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metadata" ContentType="application/binary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F:\BACKUP EDUARDO BUSTAMANTE ASUS\SISTEMA\Documents\Projects Fly Alone\Mercado 4.0\"/>
    </mc:Choice>
  </mc:AlternateContent>
  <xr:revisionPtr revIDLastSave="0" documentId="13_ncr:1_{581ECD54-80CC-4FED-9AB9-E78BC42EB80F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DIN" sheetId="1" r:id="rId1"/>
    <sheet name="BD" sheetId="2" r:id="rId2"/>
    <sheet name="Planilha1" sheetId="3" state="hidden" r:id="rId3"/>
  </sheets>
  <externalReferences>
    <externalReference r:id="rId4"/>
    <externalReference r:id="rId5"/>
    <externalReference r:id="rId6"/>
  </externalReferenc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8" roundtripDataSignature="AMtx7mhysm54unZZlfyNc5SlrORnKpeYEA=="/>
    </ext>
  </extLst>
</workbook>
</file>

<file path=xl/sharedStrings.xml><?xml version="1.0" encoding="utf-8"?>
<sst xmlns="http://schemas.openxmlformats.org/spreadsheetml/2006/main">
  <si>
    <t>COMPRADOR</t>
  </si>
  <si>
    <t>(Tudo)</t>
  </si>
  <si>
    <t>STATUS MERCADO</t>
  </si>
  <si>
    <t>PRECIFICADO</t>
  </si>
  <si>
    <t>SIM</t>
  </si>
  <si>
    <t>SETOR</t>
  </si>
  <si>
    <t xml:space="preserve"> SPEND</t>
  </si>
  <si>
    <t xml:space="preserve"> SPEND LÍQUIDO</t>
  </si>
  <si>
    <t xml:space="preserve"> M. BRUTA REALIZADA %</t>
  </si>
  <si>
    <t xml:space="preserve"> VARIAÇÃO % META</t>
  </si>
  <si>
    <t xml:space="preserve"> VARIAÇÃO % CONCORRENTE</t>
  </si>
  <si>
    <t>ALIMENTAÇAO SAUDAVEL</t>
  </si>
  <si>
    <t>BAZAR</t>
  </si>
  <si>
    <t>BEBES</t>
  </si>
  <si>
    <t>CONGELADOS</t>
  </si>
  <si>
    <t>CUIDADO PESSOAL</t>
  </si>
  <si>
    <t>ENLATADOS E CONSERVAS</t>
  </si>
  <si>
    <t>FRIOS E LATICINIOS</t>
  </si>
  <si>
    <t>GRANEL</t>
  </si>
  <si>
    <t>HORTFRUIT</t>
  </si>
  <si>
    <t>LIMPEZA</t>
  </si>
  <si>
    <t>MERCEARIA</t>
  </si>
  <si>
    <t>PADARIA</t>
  </si>
  <si>
    <t>PETISCOS</t>
  </si>
  <si>
    <t>PETS</t>
  </si>
  <si>
    <t>Total Geral</t>
  </si>
  <si>
    <t>IMPOSTOS ENTRADA</t>
  </si>
  <si>
    <t>IMPOSTOS DE SAIDA LR</t>
  </si>
  <si>
    <t>MARGEM OBJETIVO OPERAÇA</t>
  </si>
  <si>
    <t>CÓDIGO GJ</t>
  </si>
  <si>
    <t>CÓDIGO (FORNECEDOR)</t>
  </si>
  <si>
    <t>EAN</t>
  </si>
  <si>
    <t>DESCRIÇÃO DO PRODUTO</t>
  </si>
  <si>
    <t>CATEGORIA GANHE JUNTO</t>
  </si>
  <si>
    <t>CATEGORIA</t>
  </si>
  <si>
    <t>NCM</t>
  </si>
  <si>
    <t>UM</t>
  </si>
  <si>
    <t>QTD. MÍNIMA EMBALAGEM</t>
  </si>
  <si>
    <t>ORIGEM DA MERCADORIA</t>
  </si>
  <si>
    <t>TIPO (PRODUTO/SERVIÇO)</t>
  </si>
  <si>
    <t>CNPJ DO FORNECEDOR</t>
  </si>
  <si>
    <t>CUSTO FINAL C/ PIS, COFINS, ICMS E IPI</t>
  </si>
  <si>
    <t>(-) T.R  (ICMS, PIS, COFINS)</t>
  </si>
  <si>
    <t>(+)T.N.R (IPI)</t>
  </si>
  <si>
    <t>(+) FRETES</t>
  </si>
  <si>
    <t>(+) SEGUROS</t>
  </si>
  <si>
    <t>(+) OUTRAS DESP.</t>
  </si>
  <si>
    <t>CMV</t>
  </si>
  <si>
    <t>IRPJ</t>
  </si>
  <si>
    <t>CSLL</t>
  </si>
  <si>
    <t>ICMS</t>
  </si>
  <si>
    <t>PIS</t>
  </si>
  <si>
    <t>COFINS</t>
  </si>
  <si>
    <t>CARGA TRIBUTÁRIA</t>
  </si>
  <si>
    <t>QUANTIDADE</t>
  </si>
  <si>
    <t>VENDA TOTAL</t>
  </si>
  <si>
    <t>IMPOSTO UNITÁRIO</t>
  </si>
  <si>
    <t>VENDA LÍQUIDA</t>
  </si>
  <si>
    <t>CMV2</t>
  </si>
  <si>
    <t>M. BRUTA    R$ x 1</t>
  </si>
  <si>
    <t>M. BRUTA TOTAL</t>
  </si>
  <si>
    <t>PM. CONCORRÊNCIA</t>
  </si>
  <si>
    <t>M. BRUTA META</t>
  </si>
  <si>
    <t>PV UNIT. META</t>
  </si>
  <si>
    <t>M. BRUTA REALIZADA %</t>
  </si>
  <si>
    <t>PV UNIT. REALIZADO</t>
  </si>
  <si>
    <t xml:space="preserve">FATOR </t>
  </si>
  <si>
    <t>PM. CONCORRÊNCIA X FATOR</t>
  </si>
  <si>
    <t>VARIAÇÃO % META</t>
  </si>
  <si>
    <t>VARIAÇÃO % CONCORRENTE</t>
  </si>
  <si>
    <t>STATUS META</t>
  </si>
  <si>
    <t>GAP (+ ou -)</t>
  </si>
  <si>
    <t>APROVADO</t>
  </si>
  <si>
    <t>SPEND</t>
  </si>
  <si>
    <t>SPEND LÍQUIDO</t>
  </si>
  <si>
    <t>FATURAMENTO REALIZADO</t>
  </si>
  <si>
    <t>MODALIDADE NEGOICAÇÃO</t>
  </si>
  <si>
    <t>QTD. FORNECEDORES</t>
  </si>
  <si>
    <t>NOME FORNECEDORES</t>
  </si>
  <si>
    <t>MARCOS</t>
  </si>
  <si>
    <t>25809/60</t>
  </si>
  <si>
    <t>ALIMENTO BAW WAW BIFINHO DENTAL CARE P/ CAES MENTA 50G</t>
  </si>
  <si>
    <t>CACHORRO - ALIMENTOS UMIDOS / PETISCOS</t>
  </si>
  <si>
    <t>2309.90.90</t>
  </si>
  <si>
    <t>UN</t>
  </si>
  <si>
    <t>PRODUTO</t>
  </si>
  <si>
    <t>09.367.055/0001-09</t>
  </si>
  <si>
    <t>3852/60</t>
  </si>
  <si>
    <t>ALIMENTO BAW WAW BIFINHO P/ CAES CARNE 50G</t>
  </si>
  <si>
    <t>3869/60</t>
  </si>
  <si>
    <t>ALIMENTO BAW WAW BIFINHO P/ CAES CARNE E VEGETAIS 50G</t>
  </si>
  <si>
    <t>4415/60</t>
  </si>
  <si>
    <t>ALIMENTO BAW WAW BIFINHO P/ CAES FRANGO 50G</t>
  </si>
  <si>
    <t>3883/60</t>
  </si>
  <si>
    <t>ALIMENTO BAW WAW BIFINHO P/ CAES PEQ PORTE CARNE 50G</t>
  </si>
  <si>
    <t>5795/60</t>
  </si>
  <si>
    <t>ALIMENTO BAW WAW BIFINHO P/ CAES PEQ PORTE CARNE E VEGETAIS 50G</t>
  </si>
  <si>
    <t>3876/60</t>
  </si>
  <si>
    <t>ALIMENTO BAW WAW BIFINHO P/ CAES PEQ PORTE FRANGO 50G</t>
  </si>
  <si>
    <t>8215/12</t>
  </si>
  <si>
    <t>ALIMENTO BAW WAW ENLATADO P/ CAES CARNE 280G</t>
  </si>
  <si>
    <t>2309.90.10</t>
  </si>
  <si>
    <t>8246/12</t>
  </si>
  <si>
    <t>ALIMENTO BAW WAW ENLATADO P/ CAES FILHOTE CARNE 280G</t>
  </si>
  <si>
    <t>8222/12</t>
  </si>
  <si>
    <t>ALIMENTO BAW WAW ENLATADO P/ CAES FRANGO 280G</t>
  </si>
  <si>
    <t>8239/12</t>
  </si>
  <si>
    <t>ALIMENTO BAW WAW ENLATADO P/ CAES OVELHA 280G</t>
  </si>
  <si>
    <t>8253/12</t>
  </si>
  <si>
    <t>ALIMENTO BAW WAW ENLATADO P/ GATOS CARNE 280G</t>
  </si>
  <si>
    <t>GATOS - ALIMENTOS UMIDOS / PETISCOS</t>
  </si>
  <si>
    <t>8260/12</t>
  </si>
  <si>
    <t>ALIMENTO BAW WAW ENLATADO P/ GATOS PEIXE 280G</t>
  </si>
  <si>
    <t>ALIMENTO CESAR SCH AD CARNE ASSADA 85G</t>
  </si>
  <si>
    <t>33.929.075/0001-00</t>
  </si>
  <si>
    <t>SOURCING</t>
  </si>
  <si>
    <t>EXEC</t>
  </si>
  <si>
    <t>ALIMENTO CESAR SCH AD CORDEIRO ASSADO 85G</t>
  </si>
  <si>
    <t>ALIMENTO CESAR SCH AD FILET MIGNON MO 85G</t>
  </si>
  <si>
    <t>ALIMENTO CESAR SCH AD FRANGO MARINADO 85G</t>
  </si>
  <si>
    <t>ALIMENTO DOGCHOW CARNE E CENOURA 75G</t>
  </si>
  <si>
    <t>2309.10.00</t>
  </si>
  <si>
    <t>60.409.075/0207-73</t>
  </si>
  <si>
    <t>NÃO</t>
  </si>
  <si>
    <t>FONTE ÚNICA</t>
  </si>
  <si>
    <t>NESTLE</t>
  </si>
  <si>
    <t>ALIMENTO DOGCHOW FILHOTE BANANA E LEITE 75G</t>
  </si>
  <si>
    <t>ALIMENTO DOGCHOW MIX DE FRUTAS 75G</t>
  </si>
  <si>
    <t>ALIMENTO FELIX FANTASTIC DELI ATUM 85G</t>
  </si>
  <si>
    <t>ALIMENTO FELIX FANTASTIC DELI CARNE 85G</t>
  </si>
  <si>
    <t>ALIMENTO FELIX FANTASTIC DELI MIX SALMAO E CARNE 85G</t>
  </si>
  <si>
    <t>ALIMENTO FELIX FANTASTIC MIX FGO/CARANGUEJO 85G</t>
  </si>
  <si>
    <t>ALIMENTO FELIX FANTASTIC TIRITAS CARNE 85G</t>
  </si>
  <si>
    <t>ALIMENTO FELIX FANTASTIC TIRITAS PERU 85G</t>
  </si>
  <si>
    <t>ALIMENTO GATO ONE GSUPERFOODS 85G</t>
  </si>
  <si>
    <t>ALIMENTO GATO ONE MULTI PROTEINA 85G</t>
  </si>
  <si>
    <t>ALIMENTO GATO ONE SUPERNUTRIENTE 85G</t>
  </si>
  <si>
    <t>ALIMENTO KITEKAT SACHE AD CARNE 70G</t>
  </si>
  <si>
    <t>ALIMENTO KITEKAT SACHE AD FRANGO 70G</t>
  </si>
  <si>
    <t>ALIMENTO KITEKAT SACHE AD PEIXE 70G</t>
  </si>
  <si>
    <t>ALIMENTO PEDIGREE SCH AD RP CARNE MOLHO 50G</t>
  </si>
  <si>
    <t>ALIMENTO PEDIGREE SCH AD RP FGO MOLHO 50G</t>
  </si>
  <si>
    <t>ALIMENTO SHEBA SCH AD CARNE MOLHO 85G</t>
  </si>
  <si>
    <t>ALIMENTO SHEBA SCH AD FRANGO ASSADO 85G</t>
  </si>
  <si>
    <t>ALIMENTO SHEBA SCH AD SALMAO MOLHO 85G</t>
  </si>
  <si>
    <t>ALIMENTO SHEBA SCH FIL ATUM MARINADO 85G</t>
  </si>
  <si>
    <t>ALIMENTO SHEBA SCH FIL CARNE MOLHO 85G</t>
  </si>
  <si>
    <t>ALIMENTO WHISKAS SCH AD ATUM MOLHO 50G</t>
  </si>
  <si>
    <t>ALIMENTO WHISKAS SCH AD CARNE MOLHO 50G</t>
  </si>
  <si>
    <t>ALIMENTO WHISKAS TEMPTATIONS ANTI BOLAPELO 40G</t>
  </si>
  <si>
    <t>ALIMENTO WHISKAS TEMPTATIONS SALMAO 40G</t>
  </si>
  <si>
    <t>ALIMENTOS FRISKIES PETISCO CARNE 40G</t>
  </si>
  <si>
    <t>ALMÔNDEGA SEARA 500G</t>
  </si>
  <si>
    <t>CARNE BOVINA CONGELADA</t>
  </si>
  <si>
    <t>1602.50.00</t>
  </si>
  <si>
    <t>83.044.016/0054-35</t>
  </si>
  <si>
    <t>AMENDOIM AMENDOISSIMO TORRADO 1,05KG DESPEL S/SAL</t>
  </si>
  <si>
    <t>AMENDOIM TORRADO</t>
  </si>
  <si>
    <t>2008.11.00</t>
  </si>
  <si>
    <t>00.226.383/0001-10</t>
  </si>
  <si>
    <t>AMENDOIM AMENDOISSIMO TORRADO 1,05KG GRAN S/SAL</t>
  </si>
  <si>
    <t>AMENDOIM AMENDOISSIMO TORRADO 1,05KG MOIDO S/ACUCAR</t>
  </si>
  <si>
    <t>AMENDOIM AMINDUS 110G BACON</t>
  </si>
  <si>
    <t>AMENDOIM JAPONES</t>
  </si>
  <si>
    <t>AMENDOIM AMINDUS 110G CEBOLA</t>
  </si>
  <si>
    <t>AMENDOIM AMINDUS 110G MOSTARDA E MEL</t>
  </si>
  <si>
    <t>AMENDOIM AMINDUS 110G PIM C/ LIMAO</t>
  </si>
  <si>
    <t>AMENDOIM CROKISSIMO 1.01 KG LEV SALGADO</t>
  </si>
  <si>
    <t>AMENDOIM CROKISSIMO 1.01 KG PIMENTA</t>
  </si>
  <si>
    <t>AMENDOIM CROKISSIMO 1.01 KG SALSA E CEB</t>
  </si>
  <si>
    <t>AMENDOIM CROKISSIMO 400G LEV SALGADO</t>
  </si>
  <si>
    <t>AMENDOIM CROKISSIMO 400G PIMENTA</t>
  </si>
  <si>
    <t>AMENDOIM CROKISSIMO 400G SALSA E CEB</t>
  </si>
  <si>
    <t>AMENDOIM CROKISSIMO 5KG CHURRASCO</t>
  </si>
  <si>
    <t>AMENDOIM CROKISSIMO 5KG LEV SALGADO</t>
  </si>
  <si>
    <t>AMENDOIM CROKISSIMO 5KG PIM. MEXICANA</t>
  </si>
  <si>
    <t>AMENDOIM CROKISSIMO 5KG PIMENTA</t>
  </si>
  <si>
    <t>AMENDOIM CROKISSIMO 5KG SALSA E CEB</t>
  </si>
  <si>
    <t>AMENDOIM CROKISSIMO 90G LEV SALGADO</t>
  </si>
  <si>
    <t>AMENDOIM CROKISSIMO 90G PIMENTA</t>
  </si>
  <si>
    <t>AMENDOIM CROKISSIMO 90G SALSA E CEB</t>
  </si>
  <si>
    <t>AMENDOIM CROKISSIMO BOTECO 90G FGO PASSARINHO</t>
  </si>
  <si>
    <t>AMENDOIM CROKISSIMO BOTECO 90G PAO DE ALHO</t>
  </si>
  <si>
    <t>AMENDOIM CROKISSIMO BOTECO 90G PICANHA / ALHO</t>
  </si>
  <si>
    <t>AMENDOIM GRELHADITOS S/ PELE 1.010 KG .</t>
  </si>
  <si>
    <t>AMENDOIM GRELHADITOS S/ PELE 100G .</t>
  </si>
  <si>
    <t>AMENDOIM GRELHADITOS S/ PELE 200G .</t>
  </si>
  <si>
    <t>AMENDOIM GRELHADITOS S/ PELE 24G FARDO .</t>
  </si>
  <si>
    <t>AMENDOIM GRELHADITOS S/ PELE 60G .</t>
  </si>
  <si>
    <t>AMENDOIM GRELHADITOS S/PELE 400G .</t>
  </si>
  <si>
    <t>AMENDOIM MENDORATO 1.010 KG .</t>
  </si>
  <si>
    <t>AMENDOIM MENDORATO 27G FARDO .</t>
  </si>
  <si>
    <t>AMENDOIM MENDORATO 70G .</t>
  </si>
  <si>
    <t>AMENDOIM OVINHO AMENDOIM CROKISSIMO 1.01KG .</t>
  </si>
  <si>
    <t>AMENDOIM OVINHOS</t>
  </si>
  <si>
    <t>AMENDOIM OVINHO AMENDOIM CROKISSIMO 80G .</t>
  </si>
  <si>
    <t>AMENDOIM OVINHO AMENDOIM CROKISSIMO DP 250G .</t>
  </si>
  <si>
    <t>AMENDOIM OVINHO AMENDOIM CROKISSIMO FARDO 25G</t>
  </si>
  <si>
    <t>APRESUNTADO FATIADO SEARA 200G</t>
  </si>
  <si>
    <t>APRESUNTADO</t>
  </si>
  <si>
    <t>1602.49.00</t>
  </si>
  <si>
    <t>APRESUNTADO RETANGULAR SEARA KG</t>
  </si>
  <si>
    <t>KG</t>
  </si>
  <si>
    <t>AREIA DE GATO ECO CANE 1,3 KG</t>
  </si>
  <si>
    <t>GATOS - ACESSORIOS / BRINQUEDOS / HIGIENE</t>
  </si>
  <si>
    <t>2303.10.00</t>
  </si>
  <si>
    <t>AREIA HIGIENICA LOOPY - 4KG</t>
  </si>
  <si>
    <t>2512.00.00</t>
  </si>
  <si>
    <t>57.014.433/0001-13</t>
  </si>
  <si>
    <t>OSMAIR</t>
  </si>
  <si>
    <t>101026/05</t>
  </si>
  <si>
    <t>AREIA SANITÁRIA BAW WAW P/ GATOS 4KG</t>
  </si>
  <si>
    <t>2505.90.00</t>
  </si>
  <si>
    <t>35594/05</t>
  </si>
  <si>
    <t>AREIA SANITÁRIA BAW WAW PERFUMADA P/ GATOS 4KG</t>
  </si>
  <si>
    <t>ATUM COQUEIRO ERVAS LIGHT 17</t>
  </si>
  <si>
    <t>ATUM</t>
  </si>
  <si>
    <t>1604.14.10</t>
  </si>
  <si>
    <t>MOLHO DE TOMATE COM ATUM COQUEIRO - 170G</t>
  </si>
  <si>
    <t>ATUM COQUEIRO RALADO AO NATURAL - 170G</t>
  </si>
  <si>
    <t>1604.20.10</t>
  </si>
  <si>
    <t>ATUM COQUEIRO RALADO OLEO - 170G</t>
  </si>
  <si>
    <t>ATUM COQUEIRO RALADO TOMATE - 160G</t>
  </si>
  <si>
    <t>7 898943163066</t>
  </si>
  <si>
    <t>ATUM RALADO ROBISON CRUSOE AO NATURAL</t>
  </si>
  <si>
    <t>11.814.967/0002-04</t>
  </si>
  <si>
    <t>7 898943163073</t>
  </si>
  <si>
    <t>ATUM RALADO ROBISON CRUSOE EM MOLHO DE TOMATE</t>
  </si>
  <si>
    <t>7 898943163059</t>
  </si>
  <si>
    <t>ATUM RALADO ROBISON CRUSOE EM ÓLEO</t>
  </si>
  <si>
    <t>ATUM SOLIDO COQUEIRO AO NATURAL</t>
  </si>
  <si>
    <t>ATUM COQUEIRO SOLIDO OLEO - 170G</t>
  </si>
  <si>
    <t>7 898943163196</t>
  </si>
  <si>
    <t>ATUM SOLIDO ROBISON CRUSOE  AO NAT RO-80 PROMO 32/P*3 RC</t>
  </si>
  <si>
    <t>7 898943163172</t>
  </si>
  <si>
    <t>ATUM SOLIDO ROBISON CRUSOE AO NAT RO-80 24/P*2 Rob. C.</t>
  </si>
  <si>
    <t>7 898943163042</t>
  </si>
  <si>
    <t>ATUM SÓLIDO ROBISON CRUSOE AO NATURAL</t>
  </si>
  <si>
    <t>7 898943163035</t>
  </si>
  <si>
    <t>ATUM SÓLIDO ROBISON CRUSOE EM ÓLEO</t>
  </si>
  <si>
    <t>7 898943163165</t>
  </si>
  <si>
    <t>ATUM SOLIDO ROBISON CRUSOE EM OLEO RO-80 24/P*2 Rob. C.</t>
  </si>
  <si>
    <t>7 898943163189</t>
  </si>
  <si>
    <t>ATUM SOLIDO ROBISON CRUSOE EM OLEO RO-80 PROMO 32/P*3 RC</t>
  </si>
  <si>
    <t>7 898943163219</t>
  </si>
  <si>
    <t>ATUM SOLIDO ROBISON CRUSOE OLEO 96/RO-80g 24/P*2-PAC SOL</t>
  </si>
  <si>
    <t>ATUM SOLIDO ROBISON CRUSOE YF OLIVA VG RO-80 12/P*2 R C</t>
  </si>
  <si>
    <t>AZEITONA BALDE 2KG PRETA S/CAROCO</t>
  </si>
  <si>
    <t>AZEITONA PRETA</t>
  </si>
  <si>
    <t>2005.70.00</t>
  </si>
  <si>
    <t>MAGUACAMP</t>
  </si>
  <si>
    <t>AZEITONA BALDE 2KG VERDE 280/320</t>
  </si>
  <si>
    <t>AZEITONA VERDE</t>
  </si>
  <si>
    <t>AZEITONA BALDE 2KG VERDE FATIADA</t>
  </si>
  <si>
    <t>AZEITONA BALDE 2KG VERDE S/CAROAO</t>
  </si>
  <si>
    <t>AZEITONA PRETA SACHET DIZA 100G</t>
  </si>
  <si>
    <t>AZEITONA PRETA SACHET DIZA 150G</t>
  </si>
  <si>
    <t>AZEITONA PRETA SACHET DIZA AZAPA 150G</t>
  </si>
  <si>
    <t>AZEITONA VERDE DIZA 500G .</t>
  </si>
  <si>
    <t>AZEITONA VERDE SACHET DIZA 100G .</t>
  </si>
  <si>
    <t>AZEITONA VERDE SACHET DIZA 100G FATIADA</t>
  </si>
  <si>
    <t>AZEITONA VERDE SACHET DIZA 150G .</t>
  </si>
  <si>
    <t>AZEITONA VERDE SACHET DIZA 150G RECHEADA</t>
  </si>
  <si>
    <t>AZEITONA VERDE SACHET DIZA 150G S/CAROAO</t>
  </si>
  <si>
    <t>AZEITONA VERDE SACHET DIZA 500G .</t>
  </si>
  <si>
    <t>AZEITONA VERDE SACHET DIZA 80G S/ CAROCO</t>
  </si>
  <si>
    <t>AZEITONA VERDE VIDRO DIZA 100G</t>
  </si>
  <si>
    <t>AZEITONA VERDE VIDRO DIZA 200G .</t>
  </si>
  <si>
    <t>AZEITONA VERDE VIDRO DIZA FATIADA 160G</t>
  </si>
  <si>
    <t>AZEITONA VERDE VIDRO DIZA RECHEADA 195G</t>
  </si>
  <si>
    <t>AZEITONA VERDE VIDRO DIZA S/CAROAO 155G</t>
  </si>
  <si>
    <t>AZEITONA VIDRO DIZA 360G PRETA</t>
  </si>
  <si>
    <t>AZEITONA VIDRO DIZA 360G VERDE</t>
  </si>
  <si>
    <t>BACON FATIAS SEARA 250G</t>
  </si>
  <si>
    <t>BACON</t>
  </si>
  <si>
    <t>0210.12.00</t>
  </si>
  <si>
    <t>BACON MEIA MANTA SEARA KG</t>
  </si>
  <si>
    <t>BACON SUINO ESP. DEF. SEARA KG</t>
  </si>
  <si>
    <t>BACON TABLETE SEARA KG</t>
  </si>
  <si>
    <t>BANDANA REPELENTE TAM. G</t>
  </si>
  <si>
    <t>CACHORRO - ACESSORIOS / BRINQUEDOS / HIGIENE</t>
  </si>
  <si>
    <t>6113.00.00</t>
  </si>
  <si>
    <t>BANDANA REPELENTE TAM. M</t>
  </si>
  <si>
    <t>BANDANA REPELENTE TAM. P</t>
  </si>
  <si>
    <t>BANDEJA HIGIENICA LOOPY RETANGULAR AZUL</t>
  </si>
  <si>
    <t>3924.90.00</t>
  </si>
  <si>
    <t>BANDEJA HIGIENICA LOOPY RETANGULAR ROSA</t>
  </si>
  <si>
    <t>BANDEJA HIGIENICA LOOPY RETANGULAR VERMELHA</t>
  </si>
  <si>
    <t>BANHO A SECO PROCAO 200ML</t>
  </si>
  <si>
    <t>3307.90.00</t>
  </si>
  <si>
    <t>BATATA PALITO SEARA 2KG</t>
  </si>
  <si>
    <t>BATATA</t>
  </si>
  <si>
    <t>2004.10.00</t>
  </si>
  <si>
    <t>BATATA SEARA FORMATOS T. MONICA 400G</t>
  </si>
  <si>
    <t>BATATA SEARA PALITO CG 400 G</t>
  </si>
  <si>
    <t>BEB NATURAL ONE PINK LIMONADE 900ML</t>
  </si>
  <si>
    <t>SUCOS NATURAIS</t>
  </si>
  <si>
    <t>2009.90.00</t>
  </si>
  <si>
    <t>BIFINHO PETISCAO MASTIGAVEL CARNE 250G</t>
  </si>
  <si>
    <t>BIFINHO PETISCAO MASTIGAVEL CARNE 60G</t>
  </si>
  <si>
    <t>BIFINHO PETISCAO MASTIGAVEL FRANGO 250G</t>
  </si>
  <si>
    <t>BIFINHO PETISCAO MASTIGAVEL FRANGO 60G</t>
  </si>
  <si>
    <t>BIFINHO PETISCAO MASTIGAVEL PALITO CARNE 250G</t>
  </si>
  <si>
    <t>BIFINHO PETISCAO MASTIGAVEL PALITO FRANGO 250G</t>
  </si>
  <si>
    <t>BIFINHO PROCAO FRANGO 60 GR</t>
  </si>
  <si>
    <t>40185/20</t>
  </si>
  <si>
    <t xml:space="preserve">BISCOITO BAW WAW P/ CAES MINI 300G                                               </t>
  </si>
  <si>
    <t>2309.90.30</t>
  </si>
  <si>
    <t>40192/20</t>
  </si>
  <si>
    <t xml:space="preserve">BISCOITO BAW WAW P/ CAES TRADICIONAL 300G                       </t>
  </si>
  <si>
    <t>BISCOITO PEDIGREE BISCROK AD MULTI 1KG</t>
  </si>
  <si>
    <t>BISCOITO PEDIGREE BISCROK AD MULTI 500G</t>
  </si>
  <si>
    <t>BISCOITO PEDIGREE BISCROK AD R GRANDES 1KG</t>
  </si>
  <si>
    <t>BISCOITO PEDIGREE BISCROK AD R PEQ 500G</t>
  </si>
  <si>
    <t>BISCOITO PEDIGREE BISCROK FILHOTES 300G</t>
  </si>
  <si>
    <t>BISCOITO PEDIGREE MARROBONE 200G</t>
  </si>
  <si>
    <t>BRINQ.  OSSO LOOPY DOG BONE LISO - G</t>
  </si>
  <si>
    <t>4006.90.00</t>
  </si>
  <si>
    <t>BRINQ. BOLA LOOPY DOG BALL CRAVO - 45MM</t>
  </si>
  <si>
    <t>BRINQ. BOLA LOOPY DOG BALL CRAVO - 60MM</t>
  </si>
  <si>
    <t>BRINQ. BOLA LOOPY DOG BALL CRAVO - 70MM</t>
  </si>
  <si>
    <t>BRINQ. BOLA LOOPY DOG BALL GLOBO - 60MM</t>
  </si>
  <si>
    <t>4001.29.90</t>
  </si>
  <si>
    <t>BRINQ. BOLA LOOPY DOG BALL LISA - 55MM</t>
  </si>
  <si>
    <t>BRINQ. LOOPY CAT FUN BOLA TRIO</t>
  </si>
  <si>
    <t>9506.69.00</t>
  </si>
  <si>
    <t>BRINQ. LOOPY CAT FUN PENA</t>
  </si>
  <si>
    <t>BRINQ. LOOPY CAT FUN PENA BRILHO</t>
  </si>
  <si>
    <t>9503.00.39</t>
  </si>
  <si>
    <t>BRINQ. LOOPY DOG FUN BOMBA</t>
  </si>
  <si>
    <t>BRINQ. LOOPY DOG FUN BULLDOG</t>
  </si>
  <si>
    <t>BRINQ. LOOPY DOG FUN CRAVINHO</t>
  </si>
  <si>
    <t>BRINQ. LOOPY DOG FUN LISA LOOPY</t>
  </si>
  <si>
    <t>BRINQ. LOOPY DOG FUN OURIÇO</t>
  </si>
  <si>
    <t>BRINQ. LOOPY DOG FUN PEGADA</t>
  </si>
  <si>
    <t>BRINQ. LOOPY DOG FUN TENIS</t>
  </si>
  <si>
    <t>9506.61.00</t>
  </si>
  <si>
    <t>BRINQ. LOOPY DOG FUN TRIANGULO - M</t>
  </si>
  <si>
    <t>BRINQ. OSSO LOOPY DOG BONE LISO - M</t>
  </si>
  <si>
    <t>BRINQ. OSSO LOOPY DOG BONE MOLA - G</t>
  </si>
  <si>
    <t>BRINQ. OSSO LOOPY DOG BONE MOLA - M</t>
  </si>
  <si>
    <t>BRINQ. OSSO LOOPY DOG BONE MOLA - P</t>
  </si>
  <si>
    <t>BRINQ. OSSO LOOPY DOG BONE TORCIDO - G</t>
  </si>
  <si>
    <t>BRINQ. OSSO LOOPY DOG BONE TORCIDO - M</t>
  </si>
  <si>
    <t>BRINQ. OSSO LOOPY DOG BONE TORCIDO - P</t>
  </si>
  <si>
    <t>BROCOLIS SEARA FLORETE CONG 300 G</t>
  </si>
  <si>
    <t>LEGUMES CONGELADOS</t>
  </si>
  <si>
    <t>0710.80.00</t>
  </si>
  <si>
    <t>CAPELETTI MASSA LEVE CARNE 1KG</t>
  </si>
  <si>
    <t>MACARRAO</t>
  </si>
  <si>
    <t>1902.20.00</t>
  </si>
  <si>
    <t>CAPELETTI MASSA LEVE FRANGO 1KG</t>
  </si>
  <si>
    <t>CAPELETTI MASSA LEVE QUEIJO 1KG</t>
  </si>
  <si>
    <t>CASINHA LOOPY 2 EM 1 - AZUL N1</t>
  </si>
  <si>
    <t>3926.90.90</t>
  </si>
  <si>
    <t>CASINHA LOOPY 2 EM 1 - AZUL N2</t>
  </si>
  <si>
    <t>CASINHA LOOPY 2 EM 1 - AZUL N4</t>
  </si>
  <si>
    <t>CASINHA LOOPY 2 EM 1 - ROSA N1</t>
  </si>
  <si>
    <t>CASINHA LOOPY 2 EM 1 - ROSA N2</t>
  </si>
  <si>
    <t>CASINHA LOOPY 2 EM 1 - ROSA N4</t>
  </si>
  <si>
    <t>CASINHA LOOPY 2 EM 1 - VERMELHA N1</t>
  </si>
  <si>
    <t>CASINHA LOOPY 2 EM 1 - VERMELHA N2</t>
  </si>
  <si>
    <t>CASINHA LOOPY 2 EM 1 - VERMELHA N4</t>
  </si>
  <si>
    <t>CEREJA EM CALDA DIZA 100G .</t>
  </si>
  <si>
    <t>DEMAIS CONSERVAS</t>
  </si>
  <si>
    <t>2008.60.10</t>
  </si>
  <si>
    <t>CHAMPINGNON DIZA 100G FATIADO</t>
  </si>
  <si>
    <t>COGUMELO</t>
  </si>
  <si>
    <t>2003.10.00</t>
  </si>
  <si>
    <t>CHAMPINGNON DIZA 100G INTEIRO</t>
  </si>
  <si>
    <t>CHIKENITOS PROVOLONE SEARA 300G</t>
  </si>
  <si>
    <t>AVES CONGELADAS</t>
  </si>
  <si>
    <t>1602.32.30</t>
  </si>
  <si>
    <t>CHIKENITOS SUPREME SEARA 300G</t>
  </si>
  <si>
    <t>CHIKENITOS TRADICIONAL SEARA 300G</t>
  </si>
  <si>
    <t>COLEIRA DE SEDA LOOPY SIMPLES N2 - 15MM</t>
  </si>
  <si>
    <t>5609.00.90</t>
  </si>
  <si>
    <t>COLEIRA DE SEDA LOOPY SIMPLES N3 - 15MM</t>
  </si>
  <si>
    <t>COLEIRA DE SEDA LOOPY SIMPLES N5 - 25MM</t>
  </si>
  <si>
    <t>COLONIA PROCAO MACHO 200ML</t>
  </si>
  <si>
    <t>COMEDOURO LOOPY PLASTICO COLORIDO CARA DE GATO - 2</t>
  </si>
  <si>
    <t>COMEDOURO LOOPY PLASTICO COLORIDO GATO - 200ML</t>
  </si>
  <si>
    <t>COMEDOURO LOOPY PLASTICO COLORIDO N1 - 350ML</t>
  </si>
  <si>
    <t>COMEDOURO LOOPY PLASTICO COLORIDO N2 - 600ML</t>
  </si>
  <si>
    <t>COMEDOURO LOOPY PLASTICO COLORIDO N3 - 1000ML</t>
  </si>
  <si>
    <t>COMEDOURO LOOPY PLASTICO COLORIDO N4 - 1900ML</t>
  </si>
  <si>
    <t>COMEDOURO LOOPY PLASTICO COLORIDO PATAS - 290ML</t>
  </si>
  <si>
    <t>COMEDOURO LOOPY PLASTICO COLORIDO PATAS - 490ML</t>
  </si>
  <si>
    <t>100739/12</t>
  </si>
  <si>
    <t>CONDICIONADOR BAW WAW P/ CAES 500ML</t>
  </si>
  <si>
    <t>CONDICIONADOR LOOPY NEUTRO 350ML</t>
  </si>
  <si>
    <t>CONSERVA DIZA ALCAPARRAS 60G</t>
  </si>
  <si>
    <t>2001.90.00</t>
  </si>
  <si>
    <t>COPA SEARA FATIADA 100G S GOURMET</t>
  </si>
  <si>
    <t>COPA</t>
  </si>
  <si>
    <t>1601.00.00</t>
  </si>
  <si>
    <t>COSTELA BBQ SEARA GOURMET 1KG</t>
  </si>
  <si>
    <t>CARNE SUINA CONGELADA</t>
  </si>
  <si>
    <t>CROCK PALITO FLEXIVEL MENTA 70G</t>
  </si>
  <si>
    <t>0511.99.99</t>
  </si>
  <si>
    <t>ANDREI</t>
  </si>
  <si>
    <t>DESINFETANTE CLASSIC PLUS CITRO 6 X 2L</t>
  </si>
  <si>
    <t>DESINFETANTE</t>
  </si>
  <si>
    <t>3808.94.19</t>
  </si>
  <si>
    <t>DESINFETANTE PROCAO CLASSIC PLUS LAVANDA 2L</t>
  </si>
  <si>
    <t>DESINFETANTE PROCAO ULTRA CONCENTRADO DOSADOR CITRONELA 1L</t>
  </si>
  <si>
    <t>3307.90.01</t>
  </si>
  <si>
    <t>DRIED PETISCAO PALITO PCT 80g</t>
  </si>
  <si>
    <t>DRIED PETISCAO TRAQUEIA BOVINA 01 UND</t>
  </si>
  <si>
    <t>DRIED PETISCAO TRAQUEIA BOVINA 03 UND</t>
  </si>
  <si>
    <t>DRIED PETISCAO VERGALHO PCT 7 UND</t>
  </si>
  <si>
    <t>EDUCADOR SANITARIO PODE PROCAO 180ML</t>
  </si>
  <si>
    <t>2814.20.00</t>
  </si>
  <si>
    <t>EDUCADOR SANITARIO PROCAO 180 ML</t>
  </si>
  <si>
    <t>2914.19.90</t>
  </si>
  <si>
    <t>100876/06</t>
  </si>
  <si>
    <t>ELIMINADOR DE ODORES BAW WAW CITRONELA 2L</t>
  </si>
  <si>
    <t>3307.49.00</t>
  </si>
  <si>
    <t>100869/06</t>
  </si>
  <si>
    <t>ELIMINADOR DE ODORES BAW WAW EUCALIPTO 2L</t>
  </si>
  <si>
    <t>100623/06</t>
  </si>
  <si>
    <t>ELIMINADOR DE ODORES BAW WAW TRADICIONAL 2L</t>
  </si>
  <si>
    <t>ELIMINADOR DE ODORES PROCAO FLOWER 2L</t>
  </si>
  <si>
    <t>3808.94.29</t>
  </si>
  <si>
    <t>ELIMINADOR DE ODORES PROCAO GATILHO CITRONELA 500ML</t>
  </si>
  <si>
    <t>ELIMINADOR DE ODORES PROCAO MARINE 2L</t>
  </si>
  <si>
    <t>EMPANADOS QUEIJO SEARA T. MONICA 300G</t>
  </si>
  <si>
    <t>EMPANADOS TRAD SEARA T. MONICA 300G</t>
  </si>
  <si>
    <t>ERVILHA SEARA CONGELADA 300 G</t>
  </si>
  <si>
    <t>0710.21.00</t>
  </si>
  <si>
    <t>ESCOND CARNE SEARA MENU GOURM 350 G</t>
  </si>
  <si>
    <t>PRATOS PRONTOS DIVERSOS</t>
  </si>
  <si>
    <t>ESCONDIDINHO CALABRESA C/PURE SEARA 600G</t>
  </si>
  <si>
    <t>ESCONDIDINHO DE CARNE SEARA 600G</t>
  </si>
  <si>
    <t>ESOFAGO ABERTO PETISCAO PCT 80G</t>
  </si>
  <si>
    <t>FAGOTTINI MASSA LEVE CARNE 1KG</t>
  </si>
  <si>
    <t>FAGOTTINI MASSA LEVE CARNE 350G</t>
  </si>
  <si>
    <t>27.152.731/0001-09</t>
  </si>
  <si>
    <t>FAGOTTINI MASSA LEVE QUEIJO 1KG</t>
  </si>
  <si>
    <t>FAGOTTINI MASSA LEVE QUEIJO 350G</t>
  </si>
  <si>
    <t>FEIJAO PRONTO CAMIL 380G BRANCO</t>
  </si>
  <si>
    <t>FEIJOADA</t>
  </si>
  <si>
    <t>2005.51.00</t>
  </si>
  <si>
    <t>FEIJAO PRONTO CAMIL 380G PRETO TEMP.</t>
  </si>
  <si>
    <t>FEIJAO PRONTO CAMIL 490G CARIOCA</t>
  </si>
  <si>
    <t>FEIJAO PRONTO CAMIL 490G PRETO</t>
  </si>
  <si>
    <t>FETTUCCINE SEARA BOLONHESA 350G</t>
  </si>
  <si>
    <t>FETTUCCINE SEARA PERU E BROCOLIS 350G</t>
  </si>
  <si>
    <t>FGO C LEG E ARROZ INT SEARA 350G</t>
  </si>
  <si>
    <t>1602.32.20</t>
  </si>
  <si>
    <t>FILE ATUM COM AZEITE COQUEIRO 83G AZ.EXTRAVIRGEM</t>
  </si>
  <si>
    <t>FILE DE ATUM COQUEIRO 83G ALCAPARRAS</t>
  </si>
  <si>
    <t>FILE DE FRANGO A PARMEGIANA SEARA500G</t>
  </si>
  <si>
    <t>FILE DE SARDINHA COQUEIRO 83G AZEIT. VERDES</t>
  </si>
  <si>
    <t>SARDINHA</t>
  </si>
  <si>
    <t>1604.13.10</t>
  </si>
  <si>
    <t>FILE DE SARDINHA COQUEIRO 83G AZEITE E OLEO</t>
  </si>
  <si>
    <t>FINESSE DE PERU SEARA KG</t>
  </si>
  <si>
    <t>PEITO DE PERU</t>
  </si>
  <si>
    <t>FRANGO CREME DE MILHO E ARROZ SEARA 350G</t>
  </si>
  <si>
    <t>FRUTAS SECAS 100G NOZES S/C CHIL</t>
  </si>
  <si>
    <t>FRUTAS SECAS</t>
  </si>
  <si>
    <t>0802.32.00</t>
  </si>
  <si>
    <t>FRUTAS SECAS 100G S. ABEB T.SALG</t>
  </si>
  <si>
    <t>2008.19.00</t>
  </si>
  <si>
    <t>FRUTAS SECAS 100G UVA PASSA S/S</t>
  </si>
  <si>
    <t>0806.20.00</t>
  </si>
  <si>
    <t>FRUTAS SECAS 150G CAST. PAR S/C</t>
  </si>
  <si>
    <t>0801.22.00</t>
  </si>
  <si>
    <t>FRUTAS SECAS 200G AMEIXA ARG. S/</t>
  </si>
  <si>
    <t>0813.20.20</t>
  </si>
  <si>
    <t>FRUTAS SECAS 200G DAMASCO TURCO</t>
  </si>
  <si>
    <t>0813.10.00</t>
  </si>
  <si>
    <t>FRUTAS SECAS 200G UVA PASSA S/S</t>
  </si>
  <si>
    <t>GRANULADO HIGIÊNICO LOOPY 1,8KG</t>
  </si>
  <si>
    <t>GRANULADO HIGIENICO LOOPY ECOLOGICO 3KG</t>
  </si>
  <si>
    <t>1103.20.00</t>
  </si>
  <si>
    <t>GRAO DE BICO 380G CONSERVA</t>
  </si>
  <si>
    <t>2005.99.00</t>
  </si>
  <si>
    <t>GUIA DE CORDA LOOPY FINA 1M - 10MM</t>
  </si>
  <si>
    <t>GUIA DE CORDA LOOPY GROSSA 1M - 16MM</t>
  </si>
  <si>
    <t>GUIA DE CORDA LOOPY GROSSA 60CM - 16MM</t>
  </si>
  <si>
    <t>GUIA LOOPY SEDA COM PEITORAL AJUST. N1</t>
  </si>
  <si>
    <t>GUIA LOOPY SEDA COM PEITORAL AJUST. N3</t>
  </si>
  <si>
    <t>HAMB MIX DE COGUMELOS SEARA 320G</t>
  </si>
  <si>
    <t>2106.90.90</t>
  </si>
  <si>
    <t>HAMBÚRGUER ANGUS SEARA 400G</t>
  </si>
  <si>
    <t>0202.30.00</t>
  </si>
  <si>
    <t>HAMBÚRGUER FGO EMPANADO SEARA 320G</t>
  </si>
  <si>
    <t>HAMBÚRGUER TRADICIONAL SEARA 360G</t>
  </si>
  <si>
    <t>HOT HIT BACON 145G</t>
  </si>
  <si>
    <t>1602.90.00</t>
  </si>
  <si>
    <t>HOT HIT BARBECUE 145G</t>
  </si>
  <si>
    <t>HOT HIT CHEDDAR 145G</t>
  </si>
  <si>
    <t>HOT HIT CHEDDAR E BACON 145G</t>
  </si>
  <si>
    <t>HOT HIT PICANHA 145G</t>
  </si>
  <si>
    <t>HOT HIT X-BURGUER GRILL 145G</t>
  </si>
  <si>
    <t>HOT HIT X-FRANGO 145G</t>
  </si>
  <si>
    <t>IOGURTE  CHAMYTO CHOCOLATE</t>
  </si>
  <si>
    <t>IOGURTES</t>
  </si>
  <si>
    <t>0403.10.00</t>
  </si>
  <si>
    <t>IOGURTE CHAMYTO COLORIDO</t>
  </si>
  <si>
    <t>IOGURTE CHAMYTO GO LIQ MORANGO 100G</t>
  </si>
  <si>
    <t>IOGURTE CHAMYTO GO LIQ VITAMINA 100G</t>
  </si>
  <si>
    <t>IOGURTE MOLICO LIQ BAUNILHA 170G</t>
  </si>
  <si>
    <t>IOGURTE MOLICO LIQ BAUNILHA 850G</t>
  </si>
  <si>
    <t>IOGURTE MOLICO LIQ MORANGO 170G</t>
  </si>
  <si>
    <t>IOGURTE MOLICO LIQ MORANGO 850G</t>
  </si>
  <si>
    <t>IOGURTE MOLICO POLPA BAUNILHA 360G</t>
  </si>
  <si>
    <t>IOGURTE MOLICO POLPA MORANGO 360G</t>
  </si>
  <si>
    <t>IOGURTE MOLICO POLPA MORANGO 720G</t>
  </si>
  <si>
    <t>IOGURTE NESFIT FR VERMELHAS 170G</t>
  </si>
  <si>
    <t>IOGURTE NESFIT FR VERMELHAS 360G</t>
  </si>
  <si>
    <t>IOGURTE NESFIT FR VERMELHAS 850G</t>
  </si>
  <si>
    <t>IOGURTE NESFIT MAC/CANELA 170G</t>
  </si>
  <si>
    <t>IOGURTE NESFIT MAC/CANELA 850G</t>
  </si>
  <si>
    <t>IOGURTE NESFIT MARACUJA 170G</t>
  </si>
  <si>
    <t>IOGURTE NESFIT MARACUJA 360G</t>
  </si>
  <si>
    <t>IOGURTE NESFIT MARACUJA 850G</t>
  </si>
  <si>
    <t>IOGURTE NESFIT MORANGO 720G</t>
  </si>
  <si>
    <t>IOGURTE NESFIT MORANGO BAUN 170G</t>
  </si>
  <si>
    <t>IOGURTE NESFIT MORANGO BAUN 850G</t>
  </si>
  <si>
    <t>IOGURTE NESTLE BI CAMADA MORANGO 150G</t>
  </si>
  <si>
    <t>IOGURTE NESTLE MORANGO 1250G</t>
  </si>
  <si>
    <t>IOGURTE NESTLE MORANGO 900G</t>
  </si>
  <si>
    <t>IOGURTE NESTLE VIT. FRUTA 1250G</t>
  </si>
  <si>
    <t>IOGURTE NESTLE VIT. FRUTA 900G</t>
  </si>
  <si>
    <t>IOGURTE NESTON LIQ MAC/BAN 170G</t>
  </si>
  <si>
    <t>IOGURTE NESTON LIQ MAC/BAN 850G</t>
  </si>
  <si>
    <t>IOGURTE NINHO FRUTI MORANGO 250G</t>
  </si>
  <si>
    <t>IOGURTE NINHO GO LIQ MAC/BAN 100G</t>
  </si>
  <si>
    <t>IOGURTE NINHO LIQ MAC/BAN 170G</t>
  </si>
  <si>
    <t>IOGURTE NINHO LIQ MAC/BAN 850G</t>
  </si>
  <si>
    <t>IOGURTE NINHO LIQ MORANGO 170G</t>
  </si>
  <si>
    <t>IOGURTE NINHO POLPA 540G</t>
  </si>
  <si>
    <t>KIBE SEARA 500G</t>
  </si>
  <si>
    <t>SALGADOS DIVERSOS</t>
  </si>
  <si>
    <t>LEITE FERMENTADO CHAMYTO BIG 720G</t>
  </si>
  <si>
    <t>LEITE FERMENTADO</t>
  </si>
  <si>
    <t>0403.90.00</t>
  </si>
  <si>
    <t>LING PERNIL ALHO SEARA GOURMET 500G</t>
  </si>
  <si>
    <t>LING PERNIL PIMEN SEARA GOURMET 500G</t>
  </si>
  <si>
    <t>LING TIPO CALABRESA SEARA KG</t>
  </si>
  <si>
    <t>LINGUIÇA CALABRESA</t>
  </si>
  <si>
    <t>LINGUIÇA CALABRESA RETA SEARA KG</t>
  </si>
  <si>
    <t>LINGUIÇA DE FRANGO SEARA KG</t>
  </si>
  <si>
    <t>LINGUIÇA FININHA DEF SEARA KG</t>
  </si>
  <si>
    <t>LINGUIÇA MISTA</t>
  </si>
  <si>
    <t>LINGUIÇA FININHA DEF. SEARA 240G</t>
  </si>
  <si>
    <t>LINGUIÇA PERNIL SEARA KG</t>
  </si>
  <si>
    <t>LINGUIÇA SUINA SEARA CG KG</t>
  </si>
  <si>
    <t>LINGUIÇA TOSCANA SEARA KG</t>
  </si>
  <si>
    <t>LOMBO BBQ SEARA GOURMET</t>
  </si>
  <si>
    <t>LOMBO TIPO CANADENSE DEF SEARA KG</t>
  </si>
  <si>
    <t>LOMBO CANADENSE</t>
  </si>
  <si>
    <t>MANDIOCA SEARA TOLETE CONG 1KG</t>
  </si>
  <si>
    <t>MANDIOCA SUPREME SEARA 1,5KG</t>
  </si>
  <si>
    <t>MANDIOCA SUPREME SEARA 600G</t>
  </si>
  <si>
    <t>MANTEIGA AVIACAO 5KG BLOCO C/SAL</t>
  </si>
  <si>
    <t>MANTEIGA</t>
  </si>
  <si>
    <t>0405.10.00</t>
  </si>
  <si>
    <t>MANTEIGA AVIACAO PT C/SAL 200G</t>
  </si>
  <si>
    <t>MANTEIGA AVIACAO PT C/SAL 500G</t>
  </si>
  <si>
    <t>MANTEIGA AVIACAO PT S/SAL 200G</t>
  </si>
  <si>
    <t>MANTEIGA AVIACAO TB C/SAL 100G</t>
  </si>
  <si>
    <t>MANTEIGA AVIACAO TB C/SAL 200G</t>
  </si>
  <si>
    <t>MANTEIGA AVIACAO TB S/SAL 200G</t>
  </si>
  <si>
    <t>MANTEIGA HERCULES C/SAL 200G</t>
  </si>
  <si>
    <t>MANTEIGA HERCULES C/SAL 500G</t>
  </si>
  <si>
    <t>MANTEIGA HERCULES C/SAL 5KG BLOCO</t>
  </si>
  <si>
    <t>MANTEIGA HERCULES S/SAL 200G</t>
  </si>
  <si>
    <t>MANTEIGA HERCULES S/SAL 5KG BLOCO</t>
  </si>
  <si>
    <t>MANTEIGA HERCULES ZERO LAC C/SAL 200G</t>
  </si>
  <si>
    <t>MARG DORIANA C/S 250G</t>
  </si>
  <si>
    <t>MARGARINA</t>
  </si>
  <si>
    <t>1517.10.00</t>
  </si>
  <si>
    <t>MARG DORIANA C/S 500G</t>
  </si>
  <si>
    <t>MARG DORIANA LIGHT C/S 500G</t>
  </si>
  <si>
    <t>MARG DORIANA LIGHT S/S 500G</t>
  </si>
  <si>
    <t>MARG DORIANA S/S 500G</t>
  </si>
  <si>
    <t>MARGARINA DORIANA 1 KG</t>
  </si>
  <si>
    <t>MASSA FOLHADA MASSA LEVE 300GR</t>
  </si>
  <si>
    <t>MASSA FOLHADA</t>
  </si>
  <si>
    <t>1902.19.00</t>
  </si>
  <si>
    <t>MASSA LASANHA MASSA LEVE 1KG</t>
  </si>
  <si>
    <t>LASANHA</t>
  </si>
  <si>
    <t>1902.11.00</t>
  </si>
  <si>
    <t>MASSA LASANHA MASSA LEVE 500G</t>
  </si>
  <si>
    <t>MASSA PASTEL CUMBUCA MASSA LEVE 200G</t>
  </si>
  <si>
    <t>PASTEL</t>
  </si>
  <si>
    <t>MASSA PASTEL CUMBUCA MASSA LEVE 400G</t>
  </si>
  <si>
    <t>MASSA PASTEL CUMBUCA MASSA LEVE 500G</t>
  </si>
  <si>
    <t>MASSA PASTEL DE FORNO MASSA LEVE 300G</t>
  </si>
  <si>
    <t>MASSA PASTEL DISCAO MASSA LEVE 500G</t>
  </si>
  <si>
    <t>MASSA PASTEL QUADRADO MASSA LEVE 2KG</t>
  </si>
  <si>
    <t>MASSA PASTEL ROLO MASSA LEVE 1KG</t>
  </si>
  <si>
    <t>MASSA PASTEL ROLO MASSA LEVE 2KG</t>
  </si>
  <si>
    <t>MASSA PASTEL ROLO MASSA LEVE 400G</t>
  </si>
  <si>
    <t>MASSA PIZZA BABY MASSA LEVE 350G</t>
  </si>
  <si>
    <t>PIZZA</t>
  </si>
  <si>
    <t>MASSA PIZZA FRIGIDEIRA INTEG MASSA LEVE 250G</t>
  </si>
  <si>
    <t>MASSA PIZZA FRIGIDEIRA MASSA LEVE 250G</t>
  </si>
  <si>
    <t>MASSA PIZZA MEDIA 2UN MASSA LEVE 280G</t>
  </si>
  <si>
    <t>MINI DONUTS PETISCAO NATURAL COM 1 UND</t>
  </si>
  <si>
    <t>4115.10.00</t>
  </si>
  <si>
    <t>MINI DONUTS PETISCAO NATURAL COM 2 UND</t>
  </si>
  <si>
    <t>MINI ROLL PETISCAO NATURAL COM 3 UND</t>
  </si>
  <si>
    <t>MOLHO CREAM CHEESE BAG 1,1KG</t>
  </si>
  <si>
    <t>DEMAIS QUEIJOS</t>
  </si>
  <si>
    <t>1517.90.90</t>
  </si>
  <si>
    <t>MORTADELA DE FRANGO SEARA 400G</t>
  </si>
  <si>
    <t>MORTADELA</t>
  </si>
  <si>
    <t>MORTADELA DEF SEARA FATIADO 200G</t>
  </si>
  <si>
    <t>MORTADELA DEFUMADA SEARA KG</t>
  </si>
  <si>
    <t>MORTADELA SEARA CONFIANCA 1 KG</t>
  </si>
  <si>
    <t>MORTADELA SEARA CONFIANCA 1KG</t>
  </si>
  <si>
    <t>MORTADELA SEARA CONFIANCA SUINA 400G</t>
  </si>
  <si>
    <t>MORTADELA SEARA FRANGO T. MONICA 400G</t>
  </si>
  <si>
    <t>MORTADELA SEARA KG</t>
  </si>
  <si>
    <t>MORTADELA TRAD. SEARA FAT 200G</t>
  </si>
  <si>
    <t>NEUTRALIZADOR ODORES BREEZE 300ML</t>
  </si>
  <si>
    <t>3808.59.10</t>
  </si>
  <si>
    <t>NHOQUE MASSA LEVE 1KG</t>
  </si>
  <si>
    <t>MASSA NHOQUE FRESCA</t>
  </si>
  <si>
    <t>NHOQUE MASSA LEVE 500G</t>
  </si>
  <si>
    <t>NHOQUE MASSA LEVE REQ. 400G</t>
  </si>
  <si>
    <t>ODORIZANTE BREEZE PAW APPLE CINNAMON 7ML</t>
  </si>
  <si>
    <t>ODORIZANTE BREEZE PAW BLACK 7ML</t>
  </si>
  <si>
    <t>ODORIZANTE BREEZE PAW LAVANDA 7ML</t>
  </si>
  <si>
    <t>ODORIZANTE BREEZE PAW SWEET CANDY 7ML</t>
  </si>
  <si>
    <t>ORELHA BOVINA PETISCAO NATURAL PCT 1 UND</t>
  </si>
  <si>
    <t>6501/30</t>
  </si>
  <si>
    <t xml:space="preserve">OSSO BAW WAW NO P/ CAES N 3/4 1UN                                                                                                                            </t>
  </si>
  <si>
    <t>4115.20.00</t>
  </si>
  <si>
    <t>6518/30</t>
  </si>
  <si>
    <t xml:space="preserve">OSSO BAW WAW NO P/ CAES N 4/5 1UN                                                                                                                         </t>
  </si>
  <si>
    <t>8307/12</t>
  </si>
  <si>
    <t xml:space="preserve">OSSO BAW WAW PALITO P/ CAES Nº 10 200G       </t>
  </si>
  <si>
    <t>6464/30</t>
  </si>
  <si>
    <t xml:space="preserve">OSSO BAW WAW PALITO P/ CAES Nº 10 5UN                                                                                             </t>
  </si>
  <si>
    <t>6488/30</t>
  </si>
  <si>
    <t xml:space="preserve">OSSO BAW WAW PALITO P/ CAES Nº 15 3UN                                                                                             </t>
  </si>
  <si>
    <t>6457/30</t>
  </si>
  <si>
    <t xml:space="preserve">OSSO BAW WAW PALITO P/ CAES Nº 6 10UN                                                                                              </t>
  </si>
  <si>
    <t>8291/12</t>
  </si>
  <si>
    <t xml:space="preserve">OSSO BAW WAW PALITO P/ CAES Nº 8 200G            </t>
  </si>
  <si>
    <t>6471/30</t>
  </si>
  <si>
    <t xml:space="preserve">OSSO BAW WAW PALITO P/ CAES Nº 8 6UN                                                                                                         </t>
  </si>
  <si>
    <t>OSSO DEFUMADO PETISCAO COSTELINHA COM 2 UNID</t>
  </si>
  <si>
    <t>0506.90.00</t>
  </si>
  <si>
    <t>OSSO DEFUMADO PETISCAO MINI FEMUR NATURAL</t>
  </si>
  <si>
    <t>OSSO DEFUMADO PETISCAO TUBINHO DA CANELA</t>
  </si>
  <si>
    <t xml:space="preserve">PA HIGIENICA LOOPY </t>
  </si>
  <si>
    <t>PAIO SEARA KG</t>
  </si>
  <si>
    <t>LINGUIÇA PAIO</t>
  </si>
  <si>
    <t>PALITO DE CARNE PETISCAO 8MM 500G</t>
  </si>
  <si>
    <t>PALITO DE COURO PETISCAO 6MM 500G</t>
  </si>
  <si>
    <t>PALITO DE COURO PETISCAO 8MM - 500G</t>
  </si>
  <si>
    <t>PALITO DE LEITE FINO PETISCAO - 100G</t>
  </si>
  <si>
    <t>PALITO FINO PETISCAO - 10 UN</t>
  </si>
  <si>
    <t>PALMITO DIZA 300G INTEIRO</t>
  </si>
  <si>
    <t>PALMITOS - PALMEIRA</t>
  </si>
  <si>
    <t>2008.91.00</t>
  </si>
  <si>
    <t>PALMITO DIZA 300G PICADO</t>
  </si>
  <si>
    <t>PALMITO GOLDEN PALM GRILL</t>
  </si>
  <si>
    <t>PAO DE ALHO RECHEADO ZINHO BOL CATUPIRY 300G</t>
  </si>
  <si>
    <t>PAO DE ALHO</t>
  </si>
  <si>
    <t>1905.20.90</t>
  </si>
  <si>
    <t>PAO DE ALHO RECHEADO ZINHO BOL LING C/QUEIJO 300G</t>
  </si>
  <si>
    <t>PAO DE ALHO ZINHO BOL PICANTE 300G</t>
  </si>
  <si>
    <t>PAO DE ALHO ZINHO BOL TRADICIONAL 300G</t>
  </si>
  <si>
    <t>PÃO DE QJO. SEARA T. MONICA 400G</t>
  </si>
  <si>
    <t>PAO DE QUEIJO</t>
  </si>
  <si>
    <t>1901.20.00</t>
  </si>
  <si>
    <t>PASTA DE SOJA 180G AL. CEBOLINHA BEM ME</t>
  </si>
  <si>
    <t>PATES E ANTEPASTOS DIVERSOS</t>
  </si>
  <si>
    <t>PASTA DE SOJA 180G AL. PORO BEM ME QUER</t>
  </si>
  <si>
    <t>PASTA DE SOJA 180G ALCAPARRAS BEM ME QUE</t>
  </si>
  <si>
    <t>PASTA DE SOJA 180G AZ. PRETA BEM ME QUER</t>
  </si>
  <si>
    <t>PASTA DE SOJA 180G AZ. VERDE BEM ME QUER</t>
  </si>
  <si>
    <t>PASTA DE SOJA 180G BERINJELA BEM ME QUER</t>
  </si>
  <si>
    <t>PASTA DE SOJA 180G CENOURA BEM ME QUER</t>
  </si>
  <si>
    <t>PASTA DE SOJA 180G CHOCOLATE PIC NIC</t>
  </si>
  <si>
    <t>1806.90.00</t>
  </si>
  <si>
    <t>PASTA DE SOJA 180G ER. FINAS BEM ME QUER</t>
  </si>
  <si>
    <t>PASTA DE SOJA 180G MANJERICAO BEM ME QUE</t>
  </si>
  <si>
    <t>PASTA DE SOJA 180G TARTARO BEM ME QUER</t>
  </si>
  <si>
    <t>PASTA DE SOJA 180G TOMATE SECO BEM ME QU</t>
  </si>
  <si>
    <t>PATÊ DE FRANGO SEARA 100G</t>
  </si>
  <si>
    <t>PATÊ DE PEITO DE PERU SEARA 100G</t>
  </si>
  <si>
    <t>PATÊ DE PRESUNTO SEARA 100G</t>
  </si>
  <si>
    <t>PATE POUCHET COQUEIRO 170G AZEITONA</t>
  </si>
  <si>
    <t>PATE POUCHET COQUEIRO 170G LIGHT</t>
  </si>
  <si>
    <t>PATE POUCHET COQUEIRO 170G PIM C/ ATUM</t>
  </si>
  <si>
    <t>PATE DE ATUM</t>
  </si>
  <si>
    <t>PATE POUCHET COQUEIRO 170G TRAD. C/ ATUM</t>
  </si>
  <si>
    <t>PATÉ ROBISON CRUSOE ATUM APIMENTADO RO-80 12/P*2 R C</t>
  </si>
  <si>
    <t>PATÉ ROBISON CRUSOE ATUM COM AZEITONAS RO-80 12/P*2 R C</t>
  </si>
  <si>
    <t>PATÉ ROBISON CRUSOE ATUM TRADICIONAL G RO-80 12/P*2 R C</t>
  </si>
  <si>
    <t>PEDIGREE RODEO CARNE 4 STICKS 70G</t>
  </si>
  <si>
    <t>PEDIGREE RODEO FRANGO 4 STICKS 70G</t>
  </si>
  <si>
    <t>PEITO DE PERU SEARA FATIADO 200G</t>
  </si>
  <si>
    <t>PEITO DE PERU SEARA KG</t>
  </si>
  <si>
    <t>PENNE SEARA CALABRESE 350G</t>
  </si>
  <si>
    <t>PENNE SEARA MOLHO PARISIENSE 350G</t>
  </si>
  <si>
    <t>PEPPERONI FATIADO SEARA 100G</t>
  </si>
  <si>
    <t>PETISQUINHO PETISCAO CARNE 250G</t>
  </si>
  <si>
    <t>PETISQUINHO PETISCAO CARNE 60G</t>
  </si>
  <si>
    <t>PETISQUINHO PETISCAO FRANGO 250G</t>
  </si>
  <si>
    <t>PETISQUINHO PETISCAO FRANGO 60G</t>
  </si>
  <si>
    <t>PETIT SUISSE CHAMBINHO BJ 320G</t>
  </si>
  <si>
    <t>PETIT SUISSE</t>
  </si>
  <si>
    <t>0406.10.90</t>
  </si>
  <si>
    <t>PETIT SUISSE CHAMBINHO BJ CHOC 320G</t>
  </si>
  <si>
    <t>PIZZA SEARA BRASILEIRA 500G</t>
  </si>
  <si>
    <t>1905.90.90</t>
  </si>
  <si>
    <t>PIZZA SEARA CALABRESA 460G</t>
  </si>
  <si>
    <t>PIZZA SEARA FRANGO COM CATUPIRY 460G</t>
  </si>
  <si>
    <t>PIZZA SEARA LOMBO COM CATUPIRY 460G</t>
  </si>
  <si>
    <t>PIZZA SEARA MUSSARELA 440G</t>
  </si>
  <si>
    <t>PIZZA SEARA NAPOLITANA 500G</t>
  </si>
  <si>
    <t>PIZZA SEARA PEPPERONI 500G</t>
  </si>
  <si>
    <t>PIZZA SEARA PORTUGUESA 460G</t>
  </si>
  <si>
    <t>PIZZA SEARA QUATRO QUEIJOS 460G</t>
  </si>
  <si>
    <t>POLPETONE SEARA GOURMET 320G</t>
  </si>
  <si>
    <t>PRESUNTO COZ MAGRO OVAL SEARA KG</t>
  </si>
  <si>
    <t>PRESUNTO</t>
  </si>
  <si>
    <t>PRESUNTO DEF. SEARA GOURMET KG</t>
  </si>
  <si>
    <t>QUEIJO COALHO HERCULES C/ESPETO KG GRN</t>
  </si>
  <si>
    <t>0406.90.20</t>
  </si>
  <si>
    <t>QUEIJO COALHO HERCULES S/ESPETO</t>
  </si>
  <si>
    <t>QUEIJO DE COALHO EM PALITO CRIOULO 400G</t>
  </si>
  <si>
    <t>78.900.511/0007-42</t>
  </si>
  <si>
    <t>QUEIJO DE COALHO EM PALITO CRIOULO C/ ORÉGANO, SALSA E CEBOLINHA 400G</t>
  </si>
  <si>
    <t>QUEIJO MINAS PADRAO AVIACAO FRACIONADO KG GRN</t>
  </si>
  <si>
    <t>QUEIJO MINAS PADRAO</t>
  </si>
  <si>
    <t>0406.90.30</t>
  </si>
  <si>
    <t>QUEIJO MONTANHES AVIACAO FRACIONADO KG GRN</t>
  </si>
  <si>
    <t>QUEIJO PARMESAO</t>
  </si>
  <si>
    <t>QUEIJO MUSSARELA CRIOULO FATIADA 500G</t>
  </si>
  <si>
    <t>QUEIJO MUSSARELA</t>
  </si>
  <si>
    <t>0406.10.10</t>
  </si>
  <si>
    <t>QUEIJO MUSSARELA CRIOULO FATIADO 150G</t>
  </si>
  <si>
    <t>QUEIJO MUSSARELA CRIOULO LIGHT FATIADO 150G</t>
  </si>
  <si>
    <t>QUEIJO PARMESAO FATIADO AVIACAO FRACIONADO KG GRN</t>
  </si>
  <si>
    <t>QUEIJO PRATO CRIOULO FATIADO 150G</t>
  </si>
  <si>
    <t>QUEIJO PRATO</t>
  </si>
  <si>
    <t>0406.10.20</t>
  </si>
  <si>
    <t>QUEIJO PRATO CRIOULO FATIADO 500G</t>
  </si>
  <si>
    <t>QUEIJO PROVOLONE CRIOULO FRESCO DEFUMADO FATIADO 150G</t>
  </si>
  <si>
    <t>QUEIJO PROVOLONE</t>
  </si>
  <si>
    <t>QUEIJO RALADO HERCULES 50GR</t>
  </si>
  <si>
    <t>0406.20.00</t>
  </si>
  <si>
    <t>QUEIJO REINO CRIOULO FRACIONADO 210G</t>
  </si>
  <si>
    <t>QUEIJO TIPO ESTEPE CRIOULO FRACIONADO 375G</t>
  </si>
  <si>
    <t>QUEIJO TIPO GOUDA CRIOULO FRACIONADO 300G</t>
  </si>
  <si>
    <t>0406.90.10</t>
  </si>
  <si>
    <t>QUEIJO TIPO PROVOLONE FRESCO CRIOULO FRACIONADO 270G</t>
  </si>
  <si>
    <t>QUEIJOS RALADOS CRIOULO 50G</t>
  </si>
  <si>
    <t>3326/12</t>
  </si>
  <si>
    <t xml:space="preserve">RACAO BAW WAW ALIMENTO  P/ GATOS MIX 1KG                                                           </t>
  </si>
  <si>
    <t>GATOS - ALIMENTOS SECOS</t>
  </si>
  <si>
    <t>3265/12</t>
  </si>
  <si>
    <t xml:space="preserve">RACAO BAW WAW ALIMENTO  P/ GATOS SABOR CARNE 1KG             </t>
  </si>
  <si>
    <t>3296/12</t>
  </si>
  <si>
    <t xml:space="preserve">RACAO BAW WAW ALIMENTO  P/ GATOS SABOR PEIXE 1KG                           </t>
  </si>
  <si>
    <t>3098/12</t>
  </si>
  <si>
    <t xml:space="preserve">RACAO BAW WAW ALIMENTO P/ CAES CARNE 1KG                                                 </t>
  </si>
  <si>
    <t>CACHORRO - ALIMENTOS SECOS</t>
  </si>
  <si>
    <t>23959/01</t>
  </si>
  <si>
    <t xml:space="preserve">RACAO BAW WAW ALIMENTO P/ CAES CARNE 6KG                                                                                                          </t>
  </si>
  <si>
    <t>3135/12</t>
  </si>
  <si>
    <t xml:space="preserve">RACAO BAW WAW ALIMENTO P/ CAES CARNE E VEGETAIS 1KG                         </t>
  </si>
  <si>
    <t>23935/01</t>
  </si>
  <si>
    <t xml:space="preserve">RACAO BAW WAW ALIMENTO P/ CAES CARNE E VEGETAIS 6KG                                                                        </t>
  </si>
  <si>
    <t>3173/12</t>
  </si>
  <si>
    <t xml:space="preserve">RACAO BAW WAW ALIMENTO P/ CAES FILHOTES CARNE E LEITE 1KG               </t>
  </si>
  <si>
    <t>23942/01</t>
  </si>
  <si>
    <t xml:space="preserve">RACAO BAW WAW ALIMENTO P/ CAES FILHOTES CARNE E LEITE 6KG                                                   </t>
  </si>
  <si>
    <t>3210/12</t>
  </si>
  <si>
    <t xml:space="preserve">RACAO BAW WAW ALIMENTO P/ CAES RPM CARNE E FRANGO 1KG           </t>
  </si>
  <si>
    <t>23966/01</t>
  </si>
  <si>
    <t xml:space="preserve">RACAO BAW WAW ALIMENTO P/ CAES RPM CARNE E FRANGO 6KG                                               </t>
  </si>
  <si>
    <t>39295/12</t>
  </si>
  <si>
    <t>RACAO BAW WAW NATURAL PRÓ ALIMENTO P/CÃES CARNE E ARROZ 1KG</t>
  </si>
  <si>
    <t>40116/12</t>
  </si>
  <si>
    <t>RACAO BAW WAW NATURAL PRÓ ALIMENTO P/CÃES FILHOTES CARNE E ARROZ 1KG</t>
  </si>
  <si>
    <t>40109/12</t>
  </si>
  <si>
    <t>RACAO BAW WAW NATURAL PRÓ ALIMENTO P/CÃES RPM  CARNE E ARROZ 1KG</t>
  </si>
  <si>
    <t>39387/12</t>
  </si>
  <si>
    <t>RACAO BAW WAW NATURAL PRÓ ALIMENTO P/GATOS CARNE E ARROZ 1KG</t>
  </si>
  <si>
    <t>39356/12</t>
  </si>
  <si>
    <t>RACAO BAW WAW NATURAL PRÓ ALIMENTO P/GATOS CASTRADOS CARNE E ARROZ 1KG</t>
  </si>
  <si>
    <t>21610/12</t>
  </si>
  <si>
    <t>RACAO BAW WAW NATURAL PRÓ ALIMENTO P/GATOS FILHOTES  CARNE E ARROZ 1KG</t>
  </si>
  <si>
    <t>3784/12</t>
  </si>
  <si>
    <t xml:space="preserve">RACAO BEAUTY PET ALIMENTO P/ CAES CARNE 1KG                                                  </t>
  </si>
  <si>
    <t>39486/01</t>
  </si>
  <si>
    <t xml:space="preserve">RACAO BEAUTY PET ALIMENTO P/ CAES CARNE 5KG 19% PROTEINAS                                                                                                                                                                          </t>
  </si>
  <si>
    <t>26257/01</t>
  </si>
  <si>
    <t xml:space="preserve">RACAO BEAUTY PET ALIMENTO P/ CAES CARNE 6KG 19% PROTEINAS                                                                                                                                                         </t>
  </si>
  <si>
    <t>547/12</t>
  </si>
  <si>
    <t xml:space="preserve">RACAO BEAUTY PET ALIMENTO P/ CAES CARNE E VEGETAIS 1KG                         </t>
  </si>
  <si>
    <t>26349/01</t>
  </si>
  <si>
    <t xml:space="preserve">RACAO BEAUTY PET ALIMENTO P/ CAES CARNE E VEGETAIS 6KG 19% PROTEINAS            </t>
  </si>
  <si>
    <t>2145/12</t>
  </si>
  <si>
    <t xml:space="preserve">RACAO BEAUTY PET ALIMENTO P/ GATOS CARNE 1KG              </t>
  </si>
  <si>
    <t>2206/12</t>
  </si>
  <si>
    <t xml:space="preserve">RACAO BEAUTY PET ALIMENTO P/ GATOS MIX 1KG            </t>
  </si>
  <si>
    <t>2176/12</t>
  </si>
  <si>
    <t xml:space="preserve">RACAO BEAUTY PET ALIMENTO P/ GATOS PEIXE 1KG         </t>
  </si>
  <si>
    <t>RACAO CACHORRO CHAMP ADULTO CARNE &amp; CEREAL 10,1KG</t>
  </si>
  <si>
    <t>RACAO CACHORRO CHAMP ADULTO CARNE &amp; CEREAL 18KG</t>
  </si>
  <si>
    <t>RACAO CACHORRO CHAMP FILHOTES 10,1KG</t>
  </si>
  <si>
    <t>RACAO CACHORRO DOGCHOW FILHOTE PEQUENA EXTRA LIFE FGO/ARROZ 1KG</t>
  </si>
  <si>
    <t xml:space="preserve">RACAO CACHORRO ONE ADULTO MEDIO/GDE FGO/CARNE 15KG </t>
  </si>
  <si>
    <t xml:space="preserve">RACAO CACHORRO ONE ADULTO MEDIO/GDE FGO/CARNE 2KG </t>
  </si>
  <si>
    <t xml:space="preserve">RACAO CACHORRO ONE ADULTO MEDIO/GDE FGO/CARNE 6KG </t>
  </si>
  <si>
    <t xml:space="preserve">RACAO CACHORRO ONE ADULTO PEQ E FGO/CARNE 15KG </t>
  </si>
  <si>
    <t xml:space="preserve">RACAO CACHORRO ONE ADULTO PEQ E FGO/CARNE 6KG </t>
  </si>
  <si>
    <t xml:space="preserve">RACAO CACHORRO ONE ADULTO PEQ E FGO/CORDEIRO 2KG </t>
  </si>
  <si>
    <t xml:space="preserve">RACAO CACHORRO ONE ADULTO PEQ E FGO/CORDEIRO 6KG </t>
  </si>
  <si>
    <t xml:space="preserve">RACAO CACHORRO ONE ADULTO PEQ FGO/CARNE 700G </t>
  </si>
  <si>
    <t>RACAO CACHORRO ONE FILHOTE FGO/CARNE 16KG</t>
  </si>
  <si>
    <t>RACAO CACHORRO ONE FILHOTE FGO/CARNE 2KG</t>
  </si>
  <si>
    <t>RACAO CACHORRO ONE FILHOTE FGO/CARNE 6KG</t>
  </si>
  <si>
    <t>RACAO CACHORRO ONE FILHOTE FGO/CARNE 700G</t>
  </si>
  <si>
    <t>RACAO CACHORRO PRO PLAN 2,5KG</t>
  </si>
  <si>
    <t>RACAO CACHORRO PRO PLAN 7,5KG</t>
  </si>
  <si>
    <t>RACAO CACHORRO PRO PLAN ADULT GDE 15KG</t>
  </si>
  <si>
    <t>RACAO CACHORRO PRO PLAN ADULT GDE 2,5KG</t>
  </si>
  <si>
    <t>RACAO CACHORRO PRO PLAN ADULT MED 15KG</t>
  </si>
  <si>
    <t>RACAO CACHORRO PRO PLAN ADULT MED 2,5KG</t>
  </si>
  <si>
    <t>RACAO CACHORRO PRO PLAN ADULT MINI&amp;PEQ 1KG</t>
  </si>
  <si>
    <t>RACAO CACHORRO PRO PLAN ADULT MINI&amp;PEQ 7,5KG</t>
  </si>
  <si>
    <t>RACAO CACHORRO PRO PLAN DOG EXIGENT 1KG</t>
  </si>
  <si>
    <t>RACAO CACHORRO PRO PLAN FRANGO 15KG</t>
  </si>
  <si>
    <t>RACAO CACHORRO PRO PLAN FRANGO 1KG</t>
  </si>
  <si>
    <t>RACAO CACHORRO PRO PLAN PUPPY GDE 15KG</t>
  </si>
  <si>
    <t>RACAO CACHORRO PRO PLAN PUPPY GDE 2,5KG</t>
  </si>
  <si>
    <t>RACAO CACHORRO PRO PLAN PUPPY MED 15KG</t>
  </si>
  <si>
    <t>RACAO CACHORRO PRO PLAN PUPPY MED 2,5KG</t>
  </si>
  <si>
    <t>RACAO CACHORRO PRO PLAN PUPPY MINI&amp;PEQ 1KG</t>
  </si>
  <si>
    <t>RACAO CACHORRO PRO PLAN PUPPY MINI&amp;PEQ 2,5KG</t>
  </si>
  <si>
    <t>RACAO CACHORRO PRO PLAN PUPPY MINI&amp;PEQ 7,5KG</t>
  </si>
  <si>
    <t>RACAO CACHORRO PRO PLAN RDCDCAL MED&amp;GDE 2,5KG</t>
  </si>
  <si>
    <t>RACAO CACHORRO PRO PLAN REDUCEDCALORIE MED&amp;GDE 15KG</t>
  </si>
  <si>
    <t>RACAO CACHORRO PRO PLAN SENSITIVE SKIN MED&amp;GDE 15KG</t>
  </si>
  <si>
    <t>RACAO CACHORRO PRO PLAN SENSITIVESKIN MINI&amp;PEQ 1KG</t>
  </si>
  <si>
    <t>RACAO CACHORRO PRO PLAN SENSITIVESKINMED&amp;GDE 2,5KG</t>
  </si>
  <si>
    <t>RACAO CACHORRO PROPLAN ADULT MINI&amp;PEQ 2,5KG</t>
  </si>
  <si>
    <t>RACAO CACHORRO PROPLAN REDUCEDCALORIE MINI&amp;PEQ 1KG</t>
  </si>
  <si>
    <t>RACAO CACHORRO PROPLAN REDUCEDCALORIE MINI&amp;PEQ 2,5KG</t>
  </si>
  <si>
    <t>RACAO CACHORRO PROPLAN REDUCEDCALORIE MINI&amp;PEQ 7,5KG</t>
  </si>
  <si>
    <t>RACAO FRISKIES DELICIAS DA FAZENDA FRANGO 10,1KG</t>
  </si>
  <si>
    <t>RACAO FRISKIES DELICIAS DA FAZENDA FRANGO 1KG</t>
  </si>
  <si>
    <t>RACAO FRISKIES FILHOTES FRANGO 500G</t>
  </si>
  <si>
    <t>RACAO FRISKIES MEGAMIX 10,1KG</t>
  </si>
  <si>
    <t>RACAO FRISKIES PEIXES E FRUTOS DO MAR 1KG</t>
  </si>
  <si>
    <t>RACAO FRISKIES PETISCOS DO MAR E FRANGO 10,1KG</t>
  </si>
  <si>
    <t>RACAO FRISKIES SELECAO SABOROSA CARNE 10,1KG</t>
  </si>
  <si>
    <t>RACAO FRISKIES SENSACOES MARINHAS ATUM 1KG</t>
  </si>
  <si>
    <t>RACAO GATO ONE ADULTO FGO/CARNE 2KG</t>
  </si>
  <si>
    <t>RACAO GATO ONE ADULTO FGO/CARNE 500G</t>
  </si>
  <si>
    <t>RACAO GATO ONE ADULTO FGO/CARNE 7,5KG</t>
  </si>
  <si>
    <t>RACAO GATO ONE ADULTO FGO/SALMAO 2KG</t>
  </si>
  <si>
    <t>RACAO GATO ONE ADULTO FGO/SALMAO 500G</t>
  </si>
  <si>
    <t>RACAO GATO ONE CASTRADOS FGO/SALMAO 2KG</t>
  </si>
  <si>
    <t>RACAO GATO ONE CASTRADOS FGO/SALMAO 500G</t>
  </si>
  <si>
    <t>RACAO GATO ONE FILHOTE FGO/CARNE 2KG</t>
  </si>
  <si>
    <t>RACAO GATO ONE FILHOTE FGO/CARNE 500G</t>
  </si>
  <si>
    <t>RACAO GATOS PRO PLAN ADULT 7+ 400G</t>
  </si>
  <si>
    <t>RACAO GATOS PRO PLAN ADULT FRANGO 3KG</t>
  </si>
  <si>
    <t>RACAO GATOS PRO PLAN ADULT FRANGO 400G</t>
  </si>
  <si>
    <t>RACAO GATOS PRO PLAN KITTEN 3KG</t>
  </si>
  <si>
    <t>RACAO GATOS PRO PLAN KITTEN 400G</t>
  </si>
  <si>
    <t>RACAO GATOS PRO PLAN KITTEN 7,5KG</t>
  </si>
  <si>
    <t>RACAO GATOS PRO PLAN STERILIZED 3KG</t>
  </si>
  <si>
    <t>RACAO GATOS PRO PLAN STERILIZED 400G</t>
  </si>
  <si>
    <t>RACAO GATOS PRO PLAN STERILIZED 7,5KG</t>
  </si>
  <si>
    <t>RACAO GATOS PRO PLAN URINARY 3KG</t>
  </si>
  <si>
    <t>RACAO GATOS PRO PLAN URINARY 400G</t>
  </si>
  <si>
    <t>RACAO GATOS PRO PLAN URINARY 7,5KG</t>
  </si>
  <si>
    <t>RACAO GATSY CARNE 20KG</t>
  </si>
  <si>
    <t>RACAO ONE ADULTO PEQUENO FRANGO/CARNE 2KG</t>
  </si>
  <si>
    <t>RACAO ONE ADULTO PEQUENO FRANGO/CORDEIRO 700G</t>
  </si>
  <si>
    <t>RACAO PEDIGREE AD CARNE&amp;FRANGO 10,1KG</t>
  </si>
  <si>
    <t>RACAO PEDIGREE AD CARNE&amp;FRANGO 1KG</t>
  </si>
  <si>
    <t>RACAO PEDIGREE AD CARNE&amp;FRANGO 20KG</t>
  </si>
  <si>
    <t>RACAO PEDIGREE AD CARNE&amp;VEGETAIS 10,1KG</t>
  </si>
  <si>
    <t>RACAO PEDIGREE AD CARNE&amp;VEGETAIS 1KG</t>
  </si>
  <si>
    <t>RACAO PEDIGREE AD CARNE&amp;VEGETAIS 20KG</t>
  </si>
  <si>
    <t>RACAO PEDIGREE AD CARNE&amp;VEGETAIS 3KG</t>
  </si>
  <si>
    <t>RACAO PEDIGREE AD RACA PEQ 20KG</t>
  </si>
  <si>
    <t xml:space="preserve">RACAO PEDIGREE AD RACAS PEQ 10,1KG </t>
  </si>
  <si>
    <t>RACAO PEDIGREE AD RACAS PEQ 3KG</t>
  </si>
  <si>
    <t>RACAO PEDIGREE EQN AD RACAS PEQ 1KG</t>
  </si>
  <si>
    <t>RACAO PEDIGREE EQN AD RMG 1KG</t>
  </si>
  <si>
    <t>RACAO PEDIGREE EQN AD RMG 3KG</t>
  </si>
  <si>
    <t>RACAO PEDIGREE EQN ADULTO RACAS MEDIA E GRANDES 10,1KG</t>
  </si>
  <si>
    <t>RACAO PEDIGREE EQN ADULTO RACAS PEQ 10,1KG</t>
  </si>
  <si>
    <t>RACAO PEDIGREE EQN ADULTO RACAS PEQ 20KG</t>
  </si>
  <si>
    <t>RACAO PEDIGREE EQN FILHOTE 1KG</t>
  </si>
  <si>
    <t>RACAO PEDIGREE EQN FILHOTE 3KG</t>
  </si>
  <si>
    <t>RACAO PEDIGREE FILHOTES RACAS MEDIA E GRANDES 10,1KG</t>
  </si>
  <si>
    <t>RACAO PEDIGREE FILHOTES RACAS MEDIA E GRANDES 20KG</t>
  </si>
  <si>
    <t>RACAO PEDIGREE FILHOTES RACAS PEQ 900G</t>
  </si>
  <si>
    <t>RACAO PEDIGREE FILHOTES RMG 1KG</t>
  </si>
  <si>
    <t>RACAO PEDIGREE NUTRICAO ESSENCIAL 10,1KG</t>
  </si>
  <si>
    <t>RACAO PRO PLAN ADULT FRANGO 7,5KG</t>
  </si>
  <si>
    <t>RACAO WHISKAS ADULTO 7+ CARNE 3KG</t>
  </si>
  <si>
    <t>RACAO WHISKAS ADULTO CARNE 1KG</t>
  </si>
  <si>
    <t>RACAO WHISKAS ADULTO CARNE 3KG</t>
  </si>
  <si>
    <t>RACAO WHISKAS ADULTO CARNE 500G</t>
  </si>
  <si>
    <t>RACAO WHISKAS ADULTO FRANGO 10,1KG</t>
  </si>
  <si>
    <t>RACAO WHISKAS ADULTO FRANGO 1KG</t>
  </si>
  <si>
    <t>RACAO WHISKAS ADULTO FRANGO 3KG</t>
  </si>
  <si>
    <t>RACAO WHISKAS ADULTO MIX DE CARNES 10,1KG</t>
  </si>
  <si>
    <t>RACAO WHISKAS ADULTO MIX DE CARNES 3KG</t>
  </si>
  <si>
    <t>RACAO WHISKAS ADULTO PEIXE 10,1KG</t>
  </si>
  <si>
    <t>RACAO WHISKAS ADULTO PEIXE 1KG</t>
  </si>
  <si>
    <t>RACAO WHISKAS ADULTO PEIXE 500G</t>
  </si>
  <si>
    <t>RACAO WHISKAS GATO CAST CARNE 10,1KG</t>
  </si>
  <si>
    <t>RACAO WHISKAS GATO CAST CARNE 1KG</t>
  </si>
  <si>
    <t>RACAO WHISKAS GATO CAST CARNE 3KG</t>
  </si>
  <si>
    <t>RACAO WHISKAS GATO CAST CARNE 500G</t>
  </si>
  <si>
    <t>RACAO WHISKAS GATOS CAST PEIXE 10,1KG</t>
  </si>
  <si>
    <t>RACAO WHISKAS GATOS CAST PEIXE 1KG</t>
  </si>
  <si>
    <t>RAVIOLLI MASSA LEVE CARNE 1KG</t>
  </si>
  <si>
    <t>RAVIOLLI MASSA LEVE FRANGO 1KG</t>
  </si>
  <si>
    <t>RAVIOLLI MASSA LEVE QUEIJO 1KG</t>
  </si>
  <si>
    <t>REQUEIJÃO CREMOSO CRIOULO 400G</t>
  </si>
  <si>
    <t>REQUEIJAO</t>
  </si>
  <si>
    <t>REQUEIJÃO CREMOSO CRIOULO CHEDDAR 400G</t>
  </si>
  <si>
    <t>REQUEIJÃO CREMOSO CRIOULO LIGHT 250G</t>
  </si>
  <si>
    <t>REQUEIJAO CREMOSO NESTLE 200G</t>
  </si>
  <si>
    <t>REQUEIJAO CREMOSO NESTLE LIGHT 200G</t>
  </si>
  <si>
    <t>REQUEISOY CHEDDAR 180G</t>
  </si>
  <si>
    <t>REQUEISOY CHEDDAR BAG 1,1KG</t>
  </si>
  <si>
    <t>REQUEISOY GORGONZOLA 180G</t>
  </si>
  <si>
    <t>REQUEISOY GORGONZOLA BAG 1,1KG</t>
  </si>
  <si>
    <t>REQUEISOY ORIGINAL 180G</t>
  </si>
  <si>
    <t>REQUEISOY ORIGINAL BAG 1,1KG</t>
  </si>
  <si>
    <t>REQUEISOY PROVOLONE 180G</t>
  </si>
  <si>
    <t>SABONETE PROCAO GLICERINADO PITANGA 75G</t>
  </si>
  <si>
    <t>SALAME BORDA PIMENTA SEARA GOURMET 100G</t>
  </si>
  <si>
    <t>SALAME</t>
  </si>
  <si>
    <t>SALAME HAMBURGUES FATIADO SEARA 100G</t>
  </si>
  <si>
    <t>SALAME HAMBURGUÊS SEARA KG</t>
  </si>
  <si>
    <t>SALAME ITALIANO FATIADO SEARA 100G</t>
  </si>
  <si>
    <t>SALAME TIPO ITALIANO GRDE SEARA KG</t>
  </si>
  <si>
    <t>SALAME TIPO ITALIANO PEQ SEARA KG</t>
  </si>
  <si>
    <t>SALAMINHO SEARA KG</t>
  </si>
  <si>
    <t>SALGADINHO TROFEU BACON 40G</t>
  </si>
  <si>
    <t>SALGADINHOS</t>
  </si>
  <si>
    <t>SALGADINHO TROFEU CARNE SECA 40G</t>
  </si>
  <si>
    <t>SALGADINHO TROFEU CHURRASCO 40G</t>
  </si>
  <si>
    <t>SALGADINHO TROFEU COST BARB. 40G</t>
  </si>
  <si>
    <t>SALGADINHO TROFEU PIMENTA 40G</t>
  </si>
  <si>
    <t>SALGADINHO TROFEU QUEIJO 40G</t>
  </si>
  <si>
    <t>SALGADINHO TROFEU S. CEBOLA 40G</t>
  </si>
  <si>
    <t>7 804621471156</t>
  </si>
  <si>
    <t>SALMÓN ROBISON CRUSOE NATURAL</t>
  </si>
  <si>
    <t>SALMAO</t>
  </si>
  <si>
    <t>1604.11.00</t>
  </si>
  <si>
    <t>SALSICHA DE FRANGO SEARA 500G</t>
  </si>
  <si>
    <t>SALSICHA</t>
  </si>
  <si>
    <t xml:space="preserve">SALSICHA LONGUETTE SEARA 500G </t>
  </si>
  <si>
    <t>SALSICHA RESFRIADA SEARA KG</t>
  </si>
  <si>
    <t>SALSICHA SEARA CONGELADA KG</t>
  </si>
  <si>
    <t>SARDINHA COQUEIRO 165G OLEO</t>
  </si>
  <si>
    <t>SARDINHA COQUEIRO 165G TOMATE</t>
  </si>
  <si>
    <t>SARDINHA COQUEIRO 83G ERVAS FINAS</t>
  </si>
  <si>
    <t>SARDINHA COQUEIRO 83G LIMAO</t>
  </si>
  <si>
    <t>SARDINHA COQUEIRO 83G OLEO</t>
  </si>
  <si>
    <t>SARDINHA COQUEIRO 83G TOMATE</t>
  </si>
  <si>
    <t>7 898943163028</t>
  </si>
  <si>
    <t>SARDINHA ROBISON CRUSOE  EM MOLHO DE TOMATE</t>
  </si>
  <si>
    <t>7 898943163011</t>
  </si>
  <si>
    <t>SARDINHA ROBISON CRUSOE EM ÓLEO</t>
  </si>
  <si>
    <t>100647/12</t>
  </si>
  <si>
    <t>SHAMPOO BAW WAW P/ CAES BRANQUEADOR 500ML</t>
  </si>
  <si>
    <t>100654/12</t>
  </si>
  <si>
    <t>SHAMPOO BAW WAW P/ CAES COCO 500ML</t>
  </si>
  <si>
    <t>100678/12</t>
  </si>
  <si>
    <t>SHAMPOO BAW WAW P/ CAES FILHOTES 500ML</t>
  </si>
  <si>
    <t>100685/12</t>
  </si>
  <si>
    <t>SHAMPOO BAW WAW P/ CAES NEUTRO 500ML</t>
  </si>
  <si>
    <t>100692/12</t>
  </si>
  <si>
    <t>SHAMPOO BAW WAW P/ CAES PELOS ESCUROS 500ML</t>
  </si>
  <si>
    <t>100661/12</t>
  </si>
  <si>
    <t>SHAMPOO E CONDICIONADOR BAW WAW P/ CAES 500ML</t>
  </si>
  <si>
    <t>SHAMPOO E CONDICIONADOR PROCAO 500ML</t>
  </si>
  <si>
    <t>SHAMPOO LOOPY FILHOTES 350ML</t>
  </si>
  <si>
    <t>SHAMPOO LOOPY NEUTRO 350ML</t>
  </si>
  <si>
    <t>SHAMPOO LOOPY PELOS CLAROS 350ML</t>
  </si>
  <si>
    <t>SHAMPOO LOOPY PELOS ESCUROS 350ML</t>
  </si>
  <si>
    <t>SHAMPOO PROCAO ALOE VERA 500ML</t>
  </si>
  <si>
    <t>SHAMPOO PROCAO BANHO DE GATO 500ML</t>
  </si>
  <si>
    <t>SHAMPOO PROCAO CITRONELA 500ML</t>
  </si>
  <si>
    <t>SHAMPOO PROCAO FILHOTES 500ML</t>
  </si>
  <si>
    <t>SHAMPOO PROCAO NEUTRALIZADOR DE ODORES 500ML</t>
  </si>
  <si>
    <t>SHAMPOO PROCAO NEUTRO 500ML</t>
  </si>
  <si>
    <t>10163/12</t>
  </si>
  <si>
    <t xml:space="preserve">SHAMPOO REX BAW WAW P/CAES ANTILPULGAS 500ML  </t>
  </si>
  <si>
    <t>SNACK BONE PETISCAO NO 3/4 COM 2 UND</t>
  </si>
  <si>
    <t>SNACK BONE PETISCAO NO 5/6 COM 1 UND</t>
  </si>
  <si>
    <t>SOBREMESA CHANDELLE CHANTILLY CARAMELO 200G</t>
  </si>
  <si>
    <t>SOBREMESA</t>
  </si>
  <si>
    <t>SOBREMESA CHANDELLE CHANTILLY CHOCOLATE 200G</t>
  </si>
  <si>
    <t>SOBREMESA CHANDELLE CHO BRANCO 360G</t>
  </si>
  <si>
    <t>SOBREMESA CHANDELLE CHOCOLATE 180G</t>
  </si>
  <si>
    <t>SOBREMESA CHANDELLE CHOCOLATE 360G</t>
  </si>
  <si>
    <t>SOBREMESA CHANDELLE PACK CHOC 720G L8P7</t>
  </si>
  <si>
    <t>SOBREMESA GREGO NESTLE FR. VERM. 400G</t>
  </si>
  <si>
    <t>SOBREMESA GREGO NESTLE FRUTAS VERM 90G</t>
  </si>
  <si>
    <t>SOBREMESA GREGO NESTLE LIGHT 3 SAB 540G</t>
  </si>
  <si>
    <t>SOBREMESA GREGO NESTLE LIGHT MARACUJA 360G</t>
  </si>
  <si>
    <t>SOBREMESA GREGO NESTLE LIGHT MORANGO 360G</t>
  </si>
  <si>
    <t>SOBREMESA GREGO NESTLE TORTA DE LIMAO 90G</t>
  </si>
  <si>
    <t>SOBREMESA GREGO NESTLE TORTA DE MORANGO 90G</t>
  </si>
  <si>
    <t>SOBREMESA GREGO NESTLE TORTA MARAC 90G</t>
  </si>
  <si>
    <t>SOBREMESA GREGO NESTLE TRAD/MOR 600G</t>
  </si>
  <si>
    <t>SOBREMESA GREGO NESTLE TRADICIONAL 400G</t>
  </si>
  <si>
    <t>SOBREMESA GREGO NESTLE TRADICIONAL 90G</t>
  </si>
  <si>
    <t>SOBREMESA NESTLE FLAN CARAMELO 200G</t>
  </si>
  <si>
    <t>SOBREMESA NESTLE FLAN MORANGO 200G</t>
  </si>
  <si>
    <t>SPAGHETTI MASSA LEVE 500G</t>
  </si>
  <si>
    <t>STEAK SEARA PRESUNTO/QUEIJO 120G</t>
  </si>
  <si>
    <t>STEAK SEARA SABOR QUEIJO 100G</t>
  </si>
  <si>
    <t>STROGONOFF DE FRANGO COM ARROZ SEARA 350G</t>
  </si>
  <si>
    <t>STROGONOFF DE FRANGO SEARA 500G</t>
  </si>
  <si>
    <t>SUCO NATURAL ONE  LARANJA 300ML</t>
  </si>
  <si>
    <t>2009.12.00</t>
  </si>
  <si>
    <t>SUCO NATURAL ONE  LARANJA AMB 300ML</t>
  </si>
  <si>
    <t>SUCO NATURAL ONE  LIMAO CSANT FIT 900ML</t>
  </si>
  <si>
    <t>SUCO NATURAL ONE ACEROLA 900ML</t>
  </si>
  <si>
    <t>SUCO NATURAL ONE CAJU AMB 900ML</t>
  </si>
  <si>
    <t>SUCO NATURAL ONE GOIABA 900ML</t>
  </si>
  <si>
    <t>SUCO NATURAL ONE LAR/MAMAO 900ML</t>
  </si>
  <si>
    <t>SUCO NATURAL ONE LARANJA 1,5L</t>
  </si>
  <si>
    <t>SUCO NATURAL ONE LARANJA 1,9L</t>
  </si>
  <si>
    <t>2009.89.21</t>
  </si>
  <si>
    <t>SUCO NATURAL ONE LARANJA 900ML</t>
  </si>
  <si>
    <t>SUCO NATURAL ONE LARANJA AMB 900ML</t>
  </si>
  <si>
    <t>SUCO NATURAL ONE LARANJA AMB1,5L</t>
  </si>
  <si>
    <t>SUCO NATURAL ONE LARANJA L6P5 180ML</t>
  </si>
  <si>
    <t>SUCO NATURAL ONE LARANJA L6P5 AMB 180ML</t>
  </si>
  <si>
    <t>SUCO NATURAL ONE LIMONADA 900ML</t>
  </si>
  <si>
    <t>2009.31.00</t>
  </si>
  <si>
    <t>SUCO NATURAL ONE MACA 900ML</t>
  </si>
  <si>
    <t>2009.71.00</t>
  </si>
  <si>
    <t>SUCO NATURAL ONE MACA AMB 900ML</t>
  </si>
  <si>
    <t>SUCO NATURAL ONE MACA L6P5 180ML</t>
  </si>
  <si>
    <t>SUCO NATURAL ONE MACA L6P5 AMB 180ML</t>
  </si>
  <si>
    <t>SUCO NATURAL ONE MANGA BLEND 900ML</t>
  </si>
  <si>
    <t>SUCO NATURAL ONE PESSEGO AMB 900ML</t>
  </si>
  <si>
    <t>2009.89.90</t>
  </si>
  <si>
    <t>SUCO NATURAL ONE UVA BLEND 1,5L</t>
  </si>
  <si>
    <t>SUCO NATURAL ONE UVA BLEND 300ML</t>
  </si>
  <si>
    <t>SUCO NATURAL ONE UVA BLEND 900ML</t>
  </si>
  <si>
    <t>SUCO NATURAL ONE UVA BLEND AMB 1,5L</t>
  </si>
  <si>
    <t>SUCO NATURAL ONE UVA BLEND AMB 300ML</t>
  </si>
  <si>
    <t>SUCO NATURAL ONE UVA BLEND AMB 900ML</t>
  </si>
  <si>
    <t>SUCO NATURAL ONE UVA BLEND L6P5 180ML</t>
  </si>
  <si>
    <t>SUCO NATURAL ONE UVA L6P5 AMB 180ML</t>
  </si>
  <si>
    <t>TALHARIM INTEG MASSA LEVE 500G</t>
  </si>
  <si>
    <t>TALHARIM MASSA LEVE 500G</t>
  </si>
  <si>
    <t>TAPETE HIGIENICO LOOPY C/ 07 UN 60x50</t>
  </si>
  <si>
    <t>9619.00.00</t>
  </si>
  <si>
    <t>TAPETE HIGIENICO LOOPY C/ 30UN 60x50</t>
  </si>
  <si>
    <t>TAPETE HIGIENICO PROCAO 14 UN. 80X60</t>
  </si>
  <si>
    <t>TEKITOS SEARA 1KG</t>
  </si>
  <si>
    <t>TEKITOS SEARA 300G</t>
  </si>
  <si>
    <t>TEKITOS SEARA QUEIJO/OREGANO 300G</t>
  </si>
  <si>
    <t>TEXAS BURGER FRANGO SEARA 56G</t>
  </si>
  <si>
    <t>1602.32.10</t>
  </si>
  <si>
    <t>TEXAS BURGER MISTO SEARA 56G</t>
  </si>
  <si>
    <t>TEXAS BURGER SEARA 672G</t>
  </si>
  <si>
    <t>TEXAS BURGER SEARA 90G</t>
  </si>
  <si>
    <t>VEGGIES NATURAL ONE BETERRABA 900ML</t>
  </si>
  <si>
    <t>VEGGIES NATURAL ONE LIMAO 900ML</t>
  </si>
  <si>
    <t>XIXI SECO PROCAO 250G</t>
  </si>
  <si>
    <t>3906.90.44</t>
  </si>
  <si>
    <t>BARRA DE CEREAL 528G COCO/CHOC</t>
  </si>
  <si>
    <t>VEGANO E VEGETARIANO</t>
  </si>
  <si>
    <t>1904.20.00</t>
  </si>
  <si>
    <t>BARRA DE CEREAL 528G MOR/CHOC</t>
  </si>
  <si>
    <t>BARRA DE CEREAL 528G F.VERM/COOCKIE</t>
  </si>
  <si>
    <t>BARRA DE CEREAL 528G AVELA/CHOC</t>
  </si>
  <si>
    <t>BARRA DE CEREAL 528G AVEIA/BAN/MEL</t>
  </si>
  <si>
    <t>BARRA DE CEREAL 528G BOLO CHOC</t>
  </si>
  <si>
    <t>BARRA DE CEREAL 528G CAST.CAJU/CHOC</t>
  </si>
  <si>
    <t>BARRA DE CEREAL SM COCO/CHOC</t>
  </si>
  <si>
    <t>BARRA DE CEREAL SM MOR/CHOC</t>
  </si>
  <si>
    <t>BARRA DE CEREAL SM F.VERM/COOCKIE</t>
  </si>
  <si>
    <t>BARRA DE CEREAL SM AVELA/CHOC</t>
  </si>
  <si>
    <t>BARRA DE CEREAL SM AVEIA/BAN/MEL</t>
  </si>
  <si>
    <t>BARRA DE CEREAL SM BOLO CHOC</t>
  </si>
  <si>
    <t>BARRA DE CEREAL SM CAST.CAJU/CHOC</t>
  </si>
  <si>
    <t>BARRA DE CEREAL  MUITO MAIS DP CAST. PARA</t>
  </si>
  <si>
    <t>BARRA DE CEREAL  MAIS DP TRUFA</t>
  </si>
  <si>
    <t>BARRA DE CEREAL  MUITO MAIS DP BANANA</t>
  </si>
  <si>
    <t>BARRA DE CEREAL  MUITO MAIS SM CAST. PARA</t>
  </si>
  <si>
    <t>BARRA DE CEREAL MUITO MAIS SM TRUFA</t>
  </si>
  <si>
    <t>BARRA DE CEREAL MUITO MAIS SM BANANA</t>
  </si>
  <si>
    <t>BARRA DE CEREAL  FRUTAS DP BAN/CHOC</t>
  </si>
  <si>
    <t>1806.31.20</t>
  </si>
  <si>
    <t>BARRA DE CEREAL  FRUTAS DP MOR/CHOC</t>
  </si>
  <si>
    <t>BARRA DE CEREAL  FRUTAS DP COCO/CHOC</t>
  </si>
  <si>
    <t>BARRA DE CEREAL  FRUTAS DP AMEIXA/CHOC</t>
  </si>
  <si>
    <t>BARRA DE CEREAL  FRUTAS SM BAN/CHOC</t>
  </si>
  <si>
    <t>BARRA DE CEREAL  FRUTAS SM MOR/CHOC</t>
  </si>
  <si>
    <t>BARRA DE CEREAL  FRUTAS SM COCO/CHOC</t>
  </si>
  <si>
    <t>BARRA DE CEREAL  FRUTAS SM AMEIXA/CHOC</t>
  </si>
  <si>
    <t>BARRA DE CEREAL  NUTS DP SEMENTES</t>
  </si>
  <si>
    <t>BARRA DE CEREAL  NUTS DP MORANGO</t>
  </si>
  <si>
    <t>BARRA DE CEREAL  NUTS DP DAMASCO</t>
  </si>
  <si>
    <t>BARRA DE CEREAL  NUTS DP ORIGINAL</t>
  </si>
  <si>
    <t>BARRA DE CEREAL NUTS SM SEMENTES</t>
  </si>
  <si>
    <t>BARRA DE CEREAL  NUTS SM MORANGO</t>
  </si>
  <si>
    <t>BARRA DE CEREAL  NUTS SM DAMASCO</t>
  </si>
  <si>
    <t>BARRA DE CEREAL  NUTS SM ORIGINAL</t>
  </si>
  <si>
    <t>BARRA DE CEREAL  AVEIA 170G FLOCOS</t>
  </si>
  <si>
    <t>1104.12.00</t>
  </si>
  <si>
    <t>BARRA DE CEREAL  AVEIA 170G FLOCOS/FINO</t>
  </si>
  <si>
    <t>BARRA DE CEREAL  AVEIA 170G OAT BRAN</t>
  </si>
  <si>
    <t>BARRA DE CEREAL  AVEIA 170G FLOCOS ORGANIC</t>
  </si>
  <si>
    <t>BARRA DE CEREAL  NPROTEIN DP CHOCOLATE</t>
  </si>
  <si>
    <t>2106.90.30</t>
  </si>
  <si>
    <t>BARRA DE CEREAL  NPROTEIN DP BANANA</t>
  </si>
  <si>
    <t>BARRA DE CEREAL  NPROTEIN DP VANILLA</t>
  </si>
  <si>
    <t>BARRA DE CEREAL NPROTEIN SM CHOCOLATE</t>
  </si>
  <si>
    <t>BARRA DE CEREAL  NPROTEIN SM BANANA</t>
  </si>
  <si>
    <t>BARRA DE CEREAL  NPROTEIN SM VANILLA</t>
  </si>
  <si>
    <t>BARRA DE CEREAL   ZERO SM 66G MORANGO</t>
  </si>
  <si>
    <t>BARRA DE CEREAL  ZERO DP 528G BANANA CANELA</t>
  </si>
  <si>
    <t>BARRA DE CEREAL  ZERO DP 528G MORANGO</t>
  </si>
  <si>
    <t>MINGAU NUTRIBOM 180G BAN/MACA</t>
  </si>
  <si>
    <t>ALIMENTAÇAO</t>
  </si>
  <si>
    <t>1901.10.90</t>
  </si>
  <si>
    <t>MINGAU NUTRIBOM 180G VEGETAIS</t>
  </si>
  <si>
    <t>FARINHA LACTEA 210G .</t>
  </si>
  <si>
    <t>MINGAU NUTRIBOM 600G AVEIA / ARROZ</t>
  </si>
  <si>
    <t>MINGAU NUTRIBOM 600G MULTICEREAIS</t>
  </si>
  <si>
    <t>BOLO CASA SUICA PREMIUM 270G AVELA/CHOC</t>
  </si>
  <si>
    <t>BOLOS</t>
  </si>
  <si>
    <t>BOLO CASA SUICA PREMIUM 270G NOZES</t>
  </si>
  <si>
    <t>BOLO CASA SUICA PREMIUM 270G AMENDOAS</t>
  </si>
  <si>
    <t>BOLO CASA SUICA CAFE DA MANHA 250G MESCLADO</t>
  </si>
  <si>
    <t>BOLO CASA SUICA CAFE DA MANHA 250G LARANJA</t>
  </si>
  <si>
    <t>BOLO CASA SUICA CAFE DA MANHA 250G CHOCOLATE</t>
  </si>
  <si>
    <t>BOLO CASA SUICA CAFE DA MANHA 250G NAPOLITANO</t>
  </si>
  <si>
    <t>BOLO CASA SUICA CAFE DA MANHA 250G CENOURA CHOC</t>
  </si>
  <si>
    <t>BOLO CASA SUICA CAFE DA MANHA 250G GOTAS CHOC</t>
  </si>
  <si>
    <t>BOLO CASA SUICA ZERO 280G CHOCOLATE</t>
  </si>
  <si>
    <t>BOLO CASA SUICA ZERO 280G LARANJA</t>
  </si>
  <si>
    <t>BOLO CASA SUICA ZERO 280G NOZES</t>
  </si>
  <si>
    <t>BOLO CASA SUICA MONOPORCAO ZERO ACUCAR 35G NOZES</t>
  </si>
  <si>
    <t>BOLO CASA SUICA MONOPORCAO ZERO ACUCAR 35G CHOCOLATE</t>
  </si>
  <si>
    <t>BOLO CASA SUICA MONOPORCAO ZERO ACUCAR 35G LARAJ.ZLACTOSE</t>
  </si>
  <si>
    <t>BOLO CASA SUICA MONOPORCAO ZERO ACUCAR 35G CAST.PARA INT.</t>
  </si>
  <si>
    <t>BOLO CASA SUICA MONOPORCAO ZERO ACUCAR 35G NOZES INTEGRAL</t>
  </si>
  <si>
    <t>BOLINHO TURMA DA MONICA 40G CENOURA CHOC</t>
  </si>
  <si>
    <t>BOLINHO TURMA DA MONICA 40G GOTAS CHOC</t>
  </si>
  <si>
    <t>BOLINHO TURMA DA MONICA 40G CHOCOLATE</t>
  </si>
  <si>
    <t>BOLINHO TURMA DA MONICA 40G BAUNILHA</t>
  </si>
  <si>
    <t>BOLO CASA SUICA URSINHO 43G CHOCOLATE</t>
  </si>
  <si>
    <t>BOLINHO CASA SUICA PAO DE MEL 45G .</t>
  </si>
  <si>
    <t>BOLO CASA SUICA INTEGRAL ZERO 250G NOZES</t>
  </si>
  <si>
    <t>BOLO CASA SUICA INTEGRAL ZERO 250G CAST. PARA</t>
  </si>
  <si>
    <t>BOLO CASA SUICA CLASSICO  CHOCOLATE 370G</t>
  </si>
  <si>
    <t>BOLO CASA SUICA CLASSICO  F.CRIST 350G</t>
  </si>
  <si>
    <t>BOLO CASA SUICA CLASSICO  GOTA CHOC 370G</t>
  </si>
  <si>
    <t>BOLO CASA SUICA CLASSICO  LARANJA 370G</t>
  </si>
  <si>
    <t>NESTON VITAMINA BANANA E MEL 24X180G BR</t>
  </si>
  <si>
    <t>1104.29.00</t>
  </si>
  <si>
    <t>CX</t>
  </si>
  <si>
    <t>NESTLE FARINHA LACTEA TRAD 24X400G BR</t>
  </si>
  <si>
    <t>1901.10.20</t>
  </si>
  <si>
    <t>NESTLE FARINHALACTEA LATALITO 24X400G BR</t>
  </si>
  <si>
    <t>NESTLE FARINHALACTEA MULTIGRAOS24X380GBR</t>
  </si>
  <si>
    <t>NESTFARLACTTRDLSACHET24X210GPRL210P180BR</t>
  </si>
  <si>
    <t>NESTLE FARINHA LACTEA 3X630G PRLIVRO BR</t>
  </si>
  <si>
    <t>NESTLE FARINHA LACTEA TRDL SAC 9X600G BR</t>
  </si>
  <si>
    <t>NESTLE FARLACT MULTIGRAOS 24X200G BR</t>
  </si>
  <si>
    <t>NESTLE FARLACT TRDL SACHET 24X210G BR</t>
  </si>
  <si>
    <t>NESTLE AVEIA FARELO ORGNC 28X170G BR</t>
  </si>
  <si>
    <t>NESTLE AVEIA FLOCOS 14X340G BR</t>
  </si>
  <si>
    <t>NESTLE AVEIA FLOCOS 28X170G BR</t>
  </si>
  <si>
    <t>NESTLE AVEIA FLOCOS FINOS 28X170G BR</t>
  </si>
  <si>
    <t>NESTLE AVEIA FLOCOS ORGANICO 28X170G BR</t>
  </si>
  <si>
    <t>NESTLEAVEIAFLOCOSGROSSOSORGNC 28X170G BR</t>
  </si>
  <si>
    <t>NESTON 3 CEREAIS 18X400G N1 BR</t>
  </si>
  <si>
    <t>NESTON VITAMINA MAMAOBM 24X400G BR</t>
  </si>
  <si>
    <t>NESTON VITAMINA MRGPB 24X400G BR</t>
  </si>
  <si>
    <t>NESTON 3 CEREAIS SACHET 12X210G BR</t>
  </si>
  <si>
    <t>NESTON 3 CEREAIS SACHET 9X600G N2 BR</t>
  </si>
  <si>
    <t>NESTON VITAMINA MAMAO BNA MC 24X210G BR</t>
  </si>
  <si>
    <t>MAGGI CALDO BACON 100X114G BR</t>
  </si>
  <si>
    <t>CALDOS</t>
  </si>
  <si>
    <t>2104.10.11</t>
  </si>
  <si>
    <t>MAGGI CALDO BACON DISPLAY 15(10X57G) BR</t>
  </si>
  <si>
    <t>MAGGI CALDO CARNE 100X114G BR</t>
  </si>
  <si>
    <t>MAGGI CALDO CARNE 180X57G BR</t>
  </si>
  <si>
    <t>MAGGI CALDO CARNE 76X152G BR</t>
  </si>
  <si>
    <t>MAGGI CALDO CARNE MENOS SODIO 180X57G BR</t>
  </si>
  <si>
    <t>MAGGI CALDO CARNE MENOSSODIO 100X114G BR</t>
  </si>
  <si>
    <t>MAGGI CALDO CARNE TIRA 35(24X19G) BR</t>
  </si>
  <si>
    <t>DISPLAYS</t>
  </si>
  <si>
    <t>MAGGI CALDO COSTELA DSPL 15(10X57G) BR</t>
  </si>
  <si>
    <t>MAGGI CALDO GALINHA 100X114G BR</t>
  </si>
  <si>
    <t>MAGGI CALDO GALINHA 15(10X57G) BR</t>
  </si>
  <si>
    <t>MAGGI CALDO GALINHA 76X152G BR</t>
  </si>
  <si>
    <t>MAGGI CALDO GALINHA MENOSSODIO 180X57GBR</t>
  </si>
  <si>
    <t>MAGGI CALDO GALINHA TIRA 35(24X19G) BR</t>
  </si>
  <si>
    <t>MAGGI CALDO GALINHAMENOSSODIO 100X114GBR</t>
  </si>
  <si>
    <t>MAGGI CALDO LEGUMES MENOSSODIO 180X57GBR</t>
  </si>
  <si>
    <t>MAGGI CALDO LEGUMESMENOSSODIO 100X114GBR</t>
  </si>
  <si>
    <t>MAGGI CALDO PICANHA 100X114G BR</t>
  </si>
  <si>
    <t>MAGGI CALDO PICANHA DSPL 15(10X57G) BR</t>
  </si>
  <si>
    <t>MAGGI CALDO PO CARNE 96X35G BR</t>
  </si>
  <si>
    <t>MAGGI CALDO PO GALINHA 96X35G BR</t>
  </si>
  <si>
    <t>MAGGI CALDO PO LEGUMES 96X35G BR</t>
  </si>
  <si>
    <t>MAGGI CALDODEGALINHA 100X114G PRL12P10BR</t>
  </si>
  <si>
    <t>MAGGI DA HORTA ALHO E CENXAGUANTE BUCALOLA 6X160G BR</t>
  </si>
  <si>
    <t>TEMPEROS PRONTOS</t>
  </si>
  <si>
    <t>2103.90.21</t>
  </si>
  <si>
    <t>MAGGI DA HORTA ALHOCENXAGUANTE BUCALOLAERVAS 6X160G BR</t>
  </si>
  <si>
    <t>MAGGI DAHORTA ALHOCENXAGUANTE BUCALOLAPIMENTA 6X160GBR</t>
  </si>
  <si>
    <t>MAGGI DEU LIGA BASE CENXAGUANTE BUCALOLA 12(12X61G) BR</t>
  </si>
  <si>
    <t>MAGGI MEU SEGREDO ALHOCENXAGUANTE BUCALOLA 42(7X7G)BR</t>
  </si>
  <si>
    <t>MAGGI MEU SEGREDO CHEIROVERDE 42(7X7G)BR</t>
  </si>
  <si>
    <t>MAGGI MEU SEGREDO TEMP GRAN 42(7X7G)BR</t>
  </si>
  <si>
    <t>MAGGI MEU SEGREDO TOMATE 42(7X7G) BR</t>
  </si>
  <si>
    <t>MAGGI NATUSABONETEOR ALHO E CENXAGUANTE BUCAL 60(8X5G)BR</t>
  </si>
  <si>
    <t>MAGGI NATUSABONETEOR TOMATE E ERV 60(8X5G)BR</t>
  </si>
  <si>
    <t>MAGGI TEMPSABONETE FEIJAOOVOARROZ 48(10X5G)BR</t>
  </si>
  <si>
    <t>MAGGINATUSABONETEOR SALSCBOLEORGN 60(8X5G)BR</t>
  </si>
  <si>
    <t>MAGGITEMPERO E SABONETEOR TEMPRAVE48(10X5G)BR</t>
  </si>
  <si>
    <t>MAGGITEMPERO E SABONETEOR TEMPRCAR48(10X5G)BR</t>
  </si>
  <si>
    <t>MAGGITEMPERO E SABONETEORTEMPRLEG 48(10X5G)BR</t>
  </si>
  <si>
    <t>MAGGI AMACIANTE CAR C/ TEMPERO 30X120GBR</t>
  </si>
  <si>
    <t>AMACIANTE DE CARNE</t>
  </si>
  <si>
    <t>3507.90.26</t>
  </si>
  <si>
    <t>MAGGI FONDOR TEMPERO 30X120G BR</t>
  </si>
  <si>
    <t>MAGGI GRIL TEMPERO 30X120G XW</t>
  </si>
  <si>
    <t>MAGGI TEMPERO CARNE SUINA 30X85G BR</t>
  </si>
  <si>
    <t>MAGGI TEMPERO SABONETEOR DEFUMADO 30X95G BR</t>
  </si>
  <si>
    <t>NUTREN KIDS BAUNILHA 12X350G BR</t>
  </si>
  <si>
    <t>NUTREN KIDS CHOCOLATE 12X350GBR</t>
  </si>
  <si>
    <t>NUTREN KIDS MORANGO 12X350G BR</t>
  </si>
  <si>
    <t>SUPLEMENTO SENIOR FIBER MAIS 12X260G BR</t>
  </si>
  <si>
    <t>VITAMINAS E MINERAIS</t>
  </si>
  <si>
    <t>SUPLEMENTO SENIO DISPLAY 12(10X5G)BR</t>
  </si>
  <si>
    <t>SUPLEMENTO SENIOCOLAGENO 12(10X6G) BR</t>
  </si>
  <si>
    <t>SUPLEMENTO SENIO COLAGENO 12X300G BR</t>
  </si>
  <si>
    <t>SUPLEMENTO SENIO GELEIA AMX 6X190G BR</t>
  </si>
  <si>
    <t>NUTREN SENIOR BAUNILHA 4(6X200ML) BR</t>
  </si>
  <si>
    <t>NUTREN SENIOR CAFE COM LEITE 12X370GBR</t>
  </si>
  <si>
    <t>1901.90.90</t>
  </si>
  <si>
    <t>NUTREN SENIOR CAFE COM LEITE 24X370GBR</t>
  </si>
  <si>
    <t>NUTREN SENIOR CHOCOLATE 4(6X200ML)BR</t>
  </si>
  <si>
    <t>NUTREN SENIOR PO 12X370G BR</t>
  </si>
  <si>
    <t>NUTREN SENIOR PO 24X370G BR</t>
  </si>
  <si>
    <t>NUTREN SENIOR PO 6X740G BR</t>
  </si>
  <si>
    <t>NUTREN SENIOR PO BAUNILHA 12X370G BR</t>
  </si>
  <si>
    <t>NUTREN SENIOR PO BAUNILHA 24X370G BR</t>
  </si>
  <si>
    <t>NUTREN SENIOR PO BAUNILHA 6X740G BR</t>
  </si>
  <si>
    <t>NUTREN SENIOR PO CAFE C/ LEITE 6X740G BR</t>
  </si>
  <si>
    <t>NUTREN SENIOR PO CHOCOLATE 12X370G BR</t>
  </si>
  <si>
    <t>NUTREN SENIOR PO CHOCOLATE 24X370G BR</t>
  </si>
  <si>
    <t>NUTREN SENIOR POZEROLACT S/SABONETEOR 6X740GBR</t>
  </si>
  <si>
    <t>NUTREN ACTIVE PBIO1 BAUNILHA 12X400G BR</t>
  </si>
  <si>
    <t>NUTREN ACTIVE PBIO1 CHOCOLATE 12X400G BR</t>
  </si>
  <si>
    <t>NUTREN ACTIVE PBIO1 MORANGO 12X400G BR</t>
  </si>
  <si>
    <t>NUTREN BEAUTY DARKCHOC 12X400G BR</t>
  </si>
  <si>
    <t>NUTREN BEAUTY VANILLA 12X400G BR</t>
  </si>
  <si>
    <t>NUTREN PROTEIN BAUNILHA PO 12X400G BR</t>
  </si>
  <si>
    <t>NUTREN PROTEIN CHOCOLATE PO 12X400G BR</t>
  </si>
  <si>
    <t>APLICADOR DE PNEUS PROAUTO</t>
  </si>
  <si>
    <t>AUTOMOTIVO</t>
  </si>
  <si>
    <t>3921.13.90</t>
  </si>
  <si>
    <t>CERA AEROSSOL 400ML - 2367</t>
  </si>
  <si>
    <t>3405.30.00</t>
  </si>
  <si>
    <t>CERA CRISTALIZADORA GATILHO 500 ML - 3061</t>
  </si>
  <si>
    <t>CERA LIQ AUTO BRILHO PROAUTO 200ML - 384</t>
  </si>
  <si>
    <t>CERA PASTA PROAUTO TRADICIONAL 24UN- 204</t>
  </si>
  <si>
    <t>DESINFETANTEETANTE CLASSIC PLUS CONCENTRADO CITRO 6 X 2 L</t>
  </si>
  <si>
    <t>DESINFETANTEETANTE CLASSIC PLUS LAVANDA 5 LTS</t>
  </si>
  <si>
    <t>ESPONJA ABSORTEC - 5310</t>
  </si>
  <si>
    <t>UTENSILIOS EM GERAL</t>
  </si>
  <si>
    <t>ESPONJA DE MICROF PROAUTO - 5308</t>
  </si>
  <si>
    <t>ESPUMA MAGICA PROAUTO - 2087</t>
  </si>
  <si>
    <t>3402.90.29</t>
  </si>
  <si>
    <t>ESTOPA PARA POLIMENTO</t>
  </si>
  <si>
    <t>5202.91.00</t>
  </si>
  <si>
    <t>GRAFITE EM PO PROAUTO  20G  - 324</t>
  </si>
  <si>
    <t>2504.10.00</t>
  </si>
  <si>
    <t>LAVA AUTOS A SECO</t>
  </si>
  <si>
    <t>3402.90.90</t>
  </si>
  <si>
    <t>LAVA AUTOS AUTOCRAFT</t>
  </si>
  <si>
    <t>LAVA AUTOS COM CERA 500 ML - 269</t>
  </si>
  <si>
    <t>LAVA AUTOS HIBRIDO - 274</t>
  </si>
  <si>
    <t>LAVA AUTOS PROAUTO CLASSIC 500ML - 262</t>
  </si>
  <si>
    <t>LIMPA AR CONDICIONADOR CARRO NOVO 12X1</t>
  </si>
  <si>
    <t>LIMPA AR CONDICIONADORICIONADO COOL FRESHAMPOO</t>
  </si>
  <si>
    <t>LIMPADOR MULTIUSO PROAUTO 24X200ML</t>
  </si>
  <si>
    <t>LIMPA E HIDRATA COURO - 3059</t>
  </si>
  <si>
    <t>3405.90.00</t>
  </si>
  <si>
    <t>LIMPA FAROL - VISAO PERFEITA - 4938</t>
  </si>
  <si>
    <t>LIMPA PNEUS AUTOCRAFT</t>
  </si>
  <si>
    <t>LIMPA PNEUS GEL PROAUTO</t>
  </si>
  <si>
    <t>LIMPA PNEUS PROAUTO CLASSIC MICRO PART - 287</t>
  </si>
  <si>
    <t>LIMPA RODAS E MOTOR GATILHO 500ML - 5406</t>
  </si>
  <si>
    <t>LIMPA TELAS 150 ML</t>
  </si>
  <si>
    <t>LIMPA VIDROS  500 ML AUTOCRAFT</t>
  </si>
  <si>
    <t>LIMPA VIDROS 500 ML GATILHO</t>
  </si>
  <si>
    <t>LIMPA VIDROS ANTI-EMBACANTE 200 ML PROAUTO</t>
  </si>
  <si>
    <t>LIMPA VIDROS CONCENTRADO</t>
  </si>
  <si>
    <t>LIMPA VIDROS</t>
  </si>
  <si>
    <t>LUVA DE MICROFIBRAPUNHO</t>
  </si>
  <si>
    <t>6307.10.00</t>
  </si>
  <si>
    <t>LUVA LA SINTETICAPUNHO</t>
  </si>
  <si>
    <t>MASSA DE POLIR Nº 2 PROAUTO</t>
  </si>
  <si>
    <t>ODORIZANTE BREEZE ACQUA CX24</t>
  </si>
  <si>
    <t>ODORIZANTE BREEZE AMORE 24X1</t>
  </si>
  <si>
    <t>ODORIZANTE BREEZE CAR FRESHAMPOO 24X1</t>
  </si>
  <si>
    <t>ODORIZANTE BREEZE GEL CARRO NOVO</t>
  </si>
  <si>
    <t>ODORIZANTE BREEZE GEL CITRUS</t>
  </si>
  <si>
    <t>ODORIZANTE BREEZE GEL ICE APPLE</t>
  </si>
  <si>
    <t>ODORIZANTE BREEZE GEL LAVANDA</t>
  </si>
  <si>
    <t>ODORIZANTE BREEZE GEL TALCO</t>
  </si>
  <si>
    <t>ODORIZANTE CARRO NOVO 80ML</t>
  </si>
  <si>
    <t>ODORIZANTE MORANGO</t>
  </si>
  <si>
    <t>SEM GTIN</t>
  </si>
  <si>
    <t>ODORIZANTE TALCO - FR 80ML</t>
  </si>
  <si>
    <t>ODORIZANTE TUTTI-FRUTTI CX24</t>
  </si>
  <si>
    <t>PROAUTO LUB - DESINGRIPANTE 321 ML - 2091</t>
  </si>
  <si>
    <t>3824.99.41</t>
  </si>
  <si>
    <t>PRORAD - ADITIVO RADIADOR - 3572</t>
  </si>
  <si>
    <t>PROTETOR PROAUTO 200 ML - 333</t>
  </si>
  <si>
    <t>SILICONE GEL PROAUTO 150G - 2023</t>
  </si>
  <si>
    <t>SILICONE MULTIUSO PROAUTO LT 321 ML</t>
  </si>
  <si>
    <t>SILICONE SEC RAP PROAUTO 24X120ML</t>
  </si>
  <si>
    <t>SOS PNEUS (INFLATOR) - 2382</t>
  </si>
  <si>
    <t>4002.11.10</t>
  </si>
  <si>
    <t>TOALHA SECAO (C/ 12 TOALHAS</t>
  </si>
  <si>
    <t>AGUA SANITARIA ESFRELUX 2 LT 6 X 2L - 2091</t>
  </si>
  <si>
    <t>AGUA SANITARIA</t>
  </si>
  <si>
    <t>2828.90.11</t>
  </si>
  <si>
    <t>ALCOOL EM GEL ESFRELUX 500 ML (12X1) - 2180</t>
  </si>
  <si>
    <t>ALCOOL</t>
  </si>
  <si>
    <t>2207.20.19</t>
  </si>
  <si>
    <t>AMACIANTE AMACILUX TOQUE DE PUREZA (AZUL) 6 UN DE 2 L - 2050</t>
  </si>
  <si>
    <t>AMACIANTE</t>
  </si>
  <si>
    <t>3809.91.90</t>
  </si>
  <si>
    <t>CABIDE CAMISA CX 20 X 3UN - 0988</t>
  </si>
  <si>
    <t>CORDA PLASTICA NR. 5 - 15 MTS (24X1) - 0861</t>
  </si>
  <si>
    <t>5607.49.00</t>
  </si>
  <si>
    <t>DESENTOPE LATRINA (12X1) - 0855</t>
  </si>
  <si>
    <t>DESENTOPE PIA (24X1) - 0854</t>
  </si>
  <si>
    <t>3924.10.00</t>
  </si>
  <si>
    <t>DESINFETANTEETANTE ESFRELUX EUCALIPTO-BRANCO 2 L (6X1) - 2115</t>
  </si>
  <si>
    <t>DESINFETANTEETANTE ESFRELUX FLORAL-ROSA 2 L (6X1) - 2111</t>
  </si>
  <si>
    <t>DESINFETANTEETANTE ESFRELUX LAVANDA-LILAS 2 L (6X1) - 2110</t>
  </si>
  <si>
    <t>DESINFETANTEETANTE ESFRELUX PINHO-AMARELO 2 L (6X1) - 2114</t>
  </si>
  <si>
    <t>ESCOVA BELLATRIX RAQUETE QUADRADA - 0211</t>
  </si>
  <si>
    <t>9603.29.00</t>
  </si>
  <si>
    <t>ESCOVA LAVA LOUCAS - 0411</t>
  </si>
  <si>
    <t>9603.90.00</t>
  </si>
  <si>
    <t>ESCOVA RETANGULAR (36X1) - 0752</t>
  </si>
  <si>
    <t>ESCOVA TANQUE OVAL (36X1) - 0751</t>
  </si>
  <si>
    <t>ESFREGAO ABSORVENTE POP MOP PVA (6X1)</t>
  </si>
  <si>
    <t>ESPANADEIRA SANTA MARIA (24X1) - 0857</t>
  </si>
  <si>
    <t>ESPONJA BANHO L AQUA CX C/ 60 UN - 0778</t>
  </si>
  <si>
    <t>LIMPA BANHEIROS</t>
  </si>
  <si>
    <t>6805.30.90</t>
  </si>
  <si>
    <t>ESPONJA BANHO L AQUA LV 3 PG 2 (60 X 3) - 0746</t>
  </si>
  <si>
    <t>ESPONJA BANHO MASSAG + ESFOLIANTE (24X2) - 0774</t>
  </si>
  <si>
    <t>ESPONJA BANHO SPLUM BABY UNIT (24X1) - 0782</t>
  </si>
  <si>
    <t>ESPONJA BANHO SPLUM ESFOLIANTE (24X1) - 0773</t>
  </si>
  <si>
    <t>ESPONJA BANHO SPLUM MASSAGEADORA (24X1) - 0772</t>
  </si>
  <si>
    <t>ESPONJA CRESPA 60 PCTO C/ 02 UN - 0762</t>
  </si>
  <si>
    <t>LIMPA COZINHA</t>
  </si>
  <si>
    <t>ESPONJA DE BANHO SPLUM DELICATA (24X1) - 0809</t>
  </si>
  <si>
    <t>ESPONJA DUPLA FACE 60 PCTO C/ 02 UN - 0763</t>
  </si>
  <si>
    <t>ESPONJA ESFRELUX ANTIADERENTE 60 PCT 3 UN - 0775</t>
  </si>
  <si>
    <t>ESPONJA ESFRELUX ANTIADERENTE CX 60 UN - 0766</t>
  </si>
  <si>
    <t>ESPONJA ESFRELUX C/ FORM. PROT DE UNHAS- 60X1 - 0777</t>
  </si>
  <si>
    <t>ESPONJA ESFRELUX CX 60 PCOTE C/ 3 UN - 0769</t>
  </si>
  <si>
    <t>ESPONJA ESFRELUX CX  C/ 60 UN - 0764</t>
  </si>
  <si>
    <t>ESPONJA ESFRELUX LV 4 PG 3   - 765</t>
  </si>
  <si>
    <t>ESPONJA LIMPA FACIL (12X1) - 0852</t>
  </si>
  <si>
    <t>ESPONJA LIMP CAR (24X1) - 0768</t>
  </si>
  <si>
    <t>ESPONJA LISA 60 PCTO C/ 02 UN - 0761</t>
  </si>
  <si>
    <t>ESPONJA MAGICA ESFRELUX (60X1) - 0724</t>
  </si>
  <si>
    <t>ESPONJA MEGA BLOCO MULTI USO (24X1) - 0850</t>
  </si>
  <si>
    <t>ESPONJA P/ BANHO SPLUM FRAGRANCE (24UN) - 0790</t>
  </si>
  <si>
    <t>ESPONJA SOFT- PRATA CX 60 UN - 0770</t>
  </si>
  <si>
    <t>ESPONJA VIP FD C/ 120 UN - 0787</t>
  </si>
  <si>
    <t>ESPONJA VIP  LV 4 PG 3 (60 X 4) - 0745</t>
  </si>
  <si>
    <t>LAVA LOUCAS ESFRELUX CLEAR (COM GLICERINA) 24 UN DE 500 ML</t>
  </si>
  <si>
    <t>LAVA LOUÇAS</t>
  </si>
  <si>
    <t>3402.20.00</t>
  </si>
  <si>
    <t>LAVA LOUCAS ESFRELUX COCO 24 UN DE 500 ML</t>
  </si>
  <si>
    <t>LAVA LOUCAS ESFRELUX MACA  24 UN DE 500 ML</t>
  </si>
  <si>
    <t>LAVA LOUCAS ESFRELUX NEUTRO 24 UN DE 500 ML</t>
  </si>
  <si>
    <t>LAVA ROUPAS LIQUIDO ESFRELUX 2 L (6X1)</t>
  </si>
  <si>
    <t>LAVA ROUPAS</t>
  </si>
  <si>
    <t>LIMPADOR MULTIUSO ESFRELUX CLASSIC 500 ML 12 X 500</t>
  </si>
  <si>
    <t>LIMPADOR MULTI USO</t>
  </si>
  <si>
    <t>LIMPADOR PERF. ESFRELUX EMOCAO (ROSA) 500 ML C/12 UNID.</t>
  </si>
  <si>
    <t>LIMPADOR PERF. ESFRELUX SENSUALIDADE (LILAS) 500 ML C/12 UNID.</t>
  </si>
  <si>
    <t>LIMPA VIDRO ESFRELUX SPRAY 500 ML (12X1)</t>
  </si>
  <si>
    <t>LIMP GRILL CX C/ 24 UN - 0779</t>
  </si>
  <si>
    <t>LUVAS FINAS MULTIUSO TAM. M 12X10 UN - 0903</t>
  </si>
  <si>
    <t>4015.19.00</t>
  </si>
  <si>
    <t>LUVAS FINAS MULTIUSO TAM. P 12X10 UN - 0902</t>
  </si>
  <si>
    <t>LUVAS FORRADAS MULTIUSO TAM. GG C/ 2 UNID. (12X2) - 0803</t>
  </si>
  <si>
    <t>LUVAS FORRADAS MULTIUSO TAM. P C/ 2 UNID. (12X2) - 0800</t>
  </si>
  <si>
    <t>LUVAS VIP MULTIUSO TAM. P 12X2 UN - 0815</t>
  </si>
  <si>
    <t>MOP FLAT MICROFIBRA - 0406</t>
  </si>
  <si>
    <t>PANO LIMPA TUDO EM ROLO 22X32 (24X25) - 0879</t>
  </si>
  <si>
    <t>5603.12.90</t>
  </si>
  <si>
    <t>PANO LIMPA TUDO EM ROLO 30X50 (12X1) - 0877</t>
  </si>
  <si>
    <t>PANO VERSATIL STA MARIA 40X38 (24X2) - 0892</t>
  </si>
  <si>
    <t>PA P/ LIXO CABO LONGO (24X1) - 0963</t>
  </si>
  <si>
    <t>PA P/ LIXO PLASTICA (24X1) - 0965</t>
  </si>
  <si>
    <t>PINCEL PLASTICO (12X1) - 0859</t>
  </si>
  <si>
    <t>PINCEL PLASTICOS C/ ESTOJO CX C/ 6 UN - 0862</t>
  </si>
  <si>
    <t>PRENDEDOR ROUPA MADEIRA (50DZ) - 0871</t>
  </si>
  <si>
    <t>4421.99.00</t>
  </si>
  <si>
    <t>PRENDEDOR ROUPA PLASTICO GDE (50DZ) - 0872</t>
  </si>
  <si>
    <t>REFIL ESFREGAO ABSORVENTE POP MOP PVA (12X1)</t>
  </si>
  <si>
    <t>VASSOURAS E RODOS</t>
  </si>
  <si>
    <t>REFIL LIMPA VIDRO ESFRELUX  500 ML (12X1) - 2161</t>
  </si>
  <si>
    <t>REFIL MOP FLAT MICROFIBRA - 0407</t>
  </si>
  <si>
    <t>RODINHO - 0412</t>
  </si>
  <si>
    <t>RODO 30 CM PLASTICO (12X1) - 0351</t>
  </si>
  <si>
    <t>RODO 40 CM PLASTICO (12X1) - 0352</t>
  </si>
  <si>
    <t>RODO 60 CM PLASTICO (12X1) - 0353</t>
  </si>
  <si>
    <t>RODO PLASTICO VIP 30 CM BORRACHA DUPLA ( 12X1) - 0366</t>
  </si>
  <si>
    <t>RODO PLASTICO VIP 40 CM BORRACHA DUPLA ( 12X1) - 0367</t>
  </si>
  <si>
    <t>RODO P/ PIA (24X1) - 0865</t>
  </si>
  <si>
    <t>ROLO ADESIVO - 0413</t>
  </si>
  <si>
    <t>SACO P/ LIXO 100 LTS C/ 5 UN (40X1) - 0898</t>
  </si>
  <si>
    <t>SACOS DE LIXO</t>
  </si>
  <si>
    <t>3923.21.90</t>
  </si>
  <si>
    <t>SACO P/ LIXO 15 LTS AZUL EM ROLO (12 ROLOS C/ 60 UN) - 0883</t>
  </si>
  <si>
    <t>SACO P/ LIXO 15 LTS C/ 20 UN (40X1) - 0880</t>
  </si>
  <si>
    <t>SACO P/ LIXO 200 LTS C/ 5 UN (40X1) - 0899</t>
  </si>
  <si>
    <t>SACO P/ LIXO 200 LTS EM ROLO (12 X 25 SCS) - 0858</t>
  </si>
  <si>
    <t>SACO P/ LIXO 30 LTS AZUL EM ROLO (12 X 30 SCS) - 0884</t>
  </si>
  <si>
    <t>SACO P/ LIXO 30 LTS C/ 10 UN (40X1) - 0881</t>
  </si>
  <si>
    <t>SACO P/ LIXO 50 LTS AZUL EM ROLO (12 X 30 SCS) - 0885</t>
  </si>
  <si>
    <t>SACO P/ LIXO 50 LTS C/ 10 UN (40X1) - 0882</t>
  </si>
  <si>
    <t>SACO P/ LIXO PIA / BANHEIRO (40X20) - 0832</t>
  </si>
  <si>
    <t>SACO P/ LIXO ROLO ECON ESFFRELUX PRETO 100 L (12X15) - 0908</t>
  </si>
  <si>
    <t>SACO P/ LIXO ROLO ECON ESFFRELUX PRETO 15 L (12X60) - 0905</t>
  </si>
  <si>
    <t>SACO P/ LIXO ROLO ECON ESFFRELUX PRETO 30 L (12X30) - 0906</t>
  </si>
  <si>
    <t>SACO P/ LIXO ROLO ECON ESFFRELUX PRETO 50 L (12X30) - 0907</t>
  </si>
  <si>
    <t>TABUA PLASTICA GRANDE (12X1) - 0894</t>
  </si>
  <si>
    <t>VASSOURA PHENIX (12X1) - 0956</t>
  </si>
  <si>
    <t>VASSOURA PIACALUX (12X1) - 0169</t>
  </si>
  <si>
    <t>VASSOURA TUTTY (12X1) - 0959</t>
  </si>
  <si>
    <t>VASSOURA VARRY-CASA (12X1) - 0966</t>
  </si>
  <si>
    <t>SACO ASPIRADOR SWIRL EL 10</t>
  </si>
  <si>
    <t>4819.40.00</t>
  </si>
  <si>
    <t>ABACAXI GLACEADO PEDACO PT 150G ID</t>
  </si>
  <si>
    <t>2006.00.00</t>
  </si>
  <si>
    <t>04.052.176/0004-90</t>
  </si>
  <si>
    <t>AMENDOA SEM CASCA CONFEITADA COLORIDA PT 150G IT</t>
  </si>
  <si>
    <t>AMENDOA</t>
  </si>
  <si>
    <t>1704.90.20</t>
  </si>
  <si>
    <t>AMENDOA SEM CASCA CRUA 22/24 PT 150G IT</t>
  </si>
  <si>
    <t>0802.12.00</t>
  </si>
  <si>
    <t>AMENDOA SEM CASCA DEFUMADA CAT2 PT 130G IT</t>
  </si>
  <si>
    <t>AMENDOA SEM CASCA LAMINADA PT 110G IT</t>
  </si>
  <si>
    <t>AMENDOA SEM CASCA TORRADA SALGADA 20/22 PT 150G IT</t>
  </si>
  <si>
    <t>AVELA SEM CASCA SECA PT 120G IT</t>
  </si>
  <si>
    <t>0802.22.00</t>
  </si>
  <si>
    <t>BLUENXAGUANTE BUCALERRY DESIDRATADO PT 100G IT</t>
  </si>
  <si>
    <t>0813.40.90</t>
  </si>
  <si>
    <t>BANANA CHIPS FATIADA PT 100G ID</t>
  </si>
  <si>
    <t>0803.90.00</t>
  </si>
  <si>
    <t>MIX CASTANHA CAJU E PARA PT 150G NAC</t>
  </si>
  <si>
    <t>CASTANHA DE CAJU CARAMELIZADA COM COCO PT 100G NAC</t>
  </si>
  <si>
    <t>CASTANHA</t>
  </si>
  <si>
    <t>AMENDOA DA CASTANHA DE CAJU TORRADA SEM SAL W1240 PT 120G NAC</t>
  </si>
  <si>
    <t>AMENDOA DA CASTANHA DE CAJU TORRADA SALGADA W1240 PT 120G NAC</t>
  </si>
  <si>
    <t>AMENDOA DA CASTANHA DE CAJU XEREM G2T PT 150G NAC</t>
  </si>
  <si>
    <t>CASTANHA DO PARA SEM CASCA LARGE PT 120G NAC</t>
  </si>
  <si>
    <t>COCO DESIDRATADO NATURAL FATIADO PT 50G ID</t>
  </si>
  <si>
    <t>0801.11.00</t>
  </si>
  <si>
    <t>CRANBERRY DESIDRATADO PT 100G IT</t>
  </si>
  <si>
    <t>DAMASCO SECO 2 PT 200G ID</t>
  </si>
  <si>
    <t>FRUTAS CRISTALIZADAS PT 200G NAC</t>
  </si>
  <si>
    <t>GENGIBRE GLACEADO PT 150G ID</t>
  </si>
  <si>
    <t>GOJI BERRY DESIDRATADO PT 100G IT</t>
  </si>
  <si>
    <t>LINHACA MARROM PT 100G IT</t>
  </si>
  <si>
    <t>1204.00.90</t>
  </si>
  <si>
    <t>LINHACA DOURADA PT 100G IT</t>
  </si>
  <si>
    <t>MELAO DESIDRATADO PT 150G ID</t>
  </si>
  <si>
    <t>MANGA DESIDRATADA PT 150G NAC</t>
  </si>
  <si>
    <t>0804.50.20</t>
  </si>
  <si>
    <t>NOZES MACADAMIA SEM CASCA TORRADA SALGADA CAT2 PT 150G NAC</t>
  </si>
  <si>
    <t>MACA GLACEADA PT 100G ID</t>
  </si>
  <si>
    <t>MAMAO GLACEADO COM LIMAO PT 100G ID</t>
  </si>
  <si>
    <t>MIX DESIDRATADO VEGETAIS PT 80G NAC</t>
  </si>
  <si>
    <t>MIX DE GRAOS</t>
  </si>
  <si>
    <t>MILHO TORRADO BARBECUE PT 90G IT</t>
  </si>
  <si>
    <t>MILHO TORRADO MOSTARDA E MEL PT 90G IT</t>
  </si>
  <si>
    <t>MILHO TORRADO SALGADO PT 90G ID</t>
  </si>
  <si>
    <t>MIX DE FRUTAS DESIDRATADAS PT 100G NAC</t>
  </si>
  <si>
    <t>0813.50.00</t>
  </si>
  <si>
    <t>MIX DE AMENDOIM PT 550G NAC</t>
  </si>
  <si>
    <t>MIX NUTS COM CASTANHA BENASSI PT 200G NAC</t>
  </si>
  <si>
    <t>MIX FRUTAS SECAS PT 250G NAC</t>
  </si>
  <si>
    <t>NOZES SEM CASCA PECKAN PT 150G NAC</t>
  </si>
  <si>
    <t>NOZES SEM CASCA PT 100G IT</t>
  </si>
  <si>
    <t>PESSEGO GLACEADO PT 150G IT</t>
  </si>
  <si>
    <t>PERA GLACEADA PT 100G ID</t>
  </si>
  <si>
    <t>PISTACHE TORRADO SALGADO PT 110G IT</t>
  </si>
  <si>
    <t>SEMENTE DE ABOBORA TORRADA SALGADA PT 120G IT</t>
  </si>
  <si>
    <t>SEMENTE DE ABOBORA TORRADA SEM SAL PT 130G IT</t>
  </si>
  <si>
    <t>QUINOA FLOCOS PT 120G IT</t>
  </si>
  <si>
    <t>1104.19.00</t>
  </si>
  <si>
    <t>QUINOA GRAOS PT 180G IT</t>
  </si>
  <si>
    <t>1008.50.90</t>
  </si>
  <si>
    <t>SEMENTE DE GIRASSOL CRUA PT 150G IT</t>
  </si>
  <si>
    <t>1206.00.90</t>
  </si>
  <si>
    <t>SEMENTE DE CHIA PT 180G IT</t>
  </si>
  <si>
    <t>SOJA TORRADA SALGADA PT 120G NAC</t>
  </si>
  <si>
    <t>1904.10.00</t>
  </si>
  <si>
    <t>TAMARA COM CAROCO PT 150G IT</t>
  </si>
  <si>
    <t>0804.10.10</t>
  </si>
  <si>
    <t>TAMARA SEM CAROCO PT 150G IT</t>
  </si>
  <si>
    <t>UVA PASSA CLARA PT 150G ID</t>
  </si>
  <si>
    <t>UVA PASSA PRETA PT 200G ID</t>
  </si>
  <si>
    <t>GEL DENTAL NEUTROCARE MASHAMPOOA E O URSO 50G</t>
  </si>
  <si>
    <t>HIGIENE ADULTA</t>
  </si>
  <si>
    <t>3306.10.00</t>
  </si>
  <si>
    <t>GEL DENTAL NEUTROCARE OS INCRIVEIS 50G</t>
  </si>
  <si>
    <t>GEL DENTAL NEUTROCARE PRINCESA SOFIA 50G</t>
  </si>
  <si>
    <t>PAPEL HIGIENICO FOLHA TRIPLA MIMMO 20M C/4</t>
  </si>
  <si>
    <t>4818.10.00</t>
  </si>
  <si>
    <t>PAPEL HIGIENICO MIMMO 30M NEUTRO C/16</t>
  </si>
  <si>
    <t>PAPEL HIGIENICO MIMMO 30M NEUTRO C/24</t>
  </si>
  <si>
    <t>PAPEL HIGIENICO MIMMO 30M NEUTRO C/4</t>
  </si>
  <si>
    <t>PAPEL TOALHA SCALA PLUS 3 ROLOS C/120 FOLHAS</t>
  </si>
  <si>
    <t>UTENSILIOS</t>
  </si>
  <si>
    <t>4818.30.00</t>
  </si>
  <si>
    <t>DESODORANTE BANHO A BANHO AERO SEM PERFUME 80GR</t>
  </si>
  <si>
    <t>CORPO</t>
  </si>
  <si>
    <t>3307.20.90</t>
  </si>
  <si>
    <t>DESODORANTE BANHO A BANHO ROLL-ON OCEAN 55ML</t>
  </si>
  <si>
    <t>3307.20.10</t>
  </si>
  <si>
    <t>DESODORANTE BANHO A BANHO ROLL-ON SEM PERFUME 55ML</t>
  </si>
  <si>
    <t>GEL ANTISSÉPTICO HI CLEAN EXTRATO DE ALGAS 500ML/4</t>
  </si>
  <si>
    <t>CABELOS</t>
  </si>
  <si>
    <t>3401.20.10</t>
  </si>
  <si>
    <t>GEL ANTISSÉPTICO HI CLEAN EXTRATO DE ALGAS 70ML/60</t>
  </si>
  <si>
    <t>GEL ANTISSÉPTICO HI CLEAN EXTRATO DE ALGODAO 500ML</t>
  </si>
  <si>
    <t>GEL ANTISSÉPTICO HI CLEAN EXTRATO DE ALGODAO 70ML/</t>
  </si>
  <si>
    <t>GEL ANTISSÉPTICO HI CLEAN EXTRATO DE ROSAS 250ML/2</t>
  </si>
  <si>
    <t>GEL ANTISSÉPTICO HI CLEAN EXTRATO DE ROSAS 500ML/4</t>
  </si>
  <si>
    <t>GEL ANTISSÉPTICO HI CLEAN EXTRATO DE ROSAS 70ML/60</t>
  </si>
  <si>
    <t>GEL ANTISSÉPTICO HI CLEAN EXTRATO DE VERBENA 250ML</t>
  </si>
  <si>
    <t>GEL ANTISSÉPTICO HI CLEAN EXTRATO DE VERBENA 500ML</t>
  </si>
  <si>
    <t>GEL ANTISSÉPTICO HI CLEAN EXTRATO DE VERBENA 70ML/</t>
  </si>
  <si>
    <t>GEL ANTISSÉPTICO HI CLEAN FRUTAS CITRICAS 250ML/21</t>
  </si>
  <si>
    <t>GEL ANTISSÉPTICO HI CLEAN FRUTAS CITRICAS 500ML/43</t>
  </si>
  <si>
    <t>GEL ANTISSÉPTICO HI CLEAN FRUTAS CITRICAS 70ML/60,</t>
  </si>
  <si>
    <t>GEL DENTAL BONI KIDS MUNDO DAS PRINCESAS - TUTTI</t>
  </si>
  <si>
    <t>GEL DENTAL BONIQUET MUNDO DOS CARROS MENTINHA 50G</t>
  </si>
  <si>
    <t>PRESERVATIVO BLOWTEX ACTION C/3</t>
  </si>
  <si>
    <t>CUIDADO INTIMO</t>
  </si>
  <si>
    <t>4014.10.00</t>
  </si>
  <si>
    <t>PRESERVATIVO BLOWTEX ACTION C/6</t>
  </si>
  <si>
    <t>PRESERVATIVO BLOWTEX HOT C/3</t>
  </si>
  <si>
    <t>PRESERVATIVO BLOWTEX LUBRIFICADO C/3</t>
  </si>
  <si>
    <t>PRESERVATIVO BLOWTEX LUBRIFICADO LV 9 PG 6</t>
  </si>
  <si>
    <t>PRESERVATIVO BLOWTEX MENTA C/3</t>
  </si>
  <si>
    <t>PRESERVATIVO BLOWTEX MENTA C/9</t>
  </si>
  <si>
    <t>PRESERVATIVO BLOWTEX MORANGO C/ CHOCOLATE C/3</t>
  </si>
  <si>
    <t>PRESERVATIVO BLOWTEX MORANGO C/6</t>
  </si>
  <si>
    <t>PRESERVATIVO BLOWTEX MORANGO LV12 PG10</t>
  </si>
  <si>
    <t>PRESERVATIVO BLOWTEX ORGAZMAX C/3</t>
  </si>
  <si>
    <t>PRESERVATIVO BLOWTEX RETARDANTE C/3</t>
  </si>
  <si>
    <t>PRESERVATIVO BLOWTEX RETARDANTE C/6</t>
  </si>
  <si>
    <t>PRESERVATIVO BLOWTEX RETARDANTE C/9</t>
  </si>
  <si>
    <t>PRESERVATIVO BLOWTEX TUTTI-FRUTTI C/3</t>
  </si>
  <si>
    <t>PRESERVATIVO BLOWTEX TWIST C/6</t>
  </si>
  <si>
    <t>PRESERVATIVO BLOWTEX ZERO C/3</t>
  </si>
  <si>
    <t>PRESERVATIVO BLOWTEX ZERO C/6</t>
  </si>
  <si>
    <t>PRESERVATIVO SKYN C/3</t>
  </si>
  <si>
    <t>PRESERVATIVO SKYN ELITE C/3</t>
  </si>
  <si>
    <t>PRESERVATIVO SKYN ELITE C/6</t>
  </si>
  <si>
    <t>PRESERVATIVO SKYN EXTRA GRANDE C/3</t>
  </si>
  <si>
    <t>PRESERVATIVO SKYN EXTRA LUBRIFICADO C/3</t>
  </si>
  <si>
    <t>PRESERVATIVO SKYN ORIGINAL LV8 PG6</t>
  </si>
  <si>
    <t>PRESERVATIVO SKYN SELECTION C/6</t>
  </si>
  <si>
    <t>PRESERVATIVO SKYN SEXY CHERRY C/3</t>
  </si>
  <si>
    <t>PRESERVATIVO SKYN SORTIDO C/12</t>
  </si>
  <si>
    <t>PRESERVATIVO SKYN TEXTURIZADO C/3</t>
  </si>
  <si>
    <t>LENCOS UMEDECIDOS MAMYPOKO LV4 PG3</t>
  </si>
  <si>
    <t>3401.11.90</t>
  </si>
  <si>
    <t>LENÇOS UMEDECIDOS R.NASCIDO MAMYPOKO C/100</t>
  </si>
  <si>
    <t>LENÇOS UMEDECIDOS R.NASCIDO MAMYPOKO C/200</t>
  </si>
  <si>
    <t>TOALHA ANTISSEPTICA C/40 UNICHARM</t>
  </si>
  <si>
    <t>TOALHA UMEDECIDA C/ 40 LIFREE</t>
  </si>
  <si>
    <t>ALGODAO DISCO NECESSER POTE C/30</t>
  </si>
  <si>
    <t>5601.21.10</t>
  </si>
  <si>
    <t>AP. BARBEAR NECESSER DESC. CABO EMBOR. VERDE 2LAM</t>
  </si>
  <si>
    <t>BARBEAR</t>
  </si>
  <si>
    <t>8212.10.20</t>
  </si>
  <si>
    <t>AP. BARBEAR NECESSER DESC. CAPA PROT. 3 LAM MÓVEL</t>
  </si>
  <si>
    <t>AP. DEPILAR NECESSER DESC. CABO EMBOR. 2LAM MÓVEL</t>
  </si>
  <si>
    <t>DEPILAÇAO</t>
  </si>
  <si>
    <t>HASTE FLEX BABY NECESSER POTE C/50</t>
  </si>
  <si>
    <t>5601.21.90</t>
  </si>
  <si>
    <t>HASTE FLEXIVEL ECOLOGICA NECESSER C/ 75</t>
  </si>
  <si>
    <t>HASTE MAQUIAGEM NECESSER POTE C/80</t>
  </si>
  <si>
    <t>MASCARA DESCARTAVEL NECESSER TRIPLA CAMADA C/10</t>
  </si>
  <si>
    <t>6307.90.10</t>
  </si>
  <si>
    <t>COND JOHNSON`S BABY CAB CLAROS 200ML</t>
  </si>
  <si>
    <t>HIGIENE INFANTIL</t>
  </si>
  <si>
    <t>3305.90.00</t>
  </si>
  <si>
    <t>COND JOHNSON`S BABY HID INTENSA 200ML</t>
  </si>
  <si>
    <t>COND JOHNSON`S BABY REGULAR 200ML</t>
  </si>
  <si>
    <t>COND JOHNSON`S BABY REGULAR 400ML</t>
  </si>
  <si>
    <t>REFIL SABONETEONETE BABY J&amp;J LIQ CABECA AOS PES 180ML</t>
  </si>
  <si>
    <t>3401.30.00</t>
  </si>
  <si>
    <t>REFIL SABONETEONETE BABY J&amp;J LIQ HORA DO SONO 180ML</t>
  </si>
  <si>
    <t>REFIL SABONETEONETE BABY JJ LIQ CABECA AOS PES 380ML</t>
  </si>
  <si>
    <t>SABONETEONETE BABY J&amp;J HORA DO SONO 80GR</t>
  </si>
  <si>
    <t>SABONETEONETE BABY J&amp;J LIQ CABECA AOS PES 200ML</t>
  </si>
  <si>
    <t>SABONETEONETE BABY J&amp;J LIQ GLICERINADO 400ML</t>
  </si>
  <si>
    <t>SABONETEONETE BABY J&amp;J LIQ GLICERINADO 750ML</t>
  </si>
  <si>
    <t>SABONETEONETE BABY J&amp;J LIQ HORA DO SONO 200ML</t>
  </si>
  <si>
    <t>SABONETEONETE BABY J&amp;J LIQ HORA DO SONO 400ML</t>
  </si>
  <si>
    <t>SABONETEONETE BABY J&amp;J LIQ LIMPEZA SUPER PODEROSA 200ML</t>
  </si>
  <si>
    <t>SABONETEONETE BABY J&amp;J LIQ LIMPEZA SUPER PODEROSA 400ML</t>
  </si>
  <si>
    <t>SABONETEONETE BABY J&amp;J OLEO AMENDOAS 80GR</t>
  </si>
  <si>
    <t>SABONETEONETE BABY J&amp;J REGULAR 80GR</t>
  </si>
  <si>
    <t>SHAMPOOAMPOO J&amp;J BABY CABELOS CACHEADOS 400ML</t>
  </si>
  <si>
    <t>3305.10.00</t>
  </si>
  <si>
    <t>SHAMPOOAMPOO J&amp;J BABY CABELOS CLAROS 400ML</t>
  </si>
  <si>
    <t>SHAMPOOAMPOO J&amp;J BABY CABELOS CLAROS 750ML</t>
  </si>
  <si>
    <t>SHAMPOOAMPOO J&amp;J BABY CACHOS DOS SONHOS 200ML</t>
  </si>
  <si>
    <t>SHAMPOOAMPOO J&amp;J BABY CHEIRINHO PROLONGADO 200ML</t>
  </si>
  <si>
    <t>SHAMPOOAMPOO J&amp;J BABY CHEIRINHO PROLONGADO 400ML</t>
  </si>
  <si>
    <t>SHAMPOOAMPOO J&amp;J BABY GOTAS DE BRILHO 200ML</t>
  </si>
  <si>
    <t>SHAMPOOAMPOO J&amp;J BABY GOTAS DE BRILHO 400ML</t>
  </si>
  <si>
    <t>SHAMPOOAMPOO J&amp;J BABY HIDRATACAO INTENSA 200ML</t>
  </si>
  <si>
    <t>SHAMPOOAMPOO J&amp;J BABY HIDRATACAO INTENSA 400ML</t>
  </si>
  <si>
    <t>SHAMPOOAMPOO J&amp;J BABY REGULAR 200ML</t>
  </si>
  <si>
    <t>SHAMPOOAMPOO J&amp;J BABY REGULAR 400ML</t>
  </si>
  <si>
    <t>SHAMPOOAMPOO J&amp;J BABY REGULAR 750ML</t>
  </si>
  <si>
    <t>TALCO J&amp;J BABY AMIDO DE MILHO 200GR</t>
  </si>
  <si>
    <t>3304.91.00</t>
  </si>
  <si>
    <t>LENCOS UMEDECIDOS J* HORA DE BRINCAR C/25</t>
  </si>
  <si>
    <t>LENCOS UMEDECIDOS J* HORA DO SONO C/48</t>
  </si>
  <si>
    <t>LENCOS UMEDECIDOS J* HORA DO SONO C/96</t>
  </si>
  <si>
    <t>LENCOS UMEDECIDOS J* LIMPEZA SUAVE C/44</t>
  </si>
  <si>
    <t>LENCOS UMEDECIDOS J* LIMPEZA SUAVE C/44 LV4 PG3</t>
  </si>
  <si>
    <t>LENCOS UMEDECIDOS J* RECEM NASCIDO C/48</t>
  </si>
  <si>
    <t>LENCOS UMEDECIDOS J* RECEM NASCIDO C/96</t>
  </si>
  <si>
    <t>COTONETES JOHNSON'S C/75</t>
  </si>
  <si>
    <t>COTONETES JOHNSON'S LV 75 PG 60</t>
  </si>
  <si>
    <t>HIDRATANTE JOHNSON’S DAILY BALANCE 400ML</t>
  </si>
  <si>
    <t>HIDRATANTE JOHNSON’S LOCAO LAVANDA E CAMOMILA 200</t>
  </si>
  <si>
    <t>HIDRATANTE JOHNSON’S LOCAO LAVANDA E CAMOMILA 400</t>
  </si>
  <si>
    <t>HIDRATANTE JOHNSON’S LOCAO RENOVADORA 200 ML</t>
  </si>
  <si>
    <t>HIDRATANTE JOHNSON’S LOCAO RENOVADORA 400ML</t>
  </si>
  <si>
    <t>HIDRATANTE JOHNSON’S LOCAO REPARADORA 200 ML</t>
  </si>
  <si>
    <t>HIDRATANTE JOHNSON’S LOCAO REPARADORA 400 ML</t>
  </si>
  <si>
    <t>HIDRATANTE JOHNSON’S LOCAO ROSAS E SANDALO 400ML</t>
  </si>
  <si>
    <t>HIDRATANTE JOHNSON’S SORBET DAILY BALANCE 200ML</t>
  </si>
  <si>
    <t>3304.99.10</t>
  </si>
  <si>
    <t>HIDRATANTE JOHNSON'S LOCAO ROSAS E SANDALO 200ML</t>
  </si>
  <si>
    <t>HIDRATANTE JOHNSON'S SERUM REPARADORA 200ML</t>
  </si>
  <si>
    <t>O.B MEDIO PROCOMFORT C/16 LV MAIS PG MENOS</t>
  </si>
  <si>
    <t>O.B PROCOMFORT MINI C/8</t>
  </si>
  <si>
    <t>O.B PROCOMFORT SUPER C/8</t>
  </si>
  <si>
    <t>O.B SUPER ORIGINAL LV 10 PG 8</t>
  </si>
  <si>
    <t>O.B SUPER PROCOMFORT C/16 LV MAIS PG MENOS</t>
  </si>
  <si>
    <t>CAREFREE PROTEÇÃO C/15 S/PERFUME</t>
  </si>
  <si>
    <t>CAREFREE PROTEÇÃO C/40 S/PERFUME</t>
  </si>
  <si>
    <t>CAREFREE PROTEÇÃO LV 80 PAGUE MENOS</t>
  </si>
  <si>
    <t>CAREFREE TODO DIA C/15</t>
  </si>
  <si>
    <t>CAREFREE TODO DIA C/40</t>
  </si>
  <si>
    <t>CAREFREE TODO DIA FLEXI C/15</t>
  </si>
  <si>
    <t>CAREFREE TODO DIA FLEXI C/40</t>
  </si>
  <si>
    <t>CAREFREE TODO DIA LV 80 PAGUE MENOS</t>
  </si>
  <si>
    <t>LISTERINE ANTICARIES ZERO 500ML+250ML POR 1,99</t>
  </si>
  <si>
    <t>3306.90.00</t>
  </si>
  <si>
    <t>LISTERINE COOL MINT 500ML</t>
  </si>
  <si>
    <t>LISTERINE COOL MINT LV4 PG3 250ML</t>
  </si>
  <si>
    <t>LISTERINE COOL MINT ZERO 250ML</t>
  </si>
  <si>
    <t>LISTERINE COOL MINT ZERO 500ML</t>
  </si>
  <si>
    <t>LISTERINE CUIDADO TOTAL 250ML</t>
  </si>
  <si>
    <t>LISTERINE CUIDADO TOTAL 500ML</t>
  </si>
  <si>
    <t>LISTERINE CUIDADO TOTAL ZERO 250 ML</t>
  </si>
  <si>
    <t>LISTERINE CUIDADO TOTAL ZERO 500 ML</t>
  </si>
  <si>
    <t>LISTERINE WHITENING EXTREME 236ML</t>
  </si>
  <si>
    <t>LISTERINE WHITENING EXTREME 473ML</t>
  </si>
  <si>
    <t>LISTERINE ZERO ANTICARIES 250ML</t>
  </si>
  <si>
    <t>LISTERINE ZERO ANTICARIES 500ML</t>
  </si>
  <si>
    <t>LISTERINE ZERO ANTITARTARO 250ML</t>
  </si>
  <si>
    <t>LISTERINE ZERO ANTITARTARO 500ML</t>
  </si>
  <si>
    <t>BAND-AID PEQUENOS FERIMENTOS C/16</t>
  </si>
  <si>
    <t>3005.10.90</t>
  </si>
  <si>
    <t>BAND-AID SKIN FLEX VARIADOS C/20</t>
  </si>
  <si>
    <t>BAND-AID TAMANHOS VARIADOS C/30</t>
  </si>
  <si>
    <t>BAND-AID TRANSPARENTE LV40 PG30</t>
  </si>
  <si>
    <t>BAND-AID ULTRA PROTECTION C/15</t>
  </si>
  <si>
    <t>ESCOVA DENTAL TEK DURA</t>
  </si>
  <si>
    <t>9603.21.00</t>
  </si>
  <si>
    <t>ESCOVA DENTAL TEK MACIA</t>
  </si>
  <si>
    <t>ESCOVA DENTAL TEK MEDIA</t>
  </si>
  <si>
    <t>ESCOVA J&amp;J REACH ACCESS 40 MEDIA LV2 PG1</t>
  </si>
  <si>
    <t>ESCOVA REACH ACCESS MACIA 40</t>
  </si>
  <si>
    <t>ESCOVA REACH ACCESS MEDIA 40</t>
  </si>
  <si>
    <t>ESCOVA REACH COMFORT CLEAN MACIA 40</t>
  </si>
  <si>
    <t>ESCOVA REACH CONFORT CLEAN 40 MEDIA L2PG1</t>
  </si>
  <si>
    <t>ESCOVA REACH ECO MACIA</t>
  </si>
  <si>
    <t>ESCOVA REACH ECO MEDIA</t>
  </si>
  <si>
    <t>ESCOVA REACH PROFESSIONAL EXTRA MACIA 30</t>
  </si>
  <si>
    <t>ESCOVA REACH PROFESSIONAL MACIA 30</t>
  </si>
  <si>
    <t>ESCOVA REACH PROFESSIONAL MACIA 40</t>
  </si>
  <si>
    <t>ESCOVA REACH PROFESSIONAL MEDIA 40</t>
  </si>
  <si>
    <t>ESCOVA REACH ULTRACLEAN MACIA 40</t>
  </si>
  <si>
    <t>ESCOVA REACH ULTRACLEAN MEDIA 40</t>
  </si>
  <si>
    <t>FIO DENTAL REACH MENTA 50MT</t>
  </si>
  <si>
    <t>3306.20.00</t>
  </si>
  <si>
    <t>FITA DENTAL J&amp;J REACH 50MT</t>
  </si>
  <si>
    <t>PACK CREME DENTAL ESCOVA DENTALCOLGATE 360° LV2 PG1</t>
  </si>
  <si>
    <t>71.689.228/0004/21</t>
  </si>
  <si>
    <t>BR02372C</t>
  </si>
  <si>
    <t>ENXAGUANTE BUCAL COLGATE PLAX 250ML. CLASSIC</t>
  </si>
  <si>
    <t>FBR11580A</t>
  </si>
  <si>
    <t>SABONETEONETE LIQ PROTEX 250ML BALANCE</t>
  </si>
  <si>
    <t>FBR11510A</t>
  </si>
  <si>
    <t>SABONETE LIQ PROTEX 250ML CREAM</t>
  </si>
  <si>
    <t>FBR11486A</t>
  </si>
  <si>
    <t>SABONETE LIQ PROTEX 250ML VITAMINA E</t>
  </si>
  <si>
    <t>FBR11286B</t>
  </si>
  <si>
    <t>SABONETE LIQ PALMOLIVE 250ML NUTRI MILK</t>
  </si>
  <si>
    <t>BR02487B</t>
  </si>
  <si>
    <t>SHAMPOO PALMOLIVE 350ML CERAM FORCE</t>
  </si>
  <si>
    <t>BR02571B</t>
  </si>
  <si>
    <t>SHAMPOO PALMOLIVE 350ML NEUTRO 17223</t>
  </si>
  <si>
    <t>BR01214B</t>
  </si>
  <si>
    <t>SHAMPOO PALMOLIVE 350ML NUT EXT MAC PRO</t>
  </si>
  <si>
    <t>BR01134C</t>
  </si>
  <si>
    <t>SHAMPOO PALMOLIVE 350ML CACHOS LIVRES BABOSA</t>
  </si>
  <si>
    <t>BR01200B</t>
  </si>
  <si>
    <t>SHAMPOO PALMOLIVE 350ML NAT FOR ANT REP</t>
  </si>
  <si>
    <t>BR02486B</t>
  </si>
  <si>
    <t>SHAMPOO PAL KIDS 350ML FBR18427A</t>
  </si>
  <si>
    <t>BR01268B</t>
  </si>
  <si>
    <t>SHAMPOO PAL KIDS 350ML CACHEADOS</t>
  </si>
  <si>
    <t>BR01111B</t>
  </si>
  <si>
    <t>SHAMPOO PALMOLIVE 350ML ILUMINADOR PRETO</t>
  </si>
  <si>
    <t>BR01465B</t>
  </si>
  <si>
    <t>SHAMPOO DARLING 350ML CERAMIDAS</t>
  </si>
  <si>
    <t>BR01478B</t>
  </si>
  <si>
    <t>SHAMPOO DARLING 350ML 2 EM 1</t>
  </si>
  <si>
    <t>BR01131B</t>
  </si>
  <si>
    <t>SHAMPOO PALMOLIVE ANTICASPA 350ML ANTI QUEDA MEN</t>
  </si>
  <si>
    <t>FBR13290C</t>
  </si>
  <si>
    <t>CREME DENTAL COLGATE 50G MPA</t>
  </si>
  <si>
    <t>FBR13470B</t>
  </si>
  <si>
    <t>CREME DENTAL COLGATE 90G MPA</t>
  </si>
  <si>
    <t>FBR13461B</t>
  </si>
  <si>
    <t>CREME DENTAL COLGATE 180G MPA</t>
  </si>
  <si>
    <t>FBR13200C</t>
  </si>
  <si>
    <t>CREME DENTAL COLGATE 90G TRIPLA ACAO ORIGINAL</t>
  </si>
  <si>
    <t>FBR13237A</t>
  </si>
  <si>
    <t>CREME DENTAL COLGATE 180G TRIPLA ACAO ORIGINAL</t>
  </si>
  <si>
    <t>BR00253D</t>
  </si>
  <si>
    <t>CREME DENTAL COLGATE 90G TOTAL 12 CLEAN MINT</t>
  </si>
  <si>
    <t>CREME DENTAL COLGATE 90G TOTAL 12 WHITENING</t>
  </si>
  <si>
    <t>BR00890C</t>
  </si>
  <si>
    <t>CREME DENTAL COLGATE 90G TOTAL 12 ADVANCED</t>
  </si>
  <si>
    <t>BR00897D</t>
  </si>
  <si>
    <t>CREME DENTAL COLGATE 70G TOTAL12 PROF WHITENING</t>
  </si>
  <si>
    <t>BR02602A</t>
  </si>
  <si>
    <t>CREME DENTAL COLGATE 50G SENSITIV PRO ALIVIO BR02602A</t>
  </si>
  <si>
    <t>BR02603B</t>
  </si>
  <si>
    <t>CREME DENTAL COLGATE 50G SENSITIV PRO ALIVIO BRANQUE</t>
  </si>
  <si>
    <t>BR03278A</t>
  </si>
  <si>
    <t>CREME DENTAL COLGATE 100G SENSITIVE ORIGINAL</t>
  </si>
  <si>
    <t>CREME DENTAL COLGATE 100G SENSITIVE BRANQUEDOR</t>
  </si>
  <si>
    <t>FBR03014</t>
  </si>
  <si>
    <t>CREME DENTAL SORRISO 90G DENTES BRANCOS</t>
  </si>
  <si>
    <t>BR04170A</t>
  </si>
  <si>
    <t>CREME DENTAL SORRISO 90G SUPER REFRESCANTE</t>
  </si>
  <si>
    <t>FBR03800</t>
  </si>
  <si>
    <t>CREME DENTAL SORRISO 180G DENTES BRANCOS</t>
  </si>
  <si>
    <t>BR03701A</t>
  </si>
  <si>
    <t>PACK CREME DENTAL AJAX FDF LV 1L PG 800ML LAVANDA</t>
  </si>
  <si>
    <t>PACK CREME DENTAL ESCOVA DENTALCOLGATE 360° LUMINOUS WHITE L2 P1</t>
  </si>
  <si>
    <t>FBR01258</t>
  </si>
  <si>
    <t>PACK CREME DENTAL ESCOVA DENTALSORRISO TRIPLA L3 P2</t>
  </si>
  <si>
    <t>FBR03802</t>
  </si>
  <si>
    <t>CREME DENTAL SORRISO 50G DENTES BRANCOS</t>
  </si>
  <si>
    <t>BR04169A</t>
  </si>
  <si>
    <t>CREME DENTAL SORRISO 50G SUPER REFRESCANTE</t>
  </si>
  <si>
    <t>BR04042A</t>
  </si>
  <si>
    <t>GEL DENTALSORRISO 90G FRESHAMPOO EXP HORTELA</t>
  </si>
  <si>
    <t>FBR03883</t>
  </si>
  <si>
    <t>GEL DENTALTANDY 50G UVA</t>
  </si>
  <si>
    <t>ESCOVA DENTALCOLGATE SMILES 0-2 ANOS</t>
  </si>
  <si>
    <t>FCN01110</t>
  </si>
  <si>
    <t>ESCOVA DENTALCOLGATE SMILES 5 MAIS ANOS</t>
  </si>
  <si>
    <t>FBR01650</t>
  </si>
  <si>
    <t>ESCOVA DENTALSORRISO KOLYNOS ORIGINAL MEDIA</t>
  </si>
  <si>
    <t>FBR00984B</t>
  </si>
  <si>
    <t>PACK CREME DENTAL ENXAGUANTE BUCAL PLAX FR</t>
  </si>
  <si>
    <t>FBR11050</t>
  </si>
  <si>
    <t>SABONETE PALMOLIVE 150G LEITE &amp; ROSAS</t>
  </si>
  <si>
    <t>BR04039A</t>
  </si>
  <si>
    <t>GEL DENTALSORRISO 90G FRESHAMPOO MENTHOL IMPACT</t>
  </si>
  <si>
    <t>BR04043A</t>
  </si>
  <si>
    <t>GEL DENTALSORRISO 90G FRESHAMPOO X MINT</t>
  </si>
  <si>
    <t>FBR03870</t>
  </si>
  <si>
    <t>CREME DENTAL COLGATE PREVENT 90G ANTI PLACA</t>
  </si>
  <si>
    <t>FBR03881</t>
  </si>
  <si>
    <t>GEL DENTALTANDY 50G MORANGO</t>
  </si>
  <si>
    <t>FBR03882</t>
  </si>
  <si>
    <t>GEL DENTALTANDY 50G TUTTI FRUTTI</t>
  </si>
  <si>
    <t>BR02206C</t>
  </si>
  <si>
    <t>PACK ENXAGUANTE BUCAL COLG PLAX L500 P350ML SOFT MINT</t>
  </si>
  <si>
    <t>FBR18300B</t>
  </si>
  <si>
    <t>FIO DENTAL COLGATE 50M</t>
  </si>
  <si>
    <t>FBR18318</t>
  </si>
  <si>
    <t>FITA DENTAL COLGATE TOTAL 25M</t>
  </si>
  <si>
    <t>FBR11020</t>
  </si>
  <si>
    <t>SABONETE PALMOLIVE 150G ALOE E OLIVA</t>
  </si>
  <si>
    <t>FBR11030</t>
  </si>
  <si>
    <t>SABONETE PALMOLIVE 150G MANTEIGA KARITE</t>
  </si>
  <si>
    <t>FBR11040</t>
  </si>
  <si>
    <t>SABONETE PALMOLIVE 150G L OLEO AMENDOAS</t>
  </si>
  <si>
    <t>BR04172A</t>
  </si>
  <si>
    <t>CREME DENTAL SORRISO 180G SUPER REFRESC</t>
  </si>
  <si>
    <t>FBR13212B</t>
  </si>
  <si>
    <t>CREME DENTAL COLGATE 90G TRIPLA ACAO HORTELA</t>
  </si>
  <si>
    <t>ESCOVA DENTALCOLGATE EXTRA CLEAN</t>
  </si>
  <si>
    <t>FBR17784</t>
  </si>
  <si>
    <t>SABONETE PALMOLIVE 150G COCO E ALGODAO</t>
  </si>
  <si>
    <t>FBR12850B</t>
  </si>
  <si>
    <t>LAVA ROUPAS OLA 500ML ORIGINAL</t>
  </si>
  <si>
    <t>FBR12851A</t>
  </si>
  <si>
    <t>LAVA ROUPAS OLA 500ML BENXAGUANTE BUCALE</t>
  </si>
  <si>
    <t>BR02490B</t>
  </si>
  <si>
    <t>CONDICIONADOR PALMOLIVE 350ML CERAMIDAS FORCE</t>
  </si>
  <si>
    <t>BR02572B</t>
  </si>
  <si>
    <t>CONDICIONADOR PALMOLIVE 350ML NEUTRO</t>
  </si>
  <si>
    <t>BR01136C</t>
  </si>
  <si>
    <t>CONDICIONADOR PALMOLIVE 350ML CACHOS CRESPO</t>
  </si>
  <si>
    <t>BR02489B</t>
  </si>
  <si>
    <t>CONDICIONADOR PALMOLIVE 350ML KIDS</t>
  </si>
  <si>
    <t>BR01283B</t>
  </si>
  <si>
    <t>CONDICIONADOR PALMOLIVE 350ML KIDS CACHEADOS</t>
  </si>
  <si>
    <t>BR01115B</t>
  </si>
  <si>
    <t>CONDICIONADOR PALMOLIVE 350ML PRETOS VIBRANTES</t>
  </si>
  <si>
    <t>BR01512B</t>
  </si>
  <si>
    <t>CONDICIONADOR DARLING 350ML CERAMIDAS</t>
  </si>
  <si>
    <t>FBR17478B</t>
  </si>
  <si>
    <t>CREME PENT PALMOLIVE 150ML CERAMIDAS FORCE</t>
  </si>
  <si>
    <t>FBR16198A</t>
  </si>
  <si>
    <t>CREME PENT PALMOLIVE KIDS 150ML C NORMAIS</t>
  </si>
  <si>
    <t>FBR19410A</t>
  </si>
  <si>
    <t>DESINFETANTE PINHO SOL 500ML ORIGINAL</t>
  </si>
  <si>
    <t>FBR19530B</t>
  </si>
  <si>
    <t>DESINFETANTE PINHO SOL 500ML LIMAO</t>
  </si>
  <si>
    <t>FBR19300B</t>
  </si>
  <si>
    <t>DESINFETANTE PINHO SOL 500ML LAVANDA</t>
  </si>
  <si>
    <t>FBR19328</t>
  </si>
  <si>
    <t>DESINFETANTE PINHO SOL 500ML FLORAL</t>
  </si>
  <si>
    <t>FBR19460A</t>
  </si>
  <si>
    <t>DESINFETANTE PINHO SOL 1L ORIGINAL</t>
  </si>
  <si>
    <t>FBR19560A</t>
  </si>
  <si>
    <t>DESINFETANTE PINHO SOL 1L LIMAO</t>
  </si>
  <si>
    <t>FBR19424A</t>
  </si>
  <si>
    <t>PACK DESINFETANTE PINHO SOL L500P450 ORIGINAL</t>
  </si>
  <si>
    <t>FBR19305B</t>
  </si>
  <si>
    <t>PACK DESINFETANTE PINHO SOL L500P450 LAVANDA</t>
  </si>
  <si>
    <t>FBR12070B</t>
  </si>
  <si>
    <t>AJAX FRESHAMPOO 500ML FRESHAMPOO</t>
  </si>
  <si>
    <t>FBR12080B</t>
  </si>
  <si>
    <t>AJAX FRESHAMPOO 500ML LIMAO</t>
  </si>
  <si>
    <t>FBR12090B</t>
  </si>
  <si>
    <t>AJAX FRESHAMPOO 500ML BLUE</t>
  </si>
  <si>
    <t>FBR12760A</t>
  </si>
  <si>
    <t>AJAX FDF 500ML BOUQUET FLORES</t>
  </si>
  <si>
    <t>FBR12830A</t>
  </si>
  <si>
    <t>AJAX FDF 500ML LAVANDA</t>
  </si>
  <si>
    <t>FBR12762</t>
  </si>
  <si>
    <t>AJAX FDF 1L BOUQUET FLORES</t>
  </si>
  <si>
    <t>FBR12831</t>
  </si>
  <si>
    <t>AJAX FDF 1L LAVANDA</t>
  </si>
  <si>
    <t>FBR11414</t>
  </si>
  <si>
    <t>SABONETE PROTEX 90G ALOE</t>
  </si>
  <si>
    <t>FBR11421A</t>
  </si>
  <si>
    <t>SABONETE LIQ PROTEX 250ML AVEIA</t>
  </si>
  <si>
    <t>FBR11584A</t>
  </si>
  <si>
    <t>SABONETE LIQ PROTEX 250ML ERVA DOCE</t>
  </si>
  <si>
    <t>FBR11586</t>
  </si>
  <si>
    <t>SABONETE LIQ PROTEX 250ML MEN SPORTS</t>
  </si>
  <si>
    <t>FBR11487</t>
  </si>
  <si>
    <t>SABONETE LIQ PROTEX P/MAOS 250ML VITAMINA E</t>
  </si>
  <si>
    <t>BR02569B</t>
  </si>
  <si>
    <t>SHAMPOO PALMOLIVE 350ML LISOS RADIANTES</t>
  </si>
  <si>
    <t>BR02485B</t>
  </si>
  <si>
    <t>SHAMPOO PALMOLIVE 350ML ANTI ARMADO</t>
  </si>
  <si>
    <t>BR01462B</t>
  </si>
  <si>
    <t>SHAMPOO DARLING 350ML TILIA</t>
  </si>
  <si>
    <t>BR01184B</t>
  </si>
  <si>
    <t>SHAMPOO PALMOLIVE ANTICASPA 350ML CLASSIC</t>
  </si>
  <si>
    <t>BR01155B</t>
  </si>
  <si>
    <t>CONDICIONADOR PALMOLIVE 350ML NUTRI LISS</t>
  </si>
  <si>
    <t>BR01233B</t>
  </si>
  <si>
    <t>CONDICIONADOR PALMOLIVE 350ML MACIEZ PROLONGA</t>
  </si>
  <si>
    <t>BR02488B</t>
  </si>
  <si>
    <t>CONDICIONADOR PALMOLIVE 350ML NAT FRI RES ANT</t>
  </si>
  <si>
    <t>BR01480B</t>
  </si>
  <si>
    <t>CONDICIONADOR DARLING 350ML TILIA</t>
  </si>
  <si>
    <t>FBR12076</t>
  </si>
  <si>
    <t>AJAX FRESHAMPOO 1L LIMAO</t>
  </si>
  <si>
    <t>FBR12071</t>
  </si>
  <si>
    <t>AJAX FRESHAMPOO 1L</t>
  </si>
  <si>
    <t>FBR12770A</t>
  </si>
  <si>
    <t>AJAX FDF 500ML FLORES DO CAMPO</t>
  </si>
  <si>
    <t>FBR12859</t>
  </si>
  <si>
    <t>LAVA ROUPAS OLA 1L BENXAGUANTE BUCALE</t>
  </si>
  <si>
    <t>FBR12856</t>
  </si>
  <si>
    <t>LAVA ROUPAS OLA 1L ORIGINAL</t>
  </si>
  <si>
    <t>FBR18450</t>
  </si>
  <si>
    <t>ESCOVA DENTALCOLGATE CLASSIC LONGA MACIA</t>
  </si>
  <si>
    <t>FBR18460</t>
  </si>
  <si>
    <t>ESCOVA DENTALCOLGATE CLASSIC</t>
  </si>
  <si>
    <t>FBR01649</t>
  </si>
  <si>
    <t>ESCOVA DENTALSORRISO KOLYNOS ORIGINAL MACIA</t>
  </si>
  <si>
    <t>FBR01651</t>
  </si>
  <si>
    <t>ESCOVA DENTALSORRISO KOLYNOS ORIGINAL DURA</t>
  </si>
  <si>
    <t>FBR11612</t>
  </si>
  <si>
    <t>PACK ESCOVA DENTALCOLGATE EXTRA CLEAN LV3 PG2</t>
  </si>
  <si>
    <t>PACK ESCOVA DENTALCOLGATE TWISTER 2 PACK</t>
  </si>
  <si>
    <t>ESCOVA DENTALSORRISO TRIPLA 123 MACIA</t>
  </si>
  <si>
    <t>BR02645A</t>
  </si>
  <si>
    <t>SABONETE PALMOLIVE 150G TURMALINA</t>
  </si>
  <si>
    <t>FBR11035</t>
  </si>
  <si>
    <t>SABONETE PALMOLIVE 150G OLEO DE ARGAN</t>
  </si>
  <si>
    <t>FBR17921</t>
  </si>
  <si>
    <t>SABONETE LIQ PALMOLIVE 250ML OLEO DE ARGAN</t>
  </si>
  <si>
    <t>BR02055B</t>
  </si>
  <si>
    <t>SHAMPOO PALMOLIVE 350ML HIDR LUM ARGAN</t>
  </si>
  <si>
    <t>BR02056B</t>
  </si>
  <si>
    <t>CONDICIONADOR PALMOLIVE 350ML HIDRAT LUMIN</t>
  </si>
  <si>
    <t>ESCOVA DENTALCOLGATE DR RABBIT</t>
  </si>
  <si>
    <t>PACK ESCOVA DENTALCOLGATE SLIM SOFT L2 P1 BLACK</t>
  </si>
  <si>
    <t>BR02643D</t>
  </si>
  <si>
    <t>PACK ESCOVA DENTALCOLGATE CLASSIC CLEAN PRECO ESPECIAL</t>
  </si>
  <si>
    <t>ENXAGUANTE BUCAL COLGATE 250ML PLAX FRESHAMPOO MINT</t>
  </si>
  <si>
    <t>BR02725A</t>
  </si>
  <si>
    <t>SABONETE LIQ REFIL PROTEX 200ML. VITAMINA E</t>
  </si>
  <si>
    <t>BR02813B</t>
  </si>
  <si>
    <t>PACK CREME DENTAL SORRISO DENTES BRANCOS 180G LV15 PG12</t>
  </si>
  <si>
    <t>ESCOVA DENTALCOLGATE ESSENCIAL CLEAN MACIA</t>
  </si>
  <si>
    <t>BR02501A</t>
  </si>
  <si>
    <t>PACK CREME DENTAL COLGATE TOTAL 12 90G CLEAN MINT L12 P10</t>
  </si>
  <si>
    <t>BR03231A</t>
  </si>
  <si>
    <t>PACK SHAMPOO+CONDICIONADOR PALMOLIVE PREÇO ESPECIA CERAMIDAS</t>
  </si>
  <si>
    <t>BR02605B</t>
  </si>
  <si>
    <t>CREME DENTAL COLGATE 110G SENSITIVE PRO BRANQUEADOR</t>
  </si>
  <si>
    <t>BR02606A</t>
  </si>
  <si>
    <t>CREME DENTAL COLGATE 110G SENSITIVE PRO ALIVIO</t>
  </si>
  <si>
    <t>BR02608A</t>
  </si>
  <si>
    <t>CREME DENTAL COLGATE 110G SENSITIVE PRO REP ESMALTE</t>
  </si>
  <si>
    <t>FBR18302A</t>
  </si>
  <si>
    <t>FIO DENTAL COLGATE 50M MENTA</t>
  </si>
  <si>
    <t>FBR11467</t>
  </si>
  <si>
    <t>SABONETE LIQ PROTEX 250ML LIMP PROFUNDA</t>
  </si>
  <si>
    <t>PACK ENXAGUANTE BUCAL COLG PLAX L500 P350ML FRESHAMPOO MINT</t>
  </si>
  <si>
    <t>BR00931B</t>
  </si>
  <si>
    <t>ENXAGUANTE BUCAL COLGATE 250ML PLAX ICE</t>
  </si>
  <si>
    <t>BR00941B</t>
  </si>
  <si>
    <t>PACK ENXAGUANTE BUCAL COLG PLAX L500 P350ML ICE</t>
  </si>
  <si>
    <t>2209C</t>
  </si>
  <si>
    <t>PACK ENXAGUANTE BUCAL COLG PLAX L500 P350ML CLASSIC</t>
  </si>
  <si>
    <t>CN00125A</t>
  </si>
  <si>
    <t>ESCOVA DENTALSORRISO XTREME WHITE WHITE 4D</t>
  </si>
  <si>
    <t>CN00131</t>
  </si>
  <si>
    <t>PACK ESCOVA DENTALCOLGATE SLIM SOFT CABEÇA ULTRA COMP L2P1</t>
  </si>
  <si>
    <t>PACK ESCOVA DENTALSORRISO XTREME WHITE 5 ESTRELAS L2P1</t>
  </si>
  <si>
    <t>FBR19465A</t>
  </si>
  <si>
    <t>PACK DESINFETANTE PINHO SOL L1000P900 ORIGINAL</t>
  </si>
  <si>
    <t>BR02936A</t>
  </si>
  <si>
    <t>SABONETE LIQ REFIL PROTEX 200ML PRO HIDRATA</t>
  </si>
  <si>
    <t>BR02811A</t>
  </si>
  <si>
    <t>SABONETE LIQ PROTEX 250ML MACADAMIA</t>
  </si>
  <si>
    <t>BR02835A</t>
  </si>
  <si>
    <t>CREME DENTAL COLGATE 70G MPA NEUTRAÇUCAR</t>
  </si>
  <si>
    <t>BR03013A</t>
  </si>
  <si>
    <t>PACK ENXAGUANTE BUCAL PLAX L500 P350+R1,99 LV250 INFINITY</t>
  </si>
  <si>
    <t>BR02722A</t>
  </si>
  <si>
    <t>SABONETE LIQ REFIL PROTEX 200ML. BALANCE</t>
  </si>
  <si>
    <t>FBR02066</t>
  </si>
  <si>
    <t>PACK CREME DENTAL SORRISO DENTES B 90G L12 GTS 3 FR IMP MENT</t>
  </si>
  <si>
    <t>ENXAGUANTE BUCAL COLGATE PLAX 250ML. ICE INFINITY</t>
  </si>
  <si>
    <t>BR03082A</t>
  </si>
  <si>
    <t>CREME DENTAL COLGATE 70G LUMINOUS WHITE</t>
  </si>
  <si>
    <t>BR02396A</t>
  </si>
  <si>
    <t>SABONETE LIQ PROTEX INTIMO 200ML DELICATE CARE</t>
  </si>
  <si>
    <t>BR02397A</t>
  </si>
  <si>
    <t>SABONETE LIQ PROTEX INTIMO 200ML FRESHAMPOO EQUILIB</t>
  </si>
  <si>
    <t>BR02949A</t>
  </si>
  <si>
    <t>CREME DENTAL SORRISO 70G TRIPLA LIMP LIMP COMPLETA</t>
  </si>
  <si>
    <t>BR02950A</t>
  </si>
  <si>
    <t>CREME DENTAL SORRISO 70G TRIPLA VITAMINA</t>
  </si>
  <si>
    <t>BR02732A</t>
  </si>
  <si>
    <t>SABONETE LIQ REFIL PROTEX 200ML. ERVA DOCE</t>
  </si>
  <si>
    <t>BR02957A</t>
  </si>
  <si>
    <t>PACK SHAMPOO 2 + CONDICIONADOR PALMOLIVE NUTRILISS</t>
  </si>
  <si>
    <t>BR02647A</t>
  </si>
  <si>
    <t>SABONETE LIQ PALMOLIVE 250ML TURMALINA</t>
  </si>
  <si>
    <t>BR02753A</t>
  </si>
  <si>
    <t>SABONETE LIQ PALMOLIVE 250ML GELEIA REAL</t>
  </si>
  <si>
    <t>BR02752A</t>
  </si>
  <si>
    <t>SABONETE PALMOLIVE 150G GELEIA REAL</t>
  </si>
  <si>
    <t>BR02898A</t>
  </si>
  <si>
    <t>SABONETE LIQ PALM 200ML REFIL ARGAN OIL</t>
  </si>
  <si>
    <t>BR02899A</t>
  </si>
  <si>
    <t>SABONETE LIQ PALM 200ML REFIL NUTRIMILK</t>
  </si>
  <si>
    <t>BR02775A</t>
  </si>
  <si>
    <t>PACK ENXAGUANTE BUCAL COLGATE LUMINOUS WHITE 500ML GTS CREME DENTAL LUM WHI</t>
  </si>
  <si>
    <t>PACK ESCOVA DENTALCOLGATE 2X1 WHITENING</t>
  </si>
  <si>
    <t>0392/6078</t>
  </si>
  <si>
    <t>CREME DENTAL COLGATE KIDS S/ FLUOR 50G</t>
  </si>
  <si>
    <t>PACK ESCOVA DENTALCOLGATE TRIPLA ACAO LV2 PG1</t>
  </si>
  <si>
    <t>PACK ENXAGUANTE BUCAL COLGATE PLAX 250ML LV4 PG3 FRESHAMPOO MINT</t>
  </si>
  <si>
    <t>BR03322A</t>
  </si>
  <si>
    <t>SABONETE LIQ PROTEX INTIMO 200ML SOFT FLORAL</t>
  </si>
  <si>
    <t>BR00139B</t>
  </si>
  <si>
    <t>GEL DENTALSORRISO XTREME 70G HORTELÃ</t>
  </si>
  <si>
    <t>BR03116A</t>
  </si>
  <si>
    <t>GEL DENTALSORRISO XTREME 70G EVOLUTION</t>
  </si>
  <si>
    <t>BR03080A</t>
  </si>
  <si>
    <t>ENXAGUANTE BUCAL COLGATE PLAX 250ML KIDS MINIONS</t>
  </si>
  <si>
    <t>BR03135A</t>
  </si>
  <si>
    <t>SABONETE PROTEX 90G MEN 3 EM 1</t>
  </si>
  <si>
    <t>BR03138A</t>
  </si>
  <si>
    <t>SABONETE LIQ PROTEX 250ML MEN 3 EM 1</t>
  </si>
  <si>
    <t>ESCOVA DENTALCOLGATE SMILES 6 ANOS 2 PACK MINIONS</t>
  </si>
  <si>
    <t>MX04052A/ 61008054</t>
  </si>
  <si>
    <t>GEL DENTALCOLGATE SMILES 100G MINIONS</t>
  </si>
  <si>
    <t>BR03614A</t>
  </si>
  <si>
    <t>PACK SHAMPOO+CONDICIONADOR PALMOLIVE PREÇO ESPECIA ARGAN</t>
  </si>
  <si>
    <t>BR02878A</t>
  </si>
  <si>
    <t>ENXAGUANTE BUCAL COLG TOTAL 250ML BREATH HEALTH</t>
  </si>
  <si>
    <t>BR03582A</t>
  </si>
  <si>
    <t>ESCOVA DENTALCOLG PRO CUIDADO 4 PACK</t>
  </si>
  <si>
    <t>BR02883A</t>
  </si>
  <si>
    <t>ENXAGUANTE BUCAL COLG TOTAL 250ML CLEAN MINT</t>
  </si>
  <si>
    <t>BR03475A</t>
  </si>
  <si>
    <t>SABONETE PALMOLIVE 85G GELEIA REAL</t>
  </si>
  <si>
    <t>BR03480A</t>
  </si>
  <si>
    <t>SABONETE PALMOLIVE 85G ROSAS</t>
  </si>
  <si>
    <t>BR03431A</t>
  </si>
  <si>
    <t>SABONETE PALMOLIVE SECRETA 90G MARACUJA</t>
  </si>
  <si>
    <t>BR03479A</t>
  </si>
  <si>
    <t>SABONETE PALMOLIVE 85G LANOLINA</t>
  </si>
  <si>
    <t>BR03473A</t>
  </si>
  <si>
    <t>SABONETE PALMOLIVE 85G COCO E ALGODAO</t>
  </si>
  <si>
    <t>BR03474A</t>
  </si>
  <si>
    <t>SABONETE PALMOLIVE 85G OLEO DE ARGAN</t>
  </si>
  <si>
    <t>BR03471A</t>
  </si>
  <si>
    <t>SABONETE PALMOLIVE 85G CAMELIA</t>
  </si>
  <si>
    <t>BR03478A</t>
  </si>
  <si>
    <t>SABONETE PALMOLIVE 85G KARITE</t>
  </si>
  <si>
    <t>BR03488A</t>
  </si>
  <si>
    <t>SABONETE PALMOLIVE 85G JASMIN</t>
  </si>
  <si>
    <t>BR03476A</t>
  </si>
  <si>
    <t>SABONETE PALMOLIVE 85G ALOE E OLIVA</t>
  </si>
  <si>
    <t>BR03482A</t>
  </si>
  <si>
    <t>SABONETE PALMOLIVE 85G TURMALINA</t>
  </si>
  <si>
    <t>BR02628A</t>
  </si>
  <si>
    <t>LAVA ROUPAS OLA 1L COCO</t>
  </si>
  <si>
    <t>FBR10221</t>
  </si>
  <si>
    <t>PACK ESCOVA DENTALCOLGATE TWISTER LV3 PG2 ULTRA COMPA</t>
  </si>
  <si>
    <t>BR03204A</t>
  </si>
  <si>
    <t>PACK SHAMPOO 2 + CONDICIONADOR PALMOLIVE KIDS</t>
  </si>
  <si>
    <t>BR03683A</t>
  </si>
  <si>
    <t>CREME DENTAL COLGATE 70G XTRA FRESHAMPOO</t>
  </si>
  <si>
    <t>BR03420A</t>
  </si>
  <si>
    <t>CREME DENTAL COLGATE 70G XTRA WHITE</t>
  </si>
  <si>
    <t>PACK ENXAGUANTE BUCAL COLG PLAX L500M P350ML ICE INFINITY</t>
  </si>
  <si>
    <t>FBR11144</t>
  </si>
  <si>
    <t>PACK CREME DENTAL COLGATE 90G TOTAL 12 CLEAN L4 P3</t>
  </si>
  <si>
    <t>BR02982A</t>
  </si>
  <si>
    <t>SABONETE PALMOLIVE 150G OLEO NUTRITIVO</t>
  </si>
  <si>
    <t>BR02978A</t>
  </si>
  <si>
    <t>SHAMPOO PALMOLIVE 350ML NAT RES OL SURP</t>
  </si>
  <si>
    <t>BR02979A</t>
  </si>
  <si>
    <t>CONDICIONADOR PALMOLIVE 350ML OLEO SURPREENDE</t>
  </si>
  <si>
    <t>BR03175A</t>
  </si>
  <si>
    <t>PACK SHAMPOO 2 + CONDICIONADOR PALMOLIVE OLEO SURPREENDE</t>
  </si>
  <si>
    <t>BR02983A</t>
  </si>
  <si>
    <t>SABONETE LIQ PALMOLIVE 250ML OLEO NUTRITIVO</t>
  </si>
  <si>
    <t>BR03288A</t>
  </si>
  <si>
    <t>SABONETE LIQ PALM 200ML REFIL OLEO NUTRITIVO</t>
  </si>
  <si>
    <t>BR02884A</t>
  </si>
  <si>
    <t>ENXAGUANTE BUCAL COLG TOTAL 1L CLEAN MINT</t>
  </si>
  <si>
    <t>BR03384A</t>
  </si>
  <si>
    <t>ENXAGUANTE BUCAL COLG TOTAL 1L BREATH HEALTH</t>
  </si>
  <si>
    <t>BR02801A</t>
  </si>
  <si>
    <t>ENXAGUANTE BUCAL COLG TOTAL 500ML CLEAN MINT</t>
  </si>
  <si>
    <t>BR03459A</t>
  </si>
  <si>
    <t>ESCOVA DENTALCOLG PRO CUIDADO 2 PACK</t>
  </si>
  <si>
    <t>BR03697A</t>
  </si>
  <si>
    <t>SABONETE LIQ PROTEX PRO HIDRATA 250ML ARGAN</t>
  </si>
  <si>
    <t>BR03693A</t>
  </si>
  <si>
    <t>SABONETE PROTEX PRO HIDRATA 85G ARGAN</t>
  </si>
  <si>
    <t>BR03695A</t>
  </si>
  <si>
    <t>SABONETE PROTEX PRO HIDRATA 85G AMENDOA</t>
  </si>
  <si>
    <t>BR03692A</t>
  </si>
  <si>
    <t>SABONETE PROTEX PRO HIDRATA 85G OLIVE</t>
  </si>
  <si>
    <t>BR03590A</t>
  </si>
  <si>
    <t>PACK SHAMPOO 2 + CONDICIONADOR PALMOLIVE CACAU</t>
  </si>
  <si>
    <t>BR03698A</t>
  </si>
  <si>
    <t>SABONETE LIQ PROTEX PRO HIDRATA 250ML AMENDOA</t>
  </si>
  <si>
    <t>ESCOVA DENTALTANDY 2PK</t>
  </si>
  <si>
    <t>BR03558A</t>
  </si>
  <si>
    <t>SABONETE PALMOLIVE 150G JASMIN</t>
  </si>
  <si>
    <t>BR03569A</t>
  </si>
  <si>
    <t>SABONETE LIQ PALM 200ML REFIL JASMIN</t>
  </si>
  <si>
    <t>BR03566A</t>
  </si>
  <si>
    <t>SABONETE LIQ PALMOLIVE 250ML JASMIN</t>
  </si>
  <si>
    <t>BR03406A</t>
  </si>
  <si>
    <t>SHAMPOO PALMOLIVE 350ML CUID ABSOL CAC</t>
  </si>
  <si>
    <t>BR03416A</t>
  </si>
  <si>
    <t>CREME PENT PALMOLIVE 150ML CACAU</t>
  </si>
  <si>
    <t>BR03415A</t>
  </si>
  <si>
    <t>CONDICIONADOR PALMOLIVE 350ML BOOM HIDR CACAU</t>
  </si>
  <si>
    <t>BR03643A</t>
  </si>
  <si>
    <t>CREME DENTAL COLGATE 110G SENSITIVE PRO REP COMPLETA</t>
  </si>
  <si>
    <t>BR03665A</t>
  </si>
  <si>
    <t>CREME DENTAL COLGATE 50G SENSITIV PRO REPARA COMPLETA</t>
  </si>
  <si>
    <t>CREME DENTAL COLGATE 70G LUMINOUS ADVANCED</t>
  </si>
  <si>
    <t>BR03273A</t>
  </si>
  <si>
    <t>PACK CREME DENTAL COLGATE MPA NEUTRAÇUCAR 70G L3P2</t>
  </si>
  <si>
    <t>BR03113A</t>
  </si>
  <si>
    <t>CREME DENTAL SORRISO 70G EXTREMO BRANCO</t>
  </si>
  <si>
    <t>PACK ESCOVA DENTALCOLGATE 360° BLACK LV 2 PG 1</t>
  </si>
  <si>
    <t>BR03305A</t>
  </si>
  <si>
    <t>ENXAGUANTE BUCAL COLGATE 250ML PLAX ICE GLACIAL</t>
  </si>
  <si>
    <t>CREME DENTAL COLGATE 50G TOTAL 12 CLEAN MINT</t>
  </si>
  <si>
    <t>BR03345A</t>
  </si>
  <si>
    <t>SABONETE LIQ PALMOLIVE 250ML ALOE E OLIVA</t>
  </si>
  <si>
    <t>MX04051A</t>
  </si>
  <si>
    <t>CREME DENTAL COLGATE 70G LUMINOUS INSTANT</t>
  </si>
  <si>
    <t>CREME DENTAL COLGATE 140G TOTAL 12 WHITENNING</t>
  </si>
  <si>
    <t>BR00249D</t>
  </si>
  <si>
    <t>CREME DENTAL COLGATE 140G TOTAL 12 CLEAN MINT</t>
  </si>
  <si>
    <t>BR03328B</t>
  </si>
  <si>
    <t>CREME DENTAL COLGATE 140G TOTAL 12 GENG SAUDAVEL</t>
  </si>
  <si>
    <t>BR03098A</t>
  </si>
  <si>
    <t>CREME DENTAL COLGATE 70G TOTAL 12 REP. DIÁRIA</t>
  </si>
  <si>
    <t>BR02003B</t>
  </si>
  <si>
    <t>GEL DENTALSORRISO XTREME 70G 4D</t>
  </si>
  <si>
    <t>BR02579B</t>
  </si>
  <si>
    <t>GEL DENTALSORRISO XTREME 70G 5 ESTRELAS</t>
  </si>
  <si>
    <t>BR03081B</t>
  </si>
  <si>
    <t>ENXAGUANTE BUCAL COLGATE PRO ALIVIO 250ML</t>
  </si>
  <si>
    <t>ESCOVA DENTALSORRISO FRESHAMPOO 2 PACK</t>
  </si>
  <si>
    <t>AJAX ALTERNATIVA AO CLORO 1L FLORAL</t>
  </si>
  <si>
    <t>BR03769A</t>
  </si>
  <si>
    <t>DESINFETANTE PINHO SOL 1L LAVANDA</t>
  </si>
  <si>
    <t>BR03492A</t>
  </si>
  <si>
    <t>SABONETE PALM NUTRIMILK 85G KARITE</t>
  </si>
  <si>
    <t>ESCOVA DENTALCOLGATE 360 2 PC SENSITIVE</t>
  </si>
  <si>
    <t>BR04142A</t>
  </si>
  <si>
    <t>SABONETE PROTEX 125G VITAMINA E</t>
  </si>
  <si>
    <t>BR00389B</t>
  </si>
  <si>
    <t>SABONETE PROTEX 125G LIMPEZA PROFUND</t>
  </si>
  <si>
    <t>BR03401B</t>
  </si>
  <si>
    <t>SABONETE PROTEX 125G MACADAMIA</t>
  </si>
  <si>
    <t>CREME DENTAL COLGATE 60G SENSITIVE IMESCOVA DENTALORIG</t>
  </si>
  <si>
    <t>BR04211A</t>
  </si>
  <si>
    <t>SHAMPOO PAL KIDS 350ML MINIONS</t>
  </si>
  <si>
    <t>BR04212A</t>
  </si>
  <si>
    <t>CONDICIONADOR PALMOLIVE 350ML KIDS MINIONS</t>
  </si>
  <si>
    <t>CREME DENTAL COLGATE TOTAL 12 180G GENG REFORCADAS</t>
  </si>
  <si>
    <t>ENXAGUANTE BUCAL COLGATE TOTAL 12 500 ML GENG REFORCADAS</t>
  </si>
  <si>
    <t>DESINFETANTE PINHO SOL MULTIUSO 500ML LIMAO</t>
  </si>
  <si>
    <t>DESINFETANTE PINHO SOL MULTIUSO 500ML LAVANDA</t>
  </si>
  <si>
    <t>DESINFETANTE PINHO SOL MULTIUSO 500ML 2X PODER ORIG</t>
  </si>
  <si>
    <t>BR03550A</t>
  </si>
  <si>
    <t>PACK SABONETE PROTEX 85G L6 P5 AVEIA</t>
  </si>
  <si>
    <t>BR03552A</t>
  </si>
  <si>
    <t>PACK SABONETE PROTEX 85G L6 P5 VITAMINA E</t>
  </si>
  <si>
    <t>PACK CREME DENTAL SORRISO EXTREMO BRANCO 70G CJ COM 12 UNID</t>
  </si>
  <si>
    <t>CREME DENTAL COLGATE 140G NATURAL EXTRACT PURIFICANTE</t>
  </si>
  <si>
    <t>BR03847A</t>
  </si>
  <si>
    <t>PACK ESCOVA DENTALSORRISO ORIGINAL 4 PACK PREÇO ESPECIAL</t>
  </si>
  <si>
    <t>SABONETE PROTEX 85G DUPLA ACAO</t>
  </si>
  <si>
    <t>PACK SABONETE PROTEX 85G 6 PACK DUPLA ACAO</t>
  </si>
  <si>
    <t>SABONETE LIQ PROTEX 250ML DUPLA ACAO</t>
  </si>
  <si>
    <t>SABONETE LIQ PROTEX 400ML PUMP DUPLA ACAO</t>
  </si>
  <si>
    <t>CREME DENTAL COLGATE SENSITIVE PRO 140G ALIVIO IMEDIATO</t>
  </si>
  <si>
    <t>ENXAGUANTE BUCAL COLGATE NATURAL EXTRACT 250ML CITRUS</t>
  </si>
  <si>
    <t>ENXAGUANTE BUCAL COLGATE NATURAL EXTRACT 500ML CITRUS</t>
  </si>
  <si>
    <t>ENXAGUANTE BUCAL COLGATE NATURAL EXTRACT 500ML CARVAO</t>
  </si>
  <si>
    <t>DESINFETANTE PINHO SOL 1,75 L 2X PODER ORIGINAL</t>
  </si>
  <si>
    <t>DESINFETANTE PINHO SOL 1 L NATURALS LAVANDA</t>
  </si>
  <si>
    <t>ESCOVA DENTALCOLGATE SMILES 6 ANOS 2 PACK AGNES E FLUTTY</t>
  </si>
  <si>
    <t>CREME DENTAL COLGATE 60G AGNES</t>
  </si>
  <si>
    <t>SHAMPOO PALMOLIVE 350ML SEMPRE LONGOS</t>
  </si>
  <si>
    <t>CONDICIONADOR PALMOLIVE 350ML CACHO SEMPR LON</t>
  </si>
  <si>
    <t>DESINFETANTE PINHO SOL 1L 2X PODER ORIGINAL</t>
  </si>
  <si>
    <t>SABONETE LIQ PROTEX 400ML PUMP ERVA DOCE</t>
  </si>
  <si>
    <t>ESCOVA DENTALCOLGATE SMILES +6 ANOS TEEN TITANS</t>
  </si>
  <si>
    <t>BR03961A</t>
  </si>
  <si>
    <t>SABONETE LIQ PALM NATURALS 500ML REFIL OLEO NUT CAMEL</t>
  </si>
  <si>
    <t>BR03959A</t>
  </si>
  <si>
    <t>SABONETE LIQ PALM NATURALS 500ML REFIL SUAV DELIC JASM</t>
  </si>
  <si>
    <t>SABONETE LIQ PALM 500 REFIL NUTRIMILK</t>
  </si>
  <si>
    <t>BR03957A</t>
  </si>
  <si>
    <t>SABONETE LIQ PROTEX 500ML REFIL VITAMINA E</t>
  </si>
  <si>
    <t>BR03958A</t>
  </si>
  <si>
    <t>SABONETE LIQ PROTEX 500ML REFIL PRO HIDR ARGAN</t>
  </si>
  <si>
    <t>PACK ESCOVA DENTALSORRISO FRESHAMPOO PACK 5</t>
  </si>
  <si>
    <t>PACK ESCOVA DENTALCOLGATE COLORS PACK 5</t>
  </si>
  <si>
    <t>BR03711A</t>
  </si>
  <si>
    <t>PACK ENXAGUANTE BUCAL TOTAL 12 CLM 500ML +1,99 LV TOTAL CLI 25</t>
  </si>
  <si>
    <t>BR04059A</t>
  </si>
  <si>
    <t>ENXAGUANTE BUCAL COLG PLAX 60ML DP COM 18UN ICE FUSION</t>
  </si>
  <si>
    <t>BR04259A</t>
  </si>
  <si>
    <t>PACK SHAMPOO + CONDICIONADOR + CREM PENT PALMOLIVE CRESPOS</t>
  </si>
  <si>
    <t>BR04246A</t>
  </si>
  <si>
    <t>PACK GEL DENTALSORRISO FRESHAMPOO HORT LV 140G PG 110G</t>
  </si>
  <si>
    <t>CREME DENTAL COLGATE TOTAL 12 180G WHITENING</t>
  </si>
  <si>
    <t>SABONETE LIQ PALMOLIVE 250ML LUMINOUS OIL ABAC E IRIS</t>
  </si>
  <si>
    <t>SABONETE LIQ PALMOLIVE 250ML LUMINOUS OIL FIGO E ORQU</t>
  </si>
  <si>
    <t>SABONETE LIQ REFIL PALMOLIVE 900ML NAT SUAV DEL JASMIM</t>
  </si>
  <si>
    <t>ESCOVA DENTALCOLG SLIMSOFT ADVANCE CAB CO 2PK</t>
  </si>
  <si>
    <t>CREME DENTAL COLGATE 50G LUMINOUS WHITE</t>
  </si>
  <si>
    <t>BR03736A</t>
  </si>
  <si>
    <t>DESINFETANTE PINHO SOL 1,75 L ORIGINAL</t>
  </si>
  <si>
    <t>BR03737A</t>
  </si>
  <si>
    <t>DESINFETANTE PINHO SOL 1,75 L LAVANDA</t>
  </si>
  <si>
    <t>BR03555A</t>
  </si>
  <si>
    <t>PACK SABONETE PROTEX 85G L6 P5 BALANCE SAUDAVE</t>
  </si>
  <si>
    <t>BR03553A</t>
  </si>
  <si>
    <t>PACK SABONETE PROTEX 85G L6 P5 MACADAMIA</t>
  </si>
  <si>
    <t>BR03837A</t>
  </si>
  <si>
    <t>SABONETE LIQ PALMOLIVE SECRETA 250ML CASTANHA</t>
  </si>
  <si>
    <t>BR03508A</t>
  </si>
  <si>
    <t>SABONETE PROTEX 85G ALOE</t>
  </si>
  <si>
    <t>SABONETE LIQ REFIL PROTEX 900ML VITAMINA E</t>
  </si>
  <si>
    <t>SABONETE LIQ REFIL PROTEX 900ML DUPLA ACAO</t>
  </si>
  <si>
    <t>BR02665A</t>
  </si>
  <si>
    <t>CREME DENTAL COLGATE 50G SENSITIVE ENAMEL</t>
  </si>
  <si>
    <t>BR03739A</t>
  </si>
  <si>
    <t>PACK SABONETE PROTEX PRO HIDRATA85G 3PACK ARGAN</t>
  </si>
  <si>
    <t>BR03819A</t>
  </si>
  <si>
    <t>KIT VIAGEM COLG ESCOVA DENTALCREME DENTAL ENXAGUANTE BUCAL</t>
  </si>
  <si>
    <t>BR01408D/ 01408B</t>
  </si>
  <si>
    <t>ENXAGUANTE BUCAL COLGATE LUMINOUS WHITE 500ML XD</t>
  </si>
  <si>
    <t>BR03770A</t>
  </si>
  <si>
    <t>SABONETE LIQ REFIL PROTEX INTIM 140ML DEL CARE</t>
  </si>
  <si>
    <t>BR04003A</t>
  </si>
  <si>
    <t>ENXAGUANTE BUCAL COLGATE PLAX 180ML FRESHAMPOO MINT</t>
  </si>
  <si>
    <t>BR03962A</t>
  </si>
  <si>
    <t>ENXAGUANTE BUCAL COLGATE PLAX 180ML ICE INFINITY</t>
  </si>
  <si>
    <t>BR04033A</t>
  </si>
  <si>
    <t>GEL DENTALSORRISO 90G FRESHAMPOO MENTA HIT</t>
  </si>
  <si>
    <t>CREME DENTAL COLGATE 180G TOTAL 12 ANTI TARTARO</t>
  </si>
  <si>
    <t>PACK CREME DENTAL COLGATE TOTAL 12 90G 3 UN CLEAN MINT</t>
  </si>
  <si>
    <t>PACK CREME DENTAL COLGATE TOTAL 12 90G 3 UN ANTI TARTARO</t>
  </si>
  <si>
    <t>AJAX FRESHAMPOO 500ML ACIDO ACET MACA</t>
  </si>
  <si>
    <t>AJAX FRESHAMPOO 500ML CARVAO E HORTEL</t>
  </si>
  <si>
    <t>AJAX FRESHAMPOO FUSAO 500ML CITRUS BICARBONATO</t>
  </si>
  <si>
    <t>AJAX FRESHAMPOO FUSAO 1L CITRUS E BICARBONATO</t>
  </si>
  <si>
    <t>AJAX FRESHAMPOO 1L CARVAO HORTELA</t>
  </si>
  <si>
    <t>ESCOVA DENTALCOLGATE BAMBOO 2X</t>
  </si>
  <si>
    <t>BR04241A</t>
  </si>
  <si>
    <t>PACK CREME DENTAL COLGATE 180G TOTAL 12 CLEAN MINT</t>
  </si>
  <si>
    <t>BR04239A</t>
  </si>
  <si>
    <t>PACK ESCOVA DENTALCOLGATE TWISTER 2 PACK + 2 ESCOVA DENTALTANDY</t>
  </si>
  <si>
    <t>SABONETE PALMOLIVE 200G ALOE</t>
  </si>
  <si>
    <t>SABONETE PALMOLIVE 200G TURMALINA</t>
  </si>
  <si>
    <t>SABONETE PALMOLIVE 200G KARITE</t>
  </si>
  <si>
    <t>SABONETE PROTEX 200G LIMP PROFUNDA</t>
  </si>
  <si>
    <t>SABONETE PROTEX 200G ERVA DOCE</t>
  </si>
  <si>
    <t>SABONETE PROTEX 200G VITAMINA E</t>
  </si>
  <si>
    <t>ESCOVA DENTALSORRISO TRIPLA 12X9</t>
  </si>
  <si>
    <t>BR03985A</t>
  </si>
  <si>
    <t>PACK CREME DENTAL SORRISO TRIPL LIMP COMP 70G LV 12 PG 9</t>
  </si>
  <si>
    <t>BR04224A</t>
  </si>
  <si>
    <t>SABONETE LIQ PALM 200ML REFIL MINIONS</t>
  </si>
  <si>
    <t>BR04223A</t>
  </si>
  <si>
    <t>SABONETE LIQ PALM PUMP 240ML MINIONS</t>
  </si>
  <si>
    <t>BR04222A</t>
  </si>
  <si>
    <t>SABONETE PALMOLIVE KIDS 85G MINIONS</t>
  </si>
  <si>
    <t>BR04095A</t>
  </si>
  <si>
    <t>LIMP PESADA PINHO SOL 1,75L</t>
  </si>
  <si>
    <t>BR03513A</t>
  </si>
  <si>
    <t>SABONETE PROTEX 85G VITAMINA E</t>
  </si>
  <si>
    <t>SABONETE PALMOLIVE 85G NATURALS SENSACAO PURIF CARVAO</t>
  </si>
  <si>
    <t>SABONETE PALMOLIVE 150G NATURAL SENSACAO PURIF CARVAO</t>
  </si>
  <si>
    <t>BR03823A</t>
  </si>
  <si>
    <t>SABONETE PALMOLIVE SECRETA 90G UCUUBA</t>
  </si>
  <si>
    <t>BR03824A</t>
  </si>
  <si>
    <t>SABONETE PALMOLIVE SECRETA 90G CASTANHA</t>
  </si>
  <si>
    <t>BR03874A</t>
  </si>
  <si>
    <t>CONDICIONADOR PALMOLIVE 325ML SECRETA CASTANHA</t>
  </si>
  <si>
    <t>BR03870A</t>
  </si>
  <si>
    <t>SHAMPOO PALMOLIVE 325ML SECRETA CASTANHA HIDR I</t>
  </si>
  <si>
    <t>BR03984A</t>
  </si>
  <si>
    <t>LAVA ROUPAS OLA 500ML COCO</t>
  </si>
  <si>
    <t>BR03835A</t>
  </si>
  <si>
    <t>SABONETE LIQ PALMOLIVE SECRETA 250ML UCUUBA</t>
  </si>
  <si>
    <t>PACK CREME DENTAL COLGATE 60G SENSITIVE IMESCOVA DENTALORIG PACK 6</t>
  </si>
  <si>
    <t>CREME DENTAL COLGATE NATURALS 90G DEF REFORCADA</t>
  </si>
  <si>
    <t>BR04308A</t>
  </si>
  <si>
    <t>CREME DENTAL COLGATE NATURALS 90G DETOX</t>
  </si>
  <si>
    <t>BR03620A</t>
  </si>
  <si>
    <t>SHAMPOO PALM KIDS REFIL NATURALS 200ML</t>
  </si>
  <si>
    <t>BR03621A</t>
  </si>
  <si>
    <t>CONDICIONADOR PALM KIDS NATURALS 200ML</t>
  </si>
  <si>
    <t>BR03992A</t>
  </si>
  <si>
    <t>CONDICIONADOR PALM KIDS CAB CACHE 200ML</t>
  </si>
  <si>
    <t>BR04061A</t>
  </si>
  <si>
    <t>PACK CREME DENTAL SORRISO 90G 3 PACK FRESHAMPOO HORT</t>
  </si>
  <si>
    <t>BR04056A</t>
  </si>
  <si>
    <t>ENXAGUANTE BUCAL COLGATE 250ML PLAX ICE FUSION</t>
  </si>
  <si>
    <t>BR04110A</t>
  </si>
  <si>
    <t>ENXAGUANTE BUCAL COLGATE 250ML PLAX ICE FUSION CLEA</t>
  </si>
  <si>
    <t>BR03797A</t>
  </si>
  <si>
    <t>PACK CREME DENTAL COLGATE TRIPLA ACAO L180 P140G</t>
  </si>
  <si>
    <t>PACK ESCOVA DENTALCOLGATE LV12 PG 9 CLASSIC CLEAN</t>
  </si>
  <si>
    <t>CREME PENT PALMOLIVE 1L CACHOS LIV COCO</t>
  </si>
  <si>
    <t>ESCOVA DENTALTANDY 4PK</t>
  </si>
  <si>
    <t>BR03939A</t>
  </si>
  <si>
    <t>DISPL 120 CREME DENTAL MPA 90G+120 CREME DENTAL SDB 90G</t>
  </si>
  <si>
    <t>PACK 1 SHAMPOO PALM NAT DETOX ENERG 350ML + 1 CONDICIONADOR</t>
  </si>
  <si>
    <t>CREME PENT PALMOLIVE 300ML CUID ABSOLUTO</t>
  </si>
  <si>
    <t>CREME PENT PALMOLIVE 300ML NAT CER FORCE</t>
  </si>
  <si>
    <t>CREME PENT PALMOLIVE 300ML CACH LIV COCO</t>
  </si>
  <si>
    <t>CREME PENT PALMOLIVE 300ML KIDS</t>
  </si>
  <si>
    <t>BR04144A</t>
  </si>
  <si>
    <t>PACK CREME DENTAL AJAX FRESHAMPOO LV1L PG800ML LIMAO</t>
  </si>
  <si>
    <t>CREME DENTAL COLGATE LUMINOUS WHITE 50G CARVAO</t>
  </si>
  <si>
    <t>BR04298A</t>
  </si>
  <si>
    <t>PACK CREME DENTAL COLGATE SENSIT PRO ALIVIO 90G LV 3 PG 2</t>
  </si>
  <si>
    <t>PACK ESCOVA DENTALCOLGATE GENGIVA CONFORT 2UN</t>
  </si>
  <si>
    <t>PACK CREME DENTAL COLGATE TOTAL 12 50G LV 12 PG 10 TRADEPACK</t>
  </si>
  <si>
    <t xml:space="preserve">CREME DENTAL SORRISO 120G EXTREMO BRANCO </t>
  </si>
  <si>
    <t>BR04112A</t>
  </si>
  <si>
    <t>CREME DENTAL COLGATE 70G TOTAL 12 SAUDE VISIVEL</t>
  </si>
  <si>
    <t>BR03788A</t>
  </si>
  <si>
    <t>PACK SABONETE PROTEX INTIM L200ML GTS50ML SOFT FLORAL</t>
  </si>
  <si>
    <t>BR03531A</t>
  </si>
  <si>
    <t>SABONETE PROTEX MEN 85G SPORT</t>
  </si>
  <si>
    <t>BR03504A</t>
  </si>
  <si>
    <t>SABONETE PROTEX 85G LIMPEZA PROFUND</t>
  </si>
  <si>
    <t>BR04162A</t>
  </si>
  <si>
    <t>CREME DENTAL COLGATE 90G SENSITIVE IMESCOVA DENTALBRANQ</t>
  </si>
  <si>
    <t>BR04161A</t>
  </si>
  <si>
    <t>CREME DENTAL COLGATE 90G SENSITIVE IMESCOVA DENTALORIG</t>
  </si>
  <si>
    <t>BR02799A</t>
  </si>
  <si>
    <t>ENXAGUANTE BUCAL COLGATE TOTAL 500ML ANTI-TARTARO</t>
  </si>
  <si>
    <t>BR02870A</t>
  </si>
  <si>
    <t>ENXAGUANTE BUCAL COLGATE TOTAL 250ML ANTI-TARTARO</t>
  </si>
  <si>
    <t>BR03551A</t>
  </si>
  <si>
    <t>PACK SABONETE PROTEX 85G L6 P5 LIMP PROFUNDA</t>
  </si>
  <si>
    <t>PACK SABONETE PROTEX 85G 6 PACK OMEGA3</t>
  </si>
  <si>
    <t>PACK CREME DENTAL COLGATE 180G LV15 PG12 TRIPL ACAO MENT ORIG</t>
  </si>
  <si>
    <t>ESCOVA DENTALCOLGATE ULTRA SOFT</t>
  </si>
  <si>
    <t>ESCOVA DENTALCOLGATE BAMBOO</t>
  </si>
  <si>
    <t>BR04129A</t>
  </si>
  <si>
    <t>AJAX FRESHAMPOO 500ML CITRONELA</t>
  </si>
  <si>
    <t>BR04125A</t>
  </si>
  <si>
    <t>AJAX FRESHAMPOO 1L CITRONELA</t>
  </si>
  <si>
    <t>BR03507A</t>
  </si>
  <si>
    <t>SABONETE PROTEX 85G CREAM</t>
  </si>
  <si>
    <t>BR03521A</t>
  </si>
  <si>
    <t>SABONETE PROTEX 85G MACADAMIA</t>
  </si>
  <si>
    <t>BR03532A</t>
  </si>
  <si>
    <t>SABONETE PROTEX MEN 85G 3 EM 1</t>
  </si>
  <si>
    <t>BR03499A</t>
  </si>
  <si>
    <t>SABONETE PROTEX 85G BALANCE SAUDAVE</t>
  </si>
  <si>
    <t>BR03519A</t>
  </si>
  <si>
    <t>SABONETE PROTEX 85G COMPLETE 12</t>
  </si>
  <si>
    <t>BR03881A</t>
  </si>
  <si>
    <t>SABONETE PROTEX 85G ERVA DOCE</t>
  </si>
  <si>
    <t>BR03491A</t>
  </si>
  <si>
    <t>SABONETE PROTEX 85G AVEIA</t>
  </si>
  <si>
    <t>BR03520A</t>
  </si>
  <si>
    <t>SABONETE PROTEX 85G OMEGA 3</t>
  </si>
  <si>
    <t>BR03496A</t>
  </si>
  <si>
    <t>SABONETE PROTEX 85G PROPOLIS</t>
  </si>
  <si>
    <t>BR03494A</t>
  </si>
  <si>
    <t>SABONETE PROTEX 85G SUAVE</t>
  </si>
  <si>
    <t>GEL DENTALCOLGATE 60G TEEN TITANS GO</t>
  </si>
  <si>
    <t>BR04342A</t>
  </si>
  <si>
    <t>DISPL 120 CREME DENTAL MPA 90G +120 CREME DENTAL COLG TRIP 90G</t>
  </si>
  <si>
    <t>BR03489A</t>
  </si>
  <si>
    <t>SABONETE PALM NUTRIMILK 85G REGULAR</t>
  </si>
  <si>
    <t>VN01287A</t>
  </si>
  <si>
    <t>PACK ESCOVA DENTALCOLGATE CARTELA 6 UN CLASSIC CLEAN</t>
  </si>
  <si>
    <t>CREME DENTAL COLGATE NATURALS 90G CARVAO EXT PUR</t>
  </si>
  <si>
    <t>BR04190A</t>
  </si>
  <si>
    <t>GEL DENTALSORRISO KIDS 50G</t>
  </si>
  <si>
    <t>CN07592A</t>
  </si>
  <si>
    <t>CREME DENTAL COLGATE 40G NATURAL EXTRACT PURIFICANTE</t>
  </si>
  <si>
    <t>SUPER CONDICIONADOR PALMOLIVE NATURALS 170ML VITAMINA B</t>
  </si>
  <si>
    <t>SUPER CONDICIONADOR PALMOLIVE NATURALS 170ML VITAMINA C</t>
  </si>
  <si>
    <t>AJAX CONCENTRADO NATURALS 500ML EUCALIPTO</t>
  </si>
  <si>
    <t>AJAX CONCENTRADO NATURALS 1L EUCALIPTO</t>
  </si>
  <si>
    <t>LAVA ROUPAS OLA ESPEC NATURALS 1L AGUA DE ROSAS</t>
  </si>
  <si>
    <t>CREME DENTAL SORRISO 120G TRIPLA LIMPEZA COMPLETA</t>
  </si>
  <si>
    <t>PACK 2 ESCOVA DENTALTANDY + 2 CREME DENTAL TANDY 50G</t>
  </si>
  <si>
    <t>BR04031A</t>
  </si>
  <si>
    <t>LAVA ROUPAS OLA 500ML SPORTS</t>
  </si>
  <si>
    <t>BR03975A</t>
  </si>
  <si>
    <t>SABONETE LIQ REFIL PROTEX 200ML OLIVA</t>
  </si>
  <si>
    <t>BR04011A</t>
  </si>
  <si>
    <t>SABONETE LIQ PALM 120ML REFIL CAMELIA</t>
  </si>
  <si>
    <t>BR04012A</t>
  </si>
  <si>
    <t>SABONETE LIQ PALM 120ML REFIL JASMIN</t>
  </si>
  <si>
    <t>BR04010A</t>
  </si>
  <si>
    <t>SABONETE LIQ REFIL PROTEX 120ML VITAMINA E</t>
  </si>
  <si>
    <t>CN07300A</t>
  </si>
  <si>
    <t>PACK ESCOVA DENTALCOLGATE SMILES 6 BATMAN MULHER 2 PACK</t>
  </si>
  <si>
    <t>CREME DENTAL COLGATE TRIPLA AÇÃO 120G XTRA WHITE</t>
  </si>
  <si>
    <t>PACK CREME DENTAL COLGATE TRIPLA AÇÃO 7OG 3 PACK XTRA WHITE</t>
  </si>
  <si>
    <t>BR03805A</t>
  </si>
  <si>
    <t>CREME DENTAL COLGATE 140 LUMINOUS WHITE BRI</t>
  </si>
  <si>
    <t>BR04231A</t>
  </si>
  <si>
    <t>SHAMPOO PALMOLIVE 350ML CACH LIV COCO</t>
  </si>
  <si>
    <t>BR04232A</t>
  </si>
  <si>
    <t>CONDICIONADOR PALMOLIVE 350ML CACH LIV COCO</t>
  </si>
  <si>
    <t>BR04302A</t>
  </si>
  <si>
    <t>SABONETE PROTEX BABY 85G PROTEC DELICADA</t>
  </si>
  <si>
    <t>PACK SABONETE PROTEX BABY 85G PACK 3 PROT DELICADA</t>
  </si>
  <si>
    <t>SABONETE LIQ PROTEX BABY 200ML PROT DELI CABECA AOS PES</t>
  </si>
  <si>
    <t>SABONETE LIQ PROTEX BABY 400ML PROT DELICADA</t>
  </si>
  <si>
    <t>BR04331A</t>
  </si>
  <si>
    <t>SABONETE LIQ PROTEX BABY 180ML REFIL PROT DELICADA</t>
  </si>
  <si>
    <t>SABONETE LIQ PROTEX BABY 380ML REFIL PROT DELICADA</t>
  </si>
  <si>
    <t>MX06206A</t>
  </si>
  <si>
    <t>GEL DENTALCOLGATE SMILES 100G BATI MULHE</t>
  </si>
  <si>
    <t>CN07310A</t>
  </si>
  <si>
    <t>ESCOVA DENTALCOLGATE SMILES 2-5 ANOS 2PK MINIONS</t>
  </si>
  <si>
    <t>CN07338A</t>
  </si>
  <si>
    <t>ESCOVA DENTALCOLGATE SMILES 2-5 ANOS 2PK BARBIE</t>
  </si>
  <si>
    <t>CN07301A</t>
  </si>
  <si>
    <t>ESCOVA DENTALCOLG SLIMSOFT ADVANCE CAB CO 3PK</t>
  </si>
  <si>
    <t>BR04205A</t>
  </si>
  <si>
    <t>SABONETE PALMOLIVE SECRETA 90G PITAYA</t>
  </si>
  <si>
    <t>BR04206A</t>
  </si>
  <si>
    <t>SABONETE LIQ PALMOLIVE SECRETA 250ML PITAYA</t>
  </si>
  <si>
    <t>BR04198A</t>
  </si>
  <si>
    <t>SHAMPOO PALMOLIVE 325ML SECRETA PITAYA</t>
  </si>
  <si>
    <t>BR03441A</t>
  </si>
  <si>
    <t>LAVA ROUPAS OLA 1L CORES ESCURAS</t>
  </si>
  <si>
    <t>BR03715A</t>
  </si>
  <si>
    <t>LIMP PESADA PINHO SOL 500ML EUCALIPTO</t>
  </si>
  <si>
    <t>BR03988A</t>
  </si>
  <si>
    <t>LIMP PESADA PINHO SOL 1L EUCALIPTO</t>
  </si>
  <si>
    <t>BR03734A</t>
  </si>
  <si>
    <t>SABONETE PROTEX INTIMO 85G DELICATE CARE</t>
  </si>
  <si>
    <t>BR03735A</t>
  </si>
  <si>
    <t>SABONETE PROTEX INTIMO 85G FRESHAMPOOEQUILIBRIU</t>
  </si>
  <si>
    <t>BR04251A</t>
  </si>
  <si>
    <t>PACK CREME DENTAL COLGATE MPA 180G L15 P12</t>
  </si>
  <si>
    <t>CREME DENTAL COLGATE 70G LUMINOUS WHITE CARVAO ATIVADO</t>
  </si>
  <si>
    <t>LOCAO HIDRAT PROTEX BABY 200ML PROT DELICADA</t>
  </si>
  <si>
    <t>3304.99.90</t>
  </si>
  <si>
    <t>BR04296A</t>
  </si>
  <si>
    <t>LENCOS UMESCOVA DENTALPROTEX BABY 48UN PROT DELICADA</t>
  </si>
  <si>
    <t>ESCOVA DENTALCOLGATE SLIM SOFT BLACK PACK 4</t>
  </si>
  <si>
    <t>ENXAGUANTE BUCAL COLGATE LUMINOUS WHITE 500 ML CARVAO</t>
  </si>
  <si>
    <t>BR03758A</t>
  </si>
  <si>
    <t>PACK CREME DENTAL COLGATE 50G SENSITIVE L3 PG2 ORIGINAL</t>
  </si>
  <si>
    <t>ESCOVA DENTALCOLGATE 360 LUMINOUS 3 PACK</t>
  </si>
  <si>
    <t>ESCOVA DENTALCOLGATE TRIPLA ACAO 4PACK</t>
  </si>
  <si>
    <t>BR03712A</t>
  </si>
  <si>
    <t>PACK ENXAGUANTE BUCAL COLG CLEAN MINT 500ML GTS TOTAL12 90G</t>
  </si>
  <si>
    <t>CREME DENTAL COLGATE 140G LUMINOUS WHITE CARVAO ATIVADO</t>
  </si>
  <si>
    <t>BR04159A</t>
  </si>
  <si>
    <t>GEL DENTALSORRISO 140G FRESHAMPOO MENTHOL IMPACT</t>
  </si>
  <si>
    <t>BR04160A</t>
  </si>
  <si>
    <t>GEL DENTALSORRISO 140G FRESHAMPOO HORTELA</t>
  </si>
  <si>
    <t>BR04290A</t>
  </si>
  <si>
    <t>SHAMPOO PALMOLIVE 350ML DETOX</t>
  </si>
  <si>
    <t>BR04291A</t>
  </si>
  <si>
    <t>CONDICIONADOR PALMOLIVE 350ML DETOX</t>
  </si>
  <si>
    <t>BR04294A</t>
  </si>
  <si>
    <t>DISPL 120 CREME DENTAL TRIPLA +120 CREME DENTAL SDB 90G</t>
  </si>
  <si>
    <t>BR04103A</t>
  </si>
  <si>
    <t>AJAX MULTIUSO 500 ML LAVANDA E MENTA</t>
  </si>
  <si>
    <t>BR04106A</t>
  </si>
  <si>
    <t>AJAX MULTIUSO 500 ML EUC E MAC VERDE</t>
  </si>
  <si>
    <t>BR04228A</t>
  </si>
  <si>
    <t>AJAX MULTIUSO 500 ML CITRUS E FLORES</t>
  </si>
  <si>
    <t>BR04229A</t>
  </si>
  <si>
    <t>AJAX MULTIUSO 500 ML FRUTA VERMELHAS</t>
  </si>
  <si>
    <t>PACK CREME DENTAL COLGATE 180G MPA PRECO ESPEC</t>
  </si>
  <si>
    <t>ESCOVA DENTALCOLGATE EXTRA CLEAN MEDIA 4 UN</t>
  </si>
  <si>
    <t>CREME PENT PALMOLIVE 300ML CACH LIV BABOSA</t>
  </si>
  <si>
    <t>CREME DENTAL COLGATE SENSIT 90G PRO ALIV IMESCOVA DENTALGENGIVA</t>
  </si>
  <si>
    <t>CREME DENTAL SORRISO 120G DENTES BRANCOS</t>
  </si>
  <si>
    <t>CREME DENTAL COLGATE 70G ZERO KIDS</t>
  </si>
  <si>
    <t>CREME DENTAL COLGATE 90G ZERO ADULTO HORTELA</t>
  </si>
  <si>
    <t>CREME DENTAL COLGATE 90G ZERO ADULTO MENTA</t>
  </si>
  <si>
    <t>CREME DENTAL SORRISO TROPICAL 120G CITRUS</t>
  </si>
  <si>
    <t>CREME DENTAL SORRISO TROPICAL 120G MIX</t>
  </si>
  <si>
    <t>PACK CREME DENTAL COLGATE 90G TOTAL 12 3UN GENG REFORCADA</t>
  </si>
  <si>
    <t>CREME DENTAL SORRISO 90G CARVAO</t>
  </si>
  <si>
    <t>CREME DENTAL COLGATE LUMINOUS WHITE 70G MANCHAS VINHO</t>
  </si>
  <si>
    <t>CREME DENTAL COLGATE LUMINOUS WHITE 70G MANCHAS CAFE</t>
  </si>
  <si>
    <t>CREME DENTAL COLGATE 90G NATURAL EXTRACT CURCUMA</t>
  </si>
  <si>
    <t>CREME DENTAL COLGATE 50% ZERO TODDLER</t>
  </si>
  <si>
    <t>SABONETE LIQ PALM NATURALS 400ML PUMP SUAV DEL JASMIM</t>
  </si>
  <si>
    <t>SABONETE LIQ PALM NATURALS 400ML PUMP OL NUTR CAMELIA</t>
  </si>
  <si>
    <t>SABONETE LIQ PROTEX 220ML PUMP LIMP PROFUNDA</t>
  </si>
  <si>
    <t>SABONETE LIQ PROTEX 220ML PUMP VITAMINA E</t>
  </si>
  <si>
    <t>PACK SABONETE PALMOLIVE 85G NAT SENS 6 UN PURIF CARVAO</t>
  </si>
  <si>
    <t>1286785 / 2038945</t>
  </si>
  <si>
    <t>SUSTAGEN 400G CHOCOLATE</t>
  </si>
  <si>
    <t>1274662 / 2038943</t>
  </si>
  <si>
    <t>SUSTAGEN 400G BANANA</t>
  </si>
  <si>
    <t>1286789 / 2038944</t>
  </si>
  <si>
    <t>SUSTAGEN 400G BAUNILHA</t>
  </si>
  <si>
    <t>1286786 / 2038946</t>
  </si>
  <si>
    <t>SUSTAGEN 400G MORANGO</t>
  </si>
  <si>
    <t>SUSTAGEN KIDS 380G CHOCOLATE</t>
  </si>
  <si>
    <t>1274653/1279543</t>
  </si>
  <si>
    <t>SUSTAGEN KIDS 380G BAUNILHA</t>
  </si>
  <si>
    <t>SUSTAGEN KIDS 380G MORANGO</t>
  </si>
  <si>
    <t>2032306/2042895</t>
  </si>
  <si>
    <t>SUSTAGEN KIDS 190G SACHE NOVO CX 48 CHOCOLATE</t>
  </si>
  <si>
    <t>2032307/2042920</t>
  </si>
  <si>
    <t>SUSTAGEN KIDS 190G SACHE NOVO CX 48 MORANGO</t>
  </si>
  <si>
    <t>2032310/2042923</t>
  </si>
  <si>
    <t>SUSTAGEN KIDS 190G SACHE NOVO CX 48 BAUNILHA</t>
  </si>
  <si>
    <t>2038016/2043225</t>
  </si>
  <si>
    <t>SUSTAGEN KIDS 380G 50% DESC/2º CHOCOLATE</t>
  </si>
  <si>
    <t>2038014/2043226</t>
  </si>
  <si>
    <t>SUSTAGEN KIDS 380G 50% DESC/2º MORANGO</t>
  </si>
  <si>
    <t>2038015/2043224</t>
  </si>
  <si>
    <t>SUSTAGEN KIDS 380G 50% DESC/2º BAUNILHA</t>
  </si>
  <si>
    <t>ENFAMIL PREMIUM 1 800G</t>
  </si>
  <si>
    <t>ENFAMIL PREMIUM 2 800G PRO EVOLUT</t>
  </si>
  <si>
    <t>SUSTAGEN 400G 50% DESC/2º BAUNILHA</t>
  </si>
  <si>
    <t>SUSTAGEN 400G 50% DESC/2º CHOCOLATE</t>
  </si>
  <si>
    <t>SUSTAGEN 400G 50% DESC/2º MORANGO</t>
  </si>
  <si>
    <t>ENFAMIL ENFACARE 363G</t>
  </si>
  <si>
    <t>ENFAMIL GENTLEASE PREMIUM 800G</t>
  </si>
  <si>
    <t>SUSTAGEN KIDS L700G P500G CHOCOLATE</t>
  </si>
  <si>
    <t>ENFANUTRI PROEVOLUT 800G</t>
  </si>
  <si>
    <t>ENFAMIL PREMIUM A.R. 800G</t>
  </si>
  <si>
    <t>SUSTAGEN KIDS 380G 30% DESC/2° BAUNILHA</t>
  </si>
  <si>
    <t>SUSTAGEN KIDS 380G 30% DESC/2° CHOCOLATE</t>
  </si>
  <si>
    <t>SUSTAGEN KIDS 380G 30% DESC/2° MORANGO</t>
  </si>
  <si>
    <t>SUSTAGEN KIDS L700G P500G BAUNILHA</t>
  </si>
  <si>
    <t>SUSTAGEN FIT 370G SEM SABONETEOR</t>
  </si>
  <si>
    <t>SUSTAGEN FIT 370G BAUNILHA</t>
  </si>
  <si>
    <t>91322/91299</t>
  </si>
  <si>
    <t>VEET CREME CORPORAL PELE DELICADA 100ML</t>
  </si>
  <si>
    <t>VEET CREME CORPORAL PELE NORMAL 100ML</t>
  </si>
  <si>
    <t>91220/3032773</t>
  </si>
  <si>
    <t>VEET CERA CORPORAL PELE NORMAL 12 FOLHAS</t>
  </si>
  <si>
    <t>91240/3032771</t>
  </si>
  <si>
    <t>VEET CERA FACIAL PELE NORMAL E SECA 12 FOLHAS</t>
  </si>
  <si>
    <t>91281/3032770</t>
  </si>
  <si>
    <t>VEET CERA FACIAL PELE DELICADA 12 FOLHAS</t>
  </si>
  <si>
    <t>91280/3032772</t>
  </si>
  <si>
    <t>VEET CERA CORPORAL PELE DELICADA 12 FOLHAS</t>
  </si>
  <si>
    <t>91175/3035503</t>
  </si>
  <si>
    <t>VEET CREME FACIAL 40ML</t>
  </si>
  <si>
    <t>VEET CREME PAPAIA 100ML</t>
  </si>
  <si>
    <t>91310/3035502</t>
  </si>
  <si>
    <t>VEET CREME FOR MEN 180ML</t>
  </si>
  <si>
    <t>VEET CREME CAMELIA 100ML</t>
  </si>
  <si>
    <t>OLLA L8 P6 CLASSICA</t>
  </si>
  <si>
    <t>OLLA L8 P6 SENSITIVE</t>
  </si>
  <si>
    <t>OLLA 6UN CLASSICA</t>
  </si>
  <si>
    <t>JONTEX GEL LUBRIFICANTE 100G NEUTRO</t>
  </si>
  <si>
    <t>3006.70.00</t>
  </si>
  <si>
    <t>JONTEX GEL LUBRIFICANTE 50G CEREJA</t>
  </si>
  <si>
    <t>JONTEX L8P6 TRADICIONAL</t>
  </si>
  <si>
    <t>OLLA 6UN ICE</t>
  </si>
  <si>
    <t>OLLA 6UN SENSITIVE</t>
  </si>
  <si>
    <t>OLLA GEL BASICO 50G BISNAGA</t>
  </si>
  <si>
    <t>OLLA CLASSICA DP12</t>
  </si>
  <si>
    <t>JONTEX 6UN SENSATION</t>
  </si>
  <si>
    <t>OLLA 12UN CLASSICA</t>
  </si>
  <si>
    <t>JONTEX 6UN SENSITIVE</t>
  </si>
  <si>
    <t>JONTEX 6UN MARATHON</t>
  </si>
  <si>
    <t>JONTEX 3UN SENSITIVE</t>
  </si>
  <si>
    <t>JONTEX 3UN MARATHON</t>
  </si>
  <si>
    <t>3041103/ 3070821</t>
  </si>
  <si>
    <t>JONTEX DP12 TRADICIONAL</t>
  </si>
  <si>
    <t>JONTEX 6UN TRADICIONAL</t>
  </si>
  <si>
    <t>JONTEX DP12 CONFORT PLUS</t>
  </si>
  <si>
    <t>JONTEX DP12 SENSITIVE</t>
  </si>
  <si>
    <t>JONTEX 3UN TRADICIONAL</t>
  </si>
  <si>
    <t>JONTEX 3UN XL LUBRIF</t>
  </si>
  <si>
    <t>OLLA 3UN CLASSICA</t>
  </si>
  <si>
    <t>OLLA 3UN. LARGE</t>
  </si>
  <si>
    <t>OLLA 3UN SENSITIVE</t>
  </si>
  <si>
    <t>OLLA 3UN MORANGO</t>
  </si>
  <si>
    <t>OLLA GEL BASICO 5G SACHE</t>
  </si>
  <si>
    <t>JONTEX 6UN XL SENSITIVE</t>
  </si>
  <si>
    <t>OLLA 3 UN ICE</t>
  </si>
  <si>
    <t>JONTEX 6UN XL LUBRIF</t>
  </si>
  <si>
    <t>JONTEX GEL LUBRIFICANTE 50G NEUTRO</t>
  </si>
  <si>
    <t>OLLA 6UN LARGE</t>
  </si>
  <si>
    <t>JONTEX 6 UN CONFORT PLUS</t>
  </si>
  <si>
    <t>JONTEX 3UN. ULTRA RESIST</t>
  </si>
  <si>
    <t>JONTEX 3UN. SENSATION</t>
  </si>
  <si>
    <t>JONTEX L8P6 SENSITIVE</t>
  </si>
  <si>
    <t>JONTEX PELE COM PELE 2UN</t>
  </si>
  <si>
    <t>OLLA MORANGO 6UN</t>
  </si>
  <si>
    <t>JONTEX ORGASMO EM SINTONIA 2UN</t>
  </si>
  <si>
    <t>JONTEX ORGASMO EM SINTONIA 4UN</t>
  </si>
  <si>
    <t>OLLA 3UN PROLONG</t>
  </si>
  <si>
    <t>OLLA GEL ICE 50G BISNAGA</t>
  </si>
  <si>
    <t>OLLA 3UN MENTA</t>
  </si>
  <si>
    <t>OLLA 3UN UVA</t>
  </si>
  <si>
    <t>JONTEX PELE COM PELE 4UN</t>
  </si>
  <si>
    <t>JONTEX GEL LUBRIFICANTE 50G MENTHOL</t>
  </si>
  <si>
    <t>JONTEX 6UN ULTRA RESIST</t>
  </si>
  <si>
    <t>JONTEX SENSAÇÃO INVISIVEL 2UN</t>
  </si>
  <si>
    <t>OLLA 3 SABONETEORES (9X3UN)</t>
  </si>
  <si>
    <t>JONTEX SENSAÇÃO INVISIVEL 4UN</t>
  </si>
  <si>
    <t>JONTEX GEL PELE COM PELE 50G IMP REAL FEEL</t>
  </si>
  <si>
    <t>JONTEX LUBRIFICADO L8 P6 RED</t>
  </si>
  <si>
    <t>OLLA 3UN PLAY</t>
  </si>
  <si>
    <t>R30X4,0-25</t>
  </si>
  <si>
    <t>ROLO FOLHA ALUMINIO 4,0 X 0,30</t>
  </si>
  <si>
    <t>7607.11.10</t>
  </si>
  <si>
    <t>67.854.034/0001-14</t>
  </si>
  <si>
    <t>R30X7,5-25</t>
  </si>
  <si>
    <t>ROLO FOLHA ALUMINIO 7,5 X 0,30</t>
  </si>
  <si>
    <t>R45X4,0-25</t>
  </si>
  <si>
    <t>ROLO FOLHA ALUMINIO 4,0 X 0,45</t>
  </si>
  <si>
    <t>R45X7,5-25</t>
  </si>
  <si>
    <t>ROLO FOLHA ALUMINIO 7,5 X 0,45</t>
  </si>
  <si>
    <t>PVC15-25</t>
  </si>
  <si>
    <t>FILME PVC - 15M</t>
  </si>
  <si>
    <t>3920.43.90</t>
  </si>
  <si>
    <t>PVC30-25</t>
  </si>
  <si>
    <t>FILME PVC - 30M</t>
  </si>
  <si>
    <t>WFOG12-30</t>
  </si>
  <si>
    <t>FOLHA ALUMINIO MOLDADA C/12 PROTETOR FOGÃO</t>
  </si>
  <si>
    <t>WFOG5-25</t>
  </si>
  <si>
    <t>FOLHA ALUM. MOLD. C/10 PROT. FOGÃO 5 BOCAS</t>
  </si>
  <si>
    <t>D40-12</t>
  </si>
  <si>
    <t xml:space="preserve">FOLHA DE ALUMINIO MOLDADA - 4.000ML RETANG </t>
  </si>
  <si>
    <t>D70-12</t>
  </si>
  <si>
    <t xml:space="preserve">FOLHA DE ALUMINIO MOLDADA - 7.000ML RETANG </t>
  </si>
  <si>
    <t>Y40-12</t>
  </si>
  <si>
    <t>FOLHA DE ALUMINIO MOLDADA - 4.000ML OVAL</t>
  </si>
  <si>
    <t>Y70-12</t>
  </si>
  <si>
    <t>FOLHA DE ALUMINIO MOLDADA - 7.000ML 0VAL</t>
  </si>
  <si>
    <t>CJD6-10-36</t>
  </si>
  <si>
    <t>FOLHA ALUMINIO MOLDADA - 500ML CJ RETANG C/10</t>
  </si>
  <si>
    <t>CJD5-10-20</t>
  </si>
  <si>
    <t>FOLHA ALUMINIO MOLDADA - 1.150ML CJ RET. C/10</t>
  </si>
  <si>
    <t>LWC30-40</t>
  </si>
  <si>
    <t>LUVAS DESCARTÁVEIS DE POLITILENO C/30</t>
  </si>
  <si>
    <t>3926.20.00</t>
  </si>
  <si>
    <t>PLIGHT-20</t>
  </si>
  <si>
    <t>PAPEL ASSALIGHT - 3M</t>
  </si>
  <si>
    <t>4806.20.00</t>
  </si>
  <si>
    <t>PMR-25</t>
  </si>
  <si>
    <t>PAPEL MANTEIGA 7,5 X 29CM</t>
  </si>
  <si>
    <t>WCHU-20</t>
  </si>
  <si>
    <t>ASSA RÁPIDO CHURRASCO 5M X 45 CM</t>
  </si>
  <si>
    <t>WCOZ10-20</t>
  </si>
  <si>
    <t>ASSA RÁPIDO COZINHA 41 X 33 CM</t>
  </si>
  <si>
    <t>R60X5,0-12</t>
  </si>
  <si>
    <t>ROLO DE ALUMINIO 5,0X0,60 GRANDES ASSADOS</t>
  </si>
  <si>
    <t>VELA 7 DIAS 200G</t>
  </si>
  <si>
    <t>3406.00.00</t>
  </si>
  <si>
    <t>43.239.672/0001-67</t>
  </si>
  <si>
    <t>VELA 7 DIAS 260G</t>
  </si>
  <si>
    <t>VELA 7 DIAS 330G</t>
  </si>
  <si>
    <t>VELAS 7 DIAS VERMELHA</t>
  </si>
  <si>
    <t>VELA MOROABÁ Nº 3</t>
  </si>
  <si>
    <t>VELA MOROABA Nº 4</t>
  </si>
  <si>
    <t>VELA MOROABÁ Nº 4 VERMELHA</t>
  </si>
  <si>
    <t>VELA MOROABA Nº 5</t>
  </si>
  <si>
    <t>VELA MOROABA Nº 5 BOX</t>
  </si>
  <si>
    <t>VELA MOROABA ESPECIAL</t>
  </si>
  <si>
    <t>VELA MOROABA Nº 10</t>
  </si>
  <si>
    <t>VELA RIO CLARO</t>
  </si>
  <si>
    <t>VELA RECHO BRANCA</t>
  </si>
  <si>
    <t>VELAS AROMATICAS CANELA</t>
  </si>
  <si>
    <t>VELA NOVENA</t>
  </si>
  <si>
    <t>VELA REPELENTE</t>
  </si>
  <si>
    <t>VELA VOTIVA MEL</t>
  </si>
  <si>
    <t>VELA 7 DIAS PRETA</t>
  </si>
  <si>
    <t>VELA 7 DIAS AZUL</t>
  </si>
  <si>
    <t>VELA 7 DIAS VERDE</t>
  </si>
  <si>
    <t>VELA 7 DIAS ROSA</t>
  </si>
  <si>
    <t>VELA 7 DIAS ROXA</t>
  </si>
  <si>
    <t>VELA 7 DIAS MAROM</t>
  </si>
  <si>
    <t>VELA 7 DIAS AMARELA</t>
  </si>
  <si>
    <t>VELA Nº 4 PRETA</t>
  </si>
  <si>
    <t>VELA Nº 4 AMARELA</t>
  </si>
  <si>
    <t>VELA Nº 4 AZUL</t>
  </si>
  <si>
    <t>VELA Nº 4 ROSA</t>
  </si>
  <si>
    <t>VELA Nº 4 ROXA</t>
  </si>
  <si>
    <t>VELA Nº 4 MAROM</t>
  </si>
  <si>
    <t>VELA RECHO CANELA</t>
  </si>
  <si>
    <t>VELA RECHO CRAVO</t>
  </si>
  <si>
    <t>VELA RECHO LAVANDA</t>
  </si>
  <si>
    <t>VELA RECHO MORANGO</t>
  </si>
  <si>
    <t>VELA RECHO JASMIM</t>
  </si>
  <si>
    <t>VELA RECHO PESSEGO</t>
  </si>
  <si>
    <t>VELA AOMATICA MORANGO</t>
  </si>
  <si>
    <t>VELA AROMATICA FLORAL</t>
  </si>
  <si>
    <t>VELA AROMATICA CRAVO</t>
  </si>
  <si>
    <t>VELA AROMATICA LAVANDA</t>
  </si>
  <si>
    <t>VELA AROMATICA JASMIM</t>
  </si>
  <si>
    <t>EMANOEL</t>
  </si>
  <si>
    <t>ARROZ BRANCO T1 CAMIL - 1 kg</t>
  </si>
  <si>
    <t>ARROZ NACIONAL</t>
  </si>
  <si>
    <t>1006.30.21</t>
  </si>
  <si>
    <t>CAMIL</t>
  </si>
  <si>
    <t>ARROZ BRANCO T1 CAMIL - 2kg</t>
  </si>
  <si>
    <t>ARROZ BRANCO T1 CAMIL - 5 kg</t>
  </si>
  <si>
    <t>ARROZ CULINÁRIA ITALIANA T1 CAMIL - 1 kg</t>
  </si>
  <si>
    <t>1006.30.11</t>
  </si>
  <si>
    <t>ARROZ PARBOILIZADO T1 CAMIL - 1 kg</t>
  </si>
  <si>
    <t>ARROZ PARBOILIZADO T1 CAMIL - 5 kg</t>
  </si>
  <si>
    <t>ARROZ BRANCO T1 CAMIL RESERVA ESPECIAL - 1 kg</t>
  </si>
  <si>
    <t>ARROZ BRANCO T1 CAMIL RESERVA ESPECIAL - 5 kg</t>
  </si>
  <si>
    <t>FEIJÃO CARIOCA T1 CAMIL - 1 kg</t>
  </si>
  <si>
    <t>FEIJAO</t>
  </si>
  <si>
    <t>0713.33.99</t>
  </si>
  <si>
    <t>FEIJÃO PRETO T1 CAMIL - 1 kg</t>
  </si>
  <si>
    <t>0713.33.19</t>
  </si>
  <si>
    <t>FEIJÃO FRADINHO T-1 CAMIL - 1 kg</t>
  </si>
  <si>
    <t>0713.35.90</t>
  </si>
  <si>
    <t>FEIJÃO BOLINHA T1 CAMIL - 500 g</t>
  </si>
  <si>
    <t>FEIJÃO BRANCO T1 CAMIL - 500 g</t>
  </si>
  <si>
    <t>0713.33.29</t>
  </si>
  <si>
    <t>FEIJÃO FRADINHO T1 CAMIL - 500 g</t>
  </si>
  <si>
    <t>FEIJÃO JALO T1 CAMIL - 500 g</t>
  </si>
  <si>
    <t>FEIJÃO ROSINHA T1 CAMIL - 500 g</t>
  </si>
  <si>
    <t>CANJICA MILHO BRANCO CAMIL - 500 g</t>
  </si>
  <si>
    <t>GRAOS</t>
  </si>
  <si>
    <t>1104.23.00</t>
  </si>
  <si>
    <t>ERVILHA CAMIL - 500 g</t>
  </si>
  <si>
    <t>ERVILHA</t>
  </si>
  <si>
    <t>0713.10.90</t>
  </si>
  <si>
    <t>GRÃO DE BICO CAMIL - 500 g</t>
  </si>
  <si>
    <t>0713.20.90</t>
  </si>
  <si>
    <t>LENTILHA CAMIL - 500 g</t>
  </si>
  <si>
    <t>0713.40.90</t>
  </si>
  <si>
    <t>LENTILHA T1 CAMIL - 200 g</t>
  </si>
  <si>
    <t>MILHO PIPOCA CAMIL - 500 g</t>
  </si>
  <si>
    <t>1005.90.10</t>
  </si>
  <si>
    <t>SOJA CAMIL - 500 g</t>
  </si>
  <si>
    <t>1201.90.00</t>
  </si>
  <si>
    <t>ARROZ 7 CEREAIS INTEGRAIS CAMIL - 1 kg</t>
  </si>
  <si>
    <t>1008.90.90</t>
  </si>
  <si>
    <t>ARROZ INTEGRAL CAMIL - 1 kg</t>
  </si>
  <si>
    <t>1006.20.20</t>
  </si>
  <si>
    <t>ARROZ INTEGRAL PARB. T1 CAMIL - 1 kg</t>
  </si>
  <si>
    <t>1006.20.10</t>
  </si>
  <si>
    <t>ARROZ PARBOILIZADO ORGÂNICO T1 CAMIL - 1 kg</t>
  </si>
  <si>
    <t>BISCOITO ARROZ INTEGRAL CAMIL - 150 g</t>
  </si>
  <si>
    <t>BISCOITO SAUDAVEL</t>
  </si>
  <si>
    <t>BISCOITO ARROZ INTEGRAL C/ CHIA E LINHAÇA CAMIL - 150 g</t>
  </si>
  <si>
    <t>BISCOITO ARROZ INTEGRAL C/ PIMENTA CAMIL - 150 g</t>
  </si>
  <si>
    <t>BISCOITO ARROZ INTEGRAL C/ CHIA E LINHAÇA UNIDOSE CAMIL - 90 g</t>
  </si>
  <si>
    <t>MINI ARROZ CAMIL GOURMET - 500 g</t>
  </si>
  <si>
    <t>ARROZ CULINÁRIA ITALIANA CAMIL GOURMET - 1 kg</t>
  </si>
  <si>
    <t>ARROZ PRETO CAMIL GOURMET - 250 g</t>
  </si>
  <si>
    <t>1006.30.29</t>
  </si>
  <si>
    <t>ARROZ SELVAGEM CAMIL GOURMET - 250 g</t>
  </si>
  <si>
    <t>ARROZ VERMELHO CAMIL GOURMET - 500 g</t>
  </si>
  <si>
    <t>ARROZ BRANCO MINUTO CASEIRO CAMIL - 240 g</t>
  </si>
  <si>
    <t>1904.90.00</t>
  </si>
  <si>
    <t>ARROZ INTEGRAL MINUTO CASEIRO CAMIL - 240 g</t>
  </si>
  <si>
    <t>ARROZ 7 GRÃOS MINUTO CASEIRO CAMIL - 240 g</t>
  </si>
  <si>
    <t>FEIJÃO CARIOCA PRONTO CAMIL - 380 g</t>
  </si>
  <si>
    <t>SOJA PRONTA CAMIL - 380 g</t>
  </si>
  <si>
    <t>PROTEÍNA TEXT. DE SOJA CLARA CAMIL - 400 g</t>
  </si>
  <si>
    <t>2106.10.00</t>
  </si>
  <si>
    <t>PROTEÍNA TEXT. DE SOJA ESCURA CAMIL - 400 g</t>
  </si>
  <si>
    <t>ARROZ RISOTO T1 NAMORADO - 1 kg</t>
  </si>
  <si>
    <t>FEIJÃO BRANCO T1 NAMORADO - 500 g</t>
  </si>
  <si>
    <t>FEIJÃO PRETO T1 NAMORADO - 500 g</t>
  </si>
  <si>
    <t>FEIJÃO VERMELHO T1 NAMORADO - 500 g</t>
  </si>
  <si>
    <t>LENTILHA T1 NAMORADO - 500 g</t>
  </si>
  <si>
    <t>ARROZ BRANCO T1 AMERICANO - 5 kg</t>
  </si>
  <si>
    <t>ARROZ BRANCO T1 BOM MARANHENSE - 1 kg</t>
  </si>
  <si>
    <t>ARROZ BRANCO T1 BOM MARANHENSE - 5 kg</t>
  </si>
  <si>
    <t>ARROZ BRANCO T1 BUTUÍ - 1 kg</t>
  </si>
  <si>
    <t>ARROZ BRANCO T2 BUTUÍ - 1 kg</t>
  </si>
  <si>
    <t>ARROZ BRANCO T2 BUTUÍ - 5 kg</t>
  </si>
  <si>
    <t>ARROZ PARBOILIZADO T1 BUTUÍ - 1 kg</t>
  </si>
  <si>
    <t>ARROZ PARBOILIZADO T1 CARRETEIRO - 1 kg</t>
  </si>
  <si>
    <t>ARROZ PARBOILIZADO T1 CARRETEIRO - 5 kg</t>
  </si>
  <si>
    <t>ARROZ INTEGRAL T1 CARRETEIRO - 1 kg</t>
  </si>
  <si>
    <t>ARROZ BRANCO T1 DA LISTA - 1 kg</t>
  </si>
  <si>
    <t>ARROZ BRANCO T1 DA LISTA - 5 kg</t>
  </si>
  <si>
    <t>ARROZ BRANCO T2 MAIS SABOROSO - 1 kg</t>
  </si>
  <si>
    <t>ARROZ BRANCO T2 MAIS SABOROSO - 5 kg</t>
  </si>
  <si>
    <t>ARROZ BRANCO T1 PAI JOÃO - 1 kg</t>
  </si>
  <si>
    <t>ARROZ BRANCO T1 PAI JOÃO - 5 kg</t>
  </si>
  <si>
    <t>ARROZ PARBOILIZADO T1 PAI JOÃO - 1 kg</t>
  </si>
  <si>
    <t>1006.30.19</t>
  </si>
  <si>
    <t>ARROZ PARBOILIZADO T1 PAI JOÃO - 5 kg</t>
  </si>
  <si>
    <t>ARROZ PARBOILIZADO T2 POP - 1 kg</t>
  </si>
  <si>
    <t>ARROZ BRANCO T1 PRÍNCIPE - 1 kg</t>
  </si>
  <si>
    <t>ARROZ BRANCO T1 PRÍNCIPE - 5 kg</t>
  </si>
  <si>
    <t>ARROZ PARBOILIZADO T1 PRÍNCIPE - 1 kg</t>
  </si>
  <si>
    <t>ARROZ PARBOILIZADO T1 PRÍNCIPE - 5 kg</t>
  </si>
  <si>
    <t>ARROZ BRANCO T1 SAMAN - 1 kg</t>
  </si>
  <si>
    <t>ARROZ BRANCO T1 SAMAN - 5 kg</t>
  </si>
  <si>
    <t>ARROZ PARBOILIZADO T1 SAMAN - 1 kg</t>
  </si>
  <si>
    <t>ARROZ BRANCO T5 TCHE - 1 kg</t>
  </si>
  <si>
    <t>ARROZ BRANCO AP TCHE - 1 kg</t>
  </si>
  <si>
    <t>ARROZ BRANCO AP TCHE - 5 kg</t>
  </si>
  <si>
    <t>ARROZ PARBOILIZADO AP TCHE - 1 kg</t>
  </si>
  <si>
    <t>ARROZ PARBOILIZADO AP TCHE - 5 kg</t>
  </si>
  <si>
    <t>FEIJÃO CARIOCA T1 BUTUÍ - 1 kg</t>
  </si>
  <si>
    <t>FEIJÃO PRETO T1 BUTUÍ - 1 kg</t>
  </si>
  <si>
    <t>FEIJÃO PRETO T1 CARRETEIRO - 1 kg</t>
  </si>
  <si>
    <t>FEIJÃO FRADINHO T1 POP - 1 kg</t>
  </si>
  <si>
    <t>FEIJÃO CARIOCA T3 TCHE - 1 kg</t>
  </si>
  <si>
    <t>DUÇULA REFINADO - 1kg</t>
  </si>
  <si>
    <t>AÇUCAR</t>
  </si>
  <si>
    <t>1701.99.00</t>
  </si>
  <si>
    <t>DUÇULA REFINADO - 5kg</t>
  </si>
  <si>
    <t>DABARRA REFINADO - 1kg</t>
  </si>
  <si>
    <t>DABARRA DEMERARA - 1kg</t>
  </si>
  <si>
    <t>AÇUCAR SAUDAVEL</t>
  </si>
  <si>
    <t>1701.14.00</t>
  </si>
  <si>
    <t>NEVE REFINADO - 1kg</t>
  </si>
  <si>
    <t>ADOÇANTE LÍQUIDO SUCRALOSE UNIÃO - 65ml</t>
  </si>
  <si>
    <t>ADOÇANTE</t>
  </si>
  <si>
    <t>ADOÇANTE SACHE SUCRALOSE VAREJO UNIÃO - 30g</t>
  </si>
  <si>
    <t>ADOÇANTE SACHE SUCRALOSE LEVE 70 E PAGUE 50 UNIÃO - 42g</t>
  </si>
  <si>
    <t>AÇÚCAR REFINADO ESPECIAL UNIÃO - 1kg</t>
  </si>
  <si>
    <t>AÇÚCAR REFINADO ESPECIAL UNIÃO - 5kg</t>
  </si>
  <si>
    <t>CRISTALÇÚCAR UNIÃO - 1kg</t>
  </si>
  <si>
    <t>CRISTALÇÚCAR UNIÃO - 2kg</t>
  </si>
  <si>
    <t>CRISTALÇÚCAR UNIÃO - 5kg</t>
  </si>
  <si>
    <t>AÇÚCAR PREMIUM UNIÃO - 1kg</t>
  </si>
  <si>
    <t>AÇÚCAR PREMIUM CUBOS UNIÃO - 250g</t>
  </si>
  <si>
    <t>AÇÚCAR PREMIUM SACHÊ VAREJO UNIÃO - 200g</t>
  </si>
  <si>
    <t>AÇÚCAR GLAÇÚCAR UNIÃO - 500g</t>
  </si>
  <si>
    <t>AÇÚCAR DOÇÚCAR UNIÃO - 1kg</t>
  </si>
  <si>
    <t>AÇÚCAR NATURALE UNIÃO  - 1kg</t>
  </si>
  <si>
    <t>AÇÚCAR DEMERARA UNIÃO - 1kg</t>
  </si>
  <si>
    <t>AÇÚCAR ORGÂNICO UNIÃO - 1kg</t>
  </si>
  <si>
    <t>AÇÚCAR ORGÂNICO SACHÊ VAREJO UNIÃO - 200g</t>
  </si>
  <si>
    <t>AÇÚCAR MASCAVO UNIÃO - 1kg</t>
  </si>
  <si>
    <t>1701.13.00</t>
  </si>
  <si>
    <t>AÇÚCAR FIT UNIÃO - 500g</t>
  </si>
  <si>
    <t>AÇÚCAR FIT SUCRALOSE SACHÊ VAREJO UNIÃO - 75g</t>
  </si>
  <si>
    <t>MISTURA PARA BOLO CHOCOLATE UNIÃO - 400g</t>
  </si>
  <si>
    <t>MISTURA DE BOLO</t>
  </si>
  <si>
    <t>MISTURA PARA BOLO BROWNIE UNIÃO - 480g</t>
  </si>
  <si>
    <t>MISTURA PARA BOLO LARANJA UNIÃO - 400g</t>
  </si>
  <si>
    <t>MISTURA PARA BOLO COCO UNIÃO - 400g</t>
  </si>
  <si>
    <t>MISTURA PARA BOLO FUBÁ UNIÃO - 450g</t>
  </si>
  <si>
    <t>MISTURA PARA BOLO CENOURA UNIÃO - 400g</t>
  </si>
  <si>
    <t>MISTURA PARA BOLO INTEGRAL BANANA UNIÃO - 400g</t>
  </si>
  <si>
    <t>MISTURA PARA BOLO INTEGRAL MAÇA C/ CANELA UNIÃO - 400g</t>
  </si>
  <si>
    <t>ATUM COQUEIRO EM PEDACOS OLEO - 480G</t>
  </si>
  <si>
    <t>ATUM COQUEIRO RALADO EM OLEO - 480g</t>
  </si>
  <si>
    <t>ATUM COQUEIRO EM PEDAÇOS EM ÓLEO POUCH - 500G</t>
  </si>
  <si>
    <t>MOLHO DE ERVAS COM ATUM COQUEIRO - 170G</t>
  </si>
  <si>
    <t>MOLHOS DIVERSOS</t>
  </si>
  <si>
    <t>789 60093 01148</t>
  </si>
  <si>
    <t>ATUM COQUEIRO SOLIDO AO NATURAL - 170G</t>
  </si>
  <si>
    <t>789 6009301261</t>
  </si>
  <si>
    <t>FILE ATUM COQUEIRO AZEITE E ALCAPARRAS - 125G</t>
  </si>
  <si>
    <t>FILE ATUM COQUEIRO AZEITE EXTRA VIRG - 125G</t>
  </si>
  <si>
    <t>FILE SARD COQUEIRO AZEITE E OLEO - 125G</t>
  </si>
  <si>
    <t>FILE SARD COQUEIRO AZEITONAS E OLEO - 125G</t>
  </si>
  <si>
    <t>789 60093 01025</t>
  </si>
  <si>
    <t>SARDINHA COQUEIRO TOMATE - 250g</t>
  </si>
  <si>
    <t>789611499019 0</t>
  </si>
  <si>
    <t>ATUM PESCADOR RALADO OLEO - 140G</t>
  </si>
  <si>
    <t>ATUM PESCADOR RALADO  OLEO - 170G</t>
  </si>
  <si>
    <t>789611499020 6</t>
  </si>
  <si>
    <t>ATUM PESCADOR RALADO NATURAL - 140G</t>
  </si>
  <si>
    <t>ATUM PESCADOR RALADO  NATURAL - 170G</t>
  </si>
  <si>
    <t>ATUM PESCADOR SOLIDO  OLEO - 140G</t>
  </si>
  <si>
    <t>ATUM PESCADOR SOLIDO  OLEO - 170G</t>
  </si>
  <si>
    <t>ATUM PESCADOR SOLIDO NATURAL - 140G</t>
  </si>
  <si>
    <t>ATUM PESCADOR SOLIDO  NATURAL - 170G</t>
  </si>
  <si>
    <t>SARDINHA PESCADOR OLEO P. SUCO - 125G</t>
  </si>
  <si>
    <t>SARDINHA PESCADOR MOLHO TOMATE - 125G</t>
  </si>
  <si>
    <t>SARDINHA LAJE PESCADOR ÓLEO PROPRIO SUCO - 125G</t>
  </si>
  <si>
    <t>SARDINHA LAJE PESCADOR ÓLEO PROPRIO SUCO - 250G</t>
  </si>
  <si>
    <t>SARDINHA LAJE PESCADOR MOLHO DE TOMATE - 125G</t>
  </si>
  <si>
    <t>AZEITES</t>
  </si>
  <si>
    <t>1509.10.00</t>
  </si>
  <si>
    <t>AZEITE DE OLIVA EXTRA VIRGEM COCINERO - 500ml</t>
  </si>
  <si>
    <t>ALIMENTO CACHORRO ONE MULTI PROTEINA 85G</t>
  </si>
  <si>
    <t>ALIMENTO CACHORRO ONE SUPER NUTRIENTES 85G</t>
  </si>
  <si>
    <t>ALIMENTO CACHORRO ONE SUPERFOODS 85G</t>
  </si>
  <si>
    <t>MOLHO DIZA 150ML ALHO</t>
  </si>
  <si>
    <t>MOLHO PARA SALADA</t>
  </si>
  <si>
    <t>MOLHO DIZA 150ML INGLES</t>
  </si>
  <si>
    <t>MOLHO DIZA 150ML PIM. CALABR</t>
  </si>
  <si>
    <t>2103.90.91</t>
  </si>
  <si>
    <t>MOLHO DIZA 150ML SHOYO</t>
  </si>
  <si>
    <t>2103.10.10</t>
  </si>
  <si>
    <t>QUEIJO MINAS MEIA CURA CRIOULO FRACIONADO 300G</t>
  </si>
  <si>
    <t xml:space="preserve"/>
  </si>
  <si>
    <t>SALADA ATUM ROBISON CRUSOE GIR MEDIT 12/RO-185 RC BR</t>
  </si>
  <si>
    <t>SALADA ATUM ROBISON CRUSOE GIR MEDIT PIC 12/RO-185 RC B</t>
  </si>
  <si>
    <t>ARROZ BROTO LEGAL TIPO 1 EMB. 6X5</t>
  </si>
  <si>
    <t>BROTO LEGAL</t>
  </si>
  <si>
    <t>ARROZ BROTO LEGAL TIPO 1 EMB. 15X2</t>
  </si>
  <si>
    <t>ARROZ BROTO LEGAL TIPO 1 EMB. 30X1</t>
  </si>
  <si>
    <t>ARROZ BROTO LEGAL PARBOILIZADO TIPO 1 EMB. 6X5</t>
  </si>
  <si>
    <t>ARROZ BROTO LEGAL PARBOILIZADO TIPO 1 EMB. 30X1</t>
  </si>
  <si>
    <t>ARROZ INTEGRAL BROTO LEGAL TIPO 1 EMB. 30X1</t>
  </si>
  <si>
    <t>ARROZ SERRAZUL TIPO 1 EMB. 6X5</t>
  </si>
  <si>
    <t>ARROZ SERRAZUL TIPO 1 EMB. 30X1</t>
  </si>
  <si>
    <t>ARROZ GRAO DE CAMPO TIPO 1 EMB. 6X5</t>
  </si>
  <si>
    <t>ARROZ GRAO DE CAMPO TIPO 1 EMB. 15X2</t>
  </si>
  <si>
    <t>ARROZ GRAO DE CAMPO TIPO 1 EMB. 30X1</t>
  </si>
  <si>
    <t>ARROZ GRAO DE CAMPO PARBOILIZADO TP1 EMB. 30X1</t>
  </si>
  <si>
    <t>ARROZ GRAO DE CAMPO PARBOILIZADO TP1 EMB. 6X5</t>
  </si>
  <si>
    <t>ARROZ GRAN MIX TIPO ÚNICO EMB. 6X5</t>
  </si>
  <si>
    <t>789690120083-9</t>
  </si>
  <si>
    <t>ARROZ BROTO LEGAL 7 CEREAIS 12X500</t>
  </si>
  <si>
    <t>789690120085-3</t>
  </si>
  <si>
    <t>ARROZ BROTO LEGAL 7 GRÃOS 12X500</t>
  </si>
  <si>
    <t>789690120088-4</t>
  </si>
  <si>
    <t>ARROZ BROTO LEGAL PRETO 12X500</t>
  </si>
  <si>
    <t>789690120089-1</t>
  </si>
  <si>
    <t>ARROZ BROTO LEGAL VERMELHO 12X500</t>
  </si>
  <si>
    <t>789690120090-7</t>
  </si>
  <si>
    <t>ARROZ BROTO LEGAL CATETO 12X500</t>
  </si>
  <si>
    <t>789690120091-4</t>
  </si>
  <si>
    <t>ARROZ BROTO LEGAL BASMATI 12X500</t>
  </si>
  <si>
    <t>789690120092-1</t>
  </si>
  <si>
    <t>ARROZ BROTO LEGAL ARBÓRIO 12X500</t>
  </si>
  <si>
    <t>789690120080-8</t>
  </si>
  <si>
    <t>ARROZ KANGAI JAPÔNICO LONGO 6X5</t>
  </si>
  <si>
    <t>789690120081-5</t>
  </si>
  <si>
    <t>ARROZ KANGAI JAPÔNICO LONGO 10X1</t>
  </si>
  <si>
    <t>789690120082-2</t>
  </si>
  <si>
    <t>ARROZ KANGAI JAPÔNICO CURTO 10X1</t>
  </si>
  <si>
    <t>789690120093-8</t>
  </si>
  <si>
    <t>ARROZ KANGAI JAPÔNICO CURTO 6X5</t>
  </si>
  <si>
    <t>FEIJÃO CARIOCA BROTO LEGAL TIPO 1 EMB. 30X1</t>
  </si>
  <si>
    <t>FEIJÃO CARIOCA BROTO LEGAL TIPO 1 EMB. 10X1</t>
  </si>
  <si>
    <t>FEIJÃO CARIOCA BROTO LEGAL TIPO 1 EMB. 15X2</t>
  </si>
  <si>
    <t>FEIJÃO PRETO BROTO LEGAL TIPO 1 EMB. 30X1</t>
  </si>
  <si>
    <t>FEIJÃO PRETO BROTO LEGAL TIPO 1 EMB. 10X1</t>
  </si>
  <si>
    <t>FEIJÃO CARIOCA GRAO DE CAMPO TIPO 1 EMB. 30X1</t>
  </si>
  <si>
    <t>FEIJÃO CARIOCA SERRAZUL TIPO 1 EMB. 30X1</t>
  </si>
  <si>
    <t>FEIJÃO CARIOCA SERRAZUL TIPO 1 EMB. 10X1</t>
  </si>
  <si>
    <t>FEIJÃO PRETO GRAO DE CAMPO TIPO 1 EMB. 30X1</t>
  </si>
  <si>
    <t>FEIJÃO PRETO GRAO DE CAMPO TIPO 1 EMB. 10X1</t>
  </si>
  <si>
    <t>FEIJÃO PRETO SERRAZUL TIPO 1 EMB. 30X1</t>
  </si>
  <si>
    <t>FEIJÃO BOLINHA BROTO LEGAL TIPO 1 20X500</t>
  </si>
  <si>
    <t>FEIJÃO JALO BROTO LEGAL TIPO 1 20X500</t>
  </si>
  <si>
    <t>FEIJÃO RAJADO BROTO LEGAL TIPO 1 20X500</t>
  </si>
  <si>
    <t>FEIJÃO BRANCO BROTO LEGAL TIPO 1 20X500</t>
  </si>
  <si>
    <t>FEIJÃO ROSINHA BROTO LEGAL TIPO 1 20X500</t>
  </si>
  <si>
    <t>ARROZ POLIDO LONGO FINO TP1 PRATO FINO BRANCO 1 KG</t>
  </si>
  <si>
    <t>PIRAHY</t>
  </si>
  <si>
    <t>ARROZ POLIDO LONGO FINO TP1 PRATO FINO BRANCO 2 KG</t>
  </si>
  <si>
    <t>ARROZ POLIDO LONGO FINO TP1 PRATO FINO BRANCO 5 KG</t>
  </si>
  <si>
    <t>ARROZ PARBOILIZADO POLIDO LONGO FINO TP1 PRATO FINO BRANCO 1 KG</t>
  </si>
  <si>
    <t>ARROZ PARBOILIZADO POLIDO LONGO FINO TP1 PRATO FINO BRANCO 2 KG</t>
  </si>
  <si>
    <t>ARROZ PARBOILIZADO POLIDO LONGO FINO TP1 PRATO FINO BRANCO 5 KG</t>
  </si>
  <si>
    <t>ARROZ PARBOILIZADO INTEGRAL POLIDO LONGO FINO TP1 PRATO FINO BRANCO 500 G</t>
  </si>
  <si>
    <t>ARROZ PARBOILIZADO INTEGRAL POLIDO LONGO FINO TP1 PRATO FINO BRANCO 1 KG</t>
  </si>
  <si>
    <t>ARROZ PARBOILIZADO INTEGRAL POLIDO LONGO FINO TP1 PRATO FINO BRANCO 2 KG</t>
  </si>
  <si>
    <t>ARROZ PARBOILIZADO INTEGRAL POLIDO LONGO FINO TP1 PRATO FINO BRANCO 5 KG</t>
  </si>
  <si>
    <t>ARROZ POLIDO LONGO TIPO 1 PRATO FINO ORIENTAL 1 KG</t>
  </si>
  <si>
    <t>ARROZ POLIDO LONGO TIPO 1 PRATO FINO ORIENTAL 5 KG</t>
  </si>
  <si>
    <t>ARROZ PRATO FINO SELECTION INTEGRAL ORGÂNICO 500 G</t>
  </si>
  <si>
    <t>ARROZ PRATO FINO SELECTION ITALIANA 500 G</t>
  </si>
  <si>
    <t>ARROZ PRATO FINO SELECTION ITALIANA 1 KG</t>
  </si>
  <si>
    <t>ARROZ PRATO FINO SELECTION JAPONÊS 500 G</t>
  </si>
  <si>
    <t>ARROZ PRATO FINO BRANCO SABOR CASEIRO 125 G</t>
  </si>
  <si>
    <t>ARROZ PRATO FINO INTEGRAL SABOR CASEIRO 125 G</t>
  </si>
  <si>
    <t>ARROZ PRATO FINO FRANGO E LEGUMES SABOR CASEIRO 125 G</t>
  </si>
  <si>
    <t>ARROZ PRATO FINO CARNE E LENTILHA SABOR CASEIRO 125 G</t>
  </si>
  <si>
    <t>ARROZ 100% GRÃOS NOBRES 1KG TIO JOÃO</t>
  </si>
  <si>
    <t>JOSAPAR</t>
  </si>
  <si>
    <t>ARROZ 100% GRÃOS NOBRES 2KG TIO JOÃO</t>
  </si>
  <si>
    <t>ARROZ 100% GRÃOS NOBRES 5KG TIO JOÃO</t>
  </si>
  <si>
    <t>ARROZ 100% GRÃOS NOBRES 5,5KG TIO JOÃO</t>
  </si>
  <si>
    <t>ARROZ PARBOILIZADO 1KG TIO JOÃO</t>
  </si>
  <si>
    <t>ARROZ PARBOILIZADO 2KG TIO JOÃO</t>
  </si>
  <si>
    <t>ARROZ PARBOILIZADO 5KG TIO JOÃO</t>
  </si>
  <si>
    <t>ARROZ PARBOILIZADO BOIL IN BAG 1KG TIO JOÃO</t>
  </si>
  <si>
    <t>ARROZ +VITA 1KG TIO JOÃO</t>
  </si>
  <si>
    <t>ARROZ +VITA 5KG TIO JOÃO</t>
  </si>
  <si>
    <t>ARROZ POLIDO ORGÂNICO 1KG TIO JOÃO</t>
  </si>
  <si>
    <t>ARROZ INTEGRAL 500G TIO JOÃO</t>
  </si>
  <si>
    <t>ARROZ INTEGRAL 1KG TIO JOÃO</t>
  </si>
  <si>
    <t>ARROZ INTEGRAL 2KG TIO JOÃO</t>
  </si>
  <si>
    <t>ARROZ INTEGRAL BOIL IN BAG 1KG TIO JOÃO</t>
  </si>
  <si>
    <t>ARROZ INTEGRAL ORGÂNICO 1KG TIO JOÃO</t>
  </si>
  <si>
    <t>ARROZ 7 GRÃOS INTEGRAIS + PASSAS DE UVA 500G TIO JOÃO</t>
  </si>
  <si>
    <t>ARROZ 7 GRÃOS INTEGRAIS COM QUINOA 500G TIO JOÃO</t>
  </si>
  <si>
    <t>7 CEREAIS + SOJA 500G TIO JOÃO</t>
  </si>
  <si>
    <t>7 GRÃOS INTEGRAIS COM QUINOA 1KG TIO JOÃO</t>
  </si>
  <si>
    <t>7 CEREAIS + SOJA 1KG TIO JOÃO</t>
  </si>
  <si>
    <t>COZINHA FÁCIL ARROZ À GREGA 250G TIO JOÃO</t>
  </si>
  <si>
    <t>COZINHA FÁCIL ARROZ COM BRÓCOLIS 250G TIO JOÃO</t>
  </si>
  <si>
    <t>COZINHA FÁCIL ARROZ COM CURRY 250G TIO JOÃO</t>
  </si>
  <si>
    <t>COZINHA FÁCIL ARROZ COM FUNGHI 250G TIO JOÃO</t>
  </si>
  <si>
    <t>COZINHA FÁCIL ARROZ COM TOMATE E MANJERICÃO 250G TIO JOÃO</t>
  </si>
  <si>
    <t>COZINHA FÁCIL ARROZ INTEGRAL + ARROZ VERMELHO E TOMATE 200G TIO JOÃO</t>
  </si>
  <si>
    <t>COZINHA FÁCIL ARROZ INTEGRAL + VEGETAIS 200G TIO JOÃO</t>
  </si>
  <si>
    <t>COZINHA &amp; SABOR ARROZ CARRETEIRO 175G TIO JOÃO</t>
  </si>
  <si>
    <t>COZINHA &amp; SABOR ARROZ COM GALINHA 175G TIO JOÃO</t>
  </si>
  <si>
    <t>COZINHA &amp; SABOR RISOTO MILANÊS 175G TIO JOÃO</t>
  </si>
  <si>
    <t>COZINHA &amp; SABOR RISOTO NAPOLITANO 175G TIO JOÃO</t>
  </si>
  <si>
    <t>COZINHA &amp; SABOR RISOTO À PARMIGIANA 175G TIO JOÃO</t>
  </si>
  <si>
    <t>COZINHA &amp; SABOR RISOTO PRIMAVERA 175G TIO JOÃO</t>
  </si>
  <si>
    <t>COZINHA &amp; SABOR RISOTO À VALLIGIANA 175G TIO JOÃO</t>
  </si>
  <si>
    <t>COZINHA &amp; SABOR ARROZ DOCE SABOR COCO 175G TIO JOÃO</t>
  </si>
  <si>
    <t>COZINHA &amp; SABOR ARROZ DOCE TRADICIONAL 175G TIO JOÃO</t>
  </si>
  <si>
    <t>COZINHA &amp; SABOR ARROZ DOCE SABOR DOCE DE LEITE 175G TIO JOÃO</t>
  </si>
  <si>
    <t>VAR. MUND. COZINHA FRANCESA - ARROZ VERMELHO 500G TIO JOÃO</t>
  </si>
  <si>
    <t>VAR. MUND. COZINHA INDIANA - ARROZ BASMATI 500G TIO JOÃO</t>
  </si>
  <si>
    <t>VAR. MUND. COZINHA TAILANDESA - ARROZ JASMINE 1KG TIO JOÃO</t>
  </si>
  <si>
    <t>VAR. MUND. COZINHA ITALIANA - ARROZ CARNAROLI 1KG TIO JOÃO</t>
  </si>
  <si>
    <t>VAR. MUND. COZINHA JAPONESA - ARROZ SASANISHIKI 1KG TIO JOÃO</t>
  </si>
  <si>
    <t>VAR. MUND. COZINHA CHINESA - ARROZ PRETO 500G TIO JOÃO</t>
  </si>
  <si>
    <t>VAR. MUND. COZINHA CANADENSE - ARROZ SELVAGEM 250G TIO JOÃO</t>
  </si>
  <si>
    <t>FARINHA DE ARROZ 1KG TIO JOÃO</t>
  </si>
  <si>
    <t>FARINACEOS</t>
  </si>
  <si>
    <t>1102.90.00</t>
  </si>
  <si>
    <t>MISTURA PARA MASSA DE PIZZA 400G TIO JOÃO</t>
  </si>
  <si>
    <t>MISTURA PARA PÃO CASEIRO 310G TIO JOÃO</t>
  </si>
  <si>
    <t>MISTURA PARA PÃO MULTIGRÃOS 310G TIO JOÃO</t>
  </si>
  <si>
    <t>MISTURA PARA MASSA SALGADA TIPO BRISÉE 250G TIO JOÃO</t>
  </si>
  <si>
    <t>MISTURA PARA BOLO SABOR LARANJA 270G TIO JOÃO</t>
  </si>
  <si>
    <t>MISTURA PARA BOLO SABOR BAUNILHA 270G TIO JOÃO</t>
  </si>
  <si>
    <t>MISTURA PARA BOLO SABOR CHOCOLATE 270G TIO JOÃO</t>
  </si>
  <si>
    <t>MISTURA PARA BROWNIE 270G TIO JOÃO</t>
  </si>
  <si>
    <t>MISTURA PARA PETIT GÂTEAU 270G TIO JOÃO</t>
  </si>
  <si>
    <t>AZEITE EXTRAVIRGEM CLÁSSICO 250ML</t>
  </si>
  <si>
    <t>AZEITE EXTRAVIRGEM CLÁSSICO 500ML</t>
  </si>
  <si>
    <t>AZEITE EXTRAVIRGEM CLÁSSICO 5L</t>
  </si>
  <si>
    <t>AZEITE EXTRAVIRGEM ORGÂNICO 500ML</t>
  </si>
  <si>
    <t>AZEITE EXTRAVIRGEM EDIÇÃO LIMITADA 500ML</t>
  </si>
  <si>
    <t>TRENTO WAFER AVELA 32G C/16</t>
  </si>
  <si>
    <t>CHOCOLATES</t>
  </si>
  <si>
    <t>1905.32.00</t>
  </si>
  <si>
    <t>TRENTO WAFER BITES AO LEITE 40G C/12</t>
  </si>
  <si>
    <t>TRENTO WAFER BITES BRANCO DARK 40G C/12</t>
  </si>
  <si>
    <t>TRENTO WAFER BITES BRANCO DARK STAND UP POUCH 120G</t>
  </si>
  <si>
    <t>TRENTO WAFER BITES CHOCOLATE STAND UP POUCH 120G</t>
  </si>
  <si>
    <t>TRENTO WAFER BITES DARK 40G C/12</t>
  </si>
  <si>
    <t>TRENTO WAFER BITES MOUSSE DE MARACUJA 40G C/12</t>
  </si>
  <si>
    <t>TRENTO WAFER BITES PAÇOCA 40G C/12</t>
  </si>
  <si>
    <t>TRENTO WAFER BITES TORTA DE LIMAO 40G C/12</t>
  </si>
  <si>
    <t>TRENTO WAFER CHEESECAKE DE MORANGO 32G C/16</t>
  </si>
  <si>
    <t>TRENTO WAFER CHOCOLATE 32G C/16</t>
  </si>
  <si>
    <t>TRENTO WAFER CHOCOLATE BRANCO 32G C/16</t>
  </si>
  <si>
    <t>TRENTO WAFER CREME 32G C/16</t>
  </si>
  <si>
    <t>TRENTO WAFER DARK 32G C/16</t>
  </si>
  <si>
    <t>TRENTO WAFER DUO 32G C/16</t>
  </si>
  <si>
    <t>TRENTO WAFER MASSIMO BRANCO C/ COOKIES 30G C/16</t>
  </si>
  <si>
    <t>TRENTO WAFER MASSIMO CHOCOLATE 30G C/16</t>
  </si>
  <si>
    <t>TRENTO WAFER MASSIMO COCO AO LEITE 30G C/16</t>
  </si>
  <si>
    <t>TRENTO WAFER MASSIMO COOKIES MORANGO 30G C/16</t>
  </si>
  <si>
    <t>TRENTO WAFER MASSIMO DARK 30G C/16</t>
  </si>
  <si>
    <t>TRENTO WAFER MASSIMO DUO 30G C/16</t>
  </si>
  <si>
    <t>TRENTO WAFER MASSIMO PACOCA 30G C/16</t>
  </si>
  <si>
    <t>TRENTO WAFER MINI AO LEITE POUCH 192G C/12</t>
  </si>
  <si>
    <t>TRENTO WAFER MINI BRANCO 800G</t>
  </si>
  <si>
    <t>TRENTO WAFER MINI CHOCOLATE 16G C/16</t>
  </si>
  <si>
    <t>TRENTO WAFER MINI CHOCOLATE 800G</t>
  </si>
  <si>
    <t>TRENTO WAFER MINI CHOCOLATE BRANCO 16G C/16</t>
  </si>
  <si>
    <t>TRENTO WAFER MINI CHOCOLATE DARK 16G C/16</t>
  </si>
  <si>
    <t>TRENTO WAFER MINI DARK 800G</t>
  </si>
  <si>
    <t>TRENTO WAFER MINI SOBREMESAS 800G</t>
  </si>
  <si>
    <t>TRENTO WAFER MINI SORTIDOS C/9UN 16G</t>
  </si>
  <si>
    <t>TRENTO WAFER MORANGO 32G C/16</t>
  </si>
  <si>
    <t>TRENTO WAFER MOUSSE DE MARACUJA 32G C/16</t>
  </si>
  <si>
    <t>TRENTO WAFER TORTA DE LIMAO 32G C/16</t>
  </si>
  <si>
    <t>TRENTO WAFER TORTA DE MACA 32G C/16</t>
  </si>
  <si>
    <t>BALA ATOMIC SORTIDA 500G</t>
  </si>
  <si>
    <t>BALAS</t>
  </si>
  <si>
    <t>BALA FANTASY FESTA HALLOWEEN 235G</t>
  </si>
  <si>
    <t>BALA FANTASY FESTA SORTIDA 235G</t>
  </si>
  <si>
    <t>BALA FANTASY FESTA UNICORNIO 235G</t>
  </si>
  <si>
    <t>BALA MASTIGAVEL YOGURMIX SORTIDA 500G</t>
  </si>
  <si>
    <t>BALA TRIBALA MINI 2 FRUTAS 30G</t>
  </si>
  <si>
    <t>BALA TRIBALA MINI FRUTAS VERMELHAS 30G</t>
  </si>
  <si>
    <t>BALA TRIBALA MINI MORANGO 30G</t>
  </si>
  <si>
    <t>BALA TRIBALA MINI TROPICAL 30G</t>
  </si>
  <si>
    <t>BALAS CAFE ITS COFFEE 500G</t>
  </si>
  <si>
    <t>BALAS CAFE ITS COFFEE 100G</t>
  </si>
  <si>
    <t>BALAS FRUTIBELO FRAMBOESA 100G</t>
  </si>
  <si>
    <t>BALAS FRUTIBELO FRAMBOESA 400G</t>
  </si>
  <si>
    <t>BALAS FRUTIGUTI SORTIDA 100G</t>
  </si>
  <si>
    <t>BALAS FRUTOMILA MORANGO 500G</t>
  </si>
  <si>
    <t>BALAS FRUTOMILA SORTIDA 500G</t>
  </si>
  <si>
    <t>BALAS MACA VERDE 400G</t>
  </si>
  <si>
    <t>BALAS MASTIGAVEIS MENTA 600G</t>
  </si>
  <si>
    <t>BALAS MASTIGAVEL MENTA 100G</t>
  </si>
  <si>
    <t>BALAS MASTIGAVEL MENTA 400G</t>
  </si>
  <si>
    <t>BALAS PURA VIT.C LARANJA E MENTA 252G</t>
  </si>
  <si>
    <t>BALAS PURA VIT.C LARANJA E MENTA 400G</t>
  </si>
  <si>
    <t>BALAS PURA VIT.C LIMAO E MENTA 252G</t>
  </si>
  <si>
    <t>BALAS PURA VIT.C LIMAO E MENTA 400G</t>
  </si>
  <si>
    <t>BALAS TRIBALA ACAI SORTIDA 100G</t>
  </si>
  <si>
    <t>BALAS TRIBALA ACAI SORTIDA 500G</t>
  </si>
  <si>
    <t>BALAS TRIBALA FRAMBOESA 100G</t>
  </si>
  <si>
    <t>BALAS TRIBALA FRAMBOESA 500G</t>
  </si>
  <si>
    <t>BALAS TRIBALA FRUTAS SORTIDA 100G</t>
  </si>
  <si>
    <t>BALAS TRIBALA FRUTAS SORTIDA 500G</t>
  </si>
  <si>
    <t>BALAS TRIBALA IOGURTE MORANGO 100G</t>
  </si>
  <si>
    <t>BALAS TRIBALA MENTA 100G</t>
  </si>
  <si>
    <t>BALAS TRIBALA MENTA 500G</t>
  </si>
  <si>
    <t>BALAS TRIBALA MORANGO 100G</t>
  </si>
  <si>
    <t>BALAS TRIBALA MORANGO 500G</t>
  </si>
  <si>
    <t>BALAS TRIBALA UVA 100G</t>
  </si>
  <si>
    <t>BALAS TRIBALA UVA 500G</t>
  </si>
  <si>
    <t>BALAS TRIBALA YOGURT MORANGO 500G</t>
  </si>
  <si>
    <t>BALAS ZAZA SORTIDA 100G</t>
  </si>
  <si>
    <t>BALAS ZAZA SORTIDA 400G</t>
  </si>
  <si>
    <t>CHICLES BLONG BLACK 200G</t>
  </si>
  <si>
    <t>GOMA DE MASCAR</t>
  </si>
  <si>
    <t>1704.10.00</t>
  </si>
  <si>
    <t>CHICLES BLONG BLUE 200G</t>
  </si>
  <si>
    <t>CHICLES BLONG COLA 200G</t>
  </si>
  <si>
    <t>CHICLES BLONG FUSION MELANCIA COM LIMAO 200G</t>
  </si>
  <si>
    <t>CHICLES BLONG HORTELA 200G</t>
  </si>
  <si>
    <t>CHICLES BLONG HORTELA 50G</t>
  </si>
  <si>
    <t>CHICLES BLONG MORANGO 200G</t>
  </si>
  <si>
    <t>CHICLES BLONG MORANGO 50G</t>
  </si>
  <si>
    <t>CHICLES BLONG TUTTI-FRUTTI 200G</t>
  </si>
  <si>
    <t>CHICLES BLONG TUTTI-FRUTTI 50G</t>
  </si>
  <si>
    <t>CHICLES BLONG UVA 200G</t>
  </si>
  <si>
    <t>CHICLES BUMP HORTELA 140G</t>
  </si>
  <si>
    <t>CHICLES BUMP MORANGO 140G</t>
  </si>
  <si>
    <t>CHICLES BUMP TUTTI FRUTTI 140G</t>
  </si>
  <si>
    <t>CHICLES BUMP UVA 140G</t>
  </si>
  <si>
    <t>PIRULITO ATOMIC SORTIDO 600G</t>
  </si>
  <si>
    <t>1704.90.90</t>
  </si>
  <si>
    <t>PIRULITO BAT BAT CORACAO SORTIDO 500G</t>
  </si>
  <si>
    <t>PIRULITO BAT BAT MORANGO MINI 200G</t>
  </si>
  <si>
    <t>PIRULITO BAT CORACAO MINI PINTA LINGUA BLUE 200G</t>
  </si>
  <si>
    <t>PIRULITO BIG APPLE 672G</t>
  </si>
  <si>
    <t>PIRULITO BLONG 12 BLACK 600G</t>
  </si>
  <si>
    <t>PIRULITO BLONG 12 BLUE 600G</t>
  </si>
  <si>
    <t>PIRULITO BLONG 12 ENERGY 600G</t>
  </si>
  <si>
    <t>PIRULITO BLONG BLACK 672G</t>
  </si>
  <si>
    <t>PIRULITO BLONG BLUE 672G</t>
  </si>
  <si>
    <t>PIRULITO BLONG CEREJA 672G</t>
  </si>
  <si>
    <t>PIRULITO BLONG ENERGY 672G</t>
  </si>
  <si>
    <t>PIRULITO BLONG MORANGO 672G</t>
  </si>
  <si>
    <t>PIRULITO BLONG TUTTI-FRUTTI 672G</t>
  </si>
  <si>
    <t>PIRULITO BLONG UVA 672G</t>
  </si>
  <si>
    <t>PIRULITO FANTASY FESTA 600G</t>
  </si>
  <si>
    <t>PIRULITO MACA DO AMOR 120G</t>
  </si>
  <si>
    <t>PIRULITO MACA DO AMOR 480G</t>
  </si>
  <si>
    <t>PIRULITO MAOZINHA 200G</t>
  </si>
  <si>
    <t>PIRULITO MORANGO DO AMOR 480G</t>
  </si>
  <si>
    <t>PIRULITO PEZINHO 200G</t>
  </si>
  <si>
    <t>PIRULITO UVA DO AMOR 480G</t>
  </si>
  <si>
    <t>PIRULITO YOGURMIX SORTIDO 600G</t>
  </si>
  <si>
    <t>BISCOITO AMANTEIGADO MARILAN 280G</t>
  </si>
  <si>
    <t>BISCOITO DOCE</t>
  </si>
  <si>
    <t>1905.31.00</t>
  </si>
  <si>
    <t>BISCOITO AMANTEIGADO MARILAN 280G CHOC</t>
  </si>
  <si>
    <t>BISCOITO AMANTEIGADO MARILAN 280G COCO</t>
  </si>
  <si>
    <t>BISCOITO AMANTEIGADO MARILAN 280G INTEGRAL</t>
  </si>
  <si>
    <t>BISCOITO AMANTEIGADO MARILAN 280G LEITE</t>
  </si>
  <si>
    <t>BISCOITO AMANTEIGADO MARILAN 280G NATA</t>
  </si>
  <si>
    <t>BISCOITO AMANTEIGADO MARILAN 330G</t>
  </si>
  <si>
    <t>BISCOITO AMANTEIGADO MARILAN 330G CHOC</t>
  </si>
  <si>
    <t>BISCOITO AMANTEIGADO MARILAN 330G CHOC INTEGRAL</t>
  </si>
  <si>
    <t>BISCOITO AMANTEIGADO MARILAN 330G COCO</t>
  </si>
  <si>
    <t>BISCOITO AMANTEIGADO MARILAN 330G INTEGRAL</t>
  </si>
  <si>
    <t>BISCOITO AMANTEIGADO MARILAN 330G LEITE</t>
  </si>
  <si>
    <t>BISCOITO AMANTEIGADO MARILAN 330G NATA</t>
  </si>
  <si>
    <t>AZEITE COCINERO 500ML EXTRA VIRGEM</t>
  </si>
  <si>
    <t>AZEITE DE DEND DIZA 100 ML .</t>
  </si>
  <si>
    <t>1511.90.00</t>
  </si>
  <si>
    <t>AZEITONA PRETA SACHET DIZA FATIADA 100G</t>
  </si>
  <si>
    <t>BALA PACOQUITA 140G .</t>
  </si>
  <si>
    <t>BALA PACOQUITA 600G .</t>
  </si>
  <si>
    <t>BALA PACOQUITA 700G .</t>
  </si>
  <si>
    <t>BALA PACOQUITA DIET 50G .</t>
  </si>
  <si>
    <t>2106.90.60</t>
  </si>
  <si>
    <t>BISCOITO CHAMPANHE 150G ACUCAR CRISTAL</t>
  </si>
  <si>
    <t>BISCOITO CHAMPANHE 150G ACUCAR FINO</t>
  </si>
  <si>
    <t>BISCOITO MARILAN C.CRACKER INTEGRAL 365G</t>
  </si>
  <si>
    <t>BISCOITO MARILAN C.CRACKER INTEGRAL 420G</t>
  </si>
  <si>
    <t>BISCOITO MARILAN C.CRACKER LIGHT 370G</t>
  </si>
  <si>
    <t>CAPSULA CHA LEAO FRUTAS E FLORES CAM/CID/MA 20G</t>
  </si>
  <si>
    <t>CHA</t>
  </si>
  <si>
    <t>2106.90.10</t>
  </si>
  <si>
    <t>CAPSULA CHA LEAO FRUTAS E FLORES HIB/R.S/AM 30G</t>
  </si>
  <si>
    <t>CAPSULA CHA LEAO PRETO 30G NATURAL</t>
  </si>
  <si>
    <t>0902.30.00</t>
  </si>
  <si>
    <t>CAPSULA CHA LEAO SENSES 30G AMORA/MIRT/BAU</t>
  </si>
  <si>
    <t>CAPSULA CHA LEAO SENSES 30G LAR/GENG/PIM</t>
  </si>
  <si>
    <t>CAPSULA CHA LEAO SENSES 30G MARAC/LAR/GENG</t>
  </si>
  <si>
    <t>CAPSULA CHA MATTE LEAO 30G NATURAL</t>
  </si>
  <si>
    <t>0903.00.10</t>
  </si>
  <si>
    <t>CHA LEAO AGUA GELADA 25G ABAC / HORTELA</t>
  </si>
  <si>
    <t>2101.20.10</t>
  </si>
  <si>
    <t>CHA LEAO AGUA GELADA 25G ICETEA PESSEGO</t>
  </si>
  <si>
    <t>CHA LEAO AGUA GELADA 25G MATTE GROSELHA</t>
  </si>
  <si>
    <t>CHA LEAO AGUA GELADA 25G PRETO E F.VERM</t>
  </si>
  <si>
    <t>CHA LEAO AGUA GELADA 25G VERDE GENG/LIM</t>
  </si>
  <si>
    <t>CHA LEAO FRUTAS E FLORES 16G CHA PRETO</t>
  </si>
  <si>
    <t>CHA LEAO FRUTAS E FLORES 16G F. VERMELHAS</t>
  </si>
  <si>
    <t>CHA LEAO FRUTAS E FLORES 16G GENGIBRE ESPEC</t>
  </si>
  <si>
    <t>CHA LEAO FRUTAS E FLORES 16G P..BERGAMOTA</t>
  </si>
  <si>
    <t>CHA LEAO FUNCIONAIS 10 SQ REANIMA</t>
  </si>
  <si>
    <t>CHA LEAO FUNCIONAIS 10 SQ RECARREGA</t>
  </si>
  <si>
    <t>CHA LEAO FUNCIONAIS 10 SQ REEQUILIBRA</t>
  </si>
  <si>
    <t>CHA LEAO FUNCIONAIS 10 SQ RELAXA</t>
  </si>
  <si>
    <t>CHA LEAO FUNCIONAIS MISTA .</t>
  </si>
  <si>
    <t>CHA LEAO KIDS FRANB/AMORA</t>
  </si>
  <si>
    <t>CHA LEAO KIDS LARANJA/ROSA</t>
  </si>
  <si>
    <t>CHA LEAO KIDS MOR/MARACUJA</t>
  </si>
  <si>
    <t>CHICLE RECHEADO ZOEY ESPACIAL</t>
  </si>
  <si>
    <t>CHICLE RECHEADO ZOEY GELADO</t>
  </si>
  <si>
    <t>CHICLE RECHEADO ZOEY MOR ACIDO ++</t>
  </si>
  <si>
    <t>CHICLE RECHEADO ZOEY PICANTE</t>
  </si>
  <si>
    <t>CHICLE RECHEADO ZOEY T.FRUTT ACIDO+</t>
  </si>
  <si>
    <t>BISCOITO COOKIE MARILAN 80G CHOCOLATE</t>
  </si>
  <si>
    <t>BISCOITO COOKIE MARILAN 80G ORIGINAL</t>
  </si>
  <si>
    <t>BISCOITO COOKIE MARILAN DP 320G ORIGINAL</t>
  </si>
  <si>
    <t>PÉ DE MOLEQUE CROKATTO EMB 750G POTE</t>
  </si>
  <si>
    <t>DOCES E GOIABADAS</t>
  </si>
  <si>
    <t>PÉ DE MOLEQUE CROKATTO EMB PACOTE 225G .</t>
  </si>
  <si>
    <t>BISCOITO DISTRACAO MARILAN 320G CHOC</t>
  </si>
  <si>
    <t>BISCOITO DISTRACAO MARILAN 320G CHOC C/ COCO</t>
  </si>
  <si>
    <t>BISCOITO DISTRACAO MARILAN 320G CHOC. BRCO</t>
  </si>
  <si>
    <t>BISCOITO DISTRACAO MARILAN 360G CAPPUCCINO</t>
  </si>
  <si>
    <t>BISCOITO DISTRACAO MARILAN 360G CHOC</t>
  </si>
  <si>
    <t>BISCOITO DISTRACAO MARILAN 360G CHOC C/ COCO</t>
  </si>
  <si>
    <t>BISCOITO DISTRACAO MARILAN 360G CHOC. BRCO</t>
  </si>
  <si>
    <t>DOCE AMENDOIM GIBI FF 1,5KG</t>
  </si>
  <si>
    <t>DOCE AMENDOIM CASEIRAO 900G</t>
  </si>
  <si>
    <t>DOCE DE AMENDOIM 110G CHOCOLATE</t>
  </si>
  <si>
    <t>DOCE DE AMENDOIM GIBI FP 110G</t>
  </si>
  <si>
    <t>BALA DOCIGOMA DP GENGIBRE E MEL</t>
  </si>
  <si>
    <t>BALA DOCIGOMA DP GENGIBRE/EUCALIPTO</t>
  </si>
  <si>
    <t>BALA DOCIGOMA DP SORT FANTASMA</t>
  </si>
  <si>
    <t>BALA DOCIGOMA MINHOCAS 145G AZEDINHAS</t>
  </si>
  <si>
    <t>BALA DOCIGOMA MINI SM 60G ,</t>
  </si>
  <si>
    <t>BALA DOCIGOMA MINI SM 70G EUCALIPTO</t>
  </si>
  <si>
    <t>BALA DOCIGOMA PALITOS 150G CITRICO</t>
  </si>
  <si>
    <t>BALA DOCIGOMA SINO DP EUCALIPTO</t>
  </si>
  <si>
    <t>BALA DOCIGOMA TUBO 90G SM SORTIDO</t>
  </si>
  <si>
    <t>BALA DOCIGOMA TUBO DP SORTIDO</t>
  </si>
  <si>
    <t>BALA DOCIGOMAS 160G CORACAO</t>
  </si>
  <si>
    <t>BALA DOCIGOMAS 160G FRUTAS</t>
  </si>
  <si>
    <t>BALA DOCIGOMAS 160G GOMOS</t>
  </si>
  <si>
    <t>BALA DOCIGOMAS 160G URSINHO</t>
  </si>
  <si>
    <t>FARINHA LACTEA 230G</t>
  </si>
  <si>
    <t>FIRST PASTA AMENDOIM 1,01KG</t>
  </si>
  <si>
    <t>FIRST PASTA AMENDOIM 450G</t>
  </si>
  <si>
    <t>FIRST PASTA AMENDOIM 450G PREÇO SUGERIDO</t>
  </si>
  <si>
    <t>BALA FITINHA DOCILE 70G COLORIDO</t>
  </si>
  <si>
    <t>BALA FITINHA DOCILE 70G MORANGO</t>
  </si>
  <si>
    <t>FONDANT DE LEITE COM AMENDOIM 110G</t>
  </si>
  <si>
    <t>1901.90.20</t>
  </si>
  <si>
    <t>GELATINA GELATINEs TUBO SORTIDO DP NATURAL</t>
  </si>
  <si>
    <t>GELATINA GELATINES 70G BEIJO</t>
  </si>
  <si>
    <t>GELATINA GELATINES 70G MIX FRUTAS</t>
  </si>
  <si>
    <t>GELATINA GELATINES 70G URSINHO</t>
  </si>
  <si>
    <t>GELATINA GELATINES 80G AMORA</t>
  </si>
  <si>
    <t>GELATINA GELATINES 80G BANANA</t>
  </si>
  <si>
    <t>GELATINA GELATINES 80G BRIGADEIRO</t>
  </si>
  <si>
    <t>GELATINA GELATINES 80G COBR/CITRICAS</t>
  </si>
  <si>
    <t>GELATINA GELATINES 80G COBRINHA</t>
  </si>
  <si>
    <t>GELATINA GELATINES 80G CUBO/SORTIDO</t>
  </si>
  <si>
    <t>GELATINA GELATINES 80G D.MONSTRO/SORT</t>
  </si>
  <si>
    <t>GELATINA GELATINES 80G D.VAMPIRO</t>
  </si>
  <si>
    <t>GELATINA GELATINES 80G D.VAMPIRO/CITR</t>
  </si>
  <si>
    <t>GELATINA GELATINES 80G FESTA</t>
  </si>
  <si>
    <t>GELATINA GELATINES 80G UNICORNIO</t>
  </si>
  <si>
    <t>BISCOITO LAMINADO MARILAN 170G MAIZENA</t>
  </si>
  <si>
    <t>BISCOITO LAMINADO MARILAN 170G MAIZENA INTEGRAL</t>
  </si>
  <si>
    <t>BISCOITO LAMINADO MARILAN 200G MAIZENA</t>
  </si>
  <si>
    <t>BISCOITO LAMINADO MARILAN 200G MAIZENA INTEGRAL</t>
  </si>
  <si>
    <t>BISCOITO LAMINADO MARILAN 350G COCO</t>
  </si>
  <si>
    <t>BISCOITO LAMINADO MARILAN 350G LEITE</t>
  </si>
  <si>
    <t>BISCOITO LAMINADO MARILAN 350G MAIZENA</t>
  </si>
  <si>
    <t>BISCOITO LAMINADO MARILAN 350G MAIZENA CHOC</t>
  </si>
  <si>
    <t>BISCOITO LAMINADO MARILAN 350G MAIZENA INTEGRAL</t>
  </si>
  <si>
    <t>BISCOITO LAMINADO MARILAN 350G MANTEIGA</t>
  </si>
  <si>
    <t>BISCOITO LAMINADO MARILAN 350G MARIA</t>
  </si>
  <si>
    <t>BISCOITO LAMINADO MARILAN 400G COCO</t>
  </si>
  <si>
    <t>BISCOITO LAMINADO MARILAN 400G LEITE</t>
  </si>
  <si>
    <t>BISCOITO LAMINADO MARILAN 400G MAIZENA</t>
  </si>
  <si>
    <t>BISCOITO LAMINADO MARILAN 400G MAIZENA CHOC</t>
  </si>
  <si>
    <t>BISCOITO LAMINADO MARILAN 400G MAIZENA INTEGRAL</t>
  </si>
  <si>
    <t>BISCOITO LAMINADO MARILAN 400G MANTEIGA</t>
  </si>
  <si>
    <t>BISCOITO LAMINADO MARILAN 400G MARIA</t>
  </si>
  <si>
    <t>CHÁ LEAO FUZE ERVAS 10 SQ  BOLDO CHILE 10</t>
  </si>
  <si>
    <t>1211.90.90</t>
  </si>
  <si>
    <t>CHÁ LEAO FUZE ERVAS 10 SQ  CAMOMILA 10G</t>
  </si>
  <si>
    <t>CHÁ LEAO FUZE ERVAS 10 SQ  CIDREIRA 10G</t>
  </si>
  <si>
    <t>CHÁ LEAO FUZE ERVAS 10 SQ  ERVA-DOCE 20G</t>
  </si>
  <si>
    <t>CHÁ LEAO FUZE ERVAS 10 SQ  HORTELA 10G</t>
  </si>
  <si>
    <t>CHÁ LEAO FUZE ERVAS 15 SQ  CAMOMILA 15G</t>
  </si>
  <si>
    <t>CHÁ LEAO FUZE ERVAS 15 SQ  CIDREIRA 15G</t>
  </si>
  <si>
    <t>CHÁ LEAO FUZE ERVAS 15 SQ  ERVA-DOCE 30G</t>
  </si>
  <si>
    <t>CHÁ LEAO FUZE ERVAS 15 SQ  HORTELA 15G</t>
  </si>
  <si>
    <t>CHÁ LEAO FUZE ERVAS 25 SQ  CAMOMILA 25G</t>
  </si>
  <si>
    <t>CHÁ LEAO FUZE ERVAS 25 SQ  ERVA-DOCE 50G</t>
  </si>
  <si>
    <t>CHÁ LEAO FUZE ERVAS 25 SQ  HORTELA 25G</t>
  </si>
  <si>
    <t>CHÁ LEAO FUZE PRETO 10 SQ 16G NATURAL</t>
  </si>
  <si>
    <t>CHÁ LEAO FUZE VERDE 10 SQ 16G</t>
  </si>
  <si>
    <t>0902.10.00</t>
  </si>
  <si>
    <t>CHÁ LEAO PREMIUM 10 SQ CID/LAR/LIM</t>
  </si>
  <si>
    <t>CHÁ LEAO PREMIUM 10 SQ MAC CANELA 20G</t>
  </si>
  <si>
    <t>CHÁ LEAO PREMIUM 10 SQ MACA 16G</t>
  </si>
  <si>
    <t>CHÁ LEAO PREMIUM 10 SQ MORANGO 16G</t>
  </si>
  <si>
    <t>CHÁ LEAO PREMIUM 10 SQ ROS/HIB/AMO</t>
  </si>
  <si>
    <t>CHÁ LEAO PREMIUM 24G CAM/CID/MAR</t>
  </si>
  <si>
    <t>CHÁ LEAO SENSES 10 SQ AM/MIRT/B</t>
  </si>
  <si>
    <t>CHÁ LEAO SENSES 10 SQ LAR/PIM/GENG</t>
  </si>
  <si>
    <t>CHÁ LEAO SENSES 10 SQ M/CER/HIB</t>
  </si>
  <si>
    <t>CHÁ LEAO SENSES 10 SQ MAR/LAR/G</t>
  </si>
  <si>
    <t>CHÁ LEAO SENSES 10 SQ PAP/LAR/CEN</t>
  </si>
  <si>
    <t>CHÁ LEAO VERDE 100G GRANEL</t>
  </si>
  <si>
    <t>BISCOITO MARILAN LEV CEREAIS 150G CACAU</t>
  </si>
  <si>
    <t>BISCOITO MARILAN LEV CEREAIS 150G GRANOLA E MEL</t>
  </si>
  <si>
    <t>BISCOITO MARILAN LEV COOKIES 80G CACAU CEREAIS</t>
  </si>
  <si>
    <t>1905.90.20</t>
  </si>
  <si>
    <t>BISCOITO MARILAN LEV COOKIES 80G INT. GRAN/MEL</t>
  </si>
  <si>
    <t>BISCOITO MARILAN LEV CRACKER 170G G. ANCESTRAIS</t>
  </si>
  <si>
    <t>BISCOITO MARILAN LEV CRACKER 170G GERGELIM</t>
  </si>
  <si>
    <t>TORRADA MAGIC TOAST MARILAN INTEGRAL 150G</t>
  </si>
  <si>
    <t>1905.40.00</t>
  </si>
  <si>
    <t>TORRADA MAGIC TOAST MARILAN LIGHT 144G</t>
  </si>
  <si>
    <t>TORRADA MAGIC TOAST MARILAN MULT 150G</t>
  </si>
  <si>
    <t>TORRADA MAGIC TOAST MARILAN ORIGINAL 150G</t>
  </si>
  <si>
    <t>TORRADA MAGIC TOAST MARILAN PEITO PERU 130G</t>
  </si>
  <si>
    <t>CHÁ MATTE LEAO 10 SQ NATURAL 16G</t>
  </si>
  <si>
    <t>0903.00.90</t>
  </si>
  <si>
    <t>CHÁ MATTE LEAO 15 SQ NATURAL 24G</t>
  </si>
  <si>
    <t>CHÁ MATTE LEAO 25 SQ CANELA 40G</t>
  </si>
  <si>
    <t>CHÁ MATTE LEAO 25 SQ LARANJA 40G</t>
  </si>
  <si>
    <t>CHÁ MATTE LEAO 25 SQ LIMAO 40G</t>
  </si>
  <si>
    <t>CHÁ MATTE LEAO 25 SQ NATURAL 40G</t>
  </si>
  <si>
    <t>CHÁ MATTE LEAO 25 SQ PESSEGO 40G</t>
  </si>
  <si>
    <t>CHÁ MATTE LEAO 250G GRANEL NATURAL</t>
  </si>
  <si>
    <t>CHÁ MATTE LEAO GRANEL ORG. NATURAL 100G</t>
  </si>
  <si>
    <t>CHÁ MATTE LEAO MAXI TB 100G</t>
  </si>
  <si>
    <t>CHÁ MATTE LEAO NATURAL 100G GRANEL 100G</t>
  </si>
  <si>
    <t>CHÁ MATTE LEAO POUCH 250G SOLUVEL</t>
  </si>
  <si>
    <t>2101.20.20</t>
  </si>
  <si>
    <t>CHÁ MATTE LEAO SOLUVEL POTE 50G .</t>
  </si>
  <si>
    <t>MARSHMALLOW MAXMALLOWS 250G TUBO BAUNILHA</t>
  </si>
  <si>
    <t>MARSHMALLOW MAXMALLOWS 250G TWIST COLOR 1</t>
  </si>
  <si>
    <t>MARSHMALLOW MAXMALLOWS RECH TWIST 220G CARINHA</t>
  </si>
  <si>
    <t>MARSHMALLOW MAXMALLOWS RECH TWIST 220G COLOR</t>
  </si>
  <si>
    <t>MARSHMALLOW MAXMALLOWS RECH TWIST 220G P.L BAU/T.FRUT</t>
  </si>
  <si>
    <t>MARSHMALLOW MAXMALLOWS RECH TWIST 220G PINTA LINGUA</t>
  </si>
  <si>
    <t>MARSHMALLOW MAXMALLOWS RECH TWIST 220G UNICORNIO</t>
  </si>
  <si>
    <t>MARSHMALLOW MAXMALLOWS SACHE 15G UNICORNIO</t>
  </si>
  <si>
    <t>MARSHMALLOW MAXMALLOWS TWIST 50G COLOR 1</t>
  </si>
  <si>
    <t>MARSHMALLOW MAXMALLOWS TWIST 50G COLOR 2</t>
  </si>
  <si>
    <t>MARSHMALLOW MAXMALLOWS TWIST 50G UNICORNIO</t>
  </si>
  <si>
    <t>MINGAU NUTRIBOM 230G ARROZ</t>
  </si>
  <si>
    <t>MINGAU</t>
  </si>
  <si>
    <t>MINGAU NUTRIBOM 230G AVEIA</t>
  </si>
  <si>
    <t>MINGAU NUTRIBOM 230G MILHO</t>
  </si>
  <si>
    <t>MINGAU NUTRIBOM 230G MULTICEREAIS</t>
  </si>
  <si>
    <t>MINI GELATINAS 15G DP AMORA</t>
  </si>
  <si>
    <t>MINI GELATINAS 15G DP BANANA</t>
  </si>
  <si>
    <t>MINI GELATINAS 15G DP BEIJO</t>
  </si>
  <si>
    <t>MINI GELATINAS 15G DP VAMPIRO/CITR</t>
  </si>
  <si>
    <t>BISCOITO MARILAN MINI MAIZENA 350G</t>
  </si>
  <si>
    <t>BISCOITO MARILAN MINI MAIZENA 350G INTEGRAL</t>
  </si>
  <si>
    <t>BISCOITO MINI MAIZENA MARILAN DP 300G</t>
  </si>
  <si>
    <t>MOLHO DIZA 150ML PIMENTA CALABRESA</t>
  </si>
  <si>
    <t>PACOQUITA COBERTA 144G CHOCOLATE</t>
  </si>
  <si>
    <t>PACOQUITA COBERTA 90G CHOCOLATE SM</t>
  </si>
  <si>
    <t>PACOQUITA COBERTA 432G CHOCOLATE</t>
  </si>
  <si>
    <t>PACOQUITA CREMOSA POTE . 150G</t>
  </si>
  <si>
    <t>2007.99.29</t>
  </si>
  <si>
    <t>PACOQUITA CREMOSA POTE 340G</t>
  </si>
  <si>
    <t>PACOQUITA DIET EMB 144G</t>
  </si>
  <si>
    <t>PACOQUITA DIET EMB 176G</t>
  </si>
  <si>
    <t>PACOQUITA ESPORTE FLOWPACK SM 144G WHEY PROTEIN</t>
  </si>
  <si>
    <t>PACOQUITA ESPORTE SM 72G WHEY PROTEIN</t>
  </si>
  <si>
    <t>PACOQUITA LOVERS 120G CHOC/AVELAN</t>
  </si>
  <si>
    <t>PACOQUITA LOVERS 360G CHOC/AVELAN</t>
  </si>
  <si>
    <t>PACOQUITA MINI EMB 210G</t>
  </si>
  <si>
    <t>PACOQUITA QUADRADA EMB 1KG</t>
  </si>
  <si>
    <t>PACOQUITA QUADRADA EMB 288G</t>
  </si>
  <si>
    <t>PACOQUITA QUADRADA EMB DP 432G</t>
  </si>
  <si>
    <t>PACOQUITA QUADRADA EMB 100</t>
  </si>
  <si>
    <t>PACOQUITA ROLHA 750G</t>
  </si>
  <si>
    <t>2007.99.90</t>
  </si>
  <si>
    <t>PACOQUITA ROLHA CROCANTE CHOCOLATE 120G</t>
  </si>
  <si>
    <t>PACOQUITA ROLHA CROCANTE DP CHOC 360G</t>
  </si>
  <si>
    <t>PACOQUITA ROLHA DES 1.17Kg</t>
  </si>
  <si>
    <t>PACOQUITA ROLHA DES 1.25KG</t>
  </si>
  <si>
    <t>PACOQUITA ROLHA DES 350G POTE</t>
  </si>
  <si>
    <t>PACOQUITA ROLHA DES 550G</t>
  </si>
  <si>
    <t>PACOQUITA ROLHA EMB 100</t>
  </si>
  <si>
    <t>PACOQUITA ROLHA EMB DISP. 150G</t>
  </si>
  <si>
    <t>PACOQUITA ZERO DP 144G COM AVEIA</t>
  </si>
  <si>
    <t>PACOQUITA ZERO DP 168G AVEIA</t>
  </si>
  <si>
    <t>PACOQUITA ZERO DP 432G COM AVEIA</t>
  </si>
  <si>
    <t>PACOQUITA ZERO DP 432G DIET</t>
  </si>
  <si>
    <t>PACOQUITA ZERO DP 528G COM AVEIA</t>
  </si>
  <si>
    <t>PACOQUITA ZERO DP 528G DIET</t>
  </si>
  <si>
    <t>PACOQUITA ZERO SM 77G COM AVEIA</t>
  </si>
  <si>
    <t>PACOQUITA ZERO SM 77G DIET</t>
  </si>
  <si>
    <t>PACOQUITA ZERO SM 88G COM AVEIA</t>
  </si>
  <si>
    <t>PACOQUITA ZERO SM 88G DIET</t>
  </si>
  <si>
    <t>BALA PASTILHA MINI MINTY EXTRA FORTE</t>
  </si>
  <si>
    <t>BALA PASTILHA MINI MINTY HORT/LARANJA</t>
  </si>
  <si>
    <t>BALA PASTILHA MINI MINTY LARAJ/ MORANGO</t>
  </si>
  <si>
    <t>BALA PASTILHA MINI MINTY LARANJA</t>
  </si>
  <si>
    <t>BALA PASTILHA MINI MINTY MORANGO</t>
  </si>
  <si>
    <t>BALA PASTILHA MINI MINTY TUTTI FRUTTI</t>
  </si>
  <si>
    <t>BALA PASTILHA MINI MINTY UVA/MARACUJA</t>
  </si>
  <si>
    <t>BALA PASTILHA MINI MINTY UVA/T.FRUTTI</t>
  </si>
  <si>
    <t>BALA PASTILHA MINTY DP HORTELA</t>
  </si>
  <si>
    <t>BALA PASTILHA MINTY DP MORANGO</t>
  </si>
  <si>
    <t>BALA PASTILHA MINTY ZERO DP EXTRA FORTE</t>
  </si>
  <si>
    <t>BALA PASTILHA MINTY ZERO DP MENTA</t>
  </si>
  <si>
    <t>BALA PASTILHA MINTY ZERO DP MENTA FRESH</t>
  </si>
  <si>
    <t>BALA PASTILHAMINIMINTY HORTELA</t>
  </si>
  <si>
    <t>BALA PASTILLE MINI 100G SM .</t>
  </si>
  <si>
    <t>BALA PASTILLE MINI 100G SM UNICORNIO</t>
  </si>
  <si>
    <t>BALA PASTILLE MINI 8 CANGURU DP 385G .</t>
  </si>
  <si>
    <t>PE DE MOLEQUE CROCANTE FP 110G .</t>
  </si>
  <si>
    <t>PIMENTA DIZA 95G BIQUINHO</t>
  </si>
  <si>
    <t>PIMENTAS</t>
  </si>
  <si>
    <t>BISCOITO PIT STOP MARILAN INTEGRAL 5 CEREAIS 168G</t>
  </si>
  <si>
    <t>BISCOITO SALGADO</t>
  </si>
  <si>
    <t>BISCOITO PIT STOP MARILAN INTEGRAL GRAOS ANC 168G</t>
  </si>
  <si>
    <t>BISCOITO PIT STOP INTEGRAL MARILAN 162G</t>
  </si>
  <si>
    <t>BISCOITO PIT STOP MARILAN 162G ORIGINAL</t>
  </si>
  <si>
    <t>BISCOITO PIT STOP MARILAN 162G PAO NA CHAPA</t>
  </si>
  <si>
    <t>BISCOITO PIT STOP MARILAN 162G PIZZA</t>
  </si>
  <si>
    <t>BISCOITO PIT STOP MARILAN 162G PRESUNTO</t>
  </si>
  <si>
    <t>BISCOITO PIT STOP MARILAN 162G QUEIJO</t>
  </si>
  <si>
    <t>BISCOITO PIT STOP MARILAN RECH CHOC 124G</t>
  </si>
  <si>
    <t>BISCOITO PIT STOP MARILAN RECH INT. P P 105.6G</t>
  </si>
  <si>
    <t>BISCOITO PIT STOP MARILAN RECH MISTO Q. 105.6G</t>
  </si>
  <si>
    <t>BISCOITO RECHEADO MARILAN 90G BAUNY</t>
  </si>
  <si>
    <t>BISCOITO RECHEADO MARILAN 90G CHOCOLATE</t>
  </si>
  <si>
    <t>BISCOITO RECHEADO MARILAN 90G DOCE DE LEITE</t>
  </si>
  <si>
    <t>BISCOITO RECHEADO MARILAN 90G MORANGO</t>
  </si>
  <si>
    <t>REFRESCO TANDY ABACAXI</t>
  </si>
  <si>
    <t>BEBIDAS</t>
  </si>
  <si>
    <t>SUCO</t>
  </si>
  <si>
    <t>REFRESCO TANDY CAJU</t>
  </si>
  <si>
    <t>REFRESCO TANDY LARANJA</t>
  </si>
  <si>
    <t>REFRESCO TANDY LIMAO</t>
  </si>
  <si>
    <t>REFRESCO TANDY MANGA</t>
  </si>
  <si>
    <t>REFRESCO TANDY MARACUJA</t>
  </si>
  <si>
    <t>REFRESCO TANDY MOR UNICORNIO</t>
  </si>
  <si>
    <t>REFRESCO TANDY MORANGO</t>
  </si>
  <si>
    <t>REFRESCO TANDY TANGERINA</t>
  </si>
  <si>
    <t>REFRESCO TANDY UVA</t>
  </si>
  <si>
    <t>REFRESCO TANDY UVA VERDE</t>
  </si>
  <si>
    <t>CANUDINHO REGALIZ 180G DP GREGO</t>
  </si>
  <si>
    <t>CANUDINHO REGALIZ 180G DP MOR/CITRICO</t>
  </si>
  <si>
    <t>CANUDINHO REGALIZ 180G DP MOR/COLORIDO</t>
  </si>
  <si>
    <t>CANUDINHO REGALIZ 180G DP MORANGO</t>
  </si>
  <si>
    <t>CANUDINHO REGALIZ 180G DP T.FRUTTI CITR</t>
  </si>
  <si>
    <t>CANUDINHO REGALIZ 180G DP UNICORNIO</t>
  </si>
  <si>
    <t>CANUDINHO REGALIZ BIG DP 624G DINOSSAURO</t>
  </si>
  <si>
    <t>CANUDINHO REGALIZ BIG DP 624G UNICORNIO</t>
  </si>
  <si>
    <t>CANUDINHO REGALIZ SACHE 70G GREGO</t>
  </si>
  <si>
    <t>CANUDINHO REGALIZ SACHE 70G MOR/CITRICO</t>
  </si>
  <si>
    <t>CANUDINHO REGALIZ SACHE 70G MOR/COLORIDO</t>
  </si>
  <si>
    <t>CANUDINHO REGALIZ SACHE 70G MORANGO</t>
  </si>
  <si>
    <t>CANUDINHO REGALIZ SACHE 70G T.FRUTTI CITR</t>
  </si>
  <si>
    <t>CANUDINHO REGALIZ SACHE 70G UNICORNIO</t>
  </si>
  <si>
    <t>ROSQUINHA MARILAN CHOC 350G</t>
  </si>
  <si>
    <t>ROSQUINHA MARILAN CHOC 400G</t>
  </si>
  <si>
    <t>ROSQUINHA MARILAN COCO 350G</t>
  </si>
  <si>
    <t>ROSQUINHA MARILAN COCO 400G</t>
  </si>
  <si>
    <t>ROSQUINHA MARILAN INTEGRAL 300G</t>
  </si>
  <si>
    <t>ROSQUINHA MARILAN INTEGRAL 350G</t>
  </si>
  <si>
    <t>ROSQUINHA MARILAN LEITE 350G</t>
  </si>
  <si>
    <t>ROSQUINHA MARILAN LEITE 400G</t>
  </si>
  <si>
    <t>BISCOITO SALGADOS MARILAN 400G SORTIDOS</t>
  </si>
  <si>
    <t>BISCOITO SALGADOS MARILAN 170G C.C GERGELIM</t>
  </si>
  <si>
    <t>BISCOITO SALGADOS MARILAN 170G C.CRACKER</t>
  </si>
  <si>
    <t>BISCOITO SALGADOS MARILAN 200G C.C GERGELIM</t>
  </si>
  <si>
    <t>BISCOITO SALGADOS MARILAN 200G C.CRACKER</t>
  </si>
  <si>
    <t>BISCOITO SALGADOS MARILAN 350G AGUA SAL</t>
  </si>
  <si>
    <t>BISCOITO SALGADOS MARILAN 350G C.C GERGELIM</t>
  </si>
  <si>
    <t>BISCOITO SALGADOS MARILAN 350G C.C MANTEIGA</t>
  </si>
  <si>
    <t>BISCOITO SALGADOS MARILAN 350G C.CRACKER</t>
  </si>
  <si>
    <t>BISCOITO SALGADOS MARILAN 400G AGUA SAL</t>
  </si>
  <si>
    <t>BISCOITO SALGADOS MARILAN 400G C.C GERGELIM</t>
  </si>
  <si>
    <t>BISCOITO SALGADOS MARILAN 400G C.C MANTEIGA</t>
  </si>
  <si>
    <t>BISCOITO SALGADOS MARILAN 400G C.CRACKER</t>
  </si>
  <si>
    <t>BISCOITO TEENS MARILAN 80G BAUNY</t>
  </si>
  <si>
    <t>BISCOITO TEENS MARILAN 80G CHOC BRANCO</t>
  </si>
  <si>
    <t>BISCOITO TEENS MARILAN 80G CHOCOLATE</t>
  </si>
  <si>
    <t>BISCOITO TEENS MARILAN DP 240G BAUNY</t>
  </si>
  <si>
    <t>BISCOITO TEENS MARILAN DP 240G CHOC. BRANCO</t>
  </si>
  <si>
    <t>BISCOITO TEENS MARILAN DP 240G CHOCOLATE</t>
  </si>
  <si>
    <t>BISCOITO TEENS MARILAN RECHEADO 90G BRIGADEIRO</t>
  </si>
  <si>
    <t>BISCOITO TEENS MARILAN 90G CHOC E MORANGO</t>
  </si>
  <si>
    <t>BISCOITO TEENS MARILAN RECHEADO 90G CHOCOLATE</t>
  </si>
  <si>
    <t>BISCOITO TEENS MARILAN RECHEADO 90G MORANGO</t>
  </si>
  <si>
    <t>BISCOITO TORTINHA MARILAN 375G MORANGO</t>
  </si>
  <si>
    <t>BISCOITO TORTINHAS MARILAN 140G BAUNY</t>
  </si>
  <si>
    <t>BISCOITO TORTINHAS MARILAN 140G BOMBOM</t>
  </si>
  <si>
    <t>BISCOITO TORTINHAS MARILAN 140G CHOCOLATE</t>
  </si>
  <si>
    <t>BISCOITO TORTINHAS MARILAN 140G LIMAO</t>
  </si>
  <si>
    <t>BISCOITO TORTINHAS MARILAN 140G MARACUJA</t>
  </si>
  <si>
    <t>BISCOITO TORTINHAS MARILAN 140G MORANGO</t>
  </si>
  <si>
    <t>BISCOITO TORTINHAS MARILAN 160G BAUNY</t>
  </si>
  <si>
    <t>BISCOITO TORTINHAS MARILAN 160G BOMBOM</t>
  </si>
  <si>
    <t>BISCOITO TORTINHAS MARILAN 160G CHOCOLATE</t>
  </si>
  <si>
    <t>BISCOITO TORTINHAS MARILAN 160G LIMAO</t>
  </si>
  <si>
    <t>BISCOITO TORTINHAS MARILAN 160G MARACUJA</t>
  </si>
  <si>
    <t>BISCOITO TORTINHAS MARILAN 160G MORANGO</t>
  </si>
  <si>
    <t>BISCOITO TURMIX MARILAN 140G CHOC H.ARANHA</t>
  </si>
  <si>
    <t>BISCOITO TURMIX MARILAN 140G CHOC PRINCESAS</t>
  </si>
  <si>
    <t>MISTURA PARA BOLO BAUNILHA 400G UNIAO</t>
  </si>
  <si>
    <t>MISTURA PARA BOLO PAO DE MEL 400G UNIAO</t>
  </si>
  <si>
    <t>BISCOITO WAFER MARILAN 115G BAUNY</t>
  </si>
  <si>
    <t>BISCOITO WAFER MARILAN 115G BRIGADEIRO</t>
  </si>
  <si>
    <t>BISCOITO WAFER MARILAN 115G CHOCOLATE</t>
  </si>
  <si>
    <t>BISCOITO WAFER MARILAN 115G LIMAO</t>
  </si>
  <si>
    <t>BISCOITO WAFER MARILAN 115G MARACUJA</t>
  </si>
  <si>
    <t>BISCOITO WAFER MARILAN 115G MORANGO</t>
  </si>
  <si>
    <t>BISCOITO WAFER MARILAN DUO 80G CHOC/CHOC BRCO</t>
  </si>
  <si>
    <t>BISCOITO WAFER MARILAN DUO 80G FRUTS VER/CHOC</t>
  </si>
  <si>
    <t>BISCOITO WAFER MARILAN DUO 80G LIMAO CHOC</t>
  </si>
  <si>
    <t>CHICLETE XCLE MINI 264G TUTTI FRUTTI</t>
  </si>
  <si>
    <t>CHICLETE XCLE MINI 264G UNICORNIO</t>
  </si>
  <si>
    <t>CHICLETE XCLE MINI SORTIDO</t>
  </si>
  <si>
    <t>CAFÉ SOLÚVEL TRADICIONAL MELITA GRAN VIDRO 200 G</t>
  </si>
  <si>
    <t>CAFE SOLUVEL</t>
  </si>
  <si>
    <t>2101.11.10</t>
  </si>
  <si>
    <t>CAFÉ SOLÚVEL TRADICIONAL MELITA SACHÊ 50 G</t>
  </si>
  <si>
    <t>CAFÉ SOLÚVEL EXTRAFORTE  MELITA SACHÊ 50 G</t>
  </si>
  <si>
    <t>CAFÉ SOLÚVEL GRAN DESCAFEINADO MELITA SACHÊ 50 G</t>
  </si>
  <si>
    <t>CHICLETE CHICLE CLASSICOS 14 G</t>
  </si>
  <si>
    <t>EXEC, SANTA MARIA</t>
  </si>
  <si>
    <t>CHICLETE CHICLE MORANGO 14 G</t>
  </si>
  <si>
    <t>CHICLETE CHICLE SALADA FRUTAS 14 G</t>
  </si>
  <si>
    <t>MARSHMALLOW CAMPING 250 G</t>
  </si>
  <si>
    <t>MARSHMALLOW TORCAO CB 250 G</t>
  </si>
  <si>
    <t>MARSHMALLOW TORCAO ROSA 250 G</t>
  </si>
  <si>
    <t>BALA MINHOCAS BRILHO 15 G</t>
  </si>
  <si>
    <t>BALA MINHOCAS CITRICA 15 G</t>
  </si>
  <si>
    <t>BALA TUBES IOGURTE 27 G</t>
  </si>
  <si>
    <t>BALA TUBES MORANGO 27 G</t>
  </si>
  <si>
    <t>BALA TUBES MORANGO CB 15 G</t>
  </si>
  <si>
    <t>BALA TUBES MORANGO CITR 15 G</t>
  </si>
  <si>
    <t>SANTA MARIA</t>
  </si>
  <si>
    <t>BALA TUBES MORANGO CITR 27 G</t>
  </si>
  <si>
    <t>BALA TUBES PINTA LINGUA 17 G</t>
  </si>
  <si>
    <t>BALA TUBES TWISTER 17 G</t>
  </si>
  <si>
    <t>BALA TUBES TWISTER 27 G</t>
  </si>
  <si>
    <t>BALA TUBES TWISTER CITR 17 G</t>
  </si>
  <si>
    <t>BALA URSINHO 15 G</t>
  </si>
  <si>
    <t>CAFÉ MELITA EXTRAFORTE TR SUL 250 G</t>
  </si>
  <si>
    <t>CAFE</t>
  </si>
  <si>
    <t>0901.21.00</t>
  </si>
  <si>
    <t>CAFÉ MELITA EXTRAFORTE TR SUL 500 G</t>
  </si>
  <si>
    <t>CAFÉ MELITTA POUCH TR 500 G</t>
  </si>
  <si>
    <t>CAFÉ MELITTA EXFORTE POUCH 500 G</t>
  </si>
  <si>
    <t>CAFÉ MELITA TRADICIONAL 250 G</t>
  </si>
  <si>
    <t>CAFÉ MELITTA TRADICIONAL VÁCUO 500 G</t>
  </si>
  <si>
    <t>CAFÉ MELITA SABOR DA FAZENDA POUCH 500 G</t>
  </si>
  <si>
    <t>CAFÉ MELITA SABOR DA FAZENDA VÁCUO 500 G</t>
  </si>
  <si>
    <t>CAFÉ MELITA TRADICIONAL 1 KG</t>
  </si>
  <si>
    <t>CAFÉ GOURMET MELITA REGIÕES BRASILEIRAS CERRADO 250 G</t>
  </si>
  <si>
    <t>CAFÉ GOURMET MELITA REGIÕES BRASILEIRAS MOGIANA 250 G</t>
  </si>
  <si>
    <t>CAFÉ GOURMET MELITA REGIÕES BRASILEIRAS SUL DE MINAS 250 G</t>
  </si>
  <si>
    <t>CAFÉ GOURMET SPRESSO MELITA 1 KG</t>
  </si>
  <si>
    <t>CAFÉ MELITA DESCAFEINADO CLÁSSICO 250 G</t>
  </si>
  <si>
    <t>CAFÉ MELITA ESPECIAL 500 G</t>
  </si>
  <si>
    <t>CÁPSULA MELITA RISTRETTO 10 UN</t>
  </si>
  <si>
    <t>CAPSULA DE BEBIDA</t>
  </si>
  <si>
    <t>CÁPSULA MELITA MARCATO 10 UN</t>
  </si>
  <si>
    <t>CÁPSULA MELITA STACCATO 10 UN</t>
  </si>
  <si>
    <t>CÁPSULA MELITA  AUDACCE 10 UN</t>
  </si>
  <si>
    <t>CÁPSULA MELITA TENUTO 10 UN</t>
  </si>
  <si>
    <t>MISTURA CAFÉ COM LEITE</t>
  </si>
  <si>
    <t>FILTRO BRIGITTA 102/30 PACK 6 UN</t>
  </si>
  <si>
    <t>4823.20.99</t>
  </si>
  <si>
    <t>FILTRO BRIGITTA 103/30 PACK 6 UN</t>
  </si>
  <si>
    <t>FILTRO MELITTA 100/30 CX 24</t>
  </si>
  <si>
    <t>FILTRO MELITTA 102/30 PACK 6 UN</t>
  </si>
  <si>
    <t>FILTRO MELITTA 103/30 PACK 6 UN</t>
  </si>
  <si>
    <t>FILTRO MELITTA CAF ELET N2/30 CX 24</t>
  </si>
  <si>
    <t>FILTRO MELITTA CAF ELET N4/30 CX 24</t>
  </si>
  <si>
    <t>SOBREMESA BATAVO CREMOSA CHOC 360G</t>
  </si>
  <si>
    <t>SOBREMESA BATAVO FLAN CARAMEL 100G</t>
  </si>
  <si>
    <t>SOBREMESA BATAVO FLAN FRUTAS VERM 100G</t>
  </si>
  <si>
    <t>SOBREMESA BATAVO FLAN CARAM 100G</t>
  </si>
  <si>
    <t>SOBREMESA BATAVO CREMOSA CHOC 90G</t>
  </si>
  <si>
    <t>SOBREMESA BATAVO CREMOSA DOCE DE LEITE BAT 90G</t>
  </si>
  <si>
    <t>SOBREMESA BATAVO CHOCOLATE BRANCO 90G</t>
  </si>
  <si>
    <t>SOBREMESA BATAVO NATURIS FLAN CARAM. 200G</t>
  </si>
  <si>
    <t>SOBREMESA BATAVO NATURIS CHOCO 90G</t>
  </si>
  <si>
    <t>SOBREMESA BATAVO PUDIM DE LEITE 200G</t>
  </si>
  <si>
    <t>SOBREMESA BATAVO CHOCOLATE 320G</t>
  </si>
  <si>
    <t>SOBREMESA BATAVO CHOC BRANCO 320G</t>
  </si>
  <si>
    <t>PETIT BATAVINHO MORANGO 320G</t>
  </si>
  <si>
    <t>PETIT SUISSE MORANG BOB 320G</t>
  </si>
  <si>
    <t>LEITE FERM. BOB TRAD 6X80G</t>
  </si>
  <si>
    <t>LEITE FERM.BOB UVA  6X80G ELEGE</t>
  </si>
  <si>
    <t>LEITE FERM.BOB MOR 6X80G ELEGE</t>
  </si>
  <si>
    <t>LEITE FERM. UVA 160G</t>
  </si>
  <si>
    <t>LEITE FERM. TRADICIONAL 160G</t>
  </si>
  <si>
    <t>LEITE FERM. MORANGO 160G</t>
  </si>
  <si>
    <t>LEITE FERM BATAVO GAR TRAD 450G</t>
  </si>
  <si>
    <t>LEITE FERM BATAVO GAR TRAD 850G</t>
  </si>
  <si>
    <t>IOGURTE BATAVO TRADICIONAL INTEGRAL 500G</t>
  </si>
  <si>
    <t>IOGURTE BATAVO COM POLPA DE AMEIXA 170G</t>
  </si>
  <si>
    <t>IOGURTE BATAVO NATURAL MEL 170G</t>
  </si>
  <si>
    <t>IOGURTE BATAVO NATURAL INTEGRAL 170G</t>
  </si>
  <si>
    <t>IOGURTE BATAVO NATURAL DESNATADO 170G</t>
  </si>
  <si>
    <t>IOGURTE BATAVO INT CENOURA LARANJA E MEL 170G</t>
  </si>
  <si>
    <t>IOGURTE BATAVO MORANGO PURIA 100G</t>
  </si>
  <si>
    <t>IOGURTE BATAVO TANG/GENGIBRE BAT PURIA 100G</t>
  </si>
  <si>
    <t>IOGURTE BATAVO TRADICIONAL PURIA 100G</t>
  </si>
  <si>
    <t>CREME QUARK NUV MORANGO 450G</t>
  </si>
  <si>
    <t>CREME QUARK NUV TARADICIONAL 450G</t>
  </si>
  <si>
    <t>CREME QUARK NUV MORANGO 100G</t>
  </si>
  <si>
    <t>CREME QUARK NUV FR. VERMELHAS 100G</t>
  </si>
  <si>
    <t>0406.30.00</t>
  </si>
  <si>
    <t>CREME QUARK NUV GOIABA 100G</t>
  </si>
  <si>
    <t>CREME QUARK NUV DAMASCO 100G</t>
  </si>
  <si>
    <t>CREME QUARK NUV TRADICIONAL 100G</t>
  </si>
  <si>
    <t>IOGURTE BATAVO PEDACOS FRUTA PESSEGO 500G</t>
  </si>
  <si>
    <t>IOGURTE BATAVO PEDACOS FRUTA COCO 500G</t>
  </si>
  <si>
    <t>IOGURTE BATAVO PED FRUTA ABACAXI BATAVO 500G</t>
  </si>
  <si>
    <t>IOGURTE BATAVO PED FRUTA MORANGO 500G</t>
  </si>
  <si>
    <t>IOGURTE BATAVO PED FRUTA PENSE ZERO MOR 500G</t>
  </si>
  <si>
    <t>IOGURTE BATAVO CAMADAS FR. VER 100G</t>
  </si>
  <si>
    <t>IOGURTE BATAVO PEDAÇO FRUTA PESSEGO 100G</t>
  </si>
  <si>
    <t>IOGURTE BATAVO PEDAÇO FRUTA COCO 100G</t>
  </si>
  <si>
    <t>IOGURTE BATAVO PEDAÇO FRUTA ABACAXI 100G</t>
  </si>
  <si>
    <t>IOGURTE BATAVO PED. FRUTA MORANGO 100G</t>
  </si>
  <si>
    <t>IOGURTE BATAVO PED FRUTA PENSE ZERO MORANG 100G</t>
  </si>
  <si>
    <t>IOGURTE BATAVO PEDAÇOS DUO ABACAXI E COCO 100G</t>
  </si>
  <si>
    <t>IOGURTE BATAVO PEDAÇOS DUO MARAC E PESSEGO 100G</t>
  </si>
  <si>
    <t>IOGURTE BATAVO GREGO TRAD BDJ 400G</t>
  </si>
  <si>
    <t>IOGURTE BATAVO GREGO FRUTAS BDJ 540G</t>
  </si>
  <si>
    <t>IOGURTE BATAVO GREGO TRAD 500G</t>
  </si>
  <si>
    <t>IOGURTE BATAVO GREGO MOR 500G</t>
  </si>
  <si>
    <t>IOGURTE BATAVO GREGO PENSE ZERO MOR 500G</t>
  </si>
  <si>
    <t>IOGURTE BATAVO GREGO TRADICIONAL 100G</t>
  </si>
  <si>
    <t>IOGURTE BATAVO GREGO PESSEGO 100G</t>
  </si>
  <si>
    <t>IOGURTE BATAVO GREGO MORANGO 100G</t>
  </si>
  <si>
    <t>IOGURTE BATAVO GREGO MEL 100G</t>
  </si>
  <si>
    <t>IOGURTE BATAVO GREGO FLOCOS 100G</t>
  </si>
  <si>
    <t>IOGURTE BATAVO GREGO PENSE ZERO TRAD 100G</t>
  </si>
  <si>
    <t>IOGURTE BATAVO GREGO PENSE ZERO MOR 100G</t>
  </si>
  <si>
    <t>BEB LACTEA FERM ELEGE MOR/COC 540G</t>
  </si>
  <si>
    <t>2202.99.00</t>
  </si>
  <si>
    <t>BEB LACTEA ELEGE MOR/MOR 540G</t>
  </si>
  <si>
    <t>BEB LACTEA ELEGE MOR/AMX 540G</t>
  </si>
  <si>
    <t>BEB LACT FERM BATAVO POLPA MOR/COC 540G</t>
  </si>
  <si>
    <t>BEB LACT FERM BATAVO POLPA MOR/PES 540G</t>
  </si>
  <si>
    <t>BEB LACT FERM BATAVO POLPA BAT MOR/MOR 540G</t>
  </si>
  <si>
    <t>BEB LACT FERM BATAVO INFANTIL MOR 360G</t>
  </si>
  <si>
    <t>BEB LACTEA FERM BATAVO MORANGO 170G PENSE ZERO</t>
  </si>
  <si>
    <t>2202.90.00</t>
  </si>
  <si>
    <t>BEB LACTEA FERM BATAVO MAMAO 170G PENSE ZERO</t>
  </si>
  <si>
    <t>IOGURTE LIQUIDO BATAVO MORANGO 170G</t>
  </si>
  <si>
    <t>IOGURTE LIQUIDO BATAVO CEREAL 170G</t>
  </si>
  <si>
    <t>IOGURTE LIQUIDO BATAVO GRAVIOLA 170G</t>
  </si>
  <si>
    <t>IOGURTE LIQUIDO BATAVO JABUTICABA 170G</t>
  </si>
  <si>
    <t>BEB LACTEA FERM ELEGE MOR 170G</t>
  </si>
  <si>
    <t>BEB LACTEA FERM ELEGE SAL FRUTAS 170G</t>
  </si>
  <si>
    <t>IOGURTE MORANGO BATAVO SURPRESA 110G</t>
  </si>
  <si>
    <t>BEB LAC FERM ELEGE MORANG TR 900G CX12</t>
  </si>
  <si>
    <t>BEB LAC FERM ELEGE SAL.FRUTAS TR 900G CX12</t>
  </si>
  <si>
    <t>BEB LAC FERM BATAVO PENSE ZERO MORANGO 850G</t>
  </si>
  <si>
    <t>BEB LAC FERM  BATAVO PENSE ZERO MAMAO 850G</t>
  </si>
  <si>
    <t>IOGURTE BATAVO PENSE ZERO MORANGO 1150G</t>
  </si>
  <si>
    <t>IOGURTE BATAVO PENSE ZERO BATIDO 1150G</t>
  </si>
  <si>
    <t>IOGURTE LIQUIDO BATAVO MORANGO 900G</t>
  </si>
  <si>
    <t>IOGURTE LIQUIDO BATAVO CEREAL 900G</t>
  </si>
  <si>
    <t>IOGURTE LIQUIDO BATAVO GRAVIOLA 900G</t>
  </si>
  <si>
    <t>IOGURTE LIQUIDO BATAVO JABUTICABA 900G</t>
  </si>
  <si>
    <t>IOGURTE LIQUIDO BATAVO MORANGO 1250G</t>
  </si>
  <si>
    <t>IOGURTE LIQUIDO BATAVO CEREAL 1250G</t>
  </si>
  <si>
    <t>BEB LAC FERM ELEGE MORANG TR 1250</t>
  </si>
  <si>
    <t>BEB LAC FERM ELEGE SAL.FRUTAS TR 1250</t>
  </si>
  <si>
    <t>BEB LAC ZERO LAC MOR PARMALAT ZYMIL 170G</t>
  </si>
  <si>
    <t>BEB LAC ZERO LAC GRAV PARMALAT ZYMIL 170G</t>
  </si>
  <si>
    <t>BEB LAC ZERO LAC COCO PARMALAT ZYMIL 170G</t>
  </si>
  <si>
    <t>IOGURTE PARMALAT PROTEINA F VERM WHEY FIT 200G</t>
  </si>
  <si>
    <t>IOGURTE PARMALAT PROT CAPUCCINO WHEY FIT 200G</t>
  </si>
  <si>
    <t>IOGURTE PARMALAT PROT ACAI BANANA WHEY FIT 200G</t>
  </si>
  <si>
    <t>CHANTILLY PRESIDENT 250G</t>
  </si>
  <si>
    <t>CHANTILY</t>
  </si>
  <si>
    <t>CREME DE LEITE PASTEURIZ PRESIDENT 1KG</t>
  </si>
  <si>
    <t>CREME DE LEITE PASTEURIZADO</t>
  </si>
  <si>
    <t>0401.50.29</t>
  </si>
  <si>
    <t>CREME DE LEITE PASTEURIZ PRESIDENT 500G</t>
  </si>
  <si>
    <t>MANTEIGA TABLE C/SAL 200G PRESIDENT</t>
  </si>
  <si>
    <t>MANTEIGA TABLE S/SAL 200G PRESIDENT</t>
  </si>
  <si>
    <t>MANTEIGA POTE S/ SAL PRESIDENTE 200G</t>
  </si>
  <si>
    <t>MANTEIGA POTE C/ SAL PRESIDENTE 200G</t>
  </si>
  <si>
    <t>PRESIDENT MOTTE C/ GRÃOS SAL MARINHO 250</t>
  </si>
  <si>
    <t>MANTEIGA EXTRA S/SAL BATAVO 200G CX30</t>
  </si>
  <si>
    <t>MANTEIGA  EXTRA C/SAL  BATAVO 200G CX30</t>
  </si>
  <si>
    <t>MANTEIGA EXTRA C/SAL TAB 200G ELEGE</t>
  </si>
  <si>
    <t>MANTEIGA EXTRA S/SAL TAB 200G ELEGE</t>
  </si>
  <si>
    <t>MANTEIGA EXTRA COM SAL POTE 500G BATAVO</t>
  </si>
  <si>
    <t>MANTEIGA EXTRA COM SAL POTE 200G BATAVO</t>
  </si>
  <si>
    <t>MANTEIGA EXTRA C/SAL TAB 5KG ELEGE</t>
  </si>
  <si>
    <t>MANTEIGA EXTRA S/SAL TAB 5KG ELEGE</t>
  </si>
  <si>
    <t>REQUEIJAO ELEGE CREMOSO TRAD BALDE 4KG</t>
  </si>
  <si>
    <t>REQUEIJAO BATAVO CREMOSO TRAD BALDE 4KG</t>
  </si>
  <si>
    <t>REQUEIJAO BATAVO CREMOSO LIGHT 200G</t>
  </si>
  <si>
    <t>REQUEIJAO BATAVO CREMOSO TRAD 200G</t>
  </si>
  <si>
    <t>REQUEIJAO ELEGE CREMOSO LIGHT CP 200G</t>
  </si>
  <si>
    <t>REQUEIJAO ELEGE CREMOSO TRAD CP 200G</t>
  </si>
  <si>
    <t>REQUEIJAO POÇOS DE CALDAS TRAD 400G</t>
  </si>
  <si>
    <t>REQUEIJAO POÇOS DE CALDAS LIGHT 400G</t>
  </si>
  <si>
    <t>REQUEIJAO POÇOS DE CALDAS LIGHT CP 200G</t>
  </si>
  <si>
    <t>REQUEIJAO POÇOS DE CALDAS TRAD CP 200G</t>
  </si>
  <si>
    <t>REQUEIJAO PRESIDENT CREMOSO TRADICIONAL 220G</t>
  </si>
  <si>
    <t>REQUEIJAO PRESIDENT CREMOSO LIGHT 220G</t>
  </si>
  <si>
    <t>CREME DE RICOTA LIGH PRESIDENT 200G CX12</t>
  </si>
  <si>
    <t>CREMES DE QUEIJO</t>
  </si>
  <si>
    <t>0405.20.00</t>
  </si>
  <si>
    <t>CREME DE RICOTA TRAD PRESIDENT 200G CX12</t>
  </si>
  <si>
    <t>CREAM CHEESE PRESIDENT TRAD 150G CX C/12</t>
  </si>
  <si>
    <t>CREAM CHEESE PRESIDENT LIGHT 150G CX C/12</t>
  </si>
  <si>
    <t>QUEIJO ESTEPE PRESIDENT FRACIONADO 160G</t>
  </si>
  <si>
    <t>QUEIJO TIPO MAASDAM PRESIDENT FRACAO 160G</t>
  </si>
  <si>
    <t>QUEIJO GRUYERE PRESIDENT FRACIONADO 160G</t>
  </si>
  <si>
    <t>QUEIJO GOUDA PRESIDENT FRACIONADO 160G</t>
  </si>
  <si>
    <t>QUEIJO PRATO ESF PRESIDENT FRAC 1/8 250G</t>
  </si>
  <si>
    <t>QUEIJO GORGONZOLA AZUL PRESIDENT 150G</t>
  </si>
  <si>
    <t>QUEIJO GORGONZOLA</t>
  </si>
  <si>
    <t>0406.40.00</t>
  </si>
  <si>
    <t>QUEIJO REINO PRESIDENT FRAC 1/4 250G</t>
  </si>
  <si>
    <t>QUEIJO PROVOLONE CUR PRESIDENT FRAC 200G</t>
  </si>
  <si>
    <t>QUEIJO PARMESÃO PRESIDENT FRAC 180G</t>
  </si>
  <si>
    <t>QUEIJO MINAS PADRÃO PRESIDENT 300G</t>
  </si>
  <si>
    <t>QUEIJO COALHO PRESIDENT TRAD BLOCO 320G</t>
  </si>
  <si>
    <t>QUEIJO COALHO PRESIDENT TRAD. 350G</t>
  </si>
  <si>
    <t>MUSSARELA PRESIDENT BOLINHA TRADICIONAL 134G</t>
  </si>
  <si>
    <t>MUSSARELA PRESIDENT BOLINHA TOMATE 134G</t>
  </si>
  <si>
    <t>MUSSARELA PRESIDENT BOLINHA OREGANO 134G</t>
  </si>
  <si>
    <t>QUEIJO DE CABRA PRESIDENT NATURAL</t>
  </si>
  <si>
    <t>0406.90.90</t>
  </si>
  <si>
    <t>QUEIJO EMMENTAL PRESIDENT 220G</t>
  </si>
  <si>
    <t>QUEIJO BRIE PRESIDENT 125G</t>
  </si>
  <si>
    <t>PRESIDENT PETIT CAMEMBERT  125G</t>
  </si>
  <si>
    <t>PRESIDENT FONDUE 3 QUEIJOS 450G</t>
  </si>
  <si>
    <t>FONDUE</t>
  </si>
  <si>
    <t>QUEIJO REINO LATA PRESIDENT 1,1 KG</t>
  </si>
  <si>
    <t>QUEIJO PARMESÃO PRESIDENT FORMA 7KG</t>
  </si>
  <si>
    <t>QUEIJO BRIE PRESIDENT FORMA 3,2 KG</t>
  </si>
  <si>
    <t>QUEIJO GRUYERE PRESIDENT 12KG</t>
  </si>
  <si>
    <t>QUEIJO MAASDAM PRESIDENT 12KG</t>
  </si>
  <si>
    <t>QUEIJO GOUDA PRESIDENT 3 KG</t>
  </si>
  <si>
    <t>QUEIJO EMMENTAL PRESIDENT 2KG</t>
  </si>
  <si>
    <t>QUEIJO PROCESSADO EMMENTAL PRESIDENT FATIADO 120G</t>
  </si>
  <si>
    <t>QUEIJO PROCESSADO CHEDDAR PRESIDENT FATIADO 120G</t>
  </si>
  <si>
    <t>QUEIJO PROCESSADO PRESIDENT 4un</t>
  </si>
  <si>
    <t>QUEIJO PROCESSADO PRESIDENT 140G</t>
  </si>
  <si>
    <t>QUEIJO TIPO COTTAGE PRESIDENT 200G</t>
  </si>
  <si>
    <t>QUEIJO MINAS FRESCAL PRESIDENT C/ SAL 430G</t>
  </si>
  <si>
    <t>QUEIJO MINAS FRESCAL</t>
  </si>
  <si>
    <t>QUEIJO PRATO PRESIDENT FATIADO 150G</t>
  </si>
  <si>
    <t>QUEIJO MUSSARELA PRESIDENT FATIADO 150G</t>
  </si>
  <si>
    <t>QUEIJO MUSSARELA PRESIDENT LIGHT FATIADO 150G</t>
  </si>
  <si>
    <t>QUEIJO EMMENTAL PRESIDENT FATIADO 150G</t>
  </si>
  <si>
    <t>QUEIJO PRATO PRESIDENT FATIADO 300G</t>
  </si>
  <si>
    <t>QUEIJO MUSSARELA PRESIDENT FATIADO 300G</t>
  </si>
  <si>
    <t>QUEIJO PRATO PRESIDENT FATIADO 1KG</t>
  </si>
  <si>
    <t>QUEIJO MUSSARELA PRESIDENT FATIADO 1KG</t>
  </si>
  <si>
    <t>QUEIJO PARMESAO RALADO PRESIDENT 100G</t>
  </si>
  <si>
    <t>QUEIJO PARMESAO RALADO 4 QUEIJO PRESIDENT 100G</t>
  </si>
  <si>
    <t>QUEIJO PARMESÃO RALADO PRESIDENT 50G CX20</t>
  </si>
  <si>
    <t>QUEIJO RALADO MUSSARELA PRESIDENT 100G</t>
  </si>
  <si>
    <t>QUEIJO RALADO PRATO PRESIDENT 100G</t>
  </si>
  <si>
    <t>QUEIJO RALADO MUSSARELA PRESIDENT 900G</t>
  </si>
  <si>
    <t>QUEIJO EMMENTAL RALADO PRESIDENT 100G</t>
  </si>
  <si>
    <t>QUEIJO MUSSARELA PRESIDENT PECA INTEIRA 3KG</t>
  </si>
  <si>
    <t>QUEIJO MUSSARELA PRESIDENT PECA INTEIRA 3.2KG</t>
  </si>
  <si>
    <t>QUEIJO MUSSARELA PRESIDENT PECA LIGHT 4KG</t>
  </si>
  <si>
    <t>QUEIJO PRATO PRESIDENT PECA INTEIRA 3,7 KG</t>
  </si>
  <si>
    <t>QUEIJO MOZZARELA 100G GALBANI (BOLA)</t>
  </si>
  <si>
    <t>QUEIJO MOZZARELA 150G GALBANI (BOLINHA)</t>
  </si>
  <si>
    <t>QUEIJO MUSSARELA 230G GALBANI BURRATA</t>
  </si>
  <si>
    <t>QUEIJO MASCARPONE GALBANI 360G</t>
  </si>
  <si>
    <t>QUEIJO PRATO LIGHT PECA 3,2 KG BALKIS</t>
  </si>
  <si>
    <t>QUEIJO PRATO PECA 3,2 KG BALKIS</t>
  </si>
  <si>
    <t>QUEIJO MUSSARELA LIGHT PEÇA 3,8KG BALKIS</t>
  </si>
  <si>
    <t>QUEIJO MUSSARELA 3,8KG BALKIS</t>
  </si>
  <si>
    <t>QUEIJO MUSSARELA 3KG BALKIS</t>
  </si>
  <si>
    <t>QUEIJO COALHO ESP C/OREGANO 350GR BALKIS</t>
  </si>
  <si>
    <t>QUEIJO COALHO ESPETO 350G BALKIS</t>
  </si>
  <si>
    <t>QUEIJO MUSSARELA 500G BALKIS</t>
  </si>
  <si>
    <t>QUEIJO MUSSARELA LIGHT 500G BALKIS</t>
  </si>
  <si>
    <t>QUEIJO PRATO 500G BALKIS</t>
  </si>
  <si>
    <t>QUEIJO PRATO LIGHT SINLACT 500G BALKIS</t>
  </si>
  <si>
    <t>QUEIJO MUSS LIGHT SINLACT 500G BALKIS</t>
  </si>
  <si>
    <t>QUEIJO COTTAGE FIBRAS 400G BALKIS</t>
  </si>
  <si>
    <t>QUEIJO COTTAGE LIGHT 220G BALKIS</t>
  </si>
  <si>
    <t>QUEIJO COTTAGE 220G BALKIS</t>
  </si>
  <si>
    <t>RICOTA FRESCA BALKIS 430G</t>
  </si>
  <si>
    <t>CREME LEITE PAST. NATA 300G ELEGE - 24un</t>
  </si>
  <si>
    <t>CREME LEITE PAST NATA BALDE 3,5KG ELEGE</t>
  </si>
  <si>
    <t>PÃO ALHO TRAD 400GR</t>
  </si>
  <si>
    <t>PÃO ALHO PICANTE 400GR</t>
  </si>
  <si>
    <t>PÃO DE CEBOLA 400GR</t>
  </si>
  <si>
    <t>PAO DE ALHO TRAD 240GR</t>
  </si>
  <si>
    <t>PAO DE ALHO PICANTE 240GR</t>
  </si>
  <si>
    <t>PÃO ALHO BOL TRAD 300GR</t>
  </si>
  <si>
    <t>PÃO ALHO BOL PICANTE 300GR</t>
  </si>
  <si>
    <t>TORRESMO PRE FRITO 60GR</t>
  </si>
  <si>
    <t>PÃO DOCE BOLINHA 300GR</t>
  </si>
  <si>
    <t>LEITE PO DESNATADO INST LATA 300G ELEGE</t>
  </si>
  <si>
    <t>LEITE EM PO</t>
  </si>
  <si>
    <t>0402.10.10</t>
  </si>
  <si>
    <t>LEITE PO DESNATADO INST SCH 400G SC25UN ELEGE</t>
  </si>
  <si>
    <t>LEITE PO DESNATADO INST SCH 200G SC50UN ELEGE</t>
  </si>
  <si>
    <t>LEITE PO DESNATADO SC 25KG SC 1UN ELEGE</t>
  </si>
  <si>
    <t>LEITE PO INTEGRAL INST LATA 400G ELEGE</t>
  </si>
  <si>
    <t>0402.21.10</t>
  </si>
  <si>
    <t>LEITE PO INTEGRAL SACHE 1KG SC 10UN ELEGE</t>
  </si>
  <si>
    <t>LEITE PO INTEGRAL SACHE 400G ELEGE SC 10KG</t>
  </si>
  <si>
    <t>LEITE PO INTEGRAL INST SACHE 400G LG SC 10KG</t>
  </si>
  <si>
    <t>LEITE PO INTEGRAL SACO 25KG SC 1UN ELEGE</t>
  </si>
  <si>
    <t>COMPOSTO LÁCTEO PARMALAT MAX 380G INSTANT</t>
  </si>
  <si>
    <t>COMPOSTO LÁCTEO PARMALAT MAX 750G INSTANT</t>
  </si>
  <si>
    <t>LEITE PET PARMALAT DESNATADO 1L PC06</t>
  </si>
  <si>
    <t>LEITE LIQUIDO</t>
  </si>
  <si>
    <t>0401.10.10</t>
  </si>
  <si>
    <t>LEITE PET PARMALAT INTEGRAL 1L PC06</t>
  </si>
  <si>
    <t>LEITE PET PARMALAT SEMIDESNT 1L PC06</t>
  </si>
  <si>
    <t>LEITE UHT ZYMIL SEMID. EDGE 1L</t>
  </si>
  <si>
    <t>LEITE UHT ZYMIL INTEGRAL EDGE 1L</t>
  </si>
  <si>
    <t>0401.20.10</t>
  </si>
  <si>
    <t>LEITE UHT ZYMIL DESNATADO EDGE 1L</t>
  </si>
  <si>
    <t>LEITE UHT BATAVO DESNATADO 1L</t>
  </si>
  <si>
    <t>LEITE UHT DESNATADO 1L ELEGE CX 12L</t>
  </si>
  <si>
    <t>LEITE UHT DESNATADO PARMALAT 1L CX 12L</t>
  </si>
  <si>
    <t>LEITE UHT SEMIDES BATAVO SENSY 1000 CX12</t>
  </si>
  <si>
    <t>LEITE INTEGRAL ZERO LACTOSE UHT 1L ELEGE</t>
  </si>
  <si>
    <t>LEITE UHT SEMIDESNATADO ZYMIL 1L</t>
  </si>
  <si>
    <t>LEITE UHT INTEGRAL FORTIFICADO PARMALAT</t>
  </si>
  <si>
    <t>LEITE UHT BATAVO INTEGRAL 1L</t>
  </si>
  <si>
    <t>LEITE UHT INTEGRAL ELEGE 1L CX 12L</t>
  </si>
  <si>
    <t>LEITE UHT INTEGRAL PARMALAT 1L CX 12L</t>
  </si>
  <si>
    <t>LEITE UHT BATAVO SEMIDESNATADO 1L</t>
  </si>
  <si>
    <t>LEITE UHT SEMI DESNATADO 1L ELEGE CX 12L</t>
  </si>
  <si>
    <t>LEITE UHT SEMIDESNATA PARMALAT 1L CX 12L</t>
  </si>
  <si>
    <t>LEITE ULTRAPASTEURIZADO 1L BATAVO 12 CX</t>
  </si>
  <si>
    <t>0401.20.90</t>
  </si>
  <si>
    <t>LEITE ULTRAPASTEURIZADO 1L PARMALAT 12 CX</t>
  </si>
  <si>
    <t>BEBIDA WHEY PROTEIN PO PARMALAT MOR 450G</t>
  </si>
  <si>
    <t>BEBIDA LACTEA</t>
  </si>
  <si>
    <t>BEBIDA WHEY PROTEIN PO PARMALAT CHOC 450G</t>
  </si>
  <si>
    <t>BEBIDA WHEY FIT PARMALAT CHOCO 200ML</t>
  </si>
  <si>
    <t>BEBIDA WHEY FIT PARMALAT CAPUC 200ML</t>
  </si>
  <si>
    <t>BEBIDA LACTEA UHT CHOCO MILK 1 L</t>
  </si>
  <si>
    <t>BEBIDA LACTEA UHT CHOCO MILK GRF 200ML</t>
  </si>
  <si>
    <t>BEBIDA LACTEA UHT CHOCOLATE 1 LITRO ELEGE</t>
  </si>
  <si>
    <t>BEBIDA LACTEA UHT CHOCOMILK BTV MIDI 200ML</t>
  </si>
  <si>
    <t>BEBIDA LACTEA UHT CHOCOMILK BTV MIDI 3X200ML</t>
  </si>
  <si>
    <t>BEBIDA LACTEA UHT CHOC ELEGE MIDI 200ML</t>
  </si>
  <si>
    <t>BEBIDA LACTEA UHT MOR ELEGE MIDI 200ML</t>
  </si>
  <si>
    <t>BEBIDA LACTEA UHT CHOCOLATE PARMALAT MAX 1L</t>
  </si>
  <si>
    <t>BEBIDA LACTEA UHT CHOC PARMALATINHO MAX 3X200M</t>
  </si>
  <si>
    <t>LEITE DE SOJA LV BATAVO 1000ML</t>
  </si>
  <si>
    <t>LEITE DE SOJA</t>
  </si>
  <si>
    <t>LEITE DE SOJA LIGHT BATAVO 1000ML</t>
  </si>
  <si>
    <t>CREME DE SOJA NATURIS BATAVO 200G - MIDI</t>
  </si>
  <si>
    <t>CREME DE LEITE BATAVO 200G</t>
  </si>
  <si>
    <t>CREME DE LEITE</t>
  </si>
  <si>
    <t>0401.50.21</t>
  </si>
  <si>
    <t>CREME DE LEITE PARMALAT 200G</t>
  </si>
  <si>
    <t>DOCE DE LEITE TRAD BALDE 4,5KG ELEGE</t>
  </si>
  <si>
    <t>DOCE DE LEITE BISNAGA 1,5KG</t>
  </si>
  <si>
    <t>DOCE DE LEITE TRAD POTE 400G ELEGE</t>
  </si>
  <si>
    <t>LEITE CONDENSADO ELEGE 3,5KG</t>
  </si>
  <si>
    <t>LEITE CONDENSADO</t>
  </si>
  <si>
    <t>0402.99.00</t>
  </si>
  <si>
    <t>LEITE CONDENSADO ELEGE 395G</t>
  </si>
  <si>
    <t>LEITE CONDENSADO BATAVO 395G</t>
  </si>
  <si>
    <t>LEITE CONDENSADO PARMALAT ZYMIL 395G</t>
  </si>
  <si>
    <t>LEITE CONDENSADO PARMALAT 395G</t>
  </si>
  <si>
    <t>MOLHO CREM MADEIRA UHT 200G ELEGE</t>
  </si>
  <si>
    <t>MOLHO CREM BRANCO UHT 200G ELEGE</t>
  </si>
  <si>
    <t>MOLHO STROGONOFF 200G ELEGE</t>
  </si>
  <si>
    <t>MOLHO LACTEO 4 QUEIJOS ELEGE 200G</t>
  </si>
  <si>
    <t>MOLHO CREM BRANCO UHT 3X200G ELEGE 8 PACKS</t>
  </si>
  <si>
    <t>FAROFA TRADICIONAL. 12/300GR</t>
  </si>
  <si>
    <t>FAROFA PICANTE 12/300GR</t>
  </si>
  <si>
    <t>BALA BOLETE TUTI FRUTTI</t>
  </si>
  <si>
    <t>BALA FRUTSY SORTIDA</t>
  </si>
  <si>
    <t>BALA GOTA COLA</t>
  </si>
  <si>
    <t>BALA HORTELA MINT</t>
  </si>
  <si>
    <t>BALA HORTELÃ RECHEADA</t>
  </si>
  <si>
    <t>BALA LUA CHEIA CHANTELY</t>
  </si>
  <si>
    <t>BALA LUA CHEIA FRUTAS</t>
  </si>
  <si>
    <t>BALA DE MEL EXTRA RECHEADA</t>
  </si>
  <si>
    <t>BALA POLAR CEREJA</t>
  </si>
  <si>
    <t>BALA TRINK FRUTAS</t>
  </si>
  <si>
    <t>BALA YOGURTE 100</t>
  </si>
  <si>
    <t>BALA YOGURTE 100 MORANGO RECHEADA</t>
  </si>
  <si>
    <t>BALA DORI REGALIZ TUBO MORANGO</t>
  </si>
  <si>
    <t>BALA DORI REGALIZ TUBO YOGURTE 100</t>
  </si>
  <si>
    <t>BALA DORI REGALIZ TUBO MORANGO SOUR</t>
  </si>
  <si>
    <t>BALA DORI REGALIZ BANANA TUBO SOUR</t>
  </si>
  <si>
    <t>BALA DORI REGALIZ TUBO FRAMBOESA SOUR</t>
  </si>
  <si>
    <t>BALA DORI REGALIZ PESCOÇO DE GIRAFA YOGURTE 100</t>
  </si>
  <si>
    <t>BALA DORI REGALIZ PESCOÇO DE GIRAFA GOTA COLA ACIDO</t>
  </si>
  <si>
    <t>BALA DORI REGALIZ PESCOÇO DE GIRAFA FRAMBOESA</t>
  </si>
  <si>
    <t>BALA DORI REGALIZ PESCOÇO DE GIRAFA MORANGO</t>
  </si>
  <si>
    <t>BALA DORI REGALIZ TUBO RECHEADO DE MORANGO</t>
  </si>
  <si>
    <t>BALA DORI REGALIZ TUBO RECHEADO MORANGO ACIDO</t>
  </si>
  <si>
    <t>BALA DORI REGALIZ TUBO RECHEADO YOGURTE  100</t>
  </si>
  <si>
    <t>BALA DORI REGALIZ TUBO RECHEADO ACIDO DE YOGURTE 100</t>
  </si>
  <si>
    <t>BALA DORI REGALIZ TUBO RECHEADO DE UVA ACIDO</t>
  </si>
  <si>
    <t>BALA DORI REGALIZ FLOR</t>
  </si>
  <si>
    <t>BALA DORI REGALIZ TIJOLO</t>
  </si>
  <si>
    <t>BALA DORI GELATINA BOCA</t>
  </si>
  <si>
    <t>BALA DORI GELATINA URSO</t>
  </si>
  <si>
    <t>BALA DORI GELATINA MINHOCA</t>
  </si>
  <si>
    <t>BALA DORI GELATINA BANANA</t>
  </si>
  <si>
    <t>BALA DORI GELATINA MINHOCA ACIDO</t>
  </si>
  <si>
    <t>BALA DORI GELATINA AMORA</t>
  </si>
  <si>
    <t>BALA GOMETS ANEL ACIDO</t>
  </si>
  <si>
    <t>BALA GOMETS MINHOCA DE FRUTAS</t>
  </si>
  <si>
    <t>BALA GOMETS MINI GOMS DE FRUTAS</t>
  </si>
  <si>
    <t>BALA GOMETS GOMA PUDIM</t>
  </si>
  <si>
    <t>BALA GOMETS GOMA TIPO SINO</t>
  </si>
  <si>
    <t>BALA GOMETS GOMA URSO</t>
  </si>
  <si>
    <t>BALA GOMETS GOMA TUBO FRUTAS</t>
  </si>
  <si>
    <t>BALA GOMETS GOMA TUBO CREME</t>
  </si>
  <si>
    <t>BALA DELIKET  ACIDO</t>
  </si>
  <si>
    <t>BALA DELIKET DE FRUTAS</t>
  </si>
  <si>
    <t>BALA DELIKET ACIDO</t>
  </si>
  <si>
    <t>DISQUETI AMENDOIM CHOCOLATE</t>
  </si>
  <si>
    <t>DISQUETI CHOCOLATE BRANCO</t>
  </si>
  <si>
    <t>1704.90.10</t>
  </si>
  <si>
    <t>DISQUETI TRADICIONAL CHOCOLATE</t>
  </si>
  <si>
    <t>DISQUETI CHOCOLATE TRADICIONAL</t>
  </si>
  <si>
    <t>DISQUETI VICEVERSACHOCOLATE</t>
  </si>
  <si>
    <t>MINI DISQUETI CHOCOLATE</t>
  </si>
  <si>
    <t>CHOCOLATE GRANULADO TRADICIONAL</t>
  </si>
  <si>
    <t>CHOCOLATE GRANULADO MESCLADO</t>
  </si>
  <si>
    <t>CHOCOLATE GRANULADO COLORIDO</t>
  </si>
  <si>
    <t>CHOCOLATE GRANULADO</t>
  </si>
  <si>
    <t>ACHOCOLATADO PO NESCAU CHOCOMELO 48X180G BR</t>
  </si>
  <si>
    <t>ACHOCOLATADO EM PO</t>
  </si>
  <si>
    <t>ACHOCOLATADO PO ALPINO 24X200G BR</t>
  </si>
  <si>
    <t>ACHOCOLATADO PO GALAK 24X200G BR</t>
  </si>
  <si>
    <t>1702.90.00</t>
  </si>
  <si>
    <t>ACHOCOLATADO PO MOCA CHURROS 24X200G BR</t>
  </si>
  <si>
    <t>ACHOCOLATADO PO NESCAU DUO 48X180G BR</t>
  </si>
  <si>
    <t>ACHOCOLATADO PO NESCAU INTENSE 48X180G BR</t>
  </si>
  <si>
    <t>ACHOCOLATADO PO NESTLE CLASSIC 24X200G BR</t>
  </si>
  <si>
    <t>ACHOCOLATADO PO SENSACAO 24X200G BR</t>
  </si>
  <si>
    <t>ACHOCOLATADO PO GAROTO SACHET 12X600G BR</t>
  </si>
  <si>
    <t>ACHOCOLATADO PO GAROTO SACHET 20X140G BR</t>
  </si>
  <si>
    <t>ACHOCOLATADO PO NESCAU 2.0 ACTIGEN-E 48X200G BR</t>
  </si>
  <si>
    <t>ACHOCOLATADO PO NESCAU 2.0 ACTIGEN 30X400G PR L400 P350 BR</t>
  </si>
  <si>
    <t>ACHOCOLATADO PO NESCAU 2.0 ACTIGEN-E 30X400G BR</t>
  </si>
  <si>
    <t>ACHOCOLATADO PO NESCAU ACTIGEN-E LIGHT 30X400G BR</t>
  </si>
  <si>
    <t>ACHOCOLATADO PO NESCAU 3.0 ACT-GO 30X380G BR</t>
  </si>
  <si>
    <t>ACHOCOLATADO PO NESCAU MAX 48X165G BR</t>
  </si>
  <si>
    <t>ACHOCOLATADO PO NESCAU 3.0 ACT-GO SACHET 12X760G BR</t>
  </si>
  <si>
    <t>ACHOCOLATADO PO NESCAU 2.0 ACT GE SACHET 12X800G BR</t>
  </si>
  <si>
    <t>ACHOCOLATADO PO NESCAU ACT GO SACHET 12X730G BR</t>
  </si>
  <si>
    <t>ACHOCOLATADO PO NESCAU 2.0 12 (700+100) G PR 100G GRTS BR</t>
  </si>
  <si>
    <t>ACHOCOLATADO PO NESCAU 2.0 ACT-GO SACHET 6X1,02KG BR</t>
  </si>
  <si>
    <t>ACHOCOLATADO PO NESCAU ACT GO SACHET 12X550G BR</t>
  </si>
  <si>
    <t>ACHOCOLATADO PO NESCAU ACT GO  SACHET 20X175G BR</t>
  </si>
  <si>
    <t>ACHOCOLATADO PO NESQUIK MORANGO 24X380G BR</t>
  </si>
  <si>
    <t>BEBIDA LACTEA NESCAU ACTIGEN-E 12X1L BR</t>
  </si>
  <si>
    <t>BEBIDA LACTEA NESCAU ACT GE ZERO LACT 27X200ML BR</t>
  </si>
  <si>
    <t>BEBIDA LACTEA NESCAU LIGHT 27X200ML N1 BR</t>
  </si>
  <si>
    <t>BEBIDA LACTEA NESQUIK MRG 27X200ML N1 BR</t>
  </si>
  <si>
    <t>BEBIDA LACTEA NESTLE FARINHA LACTEA 27X200ML N1 BR</t>
  </si>
  <si>
    <t>BEBIDA LACTEA NESCAU ACTIV-GO 27X200ML BR</t>
  </si>
  <si>
    <t>BEBIDA LACTEA NESCAU ACTIV-GO 27X200ML N1 BR</t>
  </si>
  <si>
    <t>BEBIDA LACTEA NESCAU ACT GE 3(9X200ML)PRL9P8N1BR</t>
  </si>
  <si>
    <t>BEBIDA NESFIT AMENDOA 12X1L BR</t>
  </si>
  <si>
    <t>BEBIDA NESFIT BEBIDA DE ARROZ INTEGRAL 12X1L BR</t>
  </si>
  <si>
    <t>BEBIDA NESFIT BEBIDA DE AVEIA INTEGRAL 12X1L BR</t>
  </si>
  <si>
    <t>BEBIDA NESFIT CACAU 12X1L BR</t>
  </si>
  <si>
    <t>BEBIDA NESFIT COCO 12X1L BR</t>
  </si>
  <si>
    <t>BEBIDA NESFIT SABOR NATURAL 12X1L BR</t>
  </si>
  <si>
    <t>BEBIDA NESFIT CACAU 4(6X260)ML BR</t>
  </si>
  <si>
    <t>BEBIDA LACTEA NESCAU MAX CEREAL GARRAFA 4 (6X260ML) BR</t>
  </si>
  <si>
    <t>BEBIDA LACTEA NESCAU ORGANICO GARRAFA 24X200ML BR</t>
  </si>
  <si>
    <t>BEBIDA LACTEA NESCAU PROTEIN 4 (6X270ML) BR</t>
  </si>
  <si>
    <t>BEBIDA LACTEA NESTON PROT BANANA E MACA 24X280ML BR</t>
  </si>
  <si>
    <t>BEBIDA LACTEA ALPINO GARRAFA PLAS 4 (6X280ML) BR</t>
  </si>
  <si>
    <t>BEBIDA LACTEA GALAK GARRAFA 4 (6X270ML) BR</t>
  </si>
  <si>
    <t>BEBIDA LACTEA NESCAFE GARRAFA 4 (6X270ML) BR</t>
  </si>
  <si>
    <t>BEBIDA LACTEA NESCAU GARRAFA PLAS 4 (6X270ML) BR</t>
  </si>
  <si>
    <t>BEBIDA LACTEA NESTON GARRAFA PLAS 4 (6X280ML) BR</t>
  </si>
  <si>
    <t>BISCOITO BONO RECH CHOC COBERTO 36X109G BR</t>
  </si>
  <si>
    <t>BISCOITO BONO RECH DDL COBERTO 36X109G BR</t>
  </si>
  <si>
    <t>BISCOITO CALIPSO 40X130G XI</t>
  </si>
  <si>
    <t>BISCOITO NEGRESCO RECH COBERTO 36X120G BR</t>
  </si>
  <si>
    <t>BISCOITO NEGRESCO RECH CHOC COBERTO 36X120GBR</t>
  </si>
  <si>
    <t>BISCOITO NESTLE CHOCO BISCUIT 36X80G BR</t>
  </si>
  <si>
    <t>BISCOITO PASSATEMPO COB CHOC 36X120G XI</t>
  </si>
  <si>
    <t>BISCOITO ALPINO COOKIE GOTAS CHOC 52(3X20G)BR</t>
  </si>
  <si>
    <t>BISCOITO CLASSIC COOKIE CHOC GOTAS CHOC 52X60GBR</t>
  </si>
  <si>
    <t>BISCOITO GALAK COOKIE GOTAS CHOC BRANCO 52(3X20G) BR</t>
  </si>
  <si>
    <t>BISCOITO GAROTO COOKIE GOTA CHOC 52X60G BR</t>
  </si>
  <si>
    <t>BISCOITO GAROTO COOKIE CORES GOTAS CHOC 52(3X20G) BR</t>
  </si>
  <si>
    <t>BISCOITO NEGRESCO COOKIE CHOC GOTAS BAUN 52X60GBR</t>
  </si>
  <si>
    <t>BISCOITO NESCAU COOKIE CHOC GOTAS CHOC 52X60G BR</t>
  </si>
  <si>
    <t>BISCOITO NESCAU COOKIE CHOC GOTAS DUO 52X60G BR</t>
  </si>
  <si>
    <t>BISCOITO NESFIT COOKIE BANANA 52X60G BR</t>
  </si>
  <si>
    <t>BISCOITO NESFIT COOKIE CACAU E AVELA 52X60G BR</t>
  </si>
  <si>
    <t>BISCOITO NESFIT COOKIE CACAU E MEL 52X60G BR</t>
  </si>
  <si>
    <t>BISCOITO NESFIT COOKIE FRUTAS VERMELHAS 52X60G BR</t>
  </si>
  <si>
    <t>BISCOITO NESTLE CLASSIC COOKIE BAUN GOTAS CHOC 52X60G BR</t>
  </si>
  <si>
    <t>BISCOITO PASSATEMPO COOKIE GOTAS CHOC 52X60G BR</t>
  </si>
  <si>
    <t>BISCOITO PRESTIGIO COOKIE CHOC GOTAS CHOC 52X60G BR</t>
  </si>
  <si>
    <t>BISCOITO BONO RECHEADO CHOCOLATE 60X126G BR</t>
  </si>
  <si>
    <t>BISCOITO BONO RECHEADO LIMAO 60X126G BR</t>
  </si>
  <si>
    <t>BISCOITO BONO RECHEADO LIMAO 63X140G BR</t>
  </si>
  <si>
    <t>BISCOITO BONO RECHEADO MORANGO 60X126G BR</t>
  </si>
  <si>
    <t>BISCOITO BONO RECHEADO DDL 60X126G BR</t>
  </si>
  <si>
    <t>BISCOITO CLASSIC RECHEADO 60X140G BR</t>
  </si>
  <si>
    <t>BISCOITO GAROTO RECH CHOC 70X130G BR</t>
  </si>
  <si>
    <t>BISCOITO GAROTO RECH CHOC BRANCO 70X130G BR</t>
  </si>
  <si>
    <t>BISCOITO MOCA RECHEADO 60X140G BR</t>
  </si>
  <si>
    <t>BISCOITO NEGRESCO RECH SVT MORANGO 63X140G BR</t>
  </si>
  <si>
    <t>BISCOITO NEGRESCO RECHEADO 63X140G BR</t>
  </si>
  <si>
    <t>BISCOITO NEGRESCO RECHEADO CHOCOLATE 63X140G BR</t>
  </si>
  <si>
    <t>BISCOITO NESCAU RECHEADO 60X140G BR</t>
  </si>
  <si>
    <t>BISCOITO PRESTIGIO RECHEADO 60X140G BR</t>
  </si>
  <si>
    <t>BISCOITO BONO WAFER ALPINO 48X110G BR</t>
  </si>
  <si>
    <t>BISCOITO BONO WAFER LIMAO 48X110G BR</t>
  </si>
  <si>
    <t>BISCOITO BONO WAFER MRG SENSACAO 48X110G BR</t>
  </si>
  <si>
    <t>BISCOITO CLASSIC WAFER 48X110G BR</t>
  </si>
  <si>
    <t>BISCOITO GALAK WAFER 48X110G BR</t>
  </si>
  <si>
    <t>BISCOITO NEGRESCO WAFER 48X110G BR</t>
  </si>
  <si>
    <t>BISCOITO PASSATEMPO MINI WFR MRG 16(28X20G) BR</t>
  </si>
  <si>
    <t>BISCOITO PASSATEMPO MINI WFR CHOC 16(28X20G)BR</t>
  </si>
  <si>
    <t>BISCOITO PASSATEMPO WAFER CHOC 48X110G BR</t>
  </si>
  <si>
    <t>BISCOITO PASSATEMPO WAFER MRG 48X110G BR</t>
  </si>
  <si>
    <t>BISCOITO PRESTIGIO WAFER 48X110G BR</t>
  </si>
  <si>
    <t>BISCOITO NESFIT MIX DE GERGELIM 36(6X21G) BR</t>
  </si>
  <si>
    <t>BISCOITO NESFIT MULTI CEREAIS 36(6X21G) BR</t>
  </si>
  <si>
    <t>BISCOITO NESFIT SALGADO INTEGRAL 50X170G BR</t>
  </si>
  <si>
    <t>BISCOITO NESFIT INTEGRAL 36(6X21G) BR</t>
  </si>
  <si>
    <t>BISCOITO NESFIT SALGADO INTEGRAL GERGELIM 50X170G BR</t>
  </si>
  <si>
    <t>BISCOITO NESFIT BANANA AVEIA E CANELA 48X160G BR</t>
  </si>
  <si>
    <t>BISCOITO NESFIT LARANJA E CENOURA 48X160G BR</t>
  </si>
  <si>
    <t>BISCOITO NESFIT AVEIA E MEL 48X160G BR</t>
  </si>
  <si>
    <t>BISCOITO NESFIT CACAU E CEREAIS 48X160G BR</t>
  </si>
  <si>
    <t>BISCOITO NESFIT COCO 48X160G BR</t>
  </si>
  <si>
    <t>BISCOITO NESFIT LEITE E MEL 48X160G BR</t>
  </si>
  <si>
    <t>BISCOITO NESFIT LIMAO E CEREAIS 48X160G BR</t>
  </si>
  <si>
    <t>BISCOITO NESFIT MRG E CEREAIS 48X160G BR</t>
  </si>
  <si>
    <t>BISCOITO NESFIT DELICE CACAU E AVELA 45X140G BR</t>
  </si>
  <si>
    <t>BISCOITO NESFIT DELICE FRUTVER 45X140G BR</t>
  </si>
  <si>
    <t>BISCOITO NESFIT DELICE MACA E CANELA 45X140G BR</t>
  </si>
  <si>
    <t>BISCOITO PASSATEMPO RECH CHOC MRG 70X130G BR</t>
  </si>
  <si>
    <t>BISCOITO PASSATEMPO RECH CHOC CHOC 70X130G BR</t>
  </si>
  <si>
    <t>BISCOITO PASSATEMPO RECHEADO CHOC 70X130G BR</t>
  </si>
  <si>
    <t>BISCOITO PASSATEMPO RECHEADO DDL 70X130G BR</t>
  </si>
  <si>
    <t>BISCOITO PASSATEMPO RECHEADO LEITE 70X130G BR</t>
  </si>
  <si>
    <t>BISCOITO PASSATEMPO RECHEADO MRG 70X130G BR</t>
  </si>
  <si>
    <t>BISCOITO PASSATEMPO RECH CHOC BATON 28X96G BR</t>
  </si>
  <si>
    <t>BISCOITO PASSATEMPO RECH CHOC CHOC GALAK 28X96G BR</t>
  </si>
  <si>
    <t>BISCOITO PASSATEMPO LEITE 54X150G BR</t>
  </si>
  <si>
    <t>BISCOITO PASSATEMPO CHOCOMIX SECO E DOCE 54X150G BR</t>
  </si>
  <si>
    <t>BISCOITO PASSATEMPO SECO E DOCE FLOCOS 54X150G BR</t>
  </si>
  <si>
    <t>BISCOITO TOSTINES CRACKER AGUA 40X200G BR</t>
  </si>
  <si>
    <t>BISCOITO TOSTINES MAISENA 40X200G XI</t>
  </si>
  <si>
    <t>BISCOITO TOSTINES COCO 48X160G BR</t>
  </si>
  <si>
    <t>BISCOITO TOSTINES MACA E CANELA 48X160G BR</t>
  </si>
  <si>
    <t>SOPAS MAGGI CREME CEBOLA 12X68G BR</t>
  </si>
  <si>
    <t>SOPAS MAGGI CRM CEB MENOS SODIO 12(12X61G) BR</t>
  </si>
  <si>
    <t>SOPAS MAGGI CRM CEBOLA BACON 12(12X61G) BR</t>
  </si>
  <si>
    <t>SOPAS MAGGI SOPA CARNE&amp;CONCHINHAS 10X63G BR</t>
  </si>
  <si>
    <t>SOPAS MAGGI SOPA CEBOLA 12X68G BR</t>
  </si>
  <si>
    <t>SOPAS MAGGI SOPA CREME GALINHA 12X63G BR</t>
  </si>
  <si>
    <t>SOPAS MAGGI SOPA CREME QUEIJO 12X78G BR</t>
  </si>
  <si>
    <t>SOPAS MAGGI SOPA GL&amp;FIDELINI 12(10X60G BR</t>
  </si>
  <si>
    <t>SOPAO MAGGI SOPA FEIJAO&amp;MACARRAO 24X213G BR</t>
  </si>
  <si>
    <t>SOPAO MAGGI SOPAO CAR MENOS SODIO 24X150G BR</t>
  </si>
  <si>
    <t>SOPAO MAGGI SOPAO CARNE PANELA 24X200G BR</t>
  </si>
  <si>
    <t>SOPAO MAGGI SOPAO GALINHA 24X200G BR</t>
  </si>
  <si>
    <t>SOPAO MAGGI SOPAO GALINHA CAIPIRA 24X200G BR</t>
  </si>
  <si>
    <t>SOPAO MAGGI SOPAO GL MENOS SODIO 24X150G BR</t>
  </si>
  <si>
    <t>SOPAO MAGGI SOPAO SP CANJA GALINHA 24X200G BR</t>
  </si>
  <si>
    <t>SOPAO MAGGI SOPAO SP CARNE 24X200G BR</t>
  </si>
  <si>
    <t>SOPAO MAGGI SOPAO SP COSTELA 24X200G BR</t>
  </si>
  <si>
    <t>NESCAFE CREMOSO LATA 12X150G BR</t>
  </si>
  <si>
    <t>NESCAFE DESCAFEINADO SACHET 24X50G BR</t>
  </si>
  <si>
    <t>NESCAFE DOLCA SACHET 24X50G BR</t>
  </si>
  <si>
    <t>2101.12.00</t>
  </si>
  <si>
    <t>NESCAFE MATINAL SACHET 24X50G XW</t>
  </si>
  <si>
    <t>NESCAFE MATINAL SUAVE SACHET 24X40G BR</t>
  </si>
  <si>
    <t>NESCAFE ORGL+TRDCO SAC 12X150GPRPACKBR</t>
  </si>
  <si>
    <t>NESCAFE ORIGINAL SACHET 24X50G XW</t>
  </si>
  <si>
    <t>NESCAFE TRADICAO SACHET 24X50G XW</t>
  </si>
  <si>
    <t>NESCAFE MATINAL 24X100G BR</t>
  </si>
  <si>
    <t>NESCAFE ORIGINAL 24X100G BR</t>
  </si>
  <si>
    <t>NESCAFE ORIGINAL 24X50G BR</t>
  </si>
  <si>
    <t>NESCAFE TRADICAO 24X100G BR</t>
  </si>
  <si>
    <t>NESCAFE MATINAL FCO 12X160G BR</t>
  </si>
  <si>
    <t>NESCAFE ORIGINAL FCO 12X160G BR</t>
  </si>
  <si>
    <t>NESCAFE TRADICAO FCO 12X160G BR</t>
  </si>
  <si>
    <t>NESCAFE TRDCO+ORGL 4X480G PRPACK BR</t>
  </si>
  <si>
    <t>NESCAFE CHAPADA SOLUVEL FCO 24X90G BR</t>
  </si>
  <si>
    <t>NESCAFE SAO SOLUVEL FCO 24X90G BR</t>
  </si>
  <si>
    <t>NESCAFE SERRAS SOLUVEL FCO 24X90G BR</t>
  </si>
  <si>
    <t>NESCAFE GOLD BLEND FCO SGNT 6X100G XQ</t>
  </si>
  <si>
    <t>NESCAFE GOLD ESPRESSO FCO 6X100G BR</t>
  </si>
  <si>
    <t>NESCAFE GOLD INTENSO FCO SGNT 6X100G XQ</t>
  </si>
  <si>
    <t>NESCAFE INTENSIDADE MAXIMA FCO 12X160GBR</t>
  </si>
  <si>
    <t>NESCAFE CHAPADA TORR MDO LATA 12X250G BR</t>
  </si>
  <si>
    <t>NESCAFE GOLD TORR MDO EQUILIBRADO SAC 12X250G BR</t>
  </si>
  <si>
    <t>NESCAFE SÃO SEBASTIAO TORR MOIDO LATA 12X250G BR</t>
  </si>
  <si>
    <t>NESCAFE SERRAS TORR MDO LATA 12X250G BR</t>
  </si>
  <si>
    <t>NESCAFE GOLD TORR MOIDO SUAVE SAC 12X250G BR</t>
  </si>
  <si>
    <t>NESCAFE GOLD TORR MOIDO INTENSO SAC 12X250G BR</t>
  </si>
  <si>
    <t>NESCAFE INTENSIDADE MAX T&amp;M SAC 12X250G BR</t>
  </si>
  <si>
    <t>ALPINO CHOCOLATE BAG 24X195G BR</t>
  </si>
  <si>
    <t>NESCAU BALL CHOCOLATE 4(12X75G) BR</t>
  </si>
  <si>
    <t>NESTLE ESPECIALIDADES BOMBONS 30X251G BR</t>
  </si>
  <si>
    <t>CHARGE CHOCOLATE 12(30X40G) XW</t>
  </si>
  <si>
    <t>CHARGE FLOWPACK 30X117G BR</t>
  </si>
  <si>
    <t>CHOKITO CHOCOLATE 18(30X32G) BR</t>
  </si>
  <si>
    <t>CHOKITO FLOWPACK 30X114G BR</t>
  </si>
  <si>
    <t>LOLLO CHOCOLATE 12(30X28G) BR</t>
  </si>
  <si>
    <t>LOLLO FLOWPACK 30X114G BR</t>
  </si>
  <si>
    <t>PRESTIGIO AO LEITE FLOWPACK 30X114G BR</t>
  </si>
  <si>
    <t>PRESTIGIO BRANCO CHOCOLATE 18(30X33)G BR</t>
  </si>
  <si>
    <t>PRESTIGIO BRANCO FLOWPACK 30X114G BR</t>
  </si>
  <si>
    <t>PRESTIGIO CHOCOLATE 30X33G BR</t>
  </si>
  <si>
    <t>PRESTIGIO DARK CHOCOLATE 18(30X33G) BR</t>
  </si>
  <si>
    <t>NESTLE COB CHOC AOLEI BLEND 20X500G BR</t>
  </si>
  <si>
    <t>1806.32.10</t>
  </si>
  <si>
    <t>NESTLE COB CHOC LEITE 20X500G BR</t>
  </si>
  <si>
    <t>NESTLE COB CHOC MEIO AMARGO 11X300G BR</t>
  </si>
  <si>
    <t>NESTLE COBERTURA CHOC BRANCO 11X300G BR</t>
  </si>
  <si>
    <t>NESTLE COBERTURA CHOC BRANCO 20X500G BR</t>
  </si>
  <si>
    <t>NESTLE COBERTURA CHOC LEITE 11X300G BR</t>
  </si>
  <si>
    <t>NESTLE GOTAS CHOC AO LEITE 40X100G BR</t>
  </si>
  <si>
    <t>NESTLE GOTAS CHOC BRANCO 40X100G BR</t>
  </si>
  <si>
    <t>NESTLE GOTAS CHOC MEIO AMARGO 40X100G BR</t>
  </si>
  <si>
    <t>ALPINO BLACK TOP CHOC 4(14X90G) BR</t>
  </si>
  <si>
    <t>ALPINO CHOC DARK MILK 41% 4(14X85G) BR</t>
  </si>
  <si>
    <t>ALPINO CHOC DARK MILK 51% 4(14X85G) BR</t>
  </si>
  <si>
    <t>BISCOITO CALIPSO COBERTO 40X130G XI</t>
  </si>
  <si>
    <t>ALPINO CHOC EXTRA CREMOSO 4(14X90G) BR</t>
  </si>
  <si>
    <t>ALPINO CHOC GIANDUIA 4(14X90G) BR</t>
  </si>
  <si>
    <t>ALPINO CHOCOLATE 4(14X90G) BR</t>
  </si>
  <si>
    <t>ALPINO NEVADO CHOC 4(14X90G) BR</t>
  </si>
  <si>
    <t>CLASSIC CHOC MEIO AMARGO 4(14X90G) BR</t>
  </si>
  <si>
    <t>CLASSIC CHOCOLATE AO LEITE 4(14X90G) BR</t>
  </si>
  <si>
    <t>CLASSIC DUO CHOCOLATE 4(14X90G) BR</t>
  </si>
  <si>
    <t>CLASSIC PRESTIGIO 4(14X90G) BR</t>
  </si>
  <si>
    <t>CRUNCH AMENDOIM 4(14X90G) BR</t>
  </si>
  <si>
    <t>CRUNCH CHOCOLATE 4(14X90G) BR</t>
  </si>
  <si>
    <t>DIPLOMATA CHOCOLATE 4(14X90G) BR</t>
  </si>
  <si>
    <t>GALAK CHOCOLATE 4(14X90G) BR</t>
  </si>
  <si>
    <t>NESTLE TABLETE NESCAU 4(14X90G) XW</t>
  </si>
  <si>
    <t>NESTLE TABLETE MOCA BRIGADEIRO 4(14X90G)XW</t>
  </si>
  <si>
    <t>SUFLAIR CHOCOLATE AO LEITE 4(16X80G) BR</t>
  </si>
  <si>
    <t>SUFLAIR CHOCOLATE DUO 4(16X80G) BR</t>
  </si>
  <si>
    <t>KIT KAT 4FNGR LEITE 4(24X41.5G) BR</t>
  </si>
  <si>
    <t>KITKAT 4FNGR BRANCO 4(24X41,5G) BR</t>
  </si>
  <si>
    <t>KITKAT 4FNGR DARK 4(24X41,5G) BR</t>
  </si>
  <si>
    <t>KITKAT 4FNGR GOLD 4(24X41,5G) BR</t>
  </si>
  <si>
    <t>KITKAT 4FNGR LIMAO 4(24X41,5G) BR</t>
  </si>
  <si>
    <t>KIT KAT TABLETE LIMAO 4(14X102G) BR</t>
  </si>
  <si>
    <t>NESTLE CACAU EM PO SOLUVEL 25X200G BR</t>
  </si>
  <si>
    <t>1805.00.00</t>
  </si>
  <si>
    <t>NESTLE CHOC EM PO SOLUVEL 25X200G XI</t>
  </si>
  <si>
    <t>1806.10.00</t>
  </si>
  <si>
    <t>NESTLE DOIS FRADES CACAU EM PO 70% 25X200G BR</t>
  </si>
  <si>
    <t>NESTLE BROWNIE CHOCOLATE 12X350G BR</t>
  </si>
  <si>
    <t>ALPINO CHOCOLATE LEITE 12(22X25G) BR</t>
  </si>
  <si>
    <t>CLASSIC CHOCOLATE LEITE 12(22X25G) BR</t>
  </si>
  <si>
    <t>CLASSIC DIET CHOCOLATE 12(22X25G) BR</t>
  </si>
  <si>
    <t>CRUNCH CHOCOLATE 12(22X22,5G) BR</t>
  </si>
  <si>
    <t>GALAK CHOCOLATE BRANCO 12(18X20G) BR</t>
  </si>
  <si>
    <t>GALAK CHOCOLATE BRANCO 12(22X25G) BR</t>
  </si>
  <si>
    <t>MOCA CHOCOLATE 12(24X38G) BR</t>
  </si>
  <si>
    <t>1806.31.10</t>
  </si>
  <si>
    <t>SENSACAO CHOCOLATE 12(24X38G) BR</t>
  </si>
  <si>
    <t>SUFLAIR CHOCOLATE LEITE 12(20X50G) BR</t>
  </si>
  <si>
    <t>CEREAL MATINAL CHEERIOS 12X210G PRBPGRTSTIGELA BR</t>
  </si>
  <si>
    <t>CEREAL MATINAL CHEERIOS MACA E CANELA 24X210G BR</t>
  </si>
  <si>
    <t>CEREAL MATINAL CHEERIOS HONEY 24X210G BR</t>
  </si>
  <si>
    <t>CEREAL MATINAL CHEERIOS HONEY 20X120G BR</t>
  </si>
  <si>
    <t>CEREAL MATINAL CRUNCH 20X330G BR</t>
  </si>
  <si>
    <t>CEREAL MATINAL CRUNCH SACHET 20X120G BR</t>
  </si>
  <si>
    <t>CEREAL MATINAL MOCA CHURROS 24X210G BR</t>
  </si>
  <si>
    <t>CEREAL MATINAL MOCA FLAKES SACHET 20X120G BR</t>
  </si>
  <si>
    <t>CEREAL MATINAL MOCA FLAKES 20X330G BR</t>
  </si>
  <si>
    <t>CEREAL MATINAL MOCA FLAKES 10X330G PRBPGRTSTIGELA BR</t>
  </si>
  <si>
    <t>CEREAL MATINAL NESTLE CORN FLAKES 20X240G BR</t>
  </si>
  <si>
    <t>CEREAL MATINAL NESCAU SACHET 12(16X30G) BR</t>
  </si>
  <si>
    <t>CEREAL MATINAL NESCAU 14X770G BR</t>
  </si>
  <si>
    <t>CEREAL MATINAL NESCAU 16X400G BR</t>
  </si>
  <si>
    <t>CEREAL MATINAL NESCAU 24X210G BR</t>
  </si>
  <si>
    <t>CEREAL MATINAL NESCAU SACHET 20X120G BR</t>
  </si>
  <si>
    <t>CEREAL MATINAL NESCAU 60%MENOS ACUCAR 24X200G BR</t>
  </si>
  <si>
    <t>CEREAL MATINAL NESCAU 8X770G PRBPGRTSTIGELA BR</t>
  </si>
  <si>
    <t>CEREAL MATINAL NESCAU DUO 24X210G BR</t>
  </si>
  <si>
    <t>CEREAL MATINAL NESFIT 0%ADICAO ACUCAR 24X220G BR</t>
  </si>
  <si>
    <t>CEREAL MATINAL NESFIT CACAU 0% ADICAO ACU 24X220G BR</t>
  </si>
  <si>
    <t>CEREAL MATINAL NESFIT 0% ADICAO ACU 8X220G PRBPGRTSPORTACER BR</t>
  </si>
  <si>
    <t>CEREAL MATINAL NESFIT SABOR MEL C/AME 0%ADICAO ACU 24X220G BR</t>
  </si>
  <si>
    <t>CEREAL MATINAL SNOW FLAKES MORANGO 24X230G BR</t>
  </si>
  <si>
    <t>CEREAL MATINAL SNOW FLAKES SACHET 20X120G BR</t>
  </si>
  <si>
    <t>CEREAL MATINAL SNOW FLAKES 14X620G BR</t>
  </si>
  <si>
    <t>CEREAL MATINAL SNOW FLAKES 20X300G BR</t>
  </si>
  <si>
    <t>CAPSULA NATURES HEART CHA PURERED 12CAPS 3X72G BR</t>
  </si>
  <si>
    <t>CAPSULA NATURES HEART CHAPOWERTEA 12CAPS 3X72G BR</t>
  </si>
  <si>
    <t>CAPSULA NATURES HEART CHAZENSTYLE 12CAPS 3X72G BR</t>
  </si>
  <si>
    <t>CAPSULA NATURES HEART CHA FRH TANGERINE 12CAPS 3X72G BR</t>
  </si>
  <si>
    <t>CAPSULA NESC DLC GST CAFFE MATINAL 10CAPS 3X90G BR</t>
  </si>
  <si>
    <t>CAPSULA NESC DOLCE GUSTO CAPP 10CAPS 3X117G BR</t>
  </si>
  <si>
    <t>CAPSULA NESCAFE DLC GST ESP INSO 10CAPS 3X80G N1 BR</t>
  </si>
  <si>
    <t>CAPSULA NESCAFE DLC GST CHOCOCINO 10CAPS 3X169G N1 BR</t>
  </si>
  <si>
    <t>CAPSULA NESCAFE DLC GST ESPRESSO 10CAPS 3X60G N1 BR</t>
  </si>
  <si>
    <t>CAPSULA NESCAFE DLC GST NESCAU 10CAPS 3X170G N1 BR</t>
  </si>
  <si>
    <t>CAPSULA NESCAFE DLC GST CAFÉ AULAIT 10CAPS 3X100G N1 BR</t>
  </si>
  <si>
    <t>CAPSULA NDG ESPRESSO DECAF BLUE 16CAPS 3X96G XQ</t>
  </si>
  <si>
    <t>0901.22.00</t>
  </si>
  <si>
    <t>CAPSULA NESCAFE DLC GST ESP BARISTA 16CAPS 3X120G BR</t>
  </si>
  <si>
    <t>CAPSULA NESCAFE DLC GST ESP DCF BLUE 16CAPS 3X96G XQ</t>
  </si>
  <si>
    <t>CAPSULA NESCAFE DLC GST ESP RISTARDENZA 16CAPS 3X112G XQ</t>
  </si>
  <si>
    <t>CAPSULA NESCAFE DLC GST MCHCCN CANL 10CAPS 3X172G BR</t>
  </si>
  <si>
    <t>CAPSULA NESCAFE DLC GST MOCHA 16CAPS 3X216G BR</t>
  </si>
  <si>
    <t>CAPSULA NESCAFE DLC GST RISTRETTO 16CAPS 3X104G XQ</t>
  </si>
  <si>
    <t>CAPSULA NESCAFE DLC GST CHOCO CRML 16CAPS 3X204,8G BR</t>
  </si>
  <si>
    <t>CAPSULA NESCAFE DLC GST MCHCCN CANL 16CAPS 3X275,2G BR</t>
  </si>
  <si>
    <t>CAPSULA NESCAFE DLC GST NESTEA LIMAO 16CAPS 3X128G XQ</t>
  </si>
  <si>
    <t>CAPSULA NESCAFE DOLCE GUSTO CAPP 16CAPS 3X188G BR</t>
  </si>
  <si>
    <t>CAPSULA NESCAFE DOLCE GUSTO LTMAC 16CAPS 3X194,4G BR</t>
  </si>
  <si>
    <t>CAPSULA NESCAFE DLC GST CHOCOCINO 16CAPS 3X270G BR</t>
  </si>
  <si>
    <t>CAPSULA NESCAFE DLC GST NESCAU 16CAPS 3X272G BR</t>
  </si>
  <si>
    <t>CAPSULA NDG CAFE CASEIRO INSO 16 CAPS 3X144G BR</t>
  </si>
  <si>
    <t>CAPSULA NESCAFE DLC GST CAFÉ AULAIT 16 CAPS 3X160G BR</t>
  </si>
  <si>
    <t>CAPSULA NESCAFE DLC GST CAFFE MATINAL 16 CAPS 3X144G BR</t>
  </si>
  <si>
    <t>CAPSULA NESCAFE DLC GST LUNGO 16 CAPS 3X112GN1 XQ</t>
  </si>
  <si>
    <t>CAPSULA NESCAFE DLC GST LUNGO 16 CAPS 3X112G BR</t>
  </si>
  <si>
    <t>CAPSULA NESCAFE DLC GST CRTD ESPMAC 16CAPS 3X100,8G BR</t>
  </si>
  <si>
    <t>CAPSULA NESCAFE DLC GST ESP INSO 16CAPS 3X128G N1 BR</t>
  </si>
  <si>
    <t>CAPSULA NESCAFE DLC GST ESPRESSO 16CAPS 3X96G BR</t>
  </si>
  <si>
    <t>CAPSULA NESCAFE DLC GST CAFE CASEIRO 16 CAP 3X128G BR</t>
  </si>
  <si>
    <t>CAPSULA NESCAFE DLC GST C FLAIT DESN 16CAPS 3X160G BR</t>
  </si>
  <si>
    <t>GAROTO TAB SERENATA 4 (14X90G) XW</t>
  </si>
  <si>
    <t>TALENTO TAB DARK CAFE 8 (15X75G) XW</t>
  </si>
  <si>
    <t>TALENTO TAB DARK LARANJA 8 (15X75G) XW</t>
  </si>
  <si>
    <t>TALENTO TAB DARK MENTA 8 (15X75G) XW</t>
  </si>
  <si>
    <t>BATON BASTAO CHOC AO LEITE 12(10X64G) BR</t>
  </si>
  <si>
    <t>BATON BASTAO CHOC BRANCO 12(10X64G) BR</t>
  </si>
  <si>
    <t>BATON BASTAO CHOC BRANCO 32(30X16G)XW</t>
  </si>
  <si>
    <t>BATON BASTAO CHOC LEITE 32(30X16G)XW</t>
  </si>
  <si>
    <t>BATON BASTAO DUO 32(30X16G) XW</t>
  </si>
  <si>
    <t>BATON BASTAO RECH MORANGO 32(30X16G) BR</t>
  </si>
  <si>
    <t>BATON BASTAO RECHEADO LEITE 32(30X16G)XW</t>
  </si>
  <si>
    <t>BATON EXTRA MILK 12(10X64G) XW</t>
  </si>
  <si>
    <t>BATON EXTRA MILK 32(30X16G) XW</t>
  </si>
  <si>
    <t>SERENATA DE AMOR WAFER CSTN 10X825G XW</t>
  </si>
  <si>
    <t>GAROTO CAIXA BOMBONS SORTIDOS 30X250G BR</t>
  </si>
  <si>
    <t>GAROTO CAIXA BOMBONS SORTIDOS 30X250G N1 BR</t>
  </si>
  <si>
    <t>GAROTO CARIBE CANDYBAR 8(30X28G) BR</t>
  </si>
  <si>
    <t>GAROTO COBERTURA CHOC AO LEITE 5X2,1KG BR</t>
  </si>
  <si>
    <t>1806.20.00</t>
  </si>
  <si>
    <t>GAROTO COBERTURA CHOC AO LEITE BLEND 5X2,1KGBR</t>
  </si>
  <si>
    <t>GAROTO COBERTURA CHOC AOLEITE BLEND 20X500G BR</t>
  </si>
  <si>
    <t>GAROTO COBERTURA CHOC BRANCO 5X2,1KG BR</t>
  </si>
  <si>
    <t>GAROTO COBERTURA CHOC MEIO AMARGO 5X2,1KG BR</t>
  </si>
  <si>
    <t>GAROTO COBERTURA CHOC AO LEITE 11X300G BR</t>
  </si>
  <si>
    <t>GAROTO COBERTURA CHOC BRANCO 11X300G BR</t>
  </si>
  <si>
    <t>GAROTO COBERTURA CHOC MEIO AMARGO 12X1KG XW</t>
  </si>
  <si>
    <t>GAROTO COBERTURA CHOC MEIO AMARGO 20X500G XW</t>
  </si>
  <si>
    <t>GAROTO COBERTURA CHOCLEITE BLEND 12X1KG BR</t>
  </si>
  <si>
    <t>GAROTO COBERTURA CHOC AMARGO 11X300G BR</t>
  </si>
  <si>
    <t>GAROTO COBERTURA CHOC AO LEITE 12X1KG XW</t>
  </si>
  <si>
    <t>GAROTO COBERTURA CHOC AO LEITE 20X500G XW</t>
  </si>
  <si>
    <t>GAROTO COBERTURA CHOC BRANCO 12X1KG XW</t>
  </si>
  <si>
    <t>GAROTO COBERTURA CHOC BRANCO 20X500G XW</t>
  </si>
  <si>
    <t>GAROTO GOTAS CHOC AO LEITE 40X100G BR</t>
  </si>
  <si>
    <t>BATON TAB AO LEITE 4(10X96G) BR</t>
  </si>
  <si>
    <t>BATON TAB BATON + SMARTIES 4(14X90G) BR</t>
  </si>
  <si>
    <t>BATON TAB BCO RECH CREME 4(10X96G) BR</t>
  </si>
  <si>
    <t>BATON TAB RECH CREME 4(10X96G) BR</t>
  </si>
  <si>
    <t>GAROTO AERO TABCHOC AO LEITE 4(16X80G)BR</t>
  </si>
  <si>
    <t>GAROTO TAB CHOC BRANCO BISC 4(14X90G) XW</t>
  </si>
  <si>
    <t>GAROTO TAB CHOC MEIO AMARGO 4(14X90G) XW</t>
  </si>
  <si>
    <t>GAROTO TABCHOCLEITE CAJUPAS 4(14X90G)XW</t>
  </si>
  <si>
    <t>GAROTO TABLETE ALO DOCURA 4(14X90G) XW</t>
  </si>
  <si>
    <t>GAROTO TABLETE AMENDOIM 4(14X90G) XW</t>
  </si>
  <si>
    <t>GAROTO TABLETE CHOC AO LEITE 4(14X90G) XW</t>
  </si>
  <si>
    <t>GAROTO TABLETE CHOC BRANCO 4(14X90G) XW</t>
  </si>
  <si>
    <t>GAROTO TABLETE CHURROS 4(14X90G) XW</t>
  </si>
  <si>
    <t>GAROTO TABLETE CORES 4(14X90)G XW</t>
  </si>
  <si>
    <t>GAROTO TABLETE CROCANTE 4(14X90G) XW</t>
  </si>
  <si>
    <t>GAROTO TABLETE CSTN CAJU 4(14X90G) XW</t>
  </si>
  <si>
    <t>OPERETA TABCHOCBCO CSTNCAJU 4(14X90)G XW</t>
  </si>
  <si>
    <t>GAROTO PASTILHA EXTRAFORTE 24(40X17G) XW</t>
  </si>
  <si>
    <t>GAROTO PASTILHA HORTELA 24(40X17G) XW</t>
  </si>
  <si>
    <t>GAROTO PASTILHA MENTOL 24(40X17G) XW</t>
  </si>
  <si>
    <t>GAROTO CACAU EM PO 20X200G XW</t>
  </si>
  <si>
    <t>GAROTO CHOCOLATE EM PO 20X200G XI</t>
  </si>
  <si>
    <t>GAROTO CHOCOLATE PO 70% 20X200G BR</t>
  </si>
  <si>
    <t>TALENTO CHOC BRANCO DOCE DE LEITE 8(12X90G)BR</t>
  </si>
  <si>
    <t>TALENTO TAB CHOC AMENDOA PAS 8(12X90G)XW</t>
  </si>
  <si>
    <t>TALENTO TAB CHOC BRANCO CER 8(12X90G) XW</t>
  </si>
  <si>
    <t>TALENTO TAB DARK FRAMBOESA 8(15X75G) XW</t>
  </si>
  <si>
    <t>TALENTO TAB DARK MARACUJA 8(15X75G) XW</t>
  </si>
  <si>
    <t>TALENTO TAB DRK CRML SALGADO 8(15X75G)XW</t>
  </si>
  <si>
    <t>TALENTO TAB LEITE AVELAS 8(12X90G) XW</t>
  </si>
  <si>
    <t>TALENTO TAB LEITE CAST PARA 8(12X90G) XW</t>
  </si>
  <si>
    <t>TALENTO TAB RECH COOKIES 8(12X90G) XW</t>
  </si>
  <si>
    <t>TALENTO TAB RECH MARACUJA 8(12X90G) XW</t>
  </si>
  <si>
    <t>TALENTO TAB RECH MORANGO 8(12X90G) XW</t>
  </si>
  <si>
    <t>TALENTO TAB RECH TORTA LIMAO 8(12X90G)XW</t>
  </si>
  <si>
    <t>TALENTO TAB DARK NIBS DE CCU 8(15X75G)XW</t>
  </si>
  <si>
    <t>TALENTO TAB MEIO AMARGO 8(12X90G) BR</t>
  </si>
  <si>
    <t>TALENTO TAB RECH CREME DE AVELA 8(12X90G) XW</t>
  </si>
  <si>
    <t>TALENTO TAB DIET AVELAS 12(15X25G) XI</t>
  </si>
  <si>
    <t>TALENTO TAB LEITE AMEN PAS 18(15X25G) XW</t>
  </si>
  <si>
    <t>TALENTO TAB LEITE AVELAS 18(15X25G) XW</t>
  </si>
  <si>
    <t>TALENTO TAB LEITE CAST PARA 18(15X25G)XW</t>
  </si>
  <si>
    <t>TALENTO TABLETE MEIO AMARGO 18(15X25G)BR</t>
  </si>
  <si>
    <t>LEITE EM PO MOLICO PROTEIN CARAMEL SALGAD 24X270ML BR</t>
  </si>
  <si>
    <t>LEITE EM PO MOLICO COLAGENO  12X250G BR</t>
  </si>
  <si>
    <t>1901.10.10</t>
  </si>
  <si>
    <t>LEITE EM PO MOLICO FIBRAS 21X175G BR</t>
  </si>
  <si>
    <t>LEITE EM PO MOLICO PARCIAL DESN+FIBRAS 24X260G BR</t>
  </si>
  <si>
    <t>LEITE EM PO MOLICO MAIS PROTEINA  12X250G BR</t>
  </si>
  <si>
    <t>LEITE EM PO MOLICO OMEGA 12X260G BR</t>
  </si>
  <si>
    <t>LEITE EM PO MOLICO ORIGEM VEGETAL  12X280G BR</t>
  </si>
  <si>
    <t>LEITE EM PO MOLICO ZERO LACT CMPTOLACT  24X260G BR</t>
  </si>
  <si>
    <t>LEITE EM PO MOLICO  DESN TOTAL CALCIO 24X280G BR</t>
  </si>
  <si>
    <t>0402.21.20</t>
  </si>
  <si>
    <t>LEITE EM PO MOLICO DESN SAC TOTAL CALCIO 12X500GBR</t>
  </si>
  <si>
    <t>LEITE EM PO MOLICO DESN TOTAL CA 24X280G PRAVESTRUZ BR</t>
  </si>
  <si>
    <t>LEITE EM PO MOLICO PROTEIN BAUNILHA 4(6X270ML) BR</t>
  </si>
  <si>
    <t>LEITE EM PO NINHO FORTI+ BANANA E AVEIA 24X180ML BR</t>
  </si>
  <si>
    <t>LEITE EM PO NINHO FORTINHO FORTI+ 24X180ML BR</t>
  </si>
  <si>
    <t>LEITE EM PO NINHO  LIQ C/ MRG BNA 27X190ML BR</t>
  </si>
  <si>
    <t>LEITE EM PO NINHO  VEGETAL MACA 24X200ML BR</t>
  </si>
  <si>
    <t>LEITE EM PO NINHO  VEGETAL MORANGO 24X200ML BR</t>
  </si>
  <si>
    <t>LEITE EM PO NINHO  LIQ C/ MRG&amp;BNA 27X200ML N2 BR</t>
  </si>
  <si>
    <t>LEITE EM PO NINHO FORTI+ ORIGEM VEGETAL 12X300G BR</t>
  </si>
  <si>
    <t>LEITE EM PO NINHO  HORA DE DORMIR 12X350G BR</t>
  </si>
  <si>
    <t>LEITE EM PO NINHO ORGANICO 24X350G BR</t>
  </si>
  <si>
    <t>LEITE EM PO NINHO FORTI+ CMPTOLACT24X380G PR10%DSCBR</t>
  </si>
  <si>
    <t>LEITE EM PO NINHO NOVO FORTI+ INST LACTEO 24X380G BR</t>
  </si>
  <si>
    <t>LEITE EM PO NINHO NOVO FORTI+ INST LACTEO 12X750G BR</t>
  </si>
  <si>
    <t>LEITE EM PO NINHO  SEMI DESN 24X350G BR</t>
  </si>
  <si>
    <t>LEITE EM PO NINHO  INTEGRAL 24X400G BR</t>
  </si>
  <si>
    <t>LEITE EM PO NINHO  INTEGRAL LATA 24X380G BR</t>
  </si>
  <si>
    <t>LEITE EM PO NINHO  INTEGRAL SACHET 12X750GBR</t>
  </si>
  <si>
    <t>LEITE EM PO NINHO  INTEGRAL SACHET 12X800G BR</t>
  </si>
  <si>
    <t>LEITE EM PO NINHO  ZERO LACTOSE 6X700G BR</t>
  </si>
  <si>
    <t>LEITE EM PO NINHO  ZERO LACTOSE 24X380G BR</t>
  </si>
  <si>
    <t>CREME DE LEITE NESTLE  LATA 48X300G BR</t>
  </si>
  <si>
    <t>CREME DE LEITE NESTLE PATE ERVAS FIN 48X160G BR</t>
  </si>
  <si>
    <t>CREME DE LEITE NESTLE PATE CEBOLA 48X160G BR</t>
  </si>
  <si>
    <t>CREME DE LEITE NESTLE EXTRA CREMOSO 48X280G BR</t>
  </si>
  <si>
    <t>CREME DE LEITE NESTLE PATE ALHO NEGRO 48X160G BR</t>
  </si>
  <si>
    <t>CREME DE LEITE NESTLE  UHT 27X200G BR</t>
  </si>
  <si>
    <t>CREME DE LEITE NESTLE UHT 10%GDR 27X200GBR</t>
  </si>
  <si>
    <t>CREME DE LEITE NESTLE  ZERO LACT UHT 27X200G BR</t>
  </si>
  <si>
    <t>MOCA BEIJINHO 6X365G BR</t>
  </si>
  <si>
    <t>MOCA BRIGADEIRO 6X385G BR</t>
  </si>
  <si>
    <t>MOCA CHOCOLATE CREMOSO 6X380G BR</t>
  </si>
  <si>
    <t>MOCA DE COLHER 48X395G BR</t>
  </si>
  <si>
    <t>MOCA DOCE DE LEITE 48X390G BR</t>
  </si>
  <si>
    <t>MOCA DOCE DE LEITE COCO 48X370G BR</t>
  </si>
  <si>
    <t>LEITE CONDENSADO MOCA LIGTH DESN CXNHA 27X410G BR</t>
  </si>
  <si>
    <t>LEITE CONDENSADO MOCA PARC DESN ZR LACT CXNHA 27X395G BR</t>
  </si>
  <si>
    <t>LEITE CONDENSADO MOCA SEMIDESN CAIXINHA 27X340GBR</t>
  </si>
  <si>
    <t>LEITE CONDENSADO MOCA SEMIDESN CAIXINHA 27X395G BR</t>
  </si>
  <si>
    <t>LEITE CONDENSADO MOCA DE PASSAR AVELA 6X215G BR</t>
  </si>
  <si>
    <t>LEITE CONDENSADO MOCA DE PASSAR CHURROS 6X195G BR</t>
  </si>
  <si>
    <t>LEITE CONDENSADO MOCA DE PASSAR DOCE DE LEITE 6X215G BR</t>
  </si>
  <si>
    <t>LEITE CONDENSADO MOCA TRAD LATA ABREFACIL 48X395G BR</t>
  </si>
  <si>
    <t>BEBIDA NATURES HEART AMENDOA 12X1L BR</t>
  </si>
  <si>
    <t>BEBIDA NATURES HEART ARROZ 12X1L BR</t>
  </si>
  <si>
    <t>BEBIDA NATURES HEART AVEIA 12X1L BR</t>
  </si>
  <si>
    <t>BEBIDA NATURES HEART CACAU 12X1L BR</t>
  </si>
  <si>
    <t>BEBIDA NATURES HEART CAJU 12X1L BR</t>
  </si>
  <si>
    <t>BEBIDA NATURES HEART COCO 12X1L BR</t>
  </si>
  <si>
    <t>MISTURA EM PO NATURES HEART CACAU E AMENDOA 10X50G BR</t>
  </si>
  <si>
    <t>MISTURA EM PO NATURES HEART CACAU E GOLDEN BERRY 10X50G BR</t>
  </si>
  <si>
    <t>SNACK NATURES HEART CRANBERRY NUTS 10X65G BR</t>
  </si>
  <si>
    <t>SNACKS</t>
  </si>
  <si>
    <t>2008.97.90</t>
  </si>
  <si>
    <t>SNACK NATURES HEART FRUIT BERRY 10X65G BR</t>
  </si>
  <si>
    <t>SNACK NATURES HEART NUTTY BERRY 10X65G BR</t>
  </si>
  <si>
    <t>SNACK NATURES HEART CRANBERRY 4 (14X25G) BR</t>
  </si>
  <si>
    <t>SNACK NATURES HEART GOLDEN BERRY NUTS 10X65G BR</t>
  </si>
  <si>
    <t>SNACK NTRHRT GOLDENBERRY NUTS 4 (14X25G) BR</t>
  </si>
  <si>
    <t>MISTURA EM PO NATURES HEART SPEAL SPIRULINA 10X100G BR</t>
  </si>
  <si>
    <t>2102.20.00</t>
  </si>
  <si>
    <t>MISTURA EM PO NATURES HEART SUPER FOOD QNOCOGLO 10X100G BR</t>
  </si>
  <si>
    <t>ACHOCOLATADO EM PO ALPINO NPRO 6X1KG BR</t>
  </si>
  <si>
    <t>ALPINO RECHEIO NPRO 6X2,54KG BR</t>
  </si>
  <si>
    <t>CHARGE RECHEIO NPRO 6X2,4KG BR</t>
  </si>
  <si>
    <t>CHOCOFANS ACHOC VENDING NPRO 6X1,3KG BR</t>
  </si>
  <si>
    <t>CHOCOLATE PO 50% NPRO 25KG BR</t>
  </si>
  <si>
    <t>CHOCOLATE EM PO</t>
  </si>
  <si>
    <t>KITKAT RECH&amp;COB CHOC NPRO 6X1,01KG BR</t>
  </si>
  <si>
    <t>AMACIANTE DE CARNE MAGGI AMACIANTE NPRO 6X1,1KG BR</t>
  </si>
  <si>
    <t>CALDO DE CARNE MAGGI NPRO 6X1,01KG BR</t>
  </si>
  <si>
    <t>2104.10.19</t>
  </si>
  <si>
    <t>CALDO DE GALINHA MAGGI NPRO 6X1,01KG BR</t>
  </si>
  <si>
    <t>TEMPERO MAGGI FONDOR NPRO 6X1,1KG BR</t>
  </si>
  <si>
    <t>2103.90.29</t>
  </si>
  <si>
    <t>TEMPERO MAGGI GRIL NPRO 6X1,1KG BR</t>
  </si>
  <si>
    <t>TEMPERO MAGGI REFOGA NPRO 6X1,1KG BR</t>
  </si>
  <si>
    <t>MOCA BEIJINHO NPRO 6X2400G XW</t>
  </si>
  <si>
    <t>MOCA BRIGADEIRO NPRO 6X2,570KG BR</t>
  </si>
  <si>
    <t>MOCA CHOCOLATE NPRO 6X2,540KG XW</t>
  </si>
  <si>
    <t>MOCA DOCE DE LEITE NPRO 5X3KG BR</t>
  </si>
  <si>
    <t>MOCA DOCE DE LEITE NPRO 6X2,540G XW</t>
  </si>
  <si>
    <t>LEITE CONDENSADO MOCA NPRO 4X5KG XW</t>
  </si>
  <si>
    <t>LEITE CONDENSADO MOCA NPRO 6X2,6KG XW</t>
  </si>
  <si>
    <t>LEITE CONDENSADO MOCA RECH NPRO 6X2,6KG XW</t>
  </si>
  <si>
    <t>MOCA RECH&amp;COB CHURROS NPRO 6X2,6KG BR</t>
  </si>
  <si>
    <t>MOCA RECHEIO MORANGO NPRO 6X2,6KG BR</t>
  </si>
  <si>
    <t>NESCAFE ALEGRIA ACHOC AVL NPRO 6X1,3KGBR</t>
  </si>
  <si>
    <t>ACHOCOLATADO EM PO NESCAU ACTIGEN-E NPRO 4X2KG BR</t>
  </si>
  <si>
    <t>ACHOCOLATADO EM PO NESCAU CAIXA NPRO 3X3KG XR</t>
  </si>
  <si>
    <t>CALDA CHOCOLATE MAMGO NESTLE NPRO 5X3KG BR</t>
  </si>
  <si>
    <t>CHOCOLATE BRA NESTLE MSE 8X500G NPRO BR</t>
  </si>
  <si>
    <t>MOUSSE CHOCOLATE NESTLE NPRO 8X500G BR</t>
  </si>
  <si>
    <t>COBERTURA CHOCOLATE LEITE NESTLE NPRO 12X1KGBR</t>
  </si>
  <si>
    <t>COBERTURA CHOCOLATE MAMGO NESTLE NPRO 12X1KGBR</t>
  </si>
  <si>
    <t>CREME DE LEITE NESTLE UHT NPRO 12X1KG BR</t>
  </si>
  <si>
    <t>CREME DE LEITE NESTLE LIGHT NPRO 12X1KG BR</t>
  </si>
  <si>
    <t>ACHOCOLATADO EM PO NESTLE DOIS FRADES NPRO 6X1,3KG BR</t>
  </si>
  <si>
    <t>CHANTILLY NESTILLY UHT NPRO 12X1KG BR</t>
  </si>
  <si>
    <t>PREPARO PARA CHANTILY</t>
  </si>
  <si>
    <t>COBERTURA RECHEIO GANACHE NESTLE NPRO 6X2,330KG BR</t>
  </si>
  <si>
    <t>RECHEIO TORTA NESTLE 6X600G NPRO BR</t>
  </si>
  <si>
    <t>2106.90.29</t>
  </si>
  <si>
    <t>ACHOCOLATADO PO PRESTIGIO 6X1010G NPROBR</t>
  </si>
  <si>
    <t>ACHOCOLATADO PO SENSACAO SAC NPRO 6X1,01KG BR</t>
  </si>
  <si>
    <t>CREME DE LEITE NESTLE LATA NPRO 48X300G BR</t>
  </si>
  <si>
    <t>BROWNIE NESTLE CHOC 6X800G NPRO BR</t>
  </si>
  <si>
    <t>NESCAFE VENDING NPRO 6X500G BR</t>
  </si>
  <si>
    <t>ACHOCOLATADO EM PO ALPINO COM LEITE NPRO 6X1,3KG BR</t>
  </si>
  <si>
    <t>NESCAFE ALEGRIA CAFE NPRO 6X500G BR</t>
  </si>
  <si>
    <t>NESCAFE CAPPUCCINO CLASSIC CANL NPRO 6X1,3KG BR</t>
  </si>
  <si>
    <t>2101.11.90</t>
  </si>
  <si>
    <t>NESCAFE CAPPUCCINO LATTE 6X1300G XI</t>
  </si>
  <si>
    <t>COPO PAPEL NESCAFE  NPRO 1000X7G BR</t>
  </si>
  <si>
    <t>EMBALAGENS</t>
  </si>
  <si>
    <t>4823.69.00</t>
  </si>
  <si>
    <t>TAMPA COPO PAPEL NESCAFE NPRO 2000X3G BR</t>
  </si>
  <si>
    <t>3923.50.00</t>
  </si>
  <si>
    <t>ACHOCOLATADO EM PO NESCAU COM LEITE NPRO 6X1,3KG BR</t>
  </si>
  <si>
    <t>LEITE EM PO MILANO DESNATADO NPRO 24X300G BR</t>
  </si>
  <si>
    <t>ACHOCOLATADO EM PO NESTLE MILANO C/LEI NPRO 6X1,3KG BR</t>
  </si>
  <si>
    <t>SACHE SOLUVEL STARBUCKS CARAMEL LATTE 10 (4X21.5G) QR</t>
  </si>
  <si>
    <t>SACHE SOLUVEL STARBUCKS DARK ROAST LATA 6X90G XW</t>
  </si>
  <si>
    <t>SACHE SOLUVEL STARBUCKS DARK ROAST STICKS 8 (10X2.3G) XI</t>
  </si>
  <si>
    <t>SACHE SOLUVEL STARBUCKS MEDIUM ROAST LATA 6X90G XW</t>
  </si>
  <si>
    <t>SACHE SOLUVEL STARBUCKS MEDIUM ROAST STK 8 (10X2,3G) XI</t>
  </si>
  <si>
    <t>SACHE SOLUVEL STARBUCKS MOCHA 10 (4X22G) QR</t>
  </si>
  <si>
    <t>CAPSULA STARBUCKS DARK ESPRS RST CAPS 12 CAP 3X66G XQ</t>
  </si>
  <si>
    <t>CAPSULA STARBUCKS MEDIUM HSBLD CAPS 12 CAP 3X102G XQ</t>
  </si>
  <si>
    <t>CAPSULA STARBUCKS BLONDE BLNDE ESPRS RST CAPS 12 CAP 3X66G XQ</t>
  </si>
  <si>
    <t>CAPSULA STARBUCKS WHT CAPPUCCINO CAP 12 CAPS 3X120G XQQ</t>
  </si>
  <si>
    <t>CAPSULA STARBUCKS WHT CRMLMAC CAPS 12 CAPS 3X127.8G XQ</t>
  </si>
  <si>
    <t>CAPSULA STARBUCKS WHT LTMAC CAPS 12 CAPS 3X129G XQ</t>
  </si>
  <si>
    <t>CAPSULA STARBUCKS BLNDE ESPRS RST SRP PCC 12X53G B1</t>
  </si>
  <si>
    <t>CAPSULA STARBUCKS CAFFE VERONA SRP PCC 12X55G B1</t>
  </si>
  <si>
    <t>CAPSULA STARBUCKS ESPRS RST SRP PCC 12X57G B1</t>
  </si>
  <si>
    <t>CAPSULA STARBUCKS HLY BLD SRP PCC 12X57G B1</t>
  </si>
  <si>
    <t>CAPSULA STARBUCKS HSBLD SRP PCC 12X57G B1</t>
  </si>
  <si>
    <t>CAPSULA STARBUCKS PIKE PLACE RST SRP PCC 12X53G B1</t>
  </si>
  <si>
    <t>CAPSULA STARBUCKS SO COLOMBIA SRP PCC 12X57G B1</t>
  </si>
  <si>
    <t>STARBUCKS DARK CAFFE VERONA R&amp;G 12X250G UY</t>
  </si>
  <si>
    <t>STARBUCKS MEDIUM COLOMBIA R&amp;G 12X250G UY</t>
  </si>
  <si>
    <t>STARBUCKS MEDIUM PIKE PLACE RST R&amp;G 12X250G UY</t>
  </si>
  <si>
    <t>CASTANHA DO PARA SEM CASCA QUEBRADA PT 150G NAC</t>
  </si>
  <si>
    <t>ESCOVA REACH COMFORT CLEAN MEDIA 40</t>
  </si>
  <si>
    <t>S.LIVRE NOTURNO COBERTURA SECA C/8</t>
  </si>
  <si>
    <t>ESCOVA J&amp;J PROFESSIONAL MACIA LV3PG2</t>
  </si>
  <si>
    <t>S.LIVRE ADAPT SUAVE SEM ABAS C/8</t>
  </si>
  <si>
    <t>S.LIVRE NOTURNO COBERTURA SUAVE C/8</t>
  </si>
  <si>
    <t>O.B MEDIO ORIGINAL LV 10 PG 8</t>
  </si>
  <si>
    <t>AMEIXA SECA COM CAROCO 110/132 PT 200G ID</t>
  </si>
  <si>
    <t>0813.20.10</t>
  </si>
  <si>
    <t>AMEIXA SECA SEM CAROCO 110/132 PT 150G ID</t>
  </si>
  <si>
    <t>AP. DEPILAR NECESSER DESC. ALOE VERA 3LAM MÓVEL C/</t>
  </si>
  <si>
    <t>COND J&amp;J BABY GOTAS DE BRILHO 200ML</t>
  </si>
  <si>
    <t>IOGURTE NESTON POLPA 2 SAB 540G</t>
  </si>
  <si>
    <t>S.LIVRE NOTURNO SUAVE LV 32 PG MENOS</t>
  </si>
  <si>
    <t>S.LIVRE NOTURNO SECA LV 32 PG MENOS</t>
  </si>
  <si>
    <t>PRESERVATIVO SKYN C/6</t>
  </si>
  <si>
    <t>MANTEIGA AVIACAO LATA 200GR</t>
  </si>
  <si>
    <t>SABONETE BABY J&amp;J GLICERINADO 80GR</t>
  </si>
  <si>
    <t>LENCOS UMEDECIDOS J* EXTRA CUIDADO C/96</t>
  </si>
  <si>
    <t>BAND-AID TRANSPARENTE C/10</t>
  </si>
  <si>
    <t>QUEIJO MINAS PADRÃO CRIOULO MEIA LUA 500G</t>
  </si>
  <si>
    <t>LISTERINE ANTI TARTARO 500ML</t>
  </si>
  <si>
    <t>LISTERINE ANTITARTARO 250ML</t>
  </si>
  <si>
    <t>ALIMENTO PEDIGREE LATA AD CARNE 290G</t>
  </si>
  <si>
    <t>ALIMENTO PEDIGREE LATA AD CARNE PATE 280G</t>
  </si>
  <si>
    <t>ALIMENTO PEDIGREE LATA AD FRANGO 290G</t>
  </si>
  <si>
    <t>ALIMENTO PEDIGREE LATA AD FRANGO PATE 280G</t>
  </si>
  <si>
    <t>ALIMENTO PEDIGREE LATA FIL CARNE&amp;FGO PATE 280G</t>
  </si>
  <si>
    <t>ALIMENTO WHISKAS LATA ATUM 290G</t>
  </si>
  <si>
    <t>ALIMENTO WHISKAS LATA ATUM AO MOLHO 290G</t>
  </si>
  <si>
    <t>ALIMENTO WHISKAS LATA CARNE 290G</t>
  </si>
  <si>
    <t>ALIMENTO WHISKAS LATA CARNE AO MOLHO 290G</t>
  </si>
  <si>
    <t>ALIMENTO WHISKAS LATA FRANGO 290G</t>
  </si>
  <si>
    <t>ALIMENTO WHISKAS LATA PEIXE 290G</t>
  </si>
  <si>
    <t>S.LIVRE ADAPT PLUS SUAVE ABAS LV 32 PG MENOS</t>
  </si>
  <si>
    <t>S.LIVRE ADAPT ABAS LV 16 PG MENOS</t>
  </si>
  <si>
    <t>IOGURTE NESTLE NATURAL 170G</t>
  </si>
  <si>
    <t>IOGURTE NESTLE NATURAL CEN/LAR/MEL 170G</t>
  </si>
  <si>
    <t>IOGURTE NESTLE NATURAL DESNATADO 160G</t>
  </si>
  <si>
    <t>IOGURTE NESTLE NATURAL MEL 170G</t>
  </si>
  <si>
    <t>IOGURTE NESTLE POLPA BI SABOR 540G</t>
  </si>
  <si>
    <t>IOGURTE NESTLE POLPA MORANGO 540G</t>
  </si>
  <si>
    <t>HAMBURGUER FRANGO SEARA 672G</t>
  </si>
  <si>
    <t>LEITE FERMENTADO CHAMYTO 450G</t>
  </si>
  <si>
    <t>S.LIVRE ADAPT PLUS SUAVE ABAS LV 16 PG MENOS</t>
  </si>
  <si>
    <t>PAPEL HIGIENICO FOLHA TRIPLA MIMMO 20M C/24</t>
  </si>
  <si>
    <t>HIDRATANTE JOHNSON’S DAILY BALANCE 200ML</t>
  </si>
  <si>
    <t>FIO DENTAL J&amp;J ESSENCIAL 100MT</t>
  </si>
  <si>
    <t>COND J&amp;J BABY CHEIRINHO PROLONGADO 200ML</t>
  </si>
  <si>
    <t>O.B PROCOMFORT MEDIO C/8</t>
  </si>
  <si>
    <t>ALIMENTO PEDIGREE SCH AD RM FGO MOL 100G</t>
  </si>
  <si>
    <t>ALIMENTO PEDIGREE SCH AD RP CARNE MOL 100G</t>
  </si>
  <si>
    <t>ALIMENTO PEDIGREE SCH AD RP CORD MOL 100G</t>
  </si>
  <si>
    <t>ALIMENTO PEDIGREE SCH FILHO FGO MOL 100G</t>
  </si>
  <si>
    <t>IOGURTE NESTLE MORANGO 170G</t>
  </si>
  <si>
    <t>IOGURTE NESTLE VIT. FRUTA 170G</t>
  </si>
  <si>
    <t>BAND-AID TRANSPARENTE C/40</t>
  </si>
  <si>
    <t>ALIMENTO WHISKAS SACHE AD ATUM MOLHO 85G</t>
  </si>
  <si>
    <t>ALIMENTO WHISKAS SACHE AD CARNE JELLY 85G</t>
  </si>
  <si>
    <t>ALIMENTO WHISKAS SACHE AD CARNE MOLHO 85G</t>
  </si>
  <si>
    <t>ALIMENTO WHISKAS SACHE AD CORD MOLHO 85G</t>
  </si>
  <si>
    <t>ALIMENTO WHISKAS SACHE AD FRANGO MOLHO 85G</t>
  </si>
  <si>
    <t>ALIMENTO WHISKAS SACHE AD PEIXE JELLY 85G</t>
  </si>
  <si>
    <t>ALIMENTO WHISKAS SACHE AD SALMAO MOLHO 85G</t>
  </si>
  <si>
    <t>ALIMENTO WHISKAS SACHE CAST CARNE 85G</t>
  </si>
  <si>
    <t>ALIMENTO WHISKAS SACHE CAST PEIXE 85G</t>
  </si>
  <si>
    <t>ALIMENTO WHISKAS SACHE FIL CARNE MOLHO 85G</t>
  </si>
  <si>
    <t>ALIMENTO WHISKAS SACHE FIL FRANGO MOLHO 85G</t>
  </si>
  <si>
    <t>ALIMENTO WHISKAS SACHE FILH CARNE JELLY 85G</t>
  </si>
  <si>
    <t>ALIMENTO WHISKAS SACHE SEN CARNE JELLY 85G</t>
  </si>
  <si>
    <t>ALIMENTO WHISKAS SACHE SEN CARNE MOLHO 85G</t>
  </si>
  <si>
    <t>ALIMENTO WHISKAS SACHE SEN PEIXE MOLHO 85G</t>
  </si>
  <si>
    <t>S.LIVRE NOTURNO SUAVE LV 16 PG MENOS</t>
  </si>
  <si>
    <t>SHAMPOO J&amp;J BABY CABELOS CLAROS 200ML</t>
  </si>
  <si>
    <t>S.LIVRE ADAPT PLUS SECA ABAS C/8</t>
  </si>
  <si>
    <t>PAPEL HIGIENICO FOLHA TRIPLA MIMMO 20M C/12</t>
  </si>
  <si>
    <t>CAREFREE PROTEÇÃO C/15</t>
  </si>
  <si>
    <t>CAREFREE PROTEÇÃO C/40</t>
  </si>
  <si>
    <t>AMENDOIM SEM PELE AZEITE E ALHO PT 150G NAC</t>
  </si>
  <si>
    <t>AMENDOIM SEM PELE</t>
  </si>
  <si>
    <t>AMENDOIM SEM PELE PIMENTA E LIMAO PT 150G NAC</t>
  </si>
  <si>
    <t>AMENDOIM MENDORATO 400G .</t>
  </si>
  <si>
    <t>PRESERVATIVO BLOWTEX EXTRA GRANDE C/3</t>
  </si>
  <si>
    <t>ATUM COQUEIRO PEDAÇOS AO NATURAL - 170G</t>
  </si>
  <si>
    <t>ATUM COQUEIRO PEDACOS OLEO - 170G</t>
  </si>
  <si>
    <t>FIO DENTAL REACH EXTRA FINO 50MT</t>
  </si>
  <si>
    <t>FIO DENTAL REACH REGULAR 50MT</t>
  </si>
  <si>
    <t>ALGODAO DISCO NECESSER LV100 PG85</t>
  </si>
  <si>
    <t>CAREFREE TODO DIA FLEXI LV 80 PG MENOS</t>
  </si>
  <si>
    <t>COND JOHNSON`S BABY CAB CACHEADOS 200ML</t>
  </si>
  <si>
    <t>LASANHA SEARA PRESUNTO/QUEIJO C/TO 600G</t>
  </si>
  <si>
    <t>S.LIVRE ADAPT SUAVE ABAS LV 32 PG MENOS</t>
  </si>
  <si>
    <t>LENCOS UMEDECIDOS J* EXTRA CUIDADO C/48</t>
  </si>
  <si>
    <t>7 898943163103</t>
  </si>
  <si>
    <t>ATUM PEDAÇOS ROBISON CRUSOE AO NATURAL</t>
  </si>
  <si>
    <t>7 898943163158</t>
  </si>
  <si>
    <t xml:space="preserve">ATUM PEDAÇOS ROBISON CRUSOE EM M. TOM </t>
  </si>
  <si>
    <t>7 898943163097</t>
  </si>
  <si>
    <t>ATUM PEDAÇOS ROBISON CRUSOE EM ÓLEO</t>
  </si>
  <si>
    <t>AMENDOIM COM PELE TORRADO  SALGADO CAT1 PT 150G NAC</t>
  </si>
  <si>
    <t>AMENDOIM COM PELE</t>
  </si>
  <si>
    <t>PRESERVATIVO BLOWTEX EXTRA FINO SENSITIVE C/3</t>
  </si>
  <si>
    <t>GEL ANTISSÉPTICO HI CLEAN EXTRATO DE ALGODAO 250ML</t>
  </si>
  <si>
    <t>AMENDOIM CROKISSIMO 150G LEV SALGADO</t>
  </si>
  <si>
    <t>AMENDOIM CROKISSIMO 150G PIMENTA</t>
  </si>
  <si>
    <t>AMENDOIM CROKISSIMO 150G SALSA E CEB</t>
  </si>
  <si>
    <t>LASANHA DE CALABRESA SEARA 600G</t>
  </si>
  <si>
    <t>LASANHA DE FRANGO SEARA 600G</t>
  </si>
  <si>
    <t>LASANHA SEARA 4 QUEIJOS 600G</t>
  </si>
  <si>
    <t>LASANHA SEARA BOLONHESA 600G</t>
  </si>
  <si>
    <t>LASANHA SEARA BOLONHESA SEA 600G</t>
  </si>
  <si>
    <t>CAPELETTI MASSA LEVE CARNE 400G</t>
  </si>
  <si>
    <t>CAPELETTI MASSA LEVE FRANGO 400G</t>
  </si>
  <si>
    <t>CAPELETTI MASSA LEVE QUEIJO 400G</t>
  </si>
  <si>
    <t>RAVIOLLI MASSA LEVE CARNE 400G</t>
  </si>
  <si>
    <t>RAVIOLLI MASSA LEVE FRANGO 400G</t>
  </si>
  <si>
    <t>TALCO J&amp;J BABY HORA DO SONO 200GR</t>
  </si>
  <si>
    <t>TALCO J&amp;J BABY REGULAR 200GR</t>
  </si>
  <si>
    <t>AMENDOIM MENDORATO 200G .</t>
  </si>
  <si>
    <t>ALIMENTO PEDIGREE DENTASTIX R GDE 7STICKS 270G</t>
  </si>
  <si>
    <t>SALSICHA HOT DOG SEARA 500G</t>
  </si>
  <si>
    <t>LASANHA SEARA FRANGO PARISIENSE 600G</t>
  </si>
  <si>
    <t>LISTERINE COOL MINT 250ML</t>
  </si>
  <si>
    <t>ALIMENTO PEDIGREE DENTASTIX R MED 3 STICKS 77G</t>
  </si>
  <si>
    <t>LENÇOS UMEDECIDOS R.NASCIDO MAMYPOKO C/50</t>
  </si>
  <si>
    <t>COTONETES JOHNSON'S C/150</t>
  </si>
  <si>
    <t>AMENDOIM CROCANTE NATURAL CAT2 PT 150G NAC</t>
  </si>
  <si>
    <t>AMENDOIM CROCANTE APIMENTADO CAT2 PT 150G NAC</t>
  </si>
  <si>
    <t>ALIMENTO PEDIGREE DENTASTIX R MED 7STICKS 180G</t>
  </si>
  <si>
    <t>PAPEL HIGIENICO MIMMO 30M NEUTRO C/12</t>
  </si>
  <si>
    <t>REQUEIJAO CREMOSO AVIACAO 180G</t>
  </si>
  <si>
    <t>PAO DE ALHO ZINHO BAG PICANTE 300G</t>
  </si>
  <si>
    <t>PAO DE ALHO ZINHO BAG TRADICIONAL 300G</t>
  </si>
  <si>
    <t>ALIMENTO PEDIGREE DENTASTIX R PEQ 7STICKS 110G</t>
  </si>
  <si>
    <t>ALIMENTO PEDIGREE DENTASTIX R PEQ 3 STICKS 18X45G PH1</t>
  </si>
  <si>
    <t>AMENDOIM OVINHO PT 100G NAC</t>
  </si>
  <si>
    <t>PRESUNTO SEARA FATIADO 200G</t>
  </si>
  <si>
    <t>GEL DENTAL NEUTROCARE DISNEY MARIE 50G</t>
  </si>
  <si>
    <t>CASTANHA DE CAJU CARAMELIZADA UN 110G NAC</t>
  </si>
  <si>
    <t>AMENDOIM SEM PELE TORRADO CAT1 PT 150G NAC</t>
  </si>
  <si>
    <t>HAMBURGUER BOVINO SEARA 672G</t>
  </si>
  <si>
    <t>AMENDOIM AMINDUS S/SAL 200G .</t>
  </si>
  <si>
    <t>LINGUIÇA CALABRESA 400G</t>
  </si>
  <si>
    <t>ALIMENTO DREAMIES CARNE 40G</t>
  </si>
  <si>
    <t>ALIMENTO DREAMIES FRANGO 40G</t>
  </si>
  <si>
    <t>ALIMENTO DREAMIES QUEIJO 40G</t>
  </si>
  <si>
    <t>PAPEL TOALHA SCALA PLUS 2 ROLOS C/ 60 FOLHAS</t>
  </si>
  <si>
    <t>AMENDOIM CROCANTE CEBOLA E SALSA CAT2 PT 150G NAC</t>
  </si>
  <si>
    <t>REQUEIJÃO CREMOSO CRIOULO 250G</t>
  </si>
  <si>
    <t>AMENDOIM AMINDUS S/ SAL 100G .</t>
  </si>
  <si>
    <t>AMENDOIM MENDORATO 100G .</t>
  </si>
  <si>
    <t>AMENDOA DA CASTANHA DE CAJU NATURAL PT 120G NAC</t>
  </si>
  <si>
    <t>0801.32.00</t>
  </si>
  <si>
    <t>REQUEIJAO AVIACAO LIGHT 180G</t>
  </si>
  <si>
    <t>HASTE FLEXIVEL ECOLOGICA NECESSER C/150</t>
  </si>
  <si>
    <t>DESODORANTE BANHO A BANHO AERO CLASSIC 80GR</t>
  </si>
  <si>
    <t>DESODORANTE BANHO A BANHO AERO OCEAN 80GR</t>
  </si>
  <si>
    <t>AMENDOA DA CASTANHA DE CAJU ASSADA PT 100G NAC</t>
  </si>
  <si>
    <t>S.LIVRE ADAPT SUAVE COM ABAS C/8</t>
  </si>
  <si>
    <t>PRESERVATIVO BLOWTEX MORANGO C/3</t>
  </si>
  <si>
    <t>PRESERVATIVO BLOWTEX TUTTI-FRUTTI C/9</t>
  </si>
  <si>
    <t>S.LIVRE ADAPT PLUS SUAVE COM ABAS C/8</t>
  </si>
  <si>
    <t>HIDRATANTE JOHNSON’S LOCAO ILUMINADORA 200ML</t>
  </si>
  <si>
    <t>AMENDOIM CROCANTE JAPONES CAT2 PT 200G NAC</t>
  </si>
  <si>
    <t>CASTANHA DE CAJU CARAMELIZADA COM GERGELIM PT 100G NAC</t>
  </si>
  <si>
    <t>DESODORANTE BANHO A BANHO ROLL-ON CLASSIC 55ML</t>
  </si>
  <si>
    <t>LENCO FISHER PRICE C/ PERFUME 50UN</t>
  </si>
  <si>
    <t>LENCO FISHER PRICE SEM PERFUME 50UN</t>
  </si>
  <si>
    <t>GEL DENTAL FISHER PRICE COM FLUOR BUBBLE GUM 50G</t>
  </si>
  <si>
    <t>PAPEL TOALHA SCALA PLUS 2 ROLOS C/100 FOLHAS</t>
  </si>
  <si>
    <t>AP. BARBEAR NECESSER DESC. AZUL 2LAM FITA LUB. FIX</t>
  </si>
  <si>
    <t>SACO P/ LIXO 100 LTS AZUL EM ROLO (12 ROLOS C/ 15 UN) - 886</t>
  </si>
  <si>
    <t>64.904.295/0036-33</t>
  </si>
  <si>
    <t>CAMIL, MAGUACAMP</t>
  </si>
  <si>
    <t>MOLHO BASILICO BARILLA 6X400GR</t>
  </si>
  <si>
    <t>MOLHO NAPOLETANA BARILLA 6X400GR</t>
  </si>
  <si>
    <t>MOLHO OLIVE BARILLA 6X400GR</t>
  </si>
  <si>
    <t>MOLHO PESTO ALLA GENOVESE BARILLA 12X190GR</t>
  </si>
  <si>
    <t>MOLHO POMODORO BARILLA 6X400GR</t>
  </si>
  <si>
    <t>BALA GELATINA AVIOES HARIBO 12X90GR</t>
  </si>
  <si>
    <t>BALA GELATINA BALLA POP STICKS MORANGO ACIDO HARIBO 12X80GR</t>
  </si>
  <si>
    <t>BALA GELATINA BALLA STICKS COLA ACIDO HARIBO 12X80GR</t>
  </si>
  <si>
    <t>BALA GELATINA BALLA STICKS FRAMBOESA ACIDO HARIBO 12X80GR</t>
  </si>
  <si>
    <t>BALA GELATINA BALLA STICKS FRAMBOESA HARIBO 12X80GR</t>
  </si>
  <si>
    <t>BALA GELATINA BALLA STICKS MORANGO ACIDO HARIBO 12X80GR</t>
  </si>
  <si>
    <t>BALA GELATINA BALLA STICKS MORANGO HARIBO 12X80GR</t>
  </si>
  <si>
    <t>BALA GELATINA BARBIE MILKSHAKE HARIBO 12X80GR</t>
  </si>
  <si>
    <t>BALA GELATINA CORACOES HARIBO 12X100GR</t>
  </si>
  <si>
    <t>BALA GELATINA HOT WHEELS FRUTAS SORTIDAS HARIBO 12X80GR</t>
  </si>
  <si>
    <t>BALA GELATINA HOT WHEELS SODA RADICAL HARIBO 12X80GR</t>
  </si>
  <si>
    <t>BALA GELATINA LETRINHAS HARIBO 12X90GR</t>
  </si>
  <si>
    <t>BALA GELATINA SWEET BANANAS HARIBO 12X100GR</t>
  </si>
  <si>
    <t>BALA GELATINA WUMMIS HARIBO 12X100GR</t>
  </si>
  <si>
    <t>BALA GELATINA WUMMIS ZOURR HARIBO 12X100GR</t>
  </si>
  <si>
    <t>BALLA STICKS BARBIE CEREJA ACIDA HARIBO 12X80GR</t>
  </si>
  <si>
    <t>BALLA STICKS BARBIE MILKSHAKE DE MORANGO HARIBO 12X80GR</t>
  </si>
  <si>
    <t>BALLA STICKS HOT WHEELS BLUE ICE HARIBO 12X80GR</t>
  </si>
  <si>
    <t>BALLA STICKS HOT WHEELS MILKSHAKE BANANA HARIBO 12X80GR</t>
  </si>
  <si>
    <t>MARSHMALLOW BARBECUE HARIBO 14X250GR</t>
  </si>
  <si>
    <t>MARSHMALLOW CABLES BLUE HARIBO 14X250GR</t>
  </si>
  <si>
    <t>MARSHMALLOW CABLES HARIBO 14X250GR</t>
  </si>
  <si>
    <t>MARSHMALLOW CABLES PINK HARIBO 14X250GR</t>
  </si>
  <si>
    <t>MARSHMALLOW HOT WHEELS BAUNILHA RACING HARIBO 14X200GR</t>
  </si>
  <si>
    <t>MARSHMALLOW MORANGO BARBIE ESTRELAS HARIBO 14X200GR</t>
  </si>
  <si>
    <t>MARSHMALLOW MUNDO MAGICO HARIBO 14X230GR</t>
  </si>
  <si>
    <t>789.862957103-1</t>
  </si>
  <si>
    <t>789.862957115-4</t>
  </si>
  <si>
    <t>789.862957098-0</t>
  </si>
  <si>
    <t>789.862957122-2</t>
  </si>
  <si>
    <t>789.862957121-5</t>
  </si>
  <si>
    <t>789.862957091-1</t>
  </si>
  <si>
    <t>789.862957090-4</t>
  </si>
  <si>
    <t>789.862957125-3</t>
  </si>
  <si>
    <t>789.862957001-0</t>
  </si>
  <si>
    <t>789.862957126-0</t>
  </si>
  <si>
    <t>789.862957127-7</t>
  </si>
  <si>
    <t>789.862957104-8</t>
  </si>
  <si>
    <t>789.862957046-1</t>
  </si>
  <si>
    <t>789.862957014-0</t>
  </si>
  <si>
    <t>789.862957016-4</t>
  </si>
  <si>
    <t>789.862957128-4</t>
  </si>
  <si>
    <t>789.862957129-1</t>
  </si>
  <si>
    <t>789.862957130-7</t>
  </si>
  <si>
    <t>789.862957131-4</t>
  </si>
  <si>
    <t>789.862957034-8</t>
  </si>
  <si>
    <t>789.862957040-9</t>
  </si>
  <si>
    <t>789.862957032-4</t>
  </si>
  <si>
    <t>789.862957042-3</t>
  </si>
  <si>
    <t>789.862957135-2</t>
  </si>
  <si>
    <t>789.862957134-5</t>
  </si>
  <si>
    <t>789.862957092-8</t>
  </si>
  <si>
    <t>2103.20.10</t>
  </si>
  <si>
    <t>96.562.566-0001/86</t>
  </si>
  <si>
    <t>ADEP</t>
  </si>
  <si>
    <t>AÇÚCAR DEMERARA 1KG</t>
  </si>
  <si>
    <t>AÇÚCAR MASCAVO 1KG</t>
  </si>
  <si>
    <t>AÇÚCAR MASCAVO MESA 1KG</t>
  </si>
  <si>
    <t>AÇÚCAR MASCAVO ORGANICO 500G</t>
  </si>
  <si>
    <t>AVEIA INTEGRAL LAMINADA 500G</t>
  </si>
  <si>
    <t>AVEIA EM FLOCOS 500G</t>
  </si>
  <si>
    <t>ARROZ INTEGRAL 1KG</t>
  </si>
  <si>
    <t>CEVADA TORRADA E MOÍDA 500G</t>
  </si>
  <si>
    <t>GERGELIM 200G</t>
  </si>
  <si>
    <t>SEMENTE DE LINHAÇA MARROM 200G</t>
  </si>
  <si>
    <t>FARINHA DE LINHAÇA MARROM 200G</t>
  </si>
  <si>
    <t>FARINHA DE LINHAÇA DOURADA 200G</t>
  </si>
  <si>
    <t>SEMENTE DE LINHAÇA DOURADA 200G</t>
  </si>
  <si>
    <t>AMARANTO EM FLOCOS 200G</t>
  </si>
  <si>
    <t>QUINUA EM FLOCOS 200G</t>
  </si>
  <si>
    <t>QUINUA EM GRAOS 200G</t>
  </si>
  <si>
    <t>FARELO DE TRIGO 500G</t>
  </si>
  <si>
    <t>GERME DE TRIGO 200G</t>
  </si>
  <si>
    <t>FARELO DE AVEIA 200G</t>
  </si>
  <si>
    <t>FARINHA DE TRIGO INTEGRAL FINA  500 grs</t>
  </si>
  <si>
    <t>FARINHA DE TRIGO INTEGRAL GROSSA 500 grs</t>
  </si>
  <si>
    <t>PROTEÍNA VEGETAL FINA 250G</t>
  </si>
  <si>
    <t>PROTEÍNA VEGETAL GROSSA 250G</t>
  </si>
  <si>
    <t>SOJA EM GRÃOS INTEIROS 200G</t>
  </si>
  <si>
    <t>SOJA DESC BEM MAIS FÁCIL 500G</t>
  </si>
  <si>
    <t>FIBRA DE SOJA  250G</t>
  </si>
  <si>
    <t>KINAKO (FAR DE SOJA INTEGRAL) 250G</t>
  </si>
  <si>
    <t xml:space="preserve">BANANADA ZERO ADIÇÃO AÇÚCAR 300G                                       </t>
  </si>
  <si>
    <t xml:space="preserve">BANANADA CASCÃO ZERO ADIÇÃO AÇÚCAR 300G                       </t>
  </si>
  <si>
    <t xml:space="preserve">BANANA PASSA ZERO ADIÇÃO AÇÚCAR 200G                                </t>
  </si>
  <si>
    <t>SAL MARINHO 1KG</t>
  </si>
  <si>
    <t>MACARRÃO ESPAGUETE INTEGRAL 100% 500G</t>
  </si>
  <si>
    <t>MACARRÃO PARAFUSO INTEGRAL 100% 500G</t>
  </si>
  <si>
    <t>VINAGRE DE ARROZ 500ML</t>
  </si>
  <si>
    <t>VINAGRE DE MAÇÃ 500ML</t>
  </si>
  <si>
    <t>LEITE DE SOJA 500G</t>
  </si>
  <si>
    <t xml:space="preserve">LEITE DE SOJA SOYNATUS BAN 300G </t>
  </si>
  <si>
    <t>LEITE DE SOJA SOYNATUS BAUN 300G</t>
  </si>
  <si>
    <t>LEITE DE SOJA SOYNATUS CHOC 300G</t>
  </si>
  <si>
    <t>LEITE DE SOJA SOYNATUS MOR 300G</t>
  </si>
  <si>
    <t>LEITE DE SOJA SOYNATUS ORIGINAL ZERO ADIÇÃO AÇÚCAR 300G</t>
  </si>
  <si>
    <t>LEITE DE SOJA SOYNATUS ORIGINAL LIGHT 300G</t>
  </si>
  <si>
    <t>GRANATU'S FIBRAS E FRUTAS CASTANHA 250G</t>
  </si>
  <si>
    <t>GRANATU'S FIBRAS E FRUTAS CASTANHA 1KG</t>
  </si>
  <si>
    <t>GRANATU'S CEREAIS PASSAS E MEL 250G</t>
  </si>
  <si>
    <t>GRANATU'S CEREAIS PASSAS E MEL 1KG</t>
  </si>
  <si>
    <t xml:space="preserve">GRANATU'S FIBRAS MAÇA E CANELA GOJI BERRY LIGHT 250G       </t>
  </si>
  <si>
    <t xml:space="preserve">GRANATU'S FIBRAS MAÇA E CANELA GOJI BERRY LIGHT 1KG         </t>
  </si>
  <si>
    <t>GRANATU'S CEREAIS MALTE E PASSAS FLAKES ZERO ADIÇÃO AÇÚCAR 250G</t>
  </si>
  <si>
    <t>GRANATU'S CEREAIS MALTE E PASSAS FLAKES ZERO ADIÇÃO AÇÚCAR 1KG</t>
  </si>
  <si>
    <t>GRANATU'S CEREAIS BANANA E MEL 250G</t>
  </si>
  <si>
    <t>GRANATU'S CEREAIS BANANA E MEL  1KG</t>
  </si>
  <si>
    <t>GRANATU'S  PASSAS E GOTAS SABOR CHOCOLATE 250G</t>
  </si>
  <si>
    <t>GRANATU'S PASSAS E GOTAS DE CHOCOLATE 1KG</t>
  </si>
  <si>
    <t xml:space="preserve">GRANATUS MAMÃO AMEIXA E LINHAÇA 250G     </t>
  </si>
  <si>
    <t xml:space="preserve">GRANATUS MAMÃO AMEIXA E LINHAÇA 1KG       </t>
  </si>
  <si>
    <t>GRANATUS POWER ACAI E PO DE GUARANA 250G</t>
  </si>
  <si>
    <t>GRANATUS POWER ACAI E PO DE GUARANA 1K</t>
  </si>
  <si>
    <t>GRANATU'S ORIGINAL 250G</t>
  </si>
  <si>
    <t>GRANATU'S ORIGINAL 1KG</t>
  </si>
  <si>
    <t xml:space="preserve">GRANATU'S GRAOS ANDINOS E LINHAÇA DOURADA 250G  </t>
  </si>
  <si>
    <t xml:space="preserve">GRANATU'S GRAOS ANDINOS E LINHAÇA DOURADA 1KG    </t>
  </si>
  <si>
    <t>GRANATU'S PREMIUM MULTI-MIX 200G</t>
  </si>
  <si>
    <t>GRANATU'S PREMIUM MULTI-MIX 500G</t>
  </si>
  <si>
    <t>GRANATU'S PREMIUM AMENDOAS &amp; CASTANHA 200G</t>
  </si>
  <si>
    <t>GRANATU'S PREMIUM AMENDOAS &amp; CASTANHA 500G</t>
  </si>
  <si>
    <t>GRANATU'S WHEY ZERO ADIÇÃO AÇÚCAR 500G</t>
  </si>
  <si>
    <t>GRANATU'S FIT ZERO ADIÇÃO AÇÚCAR 500G</t>
  </si>
  <si>
    <t>GRANATU'S COOKIES 500G</t>
  </si>
  <si>
    <t>789.61944.0003-9</t>
  </si>
  <si>
    <t>789.61944.0004-6</t>
  </si>
  <si>
    <t>789.61944.0012-1</t>
  </si>
  <si>
    <t>789.61944.0013-8</t>
  </si>
  <si>
    <t>789.61944.0001-5</t>
  </si>
  <si>
    <t>789.61944.0002-2</t>
  </si>
  <si>
    <t>789.61944.0005-3</t>
  </si>
  <si>
    <t>789.61944.0007-7</t>
  </si>
  <si>
    <t>789.61944.0016-9</t>
  </si>
  <si>
    <t>789.61944.0112-8</t>
  </si>
  <si>
    <t>789.61944.0190-6</t>
  </si>
  <si>
    <t>789.61944.0200-2</t>
  </si>
  <si>
    <t>789.61944.0201-9</t>
  </si>
  <si>
    <t>789.61944.0208-8</t>
  </si>
  <si>
    <t>789.61944.0210-1</t>
  </si>
  <si>
    <t>789.61944.0211-8</t>
  </si>
  <si>
    <t>789.61944.0017-6</t>
  </si>
  <si>
    <t>789.61944.0568-3</t>
  </si>
  <si>
    <t>789.61944.0168-5</t>
  </si>
  <si>
    <t>789.61944.0195-1</t>
  </si>
  <si>
    <t>789.61944.0196-8</t>
  </si>
  <si>
    <t>789.61944.0026-8</t>
  </si>
  <si>
    <t>789.61944.0027-5</t>
  </si>
  <si>
    <t>789.61944.0029-9</t>
  </si>
  <si>
    <t>789.61944.0116-6</t>
  </si>
  <si>
    <t>789.61944.0117-3</t>
  </si>
  <si>
    <t>789.61944.0118-0</t>
  </si>
  <si>
    <t>789.61944.0067-1</t>
  </si>
  <si>
    <t>789.61944.0082-4</t>
  </si>
  <si>
    <t>789.61944.0071-8</t>
  </si>
  <si>
    <t>789.61944.0028-2</t>
  </si>
  <si>
    <t>789.61944.0021-3</t>
  </si>
  <si>
    <t>789.61944.0022-0</t>
  </si>
  <si>
    <t>789.61944.0091-6</t>
  </si>
  <si>
    <t>789.61944.0066-4</t>
  </si>
  <si>
    <t>789.61944.0019-0</t>
  </si>
  <si>
    <t>789.61944.0164-7</t>
  </si>
  <si>
    <t>789.61944.0165-4</t>
  </si>
  <si>
    <t>789.61944.0166-1</t>
  </si>
  <si>
    <t>789.61944.0167-8</t>
  </si>
  <si>
    <t>789.61944.0169-2</t>
  </si>
  <si>
    <t>789.61944.0170-8</t>
  </si>
  <si>
    <t>789.61944.0173-9</t>
  </si>
  <si>
    <t>789.61944.0177-7</t>
  </si>
  <si>
    <t>789.61944.0174-6</t>
  </si>
  <si>
    <t>789.61944.0178-4</t>
  </si>
  <si>
    <t>789.61944.0175-3</t>
  </si>
  <si>
    <t>789.61944.0179-1</t>
  </si>
  <si>
    <t>789.61944.0176-0</t>
  </si>
  <si>
    <t>789.61944.0180-7</t>
  </si>
  <si>
    <t>789.61944.0182-1</t>
  </si>
  <si>
    <t>789.61944.0184-5</t>
  </si>
  <si>
    <t>789.61944.0181-4</t>
  </si>
  <si>
    <t>789.61944.0183-8</t>
  </si>
  <si>
    <t>789.619440.185-2</t>
  </si>
  <si>
    <t>789.61944.0186-9</t>
  </si>
  <si>
    <t>789.61944.0187-6</t>
  </si>
  <si>
    <t>789.61944.188-3</t>
  </si>
  <si>
    <t>789.61944.0216-3</t>
  </si>
  <si>
    <t>789.61944.0234-7</t>
  </si>
  <si>
    <t>789.61944.0217-0</t>
  </si>
  <si>
    <t>789.61944.0235-4</t>
  </si>
  <si>
    <t>789.61944.0243-9</t>
  </si>
  <si>
    <t>789.61944.0246-0</t>
  </si>
  <si>
    <t>189.61944.0244-6</t>
  </si>
  <si>
    <t>789.61944.0247-7</t>
  </si>
  <si>
    <t>789.61944.0556-0</t>
  </si>
  <si>
    <t>789.61944.0557-7</t>
  </si>
  <si>
    <t>789.61944.0558-4</t>
  </si>
  <si>
    <t>3-F12</t>
  </si>
  <si>
    <t>4-F12</t>
  </si>
  <si>
    <t>12-F12</t>
  </si>
  <si>
    <t>13-F12</t>
  </si>
  <si>
    <t>1-F12</t>
  </si>
  <si>
    <t>2-C12</t>
  </si>
  <si>
    <t>5-F12</t>
  </si>
  <si>
    <t>7-C12</t>
  </si>
  <si>
    <t>16-F15</t>
  </si>
  <si>
    <t>112-F15</t>
  </si>
  <si>
    <t>190-C15</t>
  </si>
  <si>
    <t>200-C15</t>
  </si>
  <si>
    <t>201-F15</t>
  </si>
  <si>
    <t>208-F12</t>
  </si>
  <si>
    <t>210-F12</t>
  </si>
  <si>
    <t>211-F12</t>
  </si>
  <si>
    <t>17-F12</t>
  </si>
  <si>
    <t>568-C12</t>
  </si>
  <si>
    <t>168-C15</t>
  </si>
  <si>
    <t>195-F12</t>
  </si>
  <si>
    <t>196-F12</t>
  </si>
  <si>
    <t>26-C12</t>
  </si>
  <si>
    <t>27-C12</t>
  </si>
  <si>
    <t>577-C12</t>
  </si>
  <si>
    <t>116-F12</t>
  </si>
  <si>
    <t>117-F15</t>
  </si>
  <si>
    <t>118-F15</t>
  </si>
  <si>
    <t>67-C15</t>
  </si>
  <si>
    <t>82-C15</t>
  </si>
  <si>
    <t>71-C15</t>
  </si>
  <si>
    <t>28-F10</t>
  </si>
  <si>
    <t>21-C12</t>
  </si>
  <si>
    <t>22-C12</t>
  </si>
  <si>
    <t>91-C24</t>
  </si>
  <si>
    <t>66-C24</t>
  </si>
  <si>
    <t>19-F20</t>
  </si>
  <si>
    <t>164-C12</t>
  </si>
  <si>
    <t>165-C12</t>
  </si>
  <si>
    <t>166-C12</t>
  </si>
  <si>
    <t>167-C12</t>
  </si>
  <si>
    <t>169-C12</t>
  </si>
  <si>
    <t>170-C12</t>
  </si>
  <si>
    <t>173-C12</t>
  </si>
  <si>
    <t>177-C12</t>
  </si>
  <si>
    <t>174-C12</t>
  </si>
  <si>
    <t>178-C12</t>
  </si>
  <si>
    <t>175-C12</t>
  </si>
  <si>
    <t>179-C12</t>
  </si>
  <si>
    <t>176-C12</t>
  </si>
  <si>
    <t>180-C12</t>
  </si>
  <si>
    <t>182-C12</t>
  </si>
  <si>
    <t>184-C12</t>
  </si>
  <si>
    <t>181-C12</t>
  </si>
  <si>
    <t>183-C12</t>
  </si>
  <si>
    <t>185-C12</t>
  </si>
  <si>
    <t>186-C12</t>
  </si>
  <si>
    <t>187-C12</t>
  </si>
  <si>
    <t>188-C12</t>
  </si>
  <si>
    <t>216-C12</t>
  </si>
  <si>
    <t>234-C12</t>
  </si>
  <si>
    <t>217-C12</t>
  </si>
  <si>
    <t>235-C12</t>
  </si>
  <si>
    <t>243-C12</t>
  </si>
  <si>
    <t>246-C12</t>
  </si>
  <si>
    <t>244-C12</t>
  </si>
  <si>
    <t>247-C12</t>
  </si>
  <si>
    <t>556-C12</t>
  </si>
  <si>
    <t>557-C12</t>
  </si>
  <si>
    <t>558-C12</t>
  </si>
  <si>
    <t>1003.90.90</t>
  </si>
  <si>
    <t>1207.40.90</t>
  </si>
  <si>
    <t>2302.30.10</t>
  </si>
  <si>
    <t>1104.30.00</t>
  </si>
  <si>
    <t>1101.00.10</t>
  </si>
  <si>
    <t>1101.00.11</t>
  </si>
  <si>
    <t>2106.10.01</t>
  </si>
  <si>
    <t>1208.10.00</t>
  </si>
  <si>
    <t>0803.10.00</t>
  </si>
  <si>
    <t>2501.00.20</t>
  </si>
  <si>
    <t>2209.00.00</t>
  </si>
  <si>
    <t>2209.00.01</t>
  </si>
  <si>
    <t>1208.10.01</t>
  </si>
  <si>
    <t>1208.10.02</t>
  </si>
  <si>
    <t>1208.10.03</t>
  </si>
  <si>
    <t>1208.10.04</t>
  </si>
  <si>
    <t>1208.10.05</t>
  </si>
  <si>
    <t>09.060.941/0001-95</t>
  </si>
  <si>
    <t>NATUS</t>
  </si>
  <si>
    <t>HELLMANNS KET PIC BURGER HOUSE SQ380G</t>
  </si>
  <si>
    <t>HELLMANNS KET TRADICIONAL 380G</t>
  </si>
  <si>
    <t>HELLMANNS MAI BAG 2.8KG</t>
  </si>
  <si>
    <t>HELLMANNS MAI DOYPACK 1KG</t>
  </si>
  <si>
    <t>HELLMANNS MAI DOYPACK 200G</t>
  </si>
  <si>
    <t>HELLMANNS MAI DOYPACK 400G</t>
  </si>
  <si>
    <t>HELLMANNS MAI DOYPACK 800G</t>
  </si>
  <si>
    <t>HELLMANNS MAI LIGHT PET 500G</t>
  </si>
  <si>
    <t>HELLMANNS MAI LIMAO PET 500G</t>
  </si>
  <si>
    <t>HELLMANNS MAI REG PET 250G</t>
  </si>
  <si>
    <t>HELLMANNS MAI REG PET 500G</t>
  </si>
  <si>
    <t>HELLMANNS MAI REGULAR PET 600G PRM</t>
  </si>
  <si>
    <t>HELLMANNS MAI SQZ 335G</t>
  </si>
  <si>
    <t>HELLMANNS MAI VERDE PET 500G</t>
  </si>
  <si>
    <t>HELLMANNS MOST SQZ 170G</t>
  </si>
  <si>
    <t>MAIZENA AMIDO MIL CART200G LV200PG150</t>
  </si>
  <si>
    <t>MAIZENA AMIDO MILHO 1.8KG</t>
  </si>
  <si>
    <t>MAIZENA AMIDO MILHO CART 1KG</t>
  </si>
  <si>
    <t>MAIZENA AMIDO MILHO CART 200G</t>
  </si>
  <si>
    <t>MAIZENA AMIDO MILHO CART 500GR</t>
  </si>
  <si>
    <t>MAIZENA AMIDO MILHO SACO 5KG</t>
  </si>
  <si>
    <t>MAIZENA ARROZINA TRAD 180G</t>
  </si>
  <si>
    <t>MAIZENA CREMOGEMA MIST CHOC 180G</t>
  </si>
  <si>
    <t>MAIZENA CREMOGEMA MIST MOR 180G</t>
  </si>
  <si>
    <t>MAIZENA CREMOGEMA MIST TRAD 180G</t>
  </si>
  <si>
    <t>MAIZENA CREMOGEMA MIST TRAD 180G PRM</t>
  </si>
  <si>
    <t>MAIZENA CREMOGEMA MIST TRAD 460G</t>
  </si>
  <si>
    <t>MT ACUCAR DEMERARA 400G</t>
  </si>
  <si>
    <t>MT ACUCAR MASCAVO 1KG</t>
  </si>
  <si>
    <t>MT ACUCAR ORG MASCAVO 400G</t>
  </si>
  <si>
    <t>MT ARROZ INT C/GRAOS VERM CATETO 500G</t>
  </si>
  <si>
    <t>MT ARROZ ORG INT LONGO 500G</t>
  </si>
  <si>
    <t>MT AVEIA FLOCOS GROSSOS ORGANICO 170G</t>
  </si>
  <si>
    <t>MT BISC ORG INT 4 CAST BR 120G</t>
  </si>
  <si>
    <t>MT BISC ORG INT BANANA E CACAU 120G</t>
  </si>
  <si>
    <t>MT BISC ORG INT CACAU CASTANHAS 120G</t>
  </si>
  <si>
    <t>MT BISC ORG INT COCO E CASTANHAS 120G</t>
  </si>
  <si>
    <t>MT BISC ORG INT LIGHT CACAU COCO 120G</t>
  </si>
  <si>
    <t>MT CACAU PO S/ACUCAR S/LACTOSE 100G</t>
  </si>
  <si>
    <t>MT FAR DE COCO ORG 200G</t>
  </si>
  <si>
    <t>MT FARELO AVEIA INTEG 170G</t>
  </si>
  <si>
    <t>MT FARINHA AVEIA INTEG ORG 170G</t>
  </si>
  <si>
    <t>MT FARINHA LINHACA DOURADA 150G</t>
  </si>
  <si>
    <t>MT FARINHA LINHACA INT 150G</t>
  </si>
  <si>
    <t>MT FARINHA TRIGO ORG INT 500G</t>
  </si>
  <si>
    <t>MT FAROFA ORG BANANA 200G</t>
  </si>
  <si>
    <t>MT FAROFA ORG CEBO E ALHO 200G</t>
  </si>
  <si>
    <t>MT FAROFA ORG TRADICIONAL200G</t>
  </si>
  <si>
    <t>MT FEC MANDI HIDRAT ORG TAPIOCA 400G</t>
  </si>
  <si>
    <t>MT FEIJAO CARIOCA ORG 500G</t>
  </si>
  <si>
    <t>MT FLOCOS INTEG AVEIA 170G</t>
  </si>
  <si>
    <t>MT FLOCOS ORG QUINOA 150G</t>
  </si>
  <si>
    <t>MT FUBA ORGANICO 500G</t>
  </si>
  <si>
    <t>MT GRANOLA BANANA E CACAU 250G</t>
  </si>
  <si>
    <t>MT GRANOLA BANANA E CACAU 800G</t>
  </si>
  <si>
    <t>MT GRANOLA CACAU NIBS 250G</t>
  </si>
  <si>
    <t>MT GRANOLA CACAU NIBS 800G</t>
  </si>
  <si>
    <t>MT GRANOLA COCO ORG 200G</t>
  </si>
  <si>
    <t>MT GRANOLA FRUTAS E MEL S/ACUCAR 250G</t>
  </si>
  <si>
    <t>MT GRANOLA FRUTAS E MEL S/ACUCAR 800G</t>
  </si>
  <si>
    <t>MT GRANOLA TRAD C/CASTANHAS 800G</t>
  </si>
  <si>
    <t>MT GRANOLA TRAD C/CASTANHAS MEL 250G</t>
  </si>
  <si>
    <t>MT GRAO DE BICO ORG 400G</t>
  </si>
  <si>
    <t>MT GRAOS ORG QUINOA 250G</t>
  </si>
  <si>
    <t>MT MARISSIMO SAL MOIDO IODADO 500G</t>
  </si>
  <si>
    <t>MT REMIX MIX CAST BRASILEIRAS 25G</t>
  </si>
  <si>
    <t>MT REMIX MIX FRUT ACAI 25G</t>
  </si>
  <si>
    <t>MT REMIX MIX FRUT CACAU 25G</t>
  </si>
  <si>
    <t>MT REMIX SEMENTES 9X25G</t>
  </si>
  <si>
    <t>MT RITTO MIST GRAOS INT 7 CEREAIS 500G</t>
  </si>
  <si>
    <t>MT RITTO MIST GRAOS INT PTO FEITO 500G</t>
  </si>
  <si>
    <t>MT SEMENTE LINHACA INT 200G</t>
  </si>
  <si>
    <t>MT SEMENTE ORG CHIA 100G</t>
  </si>
  <si>
    <t>MT SNACK CHIPS BATATA DOCE ERVAS 32G</t>
  </si>
  <si>
    <t>MT SNACK CHIPS BATATA DOCE ORG 32G</t>
  </si>
  <si>
    <t>MT SNACK CHIPS BATATA RUSTICA 32G</t>
  </si>
  <si>
    <t>MT SNACK CHIPS BATATA SOUR CREAM 32G</t>
  </si>
  <si>
    <t>MT SNACK CHIPS MACA 32G</t>
  </si>
  <si>
    <t>MT SNACK PIP ORG CACAU 45G</t>
  </si>
  <si>
    <t>MT SNACK PIP ORG CACAU 83G</t>
  </si>
  <si>
    <t>MT SNACK PIP ORG MASCAVO 40G</t>
  </si>
  <si>
    <t>MT SNACK PIP ORG ROSA 35G</t>
  </si>
  <si>
    <t>MT TRATOFIT MIST FARINHA INT 200G</t>
  </si>
  <si>
    <t>MT TRATOMIX MIST CER CAST SEM 200G</t>
  </si>
  <si>
    <t>MT TRIBOS BISC ORG INT AZE ERVAS 7X25G</t>
  </si>
  <si>
    <t>MT TRIBOS BISC ORG INT CACAU130G</t>
  </si>
  <si>
    <t>MT TRIBOS BISC ORG INT COCO 130G</t>
  </si>
  <si>
    <t>MT TRIBOS BISC ORG INT GRANOL MEL130G</t>
  </si>
  <si>
    <t>MT TRIBOS BISC SAL ORG INT AZE ERV50G</t>
  </si>
  <si>
    <t>MT TRIBOS BISC SAL ORG INT CEBOLA 50G</t>
  </si>
  <si>
    <t>MT TRIBOS BISC SAL ORG INT GERG 50G</t>
  </si>
  <si>
    <t>MT TRIBOS BISC SAL ORG INT TOMATE 50G</t>
  </si>
  <si>
    <t>MT TRIBOS CRACKER ORG GERGELIM 130G</t>
  </si>
  <si>
    <t>MT TRIBOS CRACKER ORG MULTIGRAOS 130G</t>
  </si>
  <si>
    <t>MT TRIBOS MAIZENA ORG 145G</t>
  </si>
  <si>
    <t>MT ZOORETA BISC ORG CACAU 110G</t>
  </si>
  <si>
    <t>MT ZOORETA BISC ORG MORANGO 110G</t>
  </si>
  <si>
    <t>MT ZOORETA SALG ORG CEB 45G</t>
  </si>
  <si>
    <t>MT ZOORETA SALG ORG MIL 45G</t>
  </si>
  <si>
    <t>MT ZOORETA SALG ORG PIZ 45G</t>
  </si>
  <si>
    <t>MT ZOORETA SALG ORG PIZZA 87G</t>
  </si>
  <si>
    <t>UNILEVER</t>
  </si>
  <si>
    <t>ABS ALWAYS L32P28 BLUE C/A</t>
  </si>
  <si>
    <t>ABS ALWAYS L32P28 PINK C/A</t>
  </si>
  <si>
    <t>ABS ALWAYS P.DIARIO 15UN C/PERFUME</t>
  </si>
  <si>
    <t>ABS ALWAYS P.T.ACTIV NOT.C/8 C/A</t>
  </si>
  <si>
    <t>ABS ALWAYS P.T.PINK NOT.C/32 L+P-</t>
  </si>
  <si>
    <t>ABS ALWAYS P.T.ULTRAF NOT.8UN C/A</t>
  </si>
  <si>
    <t>ABS ALWAYS S.P SECA 32UN C/A</t>
  </si>
  <si>
    <t>ABS ALWAYS S.P SECA 8UN S/A</t>
  </si>
  <si>
    <t>ABS ALWAYS S.P SUAVE 16UN C/A</t>
  </si>
  <si>
    <t>AMAC DOWNY CONC 1.5ML B.VERAO AZ</t>
  </si>
  <si>
    <t>AMAC DOWNY CONC 1.5ML B.VERAO PROMO</t>
  </si>
  <si>
    <t>AMAC DOWNY CONC 1.5ML FRESCOR PRIMA</t>
  </si>
  <si>
    <t>AMAC DOWNY CONC 1.5ML LIRIO ROXO</t>
  </si>
  <si>
    <t>AMAC DOWNY CONC 1L B.VERAO AZ</t>
  </si>
  <si>
    <t>AMAC DOWNY CONC 1L FRESCOR PRIMAVER</t>
  </si>
  <si>
    <t>AMAC DOWNY CONC 1L LIRIO ROXO</t>
  </si>
  <si>
    <t>AMAC DOWNY CONC 450ML COCO/MENTA</t>
  </si>
  <si>
    <t>AMAC DOWNY CONC 450ML SPORTS</t>
  </si>
  <si>
    <t>AMAC DOWNY CONC 500ML B.VERAO AZ</t>
  </si>
  <si>
    <t>AMAC DOWNY CONC 500ML F.PRIMAVERA</t>
  </si>
  <si>
    <t>AMAC DOWNY CONC 900ML ADORAVEL</t>
  </si>
  <si>
    <t>AMAC DOWNY CONC 900ML COCO/MENTA</t>
  </si>
  <si>
    <t>AMAC DOWNY CONC 900ML LIBERDADE</t>
  </si>
  <si>
    <t>AMAC DOWNY CONC 900ML MISTICO</t>
  </si>
  <si>
    <t>AMAC DOWNY CONC 900ML SENSITIVE</t>
  </si>
  <si>
    <t>AMAC DOWNY CONC 900ML SPORTS</t>
  </si>
  <si>
    <t>APARELHO GILLETTE FUSION 5 C/1</t>
  </si>
  <si>
    <t>APARELHO MACH3 REGULAR C/1 SM</t>
  </si>
  <si>
    <t>APARELHO MACH3 SENSIT C/1 SM</t>
  </si>
  <si>
    <t>APARELHO PREST 3 C/2 FEM SM</t>
  </si>
  <si>
    <t>APARELHO PREST 3 C/2 MASC SM</t>
  </si>
  <si>
    <t>CARGA GILLETTE FUSION 5 C/2</t>
  </si>
  <si>
    <t>CARGA GILLETTE MACH3 LV4PG3</t>
  </si>
  <si>
    <t>CARGA GILLETTE MACH3 REGULAR C/2</t>
  </si>
  <si>
    <t>CARGA GILLETTE MACH3 REGULAR C/4</t>
  </si>
  <si>
    <t>CARGA GILLETTE MACH3 SENSIT C/2</t>
  </si>
  <si>
    <t>CARGA GILLETTE MACH3 TURBO C/2</t>
  </si>
  <si>
    <t>CD ORAL-B 100G STAGES FROZEN</t>
  </si>
  <si>
    <t>CD ORAL-B 100G STAGES PERSONAGENS</t>
  </si>
  <si>
    <t>CD ORAL-B 100G STAGES STARS WARS</t>
  </si>
  <si>
    <t>CD ORAL-B 102G 3D WHITE PERFECTION</t>
  </si>
  <si>
    <t>CD ORAL-B 50G KIDS MICKEY</t>
  </si>
  <si>
    <t>CD ORAL-B 50G KIDS MINNIE</t>
  </si>
  <si>
    <t>CD ORAL-B 50G KIDS PRINCESAS</t>
  </si>
  <si>
    <t>CD ORAL-B 70G 3D WHITE</t>
  </si>
  <si>
    <t>CD ORAL-B 90G PRO-GENGIVA ORIGINAL</t>
  </si>
  <si>
    <t>CD ORAL-B 90G PRO-GENGIVA SENSIBIL</t>
  </si>
  <si>
    <t>CO A.CASPA HS 170ML ANTI COCEIRA</t>
  </si>
  <si>
    <t>CO A.CASPA HS 170ML DETOX</t>
  </si>
  <si>
    <t>CO A.CASPA HS 170ML HIDRATACAO</t>
  </si>
  <si>
    <t>CO PANTENE 170ML 3MM CACHOS NOVO</t>
  </si>
  <si>
    <t>CO PANTENE 170ML 3MM HIDRATA NOVO</t>
  </si>
  <si>
    <t>CO PANTENE 170ML 3MM LISO EXT NOVO</t>
  </si>
  <si>
    <t>CO PANTENE 170ML 3MM REST PROF NOVO</t>
  </si>
  <si>
    <t>CO PANTENE 170ML UNIDAS CACHOS</t>
  </si>
  <si>
    <t>CO PANTENE 175ML BRILHO EXTREMO</t>
  </si>
  <si>
    <t>CO PANTENE 175ML HIDRATACAO</t>
  </si>
  <si>
    <t>CO PANTENE 400ML BRILHO EXTREMO</t>
  </si>
  <si>
    <t>CO PANTENE 400ML HIDRATACAO</t>
  </si>
  <si>
    <t>CO PANTENE 400ML LISO EXTREMO</t>
  </si>
  <si>
    <t>CO PANTENE 400ML REST.PROFUNDA</t>
  </si>
  <si>
    <t>CR PANTENE P/P 225ML UNIDAS CACHOS</t>
  </si>
  <si>
    <t>CR PANTENE P/P 225ML UNIDAS CRESPO</t>
  </si>
  <si>
    <t>CR PANTENE P/P 240G BAMBU</t>
  </si>
  <si>
    <t>CR PANTENE P/P 240G CACH CACHE HIDR</t>
  </si>
  <si>
    <t>CR PANTENE P/P 240G CACH CRES HIDRA</t>
  </si>
  <si>
    <t>CR PANTENE P/P 240G CACH ONDA HIDR</t>
  </si>
  <si>
    <t>CR PANTENE P/P 240G HIDRATACAO</t>
  </si>
  <si>
    <t>CR PANTENE P/P 240G HIDROCAUTERIZ</t>
  </si>
  <si>
    <t>CR PANTENE P/P 240G LISO EXTREMO</t>
  </si>
  <si>
    <t>CR PANTENE P/P 240G RESTAURAO</t>
  </si>
  <si>
    <t>DA OLD SPICE 150ML ANT.LENHA NV</t>
  </si>
  <si>
    <t>DA OLD SPICE 150ML ANT.MAR PROFUNDO</t>
  </si>
  <si>
    <t>DA OLD SPICE 200ML ANT.VIP</t>
  </si>
  <si>
    <t>DD GILETTE 82G HYDRA GEL VIT E</t>
  </si>
  <si>
    <t>ENXAG ORAL-B 500ML HORTELA</t>
  </si>
  <si>
    <t>ENXAG ORAL-B 500ML MENTA</t>
  </si>
  <si>
    <t>FIO DENTAL ORAL-B 50M MENTA</t>
  </si>
  <si>
    <t>FRALDA PAMPERS CONF.S MEGA C/34XG</t>
  </si>
  <si>
    <t>FRALDA PAMPERS CONF.S MEGA C/38 G</t>
  </si>
  <si>
    <t>FRALDA PAMPERS CONF.S MEGA C/44M</t>
  </si>
  <si>
    <t>FRALDA PAMPERS CONF.S MEGA C/50P</t>
  </si>
  <si>
    <t>FRALDA PAMPERS PANTS CONF.S C/28XXG</t>
  </si>
  <si>
    <t>FRALDA PAMPERS PANTS CONF.S C/32XG</t>
  </si>
  <si>
    <t>FRALDA PAMPERS PANTS NOTURNA C/26XG</t>
  </si>
  <si>
    <t>FRALDA PAMPERS PANTS NOTURNA C/30 G</t>
  </si>
  <si>
    <t>FRALDA PAMPERS PANTS NOTURNA C/34 M</t>
  </si>
  <si>
    <t>KIT SH 350ML+CO PANTENE 175ML HIDRA</t>
  </si>
  <si>
    <t>KIT SH 400ML+CO PANTENE 175ML BAMBU</t>
  </si>
  <si>
    <t>KIT SH 400ML+CO PANTENE 175ML MICEL</t>
  </si>
  <si>
    <t>KIT SH 400ML+CO PANTENE 175ML REST</t>
  </si>
  <si>
    <t>LAVA-ROUPAS ARIEL 900ML EXPERT SACH</t>
  </si>
  <si>
    <t>LAVA-ROUPAS ARIEL 900ML SENSITIV SC</t>
  </si>
  <si>
    <t>LAVA-ROUPAS ARIEL 900ML T.DOWNY SAC</t>
  </si>
  <si>
    <t>LENCO INF PAMPERS 4X48 ALOE VERA</t>
  </si>
  <si>
    <t>LENCO INF PAMPERS C/48 ALOE VERA</t>
  </si>
  <si>
    <t>LENCO INF PAMPERS C/48 CAMOMILA</t>
  </si>
  <si>
    <t>LENCO INF PAMPERS C/48 LAVANDA</t>
  </si>
  <si>
    <t>LENCO INF PAMPERS SPLASH C/48</t>
  </si>
  <si>
    <t>SH A. CASPA HS 400ML DETOX</t>
  </si>
  <si>
    <t>SH A.CASPA HS 200ML 3X1</t>
  </si>
  <si>
    <t>SH A.CASPA HS 200ML AINTI COCEIRAS</t>
  </si>
  <si>
    <t>SH A.CASPA HS 200ML CRESCIMENTO</t>
  </si>
  <si>
    <t>SH A.CASPA HS 200ML MENTHOL</t>
  </si>
  <si>
    <t>SH A.CASPA HS 200ML OLEOSIDADE</t>
  </si>
  <si>
    <t>SH A.CASPA HS 200ML QUEDA MEN</t>
  </si>
  <si>
    <t>SH AUSSIE 180ML HIDRA MOIST</t>
  </si>
  <si>
    <t>SH AUSSIE 180ML MIRAC SMOOTH</t>
  </si>
  <si>
    <t>SH AUSSIE 180ML MIRACLE CURLS</t>
  </si>
  <si>
    <t>SH AUSSIE 180ML SUMMER CRUSH</t>
  </si>
  <si>
    <t>SH AUSSIE 360ML HIDRA MOIST</t>
  </si>
  <si>
    <t>SH AUSSIE 360ML MIRAC SMOOTH</t>
  </si>
  <si>
    <t>SH AUSSIE 360ML MIRACLE CURLS</t>
  </si>
  <si>
    <t>SH AUSSIE 360ML MIRACLE NUTRITION</t>
  </si>
  <si>
    <t>SH PANTENE 175ML HIDRATACAO</t>
  </si>
  <si>
    <t>SH PANTENE 175ML LISO EXTREMO</t>
  </si>
  <si>
    <t>SH PANTENE 175ML RESTAURACAO</t>
  </si>
  <si>
    <t>SH PANTENE 200ML BRILHO EXTREMO</t>
  </si>
  <si>
    <t>SH PANTENE 200ML MICELLAR</t>
  </si>
  <si>
    <t>SH PANTENE 400ML BAMBU</t>
  </si>
  <si>
    <t>SH PANTENE 400ML BRILHO EXTREMO</t>
  </si>
  <si>
    <t>SH PANTENE 400ML HIDRATACAO</t>
  </si>
  <si>
    <t>SH PANTENE 400ML LISO EXTREMO</t>
  </si>
  <si>
    <t>SH PANTENE 400ML MICELLAR</t>
  </si>
  <si>
    <t>SH PANTENE 400ML REST.PROFUNDA</t>
  </si>
  <si>
    <t>DA OLD SPICE 150ML ANT.MATADOR NV</t>
  </si>
  <si>
    <t>DA OLD SPICE 150ML ANT.PEGADOR NV</t>
  </si>
  <si>
    <t>DA OLD SPICE 200ML ANT.LENHA</t>
  </si>
  <si>
    <t>DA OLD SPICE 200ML ANT.MAR PROFUNDO</t>
  </si>
  <si>
    <t>P&amp;G</t>
  </si>
  <si>
    <t>30.319.272/0001-10</t>
  </si>
  <si>
    <t>N/I</t>
  </si>
  <si>
    <t>8212.20.10</t>
  </si>
  <si>
    <t>ABSORVENTE COM ABAS</t>
  </si>
  <si>
    <t>ABSORVENTE SEM ABAS</t>
  </si>
  <si>
    <t>APARELHO DE BARBEAR</t>
  </si>
  <si>
    <t>CARGA PARA APARELHO DE BARBEAR</t>
  </si>
  <si>
    <t>CREME DENTAL</t>
  </si>
  <si>
    <t>CONDICIONADOR</t>
  </si>
  <si>
    <t>CREME HIDRATANTE CAPILAR</t>
  </si>
  <si>
    <t>DESODORANTE AEROSOL</t>
  </si>
  <si>
    <t>DESODORANTE ROLL-ON</t>
  </si>
  <si>
    <t>ENXAGUANTE BUCAL</t>
  </si>
  <si>
    <t>FIO DENTAL</t>
  </si>
  <si>
    <t>FRALDA</t>
  </si>
  <si>
    <t>SHAMPOO</t>
  </si>
  <si>
    <t>LENÇO UMEDECIDOS</t>
  </si>
  <si>
    <t>SHAMPOO ANTICASPA</t>
  </si>
  <si>
    <t>Local de Estoque</t>
  </si>
  <si>
    <t>Cupom Fiscal (PDV)?</t>
  </si>
  <si>
    <t>Marketplace?</t>
  </si>
  <si>
    <t>Tipo do Produto (Bloco K) *</t>
  </si>
  <si>
    <t>URL Principal Imagem</t>
  </si>
  <si>
    <t>2ª URL Imagem</t>
  </si>
  <si>
    <t>3ª URL Imagem</t>
  </si>
  <si>
    <t>4ª URL Imagem</t>
  </si>
  <si>
    <t>5ª URL Imagem</t>
  </si>
  <si>
    <t>6ª URLImagem</t>
  </si>
  <si>
    <t>Codigo Fornecedor</t>
  </si>
  <si>
    <t>Perfil Fiscal Remetente</t>
  </si>
  <si>
    <t>Perfil Fiscal Destino</t>
  </si>
  <si>
    <t>Natureza da Operaçao</t>
  </si>
  <si>
    <t>UF Rementente</t>
  </si>
  <si>
    <t>UF Destino</t>
  </si>
  <si>
    <t>Tipo de Venda</t>
  </si>
  <si>
    <t>CFOP</t>
  </si>
  <si>
    <t>IPI</t>
  </si>
  <si>
    <t>ICMS INTERESTADUAL (DIFAL)</t>
  </si>
  <si>
    <t>FCP</t>
  </si>
  <si>
    <t>ICMS SIMPLES</t>
  </si>
  <si>
    <t>ICMS ST</t>
  </si>
  <si>
    <t>Situaçao Trib do ICMS</t>
  </si>
  <si>
    <t>Situaçao Tributaria do PIS</t>
  </si>
  <si>
    <t>Situaçao Tributaria do COFINS</t>
  </si>
  <si>
    <t>Modalidade da BC do ICMS</t>
  </si>
  <si>
    <t>PIS2</t>
  </si>
  <si>
    <t>COFINS3</t>
  </si>
  <si>
    <t>Comercial</t>
  </si>
  <si>
    <t>00 - Mercadoria para Revenda</t>
  </si>
  <si>
    <t>F000009</t>
  </si>
  <si>
    <t>SP</t>
  </si>
  <si>
    <t>Revenda</t>
  </si>
  <si>
    <t>x</t>
  </si>
  <si>
    <t>CRUSOE</t>
  </si>
  <si>
    <t>SEARA</t>
  </si>
  <si>
    <t>MACAMP</t>
  </si>
  <si>
    <t>RAÇÕES REIS</t>
  </si>
  <si>
    <t>LATICINIOS LACTO</t>
  </si>
  <si>
    <t>F000003</t>
  </si>
  <si>
    <t>MT BISC ARROZ ORG MULT 45G</t>
  </si>
  <si>
    <t>PR</t>
  </si>
  <si>
    <t>SIM (2ª LEVA)</t>
  </si>
  <si>
    <t>SIM (1ª LEVA)</t>
  </si>
  <si>
    <t>Rótulos de Linha</t>
  </si>
  <si>
    <t xml:space="preserve"> FATURAMENTO REALIZADO</t>
  </si>
  <si>
    <t>(Vários itens)</t>
  </si>
  <si>
    <t>GERAL CONSOLIDADO (GO e NO GO)</t>
  </si>
  <si>
    <t>GO 2ª LEVA DE PREÇOS</t>
  </si>
  <si>
    <t>GO 1ª LEVA DE PREÇOS</t>
  </si>
  <si>
    <t>CONSOLIDADO NO GO</t>
  </si>
  <si>
    <t>GO</t>
  </si>
  <si>
    <t>NO GO</t>
  </si>
  <si>
    <t>CONSOLIDADE GO</t>
  </si>
  <si>
    <t>WAGM</t>
  </si>
  <si>
    <t>WAVNPS</t>
  </si>
  <si>
    <t>descrição produto</t>
  </si>
  <si>
    <t>PRODUTO - COINCIDENTE</t>
  </si>
  <si>
    <t>VALOR R$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</si>
</sst>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7" formatCode="&quot;R$&quot;\ #,##0.00;\-&quot;R$&quot;\ #,##0.00"/>
    <numFmt numFmtId="44" formatCode="_-&quot;R$&quot;\ * #,##0.00_-;\-&quot;R$&quot;\ * #,##0.00_-;_-&quot;R$&quot;\ * &quot;-&quot;??_-;_-@_-"/>
    <numFmt numFmtId="164" formatCode="_-&quot;R$&quot;\ * #,##0.00_-;\-&quot;R$&quot;\ * #,##0.00_-;_-&quot;R$&quot;\ * &quot;-&quot;??_-;_-@"/>
    <numFmt numFmtId="165" formatCode="&quot;R$&quot;\ #,##0.00"/>
    <numFmt numFmtId="166" formatCode="0.0%"/>
    <numFmt numFmtId="167" formatCode="&quot;R$&quot;\ #,##0.0;\-&quot;R$&quot;\ #,##0.0"/>
    <numFmt numFmtId="168" formatCode="##&quot;.&quot;###&quot;.&quot;###&quot;/&quot;####&quot;-&quot;##"/>
  </numFmts>
  <fonts count="18" x14ac:knownFonts="1">
    <font>
      <sz val="11"/>
      <color theme="1"/>
      <name val="Arial"/>
    </font>
    <font>
      <sz val="10"/>
      <color theme="1"/>
      <name val="Calibri"/>
    </font>
    <font>
      <sz val="11"/>
      <color theme="1"/>
      <name val="Calibri"/>
    </font>
    <font>
      <b/>
      <sz val="10"/>
      <color theme="0"/>
      <name val="Calibri"/>
    </font>
    <font>
      <sz val="11"/>
      <name val="Arial"/>
    </font>
    <font>
      <b/>
      <sz val="10"/>
      <color theme="1"/>
      <name val="Calibri"/>
    </font>
    <font>
      <sz val="11"/>
      <color theme="1"/>
      <name val="Arial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0"/>
      <color theme="0"/>
      <name val="Calibri"/>
      <family val="2"/>
    </font>
    <font>
      <sz val="11"/>
      <color theme="1"/>
      <name val="Calibri"/>
      <family val="2"/>
      <scheme val="major"/>
    </font>
    <font>
      <sz val="10"/>
      <color theme="1"/>
      <name val="Calibri"/>
      <family val="2"/>
      <scheme val="major"/>
    </font>
    <font>
      <sz val="11"/>
      <name val="Calibri"/>
      <family val="2"/>
      <scheme val="major"/>
    </font>
    <font>
      <sz val="10"/>
      <name val="Calibri"/>
      <family val="2"/>
      <scheme val="major"/>
    </font>
    <font>
      <b/>
      <sz val="11"/>
      <color theme="0"/>
      <name val="Calibri"/>
      <family val="2"/>
      <scheme val="major"/>
    </font>
    <font>
      <b/>
      <u/>
      <sz val="10"/>
      <color theme="0"/>
      <name val="Calibri"/>
      <family val="2"/>
    </font>
    <font>
      <sz val="11"/>
      <color theme="1"/>
      <name val="Arial"/>
    </font>
    <font>
      <b/>
      <sz val="11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595959"/>
        <bgColor rgb="FF595959"/>
      </patternFill>
    </fill>
    <fill>
      <patternFill patternType="solid">
        <fgColor rgb="FFD8D8D8"/>
        <bgColor rgb="FFD8D8D8"/>
      </patternFill>
    </fill>
    <fill>
      <patternFill patternType="solid">
        <fgColor rgb="FFC00000"/>
        <bgColor rgb="FFC00000"/>
      </patternFill>
    </fill>
    <fill>
      <patternFill patternType="solid">
        <fgColor theme="7"/>
        <bgColor theme="7"/>
      </patternFill>
    </fill>
    <fill>
      <patternFill patternType="solid">
        <fgColor rgb="FF7030A0"/>
        <bgColor rgb="FF7030A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rgb="FFFBE4D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/>
      <top/>
      <bottom/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6" fillId="0" borderId="0" applyFont="0" applyFill="0" applyBorder="0" applyAlignment="0" applyProtection="0"/>
  </cellStyleXfs>
  <cellXfs count="190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64" fontId="1" fillId="0" borderId="0" xfId="0" applyNumberFormat="1" applyFont="1" applyAlignment="1">
      <alignment vertical="center"/>
    </xf>
    <xf numFmtId="165" fontId="2" fillId="0" borderId="0" xfId="0" applyNumberFormat="1" applyFont="1" applyAlignment="1">
      <alignment vertical="center"/>
    </xf>
    <xf numFmtId="0" fontId="5" fillId="3" borderId="6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1" fontId="5" fillId="3" borderId="7" xfId="0" applyNumberFormat="1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164" fontId="5" fillId="3" borderId="7" xfId="0" applyNumberFormat="1" applyFont="1" applyFill="1" applyBorder="1" applyAlignment="1">
      <alignment horizontal="center" vertical="center" wrapText="1"/>
    </xf>
    <xf numFmtId="1" fontId="5" fillId="3" borderId="7" xfId="0" applyNumberFormat="1" applyFont="1" applyFill="1" applyBorder="1" applyAlignment="1">
      <alignment horizontal="center" vertical="center" wrapText="1"/>
    </xf>
    <xf numFmtId="1" fontId="3" fillId="4" borderId="7" xfId="0" applyNumberFormat="1" applyFont="1" applyFill="1" applyBorder="1" applyAlignment="1">
      <alignment horizontal="center" vertical="center" wrapText="1"/>
    </xf>
    <xf numFmtId="1" fontId="5" fillId="5" borderId="7" xfId="0" applyNumberFormat="1" applyFont="1" applyFill="1" applyBorder="1" applyAlignment="1">
      <alignment horizontal="center" vertical="center" wrapText="1"/>
    </xf>
    <xf numFmtId="1" fontId="3" fillId="6" borderId="7" xfId="0" applyNumberFormat="1" applyFont="1" applyFill="1" applyBorder="1" applyAlignment="1">
      <alignment horizontal="center" vertical="center" wrapText="1"/>
    </xf>
    <xf numFmtId="165" fontId="5" fillId="3" borderId="7" xfId="0" applyNumberFormat="1" applyFont="1" applyFill="1" applyBorder="1" applyAlignment="1">
      <alignment horizontal="center" vertical="center" wrapText="1"/>
    </xf>
    <xf numFmtId="1" fontId="5" fillId="3" borderId="8" xfId="0" applyNumberFormat="1" applyFont="1" applyFill="1" applyBorder="1" applyAlignment="1">
      <alignment horizontal="center" vertical="center" wrapText="1"/>
    </xf>
    <xf numFmtId="1" fontId="5" fillId="3" borderId="9" xfId="0" applyNumberFormat="1" applyFont="1" applyFill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1" fontId="1" fillId="0" borderId="9" xfId="0" applyNumberFormat="1" applyFont="1" applyBorder="1" applyAlignment="1">
      <alignment horizontal="left" vertical="center"/>
    </xf>
    <xf numFmtId="0" fontId="1" fillId="0" borderId="9" xfId="0" applyFont="1" applyBorder="1" applyAlignment="1">
      <alignment horizontal="center" vertical="center" wrapText="1"/>
    </xf>
    <xf numFmtId="164" fontId="1" fillId="0" borderId="9" xfId="0" applyNumberFormat="1" applyFont="1" applyBorder="1" applyAlignment="1">
      <alignment horizontal="center" vertical="center"/>
    </xf>
    <xf numFmtId="165" fontId="1" fillId="0" borderId="9" xfId="0" applyNumberFormat="1" applyFont="1" applyBorder="1" applyAlignment="1">
      <alignment horizontal="center" vertical="center"/>
    </xf>
    <xf numFmtId="10" fontId="1" fillId="0" borderId="9" xfId="0" applyNumberFormat="1" applyFont="1" applyBorder="1" applyAlignment="1">
      <alignment horizontal="center" vertical="center"/>
    </xf>
    <xf numFmtId="7" fontId="5" fillId="0" borderId="9" xfId="0" applyNumberFormat="1" applyFont="1" applyBorder="1" applyAlignment="1">
      <alignment horizontal="center" vertical="center"/>
    </xf>
    <xf numFmtId="7" fontId="1" fillId="0" borderId="9" xfId="0" applyNumberFormat="1" applyFont="1" applyBorder="1" applyAlignment="1">
      <alignment horizontal="center" vertical="center"/>
    </xf>
    <xf numFmtId="10" fontId="5" fillId="0" borderId="9" xfId="0" applyNumberFormat="1" applyFont="1" applyBorder="1" applyAlignment="1">
      <alignment horizontal="center" vertical="center"/>
    </xf>
    <xf numFmtId="166" fontId="5" fillId="0" borderId="9" xfId="0" applyNumberFormat="1" applyFont="1" applyBorder="1" applyAlignment="1">
      <alignment horizontal="center" vertical="center"/>
    </xf>
    <xf numFmtId="2" fontId="1" fillId="0" borderId="9" xfId="0" applyNumberFormat="1" applyFont="1" applyBorder="1" applyAlignment="1">
      <alignment horizontal="center" vertical="center"/>
    </xf>
    <xf numFmtId="167" fontId="1" fillId="0" borderId="9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0" fillId="0" borderId="5" xfId="0" applyFont="1" applyBorder="1" applyAlignment="1">
      <alignment vertical="center"/>
    </xf>
    <xf numFmtId="0" fontId="0" fillId="0" borderId="9" xfId="0" applyFont="1" applyBorder="1" applyAlignment="1">
      <alignment vertical="center"/>
    </xf>
    <xf numFmtId="0" fontId="0" fillId="0" borderId="9" xfId="0" applyFont="1" applyBorder="1" applyAlignment="1">
      <alignment horizontal="center" vertical="center"/>
    </xf>
    <xf numFmtId="0" fontId="14" fillId="8" borderId="9" xfId="0" applyFont="1" applyFill="1" applyBorder="1" applyAlignment="1">
      <alignment horizontal="center" vertical="center" wrapText="1"/>
    </xf>
    <xf numFmtId="0" fontId="14" fillId="9" borderId="9" xfId="0" applyFont="1" applyFill="1" applyBorder="1" applyAlignment="1">
      <alignment horizontal="center" vertical="center" wrapText="1"/>
    </xf>
    <xf numFmtId="0" fontId="10" fillId="10" borderId="9" xfId="0" applyFont="1" applyFill="1" applyBorder="1" applyAlignment="1">
      <alignment horizontal="center" vertical="center" wrapText="1"/>
    </xf>
    <xf numFmtId="0" fontId="12" fillId="10" borderId="9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vertical="center" wrapText="1"/>
    </xf>
    <xf numFmtId="0" fontId="6" fillId="0" borderId="0" xfId="0" applyFont="1" applyAlignment="1">
      <alignment vertical="center"/>
    </xf>
    <xf numFmtId="0" fontId="3" fillId="2" borderId="5" xfId="0" applyFont="1" applyFill="1" applyBorder="1" applyAlignment="1">
      <alignment vertical="center" wrapText="1"/>
    </xf>
    <xf numFmtId="0" fontId="1" fillId="7" borderId="9" xfId="0" applyFont="1" applyFill="1" applyBorder="1" applyAlignment="1">
      <alignment horizontal="center" vertical="center"/>
    </xf>
    <xf numFmtId="1" fontId="1" fillId="7" borderId="9" xfId="0" applyNumberFormat="1" applyFont="1" applyFill="1" applyBorder="1" applyAlignment="1">
      <alignment horizontal="center" vertical="center"/>
    </xf>
    <xf numFmtId="0" fontId="1" fillId="7" borderId="9" xfId="0" applyFont="1" applyFill="1" applyBorder="1" applyAlignment="1">
      <alignment vertical="center"/>
    </xf>
    <xf numFmtId="1" fontId="1" fillId="7" borderId="9" xfId="0" applyNumberFormat="1" applyFont="1" applyFill="1" applyBorder="1" applyAlignment="1">
      <alignment horizontal="left" vertical="center"/>
    </xf>
    <xf numFmtId="0" fontId="1" fillId="7" borderId="9" xfId="0" applyFont="1" applyFill="1" applyBorder="1" applyAlignment="1">
      <alignment horizontal="center" vertical="center" wrapText="1"/>
    </xf>
    <xf numFmtId="164" fontId="1" fillId="7" borderId="9" xfId="0" applyNumberFormat="1" applyFont="1" applyFill="1" applyBorder="1" applyAlignment="1">
      <alignment vertical="center"/>
    </xf>
    <xf numFmtId="165" fontId="1" fillId="7" borderId="9" xfId="0" applyNumberFormat="1" applyFont="1" applyFill="1" applyBorder="1" applyAlignment="1">
      <alignment horizontal="center" vertical="center"/>
    </xf>
    <xf numFmtId="0" fontId="2" fillId="7" borderId="9" xfId="0" applyFont="1" applyFill="1" applyBorder="1" applyAlignment="1">
      <alignment vertical="center"/>
    </xf>
    <xf numFmtId="10" fontId="1" fillId="7" borderId="9" xfId="0" applyNumberFormat="1" applyFont="1" applyFill="1" applyBorder="1" applyAlignment="1">
      <alignment horizontal="center" vertical="center"/>
    </xf>
    <xf numFmtId="7" fontId="5" fillId="7" borderId="9" xfId="0" applyNumberFormat="1" applyFont="1" applyFill="1" applyBorder="1" applyAlignment="1">
      <alignment horizontal="center" vertical="center"/>
    </xf>
    <xf numFmtId="7" fontId="1" fillId="7" borderId="9" xfId="0" applyNumberFormat="1" applyFont="1" applyFill="1" applyBorder="1" applyAlignment="1">
      <alignment horizontal="center" vertical="center"/>
    </xf>
    <xf numFmtId="10" fontId="5" fillId="7" borderId="9" xfId="0" applyNumberFormat="1" applyFont="1" applyFill="1" applyBorder="1" applyAlignment="1">
      <alignment horizontal="center" vertical="center"/>
    </xf>
    <xf numFmtId="166" fontId="5" fillId="7" borderId="9" xfId="0" applyNumberFormat="1" applyFont="1" applyFill="1" applyBorder="1" applyAlignment="1">
      <alignment horizontal="center" vertical="center"/>
    </xf>
    <xf numFmtId="2" fontId="1" fillId="7" borderId="9" xfId="0" applyNumberFormat="1" applyFont="1" applyFill="1" applyBorder="1" applyAlignment="1">
      <alignment horizontal="center" vertical="center"/>
    </xf>
    <xf numFmtId="167" fontId="1" fillId="7" borderId="9" xfId="0" applyNumberFormat="1" applyFont="1" applyFill="1" applyBorder="1" applyAlignment="1">
      <alignment horizontal="center" vertical="center"/>
    </xf>
    <xf numFmtId="0" fontId="0" fillId="7" borderId="0" xfId="0" applyFont="1" applyFill="1" applyAlignment="1">
      <alignment vertical="center"/>
    </xf>
    <xf numFmtId="0" fontId="11" fillId="7" borderId="9" xfId="0" applyFont="1" applyFill="1" applyBorder="1" applyAlignment="1">
      <alignment horizontal="center" vertical="center"/>
    </xf>
    <xf numFmtId="0" fontId="13" fillId="7" borderId="9" xfId="0" applyFont="1" applyFill="1" applyBorder="1" applyAlignment="1">
      <alignment horizontal="center" vertical="center"/>
    </xf>
    <xf numFmtId="0" fontId="0" fillId="7" borderId="9" xfId="0" applyFont="1" applyFill="1" applyBorder="1" applyAlignment="1">
      <alignment vertical="center"/>
    </xf>
    <xf numFmtId="0" fontId="1" fillId="7" borderId="3" xfId="0" applyFont="1" applyFill="1" applyBorder="1" applyAlignment="1">
      <alignment horizontal="center" vertical="center"/>
    </xf>
    <xf numFmtId="164" fontId="1" fillId="7" borderId="9" xfId="0" applyNumberFormat="1" applyFont="1" applyFill="1" applyBorder="1" applyAlignment="1">
      <alignment horizontal="center" vertical="center"/>
    </xf>
    <xf numFmtId="0" fontId="7" fillId="7" borderId="9" xfId="0" applyFont="1" applyFill="1" applyBorder="1" applyAlignment="1">
      <alignment horizontal="center" vertical="center"/>
    </xf>
    <xf numFmtId="0" fontId="11" fillId="7" borderId="9" xfId="0" applyFont="1" applyFill="1" applyBorder="1" applyAlignment="1">
      <alignment vertical="center"/>
    </xf>
    <xf numFmtId="168" fontId="1" fillId="7" borderId="9" xfId="0" applyNumberFormat="1" applyFont="1" applyFill="1" applyBorder="1" applyAlignment="1">
      <alignment horizontal="center" vertical="center"/>
    </xf>
    <xf numFmtId="0" fontId="1" fillId="11" borderId="9" xfId="0" applyFont="1" applyFill="1" applyBorder="1" applyAlignment="1">
      <alignment horizontal="center" vertical="center"/>
    </xf>
    <xf numFmtId="1" fontId="1" fillId="11" borderId="9" xfId="0" applyNumberFormat="1" applyFont="1" applyFill="1" applyBorder="1" applyAlignment="1">
      <alignment horizontal="center" vertical="center"/>
    </xf>
    <xf numFmtId="0" fontId="1" fillId="11" borderId="9" xfId="0" applyFont="1" applyFill="1" applyBorder="1" applyAlignment="1">
      <alignment vertical="center"/>
    </xf>
    <xf numFmtId="0" fontId="1" fillId="12" borderId="9" xfId="0" applyFont="1" applyFill="1" applyBorder="1" applyAlignment="1">
      <alignment horizontal="center" vertical="center"/>
    </xf>
    <xf numFmtId="0" fontId="1" fillId="11" borderId="3" xfId="0" applyFont="1" applyFill="1" applyBorder="1" applyAlignment="1">
      <alignment horizontal="center" vertical="center"/>
    </xf>
    <xf numFmtId="0" fontId="11" fillId="7" borderId="9" xfId="0" applyNumberFormat="1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4" fontId="9" fillId="13" borderId="9" xfId="0" applyNumberFormat="1" applyFont="1" applyFill="1" applyBorder="1" applyAlignment="1">
      <alignment vertical="center"/>
    </xf>
    <xf numFmtId="7" fontId="7" fillId="7" borderId="9" xfId="0" applyNumberFormat="1" applyFont="1" applyFill="1" applyBorder="1" applyAlignment="1">
      <alignment horizontal="center" vertical="center"/>
    </xf>
    <xf numFmtId="0" fontId="7" fillId="7" borderId="9" xfId="0" applyFont="1" applyFill="1" applyBorder="1" applyAlignment="1">
      <alignment vertical="center"/>
    </xf>
    <xf numFmtId="0" fontId="8" fillId="3" borderId="7" xfId="0" applyFont="1" applyFill="1" applyBorder="1" applyAlignment="1">
      <alignment horizontal="center" vertical="center" wrapText="1"/>
    </xf>
    <xf numFmtId="0" fontId="1" fillId="12" borderId="3" xfId="0" applyFont="1" applyFill="1" applyBorder="1" applyAlignment="1">
      <alignment horizontal="center" vertical="center"/>
    </xf>
    <xf numFmtId="1" fontId="1" fillId="12" borderId="9" xfId="0" applyNumberFormat="1" applyFont="1" applyFill="1" applyBorder="1" applyAlignment="1">
      <alignment horizontal="center" vertical="center"/>
    </xf>
    <xf numFmtId="0" fontId="1" fillId="12" borderId="9" xfId="0" applyFont="1" applyFill="1" applyBorder="1" applyAlignment="1">
      <alignment vertical="center"/>
    </xf>
    <xf numFmtId="1" fontId="1" fillId="12" borderId="9" xfId="0" applyNumberFormat="1" applyFont="1" applyFill="1" applyBorder="1" applyAlignment="1">
      <alignment horizontal="left" vertical="center"/>
    </xf>
    <xf numFmtId="0" fontId="1" fillId="12" borderId="9" xfId="0" applyFont="1" applyFill="1" applyBorder="1" applyAlignment="1">
      <alignment horizontal="center" vertical="center" wrapText="1"/>
    </xf>
    <xf numFmtId="164" fontId="1" fillId="12" borderId="9" xfId="0" applyNumberFormat="1" applyFont="1" applyFill="1" applyBorder="1" applyAlignment="1">
      <alignment horizontal="center" vertical="center"/>
    </xf>
    <xf numFmtId="165" fontId="1" fillId="12" borderId="9" xfId="0" applyNumberFormat="1" applyFont="1" applyFill="1" applyBorder="1" applyAlignment="1">
      <alignment horizontal="center" vertical="center"/>
    </xf>
    <xf numFmtId="10" fontId="1" fillId="12" borderId="9" xfId="0" applyNumberFormat="1" applyFont="1" applyFill="1" applyBorder="1" applyAlignment="1">
      <alignment horizontal="center" vertical="center"/>
    </xf>
    <xf numFmtId="7" fontId="5" fillId="12" borderId="9" xfId="0" applyNumberFormat="1" applyFont="1" applyFill="1" applyBorder="1" applyAlignment="1">
      <alignment horizontal="center" vertical="center"/>
    </xf>
    <xf numFmtId="7" fontId="1" fillId="12" borderId="9" xfId="0" applyNumberFormat="1" applyFont="1" applyFill="1" applyBorder="1" applyAlignment="1">
      <alignment horizontal="center" vertical="center"/>
    </xf>
    <xf numFmtId="10" fontId="5" fillId="12" borderId="9" xfId="0" applyNumberFormat="1" applyFont="1" applyFill="1" applyBorder="1" applyAlignment="1">
      <alignment horizontal="center" vertical="center"/>
    </xf>
    <xf numFmtId="166" fontId="5" fillId="12" borderId="9" xfId="0" applyNumberFormat="1" applyFont="1" applyFill="1" applyBorder="1" applyAlignment="1">
      <alignment horizontal="center" vertical="center"/>
    </xf>
    <xf numFmtId="2" fontId="1" fillId="12" borderId="9" xfId="0" applyNumberFormat="1" applyFont="1" applyFill="1" applyBorder="1" applyAlignment="1">
      <alignment horizontal="center" vertical="center"/>
    </xf>
    <xf numFmtId="167" fontId="1" fillId="12" borderId="9" xfId="0" applyNumberFormat="1" applyFont="1" applyFill="1" applyBorder="1" applyAlignment="1">
      <alignment horizontal="center" vertical="center"/>
    </xf>
    <xf numFmtId="0" fontId="0" fillId="12" borderId="0" xfId="0" applyFont="1" applyFill="1" applyAlignment="1">
      <alignment vertical="center"/>
    </xf>
    <xf numFmtId="0" fontId="11" fillId="12" borderId="9" xfId="0" applyFont="1" applyFill="1" applyBorder="1" applyAlignment="1">
      <alignment horizontal="center" vertical="center"/>
    </xf>
    <xf numFmtId="0" fontId="13" fillId="12" borderId="9" xfId="0" applyFont="1" applyFill="1" applyBorder="1" applyAlignment="1">
      <alignment horizontal="center" vertical="center"/>
    </xf>
    <xf numFmtId="0" fontId="0" fillId="12" borderId="9" xfId="0" applyFont="1" applyFill="1" applyBorder="1" applyAlignment="1">
      <alignment vertical="center"/>
    </xf>
    <xf numFmtId="0" fontId="1" fillId="12" borderId="10" xfId="0" applyFont="1" applyFill="1" applyBorder="1" applyAlignment="1">
      <alignment horizontal="center" vertical="center"/>
    </xf>
    <xf numFmtId="0" fontId="0" fillId="12" borderId="9" xfId="0" applyFont="1" applyFill="1" applyBorder="1" applyAlignment="1">
      <alignment horizontal="center" vertical="center"/>
    </xf>
    <xf numFmtId="0" fontId="2" fillId="12" borderId="9" xfId="0" applyFont="1" applyFill="1" applyBorder="1" applyAlignment="1">
      <alignment vertical="center"/>
    </xf>
    <xf numFmtId="168" fontId="1" fillId="12" borderId="9" xfId="0" applyNumberFormat="1" applyFont="1" applyFill="1" applyBorder="1" applyAlignment="1">
      <alignment horizontal="center" vertical="center"/>
    </xf>
    <xf numFmtId="164" fontId="1" fillId="12" borderId="9" xfId="0" applyNumberFormat="1" applyFont="1" applyFill="1" applyBorder="1" applyAlignment="1">
      <alignment vertical="center"/>
    </xf>
    <xf numFmtId="0" fontId="1" fillId="12" borderId="11" xfId="0" applyFont="1" applyFill="1" applyBorder="1" applyAlignment="1">
      <alignment horizontal="center" vertical="center"/>
    </xf>
    <xf numFmtId="1" fontId="1" fillId="12" borderId="12" xfId="0" applyNumberFormat="1" applyFont="1" applyFill="1" applyBorder="1" applyAlignment="1">
      <alignment horizontal="center" vertical="center"/>
    </xf>
    <xf numFmtId="0" fontId="1" fillId="12" borderId="12" xfId="0" applyFont="1" applyFill="1" applyBorder="1" applyAlignment="1">
      <alignment vertical="center"/>
    </xf>
    <xf numFmtId="0" fontId="1" fillId="12" borderId="12" xfId="0" applyFont="1" applyFill="1" applyBorder="1" applyAlignment="1">
      <alignment horizontal="center" vertical="center"/>
    </xf>
    <xf numFmtId="1" fontId="1" fillId="12" borderId="12" xfId="0" applyNumberFormat="1" applyFont="1" applyFill="1" applyBorder="1" applyAlignment="1">
      <alignment horizontal="left" vertical="center"/>
    </xf>
    <xf numFmtId="0" fontId="1" fillId="12" borderId="12" xfId="0" applyFont="1" applyFill="1" applyBorder="1" applyAlignment="1">
      <alignment horizontal="center" vertical="center" wrapText="1"/>
    </xf>
    <xf numFmtId="164" fontId="1" fillId="12" borderId="12" xfId="0" applyNumberFormat="1" applyFont="1" applyFill="1" applyBorder="1" applyAlignment="1">
      <alignment horizontal="center" vertical="center"/>
    </xf>
    <xf numFmtId="165" fontId="1" fillId="12" borderId="12" xfId="0" applyNumberFormat="1" applyFont="1" applyFill="1" applyBorder="1" applyAlignment="1">
      <alignment horizontal="center" vertical="center"/>
    </xf>
    <xf numFmtId="10" fontId="1" fillId="12" borderId="12" xfId="0" applyNumberFormat="1" applyFont="1" applyFill="1" applyBorder="1" applyAlignment="1">
      <alignment horizontal="center" vertical="center"/>
    </xf>
    <xf numFmtId="7" fontId="5" fillId="12" borderId="12" xfId="0" applyNumberFormat="1" applyFont="1" applyFill="1" applyBorder="1" applyAlignment="1">
      <alignment horizontal="center" vertical="center"/>
    </xf>
    <xf numFmtId="7" fontId="1" fillId="12" borderId="12" xfId="0" applyNumberFormat="1" applyFont="1" applyFill="1" applyBorder="1" applyAlignment="1">
      <alignment horizontal="center" vertical="center"/>
    </xf>
    <xf numFmtId="10" fontId="5" fillId="12" borderId="12" xfId="0" applyNumberFormat="1" applyFont="1" applyFill="1" applyBorder="1" applyAlignment="1">
      <alignment horizontal="center" vertical="center"/>
    </xf>
    <xf numFmtId="166" fontId="5" fillId="12" borderId="12" xfId="0" applyNumberFormat="1" applyFont="1" applyFill="1" applyBorder="1" applyAlignment="1">
      <alignment horizontal="center" vertical="center"/>
    </xf>
    <xf numFmtId="2" fontId="1" fillId="12" borderId="12" xfId="0" applyNumberFormat="1" applyFont="1" applyFill="1" applyBorder="1" applyAlignment="1">
      <alignment horizontal="center" vertical="center"/>
    </xf>
    <xf numFmtId="167" fontId="1" fillId="12" borderId="12" xfId="0" applyNumberFormat="1" applyFont="1" applyFill="1" applyBorder="1" applyAlignment="1">
      <alignment horizontal="center" vertical="center"/>
    </xf>
    <xf numFmtId="0" fontId="1" fillId="12" borderId="13" xfId="0" applyFont="1" applyFill="1" applyBorder="1" applyAlignment="1">
      <alignment horizontal="center" vertical="center"/>
    </xf>
    <xf numFmtId="0" fontId="1" fillId="12" borderId="14" xfId="0" applyFont="1" applyFill="1" applyBorder="1" applyAlignment="1">
      <alignment horizontal="center" vertical="center"/>
    </xf>
    <xf numFmtId="1" fontId="1" fillId="12" borderId="14" xfId="0" applyNumberFormat="1" applyFont="1" applyFill="1" applyBorder="1" applyAlignment="1">
      <alignment horizontal="center" vertical="center"/>
    </xf>
    <xf numFmtId="0" fontId="1" fillId="12" borderId="14" xfId="0" applyFont="1" applyFill="1" applyBorder="1" applyAlignment="1">
      <alignment vertical="center"/>
    </xf>
    <xf numFmtId="1" fontId="1" fillId="12" borderId="14" xfId="0" applyNumberFormat="1" applyFont="1" applyFill="1" applyBorder="1" applyAlignment="1">
      <alignment horizontal="left" vertical="center"/>
    </xf>
    <xf numFmtId="0" fontId="1" fillId="12" borderId="14" xfId="0" applyFont="1" applyFill="1" applyBorder="1" applyAlignment="1">
      <alignment horizontal="center" vertical="center" wrapText="1"/>
    </xf>
    <xf numFmtId="164" fontId="1" fillId="12" borderId="14" xfId="0" applyNumberFormat="1" applyFont="1" applyFill="1" applyBorder="1" applyAlignment="1">
      <alignment horizontal="center" vertical="center"/>
    </xf>
    <xf numFmtId="165" fontId="1" fillId="12" borderId="14" xfId="0" applyNumberFormat="1" applyFont="1" applyFill="1" applyBorder="1" applyAlignment="1">
      <alignment horizontal="center" vertical="center"/>
    </xf>
    <xf numFmtId="10" fontId="1" fillId="12" borderId="14" xfId="0" applyNumberFormat="1" applyFont="1" applyFill="1" applyBorder="1" applyAlignment="1">
      <alignment horizontal="center" vertical="center"/>
    </xf>
    <xf numFmtId="7" fontId="5" fillId="12" borderId="14" xfId="0" applyNumberFormat="1" applyFont="1" applyFill="1" applyBorder="1" applyAlignment="1">
      <alignment horizontal="center" vertical="center"/>
    </xf>
    <xf numFmtId="7" fontId="1" fillId="12" borderId="14" xfId="0" applyNumberFormat="1" applyFont="1" applyFill="1" applyBorder="1" applyAlignment="1">
      <alignment horizontal="center" vertical="center"/>
    </xf>
    <xf numFmtId="10" fontId="5" fillId="12" borderId="14" xfId="0" applyNumberFormat="1" applyFont="1" applyFill="1" applyBorder="1" applyAlignment="1">
      <alignment horizontal="center" vertical="center"/>
    </xf>
    <xf numFmtId="166" fontId="5" fillId="12" borderId="14" xfId="0" applyNumberFormat="1" applyFont="1" applyFill="1" applyBorder="1" applyAlignment="1">
      <alignment horizontal="center" vertical="center"/>
    </xf>
    <xf numFmtId="2" fontId="1" fillId="12" borderId="14" xfId="0" applyNumberFormat="1" applyFont="1" applyFill="1" applyBorder="1" applyAlignment="1">
      <alignment horizontal="center" vertical="center"/>
    </xf>
    <xf numFmtId="167" fontId="1" fillId="12" borderId="14" xfId="0" applyNumberFormat="1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center" vertical="center"/>
    </xf>
    <xf numFmtId="0" fontId="1" fillId="12" borderId="7" xfId="0" applyFont="1" applyFill="1" applyBorder="1" applyAlignment="1">
      <alignment horizontal="center" vertical="center"/>
    </xf>
    <xf numFmtId="1" fontId="1" fillId="12" borderId="7" xfId="0" applyNumberFormat="1" applyFont="1" applyFill="1" applyBorder="1" applyAlignment="1">
      <alignment horizontal="center" vertical="center"/>
    </xf>
    <xf numFmtId="0" fontId="1" fillId="12" borderId="7" xfId="0" applyFont="1" applyFill="1" applyBorder="1" applyAlignment="1">
      <alignment vertical="center"/>
    </xf>
    <xf numFmtId="1" fontId="1" fillId="12" borderId="7" xfId="0" applyNumberFormat="1" applyFont="1" applyFill="1" applyBorder="1" applyAlignment="1">
      <alignment horizontal="left" vertical="center"/>
    </xf>
    <xf numFmtId="0" fontId="1" fillId="12" borderId="7" xfId="0" applyFont="1" applyFill="1" applyBorder="1" applyAlignment="1">
      <alignment horizontal="center" vertical="center" wrapText="1"/>
    </xf>
    <xf numFmtId="164" fontId="1" fillId="12" borderId="7" xfId="0" applyNumberFormat="1" applyFont="1" applyFill="1" applyBorder="1" applyAlignment="1">
      <alignment horizontal="center" vertical="center"/>
    </xf>
    <xf numFmtId="165" fontId="1" fillId="12" borderId="7" xfId="0" applyNumberFormat="1" applyFont="1" applyFill="1" applyBorder="1" applyAlignment="1">
      <alignment horizontal="center" vertical="center"/>
    </xf>
    <xf numFmtId="10" fontId="1" fillId="12" borderId="7" xfId="0" applyNumberFormat="1" applyFont="1" applyFill="1" applyBorder="1" applyAlignment="1">
      <alignment horizontal="center" vertical="center"/>
    </xf>
    <xf numFmtId="7" fontId="5" fillId="12" borderId="7" xfId="0" applyNumberFormat="1" applyFont="1" applyFill="1" applyBorder="1" applyAlignment="1">
      <alignment horizontal="center" vertical="center"/>
    </xf>
    <xf numFmtId="7" fontId="1" fillId="12" borderId="7" xfId="0" applyNumberFormat="1" applyFont="1" applyFill="1" applyBorder="1" applyAlignment="1">
      <alignment horizontal="center" vertical="center"/>
    </xf>
    <xf numFmtId="10" fontId="5" fillId="12" borderId="7" xfId="0" applyNumberFormat="1" applyFont="1" applyFill="1" applyBorder="1" applyAlignment="1">
      <alignment horizontal="center" vertical="center"/>
    </xf>
    <xf numFmtId="166" fontId="5" fillId="12" borderId="7" xfId="0" applyNumberFormat="1" applyFont="1" applyFill="1" applyBorder="1" applyAlignment="1">
      <alignment horizontal="center" vertical="center"/>
    </xf>
    <xf numFmtId="2" fontId="1" fillId="12" borderId="7" xfId="0" applyNumberFormat="1" applyFont="1" applyFill="1" applyBorder="1" applyAlignment="1">
      <alignment horizontal="center" vertical="center"/>
    </xf>
    <xf numFmtId="167" fontId="1" fillId="12" borderId="7" xfId="0" applyNumberFormat="1" applyFont="1" applyFill="1" applyBorder="1" applyAlignment="1">
      <alignment horizontal="center" vertical="center"/>
    </xf>
    <xf numFmtId="164" fontId="1" fillId="12" borderId="12" xfId="0" applyNumberFormat="1" applyFont="1" applyFill="1" applyBorder="1" applyAlignment="1">
      <alignment vertical="center"/>
    </xf>
    <xf numFmtId="0" fontId="2" fillId="12" borderId="12" xfId="0" applyFont="1" applyFill="1" applyBorder="1" applyAlignment="1">
      <alignment vertical="center"/>
    </xf>
    <xf numFmtId="164" fontId="1" fillId="12" borderId="14" xfId="0" applyNumberFormat="1" applyFont="1" applyFill="1" applyBorder="1" applyAlignment="1">
      <alignment vertical="center"/>
    </xf>
    <xf numFmtId="0" fontId="2" fillId="12" borderId="14" xfId="0" applyFont="1" applyFill="1" applyBorder="1" applyAlignment="1">
      <alignment vertical="center"/>
    </xf>
    <xf numFmtId="164" fontId="1" fillId="12" borderId="7" xfId="0" applyNumberFormat="1" applyFont="1" applyFill="1" applyBorder="1" applyAlignment="1">
      <alignment vertical="center"/>
    </xf>
    <xf numFmtId="0" fontId="2" fillId="12" borderId="7" xfId="0" applyFont="1" applyFill="1" applyBorder="1" applyAlignment="1">
      <alignment vertical="center"/>
    </xf>
    <xf numFmtId="0" fontId="1" fillId="12" borderId="9" xfId="0" applyFont="1" applyFill="1" applyBorder="1" applyAlignment="1">
      <alignment horizontal="left" vertical="center"/>
    </xf>
    <xf numFmtId="0" fontId="11" fillId="0" borderId="15" xfId="0" pivotButton="1" applyFont="1" applyBorder="1" applyAlignment="1"/>
    <xf numFmtId="0" fontId="11" fillId="0" borderId="15" xfId="0" applyFont="1" applyBorder="1" applyAlignment="1">
      <alignment horizontal="left"/>
    </xf>
    <xf numFmtId="0" fontId="11" fillId="0" borderId="16" xfId="0" applyFont="1" applyBorder="1" applyAlignment="1">
      <alignment horizontal="left"/>
    </xf>
    <xf numFmtId="0" fontId="11" fillId="0" borderId="18" xfId="0" applyFont="1" applyBorder="1" applyAlignment="1">
      <alignment horizontal="left"/>
    </xf>
    <xf numFmtId="0" fontId="11" fillId="0" borderId="15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44" fontId="11" fillId="0" borderId="15" xfId="0" applyNumberFormat="1" applyFont="1" applyBorder="1" applyAlignment="1">
      <alignment horizontal="center"/>
    </xf>
    <xf numFmtId="44" fontId="11" fillId="0" borderId="22" xfId="0" applyNumberFormat="1" applyFont="1" applyBorder="1" applyAlignment="1">
      <alignment horizontal="center"/>
    </xf>
    <xf numFmtId="10" fontId="11" fillId="0" borderId="22" xfId="0" applyNumberFormat="1" applyFont="1" applyBorder="1" applyAlignment="1">
      <alignment horizontal="center"/>
    </xf>
    <xf numFmtId="10" fontId="11" fillId="0" borderId="19" xfId="0" applyNumberFormat="1" applyFont="1" applyBorder="1" applyAlignment="1">
      <alignment horizontal="center"/>
    </xf>
    <xf numFmtId="44" fontId="11" fillId="0" borderId="16" xfId="0" applyNumberFormat="1" applyFont="1" applyBorder="1" applyAlignment="1">
      <alignment horizontal="center"/>
    </xf>
    <xf numFmtId="44" fontId="11" fillId="0" borderId="23" xfId="0" applyNumberFormat="1" applyFont="1" applyBorder="1" applyAlignment="1">
      <alignment horizontal="center"/>
    </xf>
    <xf numFmtId="10" fontId="11" fillId="0" borderId="23" xfId="0" applyNumberFormat="1" applyFont="1" applyBorder="1" applyAlignment="1">
      <alignment horizontal="center"/>
    </xf>
    <xf numFmtId="10" fontId="11" fillId="0" borderId="20" xfId="0" applyNumberFormat="1" applyFont="1" applyBorder="1" applyAlignment="1">
      <alignment horizontal="center"/>
    </xf>
    <xf numFmtId="44" fontId="11" fillId="0" borderId="18" xfId="0" applyNumberFormat="1" applyFont="1" applyBorder="1" applyAlignment="1">
      <alignment horizontal="center"/>
    </xf>
    <xf numFmtId="44" fontId="11" fillId="0" borderId="24" xfId="0" applyNumberFormat="1" applyFont="1" applyBorder="1" applyAlignment="1">
      <alignment horizontal="center"/>
    </xf>
    <xf numFmtId="10" fontId="11" fillId="0" borderId="24" xfId="0" applyNumberFormat="1" applyFont="1" applyBorder="1" applyAlignment="1">
      <alignment horizontal="center"/>
    </xf>
    <xf numFmtId="10" fontId="11" fillId="0" borderId="21" xfId="0" applyNumberFormat="1" applyFont="1" applyBorder="1" applyAlignment="1">
      <alignment horizontal="center"/>
    </xf>
    <xf numFmtId="0" fontId="11" fillId="0" borderId="17" xfId="0" pivotButton="1" applyFont="1" applyBorder="1" applyAlignment="1"/>
    <xf numFmtId="0" fontId="11" fillId="0" borderId="17" xfId="0" applyFont="1" applyBorder="1" applyAlignment="1"/>
    <xf numFmtId="0" fontId="15" fillId="14" borderId="0" xfId="0" applyFont="1" applyFill="1" applyAlignment="1">
      <alignment horizontal="left" vertical="center"/>
    </xf>
    <xf numFmtId="0" fontId="9" fillId="14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165" fontId="0" fillId="0" borderId="0" xfId="0" applyNumberFormat="1" applyFont="1" applyAlignment="1">
      <alignment vertical="center"/>
    </xf>
    <xf numFmtId="165" fontId="0" fillId="0" borderId="25" xfId="0" applyNumberFormat="1" applyFont="1" applyBorder="1" applyAlignment="1">
      <alignment vertical="center"/>
    </xf>
    <xf numFmtId="165" fontId="17" fillId="15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6" fontId="0" fillId="0" borderId="0" xfId="1" applyNumberFormat="1" applyFont="1" applyAlignment="1">
      <alignment vertical="center"/>
    </xf>
  </cellXfs>
  <cellStyles count="2">
    <cellStyle name="Normal" xfId="0" builtinId="0"/>
    <cellStyle name="Porcentagem" xfId="1" builtinId="5"/>
  </cellStyles>
  <dxfs count="204"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horizontal="center" vertical="center" textRotation="0" indent="0" justifyLastLine="0" shrinkToFit="0" readingOrder="0"/>
      <border diagonalUp="0" diagonalDown="0" outline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 style="hair">
          <color rgb="FF000000"/>
        </vertical>
        <horizontal style="hair">
          <color rgb="FF000000"/>
        </horizontal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numFmt numFmtId="0" formatCode="General"/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center" vertical="center" textRotation="0" wrapText="1" indent="0" justifyLastLine="0" shrinkToFit="0" readingOrder="0"/>
      <border diagonalUp="0" diagonalDown="0" outline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font>
        <sz val="10"/>
        <name val="Calibri"/>
      </font>
      <alignment horizontal="center" vertical="center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fill>
        <patternFill patternType="solid">
          <fgColor rgb="FFFFF2CC"/>
          <bgColor rgb="FF000000"/>
        </patternFill>
      </fill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font>
        <name val="Calibri"/>
        <family val="2"/>
        <scheme val="major"/>
      </font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4" formatCode="0.00%"/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BD-style" pivot="0" count="3" xr9:uid="{00000000-0011-0000-FFFF-FFFF00000000}">
      <tableStyleElement type="headerRow" dxfId="203"/>
      <tableStyleElement type="firstRowStripe" dxfId="202"/>
      <tableStyleElement type="secondRowStripe" dxfId="20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externalLink" Target="externalLinks/externalLink1.xml"/><Relationship Id="rId5" Type="http://schemas.openxmlformats.org/officeDocument/2006/relationships/externalLink" Target="externalLinks/externalLink2.xml"/><Relationship Id="rId6" Type="http://schemas.openxmlformats.org/officeDocument/2006/relationships/externalLink" Target="externalLinks/externalLink3.xml"/><Relationship Id="rId7" Type="http://schemas.openxmlformats.org/officeDocument/2006/relationships/pivotCacheDefinition" Target="pivotCache/pivotCacheDefinition1.xml"/><Relationship Id="rId8" Type="http://customschemas.google.com/relationships/workbookmetadata" Target="metadata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Lines="10" dropStyle="combo" dx="22" fmlaLink="'[3]Opçoes Situaçao Trib'!$E$2" fmlaRange="'[3]Opçoes Situaçao Trib'!$D$2:$D$7" noThreeD="1" sel="0" val="0"/>
</file>

<file path=xl/ctrlProps/ctrlProp2.xml><?xml version="1.0" encoding="utf-8"?>
<formControlPr xmlns="http://schemas.microsoft.com/office/spreadsheetml/2009/9/main" objectType="Drop" dropLines="10" dropStyle="combo" dx="22" fmlaLink="'[3]Opçoes Situaçao Trib'!$G$2" fmlaRange="'[3]Opçoes Situaçao Trib'!$F$2:$F$11" noThreeD="1" sel="0" val="0"/>
</file>

<file path=xl/ctrlProps/ctrlProp3.xml><?xml version="1.0" encoding="utf-8"?>
<formControlPr xmlns="http://schemas.microsoft.com/office/spreadsheetml/2009/9/main" objectType="Drop" dropLines="10" dropStyle="combo" dx="22" fmlaLink="'[3]Opçoes Situaçao Trib'!$I$2" fmlaRange="'[3]Opçoes Situaçao Trib'!$H$2:$H$11" noThreeD="1" sel="0" val="0"/>
</file>

<file path=xl/drawings/drawing1.xml><?xml version="1.0" encoding="utf-8"?>
<xdr:wsDr xmlns:xdr="http://schemas.openxmlformats.org/drawingml/2006/spreadsheetDrawing" xmlns:a="http://schemas.openxmlformats.org/drawingml/2006/main"/>
</file>

<file path=xl/externalLinks/_rels/externalLink1.xml.rels><Relationships xmlns="http://schemas.openxmlformats.org/package/2006/relationships"><Relationship Id="rId1" Type="http://schemas.openxmlformats.org/officeDocument/2006/relationships/externalLinkPath" TargetMode="External" Target="file:///C:\Users\Migue\Downloads\An&#225;lise%20de%20Margem%20-%20Mix%20de%20Produtos%20MARCOS%2027.10%20(1).xlsx"/></Relationships>
</file>

<file path=xl/externalLinks/_rels/externalLink2.xml.rels><Relationships xmlns="http://schemas.openxmlformats.org/package/2006/relationships"><Relationship Id="rId1" Type="http://schemas.openxmlformats.org/officeDocument/2006/relationships/externalLinkPath" TargetMode="External" Target="file:///C:\Users\eduardo\Downloads\Produtos%20(3).xlsx"/></Relationships>
</file>

<file path=xl/externalLinks/_rels/externalLink3.xml.rels><Relationships xmlns="http://schemas.openxmlformats.org/package/2006/relationships"><Relationship Id="rId1" Type="http://schemas.openxmlformats.org/officeDocument/2006/relationships/externalLinkPath" TargetMode="External" Target="file:///C:\Users\Andrei\Downloads\Melhorias%20planilha%20de%20carga%20-%20Produtos%20Retorno%20Omie_Preenchida%20-%20Cadastrado%20somente%20GJ.xlsx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"/>
      <sheetName val="BD"/>
      <sheetName val="Planilha1"/>
    </sheetNames>
    <sheetDataSet>
      <sheetData sheetId="0"/>
      <sheetData sheetId="1"/>
      <sheetData sheetId="2">
        <row r="1">
          <cell r="E1" t="str">
            <v>EAN</v>
          </cell>
          <cell r="F1" t="str">
            <v>DESCRIÇÃO DO PRODUTO</v>
          </cell>
          <cell r="G1" t="str">
            <v>COD. INDUSTRIA OU ATACADO</v>
          </cell>
          <cell r="H1" t="str">
            <v>SETOR</v>
          </cell>
          <cell r="I1" t="str">
            <v>CATEGORIA GANHE JUNTO</v>
          </cell>
          <cell r="J1" t="str">
            <v>CATEGORIA</v>
          </cell>
          <cell r="K1" t="str">
            <v>NCM</v>
          </cell>
          <cell r="L1" t="str">
            <v>UM</v>
          </cell>
          <cell r="M1" t="str">
            <v>QTD. MÍNIMA EMBALAGEM</v>
          </cell>
          <cell r="N1" t="str">
            <v>ORIGEM DA MERCADORIA</v>
          </cell>
          <cell r="O1" t="str">
            <v>TIPO (PRODUTO/SERVIÇO)</v>
          </cell>
          <cell r="P1" t="str">
            <v>CNPJ DO FORNECEDOR</v>
          </cell>
          <cell r="Q1" t="str">
            <v>CUSTO FINAL C/ PIS, COFINS, ICMS E IPI</v>
          </cell>
          <cell r="R1" t="str">
            <v>(-) T.R  (ICMS, PIS, COFINS)</v>
          </cell>
        </row>
        <row r="2">
          <cell r="E2">
            <v>7896336012434</v>
          </cell>
          <cell r="F2" t="str">
            <v>AMENDOIM OVINHO AMENDOIM CROKISSIMO DP 250G .</v>
          </cell>
          <cell r="G2">
            <v>138</v>
          </cell>
          <cell r="H2" t="str">
            <v>Petiscos</v>
          </cell>
          <cell r="I2">
            <v>180</v>
          </cell>
          <cell r="J2" t="str">
            <v>Amendoim ovinhos</v>
          </cell>
          <cell r="K2" t="str">
            <v>2008.11.00</v>
          </cell>
          <cell r="L2" t="str">
            <v>UN</v>
          </cell>
          <cell r="M2">
            <v>8</v>
          </cell>
          <cell r="N2" t="str">
            <v>4 - Nacional, cuja produção tenha sido feita em conformidade com os processos produtivos básicos de que tratam o Decreto-Lei nº 288/67 e as Leis nºs 8.248/91,8.387/91, 10.176/01 e 11.484/07</v>
          </cell>
          <cell r="O2" t="str">
            <v>Produto</v>
          </cell>
          <cell r="P2" t="str">
            <v>00.226.383/0001-10</v>
          </cell>
          <cell r="Q2">
            <v>12.717000000000001</v>
          </cell>
          <cell r="R2">
            <v>3.3382125000000005</v>
          </cell>
        </row>
        <row r="3">
          <cell r="E3">
            <v>7898943163202</v>
          </cell>
          <cell r="F3" t="str">
            <v>ATUM SOLIDO ROBISON CRUSOE YF OLIVA VG RO-80 12/P*2 R C</v>
          </cell>
          <cell r="G3">
            <v>138</v>
          </cell>
          <cell r="H3" t="str">
            <v>Enlatados e conservas</v>
          </cell>
          <cell r="I3">
            <v>270</v>
          </cell>
          <cell r="J3" t="str">
            <v>Atum</v>
          </cell>
          <cell r="K3" t="str">
            <v>1604.20.10</v>
          </cell>
          <cell r="L3" t="str">
            <v>UN</v>
          </cell>
          <cell r="M3">
            <v>12</v>
          </cell>
          <cell r="N3" t="str">
            <v>0 - Nacional, exceto as indicadas nos códigos 3 a 5 ou 8</v>
          </cell>
          <cell r="O3" t="str">
            <v>Produto</v>
          </cell>
          <cell r="P3" t="str">
            <v>11.814.967/0002-04</v>
          </cell>
          <cell r="Q3">
            <v>12.104158333333334</v>
          </cell>
          <cell r="R3">
            <v>3.1773415625000005</v>
          </cell>
        </row>
        <row r="4">
          <cell r="E4">
            <v>7897765600490</v>
          </cell>
          <cell r="F4" t="str">
            <v>AZEITONA PRETA SACHET DIZA 100G</v>
          </cell>
          <cell r="G4">
            <v>138</v>
          </cell>
          <cell r="H4" t="str">
            <v>Enlatados e conservas</v>
          </cell>
          <cell r="I4">
            <v>350</v>
          </cell>
          <cell r="J4" t="str">
            <v>Azeitona preta</v>
          </cell>
          <cell r="K4" t="str">
            <v>2005.70.00</v>
          </cell>
          <cell r="L4" t="str">
            <v>UN</v>
          </cell>
          <cell r="M4">
            <v>24</v>
          </cell>
          <cell r="N4" t="str">
            <v>4 - Nacional, cuja produção tenha sido feita em conformidade com os processos produtivos básicos de que tratam o Decreto-Lei nº 288/67 e as Leis nºs 8.248/91,8.387/91, 10.176/01 e 11.484/07</v>
          </cell>
          <cell r="O4" t="str">
            <v>Produto</v>
          </cell>
          <cell r="P4" t="str">
            <v>00.226.383/0001-10</v>
          </cell>
          <cell r="Q4">
            <v>2.9430000000000001</v>
          </cell>
          <cell r="R4">
            <v>0.7725375000000001</v>
          </cell>
        </row>
        <row r="5">
          <cell r="E5">
            <v>7897765601510</v>
          </cell>
          <cell r="F5" t="str">
            <v>AZEITONA PRETA SACHET DIZA 150G</v>
          </cell>
          <cell r="G5">
            <v>138</v>
          </cell>
          <cell r="H5" t="str">
            <v>Enlatados e conservas</v>
          </cell>
          <cell r="I5">
            <v>350</v>
          </cell>
          <cell r="J5" t="str">
            <v>Azeitona preta</v>
          </cell>
          <cell r="K5" t="str">
            <v>2005.70.00</v>
          </cell>
          <cell r="L5" t="str">
            <v>UN</v>
          </cell>
          <cell r="M5">
            <v>24</v>
          </cell>
          <cell r="N5" t="str">
            <v>4 - Nacional, cuja produção tenha sido feita em conformidade com os processos produtivos básicos de que tratam o Decreto-Lei nº 288/67 e as Leis nºs 8.248/91,8.387/91, 10.176/01 e 11.484/07</v>
          </cell>
          <cell r="O5" t="str">
            <v>Produto</v>
          </cell>
          <cell r="P5" t="str">
            <v>00.226.383/0001-10</v>
          </cell>
          <cell r="Q5">
            <v>4.2750000000000004</v>
          </cell>
          <cell r="R5">
            <v>1.1221875000000001</v>
          </cell>
        </row>
        <row r="6">
          <cell r="E6">
            <v>7897765601534</v>
          </cell>
          <cell r="F6" t="str">
            <v>AZEITONA PRETA SACHET DIZA AZAPA 150G</v>
          </cell>
          <cell r="G6">
            <v>138</v>
          </cell>
          <cell r="H6" t="str">
            <v>Enlatados e conservas</v>
          </cell>
          <cell r="I6">
            <v>350</v>
          </cell>
          <cell r="J6" t="str">
            <v>Azeitona preta</v>
          </cell>
          <cell r="K6" t="str">
            <v>2005.70.00</v>
          </cell>
          <cell r="L6" t="str">
            <v>UN</v>
          </cell>
          <cell r="M6">
            <v>24</v>
          </cell>
          <cell r="N6" t="str">
            <v>4 - Nacional, cuja produção tenha sido feita em conformidade com os processos produtivos básicos de que tratam o Decreto-Lei nº 288/67 e as Leis nºs 8.248/91,8.387/91, 10.176/01 e 11.484/07</v>
          </cell>
          <cell r="O6" t="str">
            <v>Produto</v>
          </cell>
          <cell r="P6" t="str">
            <v>00.226.383/0001-10</v>
          </cell>
          <cell r="Q6">
            <v>6.1829999999999998</v>
          </cell>
          <cell r="R6">
            <v>1.6230375000000001</v>
          </cell>
        </row>
        <row r="7">
          <cell r="E7">
            <v>7897765600025</v>
          </cell>
          <cell r="F7" t="str">
            <v>AZEITONA VERDE DIZA 500G .</v>
          </cell>
          <cell r="G7">
            <v>138</v>
          </cell>
          <cell r="H7" t="str">
            <v>Enlatados e conservas</v>
          </cell>
          <cell r="I7">
            <v>360</v>
          </cell>
          <cell r="J7" t="str">
            <v>Azeitona verde</v>
          </cell>
          <cell r="K7" t="str">
            <v>2005.70.00</v>
          </cell>
          <cell r="L7" t="str">
            <v>UN</v>
          </cell>
          <cell r="M7">
            <v>12</v>
          </cell>
          <cell r="N7" t="str">
            <v>4 - Nacional, cuja produção tenha sido feita em conformidade com os processos produtivos básicos de que tratam o Decreto-Lei nº 288/67 e as Leis nºs 8.248/91,8.387/91, 10.176/01 e 11.484/07</v>
          </cell>
          <cell r="O7" t="str">
            <v>Produto</v>
          </cell>
          <cell r="P7" t="str">
            <v>00.226.383/0001-10</v>
          </cell>
          <cell r="Q7">
            <v>14.859000000000002</v>
          </cell>
          <cell r="R7">
            <v>3.9004875000000006</v>
          </cell>
        </row>
        <row r="8">
          <cell r="E8">
            <v>7897765600315</v>
          </cell>
          <cell r="F8" t="str">
            <v>AZEITONA VERDE SACHET DIZA 100G .</v>
          </cell>
          <cell r="G8">
            <v>138</v>
          </cell>
          <cell r="H8" t="str">
            <v>Enlatados e conservas</v>
          </cell>
          <cell r="I8">
            <v>360</v>
          </cell>
          <cell r="J8" t="str">
            <v>Azeitona verde</v>
          </cell>
          <cell r="K8" t="str">
            <v>2005.70.00</v>
          </cell>
          <cell r="L8" t="str">
            <v>UN</v>
          </cell>
          <cell r="M8">
            <v>24</v>
          </cell>
          <cell r="N8" t="str">
            <v>4 - Nacional, cuja produção tenha sido feita em conformidade com os processos produtivos básicos de que tratam o Decreto-Lei nº 288/67 e as Leis nºs 8.248/91,8.387/91, 10.176/01 e 11.484/07</v>
          </cell>
          <cell r="O8" t="str">
            <v>Produto</v>
          </cell>
          <cell r="P8" t="str">
            <v>00.226.383/0001-10</v>
          </cell>
          <cell r="Q8">
            <v>2.4929999999999999</v>
          </cell>
          <cell r="R8">
            <v>0.65441249999999995</v>
          </cell>
        </row>
        <row r="9">
          <cell r="E9">
            <v>7897765601350</v>
          </cell>
          <cell r="F9" t="str">
            <v>AZEITONA VERDE SACHET DIZA 100G FATIADA</v>
          </cell>
          <cell r="G9">
            <v>138</v>
          </cell>
          <cell r="H9" t="str">
            <v>Enlatados e conservas</v>
          </cell>
          <cell r="I9">
            <v>360</v>
          </cell>
          <cell r="J9" t="str">
            <v>Azeitona verde</v>
          </cell>
          <cell r="K9" t="str">
            <v>2005.70.00</v>
          </cell>
          <cell r="L9" t="str">
            <v>UN</v>
          </cell>
          <cell r="M9">
            <v>24</v>
          </cell>
          <cell r="N9" t="str">
            <v>4 - Nacional, cuja produção tenha sido feita em conformidade com os processos produtivos básicos de que tratam o Decreto-Lei nº 288/67 e as Leis nºs 8.248/91,8.387/91, 10.176/01 e 11.484/07</v>
          </cell>
          <cell r="O9" t="str">
            <v>Produto</v>
          </cell>
          <cell r="P9" t="str">
            <v>00.226.383/0001-10</v>
          </cell>
          <cell r="Q9">
            <v>3.492</v>
          </cell>
          <cell r="R9">
            <v>0.91665000000000008</v>
          </cell>
        </row>
        <row r="10">
          <cell r="E10">
            <v>7897765601541</v>
          </cell>
          <cell r="F10" t="str">
            <v>AZEITONA VERDE SACHET DIZA 150G .</v>
          </cell>
          <cell r="G10">
            <v>138</v>
          </cell>
          <cell r="H10" t="str">
            <v>Enlatados e conservas</v>
          </cell>
          <cell r="I10">
            <v>360</v>
          </cell>
          <cell r="J10" t="str">
            <v>Azeitona verde</v>
          </cell>
          <cell r="K10" t="str">
            <v>2005.70.00</v>
          </cell>
          <cell r="L10" t="str">
            <v>UN</v>
          </cell>
          <cell r="M10">
            <v>24</v>
          </cell>
          <cell r="N10" t="str">
            <v>4 - Nacional, cuja produção tenha sido feita em conformidade com os processos produtivos básicos de que tratam o Decreto-Lei nº 288/67 e as Leis nºs 8.248/91,8.387/91, 10.176/01 e 11.484/07</v>
          </cell>
          <cell r="O10" t="str">
            <v>Produto</v>
          </cell>
          <cell r="P10" t="str">
            <v>00.226.383/0001-10</v>
          </cell>
          <cell r="Q10">
            <v>3.7259999999999995</v>
          </cell>
          <cell r="R10">
            <v>0.97807499999999992</v>
          </cell>
        </row>
        <row r="11">
          <cell r="E11">
            <v>7897765601497</v>
          </cell>
          <cell r="F11" t="str">
            <v>AZEITONA VERDE SACHET DIZA 150G RECHEADA</v>
          </cell>
          <cell r="G11">
            <v>138</v>
          </cell>
          <cell r="H11" t="str">
            <v>Enlatados e conservas</v>
          </cell>
          <cell r="I11">
            <v>360</v>
          </cell>
          <cell r="J11" t="str">
            <v>Azeitona verde</v>
          </cell>
          <cell r="K11" t="str">
            <v>2005.70.00</v>
          </cell>
          <cell r="L11" t="str">
            <v>UN</v>
          </cell>
          <cell r="M11">
            <v>24</v>
          </cell>
          <cell r="N11" t="str">
            <v>4 - Nacional, cuja produção tenha sido feita em conformidade com os processos produtivos básicos de que tratam o Decreto-Lei nº 288/67 e as Leis nºs 8.248/91,8.387/91, 10.176/01 e 11.484/07</v>
          </cell>
          <cell r="O11" t="str">
            <v>Produto</v>
          </cell>
          <cell r="P11" t="str">
            <v>00.226.383/0001-10</v>
          </cell>
          <cell r="Q11">
            <v>5.7509999999999994</v>
          </cell>
          <cell r="R11">
            <v>1.5096375</v>
          </cell>
        </row>
        <row r="12">
          <cell r="E12">
            <v>7897765601503</v>
          </cell>
          <cell r="F12" t="str">
            <v>AZEITONA VERDE SACHET DIZA 150G S/CAROAO</v>
          </cell>
          <cell r="G12">
            <v>138</v>
          </cell>
          <cell r="H12" t="str">
            <v>Enlatados e conservas</v>
          </cell>
          <cell r="I12">
            <v>360</v>
          </cell>
          <cell r="J12" t="str">
            <v>Azeitona verde</v>
          </cell>
          <cell r="K12" t="str">
            <v>2005.70.00</v>
          </cell>
          <cell r="L12" t="str">
            <v>UN</v>
          </cell>
          <cell r="M12">
            <v>24</v>
          </cell>
          <cell r="N12" t="str">
            <v>4 - Nacional, cuja produção tenha sido feita em conformidade com os processos produtivos básicos de que tratam o Decreto-Lei nº 288/67 e as Leis nºs 8.248/91,8.387/91, 10.176/01 e 11.484/07</v>
          </cell>
          <cell r="O12" t="str">
            <v>Produto</v>
          </cell>
          <cell r="P12" t="str">
            <v>00.226.383/0001-10</v>
          </cell>
          <cell r="Q12">
            <v>5.2110000000000003</v>
          </cell>
          <cell r="R12">
            <v>1.3678875000000001</v>
          </cell>
        </row>
        <row r="13">
          <cell r="E13">
            <v>7897765600339</v>
          </cell>
          <cell r="F13" t="str">
            <v>AZEITONA VERDE SACHET DIZA 500G .</v>
          </cell>
          <cell r="G13">
            <v>138</v>
          </cell>
          <cell r="H13" t="str">
            <v>Enlatados e conservas</v>
          </cell>
          <cell r="I13">
            <v>360</v>
          </cell>
          <cell r="J13" t="str">
            <v>Azeitona verde</v>
          </cell>
          <cell r="K13" t="str">
            <v>2005.70.00</v>
          </cell>
          <cell r="L13" t="str">
            <v>UN</v>
          </cell>
          <cell r="M13">
            <v>12</v>
          </cell>
          <cell r="N13" t="str">
            <v>4 - Nacional, cuja produção tenha sido feita em conformidade com os processos produtivos básicos de que tratam o Decreto-Lei nº 288/67 e as Leis nºs 8.248/91,8.387/91, 10.176/01 e 11.484/07</v>
          </cell>
          <cell r="O13" t="str">
            <v>Produto</v>
          </cell>
          <cell r="P13" t="str">
            <v>00.226.383/0001-10</v>
          </cell>
          <cell r="Q13">
            <v>11.169</v>
          </cell>
          <cell r="R13">
            <v>2.9318625000000003</v>
          </cell>
        </row>
        <row r="14">
          <cell r="E14">
            <v>7897765601558</v>
          </cell>
          <cell r="F14" t="str">
            <v>AZEITONA VERDE SACHET DIZA 80G S/ CAROCO</v>
          </cell>
          <cell r="G14">
            <v>138</v>
          </cell>
          <cell r="H14" t="str">
            <v>Enlatados e conservas</v>
          </cell>
          <cell r="I14">
            <v>360</v>
          </cell>
          <cell r="J14" t="str">
            <v>Azeitona verde</v>
          </cell>
          <cell r="K14" t="str">
            <v>2005.70.00</v>
          </cell>
          <cell r="L14" t="str">
            <v>UN</v>
          </cell>
          <cell r="M14">
            <v>24</v>
          </cell>
          <cell r="N14" t="str">
            <v>4 - Nacional, cuja produção tenha sido feita em conformidade com os processos produtivos básicos de que tratam o Decreto-Lei nº 288/67 e as Leis nºs 8.248/91,8.387/91, 10.176/01 e 11.484/07</v>
          </cell>
          <cell r="O14" t="str">
            <v>Produto</v>
          </cell>
          <cell r="P14" t="str">
            <v>00.226.383/0001-10</v>
          </cell>
          <cell r="Q14">
            <v>2.9790000000000001</v>
          </cell>
          <cell r="R14">
            <v>0.78198750000000006</v>
          </cell>
        </row>
        <row r="15">
          <cell r="E15">
            <v>7897765600292</v>
          </cell>
          <cell r="F15" t="str">
            <v>AZEITONA VERDE VIDRO DIZA 100G</v>
          </cell>
          <cell r="G15">
            <v>138</v>
          </cell>
          <cell r="H15" t="str">
            <v>Enlatados e conservas</v>
          </cell>
          <cell r="I15">
            <v>360</v>
          </cell>
          <cell r="J15" t="str">
            <v>Azeitona verde</v>
          </cell>
          <cell r="K15" t="str">
            <v>2005.70.00</v>
          </cell>
          <cell r="L15" t="str">
            <v>UN</v>
          </cell>
          <cell r="M15">
            <v>24</v>
          </cell>
          <cell r="N15" t="str">
            <v>4 - Nacional, cuja produção tenha sido feita em conformidade com os processos produtivos básicos de que tratam o Decreto-Lei nº 288/67 e as Leis nºs 8.248/91,8.387/91, 10.176/01 e 11.484/07</v>
          </cell>
          <cell r="O15" t="str">
            <v>Produto</v>
          </cell>
          <cell r="P15" t="str">
            <v>00.226.383/0001-10</v>
          </cell>
          <cell r="Q15">
            <v>4.2839999999999998</v>
          </cell>
          <cell r="R15">
            <v>1.1245499999999999</v>
          </cell>
        </row>
        <row r="16">
          <cell r="E16">
            <v>7897765600018</v>
          </cell>
          <cell r="F16" t="str">
            <v>AZEITONA VERDE VIDRO DIZA 200G .</v>
          </cell>
          <cell r="G16">
            <v>138</v>
          </cell>
          <cell r="H16" t="str">
            <v>Enlatados e conservas</v>
          </cell>
          <cell r="I16">
            <v>360</v>
          </cell>
          <cell r="J16" t="str">
            <v>Azeitona verde</v>
          </cell>
          <cell r="K16" t="str">
            <v>2005.70.00</v>
          </cell>
          <cell r="L16" t="str">
            <v>UN</v>
          </cell>
          <cell r="M16">
            <v>24</v>
          </cell>
          <cell r="N16" t="str">
            <v>4 - Nacional, cuja produção tenha sido feita em conformidade com os processos produtivos básicos de que tratam o Decreto-Lei nº 288/67 e as Leis nºs 8.248/91,8.387/91, 10.176/01 e 11.484/07</v>
          </cell>
          <cell r="O16" t="str">
            <v>Produto</v>
          </cell>
          <cell r="P16" t="str">
            <v>00.226.383/0001-10</v>
          </cell>
          <cell r="Q16">
            <v>7.3980000000000006</v>
          </cell>
          <cell r="R16">
            <v>1.9419750000000002</v>
          </cell>
        </row>
        <row r="17">
          <cell r="E17">
            <v>7897765600803</v>
          </cell>
          <cell r="F17" t="str">
            <v>AZEITONA VERDE VIDRO DIZA FATIADA 160G</v>
          </cell>
          <cell r="G17">
            <v>138</v>
          </cell>
          <cell r="H17" t="str">
            <v>Enlatados e conservas</v>
          </cell>
          <cell r="I17">
            <v>360</v>
          </cell>
          <cell r="J17" t="str">
            <v>Azeitona verde</v>
          </cell>
          <cell r="K17" t="str">
            <v>2005.70.00</v>
          </cell>
          <cell r="L17" t="str">
            <v>UN</v>
          </cell>
          <cell r="M17">
            <v>24</v>
          </cell>
          <cell r="N17" t="str">
            <v>4 - Nacional, cuja produção tenha sido feita em conformidade com os processos produtivos básicos de que tratam o Decreto-Lei nº 288/67 e as Leis nºs 8.248/91,8.387/91, 10.176/01 e 11.484/07</v>
          </cell>
          <cell r="O17" t="str">
            <v>Produto</v>
          </cell>
          <cell r="P17" t="str">
            <v>00.226.383/0001-10</v>
          </cell>
          <cell r="Q17">
            <v>7.5600000000000005</v>
          </cell>
          <cell r="R17">
            <v>1.9845000000000002</v>
          </cell>
        </row>
        <row r="18">
          <cell r="E18">
            <v>7897765600032</v>
          </cell>
          <cell r="F18" t="str">
            <v>AZEITONA VERDE VIDRO DIZA RECHEADA 195G</v>
          </cell>
          <cell r="G18">
            <v>138</v>
          </cell>
          <cell r="H18" t="str">
            <v>Enlatados e conservas</v>
          </cell>
          <cell r="I18">
            <v>360</v>
          </cell>
          <cell r="J18" t="str">
            <v>Azeitona verde</v>
          </cell>
          <cell r="K18" t="str">
            <v>2005.70.00</v>
          </cell>
          <cell r="L18" t="str">
            <v>UN</v>
          </cell>
          <cell r="M18">
            <v>24</v>
          </cell>
          <cell r="N18" t="str">
            <v>4 - Nacional, cuja produção tenha sido feita em conformidade com os processos produtivos básicos de que tratam o Decreto-Lei nº 288/67 e as Leis nºs 8.248/91,8.387/91, 10.176/01 e 11.484/07</v>
          </cell>
          <cell r="O18" t="str">
            <v>Produto</v>
          </cell>
          <cell r="P18" t="str">
            <v>00.226.383/0001-10</v>
          </cell>
          <cell r="Q18">
            <v>9.36</v>
          </cell>
          <cell r="R18">
            <v>2.4569999999999999</v>
          </cell>
        </row>
        <row r="19">
          <cell r="E19">
            <v>7897765600049</v>
          </cell>
          <cell r="F19" t="str">
            <v>AZEITONA VERDE VIDRO DIZA S/CAROAO 155G</v>
          </cell>
          <cell r="G19">
            <v>138</v>
          </cell>
          <cell r="H19" t="str">
            <v>Enlatados e conservas</v>
          </cell>
          <cell r="I19">
            <v>360</v>
          </cell>
          <cell r="J19" t="str">
            <v>Azeitona verde</v>
          </cell>
          <cell r="K19" t="str">
            <v>2005.70.00</v>
          </cell>
          <cell r="L19" t="str">
            <v>UN</v>
          </cell>
          <cell r="M19">
            <v>24</v>
          </cell>
          <cell r="N19" t="str">
            <v>4 - Nacional, cuja produção tenha sido feita em conformidade com os processos produtivos básicos de que tratam o Decreto-Lei nº 288/67 e as Leis nºs 8.248/91,8.387/91, 10.176/01 e 11.484/07</v>
          </cell>
          <cell r="O19" t="str">
            <v>Produto</v>
          </cell>
          <cell r="P19" t="str">
            <v>00.226.383/0001-10</v>
          </cell>
          <cell r="Q19">
            <v>7.5779999999999994</v>
          </cell>
          <cell r="R19">
            <v>1.989225</v>
          </cell>
        </row>
        <row r="20">
          <cell r="E20">
            <v>7897765600896</v>
          </cell>
          <cell r="F20" t="str">
            <v>AZEITONA VIDRO DIZA 360G PRETA</v>
          </cell>
          <cell r="G20">
            <v>138</v>
          </cell>
          <cell r="H20" t="str">
            <v>Enlatados e conservas</v>
          </cell>
          <cell r="I20">
            <v>350</v>
          </cell>
          <cell r="J20" t="str">
            <v>Azeitona preta</v>
          </cell>
          <cell r="K20" t="str">
            <v>2005.70.00</v>
          </cell>
          <cell r="L20" t="str">
            <v>UN</v>
          </cell>
          <cell r="M20">
            <v>12</v>
          </cell>
          <cell r="N20" t="str">
            <v>4 - Nacional, cuja produção tenha sido feita em conformidade com os processos produtivos básicos de que tratam o Decreto-Lei nº 288/67 e as Leis nºs 8.248/91,8.387/91, 10.176/01 e 11.484/07</v>
          </cell>
          <cell r="O20" t="str">
            <v>Produto</v>
          </cell>
          <cell r="P20" t="str">
            <v>00.226.383/0001-10</v>
          </cell>
          <cell r="Q20">
            <v>13.41</v>
          </cell>
          <cell r="R20">
            <v>3.5201250000000002</v>
          </cell>
        </row>
        <row r="21">
          <cell r="E21">
            <v>7897765600919</v>
          </cell>
          <cell r="F21" t="str">
            <v>AZEITONA VIDRO DIZA 360G VERDE</v>
          </cell>
          <cell r="G21">
            <v>138</v>
          </cell>
          <cell r="H21" t="str">
            <v>Enlatados e conservas</v>
          </cell>
          <cell r="I21">
            <v>360</v>
          </cell>
          <cell r="J21" t="str">
            <v>Azeitona verde</v>
          </cell>
          <cell r="K21" t="str">
            <v>2005.70.00</v>
          </cell>
          <cell r="L21" t="str">
            <v>UN</v>
          </cell>
          <cell r="M21">
            <v>12</v>
          </cell>
          <cell r="N21" t="str">
            <v>4 - Nacional, cuja produção tenha sido feita em conformidade com os processos produtivos básicos de que tratam o Decreto-Lei nº 288/67 e as Leis nºs 8.248/91,8.387/91, 10.176/01 e 11.484/07</v>
          </cell>
          <cell r="O21" t="str">
            <v>Produto</v>
          </cell>
          <cell r="P21" t="str">
            <v>00.226.383/0001-10</v>
          </cell>
          <cell r="Q21">
            <v>12.303000000000001</v>
          </cell>
          <cell r="R21">
            <v>3.2295375000000002</v>
          </cell>
        </row>
        <row r="22">
          <cell r="E22">
            <v>7894904203420</v>
          </cell>
          <cell r="F22" t="str">
            <v>BACON FATIAS SEARA 250G</v>
          </cell>
          <cell r="G22">
            <v>138</v>
          </cell>
          <cell r="H22" t="str">
            <v>Frios e laticinios</v>
          </cell>
          <cell r="I22">
            <v>380</v>
          </cell>
          <cell r="J22" t="str">
            <v>Bacon</v>
          </cell>
          <cell r="K22" t="str">
            <v>0210.12.00</v>
          </cell>
          <cell r="L22" t="str">
            <v>UN</v>
          </cell>
          <cell r="M22">
            <v>20</v>
          </cell>
          <cell r="N22" t="str">
            <v>4 - Nacional, cuja produção tenha sido feita em conformidade com os processos produtivos básicos de que tratam o Decreto-Lei nº 288/67 e as Leis nºs 8.248/91,8.387/91, 10.176/01 e 11.484/07</v>
          </cell>
          <cell r="O22" t="str">
            <v>Produto</v>
          </cell>
          <cell r="P22" t="str">
            <v>83.044.016/0054-35</v>
          </cell>
          <cell r="Q22">
            <v>15.65</v>
          </cell>
          <cell r="R22">
            <v>4.1081250000000002</v>
          </cell>
        </row>
        <row r="23">
          <cell r="E23">
            <v>7894904210114</v>
          </cell>
          <cell r="F23" t="str">
            <v>BACON MEIA MANTA SEARA KG</v>
          </cell>
          <cell r="G23">
            <v>138</v>
          </cell>
          <cell r="H23" t="str">
            <v>Frios e laticinios</v>
          </cell>
          <cell r="I23">
            <v>380</v>
          </cell>
          <cell r="J23" t="str">
            <v>Bacon</v>
          </cell>
          <cell r="K23" t="str">
            <v>0210.12.00</v>
          </cell>
          <cell r="L23" t="str">
            <v>UN</v>
          </cell>
          <cell r="M23">
            <v>20</v>
          </cell>
          <cell r="N23" t="str">
            <v>4 - Nacional, cuja produção tenha sido feita em conformidade com os processos produtivos básicos de que tratam o Decreto-Lei nº 288/67 e as Leis nºs 8.248/91,8.387/91, 10.176/01 e 11.484/07</v>
          </cell>
          <cell r="O23" t="str">
            <v>Produto</v>
          </cell>
          <cell r="P23" t="str">
            <v>83.044.016/0054-35</v>
          </cell>
          <cell r="Q23">
            <v>24.59</v>
          </cell>
          <cell r="R23">
            <v>6.4548750000000004</v>
          </cell>
        </row>
        <row r="24">
          <cell r="E24">
            <v>7897520009377</v>
          </cell>
          <cell r="F24" t="str">
            <v>BANHO A SECO PROCAO 200ML</v>
          </cell>
          <cell r="G24">
            <v>138</v>
          </cell>
          <cell r="H24" t="str">
            <v>Pets</v>
          </cell>
          <cell r="I24">
            <v>580</v>
          </cell>
          <cell r="J24" t="str">
            <v>Cachorro - acessorios / brinquedos / higiene</v>
          </cell>
          <cell r="K24" t="str">
            <v>3307.90.00</v>
          </cell>
          <cell r="L24" t="str">
            <v>UN</v>
          </cell>
          <cell r="M24">
            <v>12</v>
          </cell>
          <cell r="N24" t="str">
            <v>0 - Nacional, exceto as indicadas nos códigos 3 a 5 ou 8</v>
          </cell>
          <cell r="O24" t="str">
            <v>Produto</v>
          </cell>
          <cell r="P24" t="str">
            <v>33.929.075/0001-00</v>
          </cell>
          <cell r="Q24">
            <v>10.25</v>
          </cell>
          <cell r="R24">
            <v>2.6906250000000003</v>
          </cell>
        </row>
        <row r="25">
          <cell r="E25">
            <v>7894904216697</v>
          </cell>
          <cell r="F25" t="str">
            <v>BATATA SEARA FORMATOS T. MONICA 400G</v>
          </cell>
          <cell r="G25">
            <v>138</v>
          </cell>
          <cell r="H25" t="str">
            <v>Congelados</v>
          </cell>
          <cell r="I25">
            <v>440</v>
          </cell>
          <cell r="J25" t="str">
            <v>Batata</v>
          </cell>
          <cell r="K25" t="str">
            <v>2004.10.00</v>
          </cell>
          <cell r="L25" t="str">
            <v>UN</v>
          </cell>
          <cell r="M25">
            <v>24</v>
          </cell>
          <cell r="N25" t="str">
            <v>4 - Nacional, cuja produção tenha sido feita em conformidade com os processos produtivos básicos de que tratam o Decreto-Lei nº 288/67 e as Leis nºs 8.248/91,8.387/91, 10.176/01 e 11.484/07</v>
          </cell>
          <cell r="O25" t="str">
            <v>Produto</v>
          </cell>
          <cell r="P25" t="str">
            <v>83.044.016/0054-35</v>
          </cell>
          <cell r="Q25">
            <v>6.64</v>
          </cell>
          <cell r="R25">
            <v>1.7429999999999999</v>
          </cell>
        </row>
        <row r="26">
          <cell r="E26">
            <v>7894904574100</v>
          </cell>
          <cell r="F26" t="str">
            <v>BATATA SEARA PALITO CG 400 G</v>
          </cell>
          <cell r="G26">
            <v>138</v>
          </cell>
          <cell r="H26" t="str">
            <v>Congelados</v>
          </cell>
          <cell r="I26">
            <v>440</v>
          </cell>
          <cell r="J26" t="str">
            <v>Batata</v>
          </cell>
          <cell r="K26" t="str">
            <v>2004.10.00</v>
          </cell>
          <cell r="L26" t="str">
            <v>UN</v>
          </cell>
          <cell r="M26">
            <v>24</v>
          </cell>
          <cell r="N26" t="str">
            <v>4 - Nacional, cuja produção tenha sido feita em conformidade com os processos produtivos básicos de que tratam o Decreto-Lei nº 288/67 e as Leis nºs 8.248/91,8.387/91, 10.176/01 e 11.484/07</v>
          </cell>
          <cell r="O26" t="str">
            <v>Produto</v>
          </cell>
          <cell r="P26" t="str">
            <v>83.044.016/0054-35</v>
          </cell>
          <cell r="Q26">
            <v>5.78</v>
          </cell>
          <cell r="R26">
            <v>1.5172500000000002</v>
          </cell>
        </row>
        <row r="27">
          <cell r="E27">
            <v>7898396118316</v>
          </cell>
          <cell r="F27" t="str">
            <v>BIFINHO PETISCAO MASTIGAVEL CARNE 250G</v>
          </cell>
          <cell r="G27">
            <v>138</v>
          </cell>
          <cell r="H27" t="str">
            <v>Pets</v>
          </cell>
          <cell r="I27">
            <v>590</v>
          </cell>
          <cell r="J27" t="str">
            <v>Cachorro - alimentos umidos / petiscos</v>
          </cell>
          <cell r="K27" t="str">
            <v>2309.90.90</v>
          </cell>
          <cell r="L27" t="str">
            <v>UN</v>
          </cell>
          <cell r="M27">
            <v>8</v>
          </cell>
          <cell r="N27" t="str">
            <v>4 - Nacional, cuja produção tenha sido feita em conformidade com os processos produtivos básicos de que tratam o Decreto-Lei nº 288/67 e as Leis nºs 8.248/91,8.387/91, 10.176/01 e 11.484/07</v>
          </cell>
          <cell r="O27" t="str">
            <v>Produto</v>
          </cell>
          <cell r="P27" t="str">
            <v>57.014.433/0001-13</v>
          </cell>
          <cell r="Q27">
            <v>9.99</v>
          </cell>
          <cell r="R27">
            <v>2.6223750000000003</v>
          </cell>
        </row>
        <row r="28">
          <cell r="E28">
            <v>7898396118293</v>
          </cell>
          <cell r="F28" t="str">
            <v>BIFINHO PETISCAO MASTIGAVEL FRANGO 250G</v>
          </cell>
          <cell r="G28">
            <v>138</v>
          </cell>
          <cell r="H28" t="str">
            <v>Pets</v>
          </cell>
          <cell r="I28">
            <v>590</v>
          </cell>
          <cell r="J28" t="str">
            <v>Cachorro - alimentos umidos / petiscos</v>
          </cell>
          <cell r="K28" t="str">
            <v>2309.90.90</v>
          </cell>
          <cell r="L28" t="str">
            <v>UN</v>
          </cell>
          <cell r="M28">
            <v>8</v>
          </cell>
          <cell r="N28" t="str">
            <v>4 - Nacional, cuja produção tenha sido feita em conformidade com os processos produtivos básicos de que tratam o Decreto-Lei nº 288/67 e as Leis nºs 8.248/91,8.387/91, 10.176/01 e 11.484/07</v>
          </cell>
          <cell r="O28" t="str">
            <v>Produto</v>
          </cell>
          <cell r="P28" t="str">
            <v>57.014.433/0001-13</v>
          </cell>
          <cell r="Q28">
            <v>9.99</v>
          </cell>
          <cell r="R28">
            <v>2.6223750000000003</v>
          </cell>
        </row>
        <row r="29">
          <cell r="E29">
            <v>7898396115988</v>
          </cell>
          <cell r="F29" t="str">
            <v>BIFINHO PETISCAO MASTIGAVEL PALITO CARNE 250G</v>
          </cell>
          <cell r="G29">
            <v>138</v>
          </cell>
          <cell r="H29" t="str">
            <v>Pets</v>
          </cell>
          <cell r="I29">
            <v>590</v>
          </cell>
          <cell r="J29" t="str">
            <v>Cachorro - alimentos umidos / petiscos</v>
          </cell>
          <cell r="K29" t="str">
            <v>2309.90.90</v>
          </cell>
          <cell r="L29" t="str">
            <v>UN</v>
          </cell>
          <cell r="M29">
            <v>8</v>
          </cell>
          <cell r="N29" t="str">
            <v>4 - Nacional, cuja produção tenha sido feita em conformidade com os processos produtivos básicos de que tratam o Decreto-Lei nº 288/67 e as Leis nºs 8.248/91,8.387/91, 10.176/01 e 11.484/07</v>
          </cell>
          <cell r="O29" t="str">
            <v>Produto</v>
          </cell>
          <cell r="P29" t="str">
            <v>57.014.433/0001-13</v>
          </cell>
          <cell r="Q29">
            <v>9.99</v>
          </cell>
          <cell r="R29">
            <v>2.6223750000000003</v>
          </cell>
        </row>
        <row r="30">
          <cell r="E30">
            <v>7898396116015</v>
          </cell>
          <cell r="F30" t="str">
            <v>BIFINHO PETISCAO MASTIGAVEL PALITO FRANGO 250G</v>
          </cell>
          <cell r="G30">
            <v>138</v>
          </cell>
          <cell r="H30" t="str">
            <v>Pets</v>
          </cell>
          <cell r="I30">
            <v>590</v>
          </cell>
          <cell r="J30" t="str">
            <v>Cachorro - alimentos umidos / petiscos</v>
          </cell>
          <cell r="K30" t="str">
            <v>2309.90.90</v>
          </cell>
          <cell r="L30" t="str">
            <v>UN</v>
          </cell>
          <cell r="M30">
            <v>8</v>
          </cell>
          <cell r="N30" t="str">
            <v>4 - Nacional, cuja produção tenha sido feita em conformidade com os processos produtivos básicos de que tratam o Decreto-Lei nº 288/67 e as Leis nºs 8.248/91,8.387/91, 10.176/01 e 11.484/07</v>
          </cell>
          <cell r="O30" t="str">
            <v>Produto</v>
          </cell>
          <cell r="P30" t="str">
            <v>57.014.433/0001-13</v>
          </cell>
          <cell r="Q30">
            <v>9.99</v>
          </cell>
          <cell r="R30">
            <v>2.6223750000000003</v>
          </cell>
        </row>
        <row r="31">
          <cell r="E31">
            <v>7896029041956</v>
          </cell>
          <cell r="F31" t="str">
            <v>BISCOITO PEDIGREE BISCROK AD MULTI 1KG</v>
          </cell>
          <cell r="G31">
            <v>138</v>
          </cell>
          <cell r="H31" t="str">
            <v>Pets</v>
          </cell>
          <cell r="I31">
            <v>590</v>
          </cell>
          <cell r="J31" t="str">
            <v>Cachorro - alimentos umidos / petiscos</v>
          </cell>
          <cell r="K31" t="str">
            <v>2309.90.30</v>
          </cell>
          <cell r="L31" t="str">
            <v>UN</v>
          </cell>
          <cell r="M31">
            <v>10</v>
          </cell>
          <cell r="N31" t="str">
            <v>0 - Nacional, exceto as indicadas nos códigos 3 a 5 ou 8</v>
          </cell>
          <cell r="O31" t="str">
            <v>Produto</v>
          </cell>
          <cell r="P31" t="str">
            <v>33.929.075/0001-00</v>
          </cell>
          <cell r="Q31">
            <v>20.53</v>
          </cell>
          <cell r="R31">
            <v>5.3891250000000008</v>
          </cell>
        </row>
        <row r="32">
          <cell r="E32">
            <v>7896029041932</v>
          </cell>
          <cell r="F32" t="str">
            <v>BISCOITO PEDIGREE BISCROK AD MULTI 500G</v>
          </cell>
          <cell r="G32">
            <v>138</v>
          </cell>
          <cell r="H32" t="str">
            <v>Pets</v>
          </cell>
          <cell r="I32">
            <v>590</v>
          </cell>
          <cell r="J32" t="str">
            <v>Cachorro - alimentos umidos / petiscos</v>
          </cell>
          <cell r="K32" t="str">
            <v>2309.90.30</v>
          </cell>
          <cell r="L32" t="str">
            <v>UN</v>
          </cell>
          <cell r="M32">
            <v>22</v>
          </cell>
          <cell r="N32" t="str">
            <v>0 - Nacional, exceto as indicadas nos códigos 3 a 5 ou 8</v>
          </cell>
          <cell r="O32" t="str">
            <v>Produto</v>
          </cell>
          <cell r="P32" t="str">
            <v>33.929.075/0001-00</v>
          </cell>
          <cell r="Q32">
            <v>13</v>
          </cell>
          <cell r="R32">
            <v>3.4125000000000001</v>
          </cell>
        </row>
        <row r="33">
          <cell r="E33">
            <v>7896029041994</v>
          </cell>
          <cell r="F33" t="str">
            <v>BISCOITO PEDIGREE BISCROK AD R GRANDES 1KG</v>
          </cell>
          <cell r="G33">
            <v>138</v>
          </cell>
          <cell r="H33" t="str">
            <v>Pets</v>
          </cell>
          <cell r="I33">
            <v>590</v>
          </cell>
          <cell r="J33" t="str">
            <v>Cachorro - alimentos umidos / petiscos</v>
          </cell>
          <cell r="K33" t="str">
            <v>2309.90.30</v>
          </cell>
          <cell r="L33" t="str">
            <v>UN</v>
          </cell>
          <cell r="M33">
            <v>10</v>
          </cell>
          <cell r="N33" t="str">
            <v>0 - Nacional, exceto as indicadas nos códigos 3 a 5 ou 8</v>
          </cell>
          <cell r="O33" t="str">
            <v>Produto</v>
          </cell>
          <cell r="P33" t="str">
            <v>33.929.075/0001-00</v>
          </cell>
          <cell r="Q33">
            <v>20.53</v>
          </cell>
          <cell r="R33">
            <v>5.3891250000000008</v>
          </cell>
        </row>
        <row r="34">
          <cell r="E34">
            <v>7896029043387</v>
          </cell>
          <cell r="F34" t="str">
            <v>BISCOITO PEDIGREE BISCROK AD R PEQ 500G</v>
          </cell>
          <cell r="G34">
            <v>138</v>
          </cell>
          <cell r="H34" t="str">
            <v>Pets</v>
          </cell>
          <cell r="I34">
            <v>590</v>
          </cell>
          <cell r="J34" t="str">
            <v>Cachorro - alimentos umidos / petiscos</v>
          </cell>
          <cell r="K34" t="str">
            <v>2309.90.30</v>
          </cell>
          <cell r="L34" t="str">
            <v>UN</v>
          </cell>
          <cell r="M34">
            <v>22</v>
          </cell>
          <cell r="N34" t="str">
            <v>0 - Nacional, exceto as indicadas nos códigos 3 a 5 ou 8</v>
          </cell>
          <cell r="O34" t="str">
            <v>Produto</v>
          </cell>
          <cell r="P34" t="str">
            <v>33.929.075/0001-00</v>
          </cell>
          <cell r="Q34">
            <v>13</v>
          </cell>
          <cell r="R34">
            <v>3.4125000000000001</v>
          </cell>
        </row>
        <row r="35">
          <cell r="E35">
            <v>7896029041949</v>
          </cell>
          <cell r="F35" t="str">
            <v>BISCOITO PEDIGREE BISCROK FILHOTES 300G</v>
          </cell>
          <cell r="G35">
            <v>138</v>
          </cell>
          <cell r="H35" t="str">
            <v>Pets</v>
          </cell>
          <cell r="I35">
            <v>590</v>
          </cell>
          <cell r="J35" t="str">
            <v>Cachorro - alimentos umidos / petiscos</v>
          </cell>
          <cell r="K35" t="str">
            <v>2309.90.30</v>
          </cell>
          <cell r="L35" t="str">
            <v>UN</v>
          </cell>
          <cell r="M35">
            <v>24</v>
          </cell>
          <cell r="N35" t="str">
            <v>0 - Nacional, exceto as indicadas nos códigos 3 a 5 ou 8</v>
          </cell>
          <cell r="O35" t="str">
            <v>Produto</v>
          </cell>
          <cell r="P35" t="str">
            <v>33.929.075/0001-00</v>
          </cell>
          <cell r="Q35">
            <v>10.26</v>
          </cell>
          <cell r="R35">
            <v>2.6932499999999999</v>
          </cell>
        </row>
        <row r="36">
          <cell r="E36">
            <v>7896029043394</v>
          </cell>
          <cell r="F36" t="str">
            <v>BISCOITO PEDIGREE MARROBONE 200G</v>
          </cell>
          <cell r="G36">
            <v>138</v>
          </cell>
          <cell r="H36" t="str">
            <v>Pets</v>
          </cell>
          <cell r="I36">
            <v>590</v>
          </cell>
          <cell r="J36" t="str">
            <v>Cachorro - alimentos umidos / petiscos</v>
          </cell>
          <cell r="K36" t="str">
            <v>2309.10.00</v>
          </cell>
          <cell r="L36" t="str">
            <v>UN</v>
          </cell>
          <cell r="M36">
            <v>24</v>
          </cell>
          <cell r="N36" t="str">
            <v>0 - Nacional, exceto as indicadas nos códigos 3 a 5 ou 8</v>
          </cell>
          <cell r="O36" t="str">
            <v>Produto</v>
          </cell>
          <cell r="P36" t="str">
            <v>33.929.075/0001-00</v>
          </cell>
          <cell r="Q36">
            <v>8.89</v>
          </cell>
          <cell r="R36">
            <v>2.3336250000000001</v>
          </cell>
        </row>
        <row r="37">
          <cell r="E37">
            <v>7899819800320</v>
          </cell>
          <cell r="F37" t="str">
            <v>BRINQ. BOLA LOOPY DOG BALL CRAVO - 45MM</v>
          </cell>
          <cell r="G37">
            <v>138</v>
          </cell>
          <cell r="H37" t="str">
            <v>Pets</v>
          </cell>
          <cell r="I37">
            <v>580</v>
          </cell>
          <cell r="J37" t="str">
            <v>Cachorro - acessorios / brinquedos / higiene</v>
          </cell>
          <cell r="K37" t="str">
            <v>4006.90.00</v>
          </cell>
          <cell r="L37" t="str">
            <v>UN</v>
          </cell>
          <cell r="M37">
            <v>12</v>
          </cell>
          <cell r="N37" t="str">
            <v>4 - Nacional, cuja produção tenha sido feita em conformidade com os processos produtivos básicos de que tratam o Decreto-Lei nº 288/67 e as Leis nºs 8.248/91,8.387/91, 10.176/01 e 11.484/07</v>
          </cell>
          <cell r="O37" t="str">
            <v>Produto</v>
          </cell>
          <cell r="P37" t="str">
            <v>57.014.433/0001-13</v>
          </cell>
          <cell r="Q37">
            <v>5.35</v>
          </cell>
          <cell r="R37">
            <v>1.4043749999999999</v>
          </cell>
        </row>
        <row r="38">
          <cell r="E38">
            <v>7899819800337</v>
          </cell>
          <cell r="F38" t="str">
            <v>BRINQ. BOLA LOOPY DOG BALL CRAVO - 60MM</v>
          </cell>
          <cell r="G38">
            <v>138</v>
          </cell>
          <cell r="H38" t="str">
            <v>Pets</v>
          </cell>
          <cell r="I38">
            <v>580</v>
          </cell>
          <cell r="J38" t="str">
            <v>Cachorro - acessorios / brinquedos / higiene</v>
          </cell>
          <cell r="K38" t="str">
            <v>4006.90.00</v>
          </cell>
          <cell r="L38" t="str">
            <v>UN</v>
          </cell>
          <cell r="M38">
            <v>12</v>
          </cell>
          <cell r="N38" t="str">
            <v>4 - Nacional, cuja produção tenha sido feita em conformidade com os processos produtivos básicos de que tratam o Decreto-Lei nº 288/67 e as Leis nºs 8.248/91,8.387/91, 10.176/01 e 11.484/07</v>
          </cell>
          <cell r="O38" t="str">
            <v>Produto</v>
          </cell>
          <cell r="P38" t="str">
            <v>57.014.433/0001-13</v>
          </cell>
          <cell r="Q38">
            <v>9.2799999999999994</v>
          </cell>
          <cell r="R38">
            <v>2.4359999999999999</v>
          </cell>
        </row>
        <row r="39">
          <cell r="E39">
            <v>7899819801044</v>
          </cell>
          <cell r="F39" t="str">
            <v>BRINQ. LOOPY CAT FUN BOLA TRIO</v>
          </cell>
          <cell r="G39">
            <v>138</v>
          </cell>
          <cell r="H39" t="str">
            <v>Pets</v>
          </cell>
          <cell r="I39">
            <v>580</v>
          </cell>
          <cell r="J39" t="str">
            <v>Cachorro - acessorios / brinquedos / higiene</v>
          </cell>
          <cell r="K39" t="str">
            <v>9506.69.00</v>
          </cell>
          <cell r="L39" t="str">
            <v>UN</v>
          </cell>
          <cell r="M39">
            <v>1</v>
          </cell>
          <cell r="N39" t="str">
            <v>4 - Nacional, cuja produção tenha sido feita em conformidade com os processos produtivos básicos de que tratam o Decreto-Lei nº 288/67 e as Leis nºs 8.248/91,8.387/91, 10.176/01 e 11.484/07</v>
          </cell>
          <cell r="O39" t="str">
            <v>Produto</v>
          </cell>
          <cell r="P39" t="str">
            <v>57.014.433/0001-13</v>
          </cell>
          <cell r="Q39">
            <v>3.99</v>
          </cell>
          <cell r="R39">
            <v>1.0473750000000002</v>
          </cell>
        </row>
        <row r="40">
          <cell r="E40">
            <v>7899819800238</v>
          </cell>
          <cell r="F40" t="str">
            <v>BRINQ. OSSO LOOPY DOG BONE TORCIDO - G</v>
          </cell>
          <cell r="G40">
            <v>138</v>
          </cell>
          <cell r="H40" t="str">
            <v>Pets</v>
          </cell>
          <cell r="I40">
            <v>580</v>
          </cell>
          <cell r="J40" t="str">
            <v>Cachorro - acessorios / brinquedos / higiene</v>
          </cell>
          <cell r="K40" t="str">
            <v>4001.29.90</v>
          </cell>
          <cell r="L40" t="str">
            <v>UN</v>
          </cell>
          <cell r="M40">
            <v>12</v>
          </cell>
          <cell r="N40" t="str">
            <v>4 - Nacional, cuja produção tenha sido feita em conformidade com os processos produtivos básicos de que tratam o Decreto-Lei nº 288/67 e as Leis nºs 8.248/91,8.387/91, 10.176/01 e 11.484/07</v>
          </cell>
          <cell r="O40" t="str">
            <v>Produto</v>
          </cell>
          <cell r="P40" t="str">
            <v>57.014.433/0001-13</v>
          </cell>
          <cell r="Q40">
            <v>18.989999999999998</v>
          </cell>
          <cell r="R40">
            <v>4.9848749999999997</v>
          </cell>
        </row>
        <row r="41">
          <cell r="E41">
            <v>7899819800221</v>
          </cell>
          <cell r="F41" t="str">
            <v>BRINQ. OSSO LOOPY DOG BONE TORCIDO - M</v>
          </cell>
          <cell r="G41">
            <v>138</v>
          </cell>
          <cell r="H41" t="str">
            <v>Pets</v>
          </cell>
          <cell r="I41">
            <v>580</v>
          </cell>
          <cell r="J41" t="str">
            <v>Cachorro - acessorios / brinquedos / higiene</v>
          </cell>
          <cell r="K41" t="str">
            <v>4006.90.00</v>
          </cell>
          <cell r="L41" t="str">
            <v>UN</v>
          </cell>
          <cell r="M41">
            <v>12</v>
          </cell>
          <cell r="N41" t="str">
            <v>4 - Nacional, cuja produção tenha sido feita em conformidade com os processos produtivos básicos de que tratam o Decreto-Lei nº 288/67 e as Leis nºs 8.248/91,8.387/91, 10.176/01 e 11.484/07</v>
          </cell>
          <cell r="O41" t="str">
            <v>Produto</v>
          </cell>
          <cell r="P41" t="str">
            <v>57.014.433/0001-13</v>
          </cell>
          <cell r="Q41">
            <v>12.37</v>
          </cell>
          <cell r="R41">
            <v>3.247125</v>
          </cell>
        </row>
        <row r="42">
          <cell r="E42">
            <v>7899819800214</v>
          </cell>
          <cell r="F42" t="str">
            <v>BRINQ. OSSO LOOPY DOG BONE TORCIDO - P</v>
          </cell>
          <cell r="G42">
            <v>138</v>
          </cell>
          <cell r="H42" t="str">
            <v>Pets</v>
          </cell>
          <cell r="I42">
            <v>580</v>
          </cell>
          <cell r="J42" t="str">
            <v>Cachorro - acessorios / brinquedos / higiene</v>
          </cell>
          <cell r="K42" t="str">
            <v>4006.90.00</v>
          </cell>
          <cell r="L42" t="str">
            <v>UN</v>
          </cell>
          <cell r="M42">
            <v>12</v>
          </cell>
          <cell r="N42" t="str">
            <v>4 - Nacional, cuja produção tenha sido feita em conformidade com os processos produtivos básicos de que tratam o Decreto-Lei nº 288/67 e as Leis nºs 8.248/91,8.387/91, 10.176/01 e 11.484/07</v>
          </cell>
          <cell r="O42" t="str">
            <v>Produto</v>
          </cell>
          <cell r="P42" t="str">
            <v>57.014.433/0001-13</v>
          </cell>
          <cell r="Q42">
            <v>8.66</v>
          </cell>
          <cell r="R42">
            <v>2.27325</v>
          </cell>
        </row>
        <row r="43">
          <cell r="E43">
            <v>7894904574209</v>
          </cell>
          <cell r="F43" t="str">
            <v>BROCOLIS SEARA FLORETE CONG 300 G</v>
          </cell>
          <cell r="G43">
            <v>138</v>
          </cell>
          <cell r="H43" t="str">
            <v>Congelados</v>
          </cell>
          <cell r="I43">
            <v>3830</v>
          </cell>
          <cell r="J43" t="str">
            <v>Legumes congelados</v>
          </cell>
          <cell r="K43" t="str">
            <v>0710.80.00</v>
          </cell>
          <cell r="L43" t="str">
            <v>UN</v>
          </cell>
          <cell r="M43">
            <v>16</v>
          </cell>
          <cell r="N43" t="str">
            <v>4 - Nacional, cuja produção tenha sido feita em conformidade com os processos produtivos básicos de que tratam o Decreto-Lei nº 288/67 e as Leis nºs 8.248/91,8.387/91, 10.176/01 e 11.484/07</v>
          </cell>
          <cell r="O43" t="str">
            <v>Produto</v>
          </cell>
          <cell r="P43" t="str">
            <v>83.044.016/0054-35</v>
          </cell>
          <cell r="Q43">
            <v>3.82</v>
          </cell>
          <cell r="R43">
            <v>1.00275</v>
          </cell>
        </row>
        <row r="44">
          <cell r="E44">
            <v>7897765600940</v>
          </cell>
          <cell r="F44" t="str">
            <v>CEREJA EM CALDA DIZA 100G .</v>
          </cell>
          <cell r="G44">
            <v>138</v>
          </cell>
          <cell r="H44" t="str">
            <v>Enlatados e conservas</v>
          </cell>
          <cell r="I44">
            <v>1160</v>
          </cell>
          <cell r="J44" t="str">
            <v>Demais Conservas</v>
          </cell>
          <cell r="K44" t="str">
            <v>2008.60.10</v>
          </cell>
          <cell r="L44" t="str">
            <v>UN</v>
          </cell>
          <cell r="M44">
            <v>12</v>
          </cell>
          <cell r="N44" t="str">
            <v>4 - Nacional, cuja produção tenha sido feita em conformidade com os processos produtivos básicos de que tratam o Decreto-Lei nº 288/67 e as Leis nºs 8.248/91,8.387/91, 10.176/01 e 11.484/07</v>
          </cell>
          <cell r="O44" t="str">
            <v>Produto</v>
          </cell>
          <cell r="P44" t="str">
            <v>00.226.383/0001-10</v>
          </cell>
          <cell r="Q44">
            <v>10.053000000000001</v>
          </cell>
          <cell r="R44">
            <v>2.6389125000000004</v>
          </cell>
        </row>
        <row r="45">
          <cell r="E45">
            <v>7897765601329</v>
          </cell>
          <cell r="F45" t="str">
            <v>CHAMPINGNON DIZA 100G FATIADO</v>
          </cell>
          <cell r="G45">
            <v>138</v>
          </cell>
          <cell r="H45" t="str">
            <v>Enlatados e conservas</v>
          </cell>
          <cell r="I45">
            <v>1040</v>
          </cell>
          <cell r="J45" t="str">
            <v>Cogumelo</v>
          </cell>
          <cell r="K45" t="str">
            <v>2003.10.00</v>
          </cell>
          <cell r="L45" t="str">
            <v>UN</v>
          </cell>
          <cell r="M45">
            <v>24</v>
          </cell>
          <cell r="N45" t="str">
            <v>4 - Nacional, cuja produção tenha sido feita em conformidade com os processos produtivos básicos de que tratam o Decreto-Lei nº 288/67 e as Leis nºs 8.248/91,8.387/91, 10.176/01 e 11.484/07</v>
          </cell>
          <cell r="O45" t="str">
            <v>Produto</v>
          </cell>
          <cell r="P45" t="str">
            <v>00.226.383/0001-10</v>
          </cell>
          <cell r="Q45">
            <v>4.8239999999999998</v>
          </cell>
          <cell r="R45">
            <v>1.2663</v>
          </cell>
        </row>
        <row r="46">
          <cell r="E46">
            <v>7897765601312</v>
          </cell>
          <cell r="F46" t="str">
            <v>CHAMPINGNON DIZA 100G INTEIRO</v>
          </cell>
          <cell r="G46">
            <v>138</v>
          </cell>
          <cell r="H46" t="str">
            <v>Enlatados e conservas</v>
          </cell>
          <cell r="I46">
            <v>1040</v>
          </cell>
          <cell r="J46" t="str">
            <v>Cogumelo</v>
          </cell>
          <cell r="K46" t="str">
            <v>2003.10.00</v>
          </cell>
          <cell r="L46" t="str">
            <v>UN</v>
          </cell>
          <cell r="M46">
            <v>24</v>
          </cell>
          <cell r="N46" t="str">
            <v>4 - Nacional, cuja produção tenha sido feita em conformidade com os processos produtivos básicos de que tratam o Decreto-Lei nº 288/67 e as Leis nºs 8.248/91,8.387/91, 10.176/01 e 11.484/07</v>
          </cell>
          <cell r="O46" t="str">
            <v>Produto</v>
          </cell>
          <cell r="P46" t="str">
            <v>00.226.383/0001-10</v>
          </cell>
          <cell r="Q46">
            <v>4.8239999999999998</v>
          </cell>
          <cell r="R46">
            <v>1.2663</v>
          </cell>
        </row>
        <row r="47">
          <cell r="E47">
            <v>7894904684366</v>
          </cell>
          <cell r="F47" t="str">
            <v>CHIKENITOS PROVOLONE SEARA 300G</v>
          </cell>
          <cell r="G47">
            <v>138</v>
          </cell>
          <cell r="H47" t="str">
            <v>Congelados</v>
          </cell>
          <cell r="I47">
            <v>310</v>
          </cell>
          <cell r="J47" t="str">
            <v>Aves congeladas</v>
          </cell>
          <cell r="K47" t="str">
            <v>1602.32.30</v>
          </cell>
          <cell r="L47" t="str">
            <v>UN</v>
          </cell>
          <cell r="M47">
            <v>16</v>
          </cell>
          <cell r="N47" t="str">
            <v>4 - Nacional, cuja produção tenha sido feita em conformidade com os processos produtivos básicos de que tratam o Decreto-Lei nº 288/67 e as Leis nºs 8.248/91,8.387/91, 10.176/01 e 11.484/07</v>
          </cell>
          <cell r="O47" t="str">
            <v>Produto</v>
          </cell>
          <cell r="P47" t="str">
            <v>83.044.016/0054-35</v>
          </cell>
          <cell r="Q47">
            <v>6.63</v>
          </cell>
          <cell r="R47">
            <v>1.740375</v>
          </cell>
        </row>
        <row r="48">
          <cell r="E48">
            <v>7894904684397</v>
          </cell>
          <cell r="F48" t="str">
            <v>CHIKENITOS SUPREME SEARA 300G</v>
          </cell>
          <cell r="G48">
            <v>138</v>
          </cell>
          <cell r="H48" t="str">
            <v>Congelados</v>
          </cell>
          <cell r="I48">
            <v>310</v>
          </cell>
          <cell r="J48" t="str">
            <v>Aves congeladas</v>
          </cell>
          <cell r="K48" t="str">
            <v>1602.32.30</v>
          </cell>
          <cell r="L48" t="str">
            <v>UN</v>
          </cell>
          <cell r="M48">
            <v>16</v>
          </cell>
          <cell r="N48" t="str">
            <v>4 - Nacional, cuja produção tenha sido feita em conformidade com os processos produtivos básicos de que tratam o Decreto-Lei nº 288/67 e as Leis nºs 8.248/91,8.387/91, 10.176/01 e 11.484/07</v>
          </cell>
          <cell r="O48" t="str">
            <v>Produto</v>
          </cell>
          <cell r="P48" t="str">
            <v>83.044.016/0054-35</v>
          </cell>
          <cell r="Q48">
            <v>6.63</v>
          </cell>
          <cell r="R48">
            <v>1.740375</v>
          </cell>
        </row>
        <row r="49">
          <cell r="E49">
            <v>7894904684359</v>
          </cell>
          <cell r="F49" t="str">
            <v>CHIKENITOS TRADICIONAL SEARA 300G</v>
          </cell>
          <cell r="G49">
            <v>138</v>
          </cell>
          <cell r="H49" t="str">
            <v>Congelados</v>
          </cell>
          <cell r="I49">
            <v>310</v>
          </cell>
          <cell r="J49" t="str">
            <v>Aves congeladas</v>
          </cell>
          <cell r="K49" t="str">
            <v>1602.32.30</v>
          </cell>
          <cell r="L49" t="str">
            <v>UN</v>
          </cell>
          <cell r="M49">
            <v>16</v>
          </cell>
          <cell r="N49" t="str">
            <v>4 - Nacional, cuja produção tenha sido feita em conformidade com os processos produtivos básicos de que tratam o Decreto-Lei nº 288/67 e as Leis nºs 8.248/91,8.387/91, 10.176/01 e 11.484/07</v>
          </cell>
          <cell r="O49" t="str">
            <v>Produto</v>
          </cell>
          <cell r="P49" t="str">
            <v>83.044.016/0054-35</v>
          </cell>
          <cell r="Q49">
            <v>6.63</v>
          </cell>
          <cell r="R49">
            <v>1.740375</v>
          </cell>
        </row>
        <row r="50">
          <cell r="E50">
            <v>7899819800139</v>
          </cell>
          <cell r="F50" t="str">
            <v>COLEIRA DE SEDA LOOPY SIMPLES N2 - 15MM</v>
          </cell>
          <cell r="G50">
            <v>138</v>
          </cell>
          <cell r="H50" t="str">
            <v>Pets</v>
          </cell>
          <cell r="I50">
            <v>580</v>
          </cell>
          <cell r="J50" t="str">
            <v>Cachorro - acessorios / brinquedos / higiene</v>
          </cell>
          <cell r="K50" t="str">
            <v>5609.00.90</v>
          </cell>
          <cell r="L50" t="str">
            <v>UN</v>
          </cell>
          <cell r="M50">
            <v>12</v>
          </cell>
          <cell r="N50" t="str">
            <v>4 - Nacional, cuja produção tenha sido feita em conformidade com os processos produtivos básicos de que tratam o Decreto-Lei nº 288/67 e as Leis nºs 8.248/91,8.387/91, 10.176/01 e 11.484/07</v>
          </cell>
          <cell r="O50" t="str">
            <v>Produto</v>
          </cell>
          <cell r="P50" t="str">
            <v>57.014.433/0001-13</v>
          </cell>
          <cell r="Q50">
            <v>4.3899999999999997</v>
          </cell>
          <cell r="R50">
            <v>1.1523749999999999</v>
          </cell>
        </row>
        <row r="51">
          <cell r="E51">
            <v>7899819800146</v>
          </cell>
          <cell r="F51" t="str">
            <v>COLEIRA DE SEDA LOOPY SIMPLES N3 - 15MM</v>
          </cell>
          <cell r="G51">
            <v>138</v>
          </cell>
          <cell r="H51" t="str">
            <v>Pets</v>
          </cell>
          <cell r="I51">
            <v>580</v>
          </cell>
          <cell r="J51" t="str">
            <v>Cachorro - acessorios / brinquedos / higiene</v>
          </cell>
          <cell r="K51" t="str">
            <v>5609.00.90</v>
          </cell>
          <cell r="L51" t="str">
            <v>UN</v>
          </cell>
          <cell r="M51">
            <v>12</v>
          </cell>
          <cell r="N51" t="str">
            <v>4 - Nacional, cuja produção tenha sido feita em conformidade com os processos produtivos básicos de que tratam o Decreto-Lei nº 288/67 e as Leis nºs 8.248/91,8.387/91, 10.176/01 e 11.484/07</v>
          </cell>
          <cell r="O51" t="str">
            <v>Produto</v>
          </cell>
          <cell r="P51" t="str">
            <v>57.014.433/0001-13</v>
          </cell>
          <cell r="Q51">
            <v>4.3899999999999997</v>
          </cell>
          <cell r="R51">
            <v>1.1523749999999999</v>
          </cell>
        </row>
        <row r="52">
          <cell r="E52">
            <v>7899819800153</v>
          </cell>
          <cell r="F52" t="str">
            <v>COLEIRA DE SEDA LOOPY SIMPLES N5 - 25MM</v>
          </cell>
          <cell r="G52">
            <v>138</v>
          </cell>
          <cell r="H52" t="str">
            <v>Pets</v>
          </cell>
          <cell r="I52">
            <v>580</v>
          </cell>
          <cell r="J52" t="str">
            <v>Cachorro - acessorios / brinquedos / higiene</v>
          </cell>
          <cell r="K52" t="str">
            <v>5609.00.90</v>
          </cell>
          <cell r="L52" t="str">
            <v>UN</v>
          </cell>
          <cell r="M52">
            <v>12</v>
          </cell>
          <cell r="N52" t="str">
            <v>4 - Nacional, cuja produção tenha sido feita em conformidade com os processos produtivos básicos de que tratam o Decreto-Lei nº 288/67 e as Leis nºs 8.248/91,8.387/91, 10.176/01 e 11.484/07</v>
          </cell>
          <cell r="O52" t="str">
            <v>Produto</v>
          </cell>
          <cell r="P52" t="str">
            <v>57.014.433/0001-13</v>
          </cell>
          <cell r="Q52">
            <v>7.87</v>
          </cell>
          <cell r="R52">
            <v>2.0658750000000001</v>
          </cell>
        </row>
        <row r="53">
          <cell r="E53">
            <v>7899819800023</v>
          </cell>
          <cell r="F53" t="str">
            <v>COMEDOURO LOOPY PLASTICO COLORIDO N1 - 350ML</v>
          </cell>
          <cell r="G53">
            <v>138</v>
          </cell>
          <cell r="H53" t="str">
            <v>Pets</v>
          </cell>
          <cell r="I53">
            <v>580</v>
          </cell>
          <cell r="J53" t="str">
            <v>Cachorro - acessorios / brinquedos / higiene</v>
          </cell>
          <cell r="K53" t="str">
            <v>3926.90.90</v>
          </cell>
          <cell r="L53" t="str">
            <v>UN</v>
          </cell>
          <cell r="M53">
            <v>100</v>
          </cell>
          <cell r="N53" t="str">
            <v>4 - Nacional, cuja produção tenha sido feita em conformidade com os processos produtivos básicos de que tratam o Decreto-Lei nº 288/67 e as Leis nºs 8.248/91,8.387/91, 10.176/01 e 11.484/07</v>
          </cell>
          <cell r="O53" t="str">
            <v>Produto</v>
          </cell>
          <cell r="P53" t="str">
            <v>57.014.433/0001-13</v>
          </cell>
          <cell r="Q53">
            <v>3.99</v>
          </cell>
          <cell r="R53">
            <v>1.0473750000000002</v>
          </cell>
        </row>
        <row r="54">
          <cell r="E54">
            <v>7899819800030</v>
          </cell>
          <cell r="F54" t="str">
            <v>COMEDOURO LOOPY PLASTICO COLORIDO N2 - 600ML</v>
          </cell>
          <cell r="G54">
            <v>138</v>
          </cell>
          <cell r="H54" t="str">
            <v>Pets</v>
          </cell>
          <cell r="I54">
            <v>580</v>
          </cell>
          <cell r="J54" t="str">
            <v>Cachorro - acessorios / brinquedos / higiene</v>
          </cell>
          <cell r="K54" t="str">
            <v>3926.90.90</v>
          </cell>
          <cell r="L54" t="str">
            <v>UN</v>
          </cell>
          <cell r="M54">
            <v>100</v>
          </cell>
          <cell r="N54" t="str">
            <v>4 - Nacional, cuja produção tenha sido feita em conformidade com os processos produtivos básicos de que tratam o Decreto-Lei nº 288/67 e as Leis nºs 8.248/91,8.387/91, 10.176/01 e 11.484/07</v>
          </cell>
          <cell r="O54" t="str">
            <v>Produto</v>
          </cell>
          <cell r="P54" t="str">
            <v>57.014.433/0001-13</v>
          </cell>
          <cell r="Q54">
            <v>6.9</v>
          </cell>
          <cell r="R54">
            <v>1.8112500000000002</v>
          </cell>
        </row>
        <row r="55">
          <cell r="E55">
            <v>7899819800047</v>
          </cell>
          <cell r="F55" t="str">
            <v>COMEDOURO LOOPY PLASTICO COLORIDO N3 - 1000ML</v>
          </cell>
          <cell r="G55">
            <v>138</v>
          </cell>
          <cell r="H55" t="str">
            <v>Pets</v>
          </cell>
          <cell r="I55">
            <v>580</v>
          </cell>
          <cell r="J55" t="str">
            <v>Cachorro - acessorios / brinquedos / higiene</v>
          </cell>
          <cell r="K55" t="str">
            <v>3926.90.90</v>
          </cell>
          <cell r="L55" t="str">
            <v>UN</v>
          </cell>
          <cell r="M55">
            <v>100</v>
          </cell>
          <cell r="N55" t="str">
            <v>4 - Nacional, cuja produção tenha sido feita em conformidade com os processos produtivos básicos de que tratam o Decreto-Lei nº 288/67 e as Leis nºs 8.248/91,8.387/91, 10.176/01 e 11.484/07</v>
          </cell>
          <cell r="O55" t="str">
            <v>Produto</v>
          </cell>
          <cell r="P55" t="str">
            <v>57.014.433/0001-13</v>
          </cell>
          <cell r="Q55">
            <v>8.8699999999999992</v>
          </cell>
          <cell r="R55">
            <v>2.3283749999999999</v>
          </cell>
        </row>
        <row r="56">
          <cell r="E56">
            <v>7897765600773</v>
          </cell>
          <cell r="F56" t="str">
            <v>CONSERVA DIZA ALCAPARRAS 60G</v>
          </cell>
          <cell r="G56">
            <v>138</v>
          </cell>
          <cell r="H56" t="str">
            <v>Enlatados e conservas</v>
          </cell>
          <cell r="I56">
            <v>1160</v>
          </cell>
          <cell r="J56" t="str">
            <v>Demais Conservas</v>
          </cell>
          <cell r="K56" t="str">
            <v>2001.90.00</v>
          </cell>
          <cell r="L56" t="str">
            <v>UN</v>
          </cell>
          <cell r="M56">
            <v>24</v>
          </cell>
          <cell r="N56" t="str">
            <v>4 - Nacional, cuja produção tenha sido feita em conformidade com os processos produtivos básicos de que tratam o Decreto-Lei nº 288/67 e as Leis nºs 8.248/91,8.387/91, 10.176/01 e 11.484/07</v>
          </cell>
          <cell r="O56" t="str">
            <v>Produto</v>
          </cell>
          <cell r="P56" t="str">
            <v>00.226.383/0001-10</v>
          </cell>
          <cell r="Q56">
            <v>7.4700000000000006</v>
          </cell>
          <cell r="R56">
            <v>1.9608750000000001</v>
          </cell>
        </row>
        <row r="57">
          <cell r="E57">
            <v>7894904220489</v>
          </cell>
          <cell r="F57" t="str">
            <v>COPA SEARA FATIADA 100G S GOURMET</v>
          </cell>
          <cell r="G57">
            <v>138</v>
          </cell>
          <cell r="H57" t="str">
            <v>Frios e laticinios</v>
          </cell>
          <cell r="I57">
            <v>1070</v>
          </cell>
          <cell r="J57" t="str">
            <v>Copa</v>
          </cell>
          <cell r="K57" t="str">
            <v>1601.00.00</v>
          </cell>
          <cell r="L57" t="str">
            <v>UN</v>
          </cell>
          <cell r="M57">
            <v>30</v>
          </cell>
          <cell r="N57" t="str">
            <v>4 - Nacional, cuja produção tenha sido feita em conformidade com os processos produtivos básicos de que tratam o Decreto-Lei nº 288/67 e as Leis nºs 8.248/91,8.387/91, 10.176/01 e 11.484/07</v>
          </cell>
          <cell r="O57" t="str">
            <v>Produto</v>
          </cell>
          <cell r="P57" t="str">
            <v>83.044.016/0054-35</v>
          </cell>
          <cell r="Q57">
            <v>9.49</v>
          </cell>
          <cell r="R57">
            <v>2.4911250000000003</v>
          </cell>
        </row>
        <row r="58">
          <cell r="E58">
            <v>7894904070565</v>
          </cell>
          <cell r="F58" t="str">
            <v>COSTELA BBQ SEARA GOURMET 1KG</v>
          </cell>
          <cell r="G58">
            <v>138</v>
          </cell>
          <cell r="H58" t="str">
            <v>Congelados</v>
          </cell>
          <cell r="I58">
            <v>750</v>
          </cell>
          <cell r="J58" t="str">
            <v>Carne suina congelada</v>
          </cell>
          <cell r="K58" t="str">
            <v>1602.49.00</v>
          </cell>
          <cell r="L58" t="str">
            <v>UN</v>
          </cell>
          <cell r="M58">
            <v>6</v>
          </cell>
          <cell r="N58" t="str">
            <v>4 - Nacional, cuja produção tenha sido feita em conformidade com os processos produtivos básicos de que tratam o Decreto-Lei nº 288/67 e as Leis nºs 8.248/91,8.387/91, 10.176/01 e 11.484/07</v>
          </cell>
          <cell r="O58" t="str">
            <v>Produto</v>
          </cell>
          <cell r="P58" t="str">
            <v>83.044.016/0054-35</v>
          </cell>
          <cell r="Q58">
            <v>52.65</v>
          </cell>
          <cell r="R58">
            <v>13.820625</v>
          </cell>
        </row>
        <row r="59">
          <cell r="E59">
            <v>7897520009230</v>
          </cell>
          <cell r="F59" t="str">
            <v>DESINFETANTE PROCAO CLASSIC PLUS LAVANDA 2L</v>
          </cell>
          <cell r="G59">
            <v>138</v>
          </cell>
          <cell r="H59" t="str">
            <v>Pets</v>
          </cell>
          <cell r="I59">
            <v>580</v>
          </cell>
          <cell r="J59" t="str">
            <v>Cachorro - acessorios / brinquedos / higiene</v>
          </cell>
          <cell r="K59" t="str">
            <v>3808.94.19</v>
          </cell>
          <cell r="L59" t="str">
            <v>UN</v>
          </cell>
          <cell r="M59">
            <v>6</v>
          </cell>
          <cell r="N59" t="str">
            <v>0 - Nacional, exceto as indicadas nos códigos 3 a 5 ou 8</v>
          </cell>
          <cell r="O59" t="str">
            <v>Produto</v>
          </cell>
          <cell r="P59" t="str">
            <v>33.929.075/0001-00</v>
          </cell>
          <cell r="Q59">
            <v>9.1999999999999993</v>
          </cell>
          <cell r="R59">
            <v>2.415</v>
          </cell>
        </row>
        <row r="60">
          <cell r="E60">
            <v>7897520009292</v>
          </cell>
          <cell r="F60" t="str">
            <v>EDUCADOR SANITARIO PODE PROCAO 180ML</v>
          </cell>
          <cell r="G60">
            <v>138</v>
          </cell>
          <cell r="H60" t="str">
            <v>Pets</v>
          </cell>
          <cell r="I60">
            <v>580</v>
          </cell>
          <cell r="J60" t="str">
            <v>Cachorro - acessorios / brinquedos / higiene</v>
          </cell>
          <cell r="K60" t="str">
            <v>2814.20.00</v>
          </cell>
          <cell r="L60" t="str">
            <v>UN</v>
          </cell>
          <cell r="M60">
            <v>12</v>
          </cell>
          <cell r="N60" t="str">
            <v>0 - Nacional, exceto as indicadas nos códigos 3 a 5 ou 8</v>
          </cell>
          <cell r="O60" t="str">
            <v>Produto</v>
          </cell>
          <cell r="P60" t="str">
            <v>33.929.075/0001-00</v>
          </cell>
          <cell r="Q60">
            <v>7.78</v>
          </cell>
          <cell r="R60">
            <v>2.0422500000000001</v>
          </cell>
        </row>
        <row r="61">
          <cell r="E61">
            <v>7894904597871</v>
          </cell>
          <cell r="F61" t="str">
            <v>EMPANADOS QUEIJO SEARA T. MONICA 300G</v>
          </cell>
          <cell r="G61">
            <v>138</v>
          </cell>
          <cell r="H61" t="str">
            <v>Congelados</v>
          </cell>
          <cell r="I61">
            <v>310</v>
          </cell>
          <cell r="J61" t="str">
            <v>Aves congeladas</v>
          </cell>
          <cell r="K61" t="str">
            <v>1602.32.30</v>
          </cell>
          <cell r="L61" t="str">
            <v>UN</v>
          </cell>
          <cell r="M61">
            <v>16</v>
          </cell>
          <cell r="N61" t="str">
            <v>4 - Nacional, cuja produção tenha sido feita em conformidade com os processos produtivos básicos de que tratam o Decreto-Lei nº 288/67 e as Leis nºs 8.248/91,8.387/91, 10.176/01 e 11.484/07</v>
          </cell>
          <cell r="O61" t="str">
            <v>Produto</v>
          </cell>
          <cell r="P61" t="str">
            <v>83.044.016/0054-35</v>
          </cell>
          <cell r="Q61">
            <v>7.29</v>
          </cell>
          <cell r="R61">
            <v>1.9136250000000001</v>
          </cell>
        </row>
        <row r="62">
          <cell r="E62">
            <v>7894904597888</v>
          </cell>
          <cell r="F62" t="str">
            <v>EMPANADOS TRAD SEARA T. MONICA 300G</v>
          </cell>
          <cell r="G62">
            <v>138</v>
          </cell>
          <cell r="H62" t="str">
            <v>Congelados</v>
          </cell>
          <cell r="I62">
            <v>310</v>
          </cell>
          <cell r="J62" t="str">
            <v>Aves congeladas</v>
          </cell>
          <cell r="K62" t="str">
            <v>1602.32.30</v>
          </cell>
          <cell r="L62" t="str">
            <v>UN</v>
          </cell>
          <cell r="M62">
            <v>16</v>
          </cell>
          <cell r="N62" t="str">
            <v>4 - Nacional, cuja produção tenha sido feita em conformidade com os processos produtivos básicos de que tratam o Decreto-Lei nº 288/67 e as Leis nºs 8.248/91,8.387/91, 10.176/01 e 11.484/07</v>
          </cell>
          <cell r="O62" t="str">
            <v>Produto</v>
          </cell>
          <cell r="P62" t="str">
            <v>83.044.016/0054-35</v>
          </cell>
          <cell r="Q62">
            <v>7.29</v>
          </cell>
          <cell r="R62">
            <v>1.9136250000000001</v>
          </cell>
        </row>
        <row r="63">
          <cell r="E63">
            <v>7894904574230</v>
          </cell>
          <cell r="F63" t="str">
            <v>ERVILHA SEARA CONGELADA 300 G</v>
          </cell>
          <cell r="G63">
            <v>138</v>
          </cell>
          <cell r="H63" t="str">
            <v>Congelados</v>
          </cell>
          <cell r="I63">
            <v>3830</v>
          </cell>
          <cell r="J63" t="str">
            <v>Legumes congelados</v>
          </cell>
          <cell r="K63" t="str">
            <v>0710.21.00</v>
          </cell>
          <cell r="L63" t="str">
            <v>UN</v>
          </cell>
          <cell r="M63">
            <v>18</v>
          </cell>
          <cell r="N63" t="str">
            <v>4 - Nacional, cuja produção tenha sido feita em conformidade com os processos produtivos básicos de que tratam o Decreto-Lei nº 288/67 e as Leis nºs 8.248/91,8.387/91, 10.176/01 e 11.484/07</v>
          </cell>
          <cell r="O63" t="str">
            <v>Produto</v>
          </cell>
          <cell r="P63" t="str">
            <v>83.044.016/0054-35</v>
          </cell>
          <cell r="Q63">
            <v>4.5199999999999996</v>
          </cell>
          <cell r="R63">
            <v>1.1864999999999999</v>
          </cell>
        </row>
        <row r="64">
          <cell r="E64">
            <v>7894904577767</v>
          </cell>
          <cell r="F64" t="str">
            <v>ESCONDIDINHO CALABRESA C/PURE SEARA 600G</v>
          </cell>
          <cell r="G64">
            <v>138</v>
          </cell>
          <cell r="H64" t="str">
            <v>Congelados</v>
          </cell>
          <cell r="I64">
            <v>2790</v>
          </cell>
          <cell r="J64" t="str">
            <v>Pratos prontos diversos</v>
          </cell>
          <cell r="K64" t="str">
            <v>1902.20.00</v>
          </cell>
          <cell r="L64" t="str">
            <v>UN</v>
          </cell>
          <cell r="M64">
            <v>6</v>
          </cell>
          <cell r="N64" t="str">
            <v>4 - Nacional, cuja produção tenha sido feita em conformidade com os processos produtivos básicos de que tratam o Decreto-Lei nº 288/67 e as Leis nºs 8.248/91,8.387/91, 10.176/01 e 11.484/07</v>
          </cell>
          <cell r="O64" t="str">
            <v>Produto</v>
          </cell>
          <cell r="P64" t="str">
            <v>83.044.016/0054-35</v>
          </cell>
          <cell r="Q64">
            <v>11.54</v>
          </cell>
          <cell r="R64">
            <v>3.0292499999999998</v>
          </cell>
        </row>
        <row r="65">
          <cell r="E65">
            <v>7894904575848</v>
          </cell>
          <cell r="F65" t="str">
            <v>ESCONDIDINHO DE CARNE SEARA 600G</v>
          </cell>
          <cell r="G65">
            <v>138</v>
          </cell>
          <cell r="H65" t="str">
            <v>Congelados</v>
          </cell>
          <cell r="I65">
            <v>2790</v>
          </cell>
          <cell r="J65" t="str">
            <v>Pratos prontos diversos</v>
          </cell>
          <cell r="K65" t="str">
            <v>1902.20.00</v>
          </cell>
          <cell r="L65" t="str">
            <v>UN</v>
          </cell>
          <cell r="M65">
            <v>6</v>
          </cell>
          <cell r="N65" t="str">
            <v>4 - Nacional, cuja produção tenha sido feita em conformidade com os processos produtivos básicos de que tratam o Decreto-Lei nº 288/67 e as Leis nºs 8.248/91,8.387/91, 10.176/01 e 11.484/07</v>
          </cell>
          <cell r="O65" t="str">
            <v>Produto</v>
          </cell>
          <cell r="P65" t="str">
            <v>83.044.016/0054-35</v>
          </cell>
          <cell r="Q65">
            <v>11.54</v>
          </cell>
          <cell r="R65">
            <v>3.0292499999999998</v>
          </cell>
        </row>
        <row r="66">
          <cell r="E66">
            <v>7894904575824</v>
          </cell>
          <cell r="F66" t="str">
            <v>FETTUCCINE SEARA BOLONHESA 350G</v>
          </cell>
          <cell r="G66">
            <v>138</v>
          </cell>
          <cell r="H66" t="str">
            <v>Congelados</v>
          </cell>
          <cell r="I66">
            <v>2790</v>
          </cell>
          <cell r="J66" t="str">
            <v>Massas</v>
          </cell>
          <cell r="K66" t="str">
            <v>1902.20.00</v>
          </cell>
          <cell r="L66" t="str">
            <v>UN</v>
          </cell>
          <cell r="M66">
            <v>12</v>
          </cell>
          <cell r="N66" t="str">
            <v>4 - Nacional, cuja produção tenha sido feita em conformidade com os processos produtivos básicos de que tratam o Decreto-Lei nº 288/67 e as Leis nºs 8.248/91,8.387/91, 10.176/01 e 11.484/07</v>
          </cell>
          <cell r="O66" t="str">
            <v>Produto</v>
          </cell>
          <cell r="P66" t="str">
            <v>83.044.016/0054-35</v>
          </cell>
          <cell r="Q66">
            <v>5.7</v>
          </cell>
          <cell r="R66">
            <v>1.4962500000000001</v>
          </cell>
        </row>
        <row r="67">
          <cell r="E67">
            <v>7894904575794</v>
          </cell>
          <cell r="F67" t="str">
            <v>FETTUCCINE SEARA PERU E BROCOLIS 350G</v>
          </cell>
          <cell r="G67">
            <v>138</v>
          </cell>
          <cell r="H67" t="str">
            <v>Congelados</v>
          </cell>
          <cell r="I67">
            <v>2790</v>
          </cell>
          <cell r="J67" t="str">
            <v>Massas</v>
          </cell>
          <cell r="K67" t="str">
            <v>1902.20.00</v>
          </cell>
          <cell r="L67" t="str">
            <v>UN</v>
          </cell>
          <cell r="M67">
            <v>12</v>
          </cell>
          <cell r="N67" t="str">
            <v>4 - Nacional, cuja produção tenha sido feita em conformidade com os processos produtivos básicos de que tratam o Decreto-Lei nº 288/67 e as Leis nºs 8.248/91,8.387/91, 10.176/01 e 11.484/07</v>
          </cell>
          <cell r="O67" t="str">
            <v>Produto</v>
          </cell>
          <cell r="P67" t="str">
            <v>83.044.016/0054-35</v>
          </cell>
          <cell r="Q67">
            <v>5.88</v>
          </cell>
          <cell r="R67">
            <v>1.5435000000000001</v>
          </cell>
        </row>
        <row r="68">
          <cell r="E68">
            <v>7894904000548</v>
          </cell>
          <cell r="F68" t="str">
            <v>FGO C LEG E ARROZ INT SEARA 350G</v>
          </cell>
          <cell r="G68">
            <v>138</v>
          </cell>
          <cell r="H68" t="str">
            <v>Congelados</v>
          </cell>
          <cell r="I68">
            <v>2790</v>
          </cell>
          <cell r="J68" t="str">
            <v>Pratos prontos diversos</v>
          </cell>
          <cell r="K68" t="str">
            <v>1602.32.20</v>
          </cell>
          <cell r="L68" t="str">
            <v>UN</v>
          </cell>
          <cell r="M68">
            <v>4</v>
          </cell>
          <cell r="N68" t="str">
            <v>4 - Nacional, cuja produção tenha sido feita em conformidade com os processos produtivos básicos de que tratam o Decreto-Lei nº 288/67 e as Leis nºs 8.248/91,8.387/91, 10.176/01 e 11.484/07</v>
          </cell>
          <cell r="O68" t="str">
            <v>Produto</v>
          </cell>
          <cell r="P68" t="str">
            <v>83.044.016/0054-35</v>
          </cell>
          <cell r="Q68">
            <v>12.91</v>
          </cell>
          <cell r="R68">
            <v>3.3888750000000001</v>
          </cell>
        </row>
        <row r="69">
          <cell r="E69">
            <v>7896009500282</v>
          </cell>
          <cell r="F69" t="str">
            <v>FILE ATUM COM AZEITE COQUEIRO 83G AZ.EXTRAVIRGEM</v>
          </cell>
          <cell r="G69">
            <v>138</v>
          </cell>
          <cell r="H69" t="str">
            <v>Enlatados e conservas</v>
          </cell>
          <cell r="I69">
            <v>270</v>
          </cell>
          <cell r="J69" t="str">
            <v>Atum</v>
          </cell>
          <cell r="K69" t="str">
            <v>1604.14.10</v>
          </cell>
          <cell r="L69" t="str">
            <v>UN</v>
          </cell>
          <cell r="M69">
            <v>24</v>
          </cell>
          <cell r="N69" t="str">
            <v>4 - Nacional, cuja produção tenha sido feita em conformidade com os processos produtivos básicos de que tratam o Decreto-Lei nº 288/67 e as Leis nºs 8.248/91,8.387/91, 10.176/01 e 11.484/07</v>
          </cell>
          <cell r="O69" t="str">
            <v>Produto</v>
          </cell>
          <cell r="P69" t="str">
            <v>00.226.383/0001-10</v>
          </cell>
          <cell r="Q69">
            <v>11.654999999999999</v>
          </cell>
          <cell r="R69">
            <v>3.0594375</v>
          </cell>
        </row>
        <row r="70">
          <cell r="E70">
            <v>7896009301261</v>
          </cell>
          <cell r="F70" t="str">
            <v>FILE DE ATUM COQUEIRO 83G ALCAPARRAS</v>
          </cell>
          <cell r="G70">
            <v>138</v>
          </cell>
          <cell r="H70" t="str">
            <v>Enlatados e conservas</v>
          </cell>
          <cell r="I70">
            <v>270</v>
          </cell>
          <cell r="J70" t="str">
            <v>Atum</v>
          </cell>
          <cell r="K70" t="str">
            <v>1604.14.10</v>
          </cell>
          <cell r="L70" t="str">
            <v>UN</v>
          </cell>
          <cell r="M70">
            <v>24</v>
          </cell>
          <cell r="N70" t="str">
            <v>4 - Nacional, cuja produção tenha sido feita em conformidade com os processos produtivos básicos de que tratam o Decreto-Lei nº 288/67 e as Leis nºs 8.248/91,8.387/91, 10.176/01 e 11.484/07</v>
          </cell>
          <cell r="O70" t="str">
            <v>Produto</v>
          </cell>
          <cell r="P70" t="str">
            <v>00.226.383/0001-10</v>
          </cell>
          <cell r="Q70">
            <v>11.654999999999999</v>
          </cell>
          <cell r="R70">
            <v>3.0594375</v>
          </cell>
        </row>
        <row r="71">
          <cell r="E71">
            <v>7894904005789</v>
          </cell>
          <cell r="F71" t="str">
            <v>FILE DE FRANGO A PARMEGIANA SEARA 500G</v>
          </cell>
          <cell r="G71">
            <v>138</v>
          </cell>
          <cell r="H71" t="str">
            <v>Congelados</v>
          </cell>
          <cell r="I71">
            <v>2790</v>
          </cell>
          <cell r="J71" t="str">
            <v>Pratos prontos diversos</v>
          </cell>
          <cell r="K71" t="str">
            <v>1602.32.20</v>
          </cell>
          <cell r="L71" t="str">
            <v>UN</v>
          </cell>
          <cell r="M71">
            <v>6</v>
          </cell>
          <cell r="N71" t="str">
            <v>4 - Nacional, cuja produção tenha sido feita em conformidade com os processos produtivos básicos de que tratam o Decreto-Lei nº 288/67 e as Leis nºs 8.248/91,8.387/91, 10.176/01 e 11.484/07</v>
          </cell>
          <cell r="O71" t="str">
            <v>Produto</v>
          </cell>
          <cell r="P71" t="str">
            <v>83.044.016/0054-35</v>
          </cell>
          <cell r="Q71">
            <v>11.31</v>
          </cell>
          <cell r="R71">
            <v>2.9688750000000002</v>
          </cell>
        </row>
        <row r="72">
          <cell r="E72">
            <v>7896009500275</v>
          </cell>
          <cell r="F72" t="str">
            <v>FILE DE SARDINHA COQUEIRO 83G AZEIT. VERDES</v>
          </cell>
          <cell r="G72">
            <v>138</v>
          </cell>
          <cell r="H72" t="str">
            <v>Enlatados e conservas</v>
          </cell>
          <cell r="I72">
            <v>3240</v>
          </cell>
          <cell r="J72" t="str">
            <v>Sardinha</v>
          </cell>
          <cell r="K72" t="str">
            <v>1604.13.10</v>
          </cell>
          <cell r="L72" t="str">
            <v>UN</v>
          </cell>
          <cell r="M72">
            <v>24</v>
          </cell>
          <cell r="N72" t="str">
            <v>4 - Nacional, cuja produção tenha sido feita em conformidade com os processos produtivos básicos de que tratam o Decreto-Lei nº 288/67 e as Leis nºs 8.248/91,8.387/91, 10.176/01 e 11.484/07</v>
          </cell>
          <cell r="O72" t="str">
            <v>Produto</v>
          </cell>
          <cell r="P72" t="str">
            <v>00.226.383/0001-10</v>
          </cell>
          <cell r="Q72">
            <v>6.6149999999999993</v>
          </cell>
          <cell r="R72">
            <v>1.7364374999999999</v>
          </cell>
        </row>
        <row r="73">
          <cell r="E73">
            <v>7896009500268</v>
          </cell>
          <cell r="F73" t="str">
            <v>FILE DE SARDINHA COQUEIRO 83G AZEITE E OLEO</v>
          </cell>
          <cell r="G73">
            <v>138</v>
          </cell>
          <cell r="H73" t="str">
            <v>Enlatados e conservas</v>
          </cell>
          <cell r="I73">
            <v>3240</v>
          </cell>
          <cell r="J73" t="str">
            <v>Sardinha</v>
          </cell>
          <cell r="K73" t="str">
            <v>1604.13.10</v>
          </cell>
          <cell r="L73" t="str">
            <v>UN</v>
          </cell>
          <cell r="M73">
            <v>24</v>
          </cell>
          <cell r="N73" t="str">
            <v>4 - Nacional, cuja produção tenha sido feita em conformidade com os processos produtivos básicos de que tratam o Decreto-Lei nº 288/67 e as Leis nºs 8.248/91,8.387/91, 10.176/01 e 11.484/07</v>
          </cell>
          <cell r="O73" t="str">
            <v>Produto</v>
          </cell>
          <cell r="P73" t="str">
            <v>00.226.383/0001-10</v>
          </cell>
          <cell r="Q73">
            <v>6.6149999999999993</v>
          </cell>
          <cell r="R73">
            <v>1.7364374999999999</v>
          </cell>
        </row>
        <row r="74">
          <cell r="E74">
            <v>7899819800610</v>
          </cell>
          <cell r="F74" t="str">
            <v>GRANULADO HIGIÊNICO LOOPY 1,8KG</v>
          </cell>
          <cell r="G74">
            <v>138</v>
          </cell>
          <cell r="H74" t="str">
            <v>Pets</v>
          </cell>
          <cell r="I74">
            <v>1530</v>
          </cell>
          <cell r="J74" t="str">
            <v>Gatos - acessorios / brinquedos / higiene</v>
          </cell>
          <cell r="K74" t="str">
            <v>2512.00.00</v>
          </cell>
          <cell r="L74" t="str">
            <v>UN</v>
          </cell>
          <cell r="M74">
            <v>8</v>
          </cell>
          <cell r="N74" t="str">
            <v>4 - Nacional, cuja produção tenha sido feita em conformidade com os processos produtivos básicos de que tratam o Decreto-Lei nº 288/67 e as Leis nºs 8.248/91,8.387/91, 10.176/01 e 11.484/07</v>
          </cell>
          <cell r="O74" t="str">
            <v>Produto</v>
          </cell>
          <cell r="P74" t="str">
            <v>57.014.433/0001-13</v>
          </cell>
          <cell r="Q74">
            <v>13.9</v>
          </cell>
          <cell r="R74">
            <v>3.6487500000000002</v>
          </cell>
        </row>
        <row r="75">
          <cell r="E75">
            <v>7894904222049</v>
          </cell>
          <cell r="F75" t="str">
            <v>HAMB MIX DE COGUMELOS SEARA 320G</v>
          </cell>
          <cell r="G75">
            <v>138</v>
          </cell>
          <cell r="H75" t="str">
            <v>Congelados</v>
          </cell>
          <cell r="I75">
            <v>690</v>
          </cell>
          <cell r="J75" t="str">
            <v>Carne bovina congelada</v>
          </cell>
          <cell r="K75" t="str">
            <v>2106.90.90</v>
          </cell>
          <cell r="L75" t="str">
            <v>UN</v>
          </cell>
          <cell r="M75">
            <v>12</v>
          </cell>
          <cell r="N75" t="str">
            <v>4 - Nacional, cuja produção tenha sido feita em conformidade com os processos produtivos básicos de que tratam o Decreto-Lei nº 288/67 e as Leis nºs 8.248/91,8.387/91, 10.176/01 e 11.484/07</v>
          </cell>
          <cell r="O75" t="str">
            <v>Produto</v>
          </cell>
          <cell r="P75" t="str">
            <v>83.044.016/0054-35</v>
          </cell>
          <cell r="Q75">
            <v>14.47</v>
          </cell>
          <cell r="R75">
            <v>3.7983750000000005</v>
          </cell>
        </row>
        <row r="76">
          <cell r="E76">
            <v>7894904727636</v>
          </cell>
          <cell r="F76" t="str">
            <v>HAMBÚRGUER ANGUS SEARA 400G</v>
          </cell>
          <cell r="G76">
            <v>138</v>
          </cell>
          <cell r="H76" t="str">
            <v>Congelados</v>
          </cell>
          <cell r="I76">
            <v>690</v>
          </cell>
          <cell r="J76" t="str">
            <v>Carne bovina congelada</v>
          </cell>
          <cell r="K76" t="str">
            <v>0202.30.00</v>
          </cell>
          <cell r="L76" t="str">
            <v>UN</v>
          </cell>
          <cell r="M76">
            <v>12</v>
          </cell>
          <cell r="N76" t="str">
            <v>4 - Nacional, cuja produção tenha sido feita em conformidade com os processos produtivos básicos de que tratam o Decreto-Lei nº 288/67 e as Leis nºs 8.248/91,8.387/91, 10.176/01 e 11.484/07</v>
          </cell>
          <cell r="O76" t="str">
            <v>Produto</v>
          </cell>
          <cell r="P76" t="str">
            <v>83.044.016/0054-35</v>
          </cell>
          <cell r="Q76">
            <v>15.76</v>
          </cell>
          <cell r="R76">
            <v>4.1370000000000005</v>
          </cell>
        </row>
        <row r="77">
          <cell r="E77">
            <v>7894904222032</v>
          </cell>
          <cell r="F77" t="str">
            <v>HAMBÚRGUER FGO EMPANADO SEARA 320G</v>
          </cell>
          <cell r="G77">
            <v>138</v>
          </cell>
          <cell r="H77" t="str">
            <v>Congelados</v>
          </cell>
          <cell r="I77">
            <v>690</v>
          </cell>
          <cell r="J77" t="str">
            <v>Carne bovina congelada</v>
          </cell>
          <cell r="K77" t="str">
            <v>1602.32.20</v>
          </cell>
          <cell r="L77" t="str">
            <v>UN</v>
          </cell>
          <cell r="M77">
            <v>12</v>
          </cell>
          <cell r="N77" t="str">
            <v>4 - Nacional, cuja produção tenha sido feita em conformidade com os processos produtivos básicos de que tratam o Decreto-Lei nº 288/67 e as Leis nºs 8.248/91,8.387/91, 10.176/01 e 11.484/07</v>
          </cell>
          <cell r="O77" t="str">
            <v>Produto</v>
          </cell>
          <cell r="P77" t="str">
            <v>83.044.016/0054-35</v>
          </cell>
          <cell r="Q77">
            <v>13.76</v>
          </cell>
          <cell r="R77">
            <v>3.6120000000000001</v>
          </cell>
        </row>
        <row r="78">
          <cell r="E78">
            <v>7894904996483</v>
          </cell>
          <cell r="F78" t="str">
            <v>HAMBÚRGUER TRADICIONAL SEARA 360G</v>
          </cell>
          <cell r="G78">
            <v>138</v>
          </cell>
          <cell r="H78" t="str">
            <v>Congelados</v>
          </cell>
          <cell r="I78">
            <v>310</v>
          </cell>
          <cell r="J78" t="str">
            <v>Aves congeladas</v>
          </cell>
          <cell r="K78" t="str">
            <v>0202.30.00</v>
          </cell>
          <cell r="L78" t="str">
            <v>UN</v>
          </cell>
          <cell r="M78">
            <v>12</v>
          </cell>
          <cell r="N78" t="str">
            <v>4 - Nacional, cuja produção tenha sido feita em conformidade com os processos produtivos básicos de que tratam o Decreto-Lei nº 288/67 e as Leis nºs 8.248/91,8.387/91, 10.176/01 e 11.484/07</v>
          </cell>
          <cell r="O78" t="str">
            <v>Produto</v>
          </cell>
          <cell r="P78" t="str">
            <v>83.044.016/0054-35</v>
          </cell>
          <cell r="Q78">
            <v>13.75</v>
          </cell>
          <cell r="R78">
            <v>3.609375</v>
          </cell>
        </row>
        <row r="79">
          <cell r="E79">
            <v>7894904678341</v>
          </cell>
          <cell r="F79" t="str">
            <v>HOT HIT BACON 145G</v>
          </cell>
          <cell r="G79">
            <v>138</v>
          </cell>
          <cell r="H79" t="str">
            <v>Congelados</v>
          </cell>
          <cell r="I79">
            <v>2790</v>
          </cell>
          <cell r="J79" t="str">
            <v>Lanches</v>
          </cell>
          <cell r="K79" t="str">
            <v>1602.90.00</v>
          </cell>
          <cell r="L79" t="str">
            <v>UN</v>
          </cell>
          <cell r="M79">
            <v>18</v>
          </cell>
          <cell r="N79" t="str">
            <v>4 - Nacional, cuja produção tenha sido feita em conformidade com os processos produtivos básicos de que tratam o Decreto-Lei nº 288/67 e as Leis nºs 8.248/91,8.387/91, 10.176/01 e 11.484/07</v>
          </cell>
          <cell r="O79" t="str">
            <v>Produto</v>
          </cell>
          <cell r="P79" t="str">
            <v>83.044.016/0054-35</v>
          </cell>
          <cell r="Q79">
            <v>4.16</v>
          </cell>
          <cell r="R79">
            <v>1.0920000000000001</v>
          </cell>
        </row>
        <row r="80">
          <cell r="E80">
            <v>7894904678303</v>
          </cell>
          <cell r="F80" t="str">
            <v>HOT HIT CHEDDAR 145G</v>
          </cell>
          <cell r="G80">
            <v>138</v>
          </cell>
          <cell r="H80" t="str">
            <v>Congelados</v>
          </cell>
          <cell r="I80">
            <v>2790</v>
          </cell>
          <cell r="J80" t="str">
            <v>Lanches</v>
          </cell>
          <cell r="K80" t="str">
            <v>1602.90.00</v>
          </cell>
          <cell r="L80" t="str">
            <v>UN</v>
          </cell>
          <cell r="M80">
            <v>18</v>
          </cell>
          <cell r="N80" t="str">
            <v>4 - Nacional, cuja produção tenha sido feita em conformidade com os processos produtivos básicos de que tratam o Decreto-Lei nº 288/67 e as Leis nºs 8.248/91,8.387/91, 10.176/01 e 11.484/07</v>
          </cell>
          <cell r="O80" t="str">
            <v>Produto</v>
          </cell>
          <cell r="P80" t="str">
            <v>83.044.016/0054-35</v>
          </cell>
          <cell r="Q80">
            <v>4.16</v>
          </cell>
          <cell r="R80">
            <v>1.0920000000000001</v>
          </cell>
        </row>
        <row r="81">
          <cell r="E81">
            <v>7894904215942</v>
          </cell>
          <cell r="F81" t="str">
            <v>HOT HIT CHEDDAR E BACON 145G</v>
          </cell>
          <cell r="G81">
            <v>138</v>
          </cell>
          <cell r="H81" t="str">
            <v>Congelados</v>
          </cell>
          <cell r="I81">
            <v>2790</v>
          </cell>
          <cell r="J81" t="str">
            <v>Lanches</v>
          </cell>
          <cell r="K81" t="str">
            <v>1602.90.00</v>
          </cell>
          <cell r="L81" t="str">
            <v>UN</v>
          </cell>
          <cell r="M81">
            <v>18</v>
          </cell>
          <cell r="N81" t="str">
            <v>4 - Nacional, cuja produção tenha sido feita em conformidade com os processos produtivos básicos de que tratam o Decreto-Lei nº 288/67 e as Leis nºs 8.248/91,8.387/91, 10.176/01 e 11.484/07</v>
          </cell>
          <cell r="O81" t="str">
            <v>Produto</v>
          </cell>
          <cell r="P81" t="str">
            <v>83.044.016/0054-35</v>
          </cell>
          <cell r="Q81">
            <v>4.47</v>
          </cell>
          <cell r="R81">
            <v>1.1733750000000001</v>
          </cell>
        </row>
        <row r="82">
          <cell r="E82">
            <v>7894904678280</v>
          </cell>
          <cell r="F82" t="str">
            <v>HOT HIT PICANHA 145G</v>
          </cell>
          <cell r="G82">
            <v>138</v>
          </cell>
          <cell r="H82" t="str">
            <v>Congelados</v>
          </cell>
          <cell r="I82">
            <v>2790</v>
          </cell>
          <cell r="J82" t="str">
            <v>Lanches</v>
          </cell>
          <cell r="K82" t="str">
            <v>1602.90.00</v>
          </cell>
          <cell r="L82" t="str">
            <v>UN</v>
          </cell>
          <cell r="M82">
            <v>18</v>
          </cell>
          <cell r="N82" t="str">
            <v>4 - Nacional, cuja produção tenha sido feita em conformidade com os processos produtivos básicos de que tratam o Decreto-Lei nº 288/67 e as Leis nºs 8.248/91,8.387/91, 10.176/01 e 11.484/07</v>
          </cell>
          <cell r="O82" t="str">
            <v>Produto</v>
          </cell>
          <cell r="P82" t="str">
            <v>83.044.016/0054-35</v>
          </cell>
          <cell r="Q82">
            <v>4.47</v>
          </cell>
          <cell r="R82">
            <v>1.1733750000000001</v>
          </cell>
        </row>
        <row r="83">
          <cell r="E83">
            <v>7894904215928</v>
          </cell>
          <cell r="F83" t="str">
            <v>HOT HIT X-BURGUER GRILL 145G</v>
          </cell>
          <cell r="G83">
            <v>138</v>
          </cell>
          <cell r="H83" t="str">
            <v>Congelados</v>
          </cell>
          <cell r="I83">
            <v>2790</v>
          </cell>
          <cell r="J83" t="str">
            <v>Lanches</v>
          </cell>
          <cell r="K83" t="str">
            <v>1602.90.00</v>
          </cell>
          <cell r="L83" t="str">
            <v>UN</v>
          </cell>
          <cell r="M83">
            <v>18</v>
          </cell>
          <cell r="N83" t="str">
            <v>4 - Nacional, cuja produção tenha sido feita em conformidade com os processos produtivos básicos de que tratam o Decreto-Lei nº 288/67 e as Leis nºs 8.248/91,8.387/91, 10.176/01 e 11.484/07</v>
          </cell>
          <cell r="O83" t="str">
            <v>Produto</v>
          </cell>
          <cell r="P83" t="str">
            <v>83.044.016/0054-35</v>
          </cell>
          <cell r="Q83">
            <v>4.47</v>
          </cell>
          <cell r="R83">
            <v>1.1733750000000001</v>
          </cell>
        </row>
        <row r="84">
          <cell r="E84">
            <v>7891000244449</v>
          </cell>
          <cell r="F84" t="str">
            <v>IOGURTE NESTLE MORANGO 1250G</v>
          </cell>
          <cell r="G84">
            <v>138</v>
          </cell>
          <cell r="H84" t="str">
            <v>Frios e laticinios</v>
          </cell>
          <cell r="I84">
            <v>1640</v>
          </cell>
          <cell r="J84" t="str">
            <v>Iogurtes</v>
          </cell>
          <cell r="K84" t="str">
            <v>0403.10.00</v>
          </cell>
          <cell r="L84" t="str">
            <v>UN</v>
          </cell>
          <cell r="M84">
            <v>1</v>
          </cell>
          <cell r="N84" t="str">
            <v>0 - Nacional, exceto as indicadas nos códigos 3 a 5 ou 8</v>
          </cell>
          <cell r="O84" t="str">
            <v>Produto</v>
          </cell>
          <cell r="P84" t="str">
            <v>27.152.731/0001-09</v>
          </cell>
          <cell r="Q84">
            <v>11.55</v>
          </cell>
          <cell r="R84">
            <v>3.0318750000000003</v>
          </cell>
        </row>
        <row r="85">
          <cell r="E85">
            <v>7894904575374</v>
          </cell>
          <cell r="F85" t="str">
            <v>KIBE SEARA 500G</v>
          </cell>
          <cell r="G85">
            <v>138</v>
          </cell>
          <cell r="H85" t="str">
            <v>Congelados</v>
          </cell>
          <cell r="I85">
            <v>3210</v>
          </cell>
          <cell r="J85" t="str">
            <v>Salgados diversos</v>
          </cell>
          <cell r="K85" t="str">
            <v>1602.50.00</v>
          </cell>
          <cell r="L85" t="str">
            <v>UN</v>
          </cell>
          <cell r="M85">
            <v>12</v>
          </cell>
          <cell r="N85" t="str">
            <v>4 - Nacional, cuja produção tenha sido feita em conformidade com os processos produtivos básicos de que tratam o Decreto-Lei nº 288/67 e as Leis nºs 8.248/91,8.387/91, 10.176/01 e 11.484/07</v>
          </cell>
          <cell r="O85" t="str">
            <v>Produto</v>
          </cell>
          <cell r="P85" t="str">
            <v>83.044.016/0054-35</v>
          </cell>
          <cell r="Q85">
            <v>16.190000000000001</v>
          </cell>
          <cell r="R85">
            <v>4.2498750000000003</v>
          </cell>
        </row>
        <row r="86">
          <cell r="E86">
            <v>7894904201808</v>
          </cell>
          <cell r="F86" t="str">
            <v>LING PERNIL ALHO SEARA GOURMET 500G</v>
          </cell>
          <cell r="G86">
            <v>138</v>
          </cell>
          <cell r="H86" t="str">
            <v>Congelados</v>
          </cell>
          <cell r="I86">
            <v>750</v>
          </cell>
          <cell r="J86" t="str">
            <v>Carne suina congelada</v>
          </cell>
          <cell r="K86" t="str">
            <v>1601.00.00</v>
          </cell>
          <cell r="L86" t="str">
            <v>UN</v>
          </cell>
          <cell r="M86">
            <v>12</v>
          </cell>
          <cell r="N86" t="str">
            <v>4 - Nacional, cuja produção tenha sido feita em conformidade com os processos produtivos básicos de que tratam o Decreto-Lei nº 288/67 e as Leis nºs 8.248/91,8.387/91, 10.176/01 e 11.484/07</v>
          </cell>
          <cell r="O86" t="str">
            <v>Produto</v>
          </cell>
          <cell r="P86" t="str">
            <v>83.044.016/0054-35</v>
          </cell>
          <cell r="Q86">
            <v>14.94</v>
          </cell>
          <cell r="R86">
            <v>3.9217499999999998</v>
          </cell>
        </row>
        <row r="87">
          <cell r="E87">
            <v>7894904201822</v>
          </cell>
          <cell r="F87" t="str">
            <v>LING PERNIL PIMEN SEARA GOURMET 500G</v>
          </cell>
          <cell r="G87">
            <v>138</v>
          </cell>
          <cell r="H87" t="str">
            <v>Congelados</v>
          </cell>
          <cell r="I87">
            <v>750</v>
          </cell>
          <cell r="J87" t="str">
            <v>Carne suina congelada</v>
          </cell>
          <cell r="K87" t="str">
            <v>1601.00.00</v>
          </cell>
          <cell r="L87" t="str">
            <v>UN</v>
          </cell>
          <cell r="M87">
            <v>12</v>
          </cell>
          <cell r="N87" t="str">
            <v>4 - Nacional, cuja produção tenha sido feita em conformidade com os processos produtivos básicos de que tratam o Decreto-Lei nº 288/67 e as Leis nºs 8.248/91,8.387/91, 10.176/01 e 11.484/07</v>
          </cell>
          <cell r="O87" t="str">
            <v>Produto</v>
          </cell>
          <cell r="P87" t="str">
            <v>83.044.016/0054-35</v>
          </cell>
          <cell r="Q87">
            <v>14.94</v>
          </cell>
          <cell r="R87">
            <v>3.9217499999999998</v>
          </cell>
        </row>
        <row r="88">
          <cell r="E88">
            <v>7894904009749</v>
          </cell>
          <cell r="F88" t="str">
            <v>LING TIPO CALABRESA SEARA KG</v>
          </cell>
          <cell r="G88">
            <v>138</v>
          </cell>
          <cell r="H88" t="str">
            <v>Frios e laticinios</v>
          </cell>
          <cell r="I88">
            <v>1920</v>
          </cell>
          <cell r="J88" t="str">
            <v>Linguica calabresa</v>
          </cell>
          <cell r="K88" t="str">
            <v>1601.00.00</v>
          </cell>
          <cell r="L88" t="str">
            <v>UN</v>
          </cell>
          <cell r="M88">
            <v>15</v>
          </cell>
          <cell r="N88" t="str">
            <v>4 - Nacional, cuja produção tenha sido feita em conformidade com os processos produtivos básicos de que tratam o Decreto-Lei nº 288/67 e as Leis nºs 8.248/91,8.387/91, 10.176/01 e 11.484/07</v>
          </cell>
          <cell r="O88" t="str">
            <v>Produto</v>
          </cell>
          <cell r="P88" t="str">
            <v>83.044.016/0054-35</v>
          </cell>
          <cell r="Q88">
            <v>20.69</v>
          </cell>
          <cell r="R88">
            <v>5.4311250000000006</v>
          </cell>
        </row>
        <row r="89">
          <cell r="E89">
            <v>7894904009688</v>
          </cell>
          <cell r="F89" t="str">
            <v>LINGUIÇA CALABRESA RETA SEARA KG</v>
          </cell>
          <cell r="G89">
            <v>138</v>
          </cell>
          <cell r="H89" t="str">
            <v>Frios e laticinios</v>
          </cell>
          <cell r="I89">
            <v>1920</v>
          </cell>
          <cell r="J89" t="str">
            <v>Linguica calabresa</v>
          </cell>
          <cell r="K89" t="str">
            <v>1601.00.00</v>
          </cell>
          <cell r="L89" t="str">
            <v>UN</v>
          </cell>
          <cell r="M89">
            <v>15</v>
          </cell>
          <cell r="N89" t="str">
            <v>4 - Nacional, cuja produção tenha sido feita em conformidade com os processos produtivos básicos de que tratam o Decreto-Lei nº 288/67 e as Leis nºs 8.248/91,8.387/91, 10.176/01 e 11.484/07</v>
          </cell>
          <cell r="O89" t="str">
            <v>Produto</v>
          </cell>
          <cell r="P89" t="str">
            <v>83.044.016/0054-35</v>
          </cell>
          <cell r="Q89">
            <v>21.1</v>
          </cell>
          <cell r="R89">
            <v>5.5387500000000003</v>
          </cell>
        </row>
        <row r="90">
          <cell r="E90">
            <v>7894904005185</v>
          </cell>
          <cell r="F90" t="str">
            <v>LINGUIÇA DE FRANGO SEARA KG</v>
          </cell>
          <cell r="G90">
            <v>138</v>
          </cell>
          <cell r="H90" t="str">
            <v>Congelados</v>
          </cell>
          <cell r="I90">
            <v>750</v>
          </cell>
          <cell r="J90" t="str">
            <v>Carne suina congelada</v>
          </cell>
          <cell r="K90" t="str">
            <v>1601.00.00</v>
          </cell>
          <cell r="L90" t="str">
            <v>UN</v>
          </cell>
          <cell r="M90">
            <v>20</v>
          </cell>
          <cell r="N90" t="str">
            <v>4 - Nacional, cuja produção tenha sido feita em conformidade com os processos produtivos básicos de que tratam o Decreto-Lei nº 288/67 e as Leis nºs 8.248/91,8.387/91, 10.176/01 e 11.484/07</v>
          </cell>
          <cell r="O90" t="str">
            <v>Produto</v>
          </cell>
          <cell r="P90" t="str">
            <v>83.044.016/0054-35</v>
          </cell>
          <cell r="Q90">
            <v>14.68</v>
          </cell>
          <cell r="R90">
            <v>3.8534999999999999</v>
          </cell>
        </row>
        <row r="91">
          <cell r="E91">
            <v>7894904016051</v>
          </cell>
          <cell r="F91" t="str">
            <v>LINGUIÇA FININHA DEF. SEARA 240G</v>
          </cell>
          <cell r="G91">
            <v>138</v>
          </cell>
          <cell r="H91" t="str">
            <v>Frios e laticinios</v>
          </cell>
          <cell r="I91">
            <v>1930</v>
          </cell>
          <cell r="J91" t="str">
            <v>Linguica mista</v>
          </cell>
          <cell r="K91" t="str">
            <v>1601.00.00</v>
          </cell>
          <cell r="L91" t="str">
            <v>UN</v>
          </cell>
          <cell r="M91">
            <v>21</v>
          </cell>
          <cell r="N91" t="str">
            <v>4 - Nacional, cuja produção tenha sido feita em conformidade com os processos produtivos básicos de que tratam o Decreto-Lei nº 288/67 e as Leis nºs 8.248/91,8.387/91, 10.176/01 e 11.484/07</v>
          </cell>
          <cell r="O91" t="str">
            <v>Produto</v>
          </cell>
          <cell r="P91" t="str">
            <v>83.044.016/0054-35</v>
          </cell>
          <cell r="Q91">
            <v>4.12</v>
          </cell>
          <cell r="R91">
            <v>1.0815000000000001</v>
          </cell>
        </row>
        <row r="92">
          <cell r="E92">
            <v>7894904005062</v>
          </cell>
          <cell r="F92" t="str">
            <v>LINGUIÇA PERNIL SEARA KG</v>
          </cell>
          <cell r="G92">
            <v>138</v>
          </cell>
          <cell r="H92" t="str">
            <v>Congelados</v>
          </cell>
          <cell r="I92">
            <v>750</v>
          </cell>
          <cell r="J92" t="str">
            <v>Carne suina congelada</v>
          </cell>
          <cell r="K92" t="str">
            <v>1601.00.00</v>
          </cell>
          <cell r="L92" t="str">
            <v>UN</v>
          </cell>
          <cell r="M92">
            <v>20</v>
          </cell>
          <cell r="N92" t="str">
            <v>4 - Nacional, cuja produção tenha sido feita em conformidade com os processos produtivos básicos de que tratam o Decreto-Lei nº 288/67 e as Leis nºs 8.248/91,8.387/91, 10.176/01 e 11.484/07</v>
          </cell>
          <cell r="O92" t="str">
            <v>Produto</v>
          </cell>
          <cell r="P92" t="str">
            <v>83.044.016/0054-35</v>
          </cell>
          <cell r="Q92">
            <v>16.62</v>
          </cell>
          <cell r="R92">
            <v>4.3627500000000001</v>
          </cell>
        </row>
        <row r="93">
          <cell r="E93">
            <v>7894904084227</v>
          </cell>
          <cell r="F93" t="str">
            <v>LINGUIÇA SUINA SEARA CG KG</v>
          </cell>
          <cell r="G93">
            <v>138</v>
          </cell>
          <cell r="H93" t="str">
            <v>Congelados</v>
          </cell>
          <cell r="I93">
            <v>750</v>
          </cell>
          <cell r="J93" t="str">
            <v>Carne suina congelada</v>
          </cell>
          <cell r="K93" t="str">
            <v>1601.00.00</v>
          </cell>
          <cell r="L93" t="str">
            <v>UN</v>
          </cell>
          <cell r="M93">
            <v>20</v>
          </cell>
          <cell r="N93" t="str">
            <v>4 - Nacional, cuja produção tenha sido feita em conformidade com os processos produtivos básicos de que tratam o Decreto-Lei nº 288/67 e as Leis nºs 8.248/91,8.387/91, 10.176/01 e 11.484/07</v>
          </cell>
          <cell r="O93" t="str">
            <v>Produto</v>
          </cell>
          <cell r="P93" t="str">
            <v>83.044.016/0054-35</v>
          </cell>
          <cell r="Q93">
            <v>15.03</v>
          </cell>
          <cell r="R93">
            <v>3.9453749999999999</v>
          </cell>
        </row>
        <row r="94">
          <cell r="E94">
            <v>7894904009282</v>
          </cell>
          <cell r="F94" t="str">
            <v>LINGUIÇA TOSCANA SEARA KG</v>
          </cell>
          <cell r="G94">
            <v>138</v>
          </cell>
          <cell r="H94" t="str">
            <v>Congelados</v>
          </cell>
          <cell r="I94">
            <v>750</v>
          </cell>
          <cell r="J94" t="str">
            <v>Carne suina congelada</v>
          </cell>
          <cell r="K94" t="str">
            <v>1601.00.00</v>
          </cell>
          <cell r="L94" t="str">
            <v>UN</v>
          </cell>
          <cell r="M94">
            <v>20</v>
          </cell>
          <cell r="N94" t="str">
            <v>4 - Nacional, cuja produção tenha sido feita em conformidade com os processos produtivos básicos de que tratam o Decreto-Lei nº 288/67 e as Leis nºs 8.248/91,8.387/91, 10.176/01 e 11.484/07</v>
          </cell>
          <cell r="O94" t="str">
            <v>Produto</v>
          </cell>
          <cell r="P94" t="str">
            <v>83.044.016/0054-35</v>
          </cell>
          <cell r="Q94">
            <v>16.54</v>
          </cell>
          <cell r="R94">
            <v>4.3417500000000002</v>
          </cell>
        </row>
        <row r="95">
          <cell r="E95">
            <v>7894904070572</v>
          </cell>
          <cell r="F95" t="str">
            <v>LOMBO BBQ SEARA GOURMET</v>
          </cell>
          <cell r="G95">
            <v>138</v>
          </cell>
          <cell r="H95" t="str">
            <v>Congelados</v>
          </cell>
          <cell r="I95">
            <v>750</v>
          </cell>
          <cell r="J95" t="str">
            <v>Carne suina congelada</v>
          </cell>
          <cell r="K95" t="str">
            <v>1602.49.00</v>
          </cell>
          <cell r="L95" t="str">
            <v>UN</v>
          </cell>
          <cell r="M95">
            <v>6</v>
          </cell>
          <cell r="N95" t="str">
            <v>4 - Nacional, cuja produção tenha sido feita em conformidade com os processos produtivos básicos de que tratam o Decreto-Lei nº 288/67 e as Leis nºs 8.248/91,8.387/91, 10.176/01 e 11.484/07</v>
          </cell>
          <cell r="O95" t="str">
            <v>Produto</v>
          </cell>
          <cell r="P95" t="str">
            <v>83.044.016/0054-35</v>
          </cell>
          <cell r="Q95">
            <v>39.409999999999997</v>
          </cell>
          <cell r="R95">
            <v>10.345124999999999</v>
          </cell>
        </row>
        <row r="96">
          <cell r="E96">
            <v>7894904929955</v>
          </cell>
          <cell r="F96" t="str">
            <v>MANDIOCA SUPREME SEARA 600G</v>
          </cell>
          <cell r="G96">
            <v>138</v>
          </cell>
          <cell r="H96" t="str">
            <v>Congelados</v>
          </cell>
          <cell r="I96">
            <v>3830</v>
          </cell>
          <cell r="J96" t="str">
            <v>Legumes congelados</v>
          </cell>
          <cell r="K96" t="str">
            <v>0710.80.00</v>
          </cell>
          <cell r="L96" t="str">
            <v>UN</v>
          </cell>
          <cell r="M96">
            <v>15</v>
          </cell>
          <cell r="N96" t="str">
            <v>4 - Nacional, cuja produção tenha sido feita em conformidade com os processos produtivos básicos de que tratam o Decreto-Lei nº 288/67 e as Leis nºs 8.248/91,8.387/91, 10.176/01 e 11.484/07</v>
          </cell>
          <cell r="O96" t="str">
            <v>Produto</v>
          </cell>
          <cell r="P96" t="str">
            <v>83.044.016/0054-35</v>
          </cell>
          <cell r="Q96">
            <v>10.32</v>
          </cell>
          <cell r="R96">
            <v>2.7090000000000001</v>
          </cell>
        </row>
        <row r="97">
          <cell r="E97">
            <v>7894904574780</v>
          </cell>
          <cell r="F97" t="str">
            <v>MARG DORIANA C/S 250G</v>
          </cell>
          <cell r="G97">
            <v>138</v>
          </cell>
          <cell r="H97" t="str">
            <v>Frios e laticinios</v>
          </cell>
          <cell r="I97">
            <v>2220</v>
          </cell>
          <cell r="J97" t="str">
            <v>Margarina</v>
          </cell>
          <cell r="K97" t="str">
            <v>1517.10.00</v>
          </cell>
          <cell r="L97" t="str">
            <v>UN</v>
          </cell>
          <cell r="M97">
            <v>24</v>
          </cell>
          <cell r="N97" t="str">
            <v>4 - Nacional, cuja produção tenha sido feita em conformidade com os processos produtivos básicos de que tratam o Decreto-Lei nº 288/67 e as Leis nºs 8.248/91,8.387/91, 10.176/01 e 11.484/07</v>
          </cell>
          <cell r="O97" t="str">
            <v>Produto</v>
          </cell>
          <cell r="P97" t="str">
            <v>83.044.016/0054-35</v>
          </cell>
          <cell r="Q97">
            <v>2.72</v>
          </cell>
          <cell r="R97">
            <v>0.71400000000000008</v>
          </cell>
        </row>
        <row r="98">
          <cell r="E98">
            <v>7894904571956</v>
          </cell>
          <cell r="F98" t="str">
            <v>MARG DORIANA C/S 500G</v>
          </cell>
          <cell r="G98">
            <v>138</v>
          </cell>
          <cell r="H98" t="str">
            <v>Frios e laticinios</v>
          </cell>
          <cell r="I98">
            <v>2220</v>
          </cell>
          <cell r="J98" t="str">
            <v>Margarina</v>
          </cell>
          <cell r="K98" t="str">
            <v>1517.10.00</v>
          </cell>
          <cell r="L98" t="str">
            <v>UN</v>
          </cell>
          <cell r="M98">
            <v>12</v>
          </cell>
          <cell r="N98" t="str">
            <v>4 - Nacional, cuja produção tenha sido feita em conformidade com os processos produtivos básicos de que tratam o Decreto-Lei nº 288/67 e as Leis nºs 8.248/91,8.387/91, 10.176/01 e 11.484/07</v>
          </cell>
          <cell r="O98" t="str">
            <v>Produto</v>
          </cell>
          <cell r="P98" t="str">
            <v>83.044.016/0054-35</v>
          </cell>
          <cell r="Q98">
            <v>5.18</v>
          </cell>
          <cell r="R98">
            <v>1.35975</v>
          </cell>
        </row>
        <row r="99">
          <cell r="E99">
            <v>7894904571949</v>
          </cell>
          <cell r="F99" t="str">
            <v>MARG DORIANA LIGHT C/S 500G</v>
          </cell>
          <cell r="G99">
            <v>138</v>
          </cell>
          <cell r="H99" t="str">
            <v>Frios e laticinios</v>
          </cell>
          <cell r="I99">
            <v>2220</v>
          </cell>
          <cell r="J99" t="str">
            <v>Margarina</v>
          </cell>
          <cell r="K99" t="str">
            <v>1517.10.00</v>
          </cell>
          <cell r="L99" t="str">
            <v>UN</v>
          </cell>
          <cell r="M99">
            <v>12</v>
          </cell>
          <cell r="N99" t="str">
            <v>4 - Nacional, cuja produção tenha sido feita em conformidade com os processos produtivos básicos de que tratam o Decreto-Lei nº 288/67 e as Leis nºs 8.248/91,8.387/91, 10.176/01 e 11.484/07</v>
          </cell>
          <cell r="O99" t="str">
            <v>Produto</v>
          </cell>
          <cell r="P99" t="str">
            <v>83.044.016/0054-35</v>
          </cell>
          <cell r="Q99">
            <v>5.18</v>
          </cell>
          <cell r="R99">
            <v>1.35975</v>
          </cell>
        </row>
        <row r="100">
          <cell r="E100">
            <v>7894904571970</v>
          </cell>
          <cell r="F100" t="str">
            <v>MARG DORIANA LIGHT S/S 500G</v>
          </cell>
          <cell r="G100">
            <v>138</v>
          </cell>
          <cell r="H100" t="str">
            <v>Frios e laticinios</v>
          </cell>
          <cell r="I100">
            <v>2220</v>
          </cell>
          <cell r="J100" t="str">
            <v>Margarina</v>
          </cell>
          <cell r="K100" t="str">
            <v>1517.10.00</v>
          </cell>
          <cell r="L100" t="str">
            <v>UN</v>
          </cell>
          <cell r="M100">
            <v>12</v>
          </cell>
          <cell r="N100" t="str">
            <v>4 - Nacional, cuja produção tenha sido feita em conformidade com os processos produtivos básicos de que tratam o Decreto-Lei nº 288/67 e as Leis nºs 8.248/91,8.387/91, 10.176/01 e 11.484/07</v>
          </cell>
          <cell r="O100" t="str">
            <v>Produto</v>
          </cell>
          <cell r="P100" t="str">
            <v>83.044.016/0054-35</v>
          </cell>
          <cell r="Q100">
            <v>5.18</v>
          </cell>
          <cell r="R100">
            <v>1.35975</v>
          </cell>
        </row>
        <row r="101">
          <cell r="E101">
            <v>7894904571963</v>
          </cell>
          <cell r="F101" t="str">
            <v>MARG DORIANA S/S 500G</v>
          </cell>
          <cell r="G101">
            <v>138</v>
          </cell>
          <cell r="H101" t="str">
            <v>Frios e laticinios</v>
          </cell>
          <cell r="I101">
            <v>2220</v>
          </cell>
          <cell r="J101" t="str">
            <v>Margarina</v>
          </cell>
          <cell r="K101" t="str">
            <v>1517.10.00</v>
          </cell>
          <cell r="L101" t="str">
            <v>UN</v>
          </cell>
          <cell r="M101">
            <v>12</v>
          </cell>
          <cell r="N101" t="str">
            <v>4 - Nacional, cuja produção tenha sido feita em conformidade com os processos produtivos básicos de que tratam o Decreto-Lei nº 288/67 e as Leis nºs 8.248/91,8.387/91, 10.176/01 e 11.484/07</v>
          </cell>
          <cell r="O101" t="str">
            <v>Produto</v>
          </cell>
          <cell r="P101" t="str">
            <v>83.044.016/0054-35</v>
          </cell>
          <cell r="Q101">
            <v>5.18</v>
          </cell>
          <cell r="R101">
            <v>1.35975</v>
          </cell>
        </row>
        <row r="102">
          <cell r="E102">
            <v>7898396116909</v>
          </cell>
          <cell r="F102" t="str">
            <v>MINI DONUTS PETISCAO NATURAL COM 1 UND</v>
          </cell>
          <cell r="G102">
            <v>138</v>
          </cell>
          <cell r="H102" t="str">
            <v>Pets</v>
          </cell>
          <cell r="I102">
            <v>590</v>
          </cell>
          <cell r="J102" t="str">
            <v>Cachorro - alimentos umidos / petiscos</v>
          </cell>
          <cell r="K102" t="str">
            <v>4115.10.00</v>
          </cell>
          <cell r="L102" t="str">
            <v>UN</v>
          </cell>
          <cell r="M102">
            <v>18</v>
          </cell>
          <cell r="N102" t="str">
            <v>4 - Nacional, cuja produção tenha sido feita em conformidade com os processos produtivos básicos de que tratam o Decreto-Lei nº 288/67 e as Leis nºs 8.248/91,8.387/91, 10.176/01 e 11.484/07</v>
          </cell>
          <cell r="O102" t="str">
            <v>Produto</v>
          </cell>
          <cell r="P102" t="str">
            <v>57.014.433/0001-13</v>
          </cell>
          <cell r="Q102">
            <v>2.99</v>
          </cell>
          <cell r="R102">
            <v>0.7848750000000001</v>
          </cell>
        </row>
        <row r="103">
          <cell r="E103">
            <v>7894904009169</v>
          </cell>
          <cell r="F103" t="str">
            <v>MORTADELA DE FRANGO SEARA 400G</v>
          </cell>
          <cell r="G103">
            <v>138</v>
          </cell>
          <cell r="H103" t="str">
            <v>Frios e laticinios</v>
          </cell>
          <cell r="I103">
            <v>2410</v>
          </cell>
          <cell r="J103" t="str">
            <v>Mortadela</v>
          </cell>
          <cell r="K103" t="str">
            <v>1601.00.00</v>
          </cell>
          <cell r="L103" t="str">
            <v>UN</v>
          </cell>
          <cell r="M103">
            <v>12</v>
          </cell>
          <cell r="N103" t="str">
            <v>4 - Nacional, cuja produção tenha sido feita em conformidade com os processos produtivos básicos de que tratam o Decreto-Lei nº 288/67 e as Leis nºs 8.248/91,8.387/91, 10.176/01 e 11.484/07</v>
          </cell>
          <cell r="O103" t="str">
            <v>Produto</v>
          </cell>
          <cell r="P103" t="str">
            <v>83.044.016/0054-35</v>
          </cell>
          <cell r="Q103">
            <v>4.8</v>
          </cell>
          <cell r="R103">
            <v>1.26</v>
          </cell>
        </row>
        <row r="104">
          <cell r="E104">
            <v>7894904729173</v>
          </cell>
          <cell r="F104" t="str">
            <v>MORTADELA DEF SEARA FATIADO 200G</v>
          </cell>
          <cell r="G104">
            <v>138</v>
          </cell>
          <cell r="H104" t="str">
            <v>Frios e laticinios</v>
          </cell>
          <cell r="I104">
            <v>2410</v>
          </cell>
          <cell r="J104" t="str">
            <v>Mortadela</v>
          </cell>
          <cell r="K104" t="str">
            <v>1601.00.00</v>
          </cell>
          <cell r="L104" t="str">
            <v>UN</v>
          </cell>
          <cell r="M104">
            <v>20</v>
          </cell>
          <cell r="N104" t="str">
            <v>4 - Nacional, cuja produção tenha sido feita em conformidade com os processos produtivos básicos de que tratam o Decreto-Lei nº 288/67 e as Leis nºs 8.248/91,8.387/91, 10.176/01 e 11.484/07</v>
          </cell>
          <cell r="O104" t="str">
            <v>Produto</v>
          </cell>
          <cell r="P104" t="str">
            <v>83.044.016/0054-35</v>
          </cell>
          <cell r="Q104">
            <v>4.42</v>
          </cell>
          <cell r="R104">
            <v>1.16025</v>
          </cell>
        </row>
        <row r="105">
          <cell r="E105">
            <v>7894904005550</v>
          </cell>
          <cell r="F105" t="str">
            <v>MORTADELA DEFUMADA SEARA KG</v>
          </cell>
          <cell r="G105">
            <v>138</v>
          </cell>
          <cell r="H105" t="str">
            <v>Frios e laticinios</v>
          </cell>
          <cell r="I105">
            <v>2410</v>
          </cell>
          <cell r="J105" t="str">
            <v>Mortadela</v>
          </cell>
          <cell r="K105" t="str">
            <v>1601.00.00</v>
          </cell>
          <cell r="L105" t="str">
            <v>UN</v>
          </cell>
          <cell r="M105">
            <v>10</v>
          </cell>
          <cell r="N105" t="str">
            <v>4 - Nacional, cuja produção tenha sido feita em conformidade com os processos produtivos básicos de que tratam o Decreto-Lei nº 288/67 e as Leis nºs 8.248/91,8.387/91, 10.176/01 e 11.484/07</v>
          </cell>
          <cell r="O105" t="str">
            <v>Produto</v>
          </cell>
          <cell r="P105" t="str">
            <v>83.044.016/0054-35</v>
          </cell>
          <cell r="Q105">
            <v>15.53</v>
          </cell>
          <cell r="R105">
            <v>4.0766249999999999</v>
          </cell>
        </row>
        <row r="106">
          <cell r="E106">
            <v>7894904843060</v>
          </cell>
          <cell r="F106" t="str">
            <v>MORTADELA SEARA CONFIANCA 1 KG</v>
          </cell>
          <cell r="G106">
            <v>138</v>
          </cell>
          <cell r="H106" t="str">
            <v>Frios e laticinios</v>
          </cell>
          <cell r="I106">
            <v>2410</v>
          </cell>
          <cell r="J106" t="str">
            <v>Mortadela</v>
          </cell>
          <cell r="K106" t="str">
            <v>1601.00.00</v>
          </cell>
          <cell r="L106" t="str">
            <v>UN</v>
          </cell>
          <cell r="M106">
            <v>6</v>
          </cell>
          <cell r="N106" t="str">
            <v>4 - Nacional, cuja produção tenha sido feita em conformidade com os processos produtivos básicos de que tratam o Decreto-Lei nº 288/67 e as Leis nºs 8.248/91,8.387/91, 10.176/01 e 11.484/07</v>
          </cell>
          <cell r="O106" t="str">
            <v>Produto</v>
          </cell>
          <cell r="P106" t="str">
            <v>83.044.016/0054-35</v>
          </cell>
          <cell r="Q106">
            <v>6.88</v>
          </cell>
          <cell r="R106">
            <v>1.806</v>
          </cell>
        </row>
        <row r="107">
          <cell r="E107">
            <v>7894904578245</v>
          </cell>
          <cell r="F107" t="str">
            <v>MORTADELA SEARA CONFIANCA 1KG</v>
          </cell>
          <cell r="G107">
            <v>138</v>
          </cell>
          <cell r="H107" t="str">
            <v>Frios e laticinios</v>
          </cell>
          <cell r="I107">
            <v>2410</v>
          </cell>
          <cell r="J107" t="str">
            <v>Mortadela</v>
          </cell>
          <cell r="K107" t="str">
            <v>1601.00.00</v>
          </cell>
          <cell r="L107" t="str">
            <v>UN</v>
          </cell>
          <cell r="M107">
            <v>6</v>
          </cell>
          <cell r="N107" t="str">
            <v>4 - Nacional, cuja produção tenha sido feita em conformidade com os processos produtivos básicos de que tratam o Decreto-Lei nº 288/67 e as Leis nºs 8.248/91,8.387/91, 10.176/01 e 11.484/07</v>
          </cell>
          <cell r="O107" t="str">
            <v>Produto</v>
          </cell>
          <cell r="P107" t="str">
            <v>83.044.016/0054-35</v>
          </cell>
          <cell r="Q107">
            <v>6.88</v>
          </cell>
          <cell r="R107">
            <v>1.806</v>
          </cell>
        </row>
        <row r="108">
          <cell r="E108">
            <v>7894904834655</v>
          </cell>
          <cell r="F108" t="str">
            <v>MORTADELA SEARA CONFIANCA SUINA 400G</v>
          </cell>
          <cell r="G108">
            <v>138</v>
          </cell>
          <cell r="H108" t="str">
            <v>Frios e laticinios</v>
          </cell>
          <cell r="I108">
            <v>2410</v>
          </cell>
          <cell r="J108" t="str">
            <v>Mortadela</v>
          </cell>
          <cell r="K108" t="str">
            <v>1601.00.00</v>
          </cell>
          <cell r="L108" t="str">
            <v>UN</v>
          </cell>
          <cell r="M108">
            <v>15</v>
          </cell>
          <cell r="N108" t="str">
            <v>4 - Nacional, cuja produção tenha sido feita em conformidade com os processos produtivos básicos de que tratam o Decreto-Lei nº 288/67 e as Leis nºs 8.248/91,8.387/91, 10.176/01 e 11.484/07</v>
          </cell>
          <cell r="O108" t="str">
            <v>Produto</v>
          </cell>
          <cell r="P108" t="str">
            <v>83.044.016/0054-35</v>
          </cell>
          <cell r="Q108">
            <v>3.08</v>
          </cell>
          <cell r="R108">
            <v>0.80850000000000011</v>
          </cell>
        </row>
        <row r="109">
          <cell r="E109">
            <v>7894904597833</v>
          </cell>
          <cell r="F109" t="str">
            <v>MORTADELA SEARA FRANGO T. MONICA 400G</v>
          </cell>
          <cell r="G109">
            <v>138</v>
          </cell>
          <cell r="H109" t="str">
            <v>Frios e laticinios</v>
          </cell>
          <cell r="I109">
            <v>2410</v>
          </cell>
          <cell r="J109" t="str">
            <v>Mortadela</v>
          </cell>
          <cell r="K109" t="str">
            <v>1601.00.00</v>
          </cell>
          <cell r="L109" t="str">
            <v>UN</v>
          </cell>
          <cell r="M109">
            <v>12</v>
          </cell>
          <cell r="N109" t="str">
            <v>4 - Nacional, cuja produção tenha sido feita em conformidade com os processos produtivos básicos de que tratam o Decreto-Lei nº 288/67 e as Leis nºs 8.248/91,8.387/91, 10.176/01 e 11.484/07</v>
          </cell>
          <cell r="O109" t="str">
            <v>Produto</v>
          </cell>
          <cell r="P109" t="str">
            <v>83.044.016/0054-35</v>
          </cell>
          <cell r="Q109">
            <v>5.32</v>
          </cell>
          <cell r="R109">
            <v>1.3965000000000001</v>
          </cell>
        </row>
        <row r="110">
          <cell r="E110">
            <v>7894904009640</v>
          </cell>
          <cell r="F110" t="str">
            <v>MORTADELA SEARA KG</v>
          </cell>
          <cell r="G110">
            <v>138</v>
          </cell>
          <cell r="H110" t="str">
            <v>Frios e laticinios</v>
          </cell>
          <cell r="I110">
            <v>2410</v>
          </cell>
          <cell r="J110" t="str">
            <v>Mortadela</v>
          </cell>
          <cell r="K110" t="str">
            <v>1601.00.00</v>
          </cell>
          <cell r="L110" t="str">
            <v>UN</v>
          </cell>
          <cell r="M110">
            <v>10</v>
          </cell>
          <cell r="N110" t="str">
            <v>4 - Nacional, cuja produção tenha sido feita em conformidade com os processos produtivos básicos de que tratam o Decreto-Lei nº 288/67 e as Leis nºs 8.248/91,8.387/91, 10.176/01 e 11.484/07</v>
          </cell>
          <cell r="O110" t="str">
            <v>Produto</v>
          </cell>
          <cell r="P110" t="str">
            <v>83.044.016/0054-35</v>
          </cell>
          <cell r="Q110">
            <v>9.32</v>
          </cell>
          <cell r="R110">
            <v>2.4465000000000003</v>
          </cell>
        </row>
        <row r="111">
          <cell r="E111">
            <v>7894904729142</v>
          </cell>
          <cell r="F111" t="str">
            <v>MORTADELA TRAD. SEARA FAT 200G</v>
          </cell>
          <cell r="G111">
            <v>138</v>
          </cell>
          <cell r="H111" t="str">
            <v>Frios e laticinios</v>
          </cell>
          <cell r="I111">
            <v>2410</v>
          </cell>
          <cell r="J111" t="str">
            <v>Mortadela</v>
          </cell>
          <cell r="K111" t="str">
            <v>1601.00.00</v>
          </cell>
          <cell r="L111" t="str">
            <v>UN</v>
          </cell>
          <cell r="M111">
            <v>20</v>
          </cell>
          <cell r="N111" t="str">
            <v>4 - Nacional, cuja produção tenha sido feita em conformidade com os processos produtivos básicos de que tratam o Decreto-Lei nº 288/67 e as Leis nºs 8.248/91,8.387/91, 10.176/01 e 11.484/07</v>
          </cell>
          <cell r="O111" t="str">
            <v>Produto</v>
          </cell>
          <cell r="P111" t="str">
            <v>83.044.016/0054-35</v>
          </cell>
          <cell r="Q111">
            <v>3.76</v>
          </cell>
          <cell r="R111">
            <v>0.98699999999999999</v>
          </cell>
        </row>
        <row r="112">
          <cell r="E112">
            <v>7899306006501</v>
          </cell>
          <cell r="F112" t="str">
            <v xml:space="preserve">OSSO BAW WAW NO P/ CAES N 3/4 1UN                                                                                                                            </v>
          </cell>
          <cell r="G112">
            <v>138</v>
          </cell>
          <cell r="H112" t="str">
            <v>Pets</v>
          </cell>
          <cell r="I112">
            <v>590</v>
          </cell>
          <cell r="J112" t="str">
            <v>Cachorro - alimentos umidos / petiscos</v>
          </cell>
          <cell r="K112" t="str">
            <v>4115.20.00</v>
          </cell>
          <cell r="L112" t="str">
            <v>UN</v>
          </cell>
          <cell r="M112">
            <v>30</v>
          </cell>
          <cell r="N112" t="str">
            <v>0 - Nacional, exceto as indicadas nos códigos 3 a 5 ou 8</v>
          </cell>
          <cell r="O112" t="str">
            <v>Produto</v>
          </cell>
          <cell r="P112" t="str">
            <v>09.367.055/0001-09</v>
          </cell>
          <cell r="Q112">
            <v>5.8293333333333335</v>
          </cell>
          <cell r="R112">
            <v>1.5302</v>
          </cell>
        </row>
        <row r="113">
          <cell r="E113">
            <v>7899306006518</v>
          </cell>
          <cell r="F113" t="str">
            <v xml:space="preserve">OSSO BAW WAW NO P/ CAES N 4/5 1UN                                                                                                                         </v>
          </cell>
          <cell r="G113">
            <v>138</v>
          </cell>
          <cell r="H113" t="str">
            <v>Pets</v>
          </cell>
          <cell r="I113">
            <v>590</v>
          </cell>
          <cell r="J113" t="str">
            <v>Cachorro - alimentos umidos / petiscos</v>
          </cell>
          <cell r="K113" t="str">
            <v>4115.20.00</v>
          </cell>
          <cell r="L113" t="str">
            <v>UN</v>
          </cell>
          <cell r="M113">
            <v>30</v>
          </cell>
          <cell r="N113" t="str">
            <v>0 - Nacional, exceto as indicadas nos códigos 3 a 5 ou 8</v>
          </cell>
          <cell r="O113" t="str">
            <v>Produto</v>
          </cell>
          <cell r="P113" t="str">
            <v>09.367.055/0001-09</v>
          </cell>
          <cell r="Q113">
            <v>7.226</v>
          </cell>
          <cell r="R113">
            <v>1.896825</v>
          </cell>
        </row>
        <row r="114">
          <cell r="E114">
            <v>7897765600964</v>
          </cell>
          <cell r="F114" t="str">
            <v>PALMITO DIZA 300G INTEIRO</v>
          </cell>
          <cell r="G114">
            <v>138</v>
          </cell>
          <cell r="H114" t="str">
            <v>Enlatados e conservas</v>
          </cell>
          <cell r="I114">
            <v>2560</v>
          </cell>
          <cell r="J114" t="str">
            <v>Palmitos - palmeira</v>
          </cell>
          <cell r="K114" t="str">
            <v>2008.91.00</v>
          </cell>
          <cell r="L114" t="str">
            <v>UN</v>
          </cell>
          <cell r="M114">
            <v>15</v>
          </cell>
          <cell r="N114" t="str">
            <v>4 - Nacional, cuja produção tenha sido feita em conformidade com os processos produtivos básicos de que tratam o Decreto-Lei nº 288/67 e as Leis nºs 8.248/91,8.387/91, 10.176/01 e 11.484/07</v>
          </cell>
          <cell r="O114" t="str">
            <v>Produto</v>
          </cell>
          <cell r="P114" t="str">
            <v>00.226.383/0001-10</v>
          </cell>
          <cell r="Q114">
            <v>20.34</v>
          </cell>
          <cell r="R114">
            <v>5.3392499999999998</v>
          </cell>
        </row>
        <row r="115">
          <cell r="E115">
            <v>7897765600988</v>
          </cell>
          <cell r="F115" t="str">
            <v>PALMITO DIZA 300G PICADO</v>
          </cell>
          <cell r="G115">
            <v>138</v>
          </cell>
          <cell r="H115" t="str">
            <v>Enlatados e conservas</v>
          </cell>
          <cell r="I115">
            <v>2560</v>
          </cell>
          <cell r="J115" t="str">
            <v>Palmitos - palmeira</v>
          </cell>
          <cell r="K115" t="str">
            <v>2008.91.00</v>
          </cell>
          <cell r="L115" t="str">
            <v>UN</v>
          </cell>
          <cell r="M115">
            <v>15</v>
          </cell>
          <cell r="N115" t="str">
            <v>4 - Nacional, cuja produção tenha sido feita em conformidade com os processos produtivos básicos de que tratam o Decreto-Lei nº 288/67 e as Leis nºs 8.248/91,8.387/91, 10.176/01 e 11.484/07</v>
          </cell>
          <cell r="O115" t="str">
            <v>Produto</v>
          </cell>
          <cell r="P115" t="str">
            <v>00.226.383/0001-10</v>
          </cell>
          <cell r="Q115">
            <v>11.754000000000001</v>
          </cell>
          <cell r="R115">
            <v>3.0854250000000003</v>
          </cell>
        </row>
        <row r="116">
          <cell r="E116">
            <v>7894904573394</v>
          </cell>
          <cell r="F116" t="str">
            <v>PATÊ DE FRANGO SEARA 100G</v>
          </cell>
          <cell r="G116">
            <v>138</v>
          </cell>
          <cell r="H116" t="str">
            <v>Enlatados e conservas</v>
          </cell>
          <cell r="I116">
            <v>2670</v>
          </cell>
          <cell r="J116" t="str">
            <v>Pates e antepastos diversos</v>
          </cell>
          <cell r="K116" t="str">
            <v>1601.00.00</v>
          </cell>
          <cell r="L116" t="str">
            <v>UN</v>
          </cell>
          <cell r="M116">
            <v>30</v>
          </cell>
          <cell r="N116" t="str">
            <v>4 - Nacional, cuja produção tenha sido feita em conformidade com os processos produtivos básicos de que tratam o Decreto-Lei nº 288/67 e as Leis nºs 8.248/91,8.387/91, 10.176/01 e 11.484/07</v>
          </cell>
          <cell r="O116" t="str">
            <v>Produto</v>
          </cell>
          <cell r="P116" t="str">
            <v>83.044.016/0054-35</v>
          </cell>
          <cell r="Q116">
            <v>2.42</v>
          </cell>
          <cell r="R116">
            <v>0.63524999999999998</v>
          </cell>
        </row>
        <row r="117">
          <cell r="E117">
            <v>7894904357024</v>
          </cell>
          <cell r="F117" t="str">
            <v>PATÊ DE PEITO DE PERU SEARA 100G</v>
          </cell>
          <cell r="G117">
            <v>138</v>
          </cell>
          <cell r="H117" t="str">
            <v>Enlatados e conservas</v>
          </cell>
          <cell r="I117">
            <v>2670</v>
          </cell>
          <cell r="J117" t="str">
            <v>Pates e antepastos diversos</v>
          </cell>
          <cell r="K117" t="str">
            <v>1601.00.00</v>
          </cell>
          <cell r="L117" t="str">
            <v>UN</v>
          </cell>
          <cell r="M117">
            <v>30</v>
          </cell>
          <cell r="N117" t="str">
            <v>4 - Nacional, cuja produção tenha sido feita em conformidade com os processos produtivos básicos de que tratam o Decreto-Lei nº 288/67 e as Leis nºs 8.248/91,8.387/91, 10.176/01 e 11.484/07</v>
          </cell>
          <cell r="O117" t="str">
            <v>Produto</v>
          </cell>
          <cell r="P117" t="str">
            <v>83.044.016/0054-35</v>
          </cell>
          <cell r="Q117">
            <v>2.42</v>
          </cell>
          <cell r="R117">
            <v>0.63524999999999998</v>
          </cell>
        </row>
        <row r="118">
          <cell r="E118">
            <v>7894904573387</v>
          </cell>
          <cell r="F118" t="str">
            <v>PATÊ DE PRESUNTO SEARA 100G</v>
          </cell>
          <cell r="G118">
            <v>138</v>
          </cell>
          <cell r="H118" t="str">
            <v>Enlatados e conservas</v>
          </cell>
          <cell r="I118">
            <v>2670</v>
          </cell>
          <cell r="J118" t="str">
            <v>Pates e antepastos diversos</v>
          </cell>
          <cell r="K118" t="str">
            <v>1601.00.00</v>
          </cell>
          <cell r="L118" t="str">
            <v>UN</v>
          </cell>
          <cell r="M118">
            <v>30</v>
          </cell>
          <cell r="N118" t="str">
            <v>4 - Nacional, cuja produção tenha sido feita em conformidade com os processos produtivos básicos de que tratam o Decreto-Lei nº 288/67 e as Leis nºs 8.248/91,8.387/91, 10.176/01 e 11.484/07</v>
          </cell>
          <cell r="O118" t="str">
            <v>Produto</v>
          </cell>
          <cell r="P118" t="str">
            <v>83.044.016/0054-35</v>
          </cell>
          <cell r="Q118">
            <v>2.42</v>
          </cell>
          <cell r="R118">
            <v>0.63524999999999998</v>
          </cell>
        </row>
        <row r="119">
          <cell r="E119">
            <v>7898943163288</v>
          </cell>
          <cell r="F119" t="str">
            <v>PATÉ ROBISON CRUSOE ATUM APIMENTADO RO-80 12/P*2 R C</v>
          </cell>
          <cell r="G119">
            <v>138</v>
          </cell>
          <cell r="H119" t="str">
            <v>Enlatados e conservas</v>
          </cell>
          <cell r="I119">
            <v>2660</v>
          </cell>
          <cell r="J119" t="str">
            <v>Pate de atum</v>
          </cell>
          <cell r="K119" t="str">
            <v>1604.20.10</v>
          </cell>
          <cell r="L119" t="str">
            <v>UN</v>
          </cell>
          <cell r="M119">
            <v>12</v>
          </cell>
          <cell r="N119" t="str">
            <v>0 - Nacional, exceto as indicadas nos códigos 3 a 5 ou 8</v>
          </cell>
          <cell r="O119" t="str">
            <v>Produto</v>
          </cell>
          <cell r="P119" t="str">
            <v>11.814.967/0002-04</v>
          </cell>
          <cell r="Q119">
            <v>7.7199749999999998</v>
          </cell>
          <cell r="R119">
            <v>2.0264934375000001</v>
          </cell>
        </row>
        <row r="120">
          <cell r="E120">
            <v>7898943163271</v>
          </cell>
          <cell r="F120" t="str">
            <v>PATÉ ROBISON CRUSOE ATUM COM AZEITONAS RO-80 12/P*2 R C</v>
          </cell>
          <cell r="G120">
            <v>138</v>
          </cell>
          <cell r="H120" t="str">
            <v>Enlatados e conservas</v>
          </cell>
          <cell r="I120">
            <v>2660</v>
          </cell>
          <cell r="J120" t="str">
            <v>Pate de atum</v>
          </cell>
          <cell r="K120" t="str">
            <v>1604.20.10</v>
          </cell>
          <cell r="L120" t="str">
            <v>UN</v>
          </cell>
          <cell r="M120">
            <v>12</v>
          </cell>
          <cell r="N120" t="str">
            <v>0 - Nacional, exceto as indicadas nos códigos 3 a 5 ou 8</v>
          </cell>
          <cell r="O120" t="str">
            <v>Produto</v>
          </cell>
          <cell r="P120" t="str">
            <v>11.814.967/0002-04</v>
          </cell>
          <cell r="Q120">
            <v>7.7199749999999998</v>
          </cell>
          <cell r="R120">
            <v>2.0264934375000001</v>
          </cell>
        </row>
        <row r="121">
          <cell r="E121">
            <v>7898943163264</v>
          </cell>
          <cell r="F121" t="str">
            <v>PATÉ ROBISON CRUSOE ATUM TRADICIONAL G RO-80 12/P*2 R C</v>
          </cell>
          <cell r="G121">
            <v>138</v>
          </cell>
          <cell r="H121" t="str">
            <v>Enlatados e conservas</v>
          </cell>
          <cell r="I121">
            <v>2660</v>
          </cell>
          <cell r="J121" t="str">
            <v>Pate de atum</v>
          </cell>
          <cell r="K121" t="str">
            <v>1604.20.10</v>
          </cell>
          <cell r="L121" t="str">
            <v>UN</v>
          </cell>
          <cell r="M121">
            <v>12</v>
          </cell>
          <cell r="N121" t="str">
            <v>0 - Nacional, exceto as indicadas nos códigos 3 a 5 ou 8</v>
          </cell>
          <cell r="O121" t="str">
            <v>Produto</v>
          </cell>
          <cell r="P121" t="str">
            <v>11.814.967/0002-04</v>
          </cell>
          <cell r="Q121">
            <v>5.68865</v>
          </cell>
          <cell r="R121">
            <v>1.4932706250000001</v>
          </cell>
        </row>
        <row r="122">
          <cell r="E122">
            <v>7896029052303</v>
          </cell>
          <cell r="F122" t="str">
            <v>PEDIGREE RODEO CARNE 4 STICKS 70G</v>
          </cell>
          <cell r="G122">
            <v>138</v>
          </cell>
          <cell r="H122" t="str">
            <v>Pets</v>
          </cell>
          <cell r="I122">
            <v>590</v>
          </cell>
          <cell r="J122" t="str">
            <v>Cachorro - alimentos umidos / petiscos</v>
          </cell>
          <cell r="K122" t="str">
            <v>2309.10.00</v>
          </cell>
          <cell r="L122" t="str">
            <v>UN</v>
          </cell>
          <cell r="M122">
            <v>20</v>
          </cell>
          <cell r="N122" t="str">
            <v>0 - Nacional, exceto as indicadas nos códigos 3 a 5 ou 8</v>
          </cell>
          <cell r="O122" t="str">
            <v>Produto</v>
          </cell>
          <cell r="P122" t="str">
            <v>33.929.075/0001-00</v>
          </cell>
          <cell r="Q122">
            <v>5.26</v>
          </cell>
          <cell r="R122">
            <v>1.3807499999999999</v>
          </cell>
        </row>
        <row r="123">
          <cell r="E123">
            <v>7896029052310</v>
          </cell>
          <cell r="F123" t="str">
            <v>PEDIGREE RODEO FRANGO 4 STICKS 70G</v>
          </cell>
          <cell r="G123">
            <v>138</v>
          </cell>
          <cell r="H123" t="str">
            <v>Pets</v>
          </cell>
          <cell r="I123">
            <v>590</v>
          </cell>
          <cell r="J123" t="str">
            <v>Cachorro - alimentos umidos / petiscos</v>
          </cell>
          <cell r="K123" t="str">
            <v>2309.10.00</v>
          </cell>
          <cell r="L123" t="str">
            <v>UN</v>
          </cell>
          <cell r="M123">
            <v>20</v>
          </cell>
          <cell r="N123" t="str">
            <v>0 - Nacional, exceto as indicadas nos códigos 3 a 5 ou 8</v>
          </cell>
          <cell r="O123" t="str">
            <v>Produto</v>
          </cell>
          <cell r="P123" t="str">
            <v>33.929.075/0001-00</v>
          </cell>
          <cell r="Q123">
            <v>5.26</v>
          </cell>
          <cell r="R123">
            <v>1.3807499999999999</v>
          </cell>
        </row>
        <row r="124">
          <cell r="E124">
            <v>7894904729197</v>
          </cell>
          <cell r="F124" t="str">
            <v>PEITO DE PERU SEARA FATIADO 200G</v>
          </cell>
          <cell r="G124">
            <v>138</v>
          </cell>
          <cell r="H124" t="str">
            <v>Frios e laticinios</v>
          </cell>
          <cell r="I124">
            <v>2690</v>
          </cell>
          <cell r="J124" t="str">
            <v>Peito de peru</v>
          </cell>
          <cell r="K124" t="str">
            <v>1601.00.00</v>
          </cell>
          <cell r="L124" t="str">
            <v>UN</v>
          </cell>
          <cell r="M124">
            <v>20</v>
          </cell>
          <cell r="N124" t="str">
            <v>4 - Nacional, cuja produção tenha sido feita em conformidade com os processos produtivos básicos de que tratam o Decreto-Lei nº 288/67 e as Leis nºs 8.248/91,8.387/91, 10.176/01 e 11.484/07</v>
          </cell>
          <cell r="O124" t="str">
            <v>Produto</v>
          </cell>
          <cell r="P124" t="str">
            <v>83.044.016/0054-35</v>
          </cell>
          <cell r="Q124">
            <v>10.46</v>
          </cell>
          <cell r="R124">
            <v>2.7457500000000001</v>
          </cell>
        </row>
        <row r="125">
          <cell r="E125">
            <v>7894904072408</v>
          </cell>
          <cell r="F125" t="str">
            <v>PEITO DE PERU SEARA KG</v>
          </cell>
          <cell r="G125">
            <v>138</v>
          </cell>
          <cell r="H125" t="str">
            <v>Frios e laticinios</v>
          </cell>
          <cell r="I125">
            <v>2690</v>
          </cell>
          <cell r="J125" t="str">
            <v>Peito de peru</v>
          </cell>
          <cell r="K125" t="str">
            <v>1601.00.00</v>
          </cell>
          <cell r="L125" t="str">
            <v>UN</v>
          </cell>
          <cell r="M125">
            <v>5.2</v>
          </cell>
          <cell r="N125" t="str">
            <v>4 - Nacional, cuja produção tenha sido feita em conformidade com os processos produtivos básicos de que tratam o Decreto-Lei nº 288/67 e as Leis nºs 8.248/91,8.387/91, 10.176/01 e 11.484/07</v>
          </cell>
          <cell r="O125" t="str">
            <v>Produto</v>
          </cell>
          <cell r="P125" t="str">
            <v>83.044.016/0054-35</v>
          </cell>
          <cell r="Q125">
            <v>36.85</v>
          </cell>
          <cell r="R125">
            <v>9.6731250000000006</v>
          </cell>
        </row>
        <row r="126">
          <cell r="E126">
            <v>7894904217045</v>
          </cell>
          <cell r="F126" t="str">
            <v>PENNE SEARA CALABRESE 350G</v>
          </cell>
          <cell r="G126">
            <v>138</v>
          </cell>
          <cell r="H126" t="str">
            <v>Congelados</v>
          </cell>
          <cell r="I126">
            <v>2790</v>
          </cell>
          <cell r="J126" t="str">
            <v>Massas</v>
          </cell>
          <cell r="K126" t="str">
            <v>1902.20.00</v>
          </cell>
          <cell r="L126" t="str">
            <v>UN</v>
          </cell>
          <cell r="M126">
            <v>4</v>
          </cell>
          <cell r="N126" t="str">
            <v>4 - Nacional, cuja produção tenha sido feita em conformidade com os processos produtivos básicos de que tratam o Decreto-Lei nº 288/67 e as Leis nºs 8.248/91,8.387/91, 10.176/01 e 11.484/07</v>
          </cell>
          <cell r="O126" t="str">
            <v>Produto</v>
          </cell>
          <cell r="P126" t="str">
            <v>83.044.016/0054-35</v>
          </cell>
          <cell r="Q126">
            <v>5.7</v>
          </cell>
          <cell r="R126">
            <v>1.4962500000000001</v>
          </cell>
        </row>
        <row r="127">
          <cell r="E127">
            <v>7894904575800</v>
          </cell>
          <cell r="F127" t="str">
            <v>PENNE SEARA MOLHO PARISIENSE 350G</v>
          </cell>
          <cell r="G127">
            <v>138</v>
          </cell>
          <cell r="H127" t="str">
            <v>Congelados</v>
          </cell>
          <cell r="I127">
            <v>2790</v>
          </cell>
          <cell r="J127" t="str">
            <v>Massas</v>
          </cell>
          <cell r="K127" t="str">
            <v>1902.20.00</v>
          </cell>
          <cell r="L127" t="str">
            <v>UN</v>
          </cell>
          <cell r="M127">
            <v>12</v>
          </cell>
          <cell r="N127" t="str">
            <v>4 - Nacional, cuja produção tenha sido feita em conformidade com os processos produtivos básicos de que tratam o Decreto-Lei nº 288/67 e as Leis nºs 8.248/91,8.387/91, 10.176/01 e 11.484/07</v>
          </cell>
          <cell r="O127" t="str">
            <v>Produto</v>
          </cell>
          <cell r="P127" t="str">
            <v>83.044.016/0054-35</v>
          </cell>
          <cell r="Q127">
            <v>5.63</v>
          </cell>
          <cell r="R127">
            <v>1.477875</v>
          </cell>
        </row>
        <row r="128">
          <cell r="E128">
            <v>7894904211210</v>
          </cell>
          <cell r="F128" t="str">
            <v>PEPPERONI FATIADO SEARA 100G</v>
          </cell>
          <cell r="G128">
            <v>138</v>
          </cell>
          <cell r="H128" t="str">
            <v>Frios e laticinios</v>
          </cell>
          <cell r="I128">
            <v>3840</v>
          </cell>
          <cell r="J128" t="str">
            <v>Pepperoni</v>
          </cell>
          <cell r="K128" t="str">
            <v>1601.00.00</v>
          </cell>
          <cell r="L128" t="str">
            <v>UN</v>
          </cell>
          <cell r="M128">
            <v>30</v>
          </cell>
          <cell r="N128" t="str">
            <v>4 - Nacional, cuja produção tenha sido feita em conformidade com os processos produtivos básicos de que tratam o Decreto-Lei nº 288/67 e as Leis nºs 8.248/91,8.387/91, 10.176/01 e 11.484/07</v>
          </cell>
          <cell r="O128" t="str">
            <v>Produto</v>
          </cell>
          <cell r="P128" t="str">
            <v>83.044.016/0054-35</v>
          </cell>
          <cell r="Q128">
            <v>8.6199999999999992</v>
          </cell>
          <cell r="R128">
            <v>2.26275</v>
          </cell>
        </row>
        <row r="129">
          <cell r="E129">
            <v>7898396117777</v>
          </cell>
          <cell r="F129" t="str">
            <v>PETISQUINHO PETISCAO CARNE 60G</v>
          </cell>
          <cell r="G129">
            <v>138</v>
          </cell>
          <cell r="H129" t="str">
            <v>Pets</v>
          </cell>
          <cell r="I129">
            <v>590</v>
          </cell>
          <cell r="J129" t="str">
            <v>Cachorro - alimentos umidos / petiscos</v>
          </cell>
          <cell r="K129" t="str">
            <v>2309.90.90</v>
          </cell>
          <cell r="L129" t="str">
            <v>UN</v>
          </cell>
          <cell r="M129">
            <v>24</v>
          </cell>
          <cell r="N129" t="str">
            <v>4 - Nacional, cuja produção tenha sido feita em conformidade com os processos produtivos básicos de que tratam o Decreto-Lei nº 288/67 e as Leis nºs 8.248/91,8.387/91, 10.176/01 e 11.484/07</v>
          </cell>
          <cell r="O129" t="str">
            <v>Produto</v>
          </cell>
          <cell r="P129" t="str">
            <v>57.014.433/0001-13</v>
          </cell>
          <cell r="Q129">
            <v>2.99</v>
          </cell>
          <cell r="R129">
            <v>0.7848750000000001</v>
          </cell>
        </row>
        <row r="130">
          <cell r="E130">
            <v>7898396117869</v>
          </cell>
          <cell r="F130" t="str">
            <v>PETISQUINHO PETISCAO FRANGO 60G</v>
          </cell>
          <cell r="G130">
            <v>138</v>
          </cell>
          <cell r="H130" t="str">
            <v>Pets</v>
          </cell>
          <cell r="I130">
            <v>590</v>
          </cell>
          <cell r="J130" t="str">
            <v>Cachorro - alimentos umidos / petiscos</v>
          </cell>
          <cell r="K130" t="str">
            <v>2309.90.90</v>
          </cell>
          <cell r="L130" t="str">
            <v>UN</v>
          </cell>
          <cell r="M130">
            <v>24</v>
          </cell>
          <cell r="N130" t="str">
            <v>4 - Nacional, cuja produção tenha sido feita em conformidade com os processos produtivos básicos de que tratam o Decreto-Lei nº 288/67 e as Leis nºs 8.248/91,8.387/91, 10.176/01 e 11.484/07</v>
          </cell>
          <cell r="O130" t="str">
            <v>Produto</v>
          </cell>
          <cell r="P130" t="str">
            <v>57.014.433/0001-13</v>
          </cell>
          <cell r="Q130">
            <v>2.99</v>
          </cell>
          <cell r="R130">
            <v>0.7848750000000001</v>
          </cell>
        </row>
        <row r="131">
          <cell r="E131">
            <v>7894904326044</v>
          </cell>
          <cell r="F131" t="str">
            <v>PIZZA SEARA CALABRESA 460G</v>
          </cell>
          <cell r="G131">
            <v>138</v>
          </cell>
          <cell r="H131" t="str">
            <v>Congelados</v>
          </cell>
          <cell r="I131">
            <v>2790</v>
          </cell>
          <cell r="J131" t="str">
            <v>Massas</v>
          </cell>
          <cell r="K131" t="str">
            <v>1905.90.90</v>
          </cell>
          <cell r="L131" t="str">
            <v>UN</v>
          </cell>
          <cell r="M131">
            <v>12</v>
          </cell>
          <cell r="N131" t="str">
            <v>4 - Nacional, cuja produção tenha sido feita em conformidade com os processos produtivos básicos de que tratam o Decreto-Lei nº 288/67 e as Leis nºs 8.248/91,8.387/91, 10.176/01 e 11.484/07</v>
          </cell>
          <cell r="O131" t="str">
            <v>Produto</v>
          </cell>
          <cell r="P131" t="str">
            <v>83.044.016/0054-35</v>
          </cell>
          <cell r="Q131">
            <v>9.7899999999999991</v>
          </cell>
          <cell r="R131">
            <v>2.5698749999999997</v>
          </cell>
        </row>
        <row r="132">
          <cell r="E132">
            <v>7894904325702</v>
          </cell>
          <cell r="F132" t="str">
            <v>PIZZA SEARA FRANGO COM CATUPIRY 460G</v>
          </cell>
          <cell r="G132">
            <v>138</v>
          </cell>
          <cell r="H132" t="str">
            <v>Congelados</v>
          </cell>
          <cell r="I132">
            <v>2790</v>
          </cell>
          <cell r="J132" t="str">
            <v>Massas</v>
          </cell>
          <cell r="K132" t="str">
            <v>1905.90.90</v>
          </cell>
          <cell r="L132" t="str">
            <v>UN</v>
          </cell>
          <cell r="M132">
            <v>12</v>
          </cell>
          <cell r="N132" t="str">
            <v>4 - Nacional, cuja produção tenha sido feita em conformidade com os processos produtivos básicos de que tratam o Decreto-Lei nº 288/67 e as Leis nºs 8.248/91,8.387/91, 10.176/01 e 11.484/07</v>
          </cell>
          <cell r="O132" t="str">
            <v>Produto</v>
          </cell>
          <cell r="P132" t="str">
            <v>83.044.016/0054-35</v>
          </cell>
          <cell r="Q132">
            <v>9.7899999999999991</v>
          </cell>
          <cell r="R132">
            <v>2.5698749999999997</v>
          </cell>
        </row>
        <row r="133">
          <cell r="E133">
            <v>7894904326068</v>
          </cell>
          <cell r="F133" t="str">
            <v>PIZZA SEARA MUSSARELA 440G</v>
          </cell>
          <cell r="G133">
            <v>138</v>
          </cell>
          <cell r="H133" t="str">
            <v>Congelados</v>
          </cell>
          <cell r="I133">
            <v>2790</v>
          </cell>
          <cell r="J133" t="str">
            <v>Massas</v>
          </cell>
          <cell r="K133" t="str">
            <v>1905.90.90</v>
          </cell>
          <cell r="L133" t="str">
            <v>UN</v>
          </cell>
          <cell r="M133">
            <v>12</v>
          </cell>
          <cell r="N133" t="str">
            <v>4 - Nacional, cuja produção tenha sido feita em conformidade com os processos produtivos básicos de que tratam o Decreto-Lei nº 288/67 e as Leis nºs 8.248/91,8.387/91, 10.176/01 e 11.484/07</v>
          </cell>
          <cell r="O133" t="str">
            <v>Produto</v>
          </cell>
          <cell r="P133" t="str">
            <v>83.044.016/0054-35</v>
          </cell>
          <cell r="Q133">
            <v>9.7899999999999991</v>
          </cell>
          <cell r="R133">
            <v>2.5698749999999997</v>
          </cell>
        </row>
        <row r="134">
          <cell r="E134">
            <v>7894904216628</v>
          </cell>
          <cell r="F134" t="str">
            <v>PIZZA SEARA PEPPERONI 500G</v>
          </cell>
          <cell r="G134">
            <v>138</v>
          </cell>
          <cell r="H134" t="str">
            <v>Congelados</v>
          </cell>
          <cell r="I134">
            <v>2790</v>
          </cell>
          <cell r="J134" t="str">
            <v>Massas</v>
          </cell>
          <cell r="K134" t="str">
            <v>1905.90.90</v>
          </cell>
          <cell r="L134" t="str">
            <v>UN</v>
          </cell>
          <cell r="M134">
            <v>8</v>
          </cell>
          <cell r="N134" t="str">
            <v>4 - Nacional, cuja produção tenha sido feita em conformidade com os processos produtivos básicos de que tratam o Decreto-Lei nº 288/67 e as Leis nºs 8.248/91,8.387/91, 10.176/01 e 11.484/07</v>
          </cell>
          <cell r="O134" t="str">
            <v>Produto</v>
          </cell>
          <cell r="P134" t="str">
            <v>83.044.016/0054-35</v>
          </cell>
          <cell r="Q134">
            <v>12.22</v>
          </cell>
          <cell r="R134">
            <v>3.2077500000000003</v>
          </cell>
        </row>
        <row r="135">
          <cell r="E135">
            <v>7894904827220</v>
          </cell>
          <cell r="F135" t="str">
            <v>PIZZA SEARA PORTUGUESA 460G</v>
          </cell>
          <cell r="G135">
            <v>138</v>
          </cell>
          <cell r="H135" t="str">
            <v>Congelados</v>
          </cell>
          <cell r="I135">
            <v>2790</v>
          </cell>
          <cell r="J135" t="str">
            <v>Massas</v>
          </cell>
          <cell r="K135" t="str">
            <v>1905.90.90</v>
          </cell>
          <cell r="L135" t="str">
            <v>UN</v>
          </cell>
          <cell r="M135">
            <v>12</v>
          </cell>
          <cell r="N135" t="str">
            <v>4 - Nacional, cuja produção tenha sido feita em conformidade com os processos produtivos básicos de que tratam o Decreto-Lei nº 288/67 e as Leis nºs 8.248/91,8.387/91, 10.176/01 e 11.484/07</v>
          </cell>
          <cell r="O135" t="str">
            <v>Produto</v>
          </cell>
          <cell r="P135" t="str">
            <v>83.044.016/0054-35</v>
          </cell>
          <cell r="Q135">
            <v>9.7899999999999991</v>
          </cell>
          <cell r="R135">
            <v>2.5698749999999997</v>
          </cell>
        </row>
        <row r="136">
          <cell r="E136">
            <v>7894904000739</v>
          </cell>
          <cell r="F136" t="str">
            <v>POLPETONE SEARA GOURMET 320G</v>
          </cell>
          <cell r="G136">
            <v>138</v>
          </cell>
          <cell r="H136" t="str">
            <v>Congelados</v>
          </cell>
          <cell r="I136">
            <v>2790</v>
          </cell>
          <cell r="J136" t="str">
            <v>Massas</v>
          </cell>
          <cell r="K136" t="str">
            <v>1602.50.00</v>
          </cell>
          <cell r="L136" t="str">
            <v>UN</v>
          </cell>
          <cell r="M136">
            <v>12</v>
          </cell>
          <cell r="N136" t="str">
            <v>4 - Nacional, cuja produção tenha sido feita em conformidade com os processos produtivos básicos de que tratam o Decreto-Lei nº 288/67 e as Leis nºs 8.248/91,8.387/91, 10.176/01 e 11.484/07</v>
          </cell>
          <cell r="O136" t="str">
            <v>Produto</v>
          </cell>
          <cell r="P136" t="str">
            <v>83.044.016/0054-35</v>
          </cell>
          <cell r="Q136">
            <v>15.1</v>
          </cell>
          <cell r="R136">
            <v>3.9637500000000001</v>
          </cell>
        </row>
        <row r="137">
          <cell r="E137">
            <v>7894904006304</v>
          </cell>
          <cell r="F137" t="str">
            <v>PRESUNTO COZ MAGRO OVAL SEARA KG</v>
          </cell>
          <cell r="G137">
            <v>138</v>
          </cell>
          <cell r="H137" t="str">
            <v>Frios e laticinios</v>
          </cell>
          <cell r="I137">
            <v>2840</v>
          </cell>
          <cell r="J137" t="str">
            <v>Presunto</v>
          </cell>
          <cell r="K137" t="str">
            <v>1602.49.00</v>
          </cell>
          <cell r="L137" t="str">
            <v>UN</v>
          </cell>
          <cell r="M137">
            <v>13.6</v>
          </cell>
          <cell r="N137" t="str">
            <v>4 - Nacional, cuja produção tenha sido feita em conformidade com os processos produtivos básicos de que tratam o Decreto-Lei nº 288/67 e as Leis nºs 8.248/91,8.387/91, 10.176/01 e 11.484/07</v>
          </cell>
          <cell r="O137" t="str">
            <v>Produto</v>
          </cell>
          <cell r="P137" t="str">
            <v>83.044.016/0054-35</v>
          </cell>
          <cell r="Q137">
            <v>19.760000000000002</v>
          </cell>
          <cell r="R137">
            <v>5.1870000000000003</v>
          </cell>
        </row>
        <row r="138">
          <cell r="E138">
            <v>7894904007745</v>
          </cell>
          <cell r="F138" t="str">
            <v>PRESUNTO DEF. SEARA GOURMET KG</v>
          </cell>
          <cell r="G138">
            <v>138</v>
          </cell>
          <cell r="H138" t="str">
            <v>Frios e laticinios</v>
          </cell>
          <cell r="I138">
            <v>2840</v>
          </cell>
          <cell r="J138" t="str">
            <v>Presunto</v>
          </cell>
          <cell r="K138" t="str">
            <v>1602.49.00</v>
          </cell>
          <cell r="L138" t="str">
            <v>UN</v>
          </cell>
          <cell r="M138">
            <v>7</v>
          </cell>
          <cell r="N138" t="str">
            <v>4 - Nacional, cuja produção tenha sido feita em conformidade com os processos produtivos básicos de que tratam o Decreto-Lei nº 288/67 e as Leis nºs 8.248/91,8.387/91, 10.176/01 e 11.484/07</v>
          </cell>
          <cell r="O138" t="str">
            <v>Produto</v>
          </cell>
          <cell r="P138" t="str">
            <v>83.044.016/0054-35</v>
          </cell>
          <cell r="Q138">
            <v>35.78</v>
          </cell>
          <cell r="R138">
            <v>9.3922500000000007</v>
          </cell>
        </row>
        <row r="139">
          <cell r="E139">
            <v>7896077600303</v>
          </cell>
          <cell r="F139" t="str">
            <v>QUEIJO DE COALHO EM PALITO CRIOULO 400G</v>
          </cell>
          <cell r="G139">
            <v>138</v>
          </cell>
          <cell r="H139" t="str">
            <v>Frios e laticinios</v>
          </cell>
          <cell r="I139">
            <v>1170</v>
          </cell>
          <cell r="J139" t="str">
            <v>Demais queijos</v>
          </cell>
          <cell r="K139" t="str">
            <v>0406.90.20</v>
          </cell>
          <cell r="L139" t="str">
            <v>UN</v>
          </cell>
          <cell r="M139">
            <v>5</v>
          </cell>
          <cell r="N139" t="str">
            <v>4 - Nacional, cuja produção tenha sido feita em conformidade com os processos produtivos básicos de que tratam o Decreto-Lei nº 288/67 e as Leis nºs 8.248/91,8.387/91, 10.176/01 e 11.484/07</v>
          </cell>
          <cell r="O139" t="str">
            <v>Produto</v>
          </cell>
          <cell r="P139" t="str">
            <v>78.900.511/0007-42</v>
          </cell>
          <cell r="Q139">
            <v>36.437571592210766</v>
          </cell>
          <cell r="R139">
            <v>9.5648625429553267</v>
          </cell>
        </row>
        <row r="140">
          <cell r="E140">
            <v>7896077600433</v>
          </cell>
          <cell r="F140" t="str">
            <v>QUEIJO DE COALHO EM PALITO CRIOULO C/ ORÉGANO, SALSA E CEBOLINHA 400G</v>
          </cell>
          <cell r="G140">
            <v>138</v>
          </cell>
          <cell r="H140" t="str">
            <v>Frios e laticinios</v>
          </cell>
          <cell r="I140">
            <v>1170</v>
          </cell>
          <cell r="J140" t="str">
            <v>Demais queijos</v>
          </cell>
          <cell r="K140" t="str">
            <v>0406.90.20</v>
          </cell>
          <cell r="L140" t="str">
            <v>UN</v>
          </cell>
          <cell r="M140">
            <v>5</v>
          </cell>
          <cell r="N140" t="str">
            <v>4 - Nacional, cuja produção tenha sido feita em conformidade com os processos produtivos básicos de que tratam o Decreto-Lei nº 288/67 e as Leis nºs 8.248/91,8.387/91, 10.176/01 e 11.484/07</v>
          </cell>
          <cell r="O140" t="str">
            <v>Produto</v>
          </cell>
          <cell r="P140" t="str">
            <v>78.900.511/0007-42</v>
          </cell>
          <cell r="Q140">
            <v>36.437571592210766</v>
          </cell>
          <cell r="R140">
            <v>9.5648625429553267</v>
          </cell>
        </row>
        <row r="141">
          <cell r="E141">
            <v>7896331100631</v>
          </cell>
          <cell r="F141" t="str">
            <v>QUEIJO MINAS PADRAO AVIACAO FRACIONADO KG GRN</v>
          </cell>
          <cell r="G141">
            <v>138</v>
          </cell>
          <cell r="H141" t="str">
            <v>Frios e laticinios</v>
          </cell>
          <cell r="I141">
            <v>2930</v>
          </cell>
          <cell r="J141" t="str">
            <v>Queijo minas padrao</v>
          </cell>
          <cell r="K141" t="str">
            <v>0406.90.30</v>
          </cell>
          <cell r="L141" t="str">
            <v>UN</v>
          </cell>
          <cell r="M141">
            <v>1</v>
          </cell>
          <cell r="N141" t="str">
            <v>0 - Nacional, exceto as indicadas nos códigos 3 a 5 ou 8</v>
          </cell>
          <cell r="O141" t="str">
            <v>Produto</v>
          </cell>
          <cell r="P141" t="str">
            <v>27.152.731/0001-09</v>
          </cell>
          <cell r="Q141">
            <v>51.22</v>
          </cell>
          <cell r="R141">
            <v>13.44525</v>
          </cell>
        </row>
        <row r="142">
          <cell r="E142">
            <v>7896077600778</v>
          </cell>
          <cell r="F142" t="str">
            <v>QUEIJO MUSSARELA CRIOULO FATIADO 150G</v>
          </cell>
          <cell r="G142">
            <v>138</v>
          </cell>
          <cell r="H142" t="str">
            <v>Frios e laticinios</v>
          </cell>
          <cell r="I142">
            <v>2880</v>
          </cell>
          <cell r="J142" t="str">
            <v>Queijo  mussarela</v>
          </cell>
          <cell r="K142" t="str">
            <v>0406.10.10</v>
          </cell>
          <cell r="L142" t="str">
            <v>UN</v>
          </cell>
          <cell r="M142">
            <v>24</v>
          </cell>
          <cell r="N142" t="str">
            <v>4 - Nacional, cuja produção tenha sido feita em conformidade com os processos produtivos básicos de que tratam o Decreto-Lei nº 288/67 e as Leis nºs 8.248/91,8.387/91, 10.176/01 e 11.484/07</v>
          </cell>
          <cell r="O142" t="str">
            <v>Produto</v>
          </cell>
          <cell r="P142" t="str">
            <v>78.900.511/0007-42</v>
          </cell>
          <cell r="Q142">
            <v>4.9829999999999997</v>
          </cell>
          <cell r="R142">
            <v>1.3080375</v>
          </cell>
        </row>
        <row r="143">
          <cell r="E143">
            <v>7896077601508</v>
          </cell>
          <cell r="F143" t="str">
            <v>QUEIJO MUSSARELA CRIOULO LIGHT FATIADO 150G</v>
          </cell>
          <cell r="G143">
            <v>138</v>
          </cell>
          <cell r="H143" t="str">
            <v>Frios e laticinios</v>
          </cell>
          <cell r="I143">
            <v>2880</v>
          </cell>
          <cell r="J143" t="str">
            <v>Queijo  mussarela</v>
          </cell>
          <cell r="K143" t="str">
            <v>0406.10.10</v>
          </cell>
          <cell r="L143" t="str">
            <v>UN</v>
          </cell>
          <cell r="M143">
            <v>12</v>
          </cell>
          <cell r="N143" t="str">
            <v>4 - Nacional, cuja produção tenha sido feita em conformidade com os processos produtivos básicos de que tratam o Decreto-Lei nº 288/67 e as Leis nºs 8.248/91,8.387/91, 10.176/01 e 11.484/07</v>
          </cell>
          <cell r="O143" t="str">
            <v>Produto</v>
          </cell>
          <cell r="P143" t="str">
            <v>78.900.511/0007-42</v>
          </cell>
          <cell r="Q143">
            <v>5.3624999999999998</v>
          </cell>
          <cell r="R143">
            <v>1.4076562500000001</v>
          </cell>
        </row>
        <row r="144">
          <cell r="E144">
            <v>7896331100716</v>
          </cell>
          <cell r="F144" t="str">
            <v>QUEIJO PARMESAO FATIADO AVIACAO FRACIONADO KG GRN</v>
          </cell>
          <cell r="G144">
            <v>138</v>
          </cell>
          <cell r="H144" t="str">
            <v>Frios e laticinios</v>
          </cell>
          <cell r="I144">
            <v>2940</v>
          </cell>
          <cell r="J144" t="str">
            <v>Queijo parmesao</v>
          </cell>
          <cell r="K144" t="str">
            <v>0406.90.30</v>
          </cell>
          <cell r="L144" t="str">
            <v>UN</v>
          </cell>
          <cell r="M144">
            <v>1</v>
          </cell>
          <cell r="N144" t="str">
            <v>0 - Nacional, exceto as indicadas nos códigos 3 a 5 ou 8</v>
          </cell>
          <cell r="O144" t="str">
            <v>Produto</v>
          </cell>
          <cell r="P144" t="str">
            <v>27.152.731/0001-09</v>
          </cell>
          <cell r="Q144">
            <v>84</v>
          </cell>
          <cell r="R144">
            <v>22.05</v>
          </cell>
        </row>
        <row r="145">
          <cell r="E145">
            <v>7896077600785</v>
          </cell>
          <cell r="F145" t="str">
            <v>QUEIJO PRATO CRIOULO FATIADO 150G</v>
          </cell>
          <cell r="G145">
            <v>138</v>
          </cell>
          <cell r="H145" t="str">
            <v>Frios e laticinios</v>
          </cell>
          <cell r="I145">
            <v>2950</v>
          </cell>
          <cell r="J145" t="str">
            <v>Queijo prato</v>
          </cell>
          <cell r="K145" t="str">
            <v>0406.10.20</v>
          </cell>
          <cell r="L145" t="str">
            <v>UN</v>
          </cell>
          <cell r="M145">
            <v>24</v>
          </cell>
          <cell r="N145" t="str">
            <v>4 - Nacional, cuja produção tenha sido feita em conformidade com os processos produtivos básicos de que tratam o Decreto-Lei nº 288/67 e as Leis nºs 8.248/91,8.387/91, 10.176/01 e 11.484/07</v>
          </cell>
          <cell r="O145" t="str">
            <v>Produto</v>
          </cell>
          <cell r="P145" t="str">
            <v>78.900.511/0007-42</v>
          </cell>
          <cell r="Q145">
            <v>5.3265000000000002</v>
          </cell>
          <cell r="R145">
            <v>1.3982062500000001</v>
          </cell>
        </row>
        <row r="146">
          <cell r="E146">
            <v>7896077601232</v>
          </cell>
          <cell r="F146" t="str">
            <v>QUEIJO PROVOLONE CRIOULO FRESCO DEFUMADO FATIADO 150G</v>
          </cell>
          <cell r="G146">
            <v>138</v>
          </cell>
          <cell r="H146" t="str">
            <v>Frios e laticinios</v>
          </cell>
          <cell r="I146">
            <v>2960</v>
          </cell>
          <cell r="J146" t="str">
            <v>Queijo provolone</v>
          </cell>
          <cell r="K146" t="str">
            <v>0406.90.20</v>
          </cell>
          <cell r="L146" t="str">
            <v>UN</v>
          </cell>
          <cell r="M146">
            <v>1.8</v>
          </cell>
          <cell r="N146" t="str">
            <v>4 - Nacional, cuja produção tenha sido feita em conformidade com os processos produtivos básicos de que tratam o Decreto-Lei nº 288/67 e as Leis nºs 8.248/91,8.387/91, 10.176/01 e 11.484/07</v>
          </cell>
          <cell r="O146" t="str">
            <v>Produto</v>
          </cell>
          <cell r="P146" t="str">
            <v>78.900.511/0007-42</v>
          </cell>
          <cell r="Q146">
            <v>43.883161512027499</v>
          </cell>
          <cell r="R146">
            <v>11.51932989690722</v>
          </cell>
        </row>
        <row r="147">
          <cell r="E147">
            <v>7896029075708</v>
          </cell>
          <cell r="F147" t="str">
            <v>RACAO PEDIGREE AD CARNE&amp;FRANGO 10,1KG</v>
          </cell>
          <cell r="G147">
            <v>138</v>
          </cell>
          <cell r="H147" t="str">
            <v>Pets</v>
          </cell>
          <cell r="I147">
            <v>570</v>
          </cell>
          <cell r="J147" t="str">
            <v>Cachorro  - alimentos secos</v>
          </cell>
          <cell r="K147" t="str">
            <v>2309.90.10</v>
          </cell>
          <cell r="L147" t="str">
            <v>UN</v>
          </cell>
          <cell r="M147">
            <v>1</v>
          </cell>
          <cell r="N147" t="str">
            <v>0 - Nacional, exceto as indicadas nos códigos 3 a 5 ou 8</v>
          </cell>
          <cell r="O147" t="str">
            <v>Produto</v>
          </cell>
          <cell r="P147" t="str">
            <v>33.929.075/0001-00</v>
          </cell>
          <cell r="Q147">
            <v>107.51</v>
          </cell>
          <cell r="R147">
            <v>28.221375000000002</v>
          </cell>
        </row>
        <row r="148">
          <cell r="E148">
            <v>7896029075685</v>
          </cell>
          <cell r="F148" t="str">
            <v>RACAO PEDIGREE AD CARNE&amp;FRANGO 1KG</v>
          </cell>
          <cell r="G148">
            <v>138</v>
          </cell>
          <cell r="H148" t="str">
            <v>Pets</v>
          </cell>
          <cell r="I148">
            <v>570</v>
          </cell>
          <cell r="J148" t="str">
            <v>Cachorro  - alimentos secos</v>
          </cell>
          <cell r="K148" t="str">
            <v>2309.90.10</v>
          </cell>
          <cell r="L148" t="str">
            <v>UN</v>
          </cell>
          <cell r="M148">
            <v>10</v>
          </cell>
          <cell r="N148" t="str">
            <v>0 - Nacional, exceto as indicadas nos códigos 3 a 5 ou 8</v>
          </cell>
          <cell r="O148" t="str">
            <v>Produto</v>
          </cell>
          <cell r="P148" t="str">
            <v>33.929.075/0001-00</v>
          </cell>
          <cell r="Q148">
            <v>16.829999999999998</v>
          </cell>
          <cell r="R148">
            <v>4.4178749999999996</v>
          </cell>
        </row>
        <row r="149">
          <cell r="E149">
            <v>7896029068328</v>
          </cell>
          <cell r="F149" t="str">
            <v>RACAO PEDIGREE AD CARNE&amp;VEGETAIS 10,1KG</v>
          </cell>
          <cell r="G149">
            <v>138</v>
          </cell>
          <cell r="H149" t="str">
            <v>Pets</v>
          </cell>
          <cell r="I149">
            <v>570</v>
          </cell>
          <cell r="J149" t="str">
            <v>Cachorro  - alimentos secos</v>
          </cell>
          <cell r="K149" t="str">
            <v>2309.90.10</v>
          </cell>
          <cell r="L149" t="str">
            <v>UN</v>
          </cell>
          <cell r="M149">
            <v>1</v>
          </cell>
          <cell r="N149" t="str">
            <v>0 - Nacional, exceto as indicadas nos códigos 3 a 5 ou 8</v>
          </cell>
          <cell r="O149" t="str">
            <v>Produto</v>
          </cell>
          <cell r="P149" t="str">
            <v>33.929.075/0001-00</v>
          </cell>
          <cell r="Q149">
            <v>107.51</v>
          </cell>
          <cell r="R149">
            <v>28.221375000000002</v>
          </cell>
        </row>
        <row r="150">
          <cell r="E150">
            <v>7896029006948</v>
          </cell>
          <cell r="F150" t="str">
            <v>RACAO PEDIGREE AD CARNE&amp;VEGETAIS 1KG</v>
          </cell>
          <cell r="G150">
            <v>138</v>
          </cell>
          <cell r="H150" t="str">
            <v>Pets</v>
          </cell>
          <cell r="I150">
            <v>570</v>
          </cell>
          <cell r="J150" t="str">
            <v>Cachorro  - alimentos secos</v>
          </cell>
          <cell r="K150" t="str">
            <v>2309.90.10</v>
          </cell>
          <cell r="L150" t="str">
            <v>UN</v>
          </cell>
          <cell r="M150">
            <v>10</v>
          </cell>
          <cell r="N150" t="str">
            <v>0 - Nacional, exceto as indicadas nos códigos 3 a 5 ou 8</v>
          </cell>
          <cell r="O150" t="str">
            <v>Produto</v>
          </cell>
          <cell r="P150" t="str">
            <v>33.929.075/0001-00</v>
          </cell>
          <cell r="Q150">
            <v>16.829999999999998</v>
          </cell>
          <cell r="R150">
            <v>4.4178749999999996</v>
          </cell>
        </row>
        <row r="151">
          <cell r="E151">
            <v>7797453062251</v>
          </cell>
          <cell r="F151" t="str">
            <v>RACAO PEDIGREE AD CARNE&amp;VEGETAIS 3KG</v>
          </cell>
          <cell r="G151">
            <v>138</v>
          </cell>
          <cell r="H151" t="str">
            <v>Pets</v>
          </cell>
          <cell r="I151">
            <v>570</v>
          </cell>
          <cell r="J151" t="str">
            <v>Cachorro  - alimentos secos</v>
          </cell>
          <cell r="K151" t="str">
            <v>2309.90.10</v>
          </cell>
          <cell r="L151" t="str">
            <v>UN</v>
          </cell>
          <cell r="M151">
            <v>6</v>
          </cell>
          <cell r="N151" t="str">
            <v>0 - Nacional, exceto as indicadas nos códigos 3 a 5 ou 8</v>
          </cell>
          <cell r="O151" t="str">
            <v>Produto</v>
          </cell>
          <cell r="P151" t="str">
            <v>33.929.075/0001-00</v>
          </cell>
          <cell r="Q151">
            <v>44.07</v>
          </cell>
          <cell r="R151">
            <v>11.568375000000001</v>
          </cell>
        </row>
        <row r="152">
          <cell r="E152">
            <v>7896029069127</v>
          </cell>
          <cell r="F152" t="str">
            <v>RACAO PEDIGREE AD RACAS PEQ 3KG</v>
          </cell>
          <cell r="G152">
            <v>138</v>
          </cell>
          <cell r="H152" t="str">
            <v>Pets</v>
          </cell>
          <cell r="I152">
            <v>570</v>
          </cell>
          <cell r="J152" t="str">
            <v>Cachorro  - alimentos secos</v>
          </cell>
          <cell r="K152" t="str">
            <v>2309.90.10</v>
          </cell>
          <cell r="L152" t="str">
            <v>UN</v>
          </cell>
          <cell r="M152">
            <v>6</v>
          </cell>
          <cell r="N152" t="str">
            <v>0 - Nacional, exceto as indicadas nos códigos 3 a 5 ou 8</v>
          </cell>
          <cell r="O152" t="str">
            <v>Produto</v>
          </cell>
          <cell r="P152" t="str">
            <v>33.929.075/0001-00</v>
          </cell>
          <cell r="Q152">
            <v>44.07</v>
          </cell>
          <cell r="R152">
            <v>11.568375000000001</v>
          </cell>
        </row>
        <row r="153">
          <cell r="E153">
            <v>7896029095645</v>
          </cell>
          <cell r="F153" t="str">
            <v>RACAO PEDIGREE EQN AD RACAS PEQ 1KG</v>
          </cell>
          <cell r="G153">
            <v>138</v>
          </cell>
          <cell r="H153" t="str">
            <v>Pets</v>
          </cell>
          <cell r="I153">
            <v>570</v>
          </cell>
          <cell r="J153" t="str">
            <v>Cachorro  - alimentos secos</v>
          </cell>
          <cell r="K153" t="str">
            <v>2309.90.10</v>
          </cell>
          <cell r="L153" t="str">
            <v>UN</v>
          </cell>
          <cell r="M153">
            <v>10</v>
          </cell>
          <cell r="N153" t="str">
            <v>0 - Nacional, exceto as indicadas nos códigos 3 a 5 ou 8</v>
          </cell>
          <cell r="O153" t="str">
            <v>Produto</v>
          </cell>
          <cell r="P153" t="str">
            <v>33.929.075/0001-00</v>
          </cell>
          <cell r="Q153">
            <v>20.86</v>
          </cell>
          <cell r="R153">
            <v>5.4757499999999997</v>
          </cell>
        </row>
        <row r="154">
          <cell r="E154">
            <v>7896029095768</v>
          </cell>
          <cell r="F154" t="str">
            <v>RACAO PEDIGREE EQN AD RMG 1KG</v>
          </cell>
          <cell r="G154">
            <v>138</v>
          </cell>
          <cell r="H154" t="str">
            <v>Pets</v>
          </cell>
          <cell r="I154">
            <v>570</v>
          </cell>
          <cell r="J154" t="str">
            <v>Cachorro  - alimentos secos</v>
          </cell>
          <cell r="K154" t="str">
            <v>2309.90.10</v>
          </cell>
          <cell r="L154" t="str">
            <v>UN</v>
          </cell>
          <cell r="M154">
            <v>10</v>
          </cell>
          <cell r="N154" t="str">
            <v>0 - Nacional, exceto as indicadas nos códigos 3 a 5 ou 8</v>
          </cell>
          <cell r="O154" t="str">
            <v>Produto</v>
          </cell>
          <cell r="P154" t="str">
            <v>33.929.075/0001-00</v>
          </cell>
          <cell r="Q154">
            <v>20.86</v>
          </cell>
          <cell r="R154">
            <v>5.4757499999999997</v>
          </cell>
        </row>
        <row r="155">
          <cell r="E155">
            <v>7896029095744</v>
          </cell>
          <cell r="F155" t="str">
            <v>RACAO PEDIGREE EQN AD RMG 3KG</v>
          </cell>
          <cell r="G155">
            <v>138</v>
          </cell>
          <cell r="H155" t="str">
            <v>Pets</v>
          </cell>
          <cell r="I155">
            <v>570</v>
          </cell>
          <cell r="J155" t="str">
            <v>Cachorro  - alimentos secos</v>
          </cell>
          <cell r="K155" t="str">
            <v>2309.90.10</v>
          </cell>
          <cell r="L155" t="str">
            <v>UN</v>
          </cell>
          <cell r="M155">
            <v>6</v>
          </cell>
          <cell r="N155" t="str">
            <v>0 - Nacional, exceto as indicadas nos códigos 3 a 5 ou 8</v>
          </cell>
          <cell r="O155" t="str">
            <v>Produto</v>
          </cell>
          <cell r="P155" t="str">
            <v>33.929.075/0001-00</v>
          </cell>
          <cell r="Q155">
            <v>53.21</v>
          </cell>
          <cell r="R155">
            <v>13.967625</v>
          </cell>
        </row>
        <row r="156">
          <cell r="E156">
            <v>7896029057988</v>
          </cell>
          <cell r="F156" t="str">
            <v>RACAO PEDIGREE EQN FILHOTE 1KG</v>
          </cell>
          <cell r="G156">
            <v>138</v>
          </cell>
          <cell r="H156" t="str">
            <v>Pets</v>
          </cell>
          <cell r="I156">
            <v>570</v>
          </cell>
          <cell r="J156" t="str">
            <v>Cachorro  - alimentos secos</v>
          </cell>
          <cell r="K156" t="str">
            <v>2309.90.10</v>
          </cell>
          <cell r="L156" t="str">
            <v>UN</v>
          </cell>
          <cell r="M156">
            <v>10</v>
          </cell>
          <cell r="N156" t="str">
            <v>0 - Nacional, exceto as indicadas nos códigos 3 a 5 ou 8</v>
          </cell>
          <cell r="O156" t="str">
            <v>Produto</v>
          </cell>
          <cell r="P156" t="str">
            <v>33.929.075/0001-00</v>
          </cell>
          <cell r="Q156">
            <v>20.86</v>
          </cell>
          <cell r="R156">
            <v>5.4757499999999997</v>
          </cell>
        </row>
        <row r="157">
          <cell r="E157">
            <v>7896029058077</v>
          </cell>
          <cell r="F157" t="str">
            <v>RACAO PEDIGREE EQN FILHOTE 3KG</v>
          </cell>
          <cell r="G157">
            <v>138</v>
          </cell>
          <cell r="H157" t="str">
            <v>Pets</v>
          </cell>
          <cell r="I157">
            <v>570</v>
          </cell>
          <cell r="J157" t="str">
            <v>Cachorro  - alimentos secos</v>
          </cell>
          <cell r="K157" t="str">
            <v>2309.90.10</v>
          </cell>
          <cell r="L157" t="str">
            <v>UN</v>
          </cell>
          <cell r="M157">
            <v>6</v>
          </cell>
          <cell r="N157" t="str">
            <v>0 - Nacional, exceto as indicadas nos códigos 3 a 5 ou 8</v>
          </cell>
          <cell r="O157" t="str">
            <v>Produto</v>
          </cell>
          <cell r="P157" t="str">
            <v>33.929.075/0001-00</v>
          </cell>
          <cell r="Q157">
            <v>55.7</v>
          </cell>
          <cell r="R157">
            <v>14.621250000000002</v>
          </cell>
        </row>
        <row r="158">
          <cell r="E158">
            <v>7896029069486</v>
          </cell>
          <cell r="F158" t="str">
            <v>RACAO PEDIGREE FILHOTES RACAS PEQ 900G</v>
          </cell>
          <cell r="G158">
            <v>138</v>
          </cell>
          <cell r="H158" t="str">
            <v>Pets</v>
          </cell>
          <cell r="I158">
            <v>570</v>
          </cell>
          <cell r="J158" t="str">
            <v>Cachorro  - alimentos secos</v>
          </cell>
          <cell r="K158" t="str">
            <v>2309.90.10</v>
          </cell>
          <cell r="L158" t="str">
            <v>UN</v>
          </cell>
          <cell r="M158">
            <v>10</v>
          </cell>
          <cell r="N158" t="str">
            <v>0 - Nacional, exceto as indicadas nos códigos 3 a 5 ou 8</v>
          </cell>
          <cell r="O158" t="str">
            <v>Produto</v>
          </cell>
          <cell r="P158" t="str">
            <v>33.929.075/0001-00</v>
          </cell>
          <cell r="Q158">
            <v>17.989999999999998</v>
          </cell>
          <cell r="R158">
            <v>4.7223749999999995</v>
          </cell>
        </row>
        <row r="159">
          <cell r="E159">
            <v>7896029006719</v>
          </cell>
          <cell r="F159" t="str">
            <v>RACAO PEDIGREE FILHOTES RMG 1KG</v>
          </cell>
          <cell r="G159">
            <v>138</v>
          </cell>
          <cell r="H159" t="str">
            <v>Pets</v>
          </cell>
          <cell r="I159">
            <v>570</v>
          </cell>
          <cell r="J159" t="str">
            <v>Cachorro  - alimentos secos</v>
          </cell>
          <cell r="K159" t="str">
            <v>2309.90.10</v>
          </cell>
          <cell r="L159" t="str">
            <v>UN</v>
          </cell>
          <cell r="M159">
            <v>10</v>
          </cell>
          <cell r="N159" t="str">
            <v>0 - Nacional, exceto as indicadas nos códigos 3 a 5 ou 8</v>
          </cell>
          <cell r="O159" t="str">
            <v>Produto</v>
          </cell>
          <cell r="P159" t="str">
            <v>33.929.075/0001-00</v>
          </cell>
          <cell r="Q159">
            <v>17.989999999999998</v>
          </cell>
          <cell r="R159">
            <v>4.7223749999999995</v>
          </cell>
        </row>
        <row r="160">
          <cell r="E160">
            <v>7896029007112</v>
          </cell>
          <cell r="F160" t="str">
            <v>RACAO WHISKAS ADULTO CARNE 1KG</v>
          </cell>
          <cell r="G160">
            <v>138</v>
          </cell>
          <cell r="H160" t="str">
            <v>Pets</v>
          </cell>
          <cell r="I160">
            <v>1520</v>
          </cell>
          <cell r="J160" t="str">
            <v>Gatos  - alimentos secos</v>
          </cell>
          <cell r="K160" t="str">
            <v>2309.90.10</v>
          </cell>
          <cell r="L160" t="str">
            <v>UN</v>
          </cell>
          <cell r="M160">
            <v>10</v>
          </cell>
          <cell r="N160" t="str">
            <v>0 - Nacional, exceto as indicadas nos códigos 3 a 5 ou 8</v>
          </cell>
          <cell r="O160" t="str">
            <v>Produto</v>
          </cell>
          <cell r="P160" t="str">
            <v>33.929.075/0001-00</v>
          </cell>
          <cell r="Q160">
            <v>20.83</v>
          </cell>
          <cell r="R160">
            <v>5.4678749999999994</v>
          </cell>
        </row>
        <row r="161">
          <cell r="E161">
            <v>7896029007013</v>
          </cell>
          <cell r="F161" t="str">
            <v>RACAO WHISKAS ADULTO CARNE 500G</v>
          </cell>
          <cell r="G161">
            <v>138</v>
          </cell>
          <cell r="H161" t="str">
            <v>Pets</v>
          </cell>
          <cell r="I161">
            <v>1520</v>
          </cell>
          <cell r="J161" t="str">
            <v>Gatos  - alimentos secos</v>
          </cell>
          <cell r="K161" t="str">
            <v>2309.90.10</v>
          </cell>
          <cell r="L161" t="str">
            <v>UN</v>
          </cell>
          <cell r="M161">
            <v>20</v>
          </cell>
          <cell r="N161" t="str">
            <v>0 - Nacional, exceto as indicadas nos códigos 3 a 5 ou 8</v>
          </cell>
          <cell r="O161" t="str">
            <v>Produto</v>
          </cell>
          <cell r="P161" t="str">
            <v>33.929.075/0001-00</v>
          </cell>
          <cell r="Q161">
            <v>13.62</v>
          </cell>
          <cell r="R161">
            <v>3.57525</v>
          </cell>
        </row>
        <row r="162">
          <cell r="E162">
            <v>7896029007334</v>
          </cell>
          <cell r="F162" t="str">
            <v>RACAO WHISKAS ADULTO FRANGO 1KG</v>
          </cell>
          <cell r="G162">
            <v>138</v>
          </cell>
          <cell r="H162" t="str">
            <v>Pets</v>
          </cell>
          <cell r="I162">
            <v>1520</v>
          </cell>
          <cell r="J162" t="str">
            <v>Gatos  - alimentos secos</v>
          </cell>
          <cell r="K162" t="str">
            <v>2309.90.10</v>
          </cell>
          <cell r="L162" t="str">
            <v>UN</v>
          </cell>
          <cell r="M162">
            <v>10</v>
          </cell>
          <cell r="N162" t="str">
            <v>0 - Nacional, exceto as indicadas nos códigos 3 a 5 ou 8</v>
          </cell>
          <cell r="O162" t="str">
            <v>Produto</v>
          </cell>
          <cell r="P162" t="str">
            <v>33.929.075/0001-00</v>
          </cell>
          <cell r="Q162">
            <v>20.83</v>
          </cell>
          <cell r="R162">
            <v>5.4678749999999994</v>
          </cell>
        </row>
        <row r="163">
          <cell r="E163">
            <v>7896029007129</v>
          </cell>
          <cell r="F163" t="str">
            <v>RACAO WHISKAS ADULTO PEIXE 1KG</v>
          </cell>
          <cell r="G163">
            <v>138</v>
          </cell>
          <cell r="H163" t="str">
            <v>Pets</v>
          </cell>
          <cell r="I163">
            <v>1520</v>
          </cell>
          <cell r="J163" t="str">
            <v>Gatos  - alimentos secos</v>
          </cell>
          <cell r="K163" t="str">
            <v>2309.90.10</v>
          </cell>
          <cell r="L163" t="str">
            <v>UN</v>
          </cell>
          <cell r="M163">
            <v>10</v>
          </cell>
          <cell r="N163" t="str">
            <v>0 - Nacional, exceto as indicadas nos códigos 3 a 5 ou 8</v>
          </cell>
          <cell r="O163" t="str">
            <v>Produto</v>
          </cell>
          <cell r="P163" t="str">
            <v>33.929.075/0001-00</v>
          </cell>
          <cell r="Q163">
            <v>20.83</v>
          </cell>
          <cell r="R163">
            <v>5.4678749999999994</v>
          </cell>
        </row>
        <row r="164">
          <cell r="E164">
            <v>7896029007020</v>
          </cell>
          <cell r="F164" t="str">
            <v>RACAO WHISKAS ADULTO PEIXE 500G</v>
          </cell>
          <cell r="G164">
            <v>138</v>
          </cell>
          <cell r="H164" t="str">
            <v>Pets</v>
          </cell>
          <cell r="I164">
            <v>1520</v>
          </cell>
          <cell r="J164" t="str">
            <v>Gatos  - alimentos secos</v>
          </cell>
          <cell r="K164" t="str">
            <v>2309.90.10</v>
          </cell>
          <cell r="L164" t="str">
            <v>UN</v>
          </cell>
          <cell r="M164">
            <v>20</v>
          </cell>
          <cell r="N164" t="str">
            <v>0 - Nacional, exceto as indicadas nos códigos 3 a 5 ou 8</v>
          </cell>
          <cell r="O164" t="str">
            <v>Produto</v>
          </cell>
          <cell r="P164" t="str">
            <v>33.929.075/0001-00</v>
          </cell>
          <cell r="Q164">
            <v>13.62</v>
          </cell>
          <cell r="R164">
            <v>3.57525</v>
          </cell>
        </row>
        <row r="165">
          <cell r="E165">
            <v>7896029086827</v>
          </cell>
          <cell r="F165" t="str">
            <v>RACAO WHISKAS GATO CAST CARNE 1KG</v>
          </cell>
          <cell r="G165">
            <v>138</v>
          </cell>
          <cell r="H165" t="str">
            <v>Pets</v>
          </cell>
          <cell r="I165">
            <v>1520</v>
          </cell>
          <cell r="J165" t="str">
            <v>Gatos  - alimentos secos</v>
          </cell>
          <cell r="K165" t="str">
            <v>2309.90.10</v>
          </cell>
          <cell r="L165" t="str">
            <v>UN</v>
          </cell>
          <cell r="M165">
            <v>10</v>
          </cell>
          <cell r="N165" t="str">
            <v>0 - Nacional, exceto as indicadas nos códigos 3 a 5 ou 8</v>
          </cell>
          <cell r="O165" t="str">
            <v>Produto</v>
          </cell>
          <cell r="P165" t="str">
            <v>33.929.075/0001-00</v>
          </cell>
          <cell r="Q165">
            <v>20.83</v>
          </cell>
          <cell r="R165">
            <v>5.4678749999999994</v>
          </cell>
        </row>
        <row r="166">
          <cell r="E166">
            <v>7896029086995</v>
          </cell>
          <cell r="F166" t="str">
            <v>RACAO WHISKAS GATO CAST CARNE 500G</v>
          </cell>
          <cell r="G166">
            <v>138</v>
          </cell>
          <cell r="H166" t="str">
            <v>Pets</v>
          </cell>
          <cell r="I166">
            <v>1520</v>
          </cell>
          <cell r="J166" t="str">
            <v>Gatos  - alimentos secos</v>
          </cell>
          <cell r="K166" t="str">
            <v>2309.90.10</v>
          </cell>
          <cell r="L166" t="str">
            <v>UN</v>
          </cell>
          <cell r="M166">
            <v>20</v>
          </cell>
          <cell r="N166" t="str">
            <v>0 - Nacional, exceto as indicadas nos códigos 3 a 5 ou 8</v>
          </cell>
          <cell r="O166" t="str">
            <v>Produto</v>
          </cell>
          <cell r="P166" t="str">
            <v>33.929.075/0001-00</v>
          </cell>
          <cell r="Q166">
            <v>13.62</v>
          </cell>
          <cell r="R166">
            <v>3.57525</v>
          </cell>
        </row>
        <row r="167">
          <cell r="E167">
            <v>7896029071502</v>
          </cell>
          <cell r="F167" t="str">
            <v>RACAO WHISKAS GATOS CAST PEIXE 1KG</v>
          </cell>
          <cell r="G167">
            <v>138</v>
          </cell>
          <cell r="H167" t="str">
            <v>Pets</v>
          </cell>
          <cell r="I167">
            <v>1520</v>
          </cell>
          <cell r="J167" t="str">
            <v>Gatos  - alimentos secos</v>
          </cell>
          <cell r="K167" t="str">
            <v>2309.90.10</v>
          </cell>
          <cell r="L167" t="str">
            <v>UN</v>
          </cell>
          <cell r="M167">
            <v>10</v>
          </cell>
          <cell r="N167" t="str">
            <v>0 - Nacional, exceto as indicadas nos códigos 3 a 5 ou 8</v>
          </cell>
          <cell r="O167" t="str">
            <v>Produto</v>
          </cell>
          <cell r="P167" t="str">
            <v>33.929.075/0001-00</v>
          </cell>
          <cell r="Q167">
            <v>20.83</v>
          </cell>
          <cell r="R167">
            <v>5.4678749999999994</v>
          </cell>
        </row>
        <row r="168">
          <cell r="E168">
            <v>7896077622220</v>
          </cell>
          <cell r="F168" t="str">
            <v>REQUEIJÃO CREMOSO CRIOULO 400G</v>
          </cell>
          <cell r="G168">
            <v>138</v>
          </cell>
          <cell r="H168" t="str">
            <v>Frios e laticinios</v>
          </cell>
          <cell r="I168">
            <v>3110</v>
          </cell>
          <cell r="J168" t="str">
            <v>Requeijao</v>
          </cell>
          <cell r="K168" t="str">
            <v>0406.10.90</v>
          </cell>
          <cell r="L168" t="str">
            <v>UN</v>
          </cell>
          <cell r="M168">
            <v>12</v>
          </cell>
          <cell r="N168" t="str">
            <v>4 - Nacional, cuja produção tenha sido feita em conformidade com os processos produtivos básicos de que tratam o Decreto-Lei nº 288/67 e as Leis nºs 8.248/91,8.387/91, 10.176/01 e 11.484/07</v>
          </cell>
          <cell r="O168" t="str">
            <v>Produto</v>
          </cell>
          <cell r="P168" t="str">
            <v>78.900.511/0007-42</v>
          </cell>
          <cell r="Q168">
            <v>8.9516666666666609</v>
          </cell>
          <cell r="R168">
            <v>2.3498124999999987</v>
          </cell>
        </row>
        <row r="169">
          <cell r="E169">
            <v>7896077610104</v>
          </cell>
          <cell r="F169" t="str">
            <v>REQUEIJÃO CREMOSO CRIOULO CHEDDAR 400G</v>
          </cell>
          <cell r="G169">
            <v>138</v>
          </cell>
          <cell r="H169" t="str">
            <v>Frios e laticinios</v>
          </cell>
          <cell r="I169">
            <v>3110</v>
          </cell>
          <cell r="J169" t="str">
            <v>Requeijao</v>
          </cell>
          <cell r="K169" t="str">
            <v>0406.10.90</v>
          </cell>
          <cell r="L169" t="str">
            <v>UN</v>
          </cell>
          <cell r="M169">
            <v>12</v>
          </cell>
          <cell r="N169" t="str">
            <v>4 - Nacional, cuja produção tenha sido feita em conformidade com os processos produtivos básicos de que tratam o Decreto-Lei nº 288/67 e as Leis nºs 8.248/91,8.387/91, 10.176/01 e 11.484/07</v>
          </cell>
          <cell r="O169" t="str">
            <v>Produto</v>
          </cell>
          <cell r="P169" t="str">
            <v>78.900.511/0007-42</v>
          </cell>
          <cell r="Q169">
            <v>9.3674999999999997</v>
          </cell>
          <cell r="R169">
            <v>2.4589687499999999</v>
          </cell>
        </row>
        <row r="170">
          <cell r="E170">
            <v>7894904202409</v>
          </cell>
          <cell r="F170" t="str">
            <v>SALAME BORDA PIMENTA SEARA GOURMET 100G</v>
          </cell>
          <cell r="G170">
            <v>138</v>
          </cell>
          <cell r="H170" t="str">
            <v>Frios e laticinios</v>
          </cell>
          <cell r="I170">
            <v>3180</v>
          </cell>
          <cell r="J170" t="str">
            <v>Salame</v>
          </cell>
          <cell r="K170" t="str">
            <v>1601.00.00</v>
          </cell>
          <cell r="L170" t="str">
            <v>UN</v>
          </cell>
          <cell r="M170">
            <v>30</v>
          </cell>
          <cell r="N170" t="str">
            <v>4 - Nacional, cuja produção tenha sido feita em conformidade com os processos produtivos básicos de que tratam o Decreto-Lei nº 288/67 e as Leis nºs 8.248/91,8.387/91, 10.176/01 e 11.484/07</v>
          </cell>
          <cell r="O170" t="str">
            <v>Produto</v>
          </cell>
          <cell r="P170" t="str">
            <v>83.044.016/0054-35</v>
          </cell>
          <cell r="Q170">
            <v>9.49</v>
          </cell>
          <cell r="R170">
            <v>2.4911250000000003</v>
          </cell>
        </row>
        <row r="171">
          <cell r="E171">
            <v>7894904211234</v>
          </cell>
          <cell r="F171" t="str">
            <v>SALAME HAMBURGUES FATIADO SEARA 100G</v>
          </cell>
          <cell r="G171">
            <v>138</v>
          </cell>
          <cell r="H171" t="str">
            <v>Frios e laticinios</v>
          </cell>
          <cell r="I171">
            <v>3180</v>
          </cell>
          <cell r="J171" t="str">
            <v>Salame</v>
          </cell>
          <cell r="K171" t="str">
            <v>1601.00.00</v>
          </cell>
          <cell r="L171" t="str">
            <v>UN</v>
          </cell>
          <cell r="M171">
            <v>30</v>
          </cell>
          <cell r="N171" t="str">
            <v>4 - Nacional, cuja produção tenha sido feita em conformidade com os processos produtivos básicos de que tratam o Decreto-Lei nº 288/67 e as Leis nºs 8.248/91,8.387/91, 10.176/01 e 11.484/07</v>
          </cell>
          <cell r="O171" t="str">
            <v>Produto</v>
          </cell>
          <cell r="P171" t="str">
            <v>83.044.016/0054-35</v>
          </cell>
          <cell r="Q171">
            <v>8.6199999999999992</v>
          </cell>
          <cell r="R171">
            <v>2.26275</v>
          </cell>
        </row>
        <row r="172">
          <cell r="E172">
            <v>7894904684694</v>
          </cell>
          <cell r="F172" t="str">
            <v>SALAME HAMBURGUÊS SEARA KG</v>
          </cell>
          <cell r="G172">
            <v>138</v>
          </cell>
          <cell r="H172" t="str">
            <v>Frios e laticinios</v>
          </cell>
          <cell r="I172">
            <v>3180</v>
          </cell>
          <cell r="J172" t="str">
            <v>Salame</v>
          </cell>
          <cell r="K172" t="str">
            <v>1601.00.00</v>
          </cell>
          <cell r="L172" t="str">
            <v>UN</v>
          </cell>
          <cell r="M172">
            <v>5</v>
          </cell>
          <cell r="N172" t="str">
            <v>4 - Nacional, cuja produção tenha sido feita em conformidade com os processos produtivos básicos de que tratam o Decreto-Lei nº 288/67 e as Leis nºs 8.248/91,8.387/91, 10.176/01 e 11.484/07</v>
          </cell>
          <cell r="O172" t="str">
            <v>Produto</v>
          </cell>
          <cell r="P172" t="str">
            <v>83.044.016/0054-35</v>
          </cell>
          <cell r="Q172">
            <v>65.22</v>
          </cell>
          <cell r="R172">
            <v>17.120250000000002</v>
          </cell>
        </row>
        <row r="173">
          <cell r="E173">
            <v>7894904555659</v>
          </cell>
          <cell r="F173" t="str">
            <v>SALAME ITALIANO FATIADO SEARA 100G</v>
          </cell>
          <cell r="G173">
            <v>138</v>
          </cell>
          <cell r="H173" t="str">
            <v>Frios e laticinios</v>
          </cell>
          <cell r="I173">
            <v>3180</v>
          </cell>
          <cell r="J173" t="str">
            <v>Salame</v>
          </cell>
          <cell r="K173" t="str">
            <v>1601.00.00</v>
          </cell>
          <cell r="L173" t="str">
            <v>UN</v>
          </cell>
          <cell r="M173">
            <v>30</v>
          </cell>
          <cell r="N173" t="str">
            <v>4 - Nacional, cuja produção tenha sido feita em conformidade com os processos produtivos básicos de que tratam o Decreto-Lei nº 288/67 e as Leis nºs 8.248/91,8.387/91, 10.176/01 e 11.484/07</v>
          </cell>
          <cell r="O173" t="str">
            <v>Produto</v>
          </cell>
          <cell r="P173" t="str">
            <v>83.044.016/0054-35</v>
          </cell>
          <cell r="Q173">
            <v>8.44</v>
          </cell>
          <cell r="R173">
            <v>2.2155</v>
          </cell>
        </row>
        <row r="174">
          <cell r="E174">
            <v>7894904706983</v>
          </cell>
          <cell r="F174" t="str">
            <v>SALAME TIPO ITALIANO PEQ SEARA KG</v>
          </cell>
          <cell r="G174">
            <v>138</v>
          </cell>
          <cell r="H174" t="str">
            <v>Frios e laticinios</v>
          </cell>
          <cell r="I174">
            <v>3180</v>
          </cell>
          <cell r="J174" t="str">
            <v>Salame</v>
          </cell>
          <cell r="K174" t="str">
            <v>1601.00.00</v>
          </cell>
          <cell r="L174" t="str">
            <v>UN</v>
          </cell>
          <cell r="M174">
            <v>6</v>
          </cell>
          <cell r="N174" t="str">
            <v>4 - Nacional, cuja produção tenha sido feita em conformidade com os processos produtivos básicos de que tratam o Decreto-Lei nº 288/67 e as Leis nºs 8.248/91,8.387/91, 10.176/01 e 11.484/07</v>
          </cell>
          <cell r="O174" t="str">
            <v>Produto</v>
          </cell>
          <cell r="P174" t="str">
            <v>83.044.016/0054-35</v>
          </cell>
          <cell r="Q174">
            <v>65.22</v>
          </cell>
          <cell r="R174">
            <v>17.120250000000002</v>
          </cell>
        </row>
        <row r="175">
          <cell r="E175">
            <v>7894904707218</v>
          </cell>
          <cell r="F175" t="str">
            <v>SALAMINHO SEARA KG</v>
          </cell>
          <cell r="G175">
            <v>138</v>
          </cell>
          <cell r="H175" t="str">
            <v>Frios e laticinios</v>
          </cell>
          <cell r="I175">
            <v>3180</v>
          </cell>
          <cell r="J175" t="str">
            <v>Salame</v>
          </cell>
          <cell r="K175" t="str">
            <v>1601.00.00</v>
          </cell>
          <cell r="L175" t="str">
            <v>UN</v>
          </cell>
          <cell r="M175">
            <v>5</v>
          </cell>
          <cell r="N175" t="str">
            <v>4 - Nacional, cuja produção tenha sido feita em conformidade com os processos produtivos básicos de que tratam o Decreto-Lei nº 288/67 e as Leis nºs 8.248/91,8.387/91, 10.176/01 e 11.484/07</v>
          </cell>
          <cell r="O175" t="str">
            <v>Produto</v>
          </cell>
          <cell r="P175" t="str">
            <v>83.044.016/0054-35</v>
          </cell>
          <cell r="Q175">
            <v>65.22</v>
          </cell>
          <cell r="R175">
            <v>17.120250000000002</v>
          </cell>
        </row>
        <row r="176">
          <cell r="E176">
            <v>7894904005833</v>
          </cell>
          <cell r="F176" t="str">
            <v>SALSICHA DE FRANGO SEARA 500G</v>
          </cell>
          <cell r="G176">
            <v>138</v>
          </cell>
          <cell r="H176" t="str">
            <v>Frios e laticinios</v>
          </cell>
          <cell r="I176">
            <v>3220</v>
          </cell>
          <cell r="J176" t="str">
            <v>Salsicha</v>
          </cell>
          <cell r="K176" t="str">
            <v>1601.00.00</v>
          </cell>
          <cell r="L176" t="str">
            <v>UN</v>
          </cell>
          <cell r="M176">
            <v>12</v>
          </cell>
          <cell r="N176" t="str">
            <v>4 - Nacional, cuja produção tenha sido feita em conformidade com os processos produtivos básicos de que tratam o Decreto-Lei nº 288/67 e as Leis nºs 8.248/91,8.387/91, 10.176/01 e 11.484/07</v>
          </cell>
          <cell r="O176" t="str">
            <v>Produto</v>
          </cell>
          <cell r="P176" t="str">
            <v>83.044.016/0054-35</v>
          </cell>
          <cell r="Q176">
            <v>7.73</v>
          </cell>
          <cell r="R176">
            <v>2.0291250000000001</v>
          </cell>
        </row>
        <row r="177">
          <cell r="E177">
            <v>7894904726950</v>
          </cell>
          <cell r="F177" t="str">
            <v>SALSICHA RESFRIADA SEARA KG</v>
          </cell>
          <cell r="G177">
            <v>138</v>
          </cell>
          <cell r="H177" t="str">
            <v>Frios e laticinios</v>
          </cell>
          <cell r="I177">
            <v>3220</v>
          </cell>
          <cell r="J177" t="str">
            <v>Salsicha</v>
          </cell>
          <cell r="K177" t="str">
            <v>1601.00.00</v>
          </cell>
          <cell r="L177" t="str">
            <v>UN</v>
          </cell>
          <cell r="M177">
            <v>12</v>
          </cell>
          <cell r="N177" t="str">
            <v>4 - Nacional, cuja produção tenha sido feita em conformidade com os processos produtivos básicos de que tratam o Decreto-Lei nº 288/67 e as Leis nºs 8.248/91,8.387/91, 10.176/01 e 11.484/07</v>
          </cell>
          <cell r="O177" t="str">
            <v>Produto</v>
          </cell>
          <cell r="P177" t="str">
            <v>83.044.016/0054-35</v>
          </cell>
          <cell r="Q177">
            <v>10.16</v>
          </cell>
          <cell r="R177">
            <v>2.6670000000000003</v>
          </cell>
        </row>
        <row r="178">
          <cell r="E178">
            <v>7894904572465</v>
          </cell>
          <cell r="F178" t="str">
            <v>SALSICHA SEARA CONGELADA KG</v>
          </cell>
          <cell r="G178">
            <v>138</v>
          </cell>
          <cell r="H178" t="str">
            <v>Frios e laticinios</v>
          </cell>
          <cell r="I178">
            <v>3220</v>
          </cell>
          <cell r="J178" t="str">
            <v>Salsicha</v>
          </cell>
          <cell r="K178" t="str">
            <v>1601.00.00</v>
          </cell>
          <cell r="L178" t="str">
            <v>UN</v>
          </cell>
          <cell r="M178">
            <v>20</v>
          </cell>
          <cell r="N178" t="str">
            <v>4 - Nacional, cuja produção tenha sido feita em conformidade com os processos produtivos básicos de que tratam o Decreto-Lei nº 288/67 e as Leis nºs 8.248/91,8.387/91, 10.176/01 e 11.484/07</v>
          </cell>
          <cell r="O178" t="str">
            <v>Produto</v>
          </cell>
          <cell r="P178" t="str">
            <v>83.044.016/0054-35</v>
          </cell>
          <cell r="Q178">
            <v>9.2799999999999994</v>
          </cell>
          <cell r="R178">
            <v>2.4359999999999999</v>
          </cell>
        </row>
        <row r="179">
          <cell r="E179">
            <v>7896009301032</v>
          </cell>
          <cell r="F179" t="str">
            <v>SARDINHA COQUEIRO 165G OLEO</v>
          </cell>
          <cell r="G179">
            <v>138</v>
          </cell>
          <cell r="H179" t="str">
            <v>Enlatados e conservas</v>
          </cell>
          <cell r="I179">
            <v>3240</v>
          </cell>
          <cell r="J179" t="str">
            <v>Sardinha</v>
          </cell>
          <cell r="K179" t="str">
            <v>1604.13.10</v>
          </cell>
          <cell r="L179" t="str">
            <v>UN</v>
          </cell>
          <cell r="M179">
            <v>48</v>
          </cell>
          <cell r="N179" t="str">
            <v>4 - Nacional, cuja produção tenha sido feita em conformidade com os processos produtivos básicos de que tratam o Decreto-Lei nº 288/67 e as Leis nºs 8.248/91,8.387/91, 10.176/01 e 11.484/07</v>
          </cell>
          <cell r="O179" t="str">
            <v>Produto</v>
          </cell>
          <cell r="P179" t="str">
            <v>00.226.383/0001-10</v>
          </cell>
          <cell r="Q179">
            <v>7.569</v>
          </cell>
          <cell r="R179">
            <v>1.9868625</v>
          </cell>
        </row>
        <row r="180">
          <cell r="E180">
            <v>7896009301025</v>
          </cell>
          <cell r="F180" t="str">
            <v>SARDINHA COQUEIRO 165G TOMATE</v>
          </cell>
          <cell r="G180">
            <v>138</v>
          </cell>
          <cell r="H180" t="str">
            <v>Enlatados e conservas</v>
          </cell>
          <cell r="I180">
            <v>3240</v>
          </cell>
          <cell r="J180" t="str">
            <v>Sardinha</v>
          </cell>
          <cell r="K180" t="str">
            <v>1604.13.10</v>
          </cell>
          <cell r="L180" t="str">
            <v>UN</v>
          </cell>
          <cell r="M180">
            <v>48</v>
          </cell>
          <cell r="N180" t="str">
            <v>4 - Nacional, cuja produção tenha sido feita em conformidade com os processos produtivos básicos de que tratam o Decreto-Lei nº 288/67 e as Leis nºs 8.248/91,8.387/91, 10.176/01 e 11.484/07</v>
          </cell>
          <cell r="O180" t="str">
            <v>Produto</v>
          </cell>
          <cell r="P180" t="str">
            <v>00.226.383/0001-10</v>
          </cell>
          <cell r="Q180">
            <v>7.569</v>
          </cell>
          <cell r="R180">
            <v>1.9868625</v>
          </cell>
        </row>
        <row r="181">
          <cell r="E181">
            <v>7896009301018</v>
          </cell>
          <cell r="F181" t="str">
            <v>SARDINHA COQUEIRO 83G ERVAS FINAS</v>
          </cell>
          <cell r="G181">
            <v>138</v>
          </cell>
          <cell r="H181" t="str">
            <v>Enlatados e conservas</v>
          </cell>
          <cell r="I181">
            <v>3240</v>
          </cell>
          <cell r="J181" t="str">
            <v>Sardinha</v>
          </cell>
          <cell r="K181" t="str">
            <v>1604.13.10</v>
          </cell>
          <cell r="L181" t="str">
            <v>UN</v>
          </cell>
          <cell r="M181">
            <v>54</v>
          </cell>
          <cell r="N181" t="str">
            <v>4 - Nacional, cuja produção tenha sido feita em conformidade com os processos produtivos básicos de que tratam o Decreto-Lei nº 288/67 e as Leis nºs 8.248/91,8.387/91, 10.176/01 e 11.484/07</v>
          </cell>
          <cell r="O181" t="str">
            <v>Produto</v>
          </cell>
          <cell r="P181" t="str">
            <v>00.226.383/0001-10</v>
          </cell>
          <cell r="Q181">
            <v>3.7889999999999997</v>
          </cell>
          <cell r="R181">
            <v>0.99461250000000001</v>
          </cell>
        </row>
        <row r="182">
          <cell r="E182">
            <v>7896009301056</v>
          </cell>
          <cell r="F182" t="str">
            <v>SARDINHA COQUEIRO 83G LIMAO</v>
          </cell>
          <cell r="G182">
            <v>138</v>
          </cell>
          <cell r="H182" t="str">
            <v>Enlatados e conservas</v>
          </cell>
          <cell r="I182">
            <v>3240</v>
          </cell>
          <cell r="J182" t="str">
            <v>Sardinha</v>
          </cell>
          <cell r="K182" t="str">
            <v>1604.13.10</v>
          </cell>
          <cell r="L182" t="str">
            <v>UN</v>
          </cell>
          <cell r="M182">
            <v>54</v>
          </cell>
          <cell r="N182" t="str">
            <v>4 - Nacional, cuja produção tenha sido feita em conformidade com os processos produtivos básicos de que tratam o Decreto-Lei nº 288/67 e as Leis nºs 8.248/91,8.387/91, 10.176/01 e 11.484/07</v>
          </cell>
          <cell r="O182" t="str">
            <v>Produto</v>
          </cell>
          <cell r="P182" t="str">
            <v>00.226.383/0001-10</v>
          </cell>
          <cell r="Q182">
            <v>3.7889999999999997</v>
          </cell>
          <cell r="R182">
            <v>0.99461250000000001</v>
          </cell>
        </row>
        <row r="183">
          <cell r="E183">
            <v>7896009301049</v>
          </cell>
          <cell r="F183" t="str">
            <v>SARDINHA COQUEIRO 83G OLEO</v>
          </cell>
          <cell r="G183">
            <v>138</v>
          </cell>
          <cell r="H183" t="str">
            <v>Enlatados e conservas</v>
          </cell>
          <cell r="I183">
            <v>3240</v>
          </cell>
          <cell r="J183" t="str">
            <v>Sardinha</v>
          </cell>
          <cell r="K183" t="str">
            <v>1604.13.10</v>
          </cell>
          <cell r="L183" t="str">
            <v>UN</v>
          </cell>
          <cell r="M183">
            <v>54</v>
          </cell>
          <cell r="N183" t="str">
            <v>4 - Nacional, cuja produção tenha sido feita em conformidade com os processos produtivos básicos de que tratam o Decreto-Lei nº 288/67 e as Leis nºs 8.248/91,8.387/91, 10.176/01 e 11.484/07</v>
          </cell>
          <cell r="O183" t="str">
            <v>Produto</v>
          </cell>
          <cell r="P183" t="str">
            <v>00.226.383/0001-10</v>
          </cell>
          <cell r="Q183">
            <v>3.7889999999999997</v>
          </cell>
          <cell r="R183">
            <v>0.99461250000000001</v>
          </cell>
        </row>
        <row r="184">
          <cell r="E184">
            <v>7896009301063</v>
          </cell>
          <cell r="F184" t="str">
            <v>SARDINHA COQUEIRO 83G TOMATE</v>
          </cell>
          <cell r="G184">
            <v>138</v>
          </cell>
          <cell r="H184" t="str">
            <v>Enlatados e conservas</v>
          </cell>
          <cell r="I184">
            <v>3240</v>
          </cell>
          <cell r="J184" t="str">
            <v>Sardinha</v>
          </cell>
          <cell r="K184" t="str">
            <v>1604.13.10</v>
          </cell>
          <cell r="L184" t="str">
            <v>UN</v>
          </cell>
          <cell r="M184">
            <v>54</v>
          </cell>
          <cell r="N184" t="str">
            <v>4 - Nacional, cuja produção tenha sido feita em conformidade com os processos produtivos básicos de que tratam o Decreto-Lei nº 288/67 e as Leis nºs 8.248/91,8.387/91, 10.176/01 e 11.484/07</v>
          </cell>
          <cell r="O184" t="str">
            <v>Produto</v>
          </cell>
          <cell r="P184" t="str">
            <v>00.226.383/0001-10</v>
          </cell>
          <cell r="Q184">
            <v>3.7889999999999997</v>
          </cell>
          <cell r="R184">
            <v>0.99461250000000001</v>
          </cell>
        </row>
        <row r="185">
          <cell r="E185">
            <v>7897018100647</v>
          </cell>
          <cell r="F185" t="str">
            <v>SHAMPOO BAW WAW P/ CAES BRANQUEADOR 500ML</v>
          </cell>
          <cell r="G185">
            <v>138</v>
          </cell>
          <cell r="H185" t="str">
            <v>Pets</v>
          </cell>
          <cell r="I185">
            <v>580</v>
          </cell>
          <cell r="J185" t="str">
            <v>Cachorro - acessorios / brinquedos / higiene</v>
          </cell>
          <cell r="K185" t="str">
            <v>3307.90.00</v>
          </cell>
          <cell r="L185" t="str">
            <v>UN</v>
          </cell>
          <cell r="M185">
            <v>12</v>
          </cell>
          <cell r="N185" t="str">
            <v>0 - Nacional, exceto as indicadas nos códigos 3 a 5 ou 8</v>
          </cell>
          <cell r="O185" t="str">
            <v>Produto</v>
          </cell>
          <cell r="P185" t="str">
            <v>09.367.055/0001-09</v>
          </cell>
          <cell r="Q185">
            <v>11.32</v>
          </cell>
          <cell r="R185">
            <v>2.9715000000000003</v>
          </cell>
        </row>
        <row r="186">
          <cell r="E186">
            <v>7897018100654</v>
          </cell>
          <cell r="F186" t="str">
            <v>SHAMPOO BAW WAW P/ CAES COCO 500ML</v>
          </cell>
          <cell r="G186">
            <v>138</v>
          </cell>
          <cell r="H186" t="str">
            <v>Pets</v>
          </cell>
          <cell r="I186">
            <v>580</v>
          </cell>
          <cell r="J186" t="str">
            <v>Cachorro - acessorios / brinquedos / higiene</v>
          </cell>
          <cell r="K186" t="str">
            <v>3307.90.00</v>
          </cell>
          <cell r="L186" t="str">
            <v>UN</v>
          </cell>
          <cell r="M186">
            <v>12</v>
          </cell>
          <cell r="N186" t="str">
            <v>0 - Nacional, exceto as indicadas nos códigos 3 a 5 ou 8</v>
          </cell>
          <cell r="O186" t="str">
            <v>Produto</v>
          </cell>
          <cell r="P186" t="str">
            <v>09.367.055/0001-09</v>
          </cell>
          <cell r="Q186">
            <v>11.32</v>
          </cell>
          <cell r="R186">
            <v>2.9715000000000003</v>
          </cell>
        </row>
        <row r="187">
          <cell r="E187">
            <v>7897018100678</v>
          </cell>
          <cell r="F187" t="str">
            <v>SHAMPOO BAW WAW P/ CAES FILHOTES 500ML</v>
          </cell>
          <cell r="G187">
            <v>138</v>
          </cell>
          <cell r="H187" t="str">
            <v>Pets</v>
          </cell>
          <cell r="I187">
            <v>580</v>
          </cell>
          <cell r="J187" t="str">
            <v>Cachorro - acessorios / brinquedos / higiene</v>
          </cell>
          <cell r="K187" t="str">
            <v>3307.90.00</v>
          </cell>
          <cell r="L187" t="str">
            <v>UN</v>
          </cell>
          <cell r="M187">
            <v>12</v>
          </cell>
          <cell r="N187" t="str">
            <v>0 - Nacional, exceto as indicadas nos códigos 3 a 5 ou 8</v>
          </cell>
          <cell r="O187" t="str">
            <v>Produto</v>
          </cell>
          <cell r="P187" t="str">
            <v>09.367.055/0001-09</v>
          </cell>
          <cell r="Q187">
            <v>11.32</v>
          </cell>
          <cell r="R187">
            <v>2.9715000000000003</v>
          </cell>
        </row>
        <row r="188">
          <cell r="E188">
            <v>7897018100685</v>
          </cell>
          <cell r="F188" t="str">
            <v>SHAMPOO BAW WAW P/ CAES NEUTRO 500ML</v>
          </cell>
          <cell r="G188">
            <v>138</v>
          </cell>
          <cell r="H188" t="str">
            <v>Pets</v>
          </cell>
          <cell r="I188">
            <v>580</v>
          </cell>
          <cell r="J188" t="str">
            <v>Cachorro - acessorios / brinquedos / higiene</v>
          </cell>
          <cell r="K188" t="str">
            <v>3307.90.00</v>
          </cell>
          <cell r="L188" t="str">
            <v>UN</v>
          </cell>
          <cell r="M188">
            <v>12</v>
          </cell>
          <cell r="N188" t="str">
            <v>0 - Nacional, exceto as indicadas nos códigos 3 a 5 ou 8</v>
          </cell>
          <cell r="O188" t="str">
            <v>Produto</v>
          </cell>
          <cell r="P188" t="str">
            <v>09.367.055/0001-09</v>
          </cell>
          <cell r="Q188">
            <v>11.32</v>
          </cell>
          <cell r="R188">
            <v>2.9715000000000003</v>
          </cell>
        </row>
        <row r="189">
          <cell r="E189">
            <v>7897018100692</v>
          </cell>
          <cell r="F189" t="str">
            <v>SHAMPOO BAW WAW P/ CAES PELOS ESCUROS 500ML</v>
          </cell>
          <cell r="G189">
            <v>138</v>
          </cell>
          <cell r="H189" t="str">
            <v>Pets</v>
          </cell>
          <cell r="I189">
            <v>580</v>
          </cell>
          <cell r="J189" t="str">
            <v>Cachorro - acessorios / brinquedos / higiene</v>
          </cell>
          <cell r="K189" t="str">
            <v>3307.90.00</v>
          </cell>
          <cell r="L189" t="str">
            <v>UN</v>
          </cell>
          <cell r="M189">
            <v>12</v>
          </cell>
          <cell r="N189" t="str">
            <v>0 - Nacional, exceto as indicadas nos códigos 3 a 5 ou 8</v>
          </cell>
          <cell r="O189" t="str">
            <v>Produto</v>
          </cell>
          <cell r="P189" t="str">
            <v>09.367.055/0001-09</v>
          </cell>
          <cell r="Q189">
            <v>11.32</v>
          </cell>
          <cell r="R189">
            <v>2.9715000000000003</v>
          </cell>
        </row>
        <row r="190">
          <cell r="E190">
            <v>7897018100661</v>
          </cell>
          <cell r="F190" t="str">
            <v>SHAMPOO E CONDICIONADOR BAW WAW P/ CAES 500ML</v>
          </cell>
          <cell r="G190">
            <v>138</v>
          </cell>
          <cell r="H190" t="str">
            <v>Pets</v>
          </cell>
          <cell r="I190">
            <v>580</v>
          </cell>
          <cell r="J190" t="str">
            <v>Cachorro - acessorios / brinquedos / higiene</v>
          </cell>
          <cell r="K190" t="str">
            <v>3307.90.00</v>
          </cell>
          <cell r="L190" t="str">
            <v>UN</v>
          </cell>
          <cell r="M190">
            <v>12</v>
          </cell>
          <cell r="N190" t="str">
            <v>0 - Nacional, exceto as indicadas nos códigos 3 a 5 ou 8</v>
          </cell>
          <cell r="O190" t="str">
            <v>Produto</v>
          </cell>
          <cell r="P190" t="str">
            <v>09.367.055/0001-09</v>
          </cell>
          <cell r="Q190">
            <v>11.32</v>
          </cell>
          <cell r="R190">
            <v>2.9715000000000003</v>
          </cell>
        </row>
        <row r="191">
          <cell r="E191">
            <v>7897520009193</v>
          </cell>
          <cell r="F191" t="str">
            <v>SHAMPOO E CONDICIONADOR PROCAO 500ML</v>
          </cell>
          <cell r="G191">
            <v>138</v>
          </cell>
          <cell r="H191" t="str">
            <v>Pets</v>
          </cell>
          <cell r="I191">
            <v>580</v>
          </cell>
          <cell r="J191" t="str">
            <v>Cachorro - acessorios / brinquedos / higiene</v>
          </cell>
          <cell r="K191" t="str">
            <v>3307.90.00</v>
          </cell>
          <cell r="L191" t="str">
            <v>UN</v>
          </cell>
          <cell r="M191">
            <v>12</v>
          </cell>
          <cell r="N191" t="str">
            <v>0 - Nacional, exceto as indicadas nos códigos 3 a 5 ou 8</v>
          </cell>
          <cell r="O191" t="str">
            <v>Produto</v>
          </cell>
          <cell r="P191" t="str">
            <v>33.929.075/0001-00</v>
          </cell>
          <cell r="Q191">
            <v>8.58</v>
          </cell>
          <cell r="R191">
            <v>2.2522500000000001</v>
          </cell>
        </row>
        <row r="192">
          <cell r="E192">
            <v>7899819800979</v>
          </cell>
          <cell r="F192" t="str">
            <v>SHAMPOO LOOPY FILHOTES 350ML</v>
          </cell>
          <cell r="G192">
            <v>138</v>
          </cell>
          <cell r="H192" t="str">
            <v>Pets</v>
          </cell>
          <cell r="I192">
            <v>580</v>
          </cell>
          <cell r="J192" t="str">
            <v>Cachorro - acessorios / brinquedos / higiene</v>
          </cell>
          <cell r="K192" t="str">
            <v>3307.90.00</v>
          </cell>
          <cell r="L192" t="str">
            <v>UN</v>
          </cell>
          <cell r="M192">
            <v>12</v>
          </cell>
          <cell r="N192" t="str">
            <v>4 - Nacional, cuja produção tenha sido feita em conformidade com os processos produtivos básicos de que tratam o Decreto-Lei nº 288/67 e as Leis nºs 8.248/91,8.387/91, 10.176/01 e 11.484/07</v>
          </cell>
          <cell r="O192" t="str">
            <v>Produto</v>
          </cell>
          <cell r="P192" t="str">
            <v>57.014.433/0001-13</v>
          </cell>
          <cell r="Q192">
            <v>6.98</v>
          </cell>
          <cell r="R192">
            <v>1.8322500000000002</v>
          </cell>
        </row>
        <row r="193">
          <cell r="E193">
            <v>7899819800955</v>
          </cell>
          <cell r="F193" t="str">
            <v>SHAMPOO LOOPY NEUTRO 350ML</v>
          </cell>
          <cell r="G193">
            <v>138</v>
          </cell>
          <cell r="H193" t="str">
            <v>Pets</v>
          </cell>
          <cell r="I193">
            <v>580</v>
          </cell>
          <cell r="J193" t="str">
            <v>Cachorro - acessorios / brinquedos / higiene</v>
          </cell>
          <cell r="K193" t="str">
            <v>3307.90.00</v>
          </cell>
          <cell r="L193" t="str">
            <v>UN</v>
          </cell>
          <cell r="M193">
            <v>12</v>
          </cell>
          <cell r="N193" t="str">
            <v>4 - Nacional, cuja produção tenha sido feita em conformidade com os processos produtivos básicos de que tratam o Decreto-Lei nº 288/67 e as Leis nºs 8.248/91,8.387/91, 10.176/01 e 11.484/07</v>
          </cell>
          <cell r="O193" t="str">
            <v>Produto</v>
          </cell>
          <cell r="P193" t="str">
            <v>57.014.433/0001-13</v>
          </cell>
          <cell r="Q193">
            <v>6.98</v>
          </cell>
          <cell r="R193">
            <v>1.8322500000000002</v>
          </cell>
        </row>
        <row r="194">
          <cell r="E194">
            <v>7899819800993</v>
          </cell>
          <cell r="F194" t="str">
            <v>SHAMPOO LOOPY PELOS CLAROS 350ML</v>
          </cell>
          <cell r="G194">
            <v>138</v>
          </cell>
          <cell r="H194" t="str">
            <v>Pets</v>
          </cell>
          <cell r="I194">
            <v>580</v>
          </cell>
          <cell r="J194" t="str">
            <v>Cachorro - acessorios / brinquedos / higiene</v>
          </cell>
          <cell r="K194" t="str">
            <v>3307.90.00</v>
          </cell>
          <cell r="L194" t="str">
            <v>UN</v>
          </cell>
          <cell r="M194">
            <v>12</v>
          </cell>
          <cell r="N194" t="str">
            <v>4 - Nacional, cuja produção tenha sido feita em conformidade com os processos produtivos básicos de que tratam o Decreto-Lei nº 288/67 e as Leis nºs 8.248/91,8.387/91, 10.176/01 e 11.484/07</v>
          </cell>
          <cell r="O194" t="str">
            <v>Produto</v>
          </cell>
          <cell r="P194" t="str">
            <v>57.014.433/0001-13</v>
          </cell>
          <cell r="Q194">
            <v>6.98</v>
          </cell>
          <cell r="R194">
            <v>1.8322500000000002</v>
          </cell>
        </row>
        <row r="195">
          <cell r="E195">
            <v>7899819800986</v>
          </cell>
          <cell r="F195" t="str">
            <v>SHAMPOO LOOPY PELOS ESCUROS 350ML</v>
          </cell>
          <cell r="G195">
            <v>138</v>
          </cell>
          <cell r="H195" t="str">
            <v>Pets</v>
          </cell>
          <cell r="I195">
            <v>580</v>
          </cell>
          <cell r="J195" t="str">
            <v>Cachorro - acessorios / brinquedos / higiene</v>
          </cell>
          <cell r="K195" t="str">
            <v>3307.90.00</v>
          </cell>
          <cell r="L195" t="str">
            <v>UN</v>
          </cell>
          <cell r="M195">
            <v>12</v>
          </cell>
          <cell r="N195" t="str">
            <v>4 - Nacional, cuja produção tenha sido feita em conformidade com os processos produtivos básicos de que tratam o Decreto-Lei nº 288/67 e as Leis nºs 8.248/91,8.387/91, 10.176/01 e 11.484/07</v>
          </cell>
          <cell r="O195" t="str">
            <v>Produto</v>
          </cell>
          <cell r="P195" t="str">
            <v>57.014.433/0001-13</v>
          </cell>
          <cell r="Q195">
            <v>6.98</v>
          </cell>
          <cell r="R195">
            <v>1.8322500000000002</v>
          </cell>
        </row>
        <row r="196">
          <cell r="E196">
            <v>7897520100258</v>
          </cell>
          <cell r="F196" t="str">
            <v>SHAMPOO PROCAO ALOE VERA 500ML</v>
          </cell>
          <cell r="G196">
            <v>138</v>
          </cell>
          <cell r="H196" t="str">
            <v>Pets</v>
          </cell>
          <cell r="I196">
            <v>580</v>
          </cell>
          <cell r="J196" t="str">
            <v>Cachorro - acessorios / brinquedos / higiene</v>
          </cell>
          <cell r="K196" t="str">
            <v>3307.90.00</v>
          </cell>
          <cell r="L196" t="str">
            <v>UN</v>
          </cell>
          <cell r="M196">
            <v>12</v>
          </cell>
          <cell r="N196" t="str">
            <v>0 - Nacional, exceto as indicadas nos códigos 3 a 5 ou 8</v>
          </cell>
          <cell r="O196" t="str">
            <v>Produto</v>
          </cell>
          <cell r="P196" t="str">
            <v>33.929.075/0001-00</v>
          </cell>
          <cell r="Q196">
            <v>11.01</v>
          </cell>
          <cell r="R196">
            <v>2.8901250000000003</v>
          </cell>
        </row>
        <row r="197">
          <cell r="E197">
            <v>7897520013039</v>
          </cell>
          <cell r="F197" t="str">
            <v>SHAMPOO PROCAO FILHOTES 500ML</v>
          </cell>
          <cell r="G197">
            <v>138</v>
          </cell>
          <cell r="H197" t="str">
            <v>Pets</v>
          </cell>
          <cell r="I197">
            <v>580</v>
          </cell>
          <cell r="J197" t="str">
            <v>Cachorro - acessorios / brinquedos / higiene</v>
          </cell>
          <cell r="K197" t="str">
            <v>3307.90.00</v>
          </cell>
          <cell r="L197" t="str">
            <v>UN</v>
          </cell>
          <cell r="M197">
            <v>12</v>
          </cell>
          <cell r="N197" t="str">
            <v>0 - Nacional, exceto as indicadas nos códigos 3 a 5 ou 8</v>
          </cell>
          <cell r="O197" t="str">
            <v>Produto</v>
          </cell>
          <cell r="P197" t="str">
            <v>33.929.075/0001-00</v>
          </cell>
          <cell r="Q197">
            <v>8.58</v>
          </cell>
          <cell r="R197">
            <v>2.2522500000000001</v>
          </cell>
        </row>
        <row r="198">
          <cell r="E198">
            <v>7897520009124</v>
          </cell>
          <cell r="F198" t="str">
            <v>SHAMPOO PROCAO NEUTRO 500ML</v>
          </cell>
          <cell r="G198">
            <v>138</v>
          </cell>
          <cell r="H198" t="str">
            <v>Pets</v>
          </cell>
          <cell r="I198">
            <v>580</v>
          </cell>
          <cell r="J198" t="str">
            <v>Cachorro - acessorios / brinquedos / higiene</v>
          </cell>
          <cell r="K198" t="str">
            <v>3307.90.00</v>
          </cell>
          <cell r="L198" t="str">
            <v>UN</v>
          </cell>
          <cell r="M198">
            <v>12</v>
          </cell>
          <cell r="N198" t="str">
            <v>0 - Nacional, exceto as indicadas nos códigos 3 a 5 ou 8</v>
          </cell>
          <cell r="O198" t="str">
            <v>Produto</v>
          </cell>
          <cell r="P198" t="str">
            <v>33.929.075/0001-00</v>
          </cell>
          <cell r="Q198">
            <v>8.58</v>
          </cell>
          <cell r="R198">
            <v>2.2522500000000001</v>
          </cell>
        </row>
        <row r="199">
          <cell r="E199">
            <v>7898324010163</v>
          </cell>
          <cell r="F199" t="str">
            <v xml:space="preserve">SHAMPOO REX BAW WAW P/CAES ANTILPULGAS 500ML  </v>
          </cell>
          <cell r="G199">
            <v>138</v>
          </cell>
          <cell r="H199" t="str">
            <v>Pets</v>
          </cell>
          <cell r="I199">
            <v>580</v>
          </cell>
          <cell r="J199" t="str">
            <v>Cachorro - acessorios / brinquedos / higiene</v>
          </cell>
          <cell r="K199" t="str">
            <v>3307.90.00</v>
          </cell>
          <cell r="L199" t="str">
            <v>UN</v>
          </cell>
          <cell r="M199">
            <v>12</v>
          </cell>
          <cell r="N199" t="str">
            <v>0 - Nacional, exceto as indicadas nos códigos 3 a 5 ou 8</v>
          </cell>
          <cell r="O199" t="str">
            <v>Produto</v>
          </cell>
          <cell r="P199" t="str">
            <v>09.367.055/0001-09</v>
          </cell>
          <cell r="Q199">
            <v>11.32</v>
          </cell>
          <cell r="R199">
            <v>2.9715000000000003</v>
          </cell>
        </row>
        <row r="200">
          <cell r="E200">
            <v>7894904689194</v>
          </cell>
          <cell r="F200" t="str">
            <v>STEAK SEARA PRESUNTO/QUEIJO 120G</v>
          </cell>
          <cell r="G200">
            <v>138</v>
          </cell>
          <cell r="H200" t="str">
            <v>Congelados</v>
          </cell>
          <cell r="I200">
            <v>310</v>
          </cell>
          <cell r="J200" t="str">
            <v>Aves congeladas</v>
          </cell>
          <cell r="K200" t="str">
            <v>1602.32.20</v>
          </cell>
          <cell r="L200" t="str">
            <v>UN</v>
          </cell>
          <cell r="M200">
            <v>25</v>
          </cell>
          <cell r="N200" t="str">
            <v>4 - Nacional, cuja produção tenha sido feita em conformidade com os processos produtivos básicos de que tratam o Decreto-Lei nº 288/67 e as Leis nºs 8.248/91,8.387/91, 10.176/01 e 11.484/07</v>
          </cell>
          <cell r="O200" t="str">
            <v>Produto</v>
          </cell>
          <cell r="P200" t="str">
            <v>83.044.016/0054-35</v>
          </cell>
          <cell r="Q200">
            <v>3.03</v>
          </cell>
          <cell r="R200">
            <v>0.79537499999999994</v>
          </cell>
        </row>
        <row r="201">
          <cell r="E201">
            <v>7894904081639</v>
          </cell>
          <cell r="F201" t="str">
            <v>STEAK SEARA SABOR QUEIJO 100G</v>
          </cell>
          <cell r="G201">
            <v>138</v>
          </cell>
          <cell r="H201" t="str">
            <v>Congelados</v>
          </cell>
          <cell r="I201">
            <v>310</v>
          </cell>
          <cell r="J201" t="str">
            <v>Aves congeladas</v>
          </cell>
          <cell r="K201" t="str">
            <v>1602.32.30</v>
          </cell>
          <cell r="L201" t="str">
            <v>UN</v>
          </cell>
          <cell r="M201">
            <v>72</v>
          </cell>
          <cell r="N201" t="str">
            <v>4 - Nacional, cuja produção tenha sido feita em conformidade com os processos produtivos básicos de que tratam o Decreto-Lei nº 288/67 e as Leis nºs 8.248/91,8.387/91, 10.176/01 e 11.484/07</v>
          </cell>
          <cell r="O201" t="str">
            <v>Produto</v>
          </cell>
          <cell r="P201" t="str">
            <v>83.044.016/0054-35</v>
          </cell>
          <cell r="Q201">
            <v>1.51</v>
          </cell>
          <cell r="R201">
            <v>0.39637500000000003</v>
          </cell>
        </row>
        <row r="202">
          <cell r="E202">
            <v>7894904219025</v>
          </cell>
          <cell r="F202" t="str">
            <v>STROGONOFF DE FRANGO COM ARROZ SEARA 350G</v>
          </cell>
          <cell r="G202">
            <v>138</v>
          </cell>
          <cell r="H202" t="str">
            <v>Congelados</v>
          </cell>
          <cell r="I202">
            <v>2790</v>
          </cell>
          <cell r="J202" t="str">
            <v>Pratos prontos diversos</v>
          </cell>
          <cell r="K202" t="str">
            <v>1602.32.20</v>
          </cell>
          <cell r="L202" t="str">
            <v>UN</v>
          </cell>
          <cell r="M202">
            <v>4</v>
          </cell>
          <cell r="N202" t="str">
            <v>4 - Nacional, cuja produção tenha sido feita em conformidade com os processos produtivos básicos de que tratam o Decreto-Lei nº 288/67 e as Leis nºs 8.248/91,8.387/91, 10.176/01 e 11.484/07</v>
          </cell>
          <cell r="O202" t="str">
            <v>Produto</v>
          </cell>
          <cell r="P202" t="str">
            <v>83.044.016/0054-35</v>
          </cell>
          <cell r="Q202">
            <v>11.98</v>
          </cell>
          <cell r="R202">
            <v>3.1447500000000002</v>
          </cell>
        </row>
        <row r="203">
          <cell r="E203">
            <v>7899819800894</v>
          </cell>
          <cell r="F203" t="str">
            <v>TAPETE HIGIENICO LOOPY C/ 07 UN 60x50</v>
          </cell>
          <cell r="G203">
            <v>138</v>
          </cell>
          <cell r="H203" t="str">
            <v>Pets</v>
          </cell>
          <cell r="I203">
            <v>580</v>
          </cell>
          <cell r="J203" t="str">
            <v>Cachorro - acessorios / brinquedos / higiene</v>
          </cell>
          <cell r="K203" t="str">
            <v>9619.00.00</v>
          </cell>
          <cell r="L203" t="str">
            <v>UN</v>
          </cell>
          <cell r="M203">
            <v>12</v>
          </cell>
          <cell r="N203" t="str">
            <v>4 - Nacional, cuja produção tenha sido feita em conformidade com os processos produtivos básicos de que tratam o Decreto-Lei nº 288/67 e as Leis nºs 8.248/91,8.387/91, 10.176/01 e 11.484/07</v>
          </cell>
          <cell r="O203" t="str">
            <v>Produto</v>
          </cell>
          <cell r="P203" t="str">
            <v>57.014.433/0001-13</v>
          </cell>
          <cell r="Q203">
            <v>12.69</v>
          </cell>
          <cell r="R203">
            <v>3.3311250000000001</v>
          </cell>
        </row>
        <row r="204">
          <cell r="E204">
            <v>7899819800900</v>
          </cell>
          <cell r="F204" t="str">
            <v>TAPETE HIGIENICO LOOPY C/ 30UN 60x50</v>
          </cell>
          <cell r="G204">
            <v>138</v>
          </cell>
          <cell r="H204" t="str">
            <v>Pets</v>
          </cell>
          <cell r="I204">
            <v>580</v>
          </cell>
          <cell r="J204" t="str">
            <v>Cachorro - acessorios / brinquedos / higiene</v>
          </cell>
          <cell r="K204" t="str">
            <v>9619.00.00</v>
          </cell>
          <cell r="L204" t="str">
            <v>UN</v>
          </cell>
          <cell r="M204">
            <v>4</v>
          </cell>
          <cell r="N204" t="str">
            <v>4 - Nacional, cuja produção tenha sido feita em conformidade com os processos produtivos básicos de que tratam o Decreto-Lei nº 288/67 e as Leis nºs 8.248/91,8.387/91, 10.176/01 e 11.484/07</v>
          </cell>
          <cell r="O204" t="str">
            <v>Produto</v>
          </cell>
          <cell r="P204" t="str">
            <v>57.014.433/0001-13</v>
          </cell>
          <cell r="Q204">
            <v>53.99</v>
          </cell>
          <cell r="R204">
            <v>14.172375000000001</v>
          </cell>
        </row>
        <row r="205">
          <cell r="E205">
            <v>7898645220463</v>
          </cell>
          <cell r="F205" t="str">
            <v>TAPETE HIGIENICO PROCAO 14 UN. 80X60</v>
          </cell>
          <cell r="G205">
            <v>138</v>
          </cell>
          <cell r="H205" t="str">
            <v>Pets</v>
          </cell>
          <cell r="I205">
            <v>580</v>
          </cell>
          <cell r="J205" t="str">
            <v>Cachorro - acessorios / brinquedos / higiene</v>
          </cell>
          <cell r="K205" t="str">
            <v>9619.00.00</v>
          </cell>
          <cell r="L205" t="str">
            <v>UN</v>
          </cell>
          <cell r="M205">
            <v>6</v>
          </cell>
          <cell r="N205" t="str">
            <v>0 - Nacional, exceto as indicadas nos códigos 3 a 5 ou 8</v>
          </cell>
          <cell r="O205" t="str">
            <v>Produto</v>
          </cell>
          <cell r="P205" t="str">
            <v>33.929.075/0001-00</v>
          </cell>
          <cell r="Q205">
            <v>15.42</v>
          </cell>
          <cell r="R205">
            <v>4.0477499999999997</v>
          </cell>
        </row>
        <row r="206">
          <cell r="E206">
            <v>7894904691005</v>
          </cell>
          <cell r="F206" t="str">
            <v>TEKITOS SEARA 1KG</v>
          </cell>
          <cell r="G206">
            <v>138</v>
          </cell>
          <cell r="H206" t="str">
            <v>Congelados</v>
          </cell>
          <cell r="I206">
            <v>310</v>
          </cell>
          <cell r="J206" t="str">
            <v>Aves congeladas</v>
          </cell>
          <cell r="K206" t="str">
            <v>1602.32.30</v>
          </cell>
          <cell r="L206" t="str">
            <v>UN</v>
          </cell>
          <cell r="M206">
            <v>5</v>
          </cell>
          <cell r="N206" t="str">
            <v>4 - Nacional, cuja produção tenha sido feita em conformidade com os processos produtivos básicos de que tratam o Decreto-Lei nº 288/67 e as Leis nºs 8.248/91,8.387/91, 10.176/01 e 11.484/07</v>
          </cell>
          <cell r="O206" t="str">
            <v>Produto</v>
          </cell>
          <cell r="P206" t="str">
            <v>83.044.016/0054-35</v>
          </cell>
          <cell r="Q206">
            <v>17.38</v>
          </cell>
          <cell r="R206">
            <v>4.5622499999999997</v>
          </cell>
        </row>
        <row r="207">
          <cell r="E207">
            <v>7894904500116</v>
          </cell>
          <cell r="F207" t="str">
            <v>TEKITOS SEARA 300G</v>
          </cell>
          <cell r="G207">
            <v>138</v>
          </cell>
          <cell r="H207" t="str">
            <v>Congelados</v>
          </cell>
          <cell r="I207">
            <v>310</v>
          </cell>
          <cell r="J207" t="str">
            <v>Aves congeladas</v>
          </cell>
          <cell r="K207" t="str">
            <v>1602.32.30</v>
          </cell>
          <cell r="L207" t="str">
            <v>UN</v>
          </cell>
          <cell r="M207">
            <v>16</v>
          </cell>
          <cell r="N207" t="str">
            <v>4 - Nacional, cuja produção tenha sido feita em conformidade com os processos produtivos básicos de que tratam o Decreto-Lei nº 288/67 e as Leis nºs 8.248/91,8.387/91, 10.176/01 e 11.484/07</v>
          </cell>
          <cell r="O207" t="str">
            <v>Produto</v>
          </cell>
          <cell r="P207" t="str">
            <v>83.044.016/0054-35</v>
          </cell>
          <cell r="Q207">
            <v>6.14</v>
          </cell>
          <cell r="R207">
            <v>1.61175</v>
          </cell>
        </row>
        <row r="208">
          <cell r="E208">
            <v>7894904500383</v>
          </cell>
          <cell r="F208" t="str">
            <v>TEXAS BURGER MISTO SEARA 56G</v>
          </cell>
          <cell r="G208">
            <v>138</v>
          </cell>
          <cell r="H208" t="str">
            <v>Congelados</v>
          </cell>
          <cell r="I208">
            <v>690</v>
          </cell>
          <cell r="J208" t="str">
            <v>Carne bovina congelada</v>
          </cell>
          <cell r="K208" t="str">
            <v>1602.90.00</v>
          </cell>
          <cell r="L208" t="str">
            <v>UN</v>
          </cell>
          <cell r="M208">
            <v>36</v>
          </cell>
          <cell r="N208" t="str">
            <v>4 - Nacional, cuja produção tenha sido feita em conformidade com os processos produtivos básicos de que tratam o Decreto-Lei nº 288/67 e as Leis nºs 8.248/91,8.387/91, 10.176/01 e 11.484/07</v>
          </cell>
          <cell r="O208" t="str">
            <v>Produto</v>
          </cell>
          <cell r="P208" t="str">
            <v>83.044.016/0054-35</v>
          </cell>
          <cell r="Q208">
            <v>0.93</v>
          </cell>
          <cell r="R208">
            <v>0.24412500000000004</v>
          </cell>
        </row>
        <row r="209">
          <cell r="E209">
            <v>7894904002450</v>
          </cell>
          <cell r="F209" t="str">
            <v>TEXAS BURGER SEARA 672G</v>
          </cell>
          <cell r="G209">
            <v>138</v>
          </cell>
          <cell r="H209" t="str">
            <v>Congelados</v>
          </cell>
          <cell r="I209">
            <v>690</v>
          </cell>
          <cell r="J209" t="str">
            <v>Carne bovina congelada</v>
          </cell>
          <cell r="K209" t="str">
            <v>1602.90.00</v>
          </cell>
          <cell r="L209" t="str">
            <v>UN</v>
          </cell>
          <cell r="M209">
            <v>12</v>
          </cell>
          <cell r="N209" t="str">
            <v>4 - Nacional, cuja produção tenha sido feita em conformidade com os processos produtivos básicos de que tratam o Decreto-Lei nº 288/67 e as Leis nºs 8.248/91,8.387/91, 10.176/01 e 11.484/07</v>
          </cell>
          <cell r="O209" t="str">
            <v>Produto</v>
          </cell>
          <cell r="P209" t="str">
            <v>83.044.016/0054-35</v>
          </cell>
          <cell r="Q209">
            <v>13.24</v>
          </cell>
          <cell r="R209">
            <v>3.4755000000000003</v>
          </cell>
        </row>
        <row r="210">
          <cell r="E210">
            <v>7894904687992</v>
          </cell>
          <cell r="F210" t="str">
            <v>TEXAS BURGER SEARA 90G</v>
          </cell>
          <cell r="G210">
            <v>138</v>
          </cell>
          <cell r="H210" t="str">
            <v>Congelados</v>
          </cell>
          <cell r="I210">
            <v>690</v>
          </cell>
          <cell r="J210" t="str">
            <v>Carne bovina congelada</v>
          </cell>
          <cell r="K210" t="str">
            <v>1602.90.00</v>
          </cell>
          <cell r="L210" t="str">
            <v>UN</v>
          </cell>
          <cell r="M210">
            <v>36</v>
          </cell>
          <cell r="N210" t="str">
            <v>4 - Nacional, cuja produção tenha sido feita em conformidade com os processos produtivos básicos de que tratam o Decreto-Lei nº 288/67 e as Leis nºs 8.248/91,8.387/91, 10.176/01 e 11.484/07</v>
          </cell>
          <cell r="O210" t="str">
            <v>Produto</v>
          </cell>
          <cell r="P210" t="str">
            <v>83.044.016/0054-35</v>
          </cell>
          <cell r="Q210">
            <v>1.69</v>
          </cell>
          <cell r="R210">
            <v>0.44362499999999999</v>
          </cell>
        </row>
        <row r="211">
          <cell r="E211">
            <v>7897520100722</v>
          </cell>
          <cell r="F211" t="str">
            <v>XIXI SECO PROCAO 250G</v>
          </cell>
          <cell r="G211">
            <v>138</v>
          </cell>
          <cell r="H211" t="str">
            <v>Pets</v>
          </cell>
          <cell r="I211">
            <v>580</v>
          </cell>
          <cell r="J211" t="str">
            <v>Cachorro - acessorios / brinquedos / higiene</v>
          </cell>
          <cell r="K211" t="str">
            <v>3906.90.44</v>
          </cell>
          <cell r="L211" t="str">
            <v>UN</v>
          </cell>
          <cell r="M211">
            <v>12</v>
          </cell>
          <cell r="N211" t="str">
            <v>0 - Nacional, exceto as indicadas nos códigos 3 a 5 ou 8</v>
          </cell>
          <cell r="O211" t="str">
            <v>Produto</v>
          </cell>
          <cell r="P211" t="str">
            <v>33.929.075/0001-00</v>
          </cell>
          <cell r="Q211">
            <v>14.14</v>
          </cell>
          <cell r="R211">
            <v>3.7117500000000003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tos"/>
      <sheetName val="Unidades de medida"/>
    </sheetNames>
    <sheetDataSet>
      <sheetData sheetId="0">
        <row r="1">
          <cell r="A1" t="str">
            <v>Nome do Produto [Obrigatório]</v>
          </cell>
          <cell r="B1" t="str">
            <v>Descrição</v>
          </cell>
          <cell r="C1" t="str">
            <v>ID do Produto (SKU) [Obrigatório]</v>
          </cell>
          <cell r="D1" t="str">
            <v>Código NCM/CNAE do Produto</v>
          </cell>
        </row>
        <row r="2">
          <cell r="A2" t="str">
            <v>CENTRAL DE ALARME - AMT 2018 EG</v>
          </cell>
          <cell r="B2" t="str">
            <v>CENTRAL DE ALARME - AMT 2018 EG - INTELBRAS</v>
          </cell>
          <cell r="C2" t="str">
            <v>110001</v>
          </cell>
          <cell r="D2" t="str">
            <v>8531.10.90</v>
          </cell>
        </row>
        <row r="3">
          <cell r="A3" t="str">
            <v>RECEPTOR XAR 4000</v>
          </cell>
          <cell r="B3" t="str">
            <v>RECEPTOR XAR 4000 - INTELBRAS</v>
          </cell>
          <cell r="C3" t="str">
            <v>110002</v>
          </cell>
          <cell r="D3" t="str">
            <v>8517.62.99</v>
          </cell>
        </row>
        <row r="4">
          <cell r="A4" t="str">
            <v>CONTROLE REMOTO</v>
          </cell>
          <cell r="B4" t="str">
            <v>CONTROLE REMOTO - INTELBRAS</v>
          </cell>
          <cell r="C4" t="str">
            <v>110003</v>
          </cell>
          <cell r="D4" t="str">
            <v>8526.92.00</v>
          </cell>
        </row>
        <row r="5">
          <cell r="A5" t="str">
            <v>BATERIA 12V</v>
          </cell>
          <cell r="B5" t="str">
            <v>BATERIA 12V - INTELBRAS</v>
          </cell>
          <cell r="C5" t="str">
            <v>110004</v>
          </cell>
          <cell r="D5" t="str">
            <v>8507.20.10</v>
          </cell>
        </row>
        <row r="6">
          <cell r="A6" t="str">
            <v>SIRENE BRANCA</v>
          </cell>
          <cell r="B6" t="str">
            <v>SIRENE BRANCA - MONI</v>
          </cell>
          <cell r="C6" t="str">
            <v>110005</v>
          </cell>
          <cell r="D6" t="str">
            <v>8531.80.00</v>
          </cell>
        </row>
        <row r="7">
          <cell r="A7" t="str">
            <v>SENSOR IVP 4000</v>
          </cell>
          <cell r="B7" t="str">
            <v>SENSOR IVP 4000 - INTELBRA</v>
          </cell>
          <cell r="C7" t="str">
            <v>110006</v>
          </cell>
          <cell r="D7" t="str">
            <v>8543.70.99</v>
          </cell>
        </row>
        <row r="8">
          <cell r="A8" t="str">
            <v>CABO 4X2</v>
          </cell>
          <cell r="B8" t="str">
            <v>CABO 4X2 – CONDUTTI</v>
          </cell>
          <cell r="C8" t="str">
            <v>110007</v>
          </cell>
          <cell r="D8" t="str">
            <v>8544.49.00</v>
          </cell>
        </row>
        <row r="9">
          <cell r="A9" t="str">
            <v>Vigilância, segurança ou monitoramento de bens e pessoas</v>
          </cell>
          <cell r="B9" t="str">
            <v>Atividades de monitoramento de sistemas de segurança</v>
          </cell>
          <cell r="C9" t="str">
            <v>SV001</v>
          </cell>
          <cell r="D9" t="str">
            <v/>
          </cell>
        </row>
        <row r="10">
          <cell r="A10" t="str">
            <v>INSTALACAO ELETRICA (TELEFONICA, COMUNICACAO, INFORMATICA, TELEVISAO, ANTENA, PARA-RAIO, ALARME, AUTOMACAO PREDIAL)</v>
          </cell>
          <cell r="B10" t="str">
            <v>INSTALACAO ELETRICA (TELEFONICA, COMUNICACAO, INFORMATICA, TELEVISAO, ANTENA, PARA-RAIO, ALARME, AUTOMACAO PREDIAL)</v>
          </cell>
          <cell r="C10" t="str">
            <v>SV002</v>
          </cell>
          <cell r="D10" t="str">
            <v/>
          </cell>
        </row>
        <row r="11">
          <cell r="A11" t="str">
            <v>POSIÇÃO PORTA PALETE</v>
          </cell>
          <cell r="B11" t="str">
            <v>Medida: 1000 x 1200 x 1000mm (PBR)</v>
          </cell>
          <cell r="C11" t="str">
            <v>110008</v>
          </cell>
          <cell r="D11" t="str">
            <v>7308.20.00</v>
          </cell>
        </row>
        <row r="12">
          <cell r="A12" t="str">
            <v>INSTALAÇÃO DE POSIÇÃO PORTA PALETE</v>
          </cell>
          <cell r="B12" t="str">
            <v>INSTALAÇÃO DE POSIÇÃO PORTA PALETE</v>
          </cell>
          <cell r="C12" t="str">
            <v>SV003</v>
          </cell>
          <cell r="D12" t="str">
            <v/>
          </cell>
        </row>
        <row r="13">
          <cell r="A13" t="str">
            <v>EMPILHADEIRA ELÉTRICA PATOLADA</v>
          </cell>
          <cell r="B13" t="str">
            <v>EMPILHADEIRA ELÉTRICA PATOLADA_x000D_
Capacidade máxima de peso: 1.600 kg_x000D_
Capacidade máxima de içamento: 5,466 metros</v>
          </cell>
          <cell r="C13" t="str">
            <v>110009</v>
          </cell>
          <cell r="D13" t="str">
            <v>8427.10.19</v>
          </cell>
        </row>
        <row r="14">
          <cell r="A14" t="str">
            <v>PALETEIRA MECANICA</v>
          </cell>
          <cell r="B14" t="str">
            <v>PALETEIRA MECANICA_x000D_
Capacidade máxima de peso: 1.600 a 2.000 kg</v>
          </cell>
          <cell r="C14" t="str">
            <v>110010</v>
          </cell>
          <cell r="D14" t="str">
            <v>8427.90.00</v>
          </cell>
        </row>
        <row r="15">
          <cell r="A15" t="str">
            <v>CAMARA DE RESFRIAMENTO 5º C (7,00 x 3,70 x 3,70)</v>
          </cell>
          <cell r="B15" t="str">
            <v>QUANTIDADE DE PRODUTO EM MOVIMENTO: 2.000 KG_x000D_
TEMPERATURA DE ENTRADA: 25º C_x000D_
TEMPERATURA INTERNA: 5º C_x000D_
TAMANHO: 7,00 x 3,70 x 3,70_x000D_
TEMPO PARA RESFRIAMENTO: 24 HORAS_x000D_
MEDIDA MÍNIMA DA PORTA DE CORRER: 2,40 x 1,40</v>
          </cell>
          <cell r="C15" t="str">
            <v>110011</v>
          </cell>
          <cell r="D15" t="str">
            <v>8418.69.40</v>
          </cell>
        </row>
        <row r="16">
          <cell r="A16" t="str">
            <v>CAMARA DE CONGELAMENTO -20º C (5,00 x 3,70 x 3,70)</v>
          </cell>
          <cell r="B16" t="str">
            <v>QUANTIDADE DE PRODUTO EM MOVIMENTO: 1.200 KG_x000D_
TEMPERATURA DE ENTRADA: -5º C_x000D_
TEMPERATURA INTERNA: -20º C_x000D_
TAMANHO: 5,00 x 3,70 x 3,70_x000D_
TEMPO PARA RESFRIAMENTO: 24 HORAS_x000D_
MEDIDA MÍNIMA DA PORTA DE CORRER: 2,40 x 1,40</v>
          </cell>
          <cell r="C16" t="str">
            <v>110012</v>
          </cell>
          <cell r="D16" t="str">
            <v>8418.69.40</v>
          </cell>
        </row>
        <row r="17">
          <cell r="A17" t="str">
            <v>CAMARA DE CONGELAMENTO -20º C (7,00 x 3,70 x 3,70)</v>
          </cell>
          <cell r="B17" t="str">
            <v>QUANTIDADE DE PRODUTO EM MOVIMENTO: 2.000 KG_x000D_
TEMPERATURA DE ENTRADA: -5º_x000D_
TEMPERATURA INTERNA: -20º_x000D_
TAMANHO: 7,00 x 3,70 x 3,70_x000D_
TEMPO PARA RESFRIAMENTO: 24 HORAS_x000D_
MEDIDA MÍNIMA DA PORTA DE CORRER: 2,40 x 1,40</v>
          </cell>
          <cell r="C17" t="str">
            <v>110013</v>
          </cell>
          <cell r="D17" t="str">
            <v>8418.69.40</v>
          </cell>
        </row>
        <row r="18">
          <cell r="A18" t="str">
            <v>FIORINO ENDURANCE 1.4 EVO 2P FLEX</v>
          </cell>
          <cell r="B18" t="str">
            <v>FIORINO  ENDURANCE 1.4, 02 PASSAGEIROS,  004 CILINDROS, LOTAÇAO OU TONELAGEM :PBT 1.700KG CMT 2.180 KG.</v>
          </cell>
          <cell r="C18" t="str">
            <v>110014</v>
          </cell>
          <cell r="D18" t="str">
            <v>8704.31.90</v>
          </cell>
        </row>
        <row r="19">
          <cell r="A19" t="str">
            <v>Coletor de Ddos Skorpio X5 Pistol Grip</v>
          </cell>
          <cell r="B19" t="str">
            <v>Skorpio X5 Pistol Grip, 802.11 a/b/g/n/ac, 4.3" display, Bluetooh V5, 3GB RAM/32GB Flash</v>
          </cell>
          <cell r="C19" t="str">
            <v>110015</v>
          </cell>
          <cell r="D19" t="str">
            <v>8471.90.90</v>
          </cell>
        </row>
        <row r="20">
          <cell r="A20" t="str">
            <v>Doca de uma posição para o coletor Skorpio X5</v>
          </cell>
          <cell r="B20" t="str">
            <v>Doca de uma posição para o coletor Skorpio X5</v>
          </cell>
          <cell r="C20" t="str">
            <v>110016</v>
          </cell>
          <cell r="D20" t="str">
            <v>8473.30.99</v>
          </cell>
        </row>
        <row r="21">
          <cell r="A21" t="str">
            <v>Carregador de bateria com 4 posições</v>
          </cell>
          <cell r="B21" t="str">
            <v>Carregador de bateria com 4 posições</v>
          </cell>
          <cell r="C21" t="str">
            <v>110017</v>
          </cell>
          <cell r="D21" t="str">
            <v>8504.40.10</v>
          </cell>
        </row>
        <row r="22">
          <cell r="A22" t="str">
            <v>Fonte de alimentação</v>
          </cell>
          <cell r="B22" t="str">
            <v>Fonte de alimentação</v>
          </cell>
          <cell r="C22" t="str">
            <v>110018</v>
          </cell>
          <cell r="D22" t="str">
            <v>8504.40.10</v>
          </cell>
        </row>
        <row r="23">
          <cell r="A23" t="str">
            <v>Plug de energia</v>
          </cell>
          <cell r="B23" t="str">
            <v>Plug de energia</v>
          </cell>
          <cell r="C23" t="str">
            <v>110019</v>
          </cell>
          <cell r="D23" t="str">
            <v>8544.42.00</v>
          </cell>
        </row>
        <row r="24">
          <cell r="A24" t="str">
            <v>Bateria Standard, 3000 mAh, Skorpio X</v>
          </cell>
          <cell r="B24" t="str">
            <v>Bateria Standard, 3000 mAh, Skorpio X</v>
          </cell>
          <cell r="C24" t="str">
            <v>110020</v>
          </cell>
          <cell r="D24" t="str">
            <v>8507.60.00</v>
          </cell>
        </row>
        <row r="25">
          <cell r="A25" t="str">
            <v>EMPILHADEIRA DE CONTRAPESO ELÉTRICA (3 RODAS)</v>
          </cell>
          <cell r="B25" t="str">
            <v>EMPILHADEIRA DE CONTRAPESO ELÉTRICA (3 RODAS)_x000D_
Capacidade máxima de peso: 1.600 kg_x000D_
Capacidade máxima de içamento: 6,070 metros</v>
          </cell>
          <cell r="C25" t="str">
            <v>110021</v>
          </cell>
          <cell r="D25" t="str">
            <v>8427.10.19</v>
          </cell>
        </row>
        <row r="26">
          <cell r="A26" t="str">
            <v>SACOLA 34 x 41 x 12,5 100GR</v>
          </cell>
          <cell r="B26" t="str">
            <v>Papel Kraft Pardo 100 GR._x000D_
Impressão flexografia em 2x0 cores _x000D_
Acabamento e corte especial._x000D_
Alça em papel torcido_x000D_
Com reforço de fundo para mista</v>
          </cell>
          <cell r="C26" t="str">
            <v>110022</v>
          </cell>
          <cell r="D26" t="str">
            <v>4819.40.00</v>
          </cell>
        </row>
        <row r="27">
          <cell r="A27" t="str">
            <v>SACOLA 34 x 41 x 12,5 80GR</v>
          </cell>
          <cell r="B27" t="str">
            <v>SACOLA 34 x 41 x 12,5 Kangoot 80GR</v>
          </cell>
          <cell r="C27" t="str">
            <v>110023</v>
          </cell>
          <cell r="D27" t="str">
            <v>4819.40.00</v>
          </cell>
        </row>
        <row r="28">
          <cell r="A28" t="str">
            <v>SACOLA 27 x 28 x 16,5 100GR</v>
          </cell>
          <cell r="B28" t="str">
            <v>SACOLA 27 x 28 x 16,5 Kangoot 100GR</v>
          </cell>
          <cell r="C28" t="str">
            <v>110024</v>
          </cell>
          <cell r="D28" t="str">
            <v>4819.40.00</v>
          </cell>
        </row>
        <row r="29">
          <cell r="A29" t="str">
            <v>SACOLA 27 x 28 x 16,5 80GR</v>
          </cell>
          <cell r="B29" t="str">
            <v>Papel Kraft Pardo 80 GR._x000D_
Impressão flexografia em 2x0 cores _x000D_
Acabamento e corte especial._x000D_
Alça em papel torcido_x000D_
Com reforço de fundo para mista</v>
          </cell>
          <cell r="C29" t="str">
            <v>110025</v>
          </cell>
          <cell r="D29" t="str">
            <v>4819.40.00</v>
          </cell>
        </row>
        <row r="30">
          <cell r="A30" t="str">
            <v>SACO 27 x 28 x 16,5 100GR</v>
          </cell>
          <cell r="B30" t="str">
            <v>Papel Kraft Pardo 100 GR._x000D_
Impressão flexografia em 2x0 cores _x000D_
Acabamento e corte especial.</v>
          </cell>
          <cell r="C30" t="str">
            <v>110026</v>
          </cell>
          <cell r="D30" t="str">
            <v>4819.40.00</v>
          </cell>
        </row>
        <row r="31">
          <cell r="A31" t="str">
            <v>SACO 27 x 28 x 16,5 80GR</v>
          </cell>
          <cell r="B31" t="str">
            <v>Papel Kraft Pardo 80 GR._x000D_
Impressão flexografia em 2x0 cores _x000D_
Acabamento e corte especial.</v>
          </cell>
          <cell r="C31" t="str">
            <v>110027</v>
          </cell>
          <cell r="D31" t="str">
            <v>4819.40.00</v>
          </cell>
        </row>
        <row r="32">
          <cell r="A32" t="str">
            <v>SACO   34 x 41 x 12,5 80GR</v>
          </cell>
          <cell r="B32" t="str">
            <v>SACO   34 x 41 x 12,5 Kangoot 80GR</v>
          </cell>
          <cell r="C32" t="str">
            <v>110028</v>
          </cell>
          <cell r="D32" t="str">
            <v>4819.40.00</v>
          </cell>
        </row>
        <row r="33">
          <cell r="A33" t="str">
            <v>SACO   34 x 41 x 12,5 100GR</v>
          </cell>
          <cell r="B33" t="str">
            <v>Papel Kraft Pardo 100 GR._x000D_
Impressão flexografia em 2x0 cores _x000D_
Acabamento e corte especial.</v>
          </cell>
          <cell r="C33" t="str">
            <v>110029</v>
          </cell>
          <cell r="D33" t="str">
            <v>4819.40.00</v>
          </cell>
        </row>
        <row r="34">
          <cell r="A34" t="str">
            <v>JAPONA AZUL NYLON  CA43527 TAM M C/ LOGO</v>
          </cell>
          <cell r="B34" t="str">
            <v>JAPONA AZUL NYLON 150 GRS CAPUZ VELCRO/BOTÃO CA43527 TAM M C/ LOGO</v>
          </cell>
          <cell r="C34" t="str">
            <v>110030</v>
          </cell>
          <cell r="D34" t="str">
            <v>6201.93.00</v>
          </cell>
        </row>
        <row r="35">
          <cell r="A35" t="str">
            <v>JAPONA AZUL NYLON  CA43527 TAM G C/ LOGO</v>
          </cell>
          <cell r="B35" t="str">
            <v>JAPONA AZUL NYLON 150 GRS CAPUZ VELCRO/BOTÃO CA43527 TAM G C/ LOGO</v>
          </cell>
          <cell r="C35" t="str">
            <v>110031</v>
          </cell>
          <cell r="D35" t="str">
            <v>6201.93.00</v>
          </cell>
        </row>
        <row r="36">
          <cell r="A36" t="str">
            <v>CONSERVADOR VERTICAL DUPLA AÇÃO (REFRIGERADOS E CONGELADOS)</v>
          </cell>
          <cell r="B36" t="str">
            <v>FREEZER EXPOSITOR DUPLA AÇÃO_x000D_
LARGURA: 675 mm / ALTURA: 1860 mm / PROFUNDIDADE: 670 mm_x000D_
220V/60Hz</v>
          </cell>
          <cell r="C36" t="str">
            <v>110032</v>
          </cell>
          <cell r="D36" t="str">
            <v>8418.50.90</v>
          </cell>
        </row>
        <row r="37">
          <cell r="A37" t="str">
            <v>REFRIGERADOR VERTICAL CONVENIÊNCIA 03 PORTAS</v>
          </cell>
          <cell r="B37" t="str">
            <v>REFRIGERADOR VERTICAL CONVENIÊNCIA_x000D_
FRIOS E LATICÍNIOS - TEMPERATURA 0°C a +7°C_x000D_
03 PORTAS - VIDRO DUPLO BAIXO EMISSIVO.</v>
          </cell>
          <cell r="C37" t="str">
            <v>110033</v>
          </cell>
          <cell r="D37" t="str">
            <v>8418.50.90</v>
          </cell>
        </row>
        <row r="38">
          <cell r="A38" t="str">
            <v>CONSERVADOR VERTICAL PARA CONGELADOS 02 PORTAS</v>
          </cell>
          <cell r="B38" t="str">
            <v>CONSERVADOR VERTICAL CONVENIÊNCIA - CONGELADOS _x000D_
TEMPERATURA -12°C a -22°C_x000D_
02 PORTAS VIDRO DUPLO BAIXO EMISSIVO C/ AQUECIMENTO</v>
          </cell>
          <cell r="C38" t="str">
            <v>110034</v>
          </cell>
          <cell r="D38" t="str">
            <v>8418.50.90</v>
          </cell>
        </row>
        <row r="39">
          <cell r="A39" t="str">
            <v>CONSERVADOR VERTICAL PARA CONGELADOS 01 PORTA</v>
          </cell>
          <cell r="B39" t="str">
            <v>CONSERVADOR VERTICAL CONVENIÊNCIA - CONGELADOS_x000D_
TEMPERATURA -12°C a -22°C_x000D_
01 PORTA DE VIDRO DUPLO C/ AQUECIMENTO - GÁS R290</v>
          </cell>
          <cell r="C39" t="str">
            <v>110035</v>
          </cell>
          <cell r="D39" t="str">
            <v>8418.50.90</v>
          </cell>
        </row>
        <row r="40">
          <cell r="A40" t="str">
            <v>REFRIGERADOR VERTICAL MODULADO</v>
          </cell>
          <cell r="B40" t="str">
            <v>REFRIGERADOR VERTICAL MODULADO_x000D_
COMPRIMENTO: 6,0 MT / LARGURA: 1,20 MT / ALTURA: 2,0 MT_x000D_
TEMPERATURA: 5 a 0 GRAUS_x000D_
6 PORTAS</v>
          </cell>
          <cell r="C40" t="str">
            <v>110036</v>
          </cell>
          <cell r="D40" t="str">
            <v>8418.50.90</v>
          </cell>
        </row>
        <row r="41">
          <cell r="A41" t="str">
            <v>CONSERVADOR VERTICAL CONGELADOS MODULADO</v>
          </cell>
          <cell r="B41" t="str">
            <v>CONSERVADOR VERTICAL CONGELADOS MODULADO_x000D_
COMPRIMENTO: 6,0 MT / LARGURA: 1,20 MT / ALTURA: 2,0 MT_x000D_
TEMPERATURA: -10 a -18 GRAUS_x000D_
6 PORTAS</v>
          </cell>
          <cell r="C41" t="str">
            <v>110037</v>
          </cell>
          <cell r="D41" t="str">
            <v>8418.50.90</v>
          </cell>
        </row>
        <row r="42">
          <cell r="A42" t="str">
            <v>SACOLA RETORNÁVEL 45X35X15 COM ZIPER E ILHÓS METÁLICO</v>
          </cell>
          <cell r="B42" t="str">
            <v>ECOBAG EM NYLON, MEDIDA 45X35X15 CM, COM FECHAMENTO EM ZÍPER E ILHOS METÁLICO, ALÇAS EM FITA POLIESTER, MEDIDA 2,5X60CM, SILK CORES NAS DUAS FACES DA SACOLA</v>
          </cell>
          <cell r="C42" t="str">
            <v>110038</v>
          </cell>
          <cell r="D42" t="str">
            <v>6305.20.00</v>
          </cell>
        </row>
        <row r="43">
          <cell r="A43" t="str">
            <v>BALANÇA DE PISO COM PLATAFORTMA EM INOX DE 1,50X1,50 PARA 3 TON</v>
          </cell>
          <cell r="B43" t="str">
            <v>BALANÇA DE PISO COM PLATAFORTMA EM INOX DE 1,50X1,50 PARA 3 TON</v>
          </cell>
          <cell r="C43" t="str">
            <v>110039</v>
          </cell>
          <cell r="D43" t="str">
            <v>8423.82.00</v>
          </cell>
        </row>
        <row r="44">
          <cell r="A44" t="str">
            <v>BALANÇA DE MESA COM IMPRESSORA WIFI 15KG</v>
          </cell>
          <cell r="B44" t="str">
            <v>BALANÇA DE MESA COM IMPRESSORA WIFI 15KG</v>
          </cell>
          <cell r="C44" t="str">
            <v>110040</v>
          </cell>
          <cell r="D44" t="str">
            <v>8423.81.10</v>
          </cell>
        </row>
        <row r="45">
          <cell r="A45" t="str">
            <v>GRUPO GERADOR 150 / 141 kVA­ 380/220 Vca em 60Hz</v>
          </cell>
          <cell r="B45" t="str">
            <v>Grupo 150 / 141 kVA ­ 380/220 Vca em 60Hz_x000D_
(Motor, Gerador, Quadro de Comando, Com Disjuntor de Proteção)</v>
          </cell>
          <cell r="C45" t="str">
            <v>110041</v>
          </cell>
          <cell r="D45" t="str">
            <v>8502.12.10</v>
          </cell>
        </row>
        <row r="46">
          <cell r="A46" t="str">
            <v>CHAVE DE TRANSFERÊNCIA 275 A</v>
          </cell>
          <cell r="B46" t="str">
            <v>CHAVE DE TRANSFERÊNCIA 275 A</v>
          </cell>
          <cell r="C46" t="str">
            <v>110042</v>
          </cell>
          <cell r="D46" t="str">
            <v>8502.12.10</v>
          </cell>
        </row>
        <row r="47">
          <cell r="A47" t="str">
            <v>ATENUAÇÃO DE RUÍDO 85dB(A) @ 1,5 METROS (75 dB(A) @ 7,0 METROS)</v>
          </cell>
          <cell r="B47" t="str">
            <v>ATENUAÇÃO DE RUÍDO 85dB(A) @ 1,5 METROS (75 dB(A) @ 7,0 METROS)</v>
          </cell>
          <cell r="C47" t="str">
            <v>110043</v>
          </cell>
          <cell r="D47" t="str">
            <v>8502.12.10</v>
          </cell>
        </row>
        <row r="48">
          <cell r="A48" t="str">
            <v>PROTETOR DE CARTER</v>
          </cell>
          <cell r="B48" t="str">
            <v>PROTETOR DE CARTER</v>
          </cell>
          <cell r="C48" t="str">
            <v>110044</v>
          </cell>
          <cell r="D48" t="str">
            <v>8708.99.90</v>
          </cell>
        </row>
        <row r="49">
          <cell r="A49" t="str">
            <v>KIT ALARME COM TRAVA</v>
          </cell>
          <cell r="B49" t="str">
            <v>KIT ALARME COM TRAVA</v>
          </cell>
          <cell r="C49" t="str">
            <v>110045</v>
          </cell>
          <cell r="D49" t="str">
            <v>8512.30.00</v>
          </cell>
        </row>
        <row r="50">
          <cell r="A50" t="str">
            <v>INSTALAÇÃO DE ACESSÓRIOS VEICULAR</v>
          </cell>
          <cell r="B50" t="str">
            <v>INSTALAÇÃO DE ACESSÓRIOS VEICULAR</v>
          </cell>
          <cell r="C50" t="str">
            <v>SV04</v>
          </cell>
          <cell r="D50" t="str">
            <v/>
          </cell>
        </row>
        <row r="51">
          <cell r="A51" t="str">
            <v>SERVIÇOS DE PRÉ-IMPRESSÃO</v>
          </cell>
          <cell r="B51" t="str">
            <v>SERVIÇOS DE PRÉ-IMPRESSÃO</v>
          </cell>
          <cell r="C51" t="str">
            <v>SV05</v>
          </cell>
          <cell r="D51" t="str">
            <v/>
          </cell>
        </row>
        <row r="52">
          <cell r="A52" t="str">
            <v>CALÇA EM BRIM PESADO GRAMATURA 265G/M COMPOSIÇÃO 100% ALGODÃO</v>
          </cell>
          <cell r="B52" t="str">
            <v>CALÇA EM BRIM PESADO GRAMATURA 265G/M COMPOSIÇÃO 100% ALGODÃO  MODELO MEIO ELÁSTICO SEM BOLSOS COM BORDADO TRASEIRO DO LOGO LADO DIREITO E BORDADO FRENTE NUMERAÇÃO LADO ESQUERDO</v>
          </cell>
          <cell r="C52" t="str">
            <v>110046</v>
          </cell>
          <cell r="D52" t="str">
            <v>6107.91.00</v>
          </cell>
        </row>
        <row r="53">
          <cell r="A53" t="str">
            <v>POLO EM MATERIAL PIQUET GRAMATURA 145G/M COMPOSIÇÃO 50 % ALGO 50 % POLIESTER COM BORDADO NA FRENTE E PERSONALIZAÇÃO NUMERICA TRASEIRO</v>
          </cell>
          <cell r="B53" t="str">
            <v>POLO EM MATERIAL PIQUET GRAMATURA 145G/M COMPOSIÇÃO 50 % ALGO 50 % POLIESTER COM BORDADO NA FRENTE E PERSONALIZAÇÃO NUMERICA TRASEIRO</v>
          </cell>
          <cell r="C53" t="str">
            <v>110047</v>
          </cell>
          <cell r="D53" t="str">
            <v>6107.91.00</v>
          </cell>
        </row>
        <row r="54">
          <cell r="A54" t="str">
            <v>POLO EM MATERIAL PIQUET GRAMATURA 145G/M COMPOSIÇÃO 50 % ALGO 50 % POLIESTER COM BORDADO NA FRENTE SEM PERSONALIZAÇÃO NUMERICA</v>
          </cell>
          <cell r="B54" t="str">
            <v>POLO EM MATERIAL PIQUET GRAMATURA 145G/M COMPOSIÇÃO 50 % ALGO 50 % POLIESTER COM BORDADO NA FRENTE SEM PERSONALIZAÇÃO NUMERICA</v>
          </cell>
          <cell r="C54" t="str">
            <v>110048</v>
          </cell>
          <cell r="D54" t="str">
            <v>6107.91.00</v>
          </cell>
        </row>
        <row r="55">
          <cell r="A55" t="str">
            <v>MASCARA EM TECIDO ALGODÃO COM SILK COMO LOGO</v>
          </cell>
          <cell r="B55" t="str">
            <v>MASCARA EM TECIDO ALGODÃO COM SILK COMO LOGO</v>
          </cell>
          <cell r="C55" t="str">
            <v>110049</v>
          </cell>
          <cell r="D55" t="str">
            <v>6107.91.00</v>
          </cell>
        </row>
        <row r="56">
          <cell r="A56" t="str">
            <v>DVR COM 16 CANAIS INTELBRAS FULLHD 3116</v>
          </cell>
          <cell r="B56" t="str">
            <v>DVR COM 16 CANAIS INTELBRAS FULLHD 3116</v>
          </cell>
          <cell r="C56" t="str">
            <v>110050</v>
          </cell>
          <cell r="D56" t="str">
            <v>8517.11.00</v>
          </cell>
        </row>
        <row r="57">
          <cell r="A57" t="str">
            <v>1 HD DE 4TB PARA GRAVAÇÃO</v>
          </cell>
          <cell r="B57" t="str">
            <v>1 HD DE 4TB PARA GRAVAÇÃO</v>
          </cell>
          <cell r="C57" t="str">
            <v>110051</v>
          </cell>
          <cell r="D57" t="str">
            <v>8517.11.00</v>
          </cell>
        </row>
        <row r="58">
          <cell r="A58" t="str">
            <v>CÂMERA HD COM VISÃO NOTURNA INTELBRAS FULLHD</v>
          </cell>
          <cell r="B58" t="str">
            <v>CÂMERA HD COM VISÃO NOTURNA INTELBRAS FULLHD</v>
          </cell>
          <cell r="C58" t="str">
            <v>110052</v>
          </cell>
          <cell r="D58" t="str">
            <v>8517.11.00</v>
          </cell>
        </row>
        <row r="59">
          <cell r="A59" t="str">
            <v>CAIXA DE SOBRE POR PLASTICAS PARA ACABAMENTOS</v>
          </cell>
          <cell r="B59" t="str">
            <v>CAIXA DE SOBRE POR PLASTICAS PARA ACABAMENTOS</v>
          </cell>
          <cell r="C59" t="str">
            <v>110053</v>
          </cell>
          <cell r="D59" t="str">
            <v>8517.11.00</v>
          </cell>
        </row>
        <row r="60">
          <cell r="A60" t="str">
            <v>FONTE DE 10AP E 12V POE</v>
          </cell>
          <cell r="B60" t="str">
            <v>FONTE DE 10AP E 12V POE</v>
          </cell>
          <cell r="C60" t="str">
            <v>110054</v>
          </cell>
          <cell r="D60" t="str">
            <v>8517.11.00</v>
          </cell>
        </row>
        <row r="61">
          <cell r="A61" t="str">
            <v>CABO UTP 4 PARES CAT5</v>
          </cell>
          <cell r="B61" t="str">
            <v>CABO UTP 4 PARES CAT5</v>
          </cell>
          <cell r="C61" t="str">
            <v>110055</v>
          </cell>
          <cell r="D61" t="str">
            <v>8544.70.90</v>
          </cell>
        </row>
        <row r="62">
          <cell r="A62" t="str">
            <v>RACK PAREDE 12U X 350 PARA DVR</v>
          </cell>
          <cell r="B62" t="str">
            <v>RACK PAREDE 12U X 350 PARA DVR</v>
          </cell>
          <cell r="C62" t="str">
            <v>110056</v>
          </cell>
          <cell r="D62" t="str">
            <v>8517.11.00</v>
          </cell>
        </row>
        <row r="63">
          <cell r="A63" t="str">
            <v>ORGANIZADOR POWER BALUN 19 16 CANAIS INTELBRAS</v>
          </cell>
          <cell r="B63" t="str">
            <v>ORGANIZADOR POWER BALUN 19 16 CANAIS INTELBRAS</v>
          </cell>
          <cell r="C63" t="str">
            <v>110057</v>
          </cell>
          <cell r="D63" t="str">
            <v>8517.11.00</v>
          </cell>
        </row>
        <row r="64">
          <cell r="A64" t="str">
            <v>DIVERSOS PARA FINS DE ACABAMENTOS, (BUCHAS, PARAFUSOS, ETC..)</v>
          </cell>
          <cell r="B64" t="str">
            <v>DIVERSOS PARA FINS DE ACABAMENTOS, (BUCHAS, PARAFUSOS, ETC..)</v>
          </cell>
          <cell r="C64" t="str">
            <v>110058</v>
          </cell>
          <cell r="D64" t="str">
            <v>8517.11.00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 Consulta Systax "/>
      <sheetName val="BD Inclusão - Carga"/>
      <sheetName val="Opçoes Situaçao Trib"/>
      <sheetName val="Campos para habilitar na GJ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pivotCache/_rels/pivotCacheDefinition1.xml.rels>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xr="http://schemas.microsoft.com/office/spreadsheetml/2014/revision" xmlns:mc="http://schemas.openxmlformats.org/markup-compatibility/2006" xmlns:r="http://schemas.openxmlformats.org/officeDocument/2006/relationships" r:id="rId1" mc:Ignorable="xr" xr:uid="{48E35863-238D-48A5-A2CE-61E0BE90C71D}" refreshedBy="Miguel Microsoft" refreshedDate="44497.25717731481564" createdVersion="7" refreshedVersion="7" minRefreshableVersion="3" recordCount="4094">
  <cacheSource type="worksheet">
    <worksheetSource ref="B3:CF4097" sheet="BD"/>
  </cacheSource>
  <cacheFields count="83">
    <cacheField name="COMPRADOR" numFmtId="0">
      <sharedItems count="3">
        <s v="MARCOS"/>
        <s v="ANDREI"/>
        <s v="EMANOEL"/>
      </sharedItems>
    </cacheField>
    <cacheField name="CÓDIGO GJ" numFmtId="0">
      <sharedItems containsString="0" containsBlank="1" containsNumber="1" containsInteger="1" minValue="220000" maxValue="224703"/>
    </cacheField>
    <cacheField name="CÓDIGO (FORNECEDOR)" numFmtId="0">
      <sharedItems containsBlank="1" containsMixedTypes="1" containsNumber="1" containsInteger="1" minValue="13" maxValue="429002060"/>
    </cacheField>
    <cacheField name="EAN" numFmtId="1">
      <sharedItems containsMixedTypes="1" containsNumber="1" containsInteger="1" minValue="12443621" maxValue="8076809579346"/>
    </cacheField>
    <cacheField name="DESCRIÇÃO DO PRODUTO" numFmtId="0">
      <sharedItems/>
    </cacheField>
    <cacheField name="SETOR" numFmtId="0">
      <sharedItems count="18">
        <s v="PETISCOS"/>
        <s v="ENLATADOS E CONSERVAS"/>
        <s v="FRIOS E LATICINIOS"/>
        <s v="PETS"/>
        <s v="CONGELADOS"/>
        <s v="CUIDADO PESSOAL"/>
        <s v="LIMPEZA"/>
        <s v="BEBES"/>
        <s v="BAZAR"/>
        <s v="MERCEARIA"/>
        <s v="ALIMENTAÇAO SAUDAVEL"/>
        <s v="HORTFRUIT"/>
        <s v="VEGANO E VEGETARIANO"/>
        <s v="PADARIA"/>
        <s v="VITAMINAS E MINERAIS"/>
        <s v="GRANEL"/>
        <s v="BEBIDAS"/>
        <s v="EMBALAGENS"/>
      </sharedItems>
    </cacheField>
    <cacheField name="CATEGORIA GANHE JUNTO" numFmtId="0">
      <sharedItems containsString="0" containsBlank="1" containsNumber="1" containsInteger="1" minValue="30" maxValue="3960"/>
    </cacheField>
    <cacheField name="CATEGORIA" numFmtId="0">
      <sharedItems containsBlank="1"/>
    </cacheField>
    <cacheField name="NCM" numFmtId="0">
      <sharedItems containsBlank="1"/>
    </cacheField>
    <cacheField name="UM" numFmtId="0">
      <sharedItems/>
    </cacheField>
    <cacheField name="QTD. MÍNIMA EMBALAGEM" numFmtId="0">
      <sharedItems containsMixedTypes="1" containsNumber="1" minValue="1" maxValue="2000"/>
    </cacheField>
    <cacheField name="ORIGEM DA MERCADORIA" numFmtId="0">
      <sharedItems containsString="0" containsBlank="1" containsNumber="1" containsInteger="1" minValue="0" maxValue="8"/>
    </cacheField>
    <cacheField name="TIPO (PRODUTO/SERVIÇO)" numFmtId="0">
      <sharedItems/>
    </cacheField>
    <cacheField name="CNPJ DO FORNECEDOR" numFmtId="0">
      <sharedItems containsBlank="1" containsMixedTypes="1" containsNumber="1" containsInteger="1" minValue="27152731000109" maxValue="27152731000109"/>
    </cacheField>
    <cacheField name="CUSTO FINAL C/ PIS, COFINS, ICMS E IPI" numFmtId="164">
      <sharedItems containsString="0" containsBlank="1" containsNumber="1" minValue="0.26001189901107" maxValue="107.51000000000001"/>
    </cacheField>
    <cacheField name="(-) T.R  (ICMS, PIS, COFINS)" numFmtId="165">
      <sharedItems containsSemiMixedTypes="0" containsString="0" containsNumber="1" minValue="0" maxValue="28.221375"/>
    </cacheField>
    <cacheField name="(+)T.N.R (IPI)" numFmtId="0">
      <sharedItems containsNonDate="0" containsString="0" containsBlank="1"/>
    </cacheField>
    <cacheField name="(+) FRETES" numFmtId="0">
      <sharedItems containsNonDate="0" containsString="0" containsBlank="1"/>
    </cacheField>
    <cacheField name="(+) SEGUROS" numFmtId="0">
      <sharedItems containsNonDate="0" containsString="0" containsBlank="1"/>
    </cacheField>
    <cacheField name="(+) OUTRAS DESP." numFmtId="0">
      <sharedItems containsNonDate="0" containsString="0" containsBlank="1"/>
    </cacheField>
    <cacheField name="CMV" numFmtId="165">
      <sharedItems containsSemiMixedTypes="0" containsString="0" containsNumber="1" minValue="0" maxValue="79.288625"/>
    </cacheField>
    <cacheField name="IRPJ" numFmtId="10">
      <sharedItems containsSemiMixedTypes="0" containsString="0" containsNumber="1" minValue="0.0102" maxValue="0.0102"/>
    </cacheField>
    <cacheField name="CSLL" numFmtId="10">
      <sharedItems containsSemiMixedTypes="0" containsString="0" containsNumber="1" minValue="0.0048" maxValue="0.0048"/>
    </cacheField>
    <cacheField name="ICMS" numFmtId="10">
      <sharedItems containsSemiMixedTypes="0" containsString="0" containsNumber="1" minValue="0.17" maxValue="0.17"/>
    </cacheField>
    <cacheField name="PIS" numFmtId="10">
      <sharedItems containsSemiMixedTypes="0" containsString="0" containsNumber="1" minValue="0.0165" maxValue="0.0165"/>
    </cacheField>
    <cacheField name="COFINS" numFmtId="10">
      <sharedItems containsSemiMixedTypes="0" containsString="0" containsNumber="1" minValue="0.076" maxValue="0.076"/>
    </cacheField>
    <cacheField name="CARGA TRIBUTÁRIA" numFmtId="10">
      <sharedItems containsSemiMixedTypes="0" containsString="0" containsNumber="1" minValue="0.2775" maxValue="0.2775"/>
    </cacheField>
    <cacheField name="QUANTIDADE" numFmtId="0">
      <sharedItems containsSemiMixedTypes="0" containsString="0" containsNumber="1" minValue="1" maxValue="240"/>
    </cacheField>
    <cacheField name="VENDA TOTAL" numFmtId="7">
      <sharedItems containsMixedTypes="1" containsNumber="1" minValue="3.55127388535032" maxValue="1666.65605095541446"/>
    </cacheField>
    <cacheField name="IMPOSTO UNITÁRIO" numFmtId="7">
      <sharedItems containsMixedTypes="1" containsNumber="1" minValue="0.13557467568658" maxValue="56.05756289808919"/>
    </cacheField>
    <cacheField name="VENDA LÍQUIDA" numFmtId="7">
      <sharedItems containsMixedTypes="1" containsNumber="1" minValue="0.35298271417498" maxValue="145.95167277070067"/>
    </cacheField>
    <cacheField name="CMV2" numFmtId="7">
      <sharedItems containsSemiMixedTypes="0" containsString="0" containsNumber="1" minValue="0" maxValue="79.288625"/>
    </cacheField>
    <cacheField name="M. BRUTA    R$ x 1" numFmtId="7">
      <sharedItems containsMixedTypes="1" containsNumber="1" minValue="0.16122393865431" maxValue="66.66304777070067"/>
    </cacheField>
    <cacheField name="M. BRUTA TOTAL" numFmtId="7">
      <sharedItems containsMixedTypes="1" containsNumber="1" minValue="1.17192038216561" maxValue="549.99649681528706"/>
    </cacheField>
    <cacheField name="PM. CONCORRÊNCIA" numFmtId="7">
      <sharedItems containsString="0" containsBlank="1" containsNumber="1" minValue="1.12" maxValue="175.69"/>
    </cacheField>
    <cacheField name="M. BRUTA META" numFmtId="10">
      <sharedItems containsSemiMixedTypes="0" containsString="0" containsNumber="1" minValue="0.33" maxValue="0.33"/>
    </cacheField>
    <cacheField name="PV UNIT. META" numFmtId="7">
      <sharedItems containsMixedTypes="1" containsNumber="1" minValue="0.48855738986156" maxValue="202.00923566878984"/>
    </cacheField>
    <cacheField name="M. BRUTA REALIZADA %" numFmtId="166">
      <sharedItems containsSemiMixedTypes="0" containsString="0" containsNumber="1" minValue="0.33" maxValue="0.33"/>
    </cacheField>
    <cacheField name="PV UNIT. REALIZADO" numFmtId="7">
      <sharedItems containsMixedTypes="1" containsNumber="1" minValue="0.48855738986156" maxValue="202.00923566878984"/>
    </cacheField>
    <cacheField name="FATOR " numFmtId="2">
      <sharedItems containsSemiMixedTypes="0" containsString="0" containsNumber="1" minValue="1.2" maxValue="1.5"/>
    </cacheField>
    <cacheField name="PM. CONCORRÊNCIA X FATOR" numFmtId="7">
      <sharedItems containsMixedTypes="1" containsNumber="1" minValue="1.512" maxValue="210.828"/>
    </cacheField>
    <cacheField name="VARIAÇÃO % META" numFmtId="10">
      <sharedItems containsSemiMixedTypes="0" containsString="0" containsNumber="1" containsInteger="1" minValue="0" maxValue="0"/>
    </cacheField>
    <cacheField name="VARIAÇÃO % CONCORRENTE" numFmtId="10">
      <sharedItems containsMixedTypes="1" containsNumber="1" minValue="-0.92397233403317" maxValue="2.62536888857347"/>
    </cacheField>
    <cacheField name="STATUS META" numFmtId="10">
      <sharedItems/>
    </cacheField>
    <cacheField name="STATUS MERCADO" numFmtId="10">
      <sharedItems count="3">
        <s v="GO"/>
        <s v="NO GO"/>
        <s v="EM ANÁLISE"/>
      </sharedItems>
    </cacheField>
    <cacheField name="GAP (+ ou -)" numFmtId="167">
      <sharedItems containsMixedTypes="1" containsNumber="1" minValue="-43.26343475523527" maxValue="51.14267515923571"/>
    </cacheField>
    <cacheField name="APROVADO" numFmtId="0">
      <sharedItems containsMixedTypes="1" containsNumber="1" minValue="1.2" maxValue="1.5"/>
    </cacheField>
    <cacheField name="SPEND" numFmtId="165">
      <sharedItems containsSemiMixedTypes="0" containsString="0" containsNumber="1" minValue="0" maxValue="886.99999999999989"/>
    </cacheField>
    <cacheField name="SPEND LÍQUIDO" numFmtId="165">
      <sharedItems containsSemiMixedTypes="0" containsString="0" containsNumber="1" minValue="0" maxValue="654.16250000000002"/>
    </cacheField>
    <cacheField name="FATURAMENTO REALIZADO" numFmtId="165">
      <sharedItems containsMixedTypes="1" containsNumber="1" minValue="3.55127388535032" maxValue="1666.65605095541446"/>
    </cacheField>
    <cacheField name="PRECIFICADO" numFmtId="0">
      <sharedItems count="3">
        <s v="SIM (2ª LEVA)"/>
        <s v="SIM (1ª LEVA)"/>
        <s v="NÃO"/>
      </sharedItems>
    </cacheField>
    <cacheField name="MODALIDADE NEGOICAÇÃO" numFmtId="0">
      <sharedItems containsBlank="1"/>
    </cacheField>
    <cacheField name="QTD. FORNECEDORES" numFmtId="0">
      <sharedItems containsString="0" containsBlank="1" containsNumber="1" containsInteger="1" minValue="1" maxValue="2"/>
    </cacheField>
    <cacheField name="NOME FORNECEDORES" numFmtId="0">
      <sharedItems containsBlank="1"/>
    </cacheField>
    <cacheField name="Local de Estoque" numFmtId="0">
      <sharedItems containsBlank="1"/>
    </cacheField>
    <cacheField name="Cupom Fiscal (PDV)?" numFmtId="0">
      <sharedItems containsBlank="1"/>
    </cacheField>
    <cacheField name="Marketplace?" numFmtId="0">
      <sharedItems containsBlank="1"/>
    </cacheField>
    <cacheField name="Tipo do Produto (Bloco K) *" numFmtId="0">
      <sharedItems containsBlank="1"/>
    </cacheField>
    <cacheField name="URL Principal Imagem" numFmtId="0">
      <sharedItems containsNonDate="0" containsString="0" containsBlank="1"/>
    </cacheField>
    <cacheField name="2ª URL Imagem" numFmtId="0">
      <sharedItems containsNonDate="0" containsString="0" containsBlank="1"/>
    </cacheField>
    <cacheField name="3ª URL Imagem" numFmtId="0">
      <sharedItems containsNonDate="0" containsString="0" containsBlank="1"/>
    </cacheField>
    <cacheField name="4ª URL Imagem" numFmtId="0">
      <sharedItems containsNonDate="0" containsString="0" containsBlank="1"/>
    </cacheField>
    <cacheField name="5ª URL Imagem" numFmtId="0">
      <sharedItems containsNonDate="0" containsString="0" containsBlank="1"/>
    </cacheField>
    <cacheField name="6ª URLImagem" numFmtId="0">
      <sharedItems containsNonDate="0" containsString="0" containsBlank="1"/>
    </cacheField>
    <cacheField name="Codigo Fornecedor" numFmtId="0">
      <sharedItems containsBlank="1"/>
    </cacheField>
    <cacheField name="Perfil Fiscal Remetente" numFmtId="0">
      <sharedItems containsString="0" containsBlank="1" containsNumber="1" minValue="1.138" maxValue="138"/>
    </cacheField>
    <cacheField name="Perfil Fiscal Destino" numFmtId="0">
      <sharedItems containsString="0" containsBlank="1" containsNumber="1" minValue="140.62200000000001" maxValue="140.62200000000001"/>
    </cacheField>
    <cacheField name="Natureza da Operaçao" numFmtId="0">
      <sharedItems containsString="0" containsBlank="1" containsNumber="1" containsInteger="1" minValue="121" maxValue="121"/>
    </cacheField>
    <cacheField name="UF Rementente" numFmtId="0">
      <sharedItems containsBlank="1"/>
    </cacheField>
    <cacheField name="UF Destino" numFmtId="0">
      <sharedItems containsBlank="1"/>
    </cacheField>
    <cacheField name="Tipo de Venda" numFmtId="0">
      <sharedItems containsBlank="1"/>
    </cacheField>
    <cacheField name="CFOP" numFmtId="0">
      <sharedItems containsString="0" containsBlank="1" containsNumber="1" containsInteger="1" minValue="5102" maxValue="5102"/>
    </cacheField>
    <cacheField name="IPI" numFmtId="0">
      <sharedItems containsNonDate="0" containsString="0" containsBlank="1"/>
    </cacheField>
    <cacheField name="ICMS INTERESTADUAL (DIFAL)" numFmtId="0">
      <sharedItems containsNonDate="0" containsString="0" containsBlank="1"/>
    </cacheField>
    <cacheField name="FCP" numFmtId="0">
      <sharedItems containsNonDate="0" containsString="0" containsBlank="1"/>
    </cacheField>
    <cacheField name="ICMS SIMPLES" numFmtId="0">
      <sharedItems containsNonDate="0" containsString="0" containsBlank="1"/>
    </cacheField>
    <cacheField name="ICMS ST" numFmtId="0">
      <sharedItems containsNonDate="0" containsString="0" containsBlank="1"/>
    </cacheField>
    <cacheField name="PIS2" numFmtId="0">
      <sharedItems containsNonDate="0" containsString="0" containsBlank="1"/>
    </cacheField>
    <cacheField name="COFINS3" numFmtId="0">
      <sharedItems containsNonDate="0" containsString="0" containsBlank="1"/>
    </cacheField>
    <cacheField name="Situaçao Trib do ICMS" numFmtId="0">
      <sharedItems containsString="0" containsBlank="1" containsNumber="1" containsInteger="1" minValue="102" maxValue="102"/>
    </cacheField>
    <cacheField name="Situaçao Tributaria do PIS" numFmtId="0">
      <sharedItems containsString="0" containsBlank="1" containsNumber="1" containsInteger="1" minValue="8" maxValue="8"/>
    </cacheField>
    <cacheField name="Situaçao Tributaria do COFINS" numFmtId="0">
      <sharedItems containsString="0" containsBlank="1" containsNumber="1" containsInteger="1" minValue="8" maxValue="8"/>
    </cacheField>
    <cacheField name="Modalidade da BC do ICM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xmlns:x14="http://schemas.microsoft.com/office/spreadsheetml/2009/9/main"/>
    </ext>
  </extLst>
</pivotCacheDefinition>
</file>

<file path=xl/pivotCache/pivotCacheRecords1.xml><?xml version="1.0" encoding="utf-8"?>
<pivotCacheRecords xmlns="http://schemas.openxmlformats.org/spreadsheetml/2006/main" xmlns:mc="http://schemas.openxmlformats.org/markup-compatibility/2006" mc:Ignorable="xr" count="4094">
  <r>
    <x v="0"/>
    <n v="220789"/>
    <n v="19500"/>
    <n v="7896336012434"/>
    <s v="AMENDOIM OVINHO AMENDOIM CROKISSIMO DP 250G ."/>
    <x v="0"/>
    <n v="180"/>
    <s v="AMENDOIM OVINHOS"/>
    <s v="2008.11.00"/>
    <s v="UN"/>
    <n v="8"/>
    <n v="4"/>
    <s v="PRODUTO"/>
    <s v="00.226.383/0001-10"/>
    <n v="12.717"/>
    <n v="3.3382125"/>
    <m/>
    <m/>
    <m/>
    <m/>
    <n v="9.3787875"/>
    <n v="0.0102"/>
    <n v="0.0048"/>
    <n v="0.17"/>
    <n v="0.0165"/>
    <n v="0.076"/>
    <n v="0.2775"/>
    <n v="8"/>
    <n v="191.16000000000003"/>
    <n v="6.6308625"/>
    <n v="17.2641375"/>
    <n v="9.3787875"/>
    <n v="7.88535"/>
    <n v="63.08280000000001"/>
    <n v="22.99"/>
    <n v="0.33"/>
    <n v="23.895"/>
    <n v="0.33"/>
    <n v="23.895"/>
    <n v="1.2"/>
    <n v="27.588"/>
    <n v="0"/>
    <n v="0.03936494127882"/>
    <s v="DENTRO DA META"/>
    <x v="0"/>
    <n v="0.905"/>
    <n v="1.2"/>
    <n v="101.736"/>
    <n v="75.0303"/>
    <n v="191.16000000000003"/>
    <x v="0"/>
    <m/>
    <m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19"/>
    <n v="7325"/>
    <n v="7898943163202"/>
    <s v="ATUM SOLIDO ROBISON CRUSOE YF OLIVA VG RO-80 12/P*2 R C"/>
    <x v="1"/>
    <n v="270"/>
    <s v="ATUM"/>
    <s v="1604.20.10"/>
    <s v="UN"/>
    <n v="12"/>
    <n v="0"/>
    <s v="PRODUTO"/>
    <s v="11.814.967/0002-04"/>
    <n v="12.10415833333333"/>
    <n v="3.1773415625"/>
    <m/>
    <m/>
    <m/>
    <m/>
    <n v="8.92681677083333"/>
    <n v="0.0102"/>
    <n v="0.0048"/>
    <n v="0.17"/>
    <n v="0.0165"/>
    <n v="0.076"/>
    <n v="0.2775"/>
    <n v="12"/>
    <n v="272.92178662420395"/>
    <n v="6.31131631568472"/>
    <n v="16.43216590299894"/>
    <n v="8.92681677083333"/>
    <n v="7.50534913216561"/>
    <n v="90.06418958598731"/>
    <n v="18.99"/>
    <n v="0.33"/>
    <n v="22.74348221868366"/>
    <n v="0.33"/>
    <n v="22.74348221868366"/>
    <n v="1.2"/>
    <n v="22.788"/>
    <n v="0"/>
    <n v="0.19765572504917"/>
    <s v="DENTRO DA META"/>
    <x v="0"/>
    <n v="3.75348221868366"/>
    <n v="1.2"/>
    <n v="145.24990000000003"/>
    <n v="107.12180125"/>
    <n v="272.92178662420395"/>
    <x v="0"/>
    <m/>
    <m/>
    <s v="CRUSOE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24"/>
    <n v="40200"/>
    <n v="7897765600490"/>
    <s v="AZEITONA PRETA SACHET DIZA 100G"/>
    <x v="1"/>
    <n v="350"/>
    <s v="AZEITONA PRETA"/>
    <s v="2005.70.00"/>
    <s v="UN"/>
    <n v="24"/>
    <n v="4"/>
    <s v="PRODUTO"/>
    <s v="00.226.383/0001-10"/>
    <n v="2.943"/>
    <n v="0.7725375"/>
    <m/>
    <m/>
    <m/>
    <m/>
    <n v="2.1704625"/>
    <n v="0.0102"/>
    <n v="0.0048"/>
    <n v="0.17"/>
    <n v="0.0165"/>
    <n v="0.076"/>
    <n v="0.2775"/>
    <n v="24"/>
    <n v="132.71617834394908"/>
    <n v="1.53453081210191"/>
    <n v="3.9953099522293"/>
    <n v="2.1704625"/>
    <n v="1.8248474522293"/>
    <n v="43.79633885350321"/>
    <n v="4.65"/>
    <n v="0.33"/>
    <n v="5.52984076433121"/>
    <n v="0.33"/>
    <n v="5.52984076433121"/>
    <n v="1.2"/>
    <n v="5.58"/>
    <n v="0"/>
    <n v="0.18921306759811"/>
    <s v="DENTRO DA META"/>
    <x v="0"/>
    <n v="0.87984076433121"/>
    <n v="1.2"/>
    <n v="70.63200000000001"/>
    <n v="52.0911"/>
    <n v="132.71617834394908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25"/>
    <n v="40101"/>
    <n v="7897765601510"/>
    <s v="AZEITONA PRETA SACHET DIZA 150G"/>
    <x v="1"/>
    <n v="350"/>
    <s v="AZEITONA PRETA"/>
    <s v="2005.70.00"/>
    <s v="UN"/>
    <n v="24"/>
    <n v="4"/>
    <s v="PRODUTO"/>
    <s v="00.226.383/0001-10"/>
    <n v="4.275"/>
    <n v="1.1221875"/>
    <m/>
    <m/>
    <m/>
    <m/>
    <n v="3.1528125"/>
    <n v="0.0102"/>
    <n v="0.0048"/>
    <n v="0.17"/>
    <n v="0.0165"/>
    <n v="0.076"/>
    <n v="0.2775"/>
    <n v="24"/>
    <n v="192.78343949044594"/>
    <n v="2.22905851910828"/>
    <n v="5.80358479299363"/>
    <n v="3.1528125"/>
    <n v="2.65077229299363"/>
    <n v="63.61853503184717"/>
    <n v="6.79"/>
    <n v="0.33"/>
    <n v="8.03264331210191"/>
    <n v="0.33"/>
    <n v="8.03264331210191"/>
    <n v="1.2"/>
    <n v="8.148"/>
    <n v="0"/>
    <n v="0.1830107970695"/>
    <s v="DENTRO DA META"/>
    <x v="0"/>
    <n v="1.24264331210191"/>
    <n v="1.2"/>
    <n v="102.60000000000001"/>
    <n v="75.66750000000002"/>
    <n v="192.78343949044594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26"/>
    <n v="40100"/>
    <n v="7897765601534"/>
    <s v="AZEITONA PRETA SACHET DIZA AZAPA 150G"/>
    <x v="1"/>
    <n v="350"/>
    <s v="AZEITONA PRETA"/>
    <s v="2005.70.00"/>
    <s v="UN"/>
    <n v="24"/>
    <n v="4"/>
    <s v="PRODUTO"/>
    <s v="00.226.383/0001-10"/>
    <n v="6.183"/>
    <n v="1.6230375"/>
    <m/>
    <m/>
    <m/>
    <m/>
    <n v="4.5599625"/>
    <n v="0.0102"/>
    <n v="0.0048"/>
    <n v="0.17"/>
    <n v="0.0165"/>
    <n v="0.076"/>
    <n v="0.2775"/>
    <n v="24"/>
    <n v="278.82573248407647"/>
    <n v="3.22392253184713"/>
    <n v="8.39381632165605"/>
    <n v="4.5599625"/>
    <n v="3.83385382165605"/>
    <n v="92.01249171974523"/>
    <n v="9.69"/>
    <n v="0.33"/>
    <n v="11.61773885350319"/>
    <n v="0.33"/>
    <n v="11.61773885350319"/>
    <n v="1.2"/>
    <n v="11.628"/>
    <n v="0"/>
    <n v="0.19894105815306"/>
    <s v="DENTRO DA META"/>
    <x v="0"/>
    <n v="1.92773885350319"/>
    <n v="1.2"/>
    <n v="148.392"/>
    <n v="109.43909999999998"/>
    <n v="278.82573248407647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27"/>
    <n v="41200"/>
    <n v="7897765600025"/>
    <s v="AZEITONA VERDE DIZA 500G ."/>
    <x v="1"/>
    <n v="360"/>
    <s v="AZEITONA VERDE"/>
    <s v="2005.70.00"/>
    <s v="UN"/>
    <n v="12"/>
    <n v="4"/>
    <s v="PRODUTO"/>
    <s v="00.226.383/0001-10"/>
    <n v="14.859"/>
    <n v="3.9004875"/>
    <m/>
    <m/>
    <m/>
    <m/>
    <n v="10.9585125"/>
    <n v="0.0102"/>
    <n v="0.0048"/>
    <n v="0.17"/>
    <n v="0.0165"/>
    <n v="0.076"/>
    <n v="0.2775"/>
    <n v="12"/>
    <n v="335.03732484076448"/>
    <n v="7.74773813694268"/>
    <n v="20.17203893312103"/>
    <n v="10.9585125"/>
    <n v="9.21352643312103"/>
    <n v="110.5623171974523"/>
    <n v="23.29"/>
    <n v="0.33"/>
    <n v="27.91977707006371"/>
    <n v="0.33"/>
    <n v="27.91977707006371"/>
    <n v="1.2"/>
    <n v="27.948"/>
    <n v="0"/>
    <n v="0.19878819536555"/>
    <s v="DENTRO DA META"/>
    <x v="0"/>
    <n v="4.62977707006371"/>
    <n v="1.2"/>
    <n v="178.30800000000002"/>
    <n v="131.50215000000003"/>
    <n v="335.03732484076448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28"/>
    <n v="40300"/>
    <n v="7897765600315"/>
    <s v="AZEITONA VERDE SACHET DIZA 100G ."/>
    <x v="1"/>
    <n v="360"/>
    <s v="AZEITONA VERDE"/>
    <s v="2005.70.00"/>
    <s v="UN"/>
    <n v="24"/>
    <n v="4"/>
    <s v="PRODUTO"/>
    <s v="00.226.383/0001-10"/>
    <n v="2.493"/>
    <n v="0.6544125"/>
    <m/>
    <m/>
    <m/>
    <m/>
    <n v="1.8385875"/>
    <n v="0.0102"/>
    <n v="0.0048"/>
    <n v="0.17"/>
    <n v="0.0165"/>
    <n v="0.076"/>
    <n v="0.2775"/>
    <n v="24"/>
    <n v="112.42318471337582"/>
    <n v="1.29989307324841"/>
    <n v="3.38440628980892"/>
    <n v="1.8385875"/>
    <n v="1.54581878980892"/>
    <n v="37.09965095541402"/>
    <n v="3.99"/>
    <n v="0.33"/>
    <n v="4.68429936305733"/>
    <n v="0.33"/>
    <n v="4.68429936305733"/>
    <n v="1.2"/>
    <n v="4.788"/>
    <n v="0"/>
    <n v="0.1740098654279"/>
    <s v="DENTRO DA META"/>
    <x v="0"/>
    <n v="0.69429936305733"/>
    <n v="1.2"/>
    <n v="59.83199999999999"/>
    <n v="44.1261"/>
    <n v="112.42318471337582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29"/>
    <n v="40301"/>
    <n v="7897765601350"/>
    <s v="AZEITONA VERDE SACHET DIZA 100G FATIADA"/>
    <x v="1"/>
    <n v="360"/>
    <s v="AZEITONA VERDE"/>
    <s v="2005.70.00"/>
    <s v="UN"/>
    <n v="24"/>
    <n v="4"/>
    <s v="PRODUTO"/>
    <s v="00.226.383/0001-10"/>
    <n v="3.492"/>
    <n v="0.91665"/>
    <m/>
    <m/>
    <m/>
    <m/>
    <n v="2.57535"/>
    <n v="0.0102"/>
    <n v="0.0048"/>
    <n v="0.17"/>
    <n v="0.0165"/>
    <n v="0.076"/>
    <n v="0.2775"/>
    <n v="24"/>
    <n v="157.47363057324844"/>
    <n v="1.82078885350319"/>
    <n v="4.74061242038217"/>
    <n v="2.57535"/>
    <n v="2.16526242038217"/>
    <n v="51.96629808917201"/>
    <n v="5.49"/>
    <n v="0.33"/>
    <n v="6.56140127388535"/>
    <n v="0.33"/>
    <n v="6.56140127388535"/>
    <n v="1.2"/>
    <n v="6.588"/>
    <n v="0"/>
    <n v="0.19515505899551"/>
    <s v="DENTRO DA META"/>
    <x v="0"/>
    <n v="1.07140127388535"/>
    <n v="1.2"/>
    <n v="83.80799999999999"/>
    <n v="61.80839999999999"/>
    <n v="157.47363057324844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30"/>
    <n v="40400"/>
    <n v="7897765601541"/>
    <s v="AZEITONA VERDE SACHET DIZA 150G ."/>
    <x v="1"/>
    <n v="360"/>
    <s v="AZEITONA VERDE"/>
    <s v="2005.70.00"/>
    <s v="UN"/>
    <n v="24"/>
    <n v="4"/>
    <s v="PRODUTO"/>
    <s v="00.226.383/0001-10"/>
    <n v="3.726"/>
    <n v="0.978075"/>
    <m/>
    <m/>
    <m/>
    <m/>
    <n v="2.747925"/>
    <n v="0.0102"/>
    <n v="0.0048"/>
    <n v="0.17"/>
    <n v="0.0165"/>
    <n v="0.076"/>
    <n v="0.2775"/>
    <n v="24"/>
    <n v="168.0259872611465"/>
    <n v="1.94280047770701"/>
    <n v="5.05828232484076"/>
    <n v="2.747925"/>
    <n v="2.31035732484076"/>
    <n v="55.44857579617835"/>
    <n v="5.89"/>
    <n v="0.33"/>
    <n v="7.00108280254777"/>
    <n v="0.33"/>
    <n v="7.00108280254777"/>
    <n v="1.2"/>
    <n v="7.068"/>
    <n v="0"/>
    <n v="0.18863884593341"/>
    <s v="DENTRO DA META"/>
    <x v="0"/>
    <n v="1.11108280254777"/>
    <n v="1.2"/>
    <n v="89.42399999999999"/>
    <n v="65.9502"/>
    <n v="168.0259872611465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31"/>
    <n v="40401"/>
    <n v="7897765601497"/>
    <s v="AZEITONA VERDE SACHET DIZA 150G RECHEADA"/>
    <x v="1"/>
    <n v="360"/>
    <s v="AZEITONA VERDE"/>
    <s v="2005.70.00"/>
    <s v="UN"/>
    <n v="24"/>
    <n v="4"/>
    <s v="PRODUTO"/>
    <s v="00.226.383/0001-10"/>
    <n v="5.751"/>
    <n v="1.5096375"/>
    <m/>
    <m/>
    <m/>
    <m/>
    <n v="4.2413625"/>
    <n v="0.0102"/>
    <n v="0.0048"/>
    <n v="0.17"/>
    <n v="0.0165"/>
    <n v="0.076"/>
    <n v="0.2775"/>
    <n v="24"/>
    <n v="259.34445859872613"/>
    <n v="2.99867030254777"/>
    <n v="7.80734880573248"/>
    <n v="4.2413625"/>
    <n v="3.56598630573249"/>
    <n v="85.58367133757964"/>
    <n v="9.05"/>
    <n v="0.33"/>
    <n v="10.80601910828026"/>
    <n v="0.33"/>
    <n v="10.80601910828026"/>
    <n v="1.2"/>
    <n v="10.86"/>
    <n v="0"/>
    <n v="0.19403526058345"/>
    <s v="DENTRO DA META"/>
    <x v="0"/>
    <n v="1.75601910828025"/>
    <n v="1.2"/>
    <n v="138.024"/>
    <n v="101.79269999999998"/>
    <n v="259.34445859872613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32"/>
    <n v="40402"/>
    <n v="7897765601503"/>
    <s v="AZEITONA VERDE SACHET DIZA 150G S/CAROAO"/>
    <x v="1"/>
    <n v="360"/>
    <s v="AZEITONA VERDE"/>
    <s v="2005.70.00"/>
    <s v="UN"/>
    <n v="24"/>
    <n v="4"/>
    <s v="PRODUTO"/>
    <s v="00.226.383/0001-10"/>
    <n v="5.211"/>
    <n v="1.3678875"/>
    <m/>
    <m/>
    <m/>
    <m/>
    <n v="3.8431125"/>
    <n v="0.0102"/>
    <n v="0.0048"/>
    <n v="0.17"/>
    <n v="0.0165"/>
    <n v="0.076"/>
    <n v="0.2775"/>
    <n v="24"/>
    <n v="234.9928662420383"/>
    <n v="2.71710501592357"/>
    <n v="7.07426441082803"/>
    <n v="3.8431125"/>
    <n v="3.23115191082803"/>
    <n v="77.54764585987265"/>
    <n v="8.09"/>
    <n v="0.33"/>
    <n v="9.7913694267516"/>
    <n v="0.33"/>
    <n v="9.7913694267516"/>
    <n v="1.2"/>
    <n v="9.708"/>
    <n v="0"/>
    <n v="0.21030524434507"/>
    <s v="DENTRO DA META"/>
    <x v="1"/>
    <n v="1.7013694267516"/>
    <n v="1.2"/>
    <n v="125.06400000000001"/>
    <n v="92.2347"/>
    <n v="234.9928662420383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33"/>
    <n v="40500"/>
    <n v="7897765600339"/>
    <s v="AZEITONA VERDE SACHET DIZA 500G ."/>
    <x v="1"/>
    <n v="360"/>
    <s v="AZEITONA VERDE"/>
    <s v="2005.70.00"/>
    <s v="UN"/>
    <n v="12"/>
    <n v="4"/>
    <s v="PRODUTO"/>
    <s v="00.226.383/0001-10"/>
    <n v="11.169"/>
    <n v="2.9318625"/>
    <m/>
    <m/>
    <m/>
    <m/>
    <n v="8.2371375"/>
    <n v="0.0102"/>
    <n v="0.0048"/>
    <n v="0.17"/>
    <n v="0.0165"/>
    <n v="0.076"/>
    <n v="0.2775"/>
    <n v="12"/>
    <n v="251.83605095541407"/>
    <n v="5.82370867834395"/>
    <n v="15.16262890127389"/>
    <n v="8.2371375"/>
    <n v="6.92549140127389"/>
    <n v="83.10589681528666"/>
    <n v="17.5"/>
    <n v="0.33"/>
    <n v="20.98633757961784"/>
    <n v="0.33"/>
    <n v="20.98633757961784"/>
    <n v="1.2"/>
    <n v="21"/>
    <n v="0"/>
    <n v="0.19921929026388"/>
    <s v="DENTRO DA META"/>
    <x v="0"/>
    <n v="3.48633757961784"/>
    <n v="1.2"/>
    <n v="134.02800000000002"/>
    <n v="98.84564999999999"/>
    <n v="251.83605095541407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34"/>
    <n v="42300"/>
    <n v="7897765601558"/>
    <s v="AZEITONA VERDE SACHET DIZA 80G S/ CAROCO"/>
    <x v="1"/>
    <n v="360"/>
    <s v="AZEITONA VERDE"/>
    <s v="2005.70.00"/>
    <s v="UN"/>
    <n v="24"/>
    <n v="4"/>
    <s v="PRODUTO"/>
    <s v="00.226.383/0001-10"/>
    <n v="2.979"/>
    <n v="0.7819875"/>
    <m/>
    <m/>
    <m/>
    <m/>
    <n v="2.1970125"/>
    <n v="0.0102"/>
    <n v="0.0048"/>
    <n v="0.17"/>
    <n v="0.0165"/>
    <n v="0.076"/>
    <n v="0.2775"/>
    <n v="24"/>
    <n v="134.33961783439494"/>
    <n v="1.55330183121019"/>
    <n v="4.04418224522293"/>
    <n v="2.1970125"/>
    <n v="1.84716974522293"/>
    <n v="44.33207388535034"/>
    <n v="4.59"/>
    <n v="0.33"/>
    <n v="5.59748407643312"/>
    <n v="0.33"/>
    <n v="5.59748407643312"/>
    <n v="1.2"/>
    <n v="5.508"/>
    <n v="0"/>
    <n v="0.2194954414887"/>
    <s v="DENTRO DA META"/>
    <x v="1"/>
    <n v="1.00748407643312"/>
    <n v="1.2"/>
    <n v="71.49600000000001"/>
    <n v="52.7283"/>
    <n v="134.33961783439494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35"/>
    <n v="40600"/>
    <n v="7897765600292"/>
    <s v="AZEITONA VERDE VIDRO DIZA 100G"/>
    <x v="1"/>
    <n v="360"/>
    <s v="AZEITONA VERDE"/>
    <s v="2005.70.00"/>
    <s v="UN"/>
    <n v="24"/>
    <n v="4"/>
    <s v="PRODUTO"/>
    <s v="00.226.383/0001-10"/>
    <n v="4.284"/>
    <n v="1.12455"/>
    <m/>
    <m/>
    <m/>
    <m/>
    <n v="3.15945"/>
    <n v="0.0102"/>
    <n v="0.0048"/>
    <n v="0.17"/>
    <n v="0.0165"/>
    <n v="0.076"/>
    <n v="0.2775"/>
    <n v="24"/>
    <n v="193.18929936305733"/>
    <n v="2.23375127388535"/>
    <n v="5.81580286624204"/>
    <n v="3.15945"/>
    <n v="2.65635286624204"/>
    <n v="63.75246878980894"/>
    <n v="6.79"/>
    <n v="0.33"/>
    <n v="8.04955414012739"/>
    <n v="0.33"/>
    <n v="8.04955414012739"/>
    <n v="1.2"/>
    <n v="8.148"/>
    <n v="0"/>
    <n v="0.18550134611596"/>
    <s v="DENTRO DA META"/>
    <x v="0"/>
    <n v="1.25955414012739"/>
    <n v="1.2"/>
    <n v="102.816"/>
    <n v="75.82679999999999"/>
    <n v="193.18929936305733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36"/>
    <n v="41000"/>
    <n v="7897765600018"/>
    <s v="AZEITONA VERDE VIDRO DIZA 200G ."/>
    <x v="1"/>
    <n v="360"/>
    <s v="AZEITONA VERDE"/>
    <s v="2005.70.00"/>
    <s v="UN"/>
    <n v="24"/>
    <n v="4"/>
    <s v="PRODUTO"/>
    <s v="00.226.383/0001-10"/>
    <n v="7.398"/>
    <n v="1.941975"/>
    <m/>
    <m/>
    <m/>
    <m/>
    <n v="5.456025"/>
    <n v="0.0102"/>
    <n v="0.0048"/>
    <n v="0.17"/>
    <n v="0.0165"/>
    <n v="0.076"/>
    <n v="0.2775"/>
    <n v="24"/>
    <n v="333.61681528662427"/>
    <n v="3.85744442675159"/>
    <n v="10.04325621019109"/>
    <n v="5.456025"/>
    <n v="4.58723121019109"/>
    <n v="110.09354904458604"/>
    <n v="11.49"/>
    <n v="0.33"/>
    <n v="13.90070063694268"/>
    <n v="0.33"/>
    <n v="13.90070063694268"/>
    <n v="1.2"/>
    <n v="13.788"/>
    <n v="0"/>
    <n v="0.20980858459031"/>
    <s v="DENTRO DA META"/>
    <x v="1"/>
    <n v="2.41070063694268"/>
    <n v="1.2"/>
    <n v="177.55200000000002"/>
    <n v="130.94460000000001"/>
    <n v="333.61681528662427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37"/>
    <n v="40800"/>
    <n v="7897765600803"/>
    <s v="AZEITONA VERDE VIDRO DIZA FATIADA 160G"/>
    <x v="1"/>
    <n v="360"/>
    <s v="AZEITONA VERDE"/>
    <s v="2005.70.00"/>
    <s v="UN"/>
    <n v="24"/>
    <n v="4"/>
    <s v="PRODUTO"/>
    <s v="00.226.383/0001-10"/>
    <n v="7.56"/>
    <n v="1.9845"/>
    <m/>
    <m/>
    <m/>
    <m/>
    <n v="5.5755"/>
    <n v="0.0102"/>
    <n v="0.0048"/>
    <n v="0.17"/>
    <n v="0.0165"/>
    <n v="0.076"/>
    <n v="0.2775"/>
    <n v="24"/>
    <n v="340.92229299363066"/>
    <n v="3.94191401273885"/>
    <n v="10.26318152866242"/>
    <n v="5.5755"/>
    <n v="4.68768152866242"/>
    <n v="112.50435668789812"/>
    <n v="11.49"/>
    <n v="0.33"/>
    <n v="14.20509554140128"/>
    <n v="0.33"/>
    <n v="14.20509554140128"/>
    <n v="1.2"/>
    <n v="13.788"/>
    <n v="0"/>
    <n v="0.23630074337696"/>
    <s v="DENTRO DA META"/>
    <x v="1"/>
    <n v="2.71509554140128"/>
    <n v="1.2"/>
    <n v="181.44"/>
    <n v="133.81200000000001"/>
    <n v="340.92229299363066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38"/>
    <n v="40900"/>
    <n v="7897765600032"/>
    <s v="AZEITONA VERDE VIDRO DIZA RECHEADA 195G"/>
    <x v="1"/>
    <n v="360"/>
    <s v="AZEITONA VERDE"/>
    <s v="2005.70.00"/>
    <s v="UN"/>
    <n v="24"/>
    <n v="4"/>
    <s v="PRODUTO"/>
    <s v="00.226.383/0001-10"/>
    <n v="9.36"/>
    <n v="2.457"/>
    <m/>
    <m/>
    <m/>
    <m/>
    <n v="6.903"/>
    <n v="0.0102"/>
    <n v="0.0048"/>
    <n v="0.17"/>
    <n v="0.0165"/>
    <n v="0.076"/>
    <n v="0.2775"/>
    <n v="24"/>
    <n v="422.09426751592366"/>
    <n v="4.88046496815287"/>
    <n v="12.70679617834395"/>
    <n v="6.903"/>
    <n v="5.80379617834395"/>
    <n v="139.2911082802548"/>
    <n v="16.78"/>
    <n v="0.33"/>
    <n v="17.58726114649682"/>
    <n v="0.33"/>
    <n v="17.58726114649682"/>
    <n v="1.2"/>
    <n v="20.136"/>
    <n v="0"/>
    <n v="0.0481085307805"/>
    <s v="DENTRO DA META"/>
    <x v="0"/>
    <n v="0.80726114649682"/>
    <n v="1.2"/>
    <n v="224.63999999999999"/>
    <n v="165.672"/>
    <n v="422.09426751592366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39"/>
    <n v="40700"/>
    <n v="7897765600049"/>
    <s v="AZEITONA VERDE VIDRO DIZA S/CAROAO 155G"/>
    <x v="1"/>
    <n v="360"/>
    <s v="AZEITONA VERDE"/>
    <s v="2005.70.00"/>
    <s v="UN"/>
    <n v="24"/>
    <n v="4"/>
    <s v="PRODUTO"/>
    <s v="00.226.383/0001-10"/>
    <n v="7.578"/>
    <n v="1.989225"/>
    <m/>
    <m/>
    <m/>
    <m/>
    <n v="5.588775"/>
    <n v="0.0102"/>
    <n v="0.0048"/>
    <n v="0.17"/>
    <n v="0.0165"/>
    <n v="0.076"/>
    <n v="0.2775"/>
    <n v="24"/>
    <n v="341.73401273885355"/>
    <n v="3.95129952229299"/>
    <n v="10.28761767515924"/>
    <n v="5.588775"/>
    <n v="4.69884267515924"/>
    <n v="112.77222420382168"/>
    <n v="11.49"/>
    <n v="0.33"/>
    <n v="14.23891719745223"/>
    <n v="0.33"/>
    <n v="14.23891719745223"/>
    <n v="1.2"/>
    <n v="13.788"/>
    <n v="0"/>
    <n v="0.23924431657548"/>
    <s v="DENTRO DA META"/>
    <x v="1"/>
    <n v="2.74891719745223"/>
    <n v="1.2"/>
    <n v="181.87199999999999"/>
    <n v="134.13059999999999"/>
    <n v="341.73401273885355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40"/>
    <n v="41101"/>
    <n v="7897765600896"/>
    <s v="AZEITONA VIDRO DIZA 360G PRETA"/>
    <x v="1"/>
    <n v="350"/>
    <s v="AZEITONA PRETA"/>
    <s v="2005.70.00"/>
    <s v="UN"/>
    <n v="12"/>
    <n v="4"/>
    <s v="PRODUTO"/>
    <s v="00.226.383/0001-10"/>
    <n v="13.41"/>
    <n v="3.520125"/>
    <m/>
    <m/>
    <m/>
    <m/>
    <n v="9.889875"/>
    <n v="0.0102"/>
    <n v="0.0048"/>
    <n v="0.17"/>
    <n v="0.0165"/>
    <n v="0.076"/>
    <n v="0.2775"/>
    <n v="12"/>
    <n v="302.36560509554147"/>
    <n v="6.9922046178344"/>
    <n v="18.20492914012739"/>
    <n v="9.889875"/>
    <n v="8.31505414012739"/>
    <n v="99.78064968152873"/>
    <n v="20.99"/>
    <n v="0.33"/>
    <n v="25.19713375796179"/>
    <n v="0.33"/>
    <n v="25.19713375796179"/>
    <n v="1.2"/>
    <n v="25.188"/>
    <n v="0"/>
    <n v="0.20043514806869"/>
    <s v="DENTRO DA META"/>
    <x v="1"/>
    <n v="4.20713375796179"/>
    <n v="1.2"/>
    <n v="160.92000000000002"/>
    <n v="118.6785"/>
    <n v="302.36560509554147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41"/>
    <n v="41100"/>
    <n v="7897765600919"/>
    <s v="AZEITONA VIDRO DIZA 360G VERDE"/>
    <x v="1"/>
    <n v="360"/>
    <s v="AZEITONA VERDE"/>
    <s v="2005.70.00"/>
    <s v="UN"/>
    <n v="12"/>
    <n v="4"/>
    <s v="PRODUTO"/>
    <s v="00.226.383/0001-10"/>
    <n v="12.303"/>
    <n v="3.2295375"/>
    <m/>
    <m/>
    <m/>
    <m/>
    <n v="9.0734625"/>
    <n v="0.0102"/>
    <n v="0.0048"/>
    <n v="0.17"/>
    <n v="0.0165"/>
    <n v="0.076"/>
    <n v="0.2775"/>
    <n v="12"/>
    <n v="277.40522292993637"/>
    <n v="6.41499578025478"/>
    <n v="16.70210613057325"/>
    <n v="9.0734625"/>
    <n v="7.62864363057325"/>
    <n v="91.54372356687901"/>
    <n v="18.99"/>
    <n v="0.33"/>
    <n v="23.11710191082803"/>
    <n v="0.33"/>
    <n v="23.11710191082803"/>
    <n v="1.2"/>
    <n v="22.788"/>
    <n v="0"/>
    <n v="0.21733027439853"/>
    <s v="DENTRO DA META"/>
    <x v="1"/>
    <n v="4.12710191082803"/>
    <n v="1.2"/>
    <n v="147.63600000000002"/>
    <n v="108.88155000000002"/>
    <n v="277.40522292993637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42"/>
    <n v="203429"/>
    <n v="7894904203420"/>
    <s v="BACON FATIAS SEARA 250G"/>
    <x v="2"/>
    <n v="380"/>
    <s v="BACON"/>
    <s v="0210.12.00"/>
    <s v="UN"/>
    <n v="20"/>
    <n v="4"/>
    <s v="PRODUTO"/>
    <s v="83.044.016/0054-35"/>
    <n v="15.65"/>
    <n v="4.108125"/>
    <m/>
    <m/>
    <m/>
    <m/>
    <n v="11.541875"/>
    <n v="0.0102"/>
    <n v="0.0048"/>
    <n v="0.17"/>
    <n v="0.0165"/>
    <n v="0.076"/>
    <n v="0.2775"/>
    <n v="20"/>
    <n v="588.12101910828051"/>
    <n v="8.16017914012739"/>
    <n v="21.24587181528663"/>
    <n v="11.541875"/>
    <n v="9.70399681528663"/>
    <n v="194.07993630573264"/>
    <n v="24.49"/>
    <n v="0.33"/>
    <n v="29.40605095541402"/>
    <n v="0.33"/>
    <n v="29.40605095541402"/>
    <n v="1.2"/>
    <n v="29.388"/>
    <n v="0"/>
    <n v="0.20073707453712"/>
    <s v="DENTRO DA META"/>
    <x v="1"/>
    <n v="4.91605095541403"/>
    <n v="1.2"/>
    <n v="313"/>
    <n v="230.83750000000003"/>
    <n v="588.1210191082805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43"/>
    <n v="210119"/>
    <n v="7894904210114"/>
    <s v="BACON MEIA MANTA SEARA KG"/>
    <x v="2"/>
    <n v="380"/>
    <s v="BACON"/>
    <s v="0210.12.00"/>
    <s v="KG"/>
    <n v="20"/>
    <n v="4"/>
    <s v="PRODUTO"/>
    <s v="83.044.016/0054-35"/>
    <n v="24.59"/>
    <n v="6.454875"/>
    <m/>
    <m/>
    <m/>
    <m/>
    <n v="18.135125"/>
    <n v="0.0102"/>
    <n v="0.0048"/>
    <n v="0.17"/>
    <n v="0.0165"/>
    <n v="0.076"/>
    <n v="0.2775"/>
    <n v="20"/>
    <n v="924.08280254777083"/>
    <n v="12.82164888535032"/>
    <n v="33.38249124203822"/>
    <n v="18.135125"/>
    <n v="15.24736624203822"/>
    <n v="304.94732484076445"/>
    <n v="39.99"/>
    <n v="0.33"/>
    <n v="46.20414012738854"/>
    <n v="0.33"/>
    <n v="46.20414012738854"/>
    <n v="1.2"/>
    <n v="47.988"/>
    <n v="0"/>
    <n v="0.15539235127253"/>
    <s v="DENTRO DA META"/>
    <x v="0"/>
    <n v="6.21414012738854"/>
    <n v="1.2"/>
    <n v="491.80000000000001"/>
    <n v="362.70249999999999"/>
    <n v="924.08280254777083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52"/>
    <n v="937"/>
    <n v="7897520009377"/>
    <s v="BANHO A SECO PROCAO 200ML"/>
    <x v="3"/>
    <n v="580"/>
    <s v="CACHORRO - ACESSORIOS / BRINQUEDOS / HIGIENE"/>
    <s v="3307.90.00"/>
    <s v="UN"/>
    <n v="12"/>
    <n v="0"/>
    <s v="PRODUTO"/>
    <s v="33.929.075/0001-00"/>
    <n v="10.25"/>
    <n v="2.690625"/>
    <m/>
    <m/>
    <m/>
    <m/>
    <n v="7.559375"/>
    <n v="0.0102"/>
    <n v="0.0048"/>
    <n v="0.17"/>
    <n v="0.0165"/>
    <n v="0.076"/>
    <n v="0.2775"/>
    <n v="12"/>
    <n v="231.1146496815287"/>
    <n v="5.34452627388535"/>
    <n v="13.91502786624204"/>
    <n v="7.559375"/>
    <n v="6.35565286624204"/>
    <n v="76.2678343949045"/>
    <n v="15.79"/>
    <n v="0.33"/>
    <n v="19.25955414012739"/>
    <n v="0.33"/>
    <n v="19.25955414012739"/>
    <n v="1.2"/>
    <n v="18.948"/>
    <n v="0"/>
    <n v="0.21973110450458"/>
    <s v="DENTRO DA META"/>
    <x v="1"/>
    <n v="3.46955414012739"/>
    <n v="1.2"/>
    <n v="123"/>
    <n v="90.71249999999999"/>
    <n v="231.1146496815287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54"/>
    <n v="216699"/>
    <n v="7894904216697"/>
    <s v="BATATA SEARA FORMATOS T. MONICA 400G"/>
    <x v="4"/>
    <n v="440"/>
    <s v="BATATA"/>
    <s v="2004.10.00"/>
    <s v="UN"/>
    <n v="24"/>
    <n v="4"/>
    <s v="PRODUTO"/>
    <s v="83.044.016/0054-35"/>
    <n v="6.64"/>
    <n v="1.743"/>
    <m/>
    <m/>
    <m/>
    <m/>
    <n v="4.897"/>
    <n v="0.0102"/>
    <n v="0.0048"/>
    <n v="0.17"/>
    <n v="0.0165"/>
    <n v="0.076"/>
    <n v="0.2775"/>
    <n v="24"/>
    <n v="299.43439490445866"/>
    <n v="3.4622101910828"/>
    <n v="9.01422292993631"/>
    <n v="4.897"/>
    <n v="4.11722292993631"/>
    <n v="98.81335031847138"/>
    <n v="12.99"/>
    <n v="0.33"/>
    <n v="12.47643312101911"/>
    <n v="0.33"/>
    <n v="12.47643312101911"/>
    <n v="1.2"/>
    <n v="15.588"/>
    <n v="0"/>
    <n v="-0.03953555650353"/>
    <s v="DENTRO DA META"/>
    <x v="0"/>
    <n v="-0.51356687898089"/>
    <n v="1.2"/>
    <n v="159.35999999999999"/>
    <n v="117.52800000000001"/>
    <n v="299.43439490445866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55"/>
    <n v="574104"/>
    <n v="7894904574100"/>
    <s v="BATATA SEARA PALITO CG 400 G"/>
    <x v="4"/>
    <n v="440"/>
    <s v="BATATA"/>
    <s v="2004.10.00"/>
    <s v="UN"/>
    <n v="24"/>
    <n v="4"/>
    <s v="PRODUTO"/>
    <s v="83.044.016/0054-35"/>
    <n v="5.78"/>
    <n v="1.51725"/>
    <m/>
    <m/>
    <m/>
    <m/>
    <n v="4.26275"/>
    <n v="0.0102"/>
    <n v="0.0048"/>
    <n v="0.17"/>
    <n v="0.0165"/>
    <n v="0.076"/>
    <n v="0.2775"/>
    <n v="24"/>
    <n v="260.65222929936317"/>
    <n v="3.01379140127389"/>
    <n v="7.84671815286625"/>
    <n v="4.26275"/>
    <n v="3.58396815286624"/>
    <n v="86.01523566878987"/>
    <n v="10.99"/>
    <n v="0.33"/>
    <n v="10.86050955414013"/>
    <n v="0.33"/>
    <n v="10.86050955414013"/>
    <n v="1.2"/>
    <n v="13.188"/>
    <n v="0"/>
    <n v="-0.01178257014194"/>
    <s v="DENTRO DA META"/>
    <x v="0"/>
    <n v="-0.12949044585987"/>
    <n v="1.2"/>
    <n v="138.72"/>
    <n v="102.30600000000001"/>
    <n v="260.65222929936317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57"/>
    <n v="20208"/>
    <n v="7898396118316"/>
    <s v="BIFINHO PETISCAO MASTIGAVEL CARNE 250G"/>
    <x v="3"/>
    <n v="590"/>
    <s v="CACHORRO - ALIMENTOS UMIDOS / PETISCOS"/>
    <s v="2309.90.90"/>
    <s v="UN"/>
    <n v="8"/>
    <n v="4"/>
    <s v="PRODUTO"/>
    <s v="57.014.433/0001-13"/>
    <n v="9.99"/>
    <n v="2.622375"/>
    <m/>
    <m/>
    <m/>
    <m/>
    <n v="7.367625"/>
    <n v="0.0102"/>
    <n v="0.0048"/>
    <n v="0.17"/>
    <n v="0.0165"/>
    <n v="0.076"/>
    <n v="0.2775"/>
    <n v="8"/>
    <n v="150.16815286624208"/>
    <n v="5.20895780254777"/>
    <n v="13.56206130573249"/>
    <n v="7.367625"/>
    <n v="6.19443630573249"/>
    <n v="49.5554904458599"/>
    <n v="17.99"/>
    <n v="0.33"/>
    <n v="18.77101910828026"/>
    <n v="0.33"/>
    <n v="18.77101910828026"/>
    <n v="1.2"/>
    <n v="21.588"/>
    <n v="0"/>
    <n v="0.04341406938745"/>
    <s v="DENTRO DA META"/>
    <x v="0"/>
    <n v="0.78101910828026"/>
    <n v="1.2"/>
    <n v="79.92"/>
    <n v="58.941"/>
    <n v="150.16815286624208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59"/>
    <n v="20225"/>
    <n v="7898396118293"/>
    <s v="BIFINHO PETISCAO MASTIGAVEL FRANGO 250G"/>
    <x v="3"/>
    <n v="590"/>
    <s v="CACHORRO - ALIMENTOS UMIDOS / PETISCOS"/>
    <s v="2309.90.90"/>
    <s v="UN"/>
    <n v="8"/>
    <n v="4"/>
    <s v="PRODUTO"/>
    <s v="57.014.433/0001-13"/>
    <n v="9.99"/>
    <n v="2.622375"/>
    <m/>
    <m/>
    <m/>
    <m/>
    <n v="7.367625"/>
    <n v="0.0102"/>
    <n v="0.0048"/>
    <n v="0.17"/>
    <n v="0.0165"/>
    <n v="0.076"/>
    <n v="0.2775"/>
    <n v="8"/>
    <n v="150.16815286624208"/>
    <n v="5.20895780254777"/>
    <n v="13.56206130573249"/>
    <n v="7.367625"/>
    <n v="6.19443630573249"/>
    <n v="49.5554904458599"/>
    <n v="17.9"/>
    <n v="0.33"/>
    <n v="18.77101910828026"/>
    <n v="0.33"/>
    <n v="18.77101910828026"/>
    <n v="1.2"/>
    <n v="21.48"/>
    <n v="0"/>
    <n v="0.04866028537879"/>
    <s v="DENTRO DA META"/>
    <x v="0"/>
    <n v="0.87101910828026"/>
    <n v="1.2"/>
    <n v="79.92"/>
    <n v="58.941"/>
    <n v="150.16815286624208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61"/>
    <n v="20223"/>
    <n v="7898396115988"/>
    <s v="BIFINHO PETISCAO MASTIGAVEL PALITO CARNE 250G"/>
    <x v="3"/>
    <n v="590"/>
    <s v="CACHORRO - ALIMENTOS UMIDOS / PETISCOS"/>
    <s v="2309.90.90"/>
    <s v="UN"/>
    <n v="8"/>
    <n v="4"/>
    <s v="PRODUTO"/>
    <s v="57.014.433/0001-13"/>
    <n v="9.99"/>
    <n v="2.622375"/>
    <m/>
    <m/>
    <m/>
    <m/>
    <n v="7.367625"/>
    <n v="0.0102"/>
    <n v="0.0048"/>
    <n v="0.17"/>
    <n v="0.0165"/>
    <n v="0.076"/>
    <n v="0.2775"/>
    <n v="8"/>
    <n v="150.16815286624208"/>
    <n v="5.20895780254777"/>
    <n v="13.56206130573249"/>
    <n v="7.367625"/>
    <n v="6.19443630573249"/>
    <n v="49.5554904458599"/>
    <n v="17.99"/>
    <n v="0.33"/>
    <n v="18.77101910828026"/>
    <n v="0.33"/>
    <n v="18.77101910828026"/>
    <n v="1.2"/>
    <n v="21.588"/>
    <n v="0"/>
    <n v="0.04341406938745"/>
    <s v="DENTRO DA META"/>
    <x v="0"/>
    <n v="0.78101910828026"/>
    <n v="1.2"/>
    <n v="79.92"/>
    <n v="58.941"/>
    <n v="150.16815286624208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62"/>
    <n v="20224"/>
    <n v="7898396116015"/>
    <s v="BIFINHO PETISCAO MASTIGAVEL PALITO FRANGO 250G"/>
    <x v="3"/>
    <n v="590"/>
    <s v="CACHORRO - ALIMENTOS UMIDOS / PETISCOS"/>
    <s v="2309.90.90"/>
    <s v="UN"/>
    <n v="8"/>
    <n v="4"/>
    <s v="PRODUTO"/>
    <s v="57.014.433/0001-13"/>
    <n v="9.99"/>
    <n v="2.622375"/>
    <m/>
    <m/>
    <m/>
    <m/>
    <n v="7.367625"/>
    <n v="0.0102"/>
    <n v="0.0048"/>
    <n v="0.17"/>
    <n v="0.0165"/>
    <n v="0.076"/>
    <n v="0.2775"/>
    <n v="8"/>
    <n v="150.16815286624208"/>
    <n v="5.20895780254777"/>
    <n v="13.56206130573249"/>
    <n v="7.367625"/>
    <n v="6.19443630573249"/>
    <n v="49.5554904458599"/>
    <n v="17.9"/>
    <n v="0.33"/>
    <n v="18.77101910828026"/>
    <n v="0.33"/>
    <n v="18.77101910828026"/>
    <n v="1.2"/>
    <n v="21.48"/>
    <n v="0"/>
    <n v="0.04866028537879"/>
    <s v="DENTRO DA META"/>
    <x v="0"/>
    <n v="0.87101910828026"/>
    <n v="1.2"/>
    <n v="79.92"/>
    <n v="58.941"/>
    <n v="150.16815286624208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66"/>
    <n v="10142635"/>
    <n v="7896029041956"/>
    <s v="BISCOITO PEDIGREE BISCROK AD MULTI 1KG"/>
    <x v="3"/>
    <n v="590"/>
    <s v="CACHORRO - ALIMENTOS UMIDOS / PETISCOS"/>
    <s v="2309.90.30"/>
    <s v="UN"/>
    <n v="10"/>
    <n v="0"/>
    <s v="PRODUTO"/>
    <s v="33.929.075/0001-00"/>
    <n v="20.53"/>
    <n v="5.389125"/>
    <m/>
    <m/>
    <m/>
    <m/>
    <n v="15.140875"/>
    <n v="0.0102"/>
    <n v="0.0048"/>
    <n v="0.17"/>
    <n v="0.0165"/>
    <n v="0.076"/>
    <n v="0.2775"/>
    <n v="10"/>
    <n v="385.75477707006382"/>
    <n v="10.70469506369427"/>
    <n v="27.87078264331211"/>
    <n v="15.140875"/>
    <n v="12.72990764331211"/>
    <n v="127.2990764331211"/>
    <n v="33.99"/>
    <n v="0.33"/>
    <n v="38.57547770700639"/>
    <n v="0.33"/>
    <n v="38.57547770700639"/>
    <n v="1.2"/>
    <n v="40.788"/>
    <n v="0"/>
    <n v="0.13490666981484"/>
    <s v="DENTRO DA META"/>
    <x v="0"/>
    <n v="4.58547770700638"/>
    <n v="1.2"/>
    <n v="205.30000000000001"/>
    <n v="151.40875"/>
    <n v="385.75477707006382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67"/>
    <n v="10142637"/>
    <n v="7896029041932"/>
    <s v="BISCOITO PEDIGREE BISCROK AD MULTI 500G"/>
    <x v="3"/>
    <n v="590"/>
    <s v="CACHORRO - ALIMENTOS UMIDOS / PETISCOS"/>
    <s v="2309.90.30"/>
    <s v="UN"/>
    <n v="22"/>
    <n v="0"/>
    <s v="PRODUTO"/>
    <s v="33.929.075/0001-00"/>
    <n v="13"/>
    <n v="3.4125"/>
    <m/>
    <m/>
    <m/>
    <m/>
    <n v="9.5875"/>
    <n v="0.0102"/>
    <n v="0.0048"/>
    <n v="0.17"/>
    <n v="0.0165"/>
    <n v="0.076"/>
    <n v="0.2775"/>
    <n v="22"/>
    <n v="537.38853503184725"/>
    <n v="6.77842356687898"/>
    <n v="17.64832802547771"/>
    <n v="9.5875"/>
    <n v="8.06082802547771"/>
    <n v="177.33821656050961"/>
    <n v="20.59"/>
    <n v="0.33"/>
    <n v="24.42675159235669"/>
    <n v="0.33"/>
    <n v="24.42675159235669"/>
    <n v="1.2"/>
    <n v="24.708"/>
    <n v="0"/>
    <n v="0.18634053386871"/>
    <s v="DENTRO DA META"/>
    <x v="0"/>
    <n v="3.83675159235669"/>
    <n v="1.2"/>
    <n v="286"/>
    <n v="210.92500000000001"/>
    <n v="537.38853503184725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68"/>
    <n v="10142643"/>
    <n v="7896029041994"/>
    <s v="BISCOITO PEDIGREE BISCROK AD R GRANDES 1KG"/>
    <x v="3"/>
    <n v="590"/>
    <s v="CACHORRO - ALIMENTOS UMIDOS / PETISCOS"/>
    <s v="2309.90.30"/>
    <s v="UN"/>
    <n v="10"/>
    <n v="0"/>
    <s v="PRODUTO"/>
    <s v="33.929.075/0001-00"/>
    <n v="20.53"/>
    <n v="5.389125"/>
    <m/>
    <m/>
    <m/>
    <m/>
    <n v="15.140875"/>
    <n v="0.0102"/>
    <n v="0.0048"/>
    <n v="0.17"/>
    <n v="0.0165"/>
    <n v="0.076"/>
    <n v="0.2775"/>
    <n v="10"/>
    <n v="385.75477707006382"/>
    <n v="10.70469506369427"/>
    <n v="27.87078264331211"/>
    <n v="15.140875"/>
    <n v="12.72990764331211"/>
    <n v="127.2990764331211"/>
    <n v="33.99"/>
    <n v="0.33"/>
    <n v="38.57547770700639"/>
    <n v="0.33"/>
    <n v="38.57547770700639"/>
    <n v="1.2"/>
    <n v="40.788"/>
    <n v="0"/>
    <n v="0.13490666981484"/>
    <s v="DENTRO DA META"/>
    <x v="0"/>
    <n v="4.58547770700638"/>
    <n v="1.2"/>
    <n v="205.30000000000001"/>
    <n v="151.40875"/>
    <n v="385.75477707006382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69"/>
    <n v="10142531"/>
    <n v="7896029043387"/>
    <s v="BISCOITO PEDIGREE BISCROK AD R PEQ 500G"/>
    <x v="3"/>
    <n v="590"/>
    <s v="CACHORRO - ALIMENTOS UMIDOS / PETISCOS"/>
    <s v="2309.90.30"/>
    <s v="UN"/>
    <n v="22"/>
    <n v="0"/>
    <s v="PRODUTO"/>
    <s v="33.929.075/0001-00"/>
    <n v="13"/>
    <n v="3.4125"/>
    <m/>
    <m/>
    <m/>
    <m/>
    <n v="9.5875"/>
    <n v="0.0102"/>
    <n v="0.0048"/>
    <n v="0.17"/>
    <n v="0.0165"/>
    <n v="0.076"/>
    <n v="0.2775"/>
    <n v="22"/>
    <n v="537.38853503184725"/>
    <n v="6.77842356687898"/>
    <n v="17.64832802547771"/>
    <n v="9.5875"/>
    <n v="8.06082802547771"/>
    <n v="177.33821656050961"/>
    <n v="20.59"/>
    <n v="0.33"/>
    <n v="24.42675159235669"/>
    <n v="0.33"/>
    <n v="24.42675159235669"/>
    <n v="1.2"/>
    <n v="24.708"/>
    <n v="0"/>
    <n v="0.18634053386871"/>
    <s v="DENTRO DA META"/>
    <x v="0"/>
    <n v="3.83675159235669"/>
    <n v="1.2"/>
    <n v="286"/>
    <n v="210.92500000000001"/>
    <n v="537.38853503184725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70"/>
    <n v="10142529"/>
    <n v="7896029041949"/>
    <s v="BISCOITO PEDIGREE BISCROK FILHOTES 300G"/>
    <x v="3"/>
    <n v="590"/>
    <s v="CACHORRO - ALIMENTOS UMIDOS / PETISCOS"/>
    <s v="2309.90.30"/>
    <s v="UN"/>
    <n v="24"/>
    <n v="0"/>
    <s v="PRODUTO"/>
    <s v="33.929.075/0001-00"/>
    <n v="10.26"/>
    <n v="2.69325"/>
    <m/>
    <m/>
    <m/>
    <m/>
    <n v="7.56675"/>
    <n v="0.0102"/>
    <n v="0.0048"/>
    <n v="0.17"/>
    <n v="0.0165"/>
    <n v="0.076"/>
    <n v="0.2775"/>
    <n v="24"/>
    <n v="462.68025477707016"/>
    <n v="5.34974044585987"/>
    <n v="13.92860350318472"/>
    <n v="7.56675"/>
    <n v="6.36185350318472"/>
    <n v="152.68448407643319"/>
    <n v="18.99"/>
    <n v="0.33"/>
    <n v="19.27834394904459"/>
    <n v="0.33"/>
    <n v="19.27834394904459"/>
    <n v="1.2"/>
    <n v="22.788"/>
    <n v="0"/>
    <n v="0.01518398889124"/>
    <s v="DENTRO DA META"/>
    <x v="0"/>
    <n v="0.28834394904459"/>
    <n v="1.2"/>
    <n v="246.24000000000001"/>
    <n v="181.602"/>
    <n v="462.68025477707016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71"/>
    <n v="10142631"/>
    <n v="7896029043394"/>
    <s v="BISCOITO PEDIGREE MARROBONE 200G"/>
    <x v="3"/>
    <n v="590"/>
    <s v="CACHORRO - ALIMENTOS UMIDOS / PETISCOS"/>
    <s v="2309.10.00"/>
    <s v="UN"/>
    <n v="24"/>
    <n v="0"/>
    <s v="PRODUTO"/>
    <s v="33.929.075/0001-00"/>
    <n v="8.89"/>
    <n v="2.333625"/>
    <m/>
    <m/>
    <m/>
    <m/>
    <n v="6.556375"/>
    <n v="0.0102"/>
    <n v="0.0048"/>
    <n v="0.17"/>
    <n v="0.0165"/>
    <n v="0.076"/>
    <n v="0.2775"/>
    <n v="24"/>
    <n v="400.89936305732499"/>
    <n v="4.63539888535032"/>
    <n v="12.06874124203822"/>
    <n v="6.556375"/>
    <n v="5.51236624203822"/>
    <n v="132.29678980891731"/>
    <n v="14.41"/>
    <n v="0.33"/>
    <n v="16.70414012738854"/>
    <n v="0.33"/>
    <n v="16.70414012738854"/>
    <n v="1.2"/>
    <n v="17.292"/>
    <n v="0"/>
    <n v="0.15920472778546"/>
    <s v="DENTRO DA META"/>
    <x v="0"/>
    <n v="2.29414012738854"/>
    <n v="1.2"/>
    <n v="213.36000000000001"/>
    <n v="157.35300000000001"/>
    <n v="400.89936305732499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73"/>
    <n v="631"/>
    <n v="7899819800320"/>
    <s v="BRINQ. BOLA LOOPY DOG BALL CRAVO - 45MM"/>
    <x v="3"/>
    <n v="580"/>
    <s v="CACHORRO - ACESSORIOS / BRINQUEDOS / HIGIENE"/>
    <s v="4006.90.00"/>
    <s v="UN"/>
    <n v="12"/>
    <n v="4"/>
    <s v="PRODUTO"/>
    <s v="57.014.433/0001-13"/>
    <n v="5.35"/>
    <n v="1.404375"/>
    <m/>
    <m/>
    <m/>
    <m/>
    <n v="3.945625"/>
    <n v="0.0102"/>
    <n v="0.0048"/>
    <n v="0.17"/>
    <n v="0.0165"/>
    <n v="0.076"/>
    <n v="0.2775"/>
    <n v="12"/>
    <n v="120.63057324840766"/>
    <n v="2.78958200636943"/>
    <n v="7.26296576433121"/>
    <n v="3.945625"/>
    <n v="3.31734076433121"/>
    <n v="39.80808917197454"/>
    <n v="9.99"/>
    <n v="0.33"/>
    <n v="10.05254777070064"/>
    <n v="0.33"/>
    <n v="10.05254777070064"/>
    <n v="1.2"/>
    <n v="11.988"/>
    <n v="0"/>
    <n v="0.00626103810817"/>
    <s v="DENTRO DA META"/>
    <x v="0"/>
    <n v="0.06254777070064"/>
    <n v="1.2"/>
    <n v="64.19999999999999"/>
    <n v="47.3475"/>
    <n v="120.63057324840766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74"/>
    <n v="632"/>
    <n v="7899819800337"/>
    <s v="BRINQ. BOLA LOOPY DOG BALL CRAVO - 60MM"/>
    <x v="3"/>
    <n v="580"/>
    <s v="CACHORRO - ACESSORIOS / BRINQUEDOS / HIGIENE"/>
    <s v="4006.90.00"/>
    <s v="UN"/>
    <n v="12"/>
    <n v="4"/>
    <s v="PRODUTO"/>
    <s v="57.014.433/0001-13"/>
    <n v="9.28"/>
    <n v="2.436"/>
    <m/>
    <m/>
    <m/>
    <m/>
    <n v="6.844"/>
    <n v="0.0102"/>
    <n v="0.0048"/>
    <n v="0.17"/>
    <n v="0.0165"/>
    <n v="0.076"/>
    <n v="0.2775"/>
    <n v="12"/>
    <n v="209.24331210191085"/>
    <n v="4.83875159235669"/>
    <n v="12.59819108280255"/>
    <n v="6.844"/>
    <n v="5.75419108280255"/>
    <n v="69.05029299363059"/>
    <n v="17.99"/>
    <n v="0.33"/>
    <n v="17.43694267515924"/>
    <n v="0.33"/>
    <n v="17.43694267515924"/>
    <n v="1.2"/>
    <n v="21.588"/>
    <n v="0"/>
    <n v="-0.03074248609454"/>
    <s v="DENTRO DA META"/>
    <x v="0"/>
    <n v="-0.55305732484076"/>
    <n v="1.2"/>
    <n v="111.35999999999999"/>
    <n v="82.12799999999999"/>
    <n v="209.24331210191085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78"/>
    <n v="805"/>
    <n v="7899819801044"/>
    <s v="BRINQ. LOOPY CAT FUN BOLA TRIO"/>
    <x v="3"/>
    <n v="580"/>
    <s v="CACHORRO - ACESSORIOS / BRINQUEDOS / HIGIENE"/>
    <s v="9506.69.00"/>
    <s v="UN"/>
    <n v="1"/>
    <n v="4"/>
    <s v="PRODUTO"/>
    <s v="57.014.433/0001-13"/>
    <n v="3.99"/>
    <n v="1.047375"/>
    <m/>
    <m/>
    <m/>
    <m/>
    <n v="2.942625"/>
    <n v="0.0102"/>
    <n v="0.0048"/>
    <n v="0.17"/>
    <n v="0.0165"/>
    <n v="0.076"/>
    <n v="0.2775"/>
    <n v="1"/>
    <n v="7.49713375796179"/>
    <n v="2.0804546178344"/>
    <n v="5.41667914012739"/>
    <n v="2.942625"/>
    <n v="2.47405414012739"/>
    <n v="2.47405414012739"/>
    <n v="6.99"/>
    <n v="0.33"/>
    <n v="7.49713375796179"/>
    <n v="0.33"/>
    <n v="7.49713375796179"/>
    <n v="1.2"/>
    <n v="8.388"/>
    <n v="0"/>
    <n v="0.07255132445805"/>
    <s v="DENTRO DA META"/>
    <x v="0"/>
    <n v="0.50713375796179"/>
    <n v="1.2"/>
    <n v="3.99"/>
    <n v="2.942625"/>
    <n v="7.49713375796179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93"/>
    <n v="622"/>
    <n v="7899819800238"/>
    <s v="BRINQ. OSSO LOOPY DOG BONE TORCIDO - G"/>
    <x v="3"/>
    <n v="580"/>
    <s v="CACHORRO - ACESSORIOS / BRINQUEDOS / HIGIENE"/>
    <s v="4001.29.90"/>
    <s v="UN"/>
    <n v="12"/>
    <n v="4"/>
    <s v="PRODUTO"/>
    <s v="57.014.433/0001-13"/>
    <n v="18.99"/>
    <n v="4.984875"/>
    <m/>
    <m/>
    <m/>
    <m/>
    <n v="14.005125"/>
    <n v="0.0102"/>
    <n v="0.0048"/>
    <n v="0.17"/>
    <n v="0.0165"/>
    <n v="0.076"/>
    <n v="0.2775"/>
    <n v="12"/>
    <n v="428.18216560509563"/>
    <n v="9.90171257961784"/>
    <n v="25.78013455414013"/>
    <n v="14.005125"/>
    <n v="11.77500955414013"/>
    <n v="141.3001146496816"/>
    <n v="30.99"/>
    <n v="0.33"/>
    <n v="35.68184713375797"/>
    <n v="0.33"/>
    <n v="35.68184713375797"/>
    <n v="1.2"/>
    <n v="37.188"/>
    <n v="0"/>
    <n v="0.15139874584569"/>
    <s v="DENTRO DA META"/>
    <x v="0"/>
    <n v="4.69184713375797"/>
    <n v="1.2"/>
    <n v="227.88"/>
    <n v="168.0615"/>
    <n v="428.18216560509563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94"/>
    <n v="621"/>
    <n v="7899819800221"/>
    <s v="BRINQ. OSSO LOOPY DOG BONE TORCIDO - M"/>
    <x v="3"/>
    <n v="580"/>
    <s v="CACHORRO - ACESSORIOS / BRINQUEDOS / HIGIENE"/>
    <s v="4006.90.00"/>
    <s v="UN"/>
    <n v="12"/>
    <n v="4"/>
    <s v="PRODUTO"/>
    <s v="57.014.433/0001-13"/>
    <n v="12.37"/>
    <n v="3.247125"/>
    <m/>
    <m/>
    <m/>
    <m/>
    <n v="9.122875"/>
    <n v="0.0102"/>
    <n v="0.0048"/>
    <n v="0.17"/>
    <n v="0.0165"/>
    <n v="0.076"/>
    <n v="0.2775"/>
    <n v="12"/>
    <n v="278.91592356687903"/>
    <n v="6.44993073248408"/>
    <n v="16.79306289808918"/>
    <n v="9.122875"/>
    <n v="7.67018789808918"/>
    <n v="92.04225477707013"/>
    <n v="20.89"/>
    <n v="0.33"/>
    <n v="23.24299363057325"/>
    <n v="0.33"/>
    <n v="23.24299363057325"/>
    <n v="1.2"/>
    <n v="25.068"/>
    <n v="0"/>
    <n v="0.11263732075506"/>
    <s v="DENTRO DA META"/>
    <x v="0"/>
    <n v="2.35299363057325"/>
    <n v="1.2"/>
    <n v="148.44"/>
    <n v="109.47449999999998"/>
    <n v="278.91592356687903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95"/>
    <n v="620"/>
    <n v="7899819800214"/>
    <s v="BRINQ. OSSO LOOPY DOG BONE TORCIDO - P"/>
    <x v="3"/>
    <n v="580"/>
    <s v="CACHORRO - ACESSORIOS / BRINQUEDOS / HIGIENE"/>
    <s v="4006.90.00"/>
    <s v="UN"/>
    <n v="12"/>
    <n v="4"/>
    <s v="PRODUTO"/>
    <s v="57.014.433/0001-13"/>
    <n v="8.66"/>
    <n v="2.27325"/>
    <m/>
    <m/>
    <m/>
    <m/>
    <n v="6.38675"/>
    <n v="0.0102"/>
    <n v="0.0048"/>
    <n v="0.17"/>
    <n v="0.0165"/>
    <n v="0.076"/>
    <n v="0.2775"/>
    <n v="12"/>
    <n v="195.26369426751597"/>
    <n v="4.51547292993631"/>
    <n v="11.75650159235669"/>
    <n v="6.38675"/>
    <n v="5.36975159235669"/>
    <n v="64.43701910828028"/>
    <n v="17.99"/>
    <n v="0.33"/>
    <n v="16.271974522293"/>
    <n v="0.33"/>
    <n v="16.271974522293"/>
    <n v="1.2"/>
    <n v="21.588"/>
    <n v="0"/>
    <n v="-0.09549891482529"/>
    <s v="DENTRO DA META"/>
    <x v="0"/>
    <n v="-1.718025477707"/>
    <n v="1.2"/>
    <n v="103.92"/>
    <n v="76.64100000000001"/>
    <n v="195.26369426751597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896"/>
    <n v="574201"/>
    <n v="7894904574209"/>
    <s v="BROCOLIS SEARA FLORETE CONG 300 G"/>
    <x v="4"/>
    <n v="3830"/>
    <s v="LEGUMES CONGELADOS"/>
    <s v="0710.80.00"/>
    <s v="UN"/>
    <n v="16"/>
    <n v="4"/>
    <s v="PRODUTO"/>
    <s v="83.044.016/0054-35"/>
    <n v="3.82"/>
    <n v="1.00275"/>
    <m/>
    <m/>
    <m/>
    <m/>
    <n v="2.81725"/>
    <n v="0.0102"/>
    <n v="0.0048"/>
    <n v="0.17"/>
    <n v="0.0165"/>
    <n v="0.076"/>
    <n v="0.2775"/>
    <n v="16"/>
    <n v="114.84331210191084"/>
    <n v="1.99181369426752"/>
    <n v="5.18589331210191"/>
    <n v="2.81725"/>
    <n v="2.36864331210191"/>
    <n v="37.89829299363059"/>
    <n v="5.99"/>
    <n v="0.33"/>
    <n v="7.17770700636943"/>
    <n v="0.33"/>
    <n v="7.17770700636943"/>
    <n v="1.2"/>
    <n v="7.188"/>
    <n v="0"/>
    <n v="0.19828163712344"/>
    <s v="DENTRO DA META"/>
    <x v="0"/>
    <n v="1.18770700636943"/>
    <n v="1.2"/>
    <n v="61.12"/>
    <n v="45.07599999999999"/>
    <n v="114.84331210191084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12"/>
    <n v="42500"/>
    <n v="7897765600940"/>
    <s v="CEREJA EM CALDA DIZA 100G ."/>
    <x v="1"/>
    <n v="1160"/>
    <s v="DEMAIS CONSERVAS"/>
    <s v="2008.60.10"/>
    <s v="UN"/>
    <n v="12"/>
    <n v="4"/>
    <s v="PRODUTO"/>
    <s v="00.226.383/0001-10"/>
    <n v="10.053"/>
    <n v="2.6389125"/>
    <m/>
    <m/>
    <m/>
    <m/>
    <n v="7.4140875"/>
    <n v="0.0102"/>
    <n v="0.0048"/>
    <n v="0.17"/>
    <n v="0.0165"/>
    <n v="0.076"/>
    <n v="0.2775"/>
    <n v="12"/>
    <n v="226.67273885350326"/>
    <n v="5.24180708598726"/>
    <n v="13.64758781847134"/>
    <n v="7.4140875"/>
    <n v="6.23350031847134"/>
    <n v="74.80200382165609"/>
    <n v="15.99"/>
    <n v="0.33"/>
    <n v="18.88939490445861"/>
    <n v="0.33"/>
    <n v="18.88939490445861"/>
    <n v="1.2"/>
    <n v="19.188"/>
    <n v="0"/>
    <n v="0.1813255099724"/>
    <s v="DENTRO DA META"/>
    <x v="0"/>
    <n v="2.8993949044586"/>
    <n v="1.2"/>
    <n v="120.63600000000001"/>
    <n v="88.96905000000001"/>
    <n v="226.67273885350326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13"/>
    <n v="41400"/>
    <n v="7897765601329"/>
    <s v="CHAMPINGNON DIZA 100G FATIADO"/>
    <x v="1"/>
    <n v="1040"/>
    <s v="COGUMELO"/>
    <s v="2003.10.00"/>
    <s v="UN"/>
    <n v="24"/>
    <n v="4"/>
    <s v="PRODUTO"/>
    <s v="00.226.383/0001-10"/>
    <n v="4.824"/>
    <n v="1.2663"/>
    <m/>
    <m/>
    <m/>
    <m/>
    <n v="3.5577"/>
    <n v="0.0102"/>
    <n v="0.0048"/>
    <n v="0.17"/>
    <n v="0.0165"/>
    <n v="0.076"/>
    <n v="0.2775"/>
    <n v="24"/>
    <n v="217.54089171974528"/>
    <n v="2.51531656050955"/>
    <n v="6.5488872611465"/>
    <n v="3.5577"/>
    <n v="2.9911872611465"/>
    <n v="71.78849426751596"/>
    <n v="8.73"/>
    <n v="0.33"/>
    <n v="9.06420382165605"/>
    <n v="0.33"/>
    <n v="9.06420382165605"/>
    <n v="1.2"/>
    <n v="10.476"/>
    <n v="0"/>
    <n v="0.03828222470287"/>
    <s v="DENTRO DA META"/>
    <x v="0"/>
    <n v="0.33420382165605"/>
    <n v="1.2"/>
    <n v="115.776"/>
    <n v="85.38479999999998"/>
    <n v="217.54089171974528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14"/>
    <n v="41401"/>
    <n v="7897765601312"/>
    <s v="CHAMPINGNON DIZA 100G INTEIRO"/>
    <x v="1"/>
    <n v="1040"/>
    <s v="COGUMELO"/>
    <s v="2003.10.00"/>
    <s v="UN"/>
    <n v="24"/>
    <n v="4"/>
    <s v="PRODUTO"/>
    <s v="00.226.383/0001-10"/>
    <n v="4.824"/>
    <n v="1.2663"/>
    <m/>
    <m/>
    <m/>
    <m/>
    <n v="3.5577"/>
    <n v="0.0102"/>
    <n v="0.0048"/>
    <n v="0.17"/>
    <n v="0.0165"/>
    <n v="0.076"/>
    <n v="0.2775"/>
    <n v="24"/>
    <n v="217.54089171974528"/>
    <n v="2.51531656050955"/>
    <n v="6.5488872611465"/>
    <n v="3.5577"/>
    <n v="2.9911872611465"/>
    <n v="71.78849426751596"/>
    <n v="8.73"/>
    <n v="0.33"/>
    <n v="9.06420382165605"/>
    <n v="0.33"/>
    <n v="9.06420382165605"/>
    <n v="1.2"/>
    <n v="10.476"/>
    <n v="0"/>
    <n v="0.03828222470287"/>
    <s v="DENTRO DA META"/>
    <x v="0"/>
    <n v="0.33420382165605"/>
    <n v="1.2"/>
    <n v="115.776"/>
    <n v="85.38479999999998"/>
    <n v="217.54089171974528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15"/>
    <n v="684368"/>
    <n v="7894904684366"/>
    <s v="CHIKENITOS PROVOLONE SEARA 300G"/>
    <x v="4"/>
    <n v="310"/>
    <s v="AVES CONGELADAS"/>
    <s v="1602.32.30"/>
    <s v="UN"/>
    <n v="16"/>
    <n v="4"/>
    <s v="PRODUTO"/>
    <s v="83.044.016/0054-35"/>
    <n v="6.63"/>
    <n v="1.740375"/>
    <m/>
    <m/>
    <m/>
    <m/>
    <n v="4.889625"/>
    <n v="0.0102"/>
    <n v="0.0048"/>
    <n v="0.17"/>
    <n v="0.0165"/>
    <n v="0.076"/>
    <n v="0.2775"/>
    <n v="16"/>
    <n v="199.32229299363061"/>
    <n v="3.45699601910828"/>
    <n v="9.00064729299363"/>
    <n v="4.889625"/>
    <n v="4.11102229299363"/>
    <n v="65.77635668789812"/>
    <n v="10.49"/>
    <n v="0.33"/>
    <n v="12.45764331210191"/>
    <n v="0.33"/>
    <n v="12.45764331210191"/>
    <n v="1.2"/>
    <n v="12.588"/>
    <n v="0"/>
    <n v="0.18757324233574"/>
    <s v="DENTRO DA META"/>
    <x v="0"/>
    <n v="1.96764331210191"/>
    <n v="1.2"/>
    <n v="106.08"/>
    <n v="78.23399999999999"/>
    <n v="199.3222929936306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16"/>
    <n v="684392"/>
    <n v="7894904684397"/>
    <s v="CHIKENITOS SUPREME SEARA 300G"/>
    <x v="4"/>
    <n v="310"/>
    <s v="AVES CONGELADAS"/>
    <s v="1602.32.30"/>
    <s v="UN"/>
    <n v="16"/>
    <n v="4"/>
    <s v="PRODUTO"/>
    <s v="83.044.016/0054-35"/>
    <n v="6.63"/>
    <n v="1.740375"/>
    <m/>
    <m/>
    <m/>
    <m/>
    <n v="4.889625"/>
    <n v="0.0102"/>
    <n v="0.0048"/>
    <n v="0.17"/>
    <n v="0.0165"/>
    <n v="0.076"/>
    <n v="0.2775"/>
    <n v="16"/>
    <n v="199.32229299363061"/>
    <n v="3.45699601910828"/>
    <n v="9.00064729299363"/>
    <n v="4.889625"/>
    <n v="4.11102229299363"/>
    <n v="65.77635668789812"/>
    <n v="10.49"/>
    <n v="0.33"/>
    <n v="12.45764331210191"/>
    <n v="0.33"/>
    <n v="12.45764331210191"/>
    <n v="1.2"/>
    <n v="12.588"/>
    <n v="0"/>
    <n v="0.18757324233574"/>
    <s v="DENTRO DA META"/>
    <x v="0"/>
    <n v="1.96764331210191"/>
    <n v="1.2"/>
    <n v="106.08"/>
    <n v="78.23399999999999"/>
    <n v="199.3222929936306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17"/>
    <n v="684350"/>
    <n v="7894904684359"/>
    <s v="CHIKENITOS TRADICIONAL SEARA 300G"/>
    <x v="4"/>
    <n v="310"/>
    <s v="AVES CONGELADAS"/>
    <s v="1602.32.30"/>
    <s v="UN"/>
    <n v="16"/>
    <n v="4"/>
    <s v="PRODUTO"/>
    <s v="83.044.016/0054-35"/>
    <n v="6.63"/>
    <n v="1.740375"/>
    <m/>
    <m/>
    <m/>
    <m/>
    <n v="4.889625"/>
    <n v="0.0102"/>
    <n v="0.0048"/>
    <n v="0.17"/>
    <n v="0.0165"/>
    <n v="0.076"/>
    <n v="0.2775"/>
    <n v="16"/>
    <n v="199.32229299363061"/>
    <n v="3.45699601910828"/>
    <n v="9.00064729299363"/>
    <n v="4.889625"/>
    <n v="4.11102229299363"/>
    <n v="65.77635668789812"/>
    <n v="10.49"/>
    <n v="0.33"/>
    <n v="12.45764331210191"/>
    <n v="0.33"/>
    <n v="12.45764331210191"/>
    <n v="1.2"/>
    <n v="12.588"/>
    <n v="0"/>
    <n v="0.18757324233574"/>
    <s v="DENTRO DA META"/>
    <x v="0"/>
    <n v="1.96764331210191"/>
    <n v="1.2"/>
    <n v="106.08"/>
    <n v="78.23399999999999"/>
    <n v="199.3222929936306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18"/>
    <n v="612"/>
    <n v="7899819800139"/>
    <s v="COLEIRA DE SEDA LOOPY SIMPLES N2 - 15MM"/>
    <x v="3"/>
    <n v="580"/>
    <s v="CACHORRO - ACESSORIOS / BRINQUEDOS / HIGIENE"/>
    <s v="5609.00.90"/>
    <s v="UN"/>
    <n v="12"/>
    <n v="4"/>
    <s v="PRODUTO"/>
    <s v="57.014.433/0001-13"/>
    <n v="4.39"/>
    <n v="1.152375"/>
    <m/>
    <m/>
    <m/>
    <m/>
    <n v="3.237625"/>
    <n v="0.0102"/>
    <n v="0.0048"/>
    <n v="0.17"/>
    <n v="0.0165"/>
    <n v="0.076"/>
    <n v="0.2775"/>
    <n v="12"/>
    <n v="98.98471337579619"/>
    <n v="2.28902149681529"/>
    <n v="5.9597046178344"/>
    <n v="3.237625"/>
    <n v="2.7220796178344"/>
    <n v="32.66495541401275"/>
    <n v="7.99"/>
    <n v="0.33"/>
    <n v="8.24872611464968"/>
    <n v="0.33"/>
    <n v="8.24872611464968"/>
    <n v="1.2"/>
    <n v="9.588"/>
    <n v="0"/>
    <n v="0.03238124088231"/>
    <s v="DENTRO DA META"/>
    <x v="0"/>
    <n v="0.25872611464968"/>
    <n v="1.2"/>
    <n v="52.67999999999999"/>
    <n v="38.85149999999999"/>
    <n v="98.98471337579619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19"/>
    <n v="613"/>
    <n v="7899819800146"/>
    <s v="COLEIRA DE SEDA LOOPY SIMPLES N3 - 15MM"/>
    <x v="3"/>
    <n v="580"/>
    <s v="CACHORRO - ACESSORIOS / BRINQUEDOS / HIGIENE"/>
    <s v="5609.00.90"/>
    <s v="UN"/>
    <n v="12"/>
    <n v="4"/>
    <s v="PRODUTO"/>
    <s v="57.014.433/0001-13"/>
    <n v="4.39"/>
    <n v="1.152375"/>
    <m/>
    <m/>
    <m/>
    <m/>
    <n v="3.237625"/>
    <n v="0.0102"/>
    <n v="0.0048"/>
    <n v="0.17"/>
    <n v="0.0165"/>
    <n v="0.076"/>
    <n v="0.2775"/>
    <n v="12"/>
    <n v="98.98471337579619"/>
    <n v="2.28902149681529"/>
    <n v="5.9597046178344"/>
    <n v="3.237625"/>
    <n v="2.7220796178344"/>
    <n v="32.66495541401275"/>
    <n v="7.99"/>
    <n v="0.33"/>
    <n v="8.24872611464968"/>
    <n v="0.33"/>
    <n v="8.24872611464968"/>
    <n v="1.2"/>
    <n v="9.588"/>
    <n v="0"/>
    <n v="0.03238124088231"/>
    <s v="DENTRO DA META"/>
    <x v="0"/>
    <n v="0.25872611464968"/>
    <n v="1.2"/>
    <n v="52.67999999999999"/>
    <n v="38.85149999999999"/>
    <n v="98.98471337579619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20"/>
    <n v="614"/>
    <n v="7899819800153"/>
    <s v="COLEIRA DE SEDA LOOPY SIMPLES N5 - 25MM"/>
    <x v="3"/>
    <n v="580"/>
    <s v="CACHORRO - ACESSORIOS / BRINQUEDOS / HIGIENE"/>
    <s v="5609.00.90"/>
    <s v="UN"/>
    <n v="12"/>
    <n v="4"/>
    <s v="PRODUTO"/>
    <s v="57.014.433/0001-13"/>
    <n v="7.87"/>
    <n v="2.065875"/>
    <m/>
    <m/>
    <m/>
    <m/>
    <n v="5.804125"/>
    <n v="0.0102"/>
    <n v="0.0048"/>
    <n v="0.17"/>
    <n v="0.0165"/>
    <n v="0.076"/>
    <n v="0.2775"/>
    <n v="12"/>
    <n v="177.45095541401278"/>
    <n v="4.10355334394905"/>
    <n v="10.68402627388535"/>
    <n v="5.804125"/>
    <n v="4.87990127388535"/>
    <n v="58.55881528662421"/>
    <n v="13.99"/>
    <n v="0.33"/>
    <n v="14.7875796178344"/>
    <n v="0.33"/>
    <n v="14.7875796178344"/>
    <n v="1.2"/>
    <n v="16.788"/>
    <n v="0"/>
    <n v="0.05701069462719"/>
    <s v="DENTRO DA META"/>
    <x v="0"/>
    <n v="0.7975796178344"/>
    <n v="1.2"/>
    <n v="94.44"/>
    <n v="69.6495"/>
    <n v="177.45095541401278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24"/>
    <n v="601"/>
    <n v="7899819800023"/>
    <s v="COMEDOURO LOOPY PLASTICO COLORIDO N1 - 350ML"/>
    <x v="3"/>
    <n v="580"/>
    <s v="CACHORRO - ACESSORIOS / BRINQUEDOS / HIGIENE"/>
    <s v="3926.90.90"/>
    <s v="UN"/>
    <n v="100"/>
    <n v="4"/>
    <s v="PRODUTO"/>
    <s v="57.014.433/0001-13"/>
    <n v="3.99"/>
    <n v="1.047375"/>
    <m/>
    <m/>
    <m/>
    <m/>
    <n v="2.942625"/>
    <n v="0.0102"/>
    <n v="0.0048"/>
    <n v="0.17"/>
    <n v="0.0165"/>
    <n v="0.076"/>
    <n v="0.2775"/>
    <n v="100"/>
    <n v="749.71337579617852"/>
    <n v="2.0804546178344"/>
    <n v="5.41667914012739"/>
    <n v="2.942625"/>
    <n v="2.47405414012739"/>
    <n v="247.40541401273899"/>
    <n v="6.29"/>
    <n v="0.33"/>
    <n v="7.49713375796179"/>
    <n v="0.33"/>
    <n v="7.49713375796179"/>
    <n v="1.2"/>
    <n v="7.548"/>
    <n v="0"/>
    <n v="0.19191315706865"/>
    <s v="DENTRO DA META"/>
    <x v="0"/>
    <n v="1.20713375796179"/>
    <n v="1.2"/>
    <n v="399"/>
    <n v="294.26249999999999"/>
    <n v="749.71337579617852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25"/>
    <n v="602"/>
    <n v="7899819800030"/>
    <s v="COMEDOURO LOOPY PLASTICO COLORIDO N2 - 600ML"/>
    <x v="3"/>
    <n v="580"/>
    <s v="CACHORRO - ACESSORIOS / BRINQUEDOS / HIGIENE"/>
    <s v="3926.90.90"/>
    <s v="UN"/>
    <n v="100"/>
    <n v="4"/>
    <s v="PRODUTO"/>
    <s v="57.014.433/0001-13"/>
    <n v="6.9"/>
    <n v="1.81125"/>
    <m/>
    <m/>
    <m/>
    <m/>
    <n v="5.08875"/>
    <n v="0.0102"/>
    <n v="0.0048"/>
    <n v="0.17"/>
    <n v="0.0165"/>
    <n v="0.076"/>
    <n v="0.2775"/>
    <n v="100"/>
    <n v="1296.4968152866245"/>
    <n v="3.59777866242038"/>
    <n v="9.36718949044586"/>
    <n v="5.08875"/>
    <n v="4.27843949044586"/>
    <n v="427.84394904458611"/>
    <n v="10.99"/>
    <n v="0.33"/>
    <n v="12.96496815286624"/>
    <n v="0.33"/>
    <n v="12.96496815286624"/>
    <n v="1.2"/>
    <n v="13.188"/>
    <n v="0"/>
    <n v="0.17970592837727"/>
    <s v="DENTRO DA META"/>
    <x v="0"/>
    <n v="1.97496815286624"/>
    <n v="1.2"/>
    <n v="690"/>
    <n v="508.875"/>
    <n v="1296.4968152866245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26"/>
    <n v="603"/>
    <n v="7899819800047"/>
    <s v="COMEDOURO LOOPY PLASTICO COLORIDO N3 - 1000ML"/>
    <x v="3"/>
    <n v="580"/>
    <s v="CACHORRO - ACESSORIOS / BRINQUEDOS / HIGIENE"/>
    <s v="3926.90.90"/>
    <s v="UN"/>
    <n v="100"/>
    <n v="4"/>
    <s v="PRODUTO"/>
    <s v="57.014.433/0001-13"/>
    <n v="8.87"/>
    <n v="2.328375"/>
    <m/>
    <m/>
    <m/>
    <m/>
    <n v="6.541625"/>
    <n v="0.0102"/>
    <n v="0.0048"/>
    <n v="0.17"/>
    <n v="0.0165"/>
    <n v="0.076"/>
    <n v="0.2775"/>
    <n v="100"/>
    <n v="1666.65605095541446"/>
    <n v="4.62497054140128"/>
    <n v="12.04158996815287"/>
    <n v="6.541625"/>
    <n v="5.49996496815287"/>
    <n v="549.99649681528706"/>
    <n v="14.69"/>
    <n v="0.33"/>
    <n v="16.66656050955415"/>
    <n v="0.33"/>
    <n v="16.66656050955415"/>
    <n v="1.2"/>
    <n v="17.628"/>
    <n v="0"/>
    <n v="0.13455143019429"/>
    <s v="DENTRO DA META"/>
    <x v="0"/>
    <n v="1.97656050955415"/>
    <n v="1.2"/>
    <n v="886.99999999999989"/>
    <n v="654.16250000000002"/>
    <n v="1666.65605095541446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32"/>
    <n v="41500"/>
    <n v="7897765600773"/>
    <s v="CONSERVA DIZA ALCAPARRAS 60G"/>
    <x v="1"/>
    <n v="1160"/>
    <s v="DEMAIS CONSERVAS"/>
    <s v="2001.90.00"/>
    <s v="UN"/>
    <n v="24"/>
    <n v="4"/>
    <s v="PRODUTO"/>
    <s v="00.226.383/0001-10"/>
    <n v="7.47"/>
    <n v="1.960875"/>
    <m/>
    <m/>
    <m/>
    <m/>
    <n v="5.509125"/>
    <n v="0.0102"/>
    <n v="0.0048"/>
    <n v="0.17"/>
    <n v="0.0165"/>
    <n v="0.076"/>
    <n v="0.2775"/>
    <n v="24"/>
    <n v="336.86369426751605"/>
    <n v="3.89498646496815"/>
    <n v="10.14100079617835"/>
    <n v="5.509125"/>
    <n v="4.63187579617835"/>
    <n v="111.16501910828033"/>
    <n v="11.79"/>
    <n v="0.33"/>
    <n v="14.0359872611465"/>
    <n v="0.33"/>
    <n v="14.0359872611465"/>
    <n v="1.2"/>
    <n v="14.148"/>
    <n v="0"/>
    <n v="0.19049934360869"/>
    <s v="DENTRO DA META"/>
    <x v="0"/>
    <n v="2.2459872611465"/>
    <n v="1.2"/>
    <n v="179.28000000000003"/>
    <n v="132.21900000000002"/>
    <n v="336.86369426751605"/>
    <x v="0"/>
    <s v="SOURCING"/>
    <n v="1"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33"/>
    <n v="220489"/>
    <n v="7894904220489"/>
    <s v="COPA SEARA FATIADA 100G S GOURMET"/>
    <x v="2"/>
    <n v="1070"/>
    <s v="COPA"/>
    <s v="1601.00.00"/>
    <s v="UN"/>
    <n v="30"/>
    <n v="4"/>
    <s v="PRODUTO"/>
    <s v="83.044.016/0054-35"/>
    <n v="9.49"/>
    <n v="2.491125"/>
    <m/>
    <m/>
    <m/>
    <m/>
    <n v="6.998875"/>
    <n v="0.0102"/>
    <n v="0.0048"/>
    <n v="0.17"/>
    <n v="0.0165"/>
    <n v="0.076"/>
    <n v="0.2775"/>
    <n v="30"/>
    <n v="534.94585987261155"/>
    <n v="4.94824920382166"/>
    <n v="12.88327945859873"/>
    <n v="6.998875"/>
    <n v="5.88440445859873"/>
    <n v="176.53213375796187"/>
    <n v="15.89"/>
    <n v="0.33"/>
    <n v="17.83152866242039"/>
    <n v="0.33"/>
    <n v="17.83152866242039"/>
    <n v="1.2"/>
    <n v="19.068"/>
    <n v="0"/>
    <n v="0.12218556717561"/>
    <s v="DENTRO DA META"/>
    <x v="0"/>
    <n v="1.94152866242039"/>
    <n v="1.2"/>
    <n v="284.69999999999999"/>
    <n v="209.96625"/>
    <n v="534.94585987261155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34"/>
    <n v="70564"/>
    <n v="7894904070565"/>
    <s v="COSTELA BBQ SEARA GOURMET 1KG"/>
    <x v="4"/>
    <n v="750"/>
    <s v="CARNE SUINA CONGELADA"/>
    <s v="1602.49.00"/>
    <s v="UN"/>
    <n v="6"/>
    <n v="4"/>
    <s v="PRODUTO"/>
    <s v="83.044.016/0054-35"/>
    <n v="52.65"/>
    <n v="13.820625"/>
    <m/>
    <m/>
    <m/>
    <m/>
    <n v="38.829375"/>
    <n v="0.0102"/>
    <n v="0.0048"/>
    <n v="0.17"/>
    <n v="0.0165"/>
    <n v="0.076"/>
    <n v="0.2775"/>
    <n v="6"/>
    <n v="593.57006369426767"/>
    <n v="27.45261544585988"/>
    <n v="71.47572850318473"/>
    <n v="38.829375"/>
    <n v="32.64635350318473"/>
    <n v="195.87812101910836"/>
    <n v="82.90000000000001"/>
    <n v="0.33"/>
    <n v="98.9283439490446"/>
    <n v="0.33"/>
    <n v="98.9283439490446"/>
    <n v="1.2"/>
    <n v="99.48"/>
    <n v="0"/>
    <n v="0.19334552411393"/>
    <s v="DENTRO DA META"/>
    <x v="0"/>
    <n v="16.0283439490446"/>
    <n v="1.2"/>
    <n v="315.89999999999998"/>
    <n v="232.97624999999999"/>
    <n v="593.57006369426767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188"/>
    <n v="923"/>
    <n v="7897520009230"/>
    <s v="DESINFETANTE PROCAO CLASSIC PLUS LAVANDA 2L"/>
    <x v="3"/>
    <n v="580"/>
    <s v="CACHORRO - ACESSORIOS / BRINQUEDOS / HIGIENE"/>
    <s v="3808.94.19"/>
    <s v="UN"/>
    <n v="6"/>
    <n v="0"/>
    <s v="PRODUTO"/>
    <s v="33.929.075/0001-00"/>
    <n v="9.2"/>
    <n v="2.415"/>
    <m/>
    <m/>
    <m/>
    <m/>
    <n v="6.785"/>
    <n v="0.0102"/>
    <n v="0.0048"/>
    <n v="0.17"/>
    <n v="0.0165"/>
    <n v="0.076"/>
    <n v="0.2775"/>
    <n v="6"/>
    <n v="103.71974522292996"/>
    <n v="4.79703821656051"/>
    <n v="12.48958598726115"/>
    <n v="6.785"/>
    <n v="5.70458598726115"/>
    <n v="34.22751592356689"/>
    <n v="21.1"/>
    <n v="0.33"/>
    <n v="17.28662420382166"/>
    <n v="0.33"/>
    <n v="17.28662420382166"/>
    <n v="1.2"/>
    <n v="25.32"/>
    <n v="0"/>
    <n v="-0.18072871071935"/>
    <s v="DENTRO DA META"/>
    <x v="0"/>
    <n v="-3.81337579617834"/>
    <n v="1.2"/>
    <n v="55.2"/>
    <n v="40.70999999999999"/>
    <n v="103.71974522292996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43"/>
    <n v="3840"/>
    <n v="7897520009292"/>
    <s v="EDUCADOR SANITARIO PODE PROCAO 180ML"/>
    <x v="3"/>
    <n v="580"/>
    <s v="CACHORRO - ACESSORIOS / BRINQUEDOS / HIGIENE"/>
    <s v="2814.20.00"/>
    <s v="UN"/>
    <n v="12"/>
    <n v="0"/>
    <s v="PRODUTO"/>
    <s v="33.929.075/0001-00"/>
    <n v="7.78"/>
    <n v="2.04225"/>
    <m/>
    <m/>
    <m/>
    <m/>
    <n v="5.73775"/>
    <n v="0.0102"/>
    <n v="0.0048"/>
    <n v="0.17"/>
    <n v="0.0165"/>
    <n v="0.076"/>
    <n v="0.2775"/>
    <n v="12"/>
    <n v="175.42165605095548"/>
    <n v="4.05662579617835"/>
    <n v="10.56184554140128"/>
    <n v="5.73775"/>
    <n v="4.82409554140128"/>
    <n v="57.88914649681531"/>
    <n v="23.27"/>
    <n v="0.33"/>
    <n v="14.61847133757962"/>
    <n v="0.33"/>
    <n v="14.61847133757962"/>
    <n v="1.2"/>
    <n v="27.924"/>
    <n v="0"/>
    <n v="-0.37178894122993"/>
    <s v="DENTRO DA META"/>
    <x v="0"/>
    <n v="-8.65152866242038"/>
    <n v="1.2"/>
    <n v="93.36"/>
    <n v="68.85300000000001"/>
    <n v="175.42165605095548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51"/>
    <n v="597872"/>
    <n v="7894904597871"/>
    <s v="EMPANADOS QUEIJO SEARA T. MONICA 300G"/>
    <x v="4"/>
    <n v="310"/>
    <s v="AVES CONGELADAS"/>
    <s v="1602.32.30"/>
    <s v="UN"/>
    <n v="16"/>
    <n v="4"/>
    <s v="PRODUTO"/>
    <s v="83.044.016/0054-35"/>
    <n v="7.29"/>
    <n v="1.913625"/>
    <m/>
    <m/>
    <m/>
    <m/>
    <n v="5.376375"/>
    <n v="0.0102"/>
    <n v="0.0048"/>
    <n v="0.17"/>
    <n v="0.0165"/>
    <n v="0.076"/>
    <n v="0.2775"/>
    <n v="16"/>
    <n v="219.16433121019111"/>
    <n v="3.80113136942675"/>
    <n v="9.89663933121019"/>
    <n v="5.376375"/>
    <n v="4.52026433121019"/>
    <n v="72.32422929936308"/>
    <n v="11.99"/>
    <n v="0.33"/>
    <n v="13.69777070063694"/>
    <n v="0.33"/>
    <n v="13.69777070063694"/>
    <n v="1.2"/>
    <n v="14.388"/>
    <n v="0"/>
    <n v="0.14243291915237"/>
    <s v="DENTRO DA META"/>
    <x v="0"/>
    <n v="1.70777070063694"/>
    <n v="1.2"/>
    <n v="116.64"/>
    <n v="86.02199999999999"/>
    <n v="219.1643312101911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52"/>
    <n v="597880"/>
    <n v="7894904597888"/>
    <s v="EMPANADOS TRAD SEARA T. MONICA 300G"/>
    <x v="4"/>
    <n v="310"/>
    <s v="AVES CONGELADAS"/>
    <s v="1602.32.30"/>
    <s v="UN"/>
    <n v="16"/>
    <n v="4"/>
    <s v="PRODUTO"/>
    <s v="83.044.016/0054-35"/>
    <n v="7.29"/>
    <n v="1.913625"/>
    <m/>
    <m/>
    <m/>
    <m/>
    <n v="5.376375"/>
    <n v="0.0102"/>
    <n v="0.0048"/>
    <n v="0.17"/>
    <n v="0.0165"/>
    <n v="0.076"/>
    <n v="0.2775"/>
    <n v="16"/>
    <n v="219.16433121019111"/>
    <n v="3.80113136942675"/>
    <n v="9.89663933121019"/>
    <n v="5.376375"/>
    <n v="4.52026433121019"/>
    <n v="72.32422929936308"/>
    <n v="11.99"/>
    <n v="0.33"/>
    <n v="13.69777070063694"/>
    <n v="0.33"/>
    <n v="13.69777070063694"/>
    <n v="1.2"/>
    <n v="14.388"/>
    <n v="0"/>
    <n v="0.14243291915237"/>
    <s v="DENTRO DA META"/>
    <x v="0"/>
    <n v="1.70777070063694"/>
    <n v="1.2"/>
    <n v="116.64"/>
    <n v="86.02199999999999"/>
    <n v="219.1643312101911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53"/>
    <n v="574236"/>
    <n v="7894904574230"/>
    <s v="ERVILHA SEARA CONGELADA 300 G"/>
    <x v="4"/>
    <n v="3830"/>
    <s v="LEGUMES CONGELADOS"/>
    <s v="0710.21.00"/>
    <s v="UN"/>
    <n v="18"/>
    <n v="4"/>
    <s v="PRODUTO"/>
    <s v="83.044.016/0054-35"/>
    <n v="4.52"/>
    <n v="1.1865"/>
    <m/>
    <m/>
    <m/>
    <m/>
    <n v="3.3335"/>
    <n v="0.0102"/>
    <n v="0.0048"/>
    <n v="0.17"/>
    <n v="0.0165"/>
    <n v="0.076"/>
    <n v="0.2775"/>
    <n v="18"/>
    <n v="152.87388535031852"/>
    <n v="2.35680573248408"/>
    <n v="6.13618789808917"/>
    <n v="3.3335"/>
    <n v="2.80268789808917"/>
    <n v="50.44838216560512"/>
    <n v="7.99"/>
    <n v="0.33"/>
    <n v="8.49299363057325"/>
    <n v="0.33"/>
    <n v="8.49299363057325"/>
    <n v="1.2"/>
    <n v="9.588"/>
    <n v="0"/>
    <n v="0.06295289494033"/>
    <s v="DENTRO DA META"/>
    <x v="0"/>
    <n v="0.50299363057325"/>
    <n v="1.2"/>
    <n v="81.35999999999999"/>
    <n v="60.003"/>
    <n v="152.87388535031852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55"/>
    <n v="577766"/>
    <n v="7894904577767"/>
    <s v="ESCONDIDINHO CALABRESA C/PURE SEARA 600G"/>
    <x v="4"/>
    <n v="2790"/>
    <s v="PRATOS PRONTOS DIVERSOS"/>
    <s v="1902.20.00"/>
    <s v="UN"/>
    <n v="6"/>
    <n v="4"/>
    <s v="PRODUTO"/>
    <s v="83.044.016/0054-35"/>
    <n v="11.54"/>
    <n v="3.02925"/>
    <m/>
    <m/>
    <m/>
    <m/>
    <n v="8.51075"/>
    <n v="0.0102"/>
    <n v="0.0048"/>
    <n v="0.17"/>
    <n v="0.0165"/>
    <n v="0.076"/>
    <n v="0.2775"/>
    <n v="6"/>
    <n v="130.10063694267518"/>
    <n v="6.01715445859873"/>
    <n v="15.66628503184713"/>
    <n v="8.51075"/>
    <n v="7.15553503184714"/>
    <n v="42.93321019108281"/>
    <n v="18.19"/>
    <n v="0.33"/>
    <n v="21.68343949044586"/>
    <n v="0.33"/>
    <n v="21.68343949044586"/>
    <n v="1.2"/>
    <n v="21.828"/>
    <n v="0"/>
    <n v="0.19205274823782"/>
    <s v="DENTRO DA META"/>
    <x v="0"/>
    <n v="3.49343949044586"/>
    <n v="1.2"/>
    <n v="69.23999999999999"/>
    <n v="51.0645"/>
    <n v="130.10063694267518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56"/>
    <n v="575844"/>
    <n v="7894904575848"/>
    <s v="ESCONDIDINHO DE CARNE SEARA 600G"/>
    <x v="4"/>
    <n v="2790"/>
    <s v="PRATOS PRONTOS DIVERSOS"/>
    <s v="1902.20.00"/>
    <s v="UN"/>
    <n v="6"/>
    <n v="4"/>
    <s v="PRODUTO"/>
    <s v="83.044.016/0054-35"/>
    <n v="11.54"/>
    <n v="3.02925"/>
    <m/>
    <m/>
    <m/>
    <m/>
    <n v="8.51075"/>
    <n v="0.0102"/>
    <n v="0.0048"/>
    <n v="0.17"/>
    <n v="0.0165"/>
    <n v="0.076"/>
    <n v="0.2775"/>
    <n v="6"/>
    <n v="130.10063694267518"/>
    <n v="6.01715445859873"/>
    <n v="15.66628503184713"/>
    <n v="8.51075"/>
    <n v="7.15553503184714"/>
    <n v="42.93321019108281"/>
    <n v="18.19"/>
    <n v="0.33"/>
    <n v="21.68343949044586"/>
    <n v="0.33"/>
    <n v="21.68343949044586"/>
    <n v="1.2"/>
    <n v="21.828"/>
    <n v="0"/>
    <n v="0.19205274823782"/>
    <s v="DENTRO DA META"/>
    <x v="0"/>
    <n v="3.49343949044586"/>
    <n v="1.2"/>
    <n v="69.23999999999999"/>
    <n v="51.0645"/>
    <n v="130.10063694267518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66"/>
    <n v="575828"/>
    <n v="7894904575824"/>
    <s v="FETTUCCINE SEARA BOLONHESA 350G"/>
    <x v="4"/>
    <n v="2790"/>
    <s v="PRATOS PRONTOS DIVERSOS"/>
    <s v="1902.20.00"/>
    <s v="UN"/>
    <n v="12"/>
    <n v="4"/>
    <s v="PRODUTO"/>
    <s v="83.044.016/0054-35"/>
    <n v="5.7"/>
    <n v="1.49625"/>
    <m/>
    <m/>
    <m/>
    <m/>
    <n v="4.20375"/>
    <n v="0.0102"/>
    <n v="0.0048"/>
    <n v="0.17"/>
    <n v="0.0165"/>
    <n v="0.076"/>
    <n v="0.2775"/>
    <n v="12"/>
    <n v="128.5222929936306"/>
    <n v="2.97207802547771"/>
    <n v="7.73811305732484"/>
    <n v="4.20375"/>
    <n v="3.53436305732484"/>
    <n v="42.4123566878981"/>
    <n v="9.49"/>
    <n v="0.33"/>
    <n v="10.71019108280255"/>
    <n v="0.33"/>
    <n v="10.71019108280255"/>
    <n v="1.2"/>
    <n v="11.388"/>
    <n v="0"/>
    <n v="0.12857651030585"/>
    <s v="DENTRO DA META"/>
    <x v="0"/>
    <n v="1.22019108280255"/>
    <n v="1.2"/>
    <n v="68.40000000000001"/>
    <n v="50.44500000000001"/>
    <n v="128.5222929936306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67"/>
    <n v="575798"/>
    <n v="7894904575794"/>
    <s v="FETTUCCINE SEARA PERU E BROCOLIS 350G"/>
    <x v="4"/>
    <n v="2790"/>
    <s v="PRATOS PRONTOS DIVERSOS"/>
    <s v="1902.20.00"/>
    <s v="UN"/>
    <n v="12"/>
    <n v="4"/>
    <s v="PRODUTO"/>
    <s v="83.044.016/0054-35"/>
    <n v="5.88"/>
    <n v="1.5435"/>
    <m/>
    <m/>
    <m/>
    <m/>
    <n v="4.3365"/>
    <n v="0.0102"/>
    <n v="0.0048"/>
    <n v="0.17"/>
    <n v="0.0165"/>
    <n v="0.076"/>
    <n v="0.2775"/>
    <n v="12"/>
    <n v="132.58089171974527"/>
    <n v="3.06593312101911"/>
    <n v="7.982474522293"/>
    <n v="4.3365"/>
    <n v="3.645974522293"/>
    <n v="43.75169426751596"/>
    <n v="9.49"/>
    <n v="0.33"/>
    <n v="11.04840764331211"/>
    <n v="0.33"/>
    <n v="11.04840764331211"/>
    <n v="1.2"/>
    <n v="11.388"/>
    <n v="0"/>
    <n v="0.16421576852604"/>
    <s v="DENTRO DA META"/>
    <x v="0"/>
    <n v="1.5584076433121"/>
    <n v="1.2"/>
    <n v="70.56"/>
    <n v="52.038"/>
    <n v="132.58089171974527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68"/>
    <n v="228149"/>
    <n v="7894904000548"/>
    <s v="FGO C LEG E ARROZ INT SEARA 350G"/>
    <x v="4"/>
    <n v="2790"/>
    <s v="PRATOS PRONTOS DIVERSOS"/>
    <s v="1602.32.20"/>
    <s v="UN"/>
    <n v="4"/>
    <n v="4"/>
    <s v="PRODUTO"/>
    <s v="83.044.016/0054-35"/>
    <n v="12.91"/>
    <n v="3.388875"/>
    <m/>
    <m/>
    <m/>
    <m/>
    <n v="9.521125"/>
    <n v="0.0102"/>
    <n v="0.0048"/>
    <n v="0.17"/>
    <n v="0.0165"/>
    <n v="0.076"/>
    <n v="0.2775"/>
    <n v="4"/>
    <n v="97.03057324840766"/>
    <n v="6.73149601910828"/>
    <n v="17.52614729299363"/>
    <n v="9.521125"/>
    <n v="8.00502229299363"/>
    <n v="32.02008917197454"/>
    <n v="21.15"/>
    <n v="0.33"/>
    <n v="24.25764331210192"/>
    <n v="0.33"/>
    <n v="24.25764331210192"/>
    <n v="1.2"/>
    <n v="25.38"/>
    <n v="0"/>
    <n v="0.1469334899339"/>
    <s v="DENTRO DA META"/>
    <x v="0"/>
    <n v="3.10764331210192"/>
    <n v="1.2"/>
    <n v="51.64"/>
    <n v="38.0845"/>
    <n v="97.03057324840766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69"/>
    <n v="47300"/>
    <n v="7896009500282"/>
    <s v="FILE ATUM COM AZEITE COQUEIRO 83G AZ.EXTRAVIRGEM"/>
    <x v="1"/>
    <n v="270"/>
    <s v="ATUM"/>
    <s v="1604.14.10"/>
    <s v="UN"/>
    <n v="24"/>
    <n v="4"/>
    <s v="PRODUTO"/>
    <s v="00.226.383/0001-10"/>
    <n v="11.655"/>
    <n v="3.0594375"/>
    <m/>
    <m/>
    <m/>
    <m/>
    <n v="8.5955625"/>
    <n v="0.0102"/>
    <n v="0.0048"/>
    <n v="0.17"/>
    <n v="0.0165"/>
    <n v="0.076"/>
    <n v="0.2775"/>
    <n v="24"/>
    <n v="525.58853503184719"/>
    <n v="6.07711743630573"/>
    <n v="15.8224048566879"/>
    <n v="8.5955625"/>
    <n v="7.2268423566879"/>
    <n v="173.4442165605096"/>
    <n v="18.29"/>
    <n v="0.33"/>
    <n v="21.89952229299363"/>
    <n v="0.33"/>
    <n v="21.89952229299363"/>
    <n v="1.2"/>
    <n v="21.948"/>
    <n v="0"/>
    <n v="0.19734949660982"/>
    <s v="DENTRO DA META"/>
    <x v="0"/>
    <n v="3.60952229299363"/>
    <n v="1.2"/>
    <n v="279.71999999999997"/>
    <n v="206.29349999999999"/>
    <n v="525.58853503184719"/>
    <x v="0"/>
    <m/>
    <m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70"/>
    <n v="48901"/>
    <n v="7896009301261"/>
    <s v="FILE DE ATUM COQUEIRO 83G ALCAPARRAS"/>
    <x v="1"/>
    <n v="270"/>
    <s v="ATUM"/>
    <s v="1604.14.10"/>
    <s v="UN"/>
    <n v="24"/>
    <n v="4"/>
    <s v="PRODUTO"/>
    <s v="00.226.383/0001-10"/>
    <n v="11.655"/>
    <n v="3.0594375"/>
    <m/>
    <m/>
    <m/>
    <m/>
    <n v="8.5955625"/>
    <n v="0.0102"/>
    <n v="0.0048"/>
    <n v="0.17"/>
    <n v="0.0165"/>
    <n v="0.076"/>
    <n v="0.2775"/>
    <n v="24"/>
    <n v="525.58853503184719"/>
    <n v="6.07711743630573"/>
    <n v="15.8224048566879"/>
    <n v="8.5955625"/>
    <n v="7.2268423566879"/>
    <n v="173.4442165605096"/>
    <n v="18.29"/>
    <n v="0.33"/>
    <n v="21.89952229299363"/>
    <n v="0.33"/>
    <n v="21.89952229299363"/>
    <n v="1.2"/>
    <n v="21.948"/>
    <n v="0"/>
    <n v="0.19734949660982"/>
    <s v="DENTRO DA META"/>
    <x v="0"/>
    <n v="3.60952229299363"/>
    <n v="1.2"/>
    <n v="279.71999999999997"/>
    <n v="206.29349999999999"/>
    <n v="525.58853503184719"/>
    <x v="0"/>
    <m/>
    <m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71"/>
    <n v="5789"/>
    <n v="7894904005789"/>
    <s v="FILE DE FRANGO A PARMEGIANA SEARA500G"/>
    <x v="4"/>
    <n v="2790"/>
    <s v="PRATOS PRONTOS DIVERSOS"/>
    <s v="1602.32.20"/>
    <s v="UN"/>
    <n v="6"/>
    <n v="4"/>
    <s v="PRODUTO"/>
    <s v="83.044.016/0054-35"/>
    <n v="11.31"/>
    <n v="2.968875"/>
    <m/>
    <m/>
    <m/>
    <m/>
    <n v="8.341125"/>
    <n v="0.0102"/>
    <n v="0.0048"/>
    <n v="0.17"/>
    <n v="0.0165"/>
    <n v="0.076"/>
    <n v="0.2775"/>
    <n v="6"/>
    <n v="127.50764331210193"/>
    <n v="5.89722850318472"/>
    <n v="15.35404538216561"/>
    <n v="8.341125"/>
    <n v="7.01292038216561"/>
    <n v="42.07752229299364"/>
    <n v="17.99"/>
    <n v="0.33"/>
    <n v="21.25127388535032"/>
    <n v="0.33"/>
    <n v="21.25127388535032"/>
    <n v="1.2"/>
    <n v="21.588"/>
    <n v="0"/>
    <n v="0.18128259507228"/>
    <s v="DENTRO DA META"/>
    <x v="0"/>
    <n v="3.26127388535032"/>
    <n v="1.2"/>
    <n v="67.86"/>
    <n v="50.04675"/>
    <n v="127.50764331210193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72"/>
    <n v="47401"/>
    <n v="7896009500275"/>
    <s v="FILE DE SARDINHA COQUEIRO 83G AZEIT. VERDES"/>
    <x v="1"/>
    <n v="3240"/>
    <s v="SARDINHA"/>
    <s v="1604.13.10"/>
    <s v="UN"/>
    <n v="24"/>
    <n v="4"/>
    <s v="PRODUTO"/>
    <s v="00.226.383/0001-10"/>
    <n v="6.615"/>
    <n v="1.7364375"/>
    <m/>
    <m/>
    <m/>
    <m/>
    <n v="4.8785625"/>
    <n v="0.0102"/>
    <n v="0.0048"/>
    <n v="0.17"/>
    <n v="0.0165"/>
    <n v="0.076"/>
    <n v="0.2775"/>
    <n v="24"/>
    <n v="298.3070063694268"/>
    <n v="3.4491747611465"/>
    <n v="8.98028383757962"/>
    <n v="4.8785625"/>
    <n v="4.10172133757962"/>
    <n v="98.44131210191085"/>
    <n v="10.37"/>
    <n v="0.33"/>
    <n v="12.42945859872612"/>
    <n v="0.33"/>
    <n v="12.42945859872612"/>
    <n v="1.2"/>
    <n v="12.444"/>
    <n v="0"/>
    <n v="0.198597743368"/>
    <s v="DENTRO DA META"/>
    <x v="0"/>
    <n v="2.05945859872612"/>
    <n v="1.2"/>
    <n v="158.75999999999999"/>
    <n v="117.08549999999998"/>
    <n v="298.3070063694268"/>
    <x v="0"/>
    <m/>
    <m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73"/>
    <n v="47400"/>
    <n v="7896009500268"/>
    <s v="FILE DE SARDINHA COQUEIRO 83G AZEITE E OLEO"/>
    <x v="1"/>
    <n v="3240"/>
    <s v="SARDINHA"/>
    <s v="1604.13.10"/>
    <s v="UN"/>
    <n v="24"/>
    <n v="4"/>
    <s v="PRODUTO"/>
    <s v="00.226.383/0001-10"/>
    <n v="6.615"/>
    <n v="1.7364375"/>
    <m/>
    <m/>
    <m/>
    <m/>
    <n v="4.8785625"/>
    <n v="0.0102"/>
    <n v="0.0048"/>
    <n v="0.17"/>
    <n v="0.0165"/>
    <n v="0.076"/>
    <n v="0.2775"/>
    <n v="24"/>
    <n v="298.3070063694268"/>
    <n v="3.4491747611465"/>
    <n v="8.98028383757962"/>
    <n v="4.8785625"/>
    <n v="4.10172133757962"/>
    <n v="98.44131210191085"/>
    <n v="10.37"/>
    <n v="0.33"/>
    <n v="12.42945859872612"/>
    <n v="0.33"/>
    <n v="12.42945859872612"/>
    <n v="1.2"/>
    <n v="12.444"/>
    <n v="0"/>
    <n v="0.198597743368"/>
    <s v="DENTRO DA META"/>
    <x v="0"/>
    <n v="2.05945859872612"/>
    <n v="1.2"/>
    <n v="158.75999999999999"/>
    <n v="117.08549999999998"/>
    <n v="298.3070063694268"/>
    <x v="0"/>
    <m/>
    <m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83"/>
    <n v="660"/>
    <n v="7899819800610"/>
    <s v="GRANULADO HIGIÊNICO LOOPY 1,8KG"/>
    <x v="3"/>
    <n v="1530"/>
    <s v="GATOS - ACESSORIOS / BRINQUEDOS / HIGIENE"/>
    <s v="2512.00.00"/>
    <s v="UN"/>
    <n v="8"/>
    <n v="4"/>
    <s v="PRODUTO"/>
    <s v="57.014.433/0001-13"/>
    <n v="13.9"/>
    <n v="3.64875"/>
    <m/>
    <m/>
    <m/>
    <m/>
    <n v="10.25125"/>
    <n v="0.0102"/>
    <n v="0.0048"/>
    <n v="0.17"/>
    <n v="0.0165"/>
    <n v="0.076"/>
    <n v="0.2775"/>
    <n v="8"/>
    <n v="208.94267515923573"/>
    <n v="7.24769904458599"/>
    <n v="18.87013535031848"/>
    <n v="10.25125"/>
    <n v="8.61888535031848"/>
    <n v="68.95108280254782"/>
    <n v="23.9"/>
    <n v="0.33"/>
    <n v="26.11783439490447"/>
    <n v="0.33"/>
    <n v="26.11783439490447"/>
    <n v="1.2"/>
    <n v="28.68"/>
    <n v="0"/>
    <n v="0.09279641819684"/>
    <s v="DENTRO DA META"/>
    <x v="0"/>
    <n v="2.21783439490447"/>
    <n v="1.2"/>
    <n v="111.2"/>
    <n v="82.01000000000001"/>
    <n v="208.94267515923573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91"/>
    <n v="222049"/>
    <n v="7894904222049"/>
    <s v="HAMB MIX DE COGUMELOS SEARA 320G"/>
    <x v="4"/>
    <n v="690"/>
    <s v="CARNE BOVINA CONGELADA"/>
    <s v="2106.90.90"/>
    <s v="UN"/>
    <n v="12"/>
    <n v="4"/>
    <s v="PRODUTO"/>
    <s v="83.044.016/0054-35"/>
    <n v="14.47"/>
    <n v="3.798375"/>
    <m/>
    <m/>
    <m/>
    <m/>
    <n v="10.671625"/>
    <n v="0.0102"/>
    <n v="0.0048"/>
    <n v="0.17"/>
    <n v="0.0165"/>
    <n v="0.076"/>
    <n v="0.2775"/>
    <n v="12"/>
    <n v="326.26624203821666"/>
    <n v="7.54490684713376"/>
    <n v="19.64394665605096"/>
    <n v="10.671625"/>
    <n v="8.97232165605096"/>
    <n v="107.66785987261153"/>
    <n v="24.49"/>
    <n v="0.33"/>
    <n v="27.18885350318472"/>
    <n v="0.33"/>
    <n v="27.18885350318472"/>
    <n v="1.2"/>
    <n v="29.388"/>
    <n v="0"/>
    <n v="0.11020226636116"/>
    <s v="DENTRO DA META"/>
    <x v="0"/>
    <n v="2.69885350318472"/>
    <n v="1.2"/>
    <n v="173.64000000000001"/>
    <n v="128.05950000000001"/>
    <n v="326.26624203821666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92"/>
    <n v="727636"/>
    <n v="7894904727636"/>
    <s v="HAMBÚRGUER ANGUS SEARA 400G"/>
    <x v="4"/>
    <n v="690"/>
    <s v="CARNE BOVINA CONGELADA"/>
    <s v="0202.30.00"/>
    <s v="UN"/>
    <n v="12"/>
    <n v="4"/>
    <s v="PRODUTO"/>
    <s v="83.044.016/0054-35"/>
    <n v="15.76"/>
    <n v="4.137"/>
    <m/>
    <m/>
    <m/>
    <m/>
    <n v="11.623"/>
    <n v="0.0102"/>
    <n v="0.0048"/>
    <n v="0.17"/>
    <n v="0.0165"/>
    <n v="0.076"/>
    <n v="0.2775"/>
    <n v="12"/>
    <n v="355.35286624203832"/>
    <n v="8.21753503184714"/>
    <n v="21.39520382165605"/>
    <n v="11.623"/>
    <n v="9.77220382165605"/>
    <n v="117.26644585987265"/>
    <n v="24.69"/>
    <n v="0.33"/>
    <n v="29.61273885350319"/>
    <n v="0.33"/>
    <n v="29.61273885350319"/>
    <n v="1.2"/>
    <n v="29.628"/>
    <n v="0"/>
    <n v="0.19938188957081"/>
    <s v="DENTRO DA META"/>
    <x v="0"/>
    <n v="4.92273885350319"/>
    <n v="1.2"/>
    <n v="189.12"/>
    <n v="139.476"/>
    <n v="355.35286624203832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94"/>
    <n v="222039"/>
    <n v="7894904222032"/>
    <s v="HAMBÚRGUER FGO EMPANADO SEARA 320G"/>
    <x v="4"/>
    <n v="690"/>
    <s v="CARNE BOVINA CONGELADA"/>
    <s v="1602.32.20"/>
    <s v="UN"/>
    <n v="12"/>
    <n v="4"/>
    <s v="PRODUTO"/>
    <s v="83.044.016/0054-35"/>
    <n v="13.76"/>
    <n v="3.612"/>
    <m/>
    <m/>
    <m/>
    <m/>
    <n v="10.148"/>
    <n v="0.0102"/>
    <n v="0.0048"/>
    <n v="0.17"/>
    <n v="0.0165"/>
    <n v="0.076"/>
    <n v="0.2775"/>
    <n v="12"/>
    <n v="310.2573248407644"/>
    <n v="7.17470063694268"/>
    <n v="18.68007643312102"/>
    <n v="10.148"/>
    <n v="8.53207643312102"/>
    <n v="102.38491719745228"/>
    <n v="21.99"/>
    <n v="0.33"/>
    <n v="25.8547770700637"/>
    <n v="0.33"/>
    <n v="25.8547770700637"/>
    <n v="1.2"/>
    <n v="26.388"/>
    <n v="0"/>
    <n v="0.17575157208111"/>
    <s v="DENTRO DA META"/>
    <x v="0"/>
    <n v="3.8647770700637"/>
    <n v="1.2"/>
    <n v="165.12"/>
    <n v="121.776"/>
    <n v="310.2573248407644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96"/>
    <n v="996483"/>
    <n v="7894904996483"/>
    <s v="HAMBÚRGUER TRADICIONAL SEARA 360G"/>
    <x v="4"/>
    <n v="310"/>
    <s v="AVES CONGELADAS"/>
    <s v="0202.30.00"/>
    <s v="UN"/>
    <n v="12"/>
    <n v="4"/>
    <s v="PRODUTO"/>
    <s v="83.044.016/0054-35"/>
    <n v="13.75"/>
    <n v="3.609375"/>
    <m/>
    <m/>
    <m/>
    <m/>
    <n v="10.140625"/>
    <n v="0.0102"/>
    <n v="0.0048"/>
    <n v="0.17"/>
    <n v="0.0165"/>
    <n v="0.076"/>
    <n v="0.2775"/>
    <n v="12"/>
    <n v="310.03184713375805"/>
    <n v="7.16948646496816"/>
    <n v="18.66650079617835"/>
    <n v="10.140625"/>
    <n v="8.52587579617835"/>
    <n v="102.31050955414017"/>
    <n v="23.68"/>
    <n v="0.33"/>
    <n v="25.8359872611465"/>
    <n v="0.33"/>
    <n v="25.8359872611465"/>
    <n v="1.2"/>
    <n v="28.416"/>
    <n v="0"/>
    <n v="0.09104675933896"/>
    <s v="DENTRO DA META"/>
    <x v="0"/>
    <n v="2.1559872611465"/>
    <n v="1.2"/>
    <n v="165"/>
    <n v="121.6875"/>
    <n v="310.03184713375805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97"/>
    <n v="678341"/>
    <n v="7894904678341"/>
    <s v="HOT HIT BACON 145G"/>
    <x v="4"/>
    <n v="2790"/>
    <s v="PRATOS PRONTOS DIVERSOS"/>
    <s v="1602.90.00"/>
    <s v="UN"/>
    <n v="18"/>
    <n v="4"/>
    <s v="PRODUTO"/>
    <s v="83.044.016/0054-35"/>
    <n v="4.16"/>
    <n v="1.092"/>
    <m/>
    <m/>
    <m/>
    <m/>
    <n v="3.068"/>
    <n v="0.0102"/>
    <n v="0.0048"/>
    <n v="0.17"/>
    <n v="0.0165"/>
    <n v="0.076"/>
    <n v="0.2775"/>
    <n v="18"/>
    <n v="140.69808917197454"/>
    <n v="2.16909554140127"/>
    <n v="5.64746496815287"/>
    <n v="3.068"/>
    <n v="2.57946496815287"/>
    <n v="46.43036942675161"/>
    <n v="7.29"/>
    <n v="0.33"/>
    <n v="7.81656050955414"/>
    <n v="0.33"/>
    <n v="7.81656050955414"/>
    <n v="1.2"/>
    <n v="8.748"/>
    <n v="0"/>
    <n v="0.07223052257258"/>
    <s v="DENTRO DA META"/>
    <x v="0"/>
    <n v="0.52656050955414"/>
    <n v="1.2"/>
    <n v="74.88"/>
    <n v="55.224"/>
    <n v="140.69808917197454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999"/>
    <n v="678309"/>
    <n v="7894904678303"/>
    <s v="HOT HIT CHEDDAR 145G"/>
    <x v="4"/>
    <n v="2790"/>
    <s v="PRATOS PRONTOS DIVERSOS"/>
    <s v="1602.90.00"/>
    <s v="UN"/>
    <n v="18"/>
    <n v="4"/>
    <s v="PRODUTO"/>
    <s v="83.044.016/0054-35"/>
    <n v="4.16"/>
    <n v="1.092"/>
    <m/>
    <m/>
    <m/>
    <m/>
    <n v="3.068"/>
    <n v="0.0102"/>
    <n v="0.0048"/>
    <n v="0.17"/>
    <n v="0.0165"/>
    <n v="0.076"/>
    <n v="0.2775"/>
    <n v="18"/>
    <n v="140.69808917197454"/>
    <n v="2.16909554140127"/>
    <n v="5.64746496815287"/>
    <n v="3.068"/>
    <n v="2.57946496815287"/>
    <n v="46.43036942675161"/>
    <n v="7.29"/>
    <n v="0.33"/>
    <n v="7.81656050955414"/>
    <n v="0.33"/>
    <n v="7.81656050955414"/>
    <n v="1.2"/>
    <n v="8.748"/>
    <n v="0"/>
    <n v="0.07223052257258"/>
    <s v="DENTRO DA META"/>
    <x v="0"/>
    <n v="0.52656050955414"/>
    <n v="1.2"/>
    <n v="74.88"/>
    <n v="55.224"/>
    <n v="140.69808917197454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00"/>
    <n v="215949"/>
    <n v="7894904215942"/>
    <s v="HOT HIT CHEDDAR E BACON 145G"/>
    <x v="4"/>
    <n v="2790"/>
    <s v="PRATOS PRONTOS DIVERSOS"/>
    <s v="1602.90.00"/>
    <s v="UN"/>
    <n v="18"/>
    <n v="4"/>
    <s v="PRODUTO"/>
    <s v="83.044.016/0054-35"/>
    <n v="4.47"/>
    <n v="1.173375"/>
    <m/>
    <m/>
    <m/>
    <m/>
    <n v="3.296625"/>
    <n v="0.0102"/>
    <n v="0.0048"/>
    <n v="0.17"/>
    <n v="0.0165"/>
    <n v="0.076"/>
    <n v="0.2775"/>
    <n v="18"/>
    <n v="151.18280254777073"/>
    <n v="2.33073487261147"/>
    <n v="6.0683097133758"/>
    <n v="3.296625"/>
    <n v="2.7716847133758"/>
    <n v="49.89032484076435"/>
    <n v="7.29"/>
    <n v="0.33"/>
    <n v="8.39904458598726"/>
    <n v="0.33"/>
    <n v="8.39904458598726"/>
    <n v="1.2"/>
    <n v="8.748"/>
    <n v="0"/>
    <n v="0.15213231632198"/>
    <s v="DENTRO DA META"/>
    <x v="0"/>
    <n v="1.10904458598726"/>
    <n v="1.2"/>
    <n v="80.45999999999999"/>
    <n v="59.33924999999999"/>
    <n v="151.18280254777073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01"/>
    <n v="678287"/>
    <n v="7894904678280"/>
    <s v="HOT HIT PICANHA 145G"/>
    <x v="4"/>
    <n v="2790"/>
    <s v="PRATOS PRONTOS DIVERSOS"/>
    <s v="1602.90.00"/>
    <s v="UN"/>
    <n v="18"/>
    <n v="4"/>
    <s v="PRODUTO"/>
    <s v="83.044.016/0054-35"/>
    <n v="4.47"/>
    <n v="1.173375"/>
    <m/>
    <m/>
    <m/>
    <m/>
    <n v="3.296625"/>
    <n v="0.0102"/>
    <n v="0.0048"/>
    <n v="0.17"/>
    <n v="0.0165"/>
    <n v="0.076"/>
    <n v="0.2775"/>
    <n v="18"/>
    <n v="151.18280254777073"/>
    <n v="2.33073487261147"/>
    <n v="6.0683097133758"/>
    <n v="3.296625"/>
    <n v="2.7716847133758"/>
    <n v="49.89032484076435"/>
    <n v="7.29"/>
    <n v="0.33"/>
    <n v="8.39904458598726"/>
    <n v="0.33"/>
    <n v="8.39904458598726"/>
    <n v="1.2"/>
    <n v="8.748"/>
    <n v="0"/>
    <n v="0.15213231632198"/>
    <s v="DENTRO DA META"/>
    <x v="0"/>
    <n v="1.10904458598726"/>
    <n v="1.2"/>
    <n v="80.45999999999999"/>
    <n v="59.33924999999999"/>
    <n v="151.18280254777073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02"/>
    <n v="215928"/>
    <n v="7894904215928"/>
    <s v="HOT HIT X-BURGUER GRILL 145G"/>
    <x v="4"/>
    <n v="2790"/>
    <s v="PRATOS PRONTOS DIVERSOS"/>
    <s v="1602.90.00"/>
    <s v="UN"/>
    <n v="18"/>
    <n v="4"/>
    <s v="PRODUTO"/>
    <s v="83.044.016/0054-35"/>
    <n v="4.47"/>
    <n v="1.173375"/>
    <m/>
    <m/>
    <m/>
    <m/>
    <n v="3.296625"/>
    <n v="0.0102"/>
    <n v="0.0048"/>
    <n v="0.17"/>
    <n v="0.0165"/>
    <n v="0.076"/>
    <n v="0.2775"/>
    <n v="18"/>
    <n v="151.18280254777073"/>
    <n v="2.33073487261147"/>
    <n v="6.0683097133758"/>
    <n v="3.296625"/>
    <n v="2.7716847133758"/>
    <n v="49.89032484076435"/>
    <n v="7.29"/>
    <n v="0.33"/>
    <n v="8.39904458598726"/>
    <n v="0.33"/>
    <n v="8.39904458598726"/>
    <n v="1.2"/>
    <n v="8.748"/>
    <n v="0"/>
    <n v="0.15213231632198"/>
    <s v="DENTRO DA META"/>
    <x v="0"/>
    <n v="1.10904458598726"/>
    <n v="1.2"/>
    <n v="80.45999999999999"/>
    <n v="59.33924999999999"/>
    <n v="151.18280254777073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27"/>
    <n v="4269"/>
    <n v="7891000244449"/>
    <s v="IOGURTE NESTLE MORANGO 1250G"/>
    <x v="2"/>
    <n v="1640"/>
    <s v="IOGURTES"/>
    <s v="0403.10.00"/>
    <s v="UN"/>
    <n v="1"/>
    <n v="0"/>
    <s v="PRODUTO"/>
    <n v="27152731000109"/>
    <n v="11.55"/>
    <n v="3.031875"/>
    <m/>
    <m/>
    <m/>
    <m/>
    <n v="8.518125"/>
    <n v="0.0102"/>
    <n v="0.0048"/>
    <n v="0.17"/>
    <n v="0.0165"/>
    <n v="0.076"/>
    <n v="0.2775"/>
    <n v="1"/>
    <n v="21.70222929936306"/>
    <n v="6.02236863057325"/>
    <n v="15.67986066878981"/>
    <n v="8.518125"/>
    <n v="7.16173566878981"/>
    <n v="7.16173566878981"/>
    <n v="14.29"/>
    <n v="0.33"/>
    <n v="21.70222929936306"/>
    <n v="0.33"/>
    <n v="21.70222929936306"/>
    <n v="1.2"/>
    <n v="17.148"/>
    <n v="0"/>
    <n v="0.51870044082317"/>
    <s v="DENTRO DA META"/>
    <x v="1"/>
    <n v="7.41222929936307"/>
    <n v="1.2"/>
    <n v="11.55"/>
    <n v="8.518125"/>
    <n v="21.70222929936306"/>
    <x v="0"/>
    <m/>
    <m/>
    <s v="M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48"/>
    <n v="575372"/>
    <n v="7894904575374"/>
    <s v="KIBE SEARA 500G"/>
    <x v="4"/>
    <n v="3210"/>
    <s v="SALGADOS DIVERSOS"/>
    <s v="1602.50.00"/>
    <s v="UN"/>
    <n v="12"/>
    <n v="4"/>
    <s v="PRODUTO"/>
    <s v="83.044.016/0054-35"/>
    <n v="16.19"/>
    <n v="4.249875"/>
    <m/>
    <m/>
    <m/>
    <m/>
    <n v="11.940125"/>
    <n v="0.0102"/>
    <n v="0.0048"/>
    <n v="0.17"/>
    <n v="0.0165"/>
    <n v="0.076"/>
    <n v="0.2775"/>
    <n v="12"/>
    <n v="365.04840764331226"/>
    <n v="8.4417444267516"/>
    <n v="21.97895621019109"/>
    <n v="11.940125"/>
    <n v="10.03883121019109"/>
    <n v="120.4659745222931"/>
    <n v="25.39"/>
    <n v="0.33"/>
    <n v="30.42070063694269"/>
    <n v="0.33"/>
    <n v="30.42070063694269"/>
    <n v="1.2"/>
    <n v="30.468"/>
    <n v="0"/>
    <n v="0.19813708692173"/>
    <s v="DENTRO DA META"/>
    <x v="0"/>
    <n v="5.03070063694269"/>
    <n v="1.2"/>
    <n v="194.28000000000003"/>
    <n v="143.28150000000002"/>
    <n v="365.04840764331226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58"/>
    <n v="201809"/>
    <n v="7894904201808"/>
    <s v="LING PERNIL ALHO SEARA GOURMET 500G"/>
    <x v="4"/>
    <n v="750"/>
    <s v="CARNE SUINA CONGELADA"/>
    <s v="1601.00.00"/>
    <s v="KG"/>
    <n v="12"/>
    <n v="4"/>
    <s v="PRODUTO"/>
    <s v="83.044.016/0054-35"/>
    <n v="14.94"/>
    <n v="3.92175"/>
    <m/>
    <m/>
    <m/>
    <m/>
    <n v="11.01825"/>
    <n v="0.0102"/>
    <n v="0.0048"/>
    <n v="0.17"/>
    <n v="0.0165"/>
    <n v="0.076"/>
    <n v="0.2775"/>
    <n v="12"/>
    <n v="336.863694267516"/>
    <n v="7.78997292993631"/>
    <n v="20.28200159235669"/>
    <n v="11.01825"/>
    <n v="9.26375159235669"/>
    <n v="111.16501910828032"/>
    <n v="23.99"/>
    <n v="0.33"/>
    <n v="28.071974522293"/>
    <n v="0.33"/>
    <n v="28.071974522293"/>
    <n v="1.2"/>
    <n v="28.788"/>
    <n v="0"/>
    <n v="0.17015316891592"/>
    <s v="DENTRO DA META"/>
    <x v="0"/>
    <n v="4.081974522293"/>
    <n v="1.2"/>
    <n v="179.28"/>
    <n v="132.21899999999999"/>
    <n v="336.863694267516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59"/>
    <n v="201829"/>
    <n v="7894904201822"/>
    <s v="LING PERNIL PIMEN SEARA GOURMET 500G"/>
    <x v="4"/>
    <n v="750"/>
    <s v="CARNE SUINA CONGELADA"/>
    <s v="1601.00.00"/>
    <s v="KG"/>
    <n v="12"/>
    <n v="4"/>
    <s v="PRODUTO"/>
    <s v="83.044.016/0054-35"/>
    <n v="14.94"/>
    <n v="3.92175"/>
    <m/>
    <m/>
    <m/>
    <m/>
    <n v="11.01825"/>
    <n v="0.0102"/>
    <n v="0.0048"/>
    <n v="0.17"/>
    <n v="0.0165"/>
    <n v="0.076"/>
    <n v="0.2775"/>
    <n v="12"/>
    <n v="336.863694267516"/>
    <n v="7.78997292993631"/>
    <n v="20.28200159235669"/>
    <n v="11.01825"/>
    <n v="9.26375159235669"/>
    <n v="111.16501910828032"/>
    <n v="23.99"/>
    <n v="0.33"/>
    <n v="28.071974522293"/>
    <n v="0.33"/>
    <n v="28.071974522293"/>
    <n v="1.2"/>
    <n v="28.788"/>
    <n v="0"/>
    <n v="0.17015316891592"/>
    <s v="DENTRO DA META"/>
    <x v="0"/>
    <n v="4.081974522293"/>
    <n v="1.2"/>
    <n v="179.28"/>
    <n v="132.21899999999999"/>
    <n v="336.863694267516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60"/>
    <n v="9741"/>
    <n v="7894904009749"/>
    <s v="LING TIPO CALABRESA SEARA KG"/>
    <x v="2"/>
    <n v="1920"/>
    <s v="LINGUIÇA CALABRESA"/>
    <s v="1601.00.00"/>
    <s v="KG"/>
    <n v="15"/>
    <n v="4"/>
    <s v="PRODUTO"/>
    <s v="83.044.016/0054-35"/>
    <n v="20.69"/>
    <n v="5.431125"/>
    <m/>
    <m/>
    <m/>
    <m/>
    <n v="15.258875"/>
    <n v="0.0102"/>
    <n v="0.0048"/>
    <n v="0.17"/>
    <n v="0.0165"/>
    <n v="0.076"/>
    <n v="0.2775"/>
    <n v="15"/>
    <n v="583.1417197452231"/>
    <n v="10.78812181528663"/>
    <n v="28.08799283439491"/>
    <n v="15.258875"/>
    <n v="12.82911783439491"/>
    <n v="192.43676751592366"/>
    <n v="26.9"/>
    <n v="0.33"/>
    <n v="38.87611464968154"/>
    <n v="0.33"/>
    <n v="38.87611464968154"/>
    <n v="1.2"/>
    <n v="32.27999999999999"/>
    <n v="0"/>
    <n v="0.44520872303649"/>
    <s v="DENTRO DA META"/>
    <x v="1"/>
    <n v="11.97611464968154"/>
    <n v="1.2"/>
    <n v="310.35000000000002"/>
    <n v="228.88312500000001"/>
    <n v="583.141719745223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62"/>
    <n v="9687"/>
    <n v="7894904009688"/>
    <s v="LINGUIÇA CALABRESA RETA SEARA KG"/>
    <x v="2"/>
    <n v="1920"/>
    <s v="LINGUIÇA CALABRESA"/>
    <s v="1601.00.00"/>
    <s v="KG"/>
    <n v="15"/>
    <n v="4"/>
    <s v="PRODUTO"/>
    <s v="83.044.016/0054-35"/>
    <n v="21.1"/>
    <n v="5.53875"/>
    <m/>
    <m/>
    <m/>
    <m/>
    <n v="15.56125"/>
    <n v="0.0102"/>
    <n v="0.0048"/>
    <n v="0.17"/>
    <n v="0.0165"/>
    <n v="0.076"/>
    <n v="0.2775"/>
    <n v="15"/>
    <n v="594.69745222929964"/>
    <n v="11.00190286624204"/>
    <n v="28.6445939490446"/>
    <n v="15.56125"/>
    <n v="13.0833439490446"/>
    <n v="196.25015923566895"/>
    <n v="26.9"/>
    <n v="0.33"/>
    <n v="39.64649681528664"/>
    <n v="0.33"/>
    <n v="39.64649681528664"/>
    <n v="1.2"/>
    <n v="32.27999999999999"/>
    <n v="0"/>
    <n v="0.47384746525229"/>
    <s v="DENTRO DA META"/>
    <x v="1"/>
    <n v="12.74649681528664"/>
    <n v="1.2"/>
    <n v="316.5"/>
    <n v="233.41875000000002"/>
    <n v="594.69745222929964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63"/>
    <n v="5185"/>
    <n v="7894904005185"/>
    <s v="LINGUIÇA DE FRANGO SEARA KG"/>
    <x v="4"/>
    <n v="750"/>
    <s v="CARNE SUINA CONGELADA"/>
    <s v="1601.00.00"/>
    <s v="KG"/>
    <n v="20"/>
    <n v="4"/>
    <s v="PRODUTO"/>
    <s v="83.044.016/0054-35"/>
    <n v="14.68"/>
    <n v="3.8535"/>
    <m/>
    <m/>
    <m/>
    <m/>
    <n v="10.8265"/>
    <n v="0.0102"/>
    <n v="0.0048"/>
    <n v="0.17"/>
    <n v="0.0165"/>
    <n v="0.076"/>
    <n v="0.2775"/>
    <n v="20"/>
    <n v="551.66878980891727"/>
    <n v="7.65440445859873"/>
    <n v="19.92903503184714"/>
    <n v="10.8265"/>
    <n v="9.10253503184714"/>
    <n v="182.05070063694274"/>
    <n v="23.22"/>
    <n v="0.33"/>
    <n v="27.58343949044587"/>
    <n v="0.33"/>
    <n v="27.58343949044587"/>
    <n v="1.2"/>
    <n v="27.864"/>
    <n v="0"/>
    <n v="0.18791729071688"/>
    <s v="DENTRO DA META"/>
    <x v="0"/>
    <n v="4.36343949044587"/>
    <n v="1.2"/>
    <n v="293.60000000000002"/>
    <n v="216.52999999999997"/>
    <n v="551.66878980891727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65"/>
    <n v="16055"/>
    <n v="7894904016051"/>
    <s v="LINGUIÇA FININHA DEF. SEARA 240G"/>
    <x v="2"/>
    <n v="1930"/>
    <s v="LINGUIÇA MISTA"/>
    <s v="1601.00.00"/>
    <s v="UN"/>
    <n v="21"/>
    <n v="4"/>
    <s v="PRODUTO"/>
    <s v="83.044.016/0054-35"/>
    <n v="4.12"/>
    <n v="1.0815"/>
    <m/>
    <m/>
    <m/>
    <m/>
    <n v="3.0385"/>
    <n v="0.0102"/>
    <n v="0.0048"/>
    <n v="0.17"/>
    <n v="0.0165"/>
    <n v="0.076"/>
    <n v="0.2775"/>
    <n v="21"/>
    <n v="162.5694267515924"/>
    <n v="2.14823885350319"/>
    <n v="5.59316242038217"/>
    <n v="3.0385"/>
    <n v="2.55466242038217"/>
    <n v="53.6479108280255"/>
    <n v="9.05"/>
    <n v="0.33"/>
    <n v="7.74140127388535"/>
    <n v="0.33"/>
    <n v="7.74140127388535"/>
    <n v="1.2"/>
    <n v="10.86"/>
    <n v="0"/>
    <n v="-0.14459654432206"/>
    <s v="DENTRO DA META"/>
    <x v="0"/>
    <n v="-1.30859872611465"/>
    <n v="1.2"/>
    <n v="86.52"/>
    <n v="63.8085"/>
    <n v="162.5694267515924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66"/>
    <n v="5061"/>
    <n v="7894904005062"/>
    <s v="LINGUIÇA PERNIL SEARA KG"/>
    <x v="4"/>
    <n v="750"/>
    <s v="CARNE SUINA CONGELADA"/>
    <s v="1601.00.00"/>
    <s v="KG"/>
    <n v="20"/>
    <n v="4"/>
    <s v="PRODUTO"/>
    <s v="83.044.016/0054-35"/>
    <n v="16.62"/>
    <n v="4.36275"/>
    <m/>
    <m/>
    <m/>
    <m/>
    <n v="12.25725"/>
    <n v="0.0102"/>
    <n v="0.0048"/>
    <n v="0.17"/>
    <n v="0.0165"/>
    <n v="0.076"/>
    <n v="0.2775"/>
    <n v="20"/>
    <n v="624.57324840764352"/>
    <n v="8.66595382165606"/>
    <n v="22.56270859872612"/>
    <n v="12.25725"/>
    <n v="10.30545859872612"/>
    <n v="206.10917197452235"/>
    <n v="23.9"/>
    <n v="0.33"/>
    <n v="31.22866242038218"/>
    <n v="0.33"/>
    <n v="31.22866242038218"/>
    <n v="1.2"/>
    <n v="28.68"/>
    <n v="0"/>
    <n v="0.30663859499507"/>
    <s v="DENTRO DA META"/>
    <x v="1"/>
    <n v="7.32866242038218"/>
    <n v="1.2"/>
    <n v="332.40000000000003"/>
    <n v="245.14500000000001"/>
    <n v="624.57324840764352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67"/>
    <n v="84220"/>
    <n v="7894904084227"/>
    <s v="LINGUIÇA SUINA SEARA CG KG"/>
    <x v="4"/>
    <n v="750"/>
    <s v="CARNE SUINA CONGELADA"/>
    <s v="1601.00.00"/>
    <s v="KG"/>
    <n v="20"/>
    <n v="4"/>
    <s v="PRODUTO"/>
    <s v="83.044.016/0054-35"/>
    <n v="15.03"/>
    <n v="3.945375"/>
    <m/>
    <m/>
    <m/>
    <m/>
    <n v="11.084625"/>
    <n v="0.0102"/>
    <n v="0.0048"/>
    <n v="0.17"/>
    <n v="0.0165"/>
    <n v="0.076"/>
    <n v="0.2775"/>
    <n v="20"/>
    <n v="564.82165605095554"/>
    <n v="7.83690047770701"/>
    <n v="20.40418232484077"/>
    <n v="11.084625"/>
    <n v="9.31955732484077"/>
    <n v="186.3911464968154"/>
    <n v="24.89"/>
    <n v="0.33"/>
    <n v="28.24108280254778"/>
    <n v="0.33"/>
    <n v="28.24108280254778"/>
    <n v="1.2"/>
    <n v="29.868"/>
    <n v="0"/>
    <n v="0.13463570922249"/>
    <s v="DENTRO DA META"/>
    <x v="0"/>
    <n v="3.35108280254778"/>
    <n v="1.2"/>
    <n v="300.59999999999997"/>
    <n v="221.6925"/>
    <n v="564.82165605095554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68"/>
    <n v="9288"/>
    <n v="7894904009282"/>
    <s v="LINGUIÇA TOSCANA SEARA KG"/>
    <x v="4"/>
    <n v="750"/>
    <s v="CARNE SUINA CONGELADA"/>
    <s v="1601.00.00"/>
    <s v="KG"/>
    <n v="20"/>
    <n v="4"/>
    <s v="PRODUTO"/>
    <s v="83.044.016/0054-35"/>
    <n v="16.54"/>
    <n v="4.34175"/>
    <m/>
    <m/>
    <m/>
    <m/>
    <n v="12.19825"/>
    <n v="0.0102"/>
    <n v="0.0048"/>
    <n v="0.17"/>
    <n v="0.0165"/>
    <n v="0.076"/>
    <n v="0.2775"/>
    <n v="20"/>
    <n v="621.56687898089172"/>
    <n v="8.62424044585987"/>
    <n v="22.45410350318471"/>
    <n v="12.19825"/>
    <n v="10.25585350318471"/>
    <n v="205.11707006369426"/>
    <n v="26.79"/>
    <n v="0.33"/>
    <n v="31.07834394904459"/>
    <n v="0.33"/>
    <n v="31.07834394904459"/>
    <n v="1.2"/>
    <n v="32.148"/>
    <n v="0"/>
    <n v="0.16007256248767"/>
    <s v="DENTRO DA META"/>
    <x v="0"/>
    <n v="4.28834394904459"/>
    <n v="1.2"/>
    <n v="330.79999999999995"/>
    <n v="243.96499999999997"/>
    <n v="621.56687898089172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69"/>
    <n v="70572"/>
    <n v="7894904070572"/>
    <s v="LOMBO BBQ SEARA GOURMET"/>
    <x v="4"/>
    <n v="750"/>
    <s v="CARNE SUINA CONGELADA"/>
    <s v="1602.49.00"/>
    <s v="UN"/>
    <n v="6"/>
    <n v="4"/>
    <s v="PRODUTO"/>
    <s v="83.044.016/0054-35"/>
    <n v="39.41"/>
    <n v="10.345125"/>
    <m/>
    <m/>
    <m/>
    <m/>
    <n v="29.064875"/>
    <n v="0.0102"/>
    <n v="0.0048"/>
    <n v="0.17"/>
    <n v="0.0165"/>
    <n v="0.076"/>
    <n v="0.2775"/>
    <n v="6"/>
    <n v="444.30382165605101"/>
    <n v="20.54905175159236"/>
    <n v="53.50158519108281"/>
    <n v="29.064875"/>
    <n v="24.43671019108281"/>
    <n v="146.62026114649689"/>
    <n v="61.9"/>
    <n v="0.33"/>
    <n v="74.05063694267517"/>
    <n v="0.33"/>
    <n v="74.05063694267517"/>
    <n v="1.2"/>
    <n v="74.28"/>
    <n v="0"/>
    <n v="0.19629461942932"/>
    <s v="DENTRO DA META"/>
    <x v="0"/>
    <n v="12.15063694267517"/>
    <n v="1.2"/>
    <n v="236.45999999999998"/>
    <n v="174.38924999999998"/>
    <n v="444.3038216560510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73"/>
    <n v="929956"/>
    <n v="7894904929955"/>
    <s v="MANDIOCA SUPREME SEARA 600G"/>
    <x v="4"/>
    <n v="3830"/>
    <s v="LEGUMES CONGELADOS"/>
    <s v="0710.80.00"/>
    <s v="UN"/>
    <n v="15"/>
    <n v="4"/>
    <s v="PRODUTO"/>
    <s v="83.044.016/0054-35"/>
    <n v="10.32"/>
    <n v="2.709"/>
    <m/>
    <m/>
    <m/>
    <m/>
    <n v="7.611"/>
    <n v="0.0102"/>
    <n v="0.0048"/>
    <n v="0.17"/>
    <n v="0.0165"/>
    <n v="0.076"/>
    <n v="0.2775"/>
    <n v="15"/>
    <n v="290.86624203821668"/>
    <n v="5.38102547770701"/>
    <n v="14.01005732484077"/>
    <n v="7.611"/>
    <n v="6.39905732484077"/>
    <n v="95.98585987261153"/>
    <n v="16.32"/>
    <n v="0.33"/>
    <n v="19.39108280254778"/>
    <n v="0.33"/>
    <n v="19.39108280254778"/>
    <n v="1.2"/>
    <n v="19.584"/>
    <n v="0"/>
    <n v="0.18817909329337"/>
    <s v="DENTRO DA META"/>
    <x v="0"/>
    <n v="3.07108280254778"/>
    <n v="1.2"/>
    <n v="154.80000000000001"/>
    <n v="114.16500000000001"/>
    <n v="290.86624203821668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88"/>
    <n v="574783"/>
    <n v="7894904574780"/>
    <s v="MARG DORIANA C/S 250G"/>
    <x v="2"/>
    <n v="2220"/>
    <s v="MARGARINA"/>
    <s v="1517.10.00"/>
    <s v="UN"/>
    <n v="24"/>
    <n v="4"/>
    <s v="PRODUTO"/>
    <s v="83.044.016/0054-35"/>
    <n v="2.72"/>
    <n v="0.714"/>
    <m/>
    <m/>
    <m/>
    <m/>
    <n v="2.006"/>
    <n v="0.0102"/>
    <n v="0.0048"/>
    <n v="0.17"/>
    <n v="0.0165"/>
    <n v="0.076"/>
    <n v="0.2775"/>
    <n v="24"/>
    <n v="122.659872611465"/>
    <n v="1.41825477707006"/>
    <n v="3.69257324840764"/>
    <n v="2.006"/>
    <n v="1.68657324840764"/>
    <n v="40.47775796178345"/>
    <n v="3.99"/>
    <n v="0.33"/>
    <n v="5.11082802547771"/>
    <n v="0.33"/>
    <n v="5.11082802547771"/>
    <n v="1.2"/>
    <n v="4.788"/>
    <n v="0"/>
    <n v="0.28090927956835"/>
    <s v="DENTRO DA META"/>
    <x v="1"/>
    <n v="1.12082802547771"/>
    <n v="1.2"/>
    <n v="65.28"/>
    <n v="48.14400000000001"/>
    <n v="122.659872611465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89"/>
    <n v="571954"/>
    <n v="7894904571956"/>
    <s v="MARG DORIANA C/S 500G"/>
    <x v="2"/>
    <n v="2220"/>
    <s v="MARGARINA"/>
    <s v="1517.10.00"/>
    <s v="UN"/>
    <n v="12"/>
    <n v="4"/>
    <s v="PRODUTO"/>
    <s v="83.044.016/0054-35"/>
    <n v="5.18"/>
    <n v="1.35975"/>
    <m/>
    <m/>
    <m/>
    <m/>
    <n v="3.82025"/>
    <n v="0.0102"/>
    <n v="0.0048"/>
    <n v="0.17"/>
    <n v="0.0165"/>
    <n v="0.076"/>
    <n v="0.2775"/>
    <n v="12"/>
    <n v="116.79745222929938"/>
    <n v="2.70094108280255"/>
    <n v="7.03217993630573"/>
    <n v="3.82025"/>
    <n v="3.21192993630573"/>
    <n v="38.5431592356688"/>
    <n v="7.49"/>
    <n v="0.33"/>
    <n v="9.73312101910828"/>
    <n v="0.33"/>
    <n v="9.73312101910828"/>
    <n v="1.2"/>
    <n v="8.988"/>
    <n v="0"/>
    <n v="0.29948211203048"/>
    <s v="DENTRO DA META"/>
    <x v="1"/>
    <n v="2.24312101910828"/>
    <n v="1.2"/>
    <n v="62.16"/>
    <n v="45.843"/>
    <n v="116.79745222929938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90"/>
    <n v="571946"/>
    <n v="7894904571949"/>
    <s v="MARG DORIANA LIGHT C/S 500G"/>
    <x v="2"/>
    <n v="2220"/>
    <s v="MARGARINA"/>
    <s v="1517.10.00"/>
    <s v="UN"/>
    <n v="12"/>
    <n v="4"/>
    <s v="PRODUTO"/>
    <s v="83.044.016/0054-35"/>
    <n v="5.18"/>
    <n v="1.35975"/>
    <m/>
    <m/>
    <m/>
    <m/>
    <n v="3.82025"/>
    <n v="0.0102"/>
    <n v="0.0048"/>
    <n v="0.17"/>
    <n v="0.0165"/>
    <n v="0.076"/>
    <n v="0.2775"/>
    <n v="12"/>
    <n v="116.79745222929938"/>
    <n v="2.70094108280255"/>
    <n v="7.03217993630573"/>
    <n v="3.82025"/>
    <n v="3.21192993630573"/>
    <n v="38.5431592356688"/>
    <n v="7.59"/>
    <n v="0.33"/>
    <n v="9.73312101910828"/>
    <n v="0.33"/>
    <n v="9.73312101910828"/>
    <n v="1.2"/>
    <n v="9.108"/>
    <n v="0"/>
    <n v="0.28236113558739"/>
    <s v="DENTRO DA META"/>
    <x v="1"/>
    <n v="2.14312101910828"/>
    <n v="1.2"/>
    <n v="62.16"/>
    <n v="45.843"/>
    <n v="116.79745222929938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91"/>
    <n v="571970"/>
    <n v="7894904571970"/>
    <s v="MARG DORIANA LIGHT S/S 500G"/>
    <x v="2"/>
    <n v="2220"/>
    <s v="MARGARINA"/>
    <s v="1517.10.00"/>
    <s v="UN"/>
    <n v="12"/>
    <n v="4"/>
    <s v="PRODUTO"/>
    <s v="83.044.016/0054-35"/>
    <n v="5.18"/>
    <n v="1.35975"/>
    <m/>
    <m/>
    <m/>
    <m/>
    <n v="3.82025"/>
    <n v="0.0102"/>
    <n v="0.0048"/>
    <n v="0.17"/>
    <n v="0.0165"/>
    <n v="0.076"/>
    <n v="0.2775"/>
    <n v="12"/>
    <n v="116.79745222929938"/>
    <n v="2.70094108280255"/>
    <n v="7.03217993630573"/>
    <n v="3.82025"/>
    <n v="3.21192993630573"/>
    <n v="38.5431592356688"/>
    <n v="7.59"/>
    <n v="0.33"/>
    <n v="9.73312101910828"/>
    <n v="0.33"/>
    <n v="9.73312101910828"/>
    <n v="1.2"/>
    <n v="9.108"/>
    <n v="0"/>
    <n v="0.28236113558739"/>
    <s v="DENTRO DA META"/>
    <x v="1"/>
    <n v="2.14312101910828"/>
    <n v="1.2"/>
    <n v="62.16"/>
    <n v="45.843"/>
    <n v="116.79745222929938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092"/>
    <n v="571962"/>
    <n v="7894904571963"/>
    <s v="MARG DORIANA S/S 500G"/>
    <x v="2"/>
    <n v="2220"/>
    <s v="MARGARINA"/>
    <s v="1517.10.00"/>
    <s v="UN"/>
    <n v="12"/>
    <n v="4"/>
    <s v="PRODUTO"/>
    <s v="83.044.016/0054-35"/>
    <n v="5.18"/>
    <n v="1.35975"/>
    <m/>
    <m/>
    <m/>
    <m/>
    <n v="3.82025"/>
    <n v="0.0102"/>
    <n v="0.0048"/>
    <n v="0.17"/>
    <n v="0.0165"/>
    <n v="0.076"/>
    <n v="0.2775"/>
    <n v="12"/>
    <n v="116.79745222929938"/>
    <n v="2.70094108280255"/>
    <n v="7.03217993630573"/>
    <n v="3.82025"/>
    <n v="3.21192993630573"/>
    <n v="38.5431592356688"/>
    <n v="7.49"/>
    <n v="0.33"/>
    <n v="9.73312101910828"/>
    <n v="0.33"/>
    <n v="9.73312101910828"/>
    <n v="1.2"/>
    <n v="8.988"/>
    <n v="0"/>
    <n v="0.29948211203048"/>
    <s v="DENTRO DA META"/>
    <x v="1"/>
    <n v="2.24312101910828"/>
    <n v="1.2"/>
    <n v="62.16"/>
    <n v="45.843"/>
    <n v="116.79745222929938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10"/>
    <n v="20240"/>
    <n v="7898396116909"/>
    <s v="MINI DONUTS PETISCAO NATURAL COM 1 UND"/>
    <x v="3"/>
    <n v="590"/>
    <s v="CACHORRO - ALIMENTOS UMIDOS / PETISCOS"/>
    <s v="4115.10.00"/>
    <s v="UN"/>
    <n v="18"/>
    <n v="4"/>
    <s v="PRODUTO"/>
    <s v="57.014.433/0001-13"/>
    <n v="2.99"/>
    <n v="0.784875"/>
    <m/>
    <m/>
    <m/>
    <m/>
    <n v="2.205125"/>
    <n v="0.0102"/>
    <n v="0.0048"/>
    <n v="0.17"/>
    <n v="0.0165"/>
    <n v="0.076"/>
    <n v="0.2775"/>
    <n v="18"/>
    <n v="101.12675159235673"/>
    <n v="1.55903742038217"/>
    <n v="4.05911544585987"/>
    <n v="2.205125"/>
    <n v="1.85399044585987"/>
    <n v="33.37182802547773"/>
    <n v="6.99"/>
    <n v="0.33"/>
    <n v="5.61815286624204"/>
    <n v="0.33"/>
    <n v="5.61815286624204"/>
    <n v="1.2"/>
    <n v="8.388"/>
    <n v="0"/>
    <n v="-0.19625853129585"/>
    <s v="DENTRO DA META"/>
    <x v="0"/>
    <n v="-1.37184713375796"/>
    <n v="1.2"/>
    <n v="53.82000000000001"/>
    <n v="39.69225"/>
    <n v="101.12675159235673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18"/>
    <n v="9164"/>
    <n v="7894904009169"/>
    <s v="MORTADELA DE FRANGO SEARA 400G"/>
    <x v="2"/>
    <n v="2410"/>
    <s v="MORTADELA"/>
    <s v="1601.00.00"/>
    <s v="UN"/>
    <n v="12"/>
    <n v="4"/>
    <s v="PRODUTO"/>
    <s v="83.044.016/0054-35"/>
    <n v="4.8"/>
    <n v="1.26"/>
    <m/>
    <m/>
    <m/>
    <m/>
    <n v="3.54"/>
    <n v="0.0102"/>
    <n v="0.0048"/>
    <n v="0.17"/>
    <n v="0.0165"/>
    <n v="0.076"/>
    <n v="0.2775"/>
    <n v="12"/>
    <n v="108.22929936305735"/>
    <n v="2.5028025477707"/>
    <n v="6.51630573248408"/>
    <n v="3.54"/>
    <n v="2.97630573248408"/>
    <n v="35.71566878980893"/>
    <n v="8.69"/>
    <n v="0.33"/>
    <n v="9.01910828025478"/>
    <n v="0.33"/>
    <n v="9.01910828025478"/>
    <n v="1.2"/>
    <n v="10.428"/>
    <n v="0"/>
    <n v="0.0378720690742"/>
    <s v="DENTRO DA META"/>
    <x v="0"/>
    <n v="0.32910828025478"/>
    <n v="1.2"/>
    <n v="57.59999999999999"/>
    <n v="42.48"/>
    <n v="108.22929936305735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19"/>
    <n v="729175"/>
    <n v="7894904729173"/>
    <s v="MORTADELA DEF SEARA FATIADO 200G"/>
    <x v="2"/>
    <n v="2410"/>
    <s v="MORTADELA"/>
    <s v="1601.00.00"/>
    <s v="UN"/>
    <n v="20"/>
    <n v="4"/>
    <s v="PRODUTO"/>
    <s v="83.044.016/0054-35"/>
    <n v="4.42"/>
    <n v="1.16025"/>
    <m/>
    <m/>
    <m/>
    <m/>
    <n v="3.25975"/>
    <n v="0.0102"/>
    <n v="0.0048"/>
    <n v="0.17"/>
    <n v="0.0165"/>
    <n v="0.076"/>
    <n v="0.2775"/>
    <n v="20"/>
    <n v="166.1019108280255"/>
    <n v="2.30466401273885"/>
    <n v="6.00043152866242"/>
    <n v="3.25975"/>
    <n v="2.74068152866242"/>
    <n v="54.81363057324842"/>
    <n v="7.19"/>
    <n v="0.33"/>
    <n v="8.30509554140128"/>
    <n v="0.33"/>
    <n v="8.30509554140128"/>
    <n v="1.2"/>
    <n v="8.628"/>
    <n v="0"/>
    <n v="0.15508978322688"/>
    <s v="DENTRO DA META"/>
    <x v="0"/>
    <n v="1.11509554140128"/>
    <n v="1.2"/>
    <n v="88.40000000000001"/>
    <n v="65.19499999999999"/>
    <n v="166.1019108280255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20"/>
    <n v="5550"/>
    <n v="7894904005550"/>
    <s v="MORTADELA DEFUMADA SEARA KG"/>
    <x v="2"/>
    <n v="2410"/>
    <s v="MORTADELA"/>
    <s v="1601.00.00"/>
    <s v="KG"/>
    <n v="10"/>
    <n v="4"/>
    <s v="PRODUTO"/>
    <s v="83.044.016/0054-35"/>
    <n v="15.53"/>
    <n v="4.076625"/>
    <m/>
    <m/>
    <m/>
    <m/>
    <n v="11.453375"/>
    <n v="0.0102"/>
    <n v="0.0048"/>
    <n v="0.17"/>
    <n v="0.0165"/>
    <n v="0.076"/>
    <n v="0.2775"/>
    <n v="10"/>
    <n v="291.80573248407649"/>
    <n v="8.09760907643312"/>
    <n v="21.08296417197452"/>
    <n v="11.453375"/>
    <n v="9.62958917197452"/>
    <n v="96.29589171974524"/>
    <n v="21.99"/>
    <n v="0.33"/>
    <n v="29.18057324840765"/>
    <n v="0.33"/>
    <n v="29.18057324840765"/>
    <n v="1.2"/>
    <n v="26.388"/>
    <n v="0"/>
    <n v="0.32699287168748"/>
    <s v="DENTRO DA META"/>
    <x v="1"/>
    <n v="7.19057324840765"/>
    <n v="1.2"/>
    <n v="155.29999999999998"/>
    <n v="114.53375"/>
    <n v="291.80573248407649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21"/>
    <n v="843065"/>
    <n v="7894904843060"/>
    <s v="MORTADELA SEARA CONFIANCA 1 KG"/>
    <x v="2"/>
    <n v="2410"/>
    <s v="MORTADELA"/>
    <s v="1601.00.00"/>
    <s v="UN"/>
    <n v="6"/>
    <n v="4"/>
    <s v="PRODUTO"/>
    <s v="83.044.016/0054-35"/>
    <n v="6.88"/>
    <n v="1.806"/>
    <m/>
    <m/>
    <m/>
    <m/>
    <n v="5.074"/>
    <n v="0.0102"/>
    <n v="0.0048"/>
    <n v="0.17"/>
    <n v="0.0165"/>
    <n v="0.076"/>
    <n v="0.2775"/>
    <n v="6"/>
    <n v="77.5643312101911"/>
    <n v="3.58735031847134"/>
    <n v="9.34003821656051"/>
    <n v="5.074"/>
    <n v="4.26603821656051"/>
    <n v="25.59622929936307"/>
    <n v="10.49"/>
    <n v="0.33"/>
    <n v="12.92738853503185"/>
    <n v="0.33"/>
    <n v="12.92738853503185"/>
    <n v="1.2"/>
    <n v="12.588"/>
    <n v="0"/>
    <n v="0.23235353050828"/>
    <s v="DENTRO DA META"/>
    <x v="1"/>
    <n v="2.43738853503185"/>
    <n v="1.2"/>
    <n v="41.28"/>
    <n v="30.444"/>
    <n v="77.564331210191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22"/>
    <n v="578240"/>
    <n v="7894904578245"/>
    <s v="MORTADELA SEARA CONFIANCA 1KG"/>
    <x v="2"/>
    <n v="2410"/>
    <s v="MORTADELA"/>
    <s v="1601.00.00"/>
    <s v="UN"/>
    <n v="6"/>
    <n v="4"/>
    <s v="PRODUTO"/>
    <s v="83.044.016/0054-35"/>
    <n v="6.88"/>
    <n v="1.806"/>
    <m/>
    <m/>
    <m/>
    <m/>
    <n v="5.074"/>
    <n v="0.0102"/>
    <n v="0.0048"/>
    <n v="0.17"/>
    <n v="0.0165"/>
    <n v="0.076"/>
    <n v="0.2775"/>
    <n v="6"/>
    <n v="77.5643312101911"/>
    <n v="3.58735031847134"/>
    <n v="9.34003821656051"/>
    <n v="5.074"/>
    <n v="4.26603821656051"/>
    <n v="25.59622929936307"/>
    <n v="10.49"/>
    <n v="0.33"/>
    <n v="12.92738853503185"/>
    <n v="0.33"/>
    <n v="12.92738853503185"/>
    <n v="1.2"/>
    <n v="12.588"/>
    <n v="0"/>
    <n v="0.23235353050828"/>
    <s v="DENTRO DA META"/>
    <x v="1"/>
    <n v="2.43738853503185"/>
    <n v="1.2"/>
    <n v="41.28"/>
    <n v="30.444"/>
    <n v="77.564331210191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23"/>
    <n v="834651"/>
    <n v="7894904834655"/>
    <s v="MORTADELA SEARA CONFIANCA SUINA 400G"/>
    <x v="2"/>
    <n v="2410"/>
    <s v="MORTADELA"/>
    <s v="1601.00.00"/>
    <s v="UN"/>
    <n v="15"/>
    <n v="4"/>
    <s v="PRODUTO"/>
    <s v="83.044.016/0054-35"/>
    <n v="3.08"/>
    <n v="0.8085"/>
    <m/>
    <m/>
    <m/>
    <m/>
    <n v="2.2715"/>
    <n v="0.0102"/>
    <n v="0.0048"/>
    <n v="0.17"/>
    <n v="0.0165"/>
    <n v="0.076"/>
    <n v="0.2775"/>
    <n v="15"/>
    <n v="86.80891719745225"/>
    <n v="1.60596496815287"/>
    <n v="4.18129617834395"/>
    <n v="2.2715"/>
    <n v="1.90979617834395"/>
    <n v="28.64694267515925"/>
    <n v="4.99"/>
    <n v="0.33"/>
    <n v="5.78726114649682"/>
    <n v="0.33"/>
    <n v="5.78726114649682"/>
    <n v="1.2"/>
    <n v="5.988"/>
    <n v="0"/>
    <n v="0.15977177284505"/>
    <s v="DENTRO DA META"/>
    <x v="0"/>
    <n v="0.79726114649682"/>
    <n v="1.2"/>
    <n v="46.2"/>
    <n v="34.0725"/>
    <n v="86.80891719745225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24"/>
    <n v="597830"/>
    <n v="7894904597833"/>
    <s v="MORTADELA SEARA FRANGO T. MONICA 400G"/>
    <x v="2"/>
    <n v="2410"/>
    <s v="MORTADELA"/>
    <s v="1601.00.00"/>
    <s v="UN"/>
    <n v="12"/>
    <n v="4"/>
    <s v="PRODUTO"/>
    <s v="83.044.016/0054-35"/>
    <n v="5.32"/>
    <n v="1.3965"/>
    <m/>
    <m/>
    <m/>
    <m/>
    <n v="3.9235"/>
    <n v="0.0102"/>
    <n v="0.0048"/>
    <n v="0.17"/>
    <n v="0.0165"/>
    <n v="0.076"/>
    <n v="0.2775"/>
    <n v="12"/>
    <n v="119.95414012738857"/>
    <n v="2.77393949044586"/>
    <n v="7.22223885350319"/>
    <n v="3.9235"/>
    <n v="3.29873885350319"/>
    <n v="39.58486624203825"/>
    <n v="8.99"/>
    <n v="0.33"/>
    <n v="9.99617834394905"/>
    <n v="0.33"/>
    <n v="9.99617834394905"/>
    <n v="1.2"/>
    <n v="10.788"/>
    <n v="0"/>
    <n v="0.111921951496"/>
    <s v="DENTRO DA META"/>
    <x v="0"/>
    <n v="1.00617834394905"/>
    <n v="1.2"/>
    <n v="63.84"/>
    <n v="47.082"/>
    <n v="119.95414012738857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25"/>
    <n v="9644"/>
    <n v="7894904009640"/>
    <s v="MORTADELA SEARA KG"/>
    <x v="2"/>
    <n v="2410"/>
    <s v="MORTADELA"/>
    <s v="1601.00.00"/>
    <s v="KG"/>
    <n v="10"/>
    <n v="4"/>
    <s v="PRODUTO"/>
    <s v="83.044.016/0054-35"/>
    <n v="9.32"/>
    <n v="2.4465"/>
    <m/>
    <m/>
    <m/>
    <m/>
    <n v="6.8735"/>
    <n v="0.0102"/>
    <n v="0.0048"/>
    <n v="0.17"/>
    <n v="0.0165"/>
    <n v="0.076"/>
    <n v="0.2775"/>
    <n v="10"/>
    <n v="175.12101910828028"/>
    <n v="4.85960828025478"/>
    <n v="12.65249363057325"/>
    <n v="6.8735"/>
    <n v="5.77899363057325"/>
    <n v="57.7899363057325"/>
    <n v="16.9"/>
    <n v="0.33"/>
    <n v="17.51210191082803"/>
    <n v="0.33"/>
    <n v="17.51210191082803"/>
    <n v="1.2"/>
    <n v="20.28"/>
    <n v="0"/>
    <n v="0.03621904797799"/>
    <s v="DENTRO DA META"/>
    <x v="0"/>
    <n v="0.61210191082803"/>
    <n v="1.2"/>
    <n v="93.2"/>
    <n v="68.735"/>
    <n v="175.12101910828028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26"/>
    <n v="729140"/>
    <n v="7894904729142"/>
    <s v="MORTADELA TRAD. SEARA FAT 200G"/>
    <x v="2"/>
    <n v="2410"/>
    <s v="MORTADELA"/>
    <s v="1601.00.00"/>
    <s v="UN"/>
    <n v="20"/>
    <n v="4"/>
    <s v="PRODUTO"/>
    <s v="83.044.016/0054-35"/>
    <n v="3.76"/>
    <n v="0.987"/>
    <m/>
    <m/>
    <m/>
    <m/>
    <n v="2.773"/>
    <n v="0.0102"/>
    <n v="0.0048"/>
    <n v="0.17"/>
    <n v="0.0165"/>
    <n v="0.076"/>
    <n v="0.2775"/>
    <n v="20"/>
    <n v="141.29936305732485"/>
    <n v="1.96052866242038"/>
    <n v="5.10443949044586"/>
    <n v="2.773"/>
    <n v="2.33143949044586"/>
    <n v="46.6287898089172"/>
    <n v="6.89"/>
    <n v="0.33"/>
    <n v="7.06496815286624"/>
    <n v="0.33"/>
    <n v="7.06496815286624"/>
    <n v="1.2"/>
    <n v="8.268"/>
    <n v="0"/>
    <n v="0.02539450694721"/>
    <s v="DENTRO DA META"/>
    <x v="0"/>
    <n v="0.17496815286624"/>
    <n v="1.2"/>
    <n v="75.19999999999999"/>
    <n v="55.45999999999999"/>
    <n v="141.29936305732485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36"/>
    <s v="6501/30"/>
    <n v="7899306006501"/>
    <s v="OSSO BAW WAW NO P/ CAES N 3/4 1UN                                                                                                                            "/>
    <x v="3"/>
    <n v="590"/>
    <s v="CACHORRO - ALIMENTOS UMIDOS / PETISCOS"/>
    <s v="4115.20.00"/>
    <s v="UN"/>
    <n v="30"/>
    <n v="0"/>
    <s v="PRODUTO"/>
    <s v="09.367.055/0001-09"/>
    <n v="5.82933333333333"/>
    <n v="1.5302"/>
    <m/>
    <m/>
    <m/>
    <m/>
    <n v="4.29913333333333"/>
    <n v="0.0102"/>
    <n v="0.0048"/>
    <n v="0.17"/>
    <n v="0.0165"/>
    <n v="0.076"/>
    <n v="0.2775"/>
    <n v="30"/>
    <n v="328.59617834394919"/>
    <n v="3.03951464968153"/>
    <n v="7.91369129511678"/>
    <n v="4.29913333333333"/>
    <n v="3.61455796178344"/>
    <n v="108.43673885350326"/>
    <n v="9.98"/>
    <n v="0.33"/>
    <n v="10.95320594479831"/>
    <n v="0.33"/>
    <n v="10.95320594479831"/>
    <n v="1.2"/>
    <n v="11.976"/>
    <n v="0"/>
    <n v="0.09751562573129"/>
    <s v="DENTRO DA META"/>
    <x v="0"/>
    <n v="0.97320594479831"/>
    <n v="1.2"/>
    <n v="174.88"/>
    <n v="128.97400000000002"/>
    <n v="328.59617834394919"/>
    <x v="0"/>
    <m/>
    <m/>
    <s v="RAÇÕES REI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37"/>
    <s v="6518/30"/>
    <n v="7899306006518"/>
    <s v="OSSO BAW WAW NO P/ CAES N 4/5 1UN                                                                                                                         "/>
    <x v="3"/>
    <n v="590"/>
    <s v="CACHORRO - ALIMENTOS UMIDOS / PETISCOS"/>
    <s v="4115.20.00"/>
    <s v="UN"/>
    <n v="30"/>
    <n v="0"/>
    <s v="PRODUTO"/>
    <s v="09.367.055/0001-09"/>
    <n v="7.226"/>
    <n v="1.896825"/>
    <m/>
    <m/>
    <m/>
    <m/>
    <n v="5.329175"/>
    <n v="0.0102"/>
    <n v="0.0048"/>
    <n v="0.17"/>
    <n v="0.0165"/>
    <n v="0.076"/>
    <n v="0.2775"/>
    <n v="30"/>
    <n v="407.32547770700648"/>
    <n v="3.76776066878981"/>
    <n v="9.80975525477707"/>
    <n v="5.329175"/>
    <n v="4.48058025477707"/>
    <n v="134.4174076433122"/>
    <n v="12.48"/>
    <n v="0.33"/>
    <n v="13.57751592356688"/>
    <n v="0.33"/>
    <n v="13.57751592356688"/>
    <n v="1.2"/>
    <n v="14.976"/>
    <n v="0"/>
    <n v="0.08794198105504"/>
    <s v="DENTRO DA META"/>
    <x v="0"/>
    <n v="1.09751592356688"/>
    <n v="1.2"/>
    <n v="216.78"/>
    <n v="159.87524999999999"/>
    <n v="407.32547770700648"/>
    <x v="0"/>
    <m/>
    <m/>
    <s v="RAÇÕES REI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54"/>
    <n v="41901"/>
    <n v="7897765600964"/>
    <s v="PALMITO DIZA 300G INTEIRO"/>
    <x v="1"/>
    <n v="2560"/>
    <s v="PALMITOS - PALMEIRA"/>
    <s v="2008.91.00"/>
    <s v="UN"/>
    <n v="15"/>
    <n v="4"/>
    <s v="PRODUTO"/>
    <s v="00.226.383/0001-10"/>
    <n v="20.34"/>
    <n v="5.33925"/>
    <m/>
    <m/>
    <m/>
    <m/>
    <n v="15.00075"/>
    <n v="0.0102"/>
    <n v="0.0048"/>
    <n v="0.17"/>
    <n v="0.0165"/>
    <n v="0.076"/>
    <n v="0.2775"/>
    <n v="15"/>
    <n v="573.2770700636944"/>
    <n v="10.60562579617835"/>
    <n v="27.61284554140128"/>
    <n v="15.00075"/>
    <n v="12.61209554140128"/>
    <n v="189.18143312101921"/>
    <n v="32.49"/>
    <n v="0.33"/>
    <n v="38.21847133757963"/>
    <n v="0.33"/>
    <n v="38.21847133757963"/>
    <n v="1.2"/>
    <n v="38.988"/>
    <n v="0"/>
    <n v="0.17631490728161"/>
    <s v="DENTRO DA META"/>
    <x v="0"/>
    <n v="5.72847133757963"/>
    <n v="1.2"/>
    <n v="305.10000000000002"/>
    <n v="225.01124999999999"/>
    <n v="573.2770700636944"/>
    <x v="0"/>
    <m/>
    <m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55"/>
    <n v="41900"/>
    <n v="7897765600988"/>
    <s v="PALMITO DIZA 300G PICADO"/>
    <x v="1"/>
    <n v="2560"/>
    <s v="PALMITOS - PALMEIRA"/>
    <s v="2008.91.00"/>
    <s v="UN"/>
    <n v="15"/>
    <n v="4"/>
    <s v="PRODUTO"/>
    <s v="00.226.383/0001-10"/>
    <n v="11.754"/>
    <n v="3.085425"/>
    <m/>
    <m/>
    <m/>
    <m/>
    <n v="8.668575"/>
    <n v="0.0102"/>
    <n v="0.0048"/>
    <n v="0.17"/>
    <n v="0.0165"/>
    <n v="0.076"/>
    <n v="0.2775"/>
    <n v="15"/>
    <n v="331.28312101910842"/>
    <n v="6.12873773885351"/>
    <n v="15.95680366242039"/>
    <n v="8.668575"/>
    <n v="7.28822866242039"/>
    <n v="109.32342993630581"/>
    <n v="18.78"/>
    <n v="0.33"/>
    <n v="22.08554140127389"/>
    <n v="0.33"/>
    <n v="22.08554140127389"/>
    <n v="1.2"/>
    <n v="22.536"/>
    <n v="0"/>
    <n v="0.17601391913067"/>
    <s v="DENTRO DA META"/>
    <x v="0"/>
    <n v="3.30554140127389"/>
    <n v="1.2"/>
    <n v="176.31000000000003"/>
    <n v="130.02862500000001"/>
    <n v="331.28312101910842"/>
    <x v="0"/>
    <m/>
    <m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76"/>
    <n v="573396"/>
    <n v="7894904573394"/>
    <s v="PATÊ DE FRANGO SEARA 100G"/>
    <x v="1"/>
    <n v="2670"/>
    <s v="PATES E ANTEPASTOS DIVERSOS"/>
    <s v="1601.00.00"/>
    <s v="UN"/>
    <n v="30"/>
    <n v="4"/>
    <s v="PRODUTO"/>
    <s v="83.044.016/0054-35"/>
    <n v="2.42"/>
    <n v="0.63525"/>
    <m/>
    <m/>
    <m/>
    <m/>
    <n v="1.78475"/>
    <n v="0.0102"/>
    <n v="0.0048"/>
    <n v="0.17"/>
    <n v="0.0165"/>
    <n v="0.076"/>
    <n v="0.2775"/>
    <n v="30"/>
    <n v="136.41401273885353"/>
    <n v="1.2618296178344"/>
    <n v="3.28530414012739"/>
    <n v="1.78475"/>
    <n v="1.50055414012739"/>
    <n v="45.01662420382169"/>
    <n v="4.01"/>
    <n v="0.33"/>
    <n v="4.54713375796178"/>
    <n v="0.33"/>
    <n v="4.54713375796178"/>
    <n v="1.2"/>
    <n v="4.812"/>
    <n v="0"/>
    <n v="0.13394856807027"/>
    <s v="DENTRO DA META"/>
    <x v="0"/>
    <n v="0.53713375796178"/>
    <n v="1.2"/>
    <n v="72.59999999999999"/>
    <n v="53.5425"/>
    <n v="136.41401273885353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77"/>
    <n v="573426"/>
    <n v="7894904357024"/>
    <s v="PATÊ DE PEITO DE PERU SEARA 100G"/>
    <x v="1"/>
    <n v="2670"/>
    <s v="PATES E ANTEPASTOS DIVERSOS"/>
    <s v="1601.00.00"/>
    <s v="UN"/>
    <n v="30"/>
    <n v="4"/>
    <s v="PRODUTO"/>
    <s v="83.044.016/0054-35"/>
    <n v="2.42"/>
    <n v="0.63525"/>
    <m/>
    <m/>
    <m/>
    <m/>
    <n v="1.78475"/>
    <n v="0.0102"/>
    <n v="0.0048"/>
    <n v="0.17"/>
    <n v="0.0165"/>
    <n v="0.076"/>
    <n v="0.2775"/>
    <n v="30"/>
    <n v="136.41401273885353"/>
    <n v="1.2618296178344"/>
    <n v="3.28530414012739"/>
    <n v="1.78475"/>
    <n v="1.50055414012739"/>
    <n v="45.01662420382169"/>
    <n v="4.01"/>
    <n v="0.33"/>
    <n v="4.54713375796178"/>
    <n v="0.33"/>
    <n v="4.54713375796178"/>
    <n v="1.2"/>
    <n v="4.812"/>
    <n v="0"/>
    <n v="0.13394856807027"/>
    <s v="DENTRO DA META"/>
    <x v="0"/>
    <n v="0.53713375796178"/>
    <n v="1.2"/>
    <n v="72.59999999999999"/>
    <n v="53.5425"/>
    <n v="136.41401273885353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78"/>
    <n v="573388"/>
    <n v="7894904573387"/>
    <s v="PATÊ DE PRESUNTO SEARA 100G"/>
    <x v="1"/>
    <n v="2670"/>
    <s v="PATES E ANTEPASTOS DIVERSOS"/>
    <s v="1601.00.00"/>
    <s v="UN"/>
    <n v="30"/>
    <n v="4"/>
    <s v="PRODUTO"/>
    <s v="83.044.016/0054-35"/>
    <n v="2.42"/>
    <n v="0.63525"/>
    <m/>
    <m/>
    <m/>
    <m/>
    <n v="1.78475"/>
    <n v="0.0102"/>
    <n v="0.0048"/>
    <n v="0.17"/>
    <n v="0.0165"/>
    <n v="0.076"/>
    <n v="0.2775"/>
    <n v="30"/>
    <n v="136.41401273885353"/>
    <n v="1.2618296178344"/>
    <n v="3.28530414012739"/>
    <n v="1.78475"/>
    <n v="1.50055414012739"/>
    <n v="45.01662420382169"/>
    <n v="4.01"/>
    <n v="0.33"/>
    <n v="4.54713375796178"/>
    <n v="0.33"/>
    <n v="4.54713375796178"/>
    <n v="1.2"/>
    <n v="4.812"/>
    <n v="0"/>
    <n v="0.13394856807027"/>
    <s v="DENTRO DA META"/>
    <x v="0"/>
    <n v="0.53713375796178"/>
    <n v="1.2"/>
    <n v="72.59999999999999"/>
    <n v="53.5425"/>
    <n v="136.41401273885353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83"/>
    <n v="7336"/>
    <n v="7898943163288"/>
    <s v="PATÉ ROBISON CRUSOE ATUM APIMENTADO RO-80 12/P*2 R C"/>
    <x v="1"/>
    <n v="2660"/>
    <s v="PATE DE ATUM"/>
    <s v="1604.20.10"/>
    <s v="UN"/>
    <n v="12"/>
    <n v="0"/>
    <s v="PRODUTO"/>
    <s v="11.814.967/0002-04"/>
    <n v="7.719975"/>
    <n v="2.0264934375"/>
    <m/>
    <m/>
    <m/>
    <m/>
    <n v="5.6934815625"/>
    <n v="0.0102"/>
    <n v="0.0048"/>
    <n v="0.17"/>
    <n v="0.0165"/>
    <n v="0.076"/>
    <n v="0.2775"/>
    <n v="12"/>
    <n v="174.06822611464972"/>
    <n v="4.02532772890128"/>
    <n v="10.48035778065287"/>
    <n v="5.6934815625"/>
    <n v="4.78687621815287"/>
    <n v="57.44251461783441"/>
    <n v="11.59"/>
    <n v="0.33"/>
    <n v="14.50568550955414"/>
    <n v="0.33"/>
    <n v="14.50568550955414"/>
    <n v="1.2"/>
    <n v="13.908"/>
    <n v="0"/>
    <n v="0.25156906898655"/>
    <s v="DENTRO DA META"/>
    <x v="1"/>
    <n v="2.91568550955414"/>
    <n v="1.2"/>
    <n v="92.6397"/>
    <n v="68.32177874999999"/>
    <n v="174.06822611464972"/>
    <x v="0"/>
    <m/>
    <m/>
    <s v="CRUSOE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84"/>
    <n v="7335"/>
    <n v="7898943163271"/>
    <s v="PATÉ ROBISON CRUSOE ATUM COM AZEITONAS RO-80 12/P*2 R C"/>
    <x v="1"/>
    <n v="2660"/>
    <s v="PATE DE ATUM"/>
    <s v="1604.20.10"/>
    <s v="UN"/>
    <n v="12"/>
    <n v="0"/>
    <s v="PRODUTO"/>
    <s v="11.814.967/0002-04"/>
    <n v="7.719975"/>
    <n v="2.0264934375"/>
    <m/>
    <m/>
    <m/>
    <m/>
    <n v="5.6934815625"/>
    <n v="0.0102"/>
    <n v="0.0048"/>
    <n v="0.17"/>
    <n v="0.0165"/>
    <n v="0.076"/>
    <n v="0.2775"/>
    <n v="12"/>
    <n v="174.06822611464972"/>
    <n v="4.02532772890128"/>
    <n v="10.48035778065287"/>
    <n v="5.6934815625"/>
    <n v="4.78687621815287"/>
    <n v="57.44251461783441"/>
    <n v="11.59"/>
    <n v="0.33"/>
    <n v="14.50568550955414"/>
    <n v="0.33"/>
    <n v="14.50568550955414"/>
    <n v="1.2"/>
    <n v="13.908"/>
    <n v="0"/>
    <n v="0.25156906898655"/>
    <s v="DENTRO DA META"/>
    <x v="1"/>
    <n v="2.91568550955414"/>
    <n v="1.2"/>
    <n v="92.6397"/>
    <n v="68.32177874999999"/>
    <n v="174.06822611464972"/>
    <x v="0"/>
    <m/>
    <m/>
    <s v="CRUSOE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85"/>
    <n v="7334"/>
    <n v="7898943163264"/>
    <s v="PATÉ ROBISON CRUSOE ATUM TRADICIONAL G RO-80 12/P*2 R C"/>
    <x v="1"/>
    <n v="2660"/>
    <s v="PATE DE ATUM"/>
    <s v="1604.20.10"/>
    <s v="UN"/>
    <n v="12"/>
    <n v="0"/>
    <s v="PRODUTO"/>
    <s v="11.814.967/0002-04"/>
    <n v="5.68865"/>
    <n v="1.493270625"/>
    <m/>
    <m/>
    <m/>
    <m/>
    <n v="4.195379375"/>
    <n v="0.0102"/>
    <n v="0.0048"/>
    <n v="0.17"/>
    <n v="0.0165"/>
    <n v="0.076"/>
    <n v="0.2775"/>
    <n v="12"/>
    <n v="128.26637579617835"/>
    <n v="2.96615994028662"/>
    <n v="7.72270470939491"/>
    <n v="4.195379375"/>
    <n v="3.52732533439491"/>
    <n v="42.32790401273887"/>
    <n v="10.19"/>
    <n v="0.33"/>
    <n v="10.68886464968153"/>
    <n v="0.33"/>
    <n v="10.68886464968153"/>
    <n v="1.2"/>
    <n v="12.228"/>
    <n v="0"/>
    <n v="0.04895629535638"/>
    <s v="DENTRO DA META"/>
    <x v="0"/>
    <n v="0.49886464968153"/>
    <n v="1.2"/>
    <n v="68.2638"/>
    <n v="50.3445525"/>
    <n v="128.26637579617835"/>
    <x v="0"/>
    <m/>
    <m/>
    <s v="CRUSOE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86"/>
    <n v="10119963"/>
    <n v="7896029052303"/>
    <s v="PEDIGREE RODEO CARNE 4 STICKS 70G"/>
    <x v="3"/>
    <n v="590"/>
    <s v="CACHORRO - ALIMENTOS UMIDOS / PETISCOS"/>
    <s v="2309.10.00"/>
    <s v="UN"/>
    <n v="20"/>
    <n v="0"/>
    <s v="PRODUTO"/>
    <s v="33.929.075/0001-00"/>
    <n v="5.26"/>
    <n v="1.38075"/>
    <m/>
    <m/>
    <m/>
    <m/>
    <n v="3.87925"/>
    <n v="0.0102"/>
    <n v="0.0048"/>
    <n v="0.17"/>
    <n v="0.0165"/>
    <n v="0.076"/>
    <n v="0.2775"/>
    <n v="20"/>
    <n v="197.66878980891727"/>
    <n v="2.74265445859873"/>
    <n v="7.14078503184714"/>
    <n v="3.87925"/>
    <n v="3.26153503184714"/>
    <n v="65.23070063694271"/>
    <n v="8.98"/>
    <n v="0.33"/>
    <n v="9.88343949044586"/>
    <n v="0.33"/>
    <n v="9.88343949044586"/>
    <n v="1.2"/>
    <n v="10.776"/>
    <n v="0"/>
    <n v="0.10060573390266"/>
    <s v="DENTRO DA META"/>
    <x v="0"/>
    <n v="0.90343949044586"/>
    <n v="1.2"/>
    <n v="105.19999999999999"/>
    <n v="77.58499999999999"/>
    <n v="197.66878980891727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87"/>
    <n v="10120052"/>
    <n v="7896029052310"/>
    <s v="PEDIGREE RODEO FRANGO 4 STICKS 70G"/>
    <x v="3"/>
    <n v="590"/>
    <s v="CACHORRO - ALIMENTOS UMIDOS / PETISCOS"/>
    <s v="2309.10.00"/>
    <s v="UN"/>
    <n v="20"/>
    <n v="0"/>
    <s v="PRODUTO"/>
    <s v="33.929.075/0001-00"/>
    <n v="5.26"/>
    <n v="1.38075"/>
    <m/>
    <m/>
    <m/>
    <m/>
    <n v="3.87925"/>
    <n v="0.0102"/>
    <n v="0.0048"/>
    <n v="0.17"/>
    <n v="0.0165"/>
    <n v="0.076"/>
    <n v="0.2775"/>
    <n v="20"/>
    <n v="197.66878980891727"/>
    <n v="2.74265445859873"/>
    <n v="7.14078503184714"/>
    <n v="3.87925"/>
    <n v="3.26153503184714"/>
    <n v="65.23070063694271"/>
    <n v="8.98"/>
    <n v="0.33"/>
    <n v="9.88343949044586"/>
    <n v="0.33"/>
    <n v="9.88343949044586"/>
    <n v="1.2"/>
    <n v="10.776"/>
    <n v="0"/>
    <n v="0.10060573390266"/>
    <s v="DENTRO DA META"/>
    <x v="0"/>
    <n v="0.90343949044586"/>
    <n v="1.2"/>
    <n v="105.19999999999999"/>
    <n v="77.58499999999999"/>
    <n v="197.66878980891727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88"/>
    <n v="729191"/>
    <n v="7894904729197"/>
    <s v="PEITO DE PERU SEARA FATIADO 200G"/>
    <x v="2"/>
    <n v="2690"/>
    <s v="PEITO DE PERU"/>
    <s v="1601.00.00"/>
    <s v="UN"/>
    <n v="20"/>
    <n v="4"/>
    <s v="PRODUTO"/>
    <s v="83.044.016/0054-35"/>
    <n v="10.46"/>
    <n v="2.74575"/>
    <m/>
    <m/>
    <m/>
    <m/>
    <n v="7.71425"/>
    <n v="0.0102"/>
    <n v="0.0048"/>
    <n v="0.17"/>
    <n v="0.0165"/>
    <n v="0.076"/>
    <n v="0.2775"/>
    <n v="20"/>
    <n v="393.08280254777083"/>
    <n v="5.45402388535032"/>
    <n v="14.20011624203822"/>
    <n v="7.71425"/>
    <n v="6.48586624203822"/>
    <n v="129.71732484076438"/>
    <n v="15.79"/>
    <n v="0.33"/>
    <n v="19.65414012738854"/>
    <n v="0.33"/>
    <n v="19.65414012738854"/>
    <n v="1.2"/>
    <n v="18.948"/>
    <n v="0"/>
    <n v="0.24472071737736"/>
    <s v="DENTRO DA META"/>
    <x v="1"/>
    <n v="3.86414012738854"/>
    <n v="1.2"/>
    <n v="209.20000000000002"/>
    <n v="154.28500000000003"/>
    <n v="393.08280254777083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89"/>
    <n v="72400"/>
    <n v="7894904072408"/>
    <s v="PEITO DE PERU SEARA KG"/>
    <x v="2"/>
    <n v="2690"/>
    <s v="PEITO DE PERU"/>
    <s v="1601.00.00"/>
    <s v="KG"/>
    <n v="5.2"/>
    <n v="4"/>
    <s v="PRODUTO"/>
    <s v="83.044.016/0054-35"/>
    <n v="36.85"/>
    <n v="9.673125"/>
    <m/>
    <m/>
    <m/>
    <m/>
    <n v="27.176875"/>
    <n v="0.0102"/>
    <n v="0.0048"/>
    <n v="0.17"/>
    <n v="0.0165"/>
    <n v="0.076"/>
    <n v="0.2775"/>
    <n v="5.2"/>
    <n v="360.05031847133773"/>
    <n v="19.21422372611466"/>
    <n v="50.02622213375798"/>
    <n v="27.176875"/>
    <n v="22.84934713375798"/>
    <n v="118.8166050955415"/>
    <n v="57.9"/>
    <n v="0.33"/>
    <n v="69.24044585987264"/>
    <n v="0.33"/>
    <n v="69.24044585987264"/>
    <n v="1.2"/>
    <n v="69.47999999999999"/>
    <n v="0"/>
    <n v="0.19586262279573"/>
    <s v="DENTRO DA META"/>
    <x v="0"/>
    <n v="11.34044585987264"/>
    <n v="1.2"/>
    <n v="191.62"/>
    <n v="141.31975000000003"/>
    <n v="360.05031847133773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90"/>
    <n v="217049"/>
    <n v="7894904217045"/>
    <s v="PENNE SEARA CALABRESE 350G"/>
    <x v="4"/>
    <n v="2790"/>
    <s v="PRATOS PRONTOS DIVERSOS"/>
    <s v="1902.20.00"/>
    <s v="UN"/>
    <n v="4"/>
    <n v="4"/>
    <s v="PRODUTO"/>
    <s v="83.044.016/0054-35"/>
    <n v="5.7"/>
    <n v="1.49625"/>
    <m/>
    <m/>
    <m/>
    <m/>
    <n v="4.20375"/>
    <n v="0.0102"/>
    <n v="0.0048"/>
    <n v="0.17"/>
    <n v="0.0165"/>
    <n v="0.076"/>
    <n v="0.2775"/>
    <n v="4"/>
    <n v="42.8407643312102"/>
    <n v="2.97207802547771"/>
    <n v="7.73811305732484"/>
    <n v="4.20375"/>
    <n v="3.53436305732484"/>
    <n v="14.13745222929937"/>
    <n v="9.49"/>
    <n v="0.33"/>
    <n v="10.71019108280255"/>
    <n v="0.33"/>
    <n v="10.71019108280255"/>
    <n v="1.2"/>
    <n v="11.388"/>
    <n v="0"/>
    <n v="0.12857651030585"/>
    <s v="DENTRO DA META"/>
    <x v="0"/>
    <n v="1.22019108280255"/>
    <n v="1.2"/>
    <n v="22.8"/>
    <n v="16.815"/>
    <n v="42.8407643312102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91"/>
    <n v="575801"/>
    <n v="7894904575800"/>
    <s v="PENNE SEARA MOLHO PARISIENSE 350G"/>
    <x v="4"/>
    <n v="2790"/>
    <s v="PRATOS PRONTOS DIVERSOS"/>
    <s v="1902.20.00"/>
    <s v="UN"/>
    <n v="12"/>
    <n v="4"/>
    <s v="PRODUTO"/>
    <s v="83.044.016/0054-35"/>
    <n v="5.63"/>
    <n v="1.477875"/>
    <m/>
    <m/>
    <m/>
    <m/>
    <n v="4.152125"/>
    <n v="0.0102"/>
    <n v="0.0048"/>
    <n v="0.17"/>
    <n v="0.0165"/>
    <n v="0.076"/>
    <n v="0.2775"/>
    <n v="12"/>
    <n v="126.94394904458602"/>
    <n v="2.93557882165605"/>
    <n v="7.64308359872612"/>
    <n v="4.152125"/>
    <n v="3.49095859872612"/>
    <n v="41.8915031847134"/>
    <n v="9.49"/>
    <n v="0.33"/>
    <n v="10.57866242038217"/>
    <n v="0.33"/>
    <n v="10.57866242038217"/>
    <n v="1.2"/>
    <n v="11.388"/>
    <n v="0"/>
    <n v="0.11471679877578"/>
    <s v="DENTRO DA META"/>
    <x v="0"/>
    <n v="1.08866242038217"/>
    <n v="1.2"/>
    <n v="67.56"/>
    <n v="49.8255"/>
    <n v="126.94394904458602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92"/>
    <n v="211219"/>
    <n v="7894904211210"/>
    <s v="PEPPERONI FATIADO SEARA 100G"/>
    <x v="2"/>
    <n v="3840"/>
    <s v="LOMBO CANADENSE"/>
    <s v="1601.00.00"/>
    <s v="UN"/>
    <n v="30"/>
    <n v="4"/>
    <s v="PRODUTO"/>
    <s v="83.044.016/0054-35"/>
    <n v="8.62"/>
    <n v="2.26275"/>
    <m/>
    <m/>
    <m/>
    <m/>
    <n v="6.35725"/>
    <n v="0.0102"/>
    <n v="0.0048"/>
    <n v="0.17"/>
    <n v="0.0165"/>
    <n v="0.076"/>
    <n v="0.2775"/>
    <n v="30"/>
    <n v="485.90445859872614"/>
    <n v="4.49461624203822"/>
    <n v="11.70219904458599"/>
    <n v="6.35725"/>
    <n v="5.34494904458599"/>
    <n v="160.3484713375797"/>
    <n v="13.69"/>
    <n v="0.33"/>
    <n v="16.1968152866242"/>
    <n v="0.33"/>
    <n v="16.1968152866242"/>
    <n v="1.2"/>
    <n v="16.428"/>
    <n v="0"/>
    <n v="0.1831128770361"/>
    <s v="DENTRO DA META"/>
    <x v="0"/>
    <n v="2.5068152866242"/>
    <n v="1.2"/>
    <n v="258.59999999999997"/>
    <n v="190.71749999999997"/>
    <n v="485.90445859872614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94"/>
    <n v="20226"/>
    <n v="7898396117777"/>
    <s v="PETISQUINHO PETISCAO CARNE 60G"/>
    <x v="3"/>
    <n v="590"/>
    <s v="CACHORRO - ALIMENTOS UMIDOS / PETISCOS"/>
    <s v="2309.90.90"/>
    <s v="UN"/>
    <n v="24"/>
    <n v="4"/>
    <s v="PRODUTO"/>
    <s v="57.014.433/0001-13"/>
    <n v="2.99"/>
    <n v="0.784875"/>
    <m/>
    <m/>
    <m/>
    <m/>
    <n v="2.205125"/>
    <n v="0.0102"/>
    <n v="0.0048"/>
    <n v="0.17"/>
    <n v="0.0165"/>
    <n v="0.076"/>
    <n v="0.2775"/>
    <n v="24"/>
    <n v="134.83566878980895"/>
    <n v="1.55903742038217"/>
    <n v="4.05911544585987"/>
    <n v="2.205125"/>
    <n v="1.85399044585987"/>
    <n v="44.49577070063697"/>
    <n v="4.69"/>
    <n v="0.33"/>
    <n v="5.61815286624204"/>
    <n v="0.33"/>
    <n v="5.61815286624204"/>
    <n v="1.2"/>
    <n v="5.628"/>
    <n v="0"/>
    <n v="0.19790039791941"/>
    <s v="DENTRO DA META"/>
    <x v="0"/>
    <n v="0.92815286624204"/>
    <n v="1.2"/>
    <n v="71.76000000000001"/>
    <n v="52.923"/>
    <n v="134.83566878980895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196"/>
    <n v="20227"/>
    <n v="7898396117869"/>
    <s v="PETISQUINHO PETISCAO FRANGO 60G"/>
    <x v="3"/>
    <n v="590"/>
    <s v="CACHORRO - ALIMENTOS UMIDOS / PETISCOS"/>
    <s v="2309.90.90"/>
    <s v="UN"/>
    <n v="24"/>
    <n v="4"/>
    <s v="PRODUTO"/>
    <s v="57.014.433/0001-13"/>
    <n v="2.99"/>
    <n v="0.784875"/>
    <m/>
    <m/>
    <m/>
    <m/>
    <n v="2.205125"/>
    <n v="0.0102"/>
    <n v="0.0048"/>
    <n v="0.17"/>
    <n v="0.0165"/>
    <n v="0.076"/>
    <n v="0.2775"/>
    <n v="24"/>
    <n v="134.83566878980895"/>
    <n v="1.55903742038217"/>
    <n v="4.05911544585987"/>
    <n v="2.205125"/>
    <n v="1.85399044585987"/>
    <n v="44.49577070063697"/>
    <n v="4.69"/>
    <n v="0.33"/>
    <n v="5.61815286624204"/>
    <n v="0.33"/>
    <n v="5.61815286624204"/>
    <n v="1.2"/>
    <n v="5.628"/>
    <n v="0"/>
    <n v="0.19790039791941"/>
    <s v="DENTRO DA META"/>
    <x v="0"/>
    <n v="0.92815286624204"/>
    <n v="1.2"/>
    <n v="71.76000000000001"/>
    <n v="52.923"/>
    <n v="134.83566878980895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200"/>
    <n v="326046"/>
    <n v="7894904326044"/>
    <s v="PIZZA SEARA CALABRESA 460G"/>
    <x v="4"/>
    <n v="2790"/>
    <s v="PRATOS PRONTOS DIVERSOS"/>
    <s v="1905.90.90"/>
    <s v="UN"/>
    <n v="12"/>
    <n v="4"/>
    <s v="PRODUTO"/>
    <s v="83.044.016/0054-35"/>
    <n v="9.79"/>
    <n v="2.569875"/>
    <m/>
    <m/>
    <m/>
    <m/>
    <n v="7.220125"/>
    <n v="0.0102"/>
    <n v="0.0048"/>
    <n v="0.17"/>
    <n v="0.0165"/>
    <n v="0.076"/>
    <n v="0.2775"/>
    <n v="12"/>
    <n v="220.74267515923572"/>
    <n v="5.10467436305733"/>
    <n v="13.29054856687898"/>
    <n v="7.220125"/>
    <n v="6.07042356687898"/>
    <n v="72.84508280254779"/>
    <n v="15.99"/>
    <n v="0.33"/>
    <n v="18.39522292993631"/>
    <n v="0.33"/>
    <n v="18.39522292993631"/>
    <n v="1.2"/>
    <n v="19.188"/>
    <n v="0"/>
    <n v="0.15042044589971"/>
    <s v="DENTRO DA META"/>
    <x v="0"/>
    <n v="2.40522292993631"/>
    <n v="1.2"/>
    <n v="117.47999999999999"/>
    <n v="86.64149999999999"/>
    <n v="220.74267515923572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201"/>
    <n v="325708"/>
    <n v="7894904325702"/>
    <s v="PIZZA SEARA FRANGO COM CATUPIRY 460G"/>
    <x v="4"/>
    <n v="2790"/>
    <s v="PRATOS PRONTOS DIVERSOS"/>
    <s v="1905.90.90"/>
    <s v="UN"/>
    <n v="12"/>
    <n v="4"/>
    <s v="PRODUTO"/>
    <s v="83.044.016/0054-35"/>
    <n v="9.79"/>
    <n v="2.569875"/>
    <m/>
    <m/>
    <m/>
    <m/>
    <n v="7.220125"/>
    <n v="0.0102"/>
    <n v="0.0048"/>
    <n v="0.17"/>
    <n v="0.0165"/>
    <n v="0.076"/>
    <n v="0.2775"/>
    <n v="12"/>
    <n v="220.74267515923572"/>
    <n v="5.10467436305733"/>
    <n v="13.29054856687898"/>
    <n v="7.220125"/>
    <n v="6.07042356687898"/>
    <n v="72.84508280254779"/>
    <n v="15.99"/>
    <n v="0.33"/>
    <n v="18.39522292993631"/>
    <n v="0.33"/>
    <n v="18.39522292993631"/>
    <n v="1.2"/>
    <n v="19.188"/>
    <n v="0"/>
    <n v="0.15042044589971"/>
    <s v="DENTRO DA META"/>
    <x v="0"/>
    <n v="2.40522292993631"/>
    <n v="1.2"/>
    <n v="117.47999999999999"/>
    <n v="86.64149999999999"/>
    <n v="220.74267515923572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203"/>
    <n v="326062"/>
    <n v="7894904326068"/>
    <s v="PIZZA SEARA MUSSARELA 440G"/>
    <x v="4"/>
    <n v="2790"/>
    <s v="PRATOS PRONTOS DIVERSOS"/>
    <s v="1905.90.90"/>
    <s v="UN"/>
    <n v="12"/>
    <n v="4"/>
    <s v="PRODUTO"/>
    <s v="83.044.016/0054-35"/>
    <n v="9.79"/>
    <n v="2.569875"/>
    <m/>
    <m/>
    <m/>
    <m/>
    <n v="7.220125"/>
    <n v="0.0102"/>
    <n v="0.0048"/>
    <n v="0.17"/>
    <n v="0.0165"/>
    <n v="0.076"/>
    <n v="0.2775"/>
    <n v="12"/>
    <n v="220.74267515923572"/>
    <n v="5.10467436305733"/>
    <n v="13.29054856687898"/>
    <n v="7.220125"/>
    <n v="6.07042356687898"/>
    <n v="72.84508280254779"/>
    <n v="15.99"/>
    <n v="0.33"/>
    <n v="18.39522292993631"/>
    <n v="0.33"/>
    <n v="18.39522292993631"/>
    <n v="1.2"/>
    <n v="19.188"/>
    <n v="0"/>
    <n v="0.15042044589971"/>
    <s v="DENTRO DA META"/>
    <x v="0"/>
    <n v="2.40522292993631"/>
    <n v="1.2"/>
    <n v="117.47999999999999"/>
    <n v="86.64149999999999"/>
    <n v="220.74267515923572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205"/>
    <n v="216629"/>
    <n v="7894904216628"/>
    <s v="PIZZA SEARA PEPPERONI 500G"/>
    <x v="4"/>
    <n v="2790"/>
    <s v="PRATOS PRONTOS DIVERSOS"/>
    <s v="1905.90.90"/>
    <s v="UN"/>
    <n v="8"/>
    <n v="4"/>
    <s v="PRODUTO"/>
    <s v="83.044.016/0054-35"/>
    <n v="12.22"/>
    <n v="3.20775"/>
    <m/>
    <m/>
    <m/>
    <m/>
    <n v="9.01225"/>
    <n v="0.0102"/>
    <n v="0.0048"/>
    <n v="0.17"/>
    <n v="0.0165"/>
    <n v="0.076"/>
    <n v="0.2775"/>
    <n v="8"/>
    <n v="183.68917197452234"/>
    <n v="6.37171815286624"/>
    <n v="16.58942834394905"/>
    <n v="9.01225"/>
    <n v="7.57717834394905"/>
    <n v="60.61742675159239"/>
    <n v="19.99"/>
    <n v="0.33"/>
    <n v="22.96114649681529"/>
    <n v="0.33"/>
    <n v="22.96114649681529"/>
    <n v="1.2"/>
    <n v="23.988"/>
    <n v="0"/>
    <n v="0.1486316406611"/>
    <s v="DENTRO DA META"/>
    <x v="0"/>
    <n v="2.97114649681529"/>
    <n v="1.2"/>
    <n v="97.76000000000001"/>
    <n v="72.098"/>
    <n v="183.68917197452234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206"/>
    <n v="827223"/>
    <n v="7894904827220"/>
    <s v="PIZZA SEARA PORTUGUESA 460G"/>
    <x v="4"/>
    <n v="2790"/>
    <s v="PRATOS PRONTOS DIVERSOS"/>
    <s v="1905.90.90"/>
    <s v="UN"/>
    <n v="12"/>
    <n v="4"/>
    <s v="PRODUTO"/>
    <s v="83.044.016/0054-35"/>
    <n v="9.79"/>
    <n v="2.569875"/>
    <m/>
    <m/>
    <m/>
    <m/>
    <n v="7.220125"/>
    <n v="0.0102"/>
    <n v="0.0048"/>
    <n v="0.17"/>
    <n v="0.0165"/>
    <n v="0.076"/>
    <n v="0.2775"/>
    <n v="12"/>
    <n v="220.74267515923572"/>
    <n v="5.10467436305733"/>
    <n v="13.29054856687898"/>
    <n v="7.220125"/>
    <n v="6.07042356687898"/>
    <n v="72.84508280254779"/>
    <n v="15.99"/>
    <n v="0.33"/>
    <n v="18.39522292993631"/>
    <n v="0.33"/>
    <n v="18.39522292993631"/>
    <n v="1.2"/>
    <n v="19.188"/>
    <n v="0"/>
    <n v="0.15042044589971"/>
    <s v="DENTRO DA META"/>
    <x v="0"/>
    <n v="2.40522292993631"/>
    <n v="1.2"/>
    <n v="117.47999999999999"/>
    <n v="86.64149999999999"/>
    <n v="220.74267515923572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208"/>
    <n v="228299"/>
    <n v="7894904000739"/>
    <s v="POLPETONE SEARA GOURMET 320G"/>
    <x v="4"/>
    <n v="2790"/>
    <s v="PRATOS PRONTOS DIVERSOS"/>
    <s v="1602.50.00"/>
    <s v="UN"/>
    <n v="12"/>
    <n v="4"/>
    <s v="PRODUTO"/>
    <s v="83.044.016/0054-35"/>
    <n v="15.1"/>
    <n v="3.96375"/>
    <m/>
    <m/>
    <m/>
    <m/>
    <n v="11.13625"/>
    <n v="0.0102"/>
    <n v="0.0048"/>
    <n v="0.17"/>
    <n v="0.0165"/>
    <n v="0.076"/>
    <n v="0.2775"/>
    <n v="12"/>
    <n v="340.47133757961791"/>
    <n v="7.87339968152866"/>
    <n v="20.4992117834395"/>
    <n v="11.13625"/>
    <n v="9.36296178343949"/>
    <n v="112.35554140127394"/>
    <n v="23.9"/>
    <n v="0.33"/>
    <n v="28.37261146496816"/>
    <n v="0.33"/>
    <n v="28.37261146496816"/>
    <n v="1.2"/>
    <n v="28.68"/>
    <n v="0"/>
    <n v="0.18713855501959"/>
    <s v="DENTRO DA META"/>
    <x v="0"/>
    <n v="4.47261146496816"/>
    <n v="1.2"/>
    <n v="181.19999999999999"/>
    <n v="133.63499999999999"/>
    <n v="340.4713375796179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209"/>
    <n v="6300"/>
    <n v="7894904006304"/>
    <s v="PRESUNTO COZ MAGRO OVAL SEARA KG"/>
    <x v="2"/>
    <n v="2840"/>
    <s v="PRESUNTO"/>
    <s v="1602.49.00"/>
    <s v="KG"/>
    <n v="13.6"/>
    <n v="4"/>
    <s v="PRODUTO"/>
    <s v="83.044.016/0054-35"/>
    <n v="19.76"/>
    <n v="5.187"/>
    <m/>
    <m/>
    <m/>
    <m/>
    <n v="14.573"/>
    <n v="0.0102"/>
    <n v="0.0048"/>
    <n v="0.17"/>
    <n v="0.0165"/>
    <n v="0.076"/>
    <n v="0.2775"/>
    <n v="13.6"/>
    <n v="504.94980891719757"/>
    <n v="10.30320382165606"/>
    <n v="26.82545859872612"/>
    <n v="14.573"/>
    <n v="12.25245859872612"/>
    <n v="166.63343694267525"/>
    <n v="29.9"/>
    <n v="0.33"/>
    <n v="37.12866242038218"/>
    <n v="0.33"/>
    <n v="37.12866242038218"/>
    <n v="1.2"/>
    <n v="35.88"/>
    <n v="0"/>
    <n v="0.24176128496261"/>
    <s v="DENTRO DA META"/>
    <x v="1"/>
    <n v="7.22866242038218"/>
    <n v="1.2"/>
    <n v="268.73599999999999"/>
    <n v="198.19280000000001"/>
    <n v="504.94980891719757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210"/>
    <n v="7749"/>
    <n v="7894904007745"/>
    <s v="PRESUNTO DEF. SEARA GOURMET KG"/>
    <x v="2"/>
    <n v="2840"/>
    <s v="PRESUNTO"/>
    <s v="1602.49.00"/>
    <s v="KG"/>
    <n v="7"/>
    <n v="4"/>
    <s v="PRODUTO"/>
    <s v="83.044.016/0054-35"/>
    <n v="35.78"/>
    <n v="9.39225"/>
    <m/>
    <m/>
    <m/>
    <m/>
    <n v="26.38775"/>
    <n v="0.0102"/>
    <n v="0.0048"/>
    <n v="0.17"/>
    <n v="0.0165"/>
    <n v="0.076"/>
    <n v="0.2775"/>
    <n v="7"/>
    <n v="470.60955414012756"/>
    <n v="18.65630732484077"/>
    <n v="48.57362898089174"/>
    <n v="26.38775"/>
    <n v="22.18587898089174"/>
    <n v="155.30115286624218"/>
    <n v="67.90000000000001"/>
    <n v="0.33"/>
    <n v="67.22993630573251"/>
    <n v="0.33"/>
    <n v="67.22993630573251"/>
    <n v="1.2"/>
    <n v="81.48"/>
    <n v="0"/>
    <n v="-0.0098683901954"/>
    <s v="DENTRO DA META"/>
    <x v="0"/>
    <n v="-0.6700636942675"/>
    <n v="1.2"/>
    <n v="250.46000000000001"/>
    <n v="184.71424999999999"/>
    <n v="470.60955414012756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214"/>
    <n v="69"/>
    <n v="7896077600303"/>
    <s v="QUEIJO DE COALHO EM PALITO CRIOULO 400G"/>
    <x v="2"/>
    <n v="1170"/>
    <s v="DEMAIS QUEIJOS"/>
    <s v="0406.90.20"/>
    <s v="KG"/>
    <n v="5"/>
    <n v="4"/>
    <s v="PRODUTO"/>
    <s v="78.900.511/0007-42"/>
    <n v="36.43757159221077"/>
    <n v="9.56486254295533"/>
    <m/>
    <m/>
    <m/>
    <m/>
    <n v="26.87270904925544"/>
    <n v="0.0102"/>
    <n v="0.0048"/>
    <n v="0.17"/>
    <n v="0.0165"/>
    <n v="0.076"/>
    <n v="0.2775"/>
    <n v="5"/>
    <n v="342.3275038121713"/>
    <n v="18.99917646157551"/>
    <n v="49.46632430085875"/>
    <n v="26.87270904925544"/>
    <n v="22.59361525160331"/>
    <n v="112.96807625801655"/>
    <n v="66.84999999999999"/>
    <n v="0.33"/>
    <n v="68.46550076243426"/>
    <n v="0.33"/>
    <n v="68.46550076243426"/>
    <n v="1.2"/>
    <n v="80.21999999999998"/>
    <n v="0"/>
    <n v="0.02416605478585"/>
    <s v="DENTRO DA META"/>
    <x v="0"/>
    <n v="1.61550076243427"/>
    <n v="1.2"/>
    <n v="182.18785796105382"/>
    <n v="134.3635452462772"/>
    <n v="342.3275038121713"/>
    <x v="0"/>
    <m/>
    <m/>
    <s v="LATICINIOS LACTO"/>
    <s v="Comercial"/>
    <s v="SIM"/>
    <s v="SIM"/>
    <s v="00 - Mercadoria para Revenda"/>
    <m/>
    <m/>
    <m/>
    <m/>
    <m/>
    <m/>
    <m/>
    <n v="138"/>
    <n v="140.62200000000001"/>
    <n v="121"/>
    <s v="PR"/>
    <s v="SP"/>
    <s v="Revenda"/>
    <n v="5102"/>
    <m/>
    <m/>
    <m/>
    <m/>
    <m/>
    <m/>
    <m/>
    <n v="102"/>
    <n v="8"/>
    <n v="8"/>
    <m/>
  </r>
  <r>
    <x v="0"/>
    <n v="221215"/>
    <n v="83"/>
    <n v="7896077600433"/>
    <s v="QUEIJO DE COALHO EM PALITO CRIOULO C/ ORÉGANO, SALSA E CEBOLINHA 400G"/>
    <x v="2"/>
    <n v="1170"/>
    <s v="DEMAIS QUEIJOS"/>
    <s v="0406.90.20"/>
    <s v="KG"/>
    <n v="5"/>
    <n v="4"/>
    <s v="PRODUTO"/>
    <s v="78.900.511/0007-42"/>
    <n v="36.43757159221077"/>
    <n v="9.56486254295533"/>
    <m/>
    <m/>
    <m/>
    <m/>
    <n v="26.87270904925544"/>
    <n v="0.0102"/>
    <n v="0.0048"/>
    <n v="0.17"/>
    <n v="0.0165"/>
    <n v="0.076"/>
    <n v="0.2775"/>
    <n v="5"/>
    <n v="342.3275038121713"/>
    <n v="18.99917646157551"/>
    <n v="49.46632430085875"/>
    <n v="26.87270904925544"/>
    <n v="22.59361525160331"/>
    <n v="112.96807625801655"/>
    <n v="66.84999999999999"/>
    <n v="0.33"/>
    <n v="68.46550076243426"/>
    <n v="0.33"/>
    <n v="68.46550076243426"/>
    <n v="1.2"/>
    <n v="80.21999999999998"/>
    <n v="0"/>
    <n v="0.02416605478585"/>
    <s v="DENTRO DA META"/>
    <x v="0"/>
    <n v="1.61550076243427"/>
    <n v="1.2"/>
    <n v="182.18785796105382"/>
    <n v="134.3635452462772"/>
    <n v="342.3275038121713"/>
    <x v="0"/>
    <m/>
    <m/>
    <s v="LATICINIOS LACTO"/>
    <s v="Comercial"/>
    <s v="SIM"/>
    <s v="SIM"/>
    <s v="00 - Mercadoria para Revenda"/>
    <m/>
    <m/>
    <m/>
    <m/>
    <m/>
    <m/>
    <m/>
    <n v="138"/>
    <n v="140.62200000000001"/>
    <n v="121"/>
    <s v="PR"/>
    <s v="SP"/>
    <s v="Revenda"/>
    <n v="5102"/>
    <m/>
    <m/>
    <m/>
    <m/>
    <m/>
    <m/>
    <m/>
    <n v="102"/>
    <n v="8"/>
    <n v="8"/>
    <m/>
  </r>
  <r>
    <x v="0"/>
    <n v="221217"/>
    <n v="3261"/>
    <n v="7896331100631"/>
    <s v="QUEIJO MINAS PADRAO AVIACAO FRACIONADO KG GRN"/>
    <x v="2"/>
    <n v="2930"/>
    <s v="QUEIJO MINAS PADRAO"/>
    <s v="0406.90.30"/>
    <s v="KG"/>
    <n v="1"/>
    <n v="0"/>
    <s v="PRODUTO"/>
    <n v="27152731000109"/>
    <n v="51.22"/>
    <n v="13.44525"/>
    <m/>
    <m/>
    <m/>
    <m/>
    <n v="37.77475"/>
    <n v="0.0102"/>
    <n v="0.0048"/>
    <n v="0.17"/>
    <n v="0.0165"/>
    <n v="0.076"/>
    <n v="0.2775"/>
    <n v="1"/>
    <n v="96.24140127388537"/>
    <n v="26.70698885350319"/>
    <n v="69.53441242038218"/>
    <n v="37.77475"/>
    <n v="31.75966242038218"/>
    <n v="31.75966242038218"/>
    <n v="89.90000000000001"/>
    <n v="0.33"/>
    <n v="96.24140127388537"/>
    <n v="0.33"/>
    <n v="96.24140127388537"/>
    <n v="1.2"/>
    <n v="107.88000000000001"/>
    <n v="0"/>
    <n v="0.07053839014333"/>
    <s v="DENTRO DA META"/>
    <x v="0"/>
    <n v="6.34140127388537"/>
    <n v="1.2"/>
    <n v="51.22"/>
    <n v="37.77475"/>
    <n v="96.24140127388537"/>
    <x v="0"/>
    <m/>
    <m/>
    <s v="M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221"/>
    <n v="262"/>
    <n v="7896077600778"/>
    <s v="QUEIJO MUSSARELA CRIOULO FATIADO 150G"/>
    <x v="2"/>
    <n v="2880"/>
    <s v="QUEIJO MUSSARELA"/>
    <s v="0406.10.10"/>
    <s v="UN"/>
    <n v="24"/>
    <n v="4"/>
    <s v="PRODUTO"/>
    <s v="78.900.511/0007-42"/>
    <n v="4.983"/>
    <n v="1.3080375"/>
    <m/>
    <m/>
    <m/>
    <m/>
    <n v="3.6749625"/>
    <n v="0.0102"/>
    <n v="0.0048"/>
    <n v="0.17"/>
    <n v="0.0165"/>
    <n v="0.076"/>
    <n v="0.2775"/>
    <n v="24"/>
    <n v="224.71108280254779"/>
    <n v="2.59822189490446"/>
    <n v="6.76473988853503"/>
    <n v="3.6749625"/>
    <n v="3.08977738853503"/>
    <n v="74.1546573248408"/>
    <n v="9.26"/>
    <n v="0.33"/>
    <n v="9.36296178343949"/>
    <n v="0.33"/>
    <n v="9.36296178343949"/>
    <n v="1.2"/>
    <n v="11.112"/>
    <n v="0"/>
    <n v="0.01111898309282"/>
    <s v="DENTRO DA META"/>
    <x v="0"/>
    <n v="0.10296178343949"/>
    <n v="1.2"/>
    <n v="119.59199999999998"/>
    <n v="88.19909999999999"/>
    <n v="224.71108280254779"/>
    <x v="0"/>
    <m/>
    <m/>
    <s v="LATICINIOS LACTO"/>
    <s v="Comercial"/>
    <s v="SIM"/>
    <s v="SIM"/>
    <s v="00 - Mercadoria para Revenda"/>
    <m/>
    <m/>
    <m/>
    <m/>
    <m/>
    <m/>
    <m/>
    <n v="138"/>
    <n v="140.62200000000001"/>
    <n v="121"/>
    <s v="PR"/>
    <s v="SP"/>
    <s v="Revenda"/>
    <n v="5102"/>
    <m/>
    <m/>
    <m/>
    <m/>
    <m/>
    <m/>
    <m/>
    <n v="102"/>
    <n v="8"/>
    <n v="8"/>
    <m/>
  </r>
  <r>
    <x v="0"/>
    <n v="221222"/>
    <n v="393"/>
    <n v="7896077601508"/>
    <s v="QUEIJO MUSSARELA CRIOULO LIGHT FATIADO 150G"/>
    <x v="2"/>
    <n v="2880"/>
    <s v="QUEIJO MUSSARELA"/>
    <s v="0406.10.10"/>
    <s v="UN"/>
    <n v="12"/>
    <n v="4"/>
    <s v="PRODUTO"/>
    <s v="78.900.511/0007-42"/>
    <n v="5.3625"/>
    <n v="1.40765625"/>
    <m/>
    <m/>
    <m/>
    <m/>
    <n v="3.95484375"/>
    <n v="0.0102"/>
    <n v="0.0048"/>
    <n v="0.17"/>
    <n v="0.0165"/>
    <n v="0.076"/>
    <n v="0.2775"/>
    <n v="12"/>
    <n v="120.91242038216564"/>
    <n v="2.79609972133758"/>
    <n v="7.27993531050956"/>
    <n v="3.95484375"/>
    <n v="3.32509156050956"/>
    <n v="39.90109872611468"/>
    <n v="11.22"/>
    <n v="0.33"/>
    <n v="10.07603503184714"/>
    <n v="0.33"/>
    <n v="10.07603503184714"/>
    <n v="1.2"/>
    <n v="13.464"/>
    <n v="0"/>
    <n v="-0.10195766204571"/>
    <s v="DENTRO DA META"/>
    <x v="0"/>
    <n v="-1.14396496815286"/>
    <n v="1.2"/>
    <n v="64.34999999999999"/>
    <n v="47.458125"/>
    <n v="120.91242038216564"/>
    <x v="0"/>
    <m/>
    <m/>
    <s v="LATICINIOS LACTO"/>
    <s v="Comercial"/>
    <s v="SIM"/>
    <s v="SIM"/>
    <s v="00 - Mercadoria para Revenda"/>
    <m/>
    <m/>
    <m/>
    <m/>
    <m/>
    <m/>
    <m/>
    <n v="138"/>
    <n v="140.62200000000001"/>
    <n v="121"/>
    <s v="PR"/>
    <s v="SP"/>
    <s v="Revenda"/>
    <n v="5102"/>
    <m/>
    <m/>
    <m/>
    <m/>
    <m/>
    <m/>
    <m/>
    <n v="102"/>
    <n v="8"/>
    <n v="8"/>
    <m/>
  </r>
  <r>
    <x v="0"/>
    <n v="221223"/>
    <n v="3145"/>
    <n v="7896331100716"/>
    <s v="QUEIJO PARMESAO FATIADO AVIACAO FRACIONADO KG GRN"/>
    <x v="2"/>
    <n v="2940"/>
    <s v="QUEIJO PARMESAO"/>
    <s v="0406.90.30"/>
    <s v="KG"/>
    <n v="1"/>
    <n v="0"/>
    <s v="PRODUTO"/>
    <n v="27152731000109"/>
    <n v="84"/>
    <n v="22.05"/>
    <m/>
    <m/>
    <m/>
    <m/>
    <n v="61.95"/>
    <n v="0.0102"/>
    <n v="0.0048"/>
    <n v="0.17"/>
    <n v="0.0165"/>
    <n v="0.076"/>
    <n v="0.2775"/>
    <n v="1"/>
    <n v="157.83439490445863"/>
    <n v="43.79904458598728"/>
    <n v="114.03535031847136"/>
    <n v="61.95"/>
    <n v="52.08535031847136"/>
    <n v="52.08535031847136"/>
    <n v="135.90000000000001"/>
    <n v="0.33"/>
    <n v="157.83439490445863"/>
    <n v="0.33"/>
    <n v="157.83439490445863"/>
    <n v="1.2"/>
    <n v="163.08000000000001"/>
    <n v="0"/>
    <n v="0.16140099267446"/>
    <s v="DENTRO DA META"/>
    <x v="0"/>
    <n v="21.93439490445863"/>
    <n v="1.2"/>
    <n v="84"/>
    <n v="61.95"/>
    <n v="157.83439490445863"/>
    <x v="0"/>
    <m/>
    <m/>
    <s v="M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224"/>
    <n v="266"/>
    <n v="7896077600785"/>
    <s v="QUEIJO PRATO CRIOULO FATIADO 150G"/>
    <x v="2"/>
    <n v="2950"/>
    <s v="QUEIJO PRATO"/>
    <s v="0406.10.20"/>
    <s v="UN"/>
    <n v="24"/>
    <n v="4"/>
    <s v="PRODUTO"/>
    <s v="78.900.511/0007-42"/>
    <n v="5.3265"/>
    <n v="1.39820625"/>
    <m/>
    <m/>
    <m/>
    <m/>
    <n v="3.92829375"/>
    <n v="0.0102"/>
    <n v="0.0048"/>
    <n v="0.17"/>
    <n v="0.0165"/>
    <n v="0.076"/>
    <n v="0.2775"/>
    <n v="24"/>
    <n v="240.20140127388538"/>
    <n v="2.7773287022293"/>
    <n v="7.23106301751592"/>
    <n v="3.92829375"/>
    <n v="3.30276926751592"/>
    <n v="79.2664624203822"/>
    <n v="11.32"/>
    <n v="0.33"/>
    <n v="10.00839171974522"/>
    <n v="0.33"/>
    <n v="10.00839171974522"/>
    <n v="1.2"/>
    <n v="13.584"/>
    <n v="0"/>
    <n v="-0.1158664558529"/>
    <s v="DENTRO DA META"/>
    <x v="0"/>
    <n v="-1.31160828025478"/>
    <n v="1.2"/>
    <n v="127.83600000000001"/>
    <n v="94.27905"/>
    <n v="240.20140127388538"/>
    <x v="0"/>
    <m/>
    <m/>
    <s v="LATICINIOS LACTO"/>
    <s v="Comercial"/>
    <s v="SIM"/>
    <s v="SIM"/>
    <s v="00 - Mercadoria para Revenda"/>
    <m/>
    <m/>
    <m/>
    <m/>
    <m/>
    <m/>
    <m/>
    <n v="138"/>
    <n v="140.62200000000001"/>
    <n v="121"/>
    <s v="PR"/>
    <s v="SP"/>
    <s v="Revenda"/>
    <n v="5102"/>
    <m/>
    <m/>
    <m/>
    <m/>
    <m/>
    <m/>
    <m/>
    <n v="102"/>
    <n v="8"/>
    <n v="8"/>
    <m/>
  </r>
  <r>
    <x v="0"/>
    <n v="221226"/>
    <n v="356"/>
    <n v="7896077601232"/>
    <s v="QUEIJO PROVOLONE CRIOULO FRESCO DEFUMADO FATIADO 150G"/>
    <x v="2"/>
    <n v="2960"/>
    <s v="QUEIJO PROVOLONE"/>
    <s v="0406.90.20"/>
    <s v="KG"/>
    <n v="1.8"/>
    <n v="4"/>
    <s v="PRODUTO"/>
    <s v="78.900.511/0007-42"/>
    <n v="43.8831615120275"/>
    <n v="11.51932989690722"/>
    <m/>
    <m/>
    <m/>
    <m/>
    <n v="32.36383161512028"/>
    <n v="0.0102"/>
    <n v="0.0048"/>
    <n v="0.17"/>
    <n v="0.0165"/>
    <n v="0.076"/>
    <n v="0.2775"/>
    <n v="1.8"/>
    <n v="148.42011950883187"/>
    <n v="22.88143509094492"/>
    <n v="59.57418685840612"/>
    <n v="32.36383161512028"/>
    <n v="27.21035524328585"/>
    <n v="48.97863943791452"/>
    <n v="76.90000000000001"/>
    <n v="0.33"/>
    <n v="82.45562194935104"/>
    <n v="0.33"/>
    <n v="82.45562194935104"/>
    <n v="1.2"/>
    <n v="92.28"/>
    <n v="0"/>
    <n v="0.07224475876919"/>
    <s v="DENTRO DA META"/>
    <x v="0"/>
    <n v="5.55562194935104"/>
    <n v="1.2"/>
    <n v="78.9896907216495"/>
    <n v="58.2548969072165"/>
    <n v="148.42011950883187"/>
    <x v="0"/>
    <m/>
    <m/>
    <s v="LATICINIOS LACTO"/>
    <s v="Comercial"/>
    <s v="SIM"/>
    <s v="SIM"/>
    <s v="00 - Mercadoria para Revenda"/>
    <m/>
    <m/>
    <m/>
    <m/>
    <m/>
    <m/>
    <m/>
    <n v="138"/>
    <n v="140.62200000000001"/>
    <n v="121"/>
    <s v="PR"/>
    <s v="SP"/>
    <s v="Revenda"/>
    <n v="5102"/>
    <m/>
    <m/>
    <m/>
    <m/>
    <m/>
    <m/>
    <m/>
    <n v="102"/>
    <n v="8"/>
    <n v="8"/>
    <m/>
  </r>
  <r>
    <x v="0"/>
    <n v="221334"/>
    <n v="10219838"/>
    <n v="7896029075708"/>
    <s v="RACAO PEDIGREE AD CARNE&amp;FRANGO 10,1KG"/>
    <x v="3"/>
    <n v="570"/>
    <s v="CACHORRO - ALIMENTOS SECOS"/>
    <s v="2309.90.10"/>
    <s v="UN"/>
    <n v="1"/>
    <n v="0"/>
    <s v="PRODUTO"/>
    <s v="33.929.075/0001-00"/>
    <n v="107.51000000000001"/>
    <n v="28.221375"/>
    <m/>
    <m/>
    <m/>
    <m/>
    <n v="79.288625"/>
    <n v="0.0102"/>
    <n v="0.0048"/>
    <n v="0.17"/>
    <n v="0.0165"/>
    <n v="0.076"/>
    <n v="0.2775"/>
    <n v="1"/>
    <n v="202.00923566878984"/>
    <n v="56.05756289808919"/>
    <n v="145.95167277070067"/>
    <n v="79.288625"/>
    <n v="66.66304777070067"/>
    <n v="66.66304777070067"/>
    <n v="175.69"/>
    <n v="0.33"/>
    <n v="202.00923566878984"/>
    <n v="0.33"/>
    <n v="202.00923566878984"/>
    <n v="1.2"/>
    <n v="210.828"/>
    <n v="0"/>
    <n v="0.1498049727861"/>
    <s v="DENTRO DA META"/>
    <x v="0"/>
    <n v="26.31923566878984"/>
    <n v="1.2"/>
    <n v="107.51000000000001"/>
    <n v="79.288625"/>
    <n v="202.00923566878984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35"/>
    <n v="10222519"/>
    <n v="7896029075685"/>
    <s v="RACAO PEDIGREE AD CARNE&amp;FRANGO 1KG"/>
    <x v="3"/>
    <n v="570"/>
    <s v="CACHORRO - ALIMENTOS SECOS"/>
    <s v="2309.90.10"/>
    <s v="UN"/>
    <n v="10"/>
    <n v="0"/>
    <s v="PRODUTO"/>
    <s v="33.929.075/0001-00"/>
    <n v="16.83"/>
    <n v="4.417875"/>
    <m/>
    <m/>
    <m/>
    <m/>
    <n v="12.412125"/>
    <n v="0.0102"/>
    <n v="0.0048"/>
    <n v="0.17"/>
    <n v="0.0165"/>
    <n v="0.076"/>
    <n v="0.2775"/>
    <n v="10"/>
    <n v="316.2324840764332"/>
    <n v="8.77545143312102"/>
    <n v="22.8477969745223"/>
    <n v="12.412125"/>
    <n v="10.4356719745223"/>
    <n v="104.35671974522296"/>
    <n v="26.49"/>
    <n v="0.33"/>
    <n v="31.62324840764332"/>
    <n v="0.33"/>
    <n v="31.62324840764332"/>
    <n v="1.2"/>
    <n v="31.788"/>
    <n v="0"/>
    <n v="0.19378061184007"/>
    <s v="DENTRO DA META"/>
    <x v="0"/>
    <n v="5.13324840764332"/>
    <n v="1.2"/>
    <n v="168.29999999999998"/>
    <n v="124.12125"/>
    <n v="316.2324840764332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37"/>
    <n v="10219926"/>
    <n v="7896029068328"/>
    <s v="RACAO PEDIGREE AD CARNE&amp;VEGETAIS 10,1KG"/>
    <x v="3"/>
    <n v="570"/>
    <s v="CACHORRO - ALIMENTOS SECOS"/>
    <s v="2309.90.10"/>
    <s v="UN"/>
    <n v="1"/>
    <n v="0"/>
    <s v="PRODUTO"/>
    <s v="33.929.075/0001-00"/>
    <n v="107.51000000000001"/>
    <n v="28.221375"/>
    <m/>
    <m/>
    <m/>
    <m/>
    <n v="79.288625"/>
    <n v="0.0102"/>
    <n v="0.0048"/>
    <n v="0.17"/>
    <n v="0.0165"/>
    <n v="0.076"/>
    <n v="0.2775"/>
    <n v="1"/>
    <n v="202.00923566878984"/>
    <n v="56.05756289808919"/>
    <n v="145.95167277070067"/>
    <n v="79.288625"/>
    <n v="66.66304777070067"/>
    <n v="66.66304777070067"/>
    <n v="175.69"/>
    <n v="0.33"/>
    <n v="202.00923566878984"/>
    <n v="0.33"/>
    <n v="202.00923566878984"/>
    <n v="1.2"/>
    <n v="210.828"/>
    <n v="0"/>
    <n v="0.1498049727861"/>
    <s v="DENTRO DA META"/>
    <x v="0"/>
    <n v="26.31923566878984"/>
    <n v="1.2"/>
    <n v="107.51000000000001"/>
    <n v="79.288625"/>
    <n v="202.00923566878984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38"/>
    <n v="10222508"/>
    <n v="7896029006948"/>
    <s v="RACAO PEDIGREE AD CARNE&amp;VEGETAIS 1KG"/>
    <x v="3"/>
    <n v="570"/>
    <s v="CACHORRO - ALIMENTOS SECOS"/>
    <s v="2309.90.10"/>
    <s v="UN"/>
    <n v="10"/>
    <n v="0"/>
    <s v="PRODUTO"/>
    <s v="33.929.075/0001-00"/>
    <n v="16.83"/>
    <n v="4.417875"/>
    <m/>
    <m/>
    <m/>
    <m/>
    <n v="12.412125"/>
    <n v="0.0102"/>
    <n v="0.0048"/>
    <n v="0.17"/>
    <n v="0.0165"/>
    <n v="0.076"/>
    <n v="0.2775"/>
    <n v="10"/>
    <n v="316.2324840764332"/>
    <n v="8.77545143312102"/>
    <n v="22.8477969745223"/>
    <n v="12.412125"/>
    <n v="10.4356719745223"/>
    <n v="104.35671974522296"/>
    <n v="26.9"/>
    <n v="0.33"/>
    <n v="31.62324840764332"/>
    <n v="0.33"/>
    <n v="31.62324840764332"/>
    <n v="1.2"/>
    <n v="32.27999999999999"/>
    <n v="0"/>
    <n v="0.17558544266332"/>
    <s v="DENTRO DA META"/>
    <x v="0"/>
    <n v="4.72324840764332"/>
    <n v="1.2"/>
    <n v="168.29999999999998"/>
    <n v="124.12125"/>
    <n v="316.2324840764332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40"/>
    <n v="10222510"/>
    <n v="7797453062251"/>
    <s v="RACAO PEDIGREE AD CARNE&amp;VEGETAIS 3KG"/>
    <x v="3"/>
    <n v="570"/>
    <s v="CACHORRO - ALIMENTOS SECOS"/>
    <s v="2309.90.10"/>
    <s v="UN"/>
    <n v="6"/>
    <n v="0"/>
    <s v="PRODUTO"/>
    <s v="33.929.075/0001-00"/>
    <n v="44.07"/>
    <n v="11.568375"/>
    <m/>
    <m/>
    <m/>
    <m/>
    <n v="32.501625"/>
    <n v="0.0102"/>
    <n v="0.0048"/>
    <n v="0.17"/>
    <n v="0.0165"/>
    <n v="0.076"/>
    <n v="0.2775"/>
    <n v="6"/>
    <n v="496.84012738853505"/>
    <n v="22.97885589171975"/>
    <n v="59.82783200636943"/>
    <n v="32.501625"/>
    <n v="27.32620700636944"/>
    <n v="163.95724203821663"/>
    <n v="69.90000000000001"/>
    <n v="0.33"/>
    <n v="82.80668789808918"/>
    <n v="0.33"/>
    <n v="82.80668789808918"/>
    <n v="1.2"/>
    <n v="83.88000000000001"/>
    <n v="0"/>
    <n v="0.18464503430743"/>
    <s v="DENTRO DA META"/>
    <x v="0"/>
    <n v="12.90668789808917"/>
    <n v="1.2"/>
    <n v="264.42000000000002"/>
    <n v="195.00975"/>
    <n v="496.84012738853505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43"/>
    <n v="10222513"/>
    <n v="7896029069127"/>
    <s v="RACAO PEDIGREE AD RACAS PEQ 3KG"/>
    <x v="3"/>
    <n v="570"/>
    <s v="CACHORRO - ALIMENTOS SECOS"/>
    <s v="2309.90.10"/>
    <s v="UN"/>
    <n v="6"/>
    <n v="0"/>
    <s v="PRODUTO"/>
    <s v="33.929.075/0001-00"/>
    <n v="44.07"/>
    <n v="11.568375"/>
    <m/>
    <m/>
    <m/>
    <m/>
    <n v="32.501625"/>
    <n v="0.0102"/>
    <n v="0.0048"/>
    <n v="0.17"/>
    <n v="0.0165"/>
    <n v="0.076"/>
    <n v="0.2775"/>
    <n v="6"/>
    <n v="496.84012738853505"/>
    <n v="22.97885589171975"/>
    <n v="59.82783200636943"/>
    <n v="32.501625"/>
    <n v="27.32620700636944"/>
    <n v="163.95724203821663"/>
    <n v="69.90000000000001"/>
    <n v="0.33"/>
    <n v="82.80668789808918"/>
    <n v="0.33"/>
    <n v="82.80668789808918"/>
    <n v="1.2"/>
    <n v="83.88000000000001"/>
    <n v="0"/>
    <n v="0.18464503430743"/>
    <s v="DENTRO DA META"/>
    <x v="0"/>
    <n v="12.90668789808917"/>
    <n v="1.2"/>
    <n v="264.42000000000002"/>
    <n v="195.00975"/>
    <n v="496.84012738853505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44"/>
    <n v="10221529"/>
    <n v="7896029095645"/>
    <s v="RACAO PEDIGREE EQN AD RACAS PEQ 1KG"/>
    <x v="3"/>
    <n v="570"/>
    <s v="CACHORRO - ALIMENTOS SECOS"/>
    <s v="2309.90.10"/>
    <s v="UN"/>
    <n v="10"/>
    <n v="0"/>
    <s v="PRODUTO"/>
    <s v="33.929.075/0001-00"/>
    <n v="20.86"/>
    <n v="5.47575"/>
    <m/>
    <m/>
    <m/>
    <m/>
    <n v="15.38425"/>
    <n v="0.0102"/>
    <n v="0.0048"/>
    <n v="0.17"/>
    <n v="0.0165"/>
    <n v="0.076"/>
    <n v="0.2775"/>
    <n v="10"/>
    <n v="391.95541401273891"/>
    <n v="10.87676273885351"/>
    <n v="28.31877866242039"/>
    <n v="15.38425"/>
    <n v="12.93452866242039"/>
    <n v="129.34528662420385"/>
    <n v="32.9"/>
    <n v="0.33"/>
    <n v="39.19554140127389"/>
    <n v="0.33"/>
    <n v="39.19554140127389"/>
    <n v="1.2"/>
    <n v="39.48"/>
    <n v="0"/>
    <n v="0.19135384198401"/>
    <s v="DENTRO DA META"/>
    <x v="0"/>
    <n v="6.29554140127389"/>
    <n v="1.2"/>
    <n v="208.59999999999999"/>
    <n v="153.8425"/>
    <n v="391.95541401273891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45"/>
    <n v="10221530"/>
    <n v="7896029095768"/>
    <s v="RACAO PEDIGREE EQN AD RMG 1KG"/>
    <x v="3"/>
    <n v="570"/>
    <s v="CACHORRO - ALIMENTOS SECOS"/>
    <s v="2309.90.10"/>
    <s v="UN"/>
    <n v="10"/>
    <n v="0"/>
    <s v="PRODUTO"/>
    <s v="33.929.075/0001-00"/>
    <n v="20.86"/>
    <n v="5.47575"/>
    <m/>
    <m/>
    <m/>
    <m/>
    <n v="15.38425"/>
    <n v="0.0102"/>
    <n v="0.0048"/>
    <n v="0.17"/>
    <n v="0.0165"/>
    <n v="0.076"/>
    <n v="0.2775"/>
    <n v="10"/>
    <n v="391.95541401273891"/>
    <n v="10.87676273885351"/>
    <n v="28.31877866242039"/>
    <n v="15.38425"/>
    <n v="12.93452866242039"/>
    <n v="129.34528662420385"/>
    <n v="32.9"/>
    <n v="0.33"/>
    <n v="39.19554140127389"/>
    <n v="0.33"/>
    <n v="39.19554140127389"/>
    <n v="1.2"/>
    <n v="39.48"/>
    <n v="0"/>
    <n v="0.19135384198401"/>
    <s v="DENTRO DA META"/>
    <x v="0"/>
    <n v="6.29554140127389"/>
    <n v="1.2"/>
    <n v="208.59999999999999"/>
    <n v="153.8425"/>
    <n v="391.95541401273891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46"/>
    <n v="10221532"/>
    <n v="7896029095744"/>
    <s v="RACAO PEDIGREE EQN AD RMG 3KG"/>
    <x v="3"/>
    <n v="570"/>
    <s v="CACHORRO - ALIMENTOS SECOS"/>
    <s v="2309.90.10"/>
    <s v="UN"/>
    <n v="6"/>
    <n v="0"/>
    <s v="PRODUTO"/>
    <s v="33.929.075/0001-00"/>
    <n v="53.21"/>
    <n v="13.967625"/>
    <m/>
    <m/>
    <m/>
    <m/>
    <n v="39.242375"/>
    <n v="0.0102"/>
    <n v="0.0048"/>
    <n v="0.17"/>
    <n v="0.0165"/>
    <n v="0.076"/>
    <n v="0.2775"/>
    <n v="6"/>
    <n v="599.88343949044611"/>
    <n v="27.74460907643313"/>
    <n v="72.23596417197454"/>
    <n v="39.242375"/>
    <n v="32.99358917197454"/>
    <n v="197.96153503184723"/>
    <n v="83.90000000000001"/>
    <n v="0.33"/>
    <n v="99.98057324840768"/>
    <n v="0.33"/>
    <n v="99.98057324840768"/>
    <n v="1.2"/>
    <n v="100.68000000000001"/>
    <n v="0"/>
    <n v="0.19166356672715"/>
    <s v="DENTRO DA META"/>
    <x v="0"/>
    <n v="16.08057324840767"/>
    <n v="1.2"/>
    <n v="319.25999999999999"/>
    <n v="235.45425"/>
    <n v="599.88343949044611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50"/>
    <n v="10221553"/>
    <n v="7896029057988"/>
    <s v="RACAO PEDIGREE EQN FILHOTE 1KG"/>
    <x v="3"/>
    <n v="570"/>
    <s v="CACHORRO - ALIMENTOS SECOS"/>
    <s v="2309.90.10"/>
    <s v="UN"/>
    <n v="10"/>
    <n v="0"/>
    <s v="PRODUTO"/>
    <s v="33.929.075/0001-00"/>
    <n v="20.86"/>
    <n v="5.47575"/>
    <m/>
    <m/>
    <m/>
    <m/>
    <n v="15.38425"/>
    <n v="0.0102"/>
    <n v="0.0048"/>
    <n v="0.17"/>
    <n v="0.0165"/>
    <n v="0.076"/>
    <n v="0.2775"/>
    <n v="10"/>
    <n v="391.95541401273891"/>
    <n v="10.87676273885351"/>
    <n v="28.31877866242039"/>
    <n v="15.38425"/>
    <n v="12.93452866242039"/>
    <n v="129.34528662420385"/>
    <n v="32.9"/>
    <n v="0.33"/>
    <n v="39.19554140127389"/>
    <n v="0.33"/>
    <n v="39.19554140127389"/>
    <n v="1.2"/>
    <n v="39.48"/>
    <n v="0"/>
    <n v="0.19135384198401"/>
    <s v="DENTRO DA META"/>
    <x v="0"/>
    <n v="6.29554140127389"/>
    <n v="1.2"/>
    <n v="208.59999999999999"/>
    <n v="153.8425"/>
    <n v="391.95541401273891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51"/>
    <n v="10221554"/>
    <n v="7896029058077"/>
    <s v="RACAO PEDIGREE EQN FILHOTE 3KG"/>
    <x v="3"/>
    <n v="570"/>
    <s v="CACHORRO - ALIMENTOS SECOS"/>
    <s v="2309.90.10"/>
    <s v="UN"/>
    <n v="6"/>
    <n v="0"/>
    <s v="PRODUTO"/>
    <s v="33.929.075/0001-00"/>
    <n v="55.7"/>
    <n v="14.62125"/>
    <m/>
    <m/>
    <m/>
    <m/>
    <n v="41.07875"/>
    <n v="0.0102"/>
    <n v="0.0048"/>
    <n v="0.17"/>
    <n v="0.0165"/>
    <n v="0.076"/>
    <n v="0.2775"/>
    <n v="6"/>
    <n v="627.95541401273897"/>
    <n v="29.04293789808918"/>
    <n v="75.61629777070065"/>
    <n v="41.07875"/>
    <n v="34.53754777070066"/>
    <n v="207.22528662420393"/>
    <n v="84.90000000000001"/>
    <n v="0.33"/>
    <n v="104.65923566878983"/>
    <n v="0.33"/>
    <n v="104.65923566878983"/>
    <n v="1.2"/>
    <n v="101.88000000000001"/>
    <n v="0"/>
    <n v="0.23273540245924"/>
    <s v="DENTRO DA META"/>
    <x v="1"/>
    <n v="19.75923566878983"/>
    <n v="1.2"/>
    <n v="334.20000000000005"/>
    <n v="246.4725"/>
    <n v="627.95541401273897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54"/>
    <n v="10222514"/>
    <n v="7896029069486"/>
    <s v="RACAO PEDIGREE FILHOTES RACAS PEQ 900G"/>
    <x v="3"/>
    <n v="570"/>
    <s v="CACHORRO - ALIMENTOS SECOS"/>
    <s v="2309.90.10"/>
    <s v="UN"/>
    <n v="10"/>
    <n v="0"/>
    <s v="PRODUTO"/>
    <s v="33.929.075/0001-00"/>
    <n v="17.99"/>
    <n v="4.722375"/>
    <m/>
    <m/>
    <m/>
    <m/>
    <n v="13.267625"/>
    <n v="0.0102"/>
    <n v="0.0048"/>
    <n v="0.17"/>
    <n v="0.0165"/>
    <n v="0.076"/>
    <n v="0.2775"/>
    <n v="10"/>
    <n v="338.0286624203822"/>
    <n v="9.38029538216561"/>
    <n v="24.42257085987261"/>
    <n v="13.267625"/>
    <n v="11.15494585987262"/>
    <n v="111.54945859872615"/>
    <n v="26.9"/>
    <n v="0.33"/>
    <n v="33.80286624203822"/>
    <n v="0.33"/>
    <n v="33.80286624203822"/>
    <n v="1.2"/>
    <n v="32.27999999999999"/>
    <n v="0"/>
    <n v="0.25661212795681"/>
    <s v="DENTRO DA META"/>
    <x v="1"/>
    <n v="6.90286624203822"/>
    <n v="1.2"/>
    <n v="179.89999999999998"/>
    <n v="132.67624999999998"/>
    <n v="338.0286624203822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55"/>
    <n v="10222517"/>
    <n v="7896029006719"/>
    <s v="RACAO PEDIGREE FILHOTES RMG 1KG"/>
    <x v="3"/>
    <n v="570"/>
    <s v="CACHORRO - ALIMENTOS SECOS"/>
    <s v="2309.90.10"/>
    <s v="UN"/>
    <n v="10"/>
    <n v="0"/>
    <s v="PRODUTO"/>
    <s v="33.929.075/0001-00"/>
    <n v="17.99"/>
    <n v="4.722375"/>
    <m/>
    <m/>
    <m/>
    <m/>
    <n v="13.267625"/>
    <n v="0.0102"/>
    <n v="0.0048"/>
    <n v="0.17"/>
    <n v="0.0165"/>
    <n v="0.076"/>
    <n v="0.2775"/>
    <n v="10"/>
    <n v="338.0286624203822"/>
    <n v="9.38029538216561"/>
    <n v="24.42257085987261"/>
    <n v="13.267625"/>
    <n v="11.15494585987262"/>
    <n v="111.54945859872615"/>
    <n v="26.9"/>
    <n v="0.33"/>
    <n v="33.80286624203822"/>
    <n v="0.33"/>
    <n v="33.80286624203822"/>
    <n v="1.2"/>
    <n v="32.27999999999999"/>
    <n v="0"/>
    <n v="0.25661212795681"/>
    <s v="DENTRO DA META"/>
    <x v="1"/>
    <n v="6.90286624203822"/>
    <n v="1.2"/>
    <n v="179.89999999999998"/>
    <n v="132.67624999999998"/>
    <n v="338.0286624203822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59"/>
    <n v="10193241"/>
    <n v="7896029007112"/>
    <s v="RACAO WHISKAS ADULTO CARNE 1KG"/>
    <x v="3"/>
    <n v="1520"/>
    <s v="GATOS - ALIMENTOS SECOS"/>
    <s v="2309.90.10"/>
    <s v="UN"/>
    <n v="10"/>
    <n v="0"/>
    <s v="PRODUTO"/>
    <s v="33.929.075/0001-00"/>
    <n v="20.83"/>
    <n v="5.467875"/>
    <m/>
    <m/>
    <m/>
    <m/>
    <n v="15.362125"/>
    <n v="0.0102"/>
    <n v="0.0048"/>
    <n v="0.17"/>
    <n v="0.0165"/>
    <n v="0.076"/>
    <n v="0.2775"/>
    <n v="10"/>
    <n v="391.39171974522299"/>
    <n v="10.86112022292994"/>
    <n v="28.27805175159236"/>
    <n v="15.362125"/>
    <n v="12.91592675159236"/>
    <n v="129.1592675159236"/>
    <n v="32.9"/>
    <n v="0.33"/>
    <n v="39.1391719745223"/>
    <n v="0.33"/>
    <n v="39.1391719745223"/>
    <n v="1.2"/>
    <n v="39.48"/>
    <n v="0"/>
    <n v="0.18964048554779"/>
    <s v="DENTRO DA META"/>
    <x v="0"/>
    <n v="6.2391719745223"/>
    <n v="1.2"/>
    <n v="208.29999999999998"/>
    <n v="153.62124999999997"/>
    <n v="391.39171974522299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61"/>
    <n v="10193255"/>
    <n v="7896029007013"/>
    <s v="RACAO WHISKAS ADULTO CARNE 500G"/>
    <x v="3"/>
    <n v="1520"/>
    <s v="GATOS - ALIMENTOS SECOS"/>
    <s v="2309.90.10"/>
    <s v="UN"/>
    <n v="20"/>
    <n v="0"/>
    <s v="PRODUTO"/>
    <s v="33.929.075/0001-00"/>
    <n v="13.62"/>
    <n v="3.57525"/>
    <m/>
    <m/>
    <m/>
    <m/>
    <n v="10.04475"/>
    <n v="0.0102"/>
    <n v="0.0048"/>
    <n v="0.17"/>
    <n v="0.0165"/>
    <n v="0.076"/>
    <n v="0.2775"/>
    <n v="20"/>
    <n v="511.83439490445863"/>
    <n v="7.10170222929936"/>
    <n v="18.49001751592357"/>
    <n v="10.04475"/>
    <n v="8.44526751592357"/>
    <n v="168.90535031847139"/>
    <n v="21.49"/>
    <n v="0.33"/>
    <n v="25.59171974522293"/>
    <n v="0.33"/>
    <n v="25.59171974522293"/>
    <n v="1.2"/>
    <n v="25.788"/>
    <n v="0"/>
    <n v="0.19086643765579"/>
    <s v="DENTRO DA META"/>
    <x v="0"/>
    <n v="4.10171974522293"/>
    <n v="1.2"/>
    <n v="272.39999999999998"/>
    <n v="200.89499999999998"/>
    <n v="511.83439490445863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63"/>
    <n v="10193256"/>
    <n v="7896029007334"/>
    <s v="RACAO WHISKAS ADULTO FRANGO 1KG"/>
    <x v="3"/>
    <n v="1520"/>
    <s v="GATOS - ALIMENTOS SECOS"/>
    <s v="2309.90.10"/>
    <s v="UN"/>
    <n v="10"/>
    <n v="0"/>
    <s v="PRODUTO"/>
    <s v="33.929.075/0001-00"/>
    <n v="20.83"/>
    <n v="5.467875"/>
    <m/>
    <m/>
    <m/>
    <m/>
    <n v="15.362125"/>
    <n v="0.0102"/>
    <n v="0.0048"/>
    <n v="0.17"/>
    <n v="0.0165"/>
    <n v="0.076"/>
    <n v="0.2775"/>
    <n v="10"/>
    <n v="391.39171974522299"/>
    <n v="10.86112022292994"/>
    <n v="28.27805175159236"/>
    <n v="15.362125"/>
    <n v="12.91592675159236"/>
    <n v="129.1592675159236"/>
    <n v="32.9"/>
    <n v="0.33"/>
    <n v="39.1391719745223"/>
    <n v="0.33"/>
    <n v="39.1391719745223"/>
    <n v="1.2"/>
    <n v="39.48"/>
    <n v="0"/>
    <n v="0.18964048554779"/>
    <s v="DENTRO DA META"/>
    <x v="0"/>
    <n v="6.2391719745223"/>
    <n v="1.2"/>
    <n v="208.29999999999998"/>
    <n v="153.62124999999997"/>
    <n v="391.39171974522299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70"/>
    <n v="10193240"/>
    <n v="7896029007129"/>
    <s v="RACAO WHISKAS ADULTO PEIXE 1KG"/>
    <x v="3"/>
    <n v="1520"/>
    <s v="GATOS - ALIMENTOS SECOS"/>
    <s v="2309.90.10"/>
    <s v="UN"/>
    <n v="10"/>
    <n v="0"/>
    <s v="PRODUTO"/>
    <s v="33.929.075/0001-00"/>
    <n v="20.83"/>
    <n v="5.467875"/>
    <m/>
    <m/>
    <m/>
    <m/>
    <n v="15.362125"/>
    <n v="0.0102"/>
    <n v="0.0048"/>
    <n v="0.17"/>
    <n v="0.0165"/>
    <n v="0.076"/>
    <n v="0.2775"/>
    <n v="10"/>
    <n v="391.39171974522299"/>
    <n v="10.86112022292994"/>
    <n v="28.27805175159236"/>
    <n v="15.362125"/>
    <n v="12.91592675159236"/>
    <n v="129.1592675159236"/>
    <n v="32.9"/>
    <n v="0.33"/>
    <n v="39.1391719745223"/>
    <n v="0.33"/>
    <n v="39.1391719745223"/>
    <n v="1.2"/>
    <n v="39.48"/>
    <n v="0"/>
    <n v="0.18964048554779"/>
    <s v="DENTRO DA META"/>
    <x v="0"/>
    <n v="6.2391719745223"/>
    <n v="1.2"/>
    <n v="208.29999999999998"/>
    <n v="153.62124999999997"/>
    <n v="391.39171974522299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71"/>
    <n v="10193254"/>
    <n v="7896029007020"/>
    <s v="RACAO WHISKAS ADULTO PEIXE 500G"/>
    <x v="3"/>
    <n v="1520"/>
    <s v="GATOS - ALIMENTOS SECOS"/>
    <s v="2309.90.10"/>
    <s v="UN"/>
    <n v="20"/>
    <n v="0"/>
    <s v="PRODUTO"/>
    <s v="33.929.075/0001-00"/>
    <n v="13.62"/>
    <n v="3.57525"/>
    <m/>
    <m/>
    <m/>
    <m/>
    <n v="10.04475"/>
    <n v="0.0102"/>
    <n v="0.0048"/>
    <n v="0.17"/>
    <n v="0.0165"/>
    <n v="0.076"/>
    <n v="0.2775"/>
    <n v="20"/>
    <n v="511.83439490445863"/>
    <n v="7.10170222929936"/>
    <n v="18.49001751592357"/>
    <n v="10.04475"/>
    <n v="8.44526751592357"/>
    <n v="168.90535031847139"/>
    <n v="21.9"/>
    <n v="0.33"/>
    <n v="25.59171974522293"/>
    <n v="0.33"/>
    <n v="25.59171974522293"/>
    <n v="1.2"/>
    <n v="26.28"/>
    <n v="0"/>
    <n v="0.16857167786406"/>
    <s v="DENTRO DA META"/>
    <x v="0"/>
    <n v="3.69171974522293"/>
    <n v="1.2"/>
    <n v="272.39999999999998"/>
    <n v="200.89499999999998"/>
    <n v="511.83439490445863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73"/>
    <n v="10193261"/>
    <n v="7896029086827"/>
    <s v="RACAO WHISKAS GATO CAST CARNE 1KG"/>
    <x v="3"/>
    <n v="1520"/>
    <s v="GATOS - ALIMENTOS SECOS"/>
    <s v="2309.90.10"/>
    <s v="UN"/>
    <n v="10"/>
    <n v="0"/>
    <s v="PRODUTO"/>
    <s v="33.929.075/0001-00"/>
    <n v="20.83"/>
    <n v="5.467875"/>
    <m/>
    <m/>
    <m/>
    <m/>
    <n v="15.362125"/>
    <n v="0.0102"/>
    <n v="0.0048"/>
    <n v="0.17"/>
    <n v="0.0165"/>
    <n v="0.076"/>
    <n v="0.2775"/>
    <n v="10"/>
    <n v="391.39171974522299"/>
    <n v="10.86112022292994"/>
    <n v="28.27805175159236"/>
    <n v="15.362125"/>
    <n v="12.91592675159236"/>
    <n v="129.1592675159236"/>
    <n v="32.9"/>
    <n v="0.33"/>
    <n v="39.1391719745223"/>
    <n v="0.33"/>
    <n v="39.1391719745223"/>
    <n v="1.2"/>
    <n v="39.48"/>
    <n v="0"/>
    <n v="0.18964048554779"/>
    <s v="DENTRO DA META"/>
    <x v="0"/>
    <n v="6.2391719745223"/>
    <n v="1.2"/>
    <n v="208.29999999999998"/>
    <n v="153.62124999999997"/>
    <n v="391.39171974522299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75"/>
    <n v="10193266"/>
    <n v="7896029086995"/>
    <s v="RACAO WHISKAS GATO CAST CARNE 500G"/>
    <x v="3"/>
    <n v="1520"/>
    <s v="GATOS - ALIMENTOS SECOS"/>
    <s v="2309.90.10"/>
    <s v="UN"/>
    <n v="20"/>
    <n v="0"/>
    <s v="PRODUTO"/>
    <s v="33.929.075/0001-00"/>
    <n v="13.62"/>
    <n v="3.57525"/>
    <m/>
    <m/>
    <m/>
    <m/>
    <n v="10.04475"/>
    <n v="0.0102"/>
    <n v="0.0048"/>
    <n v="0.17"/>
    <n v="0.0165"/>
    <n v="0.076"/>
    <n v="0.2775"/>
    <n v="20"/>
    <n v="511.83439490445863"/>
    <n v="7.10170222929936"/>
    <n v="18.49001751592357"/>
    <n v="10.04475"/>
    <n v="8.44526751592357"/>
    <n v="168.90535031847139"/>
    <n v="21.9"/>
    <n v="0.33"/>
    <n v="25.59171974522293"/>
    <n v="0.33"/>
    <n v="25.59171974522293"/>
    <n v="1.2"/>
    <n v="26.28"/>
    <n v="0"/>
    <n v="0.16857167786406"/>
    <s v="DENTRO DA META"/>
    <x v="0"/>
    <n v="3.69171974522293"/>
    <n v="1.2"/>
    <n v="272.39999999999998"/>
    <n v="200.89499999999998"/>
    <n v="511.83439490445863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77"/>
    <n v="10224514"/>
    <n v="7896029071502"/>
    <s v="RACAO WHISKAS GATOS CAST PEIXE 1KG"/>
    <x v="3"/>
    <n v="1520"/>
    <s v="GATOS - ALIMENTOS SECOS"/>
    <s v="2309.90.10"/>
    <s v="UN"/>
    <n v="10"/>
    <n v="0"/>
    <s v="PRODUTO"/>
    <s v="33.929.075/0001-00"/>
    <n v="20.83"/>
    <n v="5.467875"/>
    <m/>
    <m/>
    <m/>
    <m/>
    <n v="15.362125"/>
    <n v="0.0102"/>
    <n v="0.0048"/>
    <n v="0.17"/>
    <n v="0.0165"/>
    <n v="0.076"/>
    <n v="0.2775"/>
    <n v="10"/>
    <n v="391.39171974522299"/>
    <n v="10.86112022292994"/>
    <n v="28.27805175159236"/>
    <n v="15.362125"/>
    <n v="12.91592675159236"/>
    <n v="129.1592675159236"/>
    <n v="32.9"/>
    <n v="0.33"/>
    <n v="39.1391719745223"/>
    <n v="0.33"/>
    <n v="39.1391719745223"/>
    <n v="1.2"/>
    <n v="39.48"/>
    <n v="0"/>
    <n v="0.18964048554779"/>
    <s v="DENTRO DA META"/>
    <x v="0"/>
    <n v="6.2391719745223"/>
    <n v="1.2"/>
    <n v="208.29999999999998"/>
    <n v="153.62124999999997"/>
    <n v="391.39171974522299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386"/>
    <n v="22"/>
    <n v="7896077622220"/>
    <s v="REQUEIJÃO CREMOSO CRIOULO 400G"/>
    <x v="2"/>
    <n v="3110"/>
    <s v="REQUEIJAO"/>
    <s v="0406.10.90"/>
    <s v="UN"/>
    <n v="12"/>
    <n v="4"/>
    <s v="PRODUTO"/>
    <s v="78.900.511/0007-42"/>
    <n v="8.95166666666666"/>
    <n v="2.3498125"/>
    <m/>
    <m/>
    <m/>
    <m/>
    <n v="6.60185416666666"/>
    <n v="0.0102"/>
    <n v="0.0048"/>
    <n v="0.17"/>
    <n v="0.0165"/>
    <n v="0.076"/>
    <n v="0.2775"/>
    <n v="12"/>
    <n v="201.84012738853494"/>
    <n v="4.66755294585987"/>
    <n v="12.15245766985137"/>
    <n v="6.60185416666666"/>
    <n v="5.55060350318471"/>
    <n v="66.60724203821653"/>
    <n v="14.49"/>
    <n v="0.33"/>
    <n v="16.82001061571124"/>
    <n v="0.33"/>
    <n v="16.82001061571124"/>
    <n v="1.2"/>
    <n v="17.388"/>
    <n v="0"/>
    <n v="0.16080128472817"/>
    <s v="DENTRO DA META"/>
    <x v="0"/>
    <n v="2.33001061571124"/>
    <n v="1.2"/>
    <n v="107.41999999999993"/>
    <n v="79.22224999999995"/>
    <n v="201.84012738853494"/>
    <x v="0"/>
    <m/>
    <m/>
    <s v="LATICINIOS LACTO"/>
    <s v="Comercial"/>
    <s v="SIM"/>
    <s v="SIM"/>
    <s v="00 - Mercadoria para Revenda"/>
    <m/>
    <m/>
    <m/>
    <m/>
    <m/>
    <m/>
    <m/>
    <n v="138"/>
    <n v="140.62200000000001"/>
    <n v="121"/>
    <s v="PR"/>
    <s v="SP"/>
    <s v="Revenda"/>
    <n v="5102"/>
    <m/>
    <m/>
    <m/>
    <m/>
    <m/>
    <m/>
    <m/>
    <n v="102"/>
    <n v="8"/>
    <n v="8"/>
    <m/>
  </r>
  <r>
    <x v="0"/>
    <n v="221387"/>
    <n v="57"/>
    <n v="7896077610104"/>
    <s v="REQUEIJÃO CREMOSO CRIOULO CHEDDAR 400G"/>
    <x v="2"/>
    <n v="3110"/>
    <s v="REQUEIJAO"/>
    <s v="0406.10.90"/>
    <s v="UN"/>
    <n v="12"/>
    <n v="4"/>
    <s v="PRODUTO"/>
    <s v="78.900.511/0007-42"/>
    <n v="9.3675"/>
    <n v="2.45896875"/>
    <m/>
    <m/>
    <m/>
    <m/>
    <n v="6.90853125"/>
    <n v="0.0102"/>
    <n v="0.0048"/>
    <n v="0.17"/>
    <n v="0.0165"/>
    <n v="0.076"/>
    <n v="0.2775"/>
    <n v="12"/>
    <n v="211.21624203821659"/>
    <n v="4.88437559713376"/>
    <n v="12.71697790605096"/>
    <n v="6.90853125"/>
    <n v="5.80844665605096"/>
    <n v="69.70135987261149"/>
    <n v="14.99"/>
    <n v="0.33"/>
    <n v="17.60135350318471"/>
    <n v="0.33"/>
    <n v="17.60135350318471"/>
    <n v="1.2"/>
    <n v="17.988"/>
    <n v="0"/>
    <n v="0.1742063711264"/>
    <s v="DENTRO DA META"/>
    <x v="0"/>
    <n v="2.61135350318471"/>
    <n v="1.2"/>
    <n v="112.41"/>
    <n v="82.90237499999999"/>
    <n v="211.21624203821659"/>
    <x v="0"/>
    <m/>
    <m/>
    <s v="LATICINIOS LACTO"/>
    <s v="Comercial"/>
    <s v="SIM"/>
    <s v="SIM"/>
    <s v="00 - Mercadoria para Revenda"/>
    <m/>
    <m/>
    <m/>
    <m/>
    <m/>
    <m/>
    <m/>
    <n v="138"/>
    <n v="140.62200000000001"/>
    <n v="121"/>
    <s v="PR"/>
    <s v="SP"/>
    <s v="Revenda"/>
    <n v="5102"/>
    <m/>
    <m/>
    <m/>
    <m/>
    <m/>
    <m/>
    <m/>
    <n v="102"/>
    <n v="8"/>
    <n v="8"/>
    <m/>
  </r>
  <r>
    <x v="0"/>
    <n v="221401"/>
    <n v="202409"/>
    <n v="7894904202409"/>
    <s v="SALAME BORDA PIMENTA SEARA GOURMET 100G"/>
    <x v="2"/>
    <n v="3180"/>
    <s v="SALAME"/>
    <s v="1601.00.00"/>
    <s v="UN"/>
    <n v="30"/>
    <n v="4"/>
    <s v="PRODUTO"/>
    <s v="83.044.016/0054-35"/>
    <n v="9.49"/>
    <n v="2.491125"/>
    <m/>
    <m/>
    <m/>
    <m/>
    <n v="6.998875"/>
    <n v="0.0102"/>
    <n v="0.0048"/>
    <n v="0.17"/>
    <n v="0.0165"/>
    <n v="0.076"/>
    <n v="0.2775"/>
    <n v="30"/>
    <n v="534.94585987261155"/>
    <n v="4.94824920382166"/>
    <n v="12.88327945859873"/>
    <n v="6.998875"/>
    <n v="5.88440445859873"/>
    <n v="176.53213375796187"/>
    <n v="13.99"/>
    <n v="0.33"/>
    <n v="17.83152866242039"/>
    <n v="0.33"/>
    <n v="17.83152866242039"/>
    <n v="1.2"/>
    <n v="16.788"/>
    <n v="0"/>
    <n v="0.2745910409164"/>
    <s v="DENTRO DA META"/>
    <x v="1"/>
    <n v="3.84152866242039"/>
    <n v="1.2"/>
    <n v="284.69999999999999"/>
    <n v="209.96625"/>
    <n v="534.94585987261155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02"/>
    <n v="211239"/>
    <n v="7894904211234"/>
    <s v="SALAME HAMBURGUES FATIADO SEARA 100G"/>
    <x v="2"/>
    <n v="3180"/>
    <s v="SALAME"/>
    <s v="1601.00.00"/>
    <s v="UN"/>
    <n v="30"/>
    <n v="4"/>
    <s v="PRODUTO"/>
    <s v="83.044.016/0054-35"/>
    <n v="8.62"/>
    <n v="2.26275"/>
    <m/>
    <m/>
    <m/>
    <m/>
    <n v="6.35725"/>
    <n v="0.0102"/>
    <n v="0.0048"/>
    <n v="0.17"/>
    <n v="0.0165"/>
    <n v="0.076"/>
    <n v="0.2775"/>
    <n v="30"/>
    <n v="485.90445859872614"/>
    <n v="4.49461624203822"/>
    <n v="11.70219904458599"/>
    <n v="6.35725"/>
    <n v="5.34494904458599"/>
    <n v="160.3484713375797"/>
    <n v="13.99"/>
    <n v="0.33"/>
    <n v="16.1968152866242"/>
    <n v="0.33"/>
    <n v="16.1968152866242"/>
    <n v="1.2"/>
    <n v="16.788"/>
    <n v="0"/>
    <n v="0.15774233642775"/>
    <s v="DENTRO DA META"/>
    <x v="0"/>
    <n v="2.2068152866242"/>
    <n v="1.2"/>
    <n v="258.59999999999997"/>
    <n v="190.71749999999997"/>
    <n v="485.90445859872614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03"/>
    <n v="684694"/>
    <n v="7894904684694"/>
    <s v="SALAME HAMBURGUÊS SEARA KG"/>
    <x v="2"/>
    <n v="3180"/>
    <s v="SALAME"/>
    <s v="1601.00.00"/>
    <s v="UN"/>
    <n v="5"/>
    <n v="4"/>
    <s v="PRODUTO"/>
    <s v="83.044.016/0054-35"/>
    <n v="65.22"/>
    <n v="17.12025"/>
    <m/>
    <m/>
    <m/>
    <m/>
    <n v="48.09975"/>
    <n v="0.0102"/>
    <n v="0.0048"/>
    <n v="0.17"/>
    <n v="0.0165"/>
    <n v="0.076"/>
    <n v="0.2775"/>
    <n v="5"/>
    <n v="612.7356687898091"/>
    <n v="34.00682961783441"/>
    <n v="88.5403041401274"/>
    <n v="48.09975"/>
    <n v="40.4405541401274"/>
    <n v="202.20277070063702"/>
    <n v="105.98999999999999"/>
    <n v="0.33"/>
    <n v="122.54713375796182"/>
    <n v="0.33"/>
    <n v="122.54713375796182"/>
    <n v="1.2"/>
    <n v="127.18799999999999"/>
    <n v="0"/>
    <n v="0.15621411225551"/>
    <s v="DENTRO DA META"/>
    <x v="0"/>
    <n v="16.55713375796182"/>
    <n v="1.2"/>
    <n v="326.10000000000002"/>
    <n v="240.49875"/>
    <n v="612.735668789809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04"/>
    <n v="555657"/>
    <n v="7894904555659"/>
    <s v="SALAME ITALIANO FATIADO SEARA 100G"/>
    <x v="2"/>
    <n v="3180"/>
    <s v="SALAME"/>
    <s v="1601.00.00"/>
    <s v="UN"/>
    <n v="30"/>
    <n v="4"/>
    <s v="PRODUTO"/>
    <s v="83.044.016/0054-35"/>
    <n v="8.44"/>
    <n v="2.2155"/>
    <m/>
    <m/>
    <m/>
    <m/>
    <n v="6.2245"/>
    <n v="0.0102"/>
    <n v="0.0048"/>
    <n v="0.17"/>
    <n v="0.0165"/>
    <n v="0.076"/>
    <n v="0.2775"/>
    <n v="30"/>
    <n v="475.75796178343955"/>
    <n v="4.40076114649682"/>
    <n v="11.45783757961783"/>
    <n v="6.2245"/>
    <n v="5.23333757961784"/>
    <n v="157.00012738853505"/>
    <n v="13.29"/>
    <n v="0.33"/>
    <n v="15.85859872611465"/>
    <n v="0.33"/>
    <n v="15.85859872611465"/>
    <n v="1.2"/>
    <n v="15.948"/>
    <n v="0"/>
    <n v="0.19327304184459"/>
    <s v="DENTRO DA META"/>
    <x v="0"/>
    <n v="2.56859872611465"/>
    <n v="1.2"/>
    <n v="253.19999999999999"/>
    <n v="186.73499999999996"/>
    <n v="475.75796178343955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06"/>
    <n v="706981"/>
    <n v="7894904706983"/>
    <s v="SALAME TIPO ITALIANO PEQ SEARA KG"/>
    <x v="2"/>
    <n v="3180"/>
    <s v="SALAME"/>
    <s v="1601.00.00"/>
    <s v="KG"/>
    <n v="6"/>
    <n v="4"/>
    <s v="PRODUTO"/>
    <s v="83.044.016/0054-35"/>
    <n v="65.22"/>
    <n v="17.12025"/>
    <m/>
    <m/>
    <m/>
    <m/>
    <n v="48.09975"/>
    <n v="0.0102"/>
    <n v="0.0048"/>
    <n v="0.17"/>
    <n v="0.0165"/>
    <n v="0.076"/>
    <n v="0.2775"/>
    <n v="6"/>
    <n v="735.28280254777087"/>
    <n v="34.00682961783441"/>
    <n v="88.5403041401274"/>
    <n v="48.09975"/>
    <n v="40.4405541401274"/>
    <n v="242.64332484076442"/>
    <n v="105.98999999999999"/>
    <n v="0.33"/>
    <n v="122.54713375796182"/>
    <n v="0.33"/>
    <n v="122.54713375796182"/>
    <n v="1.2"/>
    <n v="127.18799999999999"/>
    <n v="0"/>
    <n v="0.15621411225551"/>
    <s v="DENTRO DA META"/>
    <x v="0"/>
    <n v="16.55713375796182"/>
    <n v="1.2"/>
    <n v="391.31999999999999"/>
    <n v="288.5985"/>
    <n v="735.28280254777087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07"/>
    <n v="707210"/>
    <n v="7894904707218"/>
    <s v="SALAMINHO SEARA KG"/>
    <x v="2"/>
    <n v="3180"/>
    <s v="SALAME"/>
    <s v="1601.00.00"/>
    <s v="KG"/>
    <n v="5"/>
    <n v="4"/>
    <s v="PRODUTO"/>
    <s v="83.044.016/0054-35"/>
    <n v="65.22"/>
    <n v="17.12025"/>
    <m/>
    <m/>
    <m/>
    <m/>
    <n v="48.09975"/>
    <n v="0.0102"/>
    <n v="0.0048"/>
    <n v="0.17"/>
    <n v="0.0165"/>
    <n v="0.076"/>
    <n v="0.2775"/>
    <n v="5"/>
    <n v="612.7356687898091"/>
    <n v="34.00682961783441"/>
    <n v="88.5403041401274"/>
    <n v="48.09975"/>
    <n v="40.4405541401274"/>
    <n v="202.20277070063702"/>
    <n v="105.90000000000001"/>
    <n v="0.33"/>
    <n v="122.54713375796182"/>
    <n v="0.33"/>
    <n v="122.54713375796182"/>
    <n v="1.2"/>
    <n v="127.08"/>
    <n v="0"/>
    <n v="0.15719673048123"/>
    <s v="DENTRO DA META"/>
    <x v="0"/>
    <n v="16.64713375796181"/>
    <n v="1.2"/>
    <n v="326.10000000000002"/>
    <n v="240.49875"/>
    <n v="612.735668789809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16"/>
    <n v="5835"/>
    <n v="7894904005833"/>
    <s v="SALSICHA DE FRANGO SEARA 500G"/>
    <x v="2"/>
    <n v="3220"/>
    <s v="SALSICHA"/>
    <s v="1601.00.00"/>
    <s v="UN"/>
    <n v="12"/>
    <n v="4"/>
    <s v="PRODUTO"/>
    <s v="83.044.016/0054-35"/>
    <n v="7.73"/>
    <n v="2.029125"/>
    <m/>
    <m/>
    <m/>
    <m/>
    <n v="5.700875"/>
    <n v="0.0102"/>
    <n v="0.0048"/>
    <n v="0.17"/>
    <n v="0.0165"/>
    <n v="0.076"/>
    <n v="0.2775"/>
    <n v="12"/>
    <n v="174.29426751592359"/>
    <n v="4.03055493630573"/>
    <n v="10.4939673566879"/>
    <n v="5.700875"/>
    <n v="4.7930923566879"/>
    <n v="57.5171082802548"/>
    <n v="11.79"/>
    <n v="0.33"/>
    <n v="14.52452229299363"/>
    <n v="0.33"/>
    <n v="14.52452229299363"/>
    <n v="1.2"/>
    <n v="14.148"/>
    <n v="0"/>
    <n v="0.23193573307834"/>
    <s v="DENTRO DA META"/>
    <x v="1"/>
    <n v="2.73452229299363"/>
    <n v="1.2"/>
    <n v="92.76000000000001"/>
    <n v="68.4105"/>
    <n v="174.29426751592359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19"/>
    <n v="726958"/>
    <n v="7894904726950"/>
    <s v="SALSICHA RESFRIADA SEARA KG"/>
    <x v="2"/>
    <n v="3220"/>
    <s v="SALSICHA"/>
    <s v="1601.00.00"/>
    <s v="KG"/>
    <n v="12"/>
    <n v="4"/>
    <s v="PRODUTO"/>
    <s v="83.044.016/0054-35"/>
    <n v="10.16"/>
    <n v="2.667"/>
    <m/>
    <m/>
    <m/>
    <m/>
    <n v="7.493"/>
    <n v="0.0102"/>
    <n v="0.0048"/>
    <n v="0.17"/>
    <n v="0.0165"/>
    <n v="0.076"/>
    <n v="0.2775"/>
    <n v="12"/>
    <n v="229.0853503184714"/>
    <n v="5.29759872611465"/>
    <n v="13.79284713375796"/>
    <n v="7.493"/>
    <n v="6.29984713375796"/>
    <n v="75.59816560509557"/>
    <n v="14.9"/>
    <n v="0.33"/>
    <n v="19.09044585987262"/>
    <n v="0.33"/>
    <n v="19.09044585987262"/>
    <n v="1.2"/>
    <n v="17.88"/>
    <n v="0"/>
    <n v="0.28123797717266"/>
    <s v="DENTRO DA META"/>
    <x v="1"/>
    <n v="4.19044585987262"/>
    <n v="1.2"/>
    <n v="121.92"/>
    <n v="89.916"/>
    <n v="229.0853503184714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20"/>
    <n v="572462"/>
    <n v="7894904572465"/>
    <s v="SALSICHA SEARA CONGELADA KG"/>
    <x v="2"/>
    <n v="3220"/>
    <s v="SALSICHA"/>
    <s v="1601.00.00"/>
    <s v="KG"/>
    <n v="20"/>
    <n v="4"/>
    <s v="PRODUTO"/>
    <s v="83.044.016/0054-35"/>
    <n v="9.28"/>
    <n v="2.436"/>
    <m/>
    <m/>
    <m/>
    <m/>
    <n v="6.844"/>
    <n v="0.0102"/>
    <n v="0.0048"/>
    <n v="0.17"/>
    <n v="0.0165"/>
    <n v="0.076"/>
    <n v="0.2775"/>
    <n v="20"/>
    <n v="348.73885350318471"/>
    <n v="4.83875159235669"/>
    <n v="12.59819108280255"/>
    <n v="6.844"/>
    <n v="5.75419108280255"/>
    <n v="115.08382165605099"/>
    <n v="14.9"/>
    <n v="0.33"/>
    <n v="17.43694267515924"/>
    <n v="0.33"/>
    <n v="17.43694267515924"/>
    <n v="1.2"/>
    <n v="17.88"/>
    <n v="0"/>
    <n v="0.17026460907109"/>
    <s v="DENTRO DA META"/>
    <x v="0"/>
    <n v="2.53694267515924"/>
    <n v="1.2"/>
    <n v="185.59999999999999"/>
    <n v="136.88"/>
    <n v="348.7388535031847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640"/>
    <n v="48500"/>
    <n v="7896009301032"/>
    <s v="SARDINHA COQUEIRO 165G OLEO"/>
    <x v="1"/>
    <n v="3240"/>
    <s v="SARDINHA"/>
    <s v="1604.13.10"/>
    <s v="UN"/>
    <n v="48"/>
    <n v="4"/>
    <s v="PRODUTO"/>
    <s v="00.226.383/0001-10"/>
    <n v="7.569"/>
    <n v="1.9868625"/>
    <m/>
    <m/>
    <m/>
    <m/>
    <n v="5.5821375"/>
    <n v="0.0102"/>
    <n v="0.0048"/>
    <n v="0.17"/>
    <n v="0.0165"/>
    <n v="0.076"/>
    <n v="0.2775"/>
    <n v="48"/>
    <n v="682.65630573248427"/>
    <n v="3.94660676751592"/>
    <n v="10.27539960191083"/>
    <n v="5.5821375"/>
    <n v="4.69326210191083"/>
    <n v="225.27658089171987"/>
    <n v="11.9"/>
    <n v="0.33"/>
    <n v="14.22200636942675"/>
    <n v="0.33"/>
    <n v="14.22200636942675"/>
    <n v="1.2"/>
    <n v="14.28"/>
    <n v="0"/>
    <n v="0.19512658566611"/>
    <s v="DENTRO DA META"/>
    <x v="0"/>
    <n v="2.32200636942675"/>
    <n v="1.2"/>
    <n v="363.31200000000001"/>
    <n v="267.94259999999997"/>
    <n v="682.65630573248427"/>
    <x v="0"/>
    <m/>
    <m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22"/>
    <n v="48501"/>
    <n v="7896009301025"/>
    <s v="SARDINHA COQUEIRO 165G TOMATE"/>
    <x v="1"/>
    <n v="3240"/>
    <s v="SARDINHA"/>
    <s v="1604.13.10"/>
    <s v="UN"/>
    <n v="48"/>
    <n v="4"/>
    <s v="PRODUTO"/>
    <s v="00.226.383/0001-10"/>
    <n v="7.569"/>
    <n v="1.9868625"/>
    <m/>
    <m/>
    <m/>
    <m/>
    <n v="5.5821375"/>
    <n v="0.0102"/>
    <n v="0.0048"/>
    <n v="0.17"/>
    <n v="0.0165"/>
    <n v="0.076"/>
    <n v="0.2775"/>
    <n v="48"/>
    <n v="682.65630573248427"/>
    <n v="3.94660676751592"/>
    <n v="10.27539960191083"/>
    <n v="5.5821375"/>
    <n v="4.69326210191083"/>
    <n v="225.27658089171987"/>
    <n v="11.9"/>
    <n v="0.33"/>
    <n v="14.22200636942675"/>
    <n v="0.33"/>
    <n v="14.22200636942675"/>
    <n v="1.2"/>
    <n v="14.28"/>
    <n v="0"/>
    <n v="0.19512658566611"/>
    <s v="DENTRO DA META"/>
    <x v="0"/>
    <n v="2.32200636942675"/>
    <n v="1.2"/>
    <n v="363.31200000000001"/>
    <n v="267.94259999999997"/>
    <n v="682.65630573248427"/>
    <x v="0"/>
    <m/>
    <m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644"/>
    <n v="48602"/>
    <n v="7896009301018"/>
    <s v="SARDINHA COQUEIRO 83G ERVAS FINAS"/>
    <x v="1"/>
    <n v="3240"/>
    <s v="SARDINHA"/>
    <s v="1604.13.10"/>
    <s v="UN"/>
    <n v="54"/>
    <n v="4"/>
    <s v="PRODUTO"/>
    <s v="00.226.383/0001-10"/>
    <n v="3.789"/>
    <n v="0.9946125"/>
    <m/>
    <m/>
    <m/>
    <m/>
    <n v="2.7943875"/>
    <n v="0.0102"/>
    <n v="0.0048"/>
    <n v="0.17"/>
    <n v="0.0165"/>
    <n v="0.076"/>
    <n v="0.2775"/>
    <n v="54"/>
    <n v="384.45076433121022"/>
    <n v="1.9756497611465"/>
    <n v="5.14380883757962"/>
    <n v="2.7943875"/>
    <n v="2.34942133757962"/>
    <n v="126.8687522292994"/>
    <n v="5.49"/>
    <n v="0.33"/>
    <n v="7.11945859872612"/>
    <n v="0.33"/>
    <n v="7.11945859872612"/>
    <n v="1.2"/>
    <n v="6.588"/>
    <n v="0"/>
    <n v="0.296804844941"/>
    <s v="DENTRO DA META"/>
    <x v="1"/>
    <n v="1.62945859872612"/>
    <n v="1.2"/>
    <n v="204.60599999999999"/>
    <n v="150.89692499999998"/>
    <n v="384.45076433121022"/>
    <x v="0"/>
    <m/>
    <m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643"/>
    <n v="48603"/>
    <n v="7896009301056"/>
    <s v="SARDINHA COQUEIRO 83G LIMAO"/>
    <x v="1"/>
    <n v="3240"/>
    <s v="SARDINHA"/>
    <s v="1604.13.10"/>
    <s v="UN"/>
    <n v="54"/>
    <n v="4"/>
    <s v="PRODUTO"/>
    <s v="00.226.383/0001-10"/>
    <n v="3.789"/>
    <n v="0.9946125"/>
    <m/>
    <m/>
    <m/>
    <m/>
    <n v="2.7943875"/>
    <n v="0.0102"/>
    <n v="0.0048"/>
    <n v="0.17"/>
    <n v="0.0165"/>
    <n v="0.076"/>
    <n v="0.2775"/>
    <n v="54"/>
    <n v="384.45076433121022"/>
    <n v="1.9756497611465"/>
    <n v="5.14380883757962"/>
    <n v="2.7943875"/>
    <n v="2.34942133757962"/>
    <n v="126.8687522292994"/>
    <n v="5.49"/>
    <n v="0.33"/>
    <n v="7.11945859872612"/>
    <n v="0.33"/>
    <n v="7.11945859872612"/>
    <n v="1.2"/>
    <n v="6.588"/>
    <n v="0"/>
    <n v="0.296804844941"/>
    <s v="DENTRO DA META"/>
    <x v="1"/>
    <n v="1.62945859872612"/>
    <n v="1.2"/>
    <n v="204.60599999999999"/>
    <n v="150.89692499999998"/>
    <n v="384.45076433121022"/>
    <x v="0"/>
    <m/>
    <m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639"/>
    <n v="48600"/>
    <n v="7896009301049"/>
    <s v="SARDINHA COQUEIRO 83G OLEO"/>
    <x v="1"/>
    <n v="3240"/>
    <s v="SARDINHA"/>
    <s v="1604.13.10"/>
    <s v="UN"/>
    <n v="54"/>
    <n v="4"/>
    <s v="PRODUTO"/>
    <s v="00.226.383/0001-10"/>
    <n v="3.789"/>
    <n v="0.9946125"/>
    <m/>
    <m/>
    <m/>
    <m/>
    <n v="2.7943875"/>
    <n v="0.0102"/>
    <n v="0.0048"/>
    <n v="0.17"/>
    <n v="0.0165"/>
    <n v="0.076"/>
    <n v="0.2775"/>
    <n v="54"/>
    <n v="384.45076433121022"/>
    <n v="1.9756497611465"/>
    <n v="5.14380883757962"/>
    <n v="2.7943875"/>
    <n v="2.34942133757962"/>
    <n v="126.8687522292994"/>
    <n v="5.49"/>
    <n v="0.33"/>
    <n v="7.11945859872612"/>
    <n v="0.33"/>
    <n v="7.11945859872612"/>
    <n v="1.2"/>
    <n v="6.588"/>
    <n v="0"/>
    <n v="0.296804844941"/>
    <s v="DENTRO DA META"/>
    <x v="1"/>
    <n v="1.62945859872612"/>
    <n v="1.2"/>
    <n v="204.60599999999999"/>
    <n v="150.89692499999998"/>
    <n v="384.45076433121022"/>
    <x v="0"/>
    <m/>
    <m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641"/>
    <n v="48601"/>
    <n v="7896009301063"/>
    <s v="SARDINHA COQUEIRO 83G TOMATE"/>
    <x v="1"/>
    <n v="3240"/>
    <s v="SARDINHA"/>
    <s v="1604.13.10"/>
    <s v="UN"/>
    <n v="54"/>
    <n v="4"/>
    <s v="PRODUTO"/>
    <s v="00.226.383/0001-10"/>
    <n v="3.789"/>
    <n v="0.9946125"/>
    <m/>
    <m/>
    <m/>
    <m/>
    <n v="2.7943875"/>
    <n v="0.0102"/>
    <n v="0.0048"/>
    <n v="0.17"/>
    <n v="0.0165"/>
    <n v="0.076"/>
    <n v="0.2775"/>
    <n v="54"/>
    <n v="384.45076433121022"/>
    <n v="1.9756497611465"/>
    <n v="5.14380883757962"/>
    <n v="2.7943875"/>
    <n v="2.34942133757962"/>
    <n v="126.8687522292994"/>
    <n v="5.49"/>
    <n v="0.33"/>
    <n v="7.11945859872612"/>
    <n v="0.33"/>
    <n v="7.11945859872612"/>
    <n v="1.2"/>
    <n v="6.588"/>
    <n v="0"/>
    <n v="0.296804844941"/>
    <s v="DENTRO DA META"/>
    <x v="1"/>
    <n v="1.62945859872612"/>
    <n v="1.2"/>
    <n v="204.60599999999999"/>
    <n v="150.89692499999998"/>
    <n v="384.45076433121022"/>
    <x v="0"/>
    <m/>
    <m/>
    <s v="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29"/>
    <s v="100647/12"/>
    <n v="7897018100647"/>
    <s v="SHAMPOO BAW WAW P/ CAES BRANQUEADOR 500ML"/>
    <x v="3"/>
    <n v="580"/>
    <s v="CACHORRO - ACESSORIOS / BRINQUEDOS / HIGIENE"/>
    <s v="3307.90.00"/>
    <s v="UN"/>
    <n v="12"/>
    <n v="0"/>
    <s v="PRODUTO"/>
    <s v="09.367.055/0001-09"/>
    <n v="11.32"/>
    <n v="2.9715"/>
    <m/>
    <m/>
    <m/>
    <m/>
    <n v="8.3485"/>
    <n v="0.0102"/>
    <n v="0.0048"/>
    <n v="0.17"/>
    <n v="0.0165"/>
    <n v="0.076"/>
    <n v="0.2775"/>
    <n v="12"/>
    <n v="255.24076433121024"/>
    <n v="5.90244267515924"/>
    <n v="15.36762101910828"/>
    <n v="8.3485"/>
    <n v="7.01912101910828"/>
    <n v="84.2294522292994"/>
    <n v="19.9"/>
    <n v="0.33"/>
    <n v="21.27006369426752"/>
    <n v="0.33"/>
    <n v="21.27006369426752"/>
    <n v="1.2"/>
    <n v="23.88"/>
    <n v="0"/>
    <n v="0.06884742182249"/>
    <s v="DENTRO DA META"/>
    <x v="0"/>
    <n v="1.37006369426752"/>
    <n v="1.2"/>
    <n v="135.84"/>
    <n v="100.18199999999999"/>
    <n v="255.24076433121024"/>
    <x v="0"/>
    <m/>
    <m/>
    <s v="RAÇÕES REI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30"/>
    <s v="100654/12"/>
    <n v="7897018100654"/>
    <s v="SHAMPOO BAW WAW P/ CAES COCO 500ML"/>
    <x v="3"/>
    <n v="580"/>
    <s v="CACHORRO - ACESSORIOS / BRINQUEDOS / HIGIENE"/>
    <s v="3307.90.00"/>
    <s v="UN"/>
    <n v="12"/>
    <n v="0"/>
    <s v="PRODUTO"/>
    <s v="09.367.055/0001-09"/>
    <n v="11.32"/>
    <n v="2.9715"/>
    <m/>
    <m/>
    <m/>
    <m/>
    <n v="8.3485"/>
    <n v="0.0102"/>
    <n v="0.0048"/>
    <n v="0.17"/>
    <n v="0.0165"/>
    <n v="0.076"/>
    <n v="0.2775"/>
    <n v="12"/>
    <n v="255.24076433121024"/>
    <n v="5.90244267515924"/>
    <n v="15.36762101910828"/>
    <n v="8.3485"/>
    <n v="7.01912101910828"/>
    <n v="84.2294522292994"/>
    <n v="19.9"/>
    <n v="0.33"/>
    <n v="21.27006369426752"/>
    <n v="0.33"/>
    <n v="21.27006369426752"/>
    <n v="1.2"/>
    <n v="23.88"/>
    <n v="0"/>
    <n v="0.06884742182249"/>
    <s v="DENTRO DA META"/>
    <x v="0"/>
    <n v="1.37006369426752"/>
    <n v="1.2"/>
    <n v="135.84"/>
    <n v="100.18199999999999"/>
    <n v="255.24076433121024"/>
    <x v="0"/>
    <m/>
    <m/>
    <s v="RAÇÕES REI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31"/>
    <s v="100678/12"/>
    <n v="7897018100678"/>
    <s v="SHAMPOO BAW WAW P/ CAES FILHOTES 500ML"/>
    <x v="3"/>
    <n v="580"/>
    <s v="CACHORRO - ACESSORIOS / BRINQUEDOS / HIGIENE"/>
    <s v="3307.90.00"/>
    <s v="UN"/>
    <n v="12"/>
    <n v="0"/>
    <s v="PRODUTO"/>
    <s v="09.367.055/0001-09"/>
    <n v="11.32"/>
    <n v="2.9715"/>
    <m/>
    <m/>
    <m/>
    <m/>
    <n v="8.3485"/>
    <n v="0.0102"/>
    <n v="0.0048"/>
    <n v="0.17"/>
    <n v="0.0165"/>
    <n v="0.076"/>
    <n v="0.2775"/>
    <n v="12"/>
    <n v="255.24076433121024"/>
    <n v="5.90244267515924"/>
    <n v="15.36762101910828"/>
    <n v="8.3485"/>
    <n v="7.01912101910828"/>
    <n v="84.2294522292994"/>
    <n v="19.9"/>
    <n v="0.33"/>
    <n v="21.27006369426752"/>
    <n v="0.33"/>
    <n v="21.27006369426752"/>
    <n v="1.2"/>
    <n v="23.88"/>
    <n v="0"/>
    <n v="0.06884742182249"/>
    <s v="DENTRO DA META"/>
    <x v="0"/>
    <n v="1.37006369426752"/>
    <n v="1.2"/>
    <n v="135.84"/>
    <n v="100.18199999999999"/>
    <n v="255.24076433121024"/>
    <x v="0"/>
    <m/>
    <m/>
    <s v="RAÇÕES REI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32"/>
    <s v="100685/12"/>
    <n v="7897018100685"/>
    <s v="SHAMPOO BAW WAW P/ CAES NEUTRO 500ML"/>
    <x v="3"/>
    <n v="580"/>
    <s v="CACHORRO - ACESSORIOS / BRINQUEDOS / HIGIENE"/>
    <s v="3307.90.00"/>
    <s v="UN"/>
    <n v="12"/>
    <n v="0"/>
    <s v="PRODUTO"/>
    <s v="09.367.055/0001-09"/>
    <n v="11.32"/>
    <n v="2.9715"/>
    <m/>
    <m/>
    <m/>
    <m/>
    <n v="8.3485"/>
    <n v="0.0102"/>
    <n v="0.0048"/>
    <n v="0.17"/>
    <n v="0.0165"/>
    <n v="0.076"/>
    <n v="0.2775"/>
    <n v="12"/>
    <n v="255.24076433121024"/>
    <n v="5.90244267515924"/>
    <n v="15.36762101910828"/>
    <n v="8.3485"/>
    <n v="7.01912101910828"/>
    <n v="84.2294522292994"/>
    <n v="19.9"/>
    <n v="0.33"/>
    <n v="21.27006369426752"/>
    <n v="0.33"/>
    <n v="21.27006369426752"/>
    <n v="1.2"/>
    <n v="23.88"/>
    <n v="0"/>
    <n v="0.06884742182249"/>
    <s v="DENTRO DA META"/>
    <x v="0"/>
    <n v="1.37006369426752"/>
    <n v="1.2"/>
    <n v="135.84"/>
    <n v="100.18199999999999"/>
    <n v="255.24076433121024"/>
    <x v="0"/>
    <m/>
    <m/>
    <s v="RAÇÕES REI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33"/>
    <s v="100692/12"/>
    <n v="7897018100692"/>
    <s v="SHAMPOO BAW WAW P/ CAES PELOS ESCUROS 500ML"/>
    <x v="3"/>
    <n v="580"/>
    <s v="CACHORRO - ACESSORIOS / BRINQUEDOS / HIGIENE"/>
    <s v="3307.90.00"/>
    <s v="UN"/>
    <n v="12"/>
    <n v="0"/>
    <s v="PRODUTO"/>
    <s v="09.367.055/0001-09"/>
    <n v="11.32"/>
    <n v="2.9715"/>
    <m/>
    <m/>
    <m/>
    <m/>
    <n v="8.3485"/>
    <n v="0.0102"/>
    <n v="0.0048"/>
    <n v="0.17"/>
    <n v="0.0165"/>
    <n v="0.076"/>
    <n v="0.2775"/>
    <n v="12"/>
    <n v="255.24076433121024"/>
    <n v="5.90244267515924"/>
    <n v="15.36762101910828"/>
    <n v="8.3485"/>
    <n v="7.01912101910828"/>
    <n v="84.2294522292994"/>
    <n v="19.9"/>
    <n v="0.33"/>
    <n v="21.27006369426752"/>
    <n v="0.33"/>
    <n v="21.27006369426752"/>
    <n v="1.2"/>
    <n v="23.88"/>
    <n v="0"/>
    <n v="0.06884742182249"/>
    <s v="DENTRO DA META"/>
    <x v="0"/>
    <n v="1.37006369426752"/>
    <n v="1.2"/>
    <n v="135.84"/>
    <n v="100.18199999999999"/>
    <n v="255.24076433121024"/>
    <x v="0"/>
    <m/>
    <m/>
    <s v="RAÇÕES REI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34"/>
    <s v="100661/12"/>
    <n v="7897018100661"/>
    <s v="SHAMPOO E CONDICIONADOR BAW WAW P/ CAES 500ML"/>
    <x v="3"/>
    <n v="580"/>
    <s v="CACHORRO - ACESSORIOS / BRINQUEDOS / HIGIENE"/>
    <s v="3307.90.00"/>
    <s v="UN"/>
    <n v="12"/>
    <n v="0"/>
    <s v="PRODUTO"/>
    <s v="09.367.055/0001-09"/>
    <n v="11.32"/>
    <n v="2.9715"/>
    <m/>
    <m/>
    <m/>
    <m/>
    <n v="8.3485"/>
    <n v="0.0102"/>
    <n v="0.0048"/>
    <n v="0.17"/>
    <n v="0.0165"/>
    <n v="0.076"/>
    <n v="0.2775"/>
    <n v="12"/>
    <n v="255.24076433121024"/>
    <n v="5.90244267515924"/>
    <n v="15.36762101910828"/>
    <n v="8.3485"/>
    <n v="7.01912101910828"/>
    <n v="84.2294522292994"/>
    <n v="19.9"/>
    <n v="0.33"/>
    <n v="21.27006369426752"/>
    <n v="0.33"/>
    <n v="21.27006369426752"/>
    <n v="1.2"/>
    <n v="23.88"/>
    <n v="0"/>
    <n v="0.06884742182249"/>
    <s v="DENTRO DA META"/>
    <x v="0"/>
    <n v="1.37006369426752"/>
    <n v="1.2"/>
    <n v="135.84"/>
    <n v="100.18199999999999"/>
    <n v="255.24076433121024"/>
    <x v="0"/>
    <m/>
    <m/>
    <s v="RAÇÕES REI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35"/>
    <n v="919"/>
    <n v="7897520009193"/>
    <s v="SHAMPOO E CONDICIONADOR PROCAO 500ML"/>
    <x v="3"/>
    <n v="580"/>
    <s v="CACHORRO - ACESSORIOS / BRINQUEDOS / HIGIENE"/>
    <s v="3307.90.00"/>
    <s v="UN"/>
    <n v="12"/>
    <n v="0"/>
    <s v="PRODUTO"/>
    <s v="33.929.075/0001-00"/>
    <n v="8.58"/>
    <n v="2.25225"/>
    <m/>
    <m/>
    <m/>
    <m/>
    <n v="6.32775"/>
    <n v="0.0102"/>
    <n v="0.0048"/>
    <n v="0.17"/>
    <n v="0.0165"/>
    <n v="0.076"/>
    <n v="0.2775"/>
    <n v="12"/>
    <n v="193.45987261146502"/>
    <n v="4.47375955414013"/>
    <n v="11.64789649681529"/>
    <n v="6.32775"/>
    <n v="5.32014649681529"/>
    <n v="63.84175796178346"/>
    <n v="18.12"/>
    <n v="0.33"/>
    <n v="16.12165605095542"/>
    <n v="0.33"/>
    <n v="16.12165605095542"/>
    <n v="1.2"/>
    <n v="21.744"/>
    <n v="0"/>
    <n v="-0.1102838823976"/>
    <s v="DENTRO DA META"/>
    <x v="0"/>
    <n v="-1.99834394904458"/>
    <n v="1.2"/>
    <n v="102.96000000000001"/>
    <n v="75.93299999999999"/>
    <n v="193.45987261146502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36"/>
    <n v="802"/>
    <n v="7899819800979"/>
    <s v="SHAMPOO LOOPY FILHOTES 350ML"/>
    <x v="3"/>
    <n v="580"/>
    <s v="CACHORRO - ACESSORIOS / BRINQUEDOS / HIGIENE"/>
    <s v="3307.90.00"/>
    <s v="UN"/>
    <n v="12"/>
    <n v="4"/>
    <s v="PRODUTO"/>
    <s v="57.014.433/0001-13"/>
    <n v="6.98"/>
    <n v="1.83225"/>
    <m/>
    <m/>
    <m/>
    <m/>
    <n v="5.14775"/>
    <n v="0.0102"/>
    <n v="0.0048"/>
    <n v="0.17"/>
    <n v="0.0165"/>
    <n v="0.076"/>
    <n v="0.2775"/>
    <n v="12"/>
    <n v="157.38343949044591"/>
    <n v="3.63949203821656"/>
    <n v="9.47579458598726"/>
    <n v="5.14775"/>
    <n v="4.32804458598726"/>
    <n v="51.93653503184715"/>
    <n v="10.49"/>
    <n v="0.33"/>
    <n v="13.11528662420383"/>
    <n v="0.33"/>
    <n v="13.11528662420383"/>
    <n v="1.2"/>
    <n v="12.588"/>
    <n v="0"/>
    <n v="0.2502656457773"/>
    <s v="DENTRO DA META"/>
    <x v="1"/>
    <n v="2.62528662420383"/>
    <n v="1.2"/>
    <n v="83.76000000000001"/>
    <n v="61.773"/>
    <n v="157.38343949044591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37"/>
    <n v="800"/>
    <n v="7899819800955"/>
    <s v="SHAMPOO LOOPY NEUTRO 350ML"/>
    <x v="3"/>
    <n v="580"/>
    <s v="CACHORRO - ACESSORIOS / BRINQUEDOS / HIGIENE"/>
    <s v="3307.90.00"/>
    <s v="UN"/>
    <n v="12"/>
    <n v="4"/>
    <s v="PRODUTO"/>
    <s v="57.014.433/0001-13"/>
    <n v="6.98"/>
    <n v="1.83225"/>
    <m/>
    <m/>
    <m/>
    <m/>
    <n v="5.14775"/>
    <n v="0.0102"/>
    <n v="0.0048"/>
    <n v="0.17"/>
    <n v="0.0165"/>
    <n v="0.076"/>
    <n v="0.2775"/>
    <n v="12"/>
    <n v="157.38343949044591"/>
    <n v="3.63949203821656"/>
    <n v="9.47579458598726"/>
    <n v="5.14775"/>
    <n v="4.32804458598726"/>
    <n v="51.93653503184715"/>
    <n v="10.49"/>
    <n v="0.33"/>
    <n v="13.11528662420383"/>
    <n v="0.33"/>
    <n v="13.11528662420383"/>
    <n v="1.2"/>
    <n v="12.588"/>
    <n v="0"/>
    <n v="0.2502656457773"/>
    <s v="DENTRO DA META"/>
    <x v="1"/>
    <n v="2.62528662420383"/>
    <n v="1.2"/>
    <n v="83.76000000000001"/>
    <n v="61.773"/>
    <n v="157.38343949044591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38"/>
    <n v="804"/>
    <n v="7899819800993"/>
    <s v="SHAMPOO LOOPY PELOS CLAROS 350ML"/>
    <x v="3"/>
    <n v="580"/>
    <s v="CACHORRO - ACESSORIOS / BRINQUEDOS / HIGIENE"/>
    <s v="3307.90.00"/>
    <s v="UN"/>
    <n v="12"/>
    <n v="4"/>
    <s v="PRODUTO"/>
    <s v="57.014.433/0001-13"/>
    <n v="6.98"/>
    <n v="1.83225"/>
    <m/>
    <m/>
    <m/>
    <m/>
    <n v="5.14775"/>
    <n v="0.0102"/>
    <n v="0.0048"/>
    <n v="0.17"/>
    <n v="0.0165"/>
    <n v="0.076"/>
    <n v="0.2775"/>
    <n v="12"/>
    <n v="157.38343949044591"/>
    <n v="3.63949203821656"/>
    <n v="9.47579458598726"/>
    <n v="5.14775"/>
    <n v="4.32804458598726"/>
    <n v="51.93653503184715"/>
    <n v="10.49"/>
    <n v="0.33"/>
    <n v="13.11528662420383"/>
    <n v="0.33"/>
    <n v="13.11528662420383"/>
    <n v="1.2"/>
    <n v="12.588"/>
    <n v="0"/>
    <n v="0.2502656457773"/>
    <s v="DENTRO DA META"/>
    <x v="1"/>
    <n v="2.62528662420383"/>
    <n v="1.2"/>
    <n v="83.76000000000001"/>
    <n v="61.773"/>
    <n v="157.38343949044591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39"/>
    <n v="803"/>
    <n v="7899819800986"/>
    <s v="SHAMPOO LOOPY PELOS ESCUROS 350ML"/>
    <x v="3"/>
    <n v="580"/>
    <s v="CACHORRO - ACESSORIOS / BRINQUEDOS / HIGIENE"/>
    <s v="3307.90.00"/>
    <s v="UN"/>
    <n v="12"/>
    <n v="4"/>
    <s v="PRODUTO"/>
    <s v="57.014.433/0001-13"/>
    <n v="6.98"/>
    <n v="1.83225"/>
    <m/>
    <m/>
    <m/>
    <m/>
    <n v="5.14775"/>
    <n v="0.0102"/>
    <n v="0.0048"/>
    <n v="0.17"/>
    <n v="0.0165"/>
    <n v="0.076"/>
    <n v="0.2775"/>
    <n v="12"/>
    <n v="157.38343949044591"/>
    <n v="3.63949203821656"/>
    <n v="9.47579458598726"/>
    <n v="5.14775"/>
    <n v="4.32804458598726"/>
    <n v="51.93653503184715"/>
    <n v="10.49"/>
    <n v="0.33"/>
    <n v="13.11528662420383"/>
    <n v="0.33"/>
    <n v="13.11528662420383"/>
    <n v="1.2"/>
    <n v="12.588"/>
    <n v="0"/>
    <n v="0.2502656457773"/>
    <s v="DENTRO DA META"/>
    <x v="1"/>
    <n v="2.62528662420383"/>
    <n v="1.2"/>
    <n v="83.76000000000001"/>
    <n v="61.773"/>
    <n v="157.38343949044591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40"/>
    <n v="2406"/>
    <n v="7897520100258"/>
    <s v="SHAMPOO PROCAO ALOE VERA 500ML"/>
    <x v="3"/>
    <n v="580"/>
    <s v="CACHORRO - ACESSORIOS / BRINQUEDOS / HIGIENE"/>
    <s v="3307.90.00"/>
    <s v="UN"/>
    <n v="12"/>
    <n v="0"/>
    <s v="PRODUTO"/>
    <s v="33.929.075/0001-00"/>
    <n v="11.01"/>
    <n v="2.890125"/>
    <m/>
    <m/>
    <m/>
    <m/>
    <n v="8.119875"/>
    <n v="0.0102"/>
    <n v="0.0048"/>
    <n v="0.17"/>
    <n v="0.0165"/>
    <n v="0.076"/>
    <n v="0.2775"/>
    <n v="12"/>
    <n v="248.25095541401282"/>
    <n v="5.74080334394905"/>
    <n v="14.94677627388536"/>
    <n v="8.119875"/>
    <n v="6.82690127388535"/>
    <n v="81.92281528662426"/>
    <n v="18.9"/>
    <n v="0.33"/>
    <n v="20.6875796178344"/>
    <n v="0.33"/>
    <n v="20.6875796178344"/>
    <n v="1.2"/>
    <n v="22.68"/>
    <n v="0"/>
    <n v="0.09458093216055"/>
    <s v="DENTRO DA META"/>
    <x v="0"/>
    <n v="1.7875796178344"/>
    <n v="1.2"/>
    <n v="132.12"/>
    <n v="97.4385"/>
    <n v="248.25095541401282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43"/>
    <n v="1303"/>
    <n v="7897520013039"/>
    <s v="SHAMPOO PROCAO FILHOTES 500ML"/>
    <x v="3"/>
    <n v="580"/>
    <s v="CACHORRO - ACESSORIOS / BRINQUEDOS / HIGIENE"/>
    <s v="3307.90.00"/>
    <s v="UN"/>
    <n v="12"/>
    <n v="0"/>
    <s v="PRODUTO"/>
    <s v="33.929.075/0001-00"/>
    <n v="8.58"/>
    <n v="2.25225"/>
    <m/>
    <m/>
    <m/>
    <m/>
    <n v="6.32775"/>
    <n v="0.0102"/>
    <n v="0.0048"/>
    <n v="0.17"/>
    <n v="0.0165"/>
    <n v="0.076"/>
    <n v="0.2775"/>
    <n v="12"/>
    <n v="193.45987261146502"/>
    <n v="4.47375955414013"/>
    <n v="11.64789649681529"/>
    <n v="6.32775"/>
    <n v="5.32014649681529"/>
    <n v="63.84175796178346"/>
    <n v="16.47"/>
    <n v="0.33"/>
    <n v="16.12165605095542"/>
    <n v="0.33"/>
    <n v="16.12165605095542"/>
    <n v="1.2"/>
    <n v="19.764"/>
    <n v="0"/>
    <n v="-0.02115020941376"/>
    <s v="DENTRO DA META"/>
    <x v="0"/>
    <n v="-0.34834394904458"/>
    <n v="1.2"/>
    <n v="102.96000000000001"/>
    <n v="75.93299999999999"/>
    <n v="193.45987261146502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45"/>
    <n v="912"/>
    <n v="7897520009124"/>
    <s v="SHAMPOO PROCAO NEUTRO 500ML"/>
    <x v="3"/>
    <n v="580"/>
    <s v="CACHORRO - ACESSORIOS / BRINQUEDOS / HIGIENE"/>
    <s v="3307.90.00"/>
    <s v="UN"/>
    <n v="12"/>
    <n v="0"/>
    <s v="PRODUTO"/>
    <s v="33.929.075/0001-00"/>
    <n v="8.58"/>
    <n v="2.25225"/>
    <m/>
    <m/>
    <m/>
    <m/>
    <n v="6.32775"/>
    <n v="0.0102"/>
    <n v="0.0048"/>
    <n v="0.17"/>
    <n v="0.0165"/>
    <n v="0.076"/>
    <n v="0.2775"/>
    <n v="12"/>
    <n v="193.45987261146502"/>
    <n v="4.47375955414013"/>
    <n v="11.64789649681529"/>
    <n v="6.32775"/>
    <n v="5.32014649681529"/>
    <n v="63.84175796178346"/>
    <n v="16.47"/>
    <n v="0.33"/>
    <n v="16.12165605095542"/>
    <n v="0.33"/>
    <n v="16.12165605095542"/>
    <n v="1.2"/>
    <n v="19.764"/>
    <n v="0"/>
    <n v="-0.02115020941376"/>
    <s v="DENTRO DA META"/>
    <x v="0"/>
    <n v="-0.34834394904458"/>
    <n v="1.2"/>
    <n v="102.96000000000001"/>
    <n v="75.93299999999999"/>
    <n v="193.45987261146502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46"/>
    <s v="10163/12"/>
    <n v="7898324010163"/>
    <s v="SHAMPOO REX BAW WAW P/CAES ANTILPULGAS 500ML  "/>
    <x v="3"/>
    <n v="580"/>
    <s v="CACHORRO - ACESSORIOS / BRINQUEDOS / HIGIENE"/>
    <s v="3307.90.00"/>
    <s v="UN"/>
    <n v="12"/>
    <n v="0"/>
    <s v="PRODUTO"/>
    <s v="09.367.055/0001-09"/>
    <n v="11.32"/>
    <n v="2.9715"/>
    <m/>
    <m/>
    <m/>
    <m/>
    <n v="8.3485"/>
    <n v="0.0102"/>
    <n v="0.0048"/>
    <n v="0.17"/>
    <n v="0.0165"/>
    <n v="0.076"/>
    <n v="0.2775"/>
    <n v="12"/>
    <n v="255.24076433121024"/>
    <n v="5.90244267515924"/>
    <n v="15.36762101910828"/>
    <n v="8.3485"/>
    <n v="7.01912101910828"/>
    <n v="84.2294522292994"/>
    <n v="19.9"/>
    <n v="0.33"/>
    <n v="21.27006369426752"/>
    <n v="0.33"/>
    <n v="21.27006369426752"/>
    <n v="1.2"/>
    <n v="23.88"/>
    <n v="0"/>
    <n v="0.06884742182249"/>
    <s v="DENTRO DA META"/>
    <x v="0"/>
    <n v="1.37006369426752"/>
    <n v="1.2"/>
    <n v="135.84"/>
    <n v="100.18199999999999"/>
    <n v="255.24076433121024"/>
    <x v="0"/>
    <m/>
    <m/>
    <s v="RAÇÕES REI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69"/>
    <n v="689190"/>
    <n v="7894904689194"/>
    <s v="STEAK SEARA PRESUNTO/QUEIJO 120G"/>
    <x v="4"/>
    <n v="310"/>
    <s v="AVES CONGELADAS"/>
    <s v="1602.32.20"/>
    <s v="UN"/>
    <n v="25"/>
    <n v="4"/>
    <s v="PRODUTO"/>
    <s v="83.044.016/0054-35"/>
    <n v="3.03"/>
    <n v="0.795375"/>
    <m/>
    <m/>
    <m/>
    <m/>
    <n v="2.234625"/>
    <n v="0.0102"/>
    <n v="0.0048"/>
    <n v="0.17"/>
    <n v="0.0165"/>
    <n v="0.076"/>
    <n v="0.2775"/>
    <n v="25"/>
    <n v="142.33280254777071"/>
    <n v="1.57989410828026"/>
    <n v="4.11341799363057"/>
    <n v="2.234625"/>
    <n v="1.87879299363057"/>
    <n v="46.96982484076434"/>
    <n v="5.07"/>
    <n v="0.33"/>
    <n v="5.69331210191083"/>
    <n v="0.33"/>
    <n v="5.69331210191083"/>
    <n v="1.2"/>
    <n v="6.084"/>
    <n v="0"/>
    <n v="0.12294124298044"/>
    <s v="DENTRO DA META"/>
    <x v="0"/>
    <n v="0.62331210191083"/>
    <n v="1.2"/>
    <n v="75.75"/>
    <n v="55.86562499999999"/>
    <n v="142.3328025477707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70"/>
    <n v="958166"/>
    <n v="7894904081639"/>
    <s v="STEAK SEARA SABOR QUEIJO 100G"/>
    <x v="4"/>
    <n v="310"/>
    <s v="AVES CONGELADAS"/>
    <s v="1602.32.30"/>
    <s v="UN"/>
    <n v="72"/>
    <n v="4"/>
    <s v="PRODUTO"/>
    <s v="83.044.016/0054-35"/>
    <n v="1.51"/>
    <n v="0.396375"/>
    <m/>
    <m/>
    <m/>
    <m/>
    <n v="1.113625"/>
    <n v="0.0102"/>
    <n v="0.0048"/>
    <n v="0.17"/>
    <n v="0.0165"/>
    <n v="0.076"/>
    <n v="0.2775"/>
    <n v="72"/>
    <n v="204.28280254777073"/>
    <n v="0.78733996815287"/>
    <n v="2.04992117834395"/>
    <n v="1.113625"/>
    <n v="0.93629617834395"/>
    <n v="67.41332484076436"/>
    <n v="2.47"/>
    <n v="0.33"/>
    <n v="2.83726114649682"/>
    <n v="0.33"/>
    <n v="2.83726114649682"/>
    <n v="1.2"/>
    <n v="2.964"/>
    <n v="0"/>
    <n v="0.14868872327806"/>
    <s v="DENTRO DA META"/>
    <x v="0"/>
    <n v="0.36726114649682"/>
    <n v="1.2"/>
    <n v="108.72"/>
    <n v="80.18099999999998"/>
    <n v="204.28280254777073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471"/>
    <n v="219028"/>
    <n v="7894904219025"/>
    <s v="STROGONOFF DE FRANGO COM ARROZ SEARA 350G"/>
    <x v="4"/>
    <n v="2790"/>
    <s v="PRATOS PRONTOS DIVERSOS"/>
    <s v="1602.32.20"/>
    <s v="UN"/>
    <n v="4"/>
    <n v="4"/>
    <s v="PRODUTO"/>
    <s v="83.044.016/0054-35"/>
    <n v="11.98"/>
    <n v="3.14475"/>
    <m/>
    <m/>
    <m/>
    <m/>
    <n v="8.83525"/>
    <n v="0.0102"/>
    <n v="0.0048"/>
    <n v="0.17"/>
    <n v="0.0165"/>
    <n v="0.076"/>
    <n v="0.2775"/>
    <n v="4"/>
    <n v="90.04076433121021"/>
    <n v="6.24657802547771"/>
    <n v="16.26361305732484"/>
    <n v="8.83525"/>
    <n v="7.42836305732484"/>
    <n v="29.71345222929937"/>
    <n v="18.9"/>
    <n v="0.33"/>
    <n v="22.51019108280255"/>
    <n v="0.33"/>
    <n v="22.51019108280255"/>
    <n v="1.2"/>
    <n v="22.68"/>
    <n v="0"/>
    <n v="0.19101540120648"/>
    <s v="DENTRO DA META"/>
    <x v="0"/>
    <n v="3.61019108280255"/>
    <n v="1.2"/>
    <n v="47.92"/>
    <n v="35.341"/>
    <n v="90.0407643312102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504"/>
    <n v="694"/>
    <n v="7899819800894"/>
    <s v="TAPETE HIGIENICO LOOPY C/ 07 UN 60x50"/>
    <x v="3"/>
    <n v="580"/>
    <s v="CACHORRO - ACESSORIOS / BRINQUEDOS / HIGIENE"/>
    <s v="9619.00.00"/>
    <s v="UN"/>
    <n v="12"/>
    <n v="4"/>
    <s v="PRODUTO"/>
    <s v="57.014.433/0001-13"/>
    <n v="12.69"/>
    <n v="3.331125"/>
    <m/>
    <m/>
    <m/>
    <m/>
    <n v="9.358875"/>
    <n v="0.0102"/>
    <n v="0.0048"/>
    <n v="0.17"/>
    <n v="0.0165"/>
    <n v="0.076"/>
    <n v="0.2775"/>
    <n v="12"/>
    <n v="286.13121019108286"/>
    <n v="6.61678423566879"/>
    <n v="17.22748328025478"/>
    <n v="9.358875"/>
    <n v="7.86860828025478"/>
    <n v="94.42329936305737"/>
    <n v="20.9"/>
    <n v="0.33"/>
    <n v="23.84426751592357"/>
    <n v="0.33"/>
    <n v="23.84426751592357"/>
    <n v="1.2"/>
    <n v="25.08"/>
    <n v="0"/>
    <n v="0.14087404382409"/>
    <s v="DENTRO DA META"/>
    <x v="0"/>
    <n v="2.94426751592357"/>
    <n v="1.2"/>
    <n v="152.28"/>
    <n v="112.3065"/>
    <n v="286.13121019108286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505"/>
    <n v="695"/>
    <n v="7899819800900"/>
    <s v="TAPETE HIGIENICO LOOPY C/ 30UN 60x50"/>
    <x v="3"/>
    <n v="580"/>
    <s v="CACHORRO - ACESSORIOS / BRINQUEDOS / HIGIENE"/>
    <s v="9619.00.00"/>
    <s v="UN"/>
    <n v="4"/>
    <n v="4"/>
    <s v="PRODUTO"/>
    <s v="57.014.433/0001-13"/>
    <n v="53.99"/>
    <n v="14.172375"/>
    <m/>
    <m/>
    <m/>
    <m/>
    <n v="39.817625"/>
    <n v="0.0102"/>
    <n v="0.0048"/>
    <n v="0.17"/>
    <n v="0.0165"/>
    <n v="0.076"/>
    <n v="0.2775"/>
    <n v="4"/>
    <n v="405.78471337579629"/>
    <n v="28.15131449044587"/>
    <n v="73.2948638535032"/>
    <n v="39.817625"/>
    <n v="33.4772388535032"/>
    <n v="133.90895541401281"/>
    <n v="84.90000000000001"/>
    <n v="0.33"/>
    <n v="101.44617834394907"/>
    <n v="0.33"/>
    <n v="101.44617834394907"/>
    <n v="1.2"/>
    <n v="101.88000000000001"/>
    <n v="0"/>
    <n v="0.1948902042868"/>
    <s v="DENTRO DA META"/>
    <x v="0"/>
    <n v="16.54617834394907"/>
    <n v="1.2"/>
    <n v="215.96000000000001"/>
    <n v="159.2705"/>
    <n v="405.78471337579629"/>
    <x v="0"/>
    <s v="SOURCING"/>
    <n v="1"/>
    <s v="OSMAIR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506"/>
    <n v="3829"/>
    <n v="7898645220463"/>
    <s v="TAPETE HIGIENICO PROCAO 14 UN. 80X60"/>
    <x v="3"/>
    <n v="580"/>
    <s v="CACHORRO - ACESSORIOS / BRINQUEDOS / HIGIENE"/>
    <s v="9619.00.00"/>
    <s v="UN"/>
    <n v="6"/>
    <n v="0"/>
    <s v="PRODUTO"/>
    <s v="33.929.075/0001-00"/>
    <n v="15.42"/>
    <n v="4.04775"/>
    <m/>
    <m/>
    <m/>
    <m/>
    <n v="11.37225"/>
    <n v="0.0102"/>
    <n v="0.0048"/>
    <n v="0.17"/>
    <n v="0.0165"/>
    <n v="0.076"/>
    <n v="0.2775"/>
    <n v="6"/>
    <n v="173.8433121019109"/>
    <n v="8.04025318471338"/>
    <n v="20.9336321656051"/>
    <n v="11.37225"/>
    <n v="9.5613821656051"/>
    <n v="57.36829299363062"/>
    <n v="25.9"/>
    <n v="0.33"/>
    <n v="28.97388535031848"/>
    <n v="0.33"/>
    <n v="28.97388535031848"/>
    <n v="1.2"/>
    <n v="31.08"/>
    <n v="0"/>
    <n v="0.11868283205863"/>
    <s v="DENTRO DA META"/>
    <x v="0"/>
    <n v="3.07388535031848"/>
    <n v="1.2"/>
    <n v="92.52"/>
    <n v="68.23350000000001"/>
    <n v="173.8433121019109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507"/>
    <n v="691003"/>
    <n v="7894904691005"/>
    <s v="TEKITOS SEARA 1KG"/>
    <x v="4"/>
    <n v="310"/>
    <s v="AVES CONGELADAS"/>
    <s v="1602.32.30"/>
    <s v="UN"/>
    <n v="5"/>
    <n v="4"/>
    <s v="PRODUTO"/>
    <s v="83.044.016/0054-35"/>
    <n v="17.38"/>
    <n v="4.56225"/>
    <m/>
    <m/>
    <m/>
    <m/>
    <n v="12.81775"/>
    <n v="0.0102"/>
    <n v="0.0048"/>
    <n v="0.17"/>
    <n v="0.0165"/>
    <n v="0.076"/>
    <n v="0.2775"/>
    <n v="5"/>
    <n v="163.28343949044591"/>
    <n v="9.06223089171975"/>
    <n v="23.59445700636943"/>
    <n v="12.81775"/>
    <n v="10.77670700636943"/>
    <n v="53.88353503184716"/>
    <n v="25.89"/>
    <n v="0.33"/>
    <n v="32.65668789808918"/>
    <n v="0.33"/>
    <n v="32.65668789808918"/>
    <n v="1.2"/>
    <n v="31.068"/>
    <n v="0"/>
    <n v="0.26136299335995"/>
    <s v="DENTRO DA META"/>
    <x v="1"/>
    <n v="6.76668789808918"/>
    <n v="1.2"/>
    <n v="86.89999999999999"/>
    <n v="64.08875"/>
    <n v="163.2834394904459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508"/>
    <n v="500144"/>
    <n v="7894904500116"/>
    <s v="TEKITOS SEARA 300G"/>
    <x v="4"/>
    <n v="310"/>
    <s v="AVES CONGELADAS"/>
    <s v="1602.32.30"/>
    <s v="UN"/>
    <n v="16"/>
    <n v="4"/>
    <s v="PRODUTO"/>
    <s v="83.044.016/0054-35"/>
    <n v="6.14"/>
    <n v="1.61175"/>
    <m/>
    <m/>
    <m/>
    <m/>
    <n v="4.52825"/>
    <n v="0.0102"/>
    <n v="0.0048"/>
    <n v="0.17"/>
    <n v="0.0165"/>
    <n v="0.076"/>
    <n v="0.2775"/>
    <n v="16"/>
    <n v="184.59108280254782"/>
    <n v="3.20150159235669"/>
    <n v="8.33544108280255"/>
    <n v="4.52825"/>
    <n v="3.80719108280255"/>
    <n v="60.9150573248408"/>
    <n v="9.71"/>
    <n v="0.33"/>
    <n v="11.53694267515924"/>
    <n v="0.33"/>
    <n v="11.53694267515924"/>
    <n v="1.2"/>
    <n v="11.652"/>
    <n v="0"/>
    <n v="0.18815063595873"/>
    <s v="DENTRO DA META"/>
    <x v="0"/>
    <n v="1.82694267515924"/>
    <n v="1.2"/>
    <n v="98.23999999999999"/>
    <n v="72.452"/>
    <n v="184.59108280254782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511"/>
    <n v="500388"/>
    <n v="7894904500383"/>
    <s v="TEXAS BURGER MISTO SEARA 56G"/>
    <x v="4"/>
    <n v="690"/>
    <s v="CARNE BOVINA CONGELADA"/>
    <s v="1602.90.00"/>
    <s v="UN"/>
    <n v="36"/>
    <n v="4"/>
    <s v="PRODUTO"/>
    <s v="83.044.016/0054-35"/>
    <n v="0.93"/>
    <n v="0.244125"/>
    <m/>
    <m/>
    <m/>
    <m/>
    <n v="0.685875"/>
    <n v="0.0102"/>
    <n v="0.0048"/>
    <n v="0.17"/>
    <n v="0.0165"/>
    <n v="0.076"/>
    <n v="0.2775"/>
    <n v="36"/>
    <n v="62.90828025477708"/>
    <n v="0.48491799363057"/>
    <n v="1.26253423566879"/>
    <n v="0.685875"/>
    <n v="0.57665923566879"/>
    <n v="20.75973248407644"/>
    <n v="1.59"/>
    <n v="0.33"/>
    <n v="1.74745222929936"/>
    <n v="0.33"/>
    <n v="1.74745222929936"/>
    <n v="1.2"/>
    <n v="1.908"/>
    <n v="0"/>
    <n v="0.09902655930778"/>
    <s v="DENTRO DA META"/>
    <x v="0"/>
    <n v="0.15745222929936"/>
    <n v="1.2"/>
    <n v="33.48"/>
    <n v="24.6915"/>
    <n v="62.90828025477708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512"/>
    <n v="500245"/>
    <n v="7894904002450"/>
    <s v="TEXAS BURGER SEARA 672G"/>
    <x v="4"/>
    <n v="690"/>
    <s v="CARNE BOVINA CONGELADA"/>
    <s v="1602.90.00"/>
    <s v="UN"/>
    <n v="12"/>
    <n v="4"/>
    <s v="PRODUTO"/>
    <s v="83.044.016/0054-35"/>
    <n v="13.24"/>
    <n v="3.4755"/>
    <m/>
    <m/>
    <m/>
    <m/>
    <n v="9.7645"/>
    <n v="0.0102"/>
    <n v="0.0048"/>
    <n v="0.17"/>
    <n v="0.0165"/>
    <n v="0.076"/>
    <n v="0.2775"/>
    <n v="12"/>
    <n v="298.53248407643321"/>
    <n v="6.90356369426752"/>
    <n v="17.97414331210192"/>
    <n v="9.7645"/>
    <n v="8.20964331210192"/>
    <n v="98.51571974522298"/>
    <n v="20.07"/>
    <n v="0.33"/>
    <n v="24.87770700636943"/>
    <n v="0.33"/>
    <n v="24.87770700636943"/>
    <n v="1.2"/>
    <n v="24.084"/>
    <n v="0"/>
    <n v="0.23954693604232"/>
    <s v="DENTRO DA META"/>
    <x v="1"/>
    <n v="4.80770700636943"/>
    <n v="1.2"/>
    <n v="158.88"/>
    <n v="117.17400000000001"/>
    <n v="298.53248407643321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513"/>
    <n v="687995"/>
    <n v="7894904687992"/>
    <s v="TEXAS BURGER SEARA 90G"/>
    <x v="4"/>
    <n v="690"/>
    <s v="CARNE BOVINA CONGELADA"/>
    <s v="1602.90.00"/>
    <s v="UN"/>
    <n v="36"/>
    <n v="4"/>
    <s v="PRODUTO"/>
    <s v="83.044.016/0054-35"/>
    <n v="1.69"/>
    <n v="0.443625"/>
    <m/>
    <m/>
    <m/>
    <m/>
    <n v="1.246375"/>
    <n v="0.0102"/>
    <n v="0.0048"/>
    <n v="0.17"/>
    <n v="0.0165"/>
    <n v="0.076"/>
    <n v="0.2775"/>
    <n v="36"/>
    <n v="114.31719745222932"/>
    <n v="0.88119506369427"/>
    <n v="2.2942826433121"/>
    <n v="1.246375"/>
    <n v="1.0479076433121"/>
    <n v="37.72467515923568"/>
    <n v="2.69"/>
    <n v="0.33"/>
    <n v="3.17547770700637"/>
    <n v="0.33"/>
    <n v="3.17547770700637"/>
    <n v="1.2"/>
    <n v="3.228"/>
    <n v="0"/>
    <n v="0.18047498401724"/>
    <s v="DENTRO DA META"/>
    <x v="0"/>
    <n v="0.48547770700637"/>
    <n v="1.2"/>
    <n v="60.84"/>
    <n v="44.8695"/>
    <n v="114.31719745222932"/>
    <x v="0"/>
    <m/>
    <m/>
    <s v="SEARA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1516"/>
    <n v="3717"/>
    <n v="7897520100722"/>
    <s v="XIXI SECO PROCAO 250G"/>
    <x v="3"/>
    <n v="580"/>
    <s v="CACHORRO - ACESSORIOS / BRINQUEDOS / HIGIENE"/>
    <s v="3906.90.44"/>
    <s v="UN"/>
    <n v="12"/>
    <n v="0"/>
    <s v="PRODUTO"/>
    <s v="33.929.075/0001-00"/>
    <n v="14.14"/>
    <n v="3.71175"/>
    <m/>
    <m/>
    <m/>
    <m/>
    <n v="10.42825"/>
    <n v="0.0102"/>
    <n v="0.0048"/>
    <n v="0.17"/>
    <n v="0.0165"/>
    <n v="0.076"/>
    <n v="0.2775"/>
    <n v="12"/>
    <n v="318.82547770700648"/>
    <n v="7.37283917197453"/>
    <n v="19.19595063694268"/>
    <n v="10.42825"/>
    <n v="8.76770063694268"/>
    <n v="105.21240764331216"/>
    <n v="22.34"/>
    <n v="0.33"/>
    <n v="26.56878980891721"/>
    <n v="0.33"/>
    <n v="26.56878980891721"/>
    <n v="1.2"/>
    <n v="26.808"/>
    <n v="0"/>
    <n v="0.18929229225234"/>
    <s v="DENTRO DA META"/>
    <x v="0"/>
    <n v="4.22878980891721"/>
    <n v="1.2"/>
    <n v="169.68000000000001"/>
    <n v="125.13900000000001"/>
    <n v="318.82547770700648"/>
    <x v="0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063"/>
    <s v="N/I"/>
    <n v="7506339325256"/>
    <s v="ABS ALWAYS L32P28 BLUE C/A"/>
    <x v="5"/>
    <n v="1150"/>
    <s v="ABSORVENTE COM ABAS"/>
    <s v="9619.00.00"/>
    <s v="UN"/>
    <n v="12"/>
    <n v="0"/>
    <s v="PRODUTO"/>
    <s v="30.319.272/0001-10"/>
    <n v="21.95"/>
    <n v="5.761875"/>
    <m/>
    <m/>
    <m/>
    <m/>
    <n v="16.188125"/>
    <n v="0.0102"/>
    <n v="0.0048"/>
    <n v="0.17"/>
    <n v="0.0165"/>
    <n v="0.076"/>
    <n v="0.2775"/>
    <n v="12"/>
    <n v="494.92356687898098"/>
    <n v="11.44510748407644"/>
    <n v="29.79852308917198"/>
    <n v="16.188125"/>
    <n v="13.61039808917198"/>
    <n v="163.32477707006376"/>
    <n v="30.79"/>
    <n v="0.33"/>
    <n v="41.24363057324842"/>
    <n v="0.33"/>
    <n v="41.24363057324842"/>
    <n v="1.2"/>
    <n v="36.948"/>
    <n v="0"/>
    <n v="0.33951382180086"/>
    <s v="DENTRO DA META"/>
    <x v="1"/>
    <n v="10.45363057324842"/>
    <e v="#N/A" f="0" cp="0"/>
    <n v="263.39999999999998"/>
    <n v="194.25749999999999"/>
    <n v="494.9235668789809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064"/>
    <s v="N/I"/>
    <n v="7506339326048"/>
    <s v="ABS ALWAYS L32P28 PINK C/A"/>
    <x v="5"/>
    <n v="1150"/>
    <s v="ABSORVENTE COM ABAS"/>
    <s v="9619.00.00"/>
    <s v="UN"/>
    <n v="12"/>
    <n v="0"/>
    <s v="PRODUTO"/>
    <s v="30.319.272/0001-10"/>
    <n v="21.95"/>
    <n v="5.761875"/>
    <m/>
    <m/>
    <m/>
    <m/>
    <n v="16.188125"/>
    <n v="0.0102"/>
    <n v="0.0048"/>
    <n v="0.17"/>
    <n v="0.0165"/>
    <n v="0.076"/>
    <n v="0.2775"/>
    <n v="12"/>
    <n v="494.92356687898098"/>
    <n v="11.44510748407644"/>
    <n v="29.79852308917198"/>
    <n v="16.188125"/>
    <n v="13.61039808917198"/>
    <n v="163.32477707006376"/>
    <n v="30.79"/>
    <n v="0.33"/>
    <n v="41.24363057324842"/>
    <n v="0.33"/>
    <n v="41.24363057324842"/>
    <n v="1.2"/>
    <n v="36.948"/>
    <n v="0"/>
    <n v="0.33951382180086"/>
    <s v="DENTRO DA META"/>
    <x v="1"/>
    <n v="10.45363057324842"/>
    <e v="#N/A" f="0" cp="0"/>
    <n v="263.39999999999998"/>
    <n v="194.25749999999999"/>
    <n v="494.9235668789809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065"/>
    <s v="N/I"/>
    <n v="7501007499758"/>
    <s v="ABS ALWAYS P.DIARIO 15UN C/PERFUME"/>
    <x v="5"/>
    <n v="1150"/>
    <s v="ABSORVENTE SEM ABAS"/>
    <s v="9619.00.00"/>
    <s v="UN"/>
    <n v="12"/>
    <n v="0"/>
    <s v="PRODUTO"/>
    <s v="30.319.272/0001-10"/>
    <n v="4.95"/>
    <n v="1.299375"/>
    <m/>
    <m/>
    <m/>
    <m/>
    <n v="3.650625"/>
    <n v="0.0102"/>
    <n v="0.0048"/>
    <n v="0.17"/>
    <n v="0.0165"/>
    <n v="0.076"/>
    <n v="0.2775"/>
    <n v="12"/>
    <n v="111.61146496815289"/>
    <n v="2.58101512738854"/>
    <n v="6.7199402866242"/>
    <n v="3.650625"/>
    <n v="3.0693152866242"/>
    <n v="36.83178343949046"/>
    <n v="5.76"/>
    <n v="0.33"/>
    <n v="9.30095541401274"/>
    <n v="0.33"/>
    <n v="9.30095541401274"/>
    <n v="1.2"/>
    <n v="6.912"/>
    <n v="0"/>
    <n v="0.61474920382166"/>
    <s v="DENTRO DA META"/>
    <x v="1"/>
    <n v="3.54095541401274"/>
    <e v="#N/A" f="0" cp="0"/>
    <n v="59.40000000000001"/>
    <n v="43.8075"/>
    <n v="111.61146496815289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075"/>
    <s v="N/I"/>
    <n v="7506339394535"/>
    <s v="ABS ALWAYS P.T.ACTIV NOT.C/8 C/A"/>
    <x v="5"/>
    <n v="1150"/>
    <s v="ABSORVENTE COM ABAS"/>
    <s v="9619.00.00"/>
    <s v="UN"/>
    <n v="12"/>
    <n v="0"/>
    <s v="PRODUTO"/>
    <s v="30.319.272/0001-10"/>
    <n v="7.3"/>
    <n v="1.91625"/>
    <m/>
    <m/>
    <m/>
    <m/>
    <n v="5.38375"/>
    <n v="0.0102"/>
    <n v="0.0048"/>
    <n v="0.17"/>
    <n v="0.0165"/>
    <n v="0.076"/>
    <n v="0.2775"/>
    <n v="12"/>
    <n v="164.59872611464974"/>
    <n v="3.80634554140128"/>
    <n v="9.91021496815287"/>
    <n v="5.38375"/>
    <n v="4.52646496815287"/>
    <n v="54.31757961783441"/>
    <n v="9.89"/>
    <n v="0.33"/>
    <n v="13.71656050955414"/>
    <n v="0.33"/>
    <n v="13.71656050955414"/>
    <n v="1.2"/>
    <n v="11.868"/>
    <n v="0"/>
    <n v="0.38691208387807"/>
    <s v="DENTRO DA META"/>
    <x v="1"/>
    <n v="3.82656050955414"/>
    <e v="#N/A" f="0" cp="0"/>
    <n v="87.59999999999999"/>
    <n v="64.605"/>
    <n v="164.59872611464974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081"/>
    <s v="N/I"/>
    <n v="7506339326055"/>
    <s v="ABS ALWAYS P.T.PINK NOT.C/32 L+P-"/>
    <x v="5"/>
    <n v="1150"/>
    <s v="ABSORVENTE SEM ABAS"/>
    <s v="9619.00.00"/>
    <s v="UN"/>
    <n v="12"/>
    <n v="0"/>
    <s v="PRODUTO"/>
    <s v="30.319.272/0001-10"/>
    <n v="25.45"/>
    <n v="6.680625"/>
    <m/>
    <m/>
    <m/>
    <m/>
    <n v="18.769375"/>
    <n v="0.0102"/>
    <n v="0.0048"/>
    <n v="0.17"/>
    <n v="0.0165"/>
    <n v="0.076"/>
    <n v="0.2775"/>
    <n v="12"/>
    <n v="573.84076433121027"/>
    <n v="13.27006767515924"/>
    <n v="34.54999601910828"/>
    <n v="18.769375"/>
    <n v="15.78062101910828"/>
    <n v="189.36745222929943"/>
    <n v="30.79"/>
    <n v="0.33"/>
    <n v="47.82006369426752"/>
    <n v="0.33"/>
    <n v="47.82006369426752"/>
    <n v="1.2"/>
    <n v="36.948"/>
    <n v="0"/>
    <n v="0.55310372504929"/>
    <s v="DENTRO DA META"/>
    <x v="1"/>
    <n v="17.03006369426753"/>
    <e v="#N/A" f="0" cp="0"/>
    <n v="305.39999999999998"/>
    <n v="225.23250000000002"/>
    <n v="573.8407643312102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084"/>
    <s v="N/I"/>
    <n v="7590002012383"/>
    <s v="ABS ALWAYS P.T.ULTRAF NOT.8UN C/A"/>
    <x v="5"/>
    <n v="1150"/>
    <s v="ABSORVENTE COM ABAS"/>
    <s v="9619.00.00"/>
    <s v="UN"/>
    <n v="12"/>
    <n v="0"/>
    <s v="PRODUTO"/>
    <s v="30.319.272/0001-10"/>
    <n v="9.4"/>
    <n v="2.4675"/>
    <m/>
    <m/>
    <m/>
    <m/>
    <n v="6.9325"/>
    <n v="0.0102"/>
    <n v="0.0048"/>
    <n v="0.17"/>
    <n v="0.0165"/>
    <n v="0.076"/>
    <n v="0.2775"/>
    <n v="12"/>
    <n v="211.94904458598734"/>
    <n v="4.90132165605096"/>
    <n v="12.76109872611465"/>
    <n v="6.9325"/>
    <n v="5.82859872611465"/>
    <n v="69.94318471337584"/>
    <n v="11.32"/>
    <n v="0.33"/>
    <n v="17.66242038216561"/>
    <n v="0.33"/>
    <n v="17.66242038216561"/>
    <n v="1.2"/>
    <n v="13.584"/>
    <n v="0"/>
    <n v="0.56028448605703"/>
    <s v="DENTRO DA META"/>
    <x v="1"/>
    <n v="6.34242038216561"/>
    <e v="#N/A" f="0" cp="0"/>
    <n v="112.80000000000001"/>
    <n v="83.19"/>
    <n v="211.94904458598734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087"/>
    <s v="N/I"/>
    <n v="7500435127288"/>
    <s v="ABS ALWAYS S.P SECA 32UN C/A"/>
    <x v="5"/>
    <n v="1150"/>
    <s v="ABSORVENTE COM ABAS"/>
    <s v="9619.00.00"/>
    <s v="UN"/>
    <n v="12"/>
    <n v="0"/>
    <s v="PRODUTO"/>
    <s v="30.319.272/0001-10"/>
    <n v="10"/>
    <n v="2.625"/>
    <m/>
    <m/>
    <m/>
    <m/>
    <n v="7.375"/>
    <n v="0.0102"/>
    <n v="0.0048"/>
    <n v="0.17"/>
    <n v="0.0165"/>
    <n v="0.076"/>
    <n v="0.2775"/>
    <n v="12"/>
    <n v="225.47770700636949"/>
    <n v="5.2141719745223"/>
    <n v="13.57563694267516"/>
    <n v="7.375"/>
    <n v="6.20063694267516"/>
    <n v="74.40764331210197"/>
    <n v="14.49"/>
    <n v="0.33"/>
    <n v="18.78980891719746"/>
    <n v="0.33"/>
    <n v="18.78980891719746"/>
    <n v="1.2"/>
    <n v="17.388"/>
    <n v="0"/>
    <n v="0.29674319649396"/>
    <s v="DENTRO DA META"/>
    <x v="1"/>
    <n v="4.29980891719746"/>
    <e v="#N/A" f="0" cp="0"/>
    <n v="120"/>
    <n v="88.5"/>
    <n v="225.47770700636949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089"/>
    <s v="N/I"/>
    <n v="7500435127264"/>
    <s v="ABS ALWAYS S.P SECA 8UN S/A"/>
    <x v="5"/>
    <n v="1150"/>
    <s v="ABSORVENTE COM ABAS"/>
    <s v="9619.00.00"/>
    <s v="UN"/>
    <n v="12"/>
    <n v="0"/>
    <s v="PRODUTO"/>
    <s v="30.319.272/0001-10"/>
    <n v="2.9"/>
    <n v="0.76125"/>
    <m/>
    <m/>
    <m/>
    <m/>
    <n v="2.13875"/>
    <n v="0.0102"/>
    <n v="0.0048"/>
    <n v="0.17"/>
    <n v="0.0165"/>
    <n v="0.076"/>
    <n v="0.2775"/>
    <n v="12"/>
    <n v="65.38853503184714"/>
    <n v="1.51210987261147"/>
    <n v="3.9369347133758"/>
    <n v="2.13875"/>
    <n v="1.7981847133758"/>
    <n v="21.57821656050956"/>
    <n v="4.62"/>
    <n v="0.33"/>
    <n v="5.44904458598726"/>
    <n v="0.33"/>
    <n v="5.44904458598726"/>
    <n v="1.2"/>
    <n v="5.544"/>
    <n v="0"/>
    <n v="0.17944688008382"/>
    <s v="DENTRO DA META"/>
    <x v="0"/>
    <n v="0.82904458598726"/>
    <e v="#N/A" f="0" cp="0"/>
    <n v="34.8"/>
    <n v="25.665"/>
    <n v="65.38853503184714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090"/>
    <s v="N/I"/>
    <n v="7500435127257"/>
    <s v="ABS ALWAYS S.P SUAVE 16UN C/A"/>
    <x v="5"/>
    <n v="1150"/>
    <s v="ABSORVENTE COM ABAS"/>
    <s v="9619.00.00"/>
    <s v="UN"/>
    <n v="12"/>
    <n v="0"/>
    <s v="PRODUTO"/>
    <s v="30.319.272/0001-10"/>
    <n v="5.1"/>
    <n v="1.33875"/>
    <m/>
    <m/>
    <m/>
    <m/>
    <n v="3.76125"/>
    <n v="0.0102"/>
    <n v="0.0048"/>
    <n v="0.17"/>
    <n v="0.0165"/>
    <n v="0.076"/>
    <n v="0.2775"/>
    <n v="12"/>
    <n v="114.99363057324842"/>
    <n v="2.65922770700637"/>
    <n v="6.92357484076433"/>
    <n v="3.76125"/>
    <n v="3.16232484076433"/>
    <n v="37.94789808917199"/>
    <n v="7.51"/>
    <n v="0.33"/>
    <n v="9.5828025477707"/>
    <n v="0.33"/>
    <n v="9.5828025477707"/>
    <n v="1.2"/>
    <n v="9.012"/>
    <n v="0"/>
    <n v="0.27600566548212"/>
    <s v="DENTRO DA META"/>
    <x v="1"/>
    <n v="2.0728025477707"/>
    <e v="#N/A" f="0" cp="0"/>
    <n v="61.2"/>
    <n v="45.13499999999999"/>
    <n v="114.99363057324842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07"/>
    <s v="N/I"/>
    <n v="7506339332650"/>
    <s v="AMAC DOWNY CONC 1.5ML B.VERAO AZ"/>
    <x v="6"/>
    <n v="130"/>
    <s v="AMACIANTE"/>
    <s v="3809.91.90"/>
    <s v="UN"/>
    <n v="12"/>
    <n v="0"/>
    <s v="PRODUTO"/>
    <s v="30.319.272/0001-10"/>
    <n v="21.65"/>
    <n v="5.683125"/>
    <m/>
    <m/>
    <m/>
    <m/>
    <n v="15.966875"/>
    <n v="0.0102"/>
    <n v="0.0048"/>
    <n v="0.17"/>
    <n v="0.0165"/>
    <n v="0.076"/>
    <n v="0.2775"/>
    <n v="12"/>
    <n v="488.15923566878985"/>
    <n v="11.28868232484077"/>
    <n v="29.39125398089172"/>
    <n v="15.966875"/>
    <n v="13.42437898089172"/>
    <n v="161.09254777070069"/>
    <n v="33.06"/>
    <n v="0.33"/>
    <n v="40.67993630573249"/>
    <n v="0.33"/>
    <n v="40.67993630573249"/>
    <n v="1.2"/>
    <n v="39.672"/>
    <n v="0"/>
    <n v="0.23048809152246"/>
    <s v="DENTRO DA META"/>
    <x v="1"/>
    <n v="7.61993630573249"/>
    <e v="#N/A" f="0" cp="0"/>
    <n v="259.79999999999995"/>
    <n v="191.60249999999996"/>
    <n v="488.1592356687898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08"/>
    <s v="N/I"/>
    <n v="7500435190275"/>
    <s v="AMAC DOWNY CONC 1.5ML B.VERAO PROMO"/>
    <x v="6"/>
    <n v="130"/>
    <s v="AMACIANTE"/>
    <s v="3809.91.90"/>
    <s v="UN"/>
    <n v="12"/>
    <n v="0"/>
    <s v="PRODUTO"/>
    <s v="30.319.272/0001-10"/>
    <n v="18.05"/>
    <n v="4.738125"/>
    <m/>
    <m/>
    <m/>
    <m/>
    <n v="13.311875"/>
    <n v="0.0102"/>
    <n v="0.0048"/>
    <n v="0.17"/>
    <n v="0.0165"/>
    <n v="0.076"/>
    <n v="0.2775"/>
    <n v="12"/>
    <n v="406.98726114649691"/>
    <n v="9.41158041401274"/>
    <n v="24.50402468152867"/>
    <n v="13.311875"/>
    <n v="11.19214968152867"/>
    <n v="134.30579617834402"/>
    <n v="33.06"/>
    <n v="0.33"/>
    <n v="33.91560509554141"/>
    <n v="0.33"/>
    <n v="33.91560509554141"/>
    <n v="1.2"/>
    <n v="39.672"/>
    <n v="0"/>
    <n v="0.02588037191595"/>
    <s v="DENTRO DA META"/>
    <x v="0"/>
    <n v="0.85560509554141"/>
    <e v="#N/A" f="0" cp="0"/>
    <n v="216.60000000000002"/>
    <n v="159.74250000000001"/>
    <n v="406.98726114649691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09"/>
    <s v="N/I"/>
    <n v="7500435153867"/>
    <s v="AMAC DOWNY CONC 1.5ML FRESCOR PRIMA"/>
    <x v="6"/>
    <n v="130"/>
    <s v="AMACIANTE"/>
    <s v="3809.91.90"/>
    <s v="UN"/>
    <n v="12"/>
    <n v="0"/>
    <s v="PRODUTO"/>
    <s v="30.319.272/0001-10"/>
    <n v="21.65"/>
    <n v="5.683125"/>
    <m/>
    <m/>
    <m/>
    <m/>
    <n v="15.966875"/>
    <n v="0.0102"/>
    <n v="0.0048"/>
    <n v="0.17"/>
    <n v="0.0165"/>
    <n v="0.076"/>
    <n v="0.2775"/>
    <n v="12"/>
    <n v="488.15923566878985"/>
    <n v="11.28868232484077"/>
    <n v="29.39125398089172"/>
    <n v="15.966875"/>
    <n v="13.42437898089172"/>
    <n v="161.09254777070069"/>
    <n v="33.06"/>
    <n v="0.33"/>
    <n v="40.67993630573249"/>
    <n v="0.33"/>
    <n v="40.67993630573249"/>
    <n v="1.2"/>
    <n v="39.672"/>
    <n v="0"/>
    <n v="0.23048809152246"/>
    <s v="DENTRO DA META"/>
    <x v="1"/>
    <n v="7.61993630573249"/>
    <e v="#N/A" f="0" cp="0"/>
    <n v="259.79999999999995"/>
    <n v="191.60249999999996"/>
    <n v="488.1592356687898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10"/>
    <s v="N/I"/>
    <n v="7506339389883"/>
    <s v="AMAC DOWNY CONC 1.5ML LIRIO ROXO"/>
    <x v="6"/>
    <n v="130"/>
    <s v="AMACIANTE"/>
    <s v="3809.91.90"/>
    <s v="UN"/>
    <n v="12"/>
    <n v="0"/>
    <s v="PRODUTO"/>
    <s v="30.319.272/0001-10"/>
    <n v="21.65"/>
    <n v="5.683125"/>
    <m/>
    <m/>
    <m/>
    <m/>
    <n v="15.966875"/>
    <n v="0.0102"/>
    <n v="0.0048"/>
    <n v="0.17"/>
    <n v="0.0165"/>
    <n v="0.076"/>
    <n v="0.2775"/>
    <n v="12"/>
    <n v="488.15923566878985"/>
    <n v="11.28868232484077"/>
    <n v="29.39125398089172"/>
    <n v="15.966875"/>
    <n v="13.42437898089172"/>
    <n v="161.09254777070069"/>
    <n v="33.06"/>
    <n v="0.33"/>
    <n v="40.67993630573249"/>
    <n v="0.33"/>
    <n v="40.67993630573249"/>
    <n v="1.2"/>
    <n v="39.672"/>
    <n v="0"/>
    <n v="0.23048809152246"/>
    <s v="DENTRO DA META"/>
    <x v="1"/>
    <n v="7.61993630573249"/>
    <e v="#N/A" f="0" cp="0"/>
    <n v="259.79999999999995"/>
    <n v="191.60249999999996"/>
    <n v="488.1592356687898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12"/>
    <s v="N/I"/>
    <n v="7506339332643"/>
    <s v="AMAC DOWNY CONC 1L B.VERAO AZ"/>
    <x v="6"/>
    <n v="130"/>
    <s v="AMACIANTE"/>
    <s v="3809.91.90"/>
    <s v="UN"/>
    <n v="12"/>
    <n v="0"/>
    <s v="PRODUTO"/>
    <s v="30.319.272/0001-10"/>
    <n v="14.55"/>
    <n v="3.819375"/>
    <m/>
    <m/>
    <m/>
    <m/>
    <n v="10.730625"/>
    <n v="0.0102"/>
    <n v="0.0048"/>
    <n v="0.17"/>
    <n v="0.0165"/>
    <n v="0.076"/>
    <n v="0.2775"/>
    <n v="12"/>
    <n v="328.07006369426756"/>
    <n v="7.58662022292994"/>
    <n v="19.75255175159236"/>
    <n v="10.730625"/>
    <n v="9.02192675159236"/>
    <n v="108.26312101910833"/>
    <n v="19.97"/>
    <n v="0.33"/>
    <n v="27.3391719745223"/>
    <n v="0.33"/>
    <n v="27.3391719745223"/>
    <n v="1.2"/>
    <n v="23.964"/>
    <n v="0"/>
    <n v="0.36901211690147"/>
    <s v="DENTRO DA META"/>
    <x v="1"/>
    <n v="7.3691719745223"/>
    <e v="#N/A" f="0" cp="0"/>
    <n v="174.60000000000002"/>
    <n v="128.76749999999998"/>
    <n v="328.0700636942675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13"/>
    <s v="N/I"/>
    <n v="7500435153850"/>
    <s v="AMAC DOWNY CONC 1L FRESCOR PRIMAVER"/>
    <x v="6"/>
    <n v="130"/>
    <s v="AMACIANTE"/>
    <s v="3809.91.90"/>
    <s v="UN"/>
    <n v="12"/>
    <n v="0"/>
    <s v="PRODUTO"/>
    <s v="30.319.272/0001-10"/>
    <n v="14.55"/>
    <n v="3.819375"/>
    <m/>
    <m/>
    <m/>
    <m/>
    <n v="10.730625"/>
    <n v="0.0102"/>
    <n v="0.0048"/>
    <n v="0.17"/>
    <n v="0.0165"/>
    <n v="0.076"/>
    <n v="0.2775"/>
    <n v="12"/>
    <n v="328.07006369426756"/>
    <n v="7.58662022292994"/>
    <n v="19.75255175159236"/>
    <n v="10.730625"/>
    <n v="9.02192675159236"/>
    <n v="108.26312101910833"/>
    <n v="22.49"/>
    <n v="0.33"/>
    <n v="27.3391719745223"/>
    <n v="0.33"/>
    <n v="27.3391719745223"/>
    <n v="1.2"/>
    <n v="26.988"/>
    <n v="0"/>
    <n v="0.21561458312683"/>
    <s v="DENTRO DA META"/>
    <x v="1"/>
    <n v="4.8491719745223"/>
    <e v="#N/A" f="0" cp="0"/>
    <n v="174.60000000000002"/>
    <n v="128.76749999999998"/>
    <n v="328.0700636942675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14"/>
    <s v="N/I"/>
    <n v="7506339389876"/>
    <s v="AMAC DOWNY CONC 1L LIRIO ROXO"/>
    <x v="6"/>
    <n v="130"/>
    <s v="AMACIANTE"/>
    <s v="3809.91.90"/>
    <s v="UN"/>
    <n v="12"/>
    <n v="0"/>
    <s v="PRODUTO"/>
    <s v="30.319.272/0001-10"/>
    <n v="14.55"/>
    <n v="3.819375"/>
    <m/>
    <m/>
    <m/>
    <m/>
    <n v="10.730625"/>
    <n v="0.0102"/>
    <n v="0.0048"/>
    <n v="0.17"/>
    <n v="0.0165"/>
    <n v="0.076"/>
    <n v="0.2775"/>
    <n v="12"/>
    <n v="328.07006369426756"/>
    <n v="7.58662022292994"/>
    <n v="19.75255175159236"/>
    <n v="10.730625"/>
    <n v="9.02192675159236"/>
    <n v="108.26312101910833"/>
    <n v="19.97"/>
    <n v="0.33"/>
    <n v="27.3391719745223"/>
    <n v="0.33"/>
    <n v="27.3391719745223"/>
    <n v="1.2"/>
    <n v="23.964"/>
    <n v="0"/>
    <n v="0.36901211690147"/>
    <s v="DENTRO DA META"/>
    <x v="1"/>
    <n v="7.3691719745223"/>
    <e v="#N/A" f="0" cp="0"/>
    <n v="174.60000000000002"/>
    <n v="128.76749999999998"/>
    <n v="328.0700636942675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19"/>
    <s v="N/I"/>
    <n v="7500435148689"/>
    <s v="AMAC DOWNY CONC 450ML COCO/MENTA"/>
    <x v="6"/>
    <n v="130"/>
    <s v="AMACIANTE"/>
    <s v="3809.91.90"/>
    <s v="UN"/>
    <n v="12"/>
    <n v="0"/>
    <s v="PRODUTO"/>
    <s v="30.319.272/0001-10"/>
    <n v="8.4"/>
    <n v="2.205"/>
    <m/>
    <m/>
    <m/>
    <m/>
    <n v="6.195"/>
    <n v="0.0102"/>
    <n v="0.0048"/>
    <n v="0.17"/>
    <n v="0.0165"/>
    <n v="0.076"/>
    <n v="0.2775"/>
    <n v="12"/>
    <n v="189.40127388535038"/>
    <n v="4.37990445859873"/>
    <n v="11.40353503184714"/>
    <n v="6.195"/>
    <n v="5.20853503184714"/>
    <n v="62.50242038216565"/>
    <n v="11.94"/>
    <n v="0.33"/>
    <n v="15.78343949044586"/>
    <n v="0.33"/>
    <n v="15.78343949044586"/>
    <n v="1.2"/>
    <n v="14.328"/>
    <n v="0"/>
    <n v="0.32189610472746"/>
    <s v="DENTRO DA META"/>
    <x v="1"/>
    <n v="3.84343949044587"/>
    <e v="#N/A" f="0" cp="0"/>
    <n v="100.80000000000001"/>
    <n v="74.34"/>
    <n v="189.4012738853503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25"/>
    <s v="N/I"/>
    <n v="7500435159975"/>
    <s v="AMAC DOWNY CONC 450ML SPORTS"/>
    <x v="6"/>
    <n v="130"/>
    <s v="AMACIANTE"/>
    <s v="3809.91.90"/>
    <s v="UN"/>
    <n v="12"/>
    <n v="0"/>
    <s v="PRODUTO"/>
    <s v="30.319.272/0001-10"/>
    <n v="8.4"/>
    <n v="2.205"/>
    <m/>
    <m/>
    <m/>
    <m/>
    <n v="6.195"/>
    <n v="0.0102"/>
    <n v="0.0048"/>
    <n v="0.17"/>
    <n v="0.0165"/>
    <n v="0.076"/>
    <n v="0.2775"/>
    <n v="12"/>
    <n v="189.40127388535038"/>
    <n v="4.37990445859873"/>
    <n v="11.40353503184714"/>
    <n v="6.195"/>
    <n v="5.20853503184714"/>
    <n v="62.50242038216565"/>
    <n v="11.94"/>
    <n v="0.33"/>
    <n v="15.78343949044586"/>
    <n v="0.33"/>
    <n v="15.78343949044586"/>
    <n v="1.2"/>
    <n v="14.328"/>
    <n v="0"/>
    <n v="0.32189610472746"/>
    <s v="DENTRO DA META"/>
    <x v="1"/>
    <n v="3.84343949044587"/>
    <e v="#N/A" f="0" cp="0"/>
    <n v="100.80000000000001"/>
    <n v="74.34"/>
    <n v="189.4012738853503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27"/>
    <s v="N/I"/>
    <n v="7506195143834"/>
    <s v="AMAC DOWNY CONC 500ML B.VERAO AZ"/>
    <x v="6"/>
    <n v="130"/>
    <s v="AMACIANTE"/>
    <s v="3809.91.90"/>
    <s v="UN"/>
    <n v="12"/>
    <n v="0"/>
    <s v="PRODUTO"/>
    <s v="30.319.272/0001-10"/>
    <n v="8.4"/>
    <n v="2.205"/>
    <m/>
    <m/>
    <m/>
    <m/>
    <n v="6.195"/>
    <n v="0.0102"/>
    <n v="0.0048"/>
    <n v="0.17"/>
    <n v="0.0165"/>
    <n v="0.076"/>
    <n v="0.2775"/>
    <n v="12"/>
    <n v="189.40127388535038"/>
    <n v="4.37990445859873"/>
    <n v="11.40353503184714"/>
    <n v="6.195"/>
    <n v="5.20853503184714"/>
    <n v="62.50242038216565"/>
    <n v="12.79"/>
    <n v="0.33"/>
    <n v="15.78343949044586"/>
    <n v="0.33"/>
    <n v="15.78343949044586"/>
    <n v="1.2"/>
    <n v="15.348"/>
    <n v="0"/>
    <n v="0.23404530808803"/>
    <s v="DENTRO DA META"/>
    <x v="1"/>
    <n v="2.99343949044587"/>
    <e v="#N/A" f="0" cp="0"/>
    <n v="100.80000000000001"/>
    <n v="74.34"/>
    <n v="189.4012738853503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30"/>
    <s v="N/I"/>
    <n v="7506195143872"/>
    <s v="AMAC DOWNY CONC 500ML F.PRIMAVERA"/>
    <x v="6"/>
    <n v="130"/>
    <s v="AMACIANTE"/>
    <s v="3809.91.90"/>
    <s v="UN"/>
    <n v="12"/>
    <n v="0"/>
    <s v="PRODUTO"/>
    <s v="30.319.272/0001-10"/>
    <n v="8.4"/>
    <n v="2.205"/>
    <m/>
    <m/>
    <m/>
    <m/>
    <n v="6.195"/>
    <n v="0.0102"/>
    <n v="0.0048"/>
    <n v="0.17"/>
    <n v="0.0165"/>
    <n v="0.076"/>
    <n v="0.2775"/>
    <n v="12"/>
    <n v="189.40127388535038"/>
    <n v="4.37990445859873"/>
    <n v="11.40353503184714"/>
    <n v="6.195"/>
    <n v="5.20853503184714"/>
    <n v="62.50242038216565"/>
    <n v="12.79"/>
    <n v="0.33"/>
    <n v="15.78343949044586"/>
    <n v="0.33"/>
    <n v="15.78343949044586"/>
    <n v="1.2"/>
    <n v="15.348"/>
    <n v="0"/>
    <n v="0.23404530808803"/>
    <s v="DENTRO DA META"/>
    <x v="1"/>
    <n v="2.99343949044587"/>
    <e v="#N/A" f="0" cp="0"/>
    <n v="100.80000000000001"/>
    <n v="74.34"/>
    <n v="189.4012738853503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32"/>
    <s v="N/I"/>
    <n v="7500435160070"/>
    <s v="AMAC DOWNY CONC 900ML ADORAVEL"/>
    <x v="6"/>
    <n v="130"/>
    <s v="AMACIANTE"/>
    <s v="3809.91.90"/>
    <s v="UN"/>
    <n v="12"/>
    <n v="0"/>
    <s v="PRODUTO"/>
    <s v="30.319.272/0001-10"/>
    <n v="14.55"/>
    <n v="3.819375"/>
    <m/>
    <m/>
    <m/>
    <m/>
    <n v="10.730625"/>
    <n v="0.0102"/>
    <n v="0.0048"/>
    <n v="0.17"/>
    <n v="0.0165"/>
    <n v="0.076"/>
    <n v="0.2775"/>
    <n v="12"/>
    <n v="328.07006369426756"/>
    <n v="7.58662022292994"/>
    <n v="19.75255175159236"/>
    <n v="10.730625"/>
    <n v="9.02192675159236"/>
    <n v="108.26312101910833"/>
    <n v="19.56"/>
    <n v="0.33"/>
    <n v="27.3391719745223"/>
    <n v="0.33"/>
    <n v="27.3391719745223"/>
    <n v="1.2"/>
    <n v="23.472"/>
    <n v="0"/>
    <n v="0.39770817865656"/>
    <s v="DENTRO DA META"/>
    <x v="1"/>
    <n v="7.7791719745223"/>
    <e v="#N/A" f="0" cp="0"/>
    <n v="174.60000000000002"/>
    <n v="128.76749999999998"/>
    <n v="328.0700636942675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33"/>
    <s v="N/I"/>
    <n v="7500435148696"/>
    <s v="AMAC DOWNY CONC 900ML COCO/MENTA"/>
    <x v="6"/>
    <n v="130"/>
    <s v="AMACIANTE"/>
    <s v="3809.91.90"/>
    <s v="UN"/>
    <n v="12"/>
    <n v="0"/>
    <s v="PRODUTO"/>
    <s v="30.319.272/0001-10"/>
    <n v="14.55"/>
    <n v="3.819375"/>
    <m/>
    <m/>
    <m/>
    <m/>
    <n v="10.730625"/>
    <n v="0.0102"/>
    <n v="0.0048"/>
    <n v="0.17"/>
    <n v="0.0165"/>
    <n v="0.076"/>
    <n v="0.2775"/>
    <n v="12"/>
    <n v="328.07006369426756"/>
    <n v="7.58662022292994"/>
    <n v="19.75255175159236"/>
    <n v="10.730625"/>
    <n v="9.02192675159236"/>
    <n v="108.26312101910833"/>
    <n v="19.56"/>
    <n v="0.33"/>
    <n v="27.3391719745223"/>
    <n v="0.33"/>
    <n v="27.3391719745223"/>
    <n v="1.2"/>
    <n v="23.472"/>
    <n v="0"/>
    <n v="0.39770817865656"/>
    <s v="DENTRO DA META"/>
    <x v="1"/>
    <n v="7.7791719745223"/>
    <e v="#N/A" f="0" cp="0"/>
    <n v="174.60000000000002"/>
    <n v="128.76749999999998"/>
    <n v="328.0700636942675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34"/>
    <s v="N/I"/>
    <n v="7500435159982"/>
    <s v="AMAC DOWNY CONC 900ML LIBERDADE"/>
    <x v="6"/>
    <n v="130"/>
    <s v="AMACIANTE"/>
    <s v="3809.91.90"/>
    <s v="UN"/>
    <n v="12"/>
    <n v="0"/>
    <s v="PRODUTO"/>
    <s v="30.319.272/0001-10"/>
    <n v="14.55"/>
    <n v="3.819375"/>
    <m/>
    <m/>
    <m/>
    <m/>
    <n v="10.730625"/>
    <n v="0.0102"/>
    <n v="0.0048"/>
    <n v="0.17"/>
    <n v="0.0165"/>
    <n v="0.076"/>
    <n v="0.2775"/>
    <n v="12"/>
    <n v="328.07006369426756"/>
    <n v="7.58662022292994"/>
    <n v="19.75255175159236"/>
    <n v="10.730625"/>
    <n v="9.02192675159236"/>
    <n v="108.26312101910833"/>
    <n v="19.56"/>
    <n v="0.33"/>
    <n v="27.3391719745223"/>
    <n v="0.33"/>
    <n v="27.3391719745223"/>
    <n v="1.2"/>
    <n v="23.472"/>
    <n v="0"/>
    <n v="0.39770817865656"/>
    <s v="DENTRO DA META"/>
    <x v="1"/>
    <n v="7.7791719745223"/>
    <e v="#N/A" f="0" cp="0"/>
    <n v="174.60000000000002"/>
    <n v="128.76749999999998"/>
    <n v="328.0700636942675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35"/>
    <s v="N/I"/>
    <n v="7500435160001"/>
    <s v="AMAC DOWNY CONC 900ML MISTICO"/>
    <x v="6"/>
    <n v="130"/>
    <s v="AMACIANTE"/>
    <s v="3809.91.90"/>
    <s v="UN"/>
    <n v="12"/>
    <n v="0"/>
    <s v="PRODUTO"/>
    <s v="30.319.272/0001-10"/>
    <n v="14.55"/>
    <n v="3.819375"/>
    <m/>
    <m/>
    <m/>
    <m/>
    <n v="10.730625"/>
    <n v="0.0102"/>
    <n v="0.0048"/>
    <n v="0.17"/>
    <n v="0.0165"/>
    <n v="0.076"/>
    <n v="0.2775"/>
    <n v="12"/>
    <n v="328.07006369426756"/>
    <n v="7.58662022292994"/>
    <n v="19.75255175159236"/>
    <n v="10.730625"/>
    <n v="9.02192675159236"/>
    <n v="108.26312101910833"/>
    <n v="19.56"/>
    <n v="0.33"/>
    <n v="27.3391719745223"/>
    <n v="0.33"/>
    <n v="27.3391719745223"/>
    <n v="1.2"/>
    <n v="23.472"/>
    <n v="0"/>
    <n v="0.39770817865656"/>
    <s v="DENTRO DA META"/>
    <x v="1"/>
    <n v="7.7791719745223"/>
    <e v="#N/A" f="0" cp="0"/>
    <n v="174.60000000000002"/>
    <n v="128.76749999999998"/>
    <n v="328.0700636942675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38"/>
    <s v="N/I"/>
    <n v="7500435156967"/>
    <s v="AMAC DOWNY CONC 900ML SENSITIVE"/>
    <x v="6"/>
    <n v="130"/>
    <s v="AMACIANTE"/>
    <s v="3809.91.90"/>
    <s v="UN"/>
    <n v="12"/>
    <n v="0"/>
    <s v="PRODUTO"/>
    <s v="30.319.272/0001-10"/>
    <n v="14.55"/>
    <n v="3.819375"/>
    <m/>
    <m/>
    <m/>
    <m/>
    <n v="10.730625"/>
    <n v="0.0102"/>
    <n v="0.0048"/>
    <n v="0.17"/>
    <n v="0.0165"/>
    <n v="0.076"/>
    <n v="0.2775"/>
    <n v="12"/>
    <n v="328.07006369426756"/>
    <n v="7.58662022292994"/>
    <n v="19.75255175159236"/>
    <n v="10.730625"/>
    <n v="9.02192675159236"/>
    <n v="108.26312101910833"/>
    <n v="19.56"/>
    <n v="0.33"/>
    <n v="27.3391719745223"/>
    <n v="0.33"/>
    <n v="27.3391719745223"/>
    <n v="1.2"/>
    <n v="23.472"/>
    <n v="0"/>
    <n v="0.39770817865656"/>
    <s v="DENTRO DA META"/>
    <x v="1"/>
    <n v="7.7791719745223"/>
    <e v="#N/A" f="0" cp="0"/>
    <n v="174.60000000000002"/>
    <n v="128.76749999999998"/>
    <n v="328.0700636942675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39"/>
    <s v="N/I"/>
    <n v="7500435159968"/>
    <s v="AMAC DOWNY CONC 900ML SPORTS"/>
    <x v="6"/>
    <n v="130"/>
    <s v="AMACIANTE"/>
    <s v="3809.91.90"/>
    <s v="UN"/>
    <n v="12"/>
    <n v="0"/>
    <s v="PRODUTO"/>
    <s v="30.319.272/0001-10"/>
    <n v="14.55"/>
    <n v="3.819375"/>
    <m/>
    <m/>
    <m/>
    <m/>
    <n v="10.730625"/>
    <n v="0.0102"/>
    <n v="0.0048"/>
    <n v="0.17"/>
    <n v="0.0165"/>
    <n v="0.076"/>
    <n v="0.2775"/>
    <n v="12"/>
    <n v="328.07006369426756"/>
    <n v="7.58662022292994"/>
    <n v="19.75255175159236"/>
    <n v="10.730625"/>
    <n v="9.02192675159236"/>
    <n v="108.26312101910833"/>
    <n v="19.56"/>
    <n v="0.33"/>
    <n v="27.3391719745223"/>
    <n v="0.33"/>
    <n v="27.3391719745223"/>
    <n v="1.2"/>
    <n v="23.472"/>
    <n v="0"/>
    <n v="0.39770817865656"/>
    <s v="DENTRO DA META"/>
    <x v="1"/>
    <n v="7.7791719745223"/>
    <e v="#N/A" f="0" cp="0"/>
    <n v="174.60000000000002"/>
    <n v="128.76749999999998"/>
    <n v="328.0700636942675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49"/>
    <s v="N/I"/>
    <n v="7500435132008"/>
    <s v="APARELHO GILLETTE FUSION 5 C/1"/>
    <x v="5"/>
    <n v="420"/>
    <s v="APARELHO DE BARBEAR"/>
    <s v="8212.10.20"/>
    <s v="UN"/>
    <n v="12"/>
    <n v="0"/>
    <s v="PRODUTO"/>
    <s v="30.319.272/0001-10"/>
    <n v="38.55"/>
    <n v="10.119375"/>
    <m/>
    <m/>
    <m/>
    <m/>
    <n v="28.430625"/>
    <n v="0.0102"/>
    <n v="0.0048"/>
    <n v="0.17"/>
    <n v="0.0165"/>
    <n v="0.076"/>
    <n v="0.2775"/>
    <n v="12"/>
    <n v="869.21656050955426"/>
    <n v="20.10063296178345"/>
    <n v="52.33408041401275"/>
    <n v="28.430625"/>
    <n v="23.90345541401275"/>
    <n v="286.84146496815299"/>
    <n v="46.34"/>
    <n v="0.33"/>
    <n v="72.43471337579619"/>
    <n v="0.33"/>
    <n v="72.43471337579619"/>
    <n v="1.2"/>
    <n v="55.608"/>
    <n v="0"/>
    <n v="0.56311422908494"/>
    <s v="DENTRO DA META"/>
    <x v="1"/>
    <n v="26.09471337579619"/>
    <e v="#N/A" f="0" cp="0"/>
    <n v="462.59999999999997"/>
    <n v="341.16750000000002"/>
    <n v="869.2165605095542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57"/>
    <s v="N/I"/>
    <n v="7702018001071"/>
    <s v="APARELHO MACH3 REGULAR C/1 SM"/>
    <x v="5"/>
    <n v="420"/>
    <s v="APARELHO DE BARBEAR"/>
    <s v="8212.10.20"/>
    <s v="UN"/>
    <n v="12"/>
    <n v="0"/>
    <s v="PRODUTO"/>
    <s v="30.319.272/0001-10"/>
    <n v="18.4"/>
    <n v="4.83"/>
    <m/>
    <m/>
    <m/>
    <m/>
    <n v="13.57"/>
    <n v="0.0102"/>
    <n v="0.0048"/>
    <n v="0.17"/>
    <n v="0.0165"/>
    <n v="0.076"/>
    <n v="0.2775"/>
    <n v="12"/>
    <n v="414.87898089171983"/>
    <n v="9.59407643312102"/>
    <n v="24.97917197452229"/>
    <n v="13.57"/>
    <n v="11.4091719745223"/>
    <n v="136.91006369426756"/>
    <n v="24.15"/>
    <n v="0.33"/>
    <n v="34.57324840764332"/>
    <n v="0.33"/>
    <n v="34.57324840764332"/>
    <n v="1.2"/>
    <n v="28.98"/>
    <n v="0"/>
    <n v="0.43160448892933"/>
    <s v="DENTRO DA META"/>
    <x v="1"/>
    <n v="10.42324840764332"/>
    <e v="#N/A" f="0" cp="0"/>
    <n v="220.79999999999998"/>
    <n v="162.83999999999997"/>
    <n v="414.87898089171983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58"/>
    <s v="N/I"/>
    <n v="7702018037803"/>
    <s v="APARELHO MACH3 SENSIT C/1 SM"/>
    <x v="5"/>
    <n v="420"/>
    <s v="APARELHO DE BARBEAR"/>
    <s v="8212.10.20"/>
    <s v="UN"/>
    <n v="12"/>
    <n v="0"/>
    <s v="PRODUTO"/>
    <s v="30.319.272/0001-10"/>
    <n v="21.15"/>
    <n v="5.551875"/>
    <m/>
    <m/>
    <m/>
    <m/>
    <n v="15.598125"/>
    <n v="0.0102"/>
    <n v="0.0048"/>
    <n v="0.17"/>
    <n v="0.0165"/>
    <n v="0.076"/>
    <n v="0.2775"/>
    <n v="12"/>
    <n v="476.88535031847147"/>
    <n v="11.02797372611465"/>
    <n v="28.71247213375797"/>
    <n v="15.598125"/>
    <n v="13.11434713375797"/>
    <n v="157.37216560509563"/>
    <n v="25.12"/>
    <n v="0.33"/>
    <n v="39.74044585987262"/>
    <n v="0.33"/>
    <n v="39.74044585987262"/>
    <n v="1.2"/>
    <n v="30.144"/>
    <n v="0"/>
    <n v="0.5820241186255"/>
    <s v="DENTRO DA META"/>
    <x v="1"/>
    <n v="14.62044585987262"/>
    <e v="#N/A" f="0" cp="0"/>
    <n v="253.79999999999998"/>
    <n v="187.17750000000001"/>
    <n v="476.8853503184714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61"/>
    <s v="N/I"/>
    <n v="7702018874781"/>
    <s v="APARELHO PREST 3 C/2 FEM SM"/>
    <x v="5"/>
    <n v="420"/>
    <s v="APARELHO DE BARBEAR"/>
    <s v="8212.10.20"/>
    <s v="UN"/>
    <n v="12"/>
    <n v="0"/>
    <s v="PRODUTO"/>
    <s v="30.319.272/0001-10"/>
    <n v="11.3"/>
    <n v="2.96625"/>
    <m/>
    <m/>
    <m/>
    <m/>
    <n v="8.33375"/>
    <n v="0.0102"/>
    <n v="0.0048"/>
    <n v="0.17"/>
    <n v="0.0165"/>
    <n v="0.076"/>
    <n v="0.2775"/>
    <n v="12"/>
    <n v="254.78980891719755"/>
    <n v="5.89201433121019"/>
    <n v="15.34046974522293"/>
    <n v="8.33375"/>
    <n v="7.00671974522293"/>
    <n v="84.08063694267521"/>
    <n v="16.47"/>
    <n v="0.33"/>
    <n v="21.23248407643313"/>
    <n v="0.33"/>
    <n v="21.23248407643313"/>
    <n v="1.2"/>
    <n v="19.764"/>
    <n v="0"/>
    <n v="0.28916114611009"/>
    <s v="DENTRO DA META"/>
    <x v="1"/>
    <n v="4.76248407643313"/>
    <e v="#N/A" f="0" cp="0"/>
    <n v="135.60000000000002"/>
    <n v="100.005"/>
    <n v="254.7898089171975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162"/>
    <s v="N/I"/>
    <n v="7702018874729"/>
    <s v="APARELHO PREST 3 C/2 MASC SM"/>
    <x v="5"/>
    <n v="420"/>
    <s v="APARELHO DE BARBEAR"/>
    <s v="8212.10.20"/>
    <s v="UN"/>
    <n v="12"/>
    <n v="0"/>
    <s v="PRODUTO"/>
    <s v="30.319.272/0001-10"/>
    <n v="11.3"/>
    <n v="2.96625"/>
    <m/>
    <m/>
    <m/>
    <m/>
    <n v="8.33375"/>
    <n v="0.0102"/>
    <n v="0.0048"/>
    <n v="0.17"/>
    <n v="0.0165"/>
    <n v="0.076"/>
    <n v="0.2775"/>
    <n v="12"/>
    <n v="254.78980891719755"/>
    <n v="5.89201433121019"/>
    <n v="15.34046974522293"/>
    <n v="8.33375"/>
    <n v="7.00671974522293"/>
    <n v="84.08063694267521"/>
    <n v="16.47"/>
    <n v="0.33"/>
    <n v="21.23248407643313"/>
    <n v="0.33"/>
    <n v="21.23248407643313"/>
    <n v="1.2"/>
    <n v="19.764"/>
    <n v="0"/>
    <n v="0.28916114611009"/>
    <s v="DENTRO DA META"/>
    <x v="1"/>
    <n v="4.76248407643313"/>
    <e v="#N/A" f="0" cp="0"/>
    <n v="135.60000000000002"/>
    <n v="100.005"/>
    <n v="254.7898089171975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11"/>
    <s v="N/I"/>
    <n v="7500435125567"/>
    <s v="CARGA GILLETTE FUSION 5 C/2"/>
    <x v="5"/>
    <n v="420"/>
    <s v="CARGA PARA APARELHO DE BARBEAR"/>
    <s v="8212.20.10"/>
    <s v="UN"/>
    <n v="12"/>
    <n v="0"/>
    <s v="PRODUTO"/>
    <s v="30.319.272/0001-10"/>
    <n v="38.5"/>
    <n v="10.10625"/>
    <m/>
    <m/>
    <m/>
    <m/>
    <n v="28.39375"/>
    <n v="0.0102"/>
    <n v="0.0048"/>
    <n v="0.17"/>
    <n v="0.0165"/>
    <n v="0.076"/>
    <n v="0.2775"/>
    <n v="12"/>
    <n v="868.08917197452229"/>
    <n v="20.07456210191083"/>
    <n v="52.26620222929937"/>
    <n v="28.39375"/>
    <n v="23.87245222929937"/>
    <n v="286.46942675159244"/>
    <n v="48.31"/>
    <n v="0.33"/>
    <n v="72.3407643312102"/>
    <n v="0.33"/>
    <n v="72.3407643312102"/>
    <n v="1.2"/>
    <n v="57.972"/>
    <n v="0"/>
    <n v="0.49742836537384"/>
    <s v="DENTRO DA META"/>
    <x v="1"/>
    <n v="24.03076433121019"/>
    <e v="#N/A" f="0" cp="0"/>
    <n v="462"/>
    <n v="340.72499999999997"/>
    <n v="868.08917197452229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14"/>
    <s v="N/I"/>
    <n v="7500435169486"/>
    <s v="CARGA GILLETTE MACH3 LV4PG3"/>
    <x v="5"/>
    <n v="420"/>
    <s v="CARGA PARA APARELHO DE BARBEAR"/>
    <s v="8212.20.10"/>
    <s v="UN"/>
    <n v="12"/>
    <n v="0"/>
    <s v="PRODUTO"/>
    <s v="30.319.272/0001-10"/>
    <n v="27.95"/>
    <n v="7.336875"/>
    <m/>
    <m/>
    <m/>
    <m/>
    <n v="20.613125"/>
    <n v="0.0102"/>
    <n v="0.0048"/>
    <n v="0.17"/>
    <n v="0.0165"/>
    <n v="0.076"/>
    <n v="0.2775"/>
    <n v="12"/>
    <n v="630.21019108280268"/>
    <n v="14.57361066878981"/>
    <n v="37.94390525477708"/>
    <n v="20.613125"/>
    <n v="17.33078025477708"/>
    <n v="207.96936305732493"/>
    <n v="44.62"/>
    <n v="0.33"/>
    <n v="52.51751592356689"/>
    <n v="0.33"/>
    <n v="52.51751592356689"/>
    <n v="1.2"/>
    <n v="53.544"/>
    <n v="0"/>
    <n v="0.17699497811669"/>
    <s v="DENTRO DA META"/>
    <x v="0"/>
    <n v="7.89751592356689"/>
    <e v="#N/A" f="0" cp="0"/>
    <n v="335.39999999999998"/>
    <n v="247.35750000000002"/>
    <n v="630.2101910828026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18"/>
    <s v="N/I"/>
    <n v="47400179240"/>
    <s v="CARGA GILLETTE MACH3 REGULAR C/2"/>
    <x v="5"/>
    <n v="420"/>
    <s v="CARGA PARA APARELHO DE BARBEAR"/>
    <s v="8212.20.10"/>
    <s v="UN"/>
    <n v="12"/>
    <n v="0"/>
    <s v="PRODUTO"/>
    <s v="30.319.272/0001-10"/>
    <n v="18.7"/>
    <n v="4.90875"/>
    <m/>
    <m/>
    <m/>
    <m/>
    <n v="13.79125"/>
    <n v="0.0102"/>
    <n v="0.0048"/>
    <n v="0.17"/>
    <n v="0.0165"/>
    <n v="0.076"/>
    <n v="0.2775"/>
    <n v="12"/>
    <n v="421.64331210191085"/>
    <n v="9.75050159235669"/>
    <n v="25.38644108280255"/>
    <n v="13.79125"/>
    <n v="11.59519108280255"/>
    <n v="139.1422929936306"/>
    <n v="24.79"/>
    <n v="0.33"/>
    <n v="35.13694267515924"/>
    <n v="0.33"/>
    <n v="35.13694267515924"/>
    <n v="1.2"/>
    <n v="29.748"/>
    <n v="0"/>
    <n v="0.41738373034124"/>
    <s v="DENTRO DA META"/>
    <x v="1"/>
    <n v="10.34694267515924"/>
    <e v="#N/A" f="0" cp="0"/>
    <n v="224.39999999999998"/>
    <n v="165.49499999999998"/>
    <n v="421.6433121019108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19"/>
    <s v="N/I"/>
    <n v="47400179660"/>
    <s v="CARGA GILLETTE MACH3 REGULAR C/4"/>
    <x v="5"/>
    <n v="420"/>
    <s v="CARGA PARA APARELHO DE BARBEAR"/>
    <s v="8212.20.10"/>
    <s v="UN"/>
    <n v="12"/>
    <n v="1"/>
    <s v="PRODUTO"/>
    <s v="30.319.272/0001-10"/>
    <n v="16.95"/>
    <n v="4.449375"/>
    <m/>
    <m/>
    <m/>
    <m/>
    <n v="12.500625"/>
    <n v="0.0102"/>
    <n v="0.0048"/>
    <n v="0.17"/>
    <n v="0.0165"/>
    <n v="0.076"/>
    <n v="0.2775"/>
    <n v="12"/>
    <n v="382.18471337579626"/>
    <n v="8.83802149681529"/>
    <n v="23.0107046178344"/>
    <n v="12.500625"/>
    <n v="10.5100796178344"/>
    <n v="126.1209554140128"/>
    <n v="44.62"/>
    <n v="0.33"/>
    <n v="31.84872611464969"/>
    <n v="0.33"/>
    <n v="31.84872611464969"/>
    <n v="1.2"/>
    <n v="53.544"/>
    <n v="0"/>
    <n v="-0.28622308124945"/>
    <s v="DENTRO DA META"/>
    <x v="0"/>
    <n v="-12.77127388535031"/>
    <e v="#N/A" f="0" cp="0"/>
    <n v="203.39999999999998"/>
    <n v="150.00749999999999"/>
    <n v="382.1847133757962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20"/>
    <s v="N/I"/>
    <n v="7702018037865"/>
    <s v="CARGA GILLETTE MACH3 SENSIT C/2"/>
    <x v="5"/>
    <n v="420"/>
    <s v="CARGA PARA APARELHO DE BARBEAR"/>
    <s v="8212.20.10"/>
    <s v="UN"/>
    <n v="12"/>
    <n v="1"/>
    <s v="PRODUTO"/>
    <s v="30.319.272/0001-10"/>
    <n v="20.75"/>
    <n v="5.446875"/>
    <m/>
    <m/>
    <m/>
    <m/>
    <n v="15.303125"/>
    <n v="0.0102"/>
    <n v="0.0048"/>
    <n v="0.17"/>
    <n v="0.0165"/>
    <n v="0.076"/>
    <n v="0.2775"/>
    <n v="12"/>
    <n v="467.86624203821668"/>
    <n v="10.81940684713376"/>
    <n v="28.16944665605096"/>
    <n v="15.303125"/>
    <n v="12.86632165605096"/>
    <n v="154.39585987261151"/>
    <n v="27.79"/>
    <n v="0.33"/>
    <n v="38.98885350318472"/>
    <n v="0.33"/>
    <n v="38.98885350318472"/>
    <n v="1.2"/>
    <n v="33.348"/>
    <n v="0"/>
    <n v="0.40298141429236"/>
    <s v="DENTRO DA META"/>
    <x v="1"/>
    <n v="11.19885350318472"/>
    <e v="#N/A" f="0" cp="0"/>
    <n v="249"/>
    <n v="183.63749999999999"/>
    <n v="467.8662420382166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23"/>
    <s v="N/I"/>
    <n v="3014260275143"/>
    <s v="CARGA GILLETTE MACH3 TURBO C/2"/>
    <x v="5"/>
    <n v="420"/>
    <s v="CARGA PARA APARELHO DE BARBEAR"/>
    <s v="8212.20.10"/>
    <s v="UN"/>
    <n v="12"/>
    <n v="0"/>
    <s v="PRODUTO"/>
    <s v="30.319.272/0001-10"/>
    <n v="25.1"/>
    <n v="6.58875"/>
    <m/>
    <m/>
    <m/>
    <m/>
    <n v="18.51125"/>
    <n v="0.0102"/>
    <n v="0.0048"/>
    <n v="0.17"/>
    <n v="0.0165"/>
    <n v="0.076"/>
    <n v="0.2775"/>
    <n v="12"/>
    <n v="565.94904458598739"/>
    <n v="13.08757165605096"/>
    <n v="34.07484872611466"/>
    <n v="18.51125"/>
    <n v="15.56359872611466"/>
    <n v="186.76318471337589"/>
    <n v="36.29"/>
    <n v="0.33"/>
    <n v="47.16242038216562"/>
    <n v="0.33"/>
    <n v="47.16242038216562"/>
    <n v="1.2"/>
    <n v="43.54799999999999"/>
    <n v="0"/>
    <n v="0.29959824695965"/>
    <s v="DENTRO DA META"/>
    <x v="1"/>
    <n v="10.87242038216562"/>
    <e v="#N/A" f="0" cp="0"/>
    <n v="301.20000000000005"/>
    <n v="222.13499999999999"/>
    <n v="565.94904458598739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40"/>
    <s v="N/I"/>
    <n v="7506339398434"/>
    <s v="CD ORAL-B 100G STAGES FROZEN"/>
    <x v="5"/>
    <n v="1620"/>
    <s v="CREME DENTAL"/>
    <s v="3306.10.00"/>
    <s v="UN"/>
    <n v="12"/>
    <n v="0"/>
    <s v="PRODUTO"/>
    <s v="30.319.272/0001-10"/>
    <n v="8.7"/>
    <n v="2.28375"/>
    <m/>
    <m/>
    <m/>
    <m/>
    <n v="6.41625"/>
    <n v="0.0102"/>
    <n v="0.0048"/>
    <n v="0.17"/>
    <n v="0.0165"/>
    <n v="0.076"/>
    <n v="0.2775"/>
    <n v="12"/>
    <n v="196.16560509554142"/>
    <n v="4.5363296178344"/>
    <n v="11.81080414012739"/>
    <n v="6.41625"/>
    <n v="5.39455414012739"/>
    <n v="64.73464968152868"/>
    <n v="9.79"/>
    <n v="0.33"/>
    <n v="16.34713375796179"/>
    <n v="0.33"/>
    <n v="16.34713375796179"/>
    <n v="1.2"/>
    <n v="11.748"/>
    <n v="0"/>
    <n v="0.66977872910743"/>
    <s v="DENTRO DA META"/>
    <x v="1"/>
    <n v="6.55713375796179"/>
    <e v="#N/A" f="0" cp="0"/>
    <n v="104.39999999999999"/>
    <n v="76.995"/>
    <n v="196.16560509554142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41"/>
    <s v="N/I"/>
    <n v="7506195183373"/>
    <s v="CD ORAL-B 100G STAGES PERSONAGENS"/>
    <x v="5"/>
    <n v="1620"/>
    <s v="CREME DENTAL"/>
    <s v="3306.10.00"/>
    <s v="UN"/>
    <n v="12"/>
    <n v="0"/>
    <s v="PRODUTO"/>
    <s v="30.319.272/0001-10"/>
    <n v="8.7"/>
    <n v="2.28375"/>
    <m/>
    <m/>
    <m/>
    <m/>
    <n v="6.41625"/>
    <n v="0.0102"/>
    <n v="0.0048"/>
    <n v="0.17"/>
    <n v="0.0165"/>
    <n v="0.076"/>
    <n v="0.2775"/>
    <n v="12"/>
    <n v="196.16560509554142"/>
    <n v="4.5363296178344"/>
    <n v="11.81080414012739"/>
    <n v="6.41625"/>
    <n v="5.39455414012739"/>
    <n v="64.73464968152868"/>
    <n v="9.79"/>
    <n v="0.33"/>
    <n v="16.34713375796179"/>
    <n v="0.33"/>
    <n v="16.34713375796179"/>
    <n v="1.2"/>
    <n v="11.748"/>
    <n v="0"/>
    <n v="0.66977872910743"/>
    <s v="DENTRO DA META"/>
    <x v="1"/>
    <n v="6.55713375796179"/>
    <e v="#N/A" f="0" cp="0"/>
    <n v="104.39999999999999"/>
    <n v="76.995"/>
    <n v="196.16560509554142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42"/>
    <s v="N/I"/>
    <n v="7500435017060"/>
    <s v="CD ORAL-B 100G STAGES STARS WARS"/>
    <x v="5"/>
    <n v="1620"/>
    <s v="CREME DENTAL"/>
    <s v="3306.10.00"/>
    <s v="UN"/>
    <n v="12"/>
    <n v="0"/>
    <s v="PRODUTO"/>
    <s v="30.319.272/0001-10"/>
    <n v="8.7"/>
    <n v="2.28375"/>
    <m/>
    <m/>
    <m/>
    <m/>
    <n v="6.41625"/>
    <n v="0.0102"/>
    <n v="0.0048"/>
    <n v="0.17"/>
    <n v="0.0165"/>
    <n v="0.076"/>
    <n v="0.2775"/>
    <n v="12"/>
    <n v="196.16560509554142"/>
    <n v="4.5363296178344"/>
    <n v="11.81080414012739"/>
    <n v="6.41625"/>
    <n v="5.39455414012739"/>
    <n v="64.73464968152868"/>
    <n v="9.79"/>
    <n v="0.33"/>
    <n v="16.34713375796179"/>
    <n v="0.33"/>
    <n v="16.34713375796179"/>
    <n v="1.2"/>
    <n v="11.748"/>
    <n v="0"/>
    <n v="0.66977872910743"/>
    <s v="DENTRO DA META"/>
    <x v="1"/>
    <n v="6.55713375796179"/>
    <e v="#N/A" f="0" cp="0"/>
    <n v="104.39999999999999"/>
    <n v="76.995"/>
    <n v="196.16560509554142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43"/>
    <s v="N/I"/>
    <n v="7506339396492"/>
    <s v="CD ORAL-B 102G 3D WHITE PERFECTION"/>
    <x v="5"/>
    <n v="1620"/>
    <s v="CREME DENTAL"/>
    <s v="3306.10.00"/>
    <s v="UN"/>
    <n v="12"/>
    <n v="0"/>
    <s v="PRODUTO"/>
    <s v="30.319.272/0001-10"/>
    <n v="11.85"/>
    <n v="3.110625"/>
    <m/>
    <m/>
    <m/>
    <m/>
    <n v="8.739375"/>
    <n v="0.0102"/>
    <n v="0.0048"/>
    <n v="0.17"/>
    <n v="0.0165"/>
    <n v="0.076"/>
    <n v="0.2775"/>
    <n v="12"/>
    <n v="267.19108280254784"/>
    <n v="6.17879378980892"/>
    <n v="16.08712977707007"/>
    <n v="8.739375"/>
    <n v="7.34775477707007"/>
    <n v="88.17305732484083"/>
    <n v="13.79"/>
    <n v="0.33"/>
    <n v="22.26592356687899"/>
    <n v="0.33"/>
    <n v="22.26592356687899"/>
    <n v="1.2"/>
    <n v="16.548"/>
    <n v="0"/>
    <n v="0.6146427532182"/>
    <s v="DENTRO DA META"/>
    <x v="1"/>
    <n v="8.47592356687899"/>
    <e v="#N/A" f="0" cp="0"/>
    <n v="142.19999999999999"/>
    <n v="104.87249999999999"/>
    <n v="267.19108280254784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61"/>
    <s v="N/I"/>
    <n v="7500435127363"/>
    <s v="CD ORAL-B 50G KIDS MICKEY"/>
    <x v="5"/>
    <n v="1620"/>
    <s v="CREME DENTAL"/>
    <s v="3306.10.00"/>
    <s v="UN"/>
    <n v="12"/>
    <n v="0"/>
    <s v="PRODUTO"/>
    <s v="30.319.272/0001-10"/>
    <n v="5.4"/>
    <n v="1.4175"/>
    <m/>
    <m/>
    <m/>
    <m/>
    <n v="3.9825"/>
    <n v="0.0102"/>
    <n v="0.0048"/>
    <n v="0.17"/>
    <n v="0.0165"/>
    <n v="0.076"/>
    <n v="0.2775"/>
    <n v="12"/>
    <n v="121.75796178343953"/>
    <n v="2.81565286624204"/>
    <n v="7.33084394904459"/>
    <n v="3.9825"/>
    <n v="3.34834394904459"/>
    <n v="40.18012738853506"/>
    <n v="6.49"/>
    <n v="0.33"/>
    <n v="10.14649681528663"/>
    <n v="0.33"/>
    <n v="10.14649681528663"/>
    <n v="1.2"/>
    <n v="7.788"/>
    <n v="0"/>
    <n v="0.56340474811812"/>
    <s v="DENTRO DA META"/>
    <x v="1"/>
    <n v="3.65649681528663"/>
    <e v="#N/A" f="0" cp="0"/>
    <n v="64.80000000000001"/>
    <n v="47.79"/>
    <n v="121.75796178343953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62"/>
    <s v="N/I"/>
    <n v="7500435127370"/>
    <s v="CD ORAL-B 50G KIDS MINNIE"/>
    <x v="5"/>
    <n v="1620"/>
    <s v="CREME DENTAL"/>
    <s v="3306.10.00"/>
    <s v="UN"/>
    <n v="12"/>
    <n v="0"/>
    <s v="PRODUTO"/>
    <s v="30.319.272/0001-10"/>
    <n v="5.4"/>
    <n v="1.4175"/>
    <m/>
    <m/>
    <m/>
    <m/>
    <n v="3.9825"/>
    <n v="0.0102"/>
    <n v="0.0048"/>
    <n v="0.17"/>
    <n v="0.0165"/>
    <n v="0.076"/>
    <n v="0.2775"/>
    <n v="12"/>
    <n v="121.75796178343953"/>
    <n v="2.81565286624204"/>
    <n v="7.33084394904459"/>
    <n v="3.9825"/>
    <n v="3.34834394904459"/>
    <n v="40.18012738853506"/>
    <n v="6.49"/>
    <n v="0.33"/>
    <n v="10.14649681528663"/>
    <n v="0.33"/>
    <n v="10.14649681528663"/>
    <n v="1.2"/>
    <n v="7.788"/>
    <n v="0"/>
    <n v="0.56340474811812"/>
    <s v="DENTRO DA META"/>
    <x v="1"/>
    <n v="3.65649681528663"/>
    <e v="#N/A" f="0" cp="0"/>
    <n v="64.80000000000001"/>
    <n v="47.79"/>
    <n v="121.75796178343953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63"/>
    <s v="N/I"/>
    <n v="7500435137737"/>
    <s v="CD ORAL-B 50G KIDS PRINCESAS"/>
    <x v="5"/>
    <n v="1620"/>
    <s v="CREME DENTAL"/>
    <s v="3306.10.00"/>
    <s v="UN"/>
    <n v="12"/>
    <n v="0"/>
    <s v="PRODUTO"/>
    <s v="30.319.272/0001-10"/>
    <n v="5.4"/>
    <n v="1.4175"/>
    <m/>
    <m/>
    <m/>
    <m/>
    <n v="3.9825"/>
    <n v="0.0102"/>
    <n v="0.0048"/>
    <n v="0.17"/>
    <n v="0.0165"/>
    <n v="0.076"/>
    <n v="0.2775"/>
    <n v="12"/>
    <n v="121.75796178343953"/>
    <n v="2.81565286624204"/>
    <n v="7.33084394904459"/>
    <n v="3.9825"/>
    <n v="3.34834394904459"/>
    <n v="40.18012738853506"/>
    <n v="6.49"/>
    <n v="0.33"/>
    <n v="10.14649681528663"/>
    <n v="0.33"/>
    <n v="10.14649681528663"/>
    <n v="1.2"/>
    <n v="7.788"/>
    <n v="0"/>
    <n v="0.56340474811812"/>
    <s v="DENTRO DA META"/>
    <x v="1"/>
    <n v="3.65649681528663"/>
    <e v="#N/A" f="0" cp="0"/>
    <n v="64.80000000000001"/>
    <n v="47.79"/>
    <n v="121.75796178343953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68"/>
    <s v="N/I"/>
    <n v="7506295388487"/>
    <s v="CD ORAL-B 70G 3D WHITE"/>
    <x v="5"/>
    <n v="1620"/>
    <s v="CREME DENTAL"/>
    <s v="3306.10.00"/>
    <s v="UN"/>
    <n v="12"/>
    <n v="0"/>
    <s v="PRODUTO"/>
    <s v="30.319.272/0001-10"/>
    <n v="6.9"/>
    <n v="1.81125"/>
    <m/>
    <m/>
    <m/>
    <m/>
    <n v="5.08875"/>
    <n v="0.0102"/>
    <n v="0.0048"/>
    <n v="0.17"/>
    <n v="0.0165"/>
    <n v="0.076"/>
    <n v="0.2775"/>
    <n v="12"/>
    <n v="155.57961783439492"/>
    <n v="3.59777866242038"/>
    <n v="9.36718949044586"/>
    <n v="5.08875"/>
    <n v="4.27843949044586"/>
    <n v="51.34127388535033"/>
    <n v="8.49"/>
    <n v="0.33"/>
    <n v="12.96496815286624"/>
    <n v="0.33"/>
    <n v="12.96496815286624"/>
    <n v="1.2"/>
    <n v="10.188"/>
    <n v="0"/>
    <n v="0.5270869438005"/>
    <s v="DENTRO DA META"/>
    <x v="1"/>
    <n v="4.47496815286624"/>
    <e v="#N/A" f="0" cp="0"/>
    <n v="82.80000000000001"/>
    <n v="61.065"/>
    <n v="155.57961783439492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84"/>
    <s v="N/I"/>
    <n v="7500435137294"/>
    <s v="CD ORAL-B 90G PRO-GENGIVA ORIGINAL"/>
    <x v="5"/>
    <n v="1620"/>
    <s v="CREME DENTAL"/>
    <s v="3306.10.00"/>
    <s v="UN"/>
    <n v="12"/>
    <n v="0"/>
    <s v="PRODUTO"/>
    <s v="30.319.272/0001-10"/>
    <n v="12.65"/>
    <n v="3.320625"/>
    <m/>
    <m/>
    <m/>
    <m/>
    <n v="9.329375"/>
    <n v="0.0102"/>
    <n v="0.0048"/>
    <n v="0.17"/>
    <n v="0.0165"/>
    <n v="0.076"/>
    <n v="0.2775"/>
    <n v="12"/>
    <n v="285.22929936305741"/>
    <n v="6.5959275477707"/>
    <n v="17.17318073248408"/>
    <n v="9.329375"/>
    <n v="7.84380573248408"/>
    <n v="94.12566878980897"/>
    <n v="15.03"/>
    <n v="0.33"/>
    <n v="23.76910828025478"/>
    <n v="0.33"/>
    <n v="23.76910828025478"/>
    <n v="1.2"/>
    <n v="18.036"/>
    <n v="0"/>
    <n v="0.58144433002361"/>
    <s v="DENTRO DA META"/>
    <x v="1"/>
    <n v="8.73910828025478"/>
    <e v="#N/A" f="0" cp="0"/>
    <n v="151.80000000000001"/>
    <n v="111.95250000000001"/>
    <n v="285.22929936305741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85"/>
    <s v="N/I"/>
    <n v="7500435137300"/>
    <s v="CD ORAL-B 90G PRO-GENGIVA SENSIBIL"/>
    <x v="5"/>
    <n v="1620"/>
    <s v="CREME DENTAL"/>
    <s v="3306.10.00"/>
    <s v="UN"/>
    <n v="12"/>
    <n v="0"/>
    <s v="PRODUTO"/>
    <s v="30.319.272/0001-10"/>
    <n v="12.65"/>
    <n v="3.320625"/>
    <m/>
    <m/>
    <m/>
    <m/>
    <n v="9.329375"/>
    <n v="0.0102"/>
    <n v="0.0048"/>
    <n v="0.17"/>
    <n v="0.0165"/>
    <n v="0.076"/>
    <n v="0.2775"/>
    <n v="12"/>
    <n v="285.22929936305741"/>
    <n v="6.5959275477707"/>
    <n v="17.17318073248408"/>
    <n v="9.329375"/>
    <n v="7.84380573248408"/>
    <n v="94.12566878980897"/>
    <n v="15.03"/>
    <n v="0.33"/>
    <n v="23.76910828025478"/>
    <n v="0.33"/>
    <n v="23.76910828025478"/>
    <n v="1.2"/>
    <n v="18.036"/>
    <n v="0"/>
    <n v="0.58144433002361"/>
    <s v="DENTRO DA META"/>
    <x v="1"/>
    <n v="8.73910828025478"/>
    <e v="#N/A" f="0" cp="0"/>
    <n v="151.80000000000001"/>
    <n v="111.95250000000001"/>
    <n v="285.22929936305741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86"/>
    <s v="N/I"/>
    <n v="7500435136501"/>
    <s v="CO A.CASPA HS 170ML ANTI COCEIRA"/>
    <x v="5"/>
    <n v="560"/>
    <s v="CONDICIONADOR"/>
    <s v="3305.90.00"/>
    <s v="UN"/>
    <n v="12"/>
    <n v="0"/>
    <s v="PRODUTO"/>
    <s v="30.319.272/0001-10"/>
    <n v="21.85"/>
    <n v="5.735625"/>
    <m/>
    <m/>
    <m/>
    <m/>
    <n v="16.114375"/>
    <n v="0.0102"/>
    <n v="0.0048"/>
    <n v="0.17"/>
    <n v="0.0165"/>
    <n v="0.076"/>
    <n v="0.2775"/>
    <n v="12"/>
    <n v="492.66878980891738"/>
    <n v="11.39296576433122"/>
    <n v="29.66276671974524"/>
    <n v="16.114375"/>
    <n v="13.54839171974523"/>
    <n v="162.58070063694279"/>
    <n v="29.86"/>
    <n v="0.33"/>
    <n v="41.05573248407645"/>
    <n v="0.33"/>
    <n v="41.05573248407645"/>
    <n v="1.2"/>
    <n v="35.832"/>
    <n v="0"/>
    <n v="0.37494080656653"/>
    <s v="DENTRO DA META"/>
    <x v="1"/>
    <n v="11.19573248407645"/>
    <e v="#N/A" f="0" cp="0"/>
    <n v="262.20000000000005"/>
    <n v="193.37250000000003"/>
    <n v="492.6687898089173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88"/>
    <s v="N/I"/>
    <n v="7500435136525"/>
    <s v="CO A.CASPA HS 170ML DETOX"/>
    <x v="5"/>
    <n v="560"/>
    <s v="CONDICIONADOR"/>
    <s v="3305.90.00"/>
    <s v="UN"/>
    <n v="12"/>
    <n v="0"/>
    <s v="PRODUTO"/>
    <s v="30.319.272/0001-10"/>
    <n v="21.85"/>
    <n v="5.735625"/>
    <m/>
    <m/>
    <m/>
    <m/>
    <n v="16.114375"/>
    <n v="0.0102"/>
    <n v="0.0048"/>
    <n v="0.17"/>
    <n v="0.0165"/>
    <n v="0.076"/>
    <n v="0.2775"/>
    <n v="12"/>
    <n v="492.66878980891738"/>
    <n v="11.39296576433122"/>
    <n v="29.66276671974524"/>
    <n v="16.114375"/>
    <n v="13.54839171974523"/>
    <n v="162.58070063694279"/>
    <n v="29.86"/>
    <n v="0.33"/>
    <n v="41.05573248407645"/>
    <n v="0.33"/>
    <n v="41.05573248407645"/>
    <n v="1.2"/>
    <n v="35.832"/>
    <n v="0"/>
    <n v="0.37494080656653"/>
    <s v="DENTRO DA META"/>
    <x v="1"/>
    <n v="11.19573248407645"/>
    <e v="#N/A" f="0" cp="0"/>
    <n v="262.20000000000005"/>
    <n v="193.37250000000003"/>
    <n v="492.6687898089173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289"/>
    <s v="N/I"/>
    <n v="7500435136488"/>
    <s v="CO A.CASPA HS 170ML HIDRATACAO"/>
    <x v="5"/>
    <n v="560"/>
    <s v="CONDICIONADOR"/>
    <s v="3305.90.00"/>
    <s v="UN"/>
    <n v="12"/>
    <n v="0"/>
    <s v="PRODUTO"/>
    <s v="30.319.272/0001-10"/>
    <n v="21.85"/>
    <n v="5.735625"/>
    <m/>
    <m/>
    <m/>
    <m/>
    <n v="16.114375"/>
    <n v="0.0102"/>
    <n v="0.0048"/>
    <n v="0.17"/>
    <n v="0.0165"/>
    <n v="0.076"/>
    <n v="0.2775"/>
    <n v="12"/>
    <n v="492.66878980891738"/>
    <n v="11.39296576433122"/>
    <n v="29.66276671974524"/>
    <n v="16.114375"/>
    <n v="13.54839171974523"/>
    <n v="162.58070063694279"/>
    <n v="29.86"/>
    <n v="0.33"/>
    <n v="41.05573248407645"/>
    <n v="0.33"/>
    <n v="41.05573248407645"/>
    <n v="1.2"/>
    <n v="35.832"/>
    <n v="0"/>
    <n v="0.37494080656653"/>
    <s v="DENTRO DA META"/>
    <x v="1"/>
    <n v="11.19573248407645"/>
    <e v="#N/A" f="0" cp="0"/>
    <n v="262.20000000000005"/>
    <n v="193.37250000000003"/>
    <n v="492.6687898089173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07"/>
    <s v="N/I"/>
    <n v="7500435123662"/>
    <s v="CO PANTENE 170ML 3MM CACHOS NOVO"/>
    <x v="5"/>
    <n v="560"/>
    <s v="CONDICIONADOR"/>
    <s v="3305.90.00"/>
    <s v="UN"/>
    <n v="12"/>
    <n v="4"/>
    <s v="PRODUTO"/>
    <s v="30.319.272/0001-10"/>
    <n v="22.3"/>
    <n v="5.85375"/>
    <m/>
    <m/>
    <m/>
    <m/>
    <n v="16.44625"/>
    <n v="0.0102"/>
    <n v="0.0048"/>
    <n v="0.17"/>
    <n v="0.0165"/>
    <n v="0.076"/>
    <n v="0.2775"/>
    <n v="12"/>
    <n v="502.81528662420396"/>
    <n v="11.62760350318472"/>
    <n v="30.27367038216561"/>
    <n v="16.44625"/>
    <n v="13.82742038216561"/>
    <n v="165.92904458598736"/>
    <n v="26.77"/>
    <n v="0.33"/>
    <n v="41.90127388535033"/>
    <n v="0.33"/>
    <n v="41.90127388535033"/>
    <n v="1.2"/>
    <n v="32.124"/>
    <n v="0"/>
    <n v="0.56523249478335"/>
    <s v="DENTRO DA META"/>
    <x v="1"/>
    <n v="15.13127388535033"/>
    <e v="#N/A" f="0" cp="0"/>
    <n v="267.60000000000002"/>
    <n v="197.35499999999999"/>
    <n v="502.8152866242039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08"/>
    <s v="N/I"/>
    <n v="7500435116305"/>
    <s v="CO PANTENE 170ML 3MM HIDRATA NOVO"/>
    <x v="5"/>
    <n v="560"/>
    <s v="CONDICIONADOR"/>
    <s v="3305.90.00"/>
    <s v="UN"/>
    <n v="12"/>
    <n v="4"/>
    <s v="PRODUTO"/>
    <s v="30.319.272/0001-10"/>
    <n v="22.3"/>
    <n v="5.85375"/>
    <m/>
    <m/>
    <m/>
    <m/>
    <n v="16.44625"/>
    <n v="0.0102"/>
    <n v="0.0048"/>
    <n v="0.17"/>
    <n v="0.0165"/>
    <n v="0.076"/>
    <n v="0.2775"/>
    <n v="12"/>
    <n v="502.81528662420396"/>
    <n v="11.62760350318472"/>
    <n v="30.27367038216561"/>
    <n v="16.44625"/>
    <n v="13.82742038216561"/>
    <n v="165.92904458598736"/>
    <n v="26.77"/>
    <n v="0.33"/>
    <n v="41.90127388535033"/>
    <n v="0.33"/>
    <n v="41.90127388535033"/>
    <n v="1.2"/>
    <n v="32.124"/>
    <n v="0"/>
    <n v="0.56523249478335"/>
    <s v="DENTRO DA META"/>
    <x v="1"/>
    <n v="15.13127388535033"/>
    <e v="#N/A" f="0" cp="0"/>
    <n v="267.60000000000002"/>
    <n v="197.35499999999999"/>
    <n v="502.8152866242039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10"/>
    <s v="N/I"/>
    <n v="7500435106405"/>
    <s v="CO PANTENE 170ML 3MM LISO EXT NOVO"/>
    <x v="5"/>
    <n v="560"/>
    <s v="CONDICIONADOR"/>
    <s v="3305.90.00"/>
    <s v="UN"/>
    <n v="12"/>
    <n v="4"/>
    <s v="PRODUTO"/>
    <s v="30.319.272/0001-10"/>
    <n v="22.3"/>
    <n v="5.85375"/>
    <m/>
    <m/>
    <m/>
    <m/>
    <n v="16.44625"/>
    <n v="0.0102"/>
    <n v="0.0048"/>
    <n v="0.17"/>
    <n v="0.0165"/>
    <n v="0.076"/>
    <n v="0.2775"/>
    <n v="12"/>
    <n v="502.81528662420396"/>
    <n v="11.62760350318472"/>
    <n v="30.27367038216561"/>
    <n v="16.44625"/>
    <n v="13.82742038216561"/>
    <n v="165.92904458598736"/>
    <n v="26.77"/>
    <n v="0.33"/>
    <n v="41.90127388535033"/>
    <n v="0.33"/>
    <n v="41.90127388535033"/>
    <n v="1.2"/>
    <n v="32.124"/>
    <n v="0"/>
    <n v="0.56523249478335"/>
    <s v="DENTRO DA META"/>
    <x v="1"/>
    <n v="15.13127388535033"/>
    <e v="#N/A" f="0" cp="0"/>
    <n v="267.60000000000002"/>
    <n v="197.35499999999999"/>
    <n v="502.8152866242039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11"/>
    <s v="N/I"/>
    <n v="7500435106382"/>
    <s v="CO PANTENE 170ML 3MM REST PROF NOVO"/>
    <x v="5"/>
    <n v="560"/>
    <s v="CONDICIONADOR"/>
    <s v="3305.90.00"/>
    <s v="UN"/>
    <n v="12"/>
    <n v="4"/>
    <s v="PRODUTO"/>
    <s v="30.319.272/0001-10"/>
    <n v="22.3"/>
    <n v="5.85375"/>
    <m/>
    <m/>
    <m/>
    <m/>
    <n v="16.44625"/>
    <n v="0.0102"/>
    <n v="0.0048"/>
    <n v="0.17"/>
    <n v="0.0165"/>
    <n v="0.076"/>
    <n v="0.2775"/>
    <n v="12"/>
    <n v="502.81528662420396"/>
    <n v="11.62760350318472"/>
    <n v="30.27367038216561"/>
    <n v="16.44625"/>
    <n v="13.82742038216561"/>
    <n v="165.92904458598736"/>
    <n v="26.77"/>
    <n v="0.33"/>
    <n v="41.90127388535033"/>
    <n v="0.33"/>
    <n v="41.90127388535033"/>
    <n v="1.2"/>
    <n v="32.124"/>
    <n v="0"/>
    <n v="0.56523249478335"/>
    <s v="DENTRO DA META"/>
    <x v="1"/>
    <n v="15.13127388535033"/>
    <e v="#N/A" f="0" cp="0"/>
    <n v="267.60000000000002"/>
    <n v="197.35499999999999"/>
    <n v="502.8152866242039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12"/>
    <s v="N/I"/>
    <n v="7500435142120"/>
    <s v="CO PANTENE 170ML UNIDAS CACHOS"/>
    <x v="5"/>
    <n v="560"/>
    <s v="CONDICIONADOR"/>
    <s v="3305.90.00"/>
    <s v="UN"/>
    <n v="12"/>
    <n v="4"/>
    <s v="PRODUTO"/>
    <s v="30.319.272/0001-10"/>
    <n v="22.3"/>
    <n v="5.85375"/>
    <m/>
    <m/>
    <m/>
    <m/>
    <n v="16.44625"/>
    <n v="0.0102"/>
    <n v="0.0048"/>
    <n v="0.17"/>
    <n v="0.0165"/>
    <n v="0.076"/>
    <n v="0.2775"/>
    <n v="12"/>
    <n v="502.81528662420396"/>
    <n v="11.62760350318472"/>
    <n v="30.27367038216561"/>
    <n v="16.44625"/>
    <n v="13.82742038216561"/>
    <n v="165.92904458598736"/>
    <n v="29.86"/>
    <n v="0.33"/>
    <n v="41.90127388535033"/>
    <n v="0.33"/>
    <n v="41.90127388535033"/>
    <n v="1.2"/>
    <n v="35.832"/>
    <n v="0"/>
    <n v="0.403257665283"/>
    <s v="DENTRO DA META"/>
    <x v="1"/>
    <n v="12.04127388535033"/>
    <e v="#N/A" f="0" cp="0"/>
    <n v="267.60000000000002"/>
    <n v="197.35499999999999"/>
    <n v="502.8152866242039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13"/>
    <s v="N/I"/>
    <n v="7500435125307"/>
    <s v="CO PANTENE 175ML BRILHO EXTREMO"/>
    <x v="5"/>
    <n v="560"/>
    <s v="CONDICIONADOR"/>
    <s v="3305.90.00"/>
    <s v="UN"/>
    <n v="12"/>
    <n v="4"/>
    <s v="PRODUTO"/>
    <s v="30.319.272/0001-10"/>
    <n v="11.35"/>
    <n v="2.979375"/>
    <m/>
    <m/>
    <m/>
    <m/>
    <n v="8.370625"/>
    <n v="0.0102"/>
    <n v="0.0048"/>
    <n v="0.17"/>
    <n v="0.0165"/>
    <n v="0.076"/>
    <n v="0.2775"/>
    <n v="12"/>
    <n v="255.91719745222937"/>
    <n v="5.91808519108281"/>
    <n v="15.40834792993631"/>
    <n v="8.370625"/>
    <n v="7.03772292993631"/>
    <n v="84.4526751592357"/>
    <n v="19.15"/>
    <n v="0.33"/>
    <n v="21.32643312101911"/>
    <n v="0.33"/>
    <n v="21.32643312101911"/>
    <n v="1.2"/>
    <n v="22.98"/>
    <n v="0"/>
    <n v="0.11365186010544"/>
    <s v="DENTRO DA META"/>
    <x v="0"/>
    <n v="2.17643312101912"/>
    <e v="#N/A" f="0" cp="0"/>
    <n v="136.19999999999999"/>
    <n v="100.44750000000001"/>
    <n v="255.9171974522293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15"/>
    <s v="N/I"/>
    <n v="7500435125376"/>
    <s v="CO PANTENE 175ML HIDRATACAO"/>
    <x v="5"/>
    <n v="560"/>
    <s v="CONDICIONADOR"/>
    <s v="3305.90.00"/>
    <s v="UN"/>
    <n v="12"/>
    <n v="4"/>
    <s v="PRODUTO"/>
    <s v="30.319.272/0001-10"/>
    <n v="11.35"/>
    <n v="2.979375"/>
    <m/>
    <m/>
    <m/>
    <m/>
    <n v="8.370625"/>
    <n v="0.0102"/>
    <n v="0.0048"/>
    <n v="0.17"/>
    <n v="0.0165"/>
    <n v="0.076"/>
    <n v="0.2775"/>
    <n v="12"/>
    <n v="255.91719745222937"/>
    <n v="5.91808519108281"/>
    <n v="15.40834792993631"/>
    <n v="8.370625"/>
    <n v="7.03772292993631"/>
    <n v="84.4526751592357"/>
    <n v="19.15"/>
    <n v="0.33"/>
    <n v="21.32643312101911"/>
    <n v="0.33"/>
    <n v="21.32643312101911"/>
    <n v="1.2"/>
    <n v="22.98"/>
    <n v="0"/>
    <n v="0.11365186010544"/>
    <s v="DENTRO DA META"/>
    <x v="0"/>
    <n v="2.17643312101912"/>
    <e v="#N/A" f="0" cp="0"/>
    <n v="136.19999999999999"/>
    <n v="100.44750000000001"/>
    <n v="255.9171974522293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22"/>
    <s v="N/I"/>
    <n v="7501007457826"/>
    <s v="CO PANTENE 400ML BRILHO EXTREMO"/>
    <x v="5"/>
    <n v="560"/>
    <s v="CONDICIONADOR"/>
    <s v="3305.90.00"/>
    <s v="UN"/>
    <n v="12"/>
    <n v="4"/>
    <s v="PRODUTO"/>
    <s v="30.319.272/0001-10"/>
    <n v="20.6"/>
    <n v="5.4075"/>
    <m/>
    <m/>
    <m/>
    <m/>
    <n v="15.1925"/>
    <n v="0.0102"/>
    <n v="0.0048"/>
    <n v="0.17"/>
    <n v="0.0165"/>
    <n v="0.076"/>
    <n v="0.2775"/>
    <n v="12"/>
    <n v="464.48407643312117"/>
    <n v="10.74119426751593"/>
    <n v="27.96581210191083"/>
    <n v="15.1925"/>
    <n v="12.77331210191083"/>
    <n v="153.27974522293002"/>
    <n v="26.56"/>
    <n v="0.33"/>
    <n v="38.70700636942676"/>
    <n v="0.33"/>
    <n v="38.70700636942676"/>
    <n v="1.2"/>
    <n v="31.872"/>
    <n v="0"/>
    <n v="0.45734210728263"/>
    <s v="DENTRO DA META"/>
    <x v="1"/>
    <n v="12.14700636942677"/>
    <e v="#N/A" f="0" cp="0"/>
    <n v="247.20000000000002"/>
    <n v="182.31"/>
    <n v="464.4840764331211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24"/>
    <s v="N/I"/>
    <n v="7501007413105"/>
    <s v="CO PANTENE 400ML HIDRATACAO"/>
    <x v="5"/>
    <n v="560"/>
    <s v="CONDICIONADOR"/>
    <s v="3305.90.00"/>
    <s v="UN"/>
    <n v="12"/>
    <n v="4"/>
    <s v="PRODUTO"/>
    <s v="30.319.272/0001-10"/>
    <n v="20.6"/>
    <n v="5.4075"/>
    <m/>
    <m/>
    <m/>
    <m/>
    <n v="15.1925"/>
    <n v="0.0102"/>
    <n v="0.0048"/>
    <n v="0.17"/>
    <n v="0.0165"/>
    <n v="0.076"/>
    <n v="0.2775"/>
    <n v="12"/>
    <n v="464.48407643312117"/>
    <n v="10.74119426751593"/>
    <n v="27.96581210191083"/>
    <n v="15.1925"/>
    <n v="12.77331210191083"/>
    <n v="153.27974522293002"/>
    <n v="26.56"/>
    <n v="0.33"/>
    <n v="38.70700636942676"/>
    <n v="0.33"/>
    <n v="38.70700636942676"/>
    <n v="1.2"/>
    <n v="31.872"/>
    <n v="0"/>
    <n v="0.45734210728263"/>
    <s v="DENTRO DA META"/>
    <x v="1"/>
    <n v="12.14700636942677"/>
    <e v="#N/A" f="0" cp="0"/>
    <n v="247.20000000000002"/>
    <n v="182.31"/>
    <n v="464.4840764331211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26"/>
    <s v="N/I"/>
    <n v="7501001165253"/>
    <s v="CO PANTENE 400ML LISO EXTREMO"/>
    <x v="5"/>
    <n v="560"/>
    <s v="CONDICIONADOR"/>
    <s v="3305.90.00"/>
    <s v="UN"/>
    <n v="12"/>
    <n v="4"/>
    <s v="PRODUTO"/>
    <s v="30.319.272/0001-10"/>
    <n v="20.6"/>
    <n v="5.4075"/>
    <m/>
    <m/>
    <m/>
    <m/>
    <n v="15.1925"/>
    <n v="0.0102"/>
    <n v="0.0048"/>
    <n v="0.17"/>
    <n v="0.0165"/>
    <n v="0.076"/>
    <n v="0.2775"/>
    <n v="12"/>
    <n v="464.48407643312117"/>
    <n v="10.74119426751593"/>
    <n v="27.96581210191083"/>
    <n v="15.1925"/>
    <n v="12.77331210191083"/>
    <n v="153.27974522293002"/>
    <n v="26.56"/>
    <n v="0.33"/>
    <n v="38.70700636942676"/>
    <n v="0.33"/>
    <n v="38.70700636942676"/>
    <n v="1.2"/>
    <n v="31.872"/>
    <n v="0"/>
    <n v="0.45734210728263"/>
    <s v="DENTRO DA META"/>
    <x v="1"/>
    <n v="12.14700636942677"/>
    <e v="#N/A" f="0" cp="0"/>
    <n v="247.20000000000002"/>
    <n v="182.31"/>
    <n v="464.4840764331211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28"/>
    <s v="N/I"/>
    <n v="7501006721317"/>
    <s v="CO PANTENE 400ML REST.PROFUNDA"/>
    <x v="5"/>
    <n v="560"/>
    <s v="CONDICIONADOR"/>
    <s v="3305.90.00"/>
    <s v="UN"/>
    <n v="12"/>
    <n v="4"/>
    <s v="PRODUTO"/>
    <s v="30.319.272/0001-10"/>
    <n v="20.6"/>
    <n v="5.4075"/>
    <m/>
    <m/>
    <m/>
    <m/>
    <n v="15.1925"/>
    <n v="0.0102"/>
    <n v="0.0048"/>
    <n v="0.17"/>
    <n v="0.0165"/>
    <n v="0.076"/>
    <n v="0.2775"/>
    <n v="12"/>
    <n v="464.48407643312117"/>
    <n v="10.74119426751593"/>
    <n v="27.96581210191083"/>
    <n v="15.1925"/>
    <n v="12.77331210191083"/>
    <n v="153.27974522293002"/>
    <n v="26.56"/>
    <n v="0.33"/>
    <n v="38.70700636942676"/>
    <n v="0.33"/>
    <n v="38.70700636942676"/>
    <n v="1.2"/>
    <n v="31.872"/>
    <n v="0"/>
    <n v="0.45734210728263"/>
    <s v="DENTRO DA META"/>
    <x v="1"/>
    <n v="12.14700636942677"/>
    <e v="#N/A" f="0" cp="0"/>
    <n v="247.20000000000002"/>
    <n v="182.31"/>
    <n v="464.4840764331211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35"/>
    <s v="N/I"/>
    <n v="7500435142151"/>
    <s v="CR PANTENE P/P 225ML UNIDAS CACHOS"/>
    <x v="5"/>
    <n v="560"/>
    <s v="CREME HIDRATANTE CAPILAR"/>
    <s v="3305.90.00"/>
    <s v="UN"/>
    <n v="12"/>
    <n v="4"/>
    <s v="PRODUTO"/>
    <s v="30.319.272/0001-10"/>
    <n v="26.45"/>
    <n v="6.943125"/>
    <m/>
    <m/>
    <m/>
    <m/>
    <n v="19.506875"/>
    <n v="0.0102"/>
    <n v="0.0048"/>
    <n v="0.17"/>
    <n v="0.0165"/>
    <n v="0.076"/>
    <n v="0.2775"/>
    <n v="12"/>
    <n v="596.38853503184725"/>
    <n v="13.79148487261147"/>
    <n v="35.9075597133758"/>
    <n v="19.506875"/>
    <n v="16.4006847133758"/>
    <n v="196.80821656050963"/>
    <n v="32.85"/>
    <n v="0.33"/>
    <n v="49.69904458598727"/>
    <n v="0.33"/>
    <n v="49.69904458598727"/>
    <n v="1.2"/>
    <n v="39.42"/>
    <n v="0"/>
    <n v="0.51290851098896"/>
    <s v="DENTRO DA META"/>
    <x v="1"/>
    <n v="16.84904458598727"/>
    <e v="#N/A" f="0" cp="0"/>
    <n v="317.39999999999998"/>
    <n v="234.08250000000001"/>
    <n v="596.3885350318472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36"/>
    <s v="N/I"/>
    <n v="7500435142168"/>
    <s v="CR PANTENE P/P 225ML UNIDAS CRESPO"/>
    <x v="5"/>
    <n v="560"/>
    <s v="CREME HIDRATANTE CAPILAR"/>
    <s v="3305.90.00"/>
    <s v="UN"/>
    <n v="12"/>
    <n v="4"/>
    <s v="PRODUTO"/>
    <s v="30.319.272/0001-10"/>
    <n v="26.45"/>
    <n v="6.943125"/>
    <m/>
    <m/>
    <m/>
    <m/>
    <n v="19.506875"/>
    <n v="0.0102"/>
    <n v="0.0048"/>
    <n v="0.17"/>
    <n v="0.0165"/>
    <n v="0.076"/>
    <n v="0.2775"/>
    <n v="12"/>
    <n v="596.38853503184725"/>
    <n v="13.79148487261147"/>
    <n v="35.9075597133758"/>
    <n v="19.506875"/>
    <n v="16.4006847133758"/>
    <n v="196.80821656050963"/>
    <n v="32.85"/>
    <n v="0.33"/>
    <n v="49.69904458598727"/>
    <n v="0.33"/>
    <n v="49.69904458598727"/>
    <n v="1.2"/>
    <n v="39.42"/>
    <n v="0"/>
    <n v="0.51290851098896"/>
    <s v="DENTRO DA META"/>
    <x v="1"/>
    <n v="16.84904458598727"/>
    <e v="#N/A" f="0" cp="0"/>
    <n v="317.39999999999998"/>
    <n v="234.08250000000001"/>
    <n v="596.3885350318472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37"/>
    <s v="N/I"/>
    <n v="7500435154307"/>
    <s v="CR PANTENE P/P 240G BAMBU"/>
    <x v="5"/>
    <n v="560"/>
    <s v="CREME HIDRATANTE CAPILAR"/>
    <s v="3305.90.00"/>
    <s v="UN"/>
    <n v="12"/>
    <n v="4"/>
    <s v="PRODUTO"/>
    <s v="30.319.272/0001-10"/>
    <n v="14.9"/>
    <n v="3.91125"/>
    <m/>
    <m/>
    <m/>
    <m/>
    <n v="10.98875"/>
    <n v="0.0102"/>
    <n v="0.0048"/>
    <n v="0.17"/>
    <n v="0.0165"/>
    <n v="0.076"/>
    <n v="0.2775"/>
    <n v="12"/>
    <n v="335.96178343949049"/>
    <n v="7.76911624203822"/>
    <n v="20.22769904458599"/>
    <n v="10.98875"/>
    <n v="9.23894904458599"/>
    <n v="110.86738853503188"/>
    <n v="19.56"/>
    <n v="0.33"/>
    <n v="27.99681528662421"/>
    <n v="0.33"/>
    <n v="27.99681528662421"/>
    <n v="1.2"/>
    <n v="23.472"/>
    <n v="0"/>
    <n v="0.43133002487854"/>
    <s v="DENTRO DA META"/>
    <x v="1"/>
    <n v="8.43681528662421"/>
    <e v="#N/A" f="0" cp="0"/>
    <n v="178.80000000000001"/>
    <n v="131.86500000000001"/>
    <n v="335.96178343949049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38"/>
    <s v="N/I"/>
    <n v="7500435118507"/>
    <s v="CR PANTENE P/P 240G CACH CACHE HIDR"/>
    <x v="5"/>
    <n v="560"/>
    <s v="CREME HIDRATANTE CAPILAR"/>
    <s v="3305.90.00"/>
    <s v="UN"/>
    <n v="12"/>
    <n v="4"/>
    <s v="PRODUTO"/>
    <s v="30.319.272/0001-10"/>
    <n v="14.9"/>
    <n v="3.91125"/>
    <m/>
    <m/>
    <m/>
    <m/>
    <n v="10.98875"/>
    <n v="0.0102"/>
    <n v="0.0048"/>
    <n v="0.17"/>
    <n v="0.0165"/>
    <n v="0.076"/>
    <n v="0.2775"/>
    <n v="12"/>
    <n v="335.96178343949049"/>
    <n v="7.76911624203822"/>
    <n v="20.22769904458599"/>
    <n v="10.98875"/>
    <n v="9.23894904458599"/>
    <n v="110.86738853503188"/>
    <n v="19.56"/>
    <n v="0.33"/>
    <n v="27.99681528662421"/>
    <n v="0.33"/>
    <n v="27.99681528662421"/>
    <n v="1.2"/>
    <n v="23.472"/>
    <n v="0"/>
    <n v="0.43133002487854"/>
    <s v="DENTRO DA META"/>
    <x v="1"/>
    <n v="8.43681528662421"/>
    <e v="#N/A" f="0" cp="0"/>
    <n v="178.80000000000001"/>
    <n v="131.86500000000001"/>
    <n v="335.96178343949049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39"/>
    <s v="N/I"/>
    <n v="7500435118514"/>
    <s v="CR PANTENE P/P 240G CACH CRES HIDRA"/>
    <x v="5"/>
    <n v="560"/>
    <s v="CREME HIDRATANTE CAPILAR"/>
    <s v="3305.90.00"/>
    <s v="UN"/>
    <n v="12"/>
    <n v="4"/>
    <s v="PRODUTO"/>
    <s v="30.319.272/0001-10"/>
    <n v="14.9"/>
    <n v="3.91125"/>
    <m/>
    <m/>
    <m/>
    <m/>
    <n v="10.98875"/>
    <n v="0.0102"/>
    <n v="0.0048"/>
    <n v="0.17"/>
    <n v="0.0165"/>
    <n v="0.076"/>
    <n v="0.2775"/>
    <n v="12"/>
    <n v="335.96178343949049"/>
    <n v="7.76911624203822"/>
    <n v="20.22769904458599"/>
    <n v="10.98875"/>
    <n v="9.23894904458599"/>
    <n v="110.86738853503188"/>
    <n v="19.56"/>
    <n v="0.33"/>
    <n v="27.99681528662421"/>
    <n v="0.33"/>
    <n v="27.99681528662421"/>
    <n v="1.2"/>
    <n v="23.472"/>
    <n v="0"/>
    <n v="0.43133002487854"/>
    <s v="DENTRO DA META"/>
    <x v="1"/>
    <n v="8.43681528662421"/>
    <e v="#N/A" f="0" cp="0"/>
    <n v="178.80000000000001"/>
    <n v="131.86500000000001"/>
    <n v="335.96178343949049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40"/>
    <s v="N/I"/>
    <n v="7506195167304"/>
    <s v="CR PANTENE P/P 240G CACH ONDA HIDR"/>
    <x v="5"/>
    <n v="560"/>
    <s v="CREME HIDRATANTE CAPILAR"/>
    <s v="3305.90.00"/>
    <s v="UN"/>
    <n v="12"/>
    <n v="4"/>
    <s v="PRODUTO"/>
    <s v="30.319.272/0001-10"/>
    <n v="14.9"/>
    <n v="3.91125"/>
    <m/>
    <m/>
    <m/>
    <m/>
    <n v="10.98875"/>
    <n v="0.0102"/>
    <n v="0.0048"/>
    <n v="0.17"/>
    <n v="0.0165"/>
    <n v="0.076"/>
    <n v="0.2775"/>
    <n v="12"/>
    <n v="335.96178343949049"/>
    <n v="7.76911624203822"/>
    <n v="20.22769904458599"/>
    <n v="10.98875"/>
    <n v="9.23894904458599"/>
    <n v="110.86738853503188"/>
    <n v="19.56"/>
    <n v="0.33"/>
    <n v="27.99681528662421"/>
    <n v="0.33"/>
    <n v="27.99681528662421"/>
    <n v="1.2"/>
    <n v="23.472"/>
    <n v="0"/>
    <n v="0.43133002487854"/>
    <s v="DENTRO DA META"/>
    <x v="1"/>
    <n v="8.43681528662421"/>
    <e v="#N/A" f="0" cp="0"/>
    <n v="178.80000000000001"/>
    <n v="131.86500000000001"/>
    <n v="335.96178343949049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41"/>
    <s v="N/I"/>
    <n v="7500435118583"/>
    <s v="CR PANTENE P/P 240G HIDRATACAO"/>
    <x v="5"/>
    <n v="560"/>
    <s v="CREME HIDRATANTE CAPILAR"/>
    <s v="3305.90.00"/>
    <s v="UN"/>
    <n v="12"/>
    <n v="4"/>
    <s v="PRODUTO"/>
    <s v="30.319.272/0001-10"/>
    <n v="14.9"/>
    <n v="3.91125"/>
    <m/>
    <m/>
    <m/>
    <m/>
    <n v="10.98875"/>
    <n v="0.0102"/>
    <n v="0.0048"/>
    <n v="0.17"/>
    <n v="0.0165"/>
    <n v="0.076"/>
    <n v="0.2775"/>
    <n v="12"/>
    <n v="335.96178343949049"/>
    <n v="7.76911624203822"/>
    <n v="20.22769904458599"/>
    <n v="10.98875"/>
    <n v="9.23894904458599"/>
    <n v="110.86738853503188"/>
    <n v="19.56"/>
    <n v="0.33"/>
    <n v="27.99681528662421"/>
    <n v="0.33"/>
    <n v="27.99681528662421"/>
    <n v="1.2"/>
    <n v="23.472"/>
    <n v="0"/>
    <n v="0.43133002487854"/>
    <s v="DENTRO DA META"/>
    <x v="1"/>
    <n v="8.43681528662421"/>
    <e v="#N/A" f="0" cp="0"/>
    <n v="178.80000000000001"/>
    <n v="131.86500000000001"/>
    <n v="335.96178343949049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42"/>
    <s v="N/I"/>
    <n v="7506309841816"/>
    <s v="CR PANTENE P/P 240G HIDROCAUTERIZ"/>
    <x v="5"/>
    <n v="560"/>
    <s v="CREME HIDRATANTE CAPILAR"/>
    <s v="3305.90.00"/>
    <s v="UN"/>
    <n v="12"/>
    <n v="4"/>
    <s v="PRODUTO"/>
    <s v="30.319.272/0001-10"/>
    <n v="14.9"/>
    <n v="3.91125"/>
    <m/>
    <m/>
    <m/>
    <m/>
    <n v="10.98875"/>
    <n v="0.0102"/>
    <n v="0.0048"/>
    <n v="0.17"/>
    <n v="0.0165"/>
    <n v="0.076"/>
    <n v="0.2775"/>
    <n v="12"/>
    <n v="335.96178343949049"/>
    <n v="7.76911624203822"/>
    <n v="20.22769904458599"/>
    <n v="10.98875"/>
    <n v="9.23894904458599"/>
    <n v="110.86738853503188"/>
    <n v="19.56"/>
    <n v="0.33"/>
    <n v="27.99681528662421"/>
    <n v="0.33"/>
    <n v="27.99681528662421"/>
    <n v="1.2"/>
    <n v="23.472"/>
    <n v="0"/>
    <n v="0.43133002487854"/>
    <s v="DENTRO DA META"/>
    <x v="1"/>
    <n v="8.43681528662421"/>
    <e v="#N/A" f="0" cp="0"/>
    <n v="178.80000000000001"/>
    <n v="131.86500000000001"/>
    <n v="335.96178343949049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43"/>
    <s v="N/I"/>
    <n v="7506195167281"/>
    <s v="CR PANTENE P/P 240G LISO EXTREMO"/>
    <x v="5"/>
    <n v="560"/>
    <s v="CREME HIDRATANTE CAPILAR"/>
    <s v="3305.90.00"/>
    <s v="UN"/>
    <n v="12"/>
    <n v="4"/>
    <s v="PRODUTO"/>
    <s v="30.319.272/0001-10"/>
    <n v="14.9"/>
    <n v="3.91125"/>
    <m/>
    <m/>
    <m/>
    <m/>
    <n v="10.98875"/>
    <n v="0.0102"/>
    <n v="0.0048"/>
    <n v="0.17"/>
    <n v="0.0165"/>
    <n v="0.076"/>
    <n v="0.2775"/>
    <n v="12"/>
    <n v="335.96178343949049"/>
    <n v="7.76911624203822"/>
    <n v="20.22769904458599"/>
    <n v="10.98875"/>
    <n v="9.23894904458599"/>
    <n v="110.86738853503188"/>
    <n v="19.56"/>
    <n v="0.33"/>
    <n v="27.99681528662421"/>
    <n v="0.33"/>
    <n v="27.99681528662421"/>
    <n v="1.2"/>
    <n v="23.472"/>
    <n v="0"/>
    <n v="0.43133002487854"/>
    <s v="DENTRO DA META"/>
    <x v="1"/>
    <n v="8.43681528662421"/>
    <e v="#N/A" f="0" cp="0"/>
    <n v="178.80000000000001"/>
    <n v="131.86500000000001"/>
    <n v="335.96178343949049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44"/>
    <s v="N/I"/>
    <n v="7506309841823"/>
    <s v="CR PANTENE P/P 240G RESTAURAO"/>
    <x v="5"/>
    <n v="560"/>
    <s v="CREME HIDRATANTE CAPILAR"/>
    <s v="3305.90.00"/>
    <s v="UN"/>
    <n v="12"/>
    <n v="4"/>
    <s v="PRODUTO"/>
    <s v="30.319.272/0001-10"/>
    <n v="14.9"/>
    <n v="3.91125"/>
    <m/>
    <m/>
    <m/>
    <m/>
    <n v="10.98875"/>
    <n v="0.0102"/>
    <n v="0.0048"/>
    <n v="0.17"/>
    <n v="0.0165"/>
    <n v="0.076"/>
    <n v="0.2775"/>
    <n v="12"/>
    <n v="335.96178343949049"/>
    <n v="7.76911624203822"/>
    <n v="20.22769904458599"/>
    <n v="10.98875"/>
    <n v="9.23894904458599"/>
    <n v="110.86738853503188"/>
    <n v="19.56"/>
    <n v="0.33"/>
    <n v="27.99681528662421"/>
    <n v="0.33"/>
    <n v="27.99681528662421"/>
    <n v="1.2"/>
    <n v="23.472"/>
    <n v="0"/>
    <n v="0.43133002487854"/>
    <s v="DENTRO DA META"/>
    <x v="1"/>
    <n v="8.43681528662421"/>
    <e v="#N/A" f="0" cp="0"/>
    <n v="178.80000000000001"/>
    <n v="131.86500000000001"/>
    <n v="335.96178343949049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76"/>
    <s v="N/I"/>
    <n v="7500435135047"/>
    <s v="DA OLD SPICE 150ML ANT.LENHA NV"/>
    <x v="5"/>
    <n v="1090"/>
    <s v="DESODORANTE AEROSOL"/>
    <s v="3307.20.10"/>
    <s v="UN"/>
    <n v="12"/>
    <n v="4"/>
    <s v="PRODUTO"/>
    <s v="30.319.272/0001-10"/>
    <n v="8.55"/>
    <n v="2.244375"/>
    <m/>
    <m/>
    <m/>
    <m/>
    <n v="6.305625"/>
    <n v="0.0102"/>
    <n v="0.0048"/>
    <n v="0.17"/>
    <n v="0.0165"/>
    <n v="0.076"/>
    <n v="0.2775"/>
    <n v="12"/>
    <n v="192.78343949044594"/>
    <n v="4.45811703821656"/>
    <n v="11.60716958598726"/>
    <n v="6.305625"/>
    <n v="5.30154458598726"/>
    <n v="63.61853503184717"/>
    <n v="11.83"/>
    <n v="0.33"/>
    <n v="16.06528662420383"/>
    <n v="0.33"/>
    <n v="16.06528662420383"/>
    <n v="1.2"/>
    <n v="14.196"/>
    <n v="0"/>
    <n v="0.35801239426913"/>
    <s v="DENTRO DA META"/>
    <x v="1"/>
    <n v="4.23528662420383"/>
    <e v="#N/A" f="0" cp="0"/>
    <n v="102.60000000000001"/>
    <n v="75.66750000000002"/>
    <n v="192.78343949044594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77"/>
    <s v="N/I"/>
    <n v="7500435141819"/>
    <s v="DA OLD SPICE 150ML ANT.MAR PROFUNDO"/>
    <x v="5"/>
    <n v="1090"/>
    <s v="DESODORANTE AEROSOL"/>
    <s v="3307.20.10"/>
    <s v="UN"/>
    <n v="12"/>
    <n v="4"/>
    <s v="PRODUTO"/>
    <s v="30.319.272/0001-10"/>
    <n v="8.55"/>
    <n v="2.244375"/>
    <m/>
    <m/>
    <m/>
    <m/>
    <n v="6.305625"/>
    <n v="0.0102"/>
    <n v="0.0048"/>
    <n v="0.17"/>
    <n v="0.0165"/>
    <n v="0.076"/>
    <n v="0.2775"/>
    <n v="12"/>
    <n v="192.78343949044594"/>
    <n v="4.45811703821656"/>
    <n v="11.60716958598726"/>
    <n v="6.305625"/>
    <n v="5.30154458598726"/>
    <n v="63.61853503184717"/>
    <n v="11.83"/>
    <n v="0.33"/>
    <n v="16.06528662420383"/>
    <n v="0.33"/>
    <n v="16.06528662420383"/>
    <n v="1.2"/>
    <n v="14.196"/>
    <n v="0"/>
    <n v="0.35801239426913"/>
    <s v="DENTRO DA META"/>
    <x v="1"/>
    <n v="4.23528662420383"/>
    <e v="#N/A" f="0" cp="0"/>
    <n v="102.60000000000001"/>
    <n v="75.66750000000002"/>
    <n v="192.78343949044594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85"/>
    <s v="N/I"/>
    <n v="7500435143233"/>
    <s v="DA OLD SPICE 200ML ANT.VIP"/>
    <x v="5"/>
    <n v="1090"/>
    <s v="DESODORANTE AEROSOL"/>
    <s v="3307.20.10"/>
    <s v="UN"/>
    <n v="12"/>
    <n v="4"/>
    <s v="PRODUTO"/>
    <s v="30.319.272/0001-10"/>
    <n v="10.2"/>
    <n v="2.6775"/>
    <m/>
    <m/>
    <m/>
    <m/>
    <n v="7.5225"/>
    <n v="0.0102"/>
    <n v="0.0048"/>
    <n v="0.17"/>
    <n v="0.0165"/>
    <n v="0.076"/>
    <n v="0.2775"/>
    <n v="12"/>
    <n v="229.98726114649685"/>
    <n v="5.31845541401274"/>
    <n v="13.84714968152866"/>
    <n v="7.5225"/>
    <n v="6.32464968152867"/>
    <n v="75.89579617834399"/>
    <n v="16.9"/>
    <n v="0.33"/>
    <n v="19.16560509554141"/>
    <n v="0.33"/>
    <n v="19.16560509554141"/>
    <n v="1.2"/>
    <n v="20.28"/>
    <n v="0"/>
    <n v="0.13405947310896"/>
    <s v="DENTRO DA META"/>
    <x v="0"/>
    <n v="2.26560509554141"/>
    <e v="#N/A" f="0" cp="0"/>
    <n v="122.39999999999999"/>
    <n v="90.26999999999998"/>
    <n v="229.9872611464968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86"/>
    <s v="N/I"/>
    <n v="7500435140607"/>
    <s v="DD GILETTE 82G HYDRA GEL VIT E"/>
    <x v="5"/>
    <n v="1090"/>
    <s v="DESODORANTE ROLL-ON"/>
    <s v="3307.20.90"/>
    <s v="UN"/>
    <n v="12"/>
    <n v="4"/>
    <s v="PRODUTO"/>
    <s v="30.319.272/0001-10"/>
    <n v="14.6"/>
    <n v="3.8325"/>
    <m/>
    <m/>
    <m/>
    <m/>
    <n v="10.7675"/>
    <n v="0.0102"/>
    <n v="0.0048"/>
    <n v="0.17"/>
    <n v="0.0165"/>
    <n v="0.076"/>
    <n v="0.2775"/>
    <n v="12"/>
    <n v="329.19745222929947"/>
    <n v="7.61269108280255"/>
    <n v="19.82042993630574"/>
    <n v="10.7675"/>
    <n v="9.05292993630574"/>
    <n v="108.63515923566882"/>
    <n v="23.9"/>
    <n v="0.33"/>
    <n v="27.43312101910829"/>
    <n v="0.33"/>
    <n v="27.43312101910829"/>
    <n v="1.2"/>
    <n v="28.68"/>
    <n v="0"/>
    <n v="0.14782933134344"/>
    <s v="DENTRO DA META"/>
    <x v="0"/>
    <n v="3.53312101910829"/>
    <e v="#N/A" f="0" cp="0"/>
    <n v="175.19999999999999"/>
    <n v="129.21000000000001"/>
    <n v="329.1974522292994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477"/>
    <s v="N/I"/>
    <n v="7506195129104"/>
    <s v="ENXAG ORAL-B 500ML HORTELA"/>
    <x v="5"/>
    <n v="1620"/>
    <s v="ENXAGUANTE BUCAL"/>
    <s v="3306.90.00"/>
    <s v="UN"/>
    <n v="12"/>
    <n v="4"/>
    <s v="PRODUTO"/>
    <s v="30.319.272/0001-10"/>
    <n v="13.2"/>
    <n v="3.465"/>
    <m/>
    <m/>
    <m/>
    <m/>
    <n v="9.735"/>
    <n v="0.0102"/>
    <n v="0.0048"/>
    <n v="0.17"/>
    <n v="0.0165"/>
    <n v="0.076"/>
    <n v="0.2775"/>
    <n v="12"/>
    <n v="297.6305732484077"/>
    <n v="6.88270700636943"/>
    <n v="17.91984076433121"/>
    <n v="9.735"/>
    <n v="8.18484076433121"/>
    <n v="98.21808917197455"/>
    <n v="17.5"/>
    <n v="0.33"/>
    <n v="24.80254777070064"/>
    <n v="0.33"/>
    <n v="24.80254777070064"/>
    <n v="1.2"/>
    <n v="21"/>
    <n v="0"/>
    <n v="0.41728844404004"/>
    <s v="DENTRO DA META"/>
    <x v="1"/>
    <n v="7.30254777070064"/>
    <e v="#N/A" f="0" cp="0"/>
    <n v="158.39999999999998"/>
    <n v="116.81999999999999"/>
    <n v="297.630573248407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478"/>
    <s v="N/I"/>
    <n v="7506195129111"/>
    <s v="ENXAG ORAL-B 500ML MENTA"/>
    <x v="5"/>
    <n v="1620"/>
    <s v="ENXAGUANTE BUCAL"/>
    <s v="3306.90.00"/>
    <s v="UN"/>
    <n v="12"/>
    <n v="4"/>
    <s v="PRODUTO"/>
    <s v="30.319.272/0001-10"/>
    <n v="13.2"/>
    <n v="3.465"/>
    <m/>
    <m/>
    <m/>
    <m/>
    <n v="9.735"/>
    <n v="0.0102"/>
    <n v="0.0048"/>
    <n v="0.17"/>
    <n v="0.0165"/>
    <n v="0.076"/>
    <n v="0.2775"/>
    <n v="12"/>
    <n v="297.6305732484077"/>
    <n v="6.88270700636943"/>
    <n v="17.91984076433121"/>
    <n v="9.735"/>
    <n v="8.18484076433121"/>
    <n v="98.21808917197455"/>
    <n v="18.49"/>
    <n v="0.33"/>
    <n v="24.80254777070064"/>
    <n v="0.33"/>
    <n v="24.80254777070064"/>
    <n v="1.2"/>
    <n v="22.188"/>
    <n v="0"/>
    <n v="0.34140334076261"/>
    <s v="DENTRO DA META"/>
    <x v="1"/>
    <n v="6.31254777070064"/>
    <e v="#N/A" f="0" cp="0"/>
    <n v="158.39999999999998"/>
    <n v="116.81999999999999"/>
    <n v="297.630573248407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489"/>
    <s v="N/I"/>
    <n v="7800005082222"/>
    <s v="FIO DENTAL ORAL-B 50M MENTA"/>
    <x v="5"/>
    <n v="1620"/>
    <s v="FIO DENTAL"/>
    <s v="3306.20.00"/>
    <s v="UN"/>
    <n v="12"/>
    <n v="4"/>
    <s v="PRODUTO"/>
    <s v="30.319.272/0001-10"/>
    <n v="12.15"/>
    <n v="3.189375"/>
    <m/>
    <m/>
    <m/>
    <m/>
    <n v="8.960625"/>
    <n v="0.0102"/>
    <n v="0.0048"/>
    <n v="0.17"/>
    <n v="0.0165"/>
    <n v="0.076"/>
    <n v="0.2775"/>
    <n v="12"/>
    <n v="273.95541401273891"/>
    <n v="6.33521894904459"/>
    <n v="16.49439888535032"/>
    <n v="8.960625"/>
    <n v="7.53377388535032"/>
    <n v="90.40528662420385"/>
    <n v="14.41"/>
    <n v="0.33"/>
    <n v="22.82961783439491"/>
    <n v="0.33"/>
    <n v="22.82961783439491"/>
    <n v="1.2"/>
    <n v="17.292"/>
    <n v="0"/>
    <n v="0.584289926051"/>
    <s v="DENTRO DA META"/>
    <x v="1"/>
    <n v="8.41961783439491"/>
    <e v="#N/A" f="0" cp="0"/>
    <n v="145.80000000000001"/>
    <n v="107.5275"/>
    <n v="273.95541401273891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510"/>
    <s v="N/I"/>
    <n v="7500435106641"/>
    <s v="FRALDA PAMPERS CONF.S MEGA C/34XG"/>
    <x v="7"/>
    <n v="3770"/>
    <s v="FRALDA"/>
    <s v="9619.00.00"/>
    <s v="UN"/>
    <n v="12"/>
    <n v="4"/>
    <s v="PRODUTO"/>
    <s v="30.319.272/0001-10"/>
    <n v="40.25"/>
    <n v="10.565625"/>
    <m/>
    <m/>
    <m/>
    <m/>
    <n v="29.684375"/>
    <n v="0.0102"/>
    <n v="0.0048"/>
    <n v="0.17"/>
    <n v="0.0165"/>
    <n v="0.076"/>
    <n v="0.2775"/>
    <n v="12"/>
    <n v="907.5477707006371"/>
    <n v="20.98704219745224"/>
    <n v="54.64193869426752"/>
    <n v="29.684375"/>
    <n v="24.95756369426752"/>
    <n v="299.4907643312103"/>
    <n v="56.55"/>
    <n v="0.33"/>
    <n v="75.62898089171976"/>
    <n v="0.33"/>
    <n v="75.62898089171976"/>
    <n v="1.2"/>
    <n v="67.86"/>
    <n v="0"/>
    <n v="0.3373825091374"/>
    <s v="DENTRO DA META"/>
    <x v="1"/>
    <n v="19.07898089171977"/>
    <e v="#N/A" f="0" cp="0"/>
    <n v="483"/>
    <n v="356.21249999999998"/>
    <n v="907.5477707006371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511"/>
    <s v="N/I"/>
    <n v="7500435106634"/>
    <s v="FRALDA PAMPERS CONF.S MEGA C/38 G"/>
    <x v="7"/>
    <n v="3770"/>
    <s v="FRALDA"/>
    <s v="9619.00.00"/>
    <s v="UN"/>
    <n v="12"/>
    <n v="4"/>
    <s v="PRODUTO"/>
    <s v="30.319.272/0001-10"/>
    <n v="40.25"/>
    <n v="10.565625"/>
    <m/>
    <m/>
    <m/>
    <m/>
    <n v="29.684375"/>
    <n v="0.0102"/>
    <n v="0.0048"/>
    <n v="0.17"/>
    <n v="0.0165"/>
    <n v="0.076"/>
    <n v="0.2775"/>
    <n v="12"/>
    <n v="907.5477707006371"/>
    <n v="20.98704219745224"/>
    <n v="54.64193869426752"/>
    <n v="29.684375"/>
    <n v="24.95756369426752"/>
    <n v="299.4907643312103"/>
    <n v="56.55"/>
    <n v="0.33"/>
    <n v="75.62898089171976"/>
    <n v="0.33"/>
    <n v="75.62898089171976"/>
    <n v="1.2"/>
    <n v="67.86"/>
    <n v="0"/>
    <n v="0.3373825091374"/>
    <s v="DENTRO DA META"/>
    <x v="1"/>
    <n v="19.07898089171977"/>
    <e v="#N/A" f="0" cp="0"/>
    <n v="483"/>
    <n v="356.21249999999998"/>
    <n v="907.5477707006371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512"/>
    <s v="N/I"/>
    <n v="7500435106627"/>
    <s v="FRALDA PAMPERS CONF.S MEGA C/44M"/>
    <x v="7"/>
    <n v="3770"/>
    <s v="FRALDA"/>
    <s v="9619.00.00"/>
    <s v="UN"/>
    <n v="12"/>
    <n v="4"/>
    <s v="PRODUTO"/>
    <s v="30.319.272/0001-10"/>
    <n v="40.25"/>
    <n v="10.565625"/>
    <m/>
    <m/>
    <m/>
    <m/>
    <n v="29.684375"/>
    <n v="0.0102"/>
    <n v="0.0048"/>
    <n v="0.17"/>
    <n v="0.0165"/>
    <n v="0.076"/>
    <n v="0.2775"/>
    <n v="12"/>
    <n v="907.5477707006371"/>
    <n v="20.98704219745224"/>
    <n v="54.64193869426752"/>
    <n v="29.684375"/>
    <n v="24.95756369426752"/>
    <n v="299.4907643312103"/>
    <n v="56.55"/>
    <n v="0.33"/>
    <n v="75.62898089171976"/>
    <n v="0.33"/>
    <n v="75.62898089171976"/>
    <n v="1.2"/>
    <n v="67.86"/>
    <n v="0"/>
    <n v="0.3373825091374"/>
    <s v="DENTRO DA META"/>
    <x v="1"/>
    <n v="19.07898089171977"/>
    <e v="#N/A" f="0" cp="0"/>
    <n v="483"/>
    <n v="356.21249999999998"/>
    <n v="907.5477707006371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513"/>
    <s v="N/I"/>
    <n v="7500435106610"/>
    <s v="FRALDA PAMPERS CONF.S MEGA C/50P"/>
    <x v="7"/>
    <n v="3770"/>
    <s v="FRALDA"/>
    <s v="9619.00.00"/>
    <s v="UN"/>
    <n v="12"/>
    <n v="4"/>
    <s v="PRODUTO"/>
    <s v="30.319.272/0001-10"/>
    <n v="40.25"/>
    <n v="10.565625"/>
    <m/>
    <m/>
    <m/>
    <m/>
    <n v="29.684375"/>
    <n v="0.0102"/>
    <n v="0.0048"/>
    <n v="0.17"/>
    <n v="0.0165"/>
    <n v="0.076"/>
    <n v="0.2775"/>
    <n v="12"/>
    <n v="907.5477707006371"/>
    <n v="20.98704219745224"/>
    <n v="54.64193869426752"/>
    <n v="29.684375"/>
    <n v="24.95756369426752"/>
    <n v="299.4907643312103"/>
    <n v="56.55"/>
    <n v="0.33"/>
    <n v="75.62898089171976"/>
    <n v="0.33"/>
    <n v="75.62898089171976"/>
    <n v="1.2"/>
    <n v="67.86"/>
    <n v="0"/>
    <n v="0.3373825091374"/>
    <s v="DENTRO DA META"/>
    <x v="1"/>
    <n v="19.07898089171977"/>
    <e v="#N/A" f="0" cp="0"/>
    <n v="483"/>
    <n v="356.21249999999998"/>
    <n v="907.5477707006371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524"/>
    <s v="N/I"/>
    <n v="7500435146258"/>
    <s v="FRALDA PAMPERS PANTS CONF.S C/28XXG"/>
    <x v="7"/>
    <n v="3770"/>
    <s v="FRALDA"/>
    <s v="9619.00.00"/>
    <s v="UN"/>
    <n v="12"/>
    <n v="4"/>
    <s v="PRODUTO"/>
    <s v="30.319.272/0001-10"/>
    <n v="49.25"/>
    <n v="12.928125"/>
    <m/>
    <m/>
    <m/>
    <m/>
    <n v="36.321875"/>
    <n v="0.0102"/>
    <n v="0.0048"/>
    <n v="0.17"/>
    <n v="0.0165"/>
    <n v="0.076"/>
    <n v="0.2775"/>
    <n v="12"/>
    <n v="1110.47770700636966"/>
    <n v="25.6797969745223"/>
    <n v="66.86001194267517"/>
    <n v="36.321875"/>
    <n v="30.53813694267517"/>
    <n v="366.45764331210205"/>
    <n v="54.99"/>
    <n v="0.33"/>
    <n v="92.53980891719748"/>
    <n v="0.33"/>
    <n v="92.53980891719748"/>
    <n v="1.2"/>
    <n v="65.988"/>
    <n v="0"/>
    <n v="0.68284795266771"/>
    <s v="DENTRO DA META"/>
    <x v="1"/>
    <n v="37.54980891719747"/>
    <e v="#N/A" f="0" cp="0"/>
    <n v="591"/>
    <n v="435.86249999999995"/>
    <n v="1110.4777070063696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525"/>
    <s v="N/I"/>
    <n v="7500435146241"/>
    <s v="FRALDA PAMPERS PANTS CONF.S C/32XG"/>
    <x v="7"/>
    <n v="3770"/>
    <s v="FRALDA"/>
    <s v="9619.00.00"/>
    <s v="UN"/>
    <n v="12"/>
    <n v="4"/>
    <s v="PRODUTO"/>
    <s v="30.319.272/0001-10"/>
    <n v="49.25"/>
    <n v="12.928125"/>
    <m/>
    <m/>
    <m/>
    <m/>
    <n v="36.321875"/>
    <n v="0.0102"/>
    <n v="0.0048"/>
    <n v="0.17"/>
    <n v="0.0165"/>
    <n v="0.076"/>
    <n v="0.2775"/>
    <n v="12"/>
    <n v="1110.47770700636966"/>
    <n v="25.6797969745223"/>
    <n v="66.86001194267517"/>
    <n v="36.321875"/>
    <n v="30.53813694267517"/>
    <n v="366.45764331210205"/>
    <n v="55.49"/>
    <n v="0.33"/>
    <n v="92.53980891719748"/>
    <n v="0.33"/>
    <n v="92.53980891719748"/>
    <n v="1.2"/>
    <n v="66.58799999999999"/>
    <n v="0"/>
    <n v="0.66768442813475"/>
    <s v="DENTRO DA META"/>
    <x v="1"/>
    <n v="37.04980891719747"/>
    <e v="#N/A" f="0" cp="0"/>
    <n v="591"/>
    <n v="435.86249999999995"/>
    <n v="1110.4777070063696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530"/>
    <s v="N/I"/>
    <n v="7500435184403"/>
    <s v="FRALDA PAMPERS PANTS NOTURNA C/26XG"/>
    <x v="7"/>
    <n v="3770"/>
    <s v="FRALDA"/>
    <s v="9619.00.00"/>
    <s v="UN"/>
    <n v="12"/>
    <n v="4"/>
    <s v="PRODUTO"/>
    <s v="30.319.272/0001-10"/>
    <n v="49.9"/>
    <n v="13.09875"/>
    <m/>
    <m/>
    <m/>
    <m/>
    <n v="36.80125"/>
    <n v="0.0102"/>
    <n v="0.0048"/>
    <n v="0.17"/>
    <n v="0.0165"/>
    <n v="0.076"/>
    <n v="0.2775"/>
    <n v="12"/>
    <n v="1125.13375796178366"/>
    <n v="26.01871815286625"/>
    <n v="67.74242834394906"/>
    <n v="36.80125"/>
    <n v="30.94117834394906"/>
    <n v="371.29414012738874"/>
    <n v="61.7"/>
    <n v="0.33"/>
    <n v="93.7611464968153"/>
    <n v="0.33"/>
    <n v="93.7611464968153"/>
    <n v="1.2"/>
    <n v="74.04000000000001"/>
    <n v="0"/>
    <n v="0.51962960286573"/>
    <s v="DENTRO DA META"/>
    <x v="1"/>
    <n v="32.0611464968153"/>
    <e v="#N/A" f="0" cp="0"/>
    <n v="598.79999999999995"/>
    <n v="441.61499999999995"/>
    <n v="1125.1337579617836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531"/>
    <s v="N/I"/>
    <n v="7500435184380"/>
    <s v="FRALDA PAMPERS PANTS NOTURNA C/30 G"/>
    <x v="7"/>
    <n v="3770"/>
    <s v="FRALDA"/>
    <s v="9619.00.00"/>
    <s v="UN"/>
    <n v="12"/>
    <n v="4"/>
    <s v="PRODUTO"/>
    <s v="30.319.272/0001-10"/>
    <n v="49.9"/>
    <n v="13.09875"/>
    <m/>
    <m/>
    <m/>
    <m/>
    <n v="36.80125"/>
    <n v="0.0102"/>
    <n v="0.0048"/>
    <n v="0.17"/>
    <n v="0.0165"/>
    <n v="0.076"/>
    <n v="0.2775"/>
    <n v="12"/>
    <n v="1125.13375796178366"/>
    <n v="26.01871815286625"/>
    <n v="67.74242834394906"/>
    <n v="36.80125"/>
    <n v="30.94117834394906"/>
    <n v="371.29414012738874"/>
    <n v="61.7"/>
    <n v="0.33"/>
    <n v="93.7611464968153"/>
    <n v="0.33"/>
    <n v="93.7611464968153"/>
    <n v="1.2"/>
    <n v="74.04000000000001"/>
    <n v="0"/>
    <n v="0.51962960286573"/>
    <s v="DENTRO DA META"/>
    <x v="1"/>
    <n v="32.0611464968153"/>
    <e v="#N/A" f="0" cp="0"/>
    <n v="598.79999999999995"/>
    <n v="441.61499999999995"/>
    <n v="1125.1337579617836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532"/>
    <s v="N/I"/>
    <n v="7500435184397"/>
    <s v="FRALDA PAMPERS PANTS NOTURNA C/34 M"/>
    <x v="7"/>
    <n v="3770"/>
    <s v="FRALDA"/>
    <s v="9619.00.00"/>
    <s v="UN"/>
    <n v="12"/>
    <n v="4"/>
    <s v="PRODUTO"/>
    <s v="30.319.272/0001-10"/>
    <n v="49.9"/>
    <n v="13.09875"/>
    <m/>
    <m/>
    <m/>
    <m/>
    <n v="36.80125"/>
    <n v="0.0102"/>
    <n v="0.0048"/>
    <n v="0.17"/>
    <n v="0.0165"/>
    <n v="0.076"/>
    <n v="0.2775"/>
    <n v="12"/>
    <n v="1125.13375796178366"/>
    <n v="26.01871815286625"/>
    <n v="67.74242834394906"/>
    <n v="36.80125"/>
    <n v="30.94117834394906"/>
    <n v="371.29414012738874"/>
    <n v="61.7"/>
    <n v="0.33"/>
    <n v="93.7611464968153"/>
    <n v="0.33"/>
    <n v="93.7611464968153"/>
    <n v="1.2"/>
    <n v="74.04000000000001"/>
    <n v="0"/>
    <n v="0.51962960286573"/>
    <s v="DENTRO DA META"/>
    <x v="1"/>
    <n v="32.0611464968153"/>
    <e v="#N/A" f="0" cp="0"/>
    <n v="598.79999999999995"/>
    <n v="441.61499999999995"/>
    <n v="1125.1337579617836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00"/>
    <s v="N/I"/>
    <n v="7500435169370"/>
    <s v="KIT SH 350ML+CO PANTENE 175ML HIDRA"/>
    <x v="5"/>
    <n v="560"/>
    <s v="SHAMPOO"/>
    <s v="3305.10.00"/>
    <s v="UN"/>
    <n v="12"/>
    <n v="4"/>
    <s v="PRODUTO"/>
    <s v="30.319.272/0001-10"/>
    <n v="22.55"/>
    <n v="5.919375"/>
    <m/>
    <m/>
    <m/>
    <m/>
    <n v="16.630625"/>
    <n v="0.0102"/>
    <n v="0.0048"/>
    <n v="0.17"/>
    <n v="0.0165"/>
    <n v="0.076"/>
    <n v="0.2775"/>
    <n v="12"/>
    <n v="508.45222929936324"/>
    <n v="11.75795780254778"/>
    <n v="30.61306130573249"/>
    <n v="16.630625"/>
    <n v="13.98243630573249"/>
    <n v="167.7892356687899"/>
    <n v="29.7"/>
    <n v="0.33"/>
    <n v="42.37101910828027"/>
    <n v="0.33"/>
    <n v="42.37101910828027"/>
    <n v="1.2"/>
    <n v="35.64"/>
    <n v="0"/>
    <n v="0.42663364000944"/>
    <s v="DENTRO DA META"/>
    <x v="1"/>
    <n v="12.67101910828027"/>
    <e v="#N/A" f="0" cp="0"/>
    <n v="270.60000000000002"/>
    <n v="199.56750000000002"/>
    <n v="508.45222929936324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06"/>
    <s v="N/I"/>
    <n v="7500435188227"/>
    <s v="KIT SH 400ML+CO PANTENE 175ML BAMBU"/>
    <x v="5"/>
    <n v="560"/>
    <s v="SHAMPOO"/>
    <s v="3305.10.00"/>
    <s v="UN"/>
    <n v="12"/>
    <n v="4"/>
    <s v="PRODUTO"/>
    <s v="30.319.272/0001-10"/>
    <n v="22.55"/>
    <n v="5.919375"/>
    <m/>
    <m/>
    <m/>
    <m/>
    <n v="16.630625"/>
    <n v="0.0102"/>
    <n v="0.0048"/>
    <n v="0.17"/>
    <n v="0.0165"/>
    <n v="0.076"/>
    <n v="0.2775"/>
    <n v="12"/>
    <n v="508.45222929936324"/>
    <n v="11.75795780254778"/>
    <n v="30.61306130573249"/>
    <n v="16.630625"/>
    <n v="13.98243630573249"/>
    <n v="167.7892356687899"/>
    <n v="26.77"/>
    <n v="0.33"/>
    <n v="42.37101910828027"/>
    <n v="0.33"/>
    <n v="42.37101910828027"/>
    <n v="1.2"/>
    <n v="32.124"/>
    <n v="0"/>
    <n v="0.58277994427644"/>
    <s v="DENTRO DA META"/>
    <x v="1"/>
    <n v="15.60101910828027"/>
    <e v="#N/A" f="0" cp="0"/>
    <n v="270.60000000000002"/>
    <n v="199.56750000000002"/>
    <n v="508.45222929936324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07"/>
    <s v="N/I"/>
    <n v="7500435137577"/>
    <s v="KIT SH 400ML+CO PANTENE 175ML MICEL"/>
    <x v="5"/>
    <n v="560"/>
    <s v="SHAMPOO"/>
    <s v="3305.10.00"/>
    <s v="UN"/>
    <n v="12"/>
    <n v="4"/>
    <s v="PRODUTO"/>
    <s v="30.319.272/0001-10"/>
    <n v="22.55"/>
    <n v="5.919375"/>
    <m/>
    <m/>
    <m/>
    <m/>
    <n v="16.630625"/>
    <n v="0.0102"/>
    <n v="0.0048"/>
    <n v="0.17"/>
    <n v="0.0165"/>
    <n v="0.076"/>
    <n v="0.2775"/>
    <n v="12"/>
    <n v="508.45222929936324"/>
    <n v="11.75795780254778"/>
    <n v="30.61306130573249"/>
    <n v="16.630625"/>
    <n v="13.98243630573249"/>
    <n v="167.7892356687899"/>
    <n v="26.77"/>
    <n v="0.33"/>
    <n v="42.37101910828027"/>
    <n v="0.33"/>
    <n v="42.37101910828027"/>
    <n v="1.2"/>
    <n v="32.124"/>
    <n v="0"/>
    <n v="0.58277994427644"/>
    <s v="DENTRO DA META"/>
    <x v="1"/>
    <n v="15.60101910828027"/>
    <e v="#N/A" f="0" cp="0"/>
    <n v="270.60000000000002"/>
    <n v="199.56750000000002"/>
    <n v="508.45222929936324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08"/>
    <s v="N/I"/>
    <n v="7500435128407"/>
    <s v="KIT SH 400ML+CO PANTENE 175ML REST"/>
    <x v="5"/>
    <n v="560"/>
    <s v="SHAMPOO"/>
    <s v="3305.10.00"/>
    <s v="UN"/>
    <n v="12"/>
    <n v="4"/>
    <s v="PRODUTO"/>
    <s v="30.319.272/0001-10"/>
    <n v="22.55"/>
    <n v="5.919375"/>
    <m/>
    <m/>
    <m/>
    <m/>
    <n v="16.630625"/>
    <n v="0.0102"/>
    <n v="0.0048"/>
    <n v="0.17"/>
    <n v="0.0165"/>
    <n v="0.076"/>
    <n v="0.2775"/>
    <n v="12"/>
    <n v="508.45222929936324"/>
    <n v="11.75795780254778"/>
    <n v="30.61306130573249"/>
    <n v="16.630625"/>
    <n v="13.98243630573249"/>
    <n v="167.7892356687899"/>
    <n v="26.77"/>
    <n v="0.33"/>
    <n v="42.37101910828027"/>
    <n v="0.33"/>
    <n v="42.37101910828027"/>
    <n v="1.2"/>
    <n v="32.124"/>
    <n v="0"/>
    <n v="0.58277994427644"/>
    <s v="DENTRO DA META"/>
    <x v="1"/>
    <n v="15.60101910828027"/>
    <e v="#N/A" f="0" cp="0"/>
    <n v="270.60000000000002"/>
    <n v="199.56750000000002"/>
    <n v="508.45222929936324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22"/>
    <s v="N/I"/>
    <n v="7500435156615"/>
    <s v="LAVA-ROUPAS ARIEL 900ML EXPERT SACH"/>
    <x v="6"/>
    <n v="1690"/>
    <s v="LAVA ROUPAS"/>
    <s v="3402.20.00"/>
    <s v="UN"/>
    <n v="12"/>
    <n v="4"/>
    <s v="PRODUTO"/>
    <s v="30.319.272/0001-10"/>
    <n v="13.8"/>
    <n v="3.6225"/>
    <m/>
    <m/>
    <m/>
    <m/>
    <n v="10.1775"/>
    <n v="0.0102"/>
    <n v="0.0048"/>
    <n v="0.17"/>
    <n v="0.0165"/>
    <n v="0.076"/>
    <n v="0.2775"/>
    <n v="12"/>
    <n v="311.15923566878985"/>
    <n v="7.19555732484077"/>
    <n v="18.73437898089172"/>
    <n v="10.1775"/>
    <n v="8.55687898089172"/>
    <n v="102.68254777070067"/>
    <n v="16.31"/>
    <n v="0.33"/>
    <n v="25.92993630573249"/>
    <n v="0.33"/>
    <n v="25.92993630573249"/>
    <n v="1.2"/>
    <n v="19.572"/>
    <n v="0"/>
    <n v="0.58981828974448"/>
    <s v="DENTRO DA META"/>
    <x v="1"/>
    <n v="9.61993630573249"/>
    <e v="#N/A" f="0" cp="0"/>
    <n v="165.60000000000002"/>
    <n v="122.13"/>
    <n v="311.1592356687898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23"/>
    <s v="N/I"/>
    <n v="7500435156639"/>
    <s v="LAVA-ROUPAS ARIEL 900ML SENSITIV SC"/>
    <x v="6"/>
    <n v="1690"/>
    <s v="LAVA ROUPAS"/>
    <s v="3402.20.00"/>
    <s v="UN"/>
    <n v="12"/>
    <n v="4"/>
    <s v="PRODUTO"/>
    <s v="30.319.272/0001-10"/>
    <n v="13.8"/>
    <n v="3.6225"/>
    <m/>
    <m/>
    <m/>
    <m/>
    <n v="10.1775"/>
    <n v="0.0102"/>
    <n v="0.0048"/>
    <n v="0.17"/>
    <n v="0.0165"/>
    <n v="0.076"/>
    <n v="0.2775"/>
    <n v="12"/>
    <n v="311.15923566878985"/>
    <n v="7.19555732484077"/>
    <n v="18.73437898089172"/>
    <n v="10.1775"/>
    <n v="8.55687898089172"/>
    <n v="102.68254777070067"/>
    <n v="16.31"/>
    <n v="0.33"/>
    <n v="25.92993630573249"/>
    <n v="0.33"/>
    <n v="25.92993630573249"/>
    <n v="1.2"/>
    <n v="19.572"/>
    <n v="0"/>
    <n v="0.58981828974448"/>
    <s v="DENTRO DA META"/>
    <x v="1"/>
    <n v="9.61993630573249"/>
    <e v="#N/A" f="0" cp="0"/>
    <n v="165.60000000000002"/>
    <n v="122.13"/>
    <n v="311.1592356687898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24"/>
    <s v="N/I"/>
    <n v="7500435156622"/>
    <s v="LAVA-ROUPAS ARIEL 900ML T.DOWNY SAC"/>
    <x v="6"/>
    <n v="1690"/>
    <s v="LAVA ROUPAS"/>
    <s v="3402.20.00"/>
    <s v="UN"/>
    <n v="12"/>
    <n v="4"/>
    <s v="PRODUTO"/>
    <s v="30.319.272/0001-10"/>
    <n v="13.8"/>
    <n v="3.6225"/>
    <m/>
    <m/>
    <m/>
    <m/>
    <n v="10.1775"/>
    <n v="0.0102"/>
    <n v="0.0048"/>
    <n v="0.17"/>
    <n v="0.0165"/>
    <n v="0.076"/>
    <n v="0.2775"/>
    <n v="12"/>
    <n v="311.15923566878985"/>
    <n v="7.19555732484077"/>
    <n v="18.73437898089172"/>
    <n v="10.1775"/>
    <n v="8.55687898089172"/>
    <n v="102.68254777070067"/>
    <n v="16.31"/>
    <n v="0.33"/>
    <n v="25.92993630573249"/>
    <n v="0.33"/>
    <n v="25.92993630573249"/>
    <n v="1.2"/>
    <n v="19.572"/>
    <n v="0"/>
    <n v="0.58981828974448"/>
    <s v="DENTRO DA META"/>
    <x v="1"/>
    <n v="9.61993630573249"/>
    <e v="#N/A" f="0" cp="0"/>
    <n v="165.60000000000002"/>
    <n v="122.13"/>
    <n v="311.1592356687898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28"/>
    <s v="N/I"/>
    <n v="7500435145251"/>
    <s v="LENCO INF PAMPERS 4X48 ALOE VERA"/>
    <x v="7"/>
    <n v="3770"/>
    <s v="LENÇO UMEDECIDOS"/>
    <s v="3401.11.90"/>
    <s v="UN"/>
    <n v="12"/>
    <n v="4"/>
    <s v="PRODUTO"/>
    <s v="30.319.272/0001-10"/>
    <n v="36.7"/>
    <n v="9.63375"/>
    <m/>
    <m/>
    <m/>
    <m/>
    <n v="27.06625"/>
    <n v="0.0102"/>
    <n v="0.0048"/>
    <n v="0.17"/>
    <n v="0.0165"/>
    <n v="0.076"/>
    <n v="0.2775"/>
    <n v="12"/>
    <n v="827.50318471337607"/>
    <n v="19.13601114649682"/>
    <n v="49.82258757961785"/>
    <n v="27.06625"/>
    <n v="22.75633757961784"/>
    <n v="273.07605095541408"/>
    <n v="50.6"/>
    <n v="0.33"/>
    <n v="68.95859872611467"/>
    <n v="0.33"/>
    <n v="68.95859872611467"/>
    <n v="1.2"/>
    <n v="60.72"/>
    <n v="0"/>
    <n v="0.36281815664258"/>
    <s v="DENTRO DA META"/>
    <x v="1"/>
    <n v="18.35859872611467"/>
    <e v="#N/A" f="0" cp="0"/>
    <n v="440.40000000000003"/>
    <n v="324.79500000000007"/>
    <n v="827.5031847133760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30"/>
    <s v="N/I"/>
    <n v="7500435145244"/>
    <s v="LENCO INF PAMPERS C/48 ALOE VERA"/>
    <x v="7"/>
    <n v="3770"/>
    <s v="LENÇO UMEDECIDOS"/>
    <s v="3401.11.90"/>
    <s v="UN"/>
    <n v="12"/>
    <n v="4"/>
    <s v="PRODUTO"/>
    <s v="30.319.272/0001-10"/>
    <n v="12.25"/>
    <n v="3.215625"/>
    <m/>
    <m/>
    <m/>
    <m/>
    <n v="9.034375"/>
    <n v="0.0102"/>
    <n v="0.0048"/>
    <n v="0.17"/>
    <n v="0.0165"/>
    <n v="0.076"/>
    <n v="0.2775"/>
    <n v="12"/>
    <n v="276.21019108280262"/>
    <n v="6.38736066878981"/>
    <n v="16.63015525477708"/>
    <n v="9.034375"/>
    <n v="7.59578025477708"/>
    <n v="91.1493630573249"/>
    <n v="19.56"/>
    <n v="0.33"/>
    <n v="23.01751592356689"/>
    <n v="0.33"/>
    <n v="23.01751592356689"/>
    <n v="1.2"/>
    <n v="23.472"/>
    <n v="0"/>
    <n v="0.17676461776927"/>
    <s v="DENTRO DA META"/>
    <x v="0"/>
    <n v="3.45751592356689"/>
    <e v="#N/A" f="0" cp="0"/>
    <n v="147"/>
    <n v="108.41250000000001"/>
    <n v="276.21019108280262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31"/>
    <s v="N/I"/>
    <n v="7500435180283"/>
    <s v="LENCO INF PAMPERS C/48 CAMOMILA"/>
    <x v="7"/>
    <n v="3770"/>
    <s v="LENÇO UMEDECIDOS"/>
    <s v="3401.11.90"/>
    <s v="UN"/>
    <n v="12"/>
    <n v="4"/>
    <s v="PRODUTO"/>
    <s v="30.319.272/0001-10"/>
    <n v="11.9"/>
    <n v="3.12375"/>
    <m/>
    <m/>
    <m/>
    <m/>
    <n v="8.77625"/>
    <n v="0.0102"/>
    <n v="0.0048"/>
    <n v="0.17"/>
    <n v="0.0165"/>
    <n v="0.076"/>
    <n v="0.2775"/>
    <n v="12"/>
    <n v="268.31847133757969"/>
    <n v="6.20486464968153"/>
    <n v="16.15500796178344"/>
    <n v="8.77625"/>
    <n v="7.37875796178344"/>
    <n v="88.54509554140131"/>
    <n v="15.35"/>
    <n v="0.33"/>
    <n v="22.35987261146498"/>
    <n v="0.33"/>
    <n v="22.35987261146498"/>
    <n v="1.2"/>
    <n v="18.42"/>
    <n v="0"/>
    <n v="0.4566692255026"/>
    <s v="DENTRO DA META"/>
    <x v="1"/>
    <n v="7.00987261146498"/>
    <e v="#N/A" f="0" cp="0"/>
    <n v="142.80000000000001"/>
    <n v="105.31500000000001"/>
    <n v="268.31847133757969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32"/>
    <s v="N/I"/>
    <n v="7500435148436"/>
    <s v="LENCO INF PAMPERS C/48 LAVANDA"/>
    <x v="7"/>
    <n v="3770"/>
    <s v="LENÇO UMEDECIDOS"/>
    <s v="3401.11.90"/>
    <s v="UN"/>
    <n v="12"/>
    <n v="4"/>
    <s v="PRODUTO"/>
    <s v="30.319.272/0001-10"/>
    <n v="12.25"/>
    <n v="3.215625"/>
    <m/>
    <m/>
    <m/>
    <m/>
    <n v="9.034375"/>
    <n v="0.0102"/>
    <n v="0.0048"/>
    <n v="0.17"/>
    <n v="0.0165"/>
    <n v="0.076"/>
    <n v="0.2775"/>
    <n v="12"/>
    <n v="276.21019108280262"/>
    <n v="6.38736066878981"/>
    <n v="16.63015525477708"/>
    <n v="9.034375"/>
    <n v="7.59578025477708"/>
    <n v="91.1493630573249"/>
    <n v="19.56"/>
    <n v="0.33"/>
    <n v="23.01751592356689"/>
    <n v="0.33"/>
    <n v="23.01751592356689"/>
    <n v="1.2"/>
    <n v="23.472"/>
    <n v="0"/>
    <n v="0.17676461776927"/>
    <s v="DENTRO DA META"/>
    <x v="0"/>
    <n v="3.45751592356689"/>
    <e v="#N/A" f="0" cp="0"/>
    <n v="147"/>
    <n v="108.41250000000001"/>
    <n v="276.21019108280262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37"/>
    <s v="N/I"/>
    <n v="7500435158077"/>
    <s v="LENCO INF PAMPERS SPLASH C/48"/>
    <x v="7"/>
    <n v="3770"/>
    <s v="LENÇO UMEDECIDOS"/>
    <s v="3401.11.90"/>
    <s v="UN"/>
    <n v="12"/>
    <n v="4"/>
    <s v="PRODUTO"/>
    <s v="30.319.272/0001-10"/>
    <n v="10.65"/>
    <n v="2.795625"/>
    <m/>
    <m/>
    <m/>
    <m/>
    <n v="7.854375"/>
    <n v="0.0102"/>
    <n v="0.0048"/>
    <n v="0.17"/>
    <n v="0.0165"/>
    <n v="0.076"/>
    <n v="0.2775"/>
    <n v="12"/>
    <n v="240.13375796178352"/>
    <n v="5.55309315286624"/>
    <n v="14.45805334394905"/>
    <n v="7.854375"/>
    <n v="6.60367834394905"/>
    <n v="79.24414012738858"/>
    <n v="13.29"/>
    <n v="0.33"/>
    <n v="20.01114649681529"/>
    <n v="0.33"/>
    <n v="20.01114649681529"/>
    <n v="1.2"/>
    <n v="15.948"/>
    <n v="0"/>
    <n v="0.50572960848874"/>
    <s v="DENTRO DA META"/>
    <x v="1"/>
    <n v="6.72114649681529"/>
    <e v="#N/A" f="0" cp="0"/>
    <n v="127.80000000000001"/>
    <n v="94.2525"/>
    <n v="240.13375796178352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54"/>
    <s v="N/I"/>
    <n v="7500435128759"/>
    <s v="SH A. CASPA HS 400ML DETOX"/>
    <x v="5"/>
    <n v="560"/>
    <s v="SHAMPOO ANTICASPA"/>
    <s v="3305.10.00"/>
    <s v="UN"/>
    <n v="12"/>
    <n v="4"/>
    <s v="PRODUTO"/>
    <s v="30.319.272/0001-10"/>
    <n v="20.8"/>
    <n v="5.46"/>
    <m/>
    <m/>
    <m/>
    <m/>
    <n v="15.34"/>
    <n v="0.0102"/>
    <n v="0.0048"/>
    <n v="0.17"/>
    <n v="0.0165"/>
    <n v="0.076"/>
    <n v="0.2775"/>
    <n v="12"/>
    <n v="468.99363057324854"/>
    <n v="10.84547770700637"/>
    <n v="28.23732484076434"/>
    <n v="15.34"/>
    <n v="12.89732484076434"/>
    <n v="154.76789808917204"/>
    <n v="26.77"/>
    <n v="0.33"/>
    <n v="39.08280254777071"/>
    <n v="0.33"/>
    <n v="39.08280254777071"/>
    <n v="1.2"/>
    <n v="32.124"/>
    <n v="0"/>
    <n v="0.45994779782483"/>
    <s v="DENTRO DA META"/>
    <x v="1"/>
    <n v="12.31280254777071"/>
    <e v="#N/A" f="0" cp="0"/>
    <n v="249.60000000000002"/>
    <n v="184.07999999999998"/>
    <n v="468.99363057324854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55"/>
    <s v="N/I"/>
    <n v="7506309865393"/>
    <s v="SH A.CASPA HS 200ML 3X1"/>
    <x v="5"/>
    <n v="560"/>
    <s v="SHAMPOO ANTICASPA"/>
    <s v="3305.10.00"/>
    <s v="UN"/>
    <n v="12"/>
    <n v="4"/>
    <s v="PRODUTO"/>
    <s v="30.319.272/0001-10"/>
    <n v="11.55"/>
    <n v="3.031875"/>
    <m/>
    <m/>
    <m/>
    <m/>
    <n v="8.518125"/>
    <n v="0.0102"/>
    <n v="0.0048"/>
    <n v="0.17"/>
    <n v="0.0165"/>
    <n v="0.076"/>
    <n v="0.2775"/>
    <n v="12"/>
    <n v="260.42675159235677"/>
    <n v="6.02236863057325"/>
    <n v="15.67986066878981"/>
    <n v="8.518125"/>
    <n v="7.16173566878981"/>
    <n v="85.94082802547776"/>
    <n v="16.98"/>
    <n v="0.33"/>
    <n v="21.70222929936306"/>
    <n v="0.33"/>
    <n v="21.70222929936306"/>
    <n v="1.2"/>
    <n v="20.376"/>
    <n v="0"/>
    <n v="0.27810537687651"/>
    <s v="DENTRO DA META"/>
    <x v="1"/>
    <n v="4.72222929936306"/>
    <e v="#N/A" f="0" cp="0"/>
    <n v="138.60000000000002"/>
    <n v="102.21750000000002"/>
    <n v="260.4267515923567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56"/>
    <s v="N/I"/>
    <n v="7506195142035"/>
    <s v="SH A.CASPA HS 200ML AINTI COCEIRAS"/>
    <x v="5"/>
    <n v="560"/>
    <s v="SHAMPOO ANTICASPA"/>
    <s v="3305.10.00"/>
    <s v="UN"/>
    <n v="12"/>
    <n v="4"/>
    <s v="PRODUTO"/>
    <s v="30.319.272/0001-10"/>
    <n v="11.55"/>
    <n v="3.031875"/>
    <m/>
    <m/>
    <m/>
    <m/>
    <n v="8.518125"/>
    <n v="0.0102"/>
    <n v="0.0048"/>
    <n v="0.17"/>
    <n v="0.0165"/>
    <n v="0.076"/>
    <n v="0.2775"/>
    <n v="12"/>
    <n v="260.42675159235677"/>
    <n v="6.02236863057325"/>
    <n v="15.67986066878981"/>
    <n v="8.518125"/>
    <n v="7.16173566878981"/>
    <n v="85.94082802547776"/>
    <n v="16.98"/>
    <n v="0.33"/>
    <n v="21.70222929936306"/>
    <n v="0.33"/>
    <n v="21.70222929936306"/>
    <n v="1.2"/>
    <n v="20.376"/>
    <n v="0"/>
    <n v="0.27810537687651"/>
    <s v="DENTRO DA META"/>
    <x v="1"/>
    <n v="4.72222929936306"/>
    <e v="#N/A" f="0" cp="0"/>
    <n v="138.60000000000002"/>
    <n v="102.21750000000002"/>
    <n v="260.4267515923567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58"/>
    <s v="N/I"/>
    <n v="7500435176866"/>
    <s v="SH A.CASPA HS 200ML CRESCIMENTO"/>
    <x v="5"/>
    <n v="560"/>
    <s v="SHAMPOO ANTICASPA"/>
    <s v="3305.10.00"/>
    <s v="UN"/>
    <n v="12"/>
    <n v="4"/>
    <s v="PRODUTO"/>
    <s v="30.319.272/0001-10"/>
    <n v="11.55"/>
    <n v="3.031875"/>
    <m/>
    <m/>
    <m/>
    <m/>
    <n v="8.518125"/>
    <n v="0.0102"/>
    <n v="0.0048"/>
    <n v="0.17"/>
    <n v="0.0165"/>
    <n v="0.076"/>
    <n v="0.2775"/>
    <n v="12"/>
    <n v="260.42675159235677"/>
    <n v="6.02236863057325"/>
    <n v="15.67986066878981"/>
    <n v="8.518125"/>
    <n v="7.16173566878981"/>
    <n v="85.94082802547776"/>
    <n v="15.35"/>
    <n v="0.33"/>
    <n v="21.70222929936306"/>
    <n v="0.33"/>
    <n v="21.70222929936306"/>
    <n v="1.2"/>
    <n v="18.42"/>
    <n v="0"/>
    <n v="0.41382601298782"/>
    <s v="DENTRO DA META"/>
    <x v="1"/>
    <n v="6.35222929936307"/>
    <e v="#N/A" f="0" cp="0"/>
    <n v="138.60000000000002"/>
    <n v="102.21750000000002"/>
    <n v="260.4267515923567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61"/>
    <s v="N/I"/>
    <n v="7501001133627"/>
    <s v="SH A.CASPA HS 200ML MENTHOL"/>
    <x v="5"/>
    <n v="560"/>
    <s v="SHAMPOO ANTICASPA"/>
    <s v="3305.10.00"/>
    <s v="UN"/>
    <n v="12"/>
    <n v="4"/>
    <s v="PRODUTO"/>
    <s v="30.319.272/0001-10"/>
    <n v="11.55"/>
    <n v="3.031875"/>
    <m/>
    <m/>
    <m/>
    <m/>
    <n v="8.518125"/>
    <n v="0.0102"/>
    <n v="0.0048"/>
    <n v="0.17"/>
    <n v="0.0165"/>
    <n v="0.076"/>
    <n v="0.2775"/>
    <n v="12"/>
    <n v="260.42675159235677"/>
    <n v="6.02236863057325"/>
    <n v="15.67986066878981"/>
    <n v="8.518125"/>
    <n v="7.16173566878981"/>
    <n v="85.94082802547776"/>
    <n v="16.98"/>
    <n v="0.33"/>
    <n v="21.70222929936306"/>
    <n v="0.33"/>
    <n v="21.70222929936306"/>
    <n v="1.2"/>
    <n v="20.376"/>
    <n v="0"/>
    <n v="0.27810537687651"/>
    <s v="DENTRO DA META"/>
    <x v="1"/>
    <n v="4.72222929936306"/>
    <e v="#N/A" f="0" cp="0"/>
    <n v="138.60000000000002"/>
    <n v="102.21750000000002"/>
    <n v="260.4267515923567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62"/>
    <s v="N/I"/>
    <n v="7500435112123"/>
    <s v="SH A.CASPA HS 200ML OLEOSIDADE"/>
    <x v="5"/>
    <n v="560"/>
    <s v="SHAMPOO ANTICASPA"/>
    <s v="3305.10.00"/>
    <s v="UN"/>
    <n v="12"/>
    <n v="4"/>
    <s v="PRODUTO"/>
    <s v="30.319.272/0001-10"/>
    <n v="11.55"/>
    <n v="3.031875"/>
    <m/>
    <m/>
    <m/>
    <m/>
    <n v="8.518125"/>
    <n v="0.0102"/>
    <n v="0.0048"/>
    <n v="0.17"/>
    <n v="0.0165"/>
    <n v="0.076"/>
    <n v="0.2775"/>
    <n v="12"/>
    <n v="260.42675159235677"/>
    <n v="6.02236863057325"/>
    <n v="15.67986066878981"/>
    <n v="8.518125"/>
    <n v="7.16173566878981"/>
    <n v="85.94082802547776"/>
    <n v="16.98"/>
    <n v="0.33"/>
    <n v="21.70222929936306"/>
    <n v="0.33"/>
    <n v="21.70222929936306"/>
    <n v="1.2"/>
    <n v="20.376"/>
    <n v="0"/>
    <n v="0.27810537687651"/>
    <s v="DENTRO DA META"/>
    <x v="1"/>
    <n v="4.72222929936306"/>
    <e v="#N/A" f="0" cp="0"/>
    <n v="138.60000000000002"/>
    <n v="102.21750000000002"/>
    <n v="260.4267515923567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63"/>
    <s v="N/I"/>
    <n v="7501006707687"/>
    <s v="SH A.CASPA HS 200ML QUEDA MEN"/>
    <x v="5"/>
    <n v="560"/>
    <s v="SHAMPOO ANTICASPA"/>
    <s v="3305.10.00"/>
    <s v="UN"/>
    <n v="12"/>
    <n v="4"/>
    <s v="PRODUTO"/>
    <s v="30.319.272/0001-10"/>
    <n v="11.55"/>
    <n v="3.031875"/>
    <m/>
    <m/>
    <m/>
    <m/>
    <n v="8.518125"/>
    <n v="0.0102"/>
    <n v="0.0048"/>
    <n v="0.17"/>
    <n v="0.0165"/>
    <n v="0.076"/>
    <n v="0.2775"/>
    <n v="12"/>
    <n v="260.42675159235677"/>
    <n v="6.02236863057325"/>
    <n v="15.67986066878981"/>
    <n v="8.518125"/>
    <n v="7.16173566878981"/>
    <n v="85.94082802547776"/>
    <n v="16.98"/>
    <n v="0.33"/>
    <n v="21.70222929936306"/>
    <n v="0.33"/>
    <n v="21.70222929936306"/>
    <n v="1.2"/>
    <n v="20.376"/>
    <n v="0"/>
    <n v="0.27810537687651"/>
    <s v="DENTRO DA META"/>
    <x v="1"/>
    <n v="4.72222929936306"/>
    <e v="#N/A" f="0" cp="0"/>
    <n v="138.60000000000002"/>
    <n v="102.21750000000002"/>
    <n v="260.4267515923567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70"/>
    <s v="N/I"/>
    <n v="7500435130783"/>
    <s v="SH AUSSIE 180ML HIDRA MOIST"/>
    <x v="5"/>
    <n v="560"/>
    <s v="SHAMPOO"/>
    <s v="3305.10.00"/>
    <s v="UN"/>
    <n v="12"/>
    <n v="4"/>
    <s v="PRODUTO"/>
    <s v="30.319.272/0001-10"/>
    <n v="16.8"/>
    <n v="4.41"/>
    <m/>
    <m/>
    <m/>
    <m/>
    <n v="12.39"/>
    <n v="0.0102"/>
    <n v="0.0048"/>
    <n v="0.17"/>
    <n v="0.0165"/>
    <n v="0.076"/>
    <n v="0.2775"/>
    <n v="12"/>
    <n v="378.80254777070076"/>
    <n v="8.75980891719746"/>
    <n v="22.80707006369428"/>
    <n v="12.39"/>
    <n v="10.41707006369428"/>
    <n v="125.00484076433131"/>
    <n v="22.65"/>
    <n v="0.33"/>
    <n v="31.56687898089173"/>
    <n v="0.33"/>
    <n v="31.56687898089173"/>
    <n v="1.2"/>
    <n v="27.18"/>
    <n v="0"/>
    <n v="0.39368119120935"/>
    <s v="DENTRO DA META"/>
    <x v="1"/>
    <n v="8.91687898089173"/>
    <e v="#N/A" f="0" cp="0"/>
    <n v="201.60000000000002"/>
    <n v="148.68000000000001"/>
    <n v="378.8025477707007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71"/>
    <s v="N/I"/>
    <n v="7500435130806"/>
    <s v="SH AUSSIE 180ML MIRAC SMOOTH"/>
    <x v="5"/>
    <n v="560"/>
    <s v="SHAMPOO"/>
    <s v="3305.10.00"/>
    <s v="UN"/>
    <n v="12"/>
    <n v="4"/>
    <s v="PRODUTO"/>
    <s v="30.319.272/0001-10"/>
    <n v="16.8"/>
    <n v="4.41"/>
    <m/>
    <m/>
    <m/>
    <m/>
    <n v="12.39"/>
    <n v="0.0102"/>
    <n v="0.0048"/>
    <n v="0.17"/>
    <n v="0.0165"/>
    <n v="0.076"/>
    <n v="0.2775"/>
    <n v="12"/>
    <n v="378.80254777070076"/>
    <n v="8.75980891719746"/>
    <n v="22.80707006369428"/>
    <n v="12.39"/>
    <n v="10.41707006369428"/>
    <n v="125.00484076433131"/>
    <n v="22.65"/>
    <n v="0.33"/>
    <n v="31.56687898089173"/>
    <n v="0.33"/>
    <n v="31.56687898089173"/>
    <n v="1.2"/>
    <n v="27.18"/>
    <n v="0"/>
    <n v="0.39368119120935"/>
    <s v="DENTRO DA META"/>
    <x v="1"/>
    <n v="8.91687898089173"/>
    <e v="#N/A" f="0" cp="0"/>
    <n v="201.60000000000002"/>
    <n v="148.68000000000001"/>
    <n v="378.8025477707007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72"/>
    <s v="N/I"/>
    <n v="7500435135573"/>
    <s v="SH AUSSIE 180ML MIRACLE CURLS"/>
    <x v="5"/>
    <n v="560"/>
    <s v="SHAMPOO"/>
    <s v="3305.10.00"/>
    <s v="UN"/>
    <n v="12"/>
    <n v="4"/>
    <s v="PRODUTO"/>
    <s v="30.319.272/0001-10"/>
    <n v="16.8"/>
    <n v="4.41"/>
    <m/>
    <m/>
    <m/>
    <m/>
    <n v="12.39"/>
    <n v="0.0102"/>
    <n v="0.0048"/>
    <n v="0.17"/>
    <n v="0.0165"/>
    <n v="0.076"/>
    <n v="0.2775"/>
    <n v="12"/>
    <n v="378.80254777070076"/>
    <n v="8.75980891719746"/>
    <n v="22.80707006369428"/>
    <n v="12.39"/>
    <n v="10.41707006369428"/>
    <n v="125.00484076433131"/>
    <n v="22.65"/>
    <n v="0.33"/>
    <n v="31.56687898089173"/>
    <n v="0.33"/>
    <n v="31.56687898089173"/>
    <n v="1.2"/>
    <n v="27.18"/>
    <n v="0"/>
    <n v="0.39368119120935"/>
    <s v="DENTRO DA META"/>
    <x v="1"/>
    <n v="8.91687898089173"/>
    <e v="#N/A" f="0" cp="0"/>
    <n v="201.60000000000002"/>
    <n v="148.68000000000001"/>
    <n v="378.8025477707007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73"/>
    <s v="N/I"/>
    <n v="7500435145794"/>
    <s v="SH AUSSIE 180ML SUMMER CRUSH"/>
    <x v="5"/>
    <n v="560"/>
    <s v="SHAMPOO"/>
    <s v="3305.10.00"/>
    <s v="UN"/>
    <n v="12"/>
    <n v="4"/>
    <s v="PRODUTO"/>
    <s v="30.319.272/0001-10"/>
    <n v="16.8"/>
    <n v="4.41"/>
    <m/>
    <m/>
    <m/>
    <m/>
    <n v="12.39"/>
    <n v="0.0102"/>
    <n v="0.0048"/>
    <n v="0.17"/>
    <n v="0.0165"/>
    <n v="0.076"/>
    <n v="0.2775"/>
    <n v="12"/>
    <n v="378.80254777070076"/>
    <n v="8.75980891719746"/>
    <n v="22.80707006369428"/>
    <n v="12.39"/>
    <n v="10.41707006369428"/>
    <n v="125.00484076433131"/>
    <n v="22.65"/>
    <n v="0.33"/>
    <n v="31.56687898089173"/>
    <n v="0.33"/>
    <n v="31.56687898089173"/>
    <n v="1.2"/>
    <n v="27.18"/>
    <n v="0"/>
    <n v="0.39368119120935"/>
    <s v="DENTRO DA META"/>
    <x v="1"/>
    <n v="8.91687898089173"/>
    <e v="#N/A" f="0" cp="0"/>
    <n v="201.60000000000002"/>
    <n v="148.68000000000001"/>
    <n v="378.80254777070076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74"/>
    <s v="N/I"/>
    <n v="7500435130721"/>
    <s v="SH AUSSIE 360ML HIDRA MOIST"/>
    <x v="5"/>
    <n v="560"/>
    <s v="SHAMPOO"/>
    <s v="3305.10.00"/>
    <s v="UN"/>
    <n v="12"/>
    <n v="4"/>
    <s v="PRODUTO"/>
    <s v="30.319.272/0001-10"/>
    <n v="29.8"/>
    <n v="7.8225"/>
    <m/>
    <m/>
    <m/>
    <m/>
    <n v="21.9775"/>
    <n v="0.0102"/>
    <n v="0.0048"/>
    <n v="0.17"/>
    <n v="0.0165"/>
    <n v="0.076"/>
    <n v="0.2775"/>
    <n v="12"/>
    <n v="671.92356687898098"/>
    <n v="15.53823248407644"/>
    <n v="40.45539808917198"/>
    <n v="21.9775"/>
    <n v="18.47789808917198"/>
    <n v="221.73477707006376"/>
    <n v="41.19"/>
    <n v="0.33"/>
    <n v="55.99363057324842"/>
    <n v="0.33"/>
    <n v="55.99363057324842"/>
    <n v="1.2"/>
    <n v="49.428"/>
    <n v="0"/>
    <n v="0.35939865436388"/>
    <s v="DENTRO DA META"/>
    <x v="1"/>
    <n v="14.80363057324842"/>
    <e v="#N/A" f="0" cp="0"/>
    <n v="357.60000000000002"/>
    <n v="263.73000000000002"/>
    <n v="671.9235668789809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75"/>
    <s v="N/I"/>
    <n v="7500435130745"/>
    <s v="SH AUSSIE 360ML MIRAC SMOOTH"/>
    <x v="5"/>
    <n v="560"/>
    <s v="SHAMPOO"/>
    <s v="3305.10.00"/>
    <s v="UN"/>
    <n v="12"/>
    <n v="4"/>
    <s v="PRODUTO"/>
    <s v="30.319.272/0001-10"/>
    <n v="29.8"/>
    <n v="7.8225"/>
    <m/>
    <m/>
    <m/>
    <m/>
    <n v="21.9775"/>
    <n v="0.0102"/>
    <n v="0.0048"/>
    <n v="0.17"/>
    <n v="0.0165"/>
    <n v="0.076"/>
    <n v="0.2775"/>
    <n v="12"/>
    <n v="671.92356687898098"/>
    <n v="15.53823248407644"/>
    <n v="40.45539808917198"/>
    <n v="21.9775"/>
    <n v="18.47789808917198"/>
    <n v="221.73477707006376"/>
    <n v="41.19"/>
    <n v="0.33"/>
    <n v="55.99363057324842"/>
    <n v="0.33"/>
    <n v="55.99363057324842"/>
    <n v="1.2"/>
    <n v="49.428"/>
    <n v="0"/>
    <n v="0.35939865436388"/>
    <s v="DENTRO DA META"/>
    <x v="1"/>
    <n v="14.80363057324842"/>
    <e v="#N/A" f="0" cp="0"/>
    <n v="357.60000000000002"/>
    <n v="263.73000000000002"/>
    <n v="671.9235668789809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76"/>
    <s v="N/I"/>
    <n v="7500435135559"/>
    <s v="SH AUSSIE 360ML MIRACLE CURLS"/>
    <x v="5"/>
    <n v="560"/>
    <s v="SHAMPOO"/>
    <s v="3305.10.00"/>
    <s v="UN"/>
    <n v="12"/>
    <n v="4"/>
    <s v="PRODUTO"/>
    <s v="30.319.272/0001-10"/>
    <n v="29.8"/>
    <n v="7.8225"/>
    <m/>
    <m/>
    <m/>
    <m/>
    <n v="21.9775"/>
    <n v="0.0102"/>
    <n v="0.0048"/>
    <n v="0.17"/>
    <n v="0.0165"/>
    <n v="0.076"/>
    <n v="0.2775"/>
    <n v="12"/>
    <n v="671.92356687898098"/>
    <n v="15.53823248407644"/>
    <n v="40.45539808917198"/>
    <n v="21.9775"/>
    <n v="18.47789808917198"/>
    <n v="221.73477707006376"/>
    <n v="41.19"/>
    <n v="0.33"/>
    <n v="55.99363057324842"/>
    <n v="0.33"/>
    <n v="55.99363057324842"/>
    <n v="1.2"/>
    <n v="49.428"/>
    <n v="0"/>
    <n v="0.35939865436388"/>
    <s v="DENTRO DA META"/>
    <x v="1"/>
    <n v="14.80363057324842"/>
    <e v="#N/A" f="0" cp="0"/>
    <n v="357.60000000000002"/>
    <n v="263.73000000000002"/>
    <n v="671.9235668789809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77"/>
    <s v="N/I"/>
    <n v="7500435130769"/>
    <s v="SH AUSSIE 360ML MIRACLE NUTRITION"/>
    <x v="5"/>
    <n v="560"/>
    <s v="SHAMPOO"/>
    <s v="3305.10.00"/>
    <s v="UN"/>
    <n v="12"/>
    <n v="4"/>
    <s v="PRODUTO"/>
    <s v="30.319.272/0001-10"/>
    <n v="29.8"/>
    <n v="7.8225"/>
    <m/>
    <m/>
    <m/>
    <m/>
    <n v="21.9775"/>
    <n v="0.0102"/>
    <n v="0.0048"/>
    <n v="0.17"/>
    <n v="0.0165"/>
    <n v="0.076"/>
    <n v="0.2775"/>
    <n v="12"/>
    <n v="671.92356687898098"/>
    <n v="15.53823248407644"/>
    <n v="40.45539808917198"/>
    <n v="21.9775"/>
    <n v="18.47789808917198"/>
    <n v="221.73477707006376"/>
    <n v="41.19"/>
    <n v="0.33"/>
    <n v="55.99363057324842"/>
    <n v="0.33"/>
    <n v="55.99363057324842"/>
    <n v="1.2"/>
    <n v="49.428"/>
    <n v="0"/>
    <n v="0.35939865436388"/>
    <s v="DENTRO DA META"/>
    <x v="1"/>
    <n v="14.80363057324842"/>
    <e v="#N/A" f="0" cp="0"/>
    <n v="357.60000000000002"/>
    <n v="263.73000000000002"/>
    <n v="671.92356687898098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86"/>
    <s v="N/I"/>
    <n v="7500435125383"/>
    <s v="SH PANTENE 175ML HIDRATACAO"/>
    <x v="5"/>
    <n v="560"/>
    <s v="SHAMPOO"/>
    <s v="3305.10.00"/>
    <s v="UN"/>
    <n v="12"/>
    <n v="4"/>
    <s v="PRODUTO"/>
    <s v="30.319.272/0001-10"/>
    <n v="9"/>
    <n v="2.3625"/>
    <m/>
    <m/>
    <m/>
    <m/>
    <n v="6.6375"/>
    <n v="0.0102"/>
    <n v="0.0048"/>
    <n v="0.17"/>
    <n v="0.0165"/>
    <n v="0.076"/>
    <n v="0.2775"/>
    <n v="12"/>
    <n v="202.9299363057325"/>
    <n v="4.69275477707007"/>
    <n v="12.21807324840765"/>
    <n v="6.6375"/>
    <n v="5.58057324840765"/>
    <n v="66.96687898089175"/>
    <n v="14.41"/>
    <n v="0.33"/>
    <n v="16.91082802547771"/>
    <n v="0.33"/>
    <n v="16.91082802547771"/>
    <n v="1.2"/>
    <n v="17.292"/>
    <n v="0"/>
    <n v="0.17354809337111"/>
    <s v="DENTRO DA META"/>
    <x v="0"/>
    <n v="2.50082802547771"/>
    <e v="#N/A" f="0" cp="0"/>
    <n v="108"/>
    <n v="79.64999999999999"/>
    <n v="202.929936305732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88"/>
    <s v="N/I"/>
    <n v="7500435125420"/>
    <s v="SH PANTENE 175ML LISO EXTREMO"/>
    <x v="5"/>
    <n v="560"/>
    <s v="SHAMPOO"/>
    <s v="3305.10.00"/>
    <s v="UN"/>
    <n v="12"/>
    <n v="4"/>
    <s v="PRODUTO"/>
    <s v="30.319.272/0001-10"/>
    <n v="9"/>
    <n v="2.3625"/>
    <m/>
    <m/>
    <m/>
    <m/>
    <n v="6.6375"/>
    <n v="0.0102"/>
    <n v="0.0048"/>
    <n v="0.17"/>
    <n v="0.0165"/>
    <n v="0.076"/>
    <n v="0.2775"/>
    <n v="12"/>
    <n v="202.9299363057325"/>
    <n v="4.69275477707007"/>
    <n v="12.21807324840765"/>
    <n v="6.6375"/>
    <n v="5.58057324840765"/>
    <n v="66.96687898089175"/>
    <n v="14.41"/>
    <n v="0.33"/>
    <n v="16.91082802547771"/>
    <n v="0.33"/>
    <n v="16.91082802547771"/>
    <n v="1.2"/>
    <n v="17.292"/>
    <n v="0"/>
    <n v="0.17354809337111"/>
    <s v="DENTRO DA META"/>
    <x v="0"/>
    <n v="2.50082802547771"/>
    <e v="#N/A" f="0" cp="0"/>
    <n v="108"/>
    <n v="79.64999999999999"/>
    <n v="202.929936305732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89"/>
    <s v="N/I"/>
    <n v="7500435125468"/>
    <s v="SH PANTENE 175ML RESTAURACAO"/>
    <x v="5"/>
    <n v="560"/>
    <s v="SHAMPOO"/>
    <s v="3305.10.00"/>
    <s v="UN"/>
    <n v="12"/>
    <n v="4"/>
    <s v="PRODUTO"/>
    <s v="30.319.272/0001-10"/>
    <n v="9"/>
    <n v="2.3625"/>
    <m/>
    <m/>
    <m/>
    <m/>
    <n v="6.6375"/>
    <n v="0.0102"/>
    <n v="0.0048"/>
    <n v="0.17"/>
    <n v="0.0165"/>
    <n v="0.076"/>
    <n v="0.2775"/>
    <n v="12"/>
    <n v="202.9299363057325"/>
    <n v="4.69275477707007"/>
    <n v="12.21807324840765"/>
    <n v="6.6375"/>
    <n v="5.58057324840765"/>
    <n v="66.96687898089175"/>
    <n v="14.41"/>
    <n v="0.33"/>
    <n v="16.91082802547771"/>
    <n v="0.33"/>
    <n v="16.91082802547771"/>
    <n v="1.2"/>
    <n v="17.292"/>
    <n v="0"/>
    <n v="0.17354809337111"/>
    <s v="DENTRO DA META"/>
    <x v="0"/>
    <n v="2.50082802547771"/>
    <e v="#N/A" f="0" cp="0"/>
    <n v="108"/>
    <n v="79.64999999999999"/>
    <n v="202.929936305732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92"/>
    <s v="N/I"/>
    <n v="7501007457789"/>
    <s v="SH PANTENE 200ML BRILHO EXTREMO"/>
    <x v="5"/>
    <n v="560"/>
    <s v="SHAMPOO"/>
    <s v="3305.10.00"/>
    <s v="UN"/>
    <n v="12"/>
    <n v="4"/>
    <s v="PRODUTO"/>
    <s v="30.319.272/0001-10"/>
    <n v="9"/>
    <n v="2.3625"/>
    <m/>
    <m/>
    <m/>
    <m/>
    <n v="6.6375"/>
    <n v="0.0102"/>
    <n v="0.0048"/>
    <n v="0.17"/>
    <n v="0.0165"/>
    <n v="0.076"/>
    <n v="0.2775"/>
    <n v="12"/>
    <n v="202.9299363057325"/>
    <n v="4.69275477707007"/>
    <n v="12.21807324840765"/>
    <n v="6.6375"/>
    <n v="5.58057324840765"/>
    <n v="66.96687898089175"/>
    <n v="14"/>
    <n v="0.33"/>
    <n v="16.91082802547771"/>
    <n v="0.33"/>
    <n v="16.91082802547771"/>
    <n v="1.2"/>
    <n v="16.8"/>
    <n v="0"/>
    <n v="0.20791628753412"/>
    <s v="DENTRO DA META"/>
    <x v="1"/>
    <n v="2.91082802547771"/>
    <e v="#N/A" f="0" cp="0"/>
    <n v="108"/>
    <n v="79.64999999999999"/>
    <n v="202.929936305732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93"/>
    <s v="N/I"/>
    <n v="7500435128926"/>
    <s v="SH PANTENE 200ML MICELLAR"/>
    <x v="5"/>
    <n v="560"/>
    <s v="SHAMPOO"/>
    <s v="3305.10.00"/>
    <s v="UN"/>
    <n v="12"/>
    <n v="4"/>
    <s v="PRODUTO"/>
    <s v="30.319.272/0001-10"/>
    <n v="9"/>
    <n v="2.3625"/>
    <m/>
    <m/>
    <m/>
    <m/>
    <n v="6.6375"/>
    <n v="0.0102"/>
    <n v="0.0048"/>
    <n v="0.17"/>
    <n v="0.0165"/>
    <n v="0.076"/>
    <n v="0.2775"/>
    <n v="12"/>
    <n v="202.9299363057325"/>
    <n v="4.69275477707007"/>
    <n v="12.21807324840765"/>
    <n v="6.6375"/>
    <n v="5.58057324840765"/>
    <n v="66.96687898089175"/>
    <n v="14"/>
    <n v="0.33"/>
    <n v="16.91082802547771"/>
    <n v="0.33"/>
    <n v="16.91082802547771"/>
    <n v="1.2"/>
    <n v="16.8"/>
    <n v="0"/>
    <n v="0.20791628753412"/>
    <s v="DENTRO DA META"/>
    <x v="1"/>
    <n v="2.91082802547771"/>
    <e v="#N/A" f="0" cp="0"/>
    <n v="108"/>
    <n v="79.64999999999999"/>
    <n v="202.929936305732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95"/>
    <s v="N/I"/>
    <n v="7500435154239"/>
    <s v="SH PANTENE 400ML BAMBU"/>
    <x v="5"/>
    <n v="560"/>
    <s v="SHAMPOO"/>
    <s v="3305.10.00"/>
    <s v="UN"/>
    <n v="12"/>
    <n v="4"/>
    <s v="PRODUTO"/>
    <s v="30.319.272/0001-10"/>
    <n v="16.15"/>
    <n v="4.239375"/>
    <m/>
    <m/>
    <m/>
    <m/>
    <n v="11.910625"/>
    <n v="0.0102"/>
    <n v="0.0048"/>
    <n v="0.17"/>
    <n v="0.0165"/>
    <n v="0.076"/>
    <n v="0.2775"/>
    <n v="12"/>
    <n v="364.1464968152867"/>
    <n v="8.42088773885351"/>
    <n v="21.92465366242039"/>
    <n v="11.910625"/>
    <n v="10.01402866242039"/>
    <n v="120.16834394904464"/>
    <n v="23.69"/>
    <n v="0.33"/>
    <n v="30.34554140127389"/>
    <n v="0.33"/>
    <n v="30.34554140127389"/>
    <n v="1.2"/>
    <n v="28.428"/>
    <n v="0"/>
    <n v="0.28094307308037"/>
    <s v="DENTRO DA META"/>
    <x v="1"/>
    <n v="6.65554140127389"/>
    <e v="#N/A" f="0" cp="0"/>
    <n v="193.79999999999998"/>
    <n v="142.92750000000001"/>
    <n v="364.146496815286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96"/>
    <s v="N/I"/>
    <n v="7501007457796"/>
    <s v="SH PANTENE 400ML BRILHO EXTREMO"/>
    <x v="5"/>
    <n v="560"/>
    <s v="SHAMPOO"/>
    <s v="3305.10.00"/>
    <s v="UN"/>
    <n v="12"/>
    <n v="4"/>
    <s v="PRODUTO"/>
    <s v="30.319.272/0001-10"/>
    <n v="16.15"/>
    <n v="4.239375"/>
    <m/>
    <m/>
    <m/>
    <m/>
    <n v="11.910625"/>
    <n v="0.0102"/>
    <n v="0.0048"/>
    <n v="0.17"/>
    <n v="0.0165"/>
    <n v="0.076"/>
    <n v="0.2775"/>
    <n v="12"/>
    <n v="364.1464968152867"/>
    <n v="8.42088773885351"/>
    <n v="21.92465366242039"/>
    <n v="11.910625"/>
    <n v="10.01402866242039"/>
    <n v="120.16834394904464"/>
    <n v="23.69"/>
    <n v="0.33"/>
    <n v="30.34554140127389"/>
    <n v="0.33"/>
    <n v="30.34554140127389"/>
    <n v="1.2"/>
    <n v="28.428"/>
    <n v="0"/>
    <n v="0.28094307308037"/>
    <s v="DENTRO DA META"/>
    <x v="1"/>
    <n v="6.65554140127389"/>
    <e v="#N/A" f="0" cp="0"/>
    <n v="193.79999999999998"/>
    <n v="142.92750000000001"/>
    <n v="364.146496815286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699"/>
    <s v="N/I"/>
    <n v="7501007413921"/>
    <s v="SH PANTENE 400ML HIDRATACAO"/>
    <x v="5"/>
    <n v="560"/>
    <s v="SHAMPOO"/>
    <s v="3305.10.00"/>
    <s v="UN"/>
    <n v="12"/>
    <n v="0"/>
    <s v="PRODUTO"/>
    <s v="30.319.272/0001-10"/>
    <n v="16.15"/>
    <n v="4.239375"/>
    <m/>
    <m/>
    <m/>
    <m/>
    <n v="11.910625"/>
    <n v="0.0102"/>
    <n v="0.0048"/>
    <n v="0.17"/>
    <n v="0.0165"/>
    <n v="0.076"/>
    <n v="0.2775"/>
    <n v="12"/>
    <n v="364.1464968152867"/>
    <n v="8.42088773885351"/>
    <n v="21.92465366242039"/>
    <n v="11.910625"/>
    <n v="10.01402866242039"/>
    <n v="120.16834394904464"/>
    <n v="23.69"/>
    <n v="0.33"/>
    <n v="30.34554140127389"/>
    <n v="0.33"/>
    <n v="30.34554140127389"/>
    <n v="1.2"/>
    <n v="28.428"/>
    <n v="0"/>
    <n v="0.28094307308037"/>
    <s v="DENTRO DA META"/>
    <x v="1"/>
    <n v="6.65554140127389"/>
    <e v="#N/A" f="0" cp="0"/>
    <n v="193.79999999999998"/>
    <n v="142.92750000000001"/>
    <n v="364.146496815286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701"/>
    <s v="N/I"/>
    <n v="7501001165246"/>
    <s v="SH PANTENE 400ML LISO EXTREMO"/>
    <x v="5"/>
    <n v="560"/>
    <s v="SHAMPOO"/>
    <s v="3305.10.00"/>
    <s v="UN"/>
    <n v="12"/>
    <n v="0"/>
    <s v="PRODUTO"/>
    <s v="30.319.272/0001-10"/>
    <n v="16.15"/>
    <n v="4.239375"/>
    <m/>
    <m/>
    <m/>
    <m/>
    <n v="11.910625"/>
    <n v="0.0102"/>
    <n v="0.0048"/>
    <n v="0.17"/>
    <n v="0.0165"/>
    <n v="0.076"/>
    <n v="0.2775"/>
    <n v="12"/>
    <n v="364.1464968152867"/>
    <n v="8.42088773885351"/>
    <n v="21.92465366242039"/>
    <n v="11.910625"/>
    <n v="10.01402866242039"/>
    <n v="120.16834394904464"/>
    <n v="23.69"/>
    <n v="0.33"/>
    <n v="30.34554140127389"/>
    <n v="0.33"/>
    <n v="30.34554140127389"/>
    <n v="1.2"/>
    <n v="28.428"/>
    <n v="0"/>
    <n v="0.28094307308037"/>
    <s v="DENTRO DA META"/>
    <x v="1"/>
    <n v="6.65554140127389"/>
    <e v="#N/A" f="0" cp="0"/>
    <n v="193.79999999999998"/>
    <n v="142.92750000000001"/>
    <n v="364.146496815286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702"/>
    <s v="N/I"/>
    <n v="7500435128933"/>
    <s v="SH PANTENE 400ML MICELLAR"/>
    <x v="5"/>
    <n v="560"/>
    <s v="SHAMPOO"/>
    <s v="3305.10.00"/>
    <s v="UN"/>
    <n v="12"/>
    <n v="0"/>
    <s v="PRODUTO"/>
    <s v="30.319.272/0001-10"/>
    <n v="16.15"/>
    <n v="4.239375"/>
    <m/>
    <m/>
    <m/>
    <m/>
    <n v="11.910625"/>
    <n v="0.0102"/>
    <n v="0.0048"/>
    <n v="0.17"/>
    <n v="0.0165"/>
    <n v="0.076"/>
    <n v="0.2775"/>
    <n v="12"/>
    <n v="364.1464968152867"/>
    <n v="8.42088773885351"/>
    <n v="21.92465366242039"/>
    <n v="11.910625"/>
    <n v="10.01402866242039"/>
    <n v="120.16834394904464"/>
    <n v="23.69"/>
    <n v="0.33"/>
    <n v="30.34554140127389"/>
    <n v="0.33"/>
    <n v="30.34554140127389"/>
    <n v="1.2"/>
    <n v="28.428"/>
    <n v="0"/>
    <n v="0.28094307308037"/>
    <s v="DENTRO DA META"/>
    <x v="1"/>
    <n v="6.65554140127389"/>
    <e v="#N/A" f="0" cp="0"/>
    <n v="193.79999999999998"/>
    <n v="142.92750000000001"/>
    <n v="364.146496815286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703"/>
    <s v="N/I"/>
    <n v="7501006721133"/>
    <s v="SH PANTENE 400ML REST.PROFUNDA"/>
    <x v="5"/>
    <n v="560"/>
    <s v="SHAMPOO"/>
    <s v="3305.10.00"/>
    <s v="UN"/>
    <n v="12"/>
    <n v="0"/>
    <s v="PRODUTO"/>
    <s v="30.319.272/0001-10"/>
    <n v="16.15"/>
    <n v="4.239375"/>
    <m/>
    <m/>
    <m/>
    <m/>
    <n v="11.910625"/>
    <n v="0.0102"/>
    <n v="0.0048"/>
    <n v="0.17"/>
    <n v="0.0165"/>
    <n v="0.076"/>
    <n v="0.2775"/>
    <n v="12"/>
    <n v="364.1464968152867"/>
    <n v="8.42088773885351"/>
    <n v="21.92465366242039"/>
    <n v="11.910625"/>
    <n v="10.01402866242039"/>
    <n v="120.16834394904464"/>
    <n v="23.69"/>
    <n v="0.33"/>
    <n v="30.34554140127389"/>
    <n v="0.33"/>
    <n v="30.34554140127389"/>
    <n v="1.2"/>
    <n v="28.428"/>
    <n v="0"/>
    <n v="0.28094307308037"/>
    <s v="DENTRO DA META"/>
    <x v="1"/>
    <n v="6.65554140127389"/>
    <e v="#N/A" f="0" cp="0"/>
    <n v="193.79999999999998"/>
    <n v="142.92750000000001"/>
    <n v="364.1464968152867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78"/>
    <s v="N/I"/>
    <n v="7500435135078"/>
    <s v="DA OLD SPICE 150ML ANT.MATADOR NV"/>
    <x v="5"/>
    <n v="1090"/>
    <s v="DESODORANTE AEROSOL"/>
    <s v="3307.20.10"/>
    <s v="UN"/>
    <n v="12"/>
    <n v="4"/>
    <s v="PRODUTO"/>
    <s v="30.319.272/0001-10"/>
    <n v="8.55"/>
    <n v="2.244375"/>
    <m/>
    <m/>
    <m/>
    <m/>
    <n v="6.305625"/>
    <n v="0.0102"/>
    <n v="0.0048"/>
    <n v="0.17"/>
    <n v="0.0165"/>
    <n v="0.076"/>
    <n v="0.2775"/>
    <n v="12"/>
    <n v="192.78343949044594"/>
    <n v="4.45811703821656"/>
    <n v="11.60716958598726"/>
    <n v="6.305625"/>
    <n v="5.30154458598726"/>
    <n v="63.61853503184717"/>
    <n v="11.83"/>
    <n v="0.33"/>
    <n v="16.06528662420383"/>
    <n v="0.33"/>
    <n v="16.06528662420383"/>
    <n v="1.2"/>
    <n v="14.196"/>
    <n v="0"/>
    <n v="0.35801239426913"/>
    <s v="DENTRO DA META"/>
    <x v="1"/>
    <n v="4.23528662420383"/>
    <e v="#N/A" f="0" cp="0"/>
    <n v="102.60000000000001"/>
    <n v="75.66750000000002"/>
    <n v="192.78343949044594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80"/>
    <s v="N/I"/>
    <n v="7500435135030"/>
    <s v="DA OLD SPICE 150ML ANT.PEGADOR NV"/>
    <x v="5"/>
    <n v="1090"/>
    <s v="DESODORANTE AEROSOL"/>
    <s v="3307.20.10"/>
    <s v="UN"/>
    <n v="12"/>
    <n v="4"/>
    <s v="PRODUTO"/>
    <s v="30.319.272/0001-10"/>
    <n v="8.55"/>
    <n v="2.244375"/>
    <m/>
    <m/>
    <m/>
    <m/>
    <n v="6.305625"/>
    <n v="0.0102"/>
    <n v="0.0048"/>
    <n v="0.17"/>
    <n v="0.0165"/>
    <n v="0.076"/>
    <n v="0.2775"/>
    <n v="12"/>
    <n v="192.78343949044594"/>
    <n v="4.45811703821656"/>
    <n v="11.60716958598726"/>
    <n v="6.305625"/>
    <n v="5.30154458598726"/>
    <n v="63.61853503184717"/>
    <n v="11.83"/>
    <n v="0.33"/>
    <n v="16.06528662420383"/>
    <n v="0.33"/>
    <n v="16.06528662420383"/>
    <n v="1.2"/>
    <n v="14.196"/>
    <n v="0"/>
    <n v="0.35801239426913"/>
    <s v="DENTRO DA META"/>
    <x v="1"/>
    <n v="4.23528662420383"/>
    <e v="#N/A" f="0" cp="0"/>
    <n v="102.60000000000001"/>
    <n v="75.66750000000002"/>
    <n v="192.78343949044594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83"/>
    <s v="N/I"/>
    <n v="7500435143226"/>
    <s v="DA OLD SPICE 200ML ANT.LENHA"/>
    <x v="5"/>
    <n v="1090"/>
    <s v="DESODORANTE AEROSOL"/>
    <s v="3307.20.10"/>
    <s v="UN"/>
    <n v="12"/>
    <n v="4"/>
    <s v="PRODUTO"/>
    <s v="30.319.272/0001-10"/>
    <n v="10.2"/>
    <n v="2.6775"/>
    <m/>
    <m/>
    <m/>
    <m/>
    <n v="7.5225"/>
    <n v="0.0102"/>
    <n v="0.0048"/>
    <n v="0.17"/>
    <n v="0.0165"/>
    <n v="0.076"/>
    <n v="0.2775"/>
    <n v="12"/>
    <n v="229.98726114649685"/>
    <n v="5.31845541401274"/>
    <n v="13.84714968152866"/>
    <n v="7.5225"/>
    <n v="6.32464968152867"/>
    <n v="75.89579617834399"/>
    <n v="16.9"/>
    <n v="0.33"/>
    <n v="19.16560509554141"/>
    <n v="0.33"/>
    <n v="19.16560509554141"/>
    <n v="1.2"/>
    <n v="20.28"/>
    <n v="0"/>
    <n v="0.13405947310896"/>
    <s v="DENTRO DA META"/>
    <x v="0"/>
    <n v="2.26560509554141"/>
    <e v="#N/A" f="0" cp="0"/>
    <n v="122.39999999999999"/>
    <n v="90.26999999999998"/>
    <n v="229.9872611464968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1"/>
    <n v="224384"/>
    <s v="N/I"/>
    <n v="7500435143370"/>
    <s v="DA OLD SPICE 200ML ANT.MAR PROFUNDO"/>
    <x v="5"/>
    <n v="1090"/>
    <s v="DESODORANTE AEROSOL"/>
    <s v="3307.20.10"/>
    <s v="UN"/>
    <n v="12"/>
    <n v="4"/>
    <s v="PRODUTO"/>
    <s v="30.319.272/0001-10"/>
    <n v="10.2"/>
    <n v="2.6775"/>
    <m/>
    <m/>
    <m/>
    <m/>
    <n v="7.5225"/>
    <n v="0.0102"/>
    <n v="0.0048"/>
    <n v="0.17"/>
    <n v="0.0165"/>
    <n v="0.076"/>
    <n v="0.2775"/>
    <n v="12"/>
    <n v="229.98726114649685"/>
    <n v="5.31845541401274"/>
    <n v="13.84714968152866"/>
    <n v="7.5225"/>
    <n v="6.32464968152867"/>
    <n v="75.89579617834399"/>
    <n v="16.9"/>
    <n v="0.33"/>
    <n v="19.16560509554141"/>
    <n v="0.33"/>
    <n v="19.16560509554141"/>
    <n v="1.2"/>
    <n v="20.28"/>
    <n v="0"/>
    <n v="0.13405947310896"/>
    <s v="DENTRO DA META"/>
    <x v="0"/>
    <n v="2.26560509554141"/>
    <e v="#N/A" f="0" cp="0"/>
    <n v="122.39999999999999"/>
    <n v="90.26999999999998"/>
    <n v="229.98726114649685"/>
    <x v="0"/>
    <s v="FONTE ÚNICA"/>
    <n v="1"/>
    <s v="P&amp;G"/>
    <s v="Comercial"/>
    <s v="SIM"/>
    <s v="SIM"/>
    <s v="00 - Mercadoria para Revenda"/>
    <m/>
    <m/>
    <m/>
    <m/>
    <m/>
    <m/>
    <s v="F000009"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676"/>
    <n v="10215638"/>
    <n v="7896029017586"/>
    <s v="ALIMENTO CESAR SCH AD CARNE ASSADA 85G"/>
    <x v="3"/>
    <n v="1540"/>
    <s v="GATOS - ALIMENTOS UMIDOS / PETISCOS"/>
    <s v="2309.90.10"/>
    <s v="UN"/>
    <n v="40"/>
    <n v="0"/>
    <s v="PRODUTO"/>
    <s v="33.929.075/0001-00"/>
    <n v="2.24"/>
    <n v="0.588"/>
    <m/>
    <m/>
    <m/>
    <m/>
    <n v="1.652"/>
    <n v="0.0102"/>
    <n v="0.0048"/>
    <n v="0.17"/>
    <n v="0.0165"/>
    <n v="0.076"/>
    <n v="0.2775"/>
    <n v="40"/>
    <n v="168.35668789808923"/>
    <n v="1.16797452229299"/>
    <n v="3.04094267515924"/>
    <n v="1.652"/>
    <n v="1.38894267515924"/>
    <n v="55.55770700636947"/>
    <n v="3.59"/>
    <n v="0.33"/>
    <n v="4.20891719745223"/>
    <n v="0.33"/>
    <n v="4.20891719745223"/>
    <n v="1.2"/>
    <n v="4.308"/>
    <n v="0"/>
    <n v="0.17240033355215"/>
    <s v="DENTRO DA META"/>
    <x v="0"/>
    <n v="0.61891719745223"/>
    <n v="1.2"/>
    <n v="89.60000000000001"/>
    <n v="66.08000000000001"/>
    <n v="168.35668789808923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677"/>
    <n v="10215640"/>
    <n v="7896029017623"/>
    <s v="ALIMENTO CESAR SCH AD CORDEIRO ASSADO 85G"/>
    <x v="3"/>
    <n v="1540"/>
    <s v="GATOS - ALIMENTOS UMIDOS / PETISCOS"/>
    <s v="2309.90.10"/>
    <s v="UN"/>
    <n v="40"/>
    <n v="0"/>
    <s v="PRODUTO"/>
    <s v="33.929.075/0001-00"/>
    <n v="2.24"/>
    <n v="0.588"/>
    <m/>
    <m/>
    <m/>
    <m/>
    <n v="1.652"/>
    <n v="0.0102"/>
    <n v="0.0048"/>
    <n v="0.17"/>
    <n v="0.0165"/>
    <n v="0.076"/>
    <n v="0.2775"/>
    <n v="40"/>
    <n v="168.35668789808923"/>
    <n v="1.16797452229299"/>
    <n v="3.04094267515924"/>
    <n v="1.652"/>
    <n v="1.38894267515924"/>
    <n v="55.55770700636947"/>
    <n v="3.59"/>
    <n v="0.33"/>
    <n v="4.20891719745223"/>
    <n v="0.33"/>
    <n v="4.20891719745223"/>
    <n v="1.2"/>
    <n v="4.308"/>
    <n v="0"/>
    <n v="0.17240033355215"/>
    <s v="DENTRO DA META"/>
    <x v="0"/>
    <n v="0.61891719745223"/>
    <n v="1.2"/>
    <n v="89.60000000000001"/>
    <n v="66.08000000000001"/>
    <n v="168.35668789808923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678"/>
    <n v="10215642"/>
    <n v="7896029017593"/>
    <s v="ALIMENTO CESAR SCH AD FILET MIGNON MO 85G"/>
    <x v="3"/>
    <n v="1540"/>
    <s v="GATOS - ALIMENTOS UMIDOS / PETISCOS"/>
    <s v="2309.90.10"/>
    <s v="UN"/>
    <n v="40"/>
    <n v="0"/>
    <s v="PRODUTO"/>
    <s v="33.929.075/0001-00"/>
    <n v="2.24"/>
    <n v="0.588"/>
    <m/>
    <m/>
    <m/>
    <m/>
    <n v="1.652"/>
    <n v="0.0102"/>
    <n v="0.0048"/>
    <n v="0.17"/>
    <n v="0.0165"/>
    <n v="0.076"/>
    <n v="0.2775"/>
    <n v="40"/>
    <n v="168.35668789808923"/>
    <n v="1.16797452229299"/>
    <n v="3.04094267515924"/>
    <n v="1.652"/>
    <n v="1.38894267515924"/>
    <n v="55.55770700636947"/>
    <n v="3.59"/>
    <n v="0.33"/>
    <n v="4.20891719745223"/>
    <n v="0.33"/>
    <n v="4.20891719745223"/>
    <n v="1.2"/>
    <n v="4.308"/>
    <n v="0"/>
    <n v="0.17240033355215"/>
    <s v="DENTRO DA META"/>
    <x v="0"/>
    <n v="0.61891719745223"/>
    <n v="1.2"/>
    <n v="89.60000000000001"/>
    <n v="66.08000000000001"/>
    <n v="168.35668789808923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679"/>
    <n v="10215664"/>
    <n v="7896029017609"/>
    <s v="ALIMENTO CESAR SCH AD FRANGO MARINADO 85G"/>
    <x v="3"/>
    <n v="1540"/>
    <s v="GATOS - ALIMENTOS UMIDOS / PETISCOS"/>
    <s v="2309.90.10"/>
    <s v="UN"/>
    <n v="40"/>
    <n v="0"/>
    <s v="PRODUTO"/>
    <s v="33.929.075/0001-00"/>
    <n v="2.24"/>
    <n v="0.588"/>
    <m/>
    <m/>
    <m/>
    <m/>
    <n v="1.652"/>
    <n v="0.0102"/>
    <n v="0.0048"/>
    <n v="0.17"/>
    <n v="0.0165"/>
    <n v="0.076"/>
    <n v="0.2775"/>
    <n v="40"/>
    <n v="168.35668789808923"/>
    <n v="1.16797452229299"/>
    <n v="3.04094267515924"/>
    <n v="1.652"/>
    <n v="1.38894267515924"/>
    <n v="55.55770700636947"/>
    <n v="3.59"/>
    <n v="0.33"/>
    <n v="4.20891719745223"/>
    <n v="0.33"/>
    <n v="4.20891719745223"/>
    <n v="1.2"/>
    <n v="4.308"/>
    <n v="0"/>
    <n v="0.17240033355215"/>
    <s v="DENTRO DA META"/>
    <x v="0"/>
    <n v="0.61891719745223"/>
    <n v="1.2"/>
    <n v="89.60000000000001"/>
    <n v="66.08000000000001"/>
    <n v="168.35668789808923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695"/>
    <n v="10219411"/>
    <n v="7896029018057"/>
    <s v="ALIMENTO KITEKAT SACHE AD CARNE 70G"/>
    <x v="3"/>
    <n v="1540"/>
    <s v="GATOS - ALIMENTOS UMIDOS / PETISCOS"/>
    <s v="2309.90.10"/>
    <s v="UN"/>
    <n v="48"/>
    <n v="0"/>
    <s v="PRODUTO"/>
    <s v="33.929.075/0001-00"/>
    <n v="1.42"/>
    <n v="0.37275"/>
    <m/>
    <m/>
    <m/>
    <m/>
    <n v="1.04725"/>
    <n v="0.0102"/>
    <n v="0.0048"/>
    <n v="0.17"/>
    <n v="0.0165"/>
    <n v="0.076"/>
    <n v="0.2775"/>
    <n v="48"/>
    <n v="128.07133757961788"/>
    <n v="0.74041242038217"/>
    <n v="1.92774044585987"/>
    <n v="1.04725"/>
    <n v="0.88049044585987"/>
    <n v="42.2635414012739"/>
    <n v="2.19"/>
    <n v="0.33"/>
    <n v="2.66815286624204"/>
    <n v="0.33"/>
    <n v="2.66815286624204"/>
    <n v="1.3"/>
    <n v="2.847"/>
    <n v="0"/>
    <n v="0.21833464211965"/>
    <s v="DENTRO DA META"/>
    <x v="0"/>
    <n v="0.47815286624204"/>
    <n v="1.3"/>
    <n v="68.16"/>
    <n v="50.268"/>
    <n v="128.07133757961788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696"/>
    <n v="10219423"/>
    <n v="7896029018064"/>
    <s v="ALIMENTO KITEKAT SACHE AD FRANGO 70G"/>
    <x v="3"/>
    <n v="1540"/>
    <s v="GATOS - ALIMENTOS UMIDOS / PETISCOS"/>
    <s v="2309.90.10"/>
    <s v="UN"/>
    <n v="48"/>
    <n v="0"/>
    <s v="PRODUTO"/>
    <s v="33.929.075/0001-00"/>
    <n v="1.42"/>
    <n v="0.37275"/>
    <m/>
    <m/>
    <m/>
    <m/>
    <n v="1.04725"/>
    <n v="0.0102"/>
    <n v="0.0048"/>
    <n v="0.17"/>
    <n v="0.0165"/>
    <n v="0.076"/>
    <n v="0.2775"/>
    <n v="48"/>
    <n v="128.07133757961788"/>
    <n v="0.74041242038217"/>
    <n v="1.92774044585987"/>
    <n v="1.04725"/>
    <n v="0.88049044585987"/>
    <n v="42.2635414012739"/>
    <n v="2.19"/>
    <n v="0.33"/>
    <n v="2.66815286624204"/>
    <n v="0.33"/>
    <n v="2.66815286624204"/>
    <n v="1.3"/>
    <n v="2.847"/>
    <n v="0"/>
    <n v="0.21833464211965"/>
    <s v="DENTRO DA META"/>
    <x v="0"/>
    <n v="0.47815286624204"/>
    <n v="1.3"/>
    <n v="68.16"/>
    <n v="50.268"/>
    <n v="128.07133757961788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697"/>
    <n v="10219412"/>
    <n v="7896029018101"/>
    <s v="ALIMENTO KITEKAT SACHE AD PEIXE 70G"/>
    <x v="3"/>
    <n v="1540"/>
    <s v="GATOS - ALIMENTOS UMIDOS / PETISCOS"/>
    <s v="2309.90.10"/>
    <s v="UN"/>
    <n v="48"/>
    <n v="0"/>
    <s v="PRODUTO"/>
    <s v="33.929.075/0001-00"/>
    <n v="1.42"/>
    <n v="0.37275"/>
    <m/>
    <m/>
    <m/>
    <m/>
    <n v="1.04725"/>
    <n v="0.0102"/>
    <n v="0.0048"/>
    <n v="0.17"/>
    <n v="0.0165"/>
    <n v="0.076"/>
    <n v="0.2775"/>
    <n v="48"/>
    <n v="128.07133757961788"/>
    <n v="0.74041242038217"/>
    <n v="1.92774044585987"/>
    <n v="1.04725"/>
    <n v="0.88049044585987"/>
    <n v="42.2635414012739"/>
    <n v="2.19"/>
    <n v="0.33"/>
    <n v="2.66815286624204"/>
    <n v="0.33"/>
    <n v="2.66815286624204"/>
    <n v="1.3"/>
    <n v="2.847"/>
    <n v="0"/>
    <n v="0.21833464211965"/>
    <s v="DENTRO DA META"/>
    <x v="0"/>
    <n v="0.47815286624204"/>
    <n v="1.3"/>
    <n v="68.16"/>
    <n v="50.268"/>
    <n v="128.07133757961788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10"/>
    <n v="10221283"/>
    <n v="7896029059784"/>
    <s v="ALIMENTO PEDIGREE SCH AD RP CARNE MOLHO 50G"/>
    <x v="3"/>
    <n v="590"/>
    <s v="CACHORRO - ALIMENTOS UMIDOS / PETISCOS"/>
    <s v="2309.90.10"/>
    <s v="UN"/>
    <n v="44"/>
    <n v="0"/>
    <s v="PRODUTO"/>
    <s v="33.929.075/0001-00"/>
    <n v="1.58"/>
    <n v="0.41475"/>
    <m/>
    <m/>
    <m/>
    <m/>
    <n v="1.16525"/>
    <n v="0.0102"/>
    <n v="0.0048"/>
    <n v="0.17"/>
    <n v="0.0165"/>
    <n v="0.076"/>
    <n v="0.2775"/>
    <n v="44"/>
    <n v="130.6267515923567"/>
    <n v="0.82383917197452"/>
    <n v="2.14495063694268"/>
    <n v="1.16525"/>
    <n v="0.97970063694268"/>
    <n v="43.10682802547771"/>
    <n v="2.09"/>
    <n v="0.33"/>
    <n v="2.9687898089172"/>
    <n v="0.33"/>
    <n v="2.9687898089172"/>
    <n v="1.45"/>
    <n v="3.0305"/>
    <n v="0"/>
    <n v="0.42047359278335"/>
    <s v="DENTRO DA META"/>
    <x v="0"/>
    <n v="0.8787898089172"/>
    <n v="1.45"/>
    <n v="69.52000000000001"/>
    <n v="51.27099999999999"/>
    <n v="130.6267515923567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12"/>
    <n v="10221286"/>
    <n v="7896029059791"/>
    <s v="ALIMENTO PEDIGREE SCH AD RP FGO MOLHO 50G"/>
    <x v="3"/>
    <n v="590"/>
    <s v="CACHORRO - ALIMENTOS UMIDOS / PETISCOS"/>
    <s v="2309.90.10"/>
    <s v="UN"/>
    <n v="44"/>
    <n v="0"/>
    <s v="PRODUTO"/>
    <s v="33.929.075/0001-00"/>
    <n v="1.58"/>
    <n v="0.41475"/>
    <m/>
    <m/>
    <m/>
    <m/>
    <n v="1.16525"/>
    <n v="0.0102"/>
    <n v="0.0048"/>
    <n v="0.17"/>
    <n v="0.0165"/>
    <n v="0.076"/>
    <n v="0.2775"/>
    <n v="44"/>
    <n v="130.6267515923567"/>
    <n v="0.82383917197452"/>
    <n v="2.14495063694268"/>
    <n v="1.16525"/>
    <n v="0.97970063694268"/>
    <n v="43.10682802547771"/>
    <n v="2.09"/>
    <n v="0.33"/>
    <n v="2.9687898089172"/>
    <n v="0.33"/>
    <n v="2.9687898089172"/>
    <n v="1.45"/>
    <n v="3.0305"/>
    <n v="0"/>
    <n v="0.42047359278335"/>
    <s v="DENTRO DA META"/>
    <x v="0"/>
    <n v="0.8787898089172"/>
    <n v="1.45"/>
    <n v="69.52000000000001"/>
    <n v="51.27099999999999"/>
    <n v="130.6267515923567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14"/>
    <n v="10215668"/>
    <n v="7896029017647"/>
    <s v="ALIMENTO SHEBA SCH AD CARNE MOLHO 85G"/>
    <x v="3"/>
    <n v="1540"/>
    <s v="GATOS - ALIMENTOS UMIDOS / PETISCOS"/>
    <s v="2309.90.10"/>
    <s v="UN"/>
    <n v="40"/>
    <n v="0"/>
    <s v="PRODUTO"/>
    <s v="33.929.075/0001-00"/>
    <n v="2.24"/>
    <n v="0.588"/>
    <m/>
    <m/>
    <m/>
    <m/>
    <n v="1.652"/>
    <n v="0.0102"/>
    <n v="0.0048"/>
    <n v="0.17"/>
    <n v="0.0165"/>
    <n v="0.076"/>
    <n v="0.2775"/>
    <n v="40"/>
    <n v="168.35668789808923"/>
    <n v="1.16797452229299"/>
    <n v="3.04094267515924"/>
    <n v="1.652"/>
    <n v="1.38894267515924"/>
    <n v="55.55770700636947"/>
    <n v="3.59"/>
    <n v="0.33"/>
    <n v="4.20891719745223"/>
    <n v="0.33"/>
    <n v="4.20891719745223"/>
    <n v="1.2"/>
    <n v="4.308"/>
    <n v="0"/>
    <n v="0.17240033355215"/>
    <s v="DENTRO DA META"/>
    <x v="0"/>
    <n v="0.61891719745223"/>
    <n v="1.2"/>
    <n v="89.60000000000001"/>
    <n v="66.08000000000001"/>
    <n v="168.35668789808923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15"/>
    <n v="10215670"/>
    <n v="7896029017630"/>
    <s v="ALIMENTO SHEBA SCH AD FRANGO ASSADO 85G"/>
    <x v="3"/>
    <n v="1540"/>
    <s v="GATOS - ALIMENTOS UMIDOS / PETISCOS"/>
    <s v="2309.90.10"/>
    <s v="UN"/>
    <n v="40"/>
    <n v="0"/>
    <s v="PRODUTO"/>
    <s v="33.929.075/0001-00"/>
    <n v="2.24"/>
    <n v="0.588"/>
    <m/>
    <m/>
    <m/>
    <m/>
    <n v="1.652"/>
    <n v="0.0102"/>
    <n v="0.0048"/>
    <n v="0.17"/>
    <n v="0.0165"/>
    <n v="0.076"/>
    <n v="0.2775"/>
    <n v="40"/>
    <n v="168.35668789808923"/>
    <n v="1.16797452229299"/>
    <n v="3.04094267515924"/>
    <n v="1.652"/>
    <n v="1.38894267515924"/>
    <n v="55.55770700636947"/>
    <n v="3.59"/>
    <n v="0.33"/>
    <n v="4.20891719745223"/>
    <n v="0.33"/>
    <n v="4.20891719745223"/>
    <n v="1.2"/>
    <n v="4.308"/>
    <n v="0"/>
    <n v="0.17240033355215"/>
    <s v="DENTRO DA META"/>
    <x v="0"/>
    <n v="0.61891719745223"/>
    <n v="1.2"/>
    <n v="89.60000000000001"/>
    <n v="66.08000000000001"/>
    <n v="168.35668789808923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16"/>
    <n v="10215672"/>
    <n v="7896029017654"/>
    <s v="ALIMENTO SHEBA SCH AD SALMAO MOLHO 85G"/>
    <x v="3"/>
    <n v="1540"/>
    <s v="GATOS - ALIMENTOS UMIDOS / PETISCOS"/>
    <s v="2309.90.10"/>
    <s v="UN"/>
    <n v="40"/>
    <n v="0"/>
    <s v="PRODUTO"/>
    <s v="33.929.075/0001-00"/>
    <n v="2.24"/>
    <n v="0.588"/>
    <m/>
    <m/>
    <m/>
    <m/>
    <n v="1.652"/>
    <n v="0.0102"/>
    <n v="0.0048"/>
    <n v="0.17"/>
    <n v="0.0165"/>
    <n v="0.076"/>
    <n v="0.2775"/>
    <n v="40"/>
    <n v="168.35668789808923"/>
    <n v="1.16797452229299"/>
    <n v="3.04094267515924"/>
    <n v="1.652"/>
    <n v="1.38894267515924"/>
    <n v="55.55770700636947"/>
    <n v="3.59"/>
    <n v="0.33"/>
    <n v="4.20891719745223"/>
    <n v="0.33"/>
    <n v="4.20891719745223"/>
    <n v="1.2"/>
    <n v="4.308"/>
    <n v="0"/>
    <n v="0.17240033355215"/>
    <s v="DENTRO DA META"/>
    <x v="0"/>
    <n v="0.61891719745223"/>
    <n v="1.2"/>
    <n v="89.60000000000001"/>
    <n v="66.08000000000001"/>
    <n v="168.35668789808923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17"/>
    <n v="10215684"/>
    <n v="7896029017661"/>
    <s v="ALIMENTO SHEBA SCH FIL ATUM MARINADO 85G"/>
    <x v="3"/>
    <n v="1540"/>
    <s v="GATOS - ALIMENTOS UMIDOS / PETISCOS"/>
    <s v="2309.90.10"/>
    <s v="UN"/>
    <n v="40"/>
    <n v="0"/>
    <s v="PRODUTO"/>
    <s v="33.929.075/0001-00"/>
    <n v="2.24"/>
    <n v="0.588"/>
    <m/>
    <m/>
    <m/>
    <m/>
    <n v="1.652"/>
    <n v="0.0102"/>
    <n v="0.0048"/>
    <n v="0.17"/>
    <n v="0.0165"/>
    <n v="0.076"/>
    <n v="0.2775"/>
    <n v="40"/>
    <n v="168.35668789808923"/>
    <n v="1.16797452229299"/>
    <n v="3.04094267515924"/>
    <n v="1.652"/>
    <n v="1.38894267515924"/>
    <n v="55.55770700636947"/>
    <n v="3.59"/>
    <n v="0.33"/>
    <n v="4.20891719745223"/>
    <n v="0.33"/>
    <n v="4.20891719745223"/>
    <n v="1.2"/>
    <n v="4.308"/>
    <n v="0"/>
    <n v="0.17240033355215"/>
    <s v="DENTRO DA META"/>
    <x v="0"/>
    <n v="0.61891719745223"/>
    <n v="1.2"/>
    <n v="89.60000000000001"/>
    <n v="66.08000000000001"/>
    <n v="168.35668789808923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18"/>
    <n v="10215686"/>
    <n v="7896029017678"/>
    <s v="ALIMENTO SHEBA SCH FIL CARNE MOLHO 85G"/>
    <x v="3"/>
    <n v="1540"/>
    <s v="GATOS - ALIMENTOS UMIDOS / PETISCOS"/>
    <s v="2309.90.10"/>
    <s v="UN"/>
    <n v="40"/>
    <n v="0"/>
    <s v="PRODUTO"/>
    <s v="33.929.075/0001-00"/>
    <n v="2.24"/>
    <n v="0.588"/>
    <m/>
    <m/>
    <m/>
    <m/>
    <n v="1.652"/>
    <n v="0.0102"/>
    <n v="0.0048"/>
    <n v="0.17"/>
    <n v="0.0165"/>
    <n v="0.076"/>
    <n v="0.2775"/>
    <n v="40"/>
    <n v="168.35668789808923"/>
    <n v="1.16797452229299"/>
    <n v="3.04094267515924"/>
    <n v="1.652"/>
    <n v="1.38894267515924"/>
    <n v="55.55770700636947"/>
    <n v="3.59"/>
    <n v="0.33"/>
    <n v="4.20891719745223"/>
    <n v="0.33"/>
    <n v="4.20891719745223"/>
    <n v="1.2"/>
    <n v="4.308"/>
    <n v="0"/>
    <n v="0.17240033355215"/>
    <s v="DENTRO DA META"/>
    <x v="0"/>
    <n v="0.61891719745223"/>
    <n v="1.2"/>
    <n v="89.60000000000001"/>
    <n v="66.08000000000001"/>
    <n v="168.35668789808923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40"/>
    <n v="10221292"/>
    <n v="7896029071342"/>
    <s v="ALIMENTO WHISKAS SCH AD ATUM MOLHO 50G"/>
    <x v="3"/>
    <n v="1540"/>
    <s v="GATOS - ALIMENTOS UMIDOS / PETISCOS"/>
    <s v="2309.90.10"/>
    <s v="UN"/>
    <n v="44"/>
    <n v="0"/>
    <s v="PRODUTO"/>
    <s v="33.929.075/0001-00"/>
    <n v="1.53"/>
    <n v="0.401625"/>
    <m/>
    <m/>
    <m/>
    <m/>
    <n v="1.128375"/>
    <n v="0.0102"/>
    <n v="0.0048"/>
    <n v="0.17"/>
    <n v="0.0165"/>
    <n v="0.076"/>
    <n v="0.2775"/>
    <n v="44"/>
    <n v="126.49299363057328"/>
    <n v="0.79776831210191"/>
    <n v="2.0770724522293"/>
    <n v="1.128375"/>
    <n v="0.9486974522293"/>
    <n v="41.74268789808919"/>
    <n v="2.09"/>
    <n v="0.33"/>
    <n v="2.87484076433121"/>
    <n v="0.33"/>
    <n v="2.87484076433121"/>
    <n v="1.4"/>
    <n v="2.926"/>
    <n v="0"/>
    <n v="0.37552189680919"/>
    <s v="DENTRO DA META"/>
    <x v="0"/>
    <n v="0.78484076433121"/>
    <n v="1.4"/>
    <n v="67.32000000000001"/>
    <n v="49.64850000000001"/>
    <n v="126.49299363057328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41"/>
    <n v="10221289"/>
    <n v="7896029071335"/>
    <s v="ALIMENTO WHISKAS SCH AD CARNE MOLHO 50G"/>
    <x v="3"/>
    <n v="1540"/>
    <s v="GATOS - ALIMENTOS UMIDOS / PETISCOS"/>
    <s v="2309.90.10"/>
    <s v="UN"/>
    <n v="44"/>
    <n v="0"/>
    <s v="PRODUTO"/>
    <s v="33.929.075/0001-00"/>
    <n v="1.53"/>
    <n v="0.401625"/>
    <m/>
    <m/>
    <m/>
    <m/>
    <n v="1.128375"/>
    <n v="0.0102"/>
    <n v="0.0048"/>
    <n v="0.17"/>
    <n v="0.0165"/>
    <n v="0.076"/>
    <n v="0.2775"/>
    <n v="44"/>
    <n v="126.49299363057328"/>
    <n v="0.79776831210191"/>
    <n v="2.0770724522293"/>
    <n v="1.128375"/>
    <n v="0.9486974522293"/>
    <n v="41.74268789808919"/>
    <n v="2.09"/>
    <n v="0.33"/>
    <n v="2.87484076433121"/>
    <n v="0.33"/>
    <n v="2.87484076433121"/>
    <n v="1.2"/>
    <n v="2.508"/>
    <n v="0"/>
    <n v="0.37552189680919"/>
    <s v="DENTRO DA META"/>
    <x v="1"/>
    <n v="0.78484076433121"/>
    <n v="1.2"/>
    <n v="67.32000000000001"/>
    <n v="49.64850000000001"/>
    <n v="126.49299363057328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42"/>
    <n v="10108664"/>
    <n v="7896029028384"/>
    <s v="ALIMENTO WHISKAS TEMPTATIONS ANTI BOLAPELO 40G"/>
    <x v="3"/>
    <n v="1540"/>
    <s v="GATOS - ALIMENTOS UMIDOS / PETISCOS"/>
    <s v="2309.10.00"/>
    <s v="UN"/>
    <n v="12"/>
    <n v="0"/>
    <s v="PRODUTO"/>
    <s v="33.929.075/0001-00"/>
    <n v="5.92"/>
    <n v="1.554"/>
    <m/>
    <m/>
    <m/>
    <m/>
    <n v="4.366"/>
    <n v="0.0102"/>
    <n v="0.0048"/>
    <n v="0.17"/>
    <n v="0.0165"/>
    <n v="0.076"/>
    <n v="0.2775"/>
    <n v="12"/>
    <n v="133.48280254777072"/>
    <n v="3.0867898089172"/>
    <n v="8.0367770700637"/>
    <n v="4.366"/>
    <n v="3.6707770700637"/>
    <n v="44.04932484076436"/>
    <n v="9.69"/>
    <n v="0.33"/>
    <n v="11.12356687898089"/>
    <n v="0.33"/>
    <n v="11.12356687898089"/>
    <n v="1.2"/>
    <n v="11.628"/>
    <n v="0"/>
    <n v="0.14794291836748"/>
    <s v="DENTRO DA META"/>
    <x v="0"/>
    <n v="1.43356687898089"/>
    <n v="1.2"/>
    <n v="71.03999999999999"/>
    <n v="52.392"/>
    <n v="133.4828025477707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43"/>
    <n v="10109264"/>
    <n v="7896029028391"/>
    <s v="ALIMENTO WHISKAS TEMPTATIONS SALMAO 40G"/>
    <x v="3"/>
    <n v="1540"/>
    <s v="GATOS - ALIMENTOS UMIDOS / PETISCOS"/>
    <s v="2309.10.00"/>
    <s v="UN"/>
    <n v="12"/>
    <n v="0"/>
    <s v="PRODUTO"/>
    <s v="33.929.075/0001-00"/>
    <n v="5.92"/>
    <n v="1.554"/>
    <m/>
    <m/>
    <m/>
    <m/>
    <n v="4.366"/>
    <n v="0.0102"/>
    <n v="0.0048"/>
    <n v="0.17"/>
    <n v="0.0165"/>
    <n v="0.076"/>
    <n v="0.2775"/>
    <n v="12"/>
    <n v="133.48280254777072"/>
    <n v="3.0867898089172"/>
    <n v="8.0367770700637"/>
    <n v="4.366"/>
    <n v="3.6707770700637"/>
    <n v="44.04932484076436"/>
    <n v="9.69"/>
    <n v="0.33"/>
    <n v="11.12356687898089"/>
    <n v="0.33"/>
    <n v="11.12356687898089"/>
    <n v="1.2"/>
    <n v="11.628"/>
    <n v="0"/>
    <n v="0.14794291836748"/>
    <s v="DENTRO DA META"/>
    <x v="0"/>
    <n v="1.43356687898089"/>
    <n v="1.2"/>
    <n v="71.03999999999999"/>
    <n v="52.392"/>
    <n v="133.4828025477707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93"/>
    <n v="4554"/>
    <n v="7898964487011"/>
    <s v="AREIA DE GATO ECO CANE 1,3 KG"/>
    <x v="3"/>
    <n v="1530"/>
    <s v="GATOS - ACESSORIOS / BRINQUEDOS / HIGIENE"/>
    <s v="2303.10.00"/>
    <s v="UN"/>
    <n v="6"/>
    <n v="0"/>
    <s v="PRODUTO"/>
    <s v="33.929.075/0001-00"/>
    <n v="11.05"/>
    <n v="2.900625"/>
    <m/>
    <m/>
    <m/>
    <m/>
    <n v="8.149375"/>
    <n v="0.0102"/>
    <n v="0.0048"/>
    <n v="0.17"/>
    <n v="0.0165"/>
    <n v="0.076"/>
    <n v="0.2775"/>
    <n v="6"/>
    <n v="124.57643312101914"/>
    <n v="5.76166003184714"/>
    <n v="15.00107882165605"/>
    <n v="8.149375"/>
    <n v="6.85170382165605"/>
    <n v="41.11022292993633"/>
    <n v="22.86"/>
    <n v="0.33"/>
    <n v="20.76273885350319"/>
    <n v="0.33"/>
    <n v="20.76273885350319"/>
    <n v="1.2"/>
    <n v="27.432"/>
    <n v="0"/>
    <n v="-0.09174370719584"/>
    <s v="DENTRO DA META"/>
    <x v="0"/>
    <n v="-2.09726114649681"/>
    <n v="1.2"/>
    <n v="66.30000000000001"/>
    <n v="48.89625000000001"/>
    <n v="124.57643312101914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1"/>
    <n v="220185"/>
    <n v="1053"/>
    <n v="7897520009254"/>
    <s v="DESINFETANTE CLASSIC PLUS CITRO 6 X 2L"/>
    <x v="6"/>
    <n v="1220"/>
    <s v="DESINFETANTE"/>
    <s v="3808.94.19"/>
    <s v="UN"/>
    <n v="12"/>
    <n v="0"/>
    <s v="PRODUTO"/>
    <s v="33.929.075/0001-00"/>
    <n v="9.66"/>
    <n v="2.53575"/>
    <m/>
    <m/>
    <m/>
    <m/>
    <n v="7.12425"/>
    <n v="0.0102"/>
    <n v="0.0048"/>
    <n v="0.17"/>
    <n v="0.0165"/>
    <n v="0.076"/>
    <n v="0.2775"/>
    <n v="6"/>
    <n v="108.90573248407645"/>
    <n v="5.03689012738854"/>
    <n v="13.11406528662421"/>
    <n v="7.12425"/>
    <n v="5.98981528662421"/>
    <n v="35.93889171974523"/>
    <n v="14.99"/>
    <n v="0.33"/>
    <n v="18.15095541401274"/>
    <n v="0.33"/>
    <n v="18.15095541401274"/>
    <n v="1.22"/>
    <n v="18.2878"/>
    <n v="0"/>
    <n v="0.21087094156189"/>
    <s v="DENTRO DA META"/>
    <x v="0"/>
    <n v="3.16095541401274"/>
    <n v="1.22"/>
    <n v="57.96"/>
    <n v="42.7455"/>
    <n v="108.90573248407645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1"/>
    <n v="220213"/>
    <n v="951"/>
    <n v="7898645220388"/>
    <s v="LIMPA VIDROS CONCENTRADO"/>
    <x v="6"/>
    <n v="1840"/>
    <s v="LIMPA VIDROS"/>
    <s v="3402.90.90"/>
    <s v="UN"/>
    <n v="12"/>
    <n v="0"/>
    <s v="PRODUTO"/>
    <s v="33.929.075/0001-00"/>
    <n v="3.33"/>
    <n v="0.874125"/>
    <m/>
    <m/>
    <m/>
    <m/>
    <n v="2.455875"/>
    <n v="0.0102"/>
    <n v="0.0048"/>
    <n v="0.17"/>
    <n v="0.0165"/>
    <n v="0.076"/>
    <n v="0.2775"/>
    <n v="12"/>
    <n v="75.08407643312103"/>
    <n v="1.73631926751592"/>
    <n v="4.52068710191083"/>
    <n v="2.455875"/>
    <n v="2.06481210191083"/>
    <n v="24.77774522292995"/>
    <n v="8.39"/>
    <n v="0.33"/>
    <n v="6.25700636942675"/>
    <n v="0.33"/>
    <n v="6.25700636942675"/>
    <n v="1.2"/>
    <n v="10.068"/>
    <n v="0"/>
    <n v="-0.2542304684831"/>
    <s v="DENTRO DA META"/>
    <x v="0"/>
    <n v="-2.13299363057325"/>
    <n v="1.2"/>
    <n v="39.96"/>
    <n v="29.4705"/>
    <n v="75.08407643312103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1"/>
    <n v="220214"/>
    <n v="904"/>
    <n v="7898645220869"/>
    <s v="LUVA DE MICROFIBRAPUNHO"/>
    <x v="8"/>
    <n v="3390"/>
    <s v="UTENSILIOS EM GERAL"/>
    <s v="6307.10.00"/>
    <s v="UN"/>
    <n v="12"/>
    <n v="0"/>
    <s v="PRODUTO"/>
    <s v="33.929.075/0001-00"/>
    <n v="13.15"/>
    <n v="3.451875"/>
    <m/>
    <m/>
    <m/>
    <m/>
    <n v="9.698125"/>
    <n v="0.0102"/>
    <n v="0.0048"/>
    <n v="0.17"/>
    <n v="0.0165"/>
    <n v="0.076"/>
    <n v="0.2775"/>
    <n v="12"/>
    <n v="296.5031847133759"/>
    <n v="6.85663614649682"/>
    <n v="17.85196257961784"/>
    <n v="9.698125"/>
    <n v="8.15383757961784"/>
    <n v="97.84605095541407"/>
    <n v="14.49"/>
    <n v="0.33"/>
    <n v="24.70859872611466"/>
    <n v="0.33"/>
    <n v="24.70859872611466"/>
    <n v="1.2"/>
    <n v="17.388"/>
    <n v="0"/>
    <n v="0.70521730338956"/>
    <s v="DENTRO DA META"/>
    <x v="1"/>
    <n v="10.21859872611466"/>
    <n v="1.2"/>
    <n v="157.80000000000001"/>
    <n v="116.37750000000001"/>
    <n v="296.5031847133759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1"/>
    <n v="220243"/>
    <n v="737"/>
    <n v="7896314709882"/>
    <s v="CABIDE CAMISA CX 20 X 3UN - 0988"/>
    <x v="8"/>
    <n v="3390"/>
    <s v="UTENSILIOS EM GERAL"/>
    <s v="3924.90.00"/>
    <s v="UN"/>
    <n v="12"/>
    <n v="0"/>
    <s v="PRODUTO"/>
    <s v="33.929.075/0001-00"/>
    <n v="10.39"/>
    <n v="2.727375"/>
    <m/>
    <m/>
    <m/>
    <m/>
    <n v="7.662625"/>
    <n v="0.0102"/>
    <n v="0.0048"/>
    <n v="0.17"/>
    <n v="0.0165"/>
    <n v="0.076"/>
    <n v="0.2775"/>
    <n v="12"/>
    <n v="234.27133757961789"/>
    <n v="5.41752468152866"/>
    <n v="14.10508678343949"/>
    <n v="7.662625"/>
    <n v="6.44246178343949"/>
    <n v="77.30954140127392"/>
    <n v="27.35"/>
    <n v="0.33"/>
    <n v="19.52261146496816"/>
    <n v="0.33"/>
    <n v="19.52261146496816"/>
    <n v="1.2"/>
    <n v="32.82"/>
    <n v="0"/>
    <n v="-0.28619336508343"/>
    <s v="DENTRO DA META"/>
    <x v="0"/>
    <n v="-7.82738853503184"/>
    <n v="1.2"/>
    <n v="124.68000000000001"/>
    <n v="91.95150000000001"/>
    <n v="234.27133757961789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1"/>
    <n v="220297"/>
    <n v="757"/>
    <n v="7896314708793"/>
    <s v="PANO LIMPA TUDO EM ROLO 22X32 (24X25) - 0879"/>
    <x v="8"/>
    <n v="3390"/>
    <s v="UTENSILIOS EM GERAL"/>
    <s v="5603.12.90"/>
    <s v="UN"/>
    <n v="12"/>
    <n v="0"/>
    <s v="PRODUTO"/>
    <s v="33.929.075/0001-00"/>
    <n v="15.12"/>
    <n v="3.969"/>
    <m/>
    <m/>
    <m/>
    <m/>
    <n v="11.151"/>
    <n v="0.0102"/>
    <n v="0.0048"/>
    <n v="0.17"/>
    <n v="0.0165"/>
    <n v="0.076"/>
    <n v="0.2775"/>
    <n v="12"/>
    <n v="340.92229299363066"/>
    <n v="7.88382802547771"/>
    <n v="20.52636305732484"/>
    <n v="11.151"/>
    <n v="9.37536305732484"/>
    <n v="112.50435668789812"/>
    <n v="11.9"/>
    <n v="0.33"/>
    <n v="28.41019108280256"/>
    <n v="0.33"/>
    <n v="28.41019108280256"/>
    <n v="1.2"/>
    <n v="14.28"/>
    <n v="0"/>
    <n v="1.38741101536156"/>
    <s v="DENTRO DA META"/>
    <x v="1"/>
    <n v="16.51019108280256"/>
    <n v="1.2"/>
    <n v="181.44"/>
    <n v="133.81200000000001"/>
    <n v="340.92229299363066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1"/>
    <n v="220300"/>
    <n v="741"/>
    <n v="7896314709639"/>
    <s v="PA P/ LIXO CABO LONGO (24X1) - 0963"/>
    <x v="8"/>
    <n v="3390"/>
    <s v="UTENSILIOS EM GERAL"/>
    <s v="3924.90.00"/>
    <s v="UN"/>
    <n v="12"/>
    <n v="0"/>
    <s v="PRODUTO"/>
    <s v="33.929.075/0001-00"/>
    <n v="14.72"/>
    <n v="3.864"/>
    <m/>
    <m/>
    <m/>
    <m/>
    <n v="10.856"/>
    <n v="0.0102"/>
    <n v="0.0048"/>
    <n v="0.17"/>
    <n v="0.0165"/>
    <n v="0.076"/>
    <n v="0.2775"/>
    <n v="12"/>
    <n v="331.90318471337588"/>
    <n v="7.67526114649682"/>
    <n v="19.98333757961784"/>
    <n v="10.856"/>
    <n v="9.12733757961784"/>
    <n v="109.52805095541407"/>
    <n v="17.71"/>
    <n v="0.33"/>
    <n v="27.65859872611466"/>
    <n v="0.33"/>
    <n v="27.65859872611466"/>
    <n v="1.2"/>
    <n v="21.252"/>
    <n v="0"/>
    <n v="0.56175035155927"/>
    <s v="DENTRO DA META"/>
    <x v="1"/>
    <n v="9.94859872611466"/>
    <n v="1.2"/>
    <n v="176.64000000000001"/>
    <n v="130.27199999999999"/>
    <n v="331.90318471337588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1"/>
    <n v="220301"/>
    <n v="742"/>
    <n v="7896314709653"/>
    <s v="PA P/ LIXO PLASTICA (24X1) - 0965"/>
    <x v="8"/>
    <n v="3390"/>
    <s v="UTENSILIOS EM GERAL"/>
    <s v="3924.90.00"/>
    <s v="UN"/>
    <n v="12"/>
    <n v="0"/>
    <s v="PRODUTO"/>
    <s v="33.929.075/0001-00"/>
    <n v="7.2"/>
    <n v="1.89"/>
    <m/>
    <m/>
    <m/>
    <m/>
    <n v="5.31"/>
    <n v="0.0102"/>
    <n v="0.0048"/>
    <n v="0.17"/>
    <n v="0.0165"/>
    <n v="0.076"/>
    <n v="0.2775"/>
    <n v="12"/>
    <n v="162.34394904458605"/>
    <n v="3.75420382165605"/>
    <n v="9.77445859872612"/>
    <n v="5.31"/>
    <n v="4.46445859872612"/>
    <n v="53.57350318471342"/>
    <n v="17.71"/>
    <n v="0.33"/>
    <n v="13.52866242038217"/>
    <n v="0.33"/>
    <n v="13.52866242038217"/>
    <n v="1.2"/>
    <n v="21.252"/>
    <n v="0"/>
    <n v="-0.23610037151992"/>
    <s v="DENTRO DA META"/>
    <x v="0"/>
    <n v="-4.18133757961783"/>
    <n v="1.2"/>
    <n v="86.40000000000001"/>
    <n v="63.72000000000001"/>
    <n v="162.34394904458605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1"/>
    <n v="220309"/>
    <n v="791"/>
    <n v="7896314704122"/>
    <s v="RODINHO - 0412"/>
    <x v="6"/>
    <n v="3420"/>
    <s v="VASSOURAS E RODOS"/>
    <s v="9603.90.00"/>
    <s v="UN"/>
    <n v="12"/>
    <n v="0"/>
    <s v="PRODUTO"/>
    <s v="33.929.075/0001-00"/>
    <n v="11.95"/>
    <n v="3.136875"/>
    <m/>
    <m/>
    <m/>
    <m/>
    <n v="8.813125"/>
    <n v="0.0102"/>
    <n v="0.0048"/>
    <n v="0.17"/>
    <n v="0.0165"/>
    <n v="0.076"/>
    <n v="0.2775"/>
    <n v="12"/>
    <n v="269.44585987261149"/>
    <n v="6.23093550955414"/>
    <n v="16.22288614649682"/>
    <n v="8.813125"/>
    <n v="7.40976114649682"/>
    <n v="88.91713375796184"/>
    <n v="19.62"/>
    <n v="0.33"/>
    <n v="22.45382165605096"/>
    <n v="0.33"/>
    <n v="22.45382165605096"/>
    <n v="1.2"/>
    <n v="23.544"/>
    <n v="0"/>
    <n v="0.14443535453878"/>
    <s v="DENTRO DA META"/>
    <x v="0"/>
    <n v="2.83382165605096"/>
    <n v="1.2"/>
    <n v="143.39999999999998"/>
    <n v="105.75749999999999"/>
    <n v="269.44585987261149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1"/>
    <n v="220318"/>
    <n v="726"/>
    <n v="7896314708984"/>
    <s v="SACO P/ LIXO 100 LTS C/ 5 UN (40X1) - 0898"/>
    <x v="6"/>
    <n v="3160"/>
    <s v="SACOS DE LIXO"/>
    <s v="3923.21.90"/>
    <s v="UN"/>
    <n v="12"/>
    <n v="0"/>
    <s v="PRODUTO"/>
    <s v="33.929.075/0001-00"/>
    <n v="4.53"/>
    <n v="1.189125"/>
    <m/>
    <m/>
    <m/>
    <m/>
    <n v="3.340875"/>
    <n v="0.0102"/>
    <n v="0.0048"/>
    <n v="0.17"/>
    <n v="0.0165"/>
    <n v="0.076"/>
    <n v="0.2775"/>
    <n v="12"/>
    <n v="102.14140127388538"/>
    <n v="2.3620199044586"/>
    <n v="6.14976353503185"/>
    <n v="3.340875"/>
    <n v="2.80888853503185"/>
    <n v="33.70666242038219"/>
    <n v="9.26"/>
    <n v="0.33"/>
    <n v="8.51178343949045"/>
    <n v="0.33"/>
    <n v="8.51178343949045"/>
    <n v="1.2"/>
    <n v="11.112"/>
    <n v="0"/>
    <n v="-0.08080092446107"/>
    <s v="DENTRO DA META"/>
    <x v="0"/>
    <n v="-0.74821656050955"/>
    <n v="1.2"/>
    <n v="54.36"/>
    <n v="40.0905"/>
    <n v="102.14140127388538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1"/>
    <n v="220333"/>
    <n v="799"/>
    <n v="7896314709561"/>
    <s v="VASSOURA PHENIX (12X1) - 0956"/>
    <x v="6"/>
    <n v="3420"/>
    <s v="VASSOURAS E RODOS"/>
    <s v="9603.90.00"/>
    <s v="UN"/>
    <n v="12"/>
    <n v="0"/>
    <s v="PRODUTO"/>
    <s v="33.929.075/0001-00"/>
    <n v="9.08"/>
    <n v="2.3835"/>
    <m/>
    <m/>
    <m/>
    <m/>
    <n v="6.6965"/>
    <n v="0.0102"/>
    <n v="0.0048"/>
    <n v="0.17"/>
    <n v="0.0165"/>
    <n v="0.076"/>
    <n v="0.2775"/>
    <n v="12"/>
    <n v="204.73375796178348"/>
    <n v="4.73446815286624"/>
    <n v="12.32667834394905"/>
    <n v="6.6965"/>
    <n v="5.63017834394905"/>
    <n v="67.56214012738855"/>
    <n v="10.98"/>
    <n v="0.33"/>
    <n v="17.06114649681529"/>
    <n v="0.33"/>
    <n v="17.06114649681529"/>
    <n v="1.2"/>
    <n v="13.176"/>
    <n v="0"/>
    <n v="0.55383847876278"/>
    <s v="DENTRO DA META"/>
    <x v="1"/>
    <n v="6.08114649681529"/>
    <n v="1.2"/>
    <n v="108.96000000000001"/>
    <n v="80.358"/>
    <n v="204.73375796178348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1"/>
    <n v="220334"/>
    <n v="800"/>
    <n v="7896314701695"/>
    <s v="VASSOURA PIACALUX (12X1) - 0169"/>
    <x v="6"/>
    <n v="3420"/>
    <s v="VASSOURAS E RODOS"/>
    <s v="9603.90.00"/>
    <s v="UN"/>
    <n v="12"/>
    <n v="0"/>
    <s v="PRODUTO"/>
    <s v="33.929.075/0001-00"/>
    <n v="11.99"/>
    <n v="3.147375"/>
    <m/>
    <m/>
    <m/>
    <m/>
    <n v="8.842625"/>
    <n v="0.0102"/>
    <n v="0.0048"/>
    <n v="0.17"/>
    <n v="0.0165"/>
    <n v="0.076"/>
    <n v="0.2775"/>
    <n v="12"/>
    <n v="270.347770700637"/>
    <n v="6.25179219745223"/>
    <n v="16.27718869426752"/>
    <n v="8.842625"/>
    <n v="7.43456369426752"/>
    <n v="89.21476433121023"/>
    <n v="10.29"/>
    <n v="0.33"/>
    <n v="22.52898089171975"/>
    <n v="0.33"/>
    <n v="22.52898089171975"/>
    <n v="1.2"/>
    <n v="12.348"/>
    <n v="0"/>
    <n v="1.18940533447228"/>
    <s v="DENTRO DA META"/>
    <x v="1"/>
    <n v="12.23898089171975"/>
    <n v="1.2"/>
    <n v="143.88"/>
    <n v="106.11150000000001"/>
    <n v="270.347770700637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1"/>
    <n v="220336"/>
    <n v="803"/>
    <n v="7896314709660"/>
    <s v="VASSOURA VARRY-CASA (12X1) - 0966"/>
    <x v="6"/>
    <n v="3420"/>
    <s v="VASSOURAS E RODOS"/>
    <s v="9603.90.00"/>
    <s v="UN"/>
    <n v="12"/>
    <n v="0"/>
    <s v="PRODUTO"/>
    <s v="33.929.075/0001-00"/>
    <n v="14.32"/>
    <n v="3.759"/>
    <m/>
    <m/>
    <m/>
    <m/>
    <n v="10.561"/>
    <n v="0.0102"/>
    <n v="0.0048"/>
    <n v="0.17"/>
    <n v="0.0165"/>
    <n v="0.076"/>
    <n v="0.2775"/>
    <n v="12"/>
    <n v="322.88407643312109"/>
    <n v="7.46669426751593"/>
    <n v="19.44031210191083"/>
    <n v="10.561"/>
    <n v="8.87931210191083"/>
    <n v="106.55174522292997"/>
    <n v="25.74"/>
    <n v="0.33"/>
    <n v="26.90700636942676"/>
    <n v="0.33"/>
    <n v="26.90700636942676"/>
    <n v="1.2"/>
    <n v="30.888"/>
    <n v="0"/>
    <n v="0.04533824279047"/>
    <s v="DENTRO DA META"/>
    <x v="0"/>
    <n v="1.16700636942676"/>
    <n v="1.2"/>
    <n v="171.84"/>
    <n v="126.732"/>
    <n v="322.88407643312109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1"/>
    <n v="220337"/>
    <n v="1134"/>
    <n v="7891021008020"/>
    <s v="SACO ASPIRADOR SWIRL EL 10"/>
    <x v="8"/>
    <n v="3390"/>
    <s v="UTENSILIOS EM GERAL"/>
    <s v="4819.40.00"/>
    <s v="UN"/>
    <n v="12"/>
    <n v="0"/>
    <s v="PRODUTO"/>
    <s v="33.929.075/0001-00"/>
    <n v="12.15"/>
    <n v="3.189375"/>
    <m/>
    <m/>
    <m/>
    <m/>
    <n v="8.960625"/>
    <n v="0.0102"/>
    <n v="0.0048"/>
    <n v="0.17"/>
    <n v="0.0165"/>
    <n v="0.076"/>
    <n v="0.2775"/>
    <n v="12"/>
    <n v="273.95541401273891"/>
    <n v="6.33521894904459"/>
    <n v="16.49439888535032"/>
    <n v="8.960625"/>
    <n v="7.53377388535032"/>
    <n v="90.40528662420385"/>
    <n v="29.86"/>
    <n v="0.33"/>
    <n v="22.82961783439491"/>
    <n v="0.33"/>
    <n v="22.82961783439491"/>
    <n v="1.2"/>
    <n v="35.832"/>
    <n v="0"/>
    <n v="-0.23544481465523"/>
    <s v="DENTRO DA META"/>
    <x v="0"/>
    <n v="-7.03038216560509"/>
    <n v="1.2"/>
    <n v="145.80000000000001"/>
    <n v="107.5275"/>
    <n v="273.95541401273891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03"/>
    <n v="10216699"/>
    <n v="7896029079560"/>
    <s v="ALIMENTO PEDIGREE LATA AD CARNE 290G"/>
    <x v="3"/>
    <n v="590"/>
    <s v="CACHORRO - ALIMENTOS UMIDOS / PETISCOS"/>
    <s v="2309.90.10"/>
    <s v="UN"/>
    <n v="24"/>
    <n v="0"/>
    <s v="PRODUTO"/>
    <s v="33.929.075/0001-00"/>
    <n v="7.47"/>
    <n v="1.960875"/>
    <m/>
    <m/>
    <m/>
    <m/>
    <n v="5.509125"/>
    <n v="0.0102"/>
    <n v="0.0048"/>
    <n v="0.17"/>
    <n v="0.0165"/>
    <n v="0.076"/>
    <n v="0.2775"/>
    <n v="24"/>
    <n v="336.863694267516"/>
    <n v="3.89498646496815"/>
    <n v="10.14100079617835"/>
    <n v="5.509125"/>
    <n v="4.63187579617835"/>
    <n v="111.16501910828032"/>
    <n v="8.99"/>
    <n v="0.33"/>
    <n v="14.0359872611465"/>
    <n v="0.33"/>
    <n v="14.0359872611465"/>
    <n v="1.2"/>
    <n v="10.788"/>
    <n v="0"/>
    <n v="0.56128890557803"/>
    <s v="DENTRO DA META"/>
    <x v="1"/>
    <n v="5.0459872611465"/>
    <n v="1.2"/>
    <n v="179.28"/>
    <n v="132.21899999999999"/>
    <n v="336.863694267516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04"/>
    <n v="10216713"/>
    <n v="7896029079508"/>
    <s v="ALIMENTO PEDIGREE LATA AD CARNE PATE 280G"/>
    <x v="3"/>
    <n v="590"/>
    <s v="CACHORRO - ALIMENTOS UMIDOS / PETISCOS"/>
    <s v="2309.90.10"/>
    <s v="UN"/>
    <n v="24"/>
    <n v="0"/>
    <s v="PRODUTO"/>
    <s v="33.929.075/0001-00"/>
    <n v="7.47"/>
    <n v="1.960875"/>
    <m/>
    <m/>
    <m/>
    <m/>
    <n v="5.509125"/>
    <n v="0.0102"/>
    <n v="0.0048"/>
    <n v="0.17"/>
    <n v="0.0165"/>
    <n v="0.076"/>
    <n v="0.2775"/>
    <n v="24"/>
    <n v="336.863694267516"/>
    <n v="3.89498646496815"/>
    <n v="10.14100079617835"/>
    <n v="5.509125"/>
    <n v="4.63187579617835"/>
    <n v="111.16501910828032"/>
    <n v="8.99"/>
    <n v="0.33"/>
    <n v="14.0359872611465"/>
    <n v="0.33"/>
    <n v="14.0359872611465"/>
    <n v="1.2"/>
    <n v="10.788"/>
    <n v="0"/>
    <n v="0.56128890557803"/>
    <s v="DENTRO DA META"/>
    <x v="1"/>
    <n v="5.0459872611465"/>
    <n v="1.2"/>
    <n v="179.28"/>
    <n v="132.21899999999999"/>
    <n v="336.863694267516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05"/>
    <n v="10216700"/>
    <n v="7896029025963"/>
    <s v="ALIMENTO PEDIGREE LATA AD FRANGO 290G"/>
    <x v="3"/>
    <n v="590"/>
    <s v="CACHORRO - ALIMENTOS UMIDOS / PETISCOS"/>
    <s v="2309.90.10"/>
    <s v="UN"/>
    <n v="24"/>
    <n v="0"/>
    <s v="PRODUTO"/>
    <s v="33.929.075/0001-00"/>
    <n v="7.47"/>
    <n v="1.960875"/>
    <m/>
    <m/>
    <m/>
    <m/>
    <n v="5.509125"/>
    <n v="0.0102"/>
    <n v="0.0048"/>
    <n v="0.17"/>
    <n v="0.0165"/>
    <n v="0.076"/>
    <n v="0.2775"/>
    <n v="24"/>
    <n v="336.863694267516"/>
    <n v="3.89498646496815"/>
    <n v="10.14100079617835"/>
    <n v="5.509125"/>
    <n v="4.63187579617835"/>
    <n v="111.16501910828032"/>
    <n v="8.99"/>
    <n v="0.33"/>
    <n v="14.0359872611465"/>
    <n v="0.33"/>
    <n v="14.0359872611465"/>
    <n v="1.2"/>
    <n v="10.788"/>
    <n v="0"/>
    <n v="0.56128890557803"/>
    <s v="DENTRO DA META"/>
    <x v="1"/>
    <n v="5.0459872611465"/>
    <n v="1.2"/>
    <n v="179.28"/>
    <n v="132.21899999999999"/>
    <n v="336.863694267516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06"/>
    <n v="10216702"/>
    <n v="7896029079546"/>
    <s v="ALIMENTO PEDIGREE LATA AD FRANGO PATE 280G"/>
    <x v="3"/>
    <n v="590"/>
    <s v="CACHORRO - ALIMENTOS UMIDOS / PETISCOS"/>
    <s v="2309.90.10"/>
    <s v="UN"/>
    <n v="24"/>
    <n v="0"/>
    <s v="PRODUTO"/>
    <s v="33.929.075/0001-00"/>
    <n v="7.47"/>
    <n v="1.960875"/>
    <m/>
    <m/>
    <m/>
    <m/>
    <n v="5.509125"/>
    <n v="0.0102"/>
    <n v="0.0048"/>
    <n v="0.17"/>
    <n v="0.0165"/>
    <n v="0.076"/>
    <n v="0.2775"/>
    <n v="24"/>
    <n v="336.863694267516"/>
    <n v="3.89498646496815"/>
    <n v="10.14100079617835"/>
    <n v="5.509125"/>
    <n v="4.63187579617835"/>
    <n v="111.16501910828032"/>
    <n v="8.99"/>
    <n v="0.33"/>
    <n v="14.0359872611465"/>
    <n v="0.33"/>
    <n v="14.0359872611465"/>
    <n v="1.2"/>
    <n v="10.788"/>
    <n v="0"/>
    <n v="0.56128890557803"/>
    <s v="DENTRO DA META"/>
    <x v="1"/>
    <n v="5.0459872611465"/>
    <n v="1.2"/>
    <n v="179.28"/>
    <n v="132.21899999999999"/>
    <n v="336.863694267516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07"/>
    <n v="10216701"/>
    <n v="7896029079522"/>
    <s v="ALIMENTO PEDIGREE LATA FIL CARNE&amp;FGO PATE 280G"/>
    <x v="3"/>
    <n v="590"/>
    <s v="CACHORRO - ALIMENTOS UMIDOS / PETISCOS"/>
    <s v="2309.90.10"/>
    <s v="UN"/>
    <n v="24"/>
    <n v="0"/>
    <s v="PRODUTO"/>
    <s v="33.929.075/0001-00"/>
    <n v="7.47"/>
    <n v="1.960875"/>
    <m/>
    <m/>
    <m/>
    <m/>
    <n v="5.509125"/>
    <n v="0.0102"/>
    <n v="0.0048"/>
    <n v="0.17"/>
    <n v="0.0165"/>
    <n v="0.076"/>
    <n v="0.2775"/>
    <n v="24"/>
    <n v="336.863694267516"/>
    <n v="3.89498646496815"/>
    <n v="10.14100079617835"/>
    <n v="5.509125"/>
    <n v="4.63187579617835"/>
    <n v="111.16501910828032"/>
    <n v="8.99"/>
    <n v="0.33"/>
    <n v="14.0359872611465"/>
    <n v="0.33"/>
    <n v="14.0359872611465"/>
    <n v="1.2"/>
    <n v="10.788"/>
    <n v="0"/>
    <n v="0.56128890557803"/>
    <s v="DENTRO DA META"/>
    <x v="1"/>
    <n v="5.0459872611465"/>
    <n v="1.2"/>
    <n v="179.28"/>
    <n v="132.21899999999999"/>
    <n v="336.863694267516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19"/>
    <n v="10216691"/>
    <n v="7896029079607"/>
    <s v="ALIMENTO WHISKAS LATA ATUM 290G"/>
    <x v="3"/>
    <n v="1540"/>
    <s v="GATOS - ALIMENTOS UMIDOS / PETISCOS"/>
    <s v="2309.90.10"/>
    <s v="UN"/>
    <n v="24"/>
    <n v="0"/>
    <s v="PRODUTO"/>
    <s v="33.929.075/0001-00"/>
    <n v="7.47"/>
    <n v="1.960875"/>
    <m/>
    <m/>
    <m/>
    <m/>
    <n v="5.509125"/>
    <n v="0.0102"/>
    <n v="0.0048"/>
    <n v="0.17"/>
    <n v="0.0165"/>
    <n v="0.076"/>
    <n v="0.2775"/>
    <n v="24"/>
    <n v="336.863694267516"/>
    <n v="3.89498646496815"/>
    <n v="10.14100079617835"/>
    <n v="5.509125"/>
    <n v="4.63187579617835"/>
    <n v="111.16501910828032"/>
    <n v="8.99"/>
    <n v="0.33"/>
    <n v="14.0359872611465"/>
    <n v="0.33"/>
    <n v="14.0359872611465"/>
    <n v="1.2"/>
    <n v="10.788"/>
    <n v="0"/>
    <n v="0.56128890557803"/>
    <s v="DENTRO DA META"/>
    <x v="1"/>
    <n v="5.0459872611465"/>
    <n v="1.2"/>
    <n v="179.28"/>
    <n v="132.21899999999999"/>
    <n v="336.863694267516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20"/>
    <n v="10216703"/>
    <n v="7896029072615"/>
    <s v="ALIMENTO WHISKAS LATA ATUM AO MOLHO 290G"/>
    <x v="3"/>
    <n v="1540"/>
    <s v="GATOS - ALIMENTOS UMIDOS / PETISCOS"/>
    <s v="2309.90.10"/>
    <s v="UN"/>
    <n v="24"/>
    <n v="0"/>
    <s v="PRODUTO"/>
    <s v="33.929.075/0001-00"/>
    <n v="7.47"/>
    <n v="1.960875"/>
    <m/>
    <m/>
    <m/>
    <m/>
    <n v="5.509125"/>
    <n v="0.0102"/>
    <n v="0.0048"/>
    <n v="0.17"/>
    <n v="0.0165"/>
    <n v="0.076"/>
    <n v="0.2775"/>
    <n v="24"/>
    <n v="336.863694267516"/>
    <n v="3.89498646496815"/>
    <n v="10.14100079617835"/>
    <n v="5.509125"/>
    <n v="4.63187579617835"/>
    <n v="111.16501910828032"/>
    <n v="8.99"/>
    <n v="0.33"/>
    <n v="14.0359872611465"/>
    <n v="0.33"/>
    <n v="14.0359872611465"/>
    <n v="1.2"/>
    <n v="10.788"/>
    <n v="0"/>
    <n v="0.56128890557803"/>
    <s v="DENTRO DA META"/>
    <x v="1"/>
    <n v="5.0459872611465"/>
    <n v="1.2"/>
    <n v="179.28"/>
    <n v="132.21899999999999"/>
    <n v="336.863694267516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21"/>
    <n v="10216695"/>
    <n v="7896029079447"/>
    <s v="ALIMENTO WHISKAS LATA CARNE 290G"/>
    <x v="3"/>
    <n v="1540"/>
    <s v="GATOS - ALIMENTOS UMIDOS / PETISCOS"/>
    <s v="2309.90.10"/>
    <s v="UN"/>
    <n v="24"/>
    <n v="0"/>
    <s v="PRODUTO"/>
    <s v="33.929.075/0001-00"/>
    <n v="7.47"/>
    <n v="1.960875"/>
    <m/>
    <m/>
    <m/>
    <m/>
    <n v="5.509125"/>
    <n v="0.0102"/>
    <n v="0.0048"/>
    <n v="0.17"/>
    <n v="0.0165"/>
    <n v="0.076"/>
    <n v="0.2775"/>
    <n v="24"/>
    <n v="336.863694267516"/>
    <n v="3.89498646496815"/>
    <n v="10.14100079617835"/>
    <n v="5.509125"/>
    <n v="4.63187579617835"/>
    <n v="111.16501910828032"/>
    <n v="8.99"/>
    <n v="0.33"/>
    <n v="14.0359872611465"/>
    <n v="0.33"/>
    <n v="14.0359872611465"/>
    <n v="1.2"/>
    <n v="10.788"/>
    <n v="0"/>
    <n v="0.56128890557803"/>
    <s v="DENTRO DA META"/>
    <x v="1"/>
    <n v="5.0459872611465"/>
    <n v="1.2"/>
    <n v="179.28"/>
    <n v="132.21899999999999"/>
    <n v="336.863694267516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22"/>
    <n v="10216694"/>
    <n v="7896029072622"/>
    <s v="ALIMENTO WHISKAS LATA CARNE AO MOLHO 290G"/>
    <x v="3"/>
    <n v="1540"/>
    <s v="GATOS - ALIMENTOS UMIDOS / PETISCOS"/>
    <s v="2309.90.10"/>
    <s v="UN"/>
    <n v="24"/>
    <n v="0"/>
    <s v="PRODUTO"/>
    <s v="33.929.075/0001-00"/>
    <n v="7.47"/>
    <n v="1.960875"/>
    <m/>
    <m/>
    <m/>
    <m/>
    <n v="5.509125"/>
    <n v="0.0102"/>
    <n v="0.0048"/>
    <n v="0.17"/>
    <n v="0.0165"/>
    <n v="0.076"/>
    <n v="0.2775"/>
    <n v="24"/>
    <n v="336.863694267516"/>
    <n v="3.89498646496815"/>
    <n v="10.14100079617835"/>
    <n v="5.509125"/>
    <n v="4.63187579617835"/>
    <n v="111.16501910828032"/>
    <n v="8.99"/>
    <n v="0.33"/>
    <n v="14.0359872611465"/>
    <n v="0.33"/>
    <n v="14.0359872611465"/>
    <n v="1.2"/>
    <n v="10.788"/>
    <n v="0"/>
    <n v="0.56128890557803"/>
    <s v="DENTRO DA META"/>
    <x v="1"/>
    <n v="5.0459872611465"/>
    <n v="1.2"/>
    <n v="179.28"/>
    <n v="132.21899999999999"/>
    <n v="336.863694267516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23"/>
    <n v="10216704"/>
    <n v="7896029079461"/>
    <s v="ALIMENTO WHISKAS LATA FRANGO 290G"/>
    <x v="3"/>
    <n v="1540"/>
    <s v="GATOS - ALIMENTOS UMIDOS / PETISCOS"/>
    <s v="2309.90.10"/>
    <s v="UN"/>
    <n v="24"/>
    <n v="0"/>
    <s v="PRODUTO"/>
    <s v="33.929.075/0001-00"/>
    <n v="7.47"/>
    <n v="1.960875"/>
    <m/>
    <m/>
    <m/>
    <m/>
    <n v="5.509125"/>
    <n v="0.0102"/>
    <n v="0.0048"/>
    <n v="0.17"/>
    <n v="0.0165"/>
    <n v="0.076"/>
    <n v="0.2775"/>
    <n v="24"/>
    <n v="336.863694267516"/>
    <n v="3.89498646496815"/>
    <n v="10.14100079617835"/>
    <n v="5.509125"/>
    <n v="4.63187579617835"/>
    <n v="111.16501910828032"/>
    <n v="8.99"/>
    <n v="0.33"/>
    <n v="14.0359872611465"/>
    <n v="0.33"/>
    <n v="14.0359872611465"/>
    <n v="1.2"/>
    <n v="10.788"/>
    <n v="0"/>
    <n v="0.56128890557803"/>
    <s v="DENTRO DA META"/>
    <x v="1"/>
    <n v="5.0459872611465"/>
    <n v="1.2"/>
    <n v="179.28"/>
    <n v="132.21899999999999"/>
    <n v="336.863694267516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24"/>
    <n v="10216693"/>
    <n v="7896029079485"/>
    <s v="ALIMENTO WHISKAS LATA PEIXE 290G"/>
    <x v="3"/>
    <n v="1540"/>
    <s v="GATOS - ALIMENTOS UMIDOS / PETISCOS"/>
    <s v="2309.90.10"/>
    <s v="UN"/>
    <n v="24"/>
    <n v="0"/>
    <s v="PRODUTO"/>
    <s v="33.929.075/0001-00"/>
    <n v="7.47"/>
    <n v="1.960875"/>
    <m/>
    <m/>
    <m/>
    <m/>
    <n v="5.509125"/>
    <n v="0.0102"/>
    <n v="0.0048"/>
    <n v="0.17"/>
    <n v="0.0165"/>
    <n v="0.076"/>
    <n v="0.2775"/>
    <n v="24"/>
    <n v="336.863694267516"/>
    <n v="3.89498646496815"/>
    <n v="10.14100079617835"/>
    <n v="5.509125"/>
    <n v="4.63187579617835"/>
    <n v="111.16501910828032"/>
    <n v="8.99"/>
    <n v="0.33"/>
    <n v="14.0359872611465"/>
    <n v="0.33"/>
    <n v="14.0359872611465"/>
    <n v="1.2"/>
    <n v="10.788"/>
    <n v="0"/>
    <n v="0.56128890557803"/>
    <s v="DENTRO DA META"/>
    <x v="1"/>
    <n v="5.0459872611465"/>
    <n v="1.2"/>
    <n v="179.28"/>
    <n v="132.21899999999999"/>
    <n v="336.863694267516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08"/>
    <n v="10220627"/>
    <n v="7896029019009"/>
    <s v="ALIMENTO PEDIGREE SCH AD RM FGO MOL 100G"/>
    <x v="3"/>
    <n v="590"/>
    <s v="CACHORRO - ALIMENTOS UMIDOS / PETISCOS"/>
    <s v="2309.90.10"/>
    <s v="UN"/>
    <n v="36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36"/>
    <n v="140.02165605095544"/>
    <n v="1.07933359872612"/>
    <n v="2.81015684713376"/>
    <n v="1.526625"/>
    <n v="1.28353184713376"/>
    <n v="46.20714649681531"/>
    <n v="2.61"/>
    <n v="0.33"/>
    <n v="3.88949044585987"/>
    <n v="0.33"/>
    <n v="3.88949044585987"/>
    <n v="1.5"/>
    <n v="3.915"/>
    <n v="0"/>
    <n v="0.49022622446738"/>
    <s v="DENTRO DA META"/>
    <x v="0"/>
    <n v="1.27949044585987"/>
    <n v="1.5"/>
    <n v="74.52"/>
    <n v="54.95849999999999"/>
    <n v="140.02165605095544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09"/>
    <n v="10220621"/>
    <n v="7896029022245"/>
    <s v="ALIMENTO PEDIGREE SCH AD RP CARNE MOL 100G"/>
    <x v="3"/>
    <n v="590"/>
    <s v="CACHORRO - ALIMENTOS UMIDOS / PETISCOS"/>
    <s v="2309.90.10"/>
    <s v="UN"/>
    <n v="36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36"/>
    <n v="140.02165605095544"/>
    <n v="1.07933359872612"/>
    <n v="2.81015684713376"/>
    <n v="1.526625"/>
    <n v="1.28353184713376"/>
    <n v="46.20714649681531"/>
    <n v="2.61"/>
    <n v="0.33"/>
    <n v="3.88949044585987"/>
    <n v="0.33"/>
    <n v="3.88949044585987"/>
    <n v="1.5"/>
    <n v="3.915"/>
    <n v="0"/>
    <n v="0.49022622446738"/>
    <s v="DENTRO DA META"/>
    <x v="0"/>
    <n v="1.27949044585987"/>
    <n v="1.5"/>
    <n v="74.52"/>
    <n v="54.95849999999999"/>
    <n v="140.02165605095544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11"/>
    <n v="10219426"/>
    <n v="7896029022276"/>
    <s v="ALIMENTO PEDIGREE SCH AD RP CORD MOL 100G"/>
    <x v="3"/>
    <n v="590"/>
    <s v="CACHORRO - ALIMENTOS UMIDOS / PETISCOS"/>
    <s v="2309.90.10"/>
    <s v="UN"/>
    <n v="36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36"/>
    <n v="140.02165605095544"/>
    <n v="1.07933359872612"/>
    <n v="2.81015684713376"/>
    <n v="1.526625"/>
    <n v="1.28353184713376"/>
    <n v="46.20714649681531"/>
    <n v="2.61"/>
    <n v="0.33"/>
    <n v="3.88949044585987"/>
    <n v="0.33"/>
    <n v="3.88949044585987"/>
    <n v="1.5"/>
    <n v="3.915"/>
    <n v="0"/>
    <n v="0.49022622446738"/>
    <s v="DENTRO DA META"/>
    <x v="0"/>
    <n v="1.27949044585987"/>
    <n v="1.5"/>
    <n v="74.52"/>
    <n v="54.95849999999999"/>
    <n v="140.02165605095544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13"/>
    <n v="10220622"/>
    <n v="7896029022252"/>
    <s v="ALIMENTO PEDIGREE SCH FILHO FGO MOL 100G"/>
    <x v="3"/>
    <n v="590"/>
    <s v="CACHORRO - ALIMENTOS UMIDOS / PETISCOS"/>
    <s v="2309.90.10"/>
    <s v="UN"/>
    <n v="36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36"/>
    <n v="140.02165605095544"/>
    <n v="1.07933359872612"/>
    <n v="2.81015684713376"/>
    <n v="1.526625"/>
    <n v="1.28353184713376"/>
    <n v="46.20714649681531"/>
    <n v="2.61"/>
    <n v="0.33"/>
    <n v="3.88949044585987"/>
    <n v="0.33"/>
    <n v="3.88949044585987"/>
    <n v="1.5"/>
    <n v="3.915"/>
    <n v="0"/>
    <n v="0.49022622446738"/>
    <s v="DENTRO DA META"/>
    <x v="0"/>
    <n v="1.27949044585987"/>
    <n v="1.5"/>
    <n v="74.52"/>
    <n v="54.95849999999999"/>
    <n v="140.02165605095544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25"/>
    <n v="10220631"/>
    <n v="7896029046562"/>
    <s v="ALIMENTO WHISKAS SACHE AD ATUM MOLHO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26"/>
    <n v="10220636"/>
    <n v="7896029046616"/>
    <s v="ALIMENTO WHISKAS SACHE AD CARNE JELLY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27"/>
    <n v="10220632"/>
    <n v="7896029046609"/>
    <s v="ALIMENTO WHISKAS SACHE AD CARNE MOLHO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28"/>
    <n v="10220629"/>
    <n v="7896029046197"/>
    <s v="ALIMENTO WHISKAS SACHE AD CORD MOLHO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29"/>
    <n v="10220628"/>
    <n v="7896029046173"/>
    <s v="ALIMENTO WHISKAS SACHE AD FRANGO MOLHO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30"/>
    <n v="10220635"/>
    <n v="7896029046593"/>
    <s v="ALIMENTO WHISKAS SACHE AD PEIXE JELLY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31"/>
    <n v="10220630"/>
    <n v="7896029046296"/>
    <s v="ALIMENTO WHISKAS SACHE AD SALMAO MOLHO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32"/>
    <n v="10220644"/>
    <n v="7896029046623"/>
    <s v="ALIMENTO WHISKAS SACHE CAST CARNE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33"/>
    <n v="10220643"/>
    <n v="7896029046555"/>
    <s v="ALIMENTO WHISKAS SACHE CAST PEIXE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34"/>
    <n v="10220633"/>
    <n v="7896029047101"/>
    <s v="ALIMENTO WHISKAS SACHE FIL CARNE MOLHO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35"/>
    <n v="10220634"/>
    <n v="7896029047279"/>
    <s v="ALIMENTO WHISKAS SACHE FIL FRANGO MOLHO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36"/>
    <n v="10220637"/>
    <n v="7896029047286"/>
    <s v="ALIMENTO WHISKAS SACHE FILH CARNE JELLY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37"/>
    <n v="10220647"/>
    <n v="7896029047446"/>
    <s v="ALIMENTO WHISKAS SACHE SEN CARNE JELLY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38"/>
    <n v="10220645"/>
    <n v="7896029047316"/>
    <s v="ALIMENTO WHISKAS SACHE SEN CARNE MOLHO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39"/>
    <n v="10220646"/>
    <n v="7896029047385"/>
    <s v="ALIMENTO WHISKAS SACHE SEN PEIXE MOLHO 85G"/>
    <x v="3"/>
    <n v="1540"/>
    <s v="GATOS - ALIMENTOS UMIDOS / PETISCOS"/>
    <s v="2309.90.10"/>
    <s v="UN"/>
    <n v="40"/>
    <n v="0"/>
    <s v="PRODUTO"/>
    <s v="33.929.075/0001-00"/>
    <n v="2.07"/>
    <n v="0.543375"/>
    <m/>
    <m/>
    <m/>
    <m/>
    <n v="1.526625"/>
    <n v="0.0102"/>
    <n v="0.0048"/>
    <n v="0.17"/>
    <n v="0.0165"/>
    <n v="0.076"/>
    <n v="0.2775"/>
    <n v="40"/>
    <n v="155.57961783439492"/>
    <n v="1.07933359872612"/>
    <n v="2.81015684713376"/>
    <n v="1.526625"/>
    <n v="1.28353184713376"/>
    <n v="51.34127388535034"/>
    <n v="2.64"/>
    <n v="0.33"/>
    <n v="3.88949044585987"/>
    <n v="0.33"/>
    <n v="3.88949044585987"/>
    <n v="1.5"/>
    <n v="3.96"/>
    <n v="0"/>
    <n v="0.47329183555298"/>
    <s v="DENTRO DA META"/>
    <x v="0"/>
    <n v="1.24949044585987"/>
    <n v="1.5"/>
    <n v="82.8"/>
    <n v="61.065"/>
    <n v="155.57961783439492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698"/>
    <n v="10229983"/>
    <n v="7896029052365"/>
    <s v="ALIMENTO PEDIGREE DENTASTIX R GDE 7STICKS 270G"/>
    <x v="3"/>
    <n v="590"/>
    <s v="CACHORRO - ALIMENTOS UMIDOS / PETISCOS"/>
    <s v="2309.10.00"/>
    <s v="UN"/>
    <n v="10"/>
    <n v="0"/>
    <s v="PRODUTO"/>
    <s v="33.929.075/0001-00"/>
    <n v="16.46"/>
    <n v="4.32075"/>
    <m/>
    <m/>
    <m/>
    <m/>
    <n v="12.13925"/>
    <n v="0.0102"/>
    <n v="0.0048"/>
    <n v="0.17"/>
    <n v="0.0165"/>
    <n v="0.076"/>
    <n v="0.2775"/>
    <n v="10"/>
    <n v="309.28025477707018"/>
    <n v="8.5825270700637"/>
    <n v="22.34549840764332"/>
    <n v="12.13925"/>
    <n v="10.20624840764332"/>
    <n v="102.06248407643318"/>
    <n v="25.29"/>
    <n v="0.33"/>
    <n v="30.92802547770702"/>
    <n v="0.33"/>
    <n v="30.92802547770702"/>
    <n v="1.3"/>
    <n v="32.877"/>
    <n v="0"/>
    <n v="0.22293497341665"/>
    <s v="DENTRO DA META"/>
    <x v="0"/>
    <n v="5.63802547770702"/>
    <n v="1.3"/>
    <n v="164.60000000000002"/>
    <n v="121.39250000000001"/>
    <n v="309.28025477707018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699"/>
    <n v="10229971"/>
    <n v="7896029052341"/>
    <s v="ALIMENTO PEDIGREE DENTASTIX R MED 3 STICKS 77G"/>
    <x v="3"/>
    <n v="590"/>
    <s v="CACHORRO - ALIMENTOS UMIDOS / PETISCOS"/>
    <s v="2309.10.00"/>
    <s v="UN"/>
    <n v="18"/>
    <n v="0"/>
    <s v="PRODUTO"/>
    <s v="33.929.075/0001-00"/>
    <n v="6.58"/>
    <n v="1.72725"/>
    <m/>
    <m/>
    <m/>
    <m/>
    <n v="4.85275"/>
    <n v="0.0102"/>
    <n v="0.0048"/>
    <n v="0.17"/>
    <n v="0.0165"/>
    <n v="0.076"/>
    <n v="0.2775"/>
    <n v="18"/>
    <n v="222.5464968152867"/>
    <n v="3.43092515923567"/>
    <n v="8.93276910828026"/>
    <n v="4.85275"/>
    <n v="4.08001910828026"/>
    <n v="73.44034394904463"/>
    <n v="10.37"/>
    <n v="0.33"/>
    <n v="12.36369426751593"/>
    <n v="0.33"/>
    <n v="12.36369426751593"/>
    <n v="1.2"/>
    <n v="12.444"/>
    <n v="0"/>
    <n v="0.19225595636605"/>
    <s v="DENTRO DA META"/>
    <x v="0"/>
    <n v="1.99369426751593"/>
    <n v="1.2"/>
    <n v="118.44"/>
    <n v="87.34950000000001"/>
    <n v="222.5464968152867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00"/>
    <n v="10229972"/>
    <n v="7896029052358"/>
    <s v="ALIMENTO PEDIGREE DENTASTIX R MED 7STICKS 180G"/>
    <x v="3"/>
    <n v="590"/>
    <s v="CACHORRO - ALIMENTOS UMIDOS / PETISCOS"/>
    <s v="2309.10.00"/>
    <s v="UN"/>
    <n v="10"/>
    <n v="0"/>
    <s v="PRODUTO"/>
    <s v="33.929.075/0001-00"/>
    <n v="10.53"/>
    <n v="2.764125"/>
    <m/>
    <m/>
    <m/>
    <m/>
    <n v="7.765875"/>
    <n v="0.0102"/>
    <n v="0.0048"/>
    <n v="0.17"/>
    <n v="0.0165"/>
    <n v="0.076"/>
    <n v="0.2775"/>
    <n v="10"/>
    <n v="197.85668789808921"/>
    <n v="5.49052308917198"/>
    <n v="14.29514570063694"/>
    <n v="7.765875"/>
    <n v="6.52927070063694"/>
    <n v="65.29270700636944"/>
    <n v="16.82"/>
    <n v="0.33"/>
    <n v="19.78566878980892"/>
    <n v="0.33"/>
    <n v="19.78566878980892"/>
    <n v="1.2"/>
    <n v="20.184"/>
    <n v="0"/>
    <n v="0.17631800177223"/>
    <s v="DENTRO DA META"/>
    <x v="0"/>
    <n v="2.96566878980892"/>
    <n v="1.2"/>
    <n v="105.3"/>
    <n v="77.65875"/>
    <n v="197.85668789808921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02"/>
    <n v="10229970"/>
    <n v="7896029052334"/>
    <s v="ALIMENTO PEDIGREE DENTASTIX R PEQ 7STICKS 110G"/>
    <x v="3"/>
    <n v="590"/>
    <s v="CACHORRO - ALIMENTOS UMIDOS / PETISCOS"/>
    <s v="2309.10.00"/>
    <s v="UN"/>
    <n v="10"/>
    <n v="0"/>
    <s v="PRODUTO"/>
    <s v="33.929.075/0001-00"/>
    <n v="9.87"/>
    <n v="2.590875"/>
    <m/>
    <m/>
    <m/>
    <m/>
    <n v="7.279125"/>
    <n v="0.0102"/>
    <n v="0.0048"/>
    <n v="0.17"/>
    <n v="0.0165"/>
    <n v="0.076"/>
    <n v="0.2775"/>
    <n v="10"/>
    <n v="185.45541401273886"/>
    <n v="5.1463877388535"/>
    <n v="13.39915366242038"/>
    <n v="7.279125"/>
    <n v="6.12002866242038"/>
    <n v="61.20028662420383"/>
    <n v="15.81"/>
    <n v="0.33"/>
    <n v="18.54554140127389"/>
    <n v="0.33"/>
    <n v="18.54554140127389"/>
    <n v="1.2"/>
    <n v="18.972"/>
    <n v="0"/>
    <n v="0.17302602158595"/>
    <s v="DENTRO DA META"/>
    <x v="0"/>
    <n v="2.73554140127389"/>
    <n v="1.2"/>
    <n v="98.69999999999999"/>
    <n v="72.79124999999999"/>
    <n v="185.45541401273886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701"/>
    <n v="10229969"/>
    <n v="7896029052327"/>
    <s v="ALIMENTO PEDIGREE DENTASTIX R PEQ 3 STICKS 18X45G PH1"/>
    <x v="3"/>
    <n v="590"/>
    <s v="CACHORRO - ALIMENTOS UMIDOS / PETISCOS"/>
    <s v="2309.10.00"/>
    <s v="UN"/>
    <n v="18"/>
    <n v="0"/>
    <s v="PRODUTO"/>
    <s v="33.929.075/0001-00"/>
    <n v="5.92"/>
    <n v="1.554"/>
    <m/>
    <m/>
    <m/>
    <m/>
    <n v="4.366"/>
    <n v="0.0102"/>
    <n v="0.0048"/>
    <n v="0.17"/>
    <n v="0.0165"/>
    <n v="0.076"/>
    <n v="0.2775"/>
    <n v="18"/>
    <n v="200.22420382165609"/>
    <n v="3.0867898089172"/>
    <n v="8.0367770700637"/>
    <n v="4.366"/>
    <n v="3.6707770700637"/>
    <n v="66.07398726114653"/>
    <n v="9.52"/>
    <n v="0.33"/>
    <n v="11.12356687898089"/>
    <n v="0.33"/>
    <n v="11.12356687898089"/>
    <n v="1.2"/>
    <n v="11.424"/>
    <n v="0"/>
    <n v="0.16844189905261"/>
    <s v="DENTRO DA META"/>
    <x v="0"/>
    <n v="1.60356687898089"/>
    <n v="1.2"/>
    <n v="106.56"/>
    <n v="78.58799999999999"/>
    <n v="200.22420382165609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683"/>
    <n v="10109268"/>
    <n v="7896029028414"/>
    <s v="ALIMENTO DREAMIES CARNE 40G"/>
    <x v="3"/>
    <n v="1540"/>
    <s v="GATOS - ALIMENTOS UMIDOS / PETISCOS"/>
    <s v="2309.10.00"/>
    <s v="UN"/>
    <n v="44"/>
    <n v="0"/>
    <s v="PRODUTO"/>
    <s v="33.929.075/0001-00"/>
    <n v="3.95"/>
    <n v="1.036875"/>
    <m/>
    <m/>
    <m/>
    <m/>
    <n v="2.913125"/>
    <n v="0.0102"/>
    <n v="0.0048"/>
    <n v="0.17"/>
    <n v="0.0165"/>
    <n v="0.076"/>
    <n v="0.2775"/>
    <n v="44"/>
    <n v="326.56687898089177"/>
    <n v="2.05959792993631"/>
    <n v="5.36237659235669"/>
    <n v="2.913125"/>
    <n v="2.44925159235669"/>
    <n v="107.76707006369433"/>
    <n v="6.52"/>
    <n v="0.33"/>
    <n v="7.421974522293"/>
    <n v="0.33"/>
    <n v="7.421974522293"/>
    <n v="1.2"/>
    <n v="7.824"/>
    <n v="0"/>
    <n v="0.13833965065843"/>
    <s v="DENTRO DA META"/>
    <x v="0"/>
    <n v="0.901974522293"/>
    <n v="1.2"/>
    <n v="173.80000000000001"/>
    <n v="128.17750000000001"/>
    <n v="326.56687898089177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684"/>
    <n v="10109272"/>
    <n v="7896029028438"/>
    <s v="ALIMENTO DREAMIES FRANGO 40G"/>
    <x v="3"/>
    <n v="1540"/>
    <s v="GATOS - ALIMENTOS UMIDOS / PETISCOS"/>
    <s v="2309.10.00"/>
    <s v="UN"/>
    <n v="44"/>
    <n v="0"/>
    <s v="PRODUTO"/>
    <s v="33.929.075/0001-00"/>
    <n v="3.95"/>
    <n v="1.036875"/>
    <m/>
    <m/>
    <m/>
    <m/>
    <n v="2.913125"/>
    <n v="0.0102"/>
    <n v="0.0048"/>
    <n v="0.17"/>
    <n v="0.0165"/>
    <n v="0.076"/>
    <n v="0.2775"/>
    <n v="44"/>
    <n v="326.56687898089177"/>
    <n v="2.05959792993631"/>
    <n v="5.36237659235669"/>
    <n v="2.913125"/>
    <n v="2.44925159235669"/>
    <n v="107.76707006369433"/>
    <n v="6.52"/>
    <n v="0.33"/>
    <n v="7.421974522293"/>
    <n v="0.33"/>
    <n v="7.421974522293"/>
    <n v="1.2"/>
    <n v="7.824"/>
    <n v="0"/>
    <n v="0.13833965065843"/>
    <s v="DENTRO DA META"/>
    <x v="0"/>
    <n v="0.901974522293"/>
    <n v="1.2"/>
    <n v="173.80000000000001"/>
    <n v="128.17750000000001"/>
    <n v="326.56687898089177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0"/>
    <n v="220685"/>
    <n v="10109275"/>
    <n v="7896029028636"/>
    <s v="ALIMENTO DREAMIES QUEIJO 40G"/>
    <x v="3"/>
    <n v="1540"/>
    <s v="GATOS - ALIMENTOS UMIDOS / PETISCOS"/>
    <s v="2309.10.00"/>
    <s v="UN"/>
    <n v="44"/>
    <n v="0"/>
    <s v="PRODUTO"/>
    <s v="33.929.075/0001-00"/>
    <n v="3.95"/>
    <n v="1.036875"/>
    <m/>
    <m/>
    <m/>
    <m/>
    <n v="2.913125"/>
    <n v="0.0102"/>
    <n v="0.0048"/>
    <n v="0.17"/>
    <n v="0.0165"/>
    <n v="0.076"/>
    <n v="0.2775"/>
    <n v="44"/>
    <n v="326.56687898089177"/>
    <n v="2.05959792993631"/>
    <n v="5.36237659235669"/>
    <n v="2.913125"/>
    <n v="2.44925159235669"/>
    <n v="107.76707006369433"/>
    <n v="6.52"/>
    <n v="0.33"/>
    <n v="7.421974522293"/>
    <n v="0.33"/>
    <n v="7.421974522293"/>
    <n v="1.2"/>
    <n v="7.824"/>
    <n v="0"/>
    <n v="0.13833965065843"/>
    <s v="DENTRO DA META"/>
    <x v="0"/>
    <n v="0.901974522293"/>
    <n v="1.2"/>
    <n v="173.80000000000001"/>
    <n v="128.17750000000001"/>
    <n v="326.56687898089177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1"/>
    <n v="220317"/>
    <n v="459"/>
    <n v="7896314708861"/>
    <s v="SACO P/ LIXO 100 LTS AZUL EM ROLO (12 ROLOS C/ 15 UN) - 886"/>
    <x v="6"/>
    <n v="3160"/>
    <s v="SACOS DE LIXO"/>
    <s v="3923.21.90"/>
    <s v="UN"/>
    <n v="12"/>
    <n v="0"/>
    <s v="PRODUTO"/>
    <s v="33.929.075/0001-00"/>
    <n v="8.24"/>
    <n v="2.163"/>
    <m/>
    <m/>
    <m/>
    <m/>
    <n v="6.077"/>
    <n v="0.0102"/>
    <n v="0.0048"/>
    <n v="0.17"/>
    <n v="0.0165"/>
    <n v="0.076"/>
    <n v="0.2775"/>
    <n v="12"/>
    <n v="185.79363057324846"/>
    <n v="4.29647770700637"/>
    <n v="11.18632484076433"/>
    <n v="6.077"/>
    <n v="5.10932484076433"/>
    <n v="61.311898089172"/>
    <n v="9.3"/>
    <n v="0.33"/>
    <n v="15.4828025477707"/>
    <n v="0.33"/>
    <n v="15.4828025477707"/>
    <n v="1.2"/>
    <n v="11.16"/>
    <n v="0"/>
    <n v="0.66481747825491"/>
    <s v="DENTRO DA META"/>
    <x v="1"/>
    <n v="6.1828025477707"/>
    <n v="1.2"/>
    <n v="98.88"/>
    <n v="72.92400000000001"/>
    <n v="185.79363057324846"/>
    <x v="1"/>
    <s v="SOURCING"/>
    <n v="1"/>
    <s v="EXEC"/>
    <s v="Comercial"/>
    <s v="SIM"/>
    <s v="SIM"/>
    <s v="00 - Mercadoria para Revenda"/>
    <m/>
    <m/>
    <m/>
    <m/>
    <m/>
    <m/>
    <s v="F000003"/>
    <n v="138"/>
    <n v="140.62200000000001"/>
    <n v="121"/>
    <m/>
    <s v="SP"/>
    <s v="Revenda"/>
    <n v="5102"/>
    <m/>
    <m/>
    <m/>
    <m/>
    <m/>
    <m/>
    <m/>
    <n v="102"/>
    <n v="8"/>
    <n v="8"/>
    <m/>
  </r>
  <r>
    <x v="2"/>
    <n v="220407"/>
    <n v="1131"/>
    <n v="7896006711117"/>
    <s v="ARROZ BRANCO T1 CAMIL - 1 kg"/>
    <x v="9"/>
    <n v="250"/>
    <s v="ARROZ NACIONAL"/>
    <s v="1006.30.21"/>
    <s v="UN"/>
    <n v="10"/>
    <n v="0"/>
    <s v="PRODUTO"/>
    <s v="64.904.295/0036-33"/>
    <n v="4.4170488905276"/>
    <n v="1.1594753337635"/>
    <m/>
    <m/>
    <m/>
    <m/>
    <n v="3.25757355676411"/>
    <n v="0.0102"/>
    <n v="0.0048"/>
    <n v="0.17"/>
    <n v="0.0165"/>
    <n v="0.076"/>
    <n v="0.2775"/>
    <n v="12"/>
    <n v="99.59460555711925"/>
    <n v="2.30312525350838"/>
    <n v="5.99642520958489"/>
    <n v="3.25757355676411"/>
    <n v="2.73885165282078"/>
    <n v="32.86621983384936"/>
    <n v="5.6"/>
    <n v="0.33"/>
    <n v="8.29955046309327"/>
    <n v="0.33"/>
    <n v="8.29955046309327"/>
    <n v="1.2"/>
    <n v="6.72"/>
    <n v="0"/>
    <n v="0.48206258269523"/>
    <s v="DENTRO DA META"/>
    <x v="1"/>
    <n v="2.69955046309327"/>
    <n v="1.2"/>
    <n v="53.00458668633124"/>
    <n v="39.09088268116929"/>
    <n v="99.59460555711925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08"/>
    <n v="1131"/>
    <n v="7896006711117"/>
    <s v="ARROZ BRANCO T1 CAMIL - 1 kg"/>
    <x v="9"/>
    <n v="250"/>
    <s v="ARROZ NACIONAL"/>
    <s v="1006.30.21"/>
    <s v="UN"/>
    <n v="30"/>
    <n v="0"/>
    <s v="PRODUTO"/>
    <s v="64.904.295/0036-33"/>
    <n v="4.41704889052761"/>
    <n v="1.1594753337635"/>
    <m/>
    <m/>
    <m/>
    <m/>
    <n v="3.25757355676411"/>
    <n v="0.0102"/>
    <n v="0.0048"/>
    <n v="0.17"/>
    <n v="0.0165"/>
    <n v="0.076"/>
    <n v="0.2775"/>
    <n v="12"/>
    <n v="99.59460555711939"/>
    <n v="2.30312525350839"/>
    <n v="5.9964252095849"/>
    <n v="3.25757355676411"/>
    <n v="2.73885165282078"/>
    <n v="32.86621983384941"/>
    <n v="5.6"/>
    <n v="0.33"/>
    <n v="8.29955046309328"/>
    <n v="0.33"/>
    <n v="8.29955046309328"/>
    <n v="1.2"/>
    <n v="6.72"/>
    <n v="0"/>
    <n v="0.48206258269523"/>
    <s v="DENTRO DA META"/>
    <x v="1"/>
    <n v="2.69955046309328"/>
    <n v="1.2"/>
    <n v="53.00458668633132"/>
    <n v="39.09088268116935"/>
    <n v="99.59460555711939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09"/>
    <n v="1152"/>
    <n v="7896006711124"/>
    <s v="ARROZ BRANCO T1 CAMIL - 2kg"/>
    <x v="9"/>
    <n v="250"/>
    <s v="ARROZ NACIONAL"/>
    <s v="1006.30.21"/>
    <s v="UN"/>
    <n v="15"/>
    <n v="0"/>
    <s v="PRODUTO"/>
    <s v="64.904.295/0036-33"/>
    <n v="8.83409778105522"/>
    <n v="2.318950667527"/>
    <m/>
    <m/>
    <m/>
    <m/>
    <n v="6.51514711352822"/>
    <n v="0.0102"/>
    <n v="0.0048"/>
    <n v="0.17"/>
    <n v="0.0165"/>
    <n v="0.076"/>
    <n v="0.2775"/>
    <n v="12"/>
    <n v="199.18921111423879"/>
    <n v="4.60625050701677"/>
    <n v="11.99285041916979"/>
    <n v="6.51514711352822"/>
    <n v="5.47770330564157"/>
    <n v="65.73243966769881"/>
    <n v="11.21"/>
    <n v="0.33"/>
    <n v="16.59910092618657"/>
    <n v="0.33"/>
    <n v="16.59910092618657"/>
    <n v="1.2"/>
    <n v="13.452"/>
    <n v="0"/>
    <n v="0.48074049296936"/>
    <s v="DENTRO DA META"/>
    <x v="1"/>
    <n v="5.38910092618656"/>
    <n v="1.2"/>
    <n v="106.00917337266264"/>
    <n v="78.18176536233869"/>
    <n v="199.18921111423879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10"/>
    <n v="1125"/>
    <n v="7896006711155"/>
    <s v="ARROZ BRANCO T1 CAMIL - 5 kg"/>
    <x v="9"/>
    <n v="250"/>
    <s v="ARROZ NACIONAL"/>
    <s v="1006.30.21"/>
    <s v="UN"/>
    <n v="6"/>
    <n v="0"/>
    <s v="PRODUTO"/>
    <s v="64.904.295/0036-33"/>
    <n v="22.08524445263805"/>
    <n v="5.79737666881749"/>
    <m/>
    <m/>
    <m/>
    <m/>
    <n v="16.28786778382056"/>
    <n v="0.0102"/>
    <n v="0.0048"/>
    <n v="0.17"/>
    <n v="0.0165"/>
    <n v="0.076"/>
    <n v="0.2775"/>
    <n v="12"/>
    <n v="497.97302778559697"/>
    <n v="11.51562626754193"/>
    <n v="29.98212604792448"/>
    <n v="16.28786778382056"/>
    <n v="13.69425826410392"/>
    <n v="164.33109916924701"/>
    <n v="23.25"/>
    <n v="0.33"/>
    <n v="41.49775231546641"/>
    <n v="0.33"/>
    <n v="41.49775231546641"/>
    <n v="1.2"/>
    <n v="27.9"/>
    <n v="0"/>
    <n v="0.78484956195554"/>
    <s v="DENTRO DA META"/>
    <x v="1"/>
    <n v="18.24775231546641"/>
    <n v="1.2"/>
    <n v="265.02293343165661"/>
    <n v="195.45441340584676"/>
    <n v="497.97302778559697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14"/>
    <n v="9879"/>
    <n v="7896006798781"/>
    <s v="ARROZ CULINÁRIA ITALIANA T1 CAMIL - 1 kg"/>
    <x v="9"/>
    <n v="250"/>
    <s v="ARROZ NACIONAL"/>
    <s v="1006.30.21"/>
    <s v="UN"/>
    <n v="10"/>
    <n v="0"/>
    <s v="PRODUTO"/>
    <s v="64.904.295/0036-33"/>
    <n v="14.37354103880324"/>
    <n v="3.77305452268585"/>
    <m/>
    <m/>
    <m/>
    <m/>
    <n v="10.60048651611739"/>
    <n v="0.0102"/>
    <n v="0.0048"/>
    <n v="0.17"/>
    <n v="0.0165"/>
    <n v="0.076"/>
    <n v="0.2775"/>
    <n v="12"/>
    <n v="324.09130749913032"/>
    <n v="7.49461148591739"/>
    <n v="19.51299747234347"/>
    <n v="10.60048651611739"/>
    <n v="8.91251095622609"/>
    <n v="106.95013147471303"/>
    <n v="16.31"/>
    <n v="0.33"/>
    <n v="27.00760895826086"/>
    <n v="0.33"/>
    <n v="27.00760895826086"/>
    <n v="1.2"/>
    <n v="19.572"/>
    <n v="0"/>
    <n v="0.65589263999147"/>
    <s v="DENTRO DA META"/>
    <x v="1"/>
    <n v="10.69760895826086"/>
    <n v="1.2"/>
    <n v="172.48249246563881"/>
    <n v="127.20583819340862"/>
    <n v="324.09130749913032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16"/>
    <n v="1631"/>
    <n v="7896006716112"/>
    <s v="ARROZ PARBOILIZADO T1 CAMIL - 1 kg"/>
    <x v="9"/>
    <n v="250"/>
    <s v="ARROZ NACIONAL"/>
    <s v="1006.30.11"/>
    <s v="UN"/>
    <n v="10"/>
    <n v="0"/>
    <s v="PRODUTO"/>
    <s v="64.904.295/0036-33"/>
    <n v="4.32492467591972"/>
    <n v="1.13529272742893"/>
    <m/>
    <m/>
    <m/>
    <m/>
    <n v="3.1896319484908"/>
    <n v="0.0102"/>
    <n v="0.0048"/>
    <n v="0.17"/>
    <n v="0.0165"/>
    <n v="0.076"/>
    <n v="0.2775"/>
    <n v="12"/>
    <n v="97.51740989016452"/>
    <n v="2.25509010371005"/>
    <n v="5.87136072047032"/>
    <n v="3.1896319484908"/>
    <n v="2.68172877197952"/>
    <n v="32.18074526375429"/>
    <n v="9.99"/>
    <n v="0.33"/>
    <n v="8.12645082418038"/>
    <n v="0.33"/>
    <n v="8.12645082418038"/>
    <n v="1.2"/>
    <n v="11.988"/>
    <n v="0"/>
    <n v="-0.186541459041"/>
    <s v="DENTRO DA META"/>
    <x v="0"/>
    <n v="-1.86354917581962"/>
    <n v="1.2"/>
    <n v="51.89909611103668"/>
    <n v="38.27558338188956"/>
    <n v="97.51740989016452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17"/>
    <n v="1631"/>
    <n v="7896006716112"/>
    <s v="ARROZ PARBOILIZADO T1 CAMIL - 1 kg"/>
    <x v="9"/>
    <n v="250"/>
    <s v="ARROZ NACIONAL"/>
    <s v="1006.30.11"/>
    <s v="UN"/>
    <n v="30"/>
    <n v="0"/>
    <s v="PRODUTO"/>
    <s v="64.904.295/0036-33"/>
    <n v="4.32492467591973"/>
    <n v="1.13529272742893"/>
    <m/>
    <m/>
    <m/>
    <m/>
    <n v="3.1896319484908"/>
    <n v="0.0102"/>
    <n v="0.0048"/>
    <n v="0.17"/>
    <n v="0.0165"/>
    <n v="0.076"/>
    <n v="0.2775"/>
    <n v="12"/>
    <n v="97.5174098901646"/>
    <n v="2.25509010371006"/>
    <n v="5.87136072047033"/>
    <n v="3.1896319484908"/>
    <n v="2.68172877197953"/>
    <n v="32.18074526375432"/>
    <n v="9.99"/>
    <n v="0.33"/>
    <n v="8.12645082418038"/>
    <n v="0.33"/>
    <n v="8.12645082418038"/>
    <n v="1.2"/>
    <n v="11.988"/>
    <n v="0"/>
    <n v="-0.186541459041"/>
    <s v="DENTRO DA META"/>
    <x v="0"/>
    <n v="-1.86354917581962"/>
    <n v="1.2"/>
    <n v="51.89909611103673"/>
    <n v="38.27558338188959"/>
    <n v="97.5174098901646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18"/>
    <n v="1625"/>
    <n v="7896006716150"/>
    <s v="ARROZ PARBOILIZADO T1 CAMIL - 5 kg"/>
    <x v="9"/>
    <n v="250"/>
    <s v="ARROZ NACIONAL"/>
    <s v="1006.30.11"/>
    <s v="UN"/>
    <n v="6"/>
    <n v="0"/>
    <s v="PRODUTO"/>
    <s v="64.904.295/0036-33"/>
    <n v="21.62462337959863"/>
    <n v="5.67646363714464"/>
    <m/>
    <m/>
    <m/>
    <m/>
    <n v="15.94815974245399"/>
    <n v="0.0102"/>
    <n v="0.0048"/>
    <n v="0.17"/>
    <n v="0.0165"/>
    <n v="0.076"/>
    <n v="0.2775"/>
    <n v="12"/>
    <n v="487.58704945082275"/>
    <n v="11.27545051855028"/>
    <n v="29.35680360235162"/>
    <n v="15.94815974245399"/>
    <n v="13.40864385989763"/>
    <n v="160.90372631877153"/>
    <n v="25.49"/>
    <n v="0.33"/>
    <n v="40.6322541209019"/>
    <n v="0.33"/>
    <n v="40.6322541209019"/>
    <n v="1.2"/>
    <n v="30.588"/>
    <n v="0"/>
    <n v="0.59404684664189"/>
    <s v="DENTRO DA META"/>
    <x v="1"/>
    <n v="15.1422541209019"/>
    <n v="1.2"/>
    <n v="259.49548055518363"/>
    <n v="191.37791690944789"/>
    <n v="487.58704945082275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19"/>
    <n v="6203"/>
    <n v="7896006762003"/>
    <s v="ARROZ BRANCO T1 CAMIL RESERVA ESPECIAL - 1 kg"/>
    <x v="9"/>
    <n v="250"/>
    <s v="ARROZ NACIONAL"/>
    <s v="1006.30.21"/>
    <s v="UN"/>
    <n v="10"/>
    <n v="0"/>
    <s v="PRODUTO"/>
    <s v="64.904.295/0036-33"/>
    <n v="4.77041721881871"/>
    <n v="1.25223451993991"/>
    <m/>
    <m/>
    <m/>
    <m/>
    <n v="3.5181826988788"/>
    <n v="0.0102"/>
    <n v="0.0048"/>
    <n v="0.17"/>
    <n v="0.0165"/>
    <n v="0.076"/>
    <n v="0.2775"/>
    <n v="12"/>
    <n v="107.56227359629449"/>
    <n v="2.48737757691431"/>
    <n v="6.4761452227769"/>
    <n v="3.5181826988788"/>
    <n v="2.9579625238981"/>
    <n v="35.49555028677718"/>
    <n v="6.9"/>
    <n v="0.33"/>
    <n v="8.96352279969121"/>
    <n v="0.33"/>
    <n v="8.96352279969121"/>
    <n v="1.2"/>
    <n v="8.28"/>
    <n v="0"/>
    <n v="0.29906127531757"/>
    <s v="DENTRO DA META"/>
    <x v="1"/>
    <n v="2.06352279969121"/>
    <n v="1.2"/>
    <n v="57.24500662582451"/>
    <n v="42.21819238654557"/>
    <n v="107.56227359629449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20"/>
    <n v="6203"/>
    <n v="7896006762003"/>
    <s v="ARROZ BRANCO T1 CAMIL RESERVA ESPECIAL - 1 kg"/>
    <x v="9"/>
    <n v="250"/>
    <s v="ARROZ NACIONAL"/>
    <s v="1006.30.21"/>
    <s v="UN"/>
    <n v="30"/>
    <n v="0"/>
    <s v="PRODUTO"/>
    <s v="64.904.295/0036-33"/>
    <n v="4.7704172188187"/>
    <n v="1.25223451993991"/>
    <m/>
    <m/>
    <m/>
    <m/>
    <n v="3.51818269887879"/>
    <n v="0.0102"/>
    <n v="0.0048"/>
    <n v="0.17"/>
    <n v="0.0165"/>
    <n v="0.076"/>
    <n v="0.2775"/>
    <n v="12"/>
    <n v="107.56227359629418"/>
    <n v="2.4873775769143"/>
    <n v="6.47614522277688"/>
    <n v="3.51818269887879"/>
    <n v="2.95796252389809"/>
    <n v="35.49555028677709"/>
    <n v="6.9"/>
    <n v="0.33"/>
    <n v="8.96352279969118"/>
    <n v="0.33"/>
    <n v="8.96352279969118"/>
    <n v="1.2"/>
    <n v="8.28"/>
    <n v="0"/>
    <n v="0.29906127531756"/>
    <s v="DENTRO DA META"/>
    <x v="1"/>
    <n v="2.06352279969118"/>
    <n v="1.2"/>
    <n v="57.24500662582435"/>
    <n v="42.21819238654545"/>
    <n v="107.56227359629418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21"/>
    <n v="6206"/>
    <n v="7896006762027"/>
    <s v="ARROZ BRANCO T1 CAMIL RESERVA ESPECIAL - 5 kg"/>
    <x v="9"/>
    <n v="250"/>
    <s v="ARROZ NACIONAL"/>
    <s v="1006.30.21"/>
    <s v="UN"/>
    <n v="6"/>
    <n v="0"/>
    <s v="PRODUTO"/>
    <s v="64.904.295/0036-33"/>
    <n v="23.85208609409348"/>
    <n v="6.26117259969954"/>
    <m/>
    <m/>
    <m/>
    <m/>
    <n v="17.59091349439394"/>
    <n v="0.0102"/>
    <n v="0.0048"/>
    <n v="0.17"/>
    <n v="0.0165"/>
    <n v="0.076"/>
    <n v="0.2775"/>
    <n v="12"/>
    <n v="537.81136798147099"/>
    <n v="12.43688788457152"/>
    <n v="32.38072611388439"/>
    <n v="17.59091349439394"/>
    <n v="14.78981261949045"/>
    <n v="177.47775143388543"/>
    <n v="28.04"/>
    <n v="0.33"/>
    <n v="44.81761399845591"/>
    <n v="0.33"/>
    <n v="44.81761399845591"/>
    <n v="1.2"/>
    <n v="33.648"/>
    <n v="0"/>
    <n v="0.59834572034436"/>
    <s v="DENTRO DA META"/>
    <x v="1"/>
    <n v="16.77761399845591"/>
    <n v="1.2"/>
    <n v="286.22503312912175"/>
    <n v="211.09096193272728"/>
    <n v="537.81136798147099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22"/>
    <n v="4461"/>
    <n v="7896006744115"/>
    <s v="FEIJÃO CARIOCA T1 CAMIL - 1 kg"/>
    <x v="9"/>
    <n v="1410"/>
    <s v="FEIJAO"/>
    <s v="0713.33.99"/>
    <s v="UN"/>
    <n v="10"/>
    <n v="0"/>
    <s v="PRODUTO"/>
    <s v="64.904.295/0036-33"/>
    <n v="7.12332232439703"/>
    <n v="1.86987211015422"/>
    <m/>
    <m/>
    <m/>
    <m/>
    <n v="5.25345021424281"/>
    <n v="0.0102"/>
    <n v="0.0048"/>
    <n v="0.17"/>
    <n v="0.0165"/>
    <n v="0.076"/>
    <n v="0.2775"/>
    <n v="12"/>
    <n v="160.61503839723241"/>
    <n v="3.714222762936"/>
    <n v="9.6703637701667"/>
    <n v="5.25345021424281"/>
    <n v="4.41691355592389"/>
    <n v="53.00296267108671"/>
    <n v="7.56"/>
    <n v="0.33"/>
    <n v="13.3845865331027"/>
    <n v="0.33"/>
    <n v="13.3845865331027"/>
    <n v="1.2"/>
    <n v="9.072"/>
    <n v="0"/>
    <n v="0.77044795411411"/>
    <s v="DENTRO DA META"/>
    <x v="1"/>
    <n v="5.8245865331027"/>
    <n v="1.2"/>
    <n v="85.47986789276433"/>
    <n v="63.0414025709137"/>
    <n v="160.61503839723241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23"/>
    <n v="4461"/>
    <n v="7896006744115"/>
    <s v="FEIJÃO CARIOCA T1 CAMIL - 1 kg"/>
    <x v="9"/>
    <n v="1410"/>
    <s v="FEIJAO"/>
    <s v="0713.33.99"/>
    <s v="UN"/>
    <n v="30"/>
    <n v="0"/>
    <s v="PRODUTO"/>
    <s v="64.904.295/0036-33"/>
    <n v="7.12332232439701"/>
    <n v="1.86987211015421"/>
    <m/>
    <m/>
    <m/>
    <m/>
    <n v="5.25345021424279"/>
    <n v="0.0102"/>
    <n v="0.0048"/>
    <n v="0.17"/>
    <n v="0.0165"/>
    <n v="0.076"/>
    <n v="0.2775"/>
    <n v="12"/>
    <n v="160.6150383972319"/>
    <n v="3.71422276293599"/>
    <n v="9.67036377016667"/>
    <n v="5.25345021424279"/>
    <n v="4.41691355592388"/>
    <n v="53.00296267108654"/>
    <n v="7.56"/>
    <n v="0.33"/>
    <n v="13.38458653310266"/>
    <n v="0.33"/>
    <n v="13.38458653310266"/>
    <n v="1.2"/>
    <n v="9.072"/>
    <n v="0"/>
    <n v="0.77044795411411"/>
    <s v="DENTRO DA META"/>
    <x v="1"/>
    <n v="5.82458653310266"/>
    <n v="1.2"/>
    <n v="85.47986789276408"/>
    <n v="63.0414025709135"/>
    <n v="160.6150383972319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24"/>
    <n v="5161"/>
    <n v="7896006751113"/>
    <s v="FEIJÃO PRETO T1 CAMIL - 1 kg"/>
    <x v="9"/>
    <n v="1410"/>
    <s v="FEIJAO"/>
    <s v="0713.33.19"/>
    <s v="UN"/>
    <n v="10"/>
    <n v="0"/>
    <s v="PRODUTO"/>
    <s v="64.904.295/0036-33"/>
    <n v="6.85167534950854"/>
    <n v="1.79856477924599"/>
    <m/>
    <m/>
    <m/>
    <m/>
    <n v="5.05311057026255"/>
    <n v="0.0102"/>
    <n v="0.0048"/>
    <n v="0.17"/>
    <n v="0.0165"/>
    <n v="0.076"/>
    <n v="0.2775"/>
    <n v="12"/>
    <n v="154.49000469592517"/>
    <n v="3.57258135859327"/>
    <n v="9.30158569940049"/>
    <n v="5.05311057026255"/>
    <n v="4.24847512913794"/>
    <n v="50.98170154965531"/>
    <n v="8.7"/>
    <n v="0.33"/>
    <n v="12.87416705799376"/>
    <n v="0.33"/>
    <n v="12.87416705799376"/>
    <n v="1.2"/>
    <n v="10.44"/>
    <n v="0"/>
    <n v="0.47978931701078"/>
    <s v="DENTRO DA META"/>
    <x v="1"/>
    <n v="4.17416705799377"/>
    <n v="1.2"/>
    <n v="82.22010419410253"/>
    <n v="60.63732684315062"/>
    <n v="154.49000469592517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25"/>
    <n v="5161"/>
    <n v="7896006751113"/>
    <s v="FEIJÃO PRETO T1 CAMIL - 1 kg"/>
    <x v="9"/>
    <n v="1410"/>
    <s v="FEIJAO"/>
    <s v="0713.33.19"/>
    <s v="UN"/>
    <n v="30"/>
    <n v="0"/>
    <s v="PRODUTO"/>
    <s v="64.904.295/0036-33"/>
    <n v="6.85167534950856"/>
    <n v="1.798564779246"/>
    <m/>
    <m/>
    <m/>
    <m/>
    <n v="5.05311057026256"/>
    <n v="0.0102"/>
    <n v="0.0048"/>
    <n v="0.17"/>
    <n v="0.0165"/>
    <n v="0.076"/>
    <n v="0.2775"/>
    <n v="12"/>
    <n v="154.49000469592551"/>
    <n v="3.57258135859328"/>
    <n v="9.30158569940052"/>
    <n v="5.05311057026256"/>
    <n v="4.24847512913795"/>
    <n v="50.98170154965543"/>
    <n v="8.7"/>
    <n v="0.33"/>
    <n v="12.87416705799379"/>
    <n v="0.33"/>
    <n v="12.87416705799379"/>
    <n v="1.2"/>
    <n v="10.44"/>
    <n v="0"/>
    <n v="0.47978931701078"/>
    <s v="DENTRO DA META"/>
    <x v="1"/>
    <n v="4.17416705799379"/>
    <n v="1.2"/>
    <n v="82.22010419410272"/>
    <n v="60.63732684315075"/>
    <n v="154.49000469592551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26"/>
    <n v="4674"/>
    <n v="7896006746737"/>
    <s v="FEIJÃO FRADINHO T-1 CAMIL - 1 kg"/>
    <x v="9"/>
    <n v="1410"/>
    <s v="FEIJAO"/>
    <s v="0713.35.90"/>
    <s v="UN"/>
    <n v="10"/>
    <n v="0"/>
    <s v="PRODUTO"/>
    <s v="64.904.295/0036-33"/>
    <n v="7.37166764594978"/>
    <n v="1.93506275706182"/>
    <m/>
    <m/>
    <m/>
    <m/>
    <n v="5.43660488888797"/>
    <n v="0.0102"/>
    <n v="0.0048"/>
    <n v="0.17"/>
    <n v="0.0165"/>
    <n v="0.076"/>
    <n v="0.2775"/>
    <n v="12"/>
    <n v="166.21467176217988"/>
    <n v="3.84371428450041"/>
    <n v="10.00750836234791"/>
    <n v="5.43660488888797"/>
    <n v="4.57090347345995"/>
    <n v="54.85084168151937"/>
    <n v="10.15"/>
    <n v="0.33"/>
    <n v="13.85122264684832"/>
    <n v="0.33"/>
    <n v="13.85122264684832"/>
    <n v="1.2"/>
    <n v="12.18"/>
    <n v="0"/>
    <n v="0.364652477522"/>
    <s v="DENTRO DA META"/>
    <x v="1"/>
    <n v="3.70122264684832"/>
    <n v="1.2"/>
    <n v="88.46001175139742"/>
    <n v="65.23925866665559"/>
    <n v="166.21467176217988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27"/>
    <n v="4926"/>
    <n v="7896006748830"/>
    <s v="FEIJÃO BOLINHA T1 CAMIL - 500 g"/>
    <x v="9"/>
    <n v="1410"/>
    <s v="FEIJAO"/>
    <s v="0713.33.99"/>
    <s v="UN"/>
    <n v="12"/>
    <n v="0"/>
    <s v="PRODUTO"/>
    <s v="64.904.295/0036-33"/>
    <n v="7.37968488004861"/>
    <n v="1.93716728101276"/>
    <m/>
    <m/>
    <m/>
    <m/>
    <n v="5.44251759903585"/>
    <n v="0.0102"/>
    <n v="0.0048"/>
    <n v="0.17"/>
    <n v="0.0165"/>
    <n v="0.076"/>
    <n v="0.2775"/>
    <n v="12"/>
    <n v="166.39544251829358"/>
    <n v="3.84789460823554"/>
    <n v="10.01839226828893"/>
    <n v="5.44251759903585"/>
    <n v="4.57587466925307"/>
    <n v="54.9104960310369"/>
    <n v="7.06"/>
    <n v="0.33"/>
    <n v="13.86628687652446"/>
    <n v="0.33"/>
    <n v="13.86628687652446"/>
    <n v="1.2"/>
    <n v="8.472"/>
    <n v="0"/>
    <n v="0.96406329695814"/>
    <s v="DENTRO DA META"/>
    <x v="1"/>
    <n v="6.80628687652446"/>
    <n v="1.2"/>
    <n v="88.55621856058333"/>
    <n v="65.3102111884302"/>
    <n v="166.39544251829358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28"/>
    <n v="4927"/>
    <n v="7896006748885"/>
    <s v="FEIJÃO BRANCO T1 CAMIL - 500 g"/>
    <x v="9"/>
    <n v="1410"/>
    <s v="FEIJAO"/>
    <s v="0713.33.29"/>
    <s v="UN"/>
    <n v="12"/>
    <n v="0"/>
    <s v="PRODUTO"/>
    <s v="64.904.295/0036-33"/>
    <n v="7.33383275331201"/>
    <n v="1.9251310977444"/>
    <m/>
    <m/>
    <m/>
    <m/>
    <n v="5.40870165556761"/>
    <n v="0.0102"/>
    <n v="0.0048"/>
    <n v="0.17"/>
    <n v="0.0165"/>
    <n v="0.076"/>
    <n v="0.2775"/>
    <n v="12"/>
    <n v="165.36157927850019"/>
    <n v="3.82398652081532"/>
    <n v="9.95614508572636"/>
    <n v="5.40870165556761"/>
    <n v="4.54744343015876"/>
    <n v="54.56932116190507"/>
    <n v="18.9"/>
    <n v="0.33"/>
    <n v="13.78013160654168"/>
    <n v="0.33"/>
    <n v="13.78013160654168"/>
    <n v="1.2"/>
    <n v="22.68"/>
    <n v="0"/>
    <n v="-0.27089250759039"/>
    <s v="DENTRO DA META"/>
    <x v="0"/>
    <n v="-5.11986839345832"/>
    <n v="1.2"/>
    <n v="88.00599303974414"/>
    <n v="64.90441986681131"/>
    <n v="165.36157927850019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29"/>
    <n v="4931"/>
    <n v="7896006749295"/>
    <s v="FEIJÃO FRADINHO T1 CAMIL - 500 g"/>
    <x v="9"/>
    <n v="1410"/>
    <s v="FEIJAO"/>
    <s v="0713.35.90"/>
    <s v="UN"/>
    <n v="12"/>
    <n v="0"/>
    <s v="PRODUTO"/>
    <s v="64.904.295/0036-33"/>
    <n v="6.46310365411178"/>
    <n v="1.69656470920434"/>
    <m/>
    <m/>
    <m/>
    <m/>
    <n v="4.76653894490744"/>
    <n v="0.0102"/>
    <n v="0.0048"/>
    <n v="0.17"/>
    <n v="0.0165"/>
    <n v="0.076"/>
    <n v="0.2775"/>
    <n v="12"/>
    <n v="145.72857920736112"/>
    <n v="3.36997339417023"/>
    <n v="8.77407487310987"/>
    <n v="4.76653894490744"/>
    <n v="4.00753592820243"/>
    <n v="48.09043113842918"/>
    <n v="5.75"/>
    <n v="0.33"/>
    <n v="12.14404826728009"/>
    <n v="0.33"/>
    <n v="12.14404826728009"/>
    <n v="1.2"/>
    <n v="6.9"/>
    <n v="0"/>
    <n v="1.11200839430958"/>
    <s v="DENTRO DA META"/>
    <x v="1"/>
    <n v="6.39404826728009"/>
    <n v="1.2"/>
    <n v="77.55724384934133"/>
    <n v="57.19846733888923"/>
    <n v="145.72857920736112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34"/>
    <n v="9784"/>
    <n v="7896006797838"/>
    <s v="CANJICA MILHO BRANCO CAMIL - 500 g"/>
    <x v="10"/>
    <n v="1610"/>
    <s v="GRAOS"/>
    <s v="1104.23.00"/>
    <s v="UN"/>
    <n v="12"/>
    <n v="0"/>
    <s v="PRODUTO"/>
    <s v="64.904.295/0036-33"/>
    <n v="4.91970018099987"/>
    <n v="1.29142129751247"/>
    <m/>
    <m/>
    <m/>
    <m/>
    <n v="3.6282788834874"/>
    <n v="0.0102"/>
    <n v="0.0048"/>
    <n v="0.17"/>
    <n v="0.0165"/>
    <n v="0.076"/>
    <n v="0.2775"/>
    <n v="12"/>
    <n v="110.92827159706718"/>
    <n v="2.56521628068218"/>
    <n v="6.67880635240675"/>
    <n v="3.6282788834874"/>
    <n v="3.05052746891935"/>
    <n v="36.60632962703217"/>
    <n v="5.66"/>
    <n v="0.33"/>
    <n v="9.24402263308893"/>
    <n v="0.33"/>
    <n v="9.24402263308893"/>
    <n v="1.2"/>
    <n v="6.792"/>
    <n v="0"/>
    <n v="0.63321954648214"/>
    <s v="DENTRO DA META"/>
    <x v="1"/>
    <n v="3.58402263308893"/>
    <n v="1.2"/>
    <n v="59.03640217199845"/>
    <n v="43.53934660184886"/>
    <n v="110.92827159706718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36"/>
    <n v="5088"/>
    <n v="7896006750734"/>
    <s v="GRÃO DE BICO CAMIL - 500 g"/>
    <x v="10"/>
    <n v="1610"/>
    <s v="GRAOS"/>
    <s v="0713.20.90"/>
    <s v="UN"/>
    <n v="12"/>
    <n v="0"/>
    <s v="PRODUTO"/>
    <s v="64.904.295/0036-33"/>
    <n v="5.60288610977728"/>
    <n v="1.47075760381654"/>
    <m/>
    <m/>
    <m/>
    <m/>
    <n v="4.13212850596074"/>
    <n v="0.0102"/>
    <n v="0.0048"/>
    <n v="0.17"/>
    <n v="0.0165"/>
    <n v="0.076"/>
    <n v="0.2775"/>
    <n v="12"/>
    <n v="126.33259126504183"/>
    <n v="2.92144117300409"/>
    <n v="7.60627476574939"/>
    <n v="4.13212850596074"/>
    <n v="3.47414625978865"/>
    <n v="41.68975511746382"/>
    <n v="6.17"/>
    <n v="0.33"/>
    <n v="10.52771593875349"/>
    <n v="0.33"/>
    <n v="10.52771593875349"/>
    <n v="1.2"/>
    <n v="7.404"/>
    <n v="0"/>
    <n v="0.70627486851758"/>
    <s v="DENTRO DA META"/>
    <x v="1"/>
    <n v="4.35771593875349"/>
    <n v="1.2"/>
    <n v="67.23463331732734"/>
    <n v="49.58554207152891"/>
    <n v="126.33259126504183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37"/>
    <n v="5089"/>
    <n v="7896006750758"/>
    <s v="LENTILHA CAMIL - 500 g"/>
    <x v="10"/>
    <n v="1610"/>
    <s v="GRAOS"/>
    <s v="0713.40.90"/>
    <s v="UN"/>
    <n v="12"/>
    <n v="0"/>
    <s v="PRODUTO"/>
    <s v="64.904.295/0036-33"/>
    <n v="5.26438226470783"/>
    <n v="1.3819003444858"/>
    <m/>
    <m/>
    <m/>
    <m/>
    <n v="3.88248192022202"/>
    <n v="0.0102"/>
    <n v="0.0048"/>
    <n v="0.17"/>
    <n v="0.0165"/>
    <n v="0.076"/>
    <n v="0.2775"/>
    <n v="12"/>
    <n v="118.7000841851319"/>
    <n v="2.74493944678118"/>
    <n v="7.14673423531315"/>
    <n v="3.88248192022202"/>
    <n v="3.26425231509113"/>
    <n v="39.17102778109353"/>
    <n v="8.07"/>
    <n v="0.33"/>
    <n v="9.89167368209432"/>
    <n v="0.33"/>
    <n v="9.89167368209432"/>
    <n v="1.2"/>
    <n v="9.684"/>
    <n v="0"/>
    <n v="0.22573403743424"/>
    <s v="DENTRO DA META"/>
    <x v="1"/>
    <n v="1.82167368209432"/>
    <n v="1.2"/>
    <n v="63.17258717649391"/>
    <n v="46.58978304266426"/>
    <n v="118.7000841851319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39"/>
    <n v="9790"/>
    <n v="7896006797890"/>
    <s v="MILHO PIPOCA CAMIL - 500 g"/>
    <x v="10"/>
    <n v="1610"/>
    <s v="GRAOS"/>
    <s v="1005.90.10"/>
    <s v="UN"/>
    <n v="12"/>
    <n v="0"/>
    <s v="PRODUTO"/>
    <s v="64.904.295/0036-33"/>
    <n v="4.93874619181778"/>
    <n v="1.29642087535217"/>
    <m/>
    <m/>
    <m/>
    <m/>
    <n v="3.64232531646561"/>
    <n v="0.0102"/>
    <n v="0.0048"/>
    <n v="0.17"/>
    <n v="0.0165"/>
    <n v="0.076"/>
    <n v="0.2775"/>
    <n v="12"/>
    <n v="111.35771668175127"/>
    <n v="2.5751471982655"/>
    <n v="6.70466252521377"/>
    <n v="3.64232531646561"/>
    <n v="3.06233720874816"/>
    <n v="36.74804650497793"/>
    <n v="6.04"/>
    <n v="0.33"/>
    <n v="9.27980972347927"/>
    <n v="0.33"/>
    <n v="9.27980972347927"/>
    <n v="1.2"/>
    <n v="7.248"/>
    <n v="0"/>
    <n v="0.53639233832438"/>
    <s v="DENTRO DA META"/>
    <x v="1"/>
    <n v="3.23980972347927"/>
    <n v="1.2"/>
    <n v="59.26495430181338"/>
    <n v="43.70790379758736"/>
    <n v="111.35771668175127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40"/>
    <n v="9441"/>
    <n v="7896006794394"/>
    <s v="SOJA CAMIL - 500 g"/>
    <x v="10"/>
    <n v="1610"/>
    <s v="GRAOS"/>
    <s v="1201.90.00"/>
    <s v="UN"/>
    <n v="12"/>
    <n v="0"/>
    <s v="PRODUTO"/>
    <s v="64.904.295/0036-33"/>
    <n v="5.33674223032968"/>
    <n v="1.40089483546154"/>
    <m/>
    <m/>
    <m/>
    <m/>
    <n v="3.93584739486814"/>
    <n v="0.0102"/>
    <n v="0.0048"/>
    <n v="0.17"/>
    <n v="0.0165"/>
    <n v="0.076"/>
    <n v="0.2775"/>
    <n v="12"/>
    <n v="120.33164009787946"/>
    <n v="2.78266917726346"/>
    <n v="7.24496749755983"/>
    <n v="3.93584739486814"/>
    <n v="3.30912010269169"/>
    <n v="39.70944123230023"/>
    <n v="8.02"/>
    <n v="0.33"/>
    <n v="10.02763667482329"/>
    <n v="0.33"/>
    <n v="10.02763667482329"/>
    <n v="1.2"/>
    <n v="9.624"/>
    <n v="0"/>
    <n v="0.25032876244679"/>
    <s v="DENTRO DA META"/>
    <x v="1"/>
    <n v="2.00763667482329"/>
    <n v="1.2"/>
    <n v="64.04090676395617"/>
    <n v="47.23016873841767"/>
    <n v="120.33164009787946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41"/>
    <n v="97945"/>
    <n v="7896006779841"/>
    <s v="ARROZ 7 CEREAIS INTEGRAIS CAMIL - 1 kg"/>
    <x v="9"/>
    <n v="250"/>
    <s v="ARROZ NACIONAL"/>
    <s v="1008.90.90"/>
    <s v="UN"/>
    <n v="12"/>
    <n v="0"/>
    <s v="PRODUTO"/>
    <s v="64.904.295/0036-33"/>
    <n v="11.20528454599596"/>
    <n v="2.94138719332394"/>
    <m/>
    <m/>
    <m/>
    <m/>
    <n v="8.26389735267202"/>
    <n v="0.0102"/>
    <n v="0.0048"/>
    <n v="0.17"/>
    <n v="0.0165"/>
    <n v="0.076"/>
    <n v="0.2775"/>
    <n v="12"/>
    <n v="252.65418657850768"/>
    <n v="5.84262806462799"/>
    <n v="15.21188748358098"/>
    <n v="8.26389735267202"/>
    <n v="6.94799013090896"/>
    <n v="83.37588157090752"/>
    <n v="13.89"/>
    <n v="0.33"/>
    <n v="21.05451554820897"/>
    <n v="0.33"/>
    <n v="21.05451554820897"/>
    <n v="1.2"/>
    <n v="16.668"/>
    <n v="0"/>
    <n v="0.51580385516263"/>
    <s v="DENTRO DA META"/>
    <x v="1"/>
    <n v="7.16451554820897"/>
    <n v="1.2"/>
    <n v="134.4634145519515"/>
    <n v="99.16676823206424"/>
    <n v="252.65418657850768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42"/>
    <n v="97947"/>
    <n v="7896006702733"/>
    <s v="ARROZ INTEGRAL CAMIL - 1 kg"/>
    <x v="9"/>
    <n v="250"/>
    <s v="ARROZ NACIONAL"/>
    <s v="1006.20.20"/>
    <s v="UN"/>
    <n v="12"/>
    <n v="0"/>
    <s v="PRODUTO"/>
    <s v="64.904.295/0036-33"/>
    <n v="6.37034205102217"/>
    <n v="1.67221478839332"/>
    <m/>
    <m/>
    <m/>
    <m/>
    <n v="4.69812726262885"/>
    <n v="0.0102"/>
    <n v="0.0048"/>
    <n v="0.17"/>
    <n v="0.0165"/>
    <n v="0.076"/>
    <n v="0.2775"/>
    <n v="12"/>
    <n v="143.6370118510732"/>
    <n v="3.32160589905607"/>
    <n v="8.64814508853337"/>
    <n v="4.69812726262885"/>
    <n v="3.95001782590451"/>
    <n v="47.40021391085416"/>
    <n v="5.5"/>
    <n v="0.33"/>
    <n v="11.96975098758943"/>
    <n v="0.33"/>
    <n v="11.96975098758943"/>
    <n v="1.2"/>
    <n v="6.6"/>
    <n v="0"/>
    <n v="1.1763183613799"/>
    <s v="DENTRO DA META"/>
    <x v="1"/>
    <n v="6.46975098758943"/>
    <n v="1.2"/>
    <n v="76.44410461226606"/>
    <n v="56.37752715154622"/>
    <n v="143.6370118510732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44"/>
    <n v="5552"/>
    <n v="7896006755517"/>
    <s v="ARROZ INTEGRAL PARB. T1 CAMIL - 1 kg"/>
    <x v="9"/>
    <n v="250"/>
    <s v="ARROZ NACIONAL"/>
    <s v="1006.20.10"/>
    <s v="UN"/>
    <n v="10"/>
    <n v="0"/>
    <s v="PRODUTO"/>
    <s v="64.904.295/0036-33"/>
    <n v="5.0346612068755"/>
    <n v="1.32159856680482"/>
    <m/>
    <m/>
    <m/>
    <m/>
    <n v="3.71306264007068"/>
    <n v="0.0102"/>
    <n v="0.0048"/>
    <n v="0.17"/>
    <n v="0.0165"/>
    <n v="0.076"/>
    <n v="0.2775"/>
    <n v="12"/>
    <n v="113.52038644802094"/>
    <n v="2.62515893661048"/>
    <n v="6.83487326739126"/>
    <n v="3.71306264007068"/>
    <n v="3.12181062732058"/>
    <n v="37.46172752784692"/>
    <n v="6.79"/>
    <n v="0.33"/>
    <n v="9.46003220400175"/>
    <n v="0.33"/>
    <n v="9.46003220400175"/>
    <n v="1.2"/>
    <n v="8.148"/>
    <n v="0"/>
    <n v="0.39323007422706"/>
    <s v="DENTRO DA META"/>
    <x v="1"/>
    <n v="2.67003220400175"/>
    <n v="1.2"/>
    <n v="60.41593448250605"/>
    <n v="44.55675168084821"/>
    <n v="113.52038644802094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46"/>
    <n v="9876"/>
    <n v="7896006798750"/>
    <s v="ARROZ PARBOILIZADO ORGÂNICO T1 CAMIL - 1 kg"/>
    <x v="9"/>
    <n v="250"/>
    <s v="ARROZ NACIONAL"/>
    <s v="1006.30.11"/>
    <s v="UN"/>
    <n v="10"/>
    <n v="0"/>
    <s v="PRODUTO"/>
    <s v="64.904.295/0036-33"/>
    <n v="9.33439635824561"/>
    <n v="2.45027904403947"/>
    <m/>
    <m/>
    <m/>
    <m/>
    <n v="6.88411731420613"/>
    <n v="0.0102"/>
    <n v="0.0048"/>
    <n v="0.17"/>
    <n v="0.0165"/>
    <n v="0.076"/>
    <n v="0.2775"/>
    <n v="12"/>
    <n v="210.46982871458255"/>
    <n v="4.86711478902472"/>
    <n v="12.67203760385716"/>
    <n v="6.88411731420613"/>
    <n v="5.78792028965102"/>
    <n v="69.45504347581226"/>
    <n v="11.21"/>
    <n v="0.33"/>
    <n v="17.53915239288188"/>
    <n v="0.33"/>
    <n v="17.53915239288188"/>
    <n v="1.2"/>
    <n v="13.452"/>
    <n v="0"/>
    <n v="0.56459878616252"/>
    <s v="DENTRO DA META"/>
    <x v="1"/>
    <n v="6.32915239288188"/>
    <n v="1.2"/>
    <n v="112.01275629894729"/>
    <n v="82.60940777047361"/>
    <n v="210.46982871458255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47"/>
    <n v="7968"/>
    <n v="7896006779674"/>
    <s v="BISCOITO ARROZ INTEGRAL CAMIL - 150 g"/>
    <x v="10"/>
    <n v="530"/>
    <s v="BISCOITO SAUDAVEL"/>
    <s v="1904.10.00"/>
    <s v="UN"/>
    <n v="12"/>
    <n v="0"/>
    <s v="PRODUTO"/>
    <s v="64.904.295/0036-33"/>
    <n v="4.08388875561215"/>
    <n v="1.07202079834819"/>
    <m/>
    <m/>
    <m/>
    <m/>
    <n v="3.01186795726396"/>
    <n v="0.0102"/>
    <n v="0.0048"/>
    <n v="0.17"/>
    <n v="0.0165"/>
    <n v="0.076"/>
    <n v="0.2775"/>
    <n v="12"/>
    <n v="92.0825872284523"/>
    <n v="2.12940982965796"/>
    <n v="5.5441391060464"/>
    <n v="3.01186795726396"/>
    <n v="2.53227114878244"/>
    <n v="30.38725378538926"/>
    <n v="7.2"/>
    <n v="0.33"/>
    <n v="7.67354893570436"/>
    <n v="0.33"/>
    <n v="7.67354893570436"/>
    <n v="1.2"/>
    <n v="8.64"/>
    <n v="0"/>
    <n v="0.06577068551449"/>
    <s v="DENTRO DA META"/>
    <x v="0"/>
    <n v="0.47354893570436"/>
    <n v="1.2"/>
    <n v="49.00666506734579"/>
    <n v="36.14241548716752"/>
    <n v="92.0825872284523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48"/>
    <n v="1647"/>
    <n v="7896006716471"/>
    <s v="BISCOITO ARROZ INTEGRAL C/ CHIA E LINHAÇA CAMIL - 150 g"/>
    <x v="10"/>
    <n v="530"/>
    <s v="BISCOITO SAUDAVEL"/>
    <s v="1904.10.00"/>
    <s v="UN"/>
    <n v="12"/>
    <n v="0"/>
    <s v="PRODUTO"/>
    <s v="64.904.295/0036-33"/>
    <n v="4.08388875561215"/>
    <n v="1.07202079834819"/>
    <m/>
    <m/>
    <m/>
    <m/>
    <n v="3.01186795726396"/>
    <n v="0.0102"/>
    <n v="0.0048"/>
    <n v="0.17"/>
    <n v="0.0165"/>
    <n v="0.076"/>
    <n v="0.2775"/>
    <n v="12"/>
    <n v="92.0825872284523"/>
    <n v="2.12940982965796"/>
    <n v="5.5441391060464"/>
    <n v="3.01186795726396"/>
    <n v="2.53227114878244"/>
    <n v="30.38725378538926"/>
    <n v="7.2"/>
    <n v="0.33"/>
    <n v="7.67354893570436"/>
    <n v="0.33"/>
    <n v="7.67354893570436"/>
    <n v="1.2"/>
    <n v="8.64"/>
    <n v="0"/>
    <n v="0.06577068551449"/>
    <s v="DENTRO DA META"/>
    <x v="0"/>
    <n v="0.47354893570436"/>
    <n v="1.2"/>
    <n v="49.00666506734579"/>
    <n v="36.14241548716752"/>
    <n v="92.0825872284523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49"/>
    <n v="1646"/>
    <n v="7896006716464"/>
    <s v="BISCOITO ARROZ INTEGRAL C/ PIMENTA CAMIL - 150 g"/>
    <x v="10"/>
    <n v="530"/>
    <s v="BISCOITO SAUDAVEL"/>
    <s v="1904.10.00"/>
    <s v="UN"/>
    <n v="12"/>
    <n v="0"/>
    <s v="PRODUTO"/>
    <s v="64.904.295/0036-33"/>
    <n v="4.08388875561215"/>
    <n v="1.07202079834819"/>
    <m/>
    <m/>
    <m/>
    <m/>
    <n v="3.01186795726396"/>
    <n v="0.0102"/>
    <n v="0.0048"/>
    <n v="0.17"/>
    <n v="0.0165"/>
    <n v="0.076"/>
    <n v="0.2775"/>
    <n v="12"/>
    <n v="92.0825872284523"/>
    <n v="2.12940982965796"/>
    <n v="5.5441391060464"/>
    <n v="3.01186795726396"/>
    <n v="2.53227114878244"/>
    <n v="30.38725378538926"/>
    <n v="7.2"/>
    <n v="0.33"/>
    <n v="7.67354893570436"/>
    <n v="0.33"/>
    <n v="7.67354893570436"/>
    <n v="1.2"/>
    <n v="8.64"/>
    <n v="0"/>
    <n v="0.06577068551449"/>
    <s v="DENTRO DA META"/>
    <x v="0"/>
    <n v="0.47354893570436"/>
    <n v="1.2"/>
    <n v="49.00666506734579"/>
    <n v="36.14241548716752"/>
    <n v="92.0825872284523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51"/>
    <n v="97957"/>
    <n v="7896006779643"/>
    <s v="BISCOITO ARROZ INTEGRAL C/ CHIA E LINHAÇA UNIDOSE CAMIL - 90 g"/>
    <x v="10"/>
    <n v="530"/>
    <s v="BISCOITO SAUDAVEL"/>
    <s v="1904.10.00"/>
    <s v="UN"/>
    <n v="24"/>
    <n v="0"/>
    <s v="PRODUTO"/>
    <s v="64.904.295/0036-33"/>
    <n v="3.39568915667323"/>
    <n v="0.89136840362672"/>
    <m/>
    <m/>
    <m/>
    <m/>
    <n v="2.5043207530465"/>
    <n v="0.0102"/>
    <n v="0.0048"/>
    <n v="0.17"/>
    <n v="0.0165"/>
    <n v="0.076"/>
    <n v="0.2775"/>
    <n v="12"/>
    <n v="76.56522047530717"/>
    <n v="1.77057072349148"/>
    <n v="4.60986431611745"/>
    <n v="2.5043207530465"/>
    <n v="2.10554356307095"/>
    <n v="25.26652275685137"/>
    <n v="6.17"/>
    <n v="0.33"/>
    <n v="6.38043503960893"/>
    <n v="0.33"/>
    <n v="6.38043503960893"/>
    <n v="1.2"/>
    <n v="7.404"/>
    <n v="0"/>
    <n v="0.03410616525266"/>
    <s v="DENTRO DA META"/>
    <x v="0"/>
    <n v="0.21043503960893"/>
    <n v="1.2"/>
    <n v="40.74826988007872"/>
    <n v="30.05184903655805"/>
    <n v="76.56522047530717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53"/>
    <n v="2056"/>
    <n v="7896006720560"/>
    <s v="MINI ARROZ CAMIL GOURMET - 500 g"/>
    <x v="9"/>
    <n v="250"/>
    <s v="ARROZ NACIONAL"/>
    <s v="1006.30.21"/>
    <s v="UN"/>
    <n v="12"/>
    <n v="0"/>
    <s v="PRODUTO"/>
    <s v="64.904.295/0036-33"/>
    <n v="16.46224538237665"/>
    <n v="4.32133941287387"/>
    <m/>
    <m/>
    <m/>
    <m/>
    <n v="12.14090596950278"/>
    <n v="0.0102"/>
    <n v="0.0048"/>
    <n v="0.17"/>
    <n v="0.0165"/>
    <n v="0.076"/>
    <n v="0.2775"/>
    <n v="12"/>
    <n v="371.18693409944802"/>
    <n v="8.58369785104974"/>
    <n v="22.3485466572376"/>
    <n v="12.14090596950278"/>
    <n v="10.20764068773482"/>
    <n v="122.49168825281785"/>
    <n v="18.2"/>
    <n v="0.33"/>
    <n v="30.93224450828734"/>
    <n v="0.33"/>
    <n v="30.93224450828734"/>
    <n v="1.2"/>
    <n v="21.84"/>
    <n v="0"/>
    <n v="0.69957387408172"/>
    <s v="DENTRO DA META"/>
    <x v="1"/>
    <n v="12.73224450828734"/>
    <n v="1.2"/>
    <n v="197.54694458851975"/>
    <n v="145.69087163403333"/>
    <n v="371.18693409944802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55"/>
    <n v="253"/>
    <n v="7896006702504"/>
    <s v="ARROZ CULINÁRIA ITALIANA CAMIL GOURMET - 1 kg"/>
    <x v="9"/>
    <n v="250"/>
    <s v="ARROZ NACIONAL"/>
    <s v="1006.30.21"/>
    <s v="UN"/>
    <n v="12"/>
    <n v="0"/>
    <s v="PRODUTO"/>
    <s v="64.904.295/0036-33"/>
    <n v="15.72879733717401"/>
    <n v="4.12880930100818"/>
    <m/>
    <m/>
    <m/>
    <m/>
    <n v="11.59998803616583"/>
    <n v="0.0102"/>
    <n v="0.0048"/>
    <n v="0.17"/>
    <n v="0.0165"/>
    <n v="0.076"/>
    <n v="0.2775"/>
    <n v="12"/>
    <n v="354.64931575538867"/>
    <n v="8.20126542684336"/>
    <n v="21.35284421943902"/>
    <n v="11.59998803616583"/>
    <n v="9.75285618327319"/>
    <n v="117.03427419927829"/>
    <n v="16.31"/>
    <n v="0.33"/>
    <n v="29.55410964628239"/>
    <n v="0.33"/>
    <n v="29.55410964628239"/>
    <n v="1.2"/>
    <n v="19.572"/>
    <n v="0"/>
    <n v="0.81202389002345"/>
    <s v="DENTRO DA META"/>
    <x v="1"/>
    <n v="13.24410964628239"/>
    <n v="1.2"/>
    <n v="188.74556804608815"/>
    <n v="139.19985643399002"/>
    <n v="354.64931575538867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56"/>
    <n v="1833"/>
    <n v="7896006718321"/>
    <s v="ARROZ PRETO CAMIL GOURMET - 250 g"/>
    <x v="9"/>
    <n v="250"/>
    <s v="ARROZ NACIONAL"/>
    <s v="1006.30.29"/>
    <s v="UN"/>
    <n v="12"/>
    <n v="0"/>
    <s v="PRODUTO"/>
    <s v="64.904.295/0036-33"/>
    <n v="10.17638006248998"/>
    <n v="2.67129976640362"/>
    <m/>
    <m/>
    <m/>
    <m/>
    <n v="7.50508029608636"/>
    <n v="0.0102"/>
    <n v="0.0048"/>
    <n v="0.17"/>
    <n v="0.0165"/>
    <n v="0.076"/>
    <n v="0.2775"/>
    <n v="12"/>
    <n v="229.45468421155755"/>
    <n v="5.30613957239227"/>
    <n v="13.81508411190419"/>
    <n v="7.50508029608636"/>
    <n v="6.31000381581783"/>
    <n v="75.72004578981401"/>
    <n v="10.19"/>
    <n v="0.33"/>
    <n v="19.12122368429646"/>
    <n v="0.33"/>
    <n v="19.12122368429646"/>
    <n v="1.2"/>
    <n v="12.228"/>
    <n v="0"/>
    <n v="0.87646944890054"/>
    <s v="DENTRO DA META"/>
    <x v="1"/>
    <n v="8.93122368429646"/>
    <n v="1.2"/>
    <n v="122.11656074987975"/>
    <n v="90.06096355303632"/>
    <n v="229.45468421155755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57"/>
    <n v="247"/>
    <n v="7896006702467"/>
    <s v="ARROZ SELVAGEM CAMIL GOURMET - 250 g"/>
    <x v="9"/>
    <n v="250"/>
    <s v="ARROZ NACIONAL"/>
    <s v="1008.90.90"/>
    <s v="UN"/>
    <n v="12"/>
    <n v="0"/>
    <s v="PRODUTO"/>
    <s v="64.904.295/0036-33"/>
    <n v="24.0658317187886"/>
    <n v="6.31728082618201"/>
    <m/>
    <m/>
    <m/>
    <m/>
    <n v="17.74855089260659"/>
    <n v="0.0102"/>
    <n v="0.0048"/>
    <n v="0.17"/>
    <n v="0.0165"/>
    <n v="0.076"/>
    <n v="0.2775"/>
    <n v="12"/>
    <n v="542.63085531536092"/>
    <n v="12.54833852916772"/>
    <n v="32.67089941377902"/>
    <n v="17.74855089260659"/>
    <n v="14.92234852117243"/>
    <n v="179.06818225406914"/>
    <n v="31.79"/>
    <n v="0.33"/>
    <n v="45.21923794294674"/>
    <n v="0.33"/>
    <n v="45.21923794294674"/>
    <n v="1.2"/>
    <n v="38.148"/>
    <n v="0"/>
    <n v="0.42243592145161"/>
    <s v="DENTRO DA META"/>
    <x v="1"/>
    <n v="13.42923794294674"/>
    <n v="1.2"/>
    <n v="288.78998062546316"/>
    <n v="212.98261071127911"/>
    <n v="542.63085531536092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58"/>
    <n v="258"/>
    <n v="7896006702573"/>
    <s v="ARROZ VERMELHO CAMIL GOURMET - 500 g"/>
    <x v="9"/>
    <n v="250"/>
    <s v="ARROZ NACIONAL"/>
    <s v="1006.20.20"/>
    <s v="UN"/>
    <n v="12"/>
    <n v="0"/>
    <s v="PRODUTO"/>
    <s v="64.904.295/0036-33"/>
    <n v="16.9875430945037"/>
    <n v="4.45923006230722"/>
    <m/>
    <m/>
    <m/>
    <m/>
    <n v="12.52831303219648"/>
    <n v="0.0102"/>
    <n v="0.0048"/>
    <n v="0.17"/>
    <n v="0.0165"/>
    <n v="0.076"/>
    <n v="0.2775"/>
    <n v="12"/>
    <n v="383.03122646205804"/>
    <n v="8.85759711193509"/>
    <n v="23.06167175990308"/>
    <n v="12.52831303219648"/>
    <n v="10.5333587277066"/>
    <n v="126.40030473247919"/>
    <n v="22.99"/>
    <n v="0.33"/>
    <n v="31.91926887183817"/>
    <n v="0.33"/>
    <n v="31.91926887183817"/>
    <n v="1.2"/>
    <n v="27.588"/>
    <n v="0"/>
    <n v="0.38839795005821"/>
    <s v="DENTRO DA META"/>
    <x v="1"/>
    <n v="8.92926887183817"/>
    <n v="1.2"/>
    <n v="203.8505171340444"/>
    <n v="150.33975638635775"/>
    <n v="383.03122646205804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59"/>
    <n v="97959"/>
    <n v="7896006779582"/>
    <s v="ARROZ BRANCO MINUTO CASEIRO CAMIL - 240 g"/>
    <x v="9"/>
    <n v="250"/>
    <s v="ARROZ NACIONAL"/>
    <s v="1904.90.00"/>
    <s v="UN"/>
    <n v="20"/>
    <n v="0"/>
    <s v="PRODUTO"/>
    <s v="64.904.295/0036-33"/>
    <n v="3.90083704606596"/>
    <n v="1.02396972459231"/>
    <m/>
    <m/>
    <m/>
    <m/>
    <n v="2.87686732147365"/>
    <n v="0.0102"/>
    <n v="0.0048"/>
    <n v="0.17"/>
    <n v="0.0165"/>
    <n v="0.076"/>
    <n v="0.2775"/>
    <n v="12"/>
    <n v="87.95517925524527"/>
    <n v="2.03396352027755"/>
    <n v="5.29563475099289"/>
    <n v="2.87686732147365"/>
    <n v="2.41876742951925"/>
    <n v="29.02520915423095"/>
    <n v="7.89"/>
    <n v="0.33"/>
    <n v="7.32959827127044"/>
    <n v="0.33"/>
    <n v="7.32959827127044"/>
    <n v="1.2"/>
    <n v="9.468"/>
    <n v="0"/>
    <n v="-0.07102683507346"/>
    <s v="DENTRO DA META"/>
    <x v="0"/>
    <n v="-0.56040172872956"/>
    <n v="1.2"/>
    <n v="46.81004455279154"/>
    <n v="34.52240785768376"/>
    <n v="87.95517925524527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60"/>
    <n v="97961"/>
    <n v="7896006779605"/>
    <s v="ARROZ INTEGRAL MINUTO CASEIRO CAMIL - 240 g"/>
    <x v="9"/>
    <n v="250"/>
    <s v="ARROZ NACIONAL"/>
    <s v="1904.90.00"/>
    <s v="UN"/>
    <n v="20"/>
    <n v="0"/>
    <s v="PRODUTO"/>
    <s v="64.904.295/0036-33"/>
    <n v="5.49451280845829"/>
    <n v="1.4423096122203"/>
    <m/>
    <m/>
    <m/>
    <m/>
    <n v="4.05220319623799"/>
    <n v="0.0102"/>
    <n v="0.0048"/>
    <n v="0.17"/>
    <n v="0.0165"/>
    <n v="0.076"/>
    <n v="0.2775"/>
    <n v="12"/>
    <n v="123.88901491683019"/>
    <n v="2.8649334699517"/>
    <n v="7.45915110645082"/>
    <n v="4.05220319623799"/>
    <n v="3.40694791021283"/>
    <n v="40.88337492255397"/>
    <n v="6.56"/>
    <n v="0.33"/>
    <n v="10.32408457640252"/>
    <n v="0.33"/>
    <n v="10.32408457640252"/>
    <n v="1.2"/>
    <n v="7.872"/>
    <n v="0"/>
    <n v="0.57379338054916"/>
    <s v="DENTRO DA META"/>
    <x v="1"/>
    <n v="3.76408457640252"/>
    <n v="1.2"/>
    <n v="65.93415370149944"/>
    <n v="48.62643835485584"/>
    <n v="123.88901491683019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61"/>
    <n v="97963"/>
    <n v="7896006779629"/>
    <s v="ARROZ 7 GRÃOS MINUTO CASEIRO CAMIL - 240 g"/>
    <x v="9"/>
    <n v="250"/>
    <s v="ARROZ NACIONAL"/>
    <s v="1904.90.00"/>
    <s v="UN"/>
    <n v="20"/>
    <n v="0"/>
    <s v="PRODUTO"/>
    <s v="64.904.295/0036-33"/>
    <n v="6.27730458543527"/>
    <n v="1.64779245367676"/>
    <m/>
    <m/>
    <m/>
    <m/>
    <n v="4.62951213175851"/>
    <n v="0.0102"/>
    <n v="0.0048"/>
    <n v="0.17"/>
    <n v="0.0165"/>
    <n v="0.076"/>
    <n v="0.2775"/>
    <n v="12"/>
    <n v="141.53922441045131"/>
    <n v="3.27309456449169"/>
    <n v="8.52184080304592"/>
    <n v="4.62951213175851"/>
    <n v="3.89232867128741"/>
    <n v="46.70794405544895"/>
    <n v="8.63"/>
    <n v="0.33"/>
    <n v="11.79493536753761"/>
    <n v="0.33"/>
    <n v="11.79493536753761"/>
    <n v="1.2"/>
    <n v="10.356"/>
    <n v="0"/>
    <n v="0.36673642729289"/>
    <s v="DENTRO DA META"/>
    <x v="1"/>
    <n v="3.16493536753761"/>
    <n v="1.2"/>
    <n v="75.32765502522322"/>
    <n v="55.55414558110212"/>
    <n v="141.53922441045131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63"/>
    <n v="1618"/>
    <n v="7896006797920"/>
    <s v="FEIJÃO CARIOCA PRONTO CAMIL - 380 g"/>
    <x v="9"/>
    <n v="1410"/>
    <s v="FEIJAO"/>
    <s v="2005.51.00"/>
    <s v="UN"/>
    <n v="18"/>
    <n v="0"/>
    <s v="PRODUTO"/>
    <s v="64.904.295/0036-33"/>
    <n v="5.11540463792629"/>
    <n v="1.34279371745565"/>
    <m/>
    <m/>
    <m/>
    <m/>
    <n v="3.77261092047064"/>
    <n v="0.0102"/>
    <n v="0.0048"/>
    <n v="0.17"/>
    <n v="0.0165"/>
    <n v="0.076"/>
    <n v="0.2775"/>
    <n v="12"/>
    <n v="115.34097081693683"/>
    <n v="2.66725995014166"/>
    <n v="6.9444876179364"/>
    <n v="3.77261092047064"/>
    <n v="3.17187669746576"/>
    <n v="38.06252036958917"/>
    <n v="7.46"/>
    <n v="0.33"/>
    <n v="9.61174756807807"/>
    <n v="0.33"/>
    <n v="9.61174756807807"/>
    <n v="1.2"/>
    <n v="8.952"/>
    <n v="0"/>
    <n v="0.28843801180671"/>
    <s v="DENTRO DA META"/>
    <x v="1"/>
    <n v="2.15174756807807"/>
    <n v="1.2"/>
    <n v="61.38485565511552"/>
    <n v="45.2713310456477"/>
    <n v="115.34097081693683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70"/>
    <n v="9179"/>
    <n v="7896006791096"/>
    <s v="PROTEÍNA TEXT. DE SOJA CLARA CAMIL - 400 g"/>
    <x v="10"/>
    <n v="1610"/>
    <s v="GRAOS"/>
    <s v="2106.10.00"/>
    <s v="UN"/>
    <n v="20"/>
    <n v="0"/>
    <s v="PRODUTO"/>
    <s v="64.904.295/0036-33"/>
    <n v="5.64756328073049"/>
    <n v="1.48248536119175"/>
    <m/>
    <m/>
    <m/>
    <m/>
    <n v="4.16507791953874"/>
    <n v="0.0102"/>
    <n v="0.0048"/>
    <n v="0.17"/>
    <n v="0.0165"/>
    <n v="0.076"/>
    <n v="0.2775"/>
    <n v="12"/>
    <n v="127.33996187124808"/>
    <n v="2.94473661827261"/>
    <n v="7.66692687099806"/>
    <n v="4.16507791953874"/>
    <n v="3.50184895145932"/>
    <n v="42.02218741751187"/>
    <n v="11.69"/>
    <n v="0.33"/>
    <n v="10.61166348927067"/>
    <n v="0.33"/>
    <n v="10.61166348927067"/>
    <n v="1.2"/>
    <n v="14.028"/>
    <n v="0"/>
    <n v="-0.09224435506667"/>
    <s v="DENTRO DA META"/>
    <x v="0"/>
    <n v="-1.07833651072933"/>
    <n v="1.2"/>
    <n v="67.77075936876591"/>
    <n v="49.98093503446486"/>
    <n v="127.33996187124808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471"/>
    <n v="9178"/>
    <n v="7896006791072"/>
    <s v="PROTEÍNA TEXT. DE SOJA ESCURA CAMIL - 400 g"/>
    <x v="10"/>
    <n v="1610"/>
    <s v="GRAOS"/>
    <s v="2106.10.00"/>
    <s v="UN"/>
    <n v="20"/>
    <n v="0"/>
    <s v="PRODUTO"/>
    <s v="64.904.295/0036-33"/>
    <n v="5.64756892829942"/>
    <n v="1.4824868436786"/>
    <m/>
    <m/>
    <m/>
    <m/>
    <n v="4.16508208462082"/>
    <n v="0.0102"/>
    <n v="0.0048"/>
    <n v="0.17"/>
    <n v="0.0165"/>
    <n v="0.076"/>
    <n v="0.2775"/>
    <n v="12"/>
    <n v="127.34008921133717"/>
    <n v="2.94473956301217"/>
    <n v="7.66693453793259"/>
    <n v="4.16508208462082"/>
    <n v="3.50185245331177"/>
    <n v="42.02222943974128"/>
    <n v="9.69"/>
    <n v="0.33"/>
    <n v="10.61167410094476"/>
    <n v="0.33"/>
    <n v="10.61167410094476"/>
    <n v="1.2"/>
    <n v="11.628"/>
    <n v="0"/>
    <n v="0.09511600628945"/>
    <s v="DENTRO DA META"/>
    <x v="0"/>
    <n v="0.92167410094476"/>
    <n v="1.2"/>
    <n v="67.770827139593"/>
    <n v="49.98098501544982"/>
    <n v="127.34008921133717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586"/>
    <n v="409000113"/>
    <n v="7896032501010"/>
    <s v="DABARRA REFINADO - 1kg"/>
    <x v="9"/>
    <n v="30"/>
    <s v="AÇUCAR"/>
    <s v="1701.99.00"/>
    <s v="UN"/>
    <n v="10"/>
    <n v="0"/>
    <s v="PRODUTO"/>
    <s v="64.904.295/0036-33"/>
    <n v="0.47675622546904"/>
    <n v="0.12514850918562"/>
    <m/>
    <m/>
    <m/>
    <m/>
    <n v="0.35160771628342"/>
    <n v="0.0102"/>
    <n v="0.0048"/>
    <n v="0.17"/>
    <n v="0.0165"/>
    <n v="0.076"/>
    <n v="0.2775"/>
    <n v="12"/>
    <n v="10.74979005197708"/>
    <n v="0.24858889495197"/>
    <n v="0.64722694271279"/>
    <n v="0.35160771628342"/>
    <n v="0.29561922642937"/>
    <n v="3.54743071715244"/>
    <n v="4.49"/>
    <n v="0.33"/>
    <n v="0.89581583766476"/>
    <n v="0.33"/>
    <n v="0.89581583766476"/>
    <n v="1.2"/>
    <n v="5.388"/>
    <n v="0"/>
    <n v="-0.80048645040874"/>
    <s v="DENTRO DA META"/>
    <x v="0"/>
    <n v="-3.59418416233524"/>
    <n v="1.2"/>
    <n v="5.72107470562848"/>
    <n v="4.219292595401"/>
    <n v="10.74979005197708"/>
    <x v="2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588"/>
    <n v="429002060"/>
    <n v="7891910030309"/>
    <s v="DABARRA DEMERARA - 1kg"/>
    <x v="10"/>
    <n v="40"/>
    <s v="AÇUCAR SAUDAVEL"/>
    <s v="1701.14.00"/>
    <s v="UN"/>
    <n v="10"/>
    <n v="0"/>
    <s v="PRODUTO"/>
    <s v="64.904.295/0036-33"/>
    <n v="0.46978251952815"/>
    <n v="0.12331791137614"/>
    <m/>
    <m/>
    <m/>
    <m/>
    <n v="0.34646460815201"/>
    <n v="0.0102"/>
    <n v="0.0048"/>
    <n v="0.17"/>
    <n v="0.0165"/>
    <n v="0.076"/>
    <n v="0.2775"/>
    <n v="12"/>
    <n v="10.59254852948814"/>
    <n v="0.24495268474441"/>
    <n v="0.63775969271293"/>
    <n v="0.34646460815201"/>
    <n v="0.29129508456092"/>
    <n v="3.49554101473109"/>
    <n v="6.68"/>
    <n v="0.33"/>
    <n v="0.88271237745734"/>
    <n v="0.33"/>
    <n v="0.88271237745734"/>
    <n v="1.2"/>
    <n v="8.016"/>
    <n v="0"/>
    <n v="-0.86785742852435"/>
    <s v="DENTRO DA META"/>
    <x v="0"/>
    <n v="-5.79728762254265"/>
    <n v="1.2"/>
    <n v="5.63739023433775"/>
    <n v="4.15757529782409"/>
    <n v="10.59254852948814"/>
    <x v="2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593"/>
    <n v="409001139"/>
    <n v="7891910000197"/>
    <s v="AÇÚCAR REFINADO ESPECIAL UNIÃO - 1kg"/>
    <x v="9"/>
    <n v="30"/>
    <s v="AÇUCAR"/>
    <s v="1701.99.00"/>
    <s v="UN"/>
    <n v="10"/>
    <n v="0"/>
    <s v="PRODUTO"/>
    <s v="64.904.295/0036-33"/>
    <n v="0.50184865838846"/>
    <n v="0.13173527282697"/>
    <m/>
    <m/>
    <m/>
    <m/>
    <n v="0.37011338556149"/>
    <n v="0.0102"/>
    <n v="0.0048"/>
    <n v="0.17"/>
    <n v="0.0165"/>
    <n v="0.076"/>
    <n v="0.2775"/>
    <n v="12"/>
    <n v="11.31556847576535"/>
    <n v="0.26167252100207"/>
    <n v="0.68129151864504"/>
    <n v="0.37011338556149"/>
    <n v="0.31117813308355"/>
    <n v="3.73413759700257"/>
    <n v="4.48"/>
    <n v="0.33"/>
    <n v="0.94296403964711"/>
    <n v="0.33"/>
    <n v="0.94296403964711"/>
    <n v="1.2"/>
    <n v="5.376"/>
    <n v="0"/>
    <n v="-0.78951695543591"/>
    <s v="DENTRO DA META"/>
    <x v="0"/>
    <n v="-3.53703596035289"/>
    <n v="1.2"/>
    <n v="6.02218390066156"/>
    <n v="4.4413606267379"/>
    <n v="11.31556847576535"/>
    <x v="2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594"/>
    <n v="409001144"/>
    <n v="7891910008353"/>
    <s v="AÇÚCAR REFINADO ESPECIAL UNIÃO - 5kg"/>
    <x v="9"/>
    <n v="30"/>
    <s v="AÇUCAR"/>
    <s v="1701.99.00"/>
    <s v="UN"/>
    <n v="5"/>
    <n v="0"/>
    <s v="PRODUTO"/>
    <s v="64.904.295/0036-33"/>
    <n v="1.00369631307961"/>
    <n v="0.2634702821834"/>
    <m/>
    <m/>
    <m/>
    <m/>
    <n v="0.74022603089621"/>
    <n v="0.0102"/>
    <n v="0.0048"/>
    <n v="0.17"/>
    <n v="0.0165"/>
    <n v="0.076"/>
    <n v="0.2775"/>
    <n v="12"/>
    <n v="22.63111432039374"/>
    <n v="0.52334451865911"/>
    <n v="1.36258167470704"/>
    <n v="0.74022603089621"/>
    <n v="0.62235564381083"/>
    <n v="7.46826772572994"/>
    <n v="20.39"/>
    <n v="0.33"/>
    <n v="1.88592619336615"/>
    <n v="0.33"/>
    <n v="1.88592619336615"/>
    <n v="1.2"/>
    <n v="24.468"/>
    <n v="0"/>
    <n v="-0.9075072980203"/>
    <s v="DENTRO DA META"/>
    <x v="0"/>
    <n v="-18.50407380663385"/>
    <n v="1.2"/>
    <n v="12.04435575695531"/>
    <n v="8.88271237075454"/>
    <n v="22.63111432039374"/>
    <x v="2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595"/>
    <n v="409001123"/>
    <n v="7891959014612"/>
    <s v="CRISTALÇÚCAR UNIÃO - 1kg"/>
    <x v="9"/>
    <n v="30"/>
    <s v="AÇUCAR"/>
    <s v="1701.99.00"/>
    <s v="UN"/>
    <n v="10"/>
    <n v="0"/>
    <s v="PRODUTO"/>
    <s v="64.904.295/0036-33"/>
    <n v="0.47025194420798"/>
    <n v="0.1234411353546"/>
    <m/>
    <m/>
    <m/>
    <m/>
    <n v="0.34681080885339"/>
    <n v="0.0102"/>
    <n v="0.0048"/>
    <n v="0.17"/>
    <n v="0.0165"/>
    <n v="0.076"/>
    <n v="0.2775"/>
    <n v="12"/>
    <n v="10.60313300953034"/>
    <n v="0.24519745084539"/>
    <n v="0.63839696661547"/>
    <n v="0.34681080885339"/>
    <n v="0.29158615776208"/>
    <n v="3.49903389314501"/>
    <n v="4.17"/>
    <n v="0.33"/>
    <n v="0.88359441746086"/>
    <n v="0.33"/>
    <n v="0.88359441746086"/>
    <n v="1.2"/>
    <n v="5.004"/>
    <n v="0"/>
    <n v="-0.78810685432593"/>
    <s v="DENTRO DA META"/>
    <x v="0"/>
    <n v="-3.28640558253914"/>
    <n v="1.2"/>
    <n v="5.6430233304958"/>
    <n v="4.16172970624066"/>
    <n v="10.60313300953034"/>
    <x v="2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598"/>
    <n v="409001128"/>
    <n v="7891959009922"/>
    <s v="CRISTALÇÚCAR UNIÃO - 5kg"/>
    <x v="9"/>
    <n v="30"/>
    <s v="AÇUCAR"/>
    <s v="1701.99.00"/>
    <s v="UN"/>
    <n v="6"/>
    <n v="0"/>
    <s v="PRODUTO"/>
    <s v="64.904.295/0036-33"/>
    <n v="0.7837524565934"/>
    <n v="0.20573501985577"/>
    <m/>
    <m/>
    <m/>
    <m/>
    <n v="0.57801743673763"/>
    <n v="0.0102"/>
    <n v="0.0048"/>
    <n v="0.17"/>
    <n v="0.0165"/>
    <n v="0.076"/>
    <n v="0.2775"/>
    <n v="12"/>
    <n v="17.67187067732887"/>
    <n v="0.40866200941323"/>
    <n v="1.06399388036418"/>
    <n v="0.57801743673763"/>
    <n v="0.48597644362654"/>
    <n v="5.83171732351853"/>
    <n v="19.37"/>
    <n v="0.33"/>
    <n v="1.47265588977741"/>
    <n v="0.33"/>
    <n v="1.47265588977741"/>
    <n v="1.2"/>
    <n v="23.244"/>
    <n v="0"/>
    <n v="-0.92397233403317"/>
    <s v="DENTRO DA META"/>
    <x v="0"/>
    <n v="-17.89734411022259"/>
    <n v="1.2"/>
    <n v="9.40502947912079"/>
    <n v="6.93620924085158"/>
    <n v="17.67187067732887"/>
    <x v="2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599"/>
    <n v="409001146"/>
    <n v="7891910000166"/>
    <s v="AÇÚCAR PREMIUM UNIÃO - 1kg"/>
    <x v="9"/>
    <n v="30"/>
    <s v="AÇUCAR"/>
    <s v="1701.99.00"/>
    <s v="UN"/>
    <n v="10"/>
    <n v="0"/>
    <s v="PRODUTO"/>
    <s v="64.904.295/0036-33"/>
    <n v="0.60221839006616"/>
    <n v="0.15808232739237"/>
    <m/>
    <m/>
    <m/>
    <m/>
    <n v="0.44413606267379"/>
    <n v="0.0102"/>
    <n v="0.0048"/>
    <n v="0.17"/>
    <n v="0.0165"/>
    <n v="0.076"/>
    <n v="0.2775"/>
    <n v="12"/>
    <n v="13.57868217091843"/>
    <n v="0.31400702520249"/>
    <n v="0.81754982237405"/>
    <n v="0.44413606267379"/>
    <n v="0.37341375970026"/>
    <n v="4.48096511640308"/>
    <n v="6.31"/>
    <n v="0.33"/>
    <n v="1.13155684757654"/>
    <n v="0.33"/>
    <n v="1.13155684757654"/>
    <n v="1.2"/>
    <n v="7.572"/>
    <n v="0"/>
    <n v="-0.82067244887852"/>
    <s v="DENTRO DA META"/>
    <x v="0"/>
    <n v="-5.17844315242346"/>
    <n v="1.2"/>
    <n v="7.22662068079387"/>
    <n v="5.32963275208548"/>
    <n v="13.57868217091843"/>
    <x v="2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01"/>
    <n v="409002019"/>
    <n v="7891910020119"/>
    <s v="AÇÚCAR PREMIUM SACHÊ VAREJO UNIÃO - 200g"/>
    <x v="9"/>
    <n v="30"/>
    <s v="AÇUCAR"/>
    <s v="1701.99.00"/>
    <s v="UN"/>
    <n v="10"/>
    <n v="0"/>
    <s v="PRODUTO"/>
    <s v="64.904.295/0036-33"/>
    <n v="2.4447232214452"/>
    <n v="0.64173984562937"/>
    <m/>
    <m/>
    <m/>
    <m/>
    <n v="1.80298337581584"/>
    <n v="0.0102"/>
    <n v="0.0048"/>
    <n v="0.17"/>
    <n v="0.0165"/>
    <n v="0.076"/>
    <n v="0.2775"/>
    <n v="12"/>
    <n v="55.12305862366888"/>
    <n v="1.27472073067234"/>
    <n v="3.31886748796673"/>
    <n v="1.80298337581584"/>
    <n v="1.51588411215089"/>
    <n v="18.19060934581074"/>
    <n v="3.36"/>
    <n v="0.33"/>
    <n v="4.59358821863907"/>
    <n v="0.33"/>
    <n v="4.59358821863907"/>
    <n v="1.2"/>
    <n v="4.032"/>
    <n v="0"/>
    <n v="0.36713935078544"/>
    <s v="DENTRO DA META"/>
    <x v="1"/>
    <n v="1.23358821863907"/>
    <n v="1.2"/>
    <n v="29.33667865734241"/>
    <n v="21.63580050979003"/>
    <n v="55.12305862366888"/>
    <x v="0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02"/>
    <n v="409001130"/>
    <n v="7891910007110"/>
    <s v="AÇÚCAR GLAÇÚCAR UNIÃO - 500g"/>
    <x v="9"/>
    <n v="30"/>
    <s v="AÇUCAR"/>
    <s v="1701.99.00"/>
    <s v="UN"/>
    <n v="20"/>
    <n v="0"/>
    <s v="PRODUTO"/>
    <s v="64.904.295/0036-33"/>
    <n v="0.26001189901107"/>
    <n v="0.06825312349041"/>
    <m/>
    <m/>
    <m/>
    <m/>
    <n v="0.19175877552066"/>
    <n v="0.0102"/>
    <n v="0.0048"/>
    <n v="0.17"/>
    <n v="0.0165"/>
    <n v="0.076"/>
    <n v="0.2775"/>
    <n v="12"/>
    <n v="5.86268867833873"/>
    <n v="0.13557467568658"/>
    <n v="0.35298271417498"/>
    <n v="0.19175877552066"/>
    <n v="0.16122393865431"/>
    <n v="1.93468726385178"/>
    <n v="3.56"/>
    <n v="0.33"/>
    <n v="0.48855738986156"/>
    <n v="0.33"/>
    <n v="0.48855738986156"/>
    <n v="1.2"/>
    <n v="4.272"/>
    <n v="0"/>
    <n v="-0.86276477812878"/>
    <s v="DENTRO DA META"/>
    <x v="0"/>
    <n v="-3.07144261013844"/>
    <n v="1.2"/>
    <n v="3.12014278813281"/>
    <n v="2.30110530624795"/>
    <n v="5.86268867833873"/>
    <x v="2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03"/>
    <n v="409001145"/>
    <n v="7891910007004"/>
    <s v="AÇÚCAR DOÇÚCAR UNIÃO - 1kg"/>
    <x v="9"/>
    <n v="30"/>
    <s v="AÇUCAR"/>
    <s v="1701.99.00"/>
    <s v="UN"/>
    <n v="10"/>
    <n v="0"/>
    <s v="PRODUTO"/>
    <s v="64.904.295/0036-33"/>
    <n v="0.47122403229774"/>
    <n v="0.12369630847816"/>
    <m/>
    <m/>
    <m/>
    <m/>
    <n v="0.34752772381958"/>
    <n v="0.0102"/>
    <n v="0.0048"/>
    <n v="0.17"/>
    <n v="0.0165"/>
    <n v="0.076"/>
    <n v="0.2775"/>
    <n v="12"/>
    <n v="10.62505142887888"/>
    <n v="0.24570431429282"/>
    <n v="0.63971663811375"/>
    <n v="0.34752772381958"/>
    <n v="0.29218891429417"/>
    <n v="3.50626697153003"/>
    <n v="5.91"/>
    <n v="0.33"/>
    <n v="0.88542095240657"/>
    <n v="0.33"/>
    <n v="0.88542095240657"/>
    <n v="1.2"/>
    <n v="7.092"/>
    <n v="0"/>
    <n v="-0.85018257996505"/>
    <s v="DENTRO DA META"/>
    <x v="0"/>
    <n v="-5.02457904759343"/>
    <n v="1.2"/>
    <n v="5.65468838757283"/>
    <n v="4.17033268583496"/>
    <n v="10.62505142887888"/>
    <x v="2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04"/>
    <n v="409001336"/>
    <n v="7891910020065"/>
    <s v="AÇÚCAR NATURALE UNIÃO  - 1kg"/>
    <x v="10"/>
    <n v="40"/>
    <s v="AÇUCAR SAUDAVEL"/>
    <s v="1701.14.00"/>
    <s v="UN"/>
    <n v="10"/>
    <n v="0"/>
    <s v="PRODUTO"/>
    <s v="64.904.295/0036-33"/>
    <n v="0.55268531709194"/>
    <n v="0.14507989573663"/>
    <m/>
    <m/>
    <m/>
    <m/>
    <n v="0.4076054213553"/>
    <n v="0.0102"/>
    <n v="0.0048"/>
    <n v="0.17"/>
    <n v="0.0165"/>
    <n v="0.076"/>
    <n v="0.2775"/>
    <n v="12"/>
    <n v="12.46182179939782"/>
    <n v="0.28817962911107"/>
    <n v="0.75030552083874"/>
    <n v="0.4076054213553"/>
    <n v="0.34270009948344"/>
    <n v="4.11240119380128"/>
    <n v="6.17"/>
    <n v="0.33"/>
    <n v="1.03848514994982"/>
    <n v="0.33"/>
    <n v="1.03848514994982"/>
    <n v="1.2"/>
    <n v="7.404"/>
    <n v="0"/>
    <n v="-0.83168798217993"/>
    <s v="DENTRO DA META"/>
    <x v="0"/>
    <n v="-5.13151485005018"/>
    <n v="1.2"/>
    <n v="6.63222380510325"/>
    <n v="4.89126505626364"/>
    <n v="12.46182179939782"/>
    <x v="2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06"/>
    <n v="409001182"/>
    <n v="7891910020034"/>
    <s v="AÇÚCAR ORGÂNICO UNIÃO - 1kg"/>
    <x v="10"/>
    <n v="40"/>
    <s v="AÇUCAR SAUDAVEL"/>
    <s v="1701.99.00"/>
    <s v="UN"/>
    <n v="10"/>
    <n v="0"/>
    <s v="PRODUTO"/>
    <s v="64.904.295/0036-33"/>
    <n v="0.60795384880113"/>
    <n v="0.1595878853103"/>
    <m/>
    <m/>
    <m/>
    <m/>
    <n v="0.44836596349083"/>
    <n v="0.0102"/>
    <n v="0.0048"/>
    <n v="0.17"/>
    <n v="0.0165"/>
    <n v="0.076"/>
    <n v="0.2775"/>
    <n v="12"/>
    <n v="13.70800397933759"/>
    <n v="0.31699759202218"/>
    <n v="0.82533607292262"/>
    <n v="0.44836596349083"/>
    <n v="0.37697010943178"/>
    <n v="4.52364131318141"/>
    <n v="7.82"/>
    <n v="0.33"/>
    <n v="1.1423336649448"/>
    <n v="0.33"/>
    <n v="1.1423336649448"/>
    <n v="1.2"/>
    <n v="9.384"/>
    <n v="0"/>
    <n v="-0.85392152622189"/>
    <s v="DENTRO DA META"/>
    <x v="0"/>
    <n v="-6.6776663350552"/>
    <n v="1.2"/>
    <n v="7.29544618561356"/>
    <n v="5.38039156189"/>
    <n v="13.70800397933759"/>
    <x v="2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07"/>
    <n v="409001181"/>
    <n v="7891910020041"/>
    <s v="AÇÚCAR ORGÂNICO SACHÊ VAREJO UNIÃO - 200g"/>
    <x v="10"/>
    <n v="40"/>
    <s v="AÇUCAR SAUDAVEL"/>
    <s v="1701.99.00"/>
    <s v="UN"/>
    <n v="12"/>
    <n v="0"/>
    <s v="PRODUTO"/>
    <s v="64.904.295/0036-33"/>
    <n v="2.41348839580135"/>
    <n v="0.63354070389785"/>
    <m/>
    <m/>
    <m/>
    <m/>
    <n v="1.77994769190349"/>
    <n v="0.0102"/>
    <n v="0.0048"/>
    <n v="0.17"/>
    <n v="0.0165"/>
    <n v="0.076"/>
    <n v="0.2775"/>
    <n v="12"/>
    <n v="54.41878293717687"/>
    <n v="1.25843435542222"/>
    <n v="3.27646422267586"/>
    <n v="1.77994769190349"/>
    <n v="1.49651653077236"/>
    <n v="17.95819836926837"/>
    <n v="47.79833333333334"/>
    <n v="0.33"/>
    <n v="4.53489857809807"/>
    <n v="0.33"/>
    <n v="4.53489857809807"/>
    <n v="1.2"/>
    <n v="57.358"/>
    <n v="0"/>
    <n v="-0.90512433673214"/>
    <s v="DENTRO DA META"/>
    <x v="0"/>
    <n v="-43.26343475523527"/>
    <n v="1.2"/>
    <n v="28.96186074961616"/>
    <n v="21.35937230284192"/>
    <n v="54.41878293717687"/>
    <x v="2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08"/>
    <n v="409003014"/>
    <n v="7891910030293"/>
    <s v="AÇÚCAR MASCAVO UNIÃO - 1kg"/>
    <x v="10"/>
    <n v="40"/>
    <s v="AÇUCAR SAUDAVEL"/>
    <s v="1701.13.00"/>
    <s v="UN"/>
    <n v="12"/>
    <n v="0"/>
    <s v="PRODUTO"/>
    <s v="64.904.295/0036-33"/>
    <n v="1.1283991890627"/>
    <n v="0.29620478712896"/>
    <m/>
    <m/>
    <m/>
    <m/>
    <n v="0.83219440193374"/>
    <n v="0.0102"/>
    <n v="0.0048"/>
    <n v="0.17"/>
    <n v="0.0165"/>
    <n v="0.076"/>
    <n v="0.2775"/>
    <n v="12"/>
    <n v="25.44288617377055"/>
    <n v="0.58836674276844"/>
    <n v="1.53187377171244"/>
    <n v="0.83219440193374"/>
    <n v="0.69967936977869"/>
    <n v="8.39615243734428"/>
    <n v="15.44"/>
    <n v="0.33"/>
    <n v="2.12024051448088"/>
    <n v="0.33"/>
    <n v="2.12024051448088"/>
    <n v="1.2"/>
    <n v="18.528"/>
    <n v="0"/>
    <n v="-0.86267872315538"/>
    <s v="DENTRO DA META"/>
    <x v="0"/>
    <n v="-13.31975948551912"/>
    <n v="1.2"/>
    <n v="13.54079026875246"/>
    <n v="9.98633282320494"/>
    <n v="25.44288617377055"/>
    <x v="2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09"/>
    <n v="409001687"/>
    <n v="7891910020096"/>
    <s v="AÇÚCAR FIT UNIÃO - 500g"/>
    <x v="10"/>
    <n v="40"/>
    <s v="AÇUCAR SAUDAVEL"/>
    <s v="2106.90.90"/>
    <s v="UN"/>
    <n v="20"/>
    <n v="0"/>
    <s v="PRODUTO"/>
    <s v="64.904.295/0036-33"/>
    <n v="0.3086512406056"/>
    <n v="0.08102095065897"/>
    <m/>
    <m/>
    <m/>
    <m/>
    <n v="0.22763028994663"/>
    <n v="0.0102"/>
    <n v="0.0048"/>
    <n v="0.17"/>
    <n v="0.0165"/>
    <n v="0.076"/>
    <n v="0.2775"/>
    <n v="12"/>
    <n v="6.95939739964225"/>
    <n v="0.16093606486673"/>
    <n v="0.41901371843679"/>
    <n v="0.22763028994663"/>
    <n v="0.19138342849016"/>
    <n v="2.29660114188194"/>
    <n v="4.21"/>
    <n v="0.33"/>
    <n v="0.57994978330352"/>
    <n v="0.33"/>
    <n v="0.57994978330352"/>
    <n v="1.2"/>
    <n v="5.052"/>
    <n v="0"/>
    <n v="-0.8622447070538"/>
    <s v="DENTRO DA META"/>
    <x v="0"/>
    <n v="-3.63005021669648"/>
    <n v="1.2"/>
    <n v="3.70381488726723"/>
    <n v="2.73156347935958"/>
    <n v="6.95939739964225"/>
    <x v="2"/>
    <s v="FONTE ÚNICA"/>
    <n v="1"/>
    <s v="CAMIL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713"/>
    <n v="8076809513739"/>
    <s v="MOLHO BASILICO BARILLA 6X400GR"/>
    <x v="9"/>
    <m/>
    <m/>
    <s v="2103.20.10"/>
    <s v="UN"/>
    <n v="6"/>
    <n v="2"/>
    <s v="PRODUTO"/>
    <s v="96.562.566-0001/86"/>
    <n v="18.98"/>
    <n v="4.98225"/>
    <m/>
    <m/>
    <m/>
    <m/>
    <n v="13.99775"/>
    <n v="0.0102"/>
    <n v="0.0048"/>
    <n v="0.17"/>
    <n v="0.0165"/>
    <n v="0.076"/>
    <n v="0.2775"/>
    <n v="6"/>
    <n v="213.97834394904464"/>
    <n v="9.89649840764332"/>
    <n v="25.76655891719746"/>
    <n v="13.99775"/>
    <n v="11.76880891719746"/>
    <n v="70.61285350318474"/>
    <n v="23.68"/>
    <n v="0.33"/>
    <n v="35.66305732484077"/>
    <n v="0.33"/>
    <n v="35.66305732484077"/>
    <n v="1.2"/>
    <n v="28.416"/>
    <n v="0"/>
    <n v="0.50604127216388"/>
    <s v="DENTRO DA META"/>
    <x v="1"/>
    <n v="11.98305732484077"/>
    <e v="#N/A" f="0" cp="0"/>
    <n v="113.88"/>
    <n v="83.98650000000001"/>
    <n v="213.97834394904464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715"/>
    <n v="8076809513692"/>
    <s v="MOLHO NAPOLETANA BARILLA 6X400GR"/>
    <x v="9"/>
    <m/>
    <m/>
    <s v="2103.20.10"/>
    <s v="UN"/>
    <n v="6"/>
    <n v="2"/>
    <s v="PRODUTO"/>
    <s v="96.562.566-0001/86"/>
    <n v="18.98"/>
    <n v="4.98225"/>
    <m/>
    <m/>
    <m/>
    <m/>
    <n v="13.99775"/>
    <n v="0.0102"/>
    <n v="0.0048"/>
    <n v="0.17"/>
    <n v="0.0165"/>
    <n v="0.076"/>
    <n v="0.2775"/>
    <n v="6"/>
    <n v="213.97834394904464"/>
    <n v="9.89649840764332"/>
    <n v="25.76655891719746"/>
    <n v="13.99775"/>
    <n v="11.76880891719746"/>
    <n v="70.61285350318474"/>
    <n v="23.68"/>
    <n v="0.33"/>
    <n v="35.66305732484077"/>
    <n v="0.33"/>
    <n v="35.66305732484077"/>
    <n v="1.2"/>
    <n v="28.416"/>
    <n v="0"/>
    <n v="0.50604127216388"/>
    <s v="DENTRO DA META"/>
    <x v="1"/>
    <n v="11.98305732484077"/>
    <e v="#N/A" f="0" cp="0"/>
    <n v="113.88"/>
    <n v="83.98650000000001"/>
    <n v="213.97834394904464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714"/>
    <n v="8076809513708"/>
    <s v="MOLHO OLIVE BARILLA 6X400GR"/>
    <x v="9"/>
    <m/>
    <m/>
    <s v="2103.20.10"/>
    <s v="UN"/>
    <n v="6"/>
    <n v="2"/>
    <s v="PRODUTO"/>
    <s v="96.562.566-0001/86"/>
    <n v="18.98"/>
    <n v="4.98225"/>
    <m/>
    <m/>
    <m/>
    <m/>
    <n v="13.99775"/>
    <n v="0.0102"/>
    <n v="0.0048"/>
    <n v="0.17"/>
    <n v="0.0165"/>
    <n v="0.076"/>
    <n v="0.2775"/>
    <n v="6"/>
    <n v="213.97834394904464"/>
    <n v="9.89649840764332"/>
    <n v="25.76655891719746"/>
    <n v="13.99775"/>
    <n v="11.76880891719746"/>
    <n v="70.61285350318474"/>
    <n v="23.68"/>
    <n v="0.33"/>
    <n v="35.66305732484077"/>
    <n v="0.33"/>
    <n v="35.66305732484077"/>
    <n v="1.2"/>
    <n v="28.416"/>
    <n v="0"/>
    <n v="0.50604127216388"/>
    <s v="DENTRO DA META"/>
    <x v="1"/>
    <n v="11.98305732484077"/>
    <e v="#N/A" f="0" cp="0"/>
    <n v="113.88"/>
    <n v="83.98650000000001"/>
    <n v="213.97834394904464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712"/>
    <n v="8076809579346"/>
    <s v="MOLHO PESTO ALLA GENOVESE BARILLA 12X190GR"/>
    <x v="9"/>
    <m/>
    <m/>
    <s v="2103.90.91"/>
    <s v="UN"/>
    <n v="12"/>
    <n v="2"/>
    <s v="PRODUTO"/>
    <s v="96.562.566-0001/86"/>
    <n v="35.99"/>
    <n v="9.447375"/>
    <m/>
    <m/>
    <m/>
    <m/>
    <n v="26.542625"/>
    <n v="0.0102"/>
    <n v="0.0048"/>
    <n v="0.17"/>
    <n v="0.0165"/>
    <n v="0.076"/>
    <n v="0.2775"/>
    <n v="12"/>
    <n v="811.49426751592375"/>
    <n v="18.76580493630574"/>
    <n v="48.8587173566879"/>
    <n v="26.542625"/>
    <n v="22.3160923566879"/>
    <n v="267.79310828025484"/>
    <n v="35.69"/>
    <n v="0.33"/>
    <n v="67.62452229299365"/>
    <n v="0.33"/>
    <n v="67.62452229299365"/>
    <n v="1.2"/>
    <n v="42.828"/>
    <n v="0"/>
    <n v="0.89477507125227"/>
    <s v="DENTRO DA META"/>
    <x v="1"/>
    <n v="31.93452229299365"/>
    <e v="#N/A" f="0" cp="0"/>
    <n v="431.88"/>
    <n v="318.51150000000001"/>
    <n v="811.49426751592375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993"/>
    <n v="8076809513395"/>
    <s v="MOLHO POMODORO BARILLA 6X400GR"/>
    <x v="9"/>
    <m/>
    <m/>
    <s v="2103.20.10"/>
    <s v="UN"/>
    <n v="6"/>
    <n v="2"/>
    <s v="PRODUTO"/>
    <s v="96.562.566-0001/86"/>
    <n v="18.98"/>
    <n v="4.98225"/>
    <m/>
    <m/>
    <m/>
    <m/>
    <n v="13.99775"/>
    <n v="0.0102"/>
    <n v="0.0048"/>
    <n v="0.17"/>
    <n v="0.0165"/>
    <n v="0.076"/>
    <n v="0.2775"/>
    <n v="6"/>
    <n v="213.97834394904464"/>
    <n v="9.89649840764332"/>
    <n v="25.76655891719746"/>
    <n v="13.99775"/>
    <n v="11.76880891719746"/>
    <n v="70.61285350318474"/>
    <n v="23.68"/>
    <n v="0.33"/>
    <n v="35.66305732484077"/>
    <n v="0.33"/>
    <n v="35.66305732484077"/>
    <n v="1.2"/>
    <n v="28.416"/>
    <n v="0"/>
    <n v="0.50604127216388"/>
    <s v="DENTRO DA META"/>
    <x v="1"/>
    <n v="11.98305732484077"/>
    <e v="#N/A" f="0" cp="0"/>
    <n v="113.88"/>
    <n v="83.98650000000001"/>
    <n v="213.97834394904464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901"/>
    <s v="789.862957103-1"/>
    <s v="BALA GELATINA AVIOES HARIBO 12X9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4.78"/>
    <n v="0.33"/>
    <n v="6.93343949044586"/>
    <n v="0.33"/>
    <n v="6.93343949044586"/>
    <n v="1.2"/>
    <n v="5.736"/>
    <n v="0"/>
    <n v="0.45051035364976"/>
    <s v="DENTRO DA META"/>
    <x v="1"/>
    <n v="2.15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2097"/>
    <s v="789.862957115-4"/>
    <s v="BALA GELATINA BALLA POP STICKS MORANGO ACIDO HARIBO 12X8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6.3"/>
    <n v="0.33"/>
    <n v="6.93343949044586"/>
    <n v="0.33"/>
    <n v="6.93343949044586"/>
    <n v="1.2"/>
    <n v="7.56"/>
    <n v="0"/>
    <n v="0.10054595086442"/>
    <s v="DENTRO DA META"/>
    <x v="0"/>
    <n v="0.63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896"/>
    <s v="789.862957098-0"/>
    <s v="BALA GELATINA BALLA STICKS COLA ACIDO HARIBO 12X8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4.78"/>
    <n v="0.33"/>
    <n v="6.93343949044586"/>
    <n v="0.33"/>
    <n v="6.93343949044586"/>
    <n v="1.2"/>
    <n v="5.736"/>
    <n v="0"/>
    <n v="0.45051035364976"/>
    <s v="DENTRO DA META"/>
    <x v="1"/>
    <n v="2.15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2098"/>
    <s v="789.862957122-2"/>
    <s v="BALA GELATINA BALLA STICKS FRAMBOESA ACIDO HARIBO 12X8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4.78"/>
    <n v="0.33"/>
    <n v="6.93343949044586"/>
    <n v="0.33"/>
    <n v="6.93343949044586"/>
    <n v="1.2"/>
    <n v="5.736"/>
    <n v="0"/>
    <n v="0.45051035364976"/>
    <s v="DENTRO DA META"/>
    <x v="1"/>
    <n v="2.15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2101"/>
    <s v="789.862957121-5"/>
    <s v="BALA GELATINA BALLA STICKS FRAMBOESA HARIBO 12X8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4.78"/>
    <n v="0.33"/>
    <n v="6.93343949044586"/>
    <n v="0.33"/>
    <n v="6.93343949044586"/>
    <n v="1.2"/>
    <n v="5.736"/>
    <n v="0"/>
    <n v="0.45051035364976"/>
    <s v="DENTRO DA META"/>
    <x v="1"/>
    <n v="2.15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794"/>
    <s v="789.862957091-1"/>
    <s v="BALA GELATINA BALLA STICKS MORANGO ACIDO HARIBO 12X8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4.78"/>
    <n v="0.33"/>
    <n v="6.93343949044586"/>
    <n v="0.33"/>
    <n v="6.93343949044586"/>
    <n v="1.2"/>
    <n v="5.736"/>
    <n v="0"/>
    <n v="0.45051035364976"/>
    <s v="DENTRO DA META"/>
    <x v="1"/>
    <n v="2.15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793"/>
    <s v="789.862957090-4"/>
    <s v="BALA GELATINA BALLA STICKS MORANGO HARIBO 12X8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4.78"/>
    <n v="0.33"/>
    <n v="6.93343949044586"/>
    <n v="0.33"/>
    <n v="6.93343949044586"/>
    <n v="1.2"/>
    <n v="5.736"/>
    <n v="0"/>
    <n v="0.45051035364976"/>
    <s v="DENTRO DA META"/>
    <x v="1"/>
    <n v="2.15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2118"/>
    <s v="789.862957125-3"/>
    <s v="BALA GELATINA BARBIE MILKSHAKE HARIBO 12X8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4.78"/>
    <n v="0.33"/>
    <n v="6.93343949044586"/>
    <n v="0.33"/>
    <n v="6.93343949044586"/>
    <n v="1.2"/>
    <n v="5.736"/>
    <n v="0"/>
    <n v="0.45051035364976"/>
    <s v="DENTRO DA META"/>
    <x v="1"/>
    <n v="2.15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900"/>
    <s v="789.862957001-0"/>
    <s v="BALA GELATINA CORACOES HARIBO 12X10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6.3"/>
    <n v="0.33"/>
    <n v="6.93343949044586"/>
    <n v="0.33"/>
    <n v="6.93343949044586"/>
    <n v="1.2"/>
    <n v="7.56"/>
    <n v="0"/>
    <n v="0.10054595086442"/>
    <s v="DENTRO DA META"/>
    <x v="0"/>
    <n v="0.63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2122"/>
    <s v="789.862957126-0"/>
    <s v="BALA GELATINA HOT WHEELS FRUTAS SORTIDAS HARIBO 12X8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5.99"/>
    <n v="0.33"/>
    <n v="6.93343949044586"/>
    <n v="0.33"/>
    <n v="6.93343949044586"/>
    <n v="1.2"/>
    <n v="7.188"/>
    <n v="0"/>
    <n v="0.15750241910615"/>
    <s v="DENTRO DA META"/>
    <x v="0"/>
    <n v="0.94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2123"/>
    <s v="789.862957127-7"/>
    <s v="BALA GELATINA HOT WHEELS SODA RADICAL HARIBO 12X8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5.99"/>
    <n v="0.33"/>
    <n v="6.93343949044586"/>
    <n v="0.33"/>
    <n v="6.93343949044586"/>
    <n v="1.2"/>
    <n v="7.188"/>
    <n v="0"/>
    <n v="0.15750241910615"/>
    <s v="DENTRO DA META"/>
    <x v="0"/>
    <n v="0.94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878"/>
    <s v="789.862957104-8"/>
    <s v="BALA GELATINA LETRINHAS HARIBO 12X9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7.45"/>
    <n v="0.33"/>
    <n v="6.93343949044586"/>
    <n v="0.33"/>
    <n v="6.93343949044586"/>
    <n v="1.2"/>
    <n v="8.94"/>
    <n v="0"/>
    <n v="-0.06933698114821"/>
    <s v="DENTRO DA META"/>
    <x v="0"/>
    <n v="-0.51656050955414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795"/>
    <s v="789.862957046-1"/>
    <s v="BALA GELATINA SWEET BANANAS HARIBO 12X10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5.99"/>
    <n v="0.33"/>
    <n v="6.93343949044586"/>
    <n v="0.33"/>
    <n v="6.93343949044586"/>
    <n v="1.2"/>
    <n v="7.188"/>
    <n v="0"/>
    <n v="0.15750241910615"/>
    <s v="DENTRO DA META"/>
    <x v="0"/>
    <n v="0.94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783"/>
    <s v="789.862957014-0"/>
    <s v="BALA GELATINA WUMMIS HARIBO 12X10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6.69"/>
    <n v="0.33"/>
    <n v="6.93343949044586"/>
    <n v="0.33"/>
    <n v="6.93343949044586"/>
    <n v="1.2"/>
    <n v="8.028"/>
    <n v="0"/>
    <n v="0.0363885635943"/>
    <s v="DENTRO DA META"/>
    <x v="0"/>
    <n v="0.24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784"/>
    <s v="789.862957016-4"/>
    <s v="BALA GELATINA WUMMIS ZOURR HARIBO 12X10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5.99"/>
    <n v="0.33"/>
    <n v="6.93343949044586"/>
    <n v="0.33"/>
    <n v="6.93343949044586"/>
    <n v="1.2"/>
    <n v="7.188"/>
    <n v="0"/>
    <n v="0.15750241910615"/>
    <s v="DENTRO DA META"/>
    <x v="0"/>
    <n v="0.94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2115"/>
    <s v="789.862957128-4"/>
    <s v="BALLA STICKS BARBIE CEREJA ACIDA HARIBO 12X8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5.99"/>
    <n v="0.33"/>
    <n v="6.93343949044586"/>
    <n v="0.33"/>
    <n v="6.93343949044586"/>
    <n v="1.2"/>
    <n v="7.188"/>
    <n v="0"/>
    <n v="0.15750241910615"/>
    <s v="DENTRO DA META"/>
    <x v="0"/>
    <n v="0.94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2116"/>
    <s v="789.862957129-1"/>
    <s v="BALLA STICKS BARBIE MILKSHAKE DE MORANGO HARIBO 12X8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5.99"/>
    <n v="0.33"/>
    <n v="6.93343949044586"/>
    <n v="0.33"/>
    <n v="6.93343949044586"/>
    <n v="1.2"/>
    <n v="7.188"/>
    <n v="0"/>
    <n v="0.15750241910615"/>
    <s v="DENTRO DA META"/>
    <x v="0"/>
    <n v="0.94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2124"/>
    <s v="789.862957130-7"/>
    <s v="BALLA STICKS HOT WHEELS BLUE ICE HARIBO 12X8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5.99"/>
    <n v="0.33"/>
    <n v="6.93343949044586"/>
    <n v="0.33"/>
    <n v="6.93343949044586"/>
    <n v="1.2"/>
    <n v="7.188"/>
    <n v="0"/>
    <n v="0.15750241910615"/>
    <s v="DENTRO DA META"/>
    <x v="0"/>
    <n v="0.94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2121"/>
    <s v="789.862957131-4"/>
    <s v="BALLA STICKS HOT WHEELS MILKSHAKE BANANA HARIBO 12X80GR"/>
    <x v="9"/>
    <n v="390"/>
    <s v="BALAS"/>
    <s v="1704.90.20"/>
    <s v="UN"/>
    <n v="12"/>
    <n v="0"/>
    <s v="PRODUTO"/>
    <s v="96.562.566-0001/86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5.99"/>
    <n v="0.33"/>
    <n v="6.93343949044586"/>
    <n v="0.33"/>
    <n v="6.93343949044586"/>
    <n v="1.2"/>
    <n v="7.188"/>
    <n v="0"/>
    <n v="0.15750241910615"/>
    <s v="DENTRO DA META"/>
    <x v="0"/>
    <n v="0.94343949044586"/>
    <e v="#N/A" f="0" cp="0"/>
    <n v="44.28"/>
    <n v="32.6565"/>
    <n v="83.20127388535033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788"/>
    <s v="789.862957034-8"/>
    <s v="MARSHMALLOW BARBECUE HARIBO 14X250GR"/>
    <x v="9"/>
    <n v="390"/>
    <s v="BALAS"/>
    <s v="1704.90.90"/>
    <s v="UN"/>
    <n v="14"/>
    <n v="0"/>
    <s v="PRODUTO"/>
    <s v="96.562.566-0001/86"/>
    <n v="5.98"/>
    <n v="1.56975"/>
    <m/>
    <m/>
    <m/>
    <m/>
    <n v="4.41025"/>
    <n v="0.0102"/>
    <n v="0.0048"/>
    <n v="0.17"/>
    <n v="0.0165"/>
    <n v="0.076"/>
    <n v="0.2775"/>
    <n v="14"/>
    <n v="157.30828025477712"/>
    <n v="3.11807484076433"/>
    <n v="8.11823089171975"/>
    <n v="4.41025"/>
    <n v="3.70798089171975"/>
    <n v="51.91173248407646"/>
    <n v="11.23630573248408"/>
    <n v="0.33"/>
    <n v="11.23630573248408"/>
    <n v="0.33"/>
    <n v="11.23630573248408"/>
    <n v="1.2"/>
    <n v="13.4835668789809"/>
    <n v="0"/>
    <n v="0"/>
    <s v="DENTRO DA META"/>
    <x v="0"/>
    <n v="0"/>
    <e v="#N/A" f="0" cp="0"/>
    <n v="83.72"/>
    <n v="61.7435"/>
    <n v="157.30828025477712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792"/>
    <s v="789.862957040-9"/>
    <s v="MARSHMALLOW CABLES BLUE HARIBO 14X250GR"/>
    <x v="9"/>
    <n v="390"/>
    <s v="BALAS"/>
    <s v="1704.90.90"/>
    <s v="UN"/>
    <n v="14"/>
    <n v="0"/>
    <s v="PRODUTO"/>
    <s v="96.562.566-0001/86"/>
    <n v="5.98"/>
    <n v="1.56975"/>
    <m/>
    <m/>
    <m/>
    <m/>
    <n v="4.41025"/>
    <n v="0.0102"/>
    <n v="0.0048"/>
    <n v="0.17"/>
    <n v="0.0165"/>
    <n v="0.076"/>
    <n v="0.2775"/>
    <n v="14"/>
    <n v="157.30828025477712"/>
    <n v="3.11807484076433"/>
    <n v="8.11823089171975"/>
    <n v="4.41025"/>
    <n v="3.70798089171975"/>
    <n v="51.91173248407646"/>
    <n v="11.23630573248408"/>
    <n v="0.33"/>
    <n v="11.23630573248408"/>
    <n v="0.33"/>
    <n v="11.23630573248408"/>
    <n v="1.2"/>
    <n v="13.4835668789809"/>
    <n v="0"/>
    <n v="0"/>
    <s v="DENTRO DA META"/>
    <x v="0"/>
    <n v="0"/>
    <e v="#N/A" f="0" cp="0"/>
    <n v="83.72"/>
    <n v="61.7435"/>
    <n v="157.30828025477712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898"/>
    <s v="789.862957032-4"/>
    <s v="MARSHMALLOW CABLES HARIBO 14X250GR"/>
    <x v="9"/>
    <n v="390"/>
    <s v="BALAS"/>
    <s v="1704.90.90"/>
    <s v="UN"/>
    <n v="14"/>
    <n v="0"/>
    <s v="PRODUTO"/>
    <s v="96.562.566-0001/86"/>
    <n v="5.98"/>
    <n v="1.56975"/>
    <m/>
    <m/>
    <m/>
    <m/>
    <n v="4.41025"/>
    <n v="0.0102"/>
    <n v="0.0048"/>
    <n v="0.17"/>
    <n v="0.0165"/>
    <n v="0.076"/>
    <n v="0.2775"/>
    <n v="14"/>
    <n v="157.30828025477712"/>
    <n v="3.11807484076433"/>
    <n v="8.11823089171975"/>
    <n v="4.41025"/>
    <n v="3.70798089171975"/>
    <n v="51.91173248407646"/>
    <n v="11.23630573248408"/>
    <n v="0.33"/>
    <n v="11.23630573248408"/>
    <n v="0.33"/>
    <n v="11.23630573248408"/>
    <n v="1.2"/>
    <n v="13.4835668789809"/>
    <n v="0"/>
    <n v="0"/>
    <s v="DENTRO DA META"/>
    <x v="0"/>
    <n v="0"/>
    <e v="#N/A" f="0" cp="0"/>
    <n v="83.72"/>
    <n v="61.7435"/>
    <n v="157.30828025477712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790"/>
    <s v="789.862957042-3"/>
    <s v="MARSHMALLOW CABLES PINK HARIBO 14X250GR"/>
    <x v="9"/>
    <n v="390"/>
    <s v="BALAS"/>
    <s v="1704.90.90"/>
    <s v="UN"/>
    <n v="14"/>
    <n v="0"/>
    <s v="PRODUTO"/>
    <s v="96.562.566-0001/86"/>
    <n v="5.98"/>
    <n v="1.56975"/>
    <m/>
    <m/>
    <m/>
    <m/>
    <n v="4.41025"/>
    <n v="0.0102"/>
    <n v="0.0048"/>
    <n v="0.17"/>
    <n v="0.0165"/>
    <n v="0.076"/>
    <n v="0.2775"/>
    <n v="14"/>
    <n v="157.30828025477712"/>
    <n v="3.11807484076433"/>
    <n v="8.11823089171975"/>
    <n v="4.41025"/>
    <n v="3.70798089171975"/>
    <n v="51.91173248407646"/>
    <n v="11.23630573248408"/>
    <n v="0.33"/>
    <n v="11.23630573248408"/>
    <n v="0.33"/>
    <n v="11.23630573248408"/>
    <n v="1.2"/>
    <n v="13.4835668789809"/>
    <n v="0"/>
    <n v="0"/>
    <s v="DENTRO DA META"/>
    <x v="0"/>
    <n v="0"/>
    <e v="#N/A" f="0" cp="0"/>
    <n v="83.72"/>
    <n v="61.7435"/>
    <n v="157.30828025477712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2126"/>
    <s v="789.862957135-2"/>
    <s v="MARSHMALLOW HOT WHEELS BAUNILHA RACING HARIBO 14X200GR"/>
    <x v="9"/>
    <n v="390"/>
    <s v="BALAS"/>
    <s v="1704.90.90"/>
    <s v="UN"/>
    <n v="14"/>
    <n v="0"/>
    <s v="PRODUTO"/>
    <s v="96.562.566-0001/86"/>
    <n v="5.98"/>
    <n v="1.56975"/>
    <m/>
    <m/>
    <m/>
    <m/>
    <n v="4.41025"/>
    <n v="0.0102"/>
    <n v="0.0048"/>
    <n v="0.17"/>
    <n v="0.0165"/>
    <n v="0.076"/>
    <n v="0.2775"/>
    <n v="14"/>
    <n v="157.30828025477712"/>
    <n v="3.11807484076433"/>
    <n v="8.11823089171975"/>
    <n v="4.41025"/>
    <n v="3.70798089171975"/>
    <n v="51.91173248407646"/>
    <n v="11.23630573248408"/>
    <n v="0.33"/>
    <n v="11.23630573248408"/>
    <n v="0.33"/>
    <n v="11.23630573248408"/>
    <n v="1.2"/>
    <n v="13.4835668789809"/>
    <n v="0"/>
    <n v="0"/>
    <s v="DENTRO DA META"/>
    <x v="0"/>
    <n v="0"/>
    <e v="#N/A" f="0" cp="0"/>
    <n v="83.72"/>
    <n v="61.7435"/>
    <n v="157.30828025477712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2120"/>
    <s v="789.862957134-5"/>
    <s v="MARSHMALLOW MORANGO BARBIE ESTRELAS HARIBO 14X200GR"/>
    <x v="9"/>
    <n v="390"/>
    <s v="BALAS"/>
    <s v="1704.90.90"/>
    <s v="UN"/>
    <n v="14"/>
    <n v="0"/>
    <s v="PRODUTO"/>
    <s v="96.562.566-0001/86"/>
    <n v="5.98"/>
    <n v="1.56975"/>
    <m/>
    <m/>
    <m/>
    <m/>
    <n v="4.41025"/>
    <n v="0.0102"/>
    <n v="0.0048"/>
    <n v="0.17"/>
    <n v="0.0165"/>
    <n v="0.076"/>
    <n v="0.2775"/>
    <n v="14"/>
    <n v="157.30828025477712"/>
    <n v="3.11807484076433"/>
    <n v="8.11823089171975"/>
    <n v="4.41025"/>
    <n v="3.70798089171975"/>
    <n v="51.91173248407646"/>
    <n v="11.23630573248408"/>
    <n v="0.33"/>
    <n v="11.23630573248408"/>
    <n v="0.33"/>
    <n v="11.23630573248408"/>
    <n v="1.2"/>
    <n v="13.4835668789809"/>
    <n v="0"/>
    <n v="0"/>
    <s v="DENTRO DA META"/>
    <x v="0"/>
    <n v="0"/>
    <e v="#N/A" f="0" cp="0"/>
    <n v="83.72"/>
    <n v="61.7435"/>
    <n v="157.30828025477712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n v="1983"/>
    <s v="789.862957092-8"/>
    <s v="MARSHMALLOW MUNDO MAGICO HARIBO 14X230GR"/>
    <x v="9"/>
    <n v="390"/>
    <s v="BALAS"/>
    <s v="1704.90.90"/>
    <s v="UN"/>
    <n v="14"/>
    <n v="0"/>
    <s v="PRODUTO"/>
    <s v="96.562.566-0001/86"/>
    <n v="5.98"/>
    <n v="1.56975"/>
    <m/>
    <m/>
    <m/>
    <m/>
    <n v="4.41025"/>
    <n v="0.0102"/>
    <n v="0.0048"/>
    <n v="0.17"/>
    <n v="0.0165"/>
    <n v="0.076"/>
    <n v="0.2775"/>
    <n v="14"/>
    <n v="157.30828025477712"/>
    <n v="3.11807484076433"/>
    <n v="8.11823089171975"/>
    <n v="4.41025"/>
    <n v="3.70798089171975"/>
    <n v="51.91173248407646"/>
    <n v="11.23630573248408"/>
    <n v="0.33"/>
    <n v="11.23630573248408"/>
    <n v="0.33"/>
    <n v="11.23630573248408"/>
    <n v="1.2"/>
    <n v="13.4835668789809"/>
    <n v="0"/>
    <n v="0"/>
    <s v="DENTRO DA META"/>
    <x v="0"/>
    <n v="0"/>
    <e v="#N/A" f="0" cp="0"/>
    <n v="83.72"/>
    <n v="61.7435"/>
    <n v="157.30828025477712"/>
    <x v="0"/>
    <s v="FONTE ÚNICA"/>
    <n v="1"/>
    <s v="ADE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3-F12"/>
    <s v="789.61944.0003-9"/>
    <s v="AÇÚCAR DEMERARA 1KG"/>
    <x v="10"/>
    <m/>
    <m/>
    <s v="1701.99.00"/>
    <s v="UN"/>
    <n v="12"/>
    <n v="0"/>
    <s v="PRODUTO"/>
    <s v="09.060.941/0001-95"/>
    <n v="8.24"/>
    <n v="2.163"/>
    <m/>
    <m/>
    <m/>
    <m/>
    <n v="6.077"/>
    <n v="0.0102"/>
    <n v="0.0048"/>
    <n v="0.17"/>
    <n v="0.0165"/>
    <n v="0.076"/>
    <n v="0.2775"/>
    <n v="12"/>
    <n v="185.79363057324846"/>
    <n v="4.29647770700637"/>
    <n v="11.18632484076433"/>
    <n v="6.077"/>
    <n v="5.10932484076433"/>
    <n v="61.311898089172"/>
    <n v="9.88"/>
    <n v="0.33"/>
    <n v="15.4828025477707"/>
    <n v="0.33"/>
    <n v="15.4828025477707"/>
    <n v="1.2"/>
    <n v="11.856"/>
    <n v="0"/>
    <n v="0.56708527811444"/>
    <s v="DENTRO DA META"/>
    <x v="1"/>
    <n v="5.6028025477707"/>
    <e v="#N/A" f="0" cp="0"/>
    <n v="98.88"/>
    <n v="72.92400000000001"/>
    <n v="185.79363057324846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4-F12"/>
    <s v="789.61944.0004-6"/>
    <s v="AÇÚCAR MASCAVO 1KG"/>
    <x v="10"/>
    <m/>
    <m/>
    <s v="1701.13.00"/>
    <s v="UN"/>
    <n v="12"/>
    <n v="0"/>
    <s v="PRODUTO"/>
    <s v="09.060.941/0001-95"/>
    <n v="10.4"/>
    <n v="2.73"/>
    <m/>
    <m/>
    <m/>
    <m/>
    <n v="7.67"/>
    <n v="0.0102"/>
    <n v="0.0048"/>
    <n v="0.17"/>
    <n v="0.0165"/>
    <n v="0.076"/>
    <n v="0.2775"/>
    <n v="12"/>
    <n v="234.49681528662427"/>
    <n v="5.42273885350319"/>
    <n v="14.11866242038217"/>
    <n v="7.67"/>
    <n v="6.44866242038217"/>
    <n v="77.38394904458602"/>
    <n v="15.44"/>
    <n v="0.33"/>
    <n v="19.54140127388536"/>
    <n v="0.33"/>
    <n v="19.54140127388536"/>
    <n v="1.2"/>
    <n v="18.528"/>
    <n v="0"/>
    <n v="0.26563479753144"/>
    <s v="DENTRO DA META"/>
    <x v="1"/>
    <n v="4.10140127388536"/>
    <e v="#N/A" f="0" cp="0"/>
    <n v="124.80000000000001"/>
    <n v="92.03999999999999"/>
    <n v="234.49681528662427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2-F12"/>
    <s v="789.61944.0012-1"/>
    <s v="AÇÚCAR MASCAVO MESA 1KG"/>
    <x v="10"/>
    <m/>
    <m/>
    <s v="1701.13.00"/>
    <s v="UN"/>
    <n v="12"/>
    <n v="0"/>
    <s v="PRODUTO"/>
    <s v="09.060.941/0001-95"/>
    <n v="10.4"/>
    <n v="2.73"/>
    <m/>
    <m/>
    <m/>
    <m/>
    <n v="7.67"/>
    <n v="0.0102"/>
    <n v="0.0048"/>
    <n v="0.17"/>
    <n v="0.0165"/>
    <n v="0.076"/>
    <n v="0.2775"/>
    <n v="12"/>
    <n v="234.49681528662427"/>
    <n v="5.42273885350319"/>
    <n v="14.11866242038217"/>
    <n v="7.67"/>
    <n v="6.44866242038217"/>
    <n v="77.38394904458602"/>
    <n v="19.9"/>
    <n v="0.33"/>
    <n v="19.54140127388536"/>
    <n v="0.33"/>
    <n v="19.54140127388536"/>
    <n v="1.2"/>
    <n v="23.88"/>
    <n v="0"/>
    <n v="-0.01802003648817"/>
    <s v="DENTRO DA META"/>
    <x v="0"/>
    <n v="-0.35859872611464"/>
    <e v="#N/A" f="0" cp="0"/>
    <n v="124.80000000000001"/>
    <n v="92.03999999999999"/>
    <n v="234.49681528662427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3-F12"/>
    <s v="789.61944.0013-8"/>
    <s v="AÇÚCAR MASCAVO ORGANICO 500G"/>
    <x v="10"/>
    <m/>
    <m/>
    <s v="1701.13.00"/>
    <s v="UN"/>
    <n v="12"/>
    <n v="0"/>
    <s v="PRODUTO"/>
    <s v="09.060.941/0001-95"/>
    <n v="7.55"/>
    <n v="1.981875"/>
    <m/>
    <m/>
    <m/>
    <m/>
    <n v="5.568125"/>
    <n v="0.0102"/>
    <n v="0.0048"/>
    <n v="0.17"/>
    <n v="0.0165"/>
    <n v="0.076"/>
    <n v="0.2775"/>
    <n v="12"/>
    <n v="170.23566878980895"/>
    <n v="3.93669984076433"/>
    <n v="10.24960589171975"/>
    <n v="5.568125"/>
    <n v="4.68148089171975"/>
    <n v="56.17777070063697"/>
    <n v="17.9"/>
    <n v="0.33"/>
    <n v="14.18630573248408"/>
    <n v="0.33"/>
    <n v="14.18630573248408"/>
    <n v="1.2"/>
    <n v="21.48"/>
    <n v="0"/>
    <n v="-0.20746895349251"/>
    <s v="DENTRO DA META"/>
    <x v="0"/>
    <n v="-3.71369426751592"/>
    <e v="#N/A" f="0" cp="0"/>
    <n v="90.59999999999999"/>
    <n v="66.8175"/>
    <n v="170.23566878980895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-F12"/>
    <s v="789.61944.0001-5"/>
    <s v="AVEIA INTEGRAL LAMINADA 500G"/>
    <x v="10"/>
    <m/>
    <m/>
    <s v="1104.12.00"/>
    <s v="UN"/>
    <n v="12"/>
    <n v="0"/>
    <s v="PRODUTO"/>
    <s v="09.060.941/0001-95"/>
    <n v="5.2"/>
    <n v="1.365"/>
    <m/>
    <m/>
    <m/>
    <m/>
    <n v="3.835"/>
    <n v="0.0102"/>
    <n v="0.0048"/>
    <n v="0.17"/>
    <n v="0.0165"/>
    <n v="0.076"/>
    <n v="0.2775"/>
    <n v="12"/>
    <n v="117.24840764331213"/>
    <n v="2.71136942675159"/>
    <n v="7.05933121019108"/>
    <n v="3.835"/>
    <n v="3.22433121019108"/>
    <n v="38.69197452229301"/>
    <n v="7.13"/>
    <n v="0.33"/>
    <n v="9.77070063694268"/>
    <n v="0.33"/>
    <n v="9.77070063694268"/>
    <n v="1.2"/>
    <n v="8.556"/>
    <n v="0"/>
    <n v="0.37036474571426"/>
    <s v="DENTRO DA META"/>
    <x v="1"/>
    <n v="2.64070063694268"/>
    <e v="#N/A" f="0" cp="0"/>
    <n v="62.40000000000001"/>
    <n v="46.02"/>
    <n v="117.24840764331213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-C12"/>
    <s v="789.61944.0002-2"/>
    <s v="AVEIA EM FLOCOS 500G"/>
    <x v="10"/>
    <m/>
    <m/>
    <s v="1104.12.00"/>
    <s v="UN"/>
    <n v="12"/>
    <n v="0"/>
    <s v="PRODUTO"/>
    <s v="09.060.941/0001-95"/>
    <n v="5.2"/>
    <n v="1.365"/>
    <m/>
    <m/>
    <m/>
    <m/>
    <n v="3.835"/>
    <n v="0.0102"/>
    <n v="0.0048"/>
    <n v="0.17"/>
    <n v="0.0165"/>
    <n v="0.076"/>
    <n v="0.2775"/>
    <n v="12"/>
    <n v="117.24840764331213"/>
    <n v="2.71136942675159"/>
    <n v="7.05933121019108"/>
    <n v="3.835"/>
    <n v="3.22433121019108"/>
    <n v="38.69197452229301"/>
    <n v="7.13"/>
    <n v="0.33"/>
    <n v="9.77070063694268"/>
    <n v="0.33"/>
    <n v="9.77070063694268"/>
    <n v="1.2"/>
    <n v="8.556"/>
    <n v="0"/>
    <n v="0.37036474571426"/>
    <s v="DENTRO DA META"/>
    <x v="1"/>
    <n v="2.64070063694268"/>
    <e v="#N/A" f="0" cp="0"/>
    <n v="62.40000000000001"/>
    <n v="46.02"/>
    <n v="117.24840764331213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5-F12"/>
    <s v="789.61944.0005-3"/>
    <s v="ARROZ INTEGRAL 1KG"/>
    <x v="10"/>
    <m/>
    <m/>
    <s v="1006.30.19"/>
    <s v="UN"/>
    <n v="12"/>
    <n v="0"/>
    <s v="PRODUTO"/>
    <s v="09.060.941/0001-95"/>
    <n v="12.55"/>
    <n v="3.294375"/>
    <m/>
    <m/>
    <m/>
    <m/>
    <n v="9.255625"/>
    <n v="0.0102"/>
    <n v="0.0048"/>
    <n v="0.17"/>
    <n v="0.0165"/>
    <n v="0.076"/>
    <n v="0.2775"/>
    <n v="12"/>
    <n v="282.9745222929937"/>
    <n v="6.54378582802548"/>
    <n v="17.03742436305733"/>
    <n v="9.255625"/>
    <n v="7.78179936305733"/>
    <n v="93.38159235668795"/>
    <n v="11.31"/>
    <n v="0.33"/>
    <n v="23.58121019108281"/>
    <n v="0.33"/>
    <n v="23.58121019108281"/>
    <n v="1.2"/>
    <n v="13.572"/>
    <n v="0"/>
    <n v="1.08498763846886"/>
    <s v="DENTRO DA META"/>
    <x v="1"/>
    <n v="12.27121019108281"/>
    <e v="#N/A" f="0" cp="0"/>
    <n v="150.60000000000002"/>
    <n v="111.0675"/>
    <n v="282.9745222929937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7-C12"/>
    <s v="789.61944.0007-7"/>
    <s v="CEVADA TORRADA E MOÍDA 500G"/>
    <x v="10"/>
    <m/>
    <m/>
    <s v="1003.90.90"/>
    <s v="UN"/>
    <n v="12"/>
    <n v="0"/>
    <s v="PRODUTO"/>
    <s v="09.060.941/0001-95"/>
    <n v="6.05"/>
    <n v="1.588125"/>
    <m/>
    <m/>
    <m/>
    <m/>
    <n v="4.461875"/>
    <n v="0.0102"/>
    <n v="0.0048"/>
    <n v="0.17"/>
    <n v="0.0165"/>
    <n v="0.076"/>
    <n v="0.2775"/>
    <n v="12"/>
    <n v="136.41401273885353"/>
    <n v="3.15457404458599"/>
    <n v="8.21326035031847"/>
    <n v="4.461875"/>
    <n v="3.75138535031847"/>
    <n v="45.01662420382168"/>
    <n v="6.43"/>
    <n v="0.33"/>
    <n v="11.36783439490446"/>
    <n v="0.33"/>
    <n v="11.36783439490446"/>
    <n v="1.2"/>
    <n v="7.716"/>
    <n v="0"/>
    <n v="0.76793691989183"/>
    <s v="DENTRO DA META"/>
    <x v="1"/>
    <n v="4.93783439490446"/>
    <e v="#N/A" f="0" cp="0"/>
    <n v="72.59999999999999"/>
    <n v="53.5425"/>
    <n v="136.41401273885353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6-F15"/>
    <s v="789.61944.0016-9"/>
    <s v="GERGELIM 200G"/>
    <x v="10"/>
    <m/>
    <m/>
    <s v="1207.40.90"/>
    <s v="UN"/>
    <n v="15"/>
    <n v="0"/>
    <s v="PRODUTO"/>
    <s v="09.060.941/0001-95"/>
    <n v="7.5"/>
    <n v="1.96875"/>
    <m/>
    <m/>
    <m/>
    <m/>
    <n v="5.53125"/>
    <n v="0.0102"/>
    <n v="0.0048"/>
    <n v="0.17"/>
    <n v="0.0165"/>
    <n v="0.076"/>
    <n v="0.2775"/>
    <n v="15"/>
    <n v="211.38535031847138"/>
    <n v="3.91062898089172"/>
    <n v="10.18172770700637"/>
    <n v="5.53125"/>
    <n v="4.65047770700637"/>
    <n v="69.75716560509558"/>
    <n v="15.44"/>
    <n v="0.33"/>
    <n v="14.09235668789809"/>
    <n v="0.33"/>
    <n v="14.09235668789809"/>
    <n v="1.2"/>
    <n v="18.528"/>
    <n v="0"/>
    <n v="-0.08728259793406"/>
    <s v="DENTRO DA META"/>
    <x v="0"/>
    <n v="-1.34764331210191"/>
    <e v="#N/A" f="0" cp="0"/>
    <n v="112.5"/>
    <n v="82.96875"/>
    <n v="211.38535031847138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12-F15"/>
    <s v="789.61944.0112-8"/>
    <s v="SEMENTE DE LINHAÇA MARROM 200G"/>
    <x v="10"/>
    <m/>
    <m/>
    <s v="1204.00.90"/>
    <s v="UN"/>
    <n v="15"/>
    <n v="0"/>
    <s v="PRODUTO"/>
    <s v="09.060.941/0001-95"/>
    <n v="4.4"/>
    <n v="1.155"/>
    <m/>
    <m/>
    <m/>
    <m/>
    <n v="3.245"/>
    <n v="0.0102"/>
    <n v="0.0048"/>
    <n v="0.17"/>
    <n v="0.0165"/>
    <n v="0.076"/>
    <n v="0.2775"/>
    <n v="15"/>
    <n v="124.01273885350322"/>
    <n v="2.29423566878981"/>
    <n v="5.97328025477707"/>
    <n v="3.245"/>
    <n v="2.72828025477707"/>
    <n v="40.92420382165607"/>
    <n v="7.2"/>
    <n v="0.33"/>
    <n v="8.26751592356688"/>
    <n v="0.33"/>
    <n v="8.26751592356688"/>
    <n v="1.2"/>
    <n v="8.64"/>
    <n v="0"/>
    <n v="0.1482661004954"/>
    <s v="DENTRO DA META"/>
    <x v="0"/>
    <n v="1.06751592356688"/>
    <e v="#N/A" f="0" cp="0"/>
    <n v="66"/>
    <n v="48.675"/>
    <n v="124.01273885350322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90-C15"/>
    <s v="789.61944.0190-6"/>
    <s v="FARINHA DE LINHAÇA MARROM 200G"/>
    <x v="10"/>
    <m/>
    <m/>
    <s v="1204.00.90"/>
    <s v="UN"/>
    <n v="15"/>
    <n v="0"/>
    <s v="PRODUTO"/>
    <s v="09.060.941/0001-95"/>
    <n v="5.1"/>
    <n v="1.33875"/>
    <m/>
    <m/>
    <m/>
    <m/>
    <n v="3.76125"/>
    <n v="0.0102"/>
    <n v="0.0048"/>
    <n v="0.17"/>
    <n v="0.0165"/>
    <n v="0.076"/>
    <n v="0.2775"/>
    <n v="15"/>
    <n v="143.74203821656053"/>
    <n v="2.65922770700637"/>
    <n v="6.92357484076433"/>
    <n v="3.76125"/>
    <n v="3.16232484076433"/>
    <n v="47.43487261146499"/>
    <n v="8.64"/>
    <n v="0.33"/>
    <n v="9.5828025477707"/>
    <n v="0.33"/>
    <n v="9.5828025477707"/>
    <n v="1.2"/>
    <n v="10.368"/>
    <n v="0"/>
    <n v="0.10912066525124"/>
    <s v="DENTRO DA META"/>
    <x v="0"/>
    <n v="0.9428025477707"/>
    <e v="#N/A" f="0" cp="0"/>
    <n v="76.5"/>
    <n v="56.41875"/>
    <n v="143.74203821656053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00-C15"/>
    <s v="789.61944.0200-2"/>
    <s v="FARINHA DE LINHAÇA DOURADA 200G"/>
    <x v="10"/>
    <m/>
    <m/>
    <s v="1204.00.90"/>
    <s v="UN"/>
    <n v="15"/>
    <n v="0"/>
    <s v="PRODUTO"/>
    <s v="09.060.941/0001-95"/>
    <n v="6.8"/>
    <n v="1.785"/>
    <m/>
    <m/>
    <m/>
    <m/>
    <n v="5.015"/>
    <n v="0.0102"/>
    <n v="0.0048"/>
    <n v="0.17"/>
    <n v="0.0165"/>
    <n v="0.076"/>
    <n v="0.2775"/>
    <n v="15"/>
    <n v="191.65605095541403"/>
    <n v="3.54563694267516"/>
    <n v="9.23143312101911"/>
    <n v="5.015"/>
    <n v="4.21643312101911"/>
    <n v="63.24649681528663"/>
    <n v="7.5"/>
    <n v="0.33"/>
    <n v="12.77707006369427"/>
    <n v="0.33"/>
    <n v="12.77707006369427"/>
    <n v="1.2"/>
    <n v="9"/>
    <n v="0"/>
    <n v="0.7036093418259"/>
    <s v="DENTRO DA META"/>
    <x v="1"/>
    <n v="5.27707006369427"/>
    <e v="#N/A" f="0" cp="0"/>
    <n v="102"/>
    <n v="75.22499999999999"/>
    <n v="191.65605095541403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01-F15"/>
    <s v="789.61944.0201-9"/>
    <s v="SEMENTE DE LINHAÇA DOURADA 200G"/>
    <x v="10"/>
    <m/>
    <m/>
    <s v="1204.00.90"/>
    <s v="UN"/>
    <n v="15"/>
    <n v="0"/>
    <s v="PRODUTO"/>
    <s v="09.060.941/0001-95"/>
    <n v="6"/>
    <n v="1.575"/>
    <m/>
    <m/>
    <m/>
    <m/>
    <n v="4.425"/>
    <n v="0.0102"/>
    <n v="0.0048"/>
    <n v="0.17"/>
    <n v="0.0165"/>
    <n v="0.076"/>
    <n v="0.2775"/>
    <n v="15"/>
    <n v="169.1082802547771"/>
    <n v="3.12850318471338"/>
    <n v="8.1453821656051"/>
    <n v="4.425"/>
    <n v="3.7203821656051"/>
    <n v="55.80573248407644"/>
    <n v="11.98"/>
    <n v="0.33"/>
    <n v="11.27388535031847"/>
    <n v="0.33"/>
    <n v="11.27388535031847"/>
    <n v="1.2"/>
    <n v="14.376"/>
    <n v="0"/>
    <n v="-0.05894112267792"/>
    <s v="DENTRO DA META"/>
    <x v="0"/>
    <n v="-0.70611464968153"/>
    <e v="#N/A" f="0" cp="0"/>
    <n v="90"/>
    <n v="66.375"/>
    <n v="169.1082802547771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08-F12"/>
    <s v="789.61944.0208-8"/>
    <s v="AMARANTO EM FLOCOS 200G"/>
    <x v="10"/>
    <m/>
    <m/>
    <s v="1104.19.00"/>
    <s v="UN"/>
    <n v="12"/>
    <n v="0"/>
    <s v="PRODUTO"/>
    <s v="09.060.941/0001-95"/>
    <n v="12.65"/>
    <n v="3.320625"/>
    <m/>
    <m/>
    <m/>
    <m/>
    <n v="9.329375"/>
    <n v="0.0102"/>
    <n v="0.0048"/>
    <n v="0.17"/>
    <n v="0.0165"/>
    <n v="0.076"/>
    <n v="0.2775"/>
    <n v="12"/>
    <n v="285.22929936305741"/>
    <n v="6.5959275477707"/>
    <n v="17.17318073248408"/>
    <n v="9.329375"/>
    <n v="7.84380573248408"/>
    <n v="94.12566878980897"/>
    <n v="15.32"/>
    <n v="0.33"/>
    <n v="23.76910828025478"/>
    <n v="0.33"/>
    <n v="23.76910828025478"/>
    <n v="1.2"/>
    <n v="18.384"/>
    <n v="0"/>
    <n v="0.55150837338478"/>
    <s v="DENTRO DA META"/>
    <x v="1"/>
    <n v="8.44910828025478"/>
    <e v="#N/A" f="0" cp="0"/>
    <n v="151.80000000000001"/>
    <n v="111.95250000000001"/>
    <n v="285.22929936305741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10-F12"/>
    <s v="789.61944.0210-1"/>
    <s v="QUINUA EM FLOCOS 200G"/>
    <x v="10"/>
    <m/>
    <m/>
    <s v="1104.19.00"/>
    <s v="UN"/>
    <n v="12"/>
    <n v="0"/>
    <s v="PRODUTO"/>
    <s v="09.060.941/0001-95"/>
    <n v="11.25"/>
    <n v="2.953125"/>
    <m/>
    <m/>
    <m/>
    <m/>
    <n v="8.296875"/>
    <n v="0.0102"/>
    <n v="0.0048"/>
    <n v="0.17"/>
    <n v="0.0165"/>
    <n v="0.076"/>
    <n v="0.2775"/>
    <n v="12"/>
    <n v="253.66242038216564"/>
    <n v="5.86594347133758"/>
    <n v="15.27259156050956"/>
    <n v="8.296875"/>
    <n v="6.97571656050956"/>
    <n v="83.70859872611469"/>
    <n v="15.38"/>
    <n v="0.33"/>
    <n v="21.13853503184714"/>
    <n v="0.33"/>
    <n v="21.13853503184714"/>
    <n v="1.2"/>
    <n v="18.456"/>
    <n v="0"/>
    <n v="0.37441710220072"/>
    <s v="DENTRO DA META"/>
    <x v="1"/>
    <n v="5.75853503184714"/>
    <e v="#N/A" f="0" cp="0"/>
    <n v="135"/>
    <n v="99.5625"/>
    <n v="253.66242038216564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11-F12"/>
    <s v="789.61944.0211-8"/>
    <s v="QUINUA EM GRAOS 200G"/>
    <x v="10"/>
    <m/>
    <m/>
    <s v="1008.50.90"/>
    <s v="UN"/>
    <n v="12"/>
    <n v="0"/>
    <s v="PRODUTO"/>
    <s v="09.060.941/0001-95"/>
    <n v="10.6"/>
    <n v="2.7825"/>
    <m/>
    <m/>
    <m/>
    <m/>
    <n v="7.8175"/>
    <n v="0.0102"/>
    <n v="0.0048"/>
    <n v="0.17"/>
    <n v="0.0165"/>
    <n v="0.076"/>
    <n v="0.2775"/>
    <n v="12"/>
    <n v="239.00636942675163"/>
    <n v="5.52702229299363"/>
    <n v="14.39017515923567"/>
    <n v="7.8175"/>
    <n v="6.57267515923567"/>
    <n v="78.87210191082806"/>
    <n v="19.98"/>
    <n v="0.33"/>
    <n v="19.9171974522293"/>
    <n v="0.33"/>
    <n v="19.9171974522293"/>
    <n v="1.2"/>
    <n v="23.976"/>
    <n v="0"/>
    <n v="-0.00314327065919"/>
    <s v="DENTRO DA META"/>
    <x v="0"/>
    <n v="-0.0628025477707"/>
    <e v="#N/A" f="0" cp="0"/>
    <n v="127.19999999999999"/>
    <n v="93.80999999999999"/>
    <n v="239.00636942675163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7-F12"/>
    <s v="789.61944.0017-6"/>
    <s v="FARELO DE TRIGO 500G"/>
    <x v="10"/>
    <m/>
    <m/>
    <s v="2302.30.10"/>
    <s v="UN"/>
    <n v="12"/>
    <n v="0"/>
    <s v="PRODUTO"/>
    <s v="09.060.941/0001-95"/>
    <n v="3.45"/>
    <n v="0.905625"/>
    <m/>
    <m/>
    <m/>
    <m/>
    <n v="2.544375"/>
    <n v="0.0102"/>
    <n v="0.0048"/>
    <n v="0.17"/>
    <n v="0.0165"/>
    <n v="0.076"/>
    <n v="0.2775"/>
    <n v="12"/>
    <n v="77.78980891719746"/>
    <n v="1.79888933121019"/>
    <n v="4.68359474522293"/>
    <n v="2.544375"/>
    <n v="2.13921974522293"/>
    <n v="25.67063694267517"/>
    <n v="5.76"/>
    <n v="0.33"/>
    <n v="6.48248407643312"/>
    <n v="0.33"/>
    <n v="6.48248407643312"/>
    <n v="1.2"/>
    <n v="6.912"/>
    <n v="0"/>
    <n v="0.12543126326964"/>
    <s v="DENTRO DA META"/>
    <x v="0"/>
    <n v="0.72248407643312"/>
    <e v="#N/A" f="0" cp="0"/>
    <n v="41.40000000000001"/>
    <n v="30.5325"/>
    <n v="77.78980891719746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568-C12"/>
    <s v="789.61944.0568-3"/>
    <s v="GERME DE TRIGO 200G"/>
    <x v="10"/>
    <m/>
    <m/>
    <s v="1104.30.00"/>
    <s v="UN"/>
    <n v="12"/>
    <n v="0"/>
    <s v="PRODUTO"/>
    <s v="09.060.941/0001-95"/>
    <n v="3.15"/>
    <n v="0.826875"/>
    <m/>
    <m/>
    <m/>
    <m/>
    <n v="2.323125"/>
    <n v="0.0102"/>
    <n v="0.0048"/>
    <n v="0.17"/>
    <n v="0.0165"/>
    <n v="0.076"/>
    <n v="0.2775"/>
    <n v="12"/>
    <n v="71.02547770700639"/>
    <n v="1.64246417197452"/>
    <n v="4.27632563694268"/>
    <n v="2.323125"/>
    <n v="1.95320063694268"/>
    <n v="23.43840764331211"/>
    <n v="3.59"/>
    <n v="0.33"/>
    <n v="5.9187898089172"/>
    <n v="0.33"/>
    <n v="5.9187898089172"/>
    <n v="1.2"/>
    <n v="4.308"/>
    <n v="0"/>
    <n v="0.64868796905772"/>
    <s v="DENTRO DA META"/>
    <x v="1"/>
    <n v="2.3287898089172"/>
    <e v="#N/A" f="0" cp="0"/>
    <n v="37.8"/>
    <n v="27.8775"/>
    <n v="71.02547770700639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68-C15"/>
    <s v="789.61944.0168-5"/>
    <s v="FARELO DE AVEIA 200G"/>
    <x v="10"/>
    <m/>
    <m/>
    <s v="1104.12.00"/>
    <s v="UN"/>
    <n v="15"/>
    <n v="0"/>
    <s v="PRODUTO"/>
    <s v="09.060.941/0001-95"/>
    <n v="2.85"/>
    <n v="0.748125"/>
    <m/>
    <m/>
    <m/>
    <m/>
    <n v="2.101875"/>
    <n v="0.0102"/>
    <n v="0.0048"/>
    <n v="0.17"/>
    <n v="0.0165"/>
    <n v="0.076"/>
    <n v="0.2775"/>
    <n v="15"/>
    <n v="80.32643312101914"/>
    <n v="1.48603901273885"/>
    <n v="3.86905652866242"/>
    <n v="2.101875"/>
    <n v="1.76718152866242"/>
    <n v="26.50772292993631"/>
    <n v="4.75"/>
    <n v="0.33"/>
    <n v="5.35509554140128"/>
    <n v="0.33"/>
    <n v="5.35509554140128"/>
    <n v="1.2"/>
    <n v="5.7"/>
    <n v="0"/>
    <n v="0.12738853503185"/>
    <s v="DENTRO DA META"/>
    <x v="0"/>
    <n v="0.60509554140128"/>
    <e v="#N/A" f="0" cp="0"/>
    <n v="42.75"/>
    <n v="31.528125"/>
    <n v="80.32643312101914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95-F12"/>
    <s v="789.61944.0195-1"/>
    <s v="FARINHA DE TRIGO INTEGRAL FINA  500 grs"/>
    <x v="10"/>
    <m/>
    <m/>
    <s v="1101.00.10"/>
    <s v="UN"/>
    <n v="12"/>
    <n v="0"/>
    <s v="PRODUTO"/>
    <s v="09.060.941/0001-95"/>
    <n v="3.65"/>
    <n v="0.958125"/>
    <m/>
    <m/>
    <m/>
    <m/>
    <n v="2.691875"/>
    <n v="0.0102"/>
    <n v="0.0048"/>
    <n v="0.17"/>
    <n v="0.0165"/>
    <n v="0.076"/>
    <n v="0.2775"/>
    <n v="12"/>
    <n v="82.29936305732487"/>
    <n v="1.90317277070064"/>
    <n v="4.95510748407643"/>
    <n v="2.691875"/>
    <n v="2.26323248407643"/>
    <n v="27.15878980891721"/>
    <n v="6.17"/>
    <n v="0.33"/>
    <n v="6.85828025477707"/>
    <n v="0.33"/>
    <n v="6.85828025477707"/>
    <n v="1.2"/>
    <n v="7.404"/>
    <n v="0"/>
    <n v="0.11155271552303"/>
    <s v="DENTRO DA META"/>
    <x v="0"/>
    <n v="0.68828025477707"/>
    <e v="#N/A" f="0" cp="0"/>
    <n v="43.8"/>
    <n v="32.3025"/>
    <n v="82.29936305732487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96-F12"/>
    <s v="789.61944.0196-8"/>
    <s v="FARINHA DE TRIGO INTEGRAL GROSSA 500 grs"/>
    <x v="10"/>
    <m/>
    <m/>
    <s v="1101.00.11"/>
    <s v="UN"/>
    <n v="12"/>
    <n v="0"/>
    <s v="PRODUTO"/>
    <s v="09.060.941/0001-95"/>
    <n v="3.65"/>
    <n v="0.958125"/>
    <m/>
    <m/>
    <m/>
    <m/>
    <n v="2.691875"/>
    <n v="0.0102"/>
    <n v="0.0048"/>
    <n v="0.17"/>
    <n v="0.0165"/>
    <n v="0.076"/>
    <n v="0.2775"/>
    <n v="12"/>
    <n v="82.29936305732487"/>
    <n v="1.90317277070064"/>
    <n v="4.95510748407643"/>
    <n v="2.691875"/>
    <n v="2.26323248407643"/>
    <n v="27.15878980891721"/>
    <n v="6.17"/>
    <n v="0.33"/>
    <n v="6.85828025477707"/>
    <n v="0.33"/>
    <n v="6.85828025477707"/>
    <n v="1.2"/>
    <n v="7.404"/>
    <n v="0"/>
    <n v="0.11155271552303"/>
    <s v="DENTRO DA META"/>
    <x v="0"/>
    <n v="0.68828025477707"/>
    <e v="#N/A" f="0" cp="0"/>
    <n v="43.8"/>
    <n v="32.3025"/>
    <n v="82.29936305732487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6-C12"/>
    <s v="789.61944.0026-8"/>
    <s v="PROTEÍNA VEGETAL FINA 250G"/>
    <x v="10"/>
    <m/>
    <m/>
    <s v="2106.10.00"/>
    <s v="UN"/>
    <n v="12"/>
    <n v="0"/>
    <s v="PRODUTO"/>
    <s v="09.060.941/0001-95"/>
    <n v="5.75"/>
    <n v="1.509375"/>
    <m/>
    <m/>
    <m/>
    <m/>
    <n v="4.240625"/>
    <n v="0.0102"/>
    <n v="0.0048"/>
    <n v="0.17"/>
    <n v="0.0165"/>
    <n v="0.076"/>
    <n v="0.2775"/>
    <n v="12"/>
    <n v="129.64968152866246"/>
    <n v="2.99814888535032"/>
    <n v="7.80599124203822"/>
    <n v="4.240625"/>
    <n v="3.56536624203822"/>
    <n v="42.78439490445862"/>
    <n v="10.59"/>
    <n v="0.33"/>
    <n v="10.80414012738854"/>
    <n v="0.33"/>
    <n v="10.80414012738854"/>
    <n v="1.2"/>
    <n v="12.708"/>
    <n v="0"/>
    <n v="0.02022097520194"/>
    <s v="DENTRO DA META"/>
    <x v="0"/>
    <n v="0.21414012738854"/>
    <e v="#N/A" f="0" cp="0"/>
    <n v="69"/>
    <n v="50.8875"/>
    <n v="129.64968152866246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7-C12"/>
    <s v="789.61944.0027-5"/>
    <s v="PROTEÍNA VEGETAL GROSSA 250G"/>
    <x v="10"/>
    <m/>
    <m/>
    <s v="2106.10.01"/>
    <s v="UN"/>
    <n v="12"/>
    <n v="0"/>
    <s v="PRODUTO"/>
    <s v="09.060.941/0001-95"/>
    <n v="6.6"/>
    <n v="1.7325"/>
    <m/>
    <m/>
    <m/>
    <m/>
    <n v="4.8675"/>
    <n v="0.0102"/>
    <n v="0.0048"/>
    <n v="0.17"/>
    <n v="0.0165"/>
    <n v="0.076"/>
    <n v="0.2775"/>
    <n v="12"/>
    <n v="148.81528662420385"/>
    <n v="3.44135350318471"/>
    <n v="8.95992038216561"/>
    <n v="4.8675"/>
    <n v="4.09242038216561"/>
    <n v="49.10904458598728"/>
    <n v="12"/>
    <n v="0.33"/>
    <n v="12.40127388535032"/>
    <n v="0.33"/>
    <n v="12.40127388535032"/>
    <n v="1.2"/>
    <n v="14.4"/>
    <n v="0"/>
    <n v="0.03343949044586"/>
    <s v="DENTRO DA META"/>
    <x v="0"/>
    <n v="0.40127388535032"/>
    <e v="#N/A" f="0" cp="0"/>
    <n v="79.19999999999999"/>
    <n v="58.41"/>
    <n v="148.81528662420385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577-C12"/>
    <s v="789.61944.0029-9"/>
    <s v="SOJA EM GRÃOS INTEIROS 200G"/>
    <x v="10"/>
    <m/>
    <m/>
    <s v="1201.90.00"/>
    <s v="UN"/>
    <n v="12"/>
    <n v="0"/>
    <s v="PRODUTO"/>
    <s v="09.060.941/0001-95"/>
    <n v="2.75"/>
    <n v="0.721875"/>
    <m/>
    <m/>
    <m/>
    <m/>
    <n v="2.028125"/>
    <n v="0.0102"/>
    <n v="0.0048"/>
    <n v="0.17"/>
    <n v="0.0165"/>
    <n v="0.076"/>
    <n v="0.2775"/>
    <n v="12"/>
    <n v="62.00636942675161"/>
    <n v="1.43389729299363"/>
    <n v="3.73330015923567"/>
    <n v="2.028125"/>
    <n v="1.70517515923567"/>
    <n v="20.46210191082804"/>
    <n v="3.71"/>
    <n v="0.33"/>
    <n v="5.1671974522293"/>
    <n v="0.33"/>
    <n v="5.1671974522293"/>
    <n v="1.2"/>
    <n v="4.452"/>
    <n v="0"/>
    <n v="0.3927755935928"/>
    <s v="DENTRO DA META"/>
    <x v="1"/>
    <n v="1.4571974522293"/>
    <e v="#N/A" f="0" cp="0"/>
    <n v="33"/>
    <n v="24.3375"/>
    <n v="62.00636942675161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16-F12"/>
    <s v="789.61944.0116-6"/>
    <s v="SOJA DESC BEM MAIS FÁCIL 500G"/>
    <x v="10"/>
    <m/>
    <m/>
    <s v="1104.29.00"/>
    <s v="UN"/>
    <n v="12"/>
    <n v="0"/>
    <s v="PRODUTO"/>
    <s v="09.060.941/0001-95"/>
    <n v="6.15"/>
    <n v="1.614375"/>
    <m/>
    <m/>
    <m/>
    <m/>
    <n v="4.535625"/>
    <n v="0.0102"/>
    <n v="0.0048"/>
    <n v="0.17"/>
    <n v="0.0165"/>
    <n v="0.076"/>
    <n v="0.2775"/>
    <n v="12"/>
    <n v="138.66878980891724"/>
    <n v="3.20671576433121"/>
    <n v="8.34901671974523"/>
    <n v="4.535625"/>
    <n v="3.81339171974523"/>
    <n v="45.7607006369427"/>
    <n v="6.79"/>
    <n v="0.33"/>
    <n v="11.55573248407644"/>
    <n v="0.33"/>
    <n v="11.55573248407644"/>
    <n v="1.2"/>
    <n v="8.148"/>
    <n v="0"/>
    <n v="0.70187518174911"/>
    <s v="DENTRO DA META"/>
    <x v="1"/>
    <n v="4.76573248407644"/>
    <e v="#N/A" f="0" cp="0"/>
    <n v="73.80000000000001"/>
    <n v="54.42750000000001"/>
    <n v="138.66878980891724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17-F15"/>
    <s v="789.61944.0117-3"/>
    <s v="FIBRA DE SOJA  250G"/>
    <x v="10"/>
    <m/>
    <m/>
    <s v="1201.90.00"/>
    <s v="UN"/>
    <n v="15"/>
    <n v="0"/>
    <s v="PRODUTO"/>
    <s v="09.060.941/0001-95"/>
    <n v="3.2"/>
    <n v="0.84"/>
    <m/>
    <m/>
    <m/>
    <m/>
    <n v="2.36"/>
    <n v="0.0102"/>
    <n v="0.0048"/>
    <n v="0.17"/>
    <n v="0.0165"/>
    <n v="0.076"/>
    <n v="0.2775"/>
    <n v="15"/>
    <n v="90.19108280254781"/>
    <n v="1.66853503184713"/>
    <n v="4.34420382165605"/>
    <n v="2.36"/>
    <n v="1.98420382165605"/>
    <n v="29.76305732484077"/>
    <n v="4.75"/>
    <n v="0.33"/>
    <n v="6.01273885350319"/>
    <n v="0.33"/>
    <n v="6.01273885350319"/>
    <n v="1.2"/>
    <n v="5.7"/>
    <n v="0"/>
    <n v="0.26583975863225"/>
    <s v="DENTRO DA META"/>
    <x v="1"/>
    <n v="1.26273885350319"/>
    <e v="#N/A" f="0" cp="0"/>
    <n v="48"/>
    <n v="35.40000000000001"/>
    <n v="90.19108280254781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18-F15"/>
    <s v="789.61944.0118-0"/>
    <s v="KINAKO (FAR DE SOJA INTEGRAL) 250G"/>
    <x v="10"/>
    <m/>
    <m/>
    <s v="1208.10.00"/>
    <s v="UN"/>
    <n v="15"/>
    <n v="0"/>
    <s v="PRODUTO"/>
    <s v="09.060.941/0001-95"/>
    <n v="3.2"/>
    <n v="0.84"/>
    <m/>
    <m/>
    <m/>
    <m/>
    <n v="2.36"/>
    <n v="0.0102"/>
    <n v="0.0048"/>
    <n v="0.17"/>
    <n v="0.0165"/>
    <n v="0.076"/>
    <n v="0.2775"/>
    <n v="15"/>
    <n v="90.19108280254781"/>
    <n v="1.66853503184713"/>
    <n v="4.34420382165605"/>
    <n v="2.36"/>
    <n v="1.98420382165605"/>
    <n v="29.76305732484077"/>
    <m/>
    <n v="0.33"/>
    <n v="6.01273885350319"/>
    <n v="0.33"/>
    <n v="6.01273885350319"/>
    <n v="1.2"/>
    <s/>
    <n v="0"/>
    <s/>
    <s v="DENTRO DA META"/>
    <x v="2"/>
    <n v="6.01273885350319"/>
    <e v="#N/A" f="0" cp="0"/>
    <n v="48"/>
    <n v="35.40000000000001"/>
    <n v="90.19108280254781"/>
    <x v="2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67-C15"/>
    <s v="789.61944.0067-1"/>
    <s v="BANANADA ZERO ADIÇÃO AÇÚCAR 300G                                       "/>
    <x v="10"/>
    <m/>
    <m/>
    <s v="2007.99.90"/>
    <s v="UN"/>
    <n v="15"/>
    <n v="0"/>
    <s v="PRODUTO"/>
    <s v="09.060.941/0001-95"/>
    <n v="9.8"/>
    <n v="2.5725"/>
    <m/>
    <m/>
    <m/>
    <m/>
    <n v="7.2275"/>
    <n v="0.0102"/>
    <n v="0.0048"/>
    <n v="0.17"/>
    <n v="0.0165"/>
    <n v="0.076"/>
    <n v="0.2775"/>
    <n v="15"/>
    <n v="276.21019108280268"/>
    <n v="5.10988853503185"/>
    <n v="13.30412420382166"/>
    <n v="7.2275"/>
    <n v="6.07662420382166"/>
    <n v="91.1493630573249"/>
    <m/>
    <n v="0.33"/>
    <n v="18.41401273885351"/>
    <n v="0.33"/>
    <n v="18.41401273885351"/>
    <n v="1.2"/>
    <s/>
    <n v="0"/>
    <s/>
    <s v="DENTRO DA META"/>
    <x v="2"/>
    <n v="18.41401273885351"/>
    <e v="#N/A" f="0" cp="0"/>
    <n v="147"/>
    <n v="108.41250000000001"/>
    <n v="276.21019108280268"/>
    <x v="2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82-C15"/>
    <s v="789.61944.0082-4"/>
    <s v="BANANADA CASCÃO ZERO ADIÇÃO AÇÚCAR 300G                       "/>
    <x v="10"/>
    <m/>
    <m/>
    <s v="2007.99.90"/>
    <s v="UN"/>
    <n v="15"/>
    <n v="0"/>
    <s v="PRODUTO"/>
    <s v="09.060.941/0001-95"/>
    <n v="10.35"/>
    <n v="2.716875"/>
    <m/>
    <m/>
    <m/>
    <m/>
    <n v="7.633125"/>
    <n v="0.0102"/>
    <n v="0.0048"/>
    <n v="0.17"/>
    <n v="0.0165"/>
    <n v="0.076"/>
    <n v="0.2775"/>
    <n v="15"/>
    <n v="291.71178343949049"/>
    <n v="5.39666799363057"/>
    <n v="14.05078423566879"/>
    <n v="7.633125"/>
    <n v="6.41765923566879"/>
    <n v="96.26488853503187"/>
    <m/>
    <n v="0.33"/>
    <n v="19.44745222929937"/>
    <n v="0.33"/>
    <n v="19.44745222929937"/>
    <n v="1.2"/>
    <s/>
    <n v="0"/>
    <s/>
    <s v="DENTRO DA META"/>
    <x v="2"/>
    <n v="19.44745222929937"/>
    <e v="#N/A" f="0" cp="0"/>
    <n v="155.25"/>
    <n v="114.49687499999999"/>
    <n v="291.71178343949049"/>
    <x v="2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71-C15"/>
    <s v="789.61944.0071-8"/>
    <s v="BANANA PASSA ZERO ADIÇÃO AÇÚCAR 200G                                "/>
    <x v="10"/>
    <m/>
    <m/>
    <s v="0803.10.00"/>
    <s v="UN"/>
    <n v="15"/>
    <n v="0"/>
    <s v="PRODUTO"/>
    <s v="09.060.941/0001-95"/>
    <n v="8.5"/>
    <n v="2.23125"/>
    <m/>
    <m/>
    <m/>
    <m/>
    <n v="6.26875"/>
    <n v="0.0102"/>
    <n v="0.0048"/>
    <n v="0.17"/>
    <n v="0.0165"/>
    <n v="0.076"/>
    <n v="0.2775"/>
    <n v="15"/>
    <n v="239.57006369426756"/>
    <n v="4.43204617834395"/>
    <n v="11.53929140127389"/>
    <n v="6.26875"/>
    <n v="5.27054140127389"/>
    <n v="79.05812101910831"/>
    <n v="11.88"/>
    <n v="0.33"/>
    <n v="15.97133757961784"/>
    <n v="0.33"/>
    <n v="15.97133757961784"/>
    <n v="1.2"/>
    <n v="14.256"/>
    <n v="0"/>
    <n v="0.34438868515302"/>
    <s v="DENTRO DA META"/>
    <x v="1"/>
    <n v="4.09133757961784"/>
    <e v="#N/A" f="0" cp="0"/>
    <n v="127.5"/>
    <n v="94.03125"/>
    <n v="239.57006369426756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8-F10"/>
    <s v="789.61944.0028-2"/>
    <s v="SAL MARINHO 1KG"/>
    <x v="10"/>
    <m/>
    <m/>
    <s v="2501.00.20"/>
    <s v="UN"/>
    <n v="10"/>
    <n v="0"/>
    <s v="PRODUTO"/>
    <s v="09.060.941/0001-95"/>
    <n v="3.15"/>
    <n v="0.826875"/>
    <m/>
    <m/>
    <m/>
    <m/>
    <n v="2.323125"/>
    <n v="0.0102"/>
    <n v="0.0048"/>
    <n v="0.17"/>
    <n v="0.0165"/>
    <n v="0.076"/>
    <n v="0.2775"/>
    <n v="10"/>
    <n v="59.18789808917199"/>
    <n v="1.64246417197452"/>
    <n v="4.27632563694268"/>
    <n v="2.323125"/>
    <n v="1.95320063694268"/>
    <n v="19.53200636942676"/>
    <n v="4.28"/>
    <n v="0.33"/>
    <n v="5.9187898089172"/>
    <n v="0.33"/>
    <n v="5.9187898089172"/>
    <n v="1.2"/>
    <n v="5.136"/>
    <n v="0"/>
    <n v="0.38289481516757"/>
    <s v="DENTRO DA META"/>
    <x v="1"/>
    <n v="1.6387898089172"/>
    <e v="#N/A" f="0" cp="0"/>
    <n v="31.5"/>
    <n v="23.23125"/>
    <n v="59.18789808917199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1-C12"/>
    <s v="789.61944.0021-3"/>
    <s v="MACARRÃO ESPAGUETE INTEGRAL 100% 500G"/>
    <x v="10"/>
    <m/>
    <m/>
    <s v="1902.11.00"/>
    <s v="UN"/>
    <n v="12"/>
    <n v="0"/>
    <s v="PRODUTO"/>
    <s v="09.060.941/0001-95"/>
    <n v="4.85"/>
    <n v="1.273125"/>
    <m/>
    <m/>
    <m/>
    <m/>
    <n v="3.576875"/>
    <n v="0.0102"/>
    <n v="0.0048"/>
    <n v="0.17"/>
    <n v="0.0165"/>
    <n v="0.076"/>
    <n v="0.2775"/>
    <n v="12"/>
    <n v="109.35668789808918"/>
    <n v="2.52887340764331"/>
    <n v="6.58418391719745"/>
    <n v="3.576875"/>
    <n v="3.00730891719745"/>
    <n v="36.08770700636944"/>
    <n v="6.65"/>
    <n v="0.33"/>
    <n v="9.11305732484077"/>
    <n v="0.33"/>
    <n v="9.11305732484077"/>
    <n v="1.2"/>
    <n v="7.98"/>
    <n v="0"/>
    <n v="0.37038456012643"/>
    <s v="DENTRO DA META"/>
    <x v="1"/>
    <n v="2.46305732484077"/>
    <e v="#N/A" f="0" cp="0"/>
    <n v="58.2"/>
    <n v="42.92249999999999"/>
    <n v="109.35668789808918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2-C12"/>
    <s v="789.61944.0022-0"/>
    <s v="MACARRÃO PARAFUSO INTEGRAL 100% 500G"/>
    <x v="10"/>
    <m/>
    <m/>
    <s v="1902.11.00"/>
    <s v="UN"/>
    <n v="12"/>
    <n v="0"/>
    <s v="PRODUTO"/>
    <s v="09.060.941/0001-95"/>
    <n v="5"/>
    <n v="1.3125"/>
    <m/>
    <m/>
    <m/>
    <m/>
    <n v="3.6875"/>
    <n v="0.0102"/>
    <n v="0.0048"/>
    <n v="0.17"/>
    <n v="0.0165"/>
    <n v="0.076"/>
    <n v="0.2775"/>
    <n v="12"/>
    <n v="112.73885350318474"/>
    <n v="2.60708598726115"/>
    <n v="6.78781847133758"/>
    <n v="3.6875"/>
    <n v="3.10031847133758"/>
    <n v="37.20382165605098"/>
    <n v="6.65"/>
    <n v="0.33"/>
    <n v="9.39490445859873"/>
    <n v="0.33"/>
    <n v="9.39490445859873"/>
    <n v="1.2"/>
    <n v="7.98"/>
    <n v="0"/>
    <n v="0.41276758775921"/>
    <s v="DENTRO DA META"/>
    <x v="1"/>
    <n v="2.74490445859873"/>
    <e v="#N/A" f="0" cp="0"/>
    <n v="60"/>
    <n v="44.25"/>
    <n v="112.73885350318474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91-C24"/>
    <s v="789.61944.0091-6"/>
    <s v="VINAGRE DE ARROZ 500ML"/>
    <x v="10"/>
    <m/>
    <m/>
    <s v="2209.00.00"/>
    <s v="UN"/>
    <n v="24"/>
    <n v="0"/>
    <s v="PRODUTO"/>
    <s v="09.060.941/0001-95"/>
    <n v="3.65"/>
    <n v="0.958125"/>
    <m/>
    <m/>
    <m/>
    <m/>
    <n v="2.691875"/>
    <n v="0.0102"/>
    <n v="0.0048"/>
    <n v="0.17"/>
    <n v="0.0165"/>
    <n v="0.076"/>
    <n v="0.2775"/>
    <n v="24"/>
    <n v="164.59872611464974"/>
    <n v="1.90317277070064"/>
    <n v="4.95510748407643"/>
    <n v="2.691875"/>
    <n v="2.26323248407643"/>
    <n v="54.31757961783441"/>
    <n v="8.39"/>
    <n v="0.33"/>
    <n v="6.85828025477707"/>
    <n v="0.33"/>
    <n v="6.85828025477707"/>
    <n v="1.2"/>
    <n v="10.068"/>
    <n v="0"/>
    <n v="-0.18256492791692"/>
    <s v="DENTRO DA META"/>
    <x v="0"/>
    <n v="-1.53171974522293"/>
    <e v="#N/A" f="0" cp="0"/>
    <n v="87.59999999999999"/>
    <n v="64.605"/>
    <n v="164.59872611464974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66-C24"/>
    <s v="789.61944.0066-4"/>
    <s v="VINAGRE DE MAÇÃ 500ML"/>
    <x v="10"/>
    <m/>
    <m/>
    <s v="2209.00.01"/>
    <s v="UN"/>
    <n v="24"/>
    <n v="0"/>
    <s v="PRODUTO"/>
    <s v="09.060.941/0001-95"/>
    <n v="3.9"/>
    <n v="1.02375"/>
    <m/>
    <m/>
    <m/>
    <m/>
    <n v="2.87625"/>
    <n v="0.0102"/>
    <n v="0.0048"/>
    <n v="0.17"/>
    <n v="0.0165"/>
    <n v="0.076"/>
    <n v="0.2775"/>
    <n v="24"/>
    <n v="175.87261146496817"/>
    <n v="2.03352707006369"/>
    <n v="5.29449840764331"/>
    <n v="2.87625"/>
    <n v="2.41824840764331"/>
    <n v="58.03796178343951"/>
    <n v="13.64"/>
    <n v="0.33"/>
    <n v="7.32802547770701"/>
    <n v="0.33"/>
    <n v="7.32802547770701"/>
    <n v="1.2"/>
    <n v="16.368"/>
    <n v="0"/>
    <n v="-0.46275473037339"/>
    <s v="DENTRO DA META"/>
    <x v="0"/>
    <n v="-6.31197452229299"/>
    <e v="#N/A" f="0" cp="0"/>
    <n v="93.59999999999999"/>
    <n v="69.03"/>
    <n v="175.87261146496817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9-F20"/>
    <s v="789.61944.0019-0"/>
    <s v="LEITE DE SOJA 500G"/>
    <x v="10"/>
    <m/>
    <m/>
    <s v="1208.10.00"/>
    <s v="UN"/>
    <n v="20"/>
    <n v="0"/>
    <s v="PRODUTO"/>
    <s v="09.060.941/0001-95"/>
    <n v="7.4"/>
    <n v="1.9425"/>
    <m/>
    <m/>
    <m/>
    <m/>
    <n v="5.4575"/>
    <n v="0.0102"/>
    <n v="0.0048"/>
    <n v="0.17"/>
    <n v="0.0165"/>
    <n v="0.076"/>
    <n v="0.2775"/>
    <n v="20"/>
    <n v="278.0891719745224"/>
    <n v="3.8584872611465"/>
    <n v="10.04597133757962"/>
    <n v="5.4575"/>
    <n v="4.58847133757962"/>
    <n v="91.76942675159241"/>
    <n v="12.83"/>
    <n v="0.33"/>
    <n v="13.90445859872612"/>
    <n v="0.33"/>
    <n v="13.90445859872612"/>
    <n v="1.2"/>
    <n v="15.396"/>
    <n v="0"/>
    <n v="0.08374579880952"/>
    <s v="DENTRO DA META"/>
    <x v="0"/>
    <n v="1.07445859872612"/>
    <e v="#N/A" f="0" cp="0"/>
    <n v="148"/>
    <n v="109.15000000000001"/>
    <n v="278.0891719745224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64-C12"/>
    <s v="789.61944.0164-7"/>
    <s v="LEITE DE SOJA SOYNATUS BAN 300G "/>
    <x v="10"/>
    <m/>
    <m/>
    <s v="1208.10.00"/>
    <s v="UN"/>
    <n v="12"/>
    <n v="0"/>
    <s v="PRODUTO"/>
    <s v="09.060.941/0001-95"/>
    <n v="7"/>
    <n v="1.8375"/>
    <m/>
    <m/>
    <m/>
    <m/>
    <n v="5.1625"/>
    <n v="0.0102"/>
    <n v="0.0048"/>
    <n v="0.17"/>
    <n v="0.0165"/>
    <n v="0.076"/>
    <n v="0.2775"/>
    <n v="12"/>
    <n v="157.83439490445863"/>
    <n v="3.64992038216561"/>
    <n v="9.50294585987261"/>
    <n v="5.1625"/>
    <n v="4.34044585987261"/>
    <n v="52.08535031847136"/>
    <n v="11.4"/>
    <n v="0.33"/>
    <n v="13.15286624203822"/>
    <n v="0.33"/>
    <n v="13.15286624203822"/>
    <n v="1.2"/>
    <n v="13.68"/>
    <n v="0"/>
    <n v="0.15376019667002"/>
    <s v="DENTRO DA META"/>
    <x v="0"/>
    <n v="1.75286624203822"/>
    <e v="#N/A" f="0" cp="0"/>
    <n v="84"/>
    <n v="61.95"/>
    <n v="157.83439490445863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65-C12"/>
    <s v="789.61944.0165-4"/>
    <s v="LEITE DE SOJA SOYNATUS BAUN 300G"/>
    <x v="10"/>
    <m/>
    <m/>
    <s v="1208.10.01"/>
    <s v="UN"/>
    <n v="12"/>
    <n v="0"/>
    <s v="PRODUTO"/>
    <s v="09.060.941/0001-95"/>
    <n v="8.2"/>
    <n v="2.1525"/>
    <m/>
    <m/>
    <m/>
    <m/>
    <n v="6.0475"/>
    <n v="0.0102"/>
    <n v="0.0048"/>
    <n v="0.17"/>
    <n v="0.0165"/>
    <n v="0.076"/>
    <n v="0.2775"/>
    <n v="12"/>
    <n v="184.89171974522296"/>
    <n v="4.27562101910828"/>
    <n v="11.13202229299363"/>
    <n v="6.0475"/>
    <n v="5.08452229299363"/>
    <n v="61.01426751592359"/>
    <n v="11.4"/>
    <n v="0.33"/>
    <n v="15.40764331210191"/>
    <n v="0.33"/>
    <n v="15.40764331210191"/>
    <n v="1.2"/>
    <n v="13.68"/>
    <n v="0"/>
    <n v="0.35154765895631"/>
    <s v="DENTRO DA META"/>
    <x v="1"/>
    <n v="4.00764331210191"/>
    <e v="#N/A" f="0" cp="0"/>
    <n v="98.39999999999999"/>
    <n v="72.56999999999999"/>
    <n v="184.89171974522296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66-C12"/>
    <s v="789.61944.0166-1"/>
    <s v="LEITE DE SOJA SOYNATUS CHOC 300G"/>
    <x v="10"/>
    <m/>
    <m/>
    <s v="1208.10.02"/>
    <s v="UN"/>
    <n v="12"/>
    <n v="0"/>
    <s v="PRODUTO"/>
    <s v="09.060.941/0001-95"/>
    <n v="7.2"/>
    <n v="1.89"/>
    <m/>
    <m/>
    <m/>
    <m/>
    <n v="5.31"/>
    <n v="0.0102"/>
    <n v="0.0048"/>
    <n v="0.17"/>
    <n v="0.0165"/>
    <n v="0.076"/>
    <n v="0.2775"/>
    <n v="12"/>
    <n v="162.34394904458605"/>
    <n v="3.75420382165605"/>
    <n v="9.77445859872612"/>
    <n v="5.31"/>
    <n v="4.46445859872612"/>
    <n v="53.57350318471342"/>
    <n v="11.4"/>
    <n v="0.33"/>
    <n v="13.52866242038217"/>
    <n v="0.33"/>
    <n v="13.52866242038217"/>
    <n v="1.2"/>
    <n v="13.68"/>
    <n v="0"/>
    <n v="0.18672477371773"/>
    <s v="DENTRO DA META"/>
    <x v="0"/>
    <n v="2.12866242038217"/>
    <e v="#N/A" f="0" cp="0"/>
    <n v="86.40000000000001"/>
    <n v="63.72000000000001"/>
    <n v="162.34394904458605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67-C12"/>
    <s v="789.61944.0167-8"/>
    <s v="LEITE DE SOJA SOYNATUS MOR 300G"/>
    <x v="10"/>
    <m/>
    <m/>
    <s v="1208.10.03"/>
    <s v="UN"/>
    <n v="12"/>
    <n v="0"/>
    <s v="PRODUTO"/>
    <s v="09.060.941/0001-95"/>
    <n v="7.45"/>
    <n v="1.955625"/>
    <m/>
    <m/>
    <m/>
    <m/>
    <n v="5.494375"/>
    <n v="0.0102"/>
    <n v="0.0048"/>
    <n v="0.17"/>
    <n v="0.0165"/>
    <n v="0.076"/>
    <n v="0.2775"/>
    <n v="12"/>
    <n v="167.98089171974524"/>
    <n v="3.88455812101911"/>
    <n v="10.11384952229299"/>
    <n v="5.494375"/>
    <n v="4.61947452229299"/>
    <n v="55.43369426751594"/>
    <n v="11.4"/>
    <n v="0.33"/>
    <n v="13.9984076433121"/>
    <n v="0.33"/>
    <n v="13.9984076433121"/>
    <n v="1.2"/>
    <n v="13.68"/>
    <n v="0"/>
    <n v="0.22793049502738"/>
    <s v="DENTRO DA META"/>
    <x v="1"/>
    <n v="2.5984076433121"/>
    <e v="#N/A" f="0" cp="0"/>
    <n v="89.40000000000001"/>
    <n v="65.9325"/>
    <n v="167.98089171974524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69-C12"/>
    <s v="789.61944.0169-2"/>
    <s v="LEITE DE SOJA SOYNATUS ORIGINAL ZERO ADIÇÃO AÇÚCAR 300G"/>
    <x v="10"/>
    <m/>
    <m/>
    <s v="1208.10.04"/>
    <s v="UN"/>
    <n v="12"/>
    <n v="0"/>
    <s v="PRODUTO"/>
    <s v="09.060.941/0001-95"/>
    <n v="8.9"/>
    <n v="2.33625"/>
    <m/>
    <m/>
    <m/>
    <m/>
    <n v="6.56375"/>
    <n v="0.0102"/>
    <n v="0.0048"/>
    <n v="0.17"/>
    <n v="0.0165"/>
    <n v="0.076"/>
    <n v="0.2775"/>
    <n v="12"/>
    <n v="200.67515923566887"/>
    <n v="4.64061305732484"/>
    <n v="12.0823168789809"/>
    <n v="6.56375"/>
    <n v="5.5185668789809"/>
    <n v="66.22280254777075"/>
    <n v="11.88"/>
    <n v="0.33"/>
    <n v="16.72292993630574"/>
    <n v="0.33"/>
    <n v="16.72292993630574"/>
    <n v="1.2"/>
    <n v="14.256"/>
    <n v="0"/>
    <n v="0.40765403504257"/>
    <s v="DENTRO DA META"/>
    <x v="1"/>
    <n v="4.84292993630574"/>
    <e v="#N/A" f="0" cp="0"/>
    <n v="106.80000000000001"/>
    <n v="78.76500000000001"/>
    <n v="200.67515923566887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70-C12"/>
    <s v="789.61944.0170-8"/>
    <s v="LEITE DE SOJA SOYNATUS ORIGINAL LIGHT 300G"/>
    <x v="10"/>
    <m/>
    <m/>
    <s v="1208.10.05"/>
    <s v="UN"/>
    <n v="12"/>
    <n v="0"/>
    <s v="PRODUTO"/>
    <s v="09.060.941/0001-95"/>
    <n v="7.8"/>
    <n v="2.0475"/>
    <m/>
    <m/>
    <m/>
    <m/>
    <n v="5.7525"/>
    <n v="0.0102"/>
    <n v="0.0048"/>
    <n v="0.17"/>
    <n v="0.0165"/>
    <n v="0.076"/>
    <n v="0.2775"/>
    <n v="12"/>
    <n v="175.87261146496817"/>
    <n v="4.06705414012739"/>
    <n v="10.58899681528663"/>
    <n v="5.7525"/>
    <n v="4.83649681528663"/>
    <n v="58.03796178343951"/>
    <n v="11.88"/>
    <n v="0.33"/>
    <n v="14.65605095541402"/>
    <n v="0.33"/>
    <n v="14.65605095541402"/>
    <n v="1.2"/>
    <n v="14.256"/>
    <n v="0"/>
    <n v="0.2336743228463"/>
    <s v="DENTRO DA META"/>
    <x v="1"/>
    <n v="2.77605095541401"/>
    <e v="#N/A" f="0" cp="0"/>
    <n v="93.59999999999999"/>
    <n v="69.03"/>
    <n v="175.87261146496817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73-C12"/>
    <s v="789.61944.0173-9"/>
    <s v="GRANATU'S FIBRAS E FRUTAS CASTANHA 250G"/>
    <x v="10"/>
    <m/>
    <m/>
    <s v="1904.90.00"/>
    <s v="UN"/>
    <n v="12"/>
    <n v="0"/>
    <s v="PRODUTO"/>
    <s v="09.060.941/0001-95"/>
    <n v="4.65"/>
    <n v="1.220625"/>
    <m/>
    <m/>
    <m/>
    <m/>
    <n v="3.429375"/>
    <n v="0.0102"/>
    <n v="0.0048"/>
    <n v="0.17"/>
    <n v="0.0165"/>
    <n v="0.076"/>
    <n v="0.2775"/>
    <n v="12"/>
    <n v="104.84713375796181"/>
    <n v="2.42458996815287"/>
    <n v="6.31267117834395"/>
    <n v="3.429375"/>
    <n v="2.88329617834395"/>
    <n v="34.59955414012741"/>
    <n v="6.65"/>
    <n v="0.33"/>
    <n v="8.73726114649682"/>
    <n v="0.33"/>
    <n v="8.73726114649682"/>
    <n v="1.2"/>
    <n v="7.98"/>
    <n v="0"/>
    <n v="0.31387385661606"/>
    <s v="DENTRO DA META"/>
    <x v="1"/>
    <n v="2.08726114649682"/>
    <e v="#N/A" f="0" cp="0"/>
    <n v="55.8"/>
    <n v="41.1525"/>
    <n v="104.84713375796181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77-C12"/>
    <s v="789.61944.0177-7"/>
    <s v="GRANATU'S FIBRAS E FRUTAS CASTANHA 1KG"/>
    <x v="10"/>
    <m/>
    <m/>
    <s v="1904.90.00"/>
    <s v="UN"/>
    <n v="12"/>
    <n v="0"/>
    <s v="PRODUTO"/>
    <s v="09.060.941/0001-95"/>
    <n v="17.2"/>
    <n v="4.515"/>
    <m/>
    <m/>
    <m/>
    <m/>
    <n v="12.685"/>
    <n v="0.0102"/>
    <n v="0.0048"/>
    <n v="0.17"/>
    <n v="0.0165"/>
    <n v="0.076"/>
    <n v="0.2775"/>
    <n v="12"/>
    <n v="387.82165605095548"/>
    <n v="8.96837579617835"/>
    <n v="23.35009554140128"/>
    <n v="12.685"/>
    <n v="10.66509554140128"/>
    <n v="127.98114649681534"/>
    <n v="19.95"/>
    <n v="0.33"/>
    <n v="32.31847133757962"/>
    <n v="0.33"/>
    <n v="32.31847133757962"/>
    <n v="1.2"/>
    <n v="23.94"/>
    <n v="0"/>
    <n v="0.61997350063056"/>
    <s v="DENTRO DA META"/>
    <x v="1"/>
    <n v="12.36847133757962"/>
    <e v="#N/A" f="0" cp="0"/>
    <n v="206.39999999999998"/>
    <n v="152.21999999999997"/>
    <n v="387.82165605095548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74-C12"/>
    <s v="789.61944.0174-6"/>
    <s v="GRANATU'S CEREAIS PASSAS E MEL 250G"/>
    <x v="10"/>
    <m/>
    <m/>
    <s v="1904.90.00"/>
    <s v="UN"/>
    <n v="12"/>
    <n v="0"/>
    <s v="PRODUTO"/>
    <s v="09.060.941/0001-95"/>
    <n v="4.2"/>
    <n v="1.1025"/>
    <m/>
    <m/>
    <m/>
    <m/>
    <n v="3.0975"/>
    <n v="0.0102"/>
    <n v="0.0048"/>
    <n v="0.17"/>
    <n v="0.0165"/>
    <n v="0.076"/>
    <n v="0.2775"/>
    <n v="12"/>
    <n v="94.70063694267519"/>
    <n v="2.18995222929936"/>
    <n v="5.70176751592357"/>
    <n v="3.0975"/>
    <n v="2.60426751592357"/>
    <n v="31.25121019108283"/>
    <n v="6.18"/>
    <n v="0.33"/>
    <n v="7.89171974522293"/>
    <n v="0.33"/>
    <n v="7.89171974522293"/>
    <n v="1.2"/>
    <n v="7.416"/>
    <n v="0"/>
    <n v="0.27697730505225"/>
    <s v="DENTRO DA META"/>
    <x v="1"/>
    <n v="1.71171974522293"/>
    <e v="#N/A" f="0" cp="0"/>
    <n v="50.40000000000001"/>
    <n v="37.17"/>
    <n v="94.70063694267519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78-C12"/>
    <s v="789.61944.0178-4"/>
    <s v="GRANATU'S CEREAIS PASSAS E MEL 1KG"/>
    <x v="10"/>
    <m/>
    <m/>
    <s v="1904.90.00"/>
    <s v="UN"/>
    <n v="12"/>
    <n v="0"/>
    <s v="PRODUTO"/>
    <s v="09.060.941/0001-95"/>
    <n v="15.3"/>
    <n v="4.01625"/>
    <m/>
    <m/>
    <m/>
    <m/>
    <n v="11.28375"/>
    <n v="0.0102"/>
    <n v="0.0048"/>
    <n v="0.17"/>
    <n v="0.0165"/>
    <n v="0.076"/>
    <n v="0.2775"/>
    <n v="12"/>
    <n v="344.98089171974539"/>
    <n v="7.97768312101911"/>
    <n v="20.770724522293"/>
    <n v="11.28375"/>
    <n v="9.486974522293"/>
    <n v="113.843694267516"/>
    <n v="18.05"/>
    <n v="0.33"/>
    <n v="28.74840764331211"/>
    <n v="0.33"/>
    <n v="28.74840764331211"/>
    <n v="1.2"/>
    <n v="21.66"/>
    <n v="0"/>
    <n v="0.59270956472643"/>
    <s v="DENTRO DA META"/>
    <x v="1"/>
    <n v="10.69840764331211"/>
    <e v="#N/A" f="0" cp="0"/>
    <n v="183.60000000000002"/>
    <n v="135.40500000000003"/>
    <n v="344.98089171974539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75-C12"/>
    <s v="789.61944.0175-3"/>
    <s v="GRANATU'S FIBRAS MAÇA E CANELA GOJI BERRY LIGHT 250G       "/>
    <x v="10"/>
    <m/>
    <m/>
    <s v="1904.90.00"/>
    <s v="UN"/>
    <n v="12"/>
    <n v="0"/>
    <s v="PRODUTO"/>
    <s v="09.060.941/0001-95"/>
    <n v="4.55"/>
    <n v="1.194375"/>
    <m/>
    <m/>
    <m/>
    <m/>
    <n v="3.355625"/>
    <n v="0.0102"/>
    <n v="0.0048"/>
    <n v="0.17"/>
    <n v="0.0165"/>
    <n v="0.076"/>
    <n v="0.2775"/>
    <n v="12"/>
    <n v="102.59235668789812"/>
    <n v="2.37244824840764"/>
    <n v="6.1769148089172"/>
    <n v="3.355625"/>
    <n v="2.8212898089172"/>
    <n v="33.85547770700639"/>
    <n v="6.18"/>
    <n v="0.33"/>
    <n v="8.54936305732484"/>
    <n v="0.33"/>
    <n v="8.54936305732484"/>
    <n v="1.2"/>
    <n v="7.416"/>
    <n v="0"/>
    <n v="0.38339208047328"/>
    <s v="DENTRO DA META"/>
    <x v="1"/>
    <n v="2.36936305732484"/>
    <e v="#N/A" f="0" cp="0"/>
    <n v="54.59999999999999"/>
    <n v="40.2675"/>
    <n v="102.59235668789812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79-C12"/>
    <s v="789.61944.0179-1"/>
    <s v="GRANATU'S FIBRAS MAÇA E CANELA GOJI BERRY LIGHT 1KG         "/>
    <x v="10"/>
    <m/>
    <m/>
    <s v="1904.90.00"/>
    <s v="UN"/>
    <n v="12"/>
    <n v="0"/>
    <s v="PRODUTO"/>
    <s v="09.060.941/0001-95"/>
    <n v="16.45"/>
    <n v="4.318125"/>
    <m/>
    <m/>
    <m/>
    <m/>
    <n v="12.131875"/>
    <n v="0.0102"/>
    <n v="0.0048"/>
    <n v="0.17"/>
    <n v="0.0165"/>
    <n v="0.076"/>
    <n v="0.2775"/>
    <n v="12"/>
    <n v="370.91082802547777"/>
    <n v="8.57731289808917"/>
    <n v="22.33192277070064"/>
    <n v="12.131875"/>
    <n v="10.20004777070064"/>
    <n v="122.40057324840774"/>
    <n v="18.05"/>
    <n v="0.33"/>
    <n v="30.90923566878982"/>
    <n v="0.33"/>
    <n v="30.90923566878982"/>
    <n v="1.2"/>
    <n v="21.66"/>
    <n v="0"/>
    <n v="0.71242302874182"/>
    <s v="DENTRO DA META"/>
    <x v="1"/>
    <n v="12.85923566878981"/>
    <e v="#N/A" f="0" cp="0"/>
    <n v="197.39999999999998"/>
    <n v="145.58249999999998"/>
    <n v="370.91082802547777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76-C12"/>
    <s v="789.61944.0176-0"/>
    <s v="GRANATU'S CEREAIS MALTE E PASSAS FLAKES ZERO ADIÇÃO AÇÚCAR 250G"/>
    <x v="10"/>
    <m/>
    <m/>
    <s v="1904.90.00"/>
    <s v="UN"/>
    <n v="12"/>
    <n v="0"/>
    <s v="PRODUTO"/>
    <s v="09.060.941/0001-95"/>
    <n v="4"/>
    <n v="1.05"/>
    <m/>
    <m/>
    <m/>
    <m/>
    <n v="2.95"/>
    <n v="0.0102"/>
    <n v="0.0048"/>
    <n v="0.17"/>
    <n v="0.0165"/>
    <n v="0.076"/>
    <n v="0.2775"/>
    <n v="12"/>
    <n v="90.1910828025478"/>
    <n v="2.08566878980892"/>
    <n v="5.43025477707006"/>
    <n v="2.95"/>
    <n v="2.48025477707006"/>
    <n v="29.76305732484078"/>
    <n v="6.18"/>
    <n v="0.33"/>
    <n v="7.51592356687898"/>
    <n v="0.33"/>
    <n v="7.51592356687898"/>
    <n v="1.2"/>
    <n v="7.416"/>
    <n v="0"/>
    <n v="0.21616886195453"/>
    <s v="DENTRO DA META"/>
    <x v="1"/>
    <n v="1.33592356687898"/>
    <e v="#N/A" f="0" cp="0"/>
    <n v="48"/>
    <n v="35.40000000000001"/>
    <n v="90.1910828025478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80-C12"/>
    <s v="789.61944.0180-7"/>
    <s v="GRANATU'S CEREAIS MALTE E PASSAS FLAKES ZERO ADIÇÃO AÇÚCAR 1KG"/>
    <x v="10"/>
    <m/>
    <m/>
    <s v="1904.90.00"/>
    <s v="UN"/>
    <n v="12"/>
    <n v="0"/>
    <s v="PRODUTO"/>
    <s v="09.060.941/0001-95"/>
    <n v="14.6"/>
    <n v="3.8325"/>
    <m/>
    <m/>
    <m/>
    <m/>
    <n v="10.7675"/>
    <n v="0.0102"/>
    <n v="0.0048"/>
    <n v="0.17"/>
    <n v="0.0165"/>
    <n v="0.076"/>
    <n v="0.2775"/>
    <n v="12"/>
    <n v="329.19745222929947"/>
    <n v="7.61269108280255"/>
    <n v="19.82042993630574"/>
    <n v="10.7675"/>
    <n v="9.05292993630574"/>
    <n v="108.63515923566882"/>
    <n v="18.05"/>
    <n v="0.33"/>
    <n v="27.43312101910829"/>
    <n v="0.33"/>
    <n v="27.43312101910829"/>
    <n v="1.2"/>
    <n v="21.66"/>
    <n v="0"/>
    <n v="0.51984049967359"/>
    <s v="DENTRO DA META"/>
    <x v="1"/>
    <n v="9.38312101910829"/>
    <e v="#N/A" f="0" cp="0"/>
    <n v="175.19999999999999"/>
    <n v="129.21000000000001"/>
    <n v="329.19745222929947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82-C12"/>
    <s v="789.61944.0182-1"/>
    <s v="GRANATU'S CEREAIS BANANA E MEL 250G"/>
    <x v="10"/>
    <m/>
    <m/>
    <s v="1904.90.00"/>
    <s v="UN"/>
    <n v="12"/>
    <n v="0"/>
    <s v="PRODUTO"/>
    <s v="09.060.941/0001-95"/>
    <n v="4.2"/>
    <n v="1.1025"/>
    <m/>
    <m/>
    <m/>
    <m/>
    <n v="3.0975"/>
    <n v="0.0102"/>
    <n v="0.0048"/>
    <n v="0.17"/>
    <n v="0.0165"/>
    <n v="0.076"/>
    <n v="0.2775"/>
    <n v="12"/>
    <n v="94.70063694267519"/>
    <n v="2.18995222929936"/>
    <n v="5.70176751592357"/>
    <n v="3.0975"/>
    <n v="2.60426751592357"/>
    <n v="31.25121019108283"/>
    <n v="6.018"/>
    <n v="0.33"/>
    <n v="7.89171974522293"/>
    <n v="0.33"/>
    <n v="7.89171974522293"/>
    <n v="1.2"/>
    <n v="7.2216"/>
    <n v="0"/>
    <n v="0.31135256650431"/>
    <s v="DENTRO DA META"/>
    <x v="1"/>
    <n v="1.87371974522293"/>
    <e v="#N/A" f="0" cp="0"/>
    <n v="50.40000000000001"/>
    <n v="37.17"/>
    <n v="94.70063694267519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84-C12"/>
    <s v="789.61944.0184-5"/>
    <s v="GRANATU'S CEREAIS BANANA E MEL  1KG"/>
    <x v="10"/>
    <m/>
    <m/>
    <s v="1904.90.00"/>
    <s v="UN"/>
    <n v="12"/>
    <n v="0"/>
    <s v="PRODUTO"/>
    <s v="09.060.941/0001-95"/>
    <n v="15.25"/>
    <n v="4.003125"/>
    <m/>
    <m/>
    <m/>
    <m/>
    <n v="11.246875"/>
    <n v="0.0102"/>
    <n v="0.0048"/>
    <n v="0.17"/>
    <n v="0.0165"/>
    <n v="0.076"/>
    <n v="0.2775"/>
    <n v="12"/>
    <n v="343.85350318471342"/>
    <n v="7.9516122611465"/>
    <n v="20.70284633757962"/>
    <n v="11.246875"/>
    <n v="9.45597133757962"/>
    <n v="113.47165605095547"/>
    <n v="18.05"/>
    <n v="0.33"/>
    <n v="28.65445859872612"/>
    <n v="0.33"/>
    <n v="28.65445859872612"/>
    <n v="1.2"/>
    <n v="21.66"/>
    <n v="0"/>
    <n v="0.58750463150837"/>
    <s v="DENTRO DA META"/>
    <x v="1"/>
    <n v="10.60445859872612"/>
    <e v="#N/A" f="0" cp="0"/>
    <n v="183"/>
    <n v="134.96249999999998"/>
    <n v="343.85350318471342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81-C12"/>
    <s v="789.61944.0181-4"/>
    <s v="GRANATU'S  PASSAS E GOTAS SABOR CHOCOLATE 250G"/>
    <x v="10"/>
    <m/>
    <m/>
    <s v="1904.90.00"/>
    <s v="UN"/>
    <n v="12"/>
    <n v="0"/>
    <s v="PRODUTO"/>
    <s v="09.060.941/0001-95"/>
    <n v="4.15"/>
    <n v="1.089375"/>
    <m/>
    <m/>
    <m/>
    <m/>
    <n v="3.060625"/>
    <n v="0.0102"/>
    <n v="0.0048"/>
    <n v="0.17"/>
    <n v="0.0165"/>
    <n v="0.076"/>
    <n v="0.2775"/>
    <n v="12"/>
    <n v="93.57324840764333"/>
    <n v="2.16388136942675"/>
    <n v="5.63388933121019"/>
    <n v="3.060625"/>
    <n v="2.57326433121019"/>
    <n v="30.87917197452231"/>
    <n v="6.18"/>
    <n v="0.33"/>
    <n v="7.79777070063694"/>
    <n v="0.33"/>
    <n v="7.79777070063694"/>
    <n v="1.2"/>
    <n v="7.416"/>
    <n v="0"/>
    <n v="0.26177519427782"/>
    <s v="DENTRO DA META"/>
    <x v="1"/>
    <n v="1.61777070063695"/>
    <e v="#N/A" f="0" cp="0"/>
    <n v="49.8"/>
    <n v="36.7275"/>
    <n v="93.57324840764333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83-C12"/>
    <s v="789.61944.0183-8"/>
    <s v="GRANATU'S PASSAS E GOTAS DE CHOCOLATE 1KG"/>
    <x v="10"/>
    <m/>
    <m/>
    <s v="1904.90.00"/>
    <s v="UN"/>
    <n v="12"/>
    <n v="0"/>
    <s v="PRODUTO"/>
    <s v="09.060.941/0001-95"/>
    <n v="15"/>
    <n v="3.9375"/>
    <m/>
    <m/>
    <m/>
    <m/>
    <n v="11.0625"/>
    <n v="0.0102"/>
    <n v="0.0048"/>
    <n v="0.17"/>
    <n v="0.0165"/>
    <n v="0.076"/>
    <n v="0.2775"/>
    <n v="12"/>
    <n v="338.21656050955426"/>
    <n v="7.82125796178344"/>
    <n v="20.36345541401274"/>
    <n v="11.0625"/>
    <n v="9.30095541401274"/>
    <n v="111.61146496815293"/>
    <n v="18.05"/>
    <n v="0.33"/>
    <n v="28.18471337579619"/>
    <n v="0.33"/>
    <n v="28.18471337579619"/>
    <n v="1.2"/>
    <n v="21.66"/>
    <n v="0"/>
    <n v="0.56147996541807"/>
    <s v="DENTRO DA META"/>
    <x v="1"/>
    <n v="10.13471337579618"/>
    <e v="#N/A" f="0" cp="0"/>
    <n v="180"/>
    <n v="132.75"/>
    <n v="338.21656050955426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85-C12"/>
    <s v="789.619440.185-2"/>
    <s v="GRANATUS MAMÃO AMEIXA E LINHAÇA 250G     "/>
    <x v="10"/>
    <m/>
    <m/>
    <s v="1904.90.00"/>
    <s v="UN"/>
    <n v="12"/>
    <n v="0"/>
    <s v="PRODUTO"/>
    <s v="09.060.941/0001-95"/>
    <n v="4.2"/>
    <n v="1.1025"/>
    <m/>
    <m/>
    <m/>
    <m/>
    <n v="3.0975"/>
    <n v="0.0102"/>
    <n v="0.0048"/>
    <n v="0.17"/>
    <n v="0.0165"/>
    <n v="0.076"/>
    <n v="0.2775"/>
    <n v="12"/>
    <n v="94.70063694267519"/>
    <n v="2.18995222929936"/>
    <n v="5.70176751592357"/>
    <n v="3.0975"/>
    <n v="2.60426751592357"/>
    <n v="31.25121019108283"/>
    <n v="6.18"/>
    <n v="0.33"/>
    <n v="7.89171974522293"/>
    <n v="0.33"/>
    <n v="7.89171974522293"/>
    <n v="1.2"/>
    <n v="7.416"/>
    <n v="0"/>
    <n v="0.27697730505225"/>
    <s v="DENTRO DA META"/>
    <x v="1"/>
    <n v="1.71171974522293"/>
    <e v="#N/A" f="0" cp="0"/>
    <n v="50.40000000000001"/>
    <n v="37.17"/>
    <n v="94.70063694267519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86-C12"/>
    <s v="789.61944.0186-9"/>
    <s v="GRANATUS MAMÃO AMEIXA E LINHAÇA 1KG       "/>
    <x v="10"/>
    <m/>
    <m/>
    <s v="1904.90.00"/>
    <s v="UN"/>
    <n v="12"/>
    <n v="0"/>
    <s v="PRODUTO"/>
    <s v="09.060.941/0001-95"/>
    <n v="15.25"/>
    <n v="4.003125"/>
    <m/>
    <m/>
    <m/>
    <m/>
    <n v="11.246875"/>
    <n v="0.0102"/>
    <n v="0.0048"/>
    <n v="0.17"/>
    <n v="0.0165"/>
    <n v="0.076"/>
    <n v="0.2775"/>
    <n v="12"/>
    <n v="343.85350318471342"/>
    <n v="7.9516122611465"/>
    <n v="20.70284633757962"/>
    <n v="11.246875"/>
    <n v="9.45597133757962"/>
    <n v="113.47165605095547"/>
    <n v="18.05"/>
    <n v="0.33"/>
    <n v="28.65445859872612"/>
    <n v="0.33"/>
    <n v="28.65445859872612"/>
    <n v="1.2"/>
    <n v="21.66"/>
    <n v="0"/>
    <n v="0.58750463150837"/>
    <s v="DENTRO DA META"/>
    <x v="1"/>
    <n v="10.60445859872612"/>
    <e v="#N/A" f="0" cp="0"/>
    <n v="183"/>
    <n v="134.96249999999998"/>
    <n v="343.85350318471342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87-C12"/>
    <s v="789.61944.0187-6"/>
    <s v="GRANATUS POWER ACAI E PO DE GUARANA 250G"/>
    <x v="10"/>
    <m/>
    <m/>
    <s v="1904.90.00"/>
    <s v="UN"/>
    <n v="12"/>
    <n v="0"/>
    <s v="PRODUTO"/>
    <s v="09.060.941/0001-95"/>
    <n v="3.85"/>
    <n v="1.010625"/>
    <m/>
    <m/>
    <m/>
    <m/>
    <n v="2.839375"/>
    <n v="0.0102"/>
    <n v="0.0048"/>
    <n v="0.17"/>
    <n v="0.0165"/>
    <n v="0.076"/>
    <n v="0.2775"/>
    <n v="12"/>
    <n v="86.80891719745225"/>
    <n v="2.00745621019108"/>
    <n v="5.22662022292994"/>
    <n v="2.839375"/>
    <n v="2.38724522292994"/>
    <n v="28.64694267515925"/>
    <n v="6.18"/>
    <n v="0.33"/>
    <n v="7.23407643312102"/>
    <n v="0.33"/>
    <n v="7.23407643312102"/>
    <n v="1.2"/>
    <n v="7.416"/>
    <n v="0"/>
    <n v="0.17056252963123"/>
    <s v="DENTRO DA META"/>
    <x v="0"/>
    <n v="1.05407643312102"/>
    <e v="#N/A" f="0" cp="0"/>
    <n v="46.2"/>
    <n v="34.0725"/>
    <n v="86.80891719745225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188-C12"/>
    <s v="789.61944.188-3"/>
    <s v="GRANATUS POWER ACAI E PO DE GUARANA 1K"/>
    <x v="10"/>
    <m/>
    <m/>
    <s v="1904.90.00"/>
    <s v="UN"/>
    <n v="12"/>
    <n v="0"/>
    <s v="PRODUTO"/>
    <s v="09.060.941/0001-95"/>
    <n v="13.95"/>
    <n v="3.661875"/>
    <m/>
    <m/>
    <m/>
    <m/>
    <n v="10.288125"/>
    <n v="0.0102"/>
    <n v="0.0048"/>
    <n v="0.17"/>
    <n v="0.0165"/>
    <n v="0.076"/>
    <n v="0.2775"/>
    <n v="12"/>
    <n v="314.54140127388541"/>
    <n v="7.2737699044586"/>
    <n v="18.93801353503185"/>
    <n v="10.288125"/>
    <n v="8.64988853503185"/>
    <n v="103.79866242038221"/>
    <n v="18.05"/>
    <n v="0.33"/>
    <n v="26.21178343949045"/>
    <n v="0.33"/>
    <n v="26.21178343949045"/>
    <n v="1.2"/>
    <n v="21.66"/>
    <n v="0"/>
    <n v="0.45217636783881"/>
    <s v="DENTRO DA META"/>
    <x v="1"/>
    <n v="8.16178343949045"/>
    <e v="#N/A" f="0" cp="0"/>
    <n v="167.39999999999998"/>
    <n v="123.45749999999998"/>
    <n v="314.54140127388541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16-C12"/>
    <s v="789.61944.0216-3"/>
    <s v="GRANATU'S ORIGINAL 250G"/>
    <x v="10"/>
    <m/>
    <m/>
    <s v="1904.90.00"/>
    <s v="UN"/>
    <n v="12"/>
    <n v="0"/>
    <s v="PRODUTO"/>
    <s v="09.060.941/0001-95"/>
    <n v="4"/>
    <n v="1.05"/>
    <m/>
    <m/>
    <m/>
    <m/>
    <n v="2.95"/>
    <n v="0.0102"/>
    <n v="0.0048"/>
    <n v="0.17"/>
    <n v="0.0165"/>
    <n v="0.076"/>
    <n v="0.2775"/>
    <n v="12"/>
    <n v="90.1910828025478"/>
    <n v="2.08566878980892"/>
    <n v="5.43025477707006"/>
    <n v="2.95"/>
    <n v="2.48025477707006"/>
    <n v="29.76305732484078"/>
    <n v="6.18"/>
    <n v="0.33"/>
    <n v="7.51592356687898"/>
    <n v="0.33"/>
    <n v="7.51592356687898"/>
    <n v="1.2"/>
    <n v="7.416"/>
    <n v="0"/>
    <n v="0.21616886195453"/>
    <s v="DENTRO DA META"/>
    <x v="1"/>
    <n v="1.33592356687898"/>
    <e v="#N/A" f="0" cp="0"/>
    <n v="48"/>
    <n v="35.40000000000001"/>
    <n v="90.1910828025478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34-C12"/>
    <s v="789.61944.0234-7"/>
    <s v="GRANATU'S ORIGINAL 1KG"/>
    <x v="10"/>
    <m/>
    <m/>
    <s v="1904.90.00"/>
    <s v="UN"/>
    <n v="12"/>
    <n v="0"/>
    <s v="PRODUTO"/>
    <s v="09.060.941/0001-95"/>
    <n v="14.35"/>
    <n v="3.766875"/>
    <m/>
    <m/>
    <m/>
    <m/>
    <n v="10.583125"/>
    <n v="0.0102"/>
    <n v="0.0048"/>
    <n v="0.17"/>
    <n v="0.0165"/>
    <n v="0.076"/>
    <n v="0.2775"/>
    <n v="12"/>
    <n v="323.56050955414014"/>
    <n v="7.48233678343949"/>
    <n v="19.48103901273885"/>
    <n v="10.583125"/>
    <n v="8.89791401273886"/>
    <n v="106.77496815286626"/>
    <n v="18.05"/>
    <n v="0.33"/>
    <n v="26.96337579617835"/>
    <n v="0.33"/>
    <n v="26.96337579617835"/>
    <n v="1.2"/>
    <n v="21.66"/>
    <n v="0"/>
    <n v="0.49381583358329"/>
    <s v="DENTRO DA META"/>
    <x v="1"/>
    <n v="8.91337579617835"/>
    <e v="#N/A" f="0" cp="0"/>
    <n v="172.19999999999999"/>
    <n v="126.99749999999999"/>
    <n v="323.56050955414014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17-C12"/>
    <s v="789.61944.0217-0"/>
    <s v="GRANATU'S GRAOS ANDINOS E LINHAÇA DOURADA 250G  "/>
    <x v="10"/>
    <m/>
    <m/>
    <s v="1904.90.00"/>
    <s v="UN"/>
    <n v="12"/>
    <n v="0"/>
    <s v="PRODUTO"/>
    <s v="09.060.941/0001-95"/>
    <n v="4.4"/>
    <n v="1.155"/>
    <m/>
    <m/>
    <m/>
    <m/>
    <n v="3.245"/>
    <n v="0.0102"/>
    <n v="0.0048"/>
    <n v="0.17"/>
    <n v="0.0165"/>
    <n v="0.076"/>
    <n v="0.2775"/>
    <n v="12"/>
    <n v="99.21019108280257"/>
    <n v="2.29423566878981"/>
    <n v="5.97328025477707"/>
    <n v="3.245"/>
    <n v="2.72828025477707"/>
    <n v="32.73936305732485"/>
    <n v="6.18"/>
    <n v="0.33"/>
    <n v="8.26751592356688"/>
    <n v="0.33"/>
    <n v="8.26751592356688"/>
    <n v="1.2"/>
    <n v="7.416"/>
    <n v="0"/>
    <n v="0.33778574814998"/>
    <s v="DENTRO DA META"/>
    <x v="1"/>
    <n v="2.08751592356688"/>
    <e v="#N/A" f="0" cp="0"/>
    <n v="52.8"/>
    <n v="38.94"/>
    <n v="99.21019108280257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35-C12"/>
    <s v="789.61944.0235-4"/>
    <s v="GRANATU'S GRAOS ANDINOS E LINHAÇA DOURADA 1KG    "/>
    <x v="10"/>
    <m/>
    <m/>
    <s v="1904.90.00"/>
    <s v="UN"/>
    <n v="12"/>
    <n v="0"/>
    <s v="PRODUTO"/>
    <s v="09.060.941/0001-95"/>
    <n v="16.15"/>
    <n v="4.239375"/>
    <m/>
    <m/>
    <m/>
    <m/>
    <n v="11.910625"/>
    <n v="0.0102"/>
    <n v="0.0048"/>
    <n v="0.17"/>
    <n v="0.0165"/>
    <n v="0.076"/>
    <n v="0.2775"/>
    <n v="12"/>
    <n v="364.1464968152867"/>
    <n v="8.42088773885351"/>
    <n v="21.92465366242039"/>
    <n v="11.910625"/>
    <n v="10.01402866242039"/>
    <n v="120.16834394904464"/>
    <n v="18.05"/>
    <n v="0.33"/>
    <n v="30.34554140127389"/>
    <n v="0.33"/>
    <n v="30.34554140127389"/>
    <n v="1.2"/>
    <n v="21.66"/>
    <n v="0"/>
    <n v="0.68119342943346"/>
    <s v="DENTRO DA META"/>
    <x v="1"/>
    <n v="12.29554140127389"/>
    <e v="#N/A" f="0" cp="0"/>
    <n v="193.79999999999998"/>
    <n v="142.92750000000001"/>
    <n v="364.1464968152867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43-C12"/>
    <s v="789.61944.0243-9"/>
    <s v="GRANATU'S PREMIUM MULTI-MIX 200G"/>
    <x v="10"/>
    <m/>
    <m/>
    <s v="1904.90.00"/>
    <s v="UN"/>
    <n v="12"/>
    <n v="0"/>
    <s v="PRODUTO"/>
    <s v="09.060.941/0001-95"/>
    <n v="6.8"/>
    <n v="1.785"/>
    <m/>
    <m/>
    <m/>
    <m/>
    <n v="5.015"/>
    <n v="0.0102"/>
    <n v="0.0048"/>
    <n v="0.17"/>
    <n v="0.0165"/>
    <n v="0.076"/>
    <n v="0.2775"/>
    <n v="12"/>
    <n v="153.32484076433124"/>
    <n v="3.54563694267516"/>
    <n v="9.23143312101911"/>
    <n v="5.015"/>
    <n v="4.21643312101911"/>
    <n v="50.59719745222931"/>
    <n v="7.89"/>
    <n v="0.33"/>
    <n v="12.77707006369427"/>
    <n v="0.33"/>
    <n v="12.77707006369427"/>
    <n v="1.2"/>
    <n v="9.468"/>
    <n v="0"/>
    <n v="0.61940051504363"/>
    <s v="DENTRO DA META"/>
    <x v="1"/>
    <n v="4.88707006369427"/>
    <e v="#N/A" f="0" cp="0"/>
    <n v="81.59999999999999"/>
    <n v="60.17999999999999"/>
    <n v="153.32484076433124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46-C12"/>
    <s v="789.61944.0246-0"/>
    <s v="GRANATU'S PREMIUM MULTI-MIX 500G"/>
    <x v="10"/>
    <m/>
    <m/>
    <s v="1904.90.00"/>
    <s v="UN"/>
    <n v="12"/>
    <n v="0"/>
    <s v="PRODUTO"/>
    <s v="09.060.941/0001-95"/>
    <n v="16.2"/>
    <n v="4.2525"/>
    <m/>
    <m/>
    <m/>
    <m/>
    <n v="11.9475"/>
    <n v="0.0102"/>
    <n v="0.0048"/>
    <n v="0.17"/>
    <n v="0.0165"/>
    <n v="0.076"/>
    <n v="0.2775"/>
    <n v="12"/>
    <n v="365.27388535031849"/>
    <n v="8.44695859872612"/>
    <n v="21.99253184713376"/>
    <n v="11.9475"/>
    <n v="10.04503184713376"/>
    <n v="120.54038216560512"/>
    <n v="18.24"/>
    <n v="0.33"/>
    <n v="30.43949044585987"/>
    <n v="0.33"/>
    <n v="30.43949044585987"/>
    <n v="1.2"/>
    <n v="21.888"/>
    <n v="0"/>
    <n v="0.66883171304056"/>
    <s v="DENTRO DA META"/>
    <x v="1"/>
    <n v="12.19949044585988"/>
    <e v="#N/A" f="0" cp="0"/>
    <n v="194.39999999999998"/>
    <n v="143.36999999999998"/>
    <n v="365.27388535031849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44-C12"/>
    <s v="189.61944.0244-6"/>
    <s v="GRANATU'S PREMIUM AMENDOAS &amp; CASTANHA 200G"/>
    <x v="10"/>
    <m/>
    <m/>
    <s v="1904.90.00"/>
    <s v="UN"/>
    <n v="12"/>
    <n v="0"/>
    <s v="PRODUTO"/>
    <s v="09.060.941/0001-95"/>
    <n v="6.1"/>
    <n v="1.60125"/>
    <m/>
    <m/>
    <m/>
    <m/>
    <n v="4.49875"/>
    <n v="0.0102"/>
    <n v="0.0048"/>
    <n v="0.17"/>
    <n v="0.0165"/>
    <n v="0.076"/>
    <n v="0.2775"/>
    <n v="12"/>
    <n v="137.54140127388536"/>
    <n v="3.1806449044586"/>
    <n v="8.28113853503185"/>
    <n v="4.49875"/>
    <n v="3.78238853503185"/>
    <n v="45.38866242038217"/>
    <n v="7.89"/>
    <n v="0.33"/>
    <n v="11.46178343949045"/>
    <n v="0.33"/>
    <n v="11.46178343949045"/>
    <n v="1.2"/>
    <n v="9.468"/>
    <n v="0"/>
    <n v="0.45269752084797"/>
    <s v="DENTRO DA META"/>
    <x v="1"/>
    <n v="3.57178343949045"/>
    <e v="#N/A" f="0" cp="0"/>
    <n v="73.19999999999999"/>
    <n v="53.98499999999999"/>
    <n v="137.54140127388536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247-C12"/>
    <s v="789.61944.0247-7"/>
    <s v="GRANATU'S PREMIUM AMENDOAS &amp; CASTANHA 500G"/>
    <x v="10"/>
    <m/>
    <m/>
    <s v="1904.90.00"/>
    <s v="UN"/>
    <n v="12"/>
    <n v="0"/>
    <s v="PRODUTO"/>
    <s v="09.060.941/0001-95"/>
    <n v="14.55"/>
    <n v="3.819375"/>
    <m/>
    <m/>
    <m/>
    <m/>
    <n v="10.730625"/>
    <n v="0.0102"/>
    <n v="0.0048"/>
    <n v="0.17"/>
    <n v="0.0165"/>
    <n v="0.076"/>
    <n v="0.2775"/>
    <n v="12"/>
    <n v="328.07006369426756"/>
    <n v="7.58662022292994"/>
    <n v="19.75255175159236"/>
    <n v="10.730625"/>
    <n v="9.02192675159236"/>
    <n v="108.26312101910833"/>
    <n v="18.24"/>
    <n v="0.33"/>
    <n v="27.3391719745223"/>
    <n v="0.33"/>
    <n v="27.3391719745223"/>
    <n v="1.2"/>
    <n v="21.888"/>
    <n v="0"/>
    <n v="0.49885811263828"/>
    <s v="DENTRO DA META"/>
    <x v="1"/>
    <n v="9.0991719745223"/>
    <e v="#N/A" f="0" cp="0"/>
    <n v="174.60000000000002"/>
    <n v="128.76749999999998"/>
    <n v="328.07006369426756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556-C12"/>
    <s v="789.61944.0556-0"/>
    <s v="GRANATU'S WHEY ZERO ADIÇÃO AÇÚCAR 500G"/>
    <x v="10"/>
    <m/>
    <m/>
    <s v="1904.90.00"/>
    <s v="UN"/>
    <n v="12"/>
    <n v="0"/>
    <s v="PRODUTO"/>
    <s v="09.060.941/0001-95"/>
    <n v="13.4"/>
    <n v="3.5175"/>
    <m/>
    <m/>
    <m/>
    <m/>
    <n v="9.8825"/>
    <n v="0.0102"/>
    <n v="0.0048"/>
    <n v="0.17"/>
    <n v="0.0165"/>
    <n v="0.076"/>
    <n v="0.2775"/>
    <n v="12"/>
    <n v="302.14012738853512"/>
    <n v="6.98699044585987"/>
    <n v="18.19135350318472"/>
    <n v="9.8825"/>
    <n v="8.30885350318472"/>
    <n v="99.70624203821662"/>
    <n v="16.63"/>
    <n v="0.33"/>
    <n v="25.17834394904459"/>
    <n v="0.33"/>
    <n v="25.17834394904459"/>
    <n v="1.2"/>
    <n v="19.956"/>
    <n v="0"/>
    <n v="0.51403150625644"/>
    <s v="DENTRO DA META"/>
    <x v="1"/>
    <n v="8.54834394904459"/>
    <e v="#N/A" f="0" cp="0"/>
    <n v="160.80000000000001"/>
    <n v="118.59"/>
    <n v="302.14012738853512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557-C12"/>
    <s v="789.61944.0557-7"/>
    <s v="GRANATU'S FIT ZERO ADIÇÃO AÇÚCAR 500G"/>
    <x v="10"/>
    <m/>
    <m/>
    <s v="1904.90.00"/>
    <s v="UN"/>
    <n v="12"/>
    <n v="0"/>
    <s v="PRODUTO"/>
    <s v="09.060.941/0001-95"/>
    <n v="10.8"/>
    <n v="2.835"/>
    <m/>
    <m/>
    <m/>
    <m/>
    <n v="7.965"/>
    <n v="0.0102"/>
    <n v="0.0048"/>
    <n v="0.17"/>
    <n v="0.0165"/>
    <n v="0.076"/>
    <n v="0.2775"/>
    <n v="12"/>
    <n v="243.51592356687905"/>
    <n v="5.63130573248408"/>
    <n v="14.66168789808918"/>
    <n v="7.965"/>
    <n v="6.69668789808918"/>
    <n v="80.36025477707011"/>
    <n v="13.78"/>
    <n v="0.33"/>
    <n v="20.29299363057325"/>
    <n v="0.33"/>
    <n v="20.29299363057325"/>
    <n v="1.2"/>
    <n v="16.536"/>
    <n v="0"/>
    <n v="0.47264104721141"/>
    <s v="DENTRO DA META"/>
    <x v="1"/>
    <n v="6.51299363057325"/>
    <e v="#N/A" f="0" cp="0"/>
    <n v="129.60000000000002"/>
    <n v="95.58"/>
    <n v="243.51592356687905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s v="558-C12"/>
    <s v="789.61944.0558-4"/>
    <s v="GRANATU'S COOKIES 500G"/>
    <x v="10"/>
    <m/>
    <m/>
    <s v="1904.90.00"/>
    <s v="UN"/>
    <n v="12"/>
    <n v="0"/>
    <s v="PRODUTO"/>
    <s v="09.060.941/0001-95"/>
    <n v="9"/>
    <n v="2.3625"/>
    <m/>
    <m/>
    <m/>
    <m/>
    <n v="6.6375"/>
    <n v="0.0102"/>
    <n v="0.0048"/>
    <n v="0.17"/>
    <n v="0.0165"/>
    <n v="0.076"/>
    <n v="0.2775"/>
    <n v="12"/>
    <n v="202.9299363057325"/>
    <n v="4.69275477707007"/>
    <n v="12.21807324840765"/>
    <n v="6.6375"/>
    <n v="5.58057324840765"/>
    <n v="66.96687898089175"/>
    <n v="11.4"/>
    <n v="0.33"/>
    <n v="16.91082802547771"/>
    <n v="0.33"/>
    <n v="16.91082802547771"/>
    <n v="1.2"/>
    <n v="13.68"/>
    <n v="0"/>
    <n v="0.48340596714717"/>
    <s v="DENTRO DA META"/>
    <x v="1"/>
    <n v="5.51082802547771"/>
    <e v="#N/A" f="0" cp="0"/>
    <n v="108"/>
    <n v="79.64999999999999"/>
    <n v="202.9299363057325"/>
    <x v="0"/>
    <s v="SOURCING"/>
    <n v="1"/>
    <s v="NATUS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27831"/>
    <s v="HELLMANNS KET PIC BURGER HOUSE SQ380G"/>
    <x v="9"/>
    <m/>
    <m/>
    <m/>
    <s v="UN"/>
    <n v="12"/>
    <m/>
    <s v="PRODUTO"/>
    <s v="UNILEVER"/>
    <n v="5.81"/>
    <n v="1.525125"/>
    <m/>
    <m/>
    <m/>
    <m/>
    <n v="4.284875"/>
    <n v="0.0102"/>
    <n v="0.0048"/>
    <n v="0.17"/>
    <n v="0.0165"/>
    <n v="0.076"/>
    <n v="0.2775"/>
    <n v="12"/>
    <n v="131.00254777070063"/>
    <n v="3.02943391719745"/>
    <n v="7.88744506369427"/>
    <n v="4.284875"/>
    <n v="3.60257006369427"/>
    <n v="43.23084076433121"/>
    <n v="8.99"/>
    <n v="0.33"/>
    <n v="10.91687898089172"/>
    <n v="0.33"/>
    <n v="10.91687898089172"/>
    <n v="1.2"/>
    <n v="10.788"/>
    <n v="0"/>
    <n v="0.21433581544958"/>
    <s v="DENTRO DA META"/>
    <x v="1"/>
    <n v="1.92687898089172"/>
    <e v="#N/A" f="0" cp="0"/>
    <n v="69.72"/>
    <n v="51.41849999999999"/>
    <n v="131.00254777070063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27848"/>
    <s v="HELLMANNS KET TRADICIONAL 380G"/>
    <x v="9"/>
    <m/>
    <m/>
    <m/>
    <s v="UN"/>
    <n v="12"/>
    <m/>
    <s v="PRODUTO"/>
    <s v="UNILEVER"/>
    <n v="5.81"/>
    <n v="1.525125"/>
    <m/>
    <m/>
    <m/>
    <m/>
    <n v="4.284875"/>
    <n v="0.0102"/>
    <n v="0.0048"/>
    <n v="0.17"/>
    <n v="0.0165"/>
    <n v="0.076"/>
    <n v="0.2775"/>
    <n v="12"/>
    <n v="131.00254777070063"/>
    <n v="3.02943391719745"/>
    <n v="7.88744506369427"/>
    <n v="4.284875"/>
    <n v="3.60257006369427"/>
    <n v="43.23084076433121"/>
    <n v="11.01"/>
    <n v="0.33"/>
    <n v="10.91687898089172"/>
    <n v="0.33"/>
    <n v="10.91687898089172"/>
    <n v="1.2"/>
    <n v="13.212"/>
    <n v="0"/>
    <n v="-0.00845785822963"/>
    <s v="DENTRO DA META"/>
    <x v="0"/>
    <n v="-0.09312101910828"/>
    <e v="#N/A" f="0" cp="0"/>
    <n v="69.72"/>
    <n v="51.41849999999999"/>
    <n v="131.00254777070063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55285"/>
    <s v="HELLMANNS MAI BAG 2.8KG"/>
    <x v="9"/>
    <m/>
    <m/>
    <m/>
    <s v="UN"/>
    <n v="12"/>
    <m/>
    <s v="PRODUTO"/>
    <s v="UNILEVER"/>
    <n v="26.17"/>
    <n v="6.869625"/>
    <m/>
    <m/>
    <m/>
    <m/>
    <n v="19.300375"/>
    <n v="0.0102"/>
    <n v="0.0048"/>
    <n v="0.17"/>
    <n v="0.0165"/>
    <n v="0.076"/>
    <n v="0.2775"/>
    <n v="12"/>
    <n v="590.07515923566893"/>
    <n v="13.64548805732485"/>
    <n v="35.5274418789809"/>
    <n v="19.300375"/>
    <n v="16.2270668789809"/>
    <n v="194.72480254777079"/>
    <n v="27.21"/>
    <n v="0.33"/>
    <n v="49.17292993630575"/>
    <n v="0.33"/>
    <n v="49.17292993630575"/>
    <n v="1.2"/>
    <n v="32.652"/>
    <n v="0"/>
    <n v="0.80716390798625"/>
    <s v="DENTRO DA META"/>
    <x v="1"/>
    <n v="21.96292993630575"/>
    <e v="#N/A" f="0" cp="0"/>
    <n v="314.04000000000002"/>
    <n v="231.60450000000003"/>
    <n v="590.07515923566893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29002"/>
    <s v="HELLMANNS MAI DOYPACK 1KG"/>
    <x v="9"/>
    <m/>
    <m/>
    <m/>
    <s v="UN"/>
    <n v="12"/>
    <m/>
    <s v="PRODUTO"/>
    <s v="UNILEVER"/>
    <n v="9.75"/>
    <n v="2.559375"/>
    <m/>
    <m/>
    <m/>
    <m/>
    <n v="7.190625"/>
    <n v="0.0102"/>
    <n v="0.0048"/>
    <n v="0.17"/>
    <n v="0.0165"/>
    <n v="0.076"/>
    <n v="0.2775"/>
    <n v="12"/>
    <n v="219.84076433121027"/>
    <n v="5.08381767515924"/>
    <n v="13.23624601910828"/>
    <n v="7.190625"/>
    <n v="6.04562101910828"/>
    <n v="72.5474522292994"/>
    <n v="11.39"/>
    <n v="0.33"/>
    <n v="18.32006369426752"/>
    <n v="0.33"/>
    <n v="18.32006369426752"/>
    <n v="1.2"/>
    <n v="13.668"/>
    <n v="0"/>
    <n v="0.60843403812709"/>
    <s v="DENTRO DA META"/>
    <x v="1"/>
    <n v="6.93006369426752"/>
    <e v="#N/A" f="0" cp="0"/>
    <n v="117"/>
    <n v="86.28749999999999"/>
    <n v="219.8407643312102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4000030470"/>
    <s v="HELLMANNS MAI DOYPACK 200G"/>
    <x v="9"/>
    <m/>
    <m/>
    <m/>
    <s v="UN"/>
    <n v="12"/>
    <m/>
    <s v="PRODUTO"/>
    <s v="UNILEVER"/>
    <n v="2.84"/>
    <n v="0.7455"/>
    <m/>
    <m/>
    <m/>
    <m/>
    <n v="2.0945"/>
    <n v="0.0102"/>
    <n v="0.0048"/>
    <n v="0.17"/>
    <n v="0.0165"/>
    <n v="0.076"/>
    <n v="0.2775"/>
    <n v="12"/>
    <n v="64.03566878980894"/>
    <n v="1.48082484076433"/>
    <n v="3.85548089171975"/>
    <n v="2.0945"/>
    <n v="1.76098089171975"/>
    <n v="21.13177070063695"/>
    <n v="3.29"/>
    <n v="0.33"/>
    <n v="5.33630573248408"/>
    <n v="0.33"/>
    <n v="5.33630573248408"/>
    <n v="1.2"/>
    <n v="3.948"/>
    <n v="0"/>
    <n v="0.62197742628695"/>
    <s v="DENTRO DA META"/>
    <x v="1"/>
    <n v="2.04630573248408"/>
    <e v="#N/A" f="0" cp="0"/>
    <n v="34.08"/>
    <n v="25.134"/>
    <n v="64.0356687898089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56916"/>
    <s v="HELLMANNS MAI DOYPACK 400G"/>
    <x v="9"/>
    <m/>
    <m/>
    <m/>
    <s v="UN"/>
    <n v="12"/>
    <m/>
    <s v="PRODUTO"/>
    <s v="UNILEVER"/>
    <n v="4.95"/>
    <n v="1.299375"/>
    <m/>
    <m/>
    <m/>
    <m/>
    <n v="3.650625"/>
    <n v="0.0102"/>
    <n v="0.0048"/>
    <n v="0.17"/>
    <n v="0.0165"/>
    <n v="0.076"/>
    <n v="0.2775"/>
    <n v="12"/>
    <n v="111.61146496815289"/>
    <n v="2.58101512738854"/>
    <n v="6.7199402866242"/>
    <n v="3.650625"/>
    <n v="3.0693152866242"/>
    <n v="36.83178343949046"/>
    <m/>
    <n v="0.33"/>
    <n v="9.30095541401274"/>
    <n v="0.33"/>
    <n v="9.30095541401274"/>
    <n v="1.2"/>
    <s/>
    <n v="0"/>
    <s/>
    <s v="DENTRO DA META"/>
    <x v="2"/>
    <n v="9.30095541401274"/>
    <e v="#N/A" f="0" cp="0"/>
    <n v="59.40000000000001"/>
    <n v="43.8075"/>
    <n v="111.61146496815289"/>
    <x v="2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8611"/>
    <s v="HELLMANNS MAI DOYPACK 800G"/>
    <x v="9"/>
    <m/>
    <m/>
    <m/>
    <s v="UN"/>
    <n v="12"/>
    <m/>
    <s v="PRODUTO"/>
    <s v="UNILEVER"/>
    <n v="7.92"/>
    <n v="2.079"/>
    <m/>
    <m/>
    <m/>
    <m/>
    <n v="5.841"/>
    <n v="0.0102"/>
    <n v="0.0048"/>
    <n v="0.17"/>
    <n v="0.0165"/>
    <n v="0.076"/>
    <n v="0.2775"/>
    <n v="12"/>
    <n v="178.57834394904461"/>
    <n v="4.12962420382166"/>
    <n v="10.75190445859873"/>
    <n v="5.841"/>
    <n v="4.91090445859873"/>
    <n v="58.93085350318473"/>
    <n v="12.86"/>
    <n v="0.33"/>
    <n v="14.88152866242038"/>
    <n v="0.33"/>
    <n v="14.88152866242038"/>
    <n v="1.2"/>
    <n v="15.432"/>
    <n v="0"/>
    <n v="0.15719507483829"/>
    <s v="DENTRO DA META"/>
    <x v="0"/>
    <n v="2.02152866242039"/>
    <e v="#N/A" f="0" cp="0"/>
    <n v="95.03999999999999"/>
    <n v="70.09199999999998"/>
    <n v="178.5783439490446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4000050720"/>
    <s v="HELLMANNS MAI LIGHT PET 500G"/>
    <x v="9"/>
    <m/>
    <m/>
    <m/>
    <s v="UN"/>
    <n v="12"/>
    <m/>
    <s v="PRODUTO"/>
    <s v="UNILEVER"/>
    <n v="6.04"/>
    <n v="1.5855"/>
    <m/>
    <m/>
    <m/>
    <m/>
    <n v="4.4545"/>
    <n v="0.0102"/>
    <n v="0.0048"/>
    <n v="0.17"/>
    <n v="0.0165"/>
    <n v="0.076"/>
    <n v="0.2775"/>
    <n v="12"/>
    <n v="136.18853503184715"/>
    <n v="3.14935987261147"/>
    <n v="8.1996847133758"/>
    <n v="4.4545"/>
    <n v="3.7451847133758"/>
    <n v="44.94221656050957"/>
    <n v="8.23"/>
    <n v="0.33"/>
    <n v="11.34904458598726"/>
    <n v="0.33"/>
    <n v="11.34904458598726"/>
    <n v="1.2"/>
    <n v="9.876"/>
    <n v="0"/>
    <n v="0.37898476135933"/>
    <s v="DENTRO DA META"/>
    <x v="1"/>
    <n v="3.11904458598726"/>
    <e v="#N/A" f="0" cp="0"/>
    <n v="72.48"/>
    <n v="53.45399999999999"/>
    <n v="136.18853503184715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4000050539"/>
    <s v="HELLMANNS MAI LIMAO PET 500G"/>
    <x v="9"/>
    <m/>
    <m/>
    <m/>
    <s v="UN"/>
    <n v="12"/>
    <m/>
    <s v="PRODUTO"/>
    <s v="UNILEVER"/>
    <n v="6.43"/>
    <n v="1.687875"/>
    <m/>
    <m/>
    <m/>
    <m/>
    <n v="4.742125"/>
    <n v="0.0102"/>
    <n v="0.0048"/>
    <n v="0.17"/>
    <n v="0.0165"/>
    <n v="0.076"/>
    <n v="0.2775"/>
    <n v="12"/>
    <n v="144.98216560509559"/>
    <n v="3.35271257961784"/>
    <n v="8.72913455414013"/>
    <n v="4.742125"/>
    <n v="3.98700955414013"/>
    <n v="47.84411464968156"/>
    <n v="8.29"/>
    <n v="0.33"/>
    <n v="12.08184713375796"/>
    <n v="0.33"/>
    <n v="12.08184713375796"/>
    <n v="1.2"/>
    <n v="9.948"/>
    <n v="0"/>
    <n v="0.45740013676212"/>
    <s v="DENTRO DA META"/>
    <x v="1"/>
    <n v="3.79184713375797"/>
    <e v="#N/A" f="0" cp="0"/>
    <n v="77.16"/>
    <n v="56.9055"/>
    <n v="144.98216560509559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4000050027"/>
    <s v="HELLMANNS MAI REG PET 250G"/>
    <x v="9"/>
    <m/>
    <m/>
    <m/>
    <s v="UN"/>
    <n v="12"/>
    <m/>
    <s v="PRODUTO"/>
    <s v="UNILEVER"/>
    <n v="4"/>
    <n v="1.05"/>
    <m/>
    <m/>
    <m/>
    <m/>
    <n v="2.95"/>
    <n v="0.0102"/>
    <n v="0.0048"/>
    <n v="0.17"/>
    <n v="0.0165"/>
    <n v="0.076"/>
    <n v="0.2775"/>
    <n v="12"/>
    <n v="90.1910828025478"/>
    <n v="2.08566878980892"/>
    <n v="5.43025477707006"/>
    <n v="2.95"/>
    <n v="2.48025477707006"/>
    <n v="29.76305732484078"/>
    <n v="6.17"/>
    <n v="0.33"/>
    <n v="7.51592356687898"/>
    <n v="0.33"/>
    <n v="7.51592356687898"/>
    <n v="1.2"/>
    <n v="7.404"/>
    <n v="0"/>
    <n v="0.21813996221702"/>
    <s v="DENTRO DA META"/>
    <x v="1"/>
    <n v="1.34592356687898"/>
    <e v="#N/A" f="0" cp="0"/>
    <n v="48"/>
    <n v="35.40000000000001"/>
    <n v="90.1910828025478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4000050034"/>
    <s v="HELLMANNS MAI REG PET 500G"/>
    <x v="9"/>
    <m/>
    <m/>
    <m/>
    <s v="UN"/>
    <n v="12"/>
    <m/>
    <s v="PRODUTO"/>
    <s v="UNILEVER"/>
    <n v="6.43"/>
    <n v="1.687875"/>
    <m/>
    <m/>
    <m/>
    <m/>
    <n v="4.742125"/>
    <n v="0.0102"/>
    <n v="0.0048"/>
    <n v="0.17"/>
    <n v="0.0165"/>
    <n v="0.076"/>
    <n v="0.2775"/>
    <n v="12"/>
    <n v="144.98216560509559"/>
    <n v="3.35271257961784"/>
    <n v="8.72913455414013"/>
    <n v="4.742125"/>
    <n v="3.98700955414013"/>
    <n v="47.84411464968156"/>
    <n v="7.69"/>
    <n v="0.33"/>
    <n v="12.08184713375796"/>
    <n v="0.33"/>
    <n v="12.08184713375796"/>
    <n v="1.2"/>
    <n v="9.228"/>
    <n v="0"/>
    <n v="0.57111146082678"/>
    <s v="DENTRO DA META"/>
    <x v="1"/>
    <n v="4.39184713375796"/>
    <e v="#N/A" f="0" cp="0"/>
    <n v="77.16"/>
    <n v="56.9055"/>
    <n v="144.98216560509559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2053"/>
    <s v="HELLMANNS MAI REGULAR PET 600G PRM"/>
    <x v="9"/>
    <m/>
    <m/>
    <m/>
    <s v="UN"/>
    <n v="12"/>
    <m/>
    <s v="PRODUTO"/>
    <s v="UNILEVER"/>
    <n v="12.86"/>
    <n v="3.37575"/>
    <m/>
    <m/>
    <m/>
    <m/>
    <n v="9.48425"/>
    <n v="0.0102"/>
    <n v="0.0048"/>
    <n v="0.17"/>
    <n v="0.0165"/>
    <n v="0.076"/>
    <n v="0.2775"/>
    <n v="12"/>
    <n v="289.96433121019118"/>
    <n v="6.70542515923567"/>
    <n v="17.45826910828026"/>
    <n v="9.48425"/>
    <n v="7.97401910828026"/>
    <n v="95.68822929936312"/>
    <m/>
    <n v="0.33"/>
    <n v="24.16369426751593"/>
    <n v="0.33"/>
    <n v="24.16369426751593"/>
    <n v="1.2"/>
    <s/>
    <n v="0"/>
    <s/>
    <s v="DENTRO DA META"/>
    <x v="2"/>
    <n v="24.16369426751593"/>
    <e v="#N/A" f="0" cp="0"/>
    <n v="154.31999999999999"/>
    <n v="113.81099999999999"/>
    <n v="289.96433121019118"/>
    <x v="2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27800"/>
    <s v="HELLMANNS MAI SQZ 335G"/>
    <x v="9"/>
    <m/>
    <m/>
    <m/>
    <s v="UN"/>
    <n v="12"/>
    <m/>
    <s v="PRODUTO"/>
    <s v="UNILEVER"/>
    <n v="6.55"/>
    <n v="1.719375"/>
    <m/>
    <m/>
    <m/>
    <m/>
    <n v="4.830625"/>
    <n v="0.0102"/>
    <n v="0.0048"/>
    <n v="0.17"/>
    <n v="0.0165"/>
    <n v="0.076"/>
    <n v="0.2775"/>
    <n v="12"/>
    <n v="147.68789808917199"/>
    <n v="3.4152826433121"/>
    <n v="8.89204219745223"/>
    <n v="4.830625"/>
    <n v="4.06141719745223"/>
    <n v="48.73700636942677"/>
    <n v="9.26"/>
    <n v="0.33"/>
    <n v="12.30732484076433"/>
    <n v="0.33"/>
    <n v="12.30732484076433"/>
    <n v="1.2"/>
    <n v="11.112"/>
    <n v="0"/>
    <n v="0.32908475602207"/>
    <s v="DENTRO DA META"/>
    <x v="1"/>
    <n v="3.04732484076433"/>
    <e v="#N/A" f="0" cp="0"/>
    <n v="78.59999999999999"/>
    <n v="57.96749999999999"/>
    <n v="147.68789808917199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2060"/>
    <s v="HELLMANNS MAI VERDE PET 500G"/>
    <x v="9"/>
    <m/>
    <m/>
    <m/>
    <s v="UN"/>
    <n v="12"/>
    <m/>
    <s v="PRODUTO"/>
    <s v="UNILEVER"/>
    <n v="6.43"/>
    <n v="1.687875"/>
    <m/>
    <m/>
    <m/>
    <m/>
    <n v="4.742125"/>
    <n v="0.0102"/>
    <n v="0.0048"/>
    <n v="0.17"/>
    <n v="0.0165"/>
    <n v="0.076"/>
    <n v="0.2775"/>
    <n v="12"/>
    <n v="144.98216560509559"/>
    <n v="3.35271257961784"/>
    <n v="8.72913455414013"/>
    <n v="4.742125"/>
    <n v="3.98700955414013"/>
    <n v="47.84411464968156"/>
    <n v="9.26"/>
    <n v="0.33"/>
    <n v="12.08184713375796"/>
    <n v="0.33"/>
    <n v="12.08184713375796"/>
    <n v="1.2"/>
    <n v="11.112"/>
    <n v="0"/>
    <n v="0.30473511163693"/>
    <s v="DENTRO DA META"/>
    <x v="1"/>
    <n v="2.82184713375796"/>
    <e v="#N/A" f="0" cp="0"/>
    <n v="77.16"/>
    <n v="56.9055"/>
    <n v="144.98216560509559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27794"/>
    <s v="HELLMANNS MOST SQZ 170G"/>
    <x v="9"/>
    <m/>
    <m/>
    <m/>
    <s v="UN"/>
    <n v="12"/>
    <m/>
    <s v="PRODUTO"/>
    <s v="UNILEVER"/>
    <n v="5.63"/>
    <n v="1.477875"/>
    <m/>
    <m/>
    <m/>
    <m/>
    <n v="4.152125"/>
    <n v="0.0102"/>
    <n v="0.0048"/>
    <n v="0.17"/>
    <n v="0.0165"/>
    <n v="0.076"/>
    <n v="0.2775"/>
    <n v="12"/>
    <n v="126.94394904458602"/>
    <n v="2.93557882165605"/>
    <n v="7.64308359872612"/>
    <n v="4.152125"/>
    <n v="3.49095859872612"/>
    <n v="41.8915031847134"/>
    <n v="5.99"/>
    <n v="0.33"/>
    <n v="10.57866242038217"/>
    <n v="0.33"/>
    <n v="10.57866242038217"/>
    <n v="1.2"/>
    <n v="7.188"/>
    <n v="0"/>
    <n v="0.7660538264411"/>
    <s v="DENTRO DA META"/>
    <x v="1"/>
    <n v="4.58866242038217"/>
    <e v="#N/A" f="0" cp="0"/>
    <n v="67.56"/>
    <n v="49.8255"/>
    <n v="126.94394904458602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55070"/>
    <s v="MAIZENA AMIDO MIL CART200G LV200PG150"/>
    <x v="9"/>
    <m/>
    <m/>
    <m/>
    <s v="UN"/>
    <n v="12"/>
    <m/>
    <s v="PRODUTO"/>
    <s v="UNILEVER"/>
    <n v="1.93"/>
    <n v="0.506625"/>
    <m/>
    <m/>
    <m/>
    <m/>
    <n v="1.423375"/>
    <n v="0.0102"/>
    <n v="0.0048"/>
    <n v="0.17"/>
    <n v="0.0165"/>
    <n v="0.076"/>
    <n v="0.2775"/>
    <n v="12"/>
    <n v="43.51719745222931"/>
    <n v="1.0063351910828"/>
    <n v="2.62009792993631"/>
    <n v="1.423375"/>
    <n v="1.19672292993631"/>
    <n v="14.36067515923568"/>
    <n v="5.14"/>
    <n v="0.33"/>
    <n v="3.62643312101911"/>
    <n v="0.33"/>
    <n v="3.62643312101911"/>
    <n v="1.2"/>
    <n v="6.168"/>
    <n v="0"/>
    <n v="-0.29446826439317"/>
    <s v="DENTRO DA META"/>
    <x v="0"/>
    <n v="-1.51356687898089"/>
    <e v="#N/A" f="0" cp="0"/>
    <n v="23.16"/>
    <n v="17.0805"/>
    <n v="43.5171974522293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64850"/>
    <s v="MAIZENA AMIDO MILHO 1.8KG"/>
    <x v="9"/>
    <m/>
    <m/>
    <m/>
    <s v="UN"/>
    <n v="12"/>
    <m/>
    <s v="PRODUTO"/>
    <s v="UNILEVER"/>
    <n v="26.03"/>
    <n v="6.832875"/>
    <m/>
    <m/>
    <m/>
    <m/>
    <n v="19.197125"/>
    <n v="0.0102"/>
    <n v="0.0048"/>
    <n v="0.17"/>
    <n v="0.0165"/>
    <n v="0.076"/>
    <n v="0.2775"/>
    <n v="12"/>
    <n v="586.91847133757972"/>
    <n v="13.57248964968153"/>
    <n v="35.33738296178345"/>
    <n v="19.197125"/>
    <n v="16.14025796178345"/>
    <n v="193.68309554140137"/>
    <n v="26.65"/>
    <n v="0.33"/>
    <n v="48.90987261146498"/>
    <n v="0.33"/>
    <n v="48.90987261146498"/>
    <n v="1.2"/>
    <n v="31.98"/>
    <n v="0"/>
    <n v="0.83526726497054"/>
    <s v="DENTRO DA META"/>
    <x v="1"/>
    <n v="22.25987261146498"/>
    <e v="#N/A" f="0" cp="0"/>
    <n v="312.36000000000001"/>
    <n v="230.3655"/>
    <n v="586.91847133757972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4000010038"/>
    <s v="MAIZENA AMIDO MILHO CART 1KG"/>
    <x v="9"/>
    <m/>
    <m/>
    <m/>
    <s v="UN"/>
    <n v="12"/>
    <m/>
    <s v="PRODUTO"/>
    <s v="UNILEVER"/>
    <n v="10.33"/>
    <n v="2.711625"/>
    <m/>
    <m/>
    <m/>
    <m/>
    <n v="7.618375"/>
    <n v="0.0102"/>
    <n v="0.0048"/>
    <n v="0.17"/>
    <n v="0.0165"/>
    <n v="0.076"/>
    <n v="0.2775"/>
    <n v="12"/>
    <n v="232.91847133757966"/>
    <n v="5.38623964968153"/>
    <n v="14.02363296178344"/>
    <n v="7.618375"/>
    <n v="6.40525796178344"/>
    <n v="76.86309554140129"/>
    <n v="21.99"/>
    <n v="0.33"/>
    <n v="19.40987261146497"/>
    <n v="0.33"/>
    <n v="19.40987261146497"/>
    <n v="1.2"/>
    <n v="26.388"/>
    <n v="0"/>
    <n v="-0.11733185031992"/>
    <s v="DENTRO DA META"/>
    <x v="0"/>
    <n v="-2.58012738853503"/>
    <e v="#N/A" f="0" cp="0"/>
    <n v="123.96000000000001"/>
    <n v="91.4205"/>
    <n v="232.91847133757966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4000010014"/>
    <s v="MAIZENA AMIDO MILHO CART 200G"/>
    <x v="9"/>
    <m/>
    <m/>
    <m/>
    <s v="UN"/>
    <n v="12"/>
    <m/>
    <s v="PRODUTO"/>
    <s v="UNILEVER"/>
    <n v="3.11"/>
    <n v="0.816375"/>
    <m/>
    <m/>
    <m/>
    <m/>
    <n v="2.293625"/>
    <n v="0.0102"/>
    <n v="0.0048"/>
    <n v="0.17"/>
    <n v="0.0165"/>
    <n v="0.076"/>
    <n v="0.2775"/>
    <n v="12"/>
    <n v="70.12356687898091"/>
    <n v="1.62160748407643"/>
    <n v="4.22202308917197"/>
    <n v="2.293625"/>
    <n v="1.92839808917197"/>
    <n v="23.1407770700637"/>
    <n v="5.14"/>
    <n v="0.33"/>
    <n v="5.84363057324841"/>
    <n v="0.33"/>
    <n v="5.84363057324841"/>
    <n v="1.2"/>
    <n v="6.168"/>
    <n v="0"/>
    <n v="0.13689310763588"/>
    <s v="DENTRO DA META"/>
    <x v="0"/>
    <n v="0.70363057324841"/>
    <e v="#N/A" f="0" cp="0"/>
    <n v="37.32"/>
    <n v="27.5235"/>
    <n v="70.1235668789809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4000010021"/>
    <s v="MAIZENA AMIDO MILHO CART 500GR"/>
    <x v="9"/>
    <m/>
    <m/>
    <m/>
    <s v="UN"/>
    <n v="12"/>
    <m/>
    <s v="PRODUTO"/>
    <s v="UNILEVER"/>
    <n v="6.99"/>
    <n v="1.834875"/>
    <m/>
    <m/>
    <m/>
    <m/>
    <n v="5.155125"/>
    <n v="0.0102"/>
    <n v="0.0048"/>
    <n v="0.17"/>
    <n v="0.0165"/>
    <n v="0.076"/>
    <n v="0.2775"/>
    <n v="12"/>
    <n v="157.60891719745226"/>
    <n v="3.64470621019108"/>
    <n v="9.48937022292994"/>
    <n v="5.155125"/>
    <n v="4.33424522292994"/>
    <n v="52.01094267515926"/>
    <n v="11.22"/>
    <n v="0.33"/>
    <n v="13.13407643312102"/>
    <n v="0.33"/>
    <n v="13.13407643312102"/>
    <n v="1.2"/>
    <n v="13.464"/>
    <n v="0"/>
    <n v="0.17059504751524"/>
    <s v="DENTRO DA META"/>
    <x v="0"/>
    <n v="1.91407643312102"/>
    <e v="#N/A" f="0" cp="0"/>
    <n v="83.88"/>
    <n v="61.8615"/>
    <n v="157.60891719745226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4000095738"/>
    <s v="MAIZENA AMIDO MILHO SACO 5KG"/>
    <x v="9"/>
    <m/>
    <m/>
    <m/>
    <s v="UN"/>
    <n v="12"/>
    <m/>
    <s v="PRODUTO"/>
    <s v="UNILEVER"/>
    <n v="62.53"/>
    <n v="16.414125"/>
    <m/>
    <m/>
    <m/>
    <m/>
    <n v="46.115875"/>
    <n v="0.0102"/>
    <n v="0.0048"/>
    <n v="0.17"/>
    <n v="0.0165"/>
    <n v="0.076"/>
    <n v="0.2775"/>
    <n v="12"/>
    <n v="1409.91210191082837"/>
    <n v="32.60421735668791"/>
    <n v="84.88845780254779"/>
    <n v="46.115875"/>
    <n v="38.77258280254779"/>
    <n v="465.27099363057346"/>
    <n v="66.34999999999999"/>
    <n v="0.33"/>
    <n v="117.4926751592357"/>
    <n v="0.33"/>
    <n v="117.4926751592357"/>
    <n v="1.2"/>
    <n v="79.61999999999999"/>
    <n v="0"/>
    <n v="0.77080143420099"/>
    <s v="DENTRO DA META"/>
    <x v="1"/>
    <n v="51.14267515923571"/>
    <e v="#N/A" f="0" cp="0"/>
    <n v="750.36000000000001"/>
    <n v="553.39049999999997"/>
    <n v="1409.9121019108283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68285"/>
    <s v="MAIZENA ARROZINA TRAD 180G"/>
    <x v="9"/>
    <m/>
    <m/>
    <m/>
    <s v="UN"/>
    <n v="12"/>
    <m/>
    <s v="PRODUTO"/>
    <s v="UNILEVER"/>
    <n v="2.81"/>
    <n v="0.737625"/>
    <m/>
    <m/>
    <m/>
    <m/>
    <n v="2.072375"/>
    <n v="0.0102"/>
    <n v="0.0048"/>
    <n v="0.17"/>
    <n v="0.0165"/>
    <n v="0.076"/>
    <n v="0.2775"/>
    <n v="12"/>
    <n v="63.35923566878983"/>
    <n v="1.46518232484076"/>
    <n v="3.81475398089172"/>
    <n v="2.072375"/>
    <n v="1.74237898089172"/>
    <n v="20.90854777070065"/>
    <n v="5.14"/>
    <n v="0.33"/>
    <n v="5.27993630573249"/>
    <n v="0.33"/>
    <n v="5.27993630573249"/>
    <n v="1.2"/>
    <n v="6.168"/>
    <n v="0"/>
    <n v="0.02722496220476"/>
    <s v="DENTRO DA META"/>
    <x v="0"/>
    <n v="0.13993630573249"/>
    <e v="#N/A" f="0" cp="0"/>
    <n v="33.72"/>
    <n v="24.8685"/>
    <n v="63.35923566878983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68278"/>
    <s v="MAIZENA CREMOGEMA MIST CHOC 180G"/>
    <x v="9"/>
    <m/>
    <m/>
    <m/>
    <s v="UN"/>
    <n v="12"/>
    <m/>
    <s v="PRODUTO"/>
    <s v="UNILEVER"/>
    <n v="4.2"/>
    <n v="1.1025"/>
    <m/>
    <m/>
    <m/>
    <m/>
    <n v="3.0975"/>
    <n v="0.0102"/>
    <n v="0.0048"/>
    <n v="0.17"/>
    <n v="0.0165"/>
    <n v="0.076"/>
    <n v="0.2775"/>
    <n v="12"/>
    <n v="94.70063694267519"/>
    <n v="2.18995222929936"/>
    <n v="5.70176751592357"/>
    <n v="3.0975"/>
    <n v="2.60426751592357"/>
    <n v="31.25121019108283"/>
    <n v="6.17"/>
    <n v="0.33"/>
    <n v="7.89171974522293"/>
    <n v="0.33"/>
    <n v="7.89171974522293"/>
    <n v="1.2"/>
    <n v="7.404"/>
    <n v="0"/>
    <n v="0.27904696032787"/>
    <s v="DENTRO DA META"/>
    <x v="1"/>
    <n v="1.72171974522293"/>
    <e v="#N/A" f="0" cp="0"/>
    <n v="50.40000000000001"/>
    <n v="37.17"/>
    <n v="94.70063694267519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68308"/>
    <s v="MAIZENA CREMOGEMA MIST MOR 180G"/>
    <x v="9"/>
    <m/>
    <m/>
    <m/>
    <s v="UN"/>
    <n v="12"/>
    <m/>
    <s v="PRODUTO"/>
    <s v="UNILEVER"/>
    <n v="4.2"/>
    <n v="1.1025"/>
    <m/>
    <m/>
    <m/>
    <m/>
    <n v="3.0975"/>
    <n v="0.0102"/>
    <n v="0.0048"/>
    <n v="0.17"/>
    <n v="0.0165"/>
    <n v="0.076"/>
    <n v="0.2775"/>
    <n v="12"/>
    <n v="94.70063694267519"/>
    <n v="2.18995222929936"/>
    <n v="5.70176751592357"/>
    <n v="3.0975"/>
    <n v="2.60426751592357"/>
    <n v="31.25121019108283"/>
    <n v="6.17"/>
    <n v="0.33"/>
    <n v="7.89171974522293"/>
    <n v="0.33"/>
    <n v="7.89171974522293"/>
    <n v="1.2"/>
    <n v="7.404"/>
    <n v="0"/>
    <n v="0.27904696032787"/>
    <s v="DENTRO DA META"/>
    <x v="1"/>
    <n v="1.72171974522293"/>
    <e v="#N/A" f="0" cp="0"/>
    <n v="50.40000000000001"/>
    <n v="37.17"/>
    <n v="94.70063694267519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68261"/>
    <s v="MAIZENA CREMOGEMA MIST TRAD 180G"/>
    <x v="9"/>
    <m/>
    <m/>
    <m/>
    <s v="UN"/>
    <n v="12"/>
    <m/>
    <s v="PRODUTO"/>
    <s v="UNILEVER"/>
    <n v="4.2"/>
    <n v="1.1025"/>
    <m/>
    <m/>
    <m/>
    <m/>
    <n v="3.0975"/>
    <n v="0.0102"/>
    <n v="0.0048"/>
    <n v="0.17"/>
    <n v="0.0165"/>
    <n v="0.076"/>
    <n v="0.2775"/>
    <n v="12"/>
    <n v="94.70063694267519"/>
    <n v="2.18995222929936"/>
    <n v="5.70176751592357"/>
    <n v="3.0975"/>
    <n v="2.60426751592357"/>
    <n v="31.25121019108283"/>
    <n v="5.14"/>
    <n v="0.33"/>
    <n v="7.89171974522293"/>
    <n v="0.33"/>
    <n v="7.89171974522293"/>
    <n v="1.2"/>
    <n v="6.168"/>
    <n v="0"/>
    <n v="0.53535403603559"/>
    <s v="DENTRO DA META"/>
    <x v="1"/>
    <n v="2.75171974522293"/>
    <e v="#N/A" f="0" cp="0"/>
    <n v="50.40000000000001"/>
    <n v="37.17"/>
    <n v="94.70063694267519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1780"/>
    <s v="MAIZENA CREMOGEMA MIST TRAD 180G PRM"/>
    <x v="9"/>
    <m/>
    <m/>
    <m/>
    <s v="UN"/>
    <n v="12"/>
    <m/>
    <s v="PRODUTO"/>
    <s v="UNILEVER"/>
    <n v="3.03"/>
    <n v="0.795375"/>
    <m/>
    <m/>
    <m/>
    <m/>
    <n v="2.234625"/>
    <n v="0.0102"/>
    <n v="0.0048"/>
    <n v="0.17"/>
    <n v="0.0165"/>
    <n v="0.076"/>
    <n v="0.2775"/>
    <n v="12"/>
    <n v="68.31974522292995"/>
    <n v="1.57989410828026"/>
    <n v="4.11341799363057"/>
    <n v="2.234625"/>
    <n v="1.87879299363057"/>
    <n v="22.54551592356688"/>
    <n v="5.14"/>
    <n v="0.33"/>
    <n v="5.69331210191083"/>
    <n v="0.33"/>
    <n v="5.69331210191083"/>
    <n v="1.2"/>
    <n v="6.168"/>
    <n v="0"/>
    <n v="0.10764826885425"/>
    <s v="DENTRO DA META"/>
    <x v="0"/>
    <n v="0.55331210191083"/>
    <e v="#N/A" f="0" cp="0"/>
    <n v="36.36"/>
    <n v="26.8155"/>
    <n v="68.31974522292995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68292"/>
    <s v="MAIZENA CREMOGEMA MIST TRAD 460G"/>
    <x v="9"/>
    <m/>
    <m/>
    <m/>
    <s v="UN"/>
    <n v="12"/>
    <m/>
    <s v="PRODUTO"/>
    <s v="UNILEVER"/>
    <n v="5.55"/>
    <n v="1.456875"/>
    <m/>
    <m/>
    <m/>
    <m/>
    <n v="4.093125"/>
    <n v="0.0102"/>
    <n v="0.0048"/>
    <n v="0.17"/>
    <n v="0.0165"/>
    <n v="0.076"/>
    <n v="0.2775"/>
    <n v="12"/>
    <n v="125.14012738853503"/>
    <n v="2.89386544585987"/>
    <n v="7.53447850318471"/>
    <n v="4.093125"/>
    <n v="3.44135350318471"/>
    <n v="41.29624203821656"/>
    <n v="14.41"/>
    <n v="0.33"/>
    <n v="10.42834394904459"/>
    <n v="0.33"/>
    <n v="10.42834394904459"/>
    <n v="1.2"/>
    <n v="17.292"/>
    <n v="0"/>
    <n v="-0.27631200908781"/>
    <s v="DENTRO DA META"/>
    <x v="0"/>
    <n v="-3.98165605095541"/>
    <e v="#N/A" f="0" cp="0"/>
    <n v="66.59999999999999"/>
    <n v="49.11749999999999"/>
    <n v="125.14012738853503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40158"/>
    <s v="MT ACUCAR DEMERARA 400G"/>
    <x v="10"/>
    <m/>
    <m/>
    <m/>
    <s v="UN"/>
    <n v="12"/>
    <m/>
    <s v="PRODUTO"/>
    <s v="UNILEVER"/>
    <n v="5.16"/>
    <n v="1.3545"/>
    <m/>
    <m/>
    <m/>
    <m/>
    <n v="3.8055"/>
    <n v="0.0102"/>
    <n v="0.0048"/>
    <n v="0.17"/>
    <n v="0.0165"/>
    <n v="0.076"/>
    <n v="0.2775"/>
    <n v="12"/>
    <n v="116.34649681528667"/>
    <n v="2.6905127388535"/>
    <n v="7.00502866242038"/>
    <n v="3.8055"/>
    <n v="3.19952866242038"/>
    <n v="38.39434394904461"/>
    <n v="5.9"/>
    <n v="0.33"/>
    <n v="9.69554140127389"/>
    <n v="0.33"/>
    <n v="9.69554140127389"/>
    <n v="1.2"/>
    <n v="7.08"/>
    <n v="0"/>
    <n v="0.64331210191083"/>
    <s v="DENTRO DA META"/>
    <x v="1"/>
    <n v="3.79554140127389"/>
    <e v="#N/A" f="0" cp="0"/>
    <n v="61.92"/>
    <n v="45.666"/>
    <n v="116.3464968152866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41810"/>
    <s v="MT ACUCAR MASCAVO 1KG"/>
    <x v="10"/>
    <m/>
    <m/>
    <m/>
    <s v="UN"/>
    <n v="12"/>
    <m/>
    <s v="PRODUTO"/>
    <s v="UNILEVER"/>
    <n v="13.4"/>
    <n v="3.5175"/>
    <m/>
    <m/>
    <m/>
    <m/>
    <n v="9.8825"/>
    <n v="0.0102"/>
    <n v="0.0048"/>
    <n v="0.17"/>
    <n v="0.0165"/>
    <n v="0.076"/>
    <n v="0.2775"/>
    <n v="12"/>
    <n v="302.14012738853512"/>
    <n v="6.98699044585987"/>
    <n v="18.19135350318472"/>
    <n v="9.8825"/>
    <n v="8.30885350318472"/>
    <n v="99.70624203821662"/>
    <n v="21.9"/>
    <n v="0.33"/>
    <n v="25.17834394904459"/>
    <n v="0.33"/>
    <n v="25.17834394904459"/>
    <n v="1.2"/>
    <n v="26.28"/>
    <n v="0"/>
    <n v="0.14969607073263"/>
    <s v="DENTRO DA META"/>
    <x v="0"/>
    <n v="3.27834394904459"/>
    <e v="#N/A" f="0" cp="0"/>
    <n v="160.80000000000001"/>
    <n v="118.59"/>
    <n v="302.14012738853512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41919"/>
    <s v="MT ACUCAR ORG MASCAVO 400G"/>
    <x v="10"/>
    <m/>
    <m/>
    <m/>
    <s v="UN"/>
    <n v="12"/>
    <m/>
    <s v="PRODUTO"/>
    <s v="UNILEVER"/>
    <n v="7.38"/>
    <n v="1.93725"/>
    <m/>
    <m/>
    <m/>
    <m/>
    <n v="5.44275"/>
    <n v="0.0102"/>
    <n v="0.0048"/>
    <n v="0.17"/>
    <n v="0.0165"/>
    <n v="0.076"/>
    <n v="0.2775"/>
    <n v="12"/>
    <n v="166.40254777070066"/>
    <n v="3.84805891719745"/>
    <n v="10.01882006369427"/>
    <n v="5.44275"/>
    <n v="4.57607006369427"/>
    <n v="54.91284076433123"/>
    <n v="13.89"/>
    <n v="0.33"/>
    <n v="13.86687898089172"/>
    <n v="0.33"/>
    <n v="13.86687898089172"/>
    <n v="1.2"/>
    <n v="16.668"/>
    <n v="0"/>
    <n v="-0.00166458020938"/>
    <s v="DENTRO DA META"/>
    <x v="0"/>
    <n v="-0.02312101910828"/>
    <e v="#N/A" f="0" cp="0"/>
    <n v="88.56"/>
    <n v="65.313"/>
    <n v="166.40254777070066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0120"/>
    <s v="MT ARROZ INT C/GRAOS VERM CATETO 500G"/>
    <x v="10"/>
    <m/>
    <m/>
    <m/>
    <s v="UN"/>
    <n v="12"/>
    <m/>
    <s v="PRODUTO"/>
    <s v="UNILEVER"/>
    <n v="7.43"/>
    <n v="1.950375"/>
    <m/>
    <m/>
    <m/>
    <m/>
    <n v="5.479625"/>
    <n v="0.0102"/>
    <n v="0.0048"/>
    <n v="0.17"/>
    <n v="0.0165"/>
    <n v="0.076"/>
    <n v="0.2775"/>
    <n v="12"/>
    <n v="167.52993630573252"/>
    <n v="3.87412977707006"/>
    <n v="10.08669824840764"/>
    <n v="5.479625"/>
    <n v="4.60707324840765"/>
    <n v="55.28487898089175"/>
    <m/>
    <n v="0.33"/>
    <n v="13.96082802547771"/>
    <n v="0.33"/>
    <n v="13.96082802547771"/>
    <n v="1.2"/>
    <s/>
    <n v="0"/>
    <s/>
    <s v="DENTRO DA META"/>
    <x v="2"/>
    <n v="13.96082802547771"/>
    <e v="#N/A" f="0" cp="0"/>
    <n v="89.16"/>
    <n v="65.7555"/>
    <n v="167.52993630573252"/>
    <x v="2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0281"/>
    <s v="MT ARROZ ORG INT LONGO 500G"/>
    <x v="10"/>
    <m/>
    <m/>
    <m/>
    <s v="UN"/>
    <n v="12"/>
    <m/>
    <s v="PRODUTO"/>
    <s v="UNILEVER"/>
    <n v="4.26"/>
    <n v="1.11825"/>
    <m/>
    <m/>
    <m/>
    <m/>
    <n v="3.14175"/>
    <n v="0.0102"/>
    <n v="0.0048"/>
    <n v="0.17"/>
    <n v="0.0165"/>
    <n v="0.076"/>
    <n v="0.2775"/>
    <n v="12"/>
    <n v="96.05350318471341"/>
    <n v="2.2212372611465"/>
    <n v="5.78322133757962"/>
    <n v="3.14175"/>
    <n v="2.64147133757962"/>
    <n v="31.69765605095543"/>
    <n v="6.19"/>
    <n v="0.33"/>
    <n v="8.00445859872612"/>
    <n v="0.33"/>
    <n v="8.00445859872612"/>
    <n v="1.2"/>
    <n v="7.428"/>
    <n v="0"/>
    <n v="0.2931273988249"/>
    <s v="DENTRO DA META"/>
    <x v="1"/>
    <n v="1.81445859872612"/>
    <e v="#N/A" f="0" cp="0"/>
    <n v="51.12"/>
    <n v="37.701"/>
    <n v="96.0535031847134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3111"/>
    <s v="MT AVEIA FLOCOS GROSSOS ORGANICO 170G"/>
    <x v="10"/>
    <m/>
    <m/>
    <m/>
    <s v="UN"/>
    <n v="12"/>
    <m/>
    <s v="PRODUTO"/>
    <s v="UNILEVER"/>
    <n v="3.53"/>
    <n v="0.926625"/>
    <m/>
    <m/>
    <m/>
    <m/>
    <n v="2.603375"/>
    <n v="0.0102"/>
    <n v="0.0048"/>
    <n v="0.17"/>
    <n v="0.0165"/>
    <n v="0.076"/>
    <n v="0.2775"/>
    <n v="12"/>
    <n v="79.59363057324842"/>
    <n v="1.84060270700637"/>
    <n v="4.79219984076433"/>
    <n v="2.603375"/>
    <n v="2.18882484076433"/>
    <n v="26.26589808917199"/>
    <n v="10.08"/>
    <n v="0.33"/>
    <n v="6.6328025477707"/>
    <n v="0.33"/>
    <n v="6.6328025477707"/>
    <n v="1.2"/>
    <n v="12.096"/>
    <n v="0"/>
    <n v="-0.3419838742291"/>
    <s v="DENTRO DA META"/>
    <x v="0"/>
    <n v="-3.4471974522293"/>
    <e v="#N/A" f="0" cp="0"/>
    <n v="42.36"/>
    <n v="31.2405"/>
    <n v="79.59363057324842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8089"/>
    <s v="MT BISC ARROZ ORG MULT 45G"/>
    <x v="10"/>
    <m/>
    <m/>
    <m/>
    <s v="UN"/>
    <n v="12"/>
    <m/>
    <s v="PRODUTO"/>
    <s v="UNILEVER"/>
    <n v="3.55"/>
    <n v="0.931875"/>
    <m/>
    <m/>
    <m/>
    <m/>
    <n v="2.618125"/>
    <n v="0.0102"/>
    <n v="0.0048"/>
    <n v="0.17"/>
    <n v="0.0165"/>
    <n v="0.076"/>
    <n v="0.2775"/>
    <n v="12"/>
    <n v="80.04458598726117"/>
    <n v="1.85103105095541"/>
    <n v="4.81935111464968"/>
    <n v="2.618125"/>
    <n v="2.20122611464968"/>
    <n v="26.41471337579619"/>
    <n v="4.62"/>
    <n v="0.33"/>
    <n v="6.6703821656051"/>
    <n v="0.33"/>
    <n v="6.6703821656051"/>
    <n v="1.2"/>
    <n v="5.544"/>
    <n v="0"/>
    <n v="0.44380566355089"/>
    <s v="DENTRO DA META"/>
    <x v="1"/>
    <n v="2.0503821656051"/>
    <e v="#N/A" f="0" cp="0"/>
    <n v="42.59999999999999"/>
    <n v="31.4175"/>
    <n v="80.0445859872611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80833"/>
    <s v="MT BISC ORG INT 4 CAST BR 120G"/>
    <x v="10"/>
    <m/>
    <m/>
    <m/>
    <s v="UN"/>
    <n v="12"/>
    <m/>
    <s v="PRODUTO"/>
    <s v="UNILEVER"/>
    <n v="4.18"/>
    <n v="1.09725"/>
    <m/>
    <m/>
    <m/>
    <m/>
    <n v="3.08275"/>
    <n v="0.0102"/>
    <n v="0.0048"/>
    <n v="0.17"/>
    <n v="0.0165"/>
    <n v="0.076"/>
    <n v="0.2775"/>
    <n v="12"/>
    <n v="94.24968152866244"/>
    <n v="2.17952388535032"/>
    <n v="5.67461624203822"/>
    <n v="3.08275"/>
    <n v="2.59186624203822"/>
    <n v="31.10239490445861"/>
    <n v="9.26"/>
    <n v="0.33"/>
    <n v="7.85414012738854"/>
    <n v="0.33"/>
    <n v="7.85414012738854"/>
    <n v="1.2"/>
    <n v="11.112"/>
    <n v="0"/>
    <n v="-0.15182072058439"/>
    <s v="DENTRO DA META"/>
    <x v="0"/>
    <n v="-1.40585987261146"/>
    <e v="#N/A" f="0" cp="0"/>
    <n v="50.16"/>
    <n v="36.99299999999999"/>
    <n v="94.2496815286624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80888"/>
    <s v="MT BISC ORG INT BANANA E CACAU 120G"/>
    <x v="10"/>
    <m/>
    <m/>
    <m/>
    <s v="UN"/>
    <n v="12"/>
    <m/>
    <s v="PRODUTO"/>
    <s v="UNILEVER"/>
    <n v="4.18"/>
    <n v="1.09725"/>
    <m/>
    <m/>
    <m/>
    <m/>
    <n v="3.08275"/>
    <n v="0.0102"/>
    <n v="0.0048"/>
    <n v="0.17"/>
    <n v="0.0165"/>
    <n v="0.076"/>
    <n v="0.2775"/>
    <n v="12"/>
    <n v="94.24968152866244"/>
    <n v="2.17952388535032"/>
    <n v="5.67461624203822"/>
    <n v="3.08275"/>
    <n v="2.59186624203822"/>
    <n v="31.10239490445861"/>
    <n v="9.26"/>
    <n v="0.33"/>
    <n v="7.85414012738854"/>
    <n v="0.33"/>
    <n v="7.85414012738854"/>
    <n v="1.2"/>
    <n v="11.112"/>
    <n v="0"/>
    <n v="-0.15182072058439"/>
    <s v="DENTRO DA META"/>
    <x v="0"/>
    <n v="-1.40585987261146"/>
    <e v="#N/A" f="0" cp="0"/>
    <n v="50.16"/>
    <n v="36.99299999999999"/>
    <n v="94.2496815286624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80857"/>
    <s v="MT BISC ORG INT CACAU CASTANHAS 120G"/>
    <x v="10"/>
    <m/>
    <m/>
    <m/>
    <s v="UN"/>
    <n v="12"/>
    <m/>
    <s v="PRODUTO"/>
    <s v="UNILEVER"/>
    <n v="4.18"/>
    <n v="1.09725"/>
    <m/>
    <m/>
    <m/>
    <m/>
    <n v="3.08275"/>
    <n v="0.0102"/>
    <n v="0.0048"/>
    <n v="0.17"/>
    <n v="0.0165"/>
    <n v="0.076"/>
    <n v="0.2775"/>
    <n v="12"/>
    <n v="94.24968152866244"/>
    <n v="2.17952388535032"/>
    <n v="5.67461624203822"/>
    <n v="3.08275"/>
    <n v="2.59186624203822"/>
    <n v="31.10239490445861"/>
    <n v="9.26"/>
    <n v="0.33"/>
    <n v="7.85414012738854"/>
    <n v="0.33"/>
    <n v="7.85414012738854"/>
    <n v="1.2"/>
    <n v="11.112"/>
    <n v="0"/>
    <n v="-0.15182072058439"/>
    <s v="DENTRO DA META"/>
    <x v="0"/>
    <n v="-1.40585987261146"/>
    <e v="#N/A" f="0" cp="0"/>
    <n v="50.16"/>
    <n v="36.99299999999999"/>
    <n v="94.2496815286624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80994"/>
    <s v="MT BISC ORG INT COCO E CASTANHAS 120G"/>
    <x v="10"/>
    <m/>
    <m/>
    <m/>
    <s v="UN"/>
    <n v="12"/>
    <m/>
    <s v="PRODUTO"/>
    <s v="UNILEVER"/>
    <n v="4.18"/>
    <n v="1.09725"/>
    <m/>
    <m/>
    <m/>
    <m/>
    <n v="3.08275"/>
    <n v="0.0102"/>
    <n v="0.0048"/>
    <n v="0.17"/>
    <n v="0.0165"/>
    <n v="0.076"/>
    <n v="0.2775"/>
    <n v="12"/>
    <n v="94.24968152866244"/>
    <n v="2.17952388535032"/>
    <n v="5.67461624203822"/>
    <n v="3.08275"/>
    <n v="2.59186624203822"/>
    <n v="31.10239490445861"/>
    <n v="9.26"/>
    <n v="0.33"/>
    <n v="7.85414012738854"/>
    <n v="0.33"/>
    <n v="7.85414012738854"/>
    <n v="1.2"/>
    <n v="11.112"/>
    <n v="0"/>
    <n v="-0.15182072058439"/>
    <s v="DENTRO DA META"/>
    <x v="0"/>
    <n v="-1.40585987261146"/>
    <e v="#N/A" f="0" cp="0"/>
    <n v="50.16"/>
    <n v="36.99299999999999"/>
    <n v="94.2496815286624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81007"/>
    <s v="MT BISC ORG INT LIGHT CACAU COCO 120G"/>
    <x v="10"/>
    <m/>
    <m/>
    <m/>
    <s v="UN"/>
    <n v="12"/>
    <m/>
    <s v="PRODUTO"/>
    <s v="UNILEVER"/>
    <n v="4.53"/>
    <n v="1.189125"/>
    <m/>
    <m/>
    <m/>
    <m/>
    <n v="3.340875"/>
    <n v="0.0102"/>
    <n v="0.0048"/>
    <n v="0.17"/>
    <n v="0.0165"/>
    <n v="0.076"/>
    <n v="0.2775"/>
    <n v="12"/>
    <n v="102.14140127388538"/>
    <n v="2.3620199044586"/>
    <n v="6.14976353503185"/>
    <n v="3.340875"/>
    <n v="2.80888853503185"/>
    <n v="33.70666242038219"/>
    <n v="11.32"/>
    <n v="0.33"/>
    <n v="8.51178343949045"/>
    <n v="0.33"/>
    <n v="8.51178343949045"/>
    <n v="1.2"/>
    <n v="13.584"/>
    <n v="0"/>
    <n v="-0.24807566788954"/>
    <s v="DENTRO DA META"/>
    <x v="0"/>
    <n v="-2.80821656050955"/>
    <e v="#N/A" f="0" cp="0"/>
    <n v="54.36"/>
    <n v="40.0905"/>
    <n v="102.14140127388538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40325"/>
    <s v="MT CACAU PO S/ACUCAR S/LACTOSE 100G"/>
    <x v="10"/>
    <m/>
    <m/>
    <m/>
    <s v="UN"/>
    <n v="12"/>
    <m/>
    <s v="PRODUTO"/>
    <s v="UNILEVER"/>
    <n v="5.56"/>
    <n v="1.4595"/>
    <m/>
    <m/>
    <m/>
    <m/>
    <n v="4.1005"/>
    <n v="0.0102"/>
    <n v="0.0048"/>
    <n v="0.17"/>
    <n v="0.0165"/>
    <n v="0.076"/>
    <n v="0.2775"/>
    <n v="12"/>
    <n v="125.36560509554141"/>
    <n v="2.8990796178344"/>
    <n v="7.54805414012739"/>
    <n v="4.1005"/>
    <n v="3.44755414012739"/>
    <n v="41.37064968152868"/>
    <n v="13.37"/>
    <n v="0.33"/>
    <n v="10.44713375796178"/>
    <n v="0.33"/>
    <n v="10.44713375796178"/>
    <n v="1.2"/>
    <n v="16.044"/>
    <n v="0"/>
    <n v="-0.21861378025716"/>
    <s v="DENTRO DA META"/>
    <x v="0"/>
    <n v="-2.92286624203821"/>
    <e v="#N/A" f="0" cp="0"/>
    <n v="66.72"/>
    <n v="49.20599999999999"/>
    <n v="125.3656050955414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21171"/>
    <s v="MT FAR DE COCO ORG 200G"/>
    <x v="10"/>
    <m/>
    <m/>
    <m/>
    <s v="UN"/>
    <n v="12"/>
    <m/>
    <s v="PRODUTO"/>
    <s v="UNILEVER"/>
    <n v="9.65"/>
    <n v="2.533125"/>
    <m/>
    <m/>
    <m/>
    <m/>
    <n v="7.116875"/>
    <n v="0.0102"/>
    <n v="0.0048"/>
    <n v="0.17"/>
    <n v="0.0165"/>
    <n v="0.076"/>
    <n v="0.2775"/>
    <n v="12"/>
    <n v="217.58598726114656"/>
    <n v="5.03167595541401"/>
    <n v="13.10048964968153"/>
    <n v="7.116875"/>
    <n v="5.98361464968153"/>
    <n v="71.80337579617839"/>
    <n v="26.77"/>
    <n v="0.33"/>
    <n v="18.13216560509555"/>
    <n v="0.33"/>
    <n v="18.13216560509555"/>
    <n v="1.2"/>
    <n v="32.124"/>
    <n v="0"/>
    <n v="-0.32266844956685"/>
    <s v="DENTRO DA META"/>
    <x v="0"/>
    <n v="-8.63783439490445"/>
    <e v="#N/A" f="0" cp="0"/>
    <n v="115.80000000000001"/>
    <n v="85.4025"/>
    <n v="217.58598726114656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3128"/>
    <s v="MT FARELO AVEIA INTEG 170G"/>
    <x v="10"/>
    <m/>
    <m/>
    <m/>
    <s v="UN"/>
    <n v="12"/>
    <m/>
    <s v="PRODUTO"/>
    <s v="UNILEVER"/>
    <n v="2.37"/>
    <n v="0.622125"/>
    <m/>
    <m/>
    <m/>
    <m/>
    <n v="1.747875"/>
    <n v="0.0102"/>
    <n v="0.0048"/>
    <n v="0.17"/>
    <n v="0.0165"/>
    <n v="0.076"/>
    <n v="0.2775"/>
    <n v="12"/>
    <n v="53.43821656050957"/>
    <n v="1.23575875796178"/>
    <n v="3.21742595541401"/>
    <n v="1.747875"/>
    <n v="1.46955095541401"/>
    <n v="17.63461146496817"/>
    <n v="7.2"/>
    <n v="0.33"/>
    <n v="4.4531847133758"/>
    <n v="0.33"/>
    <n v="4.4531847133758"/>
    <n v="1.2"/>
    <n v="8.64"/>
    <n v="0"/>
    <n v="-0.38150212314225"/>
    <s v="DENTRO DA META"/>
    <x v="0"/>
    <n v="-2.7468152866242"/>
    <e v="#N/A" f="0" cp="0"/>
    <n v="28.44"/>
    <n v="20.9745"/>
    <n v="53.4382165605095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3104"/>
    <s v="MT FARINHA AVEIA INTEG ORG 170G"/>
    <x v="10"/>
    <m/>
    <m/>
    <m/>
    <s v="UN"/>
    <n v="12"/>
    <m/>
    <s v="PRODUTO"/>
    <s v="UNILEVER"/>
    <n v="3.69"/>
    <n v="0.968625"/>
    <m/>
    <m/>
    <m/>
    <m/>
    <n v="2.721375"/>
    <n v="0.0102"/>
    <n v="0.0048"/>
    <n v="0.17"/>
    <n v="0.0165"/>
    <n v="0.076"/>
    <n v="0.2775"/>
    <n v="12"/>
    <n v="83.20127388535033"/>
    <n v="1.92402945859873"/>
    <n v="5.00941003184713"/>
    <n v="2.721375"/>
    <n v="2.28803503184713"/>
    <n v="27.45642038216561"/>
    <n v="8.19"/>
    <n v="0.33"/>
    <n v="6.93343949044586"/>
    <n v="0.33"/>
    <n v="6.93343949044586"/>
    <n v="1.2"/>
    <n v="9.828"/>
    <n v="0"/>
    <n v="-0.15342619164275"/>
    <s v="DENTRO DA META"/>
    <x v="0"/>
    <n v="-1.25656050955414"/>
    <e v="#N/A" f="0" cp="0"/>
    <n v="44.28"/>
    <n v="32.6565"/>
    <n v="83.20127388535033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41537"/>
    <s v="MT FARINHA LINHACA DOURADA 150G"/>
    <x v="10"/>
    <m/>
    <m/>
    <m/>
    <s v="UN"/>
    <n v="12"/>
    <m/>
    <s v="PRODUTO"/>
    <s v="UNILEVER"/>
    <n v="4.24"/>
    <n v="1.113"/>
    <m/>
    <m/>
    <m/>
    <m/>
    <n v="3.127"/>
    <n v="0.0102"/>
    <n v="0.0048"/>
    <n v="0.17"/>
    <n v="0.0165"/>
    <n v="0.076"/>
    <n v="0.2775"/>
    <n v="12"/>
    <n v="95.60254777070065"/>
    <n v="2.21080891719745"/>
    <n v="5.75607006369427"/>
    <n v="3.127"/>
    <n v="2.62907006369427"/>
    <n v="31.54884076433123"/>
    <n v="12.35"/>
    <n v="0.33"/>
    <n v="7.96687898089172"/>
    <n v="0.33"/>
    <n v="7.96687898089172"/>
    <n v="1.2"/>
    <n v="14.82"/>
    <n v="0"/>
    <n v="-0.35490858454318"/>
    <s v="DENTRO DA META"/>
    <x v="0"/>
    <n v="-4.38312101910828"/>
    <e v="#N/A" f="0" cp="0"/>
    <n v="50.88"/>
    <n v="37.524"/>
    <n v="95.60254777070065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41544"/>
    <s v="MT FARINHA LINHACA INT 150G"/>
    <x v="10"/>
    <m/>
    <m/>
    <m/>
    <s v="UN"/>
    <n v="12"/>
    <m/>
    <s v="PRODUTO"/>
    <s v="UNILEVER"/>
    <n v="4.12"/>
    <n v="1.0815"/>
    <m/>
    <m/>
    <m/>
    <m/>
    <n v="3.0385"/>
    <n v="0.0102"/>
    <n v="0.0048"/>
    <n v="0.17"/>
    <n v="0.0165"/>
    <n v="0.076"/>
    <n v="0.2775"/>
    <n v="12"/>
    <n v="92.89681528662423"/>
    <n v="2.14823885350319"/>
    <n v="5.59316242038217"/>
    <n v="3.0385"/>
    <n v="2.55466242038217"/>
    <n v="30.655949044586"/>
    <n v="12.35"/>
    <n v="0.33"/>
    <n v="7.74140127388535"/>
    <n v="0.33"/>
    <n v="7.74140127388535"/>
    <n v="1.2"/>
    <n v="14.82"/>
    <n v="0"/>
    <n v="-0.37316588875422"/>
    <s v="DENTRO DA META"/>
    <x v="0"/>
    <n v="-4.60859872611465"/>
    <e v="#N/A" f="0" cp="0"/>
    <n v="49.44"/>
    <n v="36.462"/>
    <n v="92.89681528662423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21126"/>
    <s v="MT FARINHA TRIGO ORG INT 500G"/>
    <x v="10"/>
    <m/>
    <m/>
    <m/>
    <s v="UN"/>
    <n v="12"/>
    <m/>
    <s v="PRODUTO"/>
    <s v="UNILEVER"/>
    <n v="4.27"/>
    <n v="1.120875"/>
    <m/>
    <m/>
    <m/>
    <m/>
    <n v="3.149125"/>
    <n v="0.0102"/>
    <n v="0.0048"/>
    <n v="0.17"/>
    <n v="0.0165"/>
    <n v="0.076"/>
    <n v="0.2775"/>
    <n v="12"/>
    <n v="96.27898089171975"/>
    <n v="2.22645143312102"/>
    <n v="5.79679697452229"/>
    <n v="3.149125"/>
    <n v="2.64767197452229"/>
    <n v="31.77206369426753"/>
    <n v="10.29"/>
    <n v="0.33"/>
    <n v="8.02324840764331"/>
    <n v="0.33"/>
    <n v="8.02324840764331"/>
    <n v="1.2"/>
    <n v="12.348"/>
    <n v="0"/>
    <n v="-0.22028684085099"/>
    <s v="DENTRO DA META"/>
    <x v="0"/>
    <n v="-2.26675159235669"/>
    <e v="#N/A" f="0" cp="0"/>
    <n v="51.23999999999999"/>
    <n v="37.7895"/>
    <n v="96.27898089171975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3527"/>
    <s v="MT FAROFA ORG BANANA 200G"/>
    <x v="10"/>
    <m/>
    <m/>
    <m/>
    <s v="UN"/>
    <n v="12"/>
    <m/>
    <s v="PRODUTO"/>
    <s v="UNILEVER"/>
    <n v="9.54"/>
    <n v="2.50425"/>
    <m/>
    <m/>
    <m/>
    <m/>
    <n v="7.03575"/>
    <n v="0.0102"/>
    <n v="0.0048"/>
    <n v="0.17"/>
    <n v="0.0165"/>
    <n v="0.076"/>
    <n v="0.2775"/>
    <n v="12"/>
    <n v="215.10573248407647"/>
    <n v="4.97432006369427"/>
    <n v="12.9511576433121"/>
    <n v="7.03575"/>
    <n v="5.91540764331211"/>
    <n v="70.98489171974526"/>
    <n v="19.94"/>
    <n v="0.33"/>
    <n v="17.92547770700637"/>
    <n v="0.33"/>
    <n v="17.92547770700637"/>
    <n v="1.2"/>
    <n v="23.928"/>
    <n v="0"/>
    <n v="-0.10102920225645"/>
    <s v="DENTRO DA META"/>
    <x v="0"/>
    <n v="-2.01452229299363"/>
    <e v="#N/A" f="0" cp="0"/>
    <n v="114.47999999999999"/>
    <n v="84.42899999999999"/>
    <n v="215.1057324840764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3510"/>
    <s v="MT FAROFA ORG CEBO E ALHO 200G"/>
    <x v="10"/>
    <m/>
    <m/>
    <m/>
    <s v="UN"/>
    <n v="12"/>
    <m/>
    <s v="PRODUTO"/>
    <s v="UNILEVER"/>
    <n v="9.54"/>
    <n v="2.50425"/>
    <m/>
    <m/>
    <m/>
    <m/>
    <n v="7.03575"/>
    <n v="0.0102"/>
    <n v="0.0048"/>
    <n v="0.17"/>
    <n v="0.0165"/>
    <n v="0.076"/>
    <n v="0.2775"/>
    <n v="12"/>
    <n v="215.10573248407647"/>
    <n v="4.97432006369427"/>
    <n v="12.9511576433121"/>
    <n v="7.03575"/>
    <n v="5.91540764331211"/>
    <n v="70.98489171974526"/>
    <n v="19.94"/>
    <n v="0.33"/>
    <n v="17.92547770700637"/>
    <n v="0.33"/>
    <n v="17.92547770700637"/>
    <n v="1.2"/>
    <n v="23.928"/>
    <n v="0"/>
    <n v="-0.10102920225645"/>
    <s v="DENTRO DA META"/>
    <x v="0"/>
    <n v="-2.01452229299363"/>
    <e v="#N/A" f="0" cp="0"/>
    <n v="114.47999999999999"/>
    <n v="84.42899999999999"/>
    <n v="215.1057324840764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3503"/>
    <s v="MT FAROFA ORG TRADICIONAL200G"/>
    <x v="10"/>
    <m/>
    <m/>
    <m/>
    <s v="UN"/>
    <n v="12"/>
    <m/>
    <s v="PRODUTO"/>
    <s v="UNILEVER"/>
    <n v="9.54"/>
    <n v="2.50425"/>
    <m/>
    <m/>
    <m/>
    <m/>
    <n v="7.03575"/>
    <n v="0.0102"/>
    <n v="0.0048"/>
    <n v="0.17"/>
    <n v="0.0165"/>
    <n v="0.076"/>
    <n v="0.2775"/>
    <n v="12"/>
    <n v="215.10573248407647"/>
    <n v="4.97432006369427"/>
    <n v="12.9511576433121"/>
    <n v="7.03575"/>
    <n v="5.91540764331211"/>
    <n v="70.98489171974526"/>
    <n v="19.94"/>
    <n v="0.33"/>
    <n v="17.92547770700637"/>
    <n v="0.33"/>
    <n v="17.92547770700637"/>
    <n v="1.2"/>
    <n v="23.928"/>
    <n v="0"/>
    <n v="-0.10102920225645"/>
    <s v="DENTRO DA META"/>
    <x v="0"/>
    <n v="-2.01452229299363"/>
    <e v="#N/A" f="0" cp="0"/>
    <n v="114.47999999999999"/>
    <n v="84.42899999999999"/>
    <n v="215.1057324840764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9000"/>
    <s v="MT FEC MANDI HIDRAT ORG TAPIOCA 400G"/>
    <x v="10"/>
    <m/>
    <m/>
    <m/>
    <s v="UN"/>
    <n v="12"/>
    <m/>
    <s v="PRODUTO"/>
    <s v="UNILEVER"/>
    <n v="7.06"/>
    <n v="1.85325"/>
    <m/>
    <m/>
    <m/>
    <m/>
    <n v="5.20675"/>
    <n v="0.0102"/>
    <n v="0.0048"/>
    <n v="0.17"/>
    <n v="0.0165"/>
    <n v="0.076"/>
    <n v="0.2775"/>
    <n v="12"/>
    <n v="159.18726114649684"/>
    <n v="3.68120541401274"/>
    <n v="9.58439968152866"/>
    <n v="5.20675"/>
    <n v="4.37764968152866"/>
    <n v="52.53179617834397"/>
    <n v="18.53"/>
    <n v="0.33"/>
    <n v="13.2656050955414"/>
    <n v="0.33"/>
    <n v="13.2656050955414"/>
    <n v="1.2"/>
    <n v="22.236"/>
    <n v="0"/>
    <n v="-0.28410118210786"/>
    <s v="DENTRO DA META"/>
    <x v="0"/>
    <n v="-5.2643949044586"/>
    <e v="#N/A" f="0" cp="0"/>
    <n v="84.72"/>
    <n v="62.48099999999999"/>
    <n v="159.1872611464968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0502"/>
    <s v="MT FEIJAO CARIOCA ORG 500G"/>
    <x v="10"/>
    <m/>
    <m/>
    <m/>
    <s v="UN"/>
    <n v="12"/>
    <m/>
    <s v="PRODUTO"/>
    <s v="UNILEVER"/>
    <n v="8.39"/>
    <n v="2.202375"/>
    <m/>
    <m/>
    <m/>
    <m/>
    <n v="6.187625"/>
    <n v="0.0102"/>
    <n v="0.0048"/>
    <n v="0.17"/>
    <n v="0.0165"/>
    <n v="0.076"/>
    <n v="0.2775"/>
    <n v="12"/>
    <n v="189.17579617834403"/>
    <n v="4.37469028662421"/>
    <n v="11.38995939490446"/>
    <n v="6.187625"/>
    <n v="5.20233439490446"/>
    <n v="62.42801273885354"/>
    <n v="13.07"/>
    <n v="0.33"/>
    <n v="15.76464968152867"/>
    <n v="0.33"/>
    <n v="15.76464968152867"/>
    <n v="1.2"/>
    <n v="15.684"/>
    <n v="0"/>
    <n v="0.20617059537327"/>
    <s v="DENTRO DA META"/>
    <x v="1"/>
    <n v="2.69464968152867"/>
    <e v="#N/A" f="0" cp="0"/>
    <n v="100.68000000000001"/>
    <n v="74.25150000000001"/>
    <n v="189.17579617834403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3135"/>
    <s v="MT FLOCOS INTEG AVEIA 170G"/>
    <x v="10"/>
    <m/>
    <m/>
    <m/>
    <s v="UN"/>
    <n v="12"/>
    <m/>
    <s v="PRODUTO"/>
    <s v="UNILEVER"/>
    <n v="1.79"/>
    <n v="0.469875"/>
    <m/>
    <m/>
    <m/>
    <m/>
    <n v="1.320125"/>
    <n v="0.0102"/>
    <n v="0.0048"/>
    <n v="0.17"/>
    <n v="0.0165"/>
    <n v="0.076"/>
    <n v="0.2775"/>
    <n v="12"/>
    <n v="40.36050955414014"/>
    <n v="0.93333678343949"/>
    <n v="2.43003901273885"/>
    <n v="1.320125"/>
    <n v="1.10991401273885"/>
    <n v="13.31896815286625"/>
    <n v="10.08"/>
    <n v="0.33"/>
    <n v="3.36337579617834"/>
    <n v="0.33"/>
    <n v="3.36337579617834"/>
    <n v="1.2"/>
    <n v="12.096"/>
    <n v="0"/>
    <n v="-0.66633176625215"/>
    <s v="DENTRO DA META"/>
    <x v="0"/>
    <n v="-6.71662420382166"/>
    <e v="#N/A" f="0" cp="0"/>
    <n v="21.48"/>
    <n v="15.8415"/>
    <n v="40.3605095541401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1561"/>
    <s v="MT FLOCOS ORG QUINOA 150G"/>
    <x v="10"/>
    <m/>
    <m/>
    <m/>
    <s v="UN"/>
    <n v="12"/>
    <m/>
    <s v="PRODUTO"/>
    <s v="UNILEVER"/>
    <n v="9.26"/>
    <n v="2.43075"/>
    <m/>
    <m/>
    <m/>
    <m/>
    <n v="6.82925"/>
    <n v="0.0102"/>
    <n v="0.0048"/>
    <n v="0.17"/>
    <n v="0.0165"/>
    <n v="0.076"/>
    <n v="0.2775"/>
    <n v="12"/>
    <n v="208.79235668789812"/>
    <n v="4.82832324840764"/>
    <n v="12.5710398089172"/>
    <n v="6.82925"/>
    <n v="5.7417898089172"/>
    <n v="68.90147770700639"/>
    <n v="24.71"/>
    <n v="0.33"/>
    <n v="17.39936305732484"/>
    <n v="0.33"/>
    <n v="17.39936305732484"/>
    <n v="1.2"/>
    <n v="29.652"/>
    <n v="0"/>
    <n v="-0.29585742382336"/>
    <s v="DENTRO DA META"/>
    <x v="0"/>
    <n v="-7.31063694267516"/>
    <e v="#N/A" f="0" cp="0"/>
    <n v="111.12"/>
    <n v="81.95099999999999"/>
    <n v="208.79235668789812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21133"/>
    <s v="MT FUBA ORGANICO 500G"/>
    <x v="10"/>
    <m/>
    <m/>
    <m/>
    <s v="UN"/>
    <n v="12"/>
    <m/>
    <s v="PRODUTO"/>
    <s v="UNILEVER"/>
    <n v="6.08"/>
    <n v="1.596"/>
    <m/>
    <m/>
    <m/>
    <m/>
    <n v="4.484"/>
    <n v="0.0102"/>
    <n v="0.0048"/>
    <n v="0.17"/>
    <n v="0.0165"/>
    <n v="0.076"/>
    <n v="0.2775"/>
    <n v="12"/>
    <n v="137.09044585987266"/>
    <n v="3.17021656050956"/>
    <n v="8.2539872611465"/>
    <n v="4.484"/>
    <n v="3.7699872611465"/>
    <n v="45.23984713375798"/>
    <n v="10.81"/>
    <n v="0.33"/>
    <n v="11.42420382165605"/>
    <n v="0.33"/>
    <n v="11.42420382165605"/>
    <n v="1.2"/>
    <n v="12.972"/>
    <n v="0"/>
    <n v="0.0568181148618"/>
    <s v="DENTRO DA META"/>
    <x v="0"/>
    <n v="0.61420382165605"/>
    <e v="#N/A" f="0" cp="0"/>
    <n v="72.96000000000001"/>
    <n v="53.808"/>
    <n v="137.09044585987266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72203"/>
    <s v="MT GRANOLA BANANA E CACAU 250G"/>
    <x v="10"/>
    <m/>
    <m/>
    <m/>
    <s v="UN"/>
    <n v="12"/>
    <m/>
    <s v="PRODUTO"/>
    <s v="UNILEVER"/>
    <n v="6.36"/>
    <n v="1.6695"/>
    <m/>
    <m/>
    <m/>
    <m/>
    <n v="4.6905"/>
    <n v="0.0102"/>
    <n v="0.0048"/>
    <n v="0.17"/>
    <n v="0.0165"/>
    <n v="0.076"/>
    <n v="0.2775"/>
    <n v="12"/>
    <n v="143.40382165605101"/>
    <n v="3.31621337579618"/>
    <n v="8.6341050955414"/>
    <n v="4.6905"/>
    <n v="3.9436050955414"/>
    <n v="47.32326114649685"/>
    <n v="15.44"/>
    <n v="0.33"/>
    <n v="11.95031847133758"/>
    <n v="0.33"/>
    <n v="11.95031847133758"/>
    <n v="1.2"/>
    <n v="18.528"/>
    <n v="0"/>
    <n v="-0.22601564304808"/>
    <s v="DENTRO DA META"/>
    <x v="0"/>
    <n v="-3.48968152866242"/>
    <e v="#N/A" f="0" cp="0"/>
    <n v="76.32000000000001"/>
    <n v="56.286"/>
    <n v="143.4038216560510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5450"/>
    <s v="MT GRANOLA BANANA E CACAU 800G"/>
    <x v="10"/>
    <m/>
    <m/>
    <m/>
    <s v="UN"/>
    <n v="12"/>
    <m/>
    <s v="PRODUTO"/>
    <s v="UNILEVER"/>
    <n v="19.19"/>
    <n v="5.037375"/>
    <m/>
    <m/>
    <m/>
    <m/>
    <n v="14.152625"/>
    <n v="0.0102"/>
    <n v="0.0048"/>
    <n v="0.17"/>
    <n v="0.0165"/>
    <n v="0.076"/>
    <n v="0.2775"/>
    <n v="12"/>
    <n v="432.69171974522305"/>
    <n v="10.00599601910828"/>
    <n v="26.05164729299364"/>
    <n v="14.152625"/>
    <n v="11.89902229299364"/>
    <n v="142.78826751592368"/>
    <n v="33.98"/>
    <n v="0.33"/>
    <n v="36.05764331210192"/>
    <n v="0.33"/>
    <n v="36.05764331210192"/>
    <n v="1.2"/>
    <n v="40.776"/>
    <n v="0"/>
    <n v="0.0611431227811"/>
    <s v="DENTRO DA META"/>
    <x v="0"/>
    <n v="2.07764331210193"/>
    <e v="#N/A" f="0" cp="0"/>
    <n v="230.28000000000003"/>
    <n v="169.83150000000001"/>
    <n v="432.69171974522305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95226"/>
    <s v="MT GRANOLA CACAU NIBS 250G"/>
    <x v="10"/>
    <m/>
    <m/>
    <m/>
    <s v="UN"/>
    <n v="12"/>
    <m/>
    <s v="PRODUTO"/>
    <s v="UNILEVER"/>
    <n v="6.36"/>
    <n v="1.6695"/>
    <m/>
    <m/>
    <m/>
    <m/>
    <n v="4.6905"/>
    <n v="0.0102"/>
    <n v="0.0048"/>
    <n v="0.17"/>
    <n v="0.0165"/>
    <n v="0.076"/>
    <n v="0.2775"/>
    <n v="12"/>
    <n v="143.40382165605101"/>
    <n v="3.31621337579618"/>
    <n v="8.6341050955414"/>
    <n v="4.6905"/>
    <n v="3.9436050955414"/>
    <n v="47.32326114649685"/>
    <n v="15.44"/>
    <n v="0.33"/>
    <n v="11.95031847133758"/>
    <n v="0.33"/>
    <n v="11.95031847133758"/>
    <n v="1.2"/>
    <n v="18.528"/>
    <n v="0"/>
    <n v="-0.22601564304808"/>
    <s v="DENTRO DA META"/>
    <x v="0"/>
    <n v="-3.48968152866242"/>
    <e v="#N/A" f="0" cp="0"/>
    <n v="76.32000000000001"/>
    <n v="56.286"/>
    <n v="143.4038216560510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95219"/>
    <s v="MT GRANOLA CACAU NIBS 800G"/>
    <x v="10"/>
    <m/>
    <m/>
    <m/>
    <s v="UN"/>
    <n v="12"/>
    <m/>
    <s v="PRODUTO"/>
    <s v="UNILEVER"/>
    <n v="19.19"/>
    <n v="5.037375"/>
    <m/>
    <m/>
    <m/>
    <m/>
    <n v="14.152625"/>
    <n v="0.0102"/>
    <n v="0.0048"/>
    <n v="0.17"/>
    <n v="0.0165"/>
    <n v="0.076"/>
    <n v="0.2775"/>
    <n v="12"/>
    <n v="432.69171974522305"/>
    <n v="10.00599601910828"/>
    <n v="26.05164729299364"/>
    <n v="14.152625"/>
    <n v="11.89902229299364"/>
    <n v="142.78826751592368"/>
    <n v="33.98"/>
    <n v="0.33"/>
    <n v="36.05764331210192"/>
    <n v="0.33"/>
    <n v="36.05764331210192"/>
    <n v="1.2"/>
    <n v="40.776"/>
    <n v="0"/>
    <n v="0.0611431227811"/>
    <s v="DENTRO DA META"/>
    <x v="0"/>
    <n v="2.07764331210193"/>
    <e v="#N/A" f="0" cp="0"/>
    <n v="230.28000000000003"/>
    <n v="169.83150000000001"/>
    <n v="432.69171974522305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5467"/>
    <s v="MT GRANOLA COCO ORG 200G"/>
    <x v="10"/>
    <m/>
    <m/>
    <m/>
    <s v="UN"/>
    <n v="12"/>
    <m/>
    <s v="PRODUTO"/>
    <s v="UNILEVER"/>
    <n v="6.36"/>
    <n v="1.6695"/>
    <m/>
    <m/>
    <m/>
    <m/>
    <n v="4.6905"/>
    <n v="0.0102"/>
    <n v="0.0048"/>
    <n v="0.17"/>
    <n v="0.0165"/>
    <n v="0.076"/>
    <n v="0.2775"/>
    <n v="12"/>
    <n v="143.40382165605101"/>
    <n v="3.31621337579618"/>
    <n v="8.6341050955414"/>
    <n v="4.6905"/>
    <n v="3.9436050955414"/>
    <n v="47.32326114649685"/>
    <n v="17.5"/>
    <n v="0.33"/>
    <n v="11.95031847133758"/>
    <n v="0.33"/>
    <n v="11.95031847133758"/>
    <n v="1.2"/>
    <n v="21"/>
    <n v="0"/>
    <n v="-0.31712465878071"/>
    <s v="DENTRO DA META"/>
    <x v="0"/>
    <n v="-5.54968152866242"/>
    <e v="#N/A" f="0" cp="0"/>
    <n v="76.32000000000001"/>
    <n v="56.286"/>
    <n v="143.4038216560510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72104"/>
    <s v="MT GRANOLA FRUTAS E MEL S/ACUCAR 250G"/>
    <x v="10"/>
    <m/>
    <m/>
    <m/>
    <s v="UN"/>
    <n v="12"/>
    <m/>
    <s v="PRODUTO"/>
    <s v="UNILEVER"/>
    <n v="6.36"/>
    <n v="1.6695"/>
    <m/>
    <m/>
    <m/>
    <m/>
    <n v="4.6905"/>
    <n v="0.0102"/>
    <n v="0.0048"/>
    <n v="0.17"/>
    <n v="0.0165"/>
    <n v="0.076"/>
    <n v="0.2775"/>
    <n v="12"/>
    <n v="143.40382165605101"/>
    <n v="3.31621337579618"/>
    <n v="8.6341050955414"/>
    <n v="4.6905"/>
    <n v="3.9436050955414"/>
    <n v="47.32326114649685"/>
    <n v="15.44"/>
    <n v="0.33"/>
    <n v="11.95031847133758"/>
    <n v="0.33"/>
    <n v="11.95031847133758"/>
    <n v="1.2"/>
    <n v="18.528"/>
    <n v="0"/>
    <n v="-0.22601564304808"/>
    <s v="DENTRO DA META"/>
    <x v="0"/>
    <n v="-3.48968152866242"/>
    <e v="#N/A" f="0" cp="0"/>
    <n v="76.32000000000001"/>
    <n v="56.286"/>
    <n v="143.4038216560510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72111"/>
    <s v="MT GRANOLA FRUTAS E MEL S/ACUCAR 800G"/>
    <x v="10"/>
    <m/>
    <m/>
    <m/>
    <s v="UN"/>
    <n v="12"/>
    <m/>
    <s v="PRODUTO"/>
    <s v="UNILEVER"/>
    <n v="19.19"/>
    <n v="5.037375"/>
    <m/>
    <m/>
    <m/>
    <m/>
    <n v="14.152625"/>
    <n v="0.0102"/>
    <n v="0.0048"/>
    <n v="0.17"/>
    <n v="0.0165"/>
    <n v="0.076"/>
    <n v="0.2775"/>
    <n v="12"/>
    <n v="432.69171974522305"/>
    <n v="10.00599601910828"/>
    <n v="26.05164729299364"/>
    <n v="14.152625"/>
    <n v="11.89902229299364"/>
    <n v="142.78826751592368"/>
    <n v="33.98"/>
    <n v="0.33"/>
    <n v="36.05764331210192"/>
    <n v="0.33"/>
    <n v="36.05764331210192"/>
    <n v="1.2"/>
    <n v="40.776"/>
    <n v="0"/>
    <n v="0.0611431227811"/>
    <s v="DENTRO DA META"/>
    <x v="0"/>
    <n v="2.07764331210193"/>
    <e v="#N/A" f="0" cp="0"/>
    <n v="230.28000000000003"/>
    <n v="169.83150000000001"/>
    <n v="432.69171974522305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5443"/>
    <s v="MT GRANOLA TRAD C/CASTANHAS 800G"/>
    <x v="10"/>
    <m/>
    <m/>
    <m/>
    <s v="UN"/>
    <n v="12"/>
    <m/>
    <s v="PRODUTO"/>
    <s v="UNILEVER"/>
    <n v="19.19"/>
    <n v="5.037375"/>
    <m/>
    <m/>
    <m/>
    <m/>
    <n v="14.152625"/>
    <n v="0.0102"/>
    <n v="0.0048"/>
    <n v="0.17"/>
    <n v="0.0165"/>
    <n v="0.076"/>
    <n v="0.2775"/>
    <n v="12"/>
    <n v="432.69171974522305"/>
    <n v="10.00599601910828"/>
    <n v="26.05164729299364"/>
    <n v="14.152625"/>
    <n v="11.89902229299364"/>
    <n v="142.78826751592368"/>
    <n v="33.98"/>
    <n v="0.33"/>
    <n v="36.05764331210192"/>
    <n v="0.33"/>
    <n v="36.05764331210192"/>
    <n v="1.2"/>
    <n v="40.776"/>
    <n v="0"/>
    <n v="0.0611431227811"/>
    <s v="DENTRO DA META"/>
    <x v="0"/>
    <n v="2.07764331210193"/>
    <e v="#N/A" f="0" cp="0"/>
    <n v="230.28000000000003"/>
    <n v="169.83150000000001"/>
    <n v="432.69171974522305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72005"/>
    <s v="MT GRANOLA TRAD C/CASTANHAS MEL 250G"/>
    <x v="10"/>
    <m/>
    <m/>
    <m/>
    <s v="UN"/>
    <n v="12"/>
    <m/>
    <s v="PRODUTO"/>
    <s v="UNILEVER"/>
    <n v="6.36"/>
    <n v="1.6695"/>
    <m/>
    <m/>
    <m/>
    <m/>
    <n v="4.6905"/>
    <n v="0.0102"/>
    <n v="0.0048"/>
    <n v="0.17"/>
    <n v="0.0165"/>
    <n v="0.076"/>
    <n v="0.2775"/>
    <n v="12"/>
    <n v="143.40382165605101"/>
    <n v="3.31621337579618"/>
    <n v="8.6341050955414"/>
    <n v="4.6905"/>
    <n v="3.9436050955414"/>
    <n v="47.32326114649685"/>
    <n v="15.44"/>
    <n v="0.33"/>
    <n v="11.95031847133758"/>
    <n v="0.33"/>
    <n v="11.95031847133758"/>
    <n v="1.2"/>
    <n v="18.528"/>
    <n v="0"/>
    <n v="-0.22601564304808"/>
    <s v="DENTRO DA META"/>
    <x v="0"/>
    <n v="-3.48968152866242"/>
    <e v="#N/A" f="0" cp="0"/>
    <n v="76.32000000000001"/>
    <n v="56.286"/>
    <n v="143.4038216560510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0519"/>
    <s v="MT GRAO DE BICO ORG 400G"/>
    <x v="10"/>
    <m/>
    <m/>
    <m/>
    <s v="UN"/>
    <n v="12"/>
    <m/>
    <s v="PRODUTO"/>
    <s v="UNILEVER"/>
    <n v="12.76"/>
    <n v="3.3495"/>
    <m/>
    <m/>
    <m/>
    <m/>
    <n v="9.4105"/>
    <n v="0.0102"/>
    <n v="0.0048"/>
    <n v="0.17"/>
    <n v="0.0165"/>
    <n v="0.076"/>
    <n v="0.2775"/>
    <n v="12"/>
    <n v="287.70955414012741"/>
    <n v="6.65328343949045"/>
    <n v="17.3225127388535"/>
    <n v="9.4105"/>
    <n v="7.91201273885351"/>
    <n v="94.94415286624206"/>
    <n v="28.83"/>
    <n v="0.33"/>
    <n v="23.97579617834395"/>
    <n v="0.33"/>
    <n v="23.97579617834395"/>
    <n v="1.2"/>
    <n v="34.596"/>
    <n v="0"/>
    <n v="-0.16837335489615"/>
    <s v="DENTRO DA META"/>
    <x v="0"/>
    <n v="-4.85420382165605"/>
    <e v="#N/A" f="0" cp="0"/>
    <n v="153.12"/>
    <n v="112.92599999999999"/>
    <n v="287.7095541401274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2520"/>
    <s v="MT GRAOS ORG QUINOA 250G"/>
    <x v="10"/>
    <m/>
    <m/>
    <m/>
    <s v="UN"/>
    <n v="12"/>
    <m/>
    <s v="PRODUTO"/>
    <s v="UNILEVER"/>
    <n v="18.61"/>
    <n v="4.885125"/>
    <m/>
    <m/>
    <m/>
    <m/>
    <n v="13.724875"/>
    <n v="0.0102"/>
    <n v="0.0048"/>
    <n v="0.17"/>
    <n v="0.0165"/>
    <n v="0.076"/>
    <n v="0.2775"/>
    <n v="12"/>
    <n v="419.6140127388536"/>
    <n v="9.70357404458599"/>
    <n v="25.26426035031847"/>
    <n v="13.724875"/>
    <n v="11.53938535031847"/>
    <n v="138.47262420382168"/>
    <n v="35.01"/>
    <n v="0.33"/>
    <n v="34.96783439490446"/>
    <n v="0.33"/>
    <n v="34.96783439490446"/>
    <n v="1.2"/>
    <n v="42.01199999999999"/>
    <n v="0"/>
    <n v="-0.00120438746345"/>
    <s v="DENTRO DA META"/>
    <x v="0"/>
    <n v="-0.04216560509553"/>
    <e v="#N/A" f="0" cp="0"/>
    <n v="223.31999999999999"/>
    <n v="164.6985"/>
    <n v="419.6140127388536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41322"/>
    <s v="MT MARISSIMO SAL MOIDO IODADO 500G"/>
    <x v="10"/>
    <m/>
    <m/>
    <m/>
    <s v="UN"/>
    <n v="12"/>
    <m/>
    <s v="PRODUTO"/>
    <s v="UNILEVER"/>
    <n v="3.18"/>
    <n v="0.83475"/>
    <m/>
    <m/>
    <m/>
    <m/>
    <n v="2.34525"/>
    <n v="0.0102"/>
    <n v="0.0048"/>
    <n v="0.17"/>
    <n v="0.0165"/>
    <n v="0.076"/>
    <n v="0.2775"/>
    <n v="12"/>
    <n v="71.7019108280255"/>
    <n v="1.65810668789809"/>
    <n v="4.3170525477707"/>
    <n v="2.34525"/>
    <n v="1.9718025477707"/>
    <n v="23.66163057324842"/>
    <n v="5.93"/>
    <n v="0.33"/>
    <n v="5.97515923566879"/>
    <n v="0.33"/>
    <n v="5.97515923566879"/>
    <n v="1.2"/>
    <n v="7.116"/>
    <n v="0"/>
    <n v="0.00761538544162"/>
    <s v="DENTRO DA META"/>
    <x v="0"/>
    <n v="0.04515923566879"/>
    <e v="#N/A" f="0" cp="0"/>
    <n v="38.16"/>
    <n v="28.143"/>
    <n v="71.7019108280255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72500"/>
    <s v="MT REMIX MIX CAST BRASILEIRAS 25G"/>
    <x v="10"/>
    <m/>
    <m/>
    <m/>
    <s v="UN"/>
    <n v="12"/>
    <m/>
    <s v="PRODUTO"/>
    <s v="UNILEVER"/>
    <n v="2.18"/>
    <n v="0.57225"/>
    <m/>
    <m/>
    <m/>
    <m/>
    <n v="1.60775"/>
    <n v="0.0102"/>
    <n v="0.0048"/>
    <n v="0.17"/>
    <n v="0.0165"/>
    <n v="0.076"/>
    <n v="0.2775"/>
    <n v="12"/>
    <n v="49.15414012738856"/>
    <n v="1.13668949044586"/>
    <n v="2.95948885350319"/>
    <n v="1.60775"/>
    <n v="1.35173885350319"/>
    <n v="16.22086624203823"/>
    <n v="5.86"/>
    <n v="0.33"/>
    <n v="4.09617834394905"/>
    <n v="0.33"/>
    <n v="4.09617834394905"/>
    <n v="1.2"/>
    <n v="7.032"/>
    <n v="0"/>
    <n v="-0.30099345666399"/>
    <s v="DENTRO DA META"/>
    <x v="0"/>
    <n v="-1.76382165605095"/>
    <e v="#N/A" f="0" cp="0"/>
    <n v="26.16"/>
    <n v="19.293"/>
    <n v="49.15414012738856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72555"/>
    <s v="MT REMIX MIX FRUT ACAI 25G"/>
    <x v="10"/>
    <m/>
    <m/>
    <m/>
    <s v="UN"/>
    <n v="12"/>
    <m/>
    <s v="PRODUTO"/>
    <s v="UNILEVER"/>
    <n v="2.18"/>
    <n v="0.57225"/>
    <m/>
    <m/>
    <m/>
    <m/>
    <n v="1.60775"/>
    <n v="0.0102"/>
    <n v="0.0048"/>
    <n v="0.17"/>
    <n v="0.0165"/>
    <n v="0.076"/>
    <n v="0.2775"/>
    <n v="12"/>
    <n v="49.15414012738856"/>
    <n v="1.13668949044586"/>
    <n v="2.95948885350319"/>
    <n v="1.60775"/>
    <n v="1.35173885350319"/>
    <n v="16.22086624203823"/>
    <n v="6.17"/>
    <n v="0.33"/>
    <n v="4.09617834394905"/>
    <n v="0.33"/>
    <n v="4.09617834394905"/>
    <n v="1.2"/>
    <n v="7.404"/>
    <n v="0"/>
    <n v="-0.33611372059173"/>
    <s v="DENTRO DA META"/>
    <x v="0"/>
    <n v="-2.07382165605095"/>
    <e v="#N/A" f="0" cp="0"/>
    <n v="26.16"/>
    <n v="19.293"/>
    <n v="49.15414012738856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72609"/>
    <s v="MT REMIX MIX FRUT CACAU 25G"/>
    <x v="10"/>
    <m/>
    <m/>
    <m/>
    <s v="UN"/>
    <n v="12"/>
    <m/>
    <s v="PRODUTO"/>
    <s v="UNILEVER"/>
    <n v="2.18"/>
    <n v="0.57225"/>
    <m/>
    <m/>
    <m/>
    <m/>
    <n v="1.60775"/>
    <n v="0.0102"/>
    <n v="0.0048"/>
    <n v="0.17"/>
    <n v="0.0165"/>
    <n v="0.076"/>
    <n v="0.2775"/>
    <n v="12"/>
    <n v="49.15414012738856"/>
    <n v="1.13668949044586"/>
    <n v="2.95948885350319"/>
    <n v="1.60775"/>
    <n v="1.35173885350319"/>
    <n v="16.22086624203823"/>
    <n v="6.17"/>
    <n v="0.33"/>
    <n v="4.09617834394905"/>
    <n v="0.33"/>
    <n v="4.09617834394905"/>
    <n v="1.2"/>
    <n v="7.404"/>
    <n v="0"/>
    <n v="-0.33611372059173"/>
    <s v="DENTRO DA META"/>
    <x v="0"/>
    <n v="-2.07382165605095"/>
    <e v="#N/A" f="0" cp="0"/>
    <n v="26.16"/>
    <n v="19.293"/>
    <n v="49.15414012738856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72623"/>
    <s v="MT REMIX SEMENTES 9X25G"/>
    <x v="10"/>
    <m/>
    <m/>
    <m/>
    <s v="UN"/>
    <n v="12"/>
    <m/>
    <s v="PRODUTO"/>
    <s v="UNILEVER"/>
    <n v="2.19"/>
    <n v="0.574875"/>
    <m/>
    <m/>
    <m/>
    <m/>
    <n v="1.615125"/>
    <n v="0.0102"/>
    <n v="0.0048"/>
    <n v="0.17"/>
    <n v="0.0165"/>
    <n v="0.076"/>
    <n v="0.2775"/>
    <n v="12"/>
    <n v="49.37961783439491"/>
    <n v="1.14190366242038"/>
    <n v="2.97306449044586"/>
    <n v="1.615125"/>
    <n v="1.35793949044586"/>
    <n v="16.29527388535032"/>
    <n v="6.17"/>
    <n v="0.33"/>
    <n v="4.11496815286624"/>
    <n v="0.33"/>
    <n v="4.11496815286624"/>
    <n v="1.2"/>
    <n v="7.404"/>
    <n v="0"/>
    <n v="-0.33306837068618"/>
    <s v="DENTRO DA META"/>
    <x v="0"/>
    <n v="-2.05503184713376"/>
    <e v="#N/A" f="0" cp="0"/>
    <n v="26.28"/>
    <n v="19.3815"/>
    <n v="49.3796178343949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2421"/>
    <s v="MT RITTO MIST GRAOS INT 7 CEREAIS 500G"/>
    <x v="10"/>
    <m/>
    <m/>
    <m/>
    <s v="UN"/>
    <n v="12"/>
    <m/>
    <s v="PRODUTO"/>
    <s v="UNILEVER"/>
    <n v="9.45"/>
    <n v="2.480625"/>
    <m/>
    <m/>
    <m/>
    <m/>
    <n v="6.969375"/>
    <n v="0.0102"/>
    <n v="0.0048"/>
    <n v="0.17"/>
    <n v="0.0165"/>
    <n v="0.076"/>
    <n v="0.2775"/>
    <n v="12"/>
    <n v="213.07643312101914"/>
    <n v="4.92739251592357"/>
    <n v="12.82897691082803"/>
    <n v="6.969375"/>
    <n v="5.85960191082803"/>
    <n v="70.31522292993631"/>
    <m/>
    <n v="0.33"/>
    <n v="17.75636942675159"/>
    <n v="0.33"/>
    <n v="17.75636942675159"/>
    <n v="1.2"/>
    <s/>
    <n v="0"/>
    <s/>
    <s v="DENTRO DA META"/>
    <x v="2"/>
    <n v="17.75636942675159"/>
    <e v="#N/A" f="0" cp="0"/>
    <n v="113.39999999999999"/>
    <n v="83.63249999999999"/>
    <n v="213.07643312101914"/>
    <x v="2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2438"/>
    <s v="MT RITTO MIST GRAOS INT PTO FEITO 500G"/>
    <x v="10"/>
    <m/>
    <m/>
    <m/>
    <s v="UN"/>
    <n v="12"/>
    <m/>
    <s v="PRODUTO"/>
    <s v="UNILEVER"/>
    <n v="9.45"/>
    <n v="2.480625"/>
    <m/>
    <m/>
    <m/>
    <m/>
    <n v="6.969375"/>
    <n v="0.0102"/>
    <n v="0.0048"/>
    <n v="0.17"/>
    <n v="0.0165"/>
    <n v="0.076"/>
    <n v="0.2775"/>
    <n v="12"/>
    <n v="213.07643312101914"/>
    <n v="4.92739251592357"/>
    <n v="12.82897691082803"/>
    <n v="6.969375"/>
    <n v="5.85960191082803"/>
    <n v="70.31522292993631"/>
    <m/>
    <n v="0.33"/>
    <n v="17.75636942675159"/>
    <n v="0.33"/>
    <n v="17.75636942675159"/>
    <n v="1.2"/>
    <s/>
    <n v="0"/>
    <s/>
    <s v="DENTRO DA META"/>
    <x v="2"/>
    <n v="17.75636942675159"/>
    <e v="#N/A" f="0" cp="0"/>
    <n v="113.39999999999999"/>
    <n v="83.63249999999999"/>
    <n v="213.07643312101914"/>
    <x v="2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41551"/>
    <s v="MT SEMENTE LINHACA INT 200G"/>
    <x v="10"/>
    <m/>
    <m/>
    <m/>
    <s v="UN"/>
    <n v="12"/>
    <m/>
    <s v="PRODUTO"/>
    <s v="UNILEVER"/>
    <n v="3.97"/>
    <n v="1.042125"/>
    <m/>
    <m/>
    <m/>
    <m/>
    <n v="2.927875"/>
    <n v="0.0102"/>
    <n v="0.0048"/>
    <n v="0.17"/>
    <n v="0.0165"/>
    <n v="0.076"/>
    <n v="0.2775"/>
    <n v="12"/>
    <n v="89.5146496815287"/>
    <n v="2.07002627388535"/>
    <n v="5.38952786624204"/>
    <n v="2.927875"/>
    <n v="2.46165286624204"/>
    <n v="29.53983439490448"/>
    <n v="13.38"/>
    <n v="0.33"/>
    <n v="7.45955414012739"/>
    <n v="0.33"/>
    <n v="7.45955414012739"/>
    <n v="1.2"/>
    <n v="16.056"/>
    <n v="0"/>
    <n v="-0.44248474289033"/>
    <s v="DENTRO DA META"/>
    <x v="0"/>
    <n v="-5.92044585987261"/>
    <e v="#N/A" f="0" cp="0"/>
    <n v="47.64"/>
    <n v="35.1345"/>
    <n v="89.514649681528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1615"/>
    <s v="MT SEMENTE ORG CHIA 100G"/>
    <x v="10"/>
    <m/>
    <m/>
    <m/>
    <s v="UN"/>
    <n v="12"/>
    <m/>
    <s v="PRODUTO"/>
    <s v="UNILEVER"/>
    <n v="5.27"/>
    <n v="1.383375"/>
    <m/>
    <m/>
    <m/>
    <m/>
    <n v="3.886625"/>
    <n v="0.0102"/>
    <n v="0.0048"/>
    <n v="0.17"/>
    <n v="0.0165"/>
    <n v="0.076"/>
    <n v="0.2775"/>
    <n v="12"/>
    <n v="118.82675159235671"/>
    <n v="2.74786863057325"/>
    <n v="7.15436066878981"/>
    <n v="3.886625"/>
    <n v="3.26773566878981"/>
    <n v="39.21282802547772"/>
    <n v="14"/>
    <n v="0.33"/>
    <n v="9.90222929936306"/>
    <n v="0.33"/>
    <n v="9.90222929936306"/>
    <n v="1.2"/>
    <n v="16.8"/>
    <n v="0"/>
    <n v="-0.29269790718835"/>
    <s v="DENTRO DA META"/>
    <x v="0"/>
    <n v="-4.09777070063694"/>
    <e v="#N/A" f="0" cp="0"/>
    <n v="63.23999999999999"/>
    <n v="46.6395"/>
    <n v="118.8267515923567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2596"/>
    <s v="MT SNACK CHIPS BATATA DOCE ERVAS 32G"/>
    <x v="10"/>
    <m/>
    <m/>
    <m/>
    <s v="UN"/>
    <n v="12"/>
    <m/>
    <s v="PRODUTO"/>
    <s v="UNILEVER"/>
    <n v="3.84"/>
    <n v="1.008"/>
    <m/>
    <m/>
    <m/>
    <m/>
    <n v="2.832"/>
    <n v="0.0102"/>
    <n v="0.0048"/>
    <n v="0.17"/>
    <n v="0.0165"/>
    <n v="0.076"/>
    <n v="0.2775"/>
    <n v="12"/>
    <n v="86.58343949044587"/>
    <n v="2.00224203821656"/>
    <n v="5.21304458598726"/>
    <n v="2.832"/>
    <n v="2.38104458598726"/>
    <n v="28.57253503184715"/>
    <n v="6.79"/>
    <n v="0.33"/>
    <n v="7.21528662420382"/>
    <n v="0.33"/>
    <n v="7.21528662420382"/>
    <n v="1.2"/>
    <n v="8.148"/>
    <n v="0"/>
    <n v="0.06263425982383"/>
    <s v="DENTRO DA META"/>
    <x v="0"/>
    <n v="0.42528662420382"/>
    <e v="#N/A" f="0" cp="0"/>
    <n v="46.08"/>
    <n v="33.98399999999999"/>
    <n v="86.5834394904458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8010"/>
    <s v="MT SNACK CHIPS BATATA DOCE ORG 32G"/>
    <x v="10"/>
    <m/>
    <m/>
    <m/>
    <s v="UN"/>
    <n v="12"/>
    <m/>
    <s v="PRODUTO"/>
    <s v="UNILEVER"/>
    <n v="3.84"/>
    <n v="1.008"/>
    <m/>
    <m/>
    <m/>
    <m/>
    <n v="2.832"/>
    <n v="0.0102"/>
    <n v="0.0048"/>
    <n v="0.17"/>
    <n v="0.0165"/>
    <n v="0.076"/>
    <n v="0.2775"/>
    <n v="12"/>
    <n v="86.58343949044587"/>
    <n v="2.00224203821656"/>
    <n v="5.21304458598726"/>
    <n v="2.832"/>
    <n v="2.38104458598726"/>
    <n v="28.57253503184715"/>
    <n v="6.79"/>
    <n v="0.33"/>
    <n v="7.21528662420382"/>
    <n v="0.33"/>
    <n v="7.21528662420382"/>
    <n v="1.2"/>
    <n v="8.148"/>
    <n v="0"/>
    <n v="0.06263425982383"/>
    <s v="DENTRO DA META"/>
    <x v="0"/>
    <n v="0.42528662420382"/>
    <e v="#N/A" f="0" cp="0"/>
    <n v="46.08"/>
    <n v="33.98399999999999"/>
    <n v="86.5834394904458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8003"/>
    <s v="MT SNACK CHIPS BATATA RUSTICA 32G"/>
    <x v="10"/>
    <m/>
    <m/>
    <m/>
    <s v="UN"/>
    <n v="12"/>
    <m/>
    <s v="PRODUTO"/>
    <s v="UNILEVER"/>
    <n v="3.82"/>
    <n v="1.00275"/>
    <m/>
    <m/>
    <m/>
    <m/>
    <n v="2.81725"/>
    <n v="0.0102"/>
    <n v="0.0048"/>
    <n v="0.17"/>
    <n v="0.0165"/>
    <n v="0.076"/>
    <n v="0.2775"/>
    <n v="12"/>
    <n v="86.13248407643313"/>
    <n v="1.99181369426752"/>
    <n v="5.18589331210191"/>
    <n v="2.81725"/>
    <n v="2.36864331210191"/>
    <n v="28.42371974522294"/>
    <n v="6.79"/>
    <n v="0.33"/>
    <n v="7.17770700636943"/>
    <n v="0.33"/>
    <n v="7.17770700636943"/>
    <n v="1.2"/>
    <n v="8.148"/>
    <n v="0"/>
    <n v="0.05709970638725"/>
    <s v="DENTRO DA META"/>
    <x v="0"/>
    <n v="0.38770700636943"/>
    <e v="#N/A" f="0" cp="0"/>
    <n v="45.84"/>
    <n v="33.807"/>
    <n v="86.13248407643313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2589"/>
    <s v="MT SNACK CHIPS BATATA SOUR CREAM 32G"/>
    <x v="10"/>
    <m/>
    <m/>
    <m/>
    <s v="UN"/>
    <n v="12"/>
    <m/>
    <s v="PRODUTO"/>
    <s v="UNILEVER"/>
    <n v="3.82"/>
    <n v="1.00275"/>
    <m/>
    <m/>
    <m/>
    <m/>
    <n v="2.81725"/>
    <n v="0.0102"/>
    <n v="0.0048"/>
    <n v="0.17"/>
    <n v="0.0165"/>
    <n v="0.076"/>
    <n v="0.2775"/>
    <n v="12"/>
    <n v="86.13248407643313"/>
    <n v="1.99181369426752"/>
    <n v="5.18589331210191"/>
    <n v="2.81725"/>
    <n v="2.36864331210191"/>
    <n v="28.42371974522294"/>
    <n v="6.79"/>
    <n v="0.33"/>
    <n v="7.17770700636943"/>
    <n v="0.33"/>
    <n v="7.17770700636943"/>
    <n v="1.2"/>
    <n v="8.148"/>
    <n v="0"/>
    <n v="0.05709970638725"/>
    <s v="DENTRO DA META"/>
    <x v="0"/>
    <n v="0.38770700636943"/>
    <e v="#N/A" f="0" cp="0"/>
    <n v="45.84"/>
    <n v="33.807"/>
    <n v="86.13248407643313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679"/>
    <s v="MT SNACK CHIPS MACA 32G"/>
    <x v="10"/>
    <m/>
    <m/>
    <m/>
    <s v="UN"/>
    <n v="12"/>
    <m/>
    <s v="PRODUTO"/>
    <s v="UNILEVER"/>
    <n v="3.52"/>
    <n v="0.924"/>
    <m/>
    <m/>
    <m/>
    <m/>
    <n v="2.596"/>
    <n v="0.0102"/>
    <n v="0.0048"/>
    <n v="0.17"/>
    <n v="0.0165"/>
    <n v="0.076"/>
    <n v="0.2775"/>
    <n v="12"/>
    <n v="79.36815286624207"/>
    <n v="1.83538853503185"/>
    <n v="4.77862420382166"/>
    <n v="2.596"/>
    <n v="2.18262420382166"/>
    <n v="26.19149044585988"/>
    <n v="8.95"/>
    <n v="0.33"/>
    <n v="6.61401273885351"/>
    <n v="0.33"/>
    <n v="6.61401273885351"/>
    <n v="1.2"/>
    <n v="10.74"/>
    <n v="0"/>
    <n v="-0.26100416325659"/>
    <s v="DENTRO DA META"/>
    <x v="0"/>
    <n v="-2.33598726114649"/>
    <e v="#N/A" f="0" cp="0"/>
    <n v="42.24"/>
    <n v="31.152"/>
    <n v="79.3681528662420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662"/>
    <s v="MT SNACK PIP ORG CACAU 45G"/>
    <x v="10"/>
    <m/>
    <m/>
    <m/>
    <s v="UN"/>
    <n v="12"/>
    <m/>
    <s v="PRODUTO"/>
    <s v="UNILEVER"/>
    <n v="3.94"/>
    <n v="1.03425"/>
    <m/>
    <m/>
    <m/>
    <m/>
    <n v="2.90575"/>
    <n v="0.0102"/>
    <n v="0.0048"/>
    <n v="0.17"/>
    <n v="0.0165"/>
    <n v="0.076"/>
    <n v="0.2775"/>
    <n v="12"/>
    <n v="88.83821656050958"/>
    <n v="2.05438375796178"/>
    <n v="5.34880095541401"/>
    <n v="2.90575"/>
    <n v="2.44305095541401"/>
    <n v="29.31661146496816"/>
    <n v="7.82"/>
    <n v="0.33"/>
    <n v="7.4031847133758"/>
    <n v="0.33"/>
    <n v="7.4031847133758"/>
    <n v="1.2"/>
    <n v="9.384"/>
    <n v="0"/>
    <n v="-0.05330118754785"/>
    <s v="DENTRO DA META"/>
    <x v="0"/>
    <n v="-0.4168152866242"/>
    <e v="#N/A" f="0" cp="0"/>
    <n v="47.28"/>
    <n v="34.869"/>
    <n v="88.83821656050958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2619"/>
    <s v="MT SNACK PIP ORG CACAU 83G"/>
    <x v="10"/>
    <m/>
    <m/>
    <m/>
    <s v="UN"/>
    <n v="12"/>
    <m/>
    <s v="PRODUTO"/>
    <s v="UNILEVER"/>
    <n v="3.94"/>
    <n v="1.03425"/>
    <m/>
    <m/>
    <m/>
    <m/>
    <n v="2.90575"/>
    <n v="0.0102"/>
    <n v="0.0048"/>
    <n v="0.17"/>
    <n v="0.0165"/>
    <n v="0.076"/>
    <n v="0.2775"/>
    <n v="12"/>
    <n v="88.83821656050958"/>
    <n v="2.05438375796178"/>
    <n v="5.34880095541401"/>
    <n v="2.90575"/>
    <n v="2.44305095541401"/>
    <n v="29.31661146496816"/>
    <n v="10.89"/>
    <n v="0.33"/>
    <n v="7.4031847133758"/>
    <n v="0.33"/>
    <n v="7.4031847133758"/>
    <n v="1.2"/>
    <n v="13.068"/>
    <n v="0"/>
    <n v="-0.32018505845952"/>
    <s v="DENTRO DA META"/>
    <x v="0"/>
    <n v="-3.4868152866242"/>
    <e v="#N/A" f="0" cp="0"/>
    <n v="47.28"/>
    <n v="34.869"/>
    <n v="88.83821656050958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655"/>
    <s v="MT SNACK PIP ORG MASCAVO 40G"/>
    <x v="10"/>
    <m/>
    <m/>
    <m/>
    <s v="UN"/>
    <n v="12"/>
    <m/>
    <s v="PRODUTO"/>
    <s v="UNILEVER"/>
    <n v="3.94"/>
    <n v="1.03425"/>
    <m/>
    <m/>
    <m/>
    <m/>
    <n v="2.90575"/>
    <n v="0.0102"/>
    <n v="0.0048"/>
    <n v="0.17"/>
    <n v="0.0165"/>
    <n v="0.076"/>
    <n v="0.2775"/>
    <n v="12"/>
    <n v="88.83821656050958"/>
    <n v="2.05438375796178"/>
    <n v="5.34880095541401"/>
    <n v="2.90575"/>
    <n v="2.44305095541401"/>
    <n v="29.31661146496816"/>
    <n v="7.82"/>
    <n v="0.33"/>
    <n v="7.4031847133758"/>
    <n v="0.33"/>
    <n v="7.4031847133758"/>
    <n v="1.2"/>
    <n v="9.384"/>
    <n v="0"/>
    <n v="-0.05330118754785"/>
    <s v="DENTRO DA META"/>
    <x v="0"/>
    <n v="-0.4168152866242"/>
    <e v="#N/A" f="0" cp="0"/>
    <n v="47.28"/>
    <n v="34.869"/>
    <n v="88.83821656050958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2602"/>
    <s v="MT SNACK PIP ORG ROSA 35G"/>
    <x v="10"/>
    <m/>
    <m/>
    <m/>
    <s v="UN"/>
    <n v="12"/>
    <m/>
    <s v="PRODUTO"/>
    <s v="UNILEVER"/>
    <n v="3.94"/>
    <n v="1.03425"/>
    <m/>
    <m/>
    <m/>
    <m/>
    <n v="2.90575"/>
    <n v="0.0102"/>
    <n v="0.0048"/>
    <n v="0.17"/>
    <n v="0.0165"/>
    <n v="0.076"/>
    <n v="0.2775"/>
    <n v="12"/>
    <n v="88.83821656050958"/>
    <n v="2.05438375796178"/>
    <n v="5.34880095541401"/>
    <n v="2.90575"/>
    <n v="2.44305095541401"/>
    <n v="29.31661146496816"/>
    <n v="7.82"/>
    <n v="0.33"/>
    <n v="7.4031847133758"/>
    <n v="0.33"/>
    <n v="7.4031847133758"/>
    <n v="1.2"/>
    <n v="9.384"/>
    <n v="0"/>
    <n v="-0.05330118754785"/>
    <s v="DENTRO DA META"/>
    <x v="0"/>
    <n v="-0.4168152866242"/>
    <e v="#N/A" f="0" cp="0"/>
    <n v="47.28"/>
    <n v="34.869"/>
    <n v="88.83821656050958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71862"/>
    <s v="MT TRATOFIT MIST FARINHA INT 200G"/>
    <x v="10"/>
    <m/>
    <m/>
    <m/>
    <s v="UN"/>
    <n v="12"/>
    <m/>
    <s v="PRODUTO"/>
    <s v="UNILEVER"/>
    <n v="7.03"/>
    <n v="1.845375"/>
    <m/>
    <m/>
    <m/>
    <m/>
    <n v="5.184625"/>
    <n v="0.0102"/>
    <n v="0.0048"/>
    <n v="0.17"/>
    <n v="0.0165"/>
    <n v="0.076"/>
    <n v="0.2775"/>
    <n v="12"/>
    <n v="158.51082802547774"/>
    <n v="3.66556289808917"/>
    <n v="9.54367277070064"/>
    <n v="5.184625"/>
    <n v="4.35904777070064"/>
    <n v="52.30857324840765"/>
    <n v="17.5"/>
    <n v="0.33"/>
    <n v="13.20923566878981"/>
    <n v="0.33"/>
    <n v="13.20923566878981"/>
    <n v="1.2"/>
    <n v="21"/>
    <n v="0"/>
    <n v="-0.24518653321201"/>
    <s v="DENTRO DA META"/>
    <x v="0"/>
    <n v="-4.29076433121019"/>
    <e v="#N/A" f="0" cp="0"/>
    <n v="84.36"/>
    <n v="62.21550000000001"/>
    <n v="158.5108280254777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71831"/>
    <s v="MT TRATOMIX MIST CER CAST SEM 200G"/>
    <x v="10"/>
    <m/>
    <m/>
    <m/>
    <s v="UN"/>
    <n v="12"/>
    <m/>
    <s v="PRODUTO"/>
    <s v="UNILEVER"/>
    <n v="7.03"/>
    <n v="1.845375"/>
    <m/>
    <m/>
    <m/>
    <m/>
    <n v="5.184625"/>
    <n v="0.0102"/>
    <n v="0.0048"/>
    <n v="0.17"/>
    <n v="0.0165"/>
    <n v="0.076"/>
    <n v="0.2775"/>
    <n v="12"/>
    <n v="158.51082802547774"/>
    <n v="3.66556289808917"/>
    <n v="9.54367277070064"/>
    <n v="5.184625"/>
    <n v="4.35904777070064"/>
    <n v="52.30857324840765"/>
    <n v="17.5"/>
    <n v="0.33"/>
    <n v="13.20923566878981"/>
    <n v="0.33"/>
    <n v="13.20923566878981"/>
    <n v="1.2"/>
    <n v="21"/>
    <n v="0"/>
    <n v="-0.24518653321201"/>
    <s v="DENTRO DA META"/>
    <x v="0"/>
    <n v="-4.29076433121019"/>
    <e v="#N/A" f="0" cp="0"/>
    <n v="84.36"/>
    <n v="62.21550000000001"/>
    <n v="158.5108280254777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204"/>
    <s v="MT TRIBOS BISC ORG INT AZE ERVAS 7X25G"/>
    <x v="10"/>
    <m/>
    <m/>
    <m/>
    <s v="UN"/>
    <n v="12"/>
    <m/>
    <s v="PRODUTO"/>
    <s v="UNILEVER"/>
    <n v="1.62"/>
    <n v="0.42525"/>
    <m/>
    <m/>
    <m/>
    <m/>
    <n v="1.19475"/>
    <n v="0.0102"/>
    <n v="0.0048"/>
    <n v="0.17"/>
    <n v="0.0165"/>
    <n v="0.076"/>
    <n v="0.2775"/>
    <n v="12"/>
    <n v="36.52738853503185"/>
    <n v="0.84469585987261"/>
    <n v="2.19925318471338"/>
    <n v="1.19475"/>
    <n v="1.00450318471338"/>
    <n v="12.05403821656052"/>
    <n v="4.83"/>
    <n v="0.33"/>
    <n v="3.04394904458599"/>
    <n v="0.33"/>
    <n v="3.04394904458599"/>
    <n v="1.2"/>
    <n v="5.796"/>
    <n v="0"/>
    <n v="-0.36978280650394"/>
    <s v="DENTRO DA META"/>
    <x v="0"/>
    <n v="-1.78605095541401"/>
    <e v="#N/A" f="0" cp="0"/>
    <n v="19.44"/>
    <n v="14.337"/>
    <n v="36.52738853503185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709"/>
    <s v="MT TRIBOS BISC ORG INT CACAU130G"/>
    <x v="10"/>
    <m/>
    <m/>
    <m/>
    <s v="UN"/>
    <n v="12"/>
    <m/>
    <s v="PRODUTO"/>
    <s v="UNILEVER"/>
    <n v="2.78"/>
    <n v="0.72975"/>
    <m/>
    <m/>
    <m/>
    <m/>
    <n v="2.05025"/>
    <n v="0.0102"/>
    <n v="0.0048"/>
    <n v="0.17"/>
    <n v="0.0165"/>
    <n v="0.076"/>
    <n v="0.2775"/>
    <n v="12"/>
    <n v="62.68280254777071"/>
    <n v="1.4495398089172"/>
    <n v="3.77402707006369"/>
    <n v="2.05025"/>
    <n v="1.72377707006369"/>
    <n v="20.68532484076434"/>
    <n v="6.17"/>
    <n v="0.33"/>
    <n v="5.22356687898089"/>
    <n v="0.33"/>
    <n v="5.22356687898089"/>
    <n v="1.2"/>
    <n v="7.404"/>
    <n v="0"/>
    <n v="-0.15339272625917"/>
    <s v="DENTRO DA META"/>
    <x v="0"/>
    <n v="-0.94643312101911"/>
    <e v="#N/A" f="0" cp="0"/>
    <n v="33.36"/>
    <n v="24.60299999999999"/>
    <n v="62.6828025477707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716"/>
    <s v="MT TRIBOS BISC ORG INT COCO 130G"/>
    <x v="10"/>
    <m/>
    <m/>
    <m/>
    <s v="UN"/>
    <n v="12"/>
    <m/>
    <s v="PRODUTO"/>
    <s v="UNILEVER"/>
    <n v="2.78"/>
    <n v="0.72975"/>
    <m/>
    <m/>
    <m/>
    <m/>
    <n v="2.05025"/>
    <n v="0.0102"/>
    <n v="0.0048"/>
    <n v="0.17"/>
    <n v="0.0165"/>
    <n v="0.076"/>
    <n v="0.2775"/>
    <n v="12"/>
    <n v="62.68280254777071"/>
    <n v="1.4495398089172"/>
    <n v="3.77402707006369"/>
    <n v="2.05025"/>
    <n v="1.72377707006369"/>
    <n v="20.68532484076434"/>
    <n v="6.17"/>
    <n v="0.33"/>
    <n v="5.22356687898089"/>
    <n v="0.33"/>
    <n v="5.22356687898089"/>
    <n v="1.2"/>
    <n v="7.404"/>
    <n v="0"/>
    <n v="-0.15339272625917"/>
    <s v="DENTRO DA META"/>
    <x v="0"/>
    <n v="-0.94643312101911"/>
    <e v="#N/A" f="0" cp="0"/>
    <n v="33.36"/>
    <n v="24.60299999999999"/>
    <n v="62.6828025477707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723"/>
    <s v="MT TRIBOS BISC ORG INT GRANOL MEL130G"/>
    <x v="10"/>
    <m/>
    <m/>
    <m/>
    <s v="UN"/>
    <n v="12"/>
    <m/>
    <s v="PRODUTO"/>
    <s v="UNILEVER"/>
    <n v="2.78"/>
    <n v="0.72975"/>
    <m/>
    <m/>
    <m/>
    <m/>
    <n v="2.05025"/>
    <n v="0.0102"/>
    <n v="0.0048"/>
    <n v="0.17"/>
    <n v="0.0165"/>
    <n v="0.076"/>
    <n v="0.2775"/>
    <n v="12"/>
    <n v="62.68280254777071"/>
    <n v="1.4495398089172"/>
    <n v="3.77402707006369"/>
    <n v="2.05025"/>
    <n v="1.72377707006369"/>
    <n v="20.68532484076434"/>
    <n v="6.17"/>
    <n v="0.33"/>
    <n v="5.22356687898089"/>
    <n v="0.33"/>
    <n v="5.22356687898089"/>
    <n v="1.2"/>
    <n v="7.404"/>
    <n v="0"/>
    <n v="-0.15339272625917"/>
    <s v="DENTRO DA META"/>
    <x v="0"/>
    <n v="-0.94643312101911"/>
    <e v="#N/A" f="0" cp="0"/>
    <n v="33.36"/>
    <n v="24.60299999999999"/>
    <n v="62.6828025477707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006"/>
    <s v="MT TRIBOS BISC SAL ORG INT AZE ERV50G"/>
    <x v="10"/>
    <m/>
    <m/>
    <m/>
    <s v="UN"/>
    <n v="12"/>
    <m/>
    <s v="PRODUTO"/>
    <s v="UNILEVER"/>
    <n v="2.58"/>
    <n v="0.67725"/>
    <m/>
    <m/>
    <m/>
    <m/>
    <n v="1.90275"/>
    <n v="0.0102"/>
    <n v="0.0048"/>
    <n v="0.17"/>
    <n v="0.0165"/>
    <n v="0.076"/>
    <n v="0.2775"/>
    <n v="12"/>
    <n v="58.17324840764334"/>
    <n v="1.34525636942675"/>
    <n v="3.50251433121019"/>
    <n v="1.90275"/>
    <n v="1.59976433121019"/>
    <n v="19.19717197452231"/>
    <n v="4.83"/>
    <n v="0.33"/>
    <n v="4.84777070063694"/>
    <n v="0.33"/>
    <n v="4.84777070063694"/>
    <n v="1.2"/>
    <n v="5.796"/>
    <n v="0"/>
    <n v="0.00367923408632"/>
    <s v="DENTRO DA META"/>
    <x v="0"/>
    <n v="0.01777070063694"/>
    <e v="#N/A" f="0" cp="0"/>
    <n v="30.96"/>
    <n v="22.833"/>
    <n v="58.1732484076433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044"/>
    <s v="MT TRIBOS BISC SAL ORG INT CEBOLA 50G"/>
    <x v="10"/>
    <m/>
    <m/>
    <m/>
    <s v="UN"/>
    <n v="12"/>
    <m/>
    <s v="PRODUTO"/>
    <s v="UNILEVER"/>
    <n v="2.58"/>
    <n v="0.67725"/>
    <m/>
    <m/>
    <m/>
    <m/>
    <n v="1.90275"/>
    <n v="0.0102"/>
    <n v="0.0048"/>
    <n v="0.17"/>
    <n v="0.0165"/>
    <n v="0.076"/>
    <n v="0.2775"/>
    <n v="12"/>
    <n v="58.17324840764334"/>
    <n v="1.34525636942675"/>
    <n v="3.50251433121019"/>
    <n v="1.90275"/>
    <n v="1.59976433121019"/>
    <n v="19.19717197452231"/>
    <n v="4.83"/>
    <n v="0.33"/>
    <n v="4.84777070063694"/>
    <n v="0.33"/>
    <n v="4.84777070063694"/>
    <n v="1.2"/>
    <n v="5.796"/>
    <n v="0"/>
    <n v="0.00367923408632"/>
    <s v="DENTRO DA META"/>
    <x v="0"/>
    <n v="0.01777070063694"/>
    <e v="#N/A" f="0" cp="0"/>
    <n v="30.96"/>
    <n v="22.833"/>
    <n v="58.1732484076433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020"/>
    <s v="MT TRIBOS BISC SAL ORG INT GERG 50G"/>
    <x v="10"/>
    <m/>
    <m/>
    <m/>
    <s v="UN"/>
    <n v="12"/>
    <m/>
    <s v="PRODUTO"/>
    <s v="UNILEVER"/>
    <n v="2.58"/>
    <n v="0.67725"/>
    <m/>
    <m/>
    <m/>
    <m/>
    <n v="1.90275"/>
    <n v="0.0102"/>
    <n v="0.0048"/>
    <n v="0.17"/>
    <n v="0.0165"/>
    <n v="0.076"/>
    <n v="0.2775"/>
    <n v="12"/>
    <n v="58.17324840764334"/>
    <n v="1.34525636942675"/>
    <n v="3.50251433121019"/>
    <n v="1.90275"/>
    <n v="1.59976433121019"/>
    <n v="19.19717197452231"/>
    <n v="4.83"/>
    <n v="0.33"/>
    <n v="4.84777070063694"/>
    <n v="0.33"/>
    <n v="4.84777070063694"/>
    <n v="1.2"/>
    <n v="5.796"/>
    <n v="0"/>
    <n v="0.00367923408632"/>
    <s v="DENTRO DA META"/>
    <x v="0"/>
    <n v="0.01777070063694"/>
    <e v="#N/A" f="0" cp="0"/>
    <n v="30.96"/>
    <n v="22.833"/>
    <n v="58.1732484076433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013"/>
    <s v="MT TRIBOS BISC SAL ORG INT TOMATE 50G"/>
    <x v="10"/>
    <m/>
    <m/>
    <m/>
    <s v="UN"/>
    <n v="12"/>
    <m/>
    <s v="PRODUTO"/>
    <s v="UNILEVER"/>
    <n v="2.58"/>
    <n v="0.67725"/>
    <m/>
    <m/>
    <m/>
    <m/>
    <n v="1.90275"/>
    <n v="0.0102"/>
    <n v="0.0048"/>
    <n v="0.17"/>
    <n v="0.0165"/>
    <n v="0.076"/>
    <n v="0.2775"/>
    <n v="12"/>
    <n v="58.17324840764334"/>
    <n v="1.34525636942675"/>
    <n v="3.50251433121019"/>
    <n v="1.90275"/>
    <n v="1.59976433121019"/>
    <n v="19.19717197452231"/>
    <n v="4.83"/>
    <n v="0.33"/>
    <n v="4.84777070063694"/>
    <n v="0.33"/>
    <n v="4.84777070063694"/>
    <n v="1.2"/>
    <n v="5.796"/>
    <n v="0"/>
    <n v="0.00367923408632"/>
    <s v="DENTRO DA META"/>
    <x v="0"/>
    <n v="0.01777070063694"/>
    <e v="#N/A" f="0" cp="0"/>
    <n v="30.96"/>
    <n v="22.833"/>
    <n v="58.1732484076433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525"/>
    <s v="MT TRIBOS CRACKER ORG GERGELIM 130G"/>
    <x v="10"/>
    <m/>
    <m/>
    <m/>
    <s v="UN"/>
    <n v="12"/>
    <m/>
    <s v="PRODUTO"/>
    <s v="UNILEVER"/>
    <n v="2.44"/>
    <n v="0.6405"/>
    <m/>
    <m/>
    <m/>
    <m/>
    <n v="1.7995"/>
    <n v="0.0102"/>
    <n v="0.0048"/>
    <n v="0.17"/>
    <n v="0.0165"/>
    <n v="0.076"/>
    <n v="0.2775"/>
    <n v="12"/>
    <n v="55.01656050955415"/>
    <n v="1.27225796178344"/>
    <n v="3.31245541401274"/>
    <n v="1.7995"/>
    <n v="1.51295541401274"/>
    <n v="18.15546496815287"/>
    <n v="6.07"/>
    <n v="0.33"/>
    <n v="4.58471337579618"/>
    <n v="0.33"/>
    <n v="4.58471337579618"/>
    <n v="1.2"/>
    <n v="7.284"/>
    <n v="0"/>
    <n v="-0.24469301881447"/>
    <s v="DENTRO DA META"/>
    <x v="0"/>
    <n v="-1.48528662420382"/>
    <e v="#N/A" f="0" cp="0"/>
    <n v="29.28"/>
    <n v="21.594"/>
    <n v="55.01656050955415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501"/>
    <s v="MT TRIBOS CRACKER ORG MULTIGRAOS 130G"/>
    <x v="10"/>
    <m/>
    <m/>
    <m/>
    <s v="UN"/>
    <n v="12"/>
    <m/>
    <s v="PRODUTO"/>
    <s v="UNILEVER"/>
    <n v="2.44"/>
    <n v="0.6405"/>
    <m/>
    <m/>
    <m/>
    <m/>
    <n v="1.7995"/>
    <n v="0.0102"/>
    <n v="0.0048"/>
    <n v="0.17"/>
    <n v="0.0165"/>
    <n v="0.076"/>
    <n v="0.2775"/>
    <n v="12"/>
    <n v="55.01656050955415"/>
    <n v="1.27225796178344"/>
    <n v="3.31245541401274"/>
    <n v="1.7995"/>
    <n v="1.51295541401274"/>
    <n v="18.15546496815287"/>
    <n v="6.07"/>
    <n v="0.33"/>
    <n v="4.58471337579618"/>
    <n v="0.33"/>
    <n v="4.58471337579618"/>
    <n v="1.2"/>
    <n v="7.284"/>
    <n v="0"/>
    <n v="-0.24469301881447"/>
    <s v="DENTRO DA META"/>
    <x v="0"/>
    <n v="-1.48528662420382"/>
    <e v="#N/A" f="0" cp="0"/>
    <n v="29.28"/>
    <n v="21.594"/>
    <n v="55.01656050955415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600"/>
    <s v="MT TRIBOS MAIZENA ORG 145G"/>
    <x v="10"/>
    <m/>
    <m/>
    <m/>
    <s v="UN"/>
    <n v="12"/>
    <m/>
    <s v="PRODUTO"/>
    <s v="UNILEVER"/>
    <n v="2.62"/>
    <n v="0.68775"/>
    <m/>
    <m/>
    <m/>
    <m/>
    <n v="1.93225"/>
    <n v="0.0102"/>
    <n v="0.0048"/>
    <n v="0.17"/>
    <n v="0.0165"/>
    <n v="0.076"/>
    <n v="0.2775"/>
    <n v="12"/>
    <n v="59.07515923566881"/>
    <n v="1.36611305732484"/>
    <n v="3.55681687898089"/>
    <n v="1.93225"/>
    <n v="1.62456687898089"/>
    <n v="19.49480254777071"/>
    <n v="6.68"/>
    <n v="0.33"/>
    <n v="4.92292993630573"/>
    <n v="0.33"/>
    <n v="4.92292993630573"/>
    <n v="1.2"/>
    <n v="8.016"/>
    <n v="0"/>
    <n v="-0.26303444067279"/>
    <s v="DENTRO DA META"/>
    <x v="0"/>
    <n v="-1.75707006369427"/>
    <e v="#N/A" f="0" cp="0"/>
    <n v="31.44"/>
    <n v="23.187"/>
    <n v="59.07515923566881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846"/>
    <s v="MT ZOORETA BISC ORG CACAU 110G"/>
    <x v="10"/>
    <m/>
    <m/>
    <m/>
    <s v="UN"/>
    <n v="12"/>
    <m/>
    <s v="PRODUTO"/>
    <s v="UNILEVER"/>
    <n v="2.28"/>
    <n v="0.5985"/>
    <m/>
    <m/>
    <m/>
    <m/>
    <n v="1.6815"/>
    <n v="0.0102"/>
    <n v="0.0048"/>
    <n v="0.17"/>
    <n v="0.0165"/>
    <n v="0.076"/>
    <n v="0.2775"/>
    <n v="12"/>
    <n v="51.40891719745224"/>
    <n v="1.18883121019108"/>
    <n v="3.09524522292994"/>
    <n v="1.6815"/>
    <n v="1.41374522292994"/>
    <n v="16.96494267515924"/>
    <n v="5.14"/>
    <n v="0.33"/>
    <n v="4.28407643312102"/>
    <n v="0.33"/>
    <n v="4.28407643312102"/>
    <n v="1.2"/>
    <n v="6.168"/>
    <n v="0"/>
    <n v="-0.16652209472354"/>
    <s v="DENTRO DA META"/>
    <x v="0"/>
    <n v="-0.85592356687898"/>
    <e v="#N/A" f="0" cp="0"/>
    <n v="27.36"/>
    <n v="20.178"/>
    <n v="51.4089171974522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17853"/>
    <s v="MT ZOORETA BISC ORG MORANGO 110G"/>
    <x v="10"/>
    <m/>
    <m/>
    <m/>
    <s v="UN"/>
    <n v="12"/>
    <m/>
    <s v="PRODUTO"/>
    <s v="UNILEVER"/>
    <n v="2.28"/>
    <n v="0.5985"/>
    <m/>
    <m/>
    <m/>
    <m/>
    <n v="1.6815"/>
    <n v="0.0102"/>
    <n v="0.0048"/>
    <n v="0.17"/>
    <n v="0.0165"/>
    <n v="0.076"/>
    <n v="0.2775"/>
    <n v="12"/>
    <n v="51.40891719745224"/>
    <n v="1.18883121019108"/>
    <n v="3.09524522292994"/>
    <n v="1.6815"/>
    <n v="1.41374522292994"/>
    <n v="16.96494267515924"/>
    <n v="5.14"/>
    <n v="0.33"/>
    <n v="4.28407643312102"/>
    <n v="0.33"/>
    <n v="4.28407643312102"/>
    <n v="1.2"/>
    <n v="6.168"/>
    <n v="0"/>
    <n v="-0.16652209472354"/>
    <s v="DENTRO DA META"/>
    <x v="0"/>
    <n v="-0.85592356687898"/>
    <e v="#N/A" f="0" cp="0"/>
    <n v="27.36"/>
    <n v="20.178"/>
    <n v="51.40891719745224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72340"/>
    <s v="MT ZOORETA SALG ORG CEB 45G"/>
    <x v="10"/>
    <m/>
    <m/>
    <m/>
    <s v="UN"/>
    <n v="12"/>
    <m/>
    <s v="PRODUTO"/>
    <s v="UNILEVER"/>
    <n v="2.04"/>
    <n v="0.5355"/>
    <m/>
    <m/>
    <m/>
    <m/>
    <n v="1.5045"/>
    <n v="0.0102"/>
    <n v="0.0048"/>
    <n v="0.17"/>
    <n v="0.0165"/>
    <n v="0.076"/>
    <n v="0.2775"/>
    <n v="12"/>
    <n v="45.99745222929937"/>
    <n v="1.06369108280255"/>
    <n v="2.76942993630573"/>
    <n v="1.5045"/>
    <n v="1.26492993630573"/>
    <n v="15.1791592356688"/>
    <n v="5.454"/>
    <n v="0.33"/>
    <n v="3.83312101910828"/>
    <n v="0.33"/>
    <n v="3.83312101910828"/>
    <n v="1.2"/>
    <n v="6.5448"/>
    <n v="0"/>
    <n v="-0.29719086558337"/>
    <s v="DENTRO DA META"/>
    <x v="0"/>
    <n v="-1.62087898089172"/>
    <e v="#N/A" f="0" cp="0"/>
    <n v="24.48"/>
    <n v="18.054"/>
    <n v="45.9974522292993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72333"/>
    <s v="MT ZOORETA SALG ORG MIL 45G"/>
    <x v="10"/>
    <m/>
    <m/>
    <m/>
    <s v="UN"/>
    <n v="12"/>
    <m/>
    <s v="PRODUTO"/>
    <s v="UNILEVER"/>
    <n v="2.04"/>
    <n v="0.5355"/>
    <m/>
    <m/>
    <m/>
    <m/>
    <n v="1.5045"/>
    <n v="0.0102"/>
    <n v="0.0048"/>
    <n v="0.17"/>
    <n v="0.0165"/>
    <n v="0.076"/>
    <n v="0.2775"/>
    <n v="12"/>
    <n v="45.99745222929937"/>
    <n v="1.06369108280255"/>
    <n v="2.76942993630573"/>
    <n v="1.5045"/>
    <n v="1.26492993630573"/>
    <n v="15.1791592356688"/>
    <n v="5.45"/>
    <n v="0.33"/>
    <n v="3.83312101910828"/>
    <n v="0.33"/>
    <n v="3.83312101910828"/>
    <n v="1.2"/>
    <n v="6.54"/>
    <n v="0"/>
    <n v="-0.29667504236545"/>
    <s v="DENTRO DA META"/>
    <x v="0"/>
    <n v="-1.61687898089172"/>
    <e v="#N/A" f="0" cp="0"/>
    <n v="24.48"/>
    <n v="18.054"/>
    <n v="45.9974522292993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6496972326"/>
    <s v="MT ZOORETA SALG ORG PIZ 45G"/>
    <x v="10"/>
    <m/>
    <m/>
    <m/>
    <s v="UN"/>
    <n v="12"/>
    <m/>
    <s v="PRODUTO"/>
    <s v="UNILEVER"/>
    <n v="2.04"/>
    <n v="0.5355"/>
    <m/>
    <m/>
    <m/>
    <m/>
    <n v="1.5045"/>
    <n v="0.0102"/>
    <n v="0.0048"/>
    <n v="0.17"/>
    <n v="0.0165"/>
    <n v="0.076"/>
    <n v="0.2775"/>
    <n v="12"/>
    <n v="45.99745222929937"/>
    <n v="1.06369108280255"/>
    <n v="2.76942993630573"/>
    <n v="1.5045"/>
    <n v="1.26492993630573"/>
    <n v="15.1791592356688"/>
    <n v="5.45"/>
    <n v="0.33"/>
    <n v="3.83312101910828"/>
    <n v="0.33"/>
    <n v="3.83312101910828"/>
    <n v="1.2"/>
    <n v="6.54"/>
    <n v="0"/>
    <n v="-0.29667504236545"/>
    <s v="DENTRO DA META"/>
    <x v="0"/>
    <n v="-1.61687898089172"/>
    <e v="#N/A" f="0" cp="0"/>
    <n v="24.48"/>
    <n v="18.054"/>
    <n v="45.9974522292993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2"/>
    <m/>
    <m/>
    <n v="7891150072626"/>
    <s v="MT ZOORETA SALG ORG PIZZA 87G"/>
    <x v="10"/>
    <m/>
    <m/>
    <m/>
    <s v="UN"/>
    <n v="12"/>
    <m/>
    <s v="PRODUTO"/>
    <s v="UNILEVER"/>
    <n v="2.04"/>
    <n v="0.5355"/>
    <m/>
    <m/>
    <m/>
    <m/>
    <n v="1.5045"/>
    <n v="0.0102"/>
    <n v="0.0048"/>
    <n v="0.17"/>
    <n v="0.0165"/>
    <n v="0.076"/>
    <n v="0.2775"/>
    <n v="12"/>
    <n v="45.99745222929937"/>
    <n v="1.06369108280255"/>
    <n v="2.76942993630573"/>
    <n v="1.5045"/>
    <n v="1.26492993630573"/>
    <n v="15.1791592356688"/>
    <n v="8.91"/>
    <n v="0.33"/>
    <n v="3.83312101910828"/>
    <n v="0.33"/>
    <n v="3.83312101910828"/>
    <n v="1.2"/>
    <n v="10.692"/>
    <n v="0"/>
    <n v="-0.56979562075103"/>
    <s v="DENTRO DA META"/>
    <x v="0"/>
    <n v="-5.07687898089172"/>
    <e v="#N/A" f="0" cp="0"/>
    <n v="24.48"/>
    <n v="18.054"/>
    <n v="45.99745222929937"/>
    <x v="0"/>
    <s v="FONTE ÚNICA"/>
    <n v="1"/>
    <s v="UNILEVER"/>
    <s v="Comercial"/>
    <s v="SIM"/>
    <s v="SIM"/>
    <s v="00 - Mercadoria para Revenda"/>
    <m/>
    <m/>
    <m/>
    <m/>
    <m/>
    <m/>
    <m/>
    <n v="1.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660"/>
    <s v="25809/60"/>
    <n v="7899306025809"/>
    <s v="ALIMENTO BAW WAW BIFINHO DENTAL CARE P/ CAES MENTA 50G"/>
    <x v="3"/>
    <n v="590"/>
    <s v="CACHORRO - ALIMENTOS UMIDOS / PETISCOS"/>
    <s v="2309.90.90"/>
    <s v="UN"/>
    <n v="60"/>
    <n v="0"/>
    <s v="PRODUTO"/>
    <s v="09.367.055/0001-09"/>
    <n v="3.15066666666667"/>
    <n v="0.82705"/>
    <m/>
    <m/>
    <m/>
    <m/>
    <n v="2.32361666666667"/>
    <n v="0.0102"/>
    <n v="0.0048"/>
    <n v="0.17"/>
    <n v="0.0165"/>
    <n v="0.076"/>
    <n v="0.2775"/>
    <n v="60"/>
    <n v="355.20254777070068"/>
    <n v="1.64281178343949"/>
    <n v="4.27723067940552"/>
    <n v="2.32361666666667"/>
    <n v="1.95361401273885"/>
    <n v="117.21684076433124"/>
    <n v="4.99"/>
    <n v="0.33"/>
    <n v="5.92004246284501"/>
    <n v="0.33"/>
    <n v="5.92004246284501"/>
    <n v="1.2"/>
    <n v="5.988"/>
    <n v="0"/>
    <n v="0.18638125507916"/>
    <s v="DENTRO DA META"/>
    <x v="0"/>
    <n v="0.93004246284501"/>
    <n v="1.2"/>
    <n v="189.03999999999999"/>
    <n v="139.417"/>
    <n v="355.2025477707006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61"/>
    <s v="3852/60"/>
    <n v="7899306003852"/>
    <s v="ALIMENTO BAW WAW BIFINHO P/ CAES CARNE 50G"/>
    <x v="3"/>
    <n v="590"/>
    <s v="CACHORRO - ALIMENTOS UMIDOS / PETISCOS"/>
    <s v="2309.90.90"/>
    <s v="UN"/>
    <n v="60"/>
    <n v="0"/>
    <s v="PRODUTO"/>
    <s v="09.367.055/0001-09"/>
    <n v="3.15066666666667"/>
    <n v="0.82705"/>
    <m/>
    <m/>
    <m/>
    <m/>
    <n v="2.32361666666667"/>
    <n v="0.0102"/>
    <n v="0.0048"/>
    <n v="0.17"/>
    <n v="0.0165"/>
    <n v="0.076"/>
    <n v="0.2775"/>
    <n v="60"/>
    <n v="355.20254777070068"/>
    <n v="1.64281178343949"/>
    <n v="4.27723067940552"/>
    <n v="2.32361666666667"/>
    <n v="1.95361401273885"/>
    <n v="117.21684076433124"/>
    <n v="4.99"/>
    <n v="0.33"/>
    <n v="5.92004246284501"/>
    <n v="0.33"/>
    <n v="5.92004246284501"/>
    <n v="1.2"/>
    <n v="5.988"/>
    <n v="0"/>
    <n v="0.18638125507916"/>
    <s v="DENTRO DA META"/>
    <x v="0"/>
    <n v="0.93004246284501"/>
    <n v="1.2"/>
    <n v="189.03999999999999"/>
    <n v="139.417"/>
    <n v="355.2025477707006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62"/>
    <s v="3869/60"/>
    <n v="7899306003869"/>
    <s v="ALIMENTO BAW WAW BIFINHO P/ CAES CARNE E VEGETAIS 50G"/>
    <x v="3"/>
    <n v="590"/>
    <s v="CACHORRO - ALIMENTOS UMIDOS / PETISCOS"/>
    <s v="2309.90.90"/>
    <s v="UN"/>
    <n v="60"/>
    <n v="0"/>
    <s v="PRODUTO"/>
    <s v="09.367.055/0001-09"/>
    <n v="3.15066666666667"/>
    <n v="0.82705"/>
    <m/>
    <m/>
    <m/>
    <m/>
    <n v="2.32361666666667"/>
    <n v="0.0102"/>
    <n v="0.0048"/>
    <n v="0.17"/>
    <n v="0.0165"/>
    <n v="0.076"/>
    <n v="0.2775"/>
    <n v="60"/>
    <n v="355.20254777070068"/>
    <n v="1.64281178343949"/>
    <n v="4.27723067940552"/>
    <n v="2.32361666666667"/>
    <n v="1.95361401273885"/>
    <n v="117.21684076433124"/>
    <n v="4.99"/>
    <n v="0.33"/>
    <n v="5.92004246284501"/>
    <n v="0.33"/>
    <n v="5.92004246284501"/>
    <n v="1.2"/>
    <n v="5.988"/>
    <n v="0"/>
    <n v="0.18638125507916"/>
    <s v="DENTRO DA META"/>
    <x v="0"/>
    <n v="0.93004246284501"/>
    <n v="1.2"/>
    <n v="189.03999999999999"/>
    <n v="139.417"/>
    <n v="355.2025477707006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63"/>
    <s v="4415/60"/>
    <n v="7899306004415"/>
    <s v="ALIMENTO BAW WAW BIFINHO P/ CAES FRANGO 50G"/>
    <x v="3"/>
    <n v="590"/>
    <s v="CACHORRO - ALIMENTOS UMIDOS / PETISCOS"/>
    <s v="2309.90.90"/>
    <s v="UN"/>
    <n v="60"/>
    <n v="0"/>
    <s v="PRODUTO"/>
    <s v="09.367.055/0001-09"/>
    <n v="3.15066666666667"/>
    <n v="0.82705"/>
    <m/>
    <m/>
    <m/>
    <m/>
    <n v="2.32361666666667"/>
    <n v="0.0102"/>
    <n v="0.0048"/>
    <n v="0.17"/>
    <n v="0.0165"/>
    <n v="0.076"/>
    <n v="0.2775"/>
    <n v="60"/>
    <n v="355.20254777070068"/>
    <n v="1.64281178343949"/>
    <n v="4.27723067940552"/>
    <n v="2.32361666666667"/>
    <n v="1.95361401273885"/>
    <n v="117.21684076433124"/>
    <n v="4.99"/>
    <n v="0.33"/>
    <n v="5.92004246284501"/>
    <n v="0.33"/>
    <n v="5.92004246284501"/>
    <n v="1.2"/>
    <n v="5.988"/>
    <n v="0"/>
    <n v="0.18638125507916"/>
    <s v="DENTRO DA META"/>
    <x v="0"/>
    <n v="0.93004246284501"/>
    <n v="1.2"/>
    <n v="189.03999999999999"/>
    <n v="139.417"/>
    <n v="355.2025477707006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64"/>
    <s v="3883/60"/>
    <n v="7899306003883"/>
    <s v="ALIMENTO BAW WAW BIFINHO P/ CAES PEQ PORTE CARNE 50G"/>
    <x v="3"/>
    <n v="590"/>
    <s v="CACHORRO - ALIMENTOS UMIDOS / PETISCOS"/>
    <s v="2309.90.90"/>
    <s v="UN"/>
    <n v="60"/>
    <n v="0"/>
    <s v="PRODUTO"/>
    <s v="09.367.055/0001-09"/>
    <n v="3.15066666666667"/>
    <n v="0.82705"/>
    <m/>
    <m/>
    <m/>
    <m/>
    <n v="2.32361666666667"/>
    <n v="0.0102"/>
    <n v="0.0048"/>
    <n v="0.17"/>
    <n v="0.0165"/>
    <n v="0.076"/>
    <n v="0.2775"/>
    <n v="60"/>
    <n v="355.20254777070068"/>
    <n v="1.64281178343949"/>
    <n v="4.27723067940552"/>
    <n v="2.32361666666667"/>
    <n v="1.95361401273885"/>
    <n v="117.21684076433124"/>
    <n v="4.99"/>
    <n v="0.33"/>
    <n v="5.92004246284501"/>
    <n v="0.33"/>
    <n v="5.92004246284501"/>
    <n v="1.2"/>
    <n v="5.988"/>
    <n v="0"/>
    <n v="0.18638125507916"/>
    <s v="DENTRO DA META"/>
    <x v="0"/>
    <n v="0.93004246284501"/>
    <n v="1.2"/>
    <n v="189.03999999999999"/>
    <n v="139.417"/>
    <n v="355.2025477707006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65"/>
    <s v="5795/60"/>
    <n v="7899306005795"/>
    <s v="ALIMENTO BAW WAW BIFINHO P/ CAES PEQ PORTE CARNE E VEGETAIS 50G"/>
    <x v="3"/>
    <n v="590"/>
    <s v="CACHORRO - ALIMENTOS UMIDOS / PETISCOS"/>
    <s v="2309.90.90"/>
    <s v="UN"/>
    <n v="60"/>
    <n v="0"/>
    <s v="PRODUTO"/>
    <s v="09.367.055/0001-09"/>
    <n v="3.15066666666667"/>
    <n v="0.82705"/>
    <m/>
    <m/>
    <m/>
    <m/>
    <n v="2.32361666666667"/>
    <n v="0.0102"/>
    <n v="0.0048"/>
    <n v="0.17"/>
    <n v="0.0165"/>
    <n v="0.076"/>
    <n v="0.2775"/>
    <n v="60"/>
    <n v="355.20254777070068"/>
    <n v="1.64281178343949"/>
    <n v="4.27723067940552"/>
    <n v="2.32361666666667"/>
    <n v="1.95361401273885"/>
    <n v="117.21684076433124"/>
    <n v="4.99"/>
    <n v="0.33"/>
    <n v="5.92004246284501"/>
    <n v="0.33"/>
    <n v="5.92004246284501"/>
    <n v="1.2"/>
    <n v="5.988"/>
    <n v="0"/>
    <n v="0.18638125507916"/>
    <s v="DENTRO DA META"/>
    <x v="0"/>
    <n v="0.93004246284501"/>
    <n v="1.2"/>
    <n v="189.03999999999999"/>
    <n v="139.417"/>
    <n v="355.2025477707006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66"/>
    <s v="3876/60"/>
    <n v="7899306003876"/>
    <s v="ALIMENTO BAW WAW BIFINHO P/ CAES PEQ PORTE FRANGO 50G"/>
    <x v="3"/>
    <n v="590"/>
    <s v="CACHORRO - ALIMENTOS UMIDOS / PETISCOS"/>
    <s v="2309.90.90"/>
    <s v="UN"/>
    <n v="60"/>
    <n v="0"/>
    <s v="PRODUTO"/>
    <s v="09.367.055/0001-09"/>
    <n v="3.15066666666667"/>
    <n v="0.82705"/>
    <m/>
    <m/>
    <m/>
    <m/>
    <n v="2.32361666666667"/>
    <n v="0.0102"/>
    <n v="0.0048"/>
    <n v="0.17"/>
    <n v="0.0165"/>
    <n v="0.076"/>
    <n v="0.2775"/>
    <n v="60"/>
    <n v="355.20254777070068"/>
    <n v="1.64281178343949"/>
    <n v="4.27723067940552"/>
    <n v="2.32361666666667"/>
    <n v="1.95361401273885"/>
    <n v="117.21684076433124"/>
    <n v="4.99"/>
    <n v="0.33"/>
    <n v="5.92004246284501"/>
    <n v="0.33"/>
    <n v="5.92004246284501"/>
    <n v="1.2"/>
    <n v="5.988"/>
    <n v="0"/>
    <n v="0.18638125507916"/>
    <s v="DENTRO DA META"/>
    <x v="0"/>
    <n v="0.93004246284501"/>
    <n v="1.2"/>
    <n v="189.03999999999999"/>
    <n v="139.417"/>
    <n v="355.2025477707006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67"/>
    <s v="8215/12"/>
    <n v="7899306008215"/>
    <s v="ALIMENTO BAW WAW ENLATADO P/ CAES CARNE 280G"/>
    <x v="3"/>
    <n v="590"/>
    <s v="CACHORRO - ALIMENTOS UMIDOS / PETISCOS"/>
    <s v="2309.90.10"/>
    <s v="UN"/>
    <n v="12"/>
    <n v="0"/>
    <s v="PRODUTO"/>
    <s v="09.367.055/0001-09"/>
    <n v="5.80583333333333"/>
    <n v="1.52403125"/>
    <m/>
    <m/>
    <m/>
    <m/>
    <n v="4.28180208333333"/>
    <n v="0.0102"/>
    <n v="0.0048"/>
    <n v="0.17"/>
    <n v="0.0165"/>
    <n v="0.076"/>
    <n v="0.2775"/>
    <n v="12"/>
    <n v="130.90859872611466"/>
    <n v="3.0272613455414"/>
    <n v="7.88178854830149"/>
    <n v="4.28180208333333"/>
    <n v="3.59998646496815"/>
    <n v="43.19983757961785"/>
    <n v="7.15"/>
    <n v="0.33"/>
    <n v="10.90904989384289"/>
    <n v="0.33"/>
    <n v="10.90904989384289"/>
    <n v="1.2"/>
    <n v="8.58"/>
    <n v="0"/>
    <n v="0.52574124389411"/>
    <s v="DENTRO DA META"/>
    <x v="1"/>
    <n v="3.75904989384289"/>
    <n v="1.2"/>
    <n v="69.67"/>
    <n v="51.381625"/>
    <n v="130.9085987261146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68"/>
    <s v="8246/12"/>
    <n v="7899306008246"/>
    <s v="ALIMENTO BAW WAW ENLATADO P/ CAES FILHOTE CARNE 280G"/>
    <x v="3"/>
    <n v="590"/>
    <s v="CACHORRO - ALIMENTOS UMIDOS / PETISCOS"/>
    <s v="2309.90.10"/>
    <s v="UN"/>
    <n v="12"/>
    <n v="0"/>
    <s v="PRODUTO"/>
    <s v="09.367.055/0001-09"/>
    <n v="5.80583333333333"/>
    <n v="1.52403125"/>
    <m/>
    <m/>
    <m/>
    <m/>
    <n v="4.28180208333333"/>
    <n v="0.0102"/>
    <n v="0.0048"/>
    <n v="0.17"/>
    <n v="0.0165"/>
    <n v="0.076"/>
    <n v="0.2775"/>
    <n v="12"/>
    <n v="130.90859872611466"/>
    <n v="3.0272613455414"/>
    <n v="7.88178854830149"/>
    <n v="4.28180208333333"/>
    <n v="3.59998646496815"/>
    <n v="43.19983757961785"/>
    <n v="7.15"/>
    <n v="0.33"/>
    <n v="10.90904989384289"/>
    <n v="0.33"/>
    <n v="10.90904989384289"/>
    <n v="1.2"/>
    <n v="8.58"/>
    <n v="0"/>
    <n v="0.52574124389411"/>
    <s v="DENTRO DA META"/>
    <x v="1"/>
    <n v="3.75904989384289"/>
    <n v="1.2"/>
    <n v="69.67"/>
    <n v="51.381625"/>
    <n v="130.9085987261146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69"/>
    <s v="8222/12"/>
    <n v="7899306008222"/>
    <s v="ALIMENTO BAW WAW ENLATADO P/ CAES FRANGO 280G"/>
    <x v="3"/>
    <n v="590"/>
    <s v="CACHORRO - ALIMENTOS UMIDOS / PETISCOS"/>
    <s v="2309.90.10"/>
    <s v="UN"/>
    <n v="12"/>
    <n v="0"/>
    <s v="PRODUTO"/>
    <s v="09.367.055/0001-09"/>
    <n v="5.80583333333333"/>
    <n v="1.52403125"/>
    <m/>
    <m/>
    <m/>
    <m/>
    <n v="4.28180208333333"/>
    <n v="0.0102"/>
    <n v="0.0048"/>
    <n v="0.17"/>
    <n v="0.0165"/>
    <n v="0.076"/>
    <n v="0.2775"/>
    <n v="12"/>
    <n v="130.90859872611466"/>
    <n v="3.0272613455414"/>
    <n v="7.88178854830149"/>
    <n v="4.28180208333333"/>
    <n v="3.59998646496815"/>
    <n v="43.19983757961785"/>
    <n v="7.15"/>
    <n v="0.33"/>
    <n v="10.90904989384289"/>
    <n v="0.33"/>
    <n v="10.90904989384289"/>
    <n v="1.2"/>
    <n v="8.58"/>
    <n v="0"/>
    <n v="0.52574124389411"/>
    <s v="DENTRO DA META"/>
    <x v="1"/>
    <n v="3.75904989384289"/>
    <n v="1.2"/>
    <n v="69.67"/>
    <n v="51.381625"/>
    <n v="130.9085987261146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70"/>
    <s v="8239/12"/>
    <n v="7899306008239"/>
    <s v="ALIMENTO BAW WAW ENLATADO P/ CAES OVELHA 280G"/>
    <x v="3"/>
    <n v="590"/>
    <s v="CACHORRO - ALIMENTOS UMIDOS / PETISCOS"/>
    <s v="2309.90.10"/>
    <s v="UN"/>
    <n v="12"/>
    <n v="0"/>
    <s v="PRODUTO"/>
    <s v="09.367.055/0001-09"/>
    <n v="5.80583333333333"/>
    <n v="1.52403125"/>
    <m/>
    <m/>
    <m/>
    <m/>
    <n v="4.28180208333333"/>
    <n v="0.0102"/>
    <n v="0.0048"/>
    <n v="0.17"/>
    <n v="0.0165"/>
    <n v="0.076"/>
    <n v="0.2775"/>
    <n v="12"/>
    <n v="130.90859872611466"/>
    <n v="3.0272613455414"/>
    <n v="7.88178854830149"/>
    <n v="4.28180208333333"/>
    <n v="3.59998646496815"/>
    <n v="43.19983757961785"/>
    <n v="7.15"/>
    <n v="0.33"/>
    <n v="10.90904989384289"/>
    <n v="0.33"/>
    <n v="10.90904989384289"/>
    <n v="1.2"/>
    <n v="8.58"/>
    <n v="0"/>
    <n v="0.52574124389411"/>
    <s v="DENTRO DA META"/>
    <x v="1"/>
    <n v="3.75904989384289"/>
    <n v="1.2"/>
    <n v="69.67"/>
    <n v="51.381625"/>
    <n v="130.9085987261146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71"/>
    <s v="8253/12"/>
    <n v="7899306008253"/>
    <s v="ALIMENTO BAW WAW ENLATADO P/ GATOS CARNE 280G"/>
    <x v="3"/>
    <n v="1540"/>
    <s v="GATOS - ALIMENTOS UMIDOS / PETISCOS"/>
    <s v="2309.90.10"/>
    <s v="UN"/>
    <n v="12"/>
    <n v="0"/>
    <s v="PRODUTO"/>
    <s v="09.367.055/0001-09"/>
    <n v="5.80583333333333"/>
    <n v="1.52403125"/>
    <m/>
    <m/>
    <m/>
    <m/>
    <n v="4.28180208333333"/>
    <n v="0.0102"/>
    <n v="0.0048"/>
    <n v="0.17"/>
    <n v="0.0165"/>
    <n v="0.076"/>
    <n v="0.2775"/>
    <n v="12"/>
    <n v="130.90859872611466"/>
    <n v="3.0272613455414"/>
    <n v="7.88178854830149"/>
    <n v="4.28180208333333"/>
    <n v="3.59998646496815"/>
    <n v="43.19983757961785"/>
    <n v="7.15"/>
    <n v="0.33"/>
    <n v="10.90904989384289"/>
    <n v="0.33"/>
    <n v="10.90904989384289"/>
    <n v="1.2"/>
    <n v="8.58"/>
    <n v="0"/>
    <n v="0.52574124389411"/>
    <s v="DENTRO DA META"/>
    <x v="1"/>
    <n v="3.75904989384289"/>
    <n v="1.2"/>
    <n v="69.67"/>
    <n v="51.381625"/>
    <n v="130.9085987261146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72"/>
    <s v="8260/12"/>
    <n v="7899306008260"/>
    <s v="ALIMENTO BAW WAW ENLATADO P/ GATOS PEIXE 280G"/>
    <x v="3"/>
    <n v="1540"/>
    <s v="GATOS - ALIMENTOS UMIDOS / PETISCOS"/>
    <s v="2309.90.10"/>
    <s v="UN"/>
    <n v="12"/>
    <n v="0"/>
    <s v="PRODUTO"/>
    <s v="09.367.055/0001-09"/>
    <n v="5.80583333333333"/>
    <n v="1.52403125"/>
    <m/>
    <m/>
    <m/>
    <m/>
    <n v="4.28180208333333"/>
    <n v="0.0102"/>
    <n v="0.0048"/>
    <n v="0.17"/>
    <n v="0.0165"/>
    <n v="0.076"/>
    <n v="0.2775"/>
    <n v="12"/>
    <n v="130.90859872611466"/>
    <n v="3.0272613455414"/>
    <n v="7.88178854830149"/>
    <n v="4.28180208333333"/>
    <n v="3.59998646496815"/>
    <n v="43.19983757961785"/>
    <n v="7.15"/>
    <n v="0.33"/>
    <n v="10.90904989384289"/>
    <n v="0.33"/>
    <n v="10.90904989384289"/>
    <n v="1.2"/>
    <n v="8.58"/>
    <n v="0"/>
    <n v="0.52574124389411"/>
    <s v="DENTRO DA META"/>
    <x v="1"/>
    <n v="3.75904989384289"/>
    <n v="1.2"/>
    <n v="69.67"/>
    <n v="51.381625"/>
    <n v="130.9085987261146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80"/>
    <n v="12436566"/>
    <n v="7891000118733"/>
    <s v="ALIMENTO DOGCHOW CARNE E CENOURA 75G"/>
    <x v="3"/>
    <n v="590"/>
    <s v="CACHORRO - ALIMENTOS UMIDOS / PETISCOS"/>
    <s v="2309.10.00"/>
    <s v="UN"/>
    <n v="20"/>
    <n v="0"/>
    <s v="PRODUTO"/>
    <s v="60.409.075/0207-73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81"/>
    <n v="12436590"/>
    <n v="7891000246566"/>
    <s v="ALIMENTO DOGCHOW FILHOTE BANANA E LEITE 75G"/>
    <x v="3"/>
    <n v="590"/>
    <s v="CACHORRO - ALIMENTOS UMIDOS / PETISCOS"/>
    <s v="2309.10.00"/>
    <s v="UN"/>
    <n v="20"/>
    <n v="0"/>
    <s v="PRODUTO"/>
    <s v="60.409.075/0207-73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82"/>
    <n v="12436584"/>
    <n v="7891000097090"/>
    <s v="ALIMENTO DOGCHOW MIX DE FRUTAS 75G"/>
    <x v="3"/>
    <n v="590"/>
    <s v="CACHORRO - ALIMENTOS UMIDOS / PETISCOS"/>
    <s v="2309.10.00"/>
    <s v="UN"/>
    <n v="20"/>
    <n v="0"/>
    <s v="PRODUTO"/>
    <s v="60.409.075/0207-73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86"/>
    <n v="12447217"/>
    <n v="7891000311677"/>
    <s v="ALIMENTO FELIX FANTASTIC DELI ATUM 85G"/>
    <x v="3"/>
    <n v="1540"/>
    <s v="GATOS - ALIMENTOS UMIDOS / PETISCOS"/>
    <s v="2309.90.10"/>
    <s v="UN"/>
    <n v="15"/>
    <n v="0"/>
    <s v="PRODUTO"/>
    <s v="60.409.075/0207-73"/>
    <m/>
    <n v="0"/>
    <m/>
    <m/>
    <m/>
    <m/>
    <n v="0"/>
    <n v="0.0102"/>
    <n v="0.0048"/>
    <n v="0.17"/>
    <n v="0.0165"/>
    <n v="0.076"/>
    <n v="0.2775"/>
    <n v="1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87"/>
    <n v="12447191"/>
    <n v="7891000311455"/>
    <s v="ALIMENTO FELIX FANTASTIC DELI CARNE 85G"/>
    <x v="3"/>
    <n v="1540"/>
    <s v="GATOS - ALIMENTOS UMIDOS / PETISCOS"/>
    <s v="2309.90.10"/>
    <s v="UN"/>
    <n v="15"/>
    <n v="0"/>
    <s v="PRODUTO"/>
    <s v="60.409.075/0207-73"/>
    <m/>
    <n v="0"/>
    <m/>
    <m/>
    <m/>
    <m/>
    <n v="0"/>
    <n v="0.0102"/>
    <n v="0.0048"/>
    <n v="0.17"/>
    <n v="0.0165"/>
    <n v="0.076"/>
    <n v="0.2775"/>
    <n v="1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88"/>
    <n v="12447208"/>
    <n v="7891000311837"/>
    <s v="ALIMENTO FELIX FANTASTIC DELI MIX SALMAO E CARNE 85G"/>
    <x v="3"/>
    <n v="1540"/>
    <s v="GATOS - ALIMENTOS UMIDOS / PETISCOS"/>
    <s v="2309.90.10"/>
    <s v="UN"/>
    <n v="15"/>
    <n v="0"/>
    <s v="PRODUTO"/>
    <s v="60.409.075/0207-73"/>
    <m/>
    <n v="0"/>
    <m/>
    <m/>
    <m/>
    <m/>
    <n v="0"/>
    <n v="0.0102"/>
    <n v="0.0048"/>
    <n v="0.17"/>
    <n v="0.0165"/>
    <n v="0.076"/>
    <n v="0.2775"/>
    <n v="1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89"/>
    <n v="12447218"/>
    <n v="7891000311790"/>
    <s v="ALIMENTO FELIX FANTASTIC MIX FGO/CARANGUEJO 85G"/>
    <x v="3"/>
    <n v="1540"/>
    <s v="GATOS - ALIMENTOS UMIDOS / PETISCOS"/>
    <s v="2309.90.10"/>
    <s v="UN"/>
    <n v="15"/>
    <n v="0"/>
    <s v="PRODUTO"/>
    <s v="60.409.075/0207-73"/>
    <m/>
    <n v="0"/>
    <m/>
    <m/>
    <m/>
    <m/>
    <n v="0"/>
    <n v="0.0102"/>
    <n v="0.0048"/>
    <n v="0.17"/>
    <n v="0.0165"/>
    <n v="0.076"/>
    <n v="0.2775"/>
    <n v="1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90"/>
    <n v="12447207"/>
    <n v="7891000311752"/>
    <s v="ALIMENTO FELIX FANTASTIC TIRITAS CARNE 85G"/>
    <x v="3"/>
    <n v="1540"/>
    <s v="GATOS - ALIMENTOS UMIDOS / PETISCOS"/>
    <s v="2309.90.10"/>
    <s v="UN"/>
    <n v="15"/>
    <n v="0"/>
    <s v="PRODUTO"/>
    <s v="60.409.075/0207-73"/>
    <m/>
    <n v="0"/>
    <m/>
    <m/>
    <m/>
    <m/>
    <n v="0"/>
    <n v="0.0102"/>
    <n v="0.0048"/>
    <n v="0.17"/>
    <n v="0.0165"/>
    <n v="0.076"/>
    <n v="0.2775"/>
    <n v="1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91"/>
    <n v="12447206"/>
    <n v="7891000311714"/>
    <s v="ALIMENTO FELIX FANTASTIC TIRITAS PERU 85G"/>
    <x v="3"/>
    <n v="1540"/>
    <s v="GATOS - ALIMENTOS UMIDOS / PETISCOS"/>
    <s v="2309.90.10"/>
    <s v="UN"/>
    <n v="15"/>
    <n v="0"/>
    <s v="PRODUTO"/>
    <s v="60.409.075/0207-73"/>
    <m/>
    <n v="0"/>
    <m/>
    <m/>
    <m/>
    <m/>
    <n v="0"/>
    <n v="0.0102"/>
    <n v="0.0048"/>
    <n v="0.17"/>
    <n v="0.0165"/>
    <n v="0.076"/>
    <n v="0.2775"/>
    <n v="1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92"/>
    <n v="12467997"/>
    <n v="7891000332382"/>
    <s v="ALIMENTO GATO ONE GSUPERFOODS 85G"/>
    <x v="3"/>
    <n v="1540"/>
    <s v="GATOS - ALIMENTOS UMIDOS / PETISCOS"/>
    <s v="2309.90.10"/>
    <s v="UN"/>
    <n v="15"/>
    <n v="0"/>
    <s v="PRODUTO"/>
    <s v="60.409.075/0207-73"/>
    <m/>
    <n v="0"/>
    <m/>
    <m/>
    <m/>
    <m/>
    <n v="0"/>
    <n v="0.0102"/>
    <n v="0.0048"/>
    <n v="0.17"/>
    <n v="0.0165"/>
    <n v="0.076"/>
    <n v="0.2775"/>
    <n v="1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93"/>
    <n v="12468014"/>
    <n v="7891000332467"/>
    <s v="ALIMENTO GATO ONE MULTI PROTEINA 85G"/>
    <x v="3"/>
    <n v="1540"/>
    <s v="GATOS - ALIMENTOS UMIDOS / PETISCOS"/>
    <s v="2309.90.10"/>
    <s v="UN"/>
    <n v="15"/>
    <n v="0"/>
    <s v="PRODUTO"/>
    <s v="60.409.075/0207-73"/>
    <m/>
    <n v="0"/>
    <m/>
    <m/>
    <m/>
    <m/>
    <n v="0"/>
    <n v="0.0102"/>
    <n v="0.0048"/>
    <n v="0.17"/>
    <n v="0.0165"/>
    <n v="0.076"/>
    <n v="0.2775"/>
    <n v="1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94"/>
    <n v="12468024"/>
    <n v="7891000332429"/>
    <s v="ALIMENTO GATO ONE SUPERNUTRIENTE 85G"/>
    <x v="3"/>
    <n v="1540"/>
    <s v="GATOS - ALIMENTOS UMIDOS / PETISCOS"/>
    <s v="2309.90.10"/>
    <s v="UN"/>
    <n v="15"/>
    <n v="0"/>
    <s v="PRODUTO"/>
    <s v="60.409.075/0207-73"/>
    <m/>
    <n v="0"/>
    <m/>
    <m/>
    <m/>
    <m/>
    <n v="0"/>
    <n v="0.0102"/>
    <n v="0.0048"/>
    <n v="0.17"/>
    <n v="0.0165"/>
    <n v="0.076"/>
    <n v="0.2775"/>
    <n v="1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44"/>
    <n v="12455012"/>
    <n v="7891000321706"/>
    <s v="ALIMENTOS FRISKIES PETISCO CARNE 40G"/>
    <x v="3"/>
    <n v="1540"/>
    <s v="GATOS - ALIMENTOS UMIDOS / PETISCOS"/>
    <s v="2309.10.00"/>
    <s v="UN"/>
    <n v="15"/>
    <n v="0"/>
    <s v="PRODUTO"/>
    <s v="60.409.075/0207-73"/>
    <m/>
    <n v="0"/>
    <m/>
    <m/>
    <m/>
    <m/>
    <n v="0"/>
    <n v="0.0102"/>
    <n v="0.0048"/>
    <n v="0.17"/>
    <n v="0.0165"/>
    <n v="0.076"/>
    <n v="0.2775"/>
    <n v="1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45"/>
    <n v="575364"/>
    <n v="7894904575367"/>
    <s v="ALMÔNDEGA SEARA 500G"/>
    <x v="4"/>
    <n v="690"/>
    <s v="CARNE BOVINA CONGELADA"/>
    <s v="1602.50.00"/>
    <s v="UN"/>
    <n v="12"/>
    <n v="4"/>
    <s v="PRODUTO"/>
    <s v="83.044.016/0054-35"/>
    <n v="16.19"/>
    <n v="4.249875"/>
    <m/>
    <m/>
    <m/>
    <m/>
    <n v="11.940125"/>
    <n v="0.0102"/>
    <n v="0.0048"/>
    <n v="0.17"/>
    <n v="0.0165"/>
    <n v="0.076"/>
    <n v="0.2775"/>
    <n v="12"/>
    <n v="365.04840764331226"/>
    <n v="8.4417444267516"/>
    <n v="21.97895621019109"/>
    <n v="11.940125"/>
    <n v="10.03883121019109"/>
    <n v="120.4659745222931"/>
    <n v="22.99"/>
    <n v="0.33"/>
    <n v="30.42070063694269"/>
    <n v="0.33"/>
    <n v="30.42070063694269"/>
    <n v="1.2"/>
    <n v="27.588"/>
    <n v="0"/>
    <n v="0.32321446876654"/>
    <s v="DENTRO DA META"/>
    <x v="1"/>
    <n v="7.43070063694269"/>
    <n v="1.2"/>
    <n v="194.28000000000003"/>
    <n v="143.28150000000002"/>
    <n v="365.0484076433122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46"/>
    <n v="12400"/>
    <n v="7896336005931"/>
    <s v="AMENDOIM AMENDOISSIMO TORRADO 1,05KG DESPEL S/SAL"/>
    <x v="0"/>
    <n v="190"/>
    <s v="AMENDOIM TORRADO"/>
    <s v="2008.11.00"/>
    <s v="UN"/>
    <n v="12"/>
    <n v="4"/>
    <s v="PRODUTO"/>
    <s v="00.226.383/0001-10"/>
    <n v="20.322"/>
    <n v="5.334525"/>
    <m/>
    <m/>
    <m/>
    <m/>
    <n v="14.987475"/>
    <n v="0.0102"/>
    <n v="0.0048"/>
    <n v="0.17"/>
    <n v="0.0165"/>
    <n v="0.076"/>
    <n v="0.2775"/>
    <n v="12"/>
    <n v="458.21579617834402"/>
    <n v="10.59624028662421"/>
    <n v="27.58840939490446"/>
    <n v="14.987475"/>
    <n v="12.60093439490446"/>
    <n v="151.21121273885353"/>
    <n v="25.9"/>
    <n v="0.33"/>
    <n v="38.18464968152867"/>
    <n v="0.33"/>
    <n v="38.18464968152867"/>
    <n v="1.2"/>
    <n v="31.08"/>
    <n v="0"/>
    <n v="0.47431079851462"/>
    <s v="DENTRO DA META"/>
    <x v="1"/>
    <n v="12.28464968152867"/>
    <n v="1.2"/>
    <n v="243.86399999999998"/>
    <n v="179.84969999999998"/>
    <n v="458.2157961783440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47"/>
    <n v="12401"/>
    <n v="7896336005870"/>
    <s v="AMENDOIM AMENDOISSIMO TORRADO 1,05KG GRAN S/SAL"/>
    <x v="0"/>
    <n v="190"/>
    <s v="AMENDOIM TORRADO"/>
    <s v="2008.11.00"/>
    <s v="UN"/>
    <n v="12"/>
    <n v="4"/>
    <s v="PRODUTO"/>
    <s v="00.226.383/0001-10"/>
    <n v="21.429"/>
    <n v="5.6251125"/>
    <m/>
    <m/>
    <m/>
    <m/>
    <n v="15.8038875"/>
    <n v="0.0102"/>
    <n v="0.0048"/>
    <n v="0.17"/>
    <n v="0.0165"/>
    <n v="0.076"/>
    <n v="0.2775"/>
    <n v="12"/>
    <n v="483.17617834394912"/>
    <n v="11.17344912420383"/>
    <n v="29.0912324044586"/>
    <n v="15.8038875"/>
    <n v="13.2873449044586"/>
    <n v="159.44813885350322"/>
    <n v="25.9"/>
    <n v="0.33"/>
    <n v="40.26468152866243"/>
    <n v="0.33"/>
    <n v="40.26468152866243"/>
    <n v="1.2"/>
    <n v="31.08"/>
    <n v="0"/>
    <n v="0.55462090844256"/>
    <s v="DENTRO DA META"/>
    <x v="1"/>
    <n v="14.36468152866243"/>
    <n v="1.2"/>
    <n v="257.14799999999997"/>
    <n v="189.64664999999997"/>
    <n v="483.1761783439491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48"/>
    <n v="12402"/>
    <n v="7896336005924"/>
    <s v="AMENDOIM AMENDOISSIMO TORRADO 1,05KG MOIDO S/ACUCAR"/>
    <x v="0"/>
    <n v="190"/>
    <s v="AMENDOIM TORRADO"/>
    <s v="2008.11.00"/>
    <s v="UN"/>
    <n v="12"/>
    <n v="4"/>
    <s v="PRODUTO"/>
    <s v="00.226.383/0001-10"/>
    <n v="21.429"/>
    <n v="5.6251125"/>
    <m/>
    <m/>
    <m/>
    <m/>
    <n v="15.8038875"/>
    <n v="0.0102"/>
    <n v="0.0048"/>
    <n v="0.17"/>
    <n v="0.0165"/>
    <n v="0.076"/>
    <n v="0.2775"/>
    <n v="12"/>
    <n v="483.17617834394912"/>
    <n v="11.17344912420383"/>
    <n v="29.0912324044586"/>
    <n v="15.8038875"/>
    <n v="13.2873449044586"/>
    <n v="159.44813885350322"/>
    <n v="25.9"/>
    <n v="0.33"/>
    <n v="40.26468152866243"/>
    <n v="0.33"/>
    <n v="40.26468152866243"/>
    <n v="1.2"/>
    <n v="31.08"/>
    <n v="0"/>
    <n v="0.55462090844256"/>
    <s v="DENTRO DA META"/>
    <x v="1"/>
    <n v="14.36468152866243"/>
    <n v="1.2"/>
    <n v="257.14799999999997"/>
    <n v="189.64664999999997"/>
    <n v="483.1761783439491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49"/>
    <n v="13400"/>
    <n v="7896336009212"/>
    <s v="AMENDOIM AMINDUS 110G BACON"/>
    <x v="0"/>
    <n v="170"/>
    <s v="AMENDOIM JAPONES"/>
    <s v="2008.11.00"/>
    <s v="UN"/>
    <n v="30"/>
    <n v="4"/>
    <s v="PRODUTO"/>
    <s v="00.226.383/0001-10"/>
    <n v="4.329"/>
    <n v="1.1363625"/>
    <m/>
    <m/>
    <m/>
    <m/>
    <n v="3.1926375"/>
    <n v="0.0102"/>
    <n v="0.0048"/>
    <n v="0.17"/>
    <n v="0.0165"/>
    <n v="0.076"/>
    <n v="0.2775"/>
    <n v="30"/>
    <n v="244.02324840764336"/>
    <n v="2.2572150477707"/>
    <n v="5.87689323248408"/>
    <n v="3.1926375"/>
    <n v="2.68425573248408"/>
    <n v="80.52767197452232"/>
    <n v="6.99"/>
    <n v="0.33"/>
    <n v="8.13410828025478"/>
    <n v="0.33"/>
    <n v="8.13410828025478"/>
    <n v="1.2"/>
    <n v="8.388"/>
    <n v="0"/>
    <n v="0.16367786555862"/>
    <s v="DENTRO DA META"/>
    <x v="0"/>
    <n v="1.14410828025478"/>
    <n v="1.2"/>
    <n v="129.87"/>
    <n v="95.77912499999999"/>
    <n v="244.0232484076433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50"/>
    <n v="13401"/>
    <n v="7896336009229"/>
    <s v="AMENDOIM AMINDUS 110G CEBOLA"/>
    <x v="0"/>
    <n v="170"/>
    <s v="AMENDOIM JAPONES"/>
    <s v="2008.11.00"/>
    <s v="UN"/>
    <n v="30"/>
    <n v="4"/>
    <s v="PRODUTO"/>
    <s v="00.226.383/0001-10"/>
    <n v="4.329"/>
    <n v="1.1363625"/>
    <m/>
    <m/>
    <m/>
    <m/>
    <n v="3.1926375"/>
    <n v="0.0102"/>
    <n v="0.0048"/>
    <n v="0.17"/>
    <n v="0.0165"/>
    <n v="0.076"/>
    <n v="0.2775"/>
    <n v="30"/>
    <n v="244.02324840764336"/>
    <n v="2.2572150477707"/>
    <n v="5.87689323248408"/>
    <n v="3.1926375"/>
    <n v="2.68425573248408"/>
    <n v="80.52767197452232"/>
    <n v="6.99"/>
    <n v="0.33"/>
    <n v="8.13410828025478"/>
    <n v="0.33"/>
    <n v="8.13410828025478"/>
    <n v="1.2"/>
    <n v="8.388"/>
    <n v="0"/>
    <n v="0.16367786555862"/>
    <s v="DENTRO DA META"/>
    <x v="0"/>
    <n v="1.14410828025478"/>
    <n v="1.2"/>
    <n v="129.87"/>
    <n v="95.77912499999999"/>
    <n v="244.0232484076433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51"/>
    <n v="13402"/>
    <n v="7896336006921"/>
    <s v="AMENDOIM AMINDUS 110G MOSTARDA E MEL"/>
    <x v="0"/>
    <n v="170"/>
    <s v="AMENDOIM JAPONES"/>
    <s v="2008.11.00"/>
    <s v="UN"/>
    <n v="30"/>
    <n v="4"/>
    <s v="PRODUTO"/>
    <s v="00.226.383/0001-10"/>
    <n v="4.329"/>
    <n v="1.1363625"/>
    <m/>
    <m/>
    <m/>
    <m/>
    <n v="3.1926375"/>
    <n v="0.0102"/>
    <n v="0.0048"/>
    <n v="0.17"/>
    <n v="0.0165"/>
    <n v="0.076"/>
    <n v="0.2775"/>
    <n v="30"/>
    <n v="244.02324840764336"/>
    <n v="2.2572150477707"/>
    <n v="5.87689323248408"/>
    <n v="3.1926375"/>
    <n v="2.68425573248408"/>
    <n v="80.52767197452232"/>
    <n v="6.99"/>
    <n v="0.33"/>
    <n v="8.13410828025478"/>
    <n v="0.33"/>
    <n v="8.13410828025478"/>
    <n v="1.2"/>
    <n v="8.388"/>
    <n v="0"/>
    <n v="0.16367786555862"/>
    <s v="DENTRO DA META"/>
    <x v="0"/>
    <n v="1.14410828025478"/>
    <n v="1.2"/>
    <n v="129.87"/>
    <n v="95.77912499999999"/>
    <n v="244.0232484076433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52"/>
    <n v="13403"/>
    <n v="7896336006877"/>
    <s v="AMENDOIM AMINDUS 110G PIM C/ LIMAO"/>
    <x v="0"/>
    <n v="170"/>
    <s v="AMENDOIM JAPONES"/>
    <s v="2008.11.00"/>
    <s v="UN"/>
    <n v="30"/>
    <n v="4"/>
    <s v="PRODUTO"/>
    <s v="00.226.383/0001-10"/>
    <n v="5.409"/>
    <n v="1.4198625"/>
    <m/>
    <m/>
    <m/>
    <m/>
    <n v="3.9891375"/>
    <n v="0.0102"/>
    <n v="0.0048"/>
    <n v="0.17"/>
    <n v="0.0165"/>
    <n v="0.076"/>
    <n v="0.2775"/>
    <n v="30"/>
    <n v="304.90222929936317"/>
    <n v="2.82034562101911"/>
    <n v="7.343062022293"/>
    <n v="3.9891375"/>
    <n v="3.353924522293"/>
    <n v="100.61773566878986"/>
    <n v="6.99"/>
    <n v="0.33"/>
    <n v="10.16340764331211"/>
    <n v="0.33"/>
    <n v="10.16340764331211"/>
    <n v="1.2"/>
    <n v="8.388"/>
    <n v="0"/>
    <n v="0.45399250977283"/>
    <s v="DENTRO DA META"/>
    <x v="1"/>
    <n v="3.17340764331211"/>
    <n v="1.2"/>
    <n v="162.26999999999998"/>
    <n v="119.674125"/>
    <n v="304.9022292993631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55"/>
    <n v="13501"/>
    <n v="7896336009298"/>
    <s v="AMENDOIM CROKISSIMO 1.01 KG LEV SALGADO"/>
    <x v="0"/>
    <n v="170"/>
    <s v="AMENDOIM JAPONES"/>
    <s v="2008.11.00"/>
    <s v="UN"/>
    <n v="12"/>
    <n v="4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56"/>
    <n v="13503"/>
    <n v="7896336009311"/>
    <s v="AMENDOIM CROKISSIMO 1.01 KG PIMENTA"/>
    <x v="0"/>
    <n v="170"/>
    <s v="AMENDOIM JAPONES"/>
    <s v="2008.11.00"/>
    <s v="UN"/>
    <n v="12"/>
    <n v="4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57"/>
    <n v="13504"/>
    <n v="7896336009304"/>
    <s v="AMENDOIM CROKISSIMO 1.01 KG SALSA E CEB"/>
    <x v="0"/>
    <n v="170"/>
    <s v="AMENDOIM JAPONES"/>
    <s v="2008.11.00"/>
    <s v="UN"/>
    <n v="12"/>
    <n v="4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61"/>
    <n v="13801"/>
    <n v="7896336010072"/>
    <s v="AMENDOIM CROKISSIMO 400G LEV SALGADO"/>
    <x v="0"/>
    <n v="170"/>
    <s v="AMENDOIM JAPONES"/>
    <s v="2008.11.00"/>
    <s v="UN"/>
    <n v="30"/>
    <n v="4"/>
    <s v="PRODUTO"/>
    <s v="00.226.383/0001-10"/>
    <n v="11.421"/>
    <n v="2.9980125"/>
    <m/>
    <m/>
    <m/>
    <m/>
    <n v="8.4229875"/>
    <n v="0.0102"/>
    <n v="0.0048"/>
    <n v="0.17"/>
    <n v="0.0165"/>
    <n v="0.076"/>
    <n v="0.2775"/>
    <n v="30"/>
    <n v="643.79522292993647"/>
    <n v="5.95510581210191"/>
    <n v="15.5047349522293"/>
    <n v="8.4229875"/>
    <n v="7.0817474522293"/>
    <n v="212.45242356687908"/>
    <n v="17.67"/>
    <n v="0.33"/>
    <n v="21.45984076433122"/>
    <n v="0.33"/>
    <n v="21.45984076433122"/>
    <n v="1.2"/>
    <n v="21.204"/>
    <n v="0"/>
    <n v="0.214478820845"/>
    <s v="DENTRO DA META"/>
    <x v="1"/>
    <n v="3.78984076433121"/>
    <n v="1.2"/>
    <n v="342.63"/>
    <n v="252.68962499999998"/>
    <n v="643.7952229299364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62"/>
    <n v="13803"/>
    <n v="7896336010058"/>
    <s v="AMENDOIM CROKISSIMO 400G PIMENTA"/>
    <x v="0"/>
    <n v="170"/>
    <s v="AMENDOIM JAPONES"/>
    <s v="2008.11.00"/>
    <s v="UN"/>
    <n v="30"/>
    <n v="4"/>
    <s v="PRODUTO"/>
    <s v="00.226.383/0001-10"/>
    <n v="11.421"/>
    <n v="2.9980125"/>
    <m/>
    <m/>
    <m/>
    <m/>
    <n v="8.4229875"/>
    <n v="0.0102"/>
    <n v="0.0048"/>
    <n v="0.17"/>
    <n v="0.0165"/>
    <n v="0.076"/>
    <n v="0.2775"/>
    <n v="30"/>
    <n v="643.79522292993647"/>
    <n v="5.95510581210191"/>
    <n v="15.5047349522293"/>
    <n v="8.4229875"/>
    <n v="7.0817474522293"/>
    <n v="212.45242356687908"/>
    <n v="17.67"/>
    <n v="0.33"/>
    <n v="21.45984076433122"/>
    <n v="0.33"/>
    <n v="21.45984076433122"/>
    <n v="1.2"/>
    <n v="21.204"/>
    <n v="0"/>
    <n v="0.214478820845"/>
    <s v="DENTRO DA META"/>
    <x v="1"/>
    <n v="3.78984076433121"/>
    <n v="1.2"/>
    <n v="342.63"/>
    <n v="252.68962499999998"/>
    <n v="643.7952229299364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63"/>
    <n v="13804"/>
    <n v="7896336010065"/>
    <s v="AMENDOIM CROKISSIMO 400G SALSA E CEB"/>
    <x v="0"/>
    <n v="170"/>
    <s v="AMENDOIM JAPONES"/>
    <s v="2008.11.00"/>
    <s v="UN"/>
    <n v="30"/>
    <n v="4"/>
    <s v="PRODUTO"/>
    <s v="00.226.383/0001-10"/>
    <n v="11.421"/>
    <n v="2.9980125"/>
    <m/>
    <m/>
    <m/>
    <m/>
    <n v="8.4229875"/>
    <n v="0.0102"/>
    <n v="0.0048"/>
    <n v="0.17"/>
    <n v="0.0165"/>
    <n v="0.076"/>
    <n v="0.2775"/>
    <n v="30"/>
    <n v="643.79522292993647"/>
    <n v="5.95510581210191"/>
    <n v="15.5047349522293"/>
    <n v="8.4229875"/>
    <n v="7.0817474522293"/>
    <n v="212.45242356687908"/>
    <n v="17.67"/>
    <n v="0.33"/>
    <n v="21.45984076433122"/>
    <n v="0.33"/>
    <n v="21.45984076433122"/>
    <n v="1.2"/>
    <n v="21.204"/>
    <n v="0"/>
    <n v="0.214478820845"/>
    <s v="DENTRO DA META"/>
    <x v="1"/>
    <n v="3.78984076433121"/>
    <n v="1.2"/>
    <n v="342.63"/>
    <n v="252.68962499999998"/>
    <n v="643.7952229299364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64"/>
    <n v="13900"/>
    <n v="7896336003579"/>
    <s v="AMENDOIM CROKISSIMO 5KG CHURRASCO"/>
    <x v="0"/>
    <n v="170"/>
    <s v="AMENDOIM JAPONES"/>
    <s v="2008.11.00"/>
    <s v="UN"/>
    <n v="2"/>
    <n v="4"/>
    <s v="PRODUTO"/>
    <s v="00.226.383/0001-10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65"/>
    <n v="13901"/>
    <n v="7896336003241"/>
    <s v="AMENDOIM CROKISSIMO 5KG LEV SALGADO"/>
    <x v="0"/>
    <n v="170"/>
    <s v="AMENDOIM JAPONES"/>
    <s v="2008.11.00"/>
    <s v="UN"/>
    <n v="2"/>
    <n v="4"/>
    <s v="PRODUTO"/>
    <s v="00.226.383/0001-10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66"/>
    <n v="13902"/>
    <n v="7896336003678"/>
    <s v="AMENDOIM CROKISSIMO 5KG PIM. MEXICANA"/>
    <x v="0"/>
    <n v="170"/>
    <s v="AMENDOIM JAPONES"/>
    <s v="2008.11.00"/>
    <s v="UN"/>
    <n v="2"/>
    <n v="4"/>
    <s v="PRODUTO"/>
    <s v="00.226.383/0001-10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67"/>
    <n v="13903"/>
    <n v="7896336003234"/>
    <s v="AMENDOIM CROKISSIMO 5KG PIMENTA"/>
    <x v="0"/>
    <n v="170"/>
    <s v="AMENDOIM JAPONES"/>
    <s v="2008.11.00"/>
    <s v="UN"/>
    <n v="2"/>
    <n v="4"/>
    <s v="PRODUTO"/>
    <s v="00.226.383/0001-10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68"/>
    <n v="13904"/>
    <n v="7896336003227"/>
    <s v="AMENDOIM CROKISSIMO 5KG SALSA E CEB"/>
    <x v="0"/>
    <n v="170"/>
    <s v="AMENDOIM JAPONES"/>
    <s v="2008.11.00"/>
    <s v="UN"/>
    <n v="2"/>
    <n v="4"/>
    <s v="PRODUTO"/>
    <s v="00.226.383/0001-10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69"/>
    <n v="14001"/>
    <n v="7896336002862"/>
    <s v="AMENDOIM CROKISSIMO 90G LEV SALGADO"/>
    <x v="0"/>
    <n v="170"/>
    <s v="AMENDOIM JAPONES"/>
    <s v="2008.11.00"/>
    <s v="UN"/>
    <n v="20"/>
    <n v="4"/>
    <s v="PRODUTO"/>
    <s v="00.226.383/0001-10"/>
    <n v="3.42"/>
    <n v="0.89775"/>
    <m/>
    <m/>
    <m/>
    <m/>
    <n v="2.52225"/>
    <n v="0.0102"/>
    <n v="0.0048"/>
    <n v="0.17"/>
    <n v="0.0165"/>
    <n v="0.076"/>
    <n v="0.2775"/>
    <n v="20"/>
    <n v="128.52229299363057"/>
    <n v="1.78324681528662"/>
    <n v="4.6428678343949"/>
    <n v="2.52225"/>
    <n v="2.1206178343949"/>
    <n v="42.41235668789809"/>
    <n v="6.09"/>
    <n v="0.33"/>
    <n v="6.42611464968153"/>
    <n v="0.33"/>
    <n v="6.42611464968153"/>
    <n v="1.2"/>
    <n v="7.308"/>
    <n v="0"/>
    <n v="0.05519123968498"/>
    <s v="DENTRO DA META"/>
    <x v="0"/>
    <n v="0.33611464968153"/>
    <n v="1.2"/>
    <n v="68.40000000000001"/>
    <n v="50.44499999999999"/>
    <n v="128.5222929936305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70"/>
    <n v="14003"/>
    <n v="7896336002886"/>
    <s v="AMENDOIM CROKISSIMO 90G PIMENTA"/>
    <x v="0"/>
    <n v="170"/>
    <s v="AMENDOIM JAPONES"/>
    <s v="2008.11.00"/>
    <s v="UN"/>
    <n v="20"/>
    <n v="4"/>
    <s v="PRODUTO"/>
    <s v="00.226.383/0001-10"/>
    <n v="3.42"/>
    <n v="0.89775"/>
    <m/>
    <m/>
    <m/>
    <m/>
    <n v="2.52225"/>
    <n v="0.0102"/>
    <n v="0.0048"/>
    <n v="0.17"/>
    <n v="0.0165"/>
    <n v="0.076"/>
    <n v="0.2775"/>
    <n v="20"/>
    <n v="128.52229299363057"/>
    <n v="1.78324681528662"/>
    <n v="4.6428678343949"/>
    <n v="2.52225"/>
    <n v="2.1206178343949"/>
    <n v="42.41235668789809"/>
    <n v="6.09"/>
    <n v="0.33"/>
    <n v="6.42611464968153"/>
    <n v="0.33"/>
    <n v="6.42611464968153"/>
    <n v="1.2"/>
    <n v="7.308"/>
    <n v="0"/>
    <n v="0.05519123968498"/>
    <s v="DENTRO DA META"/>
    <x v="0"/>
    <n v="0.33611464968153"/>
    <n v="1.2"/>
    <n v="68.40000000000001"/>
    <n v="50.44499999999999"/>
    <n v="128.5222929936305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71"/>
    <n v="14004"/>
    <n v="7896336002879"/>
    <s v="AMENDOIM CROKISSIMO 90G SALSA E CEB"/>
    <x v="0"/>
    <n v="170"/>
    <s v="AMENDOIM JAPONES"/>
    <s v="2008.11.00"/>
    <s v="UN"/>
    <n v="20"/>
    <n v="4"/>
    <s v="PRODUTO"/>
    <s v="00.226.383/0001-10"/>
    <n v="3.42"/>
    <n v="0.89775"/>
    <m/>
    <m/>
    <m/>
    <m/>
    <n v="2.52225"/>
    <n v="0.0102"/>
    <n v="0.0048"/>
    <n v="0.17"/>
    <n v="0.0165"/>
    <n v="0.076"/>
    <n v="0.2775"/>
    <n v="20"/>
    <n v="128.52229299363057"/>
    <n v="1.78324681528662"/>
    <n v="4.6428678343949"/>
    <n v="2.52225"/>
    <n v="2.1206178343949"/>
    <n v="42.41235668789809"/>
    <n v="6.09"/>
    <n v="0.33"/>
    <n v="6.42611464968153"/>
    <n v="0.33"/>
    <n v="6.42611464968153"/>
    <n v="1.2"/>
    <n v="7.308"/>
    <n v="0"/>
    <n v="0.05519123968498"/>
    <s v="DENTRO DA META"/>
    <x v="0"/>
    <n v="0.33611464968153"/>
    <n v="1.2"/>
    <n v="68.40000000000001"/>
    <n v="50.44499999999999"/>
    <n v="128.5222929936305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72"/>
    <n v="20301"/>
    <n v="7896336011109"/>
    <s v="AMENDOIM CROKISSIMO BOTECO 90G FGO PASSARINHO"/>
    <x v="0"/>
    <n v="170"/>
    <s v="AMENDOIM JAPONES"/>
    <s v="2008.11.00"/>
    <s v="UN"/>
    <n v="20"/>
    <n v="4"/>
    <s v="PRODUTO"/>
    <s v="00.226.383/0001-10"/>
    <n v="3.42"/>
    <n v="0.89775"/>
    <m/>
    <m/>
    <m/>
    <m/>
    <n v="2.52225"/>
    <n v="0.0102"/>
    <n v="0.0048"/>
    <n v="0.17"/>
    <n v="0.0165"/>
    <n v="0.076"/>
    <n v="0.2775"/>
    <n v="20"/>
    <n v="128.52229299363057"/>
    <n v="1.78324681528662"/>
    <n v="4.6428678343949"/>
    <n v="2.52225"/>
    <n v="2.1206178343949"/>
    <n v="42.41235668789809"/>
    <n v="6.09"/>
    <n v="0.33"/>
    <n v="6.42611464968153"/>
    <n v="0.33"/>
    <n v="6.42611464968153"/>
    <n v="1.2"/>
    <n v="7.308"/>
    <n v="0"/>
    <n v="0.05519123968498"/>
    <s v="DENTRO DA META"/>
    <x v="0"/>
    <n v="0.33611464968153"/>
    <n v="1.2"/>
    <n v="68.40000000000001"/>
    <n v="50.44499999999999"/>
    <n v="128.5222929936305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73"/>
    <n v="20300"/>
    <n v="7896336011093"/>
    <s v="AMENDOIM CROKISSIMO BOTECO 90G PAO DE ALHO"/>
    <x v="0"/>
    <n v="170"/>
    <s v="AMENDOIM JAPONES"/>
    <s v="2008.11.00"/>
    <s v="UN"/>
    <n v="20"/>
    <n v="4"/>
    <s v="PRODUTO"/>
    <s v="00.226.383/0001-10"/>
    <n v="3.42"/>
    <n v="0.89775"/>
    <m/>
    <m/>
    <m/>
    <m/>
    <n v="2.52225"/>
    <n v="0.0102"/>
    <n v="0.0048"/>
    <n v="0.17"/>
    <n v="0.0165"/>
    <n v="0.076"/>
    <n v="0.2775"/>
    <n v="20"/>
    <n v="128.52229299363057"/>
    <n v="1.78324681528662"/>
    <n v="4.6428678343949"/>
    <n v="2.52225"/>
    <n v="2.1206178343949"/>
    <n v="42.41235668789809"/>
    <n v="6.09"/>
    <n v="0.33"/>
    <n v="6.42611464968153"/>
    <n v="0.33"/>
    <n v="6.42611464968153"/>
    <n v="1.2"/>
    <n v="7.308"/>
    <n v="0"/>
    <n v="0.05519123968498"/>
    <s v="DENTRO DA META"/>
    <x v="0"/>
    <n v="0.33611464968153"/>
    <n v="1.2"/>
    <n v="68.40000000000001"/>
    <n v="50.44499999999999"/>
    <n v="128.5222929936305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74"/>
    <n v="20302"/>
    <n v="7896336011086"/>
    <s v="AMENDOIM CROKISSIMO BOTECO 90G PICANHA / ALHO"/>
    <x v="0"/>
    <n v="170"/>
    <s v="AMENDOIM JAPONES"/>
    <s v="2008.11.00"/>
    <s v="UN"/>
    <n v="20"/>
    <n v="4"/>
    <s v="PRODUTO"/>
    <s v="00.226.383/0001-10"/>
    <n v="3.42"/>
    <n v="0.89775"/>
    <m/>
    <m/>
    <m/>
    <m/>
    <n v="2.52225"/>
    <n v="0.0102"/>
    <n v="0.0048"/>
    <n v="0.17"/>
    <n v="0.0165"/>
    <n v="0.076"/>
    <n v="0.2775"/>
    <n v="20"/>
    <n v="128.52229299363057"/>
    <n v="1.78324681528662"/>
    <n v="4.6428678343949"/>
    <n v="2.52225"/>
    <n v="2.1206178343949"/>
    <n v="42.41235668789809"/>
    <n v="6.09"/>
    <n v="0.33"/>
    <n v="6.42611464968153"/>
    <n v="0.33"/>
    <n v="6.42611464968153"/>
    <n v="1.2"/>
    <n v="7.308"/>
    <n v="0"/>
    <n v="0.05519123968498"/>
    <s v="DENTRO DA META"/>
    <x v="0"/>
    <n v="0.33611464968153"/>
    <n v="1.2"/>
    <n v="68.40000000000001"/>
    <n v="50.44499999999999"/>
    <n v="128.5222929936305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75"/>
    <n v="15700"/>
    <n v="7896336008857"/>
    <s v="AMENDOIM GRELHADITOS S/ PELE 1.010 KG ."/>
    <x v="0"/>
    <n v="170"/>
    <s v="AMENDOIM JAPONES"/>
    <s v="2008.11.00"/>
    <s v="UN"/>
    <n v="12"/>
    <n v="4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76"/>
    <n v="15800"/>
    <n v="7896336002534"/>
    <s v="AMENDOIM GRELHADITOS S/ PELE 100G ."/>
    <x v="0"/>
    <n v="170"/>
    <s v="AMENDOIM JAPONES"/>
    <s v="2008.11.00"/>
    <s v="UN"/>
    <n v="36"/>
    <n v="4"/>
    <s v="PRODUTO"/>
    <s v="00.226.383/0001-10"/>
    <n v="3.15"/>
    <n v="0.826875"/>
    <m/>
    <m/>
    <m/>
    <m/>
    <n v="2.323125"/>
    <n v="0.0102"/>
    <n v="0.0048"/>
    <n v="0.17"/>
    <n v="0.0165"/>
    <n v="0.076"/>
    <n v="0.2775"/>
    <n v="36"/>
    <n v="213.07643312101916"/>
    <n v="1.64246417197452"/>
    <n v="4.27632563694268"/>
    <n v="2.323125"/>
    <n v="1.95320063694268"/>
    <n v="70.31522292993634"/>
    <n v="5.19"/>
    <n v="0.33"/>
    <n v="5.9187898089172"/>
    <n v="0.33"/>
    <n v="5.9187898089172"/>
    <n v="1.2"/>
    <n v="6.228"/>
    <n v="0"/>
    <n v="0.14042192850042"/>
    <s v="DENTRO DA META"/>
    <x v="0"/>
    <n v="0.7287898089172"/>
    <n v="1.2"/>
    <n v="113.39999999999999"/>
    <n v="83.63250000000001"/>
    <n v="213.0764331210191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77"/>
    <n v="15900"/>
    <n v="7896336005542"/>
    <s v="AMENDOIM GRELHADITOS S/ PELE 200G ."/>
    <x v="0"/>
    <n v="170"/>
    <s v="AMENDOIM JAPONES"/>
    <s v="2008.11.00"/>
    <s v="UN"/>
    <n v="24"/>
    <n v="4"/>
    <s v="PRODUTO"/>
    <s v="00.226.383/0001-10"/>
    <n v="6.876"/>
    <n v="1.80495"/>
    <m/>
    <m/>
    <m/>
    <m/>
    <n v="5.07105"/>
    <n v="0.0102"/>
    <n v="0.0048"/>
    <n v="0.17"/>
    <n v="0.0165"/>
    <n v="0.076"/>
    <n v="0.2775"/>
    <n v="24"/>
    <n v="310.07694267515933"/>
    <n v="3.58526464968153"/>
    <n v="9.33460796178344"/>
    <n v="5.07105"/>
    <n v="4.26355796178344"/>
    <n v="102.32539108280258"/>
    <n v="9.99"/>
    <n v="0.33"/>
    <n v="12.91987261146497"/>
    <n v="0.33"/>
    <n v="12.91987261146497"/>
    <n v="1.2"/>
    <n v="11.988"/>
    <n v="0"/>
    <n v="0.29328054168819"/>
    <s v="DENTRO DA META"/>
    <x v="1"/>
    <n v="2.92987261146497"/>
    <n v="1.2"/>
    <n v="165.024"/>
    <n v="121.70519999999999"/>
    <n v="310.0769426751593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78"/>
    <n v="19200"/>
    <n v="7896336012212"/>
    <s v="AMENDOIM GRELHADITOS S/ PELE 24G FARDO ."/>
    <x v="0"/>
    <n v="170"/>
    <s v="AMENDOIM JAPONES"/>
    <s v="2008.11.00"/>
    <s v="UN"/>
    <n v="6"/>
    <n v="4"/>
    <s v="PRODUTO"/>
    <s v="00.226.383/0001-10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79"/>
    <n v="16100"/>
    <n v="7896336000578"/>
    <s v="AMENDOIM GRELHADITOS S/ PELE 60G ."/>
    <x v="0"/>
    <n v="170"/>
    <s v="AMENDOIM JAPONES"/>
    <s v="2008.11.00"/>
    <s v="UN"/>
    <n v="30"/>
    <n v="4"/>
    <s v="PRODUTO"/>
    <s v="00.226.383/0001-10"/>
    <m/>
    <n v="0"/>
    <m/>
    <m/>
    <m/>
    <m/>
    <n v="0"/>
    <n v="0.0102"/>
    <n v="0.0048"/>
    <n v="0.17"/>
    <n v="0.0165"/>
    <n v="0.076"/>
    <n v="0.2775"/>
    <n v="3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80"/>
    <n v="16200"/>
    <n v="7896336010034"/>
    <s v="AMENDOIM GRELHADITOS S/PELE 400G ."/>
    <x v="0"/>
    <n v="170"/>
    <s v="AMENDOIM JAPONES"/>
    <s v="2008.11.00"/>
    <s v="UN"/>
    <n v="30"/>
    <n v="4"/>
    <s v="PRODUTO"/>
    <s v="00.226.383/0001-10"/>
    <n v="12.159"/>
    <n v="3.1917375"/>
    <m/>
    <m/>
    <m/>
    <m/>
    <n v="8.9672625"/>
    <n v="0.0102"/>
    <n v="0.0048"/>
    <n v="0.17"/>
    <n v="0.0165"/>
    <n v="0.076"/>
    <n v="0.2775"/>
    <n v="30"/>
    <n v="685.39585987261148"/>
    <n v="6.33991170382166"/>
    <n v="16.50661695859873"/>
    <n v="8.9672625"/>
    <n v="7.53935445859873"/>
    <n v="226.18063375796186"/>
    <n v="16.69"/>
    <n v="0.33"/>
    <n v="22.84652866242038"/>
    <n v="0.33"/>
    <n v="22.84652866242038"/>
    <n v="1.2"/>
    <n v="20.028"/>
    <n v="0"/>
    <n v="0.36887529433316"/>
    <s v="DENTRO DA META"/>
    <x v="1"/>
    <n v="6.15652866242038"/>
    <n v="1.2"/>
    <n v="364.76999999999998"/>
    <n v="269.01787499999995"/>
    <n v="685.3958598726114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81"/>
    <n v="16300"/>
    <n v="7896336008062"/>
    <s v="AMENDOIM MENDORATO 1.010 KG ."/>
    <x v="0"/>
    <n v="170"/>
    <s v="AMENDOIM JAPONES"/>
    <s v="2008.11.00"/>
    <s v="UN"/>
    <n v="12"/>
    <n v="4"/>
    <s v="PRODUTO"/>
    <s v="00.226.383/0001-10"/>
    <n v="22.338"/>
    <n v="5.863725"/>
    <m/>
    <m/>
    <m/>
    <m/>
    <n v="16.474275"/>
    <n v="0.0102"/>
    <n v="0.0048"/>
    <n v="0.17"/>
    <n v="0.0165"/>
    <n v="0.076"/>
    <n v="0.2775"/>
    <n v="12"/>
    <n v="503.67210191082813"/>
    <n v="11.6474173566879"/>
    <n v="30.32525780254777"/>
    <n v="16.474275"/>
    <n v="13.85098280254778"/>
    <n v="166.21179363057331"/>
    <n v="29.9"/>
    <n v="0.33"/>
    <n v="41.97267515923568"/>
    <n v="0.33"/>
    <n v="41.97267515923568"/>
    <n v="1.2"/>
    <n v="35.88"/>
    <n v="0"/>
    <n v="0.40376839997444"/>
    <s v="DENTRO DA META"/>
    <x v="1"/>
    <n v="12.07267515923568"/>
    <n v="1.2"/>
    <n v="268.05600000000004"/>
    <n v="197.69129999999998"/>
    <n v="503.6721019108281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84"/>
    <n v="19100"/>
    <n v="7896336012205"/>
    <s v="AMENDOIM MENDORATO 27G FARDO ."/>
    <x v="0"/>
    <n v="170"/>
    <s v="AMENDOIM JAPONES"/>
    <s v="2008.11.00"/>
    <s v="UN"/>
    <n v="6"/>
    <n v="4"/>
    <s v="PRODUTO"/>
    <s v="00.226.383/0001-10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86"/>
    <n v="16800"/>
    <n v="7896336000530"/>
    <s v="AMENDOIM MENDORATO 70G ."/>
    <x v="0"/>
    <n v="170"/>
    <s v="AMENDOIM JAPONES"/>
    <s v="2008.11.00"/>
    <s v="UN"/>
    <n v="30"/>
    <n v="4"/>
    <s v="PRODUTO"/>
    <s v="00.226.383/0001-10"/>
    <m/>
    <n v="0"/>
    <m/>
    <m/>
    <m/>
    <m/>
    <n v="0"/>
    <n v="0.0102"/>
    <n v="0.0048"/>
    <n v="0.17"/>
    <n v="0.0165"/>
    <n v="0.076"/>
    <n v="0.2775"/>
    <n v="3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87"/>
    <n v="19600"/>
    <n v="7896336010621"/>
    <s v="AMENDOIM OVINHO AMENDOIM CROKISSIMO 1.01KG ."/>
    <x v="0"/>
    <n v="180"/>
    <s v="AMENDOIM OVINHOS"/>
    <s v="2008.11.00"/>
    <s v="UN"/>
    <n v="6"/>
    <n v="4"/>
    <s v="PRODUTO"/>
    <s v="00.226.383/0001-10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88"/>
    <n v="19400"/>
    <n v="7896336010416"/>
    <s v="AMENDOIM OVINHO AMENDOIM CROKISSIMO 80G ."/>
    <x v="0"/>
    <n v="180"/>
    <s v="AMENDOIM OVINHOS"/>
    <s v="2008.11.00"/>
    <s v="UN"/>
    <n v="20"/>
    <n v="4"/>
    <s v="PRODUTO"/>
    <s v="00.226.383/0001-10"/>
    <n v="3.402"/>
    <n v="0.893025"/>
    <m/>
    <m/>
    <m/>
    <m/>
    <n v="2.508975"/>
    <n v="0.0102"/>
    <n v="0.0048"/>
    <n v="0.17"/>
    <n v="0.0165"/>
    <n v="0.076"/>
    <n v="0.2775"/>
    <n v="20"/>
    <n v="127.84585987261147"/>
    <n v="1.77386130573248"/>
    <n v="4.61843168789809"/>
    <n v="2.508975"/>
    <n v="2.10945668789809"/>
    <n v="42.18913375796181"/>
    <n v="5.49"/>
    <n v="0.33"/>
    <n v="6.39229299363057"/>
    <n v="0.33"/>
    <n v="6.39229299363057"/>
    <n v="1.2"/>
    <n v="6.588"/>
    <n v="0"/>
    <n v="0.16435209355748"/>
    <s v="DENTRO DA META"/>
    <x v="0"/>
    <n v="0.90229299363057"/>
    <n v="1.2"/>
    <n v="68.03999999999999"/>
    <n v="50.17949999999999"/>
    <n v="127.8458598726114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90"/>
    <n v="19700"/>
    <n v="7896336011925"/>
    <s v="AMENDOIM OVINHO AMENDOIM CROKISSIMO FARDO 25G"/>
    <x v="0"/>
    <n v="180"/>
    <s v="AMENDOIM OVINHOS"/>
    <s v="2008.11.00"/>
    <s v="UN"/>
    <n v="6"/>
    <n v="4"/>
    <s v="PRODUTO"/>
    <s v="00.226.383/0001-10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791"/>
    <n v="729116"/>
    <n v="7894904729111"/>
    <s v="APRESUNTADO FATIADO SEARA 200G"/>
    <x v="2"/>
    <n v="230"/>
    <s v="APRESUNTADO"/>
    <s v="1602.49.00"/>
    <s v="UN"/>
    <n v="20"/>
    <n v="4"/>
    <s v="PRODUTO"/>
    <s v="83.044.016/0054-35"/>
    <n v="5.04"/>
    <n v="1.323"/>
    <m/>
    <m/>
    <m/>
    <m/>
    <n v="3.717"/>
    <n v="0.0102"/>
    <n v="0.0048"/>
    <n v="0.17"/>
    <n v="0.0165"/>
    <n v="0.076"/>
    <n v="0.2775"/>
    <n v="20"/>
    <n v="189.40127388535035"/>
    <n v="2.62794267515924"/>
    <n v="6.84212101910828"/>
    <n v="3.717"/>
    <n v="3.12512101910828"/>
    <n v="62.50242038216564"/>
    <n v="7.2"/>
    <n v="0.33"/>
    <n v="9.47006369426752"/>
    <n v="0.33"/>
    <n v="9.47006369426752"/>
    <n v="1.2"/>
    <n v="8.64"/>
    <n v="0"/>
    <n v="0.31528662420382"/>
    <s v="DENTRO DA META"/>
    <x v="1"/>
    <n v="2.27006369426752"/>
    <n v="1.2"/>
    <n v="100.8"/>
    <n v="74.33999999999999"/>
    <n v="189.4012738853503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92"/>
    <n v="7056"/>
    <n v="7894904007059"/>
    <s v="APRESUNTADO RETANGULAR SEARA KG"/>
    <x v="2"/>
    <n v="230"/>
    <s v="APRESUNTADO"/>
    <s v="1602.49.00"/>
    <s v="KG"/>
    <n v="15"/>
    <n v="4"/>
    <s v="PRODUTO"/>
    <s v="83.044.016/0054-35"/>
    <n v="16.22"/>
    <n v="4.25775"/>
    <m/>
    <m/>
    <m/>
    <m/>
    <n v="11.96225"/>
    <n v="0.0102"/>
    <n v="0.0048"/>
    <n v="0.17"/>
    <n v="0.0165"/>
    <n v="0.076"/>
    <n v="0.2775"/>
    <n v="15"/>
    <n v="457.15605095541412"/>
    <n v="8.45738694267516"/>
    <n v="22.01968312101911"/>
    <n v="11.96225"/>
    <n v="10.05743312101911"/>
    <n v="150.86149681528673"/>
    <n v="25.98"/>
    <n v="0.33"/>
    <n v="30.47707006369427"/>
    <n v="0.33"/>
    <n v="30.47707006369427"/>
    <n v="1.2"/>
    <n v="31.176"/>
    <n v="0"/>
    <n v="0.17309738505367"/>
    <s v="DENTRO DA META"/>
    <x v="0"/>
    <n v="4.49707006369427"/>
    <n v="1.2"/>
    <n v="243.29999999999998"/>
    <n v="179.43374999999997"/>
    <n v="457.1560509554141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94"/>
    <n v="689"/>
    <n v="7899819800887"/>
    <s v="AREIA HIGIENICA LOOPY - 4KG"/>
    <x v="3"/>
    <n v="1530"/>
    <s v="GATOS - ACESSORIOS / BRINQUEDOS / HIGIENE"/>
    <s v="2512.00.00"/>
    <s v="UN"/>
    <n v="6"/>
    <n v="4"/>
    <s v="PRODUTO"/>
    <s v="57.014.433/0001-13"/>
    <n v="13.9"/>
    <n v="3.64875"/>
    <m/>
    <m/>
    <m/>
    <m/>
    <n v="10.25125"/>
    <n v="0.0102"/>
    <n v="0.0048"/>
    <n v="0.17"/>
    <n v="0.0165"/>
    <n v="0.076"/>
    <n v="0.2775"/>
    <n v="6"/>
    <n v="156.70700636942681"/>
    <n v="7.24769904458599"/>
    <n v="18.87013535031848"/>
    <n v="10.25125"/>
    <n v="8.61888535031848"/>
    <n v="51.71331210191086"/>
    <n v="18.9"/>
    <n v="0.33"/>
    <n v="26.11783439490447"/>
    <n v="0.33"/>
    <n v="26.11783439490447"/>
    <n v="1.2"/>
    <n v="22.68"/>
    <n v="0"/>
    <n v="0.3818959997304"/>
    <s v="DENTRO DA META"/>
    <x v="1"/>
    <n v="7.21783439490447"/>
    <n v="1.2"/>
    <n v="83.40000000000001"/>
    <n v="61.50750000000001"/>
    <n v="156.7070063694268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95"/>
    <s v="101026/05"/>
    <n v="7897018101026"/>
    <s v="AREIA SANITÁRIA BAW WAW P/ GATOS 4KG"/>
    <x v="3"/>
    <n v="1530"/>
    <s v="GATOS - ACESSORIOS / BRINQUEDOS / HIGIENE"/>
    <s v="2505.90.00"/>
    <s v="UN"/>
    <n v="5"/>
    <n v="0"/>
    <s v="PRODUTO"/>
    <s v="09.367.055/0001-09"/>
    <n v="5.82"/>
    <n v="1.52775"/>
    <m/>
    <m/>
    <m/>
    <m/>
    <n v="4.29225"/>
    <n v="0.0102"/>
    <n v="0.0048"/>
    <n v="0.17"/>
    <n v="0.0165"/>
    <n v="0.076"/>
    <n v="0.2775"/>
    <n v="5"/>
    <n v="54.6783439490446"/>
    <n v="3.03464808917198"/>
    <n v="7.90102070063694"/>
    <n v="4.29225"/>
    <n v="3.60877070063694"/>
    <n v="18.04385350318472"/>
    <n v="8.9"/>
    <n v="0.33"/>
    <n v="10.93566878980892"/>
    <n v="0.33"/>
    <n v="10.93566878980892"/>
    <n v="1.3"/>
    <n v="11.57"/>
    <n v="0"/>
    <n v="0.22872683031561"/>
    <s v="DENTRO DA META"/>
    <x v="0"/>
    <n v="2.03566878980892"/>
    <n v="1.3"/>
    <n v="29.1"/>
    <n v="21.46125"/>
    <n v="54.678343949044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96"/>
    <s v="35594/05"/>
    <n v="7899306035594"/>
    <s v="AREIA SANITÁRIA BAW WAW PERFUMADA P/ GATOS 4KG"/>
    <x v="3"/>
    <n v="1530"/>
    <s v="GATOS - ACESSORIOS / BRINQUEDOS / HIGIENE"/>
    <s v="2505.90.00"/>
    <s v="UN"/>
    <n v="5"/>
    <n v="0"/>
    <s v="PRODUTO"/>
    <s v="09.367.055/0001-09"/>
    <n v="6.56"/>
    <n v="1.722"/>
    <m/>
    <m/>
    <m/>
    <m/>
    <n v="4.838"/>
    <n v="0.0102"/>
    <n v="0.0048"/>
    <n v="0.17"/>
    <n v="0.0165"/>
    <n v="0.076"/>
    <n v="0.2775"/>
    <n v="5"/>
    <n v="61.63057324840765"/>
    <n v="3.42049681528662"/>
    <n v="8.90561783439491"/>
    <n v="4.838"/>
    <n v="4.06761783439491"/>
    <n v="20.33808917197454"/>
    <n v="9.9"/>
    <n v="0.33"/>
    <n v="12.32611464968153"/>
    <n v="0.33"/>
    <n v="12.32611464968153"/>
    <n v="1.3"/>
    <n v="12.87"/>
    <n v="0"/>
    <n v="0.24506208582642"/>
    <s v="DENTRO DA META"/>
    <x v="0"/>
    <n v="2.42611464968153"/>
    <n v="1.3"/>
    <n v="32.8"/>
    <n v="24.19"/>
    <n v="61.6305732484076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97"/>
    <n v="45600"/>
    <n v="7894321411538"/>
    <s v="ATUM COQUEIRO ERVAS LIGHT 17"/>
    <x v="1"/>
    <n v="270"/>
    <s v="ATUM"/>
    <s v="1604.14.10"/>
    <s v="UN"/>
    <n v="24"/>
    <n v="4"/>
    <s v="PRODUTO"/>
    <s v="00.226.383/0001-10"/>
    <n v="7.488"/>
    <n v="1.9656"/>
    <m/>
    <m/>
    <m/>
    <m/>
    <n v="5.5224"/>
    <n v="0.0102"/>
    <n v="0.0048"/>
    <n v="0.17"/>
    <n v="0.0165"/>
    <n v="0.076"/>
    <n v="0.2775"/>
    <n v="24"/>
    <n v="337.67541401273894"/>
    <n v="3.90437197452229"/>
    <n v="10.16543694267516"/>
    <n v="5.5224"/>
    <n v="4.64303694267516"/>
    <n v="111.43288662420386"/>
    <n v="10.69"/>
    <n v="0.33"/>
    <n v="14.06980891719746"/>
    <n v="0.33"/>
    <n v="14.06980891719746"/>
    <n v="1.2"/>
    <n v="12.828"/>
    <n v="0"/>
    <n v="0.31616547401286"/>
    <s v="DENTRO DA META"/>
    <x v="1"/>
    <n v="3.37980891719746"/>
    <n v="1.2"/>
    <n v="179.71200000000002"/>
    <n v="132.5376"/>
    <n v="337.6754140127389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23"/>
    <n v="48800"/>
    <n v="7896009301087"/>
    <s v="MOLHO DE TOMATE COM ATUM COQUEIRO - 170G"/>
    <x v="1"/>
    <n v="270"/>
    <s v="ATUM"/>
    <s v="1604.14.10"/>
    <s v="UN"/>
    <n v="24"/>
    <n v="4"/>
    <s v="PRODUTO"/>
    <s v="00.226.383/0001-10"/>
    <n v="7.488"/>
    <n v="1.9656"/>
    <m/>
    <m/>
    <m/>
    <m/>
    <n v="5.5224"/>
    <n v="0.0102"/>
    <n v="0.0048"/>
    <n v="0.17"/>
    <n v="0.0165"/>
    <n v="0.076"/>
    <n v="0.2775"/>
    <n v="24"/>
    <n v="337.67541401273894"/>
    <n v="3.90437197452229"/>
    <n v="10.16543694267516"/>
    <n v="5.5224"/>
    <n v="4.64303694267516"/>
    <n v="111.43288662420386"/>
    <n v="10.69"/>
    <n v="0.33"/>
    <n v="14.06980891719746"/>
    <n v="0.33"/>
    <n v="14.06980891719746"/>
    <n v="1.2"/>
    <n v="12.828"/>
    <n v="0"/>
    <n v="0.31616547401286"/>
    <s v="DENTRO DA META"/>
    <x v="1"/>
    <n v="3.37980891719746"/>
    <n v="1.2"/>
    <n v="179.71200000000002"/>
    <n v="132.5376"/>
    <n v="337.6754140127389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29"/>
    <n v="48000"/>
    <n v="7896009301124"/>
    <s v="ATUM COQUEIRO RALADO AO NATURAL - 170G"/>
    <x v="1"/>
    <n v="270"/>
    <s v="ATUM"/>
    <s v="1604.20.10"/>
    <s v="UN"/>
    <n v="24"/>
    <n v="4"/>
    <s v="PRODUTO"/>
    <s v="00.226.383/0001-10"/>
    <n v="5.607"/>
    <n v="1.4718375"/>
    <m/>
    <m/>
    <m/>
    <m/>
    <n v="4.1351625"/>
    <n v="0.0102"/>
    <n v="0.0048"/>
    <n v="0.17"/>
    <n v="0.0165"/>
    <n v="0.076"/>
    <n v="0.2775"/>
    <n v="24"/>
    <n v="252.85070063694272"/>
    <n v="2.92358622611465"/>
    <n v="7.61185963375796"/>
    <n v="4.1351625"/>
    <n v="3.47669713375796"/>
    <n v="83.4407312101911"/>
    <n v="8.23"/>
    <n v="0.33"/>
    <n v="10.53544585987261"/>
    <n v="0.33"/>
    <n v="10.53544585987261"/>
    <n v="1.2"/>
    <n v="9.876"/>
    <n v="0"/>
    <n v="0.28012707896387"/>
    <s v="DENTRO DA META"/>
    <x v="1"/>
    <n v="2.30544585987261"/>
    <n v="1.2"/>
    <n v="134.56800000000001"/>
    <n v="99.2439"/>
    <n v="252.8507006369427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26"/>
    <n v="48001"/>
    <n v="7896009301131"/>
    <s v="ATUM COQUEIRO RALADO OLEO - 170G"/>
    <x v="1"/>
    <n v="270"/>
    <s v="ATUM"/>
    <s v="1604.20.10"/>
    <s v="UN"/>
    <n v="24"/>
    <n v="4"/>
    <s v="PRODUTO"/>
    <s v="00.226.383/0001-10"/>
    <n v="5.607"/>
    <n v="1.4718375"/>
    <m/>
    <m/>
    <m/>
    <m/>
    <n v="4.1351625"/>
    <n v="0.0102"/>
    <n v="0.0048"/>
    <n v="0.17"/>
    <n v="0.0165"/>
    <n v="0.076"/>
    <n v="0.2775"/>
    <n v="24"/>
    <n v="252.85070063694272"/>
    <n v="2.92358622611465"/>
    <n v="7.61185963375796"/>
    <n v="4.1351625"/>
    <n v="3.47669713375796"/>
    <n v="83.4407312101911"/>
    <n v="8.23"/>
    <n v="0.33"/>
    <n v="10.53544585987261"/>
    <n v="0.33"/>
    <n v="10.53544585987261"/>
    <n v="1.2"/>
    <n v="9.876"/>
    <n v="0"/>
    <n v="0.28012707896387"/>
    <s v="DENTRO DA META"/>
    <x v="1"/>
    <n v="2.30544585987261"/>
    <n v="1.2"/>
    <n v="134.56800000000001"/>
    <n v="99.2439"/>
    <n v="252.8507006369427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30"/>
    <n v="48002"/>
    <n v="7896009301117"/>
    <s v="ATUM COQUEIRO RALADO TOMATE - 160G"/>
    <x v="1"/>
    <n v="270"/>
    <s v="ATUM"/>
    <s v="1604.20.10"/>
    <s v="UN"/>
    <n v="24"/>
    <n v="4"/>
    <s v="PRODUTO"/>
    <s v="00.226.383/0001-10"/>
    <n v="5.607"/>
    <n v="1.4718375"/>
    <m/>
    <m/>
    <m/>
    <m/>
    <n v="4.1351625"/>
    <n v="0.0102"/>
    <n v="0.0048"/>
    <n v="0.17"/>
    <n v="0.0165"/>
    <n v="0.076"/>
    <n v="0.2775"/>
    <n v="24"/>
    <n v="252.85070063694272"/>
    <n v="2.92358622611465"/>
    <n v="7.61185963375796"/>
    <n v="4.1351625"/>
    <n v="3.47669713375796"/>
    <n v="83.4407312101911"/>
    <n v="8.23"/>
    <n v="0.33"/>
    <n v="10.53544585987261"/>
    <n v="0.33"/>
    <n v="10.53544585987261"/>
    <n v="1.2"/>
    <n v="9.876"/>
    <n v="0"/>
    <n v="0.28012707896387"/>
    <s v="DENTRO DA META"/>
    <x v="1"/>
    <n v="2.30544585987261"/>
    <n v="1.2"/>
    <n v="134.56800000000001"/>
    <n v="99.2439"/>
    <n v="252.8507006369427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807"/>
    <n v="7316"/>
    <s v="7 898943163066"/>
    <s v="ATUM RALADO ROBISON CRUSOE AO NATURAL"/>
    <x v="1"/>
    <n v="270"/>
    <s v="ATUM"/>
    <s v="1604.20.10"/>
    <s v="UN"/>
    <n v="24"/>
    <n v="0"/>
    <s v="PRODUTO"/>
    <s v="11.814.967/0002-04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08"/>
    <n v="7317"/>
    <s v="7 898943163073"/>
    <s v="ATUM RALADO ROBISON CRUSOE EM MOLHO DE TOMATE"/>
    <x v="1"/>
    <n v="270"/>
    <s v="ATUM"/>
    <s v="1604.20.10"/>
    <s v="UN"/>
    <n v="24"/>
    <n v="0"/>
    <s v="PRODUTO"/>
    <s v="11.814.967/0002-04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09"/>
    <n v="7315"/>
    <s v="7 898943163059"/>
    <s v="ATUM RALADO ROBISON CRUSOE EM ÓLEO"/>
    <x v="1"/>
    <n v="270"/>
    <s v="ATUM"/>
    <s v="1604.20.10"/>
    <s v="UN"/>
    <n v="24"/>
    <n v="0"/>
    <s v="PRODUTO"/>
    <s v="11.814.967/0002-04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10"/>
    <n v="48400"/>
    <n v="7896009301148"/>
    <s v="ATUM SOLIDO COQUEIRO AO NATURAL"/>
    <x v="1"/>
    <n v="270"/>
    <s v="ATUM"/>
    <s v="1604.14.10"/>
    <s v="UN"/>
    <n v="24"/>
    <n v="4"/>
    <s v="PRODUTO"/>
    <s v="00.226.383/0001-10"/>
    <n v="7.425"/>
    <n v="1.9490625"/>
    <m/>
    <m/>
    <m/>
    <m/>
    <n v="5.4759375"/>
    <n v="0.0102"/>
    <n v="0.0048"/>
    <n v="0.17"/>
    <n v="0.0165"/>
    <n v="0.076"/>
    <n v="0.2775"/>
    <n v="24"/>
    <n v="334.83439490445869"/>
    <n v="3.8715226910828"/>
    <n v="10.07991042993631"/>
    <n v="5.4759375"/>
    <n v="4.60397292993631"/>
    <n v="110.49535031847137"/>
    <n v="11.32"/>
    <n v="0.33"/>
    <n v="13.95143312101911"/>
    <n v="0.33"/>
    <n v="13.95143312101911"/>
    <n v="1.2"/>
    <n v="13.584"/>
    <n v="0"/>
    <n v="0.23245875627377"/>
    <s v="DENTRO DA META"/>
    <x v="1"/>
    <n v="2.63143312101911"/>
    <n v="1.2"/>
    <n v="178.19999999999999"/>
    <n v="131.42249999999999"/>
    <n v="334.8343949044586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24"/>
    <n v="48401"/>
    <n v="7896009301155"/>
    <s v="ATUM COQUEIRO SOLIDO OLEO - 170G"/>
    <x v="1"/>
    <n v="270"/>
    <s v="ATUM"/>
    <s v="1604.14.10"/>
    <s v="UN"/>
    <n v="24"/>
    <n v="4"/>
    <s v="PRODUTO"/>
    <s v="00.226.383/0001-10"/>
    <n v="7.425"/>
    <n v="1.9490625"/>
    <m/>
    <m/>
    <m/>
    <m/>
    <n v="5.4759375"/>
    <n v="0.0102"/>
    <n v="0.0048"/>
    <n v="0.17"/>
    <n v="0.0165"/>
    <n v="0.076"/>
    <n v="0.2775"/>
    <n v="24"/>
    <n v="334.83439490445869"/>
    <n v="3.8715226910828"/>
    <n v="10.07991042993631"/>
    <n v="5.4759375"/>
    <n v="4.60397292993631"/>
    <n v="110.49535031847137"/>
    <n v="11.32"/>
    <n v="0.33"/>
    <n v="13.95143312101911"/>
    <n v="0.33"/>
    <n v="13.95143312101911"/>
    <n v="1.2"/>
    <n v="13.584"/>
    <n v="0"/>
    <n v="0.23245875627377"/>
    <s v="DENTRO DA META"/>
    <x v="1"/>
    <n v="2.63143312101911"/>
    <n v="1.2"/>
    <n v="178.19999999999999"/>
    <n v="131.42249999999999"/>
    <n v="334.8343949044586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812"/>
    <n v="7324"/>
    <s v="7 898943163196"/>
    <s v="ATUM SOLIDO ROBISON CRUSOE  AO NAT RO-80 PROMO 32/P*3 RC"/>
    <x v="1"/>
    <n v="270"/>
    <s v="ATUM"/>
    <s v="1604.20.10"/>
    <s v="UN"/>
    <n v="24"/>
    <n v="0"/>
    <s v="PRODUTO"/>
    <s v="11.814.967/0002-04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13"/>
    <n v="7330"/>
    <s v="7 898943163172"/>
    <s v="ATUM SOLIDO ROBISON CRUSOE AO NAT RO-80 24/P*2 Rob. C."/>
    <x v="1"/>
    <n v="270"/>
    <s v="ATUM"/>
    <s v="1604.20.10"/>
    <s v="UN"/>
    <n v="24"/>
    <n v="0"/>
    <s v="PRODUTO"/>
    <s v="11.814.967/0002-04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14"/>
    <n v="7314"/>
    <s v="7 898943163042"/>
    <s v="ATUM SÓLIDO ROBISON CRUSOE AO NATURAL"/>
    <x v="1"/>
    <n v="270"/>
    <s v="ATUM"/>
    <s v="1604.20.10"/>
    <s v="UN"/>
    <n v="24"/>
    <n v="0"/>
    <s v="PRODUTO"/>
    <s v="11.814.967/0002-04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15"/>
    <n v="7313"/>
    <s v="7 898943163035"/>
    <s v="ATUM SÓLIDO ROBISON CRUSOE EM ÓLEO"/>
    <x v="1"/>
    <n v="270"/>
    <s v="ATUM"/>
    <s v="1604.20.10"/>
    <s v="UN"/>
    <n v="24"/>
    <n v="0"/>
    <s v="PRODUTO"/>
    <s v="11.814.967/0002-04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16"/>
    <n v="7329"/>
    <s v="7 898943163165"/>
    <s v="ATUM SOLIDO ROBISON CRUSOE EM OLEO RO-80 24/P*2 Rob. C."/>
    <x v="1"/>
    <n v="270"/>
    <s v="ATUM"/>
    <s v="1604.20.10"/>
    <s v="UN"/>
    <n v="24"/>
    <n v="0"/>
    <s v="PRODUTO"/>
    <s v="11.814.967/0002-04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17"/>
    <n v="7323"/>
    <s v="7 898943163189"/>
    <s v="ATUM SOLIDO ROBISON CRUSOE EM OLEO RO-80 PROMO 32/P*3 RC"/>
    <x v="1"/>
    <n v="270"/>
    <s v="ATUM"/>
    <s v="1604.20.10"/>
    <s v="UN"/>
    <n v="24"/>
    <n v="0"/>
    <s v="PRODUTO"/>
    <s v="11.814.967/0002-04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18"/>
    <n v="7326"/>
    <s v="7 898943163219"/>
    <s v="ATUM SOLIDO ROBISON CRUSOE OLEO 96/RO-80g 24/P*2-PAC SOL"/>
    <x v="1"/>
    <n v="270"/>
    <s v="ATUM"/>
    <s v="1604.20.10"/>
    <s v="UN"/>
    <n v="24"/>
    <n v="0"/>
    <s v="PRODUTO"/>
    <s v="11.814.967/0002-04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20"/>
    <n v="41300"/>
    <n v="7897765601176"/>
    <s v="AZEITONA BALDE 2KG PRETA S/CAROCO"/>
    <x v="1"/>
    <n v="350"/>
    <s v="AZEITONA PRETA"/>
    <s v="2005.70.00"/>
    <s v="UN"/>
    <n v="4"/>
    <n v="4"/>
    <s v="PRODUTO"/>
    <s v="00.226.383/0001-10"/>
    <m/>
    <n v="0"/>
    <m/>
    <m/>
    <m/>
    <m/>
    <n v="0"/>
    <n v="0.0102"/>
    <n v="0.0048"/>
    <n v="0.17"/>
    <n v="0.0165"/>
    <n v="0.076"/>
    <n v="0.2775"/>
    <n v="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21"/>
    <n v="41301"/>
    <n v="7897765600971"/>
    <s v="AZEITONA BALDE 2KG VERDE 280/320"/>
    <x v="1"/>
    <n v="360"/>
    <s v="AZEITONA VERDE"/>
    <s v="2005.70.00"/>
    <s v="UN"/>
    <n v="4"/>
    <n v="4"/>
    <s v="PRODUTO"/>
    <s v="00.226.383/0001-10"/>
    <m/>
    <n v="0"/>
    <m/>
    <m/>
    <m/>
    <m/>
    <n v="0"/>
    <n v="0.0102"/>
    <n v="0.0048"/>
    <n v="0.17"/>
    <n v="0.0165"/>
    <n v="0.076"/>
    <n v="0.2775"/>
    <n v="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22"/>
    <n v="41302"/>
    <n v="7897765600469"/>
    <s v="AZEITONA BALDE 2KG VERDE FATIADA"/>
    <x v="1"/>
    <n v="360"/>
    <s v="AZEITONA VERDE"/>
    <s v="2005.70.00"/>
    <s v="UN"/>
    <n v="4"/>
    <n v="4"/>
    <s v="PRODUTO"/>
    <s v="00.226.383/0001-10"/>
    <m/>
    <n v="0"/>
    <m/>
    <m/>
    <m/>
    <m/>
    <n v="0"/>
    <n v="0.0102"/>
    <n v="0.0048"/>
    <n v="0.17"/>
    <n v="0.0165"/>
    <n v="0.076"/>
    <n v="0.2775"/>
    <n v="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23"/>
    <n v="41303"/>
    <n v="7897765600728"/>
    <s v="AZEITONA BALDE 2KG VERDE S/CAROAO"/>
    <x v="1"/>
    <n v="360"/>
    <s v="AZEITONA VERDE"/>
    <s v="2005.70.00"/>
    <s v="UN"/>
    <n v="4"/>
    <n v="4"/>
    <s v="PRODUTO"/>
    <s v="00.226.383/0001-10"/>
    <m/>
    <n v="0"/>
    <m/>
    <m/>
    <m/>
    <m/>
    <n v="0"/>
    <n v="0.0102"/>
    <n v="0.0048"/>
    <n v="0.17"/>
    <n v="0.0165"/>
    <n v="0.076"/>
    <n v="0.2775"/>
    <n v="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44"/>
    <n v="6459"/>
    <n v="7894904006458"/>
    <s v="BACON SUINO ESP. DEF. SEARA KG"/>
    <x v="2"/>
    <n v="380"/>
    <s v="BACON"/>
    <s v="0210.12.00"/>
    <s v="KG"/>
    <n v="17"/>
    <n v="4"/>
    <s v="PRODUTO"/>
    <s v="83.044.016/0054-35"/>
    <m/>
    <n v="0"/>
    <m/>
    <m/>
    <m/>
    <m/>
    <n v="0"/>
    <n v="0.0102"/>
    <n v="0.0048"/>
    <n v="0.17"/>
    <n v="0.0165"/>
    <n v="0.076"/>
    <n v="0.2775"/>
    <n v="17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45"/>
    <n v="205159"/>
    <n v="7894904205158"/>
    <s v="BACON TABLETE SEARA KG"/>
    <x v="2"/>
    <n v="380"/>
    <s v="BACON"/>
    <s v="0210.12.00"/>
    <s v="KG"/>
    <n v="5.5"/>
    <n v="4"/>
    <s v="PRODUTO"/>
    <s v="83.044.016/0054-35"/>
    <m/>
    <n v="0"/>
    <m/>
    <m/>
    <m/>
    <m/>
    <n v="0"/>
    <n v="0.0102"/>
    <n v="0.0048"/>
    <n v="0.17"/>
    <n v="0.0165"/>
    <n v="0.076"/>
    <n v="0.2775"/>
    <n v="5.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46"/>
    <n v="4008"/>
    <n v="7898645220425"/>
    <s v="BANDANA REPELENTE TAM. G"/>
    <x v="3"/>
    <n v="580"/>
    <s v="CACHORRO - ACESSORIOS / BRINQUEDOS / HIGIENE"/>
    <s v="6113.0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47"/>
    <n v="4007"/>
    <n v="7898645220418"/>
    <s v="BANDANA REPELENTE TAM. M"/>
    <x v="3"/>
    <n v="580"/>
    <s v="CACHORRO - ACESSORIOS / BRINQUEDOS / HIGIENE"/>
    <s v="6113.0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48"/>
    <n v="4006"/>
    <n v="7898645220401"/>
    <s v="BANDANA REPELENTE TAM. P"/>
    <x v="3"/>
    <n v="580"/>
    <s v="CACHORRO - ACESSORIOS / BRINQUEDOS / HIGIENE"/>
    <s v="6113.0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49"/>
    <n v="690"/>
    <n v="7899819800917"/>
    <s v="BANDEJA HIGIENICA LOOPY RETANGULAR AZUL"/>
    <x v="3"/>
    <n v="1530"/>
    <s v="GATOS - ACESSORIOS / BRINQUEDOS / HIGIENE"/>
    <s v="3924.90.0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50"/>
    <n v="692"/>
    <n v="7899819800931"/>
    <s v="BANDEJA HIGIENICA LOOPY RETANGULAR ROSA"/>
    <x v="3"/>
    <n v="1530"/>
    <s v="GATOS - ACESSORIOS / BRINQUEDOS / HIGIENE"/>
    <s v="3924.90.0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51"/>
    <n v="691"/>
    <n v="7899819800924"/>
    <s v="BANDEJA HIGIENICA LOOPY RETANGULAR VERMELHA"/>
    <x v="3"/>
    <n v="1530"/>
    <s v="GATOS - ACESSORIOS / BRINQUEDOS / HIGIENE"/>
    <s v="3924.90.0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53"/>
    <n v="827134"/>
    <n v="7894904827138"/>
    <s v="BATATA PALITO SEARA 2KG"/>
    <x v="4"/>
    <n v="440"/>
    <s v="BATATA"/>
    <s v="2004.10.00"/>
    <s v="UN"/>
    <n v="5"/>
    <n v="4"/>
    <s v="PRODUTO"/>
    <s v="83.044.016/0054-35"/>
    <m/>
    <n v="0"/>
    <m/>
    <m/>
    <m/>
    <m/>
    <n v="0"/>
    <n v="0.0102"/>
    <n v="0.0048"/>
    <n v="0.17"/>
    <n v="0.0165"/>
    <n v="0.076"/>
    <n v="0.2775"/>
    <n v="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56"/>
    <n v="1639"/>
    <n v="7898553443886"/>
    <s v="BEB NATURAL ONE PINK LIMONADE 900ML"/>
    <x v="2"/>
    <n v="3910"/>
    <s v="SUCOS NATURAIS"/>
    <s v="2009.9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58"/>
    <n v="20221"/>
    <n v="7898396117807"/>
    <s v="BIFINHO PETISCAO MASTIGAVEL CARNE 60G"/>
    <x v="3"/>
    <n v="590"/>
    <s v="CACHORRO - ALIMENTOS UMIDOS / PETISCOS"/>
    <s v="2309.90.9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60"/>
    <n v="20222"/>
    <n v="7898396117791"/>
    <s v="BIFINHO PETISCAO MASTIGAVEL FRANGO 60G"/>
    <x v="3"/>
    <n v="590"/>
    <s v="CACHORRO - ALIMENTOS UMIDOS / PETISCOS"/>
    <s v="2309.90.9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63"/>
    <n v="3659"/>
    <n v="7897520100715"/>
    <s v="BIFINHO PROCAO FRANGO 60 GR"/>
    <x v="3"/>
    <n v="590"/>
    <s v="CACHORRO - ALIMENTOS UMIDOS / PETISCOS"/>
    <s v="2309.90.90"/>
    <s v="UN"/>
    <n v="24"/>
    <n v="0"/>
    <s v="PRODUTO"/>
    <s v="33.929.075/0001-00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64"/>
    <s v="40185/20"/>
    <n v="7899306040185"/>
    <s v="BISCOITO BAW WAW P/ CAES MINI 300G                                               "/>
    <x v="3"/>
    <n v="590"/>
    <s v="CACHORRO - ALIMENTOS UMIDOS / PETISCOS"/>
    <s v="2309.90.30"/>
    <s v="UN"/>
    <n v="20"/>
    <n v="0"/>
    <s v="PRODUTO"/>
    <s v="09.367.055/0001-09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65"/>
    <s v="40192/20"/>
    <n v="7899306040192"/>
    <s v="BISCOITO BAW WAW P/ CAES TRADICIONAL 300G                       "/>
    <x v="3"/>
    <n v="590"/>
    <s v="CACHORRO - ALIMENTOS UMIDOS / PETISCOS"/>
    <s v="2309.90.30"/>
    <s v="UN"/>
    <n v="20"/>
    <n v="0"/>
    <s v="PRODUTO"/>
    <s v="09.367.055/0001-09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72"/>
    <n v="628"/>
    <n v="7899819800290"/>
    <s v="BRINQ.  OSSO LOOPY DOG BONE LISO - G"/>
    <x v="3"/>
    <n v="580"/>
    <s v="CACHORRO - ACESSORIOS / BRINQUEDOS / HIGIENE"/>
    <s v="40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75"/>
    <n v="633"/>
    <n v="7899819800344"/>
    <s v="BRINQ. BOLA LOOPY DOG BALL CRAVO - 70MM"/>
    <x v="3"/>
    <n v="580"/>
    <s v="CACHORRO - ACESSORIOS / BRINQUEDOS / HIGIENE"/>
    <s v="40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76"/>
    <n v="637"/>
    <n v="7899819800382"/>
    <s v="BRINQ. BOLA LOOPY DOG BALL GLOBO - 60MM"/>
    <x v="3"/>
    <n v="580"/>
    <s v="CACHORRO - ACESSORIOS / BRINQUEDOS / HIGIENE"/>
    <s v="4001.29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77"/>
    <n v="635"/>
    <n v="7899819800368"/>
    <s v="BRINQ. BOLA LOOPY DOG BALL LISA - 55MM"/>
    <x v="3"/>
    <n v="580"/>
    <s v="CACHORRO - ACESSORIOS / BRINQUEDOS / HIGIENE"/>
    <s v="40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79"/>
    <n v="659"/>
    <n v="7899819800597"/>
    <s v="BRINQ. LOOPY CAT FUN PENA"/>
    <x v="3"/>
    <n v="580"/>
    <s v="CACHORRO - ACESSORIOS / BRINQUEDOS / HIGIENE"/>
    <s v="9506.69.00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80"/>
    <n v="658"/>
    <n v="7899819800603"/>
    <s v="BRINQ. LOOPY CAT FUN PENA BRILHO"/>
    <x v="3"/>
    <n v="580"/>
    <s v="CACHORRO - ACESSORIOS / BRINQUEDOS / HIGIENE"/>
    <s v="9503.00.39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81"/>
    <n v="651"/>
    <n v="7899819800528"/>
    <s v="BRINQ. LOOPY DOG FUN BOMBA"/>
    <x v="3"/>
    <n v="580"/>
    <s v="CACHORRO - ACESSORIOS / BRINQUEDOS / HIGIENE"/>
    <s v="9506.69.00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82"/>
    <n v="652"/>
    <n v="7899819800535"/>
    <s v="BRINQ. LOOPY DOG FUN BULLDOG"/>
    <x v="3"/>
    <n v="580"/>
    <s v="CACHORRO - ACESSORIOS / BRINQUEDOS / HIGIENE"/>
    <s v="9503.00.39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83"/>
    <n v="696"/>
    <n v="7899819801006"/>
    <s v="BRINQ. LOOPY DOG FUN CRAVINHO"/>
    <x v="3"/>
    <n v="580"/>
    <s v="CACHORRO - ACESSORIOS / BRINQUEDOS / HIGIENE"/>
    <s v="9506.69.00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84"/>
    <n v="698"/>
    <n v="7899819801037"/>
    <s v="BRINQ. LOOPY DOG FUN LISA LOOPY"/>
    <x v="3"/>
    <n v="580"/>
    <s v="CACHORRO - ACESSORIOS / BRINQUEDOS / HIGIENE"/>
    <s v="9506.69.00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85"/>
    <n v="650"/>
    <n v="7899819800511"/>
    <s v="BRINQ. LOOPY DOG FUN OURIÇO"/>
    <x v="3"/>
    <n v="580"/>
    <s v="CACHORRO - ACESSORIOS / BRINQUEDOS / HIGIENE"/>
    <s v="9503.00.39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86"/>
    <n v="648"/>
    <n v="7899819800498"/>
    <s v="BRINQ. LOOPY DOG FUN PEGADA"/>
    <x v="3"/>
    <n v="580"/>
    <s v="CACHORRO - ACESSORIOS / BRINQUEDOS / HIGIENE"/>
    <s v="9503.00.39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87"/>
    <n v="649"/>
    <n v="7899819800504"/>
    <s v="BRINQ. LOOPY DOG FUN TENIS"/>
    <x v="3"/>
    <n v="580"/>
    <s v="CACHORRO - ACESSORIOS / BRINQUEDOS / HIGIENE"/>
    <s v="9506.61.00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88"/>
    <n v="643"/>
    <n v="7899819800443"/>
    <s v="BRINQ. LOOPY DOG FUN TRIANGULO - M"/>
    <x v="3"/>
    <n v="580"/>
    <s v="CACHORRO - ACESSORIOS / BRINQUEDOS / HIGIENE"/>
    <s v="4006.90.00"/>
    <s v="UN"/>
    <n v="6"/>
    <n v="4"/>
    <s v="PRODUTO"/>
    <s v="57.014.433/0001-1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89"/>
    <n v="627"/>
    <n v="7899819800283"/>
    <s v="BRINQ. OSSO LOOPY DOG BONE LISO - M"/>
    <x v="3"/>
    <n v="580"/>
    <s v="CACHORRO - ACESSORIOS / BRINQUEDOS / HIGIENE"/>
    <s v="40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90"/>
    <n v="625"/>
    <n v="7899819800269"/>
    <s v="BRINQ. OSSO LOOPY DOG BONE MOLA - G"/>
    <x v="3"/>
    <n v="580"/>
    <s v="CACHORRO - ACESSORIOS / BRINQUEDOS / HIGIENE"/>
    <s v="4001.29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91"/>
    <n v="624"/>
    <n v="7899819800252"/>
    <s v="BRINQ. OSSO LOOPY DOG BONE MOLA - M"/>
    <x v="3"/>
    <n v="580"/>
    <s v="CACHORRO - ACESSORIOS / BRINQUEDOS / HIGIENE"/>
    <s v="40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92"/>
    <n v="623"/>
    <n v="7899819800245"/>
    <s v="BRINQ. OSSO LOOPY DOG BONE MOLA - P"/>
    <x v="3"/>
    <n v="580"/>
    <s v="CACHORRO - ACESSORIOS / BRINQUEDOS / HIGIENE"/>
    <s v="40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97"/>
    <n v="713260"/>
    <n v="7896228100560"/>
    <s v="CAPELETTI MASSA LEVE CARNE 1KG"/>
    <x v="2"/>
    <n v="1990"/>
    <s v="MACARRAO"/>
    <s v="1902.2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99"/>
    <n v="714143"/>
    <n v="7896228100577"/>
    <s v="CAPELETTI MASSA LEVE FRANGO 1KG"/>
    <x v="2"/>
    <n v="1990"/>
    <s v="MACARRAO"/>
    <s v="1902.2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01"/>
    <n v="713465"/>
    <n v="7896228100621"/>
    <s v="CAPELETTI MASSA LEVE QUEIJO 1KG"/>
    <x v="2"/>
    <n v="1990"/>
    <s v="MACARRAO"/>
    <s v="1902.2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03"/>
    <n v="661"/>
    <n v="7898490093434"/>
    <s v="CASINHA LOOPY 2 EM 1 - AZUL N1"/>
    <x v="3"/>
    <n v="580"/>
    <s v="CACHORRO - ACESSORIOS / BRINQUEDOS / HIGIENE"/>
    <s v="3926.90.90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04"/>
    <n v="645"/>
    <n v="7898490093724"/>
    <s v="CASINHA LOOPY 2 EM 1 - AZUL N2"/>
    <x v="3"/>
    <n v="580"/>
    <s v="CACHORRO - ACESSORIOS / BRINQUEDOS / HIGIENE"/>
    <s v="3926.90.90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05"/>
    <n v="664"/>
    <n v="7899819800658"/>
    <s v="CASINHA LOOPY 2 EM 1 - AZUL N4"/>
    <x v="3"/>
    <n v="580"/>
    <s v="CACHORRO - ACESSORIOS / BRINQUEDOS / HIGIENE"/>
    <s v="3926.90.90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06"/>
    <n v="662"/>
    <n v="7898490093458"/>
    <s v="CASINHA LOOPY 2 EM 1 - ROSA N1"/>
    <x v="3"/>
    <n v="580"/>
    <s v="CACHORRO - ACESSORIOS / BRINQUEDOS / HIGIENE"/>
    <s v="3926.90.90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07"/>
    <n v="646"/>
    <n v="7899819800474"/>
    <s v="CASINHA LOOPY 2 EM 1 - ROSA N2"/>
    <x v="3"/>
    <n v="580"/>
    <s v="CACHORRO - ACESSORIOS / BRINQUEDOS / HIGIENE"/>
    <s v="3926.90.90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08"/>
    <n v="665"/>
    <n v="7899819800665"/>
    <s v="CASINHA LOOPY 2 EM 1 - ROSA N4"/>
    <x v="3"/>
    <n v="580"/>
    <s v="CACHORRO - ACESSORIOS / BRINQUEDOS / HIGIENE"/>
    <s v="3926.90.90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09"/>
    <n v="663"/>
    <n v="7898490093472"/>
    <s v="CASINHA LOOPY 2 EM 1 - VERMELHA N1"/>
    <x v="3"/>
    <n v="580"/>
    <s v="CACHORRO - ACESSORIOS / BRINQUEDOS / HIGIENE"/>
    <s v="3926.90.90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10"/>
    <n v="647"/>
    <n v="7899819800481"/>
    <s v="CASINHA LOOPY 2 EM 1 - VERMELHA N2"/>
    <x v="3"/>
    <n v="580"/>
    <s v="CACHORRO - ACESSORIOS / BRINQUEDOS / HIGIENE"/>
    <s v="3926.90.90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11"/>
    <n v="666"/>
    <n v="7899819800672"/>
    <s v="CASINHA LOOPY 2 EM 1 - VERMELHA N4"/>
    <x v="3"/>
    <n v="580"/>
    <s v="CACHORRO - ACESSORIOS / BRINQUEDOS / HIGIENE"/>
    <s v="3926.90.90"/>
    <s v="UN"/>
    <n v="1"/>
    <n v="4"/>
    <s v="PRODUTO"/>
    <s v="57.014.433/0001-1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184"/>
    <n v="933"/>
    <n v="7897520009339"/>
    <s v="COLONIA PROCAO MACHO 200ML"/>
    <x v="3"/>
    <n v="580"/>
    <s v="CACHORRO - ACESSORIOS / BRINQUEDOS / HIGIENE"/>
    <s v="3307.90.00"/>
    <s v="UN"/>
    <n v="24"/>
    <n v="0"/>
    <s v="PRODUTO"/>
    <s v="33.929.075/0001-00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22"/>
    <n v="693"/>
    <n v="7899819800948"/>
    <s v="COMEDOURO LOOPY PLASTICO COLORIDO CARA DE GATO - 2"/>
    <x v="3"/>
    <n v="1530"/>
    <s v="GATOS - ACESSORIOS / BRINQUEDOS / HIGIENE"/>
    <s v="3926.90.90"/>
    <s v="UN"/>
    <n v="100"/>
    <n v="4"/>
    <s v="PRODUTO"/>
    <s v="57.014.433/0001-13"/>
    <m/>
    <n v="0"/>
    <m/>
    <m/>
    <m/>
    <m/>
    <n v="0"/>
    <n v="0.0102"/>
    <n v="0.0048"/>
    <n v="0.17"/>
    <n v="0.0165"/>
    <n v="0.076"/>
    <n v="0.2775"/>
    <n v="10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23"/>
    <n v="600"/>
    <n v="7899819800016"/>
    <s v="COMEDOURO LOOPY PLASTICO COLORIDO GATO - 200ML"/>
    <x v="3"/>
    <n v="1530"/>
    <s v="GATOS - ACESSORIOS / BRINQUEDOS / HIGIENE"/>
    <s v="3926.90.90"/>
    <s v="UN"/>
    <n v="100"/>
    <n v="4"/>
    <s v="PRODUTO"/>
    <s v="57.014.433/0001-13"/>
    <m/>
    <n v="0"/>
    <m/>
    <m/>
    <m/>
    <m/>
    <n v="0"/>
    <n v="0.0102"/>
    <n v="0.0048"/>
    <n v="0.17"/>
    <n v="0.0165"/>
    <n v="0.076"/>
    <n v="0.2775"/>
    <n v="10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27"/>
    <n v="604"/>
    <n v="7899819800054"/>
    <s v="COMEDOURO LOOPY PLASTICO COLORIDO N4 - 1900ML"/>
    <x v="3"/>
    <n v="580"/>
    <s v="CACHORRO - ACESSORIOS / BRINQUEDOS / HIGIENE"/>
    <s v="3926.90.90"/>
    <s v="UN"/>
    <n v="100"/>
    <n v="4"/>
    <s v="PRODUTO"/>
    <s v="57.014.433/0001-13"/>
    <m/>
    <n v="0"/>
    <m/>
    <m/>
    <m/>
    <m/>
    <n v="0"/>
    <n v="0.0102"/>
    <n v="0.0048"/>
    <n v="0.17"/>
    <n v="0.0165"/>
    <n v="0.076"/>
    <n v="0.2775"/>
    <n v="10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28"/>
    <n v="615"/>
    <n v="7899819800160"/>
    <s v="COMEDOURO LOOPY PLASTICO COLORIDO PATAS - 290ML"/>
    <x v="3"/>
    <n v="580"/>
    <s v="CACHORRO - ACESSORIOS / BRINQUEDOS / HIGIENE"/>
    <s v="3926.90.90"/>
    <s v="UN"/>
    <n v="100"/>
    <n v="4"/>
    <s v="PRODUTO"/>
    <s v="57.014.433/0001-13"/>
    <m/>
    <n v="0"/>
    <m/>
    <m/>
    <m/>
    <m/>
    <n v="0"/>
    <n v="0.0102"/>
    <n v="0.0048"/>
    <n v="0.17"/>
    <n v="0.0165"/>
    <n v="0.076"/>
    <n v="0.2775"/>
    <n v="10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29"/>
    <n v="616"/>
    <n v="7899819800177"/>
    <s v="COMEDOURO LOOPY PLASTICO COLORIDO PATAS - 490ML"/>
    <x v="3"/>
    <n v="580"/>
    <s v="CACHORRO - ACESSORIOS / BRINQUEDOS / HIGIENE"/>
    <s v="3926.90.90"/>
    <s v="UN"/>
    <n v="100"/>
    <n v="4"/>
    <s v="PRODUTO"/>
    <s v="57.014.433/0001-13"/>
    <m/>
    <n v="0"/>
    <m/>
    <m/>
    <m/>
    <m/>
    <n v="0"/>
    <n v="0.0102"/>
    <n v="0.0048"/>
    <n v="0.17"/>
    <n v="0.0165"/>
    <n v="0.076"/>
    <n v="0.2775"/>
    <n v="10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30"/>
    <s v="100739/12"/>
    <n v="7897018100739"/>
    <s v="CONDICIONADOR BAW WAW P/ CAES 500ML"/>
    <x v="3"/>
    <n v="580"/>
    <s v="CACHORRO - ACESSORIOS / BRINQUEDOS / HIGIENE"/>
    <s v="3307.90.0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31"/>
    <n v="801"/>
    <n v="7899819800962"/>
    <s v="CONDICIONADOR LOOPY NEUTRO 350ML"/>
    <x v="3"/>
    <n v="580"/>
    <s v="CACHORRO - ACESSORIOS / BRINQUEDOS / HIGIENE"/>
    <s v="3307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183"/>
    <n v="5291"/>
    <n v="7898645220777"/>
    <s v="CROCK PALITO FLEXIVEL MENTA 70G"/>
    <x v="3"/>
    <n v="590"/>
    <s v="CACHORRO - ALIMENTOS UMIDOS / PETISCOS"/>
    <s v="0511.99.99"/>
    <s v="UN"/>
    <n v="30"/>
    <n v="0"/>
    <s v="PRODUTO"/>
    <s v="33.929.075/0001-00"/>
    <m/>
    <n v="0"/>
    <m/>
    <m/>
    <m/>
    <m/>
    <n v="0"/>
    <n v="0.0102"/>
    <n v="0.0048"/>
    <n v="0.17"/>
    <n v="0.0165"/>
    <n v="0.076"/>
    <n v="0.2775"/>
    <n v="3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189"/>
    <n v="4925"/>
    <n v="7898645220821"/>
    <s v="DESINFETANTE PROCAO ULTRA CONCENTRADO DOSADOR CITRONELA 1L"/>
    <x v="3"/>
    <n v="580"/>
    <s v="CACHORRO - ACESSORIOS / BRINQUEDOS / HIGIENE"/>
    <s v="3307.90.01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39"/>
    <n v="20233"/>
    <n v="7898396115544"/>
    <s v="DRIED PETISCAO PALITO PCT 80g"/>
    <x v="3"/>
    <n v="590"/>
    <s v="CACHORRO - ALIMENTOS UMIDOS / PETISCOS"/>
    <s v="0511.99.99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40"/>
    <n v="20238"/>
    <n v="7898396116824"/>
    <s v="DRIED PETISCAO TRAQUEIA BOVINA 01 UND"/>
    <x v="3"/>
    <n v="590"/>
    <s v="CACHORRO - ALIMENTOS UMIDOS / PETISCOS"/>
    <s v="0511.99.99"/>
    <s v="UN"/>
    <n v="18"/>
    <n v="4"/>
    <s v="PRODUTO"/>
    <s v="57.014.433/0001-13"/>
    <m/>
    <n v="0"/>
    <m/>
    <m/>
    <m/>
    <m/>
    <n v="0"/>
    <n v="0.0102"/>
    <n v="0.0048"/>
    <n v="0.17"/>
    <n v="0.0165"/>
    <n v="0.076"/>
    <n v="0.2775"/>
    <n v="18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41"/>
    <n v="20237"/>
    <n v="7898396117920"/>
    <s v="DRIED PETISCAO TRAQUEIA BOVINA 03 UND"/>
    <x v="3"/>
    <n v="590"/>
    <s v="CACHORRO - ALIMENTOS UMIDOS / PETISCOS"/>
    <s v="0511.99.99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42"/>
    <n v="20234"/>
    <n v="7898396115513"/>
    <s v="DRIED PETISCAO VERGALHO PCT 7 UND"/>
    <x v="3"/>
    <n v="590"/>
    <s v="CACHORRO - ALIMENTOS UMIDOS / PETISCOS"/>
    <s v="0511.99.99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44"/>
    <n v="927"/>
    <n v="7897520009278"/>
    <s v="EDUCADOR SANITARIO PROCAO 180 ML"/>
    <x v="3"/>
    <n v="580"/>
    <s v="CACHORRO - ACESSORIOS / BRINQUEDOS / HIGIENE"/>
    <s v="2914.19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45"/>
    <s v="100876/06"/>
    <n v="7897018100876"/>
    <s v="ELIMINADOR DE ODORES BAW WAW CITRONELA 2L"/>
    <x v="3"/>
    <n v="580"/>
    <s v="CACHORRO - ACESSORIOS / BRINQUEDOS / HIGIENE"/>
    <s v="3307.49.00"/>
    <s v="UN"/>
    <n v="6"/>
    <n v="0"/>
    <s v="PRODUTO"/>
    <s v="09.367.055/0001-09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46"/>
    <s v="100869/06"/>
    <n v="7897018100869"/>
    <s v="ELIMINADOR DE ODORES BAW WAW EUCALIPTO 2L"/>
    <x v="3"/>
    <n v="580"/>
    <s v="CACHORRO - ACESSORIOS / BRINQUEDOS / HIGIENE"/>
    <s v="3307.49.00"/>
    <s v="UN"/>
    <n v="6"/>
    <n v="0"/>
    <s v="PRODUTO"/>
    <s v="09.367.055/0001-09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47"/>
    <s v="100623/06"/>
    <n v="7897018100623"/>
    <s v="ELIMINADOR DE ODORES BAW WAW TRADICIONAL 2L"/>
    <x v="3"/>
    <n v="580"/>
    <s v="CACHORRO - ACESSORIOS / BRINQUEDOS / HIGIENE"/>
    <s v="3307.49.00"/>
    <s v="UN"/>
    <n v="6"/>
    <n v="0"/>
    <s v="PRODUTO"/>
    <s v="09.367.055/0001-09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48"/>
    <n v="3087"/>
    <n v="7897520100487"/>
    <s v="ELIMINADOR DE ODORES PROCAO FLOWER 2L"/>
    <x v="3"/>
    <n v="580"/>
    <s v="CACHORRO - ACESSORIOS / BRINQUEDOS / HIGIENE"/>
    <s v="3808.94.29"/>
    <s v="UN"/>
    <n v="6"/>
    <n v="0"/>
    <s v="PRODUTO"/>
    <s v="33.929.075/0001-00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49"/>
    <n v="3822"/>
    <n v="7897520100845"/>
    <s v="ELIMINADOR DE ODORES PROCAO GATILHO CITRONELA 500ML"/>
    <x v="3"/>
    <n v="580"/>
    <s v="CACHORRO - ACESSORIOS / BRINQUEDOS / HIGIENE"/>
    <s v="3808.94.29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50"/>
    <n v="3084"/>
    <n v="7897520100500"/>
    <s v="ELIMINADOR DE ODORES PROCAO MARINE 2L"/>
    <x v="3"/>
    <n v="580"/>
    <s v="CACHORRO - ACESSORIOS / BRINQUEDOS / HIGIENE"/>
    <s v="3808.94.29"/>
    <s v="UN"/>
    <n v="6"/>
    <n v="0"/>
    <s v="PRODUTO"/>
    <s v="33.929.075/0001-00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54"/>
    <n v="216639"/>
    <n v="7894904216635"/>
    <s v="ESCOND CARNE SEARA MENU GOURM 350 G"/>
    <x v="4"/>
    <n v="2790"/>
    <s v="PRATOS PRONTOS DIVERSOS"/>
    <s v="1902.20.00"/>
    <s v="UN"/>
    <n v="12"/>
    <n v="4"/>
    <s v="PRODUTO"/>
    <s v="83.044.016/0054-35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57"/>
    <n v="20235"/>
    <n v="7898396114943"/>
    <s v="ESOFAGO ABERTO PETISCAO PCT 80G"/>
    <x v="3"/>
    <n v="590"/>
    <s v="CACHORRO - ALIMENTOS UMIDOS / PETISCOS"/>
    <s v="0511.99.99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58"/>
    <n v="716596"/>
    <n v="7896228101604"/>
    <s v="FAGOTTINI MASSA LEVE CARNE 1KG"/>
    <x v="2"/>
    <n v="1990"/>
    <s v="MACARRAO"/>
    <s v="1902.2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59"/>
    <n v="716537"/>
    <n v="7896228101468"/>
    <s v="FAGOTTINI MASSA LEVE CARNE 350G"/>
    <x v="2"/>
    <n v="1990"/>
    <s v="MACARRAO"/>
    <s v="1902.20.00"/>
    <s v="UN"/>
    <n v="2"/>
    <n v="0"/>
    <s v="PRODUTO"/>
    <s v="27.152.731/0001-09"/>
    <n v="6.2"/>
    <n v="1.6275"/>
    <m/>
    <m/>
    <m/>
    <m/>
    <n v="4.5725"/>
    <n v="0.0102"/>
    <n v="0.0048"/>
    <n v="0.17"/>
    <n v="0.0165"/>
    <n v="0.076"/>
    <n v="0.2775"/>
    <n v="2"/>
    <n v="23.29936305732485"/>
    <n v="3.23278662420382"/>
    <n v="8.4168949044586"/>
    <n v="4.5725"/>
    <n v="3.8443949044586"/>
    <n v="7.6887898089172"/>
    <n v="9.67"/>
    <n v="0.33"/>
    <n v="11.64968152866242"/>
    <n v="0.33"/>
    <n v="11.64968152866242"/>
    <n v="1.2"/>
    <n v="11.604"/>
    <n v="0"/>
    <n v="0.20472404639735"/>
    <s v="DENTRO DA META"/>
    <x v="1"/>
    <n v="1.97968152866242"/>
    <n v="1.2"/>
    <n v="12.4"/>
    <n v="9.145"/>
    <n v="23.2993630573248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960"/>
    <n v="716219"/>
    <n v="7896228100713"/>
    <s v="FAGOTTINI MASSA LEVE QUEIJO 1KG"/>
    <x v="2"/>
    <n v="1990"/>
    <s v="MACARRAO"/>
    <s v="1902.2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61"/>
    <n v="716200"/>
    <n v="7896228101161"/>
    <s v="FAGOTTINI MASSA LEVE QUEIJO 350G"/>
    <x v="2"/>
    <n v="1990"/>
    <s v="MACARRAO"/>
    <s v="1902.20.00"/>
    <s v="UN"/>
    <n v="2"/>
    <n v="0"/>
    <s v="PRODUTO"/>
    <s v="27.152.731/0001-09"/>
    <n v="6.2"/>
    <n v="1.6275"/>
    <m/>
    <m/>
    <m/>
    <m/>
    <n v="4.5725"/>
    <n v="0.0102"/>
    <n v="0.0048"/>
    <n v="0.17"/>
    <n v="0.0165"/>
    <n v="0.076"/>
    <n v="0.2775"/>
    <n v="2"/>
    <n v="23.29936305732485"/>
    <n v="3.23278662420382"/>
    <n v="8.4168949044586"/>
    <n v="4.5725"/>
    <n v="3.8443949044586"/>
    <n v="7.6887898089172"/>
    <n v="9.67"/>
    <n v="0.33"/>
    <n v="11.64968152866242"/>
    <n v="0.33"/>
    <n v="11.64968152866242"/>
    <n v="1.2"/>
    <n v="11.604"/>
    <n v="0"/>
    <n v="0.20472404639735"/>
    <s v="DENTRO DA META"/>
    <x v="1"/>
    <n v="1.97968152866242"/>
    <n v="1.2"/>
    <n v="12.4"/>
    <n v="9.145"/>
    <n v="23.2993630573248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462"/>
    <n v="49300"/>
    <n v="7896006715160"/>
    <s v="FEIJAO PRONTO CAMIL 380G BRANCO"/>
    <x v="1"/>
    <n v="1420"/>
    <s v="FEIJOADA"/>
    <s v="2005.51.00"/>
    <s v="UN"/>
    <n v="18"/>
    <n v="4"/>
    <s v="PRODUTO"/>
    <s v="00.226.383/0001-10"/>
    <m/>
    <n v="0"/>
    <m/>
    <m/>
    <m/>
    <m/>
    <n v="0"/>
    <n v="0.0102"/>
    <n v="0.0048"/>
    <n v="0.17"/>
    <n v="0.0165"/>
    <n v="0.076"/>
    <n v="0.2775"/>
    <n v="18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466"/>
    <n v="49301"/>
    <n v="7896006797944"/>
    <s v="FEIJAO PRONTO CAMIL 380G PRETO TEMP."/>
    <x v="1"/>
    <n v="1420"/>
    <s v="FEIJOADA"/>
    <s v="2005.51.00"/>
    <s v="UN"/>
    <n v="18"/>
    <n v="4"/>
    <s v="PRODUTO"/>
    <s v="00.226.383/0001-10"/>
    <m/>
    <n v="0"/>
    <m/>
    <m/>
    <m/>
    <m/>
    <n v="0"/>
    <n v="0.0102"/>
    <n v="0.0048"/>
    <n v="0.17"/>
    <n v="0.0165"/>
    <n v="0.076"/>
    <n v="0.2775"/>
    <n v="18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464"/>
    <n v="47900"/>
    <n v="7896006716402"/>
    <s v="FEIJAO PRONTO CAMIL 490G CARIOCA"/>
    <x v="1"/>
    <n v="1420"/>
    <s v="FEIJOADA"/>
    <s v="2005.51.00"/>
    <s v="UN"/>
    <n v="18"/>
    <n v="4"/>
    <s v="PRODUTO"/>
    <s v="00.226.383/0001-10"/>
    <m/>
    <n v="0"/>
    <m/>
    <m/>
    <m/>
    <m/>
    <n v="0"/>
    <n v="0.0102"/>
    <n v="0.0048"/>
    <n v="0.17"/>
    <n v="0.0165"/>
    <n v="0.076"/>
    <n v="0.2775"/>
    <n v="18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467"/>
    <n v="47901"/>
    <n v="7896006712398"/>
    <s v="FEIJAO PRONTO CAMIL 490G PRETO"/>
    <x v="1"/>
    <n v="1420"/>
    <s v="FEIJOADA"/>
    <s v="2005.51.00"/>
    <s v="UN"/>
    <n v="18"/>
    <n v="4"/>
    <s v="PRODUTO"/>
    <s v="00.226.383/0001-10"/>
    <m/>
    <n v="0"/>
    <m/>
    <m/>
    <m/>
    <m/>
    <n v="0"/>
    <n v="0.0102"/>
    <n v="0.0048"/>
    <n v="0.17"/>
    <n v="0.0165"/>
    <n v="0.076"/>
    <n v="0.2775"/>
    <n v="18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74"/>
    <n v="72419"/>
    <n v="7894904072415"/>
    <s v="FINESSE DE PERU SEARA KG"/>
    <x v="2"/>
    <n v="2690"/>
    <s v="PEITO DE PERU"/>
    <s v="1601.00.00"/>
    <s v="UN"/>
    <n v="7"/>
    <n v="4"/>
    <s v="PRODUTO"/>
    <s v="83.044.016/0054-35"/>
    <m/>
    <n v="0"/>
    <m/>
    <m/>
    <m/>
    <m/>
    <n v="0"/>
    <n v="0.0102"/>
    <n v="0.0048"/>
    <n v="0.17"/>
    <n v="0.0165"/>
    <n v="0.076"/>
    <n v="0.2775"/>
    <n v="7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75"/>
    <n v="217089"/>
    <n v="7894904217083"/>
    <s v="FRANGO CREME DE MILHO E ARROZ SEARA 350G"/>
    <x v="4"/>
    <n v="2790"/>
    <s v="PRATOS PRONTOS DIVERSOS"/>
    <s v="1602.32.20"/>
    <s v="UN"/>
    <n v="4"/>
    <n v="4"/>
    <s v="PRODUTO"/>
    <s v="83.044.016/0054-35"/>
    <m/>
    <n v="0"/>
    <m/>
    <m/>
    <m/>
    <m/>
    <n v="0"/>
    <n v="0.0102"/>
    <n v="0.0048"/>
    <n v="0.17"/>
    <n v="0.0165"/>
    <n v="0.076"/>
    <n v="0.2775"/>
    <n v="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76"/>
    <n v="41600"/>
    <n v="7897765600575"/>
    <s v="FRUTAS SECAS 100G NOZES S/C CHIL"/>
    <x v="11"/>
    <n v="1510"/>
    <s v="FRUTAS SECAS"/>
    <s v="0802.32.00"/>
    <s v="UN"/>
    <n v="12"/>
    <n v="4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77"/>
    <n v="41601"/>
    <n v="7897765600667"/>
    <s v="FRUTAS SECAS 100G S. ABEB T.SALG"/>
    <x v="11"/>
    <n v="1510"/>
    <s v="FRUTAS SECAS"/>
    <s v="2008.19.00"/>
    <s v="UN"/>
    <n v="12"/>
    <n v="4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78"/>
    <n v="42600"/>
    <n v="7897765601794"/>
    <s v="FRUTAS SECAS 100G UVA PASSA S/S"/>
    <x v="11"/>
    <n v="1510"/>
    <s v="FRUTAS SECAS"/>
    <s v="0806.20.00"/>
    <s v="UN"/>
    <n v="24"/>
    <n v="4"/>
    <s v="PRODUTO"/>
    <s v="00.226.383/0001-10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79"/>
    <n v="41700"/>
    <n v="7897765601039"/>
    <s v="FRUTAS SECAS 150G CAST. PAR S/C"/>
    <x v="11"/>
    <n v="1510"/>
    <s v="FRUTAS SECAS"/>
    <s v="0801.22.00"/>
    <s v="UN"/>
    <n v="12"/>
    <n v="4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80"/>
    <n v="41800"/>
    <n v="7897765600537"/>
    <s v="FRUTAS SECAS 200G AMEIXA ARG. S/"/>
    <x v="11"/>
    <n v="1510"/>
    <s v="FRUTAS SECAS"/>
    <s v="0813.20.20"/>
    <s v="UN"/>
    <n v="12"/>
    <n v="4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81"/>
    <n v="41801"/>
    <n v="7897765600568"/>
    <s v="FRUTAS SECAS 200G DAMASCO TURCO"/>
    <x v="11"/>
    <n v="1510"/>
    <s v="FRUTAS SECAS"/>
    <s v="0813.10.00"/>
    <s v="UN"/>
    <n v="12"/>
    <n v="4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82"/>
    <n v="41802"/>
    <n v="7897765600544"/>
    <s v="FRUTAS SECAS 200G UVA PASSA S/S"/>
    <x v="11"/>
    <n v="1510"/>
    <s v="FRUTAS SECAS"/>
    <s v="0806.20.00"/>
    <s v="UN"/>
    <n v="12"/>
    <n v="4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84"/>
    <n v="806"/>
    <n v="7897907603297"/>
    <s v="GRANULADO HIGIENICO LOOPY ECOLOGICO 3KG"/>
    <x v="3"/>
    <n v="1530"/>
    <s v="GATOS - ACESSORIOS / BRINQUEDOS / HIGIENE"/>
    <s v="1103.20.00"/>
    <s v="UN"/>
    <n v="6"/>
    <n v="4"/>
    <s v="PRODUTO"/>
    <s v="57.014.433/0001-1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468"/>
    <n v="47800"/>
    <n v="7896006715207"/>
    <s v="GRAO DE BICO 380G CONSERVA"/>
    <x v="1"/>
    <n v="1160"/>
    <s v="DEMAIS CONSERVAS"/>
    <s v="2005.99.00"/>
    <s v="UN"/>
    <n v="18"/>
    <n v="4"/>
    <s v="PRODUTO"/>
    <s v="00.226.383/0001-10"/>
    <m/>
    <n v="0"/>
    <m/>
    <m/>
    <m/>
    <m/>
    <n v="0"/>
    <n v="0.0102"/>
    <n v="0.0048"/>
    <n v="0.17"/>
    <n v="0.0165"/>
    <n v="0.076"/>
    <n v="0.2775"/>
    <n v="18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86"/>
    <n v="609"/>
    <n v="7899819800108"/>
    <s v="GUIA DE CORDA LOOPY FINA 1M - 10MM"/>
    <x v="3"/>
    <n v="580"/>
    <s v="CACHORRO - ACESSORIOS / BRINQUEDOS / HIGIENE"/>
    <s v="5609.0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87"/>
    <n v="608"/>
    <n v="7899819800092"/>
    <s v="GUIA DE CORDA LOOPY GROSSA 1M - 16MM"/>
    <x v="3"/>
    <n v="580"/>
    <s v="CACHORRO - ACESSORIOS / BRINQUEDOS / HIGIENE"/>
    <s v="5609.0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88"/>
    <n v="607"/>
    <n v="7899819800085"/>
    <s v="GUIA DE CORDA LOOPY GROSSA 60CM - 16MM"/>
    <x v="3"/>
    <n v="580"/>
    <s v="CACHORRO - ACESSORIOS / BRINQUEDOS / HIGIENE"/>
    <s v="5609.0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89"/>
    <n v="605"/>
    <n v="7899819800061"/>
    <s v="GUIA LOOPY SEDA COM PEITORAL AJUST. N1"/>
    <x v="3"/>
    <n v="580"/>
    <s v="CACHORRO - ACESSORIOS / BRINQUEDOS / HIGIENE"/>
    <s v="5609.0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90"/>
    <n v="606"/>
    <n v="7899819800078"/>
    <s v="GUIA LOOPY SEDA COM PEITORAL AJUST. N3"/>
    <x v="3"/>
    <n v="580"/>
    <s v="CACHORRO - ACESSORIOS / BRINQUEDOS / HIGIENE"/>
    <s v="5609.0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998"/>
    <n v="678295"/>
    <n v="7894904678297"/>
    <s v="HOT HIT BARBECUE 145G"/>
    <x v="4"/>
    <n v="2790"/>
    <s v="PRATOS PRONTOS DIVERSOS"/>
    <s v="1602.90.00"/>
    <s v="UN"/>
    <n v="18"/>
    <n v="4"/>
    <s v="PRODUTO"/>
    <s v="83.044.016/0054-35"/>
    <m/>
    <n v="0"/>
    <m/>
    <m/>
    <m/>
    <m/>
    <n v="0"/>
    <n v="0.0102"/>
    <n v="0.0048"/>
    <n v="0.17"/>
    <n v="0.0165"/>
    <n v="0.076"/>
    <n v="0.2775"/>
    <n v="18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03"/>
    <n v="215939"/>
    <n v="7894904215935"/>
    <s v="HOT HIT X-FRANGO 145G"/>
    <x v="4"/>
    <n v="2790"/>
    <s v="PRATOS PRONTOS DIVERSOS"/>
    <s v="1602.90.00"/>
    <s v="UN"/>
    <n v="18"/>
    <n v="4"/>
    <s v="PRODUTO"/>
    <s v="83.044.016/0054-35"/>
    <m/>
    <n v="0"/>
    <m/>
    <m/>
    <m/>
    <m/>
    <n v="0"/>
    <n v="0.0102"/>
    <n v="0.0048"/>
    <n v="0.17"/>
    <n v="0.0165"/>
    <n v="0.076"/>
    <n v="0.2775"/>
    <n v="18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04"/>
    <n v="1132"/>
    <n v="7891000260166"/>
    <s v="IOGURTE  CHAMYTO CHOCOLATE"/>
    <x v="2"/>
    <n v="1640"/>
    <s v="IOGURTES"/>
    <s v="0403.10.00"/>
    <s v="UN"/>
    <n v="1"/>
    <n v="0"/>
    <s v="PRODUTO"/>
    <s v="27.152.731/0001-09"/>
    <n v="2.89"/>
    <n v="0.758625"/>
    <m/>
    <m/>
    <m/>
    <m/>
    <n v="2.131375"/>
    <n v="0.0102"/>
    <n v="0.0048"/>
    <n v="0.17"/>
    <n v="0.0165"/>
    <n v="0.076"/>
    <n v="0.2775"/>
    <n v="1"/>
    <n v="5.43025477707007"/>
    <n v="1.50689570063694"/>
    <n v="3.92335907643312"/>
    <n v="2.131375"/>
    <n v="1.79198407643312"/>
    <n v="1.79198407643312"/>
    <n v="3.46"/>
    <n v="0.33"/>
    <n v="5.43025477707007"/>
    <n v="0.33"/>
    <n v="5.43025477707007"/>
    <n v="1.2"/>
    <n v="4.152"/>
    <n v="0"/>
    <n v="0.56943779684106"/>
    <s v="DENTRO DA META"/>
    <x v="1"/>
    <n v="1.97025477707007"/>
    <n v="1.2"/>
    <n v="2.89"/>
    <n v="2.131375"/>
    <n v="5.4302547770700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05"/>
    <n v="2903"/>
    <n v="7891000261460"/>
    <s v="IOGURTE CHAMYTO COLORIDO"/>
    <x v="2"/>
    <n v="1640"/>
    <s v="IOGURTES"/>
    <s v="0403.10.00"/>
    <s v="UN"/>
    <n v="1"/>
    <n v="0"/>
    <s v="PRODUTO"/>
    <s v="27.152.731/0001-09"/>
    <n v="2.89"/>
    <n v="0.758625"/>
    <m/>
    <m/>
    <m/>
    <m/>
    <n v="2.131375"/>
    <n v="0.0102"/>
    <n v="0.0048"/>
    <n v="0.17"/>
    <n v="0.0165"/>
    <n v="0.076"/>
    <n v="0.2775"/>
    <n v="1"/>
    <n v="5.43025477707007"/>
    <n v="1.50689570063694"/>
    <n v="3.92335907643312"/>
    <n v="2.131375"/>
    <n v="1.79198407643312"/>
    <n v="1.79198407643312"/>
    <n v="3.46"/>
    <n v="0.33"/>
    <n v="5.43025477707007"/>
    <n v="0.33"/>
    <n v="5.43025477707007"/>
    <n v="1.2"/>
    <n v="4.152"/>
    <n v="0"/>
    <n v="0.56943779684106"/>
    <s v="DENTRO DA META"/>
    <x v="1"/>
    <n v="1.97025477707007"/>
    <n v="1.2"/>
    <n v="2.89"/>
    <n v="2.131375"/>
    <n v="5.4302547770700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06"/>
    <n v="4550"/>
    <n v="7891000252819"/>
    <s v="IOGURTE CHAMYTO GO LIQ MORANGO 100G"/>
    <x v="2"/>
    <n v="1640"/>
    <s v="IOGURTES"/>
    <s v="0403.10.00"/>
    <s v="UN"/>
    <n v="1"/>
    <n v="0"/>
    <s v="PRODUTO"/>
    <s v="27.152.731/0001-09"/>
    <n v="2.29"/>
    <n v="0.601125"/>
    <m/>
    <m/>
    <m/>
    <m/>
    <n v="1.688875"/>
    <n v="0.0102"/>
    <n v="0.0048"/>
    <n v="0.17"/>
    <n v="0.0165"/>
    <n v="0.076"/>
    <n v="0.2775"/>
    <n v="1"/>
    <n v="4.30286624203822"/>
    <n v="1.19404538216561"/>
    <n v="3.10882085987261"/>
    <n v="1.688875"/>
    <n v="1.41994585987261"/>
    <n v="1.41994585987261"/>
    <n v="3.79"/>
    <n v="0.33"/>
    <n v="4.30286624203822"/>
    <n v="0.33"/>
    <n v="4.30286624203822"/>
    <n v="1.2"/>
    <n v="4.548"/>
    <n v="0"/>
    <n v="0.1353209081895"/>
    <s v="DENTRO DA META"/>
    <x v="0"/>
    <n v="0.51286624203822"/>
    <n v="1.2"/>
    <n v="2.29"/>
    <n v="1.688875"/>
    <n v="4.3028662420382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07"/>
    <n v="4539"/>
    <n v="7891000252833"/>
    <s v="IOGURTE CHAMYTO GO LIQ VITAMINA 100G"/>
    <x v="2"/>
    <n v="1640"/>
    <s v="IOGURTES"/>
    <s v="0403.10.00"/>
    <s v="UN"/>
    <n v="1"/>
    <n v="0"/>
    <s v="PRODUTO"/>
    <s v="27.152.731/0001-09"/>
    <n v="2.29"/>
    <n v="0.601125"/>
    <m/>
    <m/>
    <m/>
    <m/>
    <n v="1.688875"/>
    <n v="0.0102"/>
    <n v="0.0048"/>
    <n v="0.17"/>
    <n v="0.0165"/>
    <n v="0.076"/>
    <n v="0.2775"/>
    <n v="1"/>
    <n v="4.30286624203822"/>
    <n v="1.19404538216561"/>
    <n v="3.10882085987261"/>
    <n v="1.688875"/>
    <n v="1.41994585987261"/>
    <n v="1.41994585987261"/>
    <n v="3.79"/>
    <n v="0.33"/>
    <n v="4.30286624203822"/>
    <n v="0.33"/>
    <n v="4.30286624203822"/>
    <n v="1.2"/>
    <n v="4.548"/>
    <n v="0"/>
    <n v="0.1353209081895"/>
    <s v="DENTRO DA META"/>
    <x v="0"/>
    <n v="0.51286624203822"/>
    <n v="1.2"/>
    <n v="2.29"/>
    <n v="1.688875"/>
    <n v="4.3028662420382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08"/>
    <n v="8012"/>
    <n v="7891000332269"/>
    <s v="IOGURTE MOLICO LIQ BAUNILHA 170G"/>
    <x v="2"/>
    <n v="1640"/>
    <s v="IOGURTES"/>
    <s v="0403.10.00"/>
    <s v="UN"/>
    <n v="1"/>
    <n v="0"/>
    <s v="PRODUTO"/>
    <s v="27.152.731/0001-09"/>
    <n v="2.25"/>
    <n v="0.590625"/>
    <m/>
    <m/>
    <m/>
    <m/>
    <n v="1.659375"/>
    <n v="0.0102"/>
    <n v="0.0048"/>
    <n v="0.17"/>
    <n v="0.0165"/>
    <n v="0.076"/>
    <n v="0.2775"/>
    <n v="1"/>
    <n v="4.22770700636943"/>
    <n v="1.17318869426752"/>
    <n v="3.05451831210191"/>
    <n v="1.659375"/>
    <n v="1.39514331210191"/>
    <n v="1.39514331210191"/>
    <n v="2.87"/>
    <n v="0.33"/>
    <n v="4.22770700636943"/>
    <n v="0.33"/>
    <n v="4.22770700636943"/>
    <n v="1.2"/>
    <n v="3.444"/>
    <n v="0"/>
    <n v="0.4730686433343"/>
    <s v="DENTRO DA META"/>
    <x v="1"/>
    <n v="1.35770700636943"/>
    <n v="1.2"/>
    <n v="2.25"/>
    <n v="1.659375"/>
    <n v="4.2277070063694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09"/>
    <n v="8034"/>
    <n v="7891000332221"/>
    <s v="IOGURTE MOLICO LIQ BAUNILHA 850G"/>
    <x v="2"/>
    <n v="1640"/>
    <s v="IOGURTES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10"/>
    <n v="892"/>
    <n v="7891000305812"/>
    <s v="IOGURTE MOLICO LIQ MORANGO 170G"/>
    <x v="2"/>
    <n v="1640"/>
    <s v="IOGURTES"/>
    <s v="0403.10.00"/>
    <s v="UN"/>
    <n v="1"/>
    <n v="0"/>
    <s v="PRODUTO"/>
    <s v="27.152.731/0001-09"/>
    <n v="2.25"/>
    <n v="0.590625"/>
    <m/>
    <m/>
    <m/>
    <m/>
    <n v="1.659375"/>
    <n v="0.0102"/>
    <n v="0.0048"/>
    <n v="0.17"/>
    <n v="0.0165"/>
    <n v="0.076"/>
    <n v="0.2775"/>
    <n v="1"/>
    <n v="4.22770700636943"/>
    <n v="1.17318869426752"/>
    <n v="3.05451831210191"/>
    <n v="1.659375"/>
    <n v="1.39514331210191"/>
    <n v="1.39514331210191"/>
    <n v="2.87"/>
    <n v="0.33"/>
    <n v="4.22770700636943"/>
    <n v="0.33"/>
    <n v="4.22770700636943"/>
    <n v="1.2"/>
    <n v="3.444"/>
    <n v="0"/>
    <n v="0.4730686433343"/>
    <s v="DENTRO DA META"/>
    <x v="1"/>
    <n v="1.35770700636943"/>
    <n v="1.2"/>
    <n v="2.25"/>
    <n v="1.659375"/>
    <n v="4.2277070063694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11"/>
    <n v="873"/>
    <n v="7891000305775"/>
    <s v="IOGURTE MOLICO LIQ MORANGO 850G"/>
    <x v="2"/>
    <n v="1640"/>
    <s v="IOGURTES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12"/>
    <n v="9955"/>
    <n v="7891000334225"/>
    <s v="IOGURTE MOLICO POLPA BAUNILHA 360G"/>
    <x v="2"/>
    <n v="1640"/>
    <s v="IOGURTES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13"/>
    <n v="9954"/>
    <n v="7891000334188"/>
    <s v="IOGURTE MOLICO POLPA MORANGO 360G"/>
    <x v="2"/>
    <n v="1640"/>
    <s v="IOGURTES"/>
    <s v="0403.10.00"/>
    <s v="UN"/>
    <n v="1"/>
    <n v="0"/>
    <s v="PRODUTO"/>
    <s v="27.152.731/0001-09"/>
    <n v="5.34"/>
    <n v="1.40175"/>
    <m/>
    <m/>
    <m/>
    <m/>
    <n v="3.93825"/>
    <n v="0.0102"/>
    <n v="0.0048"/>
    <n v="0.17"/>
    <n v="0.0165"/>
    <n v="0.076"/>
    <n v="0.2775"/>
    <n v="1"/>
    <n v="10.03375796178344"/>
    <n v="2.78436783439491"/>
    <n v="7.24939012738854"/>
    <n v="3.93825"/>
    <n v="3.31114012738854"/>
    <n v="3.31114012738854"/>
    <n v="6.89"/>
    <n v="0.33"/>
    <n v="10.03375796178344"/>
    <n v="0.33"/>
    <n v="10.03375796178344"/>
    <n v="1.2"/>
    <n v="8.268"/>
    <n v="0"/>
    <n v="0.45627836890906"/>
    <s v="DENTRO DA META"/>
    <x v="1"/>
    <n v="3.14375796178344"/>
    <n v="1.2"/>
    <n v="5.34"/>
    <n v="3.93825"/>
    <n v="10.0337579617834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14"/>
    <n v="5444"/>
    <n v="7891000337196"/>
    <s v="IOGURTE MOLICO POLPA MORANGO 720G"/>
    <x v="2"/>
    <n v="1640"/>
    <s v="IOGURTES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15"/>
    <n v="7005"/>
    <n v="7891000302002"/>
    <s v="IOGURTE NESFIT FR VERMELHAS 170G"/>
    <x v="2"/>
    <n v="1640"/>
    <s v="IOGURTES"/>
    <s v="0403.10.00"/>
    <s v="UN"/>
    <n v="1"/>
    <n v="0"/>
    <s v="PRODUTO"/>
    <s v="27.152.731/0001-09"/>
    <n v="2.98"/>
    <n v="0.78225"/>
    <m/>
    <m/>
    <m/>
    <m/>
    <n v="2.19775"/>
    <n v="0.0102"/>
    <n v="0.0048"/>
    <n v="0.17"/>
    <n v="0.0165"/>
    <n v="0.076"/>
    <n v="0.2775"/>
    <n v="1"/>
    <n v="5.59936305732484"/>
    <n v="1.55382324840764"/>
    <n v="4.0455398089172"/>
    <n v="2.19775"/>
    <n v="1.8477898089172"/>
    <n v="1.8477898089172"/>
    <n v="4.11"/>
    <n v="0.33"/>
    <n v="5.59936305732484"/>
    <n v="0.33"/>
    <n v="5.59936305732484"/>
    <n v="1.2"/>
    <n v="4.932"/>
    <n v="0"/>
    <n v="0.3623754397384"/>
    <s v="DENTRO DA META"/>
    <x v="1"/>
    <n v="1.48936305732484"/>
    <n v="1.2"/>
    <n v="2.98"/>
    <n v="2.19775"/>
    <n v="5.5993630573248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16"/>
    <n v="5255"/>
    <n v="7891000337059"/>
    <s v="IOGURTE NESFIT FR VERMELHAS 360G"/>
    <x v="2"/>
    <n v="1640"/>
    <s v="IOGURTES"/>
    <s v="0403.10.00"/>
    <s v="UN"/>
    <n v="1"/>
    <n v="0"/>
    <s v="PRODUTO"/>
    <s v="27.152.731/0001-09"/>
    <n v="5.95"/>
    <n v="1.561875"/>
    <m/>
    <m/>
    <m/>
    <m/>
    <n v="4.388125"/>
    <n v="0.0102"/>
    <n v="0.0048"/>
    <n v="0.17"/>
    <n v="0.0165"/>
    <n v="0.076"/>
    <n v="0.2775"/>
    <n v="1"/>
    <n v="11.17993630573249"/>
    <n v="3.10243232484077"/>
    <n v="8.07750398089172"/>
    <n v="4.388125"/>
    <n v="3.68937898089172"/>
    <n v="3.68937898089172"/>
    <n v="7.98"/>
    <n v="0.33"/>
    <n v="11.17993630573249"/>
    <n v="0.33"/>
    <n v="11.17993630573249"/>
    <n v="1.2"/>
    <n v="9.576"/>
    <n v="0"/>
    <n v="0.40099452452788"/>
    <s v="DENTRO DA META"/>
    <x v="1"/>
    <n v="3.19993630573249"/>
    <n v="1.2"/>
    <n v="5.95"/>
    <n v="4.388125"/>
    <n v="11.1799363057324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17"/>
    <n v="6994"/>
    <n v="7891000301968"/>
    <s v="IOGURTE NESFIT FR VERMELHAS 850G"/>
    <x v="2"/>
    <n v="1640"/>
    <s v="IOGURTES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18"/>
    <n v="9950"/>
    <n v="7891000347102"/>
    <s v="IOGURTE NESFIT MAC/CANELA 170G"/>
    <x v="2"/>
    <n v="1640"/>
    <s v="IOGURTES"/>
    <s v="0403.10.00"/>
    <s v="UN"/>
    <n v="1"/>
    <n v="0"/>
    <s v="PRODUTO"/>
    <s v="27.152.731/0001-09"/>
    <n v="2.98"/>
    <n v="0.78225"/>
    <m/>
    <m/>
    <m/>
    <m/>
    <n v="2.19775"/>
    <n v="0.0102"/>
    <n v="0.0048"/>
    <n v="0.17"/>
    <n v="0.0165"/>
    <n v="0.076"/>
    <n v="0.2775"/>
    <n v="1"/>
    <n v="5.59936305732484"/>
    <n v="1.55382324840764"/>
    <n v="4.0455398089172"/>
    <n v="2.19775"/>
    <n v="1.8477898089172"/>
    <n v="1.8477898089172"/>
    <n v="4.11"/>
    <n v="0.33"/>
    <n v="5.59936305732484"/>
    <n v="0.33"/>
    <n v="5.59936305732484"/>
    <n v="1.2"/>
    <n v="4.932"/>
    <n v="0"/>
    <n v="0.3623754397384"/>
    <s v="DENTRO DA META"/>
    <x v="1"/>
    <n v="1.48936305732484"/>
    <n v="1.2"/>
    <n v="2.98"/>
    <n v="2.19775"/>
    <n v="5.5993630573248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19"/>
    <n v="6011"/>
    <n v="7891000344781"/>
    <s v="IOGURTE NESFIT MAC/CANELA 850G"/>
    <x v="2"/>
    <n v="1640"/>
    <s v="IOGURTES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20"/>
    <n v="2071"/>
    <n v="7891000298848"/>
    <s v="IOGURTE NESFIT MARACUJA 170G"/>
    <x v="2"/>
    <n v="1640"/>
    <s v="IOGURTES"/>
    <s v="0403.10.00"/>
    <s v="UN"/>
    <n v="1"/>
    <n v="0"/>
    <s v="PRODUTO"/>
    <s v="27.152.731/0001-09"/>
    <n v="2.98"/>
    <n v="0.78225"/>
    <m/>
    <m/>
    <m/>
    <m/>
    <n v="2.19775"/>
    <n v="0.0102"/>
    <n v="0.0048"/>
    <n v="0.17"/>
    <n v="0.0165"/>
    <n v="0.076"/>
    <n v="0.2775"/>
    <n v="1"/>
    <n v="5.59936305732484"/>
    <n v="1.55382324840764"/>
    <n v="4.0455398089172"/>
    <n v="2.19775"/>
    <n v="1.8477898089172"/>
    <n v="1.8477898089172"/>
    <n v="4.11"/>
    <n v="0.33"/>
    <n v="5.59936305732484"/>
    <n v="0.33"/>
    <n v="5.59936305732484"/>
    <n v="1.2"/>
    <n v="4.932"/>
    <n v="0"/>
    <n v="0.3623754397384"/>
    <s v="DENTRO DA META"/>
    <x v="1"/>
    <n v="1.48936305732484"/>
    <n v="1.2"/>
    <n v="2.98"/>
    <n v="2.19775"/>
    <n v="5.5993630573248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21"/>
    <n v="9753"/>
    <n v="7891000334003"/>
    <s v="IOGURTE NESFIT MARACUJA 360G"/>
    <x v="2"/>
    <n v="1640"/>
    <s v="IOGURTES"/>
    <s v="0403.10.00"/>
    <s v="UN"/>
    <n v="1"/>
    <n v="0"/>
    <s v="PRODUTO"/>
    <s v="27.152.731/0001-09"/>
    <n v="5.95"/>
    <n v="1.561875"/>
    <m/>
    <m/>
    <m/>
    <m/>
    <n v="4.388125"/>
    <n v="0.0102"/>
    <n v="0.0048"/>
    <n v="0.17"/>
    <n v="0.0165"/>
    <n v="0.076"/>
    <n v="0.2775"/>
    <n v="1"/>
    <n v="11.17993630573249"/>
    <n v="3.10243232484077"/>
    <n v="8.07750398089172"/>
    <n v="4.388125"/>
    <n v="3.68937898089172"/>
    <n v="3.68937898089172"/>
    <n v="7.98"/>
    <n v="0.33"/>
    <n v="11.17993630573249"/>
    <n v="0.33"/>
    <n v="11.17993630573249"/>
    <n v="1.2"/>
    <n v="9.576"/>
    <n v="0"/>
    <n v="0.40099452452788"/>
    <s v="DENTRO DA META"/>
    <x v="1"/>
    <n v="3.19993630573249"/>
    <n v="1.2"/>
    <n v="5.95"/>
    <n v="4.388125"/>
    <n v="11.1799363057324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22"/>
    <n v="2181"/>
    <n v="7891000298961"/>
    <s v="IOGURTE NESFIT MARACUJA 850G"/>
    <x v="2"/>
    <n v="1640"/>
    <s v="IOGURTES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23"/>
    <n v="9781"/>
    <n v="7891000334041"/>
    <s v="IOGURTE NESFIT MORANGO 720G"/>
    <x v="2"/>
    <n v="1640"/>
    <s v="IOGURTES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24"/>
    <n v="1720"/>
    <n v="7891000298671"/>
    <s v="IOGURTE NESFIT MORANGO BAUN 170G"/>
    <x v="2"/>
    <n v="1640"/>
    <s v="IOGURTES"/>
    <s v="0403.10.00"/>
    <s v="UN"/>
    <n v="1"/>
    <n v="0"/>
    <s v="PRODUTO"/>
    <s v="27.152.731/0001-09"/>
    <n v="2.98"/>
    <n v="0.78225"/>
    <m/>
    <m/>
    <m/>
    <m/>
    <n v="2.19775"/>
    <n v="0.0102"/>
    <n v="0.0048"/>
    <n v="0.17"/>
    <n v="0.0165"/>
    <n v="0.076"/>
    <n v="0.2775"/>
    <n v="1"/>
    <n v="5.59936305732484"/>
    <n v="1.55382324840764"/>
    <n v="4.0455398089172"/>
    <n v="2.19775"/>
    <n v="1.8477898089172"/>
    <n v="1.8477898089172"/>
    <n v="4.11"/>
    <n v="0.33"/>
    <n v="5.59936305732484"/>
    <n v="0.33"/>
    <n v="5.59936305732484"/>
    <n v="1.2"/>
    <n v="4.932"/>
    <n v="0"/>
    <n v="0.3623754397384"/>
    <s v="DENTRO DA META"/>
    <x v="1"/>
    <n v="1.48936305732484"/>
    <n v="1.2"/>
    <n v="2.98"/>
    <n v="2.19775"/>
    <n v="5.5993630573248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25"/>
    <n v="1721"/>
    <n v="7891000298718"/>
    <s v="IOGURTE NESFIT MORANGO BAUN 850G"/>
    <x v="2"/>
    <n v="1640"/>
    <s v="IOGURTES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26"/>
    <n v="2567"/>
    <n v="7891000340004"/>
    <s v="IOGURTE NESTLE BI CAMADA MORANGO 150G"/>
    <x v="2"/>
    <n v="1640"/>
    <s v="IOGURTES"/>
    <s v="0403.10.00"/>
    <s v="UN"/>
    <n v="1"/>
    <n v="0"/>
    <s v="PRODUTO"/>
    <s v="27.152.731/0001-09"/>
    <n v="2.9"/>
    <n v="0.76125"/>
    <m/>
    <m/>
    <m/>
    <m/>
    <n v="2.13875"/>
    <n v="0.0102"/>
    <n v="0.0048"/>
    <n v="0.17"/>
    <n v="0.0165"/>
    <n v="0.076"/>
    <n v="0.2775"/>
    <n v="1"/>
    <n v="5.44904458598726"/>
    <n v="1.51210987261147"/>
    <n v="3.9369347133758"/>
    <n v="2.13875"/>
    <n v="1.7981847133758"/>
    <n v="1.7981847133758"/>
    <n v="4.11"/>
    <n v="0.33"/>
    <n v="5.44904458598726"/>
    <n v="0.33"/>
    <n v="5.44904458598726"/>
    <n v="1.2"/>
    <n v="4.932"/>
    <n v="0"/>
    <n v="0.32580160242999"/>
    <s v="DENTRO DA META"/>
    <x v="1"/>
    <n v="1.33904458598726"/>
    <n v="1.2"/>
    <n v="2.9"/>
    <n v="2.13875"/>
    <n v="5.4490445859872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29"/>
    <n v="4360"/>
    <n v="7891000244425"/>
    <s v="IOGURTE NESTLE MORANGO 900G"/>
    <x v="2"/>
    <n v="1640"/>
    <s v="IOGURTES"/>
    <s v="0403.10.00"/>
    <s v="UN"/>
    <n v="1"/>
    <n v="0"/>
    <s v="PRODUTO"/>
    <s v="27.152.731/0001-09"/>
    <n v="8.99"/>
    <n v="2.359875"/>
    <m/>
    <m/>
    <m/>
    <m/>
    <n v="6.630125"/>
    <n v="0.0102"/>
    <n v="0.0048"/>
    <n v="0.17"/>
    <n v="0.0165"/>
    <n v="0.076"/>
    <n v="0.2775"/>
    <n v="1"/>
    <n v="16.89203821656051"/>
    <n v="4.68754060509554"/>
    <n v="12.20449761146497"/>
    <n v="6.630125"/>
    <n v="5.57437261146497"/>
    <n v="5.57437261146497"/>
    <n v="13.85"/>
    <n v="0.33"/>
    <n v="16.89203821656051"/>
    <n v="0.33"/>
    <n v="16.89203821656051"/>
    <n v="1.2"/>
    <n v="16.62"/>
    <n v="0"/>
    <n v="0.21964174848812"/>
    <s v="DENTRO DA META"/>
    <x v="1"/>
    <n v="3.04203821656051"/>
    <n v="1.2"/>
    <n v="8.99"/>
    <n v="6.630125"/>
    <n v="16.89203821656051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36"/>
    <n v="4575"/>
    <n v="7891000244548"/>
    <s v="IOGURTE NESTLE VIT. FRUTA 1250G"/>
    <x v="2"/>
    <n v="1640"/>
    <s v="IOGURTES"/>
    <s v="0403.10.00"/>
    <s v="UN"/>
    <n v="1"/>
    <n v="0"/>
    <s v="PRODUTO"/>
    <s v="27.152.731/0001-09"/>
    <n v="11.55"/>
    <n v="3.031875"/>
    <m/>
    <m/>
    <m/>
    <m/>
    <n v="8.518125"/>
    <n v="0.0102"/>
    <n v="0.0048"/>
    <n v="0.17"/>
    <n v="0.0165"/>
    <n v="0.076"/>
    <n v="0.2775"/>
    <n v="1"/>
    <n v="21.70222929936306"/>
    <n v="6.02236863057325"/>
    <n v="15.67986066878981"/>
    <n v="8.518125"/>
    <n v="7.16173566878981"/>
    <n v="7.16173566878981"/>
    <n v="14.29"/>
    <n v="0.33"/>
    <n v="21.70222929936306"/>
    <n v="0.33"/>
    <n v="21.70222929936306"/>
    <n v="1.2"/>
    <n v="17.148"/>
    <n v="0"/>
    <n v="0.51870044082317"/>
    <s v="DENTRO DA META"/>
    <x v="1"/>
    <n v="7.41222929936307"/>
    <n v="1.2"/>
    <n v="11.55"/>
    <n v="8.518125"/>
    <n v="21.7022292993630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38"/>
    <n v="6243"/>
    <n v="7891000241417"/>
    <s v="IOGURTE NESTLE VIT. FRUTA 900G"/>
    <x v="2"/>
    <n v="1640"/>
    <s v="IOGURTES"/>
    <s v="0403.10.00"/>
    <s v="UN"/>
    <n v="1"/>
    <n v="0"/>
    <s v="PRODUTO"/>
    <s v="27.152.731/0001-09"/>
    <n v="8.99"/>
    <n v="2.359875"/>
    <m/>
    <m/>
    <m/>
    <m/>
    <n v="6.630125"/>
    <n v="0.0102"/>
    <n v="0.0048"/>
    <n v="0.17"/>
    <n v="0.0165"/>
    <n v="0.076"/>
    <n v="0.2775"/>
    <n v="1"/>
    <n v="16.89203821656051"/>
    <n v="4.68754060509554"/>
    <n v="12.20449761146497"/>
    <n v="6.630125"/>
    <n v="5.57437261146497"/>
    <n v="5.57437261146497"/>
    <n v="10.79"/>
    <n v="0.33"/>
    <n v="16.89203821656051"/>
    <n v="0.33"/>
    <n v="16.89203821656051"/>
    <n v="1.2"/>
    <n v="12.948"/>
    <n v="0"/>
    <n v="0.56552717484342"/>
    <s v="DENTRO DA META"/>
    <x v="1"/>
    <n v="6.10203821656051"/>
    <n v="1.2"/>
    <n v="8.99"/>
    <n v="6.630125"/>
    <n v="16.89203821656051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39"/>
    <n v="1716"/>
    <n v="7891000260609"/>
    <s v="IOGURTE NESTON LIQ MAC/BAN 170G"/>
    <x v="2"/>
    <n v="1640"/>
    <s v="IOGURTES"/>
    <s v="0403.10.00"/>
    <s v="UN"/>
    <n v="1"/>
    <n v="0"/>
    <s v="PRODUTO"/>
    <s v="27.152.731/0001-09"/>
    <n v="2.05"/>
    <n v="0.538125"/>
    <m/>
    <m/>
    <m/>
    <m/>
    <n v="1.511875"/>
    <n v="0.0102"/>
    <n v="0.0048"/>
    <n v="0.17"/>
    <n v="0.0165"/>
    <n v="0.076"/>
    <n v="0.2775"/>
    <n v="1"/>
    <n v="3.85191082802548"/>
    <n v="1.06890525477707"/>
    <n v="2.78300557324841"/>
    <n v="1.511875"/>
    <n v="1.27113057324841"/>
    <n v="1.27113057324841"/>
    <n v="2.79"/>
    <n v="0.33"/>
    <n v="3.85191082802548"/>
    <n v="0.33"/>
    <n v="3.85191082802548"/>
    <n v="1.2"/>
    <n v="3.348"/>
    <n v="0"/>
    <n v="0.38061320000913"/>
    <s v="DENTRO DA META"/>
    <x v="1"/>
    <n v="1.06191082802548"/>
    <n v="1.2"/>
    <n v="2.05"/>
    <n v="1.511875"/>
    <n v="3.8519108280254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40"/>
    <n v="1714"/>
    <n v="7891000260623"/>
    <s v="IOGURTE NESTON LIQ MAC/BAN 850G"/>
    <x v="2"/>
    <n v="1640"/>
    <s v="IOGURTES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42"/>
    <n v="5184"/>
    <n v="7891000094396"/>
    <s v="IOGURTE NINHO FRUTI MORANGO 250G"/>
    <x v="2"/>
    <n v="1640"/>
    <s v="IOGURTES"/>
    <s v="0403.10.00"/>
    <s v="UN"/>
    <n v="1"/>
    <n v="0"/>
    <s v="PRODUTO"/>
    <s v="27.152.731/0001-09"/>
    <n v="5.53"/>
    <n v="1.451625"/>
    <m/>
    <m/>
    <m/>
    <m/>
    <n v="4.078375"/>
    <n v="0.0102"/>
    <n v="0.0048"/>
    <n v="0.17"/>
    <n v="0.0165"/>
    <n v="0.076"/>
    <n v="0.2775"/>
    <n v="1"/>
    <n v="10.39076433121019"/>
    <n v="2.88343710191083"/>
    <n v="7.50732722929937"/>
    <n v="4.078375"/>
    <n v="3.42895222929937"/>
    <n v="3.42895222929937"/>
    <n v="6.99"/>
    <n v="0.33"/>
    <n v="10.39076433121019"/>
    <n v="0.33"/>
    <n v="10.39076433121019"/>
    <n v="1.2"/>
    <n v="8.388"/>
    <n v="0"/>
    <n v="0.48651850231906"/>
    <s v="DENTRO DA META"/>
    <x v="1"/>
    <n v="3.40076433121019"/>
    <n v="1.2"/>
    <n v="5.53"/>
    <n v="4.078375"/>
    <n v="10.3907643312101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43"/>
    <n v="3027"/>
    <n v="7891000261484"/>
    <s v="IOGURTE NINHO GO LIQ MAC/BAN 100G"/>
    <x v="2"/>
    <n v="1640"/>
    <s v="IOGURTES"/>
    <s v="0403.10.00"/>
    <s v="UN"/>
    <n v="1"/>
    <n v="0"/>
    <s v="PRODUTO"/>
    <s v="27.152.731/0001-09"/>
    <n v="2.29"/>
    <n v="0.601125"/>
    <m/>
    <m/>
    <m/>
    <m/>
    <n v="1.688875"/>
    <n v="0.0102"/>
    <n v="0.0048"/>
    <n v="0.17"/>
    <n v="0.0165"/>
    <n v="0.076"/>
    <n v="0.2775"/>
    <n v="1"/>
    <n v="4.30286624203822"/>
    <n v="1.19404538216561"/>
    <n v="3.10882085987261"/>
    <n v="1.688875"/>
    <n v="1.41994585987261"/>
    <n v="1.41994585987261"/>
    <n v="2.79"/>
    <n v="0.33"/>
    <n v="4.30286624203822"/>
    <n v="0.33"/>
    <n v="4.30286624203822"/>
    <n v="1.2"/>
    <n v="3.348"/>
    <n v="0"/>
    <n v="0.54224596488825"/>
    <s v="DENTRO DA META"/>
    <x v="1"/>
    <n v="1.51286624203822"/>
    <n v="1.2"/>
    <n v="2.29"/>
    <n v="1.688875"/>
    <n v="4.3028662420382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44"/>
    <n v="3321"/>
    <n v="7891000103852"/>
    <s v="IOGURTE NINHO LIQ MAC/BAN 170G"/>
    <x v="2"/>
    <n v="1640"/>
    <s v="IOGURTES"/>
    <s v="0403.10.00"/>
    <s v="UN"/>
    <n v="1"/>
    <n v="0"/>
    <s v="PRODUTO"/>
    <s v="27.152.731/0001-09"/>
    <n v="2.05"/>
    <n v="0.538125"/>
    <m/>
    <m/>
    <m/>
    <m/>
    <n v="1.511875"/>
    <n v="0.0102"/>
    <n v="0.0048"/>
    <n v="0.17"/>
    <n v="0.0165"/>
    <n v="0.076"/>
    <n v="0.2775"/>
    <n v="1"/>
    <n v="3.85191082802548"/>
    <n v="1.06890525477707"/>
    <n v="2.78300557324841"/>
    <n v="1.511875"/>
    <n v="1.27113057324841"/>
    <n v="1.27113057324841"/>
    <n v="2.69"/>
    <n v="0.33"/>
    <n v="3.85191082802548"/>
    <n v="0.33"/>
    <n v="3.85191082802548"/>
    <n v="1.2"/>
    <n v="3.228"/>
    <n v="0"/>
    <n v="0.43193711079014"/>
    <s v="DENTRO DA META"/>
    <x v="1"/>
    <n v="1.16191082802548"/>
    <n v="1.2"/>
    <n v="2.05"/>
    <n v="1.511875"/>
    <n v="3.8519108280254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45"/>
    <n v="1967"/>
    <n v="7891000261002"/>
    <s v="IOGURTE NINHO LIQ MAC/BAN 850G"/>
    <x v="2"/>
    <n v="1640"/>
    <s v="IOGURTES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46"/>
    <n v="3322"/>
    <n v="7891000103876"/>
    <s v="IOGURTE NINHO LIQ MORANGO 170G"/>
    <x v="2"/>
    <n v="1640"/>
    <s v="IOGURTES"/>
    <s v="0403.10.00"/>
    <s v="UN"/>
    <n v="1"/>
    <n v="0"/>
    <s v="PRODUTO"/>
    <s v="27.152.731/0001-09"/>
    <n v="2.05"/>
    <n v="0.538125"/>
    <m/>
    <m/>
    <m/>
    <m/>
    <n v="1.511875"/>
    <n v="0.0102"/>
    <n v="0.0048"/>
    <n v="0.17"/>
    <n v="0.0165"/>
    <n v="0.076"/>
    <n v="0.2775"/>
    <n v="1"/>
    <n v="3.85191082802548"/>
    <n v="1.06890525477707"/>
    <n v="2.78300557324841"/>
    <n v="1.511875"/>
    <n v="1.27113057324841"/>
    <n v="1.27113057324841"/>
    <n v="2.69"/>
    <n v="0.33"/>
    <n v="3.85191082802548"/>
    <n v="0.33"/>
    <n v="3.85191082802548"/>
    <n v="1.2"/>
    <n v="3.228"/>
    <n v="0"/>
    <n v="0.43193711079014"/>
    <s v="DENTRO DA META"/>
    <x v="1"/>
    <n v="1.16191082802548"/>
    <n v="1.2"/>
    <n v="2.05"/>
    <n v="1.511875"/>
    <n v="3.8519108280254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47"/>
    <n v="1968"/>
    <n v="7891000261026"/>
    <s v="IOGURTE NINHO POLPA 540G"/>
    <x v="2"/>
    <n v="1640"/>
    <s v="IOGURTES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57"/>
    <n v="2863"/>
    <n v="7891000027974"/>
    <s v="LEITE FERMENTADO CHAMYTO BIG 720G"/>
    <x v="2"/>
    <n v="1770"/>
    <s v="LEITE FERMENTADO"/>
    <s v="0403.90.00"/>
    <s v="UN"/>
    <n v="1"/>
    <n v="0"/>
    <s v="PRODUTO"/>
    <s v="27.152.731/0001-09"/>
    <n v="7.32"/>
    <n v="1.9215"/>
    <m/>
    <m/>
    <m/>
    <m/>
    <n v="5.3985"/>
    <n v="0.0102"/>
    <n v="0.0048"/>
    <n v="0.17"/>
    <n v="0.0165"/>
    <n v="0.076"/>
    <n v="0.2775"/>
    <n v="1"/>
    <n v="13.75414012738854"/>
    <n v="3.81677388535032"/>
    <n v="9.93736624203822"/>
    <n v="5.3985"/>
    <n v="4.53886624203822"/>
    <n v="4.53886624203822"/>
    <n v="9.26"/>
    <n v="0.33"/>
    <n v="13.75414012738854"/>
    <n v="0.33"/>
    <n v="13.75414012738854"/>
    <n v="1.2"/>
    <n v="11.112"/>
    <n v="0"/>
    <n v="0.48532830749336"/>
    <s v="DENTRO DA META"/>
    <x v="1"/>
    <n v="4.49414012738854"/>
    <n v="1.2"/>
    <n v="7.32"/>
    <n v="5.3985"/>
    <n v="13.7541401273885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64"/>
    <n v="5223"/>
    <n v="7894904005222"/>
    <s v="LINGUIÇA FININHA DEF SEARA KG"/>
    <x v="2"/>
    <n v="1930"/>
    <s v="LINGUIÇA MISTA"/>
    <s v="1601.00.00"/>
    <s v="KG"/>
    <n v="15"/>
    <n v="4"/>
    <s v="PRODUTO"/>
    <s v="83.044.016/0054-35"/>
    <m/>
    <n v="0"/>
    <m/>
    <m/>
    <m/>
    <m/>
    <n v="0"/>
    <n v="0.0102"/>
    <n v="0.0048"/>
    <n v="0.17"/>
    <n v="0.0165"/>
    <n v="0.076"/>
    <n v="0.2775"/>
    <n v="1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70"/>
    <n v="6220"/>
    <n v="7894904006229"/>
    <s v="LOMBO TIPO CANADENSE DEF SEARA KG"/>
    <x v="2"/>
    <n v="3840"/>
    <s v="LOMBO CANADENSE"/>
    <s v="1601.00.00"/>
    <s v="KG"/>
    <n v="7"/>
    <n v="4"/>
    <s v="PRODUTO"/>
    <s v="83.044.016/0054-35"/>
    <m/>
    <n v="0"/>
    <m/>
    <m/>
    <m/>
    <m/>
    <n v="0"/>
    <n v="0.0102"/>
    <n v="0.0048"/>
    <n v="0.17"/>
    <n v="0.0165"/>
    <n v="0.076"/>
    <n v="0.2775"/>
    <n v="7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71"/>
    <n v="574198"/>
    <n v="7894904574193"/>
    <s v="MANDIOCA SEARA TOLETE CONG 1KG"/>
    <x v="4"/>
    <n v="3830"/>
    <s v="LEGUMES CONGELADOS"/>
    <s v="0710.80.00"/>
    <s v="UN"/>
    <n v="10"/>
    <n v="4"/>
    <s v="PRODUTO"/>
    <s v="83.044.016/0054-35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72"/>
    <n v="955809"/>
    <n v="7894904955800"/>
    <s v="MANDIOCA SUPREME SEARA 1,5KG"/>
    <x v="4"/>
    <n v="3830"/>
    <s v="LEGUMES CONGELADOS"/>
    <s v="0710.80.00"/>
    <s v="UN"/>
    <n v="6"/>
    <n v="4"/>
    <s v="PRODUTO"/>
    <s v="83.044.016/0054-35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74"/>
    <n v="2093"/>
    <n v="7896331100532"/>
    <s v="MANTEIGA AVIACAO 5KG BLOCO C/SAL"/>
    <x v="2"/>
    <n v="2180"/>
    <s v="MANTEIGA"/>
    <s v="0405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76"/>
    <n v="1054"/>
    <n v="7896331100310"/>
    <s v="MANTEIGA AVIACAO PT C/SAL 200G"/>
    <x v="2"/>
    <n v="2180"/>
    <s v="MANTEIGA"/>
    <s v="0405.10.00"/>
    <s v="UN"/>
    <n v="2"/>
    <n v="0"/>
    <s v="PRODUTO"/>
    <s v="27.152.731/0001-09"/>
    <n v="10.31"/>
    <n v="2.706375"/>
    <m/>
    <m/>
    <m/>
    <m/>
    <n v="7.603625"/>
    <n v="0.0102"/>
    <n v="0.0048"/>
    <n v="0.17"/>
    <n v="0.0165"/>
    <n v="0.076"/>
    <n v="0.2775"/>
    <n v="2"/>
    <n v="38.74458598726115"/>
    <n v="5.37581130573249"/>
    <n v="13.99648168789809"/>
    <n v="7.603625"/>
    <n v="6.39285668789809"/>
    <n v="12.78571337579618"/>
    <n v="12.29"/>
    <n v="0.33"/>
    <n v="19.37229299363058"/>
    <n v="0.33"/>
    <n v="19.37229299363058"/>
    <n v="1.2"/>
    <n v="14.748"/>
    <n v="0"/>
    <n v="0.57626468621892"/>
    <s v="DENTRO DA META"/>
    <x v="1"/>
    <n v="7.08229299363058"/>
    <n v="1.2"/>
    <n v="20.62"/>
    <n v="15.20725"/>
    <n v="38.7445859872611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77"/>
    <n v="2086"/>
    <n v="7896331100327"/>
    <s v="MANTEIGA AVIACAO PT C/SAL 500G"/>
    <x v="2"/>
    <n v="2180"/>
    <s v="MANTEIGA"/>
    <s v="0405.10.00"/>
    <s v="UN"/>
    <n v="2"/>
    <n v="0"/>
    <s v="PRODUTO"/>
    <s v="27.152.731/0001-09"/>
    <n v="23.6"/>
    <n v="6.195"/>
    <m/>
    <m/>
    <m/>
    <m/>
    <n v="17.405"/>
    <n v="0.0102"/>
    <n v="0.0048"/>
    <n v="0.17"/>
    <n v="0.0165"/>
    <n v="0.076"/>
    <n v="0.2775"/>
    <n v="2"/>
    <n v="88.68789808917199"/>
    <n v="12.30544585987261"/>
    <n v="32.03850318471338"/>
    <n v="17.405"/>
    <n v="14.63350318471338"/>
    <n v="29.26700636942677"/>
    <n v="26.89"/>
    <n v="0.33"/>
    <n v="44.343949044586"/>
    <n v="0.33"/>
    <n v="44.343949044586"/>
    <n v="1.2"/>
    <n v="32.268"/>
    <n v="0"/>
    <n v="0.64908698566701"/>
    <s v="DENTRO DA META"/>
    <x v="1"/>
    <n v="17.453949044586"/>
    <n v="1.2"/>
    <n v="47.2"/>
    <n v="34.81"/>
    <n v="88.6878980891719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78"/>
    <n v="1056"/>
    <n v="7896331100389"/>
    <s v="MANTEIGA AVIACAO PT S/SAL 200G"/>
    <x v="2"/>
    <n v="2180"/>
    <s v="MANTEIGA"/>
    <s v="0405.10.00"/>
    <s v="UN"/>
    <n v="2"/>
    <n v="0"/>
    <s v="PRODUTO"/>
    <s v="27.152.731/0001-09"/>
    <n v="10.31"/>
    <n v="2.706375"/>
    <m/>
    <m/>
    <m/>
    <m/>
    <n v="7.603625"/>
    <n v="0.0102"/>
    <n v="0.0048"/>
    <n v="0.17"/>
    <n v="0.0165"/>
    <n v="0.076"/>
    <n v="0.2775"/>
    <n v="2"/>
    <n v="38.74458598726115"/>
    <n v="5.37581130573249"/>
    <n v="13.99648168789809"/>
    <n v="7.603625"/>
    <n v="6.39285668789809"/>
    <n v="12.78571337579618"/>
    <n v="12.29"/>
    <n v="0.33"/>
    <n v="19.37229299363058"/>
    <n v="0.33"/>
    <n v="19.37229299363058"/>
    <n v="1.2"/>
    <n v="14.748"/>
    <n v="0"/>
    <n v="0.57626468621892"/>
    <s v="DENTRO DA META"/>
    <x v="1"/>
    <n v="7.08229299363058"/>
    <n v="1.2"/>
    <n v="20.62"/>
    <n v="15.20725"/>
    <n v="38.7445859872611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79"/>
    <n v="1023"/>
    <n v="7896331101195"/>
    <s v="MANTEIGA AVIACAO TB C/SAL 100G"/>
    <x v="2"/>
    <n v="2180"/>
    <s v="MANTEIGA"/>
    <s v="0405.1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80"/>
    <n v="1024"/>
    <n v="7896331100143"/>
    <s v="MANTEIGA AVIACAO TB C/SAL 200G"/>
    <x v="2"/>
    <n v="2180"/>
    <s v="MANTEIGA"/>
    <s v="0405.1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81"/>
    <n v="1019"/>
    <n v="7896331100136"/>
    <s v="MANTEIGA AVIACAO TB S/SAL 200G"/>
    <x v="2"/>
    <n v="2180"/>
    <s v="MANTEIGA"/>
    <s v="0405.1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82"/>
    <n v="132"/>
    <n v="7896066766072"/>
    <s v="MANTEIGA HERCULES C/SAL 200G"/>
    <x v="2"/>
    <n v="2180"/>
    <s v="MANTEIGA"/>
    <s v="0405.1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83"/>
    <n v="133"/>
    <n v="7896066766089"/>
    <s v="MANTEIGA HERCULES C/SAL 500G"/>
    <x v="2"/>
    <n v="2180"/>
    <s v="MANTEIGA"/>
    <s v="0405.1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84"/>
    <n v="136"/>
    <n v="7896066766119"/>
    <s v="MANTEIGA HERCULES C/SAL 5KG BLOCO"/>
    <x v="2"/>
    <n v="2180"/>
    <s v="MANTEIGA"/>
    <s v="0405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85"/>
    <n v="134"/>
    <n v="7896066766096"/>
    <s v="MANTEIGA HERCULES S/SAL 200G"/>
    <x v="2"/>
    <n v="2180"/>
    <s v="MANTEIGA"/>
    <s v="0405.1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86"/>
    <n v="137"/>
    <n v="7896066766126"/>
    <s v="MANTEIGA HERCULES S/SAL 5KG BLOCO"/>
    <x v="2"/>
    <n v="2180"/>
    <s v="MANTEIGA"/>
    <s v="0405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87"/>
    <n v="149"/>
    <n v="7896066767567"/>
    <s v="MANTEIGA HERCULES ZERO LAC C/SAL 200G"/>
    <x v="2"/>
    <n v="2180"/>
    <s v="MANTEIGA"/>
    <s v="0405.1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93"/>
    <n v="929654"/>
    <n v="7894904929658"/>
    <s v="MARGARINA DORIANA 1 KG"/>
    <x v="2"/>
    <n v="2220"/>
    <s v="MARGARINA"/>
    <s v="1517.10.00"/>
    <s v="UN"/>
    <n v="6"/>
    <n v="4"/>
    <s v="PRODUTO"/>
    <s v="83.044.016/0054-35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94"/>
    <n v="715751"/>
    <n v="7896228100935"/>
    <s v="MASSA FOLHADA MASSA LEVE 300GR"/>
    <x v="2"/>
    <n v="2230"/>
    <s v="MASSA FOLHADA"/>
    <s v="1902.19.00"/>
    <s v="UN"/>
    <n v="1"/>
    <n v="0"/>
    <s v="PRODUTO"/>
    <s v="27.152.731/0001-09"/>
    <n v="6.43"/>
    <n v="1.687875"/>
    <m/>
    <m/>
    <m/>
    <m/>
    <n v="4.742125"/>
    <n v="0.0102"/>
    <n v="0.0048"/>
    <n v="0.17"/>
    <n v="0.0165"/>
    <n v="0.076"/>
    <n v="0.2775"/>
    <n v="1"/>
    <n v="12.08184713375796"/>
    <n v="3.35271257961784"/>
    <n v="8.72913455414013"/>
    <n v="4.742125"/>
    <n v="3.98700955414013"/>
    <n v="3.98700955414013"/>
    <n v="10.6"/>
    <n v="0.33"/>
    <n v="12.08184713375796"/>
    <n v="0.33"/>
    <n v="12.08184713375796"/>
    <n v="1.2"/>
    <n v="12.72"/>
    <n v="0"/>
    <n v="0.13979689941113"/>
    <s v="DENTRO DA META"/>
    <x v="0"/>
    <n v="1.48184713375796"/>
    <n v="1.2"/>
    <n v="6.43"/>
    <n v="4.742125"/>
    <n v="12.0818471337579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95"/>
    <n v="714917"/>
    <n v="7896228100362"/>
    <s v="MASSA LASANHA MASSA LEVE 1KG"/>
    <x v="2"/>
    <n v="1670"/>
    <s v="LASANHA"/>
    <s v="1902.11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96"/>
    <n v="520301"/>
    <n v="7896228100355"/>
    <s v="MASSA LASANHA MASSA LEVE 500G"/>
    <x v="2"/>
    <n v="1670"/>
    <s v="LASANHA"/>
    <s v="1902.11.00"/>
    <s v="UN"/>
    <n v="2"/>
    <n v="0"/>
    <s v="PRODUTO"/>
    <s v="27.152.731/0001-09"/>
    <n v="5.28"/>
    <n v="1.386"/>
    <m/>
    <m/>
    <m/>
    <m/>
    <n v="3.894"/>
    <n v="0.0102"/>
    <n v="0.0048"/>
    <n v="0.17"/>
    <n v="0.0165"/>
    <n v="0.076"/>
    <n v="0.2775"/>
    <n v="2"/>
    <n v="19.84203821656051"/>
    <n v="2.75308280254777"/>
    <n v="7.16793630573249"/>
    <n v="3.894"/>
    <n v="3.27393630573249"/>
    <n v="6.54787261146497"/>
    <n v="8.49"/>
    <n v="0.33"/>
    <n v="9.92101910828026"/>
    <n v="0.33"/>
    <n v="9.92101910828026"/>
    <n v="1.2"/>
    <n v="10.188"/>
    <n v="0"/>
    <n v="0.16855348742995"/>
    <s v="DENTRO DA META"/>
    <x v="0"/>
    <n v="1.43101910828026"/>
    <n v="1.2"/>
    <n v="10.56"/>
    <n v="7.788"/>
    <n v="19.84203821656051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97"/>
    <n v="130101"/>
    <n v="7896228100133"/>
    <s v="MASSA PASTEL CUMBUCA MASSA LEVE 200G"/>
    <x v="2"/>
    <n v="2650"/>
    <s v="PASTEL"/>
    <s v="1902.19.00"/>
    <s v="UN"/>
    <n v="2"/>
    <n v="0"/>
    <s v="PRODUTO"/>
    <s v="27.152.731/0001-09"/>
    <n v="2.49"/>
    <n v="0.653625"/>
    <m/>
    <m/>
    <m/>
    <m/>
    <n v="1.836375"/>
    <n v="0.0102"/>
    <n v="0.0048"/>
    <n v="0.17"/>
    <n v="0.0165"/>
    <n v="0.076"/>
    <n v="0.2775"/>
    <n v="2"/>
    <n v="9.35732484076433"/>
    <n v="1.29832882165605"/>
    <n v="3.38033359872612"/>
    <n v="1.836375"/>
    <n v="1.54395859872612"/>
    <n v="3.08791719745223"/>
    <n v="3.99"/>
    <n v="0.33"/>
    <n v="4.67866242038217"/>
    <n v="0.33"/>
    <n v="4.67866242038217"/>
    <n v="1.2"/>
    <n v="4.788"/>
    <n v="0"/>
    <n v="0.17259709784014"/>
    <s v="DENTRO DA META"/>
    <x v="0"/>
    <n v="0.68866242038217"/>
    <n v="1.2"/>
    <n v="4.98"/>
    <n v="3.67275"/>
    <n v="9.3573248407643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98"/>
    <n v="130304"/>
    <n v="7896228100188"/>
    <s v="MASSA PASTEL CUMBUCA MASSA LEVE 400G"/>
    <x v="2"/>
    <n v="2650"/>
    <s v="PASTEL"/>
    <s v="1902.19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99"/>
    <n v="130305"/>
    <n v="7896228100164"/>
    <s v="MASSA PASTEL CUMBUCA MASSA LEVE 500G"/>
    <x v="2"/>
    <n v="2650"/>
    <s v="PASTEL"/>
    <s v="1902.19.00"/>
    <s v="UN"/>
    <n v="2"/>
    <n v="0"/>
    <s v="PRODUTO"/>
    <s v="27.152.731/0001-09"/>
    <n v="5.92"/>
    <n v="1.554"/>
    <m/>
    <m/>
    <m/>
    <m/>
    <n v="4.366"/>
    <n v="0.0102"/>
    <n v="0.0048"/>
    <n v="0.17"/>
    <n v="0.0165"/>
    <n v="0.076"/>
    <n v="0.2775"/>
    <n v="2"/>
    <n v="22.24713375796179"/>
    <n v="3.0867898089172"/>
    <n v="8.0367770700637"/>
    <n v="4.366"/>
    <n v="3.6707770700637"/>
    <n v="7.34155414012739"/>
    <n v="8.13"/>
    <n v="0.33"/>
    <n v="11.12356687898089"/>
    <n v="0.33"/>
    <n v="11.12356687898089"/>
    <n v="1.2"/>
    <n v="9.756"/>
    <n v="0"/>
    <n v="0.36821240823873"/>
    <s v="DENTRO DA META"/>
    <x v="1"/>
    <n v="2.99356687898089"/>
    <n v="1.2"/>
    <n v="11.84"/>
    <n v="8.732"/>
    <n v="22.2471337579617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00"/>
    <n v="130306"/>
    <n v="7896228102014"/>
    <s v="MASSA PASTEL DE FORNO MASSA LEVE 300G"/>
    <x v="2"/>
    <n v="2650"/>
    <s v="PASTEL"/>
    <s v="1902.19.00"/>
    <s v="UN"/>
    <n v="2"/>
    <n v="0"/>
    <s v="PRODUTO"/>
    <s v="27.152.731/0001-09"/>
    <n v="5.42"/>
    <n v="1.42275"/>
    <m/>
    <m/>
    <m/>
    <m/>
    <n v="3.99725"/>
    <n v="0.0102"/>
    <n v="0.0048"/>
    <n v="0.17"/>
    <n v="0.0165"/>
    <n v="0.076"/>
    <n v="0.2775"/>
    <n v="2"/>
    <n v="20.36815286624205"/>
    <n v="2.82608121019108"/>
    <n v="7.35799522292994"/>
    <n v="3.99725"/>
    <n v="3.36074522292994"/>
    <n v="6.72149044585988"/>
    <n v="8.23"/>
    <n v="0.33"/>
    <n v="10.18407643312102"/>
    <n v="0.33"/>
    <n v="10.18407643312102"/>
    <n v="1.2"/>
    <n v="9.876"/>
    <n v="0"/>
    <n v="0.2374333454582"/>
    <s v="DENTRO DA META"/>
    <x v="1"/>
    <n v="1.95407643312102"/>
    <n v="1.2"/>
    <n v="10.84"/>
    <n v="7.9945"/>
    <n v="20.3681528662420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01"/>
    <n v="130302"/>
    <n v="7896228100140"/>
    <s v="MASSA PASTEL DISCAO MASSA LEVE 500G"/>
    <x v="2"/>
    <n v="2650"/>
    <s v="PASTEL"/>
    <s v="1902.19.00"/>
    <s v="UN"/>
    <n v="2"/>
    <n v="0"/>
    <s v="PRODUTO"/>
    <s v="27.152.731/0001-09"/>
    <n v="5.92"/>
    <n v="1.554"/>
    <m/>
    <m/>
    <m/>
    <m/>
    <n v="4.366"/>
    <n v="0.0102"/>
    <n v="0.0048"/>
    <n v="0.17"/>
    <n v="0.0165"/>
    <n v="0.076"/>
    <n v="0.2775"/>
    <n v="2"/>
    <n v="22.24713375796179"/>
    <n v="3.0867898089172"/>
    <n v="8.0367770700637"/>
    <n v="4.366"/>
    <n v="3.6707770700637"/>
    <n v="7.34155414012739"/>
    <n v="8.13"/>
    <n v="0.33"/>
    <n v="11.12356687898089"/>
    <n v="0.33"/>
    <n v="11.12356687898089"/>
    <n v="1.2"/>
    <n v="9.756"/>
    <n v="0"/>
    <n v="0.36821240823873"/>
    <s v="DENTRO DA META"/>
    <x v="1"/>
    <n v="2.99356687898089"/>
    <n v="1.2"/>
    <n v="11.84"/>
    <n v="8.732"/>
    <n v="22.2471337579617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02"/>
    <n v="711454"/>
    <n v="7896228101826"/>
    <s v="MASSA PASTEL QUADRADO MASSA LEVE 2KG"/>
    <x v="2"/>
    <n v="2650"/>
    <s v="PASTEL"/>
    <s v="1902.19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03"/>
    <n v="711446"/>
    <n v="7896228100171"/>
    <s v="MASSA PASTEL ROLO MASSA LEVE 1KG"/>
    <x v="2"/>
    <n v="2650"/>
    <s v="PASTEL"/>
    <s v="1902.19.00"/>
    <s v="UN"/>
    <n v="2"/>
    <n v="0"/>
    <s v="PRODUTO"/>
    <s v="27.152.731/0001-09"/>
    <n v="10.79"/>
    <n v="2.832375"/>
    <m/>
    <m/>
    <m/>
    <m/>
    <n v="7.957625"/>
    <n v="0.0102"/>
    <n v="0.0048"/>
    <n v="0.17"/>
    <n v="0.0165"/>
    <n v="0.076"/>
    <n v="0.2775"/>
    <n v="2"/>
    <n v="40.54840764331211"/>
    <n v="5.62609156050956"/>
    <n v="14.6481122611465"/>
    <n v="7.957625"/>
    <n v="6.6904872611465"/>
    <n v="13.380974522293"/>
    <n v="13.9"/>
    <n v="0.33"/>
    <n v="20.27420382165606"/>
    <n v="0.33"/>
    <n v="20.27420382165606"/>
    <n v="1.2"/>
    <n v="16.68"/>
    <n v="0"/>
    <n v="0.45857581450763"/>
    <s v="DENTRO DA META"/>
    <x v="1"/>
    <n v="6.37420382165605"/>
    <n v="1.2"/>
    <n v="21.58"/>
    <n v="15.91525"/>
    <n v="40.54840764331211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04"/>
    <n v="211879"/>
    <n v="7894904211876"/>
    <s v="MASSA PASTEL ROLO MASSA LEVE 2KG"/>
    <x v="2"/>
    <n v="2650"/>
    <s v="PASTEL"/>
    <s v="1902.19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05"/>
    <n v="711047"/>
    <n v="7896228100102"/>
    <s v="MASSA PASTEL ROLO MASSA LEVE 400G"/>
    <x v="2"/>
    <n v="2650"/>
    <s v="PASTEL"/>
    <s v="1902.19.00"/>
    <s v="UN"/>
    <n v="2"/>
    <n v="0"/>
    <s v="PRODUTO"/>
    <s v="27.152.731/0001-09"/>
    <n v="4.2"/>
    <n v="1.1025"/>
    <m/>
    <m/>
    <m/>
    <m/>
    <n v="3.0975"/>
    <n v="0.0102"/>
    <n v="0.0048"/>
    <n v="0.17"/>
    <n v="0.0165"/>
    <n v="0.076"/>
    <n v="0.2775"/>
    <n v="2"/>
    <n v="15.78343949044586"/>
    <n v="2.18995222929936"/>
    <n v="5.70176751592357"/>
    <n v="3.0975"/>
    <n v="2.60426751592357"/>
    <n v="5.20853503184714"/>
    <n v="5.14"/>
    <n v="0.33"/>
    <n v="7.89171974522293"/>
    <n v="0.33"/>
    <n v="7.89171974522293"/>
    <n v="1.2"/>
    <n v="6.168"/>
    <n v="0"/>
    <n v="0.53535403603559"/>
    <s v="DENTRO DA META"/>
    <x v="1"/>
    <n v="2.75171974522293"/>
    <n v="1.2"/>
    <n v="8.4"/>
    <n v="6.195"/>
    <n v="15.7834394904458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06"/>
    <n v="211101"/>
    <n v="7896228100225"/>
    <s v="MASSA PIZZA BABY MASSA LEVE 350G"/>
    <x v="2"/>
    <n v="2780"/>
    <s v="PIZZA"/>
    <s v="1902.19.00"/>
    <s v="UN"/>
    <n v="2"/>
    <n v="0"/>
    <s v="PRODUTO"/>
    <s v="27.152.731/0001-09"/>
    <n v="5.18"/>
    <n v="1.35975"/>
    <m/>
    <m/>
    <m/>
    <m/>
    <n v="3.82025"/>
    <n v="0.0102"/>
    <n v="0.0048"/>
    <n v="0.17"/>
    <n v="0.0165"/>
    <n v="0.076"/>
    <n v="0.2775"/>
    <n v="2"/>
    <n v="19.46624203821656"/>
    <n v="2.70094108280255"/>
    <n v="7.03217993630573"/>
    <n v="3.82025"/>
    <n v="3.21192993630573"/>
    <n v="6.42385987261147"/>
    <n v="8.99"/>
    <n v="0.33"/>
    <n v="9.73312101910828"/>
    <n v="0.33"/>
    <n v="9.73312101910828"/>
    <n v="1.2"/>
    <n v="10.788"/>
    <n v="0"/>
    <n v="0.08266084750926"/>
    <s v="DENTRO DA META"/>
    <x v="0"/>
    <n v="0.74312101910828"/>
    <n v="1.2"/>
    <n v="10.36"/>
    <n v="7.6405"/>
    <n v="19.4662420382165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07"/>
    <n v="242103"/>
    <n v="7896228101178"/>
    <s v="MASSA PIZZA FRIGIDEIRA INTEG MASSA LEVE 250G"/>
    <x v="2"/>
    <n v="2780"/>
    <s v="PIZZA"/>
    <s v="1902.19.00"/>
    <s v="UN"/>
    <n v="2"/>
    <n v="0"/>
    <s v="PRODUTO"/>
    <s v="27.152.731/0001-09"/>
    <n v="6.96"/>
    <n v="1.827"/>
    <m/>
    <m/>
    <m/>
    <m/>
    <n v="5.133"/>
    <n v="0.0102"/>
    <n v="0.0048"/>
    <n v="0.17"/>
    <n v="0.0165"/>
    <n v="0.076"/>
    <n v="0.2775"/>
    <n v="2"/>
    <n v="26.15541401273886"/>
    <n v="3.62906369426752"/>
    <n v="9.44864331210191"/>
    <n v="5.133"/>
    <n v="4.31564331210191"/>
    <n v="8.63128662420383"/>
    <n v="9.69"/>
    <n v="0.33"/>
    <n v="13.07770700636943"/>
    <n v="0.33"/>
    <n v="13.07770700636943"/>
    <n v="1.2"/>
    <n v="11.628"/>
    <n v="0"/>
    <n v="0.3496085661888"/>
    <s v="DENTRO DA META"/>
    <x v="1"/>
    <n v="3.38770700636943"/>
    <n v="1.2"/>
    <n v="13.92"/>
    <n v="10.266"/>
    <n v="26.1554140127388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08"/>
    <n v="712400"/>
    <n v="7896228100706"/>
    <s v="MASSA PIZZA FRIGIDEIRA MASSA LEVE 250G"/>
    <x v="2"/>
    <n v="2780"/>
    <s v="PIZZA"/>
    <s v="1902.19.00"/>
    <s v="UN"/>
    <n v="2"/>
    <n v="0"/>
    <s v="PRODUTO"/>
    <s v="27.152.731/0001-09"/>
    <n v="6.33"/>
    <n v="1.661625"/>
    <m/>
    <m/>
    <m/>
    <m/>
    <n v="4.668375"/>
    <n v="0.0102"/>
    <n v="0.0048"/>
    <n v="0.17"/>
    <n v="0.0165"/>
    <n v="0.076"/>
    <n v="0.2775"/>
    <n v="2"/>
    <n v="23.78789808917198"/>
    <n v="3.30057085987261"/>
    <n v="8.59337818471338"/>
    <n v="4.668375"/>
    <n v="3.92500318471338"/>
    <n v="7.85000636942676"/>
    <n v="9.48"/>
    <n v="0.33"/>
    <n v="11.89394904458599"/>
    <n v="0.33"/>
    <n v="11.89394904458599"/>
    <n v="1.2"/>
    <n v="11.376"/>
    <n v="0"/>
    <n v="0.2546359751673"/>
    <s v="DENTRO DA META"/>
    <x v="1"/>
    <n v="2.41394904458599"/>
    <n v="1.2"/>
    <n v="12.66"/>
    <n v="9.33675"/>
    <n v="23.7878980891719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09"/>
    <n v="213109"/>
    <n v="7896228100515"/>
    <s v="MASSA PIZZA MEDIA 2UN MASSA LEVE 280G"/>
    <x v="2"/>
    <n v="2780"/>
    <s v="PIZZA"/>
    <s v="1902.19.00"/>
    <s v="UN"/>
    <n v="2"/>
    <n v="0"/>
    <s v="PRODUTO"/>
    <s v="27.152.731/0001-09"/>
    <n v="5.14"/>
    <n v="1.34925"/>
    <m/>
    <m/>
    <m/>
    <m/>
    <n v="3.79075"/>
    <n v="0.0102"/>
    <n v="0.0048"/>
    <n v="0.17"/>
    <n v="0.0165"/>
    <n v="0.076"/>
    <n v="0.2775"/>
    <n v="2"/>
    <n v="19.31592356687898"/>
    <n v="2.68008439490446"/>
    <n v="6.97787738853503"/>
    <n v="3.79075"/>
    <n v="3.18712738853503"/>
    <n v="6.37425477707006"/>
    <n v="8.99"/>
    <n v="0.33"/>
    <n v="9.65796178343949"/>
    <n v="0.33"/>
    <n v="9.65796178343949"/>
    <n v="1.2"/>
    <n v="10.788"/>
    <n v="0"/>
    <n v="0.07430053208448"/>
    <s v="DENTRO DA META"/>
    <x v="0"/>
    <n v="0.66796178343949"/>
    <n v="1.2"/>
    <n v="10.28"/>
    <n v="7.5815"/>
    <n v="19.3159235668789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11"/>
    <n v="20239"/>
    <n v="7898396118064"/>
    <s v="MINI DONUTS PETISCAO NATURAL COM 2 UND"/>
    <x v="3"/>
    <n v="590"/>
    <s v="CACHORRO - ALIMENTOS UMIDOS / PETISCOS"/>
    <s v="4115.10.00"/>
    <s v="UN"/>
    <n v="14"/>
    <n v="4"/>
    <s v="PRODUTO"/>
    <s v="57.014.433/0001-13"/>
    <m/>
    <n v="0"/>
    <m/>
    <m/>
    <m/>
    <m/>
    <n v="0"/>
    <n v="0.0102"/>
    <n v="0.0048"/>
    <n v="0.17"/>
    <n v="0.0165"/>
    <n v="0.076"/>
    <n v="0.2775"/>
    <n v="1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12"/>
    <n v="20242"/>
    <n v="7898396118071"/>
    <s v="MINI ROLL PETISCAO NATURAL COM 3 UND"/>
    <x v="3"/>
    <n v="590"/>
    <s v="CACHORRO - ALIMENTOS UMIDOS / PETISCOS"/>
    <s v="4115.10.00"/>
    <s v="UN"/>
    <n v="20"/>
    <n v="4"/>
    <s v="PRODUTO"/>
    <s v="57.014.433/0001-13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13"/>
    <n v="2020"/>
    <n v="7898937868021"/>
    <s v="MOLHO CREAM CHEESE BAG 1,1KG"/>
    <x v="2"/>
    <n v="1170"/>
    <s v="DEMAIS QUEIJOS"/>
    <s v="1517.90.9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27"/>
    <n v="2721"/>
    <n v="7896189200583"/>
    <s v="NEUTRALIZADOR ODORES BREEZE 300ML"/>
    <x v="3"/>
    <n v="580"/>
    <s v="CACHORRO - ACESSORIOS / BRINQUEDOS / HIGIENE"/>
    <s v="3808.59.1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28"/>
    <n v="810105"/>
    <n v="7896228100768"/>
    <s v="NHOQUE MASSA LEVE 1KG"/>
    <x v="2"/>
    <n v="3850"/>
    <s v="MASSA NHOQUE FRESCA"/>
    <s v="1902.11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29"/>
    <n v="810101"/>
    <n v="7896228100751"/>
    <s v="NHOQUE MASSA LEVE 500G"/>
    <x v="2"/>
    <n v="3850"/>
    <s v="MASSA NHOQUE FRESCA"/>
    <s v="1902.11.00"/>
    <s v="UN"/>
    <n v="2"/>
    <n v="0"/>
    <s v="PRODUTO"/>
    <s v="27.152.731/0001-09"/>
    <n v="6.75"/>
    <n v="1.771875"/>
    <m/>
    <m/>
    <m/>
    <m/>
    <n v="4.978125"/>
    <n v="0.0102"/>
    <n v="0.0048"/>
    <n v="0.17"/>
    <n v="0.0165"/>
    <n v="0.076"/>
    <n v="0.2775"/>
    <n v="2"/>
    <n v="25.36624203821657"/>
    <n v="3.51956608280255"/>
    <n v="9.16355493630573"/>
    <n v="4.978125"/>
    <n v="4.18542993630573"/>
    <n v="8.37085987261147"/>
    <n v="8.99"/>
    <n v="0.33"/>
    <n v="12.68312101910828"/>
    <n v="0.33"/>
    <n v="12.68312101910828"/>
    <n v="1.2"/>
    <n v="10.788"/>
    <n v="0"/>
    <n v="0.41080322793196"/>
    <s v="DENTRO DA META"/>
    <x v="1"/>
    <n v="3.69312101910828"/>
    <n v="1.2"/>
    <n v="13.5"/>
    <n v="9.95625"/>
    <n v="25.3662420382165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30"/>
    <n v="810108"/>
    <n v="7896228102052"/>
    <s v="NHOQUE MASSA LEVE REQ. 400G"/>
    <x v="2"/>
    <n v="3850"/>
    <s v="MASSA NHOQUE FRESCA"/>
    <s v="1902.20.00"/>
    <s v="UN"/>
    <n v="2"/>
    <n v="0"/>
    <s v="PRODUTO"/>
    <s v="27.152.731/0001-09"/>
    <n v="8.31"/>
    <n v="2.181375"/>
    <m/>
    <m/>
    <m/>
    <m/>
    <n v="6.128625"/>
    <n v="0.0102"/>
    <n v="0.0048"/>
    <n v="0.17"/>
    <n v="0.0165"/>
    <n v="0.076"/>
    <n v="0.2775"/>
    <n v="2"/>
    <n v="31.22866242038218"/>
    <n v="4.33297691082803"/>
    <n v="11.28135429936306"/>
    <n v="6.128625"/>
    <n v="5.15272929936306"/>
    <n v="10.30545859872612"/>
    <n v="12.49"/>
    <n v="0.33"/>
    <n v="15.61433121019109"/>
    <n v="0.33"/>
    <n v="15.61433121019109"/>
    <n v="1.2"/>
    <n v="14.988"/>
    <n v="0"/>
    <n v="0.25014661410657"/>
    <s v="DENTRO DA META"/>
    <x v="1"/>
    <n v="3.12433121019109"/>
    <n v="1.2"/>
    <n v="16.62"/>
    <n v="12.25725"/>
    <n v="31.2286624203821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229"/>
    <n v="5000"/>
    <n v="7898645220685"/>
    <s v="ODORIZANTE BREEZE PAW APPLE CINNAMON 7ML"/>
    <x v="3"/>
    <n v="580"/>
    <s v="CACHORRO - ACESSORIOS / BRINQUEDOS / HIGIENE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230"/>
    <n v="4998"/>
    <n v="7898645220678"/>
    <s v="ODORIZANTE BREEZE PAW BLACK 7ML"/>
    <x v="3"/>
    <n v="580"/>
    <s v="CACHORRO - ACESSORIOS / BRINQUEDOS / HIGIENE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231"/>
    <n v="4996"/>
    <n v="7898645220661"/>
    <s v="ODORIZANTE BREEZE PAW LAVANDA 7ML"/>
    <x v="3"/>
    <n v="580"/>
    <s v="CACHORRO - ACESSORIOS / BRINQUEDOS / HIGIENE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217"/>
    <n v="4994"/>
    <n v="7898645220654"/>
    <s v="ODORIZANTE BREEZE PAW SWEET CANDY 7ML"/>
    <x v="3"/>
    <n v="580"/>
    <s v="CACHORRO - ACESSORIOS / BRINQUEDOS / HIGIENE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35"/>
    <n v="20236"/>
    <n v="7898396114851"/>
    <s v="ORELHA BOVINA PETISCAO NATURAL PCT 1 UND"/>
    <x v="3"/>
    <n v="590"/>
    <s v="CACHORRO - ALIMENTOS UMIDOS / PETISCOS"/>
    <s v="0511.99.99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38"/>
    <s v="8307/12"/>
    <n v="7899306008307"/>
    <s v="OSSO BAW WAW PALITO P/ CAES Nº 10 200G       "/>
    <x v="3"/>
    <n v="590"/>
    <s v="CACHORRO - ALIMENTOS UMIDOS / PETISCOS"/>
    <s v="4115.20.0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39"/>
    <s v="6464/30"/>
    <n v="7899306006464"/>
    <s v="OSSO BAW WAW PALITO P/ CAES Nº 10 5UN                                                                                             "/>
    <x v="3"/>
    <n v="590"/>
    <s v="CACHORRO - ALIMENTOS UMIDOS / PETISCOS"/>
    <s v="4115.20.00"/>
    <s v="UN"/>
    <n v="30"/>
    <n v="0"/>
    <s v="PRODUTO"/>
    <s v="09.367.055/0001-09"/>
    <m/>
    <n v="0"/>
    <m/>
    <m/>
    <m/>
    <m/>
    <n v="0"/>
    <n v="0.0102"/>
    <n v="0.0048"/>
    <n v="0.17"/>
    <n v="0.0165"/>
    <n v="0.076"/>
    <n v="0.2775"/>
    <n v="3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40"/>
    <s v="6488/30"/>
    <n v="7899306006488"/>
    <s v="OSSO BAW WAW PALITO P/ CAES Nº 15 3UN                                                                                             "/>
    <x v="3"/>
    <n v="590"/>
    <s v="CACHORRO - ALIMENTOS UMIDOS / PETISCOS"/>
    <s v="4115.20.00"/>
    <s v="UN"/>
    <n v="30"/>
    <n v="0"/>
    <s v="PRODUTO"/>
    <s v="09.367.055/0001-09"/>
    <m/>
    <n v="0"/>
    <m/>
    <m/>
    <m/>
    <m/>
    <n v="0"/>
    <n v="0.0102"/>
    <n v="0.0048"/>
    <n v="0.17"/>
    <n v="0.0165"/>
    <n v="0.076"/>
    <n v="0.2775"/>
    <n v="3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41"/>
    <s v="6457/30"/>
    <n v="7899306006457"/>
    <s v="OSSO BAW WAW PALITO P/ CAES Nº 6 10UN                                                                                              "/>
    <x v="3"/>
    <n v="590"/>
    <s v="CACHORRO - ALIMENTOS UMIDOS / PETISCOS"/>
    <s v="4115.20.00"/>
    <s v="UN"/>
    <n v="30"/>
    <n v="0"/>
    <s v="PRODUTO"/>
    <s v="09.367.055/0001-09"/>
    <m/>
    <n v="0"/>
    <m/>
    <m/>
    <m/>
    <m/>
    <n v="0"/>
    <n v="0.0102"/>
    <n v="0.0048"/>
    <n v="0.17"/>
    <n v="0.0165"/>
    <n v="0.076"/>
    <n v="0.2775"/>
    <n v="3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42"/>
    <s v="8291/12"/>
    <n v="7899306008291"/>
    <s v="OSSO BAW WAW PALITO P/ CAES Nº 8 200G            "/>
    <x v="3"/>
    <n v="590"/>
    <s v="CACHORRO - ALIMENTOS UMIDOS / PETISCOS"/>
    <s v="4115.20.0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43"/>
    <s v="6471/30"/>
    <n v="7899306006471"/>
    <s v="OSSO BAW WAW PALITO P/ CAES Nº 8 6UN                                                                                                         "/>
    <x v="3"/>
    <n v="590"/>
    <s v="CACHORRO - ALIMENTOS UMIDOS / PETISCOS"/>
    <s v="4115.20.00"/>
    <s v="UN"/>
    <n v="30"/>
    <n v="0"/>
    <s v="PRODUTO"/>
    <s v="09.367.055/0001-09"/>
    <m/>
    <n v="0"/>
    <m/>
    <m/>
    <m/>
    <m/>
    <n v="0"/>
    <n v="0.0102"/>
    <n v="0.0048"/>
    <n v="0.17"/>
    <n v="0.0165"/>
    <n v="0.076"/>
    <n v="0.2775"/>
    <n v="3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44"/>
    <n v="20243"/>
    <n v="7898396113113"/>
    <s v="OSSO DEFUMADO PETISCAO COSTELINHA COM 2 UNID"/>
    <x v="3"/>
    <n v="590"/>
    <s v="CACHORRO - ALIMENTOS UMIDOS / PETISCOS"/>
    <s v="0506.90.00"/>
    <s v="UN"/>
    <n v="20"/>
    <n v="4"/>
    <s v="PRODUTO"/>
    <s v="57.014.433/0001-13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45"/>
    <n v="20214"/>
    <n v="7898396112130"/>
    <s v="OSSO DEFUMADO PETISCAO MINI FEMUR NATURAL"/>
    <x v="3"/>
    <n v="590"/>
    <s v="CACHORRO - ALIMENTOS UMIDOS / PETISCOS"/>
    <s v="05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46"/>
    <n v="20232"/>
    <n v="7898396112093"/>
    <s v="OSSO DEFUMADO PETISCAO TUBINHO DA CANELA"/>
    <x v="3"/>
    <n v="590"/>
    <s v="CACHORRO - ALIMENTOS UMIDOS / PETISCOS"/>
    <s v="05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47"/>
    <n v="697"/>
    <n v="7899819801013"/>
    <s v="PA HIGIENICA LOOPY "/>
    <x v="3"/>
    <n v="1530"/>
    <s v="GATOS - ACESSORIOS / BRINQUEDOS / HIGIENE"/>
    <s v="3924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48"/>
    <n v="9318"/>
    <n v="7894904009312"/>
    <s v="PAIO SEARA KG"/>
    <x v="2"/>
    <n v="1940"/>
    <s v="LINGUIÇA PAIO"/>
    <s v="1601.00.00"/>
    <s v="KG"/>
    <n v="15"/>
    <n v="4"/>
    <s v="PRODUTO"/>
    <s v="83.044.016/0054-35"/>
    <m/>
    <n v="0"/>
    <m/>
    <m/>
    <m/>
    <m/>
    <n v="0"/>
    <n v="0.0102"/>
    <n v="0.0048"/>
    <n v="0.17"/>
    <n v="0.0165"/>
    <n v="0.076"/>
    <n v="0.2775"/>
    <n v="1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49"/>
    <n v="20229"/>
    <n v="7898396110440"/>
    <s v="PALITO DE CARNE PETISCAO 8MM 500G"/>
    <x v="3"/>
    <n v="590"/>
    <s v="CACHORRO - ALIMENTOS UMIDOS / PETISCOS"/>
    <s v="4115.10.0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50"/>
    <n v="20230"/>
    <n v="7898396111867"/>
    <s v="PALITO DE COURO PETISCAO 6MM 500G"/>
    <x v="3"/>
    <n v="590"/>
    <s v="CACHORRO - ALIMENTOS UMIDOS / PETISCOS"/>
    <s v="4115.10.0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51"/>
    <n v="20200"/>
    <n v="7898396111874"/>
    <s v="PALITO DE COURO PETISCAO 8MM - 500G"/>
    <x v="3"/>
    <n v="590"/>
    <s v="CACHORRO - ALIMENTOS UMIDOS / PETISCOS"/>
    <s v="4115.10.0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52"/>
    <n v="20203"/>
    <n v="7898396117951"/>
    <s v="PALITO DE LEITE FINO PETISCAO - 100G"/>
    <x v="3"/>
    <n v="590"/>
    <s v="CACHORRO - ALIMENTOS UMIDOS / PETISCOS"/>
    <s v="4115.10.00"/>
    <s v="UN"/>
    <n v="18"/>
    <n v="4"/>
    <s v="PRODUTO"/>
    <s v="57.014.433/0001-13"/>
    <m/>
    <n v="0"/>
    <m/>
    <m/>
    <m/>
    <m/>
    <n v="0"/>
    <n v="0.0102"/>
    <n v="0.0048"/>
    <n v="0.17"/>
    <n v="0.0165"/>
    <n v="0.076"/>
    <n v="0.2775"/>
    <n v="18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53"/>
    <n v="20202"/>
    <n v="7898396111690"/>
    <s v="PALITO FINO PETISCAO - 10 UN"/>
    <x v="3"/>
    <n v="590"/>
    <s v="CACHORRO - ALIMENTOS UMIDOS / PETISCOS"/>
    <s v="4115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56"/>
    <n v="30134"/>
    <n v="7896105900306"/>
    <s v="PALMITO GOLDEN PALM GRILL"/>
    <x v="1"/>
    <n v="2560"/>
    <s v="PALMITOS - PALMEIRA"/>
    <s v="2008.91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57"/>
    <n v="1441"/>
    <n v="7898337980149"/>
    <s v="PAO DE ALHO RECHEADO ZINHO BOL CATUPIRY 300G"/>
    <x v="2"/>
    <n v="3870"/>
    <s v="PAO DE ALHO"/>
    <s v="1905.20.90"/>
    <s v="UN"/>
    <n v="3"/>
    <n v="0"/>
    <s v="PRODUTO"/>
    <s v="27.152.731/0001-09"/>
    <n v="7.69"/>
    <n v="2.018625"/>
    <m/>
    <m/>
    <m/>
    <m/>
    <n v="5.671375"/>
    <n v="0.0102"/>
    <n v="0.0048"/>
    <n v="0.17"/>
    <n v="0.0165"/>
    <n v="0.076"/>
    <n v="0.2775"/>
    <n v="3"/>
    <n v="43.34808917197454"/>
    <n v="4.00969824840764"/>
    <n v="10.4396648089172"/>
    <n v="5.671375"/>
    <n v="4.7682898089172"/>
    <n v="14.3048694267516"/>
    <n v="12.99"/>
    <n v="0.33"/>
    <n v="14.44936305732485"/>
    <n v="0.33"/>
    <n v="14.44936305732485"/>
    <n v="1.2"/>
    <n v="15.588"/>
    <n v="0"/>
    <n v="0.11234511603732"/>
    <s v="DENTRO DA META"/>
    <x v="0"/>
    <n v="1.45936305732485"/>
    <n v="1.2"/>
    <n v="23.07"/>
    <n v="17.014125"/>
    <n v="43.3480891719745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58"/>
    <n v="1444"/>
    <n v="7898337980286"/>
    <s v="PAO DE ALHO RECHEADO ZINHO BOL LING C/QUEIJO 300G"/>
    <x v="2"/>
    <n v="3870"/>
    <s v="PAO DE ALHO"/>
    <s v="1905.20.90"/>
    <s v="UN"/>
    <n v="3"/>
    <n v="0"/>
    <s v="PRODUTO"/>
    <s v="27.152.731/0001-09"/>
    <n v="7.69"/>
    <n v="2.018625"/>
    <m/>
    <m/>
    <m/>
    <m/>
    <n v="5.671375"/>
    <n v="0.0102"/>
    <n v="0.0048"/>
    <n v="0.17"/>
    <n v="0.0165"/>
    <n v="0.076"/>
    <n v="0.2775"/>
    <n v="3"/>
    <n v="43.34808917197454"/>
    <n v="4.00969824840764"/>
    <n v="10.4396648089172"/>
    <n v="5.671375"/>
    <n v="4.7682898089172"/>
    <n v="14.3048694267516"/>
    <n v="12.99"/>
    <n v="0.33"/>
    <n v="14.44936305732485"/>
    <n v="0.33"/>
    <n v="14.44936305732485"/>
    <n v="1.2"/>
    <n v="15.588"/>
    <n v="0"/>
    <n v="0.11234511603732"/>
    <s v="DENTRO DA META"/>
    <x v="0"/>
    <n v="1.45936305732485"/>
    <n v="1.2"/>
    <n v="23.07"/>
    <n v="17.014125"/>
    <n v="43.3480891719745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61"/>
    <n v="1442"/>
    <n v="7898337980187"/>
    <s v="PAO DE ALHO ZINHO BOL PICANTE 300G"/>
    <x v="2"/>
    <n v="3870"/>
    <s v="PAO DE ALHO"/>
    <s v="1905.20.90"/>
    <s v="UN"/>
    <n v="3"/>
    <n v="0"/>
    <s v="PRODUTO"/>
    <n v="27152731000109"/>
    <m/>
    <n v="0"/>
    <m/>
    <m/>
    <m/>
    <m/>
    <n v="0"/>
    <n v="0.0102"/>
    <n v="0.0048"/>
    <n v="0.17"/>
    <n v="0.0165"/>
    <n v="0.076"/>
    <n v="0.2775"/>
    <n v="3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62"/>
    <n v="1440"/>
    <n v="7898337980064"/>
    <s v="PAO DE ALHO ZINHO BOL TRADICIONAL 300G"/>
    <x v="2"/>
    <n v="3870"/>
    <s v="PAO DE ALHO"/>
    <s v="1905.20.90"/>
    <s v="UN"/>
    <n v="3"/>
    <n v="0"/>
    <s v="PRODUTO"/>
    <n v="27152731000109"/>
    <m/>
    <n v="0"/>
    <m/>
    <m/>
    <m/>
    <m/>
    <n v="0"/>
    <n v="0.0102"/>
    <n v="0.0048"/>
    <n v="0.17"/>
    <n v="0.0165"/>
    <n v="0.076"/>
    <n v="0.2775"/>
    <n v="3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63"/>
    <n v="597848"/>
    <n v="7894904597840"/>
    <s v="PÃO DE QJO. SEARA T. MONICA 400G"/>
    <x v="4"/>
    <n v="2590"/>
    <s v="PAO DE QUEIJO"/>
    <s v="1901.20.00"/>
    <s v="UN"/>
    <n v="25"/>
    <n v="4"/>
    <s v="PRODUTO"/>
    <s v="83.044.016/0054-35"/>
    <m/>
    <n v="0"/>
    <m/>
    <m/>
    <m/>
    <m/>
    <n v="0"/>
    <n v="0.0102"/>
    <n v="0.0048"/>
    <n v="0.17"/>
    <n v="0.0165"/>
    <n v="0.076"/>
    <n v="0.2775"/>
    <n v="2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64"/>
    <n v="29"/>
    <n v="7898937868441"/>
    <s v="PASTA DE SOJA 180G AL. CEBOLINHA BEM ME"/>
    <x v="1"/>
    <n v="2670"/>
    <s v="PATES E ANTEPASTOS DIVERSOS"/>
    <s v="1517.90.90"/>
    <s v="UN"/>
    <n v="1"/>
    <n v="0"/>
    <s v="PRODUTO"/>
    <s v="27.152.731/0001-09"/>
    <n v="6.73"/>
    <n v="1.766625"/>
    <m/>
    <m/>
    <m/>
    <m/>
    <n v="4.963375"/>
    <n v="0.0102"/>
    <n v="0.0048"/>
    <n v="0.17"/>
    <n v="0.0165"/>
    <n v="0.076"/>
    <n v="0.2775"/>
    <n v="1"/>
    <n v="12.64554140127389"/>
    <n v="3.5091377388535"/>
    <n v="9.13640366242038"/>
    <n v="4.963375"/>
    <n v="4.17302866242038"/>
    <n v="4.17302866242038"/>
    <n v="14.41"/>
    <n v="0.33"/>
    <n v="12.64554140127389"/>
    <n v="0.33"/>
    <n v="12.64554140127389"/>
    <n v="1.2"/>
    <n v="17.292"/>
    <n v="0"/>
    <n v="-0.1224468146236"/>
    <s v="DENTRO DA META"/>
    <x v="0"/>
    <n v="-1.76445859872611"/>
    <n v="1.2"/>
    <n v="6.73"/>
    <n v="4.963375"/>
    <n v="12.6455414012738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65"/>
    <n v="30"/>
    <n v="7898937868458"/>
    <s v="PASTA DE SOJA 180G AL. PORO BEM ME QUER"/>
    <x v="1"/>
    <n v="2670"/>
    <s v="PATES E ANTEPASTOS DIVERSOS"/>
    <s v="1517.90.90"/>
    <s v="UN"/>
    <n v="1"/>
    <n v="0"/>
    <s v="PRODUTO"/>
    <s v="27.152.731/0001-09"/>
    <n v="6.73"/>
    <n v="1.766625"/>
    <m/>
    <m/>
    <m/>
    <m/>
    <n v="4.963375"/>
    <n v="0.0102"/>
    <n v="0.0048"/>
    <n v="0.17"/>
    <n v="0.0165"/>
    <n v="0.076"/>
    <n v="0.2775"/>
    <n v="1"/>
    <n v="12.64554140127389"/>
    <n v="3.5091377388535"/>
    <n v="9.13640366242038"/>
    <n v="4.963375"/>
    <n v="4.17302866242038"/>
    <n v="4.17302866242038"/>
    <n v="14.41"/>
    <n v="0.33"/>
    <n v="12.64554140127389"/>
    <n v="0.33"/>
    <n v="12.64554140127389"/>
    <n v="1.2"/>
    <n v="17.292"/>
    <n v="0"/>
    <n v="-0.1224468146236"/>
    <s v="DENTRO DA META"/>
    <x v="0"/>
    <n v="-1.76445859872611"/>
    <n v="1.2"/>
    <n v="6.73"/>
    <n v="4.963375"/>
    <n v="12.6455414012738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66"/>
    <n v="35"/>
    <n v="7898937868922"/>
    <s v="PASTA DE SOJA 180G ALCAPARRAS BEM ME QUE"/>
    <x v="1"/>
    <n v="2670"/>
    <s v="PATES E ANTEPASTOS DIVERSOS"/>
    <s v="1517.90.90"/>
    <s v="UN"/>
    <n v="1"/>
    <n v="0"/>
    <s v="PRODUTO"/>
    <s v="27.152.731/0001-09"/>
    <n v="7.6"/>
    <n v="1.995"/>
    <m/>
    <m/>
    <m/>
    <m/>
    <n v="5.605"/>
    <n v="0.0102"/>
    <n v="0.0048"/>
    <n v="0.17"/>
    <n v="0.0165"/>
    <n v="0.076"/>
    <n v="0.2775"/>
    <n v="1"/>
    <n v="14.28025477707007"/>
    <n v="3.96277070063694"/>
    <n v="10.31748407643312"/>
    <n v="5.605"/>
    <n v="4.71248407643312"/>
    <n v="4.71248407643312"/>
    <n v="14.41"/>
    <n v="0.33"/>
    <n v="14.28025477707007"/>
    <n v="0.33"/>
    <n v="14.28025477707007"/>
    <n v="1.2"/>
    <n v="17.292"/>
    <n v="0"/>
    <n v="-0.0090038322644"/>
    <s v="DENTRO DA META"/>
    <x v="0"/>
    <n v="-0.12974522292993"/>
    <n v="1.2"/>
    <n v="7.6"/>
    <n v="5.605"/>
    <n v="14.2802547770700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67"/>
    <n v="32"/>
    <n v="7898937868472"/>
    <s v="PASTA DE SOJA 180G AZ. PRETA BEM ME QUER"/>
    <x v="1"/>
    <n v="2670"/>
    <s v="PATES E ANTEPASTOS DIVERSOS"/>
    <s v="1517.90.90"/>
    <s v="UN"/>
    <n v="1"/>
    <n v="0"/>
    <s v="PRODUTO"/>
    <s v="27.152.731/0001-09"/>
    <n v="7.6"/>
    <n v="1.995"/>
    <m/>
    <m/>
    <m/>
    <m/>
    <n v="5.605"/>
    <n v="0.0102"/>
    <n v="0.0048"/>
    <n v="0.17"/>
    <n v="0.0165"/>
    <n v="0.076"/>
    <n v="0.2775"/>
    <n v="1"/>
    <n v="14.28025477707007"/>
    <n v="3.96277070063694"/>
    <n v="10.31748407643312"/>
    <n v="5.605"/>
    <n v="4.71248407643312"/>
    <n v="4.71248407643312"/>
    <n v="14.41"/>
    <n v="0.33"/>
    <n v="14.28025477707007"/>
    <n v="0.33"/>
    <n v="14.28025477707007"/>
    <n v="1.2"/>
    <n v="17.292"/>
    <n v="0"/>
    <n v="-0.0090038322644"/>
    <s v="DENTRO DA META"/>
    <x v="0"/>
    <n v="-0.12974522292993"/>
    <n v="1.2"/>
    <n v="7.6"/>
    <n v="5.605"/>
    <n v="14.2802547770700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68"/>
    <n v="31"/>
    <n v="7898937868465"/>
    <s v="PASTA DE SOJA 180G AZ. VERDE BEM ME QUER"/>
    <x v="1"/>
    <n v="2670"/>
    <s v="PATES E ANTEPASTOS DIVERSOS"/>
    <s v="1517.90.90"/>
    <s v="UN"/>
    <n v="1"/>
    <n v="0"/>
    <s v="PRODUTO"/>
    <s v="27.152.731/0001-09"/>
    <n v="7.6"/>
    <n v="1.995"/>
    <m/>
    <m/>
    <m/>
    <m/>
    <n v="5.605"/>
    <n v="0.0102"/>
    <n v="0.0048"/>
    <n v="0.17"/>
    <n v="0.0165"/>
    <n v="0.076"/>
    <n v="0.2775"/>
    <n v="1"/>
    <n v="14.28025477707007"/>
    <n v="3.96277070063694"/>
    <n v="10.31748407643312"/>
    <n v="5.605"/>
    <n v="4.71248407643312"/>
    <n v="4.71248407643312"/>
    <n v="14.41"/>
    <n v="0.33"/>
    <n v="14.28025477707007"/>
    <n v="0.33"/>
    <n v="14.28025477707007"/>
    <n v="1.2"/>
    <n v="17.292"/>
    <n v="0"/>
    <n v="-0.0090038322644"/>
    <s v="DENTRO DA META"/>
    <x v="0"/>
    <n v="-0.12974522292993"/>
    <n v="1.2"/>
    <n v="7.6"/>
    <n v="5.605"/>
    <n v="14.2802547770700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69"/>
    <n v="28"/>
    <n v="7898937868434"/>
    <s v="PASTA DE SOJA 180G BERINJELA BEM ME QUER"/>
    <x v="1"/>
    <n v="2670"/>
    <s v="PATES E ANTEPASTOS DIVERSOS"/>
    <s v="1517.90.90"/>
    <s v="UN"/>
    <n v="1"/>
    <n v="0"/>
    <s v="PRODUTO"/>
    <s v="27.152.731/0001-09"/>
    <n v="6.73"/>
    <n v="1.766625"/>
    <m/>
    <m/>
    <m/>
    <m/>
    <n v="4.963375"/>
    <n v="0.0102"/>
    <n v="0.0048"/>
    <n v="0.17"/>
    <n v="0.0165"/>
    <n v="0.076"/>
    <n v="0.2775"/>
    <n v="1"/>
    <n v="12.64554140127389"/>
    <n v="3.5091377388535"/>
    <n v="9.13640366242038"/>
    <n v="4.963375"/>
    <n v="4.17302866242038"/>
    <n v="4.17302866242038"/>
    <n v="14.41"/>
    <n v="0.33"/>
    <n v="12.64554140127389"/>
    <n v="0.33"/>
    <n v="12.64554140127389"/>
    <n v="1.2"/>
    <n v="17.292"/>
    <n v="0"/>
    <n v="-0.1224468146236"/>
    <s v="DENTRO DA META"/>
    <x v="0"/>
    <n v="-1.76445859872611"/>
    <n v="1.2"/>
    <n v="6.73"/>
    <n v="4.963375"/>
    <n v="12.6455414012738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70"/>
    <n v="27"/>
    <n v="7898937868427"/>
    <s v="PASTA DE SOJA 180G CENOURA BEM ME QUER"/>
    <x v="1"/>
    <n v="2670"/>
    <s v="PATES E ANTEPASTOS DIVERSOS"/>
    <s v="1517.90.90"/>
    <s v="UN"/>
    <n v="1"/>
    <n v="0"/>
    <s v="PRODUTO"/>
    <s v="27.152.731/0001-09"/>
    <n v="6.73"/>
    <n v="1.766625"/>
    <m/>
    <m/>
    <m/>
    <m/>
    <n v="4.963375"/>
    <n v="0.0102"/>
    <n v="0.0048"/>
    <n v="0.17"/>
    <n v="0.0165"/>
    <n v="0.076"/>
    <n v="0.2775"/>
    <n v="1"/>
    <n v="12.64554140127389"/>
    <n v="3.5091377388535"/>
    <n v="9.13640366242038"/>
    <n v="4.963375"/>
    <n v="4.17302866242038"/>
    <n v="4.17302866242038"/>
    <n v="14.41"/>
    <n v="0.33"/>
    <n v="12.64554140127389"/>
    <n v="0.33"/>
    <n v="12.64554140127389"/>
    <n v="1.2"/>
    <n v="17.292"/>
    <n v="0"/>
    <n v="-0.1224468146236"/>
    <s v="DENTRO DA META"/>
    <x v="0"/>
    <n v="-1.76445859872611"/>
    <n v="1.2"/>
    <n v="6.73"/>
    <n v="4.963375"/>
    <n v="12.6455414012738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71"/>
    <n v="52"/>
    <n v="7898937868687"/>
    <s v="PASTA DE SOJA 180G CHOCOLATE PIC NIC"/>
    <x v="1"/>
    <n v="2670"/>
    <s v="PATES E ANTEPASTOS DIVERSOS"/>
    <s v="1806.90.00"/>
    <s v="UN"/>
    <n v="1"/>
    <n v="0"/>
    <s v="PRODUTO"/>
    <s v="27.152.731/0001-09"/>
    <n v="11.53"/>
    <n v="3.026625"/>
    <m/>
    <m/>
    <m/>
    <m/>
    <n v="8.503375"/>
    <n v="0.0102"/>
    <n v="0.0048"/>
    <n v="0.17"/>
    <n v="0.0165"/>
    <n v="0.076"/>
    <n v="0.2775"/>
    <n v="1"/>
    <n v="21.66464968152866"/>
    <n v="6.0119402866242"/>
    <n v="15.65270939490446"/>
    <n v="8.503375"/>
    <n v="7.14933439490446"/>
    <n v="7.14933439490446"/>
    <n v="17.99"/>
    <n v="0.33"/>
    <n v="21.66464968152866"/>
    <n v="0.33"/>
    <n v="21.66464968152866"/>
    <n v="1.2"/>
    <n v="21.588"/>
    <n v="0"/>
    <n v="0.20426068268642"/>
    <s v="DENTRO DA META"/>
    <x v="1"/>
    <n v="3.67464968152866"/>
    <n v="1.2"/>
    <n v="11.53"/>
    <n v="8.503375"/>
    <n v="21.6646496815286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72"/>
    <n v="25"/>
    <n v="7898937868403"/>
    <s v="PASTA DE SOJA 180G ER. FINAS BEM ME QUER"/>
    <x v="1"/>
    <n v="2670"/>
    <s v="PATES E ANTEPASTOS DIVERSOS"/>
    <s v="1517.90.90"/>
    <s v="UN"/>
    <n v="1"/>
    <n v="0"/>
    <s v="PRODUTO"/>
    <s v="27.152.731/0001-09"/>
    <n v="6.73"/>
    <n v="1.766625"/>
    <m/>
    <m/>
    <m/>
    <m/>
    <n v="4.963375"/>
    <n v="0.0102"/>
    <n v="0.0048"/>
    <n v="0.17"/>
    <n v="0.0165"/>
    <n v="0.076"/>
    <n v="0.2775"/>
    <n v="1"/>
    <n v="12.64554140127389"/>
    <n v="3.5091377388535"/>
    <n v="9.13640366242038"/>
    <n v="4.963375"/>
    <n v="4.17302866242038"/>
    <n v="4.17302866242038"/>
    <n v="14.41"/>
    <n v="0.33"/>
    <n v="12.64554140127389"/>
    <n v="0.33"/>
    <n v="12.64554140127389"/>
    <n v="1.2"/>
    <n v="17.292"/>
    <n v="0"/>
    <n v="-0.1224468146236"/>
    <s v="DENTRO DA META"/>
    <x v="0"/>
    <n v="-1.76445859872611"/>
    <n v="1.2"/>
    <n v="6.73"/>
    <n v="4.963375"/>
    <n v="12.6455414012738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73"/>
    <n v="26"/>
    <n v="7898937868410"/>
    <s v="PASTA DE SOJA 180G MANJERICAO BEM ME QUE"/>
    <x v="1"/>
    <n v="2670"/>
    <s v="PATES E ANTEPASTOS DIVERSOS"/>
    <s v="1517.90.90"/>
    <s v="UN"/>
    <n v="1"/>
    <n v="0"/>
    <s v="PRODUTO"/>
    <s v="27.152.731/0001-09"/>
    <n v="6.73"/>
    <n v="1.766625"/>
    <m/>
    <m/>
    <m/>
    <m/>
    <n v="4.963375"/>
    <n v="0.0102"/>
    <n v="0.0048"/>
    <n v="0.17"/>
    <n v="0.0165"/>
    <n v="0.076"/>
    <n v="0.2775"/>
    <n v="1"/>
    <n v="12.64554140127389"/>
    <n v="3.5091377388535"/>
    <n v="9.13640366242038"/>
    <n v="4.963375"/>
    <n v="4.17302866242038"/>
    <n v="4.17302866242038"/>
    <n v="14.41"/>
    <n v="0.33"/>
    <n v="12.64554140127389"/>
    <n v="0.33"/>
    <n v="12.64554140127389"/>
    <n v="1.2"/>
    <n v="17.292"/>
    <n v="0"/>
    <n v="-0.1224468146236"/>
    <s v="DENTRO DA META"/>
    <x v="0"/>
    <n v="-1.76445859872611"/>
    <n v="1.2"/>
    <n v="6.73"/>
    <n v="4.963375"/>
    <n v="12.6455414012738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74"/>
    <n v="36"/>
    <n v="7898937868915"/>
    <s v="PASTA DE SOJA 180G TARTARO BEM ME QUER"/>
    <x v="1"/>
    <n v="2670"/>
    <s v="PATES E ANTEPASTOS DIVERSOS"/>
    <s v="1517.90.90"/>
    <s v="UN"/>
    <n v="1"/>
    <n v="0"/>
    <s v="PRODUTO"/>
    <s v="27.152.731/0001-09"/>
    <n v="7.6"/>
    <n v="1.995"/>
    <m/>
    <m/>
    <m/>
    <m/>
    <n v="5.605"/>
    <n v="0.0102"/>
    <n v="0.0048"/>
    <n v="0.17"/>
    <n v="0.0165"/>
    <n v="0.076"/>
    <n v="0.2775"/>
    <n v="1"/>
    <n v="14.28025477707007"/>
    <n v="3.96277070063694"/>
    <n v="10.31748407643312"/>
    <n v="5.605"/>
    <n v="4.71248407643312"/>
    <n v="4.71248407643312"/>
    <n v="14.41"/>
    <n v="0.33"/>
    <n v="14.28025477707007"/>
    <n v="0.33"/>
    <n v="14.28025477707007"/>
    <n v="1.2"/>
    <n v="17.292"/>
    <n v="0"/>
    <n v="-0.0090038322644"/>
    <s v="DENTRO DA META"/>
    <x v="0"/>
    <n v="-0.12974522292993"/>
    <n v="1.2"/>
    <n v="7.6"/>
    <n v="5.605"/>
    <n v="14.2802547770700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75"/>
    <n v="33"/>
    <n v="7898937868489"/>
    <s v="PASTA DE SOJA 180G TOMATE SECO BEM ME QU"/>
    <x v="1"/>
    <n v="2670"/>
    <s v="PATES E ANTEPASTOS DIVERSOS"/>
    <s v="1517.90.90"/>
    <s v="UN"/>
    <n v="1"/>
    <n v="0"/>
    <s v="PRODUTO"/>
    <s v="27.152.731/0001-09"/>
    <n v="7.6"/>
    <n v="1.995"/>
    <m/>
    <m/>
    <m/>
    <m/>
    <n v="5.605"/>
    <n v="0.0102"/>
    <n v="0.0048"/>
    <n v="0.17"/>
    <n v="0.0165"/>
    <n v="0.076"/>
    <n v="0.2775"/>
    <n v="1"/>
    <n v="14.28025477707007"/>
    <n v="3.96277070063694"/>
    <n v="10.31748407643312"/>
    <n v="5.605"/>
    <n v="4.71248407643312"/>
    <n v="4.71248407643312"/>
    <n v="14.41"/>
    <n v="0.33"/>
    <n v="14.28025477707007"/>
    <n v="0.33"/>
    <n v="14.28025477707007"/>
    <n v="1.2"/>
    <n v="17.292"/>
    <n v="0"/>
    <n v="-0.0090038322644"/>
    <s v="DENTRO DA META"/>
    <x v="0"/>
    <n v="-0.12974522292993"/>
    <n v="1.2"/>
    <n v="7.6"/>
    <n v="5.605"/>
    <n v="14.2802547770700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36"/>
    <n v="48101"/>
    <n v="7896009301162"/>
    <s v="PATE POUCHET COQUEIRO 170G AZEITONA"/>
    <x v="1"/>
    <n v="2670"/>
    <s v="PATES E ANTEPASTOS DIVERSOS"/>
    <s v="1604.20.10"/>
    <s v="UN"/>
    <n v="24"/>
    <n v="4"/>
    <s v="PRODUTO"/>
    <s v="00.226.383/0001-10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38"/>
    <n v="48100"/>
    <n v="7896009301186"/>
    <s v="PATE POUCHET COQUEIRO 170G LIGHT"/>
    <x v="1"/>
    <n v="2670"/>
    <s v="PATES E ANTEPASTOS DIVERSOS"/>
    <s v="1604.20.10"/>
    <s v="UN"/>
    <n v="24"/>
    <n v="4"/>
    <s v="PRODUTO"/>
    <s v="00.226.383/0001-10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37"/>
    <n v="48102"/>
    <n v="7896009301179"/>
    <s v="PATE POUCHET COQUEIRO 170G PIM C/ ATUM"/>
    <x v="1"/>
    <n v="2660"/>
    <s v="PATE DE ATUM"/>
    <s v="1604.20.10"/>
    <s v="UN"/>
    <n v="24"/>
    <n v="4"/>
    <s v="PRODUTO"/>
    <s v="00.226.383/0001-10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35"/>
    <n v="48103"/>
    <n v="7896009301193"/>
    <s v="PATE POUCHET COQUEIRO 170G TRAD. C/ ATUM"/>
    <x v="1"/>
    <n v="2660"/>
    <s v="PATE DE ATUM"/>
    <s v="1604.20.10"/>
    <s v="UN"/>
    <n v="24"/>
    <n v="4"/>
    <s v="PRODUTO"/>
    <s v="00.226.383/0001-10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93"/>
    <n v="20212"/>
    <n v="7898396117708"/>
    <s v="PETISQUINHO PETISCAO CARNE 250G"/>
    <x v="3"/>
    <n v="590"/>
    <s v="CACHORRO - ALIMENTOS UMIDOS / PETISCOS"/>
    <s v="2309.9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95"/>
    <n v="20228"/>
    <n v="7898396117852"/>
    <s v="PETISQUINHO PETISCAO FRANGO 250G"/>
    <x v="3"/>
    <n v="590"/>
    <s v="CACHORRO - ALIMENTOS UMIDOS / PETISCOS"/>
    <s v="2309.9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197"/>
    <n v="4187"/>
    <n v="7891000103937"/>
    <s v="PETIT SUISSE CHAMBINHO BJ 320G"/>
    <x v="2"/>
    <n v="2740"/>
    <s v="PETIT SUISSE"/>
    <s v="0406.10.90"/>
    <s v="UN"/>
    <n v="1"/>
    <n v="0"/>
    <s v="PRODUTO"/>
    <s v="27.152.731/0001-09"/>
    <n v="5.27"/>
    <n v="1.383375"/>
    <m/>
    <m/>
    <m/>
    <m/>
    <n v="3.886625"/>
    <n v="0.0102"/>
    <n v="0.0048"/>
    <n v="0.17"/>
    <n v="0.0165"/>
    <n v="0.076"/>
    <n v="0.2775"/>
    <n v="1"/>
    <n v="9.90222929936306"/>
    <n v="2.74786863057325"/>
    <n v="7.15436066878981"/>
    <n v="3.886625"/>
    <n v="3.26773566878981"/>
    <n v="3.26773566878981"/>
    <n v="8.23"/>
    <n v="0.33"/>
    <n v="9.90222929936306"/>
    <n v="0.33"/>
    <n v="9.90222929936306"/>
    <n v="1.2"/>
    <n v="9.876"/>
    <n v="0"/>
    <n v="0.20318703515955"/>
    <s v="DENTRO DA META"/>
    <x v="1"/>
    <n v="1.67222929936306"/>
    <n v="1.2"/>
    <n v="5.27"/>
    <n v="3.886625"/>
    <n v="9.9022292993630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98"/>
    <n v="2901"/>
    <n v="7891000110430"/>
    <s v="PETIT SUISSE CHAMBINHO BJ CHOC 320G"/>
    <x v="2"/>
    <n v="2740"/>
    <s v="PETIT SUISSE"/>
    <s v="0403.90.00"/>
    <s v="UN"/>
    <n v="1"/>
    <n v="0"/>
    <s v="PRODUTO"/>
    <s v="27.152.731/0001-09"/>
    <n v="5.27"/>
    <n v="1.383375"/>
    <m/>
    <m/>
    <m/>
    <m/>
    <n v="3.886625"/>
    <n v="0.0102"/>
    <n v="0.0048"/>
    <n v="0.17"/>
    <n v="0.0165"/>
    <n v="0.076"/>
    <n v="0.2775"/>
    <n v="1"/>
    <n v="9.90222929936306"/>
    <n v="2.74786863057325"/>
    <n v="7.15436066878981"/>
    <n v="3.886625"/>
    <n v="3.26773566878981"/>
    <n v="3.26773566878981"/>
    <n v="8.23"/>
    <n v="0.33"/>
    <n v="9.90222929936306"/>
    <n v="0.33"/>
    <n v="9.90222929936306"/>
    <n v="1.2"/>
    <n v="9.876"/>
    <n v="0"/>
    <n v="0.20318703515955"/>
    <s v="DENTRO DA META"/>
    <x v="1"/>
    <n v="1.67222929936306"/>
    <n v="1.2"/>
    <n v="5.27"/>
    <n v="3.886625"/>
    <n v="9.9022292993630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99"/>
    <n v="216609"/>
    <n v="7894904216604"/>
    <s v="PIZZA SEARA BRASILEIRA 500G"/>
    <x v="4"/>
    <n v="2790"/>
    <s v="PRATOS PRONTOS DIVERSOS"/>
    <s v="1905.90.90"/>
    <s v="UN"/>
    <n v="8"/>
    <n v="4"/>
    <s v="PRODUTO"/>
    <s v="83.044.016/0054-35"/>
    <m/>
    <n v="0"/>
    <m/>
    <m/>
    <m/>
    <m/>
    <n v="0"/>
    <n v="0.0102"/>
    <n v="0.0048"/>
    <n v="0.17"/>
    <n v="0.0165"/>
    <n v="0.076"/>
    <n v="0.2775"/>
    <n v="8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02"/>
    <n v="578568"/>
    <n v="7894904578566"/>
    <s v="PIZZA SEARA LOMBO COM CATUPIRY 460G"/>
    <x v="4"/>
    <n v="2790"/>
    <s v="PRATOS PRONTOS DIVERSOS"/>
    <s v="1905.90.90"/>
    <s v="UN"/>
    <n v="12"/>
    <n v="4"/>
    <s v="PRODUTO"/>
    <s v="83.044.016/0054-35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04"/>
    <n v="216619"/>
    <n v="7894904216611"/>
    <s v="PIZZA SEARA NAPOLITANA 500G"/>
    <x v="4"/>
    <n v="2790"/>
    <s v="PRATOS PRONTOS DIVERSOS"/>
    <s v="1905.90.90"/>
    <s v="UN"/>
    <n v="8"/>
    <n v="4"/>
    <s v="PRODUTO"/>
    <s v="83.044.016/0054-35"/>
    <m/>
    <n v="0"/>
    <m/>
    <m/>
    <m/>
    <m/>
    <n v="0"/>
    <n v="0.0102"/>
    <n v="0.0048"/>
    <n v="0.17"/>
    <n v="0.0165"/>
    <n v="0.076"/>
    <n v="0.2775"/>
    <n v="8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07"/>
    <n v="326259"/>
    <n v="7894904326259"/>
    <s v="PIZZA SEARA QUATRO QUEIJOS 460G"/>
    <x v="4"/>
    <n v="2790"/>
    <s v="PRATOS PRONTOS DIVERSOS"/>
    <s v="1905.90.90"/>
    <s v="UN"/>
    <n v="12"/>
    <n v="4"/>
    <s v="PRODUTO"/>
    <s v="83.044.016/0054-35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12"/>
    <n v="129"/>
    <n v="7896066766041"/>
    <s v="QUEIJO COALHO HERCULES C/ESPETO KG GRN"/>
    <x v="2"/>
    <n v="1170"/>
    <s v="DEMAIS QUEIJOS"/>
    <s v="0406.90.20"/>
    <s v="KG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13"/>
    <n v="146"/>
    <n v="7896066767246"/>
    <s v="QUEIJO COALHO HERCULES S/ESPETO"/>
    <x v="2"/>
    <n v="1170"/>
    <s v="DEMAIS QUEIJOS"/>
    <s v="0406.90.20"/>
    <s v="KG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19"/>
    <n v="3129"/>
    <n v="7896331100747"/>
    <s v="QUEIJO MONTANHES AVIACAO FRACIONADO KG GRN"/>
    <x v="2"/>
    <n v="2940"/>
    <s v="QUEIJO PARMESAO"/>
    <s v="0406.90.30"/>
    <s v="KG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20"/>
    <n v="271"/>
    <n v="7896077600792"/>
    <s v="QUEIJO MUSSARELA CRIOULO FATIADA 500G"/>
    <x v="2"/>
    <n v="2880"/>
    <s v="QUEIJO MUSSARELA"/>
    <s v="0406.10.10"/>
    <s v="UN"/>
    <n v="18"/>
    <n v="4"/>
    <s v="PRODUTO"/>
    <s v="78.900.511/0007-42"/>
    <m/>
    <n v="0"/>
    <m/>
    <m/>
    <m/>
    <m/>
    <n v="0"/>
    <n v="0.0102"/>
    <n v="0.0048"/>
    <n v="0.17"/>
    <n v="0.0165"/>
    <n v="0.076"/>
    <n v="0.2775"/>
    <n v="18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25"/>
    <n v="326"/>
    <n v="7896077600983"/>
    <s v="QUEIJO PRATO CRIOULO FATIADO 500G"/>
    <x v="2"/>
    <n v="2950"/>
    <s v="QUEIJO PRATO"/>
    <s v="0406.10.20"/>
    <s v="KG"/>
    <n v="9"/>
    <n v="4"/>
    <s v="PRODUTO"/>
    <s v="78.900.511/0007-42"/>
    <m/>
    <n v="0"/>
    <m/>
    <m/>
    <m/>
    <m/>
    <n v="0"/>
    <n v="0.0102"/>
    <n v="0.0048"/>
    <n v="0.17"/>
    <n v="0.0165"/>
    <n v="0.076"/>
    <n v="0.2775"/>
    <n v="9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27"/>
    <n v="80"/>
    <n v="7896066765679"/>
    <s v="QUEIJO RALADO HERCULES 50GR"/>
    <x v="2"/>
    <n v="2940"/>
    <s v="QUEIJO PARMESAO"/>
    <s v="0406.2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28"/>
    <n v="246"/>
    <n v="7896077601300"/>
    <s v="QUEIJO REINO CRIOULO FRACIONADO 210G"/>
    <x v="2"/>
    <n v="1170"/>
    <s v="DEMAIS QUEIJOS"/>
    <s v="0406.90.20"/>
    <s v="KG"/>
    <n v="3.2"/>
    <n v="4"/>
    <s v="PRODUTO"/>
    <s v="78.900.511/0007-42"/>
    <m/>
    <n v="0"/>
    <m/>
    <m/>
    <m/>
    <m/>
    <n v="0"/>
    <n v="0.0102"/>
    <n v="0.0048"/>
    <n v="0.17"/>
    <n v="0.0165"/>
    <n v="0.076"/>
    <n v="0.2775"/>
    <n v="3.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29"/>
    <n v="245"/>
    <n v="7896077601270"/>
    <s v="QUEIJO TIPO ESTEPE CRIOULO FRACIONADO 375G"/>
    <x v="2"/>
    <n v="1170"/>
    <s v="DEMAIS QUEIJOS"/>
    <s v="0406.90.20"/>
    <s v="KG"/>
    <n v="4.5"/>
    <n v="4"/>
    <s v="PRODUTO"/>
    <s v="78.900.511/0007-42"/>
    <m/>
    <n v="0"/>
    <m/>
    <m/>
    <m/>
    <m/>
    <n v="0"/>
    <n v="0.0102"/>
    <n v="0.0048"/>
    <n v="0.17"/>
    <n v="0.0165"/>
    <n v="0.076"/>
    <n v="0.2775"/>
    <n v="4.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30"/>
    <n v="248"/>
    <n v="7896077601287"/>
    <s v="QUEIJO TIPO GOUDA CRIOULO FRACIONADO 300G"/>
    <x v="2"/>
    <n v="1170"/>
    <s v="DEMAIS QUEIJOS"/>
    <s v="0406.90.10"/>
    <s v="KG"/>
    <n v="4.5"/>
    <n v="4"/>
    <s v="PRODUTO"/>
    <s v="78.900.511/0007-42"/>
    <m/>
    <n v="0"/>
    <m/>
    <m/>
    <m/>
    <m/>
    <n v="0"/>
    <n v="0.0102"/>
    <n v="0.0048"/>
    <n v="0.17"/>
    <n v="0.0165"/>
    <n v="0.076"/>
    <n v="0.2775"/>
    <n v="4.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31"/>
    <n v="314"/>
    <n v="7896077601317"/>
    <s v="QUEIJO TIPO PROVOLONE FRESCO CRIOULO FRACIONADO 270G"/>
    <x v="2"/>
    <n v="2960"/>
    <s v="QUEIJO PROVOLONE"/>
    <s v="0406.90.20"/>
    <s v="KG"/>
    <n v="2.2"/>
    <n v="4"/>
    <s v="PRODUTO"/>
    <s v="78.900.511/0007-42"/>
    <m/>
    <n v="0"/>
    <m/>
    <m/>
    <m/>
    <m/>
    <n v="0"/>
    <n v="0.0102"/>
    <n v="0.0048"/>
    <n v="0.17"/>
    <n v="0.0165"/>
    <n v="0.076"/>
    <n v="0.2775"/>
    <n v="2.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32"/>
    <n v="13"/>
    <n v="7896077650131"/>
    <s v="QUEIJOS RALADOS CRIOULO 50G"/>
    <x v="2"/>
    <n v="2940"/>
    <s v="QUEIJO PARMESAO"/>
    <s v="0406.20.00"/>
    <s v="UN"/>
    <n v="240"/>
    <n v="4"/>
    <s v="PRODUTO"/>
    <s v="78.900.511/0007-42"/>
    <m/>
    <n v="0"/>
    <m/>
    <m/>
    <m/>
    <m/>
    <n v="0"/>
    <n v="0.0102"/>
    <n v="0.0048"/>
    <n v="0.17"/>
    <n v="0.0165"/>
    <n v="0.076"/>
    <n v="0.2775"/>
    <n v="24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33"/>
    <s v="3326/12"/>
    <n v="7899306003326"/>
    <s v="RACAO BAW WAW ALIMENTO  P/ GATOS MIX 1KG                                                           "/>
    <x v="3"/>
    <n v="1520"/>
    <s v="GATOS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34"/>
    <s v="3265/12"/>
    <n v="7899306003265"/>
    <s v="RACAO BAW WAW ALIMENTO  P/ GATOS SABOR CARNE 1KG             "/>
    <x v="3"/>
    <n v="1520"/>
    <s v="GATOS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35"/>
    <s v="3296/12"/>
    <n v="7899306003296"/>
    <s v="RACAO BAW WAW ALIMENTO  P/ GATOS SABOR PEIXE 1KG                           "/>
    <x v="3"/>
    <n v="1520"/>
    <s v="GATOS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36"/>
    <s v="3098/12"/>
    <n v="7899306003098"/>
    <s v="RACAO BAW WAW ALIMENTO P/ CAES CARNE 1KG                                                 "/>
    <x v="3"/>
    <n v="570"/>
    <s v="CACHORRO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37"/>
    <s v="23959/01"/>
    <n v="7899306023959"/>
    <s v="RACAO BAW WAW ALIMENTO P/ CAES CARNE 6KG                                                                                                          "/>
    <x v="3"/>
    <n v="570"/>
    <s v="CACHORRO - ALIMENTOS SECOS"/>
    <s v="2309.90.10"/>
    <s v="UN"/>
    <n v="1"/>
    <n v="0"/>
    <s v="PRODUTO"/>
    <s v="09.367.055/0001-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38"/>
    <s v="3135/12"/>
    <n v="7899306003135"/>
    <s v="RACAO BAW WAW ALIMENTO P/ CAES CARNE E VEGETAIS 1KG                         "/>
    <x v="3"/>
    <n v="570"/>
    <s v="CACHORRO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39"/>
    <s v="23935/01"/>
    <n v="7899306023935"/>
    <s v="RACAO BAW WAW ALIMENTO P/ CAES CARNE E VEGETAIS 6KG                                                                        "/>
    <x v="3"/>
    <n v="570"/>
    <s v="CACHORRO - ALIMENTOS SECOS"/>
    <s v="2309.90.10"/>
    <s v="UN"/>
    <n v="1"/>
    <n v="0"/>
    <s v="PRODUTO"/>
    <s v="09.367.055/0001-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40"/>
    <s v="3173/12"/>
    <n v="7899306003173"/>
    <s v="RACAO BAW WAW ALIMENTO P/ CAES FILHOTES CARNE E LEITE 1KG               "/>
    <x v="3"/>
    <n v="570"/>
    <s v="CACHORRO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41"/>
    <s v="23942/01"/>
    <n v="7899306023942"/>
    <s v="RACAO BAW WAW ALIMENTO P/ CAES FILHOTES CARNE E LEITE 6KG                                                   "/>
    <x v="3"/>
    <n v="570"/>
    <s v="CACHORRO - ALIMENTOS SECOS"/>
    <s v="2309.90.10"/>
    <s v="UN"/>
    <n v="1"/>
    <n v="0"/>
    <s v="PRODUTO"/>
    <s v="09.367.055/0001-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42"/>
    <s v="3210/12"/>
    <n v="7899306003210"/>
    <s v="RACAO BAW WAW ALIMENTO P/ CAES RPM CARNE E FRANGO 1KG           "/>
    <x v="3"/>
    <n v="570"/>
    <s v="CACHORRO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43"/>
    <s v="23966/01"/>
    <n v="7899306023966"/>
    <s v="RACAO BAW WAW ALIMENTO P/ CAES RPM CARNE E FRANGO 6KG                                               "/>
    <x v="3"/>
    <n v="570"/>
    <s v="CACHORRO - ALIMENTOS SECOS"/>
    <s v="2309.90.10"/>
    <s v="UN"/>
    <n v="1"/>
    <n v="0"/>
    <s v="PRODUTO"/>
    <s v="09.367.055/0001-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44"/>
    <s v="39295/12"/>
    <n v="7899306039295"/>
    <s v="RACAO BAW WAW NATURAL PRÓ ALIMENTO P/CÃES CARNE E ARROZ 1KG"/>
    <x v="3"/>
    <n v="570"/>
    <s v="CACHORRO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45"/>
    <s v="40116/12"/>
    <n v="7899306040116"/>
    <s v="RACAO BAW WAW NATURAL PRÓ ALIMENTO P/CÃES FILHOTES CARNE E ARROZ 1KG"/>
    <x v="3"/>
    <n v="570"/>
    <s v="CACHORRO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46"/>
    <s v="40109/12"/>
    <n v="7899306040109"/>
    <s v="RACAO BAW WAW NATURAL PRÓ ALIMENTO P/CÃES RPM  CARNE E ARROZ 1KG"/>
    <x v="3"/>
    <n v="570"/>
    <s v="CACHORRO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47"/>
    <s v="39387/12"/>
    <n v="7899306039387"/>
    <s v="RACAO BAW WAW NATURAL PRÓ ALIMENTO P/GATOS CARNE E ARROZ 1KG"/>
    <x v="3"/>
    <n v="1520"/>
    <s v="GATOS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48"/>
    <s v="39356/12"/>
    <n v="7899306039356"/>
    <s v="RACAO BAW WAW NATURAL PRÓ ALIMENTO P/GATOS CASTRADOS CARNE E ARROZ 1KG"/>
    <x v="3"/>
    <n v="1520"/>
    <s v="GATOS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49"/>
    <s v="21610/12"/>
    <n v="7899306021610"/>
    <s v="RACAO BAW WAW NATURAL PRÓ ALIMENTO P/GATOS FILHOTES  CARNE E ARROZ 1KG"/>
    <x v="3"/>
    <n v="1520"/>
    <s v="GATOS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50"/>
    <s v="3784/12"/>
    <n v="7899306003784"/>
    <s v="RACAO BEAUTY PET ALIMENTO P/ CAES CARNE 1KG                                                  "/>
    <x v="3"/>
    <n v="570"/>
    <s v="CACHORRO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51"/>
    <s v="39486/01"/>
    <n v="7899306039486"/>
    <s v="RACAO BEAUTY PET ALIMENTO P/ CAES CARNE 5KG 19% PROTEINAS                                                                                                                                                                          "/>
    <x v="3"/>
    <n v="570"/>
    <s v="CACHORRO - ALIMENTOS SECOS"/>
    <s v="2309.90.10"/>
    <s v="UN"/>
    <n v="1"/>
    <n v="0"/>
    <s v="PRODUTO"/>
    <s v="09.367.055/0001-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52"/>
    <s v="26257/01"/>
    <n v="7899306026257"/>
    <s v="RACAO BEAUTY PET ALIMENTO P/ CAES CARNE 6KG 19% PROTEINAS                                                                                                                                                         "/>
    <x v="3"/>
    <n v="570"/>
    <s v="CACHORRO - ALIMENTOS SECOS"/>
    <s v="2309.90.10"/>
    <s v="UN"/>
    <n v="1"/>
    <n v="0"/>
    <s v="PRODUTO"/>
    <s v="09.367.055/0001-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53"/>
    <s v="547/12"/>
    <n v="7899306000547"/>
    <s v="RACAO BEAUTY PET ALIMENTO P/ CAES CARNE E VEGETAIS 1KG                         "/>
    <x v="3"/>
    <n v="570"/>
    <s v="CACHORRO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54"/>
    <s v="26349/01"/>
    <n v="7899306026349"/>
    <s v="RACAO BEAUTY PET ALIMENTO P/ CAES CARNE E VEGETAIS 6KG 19% PROTEINAS            "/>
    <x v="3"/>
    <n v="570"/>
    <s v="CACHORRO - ALIMENTOS SECOS"/>
    <s v="2309.90.10"/>
    <s v="UN"/>
    <n v="1"/>
    <n v="0"/>
    <s v="PRODUTO"/>
    <s v="09.367.055/0001-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55"/>
    <s v="2145/12"/>
    <n v="7899306002145"/>
    <s v="RACAO BEAUTY PET ALIMENTO P/ GATOS CARNE 1KG              "/>
    <x v="3"/>
    <n v="570"/>
    <s v="CACHORRO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56"/>
    <s v="2206/12"/>
    <n v="7899306002206"/>
    <s v="RACAO BEAUTY PET ALIMENTO P/ GATOS MIX 1KG            "/>
    <x v="3"/>
    <n v="570"/>
    <s v="CACHORRO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57"/>
    <s v="2176/12"/>
    <n v="7899306002176"/>
    <s v="RACAO BEAUTY PET ALIMENTO P/ GATOS PEIXE 1KG         "/>
    <x v="3"/>
    <n v="570"/>
    <s v="CACHORRO - ALIMENTOS SECOS"/>
    <s v="2309.90.10"/>
    <s v="UN"/>
    <n v="12"/>
    <n v="0"/>
    <s v="PRODUTO"/>
    <s v="09.367.055/0001-09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58"/>
    <n v="10159239"/>
    <n v="7896029010532"/>
    <s v="RACAO CACHORRO CHAMP ADULTO CARNE &amp; CEREAL 10,1KG"/>
    <x v="3"/>
    <n v="570"/>
    <s v="CACHORRO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59"/>
    <n v="10118456"/>
    <n v="7896029074626"/>
    <s v="RACAO CACHORRO CHAMP ADULTO CARNE &amp; CEREAL 18KG"/>
    <x v="3"/>
    <n v="570"/>
    <s v="CACHORRO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60"/>
    <n v="10159372"/>
    <n v="7896029010549"/>
    <s v="RACAO CACHORRO CHAMP FILHOTES 10,1KG"/>
    <x v="3"/>
    <n v="570"/>
    <s v="CACHORRO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61"/>
    <n v="12404789"/>
    <n v="7891000116616"/>
    <s v="RACAO CACHORRO DOGCHOW FILHOTE PEQUENA EXTRA LIFE FGO/ARROZ 1KG"/>
    <x v="3"/>
    <n v="570"/>
    <s v="CACHORRO - ALIMENTOS SECOS"/>
    <s v="2309.90.10"/>
    <s v="UN"/>
    <n v="10"/>
    <n v="0"/>
    <s v="PRODUTO"/>
    <s v="60.409.075/0207-7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62"/>
    <n v="12460583"/>
    <n v="7891000326824"/>
    <s v="RACAO CACHORRO ONE ADULTO MEDIO/GDE FGO/CARNE 15KG "/>
    <x v="3"/>
    <n v="570"/>
    <s v="CACHORRO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63"/>
    <n v="12454492"/>
    <n v="7891000320426"/>
    <s v="RACAO CACHORRO ONE ADULTO MEDIO/GDE FGO/CARNE 2KG "/>
    <x v="3"/>
    <n v="570"/>
    <s v="CACHORRO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64"/>
    <n v="12454709"/>
    <n v="7891000320754"/>
    <s v="RACAO CACHORRO ONE ADULTO MEDIO/GDE FGO/CARNE 6KG "/>
    <x v="3"/>
    <n v="570"/>
    <s v="CACHORRO - ALIMENTOS SECOS"/>
    <s v="2309.90.1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65"/>
    <n v="12460591"/>
    <n v="7891000326855"/>
    <s v="RACAO CACHORRO ONE ADULTO PEQ E FGO/CARNE 15KG "/>
    <x v="3"/>
    <n v="570"/>
    <s v="CACHORRO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66"/>
    <n v="12454727"/>
    <n v="7891000320846"/>
    <s v="RACAO CACHORRO ONE ADULTO PEQ E FGO/CARNE 6KG "/>
    <x v="3"/>
    <n v="570"/>
    <s v="CACHORRO - ALIMENTOS SECOS"/>
    <s v="2309.90.1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67"/>
    <n v="12454677"/>
    <n v="7891000320556"/>
    <s v="RACAO CACHORRO ONE ADULTO PEQ E FGO/CORDEIRO 2KG "/>
    <x v="3"/>
    <n v="570"/>
    <s v="CACHORRO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68"/>
    <n v="12454750"/>
    <n v="7891000320785"/>
    <s v="RACAO CACHORRO ONE ADULTO PEQ E FGO/CORDEIRO 6KG "/>
    <x v="3"/>
    <n v="570"/>
    <s v="CACHORRO - ALIMENTOS SECOS"/>
    <s v="2309.90.1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69"/>
    <n v="12454108"/>
    <n v="7891000319826"/>
    <s v="RACAO CACHORRO ONE ADULTO PEQ FGO/CARNE 700G "/>
    <x v="3"/>
    <n v="570"/>
    <s v="CACHORRO - ALIMENTOS SECOS"/>
    <s v="2309.90.10"/>
    <s v="UN"/>
    <n v="11"/>
    <n v="0"/>
    <s v="PRODUTO"/>
    <s v="60.409.075/0207-73"/>
    <m/>
    <n v="0"/>
    <m/>
    <m/>
    <m/>
    <m/>
    <n v="0"/>
    <n v="0.0102"/>
    <n v="0.0048"/>
    <n v="0.17"/>
    <n v="0.0165"/>
    <n v="0.076"/>
    <n v="0.2775"/>
    <n v="1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70"/>
    <n v="12460584"/>
    <n v="7891000326886"/>
    <s v="RACAO CACHORRO ONE FILHOTE FGO/CARNE 16KG"/>
    <x v="3"/>
    <n v="570"/>
    <s v="CACHORRO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71"/>
    <n v="12454208"/>
    <n v="7891000319956"/>
    <s v="RACAO CACHORRO ONE FILHOTE FGO/CARNE 2KG"/>
    <x v="3"/>
    <n v="570"/>
    <s v="CACHORRO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72"/>
    <n v="12454736"/>
    <n v="7891000320815"/>
    <s v="RACAO CACHORRO ONE FILHOTE FGO/CARNE 6KG"/>
    <x v="3"/>
    <n v="570"/>
    <s v="CACHORRO - ALIMENTOS SECOS"/>
    <s v="2309.90.1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73"/>
    <n v="12454127"/>
    <n v="7891000319864"/>
    <s v="RACAO CACHORRO ONE FILHOTE FGO/CARNE 700G"/>
    <x v="3"/>
    <n v="570"/>
    <s v="CACHORRO - ALIMENTOS SECOS"/>
    <s v="2309.90.10"/>
    <s v="UN"/>
    <n v="11"/>
    <n v="0"/>
    <s v="PRODUTO"/>
    <s v="60.409.075/0207-73"/>
    <m/>
    <n v="0"/>
    <m/>
    <m/>
    <m/>
    <m/>
    <n v="0"/>
    <n v="0.0102"/>
    <n v="0.0048"/>
    <n v="0.17"/>
    <n v="0.0165"/>
    <n v="0.076"/>
    <n v="0.2775"/>
    <n v="1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74"/>
    <n v="12455329"/>
    <n v="7891000322529"/>
    <s v="RACAO CACHORRO PRO PLAN 2,5KG"/>
    <x v="3"/>
    <n v="570"/>
    <s v="CACHORRO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75"/>
    <n v="12454909"/>
    <n v="7891000321591"/>
    <s v="RACAO CACHORRO PRO PLAN 7,5KG"/>
    <x v="3"/>
    <n v="570"/>
    <s v="CACHORRO - ALIMENTOS SECOS"/>
    <s v="2309.90.1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76"/>
    <n v="12454899"/>
    <n v="7891000060315"/>
    <s v="RACAO CACHORRO PRO PLAN ADULT GDE 15KG"/>
    <x v="3"/>
    <n v="570"/>
    <s v="CACHORRO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77"/>
    <n v="12455330"/>
    <n v="7891000322567"/>
    <s v="RACAO CACHORRO PRO PLAN ADULT GDE 2,5KG"/>
    <x v="3"/>
    <n v="570"/>
    <s v="CACHORRO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78"/>
    <n v="12454898"/>
    <n v="7891000060339"/>
    <s v="RACAO CACHORRO PRO PLAN ADULT MED 15KG"/>
    <x v="3"/>
    <n v="570"/>
    <s v="CACHORRO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79"/>
    <n v="12455308"/>
    <n v="7891000322604"/>
    <s v="RACAO CACHORRO PRO PLAN ADULT MED 2,5KG"/>
    <x v="3"/>
    <n v="570"/>
    <s v="CACHORRO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80"/>
    <n v="12454876"/>
    <n v="7891000060230"/>
    <s v="RACAO CACHORRO PRO PLAN ADULT MINI&amp;PEQ 1KG"/>
    <x v="3"/>
    <n v="570"/>
    <s v="CACHORRO - ALIMENTOS SECOS"/>
    <s v="2309.90.10"/>
    <s v="UN"/>
    <n v="10"/>
    <n v="0"/>
    <s v="PRODUTO"/>
    <s v="60.409.075/0207-7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81"/>
    <n v="12455020"/>
    <n v="7891000246030"/>
    <s v="RACAO CACHORRO PRO PLAN ADULT MINI&amp;PEQ 7,5KG"/>
    <x v="3"/>
    <n v="570"/>
    <s v="CACHORRO - ALIMENTOS SECOS"/>
    <s v="2309.90.1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82"/>
    <n v="12454707"/>
    <n v="7891000117026"/>
    <s v="RACAO CACHORRO PRO PLAN DOG EXIGENT 1KG"/>
    <x v="3"/>
    <n v="570"/>
    <s v="CACHORRO - ALIMENTOS SECOS"/>
    <s v="2309.90.10"/>
    <s v="UN"/>
    <n v="10"/>
    <n v="0"/>
    <s v="PRODUTO"/>
    <s v="60.409.075/0207-7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83"/>
    <n v="12454907"/>
    <n v="7891000321508"/>
    <s v="RACAO CACHORRO PRO PLAN FRANGO 15KG"/>
    <x v="3"/>
    <n v="570"/>
    <s v="CACHORRO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84"/>
    <n v="12454751"/>
    <n v="7891000320952"/>
    <s v="RACAO CACHORRO PRO PLAN FRANGO 1KG"/>
    <x v="3"/>
    <n v="570"/>
    <s v="CACHORRO - ALIMENTOS SECOS"/>
    <s v="2309.90.10"/>
    <s v="UN"/>
    <n v="10"/>
    <n v="0"/>
    <s v="PRODUTO"/>
    <s v="60.409.075/0207-7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85"/>
    <n v="12454905"/>
    <n v="7891000048658"/>
    <s v="RACAO CACHORRO PRO PLAN PUPPY GDE 15KG"/>
    <x v="3"/>
    <n v="570"/>
    <s v="CACHORRO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86"/>
    <n v="12455331"/>
    <n v="7891000322727"/>
    <s v="RACAO CACHORRO PRO PLAN PUPPY GDE 2,5KG"/>
    <x v="3"/>
    <n v="570"/>
    <s v="CACHORRO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87"/>
    <n v="12454886"/>
    <n v="7891000108994"/>
    <s v="RACAO CACHORRO PRO PLAN PUPPY MED 15KG"/>
    <x v="3"/>
    <n v="570"/>
    <s v="CACHORRO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88"/>
    <n v="12455340"/>
    <n v="7891000322680"/>
    <s v="RACAO CACHORRO PRO PLAN PUPPY MED 2,5KG"/>
    <x v="3"/>
    <n v="570"/>
    <s v="CACHORRO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89"/>
    <n v="12454901"/>
    <n v="7891000108659"/>
    <s v="RACAO CACHORRO PRO PLAN PUPPY MINI&amp;PEQ 1KG"/>
    <x v="3"/>
    <n v="570"/>
    <s v="CACHORRO - ALIMENTOS SECOS"/>
    <s v="2309.90.10"/>
    <s v="UN"/>
    <n v="10"/>
    <n v="0"/>
    <s v="PRODUTO"/>
    <s v="60.409.075/0207-7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90"/>
    <n v="12455297"/>
    <n v="7891000322406"/>
    <s v="RACAO CACHORRO PRO PLAN PUPPY MINI&amp;PEQ 2,5KG"/>
    <x v="3"/>
    <n v="570"/>
    <s v="CACHORRO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91"/>
    <n v="12454998"/>
    <n v="7891000246023"/>
    <s v="RACAO CACHORRO PRO PLAN PUPPY MINI&amp;PEQ 7,5KG"/>
    <x v="3"/>
    <n v="570"/>
    <s v="CACHORRO - ALIMENTOS SECOS"/>
    <s v="2309.90.1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92"/>
    <n v="12455327"/>
    <n v="7891000322369"/>
    <s v="RACAO CACHORRO PRO PLAN RDCDCAL MED&amp;GDE 2,5KG"/>
    <x v="3"/>
    <n v="570"/>
    <s v="CACHORRO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93"/>
    <n v="12454911"/>
    <n v="7891000037492"/>
    <s v="RACAO CACHORRO PRO PLAN REDUCEDCALORIE MED&amp;GDE 15KG"/>
    <x v="3"/>
    <n v="570"/>
    <s v="CACHORRO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94"/>
    <n v="12454889"/>
    <n v="7891000037249"/>
    <s v="RACAO CACHORRO PRO PLAN SENSITIVE SKIN MED&amp;GDE 15KG"/>
    <x v="3"/>
    <n v="570"/>
    <s v="CACHORRO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95"/>
    <n v="12454726"/>
    <n v="7891000108567"/>
    <s v="RACAO CACHORRO PRO PLAN SENSITIVESKIN MINI&amp;PEQ 1KG"/>
    <x v="3"/>
    <n v="570"/>
    <s v="CACHORRO - ALIMENTOS SECOS"/>
    <s v="2309.90.10"/>
    <s v="UN"/>
    <n v="10"/>
    <n v="0"/>
    <s v="PRODUTO"/>
    <s v="60.409.075/0207-7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96"/>
    <n v="12455127"/>
    <n v="7891000322321"/>
    <s v="RACAO CACHORRO PRO PLAN SENSITIVESKINMED&amp;GDE 2,5KG"/>
    <x v="3"/>
    <n v="570"/>
    <s v="CACHORRO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97"/>
    <n v="12455309"/>
    <n v="12455309"/>
    <s v="RACAO CACHORRO PROPLAN ADULT MINI&amp;PEQ 2,5KG"/>
    <x v="3"/>
    <n v="570"/>
    <s v="CACHORRO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98"/>
    <n v="12454728"/>
    <n v="12454728"/>
    <s v="RACAO CACHORRO PROPLAN REDUCEDCALORIE MINI&amp;PEQ 1KG"/>
    <x v="3"/>
    <n v="570"/>
    <s v="CACHORRO - ALIMENTOS SECOS"/>
    <s v="2309.90.10"/>
    <s v="UN"/>
    <n v="10"/>
    <n v="0"/>
    <s v="PRODUTO"/>
    <s v="60.409.075/0207-7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99"/>
    <n v="12455316"/>
    <n v="12455316"/>
    <s v="RACAO CACHORRO PROPLAN REDUCEDCALORIE MINI&amp;PEQ 2,5KG"/>
    <x v="3"/>
    <n v="570"/>
    <s v="CACHORRO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00"/>
    <n v="12454922"/>
    <n v="12454922"/>
    <s v="RACAO CACHORRO PROPLAN REDUCEDCALORIE MINI&amp;PEQ 7,5KG"/>
    <x v="3"/>
    <n v="570"/>
    <s v="CACHORRO - ALIMENTOS SECOS"/>
    <s v="2309.90.1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01"/>
    <n v="12434565"/>
    <n v="7891000009192"/>
    <s v="RACAO FRISKIES DELICIAS DA FAZENDA FRANGO 10,1KG"/>
    <x v="3"/>
    <n v="570"/>
    <s v="CACHORRO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02"/>
    <n v="12434739"/>
    <n v="7891000621608"/>
    <s v="RACAO FRISKIES DELICIAS DA FAZENDA FRANGO 1KG"/>
    <x v="3"/>
    <n v="570"/>
    <s v="CACHORRO - ALIMENTOS SECOS"/>
    <s v="2309.90.10"/>
    <s v="UN"/>
    <n v="10"/>
    <n v="0"/>
    <s v="PRODUTO"/>
    <s v="60.409.075/0207-7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03"/>
    <n v="12457437"/>
    <n v="7891000324127"/>
    <s v="RACAO FRISKIES FILHOTES FRANGO 500G"/>
    <x v="3"/>
    <n v="570"/>
    <s v="CACHORRO - ALIMENTOS SECOS"/>
    <s v="2309.90.10"/>
    <s v="UN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04"/>
    <n v="12424427"/>
    <n v="7891000292150"/>
    <s v="RACAO FRISKIES MEGAMIX 10,1KG"/>
    <x v="3"/>
    <n v="570"/>
    <s v="CACHORRO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05"/>
    <n v="12432718"/>
    <n v="7891000069783"/>
    <s v="RACAO FRISKIES PEIXES E FRUTOS DO MAR 1KG"/>
    <x v="3"/>
    <n v="570"/>
    <s v="CACHORRO - ALIMENTOS SECOS"/>
    <s v="2309.90.10"/>
    <s v="UN"/>
    <n v="10"/>
    <n v="0"/>
    <s v="PRODUTO"/>
    <s v="60.409.075/0207-7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06"/>
    <n v="12432846"/>
    <n v="7891000069455"/>
    <s v="RACAO FRISKIES PETISCOS DO MAR E FRANGO 10,1KG"/>
    <x v="3"/>
    <n v="570"/>
    <s v="CACHORRO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07"/>
    <n v="12432727"/>
    <n v="7891000069462"/>
    <s v="RACAO FRISKIES SELECAO SABOROSA CARNE 10,1KG"/>
    <x v="3"/>
    <n v="570"/>
    <s v="CACHORRO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08"/>
    <n v="12434667"/>
    <n v="7891000069714"/>
    <s v="RACAO FRISKIES SENSACOES MARINHAS ATUM 1KG"/>
    <x v="3"/>
    <n v="570"/>
    <s v="CACHORRO - ALIMENTOS SECOS"/>
    <s v="2309.90.10"/>
    <s v="UN"/>
    <n v="10"/>
    <n v="0"/>
    <s v="PRODUTO"/>
    <s v="60.409.075/0207-73"/>
    <m/>
    <n v="0"/>
    <m/>
    <m/>
    <m/>
    <m/>
    <n v="0"/>
    <n v="0.0102"/>
    <n v="0.0048"/>
    <n v="0.17"/>
    <n v="0.0165"/>
    <n v="0.076"/>
    <n v="0.2775"/>
    <n v="1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09"/>
    <n v="12455124"/>
    <n v="7891000322123"/>
    <s v="RACAO GATO ONE ADULTO FGO/CARNE 2KG"/>
    <x v="3"/>
    <n v="1520"/>
    <s v="GATOS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10"/>
    <n v="12455107"/>
    <n v="7891000321966"/>
    <s v="RACAO GATO ONE ADULTO FGO/CARNE 500G"/>
    <x v="3"/>
    <n v="1520"/>
    <s v="GATOS - ALIMENTOS SECOS"/>
    <s v="2309.90.10"/>
    <s v="UN"/>
    <n v="20"/>
    <n v="0"/>
    <s v="PRODUTO"/>
    <s v="60.409.075/0207-73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11"/>
    <n v="12460569"/>
    <n v="7891000326763"/>
    <s v="RACAO GATO ONE ADULTO FGO/CARNE 7,5KG"/>
    <x v="3"/>
    <n v="1520"/>
    <s v="GATOS - ALIMENTOS SECOS"/>
    <s v="2309.90.1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12"/>
    <n v="12455130"/>
    <n v="7891000322086"/>
    <s v="RACAO GATO ONE ADULTO FGO/SALMAO 2KG"/>
    <x v="3"/>
    <n v="1520"/>
    <s v="GATOS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13"/>
    <n v="12455099"/>
    <n v="7891000321928"/>
    <s v="RACAO GATO ONE ADULTO FGO/SALMAO 500G"/>
    <x v="3"/>
    <n v="1520"/>
    <s v="GATOS - ALIMENTOS SECOS"/>
    <s v="2309.90.10"/>
    <s v="UN"/>
    <n v="20"/>
    <n v="0"/>
    <s v="PRODUTO"/>
    <s v="60.409.075/0207-73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14"/>
    <n v="12455123"/>
    <n v="7891000322000"/>
    <s v="RACAO GATO ONE CASTRADOS FGO/SALMAO 2KG"/>
    <x v="3"/>
    <n v="1520"/>
    <s v="GATOS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15"/>
    <n v="12455021"/>
    <n v="7891000321805"/>
    <s v="RACAO GATO ONE CASTRADOS FGO/SALMAO 500G"/>
    <x v="3"/>
    <n v="1520"/>
    <s v="GATOS - ALIMENTOS SECOS"/>
    <s v="2309.90.10"/>
    <s v="UN"/>
    <n v="20"/>
    <n v="0"/>
    <s v="PRODUTO"/>
    <s v="60.409.075/0207-73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16"/>
    <n v="12460610"/>
    <n v="7891000326794"/>
    <s v="RACAO GATO ONE FILHOTE FGO/CARNE 2KG"/>
    <x v="3"/>
    <n v="1520"/>
    <s v="GATOS - ALIMENTOS SECOS"/>
    <s v="2309.90.1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17"/>
    <n v="12454676"/>
    <n v="7891000320518"/>
    <s v="RACAO GATO ONE FILHOTE FGO/CARNE 2KG"/>
    <x v="3"/>
    <n v="1520"/>
    <s v="GATOS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18"/>
    <n v="12455098"/>
    <n v="7891000321881"/>
    <s v="RACAO GATO ONE FILHOTE FGO/CARNE 500G"/>
    <x v="3"/>
    <n v="1520"/>
    <s v="GATOS - ALIMENTOS SECOS"/>
    <s v="2309.90.10"/>
    <s v="UN"/>
    <n v="20"/>
    <n v="0"/>
    <s v="PRODUTO"/>
    <s v="60.409.075/0207-73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19"/>
    <n v="12457169"/>
    <n v="7891000324080"/>
    <s v="RACAO GATOS PRO PLAN ADULT 7+ 400G"/>
    <x v="3"/>
    <n v="1520"/>
    <s v="GATOS - ALIMENTOS SECOS"/>
    <s v="2309.90.10"/>
    <s v="UN"/>
    <n v="20"/>
    <n v="0"/>
    <s v="PRODUTO"/>
    <s v="60.409.075/0207-73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20"/>
    <n v="12443609"/>
    <n v="7891000307915"/>
    <s v="RACAO GATOS PRO PLAN ADULT FRANGO 3KG"/>
    <x v="3"/>
    <n v="1520"/>
    <s v="GATOS - ALIMENTOS SECOS"/>
    <s v="2309.90.10"/>
    <s v="UN"/>
    <n v="5"/>
    <n v="0"/>
    <s v="PRODUTO"/>
    <s v="60.409.075/0207-73"/>
    <m/>
    <n v="0"/>
    <m/>
    <m/>
    <m/>
    <m/>
    <n v="0"/>
    <n v="0.0102"/>
    <n v="0.0048"/>
    <n v="0.17"/>
    <n v="0.0165"/>
    <n v="0.076"/>
    <n v="0.2775"/>
    <n v="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21"/>
    <n v="12453410"/>
    <n v="7891000318942"/>
    <s v="RACAO GATOS PRO PLAN ADULT FRANGO 400G"/>
    <x v="3"/>
    <n v="1520"/>
    <s v="GATOS - ALIMENTOS SECOS"/>
    <s v="2309.90.10"/>
    <s v="UN"/>
    <n v="20"/>
    <n v="0"/>
    <s v="PRODUTO"/>
    <s v="60.409.075/0207-73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22"/>
    <n v="12443650"/>
    <n v="7891000307953"/>
    <s v="RACAO GATOS PRO PLAN KITTEN 3KG"/>
    <x v="3"/>
    <n v="1520"/>
    <s v="GATOS - ALIMENTOS SECOS"/>
    <s v="2309.90.10"/>
    <s v="UN"/>
    <n v="5"/>
    <n v="0"/>
    <s v="PRODUTO"/>
    <s v="60.409.075/0207-73"/>
    <m/>
    <n v="0"/>
    <m/>
    <m/>
    <m/>
    <m/>
    <n v="0"/>
    <n v="0.0102"/>
    <n v="0.0048"/>
    <n v="0.17"/>
    <n v="0.0165"/>
    <n v="0.076"/>
    <n v="0.2775"/>
    <n v="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23"/>
    <n v="12453394"/>
    <n v="7891000318867"/>
    <s v="RACAO GATOS PRO PLAN KITTEN 400G"/>
    <x v="3"/>
    <n v="1520"/>
    <s v="GATOS - ALIMENTOS SECOS"/>
    <s v="2309.90.10"/>
    <s v="UN"/>
    <n v="20"/>
    <n v="0"/>
    <s v="PRODUTO"/>
    <s v="60.409.075/0207-73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24"/>
    <n v="12443618"/>
    <n v="7891000082577"/>
    <s v="RACAO GATOS PRO PLAN KITTEN 7,5KG"/>
    <x v="3"/>
    <n v="1520"/>
    <s v="GATOS - ALIMENTOS SECOS"/>
    <s v="2309.90.1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25"/>
    <n v="12455119"/>
    <n v="12455119"/>
    <s v="RACAO GATOS PRO PLAN STERILIZED 3KG"/>
    <x v="3"/>
    <n v="1520"/>
    <s v="GATOS - ALIMENTOS SECOS"/>
    <s v="2309.90.10"/>
    <s v="UN"/>
    <n v="5"/>
    <n v="0"/>
    <s v="PRODUTO"/>
    <s v="60.409.075/0207-73"/>
    <m/>
    <n v="0"/>
    <m/>
    <m/>
    <m/>
    <m/>
    <n v="0"/>
    <n v="0.0102"/>
    <n v="0.0048"/>
    <n v="0.17"/>
    <n v="0.0165"/>
    <n v="0.076"/>
    <n v="0.2775"/>
    <n v="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26"/>
    <n v="12455126"/>
    <n v="7891000322284"/>
    <s v="RACAO GATOS PRO PLAN STERILIZED 400G"/>
    <x v="3"/>
    <n v="1520"/>
    <s v="GATOS - ALIMENTOS SECOS"/>
    <s v="2309.90.10"/>
    <s v="UN"/>
    <n v="20"/>
    <n v="0"/>
    <s v="PRODUTO"/>
    <s v="60.409.075/0207-73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27"/>
    <n v="12443621"/>
    <n v="12443621"/>
    <s v="RACAO GATOS PRO PLAN STERILIZED 7,5KG"/>
    <x v="3"/>
    <n v="1520"/>
    <s v="GATOS - ALIMENTOS SECOS"/>
    <s v="2309.90.1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28"/>
    <n v="12444073"/>
    <n v="12444073"/>
    <s v="RACAO GATOS PRO PLAN URINARY 3KG"/>
    <x v="3"/>
    <n v="1520"/>
    <s v="GATOS - ALIMENTOS SECOS"/>
    <s v="2309.90.10"/>
    <s v="UN"/>
    <n v="5"/>
    <n v="0"/>
    <s v="PRODUTO"/>
    <s v="60.409.075/0207-73"/>
    <m/>
    <n v="0"/>
    <m/>
    <m/>
    <m/>
    <m/>
    <n v="0"/>
    <n v="0.0102"/>
    <n v="0.0048"/>
    <n v="0.17"/>
    <n v="0.0165"/>
    <n v="0.076"/>
    <n v="0.2775"/>
    <n v="5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29"/>
    <n v="12453395"/>
    <n v="12453395"/>
    <s v="RACAO GATOS PRO PLAN URINARY 400G"/>
    <x v="3"/>
    <n v="1520"/>
    <s v="GATOS - ALIMENTOS SECOS"/>
    <s v="2309.90.10"/>
    <s v="UN"/>
    <n v="20"/>
    <n v="0"/>
    <s v="PRODUTO"/>
    <s v="60.409.075/0207-73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30"/>
    <n v="12443642"/>
    <n v="12443642"/>
    <s v="RACAO GATOS PRO PLAN URINARY 7,5KG"/>
    <x v="3"/>
    <n v="1520"/>
    <s v="GATOS - ALIMENTOS SECOS"/>
    <s v="2309.90.1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31"/>
    <n v="12459112"/>
    <n v="7891000325506"/>
    <s v="RACAO GATSY CARNE 20KG"/>
    <x v="3"/>
    <n v="1520"/>
    <s v="GATOS - ALIMENTOS SECOS"/>
    <s v="2309.10.0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32"/>
    <n v="12454109"/>
    <n v="7891000319901"/>
    <s v="RACAO ONE ADULTO PEQUENO FRANGO/CARNE 2KG"/>
    <x v="3"/>
    <n v="570"/>
    <s v="CACHORRO - ALIMENTOS SECOS"/>
    <s v="2309.90.10"/>
    <s v="UN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33"/>
    <n v="12454126"/>
    <n v="7891000319789"/>
    <s v="RACAO ONE ADULTO PEQUENO FRANGO/CORDEIRO 700G"/>
    <x v="3"/>
    <n v="570"/>
    <s v="CACHORRO - ALIMENTOS SECOS"/>
    <s v="2309.90.10"/>
    <s v="UN"/>
    <n v="11"/>
    <n v="0"/>
    <s v="PRODUTO"/>
    <s v="60.409.075/0207-73"/>
    <m/>
    <n v="0"/>
    <m/>
    <m/>
    <m/>
    <m/>
    <n v="0"/>
    <n v="0.0102"/>
    <n v="0.0048"/>
    <n v="0.17"/>
    <n v="0.0165"/>
    <n v="0.076"/>
    <n v="0.2775"/>
    <n v="1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36"/>
    <n v="10219920"/>
    <n v="7896029075722"/>
    <s v="RACAO PEDIGREE AD CARNE&amp;FRANGO 20KG"/>
    <x v="3"/>
    <n v="570"/>
    <s v="CACHORRO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39"/>
    <n v="10219928"/>
    <n v="7896029068182"/>
    <s v="RACAO PEDIGREE AD CARNE&amp;VEGETAIS 20KG"/>
    <x v="3"/>
    <n v="570"/>
    <s v="CACHORRO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41"/>
    <n v="10219834"/>
    <n v="7896029069141"/>
    <s v="RACAO PEDIGREE AD RACA PEQ 20KG"/>
    <x v="3"/>
    <n v="570"/>
    <s v="CACHORRO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42"/>
    <n v="10219836"/>
    <n v="7896029069134"/>
    <s v="RACAO PEDIGREE AD RACAS PEQ 10,1KG "/>
    <x v="3"/>
    <n v="570"/>
    <s v="CACHORRO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47"/>
    <n v="10212409"/>
    <n v="7896029095775"/>
    <s v="RACAO PEDIGREE EQN ADULTO RACAS MEDIA E GRANDES 10,1KG"/>
    <x v="3"/>
    <n v="570"/>
    <s v="CACHORRO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48"/>
    <n v="10212420"/>
    <n v="7896029095652"/>
    <s v="RACAO PEDIGREE EQN ADULTO RACAS PEQ 10,1KG"/>
    <x v="3"/>
    <n v="570"/>
    <s v="CACHORRO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49"/>
    <n v="10212426"/>
    <n v="7896029095690"/>
    <s v="RACAO PEDIGREE EQN ADULTO RACAS PEQ 20KG"/>
    <x v="3"/>
    <n v="570"/>
    <s v="CACHORRO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52"/>
    <n v="10219935"/>
    <n v="7896029006634"/>
    <s v="RACAO PEDIGREE FILHOTES RACAS MEDIA E GRANDES 10,1KG"/>
    <x v="3"/>
    <n v="570"/>
    <s v="CACHORRO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53"/>
    <n v="10219942"/>
    <n v="7896029006641"/>
    <s v="RACAO PEDIGREE FILHOTES RACAS MEDIA E GRANDES 20KG"/>
    <x v="3"/>
    <n v="570"/>
    <s v="CACHORRO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56"/>
    <n v="10228069"/>
    <n v="7896029010099"/>
    <s v="RACAO PEDIGREE NUTRICAO ESSENCIAL 10,1KG"/>
    <x v="3"/>
    <n v="570"/>
    <s v="CACHORRO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57"/>
    <n v="12443619"/>
    <n v="7891000091784"/>
    <s v="RACAO PRO PLAN ADULT FRANGO 7,5KG"/>
    <x v="3"/>
    <n v="570"/>
    <s v="CACHORRO - ALIMENTOS SECOS"/>
    <s v="2309.90.10"/>
    <s v="UN"/>
    <n v="1"/>
    <n v="0"/>
    <s v="PRODUTO"/>
    <s v="60.409.075/0207-73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58"/>
    <n v="10193260"/>
    <n v="7896029003831"/>
    <s v="RACAO WHISKAS ADULTO 7+ CARNE 3KG"/>
    <x v="3"/>
    <n v="1520"/>
    <s v="GATOS - ALIMENTOS SECOS"/>
    <s v="2309.90.10"/>
    <s v="UN"/>
    <n v="6"/>
    <n v="0"/>
    <s v="PRODUTO"/>
    <s v="33.929.075/0001-00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60"/>
    <n v="10193239"/>
    <n v="7896029007419"/>
    <s v="RACAO WHISKAS ADULTO CARNE 3KG"/>
    <x v="3"/>
    <n v="1520"/>
    <s v="GATOS - ALIMENTOS SECOS"/>
    <s v="2309.90.10"/>
    <s v="UN"/>
    <n v="6"/>
    <n v="0"/>
    <s v="PRODUTO"/>
    <s v="33.929.075/0001-00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62"/>
    <n v="10193265"/>
    <n v="7896029007402"/>
    <s v="RACAO WHISKAS ADULTO FRANGO 10,1KG"/>
    <x v="3"/>
    <n v="1520"/>
    <s v="GATOS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64"/>
    <n v="10193253"/>
    <n v="7896029007372"/>
    <s v="RACAO WHISKAS ADULTO FRANGO 3KG"/>
    <x v="3"/>
    <n v="1520"/>
    <s v="GATOS - ALIMENTOS SECOS"/>
    <s v="2309.90.10"/>
    <s v="UN"/>
    <n v="6"/>
    <n v="0"/>
    <s v="PRODUTO"/>
    <s v="33.929.075/0001-00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65"/>
    <n v="10224241"/>
    <n v="7896029071496"/>
    <s v="RACAO WHISKAS ADULTO MIX DE CARNES 10,1KG"/>
    <x v="3"/>
    <n v="1520"/>
    <s v="GATOS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67"/>
    <n v="10224238"/>
    <n v="7896029071489"/>
    <s v="RACAO WHISKAS ADULTO MIX DE CARNES 3KG"/>
    <x v="3"/>
    <n v="1520"/>
    <s v="GATOS - ALIMENTOS SECOS"/>
    <s v="2309.90.10"/>
    <s v="UN"/>
    <n v="6"/>
    <n v="0"/>
    <s v="PRODUTO"/>
    <s v="33.929.075/0001-00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69"/>
    <n v="10193257"/>
    <n v="7896029007259"/>
    <s v="RACAO WHISKAS ADULTO PEIXE 10,1KG"/>
    <x v="3"/>
    <n v="1520"/>
    <s v="GATOS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72"/>
    <n v="10193262"/>
    <n v="7896029087015"/>
    <s v="RACAO WHISKAS GATO CAST CARNE 10,1KG"/>
    <x v="3"/>
    <n v="1520"/>
    <s v="GATOS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74"/>
    <n v="10193258"/>
    <n v="7896029087008"/>
    <s v="RACAO WHISKAS GATO CAST CARNE 3KG"/>
    <x v="3"/>
    <n v="1520"/>
    <s v="GATOS - ALIMENTOS SECOS"/>
    <s v="2309.90.10"/>
    <s v="UN"/>
    <n v="6"/>
    <n v="0"/>
    <s v="PRODUTO"/>
    <s v="33.929.075/0001-00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76"/>
    <n v="10224237"/>
    <n v="7896029071472"/>
    <s v="RACAO WHISKAS GATOS CAST PEIXE 10,1KG"/>
    <x v="3"/>
    <n v="1520"/>
    <s v="GATOS - ALIMENTOS SECOS"/>
    <s v="2309.90.10"/>
    <s v="UN"/>
    <n v="1"/>
    <n v="0"/>
    <s v="PRODUTO"/>
    <s v="33.929.075/0001-00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78"/>
    <n v="440603"/>
    <n v="7896228100584"/>
    <s v="RAVIOLLI MASSA LEVE CARNE 1KG"/>
    <x v="2"/>
    <n v="1990"/>
    <s v="MACARRAO"/>
    <s v="1902.2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80"/>
    <n v="460603"/>
    <n v="7896228100591"/>
    <s v="RAVIOLLI MASSA LEVE FRANGO 1KG"/>
    <x v="2"/>
    <n v="1990"/>
    <s v="MACARRAO"/>
    <s v="1902.2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82"/>
    <n v="450602"/>
    <n v="7896228100652"/>
    <s v="RAVIOLLI MASSA LEVE QUEIJO 1KG"/>
    <x v="2"/>
    <n v="1990"/>
    <s v="MACARRAO"/>
    <s v="1902.20.00"/>
    <s v="UN"/>
    <n v="2"/>
    <n v="0"/>
    <s v="PRODUTO"/>
    <n v="27152731000109"/>
    <m/>
    <n v="0"/>
    <m/>
    <m/>
    <m/>
    <m/>
    <n v="0"/>
    <n v="0.0102"/>
    <n v="0.0048"/>
    <n v="0.17"/>
    <n v="0.0165"/>
    <n v="0.076"/>
    <n v="0.2775"/>
    <n v="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88"/>
    <n v="30"/>
    <n v="78902077"/>
    <s v="REQUEIJÃO CREMOSO CRIOULO LIGHT 250G"/>
    <x v="2"/>
    <n v="3110"/>
    <s v="REQUEIJAO"/>
    <s v="0406.10.90"/>
    <s v="UN"/>
    <n v="24"/>
    <n v="4"/>
    <s v="PRODUTO"/>
    <s v="78.900.511/0007-42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89"/>
    <n v="2566"/>
    <n v="7891000084649"/>
    <s v="REQUEIJAO CREMOSO NESTLE 200G"/>
    <x v="2"/>
    <n v="3110"/>
    <s v="REQUEIJAO"/>
    <s v="0406.10.90"/>
    <s v="UN"/>
    <n v="1"/>
    <n v="0"/>
    <s v="PRODUTO"/>
    <s v="27.152.731/0001-09"/>
    <n v="6.44"/>
    <n v="1.6905"/>
    <m/>
    <m/>
    <m/>
    <m/>
    <n v="4.7495"/>
    <n v="0.0102"/>
    <n v="0.0048"/>
    <n v="0.17"/>
    <n v="0.0165"/>
    <n v="0.076"/>
    <n v="0.2775"/>
    <n v="1"/>
    <n v="12.10063694267516"/>
    <n v="3.35792675159236"/>
    <n v="8.7427101910828"/>
    <n v="4.7495"/>
    <n v="3.9932101910828"/>
    <n v="3.9932101910828"/>
    <n v="7.89"/>
    <n v="0.33"/>
    <n v="12.10063694267516"/>
    <n v="0.33"/>
    <n v="12.10063694267516"/>
    <n v="1.2"/>
    <n v="9.468"/>
    <n v="0"/>
    <n v="0.53366754660015"/>
    <s v="DENTRO DA META"/>
    <x v="1"/>
    <n v="4.21063694267516"/>
    <n v="1.2"/>
    <n v="6.44"/>
    <n v="4.7495"/>
    <n v="12.1006369426751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390"/>
    <n v="2565"/>
    <n v="7891000084663"/>
    <s v="REQUEIJAO CREMOSO NESTLE LIGHT 200G"/>
    <x v="2"/>
    <n v="3110"/>
    <s v="REQUEIJAO"/>
    <s v="0406.10.9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91"/>
    <n v="17"/>
    <n v="7898937868175"/>
    <s v="REQUEISOY CHEDDAR 180G"/>
    <x v="2"/>
    <n v="3110"/>
    <s v="REQUEIJAO"/>
    <s v="1517.90.9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92"/>
    <n v="2019"/>
    <n v="7898937868328"/>
    <s v="REQUEISOY CHEDDAR BAG 1,1KG"/>
    <x v="2"/>
    <n v="3110"/>
    <s v="REQUEIJAO"/>
    <s v="1517.90.9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93"/>
    <n v="19"/>
    <n v="7898937868199"/>
    <s v="REQUEISOY GORGONZOLA 180G"/>
    <x v="2"/>
    <n v="3110"/>
    <s v="REQUEIJAO"/>
    <s v="1517.90.9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94"/>
    <n v="221"/>
    <n v="7898937868342"/>
    <s v="REQUEISOY GORGONZOLA BAG 1,1KG"/>
    <x v="2"/>
    <n v="3110"/>
    <s v="REQUEIJAO"/>
    <s v="1517.90.9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95"/>
    <n v="18"/>
    <n v="7898937868168"/>
    <s v="REQUEISOY ORIGINAL 180G"/>
    <x v="2"/>
    <n v="3110"/>
    <s v="REQUEIJAO"/>
    <s v="1517.90.9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96"/>
    <n v="23"/>
    <n v="7898937868311"/>
    <s v="REQUEISOY ORIGINAL BAG 1,1KG"/>
    <x v="2"/>
    <n v="3110"/>
    <s v="REQUEIJAO"/>
    <s v="1517.90.9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97"/>
    <n v="20"/>
    <n v="7898937868182"/>
    <s v="REQUEISOY PROVOLONE 180G"/>
    <x v="2"/>
    <n v="3110"/>
    <s v="REQUEIJAO"/>
    <s v="1517.90.9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398"/>
    <n v="4115"/>
    <n v="7898645220470"/>
    <s v="SABONETE PROCAO GLICERINADO PITANGA 75G"/>
    <x v="3"/>
    <n v="580"/>
    <s v="CACHORRO - ACESSORIOS / BRINQUEDOS / HIGIENE"/>
    <s v="3307.90.00"/>
    <s v="UN"/>
    <n v="24"/>
    <n v="0"/>
    <s v="PRODUTO"/>
    <s v="33.929.075/0001-00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05"/>
    <n v="706973"/>
    <n v="7894904706976"/>
    <s v="SALAME TIPO ITALIANO GRDE SEARA KG"/>
    <x v="2"/>
    <n v="3180"/>
    <s v="SALAME"/>
    <s v="1601.00.00"/>
    <s v="KG"/>
    <n v="6"/>
    <n v="4"/>
    <s v="PRODUTO"/>
    <s v="83.044.016/0054-35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08"/>
    <n v="171010"/>
    <n v="7896336011437"/>
    <s v="SALGADINHO TROFEU BACON 40G"/>
    <x v="0"/>
    <n v="3190"/>
    <s v="SALGADINHOS"/>
    <s v="1905.90.90"/>
    <s v="UN"/>
    <n v="20"/>
    <n v="4"/>
    <s v="PRODUTO"/>
    <s v="00.226.383/0001-10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09"/>
    <n v="17100"/>
    <n v="7896336010287"/>
    <s v="SALGADINHO TROFEU CARNE SECA 40G"/>
    <x v="0"/>
    <n v="3190"/>
    <s v="SALGADINHOS"/>
    <s v="1905.90.90"/>
    <s v="UN"/>
    <n v="20"/>
    <n v="4"/>
    <s v="PRODUTO"/>
    <s v="00.226.383/0001-10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10"/>
    <n v="171013"/>
    <n v="7896336011482"/>
    <s v="SALGADINHO TROFEU CHURRASCO 40G"/>
    <x v="0"/>
    <n v="3190"/>
    <s v="SALGADINHOS"/>
    <s v="1905.90.90"/>
    <s v="UN"/>
    <n v="20"/>
    <n v="4"/>
    <s v="PRODUTO"/>
    <s v="00.226.383/0001-10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11"/>
    <n v="17101"/>
    <n v="7896336010270"/>
    <s v="SALGADINHO TROFEU COST BARB. 40G"/>
    <x v="0"/>
    <n v="3190"/>
    <s v="SALGADINHOS"/>
    <s v="1905.90.90"/>
    <s v="UN"/>
    <n v="20"/>
    <n v="4"/>
    <s v="PRODUTO"/>
    <s v="00.226.383/0001-10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12"/>
    <n v="17109"/>
    <n v="7896336011499"/>
    <s v="SALGADINHO TROFEU PIMENTA 40G"/>
    <x v="0"/>
    <n v="3190"/>
    <s v="SALGADINHOS"/>
    <s v="1905.90.90"/>
    <s v="UN"/>
    <n v="20"/>
    <n v="4"/>
    <s v="PRODUTO"/>
    <s v="00.226.383/0001-10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13"/>
    <n v="171012"/>
    <n v="7896336011468"/>
    <s v="SALGADINHO TROFEU QUEIJO 40G"/>
    <x v="0"/>
    <n v="3190"/>
    <s v="SALGADINHOS"/>
    <s v="1905.90.90"/>
    <s v="UN"/>
    <n v="20"/>
    <n v="4"/>
    <s v="PRODUTO"/>
    <s v="00.226.383/0001-10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14"/>
    <n v="171011"/>
    <n v="7896336011451"/>
    <s v="SALGADINHO TROFEU S. CEBOLA 40G"/>
    <x v="0"/>
    <n v="3190"/>
    <s v="SALGADINHOS"/>
    <s v="1905.90.90"/>
    <s v="UN"/>
    <n v="20"/>
    <n v="4"/>
    <s v="PRODUTO"/>
    <s v="00.226.383/0001-10"/>
    <m/>
    <n v="0"/>
    <m/>
    <m/>
    <m/>
    <m/>
    <n v="0"/>
    <n v="0.0102"/>
    <n v="0.0048"/>
    <n v="0.17"/>
    <n v="0.0165"/>
    <n v="0.076"/>
    <n v="0.2775"/>
    <n v="20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15"/>
    <n v="6112"/>
    <s v="7 804621471156"/>
    <s v="SALMÓN ROBISON CRUSOE NATURAL"/>
    <x v="1"/>
    <n v="3890"/>
    <s v="SALMAO"/>
    <s v="1604.11.00"/>
    <s v="UN"/>
    <n v="12"/>
    <n v="0"/>
    <s v="PRODUTO"/>
    <s v="11.814.967/0002-04"/>
    <n v="19.7127"/>
    <n v="5.17458375"/>
    <m/>
    <m/>
    <m/>
    <m/>
    <n v="14.53811625"/>
    <n v="0.0102"/>
    <n v="0.0048"/>
    <n v="0.17"/>
    <n v="0.0165"/>
    <n v="0.076"/>
    <n v="0.2775"/>
    <n v="12"/>
    <n v="444.47743949044593"/>
    <n v="10.27854078821656"/>
    <n v="26.76124583598726"/>
    <n v="14.53811625"/>
    <n v="12.22312958598727"/>
    <n v="146.67755503184719"/>
    <n v="29.89"/>
    <n v="0.33"/>
    <n v="37.03978662420383"/>
    <n v="0.33"/>
    <n v="37.03978662420383"/>
    <n v="1.2"/>
    <n v="35.868"/>
    <n v="0"/>
    <n v="0.23920329957189"/>
    <s v="DENTRO DA META"/>
    <x v="1"/>
    <n v="7.14978662420383"/>
    <n v="1.2"/>
    <n v="236.55239999999998"/>
    <n v="174.45739499999996"/>
    <n v="444.4774394904459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18"/>
    <n v="9890"/>
    <n v="7894904009893"/>
    <s v="SALSICHA LONGUETTE SEARA 500G "/>
    <x v="2"/>
    <n v="3220"/>
    <s v="SALSICHA"/>
    <s v="1601.00.00"/>
    <s v="UN"/>
    <n v="12"/>
    <n v="4"/>
    <s v="PRODUTO"/>
    <s v="83.044.016/0054-35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27"/>
    <n v="7312"/>
    <s v="7 898943163028"/>
    <s v="SARDINHA ROBISON CRUSOE  EM MOLHO DE TOMATE"/>
    <x v="1"/>
    <n v="3240"/>
    <s v="SARDINHA"/>
    <s v="1604.13.10"/>
    <s v="UN"/>
    <n v="50"/>
    <n v="0"/>
    <s v="PRODUTO"/>
    <s v="11.814.967/0002-04"/>
    <n v="3.62005"/>
    <n v="0.950263125"/>
    <m/>
    <m/>
    <m/>
    <m/>
    <n v="2.669786875"/>
    <n v="0.0102"/>
    <n v="0.0048"/>
    <n v="0.17"/>
    <n v="0.0165"/>
    <n v="0.076"/>
    <n v="0.2775"/>
    <n v="50"/>
    <n v="340.10023885350324"/>
    <n v="1.88755632563694"/>
    <n v="4.91444845143312"/>
    <n v="2.669786875"/>
    <n v="2.24466157643312"/>
    <n v="112.23307882165608"/>
    <n v="4.59"/>
    <n v="0.33"/>
    <n v="6.80200477707006"/>
    <n v="0.33"/>
    <n v="6.80200477707006"/>
    <n v="1.2"/>
    <n v="5.508"/>
    <n v="0"/>
    <n v="0.48191825208498"/>
    <s v="DENTRO DA META"/>
    <x v="1"/>
    <n v="2.21200477707006"/>
    <n v="1.2"/>
    <n v="181.0025"/>
    <n v="133.48934374999999"/>
    <n v="340.1002388535032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28"/>
    <n v="7311"/>
    <s v="7 898943163011"/>
    <s v="SARDINHA ROBISON CRUSOE EM ÓLEO"/>
    <x v="1"/>
    <n v="3240"/>
    <s v="SARDINHA"/>
    <s v="1604.13.10"/>
    <s v="UN"/>
    <n v="50"/>
    <n v="0"/>
    <s v="PRODUTO"/>
    <s v="11.814.967/0002-04"/>
    <n v="3.62005"/>
    <n v="0.950263125"/>
    <m/>
    <m/>
    <m/>
    <m/>
    <n v="2.669786875"/>
    <n v="0.0102"/>
    <n v="0.0048"/>
    <n v="0.17"/>
    <n v="0.0165"/>
    <n v="0.076"/>
    <n v="0.2775"/>
    <n v="50"/>
    <n v="340.10023885350324"/>
    <n v="1.88755632563694"/>
    <n v="4.91444845143312"/>
    <n v="2.669786875"/>
    <n v="2.24466157643312"/>
    <n v="112.23307882165608"/>
    <n v="4.59"/>
    <n v="0.33"/>
    <n v="6.80200477707006"/>
    <n v="0.33"/>
    <n v="6.80200477707006"/>
    <n v="1.2"/>
    <n v="5.508"/>
    <n v="0"/>
    <n v="0.48191825208498"/>
    <s v="DENTRO DA META"/>
    <x v="1"/>
    <n v="2.21200477707006"/>
    <n v="1.2"/>
    <n v="181.0025"/>
    <n v="133.48934374999999"/>
    <n v="340.1002388535032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41"/>
    <n v="2170"/>
    <n v="7897520100111"/>
    <s v="SHAMPOO PROCAO BANHO DE GATO 500ML"/>
    <x v="3"/>
    <n v="580"/>
    <s v="CACHORRO - ACESSORIOS / BRINQUEDOS / HIGIENE"/>
    <s v="3307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42"/>
    <n v="914"/>
    <n v="7897520009148"/>
    <s v="SHAMPOO PROCAO CITRONELA 500ML"/>
    <x v="3"/>
    <n v="580"/>
    <s v="CACHORRO - ACESSORIOS / BRINQUEDOS / HIGIENE"/>
    <s v="3307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44"/>
    <n v="2167"/>
    <n v="7897520100128"/>
    <s v="SHAMPOO PROCAO NEUTRALIZADOR DE ODORES 500ML"/>
    <x v="3"/>
    <n v="580"/>
    <s v="CACHORRO - ACESSORIOS / BRINQUEDOS / HIGIENE"/>
    <s v="3307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47"/>
    <n v="20244"/>
    <n v="7898396111263"/>
    <s v="SNACK BONE PETISCAO NO 3/4 COM 2 UND"/>
    <x v="3"/>
    <n v="590"/>
    <s v="CACHORRO - ALIMENTOS UMIDOS / PETISCOS"/>
    <s v="4115.10.00"/>
    <s v="UN"/>
    <n v="14"/>
    <n v="4"/>
    <s v="PRODUTO"/>
    <s v="57.014.433/0001-13"/>
    <m/>
    <n v="0"/>
    <m/>
    <m/>
    <m/>
    <m/>
    <n v="0"/>
    <n v="0.0102"/>
    <n v="0.0048"/>
    <n v="0.17"/>
    <n v="0.0165"/>
    <n v="0.076"/>
    <n v="0.2775"/>
    <n v="1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48"/>
    <n v="20245"/>
    <n v="7898396111287"/>
    <s v="SNACK BONE PETISCAO NO 5/6 COM 1 UND"/>
    <x v="3"/>
    <n v="590"/>
    <s v="CACHORRO - ALIMENTOS UMIDOS / PETISCOS"/>
    <s v="411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49"/>
    <n v="1286"/>
    <n v="7891000107508"/>
    <s v="SOBREMESA CHANDELLE CHANTILLY CARAMELO 200G"/>
    <x v="2"/>
    <n v="3280"/>
    <s v="SOBREMESA"/>
    <s v="0403.90.00"/>
    <s v="UN"/>
    <n v="1"/>
    <n v="0"/>
    <s v="PRODUTO"/>
    <s v="27.152.731/0001-09"/>
    <n v="4.53"/>
    <n v="1.189125"/>
    <m/>
    <m/>
    <m/>
    <m/>
    <n v="3.340875"/>
    <n v="0.0102"/>
    <n v="0.0048"/>
    <n v="0.17"/>
    <n v="0.0165"/>
    <n v="0.076"/>
    <n v="0.2775"/>
    <n v="1"/>
    <n v="8.51178343949045"/>
    <n v="2.3620199044586"/>
    <n v="6.14976353503185"/>
    <n v="3.340875"/>
    <n v="2.80888853503185"/>
    <n v="2.80888853503185"/>
    <n v="7.41"/>
    <n v="0.33"/>
    <n v="8.51178343949045"/>
    <n v="0.33"/>
    <n v="8.51178343949045"/>
    <n v="1.2"/>
    <n v="8.892"/>
    <n v="0"/>
    <n v="0.14868872327806"/>
    <s v="DENTRO DA META"/>
    <x v="0"/>
    <n v="1.10178343949045"/>
    <n v="1.2"/>
    <n v="4.53"/>
    <n v="3.340875"/>
    <n v="8.5117834394904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50"/>
    <n v="1268"/>
    <n v="7891000107485"/>
    <s v="SOBREMESA CHANDELLE CHANTILLY CHOCOLATE 200G"/>
    <x v="2"/>
    <n v="3280"/>
    <s v="SOBREMESA"/>
    <s v="0403.90.00"/>
    <s v="UN"/>
    <n v="1"/>
    <n v="0"/>
    <s v="PRODUTO"/>
    <s v="27.152.731/0001-09"/>
    <n v="4.53"/>
    <n v="1.189125"/>
    <m/>
    <m/>
    <m/>
    <m/>
    <n v="3.340875"/>
    <n v="0.0102"/>
    <n v="0.0048"/>
    <n v="0.17"/>
    <n v="0.0165"/>
    <n v="0.076"/>
    <n v="0.2775"/>
    <n v="1"/>
    <n v="8.51178343949045"/>
    <n v="2.3620199044586"/>
    <n v="6.14976353503185"/>
    <n v="3.340875"/>
    <n v="2.80888853503185"/>
    <n v="2.80888853503185"/>
    <n v="7.41"/>
    <n v="0.33"/>
    <n v="8.51178343949045"/>
    <n v="0.33"/>
    <n v="8.51178343949045"/>
    <n v="1.2"/>
    <n v="8.892"/>
    <n v="0"/>
    <n v="0.14868872327806"/>
    <s v="DENTRO DA META"/>
    <x v="0"/>
    <n v="1.10178343949045"/>
    <n v="1.2"/>
    <n v="4.53"/>
    <n v="3.340875"/>
    <n v="8.5117834394904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51"/>
    <n v="1365"/>
    <n v="7891000110096"/>
    <s v="SOBREMESA CHANDELLE CHO BRANCO 360G"/>
    <x v="2"/>
    <n v="3280"/>
    <s v="SOBREMESA"/>
    <s v="0403.90.00"/>
    <s v="UN"/>
    <n v="1"/>
    <n v="0"/>
    <s v="PRODUTO"/>
    <s v="27.152.731/0001-09"/>
    <n v="5.54"/>
    <n v="1.45425"/>
    <m/>
    <m/>
    <m/>
    <m/>
    <n v="4.08575"/>
    <n v="0.0102"/>
    <n v="0.0048"/>
    <n v="0.17"/>
    <n v="0.0165"/>
    <n v="0.076"/>
    <n v="0.2775"/>
    <n v="1"/>
    <n v="10.40955414012739"/>
    <n v="2.88865127388535"/>
    <n v="7.52090286624204"/>
    <n v="4.08575"/>
    <n v="3.43515286624204"/>
    <n v="3.43515286624204"/>
    <n v="7.19"/>
    <n v="0.33"/>
    <n v="10.40955414012739"/>
    <n v="0.33"/>
    <n v="10.40955414012739"/>
    <n v="1.2"/>
    <n v="8.628"/>
    <n v="0"/>
    <n v="0.44778221698573"/>
    <s v="DENTRO DA META"/>
    <x v="1"/>
    <n v="3.21955414012739"/>
    <n v="1.2"/>
    <n v="5.54"/>
    <n v="4.08575"/>
    <n v="10.4095541401273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52"/>
    <n v="7332"/>
    <n v="78936195"/>
    <s v="SOBREMESA CHANDELLE CHOCOLATE 180G"/>
    <x v="2"/>
    <n v="3280"/>
    <s v="SOBREMESA"/>
    <s v="0403.90.00"/>
    <s v="UN"/>
    <n v="1"/>
    <n v="0"/>
    <s v="PRODUTO"/>
    <s v="27.152.731/0001-09"/>
    <n v="2.82"/>
    <n v="0.74025"/>
    <m/>
    <m/>
    <m/>
    <m/>
    <n v="2.07975"/>
    <n v="0.0102"/>
    <n v="0.0048"/>
    <n v="0.17"/>
    <n v="0.0165"/>
    <n v="0.076"/>
    <n v="0.2775"/>
    <n v="1"/>
    <n v="5.29872611464968"/>
    <n v="1.47039649681529"/>
    <n v="3.8283296178344"/>
    <n v="2.07975"/>
    <n v="1.7485796178344"/>
    <n v="1.7485796178344"/>
    <n v="4.79"/>
    <n v="0.33"/>
    <n v="5.29872611464968"/>
    <n v="0.33"/>
    <n v="5.29872611464968"/>
    <n v="1.2"/>
    <n v="5.748"/>
    <n v="0"/>
    <n v="0.1062058694467"/>
    <s v="DENTRO DA META"/>
    <x v="0"/>
    <n v="0.50872611464968"/>
    <n v="1.2"/>
    <n v="2.82"/>
    <n v="2.07975"/>
    <n v="5.2987261146496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53"/>
    <n v="9183"/>
    <n v="7891000096468"/>
    <s v="SOBREMESA CHANDELLE CHOCOLATE 360G"/>
    <x v="2"/>
    <n v="3280"/>
    <s v="SOBREMESA"/>
    <s v="0403.90.00"/>
    <s v="UN"/>
    <n v="1"/>
    <n v="0"/>
    <s v="PRODUTO"/>
    <s v="27.152.731/0001-09"/>
    <n v="5.54"/>
    <n v="1.45425"/>
    <m/>
    <m/>
    <m/>
    <m/>
    <n v="4.08575"/>
    <n v="0.0102"/>
    <n v="0.0048"/>
    <n v="0.17"/>
    <n v="0.0165"/>
    <n v="0.076"/>
    <n v="0.2775"/>
    <n v="1"/>
    <n v="10.40955414012739"/>
    <n v="2.88865127388535"/>
    <n v="7.52090286624204"/>
    <n v="4.08575"/>
    <n v="3.43515286624204"/>
    <n v="3.43515286624204"/>
    <n v="7.19"/>
    <n v="0.33"/>
    <n v="10.40955414012739"/>
    <n v="0.33"/>
    <n v="10.40955414012739"/>
    <n v="1.2"/>
    <n v="8.628"/>
    <n v="0"/>
    <n v="0.44778221698573"/>
    <s v="DENTRO DA META"/>
    <x v="1"/>
    <n v="3.21955414012739"/>
    <n v="1.2"/>
    <n v="5.54"/>
    <n v="4.08575"/>
    <n v="10.4095541401273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54"/>
    <n v="4186"/>
    <n v="7891000120750"/>
    <s v="SOBREMESA CHANDELLE PACK CHOC 720G L8P7"/>
    <x v="2"/>
    <n v="3280"/>
    <s v="SOBREMESA"/>
    <s v="0403.9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55"/>
    <n v="6322"/>
    <n v="7891000092699"/>
    <s v="SOBREMESA GREGO NESTLE FR. VERM. 400G"/>
    <x v="2"/>
    <n v="3280"/>
    <s v="SOBREMESA"/>
    <s v="0403.10.00"/>
    <s v="UN"/>
    <n v="1"/>
    <n v="0"/>
    <s v="PRODUTO"/>
    <s v="27.152.731/0001-09"/>
    <n v="6.72"/>
    <n v="1.764"/>
    <m/>
    <m/>
    <m/>
    <m/>
    <n v="4.956"/>
    <n v="0.0102"/>
    <n v="0.0048"/>
    <n v="0.17"/>
    <n v="0.0165"/>
    <n v="0.076"/>
    <n v="0.2775"/>
    <n v="1"/>
    <n v="12.62675159235669"/>
    <n v="3.50392356687898"/>
    <n v="9.12282802547771"/>
    <n v="4.956"/>
    <n v="4.16682802547771"/>
    <n v="4.16682802547771"/>
    <n v="8.49"/>
    <n v="0.33"/>
    <n v="12.62675159235669"/>
    <n v="0.33"/>
    <n v="12.62675159235669"/>
    <n v="1.2"/>
    <n v="10.188"/>
    <n v="0"/>
    <n v="0.48724989309266"/>
    <s v="DENTRO DA META"/>
    <x v="1"/>
    <n v="4.13675159235669"/>
    <n v="1.2"/>
    <n v="6.72"/>
    <n v="4.956"/>
    <n v="12.6267515923566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56"/>
    <n v="5990"/>
    <n v="7891000254622"/>
    <s v="SOBREMESA GREGO NESTLE FRUTAS VERM 90G"/>
    <x v="2"/>
    <n v="3280"/>
    <s v="SOBREMESA"/>
    <s v="0403.10.00"/>
    <s v="UN"/>
    <n v="1"/>
    <n v="0"/>
    <s v="PRODUTO"/>
    <s v="27.152.731/0001-09"/>
    <n v="2.16"/>
    <n v="0.567"/>
    <m/>
    <m/>
    <m/>
    <m/>
    <n v="1.593"/>
    <n v="0.0102"/>
    <n v="0.0048"/>
    <n v="0.17"/>
    <n v="0.0165"/>
    <n v="0.076"/>
    <n v="0.2775"/>
    <n v="1"/>
    <n v="4.05859872611465"/>
    <n v="1.12626114649682"/>
    <n v="2.93233757961784"/>
    <n v="1.593"/>
    <n v="1.33933757961784"/>
    <n v="1.33933757961784"/>
    <n v="2.87"/>
    <n v="0.33"/>
    <n v="4.05859872611465"/>
    <n v="0.33"/>
    <n v="4.05859872611465"/>
    <n v="1.2"/>
    <n v="3.444"/>
    <n v="0"/>
    <n v="0.41414589760092"/>
    <s v="DENTRO DA META"/>
    <x v="1"/>
    <n v="1.18859872611465"/>
    <n v="1.2"/>
    <n v="2.16"/>
    <n v="1.593"/>
    <n v="4.0585987261146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57"/>
    <n v="265"/>
    <n v="7891000096864"/>
    <s v="SOBREMESA GREGO NESTLE LIGHT 3 SAB 540G"/>
    <x v="2"/>
    <n v="3280"/>
    <s v="SOBREMESA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58"/>
    <n v="4126"/>
    <n v="7891000104613"/>
    <s v="SOBREMESA GREGO NESTLE LIGHT MARACUJA 360G"/>
    <x v="2"/>
    <n v="3280"/>
    <s v="SOBREMESA"/>
    <s v="0403.10.00"/>
    <s v="UN"/>
    <n v="1"/>
    <n v="0"/>
    <s v="PRODUTO"/>
    <s v="27.152.731/0001-09"/>
    <n v="6.72"/>
    <n v="1.764"/>
    <m/>
    <m/>
    <m/>
    <m/>
    <n v="4.956"/>
    <n v="0.0102"/>
    <n v="0.0048"/>
    <n v="0.17"/>
    <n v="0.0165"/>
    <n v="0.076"/>
    <n v="0.2775"/>
    <n v="1"/>
    <n v="12.62675159235669"/>
    <n v="3.50392356687898"/>
    <n v="9.12282802547771"/>
    <n v="4.956"/>
    <n v="4.16682802547771"/>
    <n v="4.16682802547771"/>
    <n v="8.49"/>
    <n v="0.33"/>
    <n v="12.62675159235669"/>
    <n v="0.33"/>
    <n v="12.62675159235669"/>
    <n v="1.2"/>
    <n v="10.188"/>
    <n v="0"/>
    <n v="0.48724989309266"/>
    <s v="DENTRO DA META"/>
    <x v="1"/>
    <n v="4.13675159235669"/>
    <n v="1.2"/>
    <n v="6.72"/>
    <n v="4.956"/>
    <n v="12.6267515923566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59"/>
    <n v="8157"/>
    <n v="7891000241615"/>
    <s v="SOBREMESA GREGO NESTLE LIGHT MORANGO 360G"/>
    <x v="2"/>
    <n v="3280"/>
    <s v="SOBREMESA"/>
    <s v="0403.10.00"/>
    <s v="UN"/>
    <n v="1"/>
    <n v="0"/>
    <s v="PRODUTO"/>
    <s v="27.152.731/0001-09"/>
    <n v="6.72"/>
    <n v="1.764"/>
    <m/>
    <m/>
    <m/>
    <m/>
    <n v="4.956"/>
    <n v="0.0102"/>
    <n v="0.0048"/>
    <n v="0.17"/>
    <n v="0.0165"/>
    <n v="0.076"/>
    <n v="0.2775"/>
    <n v="1"/>
    <n v="12.62675159235669"/>
    <n v="3.50392356687898"/>
    <n v="9.12282802547771"/>
    <n v="4.956"/>
    <n v="4.16682802547771"/>
    <n v="4.16682802547771"/>
    <n v="8.49"/>
    <n v="0.33"/>
    <n v="12.62675159235669"/>
    <n v="0.33"/>
    <n v="12.62675159235669"/>
    <n v="1.2"/>
    <n v="10.188"/>
    <n v="0"/>
    <n v="0.48724989309266"/>
    <s v="DENTRO DA META"/>
    <x v="1"/>
    <n v="4.13675159235669"/>
    <n v="1.2"/>
    <n v="6.72"/>
    <n v="4.956"/>
    <n v="12.6267515923566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60"/>
    <n v="6407"/>
    <n v="78936126"/>
    <s v="SOBREMESA GREGO NESTLE TORTA DE LIMAO 90G"/>
    <x v="2"/>
    <n v="3280"/>
    <s v="SOBREMESA"/>
    <s v="0403.10.00"/>
    <s v="UN"/>
    <n v="1"/>
    <n v="0"/>
    <s v="PRODUTO"/>
    <s v="27.152.731/0001-09"/>
    <n v="2.16"/>
    <n v="0.567"/>
    <m/>
    <m/>
    <m/>
    <m/>
    <n v="1.593"/>
    <n v="0.0102"/>
    <n v="0.0048"/>
    <n v="0.17"/>
    <n v="0.0165"/>
    <n v="0.076"/>
    <n v="0.2775"/>
    <n v="1"/>
    <n v="4.05859872611465"/>
    <n v="1.12626114649682"/>
    <n v="2.93233757961784"/>
    <n v="1.593"/>
    <n v="1.33933757961784"/>
    <n v="1.33933757961784"/>
    <n v="2.87"/>
    <n v="0.33"/>
    <n v="4.05859872611465"/>
    <n v="0.33"/>
    <n v="4.05859872611465"/>
    <n v="1.2"/>
    <n v="3.444"/>
    <n v="0"/>
    <n v="0.41414589760092"/>
    <s v="DENTRO DA META"/>
    <x v="1"/>
    <n v="1.18859872611465"/>
    <n v="1.2"/>
    <n v="2.16"/>
    <n v="1.593"/>
    <n v="4.0585987261146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61"/>
    <n v="6408"/>
    <n v="78936119"/>
    <s v="SOBREMESA GREGO NESTLE TORTA DE MORANGO 90G"/>
    <x v="2"/>
    <n v="3280"/>
    <s v="SOBREMESA"/>
    <s v="0403.10.00"/>
    <s v="UN"/>
    <n v="1"/>
    <n v="0"/>
    <s v="PRODUTO"/>
    <s v="27.152.731/0001-09"/>
    <n v="2.16"/>
    <n v="0.567"/>
    <m/>
    <m/>
    <m/>
    <m/>
    <n v="1.593"/>
    <n v="0.0102"/>
    <n v="0.0048"/>
    <n v="0.17"/>
    <n v="0.0165"/>
    <n v="0.076"/>
    <n v="0.2775"/>
    <n v="1"/>
    <n v="4.05859872611465"/>
    <n v="1.12626114649682"/>
    <n v="2.93233757961784"/>
    <n v="1.593"/>
    <n v="1.33933757961784"/>
    <n v="1.33933757961784"/>
    <n v="2.87"/>
    <n v="0.33"/>
    <n v="4.05859872611465"/>
    <n v="0.33"/>
    <n v="4.05859872611465"/>
    <n v="1.2"/>
    <n v="3.444"/>
    <n v="0"/>
    <n v="0.41414589760092"/>
    <s v="DENTRO DA META"/>
    <x v="1"/>
    <n v="1.18859872611465"/>
    <n v="1.2"/>
    <n v="2.16"/>
    <n v="1.593"/>
    <n v="4.0585987261146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62"/>
    <n v="6406"/>
    <n v="78936690"/>
    <s v="SOBREMESA GREGO NESTLE TORTA MARAC 90G"/>
    <x v="2"/>
    <n v="3280"/>
    <s v="SOBREMESA"/>
    <s v="0403.10.00"/>
    <s v="UN"/>
    <n v="1"/>
    <n v="0"/>
    <s v="PRODUTO"/>
    <s v="27.152.731/0001-09"/>
    <n v="2.16"/>
    <n v="0.567"/>
    <m/>
    <m/>
    <m/>
    <m/>
    <n v="1.593"/>
    <n v="0.0102"/>
    <n v="0.0048"/>
    <n v="0.17"/>
    <n v="0.0165"/>
    <n v="0.076"/>
    <n v="0.2775"/>
    <n v="1"/>
    <n v="4.05859872611465"/>
    <n v="1.12626114649682"/>
    <n v="2.93233757961784"/>
    <n v="1.593"/>
    <n v="1.33933757961784"/>
    <n v="1.33933757961784"/>
    <n v="2.87"/>
    <n v="0.33"/>
    <n v="4.05859872611465"/>
    <n v="0.33"/>
    <n v="4.05859872611465"/>
    <n v="1.2"/>
    <n v="3.444"/>
    <n v="0"/>
    <n v="0.41414589760092"/>
    <s v="DENTRO DA META"/>
    <x v="1"/>
    <n v="1.18859872611465"/>
    <n v="1.2"/>
    <n v="2.16"/>
    <n v="1.593"/>
    <n v="4.0585987261146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63"/>
    <n v="7775"/>
    <n v="7891000250525"/>
    <s v="SOBREMESA GREGO NESTLE TRAD/MOR 600G"/>
    <x v="2"/>
    <n v="3280"/>
    <s v="SOBREMESA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64"/>
    <n v="6037"/>
    <n v="7891000092453"/>
    <s v="SOBREMESA GREGO NESTLE TRADICIONAL 400G"/>
    <x v="2"/>
    <n v="3280"/>
    <s v="SOBREMESA"/>
    <s v="0403.1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65"/>
    <n v="6318"/>
    <n v="78936171"/>
    <s v="SOBREMESA GREGO NESTLE TRADICIONAL 90G"/>
    <x v="2"/>
    <n v="3280"/>
    <s v="SOBREMESA"/>
    <s v="0403.10.00"/>
    <s v="UN"/>
    <n v="1"/>
    <n v="0"/>
    <s v="PRODUTO"/>
    <s v="27.152.731/0001-09"/>
    <n v="2.16"/>
    <n v="0.567"/>
    <m/>
    <m/>
    <m/>
    <m/>
    <n v="1.593"/>
    <n v="0.0102"/>
    <n v="0.0048"/>
    <n v="0.17"/>
    <n v="0.0165"/>
    <n v="0.076"/>
    <n v="0.2775"/>
    <n v="1"/>
    <n v="4.05859872611465"/>
    <n v="1.12626114649682"/>
    <n v="2.93233757961784"/>
    <n v="1.593"/>
    <n v="1.33933757961784"/>
    <n v="1.33933757961784"/>
    <n v="2.87"/>
    <n v="0.33"/>
    <n v="4.05859872611465"/>
    <n v="0.33"/>
    <n v="4.05859872611465"/>
    <n v="1.2"/>
    <n v="3.444"/>
    <n v="0"/>
    <n v="0.41414589760092"/>
    <s v="DENTRO DA META"/>
    <x v="1"/>
    <n v="1.18859872611465"/>
    <n v="1.2"/>
    <n v="2.16"/>
    <n v="1.593"/>
    <n v="4.0585987261146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66"/>
    <n v="1632"/>
    <n v="7891000260524"/>
    <s v="SOBREMESA NESTLE FLAN CARAMELO 200G"/>
    <x v="2"/>
    <n v="3280"/>
    <s v="SOBREMESA"/>
    <s v="0403.90.00"/>
    <s v="UN"/>
    <n v="1"/>
    <n v="0"/>
    <s v="PRODUTO"/>
    <s v="27.152.731/0001-09"/>
    <n v="2.96"/>
    <n v="0.777"/>
    <m/>
    <m/>
    <m/>
    <m/>
    <n v="2.183"/>
    <n v="0.0102"/>
    <n v="0.0048"/>
    <n v="0.17"/>
    <n v="0.0165"/>
    <n v="0.076"/>
    <n v="0.2775"/>
    <n v="1"/>
    <n v="5.56178343949045"/>
    <n v="1.5433949044586"/>
    <n v="4.01838853503185"/>
    <n v="2.183"/>
    <n v="1.83538853503185"/>
    <n v="1.83538853503185"/>
    <n v="5.14"/>
    <n v="0.33"/>
    <n v="5.56178343949045"/>
    <n v="0.33"/>
    <n v="5.56178343949045"/>
    <n v="1.2"/>
    <n v="6.168"/>
    <n v="0"/>
    <n v="0.08205903492032"/>
    <s v="DENTRO DA META"/>
    <x v="0"/>
    <n v="0.42178343949045"/>
    <n v="1.2"/>
    <n v="2.96"/>
    <n v="2.183"/>
    <n v="5.5617834394904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67"/>
    <n v="1633"/>
    <n v="7891000260548"/>
    <s v="SOBREMESA NESTLE FLAN MORANGO 200G"/>
    <x v="2"/>
    <n v="3280"/>
    <s v="SOBREMESA"/>
    <s v="0403.90.00"/>
    <s v="UN"/>
    <n v="1"/>
    <n v="0"/>
    <s v="PRODUTO"/>
    <s v="27.152.731/0001-09"/>
    <n v="2.96"/>
    <n v="0.777"/>
    <m/>
    <m/>
    <m/>
    <m/>
    <n v="2.183"/>
    <n v="0.0102"/>
    <n v="0.0048"/>
    <n v="0.17"/>
    <n v="0.0165"/>
    <n v="0.076"/>
    <n v="0.2775"/>
    <n v="1"/>
    <n v="5.56178343949045"/>
    <n v="1.5433949044586"/>
    <n v="4.01838853503185"/>
    <n v="2.183"/>
    <n v="1.83538853503185"/>
    <n v="1.83538853503185"/>
    <n v="5.14"/>
    <n v="0.33"/>
    <n v="5.56178343949045"/>
    <n v="0.33"/>
    <n v="5.56178343949045"/>
    <n v="1.2"/>
    <n v="6.168"/>
    <n v="0"/>
    <n v="0.08205903492032"/>
    <s v="DENTRO DA META"/>
    <x v="0"/>
    <n v="0.42178343949045"/>
    <n v="1.2"/>
    <n v="2.96"/>
    <n v="2.183"/>
    <n v="5.5617834394904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68"/>
    <n v="730302"/>
    <n v="7896228101093"/>
    <s v="SPAGHETTI MASSA LEVE 500G"/>
    <x v="2"/>
    <n v="1990"/>
    <s v="MACARRAO"/>
    <s v="1902.11.00"/>
    <s v="UN"/>
    <n v="2"/>
    <n v="0"/>
    <s v="PRODUTO"/>
    <s v="27.152.731/0001-09"/>
    <n v="5.24"/>
    <n v="1.3755"/>
    <m/>
    <m/>
    <m/>
    <m/>
    <n v="3.8645"/>
    <n v="0.0102"/>
    <n v="0.0048"/>
    <n v="0.17"/>
    <n v="0.0165"/>
    <n v="0.076"/>
    <n v="0.2775"/>
    <n v="2"/>
    <n v="19.69171974522294"/>
    <n v="2.73222611464968"/>
    <n v="7.11363375796179"/>
    <n v="3.8645"/>
    <n v="3.24913375796179"/>
    <n v="6.49826751592357"/>
    <n v="8.99"/>
    <n v="0.33"/>
    <n v="9.84585987261147"/>
    <n v="0.33"/>
    <n v="9.84585987261147"/>
    <n v="1.2"/>
    <n v="10.788"/>
    <n v="0"/>
    <n v="0.09520132064644"/>
    <s v="DENTRO DA META"/>
    <x v="0"/>
    <n v="0.85585987261147"/>
    <n v="1.2"/>
    <n v="10.48"/>
    <n v="7.729"/>
    <n v="19.6917197452229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72"/>
    <n v="7978"/>
    <n v="7894904007974"/>
    <s v="STROGONOFF DE FRANGO SEARA 500G"/>
    <x v="4"/>
    <n v="2790"/>
    <s v="PRATOS PRONTOS DIVERSOS"/>
    <s v="1602.32.20"/>
    <s v="UN"/>
    <n v="6"/>
    <n v="4"/>
    <s v="PRODUTO"/>
    <s v="83.044.016/0054-35"/>
    <m/>
    <n v="0"/>
    <m/>
    <m/>
    <m/>
    <m/>
    <n v="0"/>
    <n v="0.0102"/>
    <n v="0.0048"/>
    <n v="0.17"/>
    <n v="0.0165"/>
    <n v="0.076"/>
    <n v="0.2775"/>
    <n v="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73"/>
    <n v="2250"/>
    <n v="7899916900329"/>
    <s v="SUCO NATURAL ONE  LARANJA 300ML"/>
    <x v="2"/>
    <n v="3910"/>
    <s v="SUCOS NATURAIS"/>
    <s v="2009.12.00"/>
    <s v="UN"/>
    <n v="1"/>
    <n v="0"/>
    <s v="PRODUTO"/>
    <s v="27.152.731/0001-09"/>
    <n v="4.08"/>
    <n v="1.071"/>
    <m/>
    <m/>
    <m/>
    <m/>
    <n v="3.009"/>
    <n v="0.0102"/>
    <n v="0.0048"/>
    <n v="0.17"/>
    <n v="0.0165"/>
    <n v="0.076"/>
    <n v="0.2775"/>
    <n v="1"/>
    <n v="7.66624203821656"/>
    <n v="2.1273821656051"/>
    <n v="5.53885987261147"/>
    <n v="3.009"/>
    <n v="2.52985987261147"/>
    <n v="2.52985987261147"/>
    <n v="6.19"/>
    <n v="0.33"/>
    <n v="7.66624203821656"/>
    <n v="0.33"/>
    <n v="7.66624203821656"/>
    <n v="1.2"/>
    <n v="7.428"/>
    <n v="0"/>
    <n v="0.23848821295906"/>
    <s v="DENTRO DA META"/>
    <x v="1"/>
    <n v="1.47624203821656"/>
    <n v="1.2"/>
    <n v="4.08"/>
    <n v="3.009"/>
    <n v="7.6662420382165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74"/>
    <n v="2247"/>
    <n v="7899916904617"/>
    <s v="SUCO NATURAL ONE  LARANJA AMB 300ML"/>
    <x v="2"/>
    <n v="3910"/>
    <s v="SUCOS NATURAIS"/>
    <s v="2009.12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75"/>
    <n v="2740"/>
    <n v="7899916907786"/>
    <s v="SUCO NATURAL ONE  LIMAO CSANT FIT 900ML"/>
    <x v="2"/>
    <n v="3910"/>
    <s v="SUCOS NATURAIS"/>
    <s v="2009.90.00"/>
    <s v="UN"/>
    <n v="1"/>
    <n v="0"/>
    <s v="PRODUTO"/>
    <s v="27.152.731/0001-09"/>
    <n v="9.63"/>
    <n v="2.527875"/>
    <m/>
    <m/>
    <m/>
    <m/>
    <n v="7.102125"/>
    <n v="0.0102"/>
    <n v="0.0048"/>
    <n v="0.17"/>
    <n v="0.0165"/>
    <n v="0.076"/>
    <n v="0.2775"/>
    <n v="1"/>
    <n v="18.09458598726115"/>
    <n v="5.02124761146497"/>
    <n v="13.07333837579618"/>
    <n v="7.102125"/>
    <n v="5.97121337579618"/>
    <n v="5.97121337579618"/>
    <n v="13.38"/>
    <n v="0.33"/>
    <n v="18.09458598726115"/>
    <n v="0.33"/>
    <n v="18.09458598726115"/>
    <n v="1.2"/>
    <n v="16.056"/>
    <n v="0"/>
    <n v="0.35236068664134"/>
    <s v="DENTRO DA META"/>
    <x v="1"/>
    <n v="4.71458598726115"/>
    <n v="1.2"/>
    <n v="9.63"/>
    <n v="7.102125"/>
    <n v="18.0945859872611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76"/>
    <n v="3229"/>
    <n v="7899916914920"/>
    <s v="SUCO NATURAL ONE ACEROLA 900ML"/>
    <x v="2"/>
    <n v="3910"/>
    <s v="SUCOS NATURAIS"/>
    <s v="2009.90.00"/>
    <s v="UN"/>
    <n v="1"/>
    <n v="0"/>
    <s v="PRODUTO"/>
    <s v="27.152.731/0001-09"/>
    <n v="9.63"/>
    <n v="2.527875"/>
    <m/>
    <m/>
    <m/>
    <m/>
    <n v="7.102125"/>
    <n v="0.0102"/>
    <n v="0.0048"/>
    <n v="0.17"/>
    <n v="0.0165"/>
    <n v="0.076"/>
    <n v="0.2775"/>
    <n v="1"/>
    <n v="18.09458598726115"/>
    <n v="5.02124761146497"/>
    <n v="13.07333837579618"/>
    <n v="7.102125"/>
    <n v="5.97121337579618"/>
    <n v="5.97121337579618"/>
    <n v="13.38"/>
    <n v="0.33"/>
    <n v="18.09458598726115"/>
    <n v="0.33"/>
    <n v="18.09458598726115"/>
    <n v="1.2"/>
    <n v="16.056"/>
    <n v="0"/>
    <n v="0.35236068664134"/>
    <s v="DENTRO DA META"/>
    <x v="1"/>
    <n v="4.71458598726115"/>
    <n v="1.2"/>
    <n v="9.63"/>
    <n v="7.102125"/>
    <n v="18.0945859872611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77"/>
    <n v="3166"/>
    <n v="7899916906437"/>
    <s v="SUCO NATURAL ONE CAJU AMB 900ML"/>
    <x v="2"/>
    <n v="3910"/>
    <s v="SUCOS NATURAIS"/>
    <s v="2009.9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78"/>
    <n v="3162"/>
    <n v="7899916906628"/>
    <s v="SUCO NATURAL ONE GOIABA 900ML"/>
    <x v="2"/>
    <n v="3910"/>
    <s v="SUCOS NATURAIS"/>
    <s v="2009.9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79"/>
    <n v="3191"/>
    <n v="7899916907069"/>
    <s v="SUCO NATURAL ONE LAR/MAMAO 900ML"/>
    <x v="2"/>
    <n v="3910"/>
    <s v="SUCOS NATURAIS"/>
    <s v="2009.9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80"/>
    <n v="2271"/>
    <n v="7899916900503"/>
    <s v="SUCO NATURAL ONE LARANJA 1,5L"/>
    <x v="2"/>
    <n v="3910"/>
    <s v="SUCOS NATURAIS"/>
    <s v="2009.12.00"/>
    <s v="UN"/>
    <n v="1"/>
    <n v="0"/>
    <s v="PRODUTO"/>
    <s v="27.152.731/0001-09"/>
    <n v="12.5"/>
    <n v="3.28125"/>
    <m/>
    <m/>
    <m/>
    <m/>
    <n v="9.21875"/>
    <n v="0.0102"/>
    <n v="0.0048"/>
    <n v="0.17"/>
    <n v="0.0165"/>
    <n v="0.076"/>
    <n v="0.2775"/>
    <n v="1"/>
    <n v="23.48726114649682"/>
    <n v="6.51771496815287"/>
    <n v="16.96954617834395"/>
    <n v="9.21875"/>
    <n v="7.75079617834395"/>
    <n v="7.75079617834395"/>
    <n v="14.41"/>
    <n v="0.33"/>
    <n v="23.48726114649682"/>
    <n v="0.33"/>
    <n v="23.48726114649682"/>
    <n v="1.2"/>
    <n v="17.292"/>
    <n v="0"/>
    <n v="0.62992790745988"/>
    <s v="DENTRO DA META"/>
    <x v="1"/>
    <n v="9.07726114649682"/>
    <n v="1.2"/>
    <n v="12.5"/>
    <n v="9.21875"/>
    <n v="23.4872611464968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81"/>
    <n v="3201"/>
    <n v="7899916907373"/>
    <s v="SUCO NATURAL ONE LARANJA 1,9L"/>
    <x v="2"/>
    <n v="3910"/>
    <s v="SUCOS NATURAIS"/>
    <s v="2009.89.21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82"/>
    <n v="1618"/>
    <n v="7898553442933"/>
    <s v="SUCO NATURAL ONE LARANJA 900ML"/>
    <x v="2"/>
    <n v="3910"/>
    <s v="SUCOS NATURAIS"/>
    <s v="2009.12.00"/>
    <s v="UN"/>
    <n v="1"/>
    <n v="0"/>
    <s v="PRODUTO"/>
    <s v="27.152.731/0001-09"/>
    <n v="8.08"/>
    <n v="2.121"/>
    <m/>
    <m/>
    <m/>
    <m/>
    <n v="5.959"/>
    <n v="0.0102"/>
    <n v="0.0048"/>
    <n v="0.17"/>
    <n v="0.0165"/>
    <n v="0.076"/>
    <n v="0.2775"/>
    <n v="1"/>
    <n v="15.18216560509554"/>
    <n v="4.21305095541401"/>
    <n v="10.96911464968153"/>
    <n v="5.959"/>
    <n v="5.01011464968153"/>
    <n v="5.01011464968153"/>
    <n v="11.92"/>
    <n v="0.33"/>
    <n v="15.18216560509554"/>
    <n v="0.33"/>
    <n v="15.18216560509554"/>
    <n v="1.2"/>
    <n v="14.304"/>
    <n v="0"/>
    <n v="0.27367161116573"/>
    <s v="DENTRO DA META"/>
    <x v="1"/>
    <n v="3.26216560509554"/>
    <n v="1.2"/>
    <n v="8.08"/>
    <n v="5.959"/>
    <n v="15.1821656050955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83"/>
    <n v="22500"/>
    <n v="7899916904778"/>
    <s v="SUCO NATURAL ONE LARANJA AMB 900ML"/>
    <x v="2"/>
    <n v="3910"/>
    <s v="SUCOS NATURAIS"/>
    <s v="2009.12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84"/>
    <n v="2503"/>
    <n v="7899916904853"/>
    <s v="SUCO NATURAL ONE LARANJA AMB1,5L"/>
    <x v="2"/>
    <n v="3910"/>
    <s v="SUCOS NATURAIS"/>
    <s v="2009.12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85"/>
    <n v="3102"/>
    <n v="7899916906000"/>
    <s v="SUCO NATURAL ONE LARANJA L6P5 180ML"/>
    <x v="2"/>
    <n v="3910"/>
    <s v="SUCOS NATURAIS"/>
    <s v="2009.12.00"/>
    <s v="UN"/>
    <n v="1"/>
    <n v="0"/>
    <s v="PRODUTO"/>
    <s v="27.152.731/0001-09"/>
    <n v="2.33"/>
    <n v="0.611625"/>
    <m/>
    <m/>
    <m/>
    <m/>
    <n v="1.718375"/>
    <n v="0.0102"/>
    <n v="0.0048"/>
    <n v="0.17"/>
    <n v="0.0165"/>
    <n v="0.076"/>
    <n v="0.2775"/>
    <n v="1"/>
    <n v="4.37802547770701"/>
    <n v="1.21490207006369"/>
    <n v="3.16312340764331"/>
    <n v="1.718375"/>
    <n v="1.44474840764331"/>
    <n v="1.44474840764331"/>
    <n v="3.09"/>
    <n v="0.33"/>
    <n v="4.37802547770701"/>
    <n v="0.33"/>
    <n v="4.37802547770701"/>
    <n v="1.2"/>
    <n v="3.708"/>
    <n v="0"/>
    <n v="0.41683672417702"/>
    <s v="DENTRO DA META"/>
    <x v="1"/>
    <n v="1.28802547770701"/>
    <n v="1.2"/>
    <n v="2.33"/>
    <n v="1.718375"/>
    <n v="4.37802547770701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86"/>
    <n v="3103"/>
    <n v="7899916906017"/>
    <s v="SUCO NATURAL ONE LARANJA L6P5 AMB 180ML"/>
    <x v="2"/>
    <n v="3910"/>
    <s v="SUCOS NATURAIS"/>
    <s v="2009.12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87"/>
    <n v="1620"/>
    <n v="7898553442957"/>
    <s v="SUCO NATURAL ONE LIMONADA 900ML"/>
    <x v="2"/>
    <n v="3910"/>
    <s v="SUCOS NATURAIS"/>
    <s v="2009.31.00"/>
    <s v="UN"/>
    <n v="1"/>
    <n v="0"/>
    <s v="PRODUTO"/>
    <s v="27.152.731/0001-09"/>
    <n v="9.63"/>
    <n v="2.527875"/>
    <m/>
    <m/>
    <m/>
    <m/>
    <n v="7.102125"/>
    <n v="0.0102"/>
    <n v="0.0048"/>
    <n v="0.17"/>
    <n v="0.0165"/>
    <n v="0.076"/>
    <n v="0.2775"/>
    <n v="1"/>
    <n v="18.09458598726115"/>
    <n v="5.02124761146497"/>
    <n v="13.07333837579618"/>
    <n v="7.102125"/>
    <n v="5.97121337579618"/>
    <n v="5.97121337579618"/>
    <n v="13.38"/>
    <n v="0.33"/>
    <n v="18.09458598726115"/>
    <n v="0.33"/>
    <n v="18.09458598726115"/>
    <n v="1.2"/>
    <n v="16.056"/>
    <n v="0"/>
    <n v="0.35236068664134"/>
    <s v="DENTRO DA META"/>
    <x v="1"/>
    <n v="4.71458598726115"/>
    <n v="1.2"/>
    <n v="9.63"/>
    <n v="7.102125"/>
    <n v="18.0945859872611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88"/>
    <n v="1619"/>
    <n v="7898553442940"/>
    <s v="SUCO NATURAL ONE MACA 900ML"/>
    <x v="2"/>
    <n v="3910"/>
    <s v="SUCOS NATURAIS"/>
    <s v="2009.71.00"/>
    <s v="UN"/>
    <n v="1"/>
    <n v="0"/>
    <s v="PRODUTO"/>
    <s v="27.152.731/0001-09"/>
    <n v="9.63"/>
    <n v="2.527875"/>
    <m/>
    <m/>
    <m/>
    <m/>
    <n v="7.102125"/>
    <n v="0.0102"/>
    <n v="0.0048"/>
    <n v="0.17"/>
    <n v="0.0165"/>
    <n v="0.076"/>
    <n v="0.2775"/>
    <n v="1"/>
    <n v="18.09458598726115"/>
    <n v="5.02124761146497"/>
    <n v="13.07333837579618"/>
    <n v="7.102125"/>
    <n v="5.97121337579618"/>
    <n v="5.97121337579618"/>
    <n v="13.38"/>
    <n v="0.33"/>
    <n v="18.09458598726115"/>
    <n v="0.33"/>
    <n v="18.09458598726115"/>
    <n v="1.2"/>
    <n v="16.056"/>
    <n v="0"/>
    <n v="0.35236068664134"/>
    <s v="DENTRO DA META"/>
    <x v="1"/>
    <n v="4.71458598726115"/>
    <n v="1.2"/>
    <n v="9.63"/>
    <n v="7.102125"/>
    <n v="18.0945859872611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89"/>
    <n v="22496"/>
    <n v="7899916904815"/>
    <s v="SUCO NATURAL ONE MACA AMB 900ML"/>
    <x v="2"/>
    <n v="3910"/>
    <s v="SUCOS NATURAIS"/>
    <s v="2009.71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90"/>
    <n v="3108"/>
    <n v="7899916905980"/>
    <s v="SUCO NATURAL ONE MACA L6P5 180ML"/>
    <x v="2"/>
    <n v="3910"/>
    <s v="SUCOS NATURAIS"/>
    <s v="2009.71.00"/>
    <s v="UN"/>
    <n v="1"/>
    <n v="0"/>
    <s v="PRODUTO"/>
    <s v="27.152.731/0001-09"/>
    <n v="2.52"/>
    <n v="0.6615"/>
    <m/>
    <m/>
    <m/>
    <m/>
    <n v="1.8585"/>
    <n v="0.0102"/>
    <n v="0.0048"/>
    <n v="0.17"/>
    <n v="0.0165"/>
    <n v="0.076"/>
    <n v="0.2775"/>
    <n v="1"/>
    <n v="4.73503184713376"/>
    <n v="1.31397133757962"/>
    <n v="3.42106050955414"/>
    <n v="1.8585"/>
    <n v="1.56256050955414"/>
    <n v="1.56256050955414"/>
    <n v="3.28"/>
    <n v="0.33"/>
    <n v="4.73503184713376"/>
    <n v="0.33"/>
    <n v="4.73503184713376"/>
    <n v="1.2"/>
    <n v="3.936"/>
    <n v="0"/>
    <n v="0.44360727046761"/>
    <s v="DENTRO DA META"/>
    <x v="1"/>
    <n v="1.45503184713376"/>
    <n v="1.2"/>
    <n v="2.52"/>
    <n v="1.8585"/>
    <n v="4.7350318471337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91"/>
    <n v="3112"/>
    <n v="7899916906055"/>
    <s v="SUCO NATURAL ONE MACA L6P5 AMB 180ML"/>
    <x v="2"/>
    <n v="3910"/>
    <s v="SUCOS NATURAIS"/>
    <s v="2009.71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92"/>
    <n v="1642"/>
    <n v="7898553443862"/>
    <s v="SUCO NATURAL ONE MANGA BLEND 900ML"/>
    <x v="2"/>
    <n v="3910"/>
    <s v="SUCOS NATURAIS"/>
    <s v="2009.9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93"/>
    <n v="22992"/>
    <n v="7899916912902"/>
    <s v="SUCO NATURAL ONE PESSEGO AMB 900ML"/>
    <x v="2"/>
    <n v="3910"/>
    <s v="SUCOS NATURAIS"/>
    <s v="2009.89.9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94"/>
    <n v="2273"/>
    <n v="7899916900527"/>
    <s v="SUCO NATURAL ONE UVA BLEND 1,5L"/>
    <x v="2"/>
    <n v="3910"/>
    <s v="SUCOS NATURAIS"/>
    <s v="2009.9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95"/>
    <n v="2252"/>
    <n v="7899916900343"/>
    <s v="SUCO NATURAL ONE UVA BLEND 300ML"/>
    <x v="2"/>
    <n v="3910"/>
    <s v="SUCOS NATURAIS"/>
    <s v="2009.90.00"/>
    <s v="UN"/>
    <n v="1"/>
    <n v="0"/>
    <s v="PRODUTO"/>
    <s v="27.152.731/0001-09"/>
    <n v="4.1"/>
    <n v="1.07625"/>
    <m/>
    <m/>
    <m/>
    <m/>
    <n v="3.02375"/>
    <n v="0.0102"/>
    <n v="0.0048"/>
    <n v="0.17"/>
    <n v="0.0165"/>
    <n v="0.076"/>
    <n v="0.2775"/>
    <n v="1"/>
    <n v="7.70382165605096"/>
    <n v="2.13781050955414"/>
    <n v="5.56601114649682"/>
    <n v="3.02375"/>
    <n v="2.54226114649682"/>
    <n v="2.54226114649682"/>
    <n v="6.19"/>
    <n v="0.33"/>
    <n v="7.70382165605096"/>
    <n v="0.33"/>
    <n v="7.70382165605096"/>
    <n v="1.2"/>
    <n v="7.428"/>
    <n v="0"/>
    <n v="0.24455923361082"/>
    <s v="DENTRO DA META"/>
    <x v="1"/>
    <n v="1.51382165605096"/>
    <n v="1.2"/>
    <n v="4.1"/>
    <n v="3.02375"/>
    <n v="7.7038216560509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96"/>
    <n v="1681"/>
    <n v="7898553445613"/>
    <s v="SUCO NATURAL ONE UVA BLEND 900ML"/>
    <x v="2"/>
    <n v="3910"/>
    <s v="SUCOS NATURAIS"/>
    <s v="2009.90.00"/>
    <s v="UN"/>
    <n v="1"/>
    <n v="0"/>
    <s v="PRODUTO"/>
    <s v="27.152.731/0001-09"/>
    <n v="9.63"/>
    <n v="2.527875"/>
    <m/>
    <m/>
    <m/>
    <m/>
    <n v="7.102125"/>
    <n v="0.0102"/>
    <n v="0.0048"/>
    <n v="0.17"/>
    <n v="0.0165"/>
    <n v="0.076"/>
    <n v="0.2775"/>
    <n v="1"/>
    <n v="18.09458598726115"/>
    <n v="5.02124761146497"/>
    <n v="13.07333837579618"/>
    <n v="7.102125"/>
    <n v="5.97121337579618"/>
    <n v="5.97121337579618"/>
    <n v="13.38"/>
    <n v="0.33"/>
    <n v="18.09458598726115"/>
    <n v="0.33"/>
    <n v="18.09458598726115"/>
    <n v="1.2"/>
    <n v="16.056"/>
    <n v="0"/>
    <n v="0.35236068664134"/>
    <s v="DENTRO DA META"/>
    <x v="1"/>
    <n v="4.71458598726115"/>
    <n v="1.2"/>
    <n v="9.63"/>
    <n v="7.102125"/>
    <n v="18.0945859872611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97"/>
    <n v="2502"/>
    <n v="7899916904877"/>
    <s v="SUCO NATURAL ONE UVA BLEND AMB 1,5L"/>
    <x v="2"/>
    <n v="3910"/>
    <s v="SUCOS NATURAIS"/>
    <s v="2009.9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98"/>
    <n v="2435"/>
    <n v="7899916904716"/>
    <s v="SUCO NATURAL ONE UVA BLEND AMB 300ML"/>
    <x v="2"/>
    <n v="3910"/>
    <s v="SUCOS NATURAIS"/>
    <s v="2009.9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499"/>
    <n v="22499"/>
    <n v="7899916904839"/>
    <s v="SUCO NATURAL ONE UVA BLEND AMB 900ML"/>
    <x v="2"/>
    <n v="3910"/>
    <s v="SUCOS NATURAIS"/>
    <s v="2009.9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500"/>
    <n v="3106"/>
    <n v="7899916905966"/>
    <s v="SUCO NATURAL ONE UVA BLEND L6P5 180ML"/>
    <x v="2"/>
    <n v="3910"/>
    <s v="SUCOS NATURAIS"/>
    <s v="2009.90.00"/>
    <s v="UN"/>
    <n v="1"/>
    <n v="0"/>
    <s v="PRODUTO"/>
    <s v="27.152.731/0001-09"/>
    <n v="2.52"/>
    <n v="0.6615"/>
    <m/>
    <m/>
    <m/>
    <m/>
    <n v="1.8585"/>
    <n v="0.0102"/>
    <n v="0.0048"/>
    <n v="0.17"/>
    <n v="0.0165"/>
    <n v="0.076"/>
    <n v="0.2775"/>
    <n v="1"/>
    <n v="4.73503184713376"/>
    <n v="1.31397133757962"/>
    <n v="3.42106050955414"/>
    <n v="1.8585"/>
    <n v="1.56256050955414"/>
    <n v="1.56256050955414"/>
    <n v="3.28"/>
    <n v="0.33"/>
    <n v="4.73503184713376"/>
    <n v="0.33"/>
    <n v="4.73503184713376"/>
    <n v="1.2"/>
    <n v="3.936"/>
    <n v="0"/>
    <n v="0.44360727046761"/>
    <s v="DENTRO DA META"/>
    <x v="1"/>
    <n v="1.45503184713376"/>
    <n v="1.2"/>
    <n v="2.52"/>
    <n v="1.8585"/>
    <n v="4.7350318471337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501"/>
    <n v="3110"/>
    <n v="7899916906031"/>
    <s v="SUCO NATURAL ONE UVA L6P5 AMB 180ML"/>
    <x v="2"/>
    <n v="3910"/>
    <s v="SUCOS NATURAIS"/>
    <s v="2009.90.00"/>
    <s v="UN"/>
    <n v="1"/>
    <n v="0"/>
    <s v="PRODUTO"/>
    <n v="271527310001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502"/>
    <n v="720304"/>
    <n v="7896228101444"/>
    <s v="TALHARIM INTEG MASSA LEVE 500G"/>
    <x v="2"/>
    <n v="1990"/>
    <s v="MACARRAO"/>
    <s v="1902.11.00"/>
    <s v="UN"/>
    <n v="2"/>
    <n v="0"/>
    <s v="PRODUTO"/>
    <s v="27.152.731/0001-09"/>
    <n v="7.09"/>
    <n v="1.861125"/>
    <m/>
    <m/>
    <m/>
    <m/>
    <n v="5.228875"/>
    <n v="0.0102"/>
    <n v="0.0048"/>
    <n v="0.17"/>
    <n v="0.0165"/>
    <n v="0.076"/>
    <n v="0.2775"/>
    <n v="2"/>
    <n v="26.64394904458599"/>
    <n v="3.69684792993631"/>
    <n v="9.62512659235669"/>
    <n v="5.228875"/>
    <n v="4.39625159235669"/>
    <n v="8.79250318471338"/>
    <n v="10.27"/>
    <n v="0.33"/>
    <n v="13.321974522293"/>
    <n v="0.33"/>
    <n v="13.321974522293"/>
    <n v="1.2"/>
    <n v="12.324"/>
    <n v="0"/>
    <n v="0.29717376069065"/>
    <s v="DENTRO DA META"/>
    <x v="1"/>
    <n v="3.051974522293"/>
    <n v="1.2"/>
    <n v="14.18"/>
    <n v="10.45775"/>
    <n v="26.6439490445859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503"/>
    <n v="720302"/>
    <n v="7896228100607"/>
    <s v="TALHARIM MASSA LEVE 500G"/>
    <x v="2"/>
    <n v="1990"/>
    <s v="MACARRAO"/>
    <s v="1902.11.00"/>
    <s v="UN"/>
    <n v="2"/>
    <n v="0"/>
    <s v="PRODUTO"/>
    <s v="27.152.731/0001-09"/>
    <n v="5.24"/>
    <n v="1.3755"/>
    <m/>
    <m/>
    <m/>
    <m/>
    <n v="3.8645"/>
    <n v="0.0102"/>
    <n v="0.0048"/>
    <n v="0.17"/>
    <n v="0.0165"/>
    <n v="0.076"/>
    <n v="0.2775"/>
    <n v="2"/>
    <n v="19.69171974522294"/>
    <n v="2.73222611464968"/>
    <n v="7.11363375796179"/>
    <n v="3.8645"/>
    <n v="3.24913375796179"/>
    <n v="6.49826751592357"/>
    <n v="8.99"/>
    <n v="0.33"/>
    <n v="9.84585987261147"/>
    <n v="0.33"/>
    <n v="9.84585987261147"/>
    <n v="1.2"/>
    <n v="10.788"/>
    <n v="0"/>
    <n v="0.09520132064644"/>
    <s v="DENTRO DA META"/>
    <x v="0"/>
    <n v="0.85585987261147"/>
    <n v="1.2"/>
    <n v="10.48"/>
    <n v="7.729"/>
    <n v="19.6917197452229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509"/>
    <n v="577898"/>
    <n v="7894904577897"/>
    <s v="TEKITOS SEARA QUEIJO/OREGANO 300G"/>
    <x v="4"/>
    <n v="310"/>
    <s v="AVES CONGELADAS"/>
    <s v="1602.32.30"/>
    <s v="UN"/>
    <n v="16"/>
    <n v="4"/>
    <s v="PRODUTO"/>
    <s v="83.044.016/0054-35"/>
    <m/>
    <n v="0"/>
    <m/>
    <m/>
    <m/>
    <m/>
    <n v="0"/>
    <n v="0.0102"/>
    <n v="0.0048"/>
    <n v="0.17"/>
    <n v="0.0165"/>
    <n v="0.076"/>
    <n v="0.2775"/>
    <n v="1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510"/>
    <n v="578207"/>
    <n v="7894904578207"/>
    <s v="TEXAS BURGER FRANGO SEARA 56G"/>
    <x v="4"/>
    <n v="310"/>
    <s v="AVES CONGELADAS"/>
    <s v="1602.32.10"/>
    <s v="UN"/>
    <n v="36"/>
    <n v="4"/>
    <s v="PRODUTO"/>
    <s v="83.044.016/0054-35"/>
    <m/>
    <n v="0"/>
    <m/>
    <m/>
    <m/>
    <m/>
    <n v="0"/>
    <n v="0.0102"/>
    <n v="0.0048"/>
    <n v="0.17"/>
    <n v="0.0165"/>
    <n v="0.076"/>
    <n v="0.2775"/>
    <n v="36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514"/>
    <n v="1712"/>
    <n v="7898553446986"/>
    <s v="VEGGIES NATURAL ONE BETERRABA 900ML"/>
    <x v="2"/>
    <n v="3910"/>
    <s v="SUCOS NATURAIS"/>
    <s v="2009.90.00"/>
    <s v="UN"/>
    <n v="1"/>
    <n v="0"/>
    <s v="PRODUTO"/>
    <s v="27.152.731/0001-09"/>
    <n v="9.63"/>
    <n v="2.527875"/>
    <m/>
    <m/>
    <m/>
    <m/>
    <n v="7.102125"/>
    <n v="0.0102"/>
    <n v="0.0048"/>
    <n v="0.17"/>
    <n v="0.0165"/>
    <n v="0.076"/>
    <n v="0.2775"/>
    <n v="1"/>
    <n v="18.09458598726115"/>
    <n v="5.02124761146497"/>
    <n v="13.07333837579618"/>
    <n v="7.102125"/>
    <n v="5.97121337579618"/>
    <n v="5.97121337579618"/>
    <n v="13.38"/>
    <n v="0.33"/>
    <n v="18.09458598726115"/>
    <n v="0.33"/>
    <n v="18.09458598726115"/>
    <n v="1.2"/>
    <n v="16.056"/>
    <n v="0"/>
    <n v="0.35236068664134"/>
    <s v="DENTRO DA META"/>
    <x v="1"/>
    <n v="4.71458598726115"/>
    <n v="1.2"/>
    <n v="9.63"/>
    <n v="7.102125"/>
    <n v="18.0945859872611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515"/>
    <n v="1711"/>
    <n v="7898553446979"/>
    <s v="VEGGIES NATURAL ONE LIMAO 900ML"/>
    <x v="2"/>
    <n v="3910"/>
    <s v="SUCOS NATURAIS"/>
    <s v="2009.90.00"/>
    <s v="UN"/>
    <n v="1"/>
    <n v="0"/>
    <s v="PRODUTO"/>
    <s v="27.152.731/0001-09"/>
    <n v="9.63"/>
    <n v="2.527875"/>
    <m/>
    <m/>
    <m/>
    <m/>
    <n v="7.102125"/>
    <n v="0.0102"/>
    <n v="0.0048"/>
    <n v="0.17"/>
    <n v="0.0165"/>
    <n v="0.076"/>
    <n v="0.2775"/>
    <n v="1"/>
    <n v="18.09458598726115"/>
    <n v="5.02124761146497"/>
    <n v="13.07333837579618"/>
    <n v="7.102125"/>
    <n v="5.97121337579618"/>
    <n v="5.97121337579618"/>
    <n v="13.38"/>
    <n v="0.33"/>
    <n v="18.09458598726115"/>
    <n v="0.33"/>
    <n v="18.09458598726115"/>
    <n v="1.2"/>
    <n v="16.056"/>
    <n v="0"/>
    <n v="0.35236068664134"/>
    <s v="DENTRO DA META"/>
    <x v="1"/>
    <n v="4.71458598726115"/>
    <n v="1.2"/>
    <n v="9.63"/>
    <n v="7.102125"/>
    <n v="18.0945859872611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000"/>
    <n v="70000"/>
    <n v="7891331014469"/>
    <s v="BARRA DE CEREAL 528G COCO/CHOC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01"/>
    <n v="70001"/>
    <n v="7891331010539"/>
    <s v="BARRA DE CEREAL 528G MOR/CHOC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02"/>
    <n v="70002"/>
    <n v="7891331014483"/>
    <s v="BARRA DE CEREAL 528G F.VERM/COOCKIE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03"/>
    <n v="70003"/>
    <n v="7891331010492"/>
    <s v="BARRA DE CEREAL 528G AVELA/CHOC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04"/>
    <n v="70004"/>
    <n v="7891331010515"/>
    <s v="BARRA DE CEREAL 528G AVEIA/BAN/MEL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05"/>
    <n v="70005"/>
    <n v="7891331008369"/>
    <s v="BARRA DE CEREAL 528G BOLO CHOC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06"/>
    <n v="70006"/>
    <n v="7891331014506"/>
    <s v="BARRA DE CEREAL 528G CAST.CAJU/CHOC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07"/>
    <n v="70100"/>
    <n v="7891331014452"/>
    <s v="BARRA DE CEREAL SM COCO/CHOC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08"/>
    <n v="70101"/>
    <n v="7891331010560"/>
    <s v="BARRA DE CEREAL SM MOR/CHOC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09"/>
    <n v="70102"/>
    <n v="7891331014476"/>
    <s v="BARRA DE CEREAL SM F.VERM/COOCKIE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10"/>
    <n v="70103"/>
    <n v="7891331010546"/>
    <s v="BARRA DE CEREAL SM AVELA/CHOC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11"/>
    <n v="70104"/>
    <n v="7891331010553"/>
    <s v="BARRA DE CEREAL SM AVEIA/BAN/MEL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12"/>
    <n v="70105"/>
    <n v="7891331008352"/>
    <s v="BARRA DE CEREAL SM BOLO CHOC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13"/>
    <n v="70106"/>
    <n v="7891331014490"/>
    <s v="BARRA DE CEREAL SM CAST.CAJU/CHOC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14"/>
    <n v="70201"/>
    <n v="7891331203849"/>
    <s v="BARRA DE CEREAL  MUITO MAIS DP CAST. PARA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15"/>
    <n v="70202"/>
    <n v="7891331010089"/>
    <s v="BARRA DE CEREAL  MAIS DP TRUFA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16"/>
    <n v="70203"/>
    <n v="7891331203856"/>
    <s v="BARRA DE CEREAL  MUITO MAIS DP BANANA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17"/>
    <n v="70301"/>
    <n v="7891331005177"/>
    <s v="BARRA DE CEREAL  MUITO MAIS SM CAST. PARA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18"/>
    <n v="70302"/>
    <n v="7891331010072"/>
    <s v="BARRA DE CEREAL MUITO MAIS SM TRUFA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19"/>
    <n v="70303"/>
    <n v="7891331001100"/>
    <s v="BARRA DE CEREAL MUITO MAIS SM BANANA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20"/>
    <n v="70400"/>
    <n v="7891331002848"/>
    <s v="BARRA DE CEREAL  FRUTAS DP BAN/CHOC"/>
    <x v="12"/>
    <n v="2280"/>
    <s v="MERCEARIA"/>
    <s v="1806.31.2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21"/>
    <n v="70401"/>
    <n v="7891331010645"/>
    <s v="BARRA DE CEREAL  FRUTAS DP MOR/CHOC"/>
    <x v="12"/>
    <n v="2280"/>
    <s v="MERCEARIA"/>
    <s v="1806.31.2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22"/>
    <n v="70402"/>
    <n v="7891331014117"/>
    <s v="BARRA DE CEREAL  FRUTAS DP COCO/CHOC"/>
    <x v="12"/>
    <n v="2280"/>
    <s v="MERCEARIA"/>
    <s v="1806.31.2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23"/>
    <n v="70404"/>
    <n v="7891331008048"/>
    <s v="BARRA DE CEREAL  FRUTAS DP AMEIXA/CHOC"/>
    <x v="12"/>
    <n v="2280"/>
    <s v="MERCEARIA"/>
    <s v="1806.31.2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24"/>
    <n v="70500"/>
    <n v="7891331002831"/>
    <s v="BARRA DE CEREAL  FRUTAS SM BAN/CHOC"/>
    <x v="12"/>
    <n v="2280"/>
    <s v="MERCEARIA"/>
    <s v="1806.31.2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25"/>
    <n v="70501"/>
    <n v="7891331010638"/>
    <s v="BARRA DE CEREAL  FRUTAS SM MOR/CHOC"/>
    <x v="12"/>
    <n v="2280"/>
    <s v="MERCEARIA"/>
    <s v="1806.31.2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26"/>
    <n v="70502"/>
    <n v="7891331014100"/>
    <s v="BARRA DE CEREAL  FRUTAS SM COCO/CHOC"/>
    <x v="12"/>
    <n v="2280"/>
    <s v="MERCEARIA"/>
    <s v="1806.31.2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27"/>
    <n v="70504"/>
    <n v="7891331002978"/>
    <s v="BARRA DE CEREAL  FRUTAS SM AMEIXA/CHOC"/>
    <x v="12"/>
    <n v="2280"/>
    <s v="MERCEARIA"/>
    <s v="1806.31.2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28"/>
    <n v="70600"/>
    <n v="7891331014780"/>
    <s v="BARRA DE CEREAL  NUTS DP SEMENTES"/>
    <x v="12"/>
    <n v="2280"/>
    <s v="MERCEARIA"/>
    <s v="2008.19.0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29"/>
    <n v="70601"/>
    <n v="7891331014841"/>
    <s v="BARRA DE CEREAL  NUTS DP MORANGO"/>
    <x v="12"/>
    <n v="2280"/>
    <s v="MERCEARIA"/>
    <s v="2008.19.0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30"/>
    <n v="70602"/>
    <n v="7891331014810"/>
    <s v="BARRA DE CEREAL  NUTS DP DAMASCO"/>
    <x v="12"/>
    <n v="2280"/>
    <s v="MERCEARIA"/>
    <s v="2008.19.0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31"/>
    <n v="70603"/>
    <n v="7891331015022"/>
    <s v="BARRA DE CEREAL  NUTS DP ORIGINAL"/>
    <x v="12"/>
    <n v="2280"/>
    <s v="MERCEARIA"/>
    <s v="2008.19.0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32"/>
    <n v="70700"/>
    <n v="7891331014797"/>
    <s v="BARRA DE CEREAL NUTS SM SEMENTES"/>
    <x v="12"/>
    <n v="2280"/>
    <s v="MERCEARIA"/>
    <s v="2008.19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33"/>
    <n v="70701"/>
    <n v="7891331014858"/>
    <s v="BARRA DE CEREAL  NUTS SM MORANGO"/>
    <x v="12"/>
    <n v="2280"/>
    <s v="MERCEARIA"/>
    <s v="2008.19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34"/>
    <n v="70702"/>
    <n v="7891331014827"/>
    <s v="BARRA DE CEREAL  NUTS SM DAMASCO"/>
    <x v="12"/>
    <n v="2280"/>
    <s v="MERCEARIA"/>
    <s v="2008.19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35"/>
    <n v="70703"/>
    <n v="7891331015039"/>
    <s v="BARRA DE CEREAL  NUTS SM ORIGINAL"/>
    <x v="12"/>
    <n v="2280"/>
    <s v="MERCEARIA"/>
    <s v="2008.19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36"/>
    <n v="71000"/>
    <n v="7891331010577"/>
    <s v="BARRA DE CEREAL  AVEIA 170G FLOCOS"/>
    <x v="12"/>
    <n v="2280"/>
    <s v="MERCEARIA"/>
    <s v="1104.12.0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37"/>
    <n v="71001"/>
    <n v="7891331010584"/>
    <s v="BARRA DE CEREAL  AVEIA 170G FLOCOS/FINO"/>
    <x v="12"/>
    <n v="2280"/>
    <s v="MERCEARIA"/>
    <s v="1104.12.0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38"/>
    <n v="71002"/>
    <n v="7891331015923"/>
    <s v="BARRA DE CEREAL  AVEIA 170G OAT BRAN"/>
    <x v="12"/>
    <n v="2280"/>
    <s v="MERCEARIA"/>
    <s v="1104.12.0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39"/>
    <n v="71003"/>
    <n v="7891331015916"/>
    <s v="BARRA DE CEREAL  AVEIA 170G FLOCOS ORGANIC"/>
    <x v="12"/>
    <n v="2280"/>
    <s v="MERCEARIA"/>
    <s v="1104.12.0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40"/>
    <n v="71300"/>
    <n v="7891331015053"/>
    <s v="BARRA DE CEREAL  NPROTEIN DP CHOCOLATE"/>
    <x v="12"/>
    <n v="2280"/>
    <s v="MERCEARIA"/>
    <s v="2106.90.3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41"/>
    <n v="71301"/>
    <n v="7891331015077"/>
    <s v="BARRA DE CEREAL  NPROTEIN DP BANANA"/>
    <x v="12"/>
    <n v="2280"/>
    <s v="MERCEARIA"/>
    <s v="2106.90.3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42"/>
    <n v="71302"/>
    <n v="7891331015091"/>
    <s v="BARRA DE CEREAL  NPROTEIN DP VANILLA"/>
    <x v="12"/>
    <n v="2280"/>
    <s v="MERCEARIA"/>
    <s v="2106.90.3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43"/>
    <n v="71400"/>
    <n v="7891331015060"/>
    <s v="BARRA DE CEREAL NPROTEIN SM CHOCOLATE"/>
    <x v="12"/>
    <n v="2280"/>
    <s v="MERCEARIA"/>
    <s v="2106.90.3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44"/>
    <n v="71401"/>
    <n v="7891331015084"/>
    <s v="BARRA DE CEREAL  NPROTEIN SM BANANA"/>
    <x v="12"/>
    <n v="2280"/>
    <s v="MERCEARIA"/>
    <s v="2106.90.3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45"/>
    <n v="71402"/>
    <n v="7891331015107"/>
    <s v="BARRA DE CEREAL  NPROTEIN SM VANILLA"/>
    <x v="12"/>
    <n v="2280"/>
    <s v="MERCEARIA"/>
    <s v="2106.90.3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46"/>
    <n v="71701"/>
    <n v="7891331015732"/>
    <s v="BARRA DE CEREAL   ZERO SM 66G MORANGO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47"/>
    <n v="71800"/>
    <n v="7891331015701"/>
    <s v="BARRA DE CEREAL  ZERO DP 528G BANANA CANELA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48"/>
    <n v="71801"/>
    <n v="7891331015725"/>
    <s v="BARRA DE CEREAL  ZERO DP 528G MORANGO"/>
    <x v="12"/>
    <n v="2280"/>
    <s v="MERCEARIA"/>
    <s v="1904.20.0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49"/>
    <n v="71900"/>
    <n v="7891331014353"/>
    <s v="MINGAU NUTRIBOM 180G BAN/MACA"/>
    <x v="7"/>
    <n v="3610"/>
    <s v="ALIMENTAÇAO"/>
    <s v="1901.10.9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50"/>
    <n v="71901"/>
    <n v="7891331015978"/>
    <s v="MINGAU NUTRIBOM 180G VEGETAIS"/>
    <x v="7"/>
    <n v="3610"/>
    <s v="ALIMENTAÇAO"/>
    <s v="1901.10.90"/>
    <s v="UN"/>
    <n v="24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51"/>
    <n v="72100"/>
    <n v="7891331015879"/>
    <s v="FARINHA LACTEA 210G ."/>
    <x v="7"/>
    <n v="3610"/>
    <s v="ALIMENTAÇAO"/>
    <s v="1901.10.9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52"/>
    <n v="72400"/>
    <n v="7891331015930"/>
    <s v="MINGAU NUTRIBOM 600G AVEIA / ARROZ"/>
    <x v="7"/>
    <n v="3610"/>
    <s v="ALIMENTAÇAO"/>
    <s v="1901.10.9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53"/>
    <n v="72401"/>
    <n v="7891331015947"/>
    <s v="MINGAU NUTRIBOM 600G MULTICEREAIS"/>
    <x v="7"/>
    <n v="3610"/>
    <s v="ALIMENTAÇAO"/>
    <s v="1901.10.9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54"/>
    <n v="200000"/>
    <n v="7897173093358"/>
    <s v="BOLO CASA SUICA PREMIUM 270G AVELA/CHOC"/>
    <x v="13"/>
    <n v="550"/>
    <s v="BOLOS"/>
    <s v="1905.20.9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55"/>
    <n v="200001"/>
    <n v="7897173093365"/>
    <s v="BOLO CASA SUICA PREMIUM 270G NOZES"/>
    <x v="13"/>
    <n v="550"/>
    <s v="BOLOS"/>
    <s v="1905.20.9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56"/>
    <n v="200002"/>
    <n v="7897173093341"/>
    <s v="BOLO CASA SUICA PREMIUM 270G AMENDOAS"/>
    <x v="13"/>
    <n v="550"/>
    <s v="BOLOS"/>
    <s v="1905.20.9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57"/>
    <n v="200100"/>
    <n v="7897173002015"/>
    <s v="BOLO CASA SUICA CAFE DA MANHA 250G MESCLADO"/>
    <x v="13"/>
    <n v="550"/>
    <s v="BOLOS"/>
    <s v="1905.20.90"/>
    <s v="UN"/>
    <n v="20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58"/>
    <n v="200101"/>
    <n v="7897173002039"/>
    <s v="BOLO CASA SUICA CAFE DA MANHA 250G LARANJA"/>
    <x v="13"/>
    <n v="550"/>
    <s v="BOLOS"/>
    <s v="1905.20.90"/>
    <s v="UN"/>
    <n v="20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59"/>
    <n v="200102"/>
    <n v="7897173002053"/>
    <s v="BOLO CASA SUICA CAFE DA MANHA 250G CHOCOLATE"/>
    <x v="13"/>
    <n v="550"/>
    <s v="BOLOS"/>
    <s v="1905.20.90"/>
    <s v="UN"/>
    <n v="20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60"/>
    <n v="200103"/>
    <n v="7897173095550"/>
    <s v="BOLO CASA SUICA CAFE DA MANHA 250G NAPOLITANO"/>
    <x v="13"/>
    <n v="550"/>
    <s v="BOLOS"/>
    <s v="1905.20.90"/>
    <s v="UN"/>
    <n v="20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61"/>
    <n v="200104"/>
    <n v="7897173095680"/>
    <s v="BOLO CASA SUICA CAFE DA MANHA 250G CENOURA CHOC"/>
    <x v="13"/>
    <n v="550"/>
    <s v="BOLOS"/>
    <s v="1905.20.90"/>
    <s v="UN"/>
    <n v="20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62"/>
    <n v="200105"/>
    <n v="7897173003722"/>
    <s v="BOLO CASA SUICA CAFE DA MANHA 250G GOTAS CHOC"/>
    <x v="13"/>
    <n v="550"/>
    <s v="BOLOS"/>
    <s v="1905.20.90"/>
    <s v="UN"/>
    <n v="20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63"/>
    <n v="200200"/>
    <n v="7897173001247"/>
    <s v="BOLO CASA SUICA ZERO 280G CHOCOLATE"/>
    <x v="13"/>
    <n v="550"/>
    <s v="BOLOS"/>
    <s v="1905.20.9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64"/>
    <n v="200201"/>
    <n v="7897173098735"/>
    <s v="BOLO CASA SUICA ZERO 280G LARANJA"/>
    <x v="13"/>
    <n v="550"/>
    <s v="BOLOS"/>
    <s v="1905.20.9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65"/>
    <n v="200202"/>
    <n v="7897173001254"/>
    <s v="BOLO CASA SUICA ZERO 280G NOZES"/>
    <x v="13"/>
    <n v="550"/>
    <s v="BOLOS"/>
    <s v="1905.20.90"/>
    <s v="UN"/>
    <n v="12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66"/>
    <n v="200300"/>
    <n v="7897173098858"/>
    <s v="BOLO CASA SUICA MONOPORCAO ZERO ACUCAR 35G NOZES"/>
    <x v="13"/>
    <n v="550"/>
    <s v="BOLOS"/>
    <s v="1905.20.90"/>
    <s v="UN"/>
    <n v="15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67"/>
    <n v="200301"/>
    <n v="7897173098865"/>
    <s v="BOLO CASA SUICA MONOPORCAO ZERO ACUCAR 35G CHOCOLATE"/>
    <x v="13"/>
    <n v="550"/>
    <s v="BOLOS"/>
    <s v="1905.20.90"/>
    <s v="UN"/>
    <n v="15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68"/>
    <n v="200302"/>
    <n v="7897173095710"/>
    <s v="BOLO CASA SUICA MONOPORCAO ZERO ACUCAR 35G LARAJ.ZLACTOSE"/>
    <x v="13"/>
    <n v="550"/>
    <s v="BOLOS"/>
    <s v="1905.20.90"/>
    <s v="UN"/>
    <n v="15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69"/>
    <n v="200303"/>
    <n v="7897173098841"/>
    <s v="BOLO CASA SUICA MONOPORCAO ZERO ACUCAR 35G CAST.PARA INT."/>
    <x v="13"/>
    <n v="550"/>
    <s v="BOLOS"/>
    <s v="1905.20.90"/>
    <s v="UN"/>
    <n v="15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70"/>
    <n v="200304"/>
    <n v="7897173098834"/>
    <s v="BOLO CASA SUICA MONOPORCAO ZERO ACUCAR 35G NOZES INTEGRAL"/>
    <x v="13"/>
    <n v="550"/>
    <s v="BOLOS"/>
    <s v="1905.20.90"/>
    <s v="UN"/>
    <n v="15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71"/>
    <n v="200400"/>
    <n v="7897173093280"/>
    <s v="BOLINHO TURMA DA MONICA 40G CENOURA CHOC"/>
    <x v="13"/>
    <n v="550"/>
    <s v="BOLOS"/>
    <s v="1905.20.90"/>
    <s v="UN"/>
    <n v="18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72"/>
    <n v="200401"/>
    <n v="7897173098933"/>
    <s v="BOLINHO TURMA DA MONICA 40G GOTAS CHOC"/>
    <x v="13"/>
    <n v="550"/>
    <s v="BOLOS"/>
    <s v="1905.20.90"/>
    <s v="UN"/>
    <n v="18"/>
    <n v="0"/>
    <s v="PRODUTO"/>
    <s v="00.226.383/0001-10"/>
    <n v="1.15"/>
    <n v="0.301875"/>
    <m/>
    <m/>
    <m/>
    <m/>
    <n v="0.848125"/>
    <n v="0.0102"/>
    <n v="0.0048"/>
    <n v="0.17"/>
    <n v="0.0165"/>
    <n v="0.076"/>
    <n v="0.2775"/>
    <n v="12"/>
    <n v="25.92993630573249"/>
    <n v="0.59962977707006"/>
    <n v="1.56119824840764"/>
    <n v="0.848125"/>
    <n v="0.71307324840764"/>
    <n v="8.55687898089172"/>
    <n v="5.725"/>
    <n v="0.33"/>
    <n v="2.16082802547771"/>
    <n v="0.33"/>
    <n v="2.16082802547771"/>
    <n v="1.2"/>
    <n v="6.87"/>
    <n v="0"/>
    <n v="-0.62256279030957"/>
    <s v="DENTRO DA META"/>
    <x v="0"/>
    <n v="-3.56417197452229"/>
    <n v="1.2"/>
    <n v="13.8"/>
    <n v="10.1775"/>
    <n v="25.9299363057324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073"/>
    <n v="200402"/>
    <n v="7897173098926"/>
    <s v="BOLINHO TURMA DA MONICA 40G CHOCOLATE"/>
    <x v="13"/>
    <n v="550"/>
    <s v="BOLOS"/>
    <s v="1905.20.90"/>
    <s v="UN"/>
    <n v="18"/>
    <n v="0"/>
    <s v="PRODUTO"/>
    <s v="00.226.383/0001-10"/>
    <n v="1.15"/>
    <n v="0.301875"/>
    <m/>
    <m/>
    <m/>
    <m/>
    <n v="0.848125"/>
    <n v="0.0102"/>
    <n v="0.0048"/>
    <n v="0.17"/>
    <n v="0.0165"/>
    <n v="0.076"/>
    <n v="0.2775"/>
    <n v="12"/>
    <n v="25.92993630573249"/>
    <n v="0.59962977707006"/>
    <n v="1.56119824840764"/>
    <n v="0.848125"/>
    <n v="0.71307324840764"/>
    <n v="8.55687898089172"/>
    <n v="5.725"/>
    <n v="0.33"/>
    <n v="2.16082802547771"/>
    <n v="0.33"/>
    <n v="2.16082802547771"/>
    <n v="1.2"/>
    <n v="6.87"/>
    <n v="0"/>
    <n v="-0.62256279030957"/>
    <s v="DENTRO DA META"/>
    <x v="0"/>
    <n v="-3.56417197452229"/>
    <n v="1.2"/>
    <n v="13.8"/>
    <n v="10.1775"/>
    <n v="25.9299363057324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074"/>
    <n v="200403"/>
    <n v="7897173098919"/>
    <s v="BOLINHO TURMA DA MONICA 40G BAUNILHA"/>
    <x v="13"/>
    <n v="550"/>
    <s v="BOLOS"/>
    <s v="1905.20.90"/>
    <s v="UN"/>
    <n v="18"/>
    <n v="0"/>
    <s v="PRODUTO"/>
    <s v="00.226.383/0001-10"/>
    <n v="1.15"/>
    <n v="0.301875"/>
    <m/>
    <m/>
    <m/>
    <m/>
    <n v="0.848125"/>
    <n v="0.0102"/>
    <n v="0.0048"/>
    <n v="0.17"/>
    <n v="0.0165"/>
    <n v="0.076"/>
    <n v="0.2775"/>
    <n v="12"/>
    <n v="25.92993630573249"/>
    <n v="0.59962977707006"/>
    <n v="1.56119824840764"/>
    <n v="0.848125"/>
    <n v="0.71307324840764"/>
    <n v="8.55687898089172"/>
    <n v="5.725"/>
    <n v="0.33"/>
    <n v="2.16082802547771"/>
    <n v="0.33"/>
    <n v="2.16082802547771"/>
    <n v="1.2"/>
    <n v="6.87"/>
    <n v="0"/>
    <n v="-0.62256279030957"/>
    <s v="DENTRO DA META"/>
    <x v="0"/>
    <n v="-3.56417197452229"/>
    <n v="1.2"/>
    <n v="13.8"/>
    <n v="10.1775"/>
    <n v="25.9299363057324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075"/>
    <n v="200500"/>
    <n v="7897173012076"/>
    <s v="BOLO CASA SUICA URSINHO 43G CHOCOLATE"/>
    <x v="13"/>
    <n v="550"/>
    <s v="BOLOS"/>
    <s v="1905.20.90"/>
    <s v="UN"/>
    <n v="18"/>
    <n v="0"/>
    <s v="PRODUTO"/>
    <s v="00.226.383/0001-10"/>
    <n v="1.29"/>
    <n v="0.338625"/>
    <m/>
    <m/>
    <m/>
    <m/>
    <n v="0.951375"/>
    <n v="0.0102"/>
    <n v="0.0048"/>
    <n v="0.17"/>
    <n v="0.0165"/>
    <n v="0.076"/>
    <n v="0.2775"/>
    <n v="12"/>
    <n v="29.08662420382167"/>
    <n v="0.67262818471338"/>
    <n v="1.7512571656051"/>
    <n v="0.951375"/>
    <n v="0.7998821656051"/>
    <n v="9.59858598726115"/>
    <n v="5.725"/>
    <n v="0.33"/>
    <n v="2.42388535031847"/>
    <n v="0.33"/>
    <n v="2.42388535031847"/>
    <n v="1.2"/>
    <n v="6.87"/>
    <n v="0"/>
    <n v="-0.57661391260813"/>
    <s v="DENTRO DA META"/>
    <x v="0"/>
    <n v="-3.30111464968153"/>
    <n v="1.2"/>
    <n v="15.48"/>
    <n v="11.4165"/>
    <n v="29.0866242038216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076"/>
    <n v="200600"/>
    <n v="7897173098810"/>
    <s v="BOLINHO CASA SUICA PAO DE MEL 45G ."/>
    <x v="13"/>
    <n v="550"/>
    <s v="BOLOS"/>
    <s v="1905.20.90"/>
    <s v="UN"/>
    <n v="15"/>
    <n v="0"/>
    <s v="PRODUTO"/>
    <s v="00.226.383/0001-1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77"/>
    <n v="200700"/>
    <n v="7897173001285"/>
    <s v="BOLO CASA SUICA INTEGRAL ZERO 250G NOZES"/>
    <x v="13"/>
    <n v="550"/>
    <s v="BOLOS"/>
    <s v="1905.20.90"/>
    <s v="UN"/>
    <n v="12"/>
    <n v="0"/>
    <s v="PRODUTO"/>
    <s v="00.226.383/0001-10"/>
    <n v="11.37"/>
    <n v="2.984625"/>
    <m/>
    <m/>
    <m/>
    <m/>
    <n v="8.385375"/>
    <n v="0.0102"/>
    <n v="0.0048"/>
    <n v="0.17"/>
    <n v="0.0165"/>
    <n v="0.076"/>
    <n v="0.2775"/>
    <n v="12"/>
    <n v="256.3681528662421"/>
    <n v="5.92851353503185"/>
    <n v="15.43549920382166"/>
    <n v="8.385375"/>
    <n v="7.05012420382166"/>
    <n v="84.60149044585989"/>
    <n v="15.23"/>
    <n v="0.33"/>
    <n v="21.36401273885351"/>
    <n v="0.33"/>
    <n v="21.36401273885351"/>
    <n v="1.2"/>
    <n v="18.276"/>
    <n v="0"/>
    <n v="0.40275855146773"/>
    <s v="DENTRO DA META"/>
    <x v="1"/>
    <n v="6.13401273885351"/>
    <n v="1.2"/>
    <n v="136.44"/>
    <n v="100.6245"/>
    <n v="256.3681528662421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078"/>
    <n v="200701"/>
    <n v="7897173001278"/>
    <s v="BOLO CASA SUICA INTEGRAL ZERO 250G CAST. PARA"/>
    <x v="13"/>
    <n v="550"/>
    <s v="BOLOS"/>
    <s v="1905.20.90"/>
    <s v="UN"/>
    <n v="12"/>
    <n v="0"/>
    <s v="PRODUTO"/>
    <s v="00.226.383/0001-10"/>
    <n v="11.37"/>
    <n v="2.984625"/>
    <m/>
    <m/>
    <m/>
    <m/>
    <n v="8.385375"/>
    <n v="0.0102"/>
    <n v="0.0048"/>
    <n v="0.17"/>
    <n v="0.0165"/>
    <n v="0.076"/>
    <n v="0.2775"/>
    <n v="12"/>
    <n v="256.3681528662421"/>
    <n v="5.92851353503185"/>
    <n v="15.43549920382166"/>
    <n v="8.385375"/>
    <n v="7.05012420382166"/>
    <n v="84.60149044585989"/>
    <n v="15.23"/>
    <n v="0.33"/>
    <n v="21.36401273885351"/>
    <n v="0.33"/>
    <n v="21.36401273885351"/>
    <n v="1.2"/>
    <n v="18.276"/>
    <n v="0"/>
    <n v="0.40275855146773"/>
    <s v="DENTRO DA META"/>
    <x v="1"/>
    <n v="6.13401273885351"/>
    <n v="1.2"/>
    <n v="136.44"/>
    <n v="100.6245"/>
    <n v="256.3681528662421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079"/>
    <n v="200800"/>
    <n v="7897173001056"/>
    <s v="BOLO CASA SUICA CLASSICO  CHOCOLATE 370G"/>
    <x v="13"/>
    <n v="550"/>
    <s v="BOLOS"/>
    <s v="1905.20.90"/>
    <s v="UN"/>
    <n v="12"/>
    <n v="0"/>
    <s v="PRODUTO"/>
    <s v="00.226.383/0001-10"/>
    <n v="10.39"/>
    <n v="2.727375"/>
    <m/>
    <m/>
    <m/>
    <m/>
    <n v="7.662625"/>
    <n v="0.0102"/>
    <n v="0.0048"/>
    <n v="0.17"/>
    <n v="0.0165"/>
    <n v="0.076"/>
    <n v="0.2775"/>
    <n v="12"/>
    <n v="234.27133757961789"/>
    <n v="5.41752468152866"/>
    <n v="14.10508678343949"/>
    <n v="7.662625"/>
    <n v="6.44246178343949"/>
    <n v="77.30954140127392"/>
    <n v="15.03"/>
    <n v="0.33"/>
    <n v="19.52261146496816"/>
    <n v="0.33"/>
    <n v="19.52261146496816"/>
    <n v="1.2"/>
    <n v="18.036"/>
    <n v="0"/>
    <n v="0.29890961177433"/>
    <s v="DENTRO DA META"/>
    <x v="1"/>
    <n v="4.49261146496816"/>
    <n v="1.2"/>
    <n v="124.68000000000001"/>
    <n v="91.95150000000001"/>
    <n v="234.2713375796178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080"/>
    <n v="200801"/>
    <n v="7897173001063"/>
    <s v="BOLO CASA SUICA CLASSICO  F.CRIST 350G"/>
    <x v="13"/>
    <n v="550"/>
    <s v="BOLOS"/>
    <s v="1905.20.90"/>
    <s v="UN"/>
    <n v="12"/>
    <n v="0"/>
    <s v="PRODUTO"/>
    <s v="00.226.383/0001-10"/>
    <n v="10.39"/>
    <n v="2.727375"/>
    <m/>
    <m/>
    <m/>
    <m/>
    <n v="7.662625"/>
    <n v="0.0102"/>
    <n v="0.0048"/>
    <n v="0.17"/>
    <n v="0.0165"/>
    <n v="0.076"/>
    <n v="0.2775"/>
    <n v="12"/>
    <n v="234.27133757961789"/>
    <n v="5.41752468152866"/>
    <n v="14.10508678343949"/>
    <n v="7.662625"/>
    <n v="6.44246178343949"/>
    <n v="77.30954140127392"/>
    <n v="15.03"/>
    <n v="0.33"/>
    <n v="19.52261146496816"/>
    <n v="0.33"/>
    <n v="19.52261146496816"/>
    <n v="1.2"/>
    <n v="18.036"/>
    <n v="0"/>
    <n v="0.29890961177433"/>
    <s v="DENTRO DA META"/>
    <x v="1"/>
    <n v="4.49261146496816"/>
    <n v="1.2"/>
    <n v="124.68000000000001"/>
    <n v="91.95150000000001"/>
    <n v="234.2713375796178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081"/>
    <n v="200802"/>
    <n v="7897173098728"/>
    <s v="BOLO CASA SUICA CLASSICO  GOTA CHOC 370G"/>
    <x v="13"/>
    <n v="550"/>
    <s v="BOLOS"/>
    <s v="1905.20.90"/>
    <s v="UN"/>
    <n v="12"/>
    <n v="0"/>
    <s v="PRODUTO"/>
    <s v="00.226.383/0001-10"/>
    <n v="10.39"/>
    <n v="2.727375"/>
    <m/>
    <m/>
    <m/>
    <m/>
    <n v="7.662625"/>
    <n v="0.0102"/>
    <n v="0.0048"/>
    <n v="0.17"/>
    <n v="0.0165"/>
    <n v="0.076"/>
    <n v="0.2775"/>
    <n v="12"/>
    <n v="234.27133757961789"/>
    <n v="5.41752468152866"/>
    <n v="14.10508678343949"/>
    <n v="7.662625"/>
    <n v="6.44246178343949"/>
    <n v="77.30954140127392"/>
    <n v="15.03"/>
    <n v="0.33"/>
    <n v="19.52261146496816"/>
    <n v="0.33"/>
    <n v="19.52261146496816"/>
    <n v="1.2"/>
    <n v="18.036"/>
    <n v="0"/>
    <n v="0.29890961177433"/>
    <s v="DENTRO DA META"/>
    <x v="1"/>
    <n v="4.49261146496816"/>
    <n v="1.2"/>
    <n v="124.68000000000001"/>
    <n v="91.95150000000001"/>
    <n v="234.2713375796178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082"/>
    <n v="200803"/>
    <n v="7897173001070"/>
    <s v="BOLO CASA SUICA CLASSICO  LARANJA 370G"/>
    <x v="13"/>
    <n v="550"/>
    <s v="BOLOS"/>
    <s v="1905.20.90"/>
    <s v="UN"/>
    <n v="12"/>
    <n v="0"/>
    <s v="PRODUTO"/>
    <s v="00.226.383/0001-10"/>
    <n v="10.39"/>
    <n v="2.727375"/>
    <m/>
    <m/>
    <m/>
    <m/>
    <n v="7.662625"/>
    <n v="0.0102"/>
    <n v="0.0048"/>
    <n v="0.17"/>
    <n v="0.0165"/>
    <n v="0.076"/>
    <n v="0.2775"/>
    <n v="12"/>
    <n v="234.27133757961789"/>
    <n v="5.41752468152866"/>
    <n v="14.10508678343949"/>
    <n v="7.662625"/>
    <n v="6.44246178343949"/>
    <n v="77.30954140127392"/>
    <n v="15.03"/>
    <n v="0.33"/>
    <n v="19.52261146496816"/>
    <n v="0.33"/>
    <n v="19.52261146496816"/>
    <n v="1.2"/>
    <n v="18.036"/>
    <n v="0"/>
    <n v="0.29890961177433"/>
    <s v="DENTRO DA META"/>
    <x v="1"/>
    <n v="4.49261146496816"/>
    <n v="1.2"/>
    <n v="124.68000000000001"/>
    <n v="91.95150000000001"/>
    <n v="234.2713375796178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083"/>
    <n v="12481992"/>
    <n v="7891000341612"/>
    <s v="NESTON VITAMINA BANANA E MEL 24X180G BR"/>
    <x v="7"/>
    <n v="3610"/>
    <s v="ALIMENTAÇAO"/>
    <s v="1104.29.0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84"/>
    <n v="412521"/>
    <n v="7891000252604"/>
    <s v="NESTLE FARINHA LACTEA TRAD 24X400G BR"/>
    <x v="7"/>
    <n v="3610"/>
    <s v="ALIMENTAÇAO"/>
    <s v="1901.10.2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85"/>
    <n v="12472728"/>
    <n v="7891000336045"/>
    <s v="NESTLE FARINHALACTEA LATALITO 24X400G BR"/>
    <x v="7"/>
    <n v="3610"/>
    <s v="ALIMENTAÇAO"/>
    <s v="1901.10.2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86"/>
    <n v="12279215"/>
    <n v="7891000109717"/>
    <s v="NESTLE FARINHALACTEA MULTIGRAOS24X380GBR"/>
    <x v="7"/>
    <n v="3610"/>
    <s v="ALIMENTAÇAO"/>
    <s v="1901.10.2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87"/>
    <n v="12378569"/>
    <n v="7891000258910"/>
    <s v="NESTFARLACTTRDLSACHET24X210GPRL210P180BR"/>
    <x v="7"/>
    <n v="3610"/>
    <s v="ALIMENTAÇAO"/>
    <s v="1901.10.2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88"/>
    <n v="12481306"/>
    <n v="7891000340271"/>
    <s v="NESTLE FARINHA LACTEA 3X630G PRLIVRO BR"/>
    <x v="7"/>
    <n v="3610"/>
    <s v="ALIMENTAÇAO"/>
    <s v="1901.10.20"/>
    <s v="CX"/>
    <n v="3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89"/>
    <n v="12138557"/>
    <n v="7891000078518"/>
    <s v="NESTLE FARINHA LACTEA TRDL SAC 9X600G BR"/>
    <x v="7"/>
    <n v="3610"/>
    <s v="ALIMENTAÇAO"/>
    <s v="1901.10.20"/>
    <s v="CX"/>
    <n v="9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90"/>
    <n v="12320988"/>
    <n v="7891000119891"/>
    <s v="NESTLE FARLACT MULTIGRAOS 24X200G BR"/>
    <x v="7"/>
    <n v="3610"/>
    <s v="ALIMENTAÇAO"/>
    <s v="1901.10.2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91"/>
    <n v="12228529"/>
    <n v="7891000099032"/>
    <s v="NESTLE FARLACT TRDL SACHET 24X210G BR"/>
    <x v="7"/>
    <n v="3610"/>
    <s v="ALIMENTAÇAO"/>
    <s v="1901.10.2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92"/>
    <n v="12355588"/>
    <n v="7891000253229"/>
    <s v="NESTLE AVEIA FARELO ORGNC 28X170G BR"/>
    <x v="7"/>
    <n v="3610"/>
    <s v="ALIMENTAÇAO"/>
    <s v="1104.12.00"/>
    <s v="CX"/>
    <n v="28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93"/>
    <n v="12420287"/>
    <n v="7891000289945"/>
    <s v="NESTLE AVEIA FLOCOS 14X340G BR"/>
    <x v="7"/>
    <n v="3610"/>
    <s v="ALIMENTAÇAO"/>
    <s v="1104.12.00"/>
    <s v="CX"/>
    <n v="1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94"/>
    <n v="12246308"/>
    <n v="7891000102640"/>
    <s v="NESTLE AVEIA FLOCOS 28X170G BR"/>
    <x v="7"/>
    <n v="3610"/>
    <s v="ALIMENTAÇAO"/>
    <s v="1104.12.00"/>
    <s v="CX"/>
    <n v="28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95"/>
    <n v="12246309"/>
    <n v="7891000102626"/>
    <s v="NESTLE AVEIA FLOCOS FINOS 28X170G BR"/>
    <x v="7"/>
    <n v="3610"/>
    <s v="ALIMENTAÇAO"/>
    <s v="1104.12.00"/>
    <s v="CX"/>
    <n v="28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96"/>
    <n v="12406109"/>
    <n v="7891000282700"/>
    <s v="NESTLE AVEIA FLOCOS ORGANICO 28X170G BR"/>
    <x v="7"/>
    <n v="3610"/>
    <s v="ALIMENTAÇAO"/>
    <s v="1104.12.00"/>
    <s v="CX"/>
    <n v="28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97"/>
    <n v="12355729"/>
    <n v="7891000253403"/>
    <s v="NESTLEAVEIAFLOCOSGROSSOSORGNC 28X170G BR"/>
    <x v="7"/>
    <n v="3610"/>
    <s v="ALIMENTAÇAO"/>
    <s v="1104.12.00"/>
    <s v="CX"/>
    <n v="28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98"/>
    <n v="12162314"/>
    <n v="7891000011300"/>
    <s v="NESTON 3 CEREAIS 18X400G N1 BR"/>
    <x v="7"/>
    <n v="3610"/>
    <s v="ALIMENTAÇAO"/>
    <s v="1104.29.00"/>
    <s v="CX"/>
    <n v="18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099"/>
    <n v="412685"/>
    <n v="7891000268506"/>
    <s v="NESTON VITAMINA MAMAOBM 24X400G BR"/>
    <x v="7"/>
    <n v="3610"/>
    <s v="ALIMENTAÇAO"/>
    <s v="1104.29.0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00"/>
    <n v="412681"/>
    <n v="7891000268100"/>
    <s v="NESTON VITAMINA MRGPB 24X400G BR"/>
    <x v="7"/>
    <n v="3610"/>
    <s v="ALIMENTAÇAO"/>
    <s v="1104.29.0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01"/>
    <n v="12228413"/>
    <n v="7891000098950"/>
    <s v="NESTON 3 CEREAIS SACHET 12X210G BR"/>
    <x v="7"/>
    <n v="3610"/>
    <s v="ALIMENTAÇAO"/>
    <s v="1104.29.0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02"/>
    <n v="12418204"/>
    <n v="7891000288474"/>
    <s v="NESTON 3 CEREAIS SACHET 9X600G N2 BR"/>
    <x v="7"/>
    <n v="3610"/>
    <s v="ALIMENTAÇAO"/>
    <s v="1104.29.00"/>
    <s v="CX"/>
    <n v="9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03"/>
    <n v="12241562"/>
    <n v="7891000101674"/>
    <s v="NESTON VITAMINA MAMAO BNA MC 24X210G BR"/>
    <x v="7"/>
    <n v="3610"/>
    <s v="ALIMENTAÇAO"/>
    <s v="1104.29.0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04"/>
    <n v="12349928"/>
    <n v="7891000251492"/>
    <s v="MAGGI CALDO BACON 100X114G BR"/>
    <x v="9"/>
    <n v="650"/>
    <s v="CALDOS"/>
    <s v="2104.10.11"/>
    <s v="CX"/>
    <n v="100"/>
    <n v="0"/>
    <s v="PRODUTO"/>
    <s v="60.409.075/0207-73"/>
    <n v="1.08"/>
    <n v="0.2835"/>
    <m/>
    <m/>
    <m/>
    <m/>
    <n v="0.7965"/>
    <n v="0.0102"/>
    <n v="0.0048"/>
    <n v="0.17"/>
    <n v="0.0165"/>
    <n v="0.076"/>
    <n v="0.2775"/>
    <n v="12"/>
    <n v="24.35159235668791"/>
    <n v="0.56313057324841"/>
    <n v="1.46616878980892"/>
    <n v="0.7965"/>
    <n v="0.66966878980892"/>
    <n v="8.03602547770701"/>
    <n v="3.39"/>
    <n v="0.33"/>
    <n v="2.02929936305733"/>
    <n v="0.33"/>
    <n v="2.02929936305733"/>
    <n v="1.2"/>
    <n v="4.068"/>
    <n v="0"/>
    <n v="-0.40138661856716"/>
    <s v="DENTRO DA META"/>
    <x v="0"/>
    <n v="-1.36070063694267"/>
    <n v="1.2"/>
    <n v="12.96"/>
    <n v="9.558"/>
    <n v="24.3515923566879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105"/>
    <n v="12344651"/>
    <n v="7891000249932"/>
    <s v="MAGGI CALDO BACON DISPLAY 15(10X57G) BR"/>
    <x v="9"/>
    <n v="650"/>
    <s v="CALDOS"/>
    <s v="2104.10.11"/>
    <s v="CX"/>
    <n v="150"/>
    <n v="0"/>
    <s v="PRODUTO"/>
    <s v="60.409.075/0207-73"/>
    <n v="1.08"/>
    <n v="0.2835"/>
    <m/>
    <m/>
    <m/>
    <m/>
    <n v="0.7965"/>
    <n v="0.0102"/>
    <n v="0.0048"/>
    <n v="0.17"/>
    <n v="0.0165"/>
    <n v="0.076"/>
    <n v="0.2775"/>
    <n v="12"/>
    <n v="24.35159235668791"/>
    <n v="0.56313057324841"/>
    <n v="1.46616878980892"/>
    <n v="0.7965"/>
    <n v="0.66966878980892"/>
    <n v="8.03602547770701"/>
    <n v="2.22"/>
    <n v="0.33"/>
    <n v="2.02929936305733"/>
    <n v="0.33"/>
    <n v="2.02929936305733"/>
    <n v="1.2"/>
    <n v="2.664"/>
    <n v="0"/>
    <n v="-0.08590118781202"/>
    <s v="DENTRO DA META"/>
    <x v="0"/>
    <n v="-0.19070063694267"/>
    <n v="1.2"/>
    <n v="12.96"/>
    <n v="9.558"/>
    <n v="24.3515923566879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106"/>
    <n v="12350073"/>
    <n v="7891000251515"/>
    <s v="MAGGI CALDO CARNE 100X114G BR"/>
    <x v="9"/>
    <n v="650"/>
    <s v="CALDOS"/>
    <s v="2104.10.11"/>
    <s v="CX"/>
    <n v="100"/>
    <n v="0"/>
    <s v="PRODUTO"/>
    <s v="60.409.075/0207-73"/>
    <n v="1.08"/>
    <n v="0.2835"/>
    <m/>
    <m/>
    <m/>
    <m/>
    <n v="0.7965"/>
    <n v="0.0102"/>
    <n v="0.0048"/>
    <n v="0.17"/>
    <n v="0.0165"/>
    <n v="0.076"/>
    <n v="0.2775"/>
    <n v="12"/>
    <n v="24.35159235668791"/>
    <n v="0.56313057324841"/>
    <n v="1.46616878980892"/>
    <n v="0.7965"/>
    <n v="0.66966878980892"/>
    <n v="8.03602547770701"/>
    <n v="3.23"/>
    <n v="0.33"/>
    <n v="2.02929936305733"/>
    <n v="0.33"/>
    <n v="2.02929936305733"/>
    <n v="1.2"/>
    <n v="3.876"/>
    <n v="0"/>
    <n v="-0.37173394332591"/>
    <s v="DENTRO DA META"/>
    <x v="0"/>
    <n v="-1.20070063694267"/>
    <n v="1.2"/>
    <n v="12.96"/>
    <n v="9.558"/>
    <n v="24.3515923566879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107"/>
    <n v="12346356"/>
    <n v="7891000250150"/>
    <s v="MAGGI CALDO CARNE 180X57G BR"/>
    <x v="9"/>
    <n v="650"/>
    <s v="CALDOS"/>
    <s v="2104.10.11"/>
    <s v="CX"/>
    <n v="180"/>
    <n v="0"/>
    <s v="PRODUTO"/>
    <s v="60.409.075/0207-73"/>
    <n v="1.08"/>
    <n v="0.2835"/>
    <m/>
    <m/>
    <m/>
    <m/>
    <n v="0.7965"/>
    <n v="0.0102"/>
    <n v="0.0048"/>
    <n v="0.17"/>
    <n v="0.0165"/>
    <n v="0.076"/>
    <n v="0.2775"/>
    <n v="12"/>
    <n v="24.35159235668791"/>
    <n v="0.56313057324841"/>
    <n v="1.46616878980892"/>
    <n v="0.7965"/>
    <n v="0.66966878980892"/>
    <n v="8.03602547770701"/>
    <n v="2.15"/>
    <n v="0.33"/>
    <n v="2.02929936305733"/>
    <n v="0.33"/>
    <n v="2.02929936305733"/>
    <n v="1.2"/>
    <n v="2.58"/>
    <n v="0"/>
    <n v="-0.05613983113613"/>
    <s v="DENTRO DA META"/>
    <x v="0"/>
    <n v="-0.12070063694267"/>
    <n v="1.2"/>
    <n v="12.96"/>
    <n v="9.558"/>
    <n v="24.3515923566879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108"/>
    <n v="12350100"/>
    <n v="7891000251454"/>
    <s v="MAGGI CALDO CARNE 76X152G BR"/>
    <x v="9"/>
    <n v="650"/>
    <s v="CALDOS"/>
    <s v="2104.10.11"/>
    <s v="CX"/>
    <n v="76"/>
    <n v="0"/>
    <s v="PRODUTO"/>
    <s v="60.409.075/0207-73"/>
    <n v="1.08"/>
    <n v="0.2835"/>
    <m/>
    <m/>
    <m/>
    <m/>
    <n v="0.7965"/>
    <n v="0.0102"/>
    <n v="0.0048"/>
    <n v="0.17"/>
    <n v="0.0165"/>
    <n v="0.076"/>
    <n v="0.2775"/>
    <n v="12"/>
    <n v="24.35159235668791"/>
    <n v="0.56313057324841"/>
    <n v="1.46616878980892"/>
    <n v="0.7965"/>
    <n v="0.66966878980892"/>
    <n v="8.03602547770701"/>
    <n v="4.31"/>
    <n v="0.33"/>
    <n v="2.02929936305733"/>
    <n v="0.33"/>
    <n v="2.02929936305733"/>
    <n v="1.2"/>
    <n v="5.172"/>
    <n v="0"/>
    <n v="-0.52916488096118"/>
    <s v="DENTRO DA META"/>
    <x v="0"/>
    <n v="-2.28070063694267"/>
    <n v="1.2"/>
    <n v="12.96"/>
    <n v="9.558"/>
    <n v="24.3515923566879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107"/>
    <n v="12346356"/>
    <n v="7891000250150"/>
    <s v="MAGGI CALDO CARNE 180X57G BR"/>
    <x v="9"/>
    <n v="650"/>
    <s v="CALDOS"/>
    <s v="2104.10.11"/>
    <s v="CX"/>
    <n v="180"/>
    <n v="0"/>
    <s v="PRODUTO"/>
    <s v="60.409.075/0207-73"/>
    <n v="1.08"/>
    <n v="0.2835"/>
    <m/>
    <m/>
    <m/>
    <m/>
    <n v="0.7965"/>
    <n v="0.0102"/>
    <n v="0.0048"/>
    <n v="0.17"/>
    <n v="0.0165"/>
    <n v="0.076"/>
    <n v="0.2775"/>
    <n v="12"/>
    <n v="24.35159235668791"/>
    <n v="0.56313057324841"/>
    <n v="1.46616878980892"/>
    <n v="0.7965"/>
    <n v="0.66966878980892"/>
    <n v="8.03602547770701"/>
    <n v="2.15"/>
    <n v="0.33"/>
    <n v="2.02929936305733"/>
    <n v="0.33"/>
    <n v="2.02929936305733"/>
    <n v="1.2"/>
    <n v="2.58"/>
    <n v="0"/>
    <n v="-0.05613983113613"/>
    <s v="DENTRO DA META"/>
    <x v="0"/>
    <n v="-0.12070063694267"/>
    <n v="1.2"/>
    <n v="12.96"/>
    <n v="9.558"/>
    <n v="24.3515923566879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110"/>
    <n v="12355789"/>
    <n v="7891000253564"/>
    <s v="MAGGI CALDO CARNE MENOS SODIO 180X57G BR"/>
    <x v="9"/>
    <n v="650"/>
    <s v="CALDOS"/>
    <s v="2104.10.11"/>
    <s v="CX"/>
    <n v="18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11"/>
    <n v="12355785"/>
    <n v="7891000253526"/>
    <s v="MAGGI CALDO CARNE MENOSSODIO 100X114G BR"/>
    <x v="9"/>
    <n v="650"/>
    <s v="CALDOS"/>
    <s v="2104.10.11"/>
    <s v="CX"/>
    <n v="10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12"/>
    <n v="12329922"/>
    <n v="7891000242452"/>
    <s v="MAGGI CALDO CARNE TIRA 35(24X19G) BR"/>
    <x v="9"/>
    <n v="650"/>
    <s v="CALDOS"/>
    <s v="2104.10.11"/>
    <s v="DISPLAYS"/>
    <n v="84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13"/>
    <n v="12344654"/>
    <n v="7891000249871"/>
    <s v="MAGGI CALDO COSTELA DSPL 15(10X57G) BR"/>
    <x v="9"/>
    <n v="650"/>
    <s v="CALDOS"/>
    <s v="2104.10.11"/>
    <s v="CX"/>
    <n v="15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14"/>
    <n v="12350064"/>
    <n v="7891000251539"/>
    <s v="MAGGI CALDO GALINHA 100X114G BR"/>
    <x v="9"/>
    <n v="650"/>
    <s v="CALDOS"/>
    <s v="2104.10.11"/>
    <s v="CX"/>
    <n v="100"/>
    <n v="0"/>
    <s v="PRODUTO"/>
    <s v="60.409.075/0207-73"/>
    <n v="1.08"/>
    <n v="0.2835"/>
    <m/>
    <m/>
    <m/>
    <m/>
    <n v="0.7965"/>
    <n v="0.0102"/>
    <n v="0.0048"/>
    <n v="0.17"/>
    <n v="0.0165"/>
    <n v="0.076"/>
    <n v="0.2775"/>
    <n v="12"/>
    <n v="24.35159235668791"/>
    <n v="0.56313057324841"/>
    <n v="1.46616878980892"/>
    <n v="0.7965"/>
    <n v="0.66966878980892"/>
    <n v="8.03602547770701"/>
    <n v="3.23"/>
    <n v="0.33"/>
    <n v="2.02929936305733"/>
    <n v="0.33"/>
    <n v="2.02929936305733"/>
    <n v="1.2"/>
    <n v="3.876"/>
    <n v="0"/>
    <n v="-0.37173394332591"/>
    <s v="DENTRO DA META"/>
    <x v="0"/>
    <n v="-1.20070063694267"/>
    <n v="1.2"/>
    <n v="12.96"/>
    <n v="9.558"/>
    <n v="24.3515923566879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115"/>
    <n v="12344609"/>
    <n v="7891000250174"/>
    <s v="MAGGI CALDO GALINHA 15(10X57G) BR"/>
    <x v="9"/>
    <n v="650"/>
    <s v="CALDOS"/>
    <s v="2104.10.11"/>
    <s v="CX"/>
    <n v="150"/>
    <n v="0"/>
    <s v="PRODUTO"/>
    <s v="60.409.075/0207-73"/>
    <n v="1.08"/>
    <n v="0.2835"/>
    <m/>
    <m/>
    <m/>
    <m/>
    <n v="0.7965"/>
    <n v="0.0102"/>
    <n v="0.0048"/>
    <n v="0.17"/>
    <n v="0.0165"/>
    <n v="0.076"/>
    <n v="0.2775"/>
    <n v="12"/>
    <n v="24.35159235668791"/>
    <n v="0.56313057324841"/>
    <n v="1.46616878980892"/>
    <n v="0.7965"/>
    <n v="0.66966878980892"/>
    <n v="8.03602547770701"/>
    <n v="2.15"/>
    <n v="0.33"/>
    <n v="2.02929936305733"/>
    <n v="0.33"/>
    <n v="2.02929936305733"/>
    <n v="1.2"/>
    <n v="2.58"/>
    <n v="0"/>
    <n v="-0.05613983113613"/>
    <s v="DENTRO DA META"/>
    <x v="0"/>
    <n v="-0.12070063694267"/>
    <n v="1.2"/>
    <n v="12.96"/>
    <n v="9.558"/>
    <n v="24.3515923566879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115"/>
    <n v="12344609"/>
    <n v="7891000250174"/>
    <s v="MAGGI CALDO GALINHA 15(10X57G) BR"/>
    <x v="9"/>
    <n v="650"/>
    <s v="CALDOS"/>
    <s v="2104.10.11"/>
    <s v="CX"/>
    <n v="150"/>
    <n v="0"/>
    <s v="PRODUTO"/>
    <s v="60.409.075/0207-73"/>
    <n v="1.08"/>
    <n v="0.2835"/>
    <m/>
    <m/>
    <m/>
    <m/>
    <n v="0.7965"/>
    <n v="0.0102"/>
    <n v="0.0048"/>
    <n v="0.17"/>
    <n v="0.0165"/>
    <n v="0.076"/>
    <n v="0.2775"/>
    <n v="12"/>
    <n v="24.35159235668791"/>
    <n v="0.56313057324841"/>
    <n v="1.46616878980892"/>
    <n v="0.7965"/>
    <n v="0.66966878980892"/>
    <n v="8.03602547770701"/>
    <n v="2.15"/>
    <n v="0.33"/>
    <n v="2.02929936305733"/>
    <n v="0.33"/>
    <n v="2.02929936305733"/>
    <n v="1.2"/>
    <n v="2.58"/>
    <n v="0"/>
    <n v="-0.05613983113613"/>
    <s v="DENTRO DA META"/>
    <x v="0"/>
    <n v="-0.12070063694267"/>
    <n v="1.2"/>
    <n v="12.96"/>
    <n v="9.558"/>
    <n v="24.3515923566879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117"/>
    <n v="12350074"/>
    <n v="7891000251430"/>
    <s v="MAGGI CALDO GALINHA 76X152G BR"/>
    <x v="9"/>
    <n v="650"/>
    <s v="CALDOS"/>
    <s v="2104.10.11"/>
    <s v="CX"/>
    <n v="76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18"/>
    <n v="12355788"/>
    <n v="7891000253540"/>
    <s v="MAGGI CALDO GALINHA MENOSSODIO 180X57GBR"/>
    <x v="9"/>
    <n v="650"/>
    <s v="CALDOS"/>
    <s v="2104.10.11"/>
    <s v="CX"/>
    <n v="18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19"/>
    <n v="12329921"/>
    <n v="7891000242483"/>
    <s v="MAGGI CALDO GALINHA TIRA 35(24X19G) BR"/>
    <x v="9"/>
    <n v="650"/>
    <s v="CALDOS"/>
    <s v="2104.10.11"/>
    <s v="DISPLAYS"/>
    <n v="84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20"/>
    <n v="12355810"/>
    <n v="7891000253588"/>
    <s v="MAGGI CALDO GALINHAMENOSSODIO 100X114GBR"/>
    <x v="9"/>
    <n v="650"/>
    <s v="CALDOS"/>
    <s v="2104.10.11"/>
    <s v="CX"/>
    <n v="10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21"/>
    <n v="12417921"/>
    <n v="7891000288313"/>
    <s v="MAGGI CALDO LEGUMES MENOSSODIO 180X57GBR"/>
    <x v="9"/>
    <n v="650"/>
    <s v="CALDOS"/>
    <s v="2104.10.11"/>
    <s v="CX"/>
    <n v="18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22"/>
    <n v="12417931"/>
    <n v="7891000288276"/>
    <s v="MAGGI CALDO LEGUMESMENOSSODIO 100X114GBR"/>
    <x v="9"/>
    <n v="650"/>
    <s v="CALDOS"/>
    <s v="2104.10.11"/>
    <s v="CX"/>
    <n v="10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23"/>
    <n v="12349929"/>
    <n v="7891000251478"/>
    <s v="MAGGI CALDO PICANHA 100X114G BR"/>
    <x v="9"/>
    <n v="650"/>
    <s v="CALDOS"/>
    <s v="2104.10.11"/>
    <s v="CX"/>
    <n v="100"/>
    <n v="0"/>
    <s v="PRODUTO"/>
    <s v="60.409.075/0207-73"/>
    <n v="1.08"/>
    <n v="0.2835"/>
    <m/>
    <m/>
    <m/>
    <m/>
    <n v="0.7965"/>
    <n v="0.0102"/>
    <n v="0.0048"/>
    <n v="0.17"/>
    <n v="0.0165"/>
    <n v="0.076"/>
    <n v="0.2775"/>
    <n v="12"/>
    <n v="24.35159235668791"/>
    <n v="0.56313057324841"/>
    <n v="1.46616878980892"/>
    <n v="0.7965"/>
    <n v="0.66966878980892"/>
    <n v="8.03602547770701"/>
    <n v="3.23"/>
    <n v="0.33"/>
    <n v="2.02929936305733"/>
    <n v="0.33"/>
    <n v="2.02929936305733"/>
    <n v="1.2"/>
    <n v="3.876"/>
    <n v="0"/>
    <n v="-0.37173394332591"/>
    <s v="DENTRO DA META"/>
    <x v="0"/>
    <n v="-1.20070063694267"/>
    <n v="1.2"/>
    <n v="12.96"/>
    <n v="9.558"/>
    <n v="24.3515923566879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124"/>
    <n v="12344653"/>
    <n v="7891000249901"/>
    <s v="MAGGI CALDO PICANHA DSPL 15(10X57G) BR"/>
    <x v="9"/>
    <n v="650"/>
    <s v="CALDOS"/>
    <s v="2104.10.11"/>
    <s v="CX"/>
    <n v="150"/>
    <n v="0"/>
    <s v="PRODUTO"/>
    <s v="60.409.075/0207-73"/>
    <n v="1.08"/>
    <n v="0.2835"/>
    <m/>
    <m/>
    <m/>
    <m/>
    <n v="0.7965"/>
    <n v="0.0102"/>
    <n v="0.0048"/>
    <n v="0.17"/>
    <n v="0.0165"/>
    <n v="0.076"/>
    <n v="0.2775"/>
    <n v="12"/>
    <n v="24.35159235668791"/>
    <n v="0.56313057324841"/>
    <n v="1.46616878980892"/>
    <n v="0.7965"/>
    <n v="0.66966878980892"/>
    <n v="8.03602547770701"/>
    <n v="2.15"/>
    <n v="0.33"/>
    <n v="2.02929936305733"/>
    <n v="0.33"/>
    <n v="2.02929936305733"/>
    <n v="1.2"/>
    <n v="2.58"/>
    <n v="0"/>
    <n v="-0.05613983113613"/>
    <s v="DENTRO DA META"/>
    <x v="0"/>
    <n v="-0.12070063694267"/>
    <n v="1.2"/>
    <n v="12.96"/>
    <n v="9.558"/>
    <n v="24.3515923566879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125"/>
    <n v="12410107"/>
    <n v="7891000285800"/>
    <s v="MAGGI CALDO PO CARNE 96X35G BR"/>
    <x v="9"/>
    <n v="650"/>
    <s v="CALDOS"/>
    <s v="2104.10.11"/>
    <s v="CX"/>
    <n v="96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26"/>
    <n v="12410129"/>
    <n v="7891000285848"/>
    <s v="MAGGI CALDO PO GALINHA 96X35G BR"/>
    <x v="9"/>
    <n v="650"/>
    <s v="CALDOS"/>
    <s v="2104.10.11"/>
    <s v="CX"/>
    <n v="96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27"/>
    <n v="12445411"/>
    <n v="7891000310199"/>
    <s v="MAGGI CALDO PO LEGUMES 96X35G BR"/>
    <x v="9"/>
    <n v="650"/>
    <s v="CALDOS"/>
    <s v="2104.10.11"/>
    <s v="CX"/>
    <n v="96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28"/>
    <n v="12351059"/>
    <n v="7891000251614"/>
    <s v="MAGGI CALDODEGALINHA 100X114G PRL12P10BR"/>
    <x v="9"/>
    <n v="650"/>
    <s v="CALDOS"/>
    <s v="2104.10.11"/>
    <s v="CX"/>
    <n v="10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29"/>
    <n v="12482046"/>
    <n v="7891000341742"/>
    <s v="MAGGI DA HORTA ALHO E CENXAGUANTE BUCALOLA 6X160G BR"/>
    <x v="9"/>
    <n v="3330"/>
    <s v="TEMPEROS PRONTOS"/>
    <s v="2103.90.21"/>
    <s v="CX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30"/>
    <n v="12482256"/>
    <n v="7891000342251"/>
    <s v="MAGGI DA HORTA ALHOCENXAGUANTE BUCALOLAERVAS 6X160G BR"/>
    <x v="9"/>
    <n v="3330"/>
    <s v="TEMPEROS PRONTOS"/>
    <s v="2103.90.21"/>
    <s v="CX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31"/>
    <n v="12482268"/>
    <n v="7891000342336"/>
    <s v="MAGGI DAHORTA ALHOCENXAGUANTE BUCALOLAPIMENTA 6X160GBR"/>
    <x v="9"/>
    <n v="3330"/>
    <s v="TEMPEROS PRONTOS"/>
    <s v="2103.90.21"/>
    <s v="CX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32"/>
    <n v="12404449"/>
    <n v="7891000280508"/>
    <s v="MAGGI DEU LIGA BASE CENXAGUANTE BUCALOLA 12(12X61G) BR"/>
    <x v="9"/>
    <n v="3330"/>
    <s v="TEMPEROS PRONTOS"/>
    <s v="2103.90.21"/>
    <s v="DISPLAYS"/>
    <n v="14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33"/>
    <n v="12480738"/>
    <n v="7891000339954"/>
    <s v="MAGGI MEU SEGREDO ALHOCENXAGUANTE BUCALOLA 42(7X7G)BR"/>
    <x v="9"/>
    <n v="3330"/>
    <s v="TEMPEROS PRONTOS"/>
    <s v="2103.90.21"/>
    <s v="CX"/>
    <n v="4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34"/>
    <n v="12480745"/>
    <n v="7891000339916"/>
    <s v="MAGGI MEU SEGREDO CHEIROVERDE 42(7X7G)BR"/>
    <x v="9"/>
    <n v="3330"/>
    <s v="TEMPEROS PRONTOS"/>
    <s v="2103.90.21"/>
    <s v="CX"/>
    <n v="4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35"/>
    <n v="415084"/>
    <n v="7891000006689"/>
    <s v="MAGGI MEU SEGREDO TEMP GRAN 42(7X7G)BR"/>
    <x v="9"/>
    <n v="3330"/>
    <s v="TEMPEROS PRONTOS"/>
    <s v="2103.90.21"/>
    <s v="CX"/>
    <n v="4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36"/>
    <n v="12480752"/>
    <n v="7891000340073"/>
    <s v="MAGGI MEU SEGREDO TOMATE 42(7X7G) BR"/>
    <x v="9"/>
    <n v="3330"/>
    <s v="TEMPEROS PRONTOS"/>
    <s v="2103.90.21"/>
    <s v="CX"/>
    <n v="4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37"/>
    <n v="12330456"/>
    <n v="7891000242636"/>
    <s v="MAGGI NATUSABONETEOR ALHO E CENXAGUANTE BUCAL 60(8X5G)BR"/>
    <x v="9"/>
    <n v="3330"/>
    <s v="TEMPEROS PRONTOS"/>
    <s v="2103.90.21"/>
    <s v="CX"/>
    <n v="6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38"/>
    <n v="12330458"/>
    <n v="7891000242612"/>
    <s v="MAGGI NATUSABONETEOR TOMATE E ERV 60(8X5G)BR"/>
    <x v="9"/>
    <n v="3330"/>
    <s v="TEMPEROS PRONTOS"/>
    <s v="2103.90.21"/>
    <s v="CX"/>
    <n v="6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39"/>
    <n v="12096838"/>
    <n v="7891000066898"/>
    <s v="MAGGI TEMPSABONETE FEIJAOOVOARROZ 48(10X5G)BR"/>
    <x v="9"/>
    <n v="3330"/>
    <s v="TEMPEROS PRONTOS"/>
    <s v="2103.90.21"/>
    <s v="CX"/>
    <n v="48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40"/>
    <n v="12330918"/>
    <n v="7891000242735"/>
    <s v="MAGGINATUSABONETEOR SALSCBOLEORGN 60(8X5G)BR"/>
    <x v="9"/>
    <n v="3330"/>
    <s v="TEMPEROS PRONTOS"/>
    <s v="2103.90.21"/>
    <s v="CX"/>
    <n v="6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41"/>
    <n v="12019569"/>
    <n v="7891000037270"/>
    <s v="MAGGITEMPERO E SABONETEOR TEMPRAVE48(10X5G)BR"/>
    <x v="9"/>
    <n v="3330"/>
    <s v="TEMPEROS PRONTOS"/>
    <s v="2103.90.21"/>
    <s v="CX"/>
    <n v="48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42"/>
    <n v="12019398"/>
    <n v="7891000037300"/>
    <s v="MAGGITEMPERO E SABONETEOR TEMPRCAR48(10X5G)BR"/>
    <x v="9"/>
    <n v="3330"/>
    <s v="TEMPEROS PRONTOS"/>
    <s v="2103.90.21"/>
    <s v="CX"/>
    <n v="48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43"/>
    <n v="12019590"/>
    <n v="7891000037256"/>
    <s v="MAGGITEMPERO E SABONETEORTEMPRLEG 48(10X5G)BR"/>
    <x v="9"/>
    <n v="3330"/>
    <s v="TEMPEROS PRONTOS"/>
    <s v="2103.90.21"/>
    <s v="CX"/>
    <n v="48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44"/>
    <n v="415013"/>
    <n v="7891000502303"/>
    <s v="MAGGI AMACIANTE CAR C/ TEMPERO 30X120GBR"/>
    <x v="9"/>
    <n v="140"/>
    <s v="AMACIANTE DE CARNE"/>
    <s v="3507.90.26"/>
    <s v="CX"/>
    <n v="3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45"/>
    <n v="415014"/>
    <n v="7891000502105"/>
    <s v="MAGGI FONDOR TEMPERO 30X120G BR"/>
    <x v="9"/>
    <n v="3330"/>
    <s v="TEMPEROS PRONTOS"/>
    <s v="2103.90.21"/>
    <s v="CX"/>
    <n v="3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46"/>
    <n v="415012"/>
    <n v="7891000502204"/>
    <s v="MAGGI GRIL TEMPERO 30X120G XW"/>
    <x v="9"/>
    <n v="3330"/>
    <s v="TEMPEROS PRONTOS"/>
    <s v="2103.90.21"/>
    <s v="CX"/>
    <n v="3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47"/>
    <n v="12445420"/>
    <n v="7891000310151"/>
    <s v="MAGGI TEMPERO CARNE SUINA 30X85G BR"/>
    <x v="9"/>
    <n v="3330"/>
    <s v="TEMPEROS PRONTOS"/>
    <s v="2103.90.21"/>
    <s v="CX"/>
    <n v="3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48"/>
    <n v="12445425"/>
    <n v="7891000310236"/>
    <s v="MAGGI TEMPERO SABONETEOR DEFUMADO 30X95G BR"/>
    <x v="9"/>
    <n v="3330"/>
    <s v="TEMPEROS PRONTOS"/>
    <s v="2103.90.21"/>
    <s v="CX"/>
    <n v="3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49"/>
    <n v="12177187"/>
    <n v="7891000087794"/>
    <s v="NUTREN KIDS BAUNILHA 12X350G BR"/>
    <x v="7"/>
    <n v="3610"/>
    <s v="ALIMENTAÇAO"/>
    <s v="2106.90.3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50"/>
    <n v="12177188"/>
    <n v="7891000087817"/>
    <s v="NUTREN KIDS CHOCOLATE 12X350GBR"/>
    <x v="7"/>
    <n v="3610"/>
    <s v="ALIMENTAÇAO"/>
    <s v="2106.90.3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51"/>
    <n v="12185378"/>
    <n v="7891000089873"/>
    <s v="NUTREN KIDS MORANGO 12X350G BR"/>
    <x v="7"/>
    <n v="3610"/>
    <s v="ALIMENTAÇAO"/>
    <s v="2106.90.3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52"/>
    <n v="9522888"/>
    <n v="7896001303119"/>
    <s v="SUPLEMENTO SENIOR FIBER MAIS 12X260G BR"/>
    <x v="14"/>
    <n v="3480"/>
    <s v="VITAMINAS E MINERAIS"/>
    <s v="2106.90.3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53"/>
    <n v="9522889"/>
    <n v="7896001303126"/>
    <s v="SUPLEMENTO SENIO DISPLAY 12(10X5G)BR"/>
    <x v="14"/>
    <n v="3480"/>
    <s v="VITAMINAS E MINERAIS"/>
    <s v="2106.90.3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54"/>
    <n v="12370695"/>
    <n v="7891000256794"/>
    <s v="SUPLEMENTO SENIOCOLAGENO 12(10X6G) BR"/>
    <x v="14"/>
    <n v="3480"/>
    <s v="VITAMINAS E MINERAIS"/>
    <s v="2106.90.3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55"/>
    <n v="12368982"/>
    <n v="7891000256350"/>
    <s v="SUPLEMENTO SENIO COLAGENO 12X300G BR"/>
    <x v="14"/>
    <n v="3480"/>
    <s v="VITAMINAS E MINERAIS"/>
    <s v="2106.90.3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56"/>
    <n v="12434572"/>
    <n v="7891000301067"/>
    <s v="SUPLEMENTO SENIO GELEIA AMX 6X190G BR"/>
    <x v="14"/>
    <n v="3480"/>
    <s v="VITAMINAS E MINERAIS"/>
    <s v="2106.90.30"/>
    <s v="CX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57"/>
    <n v="12424182"/>
    <n v="7891000291641"/>
    <s v="NUTREN SENIOR BAUNILHA 4(6X200ML) BR"/>
    <x v="14"/>
    <n v="3480"/>
    <s v="VITAMINAS E MINERAIS"/>
    <s v="2106.90.9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58"/>
    <n v="12323531"/>
    <n v="7891000120606"/>
    <s v="NUTREN SENIOR CAFE COM LEITE 12X370GBR"/>
    <x v="14"/>
    <n v="3480"/>
    <s v="VITAMINAS E MINERAIS"/>
    <s v="1901.90.9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59"/>
    <n v="12475961"/>
    <n v="7891000120606"/>
    <s v="NUTREN SENIOR CAFE COM LEITE 24X370GBR"/>
    <x v="14"/>
    <n v="3480"/>
    <s v="VITAMINAS E MINERAIS"/>
    <s v="1901.90.9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60"/>
    <n v="12399710"/>
    <n v="7891000278536"/>
    <s v="NUTREN SENIOR CHOCOLATE 4(6X200ML)BR"/>
    <x v="14"/>
    <n v="3480"/>
    <s v="VITAMINAS E MINERAIS"/>
    <s v="2106.90.9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61"/>
    <n v="12217612"/>
    <n v="7891000096482"/>
    <s v="NUTREN SENIOR PO 12X370G BR"/>
    <x v="14"/>
    <n v="3480"/>
    <s v="VITAMINAS E MINERAIS"/>
    <s v="1901.90.9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62"/>
    <n v="12475952"/>
    <n v="7891000096482"/>
    <s v="NUTREN SENIOR PO 24X370G BR"/>
    <x v="14"/>
    <n v="3480"/>
    <s v="VITAMINAS E MINERAIS"/>
    <s v="1901.90.9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63"/>
    <n v="12248107"/>
    <n v="7891000103487"/>
    <s v="NUTREN SENIOR PO 6X740G BR"/>
    <x v="14"/>
    <n v="3480"/>
    <s v="VITAMINAS E MINERAIS"/>
    <s v="1901.90.90"/>
    <s v="CX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64"/>
    <n v="12326383"/>
    <n v="7891000241547"/>
    <s v="NUTREN SENIOR PO BAUNILHA 12X370G BR"/>
    <x v="14"/>
    <n v="3480"/>
    <s v="VITAMINAS E MINERAIS"/>
    <s v="1901.90.9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65"/>
    <n v="12475946"/>
    <n v="7891000241547"/>
    <s v="NUTREN SENIOR PO BAUNILHA 24X370G BR"/>
    <x v="14"/>
    <n v="3480"/>
    <s v="VITAMINAS E MINERAIS"/>
    <s v="1901.90.9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66"/>
    <n v="12416339"/>
    <n v="7891000287736"/>
    <s v="NUTREN SENIOR PO BAUNILHA 6X740G BR"/>
    <x v="14"/>
    <n v="3480"/>
    <s v="VITAMINAS E MINERAIS"/>
    <s v="1901.90.90"/>
    <s v="CX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67"/>
    <n v="12416364"/>
    <n v="7891000287699"/>
    <s v="NUTREN SENIOR PO CAFE C/ LEITE 6X740G BR"/>
    <x v="14"/>
    <n v="3480"/>
    <s v="VITAMINAS E MINERAIS"/>
    <s v="1901.90.90"/>
    <s v="CX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68"/>
    <n v="12331540"/>
    <n v="7891000243015"/>
    <s v="NUTREN SENIOR PO CHOCOLATE 12X370G BR"/>
    <x v="14"/>
    <n v="3480"/>
    <s v="VITAMINAS E MINERAIS"/>
    <s v="2106.90.3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69"/>
    <n v="12476875"/>
    <n v="7891000243015"/>
    <s v="NUTREN SENIOR PO CHOCOLATE 24X370G BR"/>
    <x v="14"/>
    <n v="3480"/>
    <s v="VITAMINAS E MINERAIS"/>
    <s v="1901.90.90"/>
    <s v="CX"/>
    <n v="2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70"/>
    <n v="12432473"/>
    <n v="7891000320457"/>
    <s v="NUTREN SENIOR POZEROLACT S/SABONETEOR 6X740GBR"/>
    <x v="14"/>
    <n v="3480"/>
    <s v="VITAMINAS E MINERAIS"/>
    <s v="1901.90.90"/>
    <s v="CX"/>
    <n v="6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71"/>
    <n v="412340"/>
    <n v="7891000234006"/>
    <s v="NUTREN ACTIVE PBIO1 BAUNILHA 12X400G BR"/>
    <x v="14"/>
    <n v="3480"/>
    <s v="VITAMINAS E MINERAIS"/>
    <s v="1901.90.9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72"/>
    <n v="412341"/>
    <n v="7891000234105"/>
    <s v="NUTREN ACTIVE PBIO1 CHOCOLATE 12X400G BR"/>
    <x v="14"/>
    <n v="3480"/>
    <s v="VITAMINAS E MINERAIS"/>
    <s v="2106.90.3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73"/>
    <n v="412342"/>
    <n v="7891000234204"/>
    <s v="NUTREN ACTIVE PBIO1 MORANGO 12X400G BR"/>
    <x v="14"/>
    <n v="3480"/>
    <s v="VITAMINAS E MINERAIS"/>
    <s v="1901.90.9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74"/>
    <n v="12348032"/>
    <n v="7891000250747"/>
    <s v="NUTREN BEAUTY DARKCHOC 12X400G BR"/>
    <x v="14"/>
    <n v="3480"/>
    <s v="VITAMINAS E MINERAIS"/>
    <s v="2106.90.3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75"/>
    <n v="12369518"/>
    <n v="7891000256497"/>
    <s v="NUTREN BEAUTY VANILLA 12X400G BR"/>
    <x v="14"/>
    <n v="3480"/>
    <s v="VITAMINAS E MINERAIS"/>
    <s v="2106.90.3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76"/>
    <n v="12429016"/>
    <n v="7891000295410"/>
    <s v="NUTREN PROTEIN BAUNILHA PO 12X400G BR"/>
    <x v="14"/>
    <n v="3480"/>
    <s v="VITAMINAS E MINERAIS"/>
    <s v="1901.90.9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77"/>
    <n v="12429007"/>
    <n v="7891000295458"/>
    <s v="NUTREN PROTEIN CHOCOLATE PO 12X400G BR"/>
    <x v="14"/>
    <n v="3480"/>
    <s v="VITAMINAS E MINERAIS"/>
    <s v="2106.90.30"/>
    <s v="CX"/>
    <n v="12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78"/>
    <n v="906"/>
    <n v="7898645220906"/>
    <s v="APLICADOR DE PNEUS PROAUTO"/>
    <x v="8"/>
    <n v="280"/>
    <s v="AUTOMOTIVO"/>
    <s v="3921.13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79"/>
    <n v="910"/>
    <n v="7896189200446"/>
    <s v="CERA AEROSSOL 400ML - 2367"/>
    <x v="8"/>
    <n v="280"/>
    <s v="AUTOMOTIVO"/>
    <s v="3405.3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80"/>
    <n v="912"/>
    <n v="7897520100838"/>
    <s v="CERA CRISTALIZADORA GATILHO 500 ML - 3061"/>
    <x v="8"/>
    <n v="280"/>
    <s v="AUTOMOTIVO"/>
    <s v="3405.3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81"/>
    <n v="911"/>
    <n v="7897520100593"/>
    <s v="CERA LIQ AUTO BRILHO PROAUTO 200ML - 384"/>
    <x v="8"/>
    <n v="280"/>
    <s v="AUTOMOTIVO"/>
    <s v="3405.3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82"/>
    <n v="913"/>
    <n v="7896189221021"/>
    <s v="CERA PASTA PROAUTO TRADICIONAL 24UN- 204"/>
    <x v="8"/>
    <n v="280"/>
    <s v="AUTOMOTIVO"/>
    <s v="3405.3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86"/>
    <n v="1057"/>
    <n v="7897520015118"/>
    <s v="DESINFETANTEETANTE CLASSIC PLUS CONCENTRADO CITRO 6 X 2 L"/>
    <x v="6"/>
    <n v="1220"/>
    <s v="DESINFETANTE"/>
    <s v="3808.94.19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87"/>
    <n v="1055"/>
    <n v="7897520015132"/>
    <s v="DESINFETANTEETANTE CLASSIC PLUS LAVANDA 5 LTS"/>
    <x v="6"/>
    <n v="1220"/>
    <s v="DESINFETANTE"/>
    <s v="3808.94.19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90"/>
    <n v="905"/>
    <n v="7898645220838"/>
    <s v="ESPONJA ABSORTEC - 5310"/>
    <x v="8"/>
    <n v="3390"/>
    <s v="UTENSILIOS EM GERAL"/>
    <s v="3924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91"/>
    <n v="907"/>
    <n v="7898645220845"/>
    <s v="ESPONJA DE MICROF PROAUTO - 5308"/>
    <x v="8"/>
    <n v="3390"/>
    <s v="UTENSILIOS EM GERAL"/>
    <s v="3924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92"/>
    <n v="955"/>
    <n v="7897520100401"/>
    <s v="ESPUMA MAGICA PROAUTO - 2087"/>
    <x v="8"/>
    <n v="3390"/>
    <s v="UTENSILIOS EM GERAL"/>
    <s v="3402.90.29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93"/>
    <n v="899"/>
    <n v="7896189200507"/>
    <s v="ESTOPA PARA POLIMENTO"/>
    <x v="8"/>
    <n v="3390"/>
    <s v="UTENSILIOS EM GERAL"/>
    <s v="5202.91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94"/>
    <n v="975"/>
    <n v="7896189217017"/>
    <s v="GRAFITE EM PO PROAUTO  20G  - 324"/>
    <x v="8"/>
    <n v="3390"/>
    <s v="UTENSILIOS EM GERAL"/>
    <s v="2504.1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95"/>
    <n v="937"/>
    <n v="7896189200293"/>
    <s v="LAVA AUTOS A SECO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96"/>
    <n v="936"/>
    <n v="7896189225029"/>
    <s v="LAVA AUTOS AUTOCRAFT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97"/>
    <n v="939"/>
    <n v="7896189217109"/>
    <s v="LAVA AUTOS COM CERA 500 ML - 269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98"/>
    <n v="941"/>
    <n v="7897520100791"/>
    <s v="LAVA AUTOS HIBRIDO - 274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199"/>
    <n v="938"/>
    <n v="7897520100135"/>
    <s v="LAVA AUTOS PROAUTO CLASSIC 500ML - 262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00"/>
    <n v="966"/>
    <n v="7898645220067"/>
    <s v="LIMPA AR CONDICIONADOR CARRO NOVO 12X1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01"/>
    <n v="964"/>
    <n v="7896189200484"/>
    <s v="LIMPA AR CONDICIONADORICIONADO COOL FRESHAMPOO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02"/>
    <n v="968"/>
    <n v="7897520100067"/>
    <s v="LIMPADOR MULTIUSO PROAUTO 24X200ML"/>
    <x v="8"/>
    <n v="280"/>
    <s v="AUTOMOTIVO"/>
    <s v="3402.90.29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03"/>
    <n v="980"/>
    <n v="7898645220043"/>
    <s v="LIMPA E HIDRATA COURO - 3059"/>
    <x v="8"/>
    <n v="280"/>
    <s v="AUTOMOTIVO"/>
    <s v="3405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04"/>
    <n v="971"/>
    <n v="7898645220647"/>
    <s v="LIMPA FAROL - VISAO PERFEITA - 4938"/>
    <x v="8"/>
    <n v="280"/>
    <s v="AUTOMOTIVO"/>
    <s v="3405.3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05"/>
    <n v="942"/>
    <n v="7896189225036"/>
    <s v="LIMPA PNEUS AUTOCRAFT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06"/>
    <n v="945"/>
    <n v="7896189225043"/>
    <s v="LIMPA PNEUS GEL PROAUTO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07"/>
    <n v="947"/>
    <n v="7897520100142"/>
    <s v="LIMPA PNEUS PROAUTO CLASSIC MICRO PART - 287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08"/>
    <n v="970"/>
    <n v="7898645221132"/>
    <s v="LIMPA RODAS E MOTOR GATILHO 500ML - 5406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09"/>
    <n v="952"/>
    <n v="7896189200491"/>
    <s v="LIMPA TELAS 150 ML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10"/>
    <n v="948"/>
    <n v="7896189225050"/>
    <s v="LIMPA VIDROS  500 ML AUTOCRAFT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11"/>
    <n v="953"/>
    <n v="7897520100159"/>
    <s v="LIMPA VIDROS 500 ML GATILHO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12"/>
    <n v="950"/>
    <n v="7897520100074"/>
    <s v="LIMPA VIDROS ANTI-EMBACANTE 200 ML PROAUTO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15"/>
    <n v="903"/>
    <n v="7898645220852"/>
    <s v="LUVA LA SINTETICAPUNHO"/>
    <x v="8"/>
    <n v="3390"/>
    <s v="UTENSILIOS EM GERAL"/>
    <s v="3924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16"/>
    <n v="914"/>
    <n v="7897520015989"/>
    <s v="MASSA DE POLIR Nº 2 PROAUTO"/>
    <x v="8"/>
    <n v="3390"/>
    <s v="UTENSILIOS EM GERAL"/>
    <s v="3405.3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18"/>
    <n v="915"/>
    <n v="7897520012445"/>
    <s v="ODORIZANTE BREEZE ACQUA CX24"/>
    <x v="8"/>
    <n v="280"/>
    <s v="AUTOMOTIVO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19"/>
    <n v="917"/>
    <n v="7897520012421"/>
    <s v="ODORIZANTE BREEZE AMORE 24X1"/>
    <x v="8"/>
    <n v="280"/>
    <s v="AUTOMOTIVO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20"/>
    <n v="919"/>
    <n v="7897520012407"/>
    <s v="ODORIZANTE BREEZE CAR FRESHAMPOO 24X1"/>
    <x v="8"/>
    <n v="280"/>
    <s v="AUTOMOTIVO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21"/>
    <n v="922"/>
    <n v="7897520010366"/>
    <s v="ODORIZANTE BREEZE GEL CARRO NOVO"/>
    <x v="8"/>
    <n v="280"/>
    <s v="AUTOMOTIVO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22"/>
    <n v="923"/>
    <n v="7896189200354"/>
    <s v="ODORIZANTE BREEZE GEL CITRUS"/>
    <x v="8"/>
    <n v="280"/>
    <s v="AUTOMOTIVO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23"/>
    <n v="924"/>
    <n v="7896189200378"/>
    <s v="ODORIZANTE BREEZE GEL ICE APPLE"/>
    <x v="8"/>
    <n v="280"/>
    <s v="AUTOMOTIVO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24"/>
    <n v="925"/>
    <n v="7897520010335"/>
    <s v="ODORIZANTE BREEZE GEL LAVANDA"/>
    <x v="8"/>
    <n v="280"/>
    <s v="AUTOMOTIVO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25"/>
    <n v="927"/>
    <n v="7897520010304"/>
    <s v="ODORIZANTE BREEZE GEL TALCO"/>
    <x v="8"/>
    <n v="280"/>
    <s v="AUTOMOTIVO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26"/>
    <n v="958"/>
    <n v="7896189225388"/>
    <s v="ODORIZANTE CARRO NOVO 80ML"/>
    <x v="8"/>
    <n v="280"/>
    <s v="AUTOMOTIVO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27"/>
    <n v="960"/>
    <n v="7896189225319"/>
    <s v="ODORIZANTE MORANGO"/>
    <x v="8"/>
    <n v="280"/>
    <s v="AUTOMOTIVO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380"/>
    <n v="1105"/>
    <s v="SEM GTIN"/>
    <s v="ODORIZANTE TALCO - FR 80ML"/>
    <x v="8"/>
    <n v="280"/>
    <s v="AUTOMOTIVO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28"/>
    <n v="962"/>
    <n v="7896189225302"/>
    <s v="ODORIZANTE TUTTI-FRUTTI CX24"/>
    <x v="8"/>
    <n v="280"/>
    <s v="AUTOMOTIVO"/>
    <s v="33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32"/>
    <n v="974"/>
    <n v="7896189215051"/>
    <s v="PROAUTO LUB - DESINGRIPANTE 321 ML - 2091"/>
    <x v="8"/>
    <n v="280"/>
    <s v="AUTOMOTIVO"/>
    <s v="3824.99.41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33"/>
    <n v="972"/>
    <n v="7898645220029"/>
    <s v="PRORAD - ADITIVO RADIADOR - 3572"/>
    <x v="8"/>
    <n v="280"/>
    <s v="AUTOMOTIVO"/>
    <s v="3824.99.41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34"/>
    <n v="979"/>
    <n v="7897520100050"/>
    <s v="PROTETOR PROAUTO 200 ML - 333"/>
    <x v="8"/>
    <n v="280"/>
    <s v="AUTOMOTIVO"/>
    <s v="3402.9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35"/>
    <n v="994"/>
    <n v="7896189200101"/>
    <s v="SILICONE GEL PROAUTO 150G - 2023"/>
    <x v="8"/>
    <n v="280"/>
    <s v="AUTOMOTIVO"/>
    <s v="3405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36"/>
    <n v="1109"/>
    <n v="7896189226811"/>
    <s v="SILICONE MULTIUSO PROAUTO LT 321 ML"/>
    <x v="8"/>
    <n v="280"/>
    <s v="AUTOMOTIVO"/>
    <s v="3405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37"/>
    <n v="996"/>
    <n v="7896189223025"/>
    <s v="SILICONE SEC RAP PROAUTO 24X120ML"/>
    <x v="8"/>
    <n v="280"/>
    <s v="AUTOMOTIVO"/>
    <s v="3405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38"/>
    <n v="973"/>
    <n v="7896189200460"/>
    <s v="SOS PNEUS (INFLATOR) - 2382"/>
    <x v="8"/>
    <n v="280"/>
    <s v="AUTOMOTIVO"/>
    <s v="4002.11.1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39"/>
    <n v="1103"/>
    <n v="7897520100470"/>
    <s v="TOALHA SECAO (C/ 12 TOALHAS"/>
    <x v="8"/>
    <n v="3390"/>
    <s v="UTENSILIOS EM GERAL"/>
    <s v="6307.1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40"/>
    <n v="373"/>
    <n v="7896314720917"/>
    <s v="AGUA SANITARIA ESFRELUX 2 LT 6 X 2L - 2091"/>
    <x v="6"/>
    <n v="80"/>
    <s v="AGUA SANITARIA"/>
    <s v="2828.90.11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41"/>
    <n v="363"/>
    <n v="7896314721808"/>
    <s v="ALCOOL EM GEL ESFRELUX 500 ML (12X1) - 2180"/>
    <x v="6"/>
    <n v="110"/>
    <s v="ALCOOL"/>
    <s v="2207.20.19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42"/>
    <n v="453"/>
    <n v="7896314720504"/>
    <s v="AMACIANTE AMACILUX TOQUE DE PUREZA (AZUL) 6 UN DE 2 L - 2050"/>
    <x v="6"/>
    <n v="130"/>
    <s v="AMACIANTE"/>
    <s v="3809.91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44"/>
    <n v="759"/>
    <n v="7896314708618"/>
    <s v="CORDA PLASTICA NR. 5 - 15 MTS (24X1) - 0861"/>
    <x v="8"/>
    <n v="3390"/>
    <s v="UTENSILIOS EM GERAL"/>
    <s v="5607.4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45"/>
    <n v="738"/>
    <n v="7896314708557"/>
    <s v="DESENTOPE LATRINA (12X1) - 0855"/>
    <x v="6"/>
    <n v="1220"/>
    <s v="DESINFETANTE"/>
    <s v="3924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46"/>
    <n v="735"/>
    <n v="7896314708540"/>
    <s v="DESENTOPE PIA (24X1) - 0854"/>
    <x v="6"/>
    <n v="1220"/>
    <s v="DESINFETANTE"/>
    <s v="3924.1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47"/>
    <n v="417"/>
    <n v="7896314721150"/>
    <s v="DESINFETANTEETANTE ESFRELUX EUCALIPTO-BRANCO 2 L (6X1) - 2115"/>
    <x v="6"/>
    <n v="1220"/>
    <s v="DESINFETANTE"/>
    <s v="3808.94.29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48"/>
    <n v="419"/>
    <n v="7896314721112"/>
    <s v="DESINFETANTEETANTE ESFRELUX FLORAL-ROSA 2 L (6X1) - 2111"/>
    <x v="6"/>
    <n v="1220"/>
    <s v="DESINFETANTE"/>
    <s v="3808.94.29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49"/>
    <n v="421"/>
    <n v="7896314721105"/>
    <s v="DESINFETANTEETANTE ESFRELUX LAVANDA-LILAS 2 L (6X1) - 2110"/>
    <x v="6"/>
    <n v="1220"/>
    <s v="DESINFETANTE"/>
    <s v="3808.94.29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50"/>
    <n v="423"/>
    <n v="7896314721143"/>
    <s v="DESINFETANTEETANTE ESFRELUX PINHO-AMARELO 2 L (6X1) - 2114"/>
    <x v="6"/>
    <n v="1220"/>
    <s v="DESINFETANTE"/>
    <s v="3808.94.29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51"/>
    <n v="589"/>
    <n v="7898546722110"/>
    <s v="ESCOVA BELLATRIX RAQUETE QUADRADA - 0211"/>
    <x v="8"/>
    <n v="3390"/>
    <s v="UTENSILIOS EM GERAL"/>
    <s v="9603.2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52"/>
    <n v="782"/>
    <n v="7896314704115"/>
    <s v="ESCOVA LAVA LOUCAS - 0411"/>
    <x v="8"/>
    <n v="3390"/>
    <s v="UTENSILIOS EM GERAL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53"/>
    <n v="783"/>
    <n v="7896314707529"/>
    <s v="ESCOVA RETANGULAR (36X1) - 0752"/>
    <x v="8"/>
    <n v="3390"/>
    <s v="UTENSILIOS EM GERAL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54"/>
    <n v="784"/>
    <n v="7896314707512"/>
    <s v="ESCOVA TANQUE OVAL (36X1) - 0751"/>
    <x v="8"/>
    <n v="3390"/>
    <s v="UTENSILIOS EM GERAL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55"/>
    <n v="679"/>
    <n v="7896314704245"/>
    <s v="ESFREGAO ABSORVENTE POP MOP PVA (6X1)"/>
    <x v="8"/>
    <n v="3390"/>
    <s v="UTENSILIOS EM GERAL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56"/>
    <n v="680"/>
    <n v="7896314708571"/>
    <s v="ESPANADEIRA SANTA MARIA (24X1) - 0857"/>
    <x v="8"/>
    <n v="3390"/>
    <s v="UTENSILIOS EM GERAL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57"/>
    <n v="765"/>
    <n v="7896314707789"/>
    <s v="ESPONJA BANHO L AQUA CX C/ 60 UN - 0778"/>
    <x v="6"/>
    <n v="1820"/>
    <s v="LIMPA BANHEIROS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58"/>
    <n v="766"/>
    <n v="7896314707468"/>
    <s v="ESPONJA BANHO L AQUA LV 3 PG 2 (60 X 3) - 0746"/>
    <x v="6"/>
    <n v="1820"/>
    <s v="LIMPA BANHEIROS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59"/>
    <n v="767"/>
    <n v="7896314707741"/>
    <s v="ESPONJA BANHO MASSAG + ESFOLIANTE (24X2) - 0774"/>
    <x v="6"/>
    <n v="1820"/>
    <s v="LIMPA BANHEIROS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60"/>
    <n v="762"/>
    <n v="7896314707826"/>
    <s v="ESPONJA BANHO SPLUM BABY UNIT (24X1) - 0782"/>
    <x v="6"/>
    <n v="1820"/>
    <s v="LIMPA BANHEIROS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61"/>
    <n v="763"/>
    <n v="7896314707734"/>
    <s v="ESPONJA BANHO SPLUM ESFOLIANTE (24X1) - 0773"/>
    <x v="6"/>
    <n v="1820"/>
    <s v="LIMPA BANHEIROS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62"/>
    <n v="764"/>
    <n v="7896314707727"/>
    <s v="ESPONJA BANHO SPLUM MASSAGEADORA (24X1) - 0772"/>
    <x v="6"/>
    <n v="1820"/>
    <s v="LIMPA BANHEIROS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63"/>
    <n v="529"/>
    <n v="7896314707628"/>
    <s v="ESPONJA CRESPA 60 PCTO C/ 02 UN - 0762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64"/>
    <n v="739"/>
    <n v="7896314708090"/>
    <s v="ESPONJA DE BANHO SPLUM DELICATA (24X1) - 0809"/>
    <x v="6"/>
    <n v="1820"/>
    <s v="LIMPA BANHEIROS"/>
    <s v="3924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65"/>
    <n v="768"/>
    <n v="7896314707635"/>
    <s v="ESPONJA DUPLA FACE 60 PCTO C/ 02 UN - 0763"/>
    <x v="6"/>
    <n v="1820"/>
    <s v="LIMPA BANHEIROS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66"/>
    <n v="769"/>
    <n v="7896314707758"/>
    <s v="ESPONJA ESFRELUX ANTIADERENTE 60 PCT 3 UN - 0775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67"/>
    <n v="770"/>
    <n v="7896314707666"/>
    <s v="ESPONJA ESFRELUX ANTIADERENTE CX 60 UN - 0766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68"/>
    <n v="532"/>
    <n v="7896314707772"/>
    <s v="ESPONJA ESFRELUX C/ FORM. PROT DE UNHAS- 60X1 - 0777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69"/>
    <n v="533"/>
    <n v="7896314707697"/>
    <s v="ESPONJA ESFRELUX CX 60 PCOTE C/ 3 UN - 0769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70"/>
    <n v="772"/>
    <n v="7896314707642"/>
    <s v="ESPONJA ESFRELUX CX  C/ 60 UN - 0764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71"/>
    <n v="771"/>
    <n v="7896314707659"/>
    <s v="ESPONJA ESFRELUX LV 4 PG 3   - 765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72"/>
    <n v="774"/>
    <n v="7896314708526"/>
    <s v="ESPONJA LIMPA FACIL (12X1) - 0852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73"/>
    <n v="773"/>
    <n v="7896314707680"/>
    <s v="ESPONJA LIMP CAR (24X1) - 0768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74"/>
    <n v="537"/>
    <n v="7896314707611"/>
    <s v="ESPONJA LISA 60 PCTO C/ 02 UN - 0761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75"/>
    <n v="740"/>
    <n v="7896314707246"/>
    <s v="ESPONJA MAGICA ESFRELUX (60X1) - 0724"/>
    <x v="6"/>
    <n v="1830"/>
    <s v="LIMPA COZINHA"/>
    <s v="3924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76"/>
    <n v="775"/>
    <n v="7896314708502"/>
    <s v="ESPONJA MEGA BLOCO MULTI USO (24X1) - 0850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77"/>
    <n v="777"/>
    <n v="7896314707901"/>
    <s v="ESPONJA P/ BANHO SPLUM FRAGRANCE (24UN) - 0790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78"/>
    <n v="538"/>
    <n v="7896314707703"/>
    <s v="ESPONJA SOFT- PRATA CX 60 UN - 0770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79"/>
    <n v="540"/>
    <n v="7896314707871"/>
    <s v="ESPONJA VIP FD C/ 120 UN - 0787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80"/>
    <n v="778"/>
    <n v="7896314707451"/>
    <s v="ESPONJA VIP  LV 4 PG 3 (60 X 4) - 0745"/>
    <x v="6"/>
    <n v="1830"/>
    <s v="LIMPA COZINHA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81"/>
    <n v="381"/>
    <n v="7896314720115"/>
    <s v="LAVA LOUCAS ESFRELUX CLEAR (COM GLICERINA) 24 UN DE 500 ML"/>
    <x v="6"/>
    <n v="1680"/>
    <s v="LAVA LOUÇAS"/>
    <s v="3402.2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82"/>
    <n v="382"/>
    <n v="7896314720146"/>
    <s v="LAVA LOUCAS ESFRELUX COCO 24 UN DE 500 ML"/>
    <x v="6"/>
    <n v="1680"/>
    <s v="LAVA LOUÇAS"/>
    <s v="3402.2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83"/>
    <n v="384"/>
    <n v="7896314720139"/>
    <s v="LAVA LOUCAS ESFRELUX MACA  24 UN DE 500 ML"/>
    <x v="6"/>
    <n v="1680"/>
    <s v="LAVA LOUÇAS"/>
    <s v="3402.2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84"/>
    <n v="385"/>
    <n v="7896314720108"/>
    <s v="LAVA LOUCAS ESFRELUX NEUTRO 24 UN DE 500 ML"/>
    <x v="6"/>
    <n v="1680"/>
    <s v="LAVA LOUÇAS"/>
    <s v="3402.2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85"/>
    <n v="1191"/>
    <n v="7896314722225"/>
    <s v="LAVA ROUPAS LIQUIDO ESFRELUX 2 L (6X1)"/>
    <x v="6"/>
    <n v="1690"/>
    <s v="LAVA ROUPAS"/>
    <s v="3402.2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86"/>
    <n v="389"/>
    <n v="7896314721303"/>
    <s v="LIMPADOR MULTIUSO ESFRELUX CLASSIC 500 ML 12 X 500"/>
    <x v="6"/>
    <n v="1850"/>
    <s v="LIMPADOR MULTI USO"/>
    <s v="3402.2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87"/>
    <n v="391"/>
    <n v="7896314722027"/>
    <s v="LIMPADOR PERF. ESFRELUX EMOCAO (ROSA) 500 ML C/12 UNID."/>
    <x v="6"/>
    <n v="1850"/>
    <s v="LIMPADOR MULTI USO"/>
    <s v="3402.2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88"/>
    <n v="399"/>
    <n v="7896314722003"/>
    <s v="LIMPADOR PERF. ESFRELUX SENSUALIDADE (LILAS) 500 ML C/12 UNID."/>
    <x v="6"/>
    <n v="1850"/>
    <s v="LIMPADOR MULTI USO"/>
    <s v="3402.2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89"/>
    <n v="387"/>
    <n v="7896314721600"/>
    <s v="LIMPA VIDRO ESFRELUX SPRAY 500 ML (12X1)"/>
    <x v="6"/>
    <n v="1850"/>
    <s v="LIMPADOR MULTI USO"/>
    <s v="3402.2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90"/>
    <n v="779"/>
    <n v="7896314707796"/>
    <s v="LIMP GRILL CX C/ 24 UN - 0779"/>
    <x v="6"/>
    <n v="1850"/>
    <s v="LIMPADOR MULTI USO"/>
    <s v="6805.30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91"/>
    <n v="746"/>
    <n v="7896314709035"/>
    <s v="LUVAS FINAS MULTIUSO TAM. M 12X10 UN - 0903"/>
    <x v="8"/>
    <n v="3390"/>
    <s v="UTENSILIOS EM GERAL"/>
    <s v="4015.1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92"/>
    <n v="747"/>
    <n v="7896314709028"/>
    <s v="LUVAS FINAS MULTIUSO TAM. P 12X10 UN - 0902"/>
    <x v="8"/>
    <n v="3390"/>
    <s v="UTENSILIOS EM GERAL"/>
    <s v="4015.1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93"/>
    <n v="749"/>
    <n v="7896314708038"/>
    <s v="LUVAS FORRADAS MULTIUSO TAM. GG C/ 2 UNID. (12X2) - 0803"/>
    <x v="8"/>
    <n v="3390"/>
    <s v="UTENSILIOS EM GERAL"/>
    <s v="4015.1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94"/>
    <n v="751"/>
    <n v="7896314708007"/>
    <s v="LUVAS FORRADAS MULTIUSO TAM. P C/ 2 UNID. (12X2) - 0800"/>
    <x v="8"/>
    <n v="3390"/>
    <s v="UTENSILIOS EM GERAL"/>
    <s v="4015.1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95"/>
    <n v="754"/>
    <n v="7896314708151"/>
    <s v="LUVAS VIP MULTIUSO TAM. P 12X2 UN - 0815"/>
    <x v="8"/>
    <n v="3390"/>
    <s v="UTENSILIOS EM GERAL"/>
    <s v="4015.1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96"/>
    <n v="760"/>
    <n v="7896314704061"/>
    <s v="MOP FLAT MICROFIBRA - 0406"/>
    <x v="8"/>
    <n v="3390"/>
    <s v="UTENSILIOS EM GERAL"/>
    <s v="6307.1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98"/>
    <n v="758"/>
    <n v="7896314708779"/>
    <s v="PANO LIMPA TUDO EM ROLO 30X50 (12X1) - 0877"/>
    <x v="8"/>
    <n v="3390"/>
    <s v="UTENSILIOS EM GERAL"/>
    <s v="5603.12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299"/>
    <n v="517"/>
    <n v="7896314708922"/>
    <s v="PANO VERSATIL STA MARIA 40X38 (24X2) - 0892"/>
    <x v="8"/>
    <n v="3390"/>
    <s v="UTENSILIOS EM GERAL"/>
    <s v="6307.1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02"/>
    <n v="789"/>
    <n v="7896314708595"/>
    <s v="PINCEL PLASTICO (12X1) - 0859"/>
    <x v="8"/>
    <n v="3390"/>
    <s v="UTENSILIOS EM GERAL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03"/>
    <n v="790"/>
    <n v="7896314708625"/>
    <s v="PINCEL PLASTICOS C/ ESTOJO CX C/ 6 UN - 0862"/>
    <x v="8"/>
    <n v="3390"/>
    <s v="UTENSILIOS EM GERAL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04"/>
    <n v="755"/>
    <n v="7896314708717"/>
    <s v="PRENDEDOR ROUPA MADEIRA (50DZ) - 0871"/>
    <x v="8"/>
    <n v="3390"/>
    <s v="UTENSILIOS EM GERAL"/>
    <s v="4421.99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05"/>
    <n v="743"/>
    <n v="7896314708724"/>
    <s v="PRENDEDOR ROUPA PLASTICO GDE (50DZ) - 0872"/>
    <x v="8"/>
    <n v="3390"/>
    <s v="UTENSILIOS EM GERAL"/>
    <s v="3924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06"/>
    <n v="685"/>
    <n v="7896314704252"/>
    <s v="REFIL ESFREGAO ABSORVENTE POP MOP PVA (12X1)"/>
    <x v="6"/>
    <n v="3420"/>
    <s v="VASSOURAS E RODOS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07"/>
    <n v="401"/>
    <n v="7896314721617"/>
    <s v="REFIL LIMPA VIDRO ESFRELUX  500 ML (12X1) - 2161"/>
    <x v="6"/>
    <n v="3420"/>
    <s v="VASSOURAS E RODOS"/>
    <s v="3402.2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08"/>
    <n v="761"/>
    <n v="7896314704078"/>
    <s v="REFIL MOP FLAT MICROFIBRA - 0407"/>
    <x v="6"/>
    <n v="3420"/>
    <s v="VASSOURAS E RODOS"/>
    <s v="6307.1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10"/>
    <n v="792"/>
    <n v="7896314703514"/>
    <s v="RODO 30 CM PLASTICO (12X1) - 0351"/>
    <x v="6"/>
    <n v="3420"/>
    <s v="VASSOURAS E RODOS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11"/>
    <n v="793"/>
    <n v="7896314703521"/>
    <s v="RODO 40 CM PLASTICO (12X1) - 0352"/>
    <x v="6"/>
    <n v="3420"/>
    <s v="VASSOURAS E RODOS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12"/>
    <n v="794"/>
    <n v="7896314703538"/>
    <s v="RODO 60 CM PLASTICO (12X1) - 0353"/>
    <x v="6"/>
    <n v="3420"/>
    <s v="VASSOURAS E RODOS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13"/>
    <n v="796"/>
    <n v="7896314703668"/>
    <s v="RODO PLASTICO VIP 30 CM BORRACHA DUPLA ( 12X1) - 0366"/>
    <x v="6"/>
    <n v="3420"/>
    <s v="VASSOURAS E RODOS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14"/>
    <n v="797"/>
    <n v="7896314703675"/>
    <s v="RODO PLASTICO VIP 40 CM BORRACHA DUPLA ( 12X1) - 0367"/>
    <x v="6"/>
    <n v="3420"/>
    <s v="VASSOURAS E RODOS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15"/>
    <n v="795"/>
    <n v="7896314708656"/>
    <s v="RODO P/ PIA (24X1) - 0865"/>
    <x v="6"/>
    <n v="3420"/>
    <s v="VASSOURAS E RODOS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16"/>
    <n v="744"/>
    <n v="7896314704139"/>
    <s v="ROLO ADESIVO - 0413"/>
    <x v="8"/>
    <n v="3390"/>
    <s v="UTENSILIOS EM GERAL"/>
    <s v="3924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19"/>
    <n v="462"/>
    <n v="7896314708830"/>
    <s v="SACO P/ LIXO 15 LTS AZUL EM ROLO (12 ROLOS C/ 60 UN) - 0883"/>
    <x v="6"/>
    <n v="3160"/>
    <s v="SACOS DE LIXO"/>
    <s v="3923.21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20"/>
    <n v="727"/>
    <n v="7896314708809"/>
    <s v="SACO P/ LIXO 15 LTS C/ 20 UN (40X1) - 0880"/>
    <x v="6"/>
    <n v="3160"/>
    <s v="SACOS DE LIXO"/>
    <s v="3923.21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21"/>
    <n v="728"/>
    <n v="7896314708991"/>
    <s v="SACO P/ LIXO 200 LTS C/ 5 UN (40X1) - 0899"/>
    <x v="6"/>
    <n v="3160"/>
    <s v="SACOS DE LIXO"/>
    <s v="3923.21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22"/>
    <n v="464"/>
    <n v="7896314708588"/>
    <s v="SACO P/ LIXO 200 LTS EM ROLO (12 X 25 SCS) - 0858"/>
    <x v="6"/>
    <n v="3160"/>
    <s v="SACOS DE LIXO"/>
    <s v="3923.21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23"/>
    <n v="465"/>
    <n v="7896314708847"/>
    <s v="SACO P/ LIXO 30 LTS AZUL EM ROLO (12 X 30 SCS) - 0884"/>
    <x v="6"/>
    <n v="3160"/>
    <s v="SACOS DE LIXO"/>
    <s v="3923.21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24"/>
    <n v="729"/>
    <n v="7896314708816"/>
    <s v="SACO P/ LIXO 30 LTS C/ 10 UN (40X1) - 0881"/>
    <x v="6"/>
    <n v="3160"/>
    <s v="SACOS DE LIXO"/>
    <s v="3923.21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25"/>
    <n v="467"/>
    <n v="7896314708854"/>
    <s v="SACO P/ LIXO 50 LTS AZUL EM ROLO (12 X 30 SCS) - 0885"/>
    <x v="6"/>
    <n v="3160"/>
    <s v="SACOS DE LIXO"/>
    <s v="3923.21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26"/>
    <n v="730"/>
    <n v="7896314708823"/>
    <s v="SACO P/ LIXO 50 LTS C/ 10 UN (40X1) - 0882"/>
    <x v="6"/>
    <n v="3160"/>
    <s v="SACOS DE LIXO"/>
    <s v="3923.21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27"/>
    <n v="469"/>
    <n v="7896314708328"/>
    <s v="SACO P/ LIXO PIA / BANHEIRO (40X20) - 0832"/>
    <x v="6"/>
    <n v="3160"/>
    <s v="SACOS DE LIXO"/>
    <s v="3923.21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28"/>
    <n v="731"/>
    <n v="7896314709080"/>
    <s v="SACO P/ LIXO ROLO ECON ESFFRELUX PRETO 100 L (12X15) - 0908"/>
    <x v="6"/>
    <n v="3160"/>
    <s v="SACOS DE LIXO"/>
    <s v="3923.21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29"/>
    <n v="732"/>
    <n v="7896314709059"/>
    <s v="SACO P/ LIXO ROLO ECON ESFFRELUX PRETO 15 L (12X60) - 0905"/>
    <x v="6"/>
    <n v="3160"/>
    <s v="SACOS DE LIXO"/>
    <s v="3923.21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30"/>
    <n v="733"/>
    <n v="7896314709066"/>
    <s v="SACO P/ LIXO ROLO ECON ESFFRELUX PRETO 30 L (12X30) - 0906"/>
    <x v="6"/>
    <n v="3160"/>
    <s v="SACOS DE LIXO"/>
    <s v="3923.21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31"/>
    <n v="734"/>
    <n v="7896314709073"/>
    <s v="SACO P/ LIXO ROLO ECON ESFFRELUX PRETO 50 L (12X30) - 0907"/>
    <x v="6"/>
    <n v="3160"/>
    <s v="SACOS DE LIXO"/>
    <s v="3923.21.9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32"/>
    <n v="736"/>
    <n v="7896314708946"/>
    <s v="TABUA PLASTICA GRANDE (12X1) - 0894"/>
    <x v="8"/>
    <n v="3390"/>
    <s v="UTENSILIOS EM GERAL"/>
    <s v="3924.1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35"/>
    <n v="802"/>
    <n v="7896314709592"/>
    <s v="VASSOURA TUTTY (12X1) - 0959"/>
    <x v="6"/>
    <n v="3420"/>
    <s v="VASSOURAS E RODOS"/>
    <s v="9603.90.0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38"/>
    <n v="22"/>
    <n v="7898598185680"/>
    <s v="ABACAXI GLACEADO PEDACO PT 150G ID"/>
    <x v="11"/>
    <n v="1510"/>
    <s v="FRUTAS SECAS"/>
    <s v="2006.00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41"/>
    <n v="390"/>
    <n v="7898205076226"/>
    <s v="AMENDOA SEM CASCA CONFEITADA COLORIDA PT 150G IT"/>
    <x v="15"/>
    <n v="3650"/>
    <s v="AMENDOA"/>
    <s v="1704.90.2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42"/>
    <n v="393"/>
    <n v="7898205076233"/>
    <s v="AMENDOA SEM CASCA CRUA 22/24 PT 150G IT"/>
    <x v="15"/>
    <n v="3650"/>
    <s v="AMENDOA"/>
    <s v="0802.12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43"/>
    <n v="401"/>
    <n v="7898598181460"/>
    <s v="AMENDOA SEM CASCA DEFUMADA CAT2 PT 130G IT"/>
    <x v="15"/>
    <n v="3650"/>
    <s v="AMENDOA"/>
    <s v="2008.19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44"/>
    <n v="407"/>
    <n v="7898598184898"/>
    <s v="AMENDOA SEM CASCA LAMINADA PT 110G IT"/>
    <x v="15"/>
    <n v="3650"/>
    <s v="AMENDOA"/>
    <s v="0802.12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45"/>
    <n v="411"/>
    <n v="7898205076240"/>
    <s v="AMENDOA SEM CASCA TORRADA SALGADA 20/22 PT 150G IT"/>
    <x v="15"/>
    <n v="3650"/>
    <s v="AMENDOA"/>
    <s v="2008.19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55"/>
    <n v="491"/>
    <n v="7898205076271"/>
    <s v="AVELA SEM CASCA SECA PT 120G IT"/>
    <x v="11"/>
    <n v="1510"/>
    <s v="FRUTAS SECAS"/>
    <s v="0802.22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56"/>
    <n v="692"/>
    <n v="7898598181569"/>
    <s v="BLUENXAGUANTE BUCALERRY DESIDRATADO PT 100G IT"/>
    <x v="11"/>
    <n v="1510"/>
    <s v="FRUTAS SECAS"/>
    <s v="0813.40.9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57"/>
    <n v="553"/>
    <n v="7898598182269"/>
    <s v="BANANA CHIPS FATIADA PT 100G ID"/>
    <x v="11"/>
    <n v="1510"/>
    <s v="FRUTAS SECAS"/>
    <s v="0803.90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58"/>
    <n v="1983"/>
    <n v="7898598182818"/>
    <s v="MIX CASTANHA CAJU E PARA PT 150G NAC"/>
    <x v="11"/>
    <n v="1510"/>
    <s v="FRUTAS SECAS"/>
    <s v="2008.19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61"/>
    <n v="781"/>
    <n v="7898598182320"/>
    <s v="CASTANHA DE CAJU CARAMELIZADA COM COCO PT 100G NAC"/>
    <x v="15"/>
    <n v="770"/>
    <s v="CASTANHA"/>
    <s v="2008.19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64"/>
    <n v="382"/>
    <n v="7898598184034"/>
    <s v="AMENDOA DA CASTANHA DE CAJU TORRADA SEM SAL W1240 PT 120G NAC"/>
    <x v="15"/>
    <n v="3650"/>
    <s v="AMENDOA"/>
    <s v="2008.19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65"/>
    <n v="376"/>
    <n v="7898598184027"/>
    <s v="AMENDOA DA CASTANHA DE CAJU TORRADA SALGADA W1240 PT 120G NAC"/>
    <x v="15"/>
    <n v="3650"/>
    <s v="AMENDOA"/>
    <s v="2008.19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66"/>
    <n v="386"/>
    <n v="7898205070071"/>
    <s v="AMENDOA DA CASTANHA DE CAJU XEREM G2T PT 150G NAC"/>
    <x v="15"/>
    <n v="3650"/>
    <s v="AMENDOA"/>
    <s v="2008.19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68"/>
    <n v="793"/>
    <n v="7898598182481"/>
    <s v="CASTANHA DO PARA SEM CASCA LARGE PT 120G NAC"/>
    <x v="15"/>
    <n v="770"/>
    <s v="CASTANHA"/>
    <s v="0801.22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69"/>
    <n v="940"/>
    <n v="7898598183761"/>
    <s v="COCO DESIDRATADO NATURAL FATIADO PT 50G ID"/>
    <x v="11"/>
    <n v="1510"/>
    <s v="FRUTAS SECAS"/>
    <s v="0801.11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70"/>
    <n v="1014"/>
    <n v="7898598181507"/>
    <s v="CRANBERRY DESIDRATADO PT 100G IT"/>
    <x v="11"/>
    <n v="1510"/>
    <s v="FRUTAS SECAS"/>
    <s v="0813.40.9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71"/>
    <n v="1040"/>
    <n v="7898205074550"/>
    <s v="DAMASCO SECO 2 PT 200G ID"/>
    <x v="11"/>
    <n v="1510"/>
    <s v="FRUTAS SECAS"/>
    <s v="0813.10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72"/>
    <n v="1160"/>
    <n v="7898205076288"/>
    <s v="FRUTAS CRISTALIZADAS PT 200G NAC"/>
    <x v="11"/>
    <n v="1510"/>
    <s v="FRUTAS SECAS"/>
    <s v="2006.00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73"/>
    <n v="1178"/>
    <n v="7898598184942"/>
    <s v="GENGIBRE GLACEADO PT 150G ID"/>
    <x v="11"/>
    <n v="1510"/>
    <s v="FRUTAS SECAS"/>
    <s v="2006.00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74"/>
    <n v="1205"/>
    <n v="7898205079760"/>
    <s v="GOJI BERRY DESIDRATADO PT 100G IT"/>
    <x v="11"/>
    <n v="1510"/>
    <s v="FRUTAS SECAS"/>
    <s v="0813.40.9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75"/>
    <n v="1484"/>
    <n v="7898598185543"/>
    <s v="LINHACA MARROM PT 100G IT"/>
    <x v="11"/>
    <n v="1510"/>
    <s v="FRUTAS SECAS"/>
    <s v="1204.00.9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76"/>
    <n v="1481"/>
    <n v="7898598184874"/>
    <s v="LINHACA DOURADA PT 100G IT"/>
    <x v="11"/>
    <n v="1510"/>
    <s v="FRUTAS SECAS"/>
    <s v="1204.00.9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78"/>
    <n v="1896"/>
    <n v="7898598184935"/>
    <s v="MELAO DESIDRATADO PT 150G ID"/>
    <x v="11"/>
    <n v="1510"/>
    <s v="FRUTAS SECAS"/>
    <s v="0813.40.9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79"/>
    <n v="1793"/>
    <n v="7898598183624"/>
    <s v="MANGA DESIDRATADA PT 150G NAC"/>
    <x v="11"/>
    <n v="1510"/>
    <s v="FRUTAS SECAS"/>
    <s v="0804.50.2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80"/>
    <n v="2109"/>
    <n v="7898205078527"/>
    <s v="NOZES MACADAMIA SEM CASCA TORRADA SALGADA CAT2 PT 150G NAC"/>
    <x v="11"/>
    <n v="1510"/>
    <s v="FRUTAS SECAS"/>
    <s v="2008.19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81"/>
    <n v="1732"/>
    <n v="7898598188162"/>
    <s v="MACA GLACEADA PT 100G ID"/>
    <x v="11"/>
    <n v="1510"/>
    <s v="FRUTAS SECAS"/>
    <s v="2006.00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82"/>
    <n v="1748"/>
    <n v="7898598188186"/>
    <s v="MAMAO GLACEADO COM LIMAO PT 100G ID"/>
    <x v="11"/>
    <n v="1510"/>
    <s v="FRUTAS SECAS"/>
    <s v="2006.00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83"/>
    <n v="2010"/>
    <n v="7898598184928"/>
    <s v="MIX DESIDRATADO VEGETAIS PT 80G NAC"/>
    <x v="10"/>
    <n v="2340"/>
    <s v="MIX DE GRAOS"/>
    <s v="2005.99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84"/>
    <n v="1948"/>
    <n v="7898598185048"/>
    <s v="MILHO TORRADO BARBECUE PT 90G IT"/>
    <x v="11"/>
    <n v="1510"/>
    <s v="FRUTAS SECAS"/>
    <s v="2008.19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85"/>
    <n v="1952"/>
    <n v="7898598183945"/>
    <s v="MILHO TORRADO MOSTARDA E MEL PT 90G IT"/>
    <x v="11"/>
    <n v="1510"/>
    <s v="FRUTAS SECAS"/>
    <s v="2008.19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86"/>
    <n v="1959"/>
    <n v="7898598183655"/>
    <s v="MILHO TORRADO SALGADO PT 90G ID"/>
    <x v="11"/>
    <n v="1510"/>
    <s v="FRUTAS SECAS"/>
    <s v="2008.19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87"/>
    <n v="2008"/>
    <n v="7898205074291"/>
    <s v="MIX DE FRUTAS DESIDRATADAS PT 100G NAC"/>
    <x v="10"/>
    <n v="2340"/>
    <s v="MIX DE GRAOS"/>
    <s v="0813.50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88"/>
    <n v="2006"/>
    <n v="7898205079579"/>
    <s v="MIX DE AMENDOIM PT 550G NAC"/>
    <x v="10"/>
    <n v="2340"/>
    <s v="MIX DE GRAOS"/>
    <s v="2008.11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89"/>
    <n v="4828"/>
    <n v="7898598184904"/>
    <s v="MIX NUTS COM CASTANHA BENASSI PT 200G NAC"/>
    <x v="10"/>
    <n v="2340"/>
    <s v="MIX DE GRAOS"/>
    <s v="2008.19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90"/>
    <n v="1990"/>
    <n v="7898598182535"/>
    <s v="MIX FRUTAS SECAS PT 250G NAC"/>
    <x v="11"/>
    <n v="1510"/>
    <s v="FRUTAS SECAS"/>
    <s v="2008.19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91"/>
    <n v="2121"/>
    <n v="7898598185703"/>
    <s v="NOZES SEM CASCA PECKAN PT 150G NAC"/>
    <x v="11"/>
    <n v="1510"/>
    <s v="FRUTAS SECAS"/>
    <s v="0802.32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92"/>
    <n v="2114"/>
    <n v="7898205076318"/>
    <s v="NOZES SEM CASCA PT 100G IT"/>
    <x v="11"/>
    <n v="1510"/>
    <s v="FRUTAS SECAS"/>
    <s v="0802.32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93"/>
    <n v="2620"/>
    <n v="7898598184966"/>
    <s v="PESSEGO GLACEADO PT 150G IT"/>
    <x v="11"/>
    <n v="1510"/>
    <s v="FRUTAS SECAS"/>
    <s v="2006.00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94"/>
    <n v="2559"/>
    <n v="7898205071542"/>
    <s v="PERA GLACEADA PT 100G ID"/>
    <x v="11"/>
    <n v="1510"/>
    <s v="FRUTAS SECAS"/>
    <s v="2006.00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95"/>
    <n v="2695"/>
    <n v="7898205076325"/>
    <s v="PISTACHE TORRADO SALGADO PT 110G IT"/>
    <x v="11"/>
    <n v="1510"/>
    <s v="FRUTAS SECAS"/>
    <s v="2008.19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96"/>
    <n v="2889"/>
    <n v="7898598183693"/>
    <s v="SEMENTE DE ABOBORA TORRADA SALGADA PT 120G IT"/>
    <x v="11"/>
    <n v="1510"/>
    <s v="FRUTAS SECAS"/>
    <s v="2008.19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97"/>
    <n v="2893"/>
    <n v="7898598183686"/>
    <s v="SEMENTE DE ABOBORA TORRADA SEM SAL PT 130G IT"/>
    <x v="11"/>
    <n v="1510"/>
    <s v="FRUTAS SECAS"/>
    <s v="2008.19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98"/>
    <n v="2733"/>
    <n v="7898598183419"/>
    <s v="QUINOA FLOCOS PT 120G IT"/>
    <x v="11"/>
    <n v="1510"/>
    <s v="FRUTAS SECAS"/>
    <s v="1104.19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99"/>
    <n v="2735"/>
    <n v="7898598185550"/>
    <s v="QUINOA GRAOS PT 180G IT"/>
    <x v="11"/>
    <n v="1510"/>
    <s v="FRUTAS SECAS"/>
    <s v="1008.50.9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400"/>
    <n v="2899"/>
    <n v="7898598185567"/>
    <s v="SEMENTE DE GIRASSOL CRUA PT 150G IT"/>
    <x v="11"/>
    <n v="1510"/>
    <s v="FRUTAS SECAS"/>
    <s v="1206.00.9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401"/>
    <n v="2895"/>
    <n v="7898598185574"/>
    <s v="SEMENTE DE CHIA PT 180G IT"/>
    <x v="11"/>
    <n v="1510"/>
    <s v="FRUTAS SECAS"/>
    <s v="2008.19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402"/>
    <n v="2910"/>
    <n v="7898598182573"/>
    <s v="SOJA TORRADA SALGADA PT 120G NAC"/>
    <x v="11"/>
    <n v="1510"/>
    <s v="FRUTAS SECAS"/>
    <s v="1904.10.00"/>
    <s v="UN"/>
    <n v="12"/>
    <n v="0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403"/>
    <n v="2970"/>
    <n v="7898205076332"/>
    <s v="TAMARA COM CAROCO PT 150G IT"/>
    <x v="11"/>
    <n v="1510"/>
    <s v="FRUTAS SECAS"/>
    <s v="0804.10.1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404"/>
    <n v="2980"/>
    <n v="7898598185581"/>
    <s v="TAMARA SEM CAROCO PT 150G IT"/>
    <x v="11"/>
    <n v="1510"/>
    <s v="FRUTAS SECAS"/>
    <s v="0804.10.1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405"/>
    <n v="3153"/>
    <n v="7898205076349"/>
    <s v="UVA PASSA CLARA PT 150G ID"/>
    <x v="11"/>
    <n v="1510"/>
    <s v="FRUTAS SECAS"/>
    <s v="0806.20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406"/>
    <n v="3162"/>
    <n v="7898205070262"/>
    <s v="UVA PASSA PRETA PT 200G ID"/>
    <x v="11"/>
    <n v="1510"/>
    <s v="FRUTAS SECAS"/>
    <s v="0806.20.00"/>
    <s v="UN"/>
    <n v="12"/>
    <n v="1"/>
    <s v="PRODUTO"/>
    <s v="04.052.176/0004-9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07"/>
    <n v="12181"/>
    <n v="7898964301249"/>
    <s v="GEL DENTAL NEUTROCARE MASHAMPOOA E O URSO 50G"/>
    <x v="5"/>
    <n v="1620"/>
    <s v="HIGIENE ADULTA"/>
    <s v="3306.10.00"/>
    <s v="UN"/>
    <n v="7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08"/>
    <n v="19001"/>
    <n v="7898624050531"/>
    <s v="GEL DENTAL NEUTROCARE OS INCRIVEIS 50G"/>
    <x v="5"/>
    <n v="1620"/>
    <s v="HIGIENE ADULTA"/>
    <s v="3306.10.00"/>
    <s v="UN"/>
    <n v="7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09"/>
    <n v="12169"/>
    <n v="7898624050517"/>
    <s v="GEL DENTAL NEUTROCARE PRINCESA SOFIA 50G"/>
    <x v="5"/>
    <n v="1620"/>
    <s v="HIGIENE ADULTA"/>
    <s v="3306.10.00"/>
    <s v="UN"/>
    <n v="7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14"/>
    <n v="4808"/>
    <n v="7898962794258"/>
    <s v="PAPEL HIGIENICO FOLHA TRIPLA MIMMO 20M C/4"/>
    <x v="5"/>
    <n v="1620"/>
    <s v="HIGIENE ADULTA"/>
    <s v="4818.10.0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16"/>
    <n v="4803"/>
    <n v="7898962794173"/>
    <s v="PAPEL HIGIENICO MIMMO 30M NEUTRO C/16"/>
    <x v="5"/>
    <n v="1620"/>
    <s v="HIGIENE ADULTA"/>
    <s v="4818.10.00"/>
    <s v="UN"/>
    <n v="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17"/>
    <n v="4804"/>
    <n v="7898962794180"/>
    <s v="PAPEL HIGIENICO MIMMO 30M NEUTRO C/24"/>
    <x v="5"/>
    <n v="1620"/>
    <s v="HIGIENE ADULTA"/>
    <s v="4818.10.00"/>
    <s v="UN"/>
    <n v="3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18"/>
    <n v="4800"/>
    <n v="7898962794142"/>
    <s v="PAPEL HIGIENICO MIMMO 30M NEUTRO C/4"/>
    <x v="5"/>
    <n v="1620"/>
    <s v="HIGIENE ADULTA"/>
    <s v="4818.10.0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21"/>
    <n v="4807"/>
    <n v="7898962794302"/>
    <s v="PAPEL TOALHA SCALA PLUS 3 ROLOS C/120 FOLHAS"/>
    <x v="8"/>
    <n v="3370"/>
    <s v="UTENSILIOS"/>
    <s v="4818.30.00"/>
    <s v="UN"/>
    <n v="6"/>
    <n v="4"/>
    <s v="PRODUTO"/>
    <s v="57.014.433/0001-13"/>
    <n v="10.88"/>
    <n v="2.856"/>
    <m/>
    <m/>
    <m/>
    <m/>
    <n v="8.024"/>
    <n v="0.0102"/>
    <n v="0.0048"/>
    <n v="0.17"/>
    <n v="0.0165"/>
    <n v="0.076"/>
    <n v="0.2775"/>
    <n v="12"/>
    <n v="245.31974522293001"/>
    <n v="5.67301910828026"/>
    <n v="14.77029299363058"/>
    <n v="8.024"/>
    <n v="6.74629299363058"/>
    <n v="80.95551592356691"/>
    <n v="12.47"/>
    <n v="0.33"/>
    <n v="20.44331210191083"/>
    <n v="0.33"/>
    <n v="20.44331210191083"/>
    <n v="1.2"/>
    <n v="14.964"/>
    <n v="0"/>
    <n v="0.63939952701771"/>
    <s v="DENTRO DA META"/>
    <x v="1"/>
    <n v="7.97331210191083"/>
    <n v="1.2"/>
    <n v="130.56"/>
    <n v="96.28800000000001"/>
    <n v="245.3197452229300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24"/>
    <n v="3497"/>
    <n v="7893454714264"/>
    <s v="DESODORANTE BANHO A BANHO AERO SEM PERFUME 80GR"/>
    <x v="5"/>
    <n v="1090"/>
    <s v="CORPO"/>
    <s v="3307.20.90"/>
    <s v="UN"/>
    <n v="12"/>
    <n v="4"/>
    <s v="PRODUTO"/>
    <s v="57.014.433/0001-13"/>
    <n v="8.47"/>
    <n v="2.223375"/>
    <m/>
    <m/>
    <m/>
    <m/>
    <n v="6.246625"/>
    <n v="0.0102"/>
    <n v="0.0048"/>
    <n v="0.17"/>
    <n v="0.0165"/>
    <n v="0.076"/>
    <n v="0.2775"/>
    <n v="12"/>
    <n v="190.97961783439496"/>
    <n v="4.41640366242038"/>
    <n v="11.49856449044586"/>
    <n v="6.246625"/>
    <n v="5.25193949044586"/>
    <n v="63.02327388535034"/>
    <n v="9.3"/>
    <n v="0.33"/>
    <n v="15.91496815286625"/>
    <n v="0.33"/>
    <n v="15.91496815286625"/>
    <n v="1.2"/>
    <n v="11.16"/>
    <n v="0"/>
    <n v="0.71128689815766"/>
    <s v="DENTRO DA META"/>
    <x v="1"/>
    <n v="6.61496815286625"/>
    <n v="1.2"/>
    <n v="101.64000000000001"/>
    <n v="74.95949999999999"/>
    <n v="190.97961783439496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26"/>
    <n v="3522"/>
    <n v="7893454714288"/>
    <s v="DESODORANTE BANHO A BANHO ROLL-ON OCEAN 55ML"/>
    <x v="5"/>
    <n v="1090"/>
    <s v="CORPO"/>
    <s v="3307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27"/>
    <n v="3533"/>
    <n v="7893454714295"/>
    <s v="DESODORANTE BANHO A BANHO ROLL-ON SEM PERFUME 55ML"/>
    <x v="5"/>
    <n v="1090"/>
    <s v="CORPO"/>
    <s v="3307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28"/>
    <n v="1242"/>
    <n v="7898314190110"/>
    <s v="GEL ANTISSÉPTICO HI CLEAN EXTRATO DE ALGAS 500ML/4"/>
    <x v="5"/>
    <n v="560"/>
    <s v="CABELOS"/>
    <s v="3401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29"/>
    <n v="1240"/>
    <n v="7898314190103"/>
    <s v="GEL ANTISSÉPTICO HI CLEAN EXTRATO DE ALGAS 70ML/60"/>
    <x v="5"/>
    <n v="560"/>
    <s v="CABELOS"/>
    <s v="3401.20.1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31"/>
    <n v="1210"/>
    <n v="7898314190158"/>
    <s v="GEL ANTISSÉPTICO HI CLEAN EXTRATO DE ALGODAO 500ML"/>
    <x v="5"/>
    <n v="560"/>
    <s v="CABELOS"/>
    <s v="3401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32"/>
    <n v="1202"/>
    <n v="7898314190141"/>
    <s v="GEL ANTISSÉPTICO HI CLEAN EXTRATO DE ALGODAO 70ML/"/>
    <x v="5"/>
    <n v="560"/>
    <s v="CABELOS"/>
    <s v="3401.20.1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33"/>
    <n v="1208"/>
    <n v="7898920039605"/>
    <s v="GEL ANTISSÉPTICO HI CLEAN EXTRATO DE ROSAS 250ML/2"/>
    <x v="5"/>
    <n v="560"/>
    <s v="CABELOS"/>
    <s v="3401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34"/>
    <n v="1214"/>
    <n v="7898314190172"/>
    <s v="GEL ANTISSÉPTICO HI CLEAN EXTRATO DE ROSAS 500ML/4"/>
    <x v="5"/>
    <n v="560"/>
    <s v="CABELOS"/>
    <s v="3401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35"/>
    <n v="1205"/>
    <n v="7898314190165"/>
    <s v="GEL ANTISSÉPTICO HI CLEAN EXTRATO DE ROSAS 70ML/60"/>
    <x v="5"/>
    <n v="560"/>
    <s v="CABELOS"/>
    <s v="3401.20.1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36"/>
    <n v="1287"/>
    <n v="7895454816719"/>
    <s v="GEL ANTISSÉPTICO HI CLEAN EXTRATO DE VERBENA 250ML"/>
    <x v="5"/>
    <n v="560"/>
    <s v="CABELOS"/>
    <s v="3401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37"/>
    <n v="1288"/>
    <n v="7895454816726"/>
    <s v="GEL ANTISSÉPTICO HI CLEAN EXTRATO DE VERBENA 500ML"/>
    <x v="5"/>
    <n v="560"/>
    <s v="CABELOS"/>
    <s v="3401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38"/>
    <n v="1286"/>
    <n v="7895454816702"/>
    <s v="GEL ANTISSÉPTICO HI CLEAN EXTRATO DE VERBENA 70ML/"/>
    <x v="5"/>
    <n v="560"/>
    <s v="CABELOS"/>
    <s v="3401.20.1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39"/>
    <n v="1206"/>
    <n v="7898920039582"/>
    <s v="GEL ANTISSÉPTICO HI CLEAN FRUTAS CITRICAS 250ML/21"/>
    <x v="5"/>
    <n v="560"/>
    <s v="CABELOS"/>
    <s v="3401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40"/>
    <n v="1209"/>
    <n v="7898314190134"/>
    <s v="GEL ANTISSÉPTICO HI CLEAN FRUTAS CITRICAS 500ML/43"/>
    <x v="5"/>
    <n v="560"/>
    <s v="CABELOS"/>
    <s v="3401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41"/>
    <n v="1201"/>
    <n v="7898314190127"/>
    <s v="GEL ANTISSÉPTICO HI CLEAN FRUTAS CITRICAS 70ML/60,"/>
    <x v="5"/>
    <n v="560"/>
    <s v="CABELOS"/>
    <s v="3401.20.1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42"/>
    <n v="12189"/>
    <n v="7890310121891"/>
    <s v="GEL DENTAL BONI KIDS MUNDO DAS PRINCESAS - TUTTI"/>
    <x v="5"/>
    <n v="1620"/>
    <s v="HIGIENE ADULTA"/>
    <s v="3306.10.00"/>
    <s v="UN"/>
    <n v="7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43"/>
    <n v="12190"/>
    <n v="7890310121907"/>
    <s v="GEL DENTAL BONIQUET MUNDO DOS CARROS MENTINHA 50G"/>
    <x v="5"/>
    <n v="1620"/>
    <s v="HIGIENE ADULTA"/>
    <s v="3306.10.00"/>
    <s v="UN"/>
    <n v="7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45"/>
    <n v="37445"/>
    <n v="7896007200351"/>
    <s v="PRESERVATIVO BLOWTEX ACTION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46"/>
    <n v="37456"/>
    <n v="7896007200030"/>
    <s v="PRESERVATIVO BLOWTEX ACTION C/6"/>
    <x v="5"/>
    <n v="1150"/>
    <s v="CUIDADO INTIMO"/>
    <s v="401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49"/>
    <n v="37449"/>
    <n v="7896007200405"/>
    <s v="PRESERVATIVO BLOWTEX HOT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50"/>
    <n v="37438"/>
    <n v="7896007200313"/>
    <s v="PRESERVATIVO BLOWTEX LUBRIFICADO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51"/>
    <n v="37462"/>
    <n v="7896007202003"/>
    <s v="PRESERVATIVO BLOWTEX LUBRIFICADO LV 9 PG 6"/>
    <x v="5"/>
    <n v="1150"/>
    <s v="CUIDADO INTIMO"/>
    <s v="4014.10.0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52"/>
    <n v="37442"/>
    <n v="7896007200344"/>
    <s v="PRESERVATIVO BLOWTEX MENTA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53"/>
    <n v="37464"/>
    <n v="7896007202348"/>
    <s v="PRESERVATIVO BLOWTEX MENTA C/9"/>
    <x v="5"/>
    <n v="1150"/>
    <s v="CUIDADO INTIMO"/>
    <s v="4014.10.0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54"/>
    <n v="37400"/>
    <n v="7896007201709"/>
    <s v="PRESERVATIVO BLOWTEX MORANGO C/ CHOCOLATE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56"/>
    <n v="37454"/>
    <n v="7896007200900"/>
    <s v="PRESERVATIVO BLOWTEX MORANGO C/6"/>
    <x v="5"/>
    <n v="1150"/>
    <s v="CUIDADO INTIMO"/>
    <s v="401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57"/>
    <n v="37447"/>
    <n v="7896007201891"/>
    <s v="PRESERVATIVO BLOWTEX MORANGO LV12 PG10"/>
    <x v="5"/>
    <n v="1150"/>
    <s v="CUIDADO INTIMO"/>
    <s v="4014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58"/>
    <n v="37543"/>
    <n v="7896007201129"/>
    <s v="PRESERVATIVO BLOWTEX ORGAZMAX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59"/>
    <n v="37448"/>
    <n v="7896007200375"/>
    <s v="PRESERVATIVO BLOWTEX RETARDANTE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60"/>
    <n v="10655"/>
    <n v="7896007200788"/>
    <s v="PRESERVATIVO BLOWTEX RETARDANTE C/6"/>
    <x v="5"/>
    <n v="1150"/>
    <s v="CUIDADO INTIMO"/>
    <s v="401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61"/>
    <n v="37465"/>
    <n v="7896007202355"/>
    <s v="PRESERVATIVO BLOWTEX RETARDANTE C/9"/>
    <x v="5"/>
    <n v="1150"/>
    <s v="CUIDADO INTIMO"/>
    <s v="4014.10.0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62"/>
    <n v="37443"/>
    <n v="7896007200368"/>
    <s v="PRESERVATIVO BLOWTEX TUTTI-FRUTTI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63"/>
    <n v="37455"/>
    <n v="7896007200818"/>
    <s v="PRESERVATIVO BLOWTEX TWIST C/6"/>
    <x v="5"/>
    <n v="1150"/>
    <s v="CUIDADO INTIMO"/>
    <s v="401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64"/>
    <n v="37401"/>
    <n v="7896007201747"/>
    <s v="PRESERVATIVO BLOWTEX ZERO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65"/>
    <n v="37461"/>
    <n v="7896007201969"/>
    <s v="PRESERVATIVO BLOWTEX ZERO C/6"/>
    <x v="5"/>
    <n v="1150"/>
    <s v="CUIDADO INTIMO"/>
    <s v="401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66"/>
    <n v="10663"/>
    <n v="7896007200863"/>
    <s v="PRESERVATIVO SKYN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68"/>
    <n v="37542"/>
    <n v="7896007201358"/>
    <s v="PRESERVATIVO SKYN ELITE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69"/>
    <n v="37460"/>
    <n v="7896007201983"/>
    <s v="PRESERVATIVO SKYN ELITE C/6"/>
    <x v="5"/>
    <n v="1150"/>
    <s v="CUIDADO INTIMO"/>
    <s v="401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70"/>
    <n v="37545"/>
    <n v="7896007201525"/>
    <s v="PRESERVATIVO SKYN EXTRA GRANDE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71"/>
    <n v="37457"/>
    <n v="7896007201259"/>
    <s v="PRESERVATIVO SKYN EXTRA LUBRIFICADO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72"/>
    <n v="37551"/>
    <n v="7896007202096"/>
    <s v="PRESERVATIVO SKYN ORIGINAL LV8 PG6"/>
    <x v="5"/>
    <n v="1150"/>
    <s v="CUIDADO INTIMO"/>
    <s v="4014.10.00"/>
    <s v="UN"/>
    <n v="1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73"/>
    <n v="37458"/>
    <n v="7896007201396"/>
    <s v="PRESERVATIVO SKYN SELECTION C/6"/>
    <x v="5"/>
    <n v="1150"/>
    <s v="CUIDADO INTIMO"/>
    <s v="401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74"/>
    <n v="37402"/>
    <n v="7896007201662"/>
    <s v="PRESERVATIVO SKYN SEXY CHERRY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75"/>
    <n v="37552"/>
    <n v="7896007202287"/>
    <s v="PRESERVATIVO SKYN SORTIDO C/12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76"/>
    <n v="37459"/>
    <n v="7896007201297"/>
    <s v="PRESERVATIVO SKYN TEXTURIZADO C/3"/>
    <x v="5"/>
    <n v="1150"/>
    <s v="CUIDADO INTIMO"/>
    <s v="4014.1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77"/>
    <n v="2651"/>
    <n v="7898953823912"/>
    <s v="LENCOS UMEDECIDOS MAMYPOKO LV4 PG3"/>
    <x v="5"/>
    <n v="1620"/>
    <s v="HIGIENE ADULTA"/>
    <s v="3401.11.90"/>
    <s v="UN"/>
    <n v="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78"/>
    <n v="2654"/>
    <n v="7898656390520"/>
    <s v="LENÇOS UMEDECIDOS R.NASCIDO MAMYPOKO C/100"/>
    <x v="5"/>
    <n v="1620"/>
    <s v="HIGIENE ADULTA"/>
    <s v="3401.11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79"/>
    <n v="2655"/>
    <n v="7898656390537"/>
    <s v="LENÇOS UMEDECIDOS R.NASCIDO MAMYPOKO C/200"/>
    <x v="5"/>
    <n v="1620"/>
    <s v="HIGIENE ADULTA"/>
    <s v="3401.11.90"/>
    <s v="UN"/>
    <n v="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81"/>
    <n v="79009"/>
    <n v="7898656390735"/>
    <s v="TOALHA ANTISSEPTICA C/40 UNICHARM"/>
    <x v="5"/>
    <n v="1150"/>
    <s v="CUIDADO INTIMO"/>
    <s v="3401.11.90"/>
    <s v="UN"/>
    <n v="12"/>
    <n v="4"/>
    <s v="PRODUTO"/>
    <s v="57.014.433/0001-13"/>
    <n v="17.9"/>
    <n v="4.69875"/>
    <m/>
    <m/>
    <m/>
    <m/>
    <n v="13.20125"/>
    <n v="0.0102"/>
    <n v="0.0048"/>
    <n v="0.17"/>
    <n v="0.0165"/>
    <n v="0.076"/>
    <n v="0.2775"/>
    <n v="12"/>
    <n v="403.60509554140134"/>
    <n v="9.33336783439491"/>
    <n v="24.30039012738854"/>
    <n v="13.20125"/>
    <n v="11.09914012738854"/>
    <n v="133.1896815286625"/>
    <n v="9.38"/>
    <n v="0.33"/>
    <n v="33.63375796178345"/>
    <n v="0.33"/>
    <n v="33.63375796178345"/>
    <n v="1.2"/>
    <n v="11.256"/>
    <n v="0"/>
    <n v="2.58568848206647"/>
    <s v="DENTRO DA META"/>
    <x v="1"/>
    <n v="24.25375796178344"/>
    <n v="1.2"/>
    <n v="214.79999999999998"/>
    <n v="158.41499999999996"/>
    <n v="403.6050955414013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82"/>
    <n v="79008"/>
    <n v="7898656390575"/>
    <s v="TOALHA UMEDECIDA C/ 40 LIFREE"/>
    <x v="5"/>
    <n v="1150"/>
    <s v="CUIDADO INTIMO"/>
    <s v="3401.11.90"/>
    <s v="UN"/>
    <n v="12"/>
    <n v="4"/>
    <s v="PRODUTO"/>
    <s v="57.014.433/0001-13"/>
    <n v="14.9"/>
    <n v="3.91125"/>
    <m/>
    <m/>
    <m/>
    <m/>
    <n v="10.98875"/>
    <n v="0.0102"/>
    <n v="0.0048"/>
    <n v="0.17"/>
    <n v="0.0165"/>
    <n v="0.076"/>
    <n v="0.2775"/>
    <n v="12"/>
    <n v="335.96178343949049"/>
    <n v="7.76911624203822"/>
    <n v="20.22769904458599"/>
    <n v="10.98875"/>
    <n v="9.23894904458599"/>
    <n v="110.86738853503188"/>
    <n v="11.9"/>
    <n v="0.33"/>
    <n v="27.99681528662421"/>
    <n v="0.33"/>
    <n v="27.99681528662421"/>
    <n v="1.2"/>
    <n v="14.28"/>
    <n v="0"/>
    <n v="1.35267355349783"/>
    <s v="DENTRO DA META"/>
    <x v="1"/>
    <n v="16.09681528662421"/>
    <n v="1.2"/>
    <n v="178.80000000000001"/>
    <n v="131.86500000000001"/>
    <n v="335.96178343949049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84"/>
    <n v="1811"/>
    <n v="7898662061575"/>
    <s v="ALGODAO DISCO NECESSER POTE C/30"/>
    <x v="5"/>
    <n v="1620"/>
    <s v="HIGIENE ADULTA"/>
    <s v="5601.21.10"/>
    <s v="UN"/>
    <n v="12"/>
    <n v="4"/>
    <s v="PRODUTO"/>
    <s v="57.014.433/0001-13"/>
    <n v="6.37"/>
    <n v="1.672125"/>
    <m/>
    <m/>
    <m/>
    <m/>
    <n v="4.697875"/>
    <n v="0.0102"/>
    <n v="0.0048"/>
    <n v="0.17"/>
    <n v="0.0165"/>
    <n v="0.076"/>
    <n v="0.2775"/>
    <n v="12"/>
    <n v="143.62929936305736"/>
    <n v="3.3214275477707"/>
    <n v="8.64768073248408"/>
    <n v="4.697875"/>
    <n v="3.94980573248408"/>
    <n v="47.39766878980894"/>
    <n v="13.9"/>
    <n v="0.33"/>
    <n v="11.96910828025478"/>
    <n v="0.33"/>
    <n v="11.96910828025478"/>
    <n v="1.2"/>
    <n v="16.68"/>
    <n v="0"/>
    <n v="-0.13891307336297"/>
    <s v="DENTRO DA META"/>
    <x v="0"/>
    <n v="-1.93089171974522"/>
    <n v="1.2"/>
    <n v="76.44"/>
    <n v="56.3745"/>
    <n v="143.62929936305736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86"/>
    <n v="1813"/>
    <n v="7908080030081"/>
    <s v="AP. BARBEAR NECESSER DESC. CABO EMBOR. VERDE 2LAM"/>
    <x v="5"/>
    <n v="420"/>
    <s v="BARBEAR"/>
    <s v="8212.10.20"/>
    <s v="UN"/>
    <n v="9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87"/>
    <n v="1814"/>
    <n v="7908080030098"/>
    <s v="AP. BARBEAR NECESSER DESC. CAPA PROT. 3 LAM MÓVEL"/>
    <x v="5"/>
    <n v="420"/>
    <s v="BARBEAR"/>
    <s v="8212.10.2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89"/>
    <n v="1815"/>
    <n v="7908080030104"/>
    <s v="AP. DEPILAR NECESSER DESC. CABO EMBOR. 2LAM MÓVEL"/>
    <x v="5"/>
    <n v="1180"/>
    <s v="DEPILAÇAO"/>
    <s v="8212.10.20"/>
    <s v="UN"/>
    <n v="9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90"/>
    <n v="1805"/>
    <n v="7898662061490"/>
    <s v="HASTE FLEX BABY NECESSER POTE C/50"/>
    <x v="5"/>
    <n v="1620"/>
    <s v="HIGIENE ADULTA"/>
    <s v="5601.21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91"/>
    <n v="1800"/>
    <n v="7898662061476"/>
    <s v="HASTE FLEXIVEL ECOLOGICA NECESSER C/ 75"/>
    <x v="5"/>
    <n v="1620"/>
    <s v="HIGIENE ADULTA"/>
    <s v="5601.21.90"/>
    <s v="UN"/>
    <n v="7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93"/>
    <n v="1810"/>
    <n v="7898662061513"/>
    <s v="HASTE MAQUIAGEM NECESSER POTE C/80"/>
    <x v="5"/>
    <n v="1090"/>
    <s v="CORPO"/>
    <s v="5601.21.9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94"/>
    <n v="1951"/>
    <n v="7899819801068"/>
    <s v="MASCARA DESCARTAVEL NECESSER TRIPLA CAMADA C/10"/>
    <x v="5"/>
    <n v="1150"/>
    <s v="CUIDADO INTIMO"/>
    <s v="6307.90.10"/>
    <s v="UN"/>
    <n v="6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298"/>
    <n v="1083"/>
    <n v="7891010030476"/>
    <s v="COND JOHNSON`S BABY CAB CLAROS 200ML"/>
    <x v="7"/>
    <n v="3770"/>
    <s v="HIGIENE INFANTIL"/>
    <s v="3305.90.00"/>
    <s v="UN"/>
    <n v="12"/>
    <n v="4"/>
    <s v="PRODUTO"/>
    <s v="57.014.433/0001-13"/>
    <n v="12.59"/>
    <n v="3.304875"/>
    <m/>
    <m/>
    <m/>
    <m/>
    <n v="9.285125"/>
    <n v="0.0102"/>
    <n v="0.0048"/>
    <n v="0.17"/>
    <n v="0.0165"/>
    <n v="0.076"/>
    <n v="0.2775"/>
    <n v="12"/>
    <n v="283.8764331210192"/>
    <n v="6.56464251592357"/>
    <n v="17.09172691082803"/>
    <n v="9.285125"/>
    <n v="7.80660191082803"/>
    <n v="93.67922292993634"/>
    <n v="17.85"/>
    <n v="0.33"/>
    <n v="23.6563694267516"/>
    <n v="0.33"/>
    <n v="23.6563694267516"/>
    <n v="1.2"/>
    <n v="21.42"/>
    <n v="0"/>
    <n v="0.32528680261914"/>
    <s v="DENTRO DA META"/>
    <x v="1"/>
    <n v="5.8063694267516"/>
    <n v="1.2"/>
    <n v="151.07999999999998"/>
    <n v="111.42150000000001"/>
    <n v="283.8764331210192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99"/>
    <n v="35468"/>
    <n v="7891010804589"/>
    <s v="COND JOHNSON`S BABY HID INTENSA 200ML"/>
    <x v="7"/>
    <n v="3770"/>
    <s v="HIGIENE INFANTIL"/>
    <s v="3305.90.00"/>
    <s v="UN"/>
    <n v="12"/>
    <n v="4"/>
    <s v="PRODUTO"/>
    <s v="57.014.433/0001-13"/>
    <n v="12.59"/>
    <n v="3.304875"/>
    <m/>
    <m/>
    <m/>
    <m/>
    <n v="9.285125"/>
    <n v="0.0102"/>
    <n v="0.0048"/>
    <n v="0.17"/>
    <n v="0.0165"/>
    <n v="0.076"/>
    <n v="0.2775"/>
    <n v="12"/>
    <n v="283.8764331210192"/>
    <n v="6.56464251592357"/>
    <n v="17.09172691082803"/>
    <n v="9.285125"/>
    <n v="7.80660191082803"/>
    <n v="93.67922292993634"/>
    <n v="17.85"/>
    <n v="0.33"/>
    <n v="23.6563694267516"/>
    <n v="0.33"/>
    <n v="23.6563694267516"/>
    <n v="1.2"/>
    <n v="21.42"/>
    <n v="0"/>
    <n v="0.32528680261914"/>
    <s v="DENTRO DA META"/>
    <x v="1"/>
    <n v="5.8063694267516"/>
    <n v="1.2"/>
    <n v="151.07999999999998"/>
    <n v="111.42150000000001"/>
    <n v="283.8764331210192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00"/>
    <n v="1080"/>
    <n v="7891010030452"/>
    <s v="COND JOHNSON`S BABY REGULAR 200ML"/>
    <x v="7"/>
    <n v="3770"/>
    <s v="HIGIENE INFANTIL"/>
    <s v="3305.90.00"/>
    <s v="UN"/>
    <n v="12"/>
    <n v="4"/>
    <s v="PRODUTO"/>
    <s v="57.014.433/0001-13"/>
    <n v="12.59"/>
    <n v="3.304875"/>
    <m/>
    <m/>
    <m/>
    <m/>
    <n v="9.285125"/>
    <n v="0.0102"/>
    <n v="0.0048"/>
    <n v="0.17"/>
    <n v="0.0165"/>
    <n v="0.076"/>
    <n v="0.2775"/>
    <n v="12"/>
    <n v="283.8764331210192"/>
    <n v="6.56464251592357"/>
    <n v="17.09172691082803"/>
    <n v="9.285125"/>
    <n v="7.80660191082803"/>
    <n v="93.67922292993634"/>
    <n v="17.85"/>
    <n v="0.33"/>
    <n v="23.6563694267516"/>
    <n v="0.33"/>
    <n v="23.6563694267516"/>
    <n v="1.2"/>
    <n v="21.42"/>
    <n v="0"/>
    <n v="0.32528680261914"/>
    <s v="DENTRO DA META"/>
    <x v="1"/>
    <n v="5.8063694267516"/>
    <n v="1.2"/>
    <n v="151.07999999999998"/>
    <n v="111.42150000000001"/>
    <n v="283.8764331210192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01"/>
    <n v="34669"/>
    <n v="7891010877620"/>
    <s v="COND JOHNSON`S BABY REGULAR 400ML"/>
    <x v="7"/>
    <n v="3770"/>
    <s v="HIGIENE INFANTIL"/>
    <s v="3305.90.00"/>
    <s v="UN"/>
    <n v="12"/>
    <n v="4"/>
    <s v="PRODUTO"/>
    <s v="57.014.433/0001-13"/>
    <n v="19.99"/>
    <n v="5.247375"/>
    <m/>
    <m/>
    <m/>
    <m/>
    <n v="14.742625"/>
    <n v="0.0102"/>
    <n v="0.0048"/>
    <n v="0.17"/>
    <n v="0.0165"/>
    <n v="0.076"/>
    <n v="0.2775"/>
    <n v="12"/>
    <n v="450.72993630573251"/>
    <n v="10.42312977707007"/>
    <n v="27.13769824840764"/>
    <n v="14.742625"/>
    <n v="12.39507324840765"/>
    <n v="148.74087898089175"/>
    <n v="24.99"/>
    <n v="0.33"/>
    <n v="37.56082802547771"/>
    <n v="0.33"/>
    <n v="37.56082802547771"/>
    <n v="1.2"/>
    <n v="29.988"/>
    <n v="0"/>
    <n v="0.50303433475301"/>
    <s v="DENTRO DA META"/>
    <x v="1"/>
    <n v="12.57082802547771"/>
    <n v="1.2"/>
    <n v="239.88"/>
    <n v="176.91149999999999"/>
    <n v="450.7299363057325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02"/>
    <n v="87103"/>
    <n v="7891010871031"/>
    <s v="REFIL SABONETEONETE BABY J&amp;J LIQ CABECA AOS PES 180ML"/>
    <x v="7"/>
    <n v="3770"/>
    <s v="HIGIENE INFANTIL"/>
    <s v="3401.3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03"/>
    <n v="87102"/>
    <n v="7891010871024"/>
    <s v="REFIL SABONETEONETE BABY J&amp;J LIQ HORA DO SONO 180ML"/>
    <x v="7"/>
    <n v="3770"/>
    <s v="HIGIENE INFANTIL"/>
    <s v="3401.3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04"/>
    <n v="87104"/>
    <n v="7891010250935"/>
    <s v="REFIL SABONETEONETE BABY JJ LIQ CABECA AOS PES 380ML"/>
    <x v="7"/>
    <n v="3770"/>
    <s v="HIGIENE INFANTIL"/>
    <s v="3401.3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06"/>
    <n v="34391"/>
    <n v="7891010781668"/>
    <s v="SABONETEONETE BABY J&amp;J HORA DO SONO 80GR"/>
    <x v="7"/>
    <n v="3770"/>
    <s v="HIGIENE INFANTIL"/>
    <s v="3401.11.90"/>
    <s v="UN"/>
    <n v="7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07"/>
    <n v="575"/>
    <n v="7891010005757"/>
    <s v="SABONETEONETE BABY J&amp;J LIQ CABECA AOS PES 200ML"/>
    <x v="7"/>
    <n v="3770"/>
    <s v="HIGIENE INFANTIL"/>
    <s v="3401.3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08"/>
    <n v="576"/>
    <n v="7891010870744"/>
    <s v="SABONETEONETE BABY J&amp;J LIQ GLICERINADO 400ML"/>
    <x v="7"/>
    <n v="3770"/>
    <s v="HIGIENE INFANTIL"/>
    <s v="3401.3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09"/>
    <n v="1085"/>
    <n v="7891010246204"/>
    <s v="SABONETEONETE BABY J&amp;J LIQ GLICERINADO 750ML"/>
    <x v="7"/>
    <n v="3770"/>
    <s v="HIGIENE INFANTIL"/>
    <s v="3401.3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10"/>
    <n v="4295"/>
    <n v="7891010042950"/>
    <s v="SABONETEONETE BABY J&amp;J LIQ HORA DO SONO 200ML"/>
    <x v="7"/>
    <n v="3770"/>
    <s v="HIGIENE INFANTIL"/>
    <s v="3401.3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11"/>
    <n v="87071"/>
    <n v="7891010870713"/>
    <s v="SABONETEONETE BABY J&amp;J LIQ HORA DO SONO 400ML"/>
    <x v="7"/>
    <n v="3770"/>
    <s v="HIGIENE INFANTIL"/>
    <s v="3401.3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12"/>
    <n v="5560"/>
    <n v="7891010253691"/>
    <s v="SABONETEONETE BABY J&amp;J LIQ LIMPEZA SUPER PODEROSA 200ML"/>
    <x v="7"/>
    <n v="3770"/>
    <s v="HIGIENE INFANTIL"/>
    <s v="3401.3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13"/>
    <n v="5561"/>
    <n v="7891010253707"/>
    <s v="SABONETEONETE BABY J&amp;J LIQ LIMPEZA SUPER PODEROSA 400ML"/>
    <x v="7"/>
    <n v="3770"/>
    <s v="HIGIENE INFANTIL"/>
    <s v="3401.3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14"/>
    <n v="1486"/>
    <n v="7891010014865"/>
    <s v="SABONETEONETE BABY J&amp;J OLEO AMENDOAS 80GR"/>
    <x v="7"/>
    <n v="3770"/>
    <s v="HIGIENE INFANTIL"/>
    <s v="3401.11.90"/>
    <s v="UN"/>
    <n v="7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15"/>
    <n v="33528"/>
    <n v="7891010032906"/>
    <s v="SABONETEONETE BABY J&amp;J REGULAR 80GR"/>
    <x v="7"/>
    <n v="3770"/>
    <s v="HIGIENE INFANTIL"/>
    <s v="3401.11.90"/>
    <s v="UN"/>
    <n v="7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16"/>
    <n v="34668"/>
    <n v="7891010875657"/>
    <s v="SHAMPOOAMPOO J&amp;J BABY CABELOS CACHEADOS 400ML"/>
    <x v="7"/>
    <n v="3770"/>
    <s v="HIGIENE INFANTIL"/>
    <s v="330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18"/>
    <n v="34667"/>
    <n v="7891010875640"/>
    <s v="SHAMPOOAMPOO J&amp;J BABY CABELOS CLAROS 400ML"/>
    <x v="7"/>
    <n v="3770"/>
    <s v="HIGIENE INFANTIL"/>
    <s v="330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19"/>
    <n v="1088"/>
    <n v="7702031598145"/>
    <s v="SHAMPOOAMPOO J&amp;J BABY CABELOS CLAROS 750ML"/>
    <x v="7"/>
    <n v="3770"/>
    <s v="HIGIENE INFANTIL"/>
    <s v="330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20"/>
    <n v="2533"/>
    <n v="7891010030391"/>
    <s v="SHAMPOOAMPOO J&amp;J BABY CACHOS DOS SONHOS 200ML"/>
    <x v="7"/>
    <n v="3770"/>
    <s v="HIGIENE INFANTIL"/>
    <s v="330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21"/>
    <n v="4927665"/>
    <n v="7891010980061"/>
    <s v="SHAMPOOAMPOO J&amp;J BABY CHEIRINHO PROLONGADO 200ML"/>
    <x v="7"/>
    <n v="3770"/>
    <s v="HIGIENE INFANTIL"/>
    <s v="330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22"/>
    <n v="9839"/>
    <n v="7891010521448"/>
    <s v="SHAMPOOAMPOO J&amp;J BABY CHEIRINHO PROLONGADO 400ML"/>
    <x v="7"/>
    <n v="3770"/>
    <s v="HIGIENE INFANTIL"/>
    <s v="330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23"/>
    <n v="1101"/>
    <n v="7891010601164"/>
    <s v="SHAMPOOAMPOO J&amp;J BABY GOTAS DE BRILHO 200ML"/>
    <x v="7"/>
    <n v="3770"/>
    <s v="HIGIENE INFANTIL"/>
    <s v="330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24"/>
    <n v="1102"/>
    <n v="7891010601171"/>
    <s v="SHAMPOOAMPOO J&amp;J BABY GOTAS DE BRILHO 400ML"/>
    <x v="7"/>
    <n v="3770"/>
    <s v="HIGIENE INFANTIL"/>
    <s v="330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25"/>
    <n v="35469"/>
    <n v="7891010804602"/>
    <s v="SHAMPOOAMPOO J&amp;J BABY HIDRATACAO INTENSA 200ML"/>
    <x v="7"/>
    <n v="3770"/>
    <s v="HIGIENE INFANTIL"/>
    <s v="330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26"/>
    <n v="1084"/>
    <n v="7891010245337"/>
    <s v="SHAMPOOAMPOO J&amp;J BABY HIDRATACAO INTENSA 400ML"/>
    <x v="7"/>
    <n v="3770"/>
    <s v="HIGIENE INFANTIL"/>
    <s v="330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27"/>
    <n v="1079"/>
    <n v="7891010030094"/>
    <s v="SHAMPOOAMPOO J&amp;J BABY REGULAR 200ML"/>
    <x v="7"/>
    <n v="3770"/>
    <s v="HIGIENE INFANTIL"/>
    <s v="330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28"/>
    <n v="34697"/>
    <n v="7891010800048"/>
    <s v="SHAMPOOAMPOO J&amp;J BABY REGULAR 400ML"/>
    <x v="7"/>
    <n v="3770"/>
    <s v="HIGIENE INFANTIL"/>
    <s v="330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29"/>
    <n v="1081"/>
    <n v="7891010027858"/>
    <s v="SHAMPOOAMPOO J&amp;J BABY REGULAR 750ML"/>
    <x v="7"/>
    <n v="3770"/>
    <s v="HIGIENE INFANTIL"/>
    <s v="330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30"/>
    <n v="3222"/>
    <n v="7702031416098"/>
    <s v="TALCO J&amp;J BABY AMIDO DE MILHO 200GR"/>
    <x v="7"/>
    <n v="3770"/>
    <s v="HIGIENE INFANTIL"/>
    <s v="3304.91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35"/>
    <n v="10575"/>
    <n v="7891010964641"/>
    <s v="LENCOS UMEDECIDOS J* HORA DE BRINCAR C/25"/>
    <x v="7"/>
    <n v="3770"/>
    <s v="HIGIENE INFANTIL"/>
    <s v="3401.11.90"/>
    <s v="UN"/>
    <n v="12"/>
    <n v="4"/>
    <s v="PRODUTO"/>
    <s v="57.014.433/0001-13"/>
    <n v="8.49"/>
    <n v="2.228625"/>
    <m/>
    <m/>
    <m/>
    <m/>
    <n v="6.261375"/>
    <n v="0.0102"/>
    <n v="0.0048"/>
    <n v="0.17"/>
    <n v="0.0165"/>
    <n v="0.076"/>
    <n v="0.2775"/>
    <n v="12"/>
    <n v="191.43057324840771"/>
    <n v="4.42683200636943"/>
    <n v="11.52571576433121"/>
    <n v="6.261375"/>
    <n v="5.26434076433121"/>
    <n v="63.17208917197456"/>
    <n v="11.22"/>
    <n v="0.33"/>
    <n v="15.95254777070064"/>
    <n v="0.33"/>
    <n v="15.95254777070064"/>
    <n v="1.2"/>
    <n v="13.464"/>
    <n v="0"/>
    <n v="0.42179570148847"/>
    <s v="DENTRO DA META"/>
    <x v="1"/>
    <n v="4.73254777070064"/>
    <n v="1.2"/>
    <n v="101.88"/>
    <n v="75.1365"/>
    <n v="191.4305732484077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36"/>
    <n v="56876"/>
    <n v="7891010568764"/>
    <s v="LENCOS UMEDECIDOS J* HORA DO SONO C/48"/>
    <x v="7"/>
    <n v="3770"/>
    <s v="HIGIENE INFANTIL"/>
    <s v="3401.11.90"/>
    <s v="UN"/>
    <n v="24"/>
    <n v="4"/>
    <s v="PRODUTO"/>
    <s v="57.014.433/0001-13"/>
    <n v="10.93"/>
    <n v="2.869125"/>
    <m/>
    <m/>
    <m/>
    <m/>
    <n v="8.060875"/>
    <n v="0.0102"/>
    <n v="0.0048"/>
    <n v="0.17"/>
    <n v="0.0165"/>
    <n v="0.076"/>
    <n v="0.2775"/>
    <n v="12"/>
    <n v="246.44713375796181"/>
    <n v="5.69908996815287"/>
    <n v="14.83817117834395"/>
    <n v="8.060875"/>
    <n v="6.77729617834395"/>
    <n v="81.3275541401274"/>
    <n v="11.9"/>
    <n v="0.33"/>
    <n v="20.53726114649682"/>
    <n v="0.33"/>
    <n v="20.53726114649682"/>
    <n v="1.2"/>
    <n v="14.28"/>
    <n v="0"/>
    <n v="0.7258202644115"/>
    <s v="DENTRO DA META"/>
    <x v="1"/>
    <n v="8.63726114649682"/>
    <n v="1.2"/>
    <n v="131.16"/>
    <n v="96.73049999999999"/>
    <n v="246.4471337579618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37"/>
    <n v="58962"/>
    <n v="7891010589622"/>
    <s v="LENCOS UMEDECIDOS J* HORA DO SONO C/96"/>
    <x v="7"/>
    <n v="3770"/>
    <s v="HIGIENE INFANTIL"/>
    <s v="3401.11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38"/>
    <n v="5366"/>
    <n v="7891010247324"/>
    <s v="LENCOS UMEDECIDOS J* LIMPEZA SUAVE C/44"/>
    <x v="7"/>
    <n v="3770"/>
    <s v="HIGIENE INFANTIL"/>
    <s v="3401.11.9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39"/>
    <n v="5365"/>
    <n v="7891010247348"/>
    <s v="LENCOS UMEDECIDOS J* LIMPEZA SUAVE C/44 LV4 PG3"/>
    <x v="7"/>
    <n v="3770"/>
    <s v="HIGIENE INFANTIL"/>
    <s v="3401.11.90"/>
    <s v="UN"/>
    <n v="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40"/>
    <n v="56877"/>
    <n v="7891010568771"/>
    <s v="LENCOS UMEDECIDOS J* RECEM NASCIDO C/48"/>
    <x v="7"/>
    <n v="3770"/>
    <s v="HIGIENE INFANTIL"/>
    <s v="3401.11.9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41"/>
    <n v="58963"/>
    <n v="7891010589639"/>
    <s v="LENCOS UMEDECIDOS J* RECEM NASCIDO C/96"/>
    <x v="7"/>
    <n v="3770"/>
    <s v="HIGIENE INFANTIL"/>
    <s v="3401.11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43"/>
    <n v="3204"/>
    <n v="7891010560737"/>
    <s v="COTONETES JOHNSON'S C/75"/>
    <x v="5"/>
    <n v="1620"/>
    <s v="HIGIENE ADULTA"/>
    <s v="5601.21.90"/>
    <s v="UN"/>
    <n v="60"/>
    <n v="4"/>
    <s v="PRODUTO"/>
    <s v="57.014.433/0001-13"/>
    <n v="3.57"/>
    <n v="0.937125"/>
    <m/>
    <m/>
    <m/>
    <m/>
    <n v="2.632875"/>
    <n v="0.0102"/>
    <n v="0.0048"/>
    <n v="0.17"/>
    <n v="0.0165"/>
    <n v="0.076"/>
    <n v="0.2775"/>
    <n v="12"/>
    <n v="80.4955414012739"/>
    <n v="1.86145939490446"/>
    <n v="4.84650238853503"/>
    <n v="2.632875"/>
    <n v="2.21362738853503"/>
    <n v="26.5635286624204"/>
    <n v="5.19"/>
    <n v="0.33"/>
    <n v="6.70796178343949"/>
    <n v="0.33"/>
    <n v="6.70796178343949"/>
    <n v="1.3"/>
    <n v="6.747"/>
    <n v="0"/>
    <n v="0.29247818563381"/>
    <s v="DENTRO DA META"/>
    <x v="0"/>
    <n v="1.51796178343949"/>
    <n v="1.3"/>
    <n v="42.84"/>
    <n v="31.5945"/>
    <n v="80.4955414012739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44"/>
    <n v="3205"/>
    <n v="7891010571313"/>
    <s v="COTONETES JOHNSON'S LV 75 PG 60"/>
    <x v="5"/>
    <n v="1620"/>
    <s v="HIGIENE ADULTA"/>
    <s v="5601.21.90"/>
    <s v="UN"/>
    <n v="60"/>
    <n v="4"/>
    <s v="PRODUTO"/>
    <s v="57.014.433/0001-13"/>
    <n v="2.99"/>
    <n v="0.784875"/>
    <m/>
    <m/>
    <m/>
    <m/>
    <n v="2.205125"/>
    <n v="0.0102"/>
    <n v="0.0048"/>
    <n v="0.17"/>
    <n v="0.0165"/>
    <n v="0.076"/>
    <n v="0.2775"/>
    <n v="12"/>
    <n v="67.41783439490447"/>
    <n v="1.55903742038217"/>
    <n v="4.05911544585987"/>
    <n v="2.205125"/>
    <n v="1.85399044585987"/>
    <n v="22.24788535031848"/>
    <n v="5.8"/>
    <n v="0.33"/>
    <n v="5.61815286624204"/>
    <n v="0.33"/>
    <n v="5.61815286624204"/>
    <n v="1.2"/>
    <n v="6.96"/>
    <n v="0"/>
    <n v="-0.0313529540962"/>
    <s v="DENTRO DA META"/>
    <x v="0"/>
    <n v="-0.18184713375796"/>
    <n v="1.2"/>
    <n v="35.88"/>
    <n v="26.4615"/>
    <n v="67.41783439490447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46"/>
    <n v="1592"/>
    <n v="7891010253028"/>
    <s v="HIDRATANTE JOHNSON’S DAILY BALANCE 400ML"/>
    <x v="7"/>
    <n v="3770"/>
    <s v="HIGIENE INFANTIL"/>
    <s v="3307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48"/>
    <n v="1583"/>
    <n v="7891010248758"/>
    <s v="HIDRATANTE JOHNSON’S LOCAO LAVANDA E CAMOMILA 200"/>
    <x v="7"/>
    <n v="3770"/>
    <s v="HIGIENE INFANTIL"/>
    <s v="3307.20.10"/>
    <s v="UN"/>
    <n v="12"/>
    <n v="4"/>
    <s v="PRODUTO"/>
    <s v="57.014.433/0001-13"/>
    <n v="10.96"/>
    <n v="2.877"/>
    <m/>
    <m/>
    <m/>
    <m/>
    <n v="8.083"/>
    <n v="0.0102"/>
    <n v="0.0048"/>
    <n v="0.17"/>
    <n v="0.0165"/>
    <n v="0.076"/>
    <n v="0.2775"/>
    <n v="12"/>
    <n v="247.12356687898094"/>
    <n v="5.71473248407643"/>
    <n v="14.87889808917198"/>
    <n v="8.083"/>
    <n v="6.79589808917198"/>
    <n v="81.5507770700637"/>
    <n v="15.23"/>
    <n v="0.33"/>
    <n v="20.59363057324841"/>
    <n v="0.33"/>
    <n v="20.59363057324841"/>
    <n v="1.2"/>
    <n v="18.276"/>
    <n v="0"/>
    <n v="0.35217534952386"/>
    <s v="DENTRO DA META"/>
    <x v="1"/>
    <n v="5.36363057324841"/>
    <n v="1.2"/>
    <n v="131.52000000000001"/>
    <n v="96.99600000000001"/>
    <n v="247.1235668789809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49"/>
    <n v="1584"/>
    <n v="7891010248765"/>
    <s v="HIDRATANTE JOHNSON’S LOCAO LAVANDA E CAMOMILA 400"/>
    <x v="7"/>
    <n v="3770"/>
    <s v="HIGIENE INFANTIL"/>
    <s v="3307.20.10"/>
    <s v="UN"/>
    <n v="12"/>
    <n v="4"/>
    <s v="PRODUTO"/>
    <s v="57.014.433/0001-13"/>
    <n v="16.99"/>
    <n v="4.459875"/>
    <m/>
    <m/>
    <m/>
    <m/>
    <n v="12.530125"/>
    <n v="0.0102"/>
    <n v="0.0048"/>
    <n v="0.17"/>
    <n v="0.0165"/>
    <n v="0.076"/>
    <n v="0.2775"/>
    <n v="12"/>
    <n v="383.08662420382171"/>
    <n v="8.85887818471338"/>
    <n v="23.0650071656051"/>
    <n v="12.530125"/>
    <n v="10.5348821656051"/>
    <n v="126.41858598726117"/>
    <n v="17.9"/>
    <n v="0.33"/>
    <n v="31.92388535031847"/>
    <n v="0.33"/>
    <n v="31.92388535031847"/>
    <n v="1.2"/>
    <n v="21.48"/>
    <n v="0"/>
    <n v="0.7834572821407"/>
    <s v="DENTRO DA META"/>
    <x v="1"/>
    <n v="14.02388535031848"/>
    <n v="1.2"/>
    <n v="203.88"/>
    <n v="150.36149999999998"/>
    <n v="383.0866242038217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50"/>
    <n v="1589"/>
    <n v="7891010248796"/>
    <s v="HIDRATANTE JOHNSON’S LOCAO RENOVADORA 200 ML"/>
    <x v="7"/>
    <n v="3770"/>
    <s v="HIGIENE INFANTIL"/>
    <s v="3307.20.10"/>
    <s v="UN"/>
    <n v="12"/>
    <n v="4"/>
    <s v="PRODUTO"/>
    <s v="57.014.433/0001-13"/>
    <n v="10.96"/>
    <n v="2.877"/>
    <m/>
    <m/>
    <m/>
    <m/>
    <n v="8.083"/>
    <n v="0.0102"/>
    <n v="0.0048"/>
    <n v="0.17"/>
    <n v="0.0165"/>
    <n v="0.076"/>
    <n v="0.2775"/>
    <n v="12"/>
    <n v="247.12356687898094"/>
    <n v="5.71473248407643"/>
    <n v="14.87889808917198"/>
    <n v="8.083"/>
    <n v="6.79589808917198"/>
    <n v="81.5507770700637"/>
    <n v="13.89"/>
    <n v="0.33"/>
    <n v="20.59363057324841"/>
    <n v="0.33"/>
    <n v="20.59363057324841"/>
    <n v="1.2"/>
    <n v="16.668"/>
    <n v="0"/>
    <n v="0.48262279145057"/>
    <s v="DENTRO DA META"/>
    <x v="1"/>
    <n v="6.70363057324841"/>
    <n v="1.2"/>
    <n v="131.52000000000001"/>
    <n v="96.99600000000001"/>
    <n v="247.1235668789809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51"/>
    <n v="1590"/>
    <n v="7891010248802"/>
    <s v="HIDRATANTE JOHNSON’S LOCAO RENOVADORA 400ML"/>
    <x v="7"/>
    <n v="3770"/>
    <s v="HIGIENE INFANTIL"/>
    <s v="3307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52"/>
    <n v="1580"/>
    <n v="7891010247584"/>
    <s v="HIDRATANTE JOHNSON’S LOCAO REPARADORA 200 ML"/>
    <x v="7"/>
    <n v="3770"/>
    <s v="HIGIENE INFANTIL"/>
    <s v="3307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53"/>
    <n v="1581"/>
    <n v="7891010247591"/>
    <s v="HIDRATANTE JOHNSON’S LOCAO REPARADORA 400 ML"/>
    <x v="7"/>
    <n v="3770"/>
    <s v="HIGIENE INFANTIL"/>
    <s v="3307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54"/>
    <n v="1585"/>
    <n v="7891010248789"/>
    <s v="HIDRATANTE JOHNSON’S LOCAO ROSAS E SANDALO 400ML"/>
    <x v="7"/>
    <n v="3770"/>
    <s v="HIGIENE INFANTIL"/>
    <s v="3307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55"/>
    <n v="1593"/>
    <n v="7891010253004"/>
    <s v="HIDRATANTE JOHNSON’S SORBET DAILY BALANCE 200ML"/>
    <x v="7"/>
    <n v="3770"/>
    <s v="HIGIENE INFANTIL"/>
    <s v="3304.99.10"/>
    <s v="UN"/>
    <n v="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56"/>
    <n v="1480"/>
    <n v="7891010248772"/>
    <s v="HIDRATANTE JOHNSON'S LOCAO ROSAS E SANDALO 200ML"/>
    <x v="7"/>
    <n v="3770"/>
    <s v="HIGIENE INFANTIL"/>
    <s v="3307.20.1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57"/>
    <n v="1582"/>
    <n v="7891010249410"/>
    <s v="HIDRATANTE JOHNSON'S SERUM REPARADORA 200ML"/>
    <x v="7"/>
    <n v="3770"/>
    <s v="HIGIENE INFANTIL"/>
    <s v="3307.20.10"/>
    <s v="UN"/>
    <n v="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72"/>
    <n v="39529"/>
    <n v="7891010245085"/>
    <s v="O.B MEDIO PROCOMFORT C/16 LV MAIS PG MENOS"/>
    <x v="5"/>
    <n v="1150"/>
    <s v="CUIDADO INTIMO"/>
    <s v="9619.00.00"/>
    <s v="UN"/>
    <n v="24"/>
    <n v="4"/>
    <s v="PRODUTO"/>
    <s v="57.014.433/0001-13"/>
    <n v="13.73"/>
    <n v="3.604125"/>
    <m/>
    <m/>
    <m/>
    <m/>
    <n v="10.125875"/>
    <n v="0.0102"/>
    <n v="0.0048"/>
    <n v="0.17"/>
    <n v="0.0165"/>
    <n v="0.076"/>
    <n v="0.2775"/>
    <n v="12"/>
    <n v="309.5808917197453"/>
    <n v="7.15905812101911"/>
    <n v="18.639349522293"/>
    <n v="10.125875"/>
    <n v="8.513474522293"/>
    <n v="102.16169426751598"/>
    <n v="14.9"/>
    <n v="0.33"/>
    <n v="25.79840764331211"/>
    <n v="0.33"/>
    <n v="25.79840764331211"/>
    <n v="1.2"/>
    <n v="17.88"/>
    <n v="0"/>
    <n v="0.73143675458471"/>
    <s v="DENTRO DA META"/>
    <x v="1"/>
    <n v="10.89840764331211"/>
    <n v="1.2"/>
    <n v="164.75999999999999"/>
    <n v="121.51050000000001"/>
    <n v="309.5808917197453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74"/>
    <n v="3900"/>
    <n v="7891010245597"/>
    <s v="O.B PROCOMFORT MINI C/8"/>
    <x v="5"/>
    <n v="1150"/>
    <s v="CUIDADO INTIMO"/>
    <s v="9619.00.00"/>
    <s v="UN"/>
    <n v="40"/>
    <n v="4"/>
    <s v="PRODUTO"/>
    <s v="57.014.433/0001-13"/>
    <n v="7.69"/>
    <n v="2.018625"/>
    <m/>
    <m/>
    <m/>
    <m/>
    <n v="5.671375"/>
    <n v="0.0102"/>
    <n v="0.0048"/>
    <n v="0.17"/>
    <n v="0.0165"/>
    <n v="0.076"/>
    <n v="0.2775"/>
    <n v="12"/>
    <n v="173.39235668789814"/>
    <n v="4.00969824840764"/>
    <n v="10.4396648089172"/>
    <n v="5.671375"/>
    <n v="4.7682898089172"/>
    <n v="57.2194777070064"/>
    <n v="9.67"/>
    <n v="0.33"/>
    <n v="14.44936305732485"/>
    <n v="0.33"/>
    <n v="14.44936305732485"/>
    <n v="1.2"/>
    <n v="11.604"/>
    <n v="0"/>
    <n v="0.49424643819285"/>
    <s v="DENTRO DA META"/>
    <x v="1"/>
    <n v="4.77936305732485"/>
    <n v="1.2"/>
    <n v="92.28"/>
    <n v="68.0565"/>
    <n v="173.3923566878981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75"/>
    <n v="3902"/>
    <n v="7891010245610"/>
    <s v="O.B PROCOMFORT SUPER C/8"/>
    <x v="5"/>
    <n v="1150"/>
    <s v="CUIDADO INTIMO"/>
    <s v="9619.00.00"/>
    <s v="UN"/>
    <n v="40"/>
    <n v="4"/>
    <s v="PRODUTO"/>
    <s v="57.014.433/0001-13"/>
    <n v="7.69"/>
    <n v="2.018625"/>
    <m/>
    <m/>
    <m/>
    <m/>
    <n v="5.671375"/>
    <n v="0.0102"/>
    <n v="0.0048"/>
    <n v="0.17"/>
    <n v="0.0165"/>
    <n v="0.076"/>
    <n v="0.2775"/>
    <n v="12"/>
    <n v="173.39235668789814"/>
    <n v="4.00969824840764"/>
    <n v="10.4396648089172"/>
    <n v="5.671375"/>
    <n v="4.7682898089172"/>
    <n v="57.2194777070064"/>
    <n v="9.67"/>
    <n v="0.33"/>
    <n v="14.44936305732485"/>
    <n v="0.33"/>
    <n v="14.44936305732485"/>
    <n v="1.2"/>
    <n v="11.604"/>
    <n v="0"/>
    <n v="0.49424643819285"/>
    <s v="DENTRO DA META"/>
    <x v="1"/>
    <n v="4.77936305732485"/>
    <n v="1.2"/>
    <n v="92.28"/>
    <n v="68.0565"/>
    <n v="173.3923566878981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76"/>
    <n v="38883"/>
    <n v="7891010010577"/>
    <s v="O.B SUPER ORIGINAL LV 10 PG 8"/>
    <x v="5"/>
    <n v="1150"/>
    <s v="CUIDADO INTIMO"/>
    <s v="9619.00.00"/>
    <s v="UN"/>
    <n v="4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77"/>
    <n v="39561"/>
    <n v="7891010245092"/>
    <s v="O.B SUPER PROCOMFORT C/16 LV MAIS PG MENOS"/>
    <x v="5"/>
    <n v="1150"/>
    <s v="CUIDADO INTIMO"/>
    <s v="9619.0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79"/>
    <n v="70685"/>
    <n v="7891010015268"/>
    <s v="CAREFREE PROTEÇÃO C/15 S/PERFUME"/>
    <x v="5"/>
    <n v="1150"/>
    <s v="CUIDADO INTIMO"/>
    <s v="9619.00.00"/>
    <s v="UN"/>
    <n v="48"/>
    <n v="4"/>
    <s v="PRODUTO"/>
    <s v="57.014.433/0001-13"/>
    <n v="4.79"/>
    <n v="1.257375"/>
    <m/>
    <m/>
    <m/>
    <m/>
    <n v="3.532625"/>
    <n v="0.0102"/>
    <n v="0.0048"/>
    <n v="0.17"/>
    <n v="0.0165"/>
    <n v="0.076"/>
    <n v="0.2775"/>
    <n v="12"/>
    <n v="108.00382165605099"/>
    <n v="2.49758837579618"/>
    <n v="6.5027300955414"/>
    <n v="3.532625"/>
    <n v="2.9701050955414"/>
    <n v="35.64126114649684"/>
    <n v="6.48"/>
    <n v="0.33"/>
    <n v="9.00031847133758"/>
    <n v="0.33"/>
    <n v="9.00031847133758"/>
    <n v="1.2"/>
    <n v="7.776"/>
    <n v="0"/>
    <n v="0.38893803570024"/>
    <s v="DENTRO DA META"/>
    <x v="1"/>
    <n v="2.52031847133758"/>
    <n v="1.2"/>
    <n v="57.48"/>
    <n v="42.3915"/>
    <n v="108.00382165605099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81"/>
    <n v="34192"/>
    <n v="7891010875596"/>
    <s v="CAREFREE PROTEÇÃO C/40 S/PERFUME"/>
    <x v="5"/>
    <n v="1150"/>
    <s v="CUIDADO INTIMO"/>
    <s v="9619.00.00"/>
    <s v="UN"/>
    <n v="30"/>
    <n v="4"/>
    <s v="PRODUTO"/>
    <s v="57.014.433/0001-13"/>
    <n v="9.47"/>
    <n v="2.485875"/>
    <m/>
    <m/>
    <m/>
    <m/>
    <n v="6.984125"/>
    <n v="0.0102"/>
    <n v="0.0048"/>
    <n v="0.17"/>
    <n v="0.0165"/>
    <n v="0.076"/>
    <n v="0.2775"/>
    <n v="12"/>
    <n v="213.52738853503192"/>
    <n v="4.93782085987261"/>
    <n v="12.85612818471338"/>
    <n v="6.984125"/>
    <n v="5.87200318471338"/>
    <n v="70.46403821656057"/>
    <n v="10.9"/>
    <n v="0.33"/>
    <n v="17.79394904458599"/>
    <n v="0.33"/>
    <n v="17.79394904458599"/>
    <n v="1.2"/>
    <n v="13.08"/>
    <n v="0"/>
    <n v="0.63247238941156"/>
    <s v="DENTRO DA META"/>
    <x v="1"/>
    <n v="6.89394904458599"/>
    <n v="1.2"/>
    <n v="113.64000000000001"/>
    <n v="83.80950000000001"/>
    <n v="213.52738853503192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82"/>
    <n v="57650"/>
    <n v="7891010576509"/>
    <s v="CAREFREE PROTEÇÃO LV 80 PAGUE MENOS"/>
    <x v="5"/>
    <n v="1150"/>
    <s v="CUIDADO INTIMO"/>
    <s v="9619.00.00"/>
    <s v="UN"/>
    <n v="10"/>
    <n v="4"/>
    <s v="PRODUTO"/>
    <s v="57.014.433/0001-13"/>
    <n v="15.99"/>
    <n v="4.197375"/>
    <m/>
    <m/>
    <m/>
    <m/>
    <n v="11.792625"/>
    <n v="0.0102"/>
    <n v="0.0048"/>
    <n v="0.17"/>
    <n v="0.0165"/>
    <n v="0.076"/>
    <n v="0.2775"/>
    <n v="12"/>
    <n v="360.53885350318484"/>
    <n v="8.33746098726115"/>
    <n v="21.70744347133759"/>
    <n v="11.792625"/>
    <n v="9.91481847133759"/>
    <n v="118.97782165605103"/>
    <n v="16.99"/>
    <n v="0.33"/>
    <n v="30.04490445859874"/>
    <n v="0.33"/>
    <n v="30.04490445859874"/>
    <n v="1.2"/>
    <n v="20.388"/>
    <n v="0"/>
    <n v="0.76838754906408"/>
    <s v="DENTRO DA META"/>
    <x v="1"/>
    <n v="13.05490445859874"/>
    <n v="1.2"/>
    <n v="191.88"/>
    <n v="141.51150000000001"/>
    <n v="360.5388535031848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83"/>
    <n v="70687"/>
    <n v="7891010087807"/>
    <s v="CAREFREE TODO DIA C/15"/>
    <x v="5"/>
    <n v="1150"/>
    <s v="CUIDADO INTIMO"/>
    <s v="9619.00.00"/>
    <s v="UN"/>
    <n v="48"/>
    <n v="4"/>
    <s v="PRODUTO"/>
    <s v="57.014.433/0001-13"/>
    <n v="4.79"/>
    <n v="1.257375"/>
    <m/>
    <m/>
    <m/>
    <m/>
    <n v="3.532625"/>
    <n v="0.0102"/>
    <n v="0.0048"/>
    <n v="0.17"/>
    <n v="0.0165"/>
    <n v="0.076"/>
    <n v="0.2775"/>
    <n v="12"/>
    <n v="108.00382165605099"/>
    <n v="2.49758837579618"/>
    <n v="6.5027300955414"/>
    <n v="3.532625"/>
    <n v="2.9701050955414"/>
    <n v="35.64126114649684"/>
    <n v="6.48"/>
    <n v="0.33"/>
    <n v="9.00031847133758"/>
    <n v="0.33"/>
    <n v="9.00031847133758"/>
    <n v="1.2"/>
    <n v="7.776"/>
    <n v="0"/>
    <n v="0.38893803570024"/>
    <s v="DENTRO DA META"/>
    <x v="1"/>
    <n v="2.52031847133758"/>
    <n v="1.2"/>
    <n v="57.48"/>
    <n v="42.3915"/>
    <n v="108.00382165605099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84"/>
    <n v="70689"/>
    <n v="7891010039783"/>
    <s v="CAREFREE TODO DIA C/40"/>
    <x v="5"/>
    <n v="1150"/>
    <s v="CUIDADO INTIMO"/>
    <s v="9619.00.00"/>
    <s v="UN"/>
    <n v="3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85"/>
    <n v="61876"/>
    <n v="7891010618766"/>
    <s v="CAREFREE TODO DIA FLEXI C/15"/>
    <x v="5"/>
    <n v="1150"/>
    <s v="CUIDADO INTIMO"/>
    <s v="9619.00.00"/>
    <s v="UN"/>
    <n v="6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86"/>
    <n v="61877"/>
    <n v="7891010618773"/>
    <s v="CAREFREE TODO DIA FLEXI C/40"/>
    <x v="5"/>
    <n v="1150"/>
    <s v="CUIDADO INTIMO"/>
    <s v="9619.0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88"/>
    <n v="60434"/>
    <n v="7891010604349"/>
    <s v="CAREFREE TODO DIA LV 80 PAGUE MENOS"/>
    <x v="5"/>
    <n v="1150"/>
    <s v="CUIDADO INTIMO"/>
    <s v="9619.00.0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90"/>
    <n v="10323"/>
    <n v="7891010246778"/>
    <s v="LISTERINE ANTICARIES ZERO 500ML+250ML POR 1,99"/>
    <x v="5"/>
    <n v="1620"/>
    <s v="HIGIENE ADULTA"/>
    <s v="3306.90.00"/>
    <s v="UN"/>
    <n v="6"/>
    <n v="4"/>
    <s v="PRODUTO"/>
    <s v="57.014.433/0001-13"/>
    <n v="17.9"/>
    <n v="4.69875"/>
    <m/>
    <m/>
    <m/>
    <m/>
    <n v="13.20125"/>
    <n v="0.0102"/>
    <n v="0.0048"/>
    <n v="0.17"/>
    <n v="0.0165"/>
    <n v="0.076"/>
    <n v="0.2775"/>
    <n v="12"/>
    <n v="403.60509554140134"/>
    <n v="9.33336783439491"/>
    <n v="24.30039012738854"/>
    <n v="13.20125"/>
    <n v="11.09914012738854"/>
    <n v="133.1896815286625"/>
    <n v="19.19"/>
    <n v="0.33"/>
    <n v="33.63375796178345"/>
    <n v="0.33"/>
    <n v="33.63375796178345"/>
    <n v="1.2"/>
    <n v="23.028"/>
    <n v="0"/>
    <n v="0.75267107669533"/>
    <s v="DENTRO DA META"/>
    <x v="1"/>
    <n v="14.44375796178344"/>
    <n v="1.2"/>
    <n v="214.79999999999998"/>
    <n v="158.41499999999996"/>
    <n v="403.6050955414013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93"/>
    <n v="35666"/>
    <n v="7891268400113"/>
    <s v="LISTERINE COOL MINT 500ML"/>
    <x v="5"/>
    <n v="1620"/>
    <s v="HIGIENE ADULTA"/>
    <s v="3306.90.00"/>
    <s v="UN"/>
    <n v="12"/>
    <n v="4"/>
    <s v="PRODUTO"/>
    <s v="57.014.433/0001-13"/>
    <n v="13.9"/>
    <n v="3.64875"/>
    <m/>
    <m/>
    <m/>
    <m/>
    <n v="10.25125"/>
    <n v="0.0102"/>
    <n v="0.0048"/>
    <n v="0.17"/>
    <n v="0.0165"/>
    <n v="0.076"/>
    <n v="0.2775"/>
    <n v="12"/>
    <n v="313.41401273885361"/>
    <n v="7.24769904458599"/>
    <n v="18.87013535031848"/>
    <n v="10.25125"/>
    <n v="8.61888535031848"/>
    <n v="103.42662420382172"/>
    <n v="12.8"/>
    <n v="0.33"/>
    <n v="26.11783439490447"/>
    <n v="0.33"/>
    <n v="26.11783439490447"/>
    <n v="1.2"/>
    <n v="15.36"/>
    <n v="0"/>
    <n v="1.04045581210191"/>
    <s v="DENTRO DA META"/>
    <x v="1"/>
    <n v="13.31783439490447"/>
    <n v="1.2"/>
    <n v="166.80000000000001"/>
    <n v="123.01500000000001"/>
    <n v="313.4140127388536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94"/>
    <n v="10322"/>
    <n v="7891010248727"/>
    <s v="LISTERINE COOL MINT LV4 PG3 250ML"/>
    <x v="5"/>
    <n v="1620"/>
    <s v="HIGIENE ADULTA"/>
    <s v="3306.90.00"/>
    <s v="UN"/>
    <n v="3"/>
    <n v="4"/>
    <s v="PRODUTO"/>
    <s v="57.014.433/0001-13"/>
    <n v="28.9"/>
    <n v="7.58625"/>
    <m/>
    <m/>
    <m/>
    <m/>
    <n v="21.31375"/>
    <n v="0.0102"/>
    <n v="0.0048"/>
    <n v="0.17"/>
    <n v="0.0165"/>
    <n v="0.076"/>
    <n v="0.2775"/>
    <n v="12"/>
    <n v="651.63057324840781"/>
    <n v="15.06895700636943"/>
    <n v="39.23359076433122"/>
    <n v="21.31375"/>
    <n v="17.91984076433122"/>
    <n v="215.03808917197463"/>
    <n v="19.19"/>
    <n v="0.33"/>
    <n v="54.30254777070065"/>
    <n v="0.33"/>
    <n v="54.30254777070065"/>
    <n v="1.2"/>
    <n v="23.028"/>
    <n v="0"/>
    <n v="1.829731514888"/>
    <s v="DENTRO DA META"/>
    <x v="1"/>
    <n v="35.11254777070064"/>
    <n v="1.2"/>
    <n v="346.79999999999995"/>
    <n v="255.76499999999999"/>
    <n v="651.6305732484078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95"/>
    <n v="10770"/>
    <n v="7891010973902"/>
    <s v="LISTERINE COOL MINT ZERO 250ML"/>
    <x v="5"/>
    <n v="1620"/>
    <s v="HIGIENE ADULTA"/>
    <s v="33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96"/>
    <n v="10771"/>
    <n v="7891010974312"/>
    <s v="LISTERINE COOL MINT ZERO 500ML"/>
    <x v="5"/>
    <n v="1620"/>
    <s v="HIGIENE ADULTA"/>
    <s v="33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97"/>
    <n v="35462"/>
    <n v="7702035833792"/>
    <s v="LISTERINE CUIDADO TOTAL 250ML"/>
    <x v="5"/>
    <n v="1620"/>
    <s v="HIGIENE ADULTA"/>
    <s v="33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98"/>
    <n v="35628"/>
    <n v="7702035833808"/>
    <s v="LISTERINE CUIDADO TOTAL 500ML"/>
    <x v="5"/>
    <n v="1620"/>
    <s v="HIGIENE ADULTA"/>
    <s v="33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99"/>
    <n v="88084"/>
    <n v="7891010880842"/>
    <s v="LISTERINE CUIDADO TOTAL ZERO 250 ML"/>
    <x v="5"/>
    <n v="1620"/>
    <s v="HIGIENE ADULTA"/>
    <s v="33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00"/>
    <n v="88085"/>
    <n v="7891010880859"/>
    <s v="LISTERINE CUIDADO TOTAL ZERO 500 ML"/>
    <x v="5"/>
    <n v="1620"/>
    <s v="HIGIENE ADULTA"/>
    <s v="33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01"/>
    <n v="8825"/>
    <n v="7702031988250"/>
    <s v="LISTERINE WHITENING EXTREME 236ML"/>
    <x v="5"/>
    <n v="1620"/>
    <s v="HIGIENE ADULTA"/>
    <s v="33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02"/>
    <n v="8826"/>
    <n v="7702031988274"/>
    <s v="LISTERINE WHITENING EXTREME 473ML"/>
    <x v="5"/>
    <n v="1620"/>
    <s v="HIGIENE ADULTA"/>
    <s v="33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03"/>
    <n v="6617"/>
    <n v="7891010987770"/>
    <s v="LISTERINE ZERO ANTICARIES 250ML"/>
    <x v="5"/>
    <n v="1620"/>
    <s v="HIGIENE ADULTA"/>
    <s v="33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04"/>
    <n v="6616"/>
    <n v="7891010987787"/>
    <s v="LISTERINE ZERO ANTICARIES 500ML"/>
    <x v="5"/>
    <n v="1620"/>
    <s v="HIGIENE ADULTA"/>
    <s v="33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05"/>
    <n v="7300"/>
    <n v="7891010245238"/>
    <s v="LISTERINE ZERO ANTITARTARO 250ML"/>
    <x v="5"/>
    <n v="1620"/>
    <s v="HIGIENE ADULTA"/>
    <s v="33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06"/>
    <n v="7301"/>
    <n v="7891010245245"/>
    <s v="LISTERINE ZERO ANTITARTARO 500ML"/>
    <x v="5"/>
    <n v="1620"/>
    <s v="HIGIENE ADULTA"/>
    <s v="3306.9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07"/>
    <n v="10360"/>
    <n v="7891010695415"/>
    <s v="BAND-AID PEQUENOS FERIMENTOS C/16"/>
    <x v="5"/>
    <n v="1620"/>
    <s v="HIGIENE ADULTA"/>
    <s v="3005.10.90"/>
    <s v="UN"/>
    <n v="144"/>
    <n v="4"/>
    <s v="PRODUTO"/>
    <s v="57.014.433/0001-13"/>
    <n v="5.67"/>
    <n v="1.488375"/>
    <m/>
    <m/>
    <m/>
    <m/>
    <n v="4.181625"/>
    <n v="0.0102"/>
    <n v="0.0048"/>
    <n v="0.17"/>
    <n v="0.0165"/>
    <n v="0.076"/>
    <n v="0.2775"/>
    <n v="12"/>
    <n v="127.8458598726115"/>
    <n v="2.95643550955414"/>
    <n v="7.69738614649682"/>
    <n v="4.181625"/>
    <n v="3.51576114649682"/>
    <n v="42.1891337579618"/>
    <n v="7.17"/>
    <n v="0.33"/>
    <n v="10.65382165605096"/>
    <n v="0.33"/>
    <n v="10.65382165605096"/>
    <n v="1.2"/>
    <n v="8.604"/>
    <n v="0"/>
    <n v="0.48588865495829"/>
    <s v="DENTRO DA META"/>
    <x v="1"/>
    <n v="3.48382165605096"/>
    <n v="1.2"/>
    <n v="68.03999999999999"/>
    <n v="50.1795"/>
    <n v="127.8458598726115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408"/>
    <n v="50473"/>
    <n v="7891010939168"/>
    <s v="BAND-AID SKIN FLEX VARIADOS C/20"/>
    <x v="5"/>
    <n v="1620"/>
    <s v="HIGIENE ADULTA"/>
    <s v="3005.10.9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09"/>
    <n v="50471"/>
    <n v="7891010247263"/>
    <s v="BAND-AID TAMANHOS VARIADOS C/30"/>
    <x v="5"/>
    <n v="1620"/>
    <s v="HIGIENE ADULTA"/>
    <s v="3005.10.9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12"/>
    <n v="50544"/>
    <n v="7891010505448"/>
    <s v="BAND-AID TRANSPARENTE LV40 PG30"/>
    <x v="5"/>
    <n v="1620"/>
    <s v="HIGIENE ADULTA"/>
    <s v="3005.10.90"/>
    <s v="UN"/>
    <n v="7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13"/>
    <n v="70319"/>
    <n v="7891010668631"/>
    <s v="BAND-AID ULTRA PROTECTION C/15"/>
    <x v="5"/>
    <n v="1620"/>
    <s v="HIGIENE ADULTA"/>
    <s v="3005.10.9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14"/>
    <n v="4001"/>
    <n v="7891010040017"/>
    <s v="ESCOVA DENTAL TEK DURA"/>
    <x v="5"/>
    <n v="1620"/>
    <s v="HIGIENE ADULTA"/>
    <s v="9603.21.00"/>
    <s v="UN"/>
    <n v="72"/>
    <n v="4"/>
    <s v="PRODUTO"/>
    <s v="57.014.433/0001-13"/>
    <n v="3.49"/>
    <n v="0.916125"/>
    <m/>
    <m/>
    <m/>
    <m/>
    <n v="2.573875"/>
    <n v="0.0102"/>
    <n v="0.0048"/>
    <n v="0.17"/>
    <n v="0.0165"/>
    <n v="0.076"/>
    <n v="0.2775"/>
    <n v="12"/>
    <n v="78.69171974522295"/>
    <n v="1.81974601910828"/>
    <n v="4.73789729299363"/>
    <n v="2.573875"/>
    <n v="2.16402229299363"/>
    <n v="25.96826751592357"/>
    <n v="5.45"/>
    <n v="0.33"/>
    <n v="6.55764331210191"/>
    <n v="0.33"/>
    <n v="6.55764331210191"/>
    <n v="1.3"/>
    <n v="7.085"/>
    <n v="0"/>
    <n v="0.20323730497283"/>
    <s v="DENTRO DA META"/>
    <x v="0"/>
    <n v="1.10764331210191"/>
    <n v="1.3"/>
    <n v="41.88"/>
    <n v="30.8865"/>
    <n v="78.69171974522295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415"/>
    <n v="4002"/>
    <n v="7891010040024"/>
    <s v="ESCOVA DENTAL TEK MACIA"/>
    <x v="5"/>
    <n v="1620"/>
    <s v="HIGIENE ADULTA"/>
    <s v="9603.21.00"/>
    <s v="UN"/>
    <n v="7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16"/>
    <n v="4000"/>
    <n v="7891010040000"/>
    <s v="ESCOVA DENTAL TEK MEDIA"/>
    <x v="5"/>
    <n v="1620"/>
    <s v="HIGIENE ADULTA"/>
    <s v="9603.21.00"/>
    <s v="UN"/>
    <n v="7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18"/>
    <n v="35665"/>
    <n v="7891010500115"/>
    <s v="ESCOVA J&amp;J REACH ACCESS 40 MEDIA LV2 PG1"/>
    <x v="5"/>
    <n v="1620"/>
    <s v="HIGIENE ADULTA"/>
    <s v="9603.21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19"/>
    <n v="4498"/>
    <n v="7891010044985"/>
    <s v="ESCOVA REACH ACCESS MACIA 40"/>
    <x v="5"/>
    <n v="1620"/>
    <s v="HIGIENE ADULTA"/>
    <s v="9603.21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20"/>
    <n v="4499"/>
    <n v="7891010044992"/>
    <s v="ESCOVA REACH ACCESS MEDIA 40"/>
    <x v="5"/>
    <n v="1620"/>
    <s v="HIGIENE ADULTA"/>
    <s v="9603.21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21"/>
    <n v="4546"/>
    <n v="810508000507"/>
    <s v="ESCOVA REACH COMFORT CLEAN MACIA 40"/>
    <x v="5"/>
    <n v="1620"/>
    <s v="HIGIENE ADULTA"/>
    <s v="9603.21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23"/>
    <n v="37524"/>
    <n v="7891010697266"/>
    <s v="ESCOVA REACH CONFORT CLEAN 40 MEDIA L2PG1"/>
    <x v="5"/>
    <n v="1620"/>
    <s v="HIGIENE ADULTA"/>
    <s v="9603.21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24"/>
    <n v="36665"/>
    <n v="7891010925543"/>
    <s v="ESCOVA REACH ECO MACIA"/>
    <x v="5"/>
    <n v="1620"/>
    <s v="HIGIENE ADULTA"/>
    <s v="9603.21.00"/>
    <s v="UN"/>
    <n v="7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25"/>
    <n v="36662"/>
    <n v="7891010926960"/>
    <s v="ESCOVA REACH ECO MEDIA"/>
    <x v="5"/>
    <n v="1620"/>
    <s v="HIGIENE ADULTA"/>
    <s v="9603.21.00"/>
    <s v="UN"/>
    <n v="7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26"/>
    <n v="4143"/>
    <n v="7891010041434"/>
    <s v="ESCOVA REACH PROFESSIONAL EXTRA MACIA 30"/>
    <x v="5"/>
    <n v="1620"/>
    <s v="HIGIENE ADULTA"/>
    <s v="9603.21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27"/>
    <n v="4144"/>
    <n v="7891010041441"/>
    <s v="ESCOVA REACH PROFESSIONAL MACIA 30"/>
    <x v="5"/>
    <n v="1620"/>
    <s v="HIGIENE ADULTA"/>
    <s v="9603.21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28"/>
    <n v="4142"/>
    <n v="7891010041427"/>
    <s v="ESCOVA REACH PROFESSIONAL MACIA 40"/>
    <x v="5"/>
    <n v="1620"/>
    <s v="HIGIENE ADULTA"/>
    <s v="9603.21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29"/>
    <n v="4136"/>
    <n v="7891010041366"/>
    <s v="ESCOVA REACH PROFESSIONAL MEDIA 40"/>
    <x v="5"/>
    <n v="1620"/>
    <s v="HIGIENE ADULTA"/>
    <s v="9603.21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30"/>
    <n v="50414"/>
    <n v="7891010043469"/>
    <s v="ESCOVA REACH ULTRACLEAN MACIA 40"/>
    <x v="5"/>
    <n v="1620"/>
    <s v="HIGIENE ADULTA"/>
    <s v="9603.21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31"/>
    <n v="50413"/>
    <n v="7891010043476"/>
    <s v="ESCOVA REACH ULTRACLEAN MEDIA 40"/>
    <x v="5"/>
    <n v="1620"/>
    <s v="HIGIENE ADULTA"/>
    <s v="9603.21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34"/>
    <n v="3890"/>
    <n v="7891010038908"/>
    <s v="FIO DENTAL REACH MENTA 50MT"/>
    <x v="5"/>
    <n v="1620"/>
    <s v="HIGIENE ADULTA"/>
    <s v="3306.2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36"/>
    <n v="4448"/>
    <n v="7891010038953"/>
    <s v="FITA DENTAL J&amp;J REACH 50MT"/>
    <x v="5"/>
    <n v="1620"/>
    <s v="HIGIENE ADULTA"/>
    <s v="3306.20.00"/>
    <s v="UN"/>
    <n v="4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28"/>
    <n v="61000247"/>
    <n v="7891024116319"/>
    <s v="PACK CREME DENTAL ESCOVA DENTALCOLGATE 360° LV2 PG1"/>
    <x v="5"/>
    <n v="1620"/>
    <s v="HIGIENE ADULTA"/>
    <s v="9603.21.00"/>
    <s v="CX"/>
    <n v="1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29"/>
    <s v="BR02372C"/>
    <n v="7891024136300"/>
    <s v="ENXAGUANTE BUCAL COLGATE PLAX 250ML. CLASSIC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30"/>
    <s v="FBR11580A"/>
    <n v="7891024115800"/>
    <s v="SABONETEONETE LIQ PROTEX 250ML BALANCE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31"/>
    <s v="FBR11510A"/>
    <n v="7891024115107"/>
    <s v="SABONETE LIQ PROTEX 250ML CREAM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32"/>
    <s v="FBR11486A"/>
    <n v="7891024114865"/>
    <s v="SABONETE LIQ PROTEX 250ML VITAMINA E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33"/>
    <s v="FBR11286B"/>
    <n v="7891024112861"/>
    <s v="SABONETE LIQ PALMOLIVE 250ML NUTRI MILK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34"/>
    <s v="BR02487B"/>
    <n v="7891024174210"/>
    <s v="SHAMPOO PALMOLIVE 350ML CERAM FORCE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35"/>
    <s v="BR02571B"/>
    <n v="7891024172230"/>
    <s v="SHAMPOO PALMOLIVE 350ML NEUTRO 17223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36"/>
    <s v="BR01214B"/>
    <n v="7891024171639"/>
    <s v="SHAMPOO PALMOLIVE 350ML NUT EXT MAC PRO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37"/>
    <s v="BR01134C"/>
    <n v="7891024161814"/>
    <s v="SHAMPOO PALMOLIVE 350ML CACHOS LIVRES BABOSA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38"/>
    <s v="BR01200B"/>
    <n v="7891024171400"/>
    <s v="SHAMPOO PALMOLIVE 350ML NAT FOR ANT REP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39"/>
    <s v="BR02486B"/>
    <n v="7891024174135"/>
    <s v="SHAMPOO PAL KIDS 350ML FBR18427A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40"/>
    <s v="BR01268B"/>
    <n v="7891024174180"/>
    <s v="SHAMPOO PAL KIDS 350ML CACHEADOS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41"/>
    <s v="BR01111B"/>
    <n v="7891024158609"/>
    <s v="SHAMPOO PALMOLIVE 350ML ILUMINADOR PRETO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42"/>
    <s v="BR01465B"/>
    <n v="7891024181072"/>
    <s v="SHAMPOO DARLING 350ML CERAMIDAS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43"/>
    <s v="BR01478B"/>
    <n v="7891024182475"/>
    <s v="SHAMPOO DARLING 350ML 2 EM 1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44"/>
    <s v="BR01131B"/>
    <n v="7891024160718"/>
    <s v="SHAMPOO PALMOLIVE ANTICASPA 350ML ANTI QUEDA MEN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45"/>
    <s v="FBR13290C"/>
    <n v="7891024132906"/>
    <s v="CREME DENTAL COLGATE 50G MPA"/>
    <x v="5"/>
    <n v="1620"/>
    <s v="HIGIENE ADULTA"/>
    <s v="3306.10.00"/>
    <s v="CX"/>
    <n v="144"/>
    <n v="0"/>
    <s v="PRODUTO"/>
    <s v="71.689.228/0004/21"/>
    <n v="1.78"/>
    <n v="0.46725"/>
    <m/>
    <m/>
    <m/>
    <m/>
    <n v="1.31275"/>
    <n v="0.0102"/>
    <n v="0.0048"/>
    <n v="0.17"/>
    <n v="0.0165"/>
    <n v="0.076"/>
    <n v="0.2775"/>
    <n v="12"/>
    <n v="40.13503184713376"/>
    <n v="0.92812261146497"/>
    <n v="2.41646337579618"/>
    <n v="1.31275"/>
    <n v="1.10371337579618"/>
    <n v="13.24456050955414"/>
    <n v="2.26"/>
    <n v="0.33"/>
    <n v="3.34458598726115"/>
    <n v="0.33"/>
    <n v="3.34458598726115"/>
    <n v="1.3"/>
    <n v="2.938"/>
    <n v="0"/>
    <n v="0.47990530409785"/>
    <s v="DENTRO DA META"/>
    <x v="1"/>
    <n v="1.08458598726115"/>
    <n v="1.3"/>
    <n v="21.36"/>
    <n v="15.753"/>
    <n v="40.1350318471337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46"/>
    <s v="FBR13470B"/>
    <n v="7891024134702"/>
    <s v="CREME DENTAL COLGATE 90G MPA"/>
    <x v="5"/>
    <n v="1620"/>
    <s v="HIGIENE ADULTA"/>
    <s v="3306.10.00"/>
    <s v="CX"/>
    <n v="144"/>
    <n v="0"/>
    <s v="PRODUTO"/>
    <s v="71.689.228/0004/21"/>
    <n v="2.81"/>
    <n v="0.737625"/>
    <m/>
    <m/>
    <m/>
    <m/>
    <n v="2.072375"/>
    <n v="0.0102"/>
    <n v="0.0048"/>
    <n v="0.17"/>
    <n v="0.0165"/>
    <n v="0.076"/>
    <n v="0.2775"/>
    <n v="12"/>
    <n v="63.35923566878983"/>
    <n v="1.46518232484076"/>
    <n v="3.81475398089172"/>
    <n v="2.072375"/>
    <n v="1.74237898089172"/>
    <n v="20.90854777070065"/>
    <n v="4.01"/>
    <n v="0.33"/>
    <n v="5.27993630573249"/>
    <n v="0.33"/>
    <n v="5.27993630573249"/>
    <n v="1.3"/>
    <n v="5.213"/>
    <n v="0"/>
    <n v="0.3166923455692"/>
    <s v="DENTRO DA META"/>
    <x v="1"/>
    <n v="1.26993630573249"/>
    <n v="1.3"/>
    <n v="33.72"/>
    <n v="24.8685"/>
    <n v="63.3592356687898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47"/>
    <s v="FBR13461B"/>
    <n v="7891024134610"/>
    <s v="CREME DENTAL COLGATE 180G MPA"/>
    <x v="5"/>
    <n v="1620"/>
    <s v="HIGIENE ADULTA"/>
    <s v="3306.10.00"/>
    <s v="CX"/>
    <n v="72"/>
    <n v="0"/>
    <s v="PRODUTO"/>
    <s v="71.689.228/0004/21"/>
    <n v="4.8"/>
    <n v="1.26"/>
    <m/>
    <m/>
    <m/>
    <m/>
    <n v="3.54"/>
    <n v="0.0102"/>
    <n v="0.0048"/>
    <n v="0.17"/>
    <n v="0.0165"/>
    <n v="0.076"/>
    <n v="0.2775"/>
    <n v="12"/>
    <n v="108.22929936305735"/>
    <n v="2.5028025477707"/>
    <n v="6.51630573248408"/>
    <n v="3.54"/>
    <n v="2.97630573248408"/>
    <n v="35.71566878980893"/>
    <n v="5.86"/>
    <n v="0.33"/>
    <n v="9.01910828025478"/>
    <n v="0.33"/>
    <n v="9.01910828025478"/>
    <n v="1.2"/>
    <n v="7.032"/>
    <n v="0"/>
    <n v="0.53909697615269"/>
    <s v="DENTRO DA META"/>
    <x v="1"/>
    <n v="3.15910828025478"/>
    <n v="1.2"/>
    <n v="57.59999999999999"/>
    <n v="42.48"/>
    <n v="108.2292993630573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48"/>
    <s v="FBR13200C"/>
    <n v="7891024132005"/>
    <s v="CREME DENTAL COLGATE 90G TRIPLA ACAO ORIGINAL"/>
    <x v="5"/>
    <n v="1620"/>
    <s v="HIGIENE ADULTA"/>
    <s v="3306.10.00"/>
    <s v="CX"/>
    <n v="144"/>
    <n v="0"/>
    <s v="PRODUTO"/>
    <s v="71.689.228/0004/21"/>
    <n v="2.9"/>
    <n v="0.76125"/>
    <m/>
    <m/>
    <m/>
    <m/>
    <n v="2.13875"/>
    <n v="0.0102"/>
    <n v="0.0048"/>
    <n v="0.17"/>
    <n v="0.0165"/>
    <n v="0.076"/>
    <n v="0.2775"/>
    <n v="12"/>
    <n v="65.38853503184714"/>
    <n v="1.51210987261147"/>
    <n v="3.9369347133758"/>
    <n v="2.13875"/>
    <n v="1.7981847133758"/>
    <n v="21.57821656050956"/>
    <n v="4.01"/>
    <n v="0.33"/>
    <n v="5.44904458598726"/>
    <n v="0.33"/>
    <n v="5.44904458598726"/>
    <n v="1.3"/>
    <n v="5.213"/>
    <n v="0"/>
    <n v="0.35886398653049"/>
    <s v="DENTRO DA META"/>
    <x v="1"/>
    <n v="1.43904458598726"/>
    <n v="1.3"/>
    <n v="34.8"/>
    <n v="25.665"/>
    <n v="65.3885350318471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49"/>
    <s v="FBR13237A"/>
    <n v="7891024132371"/>
    <s v="CREME DENTAL COLGATE 180G TRIPLA ACAO ORIGINAL"/>
    <x v="5"/>
    <n v="1620"/>
    <s v="HIGIENE ADULTA"/>
    <s v="3306.10.00"/>
    <s v="CX"/>
    <n v="72"/>
    <n v="0"/>
    <s v="PRODUTO"/>
    <s v="71.689.228/0004/21"/>
    <n v="4.88"/>
    <n v="1.281"/>
    <m/>
    <m/>
    <m/>
    <m/>
    <n v="3.599"/>
    <n v="0.0102"/>
    <n v="0.0048"/>
    <n v="0.17"/>
    <n v="0.0165"/>
    <n v="0.076"/>
    <n v="0.2775"/>
    <n v="12"/>
    <n v="110.03312101910831"/>
    <n v="2.54451592356688"/>
    <n v="6.62491082802548"/>
    <n v="3.599"/>
    <n v="3.02591082802548"/>
    <n v="36.31092993630575"/>
    <n v="5.86"/>
    <n v="0.33"/>
    <n v="9.16942675159236"/>
    <n v="0.33"/>
    <n v="9.16942675159236"/>
    <n v="1.2"/>
    <n v="7.032"/>
    <n v="0"/>
    <n v="0.5647485924219"/>
    <s v="DENTRO DA META"/>
    <x v="1"/>
    <n v="3.30942675159236"/>
    <n v="1.2"/>
    <n v="58.56"/>
    <n v="43.188"/>
    <n v="110.03312101910831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50"/>
    <s v="BR00253D"/>
    <n v="7793100111143"/>
    <s v="CREME DENTAL COLGATE 90G TOTAL 12 CLEAN MINT"/>
    <x v="5"/>
    <n v="1620"/>
    <s v="HIGIENE ADULTA"/>
    <s v="3306.10.00"/>
    <s v="CX"/>
    <n v="48"/>
    <n v="0"/>
    <s v="PRODUTO"/>
    <s v="71.689.228/0004/21"/>
    <n v="6.41"/>
    <n v="1.682625"/>
    <m/>
    <m/>
    <m/>
    <m/>
    <n v="4.727375"/>
    <n v="0.0102"/>
    <n v="0.0048"/>
    <n v="0.17"/>
    <n v="0.0165"/>
    <n v="0.076"/>
    <n v="0.2775"/>
    <n v="12"/>
    <n v="144.53121019108283"/>
    <n v="3.34228423566879"/>
    <n v="8.70198328025478"/>
    <n v="4.727375"/>
    <n v="3.97460828025478"/>
    <n v="47.69529936305735"/>
    <n v="6.59"/>
    <n v="0.33"/>
    <n v="12.04426751592357"/>
    <n v="0.33"/>
    <n v="12.04426751592357"/>
    <n v="1.2"/>
    <n v="7.908"/>
    <n v="0"/>
    <n v="0.82765819665001"/>
    <s v="DENTRO DA META"/>
    <x v="1"/>
    <n v="5.45426751592357"/>
    <n v="1.2"/>
    <n v="76.92"/>
    <n v="56.7285"/>
    <n v="144.5312101910828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51"/>
    <n v="61006492"/>
    <n v="7891024135020"/>
    <s v="CREME DENTAL COLGATE 90G TOTAL 12 WHITENING"/>
    <x v="5"/>
    <n v="1620"/>
    <s v="HIGIENE ADULTA"/>
    <s v="3306.10.00"/>
    <s v="CX"/>
    <n v="48"/>
    <n v="0"/>
    <s v="PRODUTO"/>
    <s v="71.689.228/0004/21"/>
    <n v="6.41"/>
    <n v="1.682625"/>
    <m/>
    <m/>
    <m/>
    <m/>
    <n v="4.727375"/>
    <n v="0.0102"/>
    <n v="0.0048"/>
    <n v="0.17"/>
    <n v="0.0165"/>
    <n v="0.076"/>
    <n v="0.2775"/>
    <n v="12"/>
    <n v="144.53121019108283"/>
    <n v="3.34228423566879"/>
    <n v="8.70198328025478"/>
    <n v="4.727375"/>
    <n v="3.97460828025478"/>
    <n v="47.69529936305735"/>
    <n v="6.59"/>
    <n v="0.33"/>
    <n v="12.04426751592357"/>
    <n v="0.33"/>
    <n v="12.04426751592357"/>
    <n v="1.2"/>
    <n v="7.908"/>
    <n v="0"/>
    <n v="0.82765819665001"/>
    <s v="DENTRO DA META"/>
    <x v="1"/>
    <n v="5.45426751592357"/>
    <n v="1.2"/>
    <n v="76.92"/>
    <n v="56.7285"/>
    <n v="144.5312101910828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52"/>
    <s v="BR00890C"/>
    <n v="7891024135310"/>
    <s v="CREME DENTAL COLGATE 90G TOTAL 12 ADVANCED"/>
    <x v="5"/>
    <n v="1620"/>
    <s v="HIGIENE ADULTA"/>
    <s v="3306.10.00"/>
    <s v="CX"/>
    <n v="48"/>
    <n v="0"/>
    <s v="PRODUTO"/>
    <s v="71.689.228/0004/21"/>
    <n v="6.41"/>
    <n v="1.682625"/>
    <m/>
    <m/>
    <m/>
    <m/>
    <n v="4.727375"/>
    <n v="0.0102"/>
    <n v="0.0048"/>
    <n v="0.17"/>
    <n v="0.0165"/>
    <n v="0.076"/>
    <n v="0.2775"/>
    <n v="12"/>
    <n v="144.53121019108283"/>
    <n v="3.34228423566879"/>
    <n v="8.70198328025478"/>
    <n v="4.727375"/>
    <n v="3.97460828025478"/>
    <n v="47.69529936305735"/>
    <n v="6.59"/>
    <n v="0.33"/>
    <n v="12.04426751592357"/>
    <n v="0.33"/>
    <n v="12.04426751592357"/>
    <n v="1.2"/>
    <n v="7.908"/>
    <n v="0"/>
    <n v="0.82765819665001"/>
    <s v="DENTRO DA META"/>
    <x v="1"/>
    <n v="5.45426751592357"/>
    <n v="1.2"/>
    <n v="76.92"/>
    <n v="56.7285"/>
    <n v="144.5312101910828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53"/>
    <s v="BR00897D"/>
    <n v="7891024135358"/>
    <s v="CREME DENTAL COLGATE 70G TOTAL12 PROF WHITENING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54"/>
    <s v="BR02602A"/>
    <n v="7891024123560"/>
    <s v="CREME DENTAL COLGATE 50G SENSITIV PRO ALIVIO BR02602A"/>
    <x v="5"/>
    <n v="1620"/>
    <s v="HIGIENE ADULTA"/>
    <s v="3306.10.00"/>
    <s v="CX"/>
    <n v="48"/>
    <n v="0"/>
    <s v="PRODUTO"/>
    <s v="71.689.228/0004/21"/>
    <n v="9.6"/>
    <n v="2.52"/>
    <m/>
    <m/>
    <m/>
    <m/>
    <n v="7.08"/>
    <n v="0.0102"/>
    <n v="0.0048"/>
    <n v="0.17"/>
    <n v="0.0165"/>
    <n v="0.076"/>
    <n v="0.2775"/>
    <n v="12"/>
    <n v="216.4585987261147"/>
    <n v="5.0056050955414"/>
    <n v="13.03261146496816"/>
    <n v="7.08"/>
    <n v="5.95261146496816"/>
    <n v="71.43133757961786"/>
    <n v="14.98"/>
    <n v="0.33"/>
    <n v="18.03821656050956"/>
    <n v="0.33"/>
    <n v="18.03821656050956"/>
    <n v="1.2"/>
    <n v="17.976"/>
    <n v="0"/>
    <n v="0.20415330844523"/>
    <s v="DENTRO DA META"/>
    <x v="1"/>
    <n v="3.05821656050956"/>
    <n v="1.2"/>
    <n v="115.19999999999999"/>
    <n v="84.96000000000001"/>
    <n v="216.458598726114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55"/>
    <s v="BR02603B"/>
    <n v="7891024123744"/>
    <s v="CREME DENTAL COLGATE 50G SENSITIV PRO ALIVIO BRANQUE"/>
    <x v="5"/>
    <n v="1620"/>
    <s v="HIGIENE ADULTA"/>
    <s v="3306.10.00"/>
    <s v="CX"/>
    <n v="48"/>
    <n v="0"/>
    <s v="PRODUTO"/>
    <s v="71.689.228/0004/21"/>
    <n v="9.6"/>
    <n v="2.52"/>
    <m/>
    <m/>
    <m/>
    <m/>
    <n v="7.08"/>
    <n v="0.0102"/>
    <n v="0.0048"/>
    <n v="0.17"/>
    <n v="0.0165"/>
    <n v="0.076"/>
    <n v="0.2775"/>
    <n v="12"/>
    <n v="216.4585987261147"/>
    <n v="5.0056050955414"/>
    <n v="13.03261146496816"/>
    <n v="7.08"/>
    <n v="5.95261146496816"/>
    <n v="71.43133757961786"/>
    <n v="14.98"/>
    <n v="0.33"/>
    <n v="18.03821656050956"/>
    <n v="0.33"/>
    <n v="18.03821656050956"/>
    <n v="1.2"/>
    <n v="17.976"/>
    <n v="0"/>
    <n v="0.20415330844523"/>
    <s v="DENTRO DA META"/>
    <x v="1"/>
    <n v="3.05821656050956"/>
    <n v="1.2"/>
    <n v="115.19999999999999"/>
    <n v="84.96000000000001"/>
    <n v="216.458598726114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56"/>
    <s v="BR03278A"/>
    <n v="7891024134405"/>
    <s v="CREME DENTAL COLGATE 100G SENSITIVE ORIGINAL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57"/>
    <n v="61002173"/>
    <n v="7891024134429"/>
    <s v="CREME DENTAL COLGATE 100G SENSITIVE BRANQUEDOR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58"/>
    <s v="FBR03014"/>
    <n v="7891528030142"/>
    <s v="CREME DENTAL SORRISO 90G DENTES BRANCOS"/>
    <x v="5"/>
    <n v="1620"/>
    <s v="HIGIENE ADULTA"/>
    <s v="3306.10.00"/>
    <s v="CX"/>
    <n v="14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59"/>
    <s v="BR04170A"/>
    <n v="7891528020600"/>
    <s v="CREME DENTAL SORRISO 90G SUPER REFRESCANTE"/>
    <x v="5"/>
    <n v="1620"/>
    <s v="HIGIENE ADULTA"/>
    <s v="3306.10.00"/>
    <s v="CX"/>
    <n v="14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60"/>
    <s v="FBR03800"/>
    <n v="7891528038001"/>
    <s v="CREME DENTAL SORRISO 180G DENTES BRANCOS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61"/>
    <s v="BR03701A"/>
    <n v="7891024037010"/>
    <s v="PACK CREME DENTAL AJAX FDF LV 1L PG 800ML LAVANDA"/>
    <x v="5"/>
    <n v="1620"/>
    <s v="HIGIENE ADULTA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62"/>
    <n v="61000243"/>
    <n v="7509546055169"/>
    <s v="PACK CREME DENTAL ESCOVA DENTALCOLGATE 360° LUMINOUS WHITE L2 P1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63"/>
    <s v="FBR01258"/>
    <n v="7891528012582"/>
    <s v="PACK CREME DENTAL ESCOVA DENTALSORRISO TRIPLA L3 P2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64"/>
    <s v="FBR03802"/>
    <n v="7891528038025"/>
    <s v="CREME DENTAL SORRISO 50G DENTES BRANCOS"/>
    <x v="5"/>
    <n v="1620"/>
    <s v="HIGIENE ADULTA"/>
    <s v="3306.10.00"/>
    <s v="CX"/>
    <n v="14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65"/>
    <s v="BR04169A"/>
    <n v="7891528032207"/>
    <s v="CREME DENTAL SORRISO 50G SUPER REFRESCANTE"/>
    <x v="5"/>
    <n v="1620"/>
    <s v="HIGIENE ADULTA"/>
    <s v="3306.10.00"/>
    <s v="CX"/>
    <n v="14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66"/>
    <s v="BR04042A"/>
    <n v="7891528038612"/>
    <s v="GEL DENTALSORRISO 90G FRESHAMPOO EXP HORTELA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67"/>
    <s v="FBR03883"/>
    <n v="7891528038834"/>
    <s v="GEL DENTALTANDY 50G UVA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68"/>
    <n v="61000387"/>
    <n v="7591083011081"/>
    <s v="ESCOVA DENTALCOLGATE SMILES 0-2 ANOS"/>
    <x v="5"/>
    <n v="1620"/>
    <s v="HIGIENE ADULTA"/>
    <s v="9603.21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69"/>
    <s v="FCN01110"/>
    <n v="7591083011104"/>
    <s v="ESCOVA DENTALCOLGATE SMILES 5 MAIS ANOS"/>
    <x v="5"/>
    <n v="1620"/>
    <s v="HIGIENE ADULTA"/>
    <s v="9603.21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70"/>
    <s v="FBR01650"/>
    <n v="7891528016504"/>
    <s v="ESCOVA DENTALSORRISO KOLYNOS ORIGINAL MEDIA"/>
    <x v="5"/>
    <n v="1620"/>
    <s v="HIGIENE ADULTA"/>
    <s v="9603.21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71"/>
    <s v="FBR00984B"/>
    <n v="7891024136478"/>
    <s v="PACK CREME DENTAL ENXAGUANTE BUCAL PLAX FR"/>
    <x v="5"/>
    <n v="1620"/>
    <s v="HIGIENE ADULTA"/>
    <s v="3306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72"/>
    <s v="FBR11050"/>
    <n v="7891024110508"/>
    <s v="SABONETE PALMOLIVE 150G LEITE &amp; ROSAS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73"/>
    <s v="BR04039A"/>
    <n v="7891528038568"/>
    <s v="GEL DENTALSORRISO 90G FRESHAMPOO MENTHOL IMPACT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74"/>
    <s v="BR04043A"/>
    <n v="7891528038308"/>
    <s v="GEL DENTALSORRISO 90G FRESHAMPOO X MINT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75"/>
    <s v="FBR03870"/>
    <n v="7891528038704"/>
    <s v="CREME DENTAL COLGATE PREVENT 90G ANTI PLACA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76"/>
    <s v="FBR03881"/>
    <n v="7891528038810"/>
    <s v="GEL DENTALTANDY 50G MORANGO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77"/>
    <s v="FBR03882"/>
    <n v="7891528038827"/>
    <s v="GEL DENTALTANDY 50G TUTTI FRUTTI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78"/>
    <s v="BR02206C"/>
    <n v="7891024130926"/>
    <s v="PACK ENXAGUANTE BUCAL COLG PLAX L500 P350ML SOFT MINT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79"/>
    <s v="FBR18300B"/>
    <n v="7891024183007"/>
    <s v="FIO DENTAL COLGATE 50M"/>
    <x v="5"/>
    <n v="1620"/>
    <s v="HIGIENE ADULTA"/>
    <s v="3306.2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80"/>
    <s v="FBR18318"/>
    <n v="7891024183182"/>
    <s v="FITA DENTAL COLGATE TOTAL 25M"/>
    <x v="5"/>
    <n v="1620"/>
    <s v="HIGIENE ADULTA"/>
    <s v="3306.2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81"/>
    <s v="FBR11020"/>
    <n v="7891024110201"/>
    <s v="SABONETE PALMOLIVE 150G ALOE E OLIVA"/>
    <x v="5"/>
    <n v="1090"/>
    <s v="CORPO"/>
    <s v="3401.11.90"/>
    <s v="CX"/>
    <n v="72"/>
    <n v="0"/>
    <s v="PRODUTO"/>
    <s v="71.689.228/0004/21"/>
    <n v="2.61"/>
    <n v="0.685125"/>
    <m/>
    <m/>
    <m/>
    <m/>
    <n v="1.924875"/>
    <n v="0.0102"/>
    <n v="0.0048"/>
    <n v="0.17"/>
    <n v="0.0165"/>
    <n v="0.076"/>
    <n v="0.2775"/>
    <n v="12"/>
    <n v="58.84968152866243"/>
    <n v="1.36089888535032"/>
    <n v="3.54324124203822"/>
    <n v="1.924875"/>
    <n v="1.61836624203822"/>
    <n v="19.42039490445861"/>
    <n v="2.99"/>
    <n v="0.33"/>
    <n v="4.90414012738854"/>
    <n v="0.33"/>
    <n v="4.90414012738854"/>
    <n v="1.2"/>
    <n v="3.588"/>
    <n v="0"/>
    <n v="0.64018064461155"/>
    <s v="DENTRO DA META"/>
    <x v="1"/>
    <n v="1.91414012738854"/>
    <n v="1.2"/>
    <n v="31.32"/>
    <n v="23.0985"/>
    <n v="58.8496815286624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82"/>
    <s v="FBR11030"/>
    <n v="7891024110300"/>
    <s v="SABONETE PALMOLIVE 150G MANTEIGA KARITE"/>
    <x v="5"/>
    <n v="1090"/>
    <s v="CORPO"/>
    <s v="3401.11.90"/>
    <s v="CX"/>
    <n v="72"/>
    <n v="0"/>
    <s v="PRODUTO"/>
    <s v="71.689.228/0004/21"/>
    <n v="2.61"/>
    <n v="0.685125"/>
    <m/>
    <m/>
    <m/>
    <m/>
    <n v="1.924875"/>
    <n v="0.0102"/>
    <n v="0.0048"/>
    <n v="0.17"/>
    <n v="0.0165"/>
    <n v="0.076"/>
    <n v="0.2775"/>
    <n v="12"/>
    <n v="58.84968152866243"/>
    <n v="1.36089888535032"/>
    <n v="3.54324124203822"/>
    <n v="1.924875"/>
    <n v="1.61836624203822"/>
    <n v="19.42039490445861"/>
    <n v="2.99"/>
    <n v="0.33"/>
    <n v="4.90414012738854"/>
    <n v="0.33"/>
    <n v="4.90414012738854"/>
    <n v="1.2"/>
    <n v="3.588"/>
    <n v="0"/>
    <n v="0.64018064461155"/>
    <s v="DENTRO DA META"/>
    <x v="1"/>
    <n v="1.91414012738854"/>
    <n v="1.2"/>
    <n v="31.32"/>
    <n v="23.0985"/>
    <n v="58.8496815286624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83"/>
    <s v="FBR11040"/>
    <n v="7891024110409"/>
    <s v="SABONETE PALMOLIVE 150G L OLEO AMENDOAS"/>
    <x v="5"/>
    <n v="1090"/>
    <s v="CORPO"/>
    <s v="3401.11.90"/>
    <s v="CX"/>
    <n v="72"/>
    <n v="0"/>
    <s v="PRODUTO"/>
    <s v="71.689.228/0004/21"/>
    <n v="2.61"/>
    <n v="0.685125"/>
    <m/>
    <m/>
    <m/>
    <m/>
    <n v="1.924875"/>
    <n v="0.0102"/>
    <n v="0.0048"/>
    <n v="0.17"/>
    <n v="0.0165"/>
    <n v="0.076"/>
    <n v="0.2775"/>
    <n v="12"/>
    <n v="58.84968152866243"/>
    <n v="1.36089888535032"/>
    <n v="3.54324124203822"/>
    <n v="1.924875"/>
    <n v="1.61836624203822"/>
    <n v="19.42039490445861"/>
    <n v="2.99"/>
    <n v="0.33"/>
    <n v="4.90414012738854"/>
    <n v="0.33"/>
    <n v="4.90414012738854"/>
    <n v="1.2"/>
    <n v="3.588"/>
    <n v="0"/>
    <n v="0.64018064461155"/>
    <s v="DENTRO DA META"/>
    <x v="1"/>
    <n v="1.91414012738854"/>
    <n v="1.2"/>
    <n v="31.32"/>
    <n v="23.0985"/>
    <n v="58.8496815286624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84"/>
    <s v="BR04172A"/>
    <n v="7891528032405"/>
    <s v="CREME DENTAL SORRISO 180G SUPER REFRESC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85"/>
    <s v="FBR13212B"/>
    <n v="7891024132128"/>
    <s v="CREME DENTAL COLGATE 90G TRIPLA ACAO HORTELA"/>
    <x v="5"/>
    <n v="1620"/>
    <s v="HIGIENE ADULTA"/>
    <s v="3306.10.00"/>
    <s v="CX"/>
    <n v="14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86"/>
    <n v="61009202"/>
    <n v="5900273001566"/>
    <s v="ESCOVA DENTALCOLGATE EXTRA CLEAN"/>
    <x v="5"/>
    <n v="1620"/>
    <s v="HIGIENE ADULTA"/>
    <s v="9603.21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87"/>
    <s v="FBR17784"/>
    <n v="7891024177846"/>
    <s v="SABONETE PALMOLIVE 150G COCO E ALGODAO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88"/>
    <s v="FBR12850B"/>
    <n v="7891024128503"/>
    <s v="LAVA ROUPAS OLA 500ML ORIGINAL"/>
    <x v="6"/>
    <n v="1690"/>
    <s v="LAVA ROUPAS"/>
    <s v="3402.20.00"/>
    <s v="CX"/>
    <n v="12"/>
    <n v="0"/>
    <s v="PRODUTO"/>
    <s v="71.689.228/0004/21"/>
    <n v="11.54"/>
    <n v="3.02925"/>
    <m/>
    <m/>
    <m/>
    <m/>
    <n v="8.51075"/>
    <n v="0.0102"/>
    <n v="0.0048"/>
    <n v="0.17"/>
    <n v="0.0165"/>
    <n v="0.076"/>
    <n v="0.2775"/>
    <n v="12"/>
    <n v="260.20127388535036"/>
    <n v="6.01715445859873"/>
    <n v="15.66628503184713"/>
    <n v="8.51075"/>
    <n v="7.15553503184714"/>
    <n v="85.86642038216561"/>
    <n v="12.13"/>
    <n v="0.33"/>
    <n v="21.68343949044586"/>
    <n v="0.33"/>
    <n v="21.68343949044586"/>
    <n v="1.2"/>
    <n v="14.556"/>
    <n v="0"/>
    <n v="0.78758775683808"/>
    <s v="DENTRO DA META"/>
    <x v="1"/>
    <n v="9.55343949044586"/>
    <n v="1.2"/>
    <n v="138.47999999999999"/>
    <n v="102.12899999999999"/>
    <n v="260.2012738853503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89"/>
    <s v="FBR12851A"/>
    <n v="7891024128510"/>
    <s v="LAVA ROUPAS OLA 500ML BENXAGUANTE BUCALE"/>
    <x v="6"/>
    <n v="1690"/>
    <s v="LAVA ROUPAS"/>
    <s v="3402.20.00"/>
    <s v="CX"/>
    <n v="12"/>
    <n v="0"/>
    <s v="PRODUTO"/>
    <s v="71.689.228/0004/21"/>
    <n v="11.54"/>
    <n v="3.02925"/>
    <m/>
    <m/>
    <m/>
    <m/>
    <n v="8.51075"/>
    <n v="0.0102"/>
    <n v="0.0048"/>
    <n v="0.17"/>
    <n v="0.0165"/>
    <n v="0.076"/>
    <n v="0.2775"/>
    <n v="12"/>
    <n v="260.20127388535036"/>
    <n v="6.01715445859873"/>
    <n v="15.66628503184713"/>
    <n v="8.51075"/>
    <n v="7.15553503184714"/>
    <n v="85.86642038216561"/>
    <n v="12.13"/>
    <n v="0.33"/>
    <n v="21.68343949044586"/>
    <n v="0.33"/>
    <n v="21.68343949044586"/>
    <n v="1.2"/>
    <n v="14.556"/>
    <n v="0"/>
    <n v="0.78758775683808"/>
    <s v="DENTRO DA META"/>
    <x v="1"/>
    <n v="9.55343949044586"/>
    <n v="1.2"/>
    <n v="138.47999999999999"/>
    <n v="102.12899999999999"/>
    <n v="260.2012738853503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90"/>
    <s v="BR02490B"/>
    <n v="7891024174715"/>
    <s v="CONDICIONADOR PALMOLIVE 350ML CERAMIDAS FORCE"/>
    <x v="5"/>
    <n v="560"/>
    <s v="CABELOS"/>
    <s v="3305.90.00"/>
    <s v="CX"/>
    <n v="6"/>
    <n v="0"/>
    <s v="PRODUTO"/>
    <s v="71.689.228/0004/21"/>
    <n v="8.6"/>
    <n v="2.2575"/>
    <m/>
    <m/>
    <m/>
    <m/>
    <n v="6.3425"/>
    <n v="0.0102"/>
    <n v="0.0048"/>
    <n v="0.17"/>
    <n v="0.0165"/>
    <n v="0.076"/>
    <n v="0.2775"/>
    <n v="12"/>
    <n v="193.91082802547774"/>
    <n v="4.48418789808917"/>
    <n v="11.67504777070064"/>
    <n v="6.3425"/>
    <n v="5.33254777070064"/>
    <n v="63.99057324840767"/>
    <n v="8.98"/>
    <n v="0.33"/>
    <n v="16.15923566878981"/>
    <n v="0.33"/>
    <n v="16.15923566878981"/>
    <n v="1.2"/>
    <n v="10.776"/>
    <n v="0"/>
    <n v="0.79946945086746"/>
    <s v="DENTRO DA META"/>
    <x v="1"/>
    <n v="7.17923566878981"/>
    <n v="1.2"/>
    <n v="103.19999999999999"/>
    <n v="76.10999999999999"/>
    <n v="193.9108280254777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91"/>
    <s v="BR02572B"/>
    <n v="7891024172537"/>
    <s v="CONDICIONADOR PALMOLIVE 350ML NEUTRO"/>
    <x v="5"/>
    <n v="560"/>
    <s v="CABELOS"/>
    <s v="3305.90.00"/>
    <s v="CX"/>
    <n v="6"/>
    <n v="0"/>
    <s v="PRODUTO"/>
    <s v="71.689.228/0004/21"/>
    <n v="8.6"/>
    <n v="2.2575"/>
    <m/>
    <m/>
    <m/>
    <m/>
    <n v="6.3425"/>
    <n v="0.0102"/>
    <n v="0.0048"/>
    <n v="0.17"/>
    <n v="0.0165"/>
    <n v="0.076"/>
    <n v="0.2775"/>
    <n v="12"/>
    <n v="193.91082802547774"/>
    <n v="4.48418789808917"/>
    <n v="11.67504777070064"/>
    <n v="6.3425"/>
    <n v="5.33254777070064"/>
    <n v="63.99057324840767"/>
    <n v="8.98"/>
    <n v="0.33"/>
    <n v="16.15923566878981"/>
    <n v="0.33"/>
    <n v="16.15923566878981"/>
    <n v="1.2"/>
    <n v="10.776"/>
    <n v="0"/>
    <n v="0.79946945086746"/>
    <s v="DENTRO DA META"/>
    <x v="1"/>
    <n v="7.17923566878981"/>
    <n v="1.2"/>
    <n v="103.19999999999999"/>
    <n v="76.10999999999999"/>
    <n v="193.9108280254777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92"/>
    <s v="BR01136C"/>
    <n v="7891024161821"/>
    <s v="CONDICIONADOR PALMOLIVE 350ML CACHOS CRESPO"/>
    <x v="5"/>
    <n v="560"/>
    <s v="CABELOS"/>
    <s v="3305.90.00"/>
    <s v="CX"/>
    <n v="6"/>
    <n v="0"/>
    <s v="PRODUTO"/>
    <s v="71.689.228/0004/21"/>
    <n v="8.6"/>
    <n v="2.2575"/>
    <m/>
    <m/>
    <m/>
    <m/>
    <n v="6.3425"/>
    <n v="0.0102"/>
    <n v="0.0048"/>
    <n v="0.17"/>
    <n v="0.0165"/>
    <n v="0.076"/>
    <n v="0.2775"/>
    <n v="12"/>
    <n v="193.91082802547774"/>
    <n v="4.48418789808917"/>
    <n v="11.67504777070064"/>
    <n v="6.3425"/>
    <n v="5.33254777070064"/>
    <n v="63.99057324840767"/>
    <n v="8.98"/>
    <n v="0.33"/>
    <n v="16.15923566878981"/>
    <n v="0.33"/>
    <n v="16.15923566878981"/>
    <n v="1.2"/>
    <n v="10.776"/>
    <n v="0"/>
    <n v="0.79946945086746"/>
    <s v="DENTRO DA META"/>
    <x v="1"/>
    <n v="7.17923566878981"/>
    <n v="1.2"/>
    <n v="103.19999999999999"/>
    <n v="76.10999999999999"/>
    <n v="193.9108280254777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93"/>
    <s v="BR02489B"/>
    <n v="7891024174630"/>
    <s v="CONDICIONADOR PALMOLIVE 350ML KIDS"/>
    <x v="7"/>
    <n v="3770"/>
    <s v="HIGIENE INFANTIL"/>
    <s v="3305.90.00"/>
    <s v="CX"/>
    <n v="6"/>
    <n v="0"/>
    <s v="PRODUTO"/>
    <s v="71.689.228/0004/21"/>
    <n v="11.91"/>
    <n v="3.126375"/>
    <m/>
    <m/>
    <m/>
    <m/>
    <n v="8.783625"/>
    <n v="0.0102"/>
    <n v="0.0048"/>
    <n v="0.17"/>
    <n v="0.0165"/>
    <n v="0.076"/>
    <n v="0.2775"/>
    <n v="12"/>
    <n v="268.5439490445861"/>
    <n v="6.21007882165605"/>
    <n v="16.16858359872612"/>
    <n v="8.783625"/>
    <n v="7.38495859872612"/>
    <n v="88.61950318471342"/>
    <n v="15.44"/>
    <n v="0.33"/>
    <n v="22.37866242038217"/>
    <n v="0.33"/>
    <n v="22.37866242038217"/>
    <n v="1.2"/>
    <n v="18.528"/>
    <n v="0"/>
    <n v="0.44939523448071"/>
    <s v="DENTRO DA META"/>
    <x v="1"/>
    <n v="6.93866242038217"/>
    <n v="1.2"/>
    <n v="142.92000000000002"/>
    <n v="105.40350000000001"/>
    <n v="268.5439490445861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94"/>
    <s v="BR01283B"/>
    <n v="7891024174685"/>
    <s v="CONDICIONADOR PALMOLIVE 350ML KIDS CACHEADOS"/>
    <x v="7"/>
    <n v="3770"/>
    <s v="HIGIENE INFANTIL"/>
    <s v="3305.90.00"/>
    <s v="CX"/>
    <n v="6"/>
    <n v="0"/>
    <s v="PRODUTO"/>
    <s v="71.689.228/0004/21"/>
    <n v="11.91"/>
    <n v="3.126375"/>
    <m/>
    <m/>
    <m/>
    <m/>
    <n v="8.783625"/>
    <n v="0.0102"/>
    <n v="0.0048"/>
    <n v="0.17"/>
    <n v="0.0165"/>
    <n v="0.076"/>
    <n v="0.2775"/>
    <n v="12"/>
    <n v="268.5439490445861"/>
    <n v="6.21007882165605"/>
    <n v="16.16858359872612"/>
    <n v="8.783625"/>
    <n v="7.38495859872612"/>
    <n v="88.61950318471342"/>
    <n v="15.44"/>
    <n v="0.33"/>
    <n v="22.37866242038217"/>
    <n v="0.33"/>
    <n v="22.37866242038217"/>
    <n v="1.2"/>
    <n v="18.528"/>
    <n v="0"/>
    <n v="0.44939523448071"/>
    <s v="DENTRO DA META"/>
    <x v="1"/>
    <n v="6.93866242038217"/>
    <n v="1.2"/>
    <n v="142.92000000000002"/>
    <n v="105.40350000000001"/>
    <n v="268.5439490445861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495"/>
    <s v="BR01115B"/>
    <n v="7891024158708"/>
    <s v="CONDICIONADOR PALMOLIVE 350ML PRETOS VIBRANTES"/>
    <x v="5"/>
    <n v="560"/>
    <s v="CABELOS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96"/>
    <s v="BR01512B"/>
    <n v="7891024184271"/>
    <s v="CONDICIONADOR DARLING 350ML CERAMIDAS"/>
    <x v="5"/>
    <n v="560"/>
    <s v="CABELOS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97"/>
    <s v="FBR17478B"/>
    <n v="7891024174784"/>
    <s v="CREME PENT PALMOLIVE 150ML CERAMIDAS FORCE"/>
    <x v="5"/>
    <n v="560"/>
    <s v="CABELOS"/>
    <s v="3305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98"/>
    <s v="FBR16198A"/>
    <n v="7891024161982"/>
    <s v="CREME PENT PALMOLIVE KIDS 150ML C NORMAIS"/>
    <x v="5"/>
    <n v="560"/>
    <s v="CABELOS"/>
    <s v="3305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499"/>
    <s v="FBR19410A"/>
    <n v="7891024194102"/>
    <s v="DESINFETANTE PINHO SOL 500ML ORIGINAL"/>
    <x v="6"/>
    <n v="1220"/>
    <s v="DESINFETANTE"/>
    <s v="3808.94.19"/>
    <s v="CX"/>
    <n v="12"/>
    <n v="0"/>
    <s v="PRODUTO"/>
    <s v="71.689.228/0004/21"/>
    <n v="4.23"/>
    <n v="1.110375"/>
    <m/>
    <m/>
    <m/>
    <m/>
    <n v="3.119625"/>
    <n v="0.0102"/>
    <n v="0.0048"/>
    <n v="0.17"/>
    <n v="0.0165"/>
    <n v="0.076"/>
    <n v="0.2775"/>
    <n v="12"/>
    <n v="95.3770700636943"/>
    <n v="2.20559474522293"/>
    <n v="5.74249442675159"/>
    <n v="3.119625"/>
    <n v="2.62286942675159"/>
    <n v="31.47443312101912"/>
    <n v="7.1"/>
    <n v="0.33"/>
    <n v="7.94808917197452"/>
    <n v="0.33"/>
    <n v="7.94808917197452"/>
    <n v="1.2"/>
    <n v="8.52"/>
    <n v="0"/>
    <n v="0.11944917915134"/>
    <s v="DENTRO DA META"/>
    <x v="0"/>
    <n v="0.84808917197453"/>
    <n v="1.2"/>
    <n v="50.76000000000001"/>
    <n v="37.4355"/>
    <n v="95.377070063694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00"/>
    <s v="FBR19530B"/>
    <n v="7891024195307"/>
    <s v="DESINFETANTE PINHO SOL 500ML LIMAO"/>
    <x v="6"/>
    <n v="1220"/>
    <s v="DESINFETANTE"/>
    <s v="3808.94.19"/>
    <s v="CX"/>
    <n v="12"/>
    <n v="0"/>
    <s v="PRODUTO"/>
    <s v="71.689.228/0004/21"/>
    <n v="4.23"/>
    <n v="1.110375"/>
    <m/>
    <m/>
    <m/>
    <m/>
    <n v="3.119625"/>
    <n v="0.0102"/>
    <n v="0.0048"/>
    <n v="0.17"/>
    <n v="0.0165"/>
    <n v="0.076"/>
    <n v="0.2775"/>
    <n v="12"/>
    <n v="95.3770700636943"/>
    <n v="2.20559474522293"/>
    <n v="5.74249442675159"/>
    <n v="3.119625"/>
    <n v="2.62286942675159"/>
    <n v="31.47443312101912"/>
    <n v="7.1"/>
    <n v="0.33"/>
    <n v="7.94808917197452"/>
    <n v="0.33"/>
    <n v="7.94808917197452"/>
    <n v="1.2"/>
    <n v="8.52"/>
    <n v="0"/>
    <n v="0.11944917915134"/>
    <s v="DENTRO DA META"/>
    <x v="0"/>
    <n v="0.84808917197453"/>
    <n v="1.2"/>
    <n v="50.76000000000001"/>
    <n v="37.4355"/>
    <n v="95.377070063694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01"/>
    <s v="FBR19300B"/>
    <n v="7891024193006"/>
    <s v="DESINFETANTE PINHO SOL 500ML LAVANDA"/>
    <x v="6"/>
    <n v="1220"/>
    <s v="DESINFETANTE"/>
    <s v="3808.94.19"/>
    <s v="CX"/>
    <n v="12"/>
    <n v="0"/>
    <s v="PRODUTO"/>
    <s v="71.689.228/0004/21"/>
    <n v="4.23"/>
    <n v="1.110375"/>
    <m/>
    <m/>
    <m/>
    <m/>
    <n v="3.119625"/>
    <n v="0.0102"/>
    <n v="0.0048"/>
    <n v="0.17"/>
    <n v="0.0165"/>
    <n v="0.076"/>
    <n v="0.2775"/>
    <n v="12"/>
    <n v="95.3770700636943"/>
    <n v="2.20559474522293"/>
    <n v="5.74249442675159"/>
    <n v="3.119625"/>
    <n v="2.62286942675159"/>
    <n v="31.47443312101912"/>
    <n v="7.1"/>
    <n v="0.33"/>
    <n v="7.94808917197452"/>
    <n v="0.33"/>
    <n v="7.94808917197452"/>
    <n v="1.2"/>
    <n v="8.52"/>
    <n v="0"/>
    <n v="0.11944917915134"/>
    <s v="DENTRO DA META"/>
    <x v="0"/>
    <n v="0.84808917197453"/>
    <n v="1.2"/>
    <n v="50.76000000000001"/>
    <n v="37.4355"/>
    <n v="95.377070063694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02"/>
    <s v="FBR19328"/>
    <n v="7891024193280"/>
    <s v="DESINFETANTE PINHO SOL 500ML FLORAL"/>
    <x v="6"/>
    <n v="1220"/>
    <s v="DESINFETANTE"/>
    <s v="3808.94.19"/>
    <s v="CX"/>
    <n v="12"/>
    <n v="0"/>
    <s v="PRODUTO"/>
    <s v="71.689.228/0004/21"/>
    <n v="4.23"/>
    <n v="1.110375"/>
    <m/>
    <m/>
    <m/>
    <m/>
    <n v="3.119625"/>
    <n v="0.0102"/>
    <n v="0.0048"/>
    <n v="0.17"/>
    <n v="0.0165"/>
    <n v="0.076"/>
    <n v="0.2775"/>
    <n v="12"/>
    <n v="95.3770700636943"/>
    <n v="2.20559474522293"/>
    <n v="5.74249442675159"/>
    <n v="3.119625"/>
    <n v="2.62286942675159"/>
    <n v="31.47443312101912"/>
    <n v="7.1"/>
    <n v="0.33"/>
    <n v="7.94808917197452"/>
    <n v="0.33"/>
    <n v="7.94808917197452"/>
    <n v="1.2"/>
    <n v="8.52"/>
    <n v="0"/>
    <n v="0.11944917915134"/>
    <s v="DENTRO DA META"/>
    <x v="0"/>
    <n v="0.84808917197453"/>
    <n v="1.2"/>
    <n v="50.76000000000001"/>
    <n v="37.4355"/>
    <n v="95.377070063694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03"/>
    <s v="FBR19460A"/>
    <n v="7891024194607"/>
    <s v="DESINFETANTE PINHO SOL 1L ORIGINAL"/>
    <x v="6"/>
    <n v="1220"/>
    <s v="DESINFETANTE"/>
    <s v="3808.94.19"/>
    <s v="CX"/>
    <n v="12"/>
    <n v="0"/>
    <s v="PRODUTO"/>
    <s v="71.689.228/0004/21"/>
    <n v="8"/>
    <n v="2.1"/>
    <m/>
    <m/>
    <m/>
    <m/>
    <n v="5.9"/>
    <n v="0.0102"/>
    <n v="0.0048"/>
    <n v="0.17"/>
    <n v="0.0165"/>
    <n v="0.076"/>
    <n v="0.2775"/>
    <n v="12"/>
    <n v="180.38216560509559"/>
    <n v="4.17133757961784"/>
    <n v="10.86050955414013"/>
    <n v="5.9"/>
    <n v="4.96050955414013"/>
    <n v="59.52611464968155"/>
    <n v="10.45"/>
    <n v="0.33"/>
    <n v="15.03184713375797"/>
    <n v="0.33"/>
    <n v="15.03184713375797"/>
    <n v="1.2"/>
    <n v="12.54"/>
    <n v="0"/>
    <n v="0.43845427117301"/>
    <s v="DENTRO DA META"/>
    <x v="1"/>
    <n v="4.58184713375797"/>
    <n v="1.2"/>
    <n v="96"/>
    <n v="70.80000000000001"/>
    <n v="180.3821656050955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04"/>
    <s v="FBR19560A"/>
    <n v="7891024195604"/>
    <s v="DESINFETANTE PINHO SOL 1L LIMAO"/>
    <x v="6"/>
    <n v="1220"/>
    <s v="DESINFETANTE"/>
    <s v="3808.94.19"/>
    <s v="CX"/>
    <n v="12"/>
    <n v="0"/>
    <s v="PRODUTO"/>
    <s v="71.689.228/0004/21"/>
    <n v="8"/>
    <n v="2.1"/>
    <m/>
    <m/>
    <m/>
    <m/>
    <n v="5.9"/>
    <n v="0.0102"/>
    <n v="0.0048"/>
    <n v="0.17"/>
    <n v="0.0165"/>
    <n v="0.076"/>
    <n v="0.2775"/>
    <n v="12"/>
    <n v="180.38216560509559"/>
    <n v="4.17133757961784"/>
    <n v="10.86050955414013"/>
    <n v="5.9"/>
    <n v="4.96050955414013"/>
    <n v="59.52611464968155"/>
    <n v="10.45"/>
    <n v="0.33"/>
    <n v="15.03184713375797"/>
    <n v="0.33"/>
    <n v="15.03184713375797"/>
    <n v="1.2"/>
    <n v="12.54"/>
    <n v="0"/>
    <n v="0.43845427117301"/>
    <s v="DENTRO DA META"/>
    <x v="1"/>
    <n v="4.58184713375797"/>
    <n v="1.2"/>
    <n v="96"/>
    <n v="70.80000000000001"/>
    <n v="180.3821656050955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05"/>
    <s v="FBR19424A"/>
    <n v="7891024194249"/>
    <s v="PACK DESINFETANTE PINHO SOL L500P450 ORIGINAL"/>
    <x v="6"/>
    <n v="1220"/>
    <s v="DESINFETANTE"/>
    <s v="3808.94.19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06"/>
    <s v="FBR19305B"/>
    <n v="7891024193051"/>
    <s v="PACK DESINFETANTE PINHO SOL L500P450 LAVANDA"/>
    <x v="6"/>
    <n v="1220"/>
    <s v="DESINFETANTE"/>
    <s v="3808.94.19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07"/>
    <s v="FBR12070B"/>
    <n v="7891024120705"/>
    <s v="AJAX FRESHAMPOO 500ML FRESHAMPOO"/>
    <x v="6"/>
    <n v="1850"/>
    <s v="LIMPADOR MULTI USO"/>
    <s v="3402.20.00"/>
    <s v="CX"/>
    <n v="12"/>
    <n v="0"/>
    <s v="PRODUTO"/>
    <s v="71.689.228/0004/21"/>
    <n v="5.89"/>
    <n v="1.546125"/>
    <m/>
    <m/>
    <m/>
    <m/>
    <n v="4.343875"/>
    <n v="0.0102"/>
    <n v="0.0048"/>
    <n v="0.17"/>
    <n v="0.0165"/>
    <n v="0.076"/>
    <n v="0.2775"/>
    <n v="12"/>
    <n v="132.80636942675162"/>
    <n v="3.07114729299363"/>
    <n v="7.99605015923567"/>
    <n v="4.343875"/>
    <n v="3.65217515923567"/>
    <n v="43.82610191082804"/>
    <n v="7.71"/>
    <n v="0.33"/>
    <n v="11.0671974522293"/>
    <n v="0.33"/>
    <n v="11.0671974522293"/>
    <n v="1.2"/>
    <n v="9.252"/>
    <n v="0"/>
    <n v="0.43543417019835"/>
    <s v="DENTRO DA META"/>
    <x v="1"/>
    <n v="3.3571974522293"/>
    <n v="1.2"/>
    <n v="70.67999999999999"/>
    <n v="52.12649999999999"/>
    <n v="132.8063694267516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08"/>
    <s v="FBR12080B"/>
    <n v="7891024120804"/>
    <s v="AJAX FRESHAMPOO 500ML LIMAO"/>
    <x v="6"/>
    <n v="1850"/>
    <s v="LIMPADOR MULTI USO"/>
    <s v="3402.20.00"/>
    <s v="CX"/>
    <n v="12"/>
    <n v="0"/>
    <s v="PRODUTO"/>
    <s v="71.689.228/0004/21"/>
    <n v="5.89"/>
    <n v="1.546125"/>
    <m/>
    <m/>
    <m/>
    <m/>
    <n v="4.343875"/>
    <n v="0.0102"/>
    <n v="0.0048"/>
    <n v="0.17"/>
    <n v="0.0165"/>
    <n v="0.076"/>
    <n v="0.2775"/>
    <n v="12"/>
    <n v="132.80636942675162"/>
    <n v="3.07114729299363"/>
    <n v="7.99605015923567"/>
    <n v="4.343875"/>
    <n v="3.65217515923567"/>
    <n v="43.82610191082804"/>
    <n v="7.71"/>
    <n v="0.33"/>
    <n v="11.0671974522293"/>
    <n v="0.33"/>
    <n v="11.0671974522293"/>
    <n v="1.2"/>
    <n v="9.252"/>
    <n v="0"/>
    <n v="0.43543417019835"/>
    <s v="DENTRO DA META"/>
    <x v="1"/>
    <n v="3.3571974522293"/>
    <n v="1.2"/>
    <n v="70.67999999999999"/>
    <n v="52.12649999999999"/>
    <n v="132.8063694267516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09"/>
    <s v="FBR12090B"/>
    <n v="7891024120903"/>
    <s v="AJAX FRESHAMPOO 500ML BLUE"/>
    <x v="6"/>
    <n v="1850"/>
    <s v="LIMPADOR MULTI USO"/>
    <s v="3402.20.00"/>
    <s v="CX"/>
    <n v="12"/>
    <n v="0"/>
    <s v="PRODUTO"/>
    <s v="71.689.228/0004/21"/>
    <n v="5.89"/>
    <n v="1.546125"/>
    <m/>
    <m/>
    <m/>
    <m/>
    <n v="4.343875"/>
    <n v="0.0102"/>
    <n v="0.0048"/>
    <n v="0.17"/>
    <n v="0.0165"/>
    <n v="0.076"/>
    <n v="0.2775"/>
    <n v="12"/>
    <n v="132.80636942675162"/>
    <n v="3.07114729299363"/>
    <n v="7.99605015923567"/>
    <n v="4.343875"/>
    <n v="3.65217515923567"/>
    <n v="43.82610191082804"/>
    <n v="7.71"/>
    <n v="0.33"/>
    <n v="11.0671974522293"/>
    <n v="0.33"/>
    <n v="11.0671974522293"/>
    <n v="1.2"/>
    <n v="9.252"/>
    <n v="0"/>
    <n v="0.43543417019835"/>
    <s v="DENTRO DA META"/>
    <x v="1"/>
    <n v="3.3571974522293"/>
    <n v="1.2"/>
    <n v="70.67999999999999"/>
    <n v="52.12649999999999"/>
    <n v="132.8063694267516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10"/>
    <s v="FBR12760A"/>
    <n v="7891024127605"/>
    <s v="AJAX FDF 500ML BOUQUET FLORES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11"/>
    <s v="FBR12830A"/>
    <n v="7891024128305"/>
    <s v="AJAX FDF 500ML LAVANDA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12"/>
    <s v="FBR12762"/>
    <n v="7891024127629"/>
    <s v="AJAX FDF 1L BOUQUET FLORES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13"/>
    <s v="FBR12831"/>
    <n v="7891024128312"/>
    <s v="AJAX FDF 1L LAVANDA"/>
    <x v="6"/>
    <n v="1850"/>
    <s v="LIMPADOR MULTI USO"/>
    <s v="3402.20.00"/>
    <s v="CX"/>
    <n v="12"/>
    <n v="0"/>
    <s v="PRODUTO"/>
    <s v="71.689.228/0004/21"/>
    <n v="6.83"/>
    <n v="1.792875"/>
    <m/>
    <m/>
    <m/>
    <m/>
    <n v="5.037125"/>
    <n v="0.0102"/>
    <n v="0.0048"/>
    <n v="0.17"/>
    <n v="0.0165"/>
    <n v="0.076"/>
    <n v="0.2775"/>
    <n v="12"/>
    <n v="154.00127388535034"/>
    <n v="3.56127945859873"/>
    <n v="9.27216003184714"/>
    <n v="5.037125"/>
    <n v="4.23503503184714"/>
    <n v="50.82042038216564"/>
    <n v="7.2"/>
    <n v="0.33"/>
    <n v="12.83343949044586"/>
    <n v="0.33"/>
    <n v="12.83343949044586"/>
    <n v="1.2"/>
    <n v="8.64"/>
    <n v="0"/>
    <n v="0.78242215145081"/>
    <s v="DENTRO DA META"/>
    <x v="1"/>
    <n v="5.63343949044586"/>
    <n v="1.2"/>
    <n v="81.96000000000001"/>
    <n v="60.4455"/>
    <n v="154.0012738853503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14"/>
    <s v="FBR11414"/>
    <n v="7891024114148"/>
    <s v="SABONETE PROTEX 90G ALOE"/>
    <x v="5"/>
    <n v="1090"/>
    <s v="CORPO"/>
    <s v="3401.11.90"/>
    <s v="CX"/>
    <n v="72"/>
    <n v="0"/>
    <s v="PRODUTO"/>
    <s v="71.689.228/0004/21"/>
    <n v="1.84"/>
    <n v="0.483"/>
    <m/>
    <m/>
    <m/>
    <m/>
    <n v="1.357"/>
    <n v="0.0102"/>
    <n v="0.0048"/>
    <n v="0.17"/>
    <n v="0.0165"/>
    <n v="0.076"/>
    <n v="0.2775"/>
    <n v="12"/>
    <n v="41.48789808917198"/>
    <n v="0.9594076433121"/>
    <n v="2.49791719745223"/>
    <n v="1.357"/>
    <n v="1.14091719745223"/>
    <n v="13.69100636942676"/>
    <n v="3.29"/>
    <n v="0.33"/>
    <n v="3.45732484076433"/>
    <n v="0.33"/>
    <n v="3.45732484076433"/>
    <n v="1.2"/>
    <n v="3.948"/>
    <n v="0"/>
    <n v="0.05085861421408"/>
    <s v="DENTRO DA META"/>
    <x v="0"/>
    <n v="0.16732484076433"/>
    <n v="1.2"/>
    <n v="22.08"/>
    <n v="16.284"/>
    <n v="41.4878980891719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15"/>
    <s v="FBR11421A"/>
    <n v="7891024114216"/>
    <s v="SABONETE LIQ PROTEX 250ML AVEIA"/>
    <x v="5"/>
    <n v="1090"/>
    <s v="CORPO"/>
    <s v="3401.30.00"/>
    <s v="CX"/>
    <n v="12"/>
    <n v="0"/>
    <s v="PRODUTO"/>
    <s v="71.689.228/0004/21"/>
    <n v="10.69"/>
    <n v="2.806125"/>
    <m/>
    <m/>
    <m/>
    <m/>
    <n v="7.883875"/>
    <n v="0.0102"/>
    <n v="0.0048"/>
    <n v="0.17"/>
    <n v="0.0165"/>
    <n v="0.076"/>
    <n v="0.2775"/>
    <n v="12"/>
    <n v="241.03566878980899"/>
    <n v="5.57394984076433"/>
    <n v="14.51235589171975"/>
    <n v="7.883875"/>
    <n v="6.62848089171975"/>
    <n v="79.54177070063699"/>
    <n v="10.98"/>
    <n v="0.33"/>
    <n v="20.08630573248408"/>
    <n v="0.33"/>
    <n v="20.08630573248408"/>
    <n v="1.2"/>
    <n v="13.176"/>
    <n v="0"/>
    <n v="0.82935389184737"/>
    <s v="DENTRO DA META"/>
    <x v="1"/>
    <n v="9.10630573248408"/>
    <n v="1.2"/>
    <n v="128.28"/>
    <n v="94.6065"/>
    <n v="241.0356687898089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16"/>
    <s v="FBR11584A"/>
    <n v="7891024115848"/>
    <s v="SABONETE LIQ PROTEX 250ML ERVA DOCE"/>
    <x v="5"/>
    <n v="1090"/>
    <s v="CORPO"/>
    <s v="3401.30.00"/>
    <s v="CX"/>
    <n v="12"/>
    <n v="0"/>
    <s v="PRODUTO"/>
    <s v="71.689.228/0004/21"/>
    <n v="10.69"/>
    <n v="2.806125"/>
    <m/>
    <m/>
    <m/>
    <m/>
    <n v="7.883875"/>
    <n v="0.0102"/>
    <n v="0.0048"/>
    <n v="0.17"/>
    <n v="0.0165"/>
    <n v="0.076"/>
    <n v="0.2775"/>
    <n v="12"/>
    <n v="241.03566878980899"/>
    <n v="5.57394984076433"/>
    <n v="14.51235589171975"/>
    <n v="7.883875"/>
    <n v="6.62848089171975"/>
    <n v="79.54177070063699"/>
    <n v="10.98"/>
    <n v="0.33"/>
    <n v="20.08630573248408"/>
    <n v="0.33"/>
    <n v="20.08630573248408"/>
    <n v="1.2"/>
    <n v="13.176"/>
    <n v="0"/>
    <n v="0.82935389184737"/>
    <s v="DENTRO DA META"/>
    <x v="1"/>
    <n v="9.10630573248408"/>
    <n v="1.2"/>
    <n v="128.28"/>
    <n v="94.6065"/>
    <n v="241.0356687898089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17"/>
    <s v="FBR11586"/>
    <n v="7891024115862"/>
    <s v="SABONETE LIQ PROTEX 250ML MEN SPORTS"/>
    <x v="5"/>
    <n v="1090"/>
    <s v="CORPO"/>
    <s v="3401.30.00"/>
    <s v="CX"/>
    <n v="12"/>
    <n v="0"/>
    <s v="PRODUTO"/>
    <s v="71.689.228/0004/21"/>
    <n v="10.69"/>
    <n v="2.806125"/>
    <m/>
    <m/>
    <m/>
    <m/>
    <n v="7.883875"/>
    <n v="0.0102"/>
    <n v="0.0048"/>
    <n v="0.17"/>
    <n v="0.0165"/>
    <n v="0.076"/>
    <n v="0.2775"/>
    <n v="12"/>
    <n v="241.03566878980899"/>
    <n v="5.57394984076433"/>
    <n v="14.51235589171975"/>
    <n v="7.883875"/>
    <n v="6.62848089171975"/>
    <n v="79.54177070063699"/>
    <n v="10.98"/>
    <n v="0.33"/>
    <n v="20.08630573248408"/>
    <n v="0.33"/>
    <n v="20.08630573248408"/>
    <n v="1.2"/>
    <n v="13.176"/>
    <n v="0"/>
    <n v="0.82935389184737"/>
    <s v="DENTRO DA META"/>
    <x v="1"/>
    <n v="9.10630573248408"/>
    <n v="1.2"/>
    <n v="128.28"/>
    <n v="94.6065"/>
    <n v="241.0356687898089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18"/>
    <s v="FBR11487"/>
    <n v="7891024114872"/>
    <s v="SABONETE LIQ PROTEX P/MAOS 250ML VITAMINA E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19"/>
    <s v="BR02569B"/>
    <n v="7891024161913"/>
    <s v="SHAMPOO PALMOLIVE 350ML LISOS RADIANTES"/>
    <x v="5"/>
    <n v="560"/>
    <s v="CABELOS"/>
    <s v="3305.10.00"/>
    <s v="CX"/>
    <n v="6"/>
    <n v="0"/>
    <s v="PRODUTO"/>
    <s v="71.689.228/0004/21"/>
    <n v="6.63"/>
    <n v="1.740375"/>
    <m/>
    <m/>
    <m/>
    <m/>
    <n v="4.889625"/>
    <n v="0.0102"/>
    <n v="0.0048"/>
    <n v="0.17"/>
    <n v="0.0165"/>
    <n v="0.076"/>
    <n v="0.2775"/>
    <n v="12"/>
    <n v="149.49171974522295"/>
    <n v="3.45699601910828"/>
    <n v="9.00064729299363"/>
    <n v="4.889625"/>
    <n v="4.11102229299363"/>
    <n v="49.33226751592359"/>
    <n v="6.49"/>
    <n v="0.33"/>
    <n v="12.45764331210191"/>
    <n v="0.33"/>
    <n v="12.45764331210191"/>
    <n v="1.2"/>
    <n v="7.788"/>
    <n v="0"/>
    <n v="0.9195136074117"/>
    <s v="DENTRO DA META"/>
    <x v="1"/>
    <n v="5.96764331210191"/>
    <n v="1.2"/>
    <n v="79.56"/>
    <n v="58.6755"/>
    <n v="149.4917197452229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20"/>
    <s v="BR02485B"/>
    <n v="7891024174036"/>
    <s v="SHAMPOO PALMOLIVE 350ML ANTI ARMADO"/>
    <x v="5"/>
    <n v="560"/>
    <s v="CABELOS"/>
    <s v="3305.10.00"/>
    <s v="CX"/>
    <n v="6"/>
    <n v="0"/>
    <s v="PRODUTO"/>
    <s v="71.689.228/0004/21"/>
    <n v="6.63"/>
    <n v="1.740375"/>
    <m/>
    <m/>
    <m/>
    <m/>
    <n v="4.889625"/>
    <n v="0.0102"/>
    <n v="0.0048"/>
    <n v="0.17"/>
    <n v="0.0165"/>
    <n v="0.076"/>
    <n v="0.2775"/>
    <n v="12"/>
    <n v="149.49171974522295"/>
    <n v="3.45699601910828"/>
    <n v="9.00064729299363"/>
    <n v="4.889625"/>
    <n v="4.11102229299363"/>
    <n v="49.33226751592359"/>
    <n v="6.49"/>
    <n v="0.33"/>
    <n v="12.45764331210191"/>
    <n v="0.33"/>
    <n v="12.45764331210191"/>
    <n v="1.2"/>
    <n v="7.788"/>
    <n v="0"/>
    <n v="0.9195136074117"/>
    <s v="DENTRO DA META"/>
    <x v="1"/>
    <n v="5.96764331210191"/>
    <n v="1.2"/>
    <n v="79.56"/>
    <n v="58.6755"/>
    <n v="149.4917197452229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21"/>
    <s v="BR01462B"/>
    <n v="7891024180877"/>
    <s v="SHAMPOO DARLING 350ML TILIA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22"/>
    <s v="BR01184B"/>
    <n v="7891024171233"/>
    <s v="SHAMPOO PALMOLIVE ANTICASPA 350ML CLASSIC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23"/>
    <s v="BR01155B"/>
    <n v="7891024170335"/>
    <s v="CONDICIONADOR PALMOLIVE 350ML NUTRI LISS"/>
    <x v="5"/>
    <n v="560"/>
    <s v="CABELOS"/>
    <s v="3305.90.00"/>
    <s v="CX"/>
    <n v="6"/>
    <n v="0"/>
    <s v="PRODUTO"/>
    <s v="71.689.228/0004/21"/>
    <n v="8.6"/>
    <n v="2.2575"/>
    <m/>
    <m/>
    <m/>
    <m/>
    <n v="6.3425"/>
    <n v="0.0102"/>
    <n v="0.0048"/>
    <n v="0.17"/>
    <n v="0.0165"/>
    <n v="0.076"/>
    <n v="0.2775"/>
    <n v="12"/>
    <n v="193.91082802547774"/>
    <n v="4.48418789808917"/>
    <n v="11.67504777070064"/>
    <n v="6.3425"/>
    <n v="5.33254777070064"/>
    <n v="63.99057324840767"/>
    <n v="8.98"/>
    <n v="0.33"/>
    <n v="16.15923566878981"/>
    <n v="0.33"/>
    <n v="16.15923566878981"/>
    <n v="1.2"/>
    <n v="10.776"/>
    <n v="0"/>
    <n v="0.79946945086746"/>
    <s v="DENTRO DA META"/>
    <x v="1"/>
    <n v="7.17923566878981"/>
    <n v="1.2"/>
    <n v="103.19999999999999"/>
    <n v="76.10999999999999"/>
    <n v="193.9108280254777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24"/>
    <s v="BR01233B"/>
    <n v="7891024172339"/>
    <s v="CONDICIONADOR PALMOLIVE 350ML MACIEZ PROLONGA"/>
    <x v="5"/>
    <n v="560"/>
    <s v="CABELOS"/>
    <s v="3305.90.00"/>
    <s v="CX"/>
    <n v="6"/>
    <n v="0"/>
    <s v="PRODUTO"/>
    <s v="71.689.228/0004/21"/>
    <n v="8.6"/>
    <n v="2.2575"/>
    <m/>
    <m/>
    <m/>
    <m/>
    <n v="6.3425"/>
    <n v="0.0102"/>
    <n v="0.0048"/>
    <n v="0.17"/>
    <n v="0.0165"/>
    <n v="0.076"/>
    <n v="0.2775"/>
    <n v="12"/>
    <n v="193.91082802547774"/>
    <n v="4.48418789808917"/>
    <n v="11.67504777070064"/>
    <n v="6.3425"/>
    <n v="5.33254777070064"/>
    <n v="63.99057324840767"/>
    <n v="8.98"/>
    <n v="0.33"/>
    <n v="16.15923566878981"/>
    <n v="0.33"/>
    <n v="16.15923566878981"/>
    <n v="1.2"/>
    <n v="10.776"/>
    <n v="0"/>
    <n v="0.79946945086746"/>
    <s v="DENTRO DA META"/>
    <x v="1"/>
    <n v="7.17923566878981"/>
    <n v="1.2"/>
    <n v="103.19999999999999"/>
    <n v="76.10999999999999"/>
    <n v="193.9108280254777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25"/>
    <s v="BR02488B"/>
    <n v="7891024174432"/>
    <s v="CONDICIONADOR PALMOLIVE 350ML NAT FRI RES ANT"/>
    <x v="5"/>
    <n v="560"/>
    <s v="CABELOS"/>
    <s v="3305.90.00"/>
    <s v="CX"/>
    <n v="6"/>
    <n v="0"/>
    <s v="PRODUTO"/>
    <s v="71.689.228/0004/21"/>
    <n v="8.6"/>
    <n v="2.2575"/>
    <m/>
    <m/>
    <m/>
    <m/>
    <n v="6.3425"/>
    <n v="0.0102"/>
    <n v="0.0048"/>
    <n v="0.17"/>
    <n v="0.0165"/>
    <n v="0.076"/>
    <n v="0.2775"/>
    <n v="12"/>
    <n v="193.91082802547774"/>
    <n v="4.48418789808917"/>
    <n v="11.67504777070064"/>
    <n v="6.3425"/>
    <n v="5.33254777070064"/>
    <n v="63.99057324840767"/>
    <n v="8.98"/>
    <n v="0.33"/>
    <n v="16.15923566878981"/>
    <n v="0.33"/>
    <n v="16.15923566878981"/>
    <n v="1.2"/>
    <n v="10.776"/>
    <n v="0"/>
    <n v="0.79946945086746"/>
    <s v="DENTRO DA META"/>
    <x v="1"/>
    <n v="7.17923566878981"/>
    <n v="1.2"/>
    <n v="103.19999999999999"/>
    <n v="76.10999999999999"/>
    <n v="193.9108280254777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3526"/>
    <s v="BR01480B"/>
    <n v="7891024182970"/>
    <s v="CONDICIONADOR DARLING 350ML TILIA"/>
    <x v="5"/>
    <n v="560"/>
    <s v="CABELOS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27"/>
    <s v="FBR12076"/>
    <n v="7891024120767"/>
    <s v="AJAX FRESHAMPOO 1L LIMAO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28"/>
    <s v="FBR12071"/>
    <n v="7891024120712"/>
    <s v="AJAX FRESHAMPOO 1L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29"/>
    <s v="FBR12770A"/>
    <n v="7891024127704"/>
    <s v="AJAX FDF 500ML FLORES DO CAMPO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30"/>
    <s v="FBR12859"/>
    <n v="7891024128596"/>
    <s v="LAVA ROUPAS OLA 1L BENXAGUANTE BUCALE"/>
    <x v="6"/>
    <n v="1690"/>
    <s v="LAVA ROUPAS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31"/>
    <s v="FBR12856"/>
    <n v="7891024128565"/>
    <s v="LAVA ROUPAS OLA 1L ORIGINAL"/>
    <x v="6"/>
    <n v="1690"/>
    <s v="LAVA ROUPAS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32"/>
    <s v="FBR18450"/>
    <n v="7891024184509"/>
    <s v="ESCOVA DENTALCOLGATE CLASSIC LONGA MACIA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33"/>
    <s v="FBR18460"/>
    <n v="7891024184608"/>
    <s v="ESCOVA DENTALCOLGATE CLASSIC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34"/>
    <s v="FBR01649"/>
    <n v="7891528016498"/>
    <s v="ESCOVA DENTALSORRISO KOLYNOS ORIGINAL MACIA"/>
    <x v="5"/>
    <n v="1620"/>
    <s v="HIGIENE ADULTA"/>
    <s v="9603.21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35"/>
    <s v="FBR01651"/>
    <n v="7891528016511"/>
    <s v="ESCOVA DENTALSORRISO KOLYNOS ORIGINAL DURA"/>
    <x v="5"/>
    <n v="1620"/>
    <s v="HIGIENE ADULTA"/>
    <s v="9603.21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36"/>
    <s v="FBR11612"/>
    <n v="7891024116128"/>
    <s v="PACK ESCOVA DENTALCOLGATE EXTRA CLEAN LV3 PG2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37"/>
    <n v="61016481"/>
    <n v="7891024186244"/>
    <s v="PACK ESCOVA DENTALCOLGATE TWISTER 2 PACK"/>
    <x v="5"/>
    <n v="1620"/>
    <s v="HIGIENE ADULTA"/>
    <s v="9603.21.00"/>
    <s v="CX"/>
    <n v="1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38"/>
    <n v="61009204"/>
    <n v="7891528112534"/>
    <s v="ESCOVA DENTALSORRISO TRIPLA 123 MACIA"/>
    <x v="5"/>
    <n v="1620"/>
    <s v="HIGIENE ADULTA"/>
    <s v="9603.21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39"/>
    <s v="BR02645A"/>
    <n v="7891024026458"/>
    <s v="SABONETE PALMOLIVE 150G TURMALINA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40"/>
    <s v="FBR11035"/>
    <n v="7891024110355"/>
    <s v="SABONETE PALMOLIVE 150G OLEO DE ARGAN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41"/>
    <s v="FBR17921"/>
    <n v="7891024179215"/>
    <s v="SABONETE LIQ PALMOLIVE 250ML OLEO DE ARGAN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42"/>
    <s v="BR02055B"/>
    <n v="7891024160916"/>
    <s v="SHAMPOO PALMOLIVE 350ML HIDR LUM ARGAN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43"/>
    <s v="BR02056B"/>
    <n v="7891024160923"/>
    <s v="CONDICIONADOR PALMOLIVE 350ML HIDRAT LUMIN"/>
    <x v="5"/>
    <n v="560"/>
    <s v="CABELOS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44"/>
    <n v="61000479"/>
    <n v="7793100151224"/>
    <s v="ESCOVA DENTALCOLGATE DR RABBIT"/>
    <x v="5"/>
    <n v="1620"/>
    <s v="HIGIENE ADULTA"/>
    <s v="9603.21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45"/>
    <n v="61000248"/>
    <n v="7509546061689"/>
    <s v="PACK ESCOVA DENTALCOLGATE SLIM SOFT L2 P1 BLACK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46"/>
    <s v="BR02643D"/>
    <n v="7891024026434"/>
    <s v="PACK ESCOVA DENTALCOLGATE CLASSIC CLEAN PRECO ESPECIAL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47"/>
    <n v="61008960"/>
    <n v="7891024136409"/>
    <s v="ENXAGUANTE BUCAL COLGATE 250ML PLAX FRESHAMPOO MINT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48"/>
    <s v="BR02725A"/>
    <n v="7891024027257"/>
    <s v="SABONETE LIQ REFIL PROTEX 200ML. VITAMINA E"/>
    <x v="5"/>
    <n v="1090"/>
    <s v="CORPO"/>
    <s v="3401.3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49"/>
    <s v="BR02813B"/>
    <n v="7891528028132"/>
    <s v="PACK CREME DENTAL SORRISO DENTES BRANCOS 180G LV15 PG12"/>
    <x v="5"/>
    <n v="1620"/>
    <s v="HIGIENE ADULTA"/>
    <s v="3306.10.00"/>
    <s v="CX"/>
    <n v="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50"/>
    <n v="61009203"/>
    <n v="7891024024386"/>
    <s v="ESCOVA DENTALCOLGATE ESSENCIAL CLEAN MACIA"/>
    <x v="5"/>
    <n v="1620"/>
    <s v="HIGIENE ADULTA"/>
    <s v="9603.21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51"/>
    <s v="BR02501A"/>
    <n v="7891024025017"/>
    <s v="PACK CREME DENTAL COLGATE TOTAL 12 90G CLEAN MINT L12 P10"/>
    <x v="5"/>
    <n v="1620"/>
    <s v="HIGIENE ADULTA"/>
    <s v="3306.10.00"/>
    <s v="CX"/>
    <n v="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52"/>
    <s v="BR03231A"/>
    <n v="7891024032312"/>
    <s v="PACK SHAMPOO+CONDICIONADOR PALMOLIVE PREÇO ESPECIA CERAMIDAS"/>
    <x v="5"/>
    <n v="1090"/>
    <s v="CORPO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53"/>
    <s v="BR02605B"/>
    <n v="7891024124628"/>
    <s v="CREME DENTAL COLGATE 110G SENSITIVE PRO BRANQUEADOR"/>
    <x v="5"/>
    <n v="1620"/>
    <s v="HIGIENE ADULTA"/>
    <s v="3306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54"/>
    <s v="BR02606A"/>
    <n v="7891024132647"/>
    <s v="CREME DENTAL COLGATE 110G SENSITIVE PRO ALIVIO"/>
    <x v="5"/>
    <n v="1620"/>
    <s v="HIGIENE ADULTA"/>
    <s v="3306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55"/>
    <s v="BR02608A"/>
    <n v="7891024100431"/>
    <s v="CREME DENTAL COLGATE 110G SENSITIVE PRO REP ESMALTE"/>
    <x v="5"/>
    <n v="1620"/>
    <s v="HIGIENE ADULTA"/>
    <s v="3306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56"/>
    <s v="FBR18302A"/>
    <n v="7891024183021"/>
    <s v="FIO DENTAL COLGATE 50M MENTA"/>
    <x v="5"/>
    <n v="1620"/>
    <s v="HIGIENE ADULTA"/>
    <s v="3306.2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57"/>
    <s v="FBR11467"/>
    <n v="7891024114674"/>
    <s v="SABONETE LIQ PROTEX 250ML LIMP PROFUNDA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58"/>
    <n v="61008958"/>
    <n v="7891024131183"/>
    <s v="PACK ENXAGUANTE BUCAL COLG PLAX L500 P350ML FRESHAMPOO MINT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59"/>
    <s v="BR00931B"/>
    <n v="7891024136096"/>
    <s v="ENXAGUANTE BUCAL COLGATE 250ML PLAX ICE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60"/>
    <s v="BR00941B"/>
    <n v="7891024136133"/>
    <s v="PACK ENXAGUANTE BUCAL COLG PLAX L500 P350ML ICE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61"/>
    <s v="2209C"/>
    <n v="7891024131459"/>
    <s v="PACK ENXAGUANTE BUCAL COLG PLAX L500 P350ML CLASSIC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62"/>
    <s v="CN00125A"/>
    <n v="7891528001258"/>
    <s v="ESCOVA DENTALSORRISO XTREME WHITE WHITE 4D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63"/>
    <s v="CN00131"/>
    <n v="7591083017823"/>
    <s v="PACK ESCOVA DENTALCOLGATE SLIM SOFT CABEÇA ULTRA COMP L2P1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64"/>
    <n v="61000250"/>
    <n v="7891528008592"/>
    <s v="PACK ESCOVA DENTALSORRISO XTREME WHITE 5 ESTRELAS L2P1"/>
    <x v="5"/>
    <n v="1620"/>
    <s v="HIGIENE ADULTA"/>
    <s v="9603.21.00"/>
    <s v="CX"/>
    <n v="1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65"/>
    <s v="FBR19465A"/>
    <n v="7891024194652"/>
    <s v="PACK DESINFETANTE PINHO SOL L1000P900 ORIGINAL"/>
    <x v="6"/>
    <n v="1220"/>
    <s v="DESINFETANTE"/>
    <s v="3808.94.19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66"/>
    <s v="BR02936A"/>
    <n v="7891024029367"/>
    <s v="SABONETE LIQ REFIL PROTEX 200ML PRO HIDRATA"/>
    <x v="5"/>
    <n v="1090"/>
    <s v="CORPO"/>
    <s v="3401.3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67"/>
    <s v="BR02811A"/>
    <n v="7891024028117"/>
    <s v="SABONETE LIQ PROTEX 250ML MACADAMIA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68"/>
    <s v="BR02835A"/>
    <n v="7891024028353"/>
    <s v="CREME DENTAL COLGATE 70G MPA NEUTRAÇUCAR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69"/>
    <s v="BR03013A"/>
    <n v="7891024030134"/>
    <s v="PACK ENXAGUANTE BUCAL PLAX L500 P350+R1,99 LV250 INFINITY"/>
    <x v="5"/>
    <n v="1620"/>
    <s v="HIGIENE ADULTA"/>
    <s v="3306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70"/>
    <s v="BR02722A"/>
    <n v="7891024027226"/>
    <s v="SABONETE LIQ REFIL PROTEX 200ML. BALANCE"/>
    <x v="5"/>
    <n v="1090"/>
    <s v="CORPO"/>
    <s v="3401.3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71"/>
    <s v="FBR02066"/>
    <n v="7891528020662"/>
    <s v="PACK CREME DENTAL SORRISO DENTES B 90G L12 GTS 3 FR IMP MENT"/>
    <x v="5"/>
    <n v="1620"/>
    <s v="HIGIENE ADULTA"/>
    <s v="3306.10.00"/>
    <s v="CX"/>
    <n v="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72"/>
    <n v="61008962"/>
    <n v="7891024027028"/>
    <s v="ENXAGUANTE BUCAL COLGATE PLAX 250ML. ICE INFINITY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73"/>
    <s v="BR03082A"/>
    <n v="7891024030820"/>
    <s v="CREME DENTAL COLGATE 70G LUMINOUS WHITE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74"/>
    <s v="BR02396A"/>
    <n v="7891024023969"/>
    <s v="SABONETE LIQ PROTEX INTIMO 200ML DELICATE CARE"/>
    <x v="5"/>
    <n v="1090"/>
    <s v="CORPO"/>
    <s v="3401.3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75"/>
    <s v="BR02397A"/>
    <n v="7891024023976"/>
    <s v="SABONETE LIQ PROTEX INTIMO 200ML FRESHAMPOO EQUILIB"/>
    <x v="5"/>
    <n v="1090"/>
    <s v="CORPO"/>
    <s v="3401.3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76"/>
    <s v="BR02949A"/>
    <n v="7891528029498"/>
    <s v="CREME DENTAL SORRISO 70G TRIPLA LIMP LIMP COMPLETA"/>
    <x v="5"/>
    <n v="1620"/>
    <s v="HIGIENE ADULTA"/>
    <s v="3306.10.00"/>
    <s v="CX"/>
    <n v="14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77"/>
    <s v="BR02950A"/>
    <n v="7891528029504"/>
    <s v="CREME DENTAL SORRISO 70G TRIPLA VITAMINA"/>
    <x v="5"/>
    <n v="1620"/>
    <s v="HIGIENE ADULTA"/>
    <s v="3306.10.00"/>
    <s v="CX"/>
    <n v="14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78"/>
    <s v="BR02732A"/>
    <n v="7891024027325"/>
    <s v="SABONETE LIQ REFIL PROTEX 200ML. ERVA DOCE"/>
    <x v="5"/>
    <n v="1090"/>
    <s v="CORPO"/>
    <s v="3401.3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79"/>
    <s v="BR02957A"/>
    <n v="7891024029572"/>
    <s v="PACK SHAMPOO 2 + CONDICIONADOR PALMOLIVE NUTRILISS"/>
    <x v="5"/>
    <n v="1090"/>
    <s v="CORPO"/>
    <s v="3305.10.00"/>
    <s v="CX"/>
    <n v="3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80"/>
    <s v="BR02647A"/>
    <n v="7891024026472"/>
    <s v="SABONETE LIQ PALMOLIVE 250ML TURMALINA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81"/>
    <s v="BR02753A"/>
    <n v="7891024027530"/>
    <s v="SABONETE LIQ PALMOLIVE 250ML GELEIA REAL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82"/>
    <s v="BR02752A"/>
    <n v="7891024027523"/>
    <s v="SABONETE PALMOLIVE 150G GELEIA REAL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83"/>
    <s v="BR02898A"/>
    <n v="7891024028988"/>
    <s v="SABONETE LIQ PALM 200ML REFIL ARGAN OIL"/>
    <x v="5"/>
    <n v="1090"/>
    <s v="CORPO"/>
    <s v="3401.3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84"/>
    <s v="BR02899A"/>
    <n v="7891024028995"/>
    <s v="SABONETE LIQ PALM 200ML REFIL NUTRIMILK"/>
    <x v="5"/>
    <n v="1090"/>
    <s v="CORPO"/>
    <s v="3401.3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85"/>
    <s v="BR02775A"/>
    <n v="7891024027752"/>
    <s v="PACK ENXAGUANTE BUCAL COLGATE LUMINOUS WHITE 500ML GTS CREME DENTAL LUM WHI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86"/>
    <n v="61000252"/>
    <n v="7891024013540"/>
    <s v="PACK ESCOVA DENTALCOLGATE 2X1 WHITENING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87"/>
    <s v="0392/6078"/>
    <n v="7509546060781"/>
    <s v="CREME DENTAL COLGATE KIDS S/ FLUOR 50G"/>
    <x v="5"/>
    <n v="1620"/>
    <s v="HIGIENE ADULTA"/>
    <s v="3306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88"/>
    <n v="61000475"/>
    <n v="7702010631207"/>
    <s v="PACK ESCOVA DENTALCOLGATE TRIPLA ACAO LV2 PG1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89"/>
    <n v="61008648"/>
    <n v="7891024029886"/>
    <s v="PACK ENXAGUANTE BUCAL COLGATE PLAX 250ML LV4 PG3 FRESHAMPOO MINT"/>
    <x v="5"/>
    <n v="1620"/>
    <s v="HIGIENE ADULTA"/>
    <s v="3306.90.00"/>
    <s v="CX"/>
    <n v="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90"/>
    <s v="BR03322A"/>
    <n v="7891024033227"/>
    <s v="SABONETE LIQ PROTEX INTIMO 200ML SOFT FLORAL"/>
    <x v="5"/>
    <n v="1090"/>
    <s v="CORPO"/>
    <s v="3401.3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91"/>
    <s v="BR00139B"/>
    <n v="7891528001395"/>
    <s v="GEL DENTALSORRISO XTREME 70G HORTELÃ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92"/>
    <s v="BR03116A"/>
    <n v="7891528031163"/>
    <s v="GEL DENTALSORRISO XTREME 70G EVOLUTION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93"/>
    <s v="BR03080A"/>
    <n v="7891024030806"/>
    <s v="ENXAGUANTE BUCAL COLGATE PLAX 250ML KIDS MINIONS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94"/>
    <s v="BR03135A"/>
    <n v="7891024031353"/>
    <s v="SABONETE PROTEX 90G MEN 3 EM 1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95"/>
    <s v="BR03138A"/>
    <n v="7891024031384"/>
    <s v="SABONETE LIQ PROTEX 250ML MEN 3 EM 1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96"/>
    <n v="61000253"/>
    <n v="7509546068558"/>
    <s v="ESCOVA DENTALCOLGATE SMILES 6 ANOS 2 PACK MINIONS"/>
    <x v="7"/>
    <n v="3770"/>
    <s v="HIGIENE INFANTIL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97"/>
    <s v="MX04052A/ 61008054"/>
    <n v="7509546069593"/>
    <s v="GEL DENTALCOLGATE SMILES 100G MINIONS"/>
    <x v="5"/>
    <n v="1620"/>
    <s v="HIGIENE ADULTA"/>
    <s v="3306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98"/>
    <s v="BR03614A"/>
    <n v="7891024036143"/>
    <s v="PACK SHAMPOO+CONDICIONADOR PALMOLIVE PREÇO ESPECIA ARGAN"/>
    <x v="5"/>
    <n v="1090"/>
    <s v="CORPO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599"/>
    <s v="BR02878A"/>
    <n v="7891024028780"/>
    <s v="ENXAGUANTE BUCAL COLG TOTAL 250ML BREATH HEALTH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00"/>
    <s v="BR03582A"/>
    <n v="7891024035825"/>
    <s v="ESCOVA DENTALCOLG PRO CUIDADO 4 PACK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01"/>
    <s v="BR02883A"/>
    <n v="7891024028834"/>
    <s v="ENXAGUANTE BUCAL COLG TOTAL 250ML CLEAN MINT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02"/>
    <s v="BR03475A"/>
    <n v="7891024034750"/>
    <s v="SABONETE PALMOLIVE 85G GELEIA REAL"/>
    <x v="5"/>
    <n v="1090"/>
    <s v="CORPO"/>
    <s v="3401.11.90"/>
    <s v="CX"/>
    <n v="10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03"/>
    <s v="BR03480A"/>
    <n v="7891024034804"/>
    <s v="SABONETE PALMOLIVE 85G ROSAS"/>
    <x v="5"/>
    <n v="1090"/>
    <s v="CORPO"/>
    <s v="3401.11.90"/>
    <s v="CX"/>
    <n v="10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04"/>
    <s v="BR03431A"/>
    <n v="7891024034316"/>
    <s v="SABONETE PALMOLIVE SECRETA 90G MARACUJA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05"/>
    <s v="BR03479A"/>
    <n v="7891024034798"/>
    <s v="SABONETE PALMOLIVE 85G LANOLINA"/>
    <x v="5"/>
    <n v="1090"/>
    <s v="CORPO"/>
    <s v="3401.11.90"/>
    <s v="CX"/>
    <n v="10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06"/>
    <s v="BR03473A"/>
    <n v="7891024034736"/>
    <s v="SABONETE PALMOLIVE 85G COCO E ALGODAO"/>
    <x v="5"/>
    <n v="1090"/>
    <s v="CORPO"/>
    <s v="3401.11.90"/>
    <s v="CX"/>
    <n v="10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07"/>
    <s v="BR03474A"/>
    <n v="7891024034743"/>
    <s v="SABONETE PALMOLIVE 85G OLEO DE ARGAN"/>
    <x v="5"/>
    <n v="1090"/>
    <s v="CORPO"/>
    <s v="3401.11.90"/>
    <s v="CX"/>
    <n v="10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08"/>
    <s v="BR03471A"/>
    <n v="7891024034712"/>
    <s v="SABONETE PALMOLIVE 85G CAMELIA"/>
    <x v="5"/>
    <n v="1090"/>
    <s v="CORPO"/>
    <s v="3401.11.90"/>
    <s v="CX"/>
    <n v="10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09"/>
    <s v="BR03478A"/>
    <n v="7891024034781"/>
    <s v="SABONETE PALMOLIVE 85G KARITE"/>
    <x v="5"/>
    <n v="1090"/>
    <s v="CORPO"/>
    <s v="3401.11.90"/>
    <s v="CX"/>
    <n v="10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10"/>
    <s v="BR03488A"/>
    <n v="7891024034880"/>
    <s v="SABONETE PALMOLIVE 85G JASMIN"/>
    <x v="5"/>
    <n v="1090"/>
    <s v="CORPO"/>
    <s v="3401.11.90"/>
    <s v="CX"/>
    <n v="10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11"/>
    <s v="BR03476A"/>
    <n v="7891024034767"/>
    <s v="SABONETE PALMOLIVE 85G ALOE E OLIVA"/>
    <x v="5"/>
    <n v="1090"/>
    <s v="CORPO"/>
    <s v="3401.11.90"/>
    <s v="CX"/>
    <n v="10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12"/>
    <s v="BR03482A"/>
    <n v="7891024034828"/>
    <s v="SABONETE PALMOLIVE 85G TURMALINA"/>
    <x v="5"/>
    <n v="1090"/>
    <s v="CORPO"/>
    <s v="3401.11.90"/>
    <s v="CX"/>
    <n v="10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13"/>
    <s v="BR02628A"/>
    <n v="7891024026281"/>
    <s v="LAVA ROUPAS OLA 1L COCO"/>
    <x v="6"/>
    <n v="1690"/>
    <s v="LAVA ROUPAS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14"/>
    <s v="FBR10221"/>
    <n v="7891024102213"/>
    <s v="PACK ESCOVA DENTALCOLGATE TWISTER LV3 PG2 ULTRA COMPA"/>
    <x v="5"/>
    <n v="1620"/>
    <s v="HIGIENE ADULTA"/>
    <s v="9603.21.00"/>
    <s v="CX"/>
    <n v="1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15"/>
    <s v="BR03204A"/>
    <n v="7891024032046"/>
    <s v="PACK SHAMPOO 2 + CONDICIONADOR PALMOLIVE KIDS"/>
    <x v="5"/>
    <n v="1090"/>
    <s v="CORPO"/>
    <s v="3305.10.00"/>
    <s v="CX"/>
    <n v="3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16"/>
    <s v="BR03683A"/>
    <n v="7891024036839"/>
    <s v="CREME DENTAL COLGATE 70G XTRA FRESHAMPOO"/>
    <x v="5"/>
    <n v="1620"/>
    <s v="HIGIENE ADULTA"/>
    <s v="3306.10.00"/>
    <s v="CX"/>
    <n v="14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17"/>
    <s v="BR03420A"/>
    <n v="7891024034200"/>
    <s v="CREME DENTAL COLGATE 70G XTRA WHITE"/>
    <x v="5"/>
    <n v="1620"/>
    <s v="HIGIENE ADULTA"/>
    <s v="3306.10.00"/>
    <s v="CX"/>
    <n v="14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18"/>
    <n v="61008966"/>
    <n v="7891024027622"/>
    <s v="PACK ENXAGUANTE BUCAL COLG PLAX L500M P350ML ICE INFINITY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19"/>
    <s v="FBR11144"/>
    <n v="7891024111444"/>
    <s v="PACK CREME DENTAL COLGATE 90G TOTAL 12 CLEAN L4 P3"/>
    <x v="5"/>
    <n v="1620"/>
    <s v="HIGIENE ADULTA"/>
    <s v="3306.10.00"/>
    <s v="CX"/>
    <n v="10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20"/>
    <s v="BR02982A"/>
    <n v="7891024029824"/>
    <s v="SABONETE PALMOLIVE 150G OLEO NUTRITIVO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21"/>
    <s v="BR02978A"/>
    <n v="7891024029787"/>
    <s v="SHAMPOO PALMOLIVE 350ML NAT RES OL SURP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22"/>
    <s v="BR02979A"/>
    <n v="7891024029794"/>
    <s v="CONDICIONADOR PALMOLIVE 350ML OLEO SURPREENDE"/>
    <x v="5"/>
    <n v="560"/>
    <s v="CABELOS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23"/>
    <s v="BR03175A"/>
    <n v="7891024031759"/>
    <s v="PACK SHAMPOO 2 + CONDICIONADOR PALMOLIVE OLEO SURPREENDE"/>
    <x v="5"/>
    <n v="1090"/>
    <s v="CORPO"/>
    <s v="3305.10.00"/>
    <s v="CX"/>
    <n v="3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24"/>
    <s v="BR02983A"/>
    <n v="7891024029831"/>
    <s v="SABONETE LIQ PALMOLIVE 250ML OLEO NUTRITIVO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25"/>
    <s v="BR03288A"/>
    <n v="7891024032886"/>
    <s v="SABONETE LIQ PALM 200ML REFIL OLEO NUTRITIVO"/>
    <x v="5"/>
    <n v="1090"/>
    <s v="CORPO"/>
    <s v="3401.3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26"/>
    <s v="BR02884A"/>
    <n v="7891024028841"/>
    <s v="ENXAGUANTE BUCAL COLG TOTAL 1L CLEAN MINT"/>
    <x v="5"/>
    <n v="1620"/>
    <s v="HIGIENE ADULTA"/>
    <s v="3306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27"/>
    <s v="BR03384A"/>
    <n v="7891024033845"/>
    <s v="ENXAGUANTE BUCAL COLG TOTAL 1L BREATH HEALTH"/>
    <x v="5"/>
    <n v="1620"/>
    <s v="HIGIENE ADULTA"/>
    <s v="3306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28"/>
    <s v="BR02801A"/>
    <n v="7891024028018"/>
    <s v="ENXAGUANTE BUCAL COLG TOTAL 500ML CLEAN MINT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29"/>
    <s v="BR03459A"/>
    <n v="7891024034590"/>
    <s v="ESCOVA DENTALCOLG PRO CUIDADO 2 PACK"/>
    <x v="5"/>
    <n v="1620"/>
    <s v="HIGIENE ADULTA"/>
    <s v="9603.21.00"/>
    <s v="CX"/>
    <n v="1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30"/>
    <s v="BR03697A"/>
    <n v="7891024036976"/>
    <s v="SABONETE LIQ PROTEX PRO HIDRATA 250ML ARGAN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31"/>
    <s v="BR03693A"/>
    <n v="7891024036938"/>
    <s v="SABONETE PROTEX PRO HIDRATA 85G ARGAN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32"/>
    <s v="BR03695A"/>
    <n v="7891024036952"/>
    <s v="SABONETE PROTEX PRO HIDRATA 85G AMENDOA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33"/>
    <s v="BR03692A"/>
    <n v="7891024036921"/>
    <s v="SABONETE PROTEX PRO HIDRATA 85G OLIVE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34"/>
    <s v="BR03590A"/>
    <n v="7891024035900"/>
    <s v="PACK SHAMPOO 2 + CONDICIONADOR PALMOLIVE CACAU"/>
    <x v="5"/>
    <n v="1090"/>
    <s v="CORPO"/>
    <s v="3305.10.00"/>
    <s v="CX"/>
    <n v="3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35"/>
    <s v="BR03698A"/>
    <n v="7891024036983"/>
    <s v="SABONETE LIQ PROTEX PRO HIDRATA 250ML AMENDOA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36"/>
    <n v="61000478"/>
    <n v="7891024008799"/>
    <s v="ESCOVA DENTALTANDY 2PK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37"/>
    <s v="BR03558A"/>
    <n v="7891024035580"/>
    <s v="SABONETE PALMOLIVE 150G JASMIN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38"/>
    <s v="BR03569A"/>
    <n v="7891024035696"/>
    <s v="SABONETE LIQ PALM 200ML REFIL JASMIN"/>
    <x v="5"/>
    <n v="1090"/>
    <s v="CORPO"/>
    <s v="3401.3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39"/>
    <s v="BR03566A"/>
    <n v="7891024035665"/>
    <s v="SABONETE LIQ PALMOLIVE 250ML JASMIN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40"/>
    <s v="BR03406A"/>
    <n v="7891024034064"/>
    <s v="SHAMPOO PALMOLIVE 350ML CUID ABSOL CAC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41"/>
    <s v="BR03416A"/>
    <n v="7891024034163"/>
    <s v="CREME PENT PALMOLIVE 150ML CACAU"/>
    <x v="5"/>
    <n v="560"/>
    <s v="CABELOS"/>
    <s v="3305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42"/>
    <s v="BR03415A"/>
    <n v="7891024034156"/>
    <s v="CONDICIONADOR PALMOLIVE 350ML BOOM HIDR CACAU"/>
    <x v="5"/>
    <n v="560"/>
    <s v="CABELOS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43"/>
    <s v="BR03643A"/>
    <n v="7891024036433"/>
    <s v="CREME DENTAL COLGATE 110G SENSITIVE PRO REP COMPLETA"/>
    <x v="5"/>
    <n v="1620"/>
    <s v="HIGIENE ADULTA"/>
    <s v="3306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44"/>
    <s v="BR03665A"/>
    <n v="7891024036655"/>
    <s v="CREME DENTAL COLGATE 50G SENSITIV PRO REPARA COMPLETA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45"/>
    <n v="61004108"/>
    <n v="7509546065489"/>
    <s v="CREME DENTAL COLGATE 70G LUMINOUS ADVANCED"/>
    <x v="5"/>
    <n v="1620"/>
    <s v="HIGIENE ADULTA"/>
    <s v="3306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46"/>
    <s v="BR03273A"/>
    <n v="7891024032732"/>
    <s v="PACK CREME DENTAL COLGATE MPA NEUTRAÇUCAR 70G L3P2"/>
    <x v="5"/>
    <n v="1620"/>
    <s v="HIGIENE ADULTA"/>
    <s v="3306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47"/>
    <s v="BR03113A"/>
    <n v="7891528031132"/>
    <s v="CREME DENTAL SORRISO 70G EXTREMO BRANCO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48"/>
    <n v="61011158"/>
    <n v="7509546065465"/>
    <s v="PACK ESCOVA DENTALCOLGATE 360° BLACK LV 2 PG 1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49"/>
    <s v="BR03305A"/>
    <n v="7891024033050"/>
    <s v="ENXAGUANTE BUCAL COLGATE 250ML PLAX ICE GLACIAL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50"/>
    <n v="61006911"/>
    <n v="7891024033715"/>
    <s v="CREME DENTAL COLGATE 50G TOTAL 12 CLEAN MINT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51"/>
    <s v="BR03345A"/>
    <n v="7891024033456"/>
    <s v="SABONETE LIQ PALMOLIVE 250ML ALOE E OLIVA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52"/>
    <s v="MX04051A"/>
    <n v="7509546069609"/>
    <s v="CREME DENTAL COLGATE 70G LUMINOUS INSTANT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53"/>
    <n v="61006493"/>
    <n v="7891024008560"/>
    <s v="CREME DENTAL COLGATE 140G TOTAL 12 WHITENNING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54"/>
    <s v="BR00249D"/>
    <n v="7891024002490"/>
    <s v="CREME DENTAL COLGATE 140G TOTAL 12 CLEAN MINT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55"/>
    <s v="BR03328B"/>
    <n v="7891024033289"/>
    <s v="CREME DENTAL COLGATE 140G TOTAL 12 GENG SAUDAVEL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56"/>
    <s v="BR03098A"/>
    <n v="7891024030981"/>
    <s v="CREME DENTAL COLGATE 70G TOTAL 12 REP. DIÁRIA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57"/>
    <s v="BR02003B"/>
    <n v="7891528020037"/>
    <s v="GEL DENTALSORRISO XTREME 70G 4D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58"/>
    <s v="BR02579B"/>
    <n v="7891528425795"/>
    <s v="GEL DENTALSORRISO XTREME 70G 5 ESTRELAS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59"/>
    <s v="BR03081B"/>
    <n v="7891024030813"/>
    <s v="ENXAGUANTE BUCAL COLGATE PRO ALIVIO 250ML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60"/>
    <n v="61000233"/>
    <n v="7891024068120"/>
    <s v="ESCOVA DENTALSORRISO FRESHAMPOO 2 PACK"/>
    <x v="5"/>
    <n v="1620"/>
    <s v="HIGIENE ADULTA"/>
    <s v="9603.21.00"/>
    <s v="CX"/>
    <n v="1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61"/>
    <n v="61011397"/>
    <n v="7509546668345"/>
    <s v="AJAX ALTERNATIVA AO CLORO 1L FLORAL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62"/>
    <s v="BR03769A"/>
    <n v="7891024037690"/>
    <s v="DESINFETANTE PINHO SOL 1L LAVANDA"/>
    <x v="6"/>
    <n v="1220"/>
    <s v="DESINFETANTE"/>
    <s v="3808.94.19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63"/>
    <s v="BR03492A"/>
    <n v="7891024034927"/>
    <s v="SABONETE PALM NUTRIMILK 85G KARITE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64"/>
    <n v="61000226"/>
    <n v="7509546074405"/>
    <s v="ESCOVA DENTALCOLGATE 360 2 PC SENSITIVE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65"/>
    <s v="BR04142A"/>
    <n v="7891024041420"/>
    <s v="SABONETE PROTEX 125G VITAMINA E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66"/>
    <s v="BR00389B"/>
    <n v="7891024114544"/>
    <s v="SABONETE PROTEX 125G LIMPEZA PROFUND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67"/>
    <s v="BR03401B"/>
    <n v="7891024034019"/>
    <s v="SABONETE PROTEX 125G MACADAMIA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68"/>
    <n v="61001068"/>
    <n v="7509546653396"/>
    <s v="CREME DENTAL COLGATE 60G SENSITIVE IMESCOVA DENTALORIG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69"/>
    <s v="BR04211A"/>
    <n v="7891024042113"/>
    <s v="SHAMPOO PAL KIDS 350ML MINIONS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70"/>
    <s v="BR04212A"/>
    <n v="7891024042120"/>
    <s v="CONDICIONADOR PALMOLIVE 350ML KIDS MINIONS"/>
    <x v="7"/>
    <n v="3770"/>
    <s v="HIGIENE INFANTIL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71"/>
    <n v="61011150"/>
    <n v="7509546668062"/>
    <s v="CREME DENTAL COLGATE TOTAL 12 180G GENG REFORCADAS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72"/>
    <n v="61009993"/>
    <n v="7509546666990"/>
    <s v="ENXAGUANTE BUCAL COLGATE TOTAL 12 500 ML GENG REFORCADAS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73"/>
    <n v="61002164"/>
    <n v="7509546664941"/>
    <s v="DESINFETANTE PINHO SOL MULTIUSO 500ML LIMAO"/>
    <x v="6"/>
    <n v="1220"/>
    <s v="DESINFETANTE"/>
    <s v="3808.94.19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74"/>
    <n v="61002163"/>
    <n v="7891024021637"/>
    <s v="DESINFETANTE PINHO SOL MULTIUSO 500ML LAVANDA"/>
    <x v="6"/>
    <n v="1220"/>
    <s v="DESINFETANTE"/>
    <s v="3808.94.19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75"/>
    <n v="61008732"/>
    <n v="7509546664453"/>
    <s v="DESINFETANTE PINHO SOL MULTIUSO 500ML 2X PODER ORIG"/>
    <x v="6"/>
    <n v="1220"/>
    <s v="DESINFETANTE"/>
    <s v="3808.94.19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76"/>
    <s v="BR03550A"/>
    <n v="7891024035504"/>
    <s v="PACK SABONETE PROTEX 85G L6 P5 AVEIA"/>
    <x v="5"/>
    <n v="1090"/>
    <s v="CORPO"/>
    <s v="3401.11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77"/>
    <s v="BR03552A"/>
    <n v="7891024035528"/>
    <s v="PACK SABONETE PROTEX 85G L6 P5 VITAMINA E"/>
    <x v="5"/>
    <n v="1090"/>
    <s v="CORPO"/>
    <s v="3401.11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78"/>
    <n v="61006261"/>
    <n v="7509546660066"/>
    <s v="PACK CREME DENTAL SORRISO EXTREMO BRANCO 70G CJ COM 12 UNID"/>
    <x v="5"/>
    <n v="1620"/>
    <s v="HIGIENE ADULTA"/>
    <s v="3306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79"/>
    <n v="61006260"/>
    <n v="7509546660073"/>
    <s v="CREME DENTAL COLGATE 140G NATURAL EXTRACT PURIFICANTE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80"/>
    <s v="BR03847A"/>
    <n v="7891528038476"/>
    <s v="PACK ESCOVA DENTALSORRISO ORIGINAL 4 PACK PREÇO ESPECIAL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81"/>
    <n v="61009069"/>
    <n v="7509546665061"/>
    <s v="SABONETE PROTEX 85G DUPLA ACAO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82"/>
    <n v="61009071"/>
    <n v="7509546665078"/>
    <s v="PACK SABONETE PROTEX 85G 6 PACK DUPLA ACAO"/>
    <x v="5"/>
    <n v="1090"/>
    <s v="CORPO"/>
    <s v="3401.11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83"/>
    <n v="61009073"/>
    <n v="7509546665092"/>
    <s v="SABONETE LIQ PROTEX 250ML DUPLA ACAO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84"/>
    <n v="61009075"/>
    <n v="7509546665108"/>
    <s v="SABONETE LIQ PROTEX 400ML PUMP DUPLA ACAO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85"/>
    <n v="61001132"/>
    <n v="7509546653402"/>
    <s v="CREME DENTAL COLGATE SENSITIVE PRO 140G ALIVIO IMEDIATO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86"/>
    <n v="61007725"/>
    <n v="7509546662619"/>
    <s v="ENXAGUANTE BUCAL COLGATE NATURAL EXTRACT 250ML CITRUS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87"/>
    <n v="61007727"/>
    <n v="7509546662626"/>
    <s v="ENXAGUANTE BUCAL COLGATE NATURAL EXTRACT 500ML CITRUS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88"/>
    <n v="61007854"/>
    <n v="7509546662947"/>
    <s v="ENXAGUANTE BUCAL COLGATE NATURAL EXTRACT 500ML CARVAO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89"/>
    <n v="61006676"/>
    <n v="7509546661087"/>
    <s v="DESINFETANTE PINHO SOL 1,75 L 2X PODER ORIGINAL"/>
    <x v="6"/>
    <n v="1220"/>
    <s v="DESINFETANTE"/>
    <s v="3808.94.19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90"/>
    <n v="61007792"/>
    <n v="7509546662770"/>
    <s v="DESINFETANTE PINHO SOL 1 L NATURALS LAVANDA"/>
    <x v="6"/>
    <n v="1220"/>
    <s v="DESINFETANTE"/>
    <s v="3808.94.19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91"/>
    <n v="61006240"/>
    <n v="7509546661353"/>
    <s v="ESCOVA DENTALCOLGATE SMILES 6 ANOS 2 PACK AGNES E FLUTTY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92"/>
    <n v="61006400"/>
    <n v="7509546660561"/>
    <s v="CREME DENTAL COLGATE 60G AGNES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93"/>
    <n v="61005923"/>
    <n v="7509546659435"/>
    <s v="SHAMPOO PALMOLIVE 350ML SEMPRE LONGOS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94"/>
    <n v="61005925"/>
    <n v="7509546659442"/>
    <s v="CONDICIONADOR PALMOLIVE 350ML CACHO SEMPR LON"/>
    <x v="5"/>
    <n v="560"/>
    <s v="CABELOS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95"/>
    <n v="61006675"/>
    <n v="7509546661094"/>
    <s v="DESINFETANTE PINHO SOL 1L 2X PODER ORIGINAL"/>
    <x v="6"/>
    <n v="1220"/>
    <s v="DESINFETANTE"/>
    <s v="3808.94.19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96"/>
    <n v="61009540"/>
    <n v="7509546665986"/>
    <s v="SABONETE LIQ PROTEX 400ML PUMP ERVA DOCE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97"/>
    <n v="61008659"/>
    <n v="7509546665047"/>
    <s v="ESCOVA DENTALCOLGATE SMILES +6 ANOS TEEN TITANS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98"/>
    <s v="BR03961A"/>
    <n v="7891024039618"/>
    <s v="SABONETE LIQ PALM NATURALS 500ML REFIL OLEO NUT CAMEL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699"/>
    <s v="BR03959A"/>
    <n v="7891024039595"/>
    <s v="SABONETE LIQ PALM NATURALS 500ML REFIL SUAV DELIC JASM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00"/>
    <n v="61005878"/>
    <n v="7509546659329"/>
    <s v="SABONETE LIQ PALM 500 REFIL NUTRIMILK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01"/>
    <s v="BR03957A"/>
    <n v="7891024039571"/>
    <s v="SABONETE LIQ PROTEX 500ML REFIL VITAMINA E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02"/>
    <s v="BR03958A"/>
    <n v="7891024039588"/>
    <s v="SABONETE LIQ PROTEX 500ML REFIL PRO HIDR ARGAN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03"/>
    <n v="61004074"/>
    <n v="7509546656588"/>
    <s v="PACK ESCOVA DENTALSORRISO FRESHAMPOO PACK 5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04"/>
    <n v="61001116"/>
    <n v="7509546653143"/>
    <s v="PACK ESCOVA DENTALCOLGATE COLORS PACK 5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05"/>
    <s v="BR03711A"/>
    <n v="7891024037119"/>
    <s v="PACK ENXAGUANTE BUCAL TOTAL 12 CLM 500ML +1,99 LV TOTAL CLI 25"/>
    <x v="5"/>
    <n v="1620"/>
    <s v="HIGIENE ADULTA"/>
    <s v="3306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06"/>
    <s v="BR04059A"/>
    <n v="7891024040591"/>
    <s v="ENXAGUANTE BUCAL COLG PLAX 60ML DP COM 18UN ICE FUSION"/>
    <x v="5"/>
    <n v="1620"/>
    <s v="HIGIENE ADULTA"/>
    <s v="3306.9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07"/>
    <s v="BR04259A"/>
    <n v="7891024042595"/>
    <s v="PACK SHAMPOO + CONDICIONADOR + CREM PENT PALMOLIVE CRESPOS"/>
    <x v="5"/>
    <n v="1090"/>
    <s v="CORPO"/>
    <s v="3305.10.00"/>
    <s v="CX"/>
    <n v="3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08"/>
    <s v="BR04246A"/>
    <n v="7891528042466"/>
    <s v="PACK GEL DENTALSORRISO FRESHAMPOO HORT LV 140G PG 110G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09"/>
    <n v="61013460"/>
    <n v="7509546670744"/>
    <s v="CREME DENTAL COLGATE TOTAL 12 180G WHITENING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10"/>
    <n v="61009432"/>
    <n v="7509546665818"/>
    <s v="SABONETE LIQ PALMOLIVE 250ML LUMINOUS OIL ABAC E IRIS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11"/>
    <n v="61009430"/>
    <n v="7509546665801"/>
    <s v="SABONETE LIQ PALMOLIVE 250ML LUMINOUS OIL FIGO E ORQU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12"/>
    <n v="61009884"/>
    <n v="7509546666808"/>
    <s v="SABONETE LIQ REFIL PALMOLIVE 900ML NAT SUAV DEL JASMIM"/>
    <x v="5"/>
    <n v="1090"/>
    <s v="CORPO"/>
    <s v="3401.3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13"/>
    <n v="61000231"/>
    <n v="7891024064313"/>
    <s v="ESCOVA DENTALCOLG SLIMSOFT ADVANCE CAB CO 2PK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14"/>
    <n v="61007423"/>
    <n v="7891024039229"/>
    <s v="CREME DENTAL COLGATE 50G LUMINOUS WHITE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15"/>
    <s v="BR03736A"/>
    <n v="7891024037362"/>
    <s v="DESINFETANTE PINHO SOL 1,75 L ORIGINAL"/>
    <x v="6"/>
    <n v="1220"/>
    <s v="DESINFETANTE"/>
    <s v="3808.94.19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16"/>
    <s v="BR03737A"/>
    <n v="7891024037379"/>
    <s v="DESINFETANTE PINHO SOL 1,75 L LAVANDA"/>
    <x v="6"/>
    <n v="1220"/>
    <s v="DESINFETANTE"/>
    <s v="3808.94.19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17"/>
    <s v="BR03555A"/>
    <n v="7891024035559"/>
    <s v="PACK SABONETE PROTEX 85G L6 P5 BALANCE SAUDAVE"/>
    <x v="5"/>
    <n v="1090"/>
    <s v="CORPO"/>
    <s v="3401.11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18"/>
    <s v="BR03553A"/>
    <n v="7891024035535"/>
    <s v="PACK SABONETE PROTEX 85G L6 P5 MACADAMIA"/>
    <x v="5"/>
    <n v="1090"/>
    <s v="CORPO"/>
    <s v="3401.11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19"/>
    <s v="BR03837A"/>
    <n v="7891024038376"/>
    <s v="SABONETE LIQ PALMOLIVE SECRETA 250ML CASTANHA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20"/>
    <s v="BR03508A"/>
    <n v="7891024035085"/>
    <s v="SABONETE PROTEX 85G ALOE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21"/>
    <n v="61009883"/>
    <n v="7509546666792"/>
    <s v="SABONETE LIQ REFIL PROTEX 900ML VITAMINA E"/>
    <x v="5"/>
    <n v="1090"/>
    <s v="CORPO"/>
    <s v="3401.3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22"/>
    <n v="61010942"/>
    <n v="7509546667959"/>
    <s v="SABONETE LIQ REFIL PROTEX 900ML DUPLA ACAO"/>
    <x v="5"/>
    <n v="1090"/>
    <s v="CORPO"/>
    <s v="3401.3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23"/>
    <s v="BR02665A"/>
    <n v="7891024026656"/>
    <s v="CREME DENTAL COLGATE 50G SENSITIVE ENAMEL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24"/>
    <s v="BR03739A"/>
    <n v="7891024037393"/>
    <s v="PACK SABONETE PROTEX PRO HIDRATA85G 3PACK ARGAN"/>
    <x v="5"/>
    <n v="1090"/>
    <s v="CORPO"/>
    <s v="3401.11.9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25"/>
    <s v="BR03819A"/>
    <n v="7891024037485"/>
    <s v="KIT VIAGEM COLG ESCOVA DENTALCREME DENTAL ENXAGUANTE BUCAL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26"/>
    <s v="BR01408D/ 01408B"/>
    <n v="7891024179437"/>
    <s v="ENXAGUANTE BUCAL COLGATE LUMINOUS WHITE 500ML XD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27"/>
    <s v="BR03770A"/>
    <n v="7891024037706"/>
    <s v="SABONETE LIQ REFIL PROTEX INTIM 140ML DEL CARE"/>
    <x v="5"/>
    <n v="1090"/>
    <s v="CORPO"/>
    <s v="3401.3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28"/>
    <s v="BR04003A"/>
    <n v="7891024040034"/>
    <s v="ENXAGUANTE BUCAL COLGATE PLAX 180ML FRESHAMPOO MINT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29"/>
    <s v="BR03962A"/>
    <n v="7891024039625"/>
    <s v="ENXAGUANTE BUCAL COLGATE PLAX 180ML ICE INFINITY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30"/>
    <s v="BR04033A"/>
    <n v="7891528038629"/>
    <s v="GEL DENTALSORRISO 90G FRESHAMPOO MENTA HIT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31"/>
    <n v="61008252"/>
    <n v="7509546657738"/>
    <s v="CREME DENTAL COLGATE 180G TOTAL 12 ANTI TARTARO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32"/>
    <n v="61004501"/>
    <n v="7509546663012"/>
    <s v="PACK CREME DENTAL COLGATE TOTAL 12 90G 3 UN CLEAN MINT"/>
    <x v="5"/>
    <n v="1620"/>
    <s v="HIGIENE ADULTA"/>
    <s v="3306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33"/>
    <n v="61006343"/>
    <n v="7509546660226"/>
    <s v="PACK CREME DENTAL COLGATE TOTAL 12 90G 3 UN ANTI TARTARO"/>
    <x v="5"/>
    <n v="1620"/>
    <s v="HIGIENE ADULTA"/>
    <s v="3306.10.00"/>
    <s v="CX"/>
    <n v="1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34"/>
    <n v="61002045"/>
    <n v="7509546660158"/>
    <s v="AJAX FRESHAMPOO 500ML ACIDO ACET MACA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35"/>
    <n v="61003987"/>
    <n v="7509546660141"/>
    <s v="AJAX FRESHAMPOO 500ML CARVAO E HORTEL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36"/>
    <n v="61002043"/>
    <n v="7509546659855"/>
    <s v="AJAX FRESHAMPOO FUSAO 500ML CITRUS BICARBONATO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37"/>
    <n v="61002044"/>
    <n v="7509546660127"/>
    <s v="AJAX FRESHAMPOO FUSAO 1L CITRUS E BICARBONATO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38"/>
    <n v="61003988"/>
    <n v="7509546660103"/>
    <s v="AJAX FRESHAMPOO 1L CARVAO HORTELA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39"/>
    <n v="61000241"/>
    <n v="7891024078174"/>
    <s v="ESCOVA DENTALCOLGATE BAMBOO 2X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40"/>
    <s v="BR04241A"/>
    <n v="7509546653280"/>
    <s v="PACK CREME DENTAL COLGATE 180G TOTAL 12 CLEAN MINT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41"/>
    <s v="BR04239A"/>
    <n v="7891024042397"/>
    <s v="PACK ESCOVA DENTALCOLGATE TWISTER 2 PACK + 2 ESCOVA DENTALTANDY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42"/>
    <n v="61001938"/>
    <n v="7509546654072"/>
    <s v="SABONETE PALMOLIVE 200G ALOE"/>
    <x v="5"/>
    <n v="1090"/>
    <s v="CORPO"/>
    <s v="3401.11.90"/>
    <s v="CX"/>
    <n v="60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43"/>
    <n v="61001937"/>
    <n v="7509546654065"/>
    <s v="SABONETE PALMOLIVE 200G TURMALINA"/>
    <x v="5"/>
    <n v="1090"/>
    <s v="CORPO"/>
    <s v="3401.11.90"/>
    <s v="CX"/>
    <n v="60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44"/>
    <n v="61001936"/>
    <n v="7509546654058"/>
    <s v="SABONETE PALMOLIVE 200G KARITE"/>
    <x v="5"/>
    <n v="1090"/>
    <s v="CORPO"/>
    <s v="3401.11.90"/>
    <s v="CX"/>
    <n v="60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45"/>
    <n v="61002002"/>
    <n v="7509546654089"/>
    <s v="SABONETE PROTEX 200G LIMP PROFUNDA"/>
    <x v="5"/>
    <n v="1090"/>
    <s v="CORPO"/>
    <s v="3401.11.90"/>
    <s v="CX"/>
    <n v="60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46"/>
    <n v="61002003"/>
    <n v="7509546654096"/>
    <s v="SABONETE PROTEX 200G ERVA DOCE"/>
    <x v="5"/>
    <n v="1090"/>
    <s v="CORPO"/>
    <s v="3401.11.90"/>
    <s v="CX"/>
    <n v="60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47"/>
    <n v="61002005"/>
    <n v="7509546654102"/>
    <s v="SABONETE PROTEX 200G VITAMINA E"/>
    <x v="5"/>
    <n v="1090"/>
    <s v="CORPO"/>
    <s v="3401.11.90"/>
    <s v="CX"/>
    <n v="60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48"/>
    <n v="61008882"/>
    <n v="7501033205316"/>
    <s v="ESCOVA DENTALSORRISO TRIPLA 12X9"/>
    <x v="5"/>
    <n v="1620"/>
    <s v="HIGIENE ADULTA"/>
    <s v="9603.21.00"/>
    <s v="CX"/>
    <n v="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49"/>
    <s v="BR03985A"/>
    <n v="7891024039854"/>
    <s v="PACK CREME DENTAL SORRISO TRIPL LIMP COMP 70G LV 12 PG 9"/>
    <x v="5"/>
    <n v="1620"/>
    <s v="HIGIENE ADULTA"/>
    <s v="3306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50"/>
    <s v="BR04224A"/>
    <n v="7891024142240"/>
    <s v="SABONETE LIQ PALM 200ML REFIL MINIONS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51"/>
    <s v="BR04223A"/>
    <n v="7891024042236"/>
    <s v="SABONETE LIQ PALM PUMP 240ML MINIONS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52"/>
    <s v="BR04222A"/>
    <n v="7891024042229"/>
    <s v="SABONETE PALMOLIVE KIDS 85G MINIONS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53"/>
    <s v="BR04095A"/>
    <n v="7891024040959"/>
    <s v="LIMP PESADA PINHO SOL 1,75L"/>
    <x v="6"/>
    <n v="1850"/>
    <s v="LIMPADOR MULTI USO"/>
    <s v="3402.2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54"/>
    <s v="BR03513A"/>
    <n v="7891024035139"/>
    <s v="SABONETE PROTEX 85G VITAMINA E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55"/>
    <n v="61005523"/>
    <n v="7509546659107"/>
    <s v="SABONETE PALMOLIVE 85G NATURALS SENSACAO PURIF CARVAO"/>
    <x v="5"/>
    <n v="1090"/>
    <s v="CORPO"/>
    <s v="3401.11.90"/>
    <s v="CX"/>
    <n v="10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56"/>
    <n v="61005524"/>
    <n v="7509546659091"/>
    <s v="SABONETE PALMOLIVE 150G NATURAL SENSACAO PURIF CARVAO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57"/>
    <s v="BR03823A"/>
    <n v="7891024038239"/>
    <s v="SABONETE PALMOLIVE SECRETA 90G UCUUBA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58"/>
    <s v="BR03824A"/>
    <n v="7891024038246"/>
    <s v="SABONETE PALMOLIVE SECRETA 90G CASTANHA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59"/>
    <s v="BR03874A"/>
    <n v="7891024038741"/>
    <s v="CONDICIONADOR PALMOLIVE 325ML SECRETA CASTANHA"/>
    <x v="5"/>
    <n v="560"/>
    <s v="CABELOS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60"/>
    <s v="BR03870A"/>
    <n v="7891024038703"/>
    <s v="SHAMPOO PALMOLIVE 325ML SECRETA CASTANHA HIDR I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61"/>
    <s v="BR03984A"/>
    <n v="7891024039847"/>
    <s v="LAVA ROUPAS OLA 500ML COCO"/>
    <x v="6"/>
    <n v="1690"/>
    <s v="LAVA ROUPAS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62"/>
    <s v="BR03835A"/>
    <n v="7891024038352"/>
    <s v="SABONETE LIQ PALMOLIVE SECRETA 250ML UCUUBA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63"/>
    <n v="61004592"/>
    <n v="7509546656922"/>
    <s v="PACK CREME DENTAL COLGATE 60G SENSITIVE IMESCOVA DENTALORIG PACK 6"/>
    <x v="5"/>
    <n v="1620"/>
    <s v="HIGIENE ADULTA"/>
    <s v="3306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64"/>
    <n v="61006268"/>
    <n v="6920354822193"/>
    <s v="CREME DENTAL COLGATE NATURALS 90G DEF REFORCADA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65"/>
    <s v="BR04308A"/>
    <n v="6920354822223"/>
    <s v="CREME DENTAL COLGATE NATURALS 90G DETOX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66"/>
    <s v="BR03620A"/>
    <n v="7891024036204"/>
    <s v="SHAMPOO PALM KIDS REFIL NATURALS 200ML"/>
    <x v="7"/>
    <n v="3770"/>
    <s v="HIGIENE INFANTIL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67"/>
    <s v="BR03621A"/>
    <n v="7891024036211"/>
    <s v="CONDICIONADOR PALM KIDS NATURALS 200ML"/>
    <x v="7"/>
    <n v="3770"/>
    <s v="HIGIENE INFANTIL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68"/>
    <s v="BR03992A"/>
    <n v="7891024039922"/>
    <s v="CONDICIONADOR PALM KIDS CAB CACHE 200ML"/>
    <x v="7"/>
    <n v="3770"/>
    <s v="HIGIENE INFANTIL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69"/>
    <s v="BR04061A"/>
    <n v="7891024040614"/>
    <s v="PACK CREME DENTAL SORRISO 90G 3 PACK FRESHAMPOO HORT"/>
    <x v="5"/>
    <n v="1620"/>
    <s v="HIGIENE ADULTA"/>
    <s v="3306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70"/>
    <s v="BR04056A"/>
    <n v="7891024040560"/>
    <s v="ENXAGUANTE BUCAL COLGATE 250ML PLAX ICE FUSION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71"/>
    <s v="BR04110A"/>
    <n v="7891024041109"/>
    <s v="ENXAGUANTE BUCAL COLGATE 250ML PLAX ICE FUSION CLEA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72"/>
    <s v="BR03797A"/>
    <n v="7891024037973"/>
    <s v="PACK CREME DENTAL COLGATE TRIPLA ACAO L180 P140G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73"/>
    <n v="61008881"/>
    <n v="7501033205293"/>
    <s v="PACK ESCOVA DENTALCOLGATE LV12 PG 9 CLASSIC CLEAN"/>
    <x v="5"/>
    <n v="1620"/>
    <s v="HIGIENE ADULTA"/>
    <s v="9603.21.00"/>
    <s v="CX"/>
    <n v="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74"/>
    <n v="61005990"/>
    <n v="7509546659572"/>
    <s v="CREME PENT PALMOLIVE 1L CACHOS LIV COCO"/>
    <x v="5"/>
    <n v="560"/>
    <s v="CABELOS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75"/>
    <n v="61000481"/>
    <n v="7891024010617"/>
    <s v="ESCOVA DENTALTANDY 4PK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76"/>
    <s v="BR03939A"/>
    <n v="7891024039397"/>
    <s v="DISPL 120 CREME DENTAL MPA 90G+120 CREME DENTAL SDB 90G"/>
    <x v="5"/>
    <n v="1620"/>
    <s v="HIGIENE ADULTA"/>
    <s v="3306.10.00"/>
    <s v="CX"/>
    <n v="1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77"/>
    <n v="61011390"/>
    <n v="7509546668277"/>
    <s v="PACK 1 SHAMPOO PALM NAT DETOX ENERG 350ML + 1 CONDICIONADOR"/>
    <x v="5"/>
    <n v="560"/>
    <s v="CABELOS"/>
    <s v="3305.10.00"/>
    <s v="CX"/>
    <n v="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78"/>
    <n v="61009097"/>
    <n v="7509546665122"/>
    <s v="CREME PENT PALMOLIVE 300ML CUID ABSOLUTO"/>
    <x v="5"/>
    <n v="560"/>
    <s v="CABELOS"/>
    <s v="3305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79"/>
    <n v="61005986"/>
    <n v="7509546659541"/>
    <s v="CREME PENT PALMOLIVE 300ML NAT CER FORCE"/>
    <x v="5"/>
    <n v="560"/>
    <s v="CABELOS"/>
    <s v="3305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80"/>
    <n v="61005985"/>
    <n v="7509546659534"/>
    <s v="CREME PENT PALMOLIVE 300ML CACH LIV COCO"/>
    <x v="5"/>
    <n v="560"/>
    <s v="CABELOS"/>
    <s v="3305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81"/>
    <n v="61005987"/>
    <n v="7509546659558"/>
    <s v="CREME PENT PALMOLIVE 300ML KIDS"/>
    <x v="5"/>
    <n v="560"/>
    <s v="CABELOS"/>
    <s v="3305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82"/>
    <s v="BR04144A"/>
    <n v="7891024041444"/>
    <s v="PACK CREME DENTAL AJAX FRESHAMPOO LV1L PG800ML LIMAO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83"/>
    <n v="61009144"/>
    <n v="7509546665290"/>
    <s v="CREME DENTAL COLGATE LUMINOUS WHITE 50G CARVAO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84"/>
    <s v="BR04298A"/>
    <n v="7891024042984"/>
    <s v="PACK CREME DENTAL COLGATE SENSIT PRO ALIVIO 90G LV 3 PG 2"/>
    <x v="5"/>
    <n v="1620"/>
    <s v="HIGIENE ADULTA"/>
    <s v="3306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85"/>
    <n v="61008626"/>
    <n v="7509546669205"/>
    <s v="PACK ESCOVA DENTALCOLGATE GENGIVA CONFORT 2UN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86"/>
    <n v="61006912"/>
    <n v="7509546656861"/>
    <s v="PACK CREME DENTAL COLGATE TOTAL 12 50G LV 12 PG 10 TRADEPACK"/>
    <x v="5"/>
    <n v="1620"/>
    <s v="HIGIENE ADULTA"/>
    <s v="3306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87"/>
    <n v="61004731"/>
    <n v="7509546657509"/>
    <s v="CREME DENTAL SORRISO 120G EXTREMO BRANCO 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88"/>
    <s v="BR04112A"/>
    <n v="7509546077222"/>
    <s v="CREME DENTAL COLGATE 70G TOTAL 12 SAUDE VISIVEL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89"/>
    <s v="BR03788A"/>
    <n v="7891024037881"/>
    <s v="PACK SABONETE PROTEX INTIM L200ML GTS50ML SOFT FLORAL"/>
    <x v="5"/>
    <n v="1090"/>
    <s v="CORPO"/>
    <s v="3401.3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90"/>
    <s v="BR03531A"/>
    <n v="7891024035313"/>
    <s v="SABONETE PROTEX MEN 85G SPORT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91"/>
    <s v="BR03504A"/>
    <n v="7891024035047"/>
    <s v="SABONETE PROTEX 85G LIMPEZA PROFUND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92"/>
    <s v="BR04162A"/>
    <n v="7891024041628"/>
    <s v="CREME DENTAL COLGATE 90G SENSITIVE IMESCOVA DENTALBRANQ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93"/>
    <s v="BR04161A"/>
    <n v="7891024041611"/>
    <s v="CREME DENTAL COLGATE 90G SENSITIVE IMESCOVA DENTALORIG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94"/>
    <s v="BR02799A"/>
    <n v="7891024027998"/>
    <s v="ENXAGUANTE BUCAL COLGATE TOTAL 500ML ANTI-TARTARO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95"/>
    <s v="BR02870A"/>
    <n v="7891024028704"/>
    <s v="ENXAGUANTE BUCAL COLGATE TOTAL 250ML ANTI-TARTARO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96"/>
    <s v="BR03551A"/>
    <n v="7891024035511"/>
    <s v="PACK SABONETE PROTEX 85G L6 P5 LIMP PROFUNDA"/>
    <x v="5"/>
    <n v="1090"/>
    <s v="CORPO"/>
    <s v="3401.11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97"/>
    <n v="61004944"/>
    <n v="7509546657936"/>
    <s v="PACK SABONETE PROTEX 85G 6 PACK OMEGA3"/>
    <x v="5"/>
    <n v="1090"/>
    <s v="CORPO"/>
    <s v="3401.11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98"/>
    <n v="61012542"/>
    <n v="7509546669953"/>
    <s v="PACK CREME DENTAL COLGATE 180G LV15 PG12 TRIPL ACAO MENT ORIG"/>
    <x v="5"/>
    <n v="1620"/>
    <s v="HIGIENE ADULTA"/>
    <s v="3306.10.00"/>
    <s v="CX"/>
    <n v="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799"/>
    <n v="61002195"/>
    <n v="7891024021590"/>
    <s v="ESCOVA DENTALCOLGATE ULTRA SOFT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00"/>
    <n v="61000240"/>
    <n v="7891024078167"/>
    <s v="ESCOVA DENTALCOLGATE BAMBOO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01"/>
    <s v="BR04129A"/>
    <n v="7891024041291"/>
    <s v="AJAX FRESHAMPOO 500ML CITRONELA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02"/>
    <s v="BR04125A"/>
    <n v="7891024041253"/>
    <s v="AJAX FRESHAMPOO 1L CITRONELA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03"/>
    <s v="BR03507A"/>
    <n v="7891024035078"/>
    <s v="SABONETE PROTEX 85G CREAM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04"/>
    <s v="BR03521A"/>
    <n v="7891024035214"/>
    <s v="SABONETE PROTEX 85G MACADAMIA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05"/>
    <s v="BR03532A"/>
    <n v="7891024035320"/>
    <s v="SABONETE PROTEX MEN 85G 3 EM 1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06"/>
    <s v="BR03499A"/>
    <n v="7891024034996"/>
    <s v="SABONETE PROTEX 85G BALANCE SAUDAVE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07"/>
    <s v="BR03519A"/>
    <n v="7891024035191"/>
    <s v="SABONETE PROTEX 85G COMPLETE 12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08"/>
    <s v="BR03881A"/>
    <n v="7891024038819"/>
    <s v="SABONETE PROTEX 85G ERVA DOCE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09"/>
    <s v="BR03491A"/>
    <n v="7891024034910"/>
    <s v="SABONETE PROTEX 85G AVEIA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10"/>
    <s v="BR03520A"/>
    <n v="7891024035207"/>
    <s v="SABONETE PROTEX 85G OMEGA 3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11"/>
    <s v="BR03496A"/>
    <n v="7891024034965"/>
    <s v="SABONETE PROTEX 85G PROPOLIS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12"/>
    <s v="BR03494A"/>
    <n v="7891024034941"/>
    <s v="SABONETE PROTEX 85G SUAVE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13"/>
    <n v="61000042"/>
    <n v="7891024000427"/>
    <s v="GEL DENTALCOLGATE 60G TEEN TITANS GO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14"/>
    <s v="BR04342A"/>
    <n v="7891024043424"/>
    <s v="DISPL 120 CREME DENTAL MPA 90G +120 CREME DENTAL COLG TRIP 90G"/>
    <x v="5"/>
    <n v="1620"/>
    <s v="HIGIENE ADULTA"/>
    <s v="3306.10.00"/>
    <s v="CX"/>
    <n v="240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15"/>
    <s v="BR03489A"/>
    <n v="7891024034897"/>
    <s v="SABONETE PALM NUTRIMILK 85G REGULAR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16"/>
    <s v="VN01287A"/>
    <n v="7891024312872"/>
    <s v="PACK ESCOVA DENTALCOLGATE CARTELA 6 UN CLASSIC CLEAN"/>
    <x v="5"/>
    <n v="1620"/>
    <s v="HIGIENE ADULTA"/>
    <s v="9603.21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17"/>
    <n v="61006233"/>
    <n v="6920354824395"/>
    <s v="CREME DENTAL COLGATE NATURALS 90G CARVAO EXT PUR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18"/>
    <s v="BR04190A"/>
    <n v="7891528041902"/>
    <s v="GEL DENTALSORRISO KIDS 50G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19"/>
    <s v="CN07592A"/>
    <n v="6920354824388"/>
    <s v="CREME DENTAL COLGATE 40G NATURAL EXTRACT PURIFICANTE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20"/>
    <n v="61005921"/>
    <n v="7509546659411"/>
    <s v="SUPER CONDICIONADOR PALMOLIVE NATURALS 170ML VITAMINA B"/>
    <x v="5"/>
    <n v="560"/>
    <s v="CABELOS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21"/>
    <n v="61005922"/>
    <n v="7509546659428"/>
    <s v="SUPER CONDICIONADOR PALMOLIVE NATURALS 170ML VITAMINA C"/>
    <x v="5"/>
    <n v="560"/>
    <s v="CABELOS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22"/>
    <n v="61006671"/>
    <n v="7509546661025"/>
    <s v="AJAX CONCENTRADO NATURALS 500ML EUCALIPTO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23"/>
    <n v="61007791"/>
    <n v="7509546662763"/>
    <s v="AJAX CONCENTRADO NATURALS 1L EUCALIPTO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24"/>
    <n v="61007793"/>
    <n v="7509546662787"/>
    <s v="LAVA ROUPAS OLA ESPEC NATURALS 1L AGUA DE ROSAS"/>
    <x v="6"/>
    <n v="1690"/>
    <s v="LAVA ROUPAS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25"/>
    <n v="61010539"/>
    <n v="7509546667638"/>
    <s v="CREME DENTAL SORRISO 120G TRIPLA LIMPEZA COMPLETA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26"/>
    <n v="61007946"/>
    <n v="7509546663067"/>
    <s v="PACK 2 ESCOVA DENTALTANDY + 2 CREME DENTAL TANDY 50G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27"/>
    <s v="BR04031A"/>
    <n v="7891024040317"/>
    <s v="LAVA ROUPAS OLA 500ML SPORTS"/>
    <x v="6"/>
    <n v="1690"/>
    <s v="LAVA ROUPAS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28"/>
    <s v="BR03975A"/>
    <n v="7891024039755"/>
    <s v="SABONETE LIQ REFIL PROTEX 200ML OLIVA"/>
    <x v="5"/>
    <n v="1090"/>
    <s v="CORPO"/>
    <s v="3401.3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29"/>
    <s v="BR04011A"/>
    <n v="7891024040119"/>
    <s v="SABONETE LIQ PALM 120ML REFIL CAMELIA"/>
    <x v="5"/>
    <n v="1090"/>
    <s v="CORPO"/>
    <s v="3401.3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30"/>
    <s v="BR04012A"/>
    <n v="7891024040126"/>
    <s v="SABONETE LIQ PALM 120ML REFIL JASMIN"/>
    <x v="5"/>
    <n v="1090"/>
    <s v="CORPO"/>
    <s v="3401.3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31"/>
    <s v="BR04010A"/>
    <n v="7891024040102"/>
    <s v="SABONETE LIQ REFIL PROTEX 120ML VITAMINA E"/>
    <x v="5"/>
    <n v="1090"/>
    <s v="CORPO"/>
    <s v="3401.3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32"/>
    <s v="CN07300A"/>
    <n v="7891024073001"/>
    <s v="PACK ESCOVA DENTALCOLGATE SMILES 6 BATMAN MULHER 2 PACK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33"/>
    <n v="61004189"/>
    <n v="7509546659381"/>
    <s v="CREME DENTAL COLGATE TRIPLA AÇÃO 120G XTRA WHITE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34"/>
    <n v="61006482"/>
    <n v="7891024039281"/>
    <s v="PACK CREME DENTAL COLGATE TRIPLA AÇÃO 7OG 3 PACK XTRA WHITE"/>
    <x v="5"/>
    <n v="1620"/>
    <s v="HIGIENE ADULTA"/>
    <s v="3306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35"/>
    <s v="BR03805A"/>
    <n v="7891024005064"/>
    <s v="CREME DENTAL COLGATE 140 LUMINOUS WHITE BRI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36"/>
    <s v="BR04231A"/>
    <n v="7891024042311"/>
    <s v="SHAMPOO PALMOLIVE 350ML CACH LIV COCO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37"/>
    <s v="BR04232A"/>
    <n v="7891024042328"/>
    <s v="CONDICIONADOR PALMOLIVE 350ML CACH LIV COCO"/>
    <x v="5"/>
    <n v="560"/>
    <s v="CABELOS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38"/>
    <s v="BR04302A"/>
    <n v="7509546655017"/>
    <s v="SABONETE PROTEX BABY 85G PROTEC DELICADA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39"/>
    <n v="61002239"/>
    <n v="7509546654874"/>
    <s v="PACK SABONETE PROTEX BABY 85G PACK 3 PROT DELICADA"/>
    <x v="5"/>
    <n v="1090"/>
    <s v="CORPO"/>
    <s v="3401.11.9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40"/>
    <n v="61003921"/>
    <n v="7509546656670"/>
    <s v="SABONETE LIQ PROTEX BABY 200ML PROT DELI CABECA AOS PES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41"/>
    <n v="61002229"/>
    <n v="7509546656465"/>
    <s v="SABONETE LIQ PROTEX BABY 400ML PROT DELICADA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42"/>
    <s v="BR04331A"/>
    <n v="7509546653587"/>
    <s v="SABONETE LIQ PROTEX BABY 180ML REFIL PROT DELICADA"/>
    <x v="5"/>
    <n v="1090"/>
    <s v="CORPO"/>
    <s v="3401.3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43"/>
    <n v="61007478"/>
    <n v="7509546662022"/>
    <s v="SABONETE LIQ PROTEX BABY 380ML REFIL PROT DELICADA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44"/>
    <s v="MX06206A"/>
    <n v="7509546079400"/>
    <s v="GEL DENTALCOLGATE SMILES 100G BATI MULHE"/>
    <x v="5"/>
    <n v="1620"/>
    <s v="HIGIENE ADULTA"/>
    <s v="3306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45"/>
    <s v="CN07310A"/>
    <n v="7702010130755"/>
    <s v="ESCOVA DENTALCOLGATE SMILES 2-5 ANOS 2PK MINIONS"/>
    <x v="7"/>
    <n v="3770"/>
    <s v="HIGIENE INFANTIL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46"/>
    <s v="CN07338A"/>
    <n v="7702010130762"/>
    <s v="ESCOVA DENTALCOLGATE SMILES 2-5 ANOS 2PK BARBIE"/>
    <x v="7"/>
    <n v="3770"/>
    <s v="HIGIENE INFANTIL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47"/>
    <s v="CN07301A"/>
    <n v="7891024073018"/>
    <s v="ESCOVA DENTALCOLG SLIMSOFT ADVANCE CAB CO 3PK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48"/>
    <s v="BR04205A"/>
    <n v="7891024042052"/>
    <s v="SABONETE PALMOLIVE SECRETA 90G PITAYA"/>
    <x v="5"/>
    <n v="1090"/>
    <s v="CORP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49"/>
    <s v="BR04206A"/>
    <n v="7891024042069"/>
    <s v="SABONETE LIQ PALMOLIVE SECRETA 250ML PITAYA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50"/>
    <s v="BR04198A"/>
    <n v="7891024041987"/>
    <s v="SHAMPOO PALMOLIVE 325ML SECRETA PITAYA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51"/>
    <s v="BR03441A"/>
    <n v="7891024034415"/>
    <s v="LAVA ROUPAS OLA 1L CORES ESCURAS"/>
    <x v="6"/>
    <n v="1690"/>
    <s v="LAVA ROUPAS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52"/>
    <s v="BR03715A"/>
    <n v="7891024037157"/>
    <s v="LIMP PESADA PINHO SOL 500ML EUCALIPTO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53"/>
    <s v="BR03988A"/>
    <n v="7891024039885"/>
    <s v="LIMP PESADA PINHO SOL 1L EUCALIPTO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54"/>
    <s v="BR03734A"/>
    <n v="7891024037348"/>
    <s v="SABONETE PROTEX INTIMO 85G DELICATE CARE"/>
    <x v="5"/>
    <n v="1150"/>
    <s v="CUIDADO INTIM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55"/>
    <s v="BR03735A"/>
    <n v="7891024037355"/>
    <s v="SABONETE PROTEX INTIMO 85G FRESHAMPOOEQUILIBRIU"/>
    <x v="5"/>
    <n v="1150"/>
    <s v="CUIDADO INTIMO"/>
    <s v="3401.11.9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56"/>
    <s v="BR04251A"/>
    <n v="7891024042519"/>
    <s v="PACK CREME DENTAL COLGATE MPA 180G L15 P12"/>
    <x v="5"/>
    <n v="1620"/>
    <s v="HIGIENE ADULTA"/>
    <s v="3306.10.00"/>
    <s v="CX"/>
    <n v="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57"/>
    <n v="61009179"/>
    <n v="7509546651040"/>
    <s v="CREME DENTAL COLGATE 70G LUMINOUS WHITE CARVAO ATIVADO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58"/>
    <n v="61003922"/>
    <n v="7509546656793"/>
    <s v="LOCAO HIDRAT PROTEX BABY 200ML PROT DELICADA"/>
    <x v="7"/>
    <n v="3770"/>
    <s v="HIGIENE INFANTIL"/>
    <s v="3304.99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59"/>
    <s v="BR04296A"/>
    <n v="7891024042960"/>
    <s v="LENCOS UMESCOVA DENTALPROTEX BABY 48UN PROT DELICADA"/>
    <x v="7"/>
    <n v="3770"/>
    <s v="HIGIENE INFANTIL"/>
    <s v="3401.11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60"/>
    <n v="61002905"/>
    <n v="7509546657240"/>
    <s v="ESCOVA DENTALCOLGATE SLIM SOFT BLACK PACK 4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61"/>
    <n v="61009934"/>
    <n v="7509546666983"/>
    <s v="ENXAGUANTE BUCAL COLGATE LUMINOUS WHITE 500 ML CARVAO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62"/>
    <s v="BR03758A"/>
    <n v="7891024037584"/>
    <s v="PACK CREME DENTAL COLGATE 50G SENSITIVE L3 PG2 ORIGINAL"/>
    <x v="5"/>
    <n v="1620"/>
    <s v="HIGIENE ADULTA"/>
    <s v="3306.10.00"/>
    <s v="CX"/>
    <n v="20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63"/>
    <n v="61000227"/>
    <n v="7509546074382"/>
    <s v="ESCOVA DENTALCOLGATE 360 LUMINOUS 3 PACK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64"/>
    <n v="61000474"/>
    <n v="7509546067858"/>
    <s v="ESCOVA DENTALCOLGATE TRIPLA ACAO 4PACK"/>
    <x v="5"/>
    <n v="1620"/>
    <s v="HIGIENE ADULTA"/>
    <s v="9603.21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65"/>
    <s v="BR03712A"/>
    <n v="7891024037126"/>
    <s v="PACK ENXAGUANTE BUCAL COLG CLEAN MINT 500ML GTS TOTAL12 90G"/>
    <x v="5"/>
    <n v="1620"/>
    <s v="HIGIENE ADULTA"/>
    <s v="3306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66"/>
    <n v="61009201"/>
    <n v="7509546665306"/>
    <s v="CREME DENTAL COLGATE 140G LUMINOUS WHITE CARVAO ATIVADO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67"/>
    <s v="BR04159A"/>
    <n v="7891528041599"/>
    <s v="GEL DENTALSORRISO 140G FRESHAMPOO MENTHOL IMPACT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68"/>
    <s v="BR04160A"/>
    <n v="7891528041605"/>
    <s v="GEL DENTALSORRISO 140G FRESHAMPOO HORTELA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69"/>
    <s v="BR04290A"/>
    <n v="7891024042908"/>
    <s v="SHAMPOO PALMOLIVE 350ML DETOX"/>
    <x v="5"/>
    <n v="560"/>
    <s v="CABELOS"/>
    <s v="3305.1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70"/>
    <s v="BR04291A"/>
    <n v="7891024042915"/>
    <s v="CONDICIONADOR PALMOLIVE 350ML DETOX"/>
    <x v="5"/>
    <n v="560"/>
    <s v="CABELOS"/>
    <s v="3305.90.0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71"/>
    <s v="BR04294A"/>
    <n v="7891528042947"/>
    <s v="DISPL 120 CREME DENTAL TRIPLA +120 CREME DENTAL SDB 90G"/>
    <x v="5"/>
    <n v="1620"/>
    <s v="HIGIENE ADULTA"/>
    <s v="3306.10.00"/>
    <s v="CX"/>
    <n v="1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72"/>
    <s v="BR04103A"/>
    <n v="7891024041031"/>
    <s v="AJAX MULTIUSO 500 ML LAVANDA E MENTA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73"/>
    <s v="BR04106A"/>
    <n v="7891024041062"/>
    <s v="AJAX MULTIUSO 500 ML EUC E MAC VERDE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74"/>
    <s v="BR04228A"/>
    <n v="7891024042281"/>
    <s v="AJAX MULTIUSO 500 ML CITRUS E FLORES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75"/>
    <s v="BR04229A"/>
    <n v="7891024042298"/>
    <s v="AJAX MULTIUSO 500 ML FRUTA VERMELHAS"/>
    <x v="6"/>
    <n v="1850"/>
    <s v="LIMPADOR MULTI USO"/>
    <s v="3402.2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76"/>
    <n v="61013933"/>
    <n v="7509546670898"/>
    <s v="PACK CREME DENTAL COLGATE 180G MPA PRECO ESPEC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77"/>
    <n v="61016881"/>
    <n v="7509546673141"/>
    <s v="ESCOVA DENTALCOLGATE EXTRA CLEAN MEDIA 4 UN"/>
    <x v="5"/>
    <n v="1620"/>
    <s v="HIGIENE ADULTA"/>
    <s v="9603.21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78"/>
    <n v="61005984"/>
    <n v="7509546659527"/>
    <s v="CREME PENT PALMOLIVE 300ML CACH LIV BABOSA"/>
    <x v="5"/>
    <n v="560"/>
    <s v="CABELOS"/>
    <s v="3305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79"/>
    <n v="61014890"/>
    <n v="7509546671550"/>
    <s v="CREME DENTAL COLGATE SENSIT 90G PRO ALIV IMESCOVA DENTALGENGIVA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80"/>
    <n v="61015397"/>
    <n v="7509546672021"/>
    <s v="CREME DENTAL SORRISO 120G DENTES BRANCOS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81"/>
    <n v="61009186"/>
    <n v="7509546665238"/>
    <s v="CREME DENTAL COLGATE 70G ZERO KIDS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82"/>
    <n v="61009183"/>
    <n v="7509546665320"/>
    <s v="CREME DENTAL COLGATE 90G ZERO ADULTO HORTELA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83"/>
    <n v="61009184"/>
    <n v="7509546665443"/>
    <s v="CREME DENTAL COLGATE 90G ZERO ADULTO MENTA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84"/>
    <n v="61015257"/>
    <n v="7509546671802"/>
    <s v="CREME DENTAL SORRISO TROPICAL 120G CITRUS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85"/>
    <n v="61015261"/>
    <n v="7509546671871"/>
    <s v="CREME DENTAL SORRISO TROPICAL 120G MIX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86"/>
    <n v="61016989"/>
    <n v="7509546673288"/>
    <s v="PACK CREME DENTAL COLGATE 90G TOTAL 12 3UN GENG REFORCADA"/>
    <x v="5"/>
    <n v="1620"/>
    <s v="HIGIENE ADULTA"/>
    <s v="3306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87"/>
    <n v="61019420"/>
    <n v="7509546675138"/>
    <s v="CREME DENTAL SORRISO 90G CARVAO"/>
    <x v="5"/>
    <n v="1620"/>
    <s v="HIGIENE ADULTA"/>
    <s v="3306.10.00"/>
    <s v="CX"/>
    <n v="7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88"/>
    <n v="61014085"/>
    <n v="7509546670935"/>
    <s v="CREME DENTAL COLGATE LUMINOUS WHITE 70G MANCHAS VINHO"/>
    <x v="5"/>
    <n v="1620"/>
    <s v="HIGIENE ADULTA"/>
    <s v="3306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89"/>
    <n v="61014086"/>
    <n v="7509546670942"/>
    <s v="CREME DENTAL COLGATE LUMINOUS WHITE 70G MANCHAS CAFE"/>
    <x v="5"/>
    <n v="1620"/>
    <s v="HIGIENE ADULTA"/>
    <s v="3306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90"/>
    <n v="61013977"/>
    <n v="7509546671086"/>
    <s v="CREME DENTAL COLGATE 90G NATURAL EXTRACT CURCUMA"/>
    <x v="5"/>
    <n v="1620"/>
    <s v="HIGIENE ADULTA"/>
    <s v="3306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91"/>
    <n v="61009804"/>
    <n v="7509546666426"/>
    <s v="CREME DENTAL COLGATE 50% ZERO TODDLER"/>
    <x v="5"/>
    <n v="1620"/>
    <s v="HIGIENE ADULTA"/>
    <s v="3306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92"/>
    <n v="61010943"/>
    <n v="7509546667966"/>
    <s v="SABONETE LIQ PALM NATURALS 400ML PUMP SUAV DEL JASMIM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93"/>
    <n v="61010943"/>
    <n v="7509546667973"/>
    <s v="SABONETE LIQ PALM NATURALS 400ML PUMP OL NUTR CAMELIA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94"/>
    <n v="61009541"/>
    <n v="7509546665993"/>
    <s v="SABONETE LIQ PROTEX 220ML PUMP LIMP PROFUNDA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95"/>
    <n v="61009542"/>
    <n v="7509546666006"/>
    <s v="SABONETE LIQ PROTEX 220ML PUMP VITAMINA E"/>
    <x v="5"/>
    <n v="1090"/>
    <s v="CORPO"/>
    <s v="3401.3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96"/>
    <n v="61006590"/>
    <n v="7509546660981"/>
    <s v="PACK SABONETE PALMOLIVE 85G NAT SENS 6 UN PURIF CARVAO"/>
    <x v="5"/>
    <n v="1090"/>
    <s v="CORPO"/>
    <s v="3401.11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97"/>
    <s v="1286785 / 2038945"/>
    <n v="7898941911034"/>
    <s v="SUSTAGEN 400G CHOCOLATE"/>
    <x v="7"/>
    <n v="3610"/>
    <s v="ALIMENTAÇAO"/>
    <s v="2106.90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98"/>
    <s v="1274662 / 2038943"/>
    <n v="7898941911010"/>
    <s v="SUSTAGEN 400G BANANA"/>
    <x v="7"/>
    <n v="3610"/>
    <s v="ALIMENTAÇAO"/>
    <s v="2106.90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899"/>
    <s v="1286789 / 2038944"/>
    <n v="7898941911027"/>
    <s v="SUSTAGEN 400G BAUNILHA"/>
    <x v="7"/>
    <n v="3610"/>
    <s v="ALIMENTAÇAO"/>
    <s v="2106.90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00"/>
    <s v="1286786 / 2038946"/>
    <n v="7898941911041"/>
    <s v="SUSTAGEN 400G MORANGO"/>
    <x v="7"/>
    <n v="3610"/>
    <s v="ALIMENTAÇAO"/>
    <s v="2106.90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01"/>
    <n v="1274656"/>
    <n v="7898941911065"/>
    <s v="SUSTAGEN KIDS 380G CHOCOLATE"/>
    <x v="7"/>
    <n v="3610"/>
    <s v="ALIMENTAÇAO"/>
    <s v="2106.90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02"/>
    <s v="1274653/1279543"/>
    <n v="7898941911058"/>
    <s v="SUSTAGEN KIDS 380G BAUNILHA"/>
    <x v="7"/>
    <n v="3610"/>
    <s v="ALIMENTAÇAO"/>
    <s v="2106.90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03"/>
    <n v="1274462"/>
    <n v="7898941911072"/>
    <s v="SUSTAGEN KIDS 380G MORANGO"/>
    <x v="7"/>
    <n v="3610"/>
    <s v="ALIMENTAÇAO"/>
    <s v="2106.90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04"/>
    <s v="2032306/2042895"/>
    <n v="7898941911102"/>
    <s v="SUSTAGEN KIDS 190G SACHE NOVO CX 48 CHOCOLATE"/>
    <x v="7"/>
    <n v="3610"/>
    <s v="ALIMENTAÇAO"/>
    <s v="2106.90.9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05"/>
    <s v="2032307/2042920"/>
    <n v="7898941911287"/>
    <s v="SUSTAGEN KIDS 190G SACHE NOVO CX 48 MORANGO"/>
    <x v="7"/>
    <n v="3610"/>
    <s v="ALIMENTAÇAO"/>
    <s v="2106.90.9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06"/>
    <s v="2032310/2042923"/>
    <n v="7898941911270"/>
    <s v="SUSTAGEN KIDS 190G SACHE NOVO CX 48 BAUNILHA"/>
    <x v="7"/>
    <n v="3610"/>
    <s v="ALIMENTAÇAO"/>
    <s v="2106.90.9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07"/>
    <s v="2038016/2043225"/>
    <n v="7898941911898"/>
    <s v="SUSTAGEN KIDS 380G 50% DESC/2º CHOCOLATE"/>
    <x v="7"/>
    <n v="3610"/>
    <s v="ALIMENTAÇAO"/>
    <s v="2106.9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08"/>
    <s v="2038014/2043226"/>
    <n v="7898941911904"/>
    <s v="SUSTAGEN KIDS 380G 50% DESC/2º MORANGO"/>
    <x v="7"/>
    <n v="3610"/>
    <s v="ALIMENTAÇAO"/>
    <s v="2106.9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09"/>
    <s v="2038015/2043224"/>
    <n v="7898941911911"/>
    <s v="SUSTAGEN KIDS 380G 50% DESC/2º BAUNILHA"/>
    <x v="7"/>
    <n v="3610"/>
    <s v="ALIMENTAÇAO"/>
    <s v="2106.9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10"/>
    <n v="2028281"/>
    <n v="7898941911867"/>
    <s v="ENFAMIL PREMIUM 1 800G"/>
    <x v="7"/>
    <n v="3610"/>
    <s v="ALIMENTAÇAO"/>
    <s v="1901.1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11"/>
    <n v="2028280"/>
    <n v="7898941911850"/>
    <s v="ENFAMIL PREMIUM 2 800G PRO EVOLUT"/>
    <x v="7"/>
    <n v="3610"/>
    <s v="ALIMENTAÇAO"/>
    <s v="1901.1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12"/>
    <n v="2040572"/>
    <n v="7898941912055"/>
    <s v="SUSTAGEN 400G 50% DESC/2º BAUNILHA"/>
    <x v="7"/>
    <n v="3610"/>
    <s v="ALIMENTAÇAO"/>
    <s v="2106.9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13"/>
    <n v="2040573"/>
    <n v="7898941912048"/>
    <s v="SUSTAGEN 400G 50% DESC/2º CHOCOLATE"/>
    <x v="7"/>
    <n v="3610"/>
    <s v="ALIMENTAÇAO"/>
    <s v="2106.9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14"/>
    <n v="2040574"/>
    <n v="7898941912031"/>
    <s v="SUSTAGEN 400G 50% DESC/2º MORANGO"/>
    <x v="7"/>
    <n v="3610"/>
    <s v="ALIMENTAÇAO"/>
    <s v="2106.9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15"/>
    <n v="2024389"/>
    <n v="7898941911799"/>
    <s v="ENFAMIL ENFACARE 363G"/>
    <x v="7"/>
    <n v="3610"/>
    <s v="ALIMENTAÇAO"/>
    <s v="1901.1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16"/>
    <n v="2027973"/>
    <n v="7898941911843"/>
    <s v="ENFAMIL GENTLEASE PREMIUM 800G"/>
    <x v="7"/>
    <n v="3610"/>
    <s v="ALIMENTAÇAO"/>
    <s v="1901.1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17"/>
    <n v="2043523"/>
    <n v="7898941912390"/>
    <s v="SUSTAGEN KIDS L700G P500G CHOCOLATE"/>
    <x v="7"/>
    <n v="3610"/>
    <s v="ALIMENTAÇAO"/>
    <s v="2106.90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18"/>
    <n v="3150088"/>
    <n v="7898941912734"/>
    <s v="ENFANUTRI PROEVOLUT 800G"/>
    <x v="7"/>
    <n v="3610"/>
    <s v="ALIMENTAÇAO"/>
    <s v="1901.1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19"/>
    <n v="2027972"/>
    <n v="7898941911836"/>
    <s v="ENFAMIL PREMIUM A.R. 800G"/>
    <x v="7"/>
    <n v="3610"/>
    <s v="ALIMENTAÇAO"/>
    <s v="1901.1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20"/>
    <n v="3179313"/>
    <n v="7898941913021"/>
    <s v="SUSTAGEN KIDS 380G 30% DESC/2° BAUNILHA"/>
    <x v="7"/>
    <n v="3610"/>
    <s v="ALIMENTAÇAO"/>
    <s v="2106.9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21"/>
    <n v="3179311"/>
    <n v="7898941912970"/>
    <s v="SUSTAGEN KIDS 380G 30% DESC/2° CHOCOLATE"/>
    <x v="7"/>
    <n v="3610"/>
    <s v="ALIMENTAÇAO"/>
    <s v="2106.9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22"/>
    <n v="3179312"/>
    <n v="7898941912987"/>
    <s v="SUSTAGEN KIDS 380G 30% DESC/2° MORANGO"/>
    <x v="7"/>
    <n v="3610"/>
    <s v="ALIMENTAÇAO"/>
    <s v="2106.90.90"/>
    <s v="CX"/>
    <n v="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23"/>
    <n v="2043522"/>
    <n v="7898941912383"/>
    <s v="SUSTAGEN KIDS L700G P500G BAUNILHA"/>
    <x v="7"/>
    <n v="3610"/>
    <s v="ALIMENTAÇAO"/>
    <s v="2106.90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24"/>
    <n v="3121796"/>
    <n v="7898941912635"/>
    <s v="SUSTAGEN FIT 370G SEM SABONETEOR"/>
    <x v="7"/>
    <n v="3610"/>
    <s v="ALIMENTAÇAO"/>
    <s v="2106.90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25"/>
    <n v="3121799"/>
    <n v="7898941912642"/>
    <s v="SUSTAGEN FIT 370G BAUNILHA"/>
    <x v="7"/>
    <n v="3610"/>
    <s v="ALIMENTAÇAO"/>
    <s v="2106.90.9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26"/>
    <s v="91322/91299"/>
    <n v="7891035910944"/>
    <s v="VEET CREME CORPORAL PELE DELICADA 100ML"/>
    <x v="5"/>
    <n v="1180"/>
    <s v="DEPILAÇAO"/>
    <s v="3307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27"/>
    <n v="91321"/>
    <n v="7891035910043"/>
    <s v="VEET CREME CORPORAL PELE NORMAL 100ML"/>
    <x v="5"/>
    <n v="1180"/>
    <s v="DEPILAÇAO"/>
    <s v="3307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28"/>
    <s v="91220/3032773"/>
    <n v="7891035912207"/>
    <s v="VEET CERA CORPORAL PELE NORMAL 12 FOLHAS"/>
    <x v="5"/>
    <n v="1180"/>
    <s v="DEPILAÇAO"/>
    <s v="3307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29"/>
    <s v="91240/3032771"/>
    <n v="7891035912405"/>
    <s v="VEET CERA FACIAL PELE NORMAL E SECA 12 FOLHAS"/>
    <x v="5"/>
    <n v="1180"/>
    <s v="DEPILAÇAO"/>
    <s v="3307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30"/>
    <s v="91281/3032770"/>
    <n v="7891035912818"/>
    <s v="VEET CERA FACIAL PELE DELICADA 12 FOLHAS"/>
    <x v="5"/>
    <n v="1180"/>
    <s v="DEPILAÇAO"/>
    <s v="3307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31"/>
    <s v="91280/3032772"/>
    <n v="7891035912801"/>
    <s v="VEET CERA CORPORAL PELE DELICADA 12 FOLHAS"/>
    <x v="5"/>
    <n v="1180"/>
    <s v="DEPILAÇAO"/>
    <s v="3307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32"/>
    <s v="91175/3035503"/>
    <n v="7891035911750"/>
    <s v="VEET CREME FACIAL 40ML"/>
    <x v="5"/>
    <n v="1180"/>
    <s v="DEPILAÇAO"/>
    <s v="3307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33"/>
    <n v="91314"/>
    <n v="7891035913143"/>
    <s v="VEET CREME PAPAIA 100ML"/>
    <x v="5"/>
    <n v="1180"/>
    <s v="DEPILAÇAO"/>
    <s v="3307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34"/>
    <s v="91310/3035502"/>
    <n v="7891035913105"/>
    <s v="VEET CREME FOR MEN 180ML"/>
    <x v="5"/>
    <n v="1180"/>
    <s v="DEPILAÇAO"/>
    <s v="3307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35"/>
    <n v="91313"/>
    <n v="7891035913136"/>
    <s v="VEET CREME CAMELIA 100ML"/>
    <x v="5"/>
    <n v="1180"/>
    <s v="DEPILAÇAO"/>
    <s v="3307.9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36"/>
    <n v="3076540"/>
    <n v="7896222717788"/>
    <s v="OLLA L8 P6 CLASSICA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37"/>
    <n v="3070818"/>
    <n v="7896222718846"/>
    <s v="OLLA L8 P6 SENSITIVE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38"/>
    <n v="3076542"/>
    <n v="7896222716262"/>
    <s v="OLLA 6UN CLASSICA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39"/>
    <n v="3084071"/>
    <n v="7896222720535"/>
    <s v="JONTEX GEL LUBRIFICANTE 100G NEUTRO"/>
    <x v="5"/>
    <n v="1150"/>
    <s v="CUIDADO INTIMO"/>
    <s v="3006.7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40"/>
    <n v="3084072"/>
    <n v="7896222720764"/>
    <s v="JONTEX GEL LUBRIFICANTE 50G CEREJA"/>
    <x v="5"/>
    <n v="1150"/>
    <s v="CUIDADO INTIMO"/>
    <s v="3006.7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41"/>
    <n v="3070835"/>
    <n v="7896222720566"/>
    <s v="JONTEX L8P6 TRADICIONAL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42"/>
    <n v="3041142"/>
    <n v="7896222718808"/>
    <s v="OLLA 6UN ICE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43"/>
    <n v="3070812"/>
    <n v="7896222717962"/>
    <s v="OLLA 6UN SENSITIVE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44"/>
    <n v="3041120"/>
    <n v="7896222716514"/>
    <s v="OLLA GEL BASICO 50G BISNAGA"/>
    <x v="5"/>
    <n v="1150"/>
    <s v="CUIDADO INTIMO"/>
    <s v="3006.7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45"/>
    <n v="3076742"/>
    <n v="7896222717368"/>
    <s v="OLLA CLASSICA DP12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46"/>
    <n v="3041046"/>
    <n v="7896222720269"/>
    <s v="JONTEX 6UN SENSATION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47"/>
    <n v="3041153"/>
    <n v="7896222718730"/>
    <s v="OLLA 12UN CLASSICA"/>
    <x v="5"/>
    <n v="1150"/>
    <s v="CUIDADO INTIMO"/>
    <s v="4014.1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48"/>
    <n v="3075274"/>
    <n v="7896222720016"/>
    <s v="JONTEX 6UN SENSITIVE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49"/>
    <n v="3070832"/>
    <n v="7896222720382"/>
    <s v="JONTEX 6UN MARATHON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50"/>
    <n v="3075273"/>
    <n v="7896222720009"/>
    <s v="JONTEX 3UN SENSITIVE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51"/>
    <n v="3070833"/>
    <n v="7896222720306"/>
    <s v="JONTEX 3UN MARATHON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52"/>
    <s v="3041103/ 3070821"/>
    <n v="7896222720085"/>
    <s v="JONTEX DP12 TRADICIONAL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53"/>
    <n v="3070819"/>
    <n v="7896222720047"/>
    <s v="JONTEX 6UN TRADICIONAL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54"/>
    <n v="3041098"/>
    <n v="7896222720115"/>
    <s v="JONTEX DP12 CONFORT PLUS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55"/>
    <n v="3075271"/>
    <n v="7896222720092"/>
    <s v="JONTEX DP12 SENSITIVE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56"/>
    <n v="3070820"/>
    <n v="7896222720030"/>
    <s v="JONTEX 3UN TRADICIONAL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57"/>
    <n v="3076739"/>
    <n v="7896222720429"/>
    <s v="JONTEX 3UN XL LUBRIF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58"/>
    <n v="3076538"/>
    <n v="7896222716279"/>
    <s v="OLLA 3UN CLASSICA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59"/>
    <n v="3076544"/>
    <n v="7896222717931"/>
    <s v="OLLA 3UN. LARGE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60"/>
    <n v="3070817"/>
    <n v="7896222717948"/>
    <s v="OLLA 3UN SENSITIVE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61"/>
    <n v="3099148"/>
    <n v="7896222716453"/>
    <s v="OLLA 3UN MORANGO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62"/>
    <n v="3041155"/>
    <n v="7896222717771"/>
    <s v="OLLA GEL BASICO 5G SACHE"/>
    <x v="5"/>
    <n v="1150"/>
    <s v="CUIDADO INTIMO"/>
    <s v="3006.7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63"/>
    <n v="3076736"/>
    <n v="7896222720344"/>
    <s v="JONTEX 6UN XL SENSITIVE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64"/>
    <n v="3041148"/>
    <n v="7896222718778"/>
    <s v="OLLA 3 UN ICE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65"/>
    <n v="3076737"/>
    <n v="7896222720368"/>
    <s v="JONTEX 6UN XL LUBRIF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66"/>
    <n v="3041038"/>
    <n v="7896222720528"/>
    <s v="JONTEX GEL LUBRIFICANTE 50G NEUTRO"/>
    <x v="5"/>
    <n v="1150"/>
    <s v="CUIDADO INTIMO"/>
    <s v="3006.7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67"/>
    <n v="3041138"/>
    <n v="7896222717955"/>
    <s v="OLLA 6UN LARGE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68"/>
    <n v="3081104"/>
    <n v="7896222720221"/>
    <s v="JONTEX 6 UN CONFORT PLUS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69"/>
    <n v="3041052"/>
    <n v="7896222720054"/>
    <s v="JONTEX 3UN. ULTRA RESIST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70"/>
    <n v="3041053"/>
    <n v="7896222720061"/>
    <s v="JONTEX 3UN. SENSATION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71"/>
    <n v="3085285"/>
    <n v="7891035990403"/>
    <s v="JONTEX L8P6 SENSITIVE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72"/>
    <n v="3062208"/>
    <n v="7891035990441"/>
    <s v="JONTEX PELE COM PELE 2UN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73"/>
    <n v="3041129"/>
    <n v="7896222718273"/>
    <s v="OLLA MORANGO 6UN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74"/>
    <n v="3052792"/>
    <n v="7891035990489"/>
    <s v="JONTEX ORGASMO EM SINTONIA 2UN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75"/>
    <n v="3052793"/>
    <n v="7891035990496"/>
    <s v="JONTEX ORGASMO EM SINTONIA 4UN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76"/>
    <n v="3076743"/>
    <n v="7896222718334"/>
    <s v="OLLA 3UN PROLONG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77"/>
    <n v="3084073"/>
    <n v="7896222718860"/>
    <s v="OLLA GEL ICE 50G BISNAGA"/>
    <x v="5"/>
    <n v="1150"/>
    <s v="CUIDADO INTIMO"/>
    <s v="3006.7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78"/>
    <n v="3076545"/>
    <n v="7896222717177"/>
    <s v="OLLA 3UN MENTA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79"/>
    <n v="3041143"/>
    <n v="7896222717207"/>
    <s v="OLLA 3UN UVA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80"/>
    <n v="3062209"/>
    <n v="7891035990458"/>
    <s v="JONTEX PELE COM PELE 4UN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81"/>
    <n v="3041041"/>
    <n v="7896222720757"/>
    <s v="JONTEX GEL LUBRIFICANTE 50G MENTHOL"/>
    <x v="5"/>
    <n v="1150"/>
    <s v="CUIDADO INTIMO"/>
    <s v="3006.7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82"/>
    <n v="3041056"/>
    <n v="7896222720245"/>
    <s v="JONTEX 6UN ULTRA RESIST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83"/>
    <n v="3109105"/>
    <n v="7891035991110"/>
    <s v="JONTEX SENSAÇÃO INVISIVEL 2UN"/>
    <x v="5"/>
    <n v="1150"/>
    <s v="CUIDADO INTIMO"/>
    <s v="4014.10.00"/>
    <s v="CX"/>
    <n v="28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84"/>
    <n v="3058383"/>
    <n v="7891035033001"/>
    <s v="OLLA 3 SABONETEORES (9X3UN)"/>
    <x v="5"/>
    <n v="1150"/>
    <s v="CUIDADO INTIMO"/>
    <s v="4014.10.00"/>
    <s v="CX"/>
    <n v="16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85"/>
    <n v="3108854"/>
    <n v="7891035991127"/>
    <s v="JONTEX SENSAÇÃO INVISIVEL 4UN"/>
    <x v="5"/>
    <n v="1150"/>
    <s v="CUIDADO INTIMO"/>
    <s v="4014.10.00"/>
    <s v="CX"/>
    <n v="14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86"/>
    <n v="3054778"/>
    <n v="7891035990472"/>
    <s v="JONTEX GEL PELE COM PELE 50G IMP REAL FEEL"/>
    <x v="5"/>
    <n v="1150"/>
    <s v="CUIDADO INTIMO"/>
    <s v="3006.70.00"/>
    <s v="CX"/>
    <n v="12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87"/>
    <n v="3129385"/>
    <n v="7891035000423"/>
    <s v="JONTEX LUBRIFICADO L8 P6 RED"/>
    <x v="5"/>
    <n v="1150"/>
    <s v="CUIDADO INTIMO"/>
    <s v="4014.10.00"/>
    <s v="CX"/>
    <n v="24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88"/>
    <n v="3086069"/>
    <n v="7891035990861"/>
    <s v="OLLA 3UN PLAY"/>
    <x v="5"/>
    <n v="1150"/>
    <s v="CUIDADO INTIMO"/>
    <s v="4014.10.00"/>
    <s v="CX"/>
    <n v="48"/>
    <n v="0"/>
    <s v="PRODUTO"/>
    <s v="71.689.228/0004/21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89"/>
    <s v="R30X4,0-25"/>
    <n v="7898930672434"/>
    <s v="ROLO FOLHA ALUMINIO 4,0 X 0,30"/>
    <x v="8"/>
    <n v="3370"/>
    <s v="UTENSILIOS"/>
    <s v="7607.11.1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90"/>
    <s v="R30X7,5-25"/>
    <n v="7898930672441"/>
    <s v="ROLO FOLHA ALUMINIO 7,5 X 0,30"/>
    <x v="8"/>
    <n v="3370"/>
    <s v="UTENSILIOS"/>
    <s v="7607.11.1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91"/>
    <s v="R45X4,0-25"/>
    <n v="7898930672465"/>
    <s v="ROLO FOLHA ALUMINIO 4,0 X 0,45"/>
    <x v="8"/>
    <n v="3370"/>
    <s v="UTENSILIOS"/>
    <s v="7607.11.1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92"/>
    <s v="R45X7,5-25"/>
    <n v="7898930672472"/>
    <s v="ROLO FOLHA ALUMINIO 7,5 X 0,45"/>
    <x v="8"/>
    <n v="3370"/>
    <s v="UTENSILIOS"/>
    <s v="7607.11.1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93"/>
    <s v="PVC15-25"/>
    <n v="7898930672328"/>
    <s v="FILME PVC - 15M"/>
    <x v="8"/>
    <n v="3370"/>
    <s v="UTENSILIOS"/>
    <s v="3920.43.9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94"/>
    <s v="PVC30-25"/>
    <n v="7898930672335"/>
    <s v="FILME PVC - 30M"/>
    <x v="8"/>
    <n v="3370"/>
    <s v="UTENSILIOS"/>
    <s v="3920.43.9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95"/>
    <s v="WFOG12-30"/>
    <n v="7898930672601"/>
    <s v="FOLHA ALUMINIO MOLDADA C/12 PROTETOR FOGÃO"/>
    <x v="8"/>
    <n v="3370"/>
    <s v="UTENSILIOS"/>
    <s v="7607.11.1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96"/>
    <s v="WFOG5-25"/>
    <n v="7898930672953"/>
    <s v="FOLHA ALUM. MOLD. C/10 PROT. FOGÃO 5 BOCAS"/>
    <x v="8"/>
    <n v="3370"/>
    <s v="UTENSILIOS"/>
    <s v="7607.11.1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97"/>
    <s v="D40-12"/>
    <n v="7898930672267"/>
    <s v="FOLHA DE ALUMINIO MOLDADA - 4.000ML RETANG "/>
    <x v="8"/>
    <n v="3370"/>
    <s v="UTENSILIOS"/>
    <s v="7607.11.1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98"/>
    <s v="D70-12"/>
    <n v="7898930673929"/>
    <s v="FOLHA DE ALUMINIO MOLDADA - 7.000ML RETANG "/>
    <x v="8"/>
    <n v="3370"/>
    <s v="UTENSILIOS"/>
    <s v="7607.11.1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3999"/>
    <s v="Y40-12"/>
    <n v="7898930672281"/>
    <s v="FOLHA DE ALUMINIO MOLDADA - 4.000ML OVAL"/>
    <x v="8"/>
    <n v="3370"/>
    <s v="UTENSILIOS"/>
    <s v="7607.11.1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00"/>
    <s v="Y70-12"/>
    <n v="7898930672298"/>
    <s v="FOLHA DE ALUMINIO MOLDADA - 7.000ML 0VAL"/>
    <x v="8"/>
    <n v="3370"/>
    <s v="UTENSILIOS"/>
    <s v="7607.11.1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01"/>
    <s v="CJD6-10-36"/>
    <n v="7898930673486"/>
    <s v="FOLHA ALUMINIO MOLDADA - 500ML CJ RETANG C/10"/>
    <x v="8"/>
    <n v="3370"/>
    <s v="UTENSILIOS"/>
    <s v="7607.11.1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02"/>
    <s v="CJD5-10-20"/>
    <n v="7898930673479"/>
    <s v="FOLHA ALUMINIO MOLDADA - 1.150ML CJ RET. C/10"/>
    <x v="8"/>
    <n v="3370"/>
    <s v="UTENSILIOS"/>
    <s v="7607.11.1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03"/>
    <s v="LWC30-40"/>
    <n v="7898930672748"/>
    <s v="LUVAS DESCARTÁVEIS DE POLITILENO C/30"/>
    <x v="8"/>
    <n v="3370"/>
    <s v="UTENSILIOS"/>
    <s v="3926.20.0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04"/>
    <s v="PLIGHT-20"/>
    <n v="7898930673592"/>
    <s v="PAPEL ASSALIGHT - 3M"/>
    <x v="8"/>
    <n v="3370"/>
    <s v="UTENSILIOS"/>
    <s v="4806.20.0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05"/>
    <s v="PMR-25"/>
    <n v="7898930672694"/>
    <s v="PAPEL MANTEIGA 7,5 X 29CM"/>
    <x v="8"/>
    <n v="3370"/>
    <s v="UTENSILIOS"/>
    <s v="4806.20.0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06"/>
    <s v="WCHU-20"/>
    <n v="7898930672618"/>
    <s v="ASSA RÁPIDO CHURRASCO 5M X 45 CM"/>
    <x v="8"/>
    <n v="3370"/>
    <s v="UTENSILIOS"/>
    <s v="3920.43.9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07"/>
    <s v="WCOZ10-20"/>
    <n v="7898930672625"/>
    <s v="ASSA RÁPIDO COZINHA 41 X 33 CM"/>
    <x v="8"/>
    <n v="3370"/>
    <s v="UTENSILIOS"/>
    <s v="3920.43.9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08"/>
    <s v="R60X5,0-12"/>
    <n v="7898930673806"/>
    <s v="ROLO DE ALUMINIO 5,0X0,60 GRANDES ASSADOS"/>
    <x v="8"/>
    <n v="3370"/>
    <s v="UTENSILIOS"/>
    <s v="7607.11.10"/>
    <s v="UN"/>
    <n v="1"/>
    <n v="0"/>
    <s v="PRODUTO"/>
    <s v="67.854.034/0001-14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09"/>
    <n v="10401"/>
    <n v="7896436610417"/>
    <s v="VELA 7 DIAS 200G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10"/>
    <n v="10101"/>
    <n v="7896436610110"/>
    <s v="VELA 7 DIAS 260G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11"/>
    <n v="10201"/>
    <n v="7896436610219"/>
    <s v="VELA 7 DIAS 330G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12"/>
    <n v="10102"/>
    <n v="7896436610127"/>
    <s v="VELAS 7 DIAS VERMELH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13"/>
    <n v="20201"/>
    <n v="7896436620218"/>
    <s v="VELA MOROABÁ Nº 3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14"/>
    <n v="20301"/>
    <n v="7896436620317"/>
    <s v="VELA MOROABA Nº 4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15"/>
    <n v="20302"/>
    <n v="7896436620324"/>
    <s v="VELA MOROABÁ Nº 4 VERMELH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16"/>
    <n v="20401"/>
    <n v="7896436620416"/>
    <s v="VELA MOROABA Nº 5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17"/>
    <n v="20601"/>
    <n v="7896433320614"/>
    <s v="VELA MOROABA Nº 5 BOX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18"/>
    <n v="20701"/>
    <n v="7896436620713"/>
    <s v="VELA MOROABA ESPECIAL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19"/>
    <n v="20001"/>
    <n v="7896436620812"/>
    <s v="VELA MOROABA Nº 10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20"/>
    <n v="30101"/>
    <n v="7896436630118"/>
    <s v="VELA RIO CLARO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21"/>
    <n v="50001"/>
    <n v="7896436650017"/>
    <s v="VELA RECHO BRANC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22"/>
    <n v="50324"/>
    <n v="7896436650314"/>
    <s v="VELAS AROMATICAS CANEL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23"/>
    <n v="11201"/>
    <n v="7896436611216"/>
    <s v="VELA NOVEN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24"/>
    <n v="50004"/>
    <n v="7896436640148"/>
    <s v="VELA REPELENTE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25"/>
    <n v="10120"/>
    <n v="7896436610813"/>
    <s v="VELA VOTIVA MEL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26"/>
    <n v="10103"/>
    <n v="7896436610134"/>
    <s v="VELA 7 DIAS PRET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27"/>
    <n v="10105"/>
    <n v="7896436610158"/>
    <s v="VELA 7 DIAS AZUL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28"/>
    <n v="10106"/>
    <n v="7896436610165"/>
    <s v="VELA 7 DIAS VERDE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29"/>
    <n v="10107"/>
    <n v="7896436610172"/>
    <s v="VELA 7 DIAS ROS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30"/>
    <n v="10108"/>
    <n v="7896436610189"/>
    <s v="VELA 7 DIAS ROX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31"/>
    <n v="10109"/>
    <n v="7896436610196"/>
    <s v="VELA 7 DIAS MAROM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32"/>
    <n v="10104"/>
    <n v="7896436610141"/>
    <s v="VELA 7 DIAS AMAREL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33"/>
    <n v="20303"/>
    <n v="7789636620331"/>
    <s v="VELA Nº 4 PRET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34"/>
    <n v="20304"/>
    <n v="7896436620348"/>
    <s v="VELA Nº 4 AMAREL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35"/>
    <n v="20305"/>
    <n v="7896436620355"/>
    <s v="VELA Nº 4 AZUL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36"/>
    <n v="20307"/>
    <n v="7896436620379"/>
    <s v="VELA Nº 4 ROS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37"/>
    <n v="20308"/>
    <n v="7896436620386"/>
    <s v="VELA Nº 4 ROX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38"/>
    <n v="20309"/>
    <n v="7896436620393"/>
    <s v="VELA Nº 4 MAROM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39"/>
    <n v="50024"/>
    <n v="7896436650031"/>
    <s v="VELA RECHO CANEL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40"/>
    <n v="50025"/>
    <n v="7896436650048"/>
    <s v="VELA RECHO CRAVO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41"/>
    <n v="50027"/>
    <n v="7896436650062"/>
    <s v="VELA RECHO LAVAND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42"/>
    <n v="50028"/>
    <n v="7896436650079"/>
    <s v="VELA RECHO MORANGO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43"/>
    <n v="50026"/>
    <n v="7896436650055"/>
    <s v="VELA RECHO JASMIM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44"/>
    <n v="50029"/>
    <n v="7896436650086"/>
    <s v="VELA RECHO PESSEGO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45"/>
    <n v="50328"/>
    <n v="7896436650352"/>
    <s v="VELA AOMATICA MORANGO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46"/>
    <n v="50330"/>
    <n v="7896436650369"/>
    <s v="VELA AROMATICA FLORAL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47"/>
    <n v="50325"/>
    <n v="7896436650321"/>
    <s v="VELA AROMATICA CRAVO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48"/>
    <n v="50327"/>
    <n v="7896436650345"/>
    <s v="VELA AROMATICA LAVANDA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4049"/>
    <n v="50326"/>
    <n v="7896436650338"/>
    <s v="VELA AROMATICA JASMIM"/>
    <x v="8"/>
    <n v="3370"/>
    <s v="UTENSILIOS"/>
    <s v="3406.00.00"/>
    <s v="UN"/>
    <n v="1"/>
    <n v="4"/>
    <s v="PRODUTO"/>
    <s v="43.239.672/0001-67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430"/>
    <m/>
    <n v="7896006748731"/>
    <s v="FEIJÃO JALO T1 CAMIL - 500 g"/>
    <x v="9"/>
    <n v="1410"/>
    <s v="FEIJAO"/>
    <s v="0713.33.99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CAM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433"/>
    <m/>
    <n v="7896006748939"/>
    <s v="FEIJÃO ROSINHA T1 CAMIL - 500 g"/>
    <x v="9"/>
    <n v="1410"/>
    <s v="FEIJAO"/>
    <s v="0713.33.99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CAM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435"/>
    <m/>
    <n v="7896006750710"/>
    <s v="ERVILHA CAMIL - 500 g"/>
    <x v="9"/>
    <n v="1290"/>
    <s v="ERVILHA"/>
    <s v="0713.10.9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CAM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438"/>
    <m/>
    <n v="7896006791843"/>
    <s v="LENTILHA T1 CAMIL - 200 g"/>
    <x v="10"/>
    <n v="1610"/>
    <s v="GRAOS"/>
    <s v="0713.40.90"/>
    <s v="UN"/>
    <n v="5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CAM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469"/>
    <m/>
    <n v="7896006715184"/>
    <s v="SOJA PRONTA CAMIL - 380 g"/>
    <x v="10"/>
    <n v="1610"/>
    <s v="GRAOS"/>
    <s v="2005.99.00"/>
    <s v="UN"/>
    <n v="1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CAM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480"/>
    <m/>
    <n v="7896079480781"/>
    <s v="ARROZ RISOTO T1 NAMORADO - 1 kg"/>
    <x v="9"/>
    <n v="250"/>
    <s v="ARROZ NACIONAL"/>
    <s v="1006.30.2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CAM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481"/>
    <m/>
    <n v="7896079480040"/>
    <s v="FEIJÃO BRANCO T1 NAMORADO - 500 g"/>
    <x v="9"/>
    <n v="1410"/>
    <s v="FEIJAO"/>
    <s v="0713.33.29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CAM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485"/>
    <m/>
    <n v="7896079471338"/>
    <s v="FEIJÃO PRETO T1 NAMORADO - 500 g"/>
    <x v="9"/>
    <n v="1410"/>
    <s v="FEIJAO"/>
    <s v="0713.33.19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CAM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488"/>
    <m/>
    <n v="7896079480057"/>
    <s v="FEIJÃO VERMELHO T1 NAMORADO - 500 g"/>
    <x v="9"/>
    <n v="1410"/>
    <s v="FEIJAO"/>
    <s v="0713.33.99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CAM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489"/>
    <m/>
    <n v="7896079480071"/>
    <s v="LENTILHA T1 NAMORADO - 500 g"/>
    <x v="10"/>
    <n v="1610"/>
    <s v="GRAOS"/>
    <s v="0713.40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CAM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01"/>
    <m/>
    <n v="7896079471154"/>
    <s v="ARROZ BRANCO T1 AMERICANO - 5 kg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02"/>
    <m/>
    <n v="7898921453059"/>
    <s v="ARROZ BRANCO T1 BOM MARANHENSE - 1 kg"/>
    <x v="9"/>
    <n v="250"/>
    <s v="ARROZ NACIONAL"/>
    <s v="1006.30.2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03"/>
    <m/>
    <n v="7898921453059"/>
    <s v="ARROZ BRANCO T1 BOM MARANHENSE - 1 kg"/>
    <x v="9"/>
    <n v="250"/>
    <s v="ARROZ NACIONAL"/>
    <s v="1006.30.2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04"/>
    <m/>
    <n v="7898921453035"/>
    <s v="ARROZ BRANCO T1 BOM MARANHENSE - 5 kg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05"/>
    <m/>
    <n v="7896079450111"/>
    <s v="ARROZ BRANCO T1 BUTUÍ - 1 kg"/>
    <x v="9"/>
    <n v="250"/>
    <s v="ARROZ NACIONAL"/>
    <s v="1006.30.2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06"/>
    <m/>
    <n v="7896079450111"/>
    <s v="ARROZ BRANCO T1 BUTUÍ - 1 kg"/>
    <x v="9"/>
    <n v="250"/>
    <s v="ARROZ NACIONAL"/>
    <s v="1006.30.2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09"/>
    <m/>
    <n v="7896079452214"/>
    <s v="ARROZ BRANCO T2 BUTUÍ - 1 kg"/>
    <x v="9"/>
    <n v="250"/>
    <s v="ARROZ NACIONAL"/>
    <s v="1006.30.2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10"/>
    <m/>
    <n v="7896079452252"/>
    <s v="ARROZ BRANCO T2 BUTUÍ - 5 kg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11"/>
    <m/>
    <n v="7896079441515"/>
    <s v="ARROZ PARBOILIZADO T1 BUTUÍ - 1 kg"/>
    <x v="9"/>
    <n v="250"/>
    <s v="ARROZ NACIONAL"/>
    <s v="1006.30.1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12"/>
    <m/>
    <n v="7896079441515"/>
    <s v="ARROZ PARBOILIZADO T1 BUTUÍ - 1 kg"/>
    <x v="9"/>
    <n v="250"/>
    <s v="ARROZ NACIONAL"/>
    <s v="1006.30.1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17"/>
    <m/>
    <n v="7896332007403"/>
    <s v="ARROZ PARBOILIZADO T1 CARRETEIRO - 1 kg"/>
    <x v="9"/>
    <n v="250"/>
    <s v="ARROZ NACIONAL"/>
    <s v="1006.30.1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18"/>
    <m/>
    <n v="7896332007403"/>
    <s v="ARROZ PARBOILIZADO T1 CARRETEIRO - 1 kg"/>
    <x v="9"/>
    <n v="250"/>
    <s v="ARROZ NACIONAL"/>
    <s v="1006.30.1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19"/>
    <m/>
    <n v="7896332007397"/>
    <s v="ARROZ PARBOILIZADO T1 CARRETEIRO - 5 kg"/>
    <x v="9"/>
    <n v="250"/>
    <s v="ARROZ NACIONAL"/>
    <s v="1006.30.1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20"/>
    <m/>
    <n v="7896006750161"/>
    <s v="ARROZ INTEGRAL T1 CARRETEIRO - 1 kg"/>
    <x v="9"/>
    <n v="250"/>
    <s v="ARROZ NACIONAL"/>
    <s v="1006.20.2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21"/>
    <m/>
    <n v="7896006717607"/>
    <s v="ARROZ BRANCO T1 DA LISTA - 1 kg"/>
    <x v="9"/>
    <n v="250"/>
    <s v="ARROZ NACIONAL"/>
    <s v="1006.30.2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22"/>
    <m/>
    <n v="7896006717621"/>
    <s v="ARROZ BRANCO T1 DA LISTA - 5 kg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23"/>
    <m/>
    <n v="7898921453134"/>
    <s v="ARROZ BRANCO T2 MAIS SABOROSO - 1 kg"/>
    <x v="9"/>
    <n v="250"/>
    <s v="ARROZ NACIONAL"/>
    <s v="1006.30.2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24"/>
    <m/>
    <n v="7898921453141"/>
    <s v="ARROZ BRANCO T2 MAIS SABOROSO - 5 kg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25"/>
    <m/>
    <n v="7896024340337"/>
    <s v="ARROZ BRANCO T1 PAI JOÃO - 1 kg"/>
    <x v="9"/>
    <n v="250"/>
    <s v="ARROZ NACIONAL"/>
    <s v="1006.30.2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26"/>
    <m/>
    <n v="7896024340337"/>
    <s v="ARROZ BRANCO T1 PAI JOÃO - 1 kg"/>
    <x v="9"/>
    <n v="250"/>
    <s v="ARROZ NACIONAL"/>
    <s v="1006.30.2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27"/>
    <m/>
    <n v="7896024340344"/>
    <s v="ARROZ BRANCO T1 PAI JOÃO - 5 kg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28"/>
    <m/>
    <n v="7896024330338"/>
    <s v="ARROZ PARBOILIZADO T1 PAI JOÃO - 1 kg"/>
    <x v="9"/>
    <n v="250"/>
    <s v="ARROZ NACIONAL"/>
    <s v="1006.30.19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29"/>
    <m/>
    <n v="7896024330338"/>
    <s v="ARROZ PARBOILIZADO T1 PAI JOÃO - 1 kg"/>
    <x v="9"/>
    <n v="250"/>
    <s v="ARROZ NACIONAL"/>
    <s v="1006.30.1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30"/>
    <m/>
    <n v="7896024330352"/>
    <s v="ARROZ PARBOILIZADO T1 PAI JOÃO - 5 kg"/>
    <x v="9"/>
    <n v="250"/>
    <s v="ARROZ NACIONAL"/>
    <s v="1006.30.1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35"/>
    <n v="1424"/>
    <n v="7896006714019"/>
    <s v="ARROZ PARBOILIZADO T2 POP - 1 kg"/>
    <x v="9"/>
    <n v="250"/>
    <s v="ARROZ NACIONAL"/>
    <s v="1006.30.1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37"/>
    <m/>
    <n v="7896024340412"/>
    <s v="ARROZ BRANCO T1 PRÍNCIPE - 1 kg"/>
    <x v="9"/>
    <n v="250"/>
    <s v="ARROZ NACIONAL"/>
    <s v="1006.30.2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38"/>
    <m/>
    <n v="7896024340412"/>
    <s v="ARROZ BRANCO T1 PRÍNCIPE - 1 kg"/>
    <x v="9"/>
    <n v="250"/>
    <s v="ARROZ NACIONAL"/>
    <s v="1006.30.2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39"/>
    <m/>
    <n v="7896024340429"/>
    <s v="ARROZ BRANCO T1 PRÍNCIPE - 5 kg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40"/>
    <m/>
    <n v="7896024330437"/>
    <s v="ARROZ PARBOILIZADO T1 PRÍNCIPE - 1 kg"/>
    <x v="9"/>
    <n v="250"/>
    <s v="ARROZ NACIONAL"/>
    <s v="1006.30.1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41"/>
    <m/>
    <n v="7896024330437"/>
    <s v="ARROZ PARBOILIZADO T1 PRÍNCIPE - 1 kg"/>
    <x v="9"/>
    <n v="250"/>
    <s v="ARROZ NACIONAL"/>
    <s v="1006.30.1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42"/>
    <m/>
    <n v="7896024330451"/>
    <s v="ARROZ PARBOILIZADO T1 PRÍNCIPE - 5 kg"/>
    <x v="9"/>
    <n v="250"/>
    <s v="ARROZ NACIONAL"/>
    <s v="1006.30.1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43"/>
    <m/>
    <n v="7896070224018"/>
    <s v="ARROZ BRANCO T1 SAMAN - 1 kg"/>
    <x v="9"/>
    <n v="250"/>
    <s v="ARROZ NACIONAL"/>
    <s v="1006.30.2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44"/>
    <m/>
    <n v="7896070224018"/>
    <s v="ARROZ BRANCO T1 SAMAN - 1 kg"/>
    <x v="9"/>
    <n v="250"/>
    <s v="ARROZ NACIONAL"/>
    <s v="1006.30.2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45"/>
    <m/>
    <n v="7896070224056"/>
    <s v="ARROZ BRANCO T1 SAMAN - 5 kg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46"/>
    <m/>
    <n v="7896006718420"/>
    <s v="ARROZ PARBOILIZADO T1 SAMAN - 1 kg"/>
    <x v="9"/>
    <n v="250"/>
    <s v="ARROZ NACIONAL"/>
    <s v="1006.30.1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47"/>
    <m/>
    <n v="7896006718420"/>
    <s v="ARROZ PARBOILIZADO T1 SAMAN - 1 kg"/>
    <x v="9"/>
    <n v="250"/>
    <s v="ARROZ NACIONAL"/>
    <s v="1006.30.1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48"/>
    <m/>
    <n v="7896006715115"/>
    <s v="ARROZ BRANCO T5 TCHE - 1 kg"/>
    <x v="9"/>
    <n v="250"/>
    <s v="ARROZ NACIONAL"/>
    <s v="1006.30.2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49"/>
    <m/>
    <n v="7896006715115"/>
    <s v="ARROZ BRANCO T5 TCHE - 1 kg"/>
    <x v="9"/>
    <n v="250"/>
    <s v="ARROZ NACIONAL"/>
    <s v="1006.30.2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51"/>
    <m/>
    <n v="7896006700739"/>
    <s v="ARROZ BRANCO AP TCHE - 1 kg"/>
    <x v="9"/>
    <n v="250"/>
    <s v="ARROZ NACIONAL"/>
    <s v="1006.30.2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52"/>
    <m/>
    <n v="7896006703686"/>
    <s v="ARROZ BRANCO AP TCHE - 5 kg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53"/>
    <m/>
    <n v="7896006795827"/>
    <s v="ARROZ PARBOILIZADO AP TCHE - 1 kg"/>
    <x v="9"/>
    <n v="250"/>
    <s v="ARROZ NACIONAL"/>
    <s v="1006.30.1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54"/>
    <m/>
    <n v="7896006795827"/>
    <s v="ARROZ PARBOILIZADO AP TCHE - 1 kg"/>
    <x v="9"/>
    <n v="250"/>
    <s v="ARROZ NACIONAL"/>
    <s v="1006.30.1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55"/>
    <m/>
    <n v="7896006795858"/>
    <s v="ARROZ PARBOILIZADO AP TCHE - 5 kg"/>
    <x v="9"/>
    <n v="250"/>
    <s v="ARROZ NACIONAL"/>
    <s v="1006.30.1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56"/>
    <m/>
    <n v="7896079451514"/>
    <s v="FEIJÃO CARIOCA T1 BUTUÍ - 1 kg"/>
    <x v="9"/>
    <n v="1410"/>
    <s v="FEIJAO"/>
    <s v="0713.33.99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57"/>
    <m/>
    <n v="7896079461513"/>
    <s v="FEIJÃO PRETO T1 BUTUÍ - 1 kg"/>
    <x v="9"/>
    <n v="1410"/>
    <s v="FEIJAO"/>
    <s v="0713.33.19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58"/>
    <m/>
    <n v="7896079461513"/>
    <s v="FEIJÃO PRETO T1 BUTUÍ - 1 kg"/>
    <x v="9"/>
    <n v="1410"/>
    <s v="FEIJAO"/>
    <s v="0713.33.19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59"/>
    <m/>
    <n v="7896332007359"/>
    <s v="FEIJÃO PRETO T1 CARRETEIRO - 1 kg"/>
    <x v="9"/>
    <n v="1410"/>
    <s v="FEIJAO"/>
    <s v="0713.33.19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60"/>
    <m/>
    <n v="7896332007359"/>
    <s v="FEIJÃO PRETO T1 CARRETEIRO - 1 kg"/>
    <x v="9"/>
    <n v="1410"/>
    <s v="FEIJAO"/>
    <s v="0713.33.19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61"/>
    <m/>
    <n v="7896332007359"/>
    <s v="FEIJÃO PRETO T1 CARRETEIRO - 1 kg"/>
    <x v="9"/>
    <n v="1410"/>
    <s v="FEIJAO"/>
    <s v="0713.33.19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62"/>
    <m/>
    <n v="7896332007359"/>
    <s v="FEIJÃO PRETO T1 CARRETEIRO - 1 kg"/>
    <x v="9"/>
    <n v="1410"/>
    <s v="FEIJAO"/>
    <s v="0713.33.99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68"/>
    <n v="1564"/>
    <n v="7896006711094"/>
    <s v="FEIJÃO FRADINHO T1 POP - 1 kg"/>
    <x v="9"/>
    <n v="1410"/>
    <s v="FEIJAO"/>
    <s v="0713.35.9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70"/>
    <m/>
    <n v="7896006759737"/>
    <s v="FEIJÃO CARIOCA T3 TCHE - 1 kg"/>
    <x v="9"/>
    <n v="1410"/>
    <s v="FEIJAO"/>
    <s v="0713.33.99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84"/>
    <m/>
    <n v="7891959004415"/>
    <s v="DUÇULA REFINADO - 1kg"/>
    <x v="9"/>
    <n v="30"/>
    <s v="AÇUCAR"/>
    <s v="1701.99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85"/>
    <m/>
    <n v="7891959004439"/>
    <s v="DUÇULA REFINADO - 5kg"/>
    <x v="9"/>
    <n v="30"/>
    <s v="AÇUCAR"/>
    <s v="1701.99.00"/>
    <s v="UN"/>
    <n v="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89"/>
    <m/>
    <n v="7891910004010"/>
    <s v="NEVE REFINADO - 1kg"/>
    <x v="9"/>
    <n v="30"/>
    <s v="AÇUCAR"/>
    <s v="1701.99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90"/>
    <n v="409003016"/>
    <n v="7891910030316"/>
    <s v="ADOÇANTE LÍQUIDO SUCRALOSE UNIÃO - 65ml"/>
    <x v="10"/>
    <n v="60"/>
    <s v="ADOÇANTE"/>
    <s v="2106.90.90"/>
    <s v="UN"/>
    <n v="12"/>
    <n v="0"/>
    <s v="PRODUTO"/>
    <s v="64.904.295/0036-33"/>
    <n v="6.76934567669246"/>
    <n v="1.77695324013177"/>
    <m/>
    <m/>
    <m/>
    <m/>
    <n v="4.99239243656069"/>
    <n v="0.0102"/>
    <n v="0.0048"/>
    <n v="0.17"/>
    <n v="0.0165"/>
    <n v="0.076"/>
    <n v="0.2775"/>
    <n v="12"/>
    <n v="152.63365411140967"/>
    <n v="3.52965325132635"/>
    <n v="9.18981792462446"/>
    <n v="4.99239243656069"/>
    <n v="4.19742548806377"/>
    <n v="50.3691058567652"/>
    <n v="9.26"/>
    <n v="0.33"/>
    <n v="12.7194711759508"/>
    <n v="0.33"/>
    <n v="12.7194711759508"/>
    <n v="1.2"/>
    <n v="11.112"/>
    <n v="0"/>
    <n v="0.37359299956272"/>
    <s v="DENTRO DA META"/>
    <x v="1"/>
    <n v="3.4594711759508"/>
    <n v="1.2"/>
    <n v="81.23214812030953"/>
    <n v="59.90870923872828"/>
    <n v="152.63365411140967"/>
    <x v="0"/>
    <s v="FONTE ÚNICA"/>
    <n v="1"/>
    <s v="CAMIL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591"/>
    <n v="409001179"/>
    <n v="7891910020058"/>
    <s v="ADOÇANTE SACHE SUCRALOSE VAREJO UNIÃO - 30g"/>
    <x v="10"/>
    <n v="60"/>
    <s v="ADOÇANTE"/>
    <s v="2106.90.90"/>
    <s v="UN"/>
    <n v="10"/>
    <n v="0"/>
    <s v="PRODUTO"/>
    <s v="64.904.295/0036-33"/>
    <n v="4.32534716706945"/>
    <n v="1.13540363135573"/>
    <m/>
    <m/>
    <m/>
    <m/>
    <n v="3.18994353571372"/>
    <n v="0.0102"/>
    <n v="0.0048"/>
    <n v="0.17"/>
    <n v="0.0165"/>
    <n v="0.076"/>
    <n v="0.2775"/>
    <n v="12"/>
    <n v="97.5269361237315"/>
    <n v="2.25531039786129"/>
    <n v="5.87193427911633"/>
    <n v="3.18994353571372"/>
    <n v="2.68199074340262"/>
    <n v="32.1838889208314"/>
    <n v="8.13"/>
    <n v="0.33"/>
    <n v="8.12724467697763"/>
    <n v="0.33"/>
    <n v="8.12724467697763"/>
    <n v="1.2"/>
    <n v="9.756"/>
    <n v="0"/>
    <n v="-0.00033890812083"/>
    <s v="DENTRO DA META"/>
    <x v="0"/>
    <n v="-0.00275532302238"/>
    <n v="1.2"/>
    <n v="51.90416600483336"/>
    <n v="38.27932242856461"/>
    <n v="97.5269361237315"/>
    <x v="0"/>
    <s v="FONTE ÚNICA"/>
    <n v="1"/>
    <s v="CAMIL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592"/>
    <n v="409002035"/>
    <n v="7891910030149"/>
    <s v="ADOÇANTE SACHE SUCRALOSE LEVE 70 E PAGUE 50 UNIÃO - 42g"/>
    <x v="10"/>
    <n v="60"/>
    <s v="ADOÇANTE"/>
    <s v="2106.90.90"/>
    <s v="UN"/>
    <n v="10"/>
    <n v="0"/>
    <s v="PRODUTO"/>
    <s v="64.904.295/0036-33"/>
    <n v="5.89207005806778"/>
    <n v="1.54666839024279"/>
    <m/>
    <m/>
    <m/>
    <m/>
    <n v="4.34540166782499"/>
    <n v="0.0102"/>
    <n v="0.0048"/>
    <n v="0.17"/>
    <n v="0.0165"/>
    <n v="0.076"/>
    <n v="0.2775"/>
    <n v="12"/>
    <n v="132.85304462140095"/>
    <n v="3.0722266568699"/>
    <n v="7.99886039491352"/>
    <n v="4.34540166782499"/>
    <n v="3.65345872708853"/>
    <n v="43.84150472506232"/>
    <n v="8.39"/>
    <n v="0.33"/>
    <n v="11.07108705178341"/>
    <n v="0.33"/>
    <n v="11.07108705178341"/>
    <n v="1.2"/>
    <n v="10.068"/>
    <n v="0"/>
    <n v="0.3195574555165"/>
    <s v="DENTRO DA META"/>
    <x v="1"/>
    <n v="2.68108705178341"/>
    <n v="1.2"/>
    <n v="70.70484069681339"/>
    <n v="52.14482001389987"/>
    <n v="132.85304462140095"/>
    <x v="0"/>
    <s v="FONTE ÚNICA"/>
    <n v="1"/>
    <s v="CAMIL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596"/>
    <n v="409001123"/>
    <n v="7891959014612"/>
    <s v="CRISTALÇÚCAR UNIÃO - 1kg"/>
    <x v="9"/>
    <n v="30"/>
    <s v="AÇUCAR"/>
    <s v="1701.99.0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597"/>
    <m/>
    <n v="7891959009915"/>
    <s v="CRISTALÇÚCAR UNIÃO - 2kg"/>
    <x v="9"/>
    <n v="30"/>
    <s v="AÇUCAR"/>
    <s v="1701.99.00"/>
    <s v="UN"/>
    <n v="1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600"/>
    <n v="409001147"/>
    <n v="7891910020027"/>
    <s v="AÇÚCAR PREMIUM CUBOS UNIÃO - 250g"/>
    <x v="9"/>
    <n v="30"/>
    <s v="AÇUCAR"/>
    <s v="1701.99.00"/>
    <s v="UN"/>
    <n v="8"/>
    <n v="0"/>
    <s v="PRODUTO"/>
    <s v="64.904.295/0036-33"/>
    <n v="8.65363871192072"/>
    <n v="2.27158016187919"/>
    <m/>
    <m/>
    <m/>
    <m/>
    <n v="6.38205855004153"/>
    <n v="0.0102"/>
    <n v="0.0048"/>
    <n v="0.17"/>
    <n v="0.0165"/>
    <n v="0.076"/>
    <n v="0.2775"/>
    <n v="12"/>
    <n v="195.12026140254375"/>
    <n v="4.51215604493382"/>
    <n v="11.74786573861149"/>
    <n v="6.38205855004153"/>
    <n v="5.36580718856995"/>
    <n v="64.38968626283946"/>
    <n v="8.15"/>
    <n v="0.33"/>
    <n v="16.26002178354531"/>
    <n v="0.33"/>
    <n v="16.26002178354531"/>
    <n v="1.2"/>
    <n v="9.78"/>
    <n v="0"/>
    <n v="0.99509469736752"/>
    <s v="DENTRO DA META"/>
    <x v="1"/>
    <n v="8.11002178354531"/>
    <n v="1.2"/>
    <n v="103.84366454304867"/>
    <n v="76.58470260049839"/>
    <n v="195.12026140254375"/>
    <x v="0"/>
    <s v="FONTE ÚNICA"/>
    <n v="1"/>
    <s v="CAMIL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05"/>
    <m/>
    <n v="7891910030101"/>
    <s v="AÇÚCAR DEMERARA UNIÃO - 1kg"/>
    <x v="10"/>
    <n v="40"/>
    <s v="AÇUCAR SAUDAVEL"/>
    <s v="1701.14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610"/>
    <m/>
    <n v="7891910030118"/>
    <s v="AÇÚCAR FIT SUCRALOSE SACHÊ VAREJO UNIÃO - 75g"/>
    <x v="10"/>
    <n v="40"/>
    <s v="AÇUCAR SAUDAVEL"/>
    <s v="2106.90.9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611"/>
    <n v="409000124"/>
    <n v="7891910030200"/>
    <s v="MISTURA PARA BOLO CHOCOLATE UNIÃO - 400g"/>
    <x v="9"/>
    <n v="2320"/>
    <s v="MISTURA DE BOLO"/>
    <s v="1901.20.00"/>
    <s v="UN"/>
    <n v="12"/>
    <n v="0"/>
    <s v="PRODUTO"/>
    <s v="64.904.295/0036-33"/>
    <n v="4.98918523790047"/>
    <n v="1.30966112494887"/>
    <m/>
    <m/>
    <m/>
    <m/>
    <n v="3.6795241129516"/>
    <n v="0.0102"/>
    <n v="0.0048"/>
    <n v="0.17"/>
    <n v="0.0165"/>
    <n v="0.076"/>
    <n v="0.2775"/>
    <n v="12"/>
    <n v="112.49500472718258"/>
    <n v="2.6014469843161"/>
    <n v="6.77313674294912"/>
    <n v="3.6795241129516"/>
    <n v="3.09361262999752"/>
    <n v="37.12335155997026"/>
    <n v="6.655"/>
    <n v="0.33"/>
    <n v="9.37458372726521"/>
    <n v="0.33"/>
    <n v="9.37458372726521"/>
    <n v="1.2"/>
    <n v="7.986"/>
    <n v="0"/>
    <n v="0.40865270131709"/>
    <s v="DENTRO DA META"/>
    <x v="1"/>
    <n v="2.71958372726521"/>
    <n v="1.2"/>
    <n v="59.87022285480563"/>
    <n v="44.15428935541915"/>
    <n v="112.49500472718258"/>
    <x v="0"/>
    <s v="SOURCING"/>
    <n v="1"/>
    <s v="CAMIL, 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12"/>
    <n v="409000126"/>
    <n v="7891910030286"/>
    <s v="MISTURA PARA BOLO BROWNIE UNIÃO - 480g"/>
    <x v="9"/>
    <n v="2320"/>
    <s v="MISTURA DE BOLO"/>
    <s v="1901.20.00"/>
    <s v="UN"/>
    <n v="12"/>
    <n v="0"/>
    <s v="PRODUTO"/>
    <s v="64.904.295/0036-33"/>
    <n v="4.98918523790047"/>
    <n v="1.30966112494887"/>
    <m/>
    <m/>
    <m/>
    <m/>
    <n v="3.6795241129516"/>
    <n v="0.0102"/>
    <n v="0.0048"/>
    <n v="0.17"/>
    <n v="0.0165"/>
    <n v="0.076"/>
    <n v="0.2775"/>
    <n v="12"/>
    <n v="112.49500472718258"/>
    <n v="2.6014469843161"/>
    <n v="6.77313674294912"/>
    <n v="3.6795241129516"/>
    <n v="3.09361262999752"/>
    <n v="37.12335155997026"/>
    <n v="6.34"/>
    <n v="0.33"/>
    <n v="9.37458372726521"/>
    <n v="0.33"/>
    <n v="9.37458372726521"/>
    <n v="1.2"/>
    <n v="7.608"/>
    <n v="0"/>
    <n v="0.47864096644562"/>
    <s v="DENTRO DA META"/>
    <x v="1"/>
    <n v="3.03458372726521"/>
    <n v="1.2"/>
    <n v="59.87022285480563"/>
    <n v="44.15428935541915"/>
    <n v="112.49500472718258"/>
    <x v="0"/>
    <s v="SOURCING"/>
    <n v="1"/>
    <s v="CAMIL, 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13"/>
    <n v="409000132"/>
    <n v="7891910030224"/>
    <s v="MISTURA PARA BOLO LARANJA UNIÃO - 400g"/>
    <x v="9"/>
    <n v="2320"/>
    <s v="MISTURA DE BOLO"/>
    <s v="1901.20.00"/>
    <s v="UN"/>
    <n v="12"/>
    <n v="0"/>
    <s v="PRODUTO"/>
    <s v="64.904.295/0036-33"/>
    <n v="4.04824613260792"/>
    <n v="1.06266460980958"/>
    <m/>
    <m/>
    <m/>
    <m/>
    <n v="2.98558152279834"/>
    <n v="0.0102"/>
    <n v="0.0048"/>
    <n v="0.17"/>
    <n v="0.0165"/>
    <n v="0.076"/>
    <n v="0.2775"/>
    <n v="12"/>
    <n v="91.27892553778371"/>
    <n v="2.11082515306125"/>
    <n v="5.49575197508739"/>
    <n v="2.98558152279834"/>
    <n v="2.51017045228905"/>
    <n v="30.12204542746863"/>
    <n v="5.86"/>
    <n v="0.33"/>
    <n v="7.60657712814864"/>
    <n v="0.33"/>
    <n v="7.60657712814864"/>
    <n v="1.2"/>
    <n v="7.032"/>
    <n v="0"/>
    <n v="0.29805070446223"/>
    <s v="DENTRO DA META"/>
    <x v="1"/>
    <n v="1.74657712814864"/>
    <n v="1.2"/>
    <n v="48.57895359129505"/>
    <n v="35.8269782735801"/>
    <n v="91.27892553778371"/>
    <x v="0"/>
    <s v="SOURCING"/>
    <n v="1"/>
    <s v="CAMIL, 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14"/>
    <n v="409000134"/>
    <n v="7891910030217"/>
    <s v="MISTURA PARA BOLO COCO UNIÃO - 400g"/>
    <x v="9"/>
    <n v="2320"/>
    <s v="MISTURA DE BOLO"/>
    <s v="1901.20.00"/>
    <s v="UN"/>
    <n v="12"/>
    <n v="0"/>
    <s v="PRODUTO"/>
    <s v="64.904.295/0036-33"/>
    <n v="4.04824613260792"/>
    <n v="1.06266460980958"/>
    <m/>
    <m/>
    <m/>
    <m/>
    <n v="2.98558152279834"/>
    <n v="0.0102"/>
    <n v="0.0048"/>
    <n v="0.17"/>
    <n v="0.0165"/>
    <n v="0.076"/>
    <n v="0.2775"/>
    <n v="12"/>
    <n v="91.27892553778371"/>
    <n v="2.11082515306125"/>
    <n v="5.49575197508739"/>
    <n v="2.98558152279834"/>
    <n v="2.51017045228905"/>
    <n v="30.12204542746863"/>
    <n v="5.15"/>
    <n v="0.33"/>
    <n v="7.60657712814864"/>
    <n v="0.33"/>
    <n v="7.60657712814864"/>
    <n v="1.2"/>
    <n v="6.18"/>
    <n v="0"/>
    <n v="0.47700526760168"/>
    <s v="DENTRO DA META"/>
    <x v="1"/>
    <n v="2.45657712814864"/>
    <n v="1.2"/>
    <n v="48.57895359129505"/>
    <n v="35.8269782735801"/>
    <n v="91.27892553778371"/>
    <x v="0"/>
    <s v="SOURCING"/>
    <n v="1"/>
    <s v="CAMIL, 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15"/>
    <n v="409000130"/>
    <n v="7891910030279"/>
    <s v="MISTURA PARA BOLO FUBÁ UNIÃO - 450g"/>
    <x v="9"/>
    <n v="2320"/>
    <s v="MISTURA DE BOLO"/>
    <s v="1901.20.00"/>
    <s v="UN"/>
    <n v="12"/>
    <n v="0"/>
    <s v="PRODUTO"/>
    <s v="64.904.295/0036-33"/>
    <n v="4.04824613260792"/>
    <n v="1.06266460980958"/>
    <m/>
    <m/>
    <m/>
    <m/>
    <n v="2.98558152279834"/>
    <n v="0.0102"/>
    <n v="0.0048"/>
    <n v="0.17"/>
    <n v="0.0165"/>
    <n v="0.076"/>
    <n v="0.2775"/>
    <n v="12"/>
    <n v="91.27892553778371"/>
    <n v="2.11082515306125"/>
    <n v="5.49575197508739"/>
    <n v="2.98558152279834"/>
    <n v="2.51017045228905"/>
    <n v="30.12204542746863"/>
    <n v="4.44"/>
    <n v="0.33"/>
    <n v="7.60657712814864"/>
    <n v="0.33"/>
    <n v="7.60657712814864"/>
    <n v="1.2"/>
    <n v="5.328"/>
    <n v="0"/>
    <n v="0.71319304688032"/>
    <s v="DENTRO DA META"/>
    <x v="1"/>
    <n v="3.16657712814864"/>
    <n v="1.2"/>
    <n v="48.57895359129505"/>
    <n v="35.8269782735801"/>
    <n v="91.27892553778371"/>
    <x v="0"/>
    <s v="SOURCING"/>
    <n v="1"/>
    <s v="CAMIL, 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16"/>
    <n v="409000136"/>
    <n v="7891910030255"/>
    <s v="MISTURA PARA BOLO CENOURA UNIÃO - 400g"/>
    <x v="9"/>
    <n v="2320"/>
    <s v="MISTURA DE BOLO"/>
    <s v="1901.20.00"/>
    <s v="UN"/>
    <n v="12"/>
    <n v="0"/>
    <s v="PRODUTO"/>
    <s v="64.904.295/0036-33"/>
    <n v="4.04824613260792"/>
    <n v="1.06266460980958"/>
    <m/>
    <m/>
    <m/>
    <m/>
    <n v="2.98558152279834"/>
    <n v="0.0102"/>
    <n v="0.0048"/>
    <n v="0.17"/>
    <n v="0.0165"/>
    <n v="0.076"/>
    <n v="0.2775"/>
    <n v="12"/>
    <n v="91.27892553778371"/>
    <n v="2.11082515306125"/>
    <n v="5.49575197508739"/>
    <n v="2.98558152279834"/>
    <n v="2.51017045228905"/>
    <n v="30.12204542746863"/>
    <n v="4.44"/>
    <n v="0.33"/>
    <n v="7.60657712814864"/>
    <n v="0.33"/>
    <n v="7.60657712814864"/>
    <n v="1.2"/>
    <n v="5.328"/>
    <n v="0"/>
    <n v="0.71319304688032"/>
    <s v="DENTRO DA META"/>
    <x v="1"/>
    <n v="3.16657712814864"/>
    <n v="1.2"/>
    <n v="48.57895359129505"/>
    <n v="35.8269782735801"/>
    <n v="91.27892553778371"/>
    <x v="0"/>
    <s v="SOURCING"/>
    <n v="1"/>
    <s v="CAMIL, 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17"/>
    <n v="409000140"/>
    <n v="7891910030248"/>
    <s v="MISTURA PARA BOLO INTEGRAL BANANA UNIÃO - 400g"/>
    <x v="9"/>
    <n v="2320"/>
    <s v="MISTURA DE BOLO"/>
    <s v="1901.20.00"/>
    <s v="UN"/>
    <n v="12"/>
    <n v="0"/>
    <s v="PRODUTO"/>
    <s v="64.904.295/0036-33"/>
    <n v="5.37643093466347"/>
    <n v="1.41131312034916"/>
    <m/>
    <m/>
    <m/>
    <m/>
    <n v="3.96511781431431"/>
    <n v="0.0102"/>
    <n v="0.0048"/>
    <n v="0.17"/>
    <n v="0.0165"/>
    <n v="0.076"/>
    <n v="0.2775"/>
    <n v="12"/>
    <n v="121.22653190260306"/>
    <n v="2.8033635502477"/>
    <n v="7.29884744163589"/>
    <n v="3.96511781431431"/>
    <n v="3.33372962732159"/>
    <n v="40.00475552785903"/>
    <n v="5.9"/>
    <n v="0.33"/>
    <n v="10.10221099188359"/>
    <n v="0.33"/>
    <n v="10.10221099188359"/>
    <n v="1.2"/>
    <n v="7.08"/>
    <n v="0"/>
    <n v="0.71223915116671"/>
    <s v="DENTRO DA META"/>
    <x v="1"/>
    <n v="4.20221099188359"/>
    <n v="1.2"/>
    <n v="64.51717121596161"/>
    <n v="47.58141377177169"/>
    <n v="121.22653190260306"/>
    <x v="0"/>
    <s v="SOURCING"/>
    <n v="1"/>
    <s v="CAMIL, 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0618"/>
    <n v="409000142"/>
    <n v="7891910030231"/>
    <s v="MISTURA PARA BOLO INTEGRAL MAÇA C/ CANELA UNIÃO - 400g"/>
    <x v="9"/>
    <n v="2320"/>
    <s v="MISTURA DE BOLO"/>
    <s v="1901.20.00"/>
    <s v="UN"/>
    <n v="12"/>
    <n v="0"/>
    <s v="PRODUTO"/>
    <s v="64.904.295/0036-33"/>
    <n v="5.37643093466347"/>
    <n v="1.41131312034916"/>
    <m/>
    <m/>
    <m/>
    <m/>
    <n v="3.96511781431431"/>
    <n v="0.0102"/>
    <n v="0.0048"/>
    <n v="0.17"/>
    <n v="0.0165"/>
    <n v="0.076"/>
    <n v="0.2775"/>
    <n v="12"/>
    <n v="121.22653190260306"/>
    <n v="2.8033635502477"/>
    <n v="7.29884744163589"/>
    <n v="3.96511781431431"/>
    <n v="3.33372962732159"/>
    <n v="40.00475552785903"/>
    <n v="7.89"/>
    <n v="0.33"/>
    <n v="10.10221099188359"/>
    <n v="0.33"/>
    <n v="10.10221099188359"/>
    <n v="1.2"/>
    <n v="9.468"/>
    <n v="0"/>
    <n v="0.28038162127802"/>
    <s v="DENTRO DA META"/>
    <x v="1"/>
    <n v="2.21221099188359"/>
    <n v="1.2"/>
    <n v="64.51717121596161"/>
    <n v="47.58141377177169"/>
    <n v="121.22653190260306"/>
    <x v="0"/>
    <s v="SOURCING"/>
    <n v="1"/>
    <s v="CAMIL, 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619"/>
    <m/>
    <n v="7896009301209"/>
    <s v="ATUM COQUEIRO EM PEDACOS OLEO - 480G"/>
    <x v="1"/>
    <n v="270"/>
    <s v="ATUM"/>
    <s v="1604.14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20"/>
    <m/>
    <n v="7896009301216"/>
    <s v="ATUM COQUEIRO RALADO EM OLEO - 480g"/>
    <x v="1"/>
    <n v="270"/>
    <s v="ATUM"/>
    <s v="1604.2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21"/>
    <m/>
    <n v="7896009500305"/>
    <s v="ATUM COQUEIRO EM PEDAÇOS EM ÓLEO POUCH - 500G"/>
    <x v="1"/>
    <n v="270"/>
    <s v="ATUM"/>
    <s v="1604.14.1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622"/>
    <n v="300006314"/>
    <n v="7896009301070"/>
    <s v="MOLHO DE ERVAS COM ATUM COQUEIRO - 170G"/>
    <x v="9"/>
    <n v="2380"/>
    <s v="MOLHOS DIVERSOS"/>
    <s v="1604.14.10"/>
    <s v="UN"/>
    <n v="24"/>
    <n v="0"/>
    <s v="PRODUTO"/>
    <s v="64.904.295/0036-33"/>
    <n v="7.09475860567619"/>
    <n v="1.86237413399"/>
    <m/>
    <m/>
    <m/>
    <m/>
    <n v="5.23238447168619"/>
    <n v="0.0102"/>
    <n v="0.0048"/>
    <n v="0.17"/>
    <n v="0.0165"/>
    <n v="0.076"/>
    <n v="0.2775"/>
    <n v="12"/>
    <n v="159.97099021715746"/>
    <n v="3.69932914877177"/>
    <n v="9.63158670265802"/>
    <n v="5.23238447168619"/>
    <n v="4.39920223097183"/>
    <n v="52.79042677166197"/>
    <n v="10.66"/>
    <n v="0.33"/>
    <n v="13.33091585142979"/>
    <n v="0.33"/>
    <n v="13.33091585142979"/>
    <n v="1.2"/>
    <n v="12.792"/>
    <n v="0"/>
    <n v="0.25055495792024"/>
    <s v="DENTRO DA META"/>
    <x v="1"/>
    <n v="2.67091585142979"/>
    <n v="1.2"/>
    <n v="85.13710326811429"/>
    <n v="62.78861366023428"/>
    <n v="159.97099021715746"/>
    <x v="0"/>
    <s v="FONTE ÚNICA"/>
    <n v="1"/>
    <s v="CAMIL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627"/>
    <m/>
    <s v="789 60093 01148"/>
    <s v="ATUM COQUEIRO SOLIDO AO NATURAL - 170G"/>
    <x v="1"/>
    <n v="270"/>
    <s v="ATUM"/>
    <s v="1604.14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31"/>
    <m/>
    <s v="789 6009301261"/>
    <s v="FILE ATUM COQUEIRO AZEITE E ALCAPARRAS - 125G"/>
    <x v="1"/>
    <n v="270"/>
    <s v="ATUM"/>
    <s v="1604.14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32"/>
    <m/>
    <n v="7896009301254"/>
    <s v="FILE ATUM COQUEIRO AZEITE EXTRA VIRG - 125G"/>
    <x v="1"/>
    <n v="270"/>
    <s v="ATUM"/>
    <s v="1604.14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33"/>
    <m/>
    <n v="7896009301230"/>
    <s v="FILE SARD COQUEIRO AZEITE E OLEO - 125G"/>
    <x v="1"/>
    <n v="3240"/>
    <s v="SARDINHA"/>
    <s v="1604.13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34"/>
    <m/>
    <n v="7896009301247"/>
    <s v="FILE SARD COQUEIRO AZEITONAS E OLEO - 125G"/>
    <x v="1"/>
    <n v="3240"/>
    <s v="SARDINHA"/>
    <s v="1604.13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42"/>
    <m/>
    <s v="789 60093 01025"/>
    <s v="SARDINHA COQUEIRO TOMATE - 250g"/>
    <x v="1"/>
    <n v="3240"/>
    <s v="SARDINHA"/>
    <s v="1604.13.1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45"/>
    <m/>
    <s v="789611499019 0"/>
    <s v="ATUM PESCADOR RALADO OLEO - 140G"/>
    <x v="1"/>
    <n v="270"/>
    <s v="ATUM"/>
    <s v="1604.20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46"/>
    <m/>
    <n v="7896114900038"/>
    <s v="ATUM PESCADOR RALADO  OLEO - 170G"/>
    <x v="1"/>
    <n v="270"/>
    <s v="ATUM"/>
    <s v="1604.20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47"/>
    <m/>
    <s v="789611499020 6"/>
    <s v="ATUM PESCADOR RALADO NATURAL - 140G"/>
    <x v="1"/>
    <n v="270"/>
    <s v="ATUM"/>
    <s v="1604.20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48"/>
    <m/>
    <n v="7896114901301"/>
    <s v="ATUM PESCADOR RALADO  NATURAL - 170G"/>
    <x v="1"/>
    <n v="270"/>
    <s v="ATUM"/>
    <s v="1604.20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49"/>
    <m/>
    <n v="7896114990213"/>
    <s v="ATUM PESCADOR SOLIDO  OLEO - 140G"/>
    <x v="1"/>
    <n v="270"/>
    <s v="ATUM"/>
    <s v="1604.14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50"/>
    <m/>
    <n v="7896114900274"/>
    <s v="ATUM PESCADOR SOLIDO  OLEO - 170G"/>
    <x v="1"/>
    <n v="270"/>
    <s v="ATUM"/>
    <s v="1604.14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51"/>
    <m/>
    <n v="7896114990220"/>
    <s v="ATUM PESCADOR SOLIDO NATURAL - 140G"/>
    <x v="1"/>
    <n v="270"/>
    <s v="ATUM"/>
    <s v="1604.14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52"/>
    <m/>
    <n v="7896114900489"/>
    <s v="ATUM PESCADOR SOLIDO  NATURAL - 170G"/>
    <x v="1"/>
    <n v="270"/>
    <s v="ATUM"/>
    <s v="1604.14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53"/>
    <m/>
    <n v="7896114901738"/>
    <s v="SARDINHA PESCADOR OLEO P. SUCO - 125G"/>
    <x v="1"/>
    <n v="3240"/>
    <s v="SARDINHA"/>
    <s v="1604.13.10"/>
    <s v="UN"/>
    <n v="5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54"/>
    <m/>
    <n v="7896114900045"/>
    <s v="SARDINHA PESCADOR MOLHO TOMATE - 125G"/>
    <x v="1"/>
    <n v="3240"/>
    <s v="SARDINHA"/>
    <s v="1604.13.10"/>
    <s v="UN"/>
    <n v="5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55"/>
    <m/>
    <n v="7896114990138"/>
    <s v="SARDINHA LAJE PESCADOR ÓLEO PROPRIO SUCO - 125G"/>
    <x v="1"/>
    <n v="3240"/>
    <s v="SARDINHA"/>
    <s v="1604.13.10"/>
    <s v="UN"/>
    <n v="5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56"/>
    <m/>
    <n v="7896114990169"/>
    <s v="SARDINHA LAJE PESCADOR ÓLEO PROPRIO SUCO - 250G"/>
    <x v="1"/>
    <n v="3240"/>
    <s v="SARDINHA"/>
    <s v="1604.13.1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57"/>
    <m/>
    <n v="7896114990145"/>
    <s v="SARDINHA LAJE PESCADOR MOLHO DE TOMATE - 125G"/>
    <x v="1"/>
    <n v="3240"/>
    <s v="SARDINHA"/>
    <s v="1604.13.10"/>
    <s v="UN"/>
    <n v="5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0659"/>
    <n v="2773"/>
    <n v="7790070218216"/>
    <s v="AZEITE DE OLIVA EXTRA VIRGEM COCINERO - 500ml"/>
    <x v="9"/>
    <n v="340"/>
    <s v="AZEITES"/>
    <s v="1509.10.00"/>
    <s v="UN"/>
    <n v="12"/>
    <n v="0"/>
    <s v="PRODUTO"/>
    <s v="64.904.295/0036-33"/>
    <n v="18.51985560308654"/>
    <n v="4.86146209581022"/>
    <m/>
    <m/>
    <m/>
    <m/>
    <n v="13.65839350727633"/>
    <n v="0.0102"/>
    <n v="0.0048"/>
    <n v="0.17"/>
    <n v="0.0165"/>
    <n v="0.076"/>
    <n v="0.2775"/>
    <n v="12"/>
    <n v="417.58145754730185"/>
    <n v="9.65657120578136"/>
    <n v="25.14188358982713"/>
    <n v="13.65839350727633"/>
    <n v="11.48349008255081"/>
    <n v="137.80188099060967"/>
    <n v="20.59"/>
    <n v="0.33"/>
    <n v="34.79845479560849"/>
    <n v="0.33"/>
    <n v="34.79845479560849"/>
    <n v="1.2"/>
    <n v="24.708"/>
    <n v="0"/>
    <n v="0.69006579871824"/>
    <s v="DENTRO DA META"/>
    <x v="1"/>
    <n v="14.20845479560849"/>
    <n v="1.2"/>
    <n v="222.23826723703854"/>
    <n v="163.9007220873159"/>
    <n v="417.58145754730185"/>
    <x v="0"/>
    <s v="SOURCING"/>
    <n v="1"/>
    <s v="CAMIL, 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0"/>
    <n v="220673"/>
    <m/>
    <n v="7891000332344"/>
    <s v="ALIMENTO CACHORRO ONE MULTI PROTEINA 85G"/>
    <x v="3"/>
    <n v="590"/>
    <s v="CACHORRO - ALIMENTOS UMIDOS / PETISCOS"/>
    <s v="2309.90.10"/>
    <s v="UN"/>
    <n v="1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74"/>
    <m/>
    <n v="7891000332306"/>
    <s v="ALIMENTO CACHORRO ONE SUPER NUTRIENTES 85G"/>
    <x v="3"/>
    <n v="590"/>
    <s v="CACHORRO - ALIMENTOS UMIDOS / PETISCOS"/>
    <s v="2309.90.10"/>
    <s v="UN"/>
    <n v="1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675"/>
    <m/>
    <n v="7891000332108"/>
    <s v="ALIMENTO CACHORRO ONE SUPERFOODS 85G"/>
    <x v="3"/>
    <n v="590"/>
    <s v="CACHORRO - ALIMENTOS UMIDOS / PETISCOS"/>
    <s v="2309.90.10"/>
    <s v="UN"/>
    <n v="1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114"/>
    <m/>
    <n v="7897765601572"/>
    <s v="MOLHO DIZA 150ML ALHO"/>
    <x v="9"/>
    <n v="2370"/>
    <s v="MOLHO PARA SALADA"/>
    <s v="2103.90.21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115"/>
    <m/>
    <n v="7897765601589"/>
    <s v="MOLHO DIZA 150ML INGLES"/>
    <x v="9"/>
    <n v="2370"/>
    <s v="MOLHO PARA SALADA"/>
    <s v="2103.90.21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116"/>
    <m/>
    <n v="7897765601596"/>
    <s v="MOLHO DIZA 150ML PIM. CALABR"/>
    <x v="9"/>
    <n v="2370"/>
    <s v="MOLHO PARA SALADA"/>
    <s v="2103.90.91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117"/>
    <m/>
    <n v="7897765601565"/>
    <s v="MOLHO DIZA 150ML SHOYO"/>
    <x v="9"/>
    <n v="2370"/>
    <s v="MOLHO PARA SALADA"/>
    <s v="2103.10.1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216"/>
    <m/>
    <n v="7896077601997"/>
    <s v="QUEIJO MINAS MEIA CURA CRIOULO FRACIONADO 300G"/>
    <x v="2"/>
    <n v="2930"/>
    <s v="QUEIJO MINAS PADRAO"/>
    <s v="0406.90.20"/>
    <s v="UN"/>
    <s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399"/>
    <m/>
    <n v="7898943163295"/>
    <s v="SALADA ATUM ROBISON CRUSOE GIR MEDIT 12/RO-185 RC BR"/>
    <x v="9"/>
    <n v="2370"/>
    <s v="MOLHO PARA SALADA"/>
    <s v="1604.2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400"/>
    <m/>
    <n v="7898943163301"/>
    <s v="SALADA ATUM ROBISON CRUSOE GIR MEDIT PIC 12/RO-185 RC B"/>
    <x v="9"/>
    <n v="2370"/>
    <s v="MOLHO PARA SALADA"/>
    <s v="1604.2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17"/>
    <m/>
    <n v="7896901200143"/>
    <s v="ARROZ BROTO LEGAL TIPO 1 EMB. 6X5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18"/>
    <m/>
    <n v="7896901200150"/>
    <s v="ARROZ BROTO LEGAL TIPO 1 EMB. 15X2"/>
    <x v="9"/>
    <n v="250"/>
    <s v="ARROZ NACIONAL"/>
    <s v="1006.30.21"/>
    <s v="UN"/>
    <n v="1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19"/>
    <m/>
    <n v="7896901200235"/>
    <s v="ARROZ BROTO LEGAL TIPO 1 EMB. 30X1"/>
    <x v="9"/>
    <n v="250"/>
    <s v="ARROZ NACIONAL"/>
    <s v="1006.30.2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20"/>
    <m/>
    <n v="7896901200181"/>
    <s v="ARROZ BROTO LEGAL PARBOILIZADO TIPO 1 EMB. 6X5"/>
    <x v="9"/>
    <n v="250"/>
    <s v="ARROZ NACIONAL"/>
    <s v="1006.30.1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21"/>
    <m/>
    <n v="7896901200280"/>
    <s v="ARROZ BROTO LEGAL PARBOILIZADO TIPO 1 EMB. 30X1"/>
    <x v="9"/>
    <n v="250"/>
    <s v="ARROZ NACIONAL"/>
    <s v="1006.30.1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22"/>
    <m/>
    <n v="7896901200457"/>
    <s v="ARROZ INTEGRAL BROTO LEGAL TIPO 1 EMB. 30X1"/>
    <x v="9"/>
    <n v="250"/>
    <s v="ARROZ NACIONAL"/>
    <s v="1006.2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23"/>
    <m/>
    <n v="7896901200013"/>
    <s v="ARROZ SERRAZUL TIPO 1 EMB. 6X5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24"/>
    <m/>
    <n v="7896901200402"/>
    <s v="ARROZ SERRAZUL TIPO 1 EMB. 30X1"/>
    <x v="9"/>
    <n v="250"/>
    <s v="ARROZ NACIONAL"/>
    <s v="1006.30.2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25"/>
    <m/>
    <n v="7896901200082"/>
    <s v="ARROZ GRAO DE CAMPO TIPO 1 EMB. 6X5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26"/>
    <m/>
    <n v="7896901200099"/>
    <s v="ARROZ GRAO DE CAMPO TIPO 1 EMB. 15X2"/>
    <x v="9"/>
    <n v="250"/>
    <s v="ARROZ NACIONAL"/>
    <s v="1006.30.21"/>
    <s v="UN"/>
    <n v="1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27"/>
    <m/>
    <n v="7896901200419"/>
    <s v="ARROZ GRAO DE CAMPO TIPO 1 EMB. 30X1"/>
    <x v="9"/>
    <n v="250"/>
    <s v="ARROZ NACIONAL"/>
    <s v="1006.30.2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28"/>
    <m/>
    <n v="7896901200297"/>
    <s v="ARROZ GRAO DE CAMPO PARBOILIZADO TP1 EMB. 30X1"/>
    <x v="9"/>
    <n v="250"/>
    <s v="ARROZ NACIONAL"/>
    <s v="1006.30.11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29"/>
    <m/>
    <n v="7896901200075"/>
    <s v="ARROZ GRAO DE CAMPO PARBOILIZADO TP1 EMB. 6X5"/>
    <x v="9"/>
    <n v="250"/>
    <s v="ARROZ NACIONAL"/>
    <s v="1006.30.1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30"/>
    <m/>
    <n v="7896901200433"/>
    <s v="ARROZ GRAN MIX TIPO ÚNICO EMB. 6X5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31"/>
    <m/>
    <s v="789690120083-9"/>
    <s v="ARROZ BROTO LEGAL 7 CEREAIS 12X500"/>
    <x v="9"/>
    <n v="250"/>
    <s v="ARROZ NACIONAL"/>
    <s v="1006.2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32"/>
    <m/>
    <s v="789690120085-3"/>
    <s v="ARROZ BROTO LEGAL 7 GRÃOS 12X500"/>
    <x v="9"/>
    <n v="250"/>
    <s v="ARROZ NACIONAL"/>
    <s v="1006.2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33"/>
    <m/>
    <s v="789690120088-4"/>
    <s v="ARROZ BROTO LEGAL PRETO 12X500"/>
    <x v="9"/>
    <n v="250"/>
    <s v="ARROZ NACIONAL"/>
    <s v="1006.2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34"/>
    <m/>
    <s v="789690120089-1"/>
    <s v="ARROZ BROTO LEGAL VERMELHO 12X500"/>
    <x v="9"/>
    <n v="250"/>
    <s v="ARROZ NACIONAL"/>
    <s v="1006.2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35"/>
    <m/>
    <s v="789690120090-7"/>
    <s v="ARROZ BROTO LEGAL CATETO 12X500"/>
    <x v="9"/>
    <n v="250"/>
    <s v="ARROZ NACIONAL"/>
    <s v="1006.2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36"/>
    <m/>
    <s v="789690120091-4"/>
    <s v="ARROZ BROTO LEGAL BASMATI 12X500"/>
    <x v="9"/>
    <n v="250"/>
    <s v="ARROZ NACIONAL"/>
    <s v="1006.30.21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37"/>
    <m/>
    <s v="789690120092-1"/>
    <s v="ARROZ BROTO LEGAL ARBÓRIO 12X500"/>
    <x v="9"/>
    <n v="250"/>
    <s v="ARROZ NACIONAL"/>
    <s v="1006.30.21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38"/>
    <m/>
    <s v="789690120080-8"/>
    <s v="ARROZ KANGAI JAPÔNICO LONGO 6X5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39"/>
    <m/>
    <s v="789690120081-5"/>
    <s v="ARROZ KANGAI JAPÔNICO LONGO 10X1"/>
    <x v="9"/>
    <n v="250"/>
    <s v="ARROZ NACIONAL"/>
    <s v="1006.30.2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40"/>
    <m/>
    <s v="789690120082-2"/>
    <s v="ARROZ KANGAI JAPÔNICO CURTO 10X1"/>
    <x v="9"/>
    <n v="250"/>
    <s v="ARROZ NACIONAL"/>
    <s v="1006.30.2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41"/>
    <m/>
    <s v="789690120093-8"/>
    <s v="ARROZ KANGAI JAPÔNICO CURTO 6X5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42"/>
    <m/>
    <n v="7896200115346"/>
    <s v="FEIJÃO CARIOCA BROTO LEGAL TIPO 1 EMB. 30X1"/>
    <x v="9"/>
    <n v="1410"/>
    <s v="FEIJAO"/>
    <s v="0713.33.99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43"/>
    <m/>
    <n v="7896200115346"/>
    <s v="FEIJÃO CARIOCA BROTO LEGAL TIPO 1 EMB. 10X1"/>
    <x v="9"/>
    <n v="1410"/>
    <s v="FEIJAO"/>
    <s v="0713.33.99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44"/>
    <m/>
    <n v="7896200116107"/>
    <s v="FEIJÃO CARIOCA BROTO LEGAL TIPO 1 EMB. 15X2"/>
    <x v="9"/>
    <n v="1410"/>
    <s v="FEIJAO"/>
    <s v="0713.33.99"/>
    <s v="UN"/>
    <n v="1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45"/>
    <m/>
    <n v="7896200115360"/>
    <s v="FEIJÃO PRETO BROTO LEGAL TIPO 1 EMB. 30X1"/>
    <x v="9"/>
    <n v="1410"/>
    <s v="FEIJAO"/>
    <s v="0713.33.19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46"/>
    <m/>
    <n v="7896200115360"/>
    <s v="FEIJÃO PRETO BROTO LEGAL TIPO 1 EMB. 10X1"/>
    <x v="9"/>
    <n v="1410"/>
    <s v="FEIJAO"/>
    <s v="0713.33.19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47"/>
    <m/>
    <n v="7896200115353"/>
    <s v="FEIJÃO CARIOCA GRAO DE CAMPO TIPO 1 EMB. 30X1"/>
    <x v="9"/>
    <n v="1410"/>
    <s v="FEIJAO"/>
    <s v="0713.33.99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48"/>
    <m/>
    <n v="7896200115773"/>
    <s v="FEIJÃO CARIOCA SERRAZUL TIPO 1 EMB. 30X1"/>
    <x v="9"/>
    <n v="1410"/>
    <s v="FEIJAO"/>
    <s v="0713.33.99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49"/>
    <m/>
    <n v="7896200115773"/>
    <s v="FEIJÃO CARIOCA SERRAZUL TIPO 1 EMB. 10X1"/>
    <x v="9"/>
    <n v="1410"/>
    <s v="FEIJAO"/>
    <s v="0713.33.99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50"/>
    <m/>
    <n v="7896200115063"/>
    <s v="FEIJÃO PRETO GRAO DE CAMPO TIPO 1 EMB. 30X1"/>
    <x v="9"/>
    <n v="1410"/>
    <s v="FEIJAO"/>
    <s v="0713.33.19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51"/>
    <m/>
    <n v="7896200115063"/>
    <s v="FEIJÃO PRETO GRAO DE CAMPO TIPO 1 EMB. 10X1"/>
    <x v="9"/>
    <n v="1410"/>
    <s v="FEIJAO"/>
    <s v="0713.33.19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52"/>
    <m/>
    <n v="7896200116398"/>
    <s v="FEIJÃO PRETO SERRAZUL TIPO 1 EMB. 30X1"/>
    <x v="9"/>
    <n v="1410"/>
    <s v="FEIJAO"/>
    <s v="0713.33.19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53"/>
    <m/>
    <n v="7896200115032"/>
    <s v="FEIJÃO BOLINHA BROTO LEGAL TIPO 1 20X500"/>
    <x v="9"/>
    <n v="1410"/>
    <s v="FEIJAO"/>
    <s v="0713.33.99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54"/>
    <m/>
    <n v="7896200115056"/>
    <s v="FEIJÃO JALO BROTO LEGAL TIPO 1 20X500"/>
    <x v="9"/>
    <n v="1410"/>
    <s v="FEIJAO"/>
    <s v="0713.33.99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55"/>
    <m/>
    <n v="7896200115025"/>
    <s v="FEIJÃO RAJADO BROTO LEGAL TIPO 1 20X500"/>
    <x v="9"/>
    <n v="1410"/>
    <s v="FEIJAO"/>
    <s v="0713.33.99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56"/>
    <m/>
    <n v="7896200115049"/>
    <s v="FEIJÃO BRANCO BROTO LEGAL TIPO 1 20X500"/>
    <x v="9"/>
    <n v="1410"/>
    <s v="FEIJAO"/>
    <s v="0713.33.29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57"/>
    <m/>
    <n v="7896200115100"/>
    <s v="FEIJÃO ROSINHA BROTO LEGAL TIPO 1 20X500"/>
    <x v="9"/>
    <n v="1410"/>
    <s v="FEIJAO"/>
    <s v="0713.33.99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BROTO 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58"/>
    <m/>
    <n v="7896290300189"/>
    <s v="ARROZ POLIDO LONGO FINO TP1 PRATO FINO BRANCO 1 KG"/>
    <x v="9"/>
    <n v="250"/>
    <s v="ARROZ NACIONAL"/>
    <s v="1006.30.2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59"/>
    <m/>
    <n v="7896290300141"/>
    <s v="ARROZ POLIDO LONGO FINO TP1 PRATO FINO BRANCO 2 KG"/>
    <x v="9"/>
    <n v="250"/>
    <s v="ARROZ NACIONAL"/>
    <s v="1006.30.21"/>
    <s v="UN"/>
    <n v="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60"/>
    <m/>
    <n v="7896290300011"/>
    <s v="ARROZ POLIDO LONGO FINO TP1 PRATO FINO BRANCO 5 KG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61"/>
    <m/>
    <n v="7896290300295"/>
    <s v="ARROZ PARBOILIZADO POLIDO LONGO FINO TP1 PRATO FINO BRANCO 1 KG"/>
    <x v="9"/>
    <n v="250"/>
    <s v="ARROZ NACIONAL"/>
    <s v="1006.30.1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62"/>
    <m/>
    <n v="7896290300318"/>
    <s v="ARROZ PARBOILIZADO POLIDO LONGO FINO TP1 PRATO FINO BRANCO 2 KG"/>
    <x v="9"/>
    <n v="250"/>
    <s v="ARROZ NACIONAL"/>
    <s v="1006.30.11"/>
    <s v="UN"/>
    <n v="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63"/>
    <m/>
    <n v="7896290300332"/>
    <s v="ARROZ PARBOILIZADO POLIDO LONGO FINO TP1 PRATO FINO BRANCO 5 KG"/>
    <x v="9"/>
    <n v="250"/>
    <s v="ARROZ NACIONAL"/>
    <s v="1006.30.1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64"/>
    <m/>
    <n v="7896290301483"/>
    <s v="ARROZ PARBOILIZADO INTEGRAL POLIDO LONGO FINO TP1 PRATO FINO BRANCO 500 G"/>
    <x v="9"/>
    <n v="250"/>
    <s v="ARROZ NACIONAL"/>
    <s v="1006.20.1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65"/>
    <m/>
    <n v="7896290300714"/>
    <s v="ARROZ PARBOILIZADO INTEGRAL POLIDO LONGO FINO TP1 PRATO FINO BRANCO 1 KG"/>
    <x v="9"/>
    <n v="250"/>
    <s v="ARROZ NACIONAL"/>
    <s v="1006.20.1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66"/>
    <m/>
    <n v="7896290301520"/>
    <s v="ARROZ PARBOILIZADO INTEGRAL POLIDO LONGO FINO TP1 PRATO FINO BRANCO 2 KG"/>
    <x v="9"/>
    <n v="250"/>
    <s v="ARROZ NACIONAL"/>
    <s v="1006.20.10"/>
    <s v="UN"/>
    <n v="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67"/>
    <m/>
    <n v="7896290301063"/>
    <s v="ARROZ PARBOILIZADO INTEGRAL POLIDO LONGO FINO TP1 PRATO FINO BRANCO 5 KG"/>
    <x v="9"/>
    <n v="250"/>
    <s v="ARROZ NACIONAL"/>
    <s v="1006.20.1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68"/>
    <m/>
    <n v="7896290300950"/>
    <s v="ARROZ POLIDO LONGO TIPO 1 PRATO FINO ORIENTAL 1 KG"/>
    <x v="9"/>
    <n v="250"/>
    <s v="ARROZ NACIONAL"/>
    <s v="1006.30.2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69"/>
    <m/>
    <n v="7896290300851"/>
    <s v="ARROZ POLIDO LONGO TIPO 1 PRATO FINO ORIENTAL 5 KG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70"/>
    <m/>
    <n v="7896290301551"/>
    <s v="ARROZ PRATO FINO SELECTION INTEGRAL ORGÂNICO 500 G"/>
    <x v="9"/>
    <n v="250"/>
    <s v="ARROZ NACIONAL"/>
    <s v="1006.2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71"/>
    <m/>
    <n v="7896290301537"/>
    <s v="ARROZ PRATO FINO SELECTION ITALIANA 500 G"/>
    <x v="9"/>
    <n v="250"/>
    <s v="ARROZ NACIONAL"/>
    <s v="1006.30.21"/>
    <s v="UN"/>
    <n v="12"/>
    <n v="3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72"/>
    <m/>
    <n v="7896290301223"/>
    <s v="ARROZ PRATO FINO SELECTION ITALIANA 1 KG"/>
    <x v="9"/>
    <n v="250"/>
    <s v="ARROZ NACIONAL"/>
    <s v="1006.30.21"/>
    <s v="UN"/>
    <n v="6"/>
    <n v="3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73"/>
    <m/>
    <n v="7896290301544"/>
    <s v="ARROZ PRATO FINO SELECTION JAPONÊS 500 G"/>
    <x v="9"/>
    <n v="250"/>
    <s v="ARROZ NACIONAL"/>
    <s v="1006.30.21"/>
    <s v="UN"/>
    <n v="12"/>
    <n v="3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74"/>
    <m/>
    <n v="7896290301704"/>
    <s v="ARROZ PRATO FINO BRANCO SABOR CASEIRO 125 G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75"/>
    <m/>
    <n v="7896290301711"/>
    <s v="ARROZ PRATO FINO INTEGRAL SABOR CASEIRO 125 G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76"/>
    <m/>
    <n v="7896290301681"/>
    <s v="ARROZ PRATO FINO FRANGO E LEGUMES SABOR CASEIRO 125 G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77"/>
    <m/>
    <n v="7896290301698"/>
    <s v="ARROZ PRATO FINO CARNE E LENTILHA SABOR CASEIRO 125 G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PIRAHY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78"/>
    <m/>
    <n v="7893500020110"/>
    <s v="ARROZ 100% GRÃOS NOBRES 1KG TIO JOÃO"/>
    <x v="9"/>
    <n v="250"/>
    <s v="ARROZ NACIONAL"/>
    <s v="1006.30.2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79"/>
    <m/>
    <n v="7893500020134"/>
    <s v="ARROZ 100% GRÃOS NOBRES 2KG TIO JOÃO"/>
    <x v="9"/>
    <n v="250"/>
    <s v="ARROZ NACIONAL"/>
    <s v="1006.30.21"/>
    <s v="UN"/>
    <n v="1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80"/>
    <m/>
    <n v="7893500020158"/>
    <s v="ARROZ 100% GRÃOS NOBRES 5KG TIO JOÃO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81"/>
    <m/>
    <n v="7893500017547"/>
    <s v="ARROZ 100% GRÃOS NOBRES 5,5KG TIO JOÃO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82"/>
    <m/>
    <n v="7893500018469"/>
    <s v="ARROZ PARBOILIZADO 1KG TIO JOÃO"/>
    <x v="9"/>
    <n v="250"/>
    <s v="ARROZ NACIONAL"/>
    <s v="1006.30.1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83"/>
    <m/>
    <n v="7893500023869"/>
    <s v="ARROZ PARBOILIZADO 2KG TIO JOÃO"/>
    <x v="9"/>
    <n v="250"/>
    <s v="ARROZ NACIONAL"/>
    <s v="1006.30.11"/>
    <s v="UN"/>
    <n v="1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84"/>
    <m/>
    <n v="7893500018452"/>
    <s v="ARROZ PARBOILIZADO 5KG TIO JOÃO"/>
    <x v="9"/>
    <n v="250"/>
    <s v="ARROZ NACIONAL"/>
    <s v="1006.30.1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85"/>
    <m/>
    <n v="7893500018476"/>
    <s v="ARROZ PARBOILIZADO BOIL IN BAG 1KG TIO JOÃO"/>
    <x v="9"/>
    <n v="250"/>
    <s v="ARROZ NACIONAL"/>
    <s v="1006.30.11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86"/>
    <m/>
    <n v="7893500025740"/>
    <s v="ARROZ +VITA 1KG TIO JOÃO"/>
    <x v="9"/>
    <n v="250"/>
    <s v="ARROZ NACIONAL"/>
    <s v="1006.30.2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87"/>
    <m/>
    <n v="7893500035466"/>
    <s v="ARROZ +VITA 5KG TIO JOÃO"/>
    <x v="9"/>
    <n v="250"/>
    <s v="ARROZ NACIONAL"/>
    <s v="1006.30.21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88"/>
    <m/>
    <n v="7893500090403"/>
    <s v="ARROZ POLIDO ORGÂNICO 1KG TIO JOÃO"/>
    <x v="9"/>
    <n v="250"/>
    <s v="ARROZ NACIONAL"/>
    <s v="1006.30.21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89"/>
    <m/>
    <n v="7893500018490"/>
    <s v="ARROZ INTEGRAL 500G TIO JOÃO"/>
    <x v="9"/>
    <n v="250"/>
    <s v="ARROZ NACIONAL"/>
    <s v="1006.20.1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90"/>
    <m/>
    <n v="7893500018483"/>
    <s v="ARROZ INTEGRAL 1KG TIO JOÃO"/>
    <x v="9"/>
    <n v="250"/>
    <s v="ARROZ NACIONAL"/>
    <s v="1006.20.1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91"/>
    <m/>
    <n v="7893500089070"/>
    <s v="ARROZ INTEGRAL 2KG TIO JOÃO"/>
    <x v="9"/>
    <n v="250"/>
    <s v="ARROZ NACIONAL"/>
    <s v="1006.20.10"/>
    <s v="UN"/>
    <n v="1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92"/>
    <m/>
    <n v="7893500050742"/>
    <s v="ARROZ INTEGRAL BOIL IN BAG 1KG TIO JOÃO"/>
    <x v="9"/>
    <n v="250"/>
    <s v="ARROZ NACIONAL"/>
    <s v="1006.20.1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93"/>
    <m/>
    <n v="7893500034827"/>
    <s v="ARROZ INTEGRAL ORGÂNICO 1KG TIO JOÃO"/>
    <x v="9"/>
    <n v="250"/>
    <s v="ARROZ NACIONAL"/>
    <s v="1006.20.2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94"/>
    <m/>
    <n v="7893500045458"/>
    <s v="ARROZ 7 GRÃOS INTEGRAIS + PASSAS DE UVA 500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95"/>
    <m/>
    <n v="7893500045434"/>
    <s v="ARROZ 7 GRÃOS INTEGRAIS COM QUINOA 500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96"/>
    <m/>
    <n v="7893500037996"/>
    <s v="7 CEREAIS + SOJA 500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97"/>
    <m/>
    <n v="7893500112655"/>
    <s v="7 GRÃOS INTEGRAIS COM QUINOA 1KG TIO JOÃO"/>
    <x v="9"/>
    <n v="250"/>
    <s v="ARROZ NACIONAL"/>
    <s v="1904.90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98"/>
    <m/>
    <n v="7893500044994"/>
    <s v="7 CEREAIS + SOJA 1KG TIO JOÃO"/>
    <x v="9"/>
    <n v="250"/>
    <s v="ARROZ NACIONAL"/>
    <s v="1904.90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599"/>
    <m/>
    <n v="7893500025337"/>
    <s v="COZINHA FÁCIL ARROZ À GREGA 250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00"/>
    <m/>
    <n v="7893500025375"/>
    <s v="COZINHA FÁCIL ARROZ COM BRÓCOLIS 250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01"/>
    <m/>
    <n v="7893500025351"/>
    <s v="COZINHA FÁCIL ARROZ COM CURRY 250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02"/>
    <m/>
    <n v="7893500025368"/>
    <s v="COZINHA FÁCIL ARROZ COM FUNGHI 250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03"/>
    <m/>
    <n v="7893500044413"/>
    <s v="COZINHA FÁCIL ARROZ COM TOMATE E MANJERICÃO 250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04"/>
    <m/>
    <n v="7893500089650"/>
    <s v="COZINHA FÁCIL ARROZ INTEGRAL + ARROZ VERMELHO E TOMATE 200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05"/>
    <m/>
    <n v="7893500089629"/>
    <s v="COZINHA FÁCIL ARROZ INTEGRAL + VEGETAIS 200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06"/>
    <m/>
    <n v="7893500012672"/>
    <s v="COZINHA &amp; SABOR ARROZ CARRETEIRO 175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07"/>
    <m/>
    <n v="7893500012689"/>
    <s v="COZINHA &amp; SABOR ARROZ COM GALINHA 175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08"/>
    <m/>
    <n v="7893500012719"/>
    <s v="COZINHA &amp; SABOR RISOTO MILANÊS 175G TIO JOÃO"/>
    <x v="9"/>
    <n v="250"/>
    <s v="ARROZ NACIONAL"/>
    <s v="1904.90.00"/>
    <s v="UN"/>
    <n v="12"/>
    <n v="8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09"/>
    <m/>
    <n v="7893500044420"/>
    <s v="COZINHA &amp; SABOR RISOTO NAPOLITANO 175G TIO JOÃO"/>
    <x v="9"/>
    <n v="250"/>
    <s v="ARROZ NACIONAL"/>
    <s v="1904.90.00"/>
    <s v="UN"/>
    <n v="12"/>
    <n v="8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10"/>
    <m/>
    <n v="7893500012702"/>
    <s v="COZINHA &amp; SABOR RISOTO À PARMIGIANA 175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11"/>
    <m/>
    <n v="7893500050063"/>
    <s v="COZINHA &amp; SABOR RISOTO PRIMAVERA 175G TIO JOÃO"/>
    <x v="9"/>
    <n v="250"/>
    <s v="ARROZ NACIONAL"/>
    <s v="1904.90.00"/>
    <s v="UN"/>
    <n v="12"/>
    <n v="8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12"/>
    <m/>
    <n v="7893500012696"/>
    <s v="COZINHA &amp; SABOR RISOTO À VALLIGIANA 175G TIO JOÃO"/>
    <x v="9"/>
    <n v="250"/>
    <s v="ARROZ NACIONAL"/>
    <s v="1904.90.00"/>
    <s v="UN"/>
    <n v="12"/>
    <n v="8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13"/>
    <m/>
    <n v="7893500083146"/>
    <s v="COZINHA &amp; SABOR ARROZ DOCE SABOR COCO 175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14"/>
    <m/>
    <n v="7893500083122"/>
    <s v="COZINHA &amp; SABOR ARROZ DOCE TRADICIONAL 175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15"/>
    <m/>
    <n v="7893500083160"/>
    <s v="COZINHA &amp; SABOR ARROZ DOCE SABOR DOCE DE LEITE 175G TIO JOÃO"/>
    <x v="9"/>
    <n v="250"/>
    <s v="ARROZ NACIONAL"/>
    <s v="1904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16"/>
    <m/>
    <n v="7893500052388"/>
    <s v="VAR. MUND. COZINHA FRANCESA - ARROZ VERMELHO 500G TIO JOÃO"/>
    <x v="9"/>
    <n v="250"/>
    <s v="ARROZ NACIONAL"/>
    <s v="1006.30.21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17"/>
    <m/>
    <n v="7893500044352"/>
    <s v="VAR. MUND. COZINHA INDIANA - ARROZ BASMATI 500G TIO JOÃO"/>
    <x v="9"/>
    <n v="250"/>
    <s v="ARROZ NACIONAL"/>
    <s v="1006.30.21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18"/>
    <m/>
    <n v="7893500019244"/>
    <s v="VAR. MUND. COZINHA TAILANDESA - ARROZ JASMINE 1KG TIO JOÃO"/>
    <x v="9"/>
    <n v="250"/>
    <s v="ARROZ NACIONAL"/>
    <s v="1006.30.21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19"/>
    <m/>
    <n v="7893500019206"/>
    <s v="VAR. MUND. COZINHA ITALIANA - ARROZ CARNAROLI 1KG TIO JOÃO"/>
    <x v="9"/>
    <n v="250"/>
    <s v="ARROZ NACIONAL"/>
    <s v="1006.30.21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20"/>
    <m/>
    <n v="7893500019220"/>
    <s v="VAR. MUND. COZINHA JAPONESA - ARROZ SASANISHIKI 1KG TIO JOÃO"/>
    <x v="9"/>
    <n v="250"/>
    <s v="ARROZ NACIONAL"/>
    <s v="1006.30.21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21"/>
    <m/>
    <n v="7893500044475"/>
    <s v="VAR. MUND. COZINHA CHINESA - ARROZ PRETO 500G TIO JOÃO"/>
    <x v="9"/>
    <n v="250"/>
    <s v="ARROZ NACIONAL"/>
    <s v="1006.2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22"/>
    <m/>
    <n v="7893500012931"/>
    <s v="VAR. MUND. COZINHA CANADENSE - ARROZ SELVAGEM 250G TIO JOÃO"/>
    <x v="9"/>
    <n v="250"/>
    <s v="ARROZ NACIONAL"/>
    <s v="1008.90.9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23"/>
    <m/>
    <n v="7893500085768"/>
    <s v="FARINHA DE ARROZ 1KG TIO JOÃO"/>
    <x v="9"/>
    <n v="1370"/>
    <s v="FARINACEOS"/>
    <s v="1102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24"/>
    <m/>
    <n v="7893500090809"/>
    <s v="MISTURA PARA MASSA DE PIZZA 400G TIO JOÃO"/>
    <x v="9"/>
    <n v="2320"/>
    <s v="MISTURA DE BOLO"/>
    <s v="1901.2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25"/>
    <m/>
    <n v="7893500090779"/>
    <s v="MISTURA PARA PÃO CASEIRO 310G TIO JOÃO"/>
    <x v="9"/>
    <n v="2320"/>
    <s v="MISTURA DE BOLO"/>
    <s v="1901.2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26"/>
    <m/>
    <n v="7893500090786"/>
    <s v="MISTURA PARA PÃO MULTIGRÃOS 310G TIO JOÃO"/>
    <x v="9"/>
    <n v="2320"/>
    <s v="MISTURA DE BOLO"/>
    <s v="1901.2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27"/>
    <m/>
    <n v="7893500090847"/>
    <s v="MISTURA PARA MASSA SALGADA TIPO BRISÉE 250G TIO JOÃO"/>
    <x v="9"/>
    <n v="2320"/>
    <s v="MISTURA DE BOLO"/>
    <s v="1901.2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28"/>
    <m/>
    <n v="7893500104940"/>
    <s v="MISTURA PARA BOLO SABOR LARANJA 270G TIO JOÃO"/>
    <x v="9"/>
    <n v="2320"/>
    <s v="MISTURA DE BOLO"/>
    <s v="1901.2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29"/>
    <m/>
    <n v="7893500105015"/>
    <s v="MISTURA PARA BOLO SABOR BAUNILHA 270G TIO JOÃO"/>
    <x v="9"/>
    <n v="2320"/>
    <s v="MISTURA DE BOLO"/>
    <s v="1901.2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30"/>
    <m/>
    <n v="7893500104988"/>
    <s v="MISTURA PARA BOLO SABOR CHOCOLATE 270G TIO JOÃO"/>
    <x v="9"/>
    <n v="2320"/>
    <s v="MISTURA DE BOLO"/>
    <s v="1901.2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31"/>
    <m/>
    <n v="7893500104889"/>
    <s v="MISTURA PARA BROWNIE 270G TIO JOÃO"/>
    <x v="9"/>
    <n v="2320"/>
    <s v="MISTURA DE BOLO"/>
    <s v="1901.2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32"/>
    <m/>
    <n v="7893500104919"/>
    <s v="MISTURA PARA PETIT GÂTEAU 270G TIO JOÃO"/>
    <x v="9"/>
    <n v="2320"/>
    <s v="MISTURA DE BOLO"/>
    <s v="1901.2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JOSAPA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33"/>
    <m/>
    <n v="7804630540119"/>
    <s v="AZEITE EXTRAVIRGEM CLÁSSICO 250ML"/>
    <x v="9"/>
    <n v="340"/>
    <s v="AZEITES"/>
    <s v="1509.1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34"/>
    <m/>
    <n v="7804630540041"/>
    <s v="AZEITE EXTRAVIRGEM CLÁSSICO 500ML"/>
    <x v="9"/>
    <n v="340"/>
    <s v="AZEITES"/>
    <s v="1509.1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35"/>
    <m/>
    <n v="7804630540249"/>
    <s v="AZEITE EXTRAVIRGEM CLÁSSICO 5L"/>
    <x v="9"/>
    <n v="340"/>
    <s v="AZEITES"/>
    <s v="1509.10.00"/>
    <s v="UN"/>
    <n v="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36"/>
    <m/>
    <n v="7804630540256"/>
    <s v="AZEITE EXTRAVIRGEM ORGÂNICO 500ML"/>
    <x v="9"/>
    <n v="340"/>
    <s v="AZEITES"/>
    <s v="1509.1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37"/>
    <m/>
    <n v="7804630540034"/>
    <s v="AZEITE EXTRAVIRGEM EDIÇÃO LIMITADA 500ML"/>
    <x v="9"/>
    <n v="340"/>
    <s v="AZEITES"/>
    <s v="1509.1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38"/>
    <n v="50012"/>
    <n v="7896306612862"/>
    <s v="TRENTO WAFER AVELA 32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39"/>
    <n v="50031"/>
    <n v="7896306616136"/>
    <s v="TRENTO WAFER BITES AO LEITE 40G C/12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40"/>
    <n v="50028"/>
    <n v="7896306621635"/>
    <s v="TRENTO WAFER BITES BRANCO DARK 40G C/12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41"/>
    <n v="50097"/>
    <n v="7896306622045"/>
    <s v="TRENTO WAFER BITES BRANCO DARK STAND UP POUCH 120G"/>
    <x v="9"/>
    <n v="980"/>
    <s v="CHOCOLATES"/>
    <s v="1905.32.00"/>
    <s v="UN"/>
    <n v="2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42"/>
    <n v="50098"/>
    <n v="7896306622052"/>
    <s v="TRENTO WAFER BITES CHOCOLATE STAND UP POUCH 120G"/>
    <x v="9"/>
    <n v="980"/>
    <s v="CHOCOLATES"/>
    <s v="1905.32.00"/>
    <s v="UN"/>
    <n v="2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43"/>
    <n v="50032"/>
    <n v="7896306619502"/>
    <s v="TRENTO WAFER BITES DARK 40G C/12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44"/>
    <n v="50257"/>
    <n v="7896306623257"/>
    <s v="TRENTO WAFER BITES MOUSSE DE MARACUJA 40G C/12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45"/>
    <n v="50029"/>
    <n v="7896306621642"/>
    <s v="TRENTO WAFER BITES PAÇOCA 40G C/12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46"/>
    <n v="50030"/>
    <n v="7896306621659"/>
    <s v="TRENTO WAFER BITES TORTA DE LIMAO 40G C/12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47"/>
    <n v="50010"/>
    <n v="7896306621000"/>
    <s v="TRENTO WAFER CHEESECAKE DE MORANGO 32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48"/>
    <n v="50011"/>
    <n v="7896306612848"/>
    <s v="TRENTO WAFER CHOCOLATE 32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49"/>
    <n v="50015"/>
    <n v="7896306616396"/>
    <s v="TRENTO WAFER CHOCOLATE BRANCO 32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50"/>
    <n v="50013"/>
    <n v="7896306612855"/>
    <s v="TRENTO WAFER CREME 32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51"/>
    <n v="50016"/>
    <n v="7896306617508"/>
    <s v="TRENTO WAFER DARK 32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52"/>
    <n v="50321"/>
    <n v="7896306623455"/>
    <s v="TRENTO WAFER DUO 32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53"/>
    <n v="50018"/>
    <n v="7896306619465"/>
    <s v="TRENTO WAFER MASSIMO BRANCO C/ COOKIES 30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54"/>
    <n v="50020"/>
    <n v="7896306618437"/>
    <s v="TRENTO WAFER MASSIMO CHOCOLATE 30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55"/>
    <n v="50038"/>
    <n v="7896306622588"/>
    <s v="TRENTO WAFER MASSIMO COCO AO LEITE 30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56"/>
    <n v="50100"/>
    <n v="7896306623134"/>
    <s v="TRENTO WAFER MASSIMO COOKIES MORANGO 30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57"/>
    <n v="50021"/>
    <n v="7896306621239"/>
    <s v="TRENTO WAFER MASSIMO DARK 30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58"/>
    <n v="50322"/>
    <n v="7896306623219"/>
    <s v="TRENTO WAFER MASSIMO DUO 30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59"/>
    <n v="50019"/>
    <n v="7896306620140"/>
    <s v="TRENTO WAFER MASSIMO PACOCA 30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60"/>
    <n v="50323"/>
    <n v="7896306623431"/>
    <s v="TRENTO WAFER MINI AO LEITE POUCH 192G C/12"/>
    <x v="9"/>
    <n v="980"/>
    <s v="CHOCOLATES"/>
    <s v="1905.32.0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61"/>
    <n v="50250"/>
    <n v="7896306622823"/>
    <s v="TRENTO WAFER MINI BRANCO 800G"/>
    <x v="9"/>
    <n v="980"/>
    <s v="CHOCOLATES"/>
    <s v="1905.32.00"/>
    <s v="UN"/>
    <n v="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62"/>
    <n v="50239"/>
    <n v="7896306623172"/>
    <s v="TRENTO WAFER MINI CHOCOLATE 16G C/16"/>
    <x v="9"/>
    <n v="980"/>
    <s v="CHOCOLATES"/>
    <s v="1905.32.0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63"/>
    <n v="50251"/>
    <n v="7896306622847"/>
    <s v="TRENTO WAFER MINI CHOCOLATE 800G"/>
    <x v="9"/>
    <n v="980"/>
    <s v="CHOCOLATES"/>
    <s v="1905.32.00"/>
    <s v="UN"/>
    <n v="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64"/>
    <n v="50241"/>
    <n v="7896306623189"/>
    <s v="TRENTO WAFER MINI CHOCOLATE BRANCO 16G C/16"/>
    <x v="9"/>
    <n v="980"/>
    <s v="CHOCOLATES"/>
    <s v="1905.32.0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65"/>
    <n v="50240"/>
    <n v="7896306623196"/>
    <s v="TRENTO WAFER MINI CHOCOLATE DARK 16G C/16"/>
    <x v="9"/>
    <n v="980"/>
    <s v="CHOCOLATES"/>
    <s v="1905.32.0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66"/>
    <n v="50099"/>
    <n v="7896306623103"/>
    <s v="TRENTO WAFER MINI DARK 800G"/>
    <x v="9"/>
    <n v="980"/>
    <s v="CHOCOLATES"/>
    <s v="1905.32.00"/>
    <s v="UN"/>
    <n v="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67"/>
    <n v="50320"/>
    <n v="7896306623516"/>
    <s v="TRENTO WAFER MINI SOBREMESAS 800G"/>
    <x v="9"/>
    <n v="980"/>
    <s v="CHOCOLATES"/>
    <s v="1905.32.00"/>
    <s v="UN"/>
    <n v="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68"/>
    <n v="50300"/>
    <n v="7896306623073"/>
    <s v="TRENTO WAFER MINI SORTIDOS C/9UN 16G"/>
    <x v="9"/>
    <n v="980"/>
    <s v="CHOCOLATES"/>
    <s v="1905.32.0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69"/>
    <n v="50096"/>
    <n v="7896306623165"/>
    <s v="TRENTO WAFER MORANGO 32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70"/>
    <n v="50014"/>
    <n v="7896306619441"/>
    <s v="TRENTO WAFER MOUSSE DE MARACUJA 32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71"/>
    <n v="50017"/>
    <n v="7896306618307"/>
    <s v="TRENTO WAFER TORTA DE LIMAO 32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72"/>
    <n v="50301"/>
    <n v="7896306623233"/>
    <s v="TRENTO WAFER TORTA DE MACA 32G C/16"/>
    <x v="9"/>
    <n v="980"/>
    <s v="CHOCOLATES"/>
    <s v="1905.32.00"/>
    <s v="UN"/>
    <n v="8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73"/>
    <n v="50248"/>
    <n v="7896306622724"/>
    <s v="BALA ATOMIC SORTIDA 500G"/>
    <x v="9"/>
    <n v="390"/>
    <s v="BALAS"/>
    <s v="1704.90.2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74"/>
    <n v="50329"/>
    <n v="7896306623561"/>
    <s v="BALA FANTASY FESTA HALLOWEEN 235G"/>
    <x v="9"/>
    <n v="390"/>
    <s v="BALAS"/>
    <s v="1704.90.2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75"/>
    <n v="50330"/>
    <n v="7896306623349"/>
    <s v="BALA FANTASY FESTA SORTIDA 235G"/>
    <x v="9"/>
    <n v="390"/>
    <s v="BALAS"/>
    <s v="1704.90.2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76"/>
    <n v="50331"/>
    <n v="7896306623332"/>
    <s v="BALA FANTASY FESTA UNICORNIO 235G"/>
    <x v="9"/>
    <n v="390"/>
    <s v="BALAS"/>
    <s v="1704.90.2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77"/>
    <n v="50252"/>
    <n v="7896306623066"/>
    <s v="BALA MASTIGAVEL YOGURMIX SORTIDA 500G"/>
    <x v="9"/>
    <n v="390"/>
    <s v="BALAS"/>
    <s v="1704.90.2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78"/>
    <n v="50324"/>
    <n v="7896306623288"/>
    <s v="BALA TRIBALA MINI 2 FRUTAS 30G"/>
    <x v="9"/>
    <n v="390"/>
    <s v="BALAS"/>
    <s v="1704.90.2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79"/>
    <n v="50325"/>
    <n v="7896306623301"/>
    <s v="BALA TRIBALA MINI FRUTAS VERMELHAS 30G"/>
    <x v="9"/>
    <n v="390"/>
    <s v="BALAS"/>
    <s v="1704.90.2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80"/>
    <n v="50327"/>
    <n v="7896306623325"/>
    <s v="BALA TRIBALA MINI MORANGO 30G"/>
    <x v="9"/>
    <n v="390"/>
    <s v="BALAS"/>
    <s v="1704.90.2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81"/>
    <n v="50332"/>
    <n v="7896306623530"/>
    <s v="BALA TRIBALA MINI TROPICAL 30G"/>
    <x v="9"/>
    <n v="390"/>
    <s v="BALAS"/>
    <s v="1704.90.2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82"/>
    <n v="50245"/>
    <n v="7896306622717"/>
    <s v="BALAS CAFE ITS COFFEE 500G"/>
    <x v="9"/>
    <n v="390"/>
    <s v="BALAS"/>
    <s v="1704.90.2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83"/>
    <n v="50246"/>
    <n v="7896306622854"/>
    <s v="BALAS CAFE ITS COFFEE 100G"/>
    <x v="9"/>
    <n v="390"/>
    <s v="BALAS"/>
    <s v="1704.90.2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84"/>
    <n v="50044"/>
    <n v="7896306612947"/>
    <s v="BALAS FRUTIBELO FRAMBOESA 100G"/>
    <x v="9"/>
    <n v="390"/>
    <s v="BALAS"/>
    <s v="1704.90.2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85"/>
    <n v="50046"/>
    <n v="7896306605161"/>
    <s v="BALAS FRUTIBELO FRAMBOESA 400G"/>
    <x v="9"/>
    <n v="390"/>
    <s v="BALAS"/>
    <s v="1704.90.20"/>
    <s v="UN"/>
    <n v="2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86"/>
    <n v="50073"/>
    <n v="7896306612930"/>
    <s v="BALAS FRUTIGUTI SORTIDA 100G"/>
    <x v="9"/>
    <n v="390"/>
    <s v="BALAS"/>
    <s v="1704.90.2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87"/>
    <n v="50061"/>
    <n v="7896306619830"/>
    <s v="BALAS FRUTOMILA MORANGO 500G"/>
    <x v="9"/>
    <n v="390"/>
    <s v="BALAS"/>
    <s v="1704.90.2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88"/>
    <n v="50064"/>
    <n v="7896306619847"/>
    <s v="BALAS FRUTOMILA SORTIDA 500G"/>
    <x v="9"/>
    <n v="390"/>
    <s v="BALAS"/>
    <s v="1704.90.2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89"/>
    <n v="50052"/>
    <n v="7896306605147"/>
    <s v="BALAS MACA VERDE 400G"/>
    <x v="9"/>
    <n v="390"/>
    <s v="BALAS"/>
    <s v="1704.90.20"/>
    <s v="UN"/>
    <n v="2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90"/>
    <n v="50060"/>
    <n v="7896306621116"/>
    <s v="BALAS MASTIGAVEIS MENTA 600G"/>
    <x v="9"/>
    <n v="390"/>
    <s v="BALAS"/>
    <s v="1704.90.20"/>
    <s v="UN"/>
    <n v="2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91"/>
    <n v="50074"/>
    <n v="7896306622564"/>
    <s v="BALAS MASTIGAVEL MENTA 100G"/>
    <x v="9"/>
    <n v="390"/>
    <s v="BALAS"/>
    <s v="1704.90.2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92"/>
    <n v="50059"/>
    <n v="7896306622557"/>
    <s v="BALAS MASTIGAVEL MENTA 400G"/>
    <x v="9"/>
    <n v="390"/>
    <s v="BALAS"/>
    <s v="1704.90.20"/>
    <s v="UN"/>
    <n v="2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93"/>
    <n v="50084"/>
    <n v="7896306622311"/>
    <s v="BALAS PURA VIT.C LARANJA E MENTA 252G"/>
    <x v="9"/>
    <n v="390"/>
    <s v="BALAS"/>
    <s v="1704.90.2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94"/>
    <n v="50082"/>
    <n v="7896306620935"/>
    <s v="BALAS PURA VIT.C LARANJA E MENTA 400G"/>
    <x v="9"/>
    <n v="390"/>
    <s v="BALAS"/>
    <s v="1704.90.2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95"/>
    <n v="50085"/>
    <n v="7896306622335"/>
    <s v="BALAS PURA VIT.C LIMAO E MENTA 252G"/>
    <x v="9"/>
    <n v="390"/>
    <s v="BALAS"/>
    <s v="1704.90.2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96"/>
    <n v="50183"/>
    <n v="7896306620959"/>
    <s v="BALAS PURA VIT.C LIMAO E MENTA 400G"/>
    <x v="9"/>
    <n v="390"/>
    <s v="BALAS"/>
    <s v="1704.90.2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97"/>
    <n v="50256"/>
    <n v="7896306623127"/>
    <s v="BALAS TRIBALA ACAI SORTIDA 100G"/>
    <x v="9"/>
    <n v="390"/>
    <s v="BALAS"/>
    <s v="1704.90.2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98"/>
    <n v="50255"/>
    <n v="7896306623110"/>
    <s v="BALAS TRIBALA ACAI SORTIDA 500G"/>
    <x v="9"/>
    <n v="390"/>
    <s v="BALAS"/>
    <s v="1704.90.2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699"/>
    <n v="50070"/>
    <n v="7896306622526"/>
    <s v="BALAS TRIBALA FRAMBOESA 100G"/>
    <x v="9"/>
    <n v="390"/>
    <s v="BALAS"/>
    <s v="1704.90.2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00"/>
    <n v="50244"/>
    <n v="7896306618659"/>
    <s v="BALAS TRIBALA FRAMBOESA 500G"/>
    <x v="9"/>
    <n v="390"/>
    <s v="BALAS"/>
    <s v="1704.90.2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01"/>
    <n v="50071"/>
    <n v="7896306613289"/>
    <s v="BALAS TRIBALA FRUTAS SORTIDA 100G"/>
    <x v="9"/>
    <n v="390"/>
    <s v="BALAS"/>
    <s v="1704.90.2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02"/>
    <n v="50072"/>
    <n v="7896306618635"/>
    <s v="BALAS TRIBALA FRUTAS SORTIDA 500G"/>
    <x v="9"/>
    <n v="390"/>
    <s v="BALAS"/>
    <s v="1704.90.2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03"/>
    <n v="50069"/>
    <n v="7896306622519"/>
    <s v="BALAS TRIBALA IOGURTE MORANGO 100G"/>
    <x v="9"/>
    <n v="390"/>
    <s v="BALAS"/>
    <s v="1704.90.2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04"/>
    <n v="50066"/>
    <n v="7896306622649"/>
    <s v="BALAS TRIBALA MENTA 100G"/>
    <x v="9"/>
    <n v="390"/>
    <s v="BALAS"/>
    <s v="1704.90.2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05"/>
    <n v="50067"/>
    <n v="7896306622625"/>
    <s v="BALAS TRIBALA MENTA 500G"/>
    <x v="9"/>
    <n v="390"/>
    <s v="BALAS"/>
    <s v="1704.90.2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06"/>
    <n v="50065"/>
    <n v="7896306612954"/>
    <s v="BALAS TRIBALA MORANGO 100G"/>
    <x v="9"/>
    <n v="390"/>
    <s v="BALAS"/>
    <s v="1704.90.2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07"/>
    <n v="50076"/>
    <n v="7896306618697"/>
    <s v="BALAS TRIBALA MORANGO 500G"/>
    <x v="9"/>
    <n v="390"/>
    <s v="BALAS"/>
    <s v="1704.90.2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08"/>
    <n v="50068"/>
    <n v="7896306612961"/>
    <s v="BALAS TRIBALA UVA 100G"/>
    <x v="9"/>
    <n v="390"/>
    <s v="BALAS"/>
    <s v="1704.90.2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09"/>
    <n v="50077"/>
    <n v="7896306618710"/>
    <s v="BALAS TRIBALA UVA 500G"/>
    <x v="9"/>
    <n v="390"/>
    <s v="BALAS"/>
    <s v="1704.90.2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10"/>
    <n v="50078"/>
    <n v="7896306618727"/>
    <s v="BALAS TRIBALA YOGURT MORANGO 500G"/>
    <x v="9"/>
    <n v="390"/>
    <s v="BALAS"/>
    <s v="1704.90.20"/>
    <s v="UN"/>
    <n v="10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11"/>
    <n v="50054"/>
    <n v="7896306612923"/>
    <s v="BALAS ZAZA SORTIDA 100G"/>
    <x v="9"/>
    <n v="390"/>
    <s v="BALAS"/>
    <s v="1704.90.2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12"/>
    <n v="50056"/>
    <n v="7896306605185"/>
    <s v="BALAS ZAZA SORTIDA 400G"/>
    <x v="9"/>
    <n v="390"/>
    <s v="BALAS"/>
    <s v="1704.90.20"/>
    <s v="UN"/>
    <n v="2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13"/>
    <n v="50094"/>
    <n v="7896306617645"/>
    <s v="CHICLES BLONG BLACK 200G"/>
    <x v="9"/>
    <n v="1570"/>
    <s v="GOMA DE MASCAR"/>
    <s v="170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14"/>
    <n v="50093"/>
    <n v="7896306617652"/>
    <s v="CHICLES BLONG BLUE 200G"/>
    <x v="9"/>
    <n v="1570"/>
    <s v="GOMA DE MASCAR"/>
    <s v="170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15"/>
    <n v="50102"/>
    <n v="7896306622632"/>
    <s v="CHICLES BLONG COLA 200G"/>
    <x v="9"/>
    <n v="1570"/>
    <s v="GOMA DE MASCAR"/>
    <s v="170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16"/>
    <n v="50112"/>
    <n v="7896306622977"/>
    <s v="CHICLES BLONG FUSION MELANCIA COM LIMAO 200G"/>
    <x v="9"/>
    <n v="1570"/>
    <s v="GOMA DE MASCAR"/>
    <s v="170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17"/>
    <n v="50090"/>
    <n v="7896306617669"/>
    <s v="CHICLES BLONG HORTELA 200G"/>
    <x v="9"/>
    <n v="1570"/>
    <s v="GOMA DE MASCAR"/>
    <s v="170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18"/>
    <n v="50086"/>
    <n v="7896306617737"/>
    <s v="CHICLES BLONG HORTELA 50G"/>
    <x v="9"/>
    <n v="1570"/>
    <s v="GOMA DE MASCAR"/>
    <s v="1704.10.0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19"/>
    <n v="50091"/>
    <n v="7896306617683"/>
    <s v="CHICLES BLONG MORANGO 200G"/>
    <x v="9"/>
    <n v="1570"/>
    <s v="GOMA DE MASCAR"/>
    <s v="170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20"/>
    <n v="50087"/>
    <n v="7896306617744"/>
    <s v="CHICLES BLONG MORANGO 50G"/>
    <x v="9"/>
    <n v="1570"/>
    <s v="GOMA DE MASCAR"/>
    <s v="1704.10.0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21"/>
    <n v="50089"/>
    <n v="7896306617690"/>
    <s v="CHICLES BLONG TUTTI-FRUTTI 200G"/>
    <x v="9"/>
    <n v="1570"/>
    <s v="GOMA DE MASCAR"/>
    <s v="170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22"/>
    <n v="50088"/>
    <n v="7896306617751"/>
    <s v="CHICLES BLONG TUTTI-FRUTTI 50G"/>
    <x v="9"/>
    <n v="1570"/>
    <s v="GOMA DE MASCAR"/>
    <s v="1704.10.0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23"/>
    <n v="50092"/>
    <n v="7896306617706"/>
    <s v="CHICLES BLONG UVA 200G"/>
    <x v="9"/>
    <n v="1570"/>
    <s v="GOMA DE MASCAR"/>
    <s v="170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24"/>
    <n v="50108"/>
    <n v="7896306622434"/>
    <s v="CHICLES BUMP HORTELA 140G"/>
    <x v="9"/>
    <n v="1570"/>
    <s v="GOMA DE MASCAR"/>
    <s v="170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25"/>
    <n v="50105"/>
    <n v="7896306621321"/>
    <s v="CHICLES BUMP MORANGO 140G"/>
    <x v="9"/>
    <n v="1570"/>
    <s v="GOMA DE MASCAR"/>
    <s v="170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26"/>
    <n v="50106"/>
    <n v="7896306621338"/>
    <s v="CHICLES BUMP TUTTI FRUTTI 140G"/>
    <x v="9"/>
    <n v="1570"/>
    <s v="GOMA DE MASCAR"/>
    <s v="170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27"/>
    <n v="50107"/>
    <n v="7896306621345"/>
    <s v="CHICLES BUMP UVA 140G"/>
    <x v="9"/>
    <n v="1570"/>
    <s v="GOMA DE MASCAR"/>
    <s v="1704.1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28"/>
    <n v="50247"/>
    <n v="7896306622656"/>
    <s v="PIRULITO ATOMIC SORTIDO 600G"/>
    <x v="9"/>
    <n v="390"/>
    <s v="BALAS"/>
    <s v="1704.90.9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29"/>
    <n v="50243"/>
    <n v="7896306620454"/>
    <s v="PIRULITO BAT BAT CORACAO SORTIDO 500G"/>
    <x v="9"/>
    <n v="390"/>
    <s v="BALAS"/>
    <s v="1704.90.9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30"/>
    <n v="50139"/>
    <n v="7896306608773"/>
    <s v="PIRULITO BAT BAT MORANGO MINI 200G"/>
    <x v="9"/>
    <n v="390"/>
    <s v="BALAS"/>
    <s v="1704.90.90"/>
    <s v="UN"/>
    <n v="4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31"/>
    <n v="50254"/>
    <n v="7896306623042"/>
    <s v="PIRULITO BAT CORACAO MINI PINTA LINGUA BLUE 200G"/>
    <x v="9"/>
    <n v="390"/>
    <s v="BALAS"/>
    <s v="1704.90.90"/>
    <s v="UN"/>
    <n v="4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32"/>
    <n v="50260"/>
    <n v="7896306623356"/>
    <s v="PIRULITO BIG APPLE 672G"/>
    <x v="9"/>
    <n v="390"/>
    <s v="BALAS"/>
    <s v="1704.9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33"/>
    <n v="50111"/>
    <n v="7896306614460"/>
    <s v="PIRULITO BLONG 12 BLACK 600G"/>
    <x v="9"/>
    <n v="390"/>
    <s v="BALAS"/>
    <s v="1704.90.9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34"/>
    <n v="50109"/>
    <n v="7896306614453"/>
    <s v="PIRULITO BLONG 12 BLUE 600G"/>
    <x v="9"/>
    <n v="390"/>
    <s v="BALAS"/>
    <s v="1704.90.9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35"/>
    <n v="50110"/>
    <n v="7896306620058"/>
    <s v="PIRULITO BLONG 12 ENERGY 600G"/>
    <x v="9"/>
    <n v="390"/>
    <s v="BALAS"/>
    <s v="1704.90.9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36"/>
    <n v="50125"/>
    <n v="7896306615306"/>
    <s v="PIRULITO BLONG BLACK 672G"/>
    <x v="9"/>
    <n v="390"/>
    <s v="BALAS"/>
    <s v="1704.9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37"/>
    <n v="50124"/>
    <n v="7896306615313"/>
    <s v="PIRULITO BLONG BLUE 672G"/>
    <x v="9"/>
    <n v="390"/>
    <s v="BALAS"/>
    <s v="1704.9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38"/>
    <n v="50123"/>
    <n v="7896306611971"/>
    <s v="PIRULITO BLONG CEREJA 672G"/>
    <x v="9"/>
    <n v="390"/>
    <s v="BALAS"/>
    <s v="1704.9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39"/>
    <n v="50118"/>
    <n v="7896306618468"/>
    <s v="PIRULITO BLONG ENERGY 672G"/>
    <x v="9"/>
    <n v="390"/>
    <s v="BALAS"/>
    <s v="1704.9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40"/>
    <n v="50120"/>
    <n v="7896306610974"/>
    <s v="PIRULITO BLONG MORANGO 672G"/>
    <x v="9"/>
    <n v="390"/>
    <s v="BALAS"/>
    <s v="1704.9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41"/>
    <n v="50221"/>
    <n v="7896306610981"/>
    <s v="PIRULITO BLONG TUTTI-FRUTTI 672G"/>
    <x v="9"/>
    <n v="390"/>
    <s v="BALAS"/>
    <s v="1704.9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42"/>
    <n v="50122"/>
    <n v="7896306610998"/>
    <s v="PIRULITO BLONG UVA 672G"/>
    <x v="9"/>
    <n v="390"/>
    <s v="BALAS"/>
    <s v="1704.90.9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43"/>
    <n v="50135"/>
    <n v="7896306622694"/>
    <s v="PIRULITO FANTASY FESTA 600G"/>
    <x v="9"/>
    <n v="390"/>
    <s v="BALAS"/>
    <s v="1704.90.9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44"/>
    <n v="50128"/>
    <n v="7896306608919"/>
    <s v="PIRULITO MACA DO AMOR 120G"/>
    <x v="9"/>
    <n v="390"/>
    <s v="BALAS"/>
    <s v="1704.90.90"/>
    <s v="UN"/>
    <n v="3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45"/>
    <n v="50131"/>
    <n v="7896306607820"/>
    <s v="PIRULITO MACA DO AMOR 480G"/>
    <x v="9"/>
    <n v="390"/>
    <s v="BALAS"/>
    <s v="1704.90.9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46"/>
    <n v="50144"/>
    <n v="7896306622502"/>
    <s v="PIRULITO MAOZINHA 200G"/>
    <x v="9"/>
    <n v="390"/>
    <s v="BALAS"/>
    <s v="1704.90.90"/>
    <s v="UN"/>
    <n v="4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47"/>
    <n v="50133"/>
    <n v="7896306608940"/>
    <s v="PIRULITO MORANGO DO AMOR 480G"/>
    <x v="9"/>
    <n v="390"/>
    <s v="BALAS"/>
    <s v="1704.90.9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48"/>
    <n v="50143"/>
    <n v="7896306622496"/>
    <s v="PIRULITO PEZINHO 200G"/>
    <x v="9"/>
    <n v="390"/>
    <s v="BALAS"/>
    <s v="1704.90.90"/>
    <s v="UN"/>
    <n v="4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49"/>
    <n v="50134"/>
    <n v="7896306608933"/>
    <s v="PIRULITO UVA DO AMOR 480G"/>
    <x v="9"/>
    <n v="390"/>
    <s v="BALAS"/>
    <s v="1704.90.9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50"/>
    <n v="50253"/>
    <n v="7896306623059"/>
    <s v="PIRULITO YOGURMIX SORTIDO 600G"/>
    <x v="9"/>
    <n v="390"/>
    <s v="BALAS"/>
    <s v="1704.90.90"/>
    <s v="UN"/>
    <n v="16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51"/>
    <m/>
    <n v="7896003738957"/>
    <s v="BISCOITO AMANTEIGADO MARILAN 280G"/>
    <x v="9"/>
    <n v="510"/>
    <s v="BISCOITO DOCE"/>
    <s v="1905.31.0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52"/>
    <m/>
    <n v="7896003738940"/>
    <s v="BISCOITO AMANTEIGADO MARILAN 280G CHOC"/>
    <x v="9"/>
    <n v="510"/>
    <s v="BISCOITO DOCE"/>
    <s v="1905.31.0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53"/>
    <m/>
    <n v="7896003738919"/>
    <s v="BISCOITO AMANTEIGADO MARILAN 280G COCO"/>
    <x v="9"/>
    <n v="510"/>
    <s v="BISCOITO DOCE"/>
    <s v="1905.31.0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54"/>
    <m/>
    <n v="7896003738933"/>
    <s v="BISCOITO AMANTEIGADO MARILAN 280G INTEGRAL"/>
    <x v="10"/>
    <n v="530"/>
    <s v="BISCOITO SAUDAVEL"/>
    <s v="1905.31.0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55"/>
    <m/>
    <n v="7896003738902"/>
    <s v="BISCOITO AMANTEIGADO MARILAN 280G LEITE"/>
    <x v="9"/>
    <n v="510"/>
    <s v="BISCOITO DOCE"/>
    <s v="1905.31.0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56"/>
    <m/>
    <n v="7896003738926"/>
    <s v="BISCOITO AMANTEIGADO MARILAN 280G NATA"/>
    <x v="9"/>
    <n v="510"/>
    <s v="BISCOITO DOCE"/>
    <s v="1905.31.0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57"/>
    <m/>
    <n v="7896003702583"/>
    <s v="BISCOITO AMANTEIGADO MARILAN 330G"/>
    <x v="9"/>
    <n v="510"/>
    <s v="BISCOITO DOCE"/>
    <s v="1905.31.0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58"/>
    <m/>
    <n v="7896003702590"/>
    <s v="BISCOITO AMANTEIGADO MARILAN 330G CHOC"/>
    <x v="9"/>
    <n v="510"/>
    <s v="BISCOITO DOCE"/>
    <s v="1905.31.0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59"/>
    <m/>
    <n v="7896003704167"/>
    <s v="BISCOITO AMANTEIGADO MARILAN 330G CHOC INTEGRAL"/>
    <x v="10"/>
    <n v="530"/>
    <s v="BISCOITO SAUDAVEL"/>
    <s v="1905.31.0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60"/>
    <m/>
    <n v="7896003702682"/>
    <s v="BISCOITO AMANTEIGADO MARILAN 330G COCO"/>
    <x v="9"/>
    <n v="510"/>
    <s v="BISCOITO DOCE"/>
    <s v="1905.31.0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61"/>
    <m/>
    <n v="7896003704174"/>
    <s v="BISCOITO AMANTEIGADO MARILAN 330G INTEGRAL"/>
    <x v="10"/>
    <n v="530"/>
    <s v="BISCOITO SAUDAVEL"/>
    <s v="1905.31.0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62"/>
    <m/>
    <n v="7896003702699"/>
    <s v="BISCOITO AMANTEIGADO MARILAN 330G LEITE"/>
    <x v="9"/>
    <n v="510"/>
    <s v="BISCOITO DOCE"/>
    <s v="1905.31.0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63"/>
    <m/>
    <n v="7896003702705"/>
    <s v="BISCOITO AMANTEIGADO MARILAN 330G NATA"/>
    <x v="9"/>
    <n v="510"/>
    <s v="BISCOITO DOCE"/>
    <s v="1905.31.0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69"/>
    <n v="2773"/>
    <n v="7790070218216"/>
    <s v="AZEITE COCINERO 500ML EXTRA VIRGEM"/>
    <x v="9"/>
    <n v="340"/>
    <s v="AZEITES"/>
    <s v="1509.10.00"/>
    <s v="UN"/>
    <n v="12"/>
    <n v="1"/>
    <s v="PRODUTO"/>
    <s v="64.904.295/0036-33"/>
    <n v="18.51985560308654"/>
    <n v="4.86146209581022"/>
    <m/>
    <m/>
    <m/>
    <m/>
    <n v="13.65839350727633"/>
    <n v="0.0102"/>
    <n v="0.0048"/>
    <n v="0.17"/>
    <n v="0.0165"/>
    <n v="0.076"/>
    <n v="0.2775"/>
    <n v="12"/>
    <n v="417.58145754730185"/>
    <n v="9.65657120578136"/>
    <n v="25.14188358982713"/>
    <n v="13.65839350727633"/>
    <n v="11.48349008255081"/>
    <n v="137.80188099060967"/>
    <n v="20.59"/>
    <n v="0.33"/>
    <n v="34.79845479560849"/>
    <n v="0.33"/>
    <n v="34.79845479560849"/>
    <n v="1.2"/>
    <n v="24.708"/>
    <n v="0"/>
    <n v="0.69006579871824"/>
    <s v="DENTRO DA META"/>
    <x v="1"/>
    <n v="14.20845479560849"/>
    <n v="1.2"/>
    <n v="222.23826723703854"/>
    <n v="163.9007220873159"/>
    <n v="417.58145754730185"/>
    <x v="0"/>
    <s v="SOURCING"/>
    <n v="1"/>
    <s v="CAMIL, MAGUACAMP"/>
    <s v="Comercial"/>
    <s v="SIM"/>
    <s v="SIM"/>
    <s v="00 - Mercadoria para Revenda"/>
    <m/>
    <m/>
    <m/>
    <m/>
    <m/>
    <m/>
    <m/>
    <n v="138"/>
    <n v="140.62200000000001"/>
    <n v="121"/>
    <s v="SP"/>
    <s v="SP"/>
    <s v="Revenda"/>
    <n v="5102"/>
    <m/>
    <m/>
    <m/>
    <m/>
    <m/>
    <m/>
    <m/>
    <n v="102"/>
    <n v="8"/>
    <n v="8"/>
    <m/>
  </r>
  <r>
    <x v="2"/>
    <n v="221770"/>
    <m/>
    <n v="7897765601602"/>
    <s v="AZEITE DE DEND DIZA 100 ML ."/>
    <x v="9"/>
    <n v="340"/>
    <s v="AZEITES"/>
    <s v="1511.90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778"/>
    <m/>
    <n v="7897765601633"/>
    <s v="AZEITONA PRETA SACHET DIZA FATIADA 100G"/>
    <x v="1"/>
    <n v="350"/>
    <s v="AZEITONA PRETA"/>
    <s v="2005.70.00"/>
    <s v="UN"/>
    <n v="24"/>
    <n v="3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94"/>
    <m/>
    <n v="7896336002824"/>
    <s v="BALA PACOQUITA 140G .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95"/>
    <m/>
    <n v="7896336014360"/>
    <s v="BALA PACOQUITA 600G ."/>
    <x v="9"/>
    <n v="390"/>
    <s v="BALAS"/>
    <s v="1704.90.20"/>
    <s v="UN"/>
    <n v="1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96"/>
    <m/>
    <n v="7896336002756"/>
    <s v="BALA PACOQUITA 700G ."/>
    <x v="9"/>
    <n v="390"/>
    <s v="BALAS"/>
    <s v="1704.90.20"/>
    <s v="UN"/>
    <n v="1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97"/>
    <m/>
    <n v="7896336005788"/>
    <s v="BALA PACOQUITA DIET 50G ."/>
    <x v="9"/>
    <n v="390"/>
    <s v="BALAS"/>
    <s v="2106.90.6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98"/>
    <m/>
    <n v="7896003737585"/>
    <s v="BISCOITO CHAMPANHE 150G ACUCAR CRISTAL"/>
    <x v="9"/>
    <n v="510"/>
    <s v="BISCOITO DOCE"/>
    <s v="1905.31.0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799"/>
    <m/>
    <n v="7896003737578"/>
    <s v="BISCOITO CHAMPANHE 150G ACUCAR FINO"/>
    <x v="9"/>
    <n v="510"/>
    <s v="BISCOITO DOCE"/>
    <s v="1905.31.0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00"/>
    <m/>
    <n v="7896003738667"/>
    <s v="BISCOITO MARILAN C.CRACKER INTEGRAL 365G"/>
    <x v="10"/>
    <n v="530"/>
    <s v="BISCOITO SAUDAVEL"/>
    <s v="1905.31.00"/>
    <s v="UN"/>
    <n v="27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01"/>
    <m/>
    <n v="7896003703177"/>
    <s v="BISCOITO MARILAN C.CRACKER INTEGRAL 420G"/>
    <x v="10"/>
    <n v="530"/>
    <s v="BISCOITO SAUDAVEL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02"/>
    <m/>
    <n v="7896003703160"/>
    <s v="BISCOITO MARILAN C.CRACKER LIGHT 370G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03"/>
    <m/>
    <n v="7891098041357"/>
    <s v="CAPSULA CHA LEAO FRUTAS E FLORES CAM/CID/MA 20G"/>
    <x v="9"/>
    <n v="950"/>
    <s v="CHA"/>
    <s v="2106.90.10"/>
    <s v="UN"/>
    <n v="10"/>
    <n v="1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04"/>
    <m/>
    <n v="7891098041364"/>
    <s v="CAPSULA CHA LEAO FRUTAS E FLORES HIB/R.S/AM 30G"/>
    <x v="9"/>
    <n v="950"/>
    <s v="CHA"/>
    <s v="2106.90.10"/>
    <s v="UN"/>
    <n v="10"/>
    <n v="1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05"/>
    <m/>
    <n v="7891098041371"/>
    <s v="CAPSULA CHA LEAO PRETO 30G NATURAL"/>
    <x v="9"/>
    <n v="950"/>
    <s v="CHA"/>
    <s v="0902.30.00"/>
    <s v="UN"/>
    <n v="1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06"/>
    <m/>
    <n v="7891098041036"/>
    <s v="CAPSULA CHA LEAO SENSES 30G AMORA/MIRT/BAU"/>
    <x v="9"/>
    <n v="950"/>
    <s v="CHA"/>
    <s v="2106.90.10"/>
    <s v="UN"/>
    <n v="10"/>
    <n v="1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07"/>
    <m/>
    <n v="7891098041340"/>
    <s v="CAPSULA CHA LEAO SENSES 30G LAR/GENG/PIM"/>
    <x v="9"/>
    <n v="950"/>
    <s v="CHA"/>
    <s v="2106.90.1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08"/>
    <m/>
    <n v="7891098041043"/>
    <s v="CAPSULA CHA LEAO SENSES 30G MARAC/LAR/GENG"/>
    <x v="9"/>
    <n v="950"/>
    <s v="CHA"/>
    <s v="2106.90.10"/>
    <s v="UN"/>
    <n v="10"/>
    <n v="1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09"/>
    <m/>
    <n v="7891098041029"/>
    <s v="CAPSULA CHA MATTE LEAO 30G NATURAL"/>
    <x v="9"/>
    <n v="950"/>
    <s v="CHA"/>
    <s v="0903.00.10"/>
    <s v="UN"/>
    <n v="10"/>
    <n v="1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11"/>
    <m/>
    <n v="7891098041869"/>
    <s v="CHA LEAO AGUA GELADA 25G ABAC / HORTELA"/>
    <x v="9"/>
    <n v="950"/>
    <s v="CHA"/>
    <s v="2101.2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12"/>
    <m/>
    <n v="7891098041845"/>
    <s v="CHA LEAO AGUA GELADA 25G ICETEA PESSEGO"/>
    <x v="9"/>
    <n v="950"/>
    <s v="CHA"/>
    <s v="2101.2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13"/>
    <m/>
    <n v="7891098041432"/>
    <s v="CHA LEAO AGUA GELADA 25G MATTE GROSELHA"/>
    <x v="9"/>
    <n v="950"/>
    <s v="CHA"/>
    <s v="2101.2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14"/>
    <m/>
    <n v="7891098041395"/>
    <s v="CHA LEAO AGUA GELADA 25G PRETO E F.VERM"/>
    <x v="9"/>
    <n v="950"/>
    <s v="CHA"/>
    <s v="2101.2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15"/>
    <m/>
    <n v="7891098041418"/>
    <s v="CHA LEAO AGUA GELADA 25G VERDE GENG/LIM"/>
    <x v="9"/>
    <n v="950"/>
    <s v="CHA"/>
    <s v="2101.2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16"/>
    <m/>
    <n v="7891098041449"/>
    <s v="CHA LEAO FRUTAS E FLORES 16G CHA PRETO"/>
    <x v="9"/>
    <n v="950"/>
    <s v="CHA"/>
    <s v="0902.30.0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17"/>
    <m/>
    <n v="7891098041463"/>
    <s v="CHA LEAO FRUTAS E FLORES 16G F. VERMELHAS"/>
    <x v="9"/>
    <n v="950"/>
    <s v="CHA"/>
    <s v="0902.30.0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18"/>
    <m/>
    <n v="7891098041470"/>
    <s v="CHA LEAO FRUTAS E FLORES 16G GENGIBRE ESPEC"/>
    <x v="9"/>
    <n v="950"/>
    <s v="CHA"/>
    <s v="0902.30.0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19"/>
    <m/>
    <n v="7891098041456"/>
    <s v="CHA LEAO FRUTAS E FLORES 16G P..BERGAMOTA"/>
    <x v="9"/>
    <n v="950"/>
    <s v="CHA"/>
    <s v="0902.30.0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20"/>
    <m/>
    <n v="7891098041692"/>
    <s v="CHA LEAO FUNCIONAIS 10 SQ REANIMA"/>
    <x v="9"/>
    <n v="950"/>
    <s v="CHA"/>
    <s v="2101.2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21"/>
    <m/>
    <n v="7891098041685"/>
    <s v="CHA LEAO FUNCIONAIS 10 SQ RECARREGA"/>
    <x v="9"/>
    <n v="950"/>
    <s v="CHA"/>
    <s v="2101.2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22"/>
    <m/>
    <n v="7891098041678"/>
    <s v="CHA LEAO FUNCIONAIS 10 SQ REEQUILIBRA"/>
    <x v="9"/>
    <n v="950"/>
    <s v="CHA"/>
    <s v="2101.2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23"/>
    <m/>
    <n v="7891098041746"/>
    <s v="CHA LEAO FUNCIONAIS 10 SQ RELAXA"/>
    <x v="9"/>
    <n v="950"/>
    <s v="CHA"/>
    <s v="2106.9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24"/>
    <m/>
    <n v="7891098041777"/>
    <s v="CHA LEAO FUNCIONAIS MISTA ."/>
    <x v="9"/>
    <n v="950"/>
    <s v="CHA"/>
    <s v="2101.20.1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25"/>
    <m/>
    <n v="7891098041944"/>
    <s v="CHA LEAO KIDS FRANB/AMORA"/>
    <x v="9"/>
    <n v="950"/>
    <s v="CHA"/>
    <s v="2106.9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26"/>
    <m/>
    <n v="7891098041920"/>
    <s v="CHA LEAO KIDS LARANJA/ROSA"/>
    <x v="9"/>
    <n v="950"/>
    <s v="CHA"/>
    <s v="2106.9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27"/>
    <m/>
    <n v="7891098041937"/>
    <s v="CHA LEAO KIDS MOR/MARACUJA"/>
    <x v="9"/>
    <n v="950"/>
    <s v="CHA"/>
    <s v="2106.9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30"/>
    <m/>
    <n v="7896451914415"/>
    <s v="CHICLE RECHEADO ZOEY ESPACIAL"/>
    <x v="9"/>
    <n v="1570"/>
    <s v="GOMA DE MASCAR"/>
    <s v="1704.10.00"/>
    <s v="UN"/>
    <n v="2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31"/>
    <m/>
    <n v="7896451914422"/>
    <s v="CHICLE RECHEADO ZOEY GELADO"/>
    <x v="9"/>
    <n v="1570"/>
    <s v="GOMA DE MASCAR"/>
    <s v="1704.10.00"/>
    <s v="UN"/>
    <n v="2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32"/>
    <m/>
    <n v="7896451914439"/>
    <s v="CHICLE RECHEADO ZOEY MOR ACIDO ++"/>
    <x v="9"/>
    <n v="1570"/>
    <s v="GOMA DE MASCAR"/>
    <s v="1704.10.00"/>
    <s v="UN"/>
    <n v="2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33"/>
    <m/>
    <n v="7896451914446"/>
    <s v="CHICLE RECHEADO ZOEY PICANTE"/>
    <x v="9"/>
    <n v="1570"/>
    <s v="GOMA DE MASCAR"/>
    <s v="1704.10.00"/>
    <s v="UN"/>
    <n v="2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34"/>
    <m/>
    <n v="7896451914453"/>
    <s v="CHICLE RECHEADO ZOEY T.FRUTT ACIDO+"/>
    <x v="9"/>
    <n v="1570"/>
    <s v="GOMA DE MASCAR"/>
    <s v="1704.10.00"/>
    <s v="UN"/>
    <n v="2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36"/>
    <m/>
    <n v="7896003704747"/>
    <s v="BISCOITO COOKIE MARILAN 80G CHOCOLATE"/>
    <x v="9"/>
    <n v="510"/>
    <s v="BISCOITO DOCE"/>
    <s v="1905.31.00"/>
    <s v="UN"/>
    <n v="4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37"/>
    <m/>
    <n v="7896003704471"/>
    <s v="BISCOITO COOKIE MARILAN 80G ORIGINAL"/>
    <x v="9"/>
    <n v="510"/>
    <s v="BISCOITO DOCE"/>
    <s v="1905.31.00"/>
    <s v="UN"/>
    <n v="4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38"/>
    <m/>
    <n v="7896003704631"/>
    <s v="BISCOITO COOKIE MARILAN DP 320G ORIGINAL"/>
    <x v="9"/>
    <n v="510"/>
    <s v="BISCOITO DOCE"/>
    <s v="1905.31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39"/>
    <m/>
    <n v="7896336006853"/>
    <s v="PÉ DE MOLEQUE CROKATTO EMB 750G POTE"/>
    <x v="9"/>
    <n v="1260"/>
    <s v="DOCES E GOIABADAS"/>
    <s v="1704.90.9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40"/>
    <m/>
    <n v="7896336006907"/>
    <s v="PÉ DE MOLEQUE CROKATTO EMB PACOTE 225G ."/>
    <x v="9"/>
    <n v="1260"/>
    <s v="DOCES E GOIABADAS"/>
    <s v="1704.9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41"/>
    <m/>
    <n v="7896003738704"/>
    <s v="BISCOITO DISTRACAO MARILAN 320G CHOC"/>
    <x v="9"/>
    <n v="510"/>
    <s v="BISCOITO DOCE"/>
    <s v="1905.31.00"/>
    <s v="UN"/>
    <n v="21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42"/>
    <m/>
    <n v="7896003738711"/>
    <s v="BISCOITO DISTRACAO MARILAN 320G CHOC C/ COCO"/>
    <x v="9"/>
    <n v="510"/>
    <s v="BISCOITO DOCE"/>
    <s v="1905.31.00"/>
    <s v="UN"/>
    <n v="21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43"/>
    <m/>
    <n v="7896003738728"/>
    <s v="BISCOITO DISTRACAO MARILAN 320G CHOC. BRCO"/>
    <x v="9"/>
    <n v="510"/>
    <s v="BISCOITO DOCE"/>
    <s v="1905.31.00"/>
    <s v="UN"/>
    <n v="21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44"/>
    <m/>
    <n v="7896003702613"/>
    <s v="BISCOITO DISTRACAO MARILAN 360G CAPPUCCINO"/>
    <x v="9"/>
    <n v="510"/>
    <s v="BISCOITO DOCE"/>
    <s v="1905.31.00"/>
    <s v="UN"/>
    <n v="21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45"/>
    <m/>
    <n v="7896003702606"/>
    <s v="BISCOITO DISTRACAO MARILAN 360G CHOC"/>
    <x v="9"/>
    <n v="510"/>
    <s v="BISCOITO DOCE"/>
    <s v="1905.31.00"/>
    <s v="UN"/>
    <n v="21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46"/>
    <m/>
    <n v="7896003702910"/>
    <s v="BISCOITO DISTRACAO MARILAN 360G CHOC C/ COCO"/>
    <x v="9"/>
    <n v="510"/>
    <s v="BISCOITO DOCE"/>
    <s v="1905.31.00"/>
    <s v="UN"/>
    <n v="21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47"/>
    <m/>
    <n v="7896003702668"/>
    <s v="BISCOITO DISTRACAO MARILAN 360G CHOC. BRCO"/>
    <x v="9"/>
    <n v="510"/>
    <s v="BISCOITO DOCE"/>
    <s v="1905.31.00"/>
    <s v="UN"/>
    <n v="21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48"/>
    <m/>
    <n v="7896336000226"/>
    <s v="DOCE AMENDOIM GIBI FF 1,5KG"/>
    <x v="9"/>
    <n v="1260"/>
    <s v="DOCES E GOIABADAS"/>
    <s v="1704.90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49"/>
    <m/>
    <n v="7896336011789"/>
    <s v="DOCE AMENDOIM CASEIRAO 900G"/>
    <x v="9"/>
    <n v="1260"/>
    <s v="DOCES E GOIABADAS"/>
    <s v="1704.90.9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50"/>
    <m/>
    <n v="7896336011581"/>
    <s v="DOCE DE AMENDOIM 110G CHOCOLATE"/>
    <x v="9"/>
    <n v="1260"/>
    <s v="DOCES E GOIABADAS"/>
    <s v="1806.90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51"/>
    <m/>
    <n v="7896336010522"/>
    <s v="DOCE DE AMENDOIM GIBI FP 110G"/>
    <x v="9"/>
    <n v="1260"/>
    <s v="DOCES E GOIABADAS"/>
    <s v="1704.9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52"/>
    <m/>
    <n v="7896451920119"/>
    <s v="BALA DOCIGOMA DP GENGIBRE E MEL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53"/>
    <m/>
    <n v="7896451920126"/>
    <s v="BALA DOCIGOMA DP GENGIBRE/EUCALIPT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54"/>
    <m/>
    <n v="7896451915641"/>
    <s v="BALA DOCIGOMA DP SORT FANTASMA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55"/>
    <m/>
    <n v="7896451916013"/>
    <s v="BALA DOCIGOMA MINHOCAS 145G AZEDINHAS"/>
    <x v="9"/>
    <n v="390"/>
    <s v="BALAS"/>
    <s v="1704.90.2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56"/>
    <m/>
    <n v="7896451917751"/>
    <s v="BALA DOCIGOMA MINI SM 60G ,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57"/>
    <m/>
    <n v="7896451908759"/>
    <s v="BALA DOCIGOMA MINI SM 70G EUCALIPTO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58"/>
    <m/>
    <n v="7896451912190"/>
    <s v="BALA DOCIGOMA PALITOS 150G CITRICO"/>
    <x v="9"/>
    <n v="390"/>
    <s v="BALAS"/>
    <s v="1704.90.2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59"/>
    <m/>
    <n v="7896451903235"/>
    <s v="BALA DOCIGOMA SINO DP EUCALIPTO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60"/>
    <m/>
    <n v="7896451911766"/>
    <s v="BALA DOCIGOMA TUBO 90G SM SORTIDO"/>
    <x v="9"/>
    <n v="390"/>
    <s v="BALAS"/>
    <s v="1704.90.2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61"/>
    <m/>
    <n v="7896451911698"/>
    <s v="BALA DOCIGOMA TUBO DP SORTID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62"/>
    <m/>
    <n v="7896451911360"/>
    <s v="BALA DOCIGOMAS 160G CORACAO"/>
    <x v="9"/>
    <n v="390"/>
    <s v="BALAS"/>
    <s v="1704.90.2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63"/>
    <m/>
    <n v="7896451911322"/>
    <s v="BALA DOCIGOMAS 160G FRUTAS"/>
    <x v="9"/>
    <n v="390"/>
    <s v="BALAS"/>
    <s v="1704.90.2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64"/>
    <m/>
    <n v="7896451911353"/>
    <s v="BALA DOCIGOMAS 160G GOMOS"/>
    <x v="9"/>
    <n v="390"/>
    <s v="BALAS"/>
    <s v="1704.90.2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65"/>
    <m/>
    <n v="7896451911384"/>
    <s v="BALA DOCIGOMAS 160G URSINHO"/>
    <x v="9"/>
    <n v="390"/>
    <s v="BALAS"/>
    <s v="1704.90.2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1867"/>
    <m/>
    <n v="7891331002992"/>
    <s v="FARINHA LACTEA 230G"/>
    <x v="7"/>
    <n v="3610"/>
    <s v="ALIMENTAÇAO"/>
    <s v="1901.1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68"/>
    <m/>
    <n v="7896336014131"/>
    <s v="FIRST PASTA AMENDOIM 1,01KG"/>
    <x v="9"/>
    <n v="1260"/>
    <s v="DOCES E GOIABADAS"/>
    <s v="2008.11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69"/>
    <m/>
    <n v="7896336014230"/>
    <s v="FIRST PASTA AMENDOIM 450G"/>
    <x v="9"/>
    <n v="1260"/>
    <s v="DOCES E GOIABADAS"/>
    <s v="2008.11.0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70"/>
    <m/>
    <n v="7896336007294"/>
    <s v="FIRST PASTA AMENDOIM 450G PREÇO SUGERIDO"/>
    <x v="9"/>
    <n v="1260"/>
    <s v="DOCES E GOIABADAS"/>
    <s v="2008.11.0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71"/>
    <m/>
    <n v="7896451912541"/>
    <s v="BALA FITINHA DOCILE 70G COLORIDO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72"/>
    <m/>
    <n v="7896451912534"/>
    <s v="BALA FITINHA DOCILE 70G MORANGO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73"/>
    <m/>
    <n v="7896336011956"/>
    <s v="FONDANT DE LEITE COM AMENDOIM 110G"/>
    <x v="9"/>
    <n v="1260"/>
    <s v="DOCES E GOIABADAS"/>
    <s v="1901.90.2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74"/>
    <m/>
    <n v="7896451914606"/>
    <s v="GELATINA GELATINEs TUBO SORTIDO DP NATURAL"/>
    <x v="9"/>
    <n v="390"/>
    <s v="BALAS"/>
    <s v="1704.90.20"/>
    <s v="UN"/>
    <n v="8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75"/>
    <m/>
    <n v="7896451909381"/>
    <s v="GELATINA GELATINES 70G BEIJ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76"/>
    <m/>
    <n v="7896451914620"/>
    <s v="GELATINA GELATINES 70G MIX FRUTAS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77"/>
    <m/>
    <n v="7896451914644"/>
    <s v="GELATINA GELATINES 70G URSINHO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78"/>
    <m/>
    <n v="7896451908681"/>
    <s v="GELATINA GELATINES 80G AMORA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79"/>
    <m/>
    <n v="7896451908810"/>
    <s v="GELATINA GELATINES 80G BANANA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80"/>
    <m/>
    <n v="7896451909367"/>
    <s v="GELATINA GELATINES 80G BRIGADEIR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81"/>
    <m/>
    <n v="7896451906168"/>
    <s v="GELATINA GELATINES 80G COBR/CITRICAS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82"/>
    <m/>
    <n v="7896451908629"/>
    <s v="GELATINA GELATINES 80G COBRINHA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83"/>
    <m/>
    <n v="7896451914354"/>
    <s v="GELATINA GELATINES 80G CUBO/SORTIDO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84"/>
    <m/>
    <n v="7896451915627"/>
    <s v="GELATINA GELATINES 80G D.MONSTRO/SORT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85"/>
    <m/>
    <n v="7896451906175"/>
    <s v="GELATINA GELATINES 80G D.VAMPIRO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86"/>
    <m/>
    <n v="7896451912435"/>
    <s v="GELATINA GELATINES 80G D.VAMPIRO/CITR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87"/>
    <m/>
    <n v="7896451908803"/>
    <s v="GELATINA GELATINES 80G FESTA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88"/>
    <m/>
    <n v="7896451913869"/>
    <s v="GELATINA GELATINES 80G UNICORNI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90"/>
    <m/>
    <n v="7896003738506"/>
    <s v="BISCOITO LAMINADO MARILAN 170G MAIZENA"/>
    <x v="9"/>
    <n v="510"/>
    <s v="BISCOITO DOCE"/>
    <s v="1905.31.00"/>
    <s v="UN"/>
    <n v="4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91"/>
    <m/>
    <n v="7896003738513"/>
    <s v="BISCOITO LAMINADO MARILAN 170G MAIZENA INTEGRAL"/>
    <x v="10"/>
    <n v="530"/>
    <s v="BISCOITO SAUDAVEL"/>
    <s v="1905.31.00"/>
    <s v="UN"/>
    <n v="4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92"/>
    <m/>
    <n v="7896003700800"/>
    <s v="BISCOITO LAMINADO MARILAN 200G MAIZENA"/>
    <x v="9"/>
    <n v="510"/>
    <s v="BISCOITO DOCE"/>
    <s v="1905.31.0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93"/>
    <m/>
    <n v="7896003700817"/>
    <s v="BISCOITO LAMINADO MARILAN 200G MAIZENA INTEGRAL"/>
    <x v="10"/>
    <n v="530"/>
    <s v="BISCOITO SAUDAVEL"/>
    <s v="1905.31.0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94"/>
    <m/>
    <n v="7896003738568"/>
    <s v="BISCOITO LAMINADO MARILAN 350G COCO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95"/>
    <m/>
    <n v="7896003738582"/>
    <s v="BISCOITO LAMINADO MARILAN 350G LEITE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96"/>
    <m/>
    <n v="7896003738520"/>
    <s v="BISCOITO LAMINADO MARILAN 350G MAIZENA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97"/>
    <m/>
    <n v="7896003738544"/>
    <s v="BISCOITO LAMINADO MARILAN 350G MAIZENA CHOC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98"/>
    <m/>
    <n v="7896003738537"/>
    <s v="BISCOITO LAMINADO MARILAN 350G MAIZENA INTEGRAL"/>
    <x v="10"/>
    <n v="530"/>
    <s v="BISCOITO SAUDAVEL"/>
    <s v="1905.31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899"/>
    <m/>
    <n v="7896003738551"/>
    <s v="BISCOITO LAMINADO MARILAN 350G MANTEIGA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00"/>
    <m/>
    <n v="7896003738575"/>
    <s v="BISCOITO LAMINADO MARILAN 350G MARIA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01"/>
    <m/>
    <n v="7896003703047"/>
    <s v="BISCOITO LAMINADO MARILAN 400G COCO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02"/>
    <m/>
    <n v="7896003703061"/>
    <s v="BISCOITO LAMINADO MARILAN 400G LEITE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03"/>
    <m/>
    <n v="7896003703078"/>
    <s v="BISCOITO LAMINADO MARILAN 400G MAIZENA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04"/>
    <m/>
    <n v="7896003702934"/>
    <s v="BISCOITO LAMINADO MARILAN 400G MAIZENA CHOC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05"/>
    <m/>
    <n v="7896003703382"/>
    <s v="BISCOITO LAMINADO MARILAN 400G MAIZENA INTEGRAL"/>
    <x v="10"/>
    <n v="530"/>
    <s v="BISCOITO SAUDAVEL"/>
    <s v="1905.31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06"/>
    <m/>
    <n v="7896003703085"/>
    <s v="BISCOITO LAMINADO MARILAN 400G MANTEIGA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07"/>
    <m/>
    <n v="7896003703054"/>
    <s v="BISCOITO LAMINADO MARILAN 400G MARIA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08"/>
    <m/>
    <n v="7891098000187"/>
    <s v="CHÁ LEAO FUZE ERVAS 10 SQ  BOLDO CHILE 10"/>
    <x v="9"/>
    <n v="950"/>
    <s v="CHA"/>
    <s v="1211.90.9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09"/>
    <m/>
    <n v="7891098000163"/>
    <s v="CHÁ LEAO FUZE ERVAS 10 SQ  CAMOMILA 10G"/>
    <x v="9"/>
    <n v="950"/>
    <s v="CHA"/>
    <s v="1211.90.9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10"/>
    <m/>
    <n v="7891098000156"/>
    <s v="CHÁ LEAO FUZE ERVAS 10 SQ  CIDREIRA 10G"/>
    <x v="9"/>
    <n v="950"/>
    <s v="CHA"/>
    <s v="1211.90.9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11"/>
    <m/>
    <n v="7891098001504"/>
    <s v="CHÁ LEAO FUZE ERVAS 10 SQ  ERVA-DOCE 20G"/>
    <x v="9"/>
    <n v="950"/>
    <s v="CHA"/>
    <s v="1211.90.9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12"/>
    <m/>
    <n v="7891098000170"/>
    <s v="CHÁ LEAO FUZE ERVAS 10 SQ  HORTELA 10G"/>
    <x v="9"/>
    <n v="950"/>
    <s v="CHA"/>
    <s v="1211.90.9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13"/>
    <m/>
    <n v="7891098010575"/>
    <s v="CHÁ LEAO FUZE ERVAS 15 SQ  CAMOMILA 15G"/>
    <x v="9"/>
    <n v="950"/>
    <s v="CHA"/>
    <s v="1211.90.9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14"/>
    <m/>
    <n v="7891098010421"/>
    <s v="CHÁ LEAO FUZE ERVAS 15 SQ  CIDREIRA 15G"/>
    <x v="9"/>
    <n v="950"/>
    <s v="CHA"/>
    <s v="1211.90.9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15"/>
    <m/>
    <n v="7891098010476"/>
    <s v="CHÁ LEAO FUZE ERVAS 15 SQ  ERVA-DOCE 30G"/>
    <x v="9"/>
    <n v="950"/>
    <s v="CHA"/>
    <s v="1211.90.9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16"/>
    <m/>
    <n v="7891098010483"/>
    <s v="CHÁ LEAO FUZE ERVAS 15 SQ  HORTELA 15G"/>
    <x v="9"/>
    <n v="950"/>
    <s v="CHA"/>
    <s v="1211.90.9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17"/>
    <m/>
    <n v="7891098038371"/>
    <s v="CHÁ LEAO FUZE ERVAS 25 SQ  CAMOMILA 25G"/>
    <x v="9"/>
    <n v="950"/>
    <s v="CHA"/>
    <s v="1211.90.9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18"/>
    <m/>
    <n v="7891098038388"/>
    <s v="CHÁ LEAO FUZE ERVAS 25 SQ  ERVA-DOCE 50G"/>
    <x v="9"/>
    <n v="950"/>
    <s v="CHA"/>
    <s v="1211.90.9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19"/>
    <m/>
    <n v="7891098038401"/>
    <s v="CHÁ LEAO FUZE ERVAS 25 SQ  HORTELA 25G"/>
    <x v="9"/>
    <n v="950"/>
    <s v="CHA"/>
    <s v="1211.90.9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20"/>
    <m/>
    <n v="7891098000415"/>
    <s v="CHÁ LEAO FUZE PRETO 10 SQ 16G NATURAL"/>
    <x v="9"/>
    <n v="950"/>
    <s v="CHA"/>
    <s v="0902.30.00"/>
    <s v="UN"/>
    <n v="1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21"/>
    <m/>
    <n v="7891098000149"/>
    <s v="CHÁ LEAO FUZE VERDE 10 SQ 16G"/>
    <x v="9"/>
    <n v="950"/>
    <s v="CHA"/>
    <s v="0902.10.00"/>
    <s v="UN"/>
    <n v="1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22"/>
    <m/>
    <n v="7891098041524"/>
    <s v="CHÁ LEAO PREMIUM 10 SQ CID/LAR/LIM"/>
    <x v="9"/>
    <n v="950"/>
    <s v="CHA"/>
    <s v="2106.90.9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23"/>
    <m/>
    <n v="7891098041500"/>
    <s v="CHÁ LEAO PREMIUM 10 SQ MAC CANELA 20G"/>
    <x v="9"/>
    <n v="950"/>
    <s v="CHA"/>
    <s v="2106.90.90"/>
    <s v="UN"/>
    <n v="2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24"/>
    <m/>
    <n v="7891098000194"/>
    <s v="CHÁ LEAO PREMIUM 10 SQ MACA 16G"/>
    <x v="9"/>
    <n v="950"/>
    <s v="CHA"/>
    <s v="2106.90.9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25"/>
    <m/>
    <n v="7891098001511"/>
    <s v="CHÁ LEAO PREMIUM 10 SQ MORANGO 16G"/>
    <x v="9"/>
    <n v="950"/>
    <s v="CHA"/>
    <s v="2106.90.90"/>
    <s v="UN"/>
    <n v="2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26"/>
    <m/>
    <n v="7891098041494"/>
    <s v="CHÁ LEAO PREMIUM 10 SQ ROS/HIB/AMO"/>
    <x v="9"/>
    <n v="950"/>
    <s v="CHA"/>
    <s v="2106.90.90"/>
    <s v="UN"/>
    <n v="2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27"/>
    <m/>
    <n v="7891098002044"/>
    <s v="CHÁ LEAO PREMIUM 24G CAM/CID/MAR"/>
    <x v="9"/>
    <n v="950"/>
    <s v="CHA"/>
    <s v="2106.90.9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28"/>
    <m/>
    <n v="7891098041197"/>
    <s v="CHÁ LEAO SENSES 10 SQ AM/MIRT/B"/>
    <x v="9"/>
    <n v="950"/>
    <s v="CHA"/>
    <s v="2106.90.90"/>
    <s v="UN"/>
    <n v="12"/>
    <n v="1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29"/>
    <m/>
    <n v="7891098041173"/>
    <s v="CHÁ LEAO SENSES 10 SQ LAR/PIM/GENG"/>
    <x v="9"/>
    <n v="950"/>
    <s v="CHA"/>
    <s v="2106.90.90"/>
    <s v="UN"/>
    <n v="12"/>
    <n v="1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30"/>
    <m/>
    <n v="7891098041203"/>
    <s v="CHÁ LEAO SENSES 10 SQ M/CER/HIB"/>
    <x v="9"/>
    <n v="950"/>
    <s v="CHA"/>
    <s v="2106.90.9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31"/>
    <m/>
    <n v="7891098041210"/>
    <s v="CHÁ LEAO SENSES 10 SQ MAR/LAR/G"/>
    <x v="9"/>
    <n v="950"/>
    <s v="CHA"/>
    <s v="2106.90.90"/>
    <s v="UN"/>
    <n v="12"/>
    <n v="1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32"/>
    <m/>
    <n v="7891098041180"/>
    <s v="CHÁ LEAO SENSES 10 SQ PAP/LAR/CEN"/>
    <x v="9"/>
    <n v="950"/>
    <s v="CHA"/>
    <s v="2106.90.90"/>
    <s v="UN"/>
    <n v="12"/>
    <n v="1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33"/>
    <m/>
    <n v="7891098041593"/>
    <s v="CHÁ LEAO VERDE 100G GRANEL"/>
    <x v="9"/>
    <n v="950"/>
    <s v="CHA"/>
    <s v="0902.10.0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34"/>
    <m/>
    <n v="7896003706857"/>
    <s v="BISCOITO MARILAN LEV CEREAIS 150G CACAU"/>
    <x v="9"/>
    <n v="510"/>
    <s v="BISCOITO DOCE"/>
    <s v="1905.31.00"/>
    <s v="UN"/>
    <n v="3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35"/>
    <m/>
    <n v="7896003706840"/>
    <s v="BISCOITO MARILAN LEV CEREAIS 150G GRANOLA E MEL"/>
    <x v="9"/>
    <n v="510"/>
    <s v="BISCOITO DOCE"/>
    <s v="1905.31.00"/>
    <s v="UN"/>
    <n v="3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36"/>
    <m/>
    <n v="7896003706895"/>
    <s v="BISCOITO MARILAN LEV COOKIES 80G CACAU CEREAIS"/>
    <x v="9"/>
    <n v="510"/>
    <s v="BISCOITO DOCE"/>
    <s v="1905.90.20"/>
    <s v="UN"/>
    <n v="4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37"/>
    <m/>
    <n v="7896003706864"/>
    <s v="BISCOITO MARILAN LEV COOKIES 80G INT. GRAN/MEL"/>
    <x v="10"/>
    <n v="530"/>
    <s v="BISCOITO SAUDAVEL"/>
    <s v="1905.90.20"/>
    <s v="UN"/>
    <n v="4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38"/>
    <m/>
    <n v="7896003706796"/>
    <s v="BISCOITO MARILAN LEV CRACKER 170G G. ANCESTRAIS"/>
    <x v="9"/>
    <n v="510"/>
    <s v="BISCOITO DOCE"/>
    <s v="1905.31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39"/>
    <m/>
    <n v="7896003706789"/>
    <s v="BISCOITO MARILAN LEV CRACKER 170G GERGELIM"/>
    <x v="9"/>
    <n v="510"/>
    <s v="BISCOITO DOCE"/>
    <s v="1905.31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40"/>
    <m/>
    <n v="7896003702385"/>
    <s v="TORRADA MAGIC TOAST MARILAN INTEGRAL 150G"/>
    <x v="9"/>
    <n v="3930"/>
    <e v="#N/A" f="0" cp="0"/>
    <s v="1905.40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41"/>
    <m/>
    <n v="7896003702347"/>
    <s v="TORRADA MAGIC TOAST MARILAN LIGHT 144G"/>
    <x v="9"/>
    <n v="3930"/>
    <e v="#N/A" f="0" cp="0"/>
    <s v="1905.40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42"/>
    <m/>
    <n v="7896003702415"/>
    <s v="TORRADA MAGIC TOAST MARILAN MULT 150G"/>
    <x v="9"/>
    <n v="3930"/>
    <e v="#N/A" f="0" cp="0"/>
    <s v="1905.40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43"/>
    <m/>
    <n v="7896003702309"/>
    <s v="TORRADA MAGIC TOAST MARILAN ORIGINAL 150G"/>
    <x v="9"/>
    <n v="3930"/>
    <e v="#N/A" f="0" cp="0"/>
    <s v="1905.40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44"/>
    <m/>
    <n v="7896003705195"/>
    <s v="TORRADA MAGIC TOAST MARILAN PEITO PERU 130G"/>
    <x v="9"/>
    <n v="3930"/>
    <e v="#N/A" f="0" cp="0"/>
    <s v="1905.40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45"/>
    <m/>
    <n v="7891098038333"/>
    <s v="CHÁ MATTE LEAO 10 SQ NATURAL 16G"/>
    <x v="9"/>
    <n v="950"/>
    <s v="CHA"/>
    <s v="0903.00.90"/>
    <s v="UN"/>
    <n v="1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46"/>
    <m/>
    <n v="7891098010568"/>
    <s v="CHÁ MATTE LEAO 15 SQ NATURAL 24G"/>
    <x v="9"/>
    <n v="950"/>
    <s v="CHA"/>
    <s v="0903.00.9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47"/>
    <m/>
    <n v="7891098000972"/>
    <s v="CHÁ MATTE LEAO 25 SQ CANELA 40G"/>
    <x v="9"/>
    <n v="950"/>
    <s v="CHA"/>
    <s v="0903.00.9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48"/>
    <m/>
    <n v="7891098000354"/>
    <s v="CHÁ MATTE LEAO 25 SQ LARANJA 40G"/>
    <x v="9"/>
    <n v="950"/>
    <s v="CHA"/>
    <s v="0903.00.9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49"/>
    <m/>
    <n v="7891098000057"/>
    <s v="CHÁ MATTE LEAO 25 SQ LIMAO 40G"/>
    <x v="9"/>
    <n v="950"/>
    <s v="CHA"/>
    <s v="0903.00.9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50"/>
    <m/>
    <n v="7891098000040"/>
    <s v="CHÁ MATTE LEAO 25 SQ NATURAL 40G"/>
    <x v="9"/>
    <n v="950"/>
    <s v="CHA"/>
    <s v="0903.00.9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51"/>
    <m/>
    <n v="7891098000330"/>
    <s v="CHÁ MATTE LEAO 25 SQ PESSEGO 40G"/>
    <x v="9"/>
    <n v="950"/>
    <s v="CHA"/>
    <s v="0903.00.9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52"/>
    <m/>
    <n v="7891098038456"/>
    <s v="CHÁ MATTE LEAO 250G GRANEL NATURAL"/>
    <x v="9"/>
    <n v="950"/>
    <s v="CHA"/>
    <s v="0903.00.90"/>
    <s v="UN"/>
    <n v="3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53"/>
    <m/>
    <n v="7891098038302"/>
    <s v="CHÁ MATTE LEAO GRANEL ORG. NATURAL 100G"/>
    <x v="9"/>
    <n v="950"/>
    <s v="CHA"/>
    <s v="0903.00.90"/>
    <s v="UN"/>
    <n v="2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54"/>
    <m/>
    <n v="7891098040923"/>
    <s v="CHÁ MATTE LEAO MAXI TB 100G"/>
    <x v="9"/>
    <n v="950"/>
    <s v="CHA"/>
    <s v="0903.00.90"/>
    <s v="UN"/>
    <n v="1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55"/>
    <m/>
    <n v="7891098000026"/>
    <s v="CHÁ MATTE LEAO NATURAL 100G GRANEL 100G"/>
    <x v="9"/>
    <n v="950"/>
    <s v="CHA"/>
    <s v="0903.00.90"/>
    <s v="UN"/>
    <n v="6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56"/>
    <m/>
    <n v="7891098038319"/>
    <s v="CHÁ MATTE LEAO POUCH 250G SOLUVEL"/>
    <x v="9"/>
    <n v="950"/>
    <s v="CHA"/>
    <s v="2101.20.2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57"/>
    <m/>
    <n v="7891098041807"/>
    <s v="CHÁ MATTE LEAO SOLUVEL POTE 50G ."/>
    <x v="9"/>
    <n v="950"/>
    <s v="CHA"/>
    <s v="2101.2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58"/>
    <m/>
    <n v="7896451910226"/>
    <s v="MARSHMALLOW MAXMALLOWS 250G TUBO BAUNILHA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59"/>
    <m/>
    <n v="7896451910110"/>
    <s v="MARSHMALLOW MAXMALLOWS 250G TWIST COLOR 1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60"/>
    <m/>
    <n v="7896451917522"/>
    <s v="MARSHMALLOW MAXMALLOWS RECH TWIST 220G CARINHA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61"/>
    <m/>
    <n v="7896451912220"/>
    <s v="MARSHMALLOW MAXMALLOWS RECH TWIST 220G COLOR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62"/>
    <m/>
    <n v="7896451917928"/>
    <s v="MARSHMALLOW MAXMALLOWS RECH TWIST 220G P.L BAU/T.FRUT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63"/>
    <m/>
    <n v="7896451915610"/>
    <s v="MARSHMALLOW MAXMALLOWS RECH TWIST 220G PINTA LINGUA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64"/>
    <m/>
    <n v="7896451913753"/>
    <s v="MARSHMALLOW MAXMALLOWS RECH TWIST 220G UNICORNI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65"/>
    <m/>
    <n v="7896451913890"/>
    <s v="MARSHMALLOW MAXMALLOWS SACHE 15G UNICORNIO"/>
    <x v="9"/>
    <n v="390"/>
    <s v="BALAS"/>
    <s v="1704.90.20"/>
    <s v="UN"/>
    <n v="1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66"/>
    <m/>
    <n v="7896451909213"/>
    <s v="MARSHMALLOW MAXMALLOWS TWIST 50G COLOR 1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67"/>
    <m/>
    <n v="7896451909220"/>
    <s v="MARSHMALLOW MAXMALLOWS TWIST 50G COLOR 2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68"/>
    <m/>
    <n v="7896451913852"/>
    <s v="MARSHMALLOW MAXMALLOWS TWIST 50G UNICORNI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71"/>
    <m/>
    <n v="7891331009229"/>
    <s v="MINGAU NUTRIBOM 230G ARROZ"/>
    <x v="9"/>
    <n v="2310"/>
    <s v="MINGAU"/>
    <s v="1901.1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72"/>
    <m/>
    <n v="7891331009243"/>
    <s v="MINGAU NUTRIBOM 230G AVEIA"/>
    <x v="9"/>
    <n v="2310"/>
    <s v="MINGAU"/>
    <s v="1901.1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73"/>
    <m/>
    <n v="7891331009236"/>
    <s v="MINGAU NUTRIBOM 230G MILHO"/>
    <x v="9"/>
    <n v="2310"/>
    <s v="MINGAU"/>
    <s v="1901.1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74"/>
    <m/>
    <n v="7891331010256"/>
    <s v="MINGAU NUTRIBOM 230G MULTICEREAIS"/>
    <x v="9"/>
    <n v="2310"/>
    <s v="MINGAU"/>
    <s v="1901.1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77"/>
    <m/>
    <n v="7896451912947"/>
    <s v="MINI GELATINAS 15G DP AMORA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78"/>
    <m/>
    <n v="7896451912954"/>
    <s v="MINI GELATINAS 15G DP BANANA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79"/>
    <m/>
    <n v="7896451912930"/>
    <s v="MINI GELATINAS 15G DP BEIJ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80"/>
    <m/>
    <n v="7896451912923"/>
    <s v="MINI GELATINAS 15G DP VAMPIRO/CITR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81"/>
    <m/>
    <n v="7896003705164"/>
    <s v="BISCOITO MARILAN MINI MAIZENA 350G"/>
    <x v="9"/>
    <n v="510"/>
    <s v="BISCOITO DOCE"/>
    <s v="1905.31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82"/>
    <m/>
    <n v="7896003737509"/>
    <s v="BISCOITO MARILAN MINI MAIZENA 350G INTEGRAL"/>
    <x v="10"/>
    <n v="530"/>
    <s v="BISCOITO SAUDAVEL"/>
    <s v="1905.31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83"/>
    <m/>
    <n v="7896003706772"/>
    <s v="BISCOITO MINI MAIZENA MARILAN DP 300G"/>
    <x v="9"/>
    <n v="510"/>
    <s v="BISCOITO DOCE"/>
    <s v="1905.31.00"/>
    <s v="UN"/>
    <n v="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84"/>
    <m/>
    <n v="7897765601572"/>
    <s v="MOLHO DIZA 150ML ALHO"/>
    <x v="9"/>
    <n v="2380"/>
    <s v="MOLHOS DIVERSOS"/>
    <s v="2103.90.21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85"/>
    <m/>
    <n v="7897765601589"/>
    <s v="MOLHO DIZA 150ML INGLES"/>
    <x v="9"/>
    <n v="2380"/>
    <s v="MOLHOS DIVERSOS"/>
    <s v="2103.90.21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86"/>
    <m/>
    <n v="7897765601596"/>
    <s v="MOLHO DIZA 150ML PIMENTA CALABRESA"/>
    <x v="9"/>
    <n v="2380"/>
    <s v="MOLHOS DIVERSOS"/>
    <s v="2103.90.91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87"/>
    <m/>
    <n v="7897765601565"/>
    <s v="MOLHO DIZA 150ML SHOYO"/>
    <x v="9"/>
    <n v="2380"/>
    <s v="MOLHOS DIVERSOS"/>
    <s v="2103.10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92"/>
    <m/>
    <n v="7896336009601"/>
    <s v="PACOQUITA COBERTA 144G CHOCOLATE"/>
    <x v="9"/>
    <n v="1260"/>
    <s v="DOCES E GOIABADAS"/>
    <s v="1806.31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93"/>
    <m/>
    <n v="7896336011543"/>
    <s v="PACOQUITA COBERTA 90G CHOCOLATE SM"/>
    <x v="9"/>
    <n v="1260"/>
    <s v="DOCES E GOIABADAS"/>
    <s v="1806.31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94"/>
    <m/>
    <n v="7896336009564"/>
    <s v="PACOQUITA COBERTA 432G CHOCOLATE"/>
    <x v="9"/>
    <n v="1260"/>
    <s v="DOCES E GOIABADAS"/>
    <s v="1806.31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95"/>
    <m/>
    <n v="7896336007812"/>
    <s v="PACOQUITA CREMOSA POTE . 150G"/>
    <x v="9"/>
    <n v="1260"/>
    <s v="DOCES E GOIABADAS"/>
    <s v="2007.99.29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96"/>
    <m/>
    <n v="7896336007942"/>
    <s v="PACOQUITA CREMOSA POTE 340G"/>
    <x v="9"/>
    <n v="1260"/>
    <s v="DOCES E GOIABADAS"/>
    <s v="2008.1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97"/>
    <m/>
    <n v="7896336002732"/>
    <s v="PACOQUITA DIET EMB 144G"/>
    <x v="9"/>
    <n v="1260"/>
    <s v="DOCES E GOIABADAS"/>
    <s v="1704.9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98"/>
    <m/>
    <n v="7896336002732"/>
    <s v="PACOQUITA DIET EMB 176G"/>
    <x v="9"/>
    <n v="1260"/>
    <s v="DOCES E GOIABADAS"/>
    <s v="1704.9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1999"/>
    <m/>
    <n v="7896336014353"/>
    <s v="PACOQUITA ESPORTE FLOWPACK SM 144G WHEY PROTEIN"/>
    <x v="9"/>
    <n v="1260"/>
    <s v="DOCES E GOIABADAS"/>
    <s v="1704.90.2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00"/>
    <m/>
    <n v="7896336014339"/>
    <s v="PACOQUITA ESPORTE SM 72G WHEY PROTEIN"/>
    <x v="9"/>
    <n v="1260"/>
    <s v="DOCES E GOIABAD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01"/>
    <m/>
    <n v="7896336011918"/>
    <s v="PACOQUITA LOVERS 120G CHOC/AVELAN"/>
    <x v="9"/>
    <n v="1260"/>
    <s v="DOCES E GOIABADAS"/>
    <s v="1806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02"/>
    <m/>
    <n v="7896336012199"/>
    <s v="PACOQUITA LOVERS 360G CHOC/AVELAN"/>
    <x v="9"/>
    <n v="1260"/>
    <s v="DOCES E GOIABADAS"/>
    <s v="1806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03"/>
    <m/>
    <n v="7896336002237"/>
    <s v="PACOQUITA MINI EMB 210G"/>
    <x v="9"/>
    <n v="1260"/>
    <s v="DOCES E GOIABADAS"/>
    <s v="1704.9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04"/>
    <m/>
    <n v="7896336006631"/>
    <s v="PACOQUITA QUADRADA EMB 1KG"/>
    <x v="9"/>
    <n v="1260"/>
    <s v="DOCES E GOIABADAS"/>
    <s v="1704.90.9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05"/>
    <m/>
    <n v="7896336006679"/>
    <s v="PACOQUITA QUADRADA EMB 288G"/>
    <x v="9"/>
    <n v="1260"/>
    <s v="DOCES E GOIABADAS"/>
    <s v="1704.9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06"/>
    <m/>
    <n v="7896336012533"/>
    <s v="PACOQUITA QUADRADA EMB DP 432G"/>
    <x v="9"/>
    <n v="1260"/>
    <s v="DOCES E GOIABADAS"/>
    <s v="1704.90.9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07"/>
    <m/>
    <n v="7896336006624"/>
    <s v="PACOQUITA QUADRADA EMB 100"/>
    <x v="9"/>
    <n v="1260"/>
    <s v="DOCES E GOIABADAS"/>
    <s v="1704.90.90"/>
    <s v="UN"/>
    <n v="1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08"/>
    <m/>
    <n v="7896336011383"/>
    <s v="PACOQUITA ROLHA 750G"/>
    <x v="9"/>
    <n v="1260"/>
    <s v="DOCES E GOIABADAS"/>
    <s v="2007.99.9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09"/>
    <m/>
    <n v="7896336011918"/>
    <s v="PACOQUITA ROLHA CROCANTE CHOCOLATE 120G"/>
    <x v="9"/>
    <n v="1260"/>
    <s v="DOCES E GOIABADAS"/>
    <s v="1806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10"/>
    <m/>
    <n v="7896336012199"/>
    <s v="PACOQUITA ROLHA CROCANTE DP CHOC 360G"/>
    <x v="9"/>
    <n v="1260"/>
    <s v="DOCES E GOIABADAS"/>
    <s v="1806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11"/>
    <m/>
    <n v="7896336001971"/>
    <s v="PACOQUITA ROLHA DES 1.17Kg"/>
    <x v="9"/>
    <n v="1260"/>
    <s v="DOCES E GOIABADAS"/>
    <s v="1704.90.9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12"/>
    <m/>
    <n v="7896336000011"/>
    <s v="PACOQUITA ROLHA DES 1.25KG"/>
    <x v="9"/>
    <n v="1260"/>
    <s v="DOCES E GOIABADAS"/>
    <s v="1704.90.9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13"/>
    <m/>
    <n v="7896336000028"/>
    <s v="PACOQUITA ROLHA DES 350G POTE"/>
    <x v="9"/>
    <n v="1260"/>
    <s v="DOCES E GOIABADAS"/>
    <s v="1704.9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14"/>
    <m/>
    <n v="7896336000257"/>
    <s v="PACOQUITA ROLHA DES 550G"/>
    <x v="9"/>
    <n v="1260"/>
    <s v="DOCES E GOIABADAS"/>
    <s v="1704.90.9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15"/>
    <m/>
    <n v="7896336005917"/>
    <s v="PACOQUITA ROLHA EMB 100"/>
    <x v="9"/>
    <n v="1260"/>
    <s v="DOCES E GOIABADAS"/>
    <s v="1704.90.90"/>
    <s v="UN"/>
    <n v="1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16"/>
    <m/>
    <n v="7896336006945"/>
    <s v="PACOQUITA ROLHA EMB DISP. 150G"/>
    <x v="9"/>
    <n v="1260"/>
    <s v="DOCES E GOIABADAS"/>
    <s v="2007.99.9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17"/>
    <m/>
    <n v="7896336014216"/>
    <s v="PACOQUITA ZERO DP 144G COM AVEIA"/>
    <x v="9"/>
    <n v="1260"/>
    <s v="DOCES E GOIABADAS"/>
    <s v="1704.9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18"/>
    <m/>
    <n v="7896336014216"/>
    <s v="PACOQUITA ZERO DP 168G AVEIA"/>
    <x v="9"/>
    <n v="1260"/>
    <s v="DOCES E GOIABADAS"/>
    <s v="1704.9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19"/>
    <m/>
    <n v="7896336006952"/>
    <s v="PACOQUITA ZERO DP 432G COM AVEIA"/>
    <x v="9"/>
    <n v="1260"/>
    <s v="DOCES E GOIABADAS"/>
    <s v="1704.90.9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20"/>
    <m/>
    <n v="7896336002749"/>
    <s v="PACOQUITA ZERO DP 432G DIET"/>
    <x v="9"/>
    <n v="1260"/>
    <s v="DOCES E GOIABADAS"/>
    <s v="1704.90.9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21"/>
    <m/>
    <n v="7896336006952"/>
    <s v="PACOQUITA ZERO DP 528G COM AVEIA"/>
    <x v="9"/>
    <n v="1260"/>
    <s v="DOCES E GOIABADAS"/>
    <s v="1704.90.9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22"/>
    <m/>
    <n v="7896336002749"/>
    <s v="PACOQUITA ZERO DP 528G DIET"/>
    <x v="9"/>
    <n v="1260"/>
    <s v="DOCES E GOIABADAS"/>
    <s v="1704.90.9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23"/>
    <m/>
    <n v="7896336007751"/>
    <s v="PACOQUITA ZERO SM 77G COM AVEIA"/>
    <x v="9"/>
    <n v="1260"/>
    <s v="DOCES E GOIABADAS"/>
    <s v="1704.9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24"/>
    <m/>
    <n v="7896336007768"/>
    <s v="PACOQUITA ZERO SM 77G DIET"/>
    <x v="9"/>
    <n v="1260"/>
    <s v="DOCES E GOIABADAS"/>
    <s v="1704.9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25"/>
    <m/>
    <n v="7896336007751"/>
    <s v="PACOQUITA ZERO SM 88G COM AVEIA"/>
    <x v="9"/>
    <n v="1260"/>
    <s v="DOCES E GOIABADAS"/>
    <s v="1704.9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26"/>
    <m/>
    <n v="7896336007768"/>
    <s v="PACOQUITA ZERO SM 88G DIET"/>
    <x v="9"/>
    <n v="1260"/>
    <s v="DOCES E GOIABADAS"/>
    <s v="1704.9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27"/>
    <m/>
    <n v="7896451906946"/>
    <s v="BALA PASTILHA MINI MINTY EXTRA FORTE"/>
    <x v="9"/>
    <n v="390"/>
    <s v="BALAS"/>
    <s v="1704.1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28"/>
    <m/>
    <n v="7896451909022"/>
    <s v="BALA PASTILHA MINI MINTY HORT/LARANJA"/>
    <x v="9"/>
    <n v="390"/>
    <s v="BALAS"/>
    <s v="1704.1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29"/>
    <m/>
    <n v="7896451917461"/>
    <s v="BALA PASTILHA MINI MINTY LARAJ/ MORANGO"/>
    <x v="9"/>
    <n v="390"/>
    <s v="BALAS"/>
    <s v="1704.1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30"/>
    <m/>
    <n v="7896451901989"/>
    <s v="BALA PASTILHA MINI MINTY LARANJA"/>
    <x v="9"/>
    <n v="390"/>
    <s v="BALAS"/>
    <s v="1704.1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31"/>
    <m/>
    <n v="7896451902306"/>
    <s v="BALA PASTILHA MINI MINTY MORANGO"/>
    <x v="9"/>
    <n v="390"/>
    <s v="BALAS"/>
    <s v="1704.10.0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32"/>
    <m/>
    <n v="7896451901996"/>
    <s v="BALA PASTILHA MINI MINTY TUTTI FRUTTI"/>
    <x v="9"/>
    <n v="390"/>
    <s v="BALAS"/>
    <s v="1704.1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33"/>
    <m/>
    <n v="7896451909015"/>
    <s v="BALA PASTILHA MINI MINTY UVA/MARACUJA"/>
    <x v="9"/>
    <n v="390"/>
    <s v="BALAS"/>
    <s v="1704.10.0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34"/>
    <m/>
    <n v="7896451914194"/>
    <s v="BALA PASTILHA MINI MINTY UVA/T.FRUTTI"/>
    <x v="9"/>
    <n v="390"/>
    <s v="BALAS"/>
    <s v="1704.10.0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35"/>
    <m/>
    <n v="7896451904928"/>
    <s v="BALA PASTILHA MINTY DP HORTELA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36"/>
    <m/>
    <n v="7896451904935"/>
    <s v="BALA PASTILHA MINTY DP MORANGO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37"/>
    <m/>
    <n v="7896451915320"/>
    <s v="BALA PASTILHA MINTY ZERO DP EXTRA FORTE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38"/>
    <m/>
    <n v="7896451915306"/>
    <s v="BALA PASTILHA MINTY ZERO DP MENTA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39"/>
    <m/>
    <n v="7896451915313"/>
    <s v="BALA PASTILHA MINTY ZERO DP MENTA FRESH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40"/>
    <m/>
    <n v="7896451917867"/>
    <s v="BALA PASTILHA MINTY ZERO DP MENTA FRESH"/>
    <x v="9"/>
    <n v="390"/>
    <s v="BALAS"/>
    <s v="1704.90.2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41"/>
    <m/>
    <n v="7896451901965"/>
    <s v="BALA PASTILHAMINIMINTY HORTELA"/>
    <x v="9"/>
    <n v="390"/>
    <s v="BALAS"/>
    <s v="1704.10.0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42"/>
    <m/>
    <n v="7896451908667"/>
    <s v="BALA PASTILLE MINI 100G SM ."/>
    <x v="9"/>
    <n v="390"/>
    <s v="BALAS"/>
    <s v="1704.90.20"/>
    <s v="UN"/>
    <n v="1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43"/>
    <m/>
    <n v="7896451913876"/>
    <s v="BALA PASTILLE MINI 100G SM UNICORNIO"/>
    <x v="9"/>
    <n v="390"/>
    <s v="BALAS"/>
    <s v="1704.90.20"/>
    <s v="UN"/>
    <n v="1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44"/>
    <m/>
    <n v="7896451920133"/>
    <s v="BALA PASTILLE MINI 8 CANGURU DP 385G .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45"/>
    <m/>
    <n v="7896336010515"/>
    <s v="PE DE MOLEQUE CROCANTE FP 110G ."/>
    <x v="9"/>
    <n v="1260"/>
    <s v="DOCES E GOIABADAS"/>
    <s v="1704.90.9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46"/>
    <m/>
    <n v="7897765601619"/>
    <s v="PIMENTA DIZA 95G BIQUINHO"/>
    <x v="9"/>
    <n v="2750"/>
    <s v="PIMENTAS"/>
    <s v="2001.90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47"/>
    <m/>
    <n v="7896003703795"/>
    <s v="BISCOITO PIT STOP MARILAN INTEGRAL 5 CEREAIS 168G"/>
    <x v="9"/>
    <n v="520"/>
    <s v="BISCOITO SALGADO"/>
    <s v="1905.31.0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48"/>
    <m/>
    <n v="7896003706758"/>
    <s v="BISCOITO PIT STOP MARILAN INTEGRAL GRAOS ANC 168G"/>
    <x v="9"/>
    <n v="520"/>
    <s v="BISCOITO SALGADO"/>
    <s v="1905.31.0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49"/>
    <m/>
    <n v="7896003706543"/>
    <s v="BISCOITO PIT STOP INTEGRAL MARILAN 162G"/>
    <x v="9"/>
    <n v="520"/>
    <s v="BISCOITO SALGADO"/>
    <s v="1905.31.0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50"/>
    <m/>
    <n v="7896003706536"/>
    <s v="BISCOITO PIT STOP MARILAN 162G ORIGINAL"/>
    <x v="9"/>
    <n v="520"/>
    <s v="BISCOITO SALGADO"/>
    <s v="1905.31.0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51"/>
    <m/>
    <n v="7896003706598"/>
    <s v="BISCOITO PIT STOP MARILAN 162G PAO NA CHAPA"/>
    <x v="9"/>
    <n v="520"/>
    <s v="BISCOITO SALGADO"/>
    <s v="1905.31.0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52"/>
    <m/>
    <n v="7896003702880"/>
    <s v="BISCOITO PIT STOP MARILAN 162G PIZZA"/>
    <x v="9"/>
    <n v="520"/>
    <s v="BISCOITO SALGADO"/>
    <s v="1905.31.0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53"/>
    <m/>
    <n v="7896003702866"/>
    <s v="BISCOITO PIT STOP MARILAN 162G PRESUNTO"/>
    <x v="9"/>
    <n v="520"/>
    <s v="BISCOITO SALGADO"/>
    <s v="1905.31.0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54"/>
    <m/>
    <n v="7896003706581"/>
    <s v="BISCOITO PIT STOP MARILAN 162G QUEIJO"/>
    <x v="9"/>
    <n v="520"/>
    <s v="BISCOITO SALGADO"/>
    <s v="1905.31.0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55"/>
    <m/>
    <n v="7896003706680"/>
    <s v="BISCOITO PIT STOP MARILAN RECH CHOC 124G"/>
    <x v="9"/>
    <n v="520"/>
    <s v="BISCOITO SALGADO"/>
    <s v="1905.31.00"/>
    <s v="UN"/>
    <n v="4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56"/>
    <m/>
    <n v="7896003703740"/>
    <s v="BISCOITO PIT STOP MARILAN RECH INT. P P 105.6G"/>
    <x v="9"/>
    <n v="520"/>
    <s v="BISCOITO SALGADO"/>
    <s v="1905.31.00"/>
    <s v="UN"/>
    <n v="4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57"/>
    <m/>
    <n v="7896003703207"/>
    <s v="BISCOITO PIT STOP MARILAN RECH MISTO Q. 105.6G"/>
    <x v="9"/>
    <n v="520"/>
    <s v="BISCOITO SALGADO"/>
    <s v="1905.31.00"/>
    <s v="UN"/>
    <n v="4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58"/>
    <m/>
    <n v="7896003738230"/>
    <s v="BISCOITO RECHEADO MARILAN 90G BAUNY"/>
    <x v="9"/>
    <n v="510"/>
    <s v="BISCOITO DOCE"/>
    <s v="1905.31.00"/>
    <s v="UN"/>
    <n v="55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59"/>
    <m/>
    <n v="7896003737929"/>
    <s v="BISCOITO RECHEADO MARILAN 90G CHOCOLATE"/>
    <x v="9"/>
    <n v="510"/>
    <s v="BISCOITO DOCE"/>
    <s v="1905.31.00"/>
    <s v="UN"/>
    <n v="55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60"/>
    <m/>
    <n v="7896003738247"/>
    <s v="BISCOITO RECHEADO MARILAN 90G DOCE DE LEITE"/>
    <x v="9"/>
    <n v="510"/>
    <s v="BISCOITO DOCE"/>
    <s v="1905.31.00"/>
    <s v="UN"/>
    <n v="55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61"/>
    <m/>
    <n v="7896003738223"/>
    <s v="BISCOITO RECHEADO MARILAN 90G MORANGO"/>
    <x v="9"/>
    <n v="510"/>
    <s v="BISCOITO DOCE"/>
    <s v="1905.31.00"/>
    <s v="UN"/>
    <n v="55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62"/>
    <m/>
    <n v="7896451904843"/>
    <s v="REFRESCO TANDY ABACAXI"/>
    <x v="16"/>
    <n v="3310"/>
    <s v="SUCO"/>
    <s v="2106.90.10"/>
    <s v="UN"/>
    <n v="8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63"/>
    <m/>
    <n v="7896451907240"/>
    <s v="REFRESCO TANDY CAJU"/>
    <x v="16"/>
    <n v="3310"/>
    <s v="SUCO"/>
    <s v="2106.90.1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64"/>
    <m/>
    <n v="7896451904904"/>
    <s v="REFRESCO TANDY LARANJA"/>
    <x v="16"/>
    <n v="3310"/>
    <s v="SUCO"/>
    <s v="2106.90.10"/>
    <s v="UN"/>
    <n v="8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65"/>
    <m/>
    <n v="7896451904836"/>
    <s v="REFRESCO TANDY LIMAO"/>
    <x v="16"/>
    <n v="3310"/>
    <s v="SUCO"/>
    <s v="2106.90.10"/>
    <s v="UN"/>
    <n v="8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66"/>
    <m/>
    <n v="7896451904850"/>
    <s v="REFRESCO TANDY MANGA"/>
    <x v="16"/>
    <n v="3310"/>
    <s v="SUCO"/>
    <s v="2106.90.10"/>
    <s v="UN"/>
    <n v="8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67"/>
    <m/>
    <n v="7896451904881"/>
    <s v="REFRESCO TANDY MARACUJA"/>
    <x v="16"/>
    <n v="3310"/>
    <s v="SUCO"/>
    <s v="2106.90.10"/>
    <s v="UN"/>
    <n v="8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68"/>
    <m/>
    <n v="7896451915597"/>
    <s v="REFRESCO TANDY MOR UNICORNIO"/>
    <x v="16"/>
    <n v="3310"/>
    <s v="SUCO"/>
    <s v="2106.90.1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69"/>
    <m/>
    <n v="7896451904874"/>
    <s v="REFRESCO TANDY MORANGO"/>
    <x v="16"/>
    <n v="3310"/>
    <s v="SUCO"/>
    <s v="2106.90.10"/>
    <s v="UN"/>
    <n v="8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70"/>
    <m/>
    <n v="7896451904867"/>
    <s v="REFRESCO TANDY TANGERINA"/>
    <x v="16"/>
    <n v="3310"/>
    <s v="SUCO"/>
    <s v="2106.90.1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71"/>
    <m/>
    <n v="7896451904898"/>
    <s v="REFRESCO TANDY UVA"/>
    <x v="16"/>
    <n v="3310"/>
    <s v="SUCO"/>
    <s v="2106.90.10"/>
    <s v="UN"/>
    <n v="8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72"/>
    <m/>
    <n v="7896451917737"/>
    <s v="REFRESCO TANDY UVA VERDE"/>
    <x v="16"/>
    <n v="3310"/>
    <s v="SUCO"/>
    <s v="2106.90.1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73"/>
    <m/>
    <n v="7896451914576"/>
    <s v="CANUDINHO REGALIZ 180G DP GREGO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74"/>
    <m/>
    <n v="7896451913067"/>
    <s v="CANUDINHO REGALIZ 180G DP MOR/CITRIC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75"/>
    <m/>
    <n v="7896451913081"/>
    <s v="CANUDINHO REGALIZ 180G DP MOR/COLORID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76"/>
    <m/>
    <n v="7896451912817"/>
    <s v="CANUDINHO REGALIZ 180G DP MORANGO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77"/>
    <m/>
    <n v="7896451913074"/>
    <s v="CANUDINHO REGALIZ 180G DP T.FRUTTI CITR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78"/>
    <m/>
    <n v="7896451913593"/>
    <s v="CANUDINHO REGALIZ 180G DP UNICORNI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79"/>
    <m/>
    <n v="7896451918079"/>
    <s v="CANUDINHO REGALIZ BIG DP 624G DINOSSAURO"/>
    <x v="9"/>
    <n v="390"/>
    <s v="BALAS"/>
    <s v="1704.90.2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80"/>
    <m/>
    <n v="7896451917218"/>
    <s v="CANUDINHO REGALIZ BIG DP 624G UNICORNIO"/>
    <x v="9"/>
    <n v="390"/>
    <s v="BALAS"/>
    <s v="1704.90.2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81"/>
    <m/>
    <n v="7896451914583"/>
    <s v="CANUDINHO REGALIZ SACHE 70G GREGO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82"/>
    <m/>
    <n v="7896451912466"/>
    <s v="CANUDINHO REGALIZ SACHE 70G MOR/CITRIC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83"/>
    <m/>
    <n v="7896451912480"/>
    <s v="CANUDINHO REGALIZ SACHE 70G MOR/COLORID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84"/>
    <m/>
    <n v="7896451912459"/>
    <s v="CANUDINHO REGALIZ SACHE 70G MORANGO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85"/>
    <m/>
    <n v="7896451912473"/>
    <s v="CANUDINHO REGALIZ SACHE 70G T.FRUTTI CITR"/>
    <x v="9"/>
    <n v="390"/>
    <s v="BALAS"/>
    <s v="1704.90.2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86"/>
    <m/>
    <n v="7896451913845"/>
    <s v="CANUDINHO REGALIZ SACHE 70G UNICORNI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87"/>
    <m/>
    <n v="7896003738988"/>
    <s v="ROSQUINHA MARILAN CHOC 350G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88"/>
    <m/>
    <n v="7896003703641"/>
    <s v="ROSQUINHA MARILAN CHOC 400G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89"/>
    <m/>
    <n v="7896003739008"/>
    <s v="ROSQUINHA MARILAN COCO 350G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90"/>
    <m/>
    <n v="7896003703658"/>
    <s v="ROSQUINHA MARILAN COCO 400G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91"/>
    <m/>
    <n v="7896003738971"/>
    <s v="ROSQUINHA MARILAN INTEGRAL 300G"/>
    <x v="9"/>
    <n v="510"/>
    <s v="BISCOITO DOCE"/>
    <s v="1905.31.00"/>
    <s v="UN"/>
    <n v="3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92"/>
    <m/>
    <n v="7896003737257"/>
    <s v="ROSQUINHA MARILAN INTEGRAL 350G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93"/>
    <m/>
    <n v="7896003738995"/>
    <s v="ROSQUINHA MARILAN LEITE 350G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94"/>
    <m/>
    <n v="7896003703634"/>
    <s v="ROSQUINHA MARILAN LEITE 400G"/>
    <x v="9"/>
    <n v="510"/>
    <s v="BISCOITO DOCE"/>
    <s v="1905.31.00"/>
    <s v="UN"/>
    <n v="24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95"/>
    <m/>
    <n v="7896003703719"/>
    <s v="BISCOITO SALGADOS MARILAN 400G SORTIDOS"/>
    <x v="9"/>
    <n v="520"/>
    <s v="BISCOITO SALGADO"/>
    <s v="1905.31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96"/>
    <m/>
    <n v="7896003738643"/>
    <s v="BISCOITO SALGADOS MARILAN 170G C.C GERGELIM"/>
    <x v="9"/>
    <n v="520"/>
    <s v="BISCOITO SALGADO"/>
    <s v="1905.31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97"/>
    <m/>
    <n v="7896003738599"/>
    <s v="BISCOITO SALGADOS MARILAN 170G C.CRACKER"/>
    <x v="9"/>
    <n v="520"/>
    <s v="BISCOITO SALGADO"/>
    <s v="1905.31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98"/>
    <m/>
    <n v="7896003703771"/>
    <s v="BISCOITO SALGADOS MARILAN 200G C.C GERGELIM"/>
    <x v="9"/>
    <n v="520"/>
    <s v="BISCOITO SALGADO"/>
    <s v="1905.31.0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099"/>
    <m/>
    <n v="7896003700527"/>
    <s v="BISCOITO SALGADOS MARILAN 200G C.CRACKER"/>
    <x v="9"/>
    <n v="520"/>
    <s v="BISCOITO SALGADO"/>
    <s v="1905.31.0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00"/>
    <m/>
    <n v="7896003738636"/>
    <s v="BISCOITO SALGADOS MARILAN 350G AGUA SAL"/>
    <x v="9"/>
    <n v="520"/>
    <s v="BISCOITO SALGADO"/>
    <s v="1905.31.00"/>
    <s v="UN"/>
    <n v="27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01"/>
    <m/>
    <n v="7896003738650"/>
    <s v="BISCOITO SALGADOS MARILAN 350G C.C GERGELIM"/>
    <x v="9"/>
    <n v="520"/>
    <s v="BISCOITO SALGADO"/>
    <s v="1905.31.00"/>
    <s v="UN"/>
    <n v="27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02"/>
    <m/>
    <n v="7896003738612"/>
    <s v="BISCOITO SALGADOS MARILAN 350G C.C MANTEIGA"/>
    <x v="9"/>
    <n v="520"/>
    <s v="BISCOITO SALGADO"/>
    <s v="1905.31.00"/>
    <s v="UN"/>
    <n v="27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03"/>
    <m/>
    <n v="7896003738605"/>
    <s v="BISCOITO SALGADOS MARILAN 350G C.CRACKER"/>
    <x v="9"/>
    <n v="520"/>
    <s v="BISCOITO SALGADO"/>
    <s v="1905.31.00"/>
    <s v="UN"/>
    <n v="27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04"/>
    <m/>
    <n v="7896003703245"/>
    <s v="BISCOITO SALGADOS MARILAN 400G AGUA SAL"/>
    <x v="9"/>
    <n v="520"/>
    <s v="BISCOITO SALGADO"/>
    <s v="1905.31.00"/>
    <s v="UN"/>
    <n v="27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05"/>
    <m/>
    <n v="7896003703764"/>
    <s v="BISCOITO SALGADOS MARILAN 400G C.C GERGELIM"/>
    <x v="9"/>
    <n v="520"/>
    <s v="BISCOITO SALGADO"/>
    <s v="1905.31.00"/>
    <s v="UN"/>
    <n v="27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06"/>
    <m/>
    <n v="7896003703238"/>
    <s v="BISCOITO SALGADOS MARILAN 400G C.C MANTEIGA"/>
    <x v="9"/>
    <n v="520"/>
    <s v="BISCOITO SALGADO"/>
    <s v="1905.31.00"/>
    <s v="UN"/>
    <n v="27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07"/>
    <m/>
    <n v="7896003703214"/>
    <s v="BISCOITO SALGADOS MARILAN 400G C.CRACKER"/>
    <x v="9"/>
    <n v="520"/>
    <s v="BISCOITO SALGADO"/>
    <s v="1905.31.00"/>
    <s v="UN"/>
    <n v="27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08"/>
    <m/>
    <n v="7896003737417"/>
    <s v="BISCOITO TEENS MARILAN 80G BAUNY"/>
    <x v="9"/>
    <n v="510"/>
    <s v="BISCOITO DOCE"/>
    <s v="1905.90.20"/>
    <s v="UN"/>
    <n v="6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09"/>
    <m/>
    <n v="7896003737400"/>
    <s v="BISCOITO TEENS MARILAN 80G CHOC BRANCO"/>
    <x v="9"/>
    <n v="510"/>
    <s v="BISCOITO DOCE"/>
    <s v="1905.90.20"/>
    <s v="UN"/>
    <n v="6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10"/>
    <m/>
    <n v="7896003737394"/>
    <s v="BISCOITO TEENS MARILAN 80G CHOCOLATE"/>
    <x v="9"/>
    <n v="510"/>
    <s v="BISCOITO DOCE"/>
    <s v="1905.90.20"/>
    <s v="UN"/>
    <n v="6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11"/>
    <m/>
    <n v="7896003737448"/>
    <s v="BISCOITO TEENS MARILAN DP 240G BAUNY"/>
    <x v="9"/>
    <n v="510"/>
    <s v="BISCOITO DOCE"/>
    <s v="1905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12"/>
    <m/>
    <n v="7896003737431"/>
    <s v="BISCOITO TEENS MARILAN DP 240G CHOC. BRANCO"/>
    <x v="9"/>
    <n v="510"/>
    <s v="BISCOITO DOCE"/>
    <s v="1905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13"/>
    <m/>
    <n v="7896003737424"/>
    <s v="BISCOITO TEENS MARILAN DP 240G CHOCOLATE"/>
    <x v="9"/>
    <n v="510"/>
    <s v="BISCOITO DOCE"/>
    <s v="1905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14"/>
    <m/>
    <n v="7896003738292"/>
    <s v="BISCOITO TEENS MARILAN RECHEADO 90G BRIGADEIRO"/>
    <x v="9"/>
    <n v="510"/>
    <s v="BISCOITO DOCE"/>
    <s v="1905.31.00"/>
    <s v="UN"/>
    <n v="55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15"/>
    <m/>
    <n v="7896003738308"/>
    <s v="BISCOITO TEENS MARILAN 90G CHOC E MORANGO"/>
    <x v="9"/>
    <n v="510"/>
    <s v="BISCOITO DOCE"/>
    <s v="1905.31.00"/>
    <s v="UN"/>
    <n v="55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16"/>
    <m/>
    <n v="7896003737943"/>
    <s v="BISCOITO TEENS MARILAN RECHEADO 90G CHOCOLATE"/>
    <x v="9"/>
    <n v="510"/>
    <s v="BISCOITO DOCE"/>
    <s v="1905.31.00"/>
    <s v="UN"/>
    <n v="55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17"/>
    <m/>
    <n v="7896003738285"/>
    <s v="BISCOITO TEENS MARILAN RECHEADO 90G MORANGO"/>
    <x v="9"/>
    <n v="510"/>
    <s v="BISCOITO DOCE"/>
    <s v="1905.31.00"/>
    <s v="UN"/>
    <n v="55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18"/>
    <m/>
    <n v="7896003701463"/>
    <s v="BISCOITO TORTINHA MARILAN 375G MORANGO"/>
    <x v="9"/>
    <n v="510"/>
    <s v="BISCOITO DOCE"/>
    <s v="1905.31.00"/>
    <s v="UN"/>
    <n v="20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19"/>
    <m/>
    <n v="7896003738858"/>
    <s v="BISCOITO TORTINHAS MARILAN 140G BAUNY"/>
    <x v="9"/>
    <n v="510"/>
    <s v="BISCOITO DOCE"/>
    <s v="1905.31.0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20"/>
    <m/>
    <n v="7896003738872"/>
    <s v="BISCOITO TORTINHAS MARILAN 140G BOMBOM"/>
    <x v="9"/>
    <n v="510"/>
    <s v="BISCOITO DOCE"/>
    <s v="1905.31.0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21"/>
    <m/>
    <n v="7896003738797"/>
    <s v="BISCOITO TORTINHAS MARILAN 140G CHOCOLATE"/>
    <x v="9"/>
    <n v="510"/>
    <s v="BISCOITO DOCE"/>
    <s v="1905.31.0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22"/>
    <m/>
    <n v="7896003738834"/>
    <s v="BISCOITO TORTINHAS MARILAN 140G LIMAO"/>
    <x v="9"/>
    <n v="510"/>
    <s v="BISCOITO DOCE"/>
    <s v="1905.31.0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23"/>
    <m/>
    <n v="7896003738896"/>
    <s v="BISCOITO TORTINHAS MARILAN 140G MARACUJA"/>
    <x v="9"/>
    <n v="510"/>
    <s v="BISCOITO DOCE"/>
    <s v="1905.31.0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24"/>
    <m/>
    <n v="7896003738810"/>
    <s v="BISCOITO TORTINHAS MARILAN 140G MORANGO"/>
    <x v="9"/>
    <n v="510"/>
    <s v="BISCOITO DOCE"/>
    <s v="1905.31.0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25"/>
    <m/>
    <n v="7896003703863"/>
    <s v="BISCOITO TORTINHAS MARILAN 160G BAUNY"/>
    <x v="9"/>
    <n v="510"/>
    <s v="BISCOITO DOCE"/>
    <s v="1905.31.0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26"/>
    <m/>
    <n v="7896003702217"/>
    <s v="BISCOITO TORTINHAS MARILAN 160G BOMBOM"/>
    <x v="9"/>
    <n v="510"/>
    <s v="BISCOITO DOCE"/>
    <s v="1905.31.0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27"/>
    <m/>
    <n v="7896003702057"/>
    <s v="BISCOITO TORTINHAS MARILAN 160G CHOCOLATE"/>
    <x v="9"/>
    <n v="510"/>
    <s v="BISCOITO DOCE"/>
    <s v="1905.31.0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28"/>
    <m/>
    <n v="7896003702040"/>
    <s v="BISCOITO TORTINHAS MARILAN 160G LIMAO"/>
    <x v="9"/>
    <n v="510"/>
    <s v="BISCOITO DOCE"/>
    <s v="1905.31.0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29"/>
    <m/>
    <n v="7896003702200"/>
    <s v="BISCOITO TORTINHAS MARILAN 160G MARACUJA"/>
    <x v="9"/>
    <n v="510"/>
    <s v="BISCOITO DOCE"/>
    <s v="1905.31.0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30"/>
    <m/>
    <n v="7896003702064"/>
    <s v="BISCOITO TORTINHAS MARILAN 160G MORANGO"/>
    <x v="9"/>
    <n v="510"/>
    <s v="BISCOITO DOCE"/>
    <s v="1905.31.00"/>
    <s v="UN"/>
    <n v="36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31"/>
    <m/>
    <n v="7896003704266"/>
    <s v="BISCOITO TURMIX MARILAN 140G CHOC H.ARANHA"/>
    <x v="9"/>
    <n v="510"/>
    <s v="BISCOITO DOCE"/>
    <s v="1905.31.0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32"/>
    <m/>
    <n v="7896003704280"/>
    <s v="BISCOITO TURMIX MARILAN 140G CHOC PRINCESAS"/>
    <x v="9"/>
    <n v="510"/>
    <s v="BISCOITO DOCE"/>
    <s v="1905.31.0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34"/>
    <m/>
    <n v="7891910030194"/>
    <s v="MISTURA PARA BOLO BAUNILHA 400G UNIAO"/>
    <x v="9"/>
    <n v="2320"/>
    <s v="MISTURA DE BOLO"/>
    <s v="1901.2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42"/>
    <m/>
    <n v="7891910030262"/>
    <s v="MISTURA PARA BOLO PAO DE MEL 400G UNIAO"/>
    <x v="9"/>
    <n v="2320"/>
    <s v="MISTURA DE BOLO"/>
    <s v="1901.2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43"/>
    <m/>
    <n v="7896003700992"/>
    <s v="BISCOITO WAFER MARILAN 115G BAUNY"/>
    <x v="9"/>
    <n v="510"/>
    <s v="BISCOITO DOCE"/>
    <s v="1905.32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44"/>
    <m/>
    <n v="7896003702538"/>
    <s v="BISCOITO WAFER MARILAN 115G BRIGADEIRO"/>
    <x v="9"/>
    <n v="510"/>
    <s v="BISCOITO DOCE"/>
    <s v="1905.32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45"/>
    <m/>
    <n v="7896003700657"/>
    <s v="BISCOITO WAFER MARILAN 115G CHOCOLATE"/>
    <x v="9"/>
    <n v="510"/>
    <s v="BISCOITO DOCE"/>
    <s v="1905.32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46"/>
    <m/>
    <n v="7896003703399"/>
    <s v="BISCOITO WAFER MARILAN 115G LIMAO"/>
    <x v="9"/>
    <n v="510"/>
    <s v="BISCOITO DOCE"/>
    <s v="1905.32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47"/>
    <m/>
    <n v="7896003701425"/>
    <s v="BISCOITO WAFER MARILAN 115G MARACUJA"/>
    <x v="9"/>
    <n v="510"/>
    <s v="BISCOITO DOCE"/>
    <s v="1905.32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48"/>
    <m/>
    <n v="7896003700978"/>
    <s v="BISCOITO WAFER MARILAN 115G MORANGO"/>
    <x v="9"/>
    <n v="510"/>
    <s v="BISCOITO DOCE"/>
    <s v="1905.32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49"/>
    <m/>
    <n v="7896003737721"/>
    <s v="BISCOITO WAFER MARILAN DUO 80G CHOC/CHOC BRCO"/>
    <x v="9"/>
    <n v="510"/>
    <s v="BISCOITO DOCE"/>
    <s v="1905.32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50"/>
    <m/>
    <n v="7896003737691"/>
    <s v="BISCOITO WAFER MARILAN DUO 80G FRUTS VER/CHOC"/>
    <x v="9"/>
    <n v="510"/>
    <s v="BISCOITO DOCE"/>
    <s v="1905.32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51"/>
    <m/>
    <n v="7896003737684"/>
    <s v="BISCOITO WAFER MARILAN DUO 80G LIMAO CHOC"/>
    <x v="9"/>
    <n v="510"/>
    <s v="BISCOITO DOCE"/>
    <s v="1905.32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52"/>
    <m/>
    <n v="7896451903228"/>
    <s v="CHICLETE XCLE MINI 264G TUTTI FRUTTI"/>
    <x v="9"/>
    <n v="1570"/>
    <s v="GOMA DE MASCAR"/>
    <s v="1704.10.0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53"/>
    <m/>
    <n v="7896451915559"/>
    <s v="CHICLETE XCLE MINI 264G UNICORNIO"/>
    <x v="9"/>
    <n v="1570"/>
    <s v="GOMA DE MASCAR"/>
    <s v="1704.1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54"/>
    <m/>
    <n v="7896451911711"/>
    <s v="CHICLETE XCLE MINI SORTIDO"/>
    <x v="9"/>
    <n v="1570"/>
    <s v="GOMA DE MASCAR"/>
    <s v="1704.10.00"/>
    <s v="UN"/>
    <n v="12"/>
    <n v="5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MAGUACAMP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76"/>
    <m/>
    <n v="7891021007177"/>
    <s v="CAFÉ SOLÚVEL TRADICIONAL MELITA GRAN VIDRO 200 G"/>
    <x v="9"/>
    <n v="640"/>
    <s v="CAFE SOLUVEL"/>
    <s v="2101.11.10"/>
    <s v="UN"/>
    <n v="12"/>
    <n v="1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77"/>
    <n v="1130"/>
    <n v="7891021007429"/>
    <s v="CAFÉ SOLÚVEL TRADICIONAL MELITA SACHÊ 50 G"/>
    <x v="9"/>
    <n v="640"/>
    <s v="CAFE SOLUVEL"/>
    <s v="2101.11.10"/>
    <s v="UN"/>
    <n v="24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78"/>
    <n v="1131"/>
    <n v="7891021008501"/>
    <s v="CAFÉ SOLÚVEL EXTRAFORTE  MELITA SACHÊ 50 G"/>
    <x v="9"/>
    <n v="640"/>
    <s v="CAFE SOLUVEL"/>
    <s v="2101.11.10"/>
    <s v="UN"/>
    <n v="24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79"/>
    <n v="1132"/>
    <n v="7891021007450"/>
    <s v="CAFÉ SOLÚVEL GRAN DESCAFEINADO MELITA SACHÊ 50 G"/>
    <x v="9"/>
    <n v="640"/>
    <s v="CAFE SOLUVEL"/>
    <s v="2101.11.10"/>
    <s v="UN"/>
    <n v="24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80"/>
    <n v="1175"/>
    <n v="7908228801993"/>
    <s v="CHICLETE CHICLE CLASSICOS 14 G"/>
    <x v="9"/>
    <n v="1570"/>
    <s v="GOMA DE MASCAR"/>
    <s v="1704.10.00"/>
    <s v="UN"/>
    <n v="18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81"/>
    <n v="1171"/>
    <n v="7908228802013"/>
    <s v="CHICLETE CHICLE MORANGO 14 G"/>
    <x v="9"/>
    <n v="1570"/>
    <s v="GOMA DE MASCAR"/>
    <s v="1704.10.00"/>
    <s v="UN"/>
    <n v="18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82"/>
    <n v="1174"/>
    <n v="7908228802037"/>
    <s v="CHICLETE CHICLE SALADA FRUTAS 14 G"/>
    <x v="9"/>
    <n v="1570"/>
    <s v="GOMA DE MASCAR"/>
    <s v="1704.10.00"/>
    <s v="UN"/>
    <n v="18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83"/>
    <n v="1206"/>
    <n v="7898591454592"/>
    <s v="MARSHMALLOW CAMPING 250 G"/>
    <x v="9"/>
    <n v="390"/>
    <s v="BALAS"/>
    <s v="1704.90.2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84"/>
    <n v="1207"/>
    <n v="7898591459405"/>
    <s v="MARSHMALLOW TORCAO CB 250 G"/>
    <x v="9"/>
    <n v="390"/>
    <s v="BALAS"/>
    <s v="1704.90.2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85"/>
    <n v="1208"/>
    <n v="7898591454844"/>
    <s v="MARSHMALLOW TORCAO ROSA 250 G"/>
    <x v="9"/>
    <n v="390"/>
    <s v="BALAS"/>
    <s v="1704.90.2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86"/>
    <n v="1186"/>
    <n v="7898591453441"/>
    <s v="BALA MINHOCAS BRILHO 15 G"/>
    <x v="9"/>
    <n v="390"/>
    <s v="BALAS"/>
    <s v="1704.90.2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87"/>
    <n v="1182"/>
    <n v="7898591453458"/>
    <s v="BALA MINHOCAS CITRICA 15 G"/>
    <x v="9"/>
    <n v="390"/>
    <s v="BALAS"/>
    <s v="1704.90.2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88"/>
    <n v="1168"/>
    <n v="7908228801665"/>
    <s v="BALA TUBES IOGURTE 27 G"/>
    <x v="9"/>
    <n v="390"/>
    <s v="BALAS"/>
    <s v="1704.90.20"/>
    <s v="UN"/>
    <n v="24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89"/>
    <n v="1166"/>
    <n v="7908228801641"/>
    <s v="BALA TUBES MORANGO 27 G"/>
    <x v="9"/>
    <n v="390"/>
    <s v="BALAS"/>
    <s v="1704.90.20"/>
    <s v="UN"/>
    <n v="24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90"/>
    <n v="1176"/>
    <n v="7898591459511"/>
    <s v="BALA TUBES MORANGO CB 15 G"/>
    <x v="9"/>
    <n v="390"/>
    <s v="BALAS"/>
    <s v="1704.90.2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91"/>
    <n v="1173"/>
    <n v="7898279799991"/>
    <s v="BALA TUBES MORANGO CITR 15 G"/>
    <x v="9"/>
    <n v="390"/>
    <s v="BALAS"/>
    <s v="1704.90.2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92"/>
    <n v="1170"/>
    <n v="7908228802075"/>
    <s v="BALA TUBES MORANGO CITR 27 G"/>
    <x v="9"/>
    <n v="390"/>
    <s v="BALAS"/>
    <s v="1704.90.20"/>
    <s v="UN"/>
    <n v="24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93"/>
    <n v="1177"/>
    <n v="7898591459788"/>
    <s v="BALA TUBES PINTA LINGUA 17 G"/>
    <x v="9"/>
    <n v="390"/>
    <s v="BALAS"/>
    <s v="1704.90.2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94"/>
    <n v="1178"/>
    <n v="7898591457852"/>
    <s v="BALA TUBES TWISTER 17 G"/>
    <x v="9"/>
    <n v="390"/>
    <s v="BALAS"/>
    <s v="1704.90.2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95"/>
    <n v="1172"/>
    <n v="7908228801689"/>
    <s v="BALA TUBES TWISTER 27 G"/>
    <x v="9"/>
    <n v="390"/>
    <s v="BALAS"/>
    <s v="1704.90.20"/>
    <s v="UN"/>
    <n v="24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96"/>
    <n v="1187"/>
    <n v="7898591457876"/>
    <s v="BALA TUBES TWISTER CITR 17 G"/>
    <x v="9"/>
    <n v="390"/>
    <s v="BALAS"/>
    <s v="1704.90.2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97"/>
    <n v="1181"/>
    <n v="7898591453076"/>
    <s v="BALA URSINHO 15 G"/>
    <x v="9"/>
    <n v="390"/>
    <s v="BALAS"/>
    <s v="1704.90.20"/>
    <s v="UN"/>
    <n v="12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55"/>
    <n v="1121"/>
    <n v="7891021006927"/>
    <s v="CAFÉ MELITA EXTRAFORTE TR SUL 250 G"/>
    <x v="9"/>
    <n v="610"/>
    <s v="CAFE"/>
    <s v="0901.21.00"/>
    <s v="UN"/>
    <n v="2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56"/>
    <n v="1122"/>
    <n v="7891021006934"/>
    <s v="CAFÉ MELITA EXTRAFORTE TR SUL 500 G"/>
    <x v="9"/>
    <n v="610"/>
    <s v="CAFE"/>
    <s v="0901.21.00"/>
    <s v="UN"/>
    <n v="1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57"/>
    <n v="1128"/>
    <n v="7891021005043"/>
    <s v="CAFÉ MELITTA POUCH TR 500 G"/>
    <x v="9"/>
    <n v="610"/>
    <s v="CAFE"/>
    <s v="0901.21.00"/>
    <s v="UN"/>
    <n v="1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58"/>
    <n v="1129"/>
    <n v="7891021005067"/>
    <s v="CAFÉ MELITTA EXFORTE POUCH 500 G"/>
    <x v="9"/>
    <n v="610"/>
    <s v="CAFE"/>
    <s v="0901.21.00"/>
    <s v="UN"/>
    <n v="1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59"/>
    <n v="1124"/>
    <n v="7891021006071"/>
    <s v="CAFÉ MELITA TRADICIONAL 250 G"/>
    <x v="9"/>
    <n v="610"/>
    <s v="CAFE"/>
    <s v="0901.21.00"/>
    <s v="UN"/>
    <n v="2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60"/>
    <n v="1123"/>
    <n v="7891021006125"/>
    <s v="CAFÉ MELITTA TRADICIONAL VÁCUO 500 G"/>
    <x v="9"/>
    <n v="610"/>
    <s v="CAFE"/>
    <s v="0901.21.00"/>
    <s v="UN"/>
    <n v="2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61"/>
    <m/>
    <n v="7891021006644"/>
    <s v="CAFÉ MELITA SABOR DA FAZENDA POUCH 500 G"/>
    <x v="9"/>
    <n v="610"/>
    <s v="CAFE"/>
    <s v="0901.21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62"/>
    <n v="1117"/>
    <n v="7891021005555"/>
    <s v="CAFÉ MELITA SABOR DA FAZENDA VÁCUO 500 G"/>
    <x v="9"/>
    <n v="610"/>
    <s v="CAFE"/>
    <s v="0901.21.00"/>
    <s v="UN"/>
    <n v="2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63"/>
    <m/>
    <n v="7891021005517"/>
    <s v="CAFÉ MELITA TRADICIONAL 1 KG"/>
    <x v="9"/>
    <n v="610"/>
    <s v="CAFE"/>
    <s v="0901.21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64"/>
    <n v="1120"/>
    <n v="7891021005609"/>
    <s v="CAFÉ GOURMET MELITA REGIÕES BRASILEIRAS CERRADO 250 G"/>
    <x v="9"/>
    <n v="610"/>
    <s v="CAFE"/>
    <s v="0901.21.00"/>
    <s v="UN"/>
    <n v="18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65"/>
    <n v="1118"/>
    <n v="7891021005562"/>
    <s v="CAFÉ GOURMET MELITA REGIÕES BRASILEIRAS MOGIANA 250 G"/>
    <x v="9"/>
    <n v="610"/>
    <s v="CAFE"/>
    <s v="0901.21.00"/>
    <s v="UN"/>
    <n v="18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66"/>
    <n v="1119"/>
    <n v="7891021005586"/>
    <s v="CAFÉ GOURMET MELITA REGIÕES BRASILEIRAS SUL DE MINAS 250 G"/>
    <x v="9"/>
    <n v="610"/>
    <s v="CAFE"/>
    <s v="0901.21.00"/>
    <s v="UN"/>
    <n v="18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67"/>
    <n v="1150"/>
    <n v="7891021006521"/>
    <s v="CAFÉ GOURMET SPRESSO MELITA 1 KG"/>
    <x v="9"/>
    <n v="610"/>
    <s v="CAFE"/>
    <s v="0901.21.00"/>
    <s v="UN"/>
    <n v="1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68"/>
    <n v="1126"/>
    <n v="7891021006309"/>
    <s v="CAFÉ MELITA DESCAFEINADO CLÁSSICO 250 G"/>
    <x v="9"/>
    <n v="610"/>
    <s v="CAFE"/>
    <s v="0901.21.00"/>
    <s v="UN"/>
    <n v="2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69"/>
    <n v="1127"/>
    <n v="7891021006866"/>
    <s v="CAFÉ MELITA ESPECIAL 500 G"/>
    <x v="9"/>
    <n v="610"/>
    <s v="CAFE"/>
    <s v="0901.21.00"/>
    <s v="UN"/>
    <n v="2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70"/>
    <n v="1145"/>
    <n v="7896035700014"/>
    <s v="CÁPSULA MELITA RISTRETTO 10 UN"/>
    <x v="9"/>
    <n v="670"/>
    <s v="CAPSULA DE BEBIDA"/>
    <s v="0901.21.00"/>
    <s v="CX"/>
    <n v="1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71"/>
    <n v="1146"/>
    <n v="7896035700021"/>
    <s v="CÁPSULA MELITA MARCATO 10 UN"/>
    <x v="9"/>
    <n v="670"/>
    <s v="CAPSULA DE BEBIDA"/>
    <s v="0901.21.00"/>
    <s v="CX"/>
    <n v="1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72"/>
    <n v="1148"/>
    <n v="7896035700045"/>
    <s v="CÁPSULA MELITA STACCATO 10 UN"/>
    <x v="9"/>
    <n v="670"/>
    <s v="CAPSULA DE BEBIDA"/>
    <s v="0901.21.00"/>
    <s v="CX"/>
    <n v="1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73"/>
    <n v="1149"/>
    <n v="7896035700052"/>
    <s v="CÁPSULA MELITA  AUDACCE 10 UN"/>
    <x v="9"/>
    <n v="670"/>
    <s v="CAPSULA DE BEBIDA"/>
    <s v="0901.21.00"/>
    <s v="CX"/>
    <n v="1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74"/>
    <n v="1147"/>
    <n v="7896035700038"/>
    <s v="CÁPSULA MELITA TENUTO 10 UN"/>
    <x v="9"/>
    <n v="670"/>
    <s v="CAPSULA DE BEBIDA"/>
    <s v="0901.21.00"/>
    <s v="CX"/>
    <n v="10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EXEC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75"/>
    <m/>
    <n v="7891021007573"/>
    <s v="MISTURA CAFÉ COM LEITE"/>
    <x v="9"/>
    <n v="670"/>
    <s v="CAPSULA DE BEBIDA"/>
    <s v="0901.21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98"/>
    <n v="1143"/>
    <n v="7891021002110"/>
    <s v="FILTRO BRIGITTA 102/30 PACK 6 UN"/>
    <x v="8"/>
    <n v="3370"/>
    <s v="UTENSILIOS"/>
    <s v="4823.20.99"/>
    <s v="UN"/>
    <n v="6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199"/>
    <n v="1144"/>
    <n v="7891021002134"/>
    <s v="FILTRO BRIGITTA 103/30 PACK 6 UN"/>
    <x v="8"/>
    <n v="3370"/>
    <s v="UTENSILIOS"/>
    <s v="4823.20.99"/>
    <s v="UN"/>
    <n v="6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200"/>
    <n v="1140"/>
    <n v="7891021002189"/>
    <s v="FILTRO MELITTA 100/30 CX 24"/>
    <x v="8"/>
    <n v="3370"/>
    <s v="UTENSILIOS"/>
    <s v="4823.20.99"/>
    <s v="UN"/>
    <n v="24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201"/>
    <n v="1138"/>
    <n v="7891021001908"/>
    <s v="FILTRO MELITTA 102/30 PACK 6 UN"/>
    <x v="8"/>
    <n v="3370"/>
    <s v="UTENSILIOS"/>
    <s v="4823.20.99"/>
    <s v="UN"/>
    <n v="6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202"/>
    <n v="1139"/>
    <n v="7891021001960"/>
    <s v="FILTRO MELITTA 103/30 PACK 6 UN"/>
    <x v="8"/>
    <n v="3370"/>
    <s v="UTENSILIOS"/>
    <s v="4823.20.99"/>
    <s v="UN"/>
    <n v="6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203"/>
    <n v="1141"/>
    <n v="7891021002196"/>
    <s v="FILTRO MELITTA CAF ELET N2/30 CX 24"/>
    <x v="8"/>
    <n v="3370"/>
    <s v="UTENSILIOS"/>
    <s v="4823.20.99"/>
    <s v="UN"/>
    <n v="24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204"/>
    <n v="1142"/>
    <n v="7891021002202"/>
    <s v="FILTRO MELITTA CAF ELET N4/30 CX 24"/>
    <x v="8"/>
    <n v="3370"/>
    <s v="UTENSILIOS"/>
    <s v="4823.20.99"/>
    <s v="UN"/>
    <n v="24"/>
    <n v="0"/>
    <s v="PRODUTO"/>
    <s v="33.929.075/0001-00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2"/>
    <s v="EXEC, SANTA MARI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37"/>
    <m/>
    <n v="7891097102813"/>
    <s v="SOBREMESA BATAVO CREMOSA CHOC 360G"/>
    <x v="2"/>
    <n v="3280"/>
    <s v="SOBREMESA"/>
    <s v="0403.90.00"/>
    <s v="UN"/>
    <n v="8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38"/>
    <m/>
    <n v="7891097000522"/>
    <s v="SOBREMESA BATAVO FLAN CARAMEL 100G"/>
    <x v="2"/>
    <n v="3280"/>
    <s v="SOBREMESA"/>
    <s v="0403.90.00"/>
    <s v="UN"/>
    <n v="8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39"/>
    <m/>
    <n v="78912298"/>
    <s v="SOBREMESA BATAVO FLAN FRUTAS VERM 100G"/>
    <x v="2"/>
    <n v="3280"/>
    <s v="SOBREMESA"/>
    <s v="0403.90.00"/>
    <s v="UN"/>
    <n v="1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40"/>
    <m/>
    <n v="78912274"/>
    <s v="SOBREMESA BATAVO FLAN CARAM 100G"/>
    <x v="2"/>
    <n v="3280"/>
    <s v="SOBREMESA"/>
    <s v="0403.90.00"/>
    <s v="UN"/>
    <n v="1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41"/>
    <m/>
    <n v="78903784"/>
    <s v="SOBREMESA BATAVO CREMOSA CHOC 90G"/>
    <x v="2"/>
    <n v="3280"/>
    <s v="SOBREMESA"/>
    <s v="0403.90.00"/>
    <s v="UN"/>
    <n v="1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42"/>
    <m/>
    <n v="7891097000232"/>
    <s v="SOBREMESA BATAVO CREMOSA DOCE DE LEITE BAT 90G"/>
    <x v="2"/>
    <n v="3280"/>
    <s v="SOBREMESA"/>
    <s v="0403.90.00"/>
    <s v="UN"/>
    <n v="1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43"/>
    <m/>
    <n v="78903791"/>
    <s v="SOBREMESA BATAVO CHOCOLATE BRANCO 90G"/>
    <x v="2"/>
    <n v="3280"/>
    <s v="SOBREMESA"/>
    <s v="0403.90.00"/>
    <s v="UN"/>
    <n v="1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44"/>
    <m/>
    <n v="7891097101687"/>
    <s v="SOBREMESA BATAVO NATURIS FLAN CARAM. 200G"/>
    <x v="2"/>
    <n v="3280"/>
    <s v="SOBREMESA"/>
    <s v="2106.90.90"/>
    <s v="UN"/>
    <n v="1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45"/>
    <m/>
    <n v="7891097089701"/>
    <s v="SOBREMESA BATAVO NATURIS CHOCO 90G"/>
    <x v="2"/>
    <n v="3280"/>
    <s v="SOBREMESA"/>
    <s v="2106.90.90"/>
    <s v="UN"/>
    <n v="1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46"/>
    <m/>
    <n v="7891097000881"/>
    <s v="SOBREMESA BATAVO PUDIM DE LEITE 200G"/>
    <x v="2"/>
    <n v="3280"/>
    <s v="SOBREMESA"/>
    <s v="1901.90.90"/>
    <s v="UN"/>
    <n v="8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47"/>
    <m/>
    <n v="7891097000171"/>
    <s v="SOBREMESA BATAVO CHOCOLATE 320G"/>
    <x v="2"/>
    <n v="3280"/>
    <s v="SOBREMESA"/>
    <s v="0403.90.00"/>
    <s v="UN"/>
    <n v="18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48"/>
    <m/>
    <n v="7891097000188"/>
    <s v="SOBREMESA BATAVO CHOC BRANCO 320G"/>
    <x v="2"/>
    <n v="3280"/>
    <s v="SOBREMESA"/>
    <s v="0403.90.00"/>
    <s v="UN"/>
    <n v="18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49"/>
    <m/>
    <n v="7891097011580"/>
    <s v="PETIT BATAVINHO MORANGO 320G"/>
    <x v="2"/>
    <n v="2740"/>
    <s v="PETIT SUISSE"/>
    <s v="0406.10.90"/>
    <s v="UN"/>
    <n v="18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50"/>
    <m/>
    <n v="7891097089527"/>
    <s v="PETIT SUISSE MORANG BOB 320G"/>
    <x v="2"/>
    <n v="2740"/>
    <s v="PETIT SUISSE"/>
    <s v="0406.10.90"/>
    <s v="UN"/>
    <n v="18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51"/>
    <m/>
    <n v="7891097101984"/>
    <s v="LEITE FERM. BOB TRAD 6X80G"/>
    <x v="2"/>
    <n v="1770"/>
    <s v="LEITE FERMENTADO"/>
    <s v="0403.90.00"/>
    <s v="UN"/>
    <n v="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52"/>
    <m/>
    <n v="7891097101991"/>
    <s v="LEITE FERM.BOB UVA  6X80G ELEGE"/>
    <x v="2"/>
    <n v="1770"/>
    <s v="LEITE FERMENTADO"/>
    <s v="0403.90.00"/>
    <s v="UN"/>
    <n v="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53"/>
    <m/>
    <n v="7891097101977"/>
    <s v="LEITE FERM.BOB MOR 6X80G ELEGE"/>
    <x v="2"/>
    <n v="1770"/>
    <s v="LEITE FERMENTADO"/>
    <s v="0403.90.00"/>
    <s v="UN"/>
    <n v="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54"/>
    <m/>
    <n v="7891097101571"/>
    <s v="LEITE FERM. UVA 160G"/>
    <x v="2"/>
    <n v="1770"/>
    <s v="LEITE FERMENTADO"/>
    <s v="0403.90.00"/>
    <s v="UN"/>
    <n v="9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55"/>
    <m/>
    <n v="7891097101557"/>
    <s v="LEITE FERM. TRADICIONAL 160G"/>
    <x v="2"/>
    <n v="1770"/>
    <s v="LEITE FERMENTADO"/>
    <s v="0403.90.00"/>
    <s v="UN"/>
    <n v="9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56"/>
    <m/>
    <n v="7891097101595"/>
    <s v="LEITE FERM. MORANGO 160G"/>
    <x v="2"/>
    <n v="1770"/>
    <s v="LEITE FERMENTADO"/>
    <s v="0403.90.00"/>
    <s v="UN"/>
    <n v="9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57"/>
    <m/>
    <n v="7891097017193"/>
    <s v="LEITE FERM BATAVO GAR TRAD 450G"/>
    <x v="2"/>
    <n v="1770"/>
    <s v="LEITE FERMENTADO"/>
    <s v="0403.90.00"/>
    <s v="UN"/>
    <n v="8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58"/>
    <m/>
    <n v="7891097001598"/>
    <s v="LEITE FERM BATAVO GAR TRAD 850G"/>
    <x v="2"/>
    <n v="1770"/>
    <s v="LEITE FERMENTADO"/>
    <s v="0403.9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59"/>
    <m/>
    <n v="7891097000799"/>
    <s v="IOGURTE BATAVO TRADICIONAL INTEGRAL 500G"/>
    <x v="2"/>
    <n v="1640"/>
    <s v="IOGURTES"/>
    <s v="0403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60"/>
    <m/>
    <n v="7891097000201"/>
    <s v="IOGURTE BATAVO COM POLPA DE AMEIXA 17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61"/>
    <m/>
    <n v="7891097101632"/>
    <s v="IOGURTE BATAVO NATURAL MEL 17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62"/>
    <m/>
    <n v="7891097101533"/>
    <s v="IOGURTE BATAVO NATURAL INTEGRAL 17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63"/>
    <m/>
    <n v="7891097101601"/>
    <s v="IOGURTE BATAVO NATURAL DESNATADO 17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64"/>
    <m/>
    <n v="7891097000195"/>
    <s v="IOGURTE BATAVO INT CENOURA LARANJA E MEL 17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65"/>
    <m/>
    <n v="7891097101267"/>
    <s v="IOGURTE BATAVO MORANGO PURIA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66"/>
    <m/>
    <n v="7891097101335"/>
    <s v="IOGURTE BATAVO TANG/GENGIBRE BAT PURIA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67"/>
    <m/>
    <n v="7891097101274"/>
    <s v="IOGURTE BATAVO TRADICIONAL PURIA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68"/>
    <m/>
    <n v="7891097103087"/>
    <s v="CREME QUARK NUV MORANGO 450G"/>
    <x v="2"/>
    <n v="2740"/>
    <s v="PETIT SUISSE"/>
    <s v="0406.1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69"/>
    <m/>
    <n v="7891097102820"/>
    <s v="CREME QUARK NUV TARADICIONAL 450G"/>
    <x v="2"/>
    <n v="2740"/>
    <s v="PETIT SUISSE"/>
    <s v="0406.1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70"/>
    <m/>
    <n v="7891097103094"/>
    <s v="CREME QUARK NUV MORANGO 100G"/>
    <x v="2"/>
    <n v="2740"/>
    <s v="PETIT SUISSE"/>
    <s v="0406.10.9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71"/>
    <m/>
    <n v="7891097000829"/>
    <s v="CREME QUARK NUV FR. VERMELHAS 100G"/>
    <x v="2"/>
    <n v="2740"/>
    <s v="PETIT SUISSE"/>
    <s v="0406.3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72"/>
    <m/>
    <n v="7891097000836"/>
    <s v="CREME QUARK NUV GOIABA 100G"/>
    <x v="2"/>
    <n v="2740"/>
    <s v="PETIT SUISSE"/>
    <s v="0406.3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73"/>
    <m/>
    <n v="7891097000843"/>
    <s v="CREME QUARK NUV DAMASCO 100G"/>
    <x v="2"/>
    <n v="2740"/>
    <s v="PETIT SUISSE"/>
    <s v="0406.3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74"/>
    <m/>
    <n v="7891097000850"/>
    <s v="CREME QUARK NUV TRADICIONAL 100G"/>
    <x v="2"/>
    <n v="2740"/>
    <s v="PETIT SUISSE"/>
    <s v="0406.3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75"/>
    <m/>
    <n v="7891097086311"/>
    <s v="IOGURTE BATAVO PEDACOS FRUTA PESSEGO 500G"/>
    <x v="2"/>
    <n v="1640"/>
    <s v="IOGURTES"/>
    <s v="0403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76"/>
    <m/>
    <n v="7891097010828"/>
    <s v="IOGURTE BATAVO PEDACOS FRUTA COCO 500G"/>
    <x v="2"/>
    <n v="1640"/>
    <s v="IOGURTES"/>
    <s v="0403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77"/>
    <m/>
    <n v="7891097000126"/>
    <s v="IOGURTE BATAVO PED FRUTA ABACAXI BATAVO 500G"/>
    <x v="2"/>
    <n v="1640"/>
    <s v="IOGURTES"/>
    <s v="0403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78"/>
    <m/>
    <n v="7891097010781"/>
    <s v="IOGURTE BATAVO PED FRUTA MORANGO 500G"/>
    <x v="2"/>
    <n v="1640"/>
    <s v="IOGURTES"/>
    <s v="0403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79"/>
    <m/>
    <n v="7891097001260"/>
    <s v="IOGURTE BATAVO PED FRUTA PENSE ZERO MOR 500G"/>
    <x v="2"/>
    <n v="1640"/>
    <s v="IOGURTES"/>
    <s v="0403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80"/>
    <m/>
    <n v="7891097103780"/>
    <s v="IOGURTE BATAVO CAMADAS FR. VER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81"/>
    <m/>
    <n v="7891097000614"/>
    <s v="IOGURTE BATAVO PEDAÇO FRUTA PESSEGO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82"/>
    <m/>
    <n v="7891097000621"/>
    <s v="IOGURTE BATAVO PEDAÇO FRUTA COCO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83"/>
    <m/>
    <n v="7891097000638"/>
    <s v="IOGURTE BATAVO PEDAÇO FRUTA ABACAXI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84"/>
    <m/>
    <n v="7891097000607"/>
    <s v="IOGURTE BATAVO PED. FRUTA MORANGO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85"/>
    <m/>
    <n v="7891097000775"/>
    <s v="IOGURTE BATAVO PED FRUTA PENSE ZERO MORANG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86"/>
    <m/>
    <n v="7891097103148"/>
    <s v="IOGURTE BATAVO PEDAÇOS DUO ABACAXI E COCO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87"/>
    <m/>
    <n v="7891097103162"/>
    <s v="IOGURTE BATAVO PEDAÇOS DUO MARAC E PESSEGO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88"/>
    <m/>
    <n v="7891097102677"/>
    <s v="IOGURTE BATAVO GREGO TRAD BDJ 400G"/>
    <x v="2"/>
    <n v="1640"/>
    <s v="IOGURTES"/>
    <s v="0403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89"/>
    <m/>
    <n v="7891097102684"/>
    <s v="IOGURTE BATAVO GREGO FRUTAS BDJ 540G"/>
    <x v="2"/>
    <n v="1640"/>
    <s v="IOGURTES"/>
    <s v="0403.10.00"/>
    <s v="UN"/>
    <n v="8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90"/>
    <m/>
    <n v="7891097000133"/>
    <s v="IOGURTE BATAVO GREGO TRAD 500G"/>
    <x v="2"/>
    <n v="1640"/>
    <s v="IOGURTES"/>
    <s v="0403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91"/>
    <m/>
    <n v="7891097000140"/>
    <s v="IOGURTE BATAVO GREGO MOR 500G"/>
    <x v="2"/>
    <n v="1640"/>
    <s v="IOGURTES"/>
    <s v="0403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92"/>
    <m/>
    <n v="7891097001253"/>
    <s v="IOGURTE BATAVO GREGO PENSE ZERO MOR 500G"/>
    <x v="2"/>
    <n v="1640"/>
    <s v="IOGURTES"/>
    <s v="0403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93"/>
    <m/>
    <n v="7891097000270"/>
    <s v="IOGURTE BATAVO GREGO TRADICIONAL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94"/>
    <m/>
    <n v="7891097000263"/>
    <s v="IOGURTE BATAVO GREGO PESSEGO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95"/>
    <m/>
    <n v="7891097000256"/>
    <s v="IOGURTE BATAVO GREGO MORANGO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96"/>
    <m/>
    <n v="7891097000287"/>
    <s v="IOGURTE BATAVO GREGO MEL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97"/>
    <m/>
    <n v="7891097103155"/>
    <s v="IOGURTE BATAVO GREGO FLOCOS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98"/>
    <m/>
    <n v="7891097000720"/>
    <s v="IOGURTE BATAVO GREGO PENSE ZERO TRAD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499"/>
    <m/>
    <n v="7891097000713"/>
    <s v="IOGURTE BATAVO GREGO PENSE ZERO MOR 1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00"/>
    <m/>
    <n v="7891097102004"/>
    <s v="BEB LACTEA FERM ELEGE MOR/COC 540G"/>
    <x v="2"/>
    <n v="1640"/>
    <s v="IOGURTES"/>
    <s v="2202.99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01"/>
    <m/>
    <n v="7891097088346"/>
    <s v="BEB LACTEA ELEGE MOR/MOR 540G"/>
    <x v="2"/>
    <n v="1640"/>
    <s v="IOGURTES"/>
    <s v="2202.99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02"/>
    <m/>
    <n v="7891097101748"/>
    <s v="BEB LACTEA ELEGE MOR/AMX 540G"/>
    <x v="2"/>
    <n v="1640"/>
    <s v="IOGURTES"/>
    <s v="2202.99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03"/>
    <m/>
    <n v="7891097101854"/>
    <s v="BEB LACT FERM BATAVO POLPA MOR/COC 540G"/>
    <x v="2"/>
    <n v="1640"/>
    <s v="IOGURTES"/>
    <s v="2202.99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04"/>
    <m/>
    <n v="7891097101861"/>
    <s v="BEB LACT FERM BATAVO POLPA MOR/PES 540G"/>
    <x v="2"/>
    <n v="1640"/>
    <s v="IOGURTES"/>
    <s v="2202.99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05"/>
    <m/>
    <n v="7891097101717"/>
    <s v="BEB LACT FERM BATAVO POLPA BAT MOR/MOR 540G"/>
    <x v="2"/>
    <n v="1640"/>
    <s v="IOGURTES"/>
    <s v="2202.99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06"/>
    <m/>
    <n v="7891097102189"/>
    <s v="BEB LACT FERM BATAVO INFANTIL MOR 360G"/>
    <x v="2"/>
    <n v="1640"/>
    <s v="IOGURTES"/>
    <s v="2202.99.00"/>
    <s v="UN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07"/>
    <m/>
    <n v="7891097101892"/>
    <s v="BEB LACTEA FERM BATAVO MORANGO 170G PENSE ZERO"/>
    <x v="2"/>
    <n v="1640"/>
    <s v="IOGURTES"/>
    <s v="2202.9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08"/>
    <m/>
    <n v="7891097101618"/>
    <s v="BEB LACTEA FERM BATAVO MAMAO 170G PENSE ZERO"/>
    <x v="2"/>
    <n v="1640"/>
    <s v="IOGURTES"/>
    <s v="2202.9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09"/>
    <m/>
    <n v="7891097102851"/>
    <s v="IOGURTE LIQUIDO BATAVO MORANGO 17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10"/>
    <m/>
    <n v="7891097102868"/>
    <s v="IOGURTE LIQUIDO BATAVO CEREAL 17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11"/>
    <m/>
    <n v="7891097102875"/>
    <s v="IOGURTE LIQUIDO BATAVO GRAVIOLA 17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12"/>
    <m/>
    <n v="7891097102936"/>
    <s v="IOGURTE LIQUIDO BATAVO JABUTICABA 17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13"/>
    <m/>
    <n v="7891097103216"/>
    <s v="BEB LACTEA FERM ELEGE MOR 170G"/>
    <x v="2"/>
    <n v="1640"/>
    <s v="IOGURTES"/>
    <s v="22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14"/>
    <m/>
    <n v="7891097103209"/>
    <s v="BEB LACTEA FERM ELEGE SAL FRUTAS 170G"/>
    <x v="2"/>
    <n v="1640"/>
    <s v="IOGURTES"/>
    <s v="22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15"/>
    <m/>
    <n v="7891097102219"/>
    <s v="IOGURTE MORANGO BATAVO SURPRESA 11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16"/>
    <m/>
    <n v="7891097101878"/>
    <s v="BEB LAC FERM ELEGE MORANG TR 900G CX12"/>
    <x v="2"/>
    <n v="1640"/>
    <s v="IOGURTES"/>
    <s v="2202.9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17"/>
    <m/>
    <n v="7891097101885"/>
    <s v="BEB LAC FERM ELEGE SAL.FRUTAS TR 900G CX12"/>
    <x v="2"/>
    <n v="1640"/>
    <s v="IOGURTES"/>
    <s v="2202.9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18"/>
    <m/>
    <n v="7891097101526"/>
    <s v="BEB LAC FERM BATAVO PENSE ZERO MORANGO 850G"/>
    <x v="2"/>
    <n v="1640"/>
    <s v="IOGURTES"/>
    <s v="2202.9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19"/>
    <m/>
    <n v="7891097101625"/>
    <s v="BEB LAC FERM  BATAVO PENSE ZERO MAMAO 850G"/>
    <x v="2"/>
    <n v="1640"/>
    <s v="IOGURTES"/>
    <s v="2202.9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20"/>
    <m/>
    <n v="7891097103643"/>
    <s v="IOGURTE BATAVO PENSE ZERO MORANGO 1150G"/>
    <x v="2"/>
    <n v="1640"/>
    <s v="IOGURTES"/>
    <s v="0403.10.00"/>
    <s v="UN"/>
    <n v="8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21"/>
    <m/>
    <n v="7891097103650"/>
    <s v="IOGURTE BATAVO PENSE ZERO BATIDO 1150G"/>
    <x v="2"/>
    <n v="1640"/>
    <s v="IOGURTES"/>
    <s v="0403.10.00"/>
    <s v="UN"/>
    <n v="8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22"/>
    <m/>
    <n v="7891097102974"/>
    <s v="IOGURTE LIQUIDO BATAVO MORANGO 900G"/>
    <x v="2"/>
    <n v="1640"/>
    <s v="IOGURTES"/>
    <s v="0403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23"/>
    <m/>
    <n v="7891097102950"/>
    <s v="IOGURTE LIQUIDO BATAVO CEREAL 900G"/>
    <x v="2"/>
    <n v="1640"/>
    <s v="IOGURTES"/>
    <s v="0403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24"/>
    <m/>
    <n v="7891097102943"/>
    <s v="IOGURTE LIQUIDO BATAVO GRAVIOLA 900G"/>
    <x v="2"/>
    <n v="1640"/>
    <s v="IOGURTES"/>
    <s v="0403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25"/>
    <m/>
    <n v="7891097102967"/>
    <s v="IOGURTE LIQUIDO BATAVO JABUTICABA 900G"/>
    <x v="2"/>
    <n v="1640"/>
    <s v="IOGURTES"/>
    <s v="0403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26"/>
    <m/>
    <n v="7891097103384"/>
    <s v="IOGURTE LIQUIDO BATAVO MORANGO 1250G"/>
    <x v="2"/>
    <n v="1640"/>
    <s v="IOGURTES"/>
    <s v="0403.10.00"/>
    <s v="UN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27"/>
    <m/>
    <n v="7891097103391"/>
    <s v="IOGURTE LIQUIDO BATAVO CEREAL 1250G"/>
    <x v="2"/>
    <n v="1640"/>
    <s v="IOGURTES"/>
    <s v="0403.10.00"/>
    <s v="UN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28"/>
    <m/>
    <n v="7891097103223"/>
    <s v="BEB LAC FERM ELEGE MORANG TR 1250"/>
    <x v="2"/>
    <n v="1640"/>
    <s v="IOGURTES"/>
    <s v="2202.90.00"/>
    <s v="UN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29"/>
    <m/>
    <n v="7891097103230"/>
    <s v="BEB LAC FERM ELEGE SAL.FRUTAS TR 1250"/>
    <x v="2"/>
    <n v="1640"/>
    <s v="IOGURTES"/>
    <s v="2202.90.00"/>
    <s v="UN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30"/>
    <m/>
    <n v="7891097101038"/>
    <s v="BEB LAC ZERO LAC MOR PARMALAT ZYMIL 170G"/>
    <x v="2"/>
    <n v="1640"/>
    <s v="IOGURTES"/>
    <s v="22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31"/>
    <m/>
    <n v="7891097101045"/>
    <s v="BEB LAC ZERO LAC GRAV PARMALAT ZYMIL 170G"/>
    <x v="2"/>
    <n v="1640"/>
    <s v="IOGURTES"/>
    <s v="22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32"/>
    <m/>
    <n v="7891097101021"/>
    <s v="BEB LAC ZERO LAC COCO PARMALAT ZYMIL 170G"/>
    <x v="2"/>
    <n v="1640"/>
    <s v="IOGURTES"/>
    <s v="22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33"/>
    <m/>
    <n v="7891097102134"/>
    <s v="IOGURTE PARMALAT PROTEINA F VERM WHEY FIT 2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34"/>
    <m/>
    <n v="7891097102141"/>
    <s v="IOGURTE PARMALAT PROT CAPUCCINO WHEY FIT 2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35"/>
    <m/>
    <n v="7891097102158"/>
    <s v="IOGURTE PARMALAT PROT ACAI BANANA WHEY FIT 200G"/>
    <x v="2"/>
    <n v="1640"/>
    <s v="IOGURTES"/>
    <s v="0403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36"/>
    <m/>
    <n v="3155250349793"/>
    <s v="CHANTILLY PRESIDENT 250G"/>
    <x v="2"/>
    <n v="960"/>
    <s v="CHANTILY"/>
    <s v="1901.9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37"/>
    <m/>
    <n v="7891097000584"/>
    <s v="CREME DE LEITE PASTEURIZ PRESIDENT 1KG"/>
    <x v="2"/>
    <n v="1120"/>
    <s v="CREME DE LEITE PASTEURIZADO"/>
    <s v="0401.50.29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38"/>
    <m/>
    <n v="7898955617557"/>
    <s v="CREME DE LEITE PASTEURIZ PRESIDENT 500G"/>
    <x v="2"/>
    <n v="1120"/>
    <s v="CREME DE LEITE PASTEURIZADO"/>
    <s v="0401.50.29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39"/>
    <m/>
    <n v="3228020355741"/>
    <s v="MANTEIGA TABLE C/SAL 200G PRESIDENT"/>
    <x v="2"/>
    <n v="2180"/>
    <s v="MANTEIGA"/>
    <s v="0405.10.00"/>
    <s v="UN"/>
    <n v="2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40"/>
    <m/>
    <n v="3228022910023"/>
    <s v="MANTEIGA TABLE S/SAL 200G PRESIDENT"/>
    <x v="2"/>
    <n v="2180"/>
    <s v="MANTEIGA"/>
    <s v="0405.10.00"/>
    <s v="UN"/>
    <n v="2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41"/>
    <m/>
    <n v="7891097001345"/>
    <s v="MANTEIGA POTE S/ SAL PRESIDENTE 200G"/>
    <x v="2"/>
    <n v="2180"/>
    <s v="MANTEIGA"/>
    <s v="0405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42"/>
    <m/>
    <n v="7891097001338"/>
    <s v="MANTEIGA POTE C/ SAL PRESIDENTE 200G"/>
    <x v="2"/>
    <n v="2180"/>
    <s v="MANTEIGA"/>
    <s v="0405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43"/>
    <m/>
    <n v="3228021000084"/>
    <s v="PRESIDENT MOTTE C/ GRÃOS SAL MARINHO 250"/>
    <x v="2"/>
    <n v="2180"/>
    <s v="MANTEIGA"/>
    <s v="0405.1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44"/>
    <m/>
    <n v="7891097015519"/>
    <s v="MANTEIGA EXTRA S/SAL BATAVO 200G CX30"/>
    <x v="2"/>
    <n v="2180"/>
    <s v="MANTEIGA"/>
    <s v="0405.10.00"/>
    <s v="UN"/>
    <n v="3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45"/>
    <m/>
    <n v="7891097012686"/>
    <s v="MANTEIGA  EXTRA C/SAL  BATAVO 200G CX30"/>
    <x v="2"/>
    <n v="2180"/>
    <s v="MANTEIGA"/>
    <s v="0405.10.00"/>
    <s v="UN"/>
    <n v="3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46"/>
    <m/>
    <n v="7896079530233"/>
    <s v="MANTEIGA EXTRA C/SAL TAB 200G ELEGE"/>
    <x v="2"/>
    <n v="2180"/>
    <s v="MANTEIGA"/>
    <s v="0405.10.00"/>
    <s v="UN"/>
    <n v="3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47"/>
    <m/>
    <n v="7896079502544"/>
    <s v="MANTEIGA EXTRA S/SAL TAB 200G ELEGE"/>
    <x v="2"/>
    <n v="2180"/>
    <s v="MANTEIGA"/>
    <s v="0405.10.00"/>
    <s v="UN"/>
    <n v="3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48"/>
    <m/>
    <n v="7891097102578"/>
    <s v="MANTEIGA EXTRA COM SAL POTE 500G BATAVO"/>
    <x v="2"/>
    <n v="2180"/>
    <s v="MANTEIGA"/>
    <s v="0405.10.00"/>
    <s v="UN"/>
    <n v="1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49"/>
    <m/>
    <n v="7896079535092"/>
    <s v="MANTEIGA EXTRA COM SAL POTE 200G BATAVO"/>
    <x v="2"/>
    <n v="2180"/>
    <s v="MANTEIGA"/>
    <s v="0405.1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50"/>
    <m/>
    <n v="7891515409722"/>
    <s v="MANTEIGA EXTRA C/SAL TAB 5KG ELEGE"/>
    <x v="2"/>
    <n v="2180"/>
    <s v="MANTEIGA"/>
    <s v="0405.10.00"/>
    <s v="UN"/>
    <n v="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51"/>
    <m/>
    <n v="7891515935771"/>
    <s v="MANTEIGA EXTRA S/SAL TAB 5KG ELEGE"/>
    <x v="2"/>
    <n v="2180"/>
    <s v="MANTEIGA"/>
    <s v="0405.10.00"/>
    <s v="UN"/>
    <n v="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52"/>
    <m/>
    <n v="7896079594235"/>
    <s v="REQUEIJAO ELEGE CREMOSO TRAD BALDE 4KG"/>
    <x v="2"/>
    <n v="3110"/>
    <s v="REQUEIJAO"/>
    <s v="0406.10.90"/>
    <s v="UN"/>
    <n v="1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53"/>
    <m/>
    <n v="7891097102127"/>
    <s v="REQUEIJAO BATAVO CREMOSO TRAD BALDE 4KG"/>
    <x v="2"/>
    <n v="3110"/>
    <s v="REQUEIJAO"/>
    <s v="0406.10.90"/>
    <s v="UN"/>
    <n v="1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54"/>
    <m/>
    <n v="7891097090011"/>
    <s v="REQUEIJAO BATAVO CREMOSO LIGHT 200G"/>
    <x v="2"/>
    <n v="3110"/>
    <s v="REQUEIJAO"/>
    <s v="0406.10.9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55"/>
    <m/>
    <n v="7891097090004"/>
    <s v="REQUEIJAO BATAVO CREMOSO TRAD 200G"/>
    <x v="2"/>
    <n v="3110"/>
    <s v="REQUEIJAO"/>
    <s v="0406.10.9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56"/>
    <m/>
    <n v="7896079588531"/>
    <s v="REQUEIJAO ELEGE CREMOSO LIGHT CP 200G"/>
    <x v="2"/>
    <n v="3110"/>
    <s v="REQUEIJAO"/>
    <s v="0406.10.9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57"/>
    <m/>
    <n v="7896079588548"/>
    <s v="REQUEIJAO ELEGE CREMOSO TRAD CP 200G"/>
    <x v="2"/>
    <n v="3110"/>
    <s v="REQUEIJAO"/>
    <s v="0406.10.9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58"/>
    <m/>
    <n v="7891097001581"/>
    <s v="REQUEIJAO POÇOS DE CALDAS TRAD 400G"/>
    <x v="2"/>
    <n v="3110"/>
    <s v="REQUEIJAO"/>
    <s v="0406.1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59"/>
    <m/>
    <n v="7891097103445"/>
    <s v="REQUEIJAO POÇOS DE CALDAS LIGHT 400G"/>
    <x v="2"/>
    <n v="3110"/>
    <s v="REQUEIJAO"/>
    <s v="0406.1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60"/>
    <m/>
    <n v="7898955617403"/>
    <s v="REQUEIJAO POÇOS DE CALDAS LIGHT CP 200G"/>
    <x v="2"/>
    <n v="3110"/>
    <s v="REQUEIJAO"/>
    <s v="0406.10.9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61"/>
    <m/>
    <n v="7898955617397"/>
    <s v="REQUEIJAO POÇOS DE CALDAS TRAD CP 200G"/>
    <x v="2"/>
    <n v="3110"/>
    <s v="REQUEIJAO"/>
    <s v="0406.10.9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62"/>
    <m/>
    <n v="7891097102592"/>
    <s v="REQUEIJAO PRESIDENT CREMOSO TRADICIONAL 220G"/>
    <x v="2"/>
    <n v="3110"/>
    <s v="REQUEIJAO"/>
    <s v="0406.1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63"/>
    <m/>
    <n v="7891097102585"/>
    <s v="REQUEIJAO PRESIDENT CREMOSO LIGHT 220G"/>
    <x v="2"/>
    <n v="3110"/>
    <s v="REQUEIJAO"/>
    <s v="0406.1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64"/>
    <m/>
    <n v="7891097000997"/>
    <s v="CREME DE RICOTA LIGH PRESIDENT 200G CX12"/>
    <x v="2"/>
    <n v="1140"/>
    <s v="CREMES DE QUEIJO"/>
    <s v="0405.2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65"/>
    <m/>
    <n v="7891097000935"/>
    <s v="CREME DE RICOTA TRAD PRESIDENT 200G CX12"/>
    <x v="2"/>
    <n v="1140"/>
    <s v="CREMES DE QUEIJO"/>
    <s v="0405.2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66"/>
    <m/>
    <n v="7891097102387"/>
    <s v="CREAM CHEESE PRESIDENT TRAD 150G CX C/12"/>
    <x v="2"/>
    <n v="1170"/>
    <s v="DEMAIS QUEIJOS"/>
    <s v="0406.1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67"/>
    <m/>
    <n v="7891097102370"/>
    <s v="CREAM CHEESE PRESIDENT LIGHT 150G CX C/12"/>
    <x v="2"/>
    <n v="1170"/>
    <s v="DEMAIS QUEIJOS"/>
    <s v="0406.1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68"/>
    <m/>
    <n v="7898955617717"/>
    <s v="QUEIJO ESTEPE PRESIDENT FRACIONADO 160G"/>
    <x v="2"/>
    <n v="1170"/>
    <s v="DEMAIS QUEIJOS"/>
    <s v="0406.90.20"/>
    <s v="UN"/>
    <n v="1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69"/>
    <m/>
    <n v="7891097001352"/>
    <s v="QUEIJO TIPO MAASDAM PRESIDENT FRACAO 160G"/>
    <x v="2"/>
    <n v="1170"/>
    <s v="DEMAIS QUEIJOS"/>
    <s v="0406.90.20"/>
    <s v="UN"/>
    <n v="1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70"/>
    <m/>
    <n v="7898955617700"/>
    <s v="QUEIJO GRUYERE PRESIDENT FRACIONADO 160G"/>
    <x v="2"/>
    <n v="1170"/>
    <s v="DEMAIS QUEIJOS"/>
    <s v="0406.90.20"/>
    <s v="UN"/>
    <n v="1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71"/>
    <m/>
    <n v="7898955617694"/>
    <s v="QUEIJO GOUDA PRESIDENT FRACIONADO 160G"/>
    <x v="2"/>
    <n v="1170"/>
    <s v="DEMAIS QUEIJOS"/>
    <s v="0406.90.20"/>
    <s v="UN"/>
    <n v="1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72"/>
    <m/>
    <n v="7891097001420"/>
    <s v="QUEIJO PRATO ESF PRESIDENT FRAC 1/8 250G"/>
    <x v="2"/>
    <n v="2950"/>
    <s v="QUEIJO PRATO"/>
    <s v="0406.90.20"/>
    <s v="UN"/>
    <n v="1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73"/>
    <m/>
    <n v="7891097101007"/>
    <s v="QUEIJO GORGONZOLA AZUL PRESIDENT 150G"/>
    <x v="2"/>
    <n v="2910"/>
    <s v="QUEIJO GORGONZOLA"/>
    <s v="0406.40.00"/>
    <s v="UN"/>
    <n v="1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74"/>
    <m/>
    <n v="7898955617670"/>
    <s v="QUEIJO REINO PRESIDENT FRAC 1/4 250G"/>
    <x v="2"/>
    <n v="1170"/>
    <s v="DEMAIS QUEIJOS"/>
    <s v="0406.90.2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75"/>
    <m/>
    <n v="7891097001376"/>
    <s v="QUEIJO PROVOLONE CUR PRESIDENT FRAC 200G"/>
    <x v="2"/>
    <n v="2960"/>
    <s v="QUEIJO PROVOLONE"/>
    <s v="0406.90.20"/>
    <s v="UN"/>
    <n v="1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76"/>
    <m/>
    <n v="7896034680102"/>
    <s v="QUEIJO PARMESÃO PRESIDENT FRAC 180G"/>
    <x v="2"/>
    <n v="2940"/>
    <s v="QUEIJO PARMESAO"/>
    <s v="0406.90.10"/>
    <s v="UN"/>
    <n v="2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77"/>
    <m/>
    <n v="7891097101281"/>
    <s v="QUEIJO MINAS PADRÃO PRESIDENT 300G"/>
    <x v="2"/>
    <n v="2930"/>
    <s v="QUEIJO MINAS PADRAO"/>
    <s v="0406.90.3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78"/>
    <m/>
    <n v="7891097103124"/>
    <s v="QUEIJO COALHO PRESIDENT TRAD BLOCO 320G"/>
    <x v="2"/>
    <n v="1170"/>
    <s v="DEMAIS QUEIJOS"/>
    <s v="0406.90.30"/>
    <s v="UN"/>
    <n v="1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79"/>
    <m/>
    <n v="7891097001550"/>
    <s v="QUEIJO COALHO PRESIDENT TRAD. 350G"/>
    <x v="2"/>
    <n v="1170"/>
    <s v="DEMAIS QUEIJOS"/>
    <s v="0406.90.3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80"/>
    <m/>
    <n v="7891097102202"/>
    <s v="MUSSARELA PRESIDENT BOLINHA TRADICIONAL 134G"/>
    <x v="2"/>
    <n v="2880"/>
    <s v="QUEIJO MUSSARELA"/>
    <s v="0406.10.10"/>
    <s v="UN"/>
    <n v="1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81"/>
    <m/>
    <n v="7891097102349"/>
    <s v="MUSSARELA PRESIDENT BOLINHA TOMATE 134G"/>
    <x v="2"/>
    <n v="2880"/>
    <s v="QUEIJO MUSSARELA"/>
    <s v="0406.10.10"/>
    <s v="UN"/>
    <n v="1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82"/>
    <m/>
    <n v="7891097102356"/>
    <s v="MUSSARELA PRESIDENT BOLINHA OREGANO 134G"/>
    <x v="2"/>
    <n v="2880"/>
    <s v="QUEIJO MUSSARELA"/>
    <s v="0406.10.10"/>
    <s v="UN"/>
    <n v="1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83"/>
    <m/>
    <n v="3228022930052"/>
    <s v="QUEIJO DE CABRA PRESIDENT NATURAL"/>
    <x v="2"/>
    <n v="1170"/>
    <s v="DEMAIS QUEIJOS"/>
    <s v="0406.9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84"/>
    <m/>
    <n v="3228022930205"/>
    <s v="QUEIJO EMMENTAL PRESIDENT 220G"/>
    <x v="2"/>
    <n v="1170"/>
    <s v="DEMAIS QUEIJOS"/>
    <s v="0406.90.20"/>
    <s v="UN"/>
    <n v="1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85"/>
    <m/>
    <n v="3228020191349"/>
    <s v="QUEIJO BRIE PRESIDENT 125G"/>
    <x v="2"/>
    <n v="1170"/>
    <s v="DEMAIS QUEIJOS"/>
    <s v="0406.90.3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86"/>
    <m/>
    <n v="3228020481846"/>
    <s v="PRESIDENT PETIT CAMEMBERT  125G"/>
    <x v="2"/>
    <n v="1170"/>
    <s v="DEMAIS QUEIJOS"/>
    <s v="0406.90.3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87"/>
    <m/>
    <n v="3228021990248"/>
    <s v="PRESIDENT FONDUE 3 QUEIJOS 450G"/>
    <x v="2"/>
    <n v="1450"/>
    <s v="FONDUE"/>
    <s v="0406.30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88"/>
    <m/>
    <n v="7898955617663"/>
    <s v="QUEIJO REINO LATA PRESIDENT 1,1 KG"/>
    <x v="2"/>
    <n v="1170"/>
    <s v="DEMAIS QUEIJOS"/>
    <s v="0406.90.20"/>
    <s v="KG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89"/>
    <m/>
    <n v="7896034680119"/>
    <s v="QUEIJO PARMESÃO PRESIDENT FORMA 7KG"/>
    <x v="2"/>
    <n v="2940"/>
    <s v="QUEIJO PARMESAO"/>
    <s v="0406.90.90"/>
    <s v="KG"/>
    <n v="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90"/>
    <m/>
    <n v="3228023080725"/>
    <s v="QUEIJO BRIE PRESIDENT FORMA 3,2 KG"/>
    <x v="2"/>
    <n v="1170"/>
    <s v="DEMAIS QUEIJOS"/>
    <s v="0406.90.30"/>
    <s v="KG"/>
    <n v="1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91"/>
    <m/>
    <n v="7898955617656"/>
    <s v="QUEIJO GRUYERE PRESIDENT 12KG"/>
    <x v="2"/>
    <n v="1170"/>
    <s v="DEMAIS QUEIJOS"/>
    <s v="0406.90.20"/>
    <s v="KG"/>
    <n v="1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92"/>
    <m/>
    <n v="7898955617687"/>
    <s v="QUEIJO MAASDAM PRESIDENT 12KG"/>
    <x v="2"/>
    <n v="1170"/>
    <s v="DEMAIS QUEIJOS"/>
    <s v="0406.90.20"/>
    <s v="KG"/>
    <n v="1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93"/>
    <m/>
    <n v="7898955617649"/>
    <s v="QUEIJO GOUDA PRESIDENT 3 KG"/>
    <x v="2"/>
    <n v="1170"/>
    <s v="DEMAIS QUEIJOS"/>
    <s v="0406.90.20"/>
    <s v="KG"/>
    <n v="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94"/>
    <m/>
    <n v="3228022050026"/>
    <s v="QUEIJO EMMENTAL PRESIDENT 2KG"/>
    <x v="2"/>
    <n v="1170"/>
    <s v="DEMAIS QUEIJOS"/>
    <s v="0406.30.00"/>
    <s v="KG"/>
    <n v="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95"/>
    <m/>
    <n v="3228021000251"/>
    <s v="QUEIJO PROCESSADO EMMENTAL PRESIDENT FATIADO 120G"/>
    <x v="2"/>
    <n v="1170"/>
    <s v="DEMAIS QUEIJOS"/>
    <s v="0406.30.00"/>
    <s v="UN"/>
    <n v="6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96"/>
    <m/>
    <n v="3228021000244"/>
    <s v="QUEIJO PROCESSADO CHEDDAR PRESIDENT FATIADO 120G"/>
    <x v="2"/>
    <n v="1170"/>
    <s v="DEMAIS QUEIJOS"/>
    <s v="0406.30.00"/>
    <s v="UN"/>
    <n v="6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97"/>
    <m/>
    <n v="7891097001611"/>
    <s v="QUEIJO PROCESSADO PRESIDENT 4un"/>
    <x v="2"/>
    <n v="1170"/>
    <s v="DEMAIS QUEIJOS"/>
    <s v="0406.30.00"/>
    <s v="UN"/>
    <n v="48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98"/>
    <m/>
    <n v="3228023980186"/>
    <s v="QUEIJO PROCESSADO PRESIDENT 140G"/>
    <x v="2"/>
    <n v="1170"/>
    <s v="DEMAIS QUEIJOS"/>
    <s v="0406.30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599"/>
    <m/>
    <n v="7898955617564"/>
    <s v="QUEIJO TIPO COTTAGE PRESIDENT 200G"/>
    <x v="2"/>
    <n v="1170"/>
    <s v="DEMAIS QUEIJOS"/>
    <s v="0406.1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00"/>
    <m/>
    <n v="7891097102783"/>
    <s v="QUEIJO MINAS FRESCAL PRESIDENT C/ SAL 430G"/>
    <x v="2"/>
    <n v="2920"/>
    <s v="QUEIJO MINAS FRESCAL"/>
    <s v="0406.1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01"/>
    <m/>
    <n v="7898955617519"/>
    <s v="QUEIJO PRATO PRESIDENT FATIADO 150G"/>
    <x v="2"/>
    <n v="2950"/>
    <s v="QUEIJO PRATO"/>
    <s v="0406.90.20"/>
    <s v="UN"/>
    <n v="2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02"/>
    <m/>
    <n v="7898955617526"/>
    <s v="QUEIJO MUSSARELA PRESIDENT FATIADO 150G"/>
    <x v="2"/>
    <n v="2880"/>
    <s v="QUEIJO MUSSARELA"/>
    <s v="0406.10.10"/>
    <s v="UN"/>
    <n v="2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03"/>
    <m/>
    <n v="7891097102301"/>
    <s v="QUEIJO MUSSARELA PRESIDENT LIGHT FATIADO 150G"/>
    <x v="2"/>
    <n v="2880"/>
    <s v="QUEIJO MUSSARELA"/>
    <s v="0406.10.10"/>
    <s v="UN"/>
    <n v="2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04"/>
    <m/>
    <n v="7891097103452"/>
    <s v="QUEIJO EMMENTAL PRESIDENT FATIADO 150G"/>
    <x v="2"/>
    <n v="1170"/>
    <s v="DEMAIS QUEIJOS"/>
    <s v="0406.90.20"/>
    <s v="UN"/>
    <n v="2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05"/>
    <m/>
    <n v="7891097103858"/>
    <s v="QUEIJO PRATO PRESIDENT FATIADO 300G"/>
    <x v="2"/>
    <n v="2950"/>
    <s v="QUEIJO PRATO"/>
    <s v="0406.90.20"/>
    <s v="UN"/>
    <n v="1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06"/>
    <m/>
    <n v="7891097103841"/>
    <s v="QUEIJO MUSSARELA PRESIDENT FATIADO 300G"/>
    <x v="2"/>
    <n v="2880"/>
    <s v="QUEIJO MUSSARELA"/>
    <s v="0406.90.20"/>
    <s v="UN"/>
    <n v="1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07"/>
    <m/>
    <n v="7891097000744"/>
    <s v="QUEIJO PRATO PRESIDENT FATIADO 1KG"/>
    <x v="2"/>
    <n v="2950"/>
    <s v="QUEIJO PRATO"/>
    <s v="0406.90.20"/>
    <s v="UN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08"/>
    <m/>
    <n v="7891097000737"/>
    <s v="QUEIJO MUSSARELA PRESIDENT FATIADO 1KG"/>
    <x v="2"/>
    <n v="2880"/>
    <s v="QUEIJO MUSSARELA"/>
    <s v="0406.10.10"/>
    <s v="UN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09"/>
    <m/>
    <n v="7896034680133"/>
    <s v="QUEIJO PARMESAO RALADO PRESIDENT 100G"/>
    <x v="2"/>
    <n v="2940"/>
    <s v="QUEIJO PARMESAO"/>
    <s v="0406.20.00"/>
    <s v="UN"/>
    <n v="6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10"/>
    <m/>
    <n v="7891097100994"/>
    <s v="QUEIJO PARMESAO RALADO 4 QUEIJO PRESIDENT 100G"/>
    <x v="2"/>
    <n v="2940"/>
    <s v="QUEIJO PARMESAO"/>
    <s v="0406.20.00"/>
    <s v="UN"/>
    <n v="6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11"/>
    <m/>
    <n v="7896034680126"/>
    <s v="QUEIJO PARMESÃO RALADO PRESIDENT 50G CX20"/>
    <x v="2"/>
    <n v="2940"/>
    <s v="QUEIJO PARMESAO"/>
    <s v="0406.20.00"/>
    <s v="UN"/>
    <n v="2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12"/>
    <m/>
    <n v="7891097103285"/>
    <s v="QUEIJO RALADO MUSSARELA PRESIDENT 100G"/>
    <x v="2"/>
    <n v="2880"/>
    <s v="QUEIJO MUSSARELA"/>
    <s v="0406.20.00"/>
    <s v="UN"/>
    <n v="3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13"/>
    <m/>
    <n v="7891097103261"/>
    <s v="QUEIJO RALADO PRATO PRESIDENT 100G"/>
    <x v="2"/>
    <n v="2950"/>
    <s v="QUEIJO PRATO"/>
    <s v="0406.20.00"/>
    <s v="UN"/>
    <n v="3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14"/>
    <m/>
    <n v="7891097103254"/>
    <s v="QUEIJO RALADO MUSSARELA PRESIDENT 900G"/>
    <x v="2"/>
    <n v="2880"/>
    <s v="QUEIJO MUSSARELA"/>
    <s v="0406.20.00"/>
    <s v="UN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15"/>
    <m/>
    <n v="7891097103469"/>
    <s v="QUEIJO EMMENTAL RALADO PRESIDENT 100G"/>
    <x v="2"/>
    <n v="1170"/>
    <s v="DEMAIS QUEIJOS"/>
    <s v="0406.90.20"/>
    <s v="UN"/>
    <n v="3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16"/>
    <m/>
    <n v="7896034680096"/>
    <s v="QUEIJO MUSSARELA PRESIDENT PECA INTEIRA 3KG"/>
    <x v="2"/>
    <n v="2880"/>
    <s v="QUEIJO MUSSARELA"/>
    <s v="0406.10.10"/>
    <s v="KG"/>
    <n v="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17"/>
    <m/>
    <n v="7896034680096"/>
    <s v="QUEIJO MUSSARELA PRESIDENT PECA INTEIRA 3KG"/>
    <x v="2"/>
    <n v="2880"/>
    <s v="QUEIJO MUSSARELA"/>
    <s v="0406.10.10"/>
    <s v="KG"/>
    <n v="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18"/>
    <m/>
    <n v="7896034680096"/>
    <s v="QUEIJO MUSSARELA PRESIDENT PECA INTEIRA 3.2KG"/>
    <x v="2"/>
    <n v="2880"/>
    <s v="QUEIJO MUSSARELA"/>
    <s v="0406.10.10"/>
    <s v="KG"/>
    <n v="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19"/>
    <m/>
    <n v="7891097102295"/>
    <s v="QUEIJO MUSSARELA PRESIDENT PECA LIGHT 4KG"/>
    <x v="2"/>
    <n v="2880"/>
    <s v="QUEIJO MUSSARELA"/>
    <s v="0406.10.10"/>
    <s v="KG"/>
    <n v="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20"/>
    <m/>
    <n v="7898955617502"/>
    <s v="QUEIJO PRATO PRESIDENT PECA INTEIRA 3,7 KG"/>
    <x v="2"/>
    <n v="2950"/>
    <s v="QUEIJO PRATO"/>
    <s v="0406.90.20"/>
    <s v="KG"/>
    <n v="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21"/>
    <m/>
    <n v="7898146041178"/>
    <s v="QUEIJO MOZZARELA 100G GALBANI (BOLA)"/>
    <x v="2"/>
    <n v="2880"/>
    <s v="QUEIJO MUSSARELA"/>
    <s v="0406.1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22"/>
    <m/>
    <n v="7898146041192"/>
    <s v="QUEIJO MOZZARELA 150G GALBANI (BOLINHA)"/>
    <x v="2"/>
    <n v="2880"/>
    <s v="QUEIJO MUSSARELA"/>
    <s v="0406.10.10"/>
    <s v="UN"/>
    <n v="1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23"/>
    <m/>
    <n v="7898146040065"/>
    <s v="QUEIJO MUSSARELA 230G GALBANI BURRATA"/>
    <x v="2"/>
    <n v="2880"/>
    <s v="QUEIJO MUSSARELA"/>
    <s v="0406.10.10"/>
    <s v="UN"/>
    <n v="1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24"/>
    <m/>
    <n v="7891097001543"/>
    <s v="QUEIJO MASCARPONE GALBANI 360G"/>
    <x v="2"/>
    <n v="1170"/>
    <s v="DEMAIS QUEIJOS"/>
    <s v="0406.30.00"/>
    <s v="UN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25"/>
    <m/>
    <n v="7898146040218"/>
    <s v="QUEIJO PRATO LIGHT PECA 3,2 KG BALKIS"/>
    <x v="2"/>
    <n v="2950"/>
    <s v="QUEIJO PRATO"/>
    <s v="0406.90.20"/>
    <s v="KG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26"/>
    <m/>
    <n v="7898146040119"/>
    <s v="QUEIJO PRATO PECA 3,2 KG BALKIS"/>
    <x v="2"/>
    <n v="2950"/>
    <s v="QUEIJO PRATO"/>
    <s v="0406.90.20"/>
    <s v="KG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27"/>
    <m/>
    <n v="7898146040317"/>
    <s v="QUEIJO MUSSARELA LIGHT PEÇA 3,8KG BALKIS"/>
    <x v="2"/>
    <n v="2880"/>
    <s v="QUEIJO MUSSARELA"/>
    <s v="0406.10.10"/>
    <s v="KG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28"/>
    <m/>
    <n v="7898146040027"/>
    <s v="QUEIJO MUSSARELA 3,8KG BALKIS"/>
    <x v="2"/>
    <n v="2880"/>
    <s v="QUEIJO MUSSARELA"/>
    <s v="0406.10.10"/>
    <s v="KG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29"/>
    <m/>
    <n v="7898146041536"/>
    <s v="QUEIJO MUSSARELA 3KG BALKIS"/>
    <x v="2"/>
    <n v="2880"/>
    <s v="QUEIJO MUSSARELA"/>
    <s v="0406.10.10"/>
    <s v="KG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30"/>
    <m/>
    <n v="7898146040393"/>
    <s v="QUEIJO COALHO ESP C/OREGANO 350GR BALKIS"/>
    <x v="2"/>
    <n v="1170"/>
    <s v="DEMAIS QUEIJOS"/>
    <s v="0406.90.3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31"/>
    <m/>
    <n v="7898146040171"/>
    <s v="QUEIJO COALHO ESPETO 350G BALKIS"/>
    <x v="2"/>
    <n v="1170"/>
    <s v="DEMAIS QUEIJOS"/>
    <s v="0406.90.3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32"/>
    <m/>
    <n v="7898146040874"/>
    <s v="QUEIJO MUSSARELA 500G BALKIS"/>
    <x v="2"/>
    <n v="2880"/>
    <s v="QUEIJO MUSSARELA"/>
    <s v="0406.1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33"/>
    <m/>
    <n v="7898146040898"/>
    <s v="QUEIJO MUSSARELA LIGHT 500G BALKIS"/>
    <x v="2"/>
    <n v="2880"/>
    <s v="QUEIJO MUSSARELA"/>
    <s v="0406.1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34"/>
    <m/>
    <n v="7898146040928"/>
    <s v="QUEIJO PRATO 500G BALKIS"/>
    <x v="2"/>
    <n v="2950"/>
    <s v="QUEIJO PRATO"/>
    <s v="0406.90.2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35"/>
    <m/>
    <n v="7898146041086"/>
    <s v="QUEIJO PRATO LIGHT SINLACT 500G BALKIS"/>
    <x v="2"/>
    <n v="2950"/>
    <s v="QUEIJO PRATO"/>
    <s v="0406.90.2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36"/>
    <m/>
    <n v="7898146041079"/>
    <s v="QUEIJO MUSS LIGHT SINLACT 500G BALKIS"/>
    <x v="2"/>
    <n v="2880"/>
    <s v="QUEIJO MUSSARELA"/>
    <s v="0406.1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37"/>
    <m/>
    <n v="7898146040461"/>
    <s v="QUEIJO COTTAGE FIBRAS 400G BALKIS"/>
    <x v="2"/>
    <n v="1170"/>
    <s v="DEMAIS QUEIJOS"/>
    <s v="0406.10.90"/>
    <s v="UN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38"/>
    <m/>
    <n v="7898146040072"/>
    <s v="QUEIJO COTTAGE LIGHT 220G BALKIS"/>
    <x v="2"/>
    <n v="1170"/>
    <s v="DEMAIS QUEIJOS"/>
    <s v="0406.1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39"/>
    <m/>
    <n v="7898146040140"/>
    <s v="QUEIJO COTTAGE 220G BALKIS"/>
    <x v="2"/>
    <n v="1170"/>
    <s v="DEMAIS QUEIJOS"/>
    <s v="0406.1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40"/>
    <m/>
    <n v="7898146040041"/>
    <s v="RICOTA FRESCA BALKIS 430G"/>
    <x v="2"/>
    <n v="1170"/>
    <s v="DEMAIS QUEIJOS"/>
    <s v="0406.10.90"/>
    <s v="UN"/>
    <n v="1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41"/>
    <m/>
    <n v="7891097101366"/>
    <s v="CREME LEITE PAST. NATA 300G ELEGE - 24un"/>
    <x v="2"/>
    <n v="1120"/>
    <s v="CREME DE LEITE PASTEURIZADO"/>
    <s v="0401.50.29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42"/>
    <m/>
    <n v="7896079500052"/>
    <s v="CREME LEITE PAST NATA BALDE 3,5KG ELEGE"/>
    <x v="2"/>
    <n v="1120"/>
    <s v="CREME DE LEITE PASTEURIZADO"/>
    <s v="0401.50.29"/>
    <s v="UN"/>
    <n v="1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43"/>
    <m/>
    <n v="7898067340404"/>
    <s v="PÃO ALHO TRAD 400GR"/>
    <x v="2"/>
    <n v="3870"/>
    <s v="PAO DE ALHO"/>
    <s v="1905.20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44"/>
    <m/>
    <n v="7898067340503"/>
    <s v="PÃO ALHO PICANTE 400GR"/>
    <x v="2"/>
    <n v="3870"/>
    <s v="PAO DE ALHO"/>
    <s v="1905.20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45"/>
    <m/>
    <n v="7898067340688"/>
    <s v="PÃO DE CEBOLA 400GR"/>
    <x v="2"/>
    <n v="3870"/>
    <s v="PAO DE ALHO"/>
    <s v="1905.20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46"/>
    <m/>
    <n v="7898067340510"/>
    <s v="PAO DE ALHO TRAD 240GR"/>
    <x v="2"/>
    <n v="3870"/>
    <s v="PAO DE ALHO"/>
    <s v="1905.20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47"/>
    <m/>
    <n v="7898067340527"/>
    <s v="PAO DE ALHO PICANTE 240GR"/>
    <x v="2"/>
    <n v="3870"/>
    <s v="PAO DE ALHO"/>
    <s v="1905.20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48"/>
    <m/>
    <n v="7898067340633"/>
    <s v="PÃO ALHO BOL TRAD 300GR"/>
    <x v="2"/>
    <n v="3870"/>
    <s v="PAO DE ALHO"/>
    <s v="1905.20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49"/>
    <m/>
    <n v="7898067340640"/>
    <s v="PÃO ALHO BOL PICANTE 300GR"/>
    <x v="2"/>
    <n v="3870"/>
    <s v="PAO DE ALHO"/>
    <s v="1905.20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50"/>
    <m/>
    <n v="7898067340671"/>
    <s v="TORRESMO PRE FRITO 60GR"/>
    <x v="2"/>
    <n v="380"/>
    <s v="BACON"/>
    <s v="1602.49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2651"/>
    <m/>
    <n v="7898067340695"/>
    <s v="PÃO DOCE BOLINHA 300GR"/>
    <x v="2"/>
    <n v="3870"/>
    <s v="PAO DE ALHO"/>
    <s v="1905.20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52"/>
    <m/>
    <n v="7896079577757"/>
    <s v="LEITE PO DESNATADO INST LATA 300G ELEGE"/>
    <x v="9"/>
    <n v="1760"/>
    <s v="LEITE EM PO"/>
    <s v="0402.10.1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53"/>
    <m/>
    <n v="7896079510372"/>
    <s v="LEITE PO DESNATADO INST SCH 400G SC25UN ELEGE"/>
    <x v="9"/>
    <n v="1760"/>
    <s v="LEITE EM PO"/>
    <s v="0402.10.10"/>
    <s v="UN"/>
    <n v="2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54"/>
    <m/>
    <n v="7896079510839"/>
    <s v="LEITE PO DESNATADO INST SCH 200G SC50UN ELEGE"/>
    <x v="9"/>
    <n v="1760"/>
    <s v="LEITE EM PO"/>
    <s v="0402.10.10"/>
    <s v="UN"/>
    <n v="2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55"/>
    <m/>
    <n v="7896079500397"/>
    <s v="LEITE PO DESNATADO SC 25KG SC 1UN ELEGE"/>
    <x v="9"/>
    <n v="1760"/>
    <s v="LEITE EM PO"/>
    <s v="0402.10.10"/>
    <s v="UN"/>
    <n v="1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56"/>
    <m/>
    <n v="7896079500588"/>
    <s v="LEITE PO INTEGRAL INST LATA 400G ELEGE"/>
    <x v="9"/>
    <n v="1760"/>
    <s v="LEITE EM PO"/>
    <s v="0402.21.1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57"/>
    <m/>
    <n v="7896079500625"/>
    <s v="LEITE PO INTEGRAL SACHE 1KG SC 10UN ELEGE"/>
    <x v="9"/>
    <n v="1760"/>
    <s v="LEITE EM PO"/>
    <s v="0402.21.10"/>
    <s v="UN"/>
    <n v="10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58"/>
    <m/>
    <n v="7896079500847"/>
    <s v="LEITE PO INTEGRAL SACHE 400G ELEGE SC 10KG"/>
    <x v="9"/>
    <n v="1760"/>
    <s v="LEITE EM PO"/>
    <s v="0402.21.10"/>
    <s v="UN"/>
    <n v="2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59"/>
    <m/>
    <n v="7896079510198"/>
    <s v="LEITE PO INTEGRAL INST SACHE 400G LG SC 10KG"/>
    <x v="9"/>
    <n v="1760"/>
    <s v="LEITE EM PO"/>
    <s v="0402.21.10"/>
    <s v="UN"/>
    <n v="25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60"/>
    <m/>
    <n v="7896079500325"/>
    <s v="LEITE PO INTEGRAL SACO 25KG SC 1UN ELEGE"/>
    <x v="9"/>
    <n v="1760"/>
    <s v="LEITE EM PO"/>
    <s v="0402.21.10"/>
    <s v="UN"/>
    <n v="1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661"/>
    <m/>
    <n v="7891097103810"/>
    <s v="COMPOSTO LÁCTEO PARMALAT MAX 380G INSTANT"/>
    <x v="7"/>
    <n v="3610"/>
    <s v="ALIMENTAÇAO"/>
    <s v="1901.90.9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662"/>
    <m/>
    <n v="7891097103797"/>
    <s v="COMPOSTO LÁCTEO PARMALAT MAX 750G INSTANT"/>
    <x v="7"/>
    <n v="3610"/>
    <s v="ALIMENTAÇAO"/>
    <s v="1901.9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63"/>
    <m/>
    <n v="7891097001048"/>
    <s v="LEITE PET PARMALAT DESNATADO 1L PC06"/>
    <x v="9"/>
    <n v="1780"/>
    <s v="LEITE LIQUIDO"/>
    <s v="0401.10.10"/>
    <s v="UN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64"/>
    <m/>
    <n v="7891097001024"/>
    <s v="LEITE PET PARMALAT INTEGRAL 1L PC06"/>
    <x v="9"/>
    <n v="1780"/>
    <s v="LEITE LIQUIDO"/>
    <s v="0401.10.10"/>
    <s v="UN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65"/>
    <m/>
    <n v="7891097001031"/>
    <s v="LEITE PET PARMALAT SEMIDESNT 1L PC06"/>
    <x v="9"/>
    <n v="1780"/>
    <s v="LEITE LIQUIDO"/>
    <s v="0401.10.10"/>
    <s v="UN"/>
    <n v="6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66"/>
    <m/>
    <n v="7891097001062"/>
    <s v="LEITE UHT ZYMIL SEMID. EDGE 1L"/>
    <x v="9"/>
    <n v="1780"/>
    <s v="LEITE LIQUIDO"/>
    <s v="0401.1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67"/>
    <m/>
    <n v="7891097001499"/>
    <s v="LEITE UHT ZYMIL INTEGRAL EDGE 1L"/>
    <x v="9"/>
    <n v="1780"/>
    <s v="LEITE LIQUIDO"/>
    <s v="0401.2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68"/>
    <m/>
    <n v="7891097001482"/>
    <s v="LEITE UHT ZYMIL DESNATADO EDGE 1L"/>
    <x v="9"/>
    <n v="1780"/>
    <s v="LEITE LIQUIDO"/>
    <s v="0401.1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69"/>
    <m/>
    <n v="7891097018190"/>
    <s v="LEITE UHT BATAVO DESNATADO 1L"/>
    <x v="9"/>
    <n v="1780"/>
    <s v="LEITE LIQUIDO"/>
    <s v="0401.1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70"/>
    <m/>
    <n v="7896079500175"/>
    <s v="LEITE UHT DESNATADO 1L ELEGE CX 12L"/>
    <x v="9"/>
    <n v="1780"/>
    <s v="LEITE LIQUIDO"/>
    <s v="0401.1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71"/>
    <m/>
    <n v="7896034610031"/>
    <s v="LEITE UHT DESNATADO PARMALAT 1L CX 12L"/>
    <x v="9"/>
    <n v="1780"/>
    <s v="LEITE LIQUIDO"/>
    <s v="0401.1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72"/>
    <m/>
    <n v="7891097050008"/>
    <s v="LEITE UHT SEMIDES BATAVO SENSY 1000 CX12"/>
    <x v="9"/>
    <n v="1780"/>
    <s v="LEITE LIQUIDO"/>
    <s v="0401.1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73"/>
    <m/>
    <n v="7896079549402"/>
    <s v="LEITE INTEGRAL ZERO LACTOSE UHT 1L ELEGE"/>
    <x v="9"/>
    <n v="1780"/>
    <s v="LEITE LIQUIDO"/>
    <s v="0401.2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74"/>
    <m/>
    <n v="7898955617137"/>
    <s v="LEITE UHT SEMIDESNATADO ZYMIL 1L"/>
    <x v="9"/>
    <n v="1780"/>
    <s v="LEITE LIQUIDO"/>
    <s v="0401.1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75"/>
    <m/>
    <n v="7896034680065"/>
    <s v="LEITE UHT INTEGRAL FORTIFICADO PARMALAT"/>
    <x v="9"/>
    <n v="1780"/>
    <s v="LEITE LIQUIDO"/>
    <s v="0401.2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76"/>
    <m/>
    <n v="7891097018251"/>
    <s v="LEITE UHT BATAVO INTEGRAL 1L"/>
    <x v="9"/>
    <n v="1780"/>
    <s v="LEITE LIQUIDO"/>
    <s v="0401.2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77"/>
    <m/>
    <n v="7896079500151"/>
    <s v="LEITE UHT INTEGRAL ELEGE 1L CX 12L"/>
    <x v="9"/>
    <n v="1780"/>
    <s v="LEITE LIQUIDO"/>
    <s v="0401.2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78"/>
    <m/>
    <n v="7896034610017"/>
    <s v="LEITE UHT INTEGRAL PARMALAT 1L CX 12L"/>
    <x v="9"/>
    <n v="1780"/>
    <s v="LEITE LIQUIDO"/>
    <s v="0401.2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79"/>
    <m/>
    <n v="7891097018220"/>
    <s v="LEITE UHT BATAVO SEMIDESNATADO 1L"/>
    <x v="9"/>
    <n v="1780"/>
    <s v="LEITE LIQUIDO"/>
    <s v="0401.1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80"/>
    <m/>
    <n v="7896079500168"/>
    <s v="LEITE UHT SEMI DESNATADO 1L ELEGE CX 12L"/>
    <x v="9"/>
    <n v="1780"/>
    <s v="LEITE LIQUIDO"/>
    <s v="0401.1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81"/>
    <m/>
    <n v="7896034610024"/>
    <s v="LEITE UHT SEMIDESNATA PARMALAT 1L CX 12L"/>
    <x v="9"/>
    <n v="1780"/>
    <s v="LEITE LIQUIDO"/>
    <s v="0401.10.1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82"/>
    <m/>
    <n v="7891097000355"/>
    <s v="LEITE ULTRAPASTEURIZADO 1L BATAVO 12 CX"/>
    <x v="9"/>
    <n v="1780"/>
    <s v="LEITE LIQUIDO"/>
    <s v="0401.2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83"/>
    <m/>
    <n v="7896034680089"/>
    <s v="LEITE ULTRAPASTEURIZADO 1L PARMALAT 12 CX"/>
    <x v="9"/>
    <n v="1780"/>
    <s v="LEITE LIQUIDO"/>
    <s v="0401.20.9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84"/>
    <m/>
    <n v="7891097102271"/>
    <s v="BEBIDA WHEY PROTEIN PO PARMALAT MOR 450G"/>
    <x v="9"/>
    <n v="470"/>
    <s v="BEBIDA LACTEA"/>
    <s v="2106.90.3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85"/>
    <m/>
    <n v="7891097102264"/>
    <s v="BEBIDA WHEY PROTEIN PO PARMALAT CHOC 450G"/>
    <x v="9"/>
    <n v="470"/>
    <s v="BEBIDA LACTEA"/>
    <s v="2106.90.3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86"/>
    <m/>
    <n v="7891097102837"/>
    <s v="BEBIDA WHEY FIT PARMALAT CHOCO 200ML"/>
    <x v="9"/>
    <n v="470"/>
    <s v="BEBIDA LACTEA"/>
    <s v="2202.99.00"/>
    <s v="UN"/>
    <n v="27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87"/>
    <m/>
    <n v="7891097102844"/>
    <s v="BEBIDA WHEY FIT PARMALAT CAPUC 200ML"/>
    <x v="9"/>
    <n v="470"/>
    <s v="BEBIDA LACTEA"/>
    <s v="2202.99.00"/>
    <s v="UN"/>
    <n v="27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88"/>
    <m/>
    <n v="7891097012952"/>
    <s v="BEBIDA LACTEA UHT CHOCO MILK 1 L"/>
    <x v="9"/>
    <n v="470"/>
    <s v="BEBIDA LACTEA"/>
    <s v="2202.99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89"/>
    <m/>
    <n v="7891097013003"/>
    <s v="BEBIDA LACTEA UHT CHOCO MILK GRF 200ML"/>
    <x v="9"/>
    <n v="470"/>
    <s v="BEBIDA LACTEA"/>
    <s v="22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90"/>
    <m/>
    <n v="7891515850524"/>
    <s v="BEBIDA LACTEA UHT CHOCOLATE 1 LITRO ELEGE"/>
    <x v="9"/>
    <n v="470"/>
    <s v="BEBIDA LACTEA"/>
    <s v="2202.99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91"/>
    <m/>
    <n v="7891097013355"/>
    <s v="BEBIDA LACTEA UHT CHOCOMILK BTV MIDI 200ML"/>
    <x v="9"/>
    <n v="470"/>
    <s v="BEBIDA LACTEA"/>
    <s v="22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92"/>
    <m/>
    <n v="7891097013256"/>
    <s v="BEBIDA LACTEA UHT CHOCOMILK BTV MIDI 3X200ML"/>
    <x v="9"/>
    <n v="470"/>
    <s v="BEBIDA LACTEA"/>
    <s v="22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93"/>
    <m/>
    <n v="7896079510402"/>
    <s v="BEBIDA LACTEA UHT CHOC ELEGE MIDI 200ML"/>
    <x v="9"/>
    <n v="470"/>
    <s v="BEBIDA LACTEA"/>
    <s v="22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94"/>
    <m/>
    <n v="7896079510419"/>
    <s v="BEBIDA LACTEA UHT MOR ELEGE MIDI 200ML"/>
    <x v="9"/>
    <n v="470"/>
    <s v="BEBIDA LACTEA"/>
    <s v="22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95"/>
    <m/>
    <n v="7896034680171"/>
    <s v="BEBIDA LACTEA UHT CHOCOLATE PARMALAT MAX 1L"/>
    <x v="9"/>
    <n v="470"/>
    <s v="BEBIDA LACTEA"/>
    <s v="2202.99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96"/>
    <m/>
    <n v="7896034611090"/>
    <s v="BEBIDA LACTEA UHT CHOC PARMALATINHO MAX 3X200M"/>
    <x v="9"/>
    <n v="470"/>
    <s v="BEBIDA LACTEA"/>
    <s v="22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97"/>
    <m/>
    <n v="7891097014529"/>
    <s v="LEITE DE SOJA LV BATAVO 1000ML"/>
    <x v="10"/>
    <n v="1740"/>
    <s v="LEITE DE SOJA"/>
    <s v="2202.99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98"/>
    <m/>
    <n v="7891097017902"/>
    <s v="LEITE DE SOJA LIGHT BATAVO 1000ML"/>
    <x v="10"/>
    <n v="1740"/>
    <s v="LEITE DE SOJA"/>
    <s v="2202.99.00"/>
    <s v="UN"/>
    <n v="12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699"/>
    <m/>
    <n v="7891097019975"/>
    <s v="CREME DE SOJA NATURIS BATAVO 200G - MIDI"/>
    <x v="10"/>
    <n v="3950"/>
    <e v="#N/A" f="0" cp="0"/>
    <s v="1517.90.9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00"/>
    <m/>
    <n v="7891097017254"/>
    <s v="CREME DE LEITE BATAVO 200G"/>
    <x v="9"/>
    <n v="1110"/>
    <s v="CREME DE LEITE"/>
    <s v="0401.50.21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01"/>
    <m/>
    <n v="7896034630442"/>
    <s v="CREME DE LEITE PARMALAT 200G"/>
    <x v="9"/>
    <n v="1110"/>
    <s v="CREME DE LEITE"/>
    <s v="0401.50.21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02"/>
    <m/>
    <n v="7891097102073"/>
    <s v="DOCE DE LEITE TRAD BALDE 4,5KG ELEGE"/>
    <x v="9"/>
    <n v="1260"/>
    <s v="DOCES E GOIABADAS"/>
    <s v="1901.90.20"/>
    <s v="UN"/>
    <n v="1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03"/>
    <m/>
    <n v="7891097001529"/>
    <s v="DOCE DE LEITE BISNAGA 1,5KG"/>
    <x v="9"/>
    <n v="1260"/>
    <s v="DOCES E GOIABADAS"/>
    <s v="1901.90.20"/>
    <s v="UN"/>
    <n v="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04"/>
    <m/>
    <n v="7896079587329"/>
    <s v="DOCE DE LEITE TRAD POTE 400G ELEGE"/>
    <x v="9"/>
    <n v="1260"/>
    <s v="DOCES E GOIABADAS"/>
    <s v="1901.90.2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05"/>
    <m/>
    <n v="7896079515995"/>
    <s v="LEITE CONDENSADO ELEGE 3,5KG"/>
    <x v="9"/>
    <n v="1720"/>
    <s v="LEITE CONDENSADO"/>
    <s v="0402.99.00"/>
    <s v="UN"/>
    <n v="1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06"/>
    <m/>
    <n v="7896079510976"/>
    <s v="LEITE CONDENSADO ELEGE 395G"/>
    <x v="9"/>
    <n v="1720"/>
    <s v="LEITE CONDENSADO"/>
    <s v="04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07"/>
    <m/>
    <n v="7891097102707"/>
    <s v="LEITE CONDENSADO BATAVO 395G"/>
    <x v="9"/>
    <n v="1720"/>
    <s v="LEITE CONDENSADO"/>
    <s v="04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08"/>
    <m/>
    <n v="7891097102196"/>
    <s v="LEITE CONDENSADO PARMALAT ZYMIL 395G"/>
    <x v="9"/>
    <n v="1720"/>
    <s v="LEITE CONDENSADO"/>
    <s v="04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09"/>
    <m/>
    <n v="7896034680010"/>
    <s v="LEITE CONDENSADO PARMALAT 395G"/>
    <x v="9"/>
    <n v="1720"/>
    <s v="LEITE CONDENSADO"/>
    <s v="0402.99.00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10"/>
    <m/>
    <n v="7896079513922"/>
    <s v="MOLHO CREM MADEIRA UHT 200G ELEGE"/>
    <x v="9"/>
    <n v="2380"/>
    <s v="MOLHOS DIVERSOS"/>
    <s v="2103.90.91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11"/>
    <m/>
    <n v="7896079513915"/>
    <s v="MOLHO CREM BRANCO UHT 200G ELEGE"/>
    <x v="9"/>
    <n v="2380"/>
    <s v="MOLHOS DIVERSOS"/>
    <s v="2103.90.91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12"/>
    <m/>
    <n v="7891097101519"/>
    <s v="MOLHO STROGONOFF 200G ELEGE"/>
    <x v="9"/>
    <n v="2380"/>
    <s v="MOLHOS DIVERSOS"/>
    <s v="2103.90.91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13"/>
    <m/>
    <n v="7891097101502"/>
    <s v="MOLHO LACTEO 4 QUEIJOS ELEGE 200G"/>
    <x v="9"/>
    <n v="2380"/>
    <s v="MOLHOS DIVERSOS"/>
    <s v="2103.90.91"/>
    <s v="UN"/>
    <n v="24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14"/>
    <m/>
    <n v="7891097000683"/>
    <s v="MOLHO CREM BRANCO UHT 3X200G ELEGE 8 PACKS"/>
    <x v="9"/>
    <n v="2380"/>
    <s v="MOLHOS DIVERSOS"/>
    <s v="2103.90.91"/>
    <s v="UN"/>
    <n v="8"/>
    <n v="4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15"/>
    <m/>
    <n v="7898067340657"/>
    <s v="FAROFA TRADICIONAL. 12/300GR"/>
    <x v="9"/>
    <n v="1370"/>
    <s v="FARINACEOS"/>
    <s v="1901.90.9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16"/>
    <m/>
    <n v="7898067340664"/>
    <s v="FAROFA PICANTE 12/300GR"/>
    <x v="9"/>
    <n v="1370"/>
    <s v="FARINACEOS"/>
    <s v="1901.90.9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17"/>
    <m/>
    <n v="7896058503333"/>
    <s v="BALA BOLETE TUTI FRUTTI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18"/>
    <m/>
    <n v="7896058503296"/>
    <s v="BALA FRUTSY SORTIDA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19"/>
    <m/>
    <n v="7896058503326"/>
    <s v="BALA GOTA COLA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20"/>
    <m/>
    <n v="7896058503326"/>
    <s v="BALA HORTELA MINT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21"/>
    <m/>
    <n v="7896058503319"/>
    <s v="BALA HORTELÃ RECHEADA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22"/>
    <m/>
    <n v="7896058503340"/>
    <s v="BALA LUA CHEIA CHANTELY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23"/>
    <m/>
    <n v="7896058503357"/>
    <s v="BALA LUA CHEIA FRUTAS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24"/>
    <m/>
    <n v="7896058503272"/>
    <s v="BALA DE MEL EXTRA RECHEADA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25"/>
    <m/>
    <n v="7896058503432"/>
    <s v="BALA POLAR CEREJA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26"/>
    <m/>
    <n v="7896058503135"/>
    <s v="BALA TRINK FRUTAS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27"/>
    <m/>
    <n v="7896058503128"/>
    <s v="BALA YOGURTE 100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28"/>
    <m/>
    <n v="7896058502152"/>
    <s v="BALA YOGURTE 100 MORANGO RECHEADA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29"/>
    <m/>
    <n v="7896058598162"/>
    <s v="BALA DORI REGALIZ TUBO MORANGO"/>
    <x v="9"/>
    <n v="390"/>
    <s v="BALAS"/>
    <s v="1704.90.20"/>
    <s v="UN"/>
    <n v="30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30"/>
    <m/>
    <n v="7896058598186"/>
    <s v="BALA DORI REGALIZ TUBO YOGURTE 100"/>
    <x v="9"/>
    <n v="390"/>
    <s v="BALAS"/>
    <s v="1704.90.20"/>
    <s v="UN"/>
    <n v="30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31"/>
    <m/>
    <n v="7896058598209"/>
    <s v="BALA DORI REGALIZ TUBO MORANGO SOUR"/>
    <x v="9"/>
    <n v="390"/>
    <s v="BALAS"/>
    <s v="1704.90.20"/>
    <s v="UN"/>
    <n v="30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32"/>
    <m/>
    <n v="7896058598223"/>
    <s v="BALA DORI REGALIZ BANANA TUBO SOUR"/>
    <x v="9"/>
    <n v="390"/>
    <s v="BALAS"/>
    <s v="1704.90.20"/>
    <s v="UN"/>
    <n v="30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33"/>
    <m/>
    <n v="7896058598247"/>
    <s v="BALA DORI REGALIZ TUBO FRAMBOESA SOUR"/>
    <x v="9"/>
    <n v="390"/>
    <s v="BALAS"/>
    <s v="1704.90.20"/>
    <s v="UN"/>
    <n v="30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34"/>
    <m/>
    <n v="7896058595420"/>
    <s v="BALA DORI REGALIZ PESCOÇO DE GIRAFA YOGURTE 100"/>
    <x v="9"/>
    <n v="390"/>
    <s v="BALAS"/>
    <s v="1704.90.20"/>
    <s v="UN"/>
    <n v="6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35"/>
    <m/>
    <n v="7896058596885"/>
    <s v="BALA DORI REGALIZ PESCOÇO DE GIRAFA GOTA COLA ACIDO"/>
    <x v="9"/>
    <n v="390"/>
    <s v="BALAS"/>
    <s v="1704.90.20"/>
    <s v="UN"/>
    <n v="6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36"/>
    <m/>
    <n v="7896058596748"/>
    <s v="BALA DORI REGALIZ PESCOÇO DE GIRAFA FRAMBOESA"/>
    <x v="9"/>
    <n v="390"/>
    <s v="BALAS"/>
    <s v="1704.90.20"/>
    <s v="UN"/>
    <n v="6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37"/>
    <m/>
    <n v="7896058595468"/>
    <s v="BALA DORI REGALIZ PESCOÇO DE GIRAFA MORANGO"/>
    <x v="9"/>
    <n v="390"/>
    <s v="BALAS"/>
    <s v="1704.90.20"/>
    <s v="UN"/>
    <n v="6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38"/>
    <m/>
    <n v="7896058595291"/>
    <s v="BALA DORI REGALIZ TUBO RECHEADO DE MORANG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39"/>
    <m/>
    <n v="7896058595307"/>
    <s v="BALA DORI REGALIZ TUBO RECHEADO MORANGO ACID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40"/>
    <m/>
    <n v="7896058595314"/>
    <s v="BALA DORI REGALIZ TUBO RECHEADO YOGURTE  100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41"/>
    <m/>
    <n v="7896058565321"/>
    <s v="BALA DORI REGALIZ TUBO RECHEADO ACIDO DE YOGURTE 100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42"/>
    <m/>
    <n v="7896058595338"/>
    <s v="BALA DORI REGALIZ TUBO RECHEADO DE UVA ACID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43"/>
    <m/>
    <n v="7896058597277"/>
    <s v="BALA DORI REGALIZ FLOR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44"/>
    <m/>
    <n v="7896058595284"/>
    <s v="BALA DORI REGALIZ TIJOL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45"/>
    <m/>
    <n v="7896058595376"/>
    <s v="BALA DORI GELATINA BOCA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46"/>
    <m/>
    <n v="7896058595383"/>
    <s v="BALA DORI GELATINA URS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47"/>
    <m/>
    <n v="7896058595390"/>
    <s v="BALA DORI GELATINA MINHOCA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48"/>
    <m/>
    <n v="7896058595369"/>
    <s v="BALA DORI GELATINA BANANA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49"/>
    <m/>
    <n v="7896058595406"/>
    <s v="BALA DORI GELATINA MINHOCA ACIDO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50"/>
    <m/>
    <n v="7896058595419"/>
    <s v="BALA DORI GELATINA AMORA"/>
    <x v="9"/>
    <n v="390"/>
    <s v="BALAS"/>
    <s v="1704.90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51"/>
    <m/>
    <n v="7896058505436"/>
    <s v="BALA GOMETS ANEL ACIDO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52"/>
    <m/>
    <n v="7896058505450"/>
    <s v="BALA GOMETS MINHOCA DE FRUTAS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53"/>
    <m/>
    <n v="7896058505467"/>
    <s v="BALA GOMETS MINI GOMS DE FRUTAS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54"/>
    <m/>
    <n v="7896058505443"/>
    <s v="BALA GOMETS GOMA PUDIM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55"/>
    <m/>
    <n v="7896058505429"/>
    <s v="BALA GOMETS GOMA TIPO SINO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56"/>
    <m/>
    <n v="7896058594550"/>
    <s v="BALA GOMETS GOMA URSO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57"/>
    <m/>
    <n v="7896058502404"/>
    <s v="BALA GOMETS GOMA TIPO SINO"/>
    <x v="9"/>
    <n v="390"/>
    <s v="BALAS"/>
    <s v="1704.90.2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58"/>
    <m/>
    <n v="7896058516302"/>
    <s v="BALA GOMETS GOMA TUBO FRUTAS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59"/>
    <m/>
    <n v="7896058517521"/>
    <s v="BALA GOMETS GOMA TUBO CREME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60"/>
    <m/>
    <n v="7896058504668"/>
    <s v="BALA DELIKET  ACIDO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61"/>
    <m/>
    <n v="7896058501704"/>
    <s v="BALA DELIKET DE FRUTAS"/>
    <x v="9"/>
    <n v="390"/>
    <s v="BALAS"/>
    <s v="1704.90.2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62"/>
    <m/>
    <n v="7896058592733"/>
    <s v="BALA DELIKET ACIDO"/>
    <x v="9"/>
    <n v="390"/>
    <s v="BALAS"/>
    <s v="1704.90.2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63"/>
    <m/>
    <n v="7796058592740"/>
    <s v="BALA DELIKET DE FRUTAS"/>
    <x v="9"/>
    <n v="390"/>
    <s v="BALAS"/>
    <s v="1704.90.20"/>
    <s v="UN"/>
    <n v="3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64"/>
    <m/>
    <n v="7896058593389"/>
    <s v="DISQUETI AMENDOIM CHOCOLATE"/>
    <x v="9"/>
    <n v="980"/>
    <s v="CHOCOLATES"/>
    <s v="1806.90.00"/>
    <s v="UN"/>
    <n v="10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65"/>
    <m/>
    <n v="7896058593402"/>
    <s v="DISQUETI CHOCOLATE BRANCO"/>
    <x v="9"/>
    <n v="980"/>
    <s v="CHOCOLATES"/>
    <s v="1704.90.10"/>
    <s v="UN"/>
    <n v="10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66"/>
    <m/>
    <n v="7896058593365"/>
    <s v="DISQUETI TRADICIONAL CHOCOLATE"/>
    <x v="9"/>
    <n v="980"/>
    <s v="CHOCOLATES"/>
    <s v="1704.90.10"/>
    <s v="UN"/>
    <n v="10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67"/>
    <m/>
    <n v="7896058591323"/>
    <s v="DISQUETI CHOCOLATE BRANCO"/>
    <x v="9"/>
    <n v="980"/>
    <s v="CHOCOLATES"/>
    <s v="1704.90.1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68"/>
    <m/>
    <n v="7896058500806"/>
    <s v="DISQUETI CHOCOLATE TRADICIONAL"/>
    <x v="9"/>
    <n v="980"/>
    <s v="CHOCOLATES"/>
    <s v="1806.90.0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69"/>
    <m/>
    <n v="7896058591972"/>
    <s v="DISQUETI VICEVERSACHOCOLATE"/>
    <x v="9"/>
    <n v="980"/>
    <s v="CHOCOLATES"/>
    <s v="1806.90.0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70"/>
    <m/>
    <n v="7896058592283"/>
    <s v="MINI DISQUETI CHOCOLATE"/>
    <x v="9"/>
    <n v="980"/>
    <s v="CHOCOLATES"/>
    <s v="1806.90.0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71"/>
    <m/>
    <n v="7896058593464"/>
    <s v="DISQUETI CHOCOLATE BRANCO"/>
    <x v="9"/>
    <n v="980"/>
    <s v="CHOCOLATES"/>
    <s v="1806.90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72"/>
    <m/>
    <n v="7896058593440"/>
    <s v="DISQUETI CHOCOLATE TRADICIONAL"/>
    <x v="9"/>
    <n v="980"/>
    <s v="CHOCOLATES"/>
    <s v="1806.90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73"/>
    <m/>
    <n v="7896058501506"/>
    <s v="CHOCOLATE GRANULADO TRADICIONAL"/>
    <x v="9"/>
    <n v="980"/>
    <s v="CHOCOLATES"/>
    <s v="1806.90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74"/>
    <m/>
    <n v="7896058592108"/>
    <s v="CHOCOLATE GRANULADO MESCLADO"/>
    <x v="9"/>
    <n v="980"/>
    <s v="CHOCOLATES"/>
    <s v="1806.90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75"/>
    <m/>
    <n v="7896058592139"/>
    <s v="CHOCOLATE GRANULADO COLORIDO"/>
    <x v="9"/>
    <n v="980"/>
    <s v="CHOCOLATES"/>
    <s v="1704.90.2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76"/>
    <m/>
    <n v="7896058503302"/>
    <s v="CHOCOLATE GRANULADO"/>
    <x v="9"/>
    <n v="980"/>
    <s v="CHOCOLATES"/>
    <s v="1806.90.0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77"/>
    <n v="12484171"/>
    <n v="7891000344026"/>
    <s v="ACHOCOLATADO PO NESCAU CHOCOMELO 48X180G BR"/>
    <x v="9"/>
    <n v="3780"/>
    <s v="ACHOCOLATADO EM PO"/>
    <s v="1806.90.00"/>
    <s v="UN"/>
    <n v="48"/>
    <n v="0"/>
    <s v="PRODUTO"/>
    <s v="60.409.075/0207-73"/>
    <n v="5.25895833333333"/>
    <n v="1.3804765625"/>
    <m/>
    <m/>
    <m/>
    <m/>
    <n v="3.87848177083333"/>
    <n v="0.0102"/>
    <n v="0.0048"/>
    <n v="0.17"/>
    <n v="0.0165"/>
    <n v="0.076"/>
    <n v="0.2775"/>
    <n v="12"/>
    <n v="118.57778662420384"/>
    <n v="2.74211131568471"/>
    <n v="7.13937090299894"/>
    <n v="3.87848177083333"/>
    <n v="3.26088913216561"/>
    <n v="39.13066958598728"/>
    <n v="8.64"/>
    <n v="0.33"/>
    <n v="9.88148221868365"/>
    <n v="0.33"/>
    <n v="9.88148221868365"/>
    <n v="1.2"/>
    <n v="10.368"/>
    <n v="0"/>
    <n v="0.1436900716069"/>
    <s v="DENTRO DA META"/>
    <x v="0"/>
    <n v="1.24148221868365"/>
    <n v="1.2"/>
    <n v="63.1075"/>
    <n v="46.54178125"/>
    <n v="118.5777866242038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778"/>
    <m/>
    <n v="7891000322246"/>
    <s v="ACHOCOLATADO PO ALPINO 24X200G BR"/>
    <x v="9"/>
    <n v="3780"/>
    <s v="ACHOCOLATADO EM PO"/>
    <s v="1806.90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79"/>
    <m/>
    <n v="7891000283004"/>
    <s v="ACHOCOLATADO PO GALAK 24X200G BR"/>
    <x v="9"/>
    <n v="3780"/>
    <s v="ACHOCOLATADO EM PO"/>
    <s v="1702.90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80"/>
    <m/>
    <n v="7891000325049"/>
    <s v="ACHOCOLATADO PO MOCA CHURROS 24X200G BR"/>
    <x v="9"/>
    <n v="3780"/>
    <s v="ACHOCOLATADO EM PO"/>
    <s v="1901.90.9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81"/>
    <n v="12481761"/>
    <n v="7891000341148"/>
    <s v="ACHOCOLATADO PO NESCAU DUO 48X180G BR"/>
    <x v="9"/>
    <n v="3780"/>
    <s v="ACHOCOLATADO EM PO"/>
    <s v="1806.90.00"/>
    <s v="UN"/>
    <n v="48"/>
    <n v="0"/>
    <s v="PRODUTO"/>
    <s v="60.409.075/0207-73"/>
    <n v="5.25895833333333"/>
    <n v="1.3804765625"/>
    <m/>
    <m/>
    <m/>
    <m/>
    <n v="3.87848177083333"/>
    <n v="0.0102"/>
    <n v="0.0048"/>
    <n v="0.17"/>
    <n v="0.0165"/>
    <n v="0.076"/>
    <n v="0.2775"/>
    <n v="12"/>
    <n v="118.57778662420384"/>
    <n v="2.74211131568471"/>
    <n v="7.13937090299894"/>
    <n v="3.87848177083333"/>
    <n v="3.26088913216561"/>
    <n v="39.13066958598728"/>
    <n v="8.98"/>
    <n v="0.33"/>
    <n v="9.88148221868365"/>
    <n v="0.33"/>
    <n v="9.88148221868365"/>
    <n v="1.2"/>
    <n v="10.776"/>
    <n v="0"/>
    <n v="0.10038777490909"/>
    <s v="DENTRO DA META"/>
    <x v="0"/>
    <n v="0.90148221868365"/>
    <n v="1.2"/>
    <n v="63.1075"/>
    <n v="46.54178125"/>
    <n v="118.5777866242038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782"/>
    <n v="12481756"/>
    <n v="7891000341100"/>
    <s v="ACHOCOLATADO PO NESCAU INTENSE 48X180G BR"/>
    <x v="9"/>
    <n v="3780"/>
    <s v="ACHOCOLATADO EM PO"/>
    <s v="1806.90.00"/>
    <s v="UN"/>
    <n v="48"/>
    <n v="0"/>
    <s v="PRODUTO"/>
    <s v="60.409.075/0207-73"/>
    <n v="5.25895833333333"/>
    <n v="1.3804765625"/>
    <m/>
    <m/>
    <m/>
    <m/>
    <n v="3.87848177083333"/>
    <n v="0.0102"/>
    <n v="0.0048"/>
    <n v="0.17"/>
    <n v="0.0165"/>
    <n v="0.076"/>
    <n v="0.2775"/>
    <n v="12"/>
    <n v="118.57778662420384"/>
    <n v="2.74211131568471"/>
    <n v="7.13937090299894"/>
    <n v="3.87848177083333"/>
    <n v="3.26088913216561"/>
    <n v="39.13066958598728"/>
    <n v="8.98"/>
    <n v="0.33"/>
    <n v="9.88148221868365"/>
    <n v="0.33"/>
    <n v="9.88148221868365"/>
    <n v="1.2"/>
    <n v="10.776"/>
    <n v="0"/>
    <n v="0.10038777490909"/>
    <s v="DENTRO DA META"/>
    <x v="0"/>
    <n v="0.90148221868365"/>
    <n v="1.2"/>
    <n v="63.1075"/>
    <n v="46.54178125"/>
    <n v="118.5777866242038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783"/>
    <m/>
    <n v="7891000283219"/>
    <s v="ACHOCOLATADO PO NESTLE CLASSIC 24X200G BR"/>
    <x v="9"/>
    <n v="3780"/>
    <s v="ACHOCOLATADO EM PO"/>
    <s v="1806.90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84"/>
    <m/>
    <n v="7891000304327"/>
    <s v="ACHOCOLATADO PO SENSACAO 24X200G BR"/>
    <x v="9"/>
    <n v="3780"/>
    <s v="ACHOCOLATADO EM PO"/>
    <s v="1806.90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85"/>
    <m/>
    <n v="7891008109368"/>
    <s v="ACHOCOLATADO PO GAROTO SACHET 12X600G BR"/>
    <x v="9"/>
    <n v="3780"/>
    <s v="ACHOCOLATADO EM PO"/>
    <s v="1806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86"/>
    <m/>
    <n v="7891008116502"/>
    <s v="ACHOCOLATADO PO GAROTO SACHET 20X140G BR"/>
    <x v="9"/>
    <n v="3780"/>
    <s v="ACHOCOLATADO EM PO"/>
    <s v="1806.90.0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87"/>
    <n v="12071333"/>
    <n v="7891000061190"/>
    <s v="ACHOCOLATADO PO NESCAU 2.0 ACTIGEN-E 48X200G BR"/>
    <x v="9"/>
    <n v="3780"/>
    <s v="ACHOCOLATADO EM PO"/>
    <s v="1806.90.00"/>
    <s v="UN"/>
    <n v="48"/>
    <n v="0"/>
    <s v="PRODUTO"/>
    <s v="60.409.075/0207-73"/>
    <n v="3.19145833333333"/>
    <n v="0.8377578125"/>
    <m/>
    <m/>
    <m/>
    <m/>
    <n v="2.35370052083333"/>
    <n v="0.0102"/>
    <n v="0.0048"/>
    <n v="0.17"/>
    <n v="0.0165"/>
    <n v="0.076"/>
    <n v="0.2775"/>
    <n v="12"/>
    <n v="71.96027070063695"/>
    <n v="1.66408125995223"/>
    <n v="4.33260796510085"/>
    <n v="2.35370052083333"/>
    <n v="1.97890744426752"/>
    <n v="23.74688933121021"/>
    <n v="4.74"/>
    <n v="0.33"/>
    <n v="5.99668922505308"/>
    <n v="0.33"/>
    <n v="5.99668922505308"/>
    <n v="1.3"/>
    <n v="6.162"/>
    <n v="0"/>
    <n v="0.26512430908293"/>
    <s v="DENTRO DA META"/>
    <x v="0"/>
    <n v="1.25668922505308"/>
    <n v="1.3"/>
    <n v="38.2975"/>
    <n v="28.24440625"/>
    <n v="71.9602707006369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788"/>
    <m/>
    <n v="7891000250259"/>
    <s v="ACHOCOLATADO PO NESCAU 2.0 ACTIGEN 30X400G PR L400 P350 BR"/>
    <x v="9"/>
    <n v="3780"/>
    <s v="ACHOCOLATADO EM PO"/>
    <s v="1806.90.0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89"/>
    <m/>
    <n v="7891000053508"/>
    <s v="ACHOCOLATADO PO NESCAU 2.0 ACTIGEN-E 30X400G BR"/>
    <x v="9"/>
    <n v="3780"/>
    <s v="ACHOCOLATADO EM PO"/>
    <s v="1806.90.0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90"/>
    <n v="12045053"/>
    <n v="7891000051474"/>
    <s v="ACHOCOLATADO PO NESCAU ACTIGEN-E LIGHT 30X400G BR"/>
    <x v="9"/>
    <n v="3780"/>
    <s v="ACHOCOLATADO EM PO"/>
    <s v="1806.90.00"/>
    <s v="UN"/>
    <n v="30"/>
    <n v="0"/>
    <s v="PRODUTO"/>
    <s v="60.409.075/0207-73"/>
    <n v="6.87366666666667"/>
    <n v="1.8043375"/>
    <m/>
    <m/>
    <m/>
    <m/>
    <n v="5.06932916666667"/>
    <n v="0.0102"/>
    <n v="0.0048"/>
    <n v="0.17"/>
    <n v="0.0165"/>
    <n v="0.076"/>
    <n v="0.2775"/>
    <n v="12"/>
    <n v="154.98585987261151"/>
    <n v="3.58404800955414"/>
    <n v="9.33144031316348"/>
    <n v="5.06932916666667"/>
    <n v="4.26211114649682"/>
    <n v="51.14533375796179"/>
    <n v="11.31"/>
    <n v="0.33"/>
    <n v="12.91548832271762"/>
    <n v="0.33"/>
    <n v="12.91548832271762"/>
    <n v="1.2"/>
    <n v="13.572"/>
    <n v="0"/>
    <n v="0.14195299051438"/>
    <s v="DENTRO DA META"/>
    <x v="0"/>
    <n v="1.60548832271762"/>
    <n v="1.2"/>
    <n v="82.48400000000001"/>
    <n v="60.83195000000001"/>
    <n v="154.9858598726115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791"/>
    <n v="12318444"/>
    <n v="7891000118962"/>
    <s v="ACHOCOLATADO PO NESCAU 3.0 ACT-GO 30X380G BR"/>
    <x v="9"/>
    <n v="3780"/>
    <s v="ACHOCOLATADO EM PO"/>
    <s v="1806.90.00"/>
    <s v="UN"/>
    <n v="30"/>
    <n v="0"/>
    <s v="PRODUTO"/>
    <s v="60.409.075/0207-73"/>
    <n v="5.30266666666667"/>
    <n v="1.39195"/>
    <m/>
    <m/>
    <m/>
    <m/>
    <n v="3.91071666666667"/>
    <n v="0.0102"/>
    <n v="0.0048"/>
    <n v="0.17"/>
    <n v="0.0165"/>
    <n v="0.076"/>
    <n v="0.2775"/>
    <n v="12"/>
    <n v="119.56331210191085"/>
    <n v="2.76490159235669"/>
    <n v="7.19870774946922"/>
    <n v="3.91071666666667"/>
    <n v="3.28799108280255"/>
    <n v="39.4558929936306"/>
    <n v="7.82"/>
    <n v="0.33"/>
    <n v="9.9636093418259"/>
    <n v="0.33"/>
    <n v="9.9636093418259"/>
    <n v="1.3"/>
    <n v="10.166"/>
    <n v="0"/>
    <n v="0.27411884166572"/>
    <s v="DENTRO DA META"/>
    <x v="0"/>
    <n v="2.1436093418259"/>
    <n v="1.3"/>
    <n v="63.63200000000001"/>
    <n v="46.9286"/>
    <n v="119.5633121019108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792"/>
    <n v="12391404"/>
    <n v="7891000266748"/>
    <s v="ACHOCOLATADO PO NESCAU MAX 48X165G BR"/>
    <x v="9"/>
    <n v="3780"/>
    <s v="ACHOCOLATADO EM PO"/>
    <s v="1806.90.00"/>
    <s v="UN"/>
    <n v="48"/>
    <n v="0"/>
    <s v="PRODUTO"/>
    <s v="60.409.075/0207-73"/>
    <n v="6.719375"/>
    <n v="1.7638359375"/>
    <m/>
    <m/>
    <m/>
    <m/>
    <n v="4.9555390625"/>
    <n v="0.0102"/>
    <n v="0.0048"/>
    <n v="0.17"/>
    <n v="0.0165"/>
    <n v="0.076"/>
    <n v="0.2775"/>
    <n v="12"/>
    <n v="151.50692675159237"/>
    <n v="3.50359768113057"/>
    <n v="9.12197954816879"/>
    <n v="4.9555390625"/>
    <n v="4.16644048566879"/>
    <n v="49.9972858280255"/>
    <n v="9.09"/>
    <n v="0.33"/>
    <n v="12.62557722929937"/>
    <n v="0.33"/>
    <n v="12.62557722929937"/>
    <n v="1.2"/>
    <n v="10.908"/>
    <n v="0"/>
    <n v="0.38895239046198"/>
    <s v="DENTRO DA META"/>
    <x v="1"/>
    <n v="3.53557722929937"/>
    <n v="1.2"/>
    <n v="80.63249999999999"/>
    <n v="59.46646875"/>
    <n v="151.5069267515923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793"/>
    <n v="12352686"/>
    <n v="7891000251904"/>
    <s v="ACHOCOLATADO PO NESCAU 3.0 ACT-GO SACHET 12X760G BR"/>
    <x v="9"/>
    <n v="3780"/>
    <s v="ACHOCOLATADO EM PO"/>
    <s v="1806.90.00"/>
    <s v="UN"/>
    <n v="12"/>
    <n v="0"/>
    <s v="PRODUTO"/>
    <s v="60.409.075/0207-73"/>
    <n v="10.95916666666667"/>
    <n v="2.87678125"/>
    <m/>
    <m/>
    <m/>
    <m/>
    <n v="8.08238541666667"/>
    <n v="0.0102"/>
    <n v="0.0048"/>
    <n v="0.17"/>
    <n v="0.0165"/>
    <n v="0.076"/>
    <n v="0.2775"/>
    <n v="12"/>
    <n v="247.10477707006373"/>
    <n v="5.71429796974522"/>
    <n v="14.87776678609342"/>
    <n v="8.08238541666667"/>
    <n v="6.79538136942675"/>
    <n v="81.54457643312105"/>
    <n v="9.34904109589041"/>
    <n v="0.33"/>
    <n v="20.59206475583865"/>
    <n v="0.33"/>
    <n v="20.59206475583865"/>
    <n v="1.2"/>
    <n v="11.21884931506849"/>
    <n v="0"/>
    <n v="1.20258575661737"/>
    <s v="DENTRO DA META"/>
    <x v="1"/>
    <n v="11.24302365994823"/>
    <n v="1.2"/>
    <n v="131.50999999999999"/>
    <n v="96.98862499999998"/>
    <n v="247.1047770700637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794"/>
    <m/>
    <n v="7891000067178"/>
    <s v="ACHOCOLATADO PO NESCAU 2.0 ACT GE SACHET 12X800G BR"/>
    <x v="9"/>
    <n v="3780"/>
    <s v="ACHOCOLATADO EM PO"/>
    <s v="1806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95"/>
    <n v="12477871"/>
    <n v="7891000338162"/>
    <s v="ACHOCOLATADO PO NESCAU ACT GO SACHET 12X730G BR"/>
    <x v="9"/>
    <n v="3780"/>
    <s v="ACHOCOLATADO EM PO"/>
    <s v="1806.90.00"/>
    <s v="UN"/>
    <n v="12"/>
    <n v="0"/>
    <s v="PRODUTO"/>
    <s v="60.409.075/0207-73"/>
    <n v="9.2875"/>
    <n v="2.43796875"/>
    <m/>
    <m/>
    <m/>
    <m/>
    <n v="6.84953125"/>
    <n v="0.0102"/>
    <n v="0.0048"/>
    <n v="0.17"/>
    <n v="0.0165"/>
    <n v="0.076"/>
    <n v="0.2775"/>
    <n v="12"/>
    <n v="209.41242038216564"/>
    <n v="4.84266222133758"/>
    <n v="12.60837281050956"/>
    <n v="6.84953125"/>
    <n v="5.75884156050956"/>
    <n v="69.10609872611468"/>
    <n v="8.98"/>
    <n v="0.33"/>
    <n v="17.45103503184714"/>
    <n v="0.33"/>
    <n v="17.45103503184714"/>
    <n v="1.2"/>
    <n v="10.776"/>
    <n v="0"/>
    <n v="0.94332238661995"/>
    <s v="DENTRO DA META"/>
    <x v="1"/>
    <n v="8.47103503184714"/>
    <n v="1.2"/>
    <n v="111.44999999999999"/>
    <n v="82.19437500000001"/>
    <n v="209.4124203821656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796"/>
    <m/>
    <n v="7891000116333"/>
    <s v="ACHOCOLATADO PO NESCAU 2.0 12 (700+100) G PR 100G GRTS BR"/>
    <x v="9"/>
    <n v="3780"/>
    <s v="ACHOCOLATADO EM PO"/>
    <s v="1806.9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797"/>
    <n v="12385658"/>
    <n v="7891000265505"/>
    <s v="ACHOCOLATADO PO NESCAU 2.0 ACT-GO SACHET 6X1,02KG BR"/>
    <x v="9"/>
    <n v="3780"/>
    <s v="ACHOCOLATADO EM PO"/>
    <s v="1806.90.00"/>
    <s v="UN"/>
    <n v="6"/>
    <n v="0"/>
    <s v="PRODUTO"/>
    <s v="60.409.075/0207-73"/>
    <n v="11.31333333333333"/>
    <n v="2.96975"/>
    <m/>
    <m/>
    <m/>
    <m/>
    <n v="8.34358333333333"/>
    <n v="0.0102"/>
    <n v="0.0048"/>
    <n v="0.17"/>
    <n v="0.0165"/>
    <n v="0.076"/>
    <n v="0.2775"/>
    <n v="12"/>
    <n v="255.09044585987266"/>
    <n v="5.89896656050956"/>
    <n v="15.35857059447983"/>
    <n v="8.34358333333333"/>
    <n v="7.0149872611465"/>
    <n v="84.17984713375799"/>
    <n v="15.98"/>
    <n v="0.33"/>
    <n v="21.25753715498939"/>
    <n v="0.33"/>
    <n v="21.25753715498939"/>
    <n v="1.2"/>
    <n v="19.176"/>
    <n v="0"/>
    <n v="0.3302588958066"/>
    <s v="DENTRO DA META"/>
    <x v="1"/>
    <n v="5.27753715498939"/>
    <n v="1.2"/>
    <n v="135.75999999999999"/>
    <n v="100.12299999999999"/>
    <n v="255.0904458598726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798"/>
    <n v="12477866"/>
    <n v="7891000338087"/>
    <s v="ACHOCOLATADO PO NESCAU ACT GO SACHET 12X550G BR"/>
    <x v="9"/>
    <n v="3780"/>
    <s v="ACHOCOLATADO EM PO"/>
    <s v="1806.90.00"/>
    <s v="UN"/>
    <n v="12"/>
    <n v="0"/>
    <s v="PRODUTO"/>
    <s v="60.409.075/0207-73"/>
    <n v="7.1475"/>
    <n v="1.87621875"/>
    <m/>
    <m/>
    <m/>
    <m/>
    <n v="5.27128125"/>
    <n v="0.0102"/>
    <n v="0.0048"/>
    <n v="0.17"/>
    <n v="0.0165"/>
    <n v="0.076"/>
    <n v="0.2775"/>
    <n v="12"/>
    <n v="161.16019108280256"/>
    <n v="3.72682941878981"/>
    <n v="9.70318650477707"/>
    <n v="5.27128125"/>
    <n v="4.43190525477707"/>
    <n v="53.18286305732485"/>
    <n v="10.29"/>
    <n v="0.33"/>
    <n v="13.43001592356688"/>
    <n v="0.33"/>
    <n v="13.43001592356688"/>
    <n v="1.35"/>
    <n v="13.8915"/>
    <n v="0"/>
    <n v="0.30515217916102"/>
    <s v="DENTRO DA META"/>
    <x v="0"/>
    <n v="3.14001592356688"/>
    <n v="1.35"/>
    <n v="85.77"/>
    <n v="63.25537499999999"/>
    <n v="161.1601910828025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799"/>
    <m/>
    <n v="7891000325537"/>
    <s v="ACHOCOLATADO PO NESCAU ACT GO  SACHET 20X175G BR"/>
    <x v="9"/>
    <n v="3780"/>
    <s v="ACHOCOLATADO EM PO"/>
    <s v="1806.90.0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00"/>
    <n v="12250611"/>
    <n v="7891000104101"/>
    <s v="ACHOCOLATADO PO NESQUIK MORANGO 24X380G BR"/>
    <x v="9"/>
    <n v="3780"/>
    <s v="ACHOCOLATADO EM PO"/>
    <s v="1702.90.00"/>
    <s v="UN"/>
    <n v="24"/>
    <n v="0"/>
    <s v="PRODUTO"/>
    <s v="60.409.075/0207-73"/>
    <n v="7.13583333333333"/>
    <n v="1.87315625"/>
    <m/>
    <m/>
    <m/>
    <m/>
    <n v="5.26267708333333"/>
    <n v="0.0102"/>
    <n v="0.0048"/>
    <n v="0.17"/>
    <n v="0.0165"/>
    <n v="0.076"/>
    <n v="0.2775"/>
    <n v="12"/>
    <n v="160.8971337579618"/>
    <n v="3.72074621815287"/>
    <n v="9.68734826167728"/>
    <n v="5.26267708333333"/>
    <n v="4.42467117834395"/>
    <n v="53.09605414012741"/>
    <n v="12.35"/>
    <n v="0.33"/>
    <n v="13.40809447983015"/>
    <n v="0.33"/>
    <n v="13.40809447983015"/>
    <n v="1.2"/>
    <n v="14.82"/>
    <n v="0"/>
    <n v="0.08567566638301"/>
    <s v="DENTRO DA META"/>
    <x v="0"/>
    <n v="1.05809447983015"/>
    <n v="1.2"/>
    <n v="85.63"/>
    <n v="63.152125"/>
    <n v="160.897133757961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01"/>
    <n v="12150285"/>
    <n v="7891000081501"/>
    <s v="BEBIDA LACTEA NESCAU ACTIGEN-E 12X1L BR"/>
    <x v="9"/>
    <n v="470"/>
    <s v="BEBIDA LACTEA"/>
    <s v="2202.99.00"/>
    <s v="UN"/>
    <n v="12"/>
    <n v="0"/>
    <s v="PRODUTO"/>
    <s v="60.409.075/0207-73"/>
    <n v="6.37416666666667"/>
    <n v="1.67321875"/>
    <m/>
    <m/>
    <m/>
    <m/>
    <n v="4.70094791666667"/>
    <n v="0.0102"/>
    <n v="0.0048"/>
    <n v="0.17"/>
    <n v="0.0165"/>
    <n v="0.076"/>
    <n v="0.2775"/>
    <n v="12"/>
    <n v="143.72324840764333"/>
    <n v="3.32360011942675"/>
    <n v="8.65333724787686"/>
    <n v="4.70094791666667"/>
    <n v="3.95238933121019"/>
    <n v="47.42867197452232"/>
    <n v="10.48"/>
    <n v="0.33"/>
    <n v="11.97693736730361"/>
    <n v="0.33"/>
    <n v="11.97693736730361"/>
    <n v="1.2"/>
    <n v="12.576"/>
    <n v="0"/>
    <n v="0.14283753504805"/>
    <s v="DENTRO DA META"/>
    <x v="0"/>
    <n v="1.49693736730361"/>
    <n v="1.2"/>
    <n v="76.48999999999999"/>
    <n v="56.41137499999999"/>
    <n v="143.7232484076433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02"/>
    <n v="12399575"/>
    <n v="7891000110874"/>
    <s v="BEBIDA LACTEA NESCAU ACT GE ZERO LACT 27X200ML BR"/>
    <x v="9"/>
    <n v="470"/>
    <s v="BEBIDA LACTEA"/>
    <s v="2202.99.00"/>
    <s v="UN"/>
    <n v="27"/>
    <n v="0"/>
    <s v="PRODUTO"/>
    <s v="60.409.075/0207-73"/>
    <n v="1.69740740740741"/>
    <n v="0.44556944444444"/>
    <m/>
    <m/>
    <m/>
    <m/>
    <n v="1.25183796296296"/>
    <n v="0.0102"/>
    <n v="0.0048"/>
    <n v="0.17"/>
    <n v="0.0165"/>
    <n v="0.076"/>
    <n v="0.2775"/>
    <n v="12"/>
    <n v="38.27275300778486"/>
    <n v="0.88505741330502"/>
    <n v="2.30433867067705"/>
    <n v="1.25183796296296"/>
    <n v="1.05250070771408"/>
    <n v="12.63000849256901"/>
    <n v="2.64"/>
    <n v="0.33"/>
    <n v="3.18939608398207"/>
    <n v="0.33"/>
    <n v="3.18939608398207"/>
    <n v="1.22"/>
    <n v="3.2208"/>
    <n v="0"/>
    <n v="0.20810457726594"/>
    <s v="DENTRO DA META"/>
    <x v="0"/>
    <n v="0.54939608398207"/>
    <n v="1.22"/>
    <n v="20.36888888888889"/>
    <n v="15.02205555555555"/>
    <n v="38.2727530077848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03"/>
    <m/>
    <n v="7891000023167"/>
    <s v="BEBIDA LACTEA NESCAU LIGHT 27X200ML N1 BR"/>
    <x v="9"/>
    <n v="470"/>
    <s v="BEBIDA LACTEA"/>
    <s v="2202.99.00"/>
    <s v="UN"/>
    <n v="27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04"/>
    <m/>
    <n v="7891000389201"/>
    <s v="BEBIDA LACTEA NESQUIK MRG 27X200ML N1 BR"/>
    <x v="9"/>
    <n v="470"/>
    <s v="BEBIDA LACTEA"/>
    <s v="2202.99.00"/>
    <s v="UN"/>
    <n v="27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05"/>
    <m/>
    <n v="7891000259429"/>
    <s v="BEBIDA LACTEA NESTLE FARINHA LACTEA 27X200ML N1 BR"/>
    <x v="9"/>
    <n v="470"/>
    <s v="BEBIDA LACTEA"/>
    <s v="2202.99.00"/>
    <s v="UN"/>
    <n v="27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06"/>
    <n v="12371704"/>
    <n v="7891000379103"/>
    <s v="BEBIDA LACTEA NESCAU ACTIV-GO 27X200ML BR"/>
    <x v="9"/>
    <n v="470"/>
    <s v="BEBIDA LACTEA"/>
    <s v="2202.99.00"/>
    <s v="UN"/>
    <n v="27"/>
    <n v="0"/>
    <s v="PRODUTO"/>
    <s v="60.409.075/0207-73"/>
    <n v="1.60111111111111"/>
    <n v="0.42029166666667"/>
    <m/>
    <m/>
    <m/>
    <m/>
    <n v="1.18081944444444"/>
    <n v="0.0102"/>
    <n v="0.0048"/>
    <n v="0.17"/>
    <n v="0.0165"/>
    <n v="0.076"/>
    <n v="0.2775"/>
    <n v="12"/>
    <n v="36.10148619957538"/>
    <n v="0.83484686836518"/>
    <n v="2.17361031493277"/>
    <n v="1.18081944444444"/>
    <n v="0.99279087048832"/>
    <n v="11.91349044585988"/>
    <n v="1.69"/>
    <n v="0.33"/>
    <n v="3.00845718329795"/>
    <n v="0.33"/>
    <n v="3.00845718329795"/>
    <n v="1.2"/>
    <n v="2.028"/>
    <n v="0"/>
    <n v="0.78015217946624"/>
    <s v="DENTRO DA META"/>
    <x v="1"/>
    <n v="1.31845718329795"/>
    <n v="1.2"/>
    <n v="19.21333333333333"/>
    <n v="14.16983333333333"/>
    <n v="36.1014861995753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07"/>
    <n v="12371704"/>
    <n v="7891000379103"/>
    <s v="BEBIDA LACTEA NESCAU ACTIV-GO 27X200ML N1 BR"/>
    <x v="9"/>
    <n v="470"/>
    <s v="BEBIDA LACTEA"/>
    <s v="2202.99.00"/>
    <s v="UN"/>
    <n v="27"/>
    <n v="0"/>
    <s v="PRODUTO"/>
    <s v="60.409.075/0207-73"/>
    <n v="1.60111111111111"/>
    <n v="0.42029166666667"/>
    <m/>
    <m/>
    <m/>
    <m/>
    <n v="1.18081944444444"/>
    <n v="0.0102"/>
    <n v="0.0048"/>
    <n v="0.17"/>
    <n v="0.0165"/>
    <n v="0.076"/>
    <n v="0.2775"/>
    <n v="12"/>
    <n v="36.10148619957538"/>
    <n v="0.83484686836518"/>
    <n v="2.17361031493277"/>
    <n v="1.18081944444444"/>
    <n v="0.99279087048832"/>
    <n v="11.91349044585988"/>
    <n v="1.69"/>
    <n v="0.33"/>
    <n v="3.00845718329795"/>
    <n v="0.33"/>
    <n v="3.00845718329795"/>
    <n v="1.2"/>
    <n v="2.028"/>
    <n v="0"/>
    <n v="0.78015217946624"/>
    <s v="DENTRO DA META"/>
    <x v="1"/>
    <n v="1.31845718329795"/>
    <n v="1.2"/>
    <n v="19.21333333333333"/>
    <n v="14.16983333333333"/>
    <n v="36.1014861995753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08"/>
    <m/>
    <n v="7891000117675"/>
    <s v="BEBIDA LACTEA NESCAU ACT GE 3(9X200ML)PRL9P8N1BR"/>
    <x v="9"/>
    <n v="470"/>
    <s v="BEBIDA LACTEA"/>
    <s v="2202.99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09"/>
    <n v="12393739"/>
    <n v="7891000275290"/>
    <s v="BEBIDA NESFIT AMENDOA 12X1L BR"/>
    <x v="9"/>
    <n v="470"/>
    <s v="BEBIDA LACTEA"/>
    <s v="2202.99.00"/>
    <s v="UN"/>
    <n v="12"/>
    <n v="0"/>
    <s v="PRODUTO"/>
    <s v="60.409.075/0207-73"/>
    <n v="9.41083333333333"/>
    <n v="2.47034375"/>
    <m/>
    <m/>
    <m/>
    <m/>
    <n v="6.94048958333333"/>
    <n v="0.0102"/>
    <n v="0.0048"/>
    <n v="0.17"/>
    <n v="0.0165"/>
    <n v="0.076"/>
    <n v="0.2775"/>
    <n v="12"/>
    <n v="212.19331210191089"/>
    <n v="4.90697034235669"/>
    <n v="12.77580566613588"/>
    <n v="6.94048958333333"/>
    <n v="5.83531608280255"/>
    <n v="70.02379299363061"/>
    <n v="14.41"/>
    <n v="0.33"/>
    <n v="17.68277600849257"/>
    <n v="0.33"/>
    <n v="17.68277600849257"/>
    <n v="1.25"/>
    <n v="18.0125"/>
    <n v="0"/>
    <n v="0.22711839059629"/>
    <s v="DENTRO DA META"/>
    <x v="0"/>
    <n v="3.27277600849257"/>
    <n v="1.25"/>
    <n v="112.93000000000001"/>
    <n v="83.285875"/>
    <n v="212.1933121019108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10"/>
    <m/>
    <n v="7891000109694"/>
    <s v="BEBIDA NESFIT BEBIDA DE ARROZ INTEGRAL 12X1L BR"/>
    <x v="9"/>
    <n v="470"/>
    <s v="BEBIDA LACTEA"/>
    <s v="2202.99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11"/>
    <m/>
    <n v="7891000109670"/>
    <s v="BEBIDA NESFIT BEBIDA DE AVEIA INTEGRAL 12X1L BR"/>
    <x v="9"/>
    <n v="470"/>
    <s v="BEBIDA LACTEA"/>
    <s v="2202.99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12"/>
    <m/>
    <n v="7891000255889"/>
    <s v="BEBIDA NESFIT CACAU 12X1L BR"/>
    <x v="9"/>
    <n v="470"/>
    <s v="BEBIDA LACTEA"/>
    <s v="2202.99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13"/>
    <m/>
    <n v="7891000275320"/>
    <s v="BEBIDA NESFIT COCO 12X1L BR"/>
    <x v="9"/>
    <n v="470"/>
    <s v="BEBIDA LACTEA"/>
    <s v="2202.99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14"/>
    <m/>
    <n v="7891000302163"/>
    <s v="BEBIDA NESFIT SABOR NATURAL 12X1L BR"/>
    <x v="9"/>
    <n v="470"/>
    <s v="BEBIDA LACTEA"/>
    <s v="2202.99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15"/>
    <n v="12368066"/>
    <n v="7891000255919"/>
    <s v="BEBIDA NESFIT CACAU 4(6X260)ML BR"/>
    <x v="9"/>
    <n v="470"/>
    <s v="BEBIDA LACTEA"/>
    <s v="2202.99.00"/>
    <s v="UN"/>
    <n v="24"/>
    <n v="0"/>
    <s v="PRODUTO"/>
    <s v="60.409.075/0207-73"/>
    <n v="3.6675"/>
    <n v="0.96271875"/>
    <m/>
    <m/>
    <m/>
    <m/>
    <n v="2.70478125"/>
    <n v="0.0102"/>
    <n v="0.0048"/>
    <n v="0.17"/>
    <n v="0.0165"/>
    <n v="0.076"/>
    <n v="0.2775"/>
    <n v="12"/>
    <n v="82.69394904458601"/>
    <n v="1.91229757165605"/>
    <n v="4.97886484872611"/>
    <n v="2.70478125"/>
    <n v="2.27408359872611"/>
    <n v="27.28900318471338"/>
    <n v="14.41"/>
    <n v="0.33"/>
    <n v="6.89116242038217"/>
    <n v="0.33"/>
    <n v="6.89116242038217"/>
    <n v="1.2"/>
    <n v="17.292"/>
    <n v="0"/>
    <n v="-0.52177915195127"/>
    <s v="DENTRO DA META"/>
    <x v="0"/>
    <n v="-7.51883757961783"/>
    <n v="1.2"/>
    <n v="44.01"/>
    <n v="32.457375"/>
    <n v="82.6939490445860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16"/>
    <m/>
    <n v="7891000284599"/>
    <s v="BEBIDA LACTEA NESCAU MAX CEREAL GARRAFA 4 (6X260ML) BR"/>
    <x v="9"/>
    <n v="470"/>
    <s v="BEBIDA LACTEA"/>
    <s v="2202.99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17"/>
    <m/>
    <n v="7891000310724"/>
    <s v="BEBIDA LACTEA NESCAU ORGANICO GARRAFA 24X200ML BR"/>
    <x v="9"/>
    <n v="470"/>
    <s v="BEBIDA LACTEA"/>
    <s v="2202.99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18"/>
    <n v="12353691"/>
    <n v="7891000252185"/>
    <s v="BEBIDA LACTEA NESCAU PROTEIN 4 (6X270ML) BR"/>
    <x v="9"/>
    <n v="470"/>
    <s v="BEBIDA LACTEA"/>
    <s v="2202.99.00"/>
    <s v="UN"/>
    <n v="24"/>
    <n v="0"/>
    <s v="PRODUTO"/>
    <s v="60.409.075/0207-73"/>
    <n v="3.79375"/>
    <n v="0.995859375"/>
    <m/>
    <m/>
    <m/>
    <m/>
    <n v="2.797890625"/>
    <n v="0.0102"/>
    <n v="0.0048"/>
    <n v="0.17"/>
    <n v="0.0165"/>
    <n v="0.076"/>
    <n v="0.2775"/>
    <n v="12"/>
    <n v="85.54060509554142"/>
    <n v="1.9781264928344"/>
    <n v="5.15025726512739"/>
    <n v="2.797890625"/>
    <n v="2.35236664012739"/>
    <n v="28.22839968152868"/>
    <n v="6.17"/>
    <n v="0.33"/>
    <n v="7.12838375796179"/>
    <n v="0.33"/>
    <n v="7.12838375796179"/>
    <n v="1.2"/>
    <n v="7.404"/>
    <n v="0"/>
    <n v="0.1553296204152"/>
    <s v="DENTRO DA META"/>
    <x v="0"/>
    <n v="0.95838375796179"/>
    <n v="1.2"/>
    <n v="45.525"/>
    <n v="33.5746875"/>
    <n v="85.5406050955414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19"/>
    <n v="12440872"/>
    <n v="7891000305690"/>
    <s v="BEBIDA LACTEA NESTON PROT BANANA E MACA 24X280ML BR"/>
    <x v="9"/>
    <n v="470"/>
    <s v="BEBIDA LACTEA"/>
    <s v="2202.99.00"/>
    <s v="UN"/>
    <n v="24"/>
    <n v="0"/>
    <s v="PRODUTO"/>
    <s v="60.409.075/0207-73"/>
    <n v="3.90041666666667"/>
    <n v="1.023859375"/>
    <m/>
    <m/>
    <m/>
    <m/>
    <n v="2.87655729166667"/>
    <n v="0.0102"/>
    <n v="0.0048"/>
    <n v="0.17"/>
    <n v="0.0165"/>
    <n v="0.076"/>
    <n v="0.2775"/>
    <n v="12"/>
    <n v="87.9457006369427"/>
    <n v="2.0337443272293"/>
    <n v="5.29506405918259"/>
    <n v="2.87655729166667"/>
    <n v="2.41850676751593"/>
    <n v="29.0220812101911"/>
    <n v="6.41"/>
    <n v="0.33"/>
    <n v="7.32880838641189"/>
    <n v="0.33"/>
    <n v="7.32880838641189"/>
    <n v="1.2"/>
    <n v="7.692"/>
    <n v="0"/>
    <n v="0.14333984187393"/>
    <s v="DENTRO DA META"/>
    <x v="0"/>
    <n v="0.91880838641189"/>
    <n v="1.2"/>
    <n v="46.805"/>
    <n v="34.5186875"/>
    <n v="87.945700636942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20"/>
    <n v="12097176"/>
    <n v="7891000067048"/>
    <s v="BEBIDA LACTEA ALPINO GARRAFA PLAS 4 (6X280ML) BR"/>
    <x v="9"/>
    <n v="470"/>
    <s v="BEBIDA LACTEA"/>
    <s v="2202.99.00"/>
    <s v="UN"/>
    <n v="24"/>
    <n v="0"/>
    <s v="PRODUTO"/>
    <s v="60.409.075/0207-73"/>
    <n v="3.03333333333333"/>
    <n v="0.79625"/>
    <m/>
    <m/>
    <m/>
    <m/>
    <n v="2.23708333333333"/>
    <n v="0.0102"/>
    <n v="0.0048"/>
    <n v="0.17"/>
    <n v="0.0165"/>
    <n v="0.076"/>
    <n v="0.2775"/>
    <n v="12"/>
    <n v="68.39490445859873"/>
    <n v="1.5816321656051"/>
    <n v="4.1179432059448"/>
    <n v="2.23708333333333"/>
    <n v="1.88085987261147"/>
    <n v="22.57031847133759"/>
    <n v="5.34"/>
    <n v="0.33"/>
    <n v="5.69957537154989"/>
    <n v="0.33"/>
    <n v="5.69957537154989"/>
    <n v="1.2"/>
    <n v="6.408"/>
    <n v="0"/>
    <n v="0.06733621190073"/>
    <s v="DENTRO DA META"/>
    <x v="0"/>
    <n v="0.35957537154989"/>
    <n v="1.2"/>
    <n v="36.4"/>
    <n v="26.845"/>
    <n v="68.3949044585987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21"/>
    <m/>
    <n v="7891000284636"/>
    <s v="BEBIDA LACTEA GALAK GARRAFA 4 (6X270ML) BR"/>
    <x v="9"/>
    <n v="470"/>
    <s v="BEBIDA LACTEA"/>
    <s v="2202.99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22"/>
    <n v="12290967"/>
    <n v="7891000110829"/>
    <s v="BEBIDA LACTEA NESCAFE GARRAFA 4 (6X270ML) BR"/>
    <x v="9"/>
    <n v="470"/>
    <s v="BEBIDA LACTEA"/>
    <s v="2202.99.00"/>
    <s v="UN"/>
    <n v="24"/>
    <n v="0"/>
    <s v="PRODUTO"/>
    <s v="60.409.075/0207-73"/>
    <n v="3.03333333333333"/>
    <n v="0.79625"/>
    <m/>
    <m/>
    <m/>
    <m/>
    <n v="2.23708333333333"/>
    <n v="0.0102"/>
    <n v="0.0048"/>
    <n v="0.17"/>
    <n v="0.0165"/>
    <n v="0.076"/>
    <n v="0.2775"/>
    <n v="12"/>
    <n v="68.39490445859873"/>
    <n v="1.5816321656051"/>
    <n v="4.1179432059448"/>
    <n v="2.23708333333333"/>
    <n v="1.88085987261147"/>
    <n v="22.57031847133759"/>
    <n v="5.99"/>
    <n v="0.33"/>
    <n v="5.69957537154989"/>
    <n v="0.33"/>
    <n v="5.69957537154989"/>
    <n v="1.2"/>
    <n v="7.188"/>
    <n v="0"/>
    <n v="-0.0484849129299"/>
    <s v="DENTRO DA META"/>
    <x v="0"/>
    <n v="-0.29042462845011"/>
    <n v="1.2"/>
    <n v="36.4"/>
    <n v="26.845"/>
    <n v="68.3949044585987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23"/>
    <n v="12242943"/>
    <n v="7891000101926"/>
    <s v="BEBIDA LACTEA NESCAU GARRAFA PLAS 4 (6X270ML) BR"/>
    <x v="9"/>
    <n v="470"/>
    <s v="BEBIDA LACTEA"/>
    <s v="2202.99.00"/>
    <s v="UN"/>
    <n v="24"/>
    <n v="0"/>
    <s v="PRODUTO"/>
    <s v="60.409.075/0207-73"/>
    <n v="3.03333333333333"/>
    <n v="0.79625"/>
    <m/>
    <m/>
    <m/>
    <m/>
    <n v="2.23708333333333"/>
    <n v="0.0102"/>
    <n v="0.0048"/>
    <n v="0.17"/>
    <n v="0.0165"/>
    <n v="0.076"/>
    <n v="0.2775"/>
    <n v="12"/>
    <n v="68.39490445859873"/>
    <n v="1.5816321656051"/>
    <n v="4.1179432059448"/>
    <n v="2.23708333333333"/>
    <n v="1.88085987261147"/>
    <n v="22.57031847133759"/>
    <n v="5.34"/>
    <n v="0.33"/>
    <n v="5.69957537154989"/>
    <n v="0.33"/>
    <n v="5.69957537154989"/>
    <n v="1.2"/>
    <n v="6.408"/>
    <n v="0"/>
    <n v="0.06733621190073"/>
    <s v="DENTRO DA META"/>
    <x v="0"/>
    <n v="0.35957537154989"/>
    <n v="1.2"/>
    <n v="36.4"/>
    <n v="26.845"/>
    <n v="68.3949044585987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24"/>
    <n v="12187083"/>
    <n v="7891000090732"/>
    <s v="BEBIDA LACTEA NESTON GARRAFA PLAS 4 (6X280ML) BR"/>
    <x v="9"/>
    <n v="470"/>
    <s v="BEBIDA LACTEA"/>
    <s v="2202.99.00"/>
    <s v="UN"/>
    <n v="24"/>
    <n v="0"/>
    <s v="PRODUTO"/>
    <s v="60.409.075/0207-73"/>
    <n v="3.11875"/>
    <n v="0.818671875"/>
    <m/>
    <m/>
    <m/>
    <m/>
    <n v="2.300078125"/>
    <n v="0.0102"/>
    <n v="0.0048"/>
    <n v="0.17"/>
    <n v="0.0165"/>
    <n v="0.076"/>
    <n v="0.2775"/>
    <n v="12"/>
    <n v="70.32085987261148"/>
    <n v="1.62616988455414"/>
    <n v="4.23390177149682"/>
    <n v="2.300078125"/>
    <n v="1.93382364649682"/>
    <n v="23.2058837579618"/>
    <n v="5.34"/>
    <n v="0.33"/>
    <n v="5.86007165605096"/>
    <n v="0.33"/>
    <n v="5.86007165605096"/>
    <n v="1.2"/>
    <n v="6.408"/>
    <n v="0"/>
    <n v="0.09739169588969"/>
    <s v="DENTRO DA META"/>
    <x v="0"/>
    <n v="0.52007165605096"/>
    <n v="1.2"/>
    <n v="37.425"/>
    <n v="27.6009375"/>
    <n v="70.3208598726114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25"/>
    <n v="12454893"/>
    <n v="7891000321164"/>
    <s v="BISCOITO BONO RECH CHOC COBERTO 36X109G BR"/>
    <x v="9"/>
    <n v="470"/>
    <s v="BEBIDA LACTEA"/>
    <s v="1905.31.00"/>
    <s v="UN"/>
    <n v="36"/>
    <n v="0"/>
    <s v="PRODUTO"/>
    <s v="60.409.075/0207-73"/>
    <n v="4.07972222222222"/>
    <n v="1.07092708333333"/>
    <m/>
    <m/>
    <m/>
    <m/>
    <n v="3.00879513888889"/>
    <n v="0.0102"/>
    <n v="0.0048"/>
    <n v="0.17"/>
    <n v="0.0165"/>
    <n v="0.076"/>
    <n v="0.2775"/>
    <n v="12"/>
    <n v="91.98864118895969"/>
    <n v="2.12723732749469"/>
    <n v="5.53848277158528"/>
    <n v="3.00879513888889"/>
    <n v="2.52968763269639"/>
    <n v="30.35625159235671"/>
    <n v="7.51"/>
    <n v="0.33"/>
    <n v="7.66572009907997"/>
    <n v="0.33"/>
    <n v="7.66572009907997"/>
    <n v="1.2"/>
    <n v="9.012"/>
    <n v="0"/>
    <n v="0.02073503316644"/>
    <s v="DENTRO DA META"/>
    <x v="0"/>
    <n v="0.15572009907997"/>
    <n v="1.2"/>
    <n v="48.95666666666666"/>
    <n v="36.10554166666667"/>
    <n v="91.9886411889596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26"/>
    <n v="12454894"/>
    <n v="7891000321201"/>
    <s v="BISCOITO BONO RECH DDL COBERTO 36X109G BR"/>
    <x v="9"/>
    <n v="470"/>
    <s v="BEBIDA LACTEA"/>
    <s v="1905.31.00"/>
    <s v="UN"/>
    <n v="36"/>
    <n v="0"/>
    <s v="PRODUTO"/>
    <s v="60.409.075/0207-73"/>
    <n v="4.07972222222222"/>
    <n v="1.07092708333333"/>
    <m/>
    <m/>
    <m/>
    <m/>
    <n v="3.00879513888889"/>
    <n v="0.0102"/>
    <n v="0.0048"/>
    <n v="0.17"/>
    <n v="0.0165"/>
    <n v="0.076"/>
    <n v="0.2775"/>
    <n v="12"/>
    <n v="91.98864118895969"/>
    <n v="2.12723732749469"/>
    <n v="5.53848277158528"/>
    <n v="3.00879513888889"/>
    <n v="2.52968763269639"/>
    <n v="30.35625159235671"/>
    <n v="7.51"/>
    <n v="0.33"/>
    <n v="7.66572009907997"/>
    <n v="0.33"/>
    <n v="7.66572009907997"/>
    <n v="1.2"/>
    <n v="9.012"/>
    <n v="0"/>
    <n v="0.02073503316644"/>
    <s v="DENTRO DA META"/>
    <x v="0"/>
    <n v="0.15572009907997"/>
    <n v="1.2"/>
    <n v="48.95666666666666"/>
    <n v="36.10554166666667"/>
    <n v="91.9886411889596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27"/>
    <n v="418897"/>
    <n v="7891000889701"/>
    <s v="BISCOITO CALIPSO 40X130G XI"/>
    <x v="9"/>
    <n v="470"/>
    <s v="BEBIDA LACTEA"/>
    <s v="1905.31.00"/>
    <s v="UN"/>
    <n v="40"/>
    <n v="0"/>
    <s v="PRODUTO"/>
    <s v="60.409.075/0207-73"/>
    <n v="4.07975"/>
    <n v="1.070934375"/>
    <m/>
    <m/>
    <m/>
    <m/>
    <n v="3.008815625"/>
    <n v="0.0102"/>
    <n v="0.0048"/>
    <n v="0.17"/>
    <n v="0.0165"/>
    <n v="0.076"/>
    <n v="0.2775"/>
    <n v="12"/>
    <n v="91.98926751592359"/>
    <n v="2.12725181130573"/>
    <n v="5.5385204816879"/>
    <n v="3.008815625"/>
    <n v="2.5297048566879"/>
    <n v="30.35645828025479"/>
    <n v="7.1"/>
    <n v="0.33"/>
    <n v="7.66577229299363"/>
    <n v="0.33"/>
    <n v="7.66577229299363"/>
    <n v="1.2"/>
    <n v="8.52"/>
    <n v="0"/>
    <n v="0.07968623844981"/>
    <s v="DENTRO DA META"/>
    <x v="0"/>
    <n v="0.56577229299363"/>
    <n v="1.2"/>
    <n v="48.95699999999999"/>
    <n v="36.10578749999999"/>
    <n v="91.9892675159235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28"/>
    <n v="12420288"/>
    <n v="7891000290026"/>
    <s v="BISCOITO NEGRESCO RECH COBERTO 36X120G BR"/>
    <x v="9"/>
    <n v="470"/>
    <s v="BEBIDA LACTEA"/>
    <s v="1905.31.00"/>
    <s v="UN"/>
    <n v="36"/>
    <n v="0"/>
    <s v="PRODUTO"/>
    <s v="60.409.075/0207-73"/>
    <n v="4.07972222222222"/>
    <n v="1.07092708333333"/>
    <m/>
    <m/>
    <m/>
    <m/>
    <n v="3.00879513888889"/>
    <n v="0.0102"/>
    <n v="0.0048"/>
    <n v="0.17"/>
    <n v="0.0165"/>
    <n v="0.076"/>
    <n v="0.2775"/>
    <n v="12"/>
    <n v="91.98864118895969"/>
    <n v="2.12723732749469"/>
    <n v="5.53848277158528"/>
    <n v="3.00879513888889"/>
    <n v="2.52968763269639"/>
    <n v="30.35625159235671"/>
    <n v="7.41"/>
    <n v="0.33"/>
    <n v="7.66572009907997"/>
    <n v="0.33"/>
    <n v="7.66572009907997"/>
    <n v="1.2"/>
    <n v="8.892"/>
    <n v="0"/>
    <n v="0.03451013482861"/>
    <s v="DENTRO DA META"/>
    <x v="0"/>
    <n v="0.25572009907997"/>
    <n v="1.2"/>
    <n v="48.95666666666666"/>
    <n v="36.10554166666667"/>
    <n v="91.9886411889596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29"/>
    <n v="12457902"/>
    <n v="7891000324370"/>
    <s v="BISCOITO NEGRESCO RECH CHOC COBERTO 36X120GBR"/>
    <x v="9"/>
    <n v="470"/>
    <s v="BEBIDA LACTEA"/>
    <s v="1905.31.00"/>
    <s v="UN"/>
    <n v="36"/>
    <n v="0"/>
    <s v="PRODUTO"/>
    <s v="60.409.075/0207-73"/>
    <n v="4.07972222222222"/>
    <n v="1.07092708333333"/>
    <m/>
    <m/>
    <m/>
    <m/>
    <n v="3.00879513888889"/>
    <n v="0.0102"/>
    <n v="0.0048"/>
    <n v="0.17"/>
    <n v="0.0165"/>
    <n v="0.076"/>
    <n v="0.2775"/>
    <n v="12"/>
    <n v="91.98864118895969"/>
    <n v="2.12723732749469"/>
    <n v="5.53848277158528"/>
    <n v="3.00879513888889"/>
    <n v="2.52968763269639"/>
    <n v="30.35625159235671"/>
    <n v="8.95"/>
    <n v="0.33"/>
    <n v="7.66572009907997"/>
    <n v="0.33"/>
    <n v="7.66572009907997"/>
    <n v="1.2"/>
    <n v="10.74"/>
    <n v="0"/>
    <n v="-0.14349496099665"/>
    <s v="DENTRO DA META"/>
    <x v="0"/>
    <n v="-1.28427990092003"/>
    <n v="1.2"/>
    <n v="48.95666666666666"/>
    <n v="36.10554166666667"/>
    <n v="91.9886411889596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30"/>
    <n v="12463210"/>
    <n v="7891000328279"/>
    <s v="BISCOITO NESTLE CHOCO BISCUIT 36X80G BR"/>
    <x v="9"/>
    <n v="470"/>
    <s v="BEBIDA LACTEA"/>
    <s v="1905.31.00"/>
    <s v="UN"/>
    <n v="36"/>
    <n v="0"/>
    <s v="PRODUTO"/>
    <s v="60.409.075/0207-73"/>
    <n v="3.35972222222222"/>
    <n v="0.88192708333333"/>
    <m/>
    <m/>
    <m/>
    <m/>
    <n v="2.47779513888889"/>
    <n v="0.0102"/>
    <n v="0.0048"/>
    <n v="0.17"/>
    <n v="0.0165"/>
    <n v="0.076"/>
    <n v="0.2775"/>
    <n v="12"/>
    <n v="75.75424628450108"/>
    <n v="1.75181694532909"/>
    <n v="4.56103691171267"/>
    <n v="2.47779513888889"/>
    <n v="2.08324177282378"/>
    <n v="24.99890127388536"/>
    <n v="4.99"/>
    <n v="0.33"/>
    <n v="6.31285385704176"/>
    <n v="0.33"/>
    <n v="6.31285385704176"/>
    <n v="1.3"/>
    <n v="6.487"/>
    <n v="0"/>
    <n v="0.26510097335506"/>
    <s v="DENTRO DA META"/>
    <x v="0"/>
    <n v="1.32285385704176"/>
    <n v="1.3"/>
    <n v="40.31666666666667"/>
    <n v="29.73354166666667"/>
    <n v="75.7542462845010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31"/>
    <n v="419128"/>
    <n v="7891000912805"/>
    <s v="BISCOITO PASSATEMPO COB CHOC 36X120G XI"/>
    <x v="9"/>
    <n v="470"/>
    <s v="BEBIDA LACTEA"/>
    <s v="1905.31.00"/>
    <s v="UN"/>
    <n v="36"/>
    <n v="0"/>
    <s v="PRODUTO"/>
    <s v="60.409.075/0207-73"/>
    <n v="3.66944444444444"/>
    <n v="0.96322916666667"/>
    <m/>
    <m/>
    <m/>
    <m/>
    <n v="2.70621527777778"/>
    <n v="0.0102"/>
    <n v="0.0048"/>
    <n v="0.17"/>
    <n v="0.0165"/>
    <n v="0.076"/>
    <n v="0.2775"/>
    <n v="12"/>
    <n v="82.73779193205947"/>
    <n v="1.91331143842888"/>
    <n v="4.98150455590941"/>
    <n v="2.70621527777778"/>
    <n v="2.27528927813164"/>
    <n v="27.30347133757964"/>
    <n v="2.56"/>
    <n v="0.33"/>
    <n v="6.89481599433829"/>
    <n v="0.33"/>
    <n v="6.89481599433829"/>
    <n v="1.2"/>
    <n v="3.072"/>
    <n v="0"/>
    <n v="1.69328749778839"/>
    <s v="DENTRO DA META"/>
    <x v="1"/>
    <n v="4.33481599433829"/>
    <n v="1.2"/>
    <n v="44.03333333333333"/>
    <n v="32.47458333333333"/>
    <n v="82.7377919320594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32"/>
    <n v="12408972"/>
    <n v="7891000287521"/>
    <s v="BISCOITO ALPINO COOKIE GOTAS CHOC 52(3X20G)BR"/>
    <x v="9"/>
    <n v="470"/>
    <s v="BEBIDA LACTEA"/>
    <s v="1905.31.00"/>
    <s v="UN"/>
    <n v="156"/>
    <n v="0"/>
    <s v="PRODUTO"/>
    <s v="60.409.075/0207-73"/>
    <n v="1.68769230769231"/>
    <n v="0.44301923076923"/>
    <m/>
    <m/>
    <m/>
    <m/>
    <n v="1.24467307692308"/>
    <n v="0.0102"/>
    <n v="0.0048"/>
    <n v="0.17"/>
    <n v="0.0165"/>
    <n v="0.076"/>
    <n v="0.2775"/>
    <n v="12"/>
    <n v="38.05369916707497"/>
    <n v="0.87999179323861"/>
    <n v="2.29114980401764"/>
    <n v="1.24467307692308"/>
    <n v="1.04647672709456"/>
    <n v="12.55772072513474"/>
    <n v="3.17114159725625"/>
    <n v="0.33"/>
    <n v="3.17114159725625"/>
    <n v="0.33"/>
    <n v="3.17114159725625"/>
    <n v="1.2"/>
    <n v="3.8053699167075"/>
    <n v="0"/>
    <n v="0"/>
    <s v="DENTRO DA META"/>
    <x v="0"/>
    <n v="0"/>
    <n v="1.2"/>
    <n v="20.2523076923077"/>
    <n v="14.93607692307692"/>
    <n v="38.0536991670749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33"/>
    <n v="12340110"/>
    <n v="7891000247648"/>
    <s v="BISCOITO CLASSIC COOKIE CHOC GOTAS CHOC 52X60GBR"/>
    <x v="9"/>
    <n v="470"/>
    <s v="BEBIDA LACTEA"/>
    <s v="1905.31.00"/>
    <s v="UN"/>
    <n v="52"/>
    <n v="0"/>
    <s v="PRODUTO"/>
    <s v="60.409.075/0207-73"/>
    <n v="1.68769230769231"/>
    <n v="0.44301923076923"/>
    <m/>
    <m/>
    <m/>
    <m/>
    <n v="1.24467307692308"/>
    <n v="0.0102"/>
    <n v="0.0048"/>
    <n v="0.17"/>
    <n v="0.0165"/>
    <n v="0.076"/>
    <n v="0.2775"/>
    <n v="12"/>
    <n v="38.05369916707497"/>
    <n v="0.87999179323861"/>
    <n v="2.29114980401764"/>
    <n v="1.24467307692308"/>
    <n v="1.04647672709456"/>
    <n v="12.55772072513474"/>
    <n v="2.39"/>
    <n v="0.33"/>
    <n v="3.17114159725625"/>
    <n v="0.33"/>
    <n v="3.17114159725625"/>
    <n v="1.35"/>
    <n v="3.2265"/>
    <n v="0"/>
    <n v="0.32683748839174"/>
    <s v="DENTRO DA META"/>
    <x v="0"/>
    <n v="0.78114159725625"/>
    <n v="1.35"/>
    <n v="20.2523076923077"/>
    <n v="14.93607692307692"/>
    <n v="38.0536991670749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34"/>
    <n v="12408971"/>
    <n v="7891000287552"/>
    <s v="BISCOITO GALAK COOKIE GOTAS CHOC BRANCO 52(3X20G) BR"/>
    <x v="9"/>
    <n v="470"/>
    <s v="BEBIDA LACTEA"/>
    <s v="1905.31.00"/>
    <s v="UN"/>
    <n v="156"/>
    <n v="0"/>
    <s v="PRODUTO"/>
    <s v="60.409.075/0207-73"/>
    <n v="1.68769230769231"/>
    <n v="0.44301923076923"/>
    <m/>
    <m/>
    <m/>
    <m/>
    <n v="1.24467307692308"/>
    <n v="0.0102"/>
    <n v="0.0048"/>
    <n v="0.17"/>
    <n v="0.0165"/>
    <n v="0.076"/>
    <n v="0.2775"/>
    <n v="12"/>
    <n v="38.05369916707497"/>
    <n v="0.87999179323861"/>
    <n v="2.29114980401764"/>
    <n v="1.24467307692308"/>
    <n v="1.04647672709456"/>
    <n v="12.55772072513474"/>
    <n v="3.17114159725625"/>
    <n v="0.33"/>
    <n v="3.17114159725625"/>
    <n v="0.33"/>
    <n v="3.17114159725625"/>
    <n v="1.2"/>
    <n v="3.8053699167075"/>
    <n v="0"/>
    <n v="0"/>
    <s v="DENTRO DA META"/>
    <x v="0"/>
    <n v="0"/>
    <n v="1.2"/>
    <n v="20.2523076923077"/>
    <n v="14.93607692307692"/>
    <n v="38.0536991670749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35"/>
    <n v="12365128"/>
    <n v="7891000255346"/>
    <s v="BISCOITO GAROTO COOKIE GOTA CHOC 52X60G BR"/>
    <x v="9"/>
    <n v="470"/>
    <s v="BEBIDA LACTEA"/>
    <s v="1905.31.00"/>
    <s v="UN"/>
    <n v="52"/>
    <n v="0"/>
    <s v="PRODUTO"/>
    <s v="60.409.075/0207-73"/>
    <n v="1.68788461538462"/>
    <n v="0.44306971153846"/>
    <m/>
    <m/>
    <m/>
    <m/>
    <n v="1.24481490384615"/>
    <n v="0.0102"/>
    <n v="0.0048"/>
    <n v="0.17"/>
    <n v="0.0165"/>
    <n v="0.076"/>
    <n v="0.2775"/>
    <n v="12"/>
    <n v="38.05803527682509"/>
    <n v="0.88009206577658"/>
    <n v="2.29141087395884"/>
    <n v="1.24481490384615"/>
    <n v="1.04659597011269"/>
    <n v="12.55915164135228"/>
    <n v="3.18"/>
    <n v="0.33"/>
    <n v="3.17150293973542"/>
    <n v="0.33"/>
    <n v="3.17150293973542"/>
    <n v="1.2"/>
    <n v="3.816"/>
    <n v="0"/>
    <n v="-0.00267203152974"/>
    <s v="DENTRO DA META"/>
    <x v="0"/>
    <n v="-0.00849706026458"/>
    <n v="1.2"/>
    <n v="20.25461538461538"/>
    <n v="14.93777884615385"/>
    <n v="38.0580352768250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36"/>
    <n v="12409249"/>
    <n v="7891008113983"/>
    <s v="BISCOITO GAROTO COOKIE CORES GOTAS CHOC 52(3X20G) BR"/>
    <x v="9"/>
    <n v="470"/>
    <s v="BEBIDA LACTEA"/>
    <s v="1905.31.00"/>
    <s v="UN"/>
    <n v="156"/>
    <n v="0"/>
    <s v="PRODUTO"/>
    <s v="60.409.075/0207-73"/>
    <n v="1.68788461538462"/>
    <n v="0.44306971153846"/>
    <m/>
    <m/>
    <m/>
    <m/>
    <n v="1.24481490384615"/>
    <n v="0.0102"/>
    <n v="0.0048"/>
    <n v="0.17"/>
    <n v="0.0165"/>
    <n v="0.076"/>
    <n v="0.2775"/>
    <n v="12"/>
    <n v="38.05803527682509"/>
    <n v="0.88009206577658"/>
    <n v="2.29141087395884"/>
    <n v="1.24481490384615"/>
    <n v="1.04659597011269"/>
    <n v="12.55915164135228"/>
    <n v="3.17150293973542"/>
    <n v="0.33"/>
    <n v="3.17150293973542"/>
    <n v="0.33"/>
    <n v="3.17150293973542"/>
    <n v="1.2"/>
    <n v="3.80580352768251"/>
    <n v="0"/>
    <n v="0"/>
    <s v="DENTRO DA META"/>
    <x v="0"/>
    <n v="0"/>
    <n v="1.2"/>
    <n v="20.25461538461538"/>
    <n v="14.93777884615385"/>
    <n v="38.0580352768250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37"/>
    <n v="12340089"/>
    <n v="7891000247624"/>
    <s v="BISCOITO NEGRESCO COOKIE CHOC GOTAS BAUN 52X60GBR"/>
    <x v="9"/>
    <n v="470"/>
    <s v="BEBIDA LACTEA"/>
    <s v="1905.31.00"/>
    <s v="UN"/>
    <n v="52"/>
    <n v="0"/>
    <s v="PRODUTO"/>
    <s v="60.409.075/0207-73"/>
    <n v="1.68769230769231"/>
    <n v="0.44301923076923"/>
    <m/>
    <m/>
    <m/>
    <m/>
    <n v="1.24467307692308"/>
    <n v="0.0102"/>
    <n v="0.0048"/>
    <n v="0.17"/>
    <n v="0.0165"/>
    <n v="0.076"/>
    <n v="0.2775"/>
    <n v="12"/>
    <n v="38.05369916707497"/>
    <n v="0.87999179323861"/>
    <n v="2.29114980401764"/>
    <n v="1.24467307692308"/>
    <n v="1.04647672709456"/>
    <n v="12.55772072513474"/>
    <n v="2.39"/>
    <n v="0.33"/>
    <n v="3.17114159725625"/>
    <n v="0.33"/>
    <n v="3.17114159725625"/>
    <n v="1.35"/>
    <n v="3.2265"/>
    <n v="0"/>
    <n v="0.32683748839174"/>
    <s v="DENTRO DA META"/>
    <x v="0"/>
    <n v="0.78114159725625"/>
    <n v="1.35"/>
    <n v="20.2523076923077"/>
    <n v="14.93607692307692"/>
    <n v="38.0536991670749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38"/>
    <n v="12479708"/>
    <n v="7891000339190"/>
    <s v="BISCOITO NESCAU COOKIE CHOC GOTAS CHOC 52X60G BR"/>
    <x v="9"/>
    <n v="470"/>
    <s v="BEBIDA LACTEA"/>
    <s v="1905.31.00"/>
    <s v="UN"/>
    <n v="52"/>
    <n v="0"/>
    <s v="PRODUTO"/>
    <s v="60.409.075/0207-73"/>
    <n v="1.68769230769231"/>
    <n v="0.44301923076923"/>
    <m/>
    <m/>
    <m/>
    <m/>
    <n v="1.24467307692308"/>
    <n v="0.0102"/>
    <n v="0.0048"/>
    <n v="0.17"/>
    <n v="0.0165"/>
    <n v="0.076"/>
    <n v="0.2775"/>
    <n v="12"/>
    <n v="38.05369916707497"/>
    <n v="0.87999179323861"/>
    <n v="2.29114980401764"/>
    <n v="1.24467307692308"/>
    <n v="1.04647672709456"/>
    <n v="12.55772072513474"/>
    <n v="2.39"/>
    <n v="0.33"/>
    <n v="3.17114159725625"/>
    <n v="0.33"/>
    <n v="3.17114159725625"/>
    <n v="1.35"/>
    <n v="3.2265"/>
    <n v="0"/>
    <n v="0.32683748839174"/>
    <s v="DENTRO DA META"/>
    <x v="0"/>
    <n v="0.78114159725625"/>
    <n v="1.35"/>
    <n v="20.2523076923077"/>
    <n v="14.93607692307692"/>
    <n v="38.0536991670749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39"/>
    <n v="12479850"/>
    <n v="7891000339558"/>
    <s v="BISCOITO NESCAU COOKIE CHOC GOTAS DUO 52X60G BR"/>
    <x v="9"/>
    <n v="470"/>
    <s v="BEBIDA LACTEA"/>
    <s v="1905.31.00"/>
    <s v="UN"/>
    <n v="52"/>
    <n v="0"/>
    <s v="PRODUTO"/>
    <s v="60.409.075/0207-73"/>
    <n v="1.68769230769231"/>
    <n v="0.44301923076923"/>
    <m/>
    <m/>
    <m/>
    <m/>
    <n v="1.24467307692308"/>
    <n v="0.0102"/>
    <n v="0.0048"/>
    <n v="0.17"/>
    <n v="0.0165"/>
    <n v="0.076"/>
    <n v="0.2775"/>
    <n v="12"/>
    <n v="38.05369916707497"/>
    <n v="0.87999179323861"/>
    <n v="2.29114980401764"/>
    <n v="1.24467307692308"/>
    <n v="1.04647672709456"/>
    <n v="12.55772072513474"/>
    <n v="2.39"/>
    <n v="0.33"/>
    <n v="3.17114159725625"/>
    <n v="0.33"/>
    <n v="3.17114159725625"/>
    <n v="1.35"/>
    <n v="3.2265"/>
    <n v="0"/>
    <n v="0.32683748839174"/>
    <s v="DENTRO DA META"/>
    <x v="0"/>
    <n v="0.78114159725625"/>
    <n v="1.35"/>
    <n v="20.2523076923077"/>
    <n v="14.93607692307692"/>
    <n v="38.0536991670749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40"/>
    <n v="12360740"/>
    <n v="7891000255742"/>
    <s v="BISCOITO NESFIT COOKIE BANANA 52X60G BR"/>
    <x v="10"/>
    <n v="470"/>
    <s v="BEBIDA LACTEA"/>
    <s v="1905.31.00"/>
    <s v="UN"/>
    <n v="52"/>
    <n v="0"/>
    <s v="PRODUTO"/>
    <s v="60.409.075/0207-73"/>
    <n v="1.71538461538462"/>
    <n v="0.45028846153846"/>
    <m/>
    <m/>
    <m/>
    <m/>
    <n v="1.26509615384615"/>
    <n v="0.0102"/>
    <n v="0.0048"/>
    <n v="0.17"/>
    <n v="0.0165"/>
    <n v="0.076"/>
    <n v="0.2775"/>
    <n v="12"/>
    <n v="38.67809897109261"/>
    <n v="0.89443103870652"/>
    <n v="2.3287438755512"/>
    <n v="1.26509615384615"/>
    <n v="1.06364772170505"/>
    <n v="12.76377266046056"/>
    <n v="3.08"/>
    <n v="0.33"/>
    <n v="3.22317491425772"/>
    <n v="0.33"/>
    <n v="3.22317491425772"/>
    <n v="1.2"/>
    <n v="3.696"/>
    <n v="0"/>
    <n v="0.04648536177199"/>
    <s v="DENTRO DA META"/>
    <x v="0"/>
    <n v="0.14317491425772"/>
    <n v="1.2"/>
    <n v="20.58461538461539"/>
    <n v="15.18115384615385"/>
    <n v="38.6780989710926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41"/>
    <n v="12360716"/>
    <n v="7891000255773"/>
    <s v="BISCOITO NESFIT COOKIE CACAU E AVELA 52X60G BR"/>
    <x v="10"/>
    <n v="470"/>
    <s v="BEBIDA LACTEA"/>
    <s v="1905.31.00"/>
    <s v="UN"/>
    <n v="52"/>
    <n v="0"/>
    <s v="PRODUTO"/>
    <s v="60.409.075/0207-73"/>
    <n v="1.71538461538462"/>
    <n v="0.45028846153846"/>
    <m/>
    <m/>
    <m/>
    <m/>
    <n v="1.26509615384615"/>
    <n v="0.0102"/>
    <n v="0.0048"/>
    <n v="0.17"/>
    <n v="0.0165"/>
    <n v="0.076"/>
    <n v="0.2775"/>
    <n v="12"/>
    <n v="38.67809897109261"/>
    <n v="0.89443103870652"/>
    <n v="2.3287438755512"/>
    <n v="1.26509615384615"/>
    <n v="1.06364772170505"/>
    <n v="12.76377266046056"/>
    <n v="3.08"/>
    <n v="0.33"/>
    <n v="3.22317491425772"/>
    <n v="0.33"/>
    <n v="3.22317491425772"/>
    <n v="1.2"/>
    <n v="3.696"/>
    <n v="0"/>
    <n v="0.04648536177199"/>
    <s v="DENTRO DA META"/>
    <x v="0"/>
    <n v="0.14317491425772"/>
    <n v="1.2"/>
    <n v="20.58461538461539"/>
    <n v="15.18115384615385"/>
    <n v="38.6780989710926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42"/>
    <n v="12479053"/>
    <n v="7891000338513"/>
    <s v="BISCOITO NESFIT COOKIE CACAU E MEL 52X60G BR"/>
    <x v="10"/>
    <n v="470"/>
    <s v="BEBIDA LACTEA"/>
    <s v="1905.31.00"/>
    <s v="UN"/>
    <n v="52"/>
    <n v="0"/>
    <s v="PRODUTO"/>
    <s v="60.409.075/0207-73"/>
    <n v="1.71538461538462"/>
    <n v="0.45028846153846"/>
    <m/>
    <m/>
    <m/>
    <m/>
    <n v="1.26509615384615"/>
    <n v="0.0102"/>
    <n v="0.0048"/>
    <n v="0.17"/>
    <n v="0.0165"/>
    <n v="0.076"/>
    <n v="0.2775"/>
    <n v="12"/>
    <n v="38.67809897109261"/>
    <n v="0.89443103870652"/>
    <n v="2.3287438755512"/>
    <n v="1.26509615384615"/>
    <n v="1.06364772170505"/>
    <n v="12.76377266046056"/>
    <n v="3.29"/>
    <n v="0.33"/>
    <n v="3.22317491425772"/>
    <n v="0.33"/>
    <n v="3.22317491425772"/>
    <n v="1.2"/>
    <n v="3.948"/>
    <n v="0"/>
    <n v="-0.02031157621346"/>
    <s v="DENTRO DA META"/>
    <x v="0"/>
    <n v="-0.06682508574228"/>
    <n v="1.2"/>
    <n v="20.58461538461539"/>
    <n v="15.18115384615385"/>
    <n v="38.6780989710926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43"/>
    <n v="12479042"/>
    <n v="7891000338476"/>
    <s v="BISCOITO NESFIT COOKIE FRUTAS VERMELHAS 52X60G BR"/>
    <x v="10"/>
    <n v="470"/>
    <s v="BEBIDA LACTEA"/>
    <s v="1905.31.00"/>
    <s v="UN"/>
    <n v="52"/>
    <n v="0"/>
    <s v="PRODUTO"/>
    <s v="60.409.075/0207-73"/>
    <n v="1.71538461538462"/>
    <n v="0.45028846153846"/>
    <m/>
    <m/>
    <m/>
    <m/>
    <n v="1.26509615384615"/>
    <n v="0.0102"/>
    <n v="0.0048"/>
    <n v="0.17"/>
    <n v="0.0165"/>
    <n v="0.076"/>
    <n v="0.2775"/>
    <n v="12"/>
    <n v="38.67809897109261"/>
    <n v="0.89443103870652"/>
    <n v="2.3287438755512"/>
    <n v="1.26509615384615"/>
    <n v="1.06364772170505"/>
    <n v="12.76377266046056"/>
    <n v="3.29"/>
    <n v="0.33"/>
    <n v="3.22317491425772"/>
    <n v="0.33"/>
    <n v="3.22317491425772"/>
    <n v="1.2"/>
    <n v="3.948"/>
    <n v="0"/>
    <n v="-0.02031157621346"/>
    <s v="DENTRO DA META"/>
    <x v="0"/>
    <n v="-0.06682508574228"/>
    <n v="1.2"/>
    <n v="20.58461538461539"/>
    <n v="15.18115384615385"/>
    <n v="38.6780989710926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44"/>
    <n v="12479852"/>
    <n v="7891000339596"/>
    <s v="BISCOITO NESTLE CLASSIC COOKIE BAUN GOTAS CHOC 52X60G BR"/>
    <x v="9"/>
    <n v="470"/>
    <s v="BEBIDA LACTEA"/>
    <s v="1905.31.00"/>
    <s v="UN"/>
    <n v="52"/>
    <n v="0"/>
    <s v="PRODUTO"/>
    <s v="60.409.075/0207-73"/>
    <n v="1.68769230769231"/>
    <n v="0.44301923076923"/>
    <m/>
    <m/>
    <m/>
    <m/>
    <n v="1.24467307692308"/>
    <n v="0.0102"/>
    <n v="0.0048"/>
    <n v="0.17"/>
    <n v="0.0165"/>
    <n v="0.076"/>
    <n v="0.2775"/>
    <n v="12"/>
    <n v="38.05369916707497"/>
    <n v="0.87999179323861"/>
    <n v="2.29114980401764"/>
    <n v="1.24467307692308"/>
    <n v="1.04647672709456"/>
    <n v="12.55772072513474"/>
    <n v="2.39"/>
    <n v="0.33"/>
    <n v="3.17114159725625"/>
    <n v="0.33"/>
    <n v="3.17114159725625"/>
    <n v="1.35"/>
    <n v="3.2265"/>
    <n v="0"/>
    <n v="0.32683748839174"/>
    <s v="DENTRO DA META"/>
    <x v="0"/>
    <n v="0.78114159725625"/>
    <n v="1.35"/>
    <n v="20.2523076923077"/>
    <n v="14.93607692307692"/>
    <n v="38.0536991670749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45"/>
    <n v="12278536"/>
    <n v="7891000109298"/>
    <s v="BISCOITO PASSATEMPO COOKIE GOTAS CHOC 52X60G BR"/>
    <x v="9"/>
    <n v="470"/>
    <s v="BEBIDA LACTEA"/>
    <s v="1905.31.00"/>
    <s v="UN"/>
    <n v="52"/>
    <n v="0"/>
    <s v="PRODUTO"/>
    <s v="60.409.075/0207-73"/>
    <n v="1.68769230769231"/>
    <n v="0.44301923076923"/>
    <m/>
    <m/>
    <m/>
    <m/>
    <n v="1.24467307692308"/>
    <n v="0.0102"/>
    <n v="0.0048"/>
    <n v="0.17"/>
    <n v="0.0165"/>
    <n v="0.076"/>
    <n v="0.2775"/>
    <n v="12"/>
    <n v="38.05369916707497"/>
    <n v="0.87999179323861"/>
    <n v="2.29114980401764"/>
    <n v="1.24467307692308"/>
    <n v="1.04647672709456"/>
    <n v="12.55772072513474"/>
    <n v="2.39"/>
    <n v="0.33"/>
    <n v="3.17114159725625"/>
    <n v="0.33"/>
    <n v="3.17114159725625"/>
    <n v="1.35"/>
    <n v="3.2265"/>
    <n v="0"/>
    <n v="0.32683748839174"/>
    <s v="DENTRO DA META"/>
    <x v="0"/>
    <n v="0.78114159725625"/>
    <n v="1.35"/>
    <n v="20.2523076923077"/>
    <n v="14.93607692307692"/>
    <n v="38.0536991670749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46"/>
    <n v="12479709"/>
    <n v="7891000339237"/>
    <s v="BISCOITO PRESTIGIO COOKIE CHOC GOTAS CHOC 52X60G BR"/>
    <x v="9"/>
    <n v="470"/>
    <s v="BEBIDA LACTEA"/>
    <s v="1905.31.00"/>
    <s v="UN"/>
    <n v="52"/>
    <n v="0"/>
    <s v="PRODUTO"/>
    <s v="60.409.075/0207-73"/>
    <n v="1.68769230769231"/>
    <n v="0.44301923076923"/>
    <m/>
    <m/>
    <m/>
    <m/>
    <n v="1.24467307692308"/>
    <n v="0.0102"/>
    <n v="0.0048"/>
    <n v="0.17"/>
    <n v="0.0165"/>
    <n v="0.076"/>
    <n v="0.2775"/>
    <n v="12"/>
    <n v="38.05369916707497"/>
    <n v="0.87999179323861"/>
    <n v="2.29114980401764"/>
    <n v="1.24467307692308"/>
    <n v="1.04647672709456"/>
    <n v="12.55772072513474"/>
    <n v="2.39"/>
    <n v="0.33"/>
    <n v="3.17114159725625"/>
    <n v="0.33"/>
    <n v="3.17114159725625"/>
    <n v="1.35"/>
    <n v="3.2265"/>
    <n v="0"/>
    <n v="0.32683748839174"/>
    <s v="DENTRO DA META"/>
    <x v="0"/>
    <n v="0.78114159725625"/>
    <n v="1.35"/>
    <n v="20.2523076923077"/>
    <n v="14.93607692307692"/>
    <n v="38.0536991670749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47"/>
    <n v="12439788"/>
    <n v="7891000305232"/>
    <s v="BISCOITO BONO RECHEADO CHOCOLATE 60X126G BR"/>
    <x v="9"/>
    <n v="470"/>
    <s v="BEBIDA LACTEA"/>
    <s v="1905.31.00"/>
    <s v="UN"/>
    <n v="60"/>
    <n v="0"/>
    <s v="PRODUTO"/>
    <s v="60.409.075/0207-73"/>
    <n v="1.79983333333333"/>
    <n v="0.47245625"/>
    <m/>
    <m/>
    <m/>
    <m/>
    <n v="1.32737708333333"/>
    <n v="0.0102"/>
    <n v="0.0048"/>
    <n v="0.17"/>
    <n v="0.0165"/>
    <n v="0.076"/>
    <n v="0.2775"/>
    <n v="12"/>
    <n v="40.58222929936306"/>
    <n v="0.93846405254777"/>
    <n v="2.44338838906582"/>
    <n v="1.32737708333333"/>
    <n v="1.11601130573248"/>
    <n v="13.39213566878981"/>
    <n v="1.99"/>
    <n v="0.33"/>
    <n v="3.38185244161359"/>
    <n v="0.33"/>
    <n v="3.38185244161359"/>
    <n v="1.2"/>
    <n v="2.388"/>
    <n v="0"/>
    <n v="0.69942333749427"/>
    <s v="DENTRO DA META"/>
    <x v="1"/>
    <n v="1.39185244161359"/>
    <n v="1.2"/>
    <n v="21.598"/>
    <n v="15.928525"/>
    <n v="40.5822292993630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48"/>
    <m/>
    <n v="7891000305317"/>
    <s v="BISCOITO BONO RECHEADO LIMAO 60X126G BR"/>
    <x v="9"/>
    <n v="470"/>
    <s v="BEBIDA LACTEA"/>
    <s v="1905.31.00"/>
    <s v="UN"/>
    <n v="6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49"/>
    <m/>
    <n v="7891000277928"/>
    <s v="BISCOITO BONO RECHEADO LIMAO 63X140G BR"/>
    <x v="9"/>
    <n v="470"/>
    <s v="BEBIDA LACTEA"/>
    <s v="1905.31.00"/>
    <s v="UN"/>
    <n v="6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50"/>
    <n v="12439813"/>
    <n v="7891000305195"/>
    <s v="BISCOITO BONO RECHEADO MORANGO 60X126G BR"/>
    <x v="9"/>
    <n v="470"/>
    <s v="BEBIDA LACTEA"/>
    <s v="1905.31.00"/>
    <s v="UN"/>
    <n v="60"/>
    <n v="0"/>
    <s v="PRODUTO"/>
    <s v="60.409.075/0207-73"/>
    <n v="1.79983333333333"/>
    <n v="0.47245625"/>
    <m/>
    <m/>
    <m/>
    <m/>
    <n v="1.32737708333333"/>
    <n v="0.0102"/>
    <n v="0.0048"/>
    <n v="0.17"/>
    <n v="0.0165"/>
    <n v="0.076"/>
    <n v="0.2775"/>
    <n v="12"/>
    <n v="40.58222929936306"/>
    <n v="0.93846405254777"/>
    <n v="2.44338838906582"/>
    <n v="1.32737708333333"/>
    <n v="1.11601130573248"/>
    <n v="13.39213566878981"/>
    <n v="1.99"/>
    <n v="0.33"/>
    <n v="3.38185244161359"/>
    <n v="0.33"/>
    <n v="3.38185244161359"/>
    <n v="1.2"/>
    <n v="2.388"/>
    <n v="0"/>
    <n v="0.69942333749427"/>
    <s v="DENTRO DA META"/>
    <x v="1"/>
    <n v="1.39185244161359"/>
    <n v="1.2"/>
    <n v="21.598"/>
    <n v="15.928525"/>
    <n v="40.5822292993630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51"/>
    <n v="12439789"/>
    <n v="7891000305270"/>
    <s v="BISCOITO BONO RECHEADO DDL 60X126G BR"/>
    <x v="9"/>
    <n v="470"/>
    <s v="BEBIDA LACTEA"/>
    <s v="1905.31.00"/>
    <s v="UN"/>
    <n v="60"/>
    <n v="0"/>
    <s v="PRODUTO"/>
    <s v="60.409.075/0207-73"/>
    <n v="1.79983333333333"/>
    <n v="0.47245625"/>
    <m/>
    <m/>
    <m/>
    <m/>
    <n v="1.32737708333333"/>
    <n v="0.0102"/>
    <n v="0.0048"/>
    <n v="0.17"/>
    <n v="0.0165"/>
    <n v="0.076"/>
    <n v="0.2775"/>
    <n v="12"/>
    <n v="40.58222929936306"/>
    <n v="0.93846405254777"/>
    <n v="2.44338838906582"/>
    <n v="1.32737708333333"/>
    <n v="1.11601130573248"/>
    <n v="13.39213566878981"/>
    <n v="1.99"/>
    <n v="0.33"/>
    <n v="3.38185244161359"/>
    <n v="0.33"/>
    <n v="3.38185244161359"/>
    <n v="1.2"/>
    <n v="2.388"/>
    <n v="0"/>
    <n v="0.69942333749427"/>
    <s v="DENTRO DA META"/>
    <x v="1"/>
    <n v="1.39185244161359"/>
    <n v="1.2"/>
    <n v="21.598"/>
    <n v="15.928525"/>
    <n v="40.5822292993630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52"/>
    <n v="12182407"/>
    <n v="7891000089194"/>
    <s v="BISCOITO CLASSIC RECHEADO 60X140G BR"/>
    <x v="9"/>
    <n v="470"/>
    <s v="BEBIDA LACTEA"/>
    <s v="1905.31.00"/>
    <s v="UN"/>
    <n v="60"/>
    <n v="0"/>
    <s v="PRODUTO"/>
    <s v="60.409.075/0207-73"/>
    <n v="2.32266666666667"/>
    <n v="0.6097"/>
    <m/>
    <m/>
    <m/>
    <m/>
    <n v="1.71296666666667"/>
    <n v="0.0102"/>
    <n v="0.0048"/>
    <n v="0.17"/>
    <n v="0.0165"/>
    <n v="0.076"/>
    <n v="0.2775"/>
    <n v="12"/>
    <n v="52.37095541401276"/>
    <n v="1.21107834394905"/>
    <n v="3.15316794055202"/>
    <n v="1.71296666666667"/>
    <n v="1.44020127388535"/>
    <n v="17.28241528662421"/>
    <n v="3.8"/>
    <n v="0.33"/>
    <n v="4.36424628450106"/>
    <n v="0.33"/>
    <n v="4.36424628450106"/>
    <n v="1.2"/>
    <n v="4.56"/>
    <n v="0"/>
    <n v="0.14848586434239"/>
    <s v="DENTRO DA META"/>
    <x v="0"/>
    <n v="0.56424628450106"/>
    <n v="1.2"/>
    <n v="27.87200000000001"/>
    <n v="20.55560000000001"/>
    <n v="52.3709554140127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53"/>
    <m/>
    <n v="7891000255285"/>
    <s v="BISCOITO GAROTO RECH CHOC 70X130G BR"/>
    <x v="9"/>
    <n v="470"/>
    <s v="BEBIDA LACTEA"/>
    <s v="1905.31.00"/>
    <s v="UN"/>
    <n v="7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54"/>
    <m/>
    <n v="7891000255322"/>
    <s v="BISCOITO GAROTO RECH CHOC BRANCO 70X130G BR"/>
    <x v="9"/>
    <n v="470"/>
    <s v="BEBIDA LACTEA"/>
    <s v="1905.31.00"/>
    <s v="UN"/>
    <n v="7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55"/>
    <n v="12182409"/>
    <n v="7891000089255"/>
    <s v="BISCOITO MOCA RECHEADO 60X140G BR"/>
    <x v="9"/>
    <n v="470"/>
    <s v="BEBIDA LACTEA"/>
    <s v="1905.31.00"/>
    <s v="UN"/>
    <n v="60"/>
    <n v="0"/>
    <s v="PRODUTO"/>
    <s v="60.409.075/0207-73"/>
    <n v="2.32266666666667"/>
    <n v="0.6097"/>
    <m/>
    <m/>
    <m/>
    <m/>
    <n v="1.71296666666667"/>
    <n v="0.0102"/>
    <n v="0.0048"/>
    <n v="0.17"/>
    <n v="0.0165"/>
    <n v="0.076"/>
    <n v="0.2775"/>
    <n v="12"/>
    <n v="52.37095541401276"/>
    <n v="1.21107834394905"/>
    <n v="3.15316794055202"/>
    <n v="1.71296666666667"/>
    <n v="1.44020127388535"/>
    <n v="17.28241528662421"/>
    <n v="3.49"/>
    <n v="0.33"/>
    <n v="4.36424628450106"/>
    <n v="0.33"/>
    <n v="4.36424628450106"/>
    <n v="1.3"/>
    <n v="4.537"/>
    <n v="0"/>
    <n v="0.25050036805188"/>
    <s v="DENTRO DA META"/>
    <x v="0"/>
    <n v="0.87424628450106"/>
    <n v="1.3"/>
    <n v="27.87200000000001"/>
    <n v="20.55560000000001"/>
    <n v="52.3709554140127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56"/>
    <m/>
    <n v="7891000284483"/>
    <s v="BISCOITO NEGRESCO RECH SVT MORANGO 63X140G BR"/>
    <x v="9"/>
    <n v="470"/>
    <s v="BEBIDA LACTEA"/>
    <s v="1905.31.00"/>
    <s v="UN"/>
    <n v="6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57"/>
    <n v="12131235"/>
    <n v="7891000023808"/>
    <s v="BISCOITO NEGRESCO RECHEADO 63X140G BR"/>
    <x v="9"/>
    <n v="470"/>
    <s v="BEBIDA LACTEA"/>
    <s v="1905.31.00"/>
    <s v="UN"/>
    <n v="63"/>
    <n v="0"/>
    <s v="PRODUTO"/>
    <s v="60.409.075/0207-73"/>
    <n v="1.80015873015873"/>
    <n v="0.47254166666667"/>
    <m/>
    <m/>
    <m/>
    <m/>
    <n v="1.32761706349206"/>
    <n v="0.0102"/>
    <n v="0.0048"/>
    <n v="0.17"/>
    <n v="0.0165"/>
    <n v="0.076"/>
    <n v="0.2775"/>
    <n v="12"/>
    <n v="40.58956627236883"/>
    <n v="0.93863372004853"/>
    <n v="2.44383013598221"/>
    <n v="1.32761706349206"/>
    <n v="1.11621307249014"/>
    <n v="13.39455686988172"/>
    <n v="1.99"/>
    <n v="0.33"/>
    <n v="3.38246385603074"/>
    <n v="0.33"/>
    <n v="3.38246385603074"/>
    <n v="1.2"/>
    <n v="2.388"/>
    <n v="0"/>
    <n v="0.69973058091997"/>
    <s v="DENTRO DA META"/>
    <x v="1"/>
    <n v="1.39246385603074"/>
    <n v="1.2"/>
    <n v="21.60190476190476"/>
    <n v="15.93140476190476"/>
    <n v="40.5895662723688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58"/>
    <n v="12171631"/>
    <n v="7891000086216"/>
    <s v="BISCOITO NEGRESCO RECHEADO CHOCOLATE 63X140G BR"/>
    <x v="9"/>
    <n v="470"/>
    <s v="BEBIDA LACTEA"/>
    <s v="1905.31.00"/>
    <s v="UN"/>
    <n v="63"/>
    <n v="0"/>
    <s v="PRODUTO"/>
    <s v="60.409.075/0207-73"/>
    <n v="1.80015873015873"/>
    <n v="0.47254166666667"/>
    <m/>
    <m/>
    <m/>
    <m/>
    <n v="1.32761706349206"/>
    <n v="0.0102"/>
    <n v="0.0048"/>
    <n v="0.17"/>
    <n v="0.0165"/>
    <n v="0.076"/>
    <n v="0.2775"/>
    <n v="12"/>
    <n v="40.58956627236883"/>
    <n v="0.93863372004853"/>
    <n v="2.44383013598221"/>
    <n v="1.32761706349206"/>
    <n v="1.11621307249014"/>
    <n v="13.39455686988172"/>
    <n v="1.99"/>
    <n v="0.33"/>
    <n v="3.38246385603074"/>
    <n v="0.33"/>
    <n v="3.38246385603074"/>
    <n v="1.2"/>
    <n v="2.388"/>
    <n v="0"/>
    <n v="0.69973058091997"/>
    <s v="DENTRO DA META"/>
    <x v="1"/>
    <n v="1.39246385603074"/>
    <n v="1.2"/>
    <n v="21.60190476190476"/>
    <n v="15.93140476190476"/>
    <n v="40.5895662723688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59"/>
    <n v="12182408"/>
    <n v="7891000089279"/>
    <s v="BISCOITO NESCAU RECHEADO 60X140G BR"/>
    <x v="9"/>
    <n v="470"/>
    <s v="BEBIDA LACTEA"/>
    <s v="1905.31.00"/>
    <s v="UN"/>
    <n v="60"/>
    <n v="0"/>
    <s v="PRODUTO"/>
    <s v="60.409.075/0207-73"/>
    <n v="2.32266666666667"/>
    <n v="0.6097"/>
    <m/>
    <m/>
    <m/>
    <m/>
    <n v="1.71296666666667"/>
    <n v="0.0102"/>
    <n v="0.0048"/>
    <n v="0.17"/>
    <n v="0.0165"/>
    <n v="0.076"/>
    <n v="0.2775"/>
    <n v="12"/>
    <n v="52.37095541401276"/>
    <n v="1.21107834394905"/>
    <n v="3.15316794055202"/>
    <n v="1.71296666666667"/>
    <n v="1.44020127388535"/>
    <n v="17.28241528662421"/>
    <n v="3.49"/>
    <n v="0.33"/>
    <n v="4.36424628450106"/>
    <n v="0.33"/>
    <n v="4.36424628450106"/>
    <n v="1.3"/>
    <n v="4.537"/>
    <n v="0"/>
    <n v="0.25050036805188"/>
    <s v="DENTRO DA META"/>
    <x v="0"/>
    <n v="0.87424628450106"/>
    <n v="1.3"/>
    <n v="27.87200000000001"/>
    <n v="20.55560000000001"/>
    <n v="52.3709554140127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60"/>
    <n v="12182430"/>
    <n v="7891000089231"/>
    <s v="BISCOITO PRESTIGIO RECHEADO 60X140G BR"/>
    <x v="9"/>
    <n v="470"/>
    <s v="BEBIDA LACTEA"/>
    <s v="1905.31.00"/>
    <s v="UN"/>
    <n v="60"/>
    <n v="0"/>
    <s v="PRODUTO"/>
    <s v="60.409.075/0207-73"/>
    <n v="2.32266666666667"/>
    <n v="0.6097"/>
    <m/>
    <m/>
    <m/>
    <m/>
    <n v="1.71296666666667"/>
    <n v="0.0102"/>
    <n v="0.0048"/>
    <n v="0.17"/>
    <n v="0.0165"/>
    <n v="0.076"/>
    <n v="0.2775"/>
    <n v="12"/>
    <n v="52.37095541401276"/>
    <n v="1.21107834394905"/>
    <n v="3.15316794055202"/>
    <n v="1.71296666666667"/>
    <n v="1.44020127388535"/>
    <n v="17.28241528662421"/>
    <n v="3.13"/>
    <n v="0.33"/>
    <n v="4.36424628450106"/>
    <n v="0.33"/>
    <n v="4.36424628450106"/>
    <n v="1.2"/>
    <n v="3.756"/>
    <n v="0"/>
    <n v="0.39432788642206"/>
    <s v="DENTRO DA META"/>
    <x v="1"/>
    <n v="1.23424628450106"/>
    <n v="1.2"/>
    <n v="27.87200000000001"/>
    <n v="20.55560000000001"/>
    <n v="52.3709554140127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61"/>
    <n v="12409656"/>
    <n v="7891000285541"/>
    <s v="BISCOITO BONO WAFER ALPINO 48X110G BR"/>
    <x v="9"/>
    <n v="470"/>
    <s v="BEBIDA LACTEA"/>
    <s v="1905.32.00"/>
    <s v="UN"/>
    <n v="48"/>
    <n v="0"/>
    <s v="PRODUTO"/>
    <s v="60.409.075/0207-73"/>
    <n v="2.27854166666667"/>
    <n v="0.5981171875"/>
    <m/>
    <m/>
    <m/>
    <m/>
    <n v="1.68042447916667"/>
    <n v="0.0102"/>
    <n v="0.0048"/>
    <n v="0.17"/>
    <n v="0.0165"/>
    <n v="0.076"/>
    <n v="0.2775"/>
    <n v="12"/>
    <n v="51.37603503184715"/>
    <n v="1.18807081011147"/>
    <n v="3.09326544254246"/>
    <n v="1.68042447916667"/>
    <n v="1.4128409633758"/>
    <n v="16.95409156050956"/>
    <n v="4.11"/>
    <n v="0.33"/>
    <n v="4.28133625265393"/>
    <n v="0.33"/>
    <n v="4.28133625265393"/>
    <n v="1.2"/>
    <n v="4.932"/>
    <n v="0"/>
    <n v="0.04168765271385"/>
    <s v="DENTRO DA META"/>
    <x v="0"/>
    <n v="0.17133625265393"/>
    <n v="1.2"/>
    <n v="27.3425"/>
    <n v="20.16509375"/>
    <n v="51.3760350318471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62"/>
    <n v="12463773"/>
    <n v="7891000329207"/>
    <s v="BISCOITO BONO WAFER LIMAO 48X110G BR"/>
    <x v="9"/>
    <n v="470"/>
    <s v="BEBIDA LACTEA"/>
    <s v="1905.32.00"/>
    <s v="UN"/>
    <n v="48"/>
    <n v="0"/>
    <s v="PRODUTO"/>
    <s v="60.409.075/0207-73"/>
    <n v="2.27854166666667"/>
    <n v="0.5981171875"/>
    <m/>
    <m/>
    <m/>
    <m/>
    <n v="1.68042447916667"/>
    <n v="0.0102"/>
    <n v="0.0048"/>
    <n v="0.17"/>
    <n v="0.0165"/>
    <n v="0.076"/>
    <n v="0.2775"/>
    <n v="12"/>
    <n v="51.37603503184715"/>
    <n v="1.18807081011147"/>
    <n v="3.09326544254246"/>
    <n v="1.68042447916667"/>
    <n v="1.4128409633758"/>
    <n v="16.95409156050956"/>
    <n v="4.11"/>
    <n v="0.33"/>
    <n v="4.28133625265393"/>
    <n v="0.33"/>
    <n v="4.28133625265393"/>
    <n v="1.2"/>
    <n v="4.932"/>
    <n v="0"/>
    <n v="0.04168765271385"/>
    <s v="DENTRO DA META"/>
    <x v="0"/>
    <n v="0.17133625265393"/>
    <n v="1.2"/>
    <n v="27.3425"/>
    <n v="20.16509375"/>
    <n v="51.3760350318471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63"/>
    <n v="12409925"/>
    <n v="7891000285626"/>
    <s v="BISCOITO BONO WAFER MRG SENSACAO 48X110G BR"/>
    <x v="9"/>
    <n v="470"/>
    <s v="BEBIDA LACTEA"/>
    <s v="1905.32.00"/>
    <s v="UN"/>
    <n v="48"/>
    <n v="0"/>
    <s v="PRODUTO"/>
    <s v="60.409.075/0207-73"/>
    <n v="2.27854166666667"/>
    <n v="0.5981171875"/>
    <m/>
    <m/>
    <m/>
    <m/>
    <n v="1.68042447916667"/>
    <n v="0.0102"/>
    <n v="0.0048"/>
    <n v="0.17"/>
    <n v="0.0165"/>
    <n v="0.076"/>
    <n v="0.2775"/>
    <n v="12"/>
    <n v="51.37603503184715"/>
    <n v="1.18807081011147"/>
    <n v="3.09326544254246"/>
    <n v="1.68042447916667"/>
    <n v="1.4128409633758"/>
    <n v="16.95409156050956"/>
    <n v="4.11"/>
    <n v="0.33"/>
    <n v="4.28133625265393"/>
    <n v="0.33"/>
    <n v="4.28133625265393"/>
    <n v="1.2"/>
    <n v="4.932"/>
    <n v="0"/>
    <n v="0.04168765271385"/>
    <s v="DENTRO DA META"/>
    <x v="0"/>
    <n v="0.17133625265393"/>
    <n v="1.2"/>
    <n v="27.3425"/>
    <n v="20.16509375"/>
    <n v="51.3760350318471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64"/>
    <m/>
    <n v="7891000077948"/>
    <s v="BISCOITO CLASSIC WAFER 48X110G BR"/>
    <x v="9"/>
    <n v="470"/>
    <s v="BEBIDA LACTEA"/>
    <s v="1905.32.0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65"/>
    <n v="12463765"/>
    <n v="7891000329245"/>
    <s v="BISCOITO GALAK WAFER 48X110G BR"/>
    <x v="9"/>
    <n v="470"/>
    <s v="BEBIDA LACTEA"/>
    <s v="1905.32.00"/>
    <s v="UN"/>
    <n v="48"/>
    <n v="0"/>
    <s v="PRODUTO"/>
    <s v="60.409.075/0207-73"/>
    <n v="2.27854166666667"/>
    <n v="0.5981171875"/>
    <m/>
    <m/>
    <m/>
    <m/>
    <n v="1.68042447916667"/>
    <n v="0.0102"/>
    <n v="0.0048"/>
    <n v="0.17"/>
    <n v="0.0165"/>
    <n v="0.076"/>
    <n v="0.2775"/>
    <n v="12"/>
    <n v="51.37603503184715"/>
    <n v="1.18807081011147"/>
    <n v="3.09326544254246"/>
    <n v="1.68042447916667"/>
    <n v="1.4128409633758"/>
    <n v="16.95409156050956"/>
    <n v="4.11"/>
    <n v="0.33"/>
    <n v="4.28133625265393"/>
    <n v="0.33"/>
    <n v="4.28133625265393"/>
    <n v="1.2"/>
    <n v="4.932"/>
    <n v="0"/>
    <n v="0.04168765271385"/>
    <s v="DENTRO DA META"/>
    <x v="0"/>
    <n v="0.17133625265393"/>
    <n v="1.2"/>
    <n v="27.3425"/>
    <n v="20.16509375"/>
    <n v="51.3760350318471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66"/>
    <n v="12136359"/>
    <n v="7891000077962"/>
    <s v="BISCOITO NEGRESCO WAFER 48X110G BR"/>
    <x v="9"/>
    <n v="470"/>
    <s v="BEBIDA LACTEA"/>
    <s v="1905.32.00"/>
    <s v="UN"/>
    <n v="48"/>
    <n v="0"/>
    <s v="PRODUTO"/>
    <s v="60.409.075/0207-73"/>
    <n v="2.27854166666667"/>
    <n v="0.5981171875"/>
    <m/>
    <m/>
    <m/>
    <m/>
    <n v="1.68042447916667"/>
    <n v="0.0102"/>
    <n v="0.0048"/>
    <n v="0.17"/>
    <n v="0.0165"/>
    <n v="0.076"/>
    <n v="0.2775"/>
    <n v="12"/>
    <n v="51.37603503184715"/>
    <n v="1.18807081011147"/>
    <n v="3.09326544254246"/>
    <n v="1.68042447916667"/>
    <n v="1.4128409633758"/>
    <n v="16.95409156050956"/>
    <n v="4.11"/>
    <n v="0.33"/>
    <n v="4.28133625265393"/>
    <n v="0.33"/>
    <n v="4.28133625265393"/>
    <n v="1.2"/>
    <n v="4.932"/>
    <n v="0"/>
    <n v="0.04168765271385"/>
    <s v="DENTRO DA META"/>
    <x v="0"/>
    <n v="0.17133625265393"/>
    <n v="1.2"/>
    <n v="27.3425"/>
    <n v="20.16509375"/>
    <n v="51.3760350318471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67"/>
    <m/>
    <n v="7891000081211"/>
    <s v="BISCOITO PASSATEMPO MINI WFR MRG 16(28X20G) BR"/>
    <x v="9"/>
    <n v="470"/>
    <s v="BEBIDA LACTEA"/>
    <s v="1905.32.00"/>
    <s v="UN"/>
    <n v="4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68"/>
    <m/>
    <n v="7891000081242"/>
    <s v="BISCOITO PASSATEMPO MINI WFR CHOC 16(28X20G)BR"/>
    <x v="9"/>
    <n v="470"/>
    <s v="BEBIDA LACTEA"/>
    <s v="1905.32.00"/>
    <s v="UN"/>
    <n v="4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69"/>
    <n v="12476092"/>
    <n v="7891000337363"/>
    <s v="BISCOITO PASSATEMPO WAFER CHOC 48X110G BR"/>
    <x v="9"/>
    <n v="470"/>
    <s v="BEBIDA LACTEA"/>
    <s v="1905.32.00"/>
    <s v="UN"/>
    <n v="48"/>
    <n v="0"/>
    <s v="PRODUTO"/>
    <s v="60.409.075/0207-73"/>
    <n v="2.27854166666667"/>
    <n v="0.5981171875"/>
    <m/>
    <m/>
    <m/>
    <m/>
    <n v="1.68042447916667"/>
    <n v="0.0102"/>
    <n v="0.0048"/>
    <n v="0.17"/>
    <n v="0.0165"/>
    <n v="0.076"/>
    <n v="0.2775"/>
    <n v="12"/>
    <n v="51.37603503184715"/>
    <n v="1.18807081011147"/>
    <n v="3.09326544254246"/>
    <n v="1.68042447916667"/>
    <n v="1.4128409633758"/>
    <n v="16.95409156050956"/>
    <n v="4.11"/>
    <n v="0.33"/>
    <n v="4.28133625265393"/>
    <n v="0.33"/>
    <n v="4.28133625265393"/>
    <n v="1.2"/>
    <n v="4.932"/>
    <n v="0"/>
    <n v="0.04168765271385"/>
    <s v="DENTRO DA META"/>
    <x v="0"/>
    <n v="0.17133625265393"/>
    <n v="1.2"/>
    <n v="27.3425"/>
    <n v="20.16509375"/>
    <n v="51.3760350318471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70"/>
    <n v="12476093"/>
    <n v="7891000337400"/>
    <s v="BISCOITO PASSATEMPO WAFER MRG 48X110G BR"/>
    <x v="9"/>
    <n v="470"/>
    <s v="BEBIDA LACTEA"/>
    <s v="1905.32.00"/>
    <s v="UN"/>
    <n v="48"/>
    <n v="0"/>
    <s v="PRODUTO"/>
    <s v="60.409.075/0207-73"/>
    <n v="2.27854166666667"/>
    <n v="0.5981171875"/>
    <m/>
    <m/>
    <m/>
    <m/>
    <n v="1.68042447916667"/>
    <n v="0.0102"/>
    <n v="0.0048"/>
    <n v="0.17"/>
    <n v="0.0165"/>
    <n v="0.076"/>
    <n v="0.2775"/>
    <n v="12"/>
    <n v="51.37603503184715"/>
    <n v="1.18807081011147"/>
    <n v="3.09326544254246"/>
    <n v="1.68042447916667"/>
    <n v="1.4128409633758"/>
    <n v="16.95409156050956"/>
    <n v="4.11"/>
    <n v="0.33"/>
    <n v="4.28133625265393"/>
    <n v="0.33"/>
    <n v="4.28133625265393"/>
    <n v="1.2"/>
    <n v="4.932"/>
    <n v="0"/>
    <n v="0.04168765271385"/>
    <s v="DENTRO DA META"/>
    <x v="0"/>
    <n v="0.17133625265393"/>
    <n v="1.2"/>
    <n v="27.3425"/>
    <n v="20.16509375"/>
    <n v="51.3760350318471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71"/>
    <n v="12136357"/>
    <n v="7891000077924"/>
    <s v="BISCOITO PRESTIGIO WAFER 48X110G BR"/>
    <x v="9"/>
    <n v="470"/>
    <s v="BEBIDA LACTEA"/>
    <s v="1905.32.00"/>
    <s v="UN"/>
    <n v="48"/>
    <n v="0"/>
    <s v="PRODUTO"/>
    <s v="60.409.075/0207-73"/>
    <n v="2.27854166666667"/>
    <n v="0.5981171875"/>
    <m/>
    <m/>
    <m/>
    <m/>
    <n v="1.68042447916667"/>
    <n v="0.0102"/>
    <n v="0.0048"/>
    <n v="0.17"/>
    <n v="0.0165"/>
    <n v="0.076"/>
    <n v="0.2775"/>
    <n v="12"/>
    <n v="51.37603503184715"/>
    <n v="1.18807081011147"/>
    <n v="3.09326544254246"/>
    <n v="1.68042447916667"/>
    <n v="1.4128409633758"/>
    <n v="16.95409156050956"/>
    <n v="4.11"/>
    <n v="0.33"/>
    <n v="4.28133625265393"/>
    <n v="0.33"/>
    <n v="4.28133625265393"/>
    <n v="1.2"/>
    <n v="4.932"/>
    <n v="0"/>
    <n v="0.04168765271385"/>
    <s v="DENTRO DA META"/>
    <x v="0"/>
    <n v="0.17133625265393"/>
    <n v="1.2"/>
    <n v="27.3425"/>
    <n v="20.16509375"/>
    <n v="51.3760350318471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72"/>
    <n v="12250980"/>
    <n v="7891000104224"/>
    <s v="BISCOITO NESFIT MIX DE GERGELIM 36(6X21G) BR"/>
    <x v="10"/>
    <n v="470"/>
    <s v="BEBIDA LACTEA"/>
    <s v="1905.31.00"/>
    <s v="UN"/>
    <n v="216"/>
    <n v="0"/>
    <s v="PRODUTO"/>
    <s v="60.409.075/0207-73"/>
    <n v="2.20944444444444"/>
    <n v="0.57997916666667"/>
    <m/>
    <m/>
    <m/>
    <m/>
    <n v="1.62946527777778"/>
    <n v="0.0102"/>
    <n v="0.0048"/>
    <n v="0.17"/>
    <n v="0.0165"/>
    <n v="0.076"/>
    <n v="0.2775"/>
    <n v="12"/>
    <n v="49.81804670912953"/>
    <n v="1.15204233014862"/>
    <n v="2.99946156227884"/>
    <n v="1.62946527777778"/>
    <n v="1.36999628450106"/>
    <n v="16.43995541401275"/>
    <n v="4.15150389242746"/>
    <n v="0.33"/>
    <n v="4.15150389242746"/>
    <n v="0.33"/>
    <n v="4.15150389242746"/>
    <n v="1.2"/>
    <n v="4.98180467091295"/>
    <n v="0"/>
    <n v="0"/>
    <s v="DENTRO DA META"/>
    <x v="0"/>
    <n v="0"/>
    <n v="1.2"/>
    <n v="26.51333333333334"/>
    <n v="19.55358333333334"/>
    <n v="49.8180467091295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73"/>
    <n v="12250939"/>
    <n v="7891000068311"/>
    <s v="BISCOITO NESFIT MULTI CEREAIS 36(6X21G) BR"/>
    <x v="10"/>
    <n v="470"/>
    <s v="BEBIDA LACTEA"/>
    <s v="1905.31.00"/>
    <s v="UN"/>
    <n v="216"/>
    <n v="0"/>
    <s v="PRODUTO"/>
    <s v="60.409.075/0207-73"/>
    <n v="2.20944444444444"/>
    <n v="0.57997916666667"/>
    <m/>
    <m/>
    <m/>
    <m/>
    <n v="1.62946527777778"/>
    <n v="0.0102"/>
    <n v="0.0048"/>
    <n v="0.17"/>
    <n v="0.0165"/>
    <n v="0.076"/>
    <n v="0.2775"/>
    <n v="12"/>
    <n v="49.81804670912953"/>
    <n v="1.15204233014862"/>
    <n v="2.99946156227884"/>
    <n v="1.62946527777778"/>
    <n v="1.36999628450106"/>
    <n v="16.43995541401275"/>
    <n v="4.15150389242746"/>
    <n v="0.33"/>
    <n v="4.15150389242746"/>
    <n v="0.33"/>
    <n v="4.15150389242746"/>
    <n v="1.2"/>
    <n v="4.98180467091295"/>
    <n v="0"/>
    <n v="0"/>
    <s v="DENTRO DA META"/>
    <x v="0"/>
    <n v="0"/>
    <n v="1.2"/>
    <n v="26.51333333333334"/>
    <n v="19.55358333333334"/>
    <n v="49.8180467091295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74"/>
    <n v="12203160"/>
    <n v="7891000060407"/>
    <s v="BISCOITO NESFIT SALGADO INTEGRAL 50X170G BR"/>
    <x v="10"/>
    <n v="470"/>
    <s v="BEBIDA LACTEA"/>
    <s v="1905.31.00"/>
    <s v="UN"/>
    <n v="50"/>
    <n v="0"/>
    <s v="PRODUTO"/>
    <s v="60.409.075/0207-73"/>
    <n v="2.0932"/>
    <n v="0.549465"/>
    <m/>
    <m/>
    <m/>
    <m/>
    <n v="1.543735"/>
    <n v="0.0102"/>
    <n v="0.0048"/>
    <n v="0.17"/>
    <n v="0.0165"/>
    <n v="0.076"/>
    <n v="0.2775"/>
    <n v="12"/>
    <n v="47.19699363057325"/>
    <n v="1.09143047770701"/>
    <n v="2.84165232484076"/>
    <n v="1.543735"/>
    <n v="1.29791732484076"/>
    <n v="15.57500789808918"/>
    <n v="3.11"/>
    <n v="0.33"/>
    <n v="3.93308280254777"/>
    <n v="0.33"/>
    <n v="3.93308280254777"/>
    <n v="1.3"/>
    <n v="4.043"/>
    <n v="0"/>
    <n v="0.26465684969382"/>
    <s v="DENTRO DA META"/>
    <x v="0"/>
    <n v="0.82308280254777"/>
    <n v="1.3"/>
    <n v="25.1184"/>
    <n v="18.52482"/>
    <n v="47.1969936305732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75"/>
    <n v="12250938"/>
    <n v="7891000068298"/>
    <s v="BISCOITO NESFIT INTEGRAL 36(6X21G) BR"/>
    <x v="10"/>
    <n v="470"/>
    <s v="BEBIDA LACTEA"/>
    <s v="1905.31.00"/>
    <s v="UN"/>
    <n v="216"/>
    <n v="0"/>
    <s v="PRODUTO"/>
    <s v="60.409.075/0207-73"/>
    <n v="2.20944444444444"/>
    <n v="0.57997916666667"/>
    <m/>
    <m/>
    <m/>
    <m/>
    <n v="1.62946527777778"/>
    <n v="0.0102"/>
    <n v="0.0048"/>
    <n v="0.17"/>
    <n v="0.0165"/>
    <n v="0.076"/>
    <n v="0.2775"/>
    <n v="12"/>
    <n v="49.81804670912953"/>
    <n v="1.15204233014862"/>
    <n v="2.99946156227884"/>
    <n v="1.62946527777778"/>
    <n v="1.36999628450106"/>
    <n v="16.43995541401275"/>
    <n v="4.15150389242746"/>
    <n v="0.33"/>
    <n v="4.15150389242746"/>
    <n v="0.33"/>
    <n v="4.15150389242746"/>
    <n v="1.2"/>
    <n v="4.98180467091295"/>
    <n v="0"/>
    <n v="0"/>
    <s v="DENTRO DA META"/>
    <x v="0"/>
    <n v="0"/>
    <n v="1.2"/>
    <n v="26.51333333333334"/>
    <n v="19.55358333333334"/>
    <n v="49.8180467091295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76"/>
    <m/>
    <n v="7891000060421"/>
    <s v="BISCOITO NESFIT SALGADO INTEGRAL GERGELIM 50X170G BR"/>
    <x v="10"/>
    <n v="470"/>
    <s v="BEBIDA LACTEA"/>
    <s v="1905.31.00"/>
    <s v="UN"/>
    <n v="5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77"/>
    <n v="12439508"/>
    <n v="7891000304839"/>
    <s v="BISCOITO NESFIT BANANA AVEIA E CANELA 48X160G BR"/>
    <x v="10"/>
    <n v="470"/>
    <s v="BEBIDA LACTEA"/>
    <s v="1905.31.00"/>
    <s v="UN"/>
    <n v="48"/>
    <n v="0"/>
    <s v="PRODUTO"/>
    <s v="60.409.075/0207-73"/>
    <n v="2.43"/>
    <n v="0.637875"/>
    <m/>
    <m/>
    <m/>
    <m/>
    <n v="1.792125"/>
    <n v="0.0102"/>
    <n v="0.0048"/>
    <n v="0.17"/>
    <n v="0.0165"/>
    <n v="0.076"/>
    <n v="0.2775"/>
    <n v="12"/>
    <n v="54.79108280254778"/>
    <n v="1.26704378980892"/>
    <n v="3.29887977707006"/>
    <n v="1.792125"/>
    <n v="1.50675477707006"/>
    <n v="18.08105732484077"/>
    <n v="3.9"/>
    <n v="0.33"/>
    <n v="4.56592356687898"/>
    <n v="0.33"/>
    <n v="4.56592356687898"/>
    <n v="1.2"/>
    <n v="4.68"/>
    <n v="0"/>
    <n v="0.17074963253307"/>
    <s v="DENTRO DA META"/>
    <x v="0"/>
    <n v="0.66592356687898"/>
    <n v="1.2"/>
    <n v="29.16"/>
    <n v="21.5055"/>
    <n v="54.7910828025477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78"/>
    <n v="12439444"/>
    <n v="7891000304754"/>
    <s v="BISCOITO NESFIT LARANJA E CENOURA 48X160G BR"/>
    <x v="10"/>
    <n v="470"/>
    <s v="BEBIDA LACTEA"/>
    <s v="1905.31.00"/>
    <s v="UN"/>
    <n v="48"/>
    <n v="0"/>
    <s v="PRODUTO"/>
    <s v="60.409.075/0207-73"/>
    <n v="2.43"/>
    <n v="0.637875"/>
    <m/>
    <m/>
    <m/>
    <m/>
    <n v="1.792125"/>
    <n v="0.0102"/>
    <n v="0.0048"/>
    <n v="0.17"/>
    <n v="0.0165"/>
    <n v="0.076"/>
    <n v="0.2775"/>
    <n v="12"/>
    <n v="54.79108280254778"/>
    <n v="1.26704378980892"/>
    <n v="3.29887977707006"/>
    <n v="1.792125"/>
    <n v="1.50675477707006"/>
    <n v="18.08105732484077"/>
    <n v="3.9"/>
    <n v="0.33"/>
    <n v="4.56592356687898"/>
    <n v="0.33"/>
    <n v="4.56592356687898"/>
    <n v="1.2"/>
    <n v="4.68"/>
    <n v="0"/>
    <n v="0.17074963253307"/>
    <s v="DENTRO DA META"/>
    <x v="0"/>
    <n v="0.66592356687898"/>
    <n v="1.2"/>
    <n v="29.16"/>
    <n v="21.5055"/>
    <n v="54.7910828025477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79"/>
    <n v="12439452"/>
    <n v="7891000304631"/>
    <s v="BISCOITO NESFIT AVEIA E MEL 48X160G BR"/>
    <x v="10"/>
    <n v="470"/>
    <s v="BEBIDA LACTEA"/>
    <s v="1905.31.00"/>
    <s v="UN"/>
    <n v="48"/>
    <n v="0"/>
    <s v="PRODUTO"/>
    <s v="60.409.075/0207-73"/>
    <n v="2.43"/>
    <n v="0.637875"/>
    <m/>
    <m/>
    <m/>
    <m/>
    <n v="1.792125"/>
    <n v="0.0102"/>
    <n v="0.0048"/>
    <n v="0.17"/>
    <n v="0.0165"/>
    <n v="0.076"/>
    <n v="0.2775"/>
    <n v="12"/>
    <n v="54.79108280254778"/>
    <n v="1.26704378980892"/>
    <n v="3.29887977707006"/>
    <n v="1.792125"/>
    <n v="1.50675477707006"/>
    <n v="18.08105732484077"/>
    <n v="3.9"/>
    <n v="0.33"/>
    <n v="4.56592356687898"/>
    <n v="0.33"/>
    <n v="4.56592356687898"/>
    <n v="1.2"/>
    <n v="4.68"/>
    <n v="0"/>
    <n v="0.17074963253307"/>
    <s v="DENTRO DA META"/>
    <x v="0"/>
    <n v="0.66592356687898"/>
    <n v="1.2"/>
    <n v="29.16"/>
    <n v="21.5055"/>
    <n v="54.7910828025477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80"/>
    <n v="12439442"/>
    <n v="7891000304556"/>
    <s v="BISCOITO NESFIT CACAU E CEREAIS 48X160G BR"/>
    <x v="10"/>
    <n v="470"/>
    <s v="BEBIDA LACTEA"/>
    <s v="1905.31.00"/>
    <s v="UN"/>
    <n v="48"/>
    <n v="0"/>
    <s v="PRODUTO"/>
    <s v="60.409.075/0207-73"/>
    <n v="2.13770833333333"/>
    <n v="0.5611484375"/>
    <m/>
    <m/>
    <m/>
    <m/>
    <n v="1.57655989583333"/>
    <n v="0.0102"/>
    <n v="0.0048"/>
    <n v="0.17"/>
    <n v="0.0165"/>
    <n v="0.076"/>
    <n v="0.2775"/>
    <n v="12"/>
    <n v="48.20055732484077"/>
    <n v="1.11463788813694"/>
    <n v="2.90207522226645"/>
    <n v="1.57655989583333"/>
    <n v="1.32551532643312"/>
    <n v="15.90618391719746"/>
    <n v="3.9"/>
    <n v="0.33"/>
    <n v="4.0167131104034"/>
    <n v="0.33"/>
    <n v="4.0167131104034"/>
    <n v="1.2"/>
    <n v="4.68"/>
    <n v="0"/>
    <n v="0.02992643856497"/>
    <s v="DENTRO DA META"/>
    <x v="0"/>
    <n v="0.1167131104034"/>
    <n v="1.2"/>
    <n v="25.6525"/>
    <n v="18.91871875"/>
    <n v="48.2005573248407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81"/>
    <n v="12439496"/>
    <n v="7891000304792"/>
    <s v="BISCOITO NESFIT COCO 48X160G BR"/>
    <x v="10"/>
    <n v="470"/>
    <s v="BEBIDA LACTEA"/>
    <s v="1905.31.00"/>
    <s v="UN"/>
    <n v="48"/>
    <n v="0"/>
    <s v="PRODUTO"/>
    <s v="60.409.075/0207-73"/>
    <n v="2.43"/>
    <n v="0.637875"/>
    <m/>
    <m/>
    <m/>
    <m/>
    <n v="1.792125"/>
    <n v="0.0102"/>
    <n v="0.0048"/>
    <n v="0.17"/>
    <n v="0.0165"/>
    <n v="0.076"/>
    <n v="0.2775"/>
    <n v="12"/>
    <n v="54.79108280254778"/>
    <n v="1.26704378980892"/>
    <n v="3.29887977707006"/>
    <n v="1.792125"/>
    <n v="1.50675477707006"/>
    <n v="18.08105732484077"/>
    <n v="3.9"/>
    <n v="0.33"/>
    <n v="4.56592356687898"/>
    <n v="0.33"/>
    <n v="4.56592356687898"/>
    <n v="1.2"/>
    <n v="4.68"/>
    <n v="0"/>
    <n v="0.17074963253307"/>
    <s v="DENTRO DA META"/>
    <x v="0"/>
    <n v="0.66592356687898"/>
    <n v="1.2"/>
    <n v="29.16"/>
    <n v="21.5055"/>
    <n v="54.7910828025477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82"/>
    <n v="12439443"/>
    <n v="7891000304679"/>
    <s v="BISCOITO NESFIT LEITE E MEL 48X160G BR"/>
    <x v="10"/>
    <n v="470"/>
    <s v="BEBIDA LACTEA"/>
    <s v="1905.31.00"/>
    <s v="UN"/>
    <n v="48"/>
    <n v="0"/>
    <s v="PRODUTO"/>
    <s v="60.409.075/0207-73"/>
    <n v="2.43"/>
    <n v="0.637875"/>
    <m/>
    <m/>
    <m/>
    <m/>
    <n v="1.792125"/>
    <n v="0.0102"/>
    <n v="0.0048"/>
    <n v="0.17"/>
    <n v="0.0165"/>
    <n v="0.076"/>
    <n v="0.2775"/>
    <n v="12"/>
    <n v="54.79108280254778"/>
    <n v="1.26704378980892"/>
    <n v="3.29887977707006"/>
    <n v="1.792125"/>
    <n v="1.50675477707006"/>
    <n v="18.08105732484077"/>
    <n v="3.9"/>
    <n v="0.33"/>
    <n v="4.56592356687898"/>
    <n v="0.33"/>
    <n v="4.56592356687898"/>
    <n v="1.2"/>
    <n v="4.68"/>
    <n v="0"/>
    <n v="0.17074963253307"/>
    <s v="DENTRO DA META"/>
    <x v="0"/>
    <n v="0.66592356687898"/>
    <n v="1.2"/>
    <n v="29.16"/>
    <n v="21.5055"/>
    <n v="54.7910828025477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83"/>
    <n v="12439453"/>
    <n v="7891000304716"/>
    <s v="BISCOITO NESFIT LIMAO E CEREAIS 48X160G BR"/>
    <x v="10"/>
    <n v="470"/>
    <s v="BEBIDA LACTEA"/>
    <s v="1905.31.00"/>
    <s v="UN"/>
    <n v="48"/>
    <n v="0"/>
    <s v="PRODUTO"/>
    <s v="60.409.075/0207-73"/>
    <n v="2.43"/>
    <n v="0.637875"/>
    <m/>
    <m/>
    <m/>
    <m/>
    <n v="1.792125"/>
    <n v="0.0102"/>
    <n v="0.0048"/>
    <n v="0.17"/>
    <n v="0.0165"/>
    <n v="0.076"/>
    <n v="0.2775"/>
    <n v="12"/>
    <n v="54.79108280254778"/>
    <n v="1.26704378980892"/>
    <n v="3.29887977707006"/>
    <n v="1.792125"/>
    <n v="1.50675477707006"/>
    <n v="18.08105732484077"/>
    <n v="3.9"/>
    <n v="0.33"/>
    <n v="4.56592356687898"/>
    <n v="0.33"/>
    <n v="4.56592356687898"/>
    <n v="1.2"/>
    <n v="4.68"/>
    <n v="0"/>
    <n v="0.17074963253307"/>
    <s v="DENTRO DA META"/>
    <x v="0"/>
    <n v="0.66592356687898"/>
    <n v="1.2"/>
    <n v="29.16"/>
    <n v="21.5055"/>
    <n v="54.7910828025477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84"/>
    <n v="12439451"/>
    <n v="7891000304594"/>
    <s v="BISCOITO NESFIT MRG E CEREAIS 48X160G BR"/>
    <x v="10"/>
    <n v="470"/>
    <s v="BEBIDA LACTEA"/>
    <s v="1905.31.00"/>
    <s v="UN"/>
    <n v="48"/>
    <n v="0"/>
    <s v="PRODUTO"/>
    <s v="60.409.075/0207-73"/>
    <n v="2.43"/>
    <n v="0.637875"/>
    <m/>
    <m/>
    <m/>
    <m/>
    <n v="1.792125"/>
    <n v="0.0102"/>
    <n v="0.0048"/>
    <n v="0.17"/>
    <n v="0.0165"/>
    <n v="0.076"/>
    <n v="0.2775"/>
    <n v="12"/>
    <n v="54.79108280254778"/>
    <n v="1.26704378980892"/>
    <n v="3.29887977707006"/>
    <n v="1.792125"/>
    <n v="1.50675477707006"/>
    <n v="18.08105732484077"/>
    <n v="3.9"/>
    <n v="0.33"/>
    <n v="4.56592356687898"/>
    <n v="0.33"/>
    <n v="4.56592356687898"/>
    <n v="1.2"/>
    <n v="4.68"/>
    <n v="0"/>
    <n v="0.17074963253307"/>
    <s v="DENTRO DA META"/>
    <x v="0"/>
    <n v="0.66592356687898"/>
    <n v="1.2"/>
    <n v="29.16"/>
    <n v="21.5055"/>
    <n v="54.7910828025477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85"/>
    <n v="12420220"/>
    <n v="7891000289709"/>
    <s v="BISCOITO NESFIT DELICE CACAU E AVELA 45X140G BR"/>
    <x v="10"/>
    <n v="470"/>
    <s v="BEBIDA LACTEA"/>
    <s v="1905.31.00"/>
    <s v="UN"/>
    <n v="45"/>
    <n v="0"/>
    <s v="PRODUTO"/>
    <s v="60.409.075/0207-73"/>
    <n v="2.13666666666667"/>
    <n v="0.560875"/>
    <m/>
    <m/>
    <m/>
    <m/>
    <n v="1.57579166666667"/>
    <n v="0.0102"/>
    <n v="0.0048"/>
    <n v="0.17"/>
    <n v="0.0165"/>
    <n v="0.076"/>
    <n v="0.2775"/>
    <n v="12"/>
    <n v="48.17707006369429"/>
    <n v="1.11409474522293"/>
    <n v="2.90066109341826"/>
    <n v="1.57579166666667"/>
    <n v="1.32486942675159"/>
    <n v="15.89843312101912"/>
    <n v="3.7"/>
    <n v="0.33"/>
    <n v="4.01475583864119"/>
    <n v="0.33"/>
    <n v="4.01475583864119"/>
    <n v="1.2"/>
    <n v="4.44"/>
    <n v="0"/>
    <n v="0.0850691455787"/>
    <s v="DENTRO DA META"/>
    <x v="0"/>
    <n v="0.31475583864119"/>
    <n v="1.2"/>
    <n v="25.64"/>
    <n v="18.9095"/>
    <n v="48.1770700636942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86"/>
    <n v="12454880"/>
    <n v="7891000321041"/>
    <s v="BISCOITO NESFIT DELICE FRUTVER 45X140G BR"/>
    <x v="10"/>
    <n v="470"/>
    <s v="BEBIDA LACTEA"/>
    <s v="1905.31.00"/>
    <s v="UN"/>
    <n v="45"/>
    <n v="0"/>
    <s v="PRODUTO"/>
    <s v="60.409.075/0207-73"/>
    <n v="2.42888888888889"/>
    <n v="0.63758333333333"/>
    <m/>
    <m/>
    <m/>
    <m/>
    <n v="1.79130555555556"/>
    <n v="0.0102"/>
    <n v="0.0048"/>
    <n v="0.17"/>
    <n v="0.0165"/>
    <n v="0.076"/>
    <n v="0.2775"/>
    <n v="12"/>
    <n v="54.76602972399152"/>
    <n v="1.2664644373673"/>
    <n v="3.29737137296532"/>
    <n v="1.79130555555556"/>
    <n v="1.50606581740977"/>
    <n v="18.07278980891721"/>
    <n v="3.7"/>
    <n v="0.33"/>
    <n v="4.56383581033263"/>
    <n v="0.33"/>
    <n v="4.56383581033263"/>
    <n v="1.3"/>
    <n v="4.81"/>
    <n v="0"/>
    <n v="0.23346913792774"/>
    <s v="DENTRO DA META"/>
    <x v="0"/>
    <n v="0.86383581033263"/>
    <n v="1.3"/>
    <n v="29.14666666666667"/>
    <n v="21.49566666666666"/>
    <n v="54.7660297239915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87"/>
    <n v="12420221"/>
    <n v="7891000289747"/>
    <s v="BISCOITO NESFIT DELICE MACA E CANELA 45X140G BR"/>
    <x v="10"/>
    <n v="470"/>
    <s v="BEBIDA LACTEA"/>
    <s v="1905.31.00"/>
    <s v="UN"/>
    <n v="45"/>
    <n v="0"/>
    <s v="PRODUTO"/>
    <s v="60.409.075/0207-73"/>
    <n v="2.42888888888889"/>
    <n v="0.63758333333333"/>
    <m/>
    <m/>
    <m/>
    <m/>
    <n v="1.79130555555556"/>
    <n v="0.0102"/>
    <n v="0.0048"/>
    <n v="0.17"/>
    <n v="0.0165"/>
    <n v="0.076"/>
    <n v="0.2775"/>
    <n v="12"/>
    <n v="54.76602972399152"/>
    <n v="1.2664644373673"/>
    <n v="3.29737137296532"/>
    <n v="1.79130555555556"/>
    <n v="1.50606581740977"/>
    <n v="18.07278980891721"/>
    <n v="3.8"/>
    <n v="0.33"/>
    <n v="4.56383581033263"/>
    <n v="0.33"/>
    <n v="4.56383581033263"/>
    <n v="1.3"/>
    <n v="4.94"/>
    <n v="0"/>
    <n v="0.20100942377174"/>
    <s v="DENTRO DA META"/>
    <x v="0"/>
    <n v="0.76383581033263"/>
    <n v="1.3"/>
    <n v="29.14666666666667"/>
    <n v="21.49566666666666"/>
    <n v="54.7660297239915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88"/>
    <n v="12379785"/>
    <n v="7891000259351"/>
    <s v="BISCOITO PASSATEMPO RECH CHOC MRG 70X130G BR"/>
    <x v="9"/>
    <n v="470"/>
    <s v="BEBIDA LACTEA"/>
    <s v="1905.31.00"/>
    <s v="UN"/>
    <n v="70"/>
    <n v="0"/>
    <s v="PRODUTO"/>
    <s v="60.409.075/0207-73"/>
    <n v="1.53342857142857"/>
    <n v="0.402525"/>
    <m/>
    <m/>
    <m/>
    <m/>
    <n v="1.13090357142857"/>
    <n v="0.0102"/>
    <n v="0.0048"/>
    <n v="0.17"/>
    <n v="0.0165"/>
    <n v="0.076"/>
    <n v="0.2775"/>
    <n v="12"/>
    <n v="34.57539581437672"/>
    <n v="0.79955602820746"/>
    <n v="2.08172695632393"/>
    <n v="1.13090357142857"/>
    <n v="0.95082338489536"/>
    <n v="11.40988061874432"/>
    <n v="2.56"/>
    <n v="0.33"/>
    <n v="2.88128298453139"/>
    <n v="0.33"/>
    <n v="2.88128298453139"/>
    <n v="1.2"/>
    <n v="3.072"/>
    <n v="0"/>
    <n v="0.12550116583258"/>
    <s v="DENTRO DA META"/>
    <x v="0"/>
    <n v="0.32128298453139"/>
    <n v="1.2"/>
    <n v="18.40114285714286"/>
    <n v="13.57084285714286"/>
    <n v="34.5753958143767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89"/>
    <n v="12379776"/>
    <n v="7891000259405"/>
    <s v="BISCOITO PASSATEMPO RECH CHOC CHOC 70X130G BR"/>
    <x v="9"/>
    <n v="470"/>
    <s v="BEBIDA LACTEA"/>
    <s v="1905.31.00"/>
    <s v="UN"/>
    <n v="70"/>
    <n v="0"/>
    <s v="PRODUTO"/>
    <s v="60.409.075/0207-73"/>
    <n v="1.53342857142857"/>
    <n v="0.402525"/>
    <m/>
    <m/>
    <m/>
    <m/>
    <n v="1.13090357142857"/>
    <n v="0.0102"/>
    <n v="0.0048"/>
    <n v="0.17"/>
    <n v="0.0165"/>
    <n v="0.076"/>
    <n v="0.2775"/>
    <n v="12"/>
    <n v="34.57539581437672"/>
    <n v="0.79955602820746"/>
    <n v="2.08172695632393"/>
    <n v="1.13090357142857"/>
    <n v="0.95082338489536"/>
    <n v="11.40988061874432"/>
    <n v="2.56"/>
    <n v="0.33"/>
    <n v="2.88128298453139"/>
    <n v="0.33"/>
    <n v="2.88128298453139"/>
    <n v="1.2"/>
    <n v="3.072"/>
    <n v="0"/>
    <n v="0.12550116583258"/>
    <s v="DENTRO DA META"/>
    <x v="0"/>
    <n v="0.32128298453139"/>
    <n v="1.2"/>
    <n v="18.40114285714286"/>
    <n v="13.57084285714286"/>
    <n v="34.5753958143767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90"/>
    <n v="12325231"/>
    <n v="7891000241356"/>
    <s v="BISCOITO PASSATEMPO RECHEADO CHOC 70X130G BR"/>
    <x v="9"/>
    <n v="470"/>
    <s v="BEBIDA LACTEA"/>
    <s v="1905.31.00"/>
    <s v="UN"/>
    <n v="70"/>
    <n v="0"/>
    <s v="PRODUTO"/>
    <s v="60.409.075/0207-73"/>
    <n v="1.53342857142857"/>
    <n v="0.402525"/>
    <m/>
    <m/>
    <m/>
    <m/>
    <n v="1.13090357142857"/>
    <n v="0.0102"/>
    <n v="0.0048"/>
    <n v="0.17"/>
    <n v="0.0165"/>
    <n v="0.076"/>
    <n v="0.2775"/>
    <n v="12"/>
    <n v="34.57539581437672"/>
    <n v="0.79955602820746"/>
    <n v="2.08172695632393"/>
    <n v="1.13090357142857"/>
    <n v="0.95082338489536"/>
    <n v="11.40988061874432"/>
    <n v="2.56"/>
    <n v="0.33"/>
    <n v="2.88128298453139"/>
    <n v="0.33"/>
    <n v="2.88128298453139"/>
    <n v="1.2"/>
    <n v="3.072"/>
    <n v="0"/>
    <n v="0.12550116583258"/>
    <s v="DENTRO DA META"/>
    <x v="0"/>
    <n v="0.32128298453139"/>
    <n v="1.2"/>
    <n v="18.40114285714286"/>
    <n v="13.57084285714286"/>
    <n v="34.5753958143767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91"/>
    <n v="12351454"/>
    <n v="7891000251652"/>
    <s v="BISCOITO PASSATEMPO RECHEADO DDL 70X130G BR"/>
    <x v="9"/>
    <n v="470"/>
    <s v="BEBIDA LACTEA"/>
    <s v="1905.31.00"/>
    <s v="UN"/>
    <n v="70"/>
    <n v="0"/>
    <s v="PRODUTO"/>
    <s v="60.409.075/0207-73"/>
    <n v="1.53342857142857"/>
    <n v="0.402525"/>
    <m/>
    <m/>
    <m/>
    <m/>
    <n v="1.13090357142857"/>
    <n v="0.0102"/>
    <n v="0.0048"/>
    <n v="0.17"/>
    <n v="0.0165"/>
    <n v="0.076"/>
    <n v="0.2775"/>
    <n v="12"/>
    <n v="34.57539581437672"/>
    <n v="0.79955602820746"/>
    <n v="2.08172695632393"/>
    <n v="1.13090357142857"/>
    <n v="0.95082338489536"/>
    <n v="11.40988061874432"/>
    <n v="2.56"/>
    <n v="0.33"/>
    <n v="2.88128298453139"/>
    <n v="0.33"/>
    <n v="2.88128298453139"/>
    <n v="1.2"/>
    <n v="3.072"/>
    <n v="0"/>
    <n v="0.12550116583258"/>
    <s v="DENTRO DA META"/>
    <x v="0"/>
    <n v="0.32128298453139"/>
    <n v="1.2"/>
    <n v="18.40114285714286"/>
    <n v="13.57084285714286"/>
    <n v="34.5753958143767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92"/>
    <n v="12325232"/>
    <n v="7891000241370"/>
    <s v="BISCOITO PASSATEMPO RECHEADO LEITE 70X130G BR"/>
    <x v="9"/>
    <n v="470"/>
    <s v="BEBIDA LACTEA"/>
    <s v="1905.31.00"/>
    <s v="UN"/>
    <n v="70"/>
    <n v="0"/>
    <s v="PRODUTO"/>
    <s v="60.409.075/0207-73"/>
    <n v="1.53342857142857"/>
    <n v="0.402525"/>
    <m/>
    <m/>
    <m/>
    <m/>
    <n v="1.13090357142857"/>
    <n v="0.0102"/>
    <n v="0.0048"/>
    <n v="0.17"/>
    <n v="0.0165"/>
    <n v="0.076"/>
    <n v="0.2775"/>
    <n v="12"/>
    <n v="34.57539581437672"/>
    <n v="0.79955602820746"/>
    <n v="2.08172695632393"/>
    <n v="1.13090357142857"/>
    <n v="0.95082338489536"/>
    <n v="11.40988061874432"/>
    <n v="2.56"/>
    <n v="0.33"/>
    <n v="2.88128298453139"/>
    <n v="0.33"/>
    <n v="2.88128298453139"/>
    <n v="1.2"/>
    <n v="3.072"/>
    <n v="0"/>
    <n v="0.12550116583258"/>
    <s v="DENTRO DA META"/>
    <x v="0"/>
    <n v="0.32128298453139"/>
    <n v="1.2"/>
    <n v="18.40114285714286"/>
    <n v="13.57084285714286"/>
    <n v="34.5753958143767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93"/>
    <n v="12325104"/>
    <n v="7891000241295"/>
    <s v="BISCOITO PASSATEMPO RECHEADO MRG 70X130G BR"/>
    <x v="9"/>
    <n v="470"/>
    <s v="BEBIDA LACTEA"/>
    <s v="1905.31.00"/>
    <s v="UN"/>
    <n v="70"/>
    <n v="0"/>
    <s v="PRODUTO"/>
    <s v="60.409.075/0207-73"/>
    <n v="1.53342857142857"/>
    <n v="0.402525"/>
    <m/>
    <m/>
    <m/>
    <m/>
    <n v="1.13090357142857"/>
    <n v="0.0102"/>
    <n v="0.0048"/>
    <n v="0.17"/>
    <n v="0.0165"/>
    <n v="0.076"/>
    <n v="0.2775"/>
    <n v="12"/>
    <n v="34.57539581437672"/>
    <n v="0.79955602820746"/>
    <n v="2.08172695632393"/>
    <n v="1.13090357142857"/>
    <n v="0.95082338489536"/>
    <n v="11.40988061874432"/>
    <n v="2.56"/>
    <n v="0.33"/>
    <n v="2.88128298453139"/>
    <n v="0.33"/>
    <n v="2.88128298453139"/>
    <n v="1.2"/>
    <n v="3.072"/>
    <n v="0"/>
    <n v="0.12550116583258"/>
    <s v="DENTRO DA META"/>
    <x v="0"/>
    <n v="0.32128298453139"/>
    <n v="1.2"/>
    <n v="18.40114285714286"/>
    <n v="13.57084285714286"/>
    <n v="34.5753958143767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94"/>
    <m/>
    <n v="7891000318614"/>
    <s v="BISCOITO PASSATEMPO RECH CHOC BATON 28X96G BR"/>
    <x v="9"/>
    <n v="470"/>
    <s v="BEBIDA LACTEA"/>
    <s v="1905.31.00"/>
    <s v="UN"/>
    <n v="2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895"/>
    <n v="12452530"/>
    <n v="7891000318652"/>
    <s v="BISCOITO PASSATEMPO RECH CHOC CHOC GALAK 28X96G BR"/>
    <x v="9"/>
    <n v="470"/>
    <s v="BEBIDA LACTEA"/>
    <s v="1905.31.00"/>
    <s v="UN"/>
    <n v="28"/>
    <n v="0"/>
    <s v="PRODUTO"/>
    <s v="60.409.075/0207-73"/>
    <n v="1.5575"/>
    <n v="0.40884375"/>
    <m/>
    <m/>
    <m/>
    <m/>
    <n v="1.14865625"/>
    <n v="0.0102"/>
    <n v="0.0048"/>
    <n v="0.17"/>
    <n v="0.0165"/>
    <n v="0.076"/>
    <n v="0.2775"/>
    <n v="12"/>
    <n v="35.11815286624205"/>
    <n v="0.81210728503185"/>
    <n v="2.11440545382166"/>
    <n v="1.14865625"/>
    <n v="0.96574920382166"/>
    <n v="11.58899044585988"/>
    <n v="2.77"/>
    <n v="0.33"/>
    <n v="2.9265127388535"/>
    <n v="0.33"/>
    <n v="2.9265127388535"/>
    <n v="1.2"/>
    <n v="3.324"/>
    <n v="0"/>
    <n v="0.05650279380993"/>
    <s v="DENTRO DA META"/>
    <x v="0"/>
    <n v="0.1565127388535"/>
    <n v="1.2"/>
    <n v="18.69"/>
    <n v="13.783875"/>
    <n v="35.1181528662420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96"/>
    <n v="12045051"/>
    <n v="7891000051436"/>
    <s v="BISCOITO PASSATEMPO LEITE 54X150G BR"/>
    <x v="9"/>
    <n v="470"/>
    <s v="BEBIDA LACTEA"/>
    <s v="1905.31.00"/>
    <s v="UN"/>
    <n v="54"/>
    <n v="0"/>
    <s v="PRODUTO"/>
    <s v="60.409.075/0207-73"/>
    <n v="1.91703703703704"/>
    <n v="0.50322222222222"/>
    <m/>
    <m/>
    <m/>
    <m/>
    <n v="1.41381481481481"/>
    <n v="0.0102"/>
    <n v="0.0048"/>
    <n v="0.17"/>
    <n v="0.0165"/>
    <n v="0.076"/>
    <n v="0.2775"/>
    <n v="12"/>
    <n v="43.22491153573957"/>
    <n v="0.99957607926398"/>
    <n v="2.60249988204765"/>
    <n v="1.41381481481481"/>
    <n v="1.18868506723284"/>
    <n v="14.26422080679406"/>
    <n v="3.08"/>
    <n v="0.33"/>
    <n v="3.60207596131163"/>
    <n v="0.33"/>
    <n v="3.60207596131163"/>
    <n v="1.2"/>
    <n v="3.696"/>
    <n v="0"/>
    <n v="0.16950518224404"/>
    <s v="DENTRO DA META"/>
    <x v="0"/>
    <n v="0.52207596131163"/>
    <n v="1.2"/>
    <n v="23.00444444444444"/>
    <n v="16.96577777777777"/>
    <n v="43.2249115357395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97"/>
    <n v="12407266"/>
    <n v="7891000284032"/>
    <s v="BISCOITO PASSATEMPO CHOCOMIX SECO E DOCE 54X150G BR"/>
    <x v="9"/>
    <n v="470"/>
    <s v="BEBIDA LACTEA"/>
    <s v="1905.31.00"/>
    <s v="UN"/>
    <n v="54"/>
    <n v="0"/>
    <s v="PRODUTO"/>
    <s v="60.409.075/0207-73"/>
    <n v="2.02592592592593"/>
    <n v="0.53180555555556"/>
    <m/>
    <m/>
    <m/>
    <m/>
    <n v="1.49412037037037"/>
    <n v="0.0102"/>
    <n v="0.0048"/>
    <n v="0.17"/>
    <n v="0.0165"/>
    <n v="0.076"/>
    <n v="0.2775"/>
    <n v="12"/>
    <n v="45.68011323425338"/>
    <n v="1.05635261854211"/>
    <n v="2.75032348431234"/>
    <n v="1.49412037037037"/>
    <n v="1.25620311394197"/>
    <n v="15.07443736730362"/>
    <n v="1.99"/>
    <n v="0.33"/>
    <n v="3.80667610285445"/>
    <n v="0.33"/>
    <n v="3.80667610285445"/>
    <n v="1.2"/>
    <n v="2.388"/>
    <n v="0"/>
    <n v="0.91290256424847"/>
    <s v="DENTRO DA META"/>
    <x v="1"/>
    <n v="1.81667610285445"/>
    <n v="1.2"/>
    <n v="24.31111111111111"/>
    <n v="17.92944444444445"/>
    <n v="45.6801132342533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98"/>
    <n v="12407264"/>
    <n v="7891000283950"/>
    <s v="BISCOITO PASSATEMPO SECO E DOCE FLOCOS 54X150G BR"/>
    <x v="9"/>
    <n v="470"/>
    <s v="BEBIDA LACTEA"/>
    <s v="1905.31.00"/>
    <s v="UN"/>
    <n v="54"/>
    <n v="0"/>
    <s v="PRODUTO"/>
    <s v="60.409.075/0207-73"/>
    <n v="2.02592592592593"/>
    <n v="0.53180555555556"/>
    <m/>
    <m/>
    <m/>
    <m/>
    <n v="1.49412037037037"/>
    <n v="0.0102"/>
    <n v="0.0048"/>
    <n v="0.17"/>
    <n v="0.0165"/>
    <n v="0.076"/>
    <n v="0.2775"/>
    <n v="12"/>
    <n v="45.68011323425338"/>
    <n v="1.05635261854211"/>
    <n v="2.75032348431234"/>
    <n v="1.49412037037037"/>
    <n v="1.25620311394197"/>
    <n v="15.07443736730362"/>
    <n v="3.80667610285445"/>
    <n v="0.33"/>
    <n v="3.80667610285445"/>
    <n v="0.33"/>
    <n v="3.80667610285445"/>
    <n v="1.2"/>
    <n v="4.56801132342534"/>
    <n v="0"/>
    <n v="0"/>
    <s v="DENTRO DA META"/>
    <x v="0"/>
    <n v="0"/>
    <n v="1.2"/>
    <n v="24.31111111111111"/>
    <n v="17.92944444444445"/>
    <n v="45.6801132342533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899"/>
    <m/>
    <n v="7891168100069"/>
    <s v="BISCOITO TOSTINES CRACKER AGUA 40X200G BR"/>
    <x v="9"/>
    <n v="470"/>
    <s v="BEBIDA LACTEA"/>
    <s v="1905.31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900"/>
    <n v="418872"/>
    <n v="7891168100014"/>
    <s v="BISCOITO TOSTINES MAISENA 40X200G XI"/>
    <x v="9"/>
    <n v="470"/>
    <s v="BEBIDA LACTEA"/>
    <s v="1905.31.00"/>
    <s v="UN"/>
    <n v="40"/>
    <n v="0"/>
    <s v="PRODUTO"/>
    <s v="60.409.075/0207-73"/>
    <n v="2.34825"/>
    <n v="0.616415625"/>
    <m/>
    <m/>
    <m/>
    <m/>
    <n v="1.731834375"/>
    <n v="0.0102"/>
    <n v="0.0048"/>
    <n v="0.17"/>
    <n v="0.0165"/>
    <n v="0.076"/>
    <n v="0.2775"/>
    <n v="12"/>
    <n v="52.94780254777072"/>
    <n v="1.2244179339172"/>
    <n v="3.1878989450637"/>
    <n v="1.731834375"/>
    <n v="1.4560645700637"/>
    <n v="17.47277484076434"/>
    <n v="3.9"/>
    <n v="0.33"/>
    <n v="4.41231687898089"/>
    <n v="0.33"/>
    <n v="4.41231687898089"/>
    <n v="1.2"/>
    <n v="4.68"/>
    <n v="0"/>
    <n v="0.13136330230279"/>
    <s v="DENTRO DA META"/>
    <x v="0"/>
    <n v="0.51231687898089"/>
    <n v="1.2"/>
    <n v="28.179"/>
    <n v="20.7820125"/>
    <n v="52.9478025477707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01"/>
    <n v="12463873"/>
    <n v="7891000329498"/>
    <s v="BISCOITO TOSTINES COCO 48X160G BR"/>
    <x v="9"/>
    <n v="470"/>
    <s v="BEBIDA LACTEA"/>
    <s v="1905.31.00"/>
    <s v="UN"/>
    <n v="48"/>
    <n v="0"/>
    <s v="PRODUTO"/>
    <s v="60.409.075/0207-73"/>
    <n v="2.25479166666667"/>
    <n v="0.5918828125"/>
    <m/>
    <m/>
    <m/>
    <m/>
    <n v="1.66290885416667"/>
    <n v="0.0102"/>
    <n v="0.0048"/>
    <n v="0.17"/>
    <n v="0.0165"/>
    <n v="0.076"/>
    <n v="0.2775"/>
    <n v="12"/>
    <n v="50.84052547770702"/>
    <n v="1.17568715167197"/>
    <n v="3.06102330480361"/>
    <n v="1.66290885416667"/>
    <n v="1.39811445063694"/>
    <n v="16.77737340764332"/>
    <n v="3.8"/>
    <n v="0.33"/>
    <n v="4.23671045647558"/>
    <n v="0.33"/>
    <n v="4.23671045647558"/>
    <n v="1.2"/>
    <n v="4.56"/>
    <n v="0"/>
    <n v="0.11492380433568"/>
    <s v="DENTRO DA META"/>
    <x v="0"/>
    <n v="0.43671045647559"/>
    <n v="1.2"/>
    <n v="27.0575"/>
    <n v="19.95490625"/>
    <n v="50.8405254777070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02"/>
    <n v="12463859"/>
    <n v="7891000329450"/>
    <s v="BISCOITO TOSTINES MACA E CANELA 48X160G BR"/>
    <x v="9"/>
    <n v="470"/>
    <s v="BEBIDA LACTEA"/>
    <s v="1905.31.00"/>
    <s v="UN"/>
    <n v="48"/>
    <n v="0"/>
    <s v="PRODUTO"/>
    <s v="60.409.075/0207-73"/>
    <n v="2.25479166666667"/>
    <n v="0.5918828125"/>
    <m/>
    <m/>
    <m/>
    <m/>
    <n v="1.66290885416667"/>
    <n v="0.0102"/>
    <n v="0.0048"/>
    <n v="0.17"/>
    <n v="0.0165"/>
    <n v="0.076"/>
    <n v="0.2775"/>
    <n v="12"/>
    <n v="50.84052547770702"/>
    <n v="1.17568715167197"/>
    <n v="3.06102330480361"/>
    <n v="1.66290885416667"/>
    <n v="1.39811445063694"/>
    <n v="16.77737340764332"/>
    <n v="3.8"/>
    <n v="0.33"/>
    <n v="4.23671045647558"/>
    <n v="0.33"/>
    <n v="4.23671045647558"/>
    <n v="1.2"/>
    <n v="4.56"/>
    <n v="0"/>
    <n v="0.11492380433568"/>
    <s v="DENTRO DA META"/>
    <x v="0"/>
    <n v="0.43671045647559"/>
    <n v="1.2"/>
    <n v="27.0575"/>
    <n v="19.95490625"/>
    <n v="50.8405254777070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52"/>
    <n v="415385"/>
    <n v="7891000538500"/>
    <s v="SOPAS MAGGI CREME CEBOLA 12X68G BR"/>
    <x v="9"/>
    <n v="470"/>
    <s v="BEBIDA LACTEA"/>
    <s v="2104.10.11"/>
    <s v="UN"/>
    <n v="144"/>
    <n v="0"/>
    <s v="PRODUTO"/>
    <s v="60.409.075/0207-73"/>
    <n v="3.27666666666667"/>
    <n v="0.860125"/>
    <m/>
    <m/>
    <m/>
    <m/>
    <n v="2.41654166666667"/>
    <n v="0.0102"/>
    <n v="0.0048"/>
    <n v="0.17"/>
    <n v="0.0165"/>
    <n v="0.076"/>
    <n v="0.2775"/>
    <n v="12"/>
    <n v="73.88152866242041"/>
    <n v="1.70851035031847"/>
    <n v="4.44828370488323"/>
    <n v="2.41654166666667"/>
    <n v="2.03174203821656"/>
    <n v="24.38090445859875"/>
    <n v="6.14"/>
    <n v="0.33"/>
    <n v="6.1567940552017"/>
    <n v="0.33"/>
    <n v="6.1567940552017"/>
    <n v="1.2"/>
    <n v="7.368"/>
    <n v="0"/>
    <n v="0.0027351881436"/>
    <s v="DENTRO DA META"/>
    <x v="0"/>
    <n v="0.0167940552017"/>
    <n v="1.2"/>
    <n v="39.32"/>
    <n v="28.9985"/>
    <n v="73.8815286624204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53"/>
    <n v="12400662"/>
    <n v="7891000279380"/>
    <s v="SOPAS MAGGI CRM CEB MENOS SODIO 12(12X61G) BR"/>
    <x v="9"/>
    <n v="470"/>
    <s v="BEBIDA LACTEA"/>
    <s v="2104.10.11"/>
    <s v="UN"/>
    <n v="144"/>
    <n v="0"/>
    <s v="PRODUTO"/>
    <s v="60.409.075/0207-73"/>
    <n v="3.27666666666667"/>
    <n v="0.860125"/>
    <m/>
    <m/>
    <m/>
    <m/>
    <n v="2.41654166666667"/>
    <n v="0.0102"/>
    <n v="0.0048"/>
    <n v="0.17"/>
    <n v="0.0165"/>
    <n v="0.076"/>
    <n v="0.2775"/>
    <n v="12"/>
    <n v="73.88152866242041"/>
    <n v="1.70851035031847"/>
    <n v="4.44828370488323"/>
    <n v="2.41654166666667"/>
    <n v="2.03174203821656"/>
    <n v="24.38090445859875"/>
    <n v="6.1567940552017"/>
    <n v="0.33"/>
    <n v="6.1567940552017"/>
    <n v="0.33"/>
    <n v="6.1567940552017"/>
    <n v="1.2"/>
    <n v="7.38815286624204"/>
    <n v="0"/>
    <n v="0"/>
    <s v="DENTRO DA META"/>
    <x v="0"/>
    <n v="0"/>
    <n v="1.2"/>
    <n v="39.32"/>
    <n v="28.9985"/>
    <n v="73.8815286624204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54"/>
    <n v="12438998"/>
    <n v="7891000304020"/>
    <s v="SOPAS MAGGI CRM CEBOLA BACON 12(12X61G) BR"/>
    <x v="9"/>
    <n v="470"/>
    <s v="BEBIDA LACTEA"/>
    <s v="2104.10.11"/>
    <s v="UN"/>
    <n v="144"/>
    <n v="0"/>
    <s v="PRODUTO"/>
    <s v="60.409.075/0207-73"/>
    <n v="3.27666666666667"/>
    <n v="0.860125"/>
    <m/>
    <m/>
    <m/>
    <m/>
    <n v="2.41654166666667"/>
    <n v="0.0102"/>
    <n v="0.0048"/>
    <n v="0.17"/>
    <n v="0.0165"/>
    <n v="0.076"/>
    <n v="0.2775"/>
    <n v="12"/>
    <n v="73.88152866242041"/>
    <n v="1.70851035031847"/>
    <n v="4.44828370488323"/>
    <n v="2.41654166666667"/>
    <n v="2.03174203821656"/>
    <n v="24.38090445859875"/>
    <n v="6.35"/>
    <n v="0.33"/>
    <n v="6.1567940552017"/>
    <n v="0.33"/>
    <n v="6.1567940552017"/>
    <n v="1.2"/>
    <n v="7.62"/>
    <n v="0"/>
    <n v="-0.0304261330391"/>
    <s v="DENTRO DA META"/>
    <x v="0"/>
    <n v="-0.1932059447983"/>
    <n v="1.2"/>
    <n v="39.32"/>
    <n v="28.9985"/>
    <n v="73.8815286624204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55"/>
    <n v="415444"/>
    <n v="7891000544402"/>
    <s v="SOPAS MAGGI SOPA CARNE&amp;CONCHINHAS 10X63G BR"/>
    <x v="9"/>
    <n v="470"/>
    <s v="BEBIDA LACTEA"/>
    <s v="2104.10.11"/>
    <s v="UN"/>
    <n v="120"/>
    <n v="0"/>
    <s v="PRODUTO"/>
    <s v="60.409.075/0207-73"/>
    <n v="2.748"/>
    <n v="0.72135"/>
    <m/>
    <m/>
    <m/>
    <m/>
    <n v="2.02665"/>
    <n v="0.0102"/>
    <n v="0.0048"/>
    <n v="0.17"/>
    <n v="0.0165"/>
    <n v="0.076"/>
    <n v="0.2775"/>
    <n v="12"/>
    <n v="61.96127388535034"/>
    <n v="1.43285445859873"/>
    <n v="3.73058503184713"/>
    <n v="2.02665"/>
    <n v="1.70393503184713"/>
    <n v="20.44722038216561"/>
    <n v="5.14"/>
    <n v="0.33"/>
    <n v="5.16343949044586"/>
    <n v="0.33"/>
    <n v="5.16343949044586"/>
    <n v="1.2"/>
    <n v="6.168"/>
    <n v="0"/>
    <n v="0.004560212149"/>
    <s v="DENTRO DA META"/>
    <x v="0"/>
    <n v="0.02343949044586"/>
    <n v="1.2"/>
    <n v="32.976"/>
    <n v="24.3198"/>
    <n v="61.9612738853503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56"/>
    <n v="415306"/>
    <n v="7891000530603"/>
    <s v="SOPAS MAGGI SOPA CEBOLA 12X68G BR"/>
    <x v="9"/>
    <n v="470"/>
    <s v="BEBIDA LACTEA"/>
    <s v="2104.10.11"/>
    <s v="UN"/>
    <n v="144"/>
    <n v="0"/>
    <s v="PRODUTO"/>
    <s v="60.409.075/0207-73"/>
    <n v="2.77"/>
    <n v="0.727125"/>
    <m/>
    <m/>
    <m/>
    <m/>
    <n v="2.042875"/>
    <n v="0.0102"/>
    <n v="0.0048"/>
    <n v="0.17"/>
    <n v="0.0165"/>
    <n v="0.076"/>
    <n v="0.2775"/>
    <n v="12"/>
    <n v="62.45732484076434"/>
    <n v="1.44432563694268"/>
    <n v="3.76045143312102"/>
    <n v="2.042875"/>
    <n v="1.71757643312102"/>
    <n v="20.61091719745224"/>
    <n v="5.14"/>
    <n v="0.33"/>
    <n v="5.2047770700637"/>
    <n v="0.33"/>
    <n v="5.2047770700637"/>
    <n v="1.2"/>
    <n v="6.168"/>
    <n v="0"/>
    <n v="0.01260254281395"/>
    <s v="DENTRO DA META"/>
    <x v="0"/>
    <n v="0.0647770700637"/>
    <n v="1.2"/>
    <n v="33.24"/>
    <n v="24.5145"/>
    <n v="62.4573248407643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57"/>
    <m/>
    <n v="7891000530405"/>
    <s v="SOPAS MAGGI SOPA CREME GALINHA 12X63G BR"/>
    <x v="9"/>
    <n v="470"/>
    <s v="BEBIDA LACTEA"/>
    <s v="2104.10.11"/>
    <s v="UN"/>
    <n v="14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958"/>
    <n v="412543"/>
    <n v="7891000011553"/>
    <s v="SOPAS MAGGI SOPA CREME QUEIJO 12X78G BR"/>
    <x v="9"/>
    <n v="470"/>
    <s v="BEBIDA LACTEA"/>
    <s v="2104.10.11"/>
    <s v="UN"/>
    <n v="144"/>
    <n v="0"/>
    <s v="PRODUTO"/>
    <s v="60.409.075/0207-73"/>
    <n v="3.27666666666667"/>
    <n v="0.860125"/>
    <m/>
    <m/>
    <m/>
    <m/>
    <n v="2.41654166666667"/>
    <n v="0.0102"/>
    <n v="0.0048"/>
    <n v="0.17"/>
    <n v="0.0165"/>
    <n v="0.076"/>
    <n v="0.2775"/>
    <n v="12"/>
    <n v="73.88152866242041"/>
    <n v="1.70851035031847"/>
    <n v="4.44828370488323"/>
    <n v="2.41654166666667"/>
    <n v="2.03174203821656"/>
    <n v="24.38090445859875"/>
    <n v="6.14"/>
    <n v="0.33"/>
    <n v="6.1567940552017"/>
    <n v="0.33"/>
    <n v="6.1567940552017"/>
    <n v="1.2"/>
    <n v="7.368"/>
    <n v="0"/>
    <n v="0.0027351881436"/>
    <s v="DENTRO DA META"/>
    <x v="0"/>
    <n v="0.0167940552017"/>
    <n v="1.2"/>
    <n v="39.32"/>
    <n v="28.9985"/>
    <n v="73.8815286624204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59"/>
    <n v="415446"/>
    <n v="7891000544600"/>
    <s v="SOPAS MAGGI SOPA GL&amp;FIDELINI 12(10X60G BR"/>
    <x v="9"/>
    <n v="470"/>
    <s v="BEBIDA LACTEA"/>
    <s v="2104.10.11"/>
    <s v="UN"/>
    <n v="120"/>
    <n v="0"/>
    <s v="PRODUTO"/>
    <s v="60.409.075/0207-73"/>
    <n v="2.748"/>
    <n v="0.72135"/>
    <m/>
    <m/>
    <m/>
    <m/>
    <n v="2.02665"/>
    <n v="0.0102"/>
    <n v="0.0048"/>
    <n v="0.17"/>
    <n v="0.0165"/>
    <n v="0.076"/>
    <n v="0.2775"/>
    <n v="12"/>
    <n v="61.96127388535034"/>
    <n v="1.43285445859873"/>
    <n v="3.73058503184713"/>
    <n v="2.02665"/>
    <n v="1.70393503184713"/>
    <n v="20.44722038216561"/>
    <n v="5.14"/>
    <n v="0.33"/>
    <n v="5.16343949044586"/>
    <n v="0.33"/>
    <n v="5.16343949044586"/>
    <n v="1.2"/>
    <n v="6.168"/>
    <n v="0"/>
    <n v="0.004560212149"/>
    <s v="DENTRO DA META"/>
    <x v="0"/>
    <n v="0.02343949044586"/>
    <n v="1.2"/>
    <n v="32.976"/>
    <n v="24.3198"/>
    <n v="61.9612738853503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60"/>
    <n v="415848"/>
    <n v="7891000584804"/>
    <s v="SOPAO MAGGI SOPA FEIJAO&amp;MACARRAO 24X213G BR"/>
    <x v="9"/>
    <n v="470"/>
    <s v="BEBIDA LACTEA"/>
    <s v="2104.10.11"/>
    <s v="UN"/>
    <n v="24"/>
    <n v="0"/>
    <s v="PRODUTO"/>
    <s v="60.409.075/0207-73"/>
    <n v="4.64875"/>
    <n v="1.220296875"/>
    <m/>
    <m/>
    <m/>
    <m/>
    <n v="3.428453125"/>
    <n v="0.0102"/>
    <n v="0.0048"/>
    <n v="0.17"/>
    <n v="0.0165"/>
    <n v="0.076"/>
    <n v="0.2775"/>
    <n v="12"/>
    <n v="104.81894904458602"/>
    <n v="2.42393819665605"/>
    <n v="6.31097422372612"/>
    <n v="3.428453125"/>
    <n v="2.88252109872612"/>
    <n v="34.5902531847134"/>
    <n v="8.74"/>
    <n v="0.33"/>
    <n v="8.73491242038217"/>
    <n v="0.33"/>
    <n v="8.73491242038217"/>
    <n v="1.2"/>
    <n v="10.488"/>
    <n v="0"/>
    <n v="-0.0005821029311"/>
    <s v="DENTRO DA META"/>
    <x v="0"/>
    <n v="-0.00508757961783"/>
    <n v="1.2"/>
    <n v="55.785"/>
    <n v="41.14143749999999"/>
    <n v="104.8189490445860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61"/>
    <n v="12392355"/>
    <n v="7891000275108"/>
    <s v="SOPAO MAGGI SOPAO CAR MENOS SODIO 24X150G BR"/>
    <x v="9"/>
    <n v="470"/>
    <s v="BEBIDA LACTEA"/>
    <s v="2104.10.11"/>
    <s v="UN"/>
    <n v="24"/>
    <n v="0"/>
    <s v="PRODUTO"/>
    <s v="60.409.075/0207-73"/>
    <n v="4.64875"/>
    <n v="1.220296875"/>
    <m/>
    <m/>
    <m/>
    <m/>
    <n v="3.428453125"/>
    <n v="0.0102"/>
    <n v="0.0048"/>
    <n v="0.17"/>
    <n v="0.0165"/>
    <n v="0.076"/>
    <n v="0.2775"/>
    <n v="12"/>
    <n v="104.81894904458602"/>
    <n v="2.42393819665605"/>
    <n v="6.31097422372612"/>
    <n v="3.428453125"/>
    <n v="2.88252109872612"/>
    <n v="34.5902531847134"/>
    <n v="8.74"/>
    <n v="0.33"/>
    <n v="8.73491242038217"/>
    <n v="0.33"/>
    <n v="8.73491242038217"/>
    <n v="1.2"/>
    <n v="10.488"/>
    <n v="0"/>
    <n v="-0.0005821029311"/>
    <s v="DENTRO DA META"/>
    <x v="0"/>
    <n v="-0.00508757961783"/>
    <n v="1.2"/>
    <n v="55.785"/>
    <n v="41.14143749999999"/>
    <n v="104.8189490445860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62"/>
    <m/>
    <n v="7891000097694"/>
    <s v="SOPAO MAGGI SOPAO CARNE PANELA 24X200G BR"/>
    <x v="9"/>
    <n v="470"/>
    <s v="BEBIDA LACTEA"/>
    <s v="2104.10.11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963"/>
    <n v="415820"/>
    <n v="7891000582008"/>
    <s v="SOPAO MAGGI SOPAO GALINHA 24X200G BR"/>
    <x v="9"/>
    <n v="470"/>
    <s v="BEBIDA LACTEA"/>
    <s v="2104.10.11"/>
    <s v="UN"/>
    <n v="24"/>
    <n v="0"/>
    <s v="PRODUTO"/>
    <s v="60.409.075/0207-73"/>
    <n v="4.64875"/>
    <n v="1.220296875"/>
    <m/>
    <m/>
    <m/>
    <m/>
    <n v="3.428453125"/>
    <n v="0.0102"/>
    <n v="0.0048"/>
    <n v="0.17"/>
    <n v="0.0165"/>
    <n v="0.076"/>
    <n v="0.2775"/>
    <n v="12"/>
    <n v="104.81894904458602"/>
    <n v="2.42393819665605"/>
    <n v="6.31097422372612"/>
    <n v="3.428453125"/>
    <n v="2.88252109872612"/>
    <n v="34.5902531847134"/>
    <n v="8.74"/>
    <n v="0.33"/>
    <n v="8.73491242038217"/>
    <n v="0.33"/>
    <n v="8.73491242038217"/>
    <n v="1.2"/>
    <n v="10.488"/>
    <n v="0"/>
    <n v="-0.0005821029311"/>
    <s v="DENTRO DA META"/>
    <x v="0"/>
    <n v="-0.00508757961783"/>
    <n v="1.2"/>
    <n v="55.785"/>
    <n v="41.14143749999999"/>
    <n v="104.8189490445860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64"/>
    <n v="12041117"/>
    <n v="7891000049891"/>
    <s v="SOPAO MAGGI SOPAO GALINHA CAIPIRA 24X200G BR"/>
    <x v="9"/>
    <n v="470"/>
    <s v="BEBIDA LACTEA"/>
    <s v="2104.10.11"/>
    <s v="UN"/>
    <n v="24"/>
    <n v="0"/>
    <s v="PRODUTO"/>
    <s v="60.409.075/0207-73"/>
    <n v="4.64875"/>
    <n v="1.220296875"/>
    <m/>
    <m/>
    <m/>
    <m/>
    <n v="3.428453125"/>
    <n v="0.0102"/>
    <n v="0.0048"/>
    <n v="0.17"/>
    <n v="0.0165"/>
    <n v="0.076"/>
    <n v="0.2775"/>
    <n v="12"/>
    <n v="104.81894904458602"/>
    <n v="2.42393819665605"/>
    <n v="6.31097422372612"/>
    <n v="3.428453125"/>
    <n v="2.88252109872612"/>
    <n v="34.5902531847134"/>
    <n v="8.74"/>
    <n v="0.33"/>
    <n v="8.73491242038217"/>
    <n v="0.33"/>
    <n v="8.73491242038217"/>
    <n v="1.2"/>
    <n v="10.488"/>
    <n v="0"/>
    <n v="-0.0005821029311"/>
    <s v="DENTRO DA META"/>
    <x v="0"/>
    <n v="-0.00508757961783"/>
    <n v="1.2"/>
    <n v="55.785"/>
    <n v="41.14143749999999"/>
    <n v="104.8189490445860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65"/>
    <n v="12392354"/>
    <n v="7891000275122"/>
    <s v="SOPAO MAGGI SOPAO GL MENOS SODIO 24X150G BR"/>
    <x v="9"/>
    <n v="470"/>
    <s v="BEBIDA LACTEA"/>
    <s v="2104.10.11"/>
    <s v="UN"/>
    <n v="24"/>
    <n v="0"/>
    <s v="PRODUTO"/>
    <s v="60.409.075/0207-73"/>
    <n v="4.64875"/>
    <n v="1.220296875"/>
    <m/>
    <m/>
    <m/>
    <m/>
    <n v="3.428453125"/>
    <n v="0.0102"/>
    <n v="0.0048"/>
    <n v="0.17"/>
    <n v="0.0165"/>
    <n v="0.076"/>
    <n v="0.2775"/>
    <n v="12"/>
    <n v="104.81894904458602"/>
    <n v="2.42393819665605"/>
    <n v="6.31097422372612"/>
    <n v="3.428453125"/>
    <n v="2.88252109872612"/>
    <n v="34.5902531847134"/>
    <n v="8.74"/>
    <n v="0.33"/>
    <n v="8.73491242038217"/>
    <n v="0.33"/>
    <n v="8.73491242038217"/>
    <n v="1.2"/>
    <n v="10.488"/>
    <n v="0"/>
    <n v="-0.0005821029311"/>
    <s v="DENTRO DA META"/>
    <x v="0"/>
    <n v="-0.00508757961783"/>
    <n v="1.2"/>
    <n v="55.785"/>
    <n v="41.14143749999999"/>
    <n v="104.8189490445860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66"/>
    <n v="415823"/>
    <n v="7891000582305"/>
    <s v="SOPAO MAGGI SOPAO SP CANJA GALINHA 24X200G BR"/>
    <x v="9"/>
    <n v="470"/>
    <s v="BEBIDA LACTEA"/>
    <s v="2104.10.11"/>
    <s v="UN"/>
    <n v="24"/>
    <n v="0"/>
    <s v="PRODUTO"/>
    <s v="60.409.075/0207-73"/>
    <n v="4.64875"/>
    <n v="1.220296875"/>
    <m/>
    <m/>
    <m/>
    <m/>
    <n v="3.428453125"/>
    <n v="0.0102"/>
    <n v="0.0048"/>
    <n v="0.17"/>
    <n v="0.0165"/>
    <n v="0.076"/>
    <n v="0.2775"/>
    <n v="12"/>
    <n v="104.81894904458602"/>
    <n v="2.42393819665605"/>
    <n v="6.31097422372612"/>
    <n v="3.428453125"/>
    <n v="2.88252109872612"/>
    <n v="34.5902531847134"/>
    <n v="8.74"/>
    <n v="0.33"/>
    <n v="8.73491242038217"/>
    <n v="0.33"/>
    <n v="8.73491242038217"/>
    <n v="1.2"/>
    <n v="10.488"/>
    <n v="0"/>
    <n v="-0.0005821029311"/>
    <s v="DENTRO DA META"/>
    <x v="0"/>
    <n v="-0.00508757961783"/>
    <n v="1.2"/>
    <n v="55.785"/>
    <n v="41.14143749999999"/>
    <n v="104.8189490445860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67"/>
    <n v="415821"/>
    <n v="7891000582107"/>
    <s v="SOPAO MAGGI SOPAO SP CARNE 24X200G BR"/>
    <x v="9"/>
    <n v="470"/>
    <s v="BEBIDA LACTEA"/>
    <s v="2104.10.11"/>
    <s v="UN"/>
    <n v="24"/>
    <n v="0"/>
    <s v="PRODUTO"/>
    <s v="60.409.075/0207-73"/>
    <n v="4.64875"/>
    <n v="1.220296875"/>
    <m/>
    <m/>
    <m/>
    <m/>
    <n v="3.428453125"/>
    <n v="0.0102"/>
    <n v="0.0048"/>
    <n v="0.17"/>
    <n v="0.0165"/>
    <n v="0.076"/>
    <n v="0.2775"/>
    <n v="12"/>
    <n v="104.81894904458602"/>
    <n v="2.42393819665605"/>
    <n v="6.31097422372612"/>
    <n v="3.428453125"/>
    <n v="2.88252109872612"/>
    <n v="34.5902531847134"/>
    <n v="8.74"/>
    <n v="0.33"/>
    <n v="8.73491242038217"/>
    <n v="0.33"/>
    <n v="8.73491242038217"/>
    <n v="1.2"/>
    <n v="10.488"/>
    <n v="0"/>
    <n v="-0.0005821029311"/>
    <s v="DENTRO DA META"/>
    <x v="0"/>
    <n v="-0.00508757961783"/>
    <n v="1.2"/>
    <n v="55.785"/>
    <n v="41.14143749999999"/>
    <n v="104.8189490445860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68"/>
    <n v="415400"/>
    <n v="7891000026182"/>
    <s v="SOPAO MAGGI SOPAO SP COSTELA 24X200G BR"/>
    <x v="9"/>
    <n v="470"/>
    <s v="BEBIDA LACTEA"/>
    <s v="2104.10.11"/>
    <s v="UN"/>
    <n v="24"/>
    <n v="0"/>
    <s v="PRODUTO"/>
    <s v="60.409.075/0207-73"/>
    <n v="4.64875"/>
    <n v="1.220296875"/>
    <m/>
    <m/>
    <m/>
    <m/>
    <n v="3.428453125"/>
    <n v="0.0102"/>
    <n v="0.0048"/>
    <n v="0.17"/>
    <n v="0.0165"/>
    <n v="0.076"/>
    <n v="0.2775"/>
    <n v="12"/>
    <n v="104.81894904458602"/>
    <n v="2.42393819665605"/>
    <n v="6.31097422372612"/>
    <n v="3.428453125"/>
    <n v="2.88252109872612"/>
    <n v="34.5902531847134"/>
    <n v="8.74"/>
    <n v="0.33"/>
    <n v="8.73491242038217"/>
    <n v="0.33"/>
    <n v="8.73491242038217"/>
    <n v="1.2"/>
    <n v="10.488"/>
    <n v="0"/>
    <n v="-0.0005821029311"/>
    <s v="DENTRO DA META"/>
    <x v="0"/>
    <n v="-0.00508757961783"/>
    <n v="1.2"/>
    <n v="55.785"/>
    <n v="41.14143749999999"/>
    <n v="104.8189490445860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86"/>
    <n v="12458626"/>
    <n v="7891000458655"/>
    <s v="NESCAFE CREMOSO LATA 12X150G BR"/>
    <x v="9"/>
    <n v="610"/>
    <s v="CAFE"/>
    <s v="2101.11.10"/>
    <s v="UN"/>
    <n v="12"/>
    <n v="0"/>
    <s v="PRODUTO"/>
    <s v="60.409.075/0207-73"/>
    <n v="8.785"/>
    <n v="2.3060625"/>
    <m/>
    <m/>
    <m/>
    <m/>
    <n v="6.4789375"/>
    <n v="0.0102"/>
    <n v="0.0048"/>
    <n v="0.17"/>
    <n v="0.0165"/>
    <n v="0.076"/>
    <n v="0.2775"/>
    <n v="12"/>
    <n v="198.08216560509558"/>
    <n v="4.58065007961784"/>
    <n v="11.92619705414013"/>
    <n v="6.4789375"/>
    <n v="5.44725955414013"/>
    <n v="65.36711464968155"/>
    <n v="16.50684713375797"/>
    <n v="0.33"/>
    <n v="16.50684713375797"/>
    <n v="0.33"/>
    <n v="16.50684713375797"/>
    <n v="1.2"/>
    <n v="19.80821656050956"/>
    <n v="0"/>
    <n v="0"/>
    <s v="DENTRO DA META"/>
    <x v="0"/>
    <n v="0"/>
    <n v="1.2"/>
    <n v="105.42"/>
    <n v="77.74724999999999"/>
    <n v="198.0821656050955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87"/>
    <m/>
    <n v="7891000026403"/>
    <s v="NESCAFE DESCAFEINADO SACHET 24X50G BR"/>
    <x v="9"/>
    <n v="470"/>
    <s v="BEBIDA LACTEA"/>
    <s v="2101.11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988"/>
    <m/>
    <n v="7891000024454"/>
    <s v="NESCAFE DOLCA SACHET 24X50G BR"/>
    <x v="9"/>
    <n v="470"/>
    <s v="BEBIDA LACTEA"/>
    <s v="2101.12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989"/>
    <n v="413152"/>
    <n v="7891000315200"/>
    <s v="NESCAFE MATINAL SACHET 24X50G XW"/>
    <x v="9"/>
    <n v="470"/>
    <s v="BEBIDA LACTEA"/>
    <s v="2101.11.10"/>
    <s v="UN"/>
    <n v="24"/>
    <n v="0"/>
    <s v="PRODUTO"/>
    <s v="60.409.075/0207-73"/>
    <n v="3.39041666666667"/>
    <n v="0.889984375"/>
    <m/>
    <m/>
    <m/>
    <m/>
    <n v="2.50043229166667"/>
    <n v="0.0102"/>
    <n v="0.0048"/>
    <n v="0.17"/>
    <n v="0.0165"/>
    <n v="0.076"/>
    <n v="0.2775"/>
    <n v="12"/>
    <n v="76.44633757961786"/>
    <n v="1.76782155652866"/>
    <n v="4.60270657510616"/>
    <n v="2.50043229166667"/>
    <n v="2.10227428343949"/>
    <n v="25.2272914012739"/>
    <n v="4.29"/>
    <n v="0.33"/>
    <n v="6.37052813163482"/>
    <n v="0.33"/>
    <n v="6.37052813163482"/>
    <n v="1.2"/>
    <n v="5.148"/>
    <n v="0"/>
    <n v="0.48497159245567"/>
    <s v="DENTRO DA META"/>
    <x v="1"/>
    <n v="2.08052813163482"/>
    <n v="1.2"/>
    <n v="40.685"/>
    <n v="30.0051875"/>
    <n v="76.4463375796178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90"/>
    <m/>
    <n v="7891000307045"/>
    <s v="NESCAFE MATINAL SUAVE SACHET 24X40G BR"/>
    <x v="9"/>
    <n v="470"/>
    <s v="BEBIDA LACTEA"/>
    <s v="2101.11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991"/>
    <m/>
    <n v="7891000733608"/>
    <s v="NESCAFE ORGL+TRDCO SAC 12X150GPRPACKBR"/>
    <x v="9"/>
    <n v="470"/>
    <s v="BEBIDA LACTEA"/>
    <s v="2101.11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2992"/>
    <n v="413067"/>
    <n v="7891000306703"/>
    <s v="NESCAFE ORIGINAL SACHET 24X50G XW"/>
    <x v="9"/>
    <n v="470"/>
    <s v="BEBIDA LACTEA"/>
    <s v="2101.11.10"/>
    <s v="UN"/>
    <n v="24"/>
    <n v="0"/>
    <s v="PRODUTO"/>
    <s v="60.409.075/0207-73"/>
    <n v="3.39041666666667"/>
    <n v="0.889984375"/>
    <m/>
    <m/>
    <m/>
    <m/>
    <n v="2.50043229166667"/>
    <n v="0.0102"/>
    <n v="0.0048"/>
    <n v="0.17"/>
    <n v="0.0165"/>
    <n v="0.076"/>
    <n v="0.2775"/>
    <n v="12"/>
    <n v="76.44633757961786"/>
    <n v="1.76782155652866"/>
    <n v="4.60270657510616"/>
    <n v="2.50043229166667"/>
    <n v="2.10227428343949"/>
    <n v="25.2272914012739"/>
    <n v="4.29"/>
    <n v="0.33"/>
    <n v="6.37052813163482"/>
    <n v="0.33"/>
    <n v="6.37052813163482"/>
    <n v="1.2"/>
    <n v="5.148"/>
    <n v="0"/>
    <n v="0.48497159245567"/>
    <s v="DENTRO DA META"/>
    <x v="1"/>
    <n v="2.08052813163482"/>
    <n v="1.2"/>
    <n v="40.685"/>
    <n v="30.0051875"/>
    <n v="76.4463375796178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93"/>
    <n v="412397"/>
    <n v="7891000010860"/>
    <s v="NESCAFE TRADICAO SACHET 24X50G XW"/>
    <x v="9"/>
    <n v="470"/>
    <s v="BEBIDA LACTEA"/>
    <s v="2101.11.10"/>
    <s v="UN"/>
    <n v="24"/>
    <n v="0"/>
    <s v="PRODUTO"/>
    <s v="60.409.075/0207-73"/>
    <n v="3.39041666666667"/>
    <n v="0.889984375"/>
    <m/>
    <m/>
    <m/>
    <m/>
    <n v="2.50043229166667"/>
    <n v="0.0102"/>
    <n v="0.0048"/>
    <n v="0.17"/>
    <n v="0.0165"/>
    <n v="0.076"/>
    <n v="0.2775"/>
    <n v="12"/>
    <n v="76.44633757961786"/>
    <n v="1.76782155652866"/>
    <n v="4.60270657510616"/>
    <n v="2.50043229166667"/>
    <n v="2.10227428343949"/>
    <n v="25.2272914012739"/>
    <n v="4.29"/>
    <n v="0.33"/>
    <n v="6.37052813163482"/>
    <n v="0.33"/>
    <n v="6.37052813163482"/>
    <n v="1.2"/>
    <n v="5.148"/>
    <n v="0"/>
    <n v="0.48497159245567"/>
    <s v="DENTRO DA META"/>
    <x v="1"/>
    <n v="2.08052813163482"/>
    <n v="1.2"/>
    <n v="40.685"/>
    <n v="30.0051875"/>
    <n v="76.4463375796178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94"/>
    <n v="12029565"/>
    <n v="7891000315507"/>
    <s v="NESCAFE MATINAL 24X100G BR"/>
    <x v="9"/>
    <n v="610"/>
    <s v="CAFE"/>
    <s v="2101.11.10"/>
    <s v="UN"/>
    <n v="24"/>
    <n v="0"/>
    <s v="PRODUTO"/>
    <s v="60.409.075/0207-73"/>
    <n v="8.37916666666667"/>
    <n v="2.19953125"/>
    <m/>
    <m/>
    <m/>
    <m/>
    <n v="6.17963541666667"/>
    <n v="0.0102"/>
    <n v="0.0048"/>
    <n v="0.17"/>
    <n v="0.0165"/>
    <n v="0.076"/>
    <n v="0.2775"/>
    <n v="12"/>
    <n v="188.93152866242042"/>
    <n v="4.36904160031847"/>
    <n v="11.37525245488323"/>
    <n v="6.17963541666667"/>
    <n v="5.19561703821656"/>
    <n v="62.34740445859875"/>
    <n v="11.73"/>
    <n v="0.33"/>
    <n v="15.7442940552017"/>
    <n v="0.33"/>
    <n v="15.7442940552017"/>
    <n v="1.2"/>
    <n v="14.076"/>
    <n v="0"/>
    <n v="0.34222455713569"/>
    <s v="DENTRO DA META"/>
    <x v="1"/>
    <n v="4.0142940552017"/>
    <n v="1.2"/>
    <n v="100.55"/>
    <n v="74.155625"/>
    <n v="188.9315286624204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95"/>
    <n v="12028625"/>
    <n v="7891000300503"/>
    <s v="NESCAFE ORIGINAL 24X100G BR"/>
    <x v="9"/>
    <n v="470"/>
    <s v="BEBIDA LACTEA"/>
    <s v="2101.11.10"/>
    <s v="UN"/>
    <n v="24"/>
    <n v="0"/>
    <s v="PRODUTO"/>
    <s v="60.409.075/0207-73"/>
    <n v="8.37916666666667"/>
    <n v="2.19953125"/>
    <m/>
    <m/>
    <m/>
    <m/>
    <n v="6.17963541666667"/>
    <n v="0.0102"/>
    <n v="0.0048"/>
    <n v="0.17"/>
    <n v="0.0165"/>
    <n v="0.076"/>
    <n v="0.2775"/>
    <n v="12"/>
    <n v="188.93152866242042"/>
    <n v="4.36904160031847"/>
    <n v="11.37525245488323"/>
    <n v="6.17963541666667"/>
    <n v="5.19561703821656"/>
    <n v="62.34740445859875"/>
    <n v="11.73"/>
    <n v="0.33"/>
    <n v="15.7442940552017"/>
    <n v="0.33"/>
    <n v="15.7442940552017"/>
    <n v="1.2"/>
    <n v="14.076"/>
    <n v="0"/>
    <n v="0.34222455713569"/>
    <s v="DENTRO DA META"/>
    <x v="1"/>
    <n v="4.0142940552017"/>
    <n v="1.2"/>
    <n v="100.55"/>
    <n v="74.155625"/>
    <n v="188.9315286624204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96"/>
    <n v="12028619"/>
    <n v="78900554"/>
    <s v="NESCAFE ORIGINAL 24X50G BR"/>
    <x v="9"/>
    <n v="470"/>
    <s v="BEBIDA LACTEA"/>
    <s v="2101.11.10"/>
    <s v="UN"/>
    <n v="24"/>
    <n v="0"/>
    <s v="PRODUTO"/>
    <s v="60.409.075/0207-73"/>
    <n v="3.73333333333333"/>
    <n v="0.98"/>
    <m/>
    <m/>
    <m/>
    <m/>
    <n v="2.75333333333333"/>
    <n v="0.0102"/>
    <n v="0.0048"/>
    <n v="0.17"/>
    <n v="0.0165"/>
    <n v="0.076"/>
    <n v="0.2775"/>
    <n v="12"/>
    <n v="84.1783439490446"/>
    <n v="1.94662420382166"/>
    <n v="5.06823779193206"/>
    <n v="2.75333333333333"/>
    <n v="2.31490445859873"/>
    <n v="27.77885350318473"/>
    <n v="7.01486199575372"/>
    <n v="0.33"/>
    <n v="7.01486199575372"/>
    <n v="0.33"/>
    <n v="7.01486199575372"/>
    <n v="1.2"/>
    <n v="8.41783439490446"/>
    <n v="0"/>
    <n v="0"/>
    <s v="DENTRO DA META"/>
    <x v="0"/>
    <n v="0"/>
    <n v="1.2"/>
    <n v="44.8"/>
    <n v="33.03999999999999"/>
    <n v="84.178343949044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97"/>
    <n v="12029252"/>
    <n v="7891000029329"/>
    <s v="NESCAFE TRADICAO 24X100G BR"/>
    <x v="9"/>
    <n v="610"/>
    <s v="CAFE"/>
    <s v="2101.11.10"/>
    <s v="UN"/>
    <n v="24"/>
    <n v="0"/>
    <s v="PRODUTO"/>
    <s v="60.409.075/0207-73"/>
    <n v="8.37916666666667"/>
    <n v="2.19953125"/>
    <m/>
    <m/>
    <m/>
    <m/>
    <n v="6.17963541666667"/>
    <n v="0.0102"/>
    <n v="0.0048"/>
    <n v="0.17"/>
    <n v="0.0165"/>
    <n v="0.076"/>
    <n v="0.2775"/>
    <n v="12"/>
    <n v="188.93152866242042"/>
    <n v="4.36904160031847"/>
    <n v="11.37525245488323"/>
    <n v="6.17963541666667"/>
    <n v="5.19561703821656"/>
    <n v="62.34740445859875"/>
    <n v="15.7442940552017"/>
    <n v="0.33"/>
    <n v="15.7442940552017"/>
    <n v="0.33"/>
    <n v="15.7442940552017"/>
    <n v="1.2"/>
    <n v="18.89315286624204"/>
    <n v="0"/>
    <n v="0"/>
    <s v="DENTRO DA META"/>
    <x v="0"/>
    <n v="0"/>
    <n v="1.2"/>
    <n v="100.55"/>
    <n v="74.155625"/>
    <n v="188.9315286624204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98"/>
    <n v="12408235"/>
    <n v="7891000284155"/>
    <s v="NESCAFE MATINAL FCO 12X160G BR"/>
    <x v="9"/>
    <n v="610"/>
    <s v="CAFE"/>
    <s v="2101.11.10"/>
    <s v="UN"/>
    <n v="12"/>
    <n v="0"/>
    <s v="PRODUTO"/>
    <s v="60.409.075/0207-73"/>
    <n v="10.49833333333333"/>
    <n v="2.7558125"/>
    <m/>
    <m/>
    <m/>
    <m/>
    <n v="7.74252083333333"/>
    <n v="0.0102"/>
    <n v="0.0048"/>
    <n v="0.17"/>
    <n v="0.0165"/>
    <n v="0.076"/>
    <n v="0.2775"/>
    <n v="12"/>
    <n v="236.71401273885351"/>
    <n v="5.47401154458599"/>
    <n v="14.25215618365181"/>
    <n v="7.74252083333333"/>
    <n v="6.50963535031847"/>
    <n v="78.11562420382168"/>
    <n v="19.72616772823779"/>
    <n v="0.33"/>
    <n v="19.72616772823779"/>
    <n v="0.33"/>
    <n v="19.72616772823779"/>
    <n v="1.2"/>
    <n v="23.67140127388535"/>
    <n v="0"/>
    <n v="0"/>
    <s v="DENTRO DA META"/>
    <x v="0"/>
    <n v="0"/>
    <n v="1.2"/>
    <n v="125.97999999999999"/>
    <n v="92.91024999999999"/>
    <n v="236.7140127388535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2999"/>
    <n v="12408255"/>
    <n v="7891000284193"/>
    <s v="NESCAFE ORIGINAL FCO 12X160G BR"/>
    <x v="9"/>
    <n v="470"/>
    <s v="BEBIDA LACTEA"/>
    <s v="2101.11.10"/>
    <s v="UN"/>
    <n v="12"/>
    <n v="0"/>
    <s v="PRODUTO"/>
    <s v="60.409.075/0207-73"/>
    <n v="10.49833333333333"/>
    <n v="2.7558125"/>
    <m/>
    <m/>
    <m/>
    <m/>
    <n v="7.74252083333333"/>
    <n v="0.0102"/>
    <n v="0.0048"/>
    <n v="0.17"/>
    <n v="0.0165"/>
    <n v="0.076"/>
    <n v="0.2775"/>
    <n v="12"/>
    <n v="236.71401273885351"/>
    <n v="5.47401154458599"/>
    <n v="14.25215618365181"/>
    <n v="7.74252083333333"/>
    <n v="6.50963535031847"/>
    <n v="78.11562420382168"/>
    <n v="19.72616772823779"/>
    <n v="0.33"/>
    <n v="19.72616772823779"/>
    <n v="0.33"/>
    <n v="19.72616772823779"/>
    <n v="1.2"/>
    <n v="23.67140127388535"/>
    <n v="0"/>
    <n v="0"/>
    <s v="DENTRO DA META"/>
    <x v="0"/>
    <n v="0"/>
    <n v="1.2"/>
    <n v="125.97999999999999"/>
    <n v="92.91024999999999"/>
    <n v="236.7140127388535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00"/>
    <n v="12408256"/>
    <n v="7891000284230"/>
    <s v="NESCAFE TRADICAO FCO 12X160G BR"/>
    <x v="9"/>
    <n v="610"/>
    <s v="CAFE"/>
    <s v="2101.11.10"/>
    <s v="UN"/>
    <n v="12"/>
    <n v="0"/>
    <s v="PRODUTO"/>
    <s v="60.409.075/0207-73"/>
    <n v="10.49833333333333"/>
    <n v="2.7558125"/>
    <m/>
    <m/>
    <m/>
    <m/>
    <n v="7.74252083333333"/>
    <n v="0.0102"/>
    <n v="0.0048"/>
    <n v="0.17"/>
    <n v="0.0165"/>
    <n v="0.076"/>
    <n v="0.2775"/>
    <n v="12"/>
    <n v="236.71401273885351"/>
    <n v="5.47401154458599"/>
    <n v="14.25215618365181"/>
    <n v="7.74252083333333"/>
    <n v="6.50963535031847"/>
    <n v="78.11562420382168"/>
    <n v="19.72616772823779"/>
    <n v="0.33"/>
    <n v="19.72616772823779"/>
    <n v="0.33"/>
    <n v="19.72616772823779"/>
    <n v="1.2"/>
    <n v="23.67140127388535"/>
    <n v="0"/>
    <n v="0"/>
    <s v="DENTRO DA META"/>
    <x v="0"/>
    <n v="0"/>
    <n v="1.2"/>
    <n v="125.97999999999999"/>
    <n v="92.91024999999999"/>
    <n v="236.7140127388535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01"/>
    <m/>
    <n v="7891000613672"/>
    <s v="NESCAFE TRDCO+ORGL 4X480G PRPACK BR"/>
    <x v="9"/>
    <n v="610"/>
    <s v="CAFE"/>
    <s v="2101.11.10"/>
    <s v="UN"/>
    <n v="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02"/>
    <m/>
    <n v="7891000283400"/>
    <s v="NESCAFE CHAPADA SOLUVEL FCO 24X90G BR"/>
    <x v="9"/>
    <n v="470"/>
    <s v="BEBIDA LACTEA"/>
    <s v="2101.11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03"/>
    <m/>
    <n v="7891000283363"/>
    <s v="NESCAFE SAO SOLUVEL FCO 24X90G BR"/>
    <x v="9"/>
    <n v="470"/>
    <s v="BEBIDA LACTEA"/>
    <s v="2101.11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04"/>
    <m/>
    <n v="7891000283325"/>
    <s v="NESCAFE SERRAS SOLUVEL FCO 24X90G BR"/>
    <x v="9"/>
    <n v="470"/>
    <s v="BEBIDA LACTEA"/>
    <s v="2101.11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05"/>
    <n v="12407028"/>
    <n v="7613037064643"/>
    <s v="NESCAFE GOLD BLEND FCO SGNT 6X100G XQ"/>
    <x v="9"/>
    <n v="610"/>
    <s v="CAFE"/>
    <s v="2101.11.10"/>
    <s v="UN"/>
    <n v="6"/>
    <n v="0"/>
    <s v="PRODUTO"/>
    <s v="60.409.075/0207-73"/>
    <n v="15.05833333333333"/>
    <n v="3.9528125"/>
    <m/>
    <m/>
    <m/>
    <m/>
    <n v="11.10552083333333"/>
    <n v="0.0102"/>
    <n v="0.0048"/>
    <n v="0.17"/>
    <n v="0.0165"/>
    <n v="0.076"/>
    <n v="0.2775"/>
    <n v="12"/>
    <n v="339.53184713375799"/>
    <n v="7.85167396496815"/>
    <n v="20.44264662951168"/>
    <n v="11.10552083333333"/>
    <n v="9.33712579617835"/>
    <n v="112.04550955414015"/>
    <n v="16.9"/>
    <n v="0.33"/>
    <n v="28.29432059447983"/>
    <n v="0.33"/>
    <n v="28.29432059447983"/>
    <n v="1.2"/>
    <n v="20.28"/>
    <n v="0"/>
    <n v="0.67422015351952"/>
    <s v="DENTRO DA META"/>
    <x v="1"/>
    <n v="11.39432059447983"/>
    <n v="1.2"/>
    <n v="180.69999999999999"/>
    <n v="133.26624999999999"/>
    <n v="339.5318471337579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06"/>
    <n v="12410185"/>
    <n v="7613037094732"/>
    <s v="NESCAFE GOLD ESPRESSO FCO 6X100G BR"/>
    <x v="9"/>
    <n v="610"/>
    <s v="CAFE"/>
    <s v="2101.11.10"/>
    <s v="UN"/>
    <n v="6"/>
    <n v="0"/>
    <s v="PRODUTO"/>
    <s v="60.409.075/0207-73"/>
    <n v="15.05833333333333"/>
    <n v="3.9528125"/>
    <m/>
    <m/>
    <m/>
    <m/>
    <n v="11.10552083333333"/>
    <n v="0.0102"/>
    <n v="0.0048"/>
    <n v="0.17"/>
    <n v="0.0165"/>
    <n v="0.076"/>
    <n v="0.2775"/>
    <n v="12"/>
    <n v="339.53184713375799"/>
    <n v="7.85167396496815"/>
    <n v="20.44264662951168"/>
    <n v="11.10552083333333"/>
    <n v="9.33712579617835"/>
    <n v="112.04550955414015"/>
    <n v="16.9"/>
    <n v="0.33"/>
    <n v="28.29432059447983"/>
    <n v="0.33"/>
    <n v="28.29432059447983"/>
    <n v="1.2"/>
    <n v="20.28"/>
    <n v="0"/>
    <n v="0.67422015351952"/>
    <s v="DENTRO DA META"/>
    <x v="1"/>
    <n v="11.39432059447983"/>
    <n v="1.2"/>
    <n v="180.69999999999999"/>
    <n v="133.26624999999999"/>
    <n v="339.5318471337579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07"/>
    <n v="12407027"/>
    <n v="7613037064322"/>
    <s v="NESCAFE GOLD INTENSO FCO SGNT 6X100G XQ"/>
    <x v="9"/>
    <n v="610"/>
    <s v="CAFE"/>
    <s v="2101.11.10"/>
    <s v="UN"/>
    <n v="6"/>
    <n v="0"/>
    <s v="PRODUTO"/>
    <s v="60.409.075/0207-73"/>
    <n v="15.05833333333333"/>
    <n v="3.9528125"/>
    <m/>
    <m/>
    <m/>
    <m/>
    <n v="11.10552083333333"/>
    <n v="0.0102"/>
    <n v="0.0048"/>
    <n v="0.17"/>
    <n v="0.0165"/>
    <n v="0.076"/>
    <n v="0.2775"/>
    <n v="12"/>
    <n v="339.53184713375799"/>
    <n v="7.85167396496815"/>
    <n v="20.44264662951168"/>
    <n v="11.10552083333333"/>
    <n v="9.33712579617835"/>
    <n v="112.04550955414015"/>
    <n v="16.9"/>
    <n v="0.33"/>
    <n v="28.29432059447983"/>
    <n v="0.33"/>
    <n v="28.29432059447983"/>
    <n v="1.2"/>
    <n v="20.28"/>
    <n v="0"/>
    <n v="0.67422015351952"/>
    <s v="DENTRO DA META"/>
    <x v="1"/>
    <n v="11.39432059447983"/>
    <n v="1.2"/>
    <n v="180.69999999999999"/>
    <n v="133.26624999999999"/>
    <n v="339.5318471337579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08"/>
    <m/>
    <n v="7891000718025"/>
    <s v="NESCAFE INTENSIDADE MAXIMA FCO 12X160GBR"/>
    <x v="9"/>
    <n v="610"/>
    <s v="CAFE"/>
    <s v="2101.11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09"/>
    <m/>
    <n v="7891000283622"/>
    <s v="NESCAFE CHAPADA TORR MDO LATA 12X250G BR"/>
    <x v="9"/>
    <n v="610"/>
    <s v="CAFE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10"/>
    <m/>
    <n v="7891000283783"/>
    <s v="NESCAFE GOLD TORR MDO EQUILIBRADO SAC 12X250G BR"/>
    <x v="9"/>
    <n v="470"/>
    <s v="BEBIDA LACTE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11"/>
    <m/>
    <n v="7891000283660"/>
    <s v="NESCAFE SÃO SEBASTIAO TORR MOIDO LATA 12X250G BR"/>
    <x v="9"/>
    <n v="610"/>
    <s v="CAFE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12"/>
    <m/>
    <n v="7891000283448"/>
    <s v="NESCAFE SERRAS TORR MDO LATA 12X250G BR"/>
    <x v="9"/>
    <n v="470"/>
    <s v="BEBIDA LACTE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13"/>
    <m/>
    <n v="7891000283707"/>
    <s v="NESCAFE GOLD TORR MOIDO SUAVE SAC 12X250G BR"/>
    <x v="9"/>
    <n v="470"/>
    <s v="BEBIDA LACTE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14"/>
    <m/>
    <n v="7891000283745"/>
    <s v="NESCAFE GOLD TORR MOIDO INTENSO SAC 12X250G BR"/>
    <x v="9"/>
    <n v="470"/>
    <s v="BEBIDA LACTE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15"/>
    <m/>
    <n v="7891000518540"/>
    <s v="NESCAFE INTENSIDADE MAX T&amp;M SAC 12X250G BR"/>
    <x v="9"/>
    <n v="470"/>
    <s v="BEBIDA LACTE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16"/>
    <n v="12099104"/>
    <n v="7891000067253"/>
    <s v="ALPINO CHOCOLATE BAG 24X195G BR"/>
    <x v="9"/>
    <n v="980"/>
    <s v="CHOCOLATES"/>
    <s v="1806.90.00"/>
    <s v="UN"/>
    <n v="24"/>
    <n v="0"/>
    <s v="PRODUTO"/>
    <s v="60.409.075/0207-73"/>
    <n v="13.14625"/>
    <n v="3.450890625"/>
    <m/>
    <m/>
    <m/>
    <m/>
    <n v="9.695359375"/>
    <n v="0.0102"/>
    <n v="0.0048"/>
    <n v="0.17"/>
    <n v="0.0165"/>
    <n v="0.076"/>
    <n v="0.2775"/>
    <n v="12"/>
    <n v="296.41863057324849"/>
    <n v="6.85468083200637"/>
    <n v="17.84687171576434"/>
    <n v="9.695359375"/>
    <n v="8.15151234076434"/>
    <n v="97.81814808917204"/>
    <n v="24.70155254777071"/>
    <n v="0.33"/>
    <n v="24.70155254777071"/>
    <n v="0.33"/>
    <n v="24.70155254777071"/>
    <n v="1.2"/>
    <n v="29.64186305732485"/>
    <n v="0"/>
    <n v="0"/>
    <s v="DENTRO DA META"/>
    <x v="0"/>
    <n v="0"/>
    <n v="1.2"/>
    <n v="157.755"/>
    <n v="116.3443125"/>
    <n v="296.4186305732484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17"/>
    <n v="12478287"/>
    <n v="7891000338285"/>
    <s v="NESCAU BALL CHOCOLATE 4(12X75G) BR"/>
    <x v="9"/>
    <n v="980"/>
    <s v="CHOCOLATES"/>
    <s v="1806.90.00"/>
    <s v="UN"/>
    <n v="48"/>
    <n v="0"/>
    <s v="PRODUTO"/>
    <s v="60.409.075/0207-73"/>
    <n v="4.59083333333333"/>
    <n v="1.20509375"/>
    <m/>
    <m/>
    <m/>
    <m/>
    <n v="3.38573958333333"/>
    <n v="0.0102"/>
    <n v="0.0048"/>
    <n v="0.17"/>
    <n v="0.0165"/>
    <n v="0.076"/>
    <n v="0.2775"/>
    <n v="12"/>
    <n v="103.51305732484079"/>
    <n v="2.39373945063694"/>
    <n v="6.23234865976646"/>
    <n v="3.38573958333333"/>
    <n v="2.84660907643312"/>
    <n v="34.15930891719748"/>
    <n v="7.2"/>
    <n v="0.33"/>
    <n v="8.6260881104034"/>
    <n v="0.33"/>
    <n v="8.6260881104034"/>
    <n v="1.2"/>
    <n v="8.64"/>
    <n v="0"/>
    <n v="0.19806779311158"/>
    <s v="DENTRO DA META"/>
    <x v="0"/>
    <n v="1.4260881104034"/>
    <n v="1.2"/>
    <n v="55.09"/>
    <n v="40.628875"/>
    <n v="103.5130573248407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18"/>
    <n v="12458810"/>
    <n v="7891000325131"/>
    <s v="NESTLE ESPECIALIDADES BOMBONS 30X251G BR"/>
    <x v="9"/>
    <n v="980"/>
    <s v="CHOCOLATES"/>
    <s v="1806.90.00"/>
    <s v="UN"/>
    <n v="30"/>
    <n v="0"/>
    <s v="PRODUTO"/>
    <s v="60.409.075/0207-73"/>
    <n v="9.778"/>
    <n v="2.566725"/>
    <m/>
    <m/>
    <m/>
    <m/>
    <n v="7.211275"/>
    <n v="0.0102"/>
    <n v="0.0048"/>
    <n v="0.17"/>
    <n v="0.0165"/>
    <n v="0.076"/>
    <n v="0.2775"/>
    <n v="12"/>
    <n v="220.47210191082803"/>
    <n v="5.0984173566879"/>
    <n v="13.27425780254777"/>
    <n v="7.211275"/>
    <n v="6.06298280254777"/>
    <n v="72.75579363057327"/>
    <n v="13.37"/>
    <n v="0.33"/>
    <n v="18.37267515923567"/>
    <n v="0.33"/>
    <n v="18.37267515923567"/>
    <n v="1.2"/>
    <n v="16.044"/>
    <n v="0"/>
    <n v="0.3741716648643"/>
    <s v="DENTRO DA META"/>
    <x v="1"/>
    <n v="5.00267515923567"/>
    <n v="1.2"/>
    <n v="117.33599999999998"/>
    <n v="86.53529999999998"/>
    <n v="220.4721019108280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19"/>
    <n v="414649"/>
    <n v="7891000464908"/>
    <s v="CHARGE CHOCOLATE 12(30X40G) XW"/>
    <x v="9"/>
    <n v="980"/>
    <s v="CHOCOLATES"/>
    <s v="1806.90.00"/>
    <s v="UN"/>
    <n v="360"/>
    <n v="0"/>
    <s v="PRODUTO"/>
    <s v="60.409.075/0207-73"/>
    <n v="1.30833333333333"/>
    <n v="0.3434375"/>
    <m/>
    <m/>
    <m/>
    <m/>
    <n v="0.96489583333333"/>
    <n v="0.0102"/>
    <n v="0.0048"/>
    <n v="0.17"/>
    <n v="0.0165"/>
    <n v="0.076"/>
    <n v="0.2775"/>
    <n v="12"/>
    <n v="29.50000000000001"/>
    <n v="0.6821875"/>
    <n v="1.77614583333333"/>
    <n v="0.96489583333333"/>
    <n v="0.81125"/>
    <n v="9.735"/>
    <n v="2.45833333333333"/>
    <n v="0.33"/>
    <n v="2.45833333333333"/>
    <n v="0.33"/>
    <n v="2.45833333333333"/>
    <n v="1.2"/>
    <n v="2.95"/>
    <n v="0"/>
    <n v="0"/>
    <s v="DENTRO DA META"/>
    <x v="0"/>
    <n v="0"/>
    <n v="1.2"/>
    <n v="15.7"/>
    <n v="11.57875"/>
    <n v="29.5000000000000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20"/>
    <n v="12377691"/>
    <n v="7891000258477"/>
    <s v="CHARGE FLOWPACK 30X117G BR"/>
    <x v="9"/>
    <n v="980"/>
    <s v="CHOCOLATES"/>
    <s v="1806.90.00"/>
    <s v="UN"/>
    <n v="30"/>
    <n v="0"/>
    <s v="PRODUTO"/>
    <s v="60.409.075/0207-73"/>
    <n v="4.81466666666667"/>
    <n v="1.26385"/>
    <m/>
    <m/>
    <m/>
    <m/>
    <n v="3.55081666666667"/>
    <n v="0.0102"/>
    <n v="0.0048"/>
    <n v="0.17"/>
    <n v="0.0165"/>
    <n v="0.076"/>
    <n v="0.2775"/>
    <n v="12"/>
    <n v="108.56000000000003"/>
    <n v="2.51045"/>
    <n v="6.53621666666667"/>
    <n v="3.55081666666667"/>
    <n v="2.9854"/>
    <n v="35.82480000000002"/>
    <n v="9.04666666666667"/>
    <n v="0.33"/>
    <n v="9.04666666666667"/>
    <n v="0.33"/>
    <n v="9.04666666666667"/>
    <n v="1.2"/>
    <n v="10.856"/>
    <n v="0"/>
    <n v="0"/>
    <s v="DENTRO DA META"/>
    <x v="0"/>
    <n v="0"/>
    <n v="1.2"/>
    <n v="57.776"/>
    <n v="42.6098"/>
    <n v="108.5600000000000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21"/>
    <n v="414216"/>
    <n v="7891000462300"/>
    <s v="CHOKITO CHOCOLATE 18(30X32G) BR"/>
    <x v="9"/>
    <n v="980"/>
    <s v="CHOCOLATES"/>
    <s v="1806.90.00"/>
    <s v="UN"/>
    <n v="540"/>
    <n v="0"/>
    <s v="PRODUTO"/>
    <s v="60.409.075/0207-73"/>
    <n v="1.30833333333333"/>
    <n v="0.3434375"/>
    <m/>
    <m/>
    <m/>
    <m/>
    <n v="0.96489583333333"/>
    <n v="0.0102"/>
    <n v="0.0048"/>
    <n v="0.17"/>
    <n v="0.0165"/>
    <n v="0.076"/>
    <n v="0.2775"/>
    <n v="12"/>
    <n v="29.50000000000001"/>
    <n v="0.6821875"/>
    <n v="1.77614583333333"/>
    <n v="0.96489583333333"/>
    <n v="0.81125"/>
    <n v="9.735"/>
    <n v="2.45833333333333"/>
    <n v="0.33"/>
    <n v="2.45833333333333"/>
    <n v="0.33"/>
    <n v="2.45833333333333"/>
    <n v="1.2"/>
    <n v="2.95"/>
    <n v="0"/>
    <n v="0"/>
    <s v="DENTRO DA META"/>
    <x v="0"/>
    <n v="0"/>
    <n v="1.2"/>
    <n v="15.7"/>
    <n v="11.57875"/>
    <n v="29.5000000000000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22"/>
    <n v="12377692"/>
    <n v="7891000258491"/>
    <s v="CHOKITO FLOWPACK 30X114G BR"/>
    <x v="9"/>
    <n v="980"/>
    <s v="CHOCOLATES"/>
    <s v="1806.90.00"/>
    <s v="UN"/>
    <n v="30"/>
    <n v="0"/>
    <s v="PRODUTO"/>
    <s v="60.409.075/0207-73"/>
    <n v="4.81466666666667"/>
    <n v="1.26385"/>
    <m/>
    <m/>
    <m/>
    <m/>
    <n v="3.55081666666667"/>
    <n v="0.0102"/>
    <n v="0.0048"/>
    <n v="0.17"/>
    <n v="0.0165"/>
    <n v="0.076"/>
    <n v="0.2775"/>
    <n v="12"/>
    <n v="108.56000000000003"/>
    <n v="2.51045"/>
    <n v="6.53621666666667"/>
    <n v="3.55081666666667"/>
    <n v="2.9854"/>
    <n v="35.82480000000002"/>
    <n v="7.2"/>
    <n v="0.33"/>
    <n v="9.04666666666667"/>
    <n v="0.33"/>
    <n v="9.04666666666667"/>
    <n v="1.3"/>
    <n v="9.36"/>
    <n v="0"/>
    <n v="0.25648148148148"/>
    <s v="DENTRO DA META"/>
    <x v="0"/>
    <n v="1.84666666666667"/>
    <n v="1.3"/>
    <n v="57.776"/>
    <n v="42.6098"/>
    <n v="108.5600000000000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23"/>
    <n v="12196210"/>
    <n v="7891000092606"/>
    <s v="LOLLO CHOCOLATE 12(30X28G) BR"/>
    <x v="9"/>
    <n v="980"/>
    <s v="CHOCOLATES"/>
    <s v="1806.90.00"/>
    <s v="UN"/>
    <n v="360"/>
    <n v="0"/>
    <s v="PRODUTO"/>
    <s v="60.409.075/0207-73"/>
    <n v="1.30833333333333"/>
    <n v="0.3434375"/>
    <m/>
    <m/>
    <m/>
    <m/>
    <n v="0.96489583333333"/>
    <n v="0.0102"/>
    <n v="0.0048"/>
    <n v="0.17"/>
    <n v="0.0165"/>
    <n v="0.076"/>
    <n v="0.2775"/>
    <n v="12"/>
    <n v="29.50000000000001"/>
    <n v="0.6821875"/>
    <n v="1.77614583333333"/>
    <n v="0.96489583333333"/>
    <n v="0.81125"/>
    <n v="9.735"/>
    <n v="2.45833333333333"/>
    <n v="0.33"/>
    <n v="2.45833333333333"/>
    <n v="0.33"/>
    <n v="2.45833333333333"/>
    <n v="1.2"/>
    <n v="2.95"/>
    <n v="0"/>
    <n v="0"/>
    <s v="DENTRO DA META"/>
    <x v="0"/>
    <n v="0"/>
    <n v="1.2"/>
    <n v="15.7"/>
    <n v="11.57875"/>
    <n v="29.5000000000000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24"/>
    <n v="12377690"/>
    <n v="7891000258453"/>
    <s v="LOLLO FLOWPACK 30X114G BR"/>
    <x v="9"/>
    <n v="980"/>
    <s v="CHOCOLATES"/>
    <s v="1806.90.00"/>
    <s v="UN"/>
    <n v="30"/>
    <n v="0"/>
    <s v="PRODUTO"/>
    <s v="60.409.075/0207-73"/>
    <n v="4.81466666666667"/>
    <n v="1.26385"/>
    <m/>
    <m/>
    <m/>
    <m/>
    <n v="3.55081666666667"/>
    <n v="0.0102"/>
    <n v="0.0048"/>
    <n v="0.17"/>
    <n v="0.0165"/>
    <n v="0.076"/>
    <n v="0.2775"/>
    <n v="12"/>
    <n v="108.56000000000003"/>
    <n v="2.51045"/>
    <n v="6.53621666666667"/>
    <n v="3.55081666666667"/>
    <n v="2.9854"/>
    <n v="35.82480000000002"/>
    <n v="9.04666666666667"/>
    <n v="0.33"/>
    <n v="9.04666666666667"/>
    <n v="0.33"/>
    <n v="9.04666666666667"/>
    <n v="1.2"/>
    <n v="10.856"/>
    <n v="0"/>
    <n v="0"/>
    <s v="DENTRO DA META"/>
    <x v="0"/>
    <n v="0"/>
    <n v="1.2"/>
    <n v="57.776"/>
    <n v="42.6098"/>
    <n v="108.5600000000000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25"/>
    <n v="12368428"/>
    <n v="7891000256152"/>
    <s v="PRESTIGIO AO LEITE FLOWPACK 30X114G BR"/>
    <x v="9"/>
    <n v="980"/>
    <s v="CHOCOLATES"/>
    <s v="1806.90.00"/>
    <s v="UN"/>
    <n v="30"/>
    <n v="0"/>
    <s v="PRODUTO"/>
    <s v="60.409.075/0207-73"/>
    <n v="4.81466666666667"/>
    <n v="1.26385"/>
    <m/>
    <m/>
    <m/>
    <m/>
    <n v="3.55081666666667"/>
    <n v="0.0102"/>
    <n v="0.0048"/>
    <n v="0.17"/>
    <n v="0.0165"/>
    <n v="0.076"/>
    <n v="0.2775"/>
    <n v="12"/>
    <n v="108.56000000000003"/>
    <n v="2.51045"/>
    <n v="6.53621666666667"/>
    <n v="3.55081666666667"/>
    <n v="2.9854"/>
    <n v="35.82480000000002"/>
    <n v="7.2"/>
    <n v="0.33"/>
    <n v="9.04666666666667"/>
    <n v="0.33"/>
    <n v="9.04666666666667"/>
    <n v="1.3"/>
    <n v="9.36"/>
    <n v="0"/>
    <n v="0.25648148148148"/>
    <s v="DENTRO DA META"/>
    <x v="0"/>
    <n v="1.84666666666667"/>
    <n v="1.3"/>
    <n v="57.776"/>
    <n v="42.6098"/>
    <n v="108.5600000000000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26"/>
    <n v="12350191"/>
    <n v="7891000251133"/>
    <s v="PRESTIGIO BRANCO CHOCOLATE 18(30X33)G BR"/>
    <x v="9"/>
    <n v="980"/>
    <s v="CHOCOLATES"/>
    <s v="1704.90.10"/>
    <s v="UN"/>
    <n v="54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27"/>
    <n v="12368385"/>
    <n v="7891000256138"/>
    <s v="PRESTIGIO BRANCO FLOWPACK 30X114G BR"/>
    <x v="9"/>
    <n v="980"/>
    <s v="CHOCOLATES"/>
    <s v="1704.90.10"/>
    <s v="UN"/>
    <n v="30"/>
    <n v="0"/>
    <s v="PRODUTO"/>
    <s v="60.409.075/0207-73"/>
    <n v="4.81466666666667"/>
    <n v="1.26385"/>
    <m/>
    <m/>
    <m/>
    <m/>
    <n v="3.55081666666667"/>
    <n v="0.0102"/>
    <n v="0.0048"/>
    <n v="0.17"/>
    <n v="0.0165"/>
    <n v="0.076"/>
    <n v="0.2775"/>
    <n v="12"/>
    <n v="108.56000000000003"/>
    <n v="2.51045"/>
    <n v="6.53621666666667"/>
    <n v="3.55081666666667"/>
    <n v="2.9854"/>
    <n v="35.82480000000002"/>
    <n v="7.2"/>
    <n v="0.33"/>
    <n v="9.04666666666667"/>
    <n v="0.33"/>
    <n v="9.04666666666667"/>
    <n v="1.3"/>
    <n v="9.36"/>
    <n v="0"/>
    <n v="0.25648148148148"/>
    <s v="DENTRO DA META"/>
    <x v="0"/>
    <n v="1.84666666666667"/>
    <n v="1.3"/>
    <n v="57.776"/>
    <n v="42.6098"/>
    <n v="108.5600000000000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28"/>
    <n v="414602"/>
    <n v="7891000460207"/>
    <s v="PRESTIGIO CHOCOLATE 30X33G BR"/>
    <x v="9"/>
    <n v="980"/>
    <s v="CHOCOLATES"/>
    <s v="1806.90.00"/>
    <s v="UN"/>
    <n v="540"/>
    <n v="0"/>
    <s v="PRODUTO"/>
    <s v="60.409.075/0207-73"/>
    <n v="1.30833333333333"/>
    <n v="0.3434375"/>
    <m/>
    <m/>
    <m/>
    <m/>
    <n v="0.96489583333333"/>
    <n v="0.0102"/>
    <n v="0.0048"/>
    <n v="0.17"/>
    <n v="0.0165"/>
    <n v="0.076"/>
    <n v="0.2775"/>
    <n v="12"/>
    <n v="29.50000000000001"/>
    <n v="0.6821875"/>
    <n v="1.77614583333333"/>
    <n v="0.96489583333333"/>
    <n v="0.81125"/>
    <n v="9.735"/>
    <n v="2.05"/>
    <n v="0.33"/>
    <n v="2.45833333333333"/>
    <n v="0.33"/>
    <n v="2.45833333333333"/>
    <n v="1.2"/>
    <n v="2.46"/>
    <n v="0"/>
    <n v="0.19918699186992"/>
    <s v="DENTRO DA META"/>
    <x v="0"/>
    <n v="0.40833333333333"/>
    <n v="1.2"/>
    <n v="15.7"/>
    <n v="11.57875"/>
    <n v="29.5000000000000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29"/>
    <n v="12316706"/>
    <n v="7891000118580"/>
    <s v="PRESTIGIO DARK CHOCOLATE 18(30X33G) BR"/>
    <x v="9"/>
    <n v="980"/>
    <s v="CHOCOLATES"/>
    <s v="1806.90.00"/>
    <s v="UN"/>
    <n v="540"/>
    <n v="0"/>
    <s v="PRODUTO"/>
    <s v="60.409.075/0207-73"/>
    <n v="1.30833333333333"/>
    <n v="0.3434375"/>
    <m/>
    <m/>
    <m/>
    <m/>
    <n v="0.96489583333333"/>
    <n v="0.0102"/>
    <n v="0.0048"/>
    <n v="0.17"/>
    <n v="0.0165"/>
    <n v="0.076"/>
    <n v="0.2775"/>
    <n v="12"/>
    <n v="29.50000000000001"/>
    <n v="0.6821875"/>
    <n v="1.77614583333333"/>
    <n v="0.96489583333333"/>
    <n v="0.81125"/>
    <n v="9.735"/>
    <n v="2.45833333333333"/>
    <n v="0.33"/>
    <n v="2.45833333333333"/>
    <n v="0.33"/>
    <n v="2.45833333333333"/>
    <n v="1.2"/>
    <n v="2.95"/>
    <n v="0"/>
    <n v="0"/>
    <s v="DENTRO DA META"/>
    <x v="0"/>
    <n v="0"/>
    <n v="1.2"/>
    <n v="15.7"/>
    <n v="11.57875"/>
    <n v="29.5000000000000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30"/>
    <m/>
    <n v="7891000326695"/>
    <s v="NESTLE COB CHOC AOLEI BLEND 20X500G BR"/>
    <x v="9"/>
    <n v="980"/>
    <s v="CHOCOLATES"/>
    <s v="1806.32.1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31"/>
    <n v="12380253"/>
    <n v="7891000259818"/>
    <s v="NESTLE COB CHOC LEITE 20X500G BR"/>
    <x v="9"/>
    <n v="980"/>
    <s v="CHOCOLATES"/>
    <s v="1806.32.10"/>
    <s v="UN"/>
    <n v="20"/>
    <n v="0"/>
    <s v="PRODUTO"/>
    <s v="60.409.075/0207-73"/>
    <n v="24.5475"/>
    <n v="6.44371875"/>
    <m/>
    <m/>
    <m/>
    <m/>
    <n v="18.10378125"/>
    <n v="0.0102"/>
    <n v="0.0048"/>
    <n v="0.17"/>
    <n v="0.0165"/>
    <n v="0.076"/>
    <n v="0.2775"/>
    <n v="12"/>
    <n v="553.49140127388534"/>
    <n v="12.7994886544586"/>
    <n v="33.32479478503185"/>
    <n v="18.10378125"/>
    <n v="15.22101353503185"/>
    <n v="182.65216242038221"/>
    <n v="35.94"/>
    <n v="0.33"/>
    <n v="46.12428343949045"/>
    <n v="0.33"/>
    <n v="46.12428343949045"/>
    <n v="1.2"/>
    <n v="43.12799999999999"/>
    <n v="0"/>
    <n v="0.28336904394798"/>
    <s v="DENTRO DA META"/>
    <x v="1"/>
    <n v="10.18428343949045"/>
    <n v="1.2"/>
    <n v="294.56999999999999"/>
    <n v="217.24537499999997"/>
    <n v="553.4914012738853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32"/>
    <m/>
    <n v="7891000326497"/>
    <s v="NESTLE COB CHOC MEIO AMARGO 11X300G BR"/>
    <x v="9"/>
    <n v="980"/>
    <s v="CHOCOLATES"/>
    <s v="1806.32.10"/>
    <s v="UN"/>
    <n v="11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33"/>
    <m/>
    <n v="7891000326619"/>
    <s v="NESTLE COBERTURA CHOC BRANCO 11X300G BR"/>
    <x v="9"/>
    <n v="980"/>
    <s v="CHOCOLATES"/>
    <s v="1704.90.10"/>
    <s v="UN"/>
    <n v="11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34"/>
    <m/>
    <n v="7891000326657"/>
    <s v="NESTLE COBERTURA CHOC BRANCO 20X500G BR"/>
    <x v="9"/>
    <n v="980"/>
    <s v="CHOCOLATES"/>
    <s v="1704.90.1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35"/>
    <m/>
    <n v="7891000326534"/>
    <s v="NESTLE COBERTURA CHOC LEITE 11X300G BR"/>
    <x v="9"/>
    <n v="980"/>
    <s v="CHOCOLATES"/>
    <s v="1806.32.10"/>
    <s v="UN"/>
    <n v="11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36"/>
    <m/>
    <n v="7891000305065"/>
    <s v="NESTLE GOTAS CHOC AO LEITE 40X100G BR"/>
    <x v="9"/>
    <n v="980"/>
    <s v="CHOCOLATES"/>
    <s v="1806.90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37"/>
    <m/>
    <n v="7891000305102"/>
    <s v="NESTLE GOTAS CHOC BRANCO 40X100G BR"/>
    <x v="9"/>
    <n v="980"/>
    <s v="CHOCOLATES"/>
    <s v="1704.90.1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38"/>
    <m/>
    <n v="7891000305027"/>
    <s v="NESTLE GOTAS CHOC MEIO AMARGO 40X100G BR"/>
    <x v="9"/>
    <n v="980"/>
    <s v="CHOCOLATES"/>
    <s v="1806.90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39"/>
    <n v="12396175"/>
    <n v="7891000276556"/>
    <s v="ALPINO BLACK TOP CHOC 4(14X90G) BR"/>
    <x v="9"/>
    <n v="980"/>
    <s v="CHOCOLATES"/>
    <s v="1806.32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7.1"/>
    <n v="0.33"/>
    <n v="8.92885009099181"/>
    <n v="0.33"/>
    <n v="8.92885009099181"/>
    <n v="1.2"/>
    <n v="8.52"/>
    <n v="0"/>
    <n v="0.257584519858"/>
    <s v="DENTRO DA META"/>
    <x v="1"/>
    <n v="1.82885009099181"/>
    <n v="1.2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40"/>
    <n v="12441799"/>
    <n v="7891000306758"/>
    <s v="ALPINO CHOC DARK MILK 41% 4(14X85G) BR"/>
    <x v="9"/>
    <n v="980"/>
    <s v="CHOCOLATES"/>
    <s v="1806.32.10"/>
    <s v="UN"/>
    <n v="56"/>
    <n v="0"/>
    <s v="PRODUTO"/>
    <s v="60.409.075/0207-73"/>
    <n v="5.54821428571429"/>
    <n v="1.45640625"/>
    <m/>
    <m/>
    <m/>
    <m/>
    <n v="4.09180803571429"/>
    <n v="0.0102"/>
    <n v="0.0048"/>
    <n v="0.17"/>
    <n v="0.0165"/>
    <n v="0.076"/>
    <n v="0.2775"/>
    <n v="12"/>
    <n v="125.0998635122839"/>
    <n v="2.89293434372157"/>
    <n v="7.53205428230209"/>
    <n v="4.09180803571429"/>
    <n v="3.44024624658781"/>
    <n v="41.2829549590537"/>
    <n v="8.23"/>
    <n v="0.33"/>
    <n v="10.42498862602366"/>
    <n v="0.33"/>
    <n v="10.42498862602366"/>
    <n v="1.2"/>
    <n v="9.876"/>
    <n v="0"/>
    <n v="0.26670578688015"/>
    <s v="DENTRO DA META"/>
    <x v="1"/>
    <n v="2.19498862602366"/>
    <n v="1.2"/>
    <n v="66.57857142857142"/>
    <n v="49.10169642857142"/>
    <n v="125.099863512283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41"/>
    <n v="12441836"/>
    <n v="7891000306901"/>
    <s v="ALPINO CHOC DARK MILK 51% 4(14X85G) BR"/>
    <x v="9"/>
    <n v="980"/>
    <s v="CHOCOLATES"/>
    <s v="1806.32.10"/>
    <s v="UN"/>
    <n v="56"/>
    <n v="0"/>
    <s v="PRODUTO"/>
    <s v="60.409.075/0207-73"/>
    <n v="5.54821428571429"/>
    <n v="1.45640625"/>
    <m/>
    <m/>
    <m/>
    <m/>
    <n v="4.09180803571429"/>
    <n v="0.0102"/>
    <n v="0.0048"/>
    <n v="0.17"/>
    <n v="0.0165"/>
    <n v="0.076"/>
    <n v="0.2775"/>
    <n v="12"/>
    <n v="125.0998635122839"/>
    <n v="2.89293434372157"/>
    <n v="7.53205428230209"/>
    <n v="4.09180803571429"/>
    <n v="3.44024624658781"/>
    <n v="41.2829549590537"/>
    <n v="8.23"/>
    <n v="0.33"/>
    <n v="10.42498862602366"/>
    <n v="0.33"/>
    <n v="10.42498862602366"/>
    <n v="1.2"/>
    <n v="9.876"/>
    <n v="0"/>
    <n v="0.26670578688015"/>
    <s v="DENTRO DA META"/>
    <x v="1"/>
    <n v="2.19498862602366"/>
    <n v="1.2"/>
    <n v="66.57857142857142"/>
    <n v="49.10169642857142"/>
    <n v="125.099863512283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42"/>
    <n v="12441842"/>
    <n v="7891000306857"/>
    <s v="BISCOITO CALIPSO COBERTO 40X130G XI"/>
    <x v="9"/>
    <n v="470"/>
    <s v="BEBIDA LACTEA"/>
    <s v="1806.32.10"/>
    <s v="UN"/>
    <n v="56"/>
    <n v="0"/>
    <s v="PRODUTO"/>
    <s v="60.409.075/0207-73"/>
    <n v="5.54821428571429"/>
    <n v="1.45640625"/>
    <m/>
    <m/>
    <m/>
    <m/>
    <n v="4.09180803571429"/>
    <n v="0.0102"/>
    <n v="0.0048"/>
    <n v="0.17"/>
    <n v="0.0165"/>
    <n v="0.076"/>
    <n v="0.2775"/>
    <n v="12"/>
    <n v="125.0998635122839"/>
    <n v="2.89293434372157"/>
    <n v="7.53205428230209"/>
    <n v="4.09180803571429"/>
    <n v="3.44024624658781"/>
    <n v="41.2829549590537"/>
    <n v="7.1"/>
    <n v="0.33"/>
    <n v="10.42498862602366"/>
    <n v="0.33"/>
    <n v="10.42498862602366"/>
    <n v="1.2"/>
    <n v="8.52"/>
    <n v="0"/>
    <n v="0.46830825718643"/>
    <s v="DENTRO DA META"/>
    <x v="1"/>
    <n v="3.32498862602366"/>
    <n v="1.2"/>
    <n v="66.57857142857142"/>
    <n v="49.10169642857142"/>
    <n v="125.099863512283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43"/>
    <n v="12396177"/>
    <n v="7891000276594"/>
    <s v="ALPINO CHOC EXTRA CREMOSO 4(14X90G) BR"/>
    <x v="9"/>
    <n v="980"/>
    <s v="CHOCOLATES"/>
    <s v="1806.32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7.1"/>
    <n v="0.33"/>
    <n v="8.92885009099181"/>
    <n v="0.33"/>
    <n v="8.92885009099181"/>
    <n v="1.3"/>
    <n v="9.23"/>
    <n v="0"/>
    <n v="0.257584519858"/>
    <s v="DENTRO DA META"/>
    <x v="0"/>
    <n v="1.82885009099181"/>
    <n v="1.3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44"/>
    <n v="12396178"/>
    <n v="7891000276631"/>
    <s v="ALPINO CHOC GIANDUIA 4(14X90G) BR"/>
    <x v="9"/>
    <n v="980"/>
    <s v="CHOCOLATES"/>
    <s v="1806.32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8.23"/>
    <n v="0.33"/>
    <n v="8.92885009099181"/>
    <n v="0.33"/>
    <n v="8.92885009099181"/>
    <n v="1.2"/>
    <n v="9.876"/>
    <n v="0"/>
    <n v="0.08491495637811"/>
    <s v="DENTRO DA META"/>
    <x v="0"/>
    <n v="0.69885009099181"/>
    <n v="1.2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45"/>
    <n v="12396173"/>
    <n v="7891000276471"/>
    <s v="ALPINO CHOCOLATE 4(14X90G) BR"/>
    <x v="9"/>
    <n v="980"/>
    <s v="CHOCOLATES"/>
    <s v="1806.32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7.1"/>
    <n v="0.33"/>
    <n v="8.92885009099181"/>
    <n v="0.33"/>
    <n v="8.92885009099181"/>
    <n v="1.3"/>
    <n v="9.23"/>
    <n v="0"/>
    <n v="0.257584519858"/>
    <s v="DENTRO DA META"/>
    <x v="0"/>
    <n v="1.82885009099181"/>
    <n v="1.3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46"/>
    <n v="12396176"/>
    <n v="7891000276433"/>
    <s v="ALPINO NEVADO CHOC 4(14X90G) BR"/>
    <x v="9"/>
    <n v="980"/>
    <s v="CHOCOLATES"/>
    <s v="1806.32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7.1"/>
    <n v="0.33"/>
    <n v="8.92885009099181"/>
    <n v="0.33"/>
    <n v="8.92885009099181"/>
    <n v="1.2"/>
    <n v="8.52"/>
    <n v="0"/>
    <n v="0.257584519858"/>
    <s v="DENTRO DA META"/>
    <x v="1"/>
    <n v="1.82885009099181"/>
    <n v="1.2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47"/>
    <n v="12396209"/>
    <n v="7891000276877"/>
    <s v="CLASSIC CHOC MEIO AMARGO 4(14X90G) BR"/>
    <x v="9"/>
    <n v="980"/>
    <s v="CHOCOLATES"/>
    <s v="1806.32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7.1"/>
    <n v="0.33"/>
    <n v="8.92885009099181"/>
    <n v="0.33"/>
    <n v="8.92885009099181"/>
    <n v="1.2"/>
    <n v="8.52"/>
    <n v="0"/>
    <n v="0.257584519858"/>
    <s v="DENTRO DA META"/>
    <x v="1"/>
    <n v="1.82885009099181"/>
    <n v="1.2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48"/>
    <n v="12396208"/>
    <n v="7891000276914"/>
    <s v="CLASSIC CHOCOLATE AO LEITE 4(14X90G) BR"/>
    <x v="9"/>
    <n v="980"/>
    <s v="CHOCOLATES"/>
    <s v="1806.32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7.1"/>
    <n v="0.33"/>
    <n v="8.92885009099181"/>
    <n v="0.33"/>
    <n v="8.92885009099181"/>
    <n v="1.2"/>
    <n v="8.52"/>
    <n v="0"/>
    <n v="0.257584519858"/>
    <s v="DENTRO DA META"/>
    <x v="1"/>
    <n v="1.82885009099181"/>
    <n v="1.2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49"/>
    <n v="12396270"/>
    <n v="7891000276839"/>
    <s v="CLASSIC DUO CHOCOLATE 4(14X90G) BR"/>
    <x v="9"/>
    <n v="980"/>
    <s v="CHOCOLATES"/>
    <s v="1806.32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7.1"/>
    <n v="0.33"/>
    <n v="8.92885009099181"/>
    <n v="0.33"/>
    <n v="8.92885009099181"/>
    <n v="1.2"/>
    <n v="8.52"/>
    <n v="0"/>
    <n v="0.257584519858"/>
    <s v="DENTRO DA META"/>
    <x v="1"/>
    <n v="1.82885009099181"/>
    <n v="1.2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50"/>
    <n v="12396271"/>
    <n v="7891000276792"/>
    <s v="CLASSIC PRESTIGIO 4(14X90G) BR"/>
    <x v="9"/>
    <n v="980"/>
    <s v="CHOCOLATES"/>
    <s v="1806.32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8.92885009099181"/>
    <n v="0.33"/>
    <n v="8.92885009099181"/>
    <n v="0.33"/>
    <n v="8.92885009099181"/>
    <n v="1.2"/>
    <n v="10.71462010919017"/>
    <n v="0"/>
    <n v="0"/>
    <s v="DENTRO DA META"/>
    <x v="0"/>
    <n v="0"/>
    <n v="1.2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51"/>
    <n v="12396192"/>
    <n v="7891000276952"/>
    <s v="CRUNCH AMENDOIM 4(14X90G) BR"/>
    <x v="9"/>
    <n v="980"/>
    <s v="CHOCOLATES"/>
    <s v="1806.32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7.1"/>
    <n v="0.33"/>
    <n v="8.92885009099181"/>
    <n v="0.33"/>
    <n v="8.92885009099181"/>
    <n v="1.2"/>
    <n v="8.52"/>
    <n v="0"/>
    <n v="0.257584519858"/>
    <s v="DENTRO DA META"/>
    <x v="1"/>
    <n v="1.82885009099181"/>
    <n v="1.2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52"/>
    <n v="12396179"/>
    <n v="7891000277072"/>
    <s v="CRUNCH CHOCOLATE 4(14X90G) BR"/>
    <x v="9"/>
    <n v="980"/>
    <s v="CHOCOLATES"/>
    <s v="1806.32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7.1"/>
    <n v="0.33"/>
    <n v="8.92885009099181"/>
    <n v="0.33"/>
    <n v="8.92885009099181"/>
    <n v="1.2"/>
    <n v="8.52"/>
    <n v="0"/>
    <n v="0.257584519858"/>
    <s v="DENTRO DA META"/>
    <x v="1"/>
    <n v="1.82885009099181"/>
    <n v="1.2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53"/>
    <n v="12396191"/>
    <n v="7891000276990"/>
    <s v="DIPLOMATA CHOCOLATE 4(14X90G) BR"/>
    <x v="9"/>
    <n v="980"/>
    <s v="CHOCOLATES"/>
    <s v="1806.32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7.1"/>
    <n v="0.33"/>
    <n v="8.92885009099181"/>
    <n v="0.33"/>
    <n v="8.92885009099181"/>
    <n v="1.2"/>
    <n v="8.52"/>
    <n v="0"/>
    <n v="0.257584519858"/>
    <s v="DENTRO DA META"/>
    <x v="1"/>
    <n v="1.82885009099181"/>
    <n v="1.2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54"/>
    <n v="12396174"/>
    <n v="7891000276518"/>
    <s v="GALAK CHOCOLATE 4(14X90G) BR"/>
    <x v="9"/>
    <n v="980"/>
    <s v="CHOCOLATES"/>
    <s v="1704.90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7.1"/>
    <n v="0.33"/>
    <n v="8.92885009099181"/>
    <n v="0.33"/>
    <n v="8.92885009099181"/>
    <n v="1.2"/>
    <n v="8.52"/>
    <n v="0"/>
    <n v="0.257584519858"/>
    <s v="DENTRO DA META"/>
    <x v="1"/>
    <n v="1.82885009099181"/>
    <n v="1.2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55"/>
    <n v="12460225"/>
    <n v="7891000326442"/>
    <s v="NESTLE TABLETE NESCAU 4(14X90G) XW"/>
    <x v="9"/>
    <n v="980"/>
    <s v="CHOCOLATES"/>
    <s v="1806.32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8.92885009099181"/>
    <n v="0.33"/>
    <n v="8.92885009099181"/>
    <n v="0.33"/>
    <n v="8.92885009099181"/>
    <n v="1.2"/>
    <n v="10.71462010919017"/>
    <n v="0"/>
    <n v="0"/>
    <s v="DENTRO DA META"/>
    <x v="0"/>
    <n v="0"/>
    <n v="1.2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56"/>
    <n v="12460235"/>
    <n v="7891000326398"/>
    <s v="NESTLE TABLETE MOCA BRIGADEIRO 4(14X90G)XW"/>
    <x v="9"/>
    <n v="980"/>
    <s v="CHOCOLATES"/>
    <s v="1806.32.10"/>
    <s v="UN"/>
    <n v="56"/>
    <n v="0"/>
    <s v="PRODUTO"/>
    <s v="60.409.075/0207-73"/>
    <n v="4.75196428571429"/>
    <n v="1.247390625"/>
    <m/>
    <m/>
    <m/>
    <m/>
    <n v="3.50457366071429"/>
    <n v="0.0102"/>
    <n v="0.0048"/>
    <n v="0.17"/>
    <n v="0.0165"/>
    <n v="0.076"/>
    <n v="0.2775"/>
    <n v="12"/>
    <n v="107.14620109190174"/>
    <n v="2.47775590025023"/>
    <n v="6.45109419074158"/>
    <n v="3.50457366071429"/>
    <n v="2.9465205300273"/>
    <n v="35.35824636032758"/>
    <n v="8.92885009099181"/>
    <n v="0.33"/>
    <n v="8.92885009099181"/>
    <n v="0.33"/>
    <n v="8.92885009099181"/>
    <n v="1.2"/>
    <n v="10.71462010919017"/>
    <n v="0"/>
    <n v="0"/>
    <s v="DENTRO DA META"/>
    <x v="0"/>
    <n v="0"/>
    <n v="1.2"/>
    <n v="57.02357142857143"/>
    <n v="42.05488392857143"/>
    <n v="107.146201091901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57"/>
    <n v="12464249"/>
    <n v="7891000329856"/>
    <s v="SUFLAIR CHOCOLATE AO LEITE 4(16X80G) BR"/>
    <x v="9"/>
    <n v="980"/>
    <s v="CHOCOLATES"/>
    <s v="1806.32.10"/>
    <s v="UN"/>
    <n v="64"/>
    <n v="0"/>
    <s v="PRODUTO"/>
    <s v="60.409.075/0207-73"/>
    <n v="4.75171875"/>
    <n v="1.247326171875"/>
    <m/>
    <m/>
    <m/>
    <m/>
    <n v="3.504392578125"/>
    <n v="0.0102"/>
    <n v="0.0048"/>
    <n v="0.17"/>
    <n v="0.0165"/>
    <n v="0.076"/>
    <n v="0.2775"/>
    <n v="12"/>
    <n v="107.14066480891722"/>
    <n v="2.47762787370621"/>
    <n v="6.45076086037022"/>
    <n v="3.504392578125"/>
    <n v="2.94636828224522"/>
    <n v="35.35641938694268"/>
    <n v="7.1"/>
    <n v="0.33"/>
    <n v="8.92838873407644"/>
    <n v="0.33"/>
    <n v="8.92838873407644"/>
    <n v="1.2"/>
    <n v="8.52"/>
    <n v="0"/>
    <n v="0.25751954001077"/>
    <s v="DENTRO DA META"/>
    <x v="1"/>
    <n v="1.82838873407644"/>
    <n v="1.2"/>
    <n v="57.020625"/>
    <n v="42.0527109375"/>
    <n v="107.1406648089172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58"/>
    <n v="12464177"/>
    <n v="7891000329665"/>
    <s v="SUFLAIR CHOCOLATE DUO 4(16X80G) BR"/>
    <x v="9"/>
    <n v="980"/>
    <s v="CHOCOLATES"/>
    <s v="1806.32.10"/>
    <s v="UN"/>
    <n v="64"/>
    <n v="0"/>
    <s v="PRODUTO"/>
    <s v="60.409.075/0207-73"/>
    <n v="4.75171875"/>
    <n v="1.247326171875"/>
    <m/>
    <m/>
    <m/>
    <m/>
    <n v="3.504392578125"/>
    <n v="0.0102"/>
    <n v="0.0048"/>
    <n v="0.17"/>
    <n v="0.0165"/>
    <n v="0.076"/>
    <n v="0.2775"/>
    <n v="12"/>
    <n v="107.14066480891722"/>
    <n v="2.47762787370621"/>
    <n v="6.45076086037022"/>
    <n v="3.504392578125"/>
    <n v="2.94636828224522"/>
    <n v="35.35641938694268"/>
    <n v="7.1"/>
    <n v="0.33"/>
    <n v="8.92838873407644"/>
    <n v="0.33"/>
    <n v="8.92838873407644"/>
    <n v="1.2"/>
    <n v="8.52"/>
    <n v="0"/>
    <n v="0.25751954001077"/>
    <s v="DENTRO DA META"/>
    <x v="1"/>
    <n v="1.82838873407644"/>
    <n v="1.2"/>
    <n v="57.020625"/>
    <n v="42.0527109375"/>
    <n v="107.1406648089172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59"/>
    <n v="12342557"/>
    <n v="7891000248768"/>
    <s v="KIT KAT 4FNGR LEITE 4(24X41.5G) BR"/>
    <x v="9"/>
    <n v="980"/>
    <s v="CHOCOLATES"/>
    <s v="1905.32.00"/>
    <s v="UN"/>
    <n v="96"/>
    <n v="0"/>
    <s v="PRODUTO"/>
    <s v="60.409.075/0207-73"/>
    <n v="2.33979166666667"/>
    <n v="0.6141953125"/>
    <m/>
    <m/>
    <m/>
    <m/>
    <n v="1.72559635416667"/>
    <n v="0.0102"/>
    <n v="0.0048"/>
    <n v="0.17"/>
    <n v="0.0165"/>
    <n v="0.076"/>
    <n v="0.2775"/>
    <n v="12"/>
    <n v="52.75708598726116"/>
    <n v="1.22000761345541"/>
    <n v="3.17641621881635"/>
    <n v="1.72559635416667"/>
    <n v="1.45081986464968"/>
    <n v="17.40983837579618"/>
    <n v="3.39"/>
    <n v="0.33"/>
    <n v="4.39642383227176"/>
    <n v="0.33"/>
    <n v="4.39642383227176"/>
    <n v="1.3"/>
    <n v="4.407"/>
    <n v="0"/>
    <n v="0.29688018651084"/>
    <s v="DENTRO DA META"/>
    <x v="0"/>
    <n v="1.00642383227176"/>
    <n v="1.3"/>
    <n v="28.0775"/>
    <n v="20.70715625"/>
    <n v="52.7570859872611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60"/>
    <n v="12343630"/>
    <n v="7891000249239"/>
    <s v="KITKAT 4FNGR BRANCO 4(24X41,5G) BR"/>
    <x v="9"/>
    <n v="980"/>
    <s v="CHOCOLATES"/>
    <s v="1905.32.00"/>
    <s v="UN"/>
    <n v="96"/>
    <n v="0"/>
    <s v="PRODUTO"/>
    <s v="60.409.075/0207-73"/>
    <n v="2.33979166666667"/>
    <n v="0.6141953125"/>
    <m/>
    <m/>
    <m/>
    <m/>
    <n v="1.72559635416667"/>
    <n v="0.0102"/>
    <n v="0.0048"/>
    <n v="0.17"/>
    <n v="0.0165"/>
    <n v="0.076"/>
    <n v="0.2775"/>
    <n v="12"/>
    <n v="52.75708598726116"/>
    <n v="1.22000761345541"/>
    <n v="3.17641621881635"/>
    <n v="1.72559635416667"/>
    <n v="1.45081986464968"/>
    <n v="17.40983837579618"/>
    <n v="3.39"/>
    <n v="0.33"/>
    <n v="4.39642383227176"/>
    <n v="0.33"/>
    <n v="4.39642383227176"/>
    <n v="1.3"/>
    <n v="4.407"/>
    <n v="0"/>
    <n v="0.29688018651084"/>
    <s v="DENTRO DA META"/>
    <x v="0"/>
    <n v="1.00642383227176"/>
    <n v="1.3"/>
    <n v="28.0775"/>
    <n v="20.70715625"/>
    <n v="52.7570859872611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61"/>
    <n v="12342558"/>
    <n v="7891000248829"/>
    <s v="KITKAT 4FNGR DARK 4(24X41,5G) BR"/>
    <x v="9"/>
    <n v="980"/>
    <s v="CHOCOLATES"/>
    <s v="1905.32.00"/>
    <s v="UN"/>
    <n v="96"/>
    <n v="0"/>
    <s v="PRODUTO"/>
    <s v="60.409.075/0207-73"/>
    <n v="2.33979166666667"/>
    <n v="0.6141953125"/>
    <m/>
    <m/>
    <m/>
    <m/>
    <n v="1.72559635416667"/>
    <n v="0.0102"/>
    <n v="0.0048"/>
    <n v="0.17"/>
    <n v="0.0165"/>
    <n v="0.076"/>
    <n v="0.2775"/>
    <n v="12"/>
    <n v="52.75708598726116"/>
    <n v="1.22000761345541"/>
    <n v="3.17641621881635"/>
    <n v="1.72559635416667"/>
    <n v="1.45081986464968"/>
    <n v="17.40983837579618"/>
    <n v="3.39"/>
    <n v="0.33"/>
    <n v="4.39642383227176"/>
    <n v="0.33"/>
    <n v="4.39642383227176"/>
    <n v="1.3"/>
    <n v="4.407"/>
    <n v="0"/>
    <n v="0.29688018651084"/>
    <s v="DENTRO DA META"/>
    <x v="0"/>
    <n v="1.00642383227176"/>
    <n v="1.3"/>
    <n v="28.0775"/>
    <n v="20.70715625"/>
    <n v="52.7570859872611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62"/>
    <m/>
    <n v="7891000288580"/>
    <s v="KITKAT 4FNGR GOLD 4(24X41,5G) BR"/>
    <x v="9"/>
    <n v="980"/>
    <s v="CHOCOLATES"/>
    <s v="1905.32.00"/>
    <s v="UN"/>
    <n v="9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63"/>
    <m/>
    <n v="7891000265871"/>
    <s v="KITKAT 4FNGR LIMAO 4(24X41,5G) BR"/>
    <x v="9"/>
    <n v="980"/>
    <s v="CHOCOLATES"/>
    <s v="1905.32.00"/>
    <s v="UN"/>
    <n v="9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64"/>
    <m/>
    <n v="7891000283530"/>
    <s v="KIT KAT TABLETE LIMAO 4(14X102G) BR"/>
    <x v="9"/>
    <n v="980"/>
    <s v="CHOCOLATES"/>
    <s v="1905.32.00"/>
    <s v="UN"/>
    <n v="5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65"/>
    <n v="12321616"/>
    <n v="7891000120095"/>
    <s v="NESTLE CACAU EM PO SOLUVEL 25X200G BR"/>
    <x v="9"/>
    <n v="470"/>
    <s v="BEBIDA LACTEA"/>
    <s v="1805.00.00"/>
    <s v="UN"/>
    <n v="25"/>
    <n v="0"/>
    <s v="PRODUTO"/>
    <s v="60.409.075/0207-73"/>
    <n v="16.976"/>
    <n v="4.4562"/>
    <m/>
    <m/>
    <m/>
    <m/>
    <n v="12.5198"/>
    <n v="0.0102"/>
    <n v="0.0048"/>
    <n v="0.17"/>
    <n v="0.0165"/>
    <n v="0.076"/>
    <n v="0.2775"/>
    <n v="12"/>
    <n v="382.77095541401286"/>
    <n v="8.85157834394905"/>
    <n v="23.04600127388536"/>
    <n v="12.5198"/>
    <n v="10.52620127388536"/>
    <n v="126.31441528662427"/>
    <n v="30.89"/>
    <n v="0.33"/>
    <n v="31.8975796178344"/>
    <n v="0.33"/>
    <n v="31.8975796178344"/>
    <n v="1.2"/>
    <n v="37.068"/>
    <n v="0"/>
    <n v="0.03261831071008"/>
    <s v="DENTRO DA META"/>
    <x v="0"/>
    <n v="1.0075796178344"/>
    <n v="1.2"/>
    <n v="203.71199999999999"/>
    <n v="150.23759999999999"/>
    <n v="382.7709554140128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66"/>
    <n v="414513"/>
    <n v="7891000451304"/>
    <s v="NESTLE CHOC EM PO SOLUVEL 25X200G XI"/>
    <x v="9"/>
    <n v="470"/>
    <s v="BEBIDA LACTEA"/>
    <s v="1806.10.00"/>
    <s v="UN"/>
    <n v="25"/>
    <n v="0"/>
    <s v="PRODUTO"/>
    <s v="60.409.075/0207-73"/>
    <n v="11.188"/>
    <n v="2.93685"/>
    <m/>
    <m/>
    <m/>
    <m/>
    <n v="8.25115"/>
    <n v="0.0102"/>
    <n v="0.0048"/>
    <n v="0.17"/>
    <n v="0.0165"/>
    <n v="0.076"/>
    <n v="0.2775"/>
    <n v="12"/>
    <n v="252.26445859872615"/>
    <n v="5.83361560509554"/>
    <n v="15.18842261146497"/>
    <n v="8.25115"/>
    <n v="6.93727261146497"/>
    <n v="83.24727133757966"/>
    <n v="21.02203821656051"/>
    <n v="0.33"/>
    <n v="21.02203821656051"/>
    <n v="0.33"/>
    <n v="21.02203821656051"/>
    <n v="1.2"/>
    <n v="25.22644585987262"/>
    <n v="0"/>
    <n v="0"/>
    <s v="DENTRO DA META"/>
    <x v="0"/>
    <n v="0"/>
    <n v="1.2"/>
    <n v="134.25599999999997"/>
    <n v="99.01379999999999"/>
    <n v="252.2644585987261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67"/>
    <m/>
    <n v="7891000326237"/>
    <s v="NESTLE DOIS FRADES CACAU EM PO 70% 25X200G BR"/>
    <x v="9"/>
    <n v="470"/>
    <s v="BEBIDA LACTEA"/>
    <s v="1806.10.00"/>
    <s v="UN"/>
    <n v="2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68"/>
    <m/>
    <n v="7891000338209"/>
    <s v="NESTLE BROWNIE CHOCOLATE 12X350G BR"/>
    <x v="9"/>
    <n v="980"/>
    <s v="CHOCOLATES"/>
    <s v="1901.2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69"/>
    <n v="12448721"/>
    <n v="7891000313015"/>
    <s v="ALPINO CHOCOLATE LEITE 12(22X25G) BR"/>
    <x v="9"/>
    <n v="980"/>
    <s v="CHOCOLATES"/>
    <s v="1806.32.10"/>
    <s v="UN"/>
    <n v="264"/>
    <n v="0"/>
    <s v="PRODUTO"/>
    <s v="60.409.075/0207-73"/>
    <n v="1.56111111111111"/>
    <n v="0.40979166666667"/>
    <m/>
    <m/>
    <m/>
    <m/>
    <n v="1.15131944444444"/>
    <n v="0.0102"/>
    <n v="0.0048"/>
    <n v="0.17"/>
    <n v="0.0165"/>
    <n v="0.076"/>
    <n v="0.2775"/>
    <n v="12"/>
    <n v="35.1995753715499"/>
    <n v="0.81399018046709"/>
    <n v="2.11930776716207"/>
    <n v="1.15131944444444"/>
    <n v="0.96798832271762"/>
    <n v="11.61585987261147"/>
    <n v="2.05"/>
    <n v="0.33"/>
    <n v="2.93329794762916"/>
    <n v="0.33"/>
    <n v="2.93329794762916"/>
    <n v="1.2"/>
    <n v="2.46"/>
    <n v="0"/>
    <n v="0.43087704762398"/>
    <s v="DENTRO DA META"/>
    <x v="1"/>
    <n v="0.88329794762916"/>
    <n v="1.2"/>
    <n v="18.73333333333333"/>
    <n v="13.81583333333333"/>
    <n v="35.199575371549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70"/>
    <n v="12448706"/>
    <n v="7891000312919"/>
    <s v="CLASSIC CHOCOLATE LEITE 12(22X25G) BR"/>
    <x v="9"/>
    <n v="980"/>
    <s v="CHOCOLATES"/>
    <s v="1806.32.10"/>
    <s v="UN"/>
    <n v="26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71"/>
    <n v="12227748"/>
    <n v="7891000098844"/>
    <s v="CLASSIC DIET CHOCOLATE 12(22X25G) BR"/>
    <x v="9"/>
    <n v="980"/>
    <s v="CHOCOLATES"/>
    <s v="1806.32.10"/>
    <s v="UN"/>
    <n v="264"/>
    <n v="0"/>
    <s v="PRODUTO"/>
    <s v="60.409.075/0207-73"/>
    <n v="1.99227272727273"/>
    <n v="0.52297159090909"/>
    <m/>
    <m/>
    <m/>
    <m/>
    <n v="1.46930113636364"/>
    <n v="0.0102"/>
    <n v="0.0048"/>
    <n v="0.17"/>
    <n v="0.0165"/>
    <n v="0.076"/>
    <n v="0.2775"/>
    <n v="12"/>
    <n v="44.92130862767806"/>
    <n v="1.03880526201506"/>
    <n v="2.70463712362478"/>
    <n v="1.46930113636364"/>
    <n v="1.23533598726115"/>
    <n v="14.82403184713377"/>
    <n v="3.74344238563984"/>
    <n v="0.33"/>
    <n v="3.74344238563984"/>
    <n v="0.33"/>
    <n v="3.74344238563984"/>
    <n v="1.2"/>
    <n v="4.49213086276781"/>
    <n v="0"/>
    <n v="0"/>
    <s v="DENTRO DA META"/>
    <x v="0"/>
    <n v="0"/>
    <n v="1.2"/>
    <n v="23.90727272727273"/>
    <n v="17.63161363636363"/>
    <n v="44.9213086276780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72"/>
    <m/>
    <n v="7891000312964"/>
    <s v="CRUNCH CHOCOLATE 12(22X22,5G) BR"/>
    <x v="9"/>
    <n v="980"/>
    <s v="CHOCOLATES"/>
    <s v="1806.32.10"/>
    <s v="UN"/>
    <n v="26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73"/>
    <m/>
    <n v="7891000248065"/>
    <s v="GALAK CHOCOLATE BRANCO 12(18X20G) BR"/>
    <x v="9"/>
    <n v="980"/>
    <s v="CHOCOLATES"/>
    <s v="1704.90.10"/>
    <s v="UN"/>
    <n v="21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74"/>
    <n v="12454930"/>
    <n v="7891000321652"/>
    <s v="GALAK CHOCOLATE BRANCO 12(22X25G) BR"/>
    <x v="9"/>
    <n v="980"/>
    <s v="CHOCOLATES"/>
    <s v="1704.90.10"/>
    <s v="UN"/>
    <n v="264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75"/>
    <n v="414057"/>
    <n v="7891000405703"/>
    <s v="MOCA CHOCOLATE 12(24X38G) BR"/>
    <x v="9"/>
    <n v="470"/>
    <s v="BEBIDA LACTEA"/>
    <s v="1806.31.10"/>
    <s v="UN"/>
    <n v="288"/>
    <n v="0"/>
    <s v="PRODUTO"/>
    <s v="60.409.075/0207-73"/>
    <n v="1.68298611111111"/>
    <n v="0.44178385416667"/>
    <m/>
    <m/>
    <m/>
    <m/>
    <n v="1.24120225694444"/>
    <n v="0.0102"/>
    <n v="0.0048"/>
    <n v="0.17"/>
    <n v="0.0165"/>
    <n v="0.076"/>
    <n v="0.2775"/>
    <n v="12"/>
    <n v="37.94758492569002"/>
    <n v="0.87753790140658"/>
    <n v="2.28476084240092"/>
    <n v="1.24120225694444"/>
    <n v="1.04355858545648"/>
    <n v="12.52270302547771"/>
    <n v="3.1622987438075"/>
    <n v="0.33"/>
    <n v="3.1622987438075"/>
    <n v="0.33"/>
    <n v="3.1622987438075"/>
    <n v="1.2"/>
    <n v="3.794758492569"/>
    <n v="0"/>
    <n v="0"/>
    <s v="DENTRO DA META"/>
    <x v="0"/>
    <n v="0"/>
    <n v="1.2"/>
    <n v="20.19583333333333"/>
    <n v="14.89442708333333"/>
    <n v="37.9475849256900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76"/>
    <n v="414050"/>
    <n v="7891000405000"/>
    <s v="SENSACAO CHOCOLATE 12(24X38G) BR"/>
    <x v="9"/>
    <n v="980"/>
    <s v="CHOCOLATES"/>
    <s v="1806.31.10"/>
    <s v="UN"/>
    <n v="288"/>
    <n v="0"/>
    <s v="PRODUTO"/>
    <s v="60.409.075/0207-73"/>
    <n v="1.68298611111111"/>
    <n v="0.44178385416667"/>
    <m/>
    <m/>
    <m/>
    <m/>
    <n v="1.24120225694444"/>
    <n v="0.0102"/>
    <n v="0.0048"/>
    <n v="0.17"/>
    <n v="0.0165"/>
    <n v="0.076"/>
    <n v="0.2775"/>
    <n v="12"/>
    <n v="37.94758492569002"/>
    <n v="0.87753790140658"/>
    <n v="2.28476084240092"/>
    <n v="1.24120225694444"/>
    <n v="1.04355858545648"/>
    <n v="12.52270302547771"/>
    <n v="3.1622987438075"/>
    <n v="0.33"/>
    <n v="3.1622987438075"/>
    <n v="0.33"/>
    <n v="3.1622987438075"/>
    <n v="1.2"/>
    <n v="3.794758492569"/>
    <n v="0"/>
    <n v="0"/>
    <s v="DENTRO DA META"/>
    <x v="0"/>
    <n v="0"/>
    <n v="1.2"/>
    <n v="20.19583333333333"/>
    <n v="14.89442708333333"/>
    <n v="37.9475849256900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77"/>
    <n v="12272482"/>
    <n v="7891000107836"/>
    <s v="SUFLAIR CHOCOLATE LEITE 12(20X50G) BR"/>
    <x v="9"/>
    <n v="980"/>
    <s v="CHOCOLATES"/>
    <s v="1806.32.10"/>
    <s v="UN"/>
    <n v="240"/>
    <n v="0"/>
    <s v="PRODUTO"/>
    <s v="60.409.075/0207-73"/>
    <n v="2.618"/>
    <n v="0.687225"/>
    <m/>
    <m/>
    <m/>
    <m/>
    <n v="1.930775"/>
    <n v="0.0102"/>
    <n v="0.0048"/>
    <n v="0.17"/>
    <n v="0.0165"/>
    <n v="0.076"/>
    <n v="0.2775"/>
    <n v="12"/>
    <n v="59.03006369426753"/>
    <n v="1.36507022292994"/>
    <n v="3.55410175159236"/>
    <n v="1.930775"/>
    <n v="1.62332675159236"/>
    <n v="19.47992101910829"/>
    <n v="4.91917197452229"/>
    <n v="0.33"/>
    <n v="4.91917197452229"/>
    <n v="0.33"/>
    <n v="4.91917197452229"/>
    <n v="1.2"/>
    <n v="5.90300636942675"/>
    <n v="0"/>
    <n v="0"/>
    <s v="DENTRO DA META"/>
    <x v="0"/>
    <n v="0"/>
    <n v="1.2"/>
    <n v="31.416"/>
    <n v="23.1693"/>
    <n v="59.0300636942675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78"/>
    <m/>
    <n v="7891000305454"/>
    <s v="CEREAL MATINAL CHEERIOS 12X210G PRBPGRTSTIGELA BR"/>
    <x v="9"/>
    <n v="3960"/>
    <e v="#N/A" f="0" cp="0"/>
    <s v="1904.10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79"/>
    <m/>
    <n v="7891000314555"/>
    <s v="CEREAL MATINAL CHEERIOS MACA E CANELA 24X210G BR"/>
    <x v="9"/>
    <n v="3960"/>
    <e v="#N/A" f="0" cp="0"/>
    <s v="1904.10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80"/>
    <n v="12435369"/>
    <n v="7891000301517"/>
    <s v="CEREAL MATINAL CHEERIOS HONEY 24X210G BR"/>
    <x v="9"/>
    <n v="3960"/>
    <e v="#N/A" f="0" cp="0"/>
    <s v="1904.10.00"/>
    <s v="UN"/>
    <n v="24"/>
    <n v="0"/>
    <s v="PRODUTO"/>
    <s v="60.409.075/0207-73"/>
    <n v="6.49375"/>
    <n v="1.704609375"/>
    <m/>
    <m/>
    <m/>
    <m/>
    <n v="4.789140625"/>
    <n v="0.0102"/>
    <n v="0.0048"/>
    <n v="0.17"/>
    <n v="0.0165"/>
    <n v="0.076"/>
    <n v="0.2775"/>
    <n v="12"/>
    <n v="146.41958598726117"/>
    <n v="3.38595292595542"/>
    <n v="8.81567923964968"/>
    <n v="4.789140625"/>
    <n v="4.02653861464968"/>
    <n v="48.31846337579619"/>
    <n v="12.2016321656051"/>
    <n v="0.33"/>
    <n v="12.2016321656051"/>
    <n v="0.33"/>
    <n v="12.2016321656051"/>
    <n v="1.2"/>
    <n v="14.64195859872612"/>
    <n v="0"/>
    <n v="0"/>
    <s v="DENTRO DA META"/>
    <x v="0"/>
    <n v="0"/>
    <n v="1.2"/>
    <n v="77.925"/>
    <n v="57.4696875"/>
    <n v="146.4195859872611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81"/>
    <m/>
    <n v="7891000255421"/>
    <s v="CEREAL MATINAL CHEERIOS HONEY 20X120G BR"/>
    <x v="9"/>
    <n v="3960"/>
    <e v="#N/A" f="0" cp="0"/>
    <s v="1904.10.0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82"/>
    <n v="12119720"/>
    <n v="7891000072899"/>
    <s v="CEREAL MATINAL CRUNCH 20X330G BR"/>
    <x v="9"/>
    <n v="3960"/>
    <e v="#N/A" f="0" cp="0"/>
    <s v="1904.10.00"/>
    <s v="UN"/>
    <n v="20"/>
    <n v="0"/>
    <s v="PRODUTO"/>
    <s v="60.409.075/0207-73"/>
    <n v="11.4585"/>
    <n v="3.00785625"/>
    <m/>
    <m/>
    <m/>
    <m/>
    <n v="8.45064375"/>
    <n v="0.0102"/>
    <n v="0.0048"/>
    <n v="0.17"/>
    <n v="0.0165"/>
    <n v="0.076"/>
    <n v="0.2775"/>
    <n v="12"/>
    <n v="258.36363057324849"/>
    <n v="5.97465895700637"/>
    <n v="15.55564359076433"/>
    <n v="8.45064375"/>
    <n v="7.10499984076433"/>
    <n v="85.259998089172"/>
    <n v="21.53030254777071"/>
    <n v="0.33"/>
    <n v="21.53030254777071"/>
    <n v="0.33"/>
    <n v="21.53030254777071"/>
    <n v="1.2"/>
    <n v="25.83636305732485"/>
    <n v="0"/>
    <n v="0"/>
    <s v="DENTRO DA META"/>
    <x v="0"/>
    <n v="0"/>
    <n v="1.2"/>
    <n v="137.50199999999998"/>
    <n v="101.407725"/>
    <n v="258.3636305732484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83"/>
    <m/>
    <n v="7891000255445"/>
    <s v="CEREAL MATINAL CRUNCH SACHET 20X120G BR"/>
    <x v="9"/>
    <n v="3960"/>
    <e v="#N/A" f="0" cp="0"/>
    <s v="1904.10.0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84"/>
    <n v="12402771"/>
    <n v="7891000279809"/>
    <s v="CEREAL MATINAL MOCA CHURROS 24X210G BR"/>
    <x v="9"/>
    <n v="3960"/>
    <e v="#N/A" f="0" cp="0"/>
    <s v="1904.10.00"/>
    <s v="UN"/>
    <n v="24"/>
    <n v="0"/>
    <s v="PRODUTO"/>
    <s v="60.409.075/0207-73"/>
    <n v="7.22166666666667"/>
    <n v="1.8956875"/>
    <m/>
    <m/>
    <m/>
    <m/>
    <n v="5.32597916666667"/>
    <n v="0.0102"/>
    <n v="0.0048"/>
    <n v="0.17"/>
    <n v="0.0165"/>
    <n v="0.076"/>
    <n v="0.2775"/>
    <n v="12"/>
    <n v="162.83248407643316"/>
    <n v="3.76550119426752"/>
    <n v="9.80387247876858"/>
    <n v="5.32597916666667"/>
    <n v="4.47789331210191"/>
    <n v="53.73471974522295"/>
    <n v="10.28"/>
    <n v="0.33"/>
    <n v="13.5693736730361"/>
    <n v="0.33"/>
    <n v="13.5693736730361"/>
    <n v="1.2"/>
    <n v="12.336"/>
    <n v="0"/>
    <n v="0.31997798375838"/>
    <s v="DENTRO DA META"/>
    <x v="1"/>
    <n v="3.2893736730361"/>
    <n v="1.2"/>
    <n v="86.66"/>
    <n v="63.91175"/>
    <n v="162.8324840764331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85"/>
    <n v="12307594"/>
    <n v="7891000050927"/>
    <s v="CEREAL MATINAL MOCA FLAKES SACHET 20X120G BR"/>
    <x v="9"/>
    <n v="3960"/>
    <e v="#N/A" f="0" cp="0"/>
    <s v="1904.10.00"/>
    <s v="UN"/>
    <n v="20"/>
    <n v="0"/>
    <s v="PRODUTO"/>
    <s v="60.409.075/0207-73"/>
    <n v="3.5595"/>
    <n v="0.93436875"/>
    <m/>
    <m/>
    <m/>
    <m/>
    <n v="2.62513125"/>
    <n v="0.0102"/>
    <n v="0.0048"/>
    <n v="0.17"/>
    <n v="0.0165"/>
    <n v="0.076"/>
    <n v="0.2775"/>
    <n v="12"/>
    <n v="80.25878980891721"/>
    <n v="1.85598451433121"/>
    <n v="4.83224796974522"/>
    <n v="2.62513125"/>
    <n v="2.20711671974522"/>
    <n v="26.48540063694268"/>
    <n v="5"/>
    <n v="0.33"/>
    <n v="6.68823248407643"/>
    <n v="0.33"/>
    <n v="6.68823248407643"/>
    <n v="1.2"/>
    <n v="6"/>
    <n v="0"/>
    <n v="0.33764649681529"/>
    <s v="DENTRO DA META"/>
    <x v="1"/>
    <n v="1.68823248407643"/>
    <n v="1.2"/>
    <n v="42.714"/>
    <n v="31.501575"/>
    <n v="80.2587898089172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86"/>
    <n v="413356"/>
    <n v="7891000006634"/>
    <s v="CEREAL MATINAL MOCA FLAKES 20X330G BR"/>
    <x v="9"/>
    <n v="3960"/>
    <e v="#N/A" f="0" cp="0"/>
    <s v="1904.10.00"/>
    <s v="UN"/>
    <n v="20"/>
    <n v="0"/>
    <s v="PRODUTO"/>
    <s v="60.409.075/0207-73"/>
    <n v="11.4585"/>
    <n v="3.00785625"/>
    <m/>
    <m/>
    <m/>
    <m/>
    <n v="8.45064375"/>
    <n v="0.0102"/>
    <n v="0.0048"/>
    <n v="0.17"/>
    <n v="0.0165"/>
    <n v="0.076"/>
    <n v="0.2775"/>
    <n v="12"/>
    <n v="258.36363057324849"/>
    <n v="5.97465895700637"/>
    <n v="15.55564359076433"/>
    <n v="8.45064375"/>
    <n v="7.10499984076433"/>
    <n v="85.259998089172"/>
    <n v="15.44"/>
    <n v="0.33"/>
    <n v="21.53030254777071"/>
    <n v="0.33"/>
    <n v="21.53030254777071"/>
    <n v="1.2"/>
    <n v="18.528"/>
    <n v="0"/>
    <n v="0.39444964687634"/>
    <s v="DENTRO DA META"/>
    <x v="1"/>
    <n v="6.09030254777071"/>
    <n v="1.2"/>
    <n v="137.50199999999998"/>
    <n v="101.407725"/>
    <n v="258.3636305732484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87"/>
    <m/>
    <n v="7891000339312"/>
    <s v="CEREAL MATINAL MOCA FLAKES 10X330G PRBPGRTSTIGELA BR"/>
    <x v="9"/>
    <n v="3960"/>
    <e v="#N/A" f="0" cp="0"/>
    <s v="1904.10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88"/>
    <n v="413335"/>
    <n v="7891000002186"/>
    <s v="CEREAL MATINAL NESTLE CORN FLAKES 20X240G BR"/>
    <x v="9"/>
    <n v="3960"/>
    <e v="#N/A" f="0" cp="0"/>
    <s v="1904.10.00"/>
    <s v="UN"/>
    <n v="20"/>
    <n v="0"/>
    <s v="PRODUTO"/>
    <s v="60.409.075/0207-73"/>
    <n v="8.828"/>
    <n v="2.31735"/>
    <m/>
    <m/>
    <m/>
    <m/>
    <n v="6.51065"/>
    <n v="0.0102"/>
    <n v="0.0048"/>
    <n v="0.17"/>
    <n v="0.0165"/>
    <n v="0.076"/>
    <n v="0.2775"/>
    <n v="12"/>
    <n v="199.05171974522295"/>
    <n v="4.60307101910828"/>
    <n v="11.98457229299363"/>
    <n v="6.51065"/>
    <n v="5.47392229299363"/>
    <n v="65.68706751592359"/>
    <n v="12.86"/>
    <n v="0.33"/>
    <n v="16.58764331210191"/>
    <n v="0.33"/>
    <n v="16.58764331210191"/>
    <n v="1.2"/>
    <n v="15.432"/>
    <n v="0"/>
    <n v="0.2898633990748"/>
    <s v="DENTRO DA META"/>
    <x v="1"/>
    <n v="3.72764331210191"/>
    <n v="1.2"/>
    <n v="105.93599999999999"/>
    <n v="78.12780000000001"/>
    <n v="199.0517197452229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89"/>
    <m/>
    <n v="7891000367506"/>
    <s v="CEREAL MATINAL NESCAU SACHET 12(16X30G) BR"/>
    <x v="9"/>
    <n v="3960"/>
    <e v="#N/A" f="0" cp="0"/>
    <s v="1904.10.00"/>
    <s v="UN"/>
    <n v="19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90"/>
    <n v="12234477"/>
    <n v="7891000100448"/>
    <s v="CEREAL MATINAL NESCAU 14X770G BR"/>
    <x v="9"/>
    <n v="3960"/>
    <e v="#N/A" f="0" cp="0"/>
    <s v="1904.10.00"/>
    <s v="UN"/>
    <n v="14"/>
    <n v="0"/>
    <s v="PRODUTO"/>
    <s v="60.409.075/0207-73"/>
    <n v="15.85285714285714"/>
    <n v="4.161375"/>
    <m/>
    <m/>
    <m/>
    <m/>
    <n v="11.69148214285714"/>
    <n v="0.0102"/>
    <n v="0.0048"/>
    <n v="0.17"/>
    <n v="0.0165"/>
    <n v="0.076"/>
    <n v="0.2775"/>
    <n v="12"/>
    <n v="357.44658780709744"/>
    <n v="8.26595234303913"/>
    <n v="21.52126330755232"/>
    <n v="11.69148214285714"/>
    <n v="9.82978116469518"/>
    <n v="117.95737397634217"/>
    <n v="19.99"/>
    <n v="0.33"/>
    <n v="29.78721565059146"/>
    <n v="0.33"/>
    <n v="29.78721565059146"/>
    <n v="1.2"/>
    <n v="23.988"/>
    <n v="0"/>
    <n v="0.4901058354473"/>
    <s v="DENTRO DA META"/>
    <x v="1"/>
    <n v="9.79721565059146"/>
    <n v="1.2"/>
    <n v="190.2342857142857"/>
    <n v="140.29778571428574"/>
    <n v="357.4465878070974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91"/>
    <m/>
    <n v="7891000266182"/>
    <s v="CEREAL MATINAL NESCAU 16X400G BR"/>
    <x v="9"/>
    <n v="3960"/>
    <e v="#N/A" f="0" cp="0"/>
    <s v="1904.10.00"/>
    <s v="UN"/>
    <n v="1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92"/>
    <n v="12370783"/>
    <n v="7891000111161"/>
    <s v="CEREAL MATINAL NESCAU 24X210G BR"/>
    <x v="9"/>
    <n v="3960"/>
    <e v="#N/A" f="0" cp="0"/>
    <s v="1904.10.00"/>
    <s v="UN"/>
    <n v="24"/>
    <n v="0"/>
    <s v="PRODUTO"/>
    <s v="60.409.075/0207-73"/>
    <n v="6.04666666666667"/>
    <n v="1.58725"/>
    <m/>
    <m/>
    <m/>
    <m/>
    <n v="4.45941666666667"/>
    <n v="0.0102"/>
    <n v="0.0048"/>
    <n v="0.17"/>
    <n v="0.0165"/>
    <n v="0.076"/>
    <n v="0.2775"/>
    <n v="12"/>
    <n v="136.33885350318474"/>
    <n v="3.15283598726115"/>
    <n v="8.20873513800425"/>
    <n v="4.45941666666667"/>
    <n v="3.74931847133758"/>
    <n v="44.99182165605099"/>
    <n v="6.99"/>
    <n v="0.33"/>
    <n v="11.3615711252654"/>
    <n v="0.33"/>
    <n v="11.3615711252654"/>
    <n v="1.2"/>
    <n v="8.388"/>
    <n v="0"/>
    <n v="0.62540359445857"/>
    <s v="DENTRO DA META"/>
    <x v="1"/>
    <n v="4.3715711252654"/>
    <n v="1.2"/>
    <n v="72.56"/>
    <n v="53.51300000000001"/>
    <n v="136.338853503184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93"/>
    <n v="12307595"/>
    <n v="7891000070673"/>
    <s v="CEREAL MATINAL NESCAU SACHET 20X120G BR"/>
    <x v="9"/>
    <n v="3960"/>
    <e v="#N/A" f="0" cp="0"/>
    <s v="1904.10.00"/>
    <s v="UN"/>
    <n v="20"/>
    <n v="0"/>
    <s v="PRODUTO"/>
    <s v="60.409.075/0207-73"/>
    <n v="3.5595"/>
    <n v="0.93436875"/>
    <m/>
    <m/>
    <m/>
    <m/>
    <n v="2.62513125"/>
    <n v="0.0102"/>
    <n v="0.0048"/>
    <n v="0.17"/>
    <n v="0.0165"/>
    <n v="0.076"/>
    <n v="0.2775"/>
    <n v="12"/>
    <n v="80.25878980891721"/>
    <n v="1.85598451433121"/>
    <n v="4.83224796974522"/>
    <n v="2.62513125"/>
    <n v="2.20711671974522"/>
    <n v="26.48540063694268"/>
    <n v="5.13"/>
    <n v="0.33"/>
    <n v="6.68823248407643"/>
    <n v="0.33"/>
    <n v="6.68823248407643"/>
    <n v="1.35"/>
    <n v="6.9255"/>
    <n v="0"/>
    <n v="0.30374902223712"/>
    <s v="DENTRO DA META"/>
    <x v="0"/>
    <n v="1.55823248407643"/>
    <n v="1.35"/>
    <n v="42.714"/>
    <n v="31.501575"/>
    <n v="80.2587898089172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94"/>
    <n v="12437280"/>
    <n v="7891000302286"/>
    <s v="CEREAL MATINAL NESCAU 60%MENOS ACUCAR 24X200G BR"/>
    <x v="9"/>
    <n v="3960"/>
    <e v="#N/A" f="0" cp="0"/>
    <s v="1904.10.00"/>
    <s v="UN"/>
    <n v="24"/>
    <n v="0"/>
    <s v="PRODUTO"/>
    <s v="60.409.075/0207-73"/>
    <n v="6.59041666666667"/>
    <n v="1.729984375"/>
    <m/>
    <m/>
    <m/>
    <m/>
    <n v="4.86043229166667"/>
    <n v="0.0102"/>
    <n v="0.0048"/>
    <n v="0.17"/>
    <n v="0.0165"/>
    <n v="0.076"/>
    <n v="0.2775"/>
    <n v="12"/>
    <n v="148.59920382165606"/>
    <n v="3.4363565883758"/>
    <n v="8.94691039676221"/>
    <n v="4.86043229166667"/>
    <n v="4.08647810509554"/>
    <n v="49.03773726114652"/>
    <n v="9.26"/>
    <n v="0.33"/>
    <n v="12.38326698513801"/>
    <n v="0.33"/>
    <n v="12.38326698513801"/>
    <n v="1.2"/>
    <n v="11.112"/>
    <n v="0"/>
    <n v="0.33728585152678"/>
    <s v="DENTRO DA META"/>
    <x v="1"/>
    <n v="3.12326698513801"/>
    <n v="1.2"/>
    <n v="79.08499999999999"/>
    <n v="58.3251875"/>
    <n v="148.5992038216560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95"/>
    <m/>
    <n v="7891000104491"/>
    <s v="CEREAL MATINAL NESCAU 8X770G PRBPGRTSTIGELA BR"/>
    <x v="9"/>
    <n v="3960"/>
    <e v="#N/A" f="0" cp="0"/>
    <s v="1904.10.0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96"/>
    <n v="12378133"/>
    <n v="7891000258613"/>
    <s v="CEREAL MATINAL NESCAU DUO 24X210G BR"/>
    <x v="9"/>
    <n v="3960"/>
    <e v="#N/A" f="0" cp="0"/>
    <s v="1904.10.00"/>
    <s v="UN"/>
    <n v="24"/>
    <n v="0"/>
    <s v="PRODUTO"/>
    <s v="60.409.075/0207-73"/>
    <n v="6.04666666666667"/>
    <n v="1.58725"/>
    <m/>
    <m/>
    <m/>
    <m/>
    <n v="4.45941666666667"/>
    <n v="0.0102"/>
    <n v="0.0048"/>
    <n v="0.17"/>
    <n v="0.0165"/>
    <n v="0.076"/>
    <n v="0.2775"/>
    <n v="12"/>
    <n v="136.33885350318474"/>
    <n v="3.15283598726115"/>
    <n v="8.20873513800425"/>
    <n v="4.45941666666667"/>
    <n v="3.74931847133758"/>
    <n v="44.99182165605099"/>
    <n v="6.99"/>
    <n v="0.33"/>
    <n v="11.3615711252654"/>
    <n v="0.33"/>
    <n v="11.3615711252654"/>
    <n v="1.2"/>
    <n v="8.388"/>
    <n v="0"/>
    <n v="0.62540359445857"/>
    <s v="DENTRO DA META"/>
    <x v="1"/>
    <n v="4.3715711252654"/>
    <n v="1.2"/>
    <n v="72.56"/>
    <n v="53.51300000000001"/>
    <n v="136.338853503184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97"/>
    <m/>
    <n v="7891000288801"/>
    <s v="CEREAL MATINAL NESFIT 0%ADICAO ACUCAR 24X220G BR"/>
    <x v="9"/>
    <n v="3960"/>
    <e v="#N/A" f="0" cp="0"/>
    <s v="1904.10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098"/>
    <n v="12469063"/>
    <n v="7891000333600"/>
    <s v="CEREAL MATINAL NESFIT CACAU 0% ADICAO ACU 24X220G BR"/>
    <x v="9"/>
    <n v="3960"/>
    <e v="#N/A" f="0" cp="0"/>
    <s v="1904.10.00"/>
    <s v="UN"/>
    <n v="24"/>
    <n v="0"/>
    <s v="PRODUTO"/>
    <s v="60.409.075/0207-73"/>
    <n v="9.41125"/>
    <n v="2.470453125"/>
    <m/>
    <m/>
    <m/>
    <m/>
    <n v="6.940796875"/>
    <n v="0.0102"/>
    <n v="0.0048"/>
    <n v="0.17"/>
    <n v="0.0165"/>
    <n v="0.076"/>
    <n v="0.2775"/>
    <n v="12"/>
    <n v="212.20270700636945"/>
    <n v="4.90718759952229"/>
    <n v="12.77637131767516"/>
    <n v="6.940796875"/>
    <n v="5.83557444267516"/>
    <n v="70.02689331210192"/>
    <n v="15.44"/>
    <n v="0.33"/>
    <n v="17.68355891719746"/>
    <n v="0.33"/>
    <n v="17.68355891719746"/>
    <n v="1.2"/>
    <n v="18.528"/>
    <n v="0"/>
    <n v="0.14530822002574"/>
    <s v="DENTRO DA META"/>
    <x v="0"/>
    <n v="2.24355891719746"/>
    <n v="1.2"/>
    <n v="112.935"/>
    <n v="83.2895625"/>
    <n v="212.2027070063694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099"/>
    <m/>
    <n v="7891000339671"/>
    <s v="CEREAL MATINAL NESFIT 0% ADICAO ACU 8X220G PRBPGRTSPORTACER BR"/>
    <x v="9"/>
    <n v="3960"/>
    <e v="#N/A" f="0" cp="0"/>
    <s v="1904.10.0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00"/>
    <n v="12469780"/>
    <n v="7891000333969"/>
    <s v="CEREAL MATINAL NESFIT SABOR MEL C/AME 0%ADICAO ACU 24X220G BR"/>
    <x v="9"/>
    <n v="3960"/>
    <e v="#N/A" f="0" cp="0"/>
    <s v="1904.10.00"/>
    <s v="UN"/>
    <n v="24"/>
    <n v="0"/>
    <s v="PRODUTO"/>
    <s v="60.409.075/0207-73"/>
    <n v="9.41125"/>
    <n v="2.470453125"/>
    <m/>
    <m/>
    <m/>
    <m/>
    <n v="6.940796875"/>
    <n v="0.0102"/>
    <n v="0.0048"/>
    <n v="0.17"/>
    <n v="0.0165"/>
    <n v="0.076"/>
    <n v="0.2775"/>
    <n v="12"/>
    <n v="212.20270700636945"/>
    <n v="4.90718759952229"/>
    <n v="12.77637131767516"/>
    <n v="6.940796875"/>
    <n v="5.83557444267516"/>
    <n v="70.02689331210192"/>
    <n v="17.68355891719746"/>
    <n v="0.33"/>
    <n v="17.68355891719746"/>
    <n v="0.33"/>
    <n v="17.68355891719746"/>
    <n v="1.2"/>
    <n v="21.22027070063695"/>
    <n v="0"/>
    <n v="0"/>
    <s v="DENTRO DA META"/>
    <x v="0"/>
    <n v="0"/>
    <n v="1.2"/>
    <n v="112.935"/>
    <n v="83.2895625"/>
    <n v="212.2027070063694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01"/>
    <n v="12480034"/>
    <n v="7891000339633"/>
    <s v="CEREAL MATINAL SNOW FLAKES MORANGO 24X230G BR"/>
    <x v="9"/>
    <n v="3960"/>
    <e v="#N/A" f="0" cp="0"/>
    <s v="1904.10.00"/>
    <s v="UN"/>
    <n v="24"/>
    <n v="0"/>
    <s v="PRODUTO"/>
    <s v="60.409.075/0207-73"/>
    <n v="6.04625"/>
    <n v="1.587140625"/>
    <m/>
    <m/>
    <m/>
    <m/>
    <n v="4.459109375"/>
    <n v="0.0102"/>
    <n v="0.0048"/>
    <n v="0.17"/>
    <n v="0.0165"/>
    <n v="0.076"/>
    <n v="0.2775"/>
    <n v="12"/>
    <n v="136.32945859872615"/>
    <n v="3.15261873009554"/>
    <n v="8.20816948646497"/>
    <n v="4.459109375"/>
    <n v="3.74906011146497"/>
    <n v="44.98872133757965"/>
    <n v="6.89"/>
    <n v="0.33"/>
    <n v="11.36078821656051"/>
    <n v="0.33"/>
    <n v="11.36078821656051"/>
    <n v="1.2"/>
    <n v="8.268"/>
    <n v="0"/>
    <n v="0.64888072809296"/>
    <s v="DENTRO DA META"/>
    <x v="1"/>
    <n v="4.47078821656051"/>
    <n v="1.2"/>
    <n v="72.55500000000001"/>
    <n v="53.50931250000001"/>
    <n v="136.3294585987261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02"/>
    <n v="12307596"/>
    <n v="7891000050880"/>
    <s v="CEREAL MATINAL SNOW FLAKES SACHET 20X120G BR"/>
    <x v="9"/>
    <n v="3960"/>
    <e v="#N/A" f="0" cp="0"/>
    <s v="1904.10.00"/>
    <s v="UN"/>
    <n v="20"/>
    <n v="0"/>
    <s v="PRODUTO"/>
    <s v="60.409.075/0207-73"/>
    <n v="3.5595"/>
    <n v="0.93436875"/>
    <m/>
    <m/>
    <m/>
    <m/>
    <n v="2.62513125"/>
    <n v="0.0102"/>
    <n v="0.0048"/>
    <n v="0.17"/>
    <n v="0.0165"/>
    <n v="0.076"/>
    <n v="0.2775"/>
    <n v="12"/>
    <n v="80.25878980891721"/>
    <n v="1.85598451433121"/>
    <n v="4.83224796974522"/>
    <n v="2.62513125"/>
    <n v="2.20711671974522"/>
    <n v="26.48540063694268"/>
    <n v="5.13"/>
    <n v="0.33"/>
    <n v="6.68823248407643"/>
    <n v="0.33"/>
    <n v="6.68823248407643"/>
    <n v="1.3"/>
    <n v="6.669"/>
    <n v="0"/>
    <n v="0.30374902223712"/>
    <s v="DENTRO DA META"/>
    <x v="1"/>
    <n v="1.55823248407643"/>
    <n v="1.3"/>
    <n v="42.714"/>
    <n v="31.501575"/>
    <n v="80.2587898089172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03"/>
    <m/>
    <n v="7891000369500"/>
    <s v="CEREAL MATINAL SNOW FLAKES 14X620G BR"/>
    <x v="9"/>
    <n v="3960"/>
    <e v="#N/A" f="0" cp="0"/>
    <s v="1904.10.00"/>
    <s v="UN"/>
    <n v="1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04"/>
    <n v="12237906"/>
    <n v="7891000100721"/>
    <s v="CEREAL MATINAL SNOW FLAKES 20X300G BR"/>
    <x v="9"/>
    <n v="3960"/>
    <e v="#N/A" f="0" cp="0"/>
    <s v="1904.10.00"/>
    <s v="UN"/>
    <n v="20"/>
    <n v="0"/>
    <s v="PRODUTO"/>
    <s v="60.409.075/0207-73"/>
    <n v="6.0465"/>
    <n v="1.58720625"/>
    <m/>
    <m/>
    <m/>
    <m/>
    <n v="4.45929375"/>
    <n v="0.0102"/>
    <n v="0.0048"/>
    <n v="0.17"/>
    <n v="0.0165"/>
    <n v="0.076"/>
    <n v="0.2775"/>
    <n v="12"/>
    <n v="136.3350955414013"/>
    <n v="3.1527490843949"/>
    <n v="8.20850887738854"/>
    <n v="4.45929375"/>
    <n v="3.74921512738854"/>
    <n v="44.99058152866243"/>
    <n v="6.89"/>
    <n v="0.33"/>
    <n v="11.36125796178344"/>
    <n v="0.33"/>
    <n v="11.36125796178344"/>
    <n v="1.2"/>
    <n v="8.268"/>
    <n v="0"/>
    <n v="0.64894890591922"/>
    <s v="DENTRO DA META"/>
    <x v="1"/>
    <n v="4.47125796178344"/>
    <n v="1.2"/>
    <n v="72.55799999999999"/>
    <n v="53.51152499999999"/>
    <n v="136.335095541401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05"/>
    <n v="12445269"/>
    <n v="7891000309988"/>
    <s v="CAPSULA NATURES HEART CHA PURERED 12CAPS 3X72G BR"/>
    <x v="9"/>
    <n v="470"/>
    <s v="BEBIDA LACTEA"/>
    <s v="2101.20.10"/>
    <s v="UN"/>
    <n v="3"/>
    <n v="0"/>
    <s v="PRODUTO"/>
    <s v="60.409.075/0207-73"/>
    <n v="15.98666666666667"/>
    <n v="4.1965"/>
    <m/>
    <m/>
    <m/>
    <m/>
    <n v="11.79016666666667"/>
    <n v="0.0102"/>
    <n v="0.0048"/>
    <n v="0.17"/>
    <n v="0.0165"/>
    <n v="0.076"/>
    <n v="0.2775"/>
    <n v="12"/>
    <n v="360.46369426751596"/>
    <n v="8.33572292993631"/>
    <n v="21.70291825902336"/>
    <n v="11.79016666666667"/>
    <n v="9.91275159235669"/>
    <n v="118.95301910828027"/>
    <n v="24.61"/>
    <n v="0.33"/>
    <n v="30.03864118895967"/>
    <n v="0.33"/>
    <n v="30.03864118895967"/>
    <n v="1.2"/>
    <n v="29.532"/>
    <n v="0"/>
    <n v="0.22058680166435"/>
    <s v="DENTRO DA META"/>
    <x v="1"/>
    <n v="5.42864118895967"/>
    <n v="1.2"/>
    <n v="191.84"/>
    <n v="141.482"/>
    <n v="360.4636942675159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06"/>
    <n v="12445270"/>
    <n v="7891000310021"/>
    <s v="CAPSULA NATURES HEART CHAPOWERTEA 12CAPS 3X72G BR"/>
    <x v="9"/>
    <n v="470"/>
    <s v="BEBIDA LACTEA"/>
    <s v="2101.20.10"/>
    <s v="UN"/>
    <n v="3"/>
    <n v="0"/>
    <s v="PRODUTO"/>
    <s v="60.409.075/0207-73"/>
    <n v="15.98666666666667"/>
    <n v="4.1965"/>
    <m/>
    <m/>
    <m/>
    <m/>
    <n v="11.79016666666667"/>
    <n v="0.0102"/>
    <n v="0.0048"/>
    <n v="0.17"/>
    <n v="0.0165"/>
    <n v="0.076"/>
    <n v="0.2775"/>
    <n v="12"/>
    <n v="360.46369426751596"/>
    <n v="8.33572292993631"/>
    <n v="21.70291825902336"/>
    <n v="11.79016666666667"/>
    <n v="9.91275159235669"/>
    <n v="118.95301910828027"/>
    <n v="24.61"/>
    <n v="0.33"/>
    <n v="30.03864118895967"/>
    <n v="0.33"/>
    <n v="30.03864118895967"/>
    <n v="1.2"/>
    <n v="29.532"/>
    <n v="0"/>
    <n v="0.22058680166435"/>
    <s v="DENTRO DA META"/>
    <x v="1"/>
    <n v="5.42864118895967"/>
    <n v="1.2"/>
    <n v="191.84"/>
    <n v="141.482"/>
    <n v="360.4636942675159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07"/>
    <n v="12445257"/>
    <n v="7891000310106"/>
    <s v="CAPSULA NATURES HEART CHAZENSTYLE 12CAPS 3X72G BR"/>
    <x v="9"/>
    <n v="470"/>
    <s v="BEBIDA LACTEA"/>
    <s v="2101.20.10"/>
    <s v="UN"/>
    <n v="3"/>
    <n v="0"/>
    <s v="PRODUTO"/>
    <s v="60.409.075/0207-73"/>
    <n v="15.98666666666667"/>
    <n v="4.1965"/>
    <m/>
    <m/>
    <m/>
    <m/>
    <n v="11.79016666666667"/>
    <n v="0.0102"/>
    <n v="0.0048"/>
    <n v="0.17"/>
    <n v="0.0165"/>
    <n v="0.076"/>
    <n v="0.2775"/>
    <n v="12"/>
    <n v="360.46369426751596"/>
    <n v="8.33572292993631"/>
    <n v="21.70291825902336"/>
    <n v="11.79016666666667"/>
    <n v="9.91275159235669"/>
    <n v="118.95301910828027"/>
    <n v="24.61"/>
    <n v="0.33"/>
    <n v="30.03864118895967"/>
    <n v="0.33"/>
    <n v="30.03864118895967"/>
    <n v="1.2"/>
    <n v="29.532"/>
    <n v="0"/>
    <n v="0.22058680166435"/>
    <s v="DENTRO DA META"/>
    <x v="1"/>
    <n v="5.42864118895967"/>
    <n v="1.2"/>
    <n v="191.84"/>
    <n v="141.482"/>
    <n v="360.4636942675159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08"/>
    <m/>
    <n v="7891000310069"/>
    <s v="CAPSULA NATURES HEART CHA FRH TANGERINE 12CAPS 3X72G BR"/>
    <x v="9"/>
    <n v="470"/>
    <s v="BEBIDA LACTEA"/>
    <s v="2101.20.1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09"/>
    <m/>
    <n v="7891000243749"/>
    <s v="CAPSULA NESC DLC GST CAFFE MATINAL 10CAPS 3X90G BR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10"/>
    <m/>
    <n v="7891000291863"/>
    <s v="CAPSULA NESC DOLCE GUSTO CAPP 10CAPS 3X117G BR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11"/>
    <m/>
    <n v="7891000243725"/>
    <s v="CAPSULA NESCAFE DLC GST ESP INSO 10CAPS 3X80G N1 BR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12"/>
    <m/>
    <n v="7891000243930"/>
    <s v="CAPSULA NESCAFE DLC GST CHOCOCINO 10CAPS 3X169G N1 BR"/>
    <x v="9"/>
    <n v="470"/>
    <s v="BEBIDA LACTEA"/>
    <s v="1806.90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13"/>
    <m/>
    <n v="7891000243787"/>
    <s v="CAPSULA NESCAFE DLC GST ESPRESSO 10CAPS 3X60G N1 BR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14"/>
    <m/>
    <n v="7891000243688"/>
    <s v="CAPSULA NESCAFE DLC GST NESCAU 10CAPS 3X170G N1 BR"/>
    <x v="9"/>
    <n v="470"/>
    <s v="BEBIDA LACTEA"/>
    <s v="1806.90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15"/>
    <m/>
    <n v="7891000243954"/>
    <s v="CAPSULA NESCAFE DLC GST CAFÉ AULAIT 10CAPS 3X100G N1 BR"/>
    <x v="9"/>
    <n v="470"/>
    <s v="BEBIDA LACTEA"/>
    <s v="2101.12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16"/>
    <m/>
    <n v="7613035260771"/>
    <s v="CAPSULA NDG ESPRESSO DECAF BLUE 16CAPS 3X96G XQ"/>
    <x v="9"/>
    <n v="470"/>
    <s v="BEBIDA LACTEA"/>
    <s v="0901.22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17"/>
    <n v="12302061"/>
    <n v="7613033026720"/>
    <s v="CAPSULA NESCAFE DLC GST ESP BARISTA 16CAPS 3X120G BR"/>
    <x v="9"/>
    <n v="470"/>
    <s v="BEBIDA LACTEA"/>
    <s v="0901.21.00"/>
    <s v="UN"/>
    <n v="3"/>
    <n v="0"/>
    <s v="PRODUTO"/>
    <s v="60.409.075/0207-73"/>
    <n v="20.55333333333333"/>
    <n v="5.39525"/>
    <m/>
    <m/>
    <m/>
    <m/>
    <n v="15.15808333333333"/>
    <n v="0.0102"/>
    <n v="0.0048"/>
    <n v="0.17"/>
    <n v="0.0165"/>
    <n v="0.076"/>
    <n v="0.2775"/>
    <n v="12"/>
    <n v="463.43184713375797"/>
    <n v="10.71686146496815"/>
    <n v="27.90245912951168"/>
    <n v="15.15808333333333"/>
    <n v="12.74437579617835"/>
    <n v="152.93250955414015"/>
    <n v="20.9"/>
    <n v="0.33"/>
    <n v="38.61932059447983"/>
    <n v="0.33"/>
    <n v="38.61932059447983"/>
    <n v="1.2"/>
    <n v="25.08"/>
    <n v="0"/>
    <n v="0.847814382511"/>
    <s v="DENTRO DA META"/>
    <x v="1"/>
    <n v="17.71932059447983"/>
    <n v="1.2"/>
    <n v="246.63999999999999"/>
    <n v="181.89699999999996"/>
    <n v="463.4318471337579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18"/>
    <m/>
    <n v="7613035260771"/>
    <s v="CAPSULA NESCAFE DLC GST ESP DCF BLUE 16CAPS 3X96G XQ"/>
    <x v="9"/>
    <n v="470"/>
    <s v="BEBIDA LACTEA"/>
    <s v="0901.22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19"/>
    <m/>
    <n v="7613035177611"/>
    <s v="CAPSULA NESCAFE DLC GST ESP RISTARDENZA 16CAPS 3X112G XQ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20"/>
    <m/>
    <n v="7891000294376"/>
    <s v="CAPSULA NESCAFE DLC GST MCHCCN CANL 10CAPS 3X172G BR"/>
    <x v="9"/>
    <n v="470"/>
    <s v="BEBIDA LACTEA"/>
    <s v="2101.12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21"/>
    <m/>
    <n v="7501059273597"/>
    <s v="CAPSULA NESCAFE DLC GST MOCHA 16CAPS 3X216G BR"/>
    <x v="9"/>
    <n v="470"/>
    <s v="BEBIDA LACTEA"/>
    <s v="1806.90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22"/>
    <m/>
    <n v="7613035260566"/>
    <s v="CAPSULA NESCAFE DLC GST RISTRETTO 16CAPS 3X104G XQ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23"/>
    <m/>
    <n v="7613034735034"/>
    <s v="CAPSULA NESCAFE DLC GST CHOCO CRML 16CAPS 3X204,8G BR"/>
    <x v="9"/>
    <n v="470"/>
    <s v="BEBIDA LACTEA"/>
    <s v="1806.90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24"/>
    <m/>
    <n v="7891000256510"/>
    <s v="CAPSULA NESCAFE DLC GST MCHCCN CANL 16CAPS 3X275,2G BR"/>
    <x v="9"/>
    <n v="470"/>
    <s v="BEBIDA LACTEA"/>
    <s v="2101.12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25"/>
    <m/>
    <n v="7891000256619"/>
    <s v="CAPSULA NESCAFE DLC GST NESTEA LIMAO 16CAPS 3X128G XQ"/>
    <x v="9"/>
    <n v="470"/>
    <s v="BEBIDA LACTEA"/>
    <s v="2101.20.1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26"/>
    <m/>
    <n v="7891000291900"/>
    <s v="CAPSULA NESCAFE DOLCE GUSTO CAPP 16CAPS 3X188G BR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27"/>
    <m/>
    <n v="7501059273269"/>
    <s v="CAPSULA NESCAFE DOLCE GUSTO LTMAC 16CAPS 3X194,4G BR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28"/>
    <m/>
    <n v="7501059273283"/>
    <s v="CAPSULA NESCAFE DLC GST CHOCOCINO 16CAPS 3X270G BR"/>
    <x v="9"/>
    <n v="470"/>
    <s v="BEBIDA LACTEA"/>
    <s v="1806.90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29"/>
    <m/>
    <n v="7891000118924"/>
    <s v="CAPSULA NESCAFE DLC GST NESCAU 16CAPS 3X272G BR"/>
    <x v="9"/>
    <n v="470"/>
    <s v="BEBIDA LACTEA"/>
    <s v="1806.90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30"/>
    <m/>
    <n v="7891000302644"/>
    <s v="CAPSULA NDG CAFE CASEIRO INSO 16 CAPS 3X144G BR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31"/>
    <m/>
    <n v="7613033174728"/>
    <s v="CAPSULA NESCAFE DLC GST CAFÉ AULAIT 16 CAPS 3X160G BR"/>
    <x v="9"/>
    <n v="470"/>
    <s v="BEBIDA LACTEA"/>
    <s v="2101.12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32"/>
    <m/>
    <n v="7613033279461"/>
    <s v="CAPSULA NESCAFE DLC GST CAFFE MATINAL 16 CAPS 3X144G BR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33"/>
    <m/>
    <n v="7501059273245"/>
    <s v="CAPSULA NESCAFE DLC GST LUNGO 16 CAPS 3X112GN1 XQ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34"/>
    <m/>
    <n v="7501059273245"/>
    <s v="CAPSULA NESCAFE DLC GST LUNGO 16 CAPS 3X112G BR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35"/>
    <n v="12282735"/>
    <n v="7613032396350"/>
    <s v="CAPSULA NESCAFE DLC GST CRTD ESPMAC 16CAPS 3X100,8G BR"/>
    <x v="9"/>
    <n v="470"/>
    <s v="BEBIDA LACTEA"/>
    <s v="2101.12.00"/>
    <s v="UN"/>
    <n v="3"/>
    <n v="0"/>
    <s v="PRODUTO"/>
    <s v="60.409.075/0207-73"/>
    <n v="18.43"/>
    <n v="4.837875"/>
    <m/>
    <m/>
    <m/>
    <m/>
    <n v="13.592125"/>
    <n v="0.0102"/>
    <n v="0.0048"/>
    <n v="0.17"/>
    <n v="0.0165"/>
    <n v="0.076"/>
    <n v="0.2775"/>
    <n v="12"/>
    <n v="415.55541401273899"/>
    <n v="9.60971894904459"/>
    <n v="25.01989888535032"/>
    <n v="13.592125"/>
    <n v="11.42777388535032"/>
    <n v="137.13328662420389"/>
    <n v="20.9"/>
    <n v="0.33"/>
    <n v="34.62961783439491"/>
    <n v="0.33"/>
    <n v="34.62961783439491"/>
    <n v="1.2"/>
    <n v="25.08"/>
    <n v="0"/>
    <n v="0.65691951360741"/>
    <s v="DENTRO DA META"/>
    <x v="1"/>
    <n v="13.72961783439492"/>
    <n v="1.2"/>
    <n v="221.16"/>
    <n v="163.10550000000001"/>
    <n v="415.5554140127389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36"/>
    <m/>
    <n v="7613031526406"/>
    <s v="CAPSULA NESCAFE DLC GST ESP INSO 16CAPS 3X128G N1 BR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37"/>
    <m/>
    <n v="7501059273252"/>
    <s v="CAPSULA NESCAFE DLC GST ESPRESSO 16CAPS 3X96G BR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38"/>
    <m/>
    <n v="7891000302606"/>
    <s v="CAPSULA NESCAFE DLC GST CAFE CASEIRO 16 CAP 3X128G BR"/>
    <x v="9"/>
    <n v="470"/>
    <s v="BEBIDA LACTE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39"/>
    <n v="12432495"/>
    <n v="7891000299098"/>
    <s v="CAPSULA NESCAFE DLC GST C FLAIT DESN 16CAPS 3X160G BR"/>
    <x v="9"/>
    <n v="470"/>
    <s v="BEBIDA LACTEA"/>
    <s v="2101.12.00"/>
    <s v="UN"/>
    <n v="3"/>
    <n v="0"/>
    <s v="PRODUTO"/>
    <s v="60.409.075/0207-73"/>
    <n v="18.43"/>
    <n v="4.837875"/>
    <m/>
    <m/>
    <m/>
    <m/>
    <n v="13.592125"/>
    <n v="0.0102"/>
    <n v="0.0048"/>
    <n v="0.17"/>
    <n v="0.0165"/>
    <n v="0.076"/>
    <n v="0.2775"/>
    <n v="12"/>
    <n v="415.55541401273899"/>
    <n v="9.60971894904459"/>
    <n v="25.01989888535032"/>
    <n v="13.592125"/>
    <n v="11.42777388535032"/>
    <n v="137.13328662420389"/>
    <n v="20.9"/>
    <n v="0.33"/>
    <n v="34.62961783439491"/>
    <n v="0.33"/>
    <n v="34.62961783439491"/>
    <n v="1.2"/>
    <n v="25.08"/>
    <n v="0"/>
    <n v="0.65691951360741"/>
    <s v="DENTRO DA META"/>
    <x v="1"/>
    <n v="13.72961783439492"/>
    <n v="1.2"/>
    <n v="221.16"/>
    <n v="163.10550000000001"/>
    <n v="415.5554140127389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40"/>
    <m/>
    <n v="7891008116670"/>
    <s v="GAROTO TAB SERENATA 4 (14X90G) XW"/>
    <x v="9"/>
    <n v="980"/>
    <s v="CHOCOLATES"/>
    <s v="1806.32.10"/>
    <s v="UN"/>
    <n v="5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41"/>
    <n v="12473018"/>
    <n v="7891008119831"/>
    <s v="TALENTO TAB DARK CAFE 8 (15X75G) XW"/>
    <x v="9"/>
    <n v="980"/>
    <s v="CHOCOLATES"/>
    <s v="1806.32.10"/>
    <s v="UN"/>
    <n v="120"/>
    <n v="0"/>
    <s v="PRODUTO"/>
    <s v="60.409.075/0207-73"/>
    <m/>
    <n v="0"/>
    <m/>
    <m/>
    <m/>
    <m/>
    <n v="0"/>
    <n v="0.0102"/>
    <n v="0.0048"/>
    <n v="0.17"/>
    <n v="0.0165"/>
    <n v="0.076"/>
    <n v="0.2775"/>
    <n v="12"/>
    <s/>
    <s/>
    <s/>
    <n v="0"/>
    <s/>
    <s/>
    <n v="7.2"/>
    <n v="0.33"/>
    <s/>
    <n v="0.33"/>
    <s/>
    <n v="1.2"/>
    <n v="8.64"/>
    <n v="0"/>
    <s/>
    <s/>
    <x v="1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42"/>
    <n v="12454381"/>
    <n v="7891008116540"/>
    <s v="TALENTO TAB DARK LARANJA 8 (15X75G) XW"/>
    <x v="9"/>
    <n v="980"/>
    <s v="CHOCOLATES"/>
    <s v="1806.32.10"/>
    <s v="UN"/>
    <n v="120"/>
    <n v="0"/>
    <s v="PRODUTO"/>
    <s v="60.409.075/0207-73"/>
    <n v="4.74616666666667"/>
    <n v="1.24586875"/>
    <m/>
    <m/>
    <m/>
    <m/>
    <n v="3.50029791666667"/>
    <n v="0.0102"/>
    <n v="0.0048"/>
    <n v="0.17"/>
    <n v="0.0165"/>
    <n v="0.076"/>
    <n v="0.2775"/>
    <n v="12"/>
    <n v="107.0154777070064"/>
    <n v="2.47473292197452"/>
    <n v="6.44322355360934"/>
    <n v="3.50029791666667"/>
    <n v="2.94292563694268"/>
    <n v="35.31510764331212"/>
    <n v="7.2"/>
    <n v="0.33"/>
    <n v="8.91795647558387"/>
    <n v="0.33"/>
    <n v="8.91795647558387"/>
    <n v="1.2"/>
    <n v="8.64"/>
    <n v="0"/>
    <n v="0.23860506605331"/>
    <s v="DENTRO DA META"/>
    <x v="1"/>
    <n v="1.71795647558387"/>
    <n v="1.2"/>
    <n v="56.95399999999999"/>
    <n v="42.003575"/>
    <n v="107.015477707006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43"/>
    <m/>
    <n v="7891008119787"/>
    <s v="TALENTO TAB DARK MENTA 8 (15X75G) XW"/>
    <x v="9"/>
    <n v="980"/>
    <s v="CHOCOLATES"/>
    <s v="1806.32.10"/>
    <s v="UN"/>
    <n v="1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44"/>
    <n v="12248827"/>
    <n v="7891008188271"/>
    <s v="BATON BASTAO CHOC AO LEITE 12(10X64G) BR"/>
    <x v="9"/>
    <n v="980"/>
    <s v="CHOCOLATES"/>
    <s v="1806.32.10"/>
    <s v="UN"/>
    <n v="120"/>
    <n v="0"/>
    <s v="PRODUTO"/>
    <s v="60.409.075/0207-73"/>
    <n v="3.499"/>
    <n v="0.9184875"/>
    <m/>
    <m/>
    <m/>
    <m/>
    <n v="2.5805125"/>
    <n v="0.0102"/>
    <n v="0.0048"/>
    <n v="0.17"/>
    <n v="0.0165"/>
    <n v="0.076"/>
    <n v="0.2775"/>
    <n v="12"/>
    <n v="78.89464968152869"/>
    <n v="1.82443877388535"/>
    <n v="4.75011536624204"/>
    <n v="2.5805125"/>
    <n v="2.16960286624204"/>
    <n v="26.03523439490447"/>
    <n v="6.57455414012739"/>
    <n v="0.33"/>
    <n v="6.57455414012739"/>
    <n v="0.33"/>
    <n v="6.57455414012739"/>
    <n v="1.2"/>
    <n v="7.88946496815287"/>
    <n v="0"/>
    <n v="0"/>
    <s v="DENTRO DA META"/>
    <x v="0"/>
    <n v="0"/>
    <n v="1.2"/>
    <n v="41.988"/>
    <n v="30.96615"/>
    <n v="78.8946496815286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45"/>
    <n v="12248828"/>
    <n v="7891008188288"/>
    <s v="BATON BASTAO CHOC BRANCO 12(10X64G) BR"/>
    <x v="9"/>
    <n v="980"/>
    <s v="CHOCOLATES"/>
    <s v="1704.90.10"/>
    <s v="UN"/>
    <n v="120"/>
    <n v="0"/>
    <s v="PRODUTO"/>
    <s v="60.409.075/0207-73"/>
    <n v="6.96916666666667"/>
    <n v="1.82940625"/>
    <m/>
    <m/>
    <m/>
    <m/>
    <n v="5.13976041666667"/>
    <n v="0.0102"/>
    <n v="0.0048"/>
    <n v="0.17"/>
    <n v="0.0165"/>
    <n v="0.076"/>
    <n v="0.2775"/>
    <n v="12"/>
    <n v="157.13917197452233"/>
    <n v="3.63384335191083"/>
    <n v="9.46108764596603"/>
    <n v="5.13976041666667"/>
    <n v="4.32132722929937"/>
    <n v="51.85592675159238"/>
    <n v="13.09493099787686"/>
    <n v="0.33"/>
    <n v="13.09493099787686"/>
    <n v="0.33"/>
    <n v="13.09493099787686"/>
    <n v="1.2"/>
    <n v="15.71391719745223"/>
    <n v="0"/>
    <n v="0"/>
    <s v="DENTRO DA META"/>
    <x v="0"/>
    <n v="0"/>
    <n v="1.2"/>
    <n v="83.63"/>
    <n v="61.677125"/>
    <n v="157.1391719745223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46"/>
    <m/>
    <n v="78912366"/>
    <s v="BATON BASTAO CHOC BRANCO 32(30X16G)XW"/>
    <x v="9"/>
    <n v="980"/>
    <s v="CHOCOLATES"/>
    <s v="1704.90.10"/>
    <s v="UN"/>
    <n v="96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47"/>
    <n v="11320367"/>
    <n v="78912359"/>
    <s v="BATON BASTAO CHOC LEITE 32(30X16G)XW"/>
    <x v="9"/>
    <n v="980"/>
    <s v="CHOCOLATES"/>
    <s v="1806.32.10"/>
    <s v="UN"/>
    <n v="960"/>
    <n v="0"/>
    <s v="PRODUTO"/>
    <s v="60.409.075/0207-73"/>
    <n v="0.80233333333333"/>
    <n v="0.2106125"/>
    <m/>
    <m/>
    <m/>
    <m/>
    <n v="0.59172083333333"/>
    <n v="0.0102"/>
    <n v="0.0048"/>
    <n v="0.17"/>
    <n v="0.0165"/>
    <n v="0.076"/>
    <n v="0.2775"/>
    <n v="12"/>
    <n v="18.09082802547771"/>
    <n v="0.41835039808917"/>
    <n v="1.08921860403397"/>
    <n v="0.59172083333333"/>
    <n v="0.49749777070064"/>
    <n v="5.96997324840765"/>
    <n v="1.12"/>
    <n v="0.33"/>
    <n v="1.50756900212314"/>
    <n v="0.33"/>
    <n v="1.50756900212314"/>
    <n v="1.35"/>
    <n v="1.512"/>
    <n v="0"/>
    <n v="0.34604375189566"/>
    <s v="DENTRO DA META"/>
    <x v="0"/>
    <n v="0.38756900212314"/>
    <n v="1.35"/>
    <n v="9.628"/>
    <n v="7.10065"/>
    <n v="18.0908280254777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48"/>
    <m/>
    <n v="78930193"/>
    <s v="BATON BASTAO DUO 32(30X16G) XW"/>
    <x v="9"/>
    <n v="980"/>
    <s v="CHOCOLATES"/>
    <s v="1806.32.10"/>
    <s v="UN"/>
    <n v="96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49"/>
    <m/>
    <n v="78936911"/>
    <s v="BATON BASTAO RECH MORANGO 32(30X16G) BR"/>
    <x v="9"/>
    <n v="980"/>
    <s v="CHOCOLATES"/>
    <s v="1806.31.10"/>
    <s v="UN"/>
    <n v="96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50"/>
    <m/>
    <n v="78930230"/>
    <s v="BATON BASTAO RECHEADO LEITE 32(30X16G)XW"/>
    <x v="9"/>
    <n v="980"/>
    <s v="CHOCOLATES"/>
    <s v="1806.31.10"/>
    <s v="UN"/>
    <n v="96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51"/>
    <m/>
    <n v="7891008189810"/>
    <s v="BATON EXTRA MILK 12(10X64G) XW"/>
    <x v="9"/>
    <n v="980"/>
    <s v="CHOCOLATES"/>
    <s v="1806.31.10"/>
    <s v="UN"/>
    <n v="1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52"/>
    <m/>
    <n v="78939363"/>
    <s v="BATON EXTRA MILK 32(30X16G) XW"/>
    <x v="9"/>
    <n v="980"/>
    <s v="CHOCOLATES"/>
    <s v="1806.31.10"/>
    <s v="UN"/>
    <n v="96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53"/>
    <m/>
    <n v="7891008114126"/>
    <s v="SERENATA DE AMOR WAFER CSTN 10X825G XW"/>
    <x v="9"/>
    <n v="980"/>
    <s v="CHOCOLATES"/>
    <s v="1905.32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54"/>
    <m/>
    <n v="7891008114003"/>
    <s v="GAROTO CAIXA BOMBONS SORTIDOS 30X250G BR"/>
    <x v="9"/>
    <n v="980"/>
    <s v="CHOCOLATES"/>
    <s v="1806.90.00"/>
    <s v="UN"/>
    <n v="3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55"/>
    <n v="12458949"/>
    <n v="7891008116632"/>
    <s v="GAROTO CAIXA BOMBONS SORTIDOS 30X250G N1 BR"/>
    <x v="9"/>
    <n v="980"/>
    <s v="CHOCOLATES"/>
    <s v="1806.90.00"/>
    <s v="UN"/>
    <n v="30"/>
    <n v="0"/>
    <s v="PRODUTO"/>
    <s v="60.409.075/0207-73"/>
    <n v="9.28866666666667"/>
    <n v="2.438275"/>
    <m/>
    <m/>
    <m/>
    <m/>
    <n v="6.85039166666667"/>
    <n v="0.0102"/>
    <n v="0.0048"/>
    <n v="0.17"/>
    <n v="0.0165"/>
    <n v="0.076"/>
    <n v="0.2775"/>
    <n v="12"/>
    <n v="209.43872611464974"/>
    <n v="4.84327054140128"/>
    <n v="12.60995663481954"/>
    <n v="6.85039166666667"/>
    <n v="5.75956496815287"/>
    <n v="69.11477961783443"/>
    <n v="10.99"/>
    <n v="0.33"/>
    <n v="17.45322717622081"/>
    <n v="0.33"/>
    <n v="17.45322717622081"/>
    <n v="1.2"/>
    <n v="13.188"/>
    <n v="0"/>
    <n v="0.58810074396914"/>
    <s v="DENTRO DA META"/>
    <x v="1"/>
    <n v="6.46322717622081"/>
    <n v="1.2"/>
    <n v="111.46400000000001"/>
    <n v="82.2047"/>
    <n v="209.4387261146497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56"/>
    <m/>
    <n v="78930223"/>
    <s v="GAROTO CARIBE CANDYBAR 8(30X28G) BR"/>
    <x v="9"/>
    <n v="980"/>
    <s v="CHOCOLATES"/>
    <s v="1806.90.00"/>
    <s v="UN"/>
    <n v="2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57"/>
    <m/>
    <n v="7891008047080"/>
    <s v="GAROTO COBERTURA CHOC AO LEITE 5X2,1KG BR"/>
    <x v="9"/>
    <n v="980"/>
    <s v="CHOCOLATES"/>
    <s v="1806.20.00"/>
    <s v="UN"/>
    <n v="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58"/>
    <m/>
    <n v="7891008045154"/>
    <s v="GAROTO COBERTURA CHOC AO LEITE BLEND 5X2,1KGBR"/>
    <x v="9"/>
    <n v="980"/>
    <s v="CHOCOLATES"/>
    <s v="1806.20.00"/>
    <s v="UN"/>
    <n v="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59"/>
    <m/>
    <n v="7891008116991"/>
    <s v="GAROTO COBERTURA CHOC AOLEITE BLEND 20X500G BR"/>
    <x v="9"/>
    <n v="980"/>
    <s v="CHOCOLATES"/>
    <s v="1806.32.1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60"/>
    <m/>
    <n v="7891008044881"/>
    <s v="GAROTO COBERTURA CHOC BRANCO 5X2,1KG BR"/>
    <x v="9"/>
    <n v="980"/>
    <s v="CHOCOLATES"/>
    <s v="1704.90.10"/>
    <s v="UN"/>
    <n v="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61"/>
    <m/>
    <n v="7891008044898"/>
    <s v="GAROTO COBERTURA CHOC MEIO AMARGO 5X2,1KG BR"/>
    <x v="9"/>
    <n v="980"/>
    <s v="CHOCOLATES"/>
    <s v="1806.20.00"/>
    <s v="UN"/>
    <n v="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62"/>
    <m/>
    <n v="7891008116878"/>
    <s v="GAROTO COBERTURA CHOC AO LEITE 11X300G BR"/>
    <x v="9"/>
    <n v="980"/>
    <s v="CHOCOLATES"/>
    <s v="1806.32.10"/>
    <s v="UN"/>
    <n v="11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63"/>
    <m/>
    <n v="7891008116915"/>
    <s v="GAROTO COBERTURA CHOC BRANCO 11X300G BR"/>
    <x v="9"/>
    <n v="980"/>
    <s v="CHOCOLATES"/>
    <s v="1704.90.10"/>
    <s v="UN"/>
    <n v="11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64"/>
    <n v="11320309"/>
    <n v="7891008309010"/>
    <s v="GAROTO COBERTURA CHOC MEIO AMARGO 12X1KG XW"/>
    <x v="9"/>
    <n v="980"/>
    <s v="CHOCOLATES"/>
    <s v="1806.32.10"/>
    <s v="UN"/>
    <n v="12"/>
    <n v="0"/>
    <s v="PRODUTO"/>
    <s v="60.409.075/0207-73"/>
    <n v="35.54166666666666"/>
    <n v="9.3296875"/>
    <m/>
    <m/>
    <m/>
    <m/>
    <n v="26.21197916666667"/>
    <n v="0.0102"/>
    <n v="0.0048"/>
    <n v="0.17"/>
    <n v="0.0165"/>
    <n v="0.076"/>
    <n v="0.2775"/>
    <n v="12"/>
    <n v="801.38535031847152"/>
    <n v="18.53203622611466"/>
    <n v="48.25007630042464"/>
    <n v="26.21197916666667"/>
    <n v="22.03809713375797"/>
    <n v="264.45716560509567"/>
    <n v="45.31"/>
    <n v="0.33"/>
    <n v="66.78211252653929"/>
    <n v="0.33"/>
    <n v="66.78211252653929"/>
    <n v="1.2"/>
    <n v="54.372"/>
    <n v="0"/>
    <n v="0.47389345677641"/>
    <s v="DENTRO DA META"/>
    <x v="1"/>
    <n v="21.47211252653929"/>
    <n v="1.2"/>
    <n v="426.5"/>
    <n v="314.54374999999999"/>
    <n v="801.3853503184715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65"/>
    <n v="11320351"/>
    <n v="7891008351026"/>
    <s v="GAROTO COBERTURA CHOC MEIO AMARGO 20X500G XW"/>
    <x v="9"/>
    <n v="980"/>
    <s v="CHOCOLATES"/>
    <s v="1806.32.10"/>
    <s v="UN"/>
    <n v="20"/>
    <n v="0"/>
    <s v="PRODUTO"/>
    <s v="60.409.075/0207-73"/>
    <n v="24.8085"/>
    <n v="6.51223125"/>
    <m/>
    <m/>
    <m/>
    <m/>
    <n v="18.29626875"/>
    <n v="0.0102"/>
    <n v="0.0048"/>
    <n v="0.17"/>
    <n v="0.0165"/>
    <n v="0.076"/>
    <n v="0.2775"/>
    <n v="12"/>
    <n v="559.37636942675181"/>
    <n v="12.93557854299364"/>
    <n v="33.67911890923568"/>
    <n v="18.29626875"/>
    <n v="15.38285015923568"/>
    <n v="184.59420191082816"/>
    <n v="30.89"/>
    <n v="0.33"/>
    <n v="46.61469745222931"/>
    <n v="0.33"/>
    <n v="46.61469745222931"/>
    <n v="1.2"/>
    <n v="37.068"/>
    <n v="0"/>
    <n v="0.5090546277834"/>
    <s v="DENTRO DA META"/>
    <x v="1"/>
    <n v="15.72469745222931"/>
    <n v="1.2"/>
    <n v="297.702"/>
    <n v="219.55522500000004"/>
    <n v="559.3763694267518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66"/>
    <m/>
    <n v="7891008085105"/>
    <s v="GAROTO COBERTURA CHOCLEITE BLEND 12X1KG BR"/>
    <x v="9"/>
    <n v="980"/>
    <s v="CHOCOLATES"/>
    <s v="1806.32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67"/>
    <m/>
    <n v="7891008116953"/>
    <s v="GAROTO COBERTURA CHOC AMARGO 11X300G BR"/>
    <x v="9"/>
    <n v="980"/>
    <s v="CHOCOLATES"/>
    <s v="1806.32.10"/>
    <s v="UN"/>
    <n v="11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68"/>
    <n v="11320308"/>
    <n v="7891008312003"/>
    <s v="GAROTO COBERTURA CHOC AO LEITE 12X1KG XW"/>
    <x v="9"/>
    <n v="980"/>
    <s v="CHOCOLATES"/>
    <s v="1806.32.10"/>
    <s v="UN"/>
    <n v="12"/>
    <n v="0"/>
    <s v="PRODUTO"/>
    <s v="60.409.075/0207-73"/>
    <n v="34.45416666666667"/>
    <n v="9.04421875"/>
    <m/>
    <m/>
    <m/>
    <m/>
    <n v="25.40994791666667"/>
    <n v="0.0102"/>
    <n v="0.0048"/>
    <n v="0.17"/>
    <n v="0.0165"/>
    <n v="0.076"/>
    <n v="0.2775"/>
    <n v="12"/>
    <n v="776.86464968152893"/>
    <n v="17.96499502388536"/>
    <n v="46.77372578290872"/>
    <n v="25.40994791666667"/>
    <n v="21.36377786624205"/>
    <n v="256.36533439490461"/>
    <n v="48.59"/>
    <n v="0.33"/>
    <n v="64.73872080679408"/>
    <n v="0.33"/>
    <n v="64.73872080679408"/>
    <n v="1.2"/>
    <n v="58.308"/>
    <n v="0"/>
    <n v="0.33234658997312"/>
    <s v="DENTRO DA META"/>
    <x v="1"/>
    <n v="16.14872080679407"/>
    <n v="1.2"/>
    <n v="413.44999999999999"/>
    <n v="304.919375"/>
    <n v="776.8646496815289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69"/>
    <n v="11320349"/>
    <n v="7891008349023"/>
    <s v="GAROTO COBERTURA CHOC AO LEITE 20X500G XW"/>
    <x v="9"/>
    <n v="980"/>
    <s v="CHOCOLATES"/>
    <s v="1806.32.10"/>
    <s v="UN"/>
    <n v="20"/>
    <n v="0"/>
    <s v="PRODUTO"/>
    <s v="60.409.075/0207-73"/>
    <n v="24.548"/>
    <n v="6.44385"/>
    <m/>
    <m/>
    <m/>
    <m/>
    <n v="18.10415"/>
    <n v="0.0102"/>
    <n v="0.0048"/>
    <n v="0.17"/>
    <n v="0.0165"/>
    <n v="0.076"/>
    <n v="0.2775"/>
    <n v="12"/>
    <n v="553.50267515923565"/>
    <n v="12.79974936305733"/>
    <n v="33.32547356687898"/>
    <n v="18.10415"/>
    <n v="15.22132356687899"/>
    <n v="182.65588280254784"/>
    <n v="33.98"/>
    <n v="0.33"/>
    <n v="46.12522292993631"/>
    <n v="0.33"/>
    <n v="46.12522292993631"/>
    <n v="1.2"/>
    <n v="40.776"/>
    <n v="0"/>
    <n v="0.35742268775563"/>
    <s v="DENTRO DA META"/>
    <x v="1"/>
    <n v="12.14522292993631"/>
    <n v="1.2"/>
    <n v="294.57599999999996"/>
    <n v="217.24979999999996"/>
    <n v="553.5026751592356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70"/>
    <m/>
    <n v="7891008339017"/>
    <s v="GAROTO COBERTURA CHOC BRANCO 12X1KG XW"/>
    <x v="9"/>
    <n v="980"/>
    <s v="CHOCOLATES"/>
    <s v="1704.9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71"/>
    <n v="11320350"/>
    <n v="7891008350029"/>
    <s v="GAROTO COBERTURA CHOC BRANCO 20X500G XW"/>
    <x v="9"/>
    <n v="980"/>
    <s v="CHOCOLATES"/>
    <s v="1704.90.10"/>
    <s v="UN"/>
    <n v="20"/>
    <n v="0"/>
    <s v="PRODUTO"/>
    <s v="60.409.075/0207-73"/>
    <n v="27.158"/>
    <n v="7.128975"/>
    <m/>
    <m/>
    <m/>
    <m/>
    <n v="20.029025"/>
    <n v="0.0102"/>
    <n v="0.0048"/>
    <n v="0.17"/>
    <n v="0.0165"/>
    <n v="0.076"/>
    <n v="0.2775"/>
    <n v="12"/>
    <n v="612.35235668789812"/>
    <n v="14.16064824840764"/>
    <n v="36.8687148089172"/>
    <n v="20.029025"/>
    <n v="16.8396898089172"/>
    <n v="202.0762777070064"/>
    <n v="37.07"/>
    <n v="0.33"/>
    <n v="51.02936305732484"/>
    <n v="0.33"/>
    <n v="51.02936305732484"/>
    <n v="1.2"/>
    <n v="44.484"/>
    <n v="0"/>
    <n v="0.37656765733274"/>
    <s v="DENTRO DA META"/>
    <x v="1"/>
    <n v="13.95936305732484"/>
    <n v="1.2"/>
    <n v="325.89599999999996"/>
    <n v="240.34829999999997"/>
    <n v="612.3523566878981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72"/>
    <m/>
    <n v="7891008115840"/>
    <s v="GAROTO GOTAS CHOC AO LEITE 40X100G BR"/>
    <x v="9"/>
    <n v="980"/>
    <s v="CHOCOLATES"/>
    <s v="1806.90.00"/>
    <s v="UN"/>
    <n v="4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73"/>
    <n v="12356998"/>
    <n v="7891008169980"/>
    <s v="BATON TAB AO LEITE 4(10X96G) BR"/>
    <x v="9"/>
    <n v="980"/>
    <s v="CHOCOLATES"/>
    <s v="1806.32.10"/>
    <s v="UN"/>
    <n v="40"/>
    <n v="0"/>
    <s v="PRODUTO"/>
    <s v="60.409.075/0207-73"/>
    <n v="4.29075"/>
    <n v="1.126321875"/>
    <m/>
    <m/>
    <m/>
    <m/>
    <n v="3.164428125"/>
    <n v="0.0102"/>
    <n v="0.0048"/>
    <n v="0.17"/>
    <n v="0.0165"/>
    <n v="0.076"/>
    <n v="0.2775"/>
    <n v="12"/>
    <n v="96.74684713375797"/>
    <n v="2.23727083996815"/>
    <n v="5.82496642117834"/>
    <n v="3.164428125"/>
    <n v="2.66053829617834"/>
    <n v="31.92645955414014"/>
    <n v="6.17"/>
    <n v="0.33"/>
    <n v="8.0622372611465"/>
    <n v="0.33"/>
    <n v="8.0622372611465"/>
    <n v="1.2"/>
    <n v="7.404"/>
    <n v="0"/>
    <n v="0.30668351072066"/>
    <s v="DENTRO DA META"/>
    <x v="1"/>
    <n v="1.8922372611465"/>
    <n v="1.2"/>
    <n v="51.489"/>
    <n v="37.97313749999999"/>
    <n v="96.7468471337579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74"/>
    <m/>
    <n v="7891008117271"/>
    <s v="BATON TAB BATON + SMARTIES 4(14X90G) BR"/>
    <x v="9"/>
    <n v="980"/>
    <s v="CHOCOLATES"/>
    <s v="1806.32.10"/>
    <s v="UN"/>
    <n v="5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75"/>
    <n v="12356997"/>
    <n v="7891008169973"/>
    <s v="BATON TAB BCO RECH CREME 4(10X96G) BR"/>
    <x v="9"/>
    <n v="980"/>
    <s v="CHOCOLATES"/>
    <s v="1704.90.10"/>
    <s v="UN"/>
    <n v="40"/>
    <n v="0"/>
    <s v="PRODUTO"/>
    <s v="60.409.075/0207-73"/>
    <n v="4.29075"/>
    <n v="1.126321875"/>
    <m/>
    <m/>
    <m/>
    <m/>
    <n v="3.164428125"/>
    <n v="0.0102"/>
    <n v="0.0048"/>
    <n v="0.17"/>
    <n v="0.0165"/>
    <n v="0.076"/>
    <n v="0.2775"/>
    <n v="12"/>
    <n v="96.74684713375797"/>
    <n v="2.23727083996815"/>
    <n v="5.82496642117834"/>
    <n v="3.164428125"/>
    <n v="2.66053829617834"/>
    <n v="31.92645955414014"/>
    <n v="8.0622372611465"/>
    <n v="0.33"/>
    <n v="8.0622372611465"/>
    <n v="0.33"/>
    <n v="8.0622372611465"/>
    <n v="1.2"/>
    <n v="9.6746847133758"/>
    <n v="0"/>
    <n v="0"/>
    <s v="DENTRO DA META"/>
    <x v="0"/>
    <n v="0"/>
    <n v="1.2"/>
    <n v="51.489"/>
    <n v="37.97313749999999"/>
    <n v="96.7468471337579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76"/>
    <n v="12356994"/>
    <n v="7891008169942"/>
    <s v="BATON TAB RECH CREME 4(10X96G) BR"/>
    <x v="9"/>
    <n v="980"/>
    <s v="CHOCOLATES"/>
    <s v="1806.31.10"/>
    <s v="UN"/>
    <n v="40"/>
    <n v="0"/>
    <s v="PRODUTO"/>
    <s v="60.409.075/0207-73"/>
    <n v="4.475"/>
    <n v="1.1746875"/>
    <m/>
    <m/>
    <m/>
    <m/>
    <n v="3.3003125"/>
    <n v="0.0102"/>
    <n v="0.0048"/>
    <n v="0.17"/>
    <n v="0.0165"/>
    <n v="0.076"/>
    <n v="0.2775"/>
    <n v="12"/>
    <n v="100.90127388535034"/>
    <n v="2.33334195859873"/>
    <n v="6.07509753184713"/>
    <n v="3.3003125"/>
    <n v="2.77478503184714"/>
    <n v="33.29742038216563"/>
    <n v="8.40843949044586"/>
    <n v="0.33"/>
    <n v="8.40843949044586"/>
    <n v="0.33"/>
    <n v="8.40843949044586"/>
    <n v="1.2"/>
    <n v="10.09012738853503"/>
    <n v="0"/>
    <n v="0"/>
    <s v="DENTRO DA META"/>
    <x v="0"/>
    <n v="0"/>
    <n v="1.2"/>
    <n v="53.7"/>
    <n v="39.60374999999999"/>
    <n v="100.9012738853503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77"/>
    <n v="12464228"/>
    <n v="7891008117974"/>
    <s v="GAROTO AERO TABCHOC AO LEITE 4(16X80G)BR"/>
    <x v="9"/>
    <n v="980"/>
    <s v="CHOCOLATES"/>
    <s v="1806.32.10"/>
    <s v="UN"/>
    <n v="64"/>
    <n v="0"/>
    <s v="PRODUTO"/>
    <s v="60.409.075/0207-73"/>
    <n v="4.28109375"/>
    <n v="1.123787109375"/>
    <m/>
    <m/>
    <m/>
    <m/>
    <n v="3.157306640625"/>
    <n v="0.0102"/>
    <n v="0.0048"/>
    <n v="0.17"/>
    <n v="0.0165"/>
    <n v="0.076"/>
    <n v="0.2775"/>
    <n v="12"/>
    <n v="96.52912022292998"/>
    <n v="2.23223590515526"/>
    <n v="5.81185744675558"/>
    <n v="3.157306640625"/>
    <n v="2.65455080613058"/>
    <n v="31.8546096735669"/>
    <n v="6.17"/>
    <n v="0.33"/>
    <n v="8.04409335191083"/>
    <n v="0.33"/>
    <n v="8.04409335191083"/>
    <n v="1.2"/>
    <n v="7.404"/>
    <n v="0"/>
    <n v="0.30374284471812"/>
    <s v="DENTRO DA META"/>
    <x v="1"/>
    <n v="1.87409335191083"/>
    <n v="1.2"/>
    <n v="51.373125"/>
    <n v="37.8876796875"/>
    <n v="96.5291202229299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78"/>
    <n v="12396633"/>
    <n v="7891008166330"/>
    <s v="GAROTO TAB CHOC BRANCO BISC 4(14X90G) XW"/>
    <x v="9"/>
    <n v="980"/>
    <s v="CHOCOLATES"/>
    <s v="1704.90.10"/>
    <s v="UN"/>
    <n v="56"/>
    <n v="0"/>
    <s v="PRODUTO"/>
    <s v="60.409.075/0207-73"/>
    <n v="4.28125"/>
    <n v="1.123828125"/>
    <m/>
    <m/>
    <m/>
    <m/>
    <n v="3.157421875"/>
    <n v="0.0102"/>
    <n v="0.0048"/>
    <n v="0.17"/>
    <n v="0.0165"/>
    <n v="0.076"/>
    <n v="0.2775"/>
    <n v="12"/>
    <n v="96.53264331210192"/>
    <n v="2.23231737659236"/>
    <n v="5.8120695660828"/>
    <n v="3.157421875"/>
    <n v="2.6546476910828"/>
    <n v="31.85577229299364"/>
    <n v="6.17"/>
    <n v="0.33"/>
    <n v="8.04438694267516"/>
    <n v="0.33"/>
    <n v="8.04438694267516"/>
    <n v="1.2"/>
    <n v="7.404"/>
    <n v="0"/>
    <n v="0.3037904283104"/>
    <s v="DENTRO DA META"/>
    <x v="1"/>
    <n v="1.87438694267516"/>
    <n v="1.2"/>
    <n v="51.375"/>
    <n v="37.88906249999999"/>
    <n v="96.532643312101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79"/>
    <n v="12396921"/>
    <n v="7891008169218"/>
    <s v="GAROTO TAB CHOC MEIO AMARGO 4(14X90G) XW"/>
    <x v="9"/>
    <n v="980"/>
    <s v="CHOCOLATES"/>
    <s v="1806.32.10"/>
    <s v="UN"/>
    <n v="56"/>
    <n v="0"/>
    <s v="PRODUTO"/>
    <s v="60.409.075/0207-73"/>
    <n v="4.28125"/>
    <n v="1.123828125"/>
    <m/>
    <m/>
    <m/>
    <m/>
    <n v="3.157421875"/>
    <n v="0.0102"/>
    <n v="0.0048"/>
    <n v="0.17"/>
    <n v="0.0165"/>
    <n v="0.076"/>
    <n v="0.2775"/>
    <n v="12"/>
    <n v="96.53264331210192"/>
    <n v="2.23231737659236"/>
    <n v="5.8120695660828"/>
    <n v="3.157421875"/>
    <n v="2.6546476910828"/>
    <n v="31.85577229299364"/>
    <n v="6.17"/>
    <n v="0.33"/>
    <n v="8.04438694267516"/>
    <n v="0.33"/>
    <n v="8.04438694267516"/>
    <n v="1.2"/>
    <n v="7.404"/>
    <n v="0"/>
    <n v="0.3037904283104"/>
    <s v="DENTRO DA META"/>
    <x v="1"/>
    <n v="1.87438694267516"/>
    <n v="1.2"/>
    <n v="51.375"/>
    <n v="37.88906249999999"/>
    <n v="96.532643312101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80"/>
    <n v="12396923"/>
    <n v="7891008169232"/>
    <s v="GAROTO TABCHOCLEITE CAJUPAS 4(14X90G)XW"/>
    <x v="9"/>
    <n v="980"/>
    <s v="CHOCOLATES"/>
    <s v="1806.32.10"/>
    <s v="UN"/>
    <n v="56"/>
    <n v="0"/>
    <s v="PRODUTO"/>
    <s v="60.409.075/0207-73"/>
    <n v="4.28125"/>
    <n v="1.123828125"/>
    <m/>
    <m/>
    <m/>
    <m/>
    <n v="3.157421875"/>
    <n v="0.0102"/>
    <n v="0.0048"/>
    <n v="0.17"/>
    <n v="0.0165"/>
    <n v="0.076"/>
    <n v="0.2775"/>
    <n v="12"/>
    <n v="96.53264331210192"/>
    <n v="2.23231737659236"/>
    <n v="5.8120695660828"/>
    <n v="3.157421875"/>
    <n v="2.6546476910828"/>
    <n v="31.85577229299364"/>
    <n v="6.17"/>
    <n v="0.33"/>
    <n v="8.04438694267516"/>
    <n v="0.33"/>
    <n v="8.04438694267516"/>
    <n v="1.2"/>
    <n v="7.404"/>
    <n v="0"/>
    <n v="0.3037904283104"/>
    <s v="DENTRO DA META"/>
    <x v="1"/>
    <n v="1.87438694267516"/>
    <n v="1.2"/>
    <n v="51.375"/>
    <n v="37.88906249999999"/>
    <n v="96.532643312101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81"/>
    <m/>
    <n v="7891008116724"/>
    <s v="GAROTO TABLETE ALO DOCURA 4(14X90G) XW"/>
    <x v="9"/>
    <n v="980"/>
    <s v="CHOCOLATES"/>
    <s v="1806.32.10"/>
    <s v="UN"/>
    <n v="5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82"/>
    <n v="12427549"/>
    <n v="7891008114812"/>
    <s v="GAROTO TABLETE AMENDOIM 4(14X90G) XW"/>
    <x v="9"/>
    <n v="980"/>
    <s v="CHOCOLATES"/>
    <s v="1806.32.10"/>
    <s v="UN"/>
    <n v="56"/>
    <n v="0"/>
    <s v="PRODUTO"/>
    <s v="60.409.075/0207-73"/>
    <n v="4.28125"/>
    <n v="1.123828125"/>
    <m/>
    <m/>
    <m/>
    <m/>
    <n v="3.157421875"/>
    <n v="0.0102"/>
    <n v="0.0048"/>
    <n v="0.17"/>
    <n v="0.0165"/>
    <n v="0.076"/>
    <n v="0.2775"/>
    <n v="12"/>
    <n v="96.53264331210192"/>
    <n v="2.23231737659236"/>
    <n v="5.8120695660828"/>
    <n v="3.157421875"/>
    <n v="2.6546476910828"/>
    <n v="31.85577229299364"/>
    <n v="6.17"/>
    <n v="0.33"/>
    <n v="8.04438694267516"/>
    <n v="0.33"/>
    <n v="8.04438694267516"/>
    <n v="1.2"/>
    <n v="7.404"/>
    <n v="0"/>
    <n v="0.3037904283104"/>
    <s v="DENTRO DA META"/>
    <x v="1"/>
    <n v="1.87438694267516"/>
    <n v="1.2"/>
    <n v="51.375"/>
    <n v="37.88906249999999"/>
    <n v="96.532643312101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83"/>
    <n v="12396888"/>
    <n v="7891008168884"/>
    <s v="GAROTO TABLETE CHOC AO LEITE 4(14X90G) XW"/>
    <x v="9"/>
    <n v="980"/>
    <s v="CHOCOLATES"/>
    <s v="1806.32.10"/>
    <s v="UN"/>
    <n v="56"/>
    <n v="0"/>
    <s v="PRODUTO"/>
    <s v="60.409.075/0207-73"/>
    <n v="4.28125"/>
    <n v="1.123828125"/>
    <m/>
    <m/>
    <m/>
    <m/>
    <n v="3.157421875"/>
    <n v="0.0102"/>
    <n v="0.0048"/>
    <n v="0.17"/>
    <n v="0.0165"/>
    <n v="0.076"/>
    <n v="0.2775"/>
    <n v="12"/>
    <n v="96.53264331210192"/>
    <n v="2.23231737659236"/>
    <n v="5.8120695660828"/>
    <n v="3.157421875"/>
    <n v="2.6546476910828"/>
    <n v="31.85577229299364"/>
    <n v="6.17"/>
    <n v="0.33"/>
    <n v="8.04438694267516"/>
    <n v="0.33"/>
    <n v="8.04438694267516"/>
    <n v="1.2"/>
    <n v="7.404"/>
    <n v="0"/>
    <n v="0.3037904283104"/>
    <s v="DENTRO DA META"/>
    <x v="1"/>
    <n v="1.87438694267516"/>
    <n v="1.2"/>
    <n v="51.375"/>
    <n v="37.88906249999999"/>
    <n v="96.532643312101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84"/>
    <n v="12396886"/>
    <n v="7891008168860"/>
    <s v="GAROTO TABLETE CHOC BRANCO 4(14X90G) XW"/>
    <x v="9"/>
    <n v="980"/>
    <s v="CHOCOLATES"/>
    <s v="1704.90.10"/>
    <s v="UN"/>
    <n v="56"/>
    <n v="0"/>
    <s v="PRODUTO"/>
    <s v="60.409.075/0207-73"/>
    <n v="4.28125"/>
    <n v="1.123828125"/>
    <m/>
    <m/>
    <m/>
    <m/>
    <n v="3.157421875"/>
    <n v="0.0102"/>
    <n v="0.0048"/>
    <n v="0.17"/>
    <n v="0.0165"/>
    <n v="0.076"/>
    <n v="0.2775"/>
    <n v="12"/>
    <n v="96.53264331210192"/>
    <n v="2.23231737659236"/>
    <n v="5.8120695660828"/>
    <n v="3.157421875"/>
    <n v="2.6546476910828"/>
    <n v="31.85577229299364"/>
    <n v="6.17"/>
    <n v="0.33"/>
    <n v="8.04438694267516"/>
    <n v="0.33"/>
    <n v="8.04438694267516"/>
    <n v="1.2"/>
    <n v="7.404"/>
    <n v="0"/>
    <n v="0.3037904283104"/>
    <s v="DENTRO DA META"/>
    <x v="1"/>
    <n v="1.87438694267516"/>
    <n v="1.2"/>
    <n v="51.375"/>
    <n v="37.88906249999999"/>
    <n v="96.532643312101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85"/>
    <n v="12426261"/>
    <n v="7891008114690"/>
    <s v="GAROTO TABLETE CHURROS 4(14X90G) XW"/>
    <x v="9"/>
    <n v="980"/>
    <s v="CHOCOLATES"/>
    <s v="1806.32.10"/>
    <s v="UN"/>
    <n v="56"/>
    <n v="0"/>
    <s v="PRODUTO"/>
    <s v="60.409.075/0207-73"/>
    <n v="4.28125"/>
    <n v="1.123828125"/>
    <m/>
    <m/>
    <m/>
    <m/>
    <n v="3.157421875"/>
    <n v="0.0102"/>
    <n v="0.0048"/>
    <n v="0.17"/>
    <n v="0.0165"/>
    <n v="0.076"/>
    <n v="0.2775"/>
    <n v="12"/>
    <n v="96.53264331210192"/>
    <n v="2.23231737659236"/>
    <n v="5.8120695660828"/>
    <n v="3.157421875"/>
    <n v="2.6546476910828"/>
    <n v="31.85577229299364"/>
    <n v="6.17"/>
    <n v="0.33"/>
    <n v="8.04438694267516"/>
    <n v="0.33"/>
    <n v="8.04438694267516"/>
    <n v="1.2"/>
    <n v="7.404"/>
    <n v="0"/>
    <n v="0.3037904283104"/>
    <s v="DENTRO DA META"/>
    <x v="1"/>
    <n v="1.87438694267516"/>
    <n v="1.2"/>
    <n v="51.375"/>
    <n v="37.88906249999999"/>
    <n v="96.532643312101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86"/>
    <n v="12396885"/>
    <n v="7891008168853"/>
    <s v="GAROTO TABLETE CORES 4(14X90)G XW"/>
    <x v="9"/>
    <n v="980"/>
    <s v="CHOCOLATES"/>
    <s v="1806.32.10"/>
    <s v="UN"/>
    <n v="56"/>
    <n v="0"/>
    <s v="PRODUTO"/>
    <s v="60.409.075/0207-73"/>
    <n v="4.28125"/>
    <n v="1.123828125"/>
    <m/>
    <m/>
    <m/>
    <m/>
    <n v="3.157421875"/>
    <n v="0.0102"/>
    <n v="0.0048"/>
    <n v="0.17"/>
    <n v="0.0165"/>
    <n v="0.076"/>
    <n v="0.2775"/>
    <n v="12"/>
    <n v="96.53264331210192"/>
    <n v="2.23231737659236"/>
    <n v="5.8120695660828"/>
    <n v="3.157421875"/>
    <n v="2.6546476910828"/>
    <n v="31.85577229299364"/>
    <n v="6.17"/>
    <n v="0.33"/>
    <n v="8.04438694267516"/>
    <n v="0.33"/>
    <n v="8.04438694267516"/>
    <n v="1.2"/>
    <n v="7.404"/>
    <n v="0"/>
    <n v="0.3037904283104"/>
    <s v="DENTRO DA META"/>
    <x v="1"/>
    <n v="1.87438694267516"/>
    <n v="1.2"/>
    <n v="51.375"/>
    <n v="37.88906249999999"/>
    <n v="96.532643312101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87"/>
    <n v="12396883"/>
    <n v="7891008168839"/>
    <s v="GAROTO TABLETE CROCANTE 4(14X90G) XW"/>
    <x v="9"/>
    <n v="980"/>
    <s v="CHOCOLATES"/>
    <s v="1806.32.10"/>
    <s v="UN"/>
    <n v="56"/>
    <n v="0"/>
    <s v="PRODUTO"/>
    <s v="60.409.075/0207-73"/>
    <n v="4.28125"/>
    <n v="1.123828125"/>
    <m/>
    <m/>
    <m/>
    <m/>
    <n v="3.157421875"/>
    <n v="0.0102"/>
    <n v="0.0048"/>
    <n v="0.17"/>
    <n v="0.0165"/>
    <n v="0.076"/>
    <n v="0.2775"/>
    <n v="12"/>
    <n v="96.53264331210192"/>
    <n v="2.23231737659236"/>
    <n v="5.8120695660828"/>
    <n v="3.157421875"/>
    <n v="2.6546476910828"/>
    <n v="31.85577229299364"/>
    <n v="6.17"/>
    <n v="0.33"/>
    <n v="8.04438694267516"/>
    <n v="0.33"/>
    <n v="8.04438694267516"/>
    <n v="1.2"/>
    <n v="7.404"/>
    <n v="0"/>
    <n v="0.3037904283104"/>
    <s v="DENTRO DA META"/>
    <x v="1"/>
    <n v="1.87438694267516"/>
    <n v="1.2"/>
    <n v="51.375"/>
    <n v="37.88906249999999"/>
    <n v="96.532643312101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88"/>
    <n v="12396887"/>
    <n v="7891008168877"/>
    <s v="GAROTO TABLETE CSTN CAJU 4(14X90G) XW"/>
    <x v="9"/>
    <n v="980"/>
    <s v="CHOCOLATES"/>
    <s v="1806.32.10"/>
    <s v="UN"/>
    <n v="56"/>
    <n v="0"/>
    <s v="PRODUTO"/>
    <s v="60.409.075/0207-73"/>
    <n v="4.28125"/>
    <n v="1.123828125"/>
    <m/>
    <m/>
    <m/>
    <m/>
    <n v="3.157421875"/>
    <n v="0.0102"/>
    <n v="0.0048"/>
    <n v="0.17"/>
    <n v="0.0165"/>
    <n v="0.076"/>
    <n v="0.2775"/>
    <n v="12"/>
    <n v="96.53264331210192"/>
    <n v="2.23231737659236"/>
    <n v="5.8120695660828"/>
    <n v="3.157421875"/>
    <n v="2.6546476910828"/>
    <n v="31.85577229299364"/>
    <n v="6.17"/>
    <n v="0.33"/>
    <n v="8.04438694267516"/>
    <n v="0.33"/>
    <n v="8.04438694267516"/>
    <n v="1.2"/>
    <n v="7.404"/>
    <n v="0"/>
    <n v="0.3037904283104"/>
    <s v="DENTRO DA META"/>
    <x v="1"/>
    <n v="1.87438694267516"/>
    <n v="1.2"/>
    <n v="51.375"/>
    <n v="37.88906249999999"/>
    <n v="96.532643312101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89"/>
    <n v="12396920"/>
    <n v="7891008169201"/>
    <s v="OPERETA TABCHOCBCO CSTNCAJU 4(14X90)G XW"/>
    <x v="9"/>
    <n v="980"/>
    <s v="CHOCOLATES"/>
    <s v="1704.90.10"/>
    <s v="UN"/>
    <n v="56"/>
    <n v="0"/>
    <s v="PRODUTO"/>
    <s v="60.409.075/0207-73"/>
    <n v="4.28125"/>
    <n v="1.123828125"/>
    <m/>
    <m/>
    <m/>
    <m/>
    <n v="3.157421875"/>
    <n v="0.0102"/>
    <n v="0.0048"/>
    <n v="0.17"/>
    <n v="0.0165"/>
    <n v="0.076"/>
    <n v="0.2775"/>
    <n v="12"/>
    <n v="96.53264331210192"/>
    <n v="2.23231737659236"/>
    <n v="5.8120695660828"/>
    <n v="3.157421875"/>
    <n v="2.6546476910828"/>
    <n v="31.85577229299364"/>
    <n v="6.17"/>
    <n v="0.33"/>
    <n v="8.04438694267516"/>
    <n v="0.33"/>
    <n v="8.04438694267516"/>
    <n v="1.2"/>
    <n v="7.404"/>
    <n v="0"/>
    <n v="0.3037904283104"/>
    <s v="DENTRO DA META"/>
    <x v="1"/>
    <n v="1.87438694267516"/>
    <n v="1.2"/>
    <n v="51.375"/>
    <n v="37.88906249999999"/>
    <n v="96.532643312101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90"/>
    <m/>
    <n v="7891008116823"/>
    <s v="GAROTO PASTILHA EXTRAFORTE 24(40X17G) XW"/>
    <x v="9"/>
    <n v="470"/>
    <s v="BEBIDA LACTEA"/>
    <s v="1704.90.20"/>
    <s v="UN"/>
    <n v="96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91"/>
    <m/>
    <n v="78910041"/>
    <s v="GAROTO PASTILHA HORTELA 24(40X17G) XW"/>
    <x v="9"/>
    <n v="470"/>
    <s v="BEBIDA LACTEA"/>
    <s v="1704.90.20"/>
    <s v="UN"/>
    <n v="96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92"/>
    <m/>
    <n v="7891008116779"/>
    <s v="GAROTO PASTILHA MENTOL 24(40X17G) XW"/>
    <x v="9"/>
    <n v="470"/>
    <s v="BEBIDA LACTEA"/>
    <s v="1704.90.20"/>
    <s v="UN"/>
    <n v="96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93"/>
    <n v="11320042"/>
    <n v="7891008042023"/>
    <s v="GAROTO CACAU EM PO 20X200G XW"/>
    <x v="9"/>
    <n v="980"/>
    <s v="CHOCOLATES"/>
    <s v="1805.00.00"/>
    <s v="UN"/>
    <n v="20"/>
    <n v="0"/>
    <s v="PRODUTO"/>
    <s v="60.409.075/0207-73"/>
    <n v="16.1415"/>
    <n v="4.23714375"/>
    <m/>
    <m/>
    <m/>
    <m/>
    <n v="11.90435625"/>
    <n v="0.0102"/>
    <n v="0.0048"/>
    <n v="0.17"/>
    <n v="0.0165"/>
    <n v="0.076"/>
    <n v="0.2775"/>
    <n v="12"/>
    <n v="363.95484076433127"/>
    <n v="8.41645569267516"/>
    <n v="21.91311437101911"/>
    <n v="11.90435625"/>
    <n v="10.00875812101911"/>
    <n v="120.10509745222936"/>
    <n v="23.68"/>
    <n v="0.33"/>
    <n v="30.32957006369427"/>
    <n v="0.33"/>
    <n v="30.32957006369427"/>
    <n v="1.2"/>
    <n v="28.416"/>
    <n v="0"/>
    <n v="0.28080954660871"/>
    <s v="DENTRO DA META"/>
    <x v="1"/>
    <n v="6.64957006369427"/>
    <n v="1.2"/>
    <n v="193.69800000000001"/>
    <n v="142.85227499999999"/>
    <n v="363.9548407643312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94"/>
    <n v="11320040"/>
    <n v="7891008040029"/>
    <s v="GAROTO CHOCOLATE EM PO 20X200G XI"/>
    <x v="9"/>
    <n v="470"/>
    <s v="BEBIDA LACTEA"/>
    <s v="1806.10.00"/>
    <s v="UN"/>
    <n v="20"/>
    <n v="0"/>
    <s v="PRODUTO"/>
    <s v="60.409.075/0207-73"/>
    <n v="10.6155"/>
    <n v="2.78656875"/>
    <m/>
    <m/>
    <m/>
    <m/>
    <n v="7.82893125"/>
    <n v="0.0102"/>
    <n v="0.0048"/>
    <n v="0.17"/>
    <n v="0.0165"/>
    <n v="0.076"/>
    <n v="0.2775"/>
    <n v="12"/>
    <n v="239.35585987261155"/>
    <n v="5.53510425955414"/>
    <n v="14.41121739649682"/>
    <n v="7.82893125"/>
    <n v="6.58228614649682"/>
    <n v="78.98743375796184"/>
    <n v="19.94632165605096"/>
    <n v="0.33"/>
    <n v="19.94632165605096"/>
    <n v="0.33"/>
    <n v="19.94632165605096"/>
    <n v="1.2"/>
    <n v="23.93558598726115"/>
    <n v="0"/>
    <n v="0"/>
    <s v="DENTRO DA META"/>
    <x v="0"/>
    <n v="0"/>
    <n v="1.2"/>
    <n v="127.38600000000001"/>
    <n v="93.947175"/>
    <n v="239.3558598726115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95"/>
    <m/>
    <n v="7891008117035"/>
    <s v="GAROTO CHOCOLATE PO 70% 20X200G BR"/>
    <x v="9"/>
    <n v="470"/>
    <s v="BEBIDA LACTEA"/>
    <s v="1806.10.00"/>
    <s v="UN"/>
    <n v="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96"/>
    <m/>
    <n v="7891008127409"/>
    <s v="TALENTO CHOC BRANCO DOCE DE LEITE 8(12X90G)BR"/>
    <x v="9"/>
    <n v="980"/>
    <s v="CHOCOLATES"/>
    <s v="1704.90.10"/>
    <s v="UN"/>
    <n v="9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97"/>
    <n v="12312330"/>
    <n v="7891008123302"/>
    <s v="TALENTO TAB CHOC AMENDOA PAS 8(12X90G)XW"/>
    <x v="9"/>
    <n v="980"/>
    <s v="CHOCOLATES"/>
    <s v="1806.32.10"/>
    <s v="UN"/>
    <n v="96"/>
    <n v="0"/>
    <s v="PRODUTO"/>
    <s v="60.409.075/0207-73"/>
    <n v="4.751875"/>
    <n v="1.2473671875"/>
    <m/>
    <m/>
    <m/>
    <m/>
    <n v="3.5045078125"/>
    <n v="0.0102"/>
    <n v="0.0048"/>
    <n v="0.17"/>
    <n v="0.0165"/>
    <n v="0.076"/>
    <n v="0.2775"/>
    <n v="12"/>
    <n v="107.1441878980892"/>
    <n v="2.47770934514331"/>
    <n v="6.45097297969745"/>
    <n v="3.5045078125"/>
    <n v="2.94646516719745"/>
    <n v="35.35758200636944"/>
    <n v="7.2"/>
    <n v="0.33"/>
    <n v="8.92868232484077"/>
    <n v="0.33"/>
    <n v="8.92868232484077"/>
    <n v="1.2"/>
    <n v="8.64"/>
    <n v="0"/>
    <n v="0.240094767339"/>
    <s v="DENTRO DA META"/>
    <x v="1"/>
    <n v="1.72868232484077"/>
    <n v="1.2"/>
    <n v="57.0225"/>
    <n v="42.05409375"/>
    <n v="107.14418789808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198"/>
    <m/>
    <n v="7891008151275"/>
    <s v="TALENTO TAB CHOC BRANCO CER 8(12X90G) XW"/>
    <x v="9"/>
    <n v="980"/>
    <s v="CHOCOLATES"/>
    <s v="1704.90.10"/>
    <s v="UN"/>
    <n v="9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199"/>
    <m/>
    <n v="7891008137378"/>
    <s v="TALENTO TAB DARK FRAMBOESA 8(15X75G) XW"/>
    <x v="9"/>
    <n v="980"/>
    <s v="CHOCOLATES"/>
    <s v="1806.32.10"/>
    <s v="UN"/>
    <n v="1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00"/>
    <m/>
    <n v="7891008137361"/>
    <s v="TALENTO TAB DARK MARACUJA 8(15X75G) XW"/>
    <x v="9"/>
    <n v="980"/>
    <s v="CHOCOLATES"/>
    <s v="1806.32.10"/>
    <s v="UN"/>
    <n v="12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01"/>
    <n v="12393735"/>
    <n v="7891008137354"/>
    <s v="TALENTO TAB DRK CRML SALGADO 8(15X75G)XW"/>
    <x v="9"/>
    <n v="980"/>
    <s v="CHOCOLATES"/>
    <s v="1806.32.10"/>
    <s v="UN"/>
    <n v="120"/>
    <n v="0"/>
    <s v="PRODUTO"/>
    <s v="60.409.075/0207-73"/>
    <n v="4.74616666666667"/>
    <n v="1.24586875"/>
    <m/>
    <m/>
    <m/>
    <m/>
    <n v="3.50029791666667"/>
    <n v="0.0102"/>
    <n v="0.0048"/>
    <n v="0.17"/>
    <n v="0.0165"/>
    <n v="0.076"/>
    <n v="0.2775"/>
    <n v="12"/>
    <n v="107.0154777070064"/>
    <n v="2.47473292197452"/>
    <n v="6.44322355360934"/>
    <n v="3.50029791666667"/>
    <n v="2.94292563694268"/>
    <n v="35.31510764331212"/>
    <n v="7.2"/>
    <n v="0.33"/>
    <n v="8.91795647558387"/>
    <n v="0.33"/>
    <n v="8.91795647558387"/>
    <n v="1.2"/>
    <n v="8.64"/>
    <n v="0"/>
    <n v="0.23860506605331"/>
    <s v="DENTRO DA META"/>
    <x v="1"/>
    <n v="1.71795647558387"/>
    <n v="1.2"/>
    <n v="56.95399999999999"/>
    <n v="42.003575"/>
    <n v="107.015477707006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02"/>
    <n v="12311892"/>
    <n v="7891008118926"/>
    <s v="TALENTO TAB LEITE AVELAS 8(12X90G) XW"/>
    <x v="9"/>
    <n v="980"/>
    <s v="CHOCOLATES"/>
    <s v="1806.32.10"/>
    <s v="UN"/>
    <n v="96"/>
    <n v="0"/>
    <s v="PRODUTO"/>
    <s v="60.409.075/0207-73"/>
    <n v="4.751875"/>
    <n v="1.2473671875"/>
    <m/>
    <m/>
    <m/>
    <m/>
    <n v="3.5045078125"/>
    <n v="0.0102"/>
    <n v="0.0048"/>
    <n v="0.17"/>
    <n v="0.0165"/>
    <n v="0.076"/>
    <n v="0.2775"/>
    <n v="12"/>
    <n v="107.1441878980892"/>
    <n v="2.47770934514331"/>
    <n v="6.45097297969745"/>
    <n v="3.5045078125"/>
    <n v="2.94646516719745"/>
    <n v="35.35758200636944"/>
    <n v="7.2"/>
    <n v="0.33"/>
    <n v="8.92868232484077"/>
    <n v="0.33"/>
    <n v="8.92868232484077"/>
    <n v="1.2"/>
    <n v="8.64"/>
    <n v="0"/>
    <n v="0.240094767339"/>
    <s v="DENTRO DA META"/>
    <x v="1"/>
    <n v="1.72868232484077"/>
    <n v="1.2"/>
    <n v="57.0225"/>
    <n v="42.05409375"/>
    <n v="107.14418789808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03"/>
    <n v="12312312"/>
    <n v="7891008123128"/>
    <s v="TALENTO TAB LEITE CAST PARA 8(12X90G) XW"/>
    <x v="9"/>
    <n v="980"/>
    <s v="CHOCOLATES"/>
    <s v="1806.32.10"/>
    <s v="UN"/>
    <n v="96"/>
    <n v="0"/>
    <s v="PRODUTO"/>
    <s v="60.409.075/0207-73"/>
    <n v="4.751875"/>
    <n v="1.2473671875"/>
    <m/>
    <m/>
    <m/>
    <m/>
    <n v="3.5045078125"/>
    <n v="0.0102"/>
    <n v="0.0048"/>
    <n v="0.17"/>
    <n v="0.0165"/>
    <n v="0.076"/>
    <n v="0.2775"/>
    <n v="12"/>
    <n v="107.1441878980892"/>
    <n v="2.47770934514331"/>
    <n v="6.45097297969745"/>
    <n v="3.5045078125"/>
    <n v="2.94646516719745"/>
    <n v="35.35758200636944"/>
    <n v="7.2"/>
    <n v="0.33"/>
    <n v="8.92868232484077"/>
    <n v="0.33"/>
    <n v="8.92868232484077"/>
    <n v="1.2"/>
    <n v="8.64"/>
    <n v="0"/>
    <n v="0.240094767339"/>
    <s v="DENTRO DA META"/>
    <x v="1"/>
    <n v="1.72868232484077"/>
    <n v="1.2"/>
    <n v="57.0225"/>
    <n v="42.05409375"/>
    <n v="107.14418789808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04"/>
    <n v="12347059"/>
    <n v="7891008170597"/>
    <s v="TALENTO TAB RECH COOKIES 8(12X90G) XW"/>
    <x v="9"/>
    <n v="980"/>
    <s v="CHOCOLATES"/>
    <s v="1806.31.10"/>
    <s v="UN"/>
    <n v="96"/>
    <n v="0"/>
    <s v="PRODUTO"/>
    <s v="60.409.075/0207-73"/>
    <n v="4.95572916666667"/>
    <n v="1.30087890625"/>
    <m/>
    <m/>
    <m/>
    <m/>
    <n v="3.65485026041667"/>
    <n v="0.0102"/>
    <n v="0.0048"/>
    <n v="0.17"/>
    <n v="0.0165"/>
    <n v="0.076"/>
    <n v="0.2775"/>
    <n v="12"/>
    <n v="111.74064490445863"/>
    <n v="2.58400241341561"/>
    <n v="6.72771799528928"/>
    <n v="3.65485026041667"/>
    <n v="3.07286773487261"/>
    <n v="36.87441281847137"/>
    <n v="7.2"/>
    <n v="0.33"/>
    <n v="9.31172040870489"/>
    <n v="0.33"/>
    <n v="9.31172040870489"/>
    <n v="1.2"/>
    <n v="8.64"/>
    <n v="0"/>
    <n v="0.29329450120901"/>
    <s v="DENTRO DA META"/>
    <x v="1"/>
    <n v="2.11172040870489"/>
    <n v="1.2"/>
    <n v="59.46875"/>
    <n v="43.858203125"/>
    <n v="111.7406449044586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05"/>
    <n v="12347058"/>
    <n v="7891008170580"/>
    <s v="TALENTO TAB RECH MARACUJA 8(12X90G) XW"/>
    <x v="9"/>
    <n v="980"/>
    <s v="CHOCOLATES"/>
    <s v="1806.31.10"/>
    <s v="UN"/>
    <n v="96"/>
    <n v="0"/>
    <s v="PRODUTO"/>
    <s v="60.409.075/0207-73"/>
    <n v="4.95572916666667"/>
    <n v="1.30087890625"/>
    <m/>
    <m/>
    <m/>
    <m/>
    <n v="3.65485026041667"/>
    <n v="0.0102"/>
    <n v="0.0048"/>
    <n v="0.17"/>
    <n v="0.0165"/>
    <n v="0.076"/>
    <n v="0.2775"/>
    <n v="12"/>
    <n v="111.74064490445863"/>
    <n v="2.58400241341561"/>
    <n v="6.72771799528928"/>
    <n v="3.65485026041667"/>
    <n v="3.07286773487261"/>
    <n v="36.87441281847137"/>
    <n v="7.2"/>
    <n v="0.33"/>
    <n v="9.31172040870489"/>
    <n v="0.33"/>
    <n v="9.31172040870489"/>
    <n v="1.2"/>
    <n v="8.64"/>
    <n v="0"/>
    <n v="0.29329450120901"/>
    <s v="DENTRO DA META"/>
    <x v="1"/>
    <n v="2.11172040870489"/>
    <n v="1.2"/>
    <n v="59.46875"/>
    <n v="43.858203125"/>
    <n v="111.7406449044586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06"/>
    <n v="12347057"/>
    <n v="7891008170573"/>
    <s v="TALENTO TAB RECH MORANGO 8(12X90G) XW"/>
    <x v="9"/>
    <n v="980"/>
    <s v="CHOCOLATES"/>
    <s v="1806.31.10"/>
    <s v="UN"/>
    <n v="96"/>
    <n v="0"/>
    <s v="PRODUTO"/>
    <s v="60.409.075/0207-73"/>
    <n v="4.95572916666667"/>
    <n v="1.30087890625"/>
    <m/>
    <m/>
    <m/>
    <m/>
    <n v="3.65485026041667"/>
    <n v="0.0102"/>
    <n v="0.0048"/>
    <n v="0.17"/>
    <n v="0.0165"/>
    <n v="0.076"/>
    <n v="0.2775"/>
    <n v="12"/>
    <n v="111.74064490445863"/>
    <n v="2.58400241341561"/>
    <n v="6.72771799528928"/>
    <n v="3.65485026041667"/>
    <n v="3.07286773487261"/>
    <n v="36.87441281847137"/>
    <n v="7.2"/>
    <n v="0.33"/>
    <n v="9.31172040870489"/>
    <n v="0.33"/>
    <n v="9.31172040870489"/>
    <n v="1.2"/>
    <n v="8.64"/>
    <n v="0"/>
    <n v="0.29329450120901"/>
    <s v="DENTRO DA META"/>
    <x v="1"/>
    <n v="2.11172040870489"/>
    <n v="1.2"/>
    <n v="59.46875"/>
    <n v="43.858203125"/>
    <n v="111.7406449044586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07"/>
    <n v="12423748"/>
    <n v="7891008114539"/>
    <s v="TALENTO TAB RECH TORTA LIMAO 8(12X90G)XW"/>
    <x v="9"/>
    <n v="980"/>
    <s v="CHOCOLATES"/>
    <s v="1704.90.10"/>
    <s v="UN"/>
    <n v="96"/>
    <n v="0"/>
    <s v="PRODUTO"/>
    <s v="60.409.075/0207-73"/>
    <n v="4.95572916666667"/>
    <n v="1.30087890625"/>
    <m/>
    <m/>
    <m/>
    <m/>
    <n v="3.65485026041667"/>
    <n v="0.0102"/>
    <n v="0.0048"/>
    <n v="0.17"/>
    <n v="0.0165"/>
    <n v="0.076"/>
    <n v="0.2775"/>
    <n v="12"/>
    <n v="111.74064490445863"/>
    <n v="2.58400241341561"/>
    <n v="6.72771799528928"/>
    <n v="3.65485026041667"/>
    <n v="3.07286773487261"/>
    <n v="36.87441281847137"/>
    <n v="7.2"/>
    <n v="0.33"/>
    <n v="9.31172040870489"/>
    <n v="0.33"/>
    <n v="9.31172040870489"/>
    <n v="1.2"/>
    <n v="8.64"/>
    <n v="0"/>
    <n v="0.29329450120901"/>
    <s v="DENTRO DA META"/>
    <x v="1"/>
    <n v="2.11172040870489"/>
    <n v="1.2"/>
    <n v="59.46875"/>
    <n v="43.858203125"/>
    <n v="111.7406449044586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08"/>
    <n v="12393734"/>
    <n v="7891008137347"/>
    <s v="TALENTO TAB DARK NIBS DE CCU 8(15X75G)XW"/>
    <x v="9"/>
    <n v="980"/>
    <s v="CHOCOLATES"/>
    <s v="1806.32.10"/>
    <s v="UN"/>
    <n v="120"/>
    <n v="0"/>
    <s v="PRODUTO"/>
    <s v="60.409.075/0207-73"/>
    <n v="4.74616666666667"/>
    <n v="1.24586875"/>
    <m/>
    <m/>
    <m/>
    <m/>
    <n v="3.50029791666667"/>
    <n v="0.0102"/>
    <n v="0.0048"/>
    <n v="0.17"/>
    <n v="0.0165"/>
    <n v="0.076"/>
    <n v="0.2775"/>
    <n v="12"/>
    <n v="107.0154777070064"/>
    <n v="2.47473292197452"/>
    <n v="6.44322355360934"/>
    <n v="3.50029791666667"/>
    <n v="2.94292563694268"/>
    <n v="35.31510764331212"/>
    <n v="7.2"/>
    <n v="0.33"/>
    <n v="8.91795647558387"/>
    <n v="0.33"/>
    <n v="8.91795647558387"/>
    <n v="1.2"/>
    <n v="8.64"/>
    <n v="0"/>
    <n v="0.23860506605331"/>
    <s v="DENTRO DA META"/>
    <x v="1"/>
    <n v="1.71795647558387"/>
    <n v="1.2"/>
    <n v="56.95399999999999"/>
    <n v="42.003575"/>
    <n v="107.015477707006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09"/>
    <n v="12239753"/>
    <n v="7891008097535"/>
    <s v="TALENTO TAB MEIO AMARGO 8(12X90G) BR"/>
    <x v="9"/>
    <n v="980"/>
    <s v="CHOCOLATES"/>
    <s v="1806.32.10"/>
    <s v="UN"/>
    <n v="96"/>
    <n v="0"/>
    <s v="PRODUTO"/>
    <s v="60.409.075/0207-73"/>
    <n v="4.751875"/>
    <n v="1.2473671875"/>
    <m/>
    <m/>
    <m/>
    <m/>
    <n v="3.5045078125"/>
    <n v="0.0102"/>
    <n v="0.0048"/>
    <n v="0.17"/>
    <n v="0.0165"/>
    <n v="0.076"/>
    <n v="0.2775"/>
    <n v="12"/>
    <n v="107.1441878980892"/>
    <n v="2.47770934514331"/>
    <n v="6.45097297969745"/>
    <n v="3.5045078125"/>
    <n v="2.94646516719745"/>
    <n v="35.35758200636944"/>
    <n v="7.2"/>
    <n v="0.33"/>
    <n v="8.92868232484077"/>
    <n v="0.33"/>
    <n v="8.92868232484077"/>
    <n v="1.2"/>
    <n v="8.64"/>
    <n v="0"/>
    <n v="0.240094767339"/>
    <s v="DENTRO DA META"/>
    <x v="1"/>
    <n v="1.72868232484077"/>
    <n v="1.2"/>
    <n v="57.0225"/>
    <n v="42.05409375"/>
    <n v="107.144187898089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10"/>
    <n v="12380835"/>
    <n v="7891008108354"/>
    <s v="TALENTO TAB RECH CREME DE AVELA 8(12X90G) XW"/>
    <x v="9"/>
    <n v="980"/>
    <s v="CHOCOLATES"/>
    <s v="1806.31.10"/>
    <s v="UN"/>
    <n v="96"/>
    <n v="0"/>
    <s v="PRODUTO"/>
    <s v="60.409.075/0207-73"/>
    <n v="4.95572916666667"/>
    <n v="1.30087890625"/>
    <m/>
    <m/>
    <m/>
    <m/>
    <n v="3.65485026041667"/>
    <n v="0.0102"/>
    <n v="0.0048"/>
    <n v="0.17"/>
    <n v="0.0165"/>
    <n v="0.076"/>
    <n v="0.2775"/>
    <n v="12"/>
    <n v="111.74064490445863"/>
    <n v="2.58400241341561"/>
    <n v="6.72771799528928"/>
    <n v="3.65485026041667"/>
    <n v="3.07286773487261"/>
    <n v="36.87441281847137"/>
    <n v="7.2"/>
    <n v="0.33"/>
    <n v="9.31172040870489"/>
    <n v="0.33"/>
    <n v="9.31172040870489"/>
    <n v="1.2"/>
    <n v="8.64"/>
    <n v="0"/>
    <n v="0.29329450120901"/>
    <s v="DENTRO DA META"/>
    <x v="1"/>
    <n v="2.11172040870489"/>
    <n v="1.2"/>
    <n v="59.46875"/>
    <n v="43.858203125"/>
    <n v="111.7406449044586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11"/>
    <n v="11324001"/>
    <n v="78917125"/>
    <s v="TALENTO TAB DIET AVELAS 12(15X25G) XI"/>
    <x v="9"/>
    <n v="980"/>
    <s v="CHOCOLATES"/>
    <s v="1806.32.10"/>
    <s v="UN"/>
    <n v="180"/>
    <n v="0"/>
    <s v="PRODUTO"/>
    <s v="60.409.075/0207-73"/>
    <n v="2.12466666666667"/>
    <n v="0.557725"/>
    <m/>
    <m/>
    <m/>
    <m/>
    <n v="1.56694166666667"/>
    <n v="0.0102"/>
    <n v="0.0048"/>
    <n v="0.17"/>
    <n v="0.0165"/>
    <n v="0.076"/>
    <n v="0.2775"/>
    <n v="12"/>
    <n v="47.90649681528664"/>
    <n v="1.1078377388535"/>
    <n v="2.88437032908705"/>
    <n v="1.56694166666667"/>
    <n v="1.31742866242038"/>
    <n v="15.8091439490446"/>
    <n v="3.99220806794055"/>
    <n v="0.33"/>
    <n v="3.99220806794055"/>
    <n v="0.33"/>
    <n v="3.99220806794055"/>
    <n v="1.2"/>
    <n v="4.79064968152866"/>
    <n v="0"/>
    <n v="0"/>
    <s v="DENTRO DA META"/>
    <x v="0"/>
    <n v="0"/>
    <n v="1.2"/>
    <n v="25.496"/>
    <n v="18.8033"/>
    <n v="47.9064968152866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12"/>
    <n v="11320197"/>
    <n v="78907492"/>
    <s v="TALENTO TAB LEITE AMEN PAS 18(15X25G) XW"/>
    <x v="9"/>
    <n v="980"/>
    <s v="CHOCOLATES"/>
    <s v="1806.32.10"/>
    <s v="UN"/>
    <n v="270"/>
    <n v="0"/>
    <s v="PRODUTO"/>
    <s v="60.409.075/0207-73"/>
    <n v="1.45466666666667"/>
    <n v="0.38185"/>
    <m/>
    <m/>
    <m/>
    <m/>
    <n v="1.07281666666667"/>
    <n v="0.0102"/>
    <n v="0.0048"/>
    <n v="0.17"/>
    <n v="0.0165"/>
    <n v="0.076"/>
    <n v="0.2775"/>
    <n v="12"/>
    <n v="32.79949044585988"/>
    <n v="0.75848821656051"/>
    <n v="1.97480265392781"/>
    <n v="1.07281666666667"/>
    <n v="0.90198598726115"/>
    <n v="10.82383184713376"/>
    <n v="7.2"/>
    <n v="0.33"/>
    <n v="2.73329087048832"/>
    <n v="0.33"/>
    <n v="2.73329087048832"/>
    <n v="1.2"/>
    <n v="8.64"/>
    <n v="0"/>
    <n v="-0.62037626798773"/>
    <s v="DENTRO DA META"/>
    <x v="0"/>
    <n v="-4.46670912951168"/>
    <n v="1.2"/>
    <n v="17.456"/>
    <n v="12.8738"/>
    <n v="32.7994904458598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13"/>
    <m/>
    <n v="78907461"/>
    <s v="TALENTO TAB LEITE AVELAS 18(15X25G) XW"/>
    <x v="9"/>
    <n v="980"/>
    <s v="CHOCOLATES"/>
    <s v="1806.32.10"/>
    <s v="UN"/>
    <n v="27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14"/>
    <n v="11320198"/>
    <n v="78907478"/>
    <s v="TALENTO TAB LEITE CAST PARA 18(15X25G)XW"/>
    <x v="9"/>
    <n v="980"/>
    <s v="CHOCOLATES"/>
    <s v="1806.32.10"/>
    <s v="UN"/>
    <n v="270"/>
    <n v="0"/>
    <s v="PRODUTO"/>
    <s v="60.409.075/0207-73"/>
    <n v="1.45466666666667"/>
    <n v="0.38185"/>
    <m/>
    <m/>
    <m/>
    <m/>
    <n v="1.07281666666667"/>
    <n v="0.0102"/>
    <n v="0.0048"/>
    <n v="0.17"/>
    <n v="0.0165"/>
    <n v="0.076"/>
    <n v="0.2775"/>
    <n v="12"/>
    <n v="32.79949044585988"/>
    <n v="0.75848821656051"/>
    <n v="1.97480265392781"/>
    <n v="1.07281666666667"/>
    <n v="0.90198598726115"/>
    <n v="10.82383184713376"/>
    <n v="7.2"/>
    <n v="0.33"/>
    <n v="2.73329087048832"/>
    <n v="0.33"/>
    <n v="2.73329087048832"/>
    <n v="1.2"/>
    <n v="8.64"/>
    <n v="0"/>
    <n v="-0.62037626798773"/>
    <s v="DENTRO DA META"/>
    <x v="0"/>
    <n v="-4.46670912951168"/>
    <n v="1.2"/>
    <n v="17.456"/>
    <n v="12.8738"/>
    <n v="32.7994904458598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15"/>
    <m/>
    <n v="78907355"/>
    <s v="TALENTO TABLETE MEIO AMARGO 18(15X25G)BR"/>
    <x v="9"/>
    <n v="980"/>
    <s v="CHOCOLATES"/>
    <s v="1806.32.10"/>
    <s v="UN"/>
    <n v="27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16"/>
    <m/>
    <n v="7891000319383"/>
    <s v="LEITE EM PO MOLICO PROTEIN CARAMEL SALGAD 24X270ML BR"/>
    <x v="9"/>
    <n v="470"/>
    <s v="BEBIDA LACTEA"/>
    <s v="2202.99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17"/>
    <m/>
    <n v="7891000306390"/>
    <s v="LEITE EM PO MOLICO COLAGENO  12X250G BR"/>
    <x v="9"/>
    <n v="470"/>
    <s v="BEBIDA LACTEA"/>
    <s v="1901.1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18"/>
    <m/>
    <n v="7891000334324"/>
    <s v="LEITE EM PO MOLICO FIBRAS 21X175G BR"/>
    <x v="9"/>
    <n v="470"/>
    <s v="BEBIDA LACTEA"/>
    <s v="1901.10.10"/>
    <s v="UN"/>
    <n v="21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19"/>
    <n v="12408826"/>
    <n v="7891000285015"/>
    <s v="LEITE EM PO MOLICO PARCIAL DESN+FIBRAS 24X260G BR"/>
    <x v="9"/>
    <n v="470"/>
    <s v="BEBIDA LACTEA"/>
    <s v="1901.10.10"/>
    <s v="UN"/>
    <n v="24"/>
    <n v="0"/>
    <s v="PRODUTO"/>
    <s v="60.409.075/0207-73"/>
    <n v="14.30375"/>
    <n v="3.754734375"/>
    <m/>
    <m/>
    <m/>
    <m/>
    <n v="10.549015625"/>
    <n v="0.0102"/>
    <n v="0.0048"/>
    <n v="0.17"/>
    <n v="0.0165"/>
    <n v="0.076"/>
    <n v="0.2775"/>
    <n v="12"/>
    <n v="322.51767515923581"/>
    <n v="7.45822123805733"/>
    <n v="19.41825169187899"/>
    <n v="10.549015625"/>
    <n v="8.86923606687898"/>
    <n v="106.43083280254783"/>
    <n v="20.19"/>
    <n v="0.33"/>
    <n v="26.87647292993632"/>
    <n v="0.33"/>
    <n v="26.87647292993632"/>
    <n v="1.2"/>
    <n v="24.228"/>
    <n v="0"/>
    <n v="0.33117746062092"/>
    <s v="DENTRO DA META"/>
    <x v="1"/>
    <n v="6.68647292993631"/>
    <n v="1.2"/>
    <n v="171.64500000000001"/>
    <n v="126.5881875"/>
    <n v="322.5176751592358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20"/>
    <n v="12445262"/>
    <n v="7891000309667"/>
    <s v="LEITE EM PO MOLICO MAIS PROTEINA  12X250G BR"/>
    <x v="9"/>
    <n v="470"/>
    <s v="BEBIDA LACTEA"/>
    <s v="1901.10.10"/>
    <s v="UN"/>
    <n v="12"/>
    <n v="0"/>
    <s v="PRODUTO"/>
    <s v="60.409.075/0207-73"/>
    <n v="17.24416666666667"/>
    <n v="4.52659375"/>
    <m/>
    <m/>
    <m/>
    <m/>
    <n v="12.71757291666667"/>
    <n v="0.0102"/>
    <n v="0.0048"/>
    <n v="0.17"/>
    <n v="0.0165"/>
    <n v="0.076"/>
    <n v="0.2775"/>
    <n v="12"/>
    <n v="388.81751592356699"/>
    <n v="8.99140505573249"/>
    <n v="23.41005460456476"/>
    <n v="12.71757291666667"/>
    <n v="10.69248168789809"/>
    <n v="128.30978025477714"/>
    <n v="24.38"/>
    <n v="0.33"/>
    <n v="32.40145966029725"/>
    <n v="0.33"/>
    <n v="32.40145966029725"/>
    <n v="1.2"/>
    <n v="29.256"/>
    <n v="0"/>
    <n v="0.32901803364632"/>
    <s v="DENTRO DA META"/>
    <x v="1"/>
    <n v="8.02145966029725"/>
    <n v="1.2"/>
    <n v="206.93000000000001"/>
    <n v="152.61087500000002"/>
    <n v="388.8175159235669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21"/>
    <n v="12420222"/>
    <n v="7891000289860"/>
    <s v="LEITE EM PO MOLICO OMEGA 12X260G BR"/>
    <x v="9"/>
    <n v="470"/>
    <s v="BEBIDA LACTEA"/>
    <s v="1901.10.10"/>
    <s v="UN"/>
    <n v="12"/>
    <n v="0"/>
    <s v="PRODUTO"/>
    <s v="60.409.075/0207-73"/>
    <n v="14.30333333333333"/>
    <n v="3.754625"/>
    <m/>
    <m/>
    <m/>
    <m/>
    <n v="10.54870833333333"/>
    <n v="0.0102"/>
    <n v="0.0048"/>
    <n v="0.17"/>
    <n v="0.0165"/>
    <n v="0.076"/>
    <n v="0.2775"/>
    <n v="12"/>
    <n v="322.50828025477716"/>
    <n v="7.45800398089172"/>
    <n v="19.41768604033971"/>
    <n v="10.54870833333333"/>
    <n v="8.86897770700638"/>
    <n v="106.42773248407651"/>
    <n v="20.19"/>
    <n v="0.33"/>
    <n v="26.87569002123143"/>
    <n v="0.33"/>
    <n v="26.87569002123143"/>
    <n v="1.2"/>
    <n v="24.228"/>
    <n v="0"/>
    <n v="0.33113868356768"/>
    <s v="DENTRO DA META"/>
    <x v="1"/>
    <n v="6.68569002123143"/>
    <n v="1.2"/>
    <n v="171.63999999999999"/>
    <n v="126.58450000000001"/>
    <n v="322.5082802547771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22"/>
    <n v="12454874"/>
    <n v="7891000321003"/>
    <s v="LEITE EM PO MOLICO ORIGEM VEGETAL  12X280G BR"/>
    <x v="9"/>
    <n v="470"/>
    <s v="BEBIDA LACTEA"/>
    <s v="2106.90.90"/>
    <s v="UN"/>
    <n v="12"/>
    <n v="0"/>
    <s v="PRODUTO"/>
    <s v="60.409.075/0207-73"/>
    <n v="12.78916666666667"/>
    <n v="3.35715625"/>
    <m/>
    <m/>
    <m/>
    <m/>
    <n v="9.43201041666667"/>
    <n v="0.0102"/>
    <n v="0.0048"/>
    <n v="0.17"/>
    <n v="0.0165"/>
    <n v="0.076"/>
    <n v="0.2775"/>
    <n v="12"/>
    <n v="288.36719745222939"/>
    <n v="6.66849144108281"/>
    <n v="17.36210834660298"/>
    <n v="9.43201041666667"/>
    <n v="7.93009792993631"/>
    <n v="95.16117515923575"/>
    <n v="22.21"/>
    <n v="0.33"/>
    <n v="24.03059978768578"/>
    <n v="0.33"/>
    <n v="24.03059978768578"/>
    <n v="1.2"/>
    <n v="26.652"/>
    <n v="0"/>
    <n v="0.08197207508716"/>
    <s v="DENTRO DA META"/>
    <x v="0"/>
    <n v="1.82059978768578"/>
    <n v="1.2"/>
    <n v="153.47"/>
    <n v="113.18412500000001"/>
    <n v="288.3671974522293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23"/>
    <m/>
    <n v="7891000251638"/>
    <s v="LEITE EM PO MOLICO ZERO LACT CMPTOLACT  24X260G BR"/>
    <x v="9"/>
    <n v="470"/>
    <s v="BEBIDA LACTEA"/>
    <s v="1901.10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24"/>
    <n v="12240801"/>
    <n v="7891000101506"/>
    <s v="LEITE EM PO MOLICO  DESN TOTAL CALCIO 24X280G BR"/>
    <x v="9"/>
    <n v="470"/>
    <s v="BEBIDA LACTEA"/>
    <s v="0402.21.20"/>
    <s v="UN"/>
    <n v="24"/>
    <n v="0"/>
    <s v="PRODUTO"/>
    <s v="60.409.075/0207-73"/>
    <n v="15.8325"/>
    <n v="4.15603125"/>
    <m/>
    <m/>
    <m/>
    <m/>
    <n v="11.67646875"/>
    <n v="0.0102"/>
    <n v="0.0048"/>
    <n v="0.17"/>
    <n v="0.0165"/>
    <n v="0.076"/>
    <n v="0.2775"/>
    <n v="12"/>
    <n v="356.98757961783451"/>
    <n v="8.25533777866242"/>
    <n v="21.49362718949045"/>
    <n v="11.67646875"/>
    <n v="9.81715843949045"/>
    <n v="117.80590127388542"/>
    <n v="18.17"/>
    <n v="0.33"/>
    <n v="29.74896496815288"/>
    <n v="0.33"/>
    <n v="29.74896496815288"/>
    <n v="1.2"/>
    <n v="21.804"/>
    <n v="0"/>
    <n v="0.63725729048722"/>
    <s v="DENTRO DA META"/>
    <x v="1"/>
    <n v="11.57896496815287"/>
    <n v="1.2"/>
    <n v="189.99000000000001"/>
    <n v="140.11762500000003"/>
    <n v="356.9875796178345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25"/>
    <m/>
    <n v="7891000101520"/>
    <s v="LEITE EM PO MOLICO DESN SAC TOTAL CALCIO 12X500GBR"/>
    <x v="9"/>
    <n v="470"/>
    <s v="BEBIDA LACTEA"/>
    <s v="0402.21.2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26"/>
    <m/>
    <n v="7891000249376"/>
    <s v="LEITE EM PO MOLICO DESN TOTAL CA 24X280G PRAVESTRUZ BR"/>
    <x v="9"/>
    <n v="470"/>
    <s v="BEBIDA LACTEA"/>
    <s v="0402.21.2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27"/>
    <n v="12395224"/>
    <n v="7891000276167"/>
    <s v="LEITE EM PO MOLICO PROTEIN BAUNILHA 4(6X270ML) BR"/>
    <x v="9"/>
    <n v="470"/>
    <s v="BEBIDA LACTEA"/>
    <s v="2202.99.00"/>
    <s v="UN"/>
    <n v="24"/>
    <n v="0"/>
    <s v="PRODUTO"/>
    <s v="60.409.075/0207-73"/>
    <n v="3.79375"/>
    <n v="0.995859375"/>
    <m/>
    <m/>
    <m/>
    <m/>
    <n v="2.797890625"/>
    <n v="0.0102"/>
    <n v="0.0048"/>
    <n v="0.17"/>
    <n v="0.0165"/>
    <n v="0.076"/>
    <n v="0.2775"/>
    <n v="12"/>
    <n v="85.54060509554142"/>
    <n v="1.9781264928344"/>
    <n v="5.15025726512739"/>
    <n v="2.797890625"/>
    <n v="2.35236664012739"/>
    <n v="28.22839968152868"/>
    <n v="7.12838375796179"/>
    <n v="0.33"/>
    <n v="7.12838375796179"/>
    <n v="0.33"/>
    <n v="7.12838375796179"/>
    <n v="1.2"/>
    <n v="8.55406050955414"/>
    <n v="0"/>
    <n v="0"/>
    <s v="DENTRO DA META"/>
    <x v="0"/>
    <n v="0"/>
    <n v="1.2"/>
    <n v="45.525"/>
    <n v="33.5746875"/>
    <n v="85.5406050955414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28"/>
    <n v="12451789"/>
    <n v="7891000318294"/>
    <s v="LEITE EM PO NINHO FORTI+ BANANA E AVEIA 24X180ML BR"/>
    <x v="9"/>
    <n v="470"/>
    <s v="BEBIDA LACTEA"/>
    <s v="2202.99.00"/>
    <s v="UN"/>
    <n v="24"/>
    <n v="0"/>
    <s v="PRODUTO"/>
    <s v="60.409.075/0207-73"/>
    <n v="3.16708333333333"/>
    <n v="0.831359375"/>
    <m/>
    <m/>
    <m/>
    <m/>
    <n v="2.33572395833333"/>
    <n v="0.0102"/>
    <n v="0.0048"/>
    <n v="0.17"/>
    <n v="0.0165"/>
    <n v="0.076"/>
    <n v="0.2775"/>
    <n v="12"/>
    <n v="71.41066878980894"/>
    <n v="1.65137171576433"/>
    <n v="4.29951735005308"/>
    <n v="2.33572395833333"/>
    <n v="1.96379339171975"/>
    <n v="23.56552070063696"/>
    <n v="5.95088906581741"/>
    <n v="0.33"/>
    <n v="5.95088906581741"/>
    <n v="0.33"/>
    <n v="5.95088906581741"/>
    <n v="1.2"/>
    <n v="7.14106687898089"/>
    <n v="0"/>
    <n v="0"/>
    <s v="DENTRO DA META"/>
    <x v="0"/>
    <n v="0"/>
    <n v="1.2"/>
    <n v="38.005"/>
    <n v="28.0286875"/>
    <n v="71.4106687898089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29"/>
    <m/>
    <n v="7891000318249"/>
    <s v="LEITE EM PO NINHO FORTINHO FORTI+ 24X180ML BR"/>
    <x v="9"/>
    <n v="470"/>
    <s v="BEBIDA LACTEA"/>
    <s v="2202.99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30"/>
    <m/>
    <n v="7891000340035"/>
    <s v="LEITE EM PO NINHO  LIQ C/ MRG BNA 27X190ML BR"/>
    <x v="9"/>
    <n v="470"/>
    <s v="BEBIDA LACTEA"/>
    <s v="2202.99.00"/>
    <s v="UN"/>
    <n v="27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31"/>
    <m/>
    <n v="7891000291269"/>
    <s v="LEITE EM PO NINHO  VEGETAL MACA 24X200ML BR"/>
    <x v="9"/>
    <n v="470"/>
    <s v="BEBIDA LACTEA"/>
    <s v="2202.99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32"/>
    <m/>
    <n v="7891000291306"/>
    <s v="LEITE EM PO NINHO  VEGETAL MORANGO 24X200ML BR"/>
    <x v="9"/>
    <n v="470"/>
    <s v="BEBIDA LACTEA"/>
    <s v="2202.99.0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33"/>
    <m/>
    <n v="7891000077610"/>
    <s v="LEITE EM PO NINHO  LIQ C/ MRG&amp;BNA 27X200ML N2 BR"/>
    <x v="9"/>
    <n v="470"/>
    <s v="BEBIDA LACTEA"/>
    <s v="2202.99.00"/>
    <s v="UN"/>
    <n v="27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34"/>
    <m/>
    <n v="7891000318355"/>
    <s v="LEITE EM PO NINHO FORTI+ ORIGEM VEGETAL 12X300G BR"/>
    <x v="9"/>
    <n v="470"/>
    <s v="BEBIDA LACTEA"/>
    <s v="2106.90.9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35"/>
    <m/>
    <n v="7891000285138"/>
    <s v="LEITE EM PO NINHO  HORA DE DORMIR 12X350G BR"/>
    <x v="9"/>
    <n v="470"/>
    <s v="BEBIDA LACTEA"/>
    <s v="1901.10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36"/>
    <n v="12420148"/>
    <n v="7891000289570"/>
    <s v="LEITE EM PO NINHO ORGANICO 24X350G BR"/>
    <x v="9"/>
    <n v="470"/>
    <s v="BEBIDA LACTEA"/>
    <s v="0402.21.10"/>
    <s v="UN"/>
    <n v="24"/>
    <n v="0"/>
    <s v="PRODUTO"/>
    <s v="60.409.075/0207-73"/>
    <n v="16.15458333333333"/>
    <n v="4.240578125"/>
    <m/>
    <m/>
    <m/>
    <m/>
    <n v="11.91400520833333"/>
    <n v="0.0102"/>
    <n v="0.0048"/>
    <n v="0.17"/>
    <n v="0.0165"/>
    <n v="0.076"/>
    <n v="0.2775"/>
    <n v="12"/>
    <n v="364.24984076433128"/>
    <n v="8.42327756767516"/>
    <n v="21.93087582935244"/>
    <n v="11.91400520833333"/>
    <n v="10.01687062101911"/>
    <n v="120.20244745222935"/>
    <n v="21.6"/>
    <n v="0.33"/>
    <n v="30.35415339702761"/>
    <n v="0.33"/>
    <n v="30.35415339702761"/>
    <n v="1.2"/>
    <n v="25.92"/>
    <n v="0"/>
    <n v="0.40528487949202"/>
    <s v="DENTRO DA META"/>
    <x v="1"/>
    <n v="8.7541533970276"/>
    <n v="1.2"/>
    <n v="193.85499999999996"/>
    <n v="142.96806249999997"/>
    <n v="364.2498407643312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37"/>
    <n v="12481518"/>
    <n v="7891000340882"/>
    <s v="LEITE EM PO NINHO FORTI+ CMPTOLACT24X380G PR10%DSCBR"/>
    <x v="9"/>
    <n v="470"/>
    <s v="BEBIDA LACTEA"/>
    <s v="1901.10.10"/>
    <s v="UN"/>
    <n v="24"/>
    <n v="0"/>
    <s v="PRODUTO"/>
    <s v="60.409.075/0207-73"/>
    <n v="12.27375"/>
    <n v="3.221859375"/>
    <m/>
    <m/>
    <m/>
    <m/>
    <n v="9.051890625"/>
    <n v="0.0102"/>
    <n v="0.0048"/>
    <n v="0.17"/>
    <n v="0.0165"/>
    <n v="0.076"/>
    <n v="0.2775"/>
    <n v="12"/>
    <n v="276.74570063694267"/>
    <n v="6.3997443272293"/>
    <n v="16.66239739251592"/>
    <n v="9.051890625"/>
    <n v="7.61050676751593"/>
    <n v="91.32608121019111"/>
    <n v="23.06214171974522"/>
    <n v="0.33"/>
    <n v="23.06214171974522"/>
    <n v="0.33"/>
    <n v="23.06214171974522"/>
    <n v="1.2"/>
    <n v="27.67457006369427"/>
    <n v="0"/>
    <n v="0"/>
    <s v="DENTRO DA META"/>
    <x v="0"/>
    <n v="0"/>
    <n v="1.2"/>
    <n v="147.285"/>
    <n v="108.62268749999998"/>
    <n v="276.7457006369426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38"/>
    <n v="12408849"/>
    <n v="7891000284933"/>
    <s v="LEITE EM PO NINHO NOVO FORTI+ INST LACTEO 24X380G BR"/>
    <x v="9"/>
    <n v="470"/>
    <s v="BEBIDA LACTEA"/>
    <s v="1901.10.10"/>
    <s v="UN"/>
    <n v="24"/>
    <n v="0"/>
    <s v="PRODUTO"/>
    <s v="60.409.075/0207-73"/>
    <n v="14.29791666666667"/>
    <n v="3.753203125"/>
    <m/>
    <m/>
    <m/>
    <m/>
    <n v="10.54471354166667"/>
    <n v="0.0102"/>
    <n v="0.0048"/>
    <n v="0.17"/>
    <n v="0.0165"/>
    <n v="0.076"/>
    <n v="0.2775"/>
    <n v="12"/>
    <n v="322.3861464968154"/>
    <n v="7.45517963773886"/>
    <n v="19.41033257032909"/>
    <n v="10.54471354166667"/>
    <n v="8.86561902866243"/>
    <n v="106.38742834394911"/>
    <n v="18.99"/>
    <n v="0.33"/>
    <n v="26.86551220806795"/>
    <n v="0.33"/>
    <n v="26.86551220806795"/>
    <n v="1.2"/>
    <n v="22.788"/>
    <n v="0"/>
    <n v="0.41471891564339"/>
    <s v="DENTRO DA META"/>
    <x v="1"/>
    <n v="7.87551220806795"/>
    <n v="1.2"/>
    <n v="171.57499999999999"/>
    <n v="126.5365625"/>
    <n v="322.3861464968154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39"/>
    <n v="12408916"/>
    <n v="7891000285091"/>
    <s v="LEITE EM PO NINHO NOVO FORTI+ INST LACTEO 12X750G BR"/>
    <x v="9"/>
    <n v="470"/>
    <s v="BEBIDA LACTEA"/>
    <s v="1901.10.10"/>
    <s v="UN"/>
    <n v="12"/>
    <n v="0"/>
    <s v="PRODUTO"/>
    <s v="60.409.075/0207-73"/>
    <n v="27.17583333333333"/>
    <n v="7.13365625"/>
    <m/>
    <m/>
    <m/>
    <m/>
    <n v="20.04217708333333"/>
    <n v="0.0102"/>
    <n v="0.0048"/>
    <n v="0.17"/>
    <n v="0.0165"/>
    <n v="0.076"/>
    <n v="0.2775"/>
    <n v="12"/>
    <n v="612.75445859872616"/>
    <n v="14.16994685509554"/>
    <n v="36.8929246947983"/>
    <n v="20.04217708333333"/>
    <n v="16.85074761146497"/>
    <n v="202.20897133757967"/>
    <n v="51.06287154989385"/>
    <n v="0.33"/>
    <n v="51.06287154989385"/>
    <n v="0.33"/>
    <n v="51.06287154989385"/>
    <n v="1.2"/>
    <n v="61.27544585987262"/>
    <n v="0"/>
    <n v="0"/>
    <s v="DENTRO DA META"/>
    <x v="0"/>
    <n v="0"/>
    <n v="1.2"/>
    <n v="326.11000000000001"/>
    <n v="240.506125"/>
    <n v="612.7544585987261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40"/>
    <n v="12408873"/>
    <n v="7891000284971"/>
    <s v="LEITE EM PO NINHO  SEMI DESN 24X350G BR"/>
    <x v="9"/>
    <n v="470"/>
    <s v="BEBIDA LACTEA"/>
    <s v="0402.21.20"/>
    <s v="UN"/>
    <n v="24"/>
    <n v="0"/>
    <s v="PRODUTO"/>
    <s v="60.409.075/0207-73"/>
    <n v="15.82583333333333"/>
    <n v="4.15428125"/>
    <m/>
    <m/>
    <m/>
    <m/>
    <n v="11.67155208333333"/>
    <n v="0.0102"/>
    <n v="0.0048"/>
    <n v="0.17"/>
    <n v="0.0165"/>
    <n v="0.076"/>
    <n v="0.2775"/>
    <n v="12"/>
    <n v="356.83726114649687"/>
    <n v="8.25186166401274"/>
    <n v="21.484576764862"/>
    <n v="11.67155208333333"/>
    <n v="9.81302468152867"/>
    <n v="117.75629617834397"/>
    <n v="21.2"/>
    <n v="0.33"/>
    <n v="29.73643842887474"/>
    <n v="0.33"/>
    <n v="29.73643842887474"/>
    <n v="1.2"/>
    <n v="25.44"/>
    <n v="0"/>
    <n v="0.40266219004126"/>
    <s v="DENTRO DA META"/>
    <x v="1"/>
    <n v="8.53643842887474"/>
    <n v="1.2"/>
    <n v="189.91"/>
    <n v="140.05862500000001"/>
    <n v="356.8372611464968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41"/>
    <m/>
    <n v="7891000140307"/>
    <s v="LEITE EM PO NINHO  INTEGRAL 24X400G BR"/>
    <x v="9"/>
    <n v="470"/>
    <s v="BEBIDA LACTEA"/>
    <s v="0402.21.1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42"/>
    <n v="12459555"/>
    <n v="7891000325858"/>
    <s v="LEITE EM PO NINHO  INTEGRAL LATA 24X380G BR"/>
    <x v="9"/>
    <n v="470"/>
    <s v="BEBIDA LACTEA"/>
    <s v="0402.21.10"/>
    <s v="UN"/>
    <n v="24"/>
    <n v="0"/>
    <s v="PRODUTO"/>
    <s v="60.409.075/0207-73"/>
    <n v="15.08333333333333"/>
    <n v="3.959375"/>
    <m/>
    <m/>
    <m/>
    <m/>
    <n v="11.12395833333333"/>
    <n v="0.0102"/>
    <n v="0.0048"/>
    <n v="0.17"/>
    <n v="0.0165"/>
    <n v="0.076"/>
    <n v="0.2775"/>
    <n v="12"/>
    <n v="340.09554140127398"/>
    <n v="7.86470939490446"/>
    <n v="20.47658572186837"/>
    <n v="11.12395833333333"/>
    <n v="9.35262738853504"/>
    <n v="112.23152866242044"/>
    <n v="17.16"/>
    <n v="0.33"/>
    <n v="28.34129511677283"/>
    <n v="0.33"/>
    <n v="28.34129511677283"/>
    <n v="1.2"/>
    <n v="20.592"/>
    <n v="0"/>
    <n v="0.65159062452056"/>
    <s v="DENTRO DA META"/>
    <x v="1"/>
    <n v="11.18129511677283"/>
    <n v="1.2"/>
    <n v="181"/>
    <n v="133.48750000000001"/>
    <n v="340.0955414012739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43"/>
    <m/>
    <n v="7891000325896"/>
    <s v="LEITE EM PO NINHO  INTEGRAL SACHET 12X750GBR"/>
    <x v="9"/>
    <n v="470"/>
    <s v="BEBIDA LACTEA"/>
    <s v="0402.21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44"/>
    <m/>
    <n v="7891000070765"/>
    <s v="LEITE EM PO NINHO  INTEGRAL SACHET 12X800G BR"/>
    <x v="9"/>
    <n v="470"/>
    <s v="BEBIDA LACTEA"/>
    <s v="0402.21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45"/>
    <n v="12384857"/>
    <n v="7891000261965"/>
    <s v="LEITE EM PO NINHO  ZERO LACTOSE 6X700G BR"/>
    <x v="9"/>
    <n v="470"/>
    <s v="BEBIDA LACTEA"/>
    <s v="1901.10.10"/>
    <s v="UN"/>
    <n v="6"/>
    <n v="0"/>
    <s v="PRODUTO"/>
    <s v="60.409.075/0207-73"/>
    <n v="31.765"/>
    <n v="8.3383125"/>
    <m/>
    <m/>
    <m/>
    <m/>
    <n v="23.4266875"/>
    <n v="0.0102"/>
    <n v="0.0048"/>
    <n v="0.17"/>
    <n v="0.0165"/>
    <n v="0.076"/>
    <n v="0.2775"/>
    <n v="12"/>
    <n v="716.22993630573262"/>
    <n v="16.56281727707007"/>
    <n v="43.12301074840765"/>
    <n v="23.4266875"/>
    <n v="19.69632324840765"/>
    <n v="236.35587898089182"/>
    <n v="44.43"/>
    <n v="0.33"/>
    <n v="59.68582802547772"/>
    <n v="0.33"/>
    <n v="59.68582802547772"/>
    <n v="1.2"/>
    <n v="53.316"/>
    <n v="0"/>
    <n v="0.3433677250839"/>
    <s v="DENTRO DA META"/>
    <x v="1"/>
    <n v="15.25582802547772"/>
    <n v="1.2"/>
    <n v="381.18000000000001"/>
    <n v="281.12025"/>
    <n v="716.2299363057326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46"/>
    <n v="12280693"/>
    <n v="7891000109908"/>
    <s v="LEITE EM PO NINHO  ZERO LACTOSE 24X380G BR"/>
    <x v="9"/>
    <n v="470"/>
    <s v="BEBIDA LACTEA"/>
    <s v="1901.10.10"/>
    <s v="UN"/>
    <n v="24"/>
    <n v="0"/>
    <s v="PRODUTO"/>
    <s v="60.409.075/0207-73"/>
    <n v="17.24375"/>
    <n v="4.526484375"/>
    <m/>
    <m/>
    <m/>
    <m/>
    <n v="12.717265625"/>
    <n v="0.0102"/>
    <n v="0.0048"/>
    <n v="0.17"/>
    <n v="0.0165"/>
    <n v="0.076"/>
    <n v="0.2775"/>
    <n v="12"/>
    <n v="388.80812101910846"/>
    <n v="8.99118779856688"/>
    <n v="23.40948895302549"/>
    <n v="12.717265625"/>
    <n v="10.69222332802549"/>
    <n v="128.30667993630584"/>
    <n v="23.68"/>
    <n v="0.33"/>
    <n v="32.40067675159237"/>
    <n v="0.33"/>
    <n v="32.40067675159237"/>
    <n v="1.2"/>
    <n v="28.416"/>
    <n v="0"/>
    <n v="0.36827182228008"/>
    <s v="DENTRO DA META"/>
    <x v="1"/>
    <n v="8.72067675159237"/>
    <n v="1.2"/>
    <n v="206.92500000000001"/>
    <n v="152.60718750000001"/>
    <n v="388.8081210191084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47"/>
    <n v="411201"/>
    <n v="7891000120101"/>
    <s v="CREME DE LEITE NESTLE  LATA 48X300G BR"/>
    <x v="9"/>
    <n v="470"/>
    <s v="BEBIDA LACTEA"/>
    <s v="0401.50.29"/>
    <s v="UN"/>
    <n v="48"/>
    <n v="0"/>
    <s v="PRODUTO"/>
    <s v="60.409.075/0207-73"/>
    <n v="4.788125"/>
    <n v="1.2568828125"/>
    <m/>
    <m/>
    <m/>
    <m/>
    <n v="3.5312421875"/>
    <n v="0.0102"/>
    <n v="0.0048"/>
    <n v="0.17"/>
    <n v="0.0165"/>
    <n v="0.076"/>
    <n v="0.2775"/>
    <n v="12"/>
    <n v="107.9615445859873"/>
    <n v="2.49661071855096"/>
    <n v="6.50018466361465"/>
    <n v="3.5312421875"/>
    <n v="2.96894247611465"/>
    <n v="35.62730971337582"/>
    <n v="6.78"/>
    <n v="0.33"/>
    <n v="8.99679538216561"/>
    <n v="0.33"/>
    <n v="8.99679538216561"/>
    <n v="1.2"/>
    <n v="8.136"/>
    <n v="0"/>
    <n v="0.32696097082089"/>
    <s v="DENTRO DA META"/>
    <x v="1"/>
    <n v="2.21679538216561"/>
    <n v="1.2"/>
    <n v="57.4575"/>
    <n v="42.37490625"/>
    <n v="107.9615445859873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48"/>
    <m/>
    <n v="7891000317099"/>
    <s v="CREME DE LEITE NESTLE PATE ERVAS FIN 48X160G BR"/>
    <x v="9"/>
    <n v="470"/>
    <s v="BEBIDA LACTEA"/>
    <s v="0403.90.0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49"/>
    <m/>
    <n v="7891000316887"/>
    <s v="CREME DE LEITE NESTLE PATE CEBOLA 48X160G BR"/>
    <x v="9"/>
    <n v="470"/>
    <s v="BEBIDA LACTEA"/>
    <s v="0403.90.0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50"/>
    <m/>
    <n v="7891000316849"/>
    <s v="CREME DE LEITE NESTLE EXTRA CREMOSO 48X280G BR"/>
    <x v="9"/>
    <n v="470"/>
    <s v="BEBIDA LACTEA"/>
    <s v="0401.50.29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51"/>
    <m/>
    <n v="7891000317136"/>
    <s v="CREME DE LEITE NESTLE PATE ALHO NEGRO 48X160G BR"/>
    <x v="9"/>
    <n v="470"/>
    <s v="BEBIDA LACTEA"/>
    <s v="0403.90.0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52"/>
    <n v="411269"/>
    <n v="7891000126905"/>
    <s v="CREME DE LEITE NESTLE  UHT 27X200G BR"/>
    <x v="9"/>
    <n v="470"/>
    <s v="BEBIDA LACTEA"/>
    <s v="0401.50.21"/>
    <s v="UN"/>
    <n v="27"/>
    <n v="0"/>
    <s v="PRODUTO"/>
    <s v="60.409.075/0207-73"/>
    <n v="2.84037037037037"/>
    <n v="0.74559722222222"/>
    <m/>
    <m/>
    <m/>
    <m/>
    <n v="2.09477314814815"/>
    <n v="0.0102"/>
    <n v="0.0048"/>
    <n v="0.17"/>
    <n v="0.0165"/>
    <n v="0.076"/>
    <n v="0.2775"/>
    <n v="12"/>
    <n v="64.04401981599435"/>
    <n v="1.48101795824487"/>
    <n v="3.85598369308799"/>
    <n v="2.09477314814815"/>
    <n v="1.76121054493984"/>
    <n v="21.13452653927813"/>
    <n v="3.69"/>
    <n v="0.33"/>
    <n v="5.33700165133286"/>
    <n v="0.33"/>
    <n v="5.33700165133286"/>
    <n v="1.2"/>
    <n v="4.428"/>
    <n v="0"/>
    <n v="0.44634191093032"/>
    <s v="DENTRO DA META"/>
    <x v="1"/>
    <n v="1.64700165133286"/>
    <n v="1.2"/>
    <n v="34.08444444444444"/>
    <n v="25.13727777777778"/>
    <n v="64.0440198159943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53"/>
    <n v="12413903"/>
    <n v="7891000327371"/>
    <s v="CREME DE LEITE NESTLE UHT 10%GDR 27X200GBR"/>
    <x v="9"/>
    <n v="470"/>
    <s v="BEBIDA LACTEA"/>
    <s v="0401.50.21"/>
    <s v="UN"/>
    <n v="27"/>
    <n v="0"/>
    <s v="PRODUTO"/>
    <s v="60.409.075/0207-73"/>
    <n v="2.84037037037037"/>
    <n v="0.74559722222222"/>
    <m/>
    <m/>
    <m/>
    <m/>
    <n v="2.09477314814815"/>
    <n v="0.0102"/>
    <n v="0.0048"/>
    <n v="0.17"/>
    <n v="0.0165"/>
    <n v="0.076"/>
    <n v="0.2775"/>
    <n v="12"/>
    <n v="64.04401981599435"/>
    <n v="1.48101795824487"/>
    <n v="3.85598369308799"/>
    <n v="2.09477314814815"/>
    <n v="1.76121054493984"/>
    <n v="21.13452653927813"/>
    <n v="5.33700165133286"/>
    <n v="0.33"/>
    <n v="5.33700165133286"/>
    <n v="0.33"/>
    <n v="5.33700165133286"/>
    <n v="1.2"/>
    <n v="6.40440198159943"/>
    <n v="0"/>
    <n v="0"/>
    <s v="DENTRO DA META"/>
    <x v="0"/>
    <n v="0"/>
    <n v="1.2"/>
    <n v="34.08444444444444"/>
    <n v="25.13727777777778"/>
    <n v="64.0440198159943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54"/>
    <n v="12355348"/>
    <n v="7891000253182"/>
    <s v="CREME DE LEITE NESTLE  ZERO LACT UHT 27X200G BR"/>
    <x v="9"/>
    <n v="470"/>
    <s v="BEBIDA LACTEA"/>
    <s v="0401.50.21"/>
    <s v="UN"/>
    <n v="27"/>
    <n v="0"/>
    <s v="PRODUTO"/>
    <s v="60.409.075/0207-73"/>
    <n v="3.01074074074074"/>
    <n v="0.79031944444444"/>
    <m/>
    <m/>
    <m/>
    <m/>
    <n v="2.2204212962963"/>
    <n v="0.0102"/>
    <n v="0.0048"/>
    <n v="0.17"/>
    <n v="0.0165"/>
    <n v="0.076"/>
    <n v="0.2775"/>
    <n v="12"/>
    <n v="67.88549186128806"/>
    <n v="1.56985199929229"/>
    <n v="4.08727232248172"/>
    <n v="2.2204212962963"/>
    <n v="1.86685102618542"/>
    <n v="22.40221231422506"/>
    <n v="3.79"/>
    <n v="0.33"/>
    <n v="5.65712432177401"/>
    <n v="0.33"/>
    <n v="5.65712432177401"/>
    <n v="1.2"/>
    <n v="4.548"/>
    <n v="0"/>
    <n v="0.49264493978206"/>
    <s v="DENTRO DA META"/>
    <x v="1"/>
    <n v="1.86712432177401"/>
    <n v="1.2"/>
    <n v="36.12888888888889"/>
    <n v="26.64505555555556"/>
    <n v="67.88549186128806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55"/>
    <n v="12174457"/>
    <n v="7891000155905"/>
    <s v="MOCA BEIJINHO 6X365G BR"/>
    <x v="9"/>
    <n v="470"/>
    <s v="BEBIDA LACTEA"/>
    <s v="1901.90.90"/>
    <s v="UN"/>
    <n v="6"/>
    <n v="0"/>
    <s v="PRODUTO"/>
    <s v="60.409.075/0207-73"/>
    <n v="1.9175"/>
    <n v="0.50334375"/>
    <m/>
    <m/>
    <m/>
    <m/>
    <n v="1.41415625"/>
    <n v="0.0102"/>
    <n v="0.0048"/>
    <n v="0.17"/>
    <n v="0.0165"/>
    <n v="0.076"/>
    <n v="0.2775"/>
    <n v="12"/>
    <n v="43.23535031847135"/>
    <n v="0.99981747611465"/>
    <n v="2.60312838375796"/>
    <n v="1.41415625"/>
    <n v="1.18897213375796"/>
    <n v="14.26766560509555"/>
    <n v="14.27"/>
    <n v="0.33"/>
    <n v="3.60294585987261"/>
    <n v="0.33"/>
    <n v="3.60294585987261"/>
    <n v="1.2"/>
    <n v="17.124"/>
    <n v="0"/>
    <n v="-0.74751605747214"/>
    <s v="DENTRO DA META"/>
    <x v="0"/>
    <n v="-10.66705414012739"/>
    <n v="1.2"/>
    <n v="23.01"/>
    <n v="16.969875"/>
    <n v="43.2353503184713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56"/>
    <n v="12174456"/>
    <n v="7891000155806"/>
    <s v="MOCA BRIGADEIRO 6X385G BR"/>
    <x v="9"/>
    <n v="470"/>
    <s v="BEBIDA LACTEA"/>
    <s v="1901.90.90"/>
    <s v="UN"/>
    <n v="6"/>
    <n v="0"/>
    <s v="PRODUTO"/>
    <s v="60.409.075/0207-73"/>
    <n v="8.23"/>
    <n v="2.160375"/>
    <m/>
    <m/>
    <m/>
    <m/>
    <n v="6.069625"/>
    <n v="0.0102"/>
    <n v="0.0048"/>
    <n v="0.17"/>
    <n v="0.0165"/>
    <n v="0.076"/>
    <n v="0.2775"/>
    <n v="12"/>
    <n v="185.56815286624209"/>
    <n v="4.29126353503185"/>
    <n v="11.17274920382166"/>
    <n v="6.069625"/>
    <n v="5.10312420382166"/>
    <n v="61.23749044585991"/>
    <n v="14.27"/>
    <n v="0.33"/>
    <n v="15.46401273885351"/>
    <n v="0.33"/>
    <n v="15.46401273885351"/>
    <n v="1.2"/>
    <n v="17.124"/>
    <n v="0"/>
    <n v="0.08367293194489"/>
    <s v="DENTRO DA META"/>
    <x v="0"/>
    <n v="1.19401273885351"/>
    <n v="1.2"/>
    <n v="98.76000000000001"/>
    <n v="72.8355"/>
    <n v="185.5681528662420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57"/>
    <n v="12174458"/>
    <n v="7891000156209"/>
    <s v="MOCA CHOCOLATE CREMOSO 6X380G BR"/>
    <x v="9"/>
    <n v="470"/>
    <s v="BEBIDA LACTEA"/>
    <s v="1901.90.90"/>
    <s v="UN"/>
    <n v="6"/>
    <n v="0"/>
    <s v="PRODUTO"/>
    <s v="60.409.075/0207-73"/>
    <n v="8.23"/>
    <n v="2.160375"/>
    <m/>
    <m/>
    <m/>
    <m/>
    <n v="6.069625"/>
    <n v="0.0102"/>
    <n v="0.0048"/>
    <n v="0.17"/>
    <n v="0.0165"/>
    <n v="0.076"/>
    <n v="0.2775"/>
    <n v="12"/>
    <n v="185.56815286624209"/>
    <n v="4.29126353503185"/>
    <n v="11.17274920382166"/>
    <n v="6.069625"/>
    <n v="5.10312420382166"/>
    <n v="61.23749044585991"/>
    <n v="14.27"/>
    <n v="0.33"/>
    <n v="15.46401273885351"/>
    <n v="0.33"/>
    <n v="15.46401273885351"/>
    <n v="1.2"/>
    <n v="17.124"/>
    <n v="0"/>
    <n v="0.08367293194489"/>
    <s v="DENTRO DA META"/>
    <x v="0"/>
    <n v="1.19401273885351"/>
    <n v="1.2"/>
    <n v="98.76000000000001"/>
    <n v="72.8355"/>
    <n v="185.5681528662420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58"/>
    <n v="12326860"/>
    <n v="7891000241776"/>
    <s v="MOCA DE COLHER 48X395G BR"/>
    <x v="9"/>
    <n v="470"/>
    <s v="BEBIDA LACTEA"/>
    <s v="0402.99.00"/>
    <s v="UN"/>
    <n v="48"/>
    <n v="0"/>
    <s v="PRODUTO"/>
    <s v="60.409.075/0207-73"/>
    <n v="7.09583333333333"/>
    <n v="1.86265625"/>
    <m/>
    <m/>
    <m/>
    <m/>
    <n v="5.23317708333333"/>
    <n v="0.0102"/>
    <n v="0.0048"/>
    <n v="0.17"/>
    <n v="0.0165"/>
    <n v="0.076"/>
    <n v="0.2775"/>
    <n v="12"/>
    <n v="159.99522292993635"/>
    <n v="3.69988953025478"/>
    <n v="9.63304571390658"/>
    <n v="5.23317708333333"/>
    <n v="4.39986863057325"/>
    <n v="52.79842356687899"/>
    <n v="10.19"/>
    <n v="0.33"/>
    <n v="13.33293524416136"/>
    <n v="0.33"/>
    <n v="13.33293524416136"/>
    <n v="1.2"/>
    <n v="12.228"/>
    <n v="0"/>
    <n v="0.30843329187059"/>
    <s v="DENTRO DA META"/>
    <x v="1"/>
    <n v="3.14293524416136"/>
    <n v="1.2"/>
    <n v="85.15000000000001"/>
    <n v="62.798125"/>
    <n v="159.99522292993635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59"/>
    <n v="411541"/>
    <n v="7891000154106"/>
    <s v="MOCA DOCE DE LEITE 48X390G BR"/>
    <x v="9"/>
    <n v="470"/>
    <s v="BEBIDA LACTEA"/>
    <s v="1901.90.20"/>
    <s v="UN"/>
    <n v="48"/>
    <n v="0"/>
    <s v="PRODUTO"/>
    <s v="60.409.075/0207-73"/>
    <n v="6.32583333333333"/>
    <n v="1.66053125"/>
    <m/>
    <m/>
    <m/>
    <m/>
    <n v="4.66530208333333"/>
    <n v="0.0102"/>
    <n v="0.0048"/>
    <n v="0.17"/>
    <n v="0.0165"/>
    <n v="0.076"/>
    <n v="0.2775"/>
    <n v="12"/>
    <n v="142.63343949044588"/>
    <n v="3.29839828821656"/>
    <n v="8.5877216693206"/>
    <n v="4.66530208333333"/>
    <n v="3.92241958598726"/>
    <n v="47.06903503184715"/>
    <n v="11.21"/>
    <n v="0.33"/>
    <n v="11.88611995753716"/>
    <n v="0.33"/>
    <n v="11.88611995753716"/>
    <n v="1.2"/>
    <n v="13.452"/>
    <n v="0"/>
    <n v="0.06031400156442"/>
    <s v="DENTRO DA META"/>
    <x v="0"/>
    <n v="0.67611995753716"/>
    <n v="1.2"/>
    <n v="75.91"/>
    <n v="55.98362499999999"/>
    <n v="142.6334394904458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60"/>
    <m/>
    <n v="7891000286104"/>
    <s v="MOCA DOCE DE LEITE COCO 48X370G BR"/>
    <x v="9"/>
    <n v="470"/>
    <s v="BEBIDA LACTEA"/>
    <s v="1901.90.20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61"/>
    <n v="12439770"/>
    <n v="7891000107041"/>
    <s v="LEITE CONDENSADO MOCA LIGTH DESN CXNHA 27X410G BR"/>
    <x v="9"/>
    <n v="470"/>
    <s v="BEBIDA LACTEA"/>
    <s v="0402.99.00"/>
    <s v="UN"/>
    <n v="27"/>
    <n v="0"/>
    <s v="PRODUTO"/>
    <s v="60.409.075/0207-73"/>
    <n v="7.09592592592593"/>
    <n v="1.86268055555556"/>
    <m/>
    <m/>
    <m/>
    <m/>
    <n v="5.23324537037037"/>
    <n v="0.0102"/>
    <n v="0.0048"/>
    <n v="0.17"/>
    <n v="0.0165"/>
    <n v="0.076"/>
    <n v="0.2775"/>
    <n v="12"/>
    <n v="159.99731068648271"/>
    <n v="3.69993780962491"/>
    <n v="9.63317141424865"/>
    <n v="5.23324537037037"/>
    <n v="4.39992604387828"/>
    <n v="52.79911252653931"/>
    <n v="13.33310922387356"/>
    <n v="0.33"/>
    <n v="13.33310922387356"/>
    <n v="0.33"/>
    <n v="13.33310922387356"/>
    <n v="1.2"/>
    <n v="15.99973106864827"/>
    <n v="0"/>
    <n v="0"/>
    <s v="DENTRO DA META"/>
    <x v="0"/>
    <n v="0"/>
    <n v="1.2"/>
    <n v="85.15111111111112"/>
    <n v="62.79894444444445"/>
    <n v="159.9973106864827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62"/>
    <n v="12451066"/>
    <n v="7891000317396"/>
    <s v="LEITE CONDENSADO MOCA PARC DESN ZR LACT CXNHA 27X395G BR"/>
    <x v="9"/>
    <n v="470"/>
    <s v="BEBIDA LACTEA"/>
    <s v="0402.99.00"/>
    <s v="UN"/>
    <n v="27"/>
    <n v="0"/>
    <s v="PRODUTO"/>
    <s v="60.409.075/0207-73"/>
    <n v="7.09592592592593"/>
    <n v="1.86268055555556"/>
    <m/>
    <m/>
    <m/>
    <m/>
    <n v="5.23324537037037"/>
    <n v="0.0102"/>
    <n v="0.0048"/>
    <n v="0.17"/>
    <n v="0.0165"/>
    <n v="0.076"/>
    <n v="0.2775"/>
    <n v="12"/>
    <n v="159.99731068648271"/>
    <n v="3.69993780962491"/>
    <n v="9.63317141424865"/>
    <n v="5.23324537037037"/>
    <n v="4.39992604387828"/>
    <n v="52.79911252653931"/>
    <n v="10.09"/>
    <n v="0.33"/>
    <n v="13.33310922387356"/>
    <n v="0.33"/>
    <n v="13.33310922387356"/>
    <n v="1.2"/>
    <n v="12.108"/>
    <n v="0"/>
    <n v="0.32141815895675"/>
    <s v="DENTRO DA META"/>
    <x v="1"/>
    <n v="3.24310922387356"/>
    <n v="1.2"/>
    <n v="85.15111111111112"/>
    <n v="62.79894444444445"/>
    <n v="159.99731068648271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63"/>
    <m/>
    <n v="7891000305553"/>
    <s v="LEITE CONDENSADO MOCA SEMIDESN CAIXINHA 27X340GBR"/>
    <x v="9"/>
    <n v="470"/>
    <s v="BEBIDA LACTEA"/>
    <s v="0402.99.00"/>
    <s v="UN"/>
    <n v="27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64"/>
    <m/>
    <n v="7891000065440"/>
    <s v="LEITE CONDENSADO MOCA SEMIDESN CAIXINHA 27X395G BR"/>
    <x v="9"/>
    <n v="470"/>
    <s v="BEBIDA LACTEA"/>
    <s v="0402.99.00"/>
    <s v="UN"/>
    <n v="27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65"/>
    <n v="12429156"/>
    <n v="7891000295595"/>
    <s v="LEITE CONDENSADO MOCA DE PASSAR AVELA 6X215G BR"/>
    <x v="9"/>
    <n v="470"/>
    <s v="BEBIDA LACTEA"/>
    <s v="1901.90.90"/>
    <s v="UN"/>
    <n v="6"/>
    <n v="0"/>
    <s v="PRODUTO"/>
    <s v="60.409.075/0207-73"/>
    <n v="6.65"/>
    <n v="1.745625"/>
    <m/>
    <m/>
    <m/>
    <m/>
    <n v="4.904375"/>
    <n v="0.0102"/>
    <n v="0.0048"/>
    <n v="0.17"/>
    <n v="0.0165"/>
    <n v="0.076"/>
    <n v="0.2775"/>
    <n v="12"/>
    <n v="149.9426751592357"/>
    <n v="3.46742436305733"/>
    <n v="9.02779856687898"/>
    <n v="4.904375"/>
    <n v="4.12342356687898"/>
    <n v="49.4810828025478"/>
    <n v="13.38"/>
    <n v="0.33"/>
    <n v="12.49522292993631"/>
    <n v="0.33"/>
    <n v="12.49522292993631"/>
    <n v="1.2"/>
    <n v="16.056"/>
    <n v="0"/>
    <n v="-0.06612683632763"/>
    <s v="DENTRO DA META"/>
    <x v="0"/>
    <n v="-0.88477707006369"/>
    <n v="1.2"/>
    <n v="79.8"/>
    <n v="58.8525"/>
    <n v="149.942675159235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66"/>
    <n v="12429157"/>
    <n v="7891000295670"/>
    <s v="LEITE CONDENSADO MOCA DE PASSAR CHURROS 6X195G BR"/>
    <x v="9"/>
    <n v="470"/>
    <s v="BEBIDA LACTEA"/>
    <s v="1901.90.90"/>
    <s v="UN"/>
    <n v="6"/>
    <n v="0"/>
    <s v="PRODUTO"/>
    <s v="60.409.075/0207-73"/>
    <n v="6.65"/>
    <n v="1.745625"/>
    <m/>
    <m/>
    <m/>
    <m/>
    <n v="4.904375"/>
    <n v="0.0102"/>
    <n v="0.0048"/>
    <n v="0.17"/>
    <n v="0.0165"/>
    <n v="0.076"/>
    <n v="0.2775"/>
    <n v="12"/>
    <n v="149.9426751592357"/>
    <n v="3.46742436305733"/>
    <n v="9.02779856687898"/>
    <n v="4.904375"/>
    <n v="4.12342356687898"/>
    <n v="49.4810828025478"/>
    <n v="10.28"/>
    <n v="0.33"/>
    <n v="12.49522292993631"/>
    <n v="0.33"/>
    <n v="12.49522292993631"/>
    <n v="1.2"/>
    <n v="12.336"/>
    <n v="0"/>
    <n v="0.21548861186151"/>
    <s v="DENTRO DA META"/>
    <x v="1"/>
    <n v="2.21522292993631"/>
    <n v="1.2"/>
    <n v="79.8"/>
    <n v="58.8525"/>
    <n v="149.942675159235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67"/>
    <n v="12429132"/>
    <n v="7891000295632"/>
    <s v="LEITE CONDENSADO MOCA DE PASSAR DOCE DE LEITE 6X215G BR"/>
    <x v="9"/>
    <n v="470"/>
    <s v="BEBIDA LACTEA"/>
    <s v="1901.90.20"/>
    <s v="UN"/>
    <n v="6"/>
    <n v="0"/>
    <s v="PRODUTO"/>
    <s v="60.409.075/0207-73"/>
    <n v="6.65"/>
    <n v="1.745625"/>
    <m/>
    <m/>
    <m/>
    <m/>
    <n v="4.904375"/>
    <n v="0.0102"/>
    <n v="0.0048"/>
    <n v="0.17"/>
    <n v="0.0165"/>
    <n v="0.076"/>
    <n v="0.2775"/>
    <n v="12"/>
    <n v="149.9426751592357"/>
    <n v="3.46742436305733"/>
    <n v="9.02779856687898"/>
    <n v="4.904375"/>
    <n v="4.12342356687898"/>
    <n v="49.4810828025478"/>
    <n v="13.25"/>
    <n v="0.33"/>
    <n v="12.49522292993631"/>
    <n v="0.33"/>
    <n v="12.49522292993631"/>
    <n v="1.2"/>
    <n v="15.9"/>
    <n v="0"/>
    <n v="-0.05696430717462"/>
    <s v="DENTRO DA META"/>
    <x v="0"/>
    <n v="-0.75477707006369"/>
    <n v="1.2"/>
    <n v="79.8"/>
    <n v="58.8525"/>
    <n v="149.9426751592357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68"/>
    <n v="12243344"/>
    <n v="7891000100103"/>
    <s v="LEITE CONDENSADO MOCA TRAD LATA ABREFACIL 48X395G BR"/>
    <x v="9"/>
    <n v="470"/>
    <s v="BEBIDA LACTEA"/>
    <s v="0402.99.00"/>
    <s v="UN"/>
    <n v="48"/>
    <n v="0"/>
    <s v="PRODUTO"/>
    <s v="60.409.075/0207-73"/>
    <n v="6.289375"/>
    <n v="1.6509609375"/>
    <m/>
    <m/>
    <m/>
    <m/>
    <n v="4.6384140625"/>
    <n v="0.0102"/>
    <n v="0.0048"/>
    <n v="0.17"/>
    <n v="0.0165"/>
    <n v="0.076"/>
    <n v="0.2775"/>
    <n v="12"/>
    <n v="141.81138535031852"/>
    <n v="3.27938828622612"/>
    <n v="8.53822715963376"/>
    <n v="4.6384140625"/>
    <n v="3.89981309713376"/>
    <n v="46.79775716560512"/>
    <n v="6.99"/>
    <n v="0.33"/>
    <n v="11.81761544585988"/>
    <n v="0.33"/>
    <n v="11.81761544585988"/>
    <n v="1.2"/>
    <n v="8.388"/>
    <n v="0"/>
    <n v="0.69064598653217"/>
    <s v="DENTRO DA META"/>
    <x v="1"/>
    <n v="4.82761544585988"/>
    <n v="1.2"/>
    <n v="75.4725"/>
    <n v="55.66096874999999"/>
    <n v="141.81138535031852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69"/>
    <m/>
    <n v="7891000288177"/>
    <s v="BEBIDA NATURES HEART AMENDOA 12X1L BR"/>
    <x v="9"/>
    <n v="470"/>
    <s v="BEBIDA LACTEA"/>
    <s v="2202.99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70"/>
    <m/>
    <n v="7891000288085"/>
    <s v="BEBIDA NATURES HEART ARROZ 12X1L BR"/>
    <x v="9"/>
    <n v="470"/>
    <s v="BEBIDA LACTEA"/>
    <s v="2202.99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71"/>
    <n v="12417114"/>
    <n v="7891000288207"/>
    <s v="BEBIDA NATURES HEART AVEIA 12X1L BR"/>
    <x v="9"/>
    <n v="470"/>
    <s v="BEBIDA LACTEA"/>
    <s v="2202.99.00"/>
    <s v="UN"/>
    <n v="12"/>
    <n v="0"/>
    <s v="PRODUTO"/>
    <s v="60.409.075/0207-73"/>
    <n v="9.79916666666667"/>
    <n v="2.57228125"/>
    <m/>
    <m/>
    <m/>
    <m/>
    <n v="7.22688541666667"/>
    <n v="0.0102"/>
    <n v="0.0048"/>
    <n v="0.17"/>
    <n v="0.0165"/>
    <n v="0.076"/>
    <n v="0.2775"/>
    <n v="12"/>
    <n v="220.94936305732489"/>
    <n v="5.10945402070064"/>
    <n v="13.3029929007431"/>
    <n v="7.22688541666667"/>
    <n v="6.07610748407644"/>
    <n v="72.91328980891723"/>
    <n v="14.31"/>
    <n v="0.33"/>
    <n v="18.41244692144374"/>
    <n v="0.33"/>
    <n v="18.41244692144374"/>
    <n v="1.2"/>
    <n v="17.172"/>
    <n v="0"/>
    <n v="0.28668392183394"/>
    <s v="DENTRO DA META"/>
    <x v="1"/>
    <n v="4.10244692144374"/>
    <n v="1.2"/>
    <n v="117.59"/>
    <n v="86.72262499999999"/>
    <n v="220.9493630573248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72"/>
    <n v="12417122"/>
    <n v="7891000288146"/>
    <s v="BEBIDA NATURES HEART CACAU 12X1L BR"/>
    <x v="9"/>
    <n v="470"/>
    <s v="BEBIDA LACTEA"/>
    <s v="2202.99.00"/>
    <s v="UN"/>
    <n v="12"/>
    <n v="0"/>
    <s v="PRODUTO"/>
    <s v="60.409.075/0207-73"/>
    <n v="10.17916666666667"/>
    <n v="2.67203125"/>
    <m/>
    <m/>
    <m/>
    <m/>
    <n v="7.50713541666667"/>
    <n v="0.0102"/>
    <n v="0.0048"/>
    <n v="0.17"/>
    <n v="0.0165"/>
    <n v="0.076"/>
    <n v="0.2775"/>
    <n v="12"/>
    <n v="229.51751592356698"/>
    <n v="5.30759255573249"/>
    <n v="13.81886710456476"/>
    <n v="7.50713541666667"/>
    <n v="6.31173168789809"/>
    <n v="75.74078025477711"/>
    <n v="14.31"/>
    <n v="0.33"/>
    <n v="19.12645966029725"/>
    <n v="0.33"/>
    <n v="19.12645966029725"/>
    <n v="1.2"/>
    <n v="17.172"/>
    <n v="0"/>
    <n v="0.3365799902374"/>
    <s v="DENTRO DA META"/>
    <x v="1"/>
    <n v="4.81645966029725"/>
    <n v="1.2"/>
    <n v="122.15000000000001"/>
    <n v="90.08562500000001"/>
    <n v="229.51751592356698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73"/>
    <n v="12417109"/>
    <n v="7891000288238"/>
    <s v="BEBIDA NATURES HEART CAJU 12X1L BR"/>
    <x v="9"/>
    <n v="470"/>
    <s v="BEBIDA LACTEA"/>
    <s v="2202.99.00"/>
    <s v="UN"/>
    <n v="12"/>
    <n v="0"/>
    <s v="PRODUTO"/>
    <s v="60.409.075/0207-73"/>
    <n v="9.79916666666667"/>
    <n v="2.57228125"/>
    <m/>
    <m/>
    <m/>
    <m/>
    <n v="7.22688541666667"/>
    <n v="0.0102"/>
    <n v="0.0048"/>
    <n v="0.17"/>
    <n v="0.0165"/>
    <n v="0.076"/>
    <n v="0.2775"/>
    <n v="12"/>
    <n v="220.94936305732489"/>
    <n v="5.10945402070064"/>
    <n v="13.3029929007431"/>
    <n v="7.22688541666667"/>
    <n v="6.07610748407644"/>
    <n v="72.91328980891723"/>
    <n v="14.31"/>
    <n v="0.33"/>
    <n v="18.41244692144374"/>
    <n v="0.33"/>
    <n v="18.41244692144374"/>
    <n v="1.2"/>
    <n v="17.172"/>
    <n v="0"/>
    <n v="0.28668392183394"/>
    <s v="DENTRO DA META"/>
    <x v="1"/>
    <n v="4.10244692144374"/>
    <n v="1.2"/>
    <n v="117.59"/>
    <n v="86.72262499999999"/>
    <n v="220.9493630573248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74"/>
    <n v="12417099"/>
    <n v="7891000288115"/>
    <s v="BEBIDA NATURES HEART COCO 12X1L BR"/>
    <x v="9"/>
    <n v="470"/>
    <s v="BEBIDA LACTEA"/>
    <s v="2202.99.00"/>
    <s v="UN"/>
    <n v="12"/>
    <n v="0"/>
    <s v="PRODUTO"/>
    <s v="60.409.075/0207-73"/>
    <n v="9.79916666666667"/>
    <n v="2.57228125"/>
    <m/>
    <m/>
    <m/>
    <m/>
    <n v="7.22688541666667"/>
    <n v="0.0102"/>
    <n v="0.0048"/>
    <n v="0.17"/>
    <n v="0.0165"/>
    <n v="0.076"/>
    <n v="0.2775"/>
    <n v="12"/>
    <n v="220.94936305732489"/>
    <n v="5.10945402070064"/>
    <n v="13.3029929007431"/>
    <n v="7.22688541666667"/>
    <n v="6.07610748407644"/>
    <n v="72.91328980891723"/>
    <n v="14.31"/>
    <n v="0.33"/>
    <n v="18.41244692144374"/>
    <n v="0.33"/>
    <n v="18.41244692144374"/>
    <n v="1.2"/>
    <n v="17.172"/>
    <n v="0"/>
    <n v="0.28668392183394"/>
    <s v="DENTRO DA META"/>
    <x v="1"/>
    <n v="4.10244692144374"/>
    <n v="1.2"/>
    <n v="117.59"/>
    <n v="86.72262499999999"/>
    <n v="220.94936305732489"/>
    <x v="1"/>
    <s v="FONTE ÚNICA"/>
    <n v="1"/>
    <s v="NESTLE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2"/>
    <n v="223275"/>
    <m/>
    <n v="7891008116281"/>
    <s v="MISTURA EM PO NATURES HEART CACAU E AMENDOA 10X50G BR"/>
    <x v="9"/>
    <n v="470"/>
    <s v="BEBIDA LACTEA"/>
    <s v="1806.90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76"/>
    <m/>
    <n v="7891008116328"/>
    <s v="MISTURA EM PO NATURES HEART CACAU E GOLDEN BERRY 10X50G BR"/>
    <x v="9"/>
    <n v="470"/>
    <s v="BEBIDA LACTEA"/>
    <s v="1806.90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77"/>
    <m/>
    <n v="7891000289037"/>
    <s v="SNACK NATURES HEART CRANBERRY NUTS 10X65G BR"/>
    <x v="10"/>
    <n v="3270"/>
    <s v="SNACKS"/>
    <s v="2008.97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78"/>
    <m/>
    <n v="7891000289099"/>
    <s v="SNACK NATURES HEART FRUIT BERRY 10X65G BR"/>
    <x v="10"/>
    <n v="3270"/>
    <s v="SNACKS"/>
    <s v="2008.97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79"/>
    <m/>
    <n v="7891000289075"/>
    <s v="SNACK NATURES HEART NUTTY BERRY 10X65G BR"/>
    <x v="10"/>
    <n v="3270"/>
    <s v="SNACKS"/>
    <s v="2008.97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80"/>
    <m/>
    <n v="7891008120349"/>
    <s v="SNACK NATURES HEART CRANBERRY 4 (14X25G) BR"/>
    <x v="10"/>
    <n v="3270"/>
    <s v="SNACKS"/>
    <s v="0813.40.90"/>
    <s v="UN"/>
    <n v="5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81"/>
    <m/>
    <n v="7891000289051"/>
    <s v="SNACK NATURES HEART GOLDEN BERRY NUTS 10X65G BR"/>
    <x v="10"/>
    <n v="3270"/>
    <s v="SNACKS"/>
    <s v="2008.97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82"/>
    <m/>
    <n v="7891008120493"/>
    <s v="SNACK NTRHRT GOLDENBERRY NUTS 4 (14X25G) BR"/>
    <x v="10"/>
    <n v="3270"/>
    <s v="SNACKS"/>
    <s v="2008.97.90"/>
    <s v="UN"/>
    <n v="5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83"/>
    <m/>
    <n v="7891000288917"/>
    <s v="MISTURA EM PO NATURES HEART SPEAL SPIRULINA 10X100G BR"/>
    <x v="9"/>
    <n v="470"/>
    <s v="BEBIDA LACTEA"/>
    <s v="2102.20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84"/>
    <m/>
    <n v="7891000288832"/>
    <s v="MISTURA EM PO NATURES HEART SUPER FOOD QNOCOGLO 10X100G BR"/>
    <x v="9"/>
    <n v="470"/>
    <s v="BEBIDA LACTEA"/>
    <s v="2106.90.9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85"/>
    <m/>
    <n v="7891000251355"/>
    <s v="ACHOCOLATADO EM PO ALPINO NPRO 6X1KG BR"/>
    <x v="9"/>
    <n v="3780"/>
    <s v="ACHOCOLATADO EM PO"/>
    <s v="1806.9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86"/>
    <m/>
    <n v="7891000250884"/>
    <s v="ALPINO RECHEIO NPRO 6X2,54KG BR"/>
    <x v="9"/>
    <n v="980"/>
    <s v="CHOCOLATES"/>
    <s v="1806.2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87"/>
    <m/>
    <n v="7891000119938"/>
    <s v="CHARGE RECHEIO NPRO 6X2,4KG BR"/>
    <x v="9"/>
    <n v="980"/>
    <s v="CHOCOLATES"/>
    <s v="1806.2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88"/>
    <m/>
    <n v="7891000108314"/>
    <s v="CHOCOFANS ACHOC VENDING NPRO 6X1,3KG BR"/>
    <x v="9"/>
    <n v="3780"/>
    <s v="ACHOCOLATADO EM PO"/>
    <s v="1806.9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89"/>
    <m/>
    <n v="7891000453001"/>
    <s v="CHOCOLATE PO 50% NPRO 25KG BR"/>
    <x v="9"/>
    <n v="970"/>
    <s v="CHOCOLATE EM PO"/>
    <s v="1806.10.00"/>
    <s v="UN"/>
    <n v="1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90"/>
    <m/>
    <n v="7891000304952"/>
    <s v="KITKAT RECH&amp;COB CHOC NPRO 6X1,01KG BR"/>
    <x v="9"/>
    <n v="980"/>
    <s v="CHOCOLATES"/>
    <s v="1806.9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91"/>
    <m/>
    <n v="7891000085455"/>
    <s v="AMACIANTE DE CARNE MAGGI AMACIANTE NPRO 6X1,1KG BR"/>
    <x v="9"/>
    <n v="140"/>
    <s v="AMACIANTE DE CARNE"/>
    <s v="3507.90.26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92"/>
    <m/>
    <n v="7891000120187"/>
    <s v="CALDO DE CARNE MAGGI NPRO 6X1,01KG BR"/>
    <x v="9"/>
    <n v="650"/>
    <s v="CALDOS"/>
    <s v="2104.10.19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93"/>
    <m/>
    <n v="7891000120163"/>
    <s v="CALDO DE GALINHA MAGGI NPRO 6X1,01KG BR"/>
    <x v="9"/>
    <n v="650"/>
    <s v="CALDOS"/>
    <s v="2104.10.19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94"/>
    <m/>
    <n v="7891000085431"/>
    <s v="TEMPERO MAGGI FONDOR NPRO 6X1,1KG BR"/>
    <x v="9"/>
    <n v="3330"/>
    <s v="TEMPEROS PRONTOS"/>
    <s v="2103.90.29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95"/>
    <m/>
    <n v="7891000085479"/>
    <s v="TEMPERO MAGGI GRIL NPRO 6X1,1KG BR"/>
    <x v="9"/>
    <n v="3330"/>
    <s v="TEMPEROS PRONTOS"/>
    <s v="2103.90.29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96"/>
    <m/>
    <n v="7891000090336"/>
    <s v="TEMPERO MAGGI REFOGA NPRO 6X1,1KG BR"/>
    <x v="9"/>
    <n v="3330"/>
    <s v="TEMPEROS PRONTOS"/>
    <s v="2103.90.29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97"/>
    <m/>
    <n v="7891000004197"/>
    <s v="MOCA BEIJINHO NPRO 6X2400G XW"/>
    <x v="9"/>
    <n v="1260"/>
    <s v="DOCES E GOIABADAS"/>
    <s v="1901.90.9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98"/>
    <m/>
    <n v="7891000004227"/>
    <s v="MOCA BRIGADEIRO NPRO 6X2,570KG BR"/>
    <x v="9"/>
    <n v="1260"/>
    <s v="DOCES E GOIABADAS"/>
    <s v="1901.90.9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299"/>
    <m/>
    <n v="7891000004234"/>
    <s v="MOCA CHOCOLATE NPRO 6X2,540KG XW"/>
    <x v="9"/>
    <n v="1260"/>
    <s v="DOCES E GOIABADAS"/>
    <s v="1806.2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00"/>
    <m/>
    <n v="7891000077177"/>
    <s v="MOCA DOCE DE LEITE NPRO 5X3KG BR"/>
    <x v="9"/>
    <n v="1260"/>
    <s v="DOCES E GOIABADAS"/>
    <s v="1901.90.20"/>
    <s v="UN"/>
    <n v="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01"/>
    <m/>
    <n v="7891000004210"/>
    <s v="MOCA DOCE DE LEITE NPRO 6X2,540G XW"/>
    <x v="9"/>
    <n v="1260"/>
    <s v="DOCES E GOIABADAS"/>
    <s v="1901.90.2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02"/>
    <m/>
    <n v="7891000101605"/>
    <s v="LEITE CONDENSADO MOCA NPRO 4X5KG XW"/>
    <x v="9"/>
    <n v="1720"/>
    <s v="LEITE CONDENSADO"/>
    <s v="0402.99.00"/>
    <s v="UN"/>
    <n v="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03"/>
    <m/>
    <n v="7891000004180"/>
    <s v="LEITE CONDENSADO MOCA NPRO 6X2,6KG XW"/>
    <x v="9"/>
    <n v="1720"/>
    <s v="LEITE CONDENSADO"/>
    <s v="0402.99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04"/>
    <m/>
    <n v="7891000027387"/>
    <s v="LEITE CONDENSADO MOCA RECH NPRO 6X2,6KG XW"/>
    <x v="9"/>
    <n v="1720"/>
    <s v="LEITE CONDENSADO"/>
    <s v="0402.99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05"/>
    <m/>
    <n v="7891000286524"/>
    <s v="MOCA RECH&amp;COB CHURROS NPRO 6X2,6KG BR"/>
    <x v="9"/>
    <n v="1260"/>
    <s v="DOCES E GOIABADAS"/>
    <s v="1901.90.9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06"/>
    <m/>
    <n v="7891000095348"/>
    <s v="MOCA RECHEIO MORANGO NPRO 6X2,6KG BR"/>
    <x v="9"/>
    <n v="1260"/>
    <s v="DOCES E GOIABADAS"/>
    <s v="1901.90.9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07"/>
    <m/>
    <n v="7891000308813"/>
    <s v="NESCAFE ALEGRIA ACHOC AVL NPRO 6X1,3KGBR"/>
    <x v="9"/>
    <n v="610"/>
    <s v="CAFE"/>
    <s v="1806.9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08"/>
    <m/>
    <n v="7891000242599"/>
    <s v="ACHOCOLATADO EM PO NESCAU ACTIGEN-E NPRO 4X2KG BR"/>
    <x v="9"/>
    <n v="3780"/>
    <s v="ACHOCOLATADO EM PO"/>
    <s v="1806.90.00"/>
    <s v="UN"/>
    <n v="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09"/>
    <m/>
    <n v="7891000372401"/>
    <s v="ACHOCOLATADO EM PO NESCAU CAIXA NPRO 3X3KG XR"/>
    <x v="9"/>
    <n v="3780"/>
    <s v="ACHOCOLATADO EM PO"/>
    <s v="1806.90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10"/>
    <m/>
    <n v="7891000168608"/>
    <s v="CALDA CHOCOLATE MAMGO NESTLE NPRO 5X3KG BR"/>
    <x v="9"/>
    <n v="1260"/>
    <s v="DOCES E GOIABADAS"/>
    <s v="1806.20.00"/>
    <s v="UN"/>
    <n v="5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11"/>
    <m/>
    <n v="7891000261699"/>
    <s v="CHOCOLATE BRA NESTLE MSE 8X500G NPRO BR"/>
    <x v="9"/>
    <n v="980"/>
    <s v="CHOCOLATES"/>
    <s v="1901.90.9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12"/>
    <m/>
    <n v="7891000010945"/>
    <s v="MOUSSE CHOCOLATE NESTLE NPRO 8X500G BR"/>
    <x v="9"/>
    <n v="1260"/>
    <s v="DOCES E GOIABADAS"/>
    <s v="1806.90.0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13"/>
    <m/>
    <n v="7891000104828"/>
    <s v="COBERTURA CHOCOLATE LEITE NESTLE NPRO 12X1KGBR"/>
    <x v="9"/>
    <n v="980"/>
    <s v="CHOCOLATES"/>
    <s v="1806.32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14"/>
    <m/>
    <n v="7891000104842"/>
    <s v="COBERTURA CHOCOLATE MAMGO NESTLE NPRO 12X1KGBR"/>
    <x v="9"/>
    <n v="980"/>
    <s v="CHOCOLATES"/>
    <s v="1806.32.1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15"/>
    <m/>
    <n v="7891000121702"/>
    <s v="CREME DE LEITE NESTLE UHT NPRO 12X1KG BR"/>
    <x v="9"/>
    <n v="1110"/>
    <s v="CREME DE LEITE"/>
    <s v="0401.50.21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16"/>
    <m/>
    <n v="7891000086551"/>
    <s v="CREME DE LEITE NESTLE LIGHT NPRO 12X1KG BR"/>
    <x v="9"/>
    <n v="1110"/>
    <s v="CREME DE LEITE"/>
    <s v="0401.50.21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17"/>
    <m/>
    <n v="7891000113219"/>
    <s v="ACHOCOLATADO EM PO NESTLE DOIS FRADES NPRO 6X1,3KG BR"/>
    <x v="9"/>
    <n v="3780"/>
    <s v="ACHOCOLATADO EM PO"/>
    <s v="1806.9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18"/>
    <m/>
    <n v="7891000027448"/>
    <s v="CHANTILLY NESTILLY UHT NPRO 12X1KG BR"/>
    <x v="9"/>
    <n v="2830"/>
    <s v="PREPARO PARA CHANTILY"/>
    <s v="0401.50.21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19"/>
    <m/>
    <n v="7891000062234"/>
    <s v="COBERTURA RECHEIO GANACHE NESTLE NPRO 6X2,330KG BR"/>
    <x v="9"/>
    <n v="980"/>
    <s v="CHOCOLATES"/>
    <s v="1806.2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20"/>
    <m/>
    <n v="7891000261651"/>
    <s v="RECHEIO TORTA NESTLE 6X600G NPRO BR"/>
    <x v="9"/>
    <n v="1260"/>
    <s v="DOCES E GOIABADAS"/>
    <s v="2106.90.29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21"/>
    <m/>
    <n v="7891000276402"/>
    <s v="ACHOCOLATADO PO PRESTIGIO 6X1010G NPROBR"/>
    <x v="9"/>
    <n v="3780"/>
    <s v="ACHOCOLATADO EM PO"/>
    <s v="1806.9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22"/>
    <m/>
    <n v="7891000324905"/>
    <s v="ACHOCOLATADO PO SENSACAO SAC NPRO 6X1,01KG BR"/>
    <x v="9"/>
    <n v="3780"/>
    <s v="ACHOCOLATADO EM PO"/>
    <s v="1806.9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23"/>
    <m/>
    <n v="7891000107331"/>
    <s v="CREME DE LEITE NESTLE LATA NPRO 48X300G BR"/>
    <x v="9"/>
    <n v="1110"/>
    <s v="CREME DE LEITE"/>
    <s v="0401.50.29"/>
    <s v="UN"/>
    <n v="4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24"/>
    <m/>
    <n v="7891000261637"/>
    <s v="BROWNIE NESTLE CHOC 6X800G NPRO BR"/>
    <x v="9"/>
    <n v="980"/>
    <s v="CHOCOLATES"/>
    <s v="1901.2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25"/>
    <m/>
    <n v="7891000105368"/>
    <s v="NESCAFE VENDING NPRO 6X500G BR"/>
    <x v="9"/>
    <n v="610"/>
    <s v="CAFE"/>
    <s v="2101.11.1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26"/>
    <m/>
    <n v="7891000083567"/>
    <s v="ACHOCOLATADO EM PO ALPINO COM LEITE NPRO 6X1,3KG BR"/>
    <x v="9"/>
    <n v="3780"/>
    <s v="ACHOCOLATADO EM PO"/>
    <s v="1806.9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27"/>
    <m/>
    <n v="7891000105177"/>
    <s v="NESCAFE ALEGRIA CAFE NPRO 6X500G BR"/>
    <x v="9"/>
    <n v="610"/>
    <s v="CAFE"/>
    <s v="2101.11.1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28"/>
    <m/>
    <n v="7891000100646"/>
    <s v="NESCAFE CAPPUCCINO CLASSIC CANL NPRO 6X1,3KG BR"/>
    <x v="9"/>
    <n v="610"/>
    <s v="CAFE"/>
    <s v="2101.11.9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29"/>
    <m/>
    <n v="7891000017562"/>
    <s v="NESCAFE CAPPUCCINO LATTE 6X1300G XI"/>
    <x v="9"/>
    <n v="610"/>
    <s v="CAFE"/>
    <s v="2101.12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30"/>
    <m/>
    <n v="7613036720366"/>
    <s v="COPO PAPEL NESCAFE  NPRO 1000X7G BR"/>
    <x v="17"/>
    <n v="3640"/>
    <s v="EMBALAGENS"/>
    <s v="4823.69.00"/>
    <s v="UN"/>
    <n v="100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31"/>
    <m/>
    <n v="7613036723855"/>
    <s v="TAMPA COPO PAPEL NESCAFE NPRO 2000X3G BR"/>
    <x v="17"/>
    <n v="3640"/>
    <s v="EMBALAGENS"/>
    <s v="3923.50.00"/>
    <s v="UN"/>
    <n v="200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32"/>
    <m/>
    <n v="7891000082430"/>
    <s v="ACHOCOLATADO EM PO NESCAU COM LEITE NPRO 6X1,3KG BR"/>
    <x v="9"/>
    <n v="3780"/>
    <s v="ACHOCOLATADO EM PO"/>
    <s v="1806.9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33"/>
    <m/>
    <n v="7891000090664"/>
    <s v="LEITE EM PO MILANO DESNATADO NPRO 24X300G BR"/>
    <x v="9"/>
    <n v="1760"/>
    <s v="LEITE EM PO"/>
    <s v="0402.21.20"/>
    <s v="UN"/>
    <n v="24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34"/>
    <m/>
    <n v="7891000095911"/>
    <s v="ACHOCOLATADO EM PO NESTLE MILANO C/LEI NPRO 6X1,3KG BR"/>
    <x v="9"/>
    <n v="3780"/>
    <s v="ACHOCOLATADO EM PO"/>
    <s v="1806.90.0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35"/>
    <m/>
    <n v="7613038704654"/>
    <s v="SACHE SOLUVEL STARBUCKS CARAMEL LATTE 10 (4X21.5G) QR"/>
    <x v="9"/>
    <n v="470"/>
    <s v="BEBIDA LACTEA"/>
    <s v="2101.12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36"/>
    <m/>
    <n v="7613038919225"/>
    <s v="SACHE SOLUVEL STARBUCKS DARK ROAST LATA 6X90G XW"/>
    <x v="9"/>
    <n v="470"/>
    <s v="BEBIDA LACTEA"/>
    <s v="2101.11.1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37"/>
    <m/>
    <n v="7613038414621"/>
    <s v="SACHE SOLUVEL STARBUCKS DARK ROAST STICKS 8 (10X2.3G) XI"/>
    <x v="9"/>
    <n v="470"/>
    <s v="BEBIDA LACTEA"/>
    <s v="2101.11.1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38"/>
    <m/>
    <n v="7613038916460"/>
    <s v="SACHE SOLUVEL STARBUCKS MEDIUM ROAST LATA 6X90G XW"/>
    <x v="9"/>
    <n v="470"/>
    <s v="BEBIDA LACTEA"/>
    <s v="2101.11.10"/>
    <s v="UN"/>
    <n v="6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39"/>
    <m/>
    <n v="7613038413662"/>
    <s v="SACHE SOLUVEL STARBUCKS MEDIUM ROAST STK 8 (10X2,3G) XI"/>
    <x v="9"/>
    <n v="470"/>
    <s v="BEBIDA LACTEA"/>
    <s v="2101.11.10"/>
    <s v="UN"/>
    <n v="8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40"/>
    <m/>
    <n v="7613038704845"/>
    <s v="SACHE SOLUVEL STARBUCKS MOCHA 10 (4X22G) QR"/>
    <x v="9"/>
    <n v="470"/>
    <s v="BEBIDA LACTEA"/>
    <s v="1806.90.00"/>
    <s v="UN"/>
    <n v="10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41"/>
    <m/>
    <n v="7613036940771"/>
    <s v="CAPSULA STARBUCKS DARK ESPRS RST CAPS 12 CAP 3X66G XQ"/>
    <x v="9"/>
    <n v="670"/>
    <s v="CAPSULA DE BEBID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42"/>
    <m/>
    <n v="7613036941358"/>
    <s v="CAPSULA STARBUCKS MEDIUM HSBLD CAPS 12 CAP 3X102G XQ"/>
    <x v="9"/>
    <n v="670"/>
    <s v="CAPSULA DE BEBID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43"/>
    <m/>
    <n v="7613036943321"/>
    <s v="CAPSULA STARBUCKS BLONDE BLNDE ESPRS RST CAPS 12 CAP 3X66G XQ"/>
    <x v="9"/>
    <n v="670"/>
    <s v="CAPSULA DE BEBID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44"/>
    <m/>
    <n v="7613036943376"/>
    <s v="CAPSULA STARBUCKS WHT CAPPUCCINO CAP 12 CAPS 3X120G XQQ"/>
    <x v="9"/>
    <n v="670"/>
    <s v="CAPSULA DE BEBID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45"/>
    <m/>
    <n v="7613036942720"/>
    <s v="CAPSULA STARBUCKS WHT CRMLMAC CAPS 12 CAPS 3X127.8G XQ"/>
    <x v="9"/>
    <n v="670"/>
    <s v="CAPSULA DE BEBID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46"/>
    <m/>
    <n v="7613036941419"/>
    <s v="CAPSULA STARBUCKS WHT LTMAC CAPS 12 CAPS 3X129G XQ"/>
    <x v="9"/>
    <n v="670"/>
    <s v="CAPSULA DE BEBIDA"/>
    <s v="0901.21.00"/>
    <s v="UN"/>
    <n v="3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47"/>
    <m/>
    <n v="7613036961004"/>
    <s v="CAPSULA STARBUCKS BLNDE ESPRS RST SRP PCC 12X53G B1"/>
    <x v="9"/>
    <n v="670"/>
    <s v="CAPSULA DE BEBID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48"/>
    <m/>
    <n v="7613036958943"/>
    <s v="CAPSULA STARBUCKS CAFFE VERONA SRP PCC 12X55G B1"/>
    <x v="9"/>
    <n v="670"/>
    <s v="CAPSULA DE BEBID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49"/>
    <m/>
    <n v="7613036961028"/>
    <s v="CAPSULA STARBUCKS ESPRS RST SRP PCC 12X57G B1"/>
    <x v="9"/>
    <n v="670"/>
    <s v="CAPSULA DE BEBID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50"/>
    <m/>
    <n v="7613037870701"/>
    <s v="CAPSULA STARBUCKS HLY BLD SRP PCC 12X57G B1"/>
    <x v="9"/>
    <n v="670"/>
    <s v="CAPSULA DE BEBID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51"/>
    <m/>
    <n v="7613036957069"/>
    <s v="CAPSULA STARBUCKS HSBLD SRP PCC 12X57G B1"/>
    <x v="9"/>
    <n v="670"/>
    <s v="CAPSULA DE BEBID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52"/>
    <m/>
    <n v="7613036961745"/>
    <s v="CAPSULA STARBUCKS PIKE PLACE RST SRP PCC 12X53G B1"/>
    <x v="9"/>
    <n v="670"/>
    <s v="CAPSULA DE BEBID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53"/>
    <m/>
    <n v="7613036961448"/>
    <s v="CAPSULA STARBUCKS SO COLOMBIA SRP PCC 12X57G B1"/>
    <x v="9"/>
    <n v="670"/>
    <s v="CAPSULA DE BEBID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54"/>
    <m/>
    <n v="762111364418"/>
    <s v="STARBUCKS DARK CAFFE VERONA R&amp;G 12X250G UY"/>
    <x v="9"/>
    <n v="470"/>
    <s v="BEBIDA LACTE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55"/>
    <m/>
    <n v="762111364357"/>
    <s v="STARBUCKS MEDIUM COLOMBIA R&amp;G 12X250G UY"/>
    <x v="9"/>
    <n v="470"/>
    <s v="BEBIDA LACTE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n v="223356"/>
    <m/>
    <n v="762111364388"/>
    <s v="STARBUCKS MEDIUM PIKE PLACE RST R&amp;G 12X250G UY"/>
    <x v="9"/>
    <n v="470"/>
    <s v="BEBIDA LACTEA"/>
    <s v="0901.21.00"/>
    <s v="UN"/>
    <n v="12"/>
    <n v="0"/>
    <s v="PRODUTO"/>
    <m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FONTE ÚNICA"/>
    <n v="1"/>
    <s v="NESTLE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67"/>
    <n v="800"/>
    <n v="7898598183037"/>
    <s v="CASTANHA DO PARA SEM CASCA QUEBRADA PT 150G NAC"/>
    <x v="15"/>
    <n v="770"/>
    <s v="CASTANHA"/>
    <s v="0801.22.00"/>
    <s v="UN"/>
    <n v="12"/>
    <n v="0"/>
    <s v="PRODUTO"/>
    <s v="04.052.176/0004-90"/>
    <n v="10"/>
    <n v="2.625"/>
    <m/>
    <m/>
    <m/>
    <m/>
    <n v="7.375"/>
    <n v="0.0102"/>
    <n v="0.0048"/>
    <n v="0.17"/>
    <n v="0.0165"/>
    <n v="0.076"/>
    <n v="0.2775"/>
    <n v="12"/>
    <n v="225.47770700636949"/>
    <n v="5.2141719745223"/>
    <n v="13.57563694267516"/>
    <n v="7.375"/>
    <n v="6.20063694267516"/>
    <n v="74.40764331210197"/>
    <n v="13.2"/>
    <n v="0.33"/>
    <n v="18.78980891719746"/>
    <n v="0.33"/>
    <n v="18.78980891719746"/>
    <n v="1.2"/>
    <n v="15.84"/>
    <n v="0"/>
    <n v="0.42347037251496"/>
    <s v="DENTRO DA META"/>
    <x v="1"/>
    <n v="5.58980891719746"/>
    <n v="1.2"/>
    <n v="120"/>
    <n v="88.5"/>
    <n v="225.4777070063694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422"/>
    <n v="4547"/>
    <n v="810508000514"/>
    <s v="ESCOVA REACH COMFORT CLEAN MEDIA 40"/>
    <x v="5"/>
    <n v="1620"/>
    <s v="HIGIENE ADULTA"/>
    <s v="9603.21.00"/>
    <s v="UN"/>
    <n v="12"/>
    <n v="4"/>
    <s v="PRODUTO"/>
    <s v="57.014.433/0001-13"/>
    <n v="10.39"/>
    <n v="2.727375"/>
    <m/>
    <m/>
    <m/>
    <m/>
    <n v="7.662625"/>
    <n v="0.0102"/>
    <n v="0.0048"/>
    <n v="0.17"/>
    <n v="0.0165"/>
    <n v="0.076"/>
    <n v="0.2775"/>
    <n v="12"/>
    <n v="234.27133757961789"/>
    <n v="5.41752468152866"/>
    <n v="14.10508678343949"/>
    <n v="7.662625"/>
    <n v="6.44246178343949"/>
    <n v="77.30954140127392"/>
    <n v="5.385"/>
    <n v="0.33"/>
    <n v="19.52261146496816"/>
    <n v="0.33"/>
    <n v="19.52261146496816"/>
    <n v="1.2"/>
    <n v="6.462"/>
    <n v="0"/>
    <n v="2.62536888857347"/>
    <s v="DENTRO DA META"/>
    <x v="1"/>
    <n v="14.13761146496816"/>
    <n v="1.2"/>
    <n v="124.68000000000001"/>
    <n v="91.95150000000001"/>
    <n v="234.27133757961789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66"/>
    <n v="3560"/>
    <n v="7891010694593"/>
    <s v="S.LIVRE NOTURNO COBERTURA SECA C/8"/>
    <x v="5"/>
    <n v="1150"/>
    <s v="CUIDADO INTIMO"/>
    <s v="9619.0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417"/>
    <n v="35482"/>
    <n v="7891010504106"/>
    <s v="ESCOVA J&amp;J PROFESSIONAL MACIA LV3PG2"/>
    <x v="5"/>
    <n v="1620"/>
    <s v="HIGIENE ADULTA"/>
    <s v="9603.21.00"/>
    <s v="UN"/>
    <n v="12"/>
    <n v="4"/>
    <s v="PRODUTO"/>
    <s v="57.014.433/0001-13"/>
    <n v="16.94"/>
    <n v="4.44675"/>
    <m/>
    <m/>
    <m/>
    <m/>
    <n v="12.49325"/>
    <n v="0.0102"/>
    <n v="0.0048"/>
    <n v="0.17"/>
    <n v="0.0165"/>
    <n v="0.076"/>
    <n v="0.2775"/>
    <n v="12"/>
    <n v="381.95923566878992"/>
    <n v="8.83280732484077"/>
    <n v="22.99712898089172"/>
    <n v="12.49325"/>
    <n v="10.50387898089172"/>
    <n v="126.04654777070068"/>
    <n v="11.015"/>
    <n v="0.33"/>
    <n v="31.82993630573249"/>
    <n v="0.33"/>
    <n v="31.82993630573249"/>
    <n v="1.2"/>
    <n v="13.218"/>
    <n v="0"/>
    <n v="1.88969008676645"/>
    <s v="DENTRO DA META"/>
    <x v="1"/>
    <n v="20.81493630573249"/>
    <n v="1.2"/>
    <n v="203.28000000000003"/>
    <n v="149.91899999999998"/>
    <n v="381.95923566878992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65"/>
    <n v="28805"/>
    <n v="7891010503031"/>
    <s v="S.LIVRE ADAPT SUAVE SEM ABAS C/8"/>
    <x v="5"/>
    <n v="1150"/>
    <s v="CUIDADO INTIMO"/>
    <s v="9619.00.00"/>
    <s v="UN"/>
    <n v="48"/>
    <n v="4"/>
    <s v="PRODUTO"/>
    <s v="57.014.433/0001-13"/>
    <n v="3.49"/>
    <n v="0.916125"/>
    <m/>
    <m/>
    <m/>
    <m/>
    <n v="2.573875"/>
    <n v="0.0102"/>
    <n v="0.0048"/>
    <n v="0.17"/>
    <n v="0.0165"/>
    <n v="0.076"/>
    <n v="0.2775"/>
    <n v="48"/>
    <n v="314.76687898089182"/>
    <n v="1.81974601910828"/>
    <n v="4.73789729299363"/>
    <n v="2.573875"/>
    <n v="2.16402229299363"/>
    <n v="103.8730700636943"/>
    <n v="7.2"/>
    <n v="0.33"/>
    <n v="6.55764331210191"/>
    <n v="0.33"/>
    <n v="6.55764331210191"/>
    <n v="1.2"/>
    <n v="8.64"/>
    <n v="0"/>
    <n v="-0.08921620665251"/>
    <s v="DENTRO DA META"/>
    <x v="0"/>
    <n v="-0.64235668789809"/>
    <n v="1.2"/>
    <n v="167.52000000000001"/>
    <n v="123.54600000000001"/>
    <n v="314.76687898089182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67"/>
    <n v="3563"/>
    <n v="7891010035631"/>
    <s v="S.LIVRE NOTURNO COBERTURA SUAVE C/8"/>
    <x v="5"/>
    <n v="1150"/>
    <s v="CUIDADO INTIMO"/>
    <s v="9619.00.00"/>
    <s v="UN"/>
    <n v="24"/>
    <n v="4"/>
    <s v="PRODUTO"/>
    <s v="57.014.433/0001-13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71"/>
    <n v="36368"/>
    <n v="7891010886547"/>
    <s v="O.B MEDIO ORIGINAL LV 10 PG 8"/>
    <x v="5"/>
    <n v="1150"/>
    <s v="CUIDADO INTIMO"/>
    <s v="9619.00.00"/>
    <s v="UN"/>
    <n v="40"/>
    <n v="4"/>
    <s v="PRODUTO"/>
    <s v="57.014.433/0001-13"/>
    <n v="7.69"/>
    <n v="2.018625"/>
    <m/>
    <m/>
    <m/>
    <m/>
    <n v="5.671375"/>
    <n v="0.0102"/>
    <n v="0.0048"/>
    <n v="0.17"/>
    <n v="0.0165"/>
    <n v="0.076"/>
    <n v="0.2775"/>
    <n v="40"/>
    <n v="577.97452229299381"/>
    <n v="4.00969824840764"/>
    <n v="10.4396648089172"/>
    <n v="5.671375"/>
    <n v="4.7682898089172"/>
    <n v="190.731592356688"/>
    <n v="5.65"/>
    <n v="0.33"/>
    <n v="14.44936305732485"/>
    <n v="0.33"/>
    <n v="14.44936305732485"/>
    <n v="1.2"/>
    <n v="6.78"/>
    <n v="0"/>
    <n v="1.55740939067696"/>
    <s v="DENTRO DA META"/>
    <x v="1"/>
    <n v="8.79936305732484"/>
    <n v="1.2"/>
    <n v="307.60000000000002"/>
    <n v="226.85500000000002"/>
    <n v="577.9745222929938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339"/>
    <n v="325"/>
    <n v="7898205074345"/>
    <s v="AMEIXA SECA COM CAROCO 110/132 PT 200G ID"/>
    <x v="11"/>
    <n v="1510"/>
    <s v="FRUTAS SECAS"/>
    <s v="0813.20.10"/>
    <s v="UN"/>
    <n v="12"/>
    <n v="1"/>
    <s v="PRODUTO"/>
    <s v="04.052.176/0004-90"/>
    <n v="9.9"/>
    <n v="2.59875"/>
    <m/>
    <m/>
    <m/>
    <m/>
    <n v="7.30125"/>
    <n v="0.0102"/>
    <n v="0.0048"/>
    <n v="0.17"/>
    <n v="0.0165"/>
    <n v="0.076"/>
    <n v="0.2775"/>
    <n v="12"/>
    <n v="223.22292993630577"/>
    <n v="5.16203025477707"/>
    <n v="13.43988057324841"/>
    <n v="7.30125"/>
    <n v="6.13863057324841"/>
    <n v="73.66356687898092"/>
    <n v="12.79"/>
    <n v="0.33"/>
    <n v="18.60191082802548"/>
    <n v="0.33"/>
    <n v="18.60191082802548"/>
    <n v="1.2"/>
    <n v="15.348"/>
    <n v="0"/>
    <n v="0.45441054167517"/>
    <s v="DENTRO DA META"/>
    <x v="1"/>
    <n v="5.81191082802548"/>
    <n v="1.2"/>
    <n v="118.80000000000001"/>
    <n v="87.61499999999999"/>
    <n v="223.2229299363057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340"/>
    <n v="343"/>
    <n v="7898205076219"/>
    <s v="AMEIXA SECA SEM CAROCO 110/132 PT 150G ID"/>
    <x v="11"/>
    <n v="1510"/>
    <s v="FRUTAS SECAS"/>
    <s v="0813.20.20"/>
    <s v="UN"/>
    <n v="12"/>
    <n v="1"/>
    <s v="PRODUTO"/>
    <s v="04.052.176/0004-90"/>
    <n v="8.5"/>
    <n v="2.23125"/>
    <m/>
    <m/>
    <m/>
    <m/>
    <n v="6.26875"/>
    <n v="0.0102"/>
    <n v="0.0048"/>
    <n v="0.17"/>
    <n v="0.0165"/>
    <n v="0.076"/>
    <n v="0.2775"/>
    <n v="12"/>
    <n v="191.65605095541406"/>
    <n v="4.43204617834395"/>
    <n v="11.53929140127389"/>
    <n v="6.26875"/>
    <n v="5.27054140127389"/>
    <n v="63.24649681528665"/>
    <n v="15"/>
    <n v="0.33"/>
    <n v="15.97133757961784"/>
    <n v="0.33"/>
    <n v="15.97133757961784"/>
    <n v="1.2"/>
    <n v="18"/>
    <n v="0"/>
    <n v="0.06475583864119"/>
    <s v="DENTRO DA META"/>
    <x v="0"/>
    <n v="0.97133757961784"/>
    <n v="1.2"/>
    <n v="102"/>
    <n v="75.22499999999999"/>
    <n v="191.6560509554140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88"/>
    <n v="1816"/>
    <n v="7908080030111"/>
    <s v="AP. DEPILAR NECESSER DESC. ALOE VERA 3LAM MÓVEL C/"/>
    <x v="5"/>
    <n v="1180"/>
    <s v="DEPILAÇAO"/>
    <s v="8212.10.20"/>
    <s v="UN"/>
    <n v="48"/>
    <n v="4"/>
    <s v="PRODUTO"/>
    <s v="57.014.433/0001-13"/>
    <n v="8.59"/>
    <n v="2.254875"/>
    <m/>
    <m/>
    <m/>
    <m/>
    <n v="6.335125"/>
    <n v="0.0102"/>
    <n v="0.0048"/>
    <n v="0.17"/>
    <n v="0.0165"/>
    <n v="0.076"/>
    <n v="0.2775"/>
    <n v="48"/>
    <n v="774.74140127388546"/>
    <n v="4.47897372611465"/>
    <n v="11.66147213375796"/>
    <n v="6.335125"/>
    <n v="5.32634713375796"/>
    <n v="255.66466242038223"/>
    <n v="8.13"/>
    <n v="0.33"/>
    <n v="16.14044585987261"/>
    <n v="0.33"/>
    <n v="16.14044585987261"/>
    <n v="1.2"/>
    <n v="9.756"/>
    <n v="0"/>
    <n v="0.98529469371127"/>
    <s v="DENTRO DA META"/>
    <x v="1"/>
    <n v="8.01044585987261"/>
    <n v="1.2"/>
    <n v="412.31999999999999"/>
    <n v="304.08600000000001"/>
    <n v="774.74140127388546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96"/>
    <n v="1103"/>
    <n v="7891010601188"/>
    <s v="COND J&amp;J BABY GOTAS DE BRILHO 200ML"/>
    <x v="7"/>
    <n v="3770"/>
    <s v="HIGIENE INFANTIL"/>
    <s v="3305.90.00"/>
    <s v="UN"/>
    <n v="12"/>
    <n v="4"/>
    <s v="PRODUTO"/>
    <s v="57.014.433/0001-13"/>
    <n v="12.59"/>
    <n v="3.304875"/>
    <m/>
    <m/>
    <m/>
    <m/>
    <n v="9.285125"/>
    <n v="0.0102"/>
    <n v="0.0048"/>
    <n v="0.17"/>
    <n v="0.0165"/>
    <n v="0.076"/>
    <n v="0.2775"/>
    <n v="12"/>
    <n v="283.8764331210192"/>
    <n v="6.56464251592357"/>
    <n v="17.09172691082803"/>
    <n v="9.285125"/>
    <n v="7.80660191082803"/>
    <n v="93.67922292993634"/>
    <n v="11.97"/>
    <n v="0.33"/>
    <n v="23.6563694267516"/>
    <n v="0.33"/>
    <n v="23.6563694267516"/>
    <n v="1.2"/>
    <n v="14.364"/>
    <n v="0"/>
    <n v="0.97630488109871"/>
    <s v="DENTRO DA META"/>
    <x v="1"/>
    <n v="11.6863694267516"/>
    <n v="1.2"/>
    <n v="151.07999999999998"/>
    <n v="111.42150000000001"/>
    <n v="283.8764331210192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41"/>
    <n v="8173"/>
    <n v="7891000254608"/>
    <s v="IOGURTE NESTON POLPA 2 SAB 540G"/>
    <x v="2"/>
    <n v="1640"/>
    <s v="IOGURTES"/>
    <s v="0403.10.00"/>
    <s v="UN"/>
    <n v="1"/>
    <n v="0"/>
    <s v="PRODUTO"/>
    <s v="27.152.731/0001-09"/>
    <n v="5.87"/>
    <n v="1.540875"/>
    <m/>
    <m/>
    <m/>
    <m/>
    <n v="4.329125"/>
    <n v="0.0102"/>
    <n v="0.0048"/>
    <n v="0.17"/>
    <n v="0.0165"/>
    <n v="0.076"/>
    <n v="0.2775"/>
    <n v="1"/>
    <n v="11.02961783439491"/>
    <n v="3.06071894904459"/>
    <n v="7.96889888535032"/>
    <n v="4.329125"/>
    <n v="3.63977388535032"/>
    <n v="3.63977388535032"/>
    <n v="6.07"/>
    <n v="0.33"/>
    <n v="11.02961783439491"/>
    <n v="0.33"/>
    <n v="11.02961783439491"/>
    <n v="1.2"/>
    <n v="7.284"/>
    <n v="0"/>
    <n v="0.81707048342585"/>
    <s v="DENTRO DA META"/>
    <x v="1"/>
    <n v="4.95961783439491"/>
    <n v="1.2"/>
    <n v="5.87"/>
    <n v="4.329125"/>
    <n v="11.02961783439491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70"/>
    <n v="51884"/>
    <n v="7891010518844"/>
    <s v="S.LIVRE NOTURNO SUAVE LV 32 PG MENOS"/>
    <x v="5"/>
    <n v="1150"/>
    <s v="CUIDADO INTIMO"/>
    <s v="9619.00.00"/>
    <s v="UN"/>
    <n v="12"/>
    <n v="4"/>
    <s v="PRODUTO"/>
    <s v="57.014.433/0001-13"/>
    <n v="21.99"/>
    <n v="5.772375"/>
    <m/>
    <m/>
    <m/>
    <m/>
    <n v="16.217625"/>
    <n v="0.0102"/>
    <n v="0.0048"/>
    <n v="0.17"/>
    <n v="0.0165"/>
    <n v="0.076"/>
    <n v="0.2775"/>
    <n v="12"/>
    <n v="495.82547770700643"/>
    <n v="11.46596417197452"/>
    <n v="29.85282563694268"/>
    <n v="16.217625"/>
    <n v="13.63520063694268"/>
    <n v="163.62240764331213"/>
    <n v="22.9"/>
    <n v="0.33"/>
    <n v="41.3187898089172"/>
    <n v="0.33"/>
    <n v="41.3187898089172"/>
    <n v="1.2"/>
    <n v="27.48"/>
    <n v="0"/>
    <n v="0.8043139654549"/>
    <s v="DENTRO DA META"/>
    <x v="1"/>
    <n v="18.4187898089172"/>
    <n v="1.2"/>
    <n v="263.88"/>
    <n v="194.61149999999998"/>
    <n v="495.82547770700643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68"/>
    <n v="69751"/>
    <n v="7891010697518"/>
    <s v="S.LIVRE NOTURNO SECA LV 32 PG MENOS"/>
    <x v="5"/>
    <n v="1150"/>
    <s v="CUIDADO INTIMO"/>
    <s v="9619.00.00"/>
    <s v="UN"/>
    <n v="12"/>
    <n v="4"/>
    <s v="PRODUTO"/>
    <s v="57.014.433/0001-13"/>
    <n v="21.99"/>
    <n v="5.772375"/>
    <m/>
    <m/>
    <m/>
    <m/>
    <n v="16.217625"/>
    <n v="0.0102"/>
    <n v="0.0048"/>
    <n v="0.17"/>
    <n v="0.0165"/>
    <n v="0.076"/>
    <n v="0.2775"/>
    <n v="12"/>
    <n v="495.82547770700643"/>
    <n v="11.46596417197452"/>
    <n v="29.85282563694268"/>
    <n v="16.217625"/>
    <n v="13.63520063694268"/>
    <n v="163.62240764331213"/>
    <n v="24.165"/>
    <n v="0.33"/>
    <n v="41.3187898089172"/>
    <n v="0.33"/>
    <n v="41.3187898089172"/>
    <n v="1.2"/>
    <n v="28.998"/>
    <n v="0"/>
    <n v="0.70986094802058"/>
    <s v="DENTRO DA META"/>
    <x v="1"/>
    <n v="17.1537898089172"/>
    <n v="1.2"/>
    <n v="263.88"/>
    <n v="194.61149999999998"/>
    <n v="495.82547770700643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67"/>
    <n v="10661"/>
    <n v="7896007200887"/>
    <s v="PRESERVATIVO SKYN C/6"/>
    <x v="5"/>
    <n v="1150"/>
    <s v="CUIDADO INTIMO"/>
    <s v="4014.10.00"/>
    <s v="UN"/>
    <n v="24"/>
    <n v="4"/>
    <s v="PRODUTO"/>
    <s v="57.014.433/0001-13"/>
    <n v="13.99"/>
    <n v="3.672375"/>
    <m/>
    <m/>
    <m/>
    <m/>
    <n v="10.317625"/>
    <n v="0.0102"/>
    <n v="0.0048"/>
    <n v="0.17"/>
    <n v="0.0165"/>
    <n v="0.076"/>
    <n v="0.2775"/>
    <n v="24"/>
    <n v="630.88662420382184"/>
    <n v="7.29462659235669"/>
    <n v="18.99231608280255"/>
    <n v="10.317625"/>
    <n v="8.67469108280255"/>
    <n v="208.19258598726128"/>
    <n v="15.375"/>
    <n v="0.33"/>
    <n v="26.28694267515924"/>
    <n v="0.33"/>
    <n v="26.28694267515924"/>
    <n v="1.2"/>
    <n v="18.45"/>
    <n v="0"/>
    <n v="0.70971984879084"/>
    <s v="DENTRO DA META"/>
    <x v="1"/>
    <n v="10.91194267515924"/>
    <n v="1.2"/>
    <n v="335.75999999999999"/>
    <n v="247.62299999999999"/>
    <n v="630.8866242038218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75"/>
    <n v="1029"/>
    <n v="7896331100051"/>
    <s v="MANTEIGA AVIACAO LATA 200GR"/>
    <x v="2"/>
    <n v="2180"/>
    <s v="MANTEIGA"/>
    <s v="0405.10.00"/>
    <s v="UN"/>
    <n v="2"/>
    <n v="0"/>
    <s v="PRODUTO"/>
    <s v="27.152.731/0001-09"/>
    <n v="13.39"/>
    <n v="3.514875"/>
    <m/>
    <m/>
    <m/>
    <m/>
    <n v="9.875125"/>
    <n v="0.0102"/>
    <n v="0.0048"/>
    <n v="0.17"/>
    <n v="0.0165"/>
    <n v="0.076"/>
    <n v="0.2775"/>
    <n v="2"/>
    <n v="50.3191082802548"/>
    <n v="6.98177627388535"/>
    <n v="18.17777786624205"/>
    <n v="9.875125"/>
    <n v="8.30265286624205"/>
    <n v="16.60530573248409"/>
    <n v="15.66"/>
    <n v="0.33"/>
    <n v="25.1595541401274"/>
    <n v="0.33"/>
    <n v="25.1595541401274"/>
    <n v="1.2"/>
    <n v="18.792"/>
    <n v="0"/>
    <n v="0.60661265262627"/>
    <s v="DENTRO DA META"/>
    <x v="1"/>
    <n v="9.4995541401274"/>
    <n v="1.2"/>
    <n v="26.78"/>
    <n v="19.75025"/>
    <n v="50.319108280254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05"/>
    <n v="3597"/>
    <n v="7891010035976"/>
    <s v="SABONETE BABY J&amp;J GLICERINADO 80GR"/>
    <x v="7"/>
    <n v="3770"/>
    <s v="HIGIENE INFANTIL"/>
    <s v="3401.11.90"/>
    <s v="UN"/>
    <n v="72"/>
    <n v="4"/>
    <s v="PRODUTO"/>
    <s v="57.014.433/0001-13"/>
    <n v="2.99"/>
    <n v="0.784875"/>
    <m/>
    <m/>
    <m/>
    <m/>
    <n v="2.205125"/>
    <n v="0.0102"/>
    <n v="0.0048"/>
    <n v="0.17"/>
    <n v="0.0165"/>
    <n v="0.076"/>
    <n v="0.2775"/>
    <n v="72"/>
    <n v="404.5070063694269"/>
    <n v="1.55903742038217"/>
    <n v="4.05911544585987"/>
    <n v="2.205125"/>
    <n v="1.85399044585987"/>
    <n v="133.4873121019109"/>
    <n v="3.34"/>
    <n v="0.33"/>
    <n v="5.61815286624204"/>
    <n v="0.33"/>
    <n v="5.61815286624204"/>
    <n v="1.2"/>
    <n v="4.008"/>
    <n v="0"/>
    <n v="0.68208169647965"/>
    <s v="DENTRO DA META"/>
    <x v="1"/>
    <n v="2.27815286624204"/>
    <n v="1.2"/>
    <n v="215.28000000000003"/>
    <n v="158.76900000000001"/>
    <n v="404.5070063694269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34"/>
    <n v="58961"/>
    <n v="7891010589615"/>
    <s v="LENCOS UMEDECIDOS J* EXTRA CUIDADO C/96"/>
    <x v="7"/>
    <n v="3770"/>
    <s v="HIGIENE INFANTIL"/>
    <s v="3401.11.90"/>
    <s v="UN"/>
    <n v="12"/>
    <n v="4"/>
    <s v="PRODUTO"/>
    <s v="57.014.433/0001-13"/>
    <n v="20.79"/>
    <n v="5.457375"/>
    <m/>
    <m/>
    <m/>
    <m/>
    <n v="15.332625"/>
    <n v="0.0102"/>
    <n v="0.0048"/>
    <n v="0.17"/>
    <n v="0.0165"/>
    <n v="0.076"/>
    <n v="0.2775"/>
    <n v="12"/>
    <n v="468.76815286624219"/>
    <n v="10.84026353503185"/>
    <n v="28.22374920382166"/>
    <n v="15.332625"/>
    <n v="12.89112420382166"/>
    <n v="154.69349044585994"/>
    <n v="23.23"/>
    <n v="0.33"/>
    <n v="39.06401273885351"/>
    <n v="0.33"/>
    <n v="39.06401273885351"/>
    <n v="1.2"/>
    <n v="27.87599999999999"/>
    <n v="0"/>
    <n v="0.68161914502168"/>
    <s v="DENTRO DA META"/>
    <x v="1"/>
    <n v="15.83401273885352"/>
    <n v="1.2"/>
    <n v="249.47999999999999"/>
    <n v="183.9915"/>
    <n v="468.76815286624219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410"/>
    <n v="10346"/>
    <n v="7891010504779"/>
    <s v="BAND-AID TRANSPARENTE C/10"/>
    <x v="5"/>
    <n v="1620"/>
    <s v="HIGIENE ADULTA"/>
    <s v="3005.10.90"/>
    <s v="UN"/>
    <n v="144"/>
    <n v="4"/>
    <s v="PRODUTO"/>
    <s v="57.014.433/0001-13"/>
    <n v="4.69"/>
    <n v="1.231125"/>
    <m/>
    <m/>
    <m/>
    <m/>
    <n v="3.458875"/>
    <n v="0.0102"/>
    <n v="0.0048"/>
    <n v="0.17"/>
    <n v="0.0165"/>
    <n v="0.076"/>
    <n v="0.2775"/>
    <n v="144"/>
    <n v="1268.9885350318475"/>
    <n v="2.44544665605096"/>
    <n v="6.36697372611465"/>
    <n v="3.458875"/>
    <n v="2.90809872611465"/>
    <n v="418.76621656050975"/>
    <n v="5.56"/>
    <n v="0.33"/>
    <n v="8.81242038216561"/>
    <n v="0.33"/>
    <n v="8.81242038216561"/>
    <n v="1.2"/>
    <n v="6.672"/>
    <n v="0"/>
    <n v="0.5849676946341"/>
    <s v="DENTRO DA META"/>
    <x v="1"/>
    <n v="3.25242038216561"/>
    <n v="1.2"/>
    <n v="675.36000000000001"/>
    <n v="498.07799999999997"/>
    <n v="1268.9885350318475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218"/>
    <n v="14"/>
    <n v="7896077600129"/>
    <s v="QUEIJO MINAS PADRÃO CRIOULO MEIA LUA 500G"/>
    <x v="2"/>
    <n v="2930"/>
    <s v="QUEIJO MINAS PADRAO"/>
    <s v="0406.90.20"/>
    <s v="KG"/>
    <n v="9"/>
    <n v="4"/>
    <s v="PRODUTO"/>
    <s v="78.900.511/0007-42"/>
    <n v="36.43757159221077"/>
    <n v="9.56486254295533"/>
    <m/>
    <m/>
    <m/>
    <m/>
    <n v="26.87270904925544"/>
    <n v="0.0102"/>
    <n v="0.0048"/>
    <n v="0.17"/>
    <n v="0.0165"/>
    <n v="0.076"/>
    <n v="0.2775"/>
    <n v="9"/>
    <n v="616.18950686190828"/>
    <n v="18.99917646157551"/>
    <n v="49.46632430085875"/>
    <n v="26.87270904925544"/>
    <n v="22.59361525160331"/>
    <n v="203.34253726442978"/>
    <n v="43.2"/>
    <n v="0.33"/>
    <n v="68.46550076243426"/>
    <n v="0.33"/>
    <n v="68.46550076243426"/>
    <n v="1.2"/>
    <n v="51.84"/>
    <n v="0"/>
    <n v="0.58484955468598"/>
    <s v="DENTRO DA META"/>
    <x v="1"/>
    <n v="25.26550076243426"/>
    <n v="1.2"/>
    <n v="327.93814432989689"/>
    <n v="241.85438144329896"/>
    <n v="616.1895068619082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89"/>
    <n v="32913"/>
    <n v="7891268400212"/>
    <s v="LISTERINE ANTI TARTARO 500ML"/>
    <x v="5"/>
    <n v="1620"/>
    <s v="HIGIENE ADULTA"/>
    <s v="3306.90.00"/>
    <s v="UN"/>
    <n v="12"/>
    <n v="4"/>
    <s v="PRODUTO"/>
    <s v="57.014.433/0001-13"/>
    <n v="15.96"/>
    <n v="4.1895"/>
    <m/>
    <m/>
    <m/>
    <m/>
    <n v="11.7705"/>
    <n v="0.0102"/>
    <n v="0.0048"/>
    <n v="0.17"/>
    <n v="0.0165"/>
    <n v="0.076"/>
    <n v="0.2775"/>
    <n v="12"/>
    <n v="359.86242038216574"/>
    <n v="8.32181847133758"/>
    <n v="21.66671656050956"/>
    <n v="11.7705"/>
    <n v="9.89621656050956"/>
    <n v="118.75459872611472"/>
    <n v="18.945"/>
    <n v="0.33"/>
    <n v="29.98853503184714"/>
    <n v="0.33"/>
    <n v="29.98853503184714"/>
    <n v="1.2"/>
    <n v="22.734"/>
    <n v="0"/>
    <n v="0.58292610355488"/>
    <s v="DENTRO DA META"/>
    <x v="1"/>
    <n v="11.04353503184714"/>
    <n v="1.2"/>
    <n v="191.52000000000001"/>
    <n v="141.24600000000001"/>
    <n v="359.8624203821657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91"/>
    <n v="32911"/>
    <n v="7891268400076"/>
    <s v="LISTERINE ANTITARTARO 250ML"/>
    <x v="5"/>
    <n v="1620"/>
    <s v="HIGIENE ADULTA"/>
    <s v="3306.90.00"/>
    <s v="UN"/>
    <n v="12"/>
    <n v="4"/>
    <s v="PRODUTO"/>
    <s v="57.014.433/0001-13"/>
    <n v="9.99"/>
    <n v="2.622375"/>
    <m/>
    <m/>
    <m/>
    <m/>
    <n v="7.367625"/>
    <n v="0.0102"/>
    <n v="0.0048"/>
    <n v="0.17"/>
    <n v="0.0165"/>
    <n v="0.076"/>
    <n v="0.2775"/>
    <n v="12"/>
    <n v="225.25222929936314"/>
    <n v="5.20895780254777"/>
    <n v="13.56206130573249"/>
    <n v="7.367625"/>
    <n v="6.19443630573249"/>
    <n v="74.33323566878985"/>
    <n v="11.905"/>
    <n v="0.33"/>
    <n v="18.77101910828026"/>
    <n v="0.33"/>
    <n v="18.77101910828026"/>
    <n v="1.2"/>
    <n v="14.286"/>
    <n v="0"/>
    <n v="0.57673407041413"/>
    <s v="DENTRO DA META"/>
    <x v="1"/>
    <n v="6.86601910828026"/>
    <n v="1.2"/>
    <n v="119.88"/>
    <n v="88.4115"/>
    <n v="225.2522292993631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61"/>
    <n v="1408"/>
    <n v="7891010704780"/>
    <s v="S.LIVRE ADAPT PLUS SUAVE ABAS LV 32 PG MENOS"/>
    <x v="5"/>
    <n v="1150"/>
    <s v="CUIDADO INTIMO"/>
    <s v="9619.00.00"/>
    <s v="UN"/>
    <n v="12"/>
    <n v="4"/>
    <s v="PRODUTO"/>
    <s v="57.014.433/0001-13"/>
    <n v="12.9"/>
    <n v="3.38625"/>
    <m/>
    <m/>
    <m/>
    <m/>
    <n v="9.51375"/>
    <n v="0.0102"/>
    <n v="0.0048"/>
    <n v="0.17"/>
    <n v="0.0165"/>
    <n v="0.076"/>
    <n v="0.2775"/>
    <n v="12"/>
    <n v="290.86624203821663"/>
    <n v="6.72628184713376"/>
    <n v="17.51257165605096"/>
    <n v="9.51375"/>
    <n v="7.99882165605096"/>
    <n v="95.98585987261151"/>
    <n v="15.65"/>
    <n v="0.33"/>
    <n v="24.23885350318472"/>
    <n v="0.33"/>
    <n v="24.23885350318472"/>
    <n v="1.2"/>
    <n v="18.78"/>
    <n v="0"/>
    <n v="0.54880853055493"/>
    <s v="DENTRO DA META"/>
    <x v="1"/>
    <n v="8.58885350318472"/>
    <n v="1.2"/>
    <n v="154.80000000000001"/>
    <n v="114.16499999999999"/>
    <n v="290.86624203821663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58"/>
    <n v="32950"/>
    <n v="7891010793463"/>
    <s v="S.LIVRE ADAPT ABAS LV 16 PG MENOS"/>
    <x v="5"/>
    <n v="1150"/>
    <s v="CUIDADO INTIMO"/>
    <s v="9619.00.00"/>
    <s v="UN"/>
    <n v="24"/>
    <n v="4"/>
    <s v="PRODUTO"/>
    <s v="57.014.433/0001-13"/>
    <n v="6.39"/>
    <n v="1.677375"/>
    <m/>
    <m/>
    <m/>
    <m/>
    <n v="4.712625"/>
    <n v="0.0102"/>
    <n v="0.0048"/>
    <n v="0.17"/>
    <n v="0.0165"/>
    <n v="0.076"/>
    <n v="0.2775"/>
    <n v="24"/>
    <n v="288.16050955414016"/>
    <n v="3.33185589171975"/>
    <n v="8.67483200636943"/>
    <n v="4.712625"/>
    <n v="3.96220700636943"/>
    <n v="95.09296815286625"/>
    <n v="7.765"/>
    <n v="0.33"/>
    <n v="12.00668789808917"/>
    <n v="0.33"/>
    <n v="12.00668789808917"/>
    <n v="1.2"/>
    <n v="9.318"/>
    <n v="0"/>
    <n v="0.5462572953109"/>
    <s v="DENTRO DA META"/>
    <x v="1"/>
    <n v="4.24168789808917"/>
    <n v="1.2"/>
    <n v="153.35999999999999"/>
    <n v="113.10299999999998"/>
    <n v="288.16050955414016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30"/>
    <n v="2555"/>
    <n v="7891000072950"/>
    <s v="IOGURTE NESTLE NATURAL 170G"/>
    <x v="2"/>
    <n v="1640"/>
    <s v="IOGURTES"/>
    <s v="0403.10.00"/>
    <s v="UN"/>
    <n v="1"/>
    <n v="0"/>
    <s v="PRODUTO"/>
    <s v="27.152.731/0001-09"/>
    <n v="2.21"/>
    <n v="0.580125"/>
    <m/>
    <m/>
    <m/>
    <m/>
    <n v="1.629875"/>
    <n v="0.0102"/>
    <n v="0.0048"/>
    <n v="0.17"/>
    <n v="0.0165"/>
    <n v="0.076"/>
    <n v="0.2775"/>
    <n v="1"/>
    <n v="4.15254777070064"/>
    <n v="1.15233200636943"/>
    <n v="3.00021576433121"/>
    <n v="1.629875"/>
    <n v="1.37034076433121"/>
    <n v="1.37034076433121"/>
    <n v="2.69"/>
    <n v="0.33"/>
    <n v="4.15254777070064"/>
    <n v="0.33"/>
    <n v="4.15254777070064"/>
    <n v="1.2"/>
    <n v="3.228"/>
    <n v="0"/>
    <n v="0.54369805602254"/>
    <s v="DENTRO DA META"/>
    <x v="1"/>
    <n v="1.46254777070064"/>
    <n v="1.2"/>
    <n v="2.21"/>
    <n v="1.629875"/>
    <n v="4.1525477707006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31"/>
    <n v="2563"/>
    <n v="7891000072998"/>
    <s v="IOGURTE NESTLE NATURAL CEN/LAR/MEL 170G"/>
    <x v="2"/>
    <n v="1640"/>
    <s v="IOGURTES"/>
    <s v="0403.10.00"/>
    <s v="UN"/>
    <n v="1"/>
    <n v="0"/>
    <s v="PRODUTO"/>
    <s v="27.152.731/0001-09"/>
    <n v="2.21"/>
    <n v="0.580125"/>
    <m/>
    <m/>
    <m/>
    <m/>
    <n v="1.629875"/>
    <n v="0.0102"/>
    <n v="0.0048"/>
    <n v="0.17"/>
    <n v="0.0165"/>
    <n v="0.076"/>
    <n v="0.2775"/>
    <n v="1"/>
    <n v="4.15254777070064"/>
    <n v="1.15233200636943"/>
    <n v="3.00021576433121"/>
    <n v="1.629875"/>
    <n v="1.37034076433121"/>
    <n v="1.37034076433121"/>
    <n v="2.69"/>
    <n v="0.33"/>
    <n v="4.15254777070064"/>
    <n v="0.33"/>
    <n v="4.15254777070064"/>
    <n v="1.2"/>
    <n v="3.228"/>
    <n v="0"/>
    <n v="0.54369805602254"/>
    <s v="DENTRO DA META"/>
    <x v="1"/>
    <n v="1.46254777070064"/>
    <n v="1.2"/>
    <n v="2.21"/>
    <n v="1.629875"/>
    <n v="4.1525477707006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32"/>
    <n v="9803"/>
    <n v="7891000073018"/>
    <s v="IOGURTE NESTLE NATURAL DESNATADO 160G"/>
    <x v="2"/>
    <n v="1640"/>
    <s v="IOGURTES"/>
    <s v="0403.10.00"/>
    <s v="UN"/>
    <n v="1"/>
    <n v="0"/>
    <s v="PRODUTO"/>
    <s v="27.152.731/0001-09"/>
    <n v="2.21"/>
    <n v="0.580125"/>
    <m/>
    <m/>
    <m/>
    <m/>
    <n v="1.629875"/>
    <n v="0.0102"/>
    <n v="0.0048"/>
    <n v="0.17"/>
    <n v="0.0165"/>
    <n v="0.076"/>
    <n v="0.2775"/>
    <n v="1"/>
    <n v="4.15254777070064"/>
    <n v="1.15233200636943"/>
    <n v="3.00021576433121"/>
    <n v="1.629875"/>
    <n v="1.37034076433121"/>
    <n v="1.37034076433121"/>
    <n v="2.69"/>
    <n v="0.33"/>
    <n v="4.15254777070064"/>
    <n v="0.33"/>
    <n v="4.15254777070064"/>
    <n v="1.2"/>
    <n v="3.228"/>
    <n v="0"/>
    <n v="0.54369805602254"/>
    <s v="DENTRO DA META"/>
    <x v="1"/>
    <n v="1.46254777070064"/>
    <n v="1.2"/>
    <n v="2.21"/>
    <n v="1.629875"/>
    <n v="4.1525477707006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33"/>
    <n v="2556"/>
    <n v="7891000072974"/>
    <s v="IOGURTE NESTLE NATURAL MEL 170G"/>
    <x v="2"/>
    <n v="1640"/>
    <s v="IOGURTES"/>
    <s v="0403.10.00"/>
    <s v="UN"/>
    <n v="1"/>
    <n v="0"/>
    <s v="PRODUTO"/>
    <s v="27.152.731/0001-09"/>
    <n v="2.21"/>
    <n v="0.580125"/>
    <m/>
    <m/>
    <m/>
    <m/>
    <n v="1.629875"/>
    <n v="0.0102"/>
    <n v="0.0048"/>
    <n v="0.17"/>
    <n v="0.0165"/>
    <n v="0.076"/>
    <n v="0.2775"/>
    <n v="1"/>
    <n v="4.15254777070064"/>
    <n v="1.15233200636943"/>
    <n v="3.00021576433121"/>
    <n v="1.629875"/>
    <n v="1.37034076433121"/>
    <n v="1.37034076433121"/>
    <n v="2.69"/>
    <n v="0.33"/>
    <n v="4.15254777070064"/>
    <n v="0.33"/>
    <n v="4.15254777070064"/>
    <n v="1.2"/>
    <n v="3.228"/>
    <n v="0"/>
    <n v="0.54369805602254"/>
    <s v="DENTRO DA META"/>
    <x v="1"/>
    <n v="1.46254777070064"/>
    <n v="1.2"/>
    <n v="2.21"/>
    <n v="1.629875"/>
    <n v="4.1525477707006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34"/>
    <n v="4616"/>
    <n v="7891000275580"/>
    <s v="IOGURTE NESTLE POLPA BI SABOR 540G"/>
    <x v="2"/>
    <n v="1640"/>
    <s v="IOGURTES"/>
    <s v="0403.10.00"/>
    <s v="UN"/>
    <n v="1"/>
    <n v="0"/>
    <s v="PRODUTO"/>
    <s v="27.152.731/0001-09"/>
    <m/>
    <n v="0"/>
    <m/>
    <m/>
    <m/>
    <m/>
    <n v="0"/>
    <n v="0.0102"/>
    <n v="0.0048"/>
    <n v="0.17"/>
    <n v="0.0165"/>
    <n v="0.076"/>
    <n v="0.2775"/>
    <n v="1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1035"/>
    <n v="4710"/>
    <n v="7891000275771"/>
    <s v="IOGURTE NESTLE POLPA MORANGO 540G"/>
    <x v="2"/>
    <n v="1640"/>
    <s v="IOGURTES"/>
    <s v="0403.10.00"/>
    <s v="UN"/>
    <n v="1"/>
    <n v="0"/>
    <s v="PRODUTO"/>
    <s v="27.152.731/0001-09"/>
    <n v="4.98"/>
    <n v="1.30725"/>
    <m/>
    <m/>
    <m/>
    <m/>
    <n v="3.67275"/>
    <n v="0.0102"/>
    <n v="0.0048"/>
    <n v="0.17"/>
    <n v="0.0165"/>
    <n v="0.076"/>
    <n v="0.2775"/>
    <n v="1"/>
    <n v="9.35732484076433"/>
    <n v="2.5966576433121"/>
    <n v="6.76066719745223"/>
    <n v="3.67275"/>
    <n v="3.08791719745223"/>
    <n v="3.08791719745223"/>
    <n v="6.07"/>
    <n v="0.33"/>
    <n v="9.35732484076433"/>
    <n v="0.33"/>
    <n v="9.35732484076433"/>
    <n v="1.2"/>
    <n v="7.284"/>
    <n v="0"/>
    <n v="0.54156916651801"/>
    <s v="DENTRO DA META"/>
    <x v="1"/>
    <n v="3.28732484076433"/>
    <n v="1.2"/>
    <n v="4.98"/>
    <n v="3.67275"/>
    <n v="9.3573248407643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995"/>
    <n v="5746"/>
    <n v="7894904005741"/>
    <s v="HAMBURGUER FRANGO SEARA 672G"/>
    <x v="4"/>
    <n v="310"/>
    <s v="AVES CONGELADAS"/>
    <s v="1602.32.10"/>
    <s v="UN"/>
    <n v="15"/>
    <n v="4"/>
    <s v="PRODUTO"/>
    <s v="83.044.016/0054-35"/>
    <n v="22.03"/>
    <n v="5.782875"/>
    <m/>
    <m/>
    <m/>
    <m/>
    <n v="16.247125"/>
    <n v="0.0102"/>
    <n v="0.0048"/>
    <n v="0.17"/>
    <n v="0.0165"/>
    <n v="0.076"/>
    <n v="0.2775"/>
    <n v="15"/>
    <n v="620.90923566879007"/>
    <n v="11.48682085987262"/>
    <n v="29.90712818471339"/>
    <n v="16.247125"/>
    <n v="13.66000318471339"/>
    <n v="204.90004777070078"/>
    <n v="26.99"/>
    <n v="0.33"/>
    <n v="41.393949044586"/>
    <n v="0.33"/>
    <n v="41.393949044586"/>
    <n v="1.2"/>
    <n v="32.388"/>
    <n v="0"/>
    <n v="0.53367725248559"/>
    <s v="DENTRO DA META"/>
    <x v="1"/>
    <n v="14.403949044586"/>
    <n v="1.2"/>
    <n v="330.45000000000005"/>
    <n v="243.706875"/>
    <n v="620.9092356687900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56"/>
    <n v="3045"/>
    <n v="7891000070444"/>
    <s v="LEITE FERMENTADO CHAMYTO 450G"/>
    <x v="2"/>
    <n v="1770"/>
    <s v="LEITE FERMENTADO"/>
    <s v="0403.90.00"/>
    <s v="UN"/>
    <n v="1"/>
    <n v="0"/>
    <s v="PRODUTO"/>
    <s v="27.152.731/0001-09"/>
    <n v="4.7"/>
    <n v="1.23375"/>
    <m/>
    <m/>
    <m/>
    <m/>
    <n v="3.46625"/>
    <n v="0.0102"/>
    <n v="0.0048"/>
    <n v="0.17"/>
    <n v="0.0165"/>
    <n v="0.076"/>
    <n v="0.2775"/>
    <n v="1"/>
    <n v="8.83121019108281"/>
    <n v="2.45066082802548"/>
    <n v="6.38054936305733"/>
    <n v="3.46625"/>
    <n v="2.91429936305733"/>
    <n v="2.91429936305733"/>
    <n v="5.79"/>
    <n v="0.33"/>
    <n v="8.83121019108281"/>
    <n v="0.33"/>
    <n v="8.83121019108281"/>
    <n v="1.2"/>
    <n v="6.948"/>
    <n v="0"/>
    <n v="0.52525219189686"/>
    <s v="DENTRO DA META"/>
    <x v="1"/>
    <n v="3.04121019108281"/>
    <n v="1.2"/>
    <n v="4.7"/>
    <n v="3.46625"/>
    <n v="8.83121019108281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60"/>
    <n v="1411"/>
    <n v="7891010579616"/>
    <s v="S.LIVRE ADAPT PLUS SUAVE ABAS LV 16 PG MENOS"/>
    <x v="5"/>
    <n v="1150"/>
    <s v="CUIDADO INTIMO"/>
    <s v="9619.00.00"/>
    <s v="UN"/>
    <n v="24"/>
    <n v="4"/>
    <s v="PRODUTO"/>
    <s v="57.014.433/0001-13"/>
    <n v="7.47"/>
    <n v="1.960875"/>
    <m/>
    <m/>
    <m/>
    <m/>
    <n v="5.509125"/>
    <n v="0.0102"/>
    <n v="0.0048"/>
    <n v="0.17"/>
    <n v="0.0165"/>
    <n v="0.076"/>
    <n v="0.2775"/>
    <n v="24"/>
    <n v="336.863694267516"/>
    <n v="3.89498646496815"/>
    <n v="10.14100079617835"/>
    <n v="5.509125"/>
    <n v="4.63187579617835"/>
    <n v="111.16501910828032"/>
    <n v="9.27"/>
    <n v="0.33"/>
    <n v="14.0359872611465"/>
    <n v="0.33"/>
    <n v="14.0359872611465"/>
    <n v="1.2"/>
    <n v="11.124"/>
    <n v="0"/>
    <n v="0.51413023313339"/>
    <s v="DENTRO DA META"/>
    <x v="1"/>
    <n v="4.7659872611465"/>
    <n v="1.2"/>
    <n v="179.28"/>
    <n v="132.21899999999999"/>
    <n v="336.863694267516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13"/>
    <n v="4810"/>
    <n v="7898962794272"/>
    <s v="PAPEL HIGIENICO FOLHA TRIPLA MIMMO 20M C/24"/>
    <x v="5"/>
    <n v="1620"/>
    <s v="HIGIENE ADULTA"/>
    <s v="4818.10.00"/>
    <s v="UN"/>
    <n v="2"/>
    <n v="4"/>
    <s v="PRODUTO"/>
    <s v="57.014.433/0001-13"/>
    <n v="25.49"/>
    <n v="6.691125"/>
    <m/>
    <m/>
    <m/>
    <m/>
    <n v="18.798875"/>
    <n v="0.0102"/>
    <n v="0.0048"/>
    <n v="0.17"/>
    <n v="0.0165"/>
    <n v="0.076"/>
    <n v="0.2775"/>
    <n v="2"/>
    <n v="95.79044585987263"/>
    <n v="13.29092436305733"/>
    <n v="34.60429856687899"/>
    <n v="18.798875"/>
    <n v="15.80542356687899"/>
    <n v="31.61084713375798"/>
    <n v="31.755"/>
    <n v="0.33"/>
    <n v="47.89522292993632"/>
    <n v="0.33"/>
    <n v="47.89522292993632"/>
    <n v="1.2"/>
    <n v="38.106"/>
    <n v="0"/>
    <n v="0.50827343504759"/>
    <s v="DENTRO DA META"/>
    <x v="1"/>
    <n v="16.14022292993631"/>
    <n v="1.2"/>
    <n v="50.98"/>
    <n v="37.59775"/>
    <n v="95.79044585987263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45"/>
    <n v="1591"/>
    <n v="7891010253011"/>
    <s v="HIDRATANTE JOHNSON’S DAILY BALANCE 200ML"/>
    <x v="7"/>
    <n v="3770"/>
    <s v="HIGIENE INFANTIL"/>
    <s v="3307.20.10"/>
    <s v="UN"/>
    <n v="12"/>
    <n v="4"/>
    <s v="PRODUTO"/>
    <s v="57.014.433/0001-13"/>
    <n v="10.96"/>
    <n v="2.877"/>
    <m/>
    <m/>
    <m/>
    <m/>
    <n v="8.083"/>
    <n v="0.0102"/>
    <n v="0.0048"/>
    <n v="0.17"/>
    <n v="0.0165"/>
    <n v="0.076"/>
    <n v="0.2775"/>
    <n v="12"/>
    <n v="247.12356687898094"/>
    <n v="5.71473248407643"/>
    <n v="14.87889808917198"/>
    <n v="8.083"/>
    <n v="6.79589808917198"/>
    <n v="81.5507770700637"/>
    <n v="13.745"/>
    <n v="0.33"/>
    <n v="20.59363057324841"/>
    <n v="0.33"/>
    <n v="20.59363057324841"/>
    <n v="1.2"/>
    <n v="16.494"/>
    <n v="0"/>
    <n v="0.49826341020359"/>
    <s v="DENTRO DA META"/>
    <x v="1"/>
    <n v="6.84863057324841"/>
    <n v="1.2"/>
    <n v="131.52000000000001"/>
    <n v="96.99600000000001"/>
    <n v="247.1235668789809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432"/>
    <n v="33028"/>
    <n v="7891010501105"/>
    <s v="FIO DENTAL J&amp;J ESSENCIAL 100MT"/>
    <x v="5"/>
    <n v="1620"/>
    <s v="HIGIENE ADULTA"/>
    <s v="3306.20.00"/>
    <s v="UN"/>
    <n v="48"/>
    <n v="4"/>
    <s v="PRODUTO"/>
    <s v="57.014.433/0001-13"/>
    <n v="8.99"/>
    <n v="2.359875"/>
    <m/>
    <m/>
    <m/>
    <m/>
    <n v="6.630125"/>
    <n v="0.0102"/>
    <n v="0.0048"/>
    <n v="0.17"/>
    <n v="0.0165"/>
    <n v="0.076"/>
    <n v="0.2775"/>
    <n v="48"/>
    <n v="810.81783439490459"/>
    <n v="4.68754060509554"/>
    <n v="12.20449761146497"/>
    <n v="6.630125"/>
    <n v="5.57437261146497"/>
    <n v="267.56988535031854"/>
    <n v="11.275"/>
    <n v="0.33"/>
    <n v="16.89203821656051"/>
    <n v="0.33"/>
    <n v="16.89203821656051"/>
    <n v="1.2"/>
    <n v="13.53"/>
    <n v="0"/>
    <n v="0.49818520767721"/>
    <s v="DENTRO DA META"/>
    <x v="1"/>
    <n v="5.61703821656051"/>
    <n v="1.2"/>
    <n v="431.51999999999998"/>
    <n v="318.24599999999998"/>
    <n v="810.81783439490459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95"/>
    <n v="4927666"/>
    <n v="7891010980085"/>
    <s v="COND J&amp;J BABY CHEIRINHO PROLONGADO 200ML"/>
    <x v="7"/>
    <n v="3770"/>
    <s v="HIGIENE INFANTIL"/>
    <s v="3305.90.00"/>
    <s v="UN"/>
    <n v="12"/>
    <n v="4"/>
    <s v="PRODUTO"/>
    <s v="57.014.433/0001-13"/>
    <n v="12.59"/>
    <n v="3.304875"/>
    <m/>
    <m/>
    <m/>
    <m/>
    <n v="9.285125"/>
    <n v="0.0102"/>
    <n v="0.0048"/>
    <n v="0.17"/>
    <n v="0.0165"/>
    <n v="0.076"/>
    <n v="0.2775"/>
    <n v="12"/>
    <n v="283.8764331210192"/>
    <n v="6.56464251592357"/>
    <n v="17.09172691082803"/>
    <n v="9.285125"/>
    <n v="7.80660191082803"/>
    <n v="93.67922292993634"/>
    <n v="15.82"/>
    <n v="0.33"/>
    <n v="23.6563694267516"/>
    <n v="0.33"/>
    <n v="23.6563694267516"/>
    <n v="1.2"/>
    <n v="18.984"/>
    <n v="0"/>
    <n v="0.49534572861894"/>
    <s v="DENTRO DA META"/>
    <x v="1"/>
    <n v="7.8363694267516"/>
    <n v="1.2"/>
    <n v="151.07999999999998"/>
    <n v="111.42150000000001"/>
    <n v="283.8764331210192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73"/>
    <n v="3901"/>
    <n v="7891010245603"/>
    <s v="O.B PROCOMFORT MEDIO C/8"/>
    <x v="5"/>
    <n v="1150"/>
    <s v="CUIDADO INTIMO"/>
    <s v="9619.00.00"/>
    <s v="UN"/>
    <n v="40"/>
    <n v="4"/>
    <s v="PRODUTO"/>
    <s v="57.014.433/0001-13"/>
    <n v="7.69"/>
    <n v="2.018625"/>
    <m/>
    <m/>
    <m/>
    <m/>
    <n v="5.671375"/>
    <n v="0.0102"/>
    <n v="0.0048"/>
    <n v="0.17"/>
    <n v="0.0165"/>
    <n v="0.076"/>
    <n v="0.2775"/>
    <n v="40"/>
    <n v="577.97452229299381"/>
    <n v="4.00969824840764"/>
    <n v="10.4396648089172"/>
    <n v="5.671375"/>
    <n v="4.7682898089172"/>
    <n v="190.731592356688"/>
    <n v="9.67"/>
    <n v="0.33"/>
    <n v="14.44936305732485"/>
    <n v="0.33"/>
    <n v="14.44936305732485"/>
    <n v="1.2"/>
    <n v="11.604"/>
    <n v="0"/>
    <n v="0.49424643819285"/>
    <s v="DENTRO DA META"/>
    <x v="1"/>
    <n v="4.77936305732485"/>
    <n v="1.2"/>
    <n v="307.60000000000002"/>
    <n v="226.85500000000002"/>
    <n v="577.9745222929938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28"/>
    <n v="4185"/>
    <n v="7891000244265"/>
    <s v="IOGURTE NESTLE MORANGO 170G"/>
    <x v="2"/>
    <n v="1640"/>
    <s v="IOGURTES"/>
    <s v="0403.10.00"/>
    <s v="UN"/>
    <n v="1"/>
    <n v="0"/>
    <s v="PRODUTO"/>
    <s v="27.152.731/0001-09"/>
    <n v="1.89"/>
    <n v="0.496125"/>
    <m/>
    <m/>
    <m/>
    <m/>
    <n v="1.393875"/>
    <n v="0.0102"/>
    <n v="0.0048"/>
    <n v="0.17"/>
    <n v="0.0165"/>
    <n v="0.076"/>
    <n v="0.2775"/>
    <n v="1"/>
    <n v="3.55127388535032"/>
    <n v="0.98547850318471"/>
    <n v="2.56579538216561"/>
    <n v="1.393875"/>
    <n v="1.17192038216561"/>
    <n v="1.17192038216561"/>
    <n v="2.39"/>
    <n v="0.33"/>
    <n v="3.55127388535032"/>
    <n v="0.33"/>
    <n v="3.55127388535032"/>
    <n v="1.2"/>
    <n v="2.868"/>
    <n v="0"/>
    <n v="0.48588865495829"/>
    <s v="DENTRO DA META"/>
    <x v="1"/>
    <n v="1.16127388535032"/>
    <n v="1.2"/>
    <n v="1.89"/>
    <n v="1.393875"/>
    <n v="3.5512738853503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37"/>
    <n v="6241"/>
    <n v="7891000241448"/>
    <s v="IOGURTE NESTLE VIT. FRUTA 170G"/>
    <x v="2"/>
    <n v="1640"/>
    <s v="IOGURTES"/>
    <s v="0403.10.00"/>
    <s v="UN"/>
    <n v="1"/>
    <n v="0"/>
    <s v="PRODUTO"/>
    <s v="27.152.731/0001-09"/>
    <n v="1.89"/>
    <n v="0.496125"/>
    <m/>
    <m/>
    <m/>
    <m/>
    <n v="1.393875"/>
    <n v="0.0102"/>
    <n v="0.0048"/>
    <n v="0.17"/>
    <n v="0.0165"/>
    <n v="0.076"/>
    <n v="0.2775"/>
    <n v="1"/>
    <n v="3.55127388535032"/>
    <n v="0.98547850318471"/>
    <n v="2.56579538216561"/>
    <n v="1.393875"/>
    <n v="1.17192038216561"/>
    <n v="1.17192038216561"/>
    <n v="2.39"/>
    <n v="0.33"/>
    <n v="3.55127388535032"/>
    <n v="0.33"/>
    <n v="3.55127388535032"/>
    <n v="1.2"/>
    <n v="2.868"/>
    <n v="0"/>
    <n v="0.48588865495829"/>
    <s v="DENTRO DA META"/>
    <x v="1"/>
    <n v="1.16127388535032"/>
    <n v="1.2"/>
    <n v="1.89"/>
    <n v="1.393875"/>
    <n v="3.5512738853503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411"/>
    <n v="35922"/>
    <n v="7891010504755"/>
    <s v="BAND-AID TRANSPARENTE C/40"/>
    <x v="5"/>
    <n v="1620"/>
    <s v="HIGIENE ADULTA"/>
    <s v="3005.10.90"/>
    <s v="UN"/>
    <n v="72"/>
    <n v="4"/>
    <s v="PRODUTO"/>
    <s v="57.014.433/0001-13"/>
    <n v="8.96"/>
    <n v="2.352"/>
    <m/>
    <m/>
    <m/>
    <m/>
    <n v="6.608"/>
    <n v="0.0102"/>
    <n v="0.0048"/>
    <n v="0.17"/>
    <n v="0.0165"/>
    <n v="0.076"/>
    <n v="0.2775"/>
    <n v="72"/>
    <n v="1212.16815286624251"/>
    <n v="4.67189808917198"/>
    <n v="12.16377070063695"/>
    <n v="6.608"/>
    <n v="5.55577070063695"/>
    <n v="400.01549044586017"/>
    <n v="11.355"/>
    <n v="0.33"/>
    <n v="16.83566878980892"/>
    <n v="0.33"/>
    <n v="16.83566878980892"/>
    <n v="1.2"/>
    <n v="13.626"/>
    <n v="0"/>
    <n v="0.48266567941954"/>
    <s v="DENTRO DA META"/>
    <x v="1"/>
    <n v="5.48066878980892"/>
    <n v="1.2"/>
    <n v="645.12000000000012"/>
    <n v="475.77600000000007"/>
    <n v="1212.1681528662425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69"/>
    <n v="60713"/>
    <n v="7891010607135"/>
    <s v="S.LIVRE NOTURNO SUAVE LV 16 PG MENOS"/>
    <x v="5"/>
    <n v="1150"/>
    <s v="CUIDADO INTIMO"/>
    <s v="9619.00.00"/>
    <s v="UN"/>
    <n v="12"/>
    <n v="4"/>
    <s v="PRODUTO"/>
    <s v="57.014.433/0001-13"/>
    <n v="11.99"/>
    <n v="3.147375"/>
    <m/>
    <m/>
    <m/>
    <m/>
    <n v="8.842625"/>
    <n v="0.0102"/>
    <n v="0.0048"/>
    <n v="0.17"/>
    <n v="0.0165"/>
    <n v="0.076"/>
    <n v="0.2775"/>
    <n v="12"/>
    <n v="270.347770700637"/>
    <n v="6.25179219745223"/>
    <n v="16.27718869426752"/>
    <n v="8.842625"/>
    <n v="7.43456369426752"/>
    <n v="89.21476433121023"/>
    <n v="15.605"/>
    <n v="0.33"/>
    <n v="22.52898089171975"/>
    <n v="0.33"/>
    <n v="22.52898089171975"/>
    <n v="1.2"/>
    <n v="18.726"/>
    <n v="0"/>
    <n v="0.44370271654724"/>
    <s v="DENTRO DA META"/>
    <x v="1"/>
    <n v="6.92398089171975"/>
    <n v="1.2"/>
    <n v="143.88"/>
    <n v="106.11150000000001"/>
    <n v="270.347770700637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17"/>
    <n v="1066"/>
    <n v="7891010030889"/>
    <s v="SHAMPOO J&amp;J BABY CABELOS CLAROS 200ML"/>
    <x v="7"/>
    <n v="3770"/>
    <s v="HIGIENE INFANTIL"/>
    <s v="3305.10.00"/>
    <s v="UN"/>
    <n v="12"/>
    <n v="4"/>
    <s v="PRODUTO"/>
    <s v="57.014.433/0001-13"/>
    <m/>
    <n v="0"/>
    <m/>
    <m/>
    <m/>
    <m/>
    <n v="0"/>
    <n v="0.0102"/>
    <n v="0.0048"/>
    <n v="0.17"/>
    <n v="0.0165"/>
    <n v="0.076"/>
    <n v="0.2775"/>
    <n v="12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s v="SOURCING"/>
    <n v="1"/>
    <s v="OSMAIR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2359"/>
    <n v="1409"/>
    <n v="7891010694586"/>
    <s v="S.LIVRE ADAPT PLUS SECA ABAS C/8"/>
    <x v="5"/>
    <n v="1150"/>
    <s v="CUIDADO INTIMO"/>
    <s v="9619.00.00"/>
    <s v="UN"/>
    <n v="48"/>
    <n v="4"/>
    <s v="PRODUTO"/>
    <s v="57.014.433/0001-13"/>
    <n v="3.99"/>
    <n v="1.047375"/>
    <m/>
    <m/>
    <m/>
    <m/>
    <n v="2.942625"/>
    <n v="0.0102"/>
    <n v="0.0048"/>
    <n v="0.17"/>
    <n v="0.0165"/>
    <n v="0.076"/>
    <n v="0.2775"/>
    <n v="48"/>
    <n v="359.86242038216574"/>
    <n v="2.0804546178344"/>
    <n v="5.41667914012739"/>
    <n v="2.942625"/>
    <n v="2.47405414012739"/>
    <n v="118.75459872611472"/>
    <n v="5.21"/>
    <n v="0.33"/>
    <n v="7.49713375796179"/>
    <n v="0.33"/>
    <n v="7.49713375796179"/>
    <n v="1.2"/>
    <n v="6.252"/>
    <n v="0"/>
    <n v="0.43898920498307"/>
    <s v="DENTRO DA META"/>
    <x v="1"/>
    <n v="2.28713375796179"/>
    <n v="1.2"/>
    <n v="191.52000000000001"/>
    <n v="141.24600000000001"/>
    <n v="359.8624203821657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12"/>
    <n v="4809"/>
    <n v="7898962794265"/>
    <s v="PAPEL HIGIENICO FOLHA TRIPLA MIMMO 20M C/12"/>
    <x v="5"/>
    <n v="1620"/>
    <s v="HIGIENE ADULTA"/>
    <s v="4818.10.00"/>
    <s v="UN"/>
    <n v="4"/>
    <n v="4"/>
    <s v="PRODUTO"/>
    <s v="57.014.433/0001-13"/>
    <n v="13.47"/>
    <n v="3.535875"/>
    <m/>
    <m/>
    <m/>
    <m/>
    <n v="9.934125"/>
    <n v="0.0102"/>
    <n v="0.0048"/>
    <n v="0.17"/>
    <n v="0.0165"/>
    <n v="0.076"/>
    <n v="0.2775"/>
    <n v="4"/>
    <n v="101.2394904458599"/>
    <n v="7.02348964968153"/>
    <n v="18.28638296178345"/>
    <n v="9.934125"/>
    <n v="8.35225796178345"/>
    <n v="33.40903184713378"/>
    <n v="17.76"/>
    <n v="0.33"/>
    <n v="25.30987261146498"/>
    <n v="0.33"/>
    <n v="25.30987261146498"/>
    <n v="1.2"/>
    <n v="21.312"/>
    <n v="0"/>
    <n v="0.42510543983474"/>
    <s v="DENTRO DA META"/>
    <x v="1"/>
    <n v="7.54987261146498"/>
    <n v="1.2"/>
    <n v="53.88"/>
    <n v="39.7365"/>
    <n v="101.2394904458599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78"/>
    <n v="31838"/>
    <n v="7891010087722"/>
    <s v="CAREFREE PROTEÇÃO C/15"/>
    <x v="5"/>
    <n v="1150"/>
    <s v="CUIDADO INTIMO"/>
    <s v="9619.00.00"/>
    <s v="UN"/>
    <n v="48"/>
    <n v="4"/>
    <s v="PRODUTO"/>
    <s v="57.014.433/0001-13"/>
    <n v="4.79"/>
    <n v="1.257375"/>
    <m/>
    <m/>
    <m/>
    <m/>
    <n v="3.532625"/>
    <n v="0.0102"/>
    <n v="0.0048"/>
    <n v="0.17"/>
    <n v="0.0165"/>
    <n v="0.076"/>
    <n v="0.2775"/>
    <n v="48"/>
    <n v="432.01528662420395"/>
    <n v="2.49758837579618"/>
    <n v="6.5027300955414"/>
    <n v="3.532625"/>
    <n v="2.9701050955414"/>
    <n v="142.56504458598735"/>
    <n v="6.335"/>
    <n v="0.33"/>
    <n v="9.00031847133758"/>
    <n v="0.33"/>
    <n v="9.00031847133758"/>
    <n v="1.2"/>
    <n v="7.602"/>
    <n v="0"/>
    <n v="0.42072904046371"/>
    <s v="DENTRO DA META"/>
    <x v="1"/>
    <n v="2.66531847133758"/>
    <n v="1.2"/>
    <n v="229.92000000000002"/>
    <n v="169.566"/>
    <n v="432.01528662420395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80"/>
    <n v="70684"/>
    <n v="7891010009618"/>
    <s v="CAREFREE PROTEÇÃO C/40"/>
    <x v="5"/>
    <n v="1150"/>
    <s v="CUIDADO INTIMO"/>
    <s v="9619.00.00"/>
    <s v="UN"/>
    <n v="30"/>
    <n v="4"/>
    <s v="PRODUTO"/>
    <s v="57.014.433/0001-13"/>
    <n v="9.47"/>
    <n v="2.485875"/>
    <m/>
    <m/>
    <m/>
    <m/>
    <n v="6.984125"/>
    <n v="0.0102"/>
    <n v="0.0048"/>
    <n v="0.17"/>
    <n v="0.0165"/>
    <n v="0.076"/>
    <n v="0.2775"/>
    <n v="30"/>
    <n v="533.81847133757981"/>
    <n v="4.93782085987261"/>
    <n v="12.85612818471338"/>
    <n v="6.984125"/>
    <n v="5.87200318471338"/>
    <n v="176.1600955414014"/>
    <n v="12.775"/>
    <n v="0.33"/>
    <n v="17.79394904458599"/>
    <n v="0.33"/>
    <n v="17.79394904458599"/>
    <n v="1.2"/>
    <n v="15.33"/>
    <n v="0"/>
    <n v="0.39287272364665"/>
    <s v="DENTRO DA META"/>
    <x v="1"/>
    <n v="5.01894904458599"/>
    <n v="1.2"/>
    <n v="284.10000000000002"/>
    <n v="209.52375000000001"/>
    <n v="533.8184713375798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351"/>
    <n v="460"/>
    <n v="7898598183877"/>
    <s v="AMENDOIM SEM PELE AZEITE E ALHO PT 150G NAC"/>
    <x v="15"/>
    <n v="3730"/>
    <s v="AMENDOIM SEM PELE"/>
    <s v="2008.11.00"/>
    <s v="UN"/>
    <n v="12"/>
    <n v="0"/>
    <s v="PRODUTO"/>
    <s v="04.052.176/0004-90"/>
    <n v="4.9"/>
    <n v="1.28625"/>
    <m/>
    <m/>
    <m/>
    <m/>
    <n v="3.61375"/>
    <n v="0.0102"/>
    <n v="0.0048"/>
    <n v="0.17"/>
    <n v="0.0165"/>
    <n v="0.076"/>
    <n v="0.2775"/>
    <n v="12"/>
    <n v="110.48407643312106"/>
    <n v="2.55494426751592"/>
    <n v="6.65206210191083"/>
    <n v="3.61375"/>
    <n v="3.03831210191083"/>
    <n v="36.45974522292997"/>
    <n v="6.99"/>
    <n v="0.33"/>
    <n v="9.20700636942676"/>
    <n v="0.33"/>
    <n v="9.20700636942676"/>
    <n v="1.2"/>
    <n v="8.388"/>
    <n v="0"/>
    <n v="0.3171682931941"/>
    <s v="DENTRO DA META"/>
    <x v="1"/>
    <n v="2.21700636942676"/>
    <n v="1.2"/>
    <n v="58.8"/>
    <n v="43.36500000000001"/>
    <n v="110.4840764331210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352"/>
    <n v="463"/>
    <n v="7898598183884"/>
    <s v="AMENDOIM SEM PELE PIMENTA E LIMAO PT 150G NAC"/>
    <x v="15"/>
    <n v="3730"/>
    <s v="AMENDOIM SEM PELE"/>
    <s v="2008.11.00"/>
    <s v="UN"/>
    <n v="12"/>
    <n v="0"/>
    <s v="PRODUTO"/>
    <s v="04.052.176/0004-90"/>
    <n v="4.97"/>
    <n v="1.304625"/>
    <m/>
    <m/>
    <m/>
    <m/>
    <n v="3.665375"/>
    <n v="0.0102"/>
    <n v="0.0048"/>
    <n v="0.17"/>
    <n v="0.0165"/>
    <n v="0.076"/>
    <n v="0.2775"/>
    <n v="12"/>
    <n v="112.06242038216564"/>
    <n v="2.59144347133758"/>
    <n v="6.74709156050956"/>
    <n v="3.665375"/>
    <n v="3.08171656050956"/>
    <n v="36.98059872611468"/>
    <n v="6.99"/>
    <n v="0.33"/>
    <n v="9.33853503184714"/>
    <n v="0.33"/>
    <n v="9.33853503184714"/>
    <n v="1.2"/>
    <n v="8.388"/>
    <n v="0"/>
    <n v="0.33598498309687"/>
    <s v="DENTRO DA META"/>
    <x v="1"/>
    <n v="2.34853503184714"/>
    <n v="1.2"/>
    <n v="59.64"/>
    <n v="43.9845"/>
    <n v="112.0624203821656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85"/>
    <n v="16700"/>
    <n v="7896336010010"/>
    <s v="AMENDOIM MENDORATO 400G ."/>
    <x v="0"/>
    <n v="170"/>
    <s v="AMENDOIM JAPONES"/>
    <s v="2008.11.00"/>
    <s v="UN"/>
    <n v="30"/>
    <n v="4"/>
    <s v="PRODUTO"/>
    <s v="00.226.383/0001-10"/>
    <n v="12.159"/>
    <n v="3.1917375"/>
    <m/>
    <m/>
    <m/>
    <m/>
    <n v="8.9672625"/>
    <n v="0.0102"/>
    <n v="0.0048"/>
    <n v="0.17"/>
    <n v="0.0165"/>
    <n v="0.076"/>
    <n v="0.2775"/>
    <n v="30"/>
    <n v="685.39585987261148"/>
    <n v="6.33991170382166"/>
    <n v="16.50661695859873"/>
    <n v="8.9672625"/>
    <n v="7.53935445859873"/>
    <n v="226.18063375796186"/>
    <n v="16.63"/>
    <n v="0.33"/>
    <n v="22.84652866242038"/>
    <n v="0.33"/>
    <n v="22.84652866242038"/>
    <n v="1.2"/>
    <n v="19.956"/>
    <n v="0"/>
    <n v="0.37381411078896"/>
    <s v="DENTRO DA META"/>
    <x v="1"/>
    <n v="6.21652866242038"/>
    <n v="1.2"/>
    <n v="364.76999999999998"/>
    <n v="269.01787499999995"/>
    <n v="685.3958598726114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48"/>
    <n v="10674"/>
    <n v="7896007200399"/>
    <s v="PRESERVATIVO BLOWTEX EXTRA GRANDE C/3"/>
    <x v="5"/>
    <n v="1150"/>
    <s v="CUIDADO INTIMO"/>
    <s v="4014.10.00"/>
    <s v="UN"/>
    <n v="48"/>
    <n v="4"/>
    <s v="PRODUTO"/>
    <s v="57.014.433/0001-13"/>
    <n v="4.69"/>
    <n v="1.231125"/>
    <m/>
    <m/>
    <m/>
    <m/>
    <n v="3.458875"/>
    <n v="0.0102"/>
    <n v="0.0048"/>
    <n v="0.17"/>
    <n v="0.0165"/>
    <n v="0.076"/>
    <n v="0.2775"/>
    <n v="48"/>
    <n v="422.99617834394917"/>
    <n v="2.44544665605096"/>
    <n v="6.36697372611465"/>
    <n v="3.458875"/>
    <n v="2.90809872611465"/>
    <n v="139.58873885350323"/>
    <n v="6.44"/>
    <n v="0.33"/>
    <n v="8.81242038216561"/>
    <n v="0.33"/>
    <n v="8.81242038216561"/>
    <n v="1.2"/>
    <n v="7.728"/>
    <n v="0"/>
    <n v="0.36838825810025"/>
    <s v="DENTRO DA META"/>
    <x v="1"/>
    <n v="2.37242038216561"/>
    <n v="1.2"/>
    <n v="225.12"/>
    <n v="166.02600000000001"/>
    <n v="422.99617834394917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28"/>
    <n v="48300"/>
    <n v="7896009301094"/>
    <s v="ATUM COQUEIRO PEDAÇOS AO NATURAL - 170G"/>
    <x v="1"/>
    <n v="270"/>
    <s v="ATUM"/>
    <s v="1604.14.10"/>
    <s v="UN"/>
    <n v="24"/>
    <n v="4"/>
    <s v="PRODUTO"/>
    <s v="00.226.383/0001-10"/>
    <n v="7.128"/>
    <n v="1.8711"/>
    <m/>
    <m/>
    <m/>
    <m/>
    <n v="5.2569"/>
    <n v="0.0102"/>
    <n v="0.0048"/>
    <n v="0.17"/>
    <n v="0.0165"/>
    <n v="0.076"/>
    <n v="0.2775"/>
    <n v="24"/>
    <n v="321.44101910828033"/>
    <n v="3.71666178343949"/>
    <n v="9.67671401273886"/>
    <n v="5.2569"/>
    <n v="4.41981401273886"/>
    <n v="106.07553630573254"/>
    <n v="9.9"/>
    <n v="0.33"/>
    <n v="13.39337579617835"/>
    <n v="0.33"/>
    <n v="13.39337579617835"/>
    <n v="1.2"/>
    <n v="11.88"/>
    <n v="0"/>
    <n v="0.35286624203822"/>
    <s v="DENTRO DA META"/>
    <x v="1"/>
    <n v="3.49337579617835"/>
    <n v="1.2"/>
    <n v="171.072"/>
    <n v="126.1656"/>
    <n v="321.4410191082803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625"/>
    <n v="48301"/>
    <n v="7896009301100"/>
    <s v="ATUM COQUEIRO PEDACOS OLEO - 170G"/>
    <x v="1"/>
    <n v="270"/>
    <s v="ATUM"/>
    <s v="1604.14.10"/>
    <s v="UN"/>
    <n v="24"/>
    <n v="4"/>
    <s v="PRODUTO"/>
    <s v="00.226.383/0001-10"/>
    <n v="7.128"/>
    <n v="1.8711"/>
    <m/>
    <m/>
    <m/>
    <m/>
    <n v="5.2569"/>
    <n v="0.0102"/>
    <n v="0.0048"/>
    <n v="0.17"/>
    <n v="0.0165"/>
    <n v="0.076"/>
    <n v="0.2775"/>
    <n v="24"/>
    <n v="321.44101910828033"/>
    <n v="3.71666178343949"/>
    <n v="9.67671401273886"/>
    <n v="5.2569"/>
    <n v="4.41981401273886"/>
    <n v="106.07553630573254"/>
    <n v="9.9"/>
    <n v="0.33"/>
    <n v="13.39337579617835"/>
    <n v="0.33"/>
    <n v="13.39337579617835"/>
    <n v="1.2"/>
    <n v="11.88"/>
    <n v="0"/>
    <n v="0.35286624203822"/>
    <s v="DENTRO DA META"/>
    <x v="1"/>
    <n v="3.49337579617835"/>
    <n v="1.2"/>
    <n v="171.072"/>
    <n v="126.1656"/>
    <n v="321.4410191082803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433"/>
    <n v="3891"/>
    <n v="7891010038915"/>
    <s v="FIO DENTAL REACH EXTRA FINO 50MT"/>
    <x v="5"/>
    <n v="1620"/>
    <s v="HIGIENE ADULTA"/>
    <s v="3306.20.00"/>
    <s v="UN"/>
    <n v="24"/>
    <n v="4"/>
    <s v="PRODUTO"/>
    <s v="57.014.433/0001-13"/>
    <n v="9.96"/>
    <n v="2.6145"/>
    <m/>
    <m/>
    <m/>
    <m/>
    <n v="7.3455"/>
    <n v="0.0102"/>
    <n v="0.0048"/>
    <n v="0.17"/>
    <n v="0.0165"/>
    <n v="0.076"/>
    <n v="0.2775"/>
    <n v="24"/>
    <n v="449.15159235668807"/>
    <n v="5.19331528662421"/>
    <n v="13.52133439490446"/>
    <n v="7.3455"/>
    <n v="6.17583439490446"/>
    <n v="148.22002547770714"/>
    <n v="20.43"/>
    <n v="0.33"/>
    <n v="18.71464968152867"/>
    <n v="0.33"/>
    <n v="18.71464968152867"/>
    <n v="1.2"/>
    <n v="24.516"/>
    <n v="0"/>
    <n v="-0.08396232591636"/>
    <s v="DENTRO DA META"/>
    <x v="0"/>
    <n v="-1.71535031847133"/>
    <n v="1.2"/>
    <n v="239.04000000000002"/>
    <n v="176.292"/>
    <n v="449.15159235668807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435"/>
    <n v="3889"/>
    <n v="7891010038892"/>
    <s v="FIO DENTAL REACH REGULAR 50MT"/>
    <x v="5"/>
    <n v="1620"/>
    <s v="HIGIENE ADULTA"/>
    <s v="3306.20.00"/>
    <s v="UN"/>
    <n v="48"/>
    <n v="4"/>
    <s v="PRODUTO"/>
    <s v="57.014.433/0001-13"/>
    <n v="9.96"/>
    <n v="2.6145"/>
    <m/>
    <m/>
    <m/>
    <m/>
    <n v="7.3455"/>
    <n v="0.0102"/>
    <n v="0.0048"/>
    <n v="0.17"/>
    <n v="0.0165"/>
    <n v="0.076"/>
    <n v="0.2775"/>
    <n v="48"/>
    <n v="898.30318471337614"/>
    <n v="5.19331528662421"/>
    <n v="13.52133439490446"/>
    <n v="7.3455"/>
    <n v="6.17583439490446"/>
    <n v="296.44005095541428"/>
    <n v="13.88"/>
    <n v="0.33"/>
    <n v="18.71464968152867"/>
    <n v="0.33"/>
    <n v="18.71464968152867"/>
    <n v="1.2"/>
    <n v="16.656"/>
    <n v="0"/>
    <n v="0.34831770039832"/>
    <s v="DENTRO DA META"/>
    <x v="1"/>
    <n v="4.83464968152867"/>
    <n v="1.2"/>
    <n v="478.08000000000004"/>
    <n v="352.584"/>
    <n v="898.3031847133761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83"/>
    <n v="1807"/>
    <n v="7898662061582"/>
    <s v="ALGODAO DISCO NECESSER LV100 PG85"/>
    <x v="5"/>
    <n v="1620"/>
    <s v="HIGIENE ADULTA"/>
    <s v="5601.21.10"/>
    <s v="UN"/>
    <n v="18"/>
    <n v="4"/>
    <s v="PRODUTO"/>
    <s v="57.014.433/0001-13"/>
    <n v="7.87"/>
    <n v="2.065875"/>
    <m/>
    <m/>
    <m/>
    <m/>
    <n v="5.804125"/>
    <n v="0.0102"/>
    <n v="0.0048"/>
    <n v="0.17"/>
    <n v="0.0165"/>
    <n v="0.076"/>
    <n v="0.2775"/>
    <n v="18"/>
    <n v="266.17643312101916"/>
    <n v="4.10355334394905"/>
    <n v="10.68402627388535"/>
    <n v="5.804125"/>
    <n v="4.87990127388535"/>
    <n v="87.83822292993632"/>
    <n v="10.995"/>
    <n v="0.33"/>
    <n v="14.7875796178344"/>
    <n v="0.33"/>
    <n v="14.7875796178344"/>
    <n v="1.2"/>
    <n v="13.194"/>
    <n v="0"/>
    <n v="0.34493675469162"/>
    <s v="DENTRO DA META"/>
    <x v="1"/>
    <n v="3.7925796178344"/>
    <n v="1.2"/>
    <n v="141.66"/>
    <n v="104.47425"/>
    <n v="266.17643312101916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87"/>
    <n v="61878"/>
    <n v="7891010618780"/>
    <s v="CAREFREE TODO DIA FLEXI LV 80 PG MENOS"/>
    <x v="5"/>
    <n v="1150"/>
    <s v="CUIDADO INTIMO"/>
    <s v="9619.00.00"/>
    <s v="UN"/>
    <n v="8"/>
    <n v="4"/>
    <s v="PRODUTO"/>
    <s v="57.014.433/0001-13"/>
    <n v="15.99"/>
    <n v="4.197375"/>
    <m/>
    <m/>
    <m/>
    <m/>
    <n v="11.792625"/>
    <n v="0.0102"/>
    <n v="0.0048"/>
    <n v="0.17"/>
    <n v="0.0165"/>
    <n v="0.076"/>
    <n v="0.2775"/>
    <n v="8"/>
    <n v="240.35923566878989"/>
    <n v="8.33746098726115"/>
    <n v="21.70744347133759"/>
    <n v="11.792625"/>
    <n v="9.91481847133759"/>
    <n v="79.31854777070069"/>
    <n v="22.545"/>
    <n v="0.33"/>
    <n v="30.04490445859874"/>
    <n v="0.33"/>
    <n v="30.04490445859874"/>
    <n v="1.2"/>
    <n v="27.054"/>
    <n v="0"/>
    <n v="0.33266375952977"/>
    <s v="DENTRO DA META"/>
    <x v="1"/>
    <n v="7.49990445859873"/>
    <n v="1.2"/>
    <n v="127.92"/>
    <n v="94.34100000000001"/>
    <n v="240.35923566878989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97"/>
    <n v="4718"/>
    <n v="7891010047184"/>
    <s v="COND JOHNSON`S BABY CAB CACHEADOS 200ML"/>
    <x v="7"/>
    <n v="3770"/>
    <s v="HIGIENE INFANTIL"/>
    <s v="3305.90.00"/>
    <s v="UN"/>
    <n v="12"/>
    <n v="4"/>
    <s v="PRODUTO"/>
    <s v="57.014.433/0001-13"/>
    <n v="12.59"/>
    <n v="3.304875"/>
    <m/>
    <m/>
    <m/>
    <m/>
    <n v="9.285125"/>
    <n v="0.0102"/>
    <n v="0.0048"/>
    <n v="0.17"/>
    <n v="0.0165"/>
    <n v="0.076"/>
    <n v="0.2775"/>
    <n v="12"/>
    <n v="283.8764331210192"/>
    <n v="6.56464251592357"/>
    <n v="17.09172691082803"/>
    <n v="9.285125"/>
    <n v="7.80660191082803"/>
    <n v="93.67922292993634"/>
    <n v="17.85"/>
    <n v="0.33"/>
    <n v="23.6563694267516"/>
    <n v="0.33"/>
    <n v="23.6563694267516"/>
    <n v="1.2"/>
    <n v="21.42"/>
    <n v="0"/>
    <n v="0.32528680261914"/>
    <s v="DENTRO DA META"/>
    <x v="1"/>
    <n v="5.8063694267516"/>
    <n v="1.2"/>
    <n v="151.07999999999998"/>
    <n v="111.42150000000001"/>
    <n v="283.8764331210192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55"/>
    <n v="72435"/>
    <n v="7894904072439"/>
    <s v="LASANHA SEARA PRESUNTO/QUEIJO C/TO 600G"/>
    <x v="4"/>
    <n v="2790"/>
    <s v="PRATOS PRONTOS DIVERSOS"/>
    <s v="1902.20.00"/>
    <s v="UN"/>
    <n v="10"/>
    <n v="4"/>
    <s v="PRODUTO"/>
    <s v="83.044.016/0054-35"/>
    <n v="10.02"/>
    <n v="2.63025"/>
    <m/>
    <m/>
    <m/>
    <m/>
    <n v="7.38975"/>
    <n v="0.0102"/>
    <n v="0.0048"/>
    <n v="0.17"/>
    <n v="0.0165"/>
    <n v="0.076"/>
    <n v="0.2775"/>
    <n v="10"/>
    <n v="188.27388535031849"/>
    <n v="5.22460031847134"/>
    <n v="13.60278821656051"/>
    <n v="7.38975"/>
    <n v="6.21303821656051"/>
    <n v="62.13038216560513"/>
    <n v="14.22"/>
    <n v="0.33"/>
    <n v="18.82738853503185"/>
    <n v="0.33"/>
    <n v="18.82738853503185"/>
    <n v="1.2"/>
    <n v="17.064"/>
    <n v="0"/>
    <n v="0.32400763256201"/>
    <s v="DENTRO DA META"/>
    <x v="1"/>
    <n v="4.60738853503185"/>
    <n v="1.2"/>
    <n v="100.19999999999999"/>
    <n v="73.89749999999999"/>
    <n v="188.2738853503184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63"/>
    <n v="1470"/>
    <n v="7891010254155"/>
    <s v="S.LIVRE ADAPT SUAVE ABAS LV 32 PG MENOS"/>
    <x v="5"/>
    <n v="1150"/>
    <s v="CUIDADO INTIMO"/>
    <s v="9619.00.00"/>
    <s v="UN"/>
    <n v="12"/>
    <n v="4"/>
    <s v="PRODUTO"/>
    <s v="57.014.433/0001-13"/>
    <n v="10.99"/>
    <n v="2.884875"/>
    <m/>
    <m/>
    <m/>
    <m/>
    <n v="8.105125"/>
    <n v="0.0102"/>
    <n v="0.0048"/>
    <n v="0.17"/>
    <n v="0.0165"/>
    <n v="0.076"/>
    <n v="0.2775"/>
    <n v="12"/>
    <n v="247.80000000000013"/>
    <n v="5.730375"/>
    <n v="14.91962500000001"/>
    <n v="8.105125"/>
    <n v="6.81450000000001"/>
    <n v="81.77400000000007"/>
    <n v="15.65"/>
    <n v="0.33"/>
    <n v="20.65000000000001"/>
    <n v="0.33"/>
    <n v="20.65000000000001"/>
    <n v="1.2"/>
    <n v="18.78"/>
    <n v="0"/>
    <n v="0.31948881789137"/>
    <s v="DENTRO DA META"/>
    <x v="1"/>
    <n v="5.00000000000001"/>
    <n v="1.2"/>
    <n v="131.88"/>
    <n v="97.26150000000001"/>
    <n v="247.80000000000013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33"/>
    <n v="56875"/>
    <n v="7891010568757"/>
    <s v="LENCOS UMEDECIDOS J* EXTRA CUIDADO C/48"/>
    <x v="7"/>
    <n v="3770"/>
    <s v="HIGIENE INFANTIL"/>
    <s v="3401.11.90"/>
    <s v="UN"/>
    <n v="24"/>
    <n v="4"/>
    <s v="PRODUTO"/>
    <s v="57.014.433/0001-13"/>
    <n v="10.93"/>
    <n v="2.869125"/>
    <m/>
    <m/>
    <m/>
    <m/>
    <n v="8.060875"/>
    <n v="0.0102"/>
    <n v="0.0048"/>
    <n v="0.17"/>
    <n v="0.0165"/>
    <n v="0.076"/>
    <n v="0.2775"/>
    <n v="24"/>
    <n v="492.89426751592362"/>
    <n v="5.69908996815287"/>
    <n v="14.83817117834395"/>
    <n v="8.060875"/>
    <n v="6.77729617834395"/>
    <n v="162.65510828025481"/>
    <n v="15.765"/>
    <n v="0.33"/>
    <n v="20.53726114649682"/>
    <n v="0.33"/>
    <n v="20.53726114649682"/>
    <n v="1.2"/>
    <n v="18.918"/>
    <n v="0"/>
    <n v="0.30271241018058"/>
    <s v="DENTRO DA META"/>
    <x v="1"/>
    <n v="4.77226114649682"/>
    <n v="1.2"/>
    <n v="262.31999999999999"/>
    <n v="193.46099999999998"/>
    <n v="492.89426751592362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801"/>
    <n v="7319"/>
    <s v="7 898943163103"/>
    <s v="ATUM PEDAÇOS ROBISON CRUSOE AO NATURAL"/>
    <x v="1"/>
    <n v="270"/>
    <s v="ATUM"/>
    <s v="1604.20.10"/>
    <s v="UN"/>
    <n v="24"/>
    <n v="0"/>
    <s v="PRODUTO"/>
    <s v="11.814.967/0002-04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02"/>
    <n v="7320"/>
    <s v="7 898943163158"/>
    <s v="ATUM PEDAÇOS ROBISON CRUSOE EM M. TOM "/>
    <x v="1"/>
    <n v="270"/>
    <s v="ATUM"/>
    <s v="1604.20.10"/>
    <s v="UN"/>
    <n v="24"/>
    <n v="0"/>
    <s v="PRODUTO"/>
    <s v="11.814.967/0002-04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n v="220803"/>
    <n v="7318"/>
    <s v="7 898943163097"/>
    <s v="ATUM PEDAÇOS ROBISON CRUSOE EM ÓLEO"/>
    <x v="1"/>
    <n v="270"/>
    <s v="ATUM"/>
    <s v="1604.20.10"/>
    <s v="UN"/>
    <n v="24"/>
    <n v="0"/>
    <s v="PRODUTO"/>
    <s v="11.814.967/0002-04"/>
    <m/>
    <n v="0"/>
    <m/>
    <m/>
    <m/>
    <m/>
    <n v="0"/>
    <n v="0.0102"/>
    <n v="0.0048"/>
    <n v="0.17"/>
    <n v="0.0165"/>
    <n v="0.076"/>
    <n v="0.2775"/>
    <n v="24"/>
    <s/>
    <s/>
    <s/>
    <n v="0"/>
    <s/>
    <s/>
    <m/>
    <n v="0.33"/>
    <s/>
    <n v="0.33"/>
    <s/>
    <n v="1.2"/>
    <s/>
    <n v="0"/>
    <s/>
    <s/>
    <x v="2"/>
    <s/>
    <n v="1.2"/>
    <n v="0"/>
    <n v="0"/>
    <s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n v="220349"/>
    <n v="424"/>
    <n v="7898205076257"/>
    <s v="AMENDOIM COM PELE TORRADO  SALGADO CAT1 PT 150G NAC"/>
    <x v="15"/>
    <n v="3720"/>
    <s v="AMENDOIM COM PELE"/>
    <s v="2008.11.00"/>
    <s v="UN"/>
    <n v="12"/>
    <n v="0"/>
    <s v="PRODUTO"/>
    <s v="04.052.176/0004-90"/>
    <n v="4.7"/>
    <n v="1.23375"/>
    <m/>
    <m/>
    <m/>
    <m/>
    <n v="3.46625"/>
    <n v="0.0102"/>
    <n v="0.0048"/>
    <n v="0.17"/>
    <n v="0.0165"/>
    <n v="0.076"/>
    <n v="0.2775"/>
    <n v="12"/>
    <n v="105.97452229299367"/>
    <n v="2.45066082802548"/>
    <n v="6.38054936305733"/>
    <n v="3.46625"/>
    <n v="2.91429936305733"/>
    <n v="34.97159235668792"/>
    <n v="6.99"/>
    <n v="0.33"/>
    <n v="8.83121019108281"/>
    <n v="0.33"/>
    <n v="8.83121019108281"/>
    <n v="1.3"/>
    <n v="9.087"/>
    <n v="0"/>
    <n v="0.26340632204332"/>
    <s v="DENTRO DA META"/>
    <x v="0"/>
    <n v="1.8412101910828"/>
    <n v="1.3"/>
    <n v="56.40000000000001"/>
    <n v="41.595"/>
    <n v="105.9745222929936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47"/>
    <n v="37450"/>
    <n v="7896007200382"/>
    <s v="PRESERVATIVO BLOWTEX EXTRA FINO SENSITIVE C/3"/>
    <x v="5"/>
    <n v="1150"/>
    <s v="CUIDADO INTIMO"/>
    <s v="4014.10.00"/>
    <s v="UN"/>
    <n v="48"/>
    <n v="4"/>
    <s v="PRODUTO"/>
    <s v="57.014.433/0001-13"/>
    <n v="4.49"/>
    <n v="1.178625"/>
    <m/>
    <m/>
    <m/>
    <m/>
    <n v="3.311375"/>
    <n v="0.0102"/>
    <n v="0.0048"/>
    <n v="0.17"/>
    <n v="0.0165"/>
    <n v="0.076"/>
    <n v="0.2775"/>
    <n v="48"/>
    <n v="404.9579617834396"/>
    <n v="2.34116321656051"/>
    <n v="6.09546098726115"/>
    <n v="3.311375"/>
    <n v="2.78408598726115"/>
    <n v="133.63612738853513"/>
    <n v="6.62"/>
    <n v="0.33"/>
    <n v="8.43662420382166"/>
    <n v="0.33"/>
    <n v="8.43662420382166"/>
    <n v="1.3"/>
    <n v="8.606"/>
    <n v="0"/>
    <n v="0.27441453229934"/>
    <s v="DENTRO DA META"/>
    <x v="0"/>
    <n v="1.81662420382166"/>
    <n v="1.3"/>
    <n v="215.52000000000001"/>
    <n v="158.946"/>
    <n v="404.9579617834396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30"/>
    <n v="1207"/>
    <n v="7898920039575"/>
    <s v="GEL ANTISSÉPTICO HI CLEAN EXTRATO DE ALGODAO 250ML"/>
    <x v="5"/>
    <n v="560"/>
    <s v="CABELOS"/>
    <s v="3401.20.10"/>
    <s v="UN"/>
    <n v="12"/>
    <n v="4"/>
    <s v="PRODUTO"/>
    <s v="57.014.433/0001-13"/>
    <n v="11.77"/>
    <n v="3.089625"/>
    <m/>
    <m/>
    <m/>
    <m/>
    <n v="8.680375"/>
    <n v="0.0102"/>
    <n v="0.0048"/>
    <n v="0.17"/>
    <n v="0.0165"/>
    <n v="0.076"/>
    <n v="0.2775"/>
    <n v="12"/>
    <n v="265.38726114649683"/>
    <n v="6.13708041401274"/>
    <n v="15.97852468152866"/>
    <n v="8.680375"/>
    <n v="7.29814968152867"/>
    <n v="87.57779617834399"/>
    <n v="17.49"/>
    <n v="0.33"/>
    <n v="22.1156050955414"/>
    <n v="0.33"/>
    <n v="22.1156050955414"/>
    <n v="1.2"/>
    <n v="20.988"/>
    <n v="0"/>
    <n v="0.26447141769819"/>
    <s v="DENTRO DA META"/>
    <x v="1"/>
    <n v="4.62560509554141"/>
    <n v="1.2"/>
    <n v="141.24000000000001"/>
    <n v="104.1645"/>
    <n v="265.38726114649683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58"/>
    <n v="13601"/>
    <n v="7896336003708"/>
    <s v="AMENDOIM CROKISSIMO 150G LEV SALGADO"/>
    <x v="0"/>
    <n v="170"/>
    <s v="AMENDOIM JAPONES"/>
    <s v="2008.11.00"/>
    <s v="UN"/>
    <n v="24"/>
    <n v="4"/>
    <s v="PRODUTO"/>
    <s v="00.226.383/0001-10"/>
    <n v="5.481"/>
    <n v="1.4387625"/>
    <m/>
    <m/>
    <m/>
    <m/>
    <n v="4.0422375"/>
    <n v="0.0102"/>
    <n v="0.0048"/>
    <n v="0.17"/>
    <n v="0.0165"/>
    <n v="0.076"/>
    <n v="0.2775"/>
    <n v="24"/>
    <n v="247.16866242038219"/>
    <n v="2.85788765923567"/>
    <n v="7.44080660828026"/>
    <n v="4.0422375"/>
    <n v="3.39856910828026"/>
    <n v="81.56565859872615"/>
    <n v="8.15"/>
    <n v="0.33"/>
    <n v="10.29869426751593"/>
    <n v="0.33"/>
    <n v="10.29869426751593"/>
    <n v="1.3"/>
    <n v="10.595"/>
    <n v="0"/>
    <n v="0.26364346840686"/>
    <s v="DENTRO DA META"/>
    <x v="0"/>
    <n v="2.14869426751592"/>
    <n v="1.3"/>
    <n v="131.54399999999998"/>
    <n v="97.0137"/>
    <n v="247.1686624203821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59"/>
    <n v="13603"/>
    <n v="7896336003739"/>
    <s v="AMENDOIM CROKISSIMO 150G PIMENTA"/>
    <x v="0"/>
    <n v="170"/>
    <s v="AMENDOIM JAPONES"/>
    <s v="2008.11.00"/>
    <s v="UN"/>
    <n v="24"/>
    <n v="4"/>
    <s v="PRODUTO"/>
    <s v="00.226.383/0001-10"/>
    <n v="5.481"/>
    <n v="1.4387625"/>
    <m/>
    <m/>
    <m/>
    <m/>
    <n v="4.0422375"/>
    <n v="0.0102"/>
    <n v="0.0048"/>
    <n v="0.17"/>
    <n v="0.0165"/>
    <n v="0.076"/>
    <n v="0.2775"/>
    <n v="24"/>
    <n v="247.16866242038219"/>
    <n v="2.85788765923567"/>
    <n v="7.44080660828026"/>
    <n v="4.0422375"/>
    <n v="3.39856910828026"/>
    <n v="81.56565859872615"/>
    <n v="8.15"/>
    <n v="0.33"/>
    <n v="10.29869426751593"/>
    <n v="0.33"/>
    <n v="10.29869426751593"/>
    <n v="1.3"/>
    <n v="10.595"/>
    <n v="0"/>
    <n v="0.26364346840686"/>
    <s v="DENTRO DA META"/>
    <x v="0"/>
    <n v="2.14869426751592"/>
    <n v="1.3"/>
    <n v="131.54399999999998"/>
    <n v="97.0137"/>
    <n v="247.1686624203821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60"/>
    <n v="13604"/>
    <n v="7896336003715"/>
    <s v="AMENDOIM CROKISSIMO 150G SALSA E CEB"/>
    <x v="0"/>
    <n v="170"/>
    <s v="AMENDOIM JAPONES"/>
    <s v="2008.11.00"/>
    <s v="UN"/>
    <n v="24"/>
    <n v="4"/>
    <s v="PRODUTO"/>
    <s v="00.226.383/0001-10"/>
    <n v="5.481"/>
    <n v="1.4387625"/>
    <m/>
    <m/>
    <m/>
    <m/>
    <n v="4.0422375"/>
    <n v="0.0102"/>
    <n v="0.0048"/>
    <n v="0.17"/>
    <n v="0.0165"/>
    <n v="0.076"/>
    <n v="0.2775"/>
    <n v="24"/>
    <n v="247.16866242038219"/>
    <n v="2.85788765923567"/>
    <n v="7.44080660828026"/>
    <n v="4.0422375"/>
    <n v="3.39856910828026"/>
    <n v="81.56565859872615"/>
    <n v="8.15"/>
    <n v="0.33"/>
    <n v="10.29869426751593"/>
    <n v="0.33"/>
    <n v="10.29869426751593"/>
    <n v="1.3"/>
    <n v="10.595"/>
    <n v="0"/>
    <n v="0.26364346840686"/>
    <s v="DENTRO DA META"/>
    <x v="0"/>
    <n v="2.14869426751592"/>
    <n v="1.3"/>
    <n v="131.54399999999998"/>
    <n v="97.0137"/>
    <n v="247.1686624203821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49"/>
    <n v="70602"/>
    <n v="7894904070602"/>
    <s v="LASANHA DE CALABRESA SEARA 600G"/>
    <x v="4"/>
    <n v="2790"/>
    <s v="PRATOS PRONTOS DIVERSOS"/>
    <s v="1902.20.00"/>
    <s v="UN"/>
    <n v="10"/>
    <n v="4"/>
    <s v="PRODUTO"/>
    <s v="83.044.016/0054-35"/>
    <n v="9.42"/>
    <n v="2.47275"/>
    <m/>
    <m/>
    <m/>
    <m/>
    <n v="6.94725"/>
    <n v="0.0102"/>
    <n v="0.0048"/>
    <n v="0.17"/>
    <n v="0.0165"/>
    <n v="0.076"/>
    <n v="0.2775"/>
    <n v="10"/>
    <n v="177.00000000000006"/>
    <n v="4.91175"/>
    <n v="12.78825000000001"/>
    <n v="6.94725"/>
    <n v="5.841"/>
    <n v="58.41000000000005"/>
    <n v="14.22"/>
    <n v="0.33"/>
    <n v="17.70000000000001"/>
    <n v="0.33"/>
    <n v="17.70000000000001"/>
    <n v="1.2"/>
    <n v="17.064"/>
    <n v="0"/>
    <n v="0.24472573839662"/>
    <s v="DENTRO DA META"/>
    <x v="1"/>
    <n v="3.48000000000001"/>
    <n v="1.2"/>
    <n v="94.2"/>
    <n v="69.4725"/>
    <n v="177.0000000000000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50"/>
    <n v="70599"/>
    <n v="7894904070596"/>
    <s v="LASANHA DE FRANGO SEARA 600G"/>
    <x v="4"/>
    <n v="2790"/>
    <s v="PRATOS PRONTOS DIVERSOS"/>
    <s v="1902.20.00"/>
    <s v="UN"/>
    <n v="10"/>
    <n v="4"/>
    <s v="PRODUTO"/>
    <s v="83.044.016/0054-35"/>
    <n v="9.42"/>
    <n v="2.47275"/>
    <m/>
    <m/>
    <m/>
    <m/>
    <n v="6.94725"/>
    <n v="0.0102"/>
    <n v="0.0048"/>
    <n v="0.17"/>
    <n v="0.0165"/>
    <n v="0.076"/>
    <n v="0.2775"/>
    <n v="10"/>
    <n v="177.00000000000006"/>
    <n v="4.91175"/>
    <n v="12.78825000000001"/>
    <n v="6.94725"/>
    <n v="5.841"/>
    <n v="58.41000000000005"/>
    <n v="14.22"/>
    <n v="0.33"/>
    <n v="17.70000000000001"/>
    <n v="0.33"/>
    <n v="17.70000000000001"/>
    <n v="1.2"/>
    <n v="17.064"/>
    <n v="0"/>
    <n v="0.24472573839662"/>
    <s v="DENTRO DA META"/>
    <x v="1"/>
    <n v="3.48000000000001"/>
    <n v="1.2"/>
    <n v="94.2"/>
    <n v="69.4725"/>
    <n v="177.0000000000000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51"/>
    <n v="82724"/>
    <n v="7894904082728"/>
    <s v="LASANHA SEARA 4 QUEIJOS 600G"/>
    <x v="4"/>
    <n v="2790"/>
    <s v="PRATOS PRONTOS DIVERSOS"/>
    <s v="1902.20.00"/>
    <s v="UN"/>
    <n v="10"/>
    <n v="4"/>
    <s v="PRODUTO"/>
    <s v="83.044.016/0054-35"/>
    <n v="9.42"/>
    <n v="2.47275"/>
    <m/>
    <m/>
    <m/>
    <m/>
    <n v="6.94725"/>
    <n v="0.0102"/>
    <n v="0.0048"/>
    <n v="0.17"/>
    <n v="0.0165"/>
    <n v="0.076"/>
    <n v="0.2775"/>
    <n v="10"/>
    <n v="177.00000000000006"/>
    <n v="4.91175"/>
    <n v="12.78825000000001"/>
    <n v="6.94725"/>
    <n v="5.841"/>
    <n v="58.41000000000005"/>
    <n v="14.22"/>
    <n v="0.33"/>
    <n v="17.70000000000001"/>
    <n v="0.33"/>
    <n v="17.70000000000001"/>
    <n v="1.2"/>
    <n v="17.064"/>
    <n v="0"/>
    <n v="0.24472573839662"/>
    <s v="DENTRO DA META"/>
    <x v="1"/>
    <n v="3.48000000000001"/>
    <n v="1.2"/>
    <n v="94.2"/>
    <n v="69.4725"/>
    <n v="177.0000000000000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52"/>
    <n v="578657"/>
    <n v="7894904578658"/>
    <s v="LASANHA SEARA BOLONHESA 600G"/>
    <x v="4"/>
    <n v="2790"/>
    <s v="PRATOS PRONTOS DIVERSOS"/>
    <s v="1902.20.00"/>
    <s v="UN"/>
    <n v="12"/>
    <n v="4"/>
    <s v="PRODUTO"/>
    <s v="83.044.016/0054-35"/>
    <n v="9.42"/>
    <n v="2.47275"/>
    <m/>
    <m/>
    <m/>
    <m/>
    <n v="6.94725"/>
    <n v="0.0102"/>
    <n v="0.0048"/>
    <n v="0.17"/>
    <n v="0.0165"/>
    <n v="0.076"/>
    <n v="0.2775"/>
    <n v="12"/>
    <n v="212.40000000000009"/>
    <n v="4.91175"/>
    <n v="12.78825000000001"/>
    <n v="6.94725"/>
    <n v="5.841"/>
    <n v="70.09200000000006"/>
    <n v="14.22"/>
    <n v="0.33"/>
    <n v="17.70000000000001"/>
    <n v="0.33"/>
    <n v="17.70000000000001"/>
    <n v="1.2"/>
    <n v="17.064"/>
    <n v="0"/>
    <n v="0.24472573839662"/>
    <s v="DENTRO DA META"/>
    <x v="1"/>
    <n v="3.48000000000001"/>
    <n v="1.2"/>
    <n v="113.03999999999999"/>
    <n v="83.367"/>
    <n v="212.4000000000000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53"/>
    <n v="82708"/>
    <n v="7894904082704"/>
    <s v="LASANHA SEARA BOLONHESA SEA 600G"/>
    <x v="4"/>
    <n v="2790"/>
    <s v="PRATOS PRONTOS DIVERSOS"/>
    <s v="1902.20.00"/>
    <s v="UN"/>
    <n v="10"/>
    <n v="4"/>
    <s v="PRODUTO"/>
    <s v="83.044.016/0054-35"/>
    <n v="9.42"/>
    <n v="2.47275"/>
    <m/>
    <m/>
    <m/>
    <m/>
    <n v="6.94725"/>
    <n v="0.0102"/>
    <n v="0.0048"/>
    <n v="0.17"/>
    <n v="0.0165"/>
    <n v="0.076"/>
    <n v="0.2775"/>
    <n v="10"/>
    <n v="177.00000000000006"/>
    <n v="4.91175"/>
    <n v="12.78825000000001"/>
    <n v="6.94725"/>
    <n v="5.841"/>
    <n v="58.41000000000005"/>
    <n v="14.22"/>
    <n v="0.33"/>
    <n v="17.70000000000001"/>
    <n v="0.33"/>
    <n v="17.70000000000001"/>
    <n v="1.2"/>
    <n v="17.064"/>
    <n v="0"/>
    <n v="0.24472573839662"/>
    <s v="DENTRO DA META"/>
    <x v="1"/>
    <n v="3.48000000000001"/>
    <n v="1.2"/>
    <n v="94.2"/>
    <n v="69.4725"/>
    <n v="177.0000000000000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898"/>
    <n v="712418"/>
    <n v="7896228100386"/>
    <s v="CAPELETTI MASSA LEVE CARNE 400G"/>
    <x v="2"/>
    <n v="1990"/>
    <s v="MACARRAO"/>
    <s v="1902.20.00"/>
    <s v="UN"/>
    <n v="2"/>
    <n v="0"/>
    <s v="PRODUTO"/>
    <s v="27.152.731/0001-09"/>
    <n v="7.08"/>
    <n v="1.8585"/>
    <m/>
    <m/>
    <m/>
    <m/>
    <n v="5.2215"/>
    <n v="0.0102"/>
    <n v="0.0048"/>
    <n v="0.17"/>
    <n v="0.0165"/>
    <n v="0.076"/>
    <n v="0.2775"/>
    <n v="2"/>
    <n v="26.6063694267516"/>
    <n v="3.69163375796178"/>
    <n v="9.61155095541401"/>
    <n v="5.2215"/>
    <n v="4.39005095541401"/>
    <n v="8.78010191082803"/>
    <n v="10.69"/>
    <n v="0.33"/>
    <n v="13.3031847133758"/>
    <n v="0.33"/>
    <n v="13.3031847133758"/>
    <n v="1.2"/>
    <n v="12.828"/>
    <n v="0"/>
    <n v="0.24445132959549"/>
    <s v="DENTRO DA META"/>
    <x v="1"/>
    <n v="2.6131847133758"/>
    <n v="1.2"/>
    <n v="14.16"/>
    <n v="10.443"/>
    <n v="26.606369426751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900"/>
    <n v="714097"/>
    <n v="7896228100393"/>
    <s v="CAPELETTI MASSA LEVE FRANGO 400G"/>
    <x v="2"/>
    <n v="1990"/>
    <s v="MACARRAO"/>
    <s v="1902.20.00"/>
    <s v="UN"/>
    <n v="2"/>
    <n v="0"/>
    <s v="PRODUTO"/>
    <s v="27.152.731/0001-09"/>
    <n v="7.08"/>
    <n v="1.8585"/>
    <m/>
    <m/>
    <m/>
    <m/>
    <n v="5.2215"/>
    <n v="0.0102"/>
    <n v="0.0048"/>
    <n v="0.17"/>
    <n v="0.0165"/>
    <n v="0.076"/>
    <n v="0.2775"/>
    <n v="2"/>
    <n v="26.6063694267516"/>
    <n v="3.69163375796178"/>
    <n v="9.61155095541401"/>
    <n v="5.2215"/>
    <n v="4.39005095541401"/>
    <n v="8.78010191082803"/>
    <n v="10.69"/>
    <n v="0.33"/>
    <n v="13.3031847133758"/>
    <n v="0.33"/>
    <n v="13.3031847133758"/>
    <n v="1.2"/>
    <n v="12.828"/>
    <n v="0"/>
    <n v="0.24445132959549"/>
    <s v="DENTRO DA META"/>
    <x v="1"/>
    <n v="2.6131847133758"/>
    <n v="1.2"/>
    <n v="14.16"/>
    <n v="10.443"/>
    <n v="26.606369426751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902"/>
    <n v="713457"/>
    <n v="7896228100553"/>
    <s v="CAPELETTI MASSA LEVE QUEIJO 400G"/>
    <x v="2"/>
    <n v="1990"/>
    <s v="MACARRAO"/>
    <s v="1902.20.00"/>
    <s v="UN"/>
    <n v="2"/>
    <n v="0"/>
    <s v="PRODUTO"/>
    <s v="27.152.731/0001-09"/>
    <n v="7.08"/>
    <n v="1.8585"/>
    <m/>
    <m/>
    <m/>
    <m/>
    <n v="5.2215"/>
    <n v="0.0102"/>
    <n v="0.0048"/>
    <n v="0.17"/>
    <n v="0.0165"/>
    <n v="0.076"/>
    <n v="0.2775"/>
    <n v="2"/>
    <n v="26.6063694267516"/>
    <n v="3.69163375796178"/>
    <n v="9.61155095541401"/>
    <n v="5.2215"/>
    <n v="4.39005095541401"/>
    <n v="8.78010191082803"/>
    <n v="10.69"/>
    <n v="0.33"/>
    <n v="13.3031847133758"/>
    <n v="0.33"/>
    <n v="13.3031847133758"/>
    <n v="1.2"/>
    <n v="12.828"/>
    <n v="0"/>
    <n v="0.24445132959549"/>
    <s v="DENTRO DA META"/>
    <x v="1"/>
    <n v="2.6131847133758"/>
    <n v="1.2"/>
    <n v="14.16"/>
    <n v="10.443"/>
    <n v="26.606369426751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379"/>
    <n v="714747"/>
    <n v="7896228100492"/>
    <s v="RAVIOLLI MASSA LEVE CARNE 400G"/>
    <x v="2"/>
    <n v="1990"/>
    <s v="MACARRAO"/>
    <s v="1902.20.00"/>
    <s v="UN"/>
    <n v="2"/>
    <n v="0"/>
    <s v="PRODUTO"/>
    <s v="27.152.731/0001-09"/>
    <n v="7.08"/>
    <n v="1.8585"/>
    <m/>
    <m/>
    <m/>
    <m/>
    <n v="5.2215"/>
    <n v="0.0102"/>
    <n v="0.0048"/>
    <n v="0.17"/>
    <n v="0.0165"/>
    <n v="0.076"/>
    <n v="0.2775"/>
    <n v="2"/>
    <n v="26.6063694267516"/>
    <n v="3.69163375796178"/>
    <n v="9.61155095541401"/>
    <n v="5.2215"/>
    <n v="4.39005095541401"/>
    <n v="8.78010191082803"/>
    <n v="10.69"/>
    <n v="0.33"/>
    <n v="13.3031847133758"/>
    <n v="0.33"/>
    <n v="13.3031847133758"/>
    <n v="1.2"/>
    <n v="12.828"/>
    <n v="0"/>
    <n v="0.24445132959549"/>
    <s v="DENTRO DA META"/>
    <x v="1"/>
    <n v="2.6131847133758"/>
    <n v="1.2"/>
    <n v="14.16"/>
    <n v="10.443"/>
    <n v="26.606369426751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381"/>
    <n v="460302"/>
    <n v="7896228100447"/>
    <s v="RAVIOLLI MASSA LEVE FRANGO 400G"/>
    <x v="2"/>
    <n v="1990"/>
    <s v="MACARRAO"/>
    <s v="1902.20.00"/>
    <s v="UN"/>
    <n v="2"/>
    <n v="0"/>
    <s v="PRODUTO"/>
    <s v="27.152.731/0001-09"/>
    <n v="7.08"/>
    <n v="1.8585"/>
    <m/>
    <m/>
    <m/>
    <m/>
    <n v="5.2215"/>
    <n v="0.0102"/>
    <n v="0.0048"/>
    <n v="0.17"/>
    <n v="0.0165"/>
    <n v="0.076"/>
    <n v="0.2775"/>
    <n v="2"/>
    <n v="26.6063694267516"/>
    <n v="3.69163375796178"/>
    <n v="9.61155095541401"/>
    <n v="5.2215"/>
    <n v="4.39005095541401"/>
    <n v="8.78010191082803"/>
    <n v="10.69"/>
    <n v="0.33"/>
    <n v="13.3031847133758"/>
    <n v="0.33"/>
    <n v="13.3031847133758"/>
    <n v="1.2"/>
    <n v="12.828"/>
    <n v="0"/>
    <n v="0.24445132959549"/>
    <s v="DENTRO DA META"/>
    <x v="1"/>
    <n v="2.6131847133758"/>
    <n v="1.2"/>
    <n v="14.16"/>
    <n v="10.443"/>
    <n v="26.606369426751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31"/>
    <n v="3647"/>
    <n v="7891010036478"/>
    <s v="TALCO J&amp;J BABY HORA DO SONO 200GR"/>
    <x v="7"/>
    <n v="3770"/>
    <s v="HIGIENE INFANTIL"/>
    <s v="3304.91.00"/>
    <s v="UN"/>
    <n v="24"/>
    <n v="4"/>
    <s v="PRODUTO"/>
    <s v="57.014.433/0001-13"/>
    <n v="14.97"/>
    <n v="3.929625"/>
    <m/>
    <m/>
    <m/>
    <m/>
    <n v="11.040375"/>
    <n v="0.0102"/>
    <n v="0.0048"/>
    <n v="0.17"/>
    <n v="0.0165"/>
    <n v="0.076"/>
    <n v="0.2775"/>
    <n v="24"/>
    <n v="675.08025477707031"/>
    <n v="7.80561544585988"/>
    <n v="20.32272850318472"/>
    <n v="11.040375"/>
    <n v="9.28235350318472"/>
    <n v="222.77648407643326"/>
    <n v="22.79"/>
    <n v="0.33"/>
    <n v="28.1283439490446"/>
    <n v="0.33"/>
    <n v="28.1283439490446"/>
    <n v="1.2"/>
    <n v="27.348"/>
    <n v="0"/>
    <n v="0.23424062962021"/>
    <s v="DENTRO DA META"/>
    <x v="1"/>
    <n v="5.3383439490446"/>
    <n v="1.2"/>
    <n v="359.28000000000003"/>
    <n v="264.96900000000005"/>
    <n v="675.0802547770703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32"/>
    <n v="3224"/>
    <n v="7891010032241"/>
    <s v="TALCO J&amp;J BABY REGULAR 200GR"/>
    <x v="7"/>
    <n v="3770"/>
    <s v="HIGIENE INFANTIL"/>
    <s v="3304.91.00"/>
    <s v="UN"/>
    <n v="24"/>
    <n v="4"/>
    <s v="PRODUTO"/>
    <s v="57.014.433/0001-13"/>
    <n v="14.97"/>
    <n v="3.929625"/>
    <m/>
    <m/>
    <m/>
    <m/>
    <n v="11.040375"/>
    <n v="0.0102"/>
    <n v="0.0048"/>
    <n v="0.17"/>
    <n v="0.0165"/>
    <n v="0.076"/>
    <n v="0.2775"/>
    <n v="24"/>
    <n v="675.08025477707031"/>
    <n v="7.80561544585988"/>
    <n v="20.32272850318472"/>
    <n v="11.040375"/>
    <n v="9.28235350318472"/>
    <n v="222.77648407643326"/>
    <n v="22.79"/>
    <n v="0.33"/>
    <n v="28.1283439490446"/>
    <n v="0.33"/>
    <n v="28.1283439490446"/>
    <n v="1.2"/>
    <n v="27.348"/>
    <n v="0"/>
    <n v="0.23424062962021"/>
    <s v="DENTRO DA META"/>
    <x v="1"/>
    <n v="5.3383439490446"/>
    <n v="1.2"/>
    <n v="359.28000000000003"/>
    <n v="264.96900000000005"/>
    <n v="675.0802547770703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83"/>
    <n v="16500"/>
    <n v="7896336000295"/>
    <s v="AMENDOIM MENDORATO 200G ."/>
    <x v="0"/>
    <n v="170"/>
    <s v="AMENDOIM JAPONES"/>
    <s v="2008.11.00"/>
    <s v="UN"/>
    <n v="24"/>
    <n v="4"/>
    <s v="PRODUTO"/>
    <s v="00.226.383/0001-10"/>
    <n v="6.795"/>
    <n v="1.7836875"/>
    <m/>
    <m/>
    <m/>
    <m/>
    <n v="5.0113125"/>
    <n v="0.0102"/>
    <n v="0.0048"/>
    <n v="0.17"/>
    <n v="0.0165"/>
    <n v="0.076"/>
    <n v="0.2775"/>
    <n v="24"/>
    <n v="306.42420382165614"/>
    <n v="3.5430298566879"/>
    <n v="9.22464530254777"/>
    <n v="5.0113125"/>
    <n v="4.21333280254777"/>
    <n v="101.11998726114655"/>
    <n v="10.39"/>
    <n v="0.33"/>
    <n v="12.76767515923567"/>
    <n v="0.33"/>
    <n v="12.76767515923567"/>
    <n v="1.3"/>
    <n v="13.507"/>
    <n v="0"/>
    <n v="0.22884265247697"/>
    <s v="DENTRO DA META"/>
    <x v="0"/>
    <n v="2.37767515923567"/>
    <n v="1.3"/>
    <n v="163.07999999999998"/>
    <n v="120.2715"/>
    <n v="306.4242038216561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417"/>
    <n v="5487"/>
    <n v="7894904005482"/>
    <s v="SALSICHA HOT DOG SEARA 500G"/>
    <x v="2"/>
    <n v="3220"/>
    <s v="SALSICHA"/>
    <s v="1601.00.00"/>
    <s v="UN"/>
    <n v="12"/>
    <n v="4"/>
    <s v="PRODUTO"/>
    <s v="83.044.016/0054-35"/>
    <n v="7.73"/>
    <n v="2.029125"/>
    <m/>
    <m/>
    <m/>
    <m/>
    <n v="5.700875"/>
    <n v="0.0102"/>
    <n v="0.0048"/>
    <n v="0.17"/>
    <n v="0.0165"/>
    <n v="0.076"/>
    <n v="0.2775"/>
    <n v="12"/>
    <n v="174.29426751592359"/>
    <n v="4.03055493630573"/>
    <n v="10.4939673566879"/>
    <n v="5.700875"/>
    <n v="4.7930923566879"/>
    <n v="57.5171082802548"/>
    <n v="11.99"/>
    <n v="0.33"/>
    <n v="14.52452229299363"/>
    <n v="0.33"/>
    <n v="14.52452229299363"/>
    <n v="1.2"/>
    <n v="14.388"/>
    <n v="0"/>
    <n v="0.21138634637145"/>
    <s v="DENTRO DA META"/>
    <x v="1"/>
    <n v="2.53452229299363"/>
    <n v="1.2"/>
    <n v="92.76000000000001"/>
    <n v="68.4105"/>
    <n v="174.2942675159235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54"/>
    <n v="72451"/>
    <n v="7894904072453"/>
    <s v="LASANHA SEARA FRANGO PARISIENSE 600G"/>
    <x v="4"/>
    <n v="2790"/>
    <s v="PRATOS PRONTOS DIVERSOS"/>
    <s v="1902.20.00"/>
    <s v="UN"/>
    <n v="10"/>
    <n v="4"/>
    <s v="PRODUTO"/>
    <s v="83.044.016/0054-35"/>
    <n v="9.12"/>
    <n v="2.394"/>
    <m/>
    <m/>
    <m/>
    <m/>
    <n v="6.726"/>
    <n v="0.0102"/>
    <n v="0.0048"/>
    <n v="0.17"/>
    <n v="0.0165"/>
    <n v="0.076"/>
    <n v="0.2775"/>
    <n v="10"/>
    <n v="171.36305732484078"/>
    <n v="4.75532484076433"/>
    <n v="12.38098089171975"/>
    <n v="6.726"/>
    <n v="5.65498089171975"/>
    <n v="56.54980891719747"/>
    <n v="14.22"/>
    <n v="0.33"/>
    <n v="17.13630573248408"/>
    <n v="0.33"/>
    <n v="17.13630573248408"/>
    <n v="1.2"/>
    <n v="17.064"/>
    <n v="0"/>
    <n v="0.20508479131393"/>
    <s v="DENTRO DA META"/>
    <x v="1"/>
    <n v="2.91630573248408"/>
    <n v="1.2"/>
    <n v="91.19999999999999"/>
    <n v="67.25999999999999"/>
    <n v="171.3630573248407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92"/>
    <n v="32903"/>
    <n v="7891268400014"/>
    <s v="LISTERINE COOL MINT 250ML"/>
    <x v="5"/>
    <n v="1620"/>
    <s v="HIGIENE ADULTA"/>
    <s v="3306.90.00"/>
    <s v="UN"/>
    <n v="12"/>
    <n v="4"/>
    <s v="PRODUTO"/>
    <s v="57.014.433/0001-13"/>
    <n v="8.75"/>
    <n v="2.296875"/>
    <m/>
    <m/>
    <m/>
    <m/>
    <n v="6.453125"/>
    <n v="0.0102"/>
    <n v="0.0048"/>
    <n v="0.17"/>
    <n v="0.0165"/>
    <n v="0.076"/>
    <n v="0.2775"/>
    <n v="12"/>
    <n v="197.29299363057331"/>
    <n v="4.56240047770701"/>
    <n v="11.87868232484077"/>
    <n v="6.453125"/>
    <n v="5.42555732484077"/>
    <n v="65.10668789808921"/>
    <n v="13.695"/>
    <n v="0.33"/>
    <n v="16.44108280254778"/>
    <n v="0.33"/>
    <n v="16.44108280254778"/>
    <n v="1.2"/>
    <n v="16.434"/>
    <n v="0"/>
    <n v="0.20051718163912"/>
    <s v="DENTRO DA META"/>
    <x v="1"/>
    <n v="2.74608280254778"/>
    <n v="1.2"/>
    <n v="105"/>
    <n v="77.4375"/>
    <n v="197.2929936305733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80"/>
    <n v="2653"/>
    <n v="7898656390513"/>
    <s v="LENÇOS UMEDECIDOS R.NASCIDO MAMYPOKO C/50"/>
    <x v="5"/>
    <n v="1620"/>
    <s v="HIGIENE ADULTA"/>
    <s v="3401.11.90"/>
    <s v="UN"/>
    <n v="24"/>
    <n v="4"/>
    <s v="PRODUTO"/>
    <s v="57.014.433/0001-13"/>
    <n v="9.99"/>
    <n v="2.622375"/>
    <m/>
    <m/>
    <m/>
    <m/>
    <n v="7.367625"/>
    <n v="0.0102"/>
    <n v="0.0048"/>
    <n v="0.17"/>
    <n v="0.0165"/>
    <n v="0.076"/>
    <n v="0.2775"/>
    <n v="24"/>
    <n v="450.50445859872627"/>
    <n v="5.20895780254777"/>
    <n v="13.56206130573249"/>
    <n v="7.367625"/>
    <n v="6.19443630573249"/>
    <n v="148.66647133757971"/>
    <n v="15.82"/>
    <n v="0.33"/>
    <n v="18.77101910828026"/>
    <n v="0.33"/>
    <n v="18.77101910828026"/>
    <n v="1.2"/>
    <n v="18.984"/>
    <n v="0"/>
    <n v="0.18653723819724"/>
    <s v="DENTRO DA META"/>
    <x v="0"/>
    <n v="2.95101910828026"/>
    <n v="1.2"/>
    <n v="239.75999999999999"/>
    <n v="176.82300000000001"/>
    <n v="450.50445859872627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42"/>
    <n v="3202"/>
    <n v="7891010560812"/>
    <s v="COTONETES JOHNSON'S C/150"/>
    <x v="5"/>
    <n v="1620"/>
    <s v="HIGIENE ADULTA"/>
    <s v="5601.21.90"/>
    <s v="UN"/>
    <n v="30"/>
    <n v="4"/>
    <s v="PRODUTO"/>
    <s v="57.014.433/0001-13"/>
    <n v="6.49"/>
    <n v="1.703625"/>
    <m/>
    <m/>
    <m/>
    <m/>
    <n v="4.786375"/>
    <n v="0.0102"/>
    <n v="0.0048"/>
    <n v="0.17"/>
    <n v="0.0165"/>
    <n v="0.076"/>
    <n v="0.2775"/>
    <n v="30"/>
    <n v="365.83757961783448"/>
    <n v="3.38399761146497"/>
    <n v="8.81058837579618"/>
    <n v="4.786375"/>
    <n v="4.02421337579618"/>
    <n v="120.72640127388539"/>
    <n v="10.32"/>
    <n v="0.33"/>
    <n v="12.19458598726115"/>
    <n v="0.33"/>
    <n v="12.19458598726115"/>
    <n v="1.2"/>
    <n v="12.384"/>
    <n v="0"/>
    <n v="0.18164592899817"/>
    <s v="DENTRO DA META"/>
    <x v="0"/>
    <n v="1.87458598726115"/>
    <n v="1.2"/>
    <n v="194.70000000000002"/>
    <n v="143.59125"/>
    <n v="365.83757961783448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346"/>
    <n v="454"/>
    <n v="7898205074413"/>
    <s v="AMENDOIM CROCANTE NATURAL CAT2 PT 150G NAC"/>
    <x v="15"/>
    <n v="170"/>
    <s v="AMENDOIM JAPONES"/>
    <s v="2008.11.00"/>
    <s v="UN"/>
    <n v="12"/>
    <n v="0"/>
    <s v="PRODUTO"/>
    <s v="04.052.176/0004-90"/>
    <n v="4"/>
    <n v="1.05"/>
    <m/>
    <m/>
    <m/>
    <m/>
    <n v="2.95"/>
    <n v="0.0102"/>
    <n v="0.0048"/>
    <n v="0.17"/>
    <n v="0.0165"/>
    <n v="0.076"/>
    <n v="0.2775"/>
    <n v="12"/>
    <n v="90.1910828025478"/>
    <n v="2.08566878980892"/>
    <n v="5.43025477707006"/>
    <n v="2.95"/>
    <n v="2.48025477707006"/>
    <n v="29.76305732484078"/>
    <n v="9.4"/>
    <n v="0.33"/>
    <n v="7.51592356687898"/>
    <n v="0.33"/>
    <n v="7.51592356687898"/>
    <n v="1.2"/>
    <n v="11.28"/>
    <n v="0"/>
    <n v="-0.20043366309798"/>
    <s v="DENTRO DA META"/>
    <x v="0"/>
    <n v="-1.88407643312102"/>
    <n v="1.2"/>
    <n v="48"/>
    <n v="35.40000000000001"/>
    <n v="90.191082802547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347"/>
    <n v="431"/>
    <n v="7898205074420"/>
    <s v="AMENDOIM CROCANTE APIMENTADO CAT2 PT 150G NAC"/>
    <x v="15"/>
    <n v="170"/>
    <s v="AMENDOIM JAPONES"/>
    <s v="2008.11.00"/>
    <s v="UN"/>
    <n v="12"/>
    <n v="0"/>
    <s v="PRODUTO"/>
    <s v="04.052.176/0004-90"/>
    <n v="4"/>
    <n v="1.05"/>
    <m/>
    <m/>
    <m/>
    <m/>
    <n v="2.95"/>
    <n v="0.0102"/>
    <n v="0.0048"/>
    <n v="0.17"/>
    <n v="0.0165"/>
    <n v="0.076"/>
    <n v="0.2775"/>
    <n v="12"/>
    <n v="90.1910828025478"/>
    <n v="2.08566878980892"/>
    <n v="5.43025477707006"/>
    <n v="2.95"/>
    <n v="2.48025477707006"/>
    <n v="29.76305732484078"/>
    <n v="9.4"/>
    <n v="0.33"/>
    <n v="7.51592356687898"/>
    <n v="0.33"/>
    <n v="7.51592356687898"/>
    <n v="1.2"/>
    <n v="11.28"/>
    <n v="0"/>
    <n v="-0.20043366309798"/>
    <s v="DENTRO DA META"/>
    <x v="0"/>
    <n v="-1.88407643312102"/>
    <n v="1.2"/>
    <n v="48"/>
    <n v="35.40000000000001"/>
    <n v="90.191082802547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15"/>
    <n v="4802"/>
    <n v="7898962794166"/>
    <s v="PAPEL HIGIENICO MIMMO 30M NEUTRO C/12"/>
    <x v="5"/>
    <n v="1620"/>
    <s v="HIGIENE ADULTA"/>
    <s v="4818.10.00"/>
    <s v="UN"/>
    <n v="6"/>
    <n v="4"/>
    <s v="PRODUTO"/>
    <s v="57.014.433/0001-13"/>
    <n v="11.69"/>
    <n v="3.068625"/>
    <m/>
    <m/>
    <m/>
    <m/>
    <n v="8.621375"/>
    <n v="0.0102"/>
    <n v="0.0048"/>
    <n v="0.17"/>
    <n v="0.0165"/>
    <n v="0.076"/>
    <n v="0.2775"/>
    <n v="6"/>
    <n v="131.79171974522296"/>
    <n v="6.09536703821656"/>
    <n v="15.86991958598727"/>
    <n v="8.621375"/>
    <n v="7.24854458598726"/>
    <n v="43.49126751592359"/>
    <n v="18.675"/>
    <n v="0.33"/>
    <n v="21.96528662420383"/>
    <n v="0.33"/>
    <n v="21.96528662420383"/>
    <n v="1.2"/>
    <n v="22.41"/>
    <n v="0"/>
    <n v="0.17618670009124"/>
    <s v="DENTRO DA META"/>
    <x v="0"/>
    <n v="3.29028662420383"/>
    <n v="1.2"/>
    <n v="70.14"/>
    <n v="51.72825"/>
    <n v="131.79171974522296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384"/>
    <n v="4115"/>
    <n v="7896331100839"/>
    <s v="REQUEIJAO CREMOSO AVIACAO 180G"/>
    <x v="2"/>
    <n v="3110"/>
    <s v="REQUEIJAO"/>
    <s v="0406.10.90"/>
    <s v="UN"/>
    <n v="2"/>
    <n v="0"/>
    <s v="PRODUTO"/>
    <s v="27.152.731/0001-09"/>
    <n v="6.91"/>
    <n v="1.813875"/>
    <m/>
    <m/>
    <m/>
    <m/>
    <n v="5.096125"/>
    <n v="0.0102"/>
    <n v="0.0048"/>
    <n v="0.17"/>
    <n v="0.0165"/>
    <n v="0.076"/>
    <n v="0.2775"/>
    <n v="2"/>
    <n v="25.96751592356689"/>
    <n v="3.60299283439491"/>
    <n v="9.38076512738854"/>
    <n v="5.096125"/>
    <n v="4.28464012738854"/>
    <n v="8.56928025477708"/>
    <n v="11.04"/>
    <n v="0.33"/>
    <n v="12.98375796178344"/>
    <n v="0.33"/>
    <n v="12.98375796178344"/>
    <n v="1.2"/>
    <n v="13.248"/>
    <n v="0"/>
    <n v="0.17606503277024"/>
    <s v="DENTRO DA META"/>
    <x v="0"/>
    <n v="1.94375796178344"/>
    <n v="1.2"/>
    <n v="13.82"/>
    <n v="10.19225"/>
    <n v="25.9675159235668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59"/>
    <n v="1447"/>
    <n v="7898337980262"/>
    <s v="PAO DE ALHO ZINHO BAG PICANTE 300G"/>
    <x v="2"/>
    <n v="3870"/>
    <s v="PAO DE ALHO"/>
    <s v="1905.20.90"/>
    <s v="UN"/>
    <n v="3"/>
    <n v="0"/>
    <s v="PRODUTO"/>
    <s v="27.152.731/0001-09"/>
    <n v="7.49"/>
    <n v="1.966125"/>
    <m/>
    <m/>
    <m/>
    <m/>
    <n v="5.523875"/>
    <n v="0.0102"/>
    <n v="0.0048"/>
    <n v="0.17"/>
    <n v="0.0165"/>
    <n v="0.076"/>
    <n v="0.2775"/>
    <n v="3"/>
    <n v="42.22070063694269"/>
    <n v="3.9054148089172"/>
    <n v="10.1681520700637"/>
    <n v="5.523875"/>
    <n v="4.6442770700637"/>
    <n v="13.93283121019109"/>
    <n v="11.99"/>
    <n v="0.33"/>
    <n v="14.0735668789809"/>
    <n v="0.33"/>
    <n v="14.0735668789809"/>
    <n v="1.2"/>
    <n v="14.388"/>
    <n v="0"/>
    <n v="0.17377538607013"/>
    <s v="DENTRO DA META"/>
    <x v="0"/>
    <n v="2.0835668789809"/>
    <n v="1.2"/>
    <n v="22.47"/>
    <n v="16.571625"/>
    <n v="42.2207006369426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160"/>
    <n v="1446"/>
    <n v="7898337980248"/>
    <s v="PAO DE ALHO ZINHO BAG TRADICIONAL 300G"/>
    <x v="2"/>
    <n v="3870"/>
    <s v="PAO DE ALHO"/>
    <s v="1905.20.90"/>
    <s v="UN"/>
    <n v="3"/>
    <n v="0"/>
    <s v="PRODUTO"/>
    <s v="27.152.731/0001-09"/>
    <n v="7.49"/>
    <n v="1.966125"/>
    <m/>
    <m/>
    <m/>
    <m/>
    <n v="5.523875"/>
    <n v="0.0102"/>
    <n v="0.0048"/>
    <n v="0.17"/>
    <n v="0.0165"/>
    <n v="0.076"/>
    <n v="0.2775"/>
    <n v="3"/>
    <n v="42.22070063694269"/>
    <n v="3.9054148089172"/>
    <n v="10.1681520700637"/>
    <n v="5.523875"/>
    <n v="4.6442770700637"/>
    <n v="13.93283121019109"/>
    <n v="11.99"/>
    <n v="0.33"/>
    <n v="14.0735668789809"/>
    <n v="0.33"/>
    <n v="14.0735668789809"/>
    <n v="1.2"/>
    <n v="14.388"/>
    <n v="0"/>
    <n v="0.17377538607013"/>
    <s v="DENTRO DA META"/>
    <x v="0"/>
    <n v="2.0835668789809"/>
    <n v="1.2"/>
    <n v="22.47"/>
    <n v="16.571625"/>
    <n v="42.2207006369426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354"/>
    <n v="419"/>
    <n v="7898205074451"/>
    <s v="AMENDOIM OVINHO PT 100G NAC"/>
    <x v="15"/>
    <n v="180"/>
    <s v="AMENDOIM OVINHOS"/>
    <s v="2008.11.00"/>
    <s v="UN"/>
    <n v="12"/>
    <n v="0"/>
    <s v="PRODUTO"/>
    <s v="04.052.176/0004-90"/>
    <n v="3.5"/>
    <n v="0.91875"/>
    <m/>
    <m/>
    <m/>
    <m/>
    <n v="2.58125"/>
    <n v="0.0102"/>
    <n v="0.0048"/>
    <n v="0.17"/>
    <n v="0.0165"/>
    <n v="0.076"/>
    <n v="0.2775"/>
    <n v="12"/>
    <n v="78.91719745222932"/>
    <n v="1.8249601910828"/>
    <n v="4.75147292993631"/>
    <n v="2.58125"/>
    <n v="2.17022292993631"/>
    <n v="26.04267515923568"/>
    <n v="5.345"/>
    <n v="0.33"/>
    <n v="6.57643312101911"/>
    <n v="0.33"/>
    <n v="6.57643312101911"/>
    <n v="1.3"/>
    <n v="6.9485"/>
    <n v="0"/>
    <n v="0.23038973265091"/>
    <s v="DENTRO DA META"/>
    <x v="0"/>
    <n v="1.23143312101911"/>
    <n v="1.3"/>
    <n v="42"/>
    <n v="30.975"/>
    <n v="78.91719745222932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211"/>
    <n v="729221"/>
    <n v="7894904729227"/>
    <s v="PRESUNTO SEARA FATIADO 200G"/>
    <x v="2"/>
    <n v="2840"/>
    <s v="PRESUNTO"/>
    <s v="1602.49.00"/>
    <s v="UN"/>
    <n v="20"/>
    <n v="4"/>
    <s v="PRODUTO"/>
    <s v="83.044.016/0054-35"/>
    <n v="6.29"/>
    <n v="1.651125"/>
    <m/>
    <m/>
    <m/>
    <m/>
    <n v="4.638875"/>
    <n v="0.0102"/>
    <n v="0.0048"/>
    <n v="0.17"/>
    <n v="0.0165"/>
    <n v="0.076"/>
    <n v="0.2775"/>
    <n v="20"/>
    <n v="236.37579617834399"/>
    <n v="3.27971417197452"/>
    <n v="8.53907563694268"/>
    <n v="4.638875"/>
    <n v="3.90020063694268"/>
    <n v="78.00401273885355"/>
    <n v="10.15"/>
    <n v="0.33"/>
    <n v="11.8187898089172"/>
    <n v="0.33"/>
    <n v="11.8187898089172"/>
    <n v="1.2"/>
    <n v="12.18"/>
    <n v="0"/>
    <n v="0.16441278905588"/>
    <s v="DENTRO DA META"/>
    <x v="0"/>
    <n v="1.6687898089172"/>
    <n v="1.2"/>
    <n v="125.8"/>
    <n v="92.77749999999999"/>
    <n v="236.3757961783439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06"/>
    <n v="4927892"/>
    <n v="7898624050524"/>
    <s v="GEL DENTAL NEUTROCARE DISNEY MARIE 50G"/>
    <x v="5"/>
    <n v="1620"/>
    <s v="HIGIENE ADULTA"/>
    <s v="3306.10.00"/>
    <s v="UN"/>
    <n v="72"/>
    <n v="4"/>
    <s v="PRODUTO"/>
    <s v="57.014.433/0001-13"/>
    <n v="3.49"/>
    <n v="0.916125"/>
    <m/>
    <m/>
    <m/>
    <m/>
    <n v="2.573875"/>
    <n v="0.0102"/>
    <n v="0.0048"/>
    <n v="0.17"/>
    <n v="0.0165"/>
    <n v="0.076"/>
    <n v="0.2775"/>
    <n v="72"/>
    <n v="472.15031847133775"/>
    <n v="1.81974601910828"/>
    <n v="4.73789729299363"/>
    <n v="2.573875"/>
    <n v="2.16402229299363"/>
    <n v="155.80960509554146"/>
    <n v="5.65"/>
    <n v="0.33"/>
    <n v="6.55764331210191"/>
    <n v="0.33"/>
    <n v="6.55764331210191"/>
    <n v="1.2"/>
    <n v="6.78"/>
    <n v="0"/>
    <n v="0.16064483400034"/>
    <s v="DENTRO DA META"/>
    <x v="0"/>
    <n v="0.90764331210191"/>
    <n v="1.2"/>
    <n v="251.28000000000003"/>
    <n v="185.31900000000002"/>
    <n v="472.15031847133775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360"/>
    <n v="4234"/>
    <n v="7898654200395"/>
    <s v="CASTANHA DE CAJU CARAMELIZADA UN 110G NAC"/>
    <x v="15"/>
    <n v="770"/>
    <s v="CASTANHA"/>
    <s v="2008.19.00"/>
    <s v="UN"/>
    <n v="12"/>
    <n v="0"/>
    <s v="PRODUTO"/>
    <s v="04.052.176/0004-90"/>
    <n v="7.8"/>
    <n v="2.0475"/>
    <m/>
    <m/>
    <m/>
    <m/>
    <n v="5.7525"/>
    <n v="0.0102"/>
    <n v="0.0048"/>
    <n v="0.17"/>
    <n v="0.0165"/>
    <n v="0.076"/>
    <n v="0.2775"/>
    <n v="12"/>
    <n v="175.87261146496817"/>
    <n v="4.06705414012739"/>
    <n v="10.58899681528663"/>
    <n v="5.7525"/>
    <n v="4.83649681528663"/>
    <n v="58.03796178343951"/>
    <n v="17.21"/>
    <n v="0.33"/>
    <n v="14.65605095541402"/>
    <n v="0.33"/>
    <n v="14.65605095541402"/>
    <n v="1.2"/>
    <n v="20.652"/>
    <n v="0"/>
    <n v="-0.14839913100442"/>
    <s v="DENTRO DA META"/>
    <x v="0"/>
    <n v="-2.55394904458599"/>
    <n v="1.2"/>
    <n v="93.59999999999999"/>
    <n v="69.03"/>
    <n v="175.8726114649681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350"/>
    <n v="467"/>
    <n v="7898205076264"/>
    <s v="AMENDOIM SEM PELE TORRADO CAT1 PT 150G NAC"/>
    <x v="15"/>
    <n v="3730"/>
    <s v="AMENDOIM SEM PELE"/>
    <s v="2008.11.00"/>
    <s v="UN"/>
    <n v="12"/>
    <n v="0"/>
    <s v="PRODUTO"/>
    <s v="04.052.176/0004-90"/>
    <n v="4"/>
    <n v="1.05"/>
    <m/>
    <m/>
    <m/>
    <m/>
    <n v="2.95"/>
    <n v="0.0102"/>
    <n v="0.0048"/>
    <n v="0.17"/>
    <n v="0.0165"/>
    <n v="0.076"/>
    <n v="0.2775"/>
    <n v="12"/>
    <n v="90.1910828025478"/>
    <n v="2.08566878980892"/>
    <n v="5.43025477707006"/>
    <n v="2.95"/>
    <n v="2.48025477707006"/>
    <n v="29.76305732484078"/>
    <n v="6.99"/>
    <n v="0.33"/>
    <n v="7.51592356687898"/>
    <n v="0.33"/>
    <n v="7.51592356687898"/>
    <n v="1.2"/>
    <n v="8.388"/>
    <n v="0"/>
    <n v="0.07523942301559"/>
    <s v="DENTRO DA META"/>
    <x v="0"/>
    <n v="0.52592356687898"/>
    <n v="1.2"/>
    <n v="48"/>
    <n v="35.40000000000001"/>
    <n v="90.191082802547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993"/>
    <n v="575356"/>
    <n v="7894904575350"/>
    <s v="HAMBURGUER BOVINO SEARA 672G"/>
    <x v="4"/>
    <n v="690"/>
    <s v="CARNE BOVINA CONGELADA"/>
    <s v="1602.50.00"/>
    <s v="UN"/>
    <n v="15"/>
    <n v="4"/>
    <s v="PRODUTO"/>
    <s v="83.044.016/0054-35"/>
    <n v="16.46"/>
    <n v="4.32075"/>
    <m/>
    <m/>
    <m/>
    <m/>
    <n v="12.13925"/>
    <n v="0.0102"/>
    <n v="0.0048"/>
    <n v="0.17"/>
    <n v="0.0165"/>
    <n v="0.076"/>
    <n v="0.2775"/>
    <n v="15"/>
    <n v="463.92038216560525"/>
    <n v="8.5825270700637"/>
    <n v="22.34549840764332"/>
    <n v="12.13925"/>
    <n v="10.20624840764332"/>
    <n v="153.09372611464977"/>
    <n v="26.99"/>
    <n v="0.33"/>
    <n v="30.92802547770702"/>
    <n v="0.33"/>
    <n v="30.92802547770702"/>
    <n v="1.2"/>
    <n v="32.388"/>
    <n v="0"/>
    <n v="0.14590683503916"/>
    <s v="DENTRO DA META"/>
    <x v="0"/>
    <n v="3.93802547770702"/>
    <n v="1.2"/>
    <n v="246.90000000000001"/>
    <n v="182.08875"/>
    <n v="463.92038216560525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54"/>
    <n v="12900"/>
    <n v="7896336007300"/>
    <s v="AMENDOIM AMINDUS S/SAL 200G ."/>
    <x v="0"/>
    <n v="170"/>
    <s v="AMENDOIM JAPONES"/>
    <s v="2008.11.00"/>
    <s v="UN"/>
    <n v="24"/>
    <n v="4"/>
    <s v="PRODUTO"/>
    <s v="00.226.383/0001-10"/>
    <n v="6.336"/>
    <n v="1.6632"/>
    <m/>
    <m/>
    <m/>
    <m/>
    <n v="4.6728"/>
    <n v="0.0102"/>
    <n v="0.0048"/>
    <n v="0.17"/>
    <n v="0.0165"/>
    <n v="0.076"/>
    <n v="0.2775"/>
    <n v="24"/>
    <n v="285.72535031847144"/>
    <n v="3.30369936305733"/>
    <n v="8.60152356687898"/>
    <n v="4.6728"/>
    <n v="3.92872356687898"/>
    <n v="94.28936560509558"/>
    <n v="10.39"/>
    <n v="0.33"/>
    <n v="11.90522292993631"/>
    <n v="0.33"/>
    <n v="11.90522292993631"/>
    <n v="1.2"/>
    <n v="12.468"/>
    <n v="0"/>
    <n v="0.14583473820369"/>
    <s v="DENTRO DA META"/>
    <x v="0"/>
    <n v="1.51522292993631"/>
    <n v="1.2"/>
    <n v="152.06400000000002"/>
    <n v="112.14720000000001"/>
    <n v="285.7253503184714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061"/>
    <n v="9865"/>
    <n v="7894904009862"/>
    <s v="LINGUIÇA CALABRESA 400G"/>
    <x v="2"/>
    <n v="1920"/>
    <s v="LINGUIÇA CALABRESA"/>
    <s v="1601.00.00"/>
    <s v="KG"/>
    <n v="12"/>
    <n v="4"/>
    <s v="PRODUTO"/>
    <s v="83.044.016/0054-35"/>
    <n v="9.31"/>
    <n v="2.443875"/>
    <m/>
    <m/>
    <m/>
    <m/>
    <n v="6.866125"/>
    <n v="0.0102"/>
    <n v="0.0048"/>
    <n v="0.17"/>
    <n v="0.0165"/>
    <n v="0.076"/>
    <n v="0.2775"/>
    <n v="12"/>
    <n v="209.91974522292998"/>
    <n v="4.85439410828026"/>
    <n v="12.63891799363057"/>
    <n v="6.866125"/>
    <n v="5.77279299363057"/>
    <n v="69.27351592356689"/>
    <n v="15.31"/>
    <n v="0.33"/>
    <n v="17.49331210191083"/>
    <n v="0.33"/>
    <n v="17.49331210191083"/>
    <n v="1.2"/>
    <n v="18.372"/>
    <n v="0"/>
    <n v="0.14260693023585"/>
    <s v="DENTRO DA META"/>
    <x v="0"/>
    <n v="2.18331210191083"/>
    <n v="1.2"/>
    <n v="111.72"/>
    <n v="82.3935"/>
    <n v="209.9197452229299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19"/>
    <n v="4805"/>
    <n v="7898962794289"/>
    <s v="PAPEL TOALHA SCALA PLUS 2 ROLOS C/ 60 FOLHAS"/>
    <x v="8"/>
    <n v="3370"/>
    <s v="UTENSILIOS"/>
    <s v="4818.30.00"/>
    <s v="UN"/>
    <n v="12"/>
    <n v="4"/>
    <s v="PRODUTO"/>
    <s v="57.014.433/0001-13"/>
    <n v="3.99"/>
    <n v="1.047375"/>
    <m/>
    <m/>
    <m/>
    <m/>
    <n v="2.942625"/>
    <n v="0.0102"/>
    <n v="0.0048"/>
    <n v="0.17"/>
    <n v="0.0165"/>
    <n v="0.076"/>
    <n v="0.2775"/>
    <n v="12"/>
    <n v="89.96560509554143"/>
    <n v="2.0804546178344"/>
    <n v="5.41667914012739"/>
    <n v="2.942625"/>
    <n v="2.47405414012739"/>
    <n v="29.68864968152868"/>
    <n v="6.665"/>
    <n v="0.33"/>
    <n v="7.49713375796179"/>
    <n v="0.33"/>
    <n v="7.49713375796179"/>
    <n v="1.2"/>
    <n v="7.998"/>
    <n v="0"/>
    <n v="0.1248512765134"/>
    <s v="DENTRO DA META"/>
    <x v="0"/>
    <n v="0.83213375796179"/>
    <n v="1.2"/>
    <n v="47.88"/>
    <n v="35.3115"/>
    <n v="89.96560509554143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353"/>
    <n v="438"/>
    <n v="7898205074376"/>
    <s v="AMENDOIM CROCANTE CEBOLA E SALSA CAT2 PT 150G NAC"/>
    <x v="15"/>
    <n v="170"/>
    <s v="AMENDOIM JAPONES"/>
    <s v="2008.11.00"/>
    <s v="UN"/>
    <n v="12"/>
    <n v="0"/>
    <s v="PRODUTO"/>
    <s v="04.052.176/0004-90"/>
    <n v="4"/>
    <n v="1.05"/>
    <m/>
    <m/>
    <m/>
    <m/>
    <n v="2.95"/>
    <n v="0.0102"/>
    <n v="0.0048"/>
    <n v="0.17"/>
    <n v="0.0165"/>
    <n v="0.076"/>
    <n v="0.2775"/>
    <n v="12"/>
    <n v="90.1910828025478"/>
    <n v="2.08566878980892"/>
    <n v="5.43025477707006"/>
    <n v="2.95"/>
    <n v="2.48025477707006"/>
    <n v="29.76305732484078"/>
    <n v="6.99"/>
    <n v="0.33"/>
    <n v="7.51592356687898"/>
    <n v="0.33"/>
    <n v="7.51592356687898"/>
    <n v="1.2"/>
    <n v="8.388"/>
    <n v="0"/>
    <n v="0.07523942301559"/>
    <s v="DENTRO DA META"/>
    <x v="0"/>
    <n v="0.52592356687898"/>
    <n v="1.2"/>
    <n v="48"/>
    <n v="35.40000000000001"/>
    <n v="90.191082802547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385"/>
    <n v="23"/>
    <n v="78902091"/>
    <s v="REQUEIJÃO CREMOSO CRIOULO 250G"/>
    <x v="2"/>
    <n v="3110"/>
    <s v="REQUEIJAO"/>
    <s v="0406.10.90"/>
    <s v="UN"/>
    <n v="24"/>
    <n v="4"/>
    <s v="PRODUTO"/>
    <s v="78.900.511/0007-42"/>
    <n v="6.57875"/>
    <n v="1.726921875"/>
    <m/>
    <m/>
    <m/>
    <m/>
    <n v="4.851828125"/>
    <n v="0.0102"/>
    <n v="0.0048"/>
    <n v="0.17"/>
    <n v="0.0165"/>
    <n v="0.076"/>
    <n v="0.2775"/>
    <n v="24"/>
    <n v="296.67229299363066"/>
    <n v="3.43027338773885"/>
    <n v="8.93107215366242"/>
    <n v="4.851828125"/>
    <n v="4.07924402866242"/>
    <n v="97.90185668789817"/>
    <n v="11.35"/>
    <n v="0.33"/>
    <n v="12.36134554140128"/>
    <n v="0.33"/>
    <n v="12.36134554140128"/>
    <n v="1.2"/>
    <n v="13.62"/>
    <n v="0"/>
    <n v="0.08910533404417"/>
    <s v="DENTRO DA META"/>
    <x v="0"/>
    <n v="1.01134554140128"/>
    <n v="1.2"/>
    <n v="157.89000000000001"/>
    <n v="116.44387499999999"/>
    <n v="296.67229299363066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53"/>
    <n v="12800"/>
    <n v="7896336002541"/>
    <s v="AMENDOIM AMINDUS S/ SAL 100G ."/>
    <x v="0"/>
    <n v="170"/>
    <s v="AMENDOIM JAPONES"/>
    <s v="2008.11.00"/>
    <s v="UN"/>
    <n v="36"/>
    <n v="4"/>
    <s v="PRODUTO"/>
    <s v="00.226.383/0001-10"/>
    <n v="3.141"/>
    <n v="0.8245125"/>
    <m/>
    <m/>
    <m/>
    <m/>
    <n v="2.3164875"/>
    <n v="0.0102"/>
    <n v="0.0048"/>
    <n v="0.17"/>
    <n v="0.0165"/>
    <n v="0.076"/>
    <n v="0.2775"/>
    <n v="36"/>
    <n v="212.46764331210198"/>
    <n v="1.63777141719745"/>
    <n v="4.26410756369427"/>
    <n v="2.3164875"/>
    <n v="1.94762006369427"/>
    <n v="70.11432229299369"/>
    <n v="5.5"/>
    <n v="0.33"/>
    <n v="5.90187898089172"/>
    <n v="0.33"/>
    <n v="5.90187898089172"/>
    <n v="1.2"/>
    <n v="6.6"/>
    <n v="0"/>
    <n v="0.07306890561668"/>
    <s v="DENTRO DA META"/>
    <x v="0"/>
    <n v="0.40187898089172"/>
    <n v="1.2"/>
    <n v="113.07599999999999"/>
    <n v="83.39355"/>
    <n v="212.4676433121019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0782"/>
    <n v="16400"/>
    <n v="7896336002527"/>
    <s v="AMENDOIM MENDORATO 100G ."/>
    <x v="0"/>
    <n v="170"/>
    <s v="AMENDOIM JAPONES"/>
    <s v="2008.11.00"/>
    <s v="UN"/>
    <n v="36"/>
    <n v="4"/>
    <s v="PRODUTO"/>
    <s v="00.226.383/0001-10"/>
    <n v="3.141"/>
    <n v="0.8245125"/>
    <m/>
    <m/>
    <m/>
    <m/>
    <n v="2.3164875"/>
    <n v="0.0102"/>
    <n v="0.0048"/>
    <n v="0.17"/>
    <n v="0.0165"/>
    <n v="0.076"/>
    <n v="0.2775"/>
    <n v="36"/>
    <n v="212.46764331210198"/>
    <n v="1.63777141719745"/>
    <n v="4.26410756369427"/>
    <n v="2.3164875"/>
    <n v="1.94762006369427"/>
    <n v="70.11432229299369"/>
    <n v="5.5"/>
    <n v="0.33"/>
    <n v="5.90187898089172"/>
    <n v="0.33"/>
    <n v="5.90187898089172"/>
    <n v="1.2"/>
    <n v="6.6"/>
    <n v="0"/>
    <n v="0.07306890561668"/>
    <s v="DENTRO DA META"/>
    <x v="0"/>
    <n v="0.40187898089172"/>
    <n v="1.2"/>
    <n v="113.07599999999999"/>
    <n v="83.39355"/>
    <n v="212.46764331210198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362"/>
    <n v="374"/>
    <n v="7898598184041"/>
    <s v="AMENDOA DA CASTANHA DE CAJU NATURAL PT 120G NAC"/>
    <x v="15"/>
    <n v="3650"/>
    <s v="AMENDOA"/>
    <s v="0801.32.00"/>
    <s v="UN"/>
    <n v="12"/>
    <n v="0"/>
    <s v="PRODUTO"/>
    <s v="04.052.176/0004-90"/>
    <n v="9.4"/>
    <n v="2.4675"/>
    <m/>
    <m/>
    <m/>
    <m/>
    <n v="6.9325"/>
    <n v="0.0102"/>
    <n v="0.0048"/>
    <n v="0.17"/>
    <n v="0.0165"/>
    <n v="0.076"/>
    <n v="0.2775"/>
    <n v="12"/>
    <n v="211.94904458598734"/>
    <n v="4.90132165605096"/>
    <n v="12.76109872611465"/>
    <n v="6.9325"/>
    <n v="5.82859872611465"/>
    <n v="69.94318471337584"/>
    <n v="17.82"/>
    <n v="0.33"/>
    <n v="17.66242038216561"/>
    <n v="0.33"/>
    <n v="17.66242038216561"/>
    <n v="1.2"/>
    <n v="21.384"/>
    <n v="0"/>
    <n v="-0.00884285173032"/>
    <s v="DENTRO DA META"/>
    <x v="0"/>
    <n v="-0.15757961783439"/>
    <n v="1.2"/>
    <n v="112.80000000000001"/>
    <n v="83.19"/>
    <n v="211.94904458598734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0"/>
    <n v="221383"/>
    <n v="4116"/>
    <n v="7896331100846"/>
    <s v="REQUEIJAO AVIACAO LIGHT 180G"/>
    <x v="2"/>
    <n v="3110"/>
    <s v="REQUEIJAO"/>
    <s v="0406.10.90"/>
    <s v="UN"/>
    <n v="2"/>
    <n v="0"/>
    <s v="PRODUTO"/>
    <s v="27.152.731/0001-09"/>
    <n v="7.26"/>
    <n v="1.90575"/>
    <m/>
    <m/>
    <m/>
    <m/>
    <n v="5.35425"/>
    <n v="0.0102"/>
    <n v="0.0048"/>
    <n v="0.17"/>
    <n v="0.0165"/>
    <n v="0.076"/>
    <n v="0.2775"/>
    <n v="2"/>
    <n v="27.2828025477707"/>
    <n v="3.78548885350319"/>
    <n v="9.85591242038217"/>
    <n v="5.35425"/>
    <n v="4.50166242038217"/>
    <n v="9.00332484076433"/>
    <n v="12.99"/>
    <n v="0.33"/>
    <n v="13.64140127388535"/>
    <n v="0.33"/>
    <n v="13.64140127388535"/>
    <n v="1.2"/>
    <n v="15.588"/>
    <n v="0"/>
    <n v="0.05014636442535"/>
    <s v="DENTRO DA META"/>
    <x v="0"/>
    <n v="0.65140127388535"/>
    <n v="1.2"/>
    <n v="14.52"/>
    <n v="10.7085"/>
    <n v="27.282802547770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92"/>
    <n v="1801"/>
    <n v="7898662061483"/>
    <s v="HASTE FLEXIVEL ECOLOGICA NECESSER C/150"/>
    <x v="5"/>
    <n v="1620"/>
    <s v="HIGIENE ADULTA"/>
    <s v="5601.21.90"/>
    <s v="UN"/>
    <n v="24"/>
    <n v="4"/>
    <s v="PRODUTO"/>
    <s v="57.014.433/0001-13"/>
    <n v="4.99"/>
    <n v="1.309875"/>
    <m/>
    <m/>
    <m/>
    <m/>
    <n v="3.680125"/>
    <n v="0.0102"/>
    <n v="0.0048"/>
    <n v="0.17"/>
    <n v="0.0165"/>
    <n v="0.076"/>
    <n v="0.2775"/>
    <n v="24"/>
    <n v="225.02675159235673"/>
    <n v="2.60187181528662"/>
    <n v="6.77424283439491"/>
    <n v="3.680125"/>
    <n v="3.09411783439491"/>
    <n v="74.25882802547774"/>
    <n v="9.215"/>
    <n v="0.33"/>
    <n v="9.37611464968153"/>
    <n v="0.33"/>
    <n v="9.37611464968153"/>
    <n v="1.2"/>
    <n v="11.058"/>
    <n v="0"/>
    <n v="0.01748395547277"/>
    <s v="DENTRO DA META"/>
    <x v="0"/>
    <n v="0.16111464968153"/>
    <n v="1.2"/>
    <n v="119.76000000000001"/>
    <n v="88.32300000000001"/>
    <n v="225.02675159235673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22"/>
    <n v="3494"/>
    <n v="7893454714240"/>
    <s v="DESODORANTE BANHO A BANHO AERO CLASSIC 80GR"/>
    <x v="5"/>
    <n v="1090"/>
    <s v="CORPO"/>
    <s v="3307.20.90"/>
    <s v="UN"/>
    <n v="12"/>
    <n v="4"/>
    <s v="PRODUTO"/>
    <s v="57.014.433/0001-13"/>
    <n v="8.47"/>
    <n v="2.223375"/>
    <m/>
    <m/>
    <m/>
    <m/>
    <n v="6.246625"/>
    <n v="0.0102"/>
    <n v="0.0048"/>
    <n v="0.17"/>
    <n v="0.0165"/>
    <n v="0.076"/>
    <n v="0.2775"/>
    <n v="12"/>
    <n v="190.97961783439496"/>
    <n v="4.41640366242038"/>
    <n v="11.49856449044586"/>
    <n v="6.246625"/>
    <n v="5.25193949044586"/>
    <n v="63.02327388535034"/>
    <n v="12.86"/>
    <n v="0.33"/>
    <n v="15.91496815286625"/>
    <n v="0.33"/>
    <n v="15.91496815286625"/>
    <n v="1.2"/>
    <n v="15.432"/>
    <n v="0"/>
    <n v="0.23755584392428"/>
    <s v="DENTRO DA META"/>
    <x v="1"/>
    <n v="3.05496815286625"/>
    <n v="1.2"/>
    <n v="101.64000000000001"/>
    <n v="74.95949999999999"/>
    <n v="190.97961783439496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23"/>
    <n v="3495"/>
    <n v="7893454714257"/>
    <s v="DESODORANTE BANHO A BANHO AERO OCEAN 80GR"/>
    <x v="5"/>
    <n v="1090"/>
    <s v="CORPO"/>
    <s v="3307.20.90"/>
    <s v="UN"/>
    <n v="12"/>
    <n v="4"/>
    <s v="PRODUTO"/>
    <s v="57.014.433/0001-13"/>
    <n v="8.47"/>
    <n v="2.223375"/>
    <m/>
    <m/>
    <m/>
    <m/>
    <n v="6.246625"/>
    <n v="0.0102"/>
    <n v="0.0048"/>
    <n v="0.17"/>
    <n v="0.0165"/>
    <n v="0.076"/>
    <n v="0.2775"/>
    <n v="12"/>
    <n v="190.97961783439496"/>
    <n v="4.41640366242038"/>
    <n v="11.49856449044586"/>
    <n v="6.246625"/>
    <n v="5.25193949044586"/>
    <n v="63.02327388535034"/>
    <n v="12.86"/>
    <n v="0.33"/>
    <n v="15.91496815286625"/>
    <n v="0.33"/>
    <n v="15.91496815286625"/>
    <n v="1.2"/>
    <n v="15.432"/>
    <n v="0"/>
    <n v="0.23755584392428"/>
    <s v="DENTRO DA META"/>
    <x v="1"/>
    <n v="3.05496815286625"/>
    <n v="1.2"/>
    <n v="101.64000000000001"/>
    <n v="74.95949999999999"/>
    <n v="190.97961783439496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359"/>
    <n v="4025"/>
    <n v="7898598184126"/>
    <s v="AMENDOA DA CASTANHA DE CAJU ASSADA PT 100G NAC"/>
    <x v="15"/>
    <n v="3650"/>
    <s v="AMENDOA"/>
    <s v="2008.19.00"/>
    <s v="UN"/>
    <n v="12"/>
    <n v="0"/>
    <s v="PRODUTO"/>
    <s v="04.052.176/0004-90"/>
    <n v="8"/>
    <n v="2.1"/>
    <m/>
    <m/>
    <m/>
    <m/>
    <n v="5.9"/>
    <n v="0.0102"/>
    <n v="0.0048"/>
    <n v="0.17"/>
    <n v="0.0165"/>
    <n v="0.076"/>
    <n v="0.2775"/>
    <n v="12"/>
    <n v="180.38216560509559"/>
    <n v="4.17133757961784"/>
    <n v="10.86050955414013"/>
    <n v="5.9"/>
    <n v="4.96050955414013"/>
    <n v="59.52611464968155"/>
    <n v="14.38"/>
    <n v="0.33"/>
    <n v="15.03184713375797"/>
    <n v="0.33"/>
    <n v="15.03184713375797"/>
    <n v="1.2"/>
    <n v="17.256"/>
    <n v="0"/>
    <n v="0.04533012056731"/>
    <s v="DENTRO DA META"/>
    <x v="0"/>
    <n v="0.65184713375796"/>
    <n v="1.2"/>
    <n v="96"/>
    <n v="70.80000000000001"/>
    <n v="180.38216560509559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64"/>
    <n v="50302"/>
    <n v="7891010503024"/>
    <s v="S.LIVRE ADAPT SUAVE COM ABAS C/8"/>
    <x v="5"/>
    <n v="1150"/>
    <s v="CUIDADO INTIMO"/>
    <s v="9619.00.00"/>
    <s v="UN"/>
    <n v="48"/>
    <n v="4"/>
    <s v="PRODUTO"/>
    <s v="57.014.433/0001-13"/>
    <n v="3.49"/>
    <n v="0.916125"/>
    <m/>
    <m/>
    <m/>
    <m/>
    <n v="2.573875"/>
    <n v="0.0102"/>
    <n v="0.0048"/>
    <n v="0.17"/>
    <n v="0.0165"/>
    <n v="0.076"/>
    <n v="0.2775"/>
    <n v="48"/>
    <n v="314.76687898089182"/>
    <n v="1.81974601910828"/>
    <n v="4.73789729299363"/>
    <n v="2.573875"/>
    <n v="2.16402229299363"/>
    <n v="103.8730700636943"/>
    <n v="7.21"/>
    <n v="0.33"/>
    <n v="6.55764331210191"/>
    <n v="0.33"/>
    <n v="6.55764331210191"/>
    <n v="1.2"/>
    <n v="8.652"/>
    <n v="0"/>
    <n v="-0.09047942966686"/>
    <s v="DENTRO DA META"/>
    <x v="0"/>
    <n v="-0.65235668789809"/>
    <n v="1.2"/>
    <n v="167.52000000000001"/>
    <n v="123.54600000000001"/>
    <n v="314.76687898089182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55"/>
    <n v="37441"/>
    <n v="7896007200306"/>
    <s v="PRESERVATIVO BLOWTEX MORANGO C/3"/>
    <x v="5"/>
    <n v="1150"/>
    <s v="CUIDADO INTIMO"/>
    <s v="4014.10.00"/>
    <s v="UN"/>
    <n v="48"/>
    <n v="4"/>
    <s v="PRODUTO"/>
    <s v="57.014.433/0001-13"/>
    <n v="2.49"/>
    <n v="0.653625"/>
    <m/>
    <m/>
    <m/>
    <m/>
    <n v="1.836375"/>
    <n v="0.0102"/>
    <n v="0.0048"/>
    <n v="0.17"/>
    <n v="0.0165"/>
    <n v="0.076"/>
    <n v="0.2775"/>
    <n v="48"/>
    <n v="224.57579617834404"/>
    <n v="1.29832882165605"/>
    <n v="3.38033359872612"/>
    <n v="1.836375"/>
    <n v="1.54395859872612"/>
    <n v="74.11001273885357"/>
    <n v="5.24"/>
    <n v="0.33"/>
    <n v="4.67866242038217"/>
    <n v="0.33"/>
    <n v="4.67866242038217"/>
    <n v="1.2"/>
    <n v="6.288"/>
    <n v="0"/>
    <n v="-0.10712549229348"/>
    <s v="DENTRO DA META"/>
    <x v="0"/>
    <n v="-0.56133757961783"/>
    <n v="1.2"/>
    <n v="119.52000000000001"/>
    <n v="88.146"/>
    <n v="224.5757961783440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44"/>
    <n v="37463"/>
    <n v="7896007202324"/>
    <s v="PRESERVATIVO BLOWTEX TUTTI-FRUTTI C/9"/>
    <x v="5"/>
    <n v="1150"/>
    <s v="CUIDADO INTIMO"/>
    <s v="4014.10.00"/>
    <s v="UN"/>
    <n v="16"/>
    <n v="4"/>
    <s v="PRODUTO"/>
    <s v="57.014.433/0001-13"/>
    <n v="4.69"/>
    <n v="1.231125"/>
    <m/>
    <m/>
    <m/>
    <m/>
    <n v="3.458875"/>
    <n v="0.0102"/>
    <n v="0.0048"/>
    <n v="0.17"/>
    <n v="0.0165"/>
    <n v="0.076"/>
    <n v="0.2775"/>
    <n v="16"/>
    <n v="140.99872611464971"/>
    <n v="2.44544665605096"/>
    <n v="6.36697372611465"/>
    <n v="3.458875"/>
    <n v="2.90809872611465"/>
    <n v="46.52957961783441"/>
    <n v="10.04"/>
    <n v="0.33"/>
    <n v="8.81242038216561"/>
    <n v="0.33"/>
    <n v="8.81242038216561"/>
    <n v="1.2"/>
    <n v="12.048"/>
    <n v="0"/>
    <n v="-0.12226888623849"/>
    <s v="DENTRO DA META"/>
    <x v="0"/>
    <n v="-1.22757961783439"/>
    <n v="1.2"/>
    <n v="75.04000000000001"/>
    <n v="55.342"/>
    <n v="140.99872611464971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62"/>
    <n v="3163"/>
    <n v="7891010031633"/>
    <s v="S.LIVRE ADAPT PLUS SUAVE COM ABAS C/8"/>
    <x v="5"/>
    <n v="1150"/>
    <s v="CUIDADO INTIMO"/>
    <s v="9619.00.00"/>
    <s v="UN"/>
    <n v="48"/>
    <n v="4"/>
    <s v="PRODUTO"/>
    <s v="57.014.433/0001-13"/>
    <n v="3.99"/>
    <n v="1.047375"/>
    <m/>
    <m/>
    <m/>
    <m/>
    <n v="2.942625"/>
    <n v="0.0102"/>
    <n v="0.0048"/>
    <n v="0.17"/>
    <n v="0.0165"/>
    <n v="0.076"/>
    <n v="0.2775"/>
    <n v="48"/>
    <n v="359.86242038216574"/>
    <n v="2.0804546178344"/>
    <n v="5.41667914012739"/>
    <n v="2.942625"/>
    <n v="2.47405414012739"/>
    <n v="118.75459872611472"/>
    <n v="8.81"/>
    <n v="0.33"/>
    <n v="7.49713375796179"/>
    <n v="0.33"/>
    <n v="7.49713375796179"/>
    <n v="1.2"/>
    <n v="10.572"/>
    <n v="0"/>
    <n v="-0.14902000477165"/>
    <s v="DENTRO DA META"/>
    <x v="0"/>
    <n v="-1.31286624203821"/>
    <n v="1.2"/>
    <n v="191.52000000000001"/>
    <n v="141.24600000000001"/>
    <n v="359.8624203821657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347"/>
    <n v="1587"/>
    <n v="7891010248833"/>
    <s v="HIDRATANTE JOHNSON’S LOCAO ILUMINADORA 200ML"/>
    <x v="7"/>
    <n v="3770"/>
    <s v="HIGIENE INFANTIL"/>
    <s v="3307.20.10"/>
    <s v="UN"/>
    <n v="12"/>
    <n v="4"/>
    <s v="PRODUTO"/>
    <s v="57.014.433/0001-13"/>
    <n v="10.96"/>
    <n v="2.877"/>
    <m/>
    <m/>
    <m/>
    <m/>
    <n v="8.083"/>
    <n v="0.0102"/>
    <n v="0.0048"/>
    <n v="0.17"/>
    <n v="0.0165"/>
    <n v="0.076"/>
    <n v="0.2775"/>
    <n v="12"/>
    <n v="247.12356687898094"/>
    <n v="5.71473248407643"/>
    <n v="14.87889808917198"/>
    <n v="8.083"/>
    <n v="6.79589808917198"/>
    <n v="81.5507770700637"/>
    <n v="24.74"/>
    <n v="0.33"/>
    <n v="20.59363057324841"/>
    <n v="0.33"/>
    <n v="20.59363057324841"/>
    <n v="1.2"/>
    <n v="29.688"/>
    <n v="0"/>
    <n v="-0.16759779412901"/>
    <s v="DENTRO DA META"/>
    <x v="0"/>
    <n v="-4.14636942675159"/>
    <n v="1.2"/>
    <n v="131.52000000000001"/>
    <n v="96.99600000000001"/>
    <n v="247.12356687898094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348"/>
    <n v="448"/>
    <n v="7898598181477"/>
    <s v="AMENDOIM CROCANTE JAPONES CAT2 PT 200G NAC"/>
    <x v="15"/>
    <n v="170"/>
    <s v="AMENDOIM JAPONES"/>
    <s v="2008.11.00"/>
    <s v="UN"/>
    <n v="12"/>
    <n v="0"/>
    <s v="PRODUTO"/>
    <s v="04.052.176/0004-90"/>
    <n v="4.7"/>
    <n v="1.23375"/>
    <m/>
    <m/>
    <m/>
    <m/>
    <n v="3.46625"/>
    <n v="0.0102"/>
    <n v="0.0048"/>
    <n v="0.17"/>
    <n v="0.0165"/>
    <n v="0.076"/>
    <n v="0.2775"/>
    <n v="12"/>
    <n v="105.97452229299367"/>
    <n v="2.45066082802548"/>
    <n v="6.38054936305733"/>
    <n v="3.46625"/>
    <n v="2.91429936305733"/>
    <n v="34.97159235668792"/>
    <n v="5.24"/>
    <n v="0.33"/>
    <n v="8.83121019108281"/>
    <n v="0.33"/>
    <n v="8.83121019108281"/>
    <n v="1.2"/>
    <n v="6.288"/>
    <n v="0"/>
    <n v="0.68534545631351"/>
    <s v="DENTRO DA META"/>
    <x v="1"/>
    <n v="3.5912101910828"/>
    <n v="1.2"/>
    <n v="56.40000000000001"/>
    <n v="41.595"/>
    <n v="105.97452229299367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0363"/>
    <n v="783"/>
    <n v="7898598182313"/>
    <s v="CASTANHA DE CAJU CARAMELIZADA COM GERGELIM PT 100G NAC"/>
    <x v="15"/>
    <n v="770"/>
    <s v="CASTANHA"/>
    <s v="2008.19.00"/>
    <s v="UN"/>
    <n v="12"/>
    <n v="0"/>
    <s v="PRODUTO"/>
    <s v="04.052.176/0004-90"/>
    <n v="7"/>
    <n v="1.8375"/>
    <m/>
    <m/>
    <m/>
    <m/>
    <n v="5.1625"/>
    <n v="0.0102"/>
    <n v="0.0048"/>
    <n v="0.17"/>
    <n v="0.0165"/>
    <n v="0.076"/>
    <n v="0.2775"/>
    <n v="12"/>
    <n v="157.83439490445863"/>
    <n v="3.64992038216561"/>
    <n v="9.50294585987261"/>
    <n v="5.1625"/>
    <n v="4.34044585987261"/>
    <n v="52.08535031847136"/>
    <n v="16.56"/>
    <n v="0.33"/>
    <n v="13.15286624203822"/>
    <n v="0.33"/>
    <n v="13.15286624203822"/>
    <n v="1.2"/>
    <n v="19.872"/>
    <n v="0"/>
    <n v="-0.20574479214745"/>
    <s v="DENTRO DA META"/>
    <x v="0"/>
    <n v="-3.40713375796178"/>
    <n v="1.2"/>
    <n v="84"/>
    <n v="61.95"/>
    <n v="157.83439490445863"/>
    <x v="1"/>
    <m/>
    <m/>
    <m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25"/>
    <n v="3519"/>
    <n v="7893454714271"/>
    <s v="DESODORANTE BANHO A BANHO ROLL-ON CLASSIC 55ML"/>
    <x v="5"/>
    <n v="1090"/>
    <s v="CORPO"/>
    <s v="3307.20.10"/>
    <s v="UN"/>
    <n v="12"/>
    <n v="4"/>
    <s v="PRODUTO"/>
    <s v="57.014.433/0001-13"/>
    <n v="6.49"/>
    <n v="1.703625"/>
    <m/>
    <m/>
    <m/>
    <m/>
    <n v="4.786375"/>
    <n v="0.0102"/>
    <n v="0.0048"/>
    <n v="0.17"/>
    <n v="0.0165"/>
    <n v="0.076"/>
    <n v="0.2775"/>
    <n v="12"/>
    <n v="146.33503184713379"/>
    <n v="3.38399761146497"/>
    <n v="8.81058837579618"/>
    <n v="4.786375"/>
    <n v="4.02421337579618"/>
    <n v="48.29056050955415"/>
    <n v="7.2"/>
    <n v="0.33"/>
    <n v="12.19458598726115"/>
    <n v="0.33"/>
    <n v="12.19458598726115"/>
    <n v="1.2"/>
    <n v="8.64"/>
    <n v="0"/>
    <n v="0.69369249823072"/>
    <s v="DENTRO DA META"/>
    <x v="1"/>
    <n v="4.99458598726115"/>
    <n v="1.2"/>
    <n v="77.88"/>
    <n v="57.4365"/>
    <n v="146.33503184713379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10"/>
    <n v="19008"/>
    <n v="7898624050272"/>
    <s v="LENCO FISHER PRICE C/ PERFUME 50UN"/>
    <x v="5"/>
    <n v="1620"/>
    <s v="HIGIENE ADULTA"/>
    <s v="3401.11.90"/>
    <s v="UN"/>
    <n v="24"/>
    <n v="4"/>
    <s v="PRODUTO"/>
    <s v="57.014.433/0001-13"/>
    <n v="5.99"/>
    <n v="1.572375"/>
    <m/>
    <m/>
    <m/>
    <m/>
    <n v="4.417625"/>
    <n v="0.0102"/>
    <n v="0.0048"/>
    <n v="0.17"/>
    <n v="0.0165"/>
    <n v="0.076"/>
    <n v="0.2775"/>
    <n v="24"/>
    <n v="270.12229299363065"/>
    <n v="3.12328901273885"/>
    <n v="8.13180652866242"/>
    <n v="4.417625"/>
    <n v="3.71418152866242"/>
    <n v="89.14035668789811"/>
    <n v="16.12"/>
    <n v="0.33"/>
    <n v="11.25509554140128"/>
    <n v="0.33"/>
    <n v="11.25509554140128"/>
    <n v="1.2"/>
    <n v="19.344"/>
    <n v="0"/>
    <n v="-0.30179308055823"/>
    <s v="DENTRO DA META"/>
    <x v="0"/>
    <n v="-4.86490445859872"/>
    <n v="1.2"/>
    <n v="143.75999999999999"/>
    <n v="106.023"/>
    <n v="270.12229299363065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11"/>
    <n v="19006"/>
    <n v="7898624050289"/>
    <s v="LENCO FISHER PRICE SEM PERFUME 50UN"/>
    <x v="5"/>
    <n v="1620"/>
    <s v="HIGIENE ADULTA"/>
    <s v="3401.11.90"/>
    <s v="UN"/>
    <n v="24"/>
    <n v="4"/>
    <s v="PRODUTO"/>
    <s v="57.014.433/0001-13"/>
    <n v="5.99"/>
    <n v="1.572375"/>
    <m/>
    <m/>
    <m/>
    <m/>
    <n v="4.417625"/>
    <n v="0.0102"/>
    <n v="0.0048"/>
    <n v="0.17"/>
    <n v="0.0165"/>
    <n v="0.076"/>
    <n v="0.2775"/>
    <n v="24"/>
    <n v="270.12229299363065"/>
    <n v="3.12328901273885"/>
    <n v="8.13180652866242"/>
    <n v="4.417625"/>
    <n v="3.71418152866242"/>
    <n v="89.14035668789811"/>
    <n v="16.12"/>
    <n v="0.33"/>
    <n v="11.25509554140128"/>
    <n v="0.33"/>
    <n v="11.25509554140128"/>
    <n v="1.2"/>
    <n v="19.344"/>
    <n v="0"/>
    <n v="-0.30179308055823"/>
    <s v="DENTRO DA META"/>
    <x v="0"/>
    <n v="-4.86490445859872"/>
    <n v="1.2"/>
    <n v="143.75999999999999"/>
    <n v="106.023"/>
    <n v="270.12229299363065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05"/>
    <n v="12180"/>
    <n v="7898964301027"/>
    <s v="GEL DENTAL FISHER PRICE COM FLUOR BUBBLE GUM 50G"/>
    <x v="5"/>
    <n v="1620"/>
    <s v="HIGIENE ADULTA"/>
    <s v="3306.10.00"/>
    <s v="UN"/>
    <n v="72"/>
    <n v="4"/>
    <s v="PRODUTO"/>
    <s v="57.014.433/0001-13"/>
    <n v="3.49"/>
    <n v="0.916125"/>
    <m/>
    <m/>
    <m/>
    <m/>
    <n v="2.573875"/>
    <n v="0.0102"/>
    <n v="0.0048"/>
    <n v="0.17"/>
    <n v="0.0165"/>
    <n v="0.076"/>
    <n v="0.2775"/>
    <n v="72"/>
    <n v="472.15031847133775"/>
    <n v="1.81974601910828"/>
    <n v="4.73789729299363"/>
    <n v="2.573875"/>
    <n v="2.16402229299363"/>
    <n v="155.80960509554146"/>
    <n v="9.41"/>
    <n v="0.33"/>
    <n v="6.55764331210191"/>
    <n v="0.33"/>
    <n v="6.55764331210191"/>
    <n v="1.2"/>
    <n v="11.292"/>
    <n v="0"/>
    <n v="-0.30311973303912"/>
    <s v="DENTRO DA META"/>
    <x v="0"/>
    <n v="-2.85235668789809"/>
    <n v="1.2"/>
    <n v="251.28000000000003"/>
    <n v="185.31900000000002"/>
    <n v="472.15031847133775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20"/>
    <n v="4806"/>
    <n v="7898962794296"/>
    <s v="PAPEL TOALHA SCALA PLUS 2 ROLOS C/100 FOLHAS"/>
    <x v="8"/>
    <n v="3370"/>
    <s v="UTENSILIOS"/>
    <s v="4818.30.00"/>
    <s v="UN"/>
    <n v="12"/>
    <n v="4"/>
    <s v="PRODUTO"/>
    <s v="57.014.433/0001-13"/>
    <n v="4.47"/>
    <n v="1.173375"/>
    <m/>
    <m/>
    <m/>
    <m/>
    <n v="3.296625"/>
    <n v="0.0102"/>
    <n v="0.0048"/>
    <n v="0.17"/>
    <n v="0.0165"/>
    <n v="0.076"/>
    <n v="0.2775"/>
    <n v="12"/>
    <n v="100.78853503184715"/>
    <n v="2.33073487261147"/>
    <n v="6.0683097133758"/>
    <n v="3.296625"/>
    <n v="2.7716847133758"/>
    <n v="33.26021656050956"/>
    <n v="12.835"/>
    <n v="0.33"/>
    <n v="8.39904458598726"/>
    <n v="0.33"/>
    <n v="8.39904458598726"/>
    <n v="1.2"/>
    <n v="15.402"/>
    <n v="0"/>
    <n v="-0.34561397849729"/>
    <s v="DENTRO DA META"/>
    <x v="0"/>
    <n v="-4.43595541401274"/>
    <n v="1.2"/>
    <n v="53.64"/>
    <n v="39.5595"/>
    <n v="100.78853503184715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  <r>
    <x v="1"/>
    <n v="222285"/>
    <n v="1812"/>
    <n v="7908080030074"/>
    <s v="AP. BARBEAR NECESSER DESC. AZUL 2LAM FITA LUB. FIX"/>
    <x v="5"/>
    <n v="420"/>
    <s v="BARBEAR"/>
    <s v="8212.10.20"/>
    <s v="UN"/>
    <n v="96"/>
    <n v="4"/>
    <s v="PRODUTO"/>
    <s v="57.014.433/0001-13"/>
    <n v="2.99"/>
    <n v="0.784875"/>
    <m/>
    <m/>
    <m/>
    <m/>
    <n v="2.205125"/>
    <n v="0.0102"/>
    <n v="0.0048"/>
    <n v="0.17"/>
    <n v="0.0165"/>
    <n v="0.076"/>
    <n v="0.2775"/>
    <n v="96"/>
    <n v="539.3426751592358"/>
    <n v="1.55903742038217"/>
    <n v="4.05911544585987"/>
    <n v="2.205125"/>
    <n v="1.85399044585987"/>
    <n v="177.98308280254787"/>
    <n v="9.53"/>
    <n v="0.33"/>
    <n v="5.61815286624204"/>
    <n v="0.33"/>
    <n v="5.61815286624204"/>
    <n v="1.2"/>
    <n v="11.436"/>
    <n v="0"/>
    <n v="-0.4104771389043"/>
    <s v="DENTRO DA META"/>
    <x v="0"/>
    <n v="-3.91184713375796"/>
    <n v="1.2"/>
    <n v="287.04000000000002"/>
    <n v="211.69200000000001"/>
    <n v="539.3426751592358"/>
    <x v="1"/>
    <s v="SOURCING"/>
    <n v="1"/>
    <s v="OSMAIR"/>
    <s v="Comercial"/>
    <s v="SIM"/>
    <s v="SIM"/>
    <s v="00 - Mercadoria para Revenda"/>
    <m/>
    <m/>
    <m/>
    <m/>
    <m/>
    <m/>
    <m/>
    <m/>
    <n v="140.62200000000001"/>
    <n v="121"/>
    <m/>
    <s v="SP"/>
    <s v="Revenda"/>
    <n v="5102"/>
    <m/>
    <m/>
    <m/>
    <m/>
    <m/>
    <m/>
    <m/>
    <n v="102"/>
    <n v="8"/>
    <n v="8"/>
    <m/>
  </r>
</pivotCacheRecords>
</file>

<file path=xl/pivotTables/_rels/pivotTable1.xml.rels>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xr="http://schemas.microsoft.com/office/spreadsheetml/2014/revision" xmlns:mc="http://schemas.openxmlformats.org/markup-compatibility/2006" mc:Ignorable="xr" xr:uid="{E7007D7E-3A30-4050-B6DB-D57CFEA58793}" name="Tabela dinâmica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8:H23" firstHeaderRow="0" firstDataRow="1" firstDataCol="1" rowPageCount="3" colPageCount="1"/>
  <pivotFields count="83">
    <pivotField axis="axisPage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19">
        <item x="10"/>
        <item x="8"/>
        <item x="7"/>
        <item x="16"/>
        <item x="4"/>
        <item x="5"/>
        <item x="17"/>
        <item x="1"/>
        <item x="2"/>
        <item x="15"/>
        <item x="11"/>
        <item x="6"/>
        <item x="9"/>
        <item x="13"/>
        <item x="0"/>
        <item x="3"/>
        <item x="12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numFmtId="165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showAll="0"/>
    <pivotField showAll="0"/>
    <pivotField showAll="0"/>
    <pivotField showAll="0"/>
    <pivotField numFmtId="7" showAll="0"/>
    <pivotField showAll="0"/>
    <pivotField showAll="0"/>
    <pivotField showAll="0"/>
    <pivotField numFmtId="10" showAll="0"/>
    <pivotField showAll="0"/>
    <pivotField dataField="1" numFmtId="166" showAll="0"/>
    <pivotField showAll="0"/>
    <pivotField numFmtId="2" showAll="0"/>
    <pivotField showAll="0"/>
    <pivotField dataField="1" numFmtId="10" showAll="0"/>
    <pivotField dataField="1" showAll="0"/>
    <pivotField showAll="0"/>
    <pivotField axis="axisPage" multipleItemSelectionAllowed="1" showAll="0">
      <items count="4">
        <item h="1" x="2"/>
        <item x="0"/>
        <item x="1"/>
        <item t="default"/>
      </items>
    </pivotField>
    <pivotField showAll="0"/>
    <pivotField showAll="0"/>
    <pivotField dataField="1" numFmtId="165" showAll="0"/>
    <pivotField dataField="1" numFmtId="165" showAll="0"/>
    <pivotField dataField="1" showAll="0"/>
    <pivotField axis="axisPage" multipleItemSelectionAllowed="1" showAll="0">
      <items count="4"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5">
    <i>
      <x/>
    </i>
    <i>
      <x v="1"/>
    </i>
    <i>
      <x v="2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0" hier="-1"/>
    <pageField fld="44" hier="-1"/>
    <pageField fld="50" hier="-1"/>
  </pageFields>
  <dataFields count="6">
    <dataField name=" SPEND" fld="47" baseField="0" baseItem="0" numFmtId="44"/>
    <dataField name=" SPEND LÍQUIDO" fld="48" baseField="0" baseItem="0" numFmtId="44"/>
    <dataField name=" FATURAMENTO REALIZADO" fld="49" baseField="5" baseItem="1" numFmtId="44"/>
    <dataField name=" M. BRUTA REALIZADA %" fld="37" subtotal="average" baseField="5" baseItem="1" numFmtId="10"/>
    <dataField name=" VARIAÇÃO % META" fld="41" subtotal="average" baseField="5" baseItem="1" numFmtId="10"/>
    <dataField name=" VARIAÇÃO % CONCORRENTE" fld="42" subtotal="average" baseField="5" baseItem="1" numFmtId="10"/>
  </dataFields>
  <formats count="17">
    <format dxfId="132">
      <pivotArea outline="0" collapsedLevelsAreSubtotals="1" fieldPosition="0">
        <references count="1">
          <reference field="4294967294" count="3" selected="0">
            <x v="3"/>
            <x v="4"/>
            <x v="5"/>
          </reference>
        </references>
      </pivotArea>
    </format>
    <format dxfId="131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3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29">
      <pivotArea type="all" dataOnly="0" outline="0" fieldPosition="0"/>
    </format>
    <format dxfId="128">
      <pivotArea outline="0" collapsedLevelsAreSubtotals="1" fieldPosition="0"/>
    </format>
    <format dxfId="127">
      <pivotArea field="5" type="button" dataOnly="0" labelOnly="1" outline="0" axis="axisRow" fieldPosition="0"/>
    </format>
    <format dxfId="126">
      <pivotArea dataOnly="0" labelOnly="1" fieldPosition="0">
        <references count="1">
          <reference field="5" count="10">
            <x v="0"/>
            <x v="2"/>
            <x v="4"/>
            <x v="5"/>
            <x v="7"/>
            <x v="8"/>
            <x v="11"/>
            <x v="12"/>
            <x v="14"/>
            <x v="15"/>
          </reference>
        </references>
      </pivotArea>
    </format>
    <format dxfId="125">
      <pivotArea dataOnly="0" labelOnly="1" grandRow="1" outline="0" fieldPosition="0"/>
    </format>
    <format dxfId="12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23">
      <pivotArea type="all" dataOnly="0" outline="0" fieldPosition="0"/>
    </format>
    <format dxfId="122">
      <pivotArea outline="0" collapsedLevelsAreSubtotals="1" fieldPosition="0"/>
    </format>
    <format dxfId="121">
      <pivotArea field="5" type="button" dataOnly="0" labelOnly="1" outline="0" axis="axisRow" fieldPosition="0"/>
    </format>
    <format dxfId="120">
      <pivotArea dataOnly="0" labelOnly="1" fieldPosition="0">
        <references count="1">
          <reference field="5" count="10">
            <x v="0"/>
            <x v="2"/>
            <x v="4"/>
            <x v="5"/>
            <x v="7"/>
            <x v="8"/>
            <x v="11"/>
            <x v="12"/>
            <x v="14"/>
            <x v="15"/>
          </reference>
        </references>
      </pivotArea>
    </format>
    <format dxfId="119">
      <pivotArea dataOnly="0" labelOnly="1" grandRow="1" outline="0" fieldPosition="0"/>
    </format>
    <format dxfId="11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17">
      <pivotArea outline="0" collapsedLevelsAreSubtotals="1" fieldPosition="0"/>
    </format>
    <format dxfId="11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xmlns:x14="http://schemas.microsoft.com/office/spreadsheetml/2009/9/main" hideValuesRow="1"/>
    </ext>
    <ext xmlns:xpdl="http://schemas.microsoft.com/office/spreadsheetml/2016/pivotdefaultlayout" uri="{747A6164-185A-40DC-8AA5-F01512510D54}">
      <xpdl:pivotTableDefinition16 xmlns:xpdl="http://schemas.microsoft.com/office/spreadsheetml/2016/pivotdefaultlayout"/>
    </ext>
  </extLst>
</pivotTableDefinition>
</file>

<file path=xl/pivotTables/pivotTable2.xml><?xml version="1.0" encoding="utf-8"?>
<pivotTableDefinition xmlns="http://schemas.openxmlformats.org/spreadsheetml/2006/main" xmlns:xr="http://schemas.microsoft.com/office/spreadsheetml/2014/revision" xmlns:mc="http://schemas.openxmlformats.org/markup-compatibility/2006" mc:Ignorable="xr" xr:uid="{FE20F64F-5EBA-452B-A8FB-F171A571B623}" name="Tabela dinâ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80:H91" firstHeaderRow="0" firstDataRow="1" firstDataCol="1" rowPageCount="3" colPageCount="1"/>
  <pivotFields count="83">
    <pivotField axis="axisPage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19">
        <item x="10"/>
        <item x="8"/>
        <item x="7"/>
        <item x="16"/>
        <item x="4"/>
        <item x="5"/>
        <item x="17"/>
        <item x="1"/>
        <item x="2"/>
        <item x="15"/>
        <item x="11"/>
        <item x="6"/>
        <item x="9"/>
        <item x="13"/>
        <item x="0"/>
        <item x="3"/>
        <item x="12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numFmtId="165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showAll="0"/>
    <pivotField showAll="0"/>
    <pivotField showAll="0"/>
    <pivotField showAll="0"/>
    <pivotField numFmtId="7" showAll="0"/>
    <pivotField showAll="0"/>
    <pivotField showAll="0"/>
    <pivotField showAll="0"/>
    <pivotField numFmtId="10" showAll="0"/>
    <pivotField showAll="0"/>
    <pivotField dataField="1" numFmtId="166" showAll="0"/>
    <pivotField showAll="0"/>
    <pivotField numFmtId="2" showAll="0"/>
    <pivotField showAll="0"/>
    <pivotField dataField="1" numFmtId="10" showAll="0"/>
    <pivotField dataField="1" showAll="0"/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showAll="0"/>
    <pivotField dataField="1" numFmtId="165" showAll="0"/>
    <pivotField dataField="1" numFmtId="165" showAll="0"/>
    <pivotField dataField="1" showAll="0"/>
    <pivotField axis="axisPage" multipleItemSelectionAllowed="1" showAll="0">
      <items count="4">
        <item h="1" x="2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1">
    <i>
      <x/>
    </i>
    <i>
      <x v="2"/>
    </i>
    <i>
      <x v="4"/>
    </i>
    <i>
      <x v="5"/>
    </i>
    <i>
      <x v="7"/>
    </i>
    <i>
      <x v="8"/>
    </i>
    <i>
      <x v="11"/>
    </i>
    <i>
      <x v="12"/>
    </i>
    <i>
      <x v="14"/>
    </i>
    <i>
      <x v="1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0" hier="-1"/>
    <pageField fld="44" hier="-1"/>
    <pageField fld="50" hier="-1"/>
  </pageFields>
  <dataFields count="6">
    <dataField name=" SPEND" fld="47" baseField="0" baseItem="0" numFmtId="44"/>
    <dataField name=" SPEND LÍQUIDO" fld="48" baseField="0" baseItem="0" numFmtId="44"/>
    <dataField name=" FATURAMENTO REALIZADO" fld="49" baseField="5" baseItem="1" numFmtId="44"/>
    <dataField name=" M. BRUTA REALIZADA %" fld="37" subtotal="average" baseField="5" baseItem="1" numFmtId="10"/>
    <dataField name=" VARIAÇÃO % META" fld="41" subtotal="average" baseField="5" baseItem="1" numFmtId="10"/>
    <dataField name=" VARIAÇÃO % CONCORRENTE" fld="42" subtotal="average" baseField="5" baseItem="1" numFmtId="10"/>
  </dataFields>
  <formats count="17">
    <format dxfId="149">
      <pivotArea outline="0" collapsedLevelsAreSubtotals="1" fieldPosition="0">
        <references count="1">
          <reference field="4294967294" count="3" selected="0">
            <x v="3"/>
            <x v="4"/>
            <x v="5"/>
          </reference>
        </references>
      </pivotArea>
    </format>
    <format dxfId="148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4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46">
      <pivotArea type="all" dataOnly="0" outline="0" fieldPosition="0"/>
    </format>
    <format dxfId="145">
      <pivotArea outline="0" collapsedLevelsAreSubtotals="1" fieldPosition="0"/>
    </format>
    <format dxfId="144">
      <pivotArea field="5" type="button" dataOnly="0" labelOnly="1" outline="0" axis="axisRow" fieldPosition="0"/>
    </format>
    <format dxfId="143">
      <pivotArea dataOnly="0" labelOnly="1" fieldPosition="0">
        <references count="1">
          <reference field="5" count="10">
            <x v="0"/>
            <x v="2"/>
            <x v="4"/>
            <x v="5"/>
            <x v="7"/>
            <x v="8"/>
            <x v="11"/>
            <x v="12"/>
            <x v="14"/>
            <x v="15"/>
          </reference>
        </references>
      </pivotArea>
    </format>
    <format dxfId="142">
      <pivotArea dataOnly="0" labelOnly="1" grandRow="1" outline="0" fieldPosition="0"/>
    </format>
    <format dxfId="14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field="5" type="button" dataOnly="0" labelOnly="1" outline="0" axis="axisRow" fieldPosition="0"/>
    </format>
    <format dxfId="137">
      <pivotArea dataOnly="0" labelOnly="1" fieldPosition="0">
        <references count="1">
          <reference field="5" count="10">
            <x v="0"/>
            <x v="2"/>
            <x v="4"/>
            <x v="5"/>
            <x v="7"/>
            <x v="8"/>
            <x v="11"/>
            <x v="12"/>
            <x v="14"/>
            <x v="15"/>
          </reference>
        </references>
      </pivotArea>
    </format>
    <format dxfId="136">
      <pivotArea dataOnly="0" labelOnly="1" grandRow="1" outline="0" fieldPosition="0"/>
    </format>
    <format dxfId="13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34">
      <pivotArea outline="0" collapsedLevelsAreSubtotals="1" fieldPosition="0"/>
    </format>
    <format dxfId="13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xmlns:x14="http://schemas.microsoft.com/office/spreadsheetml/2009/9/main" hideValuesRow="1"/>
    </ext>
    <ext xmlns:xpdl="http://schemas.microsoft.com/office/spreadsheetml/2016/pivotdefaultlayout" uri="{747A6164-185A-40DC-8AA5-F01512510D54}">
      <xpdl:pivotTableDefinition16 xmlns:xpdl="http://schemas.microsoft.com/office/spreadsheetml/2016/pivotdefaultlayout"/>
    </ext>
  </extLst>
</pivotTableDefinition>
</file>

<file path=xl/pivotTables/pivotTable3.xml><?xml version="1.0" encoding="utf-8"?>
<pivotTableDefinition xmlns="http://schemas.openxmlformats.org/spreadsheetml/2006/main" xmlns:xr="http://schemas.microsoft.com/office/spreadsheetml/2014/revision" xmlns:mc="http://schemas.openxmlformats.org/markup-compatibility/2006" mc:Ignorable="xr" xr:uid="{91F7664D-2843-4E7E-83D4-FA7D4F542BAD}" name="Tabela dinâ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56:H71" firstHeaderRow="0" firstDataRow="1" firstDataCol="1" rowPageCount="3" colPageCount="1"/>
  <pivotFields count="83">
    <pivotField axis="axisPage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19">
        <item x="10"/>
        <item x="8"/>
        <item x="7"/>
        <item x="16"/>
        <item x="4"/>
        <item x="5"/>
        <item x="17"/>
        <item x="1"/>
        <item x="2"/>
        <item x="15"/>
        <item x="11"/>
        <item x="6"/>
        <item x="9"/>
        <item x="13"/>
        <item x="0"/>
        <item x="3"/>
        <item x="12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numFmtId="165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showAll="0"/>
    <pivotField showAll="0"/>
    <pivotField showAll="0"/>
    <pivotField showAll="0"/>
    <pivotField numFmtId="7" showAll="0"/>
    <pivotField showAll="0"/>
    <pivotField showAll="0"/>
    <pivotField showAll="0"/>
    <pivotField numFmtId="10" showAll="0"/>
    <pivotField showAll="0"/>
    <pivotField dataField="1" numFmtId="166" showAll="0"/>
    <pivotField showAll="0"/>
    <pivotField numFmtId="2" showAll="0"/>
    <pivotField showAll="0"/>
    <pivotField dataField="1" numFmtId="10" showAll="0"/>
    <pivotField dataField="1" showAll="0"/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showAll="0"/>
    <pivotField dataField="1" numFmtId="165" showAll="0"/>
    <pivotField dataField="1" numFmtId="165" showAll="0"/>
    <pivotField dataField="1" showAll="0"/>
    <pivotField axis="axisPage" multipleItemSelectionAllowed="1" showAll="0">
      <items count="4">
        <item h="1" x="2"/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5">
    <i>
      <x/>
    </i>
    <i>
      <x v="1"/>
    </i>
    <i>
      <x v="2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0" hier="-1"/>
    <pageField fld="44" hier="-1"/>
    <pageField fld="50" hier="-1"/>
  </pageFields>
  <dataFields count="6">
    <dataField name=" SPEND" fld="47" baseField="0" baseItem="0" numFmtId="44"/>
    <dataField name=" SPEND LÍQUIDO" fld="48" baseField="0" baseItem="0" numFmtId="44"/>
    <dataField name=" FATURAMENTO REALIZADO" fld="49" baseField="5" baseItem="1" numFmtId="44"/>
    <dataField name=" M. BRUTA REALIZADA %" fld="37" subtotal="average" baseField="5" baseItem="1" numFmtId="10"/>
    <dataField name=" VARIAÇÃO % META" fld="41" subtotal="average" baseField="5" baseItem="1" numFmtId="10"/>
    <dataField name=" VARIAÇÃO % CONCORRENTE" fld="42" subtotal="average" baseField="5" baseItem="1" numFmtId="10"/>
  </dataFields>
  <formats count="17">
    <format dxfId="166">
      <pivotArea outline="0" collapsedLevelsAreSubtotals="1" fieldPosition="0">
        <references count="1">
          <reference field="4294967294" count="3" selected="0">
            <x v="3"/>
            <x v="4"/>
            <x v="5"/>
          </reference>
        </references>
      </pivotArea>
    </format>
    <format dxfId="165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6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field="5" type="button" dataOnly="0" labelOnly="1" outline="0" axis="axisRow" fieldPosition="0"/>
    </format>
    <format dxfId="160">
      <pivotArea dataOnly="0" labelOnly="1" fieldPosition="0">
        <references count="1">
          <reference field="5" count="10">
            <x v="0"/>
            <x v="2"/>
            <x v="4"/>
            <x v="5"/>
            <x v="7"/>
            <x v="8"/>
            <x v="11"/>
            <x v="12"/>
            <x v="14"/>
            <x v="15"/>
          </reference>
        </references>
      </pivotArea>
    </format>
    <format dxfId="159">
      <pivotArea dataOnly="0" labelOnly="1" grandRow="1" outline="0" fieldPosition="0"/>
    </format>
    <format dxfId="15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57">
      <pivotArea type="all" dataOnly="0" outline="0" fieldPosition="0"/>
    </format>
    <format dxfId="156">
      <pivotArea outline="0" collapsedLevelsAreSubtotals="1" fieldPosition="0"/>
    </format>
    <format dxfId="155">
      <pivotArea field="5" type="button" dataOnly="0" labelOnly="1" outline="0" axis="axisRow" fieldPosition="0"/>
    </format>
    <format dxfId="154">
      <pivotArea dataOnly="0" labelOnly="1" fieldPosition="0">
        <references count="1">
          <reference field="5" count="10">
            <x v="0"/>
            <x v="2"/>
            <x v="4"/>
            <x v="5"/>
            <x v="7"/>
            <x v="8"/>
            <x v="11"/>
            <x v="12"/>
            <x v="14"/>
            <x v="15"/>
          </reference>
        </references>
      </pivotArea>
    </format>
    <format dxfId="153">
      <pivotArea dataOnly="0" labelOnly="1" grandRow="1" outline="0" fieldPosition="0"/>
    </format>
    <format dxfId="15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51">
      <pivotArea outline="0" collapsedLevelsAreSubtotals="1" fieldPosition="0"/>
    </format>
    <format dxfId="15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xmlns:x14="http://schemas.microsoft.com/office/spreadsheetml/2009/9/main" hideValuesRow="1"/>
    </ext>
    <ext xmlns:xpdl="http://schemas.microsoft.com/office/spreadsheetml/2016/pivotdefaultlayout" uri="{747A6164-185A-40DC-8AA5-F01512510D54}">
      <xpdl:pivotTableDefinition16 xmlns:xpdl="http://schemas.microsoft.com/office/spreadsheetml/2016/pivotdefaultlayout"/>
    </ext>
  </extLst>
</pivotTableDefinition>
</file>

<file path=xl/pivotTables/pivotTable4.xml><?xml version="1.0" encoding="utf-8"?>
<pivotTableDefinition xmlns="http://schemas.openxmlformats.org/spreadsheetml/2006/main" xmlns:xr="http://schemas.microsoft.com/office/spreadsheetml/2014/revision" xmlns:mc="http://schemas.openxmlformats.org/markup-compatibility/2006" mc:Ignorable="xr" xr:uid="{29CE6BB9-5BDB-4F5D-9965-D5F6F005E04F}" name="Tabela dinâ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32:H47" firstHeaderRow="0" firstDataRow="1" firstDataCol="1" rowPageCount="3" colPageCount="1"/>
  <pivotFields count="83">
    <pivotField axis="axisPage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19">
        <item x="10"/>
        <item x="8"/>
        <item x="7"/>
        <item x="16"/>
        <item x="4"/>
        <item x="5"/>
        <item x="17"/>
        <item x="1"/>
        <item x="2"/>
        <item x="15"/>
        <item x="11"/>
        <item x="6"/>
        <item x="9"/>
        <item x="13"/>
        <item x="0"/>
        <item x="3"/>
        <item x="12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numFmtId="165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showAll="0"/>
    <pivotField showAll="0"/>
    <pivotField showAll="0"/>
    <pivotField showAll="0"/>
    <pivotField numFmtId="7" showAll="0"/>
    <pivotField showAll="0"/>
    <pivotField showAll="0"/>
    <pivotField showAll="0"/>
    <pivotField numFmtId="10" showAll="0"/>
    <pivotField showAll="0"/>
    <pivotField dataField="1" numFmtId="166" showAll="0"/>
    <pivotField showAll="0"/>
    <pivotField numFmtId="2" showAll="0"/>
    <pivotField showAll="0"/>
    <pivotField dataField="1" numFmtId="10" showAll="0"/>
    <pivotField dataField="1" showAll="0"/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showAll="0"/>
    <pivotField dataField="1" numFmtId="165" showAll="0"/>
    <pivotField dataField="1" numFmtId="165" showAll="0"/>
    <pivotField dataField="1" showAll="0"/>
    <pivotField axis="axisPage" multipleItemSelectionAllowed="1" showAll="0">
      <items count="4"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5">
    <i>
      <x/>
    </i>
    <i>
      <x v="1"/>
    </i>
    <i>
      <x v="2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0" hier="-1"/>
    <pageField fld="44" hier="-1"/>
    <pageField fld="50" hier="-1"/>
  </pageFields>
  <dataFields count="6">
    <dataField name=" SPEND" fld="47" baseField="0" baseItem="0" numFmtId="44"/>
    <dataField name=" SPEND LÍQUIDO" fld="48" baseField="0" baseItem="0" numFmtId="44"/>
    <dataField name=" FATURAMENTO REALIZADO" fld="49" baseField="5" baseItem="1" numFmtId="44"/>
    <dataField name=" M. BRUTA REALIZADA %" fld="37" subtotal="average" baseField="5" baseItem="1" numFmtId="10"/>
    <dataField name=" VARIAÇÃO % META" fld="41" subtotal="average" baseField="5" baseItem="1" numFmtId="10"/>
    <dataField name=" VARIAÇÃO % CONCORRENTE" fld="42" subtotal="average" baseField="5" baseItem="1" numFmtId="10"/>
  </dataFields>
  <formats count="17">
    <format dxfId="183">
      <pivotArea outline="0" collapsedLevelsAreSubtotals="1" fieldPosition="0">
        <references count="1">
          <reference field="4294967294" count="3" selected="0">
            <x v="3"/>
            <x v="4"/>
            <x v="5"/>
          </reference>
        </references>
      </pivotArea>
    </format>
    <format dxfId="182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8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80">
      <pivotArea type="all" dataOnly="0" outline="0" fieldPosition="0"/>
    </format>
    <format dxfId="179">
      <pivotArea outline="0" collapsedLevelsAreSubtotals="1" fieldPosition="0"/>
    </format>
    <format dxfId="178">
      <pivotArea field="5" type="button" dataOnly="0" labelOnly="1" outline="0" axis="axisRow" fieldPosition="0"/>
    </format>
    <format dxfId="177">
      <pivotArea dataOnly="0" labelOnly="1" fieldPosition="0">
        <references count="1">
          <reference field="5" count="10">
            <x v="0"/>
            <x v="2"/>
            <x v="4"/>
            <x v="5"/>
            <x v="7"/>
            <x v="8"/>
            <x v="11"/>
            <x v="12"/>
            <x v="14"/>
            <x v="15"/>
          </reference>
        </references>
      </pivotArea>
    </format>
    <format dxfId="176">
      <pivotArea dataOnly="0" labelOnly="1" grandRow="1" outline="0" fieldPosition="0"/>
    </format>
    <format dxfId="17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74">
      <pivotArea type="all" dataOnly="0" outline="0" fieldPosition="0"/>
    </format>
    <format dxfId="173">
      <pivotArea outline="0" collapsedLevelsAreSubtotals="1" fieldPosition="0"/>
    </format>
    <format dxfId="172">
      <pivotArea field="5" type="button" dataOnly="0" labelOnly="1" outline="0" axis="axisRow" fieldPosition="0"/>
    </format>
    <format dxfId="171">
      <pivotArea dataOnly="0" labelOnly="1" fieldPosition="0">
        <references count="1">
          <reference field="5" count="10">
            <x v="0"/>
            <x v="2"/>
            <x v="4"/>
            <x v="5"/>
            <x v="7"/>
            <x v="8"/>
            <x v="11"/>
            <x v="12"/>
            <x v="14"/>
            <x v="15"/>
          </reference>
        </references>
      </pivotArea>
    </format>
    <format dxfId="170">
      <pivotArea dataOnly="0" labelOnly="1" grandRow="1" outline="0" fieldPosition="0"/>
    </format>
    <format dxfId="16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68">
      <pivotArea outline="0" collapsedLevelsAreSubtotals="1" fieldPosition="0"/>
    </format>
    <format dxfId="16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xmlns:x14="http://schemas.microsoft.com/office/spreadsheetml/2009/9/main" hideValuesRow="1"/>
    </ext>
    <ext xmlns:xpdl="http://schemas.microsoft.com/office/spreadsheetml/2016/pivotdefaultlayout" uri="{747A6164-185A-40DC-8AA5-F01512510D54}">
      <xpdl:pivotTableDefinition16 xmlns:xpdl="http://schemas.microsoft.com/office/spreadsheetml/2016/pivotdefaultlayout"/>
    </ext>
  </extLst>
</pivotTableDefinition>
</file>

<file path=xl/pivotTables/pivotTable5.xml><?xml version="1.0" encoding="utf-8"?>
<pivotTableDefinition xmlns="http://schemas.openxmlformats.org/spreadsheetml/2006/main" xmlns:xr="http://schemas.microsoft.com/office/spreadsheetml/2014/revision" xmlns:mc="http://schemas.openxmlformats.org/markup-compatibility/2006" mc:Ignorable="xr" xr:uid="{08BCB020-E8E8-45A6-9A5C-86B22331B9A4}" name="Tabela dinâmica5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100:H115" firstHeaderRow="0" firstDataRow="1" firstDataCol="1" rowPageCount="3" colPageCount="1"/>
  <pivotFields count="83">
    <pivotField axis="axisPage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19">
        <item x="10"/>
        <item x="8"/>
        <item x="7"/>
        <item x="16"/>
        <item x="4"/>
        <item x="5"/>
        <item x="17"/>
        <item x="1"/>
        <item x="2"/>
        <item x="15"/>
        <item x="11"/>
        <item x="6"/>
        <item x="9"/>
        <item x="13"/>
        <item x="0"/>
        <item x="3"/>
        <item x="12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numFmtId="165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showAll="0"/>
    <pivotField showAll="0"/>
    <pivotField showAll="0"/>
    <pivotField showAll="0"/>
    <pivotField numFmtId="7" showAll="0"/>
    <pivotField showAll="0"/>
    <pivotField showAll="0"/>
    <pivotField showAll="0"/>
    <pivotField numFmtId="10" showAll="0"/>
    <pivotField showAll="0"/>
    <pivotField dataField="1" numFmtId="166" showAll="0"/>
    <pivotField showAll="0"/>
    <pivotField numFmtId="2" showAll="0"/>
    <pivotField showAll="0"/>
    <pivotField dataField="1" numFmtId="10" showAll="0"/>
    <pivotField dataField="1"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dataField="1" numFmtId="165" showAll="0"/>
    <pivotField dataField="1" numFmtId="165" showAll="0"/>
    <pivotField dataField="1" showAll="0"/>
    <pivotField axis="axisPage" multipleItemSelectionAllowed="1" showAll="0">
      <items count="4"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5">
    <i>
      <x/>
    </i>
    <i>
      <x v="1"/>
    </i>
    <i>
      <x v="2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0" hier="-1"/>
    <pageField fld="44" hier="-1"/>
    <pageField fld="50" hier="-1"/>
  </pageFields>
  <dataFields count="6">
    <dataField name=" SPEND" fld="47" baseField="0" baseItem="0" numFmtId="44"/>
    <dataField name=" SPEND LÍQUIDO" fld="48" baseField="0" baseItem="0" numFmtId="44"/>
    <dataField name=" FATURAMENTO REALIZADO" fld="49" baseField="5" baseItem="1" numFmtId="44"/>
    <dataField name=" M. BRUTA REALIZADA %" fld="37" subtotal="average" baseField="5" baseItem="1" numFmtId="10"/>
    <dataField name=" VARIAÇÃO % META" fld="41" subtotal="average" baseField="5" baseItem="1" numFmtId="10"/>
    <dataField name=" VARIAÇÃO % CONCORRENTE" fld="42" subtotal="average" baseField="5" baseItem="1" numFmtId="10"/>
  </dataFields>
  <formats count="17">
    <format dxfId="200">
      <pivotArea outline="0" collapsedLevelsAreSubtotals="1" fieldPosition="0">
        <references count="1">
          <reference field="4294967294" count="3" selected="0">
            <x v="3"/>
            <x v="4"/>
            <x v="5"/>
          </reference>
        </references>
      </pivotArea>
    </format>
    <format dxfId="199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9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97">
      <pivotArea type="all" dataOnly="0" outline="0" fieldPosition="0"/>
    </format>
    <format dxfId="196">
      <pivotArea outline="0" collapsedLevelsAreSubtotals="1" fieldPosition="0"/>
    </format>
    <format dxfId="195">
      <pivotArea field="5" type="button" dataOnly="0" labelOnly="1" outline="0" axis="axisRow" fieldPosition="0"/>
    </format>
    <format dxfId="194">
      <pivotArea dataOnly="0" labelOnly="1" fieldPosition="0">
        <references count="1">
          <reference field="5" count="10">
            <x v="0"/>
            <x v="2"/>
            <x v="4"/>
            <x v="5"/>
            <x v="7"/>
            <x v="8"/>
            <x v="11"/>
            <x v="12"/>
            <x v="14"/>
            <x v="15"/>
          </reference>
        </references>
      </pivotArea>
    </format>
    <format dxfId="193">
      <pivotArea dataOnly="0" labelOnly="1" grandRow="1" outline="0" fieldPosition="0"/>
    </format>
    <format dxfId="19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91">
      <pivotArea type="all" dataOnly="0" outline="0" fieldPosition="0"/>
    </format>
    <format dxfId="190">
      <pivotArea outline="0" collapsedLevelsAreSubtotals="1" fieldPosition="0"/>
    </format>
    <format dxfId="189">
      <pivotArea field="5" type="button" dataOnly="0" labelOnly="1" outline="0" axis="axisRow" fieldPosition="0"/>
    </format>
    <format dxfId="188">
      <pivotArea dataOnly="0" labelOnly="1" fieldPosition="0">
        <references count="1">
          <reference field="5" count="10">
            <x v="0"/>
            <x v="2"/>
            <x v="4"/>
            <x v="5"/>
            <x v="7"/>
            <x v="8"/>
            <x v="11"/>
            <x v="12"/>
            <x v="14"/>
            <x v="15"/>
          </reference>
        </references>
      </pivotArea>
    </format>
    <format dxfId="187">
      <pivotArea dataOnly="0" labelOnly="1" grandRow="1" outline="0" fieldPosition="0"/>
    </format>
    <format dxfId="18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85">
      <pivotArea outline="0" collapsedLevelsAreSubtotals="1" fieldPosition="0"/>
    </format>
    <format dxfId="18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xmlns:x14="http://schemas.microsoft.com/office/spreadsheetml/2009/9/main" hideValuesRow="1"/>
    </ext>
    <ext xmlns:xpdl="http://schemas.microsoft.com/office/spreadsheetml/2016/pivotdefaultlayout" uri="{747A6164-185A-40DC-8AA5-F01512510D54}">
      <xpdl:pivotTableDefinition16 xmlns:xpdl="http://schemas.microsoft.com/office/spreadsheetml/2016/pivotdefaultlayout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3:CF4097" headerRowDxfId="115" dataDxfId="114" totalsRowDxfId="113">
  <autoFilter ref="B3:CF4097" xr:uid="{00000000-000C-0000-FFFF-FFFF00000000}">
    <filterColumn colId="2">
      <colorFilter dxfId="112"/>
    </filterColumn>
  </autoFilter>
  <tableColumns count="83">
    <tableColumn id="1" xr3:uid="{00000000-0010-0000-0000-000001000000}" name="COMPRADOR" dataDxfId="111"/>
    <tableColumn id="2" xr3:uid="{00000000-0010-0000-0000-000002000000}" name="CÓDIGO GJ" dataDxfId="110"/>
    <tableColumn id="3" xr3:uid="{00000000-0010-0000-0000-000003000000}" name="CÓDIGO (FORNECEDOR)" dataDxfId="109"/>
    <tableColumn id="4" xr3:uid="{00000000-0010-0000-0000-000004000000}" name="EAN" dataDxfId="108"/>
    <tableColumn id="5" xr3:uid="{00000000-0010-0000-0000-000005000000}" name="DESCRIÇÃO DO PRODUTO" dataDxfId="107"/>
    <tableColumn id="6" xr3:uid="{00000000-0010-0000-0000-000006000000}" name="SETOR" dataDxfId="106"/>
    <tableColumn id="7" xr3:uid="{00000000-0010-0000-0000-000007000000}" name="CATEGORIA GANHE JUNTO" dataDxfId="105"/>
    <tableColumn id="8" xr3:uid="{00000000-0010-0000-0000-000008000000}" name="CATEGORIA" dataDxfId="104"/>
    <tableColumn id="9" xr3:uid="{00000000-0010-0000-0000-000009000000}" name="NCM" dataDxfId="103"/>
    <tableColumn id="10" xr3:uid="{00000000-0010-0000-0000-00000A000000}" name="UM" dataDxfId="102"/>
    <tableColumn id="11" xr3:uid="{00000000-0010-0000-0000-00000B000000}" name="QTD. MÍNIMA EMBALAGEM" dataDxfId="101"/>
    <tableColumn id="12" xr3:uid="{00000000-0010-0000-0000-00000C000000}" name="ORIGEM DA MERCADORIA" dataDxfId="100"/>
    <tableColumn id="13" xr3:uid="{00000000-0010-0000-0000-00000D000000}" name="TIPO (PRODUTO/SERVIÇO)" dataDxfId="99"/>
    <tableColumn id="14" xr3:uid="{00000000-0010-0000-0000-00000E000000}" name="CNPJ DO FORNECEDOR" dataDxfId="98"/>
    <tableColumn id="15" xr3:uid="{00000000-0010-0000-0000-00000F000000}" name="CUSTO FINAL C/ PIS, COFINS, ICMS E IPI" dataDxfId="97"/>
    <tableColumn id="16" xr3:uid="{00000000-0010-0000-0000-000010000000}" name="(-) T.R  (ICMS, PIS, COFINS)" dataDxfId="96"/>
    <tableColumn id="17" xr3:uid="{00000000-0010-0000-0000-000011000000}" name="(+)T.N.R (IPI)" dataDxfId="95"/>
    <tableColumn id="18" xr3:uid="{00000000-0010-0000-0000-000012000000}" name="(+) FRETES" dataDxfId="94"/>
    <tableColumn id="19" xr3:uid="{00000000-0010-0000-0000-000013000000}" name="(+) SEGUROS" dataDxfId="93"/>
    <tableColumn id="20" xr3:uid="{00000000-0010-0000-0000-000014000000}" name="(+) OUTRAS DESP." dataDxfId="92"/>
    <tableColumn id="21" xr3:uid="{00000000-0010-0000-0000-000015000000}" name="CMV" dataDxfId="91"/>
    <tableColumn id="22" xr3:uid="{00000000-0010-0000-0000-000016000000}" name="IRPJ" dataDxfId="90"/>
    <tableColumn id="23" xr3:uid="{00000000-0010-0000-0000-000017000000}" name="CSLL" dataDxfId="89"/>
    <tableColumn id="24" xr3:uid="{00000000-0010-0000-0000-000018000000}" name="ICMS" dataDxfId="88"/>
    <tableColumn id="25" xr3:uid="{00000000-0010-0000-0000-000019000000}" name="PIS" dataDxfId="87"/>
    <tableColumn id="26" xr3:uid="{00000000-0010-0000-0000-00001A000000}" name="COFINS" dataDxfId="86"/>
    <tableColumn id="27" xr3:uid="{00000000-0010-0000-0000-00001B000000}" name="CARGA TRIBUTÁRIA" dataDxfId="85"/>
    <tableColumn id="28" xr3:uid="{00000000-0010-0000-0000-00001C000000}" name="QUANTIDADE" dataDxfId="84"/>
    <tableColumn id="29" xr3:uid="{00000000-0010-0000-0000-00001D000000}" name="VENDA TOTAL" dataDxfId="83"/>
    <tableColumn id="30" xr3:uid="{00000000-0010-0000-0000-00001E000000}" name="IMPOSTO UNITÁRIO" dataDxfId="82"/>
    <tableColumn id="31" xr3:uid="{00000000-0010-0000-0000-00001F000000}" name="VENDA LÍQUIDA" dataDxfId="81"/>
    <tableColumn id="32" xr3:uid="{00000000-0010-0000-0000-000020000000}" name="CMV2" dataDxfId="80"/>
    <tableColumn id="33" xr3:uid="{00000000-0010-0000-0000-000021000000}" name="M. BRUTA    R$ x 1" dataDxfId="79"/>
    <tableColumn id="34" xr3:uid="{00000000-0010-0000-0000-000022000000}" name="M. BRUTA TOTAL" dataDxfId="78"/>
    <tableColumn id="35" xr3:uid="{00000000-0010-0000-0000-000023000000}" name="PM. CONCORRÊNCIA" dataDxfId="77"/>
    <tableColumn id="36" xr3:uid="{00000000-0010-0000-0000-000024000000}" name="M. BRUTA META" dataDxfId="76"/>
    <tableColumn id="37" xr3:uid="{00000000-0010-0000-0000-000025000000}" name="PV UNIT. META" dataDxfId="75"/>
    <tableColumn id="38" xr3:uid="{00000000-0010-0000-0000-000026000000}" name="M. BRUTA REALIZADA %" dataDxfId="74"/>
    <tableColumn id="39" xr3:uid="{00000000-0010-0000-0000-000027000000}" name="PV UNIT. REALIZADO" dataDxfId="73"/>
    <tableColumn id="40" xr3:uid="{00000000-0010-0000-0000-000028000000}" name="FATOR " dataDxfId="72"/>
    <tableColumn id="41" xr3:uid="{00000000-0010-0000-0000-000029000000}" name="PM. CONCORRÊNCIA X FATOR" dataDxfId="71"/>
    <tableColumn id="42" xr3:uid="{00000000-0010-0000-0000-00002A000000}" name="VARIAÇÃO % META" dataDxfId="70"/>
    <tableColumn id="43" xr3:uid="{00000000-0010-0000-0000-00002B000000}" name="VARIAÇÃO % CONCORRENTE" dataDxfId="69"/>
    <tableColumn id="44" xr3:uid="{00000000-0010-0000-0000-00002C000000}" name="STATUS META" dataDxfId="68">
      <calculatedColumnFormula>IF(BD!AN4="","",IF(BD!AN4&lt;BD!AL4,"ABAIXO DA META","DENTRO DA META"))</calculatedColumnFormula>
    </tableColumn>
    <tableColumn id="45" xr3:uid="{00000000-0010-0000-0000-00002D000000}" name="STATUS MERCADO" dataDxfId="67"/>
    <tableColumn id="46" xr3:uid="{00000000-0010-0000-0000-00002E000000}" name="GAP (+ ou -)" dataDxfId="66"/>
    <tableColumn id="47" xr3:uid="{00000000-0010-0000-0000-00002F000000}" name="APROVADO" dataDxfId="65"/>
    <tableColumn id="48" xr3:uid="{00000000-0010-0000-0000-000030000000}" name="SPEND" dataDxfId="64"/>
    <tableColumn id="49" xr3:uid="{00000000-0010-0000-0000-000031000000}" name="SPEND LÍQUIDO" dataDxfId="63"/>
    <tableColumn id="50" xr3:uid="{00000000-0010-0000-0000-000032000000}" name="FATURAMENTO REALIZADO" dataDxfId="62"/>
    <tableColumn id="51" xr3:uid="{00000000-0010-0000-0000-000033000000}" name="PRECIFICADO" dataDxfId="61"/>
    <tableColumn id="52" xr3:uid="{00000000-0010-0000-0000-000034000000}" name="MODALIDADE NEGOICAÇÃO" dataDxfId="60"/>
    <tableColumn id="53" xr3:uid="{00000000-0010-0000-0000-000035000000}" name="QTD. FORNECEDORES" dataDxfId="59"/>
    <tableColumn id="54" xr3:uid="{00000000-0010-0000-0000-000036000000}" name="NOME FORNECEDORES" dataDxfId="58"/>
    <tableColumn id="55" xr3:uid="{E0A9BDA6-E197-449B-A85B-8BF343045EA0}" name="Local de Estoque" dataDxfId="57" totalsRowDxfId="56"/>
    <tableColumn id="56" xr3:uid="{9A3A7762-CE3F-4671-AB53-AA5BFDCFFB47}" name="Cupom Fiscal (PDV)?" dataDxfId="55" totalsRowDxfId="54"/>
    <tableColumn id="57" xr3:uid="{2B968729-7584-4FDD-B39A-3B011000F347}" name="Marketplace?" dataDxfId="53" totalsRowDxfId="52"/>
    <tableColumn id="58" xr3:uid="{0E8A7EAB-FC1D-4726-B339-5EE70180400C}" name="Tipo do Produto (Bloco K) *" dataDxfId="51" totalsRowDxfId="50"/>
    <tableColumn id="59" xr3:uid="{0C539956-641D-4E4D-9A44-D8A607618E84}" name="URL Principal Imagem" dataDxfId="49" totalsRowDxfId="48"/>
    <tableColumn id="60" xr3:uid="{D69DF12F-9CA6-461E-AAFC-3C828171DFDF}" name="2ª URL Imagem" dataDxfId="47" totalsRowDxfId="46"/>
    <tableColumn id="61" xr3:uid="{3DE9AB64-DC44-4557-B3BC-3027F5EB09A9}" name="3ª URL Imagem" dataDxfId="45" totalsRowDxfId="44"/>
    <tableColumn id="62" xr3:uid="{A762E018-F513-4B43-8446-B8FAE0EC347B}" name="4ª URL Imagem" dataDxfId="43" totalsRowDxfId="42"/>
    <tableColumn id="63" xr3:uid="{B81F0A98-54F7-4EAE-8F9B-77D9B47F68C1}" name="5ª URL Imagem" dataDxfId="41" totalsRowDxfId="40"/>
    <tableColumn id="64" xr3:uid="{37AC3B6B-6F02-4F7A-8CD5-E2164B41F1E1}" name="6ª URLImagem" dataDxfId="39" totalsRowDxfId="38"/>
    <tableColumn id="65" xr3:uid="{56E85FA5-581D-44A1-9579-3939970747ED}" name="Codigo Fornecedor" dataDxfId="37" totalsRowDxfId="36"/>
    <tableColumn id="66" xr3:uid="{9F306C8F-DACD-41D2-9903-2841CEF65CB5}" name="Perfil Fiscal Remetente" dataDxfId="35" totalsRowDxfId="34"/>
    <tableColumn id="67" xr3:uid="{DC5AE17A-59E1-4FC9-9758-DDE00A6BE977}" name="Perfil Fiscal Destino" dataDxfId="33" totalsRowDxfId="32"/>
    <tableColumn id="68" xr3:uid="{947B429D-BFAE-4B1C-B8B3-2FB5C2A084B4}" name="Natureza da Operaçao" dataDxfId="31" totalsRowDxfId="30"/>
    <tableColumn id="69" xr3:uid="{530BEB56-DD57-495A-8F62-757ACC92A9F5}" name="UF Rementente" dataDxfId="29" totalsRowDxfId="28"/>
    <tableColumn id="70" xr3:uid="{80DADE35-B0C2-4EF0-85DB-1FDE27F42CD3}" name="UF Destino" dataDxfId="27" totalsRowDxfId="26"/>
    <tableColumn id="71" xr3:uid="{100EBD1A-94B4-42B6-88E1-FCE2D38549CA}" name="Tipo de Venda" dataDxfId="25" totalsRowDxfId="24"/>
    <tableColumn id="72" xr3:uid="{A6FFEAE5-30A7-41ED-8BDF-9696D90D4802}" name="CFOP" dataDxfId="23" totalsRowDxfId="22"/>
    <tableColumn id="73" xr3:uid="{C69C306C-3DCA-4B32-93F9-CF78493AC696}" name="IPI" dataDxfId="21" totalsRowDxfId="20"/>
    <tableColumn id="74" xr3:uid="{928FFFCF-6B34-425F-8811-468EF3790A05}" name="ICMS INTERESTADUAL (DIFAL)" dataDxfId="19" totalsRowDxfId="18"/>
    <tableColumn id="75" xr3:uid="{589B948F-B33E-433F-B1B5-532D698400BA}" name="FCP" dataDxfId="17" totalsRowDxfId="16"/>
    <tableColumn id="76" xr3:uid="{C2775706-1B0A-4FEB-8462-486C7CA32498}" name="ICMS SIMPLES" dataDxfId="15" totalsRowDxfId="14"/>
    <tableColumn id="77" xr3:uid="{46A97F97-8963-49B6-AF6C-DADD1C9351FB}" name="ICMS ST" dataDxfId="13" totalsRowDxfId="12"/>
    <tableColumn id="78" xr3:uid="{3FF38684-D850-48C5-94AC-6597AA3C817D}" name="PIS2" dataDxfId="11" totalsRowDxfId="10"/>
    <tableColumn id="79" xr3:uid="{CD79EA64-5005-4BAF-BCDC-CBA731107497}" name="COFINS3" dataDxfId="9" totalsRowDxfId="8"/>
    <tableColumn id="80" xr3:uid="{416A52A3-2072-44BF-B819-2C1FBBFB1BFD}" name="Situaçao Trib do ICMS" dataDxfId="7" totalsRowDxfId="6"/>
    <tableColumn id="81" xr3:uid="{5A895B57-1BD7-4200-ADCE-1231817C2A7F}" name="Situaçao Tributaria do PIS" dataDxfId="5" totalsRowDxfId="4"/>
    <tableColumn id="82" xr3:uid="{621C45B3-78FB-4B59-B597-B1AFDF8B9683}" name="Situaçao Tributaria do COFINS" dataDxfId="3" totalsRowDxfId="2"/>
    <tableColumn id="83" xr3:uid="{8BDE7604-5A2F-4D14-95C1-422396228B8F}" name="Modalidade da BC do ICMS" dataDxfId="1" totalsRowDxfId="0"/>
  </tableColumns>
  <tableStyleInfo name="BD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printerSettings" Target="../printerSettings/printerSettings1.bin"/></Relationships>
</file>

<file path=xl/worksheets/_rels/sheet2.xml.rels>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Relationship Id="rId4" Type="http://schemas.openxmlformats.org/officeDocument/2006/relationships/ctrlProp" Target="../ctrlProps/ctrlProp1.xml"/><Relationship Id="rId5" Type="http://schemas.openxmlformats.org/officeDocument/2006/relationships/ctrlProp" Target="../ctrlProps/ctrlProp2.xml"/><Relationship Id="rId6" Type="http://schemas.openxmlformats.org/officeDocument/2006/relationships/ctrlProp" Target="../ctrlProps/ctrlProp3.xml"/><Relationship Id="rId7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26"/>
  <sheetViews>
    <sheetView showGridLines="0" workbookViewId="0">
      <selection activeCell="H111" sqref="H111"/>
    </sheetView>
  </sheetViews>
  <sheetFormatPr defaultColWidth="12.625" defaultRowHeight="15" customHeight="1" x14ac:dyDescent="0.2" outlineLevelRow="0" outlineLevelCol="0"/>
  <cols>
    <col min="1" max="1" width="3.375" customWidth="1"/>
    <col min="2" max="2" width="18.25" bestFit="1" customWidth="1"/>
    <col min="3" max="3" width="11.875" bestFit="1" customWidth="1"/>
    <col min="4" max="4" width="11.875" bestFit="1" customWidth="1"/>
    <col min="5" max="5" width="19.375" bestFit="1" customWidth="1"/>
    <col min="6" max="6" width="16.875" bestFit="1" customWidth="1"/>
    <col min="7" max="7" width="13.875" bestFit="1" customWidth="1"/>
    <col min="8" max="8" width="20.25" bestFit="1" customWidth="1"/>
    <col min="9" max="9" width="11.125" customWidth="1"/>
    <col min="10" max="10" width="21" customWidth="1"/>
    <col min="11" max="11" width="7.625" customWidth="1"/>
    <col min="12" max="12" width="7.625" customWidth="1"/>
    <col min="13" max="13" width="7.625" customWidth="1"/>
    <col min="14" max="14" width="7.625" customWidth="1"/>
    <col min="15" max="15" width="7.625" customWidth="1"/>
    <col min="16" max="16" width="7.625" customWidth="1"/>
    <col min="17" max="17" width="7.625" customWidth="1"/>
    <col min="18" max="18" width="7.625" customWidth="1"/>
    <col min="19" max="19" width="7.625" customWidth="1"/>
    <col min="20" max="20" width="7.625" customWidth="1"/>
    <col min="21" max="21" width="7.625" customWidth="1"/>
    <col min="22" max="22" width="7.625" customWidth="1"/>
    <col min="23" max="23" width="7.625" customWidth="1"/>
    <col min="24" max="24" width="7.625" customWidth="1"/>
    <col min="25" max="25" width="7.625" customWidth="1"/>
    <col min="26" max="26" width="7.625" customWidth="1"/>
  </cols>
  <sheetData>
    <row r="1" customHeight="1" ht="12">
      <c r="A1" s="1"/>
      <c r="B1" s="2"/>
      <c r="C1" s="2"/>
      <c r="D1" s="3"/>
      <c r="E1" s="3"/>
      <c r="F1" s="3"/>
      <c r="G1" s="2"/>
      <c r="H1" s="2"/>
      <c r="I1" s="2"/>
      <c r="J1" s="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Height="1" ht="12">
      <c r="A2" s="1"/>
      <c r="B2" s="180" t="s">
        <v>5276</v>
      </c>
      <c r="C2" s="181"/>
      <c r="D2" s="3"/>
      <c r="E2" s="3"/>
      <c r="F2" s="3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customHeight="1" ht="12">
      <c r="A3" s="1"/>
      <c r="B3" s="2"/>
      <c r="C3" s="2"/>
      <c r="D3" s="3"/>
      <c r="E3" s="3"/>
      <c r="F3" s="3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customHeight="1" ht="12">
      <c r="A4" s="1"/>
      <c r="B4" s="178" t="s">
        <v>0</v>
      </c>
      <c r="C4" s="179" t="s">
        <v>1</v>
      </c>
      <c r="D4" s="4"/>
      <c r="E4" s="4"/>
      <c r="F4" s="4"/>
      <c r="G4" s="5"/>
      <c r="H4" s="5"/>
      <c r="I4" s="2"/>
      <c r="J4" s="2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customHeight="1" ht="12">
      <c r="A5" s="1"/>
      <c r="B5" s="178" t="s">
        <v>2</v>
      </c>
      <c r="C5" s="179" t="s">
        <v>5275</v>
      </c>
      <c r="I5" s="2"/>
      <c r="J5" s="2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customHeight="1" ht="12">
      <c r="A6" s="1"/>
      <c r="B6" s="178" t="s">
        <v>3</v>
      </c>
      <c r="C6" s="179" t="s">
        <v>5275</v>
      </c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customHeight="1" ht="12">
      <c r="A7" s="1"/>
      <c r="I7" s="2"/>
      <c r="J7" s="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customHeight="1" ht="12">
      <c r="A8" s="1"/>
      <c r="B8" s="159" t="s">
        <v>5273</v>
      </c>
      <c r="C8" s="163" t="s">
        <v>6</v>
      </c>
      <c r="D8" s="164" t="s">
        <v>7</v>
      </c>
      <c r="E8" s="164" t="s">
        <v>5274</v>
      </c>
      <c r="F8" s="164" t="s">
        <v>8</v>
      </c>
      <c r="G8" s="164" t="s">
        <v>9</v>
      </c>
      <c r="H8" s="165" t="s">
        <v>10</v>
      </c>
      <c r="I8" s="2"/>
      <c r="J8" s="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customHeight="1" ht="12">
      <c r="A9" s="1"/>
      <c r="B9" s="160" t="s">
        <v>11</v>
      </c>
      <c r="C9" s="166">
        <v>12783.273185015822</v>
      </c>
      <c r="D9" s="167">
        <v>9427.663973949164</v>
      </c>
      <c r="E9" s="167">
        <v>24019.526048278156</v>
      </c>
      <c r="F9" s="168">
        <v>0.3299999999999988</v>
      </c>
      <c r="G9" s="168">
        <v>0</v>
      </c>
      <c r="H9" s="169">
        <v>9.999144555686895E-2</v>
      </c>
      <c r="I9" s="2"/>
      <c r="J9" s="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customHeight="1" ht="12">
      <c r="A10" s="1"/>
      <c r="B10" s="161" t="s">
        <v>12</v>
      </c>
      <c r="C10" s="170">
        <v>1104.84</v>
      </c>
      <c r="D10" s="171">
        <v>814.8195000000001</v>
      </c>
      <c r="E10" s="171">
        <v>2075.973248407644</v>
      </c>
      <c r="F10" s="172">
        <v>0.33</v>
      </c>
      <c r="G10" s="172">
        <v>0</v>
      </c>
      <c r="H10" s="173">
        <v>0.25725299378729066</v>
      </c>
      <c r="I10" s="2"/>
      <c r="J10" s="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customHeight="1" ht="12">
      <c r="A11" s="1"/>
      <c r="B11" s="161" t="s">
        <v>13</v>
      </c>
      <c r="C11" s="170">
        <v>9756.239999999998</v>
      </c>
      <c r="D11" s="171">
        <v>7195.227000000003</v>
      </c>
      <c r="E11" s="171">
        <v>18331.788535031847</v>
      </c>
      <c r="F11" s="172">
        <v>0.33</v>
      </c>
      <c r="G11" s="172">
        <v>0</v>
      </c>
      <c r="H11" s="173">
        <v>0.43839290262978103</v>
      </c>
      <c r="I11" s="2"/>
      <c r="J11" s="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customHeight="1" ht="12">
      <c r="A12" s="1"/>
      <c r="B12" s="161" t="s">
        <v>14</v>
      </c>
      <c r="C12" s="170">
        <v>7953.279999999998</v>
      </c>
      <c r="D12" s="171">
        <v>5865.544000000001</v>
      </c>
      <c r="E12" s="171">
        <v>14944.061146496817</v>
      </c>
      <c r="F12" s="172">
        <v>0.32999999999999974</v>
      </c>
      <c r="G12" s="172">
        <v>0</v>
      </c>
      <c r="H12" s="173">
        <v>0.17521425946969885</v>
      </c>
      <c r="I12" s="2"/>
      <c r="J12" s="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customHeight="1" ht="12">
      <c r="A13" s="1"/>
      <c r="B13" s="161" t="s">
        <v>15</v>
      </c>
      <c r="C13" s="170">
        <v>32735.859999999986</v>
      </c>
      <c r="D13" s="171">
        <v>24142.69675000001</v>
      </c>
      <c r="E13" s="171">
        <v>61510.055414012786</v>
      </c>
      <c r="F13" s="172">
        <v>0.32999999999999874</v>
      </c>
      <c r="G13" s="172">
        <v>0</v>
      </c>
      <c r="H13" s="173">
        <v>0.4585402201421916</v>
      </c>
      <c r="I13" s="2"/>
      <c r="J13" s="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customHeight="1" ht="12">
      <c r="A14" s="1"/>
      <c r="B14" s="161" t="s">
        <v>16</v>
      </c>
      <c r="C14" s="170">
        <v>8580.1025</v>
      </c>
      <c r="D14" s="171">
        <v>6327.82559375</v>
      </c>
      <c r="E14" s="171">
        <v>16121.848646496817</v>
      </c>
      <c r="F14" s="172">
        <v>0.3299999999999996</v>
      </c>
      <c r="G14" s="172">
        <v>0</v>
      </c>
      <c r="H14" s="173">
        <v>0.17046438017041532</v>
      </c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customHeight="1" ht="12">
      <c r="A15" s="1"/>
      <c r="B15" s="161" t="s">
        <v>17</v>
      </c>
      <c r="C15" s="170">
        <v>9315.417550973649</v>
      </c>
      <c r="D15" s="171">
        <v>6870.120443843072</v>
      </c>
      <c r="E15" s="171">
        <v>17503.49157667025</v>
      </c>
      <c r="F15" s="172">
        <v>0.32999999999999885</v>
      </c>
      <c r="G15" s="172">
        <v>0</v>
      </c>
      <c r="H15" s="173">
        <v>0.29401241550945634</v>
      </c>
      <c r="I15" s="2"/>
      <c r="J15" s="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customHeight="1" ht="12">
      <c r="A16" s="1"/>
      <c r="B16" s="161" t="s">
        <v>18</v>
      </c>
      <c r="C16" s="170">
        <v>971.64</v>
      </c>
      <c r="D16" s="171">
        <v>716.5844999999999</v>
      </c>
      <c r="E16" s="171">
        <v>1825.6929936305735</v>
      </c>
      <c r="F16" s="172">
        <v>0.33</v>
      </c>
      <c r="G16" s="172">
        <v>0</v>
      </c>
      <c r="H16" s="173">
        <v>0.12055143038100116</v>
      </c>
      <c r="I16" s="2"/>
      <c r="J16" s="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customHeight="1" ht="12">
      <c r="A17" s="1"/>
      <c r="B17" s="161" t="s">
        <v>19</v>
      </c>
      <c r="C17" s="170">
        <v>220.8</v>
      </c>
      <c r="D17" s="171">
        <v>162.83999999999997</v>
      </c>
      <c r="E17" s="171">
        <v>414.87898089171983</v>
      </c>
      <c r="F17" s="172">
        <v>0.33</v>
      </c>
      <c r="G17" s="172">
        <v>0</v>
      </c>
      <c r="H17" s="173">
        <v>0.2595831901581819</v>
      </c>
      <c r="I17" s="2"/>
      <c r="J17" s="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customHeight="1" ht="12">
      <c r="A18" s="1"/>
      <c r="B18" s="161" t="s">
        <v>20</v>
      </c>
      <c r="C18" s="170">
        <v>5252.64</v>
      </c>
      <c r="D18" s="171">
        <v>3873.821999999999</v>
      </c>
      <c r="E18" s="171">
        <v>9869.610191082798</v>
      </c>
      <c r="F18" s="172">
        <v>0.33</v>
      </c>
      <c r="G18" s="172">
        <v>0</v>
      </c>
      <c r="H18" s="173">
        <v>0.3607712525581803</v>
      </c>
      <c r="I18" s="2"/>
      <c r="J18" s="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customHeight="1" ht="12">
      <c r="A19" s="1"/>
      <c r="B19" s="161" t="s">
        <v>21</v>
      </c>
      <c r="C19" s="170">
        <v>28666.504501360385</v>
      </c>
      <c r="D19" s="171">
        <v>21141.54706975338</v>
      </c>
      <c r="E19" s="171">
        <v>53863.81419045434</v>
      </c>
      <c r="F19" s="172">
        <v>0.3299999999999985</v>
      </c>
      <c r="G19" s="172">
        <v>0</v>
      </c>
      <c r="H19" s="173">
        <v>0.2559863965926084</v>
      </c>
      <c r="I19" s="2"/>
      <c r="J19" s="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customHeight="1" ht="12">
      <c r="A20" s="1"/>
      <c r="B20" s="161" t="s">
        <v>22</v>
      </c>
      <c r="C20" s="170">
        <v>828.48</v>
      </c>
      <c r="D20" s="171">
        <v>611.0040000000001</v>
      </c>
      <c r="E20" s="171">
        <v>1556.698089171975</v>
      </c>
      <c r="F20" s="172">
        <v>0.33</v>
      </c>
      <c r="G20" s="172">
        <v>0</v>
      </c>
      <c r="H20" s="173">
        <v>-4.431467335040677E-2</v>
      </c>
      <c r="I20" s="2"/>
      <c r="J20" s="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customHeight="1" ht="12">
      <c r="A21" s="1"/>
      <c r="B21" s="161" t="s">
        <v>23</v>
      </c>
      <c r="C21" s="170">
        <v>5130.054</v>
      </c>
      <c r="D21" s="171">
        <v>3783.4148250000007</v>
      </c>
      <c r="E21" s="171">
        <v>9639.273439490451</v>
      </c>
      <c r="F21" s="172">
        <v>0.33</v>
      </c>
      <c r="G21" s="172">
        <v>0</v>
      </c>
      <c r="H21" s="173">
        <v>0.2199595179916465</v>
      </c>
      <c r="I21" s="2"/>
      <c r="J21" s="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customHeight="1" ht="12">
      <c r="A22" s="1"/>
      <c r="B22" s="161" t="s">
        <v>24</v>
      </c>
      <c r="C22" s="170">
        <v>20721.90999999999</v>
      </c>
      <c r="D22" s="171">
        <v>15282.408624999998</v>
      </c>
      <c r="E22" s="171">
        <v>38936.072929936294</v>
      </c>
      <c r="F22" s="172">
        <v>0.3299999999999989</v>
      </c>
      <c r="G22" s="172">
        <v>0</v>
      </c>
      <c r="H22" s="173">
        <v>0.2341554434408673</v>
      </c>
      <c r="I22" s="2"/>
      <c r="J22" s="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customHeight="1" ht="12">
      <c r="A23" s="1"/>
      <c r="B23" s="162" t="s">
        <v>25</v>
      </c>
      <c r="C23" s="174">
        <v>144021.04173734982</v>
      </c>
      <c r="D23" s="175">
        <v>106215.51828129552</v>
      </c>
      <c r="E23" s="175">
        <v>270612.7854300525</v>
      </c>
      <c r="F23" s="176">
        <v>0.32999999999999713</v>
      </c>
      <c r="G23" s="176">
        <v>0</v>
      </c>
      <c r="H23" s="177">
        <v>0.2620599085918642</v>
      </c>
      <c r="I23" s="2"/>
      <c r="J23" s="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customHeight="1" ht="12">
      <c r="A24" s="1"/>
      <c r="B24" s="2"/>
      <c r="C24" s="2"/>
      <c r="D24" s="3"/>
      <c r="E24" s="3"/>
      <c r="F24" s="3"/>
      <c r="G24" s="2"/>
      <c r="H24" s="2"/>
      <c r="I24" s="2"/>
      <c r="J24" s="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customHeight="1" ht="12">
      <c r="A25" s="1"/>
      <c r="B25" s="2"/>
      <c r="C25" s="2"/>
      <c r="D25" s="3"/>
      <c r="E25" s="3"/>
      <c r="F25" s="3"/>
      <c r="G25" s="2"/>
      <c r="H25" s="2"/>
      <c r="I25" s="2"/>
      <c r="J25" s="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customHeight="1" ht="12">
      <c r="A26" s="1"/>
      <c r="B26" s="180" t="s">
        <v>5282</v>
      </c>
      <c r="C26" s="181"/>
      <c r="D26" s="3"/>
      <c r="E26" s="3"/>
      <c r="F26" s="3"/>
      <c r="G26" s="2"/>
      <c r="H26" s="2"/>
      <c r="I26" s="2"/>
      <c r="J26" s="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customHeight="1" ht="12">
      <c r="A27" s="1"/>
      <c r="B27" s="2"/>
      <c r="C27" s="2"/>
      <c r="D27" s="3"/>
      <c r="E27" s="3"/>
      <c r="F27" s="3"/>
      <c r="G27" s="2"/>
      <c r="H27" s="2"/>
      <c r="I27" s="2"/>
      <c r="J27" s="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customHeight="1" ht="12">
      <c r="A28" s="1"/>
      <c r="B28" s="178" t="s">
        <v>0</v>
      </c>
      <c r="C28" s="179" t="s">
        <v>1</v>
      </c>
      <c r="D28" s="4"/>
      <c r="E28" s="4"/>
      <c r="F28" s="4"/>
      <c r="G28" s="5"/>
      <c r="H28" s="5"/>
      <c r="I28" s="2"/>
      <c r="J28" s="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customHeight="1" ht="12">
      <c r="A29" s="1"/>
      <c r="B29" s="178" t="s">
        <v>2</v>
      </c>
      <c r="C29" s="179" t="s">
        <v>5280</v>
      </c>
      <c r="I29" s="2"/>
      <c r="J29" s="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customHeight="1" ht="12">
      <c r="A30" s="1"/>
      <c r="B30" s="178" t="s">
        <v>3</v>
      </c>
      <c r="C30" s="179" t="s">
        <v>5275</v>
      </c>
      <c r="I30" s="2"/>
      <c r="J30" s="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customHeight="1" ht="12">
      <c r="A31" s="1"/>
      <c r="I31" s="2"/>
      <c r="J31" s="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customHeight="1" ht="12">
      <c r="A32" s="1"/>
      <c r="B32" s="159" t="s">
        <v>5273</v>
      </c>
      <c r="C32" s="163" t="s">
        <v>6</v>
      </c>
      <c r="D32" s="164" t="s">
        <v>7</v>
      </c>
      <c r="E32" s="164" t="s">
        <v>5274</v>
      </c>
      <c r="F32" s="164" t="s">
        <v>8</v>
      </c>
      <c r="G32" s="164" t="s">
        <v>9</v>
      </c>
      <c r="H32" s="165" t="s">
        <v>10</v>
      </c>
      <c r="I32" s="2"/>
      <c r="J32" s="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customHeight="1" ht="12">
      <c r="A33" s="1"/>
      <c r="B33" s="160" t="s">
        <v>11</v>
      </c>
      <c r="C33" s="166">
        <v>7019.386712467099</v>
      </c>
      <c r="D33" s="167">
        <v>5176.797700444491</v>
      </c>
      <c r="E33" s="167">
        <v>13189.29350431718</v>
      </c>
      <c r="F33" s="168">
        <v>0.32999999999999907</v>
      </c>
      <c r="G33" s="168">
        <v>0</v>
      </c>
      <c r="H33" s="169">
        <v>-8.355989202619515E-2</v>
      </c>
      <c r="I33" s="2"/>
      <c r="J33" s="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customHeight="1" ht="12">
      <c r="A34" s="1"/>
      <c r="B34" s="161" t="s">
        <v>12</v>
      </c>
      <c r="C34" s="170">
        <v>458.40000000000003</v>
      </c>
      <c r="D34" s="171">
        <v>338.07000000000005</v>
      </c>
      <c r="E34" s="171">
        <v>861.3248407643314</v>
      </c>
      <c r="F34" s="172">
        <v>0.33</v>
      </c>
      <c r="G34" s="172">
        <v>0</v>
      </c>
      <c r="H34" s="173">
        <v>-0.19570025064849533</v>
      </c>
      <c r="I34" s="2"/>
      <c r="J34" s="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customHeight="1" ht="12">
      <c r="A35" s="1"/>
      <c r="B35" s="161" t="s">
        <v>13</v>
      </c>
      <c r="C35" s="170">
        <v>425.52</v>
      </c>
      <c r="D35" s="171">
        <v>313.821</v>
      </c>
      <c r="E35" s="171">
        <v>799.5439490445863</v>
      </c>
      <c r="F35" s="172">
        <v>0.33</v>
      </c>
      <c r="G35" s="172">
        <v>0</v>
      </c>
      <c r="H35" s="173">
        <v>6.1977147136510514E-2</v>
      </c>
      <c r="I35" s="2"/>
      <c r="J35" s="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customHeight="1" ht="12">
      <c r="A36" s="1"/>
      <c r="B36" s="161" t="s">
        <v>14</v>
      </c>
      <c r="C36" s="170">
        <v>6169.129999999999</v>
      </c>
      <c r="D36" s="171">
        <v>4549.733375000001</v>
      </c>
      <c r="E36" s="171">
        <v>11591.677388535032</v>
      </c>
      <c r="F36" s="172">
        <v>0.33</v>
      </c>
      <c r="G36" s="172">
        <v>0</v>
      </c>
      <c r="H36" s="173">
        <v>0.147826962639029</v>
      </c>
      <c r="I36" s="2"/>
      <c r="J36" s="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customHeight="1" ht="12">
      <c r="A37" s="1"/>
      <c r="B37" s="161" t="s">
        <v>15</v>
      </c>
      <c r="C37" s="170">
        <v>4808.679999999999</v>
      </c>
      <c r="D37" s="171">
        <v>3546.401500000001</v>
      </c>
      <c r="E37" s="171">
        <v>9035.417834394906</v>
      </c>
      <c r="F37" s="172">
        <v>0.33</v>
      </c>
      <c r="G37" s="172">
        <v>0</v>
      </c>
      <c r="H37" s="173">
        <v>2.3701224720212525E-2</v>
      </c>
      <c r="I37" s="2"/>
      <c r="J37" s="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customHeight="1" ht="12">
      <c r="A38" s="1"/>
      <c r="B38" s="161" t="s">
        <v>16</v>
      </c>
      <c r="C38" s="170">
        <v>4458.659699999999</v>
      </c>
      <c r="D38" s="171">
        <v>3288.261528749999</v>
      </c>
      <c r="E38" s="171">
        <v>8377.736378980895</v>
      </c>
      <c r="F38" s="172">
        <v>0.33</v>
      </c>
      <c r="G38" s="172">
        <v>0</v>
      </c>
      <c r="H38" s="173">
        <v>9.759601980837389E-2</v>
      </c>
      <c r="I38" s="2"/>
      <c r="J38" s="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customHeight="1" ht="12">
      <c r="A39" s="1"/>
      <c r="B39" s="161" t="s">
        <v>17</v>
      </c>
      <c r="C39" s="170">
        <v>5683.333406643755</v>
      </c>
      <c r="D39" s="171">
        <v>4191.458387399771</v>
      </c>
      <c r="E39" s="171">
        <v>10678.874872356104</v>
      </c>
      <c r="F39" s="172">
        <v>0.32999999999999996</v>
      </c>
      <c r="G39" s="172">
        <v>0</v>
      </c>
      <c r="H39" s="173">
        <v>0.10643097841275716</v>
      </c>
      <c r="I39" s="2"/>
      <c r="J39" s="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customHeight="1" ht="12">
      <c r="A40" s="1"/>
      <c r="B40" s="161" t="s">
        <v>18</v>
      </c>
      <c r="C40" s="170">
        <v>676.8</v>
      </c>
      <c r="D40" s="171">
        <v>499.14</v>
      </c>
      <c r="E40" s="171">
        <v>1271.694267515924</v>
      </c>
      <c r="F40" s="172">
        <v>0.33</v>
      </c>
      <c r="G40" s="172">
        <v>0</v>
      </c>
      <c r="H40" s="173">
        <v>-7.4249079785426945E-3</v>
      </c>
      <c r="I40" s="2"/>
      <c r="J40" s="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customHeight="1" ht="12">
      <c r="A41" s="1"/>
      <c r="B41" s="161" t="s">
        <v>19</v>
      </c>
      <c r="C41" s="170">
        <v>102</v>
      </c>
      <c r="D41" s="171">
        <v>75.225</v>
      </c>
      <c r="E41" s="171">
        <v>191.65605095541406</v>
      </c>
      <c r="F41" s="172">
        <v>0.33</v>
      </c>
      <c r="G41" s="172">
        <v>0</v>
      </c>
      <c r="H41" s="173">
        <v>6.475583864118928E-2</v>
      </c>
      <c r="I41" s="2"/>
      <c r="J41" s="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customHeight="1" ht="12">
      <c r="A42" s="1"/>
      <c r="B42" s="161" t="s">
        <v>20</v>
      </c>
      <c r="C42" s="170">
        <v>887.16</v>
      </c>
      <c r="D42" s="171">
        <v>654.2805000000002</v>
      </c>
      <c r="E42" s="171">
        <v>1666.956687898089</v>
      </c>
      <c r="F42" s="172">
        <v>0.33</v>
      </c>
      <c r="G42" s="172">
        <v>0</v>
      </c>
      <c r="H42" s="173">
        <v>5.692902344682884E-2</v>
      </c>
      <c r="I42" s="2"/>
      <c r="J42" s="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customHeight="1" ht="12">
      <c r="A43" s="1"/>
      <c r="B43" s="161" t="s">
        <v>21</v>
      </c>
      <c r="C43" s="170">
        <v>9144.821288256158</v>
      </c>
      <c r="D43" s="171">
        <v>6744.305700088924</v>
      </c>
      <c r="E43" s="171">
        <v>17182.9444588253</v>
      </c>
      <c r="F43" s="172">
        <v>0.3299999999999988</v>
      </c>
      <c r="G43" s="172">
        <v>0</v>
      </c>
      <c r="H43" s="173">
        <v>3.818190474048629E-2</v>
      </c>
      <c r="I43" s="2"/>
      <c r="J43" s="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customHeight="1" ht="12">
      <c r="A44" s="1"/>
      <c r="B44" s="161" t="s">
        <v>22</v>
      </c>
      <c r="C44" s="170">
        <v>56.879999999999995</v>
      </c>
      <c r="D44" s="171">
        <v>41.949</v>
      </c>
      <c r="E44" s="171">
        <v>106.87643312101915</v>
      </c>
      <c r="F44" s="172">
        <v>0.33</v>
      </c>
      <c r="G44" s="172">
        <v>0</v>
      </c>
      <c r="H44" s="173">
        <v>-0.6110755708842098</v>
      </c>
      <c r="I44" s="2"/>
      <c r="J44" s="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customHeight="1" ht="12">
      <c r="A45" s="1"/>
      <c r="B45" s="161" t="s">
        <v>23</v>
      </c>
      <c r="C45" s="170">
        <v>2019.1140000000005</v>
      </c>
      <c r="D45" s="171">
        <v>1489.0965749999998</v>
      </c>
      <c r="E45" s="171">
        <v>3793.8766242038228</v>
      </c>
      <c r="F45" s="172">
        <v>0.33</v>
      </c>
      <c r="G45" s="172">
        <v>0</v>
      </c>
      <c r="H45" s="173">
        <v>0.13042450553984555</v>
      </c>
      <c r="I45" s="2"/>
      <c r="J45" s="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customHeight="1" ht="12">
      <c r="A46" s="1"/>
      <c r="B46" s="161" t="s">
        <v>24</v>
      </c>
      <c r="C46" s="170">
        <v>17029.049999999996</v>
      </c>
      <c r="D46" s="171">
        <v>12558.924375000006</v>
      </c>
      <c r="E46" s="171">
        <v>31997.259554140135</v>
      </c>
      <c r="F46" s="172">
        <v>0.329999999999999</v>
      </c>
      <c r="G46" s="172">
        <v>0</v>
      </c>
      <c r="H46" s="173">
        <v>0.18599914348838165</v>
      </c>
      <c r="I46" s="2"/>
      <c r="J46" s="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customHeight="1" ht="12">
      <c r="A47" s="1"/>
      <c r="B47" s="162" t="s">
        <v>25</v>
      </c>
      <c r="C47" s="174">
        <v>58938.93510736705</v>
      </c>
      <c r="D47" s="175">
        <v>43467.46464168324</v>
      </c>
      <c r="E47" s="175">
        <v>110745.13284505263</v>
      </c>
      <c r="F47" s="176">
        <v>0.3300000000000039</v>
      </c>
      <c r="G47" s="176">
        <v>0</v>
      </c>
      <c r="H47" s="177">
        <v>5.764418716158965E-2</v>
      </c>
      <c r="I47" s="2"/>
      <c r="J47" s="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customHeight="1" ht="12">
      <c r="A48" s="1"/>
      <c r="B48" s="2"/>
      <c r="C48" s="2"/>
      <c r="D48" s="3"/>
      <c r="E48" s="3"/>
      <c r="F48" s="3"/>
      <c r="G48" s="2"/>
      <c r="H48" s="2"/>
      <c r="I48" s="2"/>
      <c r="J48" s="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customHeight="1" ht="12">
      <c r="A49" s="1"/>
      <c r="B49" s="2"/>
      <c r="C49" s="2"/>
      <c r="D49" s="3"/>
      <c r="E49" s="3"/>
      <c r="F49" s="3"/>
      <c r="G49" s="2"/>
      <c r="H49" s="2"/>
      <c r="I49" s="2"/>
      <c r="J49" s="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customHeight="1" ht="12">
      <c r="A50" s="1"/>
      <c r="B50" s="180" t="s">
        <v>5278</v>
      </c>
      <c r="C50" s="181"/>
      <c r="D50" s="3"/>
      <c r="E50" s="3"/>
      <c r="F50" s="3"/>
      <c r="G50" s="2"/>
      <c r="H50" s="2"/>
      <c r="I50" s="2"/>
      <c r="J50" s="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customHeight="1" ht="12">
      <c r="A51" s="1"/>
      <c r="B51" s="2"/>
      <c r="C51" s="2"/>
      <c r="D51" s="3"/>
      <c r="E51" s="3"/>
      <c r="F51" s="3"/>
      <c r="G51" s="2"/>
      <c r="H51" s="2"/>
      <c r="I51" s="2"/>
      <c r="J51" s="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customHeight="1" ht="12">
      <c r="A52" s="1"/>
      <c r="B52" s="178" t="s">
        <v>0</v>
      </c>
      <c r="C52" s="179" t="s">
        <v>1</v>
      </c>
      <c r="D52" s="4"/>
      <c r="E52" s="4"/>
      <c r="F52" s="4"/>
      <c r="G52" s="5"/>
      <c r="H52" s="5"/>
      <c r="I52" s="5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customHeight="1" ht="12">
      <c r="A53" s="1"/>
      <c r="B53" s="178" t="s">
        <v>2</v>
      </c>
      <c r="C53" s="179" t="s">
        <v>5280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customHeight="1" ht="12">
      <c r="A54" s="1"/>
      <c r="B54" s="178" t="s">
        <v>3</v>
      </c>
      <c r="C54" s="179" t="s">
        <v>5272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customHeight="1" ht="12">
      <c r="A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customHeight="1" ht="12">
      <c r="A56" s="1"/>
      <c r="B56" s="159" t="s">
        <v>5273</v>
      </c>
      <c r="C56" s="163" t="s">
        <v>6</v>
      </c>
      <c r="D56" s="164" t="s">
        <v>7</v>
      </c>
      <c r="E56" s="164" t="s">
        <v>5274</v>
      </c>
      <c r="F56" s="164" t="s">
        <v>8</v>
      </c>
      <c r="G56" s="164" t="s">
        <v>9</v>
      </c>
      <c r="H56" s="165" t="s">
        <v>10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customHeight="1" ht="12">
      <c r="A57" s="1"/>
      <c r="B57" s="160" t="s">
        <v>11</v>
      </c>
      <c r="C57" s="166">
        <v>500.70269487179496</v>
      </c>
      <c r="D57" s="167">
        <v>369.26823746794867</v>
      </c>
      <c r="E57" s="167">
        <v>940.8107960966847</v>
      </c>
      <c r="F57" s="168">
        <v>0.33</v>
      </c>
      <c r="G57" s="168">
        <v>0</v>
      </c>
      <c r="H57" s="169">
        <v>0.10851189444134365</v>
      </c>
      <c r="I57" s="6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customHeight="1" ht="12">
      <c r="A58" s="1"/>
      <c r="B58" s="161" t="s">
        <v>12</v>
      </c>
      <c r="C58" s="170">
        <v>458.40000000000003</v>
      </c>
      <c r="D58" s="171">
        <v>338.07000000000005</v>
      </c>
      <c r="E58" s="171">
        <v>861.3248407643314</v>
      </c>
      <c r="F58" s="172">
        <v>0.33</v>
      </c>
      <c r="G58" s="172">
        <v>0</v>
      </c>
      <c r="H58" s="173">
        <v>-0.19570025064849533</v>
      </c>
      <c r="I58" s="6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customHeight="1" ht="12">
      <c r="A59" s="1"/>
      <c r="B59" s="161" t="s">
        <v>13</v>
      </c>
      <c r="C59" s="170">
        <v>131.52</v>
      </c>
      <c r="D59" s="171">
        <v>96.99600000000001</v>
      </c>
      <c r="E59" s="171">
        <v>247.12356687898094</v>
      </c>
      <c r="F59" s="172">
        <v>0.33</v>
      </c>
      <c r="G59" s="172">
        <v>0</v>
      </c>
      <c r="H59" s="173">
        <v>-0.1675977941290051</v>
      </c>
      <c r="I59" s="6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customHeight="1" ht="12">
      <c r="A60" s="1"/>
      <c r="B60" s="161" t="s">
        <v>14</v>
      </c>
      <c r="C60" s="170">
        <v>246.9</v>
      </c>
      <c r="D60" s="171">
        <v>182.08875</v>
      </c>
      <c r="E60" s="171">
        <v>463.92038216560525</v>
      </c>
      <c r="F60" s="172">
        <v>0.33</v>
      </c>
      <c r="G60" s="172">
        <v>0</v>
      </c>
      <c r="H60" s="173">
        <v>0.14590683503916324</v>
      </c>
      <c r="I60" s="6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customHeight="1" ht="12">
      <c r="A61" s="1"/>
      <c r="B61" s="161" t="s">
        <v>15</v>
      </c>
      <c r="C61" s="170">
        <v>3096.28</v>
      </c>
      <c r="D61" s="171">
        <v>2283.5065</v>
      </c>
      <c r="E61" s="171">
        <v>5817.850955414015</v>
      </c>
      <c r="F61" s="172">
        <v>0.33</v>
      </c>
      <c r="G61" s="172">
        <v>0</v>
      </c>
      <c r="H61" s="173">
        <v>-2.7906386294218266E-2</v>
      </c>
      <c r="I61" s="6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customHeight="1" ht="12">
      <c r="A62" s="1"/>
      <c r="B62" s="161" t="s">
        <v>16</v>
      </c>
      <c r="C62" s="170">
        <v>78.38000000000001</v>
      </c>
      <c r="D62" s="171">
        <v>57.80524999999999</v>
      </c>
      <c r="E62" s="171">
        <v>147.27452229299365</v>
      </c>
      <c r="F62" s="172">
        <v>0.33</v>
      </c>
      <c r="G62" s="172">
        <v>0</v>
      </c>
      <c r="H62" s="173">
        <v>-7.088182264214463E-2</v>
      </c>
      <c r="I62" s="6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customHeight="1" ht="12">
      <c r="A63" s="1"/>
      <c r="B63" s="161" t="s">
        <v>17</v>
      </c>
      <c r="C63" s="170">
        <v>844.0799999999998</v>
      </c>
      <c r="D63" s="171">
        <v>622.5089999999998</v>
      </c>
      <c r="E63" s="171">
        <v>1586.0101910828025</v>
      </c>
      <c r="F63" s="172">
        <v>0.33</v>
      </c>
      <c r="G63" s="172">
        <v>0</v>
      </c>
      <c r="H63" s="173">
        <v>0.1264303978162659</v>
      </c>
      <c r="I63" s="6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customHeight="1" ht="12">
      <c r="A64" s="1"/>
      <c r="B64" s="161" t="s">
        <v>18</v>
      </c>
      <c r="C64" s="170">
        <v>676.8</v>
      </c>
      <c r="D64" s="171">
        <v>499.14</v>
      </c>
      <c r="E64" s="171">
        <v>1271.694267515924</v>
      </c>
      <c r="F64" s="172">
        <v>0.33</v>
      </c>
      <c r="G64" s="172">
        <v>0</v>
      </c>
      <c r="H64" s="173">
        <v>-7.4249079785426945E-3</v>
      </c>
      <c r="I64" s="6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customHeight="1" ht="12">
      <c r="A65" s="1"/>
      <c r="B65" s="161" t="s">
        <v>19</v>
      </c>
      <c r="C65" s="170">
        <v>102</v>
      </c>
      <c r="D65" s="171">
        <v>75.225</v>
      </c>
      <c r="E65" s="171">
        <v>191.65605095541406</v>
      </c>
      <c r="F65" s="172">
        <v>0.33</v>
      </c>
      <c r="G65" s="172">
        <v>0</v>
      </c>
      <c r="H65" s="173">
        <v>6.475583864118928E-2</v>
      </c>
      <c r="I65" s="6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customHeight="1" ht="12">
      <c r="A66" s="1"/>
      <c r="B66" s="161" t="s">
        <v>20</v>
      </c>
      <c r="C66" s="170">
        <v>670.5600000000001</v>
      </c>
      <c r="D66" s="171">
        <v>494.53800000000007</v>
      </c>
      <c r="E66" s="171">
        <v>1259.9694267515927</v>
      </c>
      <c r="F66" s="172">
        <v>0.33</v>
      </c>
      <c r="G66" s="172">
        <v>0</v>
      </c>
      <c r="H66" s="173">
        <v>6.037887361692615E-2</v>
      </c>
      <c r="I66" s="6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customHeight="1" ht="12">
      <c r="A67" s="1"/>
      <c r="B67" s="161" t="s">
        <v>21</v>
      </c>
      <c r="C67" s="170">
        <v>7219.047058441557</v>
      </c>
      <c r="D67" s="171">
        <v>5324.047205600653</v>
      </c>
      <c r="E67" s="171">
        <v>13564.451479237336</v>
      </c>
      <c r="F67" s="172">
        <v>0.3299999999999989</v>
      </c>
      <c r="G67" s="172">
        <v>0</v>
      </c>
      <c r="H67" s="173">
        <v>4.238797346548192E-2</v>
      </c>
      <c r="I67" s="6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customHeight="1" ht="12">
      <c r="A68" s="1"/>
      <c r="B68" s="161" t="s">
        <v>22</v>
      </c>
      <c r="C68" s="170">
        <v>56.879999999999995</v>
      </c>
      <c r="D68" s="171">
        <v>41.949</v>
      </c>
      <c r="E68" s="171">
        <v>106.87643312101915</v>
      </c>
      <c r="F68" s="172">
        <v>0.33</v>
      </c>
      <c r="G68" s="172">
        <v>0</v>
      </c>
      <c r="H68" s="173">
        <v>-0.6110755708842098</v>
      </c>
      <c r="I68" s="6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customHeight="1" ht="12">
      <c r="A69" s="1"/>
      <c r="B69" s="161" t="s">
        <v>23</v>
      </c>
      <c r="C69" s="170">
        <v>1917.3780000000002</v>
      </c>
      <c r="D69" s="171">
        <v>1414.0662749999997</v>
      </c>
      <c r="E69" s="171">
        <v>3602.716624203823</v>
      </c>
      <c r="F69" s="172">
        <v>0.33</v>
      </c>
      <c r="G69" s="172">
        <v>0</v>
      </c>
      <c r="H69" s="173">
        <v>0.13548337022101378</v>
      </c>
      <c r="I69" s="6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customHeight="1" ht="12">
      <c r="A70" s="1"/>
      <c r="B70" s="161" t="s">
        <v>24</v>
      </c>
      <c r="C70" s="170">
        <v>5465.880000000006</v>
      </c>
      <c r="D70" s="171">
        <v>4031.086500000001</v>
      </c>
      <c r="E70" s="171">
        <v>10270.284076433132</v>
      </c>
      <c r="F70" s="172">
        <v>0.32999999999999985</v>
      </c>
      <c r="G70" s="172">
        <v>0</v>
      </c>
      <c r="H70" s="173">
        <v>0.29285100143097376</v>
      </c>
      <c r="I70" s="6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customHeight="1" ht="12">
      <c r="A71" s="1"/>
      <c r="B71" s="162" t="s">
        <v>25</v>
      </c>
      <c r="C71" s="174">
        <v>21464.807753313326</v>
      </c>
      <c r="D71" s="175">
        <v>15830.295718068597</v>
      </c>
      <c r="E71" s="175">
        <v>40331.96361291368</v>
      </c>
      <c r="F71" s="176">
        <v>0.3299999999999986</v>
      </c>
      <c r="G71" s="176">
        <v>0</v>
      </c>
      <c r="H71" s="177">
        <v>7.818716281538167E-2</v>
      </c>
      <c r="I71" s="6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customHeight="1" ht="12">
      <c r="A72" s="1"/>
      <c r="I72" s="6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customHeight="1" ht="12">
      <c r="A73" s="1"/>
      <c r="I73" s="6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customHeight="1" ht="12">
      <c r="A74" s="1"/>
      <c r="B74" s="180" t="s">
        <v>5277</v>
      </c>
      <c r="C74" s="181"/>
      <c r="I74" s="6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customHeight="1" ht="12">
      <c r="A75" s="1"/>
      <c r="C75" s="6"/>
      <c r="D75" s="6"/>
      <c r="E75" s="6"/>
      <c r="F75" s="6"/>
      <c r="G75" s="6"/>
      <c r="H75" s="6"/>
      <c r="I75" s="6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customHeight="1" ht="12">
      <c r="A76" s="1"/>
      <c r="B76" s="178" t="s">
        <v>0</v>
      </c>
      <c r="C76" s="179" t="s">
        <v>1</v>
      </c>
      <c r="D76" s="4"/>
      <c r="E76" s="4"/>
      <c r="F76" s="4"/>
      <c r="G76" s="5"/>
      <c r="H76" s="5"/>
      <c r="I76" s="6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customHeight="1" ht="12">
      <c r="A77" s="1"/>
      <c r="B77" s="178" t="s">
        <v>2</v>
      </c>
      <c r="C77" s="179" t="s">
        <v>5280</v>
      </c>
      <c r="I77" s="6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customHeight="1" ht="12">
      <c r="A78" s="1"/>
      <c r="B78" s="178" t="s">
        <v>3</v>
      </c>
      <c r="C78" s="179" t="s">
        <v>5271</v>
      </c>
      <c r="I78" s="6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customHeight="1" ht="12">
      <c r="A79" s="1"/>
      <c r="I79" s="6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customHeight="1" ht="12">
      <c r="A80" s="1"/>
      <c r="B80" s="159" t="s">
        <v>5273</v>
      </c>
      <c r="C80" s="163" t="s">
        <v>6</v>
      </c>
      <c r="D80" s="164" t="s">
        <v>7</v>
      </c>
      <c r="E80" s="164" t="s">
        <v>5274</v>
      </c>
      <c r="F80" s="164" t="s">
        <v>8</v>
      </c>
      <c r="G80" s="164" t="s">
        <v>9</v>
      </c>
      <c r="H80" s="165" t="s">
        <v>10</v>
      </c>
      <c r="I80" s="6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customHeight="1" ht="12">
      <c r="A81" s="1"/>
      <c r="B81" s="160" t="s">
        <v>11</v>
      </c>
      <c r="C81" s="166">
        <v>6518.68401759531</v>
      </c>
      <c r="D81" s="167">
        <v>4807.529462976539</v>
      </c>
      <c r="E81" s="167">
        <v>12248.482708220488</v>
      </c>
      <c r="F81" s="168">
        <v>0.3299999999999992</v>
      </c>
      <c r="G81" s="168">
        <v>0</v>
      </c>
      <c r="H81" s="169">
        <v>-0.12238291269516581</v>
      </c>
      <c r="I81" s="6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customHeight="1" ht="12">
      <c r="A82" s="1"/>
      <c r="B82" s="161" t="s">
        <v>13</v>
      </c>
      <c r="C82" s="170">
        <v>294</v>
      </c>
      <c r="D82" s="171">
        <v>216.82500000000002</v>
      </c>
      <c r="E82" s="171">
        <v>552.4203821656052</v>
      </c>
      <c r="F82" s="172">
        <v>0.33</v>
      </c>
      <c r="G82" s="172">
        <v>0</v>
      </c>
      <c r="H82" s="173">
        <v>0.17676461776926833</v>
      </c>
      <c r="I82" s="6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customHeight="1" ht="12">
      <c r="A83" s="1"/>
      <c r="B83" s="161" t="s">
        <v>14</v>
      </c>
      <c r="C83" s="170">
        <v>5922.23</v>
      </c>
      <c r="D83" s="171">
        <v>4367.644625000001</v>
      </c>
      <c r="E83" s="171">
        <v>11127.757006369427</v>
      </c>
      <c r="F83" s="172">
        <v>0.33</v>
      </c>
      <c r="G83" s="172">
        <v>0</v>
      </c>
      <c r="H83" s="173">
        <v>0.14786781641774954</v>
      </c>
      <c r="I83" s="6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customHeight="1" ht="12">
      <c r="A84" s="1"/>
      <c r="B84" s="161" t="s">
        <v>15</v>
      </c>
      <c r="C84" s="170">
        <v>1712.4</v>
      </c>
      <c r="D84" s="171">
        <v>1262.8950000000002</v>
      </c>
      <c r="E84" s="171">
        <v>3217.5668789808933</v>
      </c>
      <c r="F84" s="172">
        <v>0.33</v>
      </c>
      <c r="G84" s="172">
        <v>0</v>
      </c>
      <c r="H84" s="173">
        <v>0.1140145439954664</v>
      </c>
      <c r="I84" s="6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customHeight="1" ht="12">
      <c r="A85" s="1"/>
      <c r="B85" s="161" t="s">
        <v>16</v>
      </c>
      <c r="C85" s="170">
        <v>4380.2797</v>
      </c>
      <c r="D85" s="171">
        <v>3230.45627875</v>
      </c>
      <c r="E85" s="171">
        <v>8230.4618566879</v>
      </c>
      <c r="F85" s="172">
        <v>0.33</v>
      </c>
      <c r="G85" s="172">
        <v>0</v>
      </c>
      <c r="H85" s="173">
        <v>0.1637837436282204</v>
      </c>
      <c r="I85" s="6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customHeight="1" ht="12">
      <c r="A86" s="1"/>
      <c r="B86" s="161" t="s">
        <v>17</v>
      </c>
      <c r="C86" s="170">
        <v>4839.253406643757</v>
      </c>
      <c r="D86" s="171">
        <v>3568.9493873997712</v>
      </c>
      <c r="E86" s="171">
        <v>9092.864681273304</v>
      </c>
      <c r="F86" s="172">
        <v>0.33</v>
      </c>
      <c r="G86" s="172">
        <v>0</v>
      </c>
      <c r="H86" s="173">
        <v>8.928861892403539E-2</v>
      </c>
      <c r="I86" s="6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customHeight="1" ht="12">
      <c r="A87" s="1"/>
      <c r="B87" s="161" t="s">
        <v>20</v>
      </c>
      <c r="C87" s="170">
        <v>216.60000000000002</v>
      </c>
      <c r="D87" s="171">
        <v>159.7425</v>
      </c>
      <c r="E87" s="171">
        <v>406.9872611464969</v>
      </c>
      <c r="F87" s="172">
        <v>0.33</v>
      </c>
      <c r="G87" s="172">
        <v>0</v>
      </c>
      <c r="H87" s="173">
        <v>2.588037191595305E-2</v>
      </c>
      <c r="I87" s="6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customHeight="1" ht="12">
      <c r="A88" s="1"/>
      <c r="B88" s="161" t="s">
        <v>21</v>
      </c>
      <c r="C88" s="170">
        <v>1925.774229814609</v>
      </c>
      <c r="D88" s="171">
        <v>1420.2584944882751</v>
      </c>
      <c r="E88" s="171">
        <v>3618.4929795879625</v>
      </c>
      <c r="F88" s="172">
        <v>0.33</v>
      </c>
      <c r="G88" s="172">
        <v>0</v>
      </c>
      <c r="H88" s="173">
        <v>1.9254595478006235E-2</v>
      </c>
      <c r="I88" s="6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customHeight="1" ht="12">
      <c r="A89" s="1"/>
      <c r="B89" s="161" t="s">
        <v>23</v>
      </c>
      <c r="C89" s="170">
        <v>101.736</v>
      </c>
      <c r="D89" s="171">
        <v>75.0303</v>
      </c>
      <c r="E89" s="171">
        <v>191.16000000000003</v>
      </c>
      <c r="F89" s="172">
        <v>0.33</v>
      </c>
      <c r="G89" s="172">
        <v>0</v>
      </c>
      <c r="H89" s="173">
        <v>3.936494127881707E-2</v>
      </c>
      <c r="I89" s="6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customHeight="1" ht="12">
      <c r="A90" s="1"/>
      <c r="B90" s="161" t="s">
        <v>24</v>
      </c>
      <c r="C90" s="170">
        <v>11563.169999999996</v>
      </c>
      <c r="D90" s="171">
        <v>8527.837875</v>
      </c>
      <c r="E90" s="171">
        <v>21726.975477707016</v>
      </c>
      <c r="F90" s="172">
        <v>0.3299999999999996</v>
      </c>
      <c r="G90" s="172">
        <v>0</v>
      </c>
      <c r="H90" s="173">
        <v>9.72299076591511E-2</v>
      </c>
      <c r="I90" s="6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customHeight="1" ht="12">
      <c r="A91" s="1"/>
      <c r="B91" s="162" t="s">
        <v>25</v>
      </c>
      <c r="C91" s="174">
        <v>37474.12735405363</v>
      </c>
      <c r="D91" s="175">
        <v>27637.16892361458</v>
      </c>
      <c r="E91" s="175">
        <v>70413.16923213904</v>
      </c>
      <c r="F91" s="176">
        <v>0.3299999999999986</v>
      </c>
      <c r="G91" s="176">
        <v>0</v>
      </c>
      <c r="H91" s="177">
        <v>3.630599954700552E-2</v>
      </c>
      <c r="I91" s="6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customHeight="1" ht="12">
      <c r="A92" s="1"/>
      <c r="C92" s="6"/>
      <c r="D92" s="6"/>
      <c r="E92" s="6"/>
      <c r="F92" s="6"/>
      <c r="G92" s="6"/>
      <c r="H92" s="6"/>
      <c r="I92" s="6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customHeight="1" ht="12">
      <c r="A93" s="1"/>
      <c r="C93" s="6"/>
      <c r="D93" s="6"/>
      <c r="E93" s="6"/>
      <c r="F93" s="6"/>
      <c r="G93" s="6"/>
      <c r="H93" s="6"/>
      <c r="I93" s="6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customHeight="1" ht="12">
      <c r="A94" s="1"/>
      <c r="B94" s="180" t="s">
        <v>5279</v>
      </c>
      <c r="C94" s="181"/>
      <c r="I94" s="6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customHeight="1" ht="12">
      <c r="A95" s="1"/>
      <c r="C95" s="6"/>
      <c r="D95" s="6"/>
      <c r="E95" s="6"/>
      <c r="F95" s="6"/>
      <c r="G95" s="6"/>
      <c r="H95" s="6"/>
      <c r="I95" s="6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customHeight="1" ht="12">
      <c r="A96" s="1"/>
      <c r="B96" s="178" t="s">
        <v>0</v>
      </c>
      <c r="C96" s="179" t="s">
        <v>1</v>
      </c>
      <c r="D96" s="4"/>
      <c r="E96" s="4"/>
      <c r="F96" s="4"/>
      <c r="G96" s="5"/>
      <c r="H96" s="5"/>
      <c r="I96" s="6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customHeight="1" ht="12">
      <c r="A97" s="1"/>
      <c r="B97" s="178" t="s">
        <v>2</v>
      </c>
      <c r="C97" s="179" t="s">
        <v>5281</v>
      </c>
      <c r="I97" s="6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customHeight="1" ht="12">
      <c r="A98" s="1"/>
      <c r="B98" s="178" t="s">
        <v>3</v>
      </c>
      <c r="C98" s="179" t="s">
        <v>5275</v>
      </c>
      <c r="I98" s="6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customHeight="1" ht="12">
      <c r="A99" s="1"/>
      <c r="I99" s="6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customHeight="1" ht="12">
      <c r="A100" s="1"/>
      <c r="B100" s="159" t="s">
        <v>5273</v>
      </c>
      <c r="C100" s="163" t="s">
        <v>6</v>
      </c>
      <c r="D100" s="164" t="s">
        <v>7</v>
      </c>
      <c r="E100" s="164" t="s">
        <v>5274</v>
      </c>
      <c r="F100" s="164" t="s">
        <v>8</v>
      </c>
      <c r="G100" s="164" t="s">
        <v>9</v>
      </c>
      <c r="H100" s="165" t="s">
        <v>10</v>
      </c>
      <c r="I100" s="6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customHeight="1" ht="12">
      <c r="A101" s="1"/>
      <c r="B101" s="160" t="s">
        <v>11</v>
      </c>
      <c r="C101" s="166">
        <v>5763.886472548714</v>
      </c>
      <c r="D101" s="167">
        <v>4250.8662735046755</v>
      </c>
      <c r="E101" s="167">
        <v>10830.23254396096</v>
      </c>
      <c r="F101" s="168">
        <v>0.32999999999999974</v>
      </c>
      <c r="G101" s="168">
        <v>0</v>
      </c>
      <c r="H101" s="169">
        <v>0.45760008602042496</v>
      </c>
      <c r="I101" s="6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customHeight="1" ht="12">
      <c r="A102" s="1"/>
      <c r="B102" s="161" t="s">
        <v>12</v>
      </c>
      <c r="C102" s="170">
        <v>646.44</v>
      </c>
      <c r="D102" s="171">
        <v>476.7495</v>
      </c>
      <c r="E102" s="171">
        <v>1214.6484076433126</v>
      </c>
      <c r="F102" s="172">
        <v>0.33</v>
      </c>
      <c r="G102" s="172">
        <v>0</v>
      </c>
      <c r="H102" s="173">
        <v>0.8234445493320233</v>
      </c>
      <c r="I102" s="6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customHeight="1" ht="12">
      <c r="A103" s="1"/>
      <c r="B103" s="161" t="s">
        <v>13</v>
      </c>
      <c r="C103" s="170">
        <v>9330.72</v>
      </c>
      <c r="D103" s="171">
        <v>6881.406000000001</v>
      </c>
      <c r="E103" s="171">
        <v>17532.244585987264</v>
      </c>
      <c r="F103" s="172">
        <v>0.33</v>
      </c>
      <c r="G103" s="172">
        <v>0</v>
      </c>
      <c r="H103" s="173">
        <v>0.4736818797072751</v>
      </c>
      <c r="I103" s="6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customHeight="1" ht="12">
      <c r="A104" s="1"/>
      <c r="B104" s="161" t="s">
        <v>14</v>
      </c>
      <c r="C104" s="170">
        <v>1784.1500000000003</v>
      </c>
      <c r="D104" s="171">
        <v>1315.810625</v>
      </c>
      <c r="E104" s="171">
        <v>3352.3837579617843</v>
      </c>
      <c r="F104" s="172">
        <v>0.33</v>
      </c>
      <c r="G104" s="172">
        <v>0</v>
      </c>
      <c r="H104" s="173">
        <v>0.28476344679237825</v>
      </c>
      <c r="I104" s="6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customHeight="1" ht="12">
      <c r="A105" s="1"/>
      <c r="B105" s="161" t="s">
        <v>15</v>
      </c>
      <c r="C105" s="170">
        <v>27927.179999999953</v>
      </c>
      <c r="D105" s="171">
        <v>20596.295250000025</v>
      </c>
      <c r="E105" s="171">
        <v>52474.63757961788</v>
      </c>
      <c r="F105" s="172">
        <v>0.32999999999999885</v>
      </c>
      <c r="G105" s="172">
        <v>0</v>
      </c>
      <c r="H105" s="173">
        <v>0.5523290230763439</v>
      </c>
      <c r="I105" s="6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customHeight="1" ht="12">
      <c r="A106" s="1"/>
      <c r="B106" s="161" t="s">
        <v>16</v>
      </c>
      <c r="C106" s="170">
        <v>4121.442800000001</v>
      </c>
      <c r="D106" s="171">
        <v>3039.564065</v>
      </c>
      <c r="E106" s="171">
        <v>7744.112267515925</v>
      </c>
      <c r="F106" s="172">
        <v>0.33</v>
      </c>
      <c r="G106" s="172">
        <v>0</v>
      </c>
      <c r="H106" s="173">
        <v>0.27976692071347764</v>
      </c>
      <c r="I106" s="6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customHeight="1" ht="12">
      <c r="A107" s="1"/>
      <c r="B107" s="161" t="s">
        <v>17</v>
      </c>
      <c r="C107" s="170">
        <v>3632.0841443298964</v>
      </c>
      <c r="D107" s="171">
        <v>2678.6620564432988</v>
      </c>
      <c r="E107" s="171">
        <v>6824.616704314138</v>
      </c>
      <c r="F107" s="172">
        <v>0.3299999999999992</v>
      </c>
      <c r="G107" s="172">
        <v>0</v>
      </c>
      <c r="H107" s="173">
        <v>0.39354542294852124</v>
      </c>
      <c r="I107" s="6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customHeight="1" ht="12">
      <c r="A108" s="1"/>
      <c r="B108" s="161" t="s">
        <v>18</v>
      </c>
      <c r="C108" s="170">
        <v>294.84000000000003</v>
      </c>
      <c r="D108" s="171">
        <v>217.4445</v>
      </c>
      <c r="E108" s="171">
        <v>553.9987261146498</v>
      </c>
      <c r="F108" s="172">
        <v>0.33</v>
      </c>
      <c r="G108" s="172">
        <v>0</v>
      </c>
      <c r="H108" s="173">
        <v>0.4404922762798608</v>
      </c>
      <c r="I108" s="6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customHeight="1" ht="12">
      <c r="A109" s="1"/>
      <c r="B109" s="161" t="s">
        <v>19</v>
      </c>
      <c r="C109" s="170">
        <v>118.80000000000001</v>
      </c>
      <c r="D109" s="171">
        <v>87.615</v>
      </c>
      <c r="E109" s="171">
        <v>223.22292993630577</v>
      </c>
      <c r="F109" s="172">
        <v>0.33</v>
      </c>
      <c r="G109" s="172">
        <v>0</v>
      </c>
      <c r="H109" s="173">
        <v>0.4544105416751745</v>
      </c>
      <c r="I109" s="6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customHeight="1" ht="12">
      <c r="A110" s="1"/>
      <c r="B110" s="161" t="s">
        <v>20</v>
      </c>
      <c r="C110" s="170">
        <v>4365.479999999998</v>
      </c>
      <c r="D110" s="171">
        <v>3219.541499999999</v>
      </c>
      <c r="E110" s="171">
        <v>8202.653503184712</v>
      </c>
      <c r="F110" s="172">
        <v>0.33</v>
      </c>
      <c r="G110" s="172">
        <v>0</v>
      </c>
      <c r="H110" s="173">
        <v>0.46205199559529764</v>
      </c>
      <c r="I110" s="6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customHeight="1" ht="12">
      <c r="A111" s="1"/>
      <c r="B111" s="161" t="s">
        <v>21</v>
      </c>
      <c r="C111" s="170">
        <v>19521.683213104276</v>
      </c>
      <c r="D111" s="171">
        <v>14397.241369664398</v>
      </c>
      <c r="E111" s="171">
        <v>36680.869731629085</v>
      </c>
      <c r="F111" s="172">
        <v>0.3299999999999988</v>
      </c>
      <c r="G111" s="172">
        <v>0</v>
      </c>
      <c r="H111" s="173">
        <v>0.4713436469632466</v>
      </c>
      <c r="I111" s="6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customHeight="1" ht="12">
      <c r="A112" s="1"/>
      <c r="B112" s="161" t="s">
        <v>22</v>
      </c>
      <c r="C112" s="170">
        <v>771.6000000000001</v>
      </c>
      <c r="D112" s="171">
        <v>569.0550000000001</v>
      </c>
      <c r="E112" s="171">
        <v>1449.8216560509557</v>
      </c>
      <c r="F112" s="172">
        <v>0.33</v>
      </c>
      <c r="G112" s="172">
        <v>0</v>
      </c>
      <c r="H112" s="173">
        <v>0.3335259250054619</v>
      </c>
      <c r="I112" s="6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customHeight="1" ht="12">
      <c r="A113" s="1"/>
      <c r="B113" s="161" t="s">
        <v>23</v>
      </c>
      <c r="C113" s="170">
        <v>3110.9400000000005</v>
      </c>
      <c r="D113" s="171">
        <v>2294.3182499999994</v>
      </c>
      <c r="E113" s="171">
        <v>5845.396815286625</v>
      </c>
      <c r="F113" s="172">
        <v>0.33</v>
      </c>
      <c r="G113" s="172">
        <v>0</v>
      </c>
      <c r="H113" s="173">
        <v>0.37461090313566653</v>
      </c>
      <c r="I113" s="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customHeight="1" ht="12">
      <c r="A114" s="1"/>
      <c r="B114" s="161" t="s">
        <v>24</v>
      </c>
      <c r="C114" s="170">
        <v>3692.8600000000015</v>
      </c>
      <c r="D114" s="171">
        <v>2723.4842500000004</v>
      </c>
      <c r="E114" s="171">
        <v>6938.813375796181</v>
      </c>
      <c r="F114" s="172">
        <v>0.33</v>
      </c>
      <c r="G114" s="172">
        <v>0</v>
      </c>
      <c r="H114" s="173">
        <v>0.44639987656478614</v>
      </c>
      <c r="I114" s="6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customHeight="1" ht="12">
      <c r="A115" s="1"/>
      <c r="B115" s="162" t="s">
        <v>25</v>
      </c>
      <c r="C115" s="174">
        <v>85082.10662998284</v>
      </c>
      <c r="D115" s="175">
        <v>62748.053639612284</v>
      </c>
      <c r="E115" s="175">
        <v>159867.65258499974</v>
      </c>
      <c r="F115" s="176">
        <v>0.330000000000004</v>
      </c>
      <c r="G115" s="176">
        <v>0</v>
      </c>
      <c r="H115" s="177">
        <v>0.4639204335042594</v>
      </c>
      <c r="I115" s="6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customHeight="1" ht="12">
      <c r="A116" s="1"/>
      <c r="C116" s="6"/>
      <c r="D116" s="6"/>
      <c r="E116" s="6"/>
      <c r="F116" s="6"/>
      <c r="G116" s="6"/>
      <c r="H116" s="6"/>
      <c r="I116" s="6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customHeight="1" ht="12">
      <c r="A117" s="1"/>
      <c r="C117" s="6"/>
      <c r="D117" s="6"/>
      <c r="E117" s="6"/>
      <c r="F117" s="6"/>
      <c r="G117" s="6"/>
      <c r="H117" s="6"/>
      <c r="I117" s="6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customHeight="1" ht="12">
      <c r="A118" s="1"/>
      <c r="C118" s="6"/>
      <c r="D118" s="6"/>
      <c r="E118" s="6"/>
      <c r="F118" s="6"/>
      <c r="G118" s="6"/>
      <c r="H118" s="6"/>
      <c r="I118" s="6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customHeight="1" ht="12">
      <c r="A119" s="1"/>
      <c r="C119" s="6"/>
      <c r="D119" s="6"/>
      <c r="E119" s="6"/>
      <c r="F119" s="6"/>
      <c r="G119" s="6"/>
      <c r="H119" s="6"/>
      <c r="I119" s="6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customHeight="1" ht="12">
      <c r="A120" s="1"/>
      <c r="C120" s="6"/>
      <c r="D120" s="6"/>
      <c r="E120" s="6"/>
      <c r="F120" s="6"/>
      <c r="G120" s="6"/>
      <c r="H120" s="6"/>
      <c r="I120" s="6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customHeight="1" ht="12">
      <c r="A121" s="1"/>
      <c r="C121" s="6"/>
      <c r="D121" s="6"/>
      <c r="E121" s="6"/>
      <c r="F121" s="6"/>
      <c r="G121" s="6"/>
      <c r="H121" s="6"/>
      <c r="I121" s="6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customHeight="1" ht="12">
      <c r="A122" s="1"/>
      <c r="C122" s="6"/>
      <c r="D122" s="6"/>
      <c r="E122" s="6"/>
      <c r="F122" s="6"/>
      <c r="G122" s="6"/>
      <c r="H122" s="6"/>
      <c r="I122" s="6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customHeight="1" ht="12">
      <c r="A123" s="1"/>
      <c r="C123" s="6"/>
      <c r="D123" s="6"/>
      <c r="E123" s="6"/>
      <c r="F123" s="6"/>
      <c r="G123" s="6"/>
      <c r="H123" s="6"/>
      <c r="I123" s="6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customHeight="1" ht="12">
      <c r="A124" s="1"/>
      <c r="C124" s="6"/>
      <c r="D124" s="6"/>
      <c r="E124" s="6"/>
      <c r="F124" s="6"/>
      <c r="G124" s="6"/>
      <c r="H124" s="6"/>
      <c r="I124" s="6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customHeight="1" ht="12">
      <c r="A125" s="1"/>
      <c r="C125" s="6"/>
      <c r="D125" s="6"/>
      <c r="E125" s="6"/>
      <c r="F125" s="6"/>
      <c r="G125" s="6"/>
      <c r="H125" s="6"/>
      <c r="I125" s="6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customHeight="1" ht="12">
      <c r="A126" s="1"/>
      <c r="C126" s="6"/>
      <c r="D126" s="6"/>
      <c r="E126" s="6"/>
      <c r="F126" s="6"/>
      <c r="G126" s="6"/>
      <c r="H126" s="6"/>
      <c r="I126" s="6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customHeight="1" ht="12">
      <c r="A127" s="1"/>
      <c r="C127" s="6"/>
      <c r="D127" s="6"/>
      <c r="E127" s="6"/>
      <c r="F127" s="6"/>
      <c r="G127" s="6"/>
      <c r="H127" s="6"/>
      <c r="I127" s="6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customHeight="1" ht="12">
      <c r="A128" s="1"/>
      <c r="C128" s="6"/>
      <c r="D128" s="6"/>
      <c r="E128" s="6"/>
      <c r="F128" s="6"/>
      <c r="G128" s="6"/>
      <c r="H128" s="6"/>
      <c r="I128" s="6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customHeight="1" ht="12">
      <c r="A129" s="1"/>
      <c r="C129" s="6"/>
      <c r="D129" s="6"/>
      <c r="E129" s="6"/>
      <c r="F129" s="6"/>
      <c r="G129" s="6"/>
      <c r="H129" s="6"/>
      <c r="I129" s="6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customHeight="1" ht="12">
      <c r="A130" s="1"/>
      <c r="C130" s="6"/>
      <c r="D130" s="6"/>
      <c r="E130" s="6"/>
      <c r="F130" s="6"/>
      <c r="G130" s="6"/>
      <c r="H130" s="6"/>
      <c r="I130" s="6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customHeight="1" ht="12">
      <c r="A131" s="1"/>
      <c r="C131" s="6"/>
      <c r="D131" s="6"/>
      <c r="E131" s="6"/>
      <c r="F131" s="6"/>
      <c r="G131" s="6"/>
      <c r="H131" s="6"/>
      <c r="I131" s="6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customHeight="1" ht="12">
      <c r="A132" s="1"/>
      <c r="C132" s="6"/>
      <c r="D132" s="6"/>
      <c r="E132" s="6"/>
      <c r="F132" s="6"/>
      <c r="G132" s="6"/>
      <c r="H132" s="6"/>
      <c r="I132" s="6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customHeight="1" ht="12">
      <c r="A133" s="1"/>
      <c r="C133" s="6"/>
      <c r="D133" s="6"/>
      <c r="E133" s="6"/>
      <c r="F133" s="6"/>
      <c r="G133" s="6"/>
      <c r="H133" s="6"/>
      <c r="I133" s="6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customHeight="1" ht="12">
      <c r="A134" s="1"/>
      <c r="C134" s="6"/>
      <c r="D134" s="6"/>
      <c r="E134" s="6"/>
      <c r="F134" s="6"/>
      <c r="G134" s="6"/>
      <c r="H134" s="6"/>
      <c r="I134" s="6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customHeight="1" ht="12">
      <c r="A135" s="1"/>
      <c r="C135" s="6"/>
      <c r="D135" s="6"/>
      <c r="E135" s="6"/>
      <c r="F135" s="6"/>
      <c r="G135" s="6"/>
      <c r="H135" s="6"/>
      <c r="I135" s="6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customHeight="1" ht="12">
      <c r="A136" s="1"/>
      <c r="C136" s="6"/>
      <c r="D136" s="6"/>
      <c r="E136" s="6"/>
      <c r="F136" s="6"/>
      <c r="G136" s="6"/>
      <c r="H136" s="6"/>
      <c r="I136" s="6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customHeight="1" ht="12">
      <c r="A137" s="1"/>
      <c r="C137" s="6"/>
      <c r="D137" s="6"/>
      <c r="E137" s="6"/>
      <c r="F137" s="6"/>
      <c r="G137" s="6"/>
      <c r="H137" s="6"/>
      <c r="I137" s="6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customHeight="1" ht="12">
      <c r="A138" s="1"/>
      <c r="C138" s="6"/>
      <c r="D138" s="6"/>
      <c r="E138" s="6"/>
      <c r="F138" s="6"/>
      <c r="G138" s="6"/>
      <c r="H138" s="6"/>
      <c r="I138" s="6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customHeight="1" ht="12">
      <c r="A139" s="1"/>
      <c r="C139" s="6"/>
      <c r="D139" s="6"/>
      <c r="E139" s="6"/>
      <c r="F139" s="6"/>
      <c r="G139" s="6"/>
      <c r="H139" s="6"/>
      <c r="I139" s="6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customHeight="1" ht="12">
      <c r="A140" s="1"/>
      <c r="C140" s="6"/>
      <c r="D140" s="6"/>
      <c r="E140" s="6"/>
      <c r="F140" s="6"/>
      <c r="G140" s="6"/>
      <c r="H140" s="6"/>
      <c r="I140" s="6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customHeight="1" ht="12">
      <c r="A141" s="1"/>
      <c r="C141" s="6"/>
      <c r="D141" s="6"/>
      <c r="E141" s="6"/>
      <c r="F141" s="6"/>
      <c r="G141" s="6"/>
      <c r="H141" s="6"/>
      <c r="I141" s="6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customHeight="1" ht="12">
      <c r="A142" s="1"/>
      <c r="C142" s="6"/>
      <c r="D142" s="6"/>
      <c r="E142" s="6"/>
      <c r="F142" s="6"/>
      <c r="G142" s="6"/>
      <c r="H142" s="6"/>
      <c r="I142" s="6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customHeight="1" ht="12">
      <c r="A143" s="1"/>
      <c r="C143" s="6"/>
      <c r="D143" s="6"/>
      <c r="E143" s="6"/>
      <c r="F143" s="6"/>
      <c r="G143" s="6"/>
      <c r="H143" s="6"/>
      <c r="I143" s="6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customHeight="1" ht="12">
      <c r="A144" s="1"/>
      <c r="C144" s="6"/>
      <c r="D144" s="6"/>
      <c r="E144" s="6"/>
      <c r="F144" s="6"/>
      <c r="G144" s="6"/>
      <c r="H144" s="6"/>
      <c r="I144" s="6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customHeight="1" ht="12">
      <c r="A145" s="1"/>
      <c r="C145" s="6"/>
      <c r="D145" s="6"/>
      <c r="E145" s="6"/>
      <c r="F145" s="6"/>
      <c r="G145" s="6"/>
      <c r="H145" s="6"/>
      <c r="I145" s="6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customHeight="1" ht="12">
      <c r="A146" s="1"/>
      <c r="C146" s="6"/>
      <c r="D146" s="6"/>
      <c r="E146" s="6"/>
      <c r="F146" s="6"/>
      <c r="G146" s="6"/>
      <c r="H146" s="6"/>
      <c r="I146" s="6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customHeight="1" ht="12">
      <c r="A147" s="1"/>
      <c r="C147" s="6"/>
      <c r="D147" s="6"/>
      <c r="E147" s="6"/>
      <c r="F147" s="6"/>
      <c r="G147" s="6"/>
      <c r="H147" s="6"/>
      <c r="I147" s="6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customHeight="1" ht="12">
      <c r="A148" s="1"/>
      <c r="C148" s="6"/>
      <c r="D148" s="6"/>
      <c r="E148" s="6"/>
      <c r="F148" s="6"/>
      <c r="G148" s="6"/>
      <c r="H148" s="6"/>
      <c r="I148" s="6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customHeight="1" ht="12">
      <c r="A149" s="1"/>
      <c r="C149" s="6"/>
      <c r="D149" s="6"/>
      <c r="E149" s="6"/>
      <c r="F149" s="6"/>
      <c r="G149" s="6"/>
      <c r="H149" s="6"/>
      <c r="I149" s="6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customHeight="1" ht="12">
      <c r="A150" s="1"/>
      <c r="C150" s="6"/>
      <c r="D150" s="6"/>
      <c r="E150" s="6"/>
      <c r="F150" s="6"/>
      <c r="G150" s="6"/>
      <c r="H150" s="6"/>
      <c r="I150" s="6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customHeight="1" ht="12">
      <c r="A151" s="1"/>
      <c r="C151" s="6"/>
      <c r="D151" s="6"/>
      <c r="E151" s="6"/>
      <c r="F151" s="6"/>
      <c r="G151" s="6"/>
      <c r="H151" s="6"/>
      <c r="I151" s="6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customHeight="1" ht="12">
      <c r="A152" s="1"/>
      <c r="C152" s="6"/>
      <c r="D152" s="6"/>
      <c r="E152" s="6"/>
      <c r="F152" s="6"/>
      <c r="G152" s="6"/>
      <c r="H152" s="6"/>
      <c r="I152" s="6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customHeight="1" ht="12">
      <c r="A153" s="1"/>
      <c r="C153" s="6"/>
      <c r="D153" s="6"/>
      <c r="E153" s="6"/>
      <c r="F153" s="6"/>
      <c r="G153" s="6"/>
      <c r="H153" s="6"/>
      <c r="I153" s="6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customHeight="1" ht="12">
      <c r="A154" s="1"/>
      <c r="C154" s="6"/>
      <c r="D154" s="6"/>
      <c r="E154" s="6"/>
      <c r="F154" s="6"/>
      <c r="G154" s="6"/>
      <c r="H154" s="6"/>
      <c r="I154" s="6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customHeight="1" ht="12">
      <c r="A155" s="1"/>
      <c r="C155" s="6"/>
      <c r="D155" s="6"/>
      <c r="E155" s="6"/>
      <c r="F155" s="6"/>
      <c r="G155" s="6"/>
      <c r="H155" s="6"/>
      <c r="I155" s="6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customHeight="1" ht="12">
      <c r="A156" s="1"/>
      <c r="C156" s="6"/>
      <c r="D156" s="6"/>
      <c r="E156" s="6"/>
      <c r="F156" s="6"/>
      <c r="G156" s="6"/>
      <c r="H156" s="6"/>
      <c r="I156" s="6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customHeight="1" ht="12">
      <c r="A157" s="1"/>
      <c r="C157" s="6"/>
      <c r="D157" s="6"/>
      <c r="E157" s="6"/>
      <c r="F157" s="6"/>
      <c r="G157" s="6"/>
      <c r="H157" s="6"/>
      <c r="I157" s="6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customHeight="1" ht="12">
      <c r="A158" s="1"/>
      <c r="C158" s="6"/>
      <c r="D158" s="6"/>
      <c r="E158" s="6"/>
      <c r="F158" s="6"/>
      <c r="G158" s="6"/>
      <c r="H158" s="6"/>
      <c r="I158" s="6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customHeight="1" ht="12">
      <c r="A159" s="1"/>
      <c r="C159" s="6"/>
      <c r="D159" s="6"/>
      <c r="E159" s="6"/>
      <c r="F159" s="6"/>
      <c r="G159" s="6"/>
      <c r="H159" s="6"/>
      <c r="I159" s="6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customHeight="1" ht="12">
      <c r="A160" s="1"/>
      <c r="C160" s="6"/>
      <c r="D160" s="6"/>
      <c r="E160" s="6"/>
      <c r="F160" s="6"/>
      <c r="G160" s="6"/>
      <c r="H160" s="6"/>
      <c r="I160" s="6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customHeight="1" ht="12">
      <c r="A161" s="1"/>
      <c r="C161" s="6"/>
      <c r="D161" s="6"/>
      <c r="E161" s="6"/>
      <c r="F161" s="6"/>
      <c r="G161" s="6"/>
      <c r="H161" s="6"/>
      <c r="I161" s="6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customHeight="1" ht="12">
      <c r="A162" s="1"/>
      <c r="C162" s="6"/>
      <c r="D162" s="6"/>
      <c r="E162" s="6"/>
      <c r="F162" s="6"/>
      <c r="G162" s="6"/>
      <c r="H162" s="6"/>
      <c r="I162" s="6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customHeight="1" ht="12">
      <c r="A163" s="1"/>
      <c r="C163" s="6"/>
      <c r="D163" s="6"/>
      <c r="E163" s="6"/>
      <c r="F163" s="6"/>
      <c r="G163" s="6"/>
      <c r="H163" s="6"/>
      <c r="I163" s="6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customHeight="1" ht="12">
      <c r="A164" s="1"/>
      <c r="C164" s="6"/>
      <c r="D164" s="6"/>
      <c r="E164" s="6"/>
      <c r="F164" s="6"/>
      <c r="G164" s="6"/>
      <c r="H164" s="6"/>
      <c r="I164" s="6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customHeight="1" ht="12">
      <c r="A165" s="1"/>
      <c r="C165" s="6"/>
      <c r="D165" s="6"/>
      <c r="E165" s="6"/>
      <c r="F165" s="6"/>
      <c r="G165" s="6"/>
      <c r="H165" s="6"/>
      <c r="I165" s="6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customHeight="1" ht="12">
      <c r="A166" s="1"/>
      <c r="C166" s="6"/>
      <c r="D166" s="6"/>
      <c r="E166" s="6"/>
      <c r="F166" s="6"/>
      <c r="G166" s="6"/>
      <c r="H166" s="6"/>
      <c r="I166" s="6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customHeight="1" ht="12">
      <c r="A167" s="1"/>
      <c r="C167" s="6"/>
      <c r="D167" s="6"/>
      <c r="E167" s="6"/>
      <c r="F167" s="6"/>
      <c r="G167" s="6"/>
      <c r="H167" s="6"/>
      <c r="I167" s="6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customHeight="1" ht="12">
      <c r="A168" s="1"/>
      <c r="C168" s="6"/>
      <c r="D168" s="6"/>
      <c r="E168" s="6"/>
      <c r="F168" s="6"/>
      <c r="G168" s="6"/>
      <c r="H168" s="6"/>
      <c r="I168" s="6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customHeight="1" ht="12">
      <c r="A169" s="1"/>
      <c r="C169" s="6"/>
      <c r="D169" s="6"/>
      <c r="E169" s="6"/>
      <c r="F169" s="6"/>
      <c r="G169" s="6"/>
      <c r="H169" s="6"/>
      <c r="I169" s="6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customHeight="1" ht="12">
      <c r="A170" s="1"/>
      <c r="C170" s="6"/>
      <c r="D170" s="6"/>
      <c r="E170" s="6"/>
      <c r="F170" s="6"/>
      <c r="G170" s="6"/>
      <c r="H170" s="6"/>
      <c r="I170" s="6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customHeight="1" ht="12">
      <c r="A171" s="1"/>
      <c r="C171" s="6"/>
      <c r="D171" s="6"/>
      <c r="E171" s="6"/>
      <c r="F171" s="6"/>
      <c r="G171" s="6"/>
      <c r="H171" s="6"/>
      <c r="I171" s="6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customHeight="1" ht="12">
      <c r="A172" s="1"/>
      <c r="C172" s="6"/>
      <c r="D172" s="6"/>
      <c r="E172" s="6"/>
      <c r="F172" s="6"/>
      <c r="G172" s="6"/>
      <c r="H172" s="6"/>
      <c r="I172" s="6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customHeight="1" ht="12">
      <c r="A173" s="1"/>
      <c r="C173" s="6"/>
      <c r="D173" s="6"/>
      <c r="E173" s="6"/>
      <c r="F173" s="6"/>
      <c r="G173" s="6"/>
      <c r="H173" s="6"/>
      <c r="I173" s="6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customHeight="1" ht="12">
      <c r="A174" s="1"/>
      <c r="C174" s="6"/>
      <c r="D174" s="6"/>
      <c r="E174" s="6"/>
      <c r="F174" s="6"/>
      <c r="G174" s="6"/>
      <c r="H174" s="6"/>
      <c r="I174" s="6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customHeight="1" ht="12">
      <c r="A175" s="1"/>
      <c r="C175" s="6"/>
      <c r="D175" s="6"/>
      <c r="E175" s="6"/>
      <c r="F175" s="6"/>
      <c r="G175" s="6"/>
      <c r="H175" s="6"/>
      <c r="I175" s="6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customHeight="1" ht="12">
      <c r="A176" s="1"/>
      <c r="C176" s="6"/>
      <c r="D176" s="6"/>
      <c r="E176" s="6"/>
      <c r="F176" s="6"/>
      <c r="G176" s="6"/>
      <c r="H176" s="6"/>
      <c r="I176" s="6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customHeight="1" ht="12">
      <c r="A177" s="1"/>
      <c r="C177" s="6"/>
      <c r="D177" s="6"/>
      <c r="E177" s="6"/>
      <c r="F177" s="6"/>
      <c r="G177" s="6"/>
      <c r="H177" s="6"/>
      <c r="I177" s="6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customHeight="1" ht="12">
      <c r="A178" s="1"/>
      <c r="C178" s="6"/>
      <c r="D178" s="6"/>
      <c r="E178" s="6"/>
      <c r="F178" s="6"/>
      <c r="G178" s="6"/>
      <c r="H178" s="6"/>
      <c r="I178" s="6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customHeight="1" ht="12">
      <c r="A179" s="1"/>
      <c r="C179" s="6"/>
      <c r="D179" s="6"/>
      <c r="E179" s="6"/>
      <c r="F179" s="6"/>
      <c r="G179" s="6"/>
      <c r="H179" s="6"/>
      <c r="I179" s="6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customHeight="1" ht="12">
      <c r="A180" s="1"/>
      <c r="C180" s="6"/>
      <c r="D180" s="6"/>
      <c r="E180" s="6"/>
      <c r="F180" s="6"/>
      <c r="G180" s="6"/>
      <c r="H180" s="6"/>
      <c r="I180" s="6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customHeight="1" ht="12">
      <c r="A181" s="1"/>
      <c r="C181" s="6"/>
      <c r="D181" s="6"/>
      <c r="E181" s="6"/>
      <c r="F181" s="6"/>
      <c r="G181" s="6"/>
      <c r="H181" s="6"/>
      <c r="I181" s="6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customHeight="1" ht="12">
      <c r="A182" s="1"/>
      <c r="C182" s="6"/>
      <c r="D182" s="6"/>
      <c r="E182" s="6"/>
      <c r="F182" s="6"/>
      <c r="G182" s="6"/>
      <c r="H182" s="6"/>
      <c r="I182" s="6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customHeight="1" ht="12">
      <c r="A183" s="1"/>
      <c r="C183" s="6"/>
      <c r="D183" s="6"/>
      <c r="E183" s="6"/>
      <c r="F183" s="6"/>
      <c r="G183" s="6"/>
      <c r="H183" s="6"/>
      <c r="I183" s="6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customHeight="1" ht="12">
      <c r="A184" s="1"/>
      <c r="C184" s="6"/>
      <c r="D184" s="6"/>
      <c r="E184" s="6"/>
      <c r="F184" s="6"/>
      <c r="G184" s="6"/>
      <c r="H184" s="6"/>
      <c r="I184" s="6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customHeight="1" ht="12">
      <c r="A185" s="1"/>
      <c r="C185" s="6"/>
      <c r="D185" s="6"/>
      <c r="E185" s="6"/>
      <c r="F185" s="6"/>
      <c r="G185" s="6"/>
      <c r="H185" s="6"/>
      <c r="I185" s="6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customHeight="1" ht="12">
      <c r="A186" s="1"/>
      <c r="C186" s="6"/>
      <c r="D186" s="6"/>
      <c r="E186" s="6"/>
      <c r="F186" s="6"/>
      <c r="G186" s="6"/>
      <c r="H186" s="6"/>
      <c r="I186" s="6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customHeight="1" ht="12">
      <c r="A187" s="1"/>
      <c r="C187" s="6"/>
      <c r="D187" s="6"/>
      <c r="E187" s="6"/>
      <c r="F187" s="6"/>
      <c r="G187" s="6"/>
      <c r="H187" s="6"/>
      <c r="I187" s="6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customHeight="1" ht="12">
      <c r="A188" s="1"/>
      <c r="C188" s="6"/>
      <c r="D188" s="6"/>
      <c r="E188" s="6"/>
      <c r="F188" s="6"/>
      <c r="G188" s="6"/>
      <c r="H188" s="6"/>
      <c r="I188" s="6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customHeight="1" ht="12">
      <c r="A189" s="1"/>
      <c r="C189" s="6"/>
      <c r="D189" s="6"/>
      <c r="E189" s="6"/>
      <c r="F189" s="6"/>
      <c r="G189" s="6"/>
      <c r="H189" s="6"/>
      <c r="I189" s="6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customHeight="1" ht="12">
      <c r="A190" s="1"/>
      <c r="C190" s="6"/>
      <c r="D190" s="6"/>
      <c r="E190" s="6"/>
      <c r="F190" s="6"/>
      <c r="G190" s="6"/>
      <c r="H190" s="6"/>
      <c r="I190" s="6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customHeight="1" ht="12">
      <c r="A191" s="1"/>
      <c r="C191" s="6"/>
      <c r="D191" s="6"/>
      <c r="E191" s="6"/>
      <c r="F191" s="6"/>
      <c r="G191" s="6"/>
      <c r="H191" s="6"/>
      <c r="I191" s="6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customHeight="1" ht="12">
      <c r="A192" s="1"/>
      <c r="C192" s="6"/>
      <c r="D192" s="6"/>
      <c r="E192" s="6"/>
      <c r="F192" s="6"/>
      <c r="G192" s="6"/>
      <c r="H192" s="6"/>
      <c r="I192" s="6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customHeight="1" ht="12">
      <c r="A193" s="1"/>
      <c r="C193" s="6"/>
      <c r="D193" s="6"/>
      <c r="E193" s="6"/>
      <c r="F193" s="6"/>
      <c r="G193" s="6"/>
      <c r="H193" s="6"/>
      <c r="I193" s="6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customHeight="1" ht="12">
      <c r="A194" s="1"/>
      <c r="C194" s="6"/>
      <c r="D194" s="6"/>
      <c r="E194" s="6"/>
      <c r="F194" s="6"/>
      <c r="G194" s="6"/>
      <c r="H194" s="6"/>
      <c r="I194" s="6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customHeight="1" ht="12">
      <c r="A195" s="1"/>
      <c r="C195" s="6"/>
      <c r="D195" s="6"/>
      <c r="E195" s="6"/>
      <c r="F195" s="6"/>
      <c r="G195" s="6"/>
      <c r="H195" s="6"/>
      <c r="I195" s="6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customHeight="1" ht="12">
      <c r="A196" s="1"/>
      <c r="C196" s="6"/>
      <c r="D196" s="6"/>
      <c r="E196" s="6"/>
      <c r="F196" s="6"/>
      <c r="G196" s="6"/>
      <c r="H196" s="6"/>
      <c r="I196" s="6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customHeight="1" ht="12">
      <c r="A197" s="1"/>
      <c r="C197" s="6"/>
      <c r="D197" s="6"/>
      <c r="E197" s="6"/>
      <c r="F197" s="6"/>
      <c r="G197" s="6"/>
      <c r="H197" s="6"/>
      <c r="I197" s="6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customHeight="1" ht="12">
      <c r="A198" s="1"/>
      <c r="C198" s="6"/>
      <c r="D198" s="6"/>
      <c r="E198" s="6"/>
      <c r="F198" s="6"/>
      <c r="G198" s="6"/>
      <c r="H198" s="6"/>
      <c r="I198" s="6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customHeight="1" ht="12">
      <c r="A199" s="1"/>
      <c r="C199" s="6"/>
      <c r="D199" s="6"/>
      <c r="E199" s="6"/>
      <c r="F199" s="6"/>
      <c r="G199" s="6"/>
      <c r="H199" s="6"/>
      <c r="I199" s="6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customHeight="1" ht="12">
      <c r="A200" s="1"/>
      <c r="C200" s="6"/>
      <c r="D200" s="6"/>
      <c r="E200" s="6"/>
      <c r="F200" s="6"/>
      <c r="G200" s="6"/>
      <c r="H200" s="6"/>
      <c r="I200" s="6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customHeight="1" ht="12">
      <c r="A201" s="1"/>
      <c r="C201" s="6"/>
      <c r="D201" s="6"/>
      <c r="E201" s="6"/>
      <c r="F201" s="6"/>
      <c r="G201" s="6"/>
      <c r="H201" s="6"/>
      <c r="I201" s="6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customHeight="1" ht="12">
      <c r="A202" s="1"/>
      <c r="C202" s="6"/>
      <c r="D202" s="6"/>
      <c r="E202" s="6"/>
      <c r="F202" s="6"/>
      <c r="G202" s="6"/>
      <c r="H202" s="6"/>
      <c r="I202" s="6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customHeight="1" ht="12">
      <c r="A203" s="1"/>
      <c r="C203" s="6"/>
      <c r="D203" s="6"/>
      <c r="E203" s="6"/>
      <c r="F203" s="6"/>
      <c r="G203" s="6"/>
      <c r="H203" s="6"/>
      <c r="I203" s="6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customHeight="1" ht="12">
      <c r="A204" s="1"/>
      <c r="C204" s="6"/>
      <c r="D204" s="6"/>
      <c r="E204" s="6"/>
      <c r="F204" s="6"/>
      <c r="G204" s="6"/>
      <c r="H204" s="6"/>
      <c r="I204" s="6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customHeight="1" ht="12">
      <c r="A205" s="1"/>
      <c r="C205" s="6"/>
      <c r="D205" s="6"/>
      <c r="E205" s="6"/>
      <c r="F205" s="6"/>
      <c r="G205" s="6"/>
      <c r="H205" s="6"/>
      <c r="I205" s="6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customHeight="1" ht="12">
      <c r="A206" s="1"/>
      <c r="C206" s="6"/>
      <c r="D206" s="6"/>
      <c r="E206" s="6"/>
      <c r="F206" s="6"/>
      <c r="G206" s="6"/>
      <c r="H206" s="6"/>
      <c r="I206" s="6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customHeight="1" ht="12">
      <c r="A207" s="1"/>
      <c r="C207" s="6"/>
      <c r="D207" s="6"/>
      <c r="E207" s="6"/>
      <c r="F207" s="6"/>
      <c r="G207" s="6"/>
      <c r="H207" s="6"/>
      <c r="I207" s="6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customHeight="1" ht="12">
      <c r="A208" s="1"/>
      <c r="C208" s="6"/>
      <c r="D208" s="6"/>
      <c r="E208" s="6"/>
      <c r="F208" s="6"/>
      <c r="G208" s="6"/>
      <c r="H208" s="6"/>
      <c r="I208" s="6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customHeight="1" ht="12">
      <c r="A209" s="1"/>
      <c r="C209" s="6"/>
      <c r="D209" s="6"/>
      <c r="E209" s="6"/>
      <c r="F209" s="6"/>
      <c r="G209" s="6"/>
      <c r="H209" s="6"/>
      <c r="I209" s="6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customHeight="1" ht="12">
      <c r="A210" s="1"/>
      <c r="C210" s="6"/>
      <c r="D210" s="6"/>
      <c r="E210" s="6"/>
      <c r="F210" s="6"/>
      <c r="G210" s="6"/>
      <c r="H210" s="6"/>
      <c r="I210" s="6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customHeight="1" ht="12">
      <c r="A211" s="1"/>
      <c r="C211" s="6"/>
      <c r="D211" s="6"/>
      <c r="E211" s="6"/>
      <c r="F211" s="6"/>
      <c r="G211" s="6"/>
      <c r="H211" s="6"/>
      <c r="I211" s="6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customHeight="1" ht="12">
      <c r="A212" s="1"/>
      <c r="C212" s="6"/>
      <c r="D212" s="6"/>
      <c r="E212" s="6"/>
      <c r="F212" s="6"/>
      <c r="G212" s="6"/>
      <c r="H212" s="6"/>
      <c r="I212" s="6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customHeight="1" ht="12">
      <c r="A213" s="1"/>
      <c r="C213" s="6"/>
      <c r="D213" s="6"/>
      <c r="E213" s="6"/>
      <c r="F213" s="6"/>
      <c r="G213" s="6"/>
      <c r="H213" s="6"/>
      <c r="I213" s="6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customHeight="1" ht="12">
      <c r="A214" s="1"/>
      <c r="C214" s="6"/>
      <c r="D214" s="6"/>
      <c r="E214" s="6"/>
      <c r="F214" s="6"/>
      <c r="G214" s="6"/>
      <c r="H214" s="6"/>
      <c r="I214" s="6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customHeight="1" ht="12">
      <c r="A215" s="1"/>
      <c r="C215" s="6"/>
      <c r="D215" s="6"/>
      <c r="E215" s="6"/>
      <c r="F215" s="6"/>
      <c r="G215" s="6"/>
      <c r="H215" s="6"/>
      <c r="I215" s="6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customHeight="1" ht="12">
      <c r="A216" s="1"/>
      <c r="C216" s="6"/>
      <c r="D216" s="6"/>
      <c r="E216" s="6"/>
      <c r="F216" s="6"/>
      <c r="G216" s="6"/>
      <c r="H216" s="6"/>
      <c r="I216" s="6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customHeight="1" ht="12">
      <c r="A217" s="1"/>
      <c r="C217" s="6"/>
      <c r="D217" s="6"/>
      <c r="E217" s="6"/>
      <c r="F217" s="6"/>
      <c r="G217" s="6"/>
      <c r="H217" s="6"/>
      <c r="I217" s="6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customHeight="1" ht="12">
      <c r="A218" s="1"/>
      <c r="C218" s="6"/>
      <c r="D218" s="6"/>
      <c r="E218" s="6"/>
      <c r="F218" s="6"/>
      <c r="G218" s="6"/>
      <c r="H218" s="6"/>
      <c r="I218" s="6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customHeight="1" ht="12">
      <c r="A219" s="1"/>
      <c r="C219" s="6"/>
      <c r="D219" s="6"/>
      <c r="E219" s="6"/>
      <c r="F219" s="6"/>
      <c r="G219" s="6"/>
      <c r="H219" s="6"/>
      <c r="I219" s="6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customHeight="1" ht="12">
      <c r="A220" s="1"/>
      <c r="C220" s="6"/>
      <c r="D220" s="6"/>
      <c r="E220" s="6"/>
      <c r="F220" s="6"/>
      <c r="G220" s="6"/>
      <c r="H220" s="6"/>
      <c r="I220" s="6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customHeight="1" ht="12">
      <c r="A221" s="1"/>
      <c r="C221" s="6"/>
      <c r="D221" s="6"/>
      <c r="E221" s="6"/>
      <c r="F221" s="6"/>
      <c r="G221" s="6"/>
      <c r="H221" s="6"/>
      <c r="I221" s="6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customHeight="1" ht="12">
      <c r="A222" s="1"/>
      <c r="C222" s="6"/>
      <c r="D222" s="6"/>
      <c r="E222" s="6"/>
      <c r="F222" s="6"/>
      <c r="G222" s="6"/>
      <c r="H222" s="6"/>
      <c r="I222" s="6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customHeight="1" ht="12">
      <c r="A223" s="1"/>
      <c r="C223" s="6"/>
      <c r="D223" s="6"/>
      <c r="E223" s="6"/>
      <c r="F223" s="6"/>
      <c r="G223" s="6"/>
      <c r="H223" s="6"/>
      <c r="I223" s="6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customHeight="1" ht="12">
      <c r="A224" s="1"/>
      <c r="C224" s="6"/>
      <c r="D224" s="6"/>
      <c r="E224" s="6"/>
      <c r="F224" s="6"/>
      <c r="G224" s="6"/>
      <c r="H224" s="6"/>
      <c r="I224" s="6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customHeight="1" ht="12">
      <c r="A225" s="1"/>
      <c r="C225" s="6"/>
      <c r="D225" s="6"/>
      <c r="E225" s="6"/>
      <c r="F225" s="6"/>
      <c r="G225" s="6"/>
      <c r="H225" s="6"/>
      <c r="I225" s="6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customHeight="1" ht="12">
      <c r="A226" s="1"/>
      <c r="C226" s="6"/>
      <c r="D226" s="6"/>
      <c r="E226" s="6"/>
      <c r="F226" s="6"/>
      <c r="G226" s="6"/>
      <c r="H226" s="6"/>
      <c r="I226" s="6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customHeight="1" ht="12">
      <c r="A227" s="1"/>
      <c r="C227" s="6"/>
      <c r="D227" s="6"/>
      <c r="E227" s="6"/>
      <c r="F227" s="6"/>
      <c r="G227" s="6"/>
      <c r="H227" s="6"/>
      <c r="I227" s="6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customHeight="1" ht="12">
      <c r="A228" s="1"/>
      <c r="C228" s="6"/>
      <c r="D228" s="6"/>
      <c r="E228" s="6"/>
      <c r="F228" s="6"/>
      <c r="G228" s="6"/>
      <c r="H228" s="6"/>
      <c r="I228" s="6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customHeight="1" ht="12">
      <c r="A229" s="1"/>
      <c r="C229" s="6"/>
      <c r="D229" s="6"/>
      <c r="E229" s="6"/>
      <c r="F229" s="6"/>
      <c r="G229" s="6"/>
      <c r="H229" s="6"/>
      <c r="I229" s="6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customHeight="1" ht="12">
      <c r="A230" s="1"/>
      <c r="C230" s="6"/>
      <c r="D230" s="6"/>
      <c r="E230" s="6"/>
      <c r="F230" s="6"/>
      <c r="G230" s="6"/>
      <c r="H230" s="6"/>
      <c r="I230" s="6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customHeight="1" ht="12">
      <c r="A231" s="1"/>
      <c r="C231" s="6"/>
      <c r="D231" s="6"/>
      <c r="E231" s="6"/>
      <c r="F231" s="6"/>
      <c r="G231" s="6"/>
      <c r="H231" s="6"/>
      <c r="I231" s="6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customHeight="1" ht="12">
      <c r="A232" s="1"/>
      <c r="C232" s="6"/>
      <c r="D232" s="6"/>
      <c r="E232" s="6"/>
      <c r="F232" s="6"/>
      <c r="G232" s="6"/>
      <c r="H232" s="6"/>
      <c r="I232" s="6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customHeight="1" ht="12">
      <c r="A233" s="1"/>
      <c r="C233" s="6"/>
      <c r="D233" s="6"/>
      <c r="E233" s="6"/>
      <c r="F233" s="6"/>
      <c r="G233" s="6"/>
      <c r="H233" s="6"/>
      <c r="I233" s="6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customHeight="1" ht="12">
      <c r="A234" s="1"/>
      <c r="C234" s="6"/>
      <c r="D234" s="6"/>
      <c r="E234" s="6"/>
      <c r="F234" s="6"/>
      <c r="G234" s="6"/>
      <c r="H234" s="6"/>
      <c r="I234" s="6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customHeight="1" ht="12">
      <c r="A235" s="1"/>
      <c r="C235" s="6"/>
      <c r="D235" s="6"/>
      <c r="E235" s="6"/>
      <c r="F235" s="6"/>
      <c r="G235" s="6"/>
      <c r="H235" s="6"/>
      <c r="I235" s="6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customHeight="1" ht="12">
      <c r="A236" s="1"/>
      <c r="C236" s="6"/>
      <c r="D236" s="6"/>
      <c r="E236" s="6"/>
      <c r="F236" s="6"/>
      <c r="G236" s="6"/>
      <c r="H236" s="6"/>
      <c r="I236" s="6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customHeight="1" ht="12">
      <c r="A237" s="1"/>
      <c r="C237" s="6"/>
      <c r="D237" s="6"/>
      <c r="E237" s="6"/>
      <c r="F237" s="6"/>
      <c r="G237" s="6"/>
      <c r="H237" s="6"/>
      <c r="I237" s="6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customHeight="1" ht="12">
      <c r="A238" s="1"/>
      <c r="C238" s="6"/>
      <c r="D238" s="6"/>
      <c r="E238" s="6"/>
      <c r="F238" s="6"/>
      <c r="G238" s="6"/>
      <c r="H238" s="6"/>
      <c r="I238" s="6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customHeight="1" ht="12">
      <c r="A239" s="1"/>
      <c r="C239" s="6"/>
      <c r="D239" s="6"/>
      <c r="E239" s="6"/>
      <c r="F239" s="6"/>
      <c r="G239" s="6"/>
      <c r="H239" s="6"/>
      <c r="I239" s="6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customHeight="1" ht="12">
      <c r="A240" s="1"/>
      <c r="C240" s="6"/>
      <c r="D240" s="6"/>
      <c r="E240" s="6"/>
      <c r="F240" s="6"/>
      <c r="G240" s="6"/>
      <c r="H240" s="6"/>
      <c r="I240" s="6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customHeight="1" ht="12">
      <c r="A241" s="1"/>
      <c r="C241" s="6"/>
      <c r="D241" s="6"/>
      <c r="E241" s="6"/>
      <c r="F241" s="6"/>
      <c r="G241" s="6"/>
      <c r="H241" s="6"/>
      <c r="I241" s="6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customHeight="1" ht="12">
      <c r="A242" s="1"/>
      <c r="C242" s="6"/>
      <c r="D242" s="6"/>
      <c r="E242" s="6"/>
      <c r="F242" s="6"/>
      <c r="G242" s="6"/>
      <c r="H242" s="6"/>
      <c r="I242" s="6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customHeight="1" ht="12">
      <c r="A243" s="1"/>
      <c r="C243" s="6"/>
      <c r="D243" s="6"/>
      <c r="E243" s="6"/>
      <c r="F243" s="6"/>
      <c r="G243" s="6"/>
      <c r="H243" s="6"/>
      <c r="I243" s="6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customHeight="1" ht="12">
      <c r="A244" s="1"/>
      <c r="C244" s="6"/>
      <c r="D244" s="6"/>
      <c r="E244" s="6"/>
      <c r="F244" s="6"/>
      <c r="G244" s="6"/>
      <c r="H244" s="6"/>
      <c r="I244" s="6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customHeight="1" ht="12">
      <c r="A245" s="1"/>
      <c r="C245" s="6"/>
      <c r="D245" s="6"/>
      <c r="E245" s="6"/>
      <c r="F245" s="6"/>
      <c r="G245" s="6"/>
      <c r="H245" s="6"/>
      <c r="I245" s="6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customHeight="1" ht="12">
      <c r="A246" s="1"/>
      <c r="C246" s="6"/>
      <c r="D246" s="6"/>
      <c r="E246" s="6"/>
      <c r="F246" s="6"/>
      <c r="G246" s="6"/>
      <c r="H246" s="6"/>
      <c r="I246" s="6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customHeight="1" ht="12">
      <c r="A247" s="1"/>
      <c r="C247" s="6"/>
      <c r="D247" s="6"/>
      <c r="E247" s="6"/>
      <c r="F247" s="6"/>
      <c r="G247" s="6"/>
      <c r="H247" s="6"/>
      <c r="I247" s="6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customHeight="1" ht="12">
      <c r="A248" s="1"/>
      <c r="B248" s="2"/>
      <c r="C248" s="2"/>
      <c r="D248" s="3"/>
      <c r="E248" s="3"/>
      <c r="F248" s="3"/>
      <c r="G248" s="2"/>
      <c r="H248" s="2"/>
      <c r="I248" s="2"/>
      <c r="J248" s="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customHeight="1" ht="12">
      <c r="A249" s="1"/>
      <c r="B249" s="2"/>
      <c r="C249" s="2"/>
      <c r="D249" s="3"/>
      <c r="E249" s="3"/>
      <c r="F249" s="3"/>
      <c r="G249" s="2"/>
      <c r="H249" s="2"/>
      <c r="I249" s="2"/>
      <c r="J249" s="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customHeight="1" ht="12">
      <c r="A250" s="1"/>
      <c r="B250" s="2"/>
      <c r="C250" s="2"/>
      <c r="D250" s="3"/>
      <c r="E250" s="3"/>
      <c r="F250" s="3"/>
      <c r="G250" s="2"/>
      <c r="H250" s="2"/>
      <c r="I250" s="2"/>
      <c r="J250" s="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customHeight="1" ht="12">
      <c r="A251" s="1"/>
      <c r="B251" s="2"/>
      <c r="C251" s="2"/>
      <c r="D251" s="3"/>
      <c r="E251" s="3"/>
      <c r="F251" s="3"/>
      <c r="G251" s="2"/>
      <c r="H251" s="2"/>
      <c r="I251" s="2"/>
      <c r="J251" s="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customHeight="1" ht="12">
      <c r="A252" s="1"/>
      <c r="B252" s="2"/>
      <c r="C252" s="2"/>
      <c r="D252" s="3"/>
      <c r="E252" s="3"/>
      <c r="F252" s="3"/>
      <c r="G252" s="2"/>
      <c r="H252" s="2"/>
      <c r="I252" s="2"/>
      <c r="J252" s="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customHeight="1" ht="12">
      <c r="A253" s="1"/>
      <c r="B253" s="2"/>
      <c r="C253" s="2"/>
      <c r="D253" s="3"/>
      <c r="E253" s="3"/>
      <c r="F253" s="3"/>
      <c r="G253" s="2"/>
      <c r="H253" s="2"/>
      <c r="I253" s="2"/>
      <c r="J253" s="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customHeight="1" ht="12">
      <c r="A254" s="1"/>
      <c r="B254" s="2"/>
      <c r="C254" s="2"/>
      <c r="D254" s="3"/>
      <c r="E254" s="3"/>
      <c r="F254" s="3"/>
      <c r="G254" s="2"/>
      <c r="H254" s="2"/>
      <c r="I254" s="2"/>
      <c r="J254" s="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customHeight="1" ht="12">
      <c r="A255" s="1"/>
      <c r="B255" s="2"/>
      <c r="C255" s="2"/>
      <c r="D255" s="3"/>
      <c r="E255" s="3"/>
      <c r="F255" s="3"/>
      <c r="G255" s="2"/>
      <c r="H255" s="2"/>
      <c r="I255" s="2"/>
      <c r="J255" s="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customHeight="1" ht="12">
      <c r="A256" s="1"/>
      <c r="B256" s="2"/>
      <c r="C256" s="2"/>
      <c r="D256" s="3"/>
      <c r="E256" s="3"/>
      <c r="F256" s="3"/>
      <c r="G256" s="2"/>
      <c r="H256" s="2"/>
      <c r="I256" s="2"/>
      <c r="J256" s="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customHeight="1" ht="12">
      <c r="A257" s="1"/>
      <c r="B257" s="2"/>
      <c r="C257" s="2"/>
      <c r="D257" s="3"/>
      <c r="E257" s="3"/>
      <c r="F257" s="3"/>
      <c r="G257" s="2"/>
      <c r="H257" s="2"/>
      <c r="I257" s="2"/>
      <c r="J257" s="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customHeight="1" ht="12">
      <c r="A258" s="1"/>
      <c r="B258" s="2"/>
      <c r="C258" s="2"/>
      <c r="D258" s="3"/>
      <c r="E258" s="3"/>
      <c r="F258" s="3"/>
      <c r="G258" s="2"/>
      <c r="H258" s="2"/>
      <c r="I258" s="2"/>
      <c r="J258" s="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customHeight="1" ht="12">
      <c r="A259" s="1"/>
      <c r="B259" s="2"/>
      <c r="C259" s="2"/>
      <c r="D259" s="3"/>
      <c r="E259" s="3"/>
      <c r="F259" s="3"/>
      <c r="G259" s="2"/>
      <c r="H259" s="2"/>
      <c r="I259" s="2"/>
      <c r="J259" s="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customHeight="1" ht="12">
      <c r="A260" s="1"/>
      <c r="B260" s="2"/>
      <c r="C260" s="2"/>
      <c r="D260" s="3"/>
      <c r="E260" s="3"/>
      <c r="F260" s="3"/>
      <c r="G260" s="2"/>
      <c r="H260" s="2"/>
      <c r="I260" s="2"/>
      <c r="J260" s="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customHeight="1" ht="12">
      <c r="A261" s="1"/>
      <c r="B261" s="2"/>
      <c r="C261" s="2"/>
      <c r="D261" s="3"/>
      <c r="E261" s="3"/>
      <c r="F261" s="3"/>
      <c r="G261" s="2"/>
      <c r="H261" s="2"/>
      <c r="I261" s="2"/>
      <c r="J261" s="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customHeight="1" ht="12">
      <c r="A262" s="1"/>
      <c r="B262" s="2"/>
      <c r="C262" s="2"/>
      <c r="D262" s="3"/>
      <c r="E262" s="3"/>
      <c r="F262" s="3"/>
      <c r="G262" s="2"/>
      <c r="H262" s="2"/>
      <c r="I262" s="2"/>
      <c r="J262" s="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customHeight="1" ht="12">
      <c r="A263" s="1"/>
      <c r="B263" s="2"/>
      <c r="C263" s="2"/>
      <c r="D263" s="3"/>
      <c r="E263" s="3"/>
      <c r="F263" s="3"/>
      <c r="G263" s="2"/>
      <c r="H263" s="2"/>
      <c r="I263" s="2"/>
      <c r="J263" s="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customHeight="1" ht="12">
      <c r="A264" s="1"/>
      <c r="B264" s="2"/>
      <c r="C264" s="2"/>
      <c r="D264" s="3"/>
      <c r="E264" s="3"/>
      <c r="F264" s="3"/>
      <c r="G264" s="2"/>
      <c r="H264" s="2"/>
      <c r="I264" s="2"/>
      <c r="J264" s="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customHeight="1" ht="12">
      <c r="A265" s="1"/>
      <c r="B265" s="2"/>
      <c r="C265" s="2"/>
      <c r="D265" s="3"/>
      <c r="E265" s="3"/>
      <c r="F265" s="3"/>
      <c r="G265" s="2"/>
      <c r="H265" s="2"/>
      <c r="I265" s="2"/>
      <c r="J265" s="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customHeight="1" ht="12">
      <c r="A266" s="1"/>
      <c r="B266" s="2"/>
      <c r="C266" s="2"/>
      <c r="D266" s="3"/>
      <c r="E266" s="3"/>
      <c r="F266" s="3"/>
      <c r="G266" s="2"/>
      <c r="H266" s="2"/>
      <c r="I266" s="2"/>
      <c r="J266" s="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customHeight="1" ht="12">
      <c r="A267" s="1"/>
      <c r="B267" s="2"/>
      <c r="C267" s="2"/>
      <c r="D267" s="3"/>
      <c r="E267" s="3"/>
      <c r="F267" s="3"/>
      <c r="G267" s="2"/>
      <c r="H267" s="2"/>
      <c r="I267" s="2"/>
      <c r="J267" s="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customHeight="1" ht="12">
      <c r="A268" s="1"/>
      <c r="B268" s="2"/>
      <c r="C268" s="2"/>
      <c r="D268" s="3"/>
      <c r="E268" s="3"/>
      <c r="F268" s="3"/>
      <c r="G268" s="2"/>
      <c r="H268" s="2"/>
      <c r="I268" s="2"/>
      <c r="J268" s="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customHeight="1" ht="12">
      <c r="A269" s="1"/>
      <c r="B269" s="2"/>
      <c r="C269" s="2"/>
      <c r="D269" s="3"/>
      <c r="E269" s="3"/>
      <c r="F269" s="3"/>
      <c r="G269" s="2"/>
      <c r="H269" s="2"/>
      <c r="I269" s="2"/>
      <c r="J269" s="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customHeight="1" ht="12">
      <c r="A270" s="1"/>
      <c r="B270" s="2"/>
      <c r="C270" s="2"/>
      <c r="D270" s="3"/>
      <c r="E270" s="3"/>
      <c r="F270" s="3"/>
      <c r="G270" s="2"/>
      <c r="H270" s="2"/>
      <c r="I270" s="2"/>
      <c r="J270" s="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customHeight="1" ht="12">
      <c r="A271" s="1"/>
      <c r="B271" s="2"/>
      <c r="C271" s="2"/>
      <c r="D271" s="3"/>
      <c r="E271" s="3"/>
      <c r="F271" s="3"/>
      <c r="G271" s="2"/>
      <c r="H271" s="2"/>
      <c r="I271" s="2"/>
      <c r="J271" s="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customHeight="1" ht="12">
      <c r="A272" s="1"/>
      <c r="B272" s="2"/>
      <c r="C272" s="2"/>
      <c r="D272" s="3"/>
      <c r="E272" s="3"/>
      <c r="F272" s="3"/>
      <c r="G272" s="2"/>
      <c r="H272" s="2"/>
      <c r="I272" s="2"/>
      <c r="J272" s="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customHeight="1" ht="12">
      <c r="A273" s="1"/>
      <c r="B273" s="2"/>
      <c r="C273" s="2"/>
      <c r="D273" s="3"/>
      <c r="E273" s="3"/>
      <c r="F273" s="3"/>
      <c r="G273" s="2"/>
      <c r="H273" s="2"/>
      <c r="I273" s="2"/>
      <c r="J273" s="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customHeight="1" ht="12">
      <c r="A274" s="1"/>
      <c r="B274" s="2"/>
      <c r="C274" s="2"/>
      <c r="D274" s="3"/>
      <c r="E274" s="3"/>
      <c r="F274" s="3"/>
      <c r="G274" s="2"/>
      <c r="H274" s="2"/>
      <c r="I274" s="2"/>
      <c r="J274" s="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customHeight="1" ht="12">
      <c r="A275" s="1"/>
      <c r="B275" s="2"/>
      <c r="C275" s="2"/>
      <c r="D275" s="3"/>
      <c r="E275" s="3"/>
      <c r="F275" s="3"/>
      <c r="G275" s="2"/>
      <c r="H275" s="2"/>
      <c r="I275" s="2"/>
      <c r="J275" s="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customHeight="1" ht="12">
      <c r="A276" s="1"/>
      <c r="B276" s="2"/>
      <c r="C276" s="2"/>
      <c r="D276" s="3"/>
      <c r="E276" s="3"/>
      <c r="F276" s="3"/>
      <c r="G276" s="2"/>
      <c r="H276" s="2"/>
      <c r="I276" s="2"/>
      <c r="J276" s="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customHeight="1" ht="12">
      <c r="A277" s="1"/>
      <c r="B277" s="2"/>
      <c r="C277" s="2"/>
      <c r="D277" s="3"/>
      <c r="E277" s="3"/>
      <c r="F277" s="3"/>
      <c r="G277" s="2"/>
      <c r="H277" s="2"/>
      <c r="I277" s="2"/>
      <c r="J277" s="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customHeight="1" ht="12">
      <c r="A278" s="1"/>
      <c r="B278" s="2"/>
      <c r="C278" s="2"/>
      <c r="D278" s="3"/>
      <c r="E278" s="3"/>
      <c r="F278" s="3"/>
      <c r="G278" s="2"/>
      <c r="H278" s="2"/>
      <c r="I278" s="2"/>
      <c r="J278" s="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customHeight="1" ht="12">
      <c r="A279" s="1"/>
      <c r="B279" s="2"/>
      <c r="C279" s="2"/>
      <c r="D279" s="3"/>
      <c r="E279" s="3"/>
      <c r="F279" s="3"/>
      <c r="G279" s="2"/>
      <c r="H279" s="2"/>
      <c r="I279" s="2"/>
      <c r="J279" s="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customHeight="1" ht="12">
      <c r="A280" s="1"/>
      <c r="B280" s="2"/>
      <c r="C280" s="2"/>
      <c r="D280" s="3"/>
      <c r="E280" s="3"/>
      <c r="F280" s="3"/>
      <c r="G280" s="2"/>
      <c r="H280" s="2"/>
      <c r="I280" s="2"/>
      <c r="J280" s="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customHeight="1" ht="12">
      <c r="A281" s="1"/>
      <c r="B281" s="2"/>
      <c r="C281" s="2"/>
      <c r="D281" s="3"/>
      <c r="E281" s="3"/>
      <c r="F281" s="3"/>
      <c r="G281" s="2"/>
      <c r="H281" s="2"/>
      <c r="I281" s="2"/>
      <c r="J281" s="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customHeight="1" ht="12">
      <c r="A282" s="1"/>
      <c r="B282" s="2"/>
      <c r="C282" s="2"/>
      <c r="D282" s="3"/>
      <c r="E282" s="3"/>
      <c r="F282" s="3"/>
      <c r="G282" s="2"/>
      <c r="H282" s="2"/>
      <c r="I282" s="2"/>
      <c r="J282" s="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customHeight="1" ht="12">
      <c r="A283" s="1"/>
      <c r="B283" s="2"/>
      <c r="C283" s="2"/>
      <c r="D283" s="3"/>
      <c r="E283" s="3"/>
      <c r="F283" s="3"/>
      <c r="G283" s="2"/>
      <c r="H283" s="2"/>
      <c r="I283" s="2"/>
      <c r="J283" s="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customHeight="1" ht="12">
      <c r="A284" s="1"/>
      <c r="B284" s="2"/>
      <c r="C284" s="2"/>
      <c r="D284" s="3"/>
      <c r="E284" s="3"/>
      <c r="F284" s="3"/>
      <c r="G284" s="2"/>
      <c r="H284" s="2"/>
      <c r="I284" s="2"/>
      <c r="J284" s="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customHeight="1" ht="12">
      <c r="A285" s="1"/>
      <c r="B285" s="2"/>
      <c r="C285" s="2"/>
      <c r="D285" s="3"/>
      <c r="E285" s="3"/>
      <c r="F285" s="3"/>
      <c r="G285" s="2"/>
      <c r="H285" s="2"/>
      <c r="I285" s="2"/>
      <c r="J285" s="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customHeight="1" ht="12">
      <c r="A286" s="1"/>
      <c r="B286" s="2"/>
      <c r="C286" s="2"/>
      <c r="D286" s="3"/>
      <c r="E286" s="3"/>
      <c r="F286" s="3"/>
      <c r="G286" s="2"/>
      <c r="H286" s="2"/>
      <c r="I286" s="2"/>
      <c r="J286" s="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customHeight="1" ht="12">
      <c r="A287" s="1"/>
      <c r="B287" s="2"/>
      <c r="C287" s="2"/>
      <c r="D287" s="3"/>
      <c r="E287" s="3"/>
      <c r="F287" s="3"/>
      <c r="G287" s="2"/>
      <c r="H287" s="2"/>
      <c r="I287" s="2"/>
      <c r="J287" s="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customHeight="1" ht="12">
      <c r="A288" s="1"/>
      <c r="B288" s="2"/>
      <c r="C288" s="2"/>
      <c r="D288" s="3"/>
      <c r="E288" s="3"/>
      <c r="F288" s="3"/>
      <c r="G288" s="2"/>
      <c r="H288" s="2"/>
      <c r="I288" s="2"/>
      <c r="J288" s="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customHeight="1" ht="12">
      <c r="A289" s="1"/>
      <c r="B289" s="2"/>
      <c r="C289" s="2"/>
      <c r="D289" s="3"/>
      <c r="E289" s="3"/>
      <c r="F289" s="3"/>
      <c r="G289" s="2"/>
      <c r="H289" s="2"/>
      <c r="I289" s="2"/>
      <c r="J289" s="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customHeight="1" ht="12">
      <c r="A290" s="1"/>
      <c r="B290" s="2"/>
      <c r="C290" s="2"/>
      <c r="D290" s="3"/>
      <c r="E290" s="3"/>
      <c r="F290" s="3"/>
      <c r="G290" s="2"/>
      <c r="H290" s="2"/>
      <c r="I290" s="2"/>
      <c r="J290" s="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customHeight="1" ht="12">
      <c r="A291" s="1"/>
      <c r="B291" s="2"/>
      <c r="C291" s="2"/>
      <c r="D291" s="3"/>
      <c r="E291" s="3"/>
      <c r="F291" s="3"/>
      <c r="G291" s="2"/>
      <c r="H291" s="2"/>
      <c r="I291" s="2"/>
      <c r="J291" s="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customHeight="1" ht="12">
      <c r="A292" s="1"/>
      <c r="B292" s="2"/>
      <c r="C292" s="2"/>
      <c r="D292" s="3"/>
      <c r="E292" s="3"/>
      <c r="F292" s="3"/>
      <c r="G292" s="2"/>
      <c r="H292" s="2"/>
      <c r="I292" s="2"/>
      <c r="J292" s="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customHeight="1" ht="12">
      <c r="A293" s="1"/>
      <c r="B293" s="2"/>
      <c r="C293" s="2"/>
      <c r="D293" s="3"/>
      <c r="E293" s="3"/>
      <c r="F293" s="3"/>
      <c r="G293" s="2"/>
      <c r="H293" s="2"/>
      <c r="I293" s="2"/>
      <c r="J293" s="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customHeight="1" ht="12">
      <c r="A294" s="1"/>
      <c r="B294" s="2"/>
      <c r="C294" s="2"/>
      <c r="D294" s="3"/>
      <c r="E294" s="3"/>
      <c r="F294" s="3"/>
      <c r="G294" s="2"/>
      <c r="H294" s="2"/>
      <c r="I294" s="2"/>
      <c r="J294" s="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customHeight="1" ht="12">
      <c r="A295" s="1"/>
      <c r="B295" s="2"/>
      <c r="C295" s="2"/>
      <c r="D295" s="3"/>
      <c r="E295" s="3"/>
      <c r="F295" s="3"/>
      <c r="G295" s="2"/>
      <c r="H295" s="2"/>
      <c r="I295" s="2"/>
      <c r="J295" s="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customHeight="1" ht="12">
      <c r="A296" s="1"/>
      <c r="B296" s="2"/>
      <c r="C296" s="2"/>
      <c r="D296" s="3"/>
      <c r="E296" s="3"/>
      <c r="F296" s="3"/>
      <c r="G296" s="2"/>
      <c r="H296" s="2"/>
      <c r="I296" s="2"/>
      <c r="J296" s="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customHeight="1" ht="12">
      <c r="A297" s="1"/>
      <c r="B297" s="2"/>
      <c r="C297" s="2"/>
      <c r="D297" s="3"/>
      <c r="E297" s="3"/>
      <c r="F297" s="3"/>
      <c r="G297" s="2"/>
      <c r="H297" s="2"/>
      <c r="I297" s="2"/>
      <c r="J297" s="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customHeight="1" ht="12">
      <c r="A298" s="1"/>
      <c r="B298" s="2"/>
      <c r="C298" s="2"/>
      <c r="D298" s="3"/>
      <c r="E298" s="3"/>
      <c r="F298" s="3"/>
      <c r="G298" s="2"/>
      <c r="H298" s="2"/>
      <c r="I298" s="2"/>
      <c r="J298" s="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customHeight="1" ht="12">
      <c r="A299" s="1"/>
      <c r="B299" s="2"/>
      <c r="C299" s="2"/>
      <c r="D299" s="3"/>
      <c r="E299" s="3"/>
      <c r="F299" s="3"/>
      <c r="G299" s="2"/>
      <c r="H299" s="2"/>
      <c r="I299" s="2"/>
      <c r="J299" s="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customHeight="1" ht="12">
      <c r="A300" s="1"/>
      <c r="B300" s="2"/>
      <c r="C300" s="2"/>
      <c r="D300" s="3"/>
      <c r="E300" s="3"/>
      <c r="F300" s="3"/>
      <c r="G300" s="2"/>
      <c r="H300" s="2"/>
      <c r="I300" s="2"/>
      <c r="J300" s="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customHeight="1" ht="12">
      <c r="A301" s="1"/>
      <c r="B301" s="2"/>
      <c r="C301" s="2"/>
      <c r="D301" s="3"/>
      <c r="E301" s="3"/>
      <c r="F301" s="3"/>
      <c r="G301" s="2"/>
      <c r="H301" s="2"/>
      <c r="I301" s="2"/>
      <c r="J301" s="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customHeight="1" ht="12">
      <c r="A302" s="1"/>
      <c r="B302" s="2"/>
      <c r="C302" s="2"/>
      <c r="D302" s="3"/>
      <c r="E302" s="3"/>
      <c r="F302" s="3"/>
      <c r="G302" s="2"/>
      <c r="H302" s="2"/>
      <c r="I302" s="2"/>
      <c r="J302" s="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customHeight="1" ht="12">
      <c r="A303" s="1"/>
      <c r="B303" s="2"/>
      <c r="C303" s="2"/>
      <c r="D303" s="3"/>
      <c r="E303" s="3"/>
      <c r="F303" s="3"/>
      <c r="G303" s="2"/>
      <c r="H303" s="2"/>
      <c r="I303" s="2"/>
      <c r="J303" s="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customHeight="1" ht="12">
      <c r="A304" s="1"/>
      <c r="B304" s="2"/>
      <c r="C304" s="2"/>
      <c r="D304" s="3"/>
      <c r="E304" s="3"/>
      <c r="F304" s="3"/>
      <c r="G304" s="2"/>
      <c r="H304" s="2"/>
      <c r="I304" s="2"/>
      <c r="J304" s="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customHeight="1" ht="12">
      <c r="A305" s="1"/>
      <c r="B305" s="2"/>
      <c r="C305" s="2"/>
      <c r="D305" s="3"/>
      <c r="E305" s="3"/>
      <c r="F305" s="3"/>
      <c r="G305" s="2"/>
      <c r="H305" s="2"/>
      <c r="I305" s="2"/>
      <c r="J305" s="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customHeight="1" ht="12">
      <c r="A306" s="1"/>
      <c r="B306" s="2"/>
      <c r="C306" s="2"/>
      <c r="D306" s="3"/>
      <c r="E306" s="3"/>
      <c r="F306" s="3"/>
      <c r="G306" s="2"/>
      <c r="H306" s="2"/>
      <c r="I306" s="2"/>
      <c r="J306" s="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customHeight="1" ht="12">
      <c r="A307" s="1"/>
      <c r="B307" s="2"/>
      <c r="C307" s="2"/>
      <c r="D307" s="3"/>
      <c r="E307" s="3"/>
      <c r="F307" s="3"/>
      <c r="G307" s="2"/>
      <c r="H307" s="2"/>
      <c r="I307" s="2"/>
      <c r="J307" s="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customHeight="1" ht="12">
      <c r="A308" s="1"/>
      <c r="B308" s="2"/>
      <c r="C308" s="2"/>
      <c r="D308" s="3"/>
      <c r="E308" s="3"/>
      <c r="F308" s="3"/>
      <c r="G308" s="2"/>
      <c r="H308" s="2"/>
      <c r="I308" s="2"/>
      <c r="J308" s="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customHeight="1" ht="12">
      <c r="A309" s="1"/>
      <c r="B309" s="2"/>
      <c r="C309" s="2"/>
      <c r="D309" s="3"/>
      <c r="E309" s="3"/>
      <c r="F309" s="3"/>
      <c r="G309" s="2"/>
      <c r="H309" s="2"/>
      <c r="I309" s="2"/>
      <c r="J309" s="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customHeight="1" ht="12">
      <c r="A310" s="1"/>
      <c r="B310" s="2"/>
      <c r="C310" s="2"/>
      <c r="D310" s="3"/>
      <c r="E310" s="3"/>
      <c r="F310" s="3"/>
      <c r="G310" s="2"/>
      <c r="H310" s="2"/>
      <c r="I310" s="2"/>
      <c r="J310" s="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customHeight="1" ht="12">
      <c r="A311" s="1"/>
      <c r="B311" s="2"/>
      <c r="C311" s="2"/>
      <c r="D311" s="3"/>
      <c r="E311" s="3"/>
      <c r="F311" s="3"/>
      <c r="G311" s="2"/>
      <c r="H311" s="2"/>
      <c r="I311" s="2"/>
      <c r="J311" s="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customHeight="1" ht="12">
      <c r="A312" s="1"/>
      <c r="B312" s="2"/>
      <c r="C312" s="2"/>
      <c r="D312" s="3"/>
      <c r="E312" s="3"/>
      <c r="F312" s="3"/>
      <c r="G312" s="2"/>
      <c r="H312" s="2"/>
      <c r="I312" s="2"/>
      <c r="J312" s="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customHeight="1" ht="12">
      <c r="A313" s="1"/>
      <c r="B313" s="2"/>
      <c r="C313" s="2"/>
      <c r="D313" s="3"/>
      <c r="E313" s="3"/>
      <c r="F313" s="3"/>
      <c r="G313" s="2"/>
      <c r="H313" s="2"/>
      <c r="I313" s="2"/>
      <c r="J313" s="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customHeight="1" ht="12">
      <c r="A314" s="1"/>
      <c r="B314" s="2"/>
      <c r="C314" s="2"/>
      <c r="D314" s="3"/>
      <c r="E314" s="3"/>
      <c r="F314" s="3"/>
      <c r="G314" s="2"/>
      <c r="H314" s="2"/>
      <c r="I314" s="2"/>
      <c r="J314" s="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customHeight="1" ht="12">
      <c r="A315" s="1"/>
      <c r="B315" s="2"/>
      <c r="C315" s="2"/>
      <c r="D315" s="3"/>
      <c r="E315" s="3"/>
      <c r="F315" s="3"/>
      <c r="G315" s="2"/>
      <c r="H315" s="2"/>
      <c r="I315" s="2"/>
      <c r="J315" s="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customHeight="1" ht="12">
      <c r="A316" s="1"/>
      <c r="B316" s="2"/>
      <c r="C316" s="2"/>
      <c r="D316" s="3"/>
      <c r="E316" s="3"/>
      <c r="F316" s="3"/>
      <c r="G316" s="2"/>
      <c r="H316" s="2"/>
      <c r="I316" s="2"/>
      <c r="J316" s="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customHeight="1" ht="12">
      <c r="A317" s="1"/>
      <c r="B317" s="2"/>
      <c r="C317" s="2"/>
      <c r="D317" s="3"/>
      <c r="E317" s="3"/>
      <c r="F317" s="3"/>
      <c r="G317" s="2"/>
      <c r="H317" s="2"/>
      <c r="I317" s="2"/>
      <c r="J317" s="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customHeight="1" ht="12">
      <c r="A318" s="1"/>
      <c r="B318" s="2"/>
      <c r="C318" s="2"/>
      <c r="D318" s="3"/>
      <c r="E318" s="3"/>
      <c r="F318" s="3"/>
      <c r="G318" s="2"/>
      <c r="H318" s="2"/>
      <c r="I318" s="2"/>
      <c r="J318" s="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customHeight="1" ht="12">
      <c r="A319" s="1"/>
      <c r="B319" s="2"/>
      <c r="C319" s="2"/>
      <c r="D319" s="3"/>
      <c r="E319" s="3"/>
      <c r="F319" s="3"/>
      <c r="G319" s="2"/>
      <c r="H319" s="2"/>
      <c r="I319" s="2"/>
      <c r="J319" s="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customHeight="1" ht="12">
      <c r="A320" s="1"/>
      <c r="B320" s="2"/>
      <c r="C320" s="2"/>
      <c r="D320" s="3"/>
      <c r="E320" s="3"/>
      <c r="F320" s="3"/>
      <c r="G320" s="2"/>
      <c r="H320" s="2"/>
      <c r="I320" s="2"/>
      <c r="J320" s="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customHeight="1" ht="12">
      <c r="A321" s="1"/>
      <c r="B321" s="2"/>
      <c r="C321" s="2"/>
      <c r="D321" s="3"/>
      <c r="E321" s="3"/>
      <c r="F321" s="3"/>
      <c r="G321" s="2"/>
      <c r="H321" s="2"/>
      <c r="I321" s="2"/>
      <c r="J321" s="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customHeight="1" ht="12">
      <c r="A322" s="1"/>
      <c r="B322" s="2"/>
      <c r="C322" s="2"/>
      <c r="D322" s="3"/>
      <c r="E322" s="3"/>
      <c r="F322" s="3"/>
      <c r="G322" s="2"/>
      <c r="H322" s="2"/>
      <c r="I322" s="2"/>
      <c r="J322" s="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customHeight="1" ht="12">
      <c r="A323" s="1"/>
      <c r="B323" s="2"/>
      <c r="C323" s="2"/>
      <c r="D323" s="3"/>
      <c r="E323" s="3"/>
      <c r="F323" s="3"/>
      <c r="G323" s="2"/>
      <c r="H323" s="2"/>
      <c r="I323" s="2"/>
      <c r="J323" s="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customHeight="1" ht="12">
      <c r="A324" s="1"/>
      <c r="B324" s="2"/>
      <c r="C324" s="2"/>
      <c r="D324" s="3"/>
      <c r="E324" s="3"/>
      <c r="F324" s="3"/>
      <c r="G324" s="2"/>
      <c r="H324" s="2"/>
      <c r="I324" s="2"/>
      <c r="J324" s="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customHeight="1" ht="12">
      <c r="A325" s="1"/>
      <c r="B325" s="2"/>
      <c r="C325" s="2"/>
      <c r="D325" s="3"/>
      <c r="E325" s="3"/>
      <c r="F325" s="3"/>
      <c r="G325" s="2"/>
      <c r="H325" s="2"/>
      <c r="I325" s="2"/>
      <c r="J325" s="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customHeight="1" ht="12">
      <c r="A326" s="1"/>
      <c r="B326" s="2"/>
      <c r="C326" s="2"/>
      <c r="D326" s="3"/>
      <c r="E326" s="3"/>
      <c r="F326" s="3"/>
      <c r="G326" s="2"/>
      <c r="H326" s="2"/>
      <c r="I326" s="2"/>
      <c r="J326" s="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customHeight="1" ht="12">
      <c r="A327" s="1"/>
      <c r="B327" s="2"/>
      <c r="C327" s="2"/>
      <c r="D327" s="3"/>
      <c r="E327" s="3"/>
      <c r="F327" s="3"/>
      <c r="G327" s="2"/>
      <c r="H327" s="2"/>
      <c r="I327" s="2"/>
      <c r="J327" s="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customHeight="1" ht="12">
      <c r="A328" s="1"/>
      <c r="B328" s="2"/>
      <c r="C328" s="2"/>
      <c r="D328" s="3"/>
      <c r="E328" s="3"/>
      <c r="F328" s="3"/>
      <c r="G328" s="2"/>
      <c r="H328" s="2"/>
      <c r="I328" s="2"/>
      <c r="J328" s="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customHeight="1" ht="12">
      <c r="A329" s="1"/>
      <c r="B329" s="2"/>
      <c r="C329" s="2"/>
      <c r="D329" s="3"/>
      <c r="E329" s="3"/>
      <c r="F329" s="3"/>
      <c r="G329" s="2"/>
      <c r="H329" s="2"/>
      <c r="I329" s="2"/>
      <c r="J329" s="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customHeight="1" ht="12">
      <c r="A330" s="1"/>
      <c r="B330" s="2"/>
      <c r="C330" s="2"/>
      <c r="D330" s="3"/>
      <c r="E330" s="3"/>
      <c r="F330" s="3"/>
      <c r="G330" s="2"/>
      <c r="H330" s="2"/>
      <c r="I330" s="2"/>
      <c r="J330" s="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customHeight="1" ht="12">
      <c r="A331" s="1"/>
      <c r="B331" s="2"/>
      <c r="C331" s="2"/>
      <c r="D331" s="3"/>
      <c r="E331" s="3"/>
      <c r="F331" s="3"/>
      <c r="G331" s="2"/>
      <c r="H331" s="2"/>
      <c r="I331" s="2"/>
      <c r="J331" s="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customHeight="1" ht="12">
      <c r="A332" s="1"/>
      <c r="B332" s="2"/>
      <c r="C332" s="2"/>
      <c r="D332" s="3"/>
      <c r="E332" s="3"/>
      <c r="F332" s="3"/>
      <c r="G332" s="2"/>
      <c r="H332" s="2"/>
      <c r="I332" s="2"/>
      <c r="J332" s="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customHeight="1" ht="12">
      <c r="A333" s="1"/>
      <c r="B333" s="2"/>
      <c r="C333" s="2"/>
      <c r="D333" s="3"/>
      <c r="E333" s="3"/>
      <c r="F333" s="3"/>
      <c r="G333" s="2"/>
      <c r="H333" s="2"/>
      <c r="I333" s="2"/>
      <c r="J333" s="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customHeight="1" ht="12">
      <c r="A334" s="1"/>
      <c r="B334" s="2"/>
      <c r="C334" s="2"/>
      <c r="D334" s="3"/>
      <c r="E334" s="3"/>
      <c r="F334" s="3"/>
      <c r="G334" s="2"/>
      <c r="H334" s="2"/>
      <c r="I334" s="2"/>
      <c r="J334" s="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customHeight="1" ht="12">
      <c r="A335" s="1"/>
      <c r="B335" s="2"/>
      <c r="C335" s="2"/>
      <c r="D335" s="3"/>
      <c r="E335" s="3"/>
      <c r="F335" s="3"/>
      <c r="G335" s="2"/>
      <c r="H335" s="2"/>
      <c r="I335" s="2"/>
      <c r="J335" s="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customHeight="1" ht="12">
      <c r="A336" s="1"/>
      <c r="B336" s="2"/>
      <c r="C336" s="2"/>
      <c r="D336" s="3"/>
      <c r="E336" s="3"/>
      <c r="F336" s="3"/>
      <c r="G336" s="2"/>
      <c r="H336" s="2"/>
      <c r="I336" s="2"/>
      <c r="J336" s="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customHeight="1" ht="12">
      <c r="A337" s="1"/>
      <c r="B337" s="2"/>
      <c r="C337" s="2"/>
      <c r="D337" s="3"/>
      <c r="E337" s="3"/>
      <c r="F337" s="3"/>
      <c r="G337" s="2"/>
      <c r="H337" s="2"/>
      <c r="I337" s="2"/>
      <c r="J337" s="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customHeight="1" ht="12">
      <c r="A338" s="1"/>
      <c r="B338" s="2"/>
      <c r="C338" s="2"/>
      <c r="D338" s="3"/>
      <c r="E338" s="3"/>
      <c r="F338" s="3"/>
      <c r="G338" s="2"/>
      <c r="H338" s="2"/>
      <c r="I338" s="2"/>
      <c r="J338" s="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customHeight="1" ht="12">
      <c r="A339" s="1"/>
      <c r="B339" s="2"/>
      <c r="C339" s="2"/>
      <c r="D339" s="3"/>
      <c r="E339" s="3"/>
      <c r="F339" s="3"/>
      <c r="G339" s="2"/>
      <c r="H339" s="2"/>
      <c r="I339" s="2"/>
      <c r="J339" s="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customHeight="1" ht="12">
      <c r="A340" s="1"/>
      <c r="B340" s="2"/>
      <c r="C340" s="2"/>
      <c r="D340" s="3"/>
      <c r="E340" s="3"/>
      <c r="F340" s="3"/>
      <c r="G340" s="2"/>
      <c r="H340" s="2"/>
      <c r="I340" s="2"/>
      <c r="J340" s="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customHeight="1" ht="12">
      <c r="A341" s="1"/>
      <c r="B341" s="2"/>
      <c r="C341" s="2"/>
      <c r="D341" s="3"/>
      <c r="E341" s="3"/>
      <c r="F341" s="3"/>
      <c r="G341" s="2"/>
      <c r="H341" s="2"/>
      <c r="I341" s="2"/>
      <c r="J341" s="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customHeight="1" ht="12">
      <c r="A342" s="1"/>
      <c r="B342" s="2"/>
      <c r="C342" s="2"/>
      <c r="D342" s="3"/>
      <c r="E342" s="3"/>
      <c r="F342" s="3"/>
      <c r="G342" s="2"/>
      <c r="H342" s="2"/>
      <c r="I342" s="2"/>
      <c r="J342" s="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customHeight="1" ht="12">
      <c r="A343" s="1"/>
      <c r="B343" s="2"/>
      <c r="C343" s="2"/>
      <c r="D343" s="3"/>
      <c r="E343" s="3"/>
      <c r="F343" s="3"/>
      <c r="G343" s="2"/>
      <c r="H343" s="2"/>
      <c r="I343" s="2"/>
      <c r="J343" s="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customHeight="1" ht="12">
      <c r="A344" s="1"/>
      <c r="B344" s="2"/>
      <c r="C344" s="2"/>
      <c r="D344" s="3"/>
      <c r="E344" s="3"/>
      <c r="F344" s="3"/>
      <c r="G344" s="2"/>
      <c r="H344" s="2"/>
      <c r="I344" s="2"/>
      <c r="J344" s="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customHeight="1" ht="12">
      <c r="A345" s="1"/>
      <c r="B345" s="2"/>
      <c r="C345" s="2"/>
      <c r="D345" s="3"/>
      <c r="E345" s="3"/>
      <c r="F345" s="3"/>
      <c r="G345" s="2"/>
      <c r="H345" s="2"/>
      <c r="I345" s="2"/>
      <c r="J345" s="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customHeight="1" ht="12">
      <c r="A346" s="1"/>
      <c r="B346" s="2"/>
      <c r="C346" s="2"/>
      <c r="D346" s="3"/>
      <c r="E346" s="3"/>
      <c r="F346" s="3"/>
      <c r="G346" s="2"/>
      <c r="H346" s="2"/>
      <c r="I346" s="2"/>
      <c r="J346" s="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customHeight="1" ht="12">
      <c r="A347" s="1"/>
      <c r="B347" s="2"/>
      <c r="C347" s="2"/>
      <c r="D347" s="3"/>
      <c r="E347" s="3"/>
      <c r="F347" s="3"/>
      <c r="G347" s="2"/>
      <c r="H347" s="2"/>
      <c r="I347" s="2"/>
      <c r="J347" s="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customHeight="1" ht="12">
      <c r="A348" s="1"/>
      <c r="B348" s="2"/>
      <c r="C348" s="2"/>
      <c r="D348" s="3"/>
      <c r="E348" s="3"/>
      <c r="F348" s="3"/>
      <c r="G348" s="2"/>
      <c r="H348" s="2"/>
      <c r="I348" s="2"/>
      <c r="J348" s="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customHeight="1" ht="12">
      <c r="A349" s="1"/>
      <c r="B349" s="2"/>
      <c r="C349" s="2"/>
      <c r="D349" s="3"/>
      <c r="E349" s="3"/>
      <c r="F349" s="3"/>
      <c r="G349" s="2"/>
      <c r="H349" s="2"/>
      <c r="I349" s="2"/>
      <c r="J349" s="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customHeight="1" ht="12">
      <c r="A350" s="1"/>
      <c r="B350" s="2"/>
      <c r="C350" s="2"/>
      <c r="D350" s="3"/>
      <c r="E350" s="3"/>
      <c r="F350" s="3"/>
      <c r="G350" s="2"/>
      <c r="H350" s="2"/>
      <c r="I350" s="2"/>
      <c r="J350" s="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customHeight="1" ht="12">
      <c r="A351" s="1"/>
      <c r="B351" s="2"/>
      <c r="C351" s="2"/>
      <c r="D351" s="3"/>
      <c r="E351" s="3"/>
      <c r="F351" s="3"/>
      <c r="G351" s="2"/>
      <c r="H351" s="2"/>
      <c r="I351" s="2"/>
      <c r="J351" s="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customHeight="1" ht="12">
      <c r="A352" s="1"/>
      <c r="B352" s="2"/>
      <c r="C352" s="2"/>
      <c r="D352" s="3"/>
      <c r="E352" s="3"/>
      <c r="F352" s="3"/>
      <c r="G352" s="2"/>
      <c r="H352" s="2"/>
      <c r="I352" s="2"/>
      <c r="J352" s="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customHeight="1" ht="12">
      <c r="A353" s="1"/>
      <c r="B353" s="2"/>
      <c r="C353" s="2"/>
      <c r="D353" s="3"/>
      <c r="E353" s="3"/>
      <c r="F353" s="3"/>
      <c r="G353" s="2"/>
      <c r="H353" s="2"/>
      <c r="I353" s="2"/>
      <c r="J353" s="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customHeight="1" ht="12">
      <c r="A354" s="1"/>
      <c r="B354" s="2"/>
      <c r="C354" s="2"/>
      <c r="D354" s="3"/>
      <c r="E354" s="3"/>
      <c r="F354" s="3"/>
      <c r="G354" s="2"/>
      <c r="H354" s="2"/>
      <c r="I354" s="2"/>
      <c r="J354" s="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customHeight="1" ht="12">
      <c r="A355" s="1"/>
      <c r="B355" s="2"/>
      <c r="C355" s="2"/>
      <c r="D355" s="3"/>
      <c r="E355" s="3"/>
      <c r="F355" s="3"/>
      <c r="G355" s="2"/>
      <c r="H355" s="2"/>
      <c r="I355" s="2"/>
      <c r="J355" s="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customHeight="1" ht="12">
      <c r="A356" s="1"/>
      <c r="B356" s="2"/>
      <c r="C356" s="2"/>
      <c r="D356" s="3"/>
      <c r="E356" s="3"/>
      <c r="F356" s="3"/>
      <c r="G356" s="2"/>
      <c r="H356" s="2"/>
      <c r="I356" s="2"/>
      <c r="J356" s="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customHeight="1" ht="12">
      <c r="A357" s="1"/>
      <c r="B357" s="2"/>
      <c r="C357" s="2"/>
      <c r="D357" s="3"/>
      <c r="E357" s="3"/>
      <c r="F357" s="3"/>
      <c r="G357" s="2"/>
      <c r="H357" s="2"/>
      <c r="I357" s="2"/>
      <c r="J357" s="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customHeight="1" ht="12">
      <c r="A358" s="1"/>
      <c r="B358" s="2"/>
      <c r="C358" s="2"/>
      <c r="D358" s="3"/>
      <c r="E358" s="3"/>
      <c r="F358" s="3"/>
      <c r="G358" s="2"/>
      <c r="H358" s="2"/>
      <c r="I358" s="2"/>
      <c r="J358" s="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customHeight="1" ht="12">
      <c r="A359" s="1"/>
      <c r="B359" s="2"/>
      <c r="C359" s="2"/>
      <c r="D359" s="3"/>
      <c r="E359" s="3"/>
      <c r="F359" s="3"/>
      <c r="G359" s="2"/>
      <c r="H359" s="2"/>
      <c r="I359" s="2"/>
      <c r="J359" s="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customHeight="1" ht="12">
      <c r="A360" s="1"/>
      <c r="B360" s="2"/>
      <c r="C360" s="2"/>
      <c r="D360" s="3"/>
      <c r="E360" s="3"/>
      <c r="F360" s="3"/>
      <c r="G360" s="2"/>
      <c r="H360" s="2"/>
      <c r="I360" s="2"/>
      <c r="J360" s="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customHeight="1" ht="12">
      <c r="A361" s="1"/>
      <c r="B361" s="2"/>
      <c r="C361" s="2"/>
      <c r="D361" s="3"/>
      <c r="E361" s="3"/>
      <c r="F361" s="3"/>
      <c r="G361" s="2"/>
      <c r="H361" s="2"/>
      <c r="I361" s="2"/>
      <c r="J361" s="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customHeight="1" ht="12">
      <c r="A362" s="1"/>
      <c r="B362" s="2"/>
      <c r="C362" s="2"/>
      <c r="D362" s="3"/>
      <c r="E362" s="3"/>
      <c r="F362" s="3"/>
      <c r="G362" s="2"/>
      <c r="H362" s="2"/>
      <c r="I362" s="2"/>
      <c r="J362" s="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customHeight="1" ht="12">
      <c r="A363" s="1"/>
      <c r="B363" s="2"/>
      <c r="C363" s="2"/>
      <c r="D363" s="3"/>
      <c r="E363" s="3"/>
      <c r="F363" s="3"/>
      <c r="G363" s="2"/>
      <c r="H363" s="2"/>
      <c r="I363" s="2"/>
      <c r="J363" s="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customHeight="1" ht="12">
      <c r="A364" s="1"/>
      <c r="B364" s="2"/>
      <c r="C364" s="2"/>
      <c r="D364" s="3"/>
      <c r="E364" s="3"/>
      <c r="F364" s="3"/>
      <c r="G364" s="2"/>
      <c r="H364" s="2"/>
      <c r="I364" s="2"/>
      <c r="J364" s="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customHeight="1" ht="12">
      <c r="A365" s="1"/>
      <c r="B365" s="2"/>
      <c r="C365" s="2"/>
      <c r="D365" s="3"/>
      <c r="E365" s="3"/>
      <c r="F365" s="3"/>
      <c r="G365" s="2"/>
      <c r="H365" s="2"/>
      <c r="I365" s="2"/>
      <c r="J365" s="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customHeight="1" ht="12">
      <c r="A366" s="1"/>
      <c r="B366" s="2"/>
      <c r="C366" s="2"/>
      <c r="D366" s="3"/>
      <c r="E366" s="3"/>
      <c r="F366" s="3"/>
      <c r="G366" s="2"/>
      <c r="H366" s="2"/>
      <c r="I366" s="2"/>
      <c r="J366" s="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customHeight="1" ht="12">
      <c r="A367" s="1"/>
      <c r="B367" s="2"/>
      <c r="C367" s="2"/>
      <c r="D367" s="3"/>
      <c r="E367" s="3"/>
      <c r="F367" s="3"/>
      <c r="G367" s="2"/>
      <c r="H367" s="2"/>
      <c r="I367" s="2"/>
      <c r="J367" s="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customHeight="1" ht="12">
      <c r="A368" s="1"/>
      <c r="B368" s="2"/>
      <c r="C368" s="2"/>
      <c r="D368" s="3"/>
      <c r="E368" s="3"/>
      <c r="F368" s="3"/>
      <c r="G368" s="2"/>
      <c r="H368" s="2"/>
      <c r="I368" s="2"/>
      <c r="J368" s="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customHeight="1" ht="12">
      <c r="A369" s="1"/>
      <c r="B369" s="2"/>
      <c r="C369" s="2"/>
      <c r="D369" s="3"/>
      <c r="E369" s="3"/>
      <c r="F369" s="3"/>
      <c r="G369" s="2"/>
      <c r="H369" s="2"/>
      <c r="I369" s="2"/>
      <c r="J369" s="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customHeight="1" ht="12">
      <c r="A370" s="1"/>
      <c r="B370" s="2"/>
      <c r="C370" s="2"/>
      <c r="D370" s="3"/>
      <c r="E370" s="3"/>
      <c r="F370" s="3"/>
      <c r="G370" s="2"/>
      <c r="H370" s="2"/>
      <c r="I370" s="2"/>
      <c r="J370" s="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customHeight="1" ht="12">
      <c r="A371" s="1"/>
      <c r="B371" s="2"/>
      <c r="C371" s="2"/>
      <c r="D371" s="3"/>
      <c r="E371" s="3"/>
      <c r="F371" s="3"/>
      <c r="G371" s="2"/>
      <c r="H371" s="2"/>
      <c r="I371" s="2"/>
      <c r="J371" s="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customHeight="1" ht="12">
      <c r="A372" s="1"/>
      <c r="B372" s="2"/>
      <c r="C372" s="2"/>
      <c r="D372" s="3"/>
      <c r="E372" s="3"/>
      <c r="F372" s="3"/>
      <c r="G372" s="2"/>
      <c r="H372" s="2"/>
      <c r="I372" s="2"/>
      <c r="J372" s="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customHeight="1" ht="12">
      <c r="A373" s="1"/>
      <c r="B373" s="2"/>
      <c r="C373" s="2"/>
      <c r="D373" s="3"/>
      <c r="E373" s="3"/>
      <c r="F373" s="3"/>
      <c r="G373" s="2"/>
      <c r="H373" s="2"/>
      <c r="I373" s="2"/>
      <c r="J373" s="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customHeight="1" ht="12">
      <c r="A374" s="1"/>
      <c r="B374" s="2"/>
      <c r="C374" s="2"/>
      <c r="D374" s="3"/>
      <c r="E374" s="3"/>
      <c r="F374" s="3"/>
      <c r="G374" s="2"/>
      <c r="H374" s="2"/>
      <c r="I374" s="2"/>
      <c r="J374" s="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customHeight="1" ht="12">
      <c r="A375" s="1"/>
      <c r="B375" s="2"/>
      <c r="C375" s="2"/>
      <c r="D375" s="3"/>
      <c r="E375" s="3"/>
      <c r="F375" s="3"/>
      <c r="G375" s="2"/>
      <c r="H375" s="2"/>
      <c r="I375" s="2"/>
      <c r="J375" s="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customHeight="1" ht="12">
      <c r="A376" s="1"/>
      <c r="B376" s="2"/>
      <c r="C376" s="2"/>
      <c r="D376" s="3"/>
      <c r="E376" s="3"/>
      <c r="F376" s="3"/>
      <c r="G376" s="2"/>
      <c r="H376" s="2"/>
      <c r="I376" s="2"/>
      <c r="J376" s="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customHeight="1" ht="12">
      <c r="A377" s="1"/>
      <c r="B377" s="2"/>
      <c r="C377" s="2"/>
      <c r="D377" s="3"/>
      <c r="E377" s="3"/>
      <c r="F377" s="3"/>
      <c r="G377" s="2"/>
      <c r="H377" s="2"/>
      <c r="I377" s="2"/>
      <c r="J377" s="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customHeight="1" ht="12">
      <c r="A378" s="1"/>
      <c r="B378" s="2"/>
      <c r="C378" s="2"/>
      <c r="D378" s="3"/>
      <c r="E378" s="3"/>
      <c r="F378" s="3"/>
      <c r="G378" s="2"/>
      <c r="H378" s="2"/>
      <c r="I378" s="2"/>
      <c r="J378" s="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customHeight="1" ht="12">
      <c r="A379" s="1"/>
      <c r="B379" s="2"/>
      <c r="C379" s="2"/>
      <c r="D379" s="3"/>
      <c r="E379" s="3"/>
      <c r="F379" s="3"/>
      <c r="G379" s="2"/>
      <c r="H379" s="2"/>
      <c r="I379" s="2"/>
      <c r="J379" s="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customHeight="1" ht="12">
      <c r="A380" s="1"/>
      <c r="B380" s="2"/>
      <c r="C380" s="2"/>
      <c r="D380" s="3"/>
      <c r="E380" s="3"/>
      <c r="F380" s="3"/>
      <c r="G380" s="2"/>
      <c r="H380" s="2"/>
      <c r="I380" s="2"/>
      <c r="J380" s="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customHeight="1" ht="12">
      <c r="A381" s="1"/>
      <c r="B381" s="2"/>
      <c r="C381" s="2"/>
      <c r="D381" s="3"/>
      <c r="E381" s="3"/>
      <c r="F381" s="3"/>
      <c r="G381" s="2"/>
      <c r="H381" s="2"/>
      <c r="I381" s="2"/>
      <c r="J381" s="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customHeight="1" ht="12">
      <c r="A382" s="1"/>
      <c r="B382" s="2"/>
      <c r="C382" s="2"/>
      <c r="D382" s="3"/>
      <c r="E382" s="3"/>
      <c r="F382" s="3"/>
      <c r="G382" s="2"/>
      <c r="H382" s="2"/>
      <c r="I382" s="2"/>
      <c r="J382" s="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customHeight="1" ht="12">
      <c r="A383" s="1"/>
      <c r="B383" s="2"/>
      <c r="C383" s="2"/>
      <c r="D383" s="3"/>
      <c r="E383" s="3"/>
      <c r="F383" s="3"/>
      <c r="G383" s="2"/>
      <c r="H383" s="2"/>
      <c r="I383" s="2"/>
      <c r="J383" s="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customHeight="1" ht="12">
      <c r="A384" s="1"/>
      <c r="B384" s="2"/>
      <c r="C384" s="2"/>
      <c r="D384" s="3"/>
      <c r="E384" s="3"/>
      <c r="F384" s="3"/>
      <c r="G384" s="2"/>
      <c r="H384" s="2"/>
      <c r="I384" s="2"/>
      <c r="J384" s="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customHeight="1" ht="12">
      <c r="A385" s="1"/>
      <c r="B385" s="2"/>
      <c r="C385" s="2"/>
      <c r="D385" s="3"/>
      <c r="E385" s="3"/>
      <c r="F385" s="3"/>
      <c r="G385" s="2"/>
      <c r="H385" s="2"/>
      <c r="I385" s="2"/>
      <c r="J385" s="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customHeight="1" ht="12">
      <c r="A386" s="1"/>
      <c r="B386" s="2"/>
      <c r="C386" s="2"/>
      <c r="D386" s="3"/>
      <c r="E386" s="3"/>
      <c r="F386" s="3"/>
      <c r="G386" s="2"/>
      <c r="H386" s="2"/>
      <c r="I386" s="2"/>
      <c r="J386" s="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customHeight="1" ht="12">
      <c r="A387" s="1"/>
      <c r="B387" s="2"/>
      <c r="C387" s="2"/>
      <c r="D387" s="3"/>
      <c r="E387" s="3"/>
      <c r="F387" s="3"/>
      <c r="G387" s="2"/>
      <c r="H387" s="2"/>
      <c r="I387" s="2"/>
      <c r="J387" s="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customHeight="1" ht="12">
      <c r="A388" s="1"/>
      <c r="B388" s="2"/>
      <c r="C388" s="2"/>
      <c r="D388" s="3"/>
      <c r="E388" s="3"/>
      <c r="F388" s="3"/>
      <c r="G388" s="2"/>
      <c r="H388" s="2"/>
      <c r="I388" s="2"/>
      <c r="J388" s="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customHeight="1" ht="12">
      <c r="A389" s="1"/>
      <c r="B389" s="2"/>
      <c r="C389" s="2"/>
      <c r="D389" s="3"/>
      <c r="E389" s="3"/>
      <c r="F389" s="3"/>
      <c r="G389" s="2"/>
      <c r="H389" s="2"/>
      <c r="I389" s="2"/>
      <c r="J389" s="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customHeight="1" ht="12">
      <c r="A390" s="1"/>
      <c r="B390" s="2"/>
      <c r="C390" s="2"/>
      <c r="D390" s="3"/>
      <c r="E390" s="3"/>
      <c r="F390" s="3"/>
      <c r="G390" s="2"/>
      <c r="H390" s="2"/>
      <c r="I390" s="2"/>
      <c r="J390" s="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customHeight="1" ht="12">
      <c r="A391" s="1"/>
      <c r="B391" s="2"/>
      <c r="C391" s="2"/>
      <c r="D391" s="3"/>
      <c r="E391" s="3"/>
      <c r="F391" s="3"/>
      <c r="G391" s="2"/>
      <c r="H391" s="2"/>
      <c r="I391" s="2"/>
      <c r="J391" s="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customHeight="1" ht="12">
      <c r="A392" s="1"/>
      <c r="B392" s="2"/>
      <c r="C392" s="2"/>
      <c r="D392" s="3"/>
      <c r="E392" s="3"/>
      <c r="F392" s="3"/>
      <c r="G392" s="2"/>
      <c r="H392" s="2"/>
      <c r="I392" s="2"/>
      <c r="J392" s="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customHeight="1" ht="12">
      <c r="A393" s="1"/>
      <c r="B393" s="2"/>
      <c r="C393" s="2"/>
      <c r="D393" s="3"/>
      <c r="E393" s="3"/>
      <c r="F393" s="3"/>
      <c r="G393" s="2"/>
      <c r="H393" s="2"/>
      <c r="I393" s="2"/>
      <c r="J393" s="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customHeight="1" ht="12">
      <c r="A394" s="1"/>
      <c r="B394" s="2"/>
      <c r="C394" s="2"/>
      <c r="D394" s="3"/>
      <c r="E394" s="3"/>
      <c r="F394" s="3"/>
      <c r="G394" s="2"/>
      <c r="H394" s="2"/>
      <c r="I394" s="2"/>
      <c r="J394" s="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customHeight="1" ht="12">
      <c r="A395" s="1"/>
      <c r="B395" s="2"/>
      <c r="C395" s="2"/>
      <c r="D395" s="3"/>
      <c r="E395" s="3"/>
      <c r="F395" s="3"/>
      <c r="G395" s="2"/>
      <c r="H395" s="2"/>
      <c r="I395" s="2"/>
      <c r="J395" s="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customHeight="1" ht="12">
      <c r="A396" s="1"/>
      <c r="B396" s="2"/>
      <c r="C396" s="2"/>
      <c r="D396" s="3"/>
      <c r="E396" s="3"/>
      <c r="F396" s="3"/>
      <c r="G396" s="2"/>
      <c r="H396" s="2"/>
      <c r="I396" s="2"/>
      <c r="J396" s="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customHeight="1" ht="12">
      <c r="A397" s="1"/>
      <c r="B397" s="2"/>
      <c r="C397" s="2"/>
      <c r="D397" s="3"/>
      <c r="E397" s="3"/>
      <c r="F397" s="3"/>
      <c r="G397" s="2"/>
      <c r="H397" s="2"/>
      <c r="I397" s="2"/>
      <c r="J397" s="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customHeight="1" ht="12">
      <c r="A398" s="1"/>
      <c r="B398" s="2"/>
      <c r="C398" s="2"/>
      <c r="D398" s="3"/>
      <c r="E398" s="3"/>
      <c r="F398" s="3"/>
      <c r="G398" s="2"/>
      <c r="H398" s="2"/>
      <c r="I398" s="2"/>
      <c r="J398" s="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customHeight="1" ht="12">
      <c r="A399" s="1"/>
      <c r="B399" s="2"/>
      <c r="C399" s="2"/>
      <c r="D399" s="3"/>
      <c r="E399" s="3"/>
      <c r="F399" s="3"/>
      <c r="G399" s="2"/>
      <c r="H399" s="2"/>
      <c r="I399" s="2"/>
      <c r="J399" s="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customHeight="1" ht="12">
      <c r="A400" s="1"/>
      <c r="B400" s="2"/>
      <c r="C400" s="2"/>
      <c r="D400" s="3"/>
      <c r="E400" s="3"/>
      <c r="F400" s="3"/>
      <c r="G400" s="2"/>
      <c r="H400" s="2"/>
      <c r="I400" s="2"/>
      <c r="J400" s="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customHeight="1" ht="12">
      <c r="A401" s="1"/>
      <c r="B401" s="2"/>
      <c r="C401" s="2"/>
      <c r="D401" s="3"/>
      <c r="E401" s="3"/>
      <c r="F401" s="3"/>
      <c r="G401" s="2"/>
      <c r="H401" s="2"/>
      <c r="I401" s="2"/>
      <c r="J401" s="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customHeight="1" ht="12">
      <c r="A402" s="1"/>
      <c r="B402" s="2"/>
      <c r="C402" s="2"/>
      <c r="D402" s="3"/>
      <c r="E402" s="3"/>
      <c r="F402" s="3"/>
      <c r="G402" s="2"/>
      <c r="H402" s="2"/>
      <c r="I402" s="2"/>
      <c r="J402" s="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customHeight="1" ht="12">
      <c r="A403" s="1"/>
      <c r="B403" s="2"/>
      <c r="C403" s="2"/>
      <c r="D403" s="3"/>
      <c r="E403" s="3"/>
      <c r="F403" s="3"/>
      <c r="G403" s="2"/>
      <c r="H403" s="2"/>
      <c r="I403" s="2"/>
      <c r="J403" s="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customHeight="1" ht="12">
      <c r="A404" s="1"/>
      <c r="B404" s="2"/>
      <c r="C404" s="2"/>
      <c r="D404" s="3"/>
      <c r="E404" s="3"/>
      <c r="F404" s="3"/>
      <c r="G404" s="2"/>
      <c r="H404" s="2"/>
      <c r="I404" s="2"/>
      <c r="J404" s="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customHeight="1" ht="12">
      <c r="A405" s="1"/>
      <c r="B405" s="2"/>
      <c r="C405" s="2"/>
      <c r="D405" s="3"/>
      <c r="E405" s="3"/>
      <c r="F405" s="3"/>
      <c r="G405" s="2"/>
      <c r="H405" s="2"/>
      <c r="I405" s="2"/>
      <c r="J405" s="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customHeight="1" ht="12">
      <c r="A406" s="1"/>
      <c r="B406" s="2"/>
      <c r="C406" s="2"/>
      <c r="D406" s="3"/>
      <c r="E406" s="3"/>
      <c r="F406" s="3"/>
      <c r="G406" s="2"/>
      <c r="H406" s="2"/>
      <c r="I406" s="2"/>
      <c r="J406" s="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customHeight="1" ht="12">
      <c r="A407" s="1"/>
      <c r="B407" s="2"/>
      <c r="C407" s="2"/>
      <c r="D407" s="3"/>
      <c r="E407" s="3"/>
      <c r="F407" s="3"/>
      <c r="G407" s="2"/>
      <c r="H407" s="2"/>
      <c r="I407" s="2"/>
      <c r="J407" s="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customHeight="1" ht="12">
      <c r="A408" s="1"/>
      <c r="B408" s="2"/>
      <c r="C408" s="2"/>
      <c r="D408" s="3"/>
      <c r="E408" s="3"/>
      <c r="F408" s="3"/>
      <c r="G408" s="2"/>
      <c r="H408" s="2"/>
      <c r="I408" s="2"/>
      <c r="J408" s="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customHeight="1" ht="12">
      <c r="A409" s="1"/>
      <c r="B409" s="2"/>
      <c r="C409" s="2"/>
      <c r="D409" s="3"/>
      <c r="E409" s="3"/>
      <c r="F409" s="3"/>
      <c r="G409" s="2"/>
      <c r="H409" s="2"/>
      <c r="I409" s="2"/>
      <c r="J409" s="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customHeight="1" ht="12">
      <c r="A410" s="1"/>
      <c r="B410" s="2"/>
      <c r="C410" s="2"/>
      <c r="D410" s="3"/>
      <c r="E410" s="3"/>
      <c r="F410" s="3"/>
      <c r="G410" s="2"/>
      <c r="H410" s="2"/>
      <c r="I410" s="2"/>
      <c r="J410" s="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customHeight="1" ht="12">
      <c r="A411" s="1"/>
      <c r="B411" s="2"/>
      <c r="C411" s="2"/>
      <c r="D411" s="3"/>
      <c r="E411" s="3"/>
      <c r="F411" s="3"/>
      <c r="G411" s="2"/>
      <c r="H411" s="2"/>
      <c r="I411" s="2"/>
      <c r="J411" s="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customHeight="1" ht="12">
      <c r="A412" s="1"/>
      <c r="B412" s="2"/>
      <c r="C412" s="2"/>
      <c r="D412" s="3"/>
      <c r="E412" s="3"/>
      <c r="F412" s="3"/>
      <c r="G412" s="2"/>
      <c r="H412" s="2"/>
      <c r="I412" s="2"/>
      <c r="J412" s="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customHeight="1" ht="12">
      <c r="A413" s="1"/>
      <c r="B413" s="2"/>
      <c r="C413" s="2"/>
      <c r="D413" s="3"/>
      <c r="E413" s="3"/>
      <c r="F413" s="3"/>
      <c r="G413" s="2"/>
      <c r="H413" s="2"/>
      <c r="I413" s="2"/>
      <c r="J413" s="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customHeight="1" ht="12">
      <c r="A414" s="1"/>
      <c r="B414" s="2"/>
      <c r="C414" s="2"/>
      <c r="D414" s="3"/>
      <c r="E414" s="3"/>
      <c r="F414" s="3"/>
      <c r="G414" s="2"/>
      <c r="H414" s="2"/>
      <c r="I414" s="2"/>
      <c r="J414" s="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customHeight="1" ht="12">
      <c r="A415" s="1"/>
      <c r="B415" s="2"/>
      <c r="C415" s="2"/>
      <c r="D415" s="3"/>
      <c r="E415" s="3"/>
      <c r="F415" s="3"/>
      <c r="G415" s="2"/>
      <c r="H415" s="2"/>
      <c r="I415" s="2"/>
      <c r="J415" s="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customHeight="1" ht="12">
      <c r="A416" s="1"/>
      <c r="B416" s="2"/>
      <c r="C416" s="2"/>
      <c r="D416" s="3"/>
      <c r="E416" s="3"/>
      <c r="F416" s="3"/>
      <c r="G416" s="2"/>
      <c r="H416" s="2"/>
      <c r="I416" s="2"/>
      <c r="J416" s="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customHeight="1" ht="12">
      <c r="A417" s="1"/>
      <c r="B417" s="2"/>
      <c r="C417" s="2"/>
      <c r="D417" s="3"/>
      <c r="E417" s="3"/>
      <c r="F417" s="3"/>
      <c r="G417" s="2"/>
      <c r="H417" s="2"/>
      <c r="I417" s="2"/>
      <c r="J417" s="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customHeight="1" ht="12">
      <c r="A418" s="1"/>
      <c r="B418" s="2"/>
      <c r="C418" s="2"/>
      <c r="D418" s="3"/>
      <c r="E418" s="3"/>
      <c r="F418" s="3"/>
      <c r="G418" s="2"/>
      <c r="H418" s="2"/>
      <c r="I418" s="2"/>
      <c r="J418" s="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customHeight="1" ht="12">
      <c r="A419" s="1"/>
      <c r="B419" s="2"/>
      <c r="C419" s="2"/>
      <c r="D419" s="3"/>
      <c r="E419" s="3"/>
      <c r="F419" s="3"/>
      <c r="G419" s="2"/>
      <c r="H419" s="2"/>
      <c r="I419" s="2"/>
      <c r="J419" s="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customHeight="1" ht="12">
      <c r="A420" s="1"/>
      <c r="B420" s="2"/>
      <c r="C420" s="2"/>
      <c r="D420" s="3"/>
      <c r="E420" s="3"/>
      <c r="F420" s="3"/>
      <c r="G420" s="2"/>
      <c r="H420" s="2"/>
      <c r="I420" s="2"/>
      <c r="J420" s="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customHeight="1" ht="12">
      <c r="A421" s="1"/>
      <c r="B421" s="2"/>
      <c r="C421" s="2"/>
      <c r="D421" s="3"/>
      <c r="E421" s="3"/>
      <c r="F421" s="3"/>
      <c r="G421" s="2"/>
      <c r="H421" s="2"/>
      <c r="I421" s="2"/>
      <c r="J421" s="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customHeight="1" ht="12">
      <c r="A422" s="1"/>
      <c r="B422" s="2"/>
      <c r="C422" s="2"/>
      <c r="D422" s="3"/>
      <c r="E422" s="3"/>
      <c r="F422" s="3"/>
      <c r="G422" s="2"/>
      <c r="H422" s="2"/>
      <c r="I422" s="2"/>
      <c r="J422" s="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customHeight="1" ht="12">
      <c r="A423" s="1"/>
      <c r="B423" s="2"/>
      <c r="C423" s="2"/>
      <c r="D423" s="3"/>
      <c r="E423" s="3"/>
      <c r="F423" s="3"/>
      <c r="G423" s="2"/>
      <c r="H423" s="2"/>
      <c r="I423" s="2"/>
      <c r="J423" s="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customHeight="1" ht="12">
      <c r="A424" s="1"/>
      <c r="B424" s="2"/>
      <c r="C424" s="2"/>
      <c r="D424" s="3"/>
      <c r="E424" s="3"/>
      <c r="F424" s="3"/>
      <c r="G424" s="2"/>
      <c r="H424" s="2"/>
      <c r="I424" s="2"/>
      <c r="J424" s="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customHeight="1" ht="12">
      <c r="A425" s="1"/>
      <c r="B425" s="2"/>
      <c r="C425" s="2"/>
      <c r="D425" s="3"/>
      <c r="E425" s="3"/>
      <c r="F425" s="3"/>
      <c r="G425" s="2"/>
      <c r="H425" s="2"/>
      <c r="I425" s="2"/>
      <c r="J425" s="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customHeight="1" ht="12">
      <c r="A426" s="1"/>
      <c r="B426" s="2"/>
      <c r="C426" s="2"/>
      <c r="D426" s="3"/>
      <c r="E426" s="3"/>
      <c r="F426" s="3"/>
      <c r="G426" s="2"/>
      <c r="H426" s="2"/>
      <c r="I426" s="2"/>
      <c r="J426" s="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customHeight="1" ht="12">
      <c r="A427" s="1"/>
      <c r="B427" s="2"/>
      <c r="C427" s="2"/>
      <c r="D427" s="3"/>
      <c r="E427" s="3"/>
      <c r="F427" s="3"/>
      <c r="G427" s="2"/>
      <c r="H427" s="2"/>
      <c r="I427" s="2"/>
      <c r="J427" s="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customHeight="1" ht="12">
      <c r="A428" s="1"/>
      <c r="B428" s="2"/>
      <c r="C428" s="2"/>
      <c r="D428" s="3"/>
      <c r="E428" s="3"/>
      <c r="F428" s="3"/>
      <c r="G428" s="2"/>
      <c r="H428" s="2"/>
      <c r="I428" s="2"/>
      <c r="J428" s="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customHeight="1" ht="12">
      <c r="A429" s="1"/>
      <c r="B429" s="2"/>
      <c r="C429" s="2"/>
      <c r="D429" s="3"/>
      <c r="E429" s="3"/>
      <c r="F429" s="3"/>
      <c r="G429" s="2"/>
      <c r="H429" s="2"/>
      <c r="I429" s="2"/>
      <c r="J429" s="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customHeight="1" ht="12">
      <c r="A430" s="1"/>
      <c r="B430" s="2"/>
      <c r="C430" s="2"/>
      <c r="D430" s="3"/>
      <c r="E430" s="3"/>
      <c r="F430" s="3"/>
      <c r="G430" s="2"/>
      <c r="H430" s="2"/>
      <c r="I430" s="2"/>
      <c r="J430" s="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customHeight="1" ht="12">
      <c r="A431" s="1"/>
      <c r="B431" s="2"/>
      <c r="C431" s="2"/>
      <c r="D431" s="3"/>
      <c r="E431" s="3"/>
      <c r="F431" s="3"/>
      <c r="G431" s="2"/>
      <c r="H431" s="2"/>
      <c r="I431" s="2"/>
      <c r="J431" s="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customHeight="1" ht="12">
      <c r="A432" s="1"/>
      <c r="B432" s="2"/>
      <c r="C432" s="2"/>
      <c r="D432" s="3"/>
      <c r="E432" s="3"/>
      <c r="F432" s="3"/>
      <c r="G432" s="2"/>
      <c r="H432" s="2"/>
      <c r="I432" s="2"/>
      <c r="J432" s="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customHeight="1" ht="12">
      <c r="A433" s="1"/>
      <c r="B433" s="2"/>
      <c r="C433" s="2"/>
      <c r="D433" s="3"/>
      <c r="E433" s="3"/>
      <c r="F433" s="3"/>
      <c r="G433" s="2"/>
      <c r="H433" s="2"/>
      <c r="I433" s="2"/>
      <c r="J433" s="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customHeight="1" ht="12">
      <c r="A434" s="1"/>
      <c r="B434" s="2"/>
      <c r="C434" s="2"/>
      <c r="D434" s="3"/>
      <c r="E434" s="3"/>
      <c r="F434" s="3"/>
      <c r="G434" s="2"/>
      <c r="H434" s="2"/>
      <c r="I434" s="2"/>
      <c r="J434" s="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customHeight="1" ht="12">
      <c r="A435" s="1"/>
      <c r="B435" s="2"/>
      <c r="C435" s="2"/>
      <c r="D435" s="3"/>
      <c r="E435" s="3"/>
      <c r="F435" s="3"/>
      <c r="G435" s="2"/>
      <c r="H435" s="2"/>
      <c r="I435" s="2"/>
      <c r="J435" s="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customHeight="1" ht="12">
      <c r="A436" s="1"/>
      <c r="B436" s="2"/>
      <c r="C436" s="2"/>
      <c r="D436" s="3"/>
      <c r="E436" s="3"/>
      <c r="F436" s="3"/>
      <c r="G436" s="2"/>
      <c r="H436" s="2"/>
      <c r="I436" s="2"/>
      <c r="J436" s="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customHeight="1" ht="12">
      <c r="A437" s="1"/>
      <c r="B437" s="2"/>
      <c r="C437" s="2"/>
      <c r="D437" s="3"/>
      <c r="E437" s="3"/>
      <c r="F437" s="3"/>
      <c r="G437" s="2"/>
      <c r="H437" s="2"/>
      <c r="I437" s="2"/>
      <c r="J437" s="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customHeight="1" ht="12">
      <c r="A438" s="1"/>
      <c r="B438" s="2"/>
      <c r="C438" s="2"/>
      <c r="D438" s="3"/>
      <c r="E438" s="3"/>
      <c r="F438" s="3"/>
      <c r="G438" s="2"/>
      <c r="H438" s="2"/>
      <c r="I438" s="2"/>
      <c r="J438" s="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customHeight="1" ht="12">
      <c r="A439" s="1"/>
      <c r="B439" s="2"/>
      <c r="C439" s="2"/>
      <c r="D439" s="3"/>
      <c r="E439" s="3"/>
      <c r="F439" s="3"/>
      <c r="G439" s="2"/>
      <c r="H439" s="2"/>
      <c r="I439" s="2"/>
      <c r="J439" s="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customHeight="1" ht="12">
      <c r="A440" s="1"/>
      <c r="B440" s="2"/>
      <c r="C440" s="2"/>
      <c r="D440" s="3"/>
      <c r="E440" s="3"/>
      <c r="F440" s="3"/>
      <c r="G440" s="2"/>
      <c r="H440" s="2"/>
      <c r="I440" s="2"/>
      <c r="J440" s="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customHeight="1" ht="12">
      <c r="A441" s="1"/>
      <c r="B441" s="2"/>
      <c r="C441" s="2"/>
      <c r="D441" s="3"/>
      <c r="E441" s="3"/>
      <c r="F441" s="3"/>
      <c r="G441" s="2"/>
      <c r="H441" s="2"/>
      <c r="I441" s="2"/>
      <c r="J441" s="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customHeight="1" ht="12">
      <c r="A442" s="1"/>
      <c r="B442" s="2"/>
      <c r="C442" s="2"/>
      <c r="D442" s="3"/>
      <c r="E442" s="3"/>
      <c r="F442" s="3"/>
      <c r="G442" s="2"/>
      <c r="H442" s="2"/>
      <c r="I442" s="2"/>
      <c r="J442" s="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customHeight="1" ht="12">
      <c r="A443" s="1"/>
      <c r="B443" s="2"/>
      <c r="C443" s="2"/>
      <c r="D443" s="3"/>
      <c r="E443" s="3"/>
      <c r="F443" s="3"/>
      <c r="G443" s="2"/>
      <c r="H443" s="2"/>
      <c r="I443" s="2"/>
      <c r="J443" s="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customHeight="1" ht="12">
      <c r="A444" s="1"/>
      <c r="B444" s="2"/>
      <c r="C444" s="2"/>
      <c r="D444" s="3"/>
      <c r="E444" s="3"/>
      <c r="F444" s="3"/>
      <c r="G444" s="2"/>
      <c r="H444" s="2"/>
      <c r="I444" s="2"/>
      <c r="J444" s="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customHeight="1" ht="12">
      <c r="A445" s="1"/>
      <c r="B445" s="2"/>
      <c r="C445" s="2"/>
      <c r="D445" s="3"/>
      <c r="E445" s="3"/>
      <c r="F445" s="3"/>
      <c r="G445" s="2"/>
      <c r="H445" s="2"/>
      <c r="I445" s="2"/>
      <c r="J445" s="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customHeight="1" ht="12">
      <c r="A446" s="1"/>
      <c r="B446" s="2"/>
      <c r="C446" s="2"/>
      <c r="D446" s="3"/>
      <c r="E446" s="3"/>
      <c r="F446" s="3"/>
      <c r="G446" s="2"/>
      <c r="H446" s="2"/>
      <c r="I446" s="2"/>
      <c r="J446" s="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customHeight="1" ht="12">
      <c r="A447" s="1"/>
      <c r="B447" s="2"/>
      <c r="C447" s="2"/>
      <c r="D447" s="3"/>
      <c r="E447" s="3"/>
      <c r="F447" s="3"/>
      <c r="G447" s="2"/>
      <c r="H447" s="2"/>
      <c r="I447" s="2"/>
      <c r="J447" s="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customHeight="1" ht="12">
      <c r="A448" s="1"/>
      <c r="B448" s="2"/>
      <c r="C448" s="2"/>
      <c r="D448" s="3"/>
      <c r="E448" s="3"/>
      <c r="F448" s="3"/>
      <c r="G448" s="2"/>
      <c r="H448" s="2"/>
      <c r="I448" s="2"/>
      <c r="J448" s="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customHeight="1" ht="12">
      <c r="A449" s="1"/>
      <c r="B449" s="2"/>
      <c r="C449" s="2"/>
      <c r="D449" s="3"/>
      <c r="E449" s="3"/>
      <c r="F449" s="3"/>
      <c r="G449" s="2"/>
      <c r="H449" s="2"/>
      <c r="I449" s="2"/>
      <c r="J449" s="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customHeight="1" ht="12">
      <c r="A450" s="1"/>
      <c r="B450" s="2"/>
      <c r="C450" s="2"/>
      <c r="D450" s="3"/>
      <c r="E450" s="3"/>
      <c r="F450" s="3"/>
      <c r="G450" s="2"/>
      <c r="H450" s="2"/>
      <c r="I450" s="2"/>
      <c r="J450" s="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customHeight="1" ht="12">
      <c r="A451" s="1"/>
      <c r="B451" s="2"/>
      <c r="C451" s="2"/>
      <c r="D451" s="3"/>
      <c r="E451" s="3"/>
      <c r="F451" s="3"/>
      <c r="G451" s="2"/>
      <c r="H451" s="2"/>
      <c r="I451" s="2"/>
      <c r="J451" s="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customHeight="1" ht="12">
      <c r="A452" s="1"/>
      <c r="B452" s="2"/>
      <c r="C452" s="2"/>
      <c r="D452" s="3"/>
      <c r="E452" s="3"/>
      <c r="F452" s="3"/>
      <c r="G452" s="2"/>
      <c r="H452" s="2"/>
      <c r="I452" s="2"/>
      <c r="J452" s="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customHeight="1" ht="12">
      <c r="A453" s="1"/>
      <c r="B453" s="2"/>
      <c r="C453" s="2"/>
      <c r="D453" s="3"/>
      <c r="E453" s="3"/>
      <c r="F453" s="3"/>
      <c r="G453" s="2"/>
      <c r="H453" s="2"/>
      <c r="I453" s="2"/>
      <c r="J453" s="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customHeight="1" ht="12">
      <c r="A454" s="1"/>
      <c r="B454" s="2"/>
      <c r="C454" s="2"/>
      <c r="D454" s="3"/>
      <c r="E454" s="3"/>
      <c r="F454" s="3"/>
      <c r="G454" s="2"/>
      <c r="H454" s="2"/>
      <c r="I454" s="2"/>
      <c r="J454" s="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customHeight="1" ht="12">
      <c r="A455" s="1"/>
      <c r="B455" s="2"/>
      <c r="C455" s="2"/>
      <c r="D455" s="3"/>
      <c r="E455" s="3"/>
      <c r="F455" s="3"/>
      <c r="G455" s="2"/>
      <c r="H455" s="2"/>
      <c r="I455" s="2"/>
      <c r="J455" s="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customHeight="1" ht="12">
      <c r="A456" s="1"/>
      <c r="B456" s="2"/>
      <c r="C456" s="2"/>
      <c r="D456" s="3"/>
      <c r="E456" s="3"/>
      <c r="F456" s="3"/>
      <c r="G456" s="2"/>
      <c r="H456" s="2"/>
      <c r="I456" s="2"/>
      <c r="J456" s="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customHeight="1" ht="12">
      <c r="A457" s="1"/>
      <c r="B457" s="2"/>
      <c r="C457" s="2"/>
      <c r="D457" s="3"/>
      <c r="E457" s="3"/>
      <c r="F457" s="3"/>
      <c r="G457" s="2"/>
      <c r="H457" s="2"/>
      <c r="I457" s="2"/>
      <c r="J457" s="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customHeight="1" ht="12">
      <c r="A458" s="1"/>
      <c r="B458" s="2"/>
      <c r="C458" s="2"/>
      <c r="D458" s="3"/>
      <c r="E458" s="3"/>
      <c r="F458" s="3"/>
      <c r="G458" s="2"/>
      <c r="H458" s="2"/>
      <c r="I458" s="2"/>
      <c r="J458" s="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customHeight="1" ht="12">
      <c r="A459" s="1"/>
      <c r="B459" s="2"/>
      <c r="C459" s="2"/>
      <c r="D459" s="3"/>
      <c r="E459" s="3"/>
      <c r="F459" s="3"/>
      <c r="G459" s="2"/>
      <c r="H459" s="2"/>
      <c r="I459" s="2"/>
      <c r="J459" s="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customHeight="1" ht="12">
      <c r="A460" s="1"/>
      <c r="B460" s="2"/>
      <c r="C460" s="2"/>
      <c r="D460" s="3"/>
      <c r="E460" s="3"/>
      <c r="F460" s="3"/>
      <c r="G460" s="2"/>
      <c r="H460" s="2"/>
      <c r="I460" s="2"/>
      <c r="J460" s="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customHeight="1" ht="12">
      <c r="A461" s="1"/>
      <c r="B461" s="2"/>
      <c r="C461" s="2"/>
      <c r="D461" s="3"/>
      <c r="E461" s="3"/>
      <c r="F461" s="3"/>
      <c r="G461" s="2"/>
      <c r="H461" s="2"/>
      <c r="I461" s="2"/>
      <c r="J461" s="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customHeight="1" ht="12">
      <c r="A462" s="1"/>
      <c r="B462" s="2"/>
      <c r="C462" s="2"/>
      <c r="D462" s="3"/>
      <c r="E462" s="3"/>
      <c r="F462" s="3"/>
      <c r="G462" s="2"/>
      <c r="H462" s="2"/>
      <c r="I462" s="2"/>
      <c r="J462" s="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customHeight="1" ht="12">
      <c r="A463" s="1"/>
      <c r="B463" s="2"/>
      <c r="C463" s="2"/>
      <c r="D463" s="3"/>
      <c r="E463" s="3"/>
      <c r="F463" s="3"/>
      <c r="G463" s="2"/>
      <c r="H463" s="2"/>
      <c r="I463" s="2"/>
      <c r="J463" s="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customHeight="1" ht="12">
      <c r="A464" s="1"/>
      <c r="B464" s="2"/>
      <c r="C464" s="2"/>
      <c r="D464" s="3"/>
      <c r="E464" s="3"/>
      <c r="F464" s="3"/>
      <c r="G464" s="2"/>
      <c r="H464" s="2"/>
      <c r="I464" s="2"/>
      <c r="J464" s="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customHeight="1" ht="12">
      <c r="A465" s="1"/>
      <c r="B465" s="2"/>
      <c r="C465" s="2"/>
      <c r="D465" s="3"/>
      <c r="E465" s="3"/>
      <c r="F465" s="3"/>
      <c r="G465" s="2"/>
      <c r="H465" s="2"/>
      <c r="I465" s="2"/>
      <c r="J465" s="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customHeight="1" ht="12">
      <c r="A466" s="1"/>
      <c r="B466" s="2"/>
      <c r="C466" s="2"/>
      <c r="D466" s="3"/>
      <c r="E466" s="3"/>
      <c r="F466" s="3"/>
      <c r="G466" s="2"/>
      <c r="H466" s="2"/>
      <c r="I466" s="2"/>
      <c r="J466" s="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customHeight="1" ht="12">
      <c r="A467" s="1"/>
      <c r="B467" s="2"/>
      <c r="C467" s="2"/>
      <c r="D467" s="3"/>
      <c r="E467" s="3"/>
      <c r="F467" s="3"/>
      <c r="G467" s="2"/>
      <c r="H467" s="2"/>
      <c r="I467" s="2"/>
      <c r="J467" s="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customHeight="1" ht="12">
      <c r="A468" s="1"/>
      <c r="B468" s="2"/>
      <c r="C468" s="2"/>
      <c r="D468" s="3"/>
      <c r="E468" s="3"/>
      <c r="F468" s="3"/>
      <c r="G468" s="2"/>
      <c r="H468" s="2"/>
      <c r="I468" s="2"/>
      <c r="J468" s="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customHeight="1" ht="12">
      <c r="A469" s="1"/>
      <c r="B469" s="2"/>
      <c r="C469" s="2"/>
      <c r="D469" s="3"/>
      <c r="E469" s="3"/>
      <c r="F469" s="3"/>
      <c r="G469" s="2"/>
      <c r="H469" s="2"/>
      <c r="I469" s="2"/>
      <c r="J469" s="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customHeight="1" ht="12">
      <c r="A470" s="1"/>
      <c r="B470" s="2"/>
      <c r="C470" s="2"/>
      <c r="D470" s="3"/>
      <c r="E470" s="3"/>
      <c r="F470" s="3"/>
      <c r="G470" s="2"/>
      <c r="H470" s="2"/>
      <c r="I470" s="2"/>
      <c r="J470" s="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customHeight="1" ht="12">
      <c r="A471" s="1"/>
      <c r="B471" s="2"/>
      <c r="C471" s="2"/>
      <c r="D471" s="3"/>
      <c r="E471" s="3"/>
      <c r="F471" s="3"/>
      <c r="G471" s="2"/>
      <c r="H471" s="2"/>
      <c r="I471" s="2"/>
      <c r="J471" s="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customHeight="1" ht="12">
      <c r="A472" s="1"/>
      <c r="B472" s="2"/>
      <c r="C472" s="2"/>
      <c r="D472" s="3"/>
      <c r="E472" s="3"/>
      <c r="F472" s="3"/>
      <c r="G472" s="2"/>
      <c r="H472" s="2"/>
      <c r="I472" s="2"/>
      <c r="J472" s="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customHeight="1" ht="12">
      <c r="A473" s="1"/>
      <c r="B473" s="2"/>
      <c r="C473" s="2"/>
      <c r="D473" s="3"/>
      <c r="E473" s="3"/>
      <c r="F473" s="3"/>
      <c r="G473" s="2"/>
      <c r="H473" s="2"/>
      <c r="I473" s="2"/>
      <c r="J473" s="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customHeight="1" ht="12">
      <c r="A474" s="1"/>
      <c r="B474" s="2"/>
      <c r="C474" s="2"/>
      <c r="D474" s="3"/>
      <c r="E474" s="3"/>
      <c r="F474" s="3"/>
      <c r="G474" s="2"/>
      <c r="H474" s="2"/>
      <c r="I474" s="2"/>
      <c r="J474" s="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customHeight="1" ht="12">
      <c r="A475" s="1"/>
      <c r="B475" s="2"/>
      <c r="C475" s="2"/>
      <c r="D475" s="3"/>
      <c r="E475" s="3"/>
      <c r="F475" s="3"/>
      <c r="G475" s="2"/>
      <c r="H475" s="2"/>
      <c r="I475" s="2"/>
      <c r="J475" s="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customHeight="1" ht="12">
      <c r="A476" s="1"/>
      <c r="B476" s="2"/>
      <c r="C476" s="2"/>
      <c r="D476" s="3"/>
      <c r="E476" s="3"/>
      <c r="F476" s="3"/>
      <c r="G476" s="2"/>
      <c r="H476" s="2"/>
      <c r="I476" s="2"/>
      <c r="J476" s="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customHeight="1" ht="12">
      <c r="A477" s="1"/>
      <c r="B477" s="2"/>
      <c r="C477" s="2"/>
      <c r="D477" s="3"/>
      <c r="E477" s="3"/>
      <c r="F477" s="3"/>
      <c r="G477" s="2"/>
      <c r="H477" s="2"/>
      <c r="I477" s="2"/>
      <c r="J477" s="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customHeight="1" ht="12">
      <c r="A478" s="1"/>
      <c r="B478" s="2"/>
      <c r="C478" s="2"/>
      <c r="D478" s="3"/>
      <c r="E478" s="3"/>
      <c r="F478" s="3"/>
      <c r="G478" s="2"/>
      <c r="H478" s="2"/>
      <c r="I478" s="2"/>
      <c r="J478" s="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customHeight="1" ht="12">
      <c r="A479" s="1"/>
      <c r="B479" s="2"/>
      <c r="C479" s="2"/>
      <c r="D479" s="3"/>
      <c r="E479" s="3"/>
      <c r="F479" s="3"/>
      <c r="G479" s="2"/>
      <c r="H479" s="2"/>
      <c r="I479" s="2"/>
      <c r="J479" s="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customHeight="1" ht="12">
      <c r="A480" s="1"/>
      <c r="B480" s="2"/>
      <c r="C480" s="2"/>
      <c r="D480" s="3"/>
      <c r="E480" s="3"/>
      <c r="F480" s="3"/>
      <c r="G480" s="2"/>
      <c r="H480" s="2"/>
      <c r="I480" s="2"/>
      <c r="J480" s="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customHeight="1" ht="12">
      <c r="A481" s="1"/>
      <c r="B481" s="2"/>
      <c r="C481" s="2"/>
      <c r="D481" s="3"/>
      <c r="E481" s="3"/>
      <c r="F481" s="3"/>
      <c r="G481" s="2"/>
      <c r="H481" s="2"/>
      <c r="I481" s="2"/>
      <c r="J481" s="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customHeight="1" ht="12">
      <c r="A482" s="1"/>
      <c r="B482" s="2"/>
      <c r="C482" s="2"/>
      <c r="D482" s="3"/>
      <c r="E482" s="3"/>
      <c r="F482" s="3"/>
      <c r="G482" s="2"/>
      <c r="H482" s="2"/>
      <c r="I482" s="2"/>
      <c r="J482" s="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customHeight="1" ht="12">
      <c r="A483" s="1"/>
      <c r="B483" s="2"/>
      <c r="C483" s="2"/>
      <c r="D483" s="3"/>
      <c r="E483" s="3"/>
      <c r="F483" s="3"/>
      <c r="G483" s="2"/>
      <c r="H483" s="2"/>
      <c r="I483" s="2"/>
      <c r="J483" s="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customHeight="1" ht="12">
      <c r="A484" s="1"/>
      <c r="B484" s="2"/>
      <c r="C484" s="2"/>
      <c r="D484" s="3"/>
      <c r="E484" s="3"/>
      <c r="F484" s="3"/>
      <c r="G484" s="2"/>
      <c r="H484" s="2"/>
      <c r="I484" s="2"/>
      <c r="J484" s="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customHeight="1" ht="12">
      <c r="A485" s="1"/>
      <c r="B485" s="2"/>
      <c r="C485" s="2"/>
      <c r="D485" s="3"/>
      <c r="E485" s="3"/>
      <c r="F485" s="3"/>
      <c r="G485" s="2"/>
      <c r="H485" s="2"/>
      <c r="I485" s="2"/>
      <c r="J485" s="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customHeight="1" ht="12">
      <c r="A486" s="1"/>
      <c r="B486" s="2"/>
      <c r="C486" s="2"/>
      <c r="D486" s="3"/>
      <c r="E486" s="3"/>
      <c r="F486" s="3"/>
      <c r="G486" s="2"/>
      <c r="H486" s="2"/>
      <c r="I486" s="2"/>
      <c r="J486" s="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customHeight="1" ht="12">
      <c r="A487" s="1"/>
      <c r="B487" s="2"/>
      <c r="C487" s="2"/>
      <c r="D487" s="3"/>
      <c r="E487" s="3"/>
      <c r="F487" s="3"/>
      <c r="G487" s="2"/>
      <c r="H487" s="2"/>
      <c r="I487" s="2"/>
      <c r="J487" s="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customHeight="1" ht="12">
      <c r="A488" s="1"/>
      <c r="B488" s="2"/>
      <c r="C488" s="2"/>
      <c r="D488" s="3"/>
      <c r="E488" s="3"/>
      <c r="F488" s="3"/>
      <c r="G488" s="2"/>
      <c r="H488" s="2"/>
      <c r="I488" s="2"/>
      <c r="J488" s="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customHeight="1" ht="12">
      <c r="A489" s="1"/>
      <c r="B489" s="2"/>
      <c r="C489" s="2"/>
      <c r="D489" s="3"/>
      <c r="E489" s="3"/>
      <c r="F489" s="3"/>
      <c r="G489" s="2"/>
      <c r="H489" s="2"/>
      <c r="I489" s="2"/>
      <c r="J489" s="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customHeight="1" ht="12">
      <c r="A490" s="1"/>
      <c r="B490" s="2"/>
      <c r="C490" s="2"/>
      <c r="D490" s="3"/>
      <c r="E490" s="3"/>
      <c r="F490" s="3"/>
      <c r="G490" s="2"/>
      <c r="H490" s="2"/>
      <c r="I490" s="2"/>
      <c r="J490" s="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customHeight="1" ht="12">
      <c r="A491" s="1"/>
      <c r="B491" s="2"/>
      <c r="C491" s="2"/>
      <c r="D491" s="3"/>
      <c r="E491" s="3"/>
      <c r="F491" s="3"/>
      <c r="G491" s="2"/>
      <c r="H491" s="2"/>
      <c r="I491" s="2"/>
      <c r="J491" s="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customHeight="1" ht="12">
      <c r="A492" s="1"/>
      <c r="B492" s="2"/>
      <c r="C492" s="2"/>
      <c r="D492" s="3"/>
      <c r="E492" s="3"/>
      <c r="F492" s="3"/>
      <c r="G492" s="2"/>
      <c r="H492" s="2"/>
      <c r="I492" s="2"/>
      <c r="J492" s="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customHeight="1" ht="12">
      <c r="A493" s="1"/>
      <c r="B493" s="2"/>
      <c r="C493" s="2"/>
      <c r="D493" s="3"/>
      <c r="E493" s="3"/>
      <c r="F493" s="3"/>
      <c r="G493" s="2"/>
      <c r="H493" s="2"/>
      <c r="I493" s="2"/>
      <c r="J493" s="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customHeight="1" ht="12">
      <c r="A494" s="1"/>
      <c r="B494" s="2"/>
      <c r="C494" s="2"/>
      <c r="D494" s="3"/>
      <c r="E494" s="3"/>
      <c r="F494" s="3"/>
      <c r="G494" s="2"/>
      <c r="H494" s="2"/>
      <c r="I494" s="2"/>
      <c r="J494" s="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customHeight="1" ht="12">
      <c r="A495" s="1"/>
      <c r="B495" s="2"/>
      <c r="C495" s="2"/>
      <c r="D495" s="3"/>
      <c r="E495" s="3"/>
      <c r="F495" s="3"/>
      <c r="G495" s="2"/>
      <c r="H495" s="2"/>
      <c r="I495" s="2"/>
      <c r="J495" s="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customHeight="1" ht="12">
      <c r="A496" s="1"/>
      <c r="B496" s="2"/>
      <c r="C496" s="2"/>
      <c r="D496" s="3"/>
      <c r="E496" s="3"/>
      <c r="F496" s="3"/>
      <c r="G496" s="2"/>
      <c r="H496" s="2"/>
      <c r="I496" s="2"/>
      <c r="J496" s="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customHeight="1" ht="12">
      <c r="A497" s="1"/>
      <c r="B497" s="2"/>
      <c r="C497" s="2"/>
      <c r="D497" s="3"/>
      <c r="E497" s="3"/>
      <c r="F497" s="3"/>
      <c r="G497" s="2"/>
      <c r="H497" s="2"/>
      <c r="I497" s="2"/>
      <c r="J497" s="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customHeight="1" ht="12">
      <c r="A498" s="1"/>
      <c r="B498" s="2"/>
      <c r="C498" s="2"/>
      <c r="D498" s="3"/>
      <c r="E498" s="3"/>
      <c r="F498" s="3"/>
      <c r="G498" s="2"/>
      <c r="H498" s="2"/>
      <c r="I498" s="2"/>
      <c r="J498" s="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customHeight="1" ht="12">
      <c r="A499" s="1"/>
      <c r="B499" s="2"/>
      <c r="C499" s="2"/>
      <c r="D499" s="3"/>
      <c r="E499" s="3"/>
      <c r="F499" s="3"/>
      <c r="G499" s="2"/>
      <c r="H499" s="2"/>
      <c r="I499" s="2"/>
      <c r="J499" s="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customHeight="1" ht="12">
      <c r="A500" s="1"/>
      <c r="B500" s="2"/>
      <c r="C500" s="2"/>
      <c r="D500" s="3"/>
      <c r="E500" s="3"/>
      <c r="F500" s="3"/>
      <c r="G500" s="2"/>
      <c r="H500" s="2"/>
      <c r="I500" s="2"/>
      <c r="J500" s="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customHeight="1" ht="12">
      <c r="A501" s="1"/>
      <c r="B501" s="2"/>
      <c r="C501" s="2"/>
      <c r="D501" s="3"/>
      <c r="E501" s="3"/>
      <c r="F501" s="3"/>
      <c r="G501" s="2"/>
      <c r="H501" s="2"/>
      <c r="I501" s="2"/>
      <c r="J501" s="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customHeight="1" ht="12">
      <c r="A502" s="1"/>
      <c r="B502" s="2"/>
      <c r="C502" s="2"/>
      <c r="D502" s="3"/>
      <c r="E502" s="3"/>
      <c r="F502" s="3"/>
      <c r="G502" s="2"/>
      <c r="H502" s="2"/>
      <c r="I502" s="2"/>
      <c r="J502" s="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customHeight="1" ht="12">
      <c r="A503" s="1"/>
      <c r="B503" s="2"/>
      <c r="C503" s="2"/>
      <c r="D503" s="3"/>
      <c r="E503" s="3"/>
      <c r="F503" s="3"/>
      <c r="G503" s="2"/>
      <c r="H503" s="2"/>
      <c r="I503" s="2"/>
      <c r="J503" s="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customHeight="1" ht="12">
      <c r="A504" s="1"/>
      <c r="B504" s="2"/>
      <c r="C504" s="2"/>
      <c r="D504" s="3"/>
      <c r="E504" s="3"/>
      <c r="F504" s="3"/>
      <c r="G504" s="2"/>
      <c r="H504" s="2"/>
      <c r="I504" s="2"/>
      <c r="J504" s="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customHeight="1" ht="12">
      <c r="A505" s="1"/>
      <c r="B505" s="2"/>
      <c r="C505" s="2"/>
      <c r="D505" s="3"/>
      <c r="E505" s="3"/>
      <c r="F505" s="3"/>
      <c r="G505" s="2"/>
      <c r="H505" s="2"/>
      <c r="I505" s="2"/>
      <c r="J505" s="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customHeight="1" ht="12">
      <c r="A506" s="1"/>
      <c r="B506" s="2"/>
      <c r="C506" s="2"/>
      <c r="D506" s="3"/>
      <c r="E506" s="3"/>
      <c r="F506" s="3"/>
      <c r="G506" s="2"/>
      <c r="H506" s="2"/>
      <c r="I506" s="2"/>
      <c r="J506" s="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customHeight="1" ht="12">
      <c r="A507" s="1"/>
      <c r="B507" s="2"/>
      <c r="C507" s="2"/>
      <c r="D507" s="3"/>
      <c r="E507" s="3"/>
      <c r="F507" s="3"/>
      <c r="G507" s="2"/>
      <c r="H507" s="2"/>
      <c r="I507" s="2"/>
      <c r="J507" s="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customHeight="1" ht="12">
      <c r="A508" s="1"/>
      <c r="B508" s="2"/>
      <c r="C508" s="2"/>
      <c r="D508" s="3"/>
      <c r="E508" s="3"/>
      <c r="F508" s="3"/>
      <c r="G508" s="2"/>
      <c r="H508" s="2"/>
      <c r="I508" s="2"/>
      <c r="J508" s="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customHeight="1" ht="12">
      <c r="A509" s="1"/>
      <c r="B509" s="2"/>
      <c r="C509" s="2"/>
      <c r="D509" s="3"/>
      <c r="E509" s="3"/>
      <c r="F509" s="3"/>
      <c r="G509" s="2"/>
      <c r="H509" s="2"/>
      <c r="I509" s="2"/>
      <c r="J509" s="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customHeight="1" ht="12">
      <c r="A510" s="1"/>
      <c r="B510" s="2"/>
      <c r="C510" s="2"/>
      <c r="D510" s="3"/>
      <c r="E510" s="3"/>
      <c r="F510" s="3"/>
      <c r="G510" s="2"/>
      <c r="H510" s="2"/>
      <c r="I510" s="2"/>
      <c r="J510" s="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customHeight="1" ht="12">
      <c r="A511" s="1"/>
      <c r="B511" s="2"/>
      <c r="C511" s="2"/>
      <c r="D511" s="3"/>
      <c r="E511" s="3"/>
      <c r="F511" s="3"/>
      <c r="G511" s="2"/>
      <c r="H511" s="2"/>
      <c r="I511" s="2"/>
      <c r="J511" s="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customHeight="1" ht="12">
      <c r="A512" s="1"/>
      <c r="B512" s="2"/>
      <c r="C512" s="2"/>
      <c r="D512" s="3"/>
      <c r="E512" s="3"/>
      <c r="F512" s="3"/>
      <c r="G512" s="2"/>
      <c r="H512" s="2"/>
      <c r="I512" s="2"/>
      <c r="J512" s="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customHeight="1" ht="12">
      <c r="A513" s="1"/>
      <c r="B513" s="2"/>
      <c r="C513" s="2"/>
      <c r="D513" s="3"/>
      <c r="E513" s="3"/>
      <c r="F513" s="3"/>
      <c r="G513" s="2"/>
      <c r="H513" s="2"/>
      <c r="I513" s="2"/>
      <c r="J513" s="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customHeight="1" ht="12">
      <c r="A514" s="1"/>
      <c r="B514" s="2"/>
      <c r="C514" s="2"/>
      <c r="D514" s="3"/>
      <c r="E514" s="3"/>
      <c r="F514" s="3"/>
      <c r="G514" s="2"/>
      <c r="H514" s="2"/>
      <c r="I514" s="2"/>
      <c r="J514" s="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customHeight="1" ht="12">
      <c r="A515" s="1"/>
      <c r="B515" s="2"/>
      <c r="C515" s="2"/>
      <c r="D515" s="3"/>
      <c r="E515" s="3"/>
      <c r="F515" s="3"/>
      <c r="G515" s="2"/>
      <c r="H515" s="2"/>
      <c r="I515" s="2"/>
      <c r="J515" s="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customHeight="1" ht="12">
      <c r="A516" s="1"/>
      <c r="B516" s="2"/>
      <c r="C516" s="2"/>
      <c r="D516" s="3"/>
      <c r="E516" s="3"/>
      <c r="F516" s="3"/>
      <c r="G516" s="2"/>
      <c r="H516" s="2"/>
      <c r="I516" s="2"/>
      <c r="J516" s="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customHeight="1" ht="12">
      <c r="A517" s="1"/>
      <c r="B517" s="2"/>
      <c r="C517" s="2"/>
      <c r="D517" s="3"/>
      <c r="E517" s="3"/>
      <c r="F517" s="3"/>
      <c r="G517" s="2"/>
      <c r="H517" s="2"/>
      <c r="I517" s="2"/>
      <c r="J517" s="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customHeight="1" ht="12">
      <c r="A518" s="1"/>
      <c r="B518" s="2"/>
      <c r="C518" s="2"/>
      <c r="D518" s="3"/>
      <c r="E518" s="3"/>
      <c r="F518" s="3"/>
      <c r="G518" s="2"/>
      <c r="H518" s="2"/>
      <c r="I518" s="2"/>
      <c r="J518" s="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customHeight="1" ht="12">
      <c r="A519" s="1"/>
      <c r="B519" s="2"/>
      <c r="C519" s="2"/>
      <c r="D519" s="3"/>
      <c r="E519" s="3"/>
      <c r="F519" s="3"/>
      <c r="G519" s="2"/>
      <c r="H519" s="2"/>
      <c r="I519" s="2"/>
      <c r="J519" s="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customHeight="1" ht="12">
      <c r="A520" s="1"/>
      <c r="B520" s="2"/>
      <c r="C520" s="2"/>
      <c r="D520" s="3"/>
      <c r="E520" s="3"/>
      <c r="F520" s="3"/>
      <c r="G520" s="2"/>
      <c r="H520" s="2"/>
      <c r="I520" s="2"/>
      <c r="J520" s="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customHeight="1" ht="12">
      <c r="A521" s="1"/>
      <c r="B521" s="2"/>
      <c r="C521" s="2"/>
      <c r="D521" s="3"/>
      <c r="E521" s="3"/>
      <c r="F521" s="3"/>
      <c r="G521" s="2"/>
      <c r="H521" s="2"/>
      <c r="I521" s="2"/>
      <c r="J521" s="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customHeight="1" ht="12">
      <c r="A522" s="1"/>
      <c r="B522" s="2"/>
      <c r="C522" s="2"/>
      <c r="D522" s="3"/>
      <c r="E522" s="3"/>
      <c r="F522" s="3"/>
      <c r="G522" s="2"/>
      <c r="H522" s="2"/>
      <c r="I522" s="2"/>
      <c r="J522" s="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customHeight="1" ht="12">
      <c r="A523" s="1"/>
      <c r="B523" s="2"/>
      <c r="C523" s="2"/>
      <c r="D523" s="3"/>
      <c r="E523" s="3"/>
      <c r="F523" s="3"/>
      <c r="G523" s="2"/>
      <c r="H523" s="2"/>
      <c r="I523" s="2"/>
      <c r="J523" s="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customHeight="1" ht="12">
      <c r="A524" s="1"/>
      <c r="B524" s="2"/>
      <c r="C524" s="2"/>
      <c r="D524" s="3"/>
      <c r="E524" s="3"/>
      <c r="F524" s="3"/>
      <c r="G524" s="2"/>
      <c r="H524" s="2"/>
      <c r="I524" s="2"/>
      <c r="J524" s="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customHeight="1" ht="12">
      <c r="A525" s="1"/>
      <c r="B525" s="2"/>
      <c r="C525" s="2"/>
      <c r="D525" s="3"/>
      <c r="E525" s="3"/>
      <c r="F525" s="3"/>
      <c r="G525" s="2"/>
      <c r="H525" s="2"/>
      <c r="I525" s="2"/>
      <c r="J525" s="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customHeight="1" ht="12">
      <c r="A526" s="1"/>
      <c r="B526" s="2"/>
      <c r="C526" s="2"/>
      <c r="D526" s="3"/>
      <c r="E526" s="3"/>
      <c r="F526" s="3"/>
      <c r="G526" s="2"/>
      <c r="H526" s="2"/>
      <c r="I526" s="2"/>
      <c r="J526" s="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customHeight="1" ht="12">
      <c r="A527" s="1"/>
      <c r="B527" s="2"/>
      <c r="C527" s="2"/>
      <c r="D527" s="3"/>
      <c r="E527" s="3"/>
      <c r="F527" s="3"/>
      <c r="G527" s="2"/>
      <c r="H527" s="2"/>
      <c r="I527" s="2"/>
      <c r="J527" s="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customHeight="1" ht="12">
      <c r="A528" s="1"/>
      <c r="B528" s="2"/>
      <c r="C528" s="2"/>
      <c r="D528" s="3"/>
      <c r="E528" s="3"/>
      <c r="F528" s="3"/>
      <c r="G528" s="2"/>
      <c r="H528" s="2"/>
      <c r="I528" s="2"/>
      <c r="J528" s="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customHeight="1" ht="12">
      <c r="A529" s="1"/>
      <c r="B529" s="2"/>
      <c r="C529" s="2"/>
      <c r="D529" s="3"/>
      <c r="E529" s="3"/>
      <c r="F529" s="3"/>
      <c r="G529" s="2"/>
      <c r="H529" s="2"/>
      <c r="I529" s="2"/>
      <c r="J529" s="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customHeight="1" ht="12">
      <c r="A530" s="1"/>
      <c r="B530" s="2"/>
      <c r="C530" s="2"/>
      <c r="D530" s="3"/>
      <c r="E530" s="3"/>
      <c r="F530" s="3"/>
      <c r="G530" s="2"/>
      <c r="H530" s="2"/>
      <c r="I530" s="2"/>
      <c r="J530" s="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customHeight="1" ht="12">
      <c r="A531" s="1"/>
      <c r="B531" s="2"/>
      <c r="C531" s="2"/>
      <c r="D531" s="3"/>
      <c r="E531" s="3"/>
      <c r="F531" s="3"/>
      <c r="G531" s="2"/>
      <c r="H531" s="2"/>
      <c r="I531" s="2"/>
      <c r="J531" s="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customHeight="1" ht="12">
      <c r="A532" s="1"/>
      <c r="B532" s="2"/>
      <c r="C532" s="2"/>
      <c r="D532" s="3"/>
      <c r="E532" s="3"/>
      <c r="F532" s="3"/>
      <c r="G532" s="2"/>
      <c r="H532" s="2"/>
      <c r="I532" s="2"/>
      <c r="J532" s="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customHeight="1" ht="12">
      <c r="A533" s="1"/>
      <c r="B533" s="2"/>
      <c r="C533" s="2"/>
      <c r="D533" s="3"/>
      <c r="E533" s="3"/>
      <c r="F533" s="3"/>
      <c r="G533" s="2"/>
      <c r="H533" s="2"/>
      <c r="I533" s="2"/>
      <c r="J533" s="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customHeight="1" ht="12">
      <c r="A534" s="1"/>
      <c r="B534" s="2"/>
      <c r="C534" s="2"/>
      <c r="D534" s="3"/>
      <c r="E534" s="3"/>
      <c r="F534" s="3"/>
      <c r="G534" s="2"/>
      <c r="H534" s="2"/>
      <c r="I534" s="2"/>
      <c r="J534" s="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customHeight="1" ht="12">
      <c r="A535" s="1"/>
      <c r="B535" s="2"/>
      <c r="C535" s="2"/>
      <c r="D535" s="3"/>
      <c r="E535" s="3"/>
      <c r="F535" s="3"/>
      <c r="G535" s="2"/>
      <c r="H535" s="2"/>
      <c r="I535" s="2"/>
      <c r="J535" s="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customHeight="1" ht="12">
      <c r="A536" s="1"/>
      <c r="B536" s="2"/>
      <c r="C536" s="2"/>
      <c r="D536" s="3"/>
      <c r="E536" s="3"/>
      <c r="F536" s="3"/>
      <c r="G536" s="2"/>
      <c r="H536" s="2"/>
      <c r="I536" s="2"/>
      <c r="J536" s="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customHeight="1" ht="12">
      <c r="A537" s="1"/>
      <c r="B537" s="2"/>
      <c r="C537" s="2"/>
      <c r="D537" s="3"/>
      <c r="E537" s="3"/>
      <c r="F537" s="3"/>
      <c r="G537" s="2"/>
      <c r="H537" s="2"/>
      <c r="I537" s="2"/>
      <c r="J537" s="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customHeight="1" ht="12">
      <c r="A538" s="1"/>
      <c r="B538" s="2"/>
      <c r="C538" s="2"/>
      <c r="D538" s="3"/>
      <c r="E538" s="3"/>
      <c r="F538" s="3"/>
      <c r="G538" s="2"/>
      <c r="H538" s="2"/>
      <c r="I538" s="2"/>
      <c r="J538" s="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customHeight="1" ht="12">
      <c r="A539" s="1"/>
      <c r="B539" s="2"/>
      <c r="C539" s="2"/>
      <c r="D539" s="3"/>
      <c r="E539" s="3"/>
      <c r="F539" s="3"/>
      <c r="G539" s="2"/>
      <c r="H539" s="2"/>
      <c r="I539" s="2"/>
      <c r="J539" s="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customHeight="1" ht="12">
      <c r="A540" s="1"/>
      <c r="B540" s="2"/>
      <c r="C540" s="2"/>
      <c r="D540" s="3"/>
      <c r="E540" s="3"/>
      <c r="F540" s="3"/>
      <c r="G540" s="2"/>
      <c r="H540" s="2"/>
      <c r="I540" s="2"/>
      <c r="J540" s="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customHeight="1" ht="12">
      <c r="A541" s="1"/>
      <c r="B541" s="2"/>
      <c r="C541" s="2"/>
      <c r="D541" s="3"/>
      <c r="E541" s="3"/>
      <c r="F541" s="3"/>
      <c r="G541" s="2"/>
      <c r="H541" s="2"/>
      <c r="I541" s="2"/>
      <c r="J541" s="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customHeight="1" ht="12">
      <c r="A542" s="1"/>
      <c r="B542" s="2"/>
      <c r="C542" s="2"/>
      <c r="D542" s="3"/>
      <c r="E542" s="3"/>
      <c r="F542" s="3"/>
      <c r="G542" s="2"/>
      <c r="H542" s="2"/>
      <c r="I542" s="2"/>
      <c r="J542" s="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customHeight="1" ht="12">
      <c r="A543" s="1"/>
      <c r="B543" s="2"/>
      <c r="C543" s="2"/>
      <c r="D543" s="3"/>
      <c r="E543" s="3"/>
      <c r="F543" s="3"/>
      <c r="G543" s="2"/>
      <c r="H543" s="2"/>
      <c r="I543" s="2"/>
      <c r="J543" s="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customHeight="1" ht="12">
      <c r="A544" s="1"/>
      <c r="B544" s="2"/>
      <c r="C544" s="2"/>
      <c r="D544" s="3"/>
      <c r="E544" s="3"/>
      <c r="F544" s="3"/>
      <c r="G544" s="2"/>
      <c r="H544" s="2"/>
      <c r="I544" s="2"/>
      <c r="J544" s="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customHeight="1" ht="12">
      <c r="A545" s="1"/>
      <c r="B545" s="2"/>
      <c r="C545" s="2"/>
      <c r="D545" s="3"/>
      <c r="E545" s="3"/>
      <c r="F545" s="3"/>
      <c r="G545" s="2"/>
      <c r="H545" s="2"/>
      <c r="I545" s="2"/>
      <c r="J545" s="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customHeight="1" ht="12">
      <c r="A546" s="1"/>
      <c r="B546" s="2"/>
      <c r="C546" s="2"/>
      <c r="D546" s="3"/>
      <c r="E546" s="3"/>
      <c r="F546" s="3"/>
      <c r="G546" s="2"/>
      <c r="H546" s="2"/>
      <c r="I546" s="2"/>
      <c r="J546" s="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customHeight="1" ht="12">
      <c r="A547" s="1"/>
      <c r="B547" s="2"/>
      <c r="C547" s="2"/>
      <c r="D547" s="3"/>
      <c r="E547" s="3"/>
      <c r="F547" s="3"/>
      <c r="G547" s="2"/>
      <c r="H547" s="2"/>
      <c r="I547" s="2"/>
      <c r="J547" s="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customHeight="1" ht="12">
      <c r="A548" s="1"/>
      <c r="B548" s="2"/>
      <c r="C548" s="2"/>
      <c r="D548" s="3"/>
      <c r="E548" s="3"/>
      <c r="F548" s="3"/>
      <c r="G548" s="2"/>
      <c r="H548" s="2"/>
      <c r="I548" s="2"/>
      <c r="J548" s="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customHeight="1" ht="12">
      <c r="A549" s="1"/>
      <c r="B549" s="2"/>
      <c r="C549" s="2"/>
      <c r="D549" s="3"/>
      <c r="E549" s="3"/>
      <c r="F549" s="3"/>
      <c r="G549" s="2"/>
      <c r="H549" s="2"/>
      <c r="I549" s="2"/>
      <c r="J549" s="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customHeight="1" ht="12">
      <c r="A550" s="1"/>
      <c r="B550" s="2"/>
      <c r="C550" s="2"/>
      <c r="D550" s="3"/>
      <c r="E550" s="3"/>
      <c r="F550" s="3"/>
      <c r="G550" s="2"/>
      <c r="H550" s="2"/>
      <c r="I550" s="2"/>
      <c r="J550" s="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customHeight="1" ht="12">
      <c r="A551" s="1"/>
      <c r="B551" s="2"/>
      <c r="C551" s="2"/>
      <c r="D551" s="3"/>
      <c r="E551" s="3"/>
      <c r="F551" s="3"/>
      <c r="G551" s="2"/>
      <c r="H551" s="2"/>
      <c r="I551" s="2"/>
      <c r="J551" s="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customHeight="1" ht="12">
      <c r="A552" s="1"/>
      <c r="B552" s="2"/>
      <c r="C552" s="2"/>
      <c r="D552" s="3"/>
      <c r="E552" s="3"/>
      <c r="F552" s="3"/>
      <c r="G552" s="2"/>
      <c r="H552" s="2"/>
      <c r="I552" s="2"/>
      <c r="J552" s="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customHeight="1" ht="12">
      <c r="A553" s="1"/>
      <c r="B553" s="2"/>
      <c r="C553" s="2"/>
      <c r="D553" s="3"/>
      <c r="E553" s="3"/>
      <c r="F553" s="3"/>
      <c r="G553" s="2"/>
      <c r="H553" s="2"/>
      <c r="I553" s="2"/>
      <c r="J553" s="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customHeight="1" ht="12">
      <c r="A554" s="1"/>
      <c r="B554" s="2"/>
      <c r="C554" s="2"/>
      <c r="D554" s="3"/>
      <c r="E554" s="3"/>
      <c r="F554" s="3"/>
      <c r="G554" s="2"/>
      <c r="H554" s="2"/>
      <c r="I554" s="2"/>
      <c r="J554" s="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customHeight="1" ht="12">
      <c r="A555" s="1"/>
      <c r="B555" s="2"/>
      <c r="C555" s="2"/>
      <c r="D555" s="3"/>
      <c r="E555" s="3"/>
      <c r="F555" s="3"/>
      <c r="G555" s="2"/>
      <c r="H555" s="2"/>
      <c r="I555" s="2"/>
      <c r="J555" s="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customHeight="1" ht="12">
      <c r="A556" s="1"/>
      <c r="B556" s="2"/>
      <c r="C556" s="2"/>
      <c r="D556" s="3"/>
      <c r="E556" s="3"/>
      <c r="F556" s="3"/>
      <c r="G556" s="2"/>
      <c r="H556" s="2"/>
      <c r="I556" s="2"/>
      <c r="J556" s="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customHeight="1" ht="12">
      <c r="A557" s="1"/>
      <c r="B557" s="2"/>
      <c r="C557" s="2"/>
      <c r="D557" s="3"/>
      <c r="E557" s="3"/>
      <c r="F557" s="3"/>
      <c r="G557" s="2"/>
      <c r="H557" s="2"/>
      <c r="I557" s="2"/>
      <c r="J557" s="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customHeight="1" ht="12">
      <c r="A558" s="1"/>
      <c r="B558" s="2"/>
      <c r="C558" s="2"/>
      <c r="D558" s="3"/>
      <c r="E558" s="3"/>
      <c r="F558" s="3"/>
      <c r="G558" s="2"/>
      <c r="H558" s="2"/>
      <c r="I558" s="2"/>
      <c r="J558" s="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customHeight="1" ht="12">
      <c r="A559" s="1"/>
      <c r="B559" s="2"/>
      <c r="C559" s="2"/>
      <c r="D559" s="3"/>
      <c r="E559" s="3"/>
      <c r="F559" s="3"/>
      <c r="G559" s="2"/>
      <c r="H559" s="2"/>
      <c r="I559" s="2"/>
      <c r="J559" s="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customHeight="1" ht="12">
      <c r="A560" s="1"/>
      <c r="B560" s="2"/>
      <c r="C560" s="2"/>
      <c r="D560" s="3"/>
      <c r="E560" s="3"/>
      <c r="F560" s="3"/>
      <c r="G560" s="2"/>
      <c r="H560" s="2"/>
      <c r="I560" s="2"/>
      <c r="J560" s="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customHeight="1" ht="12">
      <c r="A561" s="1"/>
      <c r="B561" s="2"/>
      <c r="C561" s="2"/>
      <c r="D561" s="3"/>
      <c r="E561" s="3"/>
      <c r="F561" s="3"/>
      <c r="G561" s="2"/>
      <c r="H561" s="2"/>
      <c r="I561" s="2"/>
      <c r="J561" s="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customHeight="1" ht="12">
      <c r="A562" s="1"/>
      <c r="B562" s="2"/>
      <c r="C562" s="2"/>
      <c r="D562" s="3"/>
      <c r="E562" s="3"/>
      <c r="F562" s="3"/>
      <c r="G562" s="2"/>
      <c r="H562" s="2"/>
      <c r="I562" s="2"/>
      <c r="J562" s="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customHeight="1" ht="12">
      <c r="A563" s="1"/>
      <c r="B563" s="2"/>
      <c r="C563" s="2"/>
      <c r="D563" s="3"/>
      <c r="E563" s="3"/>
      <c r="F563" s="3"/>
      <c r="G563" s="2"/>
      <c r="H563" s="2"/>
      <c r="I563" s="2"/>
      <c r="J563" s="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customHeight="1" ht="12">
      <c r="A564" s="1"/>
      <c r="B564" s="2"/>
      <c r="C564" s="2"/>
      <c r="D564" s="3"/>
      <c r="E564" s="3"/>
      <c r="F564" s="3"/>
      <c r="G564" s="2"/>
      <c r="H564" s="2"/>
      <c r="I564" s="2"/>
      <c r="J564" s="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customHeight="1" ht="12">
      <c r="A565" s="1"/>
      <c r="B565" s="2"/>
      <c r="C565" s="2"/>
      <c r="D565" s="3"/>
      <c r="E565" s="3"/>
      <c r="F565" s="3"/>
      <c r="G565" s="2"/>
      <c r="H565" s="2"/>
      <c r="I565" s="2"/>
      <c r="J565" s="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customHeight="1" ht="12">
      <c r="A566" s="1"/>
      <c r="B566" s="2"/>
      <c r="C566" s="2"/>
      <c r="D566" s="3"/>
      <c r="E566" s="3"/>
      <c r="F566" s="3"/>
      <c r="G566" s="2"/>
      <c r="H566" s="2"/>
      <c r="I566" s="2"/>
      <c r="J566" s="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customHeight="1" ht="12">
      <c r="A567" s="1"/>
      <c r="B567" s="2"/>
      <c r="C567" s="2"/>
      <c r="D567" s="3"/>
      <c r="E567" s="3"/>
      <c r="F567" s="3"/>
      <c r="G567" s="2"/>
      <c r="H567" s="2"/>
      <c r="I567" s="2"/>
      <c r="J567" s="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customHeight="1" ht="12">
      <c r="A568" s="1"/>
      <c r="B568" s="2"/>
      <c r="C568" s="2"/>
      <c r="D568" s="3"/>
      <c r="E568" s="3"/>
      <c r="F568" s="3"/>
      <c r="G568" s="2"/>
      <c r="H568" s="2"/>
      <c r="I568" s="2"/>
      <c r="J568" s="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customHeight="1" ht="12">
      <c r="A569" s="1"/>
      <c r="B569" s="2"/>
      <c r="C569" s="2"/>
      <c r="D569" s="3"/>
      <c r="E569" s="3"/>
      <c r="F569" s="3"/>
      <c r="G569" s="2"/>
      <c r="H569" s="2"/>
      <c r="I569" s="2"/>
      <c r="J569" s="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customHeight="1" ht="12">
      <c r="A570" s="1"/>
      <c r="B570" s="2"/>
      <c r="C570" s="2"/>
      <c r="D570" s="3"/>
      <c r="E570" s="3"/>
      <c r="F570" s="3"/>
      <c r="G570" s="2"/>
      <c r="H570" s="2"/>
      <c r="I570" s="2"/>
      <c r="J570" s="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customHeight="1" ht="12">
      <c r="A571" s="1"/>
      <c r="B571" s="2"/>
      <c r="C571" s="2"/>
      <c r="D571" s="3"/>
      <c r="E571" s="3"/>
      <c r="F571" s="3"/>
      <c r="G571" s="2"/>
      <c r="H571" s="2"/>
      <c r="I571" s="2"/>
      <c r="J571" s="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customHeight="1" ht="12">
      <c r="A572" s="1"/>
      <c r="B572" s="2"/>
      <c r="C572" s="2"/>
      <c r="D572" s="3"/>
      <c r="E572" s="3"/>
      <c r="F572" s="3"/>
      <c r="G572" s="2"/>
      <c r="H572" s="2"/>
      <c r="I572" s="2"/>
      <c r="J572" s="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customHeight="1" ht="12">
      <c r="A573" s="1"/>
      <c r="B573" s="2"/>
      <c r="C573" s="2"/>
      <c r="D573" s="3"/>
      <c r="E573" s="3"/>
      <c r="F573" s="3"/>
      <c r="G573" s="2"/>
      <c r="H573" s="2"/>
      <c r="I573" s="2"/>
      <c r="J573" s="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customHeight="1" ht="12">
      <c r="A574" s="1"/>
      <c r="B574" s="2"/>
      <c r="C574" s="2"/>
      <c r="D574" s="3"/>
      <c r="E574" s="3"/>
      <c r="F574" s="3"/>
      <c r="G574" s="2"/>
      <c r="H574" s="2"/>
      <c r="I574" s="2"/>
      <c r="J574" s="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customHeight="1" ht="12">
      <c r="A575" s="1"/>
      <c r="B575" s="2"/>
      <c r="C575" s="2"/>
      <c r="D575" s="3"/>
      <c r="E575" s="3"/>
      <c r="F575" s="3"/>
      <c r="G575" s="2"/>
      <c r="H575" s="2"/>
      <c r="I575" s="2"/>
      <c r="J575" s="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customHeight="1" ht="12">
      <c r="A576" s="1"/>
      <c r="B576" s="2"/>
      <c r="C576" s="2"/>
      <c r="D576" s="3"/>
      <c r="E576" s="3"/>
      <c r="F576" s="3"/>
      <c r="G576" s="2"/>
      <c r="H576" s="2"/>
      <c r="I576" s="2"/>
      <c r="J576" s="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customHeight="1" ht="12">
      <c r="A577" s="1"/>
      <c r="B577" s="2"/>
      <c r="C577" s="2"/>
      <c r="D577" s="3"/>
      <c r="E577" s="3"/>
      <c r="F577" s="3"/>
      <c r="G577" s="2"/>
      <c r="H577" s="2"/>
      <c r="I577" s="2"/>
      <c r="J577" s="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customHeight="1" ht="12">
      <c r="A578" s="1"/>
      <c r="B578" s="2"/>
      <c r="C578" s="2"/>
      <c r="D578" s="3"/>
      <c r="E578" s="3"/>
      <c r="F578" s="3"/>
      <c r="G578" s="2"/>
      <c r="H578" s="2"/>
      <c r="I578" s="2"/>
      <c r="J578" s="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customHeight="1" ht="12">
      <c r="A579" s="1"/>
      <c r="B579" s="2"/>
      <c r="C579" s="2"/>
      <c r="D579" s="3"/>
      <c r="E579" s="3"/>
      <c r="F579" s="3"/>
      <c r="G579" s="2"/>
      <c r="H579" s="2"/>
      <c r="I579" s="2"/>
      <c r="J579" s="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customHeight="1" ht="12">
      <c r="A580" s="1"/>
      <c r="B580" s="2"/>
      <c r="C580" s="2"/>
      <c r="D580" s="3"/>
      <c r="E580" s="3"/>
      <c r="F580" s="3"/>
      <c r="G580" s="2"/>
      <c r="H580" s="2"/>
      <c r="I580" s="2"/>
      <c r="J580" s="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customHeight="1" ht="12">
      <c r="A581" s="1"/>
      <c r="B581" s="2"/>
      <c r="C581" s="2"/>
      <c r="D581" s="3"/>
      <c r="E581" s="3"/>
      <c r="F581" s="3"/>
      <c r="G581" s="2"/>
      <c r="H581" s="2"/>
      <c r="I581" s="2"/>
      <c r="J581" s="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customHeight="1" ht="12">
      <c r="A582" s="1"/>
      <c r="B582" s="2"/>
      <c r="C582" s="2"/>
      <c r="D582" s="3"/>
      <c r="E582" s="3"/>
      <c r="F582" s="3"/>
      <c r="G582" s="2"/>
      <c r="H582" s="2"/>
      <c r="I582" s="2"/>
      <c r="J582" s="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customHeight="1" ht="12">
      <c r="A583" s="1"/>
      <c r="B583" s="2"/>
      <c r="C583" s="2"/>
      <c r="D583" s="3"/>
      <c r="E583" s="3"/>
      <c r="F583" s="3"/>
      <c r="G583" s="2"/>
      <c r="H583" s="2"/>
      <c r="I583" s="2"/>
      <c r="J583" s="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customHeight="1" ht="12">
      <c r="A584" s="1"/>
      <c r="B584" s="2"/>
      <c r="C584" s="2"/>
      <c r="D584" s="3"/>
      <c r="E584" s="3"/>
      <c r="F584" s="3"/>
      <c r="G584" s="2"/>
      <c r="H584" s="2"/>
      <c r="I584" s="2"/>
      <c r="J584" s="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customHeight="1" ht="12">
      <c r="A585" s="1"/>
      <c r="B585" s="2"/>
      <c r="C585" s="2"/>
      <c r="D585" s="3"/>
      <c r="E585" s="3"/>
      <c r="F585" s="3"/>
      <c r="G585" s="2"/>
      <c r="H585" s="2"/>
      <c r="I585" s="2"/>
      <c r="J585" s="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customHeight="1" ht="12">
      <c r="A586" s="1"/>
      <c r="B586" s="2"/>
      <c r="C586" s="2"/>
      <c r="D586" s="3"/>
      <c r="E586" s="3"/>
      <c r="F586" s="3"/>
      <c r="G586" s="2"/>
      <c r="H586" s="2"/>
      <c r="I586" s="2"/>
      <c r="J586" s="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customHeight="1" ht="12">
      <c r="A587" s="1"/>
      <c r="B587" s="2"/>
      <c r="C587" s="2"/>
      <c r="D587" s="3"/>
      <c r="E587" s="3"/>
      <c r="F587" s="3"/>
      <c r="G587" s="2"/>
      <c r="H587" s="2"/>
      <c r="I587" s="2"/>
      <c r="J587" s="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customHeight="1" ht="12">
      <c r="A588" s="1"/>
      <c r="B588" s="2"/>
      <c r="C588" s="2"/>
      <c r="D588" s="3"/>
      <c r="E588" s="3"/>
      <c r="F588" s="3"/>
      <c r="G588" s="2"/>
      <c r="H588" s="2"/>
      <c r="I588" s="2"/>
      <c r="J588" s="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customHeight="1" ht="12">
      <c r="A589" s="1"/>
      <c r="B589" s="2"/>
      <c r="C589" s="2"/>
      <c r="D589" s="3"/>
      <c r="E589" s="3"/>
      <c r="F589" s="3"/>
      <c r="G589" s="2"/>
      <c r="H589" s="2"/>
      <c r="I589" s="2"/>
      <c r="J589" s="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customHeight="1" ht="12">
      <c r="A590" s="1"/>
      <c r="B590" s="2"/>
      <c r="C590" s="2"/>
      <c r="D590" s="3"/>
      <c r="E590" s="3"/>
      <c r="F590" s="3"/>
      <c r="G590" s="2"/>
      <c r="H590" s="2"/>
      <c r="I590" s="2"/>
      <c r="J590" s="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customHeight="1" ht="12">
      <c r="A591" s="1"/>
      <c r="B591" s="2"/>
      <c r="C591" s="2"/>
      <c r="D591" s="3"/>
      <c r="E591" s="3"/>
      <c r="F591" s="3"/>
      <c r="G591" s="2"/>
      <c r="H591" s="2"/>
      <c r="I591" s="2"/>
      <c r="J591" s="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customHeight="1" ht="12">
      <c r="A592" s="1"/>
      <c r="B592" s="2"/>
      <c r="C592" s="2"/>
      <c r="D592" s="3"/>
      <c r="E592" s="3"/>
      <c r="F592" s="3"/>
      <c r="G592" s="2"/>
      <c r="H592" s="2"/>
      <c r="I592" s="2"/>
      <c r="J592" s="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customHeight="1" ht="12">
      <c r="A593" s="1"/>
      <c r="B593" s="2"/>
      <c r="C593" s="2"/>
      <c r="D593" s="3"/>
      <c r="E593" s="3"/>
      <c r="F593" s="3"/>
      <c r="G593" s="2"/>
      <c r="H593" s="2"/>
      <c r="I593" s="2"/>
      <c r="J593" s="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customHeight="1" ht="12">
      <c r="A594" s="1"/>
      <c r="B594" s="2"/>
      <c r="C594" s="2"/>
      <c r="D594" s="3"/>
      <c r="E594" s="3"/>
      <c r="F594" s="3"/>
      <c r="G594" s="2"/>
      <c r="H594" s="2"/>
      <c r="I594" s="2"/>
      <c r="J594" s="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customHeight="1" ht="12">
      <c r="A595" s="1"/>
      <c r="B595" s="2"/>
      <c r="C595" s="2"/>
      <c r="D595" s="3"/>
      <c r="E595" s="3"/>
      <c r="F595" s="3"/>
      <c r="G595" s="2"/>
      <c r="H595" s="2"/>
      <c r="I595" s="2"/>
      <c r="J595" s="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customHeight="1" ht="12">
      <c r="A596" s="1"/>
      <c r="B596" s="2"/>
      <c r="C596" s="2"/>
      <c r="D596" s="3"/>
      <c r="E596" s="3"/>
      <c r="F596" s="3"/>
      <c r="G596" s="2"/>
      <c r="H596" s="2"/>
      <c r="I596" s="2"/>
      <c r="J596" s="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customHeight="1" ht="12">
      <c r="A597" s="1"/>
      <c r="B597" s="2"/>
      <c r="C597" s="2"/>
      <c r="D597" s="3"/>
      <c r="E597" s="3"/>
      <c r="F597" s="3"/>
      <c r="G597" s="2"/>
      <c r="H597" s="2"/>
      <c r="I597" s="2"/>
      <c r="J597" s="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customHeight="1" ht="12">
      <c r="A598" s="1"/>
      <c r="B598" s="2"/>
      <c r="C598" s="2"/>
      <c r="D598" s="3"/>
      <c r="E598" s="3"/>
      <c r="F598" s="3"/>
      <c r="G598" s="2"/>
      <c r="H598" s="2"/>
      <c r="I598" s="2"/>
      <c r="J598" s="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customHeight="1" ht="12">
      <c r="A599" s="1"/>
      <c r="B599" s="2"/>
      <c r="C599" s="2"/>
      <c r="D599" s="3"/>
      <c r="E599" s="3"/>
      <c r="F599" s="3"/>
      <c r="G599" s="2"/>
      <c r="H599" s="2"/>
      <c r="I599" s="2"/>
      <c r="J599" s="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customHeight="1" ht="12">
      <c r="A600" s="1"/>
      <c r="B600" s="2"/>
      <c r="C600" s="2"/>
      <c r="D600" s="3"/>
      <c r="E600" s="3"/>
      <c r="F600" s="3"/>
      <c r="G600" s="2"/>
      <c r="H600" s="2"/>
      <c r="I600" s="2"/>
      <c r="J600" s="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customHeight="1" ht="12">
      <c r="A601" s="1"/>
      <c r="B601" s="2"/>
      <c r="C601" s="2"/>
      <c r="D601" s="3"/>
      <c r="E601" s="3"/>
      <c r="F601" s="3"/>
      <c r="G601" s="2"/>
      <c r="H601" s="2"/>
      <c r="I601" s="2"/>
      <c r="J601" s="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customHeight="1" ht="12">
      <c r="A602" s="1"/>
      <c r="B602" s="2"/>
      <c r="C602" s="2"/>
      <c r="D602" s="3"/>
      <c r="E602" s="3"/>
      <c r="F602" s="3"/>
      <c r="G602" s="2"/>
      <c r="H602" s="2"/>
      <c r="I602" s="2"/>
      <c r="J602" s="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customHeight="1" ht="12">
      <c r="A603" s="1"/>
      <c r="B603" s="2"/>
      <c r="C603" s="2"/>
      <c r="D603" s="3"/>
      <c r="E603" s="3"/>
      <c r="F603" s="3"/>
      <c r="G603" s="2"/>
      <c r="H603" s="2"/>
      <c r="I603" s="2"/>
      <c r="J603" s="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customHeight="1" ht="12">
      <c r="A604" s="1"/>
      <c r="B604" s="2"/>
      <c r="C604" s="2"/>
      <c r="D604" s="3"/>
      <c r="E604" s="3"/>
      <c r="F604" s="3"/>
      <c r="G604" s="2"/>
      <c r="H604" s="2"/>
      <c r="I604" s="2"/>
      <c r="J604" s="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customHeight="1" ht="12">
      <c r="A605" s="1"/>
      <c r="B605" s="2"/>
      <c r="C605" s="2"/>
      <c r="D605" s="3"/>
      <c r="E605" s="3"/>
      <c r="F605" s="3"/>
      <c r="G605" s="2"/>
      <c r="H605" s="2"/>
      <c r="I605" s="2"/>
      <c r="J605" s="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customHeight="1" ht="12">
      <c r="A606" s="1"/>
      <c r="B606" s="2"/>
      <c r="C606" s="2"/>
      <c r="D606" s="3"/>
      <c r="E606" s="3"/>
      <c r="F606" s="3"/>
      <c r="G606" s="2"/>
      <c r="H606" s="2"/>
      <c r="I606" s="2"/>
      <c r="J606" s="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customHeight="1" ht="12">
      <c r="A607" s="1"/>
      <c r="B607" s="2"/>
      <c r="C607" s="2"/>
      <c r="D607" s="3"/>
      <c r="E607" s="3"/>
      <c r="F607" s="3"/>
      <c r="G607" s="2"/>
      <c r="H607" s="2"/>
      <c r="I607" s="2"/>
      <c r="J607" s="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customHeight="1" ht="12">
      <c r="A608" s="1"/>
      <c r="B608" s="2"/>
      <c r="C608" s="2"/>
      <c r="D608" s="3"/>
      <c r="E608" s="3"/>
      <c r="F608" s="3"/>
      <c r="G608" s="2"/>
      <c r="H608" s="2"/>
      <c r="I608" s="2"/>
      <c r="J608" s="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customHeight="1" ht="12">
      <c r="A609" s="1"/>
      <c r="B609" s="2"/>
      <c r="C609" s="2"/>
      <c r="D609" s="3"/>
      <c r="E609" s="3"/>
      <c r="F609" s="3"/>
      <c r="G609" s="2"/>
      <c r="H609" s="2"/>
      <c r="I609" s="2"/>
      <c r="J609" s="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customHeight="1" ht="12">
      <c r="A610" s="1"/>
      <c r="B610" s="2"/>
      <c r="C610" s="2"/>
      <c r="D610" s="3"/>
      <c r="E610" s="3"/>
      <c r="F610" s="3"/>
      <c r="G610" s="2"/>
      <c r="H610" s="2"/>
      <c r="I610" s="2"/>
      <c r="J610" s="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customHeight="1" ht="12">
      <c r="A611" s="1"/>
      <c r="B611" s="2"/>
      <c r="C611" s="2"/>
      <c r="D611" s="3"/>
      <c r="E611" s="3"/>
      <c r="F611" s="3"/>
      <c r="G611" s="2"/>
      <c r="H611" s="2"/>
      <c r="I611" s="2"/>
      <c r="J611" s="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customHeight="1" ht="12">
      <c r="A612" s="1"/>
      <c r="B612" s="2"/>
      <c r="C612" s="2"/>
      <c r="D612" s="3"/>
      <c r="E612" s="3"/>
      <c r="F612" s="3"/>
      <c r="G612" s="2"/>
      <c r="H612" s="2"/>
      <c r="I612" s="2"/>
      <c r="J612" s="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customHeight="1" ht="12">
      <c r="A613" s="1"/>
      <c r="B613" s="2"/>
      <c r="C613" s="2"/>
      <c r="D613" s="3"/>
      <c r="E613" s="3"/>
      <c r="F613" s="3"/>
      <c r="G613" s="2"/>
      <c r="H613" s="2"/>
      <c r="I613" s="2"/>
      <c r="J613" s="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customHeight="1" ht="12">
      <c r="A614" s="1"/>
      <c r="B614" s="2"/>
      <c r="C614" s="2"/>
      <c r="D614" s="3"/>
      <c r="E614" s="3"/>
      <c r="F614" s="3"/>
      <c r="G614" s="2"/>
      <c r="H614" s="2"/>
      <c r="I614" s="2"/>
      <c r="J614" s="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customHeight="1" ht="12">
      <c r="A615" s="1"/>
      <c r="B615" s="2"/>
      <c r="C615" s="2"/>
      <c r="D615" s="3"/>
      <c r="E615" s="3"/>
      <c r="F615" s="3"/>
      <c r="G615" s="2"/>
      <c r="H615" s="2"/>
      <c r="I615" s="2"/>
      <c r="J615" s="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customHeight="1" ht="12">
      <c r="A616" s="1"/>
      <c r="B616" s="2"/>
      <c r="C616" s="2"/>
      <c r="D616" s="3"/>
      <c r="E616" s="3"/>
      <c r="F616" s="3"/>
      <c r="G616" s="2"/>
      <c r="H616" s="2"/>
      <c r="I616" s="2"/>
      <c r="J616" s="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customHeight="1" ht="12">
      <c r="A617" s="1"/>
      <c r="B617" s="2"/>
      <c r="C617" s="2"/>
      <c r="D617" s="3"/>
      <c r="E617" s="3"/>
      <c r="F617" s="3"/>
      <c r="G617" s="2"/>
      <c r="H617" s="2"/>
      <c r="I617" s="2"/>
      <c r="J617" s="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customHeight="1" ht="12">
      <c r="A618" s="1"/>
      <c r="B618" s="2"/>
      <c r="C618" s="2"/>
      <c r="D618" s="3"/>
      <c r="E618" s="3"/>
      <c r="F618" s="3"/>
      <c r="G618" s="2"/>
      <c r="H618" s="2"/>
      <c r="I618" s="2"/>
      <c r="J618" s="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customHeight="1" ht="12">
      <c r="A619" s="1"/>
      <c r="B619" s="2"/>
      <c r="C619" s="2"/>
      <c r="D619" s="3"/>
      <c r="E619" s="3"/>
      <c r="F619" s="3"/>
      <c r="G619" s="2"/>
      <c r="H619" s="2"/>
      <c r="I619" s="2"/>
      <c r="J619" s="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customHeight="1" ht="12">
      <c r="A620" s="1"/>
      <c r="B620" s="2"/>
      <c r="C620" s="2"/>
      <c r="D620" s="3"/>
      <c r="E620" s="3"/>
      <c r="F620" s="3"/>
      <c r="G620" s="2"/>
      <c r="H620" s="2"/>
      <c r="I620" s="2"/>
      <c r="J620" s="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customHeight="1" ht="12">
      <c r="A621" s="1"/>
      <c r="B621" s="2"/>
      <c r="C621" s="2"/>
      <c r="D621" s="3"/>
      <c r="E621" s="3"/>
      <c r="F621" s="3"/>
      <c r="G621" s="2"/>
      <c r="H621" s="2"/>
      <c r="I621" s="2"/>
      <c r="J621" s="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customHeight="1" ht="12">
      <c r="A622" s="1"/>
      <c r="B622" s="2"/>
      <c r="C622" s="2"/>
      <c r="D622" s="3"/>
      <c r="E622" s="3"/>
      <c r="F622" s="3"/>
      <c r="G622" s="2"/>
      <c r="H622" s="2"/>
      <c r="I622" s="2"/>
      <c r="J622" s="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customHeight="1" ht="12">
      <c r="A623" s="1"/>
      <c r="B623" s="2"/>
      <c r="C623" s="2"/>
      <c r="D623" s="3"/>
      <c r="E623" s="3"/>
      <c r="F623" s="3"/>
      <c r="G623" s="2"/>
      <c r="H623" s="2"/>
      <c r="I623" s="2"/>
      <c r="J623" s="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customHeight="1" ht="12">
      <c r="A624" s="1"/>
      <c r="B624" s="2"/>
      <c r="C624" s="2"/>
      <c r="D624" s="3"/>
      <c r="E624" s="3"/>
      <c r="F624" s="3"/>
      <c r="G624" s="2"/>
      <c r="H624" s="2"/>
      <c r="I624" s="2"/>
      <c r="J624" s="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customHeight="1" ht="12">
      <c r="A625" s="1"/>
      <c r="B625" s="2"/>
      <c r="C625" s="2"/>
      <c r="D625" s="3"/>
      <c r="E625" s="3"/>
      <c r="F625" s="3"/>
      <c r="G625" s="2"/>
      <c r="H625" s="2"/>
      <c r="I625" s="2"/>
      <c r="J625" s="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customHeight="1" ht="12">
      <c r="A626" s="1"/>
      <c r="B626" s="2"/>
      <c r="C626" s="2"/>
      <c r="D626" s="3"/>
      <c r="E626" s="3"/>
      <c r="F626" s="3"/>
      <c r="G626" s="2"/>
      <c r="H626" s="2"/>
      <c r="I626" s="2"/>
      <c r="J626" s="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customHeight="1" ht="12">
      <c r="A627" s="1"/>
      <c r="B627" s="2"/>
      <c r="C627" s="2"/>
      <c r="D627" s="3"/>
      <c r="E627" s="3"/>
      <c r="F627" s="3"/>
      <c r="G627" s="2"/>
      <c r="H627" s="2"/>
      <c r="I627" s="2"/>
      <c r="J627" s="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customHeight="1" ht="12">
      <c r="A628" s="1"/>
      <c r="B628" s="2"/>
      <c r="C628" s="2"/>
      <c r="D628" s="3"/>
      <c r="E628" s="3"/>
      <c r="F628" s="3"/>
      <c r="G628" s="2"/>
      <c r="H628" s="2"/>
      <c r="I628" s="2"/>
      <c r="J628" s="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customHeight="1" ht="12">
      <c r="A629" s="1"/>
      <c r="B629" s="2"/>
      <c r="C629" s="2"/>
      <c r="D629" s="3"/>
      <c r="E629" s="3"/>
      <c r="F629" s="3"/>
      <c r="G629" s="2"/>
      <c r="H629" s="2"/>
      <c r="I629" s="2"/>
      <c r="J629" s="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customHeight="1" ht="12">
      <c r="A630" s="1"/>
      <c r="B630" s="2"/>
      <c r="C630" s="2"/>
      <c r="D630" s="3"/>
      <c r="E630" s="3"/>
      <c r="F630" s="3"/>
      <c r="G630" s="2"/>
      <c r="H630" s="2"/>
      <c r="I630" s="2"/>
      <c r="J630" s="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customHeight="1" ht="12">
      <c r="A631" s="1"/>
      <c r="B631" s="2"/>
      <c r="C631" s="2"/>
      <c r="D631" s="3"/>
      <c r="E631" s="3"/>
      <c r="F631" s="3"/>
      <c r="G631" s="2"/>
      <c r="H631" s="2"/>
      <c r="I631" s="2"/>
      <c r="J631" s="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customHeight="1" ht="12">
      <c r="A632" s="1"/>
      <c r="B632" s="2"/>
      <c r="C632" s="2"/>
      <c r="D632" s="3"/>
      <c r="E632" s="3"/>
      <c r="F632" s="3"/>
      <c r="G632" s="2"/>
      <c r="H632" s="2"/>
      <c r="I632" s="2"/>
      <c r="J632" s="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customHeight="1" ht="12">
      <c r="A633" s="1"/>
      <c r="B633" s="2"/>
      <c r="C633" s="2"/>
      <c r="D633" s="3"/>
      <c r="E633" s="3"/>
      <c r="F633" s="3"/>
      <c r="G633" s="2"/>
      <c r="H633" s="2"/>
      <c r="I633" s="2"/>
      <c r="J633" s="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customHeight="1" ht="12">
      <c r="A634" s="1"/>
      <c r="B634" s="2"/>
      <c r="C634" s="2"/>
      <c r="D634" s="3"/>
      <c r="E634" s="3"/>
      <c r="F634" s="3"/>
      <c r="G634" s="2"/>
      <c r="H634" s="2"/>
      <c r="I634" s="2"/>
      <c r="J634" s="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customHeight="1" ht="12">
      <c r="A635" s="1"/>
      <c r="B635" s="2"/>
      <c r="C635" s="2"/>
      <c r="D635" s="3"/>
      <c r="E635" s="3"/>
      <c r="F635" s="3"/>
      <c r="G635" s="2"/>
      <c r="H635" s="2"/>
      <c r="I635" s="2"/>
      <c r="J635" s="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customHeight="1" ht="12">
      <c r="A636" s="1"/>
      <c r="B636" s="2"/>
      <c r="C636" s="2"/>
      <c r="D636" s="3"/>
      <c r="E636" s="3"/>
      <c r="F636" s="3"/>
      <c r="G636" s="2"/>
      <c r="H636" s="2"/>
      <c r="I636" s="2"/>
      <c r="J636" s="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customHeight="1" ht="12">
      <c r="A637" s="1"/>
      <c r="B637" s="2"/>
      <c r="C637" s="2"/>
      <c r="D637" s="3"/>
      <c r="E637" s="3"/>
      <c r="F637" s="3"/>
      <c r="G637" s="2"/>
      <c r="H637" s="2"/>
      <c r="I637" s="2"/>
      <c r="J637" s="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customHeight="1" ht="12">
      <c r="A638" s="1"/>
      <c r="B638" s="2"/>
      <c r="C638" s="2"/>
      <c r="D638" s="3"/>
      <c r="E638" s="3"/>
      <c r="F638" s="3"/>
      <c r="G638" s="2"/>
      <c r="H638" s="2"/>
      <c r="I638" s="2"/>
      <c r="J638" s="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customHeight="1" ht="12">
      <c r="A639" s="1"/>
      <c r="B639" s="2"/>
      <c r="C639" s="2"/>
      <c r="D639" s="3"/>
      <c r="E639" s="3"/>
      <c r="F639" s="3"/>
      <c r="G639" s="2"/>
      <c r="H639" s="2"/>
      <c r="I639" s="2"/>
      <c r="J639" s="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customHeight="1" ht="12">
      <c r="A640" s="1"/>
      <c r="B640" s="2"/>
      <c r="C640" s="2"/>
      <c r="D640" s="3"/>
      <c r="E640" s="3"/>
      <c r="F640" s="3"/>
      <c r="G640" s="2"/>
      <c r="H640" s="2"/>
      <c r="I640" s="2"/>
      <c r="J640" s="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customHeight="1" ht="12">
      <c r="A641" s="1"/>
      <c r="B641" s="2"/>
      <c r="C641" s="2"/>
      <c r="D641" s="3"/>
      <c r="E641" s="3"/>
      <c r="F641" s="3"/>
      <c r="G641" s="2"/>
      <c r="H641" s="2"/>
      <c r="I641" s="2"/>
      <c r="J641" s="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customHeight="1" ht="12">
      <c r="A642" s="1"/>
      <c r="B642" s="2"/>
      <c r="C642" s="2"/>
      <c r="D642" s="3"/>
      <c r="E642" s="3"/>
      <c r="F642" s="3"/>
      <c r="G642" s="2"/>
      <c r="H642" s="2"/>
      <c r="I642" s="2"/>
      <c r="J642" s="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customHeight="1" ht="12">
      <c r="A643" s="1"/>
      <c r="B643" s="2"/>
      <c r="C643" s="2"/>
      <c r="D643" s="3"/>
      <c r="E643" s="3"/>
      <c r="F643" s="3"/>
      <c r="G643" s="2"/>
      <c r="H643" s="2"/>
      <c r="I643" s="2"/>
      <c r="J643" s="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customHeight="1" ht="12">
      <c r="A644" s="1"/>
      <c r="B644" s="2"/>
      <c r="C644" s="2"/>
      <c r="D644" s="3"/>
      <c r="E644" s="3"/>
      <c r="F644" s="3"/>
      <c r="G644" s="2"/>
      <c r="H644" s="2"/>
      <c r="I644" s="2"/>
      <c r="J644" s="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customHeight="1" ht="12">
      <c r="A645" s="1"/>
      <c r="B645" s="2"/>
      <c r="C645" s="2"/>
      <c r="D645" s="3"/>
      <c r="E645" s="3"/>
      <c r="F645" s="3"/>
      <c r="G645" s="2"/>
      <c r="H645" s="2"/>
      <c r="I645" s="2"/>
      <c r="J645" s="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customHeight="1" ht="12">
      <c r="A646" s="1"/>
      <c r="B646" s="2"/>
      <c r="C646" s="2"/>
      <c r="D646" s="3"/>
      <c r="E646" s="3"/>
      <c r="F646" s="3"/>
      <c r="G646" s="2"/>
      <c r="H646" s="2"/>
      <c r="I646" s="2"/>
      <c r="J646" s="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customHeight="1" ht="12">
      <c r="A647" s="1"/>
      <c r="B647" s="2"/>
      <c r="C647" s="2"/>
      <c r="D647" s="3"/>
      <c r="E647" s="3"/>
      <c r="F647" s="3"/>
      <c r="G647" s="2"/>
      <c r="H647" s="2"/>
      <c r="I647" s="2"/>
      <c r="J647" s="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customHeight="1" ht="12">
      <c r="A648" s="1"/>
      <c r="B648" s="2"/>
      <c r="C648" s="2"/>
      <c r="D648" s="3"/>
      <c r="E648" s="3"/>
      <c r="F648" s="3"/>
      <c r="G648" s="2"/>
      <c r="H648" s="2"/>
      <c r="I648" s="2"/>
      <c r="J648" s="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customHeight="1" ht="12">
      <c r="A649" s="1"/>
      <c r="B649" s="2"/>
      <c r="C649" s="2"/>
      <c r="D649" s="3"/>
      <c r="E649" s="3"/>
      <c r="F649" s="3"/>
      <c r="G649" s="2"/>
      <c r="H649" s="2"/>
      <c r="I649" s="2"/>
      <c r="J649" s="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customHeight="1" ht="12">
      <c r="A650" s="1"/>
      <c r="B650" s="2"/>
      <c r="C650" s="2"/>
      <c r="D650" s="3"/>
      <c r="E650" s="3"/>
      <c r="F650" s="3"/>
      <c r="G650" s="2"/>
      <c r="H650" s="2"/>
      <c r="I650" s="2"/>
      <c r="J650" s="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customHeight="1" ht="12">
      <c r="A651" s="1"/>
      <c r="B651" s="2"/>
      <c r="C651" s="2"/>
      <c r="D651" s="3"/>
      <c r="E651" s="3"/>
      <c r="F651" s="3"/>
      <c r="G651" s="2"/>
      <c r="H651" s="2"/>
      <c r="I651" s="2"/>
      <c r="J651" s="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customHeight="1" ht="12">
      <c r="A652" s="1"/>
      <c r="B652" s="2"/>
      <c r="C652" s="2"/>
      <c r="D652" s="3"/>
      <c r="E652" s="3"/>
      <c r="F652" s="3"/>
      <c r="G652" s="2"/>
      <c r="H652" s="2"/>
      <c r="I652" s="2"/>
      <c r="J652" s="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customHeight="1" ht="12">
      <c r="A653" s="1"/>
      <c r="B653" s="2"/>
      <c r="C653" s="2"/>
      <c r="D653" s="3"/>
      <c r="E653" s="3"/>
      <c r="F653" s="3"/>
      <c r="G653" s="2"/>
      <c r="H653" s="2"/>
      <c r="I653" s="2"/>
      <c r="J653" s="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customHeight="1" ht="12">
      <c r="A654" s="1"/>
      <c r="B654" s="2"/>
      <c r="C654" s="2"/>
      <c r="D654" s="3"/>
      <c r="E654" s="3"/>
      <c r="F654" s="3"/>
      <c r="G654" s="2"/>
      <c r="H654" s="2"/>
      <c r="I654" s="2"/>
      <c r="J654" s="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customHeight="1" ht="12">
      <c r="A655" s="1"/>
      <c r="B655" s="2"/>
      <c r="C655" s="2"/>
      <c r="D655" s="3"/>
      <c r="E655" s="3"/>
      <c r="F655" s="3"/>
      <c r="G655" s="2"/>
      <c r="H655" s="2"/>
      <c r="I655" s="2"/>
      <c r="J655" s="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customHeight="1" ht="12">
      <c r="A656" s="1"/>
      <c r="B656" s="2"/>
      <c r="C656" s="2"/>
      <c r="D656" s="3"/>
      <c r="E656" s="3"/>
      <c r="F656" s="3"/>
      <c r="G656" s="2"/>
      <c r="H656" s="2"/>
      <c r="I656" s="2"/>
      <c r="J656" s="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customHeight="1" ht="12">
      <c r="A657" s="1"/>
      <c r="B657" s="2"/>
      <c r="C657" s="2"/>
      <c r="D657" s="3"/>
      <c r="E657" s="3"/>
      <c r="F657" s="3"/>
      <c r="G657" s="2"/>
      <c r="H657" s="2"/>
      <c r="I657" s="2"/>
      <c r="J657" s="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customHeight="1" ht="12">
      <c r="A658" s="1"/>
      <c r="B658" s="2"/>
      <c r="C658" s="2"/>
      <c r="D658" s="3"/>
      <c r="E658" s="3"/>
      <c r="F658" s="3"/>
      <c r="G658" s="2"/>
      <c r="H658" s="2"/>
      <c r="I658" s="2"/>
      <c r="J658" s="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customHeight="1" ht="12">
      <c r="A659" s="1"/>
      <c r="B659" s="2"/>
      <c r="C659" s="2"/>
      <c r="D659" s="3"/>
      <c r="E659" s="3"/>
      <c r="F659" s="3"/>
      <c r="G659" s="2"/>
      <c r="H659" s="2"/>
      <c r="I659" s="2"/>
      <c r="J659" s="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customHeight="1" ht="12">
      <c r="A660" s="1"/>
      <c r="B660" s="2"/>
      <c r="C660" s="2"/>
      <c r="D660" s="3"/>
      <c r="E660" s="3"/>
      <c r="F660" s="3"/>
      <c r="G660" s="2"/>
      <c r="H660" s="2"/>
      <c r="I660" s="2"/>
      <c r="J660" s="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customHeight="1" ht="12">
      <c r="A661" s="1"/>
      <c r="B661" s="2"/>
      <c r="C661" s="2"/>
      <c r="D661" s="3"/>
      <c r="E661" s="3"/>
      <c r="F661" s="3"/>
      <c r="G661" s="2"/>
      <c r="H661" s="2"/>
      <c r="I661" s="2"/>
      <c r="J661" s="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customHeight="1" ht="12">
      <c r="A662" s="1"/>
      <c r="B662" s="2"/>
      <c r="C662" s="2"/>
      <c r="D662" s="3"/>
      <c r="E662" s="3"/>
      <c r="F662" s="3"/>
      <c r="G662" s="2"/>
      <c r="H662" s="2"/>
      <c r="I662" s="2"/>
      <c r="J662" s="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customHeight="1" ht="12">
      <c r="A663" s="1"/>
      <c r="B663" s="2"/>
      <c r="C663" s="2"/>
      <c r="D663" s="3"/>
      <c r="E663" s="3"/>
      <c r="F663" s="3"/>
      <c r="G663" s="2"/>
      <c r="H663" s="2"/>
      <c r="I663" s="2"/>
      <c r="J663" s="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customHeight="1" ht="12">
      <c r="A664" s="1"/>
      <c r="B664" s="2"/>
      <c r="C664" s="2"/>
      <c r="D664" s="3"/>
      <c r="E664" s="3"/>
      <c r="F664" s="3"/>
      <c r="G664" s="2"/>
      <c r="H664" s="2"/>
      <c r="I664" s="2"/>
      <c r="J664" s="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customHeight="1" ht="12">
      <c r="A665" s="1"/>
      <c r="B665" s="2"/>
      <c r="C665" s="2"/>
      <c r="D665" s="3"/>
      <c r="E665" s="3"/>
      <c r="F665" s="3"/>
      <c r="G665" s="2"/>
      <c r="H665" s="2"/>
      <c r="I665" s="2"/>
      <c r="J665" s="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customHeight="1" ht="12">
      <c r="A666" s="1"/>
      <c r="B666" s="2"/>
      <c r="C666" s="2"/>
      <c r="D666" s="3"/>
      <c r="E666" s="3"/>
      <c r="F666" s="3"/>
      <c r="G666" s="2"/>
      <c r="H666" s="2"/>
      <c r="I666" s="2"/>
      <c r="J666" s="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customHeight="1" ht="12">
      <c r="A667" s="1"/>
      <c r="B667" s="2"/>
      <c r="C667" s="2"/>
      <c r="D667" s="3"/>
      <c r="E667" s="3"/>
      <c r="F667" s="3"/>
      <c r="G667" s="2"/>
      <c r="H667" s="2"/>
      <c r="I667" s="2"/>
      <c r="J667" s="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customHeight="1" ht="12">
      <c r="A668" s="1"/>
      <c r="B668" s="2"/>
      <c r="C668" s="2"/>
      <c r="D668" s="3"/>
      <c r="E668" s="3"/>
      <c r="F668" s="3"/>
      <c r="G668" s="2"/>
      <c r="H668" s="2"/>
      <c r="I668" s="2"/>
      <c r="J668" s="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customHeight="1" ht="12">
      <c r="A669" s="1"/>
      <c r="B669" s="2"/>
      <c r="C669" s="2"/>
      <c r="D669" s="3"/>
      <c r="E669" s="3"/>
      <c r="F669" s="3"/>
      <c r="G669" s="2"/>
      <c r="H669" s="2"/>
      <c r="I669" s="2"/>
      <c r="J669" s="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customHeight="1" ht="12">
      <c r="A670" s="1"/>
      <c r="B670" s="2"/>
      <c r="C670" s="2"/>
      <c r="D670" s="3"/>
      <c r="E670" s="3"/>
      <c r="F670" s="3"/>
      <c r="G670" s="2"/>
      <c r="H670" s="2"/>
      <c r="I670" s="2"/>
      <c r="J670" s="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customHeight="1" ht="12">
      <c r="A671" s="1"/>
      <c r="B671" s="2"/>
      <c r="C671" s="2"/>
      <c r="D671" s="3"/>
      <c r="E671" s="3"/>
      <c r="F671" s="3"/>
      <c r="G671" s="2"/>
      <c r="H671" s="2"/>
      <c r="I671" s="2"/>
      <c r="J671" s="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customHeight="1" ht="12">
      <c r="A672" s="1"/>
      <c r="B672" s="2"/>
      <c r="C672" s="2"/>
      <c r="D672" s="3"/>
      <c r="E672" s="3"/>
      <c r="F672" s="3"/>
      <c r="G672" s="2"/>
      <c r="H672" s="2"/>
      <c r="I672" s="2"/>
      <c r="J672" s="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customHeight="1" ht="12">
      <c r="A673" s="1"/>
      <c r="B673" s="2"/>
      <c r="C673" s="2"/>
      <c r="D673" s="3"/>
      <c r="E673" s="3"/>
      <c r="F673" s="3"/>
      <c r="G673" s="2"/>
      <c r="H673" s="2"/>
      <c r="I673" s="2"/>
      <c r="J673" s="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customHeight="1" ht="12">
      <c r="A674" s="1"/>
      <c r="B674" s="2"/>
      <c r="C674" s="2"/>
      <c r="D674" s="3"/>
      <c r="E674" s="3"/>
      <c r="F674" s="3"/>
      <c r="G674" s="2"/>
      <c r="H674" s="2"/>
      <c r="I674" s="2"/>
      <c r="J674" s="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customHeight="1" ht="12">
      <c r="A675" s="1"/>
      <c r="B675" s="2"/>
      <c r="C675" s="2"/>
      <c r="D675" s="3"/>
      <c r="E675" s="3"/>
      <c r="F675" s="3"/>
      <c r="G675" s="2"/>
      <c r="H675" s="2"/>
      <c r="I675" s="2"/>
      <c r="J675" s="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customHeight="1" ht="12">
      <c r="A676" s="1"/>
      <c r="B676" s="2"/>
      <c r="C676" s="2"/>
      <c r="D676" s="3"/>
      <c r="E676" s="3"/>
      <c r="F676" s="3"/>
      <c r="G676" s="2"/>
      <c r="H676" s="2"/>
      <c r="I676" s="2"/>
      <c r="J676" s="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customHeight="1" ht="12">
      <c r="A677" s="1"/>
      <c r="B677" s="2"/>
      <c r="C677" s="2"/>
      <c r="D677" s="3"/>
      <c r="E677" s="3"/>
      <c r="F677" s="3"/>
      <c r="G677" s="2"/>
      <c r="H677" s="2"/>
      <c r="I677" s="2"/>
      <c r="J677" s="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customHeight="1" ht="12">
      <c r="A678" s="1"/>
      <c r="B678" s="2"/>
      <c r="C678" s="2"/>
      <c r="D678" s="3"/>
      <c r="E678" s="3"/>
      <c r="F678" s="3"/>
      <c r="G678" s="2"/>
      <c r="H678" s="2"/>
      <c r="I678" s="2"/>
      <c r="J678" s="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customHeight="1" ht="12">
      <c r="A679" s="1"/>
      <c r="B679" s="2"/>
      <c r="C679" s="2"/>
      <c r="D679" s="3"/>
      <c r="E679" s="3"/>
      <c r="F679" s="3"/>
      <c r="G679" s="2"/>
      <c r="H679" s="2"/>
      <c r="I679" s="2"/>
      <c r="J679" s="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customHeight="1" ht="12">
      <c r="A680" s="1"/>
      <c r="B680" s="2"/>
      <c r="C680" s="2"/>
      <c r="D680" s="3"/>
      <c r="E680" s="3"/>
      <c r="F680" s="3"/>
      <c r="G680" s="2"/>
      <c r="H680" s="2"/>
      <c r="I680" s="2"/>
      <c r="J680" s="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customHeight="1" ht="12">
      <c r="A681" s="1"/>
      <c r="B681" s="2"/>
      <c r="C681" s="2"/>
      <c r="D681" s="3"/>
      <c r="E681" s="3"/>
      <c r="F681" s="3"/>
      <c r="G681" s="2"/>
      <c r="H681" s="2"/>
      <c r="I681" s="2"/>
      <c r="J681" s="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customHeight="1" ht="12">
      <c r="A682" s="1"/>
      <c r="B682" s="2"/>
      <c r="C682" s="2"/>
      <c r="D682" s="3"/>
      <c r="E682" s="3"/>
      <c r="F682" s="3"/>
      <c r="G682" s="2"/>
      <c r="H682" s="2"/>
      <c r="I682" s="2"/>
      <c r="J682" s="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customHeight="1" ht="12">
      <c r="A683" s="1"/>
      <c r="B683" s="2"/>
      <c r="C683" s="2"/>
      <c r="D683" s="3"/>
      <c r="E683" s="3"/>
      <c r="F683" s="3"/>
      <c r="G683" s="2"/>
      <c r="H683" s="2"/>
      <c r="I683" s="2"/>
      <c r="J683" s="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customHeight="1" ht="12">
      <c r="A684" s="1"/>
      <c r="B684" s="2"/>
      <c r="C684" s="2"/>
      <c r="D684" s="3"/>
      <c r="E684" s="3"/>
      <c r="F684" s="3"/>
      <c r="G684" s="2"/>
      <c r="H684" s="2"/>
      <c r="I684" s="2"/>
      <c r="J684" s="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customHeight="1" ht="12">
      <c r="A685" s="1"/>
      <c r="B685" s="2"/>
      <c r="C685" s="2"/>
      <c r="D685" s="3"/>
      <c r="E685" s="3"/>
      <c r="F685" s="3"/>
      <c r="G685" s="2"/>
      <c r="H685" s="2"/>
      <c r="I685" s="2"/>
      <c r="J685" s="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customHeight="1" ht="12">
      <c r="A686" s="1"/>
      <c r="B686" s="2"/>
      <c r="C686" s="2"/>
      <c r="D686" s="3"/>
      <c r="E686" s="3"/>
      <c r="F686" s="3"/>
      <c r="G686" s="2"/>
      <c r="H686" s="2"/>
      <c r="I686" s="2"/>
      <c r="J686" s="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customHeight="1" ht="12">
      <c r="A687" s="1"/>
      <c r="B687" s="2"/>
      <c r="C687" s="2"/>
      <c r="D687" s="3"/>
      <c r="E687" s="3"/>
      <c r="F687" s="3"/>
      <c r="G687" s="2"/>
      <c r="H687" s="2"/>
      <c r="I687" s="2"/>
      <c r="J687" s="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customHeight="1" ht="12">
      <c r="A688" s="1"/>
      <c r="B688" s="2"/>
      <c r="C688" s="2"/>
      <c r="D688" s="3"/>
      <c r="E688" s="3"/>
      <c r="F688" s="3"/>
      <c r="G688" s="2"/>
      <c r="H688" s="2"/>
      <c r="I688" s="2"/>
      <c r="J688" s="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customHeight="1" ht="12">
      <c r="A689" s="1"/>
      <c r="B689" s="2"/>
      <c r="C689" s="2"/>
      <c r="D689" s="3"/>
      <c r="E689" s="3"/>
      <c r="F689" s="3"/>
      <c r="G689" s="2"/>
      <c r="H689" s="2"/>
      <c r="I689" s="2"/>
      <c r="J689" s="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customHeight="1" ht="12">
      <c r="A690" s="1"/>
      <c r="B690" s="2"/>
      <c r="C690" s="2"/>
      <c r="D690" s="3"/>
      <c r="E690" s="3"/>
      <c r="F690" s="3"/>
      <c r="G690" s="2"/>
      <c r="H690" s="2"/>
      <c r="I690" s="2"/>
      <c r="J690" s="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customHeight="1" ht="12">
      <c r="A691" s="1"/>
      <c r="B691" s="2"/>
      <c r="C691" s="2"/>
      <c r="D691" s="3"/>
      <c r="E691" s="3"/>
      <c r="F691" s="3"/>
      <c r="G691" s="2"/>
      <c r="H691" s="2"/>
      <c r="I691" s="2"/>
      <c r="J691" s="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customHeight="1" ht="12">
      <c r="A692" s="1"/>
      <c r="B692" s="2"/>
      <c r="C692" s="2"/>
      <c r="D692" s="3"/>
      <c r="E692" s="3"/>
      <c r="F692" s="3"/>
      <c r="G692" s="2"/>
      <c r="H692" s="2"/>
      <c r="I692" s="2"/>
      <c r="J692" s="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customHeight="1" ht="12">
      <c r="A693" s="1"/>
      <c r="B693" s="2"/>
      <c r="C693" s="2"/>
      <c r="D693" s="3"/>
      <c r="E693" s="3"/>
      <c r="F693" s="3"/>
      <c r="G693" s="2"/>
      <c r="H693" s="2"/>
      <c r="I693" s="2"/>
      <c r="J693" s="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customHeight="1" ht="12">
      <c r="A694" s="1"/>
      <c r="B694" s="2"/>
      <c r="C694" s="2"/>
      <c r="D694" s="3"/>
      <c r="E694" s="3"/>
      <c r="F694" s="3"/>
      <c r="G694" s="2"/>
      <c r="H694" s="2"/>
      <c r="I694" s="2"/>
      <c r="J694" s="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customHeight="1" ht="12">
      <c r="A695" s="1"/>
      <c r="B695" s="2"/>
      <c r="C695" s="2"/>
      <c r="D695" s="3"/>
      <c r="E695" s="3"/>
      <c r="F695" s="3"/>
      <c r="G695" s="2"/>
      <c r="H695" s="2"/>
      <c r="I695" s="2"/>
      <c r="J695" s="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customHeight="1" ht="12">
      <c r="A696" s="1"/>
      <c r="B696" s="2"/>
      <c r="C696" s="2"/>
      <c r="D696" s="3"/>
      <c r="E696" s="3"/>
      <c r="F696" s="3"/>
      <c r="G696" s="2"/>
      <c r="H696" s="2"/>
      <c r="I696" s="2"/>
      <c r="J696" s="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customHeight="1" ht="12">
      <c r="A697" s="1"/>
      <c r="B697" s="2"/>
      <c r="C697" s="2"/>
      <c r="D697" s="3"/>
      <c r="E697" s="3"/>
      <c r="F697" s="3"/>
      <c r="G697" s="2"/>
      <c r="H697" s="2"/>
      <c r="I697" s="2"/>
      <c r="J697" s="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customHeight="1" ht="12">
      <c r="A698" s="1"/>
      <c r="B698" s="2"/>
      <c r="C698" s="2"/>
      <c r="D698" s="3"/>
      <c r="E698" s="3"/>
      <c r="F698" s="3"/>
      <c r="G698" s="2"/>
      <c r="H698" s="2"/>
      <c r="I698" s="2"/>
      <c r="J698" s="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customHeight="1" ht="12">
      <c r="A699" s="1"/>
      <c r="B699" s="2"/>
      <c r="C699" s="2"/>
      <c r="D699" s="3"/>
      <c r="E699" s="3"/>
      <c r="F699" s="3"/>
      <c r="G699" s="2"/>
      <c r="H699" s="2"/>
      <c r="I699" s="2"/>
      <c r="J699" s="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customHeight="1" ht="12">
      <c r="A700" s="1"/>
      <c r="B700" s="2"/>
      <c r="C700" s="2"/>
      <c r="D700" s="3"/>
      <c r="E700" s="3"/>
      <c r="F700" s="3"/>
      <c r="G700" s="2"/>
      <c r="H700" s="2"/>
      <c r="I700" s="2"/>
      <c r="J700" s="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customHeight="1" ht="12">
      <c r="A701" s="1"/>
      <c r="B701" s="2"/>
      <c r="C701" s="2"/>
      <c r="D701" s="3"/>
      <c r="E701" s="3"/>
      <c r="F701" s="3"/>
      <c r="G701" s="2"/>
      <c r="H701" s="2"/>
      <c r="I701" s="2"/>
      <c r="J701" s="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customHeight="1" ht="12">
      <c r="A702" s="1"/>
      <c r="B702" s="2"/>
      <c r="C702" s="2"/>
      <c r="D702" s="3"/>
      <c r="E702" s="3"/>
      <c r="F702" s="3"/>
      <c r="G702" s="2"/>
      <c r="H702" s="2"/>
      <c r="I702" s="2"/>
      <c r="J702" s="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customHeight="1" ht="12">
      <c r="A703" s="1"/>
      <c r="B703" s="2"/>
      <c r="C703" s="2"/>
      <c r="D703" s="3"/>
      <c r="E703" s="3"/>
      <c r="F703" s="3"/>
      <c r="G703" s="2"/>
      <c r="H703" s="2"/>
      <c r="I703" s="2"/>
      <c r="J703" s="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customHeight="1" ht="12">
      <c r="A704" s="1"/>
      <c r="B704" s="2"/>
      <c r="C704" s="2"/>
      <c r="D704" s="3"/>
      <c r="E704" s="3"/>
      <c r="F704" s="3"/>
      <c r="G704" s="2"/>
      <c r="H704" s="2"/>
      <c r="I704" s="2"/>
      <c r="J704" s="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customHeight="1" ht="12">
      <c r="A705" s="1"/>
      <c r="B705" s="2"/>
      <c r="C705" s="2"/>
      <c r="D705" s="3"/>
      <c r="E705" s="3"/>
      <c r="F705" s="3"/>
      <c r="G705" s="2"/>
      <c r="H705" s="2"/>
      <c r="I705" s="2"/>
      <c r="J705" s="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customHeight="1" ht="12">
      <c r="A706" s="1"/>
      <c r="B706" s="2"/>
      <c r="C706" s="2"/>
      <c r="D706" s="3"/>
      <c r="E706" s="3"/>
      <c r="F706" s="3"/>
      <c r="G706" s="2"/>
      <c r="H706" s="2"/>
      <c r="I706" s="2"/>
      <c r="J706" s="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customHeight="1" ht="12">
      <c r="A707" s="1"/>
      <c r="B707" s="2"/>
      <c r="C707" s="2"/>
      <c r="D707" s="3"/>
      <c r="E707" s="3"/>
      <c r="F707" s="3"/>
      <c r="G707" s="2"/>
      <c r="H707" s="2"/>
      <c r="I707" s="2"/>
      <c r="J707" s="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customHeight="1" ht="12">
      <c r="A708" s="1"/>
      <c r="B708" s="2"/>
      <c r="C708" s="2"/>
      <c r="D708" s="3"/>
      <c r="E708" s="3"/>
      <c r="F708" s="3"/>
      <c r="G708" s="2"/>
      <c r="H708" s="2"/>
      <c r="I708" s="2"/>
      <c r="J708" s="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customHeight="1" ht="12">
      <c r="A709" s="1"/>
      <c r="B709" s="2"/>
      <c r="C709" s="2"/>
      <c r="D709" s="3"/>
      <c r="E709" s="3"/>
      <c r="F709" s="3"/>
      <c r="G709" s="2"/>
      <c r="H709" s="2"/>
      <c r="I709" s="2"/>
      <c r="J709" s="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customHeight="1" ht="12">
      <c r="A710" s="1"/>
      <c r="B710" s="2"/>
      <c r="C710" s="2"/>
      <c r="D710" s="3"/>
      <c r="E710" s="3"/>
      <c r="F710" s="3"/>
      <c r="G710" s="2"/>
      <c r="H710" s="2"/>
      <c r="I710" s="2"/>
      <c r="J710" s="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customHeight="1" ht="12">
      <c r="A711" s="1"/>
      <c r="B711" s="2"/>
      <c r="C711" s="2"/>
      <c r="D711" s="3"/>
      <c r="E711" s="3"/>
      <c r="F711" s="3"/>
      <c r="G711" s="2"/>
      <c r="H711" s="2"/>
      <c r="I711" s="2"/>
      <c r="J711" s="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customHeight="1" ht="12">
      <c r="A712" s="1"/>
      <c r="B712" s="2"/>
      <c r="C712" s="2"/>
      <c r="D712" s="3"/>
      <c r="E712" s="3"/>
      <c r="F712" s="3"/>
      <c r="G712" s="2"/>
      <c r="H712" s="2"/>
      <c r="I712" s="2"/>
      <c r="J712" s="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customHeight="1" ht="12">
      <c r="A713" s="1"/>
      <c r="B713" s="2"/>
      <c r="C713" s="2"/>
      <c r="D713" s="3"/>
      <c r="E713" s="3"/>
      <c r="F713" s="3"/>
      <c r="G713" s="2"/>
      <c r="H713" s="2"/>
      <c r="I713" s="2"/>
      <c r="J713" s="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customHeight="1" ht="12">
      <c r="A714" s="1"/>
      <c r="B714" s="2"/>
      <c r="C714" s="2"/>
      <c r="D714" s="3"/>
      <c r="E714" s="3"/>
      <c r="F714" s="3"/>
      <c r="G714" s="2"/>
      <c r="H714" s="2"/>
      <c r="I714" s="2"/>
      <c r="J714" s="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customHeight="1" ht="12">
      <c r="A715" s="1"/>
      <c r="B715" s="2"/>
      <c r="C715" s="2"/>
      <c r="D715" s="3"/>
      <c r="E715" s="3"/>
      <c r="F715" s="3"/>
      <c r="G715" s="2"/>
      <c r="H715" s="2"/>
      <c r="I715" s="2"/>
      <c r="J715" s="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customHeight="1" ht="12">
      <c r="A716" s="1"/>
      <c r="B716" s="2"/>
      <c r="C716" s="2"/>
      <c r="D716" s="3"/>
      <c r="E716" s="3"/>
      <c r="F716" s="3"/>
      <c r="G716" s="2"/>
      <c r="H716" s="2"/>
      <c r="I716" s="2"/>
      <c r="J716" s="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customHeight="1" ht="12">
      <c r="A717" s="1"/>
      <c r="B717" s="2"/>
      <c r="C717" s="2"/>
      <c r="D717" s="3"/>
      <c r="E717" s="3"/>
      <c r="F717" s="3"/>
      <c r="G717" s="2"/>
      <c r="H717" s="2"/>
      <c r="I717" s="2"/>
      <c r="J717" s="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customHeight="1" ht="12">
      <c r="A718" s="1"/>
      <c r="B718" s="2"/>
      <c r="C718" s="2"/>
      <c r="D718" s="3"/>
      <c r="E718" s="3"/>
      <c r="F718" s="3"/>
      <c r="G718" s="2"/>
      <c r="H718" s="2"/>
      <c r="I718" s="2"/>
      <c r="J718" s="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customHeight="1" ht="12">
      <c r="A719" s="1"/>
      <c r="B719" s="2"/>
      <c r="C719" s="2"/>
      <c r="D719" s="3"/>
      <c r="E719" s="3"/>
      <c r="F719" s="3"/>
      <c r="G719" s="2"/>
      <c r="H719" s="2"/>
      <c r="I719" s="2"/>
      <c r="J719" s="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customHeight="1" ht="12">
      <c r="A720" s="1"/>
      <c r="B720" s="2"/>
      <c r="C720" s="2"/>
      <c r="D720" s="3"/>
      <c r="E720" s="3"/>
      <c r="F720" s="3"/>
      <c r="G720" s="2"/>
      <c r="H720" s="2"/>
      <c r="I720" s="2"/>
      <c r="J720" s="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customHeight="1" ht="12">
      <c r="A721" s="1"/>
      <c r="B721" s="2"/>
      <c r="C721" s="2"/>
      <c r="D721" s="3"/>
      <c r="E721" s="3"/>
      <c r="F721" s="3"/>
      <c r="G721" s="2"/>
      <c r="H721" s="2"/>
      <c r="I721" s="2"/>
      <c r="J721" s="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customHeight="1" ht="12">
      <c r="A722" s="1"/>
      <c r="B722" s="2"/>
      <c r="C722" s="2"/>
      <c r="D722" s="3"/>
      <c r="E722" s="3"/>
      <c r="F722" s="3"/>
      <c r="G722" s="2"/>
      <c r="H722" s="2"/>
      <c r="I722" s="2"/>
      <c r="J722" s="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customHeight="1" ht="12">
      <c r="A723" s="1"/>
      <c r="B723" s="2"/>
      <c r="C723" s="2"/>
      <c r="D723" s="3"/>
      <c r="E723" s="3"/>
      <c r="F723" s="3"/>
      <c r="G723" s="2"/>
      <c r="H723" s="2"/>
      <c r="I723" s="2"/>
      <c r="J723" s="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customHeight="1" ht="12">
      <c r="A724" s="1"/>
      <c r="B724" s="2"/>
      <c r="C724" s="2"/>
      <c r="D724" s="3"/>
      <c r="E724" s="3"/>
      <c r="F724" s="3"/>
      <c r="G724" s="2"/>
      <c r="H724" s="2"/>
      <c r="I724" s="2"/>
      <c r="J724" s="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customHeight="1" ht="12">
      <c r="A725" s="1"/>
      <c r="B725" s="2"/>
      <c r="C725" s="2"/>
      <c r="D725" s="3"/>
      <c r="E725" s="3"/>
      <c r="F725" s="3"/>
      <c r="G725" s="2"/>
      <c r="H725" s="2"/>
      <c r="I725" s="2"/>
      <c r="J725" s="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customHeight="1" ht="12">
      <c r="A726" s="1"/>
      <c r="B726" s="2"/>
      <c r="C726" s="2"/>
      <c r="D726" s="3"/>
      <c r="E726" s="3"/>
      <c r="F726" s="3"/>
      <c r="G726" s="2"/>
      <c r="H726" s="2"/>
      <c r="I726" s="2"/>
      <c r="J726" s="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customHeight="1" ht="12">
      <c r="A727" s="1"/>
      <c r="B727" s="2"/>
      <c r="C727" s="2"/>
      <c r="D727" s="3"/>
      <c r="E727" s="3"/>
      <c r="F727" s="3"/>
      <c r="G727" s="2"/>
      <c r="H727" s="2"/>
      <c r="I727" s="2"/>
      <c r="J727" s="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customHeight="1" ht="12">
      <c r="A728" s="1"/>
      <c r="B728" s="2"/>
      <c r="C728" s="2"/>
      <c r="D728" s="3"/>
      <c r="E728" s="3"/>
      <c r="F728" s="3"/>
      <c r="G728" s="2"/>
      <c r="H728" s="2"/>
      <c r="I728" s="2"/>
      <c r="J728" s="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customHeight="1" ht="12">
      <c r="A729" s="1"/>
      <c r="B729" s="2"/>
      <c r="C729" s="2"/>
      <c r="D729" s="3"/>
      <c r="E729" s="3"/>
      <c r="F729" s="3"/>
      <c r="G729" s="2"/>
      <c r="H729" s="2"/>
      <c r="I729" s="2"/>
      <c r="J729" s="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customHeight="1" ht="12">
      <c r="A730" s="1"/>
      <c r="B730" s="2"/>
      <c r="C730" s="2"/>
      <c r="D730" s="3"/>
      <c r="E730" s="3"/>
      <c r="F730" s="3"/>
      <c r="G730" s="2"/>
      <c r="H730" s="2"/>
      <c r="I730" s="2"/>
      <c r="J730" s="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customHeight="1" ht="12">
      <c r="A731" s="1"/>
      <c r="B731" s="2"/>
      <c r="C731" s="2"/>
      <c r="D731" s="3"/>
      <c r="E731" s="3"/>
      <c r="F731" s="3"/>
      <c r="G731" s="2"/>
      <c r="H731" s="2"/>
      <c r="I731" s="2"/>
      <c r="J731" s="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customHeight="1" ht="12">
      <c r="A732" s="1"/>
      <c r="B732" s="2"/>
      <c r="C732" s="2"/>
      <c r="D732" s="3"/>
      <c r="E732" s="3"/>
      <c r="F732" s="3"/>
      <c r="G732" s="2"/>
      <c r="H732" s="2"/>
      <c r="I732" s="2"/>
      <c r="J732" s="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customHeight="1" ht="12">
      <c r="A733" s="1"/>
      <c r="B733" s="2"/>
      <c r="C733" s="2"/>
      <c r="D733" s="3"/>
      <c r="E733" s="3"/>
      <c r="F733" s="3"/>
      <c r="G733" s="2"/>
      <c r="H733" s="2"/>
      <c r="I733" s="2"/>
      <c r="J733" s="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customHeight="1" ht="12">
      <c r="A734" s="1"/>
      <c r="B734" s="2"/>
      <c r="C734" s="2"/>
      <c r="D734" s="3"/>
      <c r="E734" s="3"/>
      <c r="F734" s="3"/>
      <c r="G734" s="2"/>
      <c r="H734" s="2"/>
      <c r="I734" s="2"/>
      <c r="J734" s="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customHeight="1" ht="12">
      <c r="A735" s="1"/>
      <c r="B735" s="2"/>
      <c r="C735" s="2"/>
      <c r="D735" s="3"/>
      <c r="E735" s="3"/>
      <c r="F735" s="3"/>
      <c r="G735" s="2"/>
      <c r="H735" s="2"/>
      <c r="I735" s="2"/>
      <c r="J735" s="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customHeight="1" ht="12">
      <c r="A736" s="1"/>
      <c r="B736" s="2"/>
      <c r="C736" s="2"/>
      <c r="D736" s="3"/>
      <c r="E736" s="3"/>
      <c r="F736" s="3"/>
      <c r="G736" s="2"/>
      <c r="H736" s="2"/>
      <c r="I736" s="2"/>
      <c r="J736" s="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customHeight="1" ht="12">
      <c r="A737" s="1"/>
      <c r="B737" s="2"/>
      <c r="C737" s="2"/>
      <c r="D737" s="3"/>
      <c r="E737" s="3"/>
      <c r="F737" s="3"/>
      <c r="G737" s="2"/>
      <c r="H737" s="2"/>
      <c r="I737" s="2"/>
      <c r="J737" s="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customHeight="1" ht="12">
      <c r="A738" s="1"/>
      <c r="B738" s="2"/>
      <c r="C738" s="2"/>
      <c r="D738" s="3"/>
      <c r="E738" s="3"/>
      <c r="F738" s="3"/>
      <c r="G738" s="2"/>
      <c r="H738" s="2"/>
      <c r="I738" s="2"/>
      <c r="J738" s="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customHeight="1" ht="12">
      <c r="A739" s="1"/>
      <c r="B739" s="2"/>
      <c r="C739" s="2"/>
      <c r="D739" s="3"/>
      <c r="E739" s="3"/>
      <c r="F739" s="3"/>
      <c r="G739" s="2"/>
      <c r="H739" s="2"/>
      <c r="I739" s="2"/>
      <c r="J739" s="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customHeight="1" ht="12">
      <c r="A740" s="1"/>
      <c r="B740" s="2"/>
      <c r="C740" s="2"/>
      <c r="D740" s="3"/>
      <c r="E740" s="3"/>
      <c r="F740" s="3"/>
      <c r="G740" s="2"/>
      <c r="H740" s="2"/>
      <c r="I740" s="2"/>
      <c r="J740" s="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customHeight="1" ht="12">
      <c r="A741" s="1"/>
      <c r="B741" s="2"/>
      <c r="C741" s="2"/>
      <c r="D741" s="3"/>
      <c r="E741" s="3"/>
      <c r="F741" s="3"/>
      <c r="G741" s="2"/>
      <c r="H741" s="2"/>
      <c r="I741" s="2"/>
      <c r="J741" s="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customHeight="1" ht="12">
      <c r="A742" s="1"/>
      <c r="B742" s="2"/>
      <c r="C742" s="2"/>
      <c r="D742" s="3"/>
      <c r="E742" s="3"/>
      <c r="F742" s="3"/>
      <c r="G742" s="2"/>
      <c r="H742" s="2"/>
      <c r="I742" s="2"/>
      <c r="J742" s="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customHeight="1" ht="12">
      <c r="A743" s="1"/>
      <c r="B743" s="2"/>
      <c r="C743" s="2"/>
      <c r="D743" s="3"/>
      <c r="E743" s="3"/>
      <c r="F743" s="3"/>
      <c r="G743" s="2"/>
      <c r="H743" s="2"/>
      <c r="I743" s="2"/>
      <c r="J743" s="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customHeight="1" ht="12">
      <c r="A744" s="1"/>
      <c r="B744" s="2"/>
      <c r="C744" s="2"/>
      <c r="D744" s="3"/>
      <c r="E744" s="3"/>
      <c r="F744" s="3"/>
      <c r="G744" s="2"/>
      <c r="H744" s="2"/>
      <c r="I744" s="2"/>
      <c r="J744" s="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customHeight="1" ht="12">
      <c r="A745" s="1"/>
      <c r="B745" s="2"/>
      <c r="C745" s="2"/>
      <c r="D745" s="3"/>
      <c r="E745" s="3"/>
      <c r="F745" s="3"/>
      <c r="G745" s="2"/>
      <c r="H745" s="2"/>
      <c r="I745" s="2"/>
      <c r="J745" s="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customHeight="1" ht="12">
      <c r="A746" s="1"/>
      <c r="B746" s="2"/>
      <c r="C746" s="2"/>
      <c r="D746" s="3"/>
      <c r="E746" s="3"/>
      <c r="F746" s="3"/>
      <c r="G746" s="2"/>
      <c r="H746" s="2"/>
      <c r="I746" s="2"/>
      <c r="J746" s="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customHeight="1" ht="12">
      <c r="A747" s="1"/>
      <c r="B747" s="2"/>
      <c r="C747" s="2"/>
      <c r="D747" s="3"/>
      <c r="E747" s="3"/>
      <c r="F747" s="3"/>
      <c r="G747" s="2"/>
      <c r="H747" s="2"/>
      <c r="I747" s="2"/>
      <c r="J747" s="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customHeight="1" ht="12">
      <c r="A748" s="1"/>
      <c r="B748" s="2"/>
      <c r="C748" s="2"/>
      <c r="D748" s="3"/>
      <c r="E748" s="3"/>
      <c r="F748" s="3"/>
      <c r="G748" s="2"/>
      <c r="H748" s="2"/>
      <c r="I748" s="2"/>
      <c r="J748" s="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customHeight="1" ht="12">
      <c r="A749" s="1"/>
      <c r="B749" s="2"/>
      <c r="C749" s="2"/>
      <c r="D749" s="3"/>
      <c r="E749" s="3"/>
      <c r="F749" s="3"/>
      <c r="G749" s="2"/>
      <c r="H749" s="2"/>
      <c r="I749" s="2"/>
      <c r="J749" s="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customHeight="1" ht="12">
      <c r="A750" s="1"/>
      <c r="B750" s="2"/>
      <c r="C750" s="2"/>
      <c r="D750" s="3"/>
      <c r="E750" s="3"/>
      <c r="F750" s="3"/>
      <c r="G750" s="2"/>
      <c r="H750" s="2"/>
      <c r="I750" s="2"/>
      <c r="J750" s="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customHeight="1" ht="12">
      <c r="A751" s="1"/>
      <c r="B751" s="2"/>
      <c r="C751" s="2"/>
      <c r="D751" s="3"/>
      <c r="E751" s="3"/>
      <c r="F751" s="3"/>
      <c r="G751" s="2"/>
      <c r="H751" s="2"/>
      <c r="I751" s="2"/>
      <c r="J751" s="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customHeight="1" ht="12">
      <c r="A752" s="1"/>
      <c r="B752" s="2"/>
      <c r="C752" s="2"/>
      <c r="D752" s="3"/>
      <c r="E752" s="3"/>
      <c r="F752" s="3"/>
      <c r="G752" s="2"/>
      <c r="H752" s="2"/>
      <c r="I752" s="2"/>
      <c r="J752" s="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customHeight="1" ht="12">
      <c r="A753" s="1"/>
      <c r="B753" s="2"/>
      <c r="C753" s="2"/>
      <c r="D753" s="3"/>
      <c r="E753" s="3"/>
      <c r="F753" s="3"/>
      <c r="G753" s="2"/>
      <c r="H753" s="2"/>
      <c r="I753" s="2"/>
      <c r="J753" s="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customHeight="1" ht="12">
      <c r="A754" s="1"/>
      <c r="B754" s="2"/>
      <c r="C754" s="2"/>
      <c r="D754" s="3"/>
      <c r="E754" s="3"/>
      <c r="F754" s="3"/>
      <c r="G754" s="2"/>
      <c r="H754" s="2"/>
      <c r="I754" s="2"/>
      <c r="J754" s="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customHeight="1" ht="12">
      <c r="A755" s="1"/>
      <c r="B755" s="2"/>
      <c r="C755" s="2"/>
      <c r="D755" s="3"/>
      <c r="E755" s="3"/>
      <c r="F755" s="3"/>
      <c r="G755" s="2"/>
      <c r="H755" s="2"/>
      <c r="I755" s="2"/>
      <c r="J755" s="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customHeight="1" ht="12">
      <c r="A756" s="1"/>
      <c r="B756" s="2"/>
      <c r="C756" s="2"/>
      <c r="D756" s="3"/>
      <c r="E756" s="3"/>
      <c r="F756" s="3"/>
      <c r="G756" s="2"/>
      <c r="H756" s="2"/>
      <c r="I756" s="2"/>
      <c r="J756" s="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customHeight="1" ht="12">
      <c r="A757" s="1"/>
      <c r="B757" s="2"/>
      <c r="C757" s="2"/>
      <c r="D757" s="3"/>
      <c r="E757" s="3"/>
      <c r="F757" s="3"/>
      <c r="G757" s="2"/>
      <c r="H757" s="2"/>
      <c r="I757" s="2"/>
      <c r="J757" s="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customHeight="1" ht="12">
      <c r="A758" s="1"/>
      <c r="B758" s="2"/>
      <c r="C758" s="2"/>
      <c r="D758" s="3"/>
      <c r="E758" s="3"/>
      <c r="F758" s="3"/>
      <c r="G758" s="2"/>
      <c r="H758" s="2"/>
      <c r="I758" s="2"/>
      <c r="J758" s="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customHeight="1" ht="12">
      <c r="A759" s="1"/>
      <c r="B759" s="2"/>
      <c r="C759" s="2"/>
      <c r="D759" s="3"/>
      <c r="E759" s="3"/>
      <c r="F759" s="3"/>
      <c r="G759" s="2"/>
      <c r="H759" s="2"/>
      <c r="I759" s="2"/>
      <c r="J759" s="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customHeight="1" ht="12">
      <c r="A760" s="1"/>
      <c r="B760" s="2"/>
      <c r="C760" s="2"/>
      <c r="D760" s="3"/>
      <c r="E760" s="3"/>
      <c r="F760" s="3"/>
      <c r="G760" s="2"/>
      <c r="H760" s="2"/>
      <c r="I760" s="2"/>
      <c r="J760" s="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customHeight="1" ht="12">
      <c r="A761" s="1"/>
      <c r="B761" s="2"/>
      <c r="C761" s="2"/>
      <c r="D761" s="3"/>
      <c r="E761" s="3"/>
      <c r="F761" s="3"/>
      <c r="G761" s="2"/>
      <c r="H761" s="2"/>
      <c r="I761" s="2"/>
      <c r="J761" s="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customHeight="1" ht="12">
      <c r="A762" s="1"/>
      <c r="B762" s="2"/>
      <c r="C762" s="2"/>
      <c r="D762" s="3"/>
      <c r="E762" s="3"/>
      <c r="F762" s="3"/>
      <c r="G762" s="2"/>
      <c r="H762" s="2"/>
      <c r="I762" s="2"/>
      <c r="J762" s="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customHeight="1" ht="12">
      <c r="A763" s="1"/>
      <c r="B763" s="2"/>
      <c r="C763" s="2"/>
      <c r="D763" s="3"/>
      <c r="E763" s="3"/>
      <c r="F763" s="3"/>
      <c r="G763" s="2"/>
      <c r="H763" s="2"/>
      <c r="I763" s="2"/>
      <c r="J763" s="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customHeight="1" ht="12">
      <c r="A764" s="1"/>
      <c r="B764" s="2"/>
      <c r="C764" s="2"/>
      <c r="D764" s="3"/>
      <c r="E764" s="3"/>
      <c r="F764" s="3"/>
      <c r="G764" s="2"/>
      <c r="H764" s="2"/>
      <c r="I764" s="2"/>
      <c r="J764" s="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customHeight="1" ht="12">
      <c r="A765" s="1"/>
      <c r="B765" s="2"/>
      <c r="C765" s="2"/>
      <c r="D765" s="3"/>
      <c r="E765" s="3"/>
      <c r="F765" s="3"/>
      <c r="G765" s="2"/>
      <c r="H765" s="2"/>
      <c r="I765" s="2"/>
      <c r="J765" s="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customHeight="1" ht="12">
      <c r="A766" s="1"/>
      <c r="B766" s="2"/>
      <c r="C766" s="2"/>
      <c r="D766" s="3"/>
      <c r="E766" s="3"/>
      <c r="F766" s="3"/>
      <c r="G766" s="2"/>
      <c r="H766" s="2"/>
      <c r="I766" s="2"/>
      <c r="J766" s="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customHeight="1" ht="12">
      <c r="A767" s="1"/>
      <c r="B767" s="2"/>
      <c r="C767" s="2"/>
      <c r="D767" s="3"/>
      <c r="E767" s="3"/>
      <c r="F767" s="3"/>
      <c r="G767" s="2"/>
      <c r="H767" s="2"/>
      <c r="I767" s="2"/>
      <c r="J767" s="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customHeight="1" ht="12">
      <c r="A768" s="1"/>
      <c r="B768" s="2"/>
      <c r="C768" s="2"/>
      <c r="D768" s="3"/>
      <c r="E768" s="3"/>
      <c r="F768" s="3"/>
      <c r="G768" s="2"/>
      <c r="H768" s="2"/>
      <c r="I768" s="2"/>
      <c r="J768" s="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customHeight="1" ht="12">
      <c r="A769" s="1"/>
      <c r="B769" s="2"/>
      <c r="C769" s="2"/>
      <c r="D769" s="3"/>
      <c r="E769" s="3"/>
      <c r="F769" s="3"/>
      <c r="G769" s="2"/>
      <c r="H769" s="2"/>
      <c r="I769" s="2"/>
      <c r="J769" s="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customHeight="1" ht="12">
      <c r="A770" s="1"/>
      <c r="B770" s="2"/>
      <c r="C770" s="2"/>
      <c r="D770" s="3"/>
      <c r="E770" s="3"/>
      <c r="F770" s="3"/>
      <c r="G770" s="2"/>
      <c r="H770" s="2"/>
      <c r="I770" s="2"/>
      <c r="J770" s="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customHeight="1" ht="12">
      <c r="A771" s="1"/>
      <c r="B771" s="2"/>
      <c r="C771" s="2"/>
      <c r="D771" s="3"/>
      <c r="E771" s="3"/>
      <c r="F771" s="3"/>
      <c r="G771" s="2"/>
      <c r="H771" s="2"/>
      <c r="I771" s="2"/>
      <c r="J771" s="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customHeight="1" ht="12">
      <c r="A772" s="1"/>
      <c r="B772" s="2"/>
      <c r="C772" s="2"/>
      <c r="D772" s="3"/>
      <c r="E772" s="3"/>
      <c r="F772" s="3"/>
      <c r="G772" s="2"/>
      <c r="H772" s="2"/>
      <c r="I772" s="2"/>
      <c r="J772" s="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customHeight="1" ht="12">
      <c r="A773" s="1"/>
      <c r="B773" s="2"/>
      <c r="C773" s="2"/>
      <c r="D773" s="3"/>
      <c r="E773" s="3"/>
      <c r="F773" s="3"/>
      <c r="G773" s="2"/>
      <c r="H773" s="2"/>
      <c r="I773" s="2"/>
      <c r="J773" s="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customHeight="1" ht="12">
      <c r="A774" s="1"/>
      <c r="B774" s="2"/>
      <c r="C774" s="2"/>
      <c r="D774" s="3"/>
      <c r="E774" s="3"/>
      <c r="F774" s="3"/>
      <c r="G774" s="2"/>
      <c r="H774" s="2"/>
      <c r="I774" s="2"/>
      <c r="J774" s="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customHeight="1" ht="12">
      <c r="A775" s="1"/>
      <c r="B775" s="2"/>
      <c r="C775" s="2"/>
      <c r="D775" s="3"/>
      <c r="E775" s="3"/>
      <c r="F775" s="3"/>
      <c r="G775" s="2"/>
      <c r="H775" s="2"/>
      <c r="I775" s="2"/>
      <c r="J775" s="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customHeight="1" ht="12">
      <c r="A776" s="1"/>
      <c r="B776" s="2"/>
      <c r="C776" s="2"/>
      <c r="D776" s="3"/>
      <c r="E776" s="3"/>
      <c r="F776" s="3"/>
      <c r="G776" s="2"/>
      <c r="H776" s="2"/>
      <c r="I776" s="2"/>
      <c r="J776" s="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customHeight="1" ht="12">
      <c r="A777" s="1"/>
      <c r="B777" s="2"/>
      <c r="C777" s="2"/>
      <c r="D777" s="3"/>
      <c r="E777" s="3"/>
      <c r="F777" s="3"/>
      <c r="G777" s="2"/>
      <c r="H777" s="2"/>
      <c r="I777" s="2"/>
      <c r="J777" s="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customHeight="1" ht="12">
      <c r="A778" s="1"/>
      <c r="B778" s="2"/>
      <c r="C778" s="2"/>
      <c r="D778" s="3"/>
      <c r="E778" s="3"/>
      <c r="F778" s="3"/>
      <c r="G778" s="2"/>
      <c r="H778" s="2"/>
      <c r="I778" s="2"/>
      <c r="J778" s="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customHeight="1" ht="12">
      <c r="A779" s="1"/>
      <c r="B779" s="2"/>
      <c r="C779" s="2"/>
      <c r="D779" s="3"/>
      <c r="E779" s="3"/>
      <c r="F779" s="3"/>
      <c r="G779" s="2"/>
      <c r="H779" s="2"/>
      <c r="I779" s="2"/>
      <c r="J779" s="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customHeight="1" ht="12">
      <c r="A780" s="1"/>
      <c r="B780" s="2"/>
      <c r="C780" s="2"/>
      <c r="D780" s="3"/>
      <c r="E780" s="3"/>
      <c r="F780" s="3"/>
      <c r="G780" s="2"/>
      <c r="H780" s="2"/>
      <c r="I780" s="2"/>
      <c r="J780" s="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customHeight="1" ht="12">
      <c r="A781" s="1"/>
      <c r="B781" s="2"/>
      <c r="C781" s="2"/>
      <c r="D781" s="3"/>
      <c r="E781" s="3"/>
      <c r="F781" s="3"/>
      <c r="G781" s="2"/>
      <c r="H781" s="2"/>
      <c r="I781" s="2"/>
      <c r="J781" s="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customHeight="1" ht="12">
      <c r="A782" s="1"/>
      <c r="B782" s="2"/>
      <c r="C782" s="2"/>
      <c r="D782" s="3"/>
      <c r="E782" s="3"/>
      <c r="F782" s="3"/>
      <c r="G782" s="2"/>
      <c r="H782" s="2"/>
      <c r="I782" s="2"/>
      <c r="J782" s="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customHeight="1" ht="12">
      <c r="A783" s="1"/>
      <c r="B783" s="2"/>
      <c r="C783" s="2"/>
      <c r="D783" s="3"/>
      <c r="E783" s="3"/>
      <c r="F783" s="3"/>
      <c r="G783" s="2"/>
      <c r="H783" s="2"/>
      <c r="I783" s="2"/>
      <c r="J783" s="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customHeight="1" ht="12">
      <c r="A784" s="1"/>
      <c r="B784" s="2"/>
      <c r="C784" s="2"/>
      <c r="D784" s="3"/>
      <c r="E784" s="3"/>
      <c r="F784" s="3"/>
      <c r="G784" s="2"/>
      <c r="H784" s="2"/>
      <c r="I784" s="2"/>
      <c r="J784" s="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customHeight="1" ht="12">
      <c r="A785" s="1"/>
      <c r="B785" s="2"/>
      <c r="C785" s="2"/>
      <c r="D785" s="3"/>
      <c r="E785" s="3"/>
      <c r="F785" s="3"/>
      <c r="G785" s="2"/>
      <c r="H785" s="2"/>
      <c r="I785" s="2"/>
      <c r="J785" s="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customHeight="1" ht="12">
      <c r="A786" s="1"/>
      <c r="B786" s="2"/>
      <c r="C786" s="2"/>
      <c r="D786" s="3"/>
      <c r="E786" s="3"/>
      <c r="F786" s="3"/>
      <c r="G786" s="2"/>
      <c r="H786" s="2"/>
      <c r="I786" s="2"/>
      <c r="J786" s="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customHeight="1" ht="12">
      <c r="A787" s="1"/>
      <c r="B787" s="2"/>
      <c r="C787" s="2"/>
      <c r="D787" s="3"/>
      <c r="E787" s="3"/>
      <c r="F787" s="3"/>
      <c r="G787" s="2"/>
      <c r="H787" s="2"/>
      <c r="I787" s="2"/>
      <c r="J787" s="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customHeight="1" ht="12">
      <c r="A788" s="1"/>
      <c r="B788" s="2"/>
      <c r="C788" s="2"/>
      <c r="D788" s="3"/>
      <c r="E788" s="3"/>
      <c r="F788" s="3"/>
      <c r="G788" s="2"/>
      <c r="H788" s="2"/>
      <c r="I788" s="2"/>
      <c r="J788" s="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customHeight="1" ht="12">
      <c r="A789" s="1"/>
      <c r="B789" s="2"/>
      <c r="C789" s="2"/>
      <c r="D789" s="3"/>
      <c r="E789" s="3"/>
      <c r="F789" s="3"/>
      <c r="G789" s="2"/>
      <c r="H789" s="2"/>
      <c r="I789" s="2"/>
      <c r="J789" s="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customHeight="1" ht="12">
      <c r="A790" s="1"/>
      <c r="B790" s="2"/>
      <c r="C790" s="2"/>
      <c r="D790" s="3"/>
      <c r="E790" s="3"/>
      <c r="F790" s="3"/>
      <c r="G790" s="2"/>
      <c r="H790" s="2"/>
      <c r="I790" s="2"/>
      <c r="J790" s="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customHeight="1" ht="12">
      <c r="A791" s="1"/>
      <c r="B791" s="2"/>
      <c r="C791" s="2"/>
      <c r="D791" s="3"/>
      <c r="E791" s="3"/>
      <c r="F791" s="3"/>
      <c r="G791" s="2"/>
      <c r="H791" s="2"/>
      <c r="I791" s="2"/>
      <c r="J791" s="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customHeight="1" ht="12">
      <c r="A792" s="1"/>
      <c r="B792" s="2"/>
      <c r="C792" s="2"/>
      <c r="D792" s="3"/>
      <c r="E792" s="3"/>
      <c r="F792" s="3"/>
      <c r="G792" s="2"/>
      <c r="H792" s="2"/>
      <c r="I792" s="2"/>
      <c r="J792" s="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customHeight="1" ht="12">
      <c r="A793" s="1"/>
      <c r="B793" s="2"/>
      <c r="C793" s="2"/>
      <c r="D793" s="3"/>
      <c r="E793" s="3"/>
      <c r="F793" s="3"/>
      <c r="G793" s="2"/>
      <c r="H793" s="2"/>
      <c r="I793" s="2"/>
      <c r="J793" s="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customHeight="1" ht="12">
      <c r="A794" s="1"/>
      <c r="B794" s="2"/>
      <c r="C794" s="2"/>
      <c r="D794" s="3"/>
      <c r="E794" s="3"/>
      <c r="F794" s="3"/>
      <c r="G794" s="2"/>
      <c r="H794" s="2"/>
      <c r="I794" s="2"/>
      <c r="J794" s="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customHeight="1" ht="12">
      <c r="A795" s="1"/>
      <c r="B795" s="2"/>
      <c r="C795" s="2"/>
      <c r="D795" s="3"/>
      <c r="E795" s="3"/>
      <c r="F795" s="3"/>
      <c r="G795" s="2"/>
      <c r="H795" s="2"/>
      <c r="I795" s="2"/>
      <c r="J795" s="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customHeight="1" ht="12">
      <c r="A796" s="1"/>
      <c r="B796" s="2"/>
      <c r="C796" s="2"/>
      <c r="D796" s="3"/>
      <c r="E796" s="3"/>
      <c r="F796" s="3"/>
      <c r="G796" s="2"/>
      <c r="H796" s="2"/>
      <c r="I796" s="2"/>
      <c r="J796" s="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customHeight="1" ht="12">
      <c r="A797" s="1"/>
      <c r="B797" s="2"/>
      <c r="C797" s="2"/>
      <c r="D797" s="3"/>
      <c r="E797" s="3"/>
      <c r="F797" s="3"/>
      <c r="G797" s="2"/>
      <c r="H797" s="2"/>
      <c r="I797" s="2"/>
      <c r="J797" s="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customHeight="1" ht="12">
      <c r="A798" s="1"/>
      <c r="B798" s="2"/>
      <c r="C798" s="2"/>
      <c r="D798" s="3"/>
      <c r="E798" s="3"/>
      <c r="F798" s="3"/>
      <c r="G798" s="2"/>
      <c r="H798" s="2"/>
      <c r="I798" s="2"/>
      <c r="J798" s="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customHeight="1" ht="12">
      <c r="A799" s="1"/>
      <c r="B799" s="2"/>
      <c r="C799" s="2"/>
      <c r="D799" s="3"/>
      <c r="E799" s="3"/>
      <c r="F799" s="3"/>
      <c r="G799" s="2"/>
      <c r="H799" s="2"/>
      <c r="I799" s="2"/>
      <c r="J799" s="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customHeight="1" ht="12">
      <c r="A800" s="1"/>
      <c r="B800" s="2"/>
      <c r="C800" s="2"/>
      <c r="D800" s="3"/>
      <c r="E800" s="3"/>
      <c r="F800" s="3"/>
      <c r="G800" s="2"/>
      <c r="H800" s="2"/>
      <c r="I800" s="2"/>
      <c r="J800" s="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customHeight="1" ht="12">
      <c r="A801" s="1"/>
      <c r="B801" s="2"/>
      <c r="C801" s="2"/>
      <c r="D801" s="3"/>
      <c r="E801" s="3"/>
      <c r="F801" s="3"/>
      <c r="G801" s="2"/>
      <c r="H801" s="2"/>
      <c r="I801" s="2"/>
      <c r="J801" s="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customHeight="1" ht="12">
      <c r="A802" s="1"/>
      <c r="B802" s="2"/>
      <c r="C802" s="2"/>
      <c r="D802" s="3"/>
      <c r="E802" s="3"/>
      <c r="F802" s="3"/>
      <c r="G802" s="2"/>
      <c r="H802" s="2"/>
      <c r="I802" s="2"/>
      <c r="J802" s="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customHeight="1" ht="12">
      <c r="A803" s="1"/>
      <c r="B803" s="2"/>
      <c r="C803" s="2"/>
      <c r="D803" s="3"/>
      <c r="E803" s="3"/>
      <c r="F803" s="3"/>
      <c r="G803" s="2"/>
      <c r="H803" s="2"/>
      <c r="I803" s="2"/>
      <c r="J803" s="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customHeight="1" ht="12">
      <c r="A804" s="1"/>
      <c r="B804" s="2"/>
      <c r="C804" s="2"/>
      <c r="D804" s="3"/>
      <c r="E804" s="3"/>
      <c r="F804" s="3"/>
      <c r="G804" s="2"/>
      <c r="H804" s="2"/>
      <c r="I804" s="2"/>
      <c r="J804" s="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customHeight="1" ht="12">
      <c r="A805" s="1"/>
      <c r="B805" s="2"/>
      <c r="C805" s="2"/>
      <c r="D805" s="3"/>
      <c r="E805" s="3"/>
      <c r="F805" s="3"/>
      <c r="G805" s="2"/>
      <c r="H805" s="2"/>
      <c r="I805" s="2"/>
      <c r="J805" s="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customHeight="1" ht="12">
      <c r="A806" s="1"/>
      <c r="B806" s="2"/>
      <c r="C806" s="2"/>
      <c r="D806" s="3"/>
      <c r="E806" s="3"/>
      <c r="F806" s="3"/>
      <c r="G806" s="2"/>
      <c r="H806" s="2"/>
      <c r="I806" s="2"/>
      <c r="J806" s="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customHeight="1" ht="12">
      <c r="A807" s="1"/>
      <c r="B807" s="2"/>
      <c r="C807" s="2"/>
      <c r="D807" s="3"/>
      <c r="E807" s="3"/>
      <c r="F807" s="3"/>
      <c r="G807" s="2"/>
      <c r="H807" s="2"/>
      <c r="I807" s="2"/>
      <c r="J807" s="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customHeight="1" ht="12">
      <c r="A808" s="1"/>
      <c r="B808" s="2"/>
      <c r="C808" s="2"/>
      <c r="D808" s="3"/>
      <c r="E808" s="3"/>
      <c r="F808" s="3"/>
      <c r="G808" s="2"/>
      <c r="H808" s="2"/>
      <c r="I808" s="2"/>
      <c r="J808" s="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customHeight="1" ht="12">
      <c r="A809" s="1"/>
      <c r="B809" s="2"/>
      <c r="C809" s="2"/>
      <c r="D809" s="3"/>
      <c r="E809" s="3"/>
      <c r="F809" s="3"/>
      <c r="G809" s="2"/>
      <c r="H809" s="2"/>
      <c r="I809" s="2"/>
      <c r="J809" s="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customHeight="1" ht="12">
      <c r="A810" s="1"/>
      <c r="B810" s="2"/>
      <c r="C810" s="2"/>
      <c r="D810" s="3"/>
      <c r="E810" s="3"/>
      <c r="F810" s="3"/>
      <c r="G810" s="2"/>
      <c r="H810" s="2"/>
      <c r="I810" s="2"/>
      <c r="J810" s="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customHeight="1" ht="12">
      <c r="A811" s="1"/>
      <c r="B811" s="2"/>
      <c r="C811" s="2"/>
      <c r="D811" s="3"/>
      <c r="E811" s="3"/>
      <c r="F811" s="3"/>
      <c r="G811" s="2"/>
      <c r="H811" s="2"/>
      <c r="I811" s="2"/>
      <c r="J811" s="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customHeight="1" ht="12">
      <c r="A812" s="1"/>
      <c r="B812" s="2"/>
      <c r="C812" s="2"/>
      <c r="D812" s="3"/>
      <c r="E812" s="3"/>
      <c r="F812" s="3"/>
      <c r="G812" s="2"/>
      <c r="H812" s="2"/>
      <c r="I812" s="2"/>
      <c r="J812" s="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customHeight="1" ht="12">
      <c r="A813" s="1"/>
      <c r="B813" s="2"/>
      <c r="C813" s="2"/>
      <c r="D813" s="3"/>
      <c r="E813" s="3"/>
      <c r="F813" s="3"/>
      <c r="G813" s="2"/>
      <c r="H813" s="2"/>
      <c r="I813" s="2"/>
      <c r="J813" s="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customHeight="1" ht="12">
      <c r="A814" s="1"/>
      <c r="B814" s="2"/>
      <c r="C814" s="2"/>
      <c r="D814" s="3"/>
      <c r="E814" s="3"/>
      <c r="F814" s="3"/>
      <c r="G814" s="2"/>
      <c r="H814" s="2"/>
      <c r="I814" s="2"/>
      <c r="J814" s="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customHeight="1" ht="12">
      <c r="A815" s="1"/>
      <c r="B815" s="2"/>
      <c r="C815" s="2"/>
      <c r="D815" s="3"/>
      <c r="E815" s="3"/>
      <c r="F815" s="3"/>
      <c r="G815" s="2"/>
      <c r="H815" s="2"/>
      <c r="I815" s="2"/>
      <c r="J815" s="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customHeight="1" ht="12">
      <c r="A816" s="1"/>
      <c r="B816" s="2"/>
      <c r="C816" s="2"/>
      <c r="D816" s="3"/>
      <c r="E816" s="3"/>
      <c r="F816" s="3"/>
      <c r="G816" s="2"/>
      <c r="H816" s="2"/>
      <c r="I816" s="2"/>
      <c r="J816" s="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customHeight="1" ht="12">
      <c r="A817" s="1"/>
      <c r="B817" s="2"/>
      <c r="C817" s="2"/>
      <c r="D817" s="3"/>
      <c r="E817" s="3"/>
      <c r="F817" s="3"/>
      <c r="G817" s="2"/>
      <c r="H817" s="2"/>
      <c r="I817" s="2"/>
      <c r="J817" s="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customHeight="1" ht="12">
      <c r="A818" s="1"/>
      <c r="B818" s="2"/>
      <c r="C818" s="2"/>
      <c r="D818" s="3"/>
      <c r="E818" s="3"/>
      <c r="F818" s="3"/>
      <c r="G818" s="2"/>
      <c r="H818" s="2"/>
      <c r="I818" s="2"/>
      <c r="J818" s="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customHeight="1" ht="12">
      <c r="A819" s="1"/>
      <c r="B819" s="2"/>
      <c r="C819" s="2"/>
      <c r="D819" s="3"/>
      <c r="E819" s="3"/>
      <c r="F819" s="3"/>
      <c r="G819" s="2"/>
      <c r="H819" s="2"/>
      <c r="I819" s="2"/>
      <c r="J819" s="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customHeight="1" ht="12">
      <c r="A820" s="1"/>
      <c r="B820" s="2"/>
      <c r="C820" s="2"/>
      <c r="D820" s="3"/>
      <c r="E820" s="3"/>
      <c r="F820" s="3"/>
      <c r="G820" s="2"/>
      <c r="H820" s="2"/>
      <c r="I820" s="2"/>
      <c r="J820" s="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customHeight="1" ht="12">
      <c r="A821" s="1"/>
      <c r="B821" s="2"/>
      <c r="C821" s="2"/>
      <c r="D821" s="3"/>
      <c r="E821" s="3"/>
      <c r="F821" s="3"/>
      <c r="G821" s="2"/>
      <c r="H821" s="2"/>
      <c r="I821" s="2"/>
      <c r="J821" s="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customHeight="1" ht="12">
      <c r="A822" s="1"/>
      <c r="B822" s="2"/>
      <c r="C822" s="2"/>
      <c r="D822" s="3"/>
      <c r="E822" s="3"/>
      <c r="F822" s="3"/>
      <c r="G822" s="2"/>
      <c r="H822" s="2"/>
      <c r="I822" s="2"/>
      <c r="J822" s="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customHeight="1" ht="12">
      <c r="A823" s="1"/>
      <c r="B823" s="2"/>
      <c r="C823" s="2"/>
      <c r="D823" s="3"/>
      <c r="E823" s="3"/>
      <c r="F823" s="3"/>
      <c r="G823" s="2"/>
      <c r="H823" s="2"/>
      <c r="I823" s="2"/>
      <c r="J823" s="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customHeight="1" ht="12">
      <c r="A824" s="1"/>
      <c r="B824" s="2"/>
      <c r="C824" s="2"/>
      <c r="D824" s="3"/>
      <c r="E824" s="3"/>
      <c r="F824" s="3"/>
      <c r="G824" s="2"/>
      <c r="H824" s="2"/>
      <c r="I824" s="2"/>
      <c r="J824" s="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customHeight="1" ht="12">
      <c r="A825" s="1"/>
      <c r="B825" s="2"/>
      <c r="C825" s="2"/>
      <c r="D825" s="3"/>
      <c r="E825" s="3"/>
      <c r="F825" s="3"/>
      <c r="G825" s="2"/>
      <c r="H825" s="2"/>
      <c r="I825" s="2"/>
      <c r="J825" s="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customHeight="1" ht="12">
      <c r="A826" s="1"/>
      <c r="B826" s="2"/>
      <c r="C826" s="2"/>
      <c r="D826" s="3"/>
      <c r="E826" s="3"/>
      <c r="F826" s="3"/>
      <c r="G826" s="2"/>
      <c r="H826" s="2"/>
      <c r="I826" s="2"/>
      <c r="J826" s="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customHeight="1" ht="12">
      <c r="A827" s="1"/>
      <c r="B827" s="2"/>
      <c r="C827" s="2"/>
      <c r="D827" s="3"/>
      <c r="E827" s="3"/>
      <c r="F827" s="3"/>
      <c r="G827" s="2"/>
      <c r="H827" s="2"/>
      <c r="I827" s="2"/>
      <c r="J827" s="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customHeight="1" ht="12">
      <c r="A828" s="1"/>
      <c r="B828" s="2"/>
      <c r="C828" s="2"/>
      <c r="D828" s="3"/>
      <c r="E828" s="3"/>
      <c r="F828" s="3"/>
      <c r="G828" s="2"/>
      <c r="H828" s="2"/>
      <c r="I828" s="2"/>
      <c r="J828" s="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customHeight="1" ht="12">
      <c r="A829" s="1"/>
      <c r="B829" s="2"/>
      <c r="C829" s="2"/>
      <c r="D829" s="3"/>
      <c r="E829" s="3"/>
      <c r="F829" s="3"/>
      <c r="G829" s="2"/>
      <c r="H829" s="2"/>
      <c r="I829" s="2"/>
      <c r="J829" s="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customHeight="1" ht="12">
      <c r="A830" s="1"/>
      <c r="B830" s="2"/>
      <c r="C830" s="2"/>
      <c r="D830" s="3"/>
      <c r="E830" s="3"/>
      <c r="F830" s="3"/>
      <c r="G830" s="2"/>
      <c r="H830" s="2"/>
      <c r="I830" s="2"/>
      <c r="J830" s="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customHeight="1" ht="12">
      <c r="A831" s="1"/>
      <c r="B831" s="2"/>
      <c r="C831" s="2"/>
      <c r="D831" s="3"/>
      <c r="E831" s="3"/>
      <c r="F831" s="3"/>
      <c r="G831" s="2"/>
      <c r="H831" s="2"/>
      <c r="I831" s="2"/>
      <c r="J831" s="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customHeight="1" ht="12">
      <c r="A832" s="1"/>
      <c r="B832" s="2"/>
      <c r="C832" s="2"/>
      <c r="D832" s="3"/>
      <c r="E832" s="3"/>
      <c r="F832" s="3"/>
      <c r="G832" s="2"/>
      <c r="H832" s="2"/>
      <c r="I832" s="2"/>
      <c r="J832" s="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customHeight="1" ht="12">
      <c r="A833" s="1"/>
      <c r="B833" s="2"/>
      <c r="C833" s="2"/>
      <c r="D833" s="3"/>
      <c r="E833" s="3"/>
      <c r="F833" s="3"/>
      <c r="G833" s="2"/>
      <c r="H833" s="2"/>
      <c r="I833" s="2"/>
      <c r="J833" s="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customHeight="1" ht="12">
      <c r="A834" s="1"/>
      <c r="B834" s="2"/>
      <c r="C834" s="2"/>
      <c r="D834" s="3"/>
      <c r="E834" s="3"/>
      <c r="F834" s="3"/>
      <c r="G834" s="2"/>
      <c r="H834" s="2"/>
      <c r="I834" s="2"/>
      <c r="J834" s="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customHeight="1" ht="12">
      <c r="A835" s="1"/>
      <c r="B835" s="2"/>
      <c r="C835" s="2"/>
      <c r="D835" s="3"/>
      <c r="E835" s="3"/>
      <c r="F835" s="3"/>
      <c r="G835" s="2"/>
      <c r="H835" s="2"/>
      <c r="I835" s="2"/>
      <c r="J835" s="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customHeight="1" ht="12">
      <c r="A836" s="1"/>
      <c r="B836" s="2"/>
      <c r="C836" s="2"/>
      <c r="D836" s="3"/>
      <c r="E836" s="3"/>
      <c r="F836" s="3"/>
      <c r="G836" s="2"/>
      <c r="H836" s="2"/>
      <c r="I836" s="2"/>
      <c r="J836" s="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customHeight="1" ht="12">
      <c r="A837" s="1"/>
      <c r="B837" s="2"/>
      <c r="C837" s="2"/>
      <c r="D837" s="3"/>
      <c r="E837" s="3"/>
      <c r="F837" s="3"/>
      <c r="G837" s="2"/>
      <c r="H837" s="2"/>
      <c r="I837" s="2"/>
      <c r="J837" s="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customHeight="1" ht="12">
      <c r="A838" s="1"/>
      <c r="B838" s="2"/>
      <c r="C838" s="2"/>
      <c r="D838" s="3"/>
      <c r="E838" s="3"/>
      <c r="F838" s="3"/>
      <c r="G838" s="2"/>
      <c r="H838" s="2"/>
      <c r="I838" s="2"/>
      <c r="J838" s="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customHeight="1" ht="12">
      <c r="A839" s="1"/>
      <c r="B839" s="2"/>
      <c r="C839" s="2"/>
      <c r="D839" s="3"/>
      <c r="E839" s="3"/>
      <c r="F839" s="3"/>
      <c r="G839" s="2"/>
      <c r="H839" s="2"/>
      <c r="I839" s="2"/>
      <c r="J839" s="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customHeight="1" ht="12">
      <c r="A840" s="1"/>
      <c r="B840" s="2"/>
      <c r="C840" s="2"/>
      <c r="D840" s="3"/>
      <c r="E840" s="3"/>
      <c r="F840" s="3"/>
      <c r="G840" s="2"/>
      <c r="H840" s="2"/>
      <c r="I840" s="2"/>
      <c r="J840" s="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customHeight="1" ht="12">
      <c r="A841" s="1"/>
      <c r="B841" s="2"/>
      <c r="C841" s="2"/>
      <c r="D841" s="3"/>
      <c r="E841" s="3"/>
      <c r="F841" s="3"/>
      <c r="G841" s="2"/>
      <c r="H841" s="2"/>
      <c r="I841" s="2"/>
      <c r="J841" s="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customHeight="1" ht="12">
      <c r="A842" s="1"/>
      <c r="B842" s="2"/>
      <c r="C842" s="2"/>
      <c r="D842" s="3"/>
      <c r="E842" s="3"/>
      <c r="F842" s="3"/>
      <c r="G842" s="2"/>
      <c r="H842" s="2"/>
      <c r="I842" s="2"/>
      <c r="J842" s="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customHeight="1" ht="12">
      <c r="A843" s="1"/>
      <c r="B843" s="2"/>
      <c r="C843" s="2"/>
      <c r="D843" s="3"/>
      <c r="E843" s="3"/>
      <c r="F843" s="3"/>
      <c r="G843" s="2"/>
      <c r="H843" s="2"/>
      <c r="I843" s="2"/>
      <c r="J843" s="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customHeight="1" ht="12">
      <c r="A844" s="1"/>
      <c r="B844" s="2"/>
      <c r="C844" s="2"/>
      <c r="D844" s="3"/>
      <c r="E844" s="3"/>
      <c r="F844" s="3"/>
      <c r="G844" s="2"/>
      <c r="H844" s="2"/>
      <c r="I844" s="2"/>
      <c r="J844" s="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customHeight="1" ht="12">
      <c r="A845" s="1"/>
      <c r="B845" s="2"/>
      <c r="C845" s="2"/>
      <c r="D845" s="3"/>
      <c r="E845" s="3"/>
      <c r="F845" s="3"/>
      <c r="G845" s="2"/>
      <c r="H845" s="2"/>
      <c r="I845" s="2"/>
      <c r="J845" s="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customHeight="1" ht="12">
      <c r="A846" s="1"/>
      <c r="B846" s="2"/>
      <c r="C846" s="2"/>
      <c r="D846" s="3"/>
      <c r="E846" s="3"/>
      <c r="F846" s="3"/>
      <c r="G846" s="2"/>
      <c r="H846" s="2"/>
      <c r="I846" s="2"/>
      <c r="J846" s="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customHeight="1" ht="12">
      <c r="A847" s="1"/>
      <c r="B847" s="2"/>
      <c r="C847" s="2"/>
      <c r="D847" s="3"/>
      <c r="E847" s="3"/>
      <c r="F847" s="3"/>
      <c r="G847" s="2"/>
      <c r="H847" s="2"/>
      <c r="I847" s="2"/>
      <c r="J847" s="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customHeight="1" ht="12">
      <c r="A848" s="1"/>
      <c r="B848" s="2"/>
      <c r="C848" s="2"/>
      <c r="D848" s="3"/>
      <c r="E848" s="3"/>
      <c r="F848" s="3"/>
      <c r="G848" s="2"/>
      <c r="H848" s="2"/>
      <c r="I848" s="2"/>
      <c r="J848" s="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customHeight="1" ht="12">
      <c r="A849" s="1"/>
      <c r="B849" s="2"/>
      <c r="C849" s="2"/>
      <c r="D849" s="3"/>
      <c r="E849" s="3"/>
      <c r="F849" s="3"/>
      <c r="G849" s="2"/>
      <c r="H849" s="2"/>
      <c r="I849" s="2"/>
      <c r="J849" s="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customHeight="1" ht="12">
      <c r="A850" s="1"/>
      <c r="B850" s="2"/>
      <c r="C850" s="2"/>
      <c r="D850" s="3"/>
      <c r="E850" s="3"/>
      <c r="F850" s="3"/>
      <c r="G850" s="2"/>
      <c r="H850" s="2"/>
      <c r="I850" s="2"/>
      <c r="J850" s="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customHeight="1" ht="12">
      <c r="A851" s="1"/>
      <c r="B851" s="2"/>
      <c r="C851" s="2"/>
      <c r="D851" s="3"/>
      <c r="E851" s="3"/>
      <c r="F851" s="3"/>
      <c r="G851" s="2"/>
      <c r="H851" s="2"/>
      <c r="I851" s="2"/>
      <c r="J851" s="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customHeight="1" ht="12">
      <c r="A852" s="1"/>
      <c r="B852" s="2"/>
      <c r="C852" s="2"/>
      <c r="D852" s="3"/>
      <c r="E852" s="3"/>
      <c r="F852" s="3"/>
      <c r="G852" s="2"/>
      <c r="H852" s="2"/>
      <c r="I852" s="2"/>
      <c r="J852" s="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customHeight="1" ht="12">
      <c r="A853" s="1"/>
      <c r="B853" s="2"/>
      <c r="C853" s="2"/>
      <c r="D853" s="3"/>
      <c r="E853" s="3"/>
      <c r="F853" s="3"/>
      <c r="G853" s="2"/>
      <c r="H853" s="2"/>
      <c r="I853" s="2"/>
      <c r="J853" s="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customHeight="1" ht="12">
      <c r="A854" s="1"/>
      <c r="B854" s="2"/>
      <c r="C854" s="2"/>
      <c r="D854" s="3"/>
      <c r="E854" s="3"/>
      <c r="F854" s="3"/>
      <c r="G854" s="2"/>
      <c r="H854" s="2"/>
      <c r="I854" s="2"/>
      <c r="J854" s="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customHeight="1" ht="12">
      <c r="A855" s="1"/>
      <c r="B855" s="2"/>
      <c r="C855" s="2"/>
      <c r="D855" s="3"/>
      <c r="E855" s="3"/>
      <c r="F855" s="3"/>
      <c r="G855" s="2"/>
      <c r="H855" s="2"/>
      <c r="I855" s="2"/>
      <c r="J855" s="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customHeight="1" ht="12">
      <c r="A856" s="1"/>
      <c r="B856" s="2"/>
      <c r="C856" s="2"/>
      <c r="D856" s="3"/>
      <c r="E856" s="3"/>
      <c r="F856" s="3"/>
      <c r="G856" s="2"/>
      <c r="H856" s="2"/>
      <c r="I856" s="2"/>
      <c r="J856" s="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customHeight="1" ht="12">
      <c r="A857" s="1"/>
      <c r="B857" s="2"/>
      <c r="C857" s="2"/>
      <c r="D857" s="3"/>
      <c r="E857" s="3"/>
      <c r="F857" s="3"/>
      <c r="G857" s="2"/>
      <c r="H857" s="2"/>
      <c r="I857" s="2"/>
      <c r="J857" s="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customHeight="1" ht="12">
      <c r="A858" s="1"/>
      <c r="B858" s="2"/>
      <c r="C858" s="2"/>
      <c r="D858" s="3"/>
      <c r="E858" s="3"/>
      <c r="F858" s="3"/>
      <c r="G858" s="2"/>
      <c r="H858" s="2"/>
      <c r="I858" s="2"/>
      <c r="J858" s="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customHeight="1" ht="12">
      <c r="A859" s="1"/>
      <c r="B859" s="2"/>
      <c r="C859" s="2"/>
      <c r="D859" s="3"/>
      <c r="E859" s="3"/>
      <c r="F859" s="3"/>
      <c r="G859" s="2"/>
      <c r="H859" s="2"/>
      <c r="I859" s="2"/>
      <c r="J859" s="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customHeight="1" ht="12">
      <c r="A860" s="1"/>
      <c r="B860" s="2"/>
      <c r="C860" s="2"/>
      <c r="D860" s="3"/>
      <c r="E860" s="3"/>
      <c r="F860" s="3"/>
      <c r="G860" s="2"/>
      <c r="H860" s="2"/>
      <c r="I860" s="2"/>
      <c r="J860" s="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customHeight="1" ht="12">
      <c r="A861" s="1"/>
      <c r="B861" s="2"/>
      <c r="C861" s="2"/>
      <c r="D861" s="3"/>
      <c r="E861" s="3"/>
      <c r="F861" s="3"/>
      <c r="G861" s="2"/>
      <c r="H861" s="2"/>
      <c r="I861" s="2"/>
      <c r="J861" s="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customHeight="1" ht="12">
      <c r="A862" s="1"/>
      <c r="B862" s="2"/>
      <c r="C862" s="2"/>
      <c r="D862" s="3"/>
      <c r="E862" s="3"/>
      <c r="F862" s="3"/>
      <c r="G862" s="2"/>
      <c r="H862" s="2"/>
      <c r="I862" s="2"/>
      <c r="J862" s="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customHeight="1" ht="12">
      <c r="A863" s="1"/>
      <c r="B863" s="2"/>
      <c r="C863" s="2"/>
      <c r="D863" s="3"/>
      <c r="E863" s="3"/>
      <c r="F863" s="3"/>
      <c r="G863" s="2"/>
      <c r="H863" s="2"/>
      <c r="I863" s="2"/>
      <c r="J863" s="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customHeight="1" ht="12">
      <c r="A864" s="1"/>
      <c r="B864" s="2"/>
      <c r="C864" s="2"/>
      <c r="D864" s="3"/>
      <c r="E864" s="3"/>
      <c r="F864" s="3"/>
      <c r="G864" s="2"/>
      <c r="H864" s="2"/>
      <c r="I864" s="2"/>
      <c r="J864" s="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customHeight="1" ht="12">
      <c r="A865" s="1"/>
      <c r="B865" s="2"/>
      <c r="C865" s="2"/>
      <c r="D865" s="3"/>
      <c r="E865" s="3"/>
      <c r="F865" s="3"/>
      <c r="G865" s="2"/>
      <c r="H865" s="2"/>
      <c r="I865" s="2"/>
      <c r="J865" s="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customHeight="1" ht="12">
      <c r="A866" s="1"/>
      <c r="B866" s="2"/>
      <c r="C866" s="2"/>
      <c r="D866" s="3"/>
      <c r="E866" s="3"/>
      <c r="F866" s="3"/>
      <c r="G866" s="2"/>
      <c r="H866" s="2"/>
      <c r="I866" s="2"/>
      <c r="J866" s="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customHeight="1" ht="12">
      <c r="A867" s="1"/>
      <c r="B867" s="2"/>
      <c r="C867" s="2"/>
      <c r="D867" s="3"/>
      <c r="E867" s="3"/>
      <c r="F867" s="3"/>
      <c r="G867" s="2"/>
      <c r="H867" s="2"/>
      <c r="I867" s="2"/>
      <c r="J867" s="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customHeight="1" ht="12">
      <c r="A868" s="1"/>
      <c r="B868" s="2"/>
      <c r="C868" s="2"/>
      <c r="D868" s="3"/>
      <c r="E868" s="3"/>
      <c r="F868" s="3"/>
      <c r="G868" s="2"/>
      <c r="H868" s="2"/>
      <c r="I868" s="2"/>
      <c r="J868" s="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customHeight="1" ht="12">
      <c r="A869" s="1"/>
      <c r="B869" s="2"/>
      <c r="C869" s="2"/>
      <c r="D869" s="3"/>
      <c r="E869" s="3"/>
      <c r="F869" s="3"/>
      <c r="G869" s="2"/>
      <c r="H869" s="2"/>
      <c r="I869" s="2"/>
      <c r="J869" s="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customHeight="1" ht="12">
      <c r="A870" s="1"/>
      <c r="B870" s="2"/>
      <c r="C870" s="2"/>
      <c r="D870" s="3"/>
      <c r="E870" s="3"/>
      <c r="F870" s="3"/>
      <c r="G870" s="2"/>
      <c r="H870" s="2"/>
      <c r="I870" s="2"/>
      <c r="J870" s="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customHeight="1" ht="12">
      <c r="A871" s="1"/>
      <c r="B871" s="2"/>
      <c r="C871" s="2"/>
      <c r="D871" s="3"/>
      <c r="E871" s="3"/>
      <c r="F871" s="3"/>
      <c r="G871" s="2"/>
      <c r="H871" s="2"/>
      <c r="I871" s="2"/>
      <c r="J871" s="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customHeight="1" ht="12">
      <c r="A872" s="1"/>
      <c r="B872" s="2"/>
      <c r="C872" s="2"/>
      <c r="D872" s="3"/>
      <c r="E872" s="3"/>
      <c r="F872" s="3"/>
      <c r="G872" s="2"/>
      <c r="H872" s="2"/>
      <c r="I872" s="2"/>
      <c r="J872" s="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customHeight="1" ht="12">
      <c r="A873" s="1"/>
      <c r="B873" s="2"/>
      <c r="C873" s="2"/>
      <c r="D873" s="3"/>
      <c r="E873" s="3"/>
      <c r="F873" s="3"/>
      <c r="G873" s="2"/>
      <c r="H873" s="2"/>
      <c r="I873" s="2"/>
      <c r="J873" s="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customHeight="1" ht="12">
      <c r="A874" s="1"/>
      <c r="B874" s="2"/>
      <c r="C874" s="2"/>
      <c r="D874" s="3"/>
      <c r="E874" s="3"/>
      <c r="F874" s="3"/>
      <c r="G874" s="2"/>
      <c r="H874" s="2"/>
      <c r="I874" s="2"/>
      <c r="J874" s="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customHeight="1" ht="12">
      <c r="A875" s="1"/>
      <c r="B875" s="2"/>
      <c r="C875" s="2"/>
      <c r="D875" s="3"/>
      <c r="E875" s="3"/>
      <c r="F875" s="3"/>
      <c r="G875" s="2"/>
      <c r="H875" s="2"/>
      <c r="I875" s="2"/>
      <c r="J875" s="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customHeight="1" ht="12">
      <c r="A876" s="1"/>
      <c r="B876" s="2"/>
      <c r="C876" s="2"/>
      <c r="D876" s="3"/>
      <c r="E876" s="3"/>
      <c r="F876" s="3"/>
      <c r="G876" s="2"/>
      <c r="H876" s="2"/>
      <c r="I876" s="2"/>
      <c r="J876" s="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customHeight="1" ht="12">
      <c r="A877" s="1"/>
      <c r="B877" s="2"/>
      <c r="C877" s="2"/>
      <c r="D877" s="3"/>
      <c r="E877" s="3"/>
      <c r="F877" s="3"/>
      <c r="G877" s="2"/>
      <c r="H877" s="2"/>
      <c r="I877" s="2"/>
      <c r="J877" s="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customHeight="1" ht="12">
      <c r="A878" s="1"/>
      <c r="B878" s="2"/>
      <c r="C878" s="2"/>
      <c r="D878" s="3"/>
      <c r="E878" s="3"/>
      <c r="F878" s="3"/>
      <c r="G878" s="2"/>
      <c r="H878" s="2"/>
      <c r="I878" s="2"/>
      <c r="J878" s="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customHeight="1" ht="12">
      <c r="A879" s="1"/>
      <c r="B879" s="2"/>
      <c r="C879" s="2"/>
      <c r="D879" s="3"/>
      <c r="E879" s="3"/>
      <c r="F879" s="3"/>
      <c r="G879" s="2"/>
      <c r="H879" s="2"/>
      <c r="I879" s="2"/>
      <c r="J879" s="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customHeight="1" ht="12">
      <c r="A880" s="1"/>
      <c r="B880" s="2"/>
      <c r="C880" s="2"/>
      <c r="D880" s="3"/>
      <c r="E880" s="3"/>
      <c r="F880" s="3"/>
      <c r="G880" s="2"/>
      <c r="H880" s="2"/>
      <c r="I880" s="2"/>
      <c r="J880" s="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customHeight="1" ht="12">
      <c r="A881" s="1"/>
      <c r="B881" s="2"/>
      <c r="C881" s="2"/>
      <c r="D881" s="3"/>
      <c r="E881" s="3"/>
      <c r="F881" s="3"/>
      <c r="G881" s="2"/>
      <c r="H881" s="2"/>
      <c r="I881" s="2"/>
      <c r="J881" s="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customHeight="1" ht="12">
      <c r="A882" s="1"/>
      <c r="B882" s="2"/>
      <c r="C882" s="2"/>
      <c r="D882" s="3"/>
      <c r="E882" s="3"/>
      <c r="F882" s="3"/>
      <c r="G882" s="2"/>
      <c r="H882" s="2"/>
      <c r="I882" s="2"/>
      <c r="J882" s="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customHeight="1" ht="12">
      <c r="A883" s="1"/>
      <c r="B883" s="2"/>
      <c r="C883" s="2"/>
      <c r="D883" s="3"/>
      <c r="E883" s="3"/>
      <c r="F883" s="3"/>
      <c r="G883" s="2"/>
      <c r="H883" s="2"/>
      <c r="I883" s="2"/>
      <c r="J883" s="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customHeight="1" ht="12">
      <c r="A884" s="1"/>
      <c r="B884" s="2"/>
      <c r="C884" s="2"/>
      <c r="D884" s="3"/>
      <c r="E884" s="3"/>
      <c r="F884" s="3"/>
      <c r="G884" s="2"/>
      <c r="H884" s="2"/>
      <c r="I884" s="2"/>
      <c r="J884" s="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customHeight="1" ht="12">
      <c r="A885" s="1"/>
      <c r="B885" s="2"/>
      <c r="C885" s="2"/>
      <c r="D885" s="3"/>
      <c r="E885" s="3"/>
      <c r="F885" s="3"/>
      <c r="G885" s="2"/>
      <c r="H885" s="2"/>
      <c r="I885" s="2"/>
      <c r="J885" s="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customHeight="1" ht="12">
      <c r="A886" s="1"/>
      <c r="B886" s="2"/>
      <c r="C886" s="2"/>
      <c r="D886" s="3"/>
      <c r="E886" s="3"/>
      <c r="F886" s="3"/>
      <c r="G886" s="2"/>
      <c r="H886" s="2"/>
      <c r="I886" s="2"/>
      <c r="J886" s="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customHeight="1" ht="12">
      <c r="A887" s="1"/>
      <c r="B887" s="2"/>
      <c r="C887" s="2"/>
      <c r="D887" s="3"/>
      <c r="E887" s="3"/>
      <c r="F887" s="3"/>
      <c r="G887" s="2"/>
      <c r="H887" s="2"/>
      <c r="I887" s="2"/>
      <c r="J887" s="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customHeight="1" ht="12">
      <c r="A888" s="1"/>
      <c r="B888" s="2"/>
      <c r="C888" s="2"/>
      <c r="D888" s="3"/>
      <c r="E888" s="3"/>
      <c r="F888" s="3"/>
      <c r="G888" s="2"/>
      <c r="H888" s="2"/>
      <c r="I888" s="2"/>
      <c r="J888" s="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customHeight="1" ht="12">
      <c r="A889" s="1"/>
      <c r="B889" s="2"/>
      <c r="C889" s="2"/>
      <c r="D889" s="3"/>
      <c r="E889" s="3"/>
      <c r="F889" s="3"/>
      <c r="G889" s="2"/>
      <c r="H889" s="2"/>
      <c r="I889" s="2"/>
      <c r="J889" s="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customHeight="1" ht="12">
      <c r="A890" s="1"/>
      <c r="B890" s="2"/>
      <c r="C890" s="2"/>
      <c r="D890" s="3"/>
      <c r="E890" s="3"/>
      <c r="F890" s="3"/>
      <c r="G890" s="2"/>
      <c r="H890" s="2"/>
      <c r="I890" s="2"/>
      <c r="J890" s="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customHeight="1" ht="12">
      <c r="A891" s="1"/>
      <c r="B891" s="2"/>
      <c r="C891" s="2"/>
      <c r="D891" s="3"/>
      <c r="E891" s="3"/>
      <c r="F891" s="3"/>
      <c r="G891" s="2"/>
      <c r="H891" s="2"/>
      <c r="I891" s="2"/>
      <c r="J891" s="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customHeight="1" ht="12">
      <c r="A892" s="1"/>
      <c r="B892" s="2"/>
      <c r="C892" s="2"/>
      <c r="D892" s="3"/>
      <c r="E892" s="3"/>
      <c r="F892" s="3"/>
      <c r="G892" s="2"/>
      <c r="H892" s="2"/>
      <c r="I892" s="2"/>
      <c r="J892" s="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customHeight="1" ht="12">
      <c r="A893" s="1"/>
      <c r="B893" s="2"/>
      <c r="C893" s="2"/>
      <c r="D893" s="3"/>
      <c r="E893" s="3"/>
      <c r="F893" s="3"/>
      <c r="G893" s="2"/>
      <c r="H893" s="2"/>
      <c r="I893" s="2"/>
      <c r="J893" s="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customHeight="1" ht="12">
      <c r="A894" s="1"/>
      <c r="B894" s="2"/>
      <c r="C894" s="2"/>
      <c r="D894" s="3"/>
      <c r="E894" s="3"/>
      <c r="F894" s="3"/>
      <c r="G894" s="2"/>
      <c r="H894" s="2"/>
      <c r="I894" s="2"/>
      <c r="J894" s="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customHeight="1" ht="12">
      <c r="A895" s="1"/>
      <c r="B895" s="2"/>
      <c r="C895" s="2"/>
      <c r="D895" s="3"/>
      <c r="E895" s="3"/>
      <c r="F895" s="3"/>
      <c r="G895" s="2"/>
      <c r="H895" s="2"/>
      <c r="I895" s="2"/>
      <c r="J895" s="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customHeight="1" ht="12">
      <c r="A896" s="1"/>
      <c r="B896" s="2"/>
      <c r="C896" s="2"/>
      <c r="D896" s="3"/>
      <c r="E896" s="3"/>
      <c r="F896" s="3"/>
      <c r="G896" s="2"/>
      <c r="H896" s="2"/>
      <c r="I896" s="2"/>
      <c r="J896" s="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customHeight="1" ht="12">
      <c r="A897" s="1"/>
      <c r="B897" s="2"/>
      <c r="C897" s="2"/>
      <c r="D897" s="3"/>
      <c r="E897" s="3"/>
      <c r="F897" s="3"/>
      <c r="G897" s="2"/>
      <c r="H897" s="2"/>
      <c r="I897" s="2"/>
      <c r="J897" s="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customHeight="1" ht="12">
      <c r="A898" s="1"/>
      <c r="B898" s="2"/>
      <c r="C898" s="2"/>
      <c r="D898" s="3"/>
      <c r="E898" s="3"/>
      <c r="F898" s="3"/>
      <c r="G898" s="2"/>
      <c r="H898" s="2"/>
      <c r="I898" s="2"/>
      <c r="J898" s="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customHeight="1" ht="12">
      <c r="A899" s="1"/>
      <c r="B899" s="2"/>
      <c r="C899" s="2"/>
      <c r="D899" s="3"/>
      <c r="E899" s="3"/>
      <c r="F899" s="3"/>
      <c r="G899" s="2"/>
      <c r="H899" s="2"/>
      <c r="I899" s="2"/>
      <c r="J899" s="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customHeight="1" ht="12">
      <c r="A900" s="1"/>
      <c r="B900" s="2"/>
      <c r="C900" s="2"/>
      <c r="D900" s="3"/>
      <c r="E900" s="3"/>
      <c r="F900" s="3"/>
      <c r="G900" s="2"/>
      <c r="H900" s="2"/>
      <c r="I900" s="2"/>
      <c r="J900" s="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customHeight="1" ht="12">
      <c r="A901" s="1"/>
      <c r="B901" s="2"/>
      <c r="C901" s="2"/>
      <c r="D901" s="3"/>
      <c r="E901" s="3"/>
      <c r="F901" s="3"/>
      <c r="G901" s="2"/>
      <c r="H901" s="2"/>
      <c r="I901" s="2"/>
      <c r="J901" s="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customHeight="1" ht="12">
      <c r="A902" s="1"/>
      <c r="B902" s="2"/>
      <c r="C902" s="2"/>
      <c r="D902" s="3"/>
      <c r="E902" s="3"/>
      <c r="F902" s="3"/>
      <c r="G902" s="2"/>
      <c r="H902" s="2"/>
      <c r="I902" s="2"/>
      <c r="J902" s="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customHeight="1" ht="12">
      <c r="A903" s="1"/>
      <c r="B903" s="2"/>
      <c r="C903" s="2"/>
      <c r="D903" s="3"/>
      <c r="E903" s="3"/>
      <c r="F903" s="3"/>
      <c r="G903" s="2"/>
      <c r="H903" s="2"/>
      <c r="I903" s="2"/>
      <c r="J903" s="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customHeight="1" ht="12">
      <c r="A904" s="1"/>
      <c r="B904" s="2"/>
      <c r="C904" s="2"/>
      <c r="D904" s="3"/>
      <c r="E904" s="3"/>
      <c r="F904" s="3"/>
      <c r="G904" s="2"/>
      <c r="H904" s="2"/>
      <c r="I904" s="2"/>
      <c r="J904" s="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customHeight="1" ht="12">
      <c r="A905" s="1"/>
      <c r="B905" s="2"/>
      <c r="C905" s="2"/>
      <c r="D905" s="3"/>
      <c r="E905" s="3"/>
      <c r="F905" s="3"/>
      <c r="G905" s="2"/>
      <c r="H905" s="2"/>
      <c r="I905" s="2"/>
      <c r="J905" s="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customHeight="1" ht="12">
      <c r="A906" s="1"/>
      <c r="B906" s="2"/>
      <c r="C906" s="2"/>
      <c r="D906" s="3"/>
      <c r="E906" s="3"/>
      <c r="F906" s="3"/>
      <c r="G906" s="2"/>
      <c r="H906" s="2"/>
      <c r="I906" s="2"/>
      <c r="J906" s="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customHeight="1" ht="12">
      <c r="A907" s="1"/>
      <c r="B907" s="2"/>
      <c r="C907" s="2"/>
      <c r="D907" s="3"/>
      <c r="E907" s="3"/>
      <c r="F907" s="3"/>
      <c r="G907" s="2"/>
      <c r="H907" s="2"/>
      <c r="I907" s="2"/>
      <c r="J907" s="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customHeight="1" ht="12">
      <c r="A908" s="1"/>
      <c r="B908" s="2"/>
      <c r="C908" s="2"/>
      <c r="D908" s="3"/>
      <c r="E908" s="3"/>
      <c r="F908" s="3"/>
      <c r="G908" s="2"/>
      <c r="H908" s="2"/>
      <c r="I908" s="2"/>
      <c r="J908" s="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customHeight="1" ht="12">
      <c r="A909" s="1"/>
      <c r="B909" s="2"/>
      <c r="C909" s="2"/>
      <c r="D909" s="3"/>
      <c r="E909" s="3"/>
      <c r="F909" s="3"/>
      <c r="G909" s="2"/>
      <c r="H909" s="2"/>
      <c r="I909" s="2"/>
      <c r="J909" s="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customHeight="1" ht="12">
      <c r="A910" s="1"/>
      <c r="B910" s="2"/>
      <c r="C910" s="2"/>
      <c r="D910" s="3"/>
      <c r="E910" s="3"/>
      <c r="F910" s="3"/>
      <c r="G910" s="2"/>
      <c r="H910" s="2"/>
      <c r="I910" s="2"/>
      <c r="J910" s="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customHeight="1" ht="12">
      <c r="A911" s="1"/>
      <c r="B911" s="2"/>
      <c r="C911" s="2"/>
      <c r="D911" s="3"/>
      <c r="E911" s="3"/>
      <c r="F911" s="3"/>
      <c r="G911" s="2"/>
      <c r="H911" s="2"/>
      <c r="I911" s="2"/>
      <c r="J911" s="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customHeight="1" ht="12">
      <c r="A912" s="1"/>
      <c r="B912" s="2"/>
      <c r="C912" s="2"/>
      <c r="D912" s="3"/>
      <c r="E912" s="3"/>
      <c r="F912" s="3"/>
      <c r="G912" s="2"/>
      <c r="H912" s="2"/>
      <c r="I912" s="2"/>
      <c r="J912" s="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customHeight="1" ht="12">
      <c r="A913" s="1"/>
      <c r="B913" s="2"/>
      <c r="C913" s="2"/>
      <c r="D913" s="3"/>
      <c r="E913" s="3"/>
      <c r="F913" s="3"/>
      <c r="G913" s="2"/>
      <c r="H913" s="2"/>
      <c r="I913" s="2"/>
      <c r="J913" s="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customHeight="1" ht="12">
      <c r="A914" s="1"/>
      <c r="B914" s="2"/>
      <c r="C914" s="2"/>
      <c r="D914" s="3"/>
      <c r="E914" s="3"/>
      <c r="F914" s="3"/>
      <c r="G914" s="2"/>
      <c r="H914" s="2"/>
      <c r="I914" s="2"/>
      <c r="J914" s="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customHeight="1" ht="12">
      <c r="A915" s="1"/>
      <c r="B915" s="2"/>
      <c r="C915" s="2"/>
      <c r="D915" s="3"/>
      <c r="E915" s="3"/>
      <c r="F915" s="3"/>
      <c r="G915" s="2"/>
      <c r="H915" s="2"/>
      <c r="I915" s="2"/>
      <c r="J915" s="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customHeight="1" ht="12">
      <c r="A916" s="1"/>
      <c r="B916" s="2"/>
      <c r="C916" s="2"/>
      <c r="D916" s="3"/>
      <c r="E916" s="3"/>
      <c r="F916" s="3"/>
      <c r="G916" s="2"/>
      <c r="H916" s="2"/>
      <c r="I916" s="2"/>
      <c r="J916" s="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customHeight="1" ht="12">
      <c r="A917" s="1"/>
      <c r="B917" s="2"/>
      <c r="C917" s="2"/>
      <c r="D917" s="3"/>
      <c r="E917" s="3"/>
      <c r="F917" s="3"/>
      <c r="G917" s="2"/>
      <c r="H917" s="2"/>
      <c r="I917" s="2"/>
      <c r="J917" s="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customHeight="1" ht="12">
      <c r="A918" s="1"/>
      <c r="B918" s="2"/>
      <c r="C918" s="2"/>
      <c r="D918" s="3"/>
      <c r="E918" s="3"/>
      <c r="F918" s="3"/>
      <c r="G918" s="2"/>
      <c r="H918" s="2"/>
      <c r="I918" s="2"/>
      <c r="J918" s="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customHeight="1" ht="12">
      <c r="A919" s="1"/>
      <c r="B919" s="2"/>
      <c r="C919" s="2"/>
      <c r="D919" s="3"/>
      <c r="E919" s="3"/>
      <c r="F919" s="3"/>
      <c r="G919" s="2"/>
      <c r="H919" s="2"/>
      <c r="I919" s="2"/>
      <c r="J919" s="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customHeight="1" ht="12">
      <c r="A920" s="1"/>
      <c r="B920" s="2"/>
      <c r="C920" s="2"/>
      <c r="D920" s="3"/>
      <c r="E920" s="3"/>
      <c r="F920" s="3"/>
      <c r="G920" s="2"/>
      <c r="H920" s="2"/>
      <c r="I920" s="2"/>
      <c r="J920" s="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customHeight="1" ht="12">
      <c r="A921" s="1"/>
      <c r="B921" s="2"/>
      <c r="C921" s="2"/>
      <c r="D921" s="3"/>
      <c r="E921" s="3"/>
      <c r="F921" s="3"/>
      <c r="G921" s="2"/>
      <c r="H921" s="2"/>
      <c r="I921" s="2"/>
      <c r="J921" s="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customHeight="1" ht="12">
      <c r="A922" s="1"/>
      <c r="B922" s="2"/>
      <c r="C922" s="2"/>
      <c r="D922" s="3"/>
      <c r="E922" s="3"/>
      <c r="F922" s="3"/>
      <c r="G922" s="2"/>
      <c r="H922" s="2"/>
      <c r="I922" s="2"/>
      <c r="J922" s="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customHeight="1" ht="12">
      <c r="A923" s="1"/>
      <c r="B923" s="2"/>
      <c r="C923" s="2"/>
      <c r="D923" s="3"/>
      <c r="E923" s="3"/>
      <c r="F923" s="3"/>
      <c r="G923" s="2"/>
      <c r="H923" s="2"/>
      <c r="I923" s="2"/>
      <c r="J923" s="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customHeight="1" ht="12">
      <c r="A924" s="1"/>
      <c r="B924" s="2"/>
      <c r="C924" s="2"/>
      <c r="D924" s="3"/>
      <c r="E924" s="3"/>
      <c r="F924" s="3"/>
      <c r="G924" s="2"/>
      <c r="H924" s="2"/>
      <c r="I924" s="2"/>
      <c r="J924" s="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customHeight="1" ht="12">
      <c r="A925" s="1"/>
      <c r="B925" s="2"/>
      <c r="C925" s="2"/>
      <c r="D925" s="3"/>
      <c r="E925" s="3"/>
      <c r="F925" s="3"/>
      <c r="G925" s="2"/>
      <c r="H925" s="2"/>
      <c r="I925" s="2"/>
      <c r="J925" s="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customHeight="1" ht="12">
      <c r="A926" s="1"/>
      <c r="B926" s="2"/>
      <c r="C926" s="2"/>
      <c r="D926" s="3"/>
      <c r="E926" s="3"/>
      <c r="F926" s="3"/>
      <c r="G926" s="2"/>
      <c r="H926" s="2"/>
      <c r="I926" s="2"/>
      <c r="J926" s="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customHeight="1" ht="12">
      <c r="A927" s="1"/>
      <c r="B927" s="2"/>
      <c r="C927" s="2"/>
      <c r="D927" s="3"/>
      <c r="E927" s="3"/>
      <c r="F927" s="3"/>
      <c r="G927" s="2"/>
      <c r="H927" s="2"/>
      <c r="I927" s="2"/>
      <c r="J927" s="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customHeight="1" ht="12">
      <c r="A928" s="1"/>
      <c r="B928" s="2"/>
      <c r="C928" s="2"/>
      <c r="D928" s="3"/>
      <c r="E928" s="3"/>
      <c r="F928" s="3"/>
      <c r="G928" s="2"/>
      <c r="H928" s="2"/>
      <c r="I928" s="2"/>
      <c r="J928" s="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customHeight="1" ht="12">
      <c r="A929" s="1"/>
      <c r="B929" s="2"/>
      <c r="C929" s="2"/>
      <c r="D929" s="3"/>
      <c r="E929" s="3"/>
      <c r="F929" s="3"/>
      <c r="G929" s="2"/>
      <c r="H929" s="2"/>
      <c r="I929" s="2"/>
      <c r="J929" s="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customHeight="1" ht="12">
      <c r="A930" s="1"/>
      <c r="B930" s="2"/>
      <c r="C930" s="2"/>
      <c r="D930" s="3"/>
      <c r="E930" s="3"/>
      <c r="F930" s="3"/>
      <c r="G930" s="2"/>
      <c r="H930" s="2"/>
      <c r="I930" s="2"/>
      <c r="J930" s="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customHeight="1" ht="12">
      <c r="A931" s="1"/>
      <c r="B931" s="2"/>
      <c r="C931" s="2"/>
      <c r="D931" s="3"/>
      <c r="E931" s="3"/>
      <c r="F931" s="3"/>
      <c r="G931" s="2"/>
      <c r="H931" s="2"/>
      <c r="I931" s="2"/>
      <c r="J931" s="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customHeight="1" ht="12">
      <c r="A932" s="1"/>
      <c r="B932" s="2"/>
      <c r="C932" s="2"/>
      <c r="D932" s="3"/>
      <c r="E932" s="3"/>
      <c r="F932" s="3"/>
      <c r="G932" s="2"/>
      <c r="H932" s="2"/>
      <c r="I932" s="2"/>
      <c r="J932" s="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customHeight="1" ht="12">
      <c r="A933" s="1"/>
      <c r="B933" s="2"/>
      <c r="C933" s="2"/>
      <c r="D933" s="3"/>
      <c r="E933" s="3"/>
      <c r="F933" s="3"/>
      <c r="G933" s="2"/>
      <c r="H933" s="2"/>
      <c r="I933" s="2"/>
      <c r="J933" s="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customHeight="1" ht="12">
      <c r="A934" s="1"/>
      <c r="B934" s="2"/>
      <c r="C934" s="2"/>
      <c r="D934" s="3"/>
      <c r="E934" s="3"/>
      <c r="F934" s="3"/>
      <c r="G934" s="2"/>
      <c r="H934" s="2"/>
      <c r="I934" s="2"/>
      <c r="J934" s="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customHeight="1" ht="12">
      <c r="A935" s="1"/>
      <c r="B935" s="2"/>
      <c r="C935" s="2"/>
      <c r="D935" s="3"/>
      <c r="E935" s="3"/>
      <c r="F935" s="3"/>
      <c r="G935" s="2"/>
      <c r="H935" s="2"/>
      <c r="I935" s="2"/>
      <c r="J935" s="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customHeight="1" ht="12">
      <c r="A936" s="1"/>
      <c r="B936" s="2"/>
      <c r="C936" s="2"/>
      <c r="D936" s="3"/>
      <c r="E936" s="3"/>
      <c r="F936" s="3"/>
      <c r="G936" s="2"/>
      <c r="H936" s="2"/>
      <c r="I936" s="2"/>
      <c r="J936" s="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customHeight="1" ht="12">
      <c r="A937" s="1"/>
      <c r="B937" s="2"/>
      <c r="C937" s="2"/>
      <c r="D937" s="3"/>
      <c r="E937" s="3"/>
      <c r="F937" s="3"/>
      <c r="G937" s="2"/>
      <c r="H937" s="2"/>
      <c r="I937" s="2"/>
      <c r="J937" s="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customHeight="1" ht="12">
      <c r="A938" s="1"/>
      <c r="B938" s="2"/>
      <c r="C938" s="2"/>
      <c r="D938" s="3"/>
      <c r="E938" s="3"/>
      <c r="F938" s="3"/>
      <c r="G938" s="2"/>
      <c r="H938" s="2"/>
      <c r="I938" s="2"/>
      <c r="J938" s="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customHeight="1" ht="12">
      <c r="A939" s="1"/>
      <c r="B939" s="2"/>
      <c r="C939" s="2"/>
      <c r="D939" s="3"/>
      <c r="E939" s="3"/>
      <c r="F939" s="3"/>
      <c r="G939" s="2"/>
      <c r="H939" s="2"/>
      <c r="I939" s="2"/>
      <c r="J939" s="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customHeight="1" ht="12">
      <c r="A940" s="1"/>
      <c r="B940" s="2"/>
      <c r="C940" s="2"/>
      <c r="D940" s="3"/>
      <c r="E940" s="3"/>
      <c r="F940" s="3"/>
      <c r="G940" s="2"/>
      <c r="H940" s="2"/>
      <c r="I940" s="2"/>
      <c r="J940" s="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customHeight="1" ht="12">
      <c r="A941" s="1"/>
      <c r="B941" s="2"/>
      <c r="C941" s="2"/>
      <c r="D941" s="3"/>
      <c r="E941" s="3"/>
      <c r="F941" s="3"/>
      <c r="G941" s="2"/>
      <c r="H941" s="2"/>
      <c r="I941" s="2"/>
      <c r="J941" s="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customHeight="1" ht="12">
      <c r="A942" s="1"/>
      <c r="B942" s="2"/>
      <c r="C942" s="2"/>
      <c r="D942" s="3"/>
      <c r="E942" s="3"/>
      <c r="F942" s="3"/>
      <c r="G942" s="2"/>
      <c r="H942" s="2"/>
      <c r="I942" s="2"/>
      <c r="J942" s="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customHeight="1" ht="12">
      <c r="A943" s="1"/>
      <c r="B943" s="2"/>
      <c r="C943" s="2"/>
      <c r="D943" s="3"/>
      <c r="E943" s="3"/>
      <c r="F943" s="3"/>
      <c r="G943" s="2"/>
      <c r="H943" s="2"/>
      <c r="I943" s="2"/>
      <c r="J943" s="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customHeight="1" ht="12">
      <c r="A944" s="1"/>
      <c r="B944" s="2"/>
      <c r="C944" s="2"/>
      <c r="D944" s="3"/>
      <c r="E944" s="3"/>
      <c r="F944" s="3"/>
      <c r="G944" s="2"/>
      <c r="H944" s="2"/>
      <c r="I944" s="2"/>
      <c r="J944" s="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customHeight="1" ht="12">
      <c r="A945" s="1"/>
      <c r="B945" s="2"/>
      <c r="C945" s="2"/>
      <c r="D945" s="3"/>
      <c r="E945" s="3"/>
      <c r="F945" s="3"/>
      <c r="G945" s="2"/>
      <c r="H945" s="2"/>
      <c r="I945" s="2"/>
      <c r="J945" s="2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customHeight="1" ht="12">
      <c r="A946" s="1"/>
      <c r="B946" s="2"/>
      <c r="C946" s="2"/>
      <c r="D946" s="3"/>
      <c r="E946" s="3"/>
      <c r="F946" s="3"/>
      <c r="G946" s="2"/>
      <c r="H946" s="2"/>
      <c r="I946" s="2"/>
      <c r="J946" s="2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customHeight="1" ht="12">
      <c r="A947" s="1"/>
      <c r="B947" s="2"/>
      <c r="C947" s="2"/>
      <c r="D947" s="3"/>
      <c r="E947" s="3"/>
      <c r="F947" s="3"/>
      <c r="G947" s="2"/>
      <c r="H947" s="2"/>
      <c r="I947" s="2"/>
      <c r="J947" s="2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customHeight="1" ht="12">
      <c r="A948" s="1"/>
      <c r="B948" s="2"/>
      <c r="C948" s="2"/>
      <c r="D948" s="3"/>
      <c r="E948" s="3"/>
      <c r="F948" s="3"/>
      <c r="G948" s="2"/>
      <c r="H948" s="2"/>
      <c r="I948" s="2"/>
      <c r="J948" s="2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customHeight="1" ht="12">
      <c r="A949" s="1"/>
      <c r="B949" s="2"/>
      <c r="C949" s="2"/>
      <c r="D949" s="3"/>
      <c r="E949" s="3"/>
      <c r="F949" s="3"/>
      <c r="G949" s="2"/>
      <c r="H949" s="2"/>
      <c r="I949" s="2"/>
      <c r="J949" s="2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customHeight="1" ht="12">
      <c r="A950" s="1"/>
      <c r="B950" s="2"/>
      <c r="C950" s="2"/>
      <c r="D950" s="3"/>
      <c r="E950" s="3"/>
      <c r="F950" s="3"/>
      <c r="G950" s="2"/>
      <c r="H950" s="2"/>
      <c r="I950" s="2"/>
      <c r="J950" s="2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customHeight="1" ht="12">
      <c r="A951" s="1"/>
      <c r="B951" s="2"/>
      <c r="C951" s="2"/>
      <c r="D951" s="3"/>
      <c r="E951" s="3"/>
      <c r="F951" s="3"/>
      <c r="G951" s="2"/>
      <c r="H951" s="2"/>
      <c r="I951" s="2"/>
      <c r="J951" s="2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customHeight="1" ht="12">
      <c r="A952" s="1"/>
      <c r="B952" s="2"/>
      <c r="C952" s="2"/>
      <c r="D952" s="3"/>
      <c r="E952" s="3"/>
      <c r="F952" s="3"/>
      <c r="G952" s="2"/>
      <c r="H952" s="2"/>
      <c r="I952" s="2"/>
      <c r="J952" s="2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customHeight="1" ht="12">
      <c r="A953" s="1"/>
      <c r="B953" s="2"/>
      <c r="C953" s="2"/>
      <c r="D953" s="3"/>
      <c r="E953" s="3"/>
      <c r="F953" s="3"/>
      <c r="G953" s="2"/>
      <c r="H953" s="2"/>
      <c r="I953" s="2"/>
      <c r="J953" s="2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customHeight="1" ht="12">
      <c r="A954" s="1"/>
      <c r="B954" s="2"/>
      <c r="C954" s="2"/>
      <c r="D954" s="3"/>
      <c r="E954" s="3"/>
      <c r="F954" s="3"/>
      <c r="G954" s="2"/>
      <c r="H954" s="2"/>
      <c r="I954" s="2"/>
      <c r="J954" s="2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customHeight="1" ht="12">
      <c r="A955" s="1"/>
      <c r="B955" s="2"/>
      <c r="C955" s="2"/>
      <c r="D955" s="3"/>
      <c r="E955" s="3"/>
      <c r="F955" s="3"/>
      <c r="G955" s="2"/>
      <c r="H955" s="2"/>
      <c r="I955" s="2"/>
      <c r="J955" s="2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customHeight="1" ht="12">
      <c r="A956" s="1"/>
      <c r="B956" s="2"/>
      <c r="C956" s="2"/>
      <c r="D956" s="3"/>
      <c r="E956" s="3"/>
      <c r="F956" s="3"/>
      <c r="G956" s="2"/>
      <c r="H956" s="2"/>
      <c r="I956" s="2"/>
      <c r="J956" s="2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customHeight="1" ht="12">
      <c r="A957" s="1"/>
      <c r="B957" s="2"/>
      <c r="C957" s="2"/>
      <c r="D957" s="3"/>
      <c r="E957" s="3"/>
      <c r="F957" s="3"/>
      <c r="G957" s="2"/>
      <c r="H957" s="2"/>
      <c r="I957" s="2"/>
      <c r="J957" s="2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customHeight="1" ht="12">
      <c r="A958" s="1"/>
      <c r="B958" s="2"/>
      <c r="C958" s="2"/>
      <c r="D958" s="3"/>
      <c r="E958" s="3"/>
      <c r="F958" s="3"/>
      <c r="G958" s="2"/>
      <c r="H958" s="2"/>
      <c r="I958" s="2"/>
      <c r="J958" s="2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customHeight="1" ht="12">
      <c r="A959" s="1"/>
      <c r="B959" s="2"/>
      <c r="C959" s="2"/>
      <c r="D959" s="3"/>
      <c r="E959" s="3"/>
      <c r="F959" s="3"/>
      <c r="G959" s="2"/>
      <c r="H959" s="2"/>
      <c r="I959" s="2"/>
      <c r="J959" s="2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customHeight="1" ht="12">
      <c r="A960" s="1"/>
      <c r="B960" s="2"/>
      <c r="C960" s="2"/>
      <c r="D960" s="3"/>
      <c r="E960" s="3"/>
      <c r="F960" s="3"/>
      <c r="G960" s="2"/>
      <c r="H960" s="2"/>
      <c r="I960" s="2"/>
      <c r="J960" s="2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customHeight="1" ht="12">
      <c r="A961" s="1"/>
      <c r="B961" s="2"/>
      <c r="C961" s="2"/>
      <c r="D961" s="3"/>
      <c r="E961" s="3"/>
      <c r="F961" s="3"/>
      <c r="G961" s="2"/>
      <c r="H961" s="2"/>
      <c r="I961" s="2"/>
      <c r="J961" s="2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customHeight="1" ht="12">
      <c r="A962" s="1"/>
      <c r="B962" s="2"/>
      <c r="C962" s="2"/>
      <c r="D962" s="3"/>
      <c r="E962" s="3"/>
      <c r="F962" s="3"/>
      <c r="G962" s="2"/>
      <c r="H962" s="2"/>
      <c r="I962" s="2"/>
      <c r="J962" s="2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customHeight="1" ht="12">
      <c r="A963" s="1"/>
      <c r="B963" s="2"/>
      <c r="C963" s="2"/>
      <c r="D963" s="3"/>
      <c r="E963" s="3"/>
      <c r="F963" s="3"/>
      <c r="G963" s="2"/>
      <c r="H963" s="2"/>
      <c r="I963" s="2"/>
      <c r="J963" s="2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customHeight="1" ht="12">
      <c r="A964" s="1"/>
      <c r="B964" s="2"/>
      <c r="C964" s="2"/>
      <c r="D964" s="3"/>
      <c r="E964" s="3"/>
      <c r="F964" s="3"/>
      <c r="G964" s="2"/>
      <c r="H964" s="2"/>
      <c r="I964" s="2"/>
      <c r="J964" s="2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customHeight="1" ht="12">
      <c r="A965" s="1"/>
      <c r="B965" s="2"/>
      <c r="C965" s="2"/>
      <c r="D965" s="3"/>
      <c r="E965" s="3"/>
      <c r="F965" s="3"/>
      <c r="G965" s="2"/>
      <c r="H965" s="2"/>
      <c r="I965" s="2"/>
      <c r="J965" s="2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customHeight="1" ht="12">
      <c r="A966" s="1"/>
      <c r="B966" s="2"/>
      <c r="C966" s="2"/>
      <c r="D966" s="3"/>
      <c r="E966" s="3"/>
      <c r="F966" s="3"/>
      <c r="G966" s="2"/>
      <c r="H966" s="2"/>
      <c r="I966" s="2"/>
      <c r="J966" s="2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customHeight="1" ht="12">
      <c r="A967" s="1"/>
      <c r="B967" s="2"/>
      <c r="C967" s="2"/>
      <c r="D967" s="3"/>
      <c r="E967" s="3"/>
      <c r="F967" s="3"/>
      <c r="G967" s="2"/>
      <c r="H967" s="2"/>
      <c r="I967" s="2"/>
      <c r="J967" s="2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customHeight="1" ht="12">
      <c r="A968" s="1"/>
      <c r="B968" s="2"/>
      <c r="C968" s="2"/>
      <c r="D968" s="3"/>
      <c r="E968" s="3"/>
      <c r="F968" s="3"/>
      <c r="G968" s="2"/>
      <c r="H968" s="2"/>
      <c r="I968" s="2"/>
      <c r="J968" s="2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customHeight="1" ht="12">
      <c r="A969" s="1"/>
      <c r="B969" s="2"/>
      <c r="C969" s="2"/>
      <c r="D969" s="3"/>
      <c r="E969" s="3"/>
      <c r="F969" s="3"/>
      <c r="G969" s="2"/>
      <c r="H969" s="2"/>
      <c r="I969" s="2"/>
      <c r="J969" s="2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customHeight="1" ht="12">
      <c r="A970" s="1"/>
      <c r="B970" s="2"/>
      <c r="C970" s="2"/>
      <c r="D970" s="3"/>
      <c r="E970" s="3"/>
      <c r="F970" s="3"/>
      <c r="G970" s="2"/>
      <c r="H970" s="2"/>
      <c r="I970" s="2"/>
      <c r="J970" s="2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customHeight="1" ht="12">
      <c r="A971" s="1"/>
      <c r="B971" s="2"/>
      <c r="C971" s="2"/>
      <c r="D971" s="3"/>
      <c r="E971" s="3"/>
      <c r="F971" s="3"/>
      <c r="G971" s="2"/>
      <c r="H971" s="2"/>
      <c r="I971" s="2"/>
      <c r="J971" s="2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customHeight="1" ht="12">
      <c r="A972" s="1"/>
      <c r="B972" s="2"/>
      <c r="C972" s="2"/>
      <c r="D972" s="3"/>
      <c r="E972" s="3"/>
      <c r="F972" s="3"/>
      <c r="G972" s="2"/>
      <c r="H972" s="2"/>
      <c r="I972" s="2"/>
      <c r="J972" s="2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customHeight="1" ht="12">
      <c r="A973" s="1"/>
      <c r="B973" s="2"/>
      <c r="C973" s="2"/>
      <c r="D973" s="3"/>
      <c r="E973" s="3"/>
      <c r="F973" s="3"/>
      <c r="G973" s="2"/>
      <c r="H973" s="2"/>
      <c r="I973" s="2"/>
      <c r="J973" s="2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customHeight="1" ht="12">
      <c r="A974" s="1"/>
      <c r="B974" s="2"/>
      <c r="C974" s="2"/>
      <c r="D974" s="3"/>
      <c r="E974" s="3"/>
      <c r="F974" s="3"/>
      <c r="G974" s="2"/>
      <c r="H974" s="2"/>
      <c r="I974" s="2"/>
      <c r="J974" s="2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customHeight="1" ht="12">
      <c r="A975" s="1"/>
      <c r="B975" s="2"/>
      <c r="C975" s="2"/>
      <c r="D975" s="3"/>
      <c r="E975" s="3"/>
      <c r="F975" s="3"/>
      <c r="G975" s="2"/>
      <c r="H975" s="2"/>
      <c r="I975" s="2"/>
      <c r="J975" s="2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customHeight="1" ht="12">
      <c r="A976" s="1"/>
      <c r="B976" s="2"/>
      <c r="C976" s="2"/>
      <c r="D976" s="3"/>
      <c r="E976" s="3"/>
      <c r="F976" s="3"/>
      <c r="G976" s="2"/>
      <c r="H976" s="2"/>
      <c r="I976" s="2"/>
      <c r="J976" s="2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customHeight="1" ht="12">
      <c r="A977" s="1"/>
      <c r="B977" s="2"/>
      <c r="C977" s="2"/>
      <c r="D977" s="3"/>
      <c r="E977" s="3"/>
      <c r="F977" s="3"/>
      <c r="G977" s="2"/>
      <c r="H977" s="2"/>
      <c r="I977" s="2"/>
      <c r="J977" s="2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customHeight="1" ht="12">
      <c r="A978" s="1"/>
      <c r="B978" s="2"/>
      <c r="C978" s="2"/>
      <c r="D978" s="3"/>
      <c r="E978" s="3"/>
      <c r="F978" s="3"/>
      <c r="G978" s="2"/>
      <c r="H978" s="2"/>
      <c r="I978" s="2"/>
      <c r="J978" s="2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customHeight="1" ht="12">
      <c r="A979" s="1"/>
      <c r="B979" s="2"/>
      <c r="C979" s="2"/>
      <c r="D979" s="3"/>
      <c r="E979" s="3"/>
      <c r="F979" s="3"/>
      <c r="G979" s="2"/>
      <c r="H979" s="2"/>
      <c r="I979" s="2"/>
      <c r="J979" s="2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customHeight="1" ht="12">
      <c r="A980" s="1"/>
      <c r="B980" s="2"/>
      <c r="C980" s="2"/>
      <c r="D980" s="3"/>
      <c r="E980" s="3"/>
      <c r="F980" s="3"/>
      <c r="G980" s="2"/>
      <c r="H980" s="2"/>
      <c r="I980" s="2"/>
      <c r="J980" s="2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customHeight="1" ht="12">
      <c r="A981" s="1"/>
      <c r="B981" s="2"/>
      <c r="C981" s="2"/>
      <c r="D981" s="3"/>
      <c r="E981" s="3"/>
      <c r="F981" s="3"/>
      <c r="G981" s="2"/>
      <c r="H981" s="2"/>
      <c r="I981" s="2"/>
      <c r="J981" s="2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customHeight="1" ht="12">
      <c r="A982" s="1"/>
      <c r="B982" s="2"/>
      <c r="C982" s="2"/>
      <c r="D982" s="3"/>
      <c r="E982" s="3"/>
      <c r="F982" s="3"/>
      <c r="G982" s="2"/>
      <c r="H982" s="2"/>
      <c r="I982" s="2"/>
      <c r="J982" s="2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customHeight="1" ht="12">
      <c r="A983" s="1"/>
      <c r="B983" s="2"/>
      <c r="C983" s="2"/>
      <c r="D983" s="3"/>
      <c r="E983" s="3"/>
      <c r="F983" s="3"/>
      <c r="G983" s="2"/>
      <c r="H983" s="2"/>
      <c r="I983" s="2"/>
      <c r="J983" s="2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customHeight="1" ht="12">
      <c r="A984" s="1"/>
      <c r="B984" s="2"/>
      <c r="C984" s="2"/>
      <c r="D984" s="3"/>
      <c r="E984" s="3"/>
      <c r="F984" s="3"/>
      <c r="G984" s="2"/>
      <c r="H984" s="2"/>
      <c r="I984" s="2"/>
      <c r="J984" s="2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customHeight="1" ht="12">
      <c r="A985" s="1"/>
      <c r="B985" s="2"/>
      <c r="C985" s="2"/>
      <c r="D985" s="3"/>
      <c r="E985" s="3"/>
      <c r="F985" s="3"/>
      <c r="G985" s="2"/>
      <c r="H985" s="2"/>
      <c r="I985" s="2"/>
      <c r="J985" s="2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customHeight="1" ht="12">
      <c r="A986" s="1"/>
      <c r="B986" s="2"/>
      <c r="C986" s="2"/>
      <c r="D986" s="3"/>
      <c r="E986" s="3"/>
      <c r="F986" s="3"/>
      <c r="G986" s="2"/>
      <c r="H986" s="2"/>
      <c r="I986" s="2"/>
      <c r="J986" s="2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customHeight="1" ht="12">
      <c r="A987" s="1"/>
      <c r="B987" s="2"/>
      <c r="C987" s="2"/>
      <c r="D987" s="3"/>
      <c r="E987" s="3"/>
      <c r="F987" s="3"/>
      <c r="G987" s="2"/>
      <c r="H987" s="2"/>
      <c r="I987" s="2"/>
      <c r="J987" s="2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customHeight="1" ht="12">
      <c r="A988" s="1"/>
      <c r="B988" s="2"/>
      <c r="C988" s="2"/>
      <c r="D988" s="3"/>
      <c r="E988" s="3"/>
      <c r="F988" s="3"/>
      <c r="G988" s="2"/>
      <c r="H988" s="2"/>
      <c r="I988" s="2"/>
      <c r="J988" s="2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customHeight="1" ht="12">
      <c r="A989" s="1"/>
      <c r="B989" s="2"/>
      <c r="C989" s="2"/>
      <c r="D989" s="3"/>
      <c r="E989" s="3"/>
      <c r="F989" s="3"/>
      <c r="G989" s="2"/>
      <c r="H989" s="2"/>
      <c r="I989" s="2"/>
      <c r="J989" s="2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customHeight="1" ht="12">
      <c r="A990" s="1"/>
      <c r="B990" s="2"/>
      <c r="C990" s="2"/>
      <c r="D990" s="3"/>
      <c r="E990" s="3"/>
      <c r="F990" s="3"/>
      <c r="G990" s="2"/>
      <c r="H990" s="2"/>
      <c r="I990" s="2"/>
      <c r="J990" s="2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customHeight="1" ht="12">
      <c r="A991" s="1"/>
      <c r="B991" s="2"/>
      <c r="C991" s="2"/>
      <c r="D991" s="3"/>
      <c r="E991" s="3"/>
      <c r="F991" s="3"/>
      <c r="G991" s="2"/>
      <c r="H991" s="2"/>
      <c r="I991" s="2"/>
      <c r="J991" s="2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customHeight="1" ht="12">
      <c r="A992" s="1"/>
      <c r="B992" s="2"/>
      <c r="C992" s="2"/>
      <c r="D992" s="3"/>
      <c r="E992" s="3"/>
      <c r="F992" s="3"/>
      <c r="G992" s="2"/>
      <c r="H992" s="2"/>
      <c r="I992" s="2"/>
      <c r="J992" s="2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customHeight="1" ht="12">
      <c r="A993" s="1"/>
      <c r="B993" s="2"/>
      <c r="C993" s="2"/>
      <c r="D993" s="3"/>
      <c r="E993" s="3"/>
      <c r="F993" s="3"/>
      <c r="G993" s="2"/>
      <c r="H993" s="2"/>
      <c r="I993" s="2"/>
      <c r="J993" s="2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customHeight="1" ht="12">
      <c r="A994" s="1"/>
      <c r="B994" s="2"/>
      <c r="C994" s="2"/>
      <c r="D994" s="3"/>
      <c r="E994" s="3"/>
      <c r="F994" s="3"/>
      <c r="G994" s="2"/>
      <c r="H994" s="2"/>
      <c r="I994" s="2"/>
      <c r="J994" s="2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customHeight="1" ht="12">
      <c r="A995" s="1"/>
      <c r="B995" s="2"/>
      <c r="C995" s="2"/>
      <c r="D995" s="3"/>
      <c r="E995" s="3"/>
      <c r="F995" s="3"/>
      <c r="G995" s="2"/>
      <c r="H995" s="2"/>
      <c r="I995" s="2"/>
      <c r="J995" s="2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customHeight="1" ht="12">
      <c r="A996" s="1"/>
      <c r="B996" s="2"/>
      <c r="C996" s="2"/>
      <c r="D996" s="3"/>
      <c r="E996" s="3"/>
      <c r="F996" s="3"/>
      <c r="G996" s="2"/>
      <c r="H996" s="2"/>
      <c r="I996" s="2"/>
      <c r="J996" s="2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customHeight="1" ht="12">
      <c r="A997" s="1"/>
      <c r="B997" s="2"/>
      <c r="C997" s="2"/>
      <c r="D997" s="3"/>
      <c r="E997" s="3"/>
      <c r="F997" s="3"/>
      <c r="G997" s="2"/>
      <c r="H997" s="2"/>
      <c r="I997" s="2"/>
      <c r="J997" s="2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customHeight="1" ht="12">
      <c r="A998" s="1"/>
      <c r="B998" s="2"/>
      <c r="C998" s="2"/>
      <c r="D998" s="3"/>
      <c r="E998" s="3"/>
      <c r="F998" s="3"/>
      <c r="G998" s="2"/>
      <c r="H998" s="2"/>
      <c r="I998" s="2"/>
      <c r="J998" s="2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customHeight="1" ht="12">
      <c r="A999" s="1"/>
      <c r="B999" s="2"/>
      <c r="C999" s="2"/>
      <c r="D999" s="3"/>
      <c r="E999" s="3"/>
      <c r="F999" s="3"/>
      <c r="G999" s="2"/>
      <c r="H999" s="2"/>
      <c r="I999" s="2"/>
      <c r="J999" s="2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customHeight="1" ht="12">
      <c r="A1000" s="1"/>
      <c r="B1000" s="2"/>
      <c r="C1000" s="2"/>
      <c r="D1000" s="3"/>
      <c r="E1000" s="3"/>
      <c r="F1000" s="3"/>
      <c r="G1000" s="2"/>
      <c r="H1000" s="2"/>
      <c r="I1000" s="2"/>
      <c r="J1000" s="2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customHeight="1" ht="12">
      <c r="A1001" s="1"/>
      <c r="B1001" s="2"/>
      <c r="C1001" s="2"/>
      <c r="D1001" s="3"/>
      <c r="E1001" s="3"/>
      <c r="F1001" s="3"/>
      <c r="G1001" s="2"/>
      <c r="H1001" s="2"/>
      <c r="I1001" s="2"/>
      <c r="J1001" s="2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customHeight="1" ht="12">
      <c r="A1002" s="1"/>
      <c r="B1002" s="2"/>
      <c r="C1002" s="2"/>
      <c r="D1002" s="3"/>
      <c r="E1002" s="3"/>
      <c r="F1002" s="3"/>
      <c r="G1002" s="2"/>
      <c r="H1002" s="2"/>
      <c r="I1002" s="2"/>
      <c r="J1002" s="2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customHeight="1" ht="12">
      <c r="A1003" s="1"/>
      <c r="B1003" s="2"/>
      <c r="C1003" s="2"/>
      <c r="D1003" s="3"/>
      <c r="E1003" s="3"/>
      <c r="F1003" s="3"/>
      <c r="G1003" s="2"/>
      <c r="H1003" s="2"/>
      <c r="I1003" s="2"/>
      <c r="J1003" s="2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customHeight="1" ht="12">
      <c r="A1004" s="1"/>
      <c r="B1004" s="2"/>
      <c r="C1004" s="2"/>
      <c r="D1004" s="3"/>
      <c r="E1004" s="3"/>
      <c r="F1004" s="3"/>
      <c r="G1004" s="2"/>
      <c r="H1004" s="2"/>
      <c r="I1004" s="2"/>
      <c r="J1004" s="2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customHeight="1" ht="12">
      <c r="A1005" s="1"/>
      <c r="B1005" s="2"/>
      <c r="C1005" s="2"/>
      <c r="D1005" s="3"/>
      <c r="E1005" s="3"/>
      <c r="F1005" s="3"/>
      <c r="G1005" s="2"/>
      <c r="H1005" s="2"/>
      <c r="I1005" s="2"/>
      <c r="J1005" s="2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customHeight="1" ht="12">
      <c r="A1006" s="1"/>
      <c r="B1006" s="2"/>
      <c r="C1006" s="2"/>
      <c r="D1006" s="3"/>
      <c r="E1006" s="3"/>
      <c r="F1006" s="3"/>
      <c r="G1006" s="2"/>
      <c r="H1006" s="2"/>
      <c r="I1006" s="2"/>
      <c r="J1006" s="2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customHeight="1" ht="12">
      <c r="A1007" s="1"/>
      <c r="B1007" s="2"/>
      <c r="C1007" s="2"/>
      <c r="D1007" s="3"/>
      <c r="E1007" s="3"/>
      <c r="F1007" s="3"/>
      <c r="G1007" s="2"/>
      <c r="H1007" s="2"/>
      <c r="I1007" s="2"/>
      <c r="J1007" s="2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customHeight="1" ht="12">
      <c r="A1008" s="1"/>
      <c r="B1008" s="2"/>
      <c r="C1008" s="2"/>
      <c r="D1008" s="3"/>
      <c r="E1008" s="3"/>
      <c r="F1008" s="3"/>
      <c r="G1008" s="2"/>
      <c r="H1008" s="2"/>
      <c r="I1008" s="2"/>
      <c r="J1008" s="2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customHeight="1" ht="12">
      <c r="A1009" s="1"/>
      <c r="B1009" s="2"/>
      <c r="C1009" s="2"/>
      <c r="D1009" s="3"/>
      <c r="E1009" s="3"/>
      <c r="F1009" s="3"/>
      <c r="G1009" s="2"/>
      <c r="H1009" s="2"/>
      <c r="I1009" s="2"/>
      <c r="J1009" s="2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customHeight="1" ht="12">
      <c r="A1010" s="1"/>
      <c r="B1010" s="2"/>
      <c r="C1010" s="2"/>
      <c r="D1010" s="3"/>
      <c r="E1010" s="3"/>
      <c r="F1010" s="3"/>
      <c r="G1010" s="2"/>
      <c r="H1010" s="2"/>
      <c r="I1010" s="2"/>
      <c r="J1010" s="2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customHeight="1" ht="12">
      <c r="A1011" s="1"/>
      <c r="B1011" s="2"/>
      <c r="C1011" s="2"/>
      <c r="D1011" s="3"/>
      <c r="E1011" s="3"/>
      <c r="F1011" s="3"/>
      <c r="G1011" s="2"/>
      <c r="H1011" s="2"/>
      <c r="I1011" s="2"/>
      <c r="J1011" s="2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customHeight="1" ht="12">
      <c r="A1012" s="1"/>
      <c r="B1012" s="2"/>
      <c r="C1012" s="2"/>
      <c r="D1012" s="3"/>
      <c r="E1012" s="3"/>
      <c r="F1012" s="3"/>
      <c r="G1012" s="2"/>
      <c r="H1012" s="2"/>
      <c r="I1012" s="2"/>
      <c r="J1012" s="2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customHeight="1" ht="12">
      <c r="A1013" s="1"/>
      <c r="B1013" s="2"/>
      <c r="C1013" s="2"/>
      <c r="D1013" s="3"/>
      <c r="E1013" s="3"/>
      <c r="F1013" s="3"/>
      <c r="G1013" s="2"/>
      <c r="H1013" s="2"/>
      <c r="I1013" s="2"/>
      <c r="J1013" s="2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customHeight="1" ht="12">
      <c r="A1014" s="1"/>
      <c r="B1014" s="2"/>
      <c r="C1014" s="2"/>
      <c r="D1014" s="3"/>
      <c r="E1014" s="3"/>
      <c r="F1014" s="3"/>
      <c r="G1014" s="2"/>
      <c r="H1014" s="2"/>
      <c r="I1014" s="2"/>
      <c r="J1014" s="2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customHeight="1" ht="12">
      <c r="A1015" s="1"/>
      <c r="B1015" s="2"/>
      <c r="C1015" s="2"/>
      <c r="D1015" s="3"/>
      <c r="E1015" s="3"/>
      <c r="F1015" s="3"/>
      <c r="G1015" s="2"/>
      <c r="H1015" s="2"/>
      <c r="I1015" s="2"/>
      <c r="J1015" s="2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customHeight="1" ht="12">
      <c r="A1016" s="1"/>
      <c r="B1016" s="2"/>
      <c r="C1016" s="2"/>
      <c r="D1016" s="3"/>
      <c r="E1016" s="3"/>
      <c r="F1016" s="3"/>
      <c r="G1016" s="2"/>
      <c r="H1016" s="2"/>
      <c r="I1016" s="2"/>
      <c r="J1016" s="2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customHeight="1" ht="12">
      <c r="A1017" s="1"/>
      <c r="B1017" s="2"/>
      <c r="C1017" s="2"/>
      <c r="D1017" s="3"/>
      <c r="E1017" s="3"/>
      <c r="F1017" s="3"/>
      <c r="G1017" s="2"/>
      <c r="H1017" s="2"/>
      <c r="I1017" s="2"/>
      <c r="J1017" s="2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customHeight="1" ht="12">
      <c r="A1018" s="1"/>
      <c r="B1018" s="2"/>
      <c r="C1018" s="2"/>
      <c r="D1018" s="3"/>
      <c r="E1018" s="3"/>
      <c r="F1018" s="3"/>
      <c r="G1018" s="2"/>
      <c r="H1018" s="2"/>
      <c r="I1018" s="2"/>
      <c r="J1018" s="2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customHeight="1" ht="12">
      <c r="A1019" s="1"/>
      <c r="B1019" s="2"/>
      <c r="C1019" s="2"/>
      <c r="D1019" s="3"/>
      <c r="E1019" s="3"/>
      <c r="F1019" s="3"/>
      <c r="G1019" s="2"/>
      <c r="H1019" s="2"/>
      <c r="I1019" s="2"/>
      <c r="J1019" s="2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customHeight="1" ht="12">
      <c r="A1020" s="1"/>
      <c r="B1020" s="2"/>
      <c r="C1020" s="2"/>
      <c r="D1020" s="3"/>
      <c r="E1020" s="3"/>
      <c r="F1020" s="3"/>
      <c r="G1020" s="2"/>
      <c r="H1020" s="2"/>
      <c r="I1020" s="2"/>
      <c r="J1020" s="2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customHeight="1" ht="12">
      <c r="A1021" s="1"/>
      <c r="B1021" s="2"/>
      <c r="C1021" s="2"/>
      <c r="D1021" s="3"/>
      <c r="E1021" s="3"/>
      <c r="F1021" s="3"/>
      <c r="G1021" s="2"/>
      <c r="H1021" s="2"/>
      <c r="I1021" s="2"/>
      <c r="J1021" s="2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customHeight="1" ht="12">
      <c r="A1022" s="1"/>
      <c r="B1022" s="2"/>
      <c r="C1022" s="2"/>
      <c r="D1022" s="3"/>
      <c r="E1022" s="3"/>
      <c r="F1022" s="3"/>
      <c r="G1022" s="2"/>
      <c r="H1022" s="2"/>
      <c r="I1022" s="2"/>
      <c r="J1022" s="2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customHeight="1" ht="12">
      <c r="A1023" s="1"/>
      <c r="B1023" s="2"/>
      <c r="C1023" s="2"/>
      <c r="D1023" s="3"/>
      <c r="E1023" s="3"/>
      <c r="F1023" s="3"/>
      <c r="G1023" s="2"/>
      <c r="H1023" s="2"/>
      <c r="I1023" s="2"/>
      <c r="J1023" s="2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customHeight="1" ht="12">
      <c r="A1024" s="1"/>
      <c r="B1024" s="2"/>
      <c r="C1024" s="2"/>
      <c r="D1024" s="3"/>
      <c r="E1024" s="3"/>
      <c r="F1024" s="3"/>
      <c r="G1024" s="2"/>
      <c r="H1024" s="2"/>
      <c r="I1024" s="2"/>
      <c r="J1024" s="2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customHeight="1" ht="12">
      <c r="A1025" s="1"/>
      <c r="B1025" s="2"/>
      <c r="C1025" s="2"/>
      <c r="D1025" s="3"/>
      <c r="E1025" s="3"/>
      <c r="F1025" s="3"/>
      <c r="G1025" s="2"/>
      <c r="H1025" s="2"/>
      <c r="I1025" s="2"/>
      <c r="J1025" s="2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customHeight="1" ht="12">
      <c r="A1026" s="1"/>
      <c r="B1026" s="2"/>
      <c r="C1026" s="2"/>
      <c r="D1026" s="3"/>
      <c r="E1026" s="3"/>
      <c r="F1026" s="3"/>
      <c r="G1026" s="2"/>
      <c r="H1026" s="2"/>
      <c r="I1026" s="2"/>
      <c r="J1026" s="2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</sheetData>
  <pageMargins left="0.511811024" right="0.511811024" top="0.78740157499999996" bottom="0.78740157499999996" header="0" footer="0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K4099"/>
  <sheetViews>
    <sheetView showGridLines="false" tabSelected="1" workbookViewId="0" topLeftCell="A1">
      <pane xSplit="7" ySplit="10" topLeftCell="CF11" activePane="bottomRight" state="frozen"/>
      <selection pane="topRight" activeCell="H1" sqref="H1"/>
      <selection pane="bottomLeft" activeCell="A11" sqref="A11"/>
      <selection pane="bottomRight" activeCell="CK4" sqref="CK4" activeCellId="0"/>
    </sheetView>
  </sheetViews>
  <sheetFormatPr defaultColWidth="12.625" defaultRowHeight="14.25" x14ac:dyDescent="0.2" outlineLevelRow="0" outlineLevelCol="0"/>
  <cols>
    <col min="1" max="1" width="2.875" style="37" customWidth="1"/>
    <col min="2" max="2" width="11.25" style="37" customWidth="1"/>
    <col min="3" max="3" width="7.875" style="37" bestFit="1" customWidth="1"/>
    <col min="4" max="4" width="11.5" style="37" customWidth="1"/>
    <col min="5" max="5" width="13.625" style="37" bestFit="1" customWidth="1"/>
    <col min="6" max="6" width="45.625" style="37" customWidth="1"/>
    <col min="7" max="7" width="18.25" style="37" bestFit="1" customWidth="1"/>
    <col min="8" max="8" width="23" style="37" bestFit="1" customWidth="1"/>
    <col min="9" max="9" width="36.125" style="37" bestFit="1" customWidth="1"/>
    <col min="10" max="10" width="8.625" style="37" customWidth="1"/>
    <col min="11" max="11" width="7.25" style="37" bestFit="1" customWidth="1"/>
    <col min="12" max="12" width="23.625" style="37" bestFit="1" customWidth="1"/>
    <col min="13" max="13" width="22.625" style="37" bestFit="1" customWidth="1"/>
    <col min="14" max="14" width="22.875" style="37" bestFit="1" customWidth="1"/>
    <col min="15" max="15" width="20.5" style="37" bestFit="1" customWidth="1"/>
    <col min="16" max="16" width="19" style="37" bestFit="1" customWidth="1"/>
    <col min="17" max="17" width="22.625" style="37" bestFit="1" customWidth="1"/>
    <col min="18" max="18" width="13.125" style="37" bestFit="1" customWidth="1"/>
    <col min="19" max="19" width="11.625" style="37" bestFit="1" customWidth="1"/>
    <col min="20" max="20" width="13.25" style="37" bestFit="1" customWidth="1"/>
    <col min="21" max="21" width="16.625" style="37" bestFit="1" customWidth="1"/>
    <col min="22" max="22" width="8.125" style="37" bestFit="1" customWidth="1"/>
    <col min="23" max="23" width="7.5" style="37" bestFit="1" customWidth="1"/>
    <col min="24" max="24" width="8" style="37" bestFit="1" customWidth="1"/>
    <col min="25" max="25" width="8.25" style="37" bestFit="1" customWidth="1"/>
    <col min="26" max="26" width="6.875" style="37" bestFit="1" customWidth="1"/>
    <col min="27" max="27" width="9.875" style="37" bestFit="1" customWidth="1"/>
    <col min="28" max="28" width="18" style="37" bestFit="1" customWidth="1"/>
    <col min="29" max="29" width="14" style="37" bestFit="1" customWidth="1"/>
    <col min="30" max="30" width="14.5" style="37" bestFit="1" customWidth="1"/>
    <col min="31" max="31" width="18.375" style="37" bestFit="1" customWidth="1"/>
    <col min="32" max="32" width="15.75" style="37" bestFit="1" customWidth="1"/>
    <col min="33" max="33" width="9" style="37" bestFit="1" customWidth="1"/>
    <col min="34" max="34" width="17.25" style="37" bestFit="1" customWidth="1"/>
    <col min="35" max="35" width="16.25" style="37" bestFit="1" customWidth="1"/>
    <col min="36" max="36" width="19" style="37" bestFit="1" customWidth="1"/>
    <col min="37" max="37" width="15.75" style="37" bestFit="1" customWidth="1"/>
    <col min="38" max="38" width="15" style="37" bestFit="1" customWidth="1"/>
    <col min="39" max="39" width="21.125" style="37" bestFit="1" customWidth="1"/>
    <col min="40" max="40" width="18.875" style="37" bestFit="1" customWidth="1"/>
    <col min="41" max="41" width="9.375" style="37" bestFit="1" customWidth="1"/>
    <col min="42" max="42" width="19" style="37" bestFit="1" customWidth="1"/>
    <col min="43" max="43" width="10" style="37" bestFit="1" customWidth="1"/>
    <col min="44" max="44" width="15.125" style="37" bestFit="1" customWidth="1"/>
    <col min="45" max="45" width="14.125" style="37" bestFit="1" customWidth="1"/>
    <col min="46" max="46" width="11.875" style="37" bestFit="1" customWidth="1"/>
    <col min="47" max="47" width="12.875" style="37" bestFit="1" customWidth="1"/>
    <col min="48" max="48" width="12.875" style="37" bestFit="1" customWidth="1"/>
    <col min="49" max="49" width="9.375" style="37" bestFit="1" customWidth="1"/>
    <col min="50" max="50" width="10.625" style="37" bestFit="1" customWidth="1"/>
    <col min="51" max="51" width="15.375" style="37" bestFit="1" customWidth="1"/>
    <col min="52" max="52" width="13.75" style="37" bestFit="1" customWidth="1"/>
    <col min="53" max="53" width="14.25" style="37" bestFit="1" customWidth="1"/>
    <col min="54" max="54" width="15.625" style="37" bestFit="1" customWidth="1"/>
    <col min="55" max="55" width="15.625" style="37" bestFit="1" customWidth="1"/>
    <col min="56" max="56" width="11.125" style="37" bestFit="1" customWidth="1"/>
    <col min="57" max="57" width="9.125" style="37" bestFit="1" customWidth="1"/>
    <col min="58" max="58" width="15.5" style="37" bestFit="1" customWidth="1"/>
    <col min="59" max="59" width="16.375" style="37" bestFit="1" customWidth="1"/>
    <col min="60" max="60" width="15" style="37" bestFit="1" customWidth="1"/>
    <col min="61" max="61" width="16.5" style="37" bestFit="1" customWidth="1"/>
    <col min="62" max="62" width="16.5" style="37" bestFit="1" customWidth="1"/>
    <col min="63" max="63" width="16.5" style="37" bestFit="1" customWidth="1"/>
    <col min="64" max="64" width="16.5" style="37" bestFit="1" customWidth="1"/>
    <col min="65" max="65" width="16.125" style="37" bestFit="1" customWidth="1"/>
    <col min="66" max="66" width="13.75" style="37" bestFit="1" customWidth="1"/>
    <col min="67" max="67" width="13.75" style="79" bestFit="1" customWidth="1"/>
    <col min="68" max="68" width="13.75" style="37" bestFit="1" customWidth="1"/>
    <col min="69" max="69" width="14.125" style="37" bestFit="1" customWidth="1"/>
    <col min="70" max="70" width="14.625" style="37" bestFit="1" customWidth="1"/>
    <col min="71" max="71" width="13.375" style="37" bestFit="1" customWidth="1"/>
    <col min="72" max="72" width="16" style="37" bestFit="1" customWidth="1"/>
    <col min="73" max="73" width="10.125" style="37" bestFit="1" customWidth="1"/>
    <col min="74" max="74" width="6.875" style="37" bestFit="1" customWidth="1"/>
    <col min="75" max="75" width="16.375" style="37" bestFit="1" customWidth="1"/>
    <col min="76" max="76" width="8.625" style="37" bestFit="1" customWidth="1"/>
    <col min="77" max="77" width="12.625" style="37"/>
    <col min="78" max="78" width="12.125" style="37" bestFit="1" customWidth="1"/>
    <col min="79" max="79" width="8.75" style="37" bestFit="1" customWidth="1"/>
    <col min="80" max="80" width="12.75" style="37" bestFit="1" customWidth="1"/>
    <col min="81" max="81" width="15.625" style="37" bestFit="1" customWidth="1"/>
    <col min="82" max="82" width="14.75" style="37" bestFit="1" customWidth="1"/>
    <col min="83" max="83" width="14.75" style="37" bestFit="1" customWidth="1"/>
    <col min="84" max="84" width="16.375" style="37" bestFit="1" customWidth="1"/>
    <col min="85" max="16384" width="12.625" style="37"/>
  </cols>
  <sheetData>
    <row r="1" ht="15">
      <c r="A1" s="7"/>
      <c r="B1" s="8"/>
      <c r="C1" s="3"/>
      <c r="D1" s="3"/>
      <c r="E1" s="7"/>
      <c r="F1" s="7"/>
      <c r="G1" s="8"/>
      <c r="H1" s="7"/>
      <c r="I1" s="9"/>
      <c r="J1" s="3"/>
      <c r="K1" s="8"/>
      <c r="L1" s="7"/>
      <c r="M1" s="7"/>
      <c r="N1" s="7"/>
      <c r="O1" s="7"/>
      <c r="P1" s="10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11"/>
      <c r="AX1" s="11"/>
      <c r="AY1" s="11"/>
      <c r="AZ1" s="7"/>
      <c r="BA1" s="7"/>
      <c r="BB1" s="7"/>
      <c r="BC1" s="7"/>
      <c r="BD1" s="7"/>
      <c r="BE1" s="7"/>
    </row>
    <row r="2" customHeight="1" ht="15">
      <c r="A2" s="7"/>
      <c r="B2" s="8"/>
      <c r="C2" s="3"/>
      <c r="D2" s="3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10"/>
      <c r="Q2" s="182" t="s">
        <v>26</v>
      </c>
      <c r="R2" s="183"/>
      <c r="S2" s="183"/>
      <c r="T2" s="183"/>
      <c r="U2" s="183"/>
      <c r="V2" s="184"/>
      <c r="W2" s="182" t="s">
        <v>27</v>
      </c>
      <c r="X2" s="183"/>
      <c r="Y2" s="183"/>
      <c r="Z2" s="183"/>
      <c r="AA2" s="183"/>
      <c r="AB2" s="184"/>
      <c r="AC2" s="45" t="s">
        <v>28</v>
      </c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7"/>
      <c r="BE2" s="7"/>
    </row>
    <row r="3" ht="42">
      <c r="A3" s="7"/>
      <c r="B3" s="12" t="s">
        <v>0</v>
      </c>
      <c r="C3" s="13" t="s">
        <v>29</v>
      </c>
      <c r="D3" s="13" t="s">
        <v>30</v>
      </c>
      <c r="E3" s="14" t="s">
        <v>31</v>
      </c>
      <c r="F3" s="15" t="s">
        <v>32</v>
      </c>
      <c r="G3" s="13" t="s">
        <v>5</v>
      </c>
      <c r="H3" s="83" t="s">
        <v>33</v>
      </c>
      <c r="I3" s="13" t="s">
        <v>34</v>
      </c>
      <c r="J3" s="15" t="s">
        <v>35</v>
      </c>
      <c r="K3" s="13" t="s">
        <v>36</v>
      </c>
      <c r="L3" s="13" t="s">
        <v>37</v>
      </c>
      <c r="M3" s="13" t="s">
        <v>38</v>
      </c>
      <c r="N3" s="13" t="s">
        <v>39</v>
      </c>
      <c r="O3" s="13" t="s">
        <v>40</v>
      </c>
      <c r="P3" s="16" t="s">
        <v>41</v>
      </c>
      <c r="Q3" s="17" t="s">
        <v>42</v>
      </c>
      <c r="R3" s="17" t="s">
        <v>43</v>
      </c>
      <c r="S3" s="17" t="s">
        <v>44</v>
      </c>
      <c r="T3" s="17" t="s">
        <v>45</v>
      </c>
      <c r="U3" s="17" t="s">
        <v>46</v>
      </c>
      <c r="V3" s="17" t="s">
        <v>47</v>
      </c>
      <c r="W3" s="17" t="s">
        <v>48</v>
      </c>
      <c r="X3" s="17" t="s">
        <v>49</v>
      </c>
      <c r="Y3" s="17" t="s">
        <v>50</v>
      </c>
      <c r="Z3" s="17" t="s">
        <v>51</v>
      </c>
      <c r="AA3" s="17" t="s">
        <v>52</v>
      </c>
      <c r="AB3" s="17" t="s">
        <v>53</v>
      </c>
      <c r="AC3" s="17" t="s">
        <v>54</v>
      </c>
      <c r="AD3" s="17" t="s">
        <v>55</v>
      </c>
      <c r="AE3" s="17" t="s">
        <v>56</v>
      </c>
      <c r="AF3" s="17" t="s">
        <v>57</v>
      </c>
      <c r="AG3" s="17" t="s">
        <v>58</v>
      </c>
      <c r="AH3" s="17" t="s">
        <v>59</v>
      </c>
      <c r="AI3" s="17" t="s">
        <v>60</v>
      </c>
      <c r="AJ3" s="18" t="s">
        <v>61</v>
      </c>
      <c r="AK3" s="17" t="s">
        <v>62</v>
      </c>
      <c r="AL3" s="17" t="s">
        <v>63</v>
      </c>
      <c r="AM3" s="19" t="s">
        <v>64</v>
      </c>
      <c r="AN3" s="19" t="s">
        <v>65</v>
      </c>
      <c r="AO3" s="20" t="s">
        <v>66</v>
      </c>
      <c r="AP3" s="20" t="s">
        <v>67</v>
      </c>
      <c r="AQ3" s="17" t="s">
        <v>68</v>
      </c>
      <c r="AR3" s="17" t="s">
        <v>69</v>
      </c>
      <c r="AS3" s="17" t="s">
        <v>70</v>
      </c>
      <c r="AT3" s="17" t="s">
        <v>2</v>
      </c>
      <c r="AU3" s="17" t="s">
        <v>71</v>
      </c>
      <c r="AV3" s="17" t="s">
        <v>72</v>
      </c>
      <c r="AW3" s="21" t="s">
        <v>73</v>
      </c>
      <c r="AX3" s="21" t="s">
        <v>74</v>
      </c>
      <c r="AY3" s="21" t="s">
        <v>75</v>
      </c>
      <c r="AZ3" s="22" t="s">
        <v>3</v>
      </c>
      <c r="BA3" s="17" t="s">
        <v>76</v>
      </c>
      <c r="BB3" s="23" t="s">
        <v>77</v>
      </c>
      <c r="BC3" s="23" t="s">
        <v>78</v>
      </c>
      <c r="BD3" s="41" t="s">
        <v>5228</v>
      </c>
      <c r="BE3" s="41" t="s">
        <v>5229</v>
      </c>
      <c r="BF3" s="41" t="s">
        <v>5230</v>
      </c>
      <c r="BG3" s="41" t="s">
        <v>5231</v>
      </c>
      <c r="BH3" s="41" t="s">
        <v>5232</v>
      </c>
      <c r="BI3" s="41" t="s">
        <v>5233</v>
      </c>
      <c r="BJ3" s="41" t="s">
        <v>5234</v>
      </c>
      <c r="BK3" s="41" t="s">
        <v>5235</v>
      </c>
      <c r="BL3" s="41" t="s">
        <v>5236</v>
      </c>
      <c r="BM3" s="41" t="s">
        <v>5237</v>
      </c>
      <c r="BN3" s="42" t="s">
        <v>5238</v>
      </c>
      <c r="BO3" s="42" t="s">
        <v>5239</v>
      </c>
      <c r="BP3" s="42" t="s">
        <v>5240</v>
      </c>
      <c r="BQ3" s="42" t="s">
        <v>5241</v>
      </c>
      <c r="BR3" s="42" t="s">
        <v>5242</v>
      </c>
      <c r="BS3" s="42" t="s">
        <v>5243</v>
      </c>
      <c r="BT3" s="42" t="s">
        <v>5244</v>
      </c>
      <c r="BU3" s="43" t="s">
        <v>5245</v>
      </c>
      <c r="BV3" s="43" t="s">
        <v>5246</v>
      </c>
      <c r="BW3" s="43" t="s">
        <v>5247</v>
      </c>
      <c r="BX3" s="43" t="s">
        <v>5248</v>
      </c>
      <c r="BY3" s="43" t="s">
        <v>5249</v>
      </c>
      <c r="BZ3" s="43" t="s">
        <v>5250</v>
      </c>
      <c r="CA3" s="43" t="s">
        <v>5255</v>
      </c>
      <c r="CB3" s="43" t="s">
        <v>5256</v>
      </c>
      <c r="CC3" s="43" t="s">
        <v>5251</v>
      </c>
      <c r="CD3" s="44" t="s">
        <v>5252</v>
      </c>
      <c r="CE3" s="44" t="s">
        <v>5253</v>
      </c>
      <c r="CF3" s="44" t="s">
        <v>5254</v>
      </c>
      <c r="CG3" s="46" t="s">
        <v>5262</v>
      </c>
      <c r="CI3" s="13" t="s">
        <v>5283</v>
      </c>
      <c r="CJ3" s="83" t="s">
        <v>5284</v>
      </c>
      <c r="CK3" s="83" t="s">
        <v>85</v>
      </c>
      <c r="CL3" s="83" t="s">
        <v>5286</v>
      </c>
      <c r="CM3" s="83" t="s">
        <v>5287</v>
      </c>
    </row>
    <row r="4" ht="15">
      <c r="A4" s="7"/>
      <c r="B4" s="67" t="s">
        <v>79</v>
      </c>
      <c r="C4" s="48">
        <v>220789</v>
      </c>
      <c r="D4" s="48">
        <v>19500</v>
      </c>
      <c r="E4" s="49">
        <v>7896336012434</v>
      </c>
      <c r="F4" s="50" t="s">
        <v>196</v>
      </c>
      <c r="G4" s="48" t="s">
        <v>23</v>
      </c>
      <c r="H4" s="48">
        <v>180</v>
      </c>
      <c r="I4" s="51" t="s">
        <v>194</v>
      </c>
      <c r="J4" s="48" t="s">
        <v>158</v>
      </c>
      <c r="K4" s="52" t="s">
        <v>84</v>
      </c>
      <c r="L4" s="52">
        <v>8</v>
      </c>
      <c r="M4" s="52">
        <v>4</v>
      </c>
      <c r="N4" s="48" t="s">
        <v>85</v>
      </c>
      <c r="O4" s="48" t="s">
        <v>159</v>
      </c>
      <c r="P4" s="68">
        <v>12.717</v>
      </c>
      <c r="Q4" s="54">
        <f>(17/100+7.6/100+1.65/100)*P4</f>
        <v>3.3382125000000005</v>
      </c>
      <c r="R4" s="54"/>
      <c r="S4" s="54"/>
      <c r="T4" s="54"/>
      <c r="U4" s="54"/>
      <c r="V4" s="54">
        <f>+P4-Q4+R4+S4+T4+U4</f>
        <v>9.3787875</v>
      </c>
      <c r="W4" s="56">
        <f>(1.02/100)</f>
        <v>1.02E-2</v>
      </c>
      <c r="X4" s="56">
        <v>4.8E-3</v>
      </c>
      <c r="Y4" s="56">
        <v>0.17</v>
      </c>
      <c r="Z4" s="56">
        <v>1.65E-2</v>
      </c>
      <c r="AA4" s="56">
        <v>7.6E-2</v>
      </c>
      <c r="AB4" s="56">
        <f>SUM(W4:AA4)</f>
        <v>0.2775</v>
      </c>
      <c r="AC4" s="48">
        <v>8</v>
      </c>
      <c r="AD4" s="57">
        <f>IF(AL4="","",+AC4*AL4)</f>
        <v>191.16000000000003</v>
      </c>
      <c r="AE4" s="58">
        <f>IF(AL4="","",+AL4*AB4)</f>
        <v>6.630862500000002</v>
      </c>
      <c r="AF4" s="57">
        <f>IF(AL4="","",+AL4-AE4)</f>
        <v>17.2641375</v>
      </c>
      <c r="AG4" s="58">
        <f>+V4</f>
        <v>9.3787875</v>
      </c>
      <c r="AH4" s="57">
        <f>IF(AF4="","",+AF4-AG4)</f>
        <v>7.885350000000001</v>
      </c>
      <c r="AI4" s="57">
        <f>IF(AH4="","",+AH4*AC4)</f>
        <v>63.082800000000006</v>
      </c>
      <c r="AJ4" s="58">
        <v>22.99</v>
      </c>
      <c r="AK4" s="59">
        <v>0.33</v>
      </c>
      <c r="AL4" s="58">
        <f>IF(V4=0,"",V4/(1-AB4-AK4))</f>
        <v>23.895000000000003</v>
      </c>
      <c r="AM4" s="60">
        <v>0.33</v>
      </c>
      <c r="AN4" s="58">
        <f>IF(V4=0,"",V4/(1-AB4-AM4))</f>
        <v>23.895000000000003</v>
      </c>
      <c r="AO4" s="61">
        <v>1.2</v>
      </c>
      <c r="AP4" s="58">
        <f>IF(BD!AJ4="","",BD!AJ4*BD!AO4)</f>
        <v>27.587999999999997</v>
      </c>
      <c r="AQ4" s="56">
        <f>BD!AM4/BD!AK4-1</f>
        <v>0</v>
      </c>
      <c r="AR4" s="56">
        <f>IF(BD!AN4="","",IF(BD!AJ4="","",BD!AN4/BD!AJ4-1))</f>
        <v>3.936494127881707E-2</v>
      </c>
      <c r="AS4" s="56" t="str">
        <f>IF(BD!AN4="","",IF(BD!AN4&lt;BD!AL4,"ABAIXO DA META","DENTRO DA META"))</f>
        <v>DENTRO DA META</v>
      </c>
      <c r="AT4" s="56" t="str">
        <f>IF(BD!AJ4="","EM ANÁLISE",IF(BD!AP4&gt;=BD!AN4,"GO", "NO GO"))</f>
        <v>GO</v>
      </c>
      <c r="AU4" s="62">
        <f>IF(AN4="","",+BD!$AN4-AJ4)</f>
        <v>0.9050000000000047</v>
      </c>
      <c r="AV4" s="63"/>
      <c r="AW4" s="54">
        <f>BD!P4*BD!AC4</f>
        <v>101.736</v>
      </c>
      <c r="AX4" s="54">
        <f>BD!V4*BD!AC4</f>
        <v>75.0303</v>
      </c>
      <c r="AY4" s="54">
        <f>IF(BD!AN4="","",BD!AN4*BD!AC4)</f>
        <v>191.16000000000003</v>
      </c>
      <c r="AZ4" s="48" t="s">
        <v>5271</v>
      </c>
      <c r="BA4" s="48"/>
      <c r="BB4" s="48"/>
      <c r="BC4" s="48" t="s">
        <v>250</v>
      </c>
      <c r="BD4" s="64" t="s">
        <v>5257</v>
      </c>
      <c r="BE4" s="65" t="s">
        <v>4</v>
      </c>
      <c r="BF4" s="65" t="s">
        <v>4</v>
      </c>
      <c r="BG4" s="64" t="s">
        <v>5258</v>
      </c>
      <c r="BH4" s="66"/>
      <c r="BI4" s="66"/>
      <c r="BJ4" s="66"/>
      <c r="BK4" s="66"/>
      <c r="BL4" s="66"/>
      <c r="BM4" s="66"/>
      <c r="BN4" s="66"/>
      <c r="BO4" s="64">
        <v>138</v>
      </c>
      <c r="BP4" s="64">
        <v>140.622</v>
      </c>
      <c r="BQ4" s="64">
        <v>121</v>
      </c>
      <c r="BR4" s="64" t="s">
        <v>5260</v>
      </c>
      <c r="BS4" s="64" t="s">
        <v>5260</v>
      </c>
      <c r="BT4" s="64" t="s">
        <v>5261</v>
      </c>
      <c r="BU4" s="64">
        <v>5102</v>
      </c>
      <c r="BV4" s="64"/>
      <c r="BW4" s="64"/>
      <c r="BX4" s="64"/>
      <c r="BY4" s="64"/>
      <c r="BZ4" s="64"/>
      <c r="CA4" s="64"/>
      <c r="CB4" s="64"/>
      <c r="CC4" s="64">
        <v>102</v>
      </c>
      <c r="CD4" s="64">
        <v>8</v>
      </c>
      <c r="CE4" s="64">
        <v>8</v>
      </c>
      <c r="CF4" s="64"/>
      <c r="CI4" s="188">
        <f>IF(Table_1[[#This Row],[STATUS MERCADO]]="GO",Table_1[[#This Row],[M. BRUTA TOTAL]],0)</f>
        <v>63.082800000000006</v>
      </c>
      <c r="CJ4" s="188">
        <f>IF(Table_1[[#This Row],[STATUS MERCADO]]="GO",Table_1[[#This Row],[PV UNIT. REALIZADO]]*Table_1[[#This Row],[QUANTIDADE]],0)</f>
        <v>191.16000000000003</v>
      </c>
      <c r="CK4" s="189"/>
    </row>
    <row r="5" ht="15">
      <c r="A5" s="7"/>
      <c r="B5" s="67" t="s">
        <v>79</v>
      </c>
      <c r="C5" s="48">
        <v>220819</v>
      </c>
      <c r="D5" s="48">
        <v>7325</v>
      </c>
      <c r="E5" s="49">
        <v>7898943163202</v>
      </c>
      <c r="F5" s="50" t="s">
        <v>246</v>
      </c>
      <c r="G5" s="48" t="s">
        <v>16</v>
      </c>
      <c r="H5" s="48">
        <v>270</v>
      </c>
      <c r="I5" s="51" t="s">
        <v>216</v>
      </c>
      <c r="J5" s="48" t="s">
        <v>220</v>
      </c>
      <c r="K5" s="52" t="s">
        <v>84</v>
      </c>
      <c r="L5" s="52">
        <v>12</v>
      </c>
      <c r="M5" s="52">
        <v>0</v>
      </c>
      <c r="N5" s="48" t="s">
        <v>85</v>
      </c>
      <c r="O5" s="48" t="s">
        <v>225</v>
      </c>
      <c r="P5" s="68">
        <v>12.104158333333334</v>
      </c>
      <c r="Q5" s="54">
        <f>(17/100+7.6/100+1.65/100)*P5</f>
        <v>3.1773415625000005</v>
      </c>
      <c r="R5" s="54"/>
      <c r="S5" s="54"/>
      <c r="T5" s="54"/>
      <c r="U5" s="54"/>
      <c r="V5" s="54">
        <f>+P5-Q5+R5+S5+T5+U5</f>
        <v>8.926816770833334</v>
      </c>
      <c r="W5" s="56">
        <f>(1.02/100)</f>
        <v>1.02E-2</v>
      </c>
      <c r="X5" s="56">
        <v>4.8E-3</v>
      </c>
      <c r="Y5" s="56">
        <v>0.17</v>
      </c>
      <c r="Z5" s="56">
        <v>1.65E-2</v>
      </c>
      <c r="AA5" s="56">
        <v>7.6E-2</v>
      </c>
      <c r="AB5" s="56">
        <f>SUM(W5:AA5)</f>
        <v>0.2775</v>
      </c>
      <c r="AC5" s="48">
        <v>12</v>
      </c>
      <c r="AD5" s="57">
        <f>IF(AL5="","",+AC5*AL5)</f>
        <v>272.92178662420395</v>
      </c>
      <c r="AE5" s="58">
        <f>IF(AL5="","",+AL5*AB5)</f>
        <v>6.311316315684716</v>
      </c>
      <c r="AF5" s="57">
        <f>IF(AL5="","",+AL5-AE5)</f>
        <v>16.432165902998943</v>
      </c>
      <c r="AG5" s="58">
        <f>+V5</f>
        <v>8.926816770833334</v>
      </c>
      <c r="AH5" s="57">
        <f>IF(AF5="","",+AF5-AG5)</f>
        <v>7.505349132165609</v>
      </c>
      <c r="AI5" s="57">
        <f>IF(AH5="","",+AH5*AC5)</f>
        <v>90.06418958598731</v>
      </c>
      <c r="AJ5" s="58">
        <v>18.99</v>
      </c>
      <c r="AK5" s="59">
        <v>0.33</v>
      </c>
      <c r="AL5" s="58">
        <f>IF(V5=0,"",V5/(1-AB5-AK5))</f>
        <v>22.74348221868366</v>
      </c>
      <c r="AM5" s="60">
        <v>0.33</v>
      </c>
      <c r="AN5" s="58">
        <f>IF(V5=0,"",V5/(1-AB5-AM5))</f>
        <v>22.74348221868366</v>
      </c>
      <c r="AO5" s="61">
        <v>1.2</v>
      </c>
      <c r="AP5" s="58">
        <f>IF(BD!AJ5="","",BD!AJ5*BD!AO5)</f>
        <v>22.787999999999997</v>
      </c>
      <c r="AQ5" s="56">
        <f>BD!AM5/BD!AK5-1</f>
        <v>0</v>
      </c>
      <c r="AR5" s="56">
        <f>IF(BD!AN5="","",IF(BD!AJ5="","",BD!AN5/BD!AJ5-1))</f>
        <v>0.19765572504916595</v>
      </c>
      <c r="AS5" s="56" t="str">
        <f>IF(BD!AN5="","",IF(BD!AN5&lt;BD!AL5,"ABAIXO DA META","DENTRO DA META"))</f>
        <v>DENTRO DA META</v>
      </c>
      <c r="AT5" s="56" t="str">
        <f>IF(BD!AJ5="","EM ANÁLISE",IF(BD!AP5&gt;=BD!AN5,"GO", "NO GO"))</f>
        <v>GO</v>
      </c>
      <c r="AU5" s="62">
        <f>IF(AN5="","",+BD!$AN5-AJ5)</f>
        <v>3.7534822186836614</v>
      </c>
      <c r="AV5" s="63"/>
      <c r="AW5" s="54">
        <f>BD!P5*BD!AC5</f>
        <v>145.24990000000003</v>
      </c>
      <c r="AX5" s="54">
        <f>BD!V5*BD!AC5</f>
        <v>107.12180125</v>
      </c>
      <c r="AY5" s="54">
        <f>IF(BD!AN5="","",BD!AN5*BD!AC5)</f>
        <v>272.92178662420395</v>
      </c>
      <c r="AZ5" s="48" t="s">
        <v>5271</v>
      </c>
      <c r="BA5" s="48"/>
      <c r="BB5" s="48"/>
      <c r="BC5" s="48" t="s">
        <v>5263</v>
      </c>
      <c r="BD5" s="64" t="s">
        <v>5257</v>
      </c>
      <c r="BE5" s="65" t="s">
        <v>4</v>
      </c>
      <c r="BF5" s="65" t="s">
        <v>4</v>
      </c>
      <c r="BG5" s="64" t="s">
        <v>5258</v>
      </c>
      <c r="BH5" s="66"/>
      <c r="BI5" s="66"/>
      <c r="BJ5" s="66"/>
      <c r="BK5" s="66"/>
      <c r="BL5" s="66"/>
      <c r="BM5" s="66"/>
      <c r="BN5" s="66"/>
      <c r="BO5" s="64">
        <v>138</v>
      </c>
      <c r="BP5" s="64">
        <v>140.622</v>
      </c>
      <c r="BQ5" s="64">
        <v>121</v>
      </c>
      <c r="BR5" s="64" t="s">
        <v>5260</v>
      </c>
      <c r="BS5" s="64" t="s">
        <v>5260</v>
      </c>
      <c r="BT5" s="64" t="s">
        <v>5261</v>
      </c>
      <c r="BU5" s="64">
        <v>5102</v>
      </c>
      <c r="BV5" s="64"/>
      <c r="BW5" s="64"/>
      <c r="BX5" s="64"/>
      <c r="BY5" s="64"/>
      <c r="BZ5" s="64"/>
      <c r="CA5" s="64"/>
      <c r="CB5" s="64"/>
      <c r="CC5" s="64">
        <v>102</v>
      </c>
      <c r="CD5" s="64">
        <v>8</v>
      </c>
      <c r="CE5" s="64">
        <v>8</v>
      </c>
      <c r="CF5" s="64"/>
      <c r="CG5" s="37">
        <f>VLOOKUP(Table_1[[#This Row],[EAN]],'[1]Planilha1'!$E:$R,13,0)</f>
        <v>12.104158333333334</v>
      </c>
      <c r="CI5" s="188">
        <f>IF(Table_1[[#This Row],[STATUS MERCADO]]="GO",Table_1[[#This Row],[M. BRUTA TOTAL]],0)</f>
        <v>90.06418958598731</v>
      </c>
      <c r="CJ5" s="188">
        <f>IF(Table_1[[#This Row],[STATUS MERCADO]]="GO",Table_1[[#This Row],[PV UNIT. REALIZADO]]*Table_1[[#This Row],[QUANTIDADE]],0)</f>
        <v>272.92178662420395</v>
      </c>
    </row>
    <row r="6" ht="15">
      <c r="A6" s="7"/>
      <c r="B6" s="67" t="s">
        <v>79</v>
      </c>
      <c r="C6" s="48">
        <v>220824</v>
      </c>
      <c r="D6" s="48">
        <v>40200</v>
      </c>
      <c r="E6" s="49">
        <v>7897765600490</v>
      </c>
      <c r="F6" s="50" t="s">
        <v>255</v>
      </c>
      <c r="G6" s="48" t="s">
        <v>16</v>
      </c>
      <c r="H6" s="48">
        <v>350</v>
      </c>
      <c r="I6" s="51" t="s">
        <v>248</v>
      </c>
      <c r="J6" s="48" t="s">
        <v>249</v>
      </c>
      <c r="K6" s="52" t="s">
        <v>84</v>
      </c>
      <c r="L6" s="52">
        <v>24</v>
      </c>
      <c r="M6" s="52">
        <v>4</v>
      </c>
      <c r="N6" s="48" t="s">
        <v>85</v>
      </c>
      <c r="O6" s="48" t="s">
        <v>159</v>
      </c>
      <c r="P6" s="68">
        <v>2.943</v>
      </c>
      <c r="Q6" s="54">
        <f>(17/100+7.6/100+1.65/100)*P6</f>
        <v>0.7725375000000001</v>
      </c>
      <c r="R6" s="54"/>
      <c r="S6" s="54"/>
      <c r="T6" s="54"/>
      <c r="U6" s="54"/>
      <c r="V6" s="54">
        <f>+P6-Q6+R6+S6+T6+U6</f>
        <v>2.1704625</v>
      </c>
      <c r="W6" s="56">
        <f>(1.02/100)</f>
        <v>1.02E-2</v>
      </c>
      <c r="X6" s="56">
        <v>4.8E-3</v>
      </c>
      <c r="Y6" s="56">
        <v>0.17</v>
      </c>
      <c r="Z6" s="56">
        <v>1.65E-2</v>
      </c>
      <c r="AA6" s="56">
        <v>7.6E-2</v>
      </c>
      <c r="AB6" s="56">
        <f>SUM(W6:AA6)</f>
        <v>0.2775</v>
      </c>
      <c r="AC6" s="48">
        <v>24</v>
      </c>
      <c r="AD6" s="57">
        <f>IF(AL6="","",+AC6*AL6)</f>
        <v>132.71617834394908</v>
      </c>
      <c r="AE6" s="58">
        <f>IF(AL6="","",+AL6*AB6)</f>
        <v>1.5345308121019114</v>
      </c>
      <c r="AF6" s="57">
        <f>IF(AL6="","",+AL6-AE6)</f>
        <v>3.9953099522293005</v>
      </c>
      <c r="AG6" s="58">
        <f>+V6</f>
        <v>2.1704625</v>
      </c>
      <c r="AH6" s="57">
        <f>IF(AF6="","",+AF6-AG6)</f>
        <v>1.8248474522293003</v>
      </c>
      <c r="AI6" s="57">
        <f>IF(AH6="","",+AH6*AC6)</f>
        <v>43.79633885350321</v>
      </c>
      <c r="AJ6" s="58">
        <v>4.65</v>
      </c>
      <c r="AK6" s="59">
        <v>0.33</v>
      </c>
      <c r="AL6" s="58">
        <f>IF(V6=0,"",V6/(1-AB6-AK6))</f>
        <v>5.529840764331212</v>
      </c>
      <c r="AM6" s="60">
        <v>0.33</v>
      </c>
      <c r="AN6" s="58">
        <f>IF(V6=0,"",V6/(1-AB6-AM6))</f>
        <v>5.529840764331212</v>
      </c>
      <c r="AO6" s="61">
        <v>1.2</v>
      </c>
      <c r="AP6" s="58">
        <f>IF(BD!AJ6="","",BD!AJ6*BD!AO6)</f>
        <v>5.58</v>
      </c>
      <c r="AQ6" s="56">
        <f>BD!AM6/BD!AK6-1</f>
        <v>0</v>
      </c>
      <c r="AR6" s="56">
        <f>IF(BD!AN6="","",IF(BD!AJ6="","",BD!AN6/BD!AJ6-1))</f>
        <v>0.18921306759810985</v>
      </c>
      <c r="AS6" s="56" t="str">
        <f>IF(BD!AN6="","",IF(BD!AN6&lt;BD!AL6,"ABAIXO DA META","DENTRO DA META"))</f>
        <v>DENTRO DA META</v>
      </c>
      <c r="AT6" s="56" t="str">
        <f>IF(BD!AJ6="","EM ANÁLISE",IF(BD!AP6&gt;=BD!AN6,"GO", "NO GO"))</f>
        <v>GO</v>
      </c>
      <c r="AU6" s="62">
        <f>IF(AN6="","",+BD!$AN6-AJ6)</f>
        <v>0.8798407643312114</v>
      </c>
      <c r="AV6" s="63"/>
      <c r="AW6" s="54">
        <f>BD!P6*BD!AC6</f>
        <v>70.632</v>
      </c>
      <c r="AX6" s="54">
        <f>BD!V6*BD!AC6</f>
        <v>52.091100000000004</v>
      </c>
      <c r="AY6" s="54">
        <f>IF(BD!AN6="","",BD!AN6*BD!AC6)</f>
        <v>132.71617834394908</v>
      </c>
      <c r="AZ6" s="48" t="s">
        <v>5271</v>
      </c>
      <c r="BA6" s="48" t="s">
        <v>115</v>
      </c>
      <c r="BB6" s="48">
        <v>1</v>
      </c>
      <c r="BC6" s="48" t="s">
        <v>250</v>
      </c>
      <c r="BD6" s="64" t="s">
        <v>5257</v>
      </c>
      <c r="BE6" s="65" t="s">
        <v>4</v>
      </c>
      <c r="BF6" s="65" t="s">
        <v>4</v>
      </c>
      <c r="BG6" s="64" t="s">
        <v>5258</v>
      </c>
      <c r="BH6" s="66"/>
      <c r="BI6" s="66"/>
      <c r="BJ6" s="66"/>
      <c r="BK6" s="66"/>
      <c r="BL6" s="66"/>
      <c r="BM6" s="66"/>
      <c r="BN6" s="66"/>
      <c r="BO6" s="64">
        <v>138</v>
      </c>
      <c r="BP6" s="64">
        <v>140.622</v>
      </c>
      <c r="BQ6" s="64">
        <v>121</v>
      </c>
      <c r="BR6" s="64" t="s">
        <v>5260</v>
      </c>
      <c r="BS6" s="64" t="s">
        <v>5260</v>
      </c>
      <c r="BT6" s="64" t="s">
        <v>5261</v>
      </c>
      <c r="BU6" s="64">
        <v>5102</v>
      </c>
      <c r="BV6" s="64"/>
      <c r="BW6" s="64"/>
      <c r="BX6" s="64"/>
      <c r="BY6" s="64"/>
      <c r="BZ6" s="64"/>
      <c r="CA6" s="64"/>
      <c r="CB6" s="64"/>
      <c r="CC6" s="64">
        <v>102</v>
      </c>
      <c r="CD6" s="64">
        <v>8</v>
      </c>
      <c r="CE6" s="64">
        <v>8</v>
      </c>
      <c r="CF6" s="64"/>
      <c r="CG6" s="37">
        <f>VLOOKUP(Table_1[[#This Row],[EAN]],'[1]Planilha1'!$E:$R,13,0)</f>
        <v>2.943</v>
      </c>
      <c r="CI6" s="188">
        <f>IF(Table_1[[#This Row],[STATUS MERCADO]]="GO",Table_1[[#This Row],[M. BRUTA TOTAL]],0)</f>
        <v>43.79633885350321</v>
      </c>
      <c r="CJ6" s="188">
        <f>IF(Table_1[[#This Row],[STATUS MERCADO]]="GO",Table_1[[#This Row],[PV UNIT. REALIZADO]]*Table_1[[#This Row],[QUANTIDADE]],0)</f>
        <v>132.71617834394908</v>
      </c>
    </row>
    <row r="7" ht="15">
      <c r="A7" s="7"/>
      <c r="B7" s="67" t="s">
        <v>79</v>
      </c>
      <c r="C7" s="48">
        <v>220825</v>
      </c>
      <c r="D7" s="48">
        <v>40101</v>
      </c>
      <c r="E7" s="49">
        <v>7897765601510</v>
      </c>
      <c r="F7" s="50" t="s">
        <v>256</v>
      </c>
      <c r="G7" s="48" t="s">
        <v>16</v>
      </c>
      <c r="H7" s="48">
        <v>350</v>
      </c>
      <c r="I7" s="51" t="s">
        <v>248</v>
      </c>
      <c r="J7" s="48" t="s">
        <v>249</v>
      </c>
      <c r="K7" s="52" t="s">
        <v>84</v>
      </c>
      <c r="L7" s="52">
        <v>24</v>
      </c>
      <c r="M7" s="52">
        <v>4</v>
      </c>
      <c r="N7" s="48" t="s">
        <v>85</v>
      </c>
      <c r="O7" s="48" t="s">
        <v>159</v>
      </c>
      <c r="P7" s="68">
        <v>4.275</v>
      </c>
      <c r="Q7" s="54">
        <f>(17/100+7.6/100+1.65/100)*P7</f>
        <v>1.1221875000000001</v>
      </c>
      <c r="R7" s="54"/>
      <c r="S7" s="54"/>
      <c r="T7" s="54"/>
      <c r="U7" s="54"/>
      <c r="V7" s="54">
        <f>+P7-Q7+R7+S7+T7+U7</f>
        <v>3.1528125000000005</v>
      </c>
      <c r="W7" s="56">
        <f>(1.02/100)</f>
        <v>1.02E-2</v>
      </c>
      <c r="X7" s="56">
        <v>4.8E-3</v>
      </c>
      <c r="Y7" s="56">
        <v>0.17</v>
      </c>
      <c r="Z7" s="56">
        <v>1.65E-2</v>
      </c>
      <c r="AA7" s="56">
        <v>7.6E-2</v>
      </c>
      <c r="AB7" s="56">
        <f>SUM(W7:AA7)</f>
        <v>0.2775</v>
      </c>
      <c r="AC7" s="48">
        <v>24</v>
      </c>
      <c r="AD7" s="57">
        <f>IF(AL7="","",+AC7*AL7)</f>
        <v>192.78343949044594</v>
      </c>
      <c r="AE7" s="58">
        <f>IF(AL7="","",+AL7*AB7)</f>
        <v>2.2290585191082815</v>
      </c>
      <c r="AF7" s="57">
        <f>IF(AL7="","",+AL7-AE7)</f>
        <v>5.803584792993632</v>
      </c>
      <c r="AG7" s="58">
        <f>+V7</f>
        <v>3.1528125000000005</v>
      </c>
      <c r="AH7" s="57">
        <f>IF(AF7="","",+AF7-AG7)</f>
        <v>2.650772292993632</v>
      </c>
      <c r="AI7" s="57">
        <f>IF(AH7="","",+AH7*AC7)</f>
        <v>63.618535031847166</v>
      </c>
      <c r="AJ7" s="58">
        <v>6.79</v>
      </c>
      <c r="AK7" s="59">
        <v>0.33</v>
      </c>
      <c r="AL7" s="58">
        <f>IF(V7=0,"",V7/(1-AB7-AK7))</f>
        <v>8.032643312101914</v>
      </c>
      <c r="AM7" s="60">
        <v>0.33</v>
      </c>
      <c r="AN7" s="58">
        <f>IF(V7=0,"",V7/(1-AB7-AM7))</f>
        <v>8.032643312101914</v>
      </c>
      <c r="AO7" s="61">
        <v>1.2</v>
      </c>
      <c r="AP7" s="58">
        <f>IF(BD!AJ7="","",BD!AJ7*BD!AO7)</f>
        <v>8.148</v>
      </c>
      <c r="AQ7" s="56">
        <f>BD!AM7/BD!AK7-1</f>
        <v>0</v>
      </c>
      <c r="AR7" s="56">
        <f>IF(BD!AN7="","",IF(BD!AJ7="","",BD!AN7/BD!AJ7-1))</f>
        <v>0.1830107970695014</v>
      </c>
      <c r="AS7" s="56" t="str">
        <f>IF(BD!AN7="","",IF(BD!AN7&lt;BD!AL7,"ABAIXO DA META","DENTRO DA META"))</f>
        <v>DENTRO DA META</v>
      </c>
      <c r="AT7" s="56" t="str">
        <f>IF(BD!AJ7="","EM ANÁLISE",IF(BD!AP7&gt;=BD!AN7,"GO", "NO GO"))</f>
        <v>GO</v>
      </c>
      <c r="AU7" s="62">
        <f>IF(AN7="","",+BD!$AN7-AJ7)</f>
        <v>1.2426433121019143</v>
      </c>
      <c r="AV7" s="63"/>
      <c r="AW7" s="54">
        <f>BD!P7*BD!AC7</f>
        <v>102.60000000000001</v>
      </c>
      <c r="AX7" s="54">
        <f>BD!V7*BD!AC7</f>
        <v>75.66750000000002</v>
      </c>
      <c r="AY7" s="54">
        <f>IF(BD!AN7="","",BD!AN7*BD!AC7)</f>
        <v>192.78343949044594</v>
      </c>
      <c r="AZ7" s="48" t="s">
        <v>5271</v>
      </c>
      <c r="BA7" s="48" t="s">
        <v>115</v>
      </c>
      <c r="BB7" s="48">
        <v>1</v>
      </c>
      <c r="BC7" s="48" t="s">
        <v>250</v>
      </c>
      <c r="BD7" s="64" t="s">
        <v>5257</v>
      </c>
      <c r="BE7" s="65" t="s">
        <v>4</v>
      </c>
      <c r="BF7" s="65" t="s">
        <v>4</v>
      </c>
      <c r="BG7" s="64" t="s">
        <v>5258</v>
      </c>
      <c r="BH7" s="66"/>
      <c r="BI7" s="66"/>
      <c r="BJ7" s="66"/>
      <c r="BK7" s="66"/>
      <c r="BL7" s="66"/>
      <c r="BM7" s="66"/>
      <c r="BN7" s="66"/>
      <c r="BO7" s="64">
        <v>138</v>
      </c>
      <c r="BP7" s="64">
        <v>140.622</v>
      </c>
      <c r="BQ7" s="64">
        <v>121</v>
      </c>
      <c r="BR7" s="64" t="s">
        <v>5260</v>
      </c>
      <c r="BS7" s="64" t="s">
        <v>5260</v>
      </c>
      <c r="BT7" s="64" t="s">
        <v>5261</v>
      </c>
      <c r="BU7" s="64">
        <v>5102</v>
      </c>
      <c r="BV7" s="64"/>
      <c r="BW7" s="64"/>
      <c r="BX7" s="64"/>
      <c r="BY7" s="64"/>
      <c r="BZ7" s="64"/>
      <c r="CA7" s="64"/>
      <c r="CB7" s="64"/>
      <c r="CC7" s="64">
        <v>102</v>
      </c>
      <c r="CD7" s="64">
        <v>8</v>
      </c>
      <c r="CE7" s="64">
        <v>8</v>
      </c>
      <c r="CF7" s="64"/>
      <c r="CG7" s="37">
        <f>VLOOKUP(Table_1[[#This Row],[EAN]],'[1]Planilha1'!$E:$R,13,0)</f>
        <v>4.275</v>
      </c>
      <c r="CI7" s="188">
        <f>IF(Table_1[[#This Row],[STATUS MERCADO]]="GO",Table_1[[#This Row],[M. BRUTA TOTAL]],0)</f>
        <v>63.618535031847166</v>
      </c>
      <c r="CJ7" s="188">
        <f>IF(Table_1[[#This Row],[STATUS MERCADO]]="GO",Table_1[[#This Row],[PV UNIT. REALIZADO]]*Table_1[[#This Row],[QUANTIDADE]],0)</f>
        <v>192.78343949044594</v>
      </c>
    </row>
    <row r="8" ht="15">
      <c r="A8" s="7"/>
      <c r="B8" s="67" t="s">
        <v>79</v>
      </c>
      <c r="C8" s="48">
        <v>220826</v>
      </c>
      <c r="D8" s="48">
        <v>40100</v>
      </c>
      <c r="E8" s="49">
        <v>7897765601534</v>
      </c>
      <c r="F8" s="50" t="s">
        <v>257</v>
      </c>
      <c r="G8" s="48" t="s">
        <v>16</v>
      </c>
      <c r="H8" s="48">
        <v>350</v>
      </c>
      <c r="I8" s="51" t="s">
        <v>248</v>
      </c>
      <c r="J8" s="48" t="s">
        <v>249</v>
      </c>
      <c r="K8" s="52" t="s">
        <v>84</v>
      </c>
      <c r="L8" s="52">
        <v>24</v>
      </c>
      <c r="M8" s="52">
        <v>4</v>
      </c>
      <c r="N8" s="48" t="s">
        <v>85</v>
      </c>
      <c r="O8" s="48" t="s">
        <v>159</v>
      </c>
      <c r="P8" s="68">
        <v>6.183</v>
      </c>
      <c r="Q8" s="54">
        <f>(17/100+7.6/100+1.65/100)*P8</f>
        <v>1.6230375000000001</v>
      </c>
      <c r="R8" s="54"/>
      <c r="S8" s="54"/>
      <c r="T8" s="54"/>
      <c r="U8" s="54"/>
      <c r="V8" s="54">
        <f>+P8-Q8+R8+S8+T8+U8</f>
        <v>4.559962499999999</v>
      </c>
      <c r="W8" s="56">
        <f>(1.02/100)</f>
        <v>1.02E-2</v>
      </c>
      <c r="X8" s="56">
        <v>4.8E-3</v>
      </c>
      <c r="Y8" s="56">
        <v>0.17</v>
      </c>
      <c r="Z8" s="56">
        <v>1.65E-2</v>
      </c>
      <c r="AA8" s="56">
        <v>7.6E-2</v>
      </c>
      <c r="AB8" s="56">
        <f>SUM(W8:AA8)</f>
        <v>0.2775</v>
      </c>
      <c r="AC8" s="48">
        <v>24</v>
      </c>
      <c r="AD8" s="57">
        <f>IF(AL8="","",+AC8*AL8)</f>
        <v>278.82573248407647</v>
      </c>
      <c r="AE8" s="58">
        <f>IF(AL8="","",+AL8*AB8)</f>
        <v>3.2239225318471343</v>
      </c>
      <c r="AF8" s="57">
        <f>IF(AL8="","",+AL8-AE8)</f>
        <v>8.39381632165605</v>
      </c>
      <c r="AG8" s="58">
        <f>+V8</f>
        <v>4.559962499999999</v>
      </c>
      <c r="AH8" s="57">
        <f>IF(AF8="","",+AF8-AG8)</f>
        <v>3.833853821656051</v>
      </c>
      <c r="AI8" s="57">
        <f>IF(AH8="","",+AH8*AC8)</f>
        <v>92.01249171974523</v>
      </c>
      <c r="AJ8" s="58">
        <v>9.69</v>
      </c>
      <c r="AK8" s="59">
        <v>0.33</v>
      </c>
      <c r="AL8" s="58">
        <f>IF(V8=0,"",V8/(1-AB8-AK8))</f>
        <v>11.617738853503186</v>
      </c>
      <c r="AM8" s="60">
        <v>0.33</v>
      </c>
      <c r="AN8" s="58">
        <f>IF(V8=0,"",V8/(1-AB8-AM8))</f>
        <v>11.617738853503186</v>
      </c>
      <c r="AO8" s="61">
        <v>1.2</v>
      </c>
      <c r="AP8" s="58">
        <f>IF(BD!AJ8="","",BD!AJ8*BD!AO8)</f>
        <v>11.627999999999998</v>
      </c>
      <c r="AQ8" s="56">
        <f>BD!AM8/BD!AK8-1</f>
        <v>0</v>
      </c>
      <c r="AR8" s="56">
        <f>IF(BD!AN8="","",IF(BD!AJ8="","",BD!AN8/BD!AJ8-1))</f>
        <v>0.1989410581530635</v>
      </c>
      <c r="AS8" s="56" t="str">
        <f>IF(BD!AN8="","",IF(BD!AN8&lt;BD!AL8,"ABAIXO DA META","DENTRO DA META"))</f>
        <v>DENTRO DA META</v>
      </c>
      <c r="AT8" s="56" t="str">
        <f>IF(BD!AJ8="","EM ANÁLISE",IF(BD!AP8&gt;=BD!AN8,"GO", "NO GO"))</f>
        <v>GO</v>
      </c>
      <c r="AU8" s="62">
        <f>IF(AN8="","",+BD!$AN8-AJ8)</f>
        <v>1.927738853503186</v>
      </c>
      <c r="AV8" s="63"/>
      <c r="AW8" s="54">
        <f>BD!P8*BD!AC8</f>
        <v>148.392</v>
      </c>
      <c r="AX8" s="54">
        <f>BD!V8*BD!AC8</f>
        <v>109.43909999999998</v>
      </c>
      <c r="AY8" s="54">
        <f>IF(BD!AN8="","",BD!AN8*BD!AC8)</f>
        <v>278.82573248407647</v>
      </c>
      <c r="AZ8" s="48" t="s">
        <v>5271</v>
      </c>
      <c r="BA8" s="48" t="s">
        <v>115</v>
      </c>
      <c r="BB8" s="48">
        <v>1</v>
      </c>
      <c r="BC8" s="48" t="s">
        <v>250</v>
      </c>
      <c r="BD8" s="64" t="s">
        <v>5257</v>
      </c>
      <c r="BE8" s="65" t="s">
        <v>4</v>
      </c>
      <c r="BF8" s="65" t="s">
        <v>4</v>
      </c>
      <c r="BG8" s="64" t="s">
        <v>5258</v>
      </c>
      <c r="BH8" s="66"/>
      <c r="BI8" s="66"/>
      <c r="BJ8" s="66"/>
      <c r="BK8" s="66"/>
      <c r="BL8" s="66"/>
      <c r="BM8" s="66"/>
      <c r="BN8" s="66"/>
      <c r="BO8" s="64">
        <v>138</v>
      </c>
      <c r="BP8" s="64">
        <v>140.622</v>
      </c>
      <c r="BQ8" s="64">
        <v>121</v>
      </c>
      <c r="BR8" s="64" t="s">
        <v>5260</v>
      </c>
      <c r="BS8" s="64" t="s">
        <v>5260</v>
      </c>
      <c r="BT8" s="64" t="s">
        <v>5261</v>
      </c>
      <c r="BU8" s="64">
        <v>5102</v>
      </c>
      <c r="BV8" s="64"/>
      <c r="BW8" s="64"/>
      <c r="BX8" s="64"/>
      <c r="BY8" s="64"/>
      <c r="BZ8" s="64"/>
      <c r="CA8" s="64"/>
      <c r="CB8" s="64"/>
      <c r="CC8" s="64">
        <v>102</v>
      </c>
      <c r="CD8" s="64">
        <v>8</v>
      </c>
      <c r="CE8" s="64">
        <v>8</v>
      </c>
      <c r="CF8" s="64"/>
      <c r="CG8" s="37">
        <f>VLOOKUP(Table_1[[#This Row],[EAN]],'[1]Planilha1'!$E:$R,13,0)</f>
        <v>6.183</v>
      </c>
      <c r="CI8" s="188">
        <f>IF(Table_1[[#This Row],[STATUS MERCADO]]="GO",Table_1[[#This Row],[M. BRUTA TOTAL]],0)</f>
        <v>92.01249171974523</v>
      </c>
      <c r="CJ8" s="188">
        <f>IF(Table_1[[#This Row],[STATUS MERCADO]]="GO",Table_1[[#This Row],[PV UNIT. REALIZADO]]*Table_1[[#This Row],[QUANTIDADE]],0)</f>
        <v>278.82573248407647</v>
      </c>
    </row>
    <row r="9" ht="15">
      <c r="A9" s="7"/>
      <c r="B9" s="67" t="s">
        <v>79</v>
      </c>
      <c r="C9" s="48">
        <v>220827</v>
      </c>
      <c r="D9" s="48">
        <v>41200</v>
      </c>
      <c r="E9" s="49">
        <v>7897765600025</v>
      </c>
      <c r="F9" s="50" t="s">
        <v>258</v>
      </c>
      <c r="G9" s="48" t="s">
        <v>16</v>
      </c>
      <c r="H9" s="48">
        <v>360</v>
      </c>
      <c r="I9" s="51" t="s">
        <v>252</v>
      </c>
      <c r="J9" s="48" t="s">
        <v>249</v>
      </c>
      <c r="K9" s="52" t="s">
        <v>84</v>
      </c>
      <c r="L9" s="52">
        <v>12</v>
      </c>
      <c r="M9" s="52">
        <v>4</v>
      </c>
      <c r="N9" s="48" t="s">
        <v>85</v>
      </c>
      <c r="O9" s="48" t="s">
        <v>159</v>
      </c>
      <c r="P9" s="68">
        <v>14.859000000000002</v>
      </c>
      <c r="Q9" s="54">
        <f>(17/100+7.6/100+1.65/100)*P9</f>
        <v>3.9004875000000006</v>
      </c>
      <c r="R9" s="54"/>
      <c r="S9" s="54"/>
      <c r="T9" s="54"/>
      <c r="U9" s="54"/>
      <c r="V9" s="54">
        <f>+P9-Q9+R9+S9+T9+U9</f>
        <v>10.958512500000001</v>
      </c>
      <c r="W9" s="56">
        <f>(1.02/100)</f>
        <v>1.02E-2</v>
      </c>
      <c r="X9" s="56">
        <v>4.8E-3</v>
      </c>
      <c r="Y9" s="56">
        <v>0.17</v>
      </c>
      <c r="Z9" s="56">
        <v>1.65E-2</v>
      </c>
      <c r="AA9" s="56">
        <v>7.6E-2</v>
      </c>
      <c r="AB9" s="56">
        <f>SUM(W9:AA9)</f>
        <v>0.2775</v>
      </c>
      <c r="AC9" s="48">
        <v>12</v>
      </c>
      <c r="AD9" s="57">
        <f>IF(AL9="","",+AC9*AL9)</f>
        <v>335.0373248407645</v>
      </c>
      <c r="AE9" s="58">
        <f>IF(AL9="","",+AL9*AB9)</f>
        <v>7.747738136942679</v>
      </c>
      <c r="AF9" s="57">
        <f>IF(AL9="","",+AL9-AE9)</f>
        <v>20.172038933121026</v>
      </c>
      <c r="AG9" s="58">
        <f>+V9</f>
        <v>10.958512500000001</v>
      </c>
      <c r="AH9" s="57">
        <f>IF(AF9="","",+AF9-AG9)</f>
        <v>9.213526433121025</v>
      </c>
      <c r="AI9" s="57">
        <f>IF(AH9="","",+AH9*AC9)</f>
        <v>110.5623171974523</v>
      </c>
      <c r="AJ9" s="58">
        <v>23.29</v>
      </c>
      <c r="AK9" s="59">
        <v>0.33</v>
      </c>
      <c r="AL9" s="58">
        <f>IF(V9=0,"",V9/(1-AB9-AK9))</f>
        <v>27.919777070063706</v>
      </c>
      <c r="AM9" s="60">
        <v>0.33</v>
      </c>
      <c r="AN9" s="58">
        <f>IF(V9=0,"",V9/(1-AB9-AM9))</f>
        <v>27.919777070063706</v>
      </c>
      <c r="AO9" s="61">
        <v>1.2</v>
      </c>
      <c r="AP9" s="58">
        <f>IF(BD!AJ9="","",BD!AJ9*BD!AO9)</f>
        <v>27.947999999999997</v>
      </c>
      <c r="AQ9" s="56">
        <f>BD!AM9/BD!AK9-1</f>
        <v>0</v>
      </c>
      <c r="AR9" s="56">
        <f>IF(BD!AN9="","",IF(BD!AJ9="","",BD!AN9/BD!AJ9-1))</f>
        <v>0.19878819536555192</v>
      </c>
      <c r="AS9" s="56" t="str">
        <f>IF(BD!AN9="","",IF(BD!AN9&lt;BD!AL9,"ABAIXO DA META","DENTRO DA META"))</f>
        <v>DENTRO DA META</v>
      </c>
      <c r="AT9" s="56" t="str">
        <f>IF(BD!AJ9="","EM ANÁLISE",IF(BD!AP9&gt;=BD!AN9,"GO", "NO GO"))</f>
        <v>GO</v>
      </c>
      <c r="AU9" s="62">
        <f>IF(AN9="","",+BD!$AN9-AJ9)</f>
        <v>4.629777070063707</v>
      </c>
      <c r="AV9" s="63"/>
      <c r="AW9" s="54">
        <f>BD!P9*BD!AC9</f>
        <v>178.30800000000002</v>
      </c>
      <c r="AX9" s="54">
        <f>BD!V9*BD!AC9</f>
        <v>131.50215000000003</v>
      </c>
      <c r="AY9" s="54">
        <f>IF(BD!AN9="","",BD!AN9*BD!AC9)</f>
        <v>335.0373248407645</v>
      </c>
      <c r="AZ9" s="48" t="s">
        <v>5271</v>
      </c>
      <c r="BA9" s="48" t="s">
        <v>115</v>
      </c>
      <c r="BB9" s="48">
        <v>1</v>
      </c>
      <c r="BC9" s="48" t="s">
        <v>250</v>
      </c>
      <c r="BD9" s="64" t="s">
        <v>5257</v>
      </c>
      <c r="BE9" s="65" t="s">
        <v>4</v>
      </c>
      <c r="BF9" s="65" t="s">
        <v>4</v>
      </c>
      <c r="BG9" s="64" t="s">
        <v>5258</v>
      </c>
      <c r="BH9" s="66"/>
      <c r="BI9" s="66"/>
      <c r="BJ9" s="66"/>
      <c r="BK9" s="66"/>
      <c r="BL9" s="66"/>
      <c r="BM9" s="66"/>
      <c r="BN9" s="66"/>
      <c r="BO9" s="64">
        <v>138</v>
      </c>
      <c r="BP9" s="64">
        <v>140.622</v>
      </c>
      <c r="BQ9" s="64">
        <v>121</v>
      </c>
      <c r="BR9" s="64" t="s">
        <v>5260</v>
      </c>
      <c r="BS9" s="64" t="s">
        <v>5260</v>
      </c>
      <c r="BT9" s="64" t="s">
        <v>5261</v>
      </c>
      <c r="BU9" s="64">
        <v>5102</v>
      </c>
      <c r="BV9" s="64"/>
      <c r="BW9" s="64"/>
      <c r="BX9" s="64"/>
      <c r="BY9" s="64"/>
      <c r="BZ9" s="64"/>
      <c r="CA9" s="64"/>
      <c r="CB9" s="64"/>
      <c r="CC9" s="64">
        <v>102</v>
      </c>
      <c r="CD9" s="64">
        <v>8</v>
      </c>
      <c r="CE9" s="64">
        <v>8</v>
      </c>
      <c r="CF9" s="64"/>
      <c r="CG9" s="37">
        <f>VLOOKUP(Table_1[[#This Row],[EAN]],'[1]Planilha1'!$E:$R,13,0)</f>
        <v>14.859000000000002</v>
      </c>
      <c r="CI9" s="188">
        <f>IF(Table_1[[#This Row],[STATUS MERCADO]]="GO",Table_1[[#This Row],[M. BRUTA TOTAL]],0)</f>
        <v>110.5623171974523</v>
      </c>
      <c r="CJ9" s="188">
        <f>IF(Table_1[[#This Row],[STATUS MERCADO]]="GO",Table_1[[#This Row],[PV UNIT. REALIZADO]]*Table_1[[#This Row],[QUANTIDADE]],0)</f>
        <v>335.0373248407645</v>
      </c>
    </row>
    <row r="10" ht="15">
      <c r="A10" s="7"/>
      <c r="B10" s="67" t="s">
        <v>79</v>
      </c>
      <c r="C10" s="48">
        <v>220828</v>
      </c>
      <c r="D10" s="48">
        <v>40300</v>
      </c>
      <c r="E10" s="49">
        <v>7897765600315</v>
      </c>
      <c r="F10" s="50" t="s">
        <v>259</v>
      </c>
      <c r="G10" s="48" t="s">
        <v>16</v>
      </c>
      <c r="H10" s="48">
        <v>360</v>
      </c>
      <c r="I10" s="51" t="s">
        <v>252</v>
      </c>
      <c r="J10" s="48" t="s">
        <v>249</v>
      </c>
      <c r="K10" s="52" t="s">
        <v>84</v>
      </c>
      <c r="L10" s="52">
        <v>24</v>
      </c>
      <c r="M10" s="52">
        <v>4</v>
      </c>
      <c r="N10" s="48" t="s">
        <v>85</v>
      </c>
      <c r="O10" s="48" t="s">
        <v>159</v>
      </c>
      <c r="P10" s="68">
        <v>2.493</v>
      </c>
      <c r="Q10" s="54">
        <f>(17/100+7.6/100+1.65/100)*P10</f>
        <v>0.6544125</v>
      </c>
      <c r="R10" s="54"/>
      <c r="S10" s="54"/>
      <c r="T10" s="54"/>
      <c r="U10" s="54"/>
      <c r="V10" s="54">
        <f>+P10-Q10+R10+S10+T10+U10</f>
        <v>1.8385875</v>
      </c>
      <c r="W10" s="56">
        <f>(1.02/100)</f>
        <v>1.02E-2</v>
      </c>
      <c r="X10" s="56">
        <v>4.8E-3</v>
      </c>
      <c r="Y10" s="56">
        <v>0.17</v>
      </c>
      <c r="Z10" s="56">
        <v>1.65E-2</v>
      </c>
      <c r="AA10" s="56">
        <v>7.6E-2</v>
      </c>
      <c r="AB10" s="56">
        <f>SUM(W10:AA10)</f>
        <v>0.2775</v>
      </c>
      <c r="AC10" s="48">
        <v>24</v>
      </c>
      <c r="AD10" s="57">
        <f>IF(AL10="","",+AC10*AL10)</f>
        <v>112.42318471337582</v>
      </c>
      <c r="AE10" s="58">
        <f>IF(AL10="","",+AL10*AB10)</f>
        <v>1.299893073248408</v>
      </c>
      <c r="AF10" s="57">
        <f>IF(AL10="","",+AL10-AE10)</f>
        <v>3.3844062898089176</v>
      </c>
      <c r="AG10" s="58">
        <f>+V10</f>
        <v>1.8385875</v>
      </c>
      <c r="AH10" s="57">
        <f>IF(AF10="","",+AF10-AG10)</f>
        <v>1.5458187898089175</v>
      </c>
      <c r="AI10" s="57">
        <f>IF(AH10="","",+AH10*AC10)</f>
        <v>37.09965095541402</v>
      </c>
      <c r="AJ10" s="58">
        <v>3.99</v>
      </c>
      <c r="AK10" s="59">
        <v>0.33</v>
      </c>
      <c r="AL10" s="58">
        <f>IF(V10=0,"",V10/(1-AB10-AK10))</f>
        <v>4.684299363057326</v>
      </c>
      <c r="AM10" s="60">
        <v>0.33</v>
      </c>
      <c r="AN10" s="58">
        <f>IF(V10=0,"",V10/(1-AB10-AM10))</f>
        <v>4.684299363057326</v>
      </c>
      <c r="AO10" s="61">
        <v>1.2</v>
      </c>
      <c r="AP10" s="58">
        <f>IF(BD!AJ10="","",BD!AJ10*BD!AO10)</f>
        <v>4.788</v>
      </c>
      <c r="AQ10" s="56">
        <f>BD!AM10/BD!AK10-1</f>
        <v>0</v>
      </c>
      <c r="AR10" s="56">
        <f>IF(BD!AN10="","",IF(BD!AJ10="","",BD!AN10/BD!AJ10-1))</f>
        <v>0.1740098654279012</v>
      </c>
      <c r="AS10" s="56" t="str">
        <f>IF(BD!AN10="","",IF(BD!AN10&lt;BD!AL10,"ABAIXO DA META","DENTRO DA META"))</f>
        <v>DENTRO DA META</v>
      </c>
      <c r="AT10" s="56" t="str">
        <f>IF(BD!AJ10="","EM ANÁLISE",IF(BD!AP10&gt;=BD!AN10,"GO", "NO GO"))</f>
        <v>GO</v>
      </c>
      <c r="AU10" s="62">
        <f>IF(AN10="","",+BD!$AN10-AJ10)</f>
        <v>0.6942993630573255</v>
      </c>
      <c r="AV10" s="63"/>
      <c r="AW10" s="54">
        <f>BD!P10*BD!AC10</f>
        <v>59.831999999999994</v>
      </c>
      <c r="AX10" s="54">
        <f>BD!V10*BD!AC10</f>
        <v>44.1261</v>
      </c>
      <c r="AY10" s="54">
        <f>IF(BD!AN10="","",BD!AN10*BD!AC10)</f>
        <v>112.42318471337582</v>
      </c>
      <c r="AZ10" s="48" t="s">
        <v>5271</v>
      </c>
      <c r="BA10" s="48" t="s">
        <v>115</v>
      </c>
      <c r="BB10" s="48">
        <v>1</v>
      </c>
      <c r="BC10" s="48" t="s">
        <v>250</v>
      </c>
      <c r="BD10" s="64" t="s">
        <v>5257</v>
      </c>
      <c r="BE10" s="65" t="s">
        <v>4</v>
      </c>
      <c r="BF10" s="65" t="s">
        <v>4</v>
      </c>
      <c r="BG10" s="64" t="s">
        <v>5258</v>
      </c>
      <c r="BH10" s="66"/>
      <c r="BI10" s="66"/>
      <c r="BJ10" s="66"/>
      <c r="BK10" s="66"/>
      <c r="BL10" s="66"/>
      <c r="BM10" s="66"/>
      <c r="BN10" s="66"/>
      <c r="BO10" s="64">
        <v>138</v>
      </c>
      <c r="BP10" s="64">
        <v>140.622</v>
      </c>
      <c r="BQ10" s="64">
        <v>121</v>
      </c>
      <c r="BR10" s="64" t="s">
        <v>5260</v>
      </c>
      <c r="BS10" s="64" t="s">
        <v>5260</v>
      </c>
      <c r="BT10" s="64" t="s">
        <v>5261</v>
      </c>
      <c r="BU10" s="64">
        <v>5102</v>
      </c>
      <c r="BV10" s="64"/>
      <c r="BW10" s="64"/>
      <c r="BX10" s="64"/>
      <c r="BY10" s="64"/>
      <c r="BZ10" s="64"/>
      <c r="CA10" s="64"/>
      <c r="CB10" s="64"/>
      <c r="CC10" s="64">
        <v>102</v>
      </c>
      <c r="CD10" s="64">
        <v>8</v>
      </c>
      <c r="CE10" s="64">
        <v>8</v>
      </c>
      <c r="CF10" s="64"/>
      <c r="CG10" s="37">
        <f>VLOOKUP(Table_1[[#This Row],[EAN]],'[1]Planilha1'!$E:$R,13,0)</f>
        <v>2.493</v>
      </c>
      <c r="CI10" s="188">
        <f>IF(Table_1[[#This Row],[STATUS MERCADO]]="GO",Table_1[[#This Row],[M. BRUTA TOTAL]],0)</f>
        <v>37.09965095541402</v>
      </c>
      <c r="CJ10" s="188">
        <f>IF(Table_1[[#This Row],[STATUS MERCADO]]="GO",Table_1[[#This Row],[PV UNIT. REALIZADO]]*Table_1[[#This Row],[QUANTIDADE]],0)</f>
        <v>112.42318471337582</v>
      </c>
    </row>
    <row r="11" ht="15">
      <c r="A11" s="7"/>
      <c r="B11" s="67" t="s">
        <v>79</v>
      </c>
      <c r="C11" s="48">
        <v>220829</v>
      </c>
      <c r="D11" s="48">
        <v>40301</v>
      </c>
      <c r="E11" s="49">
        <v>7897765601350</v>
      </c>
      <c r="F11" s="50" t="s">
        <v>260</v>
      </c>
      <c r="G11" s="48" t="s">
        <v>16</v>
      </c>
      <c r="H11" s="48">
        <v>360</v>
      </c>
      <c r="I11" s="51" t="s">
        <v>252</v>
      </c>
      <c r="J11" s="48" t="s">
        <v>249</v>
      </c>
      <c r="K11" s="52" t="s">
        <v>84</v>
      </c>
      <c r="L11" s="52">
        <v>24</v>
      </c>
      <c r="M11" s="52">
        <v>4</v>
      </c>
      <c r="N11" s="48" t="s">
        <v>85</v>
      </c>
      <c r="O11" s="48" t="s">
        <v>159</v>
      </c>
      <c r="P11" s="68">
        <v>3.492</v>
      </c>
      <c r="Q11" s="54">
        <f>(17/100+7.6/100+1.65/100)*P11</f>
        <v>0.9166500000000001</v>
      </c>
      <c r="R11" s="54"/>
      <c r="S11" s="54"/>
      <c r="T11" s="54"/>
      <c r="U11" s="54"/>
      <c r="V11" s="54">
        <f>+P11-Q11+R11+S11+T11+U11</f>
        <v>2.57535</v>
      </c>
      <c r="W11" s="56">
        <f>(1.02/100)</f>
        <v>1.02E-2</v>
      </c>
      <c r="X11" s="56">
        <v>4.8E-3</v>
      </c>
      <c r="Y11" s="56">
        <v>0.17</v>
      </c>
      <c r="Z11" s="56">
        <v>1.65E-2</v>
      </c>
      <c r="AA11" s="56">
        <v>7.6E-2</v>
      </c>
      <c r="AB11" s="56">
        <f>SUM(W11:AA11)</f>
        <v>0.2775</v>
      </c>
      <c r="AC11" s="48">
        <v>24</v>
      </c>
      <c r="AD11" s="57">
        <f>IF(AL11="","",+AC11*AL11)</f>
        <v>157.47363057324844</v>
      </c>
      <c r="AE11" s="58">
        <f>IF(AL11="","",+AL11*AB11)</f>
        <v>1.8207888535031853</v>
      </c>
      <c r="AF11" s="57">
        <f>IF(AL11="","",+AL11-AE11)</f>
        <v>4.740612420382167</v>
      </c>
      <c r="AG11" s="58">
        <f>+V11</f>
        <v>2.57535</v>
      </c>
      <c r="AH11" s="57">
        <f>IF(AF11="","",+AF11-AG11)</f>
        <v>2.165262420382167</v>
      </c>
      <c r="AI11" s="57">
        <f>IF(AH11="","",+AH11*AC11)</f>
        <v>51.966298089172014</v>
      </c>
      <c r="AJ11" s="58">
        <v>5.49</v>
      </c>
      <c r="AK11" s="59">
        <v>0.33</v>
      </c>
      <c r="AL11" s="58">
        <f>IF(V11=0,"",V11/(1-AB11-AK11))</f>
        <v>6.561401273885352</v>
      </c>
      <c r="AM11" s="60">
        <v>0.33</v>
      </c>
      <c r="AN11" s="58">
        <f>IF(V11=0,"",V11/(1-AB11-AM11))</f>
        <v>6.561401273885352</v>
      </c>
      <c r="AO11" s="61">
        <v>1.2</v>
      </c>
      <c r="AP11" s="58">
        <f>IF(BD!AJ11="","",BD!AJ11*BD!AO11)</f>
        <v>6.588</v>
      </c>
      <c r="AQ11" s="56">
        <f>BD!AM11/BD!AK11-1</f>
        <v>0</v>
      </c>
      <c r="AR11" s="56">
        <f>IF(BD!AN11="","",IF(BD!AJ11="","",BD!AN11/BD!AJ11-1))</f>
        <v>0.19515505899551022</v>
      </c>
      <c r="AS11" s="56" t="str">
        <f>IF(BD!AN11="","",IF(BD!AN11&lt;BD!AL11,"ABAIXO DA META","DENTRO DA META"))</f>
        <v>DENTRO DA META</v>
      </c>
      <c r="AT11" s="56" t="str">
        <f>IF(BD!AJ11="","EM ANÁLISE",IF(BD!AP11&gt;=BD!AN11,"GO", "NO GO"))</f>
        <v>GO</v>
      </c>
      <c r="AU11" s="62">
        <f>IF(AN11="","",+BD!$AN11-AJ11)</f>
        <v>1.0714012738853516</v>
      </c>
      <c r="AV11" s="63"/>
      <c r="AW11" s="54">
        <f>BD!P11*BD!AC11</f>
        <v>83.80799999999999</v>
      </c>
      <c r="AX11" s="54">
        <f>BD!V11*BD!AC11</f>
        <v>61.80839999999999</v>
      </c>
      <c r="AY11" s="54">
        <f>IF(BD!AN11="","",BD!AN11*BD!AC11)</f>
        <v>157.47363057324844</v>
      </c>
      <c r="AZ11" s="48" t="s">
        <v>5271</v>
      </c>
      <c r="BA11" s="48" t="s">
        <v>115</v>
      </c>
      <c r="BB11" s="48">
        <v>1</v>
      </c>
      <c r="BC11" s="48" t="s">
        <v>250</v>
      </c>
      <c r="BD11" s="64" t="s">
        <v>5257</v>
      </c>
      <c r="BE11" s="65" t="s">
        <v>4</v>
      </c>
      <c r="BF11" s="65" t="s">
        <v>4</v>
      </c>
      <c r="BG11" s="64" t="s">
        <v>5258</v>
      </c>
      <c r="BH11" s="66"/>
      <c r="BI11" s="66"/>
      <c r="BJ11" s="66"/>
      <c r="BK11" s="66"/>
      <c r="BL11" s="66"/>
      <c r="BM11" s="66"/>
      <c r="BN11" s="66"/>
      <c r="BO11" s="64">
        <v>138</v>
      </c>
      <c r="BP11" s="64">
        <v>140.622</v>
      </c>
      <c r="BQ11" s="64">
        <v>121</v>
      </c>
      <c r="BR11" s="64" t="s">
        <v>5260</v>
      </c>
      <c r="BS11" s="64" t="s">
        <v>5260</v>
      </c>
      <c r="BT11" s="64" t="s">
        <v>5261</v>
      </c>
      <c r="BU11" s="64">
        <v>5102</v>
      </c>
      <c r="BV11" s="64"/>
      <c r="BW11" s="64"/>
      <c r="BX11" s="64"/>
      <c r="BY11" s="64"/>
      <c r="BZ11" s="64"/>
      <c r="CA11" s="64"/>
      <c r="CB11" s="64"/>
      <c r="CC11" s="64">
        <v>102</v>
      </c>
      <c r="CD11" s="64">
        <v>8</v>
      </c>
      <c r="CE11" s="64">
        <v>8</v>
      </c>
      <c r="CF11" s="64"/>
      <c r="CG11" s="37">
        <f>VLOOKUP(Table_1[[#This Row],[EAN]],'[1]Planilha1'!$E:$R,13,0)</f>
        <v>3.492</v>
      </c>
      <c r="CI11" s="188">
        <f>IF(Table_1[[#This Row],[STATUS MERCADO]]="GO",Table_1[[#This Row],[M. BRUTA TOTAL]],0)</f>
        <v>51.966298089172014</v>
      </c>
      <c r="CJ11" s="188">
        <f>IF(Table_1[[#This Row],[STATUS MERCADO]]="GO",Table_1[[#This Row],[PV UNIT. REALIZADO]]*Table_1[[#This Row],[QUANTIDADE]],0)</f>
        <v>157.47363057324844</v>
      </c>
    </row>
    <row r="12" ht="15">
      <c r="A12" s="7"/>
      <c r="B12" s="67" t="s">
        <v>79</v>
      </c>
      <c r="C12" s="48">
        <v>220830</v>
      </c>
      <c r="D12" s="48">
        <v>40400</v>
      </c>
      <c r="E12" s="49">
        <v>7897765601541</v>
      </c>
      <c r="F12" s="50" t="s">
        <v>261</v>
      </c>
      <c r="G12" s="48" t="s">
        <v>16</v>
      </c>
      <c r="H12" s="48">
        <v>360</v>
      </c>
      <c r="I12" s="51" t="s">
        <v>252</v>
      </c>
      <c r="J12" s="48" t="s">
        <v>249</v>
      </c>
      <c r="K12" s="52" t="s">
        <v>84</v>
      </c>
      <c r="L12" s="52">
        <v>24</v>
      </c>
      <c r="M12" s="52">
        <v>4</v>
      </c>
      <c r="N12" s="48" t="s">
        <v>85</v>
      </c>
      <c r="O12" s="48" t="s">
        <v>159</v>
      </c>
      <c r="P12" s="68">
        <v>3.7259999999999995</v>
      </c>
      <c r="Q12" s="54">
        <f>(17/100+7.6/100+1.65/100)*P12</f>
        <v>0.9780749999999999</v>
      </c>
      <c r="R12" s="54"/>
      <c r="S12" s="54"/>
      <c r="T12" s="54"/>
      <c r="U12" s="54"/>
      <c r="V12" s="54">
        <f>+P12-Q12+R12+S12+T12+U12</f>
        <v>2.7479249999999995</v>
      </c>
      <c r="W12" s="56">
        <f>(1.02/100)</f>
        <v>1.02E-2</v>
      </c>
      <c r="X12" s="56">
        <v>4.8E-3</v>
      </c>
      <c r="Y12" s="56">
        <v>0.17</v>
      </c>
      <c r="Z12" s="56">
        <v>1.65E-2</v>
      </c>
      <c r="AA12" s="56">
        <v>7.6E-2</v>
      </c>
      <c r="AB12" s="56">
        <f>SUM(W12:AA12)</f>
        <v>0.2775</v>
      </c>
      <c r="AC12" s="48">
        <v>24</v>
      </c>
      <c r="AD12" s="57">
        <f>IF(AL12="","",+AC12*AL12)</f>
        <v>168.0259872611465</v>
      </c>
      <c r="AE12" s="58">
        <f>IF(AL12="","",+AL12*AB12)</f>
        <v>1.9428004777070065</v>
      </c>
      <c r="AF12" s="57">
        <f>IF(AL12="","",+AL12-AE12)</f>
        <v>5.058282324840764</v>
      </c>
      <c r="AG12" s="58">
        <f>+V12</f>
        <v>2.7479249999999995</v>
      </c>
      <c r="AH12" s="57">
        <f>IF(AF12="","",+AF12-AG12)</f>
        <v>2.3103573248407647</v>
      </c>
      <c r="AI12" s="57">
        <f>IF(AH12="","",+AH12*AC12)</f>
        <v>55.44857579617835</v>
      </c>
      <c r="AJ12" s="58">
        <v>5.89</v>
      </c>
      <c r="AK12" s="59">
        <v>0.33</v>
      </c>
      <c r="AL12" s="58">
        <f>IF(V12=0,"",V12/(1-AB12-AK12))</f>
        <v>7.001082802547771</v>
      </c>
      <c r="AM12" s="60">
        <v>0.33</v>
      </c>
      <c r="AN12" s="58">
        <f>IF(V12=0,"",V12/(1-AB12-AM12))</f>
        <v>7.001082802547771</v>
      </c>
      <c r="AO12" s="61">
        <v>1.2</v>
      </c>
      <c r="AP12" s="58">
        <f>IF(BD!AJ12="","",BD!AJ12*BD!AO12)</f>
        <v>7.068</v>
      </c>
      <c r="AQ12" s="56">
        <f>BD!AM12/BD!AK12-1</f>
        <v>0</v>
      </c>
      <c r="AR12" s="56">
        <f>IF(BD!AN12="","",IF(BD!AJ12="","",BD!AN12/BD!AJ12-1))</f>
        <v>0.18863884593340763</v>
      </c>
      <c r="AS12" s="56" t="str">
        <f>IF(BD!AN12="","",IF(BD!AN12&lt;BD!AL12,"ABAIXO DA META","DENTRO DA META"))</f>
        <v>DENTRO DA META</v>
      </c>
      <c r="AT12" s="56" t="str">
        <f>IF(BD!AJ12="","EM ANÁLISE",IF(BD!AP12&gt;=BD!AN12,"GO", "NO GO"))</f>
        <v>GO</v>
      </c>
      <c r="AU12" s="62">
        <f>IF(AN12="","",+BD!$AN12-AJ12)</f>
        <v>1.111082802547771</v>
      </c>
      <c r="AV12" s="63"/>
      <c r="AW12" s="54">
        <f>BD!P12*BD!AC12</f>
        <v>89.42399999999999</v>
      </c>
      <c r="AX12" s="54">
        <f>BD!V12*BD!AC12</f>
        <v>65.9502</v>
      </c>
      <c r="AY12" s="54">
        <f>IF(BD!AN12="","",BD!AN12*BD!AC12)</f>
        <v>168.0259872611465</v>
      </c>
      <c r="AZ12" s="48" t="s">
        <v>5271</v>
      </c>
      <c r="BA12" s="48" t="s">
        <v>115</v>
      </c>
      <c r="BB12" s="48">
        <v>1</v>
      </c>
      <c r="BC12" s="48" t="s">
        <v>250</v>
      </c>
      <c r="BD12" s="64" t="s">
        <v>5257</v>
      </c>
      <c r="BE12" s="65" t="s">
        <v>4</v>
      </c>
      <c r="BF12" s="65" t="s">
        <v>4</v>
      </c>
      <c r="BG12" s="64" t="s">
        <v>5258</v>
      </c>
      <c r="BH12" s="66"/>
      <c r="BI12" s="66"/>
      <c r="BJ12" s="66"/>
      <c r="BK12" s="66"/>
      <c r="BL12" s="66"/>
      <c r="BM12" s="66"/>
      <c r="BN12" s="66"/>
      <c r="BO12" s="64">
        <v>138</v>
      </c>
      <c r="BP12" s="64">
        <v>140.622</v>
      </c>
      <c r="BQ12" s="64">
        <v>121</v>
      </c>
      <c r="BR12" s="64" t="s">
        <v>5260</v>
      </c>
      <c r="BS12" s="64" t="s">
        <v>5260</v>
      </c>
      <c r="BT12" s="64" t="s">
        <v>5261</v>
      </c>
      <c r="BU12" s="64">
        <v>5102</v>
      </c>
      <c r="BV12" s="64"/>
      <c r="BW12" s="64"/>
      <c r="BX12" s="64"/>
      <c r="BY12" s="64"/>
      <c r="BZ12" s="64"/>
      <c r="CA12" s="64"/>
      <c r="CB12" s="64"/>
      <c r="CC12" s="64">
        <v>102</v>
      </c>
      <c r="CD12" s="64">
        <v>8</v>
      </c>
      <c r="CE12" s="64">
        <v>8</v>
      </c>
      <c r="CF12" s="64"/>
      <c r="CG12" s="37">
        <f>VLOOKUP(Table_1[[#This Row],[EAN]],'[1]Planilha1'!$E:$R,13,0)</f>
        <v>3.7259999999999995</v>
      </c>
      <c r="CI12" s="188">
        <f>IF(Table_1[[#This Row],[STATUS MERCADO]]="GO",Table_1[[#This Row],[M. BRUTA TOTAL]],0)</f>
        <v>55.44857579617835</v>
      </c>
      <c r="CJ12" s="188">
        <f>IF(Table_1[[#This Row],[STATUS MERCADO]]="GO",Table_1[[#This Row],[PV UNIT. REALIZADO]]*Table_1[[#This Row],[QUANTIDADE]],0)</f>
        <v>168.0259872611465</v>
      </c>
    </row>
    <row r="13" ht="15">
      <c r="A13" s="7"/>
      <c r="B13" s="67" t="s">
        <v>79</v>
      </c>
      <c r="C13" s="48">
        <v>220831</v>
      </c>
      <c r="D13" s="48">
        <v>40401</v>
      </c>
      <c r="E13" s="49">
        <v>7897765601497</v>
      </c>
      <c r="F13" s="50" t="s">
        <v>262</v>
      </c>
      <c r="G13" s="48" t="s">
        <v>16</v>
      </c>
      <c r="H13" s="48">
        <v>360</v>
      </c>
      <c r="I13" s="51" t="s">
        <v>252</v>
      </c>
      <c r="J13" s="48" t="s">
        <v>249</v>
      </c>
      <c r="K13" s="52" t="s">
        <v>84</v>
      </c>
      <c r="L13" s="52">
        <v>24</v>
      </c>
      <c r="M13" s="52">
        <v>4</v>
      </c>
      <c r="N13" s="48" t="s">
        <v>85</v>
      </c>
      <c r="O13" s="48" t="s">
        <v>159</v>
      </c>
      <c r="P13" s="68">
        <v>5.7509999999999994</v>
      </c>
      <c r="Q13" s="54">
        <f>(17/100+7.6/100+1.65/100)*P13</f>
        <v>1.5096375</v>
      </c>
      <c r="R13" s="54"/>
      <c r="S13" s="54"/>
      <c r="T13" s="54"/>
      <c r="U13" s="54"/>
      <c r="V13" s="54">
        <f>+P13-Q13+R13+S13+T13+U13</f>
        <v>4.241362499999999</v>
      </c>
      <c r="W13" s="56">
        <f>(1.02/100)</f>
        <v>1.02E-2</v>
      </c>
      <c r="X13" s="56">
        <v>4.8E-3</v>
      </c>
      <c r="Y13" s="56">
        <v>0.17</v>
      </c>
      <c r="Z13" s="56">
        <v>1.65E-2</v>
      </c>
      <c r="AA13" s="56">
        <v>7.6E-2</v>
      </c>
      <c r="AB13" s="56">
        <f>SUM(W13:AA13)</f>
        <v>0.2775</v>
      </c>
      <c r="AC13" s="48">
        <v>24</v>
      </c>
      <c r="AD13" s="57">
        <f>IF(AL13="","",+AC13*AL13)</f>
        <v>259.34445859872613</v>
      </c>
      <c r="AE13" s="58">
        <f>IF(AL13="","",+AL13*AB13)</f>
        <v>2.998670302547771</v>
      </c>
      <c r="AF13" s="57">
        <f>IF(AL13="","",+AL13-AE13)</f>
        <v>7.8073488057324845</v>
      </c>
      <c r="AG13" s="58">
        <f>+V13</f>
        <v>4.241362499999999</v>
      </c>
      <c r="AH13" s="57">
        <f>IF(AF13="","",+AF13-AG13)</f>
        <v>3.565986305732485</v>
      </c>
      <c r="AI13" s="57">
        <f>IF(AH13="","",+AH13*AC13)</f>
        <v>85.58367133757964</v>
      </c>
      <c r="AJ13" s="58">
        <v>9.05</v>
      </c>
      <c r="AK13" s="59">
        <v>0.33</v>
      </c>
      <c r="AL13" s="58">
        <f>IF(V13=0,"",V13/(1-AB13-AK13))</f>
        <v>10.806019108280255</v>
      </c>
      <c r="AM13" s="60">
        <v>0.33</v>
      </c>
      <c r="AN13" s="58">
        <f>IF(V13=0,"",V13/(1-AB13-AM13))</f>
        <v>10.806019108280255</v>
      </c>
      <c r="AO13" s="61">
        <v>1.2</v>
      </c>
      <c r="AP13" s="58">
        <f>IF(BD!AJ13="","",BD!AJ13*BD!AO13)</f>
        <v>10.860000000000001</v>
      </c>
      <c r="AQ13" s="56">
        <f>BD!AM13/BD!AK13-1</f>
        <v>0</v>
      </c>
      <c r="AR13" s="56">
        <f>IF(BD!AN13="","",IF(BD!AJ13="","",BD!AN13/BD!AJ13-1))</f>
        <v>0.19403526058345344</v>
      </c>
      <c r="AS13" s="56" t="str">
        <f>IF(BD!AN13="","",IF(BD!AN13&lt;BD!AL13,"ABAIXO DA META","DENTRO DA META"))</f>
        <v>DENTRO DA META</v>
      </c>
      <c r="AT13" s="56" t="str">
        <f>IF(BD!AJ13="","EM ANÁLISE",IF(BD!AP13&gt;=BD!AN13,"GO", "NO GO"))</f>
        <v>GO</v>
      </c>
      <c r="AU13" s="62">
        <f>IF(AN13="","",+BD!$AN13-AJ13)</f>
        <v>1.7560191082802543</v>
      </c>
      <c r="AV13" s="63"/>
      <c r="AW13" s="54">
        <f>BD!P13*BD!AC13</f>
        <v>138.024</v>
      </c>
      <c r="AX13" s="54">
        <f>BD!V13*BD!AC13</f>
        <v>101.79269999999998</v>
      </c>
      <c r="AY13" s="54">
        <f>IF(BD!AN13="","",BD!AN13*BD!AC13)</f>
        <v>259.34445859872613</v>
      </c>
      <c r="AZ13" s="48" t="s">
        <v>5271</v>
      </c>
      <c r="BA13" s="48" t="s">
        <v>115</v>
      </c>
      <c r="BB13" s="48">
        <v>1</v>
      </c>
      <c r="BC13" s="48" t="s">
        <v>250</v>
      </c>
      <c r="BD13" s="64" t="s">
        <v>5257</v>
      </c>
      <c r="BE13" s="65" t="s">
        <v>4</v>
      </c>
      <c r="BF13" s="65" t="s">
        <v>4</v>
      </c>
      <c r="BG13" s="64" t="s">
        <v>5258</v>
      </c>
      <c r="BH13" s="66"/>
      <c r="BI13" s="66"/>
      <c r="BJ13" s="66"/>
      <c r="BK13" s="66"/>
      <c r="BL13" s="66"/>
      <c r="BM13" s="66"/>
      <c r="BN13" s="66"/>
      <c r="BO13" s="64">
        <v>138</v>
      </c>
      <c r="BP13" s="64">
        <v>140.622</v>
      </c>
      <c r="BQ13" s="64">
        <v>121</v>
      </c>
      <c r="BR13" s="64" t="s">
        <v>5260</v>
      </c>
      <c r="BS13" s="64" t="s">
        <v>5260</v>
      </c>
      <c r="BT13" s="64" t="s">
        <v>5261</v>
      </c>
      <c r="BU13" s="64">
        <v>5102</v>
      </c>
      <c r="BV13" s="64"/>
      <c r="BW13" s="64"/>
      <c r="BX13" s="64"/>
      <c r="BY13" s="64"/>
      <c r="BZ13" s="64"/>
      <c r="CA13" s="64"/>
      <c r="CB13" s="64"/>
      <c r="CC13" s="64">
        <v>102</v>
      </c>
      <c r="CD13" s="64">
        <v>8</v>
      </c>
      <c r="CE13" s="64">
        <v>8</v>
      </c>
      <c r="CF13" s="64"/>
      <c r="CG13" s="37">
        <f>VLOOKUP(Table_1[[#This Row],[EAN]],'[1]Planilha1'!$E:$R,13,0)</f>
        <v>5.7509999999999994</v>
      </c>
      <c r="CI13" s="188">
        <f>IF(Table_1[[#This Row],[STATUS MERCADO]]="GO",Table_1[[#This Row],[M. BRUTA TOTAL]],0)</f>
        <v>85.58367133757964</v>
      </c>
      <c r="CJ13" s="188">
        <f>IF(Table_1[[#This Row],[STATUS MERCADO]]="GO",Table_1[[#This Row],[PV UNIT. REALIZADO]]*Table_1[[#This Row],[QUANTIDADE]],0)</f>
        <v>259.34445859872613</v>
      </c>
    </row>
    <row r="14" ht="15">
      <c r="A14" s="7"/>
      <c r="B14" s="67" t="s">
        <v>79</v>
      </c>
      <c r="C14" s="48">
        <v>220832</v>
      </c>
      <c r="D14" s="48">
        <v>40402</v>
      </c>
      <c r="E14" s="49">
        <v>7897765601503</v>
      </c>
      <c r="F14" s="50" t="s">
        <v>263</v>
      </c>
      <c r="G14" s="48" t="s">
        <v>16</v>
      </c>
      <c r="H14" s="48">
        <v>360</v>
      </c>
      <c r="I14" s="51" t="s">
        <v>252</v>
      </c>
      <c r="J14" s="48" t="s">
        <v>249</v>
      </c>
      <c r="K14" s="52" t="s">
        <v>84</v>
      </c>
      <c r="L14" s="52">
        <v>24</v>
      </c>
      <c r="M14" s="52">
        <v>4</v>
      </c>
      <c r="N14" s="48" t="s">
        <v>85</v>
      </c>
      <c r="O14" s="48" t="s">
        <v>159</v>
      </c>
      <c r="P14" s="68">
        <v>5.211</v>
      </c>
      <c r="Q14" s="54">
        <f>(17/100+7.6/100+1.65/100)*P14</f>
        <v>1.3678875000000001</v>
      </c>
      <c r="R14" s="54"/>
      <c r="S14" s="54"/>
      <c r="T14" s="54"/>
      <c r="U14" s="54"/>
      <c r="V14" s="54">
        <f>+P14-Q14+R14+S14+T14+U14</f>
        <v>3.8431125</v>
      </c>
      <c r="W14" s="56">
        <f>(1.02/100)</f>
        <v>1.02E-2</v>
      </c>
      <c r="X14" s="56">
        <v>4.8E-3</v>
      </c>
      <c r="Y14" s="56">
        <v>0.17</v>
      </c>
      <c r="Z14" s="56">
        <v>1.65E-2</v>
      </c>
      <c r="AA14" s="56">
        <v>7.6E-2</v>
      </c>
      <c r="AB14" s="56">
        <f>SUM(W14:AA14)</f>
        <v>0.2775</v>
      </c>
      <c r="AC14" s="48">
        <v>24</v>
      </c>
      <c r="AD14" s="57">
        <f>IF(AL14="","",+AC14*AL14)</f>
        <v>234.9928662420383</v>
      </c>
      <c r="AE14" s="58">
        <f>IF(AL14="","",+AL14*AB14)</f>
        <v>2.717105015923568</v>
      </c>
      <c r="AF14" s="57">
        <f>IF(AL14="","",+AL14-AE14)</f>
        <v>7.074264410828027</v>
      </c>
      <c r="AG14" s="58">
        <f>+V14</f>
        <v>3.8431125</v>
      </c>
      <c r="AH14" s="57">
        <f>IF(AF14="","",+AF14-AG14)</f>
        <v>3.231151910828027</v>
      </c>
      <c r="AI14" s="57">
        <f>IF(AH14="","",+AH14*AC14)</f>
        <v>77.54764585987265</v>
      </c>
      <c r="AJ14" s="58">
        <v>8.09</v>
      </c>
      <c r="AK14" s="59">
        <v>0.33</v>
      </c>
      <c r="AL14" s="58">
        <f>IF(V14=0,"",V14/(1-AB14-AK14))</f>
        <v>9.791369426751595</v>
      </c>
      <c r="AM14" s="60">
        <v>0.33</v>
      </c>
      <c r="AN14" s="58">
        <f>IF(V14=0,"",V14/(1-AB14-AM14))</f>
        <v>9.791369426751595</v>
      </c>
      <c r="AO14" s="61">
        <v>1.2</v>
      </c>
      <c r="AP14" s="58">
        <f>IF(BD!AJ14="","",BD!AJ14*BD!AO14)</f>
        <v>9.708</v>
      </c>
      <c r="AQ14" s="56">
        <f>BD!AM14/BD!AK14-1</f>
        <v>0</v>
      </c>
      <c r="AR14" s="56">
        <f>IF(BD!AN14="","",IF(BD!AJ14="","",BD!AN14/BD!AJ14-1))</f>
        <v>0.21030524434506748</v>
      </c>
      <c r="AS14" s="56" t="str">
        <f>IF(BD!AN14="","",IF(BD!AN14&lt;BD!AL14,"ABAIXO DA META","DENTRO DA META"))</f>
        <v>DENTRO DA META</v>
      </c>
      <c r="AT14" s="56" t="str">
        <f>IF(BD!AJ14="","EM ANÁLISE",IF(BD!AP14&gt;=BD!AN14,"GO", "NO GO"))</f>
        <v>NO GO</v>
      </c>
      <c r="AU14" s="62">
        <f>IF(AN14="","",+BD!$AN14-AJ14)</f>
        <v>1.7013694267515955</v>
      </c>
      <c r="AV14" s="63"/>
      <c r="AW14" s="54">
        <f>BD!P14*BD!AC14</f>
        <v>125.06400000000001</v>
      </c>
      <c r="AX14" s="54">
        <f>BD!V14*BD!AC14</f>
        <v>92.2347</v>
      </c>
      <c r="AY14" s="54">
        <f>IF(BD!AN14="","",BD!AN14*BD!AC14)</f>
        <v>234.9928662420383</v>
      </c>
      <c r="AZ14" s="48" t="s">
        <v>5271</v>
      </c>
      <c r="BA14" s="48" t="s">
        <v>115</v>
      </c>
      <c r="BB14" s="48">
        <v>1</v>
      </c>
      <c r="BC14" s="48" t="s">
        <v>250</v>
      </c>
      <c r="BD14" s="64" t="s">
        <v>5257</v>
      </c>
      <c r="BE14" s="65" t="s">
        <v>4</v>
      </c>
      <c r="BF14" s="65" t="s">
        <v>4</v>
      </c>
      <c r="BG14" s="64" t="s">
        <v>5258</v>
      </c>
      <c r="BH14" s="66"/>
      <c r="BI14" s="66"/>
      <c r="BJ14" s="66"/>
      <c r="BK14" s="66"/>
      <c r="BL14" s="66"/>
      <c r="BM14" s="66"/>
      <c r="BN14" s="66"/>
      <c r="BO14" s="64">
        <v>138</v>
      </c>
      <c r="BP14" s="64">
        <v>140.622</v>
      </c>
      <c r="BQ14" s="64">
        <v>121</v>
      </c>
      <c r="BR14" s="64" t="s">
        <v>5260</v>
      </c>
      <c r="BS14" s="64" t="s">
        <v>5260</v>
      </c>
      <c r="BT14" s="64" t="s">
        <v>5261</v>
      </c>
      <c r="BU14" s="64">
        <v>5102</v>
      </c>
      <c r="BV14" s="64"/>
      <c r="BW14" s="64"/>
      <c r="BX14" s="64"/>
      <c r="BY14" s="64"/>
      <c r="BZ14" s="64"/>
      <c r="CA14" s="64"/>
      <c r="CB14" s="64"/>
      <c r="CC14" s="64">
        <v>102</v>
      </c>
      <c r="CD14" s="64">
        <v>8</v>
      </c>
      <c r="CE14" s="64">
        <v>8</v>
      </c>
      <c r="CF14" s="64"/>
      <c r="CG14" s="37">
        <f>VLOOKUP(Table_1[[#This Row],[EAN]],'[1]Planilha1'!$E:$R,13,0)</f>
        <v>5.211</v>
      </c>
      <c r="CI14" s="188">
        <f>IF(Table_1[[#This Row],[STATUS MERCADO]]="GO",Table_1[[#This Row],[M. BRUTA TOTAL]],0)</f>
        <v>0</v>
      </c>
      <c r="CJ14" s="188">
        <f>IF(Table_1[[#This Row],[STATUS MERCADO]]="GO",Table_1[[#This Row],[PV UNIT. REALIZADO]]*Table_1[[#This Row],[QUANTIDADE]],0)</f>
        <v>0</v>
      </c>
    </row>
    <row r="15" ht="15">
      <c r="A15" s="7"/>
      <c r="B15" s="67" t="s">
        <v>79</v>
      </c>
      <c r="C15" s="48">
        <v>220833</v>
      </c>
      <c r="D15" s="48">
        <v>40500</v>
      </c>
      <c r="E15" s="49">
        <v>7897765600339</v>
      </c>
      <c r="F15" s="50" t="s">
        <v>264</v>
      </c>
      <c r="G15" s="48" t="s">
        <v>16</v>
      </c>
      <c r="H15" s="48">
        <v>360</v>
      </c>
      <c r="I15" s="51" t="s">
        <v>252</v>
      </c>
      <c r="J15" s="48" t="s">
        <v>249</v>
      </c>
      <c r="K15" s="52" t="s">
        <v>84</v>
      </c>
      <c r="L15" s="52">
        <v>12</v>
      </c>
      <c r="M15" s="52">
        <v>4</v>
      </c>
      <c r="N15" s="48" t="s">
        <v>85</v>
      </c>
      <c r="O15" s="48" t="s">
        <v>159</v>
      </c>
      <c r="P15" s="68">
        <v>11.169</v>
      </c>
      <c r="Q15" s="54">
        <f>(17/100+7.6/100+1.65/100)*P15</f>
        <v>2.9318625000000003</v>
      </c>
      <c r="R15" s="54"/>
      <c r="S15" s="54"/>
      <c r="T15" s="54"/>
      <c r="U15" s="54"/>
      <c r="V15" s="54">
        <f>+P15-Q15+R15+S15+T15+U15</f>
        <v>8.2371375</v>
      </c>
      <c r="W15" s="56">
        <f>(1.02/100)</f>
        <v>1.02E-2</v>
      </c>
      <c r="X15" s="56">
        <v>4.8E-3</v>
      </c>
      <c r="Y15" s="56">
        <v>0.17</v>
      </c>
      <c r="Z15" s="56">
        <v>1.65E-2</v>
      </c>
      <c r="AA15" s="56">
        <v>7.6E-2</v>
      </c>
      <c r="AB15" s="56">
        <f>SUM(W15:AA15)</f>
        <v>0.2775</v>
      </c>
      <c r="AC15" s="48">
        <v>12</v>
      </c>
      <c r="AD15" s="57">
        <f>IF(AL15="","",+AC15*AL15)</f>
        <v>251.83605095541407</v>
      </c>
      <c r="AE15" s="58">
        <f>IF(AL15="","",+AL15*AB15)</f>
        <v>5.823708678343951</v>
      </c>
      <c r="AF15" s="57">
        <f>IF(AL15="","",+AL15-AE15)</f>
        <v>15.162628901273887</v>
      </c>
      <c r="AG15" s="58">
        <f>+V15</f>
        <v>8.2371375</v>
      </c>
      <c r="AH15" s="57">
        <f>IF(AF15="","",+AF15-AG15)</f>
        <v>6.925491401273888</v>
      </c>
      <c r="AI15" s="57">
        <f>IF(AH15="","",+AH15*AC15)</f>
        <v>83.10589681528666</v>
      </c>
      <c r="AJ15" s="58">
        <v>17.5</v>
      </c>
      <c r="AK15" s="59">
        <v>0.33</v>
      </c>
      <c r="AL15" s="58">
        <f>IF(V15=0,"",V15/(1-AB15-AK15))</f>
        <v>20.98633757961784</v>
      </c>
      <c r="AM15" s="60">
        <v>0.33</v>
      </c>
      <c r="AN15" s="58">
        <f>IF(V15=0,"",V15/(1-AB15-AM15))</f>
        <v>20.98633757961784</v>
      </c>
      <c r="AO15" s="61">
        <v>1.2</v>
      </c>
      <c r="AP15" s="58">
        <f>IF(BD!AJ15="","",BD!AJ15*BD!AO15)</f>
        <v>21</v>
      </c>
      <c r="AQ15" s="56">
        <f>BD!AM15/BD!AK15-1</f>
        <v>0</v>
      </c>
      <c r="AR15" s="56">
        <f>IF(BD!AN15="","",IF(BD!AJ15="","",BD!AN15/BD!AJ15-1))</f>
        <v>0.19921929026387653</v>
      </c>
      <c r="AS15" s="56" t="str">
        <f>IF(BD!AN15="","",IF(BD!AN15&lt;BD!AL15,"ABAIXO DA META","DENTRO DA META"))</f>
        <v>DENTRO DA META</v>
      </c>
      <c r="AT15" s="56" t="str">
        <f>IF(BD!AJ15="","EM ANÁLISE",IF(BD!AP15&gt;=BD!AN15,"GO", "NO GO"))</f>
        <v>GO</v>
      </c>
      <c r="AU15" s="62">
        <f>IF(AN15="","",+BD!$AN15-AJ15)</f>
        <v>3.486337579617839</v>
      </c>
      <c r="AV15" s="63"/>
      <c r="AW15" s="54">
        <f>BD!P15*BD!AC15</f>
        <v>134.02800000000002</v>
      </c>
      <c r="AX15" s="54">
        <f>BD!V15*BD!AC15</f>
        <v>98.84564999999999</v>
      </c>
      <c r="AY15" s="54">
        <f>IF(BD!AN15="","",BD!AN15*BD!AC15)</f>
        <v>251.83605095541407</v>
      </c>
      <c r="AZ15" s="48" t="s">
        <v>5271</v>
      </c>
      <c r="BA15" s="48" t="s">
        <v>115</v>
      </c>
      <c r="BB15" s="48">
        <v>1</v>
      </c>
      <c r="BC15" s="48" t="s">
        <v>250</v>
      </c>
      <c r="BD15" s="64" t="s">
        <v>5257</v>
      </c>
      <c r="BE15" s="65" t="s">
        <v>4</v>
      </c>
      <c r="BF15" s="65" t="s">
        <v>4</v>
      </c>
      <c r="BG15" s="64" t="s">
        <v>5258</v>
      </c>
      <c r="BH15" s="66"/>
      <c r="BI15" s="66"/>
      <c r="BJ15" s="66"/>
      <c r="BK15" s="66"/>
      <c r="BL15" s="66"/>
      <c r="BM15" s="66"/>
      <c r="BN15" s="66"/>
      <c r="BO15" s="64">
        <v>138</v>
      </c>
      <c r="BP15" s="64">
        <v>140.622</v>
      </c>
      <c r="BQ15" s="64">
        <v>121</v>
      </c>
      <c r="BR15" s="64" t="s">
        <v>5260</v>
      </c>
      <c r="BS15" s="64" t="s">
        <v>5260</v>
      </c>
      <c r="BT15" s="64" t="s">
        <v>5261</v>
      </c>
      <c r="BU15" s="64">
        <v>5102</v>
      </c>
      <c r="BV15" s="64"/>
      <c r="BW15" s="64"/>
      <c r="BX15" s="64"/>
      <c r="BY15" s="64"/>
      <c r="BZ15" s="64"/>
      <c r="CA15" s="64"/>
      <c r="CB15" s="64"/>
      <c r="CC15" s="64">
        <v>102</v>
      </c>
      <c r="CD15" s="64">
        <v>8</v>
      </c>
      <c r="CE15" s="64">
        <v>8</v>
      </c>
      <c r="CF15" s="64"/>
      <c r="CG15" s="37">
        <f>VLOOKUP(Table_1[[#This Row],[EAN]],'[1]Planilha1'!$E:$R,13,0)</f>
        <v>11.169</v>
      </c>
      <c r="CI15" s="188">
        <f>IF(Table_1[[#This Row],[STATUS MERCADO]]="GO",Table_1[[#This Row],[M. BRUTA TOTAL]],0)</f>
        <v>83.10589681528666</v>
      </c>
      <c r="CJ15" s="188">
        <f>IF(Table_1[[#This Row],[STATUS MERCADO]]="GO",Table_1[[#This Row],[PV UNIT. REALIZADO]]*Table_1[[#This Row],[QUANTIDADE]],0)</f>
        <v>251.83605095541407</v>
      </c>
    </row>
    <row r="16" ht="15">
      <c r="A16" s="7"/>
      <c r="B16" s="67" t="s">
        <v>79</v>
      </c>
      <c r="C16" s="48">
        <v>220834</v>
      </c>
      <c r="D16" s="48">
        <v>42300</v>
      </c>
      <c r="E16" s="49">
        <v>7897765601558</v>
      </c>
      <c r="F16" s="50" t="s">
        <v>265</v>
      </c>
      <c r="G16" s="48" t="s">
        <v>16</v>
      </c>
      <c r="H16" s="48">
        <v>360</v>
      </c>
      <c r="I16" s="51" t="s">
        <v>252</v>
      </c>
      <c r="J16" s="48" t="s">
        <v>249</v>
      </c>
      <c r="K16" s="52" t="s">
        <v>84</v>
      </c>
      <c r="L16" s="52">
        <v>24</v>
      </c>
      <c r="M16" s="52">
        <v>4</v>
      </c>
      <c r="N16" s="48" t="s">
        <v>85</v>
      </c>
      <c r="O16" s="48" t="s">
        <v>159</v>
      </c>
      <c r="P16" s="68">
        <v>2.979</v>
      </c>
      <c r="Q16" s="54">
        <f>(17/100+7.6/100+1.65/100)*P16</f>
        <v>0.7819875000000001</v>
      </c>
      <c r="R16" s="54"/>
      <c r="S16" s="54"/>
      <c r="T16" s="54"/>
      <c r="U16" s="54"/>
      <c r="V16" s="54">
        <f>+P16-Q16+R16+S16+T16+U16</f>
        <v>2.1970125</v>
      </c>
      <c r="W16" s="56">
        <f>(1.02/100)</f>
        <v>1.02E-2</v>
      </c>
      <c r="X16" s="56">
        <v>4.8E-3</v>
      </c>
      <c r="Y16" s="56">
        <v>0.17</v>
      </c>
      <c r="Z16" s="56">
        <v>1.65E-2</v>
      </c>
      <c r="AA16" s="56">
        <v>7.6E-2</v>
      </c>
      <c r="AB16" s="56">
        <f>SUM(W16:AA16)</f>
        <v>0.2775</v>
      </c>
      <c r="AC16" s="48">
        <v>24</v>
      </c>
      <c r="AD16" s="57">
        <f>IF(AL16="","",+AC16*AL16)</f>
        <v>134.33961783439494</v>
      </c>
      <c r="AE16" s="58">
        <f>IF(AL16="","",+AL16*AB16)</f>
        <v>1.5533018312101916</v>
      </c>
      <c r="AF16" s="57">
        <f>IF(AL16="","",+AL16-AE16)</f>
        <v>4.044182245222931</v>
      </c>
      <c r="AG16" s="58">
        <f>+V16</f>
        <v>2.1970125</v>
      </c>
      <c r="AH16" s="57">
        <f>IF(AF16="","",+AF16-AG16)</f>
        <v>1.847169745222931</v>
      </c>
      <c r="AI16" s="57">
        <f>IF(AH16="","",+AH16*AC16)</f>
        <v>44.33207388535034</v>
      </c>
      <c r="AJ16" s="58">
        <v>4.59</v>
      </c>
      <c r="AK16" s="59">
        <v>0.33</v>
      </c>
      <c r="AL16" s="58">
        <f>IF(V16=0,"",V16/(1-AB16-AK16))</f>
        <v>5.597484076433123</v>
      </c>
      <c r="AM16" s="60">
        <v>0.33</v>
      </c>
      <c r="AN16" s="58">
        <f>IF(V16=0,"",V16/(1-AB16-AM16))</f>
        <v>5.597484076433123</v>
      </c>
      <c r="AO16" s="61">
        <v>1.2</v>
      </c>
      <c r="AP16" s="58">
        <f>IF(BD!AJ16="","",BD!AJ16*BD!AO16)</f>
        <v>5.508</v>
      </c>
      <c r="AQ16" s="56">
        <f>BD!AM16/BD!AK16-1</f>
        <v>0</v>
      </c>
      <c r="AR16" s="56">
        <f>IF(BD!AN16="","",IF(BD!AJ16="","",BD!AN16/BD!AJ16-1))</f>
        <v>0.21949544148869782</v>
      </c>
      <c r="AS16" s="56" t="str">
        <f>IF(BD!AN16="","",IF(BD!AN16&lt;BD!AL16,"ABAIXO DA META","DENTRO DA META"))</f>
        <v>DENTRO DA META</v>
      </c>
      <c r="AT16" s="56" t="str">
        <f>IF(BD!AJ16="","EM ANÁLISE",IF(BD!AP16&gt;=BD!AN16,"GO", "NO GO"))</f>
        <v>NO GO</v>
      </c>
      <c r="AU16" s="62">
        <f>IF(AN16="","",+BD!$AN16-AJ16)</f>
        <v>1.0074840764331228</v>
      </c>
      <c r="AV16" s="63"/>
      <c r="AW16" s="54">
        <f>BD!P16*BD!AC16</f>
        <v>71.49600000000001</v>
      </c>
      <c r="AX16" s="54">
        <f>BD!V16*BD!AC16</f>
        <v>52.728300000000004</v>
      </c>
      <c r="AY16" s="54">
        <f>IF(BD!AN16="","",BD!AN16*BD!AC16)</f>
        <v>134.33961783439494</v>
      </c>
      <c r="AZ16" s="48" t="s">
        <v>5271</v>
      </c>
      <c r="BA16" s="48" t="s">
        <v>115</v>
      </c>
      <c r="BB16" s="48">
        <v>1</v>
      </c>
      <c r="BC16" s="48" t="s">
        <v>250</v>
      </c>
      <c r="BD16" s="64" t="s">
        <v>5257</v>
      </c>
      <c r="BE16" s="65" t="s">
        <v>4</v>
      </c>
      <c r="BF16" s="65" t="s">
        <v>4</v>
      </c>
      <c r="BG16" s="64" t="s">
        <v>5258</v>
      </c>
      <c r="BH16" s="66"/>
      <c r="BI16" s="66"/>
      <c r="BJ16" s="66"/>
      <c r="BK16" s="66"/>
      <c r="BL16" s="66"/>
      <c r="BM16" s="66"/>
      <c r="BN16" s="66"/>
      <c r="BO16" s="64">
        <v>138</v>
      </c>
      <c r="BP16" s="64">
        <v>140.622</v>
      </c>
      <c r="BQ16" s="64">
        <v>121</v>
      </c>
      <c r="BR16" s="64" t="s">
        <v>5260</v>
      </c>
      <c r="BS16" s="64" t="s">
        <v>5260</v>
      </c>
      <c r="BT16" s="64" t="s">
        <v>5261</v>
      </c>
      <c r="BU16" s="64">
        <v>5102</v>
      </c>
      <c r="BV16" s="64"/>
      <c r="BW16" s="64"/>
      <c r="BX16" s="64"/>
      <c r="BY16" s="64"/>
      <c r="BZ16" s="64"/>
      <c r="CA16" s="64"/>
      <c r="CB16" s="64"/>
      <c r="CC16" s="64">
        <v>102</v>
      </c>
      <c r="CD16" s="64">
        <v>8</v>
      </c>
      <c r="CE16" s="64">
        <v>8</v>
      </c>
      <c r="CF16" s="64"/>
      <c r="CG16" s="37">
        <f>VLOOKUP(Table_1[[#This Row],[EAN]],'[1]Planilha1'!$E:$R,13,0)</f>
        <v>2.979</v>
      </c>
      <c r="CI16" s="188">
        <f>IF(Table_1[[#This Row],[STATUS MERCADO]]="GO",Table_1[[#This Row],[M. BRUTA TOTAL]],0)</f>
        <v>0</v>
      </c>
      <c r="CJ16" s="188">
        <f>IF(Table_1[[#This Row],[STATUS MERCADO]]="GO",Table_1[[#This Row],[PV UNIT. REALIZADO]]*Table_1[[#This Row],[QUANTIDADE]],0)</f>
        <v>0</v>
      </c>
    </row>
    <row r="17" ht="15">
      <c r="A17" s="7"/>
      <c r="B17" s="67" t="s">
        <v>79</v>
      </c>
      <c r="C17" s="48">
        <v>220835</v>
      </c>
      <c r="D17" s="48">
        <v>40600</v>
      </c>
      <c r="E17" s="49">
        <v>7897765600292</v>
      </c>
      <c r="F17" s="50" t="s">
        <v>266</v>
      </c>
      <c r="G17" s="48" t="s">
        <v>16</v>
      </c>
      <c r="H17" s="48">
        <v>360</v>
      </c>
      <c r="I17" s="51" t="s">
        <v>252</v>
      </c>
      <c r="J17" s="48" t="s">
        <v>249</v>
      </c>
      <c r="K17" s="52" t="s">
        <v>84</v>
      </c>
      <c r="L17" s="52">
        <v>24</v>
      </c>
      <c r="M17" s="52">
        <v>4</v>
      </c>
      <c r="N17" s="48" t="s">
        <v>85</v>
      </c>
      <c r="O17" s="48" t="s">
        <v>159</v>
      </c>
      <c r="P17" s="68">
        <v>4.284</v>
      </c>
      <c r="Q17" s="54">
        <f>(17/100+7.6/100+1.65/100)*P17</f>
        <v>1.12455</v>
      </c>
      <c r="R17" s="54"/>
      <c r="S17" s="54"/>
      <c r="T17" s="54"/>
      <c r="U17" s="54"/>
      <c r="V17" s="54">
        <f>+P17-Q17+R17+S17+T17+U17</f>
        <v>3.1594499999999996</v>
      </c>
      <c r="W17" s="56">
        <f>(1.02/100)</f>
        <v>1.02E-2</v>
      </c>
      <c r="X17" s="56">
        <v>4.8E-3</v>
      </c>
      <c r="Y17" s="56">
        <v>0.17</v>
      </c>
      <c r="Z17" s="56">
        <v>1.65E-2</v>
      </c>
      <c r="AA17" s="56">
        <v>7.6E-2</v>
      </c>
      <c r="AB17" s="56">
        <f>SUM(W17:AA17)</f>
        <v>0.2775</v>
      </c>
      <c r="AC17" s="48">
        <v>24</v>
      </c>
      <c r="AD17" s="57">
        <f>IF(AL17="","",+AC17*AL17)</f>
        <v>193.18929936305733</v>
      </c>
      <c r="AE17" s="58">
        <f>IF(AL17="","",+AL17*AB17)</f>
        <v>2.2337512738853507</v>
      </c>
      <c r="AF17" s="57">
        <f>IF(AL17="","",+AL17-AE17)</f>
        <v>5.815802866242039</v>
      </c>
      <c r="AG17" s="58">
        <f>+V17</f>
        <v>3.1594499999999996</v>
      </c>
      <c r="AH17" s="57">
        <f>IF(AF17="","",+AF17-AG17)</f>
        <v>2.656352866242039</v>
      </c>
      <c r="AI17" s="57">
        <f>IF(AH17="","",+AH17*AC17)</f>
        <v>63.75246878980894</v>
      </c>
      <c r="AJ17" s="58">
        <v>6.79</v>
      </c>
      <c r="AK17" s="59">
        <v>0.33</v>
      </c>
      <c r="AL17" s="58">
        <f>IF(V17=0,"",V17/(1-AB17-AK17))</f>
        <v>8.04955414012739</v>
      </c>
      <c r="AM17" s="60">
        <v>0.33</v>
      </c>
      <c r="AN17" s="58">
        <f>IF(V17=0,"",V17/(1-AB17-AM17))</f>
        <v>8.04955414012739</v>
      </c>
      <c r="AO17" s="61">
        <v>1.2</v>
      </c>
      <c r="AP17" s="58">
        <f>IF(BD!AJ17="","",BD!AJ17*BD!AO17)</f>
        <v>8.148</v>
      </c>
      <c r="AQ17" s="56">
        <f>BD!AM17/BD!AK17-1</f>
        <v>0</v>
      </c>
      <c r="AR17" s="56">
        <f>IF(BD!AN17="","",IF(BD!AJ17="","",BD!AN17/BD!AJ17-1))</f>
        <v>0.18550134611596314</v>
      </c>
      <c r="AS17" s="56" t="str">
        <f>IF(BD!AN17="","",IF(BD!AN17&lt;BD!AL17,"ABAIXO DA META","DENTRO DA META"))</f>
        <v>DENTRO DA META</v>
      </c>
      <c r="AT17" s="56" t="str">
        <f>IF(BD!AJ17="","EM ANÁLISE",IF(BD!AP17&gt;=BD!AN17,"GO", "NO GO"))</f>
        <v>GO</v>
      </c>
      <c r="AU17" s="62">
        <f>IF(AN17="","",+BD!$AN17-AJ17)</f>
        <v>1.2595541401273893</v>
      </c>
      <c r="AV17" s="63"/>
      <c r="AW17" s="54">
        <f>BD!P17*BD!AC17</f>
        <v>102.816</v>
      </c>
      <c r="AX17" s="54">
        <f>BD!V17*BD!AC17</f>
        <v>75.82679999999999</v>
      </c>
      <c r="AY17" s="54">
        <f>IF(BD!AN17="","",BD!AN17*BD!AC17)</f>
        <v>193.18929936305733</v>
      </c>
      <c r="AZ17" s="48" t="s">
        <v>5271</v>
      </c>
      <c r="BA17" s="48" t="s">
        <v>115</v>
      </c>
      <c r="BB17" s="48">
        <v>1</v>
      </c>
      <c r="BC17" s="48" t="s">
        <v>250</v>
      </c>
      <c r="BD17" s="64" t="s">
        <v>5257</v>
      </c>
      <c r="BE17" s="65" t="s">
        <v>4</v>
      </c>
      <c r="BF17" s="65" t="s">
        <v>4</v>
      </c>
      <c r="BG17" s="64" t="s">
        <v>5258</v>
      </c>
      <c r="BH17" s="66"/>
      <c r="BI17" s="66"/>
      <c r="BJ17" s="66"/>
      <c r="BK17" s="66"/>
      <c r="BL17" s="66"/>
      <c r="BM17" s="66"/>
      <c r="BN17" s="66"/>
      <c r="BO17" s="64">
        <v>138</v>
      </c>
      <c r="BP17" s="64">
        <v>140.622</v>
      </c>
      <c r="BQ17" s="64">
        <v>121</v>
      </c>
      <c r="BR17" s="64" t="s">
        <v>5260</v>
      </c>
      <c r="BS17" s="64" t="s">
        <v>5260</v>
      </c>
      <c r="BT17" s="64" t="s">
        <v>5261</v>
      </c>
      <c r="BU17" s="64">
        <v>5102</v>
      </c>
      <c r="BV17" s="64"/>
      <c r="BW17" s="64"/>
      <c r="BX17" s="64"/>
      <c r="BY17" s="64"/>
      <c r="BZ17" s="64"/>
      <c r="CA17" s="64"/>
      <c r="CB17" s="64"/>
      <c r="CC17" s="64">
        <v>102</v>
      </c>
      <c r="CD17" s="64">
        <v>8</v>
      </c>
      <c r="CE17" s="64">
        <v>8</v>
      </c>
      <c r="CF17" s="64"/>
      <c r="CG17" s="37">
        <f>VLOOKUP(Table_1[[#This Row],[EAN]],'[1]Planilha1'!$E:$R,13,0)</f>
        <v>4.284</v>
      </c>
      <c r="CI17" s="188">
        <f>IF(Table_1[[#This Row],[STATUS MERCADO]]="GO",Table_1[[#This Row],[M. BRUTA TOTAL]],0)</f>
        <v>63.75246878980894</v>
      </c>
      <c r="CJ17" s="188">
        <f>IF(Table_1[[#This Row],[STATUS MERCADO]]="GO",Table_1[[#This Row],[PV UNIT. REALIZADO]]*Table_1[[#This Row],[QUANTIDADE]],0)</f>
        <v>193.18929936305733</v>
      </c>
    </row>
    <row r="18" ht="15">
      <c r="A18" s="7"/>
      <c r="B18" s="67" t="s">
        <v>79</v>
      </c>
      <c r="C18" s="48">
        <v>220836</v>
      </c>
      <c r="D18" s="48">
        <v>41000</v>
      </c>
      <c r="E18" s="49">
        <v>7897765600018</v>
      </c>
      <c r="F18" s="50" t="s">
        <v>267</v>
      </c>
      <c r="G18" s="48" t="s">
        <v>16</v>
      </c>
      <c r="H18" s="48">
        <v>360</v>
      </c>
      <c r="I18" s="51" t="s">
        <v>252</v>
      </c>
      <c r="J18" s="48" t="s">
        <v>249</v>
      </c>
      <c r="K18" s="52" t="s">
        <v>84</v>
      </c>
      <c r="L18" s="52">
        <v>24</v>
      </c>
      <c r="M18" s="52">
        <v>4</v>
      </c>
      <c r="N18" s="48" t="s">
        <v>85</v>
      </c>
      <c r="O18" s="48" t="s">
        <v>159</v>
      </c>
      <c r="P18" s="68">
        <v>7.398000000000001</v>
      </c>
      <c r="Q18" s="54">
        <f>(17/100+7.6/100+1.65/100)*P18</f>
        <v>1.9419750000000002</v>
      </c>
      <c r="R18" s="54"/>
      <c r="S18" s="54"/>
      <c r="T18" s="54"/>
      <c r="U18" s="54"/>
      <c r="V18" s="54">
        <f>+P18-Q18+R18+S18+T18+U18</f>
        <v>5.456025</v>
      </c>
      <c r="W18" s="56">
        <f>(1.02/100)</f>
        <v>1.02E-2</v>
      </c>
      <c r="X18" s="56">
        <v>4.8E-3</v>
      </c>
      <c r="Y18" s="56">
        <v>0.17</v>
      </c>
      <c r="Z18" s="56">
        <v>1.65E-2</v>
      </c>
      <c r="AA18" s="56">
        <v>7.6E-2</v>
      </c>
      <c r="AB18" s="56">
        <f>SUM(W18:AA18)</f>
        <v>0.2775</v>
      </c>
      <c r="AC18" s="48">
        <v>24</v>
      </c>
      <c r="AD18" s="57">
        <f>IF(AL18="","",+AC18*AL18)</f>
        <v>333.6168152866243</v>
      </c>
      <c r="AE18" s="58">
        <f>IF(AL18="","",+AL18*AB18)</f>
        <v>3.8574444267515937</v>
      </c>
      <c r="AF18" s="57">
        <f>IF(AL18="","",+AL18-AE18)</f>
        <v>10.043256210191085</v>
      </c>
      <c r="AG18" s="58">
        <f>+V18</f>
        <v>5.456025</v>
      </c>
      <c r="AH18" s="57">
        <f>IF(AF18="","",+AF18-AG18)</f>
        <v>4.587231210191085</v>
      </c>
      <c r="AI18" s="57">
        <f>IF(AH18="","",+AH18*AC18)</f>
        <v>110.09354904458604</v>
      </c>
      <c r="AJ18" s="58">
        <v>11.49</v>
      </c>
      <c r="AK18" s="59">
        <v>0.33</v>
      </c>
      <c r="AL18" s="58">
        <f>IF(V18=0,"",V18/(1-AB18-AK18))</f>
        <v>13.900700636942679</v>
      </c>
      <c r="AM18" s="60">
        <v>0.33</v>
      </c>
      <c r="AN18" s="58">
        <f>IF(V18=0,"",V18/(1-AB18-AM18))</f>
        <v>13.900700636942679</v>
      </c>
      <c r="AO18" s="61">
        <v>1.2</v>
      </c>
      <c r="AP18" s="58">
        <f>IF(BD!AJ18="","",BD!AJ18*BD!AO18)</f>
        <v>13.788</v>
      </c>
      <c r="AQ18" s="56">
        <f>BD!AM18/BD!AK18-1</f>
        <v>0</v>
      </c>
      <c r="AR18" s="56">
        <f>IF(BD!AN18="","",IF(BD!AJ18="","",BD!AN18/BD!AJ18-1))</f>
        <v>0.2098085845903115</v>
      </c>
      <c r="AS18" s="56" t="str">
        <f>IF(BD!AN18="","",IF(BD!AN18&lt;BD!AL18,"ABAIXO DA META","DENTRO DA META"))</f>
        <v>DENTRO DA META</v>
      </c>
      <c r="AT18" s="56" t="str">
        <f>IF(BD!AJ18="","EM ANÁLISE",IF(BD!AP18&gt;=BD!AN18,"GO", "NO GO"))</f>
        <v>NO GO</v>
      </c>
      <c r="AU18" s="62">
        <f>IF(AN18="","",+BD!$AN18-AJ18)</f>
        <v>2.4107006369426784</v>
      </c>
      <c r="AV18" s="63"/>
      <c r="AW18" s="54">
        <f>BD!P18*BD!AC18</f>
        <v>177.55200000000002</v>
      </c>
      <c r="AX18" s="54">
        <f>BD!V18*BD!AC18</f>
        <v>130.9446</v>
      </c>
      <c r="AY18" s="54">
        <f>IF(BD!AN18="","",BD!AN18*BD!AC18)</f>
        <v>333.6168152866243</v>
      </c>
      <c r="AZ18" s="48" t="s">
        <v>5271</v>
      </c>
      <c r="BA18" s="48" t="s">
        <v>115</v>
      </c>
      <c r="BB18" s="48">
        <v>1</v>
      </c>
      <c r="BC18" s="48" t="s">
        <v>250</v>
      </c>
      <c r="BD18" s="64" t="s">
        <v>5257</v>
      </c>
      <c r="BE18" s="65" t="s">
        <v>4</v>
      </c>
      <c r="BF18" s="65" t="s">
        <v>4</v>
      </c>
      <c r="BG18" s="64" t="s">
        <v>5258</v>
      </c>
      <c r="BH18" s="66"/>
      <c r="BI18" s="66"/>
      <c r="BJ18" s="66"/>
      <c r="BK18" s="66"/>
      <c r="BL18" s="66"/>
      <c r="BM18" s="66"/>
      <c r="BN18" s="66"/>
      <c r="BO18" s="64">
        <v>138</v>
      </c>
      <c r="BP18" s="64">
        <v>140.622</v>
      </c>
      <c r="BQ18" s="64">
        <v>121</v>
      </c>
      <c r="BR18" s="64" t="s">
        <v>5260</v>
      </c>
      <c r="BS18" s="64" t="s">
        <v>5260</v>
      </c>
      <c r="BT18" s="64" t="s">
        <v>5261</v>
      </c>
      <c r="BU18" s="64">
        <v>5102</v>
      </c>
      <c r="BV18" s="64"/>
      <c r="BW18" s="64"/>
      <c r="BX18" s="64"/>
      <c r="BY18" s="64"/>
      <c r="BZ18" s="64"/>
      <c r="CA18" s="64"/>
      <c r="CB18" s="64"/>
      <c r="CC18" s="64">
        <v>102</v>
      </c>
      <c r="CD18" s="64">
        <v>8</v>
      </c>
      <c r="CE18" s="64">
        <v>8</v>
      </c>
      <c r="CF18" s="64"/>
      <c r="CG18" s="37">
        <f>VLOOKUP(Table_1[[#This Row],[EAN]],'[1]Planilha1'!$E:$R,13,0)</f>
        <v>7.398000000000001</v>
      </c>
      <c r="CI18" s="188">
        <f>IF(Table_1[[#This Row],[STATUS MERCADO]]="GO",Table_1[[#This Row],[M. BRUTA TOTAL]],0)</f>
        <v>0</v>
      </c>
      <c r="CJ18" s="188">
        <f>IF(Table_1[[#This Row],[STATUS MERCADO]]="GO",Table_1[[#This Row],[PV UNIT. REALIZADO]]*Table_1[[#This Row],[QUANTIDADE]],0)</f>
        <v>0</v>
      </c>
    </row>
    <row r="19" ht="15">
      <c r="A19" s="7"/>
      <c r="B19" s="67" t="s">
        <v>79</v>
      </c>
      <c r="C19" s="48">
        <v>220837</v>
      </c>
      <c r="D19" s="48">
        <v>40800</v>
      </c>
      <c r="E19" s="49">
        <v>7897765600803</v>
      </c>
      <c r="F19" s="50" t="s">
        <v>268</v>
      </c>
      <c r="G19" s="48" t="s">
        <v>16</v>
      </c>
      <c r="H19" s="48">
        <v>360</v>
      </c>
      <c r="I19" s="51" t="s">
        <v>252</v>
      </c>
      <c r="J19" s="48" t="s">
        <v>249</v>
      </c>
      <c r="K19" s="52" t="s">
        <v>84</v>
      </c>
      <c r="L19" s="52">
        <v>24</v>
      </c>
      <c r="M19" s="52">
        <v>4</v>
      </c>
      <c r="N19" s="48" t="s">
        <v>85</v>
      </c>
      <c r="O19" s="48" t="s">
        <v>159</v>
      </c>
      <c r="P19" s="68">
        <v>7.5600000000000005</v>
      </c>
      <c r="Q19" s="54">
        <f>(17/100+7.6/100+1.65/100)*P19</f>
        <v>1.9845000000000002</v>
      </c>
      <c r="R19" s="54"/>
      <c r="S19" s="54"/>
      <c r="T19" s="54"/>
      <c r="U19" s="54"/>
      <c r="V19" s="54">
        <f>+P19-Q19+R19+S19+T19+U19</f>
        <v>5.5755</v>
      </c>
      <c r="W19" s="56">
        <f>(1.02/100)</f>
        <v>1.02E-2</v>
      </c>
      <c r="X19" s="56">
        <v>4.8E-3</v>
      </c>
      <c r="Y19" s="56">
        <v>0.17</v>
      </c>
      <c r="Z19" s="56">
        <v>1.65E-2</v>
      </c>
      <c r="AA19" s="56">
        <v>7.6E-2</v>
      </c>
      <c r="AB19" s="56">
        <f>SUM(W19:AA19)</f>
        <v>0.2775</v>
      </c>
      <c r="AC19" s="48">
        <v>24</v>
      </c>
      <c r="AD19" s="57">
        <f>IF(AL19="","",+AC19*AL19)</f>
        <v>340.92229299363066</v>
      </c>
      <c r="AE19" s="58">
        <f>IF(AL19="","",+AL19*AB19)</f>
        <v>3.941914012738855</v>
      </c>
      <c r="AF19" s="57">
        <f>IF(AL19="","",+AL19-AE19)</f>
        <v>10.263181528662422</v>
      </c>
      <c r="AG19" s="58">
        <f>+V19</f>
        <v>5.5755</v>
      </c>
      <c r="AH19" s="57">
        <f>IF(AF19="","",+AF19-AG19)</f>
        <v>4.687681528662422</v>
      </c>
      <c r="AI19" s="57">
        <f>IF(AH19="","",+AH19*AC19)</f>
        <v>112.50435668789812</v>
      </c>
      <c r="AJ19" s="58">
        <v>11.49</v>
      </c>
      <c r="AK19" s="59">
        <v>0.33</v>
      </c>
      <c r="AL19" s="58">
        <f>IF(V19=0,"",V19/(1-AB19-AK19))</f>
        <v>14.205095541401278</v>
      </c>
      <c r="AM19" s="60">
        <v>0.33</v>
      </c>
      <c r="AN19" s="58">
        <f>IF(V19=0,"",V19/(1-AB19-AM19))</f>
        <v>14.205095541401278</v>
      </c>
      <c r="AO19" s="61">
        <v>1.2</v>
      </c>
      <c r="AP19" s="58">
        <f>IF(BD!AJ19="","",BD!AJ19*BD!AO19)</f>
        <v>13.788</v>
      </c>
      <c r="AQ19" s="56">
        <f>BD!AM19/BD!AK19-1</f>
        <v>0</v>
      </c>
      <c r="AR19" s="56">
        <f>IF(BD!AN19="","",IF(BD!AJ19="","",BD!AN19/BD!AJ19-1))</f>
        <v>0.2363007433769606</v>
      </c>
      <c r="AS19" s="56" t="str">
        <f>IF(BD!AN19="","",IF(BD!AN19&lt;BD!AL19,"ABAIXO DA META","DENTRO DA META"))</f>
        <v>DENTRO DA META</v>
      </c>
      <c r="AT19" s="56" t="str">
        <f>IF(BD!AJ19="","EM ANÁLISE",IF(BD!AP19&gt;=BD!AN19,"GO", "NO GO"))</f>
        <v>NO GO</v>
      </c>
      <c r="AU19" s="62">
        <f>IF(AN19="","",+BD!$AN19-AJ19)</f>
        <v>2.7150955414012774</v>
      </c>
      <c r="AV19" s="63"/>
      <c r="AW19" s="54">
        <f>BD!P19*BD!AC19</f>
        <v>181.44</v>
      </c>
      <c r="AX19" s="54">
        <f>BD!V19*BD!AC19</f>
        <v>133.812</v>
      </c>
      <c r="AY19" s="54">
        <f>IF(BD!AN19="","",BD!AN19*BD!AC19)</f>
        <v>340.92229299363066</v>
      </c>
      <c r="AZ19" s="48" t="s">
        <v>5271</v>
      </c>
      <c r="BA19" s="48" t="s">
        <v>115</v>
      </c>
      <c r="BB19" s="48">
        <v>1</v>
      </c>
      <c r="BC19" s="48" t="s">
        <v>250</v>
      </c>
      <c r="BD19" s="64" t="s">
        <v>5257</v>
      </c>
      <c r="BE19" s="65" t="s">
        <v>4</v>
      </c>
      <c r="BF19" s="65" t="s">
        <v>4</v>
      </c>
      <c r="BG19" s="64" t="s">
        <v>5258</v>
      </c>
      <c r="BH19" s="66"/>
      <c r="BI19" s="66"/>
      <c r="BJ19" s="66"/>
      <c r="BK19" s="66"/>
      <c r="BL19" s="66"/>
      <c r="BM19" s="66"/>
      <c r="BN19" s="66"/>
      <c r="BO19" s="64">
        <v>138</v>
      </c>
      <c r="BP19" s="64">
        <v>140.622</v>
      </c>
      <c r="BQ19" s="64">
        <v>121</v>
      </c>
      <c r="BR19" s="64" t="s">
        <v>5260</v>
      </c>
      <c r="BS19" s="64" t="s">
        <v>5260</v>
      </c>
      <c r="BT19" s="64" t="s">
        <v>5261</v>
      </c>
      <c r="BU19" s="64">
        <v>5102</v>
      </c>
      <c r="BV19" s="64"/>
      <c r="BW19" s="64"/>
      <c r="BX19" s="64"/>
      <c r="BY19" s="64"/>
      <c r="BZ19" s="64"/>
      <c r="CA19" s="64"/>
      <c r="CB19" s="64"/>
      <c r="CC19" s="64">
        <v>102</v>
      </c>
      <c r="CD19" s="64">
        <v>8</v>
      </c>
      <c r="CE19" s="64">
        <v>8</v>
      </c>
      <c r="CF19" s="64"/>
      <c r="CG19" s="37">
        <f>VLOOKUP(Table_1[[#This Row],[EAN]],'[1]Planilha1'!$E:$R,13,0)</f>
        <v>7.5600000000000005</v>
      </c>
      <c r="CI19" s="188">
        <f>IF(Table_1[[#This Row],[STATUS MERCADO]]="GO",Table_1[[#This Row],[M. BRUTA TOTAL]],0)</f>
        <v>0</v>
      </c>
      <c r="CJ19" s="188">
        <f>IF(Table_1[[#This Row],[STATUS MERCADO]]="GO",Table_1[[#This Row],[PV UNIT. REALIZADO]]*Table_1[[#This Row],[QUANTIDADE]],0)</f>
        <v>0</v>
      </c>
    </row>
    <row r="20" ht="15">
      <c r="A20" s="7"/>
      <c r="B20" s="67" t="s">
        <v>79</v>
      </c>
      <c r="C20" s="48">
        <v>220838</v>
      </c>
      <c r="D20" s="48">
        <v>40900</v>
      </c>
      <c r="E20" s="49">
        <v>7897765600032</v>
      </c>
      <c r="F20" s="50" t="s">
        <v>269</v>
      </c>
      <c r="G20" s="48" t="s">
        <v>16</v>
      </c>
      <c r="H20" s="48">
        <v>360</v>
      </c>
      <c r="I20" s="51" t="s">
        <v>252</v>
      </c>
      <c r="J20" s="48" t="s">
        <v>249</v>
      </c>
      <c r="K20" s="52" t="s">
        <v>84</v>
      </c>
      <c r="L20" s="52">
        <v>24</v>
      </c>
      <c r="M20" s="52">
        <v>4</v>
      </c>
      <c r="N20" s="48" t="s">
        <v>85</v>
      </c>
      <c r="O20" s="48" t="s">
        <v>159</v>
      </c>
      <c r="P20" s="68">
        <v>9.36</v>
      </c>
      <c r="Q20" s="54">
        <f>(17/100+7.6/100+1.65/100)*P20</f>
        <v>2.457</v>
      </c>
      <c r="R20" s="54"/>
      <c r="S20" s="54"/>
      <c r="T20" s="54"/>
      <c r="U20" s="54"/>
      <c r="V20" s="54">
        <f>+P20-Q20+R20+S20+T20+U20</f>
        <v>6.903</v>
      </c>
      <c r="W20" s="56">
        <f>(1.02/100)</f>
        <v>1.02E-2</v>
      </c>
      <c r="X20" s="56">
        <v>4.8E-3</v>
      </c>
      <c r="Y20" s="56">
        <v>0.17</v>
      </c>
      <c r="Z20" s="56">
        <v>1.65E-2</v>
      </c>
      <c r="AA20" s="56">
        <v>7.6E-2</v>
      </c>
      <c r="AB20" s="56">
        <f>SUM(W20:AA20)</f>
        <v>0.2775</v>
      </c>
      <c r="AC20" s="48">
        <v>24</v>
      </c>
      <c r="AD20" s="57">
        <f>IF(AL20="","",+AC20*AL20)</f>
        <v>422.09426751592366</v>
      </c>
      <c r="AE20" s="58">
        <f>IF(AL20="","",+AL20*AB20)</f>
        <v>4.880464968152867</v>
      </c>
      <c r="AF20" s="57">
        <f>IF(AL20="","",+AL20-AE20)</f>
        <v>12.70679617834395</v>
      </c>
      <c r="AG20" s="58">
        <f>+V20</f>
        <v>6.903</v>
      </c>
      <c r="AH20" s="57">
        <f>IF(AF20="","",+AF20-AG20)</f>
        <v>5.8037961783439505</v>
      </c>
      <c r="AI20" s="57">
        <f>IF(AH20="","",+AH20*AC20)</f>
        <v>139.2911082802548</v>
      </c>
      <c r="AJ20" s="58">
        <v>16.78</v>
      </c>
      <c r="AK20" s="59">
        <v>0.33</v>
      </c>
      <c r="AL20" s="58">
        <f>IF(V20=0,"",V20/(1-AB20-AK20))</f>
        <v>17.587261146496818</v>
      </c>
      <c r="AM20" s="60">
        <v>0.33</v>
      </c>
      <c r="AN20" s="58">
        <f>IF(V20=0,"",V20/(1-AB20-AM20))</f>
        <v>17.587261146496818</v>
      </c>
      <c r="AO20" s="61">
        <v>1.2</v>
      </c>
      <c r="AP20" s="58">
        <f>IF(BD!AJ20="","",BD!AJ20*BD!AO20)</f>
        <v>20.136</v>
      </c>
      <c r="AQ20" s="56">
        <f>BD!AM20/BD!AK20-1</f>
        <v>0</v>
      </c>
      <c r="AR20" s="56">
        <f>IF(BD!AN20="","",IF(BD!AJ20="","",BD!AN20/BD!AJ20-1))</f>
        <v>4.810853078050159E-2</v>
      </c>
      <c r="AS20" s="56" t="str">
        <f>IF(BD!AN20="","",IF(BD!AN20&lt;BD!AL20,"ABAIXO DA META","DENTRO DA META"))</f>
        <v>DENTRO DA META</v>
      </c>
      <c r="AT20" s="56" t="str">
        <f>IF(BD!AJ20="","EM ANÁLISE",IF(BD!AP20&gt;=BD!AN20,"GO", "NO GO"))</f>
        <v>GO</v>
      </c>
      <c r="AU20" s="62">
        <f>IF(AN20="","",+BD!$AN20-AJ20)</f>
        <v>0.8072611464968169</v>
      </c>
      <c r="AV20" s="63"/>
      <c r="AW20" s="54">
        <f>BD!P20*BD!AC20</f>
        <v>224.64</v>
      </c>
      <c r="AX20" s="54">
        <f>BD!V20*BD!AC20</f>
        <v>165.672</v>
      </c>
      <c r="AY20" s="54">
        <f>IF(BD!AN20="","",BD!AN20*BD!AC20)</f>
        <v>422.09426751592366</v>
      </c>
      <c r="AZ20" s="48" t="s">
        <v>5271</v>
      </c>
      <c r="BA20" s="48" t="s">
        <v>115</v>
      </c>
      <c r="BB20" s="48">
        <v>1</v>
      </c>
      <c r="BC20" s="48" t="s">
        <v>250</v>
      </c>
      <c r="BD20" s="64" t="s">
        <v>5257</v>
      </c>
      <c r="BE20" s="65" t="s">
        <v>4</v>
      </c>
      <c r="BF20" s="65" t="s">
        <v>4</v>
      </c>
      <c r="BG20" s="64" t="s">
        <v>5258</v>
      </c>
      <c r="BH20" s="66"/>
      <c r="BI20" s="66"/>
      <c r="BJ20" s="66"/>
      <c r="BK20" s="66"/>
      <c r="BL20" s="66"/>
      <c r="BM20" s="66"/>
      <c r="BN20" s="66"/>
      <c r="BO20" s="64">
        <v>138</v>
      </c>
      <c r="BP20" s="64">
        <v>140.622</v>
      </c>
      <c r="BQ20" s="64">
        <v>121</v>
      </c>
      <c r="BR20" s="64" t="s">
        <v>5260</v>
      </c>
      <c r="BS20" s="64" t="s">
        <v>5260</v>
      </c>
      <c r="BT20" s="64" t="s">
        <v>5261</v>
      </c>
      <c r="BU20" s="64">
        <v>5102</v>
      </c>
      <c r="BV20" s="64"/>
      <c r="BW20" s="64"/>
      <c r="BX20" s="64"/>
      <c r="BY20" s="64"/>
      <c r="BZ20" s="64"/>
      <c r="CA20" s="64"/>
      <c r="CB20" s="64"/>
      <c r="CC20" s="64">
        <v>102</v>
      </c>
      <c r="CD20" s="64">
        <v>8</v>
      </c>
      <c r="CE20" s="64">
        <v>8</v>
      </c>
      <c r="CF20" s="64"/>
      <c r="CG20" s="37">
        <f>VLOOKUP(Table_1[[#This Row],[EAN]],'[1]Planilha1'!$E:$R,13,0)</f>
        <v>9.36</v>
      </c>
      <c r="CI20" s="188">
        <f>IF(Table_1[[#This Row],[STATUS MERCADO]]="GO",Table_1[[#This Row],[M. BRUTA TOTAL]],0)</f>
        <v>139.2911082802548</v>
      </c>
      <c r="CJ20" s="188">
        <f>IF(Table_1[[#This Row],[STATUS MERCADO]]="GO",Table_1[[#This Row],[PV UNIT. REALIZADO]]*Table_1[[#This Row],[QUANTIDADE]],0)</f>
        <v>422.09426751592366</v>
      </c>
    </row>
    <row r="21" ht="15">
      <c r="A21" s="7"/>
      <c r="B21" s="67" t="s">
        <v>79</v>
      </c>
      <c r="C21" s="48">
        <v>220839</v>
      </c>
      <c r="D21" s="48">
        <v>40700</v>
      </c>
      <c r="E21" s="49">
        <v>7897765600049</v>
      </c>
      <c r="F21" s="50" t="s">
        <v>270</v>
      </c>
      <c r="G21" s="48" t="s">
        <v>16</v>
      </c>
      <c r="H21" s="48">
        <v>360</v>
      </c>
      <c r="I21" s="51" t="s">
        <v>252</v>
      </c>
      <c r="J21" s="48" t="s">
        <v>249</v>
      </c>
      <c r="K21" s="52" t="s">
        <v>84</v>
      </c>
      <c r="L21" s="52">
        <v>24</v>
      </c>
      <c r="M21" s="52">
        <v>4</v>
      </c>
      <c r="N21" s="48" t="s">
        <v>85</v>
      </c>
      <c r="O21" s="48" t="s">
        <v>159</v>
      </c>
      <c r="P21" s="68">
        <v>7.577999999999999</v>
      </c>
      <c r="Q21" s="54">
        <f>(17/100+7.6/100+1.65/100)*P21</f>
        <v>1.989225</v>
      </c>
      <c r="R21" s="54"/>
      <c r="S21" s="54"/>
      <c r="T21" s="54"/>
      <c r="U21" s="54"/>
      <c r="V21" s="54">
        <f>+P21-Q21+R21+S21+T21+U21</f>
        <v>5.588774999999999</v>
      </c>
      <c r="W21" s="56">
        <f>(1.02/100)</f>
        <v>1.02E-2</v>
      </c>
      <c r="X21" s="56">
        <v>4.8E-3</v>
      </c>
      <c r="Y21" s="56">
        <v>0.17</v>
      </c>
      <c r="Z21" s="56">
        <v>1.65E-2</v>
      </c>
      <c r="AA21" s="56">
        <v>7.6E-2</v>
      </c>
      <c r="AB21" s="56">
        <f>SUM(W21:AA21)</f>
        <v>0.2775</v>
      </c>
      <c r="AC21" s="48">
        <v>24</v>
      </c>
      <c r="AD21" s="57">
        <f>IF(AL21="","",+AC21*AL21)</f>
        <v>341.73401273885355</v>
      </c>
      <c r="AE21" s="58">
        <f>IF(AL21="","",+AL21*AB21)</f>
        <v>3.9512995222929947</v>
      </c>
      <c r="AF21" s="57">
        <f>IF(AL21="","",+AL21-AE21)</f>
        <v>10.287617675159236</v>
      </c>
      <c r="AG21" s="58">
        <f>+V21</f>
        <v>5.588774999999999</v>
      </c>
      <c r="AH21" s="57">
        <f>IF(AF21="","",+AF21-AG21)</f>
        <v>4.698842675159237</v>
      </c>
      <c r="AI21" s="57">
        <f>IF(AH21="","",+AH21*AC21)</f>
        <v>112.77222420382168</v>
      </c>
      <c r="AJ21" s="58">
        <v>11.49</v>
      </c>
      <c r="AK21" s="59">
        <v>0.33</v>
      </c>
      <c r="AL21" s="58">
        <f>IF(V21=0,"",V21/(1-AB21-AK21))</f>
        <v>14.238917197452231</v>
      </c>
      <c r="AM21" s="60">
        <v>0.33</v>
      </c>
      <c r="AN21" s="58">
        <f>IF(V21=0,"",V21/(1-AB21-AM21))</f>
        <v>14.238917197452231</v>
      </c>
      <c r="AO21" s="61">
        <v>1.2</v>
      </c>
      <c r="AP21" s="58">
        <f>IF(BD!AJ21="","",BD!AJ21*BD!AO21)</f>
        <v>13.788</v>
      </c>
      <c r="AQ21" s="56">
        <f>BD!AM21/BD!AK21-1</f>
        <v>0</v>
      </c>
      <c r="AR21" s="56">
        <f>IF(BD!AN21="","",IF(BD!AJ21="","",BD!AN21/BD!AJ21-1))</f>
        <v>0.23924431657547696</v>
      </c>
      <c r="AS21" s="56" t="str">
        <f>IF(BD!AN21="","",IF(BD!AN21&lt;BD!AL21,"ABAIXO DA META","DENTRO DA META"))</f>
        <v>DENTRO DA META</v>
      </c>
      <c r="AT21" s="56" t="str">
        <f>IF(BD!AJ21="","EM ANÁLISE",IF(BD!AP21&gt;=BD!AN21,"GO", "NO GO"))</f>
        <v>NO GO</v>
      </c>
      <c r="AU21" s="62">
        <f>IF(AN21="","",+BD!$AN21-AJ21)</f>
        <v>2.748917197452231</v>
      </c>
      <c r="AV21" s="63"/>
      <c r="AW21" s="54">
        <f>BD!P21*BD!AC21</f>
        <v>181.87199999999999</v>
      </c>
      <c r="AX21" s="54">
        <f>BD!V21*BD!AC21</f>
        <v>134.1306</v>
      </c>
      <c r="AY21" s="54">
        <f>IF(BD!AN21="","",BD!AN21*BD!AC21)</f>
        <v>341.73401273885355</v>
      </c>
      <c r="AZ21" s="48" t="s">
        <v>5271</v>
      </c>
      <c r="BA21" s="48" t="s">
        <v>115</v>
      </c>
      <c r="BB21" s="48">
        <v>1</v>
      </c>
      <c r="BC21" s="48" t="s">
        <v>250</v>
      </c>
      <c r="BD21" s="64" t="s">
        <v>5257</v>
      </c>
      <c r="BE21" s="65" t="s">
        <v>4</v>
      </c>
      <c r="BF21" s="65" t="s">
        <v>4</v>
      </c>
      <c r="BG21" s="64" t="s">
        <v>5258</v>
      </c>
      <c r="BH21" s="66"/>
      <c r="BI21" s="66"/>
      <c r="BJ21" s="66"/>
      <c r="BK21" s="66"/>
      <c r="BL21" s="66"/>
      <c r="BM21" s="66"/>
      <c r="BN21" s="66"/>
      <c r="BO21" s="64">
        <v>138</v>
      </c>
      <c r="BP21" s="64">
        <v>140.622</v>
      </c>
      <c r="BQ21" s="64">
        <v>121</v>
      </c>
      <c r="BR21" s="64" t="s">
        <v>5260</v>
      </c>
      <c r="BS21" s="64" t="s">
        <v>5260</v>
      </c>
      <c r="BT21" s="64" t="s">
        <v>5261</v>
      </c>
      <c r="BU21" s="64">
        <v>5102</v>
      </c>
      <c r="BV21" s="64"/>
      <c r="BW21" s="64"/>
      <c r="BX21" s="64"/>
      <c r="BY21" s="64"/>
      <c r="BZ21" s="64"/>
      <c r="CA21" s="64"/>
      <c r="CB21" s="64"/>
      <c r="CC21" s="64">
        <v>102</v>
      </c>
      <c r="CD21" s="64">
        <v>8</v>
      </c>
      <c r="CE21" s="64">
        <v>8</v>
      </c>
      <c r="CF21" s="64"/>
      <c r="CG21" s="37">
        <f>VLOOKUP(Table_1[[#This Row],[EAN]],'[1]Planilha1'!$E:$R,13,0)</f>
        <v>7.577999999999999</v>
      </c>
      <c r="CI21" s="188">
        <f>IF(Table_1[[#This Row],[STATUS MERCADO]]="GO",Table_1[[#This Row],[M. BRUTA TOTAL]],0)</f>
        <v>0</v>
      </c>
      <c r="CJ21" s="188">
        <f>IF(Table_1[[#This Row],[STATUS MERCADO]]="GO",Table_1[[#This Row],[PV UNIT. REALIZADO]]*Table_1[[#This Row],[QUANTIDADE]],0)</f>
        <v>0</v>
      </c>
    </row>
    <row r="22" ht="15">
      <c r="A22" s="7"/>
      <c r="B22" s="67" t="s">
        <v>79</v>
      </c>
      <c r="C22" s="48">
        <v>220840</v>
      </c>
      <c r="D22" s="48">
        <v>41101</v>
      </c>
      <c r="E22" s="49">
        <v>7897765600896</v>
      </c>
      <c r="F22" s="50" t="s">
        <v>271</v>
      </c>
      <c r="G22" s="48" t="s">
        <v>16</v>
      </c>
      <c r="H22" s="48">
        <v>350</v>
      </c>
      <c r="I22" s="51" t="s">
        <v>248</v>
      </c>
      <c r="J22" s="48" t="s">
        <v>249</v>
      </c>
      <c r="K22" s="52" t="s">
        <v>84</v>
      </c>
      <c r="L22" s="52">
        <v>12</v>
      </c>
      <c r="M22" s="52">
        <v>4</v>
      </c>
      <c r="N22" s="48" t="s">
        <v>85</v>
      </c>
      <c r="O22" s="48" t="s">
        <v>159</v>
      </c>
      <c r="P22" s="68">
        <v>13.41</v>
      </c>
      <c r="Q22" s="54">
        <f>(17/100+7.6/100+1.65/100)*P22</f>
        <v>3.520125</v>
      </c>
      <c r="R22" s="54"/>
      <c r="S22" s="54"/>
      <c r="T22" s="54"/>
      <c r="U22" s="54"/>
      <c r="V22" s="54">
        <f>+P22-Q22+R22+S22+T22+U22</f>
        <v>9.889875</v>
      </c>
      <c r="W22" s="56">
        <f>(1.02/100)</f>
        <v>1.02E-2</v>
      </c>
      <c r="X22" s="56">
        <v>4.8E-3</v>
      </c>
      <c r="Y22" s="56">
        <v>0.17</v>
      </c>
      <c r="Z22" s="56">
        <v>1.65E-2</v>
      </c>
      <c r="AA22" s="56">
        <v>7.6E-2</v>
      </c>
      <c r="AB22" s="56">
        <f>SUM(W22:AA22)</f>
        <v>0.2775</v>
      </c>
      <c r="AC22" s="48">
        <v>12</v>
      </c>
      <c r="AD22" s="57">
        <f>IF(AL22="","",+AC22*AL22)</f>
        <v>302.36560509554147</v>
      </c>
      <c r="AE22" s="58">
        <f>IF(AL22="","",+AL22*AB22)</f>
        <v>6.992204617834397</v>
      </c>
      <c r="AF22" s="57">
        <f>IF(AL22="","",+AL22-AE22)</f>
        <v>18.204929140127394</v>
      </c>
      <c r="AG22" s="58">
        <f>+V22</f>
        <v>9.889875</v>
      </c>
      <c r="AH22" s="57">
        <f>IF(AF22="","",+AF22-AG22)</f>
        <v>8.315054140127394</v>
      </c>
      <c r="AI22" s="57">
        <f>IF(AH22="","",+AH22*AC22)</f>
        <v>99.78064968152873</v>
      </c>
      <c r="AJ22" s="58">
        <v>20.99</v>
      </c>
      <c r="AK22" s="59">
        <v>0.33</v>
      </c>
      <c r="AL22" s="58">
        <f>IF(V22=0,"",V22/(1-AB22-AK22))</f>
        <v>25.19713375796179</v>
      </c>
      <c r="AM22" s="60">
        <v>0.33</v>
      </c>
      <c r="AN22" s="58">
        <f>IF(V22=0,"",V22/(1-AB22-AM22))</f>
        <v>25.19713375796179</v>
      </c>
      <c r="AO22" s="61">
        <v>1.2</v>
      </c>
      <c r="AP22" s="58">
        <f>IF(BD!AJ22="","",BD!AJ22*BD!AO22)</f>
        <v>25.188</v>
      </c>
      <c r="AQ22" s="56">
        <f>BD!AM22/BD!AK22-1</f>
        <v>0</v>
      </c>
      <c r="AR22" s="56">
        <f>IF(BD!AN22="","",IF(BD!AJ22="","",BD!AN22/BD!AJ22-1))</f>
        <v>0.20043514806868945</v>
      </c>
      <c r="AS22" s="56" t="str">
        <f>IF(BD!AN22="","",IF(BD!AN22&lt;BD!AL22,"ABAIXO DA META","DENTRO DA META"))</f>
        <v>DENTRO DA META</v>
      </c>
      <c r="AT22" s="56" t="str">
        <f>IF(BD!AJ22="","EM ANÁLISE",IF(BD!AP22&gt;=BD!AN22,"GO", "NO GO"))</f>
        <v>NO GO</v>
      </c>
      <c r="AU22" s="62">
        <f>IF(AN22="","",+BD!$AN22-AJ22)</f>
        <v>4.207133757961792</v>
      </c>
      <c r="AV22" s="63"/>
      <c r="AW22" s="54">
        <f>BD!P22*BD!AC22</f>
        <v>160.92000000000002</v>
      </c>
      <c r="AX22" s="54">
        <f>BD!V22*BD!AC22</f>
        <v>118.6785</v>
      </c>
      <c r="AY22" s="54">
        <f>IF(BD!AN22="","",BD!AN22*BD!AC22)</f>
        <v>302.36560509554147</v>
      </c>
      <c r="AZ22" s="48" t="s">
        <v>5271</v>
      </c>
      <c r="BA22" s="48" t="s">
        <v>115</v>
      </c>
      <c r="BB22" s="48">
        <v>1</v>
      </c>
      <c r="BC22" s="48" t="s">
        <v>250</v>
      </c>
      <c r="BD22" s="64" t="s">
        <v>5257</v>
      </c>
      <c r="BE22" s="65" t="s">
        <v>4</v>
      </c>
      <c r="BF22" s="65" t="s">
        <v>4</v>
      </c>
      <c r="BG22" s="64" t="s">
        <v>5258</v>
      </c>
      <c r="BH22" s="66"/>
      <c r="BI22" s="66"/>
      <c r="BJ22" s="66"/>
      <c r="BK22" s="66"/>
      <c r="BL22" s="66"/>
      <c r="BM22" s="66"/>
      <c r="BN22" s="66"/>
      <c r="BO22" s="64">
        <v>138</v>
      </c>
      <c r="BP22" s="64">
        <v>140.622</v>
      </c>
      <c r="BQ22" s="64">
        <v>121</v>
      </c>
      <c r="BR22" s="64" t="s">
        <v>5260</v>
      </c>
      <c r="BS22" s="64" t="s">
        <v>5260</v>
      </c>
      <c r="BT22" s="64" t="s">
        <v>5261</v>
      </c>
      <c r="BU22" s="64">
        <v>5102</v>
      </c>
      <c r="BV22" s="64"/>
      <c r="BW22" s="64"/>
      <c r="BX22" s="64"/>
      <c r="BY22" s="64"/>
      <c r="BZ22" s="64"/>
      <c r="CA22" s="64"/>
      <c r="CB22" s="64"/>
      <c r="CC22" s="64">
        <v>102</v>
      </c>
      <c r="CD22" s="64">
        <v>8</v>
      </c>
      <c r="CE22" s="64">
        <v>8</v>
      </c>
      <c r="CF22" s="64"/>
      <c r="CG22" s="37">
        <f>VLOOKUP(Table_1[[#This Row],[EAN]],'[1]Planilha1'!$E:$R,13,0)</f>
        <v>13.41</v>
      </c>
      <c r="CI22" s="188">
        <f>IF(Table_1[[#This Row],[STATUS MERCADO]]="GO",Table_1[[#This Row],[M. BRUTA TOTAL]],0)</f>
        <v>0</v>
      </c>
      <c r="CJ22" s="188">
        <f>IF(Table_1[[#This Row],[STATUS MERCADO]]="GO",Table_1[[#This Row],[PV UNIT. REALIZADO]]*Table_1[[#This Row],[QUANTIDADE]],0)</f>
        <v>0</v>
      </c>
    </row>
    <row r="23" ht="15">
      <c r="A23" s="7"/>
      <c r="B23" s="67" t="s">
        <v>79</v>
      </c>
      <c r="C23" s="48">
        <v>220841</v>
      </c>
      <c r="D23" s="48">
        <v>41100</v>
      </c>
      <c r="E23" s="49">
        <v>7897765600919</v>
      </c>
      <c r="F23" s="50" t="s">
        <v>272</v>
      </c>
      <c r="G23" s="48" t="s">
        <v>16</v>
      </c>
      <c r="H23" s="48">
        <v>360</v>
      </c>
      <c r="I23" s="51" t="s">
        <v>252</v>
      </c>
      <c r="J23" s="48" t="s">
        <v>249</v>
      </c>
      <c r="K23" s="52" t="s">
        <v>84</v>
      </c>
      <c r="L23" s="52">
        <v>12</v>
      </c>
      <c r="M23" s="52">
        <v>4</v>
      </c>
      <c r="N23" s="48" t="s">
        <v>85</v>
      </c>
      <c r="O23" s="48" t="s">
        <v>159</v>
      </c>
      <c r="P23" s="68">
        <v>12.303</v>
      </c>
      <c r="Q23" s="54">
        <f>(17/100+7.6/100+1.65/100)*P23</f>
        <v>3.2295375</v>
      </c>
      <c r="R23" s="54"/>
      <c r="S23" s="54"/>
      <c r="T23" s="54"/>
      <c r="U23" s="54"/>
      <c r="V23" s="54">
        <f>+P23-Q23+R23+S23+T23+U23</f>
        <v>9.073462500000002</v>
      </c>
      <c r="W23" s="56">
        <f>(1.02/100)</f>
        <v>1.02E-2</v>
      </c>
      <c r="X23" s="56">
        <v>4.8E-3</v>
      </c>
      <c r="Y23" s="56">
        <v>0.17</v>
      </c>
      <c r="Z23" s="56">
        <v>1.65E-2</v>
      </c>
      <c r="AA23" s="56">
        <v>7.6E-2</v>
      </c>
      <c r="AB23" s="56">
        <f>SUM(W23:AA23)</f>
        <v>0.2775</v>
      </c>
      <c r="AC23" s="48">
        <v>12</v>
      </c>
      <c r="AD23" s="57">
        <f>IF(AL23="","",+AC23*AL23)</f>
        <v>277.4052229299364</v>
      </c>
      <c r="AE23" s="58">
        <f>IF(AL23="","",+AL23*AB23)</f>
        <v>6.41499578025478</v>
      </c>
      <c r="AF23" s="57">
        <f>IF(AL23="","",+AL23-AE23)</f>
        <v>16.702106130573252</v>
      </c>
      <c r="AG23" s="58">
        <f>+V23</f>
        <v>9.073462500000002</v>
      </c>
      <c r="AH23" s="57">
        <f>IF(AF23="","",+AF23-AG23)</f>
        <v>7.628643630573251</v>
      </c>
      <c r="AI23" s="57">
        <f>IF(AH23="","",+AH23*AC23)</f>
        <v>91.54372356687901</v>
      </c>
      <c r="AJ23" s="58">
        <v>18.99</v>
      </c>
      <c r="AK23" s="59">
        <v>0.33</v>
      </c>
      <c r="AL23" s="58">
        <f>IF(V23=0,"",V23/(1-AB23-AK23))</f>
        <v>23.117101910828033</v>
      </c>
      <c r="AM23" s="60">
        <v>0.33</v>
      </c>
      <c r="AN23" s="58">
        <f>IF(V23=0,"",V23/(1-AB23-AM23))</f>
        <v>23.117101910828033</v>
      </c>
      <c r="AO23" s="61">
        <v>1.2</v>
      </c>
      <c r="AP23" s="58">
        <f>IF(BD!AJ23="","",BD!AJ23*BD!AO23)</f>
        <v>22.787999999999997</v>
      </c>
      <c r="AQ23" s="56">
        <f>BD!AM23/BD!AK23-1</f>
        <v>0</v>
      </c>
      <c r="AR23" s="56">
        <f>IF(BD!AN23="","",IF(BD!AJ23="","",BD!AN23/BD!AJ23-1))</f>
        <v>0.21733027439852748</v>
      </c>
      <c r="AS23" s="56" t="str">
        <f>IF(BD!AN23="","",IF(BD!AN23&lt;BD!AL23,"ABAIXO DA META","DENTRO DA META"))</f>
        <v>DENTRO DA META</v>
      </c>
      <c r="AT23" s="56" t="str">
        <f>IF(BD!AJ23="","EM ANÁLISE",IF(BD!AP23&gt;=BD!AN23,"GO", "NO GO"))</f>
        <v>NO GO</v>
      </c>
      <c r="AU23" s="62">
        <f>IF(AN23="","",+BD!$AN23-AJ23)</f>
        <v>4.127101910828035</v>
      </c>
      <c r="AV23" s="63"/>
      <c r="AW23" s="54">
        <f>BD!P23*BD!AC23</f>
        <v>147.63600000000002</v>
      </c>
      <c r="AX23" s="54">
        <f>BD!V23*BD!AC23</f>
        <v>108.88155000000002</v>
      </c>
      <c r="AY23" s="54">
        <f>IF(BD!AN23="","",BD!AN23*BD!AC23)</f>
        <v>277.4052229299364</v>
      </c>
      <c r="AZ23" s="48" t="s">
        <v>5271</v>
      </c>
      <c r="BA23" s="48" t="s">
        <v>115</v>
      </c>
      <c r="BB23" s="48">
        <v>1</v>
      </c>
      <c r="BC23" s="48" t="s">
        <v>250</v>
      </c>
      <c r="BD23" s="64" t="s">
        <v>5257</v>
      </c>
      <c r="BE23" s="65" t="s">
        <v>4</v>
      </c>
      <c r="BF23" s="65" t="s">
        <v>4</v>
      </c>
      <c r="BG23" s="64" t="s">
        <v>5258</v>
      </c>
      <c r="BH23" s="66"/>
      <c r="BI23" s="66"/>
      <c r="BJ23" s="66"/>
      <c r="BK23" s="66"/>
      <c r="BL23" s="66"/>
      <c r="BM23" s="66"/>
      <c r="BN23" s="66"/>
      <c r="BO23" s="64">
        <v>138</v>
      </c>
      <c r="BP23" s="64">
        <v>140.622</v>
      </c>
      <c r="BQ23" s="64">
        <v>121</v>
      </c>
      <c r="BR23" s="64" t="s">
        <v>5260</v>
      </c>
      <c r="BS23" s="64" t="s">
        <v>5260</v>
      </c>
      <c r="BT23" s="64" t="s">
        <v>5261</v>
      </c>
      <c r="BU23" s="64">
        <v>5102</v>
      </c>
      <c r="BV23" s="64"/>
      <c r="BW23" s="64"/>
      <c r="BX23" s="64"/>
      <c r="BY23" s="64"/>
      <c r="BZ23" s="64"/>
      <c r="CA23" s="64"/>
      <c r="CB23" s="64"/>
      <c r="CC23" s="64">
        <v>102</v>
      </c>
      <c r="CD23" s="64">
        <v>8</v>
      </c>
      <c r="CE23" s="64">
        <v>8</v>
      </c>
      <c r="CF23" s="64"/>
      <c r="CG23" s="37">
        <f>VLOOKUP(Table_1[[#This Row],[EAN]],'[1]Planilha1'!$E:$R,13,0)</f>
        <v>12.303</v>
      </c>
      <c r="CI23" s="188">
        <f>IF(Table_1[[#This Row],[STATUS MERCADO]]="GO",Table_1[[#This Row],[M. BRUTA TOTAL]],0)</f>
        <v>0</v>
      </c>
      <c r="CJ23" s="188">
        <f>IF(Table_1[[#This Row],[STATUS MERCADO]]="GO",Table_1[[#This Row],[PV UNIT. REALIZADO]]*Table_1[[#This Row],[QUANTIDADE]],0)</f>
        <v>0</v>
      </c>
    </row>
    <row r="24" ht="15">
      <c r="A24" s="7"/>
      <c r="B24" s="67" t="s">
        <v>79</v>
      </c>
      <c r="C24" s="48">
        <v>220842</v>
      </c>
      <c r="D24" s="48">
        <v>203429</v>
      </c>
      <c r="E24" s="49">
        <v>7894904203420</v>
      </c>
      <c r="F24" s="50" t="s">
        <v>273</v>
      </c>
      <c r="G24" s="48" t="s">
        <v>17</v>
      </c>
      <c r="H24" s="48">
        <v>380</v>
      </c>
      <c r="I24" s="51" t="s">
        <v>274</v>
      </c>
      <c r="J24" s="48" t="s">
        <v>275</v>
      </c>
      <c r="K24" s="52" t="s">
        <v>84</v>
      </c>
      <c r="L24" s="52">
        <v>20</v>
      </c>
      <c r="M24" s="52">
        <v>4</v>
      </c>
      <c r="N24" s="48" t="s">
        <v>85</v>
      </c>
      <c r="O24" s="48" t="s">
        <v>155</v>
      </c>
      <c r="P24" s="68">
        <v>15.65</v>
      </c>
      <c r="Q24" s="54">
        <f>(17/100+7.6/100+1.65/100)*P24</f>
        <v>4.108125</v>
      </c>
      <c r="R24" s="54"/>
      <c r="S24" s="54"/>
      <c r="T24" s="54"/>
      <c r="U24" s="54"/>
      <c r="V24" s="54">
        <f>+P24-Q24+R24+S24+T24+U24</f>
        <v>11.541875000000001</v>
      </c>
      <c r="W24" s="56">
        <f>(1.02/100)</f>
        <v>1.02E-2</v>
      </c>
      <c r="X24" s="56">
        <v>4.8E-3</v>
      </c>
      <c r="Y24" s="56">
        <v>0.17</v>
      </c>
      <c r="Z24" s="56">
        <v>1.65E-2</v>
      </c>
      <c r="AA24" s="56">
        <v>7.6E-2</v>
      </c>
      <c r="AB24" s="56">
        <f>SUM(W24:AA24)</f>
        <v>0.2775</v>
      </c>
      <c r="AC24" s="48">
        <v>20</v>
      </c>
      <c r="AD24" s="57">
        <f>IF(AL24="","",+AC24*AL24)</f>
        <v>588.1210191082805</v>
      </c>
      <c r="AE24" s="58">
        <f>IF(AL24="","",+AL24*AB24)</f>
        <v>8.160179140127392</v>
      </c>
      <c r="AF24" s="57">
        <f>IF(AL24="","",+AL24-AE24)</f>
        <v>21.245871815286634</v>
      </c>
      <c r="AG24" s="58">
        <f>+V24</f>
        <v>11.541875000000001</v>
      </c>
      <c r="AH24" s="57">
        <f>IF(AF24="","",+AF24-AG24)</f>
        <v>9.703996815286633</v>
      </c>
      <c r="AI24" s="57">
        <f>IF(AH24="","",+AH24*AC24)</f>
        <v>194.07993630573264</v>
      </c>
      <c r="AJ24" s="58">
        <v>24.49</v>
      </c>
      <c r="AK24" s="59">
        <v>0.33</v>
      </c>
      <c r="AL24" s="58">
        <f>IF(V24=0,"",V24/(1-AB24-AK24))</f>
        <v>29.406050955414024</v>
      </c>
      <c r="AM24" s="60">
        <v>0.33</v>
      </c>
      <c r="AN24" s="58">
        <f>IF(V24=0,"",V24/(1-AB24-AM24))</f>
        <v>29.406050955414024</v>
      </c>
      <c r="AO24" s="61">
        <v>1.2</v>
      </c>
      <c r="AP24" s="58">
        <f>IF(BD!AJ24="","",BD!AJ24*BD!AO24)</f>
        <v>29.387999999999998</v>
      </c>
      <c r="AQ24" s="56">
        <f>BD!AM24/BD!AK24-1</f>
        <v>0</v>
      </c>
      <c r="AR24" s="56">
        <f>IF(BD!AN24="","",IF(BD!AJ24="","",BD!AN24/BD!AJ24-1))</f>
        <v>0.2007370745371182</v>
      </c>
      <c r="AS24" s="56" t="str">
        <f>IF(BD!AN24="","",IF(BD!AN24&lt;BD!AL24,"ABAIXO DA META","DENTRO DA META"))</f>
        <v>DENTRO DA META</v>
      </c>
      <c r="AT24" s="56" t="str">
        <f>IF(BD!AJ24="","EM ANÁLISE",IF(BD!AP24&gt;=BD!AN24,"GO", "NO GO"))</f>
        <v>NO GO</v>
      </c>
      <c r="AU24" s="62">
        <f>IF(AN24="","",+BD!$AN24-AJ24)</f>
        <v>4.9160509554140255</v>
      </c>
      <c r="AV24" s="63"/>
      <c r="AW24" s="54">
        <f>BD!P24*BD!AC24</f>
        <v>313</v>
      </c>
      <c r="AX24" s="54">
        <f>BD!V24*BD!AC24</f>
        <v>230.83750000000003</v>
      </c>
      <c r="AY24" s="54">
        <f>IF(BD!AN24="","",BD!AN24*BD!AC24)</f>
        <v>588.1210191082805</v>
      </c>
      <c r="AZ24" s="48" t="s">
        <v>5271</v>
      </c>
      <c r="BA24" s="48"/>
      <c r="BB24" s="48"/>
      <c r="BC24" s="48" t="s">
        <v>5264</v>
      </c>
      <c r="BD24" s="64" t="s">
        <v>5257</v>
      </c>
      <c r="BE24" s="65" t="s">
        <v>4</v>
      </c>
      <c r="BF24" s="65" t="s">
        <v>4</v>
      </c>
      <c r="BG24" s="64" t="s">
        <v>5258</v>
      </c>
      <c r="BH24" s="66"/>
      <c r="BI24" s="66"/>
      <c r="BJ24" s="66"/>
      <c r="BK24" s="66"/>
      <c r="BL24" s="66"/>
      <c r="BM24" s="66"/>
      <c r="BN24" s="66"/>
      <c r="BO24" s="64">
        <v>138</v>
      </c>
      <c r="BP24" s="64">
        <v>140.622</v>
      </c>
      <c r="BQ24" s="64">
        <v>121</v>
      </c>
      <c r="BR24" s="64" t="s">
        <v>5260</v>
      </c>
      <c r="BS24" s="64" t="s">
        <v>5260</v>
      </c>
      <c r="BT24" s="64" t="s">
        <v>5261</v>
      </c>
      <c r="BU24" s="64">
        <v>5102</v>
      </c>
      <c r="BV24" s="64"/>
      <c r="BW24" s="64"/>
      <c r="BX24" s="64"/>
      <c r="BY24" s="64"/>
      <c r="BZ24" s="64"/>
      <c r="CA24" s="64"/>
      <c r="CB24" s="64"/>
      <c r="CC24" s="64">
        <v>102</v>
      </c>
      <c r="CD24" s="64">
        <v>8</v>
      </c>
      <c r="CE24" s="64">
        <v>8</v>
      </c>
      <c r="CF24" s="64"/>
      <c r="CG24" s="37">
        <f>VLOOKUP(Table_1[[#This Row],[EAN]],'[1]Planilha1'!$E:$R,13,0)</f>
        <v>15.65</v>
      </c>
      <c r="CI24" s="188">
        <f>IF(Table_1[[#This Row],[STATUS MERCADO]]="GO",Table_1[[#This Row],[M. BRUTA TOTAL]],0)</f>
        <v>0</v>
      </c>
      <c r="CJ24" s="188">
        <f>IF(Table_1[[#This Row],[STATUS MERCADO]]="GO",Table_1[[#This Row],[PV UNIT. REALIZADO]]*Table_1[[#This Row],[QUANTIDADE]],0)</f>
        <v>0</v>
      </c>
    </row>
    <row r="25" ht="15">
      <c r="A25" s="7"/>
      <c r="B25" s="67" t="s">
        <v>79</v>
      </c>
      <c r="C25" s="48">
        <v>220843</v>
      </c>
      <c r="D25" s="48">
        <v>210119</v>
      </c>
      <c r="E25" s="49">
        <v>7894904210114</v>
      </c>
      <c r="F25" s="50" t="s">
        <v>276</v>
      </c>
      <c r="G25" s="48" t="s">
        <v>17</v>
      </c>
      <c r="H25" s="48">
        <v>380</v>
      </c>
      <c r="I25" s="51" t="s">
        <v>274</v>
      </c>
      <c r="J25" s="48" t="s">
        <v>275</v>
      </c>
      <c r="K25" s="52" t="s">
        <v>202</v>
      </c>
      <c r="L25" s="52">
        <v>20</v>
      </c>
      <c r="M25" s="52">
        <v>4</v>
      </c>
      <c r="N25" s="48" t="s">
        <v>85</v>
      </c>
      <c r="O25" s="48" t="s">
        <v>155</v>
      </c>
      <c r="P25" s="68">
        <v>24.59</v>
      </c>
      <c r="Q25" s="54">
        <f>(17/100+7.6/100+1.65/100)*P25</f>
        <v>6.454875</v>
      </c>
      <c r="R25" s="54"/>
      <c r="S25" s="54"/>
      <c r="T25" s="54"/>
      <c r="U25" s="54"/>
      <c r="V25" s="54">
        <f>+P25-Q25+R25+S25+T25+U25</f>
        <v>18.135125</v>
      </c>
      <c r="W25" s="56">
        <f>(1.02/100)</f>
        <v>1.02E-2</v>
      </c>
      <c r="X25" s="56">
        <v>4.8E-3</v>
      </c>
      <c r="Y25" s="56">
        <v>0.17</v>
      </c>
      <c r="Z25" s="56">
        <v>1.65E-2</v>
      </c>
      <c r="AA25" s="56">
        <v>7.6E-2</v>
      </c>
      <c r="AB25" s="56">
        <f>SUM(W25:AA25)</f>
        <v>0.2775</v>
      </c>
      <c r="AC25" s="48">
        <v>20</v>
      </c>
      <c r="AD25" s="57">
        <f>IF(AL25="","",+AC25*AL25)</f>
        <v>924.0828025477708</v>
      </c>
      <c r="AE25" s="58">
        <f>IF(AL25="","",+AL25*AB25)</f>
        <v>12.82164888535032</v>
      </c>
      <c r="AF25" s="57">
        <f>IF(AL25="","",+AL25-AE25)</f>
        <v>33.38249124203822</v>
      </c>
      <c r="AG25" s="58">
        <f>+V25</f>
        <v>18.135125</v>
      </c>
      <c r="AH25" s="57">
        <f>IF(AF25="","",+AF25-AG25)</f>
        <v>15.247366242038222</v>
      </c>
      <c r="AI25" s="57">
        <f>IF(AH25="","",+AH25*AC25)</f>
        <v>304.94732484076445</v>
      </c>
      <c r="AJ25" s="58">
        <v>39.99</v>
      </c>
      <c r="AK25" s="59">
        <v>0.33</v>
      </c>
      <c r="AL25" s="58">
        <f>IF(V25=0,"",V25/(1-AB25-AK25))</f>
        <v>46.20414012738854</v>
      </c>
      <c r="AM25" s="60">
        <v>0.33</v>
      </c>
      <c r="AN25" s="58">
        <f>IF(V25=0,"",V25/(1-AB25-AM25))</f>
        <v>46.20414012738854</v>
      </c>
      <c r="AO25" s="61">
        <v>1.2</v>
      </c>
      <c r="AP25" s="58">
        <f>IF(BD!AJ25="","",BD!AJ25*BD!AO25)</f>
        <v>47.988</v>
      </c>
      <c r="AQ25" s="56">
        <f>BD!AM25/BD!AK25-1</f>
        <v>0</v>
      </c>
      <c r="AR25" s="56">
        <f>IF(BD!AN25="","",IF(BD!AJ25="","",BD!AN25/BD!AJ25-1))</f>
        <v>0.1553923512725317</v>
      </c>
      <c r="AS25" s="56" t="str">
        <f>IF(BD!AN25="","",IF(BD!AN25&lt;BD!AL25,"ABAIXO DA META","DENTRO DA META"))</f>
        <v>DENTRO DA META</v>
      </c>
      <c r="AT25" s="56" t="str">
        <f>IF(BD!AJ25="","EM ANÁLISE",IF(BD!AP25&gt;=BD!AN25,"GO", "NO GO"))</f>
        <v>GO</v>
      </c>
      <c r="AU25" s="62">
        <f>IF(AN25="","",+BD!$AN25-AJ25)</f>
        <v>6.214140127388539</v>
      </c>
      <c r="AV25" s="63"/>
      <c r="AW25" s="54">
        <f>BD!P25*BD!AC25</f>
        <v>491.8</v>
      </c>
      <c r="AX25" s="54">
        <f>BD!V25*BD!AC25</f>
        <v>362.7025</v>
      </c>
      <c r="AY25" s="54">
        <f>IF(BD!AN25="","",BD!AN25*BD!AC25)</f>
        <v>924.0828025477708</v>
      </c>
      <c r="AZ25" s="48" t="s">
        <v>5271</v>
      </c>
      <c r="BA25" s="48"/>
      <c r="BB25" s="48"/>
      <c r="BC25" s="48" t="s">
        <v>5264</v>
      </c>
      <c r="BD25" s="64" t="s">
        <v>5257</v>
      </c>
      <c r="BE25" s="65" t="s">
        <v>4</v>
      </c>
      <c r="BF25" s="65" t="s">
        <v>4</v>
      </c>
      <c r="BG25" s="64" t="s">
        <v>5258</v>
      </c>
      <c r="BH25" s="66"/>
      <c r="BI25" s="66"/>
      <c r="BJ25" s="66"/>
      <c r="BK25" s="66"/>
      <c r="BL25" s="66"/>
      <c r="BM25" s="66"/>
      <c r="BN25" s="66"/>
      <c r="BO25" s="64">
        <v>138</v>
      </c>
      <c r="BP25" s="64">
        <v>140.622</v>
      </c>
      <c r="BQ25" s="64">
        <v>121</v>
      </c>
      <c r="BR25" s="64" t="s">
        <v>5260</v>
      </c>
      <c r="BS25" s="64" t="s">
        <v>5260</v>
      </c>
      <c r="BT25" s="64" t="s">
        <v>5261</v>
      </c>
      <c r="BU25" s="64">
        <v>5102</v>
      </c>
      <c r="BV25" s="64"/>
      <c r="BW25" s="64"/>
      <c r="BX25" s="64"/>
      <c r="BY25" s="64"/>
      <c r="BZ25" s="64"/>
      <c r="CA25" s="64"/>
      <c r="CB25" s="64"/>
      <c r="CC25" s="64">
        <v>102</v>
      </c>
      <c r="CD25" s="64">
        <v>8</v>
      </c>
      <c r="CE25" s="64">
        <v>8</v>
      </c>
      <c r="CF25" s="64"/>
      <c r="CG25" s="37">
        <f>VLOOKUP(Table_1[[#This Row],[EAN]],'[1]Planilha1'!$E:$R,13,0)</f>
        <v>24.59</v>
      </c>
      <c r="CI25" s="188">
        <f>IF(Table_1[[#This Row],[STATUS MERCADO]]="GO",Table_1[[#This Row],[M. BRUTA TOTAL]],0)</f>
        <v>304.94732484076445</v>
      </c>
      <c r="CJ25" s="188">
        <f>IF(Table_1[[#This Row],[STATUS MERCADO]]="GO",Table_1[[#This Row],[PV UNIT. REALIZADO]]*Table_1[[#This Row],[QUANTIDADE]],0)</f>
        <v>924.0828025477708</v>
      </c>
    </row>
    <row r="26" ht="15">
      <c r="A26" s="7"/>
      <c r="B26" s="67" t="s">
        <v>79</v>
      </c>
      <c r="C26" s="48">
        <v>220852</v>
      </c>
      <c r="D26" s="48">
        <v>937</v>
      </c>
      <c r="E26" s="49">
        <v>7897520009377</v>
      </c>
      <c r="F26" s="50" t="s">
        <v>288</v>
      </c>
      <c r="G26" s="48" t="s">
        <v>24</v>
      </c>
      <c r="H26" s="48">
        <v>580</v>
      </c>
      <c r="I26" s="51" t="s">
        <v>280</v>
      </c>
      <c r="J26" s="48" t="s">
        <v>289</v>
      </c>
      <c r="K26" s="52" t="s">
        <v>84</v>
      </c>
      <c r="L26" s="52">
        <v>12</v>
      </c>
      <c r="M26" s="52">
        <v>0</v>
      </c>
      <c r="N26" s="48" t="s">
        <v>85</v>
      </c>
      <c r="O26" s="48" t="s">
        <v>114</v>
      </c>
      <c r="P26" s="68">
        <v>10.25</v>
      </c>
      <c r="Q26" s="54">
        <f>(17/100+7.6/100+1.65/100)*P26</f>
        <v>2.6906250000000003</v>
      </c>
      <c r="R26" s="54"/>
      <c r="S26" s="54"/>
      <c r="T26" s="54"/>
      <c r="U26" s="54"/>
      <c r="V26" s="54">
        <f>+P26-Q26+R26+S26+T26+U26</f>
        <v>7.559374999999999</v>
      </c>
      <c r="W26" s="56">
        <f>(1.02/100)</f>
        <v>1.02E-2</v>
      </c>
      <c r="X26" s="56">
        <v>4.8E-3</v>
      </c>
      <c r="Y26" s="56">
        <v>0.17</v>
      </c>
      <c r="Z26" s="56">
        <v>1.65E-2</v>
      </c>
      <c r="AA26" s="56">
        <v>7.6E-2</v>
      </c>
      <c r="AB26" s="56">
        <f>SUM(W26:AA26)</f>
        <v>0.2775</v>
      </c>
      <c r="AC26" s="48">
        <v>12</v>
      </c>
      <c r="AD26" s="57">
        <f>IF(AL26="","",+AC26*AL26)</f>
        <v>231.1146496815287</v>
      </c>
      <c r="AE26" s="58">
        <f>IF(AL26="","",+AL26*AB26)</f>
        <v>5.344526273885352</v>
      </c>
      <c r="AF26" s="57">
        <f>IF(AL26="","",+AL26-AE26)</f>
        <v>13.91502786624204</v>
      </c>
      <c r="AG26" s="58">
        <f>+V26</f>
        <v>7.559374999999999</v>
      </c>
      <c r="AH26" s="57">
        <f>IF(AF26="","",+AF26-AG26)</f>
        <v>6.355652866242041</v>
      </c>
      <c r="AI26" s="57">
        <f>IF(AH26="","",+AH26*AC26)</f>
        <v>76.2678343949045</v>
      </c>
      <c r="AJ26" s="58">
        <v>15.79</v>
      </c>
      <c r="AK26" s="59">
        <v>0.33</v>
      </c>
      <c r="AL26" s="58">
        <f>IF(V26=0,"",V26/(1-AB26-AK26))</f>
        <v>19.259554140127392</v>
      </c>
      <c r="AM26" s="60">
        <v>0.33</v>
      </c>
      <c r="AN26" s="58">
        <f>IF(V26=0,"",V26/(1-AB26-AM26))</f>
        <v>19.259554140127392</v>
      </c>
      <c r="AO26" s="61">
        <v>1.2</v>
      </c>
      <c r="AP26" s="58">
        <f>IF(BD!AJ26="","",BD!AJ26*BD!AO26)</f>
        <v>18.947999999999997</v>
      </c>
      <c r="AQ26" s="56">
        <f>BD!AM26/BD!AK26-1</f>
        <v>0</v>
      </c>
      <c r="AR26" s="56">
        <f>IF(BD!AN26="","",IF(BD!AJ26="","",BD!AN26/BD!AJ26-1))</f>
        <v>0.21973110450458466</v>
      </c>
      <c r="AS26" s="56" t="str">
        <f>IF(BD!AN26="","",IF(BD!AN26&lt;BD!AL26,"ABAIXO DA META","DENTRO DA META"))</f>
        <v>DENTRO DA META</v>
      </c>
      <c r="AT26" s="56" t="str">
        <f>IF(BD!AJ26="","EM ANÁLISE",IF(BD!AP26&gt;=BD!AN26,"GO", "NO GO"))</f>
        <v>NO GO</v>
      </c>
      <c r="AU26" s="62">
        <f>IF(AN26="","",+BD!$AN26-AJ26)</f>
        <v>3.469554140127393</v>
      </c>
      <c r="AV26" s="63"/>
      <c r="AW26" s="54">
        <f>BD!P26*BD!AC26</f>
        <v>123</v>
      </c>
      <c r="AX26" s="54">
        <f>BD!V26*BD!AC26</f>
        <v>90.71249999999999</v>
      </c>
      <c r="AY26" s="54">
        <f>IF(BD!AN26="","",BD!AN26*BD!AC26)</f>
        <v>231.1146496815287</v>
      </c>
      <c r="AZ26" s="48" t="s">
        <v>5271</v>
      </c>
      <c r="BA26" s="48" t="s">
        <v>115</v>
      </c>
      <c r="BB26" s="48">
        <v>1</v>
      </c>
      <c r="BC26" s="48" t="s">
        <v>116</v>
      </c>
      <c r="BD26" s="64" t="s">
        <v>5257</v>
      </c>
      <c r="BE26" s="65" t="s">
        <v>4</v>
      </c>
      <c r="BF26" s="65" t="s">
        <v>4</v>
      </c>
      <c r="BG26" s="64" t="s">
        <v>5258</v>
      </c>
      <c r="BH26" s="66"/>
      <c r="BI26" s="66"/>
      <c r="BJ26" s="66"/>
      <c r="BK26" s="66"/>
      <c r="BL26" s="66"/>
      <c r="BM26" s="66"/>
      <c r="BN26" s="64" t="s">
        <v>5268</v>
      </c>
      <c r="BO26" s="64">
        <v>138</v>
      </c>
      <c r="BP26" s="64">
        <v>140.622</v>
      </c>
      <c r="BQ26" s="64">
        <v>121</v>
      </c>
      <c r="BR26" s="64" t="s">
        <v>5260</v>
      </c>
      <c r="BS26" s="64" t="s">
        <v>5260</v>
      </c>
      <c r="BT26" s="64" t="s">
        <v>5261</v>
      </c>
      <c r="BU26" s="64">
        <v>5102</v>
      </c>
      <c r="BV26" s="64"/>
      <c r="BW26" s="64"/>
      <c r="BX26" s="64"/>
      <c r="BY26" s="64"/>
      <c r="BZ26" s="64"/>
      <c r="CA26" s="64"/>
      <c r="CB26" s="64"/>
      <c r="CC26" s="64">
        <v>102</v>
      </c>
      <c r="CD26" s="64">
        <v>8</v>
      </c>
      <c r="CE26" s="64">
        <v>8</v>
      </c>
      <c r="CF26" s="64"/>
      <c r="CG26" s="37">
        <f>VLOOKUP(Table_1[[#This Row],[EAN]],'[1]Planilha1'!$E:$R,13,0)</f>
        <v>10.25</v>
      </c>
      <c r="CI26" s="188">
        <f>IF(Table_1[[#This Row],[STATUS MERCADO]]="GO",Table_1[[#This Row],[M. BRUTA TOTAL]],0)</f>
        <v>0</v>
      </c>
      <c r="CJ26" s="188">
        <f>IF(Table_1[[#This Row],[STATUS MERCADO]]="GO",Table_1[[#This Row],[PV UNIT. REALIZADO]]*Table_1[[#This Row],[QUANTIDADE]],0)</f>
        <v>0</v>
      </c>
    </row>
    <row r="27" ht="15">
      <c r="A27" s="7"/>
      <c r="B27" s="67" t="s">
        <v>79</v>
      </c>
      <c r="C27" s="48">
        <v>220854</v>
      </c>
      <c r="D27" s="48">
        <v>216699</v>
      </c>
      <c r="E27" s="49">
        <v>7894904216697</v>
      </c>
      <c r="F27" s="50" t="s">
        <v>293</v>
      </c>
      <c r="G27" s="48" t="s">
        <v>14</v>
      </c>
      <c r="H27" s="48">
        <v>440</v>
      </c>
      <c r="I27" s="51" t="s">
        <v>291</v>
      </c>
      <c r="J27" s="48" t="s">
        <v>292</v>
      </c>
      <c r="K27" s="52" t="s">
        <v>84</v>
      </c>
      <c r="L27" s="52">
        <v>24</v>
      </c>
      <c r="M27" s="52">
        <v>4</v>
      </c>
      <c r="N27" s="48" t="s">
        <v>85</v>
      </c>
      <c r="O27" s="48" t="s">
        <v>155</v>
      </c>
      <c r="P27" s="68">
        <v>6.64</v>
      </c>
      <c r="Q27" s="54">
        <f>(17/100+7.6/100+1.65/100)*P27</f>
        <v>1.7429999999999999</v>
      </c>
      <c r="R27" s="54"/>
      <c r="S27" s="54"/>
      <c r="T27" s="54"/>
      <c r="U27" s="54"/>
      <c r="V27" s="54">
        <f>+P27-Q27+R27+S27+T27+U27</f>
        <v>4.897</v>
      </c>
      <c r="W27" s="56">
        <f>(1.02/100)</f>
        <v>1.02E-2</v>
      </c>
      <c r="X27" s="56">
        <v>4.8E-3</v>
      </c>
      <c r="Y27" s="56">
        <v>0.17</v>
      </c>
      <c r="Z27" s="56">
        <v>1.65E-2</v>
      </c>
      <c r="AA27" s="56">
        <v>7.6E-2</v>
      </c>
      <c r="AB27" s="56">
        <f>SUM(W27:AA27)</f>
        <v>0.2775</v>
      </c>
      <c r="AC27" s="48">
        <v>24</v>
      </c>
      <c r="AD27" s="57">
        <f>IF(AL27="","",+AC27*AL27)</f>
        <v>299.43439490445866</v>
      </c>
      <c r="AE27" s="58">
        <f>IF(AL27="","",+AL27*AB27)</f>
        <v>3.4622101910828036</v>
      </c>
      <c r="AF27" s="57">
        <f>IF(AL27="","",+AL27-AE27)</f>
        <v>9.014222929936308</v>
      </c>
      <c r="AG27" s="58">
        <f>+V27</f>
        <v>4.897</v>
      </c>
      <c r="AH27" s="57">
        <f>IF(AF27="","",+AF27-AG27)</f>
        <v>4.1172229299363075</v>
      </c>
      <c r="AI27" s="57">
        <f>IF(AH27="","",+AH27*AC27)</f>
        <v>98.81335031847138</v>
      </c>
      <c r="AJ27" s="58">
        <v>12.99</v>
      </c>
      <c r="AK27" s="59">
        <v>0.33</v>
      </c>
      <c r="AL27" s="58">
        <f>IF(V27=0,"",V27/(1-AB27-AK27))</f>
        <v>12.476433121019111</v>
      </c>
      <c r="AM27" s="60">
        <v>0.33</v>
      </c>
      <c r="AN27" s="58">
        <f>IF(V27=0,"",V27/(1-AB27-AM27))</f>
        <v>12.476433121019111</v>
      </c>
      <c r="AO27" s="61">
        <v>1.2</v>
      </c>
      <c r="AP27" s="58">
        <f>IF(BD!AJ27="","",BD!AJ27*BD!AO27)</f>
        <v>15.588</v>
      </c>
      <c r="AQ27" s="56">
        <f>BD!AM27/BD!AK27-1</f>
        <v>0</v>
      </c>
      <c r="AR27" s="56">
        <f>IF(BD!AN27="","",IF(BD!AJ27="","",BD!AN27/BD!AJ27-1))</f>
        <v>-3.953555650353269E-2</v>
      </c>
      <c r="AS27" s="56" t="str">
        <f>IF(BD!AN27="","",IF(BD!AN27&lt;BD!AL27,"ABAIXO DA META","DENTRO DA META"))</f>
        <v>DENTRO DA META</v>
      </c>
      <c r="AT27" s="56" t="str">
        <f>IF(BD!AJ27="","EM ANÁLISE",IF(BD!AP27&gt;=BD!AN27,"GO", "NO GO"))</f>
        <v>GO</v>
      </c>
      <c r="AU27" s="62">
        <f>IF(AN27="","",+BD!$AN27-AJ27)</f>
        <v>-0.5135668789808889</v>
      </c>
      <c r="AV27" s="63"/>
      <c r="AW27" s="54">
        <f>BD!P27*BD!AC27</f>
        <v>159.35999999999999</v>
      </c>
      <c r="AX27" s="54">
        <f>BD!V27*BD!AC27</f>
        <v>117.528</v>
      </c>
      <c r="AY27" s="54">
        <f>IF(BD!AN27="","",BD!AN27*BD!AC27)</f>
        <v>299.43439490445866</v>
      </c>
      <c r="AZ27" s="48" t="s">
        <v>5271</v>
      </c>
      <c r="BA27" s="48"/>
      <c r="BB27" s="48"/>
      <c r="BC27" s="48" t="s">
        <v>5264</v>
      </c>
      <c r="BD27" s="64" t="s">
        <v>5257</v>
      </c>
      <c r="BE27" s="65" t="s">
        <v>4</v>
      </c>
      <c r="BF27" s="65" t="s">
        <v>4</v>
      </c>
      <c r="BG27" s="64" t="s">
        <v>5258</v>
      </c>
      <c r="BH27" s="66"/>
      <c r="BI27" s="66"/>
      <c r="BJ27" s="66"/>
      <c r="BK27" s="66"/>
      <c r="BL27" s="66"/>
      <c r="BM27" s="66"/>
      <c r="BN27" s="66"/>
      <c r="BO27" s="64">
        <v>138</v>
      </c>
      <c r="BP27" s="64">
        <v>140.622</v>
      </c>
      <c r="BQ27" s="64">
        <v>121</v>
      </c>
      <c r="BR27" s="64" t="s">
        <v>5260</v>
      </c>
      <c r="BS27" s="64" t="s">
        <v>5260</v>
      </c>
      <c r="BT27" s="64" t="s">
        <v>5261</v>
      </c>
      <c r="BU27" s="64">
        <v>5102</v>
      </c>
      <c r="BV27" s="64"/>
      <c r="BW27" s="64"/>
      <c r="BX27" s="64"/>
      <c r="BY27" s="64"/>
      <c r="BZ27" s="64"/>
      <c r="CA27" s="64"/>
      <c r="CB27" s="64"/>
      <c r="CC27" s="64">
        <v>102</v>
      </c>
      <c r="CD27" s="64">
        <v>8</v>
      </c>
      <c r="CE27" s="64">
        <v>8</v>
      </c>
      <c r="CF27" s="64"/>
      <c r="CG27" s="37">
        <f>VLOOKUP(Table_1[[#This Row],[EAN]],'[1]Planilha1'!$E:$R,13,0)</f>
        <v>6.64</v>
      </c>
      <c r="CI27" s="188">
        <f>IF(Table_1[[#This Row],[STATUS MERCADO]]="GO",Table_1[[#This Row],[M. BRUTA TOTAL]],0)</f>
        <v>98.81335031847138</v>
      </c>
      <c r="CJ27" s="188">
        <f>IF(Table_1[[#This Row],[STATUS MERCADO]]="GO",Table_1[[#This Row],[PV UNIT. REALIZADO]]*Table_1[[#This Row],[QUANTIDADE]],0)</f>
        <v>299.43439490445866</v>
      </c>
    </row>
    <row r="28" ht="15">
      <c r="A28" s="7"/>
      <c r="B28" s="67" t="s">
        <v>79</v>
      </c>
      <c r="C28" s="48">
        <v>220855</v>
      </c>
      <c r="D28" s="48">
        <v>574104</v>
      </c>
      <c r="E28" s="49">
        <v>7894904574100</v>
      </c>
      <c r="F28" s="50" t="s">
        <v>294</v>
      </c>
      <c r="G28" s="48" t="s">
        <v>14</v>
      </c>
      <c r="H28" s="48">
        <v>440</v>
      </c>
      <c r="I28" s="51" t="s">
        <v>291</v>
      </c>
      <c r="J28" s="48" t="s">
        <v>292</v>
      </c>
      <c r="K28" s="52" t="s">
        <v>84</v>
      </c>
      <c r="L28" s="52">
        <v>24</v>
      </c>
      <c r="M28" s="52">
        <v>4</v>
      </c>
      <c r="N28" s="48" t="s">
        <v>85</v>
      </c>
      <c r="O28" s="48" t="s">
        <v>155</v>
      </c>
      <c r="P28" s="68">
        <v>5.78</v>
      </c>
      <c r="Q28" s="54">
        <f>(17/100+7.6/100+1.65/100)*P28</f>
        <v>1.5172500000000002</v>
      </c>
      <c r="R28" s="54"/>
      <c r="S28" s="54"/>
      <c r="T28" s="54"/>
      <c r="U28" s="54"/>
      <c r="V28" s="54">
        <f>+P28-Q28+R28+S28+T28+U28</f>
        <v>4.2627500000000005</v>
      </c>
      <c r="W28" s="56">
        <f>(1.02/100)</f>
        <v>1.02E-2</v>
      </c>
      <c r="X28" s="56">
        <v>4.8E-3</v>
      </c>
      <c r="Y28" s="56">
        <v>0.17</v>
      </c>
      <c r="Z28" s="56">
        <v>1.65E-2</v>
      </c>
      <c r="AA28" s="56">
        <v>7.6E-2</v>
      </c>
      <c r="AB28" s="56">
        <f>SUM(W28:AA28)</f>
        <v>0.2775</v>
      </c>
      <c r="AC28" s="48">
        <v>24</v>
      </c>
      <c r="AD28" s="57">
        <f>IF(AL28="","",+AC28*AL28)</f>
        <v>260.65222929936317</v>
      </c>
      <c r="AE28" s="58">
        <f>IF(AL28="","",+AL28*AB28)</f>
        <v>3.013791401273887</v>
      </c>
      <c r="AF28" s="57">
        <f>IF(AL28="","",+AL28-AE28)</f>
        <v>7.846718152866245</v>
      </c>
      <c r="AG28" s="58">
        <f>+V28</f>
        <v>4.2627500000000005</v>
      </c>
      <c r="AH28" s="57">
        <f>IF(AF28="","",+AF28-AG28)</f>
        <v>3.5839681528662446</v>
      </c>
      <c r="AI28" s="57">
        <f>IF(AH28="","",+AH28*AC28)</f>
        <v>86.01523566878987</v>
      </c>
      <c r="AJ28" s="58">
        <v>10.99</v>
      </c>
      <c r="AK28" s="59">
        <v>0.33</v>
      </c>
      <c r="AL28" s="58">
        <f>IF(V28=0,"",V28/(1-AB28-AK28))</f>
        <v>10.860509554140132</v>
      </c>
      <c r="AM28" s="60">
        <v>0.33</v>
      </c>
      <c r="AN28" s="58">
        <f>IF(V28=0,"",V28/(1-AB28-AM28))</f>
        <v>10.860509554140132</v>
      </c>
      <c r="AO28" s="61">
        <v>1.2</v>
      </c>
      <c r="AP28" s="58">
        <f>IF(BD!AJ28="","",BD!AJ28*BD!AO28)</f>
        <v>13.188</v>
      </c>
      <c r="AQ28" s="56">
        <f>BD!AM28/BD!AK28-1</f>
        <v>0</v>
      </c>
      <c r="AR28" s="56">
        <f>IF(BD!AN28="","",IF(BD!AJ28="","",BD!AN28/BD!AJ28-1))</f>
        <v>-1.1782570141935289E-2</v>
      </c>
      <c r="AS28" s="56" t="str">
        <f>IF(BD!AN28="","",IF(BD!AN28&lt;BD!AL28,"ABAIXO DA META","DENTRO DA META"))</f>
        <v>DENTRO DA META</v>
      </c>
      <c r="AT28" s="56" t="str">
        <f>IF(BD!AJ28="","EM ANÁLISE",IF(BD!AP28&gt;=BD!AN28,"GO", "NO GO"))</f>
        <v>GO</v>
      </c>
      <c r="AU28" s="62">
        <f>IF(AN28="","",+BD!$AN28-AJ28)</f>
        <v>-0.12949044585986869</v>
      </c>
      <c r="AV28" s="63"/>
      <c r="AW28" s="54">
        <f>BD!P28*BD!AC28</f>
        <v>138.72</v>
      </c>
      <c r="AX28" s="54">
        <f>BD!V28*BD!AC28</f>
        <v>102.30600000000001</v>
      </c>
      <c r="AY28" s="54">
        <f>IF(BD!AN28="","",BD!AN28*BD!AC28)</f>
        <v>260.65222929936317</v>
      </c>
      <c r="AZ28" s="48" t="s">
        <v>5271</v>
      </c>
      <c r="BA28" s="48"/>
      <c r="BB28" s="48"/>
      <c r="BC28" s="48" t="s">
        <v>5264</v>
      </c>
      <c r="BD28" s="64" t="s">
        <v>5257</v>
      </c>
      <c r="BE28" s="65" t="s">
        <v>4</v>
      </c>
      <c r="BF28" s="65" t="s">
        <v>4</v>
      </c>
      <c r="BG28" s="64" t="s">
        <v>5258</v>
      </c>
      <c r="BH28" s="66"/>
      <c r="BI28" s="66"/>
      <c r="BJ28" s="66"/>
      <c r="BK28" s="66"/>
      <c r="BL28" s="66"/>
      <c r="BM28" s="66"/>
      <c r="BN28" s="66"/>
      <c r="BO28" s="64">
        <v>138</v>
      </c>
      <c r="BP28" s="64">
        <v>140.622</v>
      </c>
      <c r="BQ28" s="64">
        <v>121</v>
      </c>
      <c r="BR28" s="64" t="s">
        <v>5260</v>
      </c>
      <c r="BS28" s="64" t="s">
        <v>5260</v>
      </c>
      <c r="BT28" s="64" t="s">
        <v>5261</v>
      </c>
      <c r="BU28" s="64">
        <v>5102</v>
      </c>
      <c r="BV28" s="64"/>
      <c r="BW28" s="64"/>
      <c r="BX28" s="64"/>
      <c r="BY28" s="64"/>
      <c r="BZ28" s="64"/>
      <c r="CA28" s="64"/>
      <c r="CB28" s="64"/>
      <c r="CC28" s="64">
        <v>102</v>
      </c>
      <c r="CD28" s="64">
        <v>8</v>
      </c>
      <c r="CE28" s="64">
        <v>8</v>
      </c>
      <c r="CF28" s="64"/>
      <c r="CG28" s="37">
        <f>VLOOKUP(Table_1[[#This Row],[EAN]],'[1]Planilha1'!$E:$R,13,0)</f>
        <v>5.78</v>
      </c>
      <c r="CI28" s="188">
        <f>IF(Table_1[[#This Row],[STATUS MERCADO]]="GO",Table_1[[#This Row],[M. BRUTA TOTAL]],0)</f>
        <v>86.01523566878987</v>
      </c>
      <c r="CJ28" s="188">
        <f>IF(Table_1[[#This Row],[STATUS MERCADO]]="GO",Table_1[[#This Row],[PV UNIT. REALIZADO]]*Table_1[[#This Row],[QUANTIDADE]],0)</f>
        <v>260.65222929936317</v>
      </c>
    </row>
    <row r="29" ht="15">
      <c r="A29" s="7"/>
      <c r="B29" s="67" t="s">
        <v>79</v>
      </c>
      <c r="C29" s="48">
        <v>220857</v>
      </c>
      <c r="D29" s="48">
        <v>20208</v>
      </c>
      <c r="E29" s="49">
        <v>7898396118316</v>
      </c>
      <c r="F29" s="50" t="s">
        <v>298</v>
      </c>
      <c r="G29" s="48" t="s">
        <v>24</v>
      </c>
      <c r="H29" s="48">
        <v>590</v>
      </c>
      <c r="I29" s="51" t="s">
        <v>82</v>
      </c>
      <c r="J29" s="48" t="s">
        <v>83</v>
      </c>
      <c r="K29" s="52" t="s">
        <v>84</v>
      </c>
      <c r="L29" s="52">
        <v>8</v>
      </c>
      <c r="M29" s="52">
        <v>4</v>
      </c>
      <c r="N29" s="48" t="s">
        <v>85</v>
      </c>
      <c r="O29" s="48" t="s">
        <v>208</v>
      </c>
      <c r="P29" s="68">
        <v>9.99</v>
      </c>
      <c r="Q29" s="54">
        <f>(17/100+7.6/100+1.65/100)*P29</f>
        <v>2.6223750000000003</v>
      </c>
      <c r="R29" s="54"/>
      <c r="S29" s="54"/>
      <c r="T29" s="54"/>
      <c r="U29" s="54"/>
      <c r="V29" s="54">
        <f>+P29-Q29+R29+S29+T29+U29</f>
        <v>7.367625</v>
      </c>
      <c r="W29" s="56">
        <f>(1.02/100)</f>
        <v>1.02E-2</v>
      </c>
      <c r="X29" s="56">
        <v>4.8E-3</v>
      </c>
      <c r="Y29" s="56">
        <v>0.17</v>
      </c>
      <c r="Z29" s="56">
        <v>1.65E-2</v>
      </c>
      <c r="AA29" s="56">
        <v>7.6E-2</v>
      </c>
      <c r="AB29" s="56">
        <f>SUM(W29:AA29)</f>
        <v>0.2775</v>
      </c>
      <c r="AC29" s="48">
        <v>8</v>
      </c>
      <c r="AD29" s="57">
        <f>IF(AL29="","",+AC29*AL29)</f>
        <v>150.16815286624208</v>
      </c>
      <c r="AE29" s="58">
        <f>IF(AL29="","",+AL29*AB29)</f>
        <v>5.208957802547773</v>
      </c>
      <c r="AF29" s="57">
        <f>IF(AL29="","",+AL29-AE29)</f>
        <v>13.562061305732488</v>
      </c>
      <c r="AG29" s="58">
        <f>+V29</f>
        <v>7.367625</v>
      </c>
      <c r="AH29" s="57">
        <f>IF(AF29="","",+AF29-AG29)</f>
        <v>6.194436305732488</v>
      </c>
      <c r="AI29" s="57">
        <f>IF(AH29="","",+AH29*AC29)</f>
        <v>49.5554904458599</v>
      </c>
      <c r="AJ29" s="58">
        <v>17.99</v>
      </c>
      <c r="AK29" s="59">
        <v>0.33</v>
      </c>
      <c r="AL29" s="58">
        <f>IF(V29=0,"",V29/(1-AB29-AK29))</f>
        <v>18.77101910828026</v>
      </c>
      <c r="AM29" s="60">
        <v>0.33</v>
      </c>
      <c r="AN29" s="58">
        <f>IF(V29=0,"",V29/(1-AB29-AM29))</f>
        <v>18.77101910828026</v>
      </c>
      <c r="AO29" s="61">
        <v>1.2</v>
      </c>
      <c r="AP29" s="58">
        <f>IF(BD!AJ29="","",BD!AJ29*BD!AO29)</f>
        <v>21.587999999999997</v>
      </c>
      <c r="AQ29" s="56">
        <f>BD!AM29/BD!AK29-1</f>
        <v>0</v>
      </c>
      <c r="AR29" s="56">
        <f>IF(BD!AN29="","",IF(BD!AJ29="","",BD!AN29/BD!AJ29-1))</f>
        <v>4.341406938745207E-2</v>
      </c>
      <c r="AS29" s="56" t="str">
        <f>IF(BD!AN29="","",IF(BD!AN29&lt;BD!AL29,"ABAIXO DA META","DENTRO DA META"))</f>
        <v>DENTRO DA META</v>
      </c>
      <c r="AT29" s="56" t="str">
        <f>IF(BD!AJ29="","EM ANÁLISE",IF(BD!AP29&gt;=BD!AN29,"GO", "NO GO"))</f>
        <v>GO</v>
      </c>
      <c r="AU29" s="62">
        <f>IF(AN29="","",+BD!$AN29-AJ29)</f>
        <v>0.7810191082802618</v>
      </c>
      <c r="AV29" s="63"/>
      <c r="AW29" s="54">
        <f>BD!P29*BD!AC29</f>
        <v>79.92</v>
      </c>
      <c r="AX29" s="54">
        <f>BD!V29*BD!AC29</f>
        <v>58.941</v>
      </c>
      <c r="AY29" s="54">
        <f>IF(BD!AN29="","",BD!AN29*BD!AC29)</f>
        <v>150.16815286624208</v>
      </c>
      <c r="AZ29" s="48" t="s">
        <v>5271</v>
      </c>
      <c r="BA29" s="48" t="s">
        <v>115</v>
      </c>
      <c r="BB29" s="48">
        <v>1</v>
      </c>
      <c r="BC29" s="48" t="s">
        <v>209</v>
      </c>
      <c r="BD29" s="64" t="s">
        <v>5257</v>
      </c>
      <c r="BE29" s="65" t="s">
        <v>4</v>
      </c>
      <c r="BF29" s="65" t="s">
        <v>4</v>
      </c>
      <c r="BG29" s="64" t="s">
        <v>5258</v>
      </c>
      <c r="BH29" s="66"/>
      <c r="BI29" s="66"/>
      <c r="BJ29" s="66"/>
      <c r="BK29" s="66"/>
      <c r="BL29" s="66"/>
      <c r="BM29" s="66"/>
      <c r="BN29" s="66"/>
      <c r="BO29" s="64">
        <v>138</v>
      </c>
      <c r="BP29" s="64">
        <v>140.622</v>
      </c>
      <c r="BQ29" s="64">
        <v>121</v>
      </c>
      <c r="BR29" s="64" t="s">
        <v>5260</v>
      </c>
      <c r="BS29" s="64" t="s">
        <v>5260</v>
      </c>
      <c r="BT29" s="64" t="s">
        <v>5261</v>
      </c>
      <c r="BU29" s="64">
        <v>5102</v>
      </c>
      <c r="BV29" s="64"/>
      <c r="BW29" s="64"/>
      <c r="BX29" s="64"/>
      <c r="BY29" s="64"/>
      <c r="BZ29" s="64"/>
      <c r="CA29" s="64"/>
      <c r="CB29" s="64"/>
      <c r="CC29" s="64">
        <v>102</v>
      </c>
      <c r="CD29" s="64">
        <v>8</v>
      </c>
      <c r="CE29" s="64">
        <v>8</v>
      </c>
      <c r="CF29" s="64"/>
      <c r="CG29" s="37">
        <f>VLOOKUP(Table_1[[#This Row],[EAN]],'[1]Planilha1'!$E:$R,13,0)</f>
        <v>9.99</v>
      </c>
      <c r="CI29" s="188">
        <f>IF(Table_1[[#This Row],[STATUS MERCADO]]="GO",Table_1[[#This Row],[M. BRUTA TOTAL]],0)</f>
        <v>49.5554904458599</v>
      </c>
      <c r="CJ29" s="188">
        <f>IF(Table_1[[#This Row],[STATUS MERCADO]]="GO",Table_1[[#This Row],[PV UNIT. REALIZADO]]*Table_1[[#This Row],[QUANTIDADE]],0)</f>
        <v>150.16815286624208</v>
      </c>
    </row>
    <row r="30" ht="15">
      <c r="A30" s="7"/>
      <c r="B30" s="67" t="s">
        <v>79</v>
      </c>
      <c r="C30" s="48">
        <v>220859</v>
      </c>
      <c r="D30" s="48">
        <v>20225</v>
      </c>
      <c r="E30" s="49">
        <v>7898396118293</v>
      </c>
      <c r="F30" s="50" t="s">
        <v>300</v>
      </c>
      <c r="G30" s="48" t="s">
        <v>24</v>
      </c>
      <c r="H30" s="48">
        <v>590</v>
      </c>
      <c r="I30" s="51" t="s">
        <v>82</v>
      </c>
      <c r="J30" s="48" t="s">
        <v>83</v>
      </c>
      <c r="K30" s="52" t="s">
        <v>84</v>
      </c>
      <c r="L30" s="52">
        <v>8</v>
      </c>
      <c r="M30" s="52">
        <v>4</v>
      </c>
      <c r="N30" s="48" t="s">
        <v>85</v>
      </c>
      <c r="O30" s="48" t="s">
        <v>208</v>
      </c>
      <c r="P30" s="68">
        <v>9.99</v>
      </c>
      <c r="Q30" s="54">
        <f>(17/100+7.6/100+1.65/100)*P30</f>
        <v>2.6223750000000003</v>
      </c>
      <c r="R30" s="54"/>
      <c r="S30" s="54"/>
      <c r="T30" s="54"/>
      <c r="U30" s="54"/>
      <c r="V30" s="54">
        <f>+P30-Q30+R30+S30+T30+U30</f>
        <v>7.367625</v>
      </c>
      <c r="W30" s="56">
        <f>(1.02/100)</f>
        <v>1.02E-2</v>
      </c>
      <c r="X30" s="56">
        <v>4.8E-3</v>
      </c>
      <c r="Y30" s="56">
        <v>0.17</v>
      </c>
      <c r="Z30" s="56">
        <v>1.65E-2</v>
      </c>
      <c r="AA30" s="56">
        <v>7.6E-2</v>
      </c>
      <c r="AB30" s="56">
        <f>SUM(W30:AA30)</f>
        <v>0.2775</v>
      </c>
      <c r="AC30" s="48">
        <v>8</v>
      </c>
      <c r="AD30" s="57">
        <f>IF(AL30="","",+AC30*AL30)</f>
        <v>150.16815286624208</v>
      </c>
      <c r="AE30" s="58">
        <f>IF(AL30="","",+AL30*AB30)</f>
        <v>5.208957802547773</v>
      </c>
      <c r="AF30" s="57">
        <f>IF(AL30="","",+AL30-AE30)</f>
        <v>13.562061305732488</v>
      </c>
      <c r="AG30" s="58">
        <f>+V30</f>
        <v>7.367625</v>
      </c>
      <c r="AH30" s="57">
        <f>IF(AF30="","",+AF30-AG30)</f>
        <v>6.194436305732488</v>
      </c>
      <c r="AI30" s="57">
        <f>IF(AH30="","",+AH30*AC30)</f>
        <v>49.5554904458599</v>
      </c>
      <c r="AJ30" s="58">
        <v>17.9</v>
      </c>
      <c r="AK30" s="59">
        <v>0.33</v>
      </c>
      <c r="AL30" s="58">
        <f>IF(V30=0,"",V30/(1-AB30-AK30))</f>
        <v>18.77101910828026</v>
      </c>
      <c r="AM30" s="60">
        <v>0.33</v>
      </c>
      <c r="AN30" s="58">
        <f>IF(V30=0,"",V30/(1-AB30-AM30))</f>
        <v>18.77101910828026</v>
      </c>
      <c r="AO30" s="61">
        <v>1.2</v>
      </c>
      <c r="AP30" s="58">
        <f>IF(BD!AJ30="","",BD!AJ30*BD!AO30)</f>
        <v>21.479999999999997</v>
      </c>
      <c r="AQ30" s="56">
        <f>BD!AM30/BD!AK30-1</f>
        <v>0</v>
      </c>
      <c r="AR30" s="56">
        <f>IF(BD!AN30="","",IF(BD!AJ30="","",BD!AN30/BD!AJ30-1))</f>
        <v>4.866028537878564E-2</v>
      </c>
      <c r="AS30" s="56" t="str">
        <f>IF(BD!AN30="","",IF(BD!AN30&lt;BD!AL30,"ABAIXO DA META","DENTRO DA META"))</f>
        <v>DENTRO DA META</v>
      </c>
      <c r="AT30" s="56" t="str">
        <f>IF(BD!AJ30="","EM ANÁLISE",IF(BD!AP30&gt;=BD!AN30,"GO", "NO GO"))</f>
        <v>GO</v>
      </c>
      <c r="AU30" s="62">
        <f>IF(AN30="","",+BD!$AN30-AJ30)</f>
        <v>0.8710191082802616</v>
      </c>
      <c r="AV30" s="63"/>
      <c r="AW30" s="54">
        <f>BD!P30*BD!AC30</f>
        <v>79.92</v>
      </c>
      <c r="AX30" s="54">
        <f>BD!V30*BD!AC30</f>
        <v>58.941</v>
      </c>
      <c r="AY30" s="54">
        <f>IF(BD!AN30="","",BD!AN30*BD!AC30)</f>
        <v>150.16815286624208</v>
      </c>
      <c r="AZ30" s="48" t="s">
        <v>5271</v>
      </c>
      <c r="BA30" s="48" t="s">
        <v>115</v>
      </c>
      <c r="BB30" s="48">
        <v>1</v>
      </c>
      <c r="BC30" s="48" t="s">
        <v>209</v>
      </c>
      <c r="BD30" s="64" t="s">
        <v>5257</v>
      </c>
      <c r="BE30" s="65" t="s">
        <v>4</v>
      </c>
      <c r="BF30" s="65" t="s">
        <v>4</v>
      </c>
      <c r="BG30" s="64" t="s">
        <v>5258</v>
      </c>
      <c r="BH30" s="66"/>
      <c r="BI30" s="66"/>
      <c r="BJ30" s="66"/>
      <c r="BK30" s="66"/>
      <c r="BL30" s="66"/>
      <c r="BM30" s="66"/>
      <c r="BN30" s="66"/>
      <c r="BO30" s="64">
        <v>138</v>
      </c>
      <c r="BP30" s="64">
        <v>140.622</v>
      </c>
      <c r="BQ30" s="64">
        <v>121</v>
      </c>
      <c r="BR30" s="64" t="s">
        <v>5260</v>
      </c>
      <c r="BS30" s="64" t="s">
        <v>5260</v>
      </c>
      <c r="BT30" s="64" t="s">
        <v>5261</v>
      </c>
      <c r="BU30" s="64">
        <v>5102</v>
      </c>
      <c r="BV30" s="64"/>
      <c r="BW30" s="64"/>
      <c r="BX30" s="64"/>
      <c r="BY30" s="64"/>
      <c r="BZ30" s="64"/>
      <c r="CA30" s="64"/>
      <c r="CB30" s="64"/>
      <c r="CC30" s="64">
        <v>102</v>
      </c>
      <c r="CD30" s="64">
        <v>8</v>
      </c>
      <c r="CE30" s="64">
        <v>8</v>
      </c>
      <c r="CF30" s="64"/>
      <c r="CG30" s="37">
        <f>VLOOKUP(Table_1[[#This Row],[EAN]],'[1]Planilha1'!$E:$R,13,0)</f>
        <v>9.99</v>
      </c>
      <c r="CI30" s="188">
        <f>IF(Table_1[[#This Row],[STATUS MERCADO]]="GO",Table_1[[#This Row],[M. BRUTA TOTAL]],0)</f>
        <v>49.5554904458599</v>
      </c>
      <c r="CJ30" s="188">
        <f>IF(Table_1[[#This Row],[STATUS MERCADO]]="GO",Table_1[[#This Row],[PV UNIT. REALIZADO]]*Table_1[[#This Row],[QUANTIDADE]],0)</f>
        <v>150.16815286624208</v>
      </c>
    </row>
    <row r="31" ht="15">
      <c r="A31" s="7"/>
      <c r="B31" s="67" t="s">
        <v>79</v>
      </c>
      <c r="C31" s="48">
        <v>220861</v>
      </c>
      <c r="D31" s="48">
        <v>20223</v>
      </c>
      <c r="E31" s="49">
        <v>7898396115988</v>
      </c>
      <c r="F31" s="50" t="s">
        <v>302</v>
      </c>
      <c r="G31" s="48" t="s">
        <v>24</v>
      </c>
      <c r="H31" s="48">
        <v>590</v>
      </c>
      <c r="I31" s="51" t="s">
        <v>82</v>
      </c>
      <c r="J31" s="48" t="s">
        <v>83</v>
      </c>
      <c r="K31" s="52" t="s">
        <v>84</v>
      </c>
      <c r="L31" s="52">
        <v>8</v>
      </c>
      <c r="M31" s="52">
        <v>4</v>
      </c>
      <c r="N31" s="48" t="s">
        <v>85</v>
      </c>
      <c r="O31" s="48" t="s">
        <v>208</v>
      </c>
      <c r="P31" s="68">
        <v>9.99</v>
      </c>
      <c r="Q31" s="54">
        <f>(17/100+7.6/100+1.65/100)*P31</f>
        <v>2.6223750000000003</v>
      </c>
      <c r="R31" s="54"/>
      <c r="S31" s="54"/>
      <c r="T31" s="54"/>
      <c r="U31" s="54"/>
      <c r="V31" s="54">
        <f>+P31-Q31+R31+S31+T31+U31</f>
        <v>7.367625</v>
      </c>
      <c r="W31" s="56">
        <f>(1.02/100)</f>
        <v>1.02E-2</v>
      </c>
      <c r="X31" s="56">
        <v>4.8E-3</v>
      </c>
      <c r="Y31" s="56">
        <v>0.17</v>
      </c>
      <c r="Z31" s="56">
        <v>1.65E-2</v>
      </c>
      <c r="AA31" s="56">
        <v>7.6E-2</v>
      </c>
      <c r="AB31" s="56">
        <f>SUM(W31:AA31)</f>
        <v>0.2775</v>
      </c>
      <c r="AC31" s="48">
        <v>8</v>
      </c>
      <c r="AD31" s="57">
        <f>IF(AL31="","",+AC31*AL31)</f>
        <v>150.16815286624208</v>
      </c>
      <c r="AE31" s="58">
        <f>IF(AL31="","",+AL31*AB31)</f>
        <v>5.208957802547773</v>
      </c>
      <c r="AF31" s="57">
        <f>IF(AL31="","",+AL31-AE31)</f>
        <v>13.562061305732488</v>
      </c>
      <c r="AG31" s="58">
        <f>+V31</f>
        <v>7.367625</v>
      </c>
      <c r="AH31" s="57">
        <f>IF(AF31="","",+AF31-AG31)</f>
        <v>6.194436305732488</v>
      </c>
      <c r="AI31" s="57">
        <f>IF(AH31="","",+AH31*AC31)</f>
        <v>49.5554904458599</v>
      </c>
      <c r="AJ31" s="58">
        <v>17.99</v>
      </c>
      <c r="AK31" s="59">
        <v>0.33</v>
      </c>
      <c r="AL31" s="58">
        <f>IF(V31=0,"",V31/(1-AB31-AK31))</f>
        <v>18.77101910828026</v>
      </c>
      <c r="AM31" s="60">
        <v>0.33</v>
      </c>
      <c r="AN31" s="58">
        <f>IF(V31=0,"",V31/(1-AB31-AM31))</f>
        <v>18.77101910828026</v>
      </c>
      <c r="AO31" s="61">
        <v>1.2</v>
      </c>
      <c r="AP31" s="58">
        <f>IF(BD!AJ31="","",BD!AJ31*BD!AO31)</f>
        <v>21.587999999999997</v>
      </c>
      <c r="AQ31" s="56">
        <f>BD!AM31/BD!AK31-1</f>
        <v>0</v>
      </c>
      <c r="AR31" s="56">
        <f>IF(BD!AN31="","",IF(BD!AJ31="","",BD!AN31/BD!AJ31-1))</f>
        <v>4.341406938745207E-2</v>
      </c>
      <c r="AS31" s="56" t="str">
        <f>IF(BD!AN31="","",IF(BD!AN31&lt;BD!AL31,"ABAIXO DA META","DENTRO DA META"))</f>
        <v>DENTRO DA META</v>
      </c>
      <c r="AT31" s="56" t="str">
        <f>IF(BD!AJ31="","EM ANÁLISE",IF(BD!AP31&gt;=BD!AN31,"GO", "NO GO"))</f>
        <v>GO</v>
      </c>
      <c r="AU31" s="62">
        <f>IF(AN31="","",+BD!$AN31-AJ31)</f>
        <v>0.7810191082802618</v>
      </c>
      <c r="AV31" s="63"/>
      <c r="AW31" s="54">
        <f>BD!P31*BD!AC31</f>
        <v>79.92</v>
      </c>
      <c r="AX31" s="54">
        <f>BD!V31*BD!AC31</f>
        <v>58.941</v>
      </c>
      <c r="AY31" s="54">
        <f>IF(BD!AN31="","",BD!AN31*BD!AC31)</f>
        <v>150.16815286624208</v>
      </c>
      <c r="AZ31" s="48" t="s">
        <v>5271</v>
      </c>
      <c r="BA31" s="48" t="s">
        <v>115</v>
      </c>
      <c r="BB31" s="48">
        <v>1</v>
      </c>
      <c r="BC31" s="48" t="s">
        <v>209</v>
      </c>
      <c r="BD31" s="64" t="s">
        <v>5257</v>
      </c>
      <c r="BE31" s="65" t="s">
        <v>4</v>
      </c>
      <c r="BF31" s="65" t="s">
        <v>4</v>
      </c>
      <c r="BG31" s="64" t="s">
        <v>5258</v>
      </c>
      <c r="BH31" s="66"/>
      <c r="BI31" s="66"/>
      <c r="BJ31" s="66"/>
      <c r="BK31" s="66"/>
      <c r="BL31" s="66"/>
      <c r="BM31" s="66"/>
      <c r="BN31" s="66"/>
      <c r="BO31" s="64">
        <v>138</v>
      </c>
      <c r="BP31" s="64">
        <v>140.622</v>
      </c>
      <c r="BQ31" s="64">
        <v>121</v>
      </c>
      <c r="BR31" s="64" t="s">
        <v>5260</v>
      </c>
      <c r="BS31" s="64" t="s">
        <v>5260</v>
      </c>
      <c r="BT31" s="64" t="s">
        <v>5261</v>
      </c>
      <c r="BU31" s="64">
        <v>5102</v>
      </c>
      <c r="BV31" s="64"/>
      <c r="BW31" s="64"/>
      <c r="BX31" s="64"/>
      <c r="BY31" s="64"/>
      <c r="BZ31" s="64"/>
      <c r="CA31" s="64"/>
      <c r="CB31" s="64"/>
      <c r="CC31" s="64">
        <v>102</v>
      </c>
      <c r="CD31" s="64">
        <v>8</v>
      </c>
      <c r="CE31" s="64">
        <v>8</v>
      </c>
      <c r="CF31" s="64"/>
      <c r="CG31" s="37">
        <f>VLOOKUP(Table_1[[#This Row],[EAN]],'[1]Planilha1'!$E:$R,13,0)</f>
        <v>9.99</v>
      </c>
      <c r="CI31" s="188">
        <f>IF(Table_1[[#This Row],[STATUS MERCADO]]="GO",Table_1[[#This Row],[M. BRUTA TOTAL]],0)</f>
        <v>49.5554904458599</v>
      </c>
      <c r="CJ31" s="188">
        <f>IF(Table_1[[#This Row],[STATUS MERCADO]]="GO",Table_1[[#This Row],[PV UNIT. REALIZADO]]*Table_1[[#This Row],[QUANTIDADE]],0)</f>
        <v>150.16815286624208</v>
      </c>
    </row>
    <row r="32" ht="15">
      <c r="A32" s="7"/>
      <c r="B32" s="67" t="s">
        <v>79</v>
      </c>
      <c r="C32" s="48">
        <v>220862</v>
      </c>
      <c r="D32" s="48">
        <v>20224</v>
      </c>
      <c r="E32" s="49">
        <v>7898396116015</v>
      </c>
      <c r="F32" s="50" t="s">
        <v>303</v>
      </c>
      <c r="G32" s="48" t="s">
        <v>24</v>
      </c>
      <c r="H32" s="48">
        <v>590</v>
      </c>
      <c r="I32" s="51" t="s">
        <v>82</v>
      </c>
      <c r="J32" s="48" t="s">
        <v>83</v>
      </c>
      <c r="K32" s="52" t="s">
        <v>84</v>
      </c>
      <c r="L32" s="52">
        <v>8</v>
      </c>
      <c r="M32" s="52">
        <v>4</v>
      </c>
      <c r="N32" s="48" t="s">
        <v>85</v>
      </c>
      <c r="O32" s="48" t="s">
        <v>208</v>
      </c>
      <c r="P32" s="68">
        <v>9.99</v>
      </c>
      <c r="Q32" s="54">
        <f>(17/100+7.6/100+1.65/100)*P32</f>
        <v>2.6223750000000003</v>
      </c>
      <c r="R32" s="54"/>
      <c r="S32" s="54"/>
      <c r="T32" s="54"/>
      <c r="U32" s="54"/>
      <c r="V32" s="54">
        <f>+P32-Q32+R32+S32+T32+U32</f>
        <v>7.367625</v>
      </c>
      <c r="W32" s="56">
        <f>(1.02/100)</f>
        <v>1.02E-2</v>
      </c>
      <c r="X32" s="56">
        <v>4.8E-3</v>
      </c>
      <c r="Y32" s="56">
        <v>0.17</v>
      </c>
      <c r="Z32" s="56">
        <v>1.65E-2</v>
      </c>
      <c r="AA32" s="56">
        <v>7.6E-2</v>
      </c>
      <c r="AB32" s="56">
        <f>SUM(W32:AA32)</f>
        <v>0.2775</v>
      </c>
      <c r="AC32" s="48">
        <v>8</v>
      </c>
      <c r="AD32" s="57">
        <f>IF(AL32="","",+AC32*AL32)</f>
        <v>150.16815286624208</v>
      </c>
      <c r="AE32" s="58">
        <f>IF(AL32="","",+AL32*AB32)</f>
        <v>5.208957802547773</v>
      </c>
      <c r="AF32" s="57">
        <f>IF(AL32="","",+AL32-AE32)</f>
        <v>13.562061305732488</v>
      </c>
      <c r="AG32" s="58">
        <f>+V32</f>
        <v>7.367625</v>
      </c>
      <c r="AH32" s="57">
        <f>IF(AF32="","",+AF32-AG32)</f>
        <v>6.194436305732488</v>
      </c>
      <c r="AI32" s="57">
        <f>IF(AH32="","",+AH32*AC32)</f>
        <v>49.5554904458599</v>
      </c>
      <c r="AJ32" s="58">
        <v>17.9</v>
      </c>
      <c r="AK32" s="59">
        <v>0.33</v>
      </c>
      <c r="AL32" s="58">
        <f>IF(V32=0,"",V32/(1-AB32-AK32))</f>
        <v>18.77101910828026</v>
      </c>
      <c r="AM32" s="60">
        <v>0.33</v>
      </c>
      <c r="AN32" s="58">
        <f>IF(V32=0,"",V32/(1-AB32-AM32))</f>
        <v>18.77101910828026</v>
      </c>
      <c r="AO32" s="61">
        <v>1.2</v>
      </c>
      <c r="AP32" s="58">
        <f>IF(BD!AJ32="","",BD!AJ32*BD!AO32)</f>
        <v>21.479999999999997</v>
      </c>
      <c r="AQ32" s="56">
        <f>BD!AM32/BD!AK32-1</f>
        <v>0</v>
      </c>
      <c r="AR32" s="56">
        <f>IF(BD!AN32="","",IF(BD!AJ32="","",BD!AN32/BD!AJ32-1))</f>
        <v>4.866028537878564E-2</v>
      </c>
      <c r="AS32" s="56" t="str">
        <f>IF(BD!AN32="","",IF(BD!AN32&lt;BD!AL32,"ABAIXO DA META","DENTRO DA META"))</f>
        <v>DENTRO DA META</v>
      </c>
      <c r="AT32" s="56" t="str">
        <f>IF(BD!AJ32="","EM ANÁLISE",IF(BD!AP32&gt;=BD!AN32,"GO", "NO GO"))</f>
        <v>GO</v>
      </c>
      <c r="AU32" s="62">
        <f>IF(AN32="","",+BD!$AN32-AJ32)</f>
        <v>0.8710191082802616</v>
      </c>
      <c r="AV32" s="63"/>
      <c r="AW32" s="54">
        <f>BD!P32*BD!AC32</f>
        <v>79.92</v>
      </c>
      <c r="AX32" s="54">
        <f>BD!V32*BD!AC32</f>
        <v>58.941</v>
      </c>
      <c r="AY32" s="54">
        <f>IF(BD!AN32="","",BD!AN32*BD!AC32)</f>
        <v>150.16815286624208</v>
      </c>
      <c r="AZ32" s="48" t="s">
        <v>5271</v>
      </c>
      <c r="BA32" s="48" t="s">
        <v>115</v>
      </c>
      <c r="BB32" s="48">
        <v>1</v>
      </c>
      <c r="BC32" s="48" t="s">
        <v>209</v>
      </c>
      <c r="BD32" s="64" t="s">
        <v>5257</v>
      </c>
      <c r="BE32" s="65" t="s">
        <v>4</v>
      </c>
      <c r="BF32" s="65" t="s">
        <v>4</v>
      </c>
      <c r="BG32" s="64" t="s">
        <v>5258</v>
      </c>
      <c r="BH32" s="66"/>
      <c r="BI32" s="66"/>
      <c r="BJ32" s="66"/>
      <c r="BK32" s="66"/>
      <c r="BL32" s="66"/>
      <c r="BM32" s="66"/>
      <c r="BN32" s="66"/>
      <c r="BO32" s="64">
        <v>138</v>
      </c>
      <c r="BP32" s="64">
        <v>140.622</v>
      </c>
      <c r="BQ32" s="64">
        <v>121</v>
      </c>
      <c r="BR32" s="64" t="s">
        <v>5260</v>
      </c>
      <c r="BS32" s="64" t="s">
        <v>5260</v>
      </c>
      <c r="BT32" s="64" t="s">
        <v>5261</v>
      </c>
      <c r="BU32" s="64">
        <v>5102</v>
      </c>
      <c r="BV32" s="64"/>
      <c r="BW32" s="64"/>
      <c r="BX32" s="64"/>
      <c r="BY32" s="64"/>
      <c r="BZ32" s="64"/>
      <c r="CA32" s="64"/>
      <c r="CB32" s="64"/>
      <c r="CC32" s="64">
        <v>102</v>
      </c>
      <c r="CD32" s="64">
        <v>8</v>
      </c>
      <c r="CE32" s="64">
        <v>8</v>
      </c>
      <c r="CF32" s="64"/>
      <c r="CG32" s="37">
        <f>VLOOKUP(Table_1[[#This Row],[EAN]],'[1]Planilha1'!$E:$R,13,0)</f>
        <v>9.99</v>
      </c>
      <c r="CI32" s="188">
        <f>IF(Table_1[[#This Row],[STATUS MERCADO]]="GO",Table_1[[#This Row],[M. BRUTA TOTAL]],0)</f>
        <v>49.5554904458599</v>
      </c>
      <c r="CJ32" s="188">
        <f>IF(Table_1[[#This Row],[STATUS MERCADO]]="GO",Table_1[[#This Row],[PV UNIT. REALIZADO]]*Table_1[[#This Row],[QUANTIDADE]],0)</f>
        <v>150.16815286624208</v>
      </c>
    </row>
    <row r="33" ht="15">
      <c r="A33" s="7"/>
      <c r="B33" s="67" t="s">
        <v>79</v>
      </c>
      <c r="C33" s="48">
        <v>220866</v>
      </c>
      <c r="D33" s="48">
        <v>10142635</v>
      </c>
      <c r="E33" s="49">
        <v>7896029041956</v>
      </c>
      <c r="F33" s="50" t="s">
        <v>310</v>
      </c>
      <c r="G33" s="48" t="s">
        <v>24</v>
      </c>
      <c r="H33" s="48">
        <v>590</v>
      </c>
      <c r="I33" s="51" t="s">
        <v>82</v>
      </c>
      <c r="J33" s="48" t="s">
        <v>307</v>
      </c>
      <c r="K33" s="52" t="s">
        <v>84</v>
      </c>
      <c r="L33" s="52">
        <v>10</v>
      </c>
      <c r="M33" s="52">
        <v>0</v>
      </c>
      <c r="N33" s="48" t="s">
        <v>85</v>
      </c>
      <c r="O33" s="48" t="s">
        <v>114</v>
      </c>
      <c r="P33" s="68">
        <v>20.53</v>
      </c>
      <c r="Q33" s="54">
        <f>(17/100+7.6/100+1.65/100)*P33</f>
        <v>5.389125000000001</v>
      </c>
      <c r="R33" s="54"/>
      <c r="S33" s="54"/>
      <c r="T33" s="54"/>
      <c r="U33" s="54"/>
      <c r="V33" s="54">
        <f>+P33-Q33+R33+S33+T33+U33</f>
        <v>15.140875000000001</v>
      </c>
      <c r="W33" s="56">
        <f>(1.02/100)</f>
        <v>1.02E-2</v>
      </c>
      <c r="X33" s="56">
        <v>4.8E-3</v>
      </c>
      <c r="Y33" s="56">
        <v>0.17</v>
      </c>
      <c r="Z33" s="56">
        <v>1.65E-2</v>
      </c>
      <c r="AA33" s="56">
        <v>7.6E-2</v>
      </c>
      <c r="AB33" s="56">
        <f>SUM(W33:AA33)</f>
        <v>0.2775</v>
      </c>
      <c r="AC33" s="48">
        <v>10</v>
      </c>
      <c r="AD33" s="57">
        <f>IF(AL33="","",+AC33*AL33)</f>
        <v>385.7547770700638</v>
      </c>
      <c r="AE33" s="58">
        <f>IF(AL33="","",+AL33*AB33)</f>
        <v>10.704695063694272</v>
      </c>
      <c r="AF33" s="57">
        <f>IF(AL33="","",+AL33-AE33)</f>
        <v>27.87078264331211</v>
      </c>
      <c r="AG33" s="58">
        <f>+V33</f>
        <v>15.140875000000001</v>
      </c>
      <c r="AH33" s="57">
        <f>IF(AF33="","",+AF33-AG33)</f>
        <v>12.72990764331211</v>
      </c>
      <c r="AI33" s="57">
        <f>IF(AH33="","",+AH33*AC33)</f>
        <v>127.2990764331211</v>
      </c>
      <c r="AJ33" s="58">
        <v>33.99</v>
      </c>
      <c r="AK33" s="59">
        <v>0.33</v>
      </c>
      <c r="AL33" s="58">
        <f>IF(V33=0,"",V33/(1-AB33-AK33))</f>
        <v>38.575477707006385</v>
      </c>
      <c r="AM33" s="60">
        <v>0.33</v>
      </c>
      <c r="AN33" s="58">
        <f>IF(V33=0,"",V33/(1-AB33-AM33))</f>
        <v>38.575477707006385</v>
      </c>
      <c r="AO33" s="61">
        <v>1.2</v>
      </c>
      <c r="AP33" s="58">
        <f>IF(BD!AJ33="","",BD!AJ33*BD!AO33)</f>
        <v>40.788000000000004</v>
      </c>
      <c r="AQ33" s="56">
        <f>BD!AM33/BD!AK33-1</f>
        <v>0</v>
      </c>
      <c r="AR33" s="56">
        <f>IF(BD!AN33="","",IF(BD!AJ33="","",BD!AN33/BD!AJ33-1))</f>
        <v>0.13490666981483912</v>
      </c>
      <c r="AS33" s="56" t="str">
        <f>IF(BD!AN33="","",IF(BD!AN33&lt;BD!AL33,"ABAIXO DA META","DENTRO DA META"))</f>
        <v>DENTRO DA META</v>
      </c>
      <c r="AT33" s="56" t="str">
        <f>IF(BD!AJ33="","EM ANÁLISE",IF(BD!AP33&gt;=BD!AN33,"GO", "NO GO"))</f>
        <v>GO</v>
      </c>
      <c r="AU33" s="62">
        <f>IF(AN33="","",+BD!$AN33-AJ33)</f>
        <v>4.585477707006383</v>
      </c>
      <c r="AV33" s="63"/>
      <c r="AW33" s="54">
        <f>BD!P33*BD!AC33</f>
        <v>205.3</v>
      </c>
      <c r="AX33" s="54">
        <f>BD!V33*BD!AC33</f>
        <v>151.40875</v>
      </c>
      <c r="AY33" s="54">
        <f>IF(BD!AN33="","",BD!AN33*BD!AC33)</f>
        <v>385.7547770700638</v>
      </c>
      <c r="AZ33" s="48" t="s">
        <v>5271</v>
      </c>
      <c r="BA33" s="48" t="s">
        <v>115</v>
      </c>
      <c r="BB33" s="48">
        <v>1</v>
      </c>
      <c r="BC33" s="48" t="s">
        <v>116</v>
      </c>
      <c r="BD33" s="64" t="s">
        <v>5257</v>
      </c>
      <c r="BE33" s="65" t="s">
        <v>4</v>
      </c>
      <c r="BF33" s="65" t="s">
        <v>4</v>
      </c>
      <c r="BG33" s="64" t="s">
        <v>5258</v>
      </c>
      <c r="BH33" s="66"/>
      <c r="BI33" s="66"/>
      <c r="BJ33" s="66"/>
      <c r="BK33" s="66"/>
      <c r="BL33" s="66"/>
      <c r="BM33" s="66"/>
      <c r="BN33" s="64" t="s">
        <v>5268</v>
      </c>
      <c r="BO33" s="64">
        <v>138</v>
      </c>
      <c r="BP33" s="64">
        <v>140.622</v>
      </c>
      <c r="BQ33" s="64">
        <v>121</v>
      </c>
      <c r="BR33" s="64" t="s">
        <v>5260</v>
      </c>
      <c r="BS33" s="64" t="s">
        <v>5260</v>
      </c>
      <c r="BT33" s="64" t="s">
        <v>5261</v>
      </c>
      <c r="BU33" s="64">
        <v>5102</v>
      </c>
      <c r="BV33" s="64"/>
      <c r="BW33" s="64"/>
      <c r="BX33" s="64"/>
      <c r="BY33" s="64"/>
      <c r="BZ33" s="64"/>
      <c r="CA33" s="64"/>
      <c r="CB33" s="64"/>
      <c r="CC33" s="64">
        <v>102</v>
      </c>
      <c r="CD33" s="64">
        <v>8</v>
      </c>
      <c r="CE33" s="64">
        <v>8</v>
      </c>
      <c r="CF33" s="64"/>
      <c r="CG33" s="37">
        <f>VLOOKUP(Table_1[[#This Row],[EAN]],'[1]Planilha1'!$E:$R,13,0)</f>
        <v>20.53</v>
      </c>
      <c r="CI33" s="188">
        <f>IF(Table_1[[#This Row],[STATUS MERCADO]]="GO",Table_1[[#This Row],[M. BRUTA TOTAL]],0)</f>
        <v>127.2990764331211</v>
      </c>
      <c r="CJ33" s="188">
        <f>IF(Table_1[[#This Row],[STATUS MERCADO]]="GO",Table_1[[#This Row],[PV UNIT. REALIZADO]]*Table_1[[#This Row],[QUANTIDADE]],0)</f>
        <v>385.7547770700638</v>
      </c>
    </row>
    <row r="34" ht="15">
      <c r="A34" s="7"/>
      <c r="B34" s="67" t="s">
        <v>79</v>
      </c>
      <c r="C34" s="48">
        <v>220867</v>
      </c>
      <c r="D34" s="48">
        <v>10142637</v>
      </c>
      <c r="E34" s="49">
        <v>7896029041932</v>
      </c>
      <c r="F34" s="50" t="s">
        <v>311</v>
      </c>
      <c r="G34" s="48" t="s">
        <v>24</v>
      </c>
      <c r="H34" s="48">
        <v>590</v>
      </c>
      <c r="I34" s="51" t="s">
        <v>82</v>
      </c>
      <c r="J34" s="48" t="s">
        <v>307</v>
      </c>
      <c r="K34" s="52" t="s">
        <v>84</v>
      </c>
      <c r="L34" s="52">
        <v>22</v>
      </c>
      <c r="M34" s="52">
        <v>0</v>
      </c>
      <c r="N34" s="48" t="s">
        <v>85</v>
      </c>
      <c r="O34" s="48" t="s">
        <v>114</v>
      </c>
      <c r="P34" s="68">
        <v>13</v>
      </c>
      <c r="Q34" s="54">
        <f>(17/100+7.6/100+1.65/100)*P34</f>
        <v>3.4125</v>
      </c>
      <c r="R34" s="54"/>
      <c r="S34" s="54"/>
      <c r="T34" s="54"/>
      <c r="U34" s="54"/>
      <c r="V34" s="54">
        <f>+P34-Q34+R34+S34+T34+U34</f>
        <v>9.5875</v>
      </c>
      <c r="W34" s="56">
        <f>(1.02/100)</f>
        <v>1.02E-2</v>
      </c>
      <c r="X34" s="56">
        <v>4.8E-3</v>
      </c>
      <c r="Y34" s="56">
        <v>0.17</v>
      </c>
      <c r="Z34" s="56">
        <v>1.65E-2</v>
      </c>
      <c r="AA34" s="56">
        <v>7.6E-2</v>
      </c>
      <c r="AB34" s="56">
        <f>SUM(W34:AA34)</f>
        <v>0.2775</v>
      </c>
      <c r="AC34" s="48">
        <v>22</v>
      </c>
      <c r="AD34" s="57">
        <f>IF(AL34="","",+AC34*AL34)</f>
        <v>537.3885350318473</v>
      </c>
      <c r="AE34" s="58">
        <f>IF(AL34="","",+AL34*AB34)</f>
        <v>6.778423566878983</v>
      </c>
      <c r="AF34" s="57">
        <f>IF(AL34="","",+AL34-AE34)</f>
        <v>17.64832802547771</v>
      </c>
      <c r="AG34" s="58">
        <f>+V34</f>
        <v>9.5875</v>
      </c>
      <c r="AH34" s="57">
        <f>IF(AF34="","",+AF34-AG34)</f>
        <v>8.06082802547771</v>
      </c>
      <c r="AI34" s="57">
        <f>IF(AH34="","",+AH34*AC34)</f>
        <v>177.3382165605096</v>
      </c>
      <c r="AJ34" s="58">
        <v>20.59</v>
      </c>
      <c r="AK34" s="59">
        <v>0.33</v>
      </c>
      <c r="AL34" s="58">
        <f>IF(V34=0,"",V34/(1-AB34-AK34))</f>
        <v>24.426751592356695</v>
      </c>
      <c r="AM34" s="60">
        <v>0.33</v>
      </c>
      <c r="AN34" s="58">
        <f>IF(V34=0,"",V34/(1-AB34-AM34))</f>
        <v>24.426751592356695</v>
      </c>
      <c r="AO34" s="61">
        <v>1.2</v>
      </c>
      <c r="AP34" s="58">
        <f>IF(BD!AJ34="","",BD!AJ34*BD!AO34)</f>
        <v>24.708</v>
      </c>
      <c r="AQ34" s="56">
        <f>BD!AM34/BD!AK34-1</f>
        <v>0</v>
      </c>
      <c r="AR34" s="56">
        <f>IF(BD!AN34="","",IF(BD!AJ34="","",BD!AN34/BD!AJ34-1))</f>
        <v>0.18634053386870786</v>
      </c>
      <c r="AS34" s="56" t="str">
        <f>IF(BD!AN34="","",IF(BD!AN34&lt;BD!AL34,"ABAIXO DA META","DENTRO DA META"))</f>
        <v>DENTRO DA META</v>
      </c>
      <c r="AT34" s="56" t="str">
        <f>IF(BD!AJ34="","EM ANÁLISE",IF(BD!AP34&gt;=BD!AN34,"GO", "NO GO"))</f>
        <v>GO</v>
      </c>
      <c r="AU34" s="62">
        <f>IF(AN34="","",+BD!$AN34-AJ34)</f>
        <v>3.836751592356695</v>
      </c>
      <c r="AV34" s="63"/>
      <c r="AW34" s="54">
        <f>BD!P34*BD!AC34</f>
        <v>286</v>
      </c>
      <c r="AX34" s="54">
        <f>BD!V34*BD!AC34</f>
        <v>210.925</v>
      </c>
      <c r="AY34" s="54">
        <f>IF(BD!AN34="","",BD!AN34*BD!AC34)</f>
        <v>537.3885350318473</v>
      </c>
      <c r="AZ34" s="48" t="s">
        <v>5271</v>
      </c>
      <c r="BA34" s="48" t="s">
        <v>115</v>
      </c>
      <c r="BB34" s="48">
        <v>1</v>
      </c>
      <c r="BC34" s="48" t="s">
        <v>116</v>
      </c>
      <c r="BD34" s="64" t="s">
        <v>5257</v>
      </c>
      <c r="BE34" s="65" t="s">
        <v>4</v>
      </c>
      <c r="BF34" s="65" t="s">
        <v>4</v>
      </c>
      <c r="BG34" s="64" t="s">
        <v>5258</v>
      </c>
      <c r="BH34" s="66"/>
      <c r="BI34" s="66"/>
      <c r="BJ34" s="66"/>
      <c r="BK34" s="66"/>
      <c r="BL34" s="66"/>
      <c r="BM34" s="66"/>
      <c r="BN34" s="64" t="s">
        <v>5268</v>
      </c>
      <c r="BO34" s="64">
        <v>138</v>
      </c>
      <c r="BP34" s="64">
        <v>140.622</v>
      </c>
      <c r="BQ34" s="64">
        <v>121</v>
      </c>
      <c r="BR34" s="64" t="s">
        <v>5260</v>
      </c>
      <c r="BS34" s="64" t="s">
        <v>5260</v>
      </c>
      <c r="BT34" s="64" t="s">
        <v>5261</v>
      </c>
      <c r="BU34" s="64">
        <v>5102</v>
      </c>
      <c r="BV34" s="64"/>
      <c r="BW34" s="64"/>
      <c r="BX34" s="64"/>
      <c r="BY34" s="64"/>
      <c r="BZ34" s="64"/>
      <c r="CA34" s="64"/>
      <c r="CB34" s="64"/>
      <c r="CC34" s="64">
        <v>102</v>
      </c>
      <c r="CD34" s="64">
        <v>8</v>
      </c>
      <c r="CE34" s="64">
        <v>8</v>
      </c>
      <c r="CF34" s="64"/>
      <c r="CG34" s="37">
        <f>VLOOKUP(Table_1[[#This Row],[EAN]],'[1]Planilha1'!$E:$R,13,0)</f>
        <v>13</v>
      </c>
      <c r="CI34" s="188">
        <f>IF(Table_1[[#This Row],[STATUS MERCADO]]="GO",Table_1[[#This Row],[M. BRUTA TOTAL]],0)</f>
        <v>177.3382165605096</v>
      </c>
      <c r="CJ34" s="188">
        <f>IF(Table_1[[#This Row],[STATUS MERCADO]]="GO",Table_1[[#This Row],[PV UNIT. REALIZADO]]*Table_1[[#This Row],[QUANTIDADE]],0)</f>
        <v>537.3885350318473</v>
      </c>
    </row>
    <row r="35" ht="15">
      <c r="A35" s="7"/>
      <c r="B35" s="67" t="s">
        <v>79</v>
      </c>
      <c r="C35" s="48">
        <v>220868</v>
      </c>
      <c r="D35" s="48">
        <v>10142643</v>
      </c>
      <c r="E35" s="49">
        <v>7896029041994</v>
      </c>
      <c r="F35" s="50" t="s">
        <v>312</v>
      </c>
      <c r="G35" s="48" t="s">
        <v>24</v>
      </c>
      <c r="H35" s="48">
        <v>590</v>
      </c>
      <c r="I35" s="51" t="s">
        <v>82</v>
      </c>
      <c r="J35" s="48" t="s">
        <v>307</v>
      </c>
      <c r="K35" s="52" t="s">
        <v>84</v>
      </c>
      <c r="L35" s="52">
        <v>10</v>
      </c>
      <c r="M35" s="52">
        <v>0</v>
      </c>
      <c r="N35" s="48" t="s">
        <v>85</v>
      </c>
      <c r="O35" s="48" t="s">
        <v>114</v>
      </c>
      <c r="P35" s="68">
        <v>20.53</v>
      </c>
      <c r="Q35" s="54">
        <f>(17/100+7.6/100+1.65/100)*P35</f>
        <v>5.389125000000001</v>
      </c>
      <c r="R35" s="54"/>
      <c r="S35" s="54"/>
      <c r="T35" s="54"/>
      <c r="U35" s="54"/>
      <c r="V35" s="54">
        <f>+P35-Q35+R35+S35+T35+U35</f>
        <v>15.140875000000001</v>
      </c>
      <c r="W35" s="56">
        <f>(1.02/100)</f>
        <v>1.02E-2</v>
      </c>
      <c r="X35" s="56">
        <v>4.8E-3</v>
      </c>
      <c r="Y35" s="56">
        <v>0.17</v>
      </c>
      <c r="Z35" s="56">
        <v>1.65E-2</v>
      </c>
      <c r="AA35" s="56">
        <v>7.6E-2</v>
      </c>
      <c r="AB35" s="56">
        <f>SUM(W35:AA35)</f>
        <v>0.2775</v>
      </c>
      <c r="AC35" s="48">
        <v>10</v>
      </c>
      <c r="AD35" s="57">
        <f>IF(AL35="","",+AC35*AL35)</f>
        <v>385.7547770700638</v>
      </c>
      <c r="AE35" s="58">
        <f>IF(AL35="","",+AL35*AB35)</f>
        <v>10.704695063694272</v>
      </c>
      <c r="AF35" s="57">
        <f>IF(AL35="","",+AL35-AE35)</f>
        <v>27.87078264331211</v>
      </c>
      <c r="AG35" s="58">
        <f>+V35</f>
        <v>15.140875000000001</v>
      </c>
      <c r="AH35" s="57">
        <f>IF(AF35="","",+AF35-AG35)</f>
        <v>12.72990764331211</v>
      </c>
      <c r="AI35" s="57">
        <f>IF(AH35="","",+AH35*AC35)</f>
        <v>127.2990764331211</v>
      </c>
      <c r="AJ35" s="58">
        <v>33.99</v>
      </c>
      <c r="AK35" s="59">
        <v>0.33</v>
      </c>
      <c r="AL35" s="58">
        <f>IF(V35=0,"",V35/(1-AB35-AK35))</f>
        <v>38.575477707006385</v>
      </c>
      <c r="AM35" s="60">
        <v>0.33</v>
      </c>
      <c r="AN35" s="58">
        <f>IF(V35=0,"",V35/(1-AB35-AM35))</f>
        <v>38.575477707006385</v>
      </c>
      <c r="AO35" s="61">
        <v>1.2</v>
      </c>
      <c r="AP35" s="58">
        <f>IF(BD!AJ35="","",BD!AJ35*BD!AO35)</f>
        <v>40.788000000000004</v>
      </c>
      <c r="AQ35" s="56">
        <f>BD!AM35/BD!AK35-1</f>
        <v>0</v>
      </c>
      <c r="AR35" s="56">
        <f>IF(BD!AN35="","",IF(BD!AJ35="","",BD!AN35/BD!AJ35-1))</f>
        <v>0.13490666981483912</v>
      </c>
      <c r="AS35" s="56" t="str">
        <f>IF(BD!AN35="","",IF(BD!AN35&lt;BD!AL35,"ABAIXO DA META","DENTRO DA META"))</f>
        <v>DENTRO DA META</v>
      </c>
      <c r="AT35" s="56" t="str">
        <f>IF(BD!AJ35="","EM ANÁLISE",IF(BD!AP35&gt;=BD!AN35,"GO", "NO GO"))</f>
        <v>GO</v>
      </c>
      <c r="AU35" s="62">
        <f>IF(AN35="","",+BD!$AN35-AJ35)</f>
        <v>4.585477707006383</v>
      </c>
      <c r="AV35" s="63"/>
      <c r="AW35" s="54">
        <f>BD!P35*BD!AC35</f>
        <v>205.3</v>
      </c>
      <c r="AX35" s="54">
        <f>BD!V35*BD!AC35</f>
        <v>151.40875</v>
      </c>
      <c r="AY35" s="54">
        <f>IF(BD!AN35="","",BD!AN35*BD!AC35)</f>
        <v>385.7547770700638</v>
      </c>
      <c r="AZ35" s="48" t="s">
        <v>5271</v>
      </c>
      <c r="BA35" s="48" t="s">
        <v>115</v>
      </c>
      <c r="BB35" s="48">
        <v>1</v>
      </c>
      <c r="BC35" s="48" t="s">
        <v>116</v>
      </c>
      <c r="BD35" s="64" t="s">
        <v>5257</v>
      </c>
      <c r="BE35" s="65" t="s">
        <v>4</v>
      </c>
      <c r="BF35" s="65" t="s">
        <v>4</v>
      </c>
      <c r="BG35" s="64" t="s">
        <v>5258</v>
      </c>
      <c r="BH35" s="66"/>
      <c r="BI35" s="66"/>
      <c r="BJ35" s="66"/>
      <c r="BK35" s="66"/>
      <c r="BL35" s="66"/>
      <c r="BM35" s="66"/>
      <c r="BN35" s="64" t="s">
        <v>5268</v>
      </c>
      <c r="BO35" s="64">
        <v>138</v>
      </c>
      <c r="BP35" s="64">
        <v>140.622</v>
      </c>
      <c r="BQ35" s="64">
        <v>121</v>
      </c>
      <c r="BR35" s="64" t="s">
        <v>5260</v>
      </c>
      <c r="BS35" s="64" t="s">
        <v>5260</v>
      </c>
      <c r="BT35" s="64" t="s">
        <v>5261</v>
      </c>
      <c r="BU35" s="64">
        <v>5102</v>
      </c>
      <c r="BV35" s="64"/>
      <c r="BW35" s="64"/>
      <c r="BX35" s="64"/>
      <c r="BY35" s="64"/>
      <c r="BZ35" s="64"/>
      <c r="CA35" s="64"/>
      <c r="CB35" s="64"/>
      <c r="CC35" s="64">
        <v>102</v>
      </c>
      <c r="CD35" s="64">
        <v>8</v>
      </c>
      <c r="CE35" s="64">
        <v>8</v>
      </c>
      <c r="CF35" s="64"/>
      <c r="CG35" s="37">
        <f>VLOOKUP(Table_1[[#This Row],[EAN]],'[1]Planilha1'!$E:$R,13,0)</f>
        <v>20.53</v>
      </c>
      <c r="CI35" s="188">
        <f>IF(Table_1[[#This Row],[STATUS MERCADO]]="GO",Table_1[[#This Row],[M. BRUTA TOTAL]],0)</f>
        <v>127.2990764331211</v>
      </c>
      <c r="CJ35" s="188">
        <f>IF(Table_1[[#This Row],[STATUS MERCADO]]="GO",Table_1[[#This Row],[PV UNIT. REALIZADO]]*Table_1[[#This Row],[QUANTIDADE]],0)</f>
        <v>385.7547770700638</v>
      </c>
    </row>
    <row r="36" ht="15">
      <c r="A36" s="7"/>
      <c r="B36" s="67" t="s">
        <v>79</v>
      </c>
      <c r="C36" s="48">
        <v>220869</v>
      </c>
      <c r="D36" s="48">
        <v>10142531</v>
      </c>
      <c r="E36" s="49">
        <v>7896029043387</v>
      </c>
      <c r="F36" s="50" t="s">
        <v>313</v>
      </c>
      <c r="G36" s="48" t="s">
        <v>24</v>
      </c>
      <c r="H36" s="48">
        <v>590</v>
      </c>
      <c r="I36" s="51" t="s">
        <v>82</v>
      </c>
      <c r="J36" s="48" t="s">
        <v>307</v>
      </c>
      <c r="K36" s="52" t="s">
        <v>84</v>
      </c>
      <c r="L36" s="52">
        <v>22</v>
      </c>
      <c r="M36" s="52">
        <v>0</v>
      </c>
      <c r="N36" s="48" t="s">
        <v>85</v>
      </c>
      <c r="O36" s="48" t="s">
        <v>114</v>
      </c>
      <c r="P36" s="68">
        <v>13</v>
      </c>
      <c r="Q36" s="54">
        <f>(17/100+7.6/100+1.65/100)*P36</f>
        <v>3.4125</v>
      </c>
      <c r="R36" s="54"/>
      <c r="S36" s="54"/>
      <c r="T36" s="54"/>
      <c r="U36" s="54"/>
      <c r="V36" s="54">
        <f>+P36-Q36+R36+S36+T36+U36</f>
        <v>9.5875</v>
      </c>
      <c r="W36" s="56">
        <f>(1.02/100)</f>
        <v>1.02E-2</v>
      </c>
      <c r="X36" s="56">
        <v>4.8E-3</v>
      </c>
      <c r="Y36" s="56">
        <v>0.17</v>
      </c>
      <c r="Z36" s="56">
        <v>1.65E-2</v>
      </c>
      <c r="AA36" s="56">
        <v>7.6E-2</v>
      </c>
      <c r="AB36" s="56">
        <f>SUM(W36:AA36)</f>
        <v>0.2775</v>
      </c>
      <c r="AC36" s="48">
        <v>22</v>
      </c>
      <c r="AD36" s="57">
        <f>IF(AL36="","",+AC36*AL36)</f>
        <v>537.3885350318473</v>
      </c>
      <c r="AE36" s="58">
        <f>IF(AL36="","",+AL36*AB36)</f>
        <v>6.778423566878983</v>
      </c>
      <c r="AF36" s="57">
        <f>IF(AL36="","",+AL36-AE36)</f>
        <v>17.64832802547771</v>
      </c>
      <c r="AG36" s="58">
        <f>+V36</f>
        <v>9.5875</v>
      </c>
      <c r="AH36" s="57">
        <f>IF(AF36="","",+AF36-AG36)</f>
        <v>8.06082802547771</v>
      </c>
      <c r="AI36" s="57">
        <f>IF(AH36="","",+AH36*AC36)</f>
        <v>177.3382165605096</v>
      </c>
      <c r="AJ36" s="58">
        <v>20.59</v>
      </c>
      <c r="AK36" s="59">
        <v>0.33</v>
      </c>
      <c r="AL36" s="58">
        <f>IF(V36=0,"",V36/(1-AB36-AK36))</f>
        <v>24.426751592356695</v>
      </c>
      <c r="AM36" s="60">
        <v>0.33</v>
      </c>
      <c r="AN36" s="58">
        <f>IF(V36=0,"",V36/(1-AB36-AM36))</f>
        <v>24.426751592356695</v>
      </c>
      <c r="AO36" s="61">
        <v>1.2</v>
      </c>
      <c r="AP36" s="58">
        <f>IF(BD!AJ36="","",BD!AJ36*BD!AO36)</f>
        <v>24.708</v>
      </c>
      <c r="AQ36" s="56">
        <f>BD!AM36/BD!AK36-1</f>
        <v>0</v>
      </c>
      <c r="AR36" s="56">
        <f>IF(BD!AN36="","",IF(BD!AJ36="","",BD!AN36/BD!AJ36-1))</f>
        <v>0.18634053386870786</v>
      </c>
      <c r="AS36" s="56" t="str">
        <f>IF(BD!AN36="","",IF(BD!AN36&lt;BD!AL36,"ABAIXO DA META","DENTRO DA META"))</f>
        <v>DENTRO DA META</v>
      </c>
      <c r="AT36" s="56" t="str">
        <f>IF(BD!AJ36="","EM ANÁLISE",IF(BD!AP36&gt;=BD!AN36,"GO", "NO GO"))</f>
        <v>GO</v>
      </c>
      <c r="AU36" s="62">
        <f>IF(AN36="","",+BD!$AN36-AJ36)</f>
        <v>3.836751592356695</v>
      </c>
      <c r="AV36" s="63"/>
      <c r="AW36" s="54">
        <f>BD!P36*BD!AC36</f>
        <v>286</v>
      </c>
      <c r="AX36" s="54">
        <f>BD!V36*BD!AC36</f>
        <v>210.925</v>
      </c>
      <c r="AY36" s="54">
        <f>IF(BD!AN36="","",BD!AN36*BD!AC36)</f>
        <v>537.3885350318473</v>
      </c>
      <c r="AZ36" s="48" t="s">
        <v>5271</v>
      </c>
      <c r="BA36" s="48" t="s">
        <v>115</v>
      </c>
      <c r="BB36" s="48">
        <v>1</v>
      </c>
      <c r="BC36" s="48" t="s">
        <v>116</v>
      </c>
      <c r="BD36" s="64" t="s">
        <v>5257</v>
      </c>
      <c r="BE36" s="65" t="s">
        <v>4</v>
      </c>
      <c r="BF36" s="65" t="s">
        <v>4</v>
      </c>
      <c r="BG36" s="64" t="s">
        <v>5258</v>
      </c>
      <c r="BH36" s="66"/>
      <c r="BI36" s="66"/>
      <c r="BJ36" s="66"/>
      <c r="BK36" s="66"/>
      <c r="BL36" s="66"/>
      <c r="BM36" s="66"/>
      <c r="BN36" s="64" t="s">
        <v>5268</v>
      </c>
      <c r="BO36" s="64">
        <v>138</v>
      </c>
      <c r="BP36" s="64">
        <v>140.622</v>
      </c>
      <c r="BQ36" s="64">
        <v>121</v>
      </c>
      <c r="BR36" s="64" t="s">
        <v>5260</v>
      </c>
      <c r="BS36" s="64" t="s">
        <v>5260</v>
      </c>
      <c r="BT36" s="64" t="s">
        <v>5261</v>
      </c>
      <c r="BU36" s="64">
        <v>5102</v>
      </c>
      <c r="BV36" s="64"/>
      <c r="BW36" s="64"/>
      <c r="BX36" s="64"/>
      <c r="BY36" s="64"/>
      <c r="BZ36" s="64"/>
      <c r="CA36" s="64"/>
      <c r="CB36" s="64"/>
      <c r="CC36" s="64">
        <v>102</v>
      </c>
      <c r="CD36" s="64">
        <v>8</v>
      </c>
      <c r="CE36" s="64">
        <v>8</v>
      </c>
      <c r="CF36" s="64"/>
      <c r="CG36" s="37">
        <f>VLOOKUP(Table_1[[#This Row],[EAN]],'[1]Planilha1'!$E:$R,13,0)</f>
        <v>13</v>
      </c>
      <c r="CI36" s="188">
        <f>IF(Table_1[[#This Row],[STATUS MERCADO]]="GO",Table_1[[#This Row],[M. BRUTA TOTAL]],0)</f>
        <v>177.3382165605096</v>
      </c>
      <c r="CJ36" s="188">
        <f>IF(Table_1[[#This Row],[STATUS MERCADO]]="GO",Table_1[[#This Row],[PV UNIT. REALIZADO]]*Table_1[[#This Row],[QUANTIDADE]],0)</f>
        <v>537.3885350318473</v>
      </c>
    </row>
    <row r="37" ht="15">
      <c r="A37" s="7"/>
      <c r="B37" s="67" t="s">
        <v>79</v>
      </c>
      <c r="C37" s="48">
        <v>220870</v>
      </c>
      <c r="D37" s="48">
        <v>10142529</v>
      </c>
      <c r="E37" s="49">
        <v>7896029041949</v>
      </c>
      <c r="F37" s="50" t="s">
        <v>314</v>
      </c>
      <c r="G37" s="48" t="s">
        <v>24</v>
      </c>
      <c r="H37" s="48">
        <v>590</v>
      </c>
      <c r="I37" s="51" t="s">
        <v>82</v>
      </c>
      <c r="J37" s="48" t="s">
        <v>307</v>
      </c>
      <c r="K37" s="52" t="s">
        <v>84</v>
      </c>
      <c r="L37" s="52">
        <v>24</v>
      </c>
      <c r="M37" s="52">
        <v>0</v>
      </c>
      <c r="N37" s="48" t="s">
        <v>85</v>
      </c>
      <c r="O37" s="48" t="s">
        <v>114</v>
      </c>
      <c r="P37" s="68">
        <v>10.26</v>
      </c>
      <c r="Q37" s="54">
        <f>(17/100+7.6/100+1.65/100)*P37</f>
        <v>2.69325</v>
      </c>
      <c r="R37" s="54"/>
      <c r="S37" s="54"/>
      <c r="T37" s="54"/>
      <c r="U37" s="54"/>
      <c r="V37" s="54">
        <f>+P37-Q37+R37+S37+T37+U37</f>
        <v>7.56675</v>
      </c>
      <c r="W37" s="56">
        <f>(1.02/100)</f>
        <v>1.02E-2</v>
      </c>
      <c r="X37" s="56">
        <v>4.8E-3</v>
      </c>
      <c r="Y37" s="56">
        <v>0.17</v>
      </c>
      <c r="Z37" s="56">
        <v>1.65E-2</v>
      </c>
      <c r="AA37" s="56">
        <v>7.6E-2</v>
      </c>
      <c r="AB37" s="56">
        <f>SUM(W37:AA37)</f>
        <v>0.2775</v>
      </c>
      <c r="AC37" s="48">
        <v>24</v>
      </c>
      <c r="AD37" s="57">
        <f>IF(AL37="","",+AC37*AL37)</f>
        <v>462.68025477707016</v>
      </c>
      <c r="AE37" s="58">
        <f>IF(AL37="","",+AL37*AB37)</f>
        <v>5.349740445859874</v>
      </c>
      <c r="AF37" s="57">
        <f>IF(AL37="","",+AL37-AE37)</f>
        <v>13.928603503184716</v>
      </c>
      <c r="AG37" s="58">
        <f>+V37</f>
        <v>7.56675</v>
      </c>
      <c r="AH37" s="57">
        <f>IF(AF37="","",+AF37-AG37)</f>
        <v>6.361853503184716</v>
      </c>
      <c r="AI37" s="57">
        <f>IF(AH37="","",+AH37*AC37)</f>
        <v>152.6844840764332</v>
      </c>
      <c r="AJ37" s="58">
        <v>18.99</v>
      </c>
      <c r="AK37" s="59">
        <v>0.33</v>
      </c>
      <c r="AL37" s="58">
        <f>IF(V37=0,"",V37/(1-AB37-AK37))</f>
        <v>19.27834394904459</v>
      </c>
      <c r="AM37" s="60">
        <v>0.33</v>
      </c>
      <c r="AN37" s="58">
        <f>IF(V37=0,"",V37/(1-AB37-AM37))</f>
        <v>19.27834394904459</v>
      </c>
      <c r="AO37" s="61">
        <v>1.2</v>
      </c>
      <c r="AP37" s="58">
        <f>IF(BD!AJ37="","",BD!AJ37*BD!AO37)</f>
        <v>22.787999999999997</v>
      </c>
      <c r="AQ37" s="56">
        <f>BD!AM37/BD!AK37-1</f>
        <v>0</v>
      </c>
      <c r="AR37" s="56">
        <f>IF(BD!AN37="","",IF(BD!AJ37="","",BD!AN37/BD!AJ37-1))</f>
        <v>1.5183988891237066E-2</v>
      </c>
      <c r="AS37" s="56" t="str">
        <f>IF(BD!AN37="","",IF(BD!AN37&lt;BD!AL37,"ABAIXO DA META","DENTRO DA META"))</f>
        <v>DENTRO DA META</v>
      </c>
      <c r="AT37" s="56" t="str">
        <f>IF(BD!AJ37="","EM ANÁLISE",IF(BD!AP37&gt;=BD!AN37,"GO", "NO GO"))</f>
        <v>GO</v>
      </c>
      <c r="AU37" s="62">
        <f>IF(AN37="","",+BD!$AN37-AJ37)</f>
        <v>0.2883439490445916</v>
      </c>
      <c r="AV37" s="63"/>
      <c r="AW37" s="54">
        <f>BD!P37*BD!AC37</f>
        <v>246.24</v>
      </c>
      <c r="AX37" s="54">
        <f>BD!V37*BD!AC37</f>
        <v>181.602</v>
      </c>
      <c r="AY37" s="54">
        <f>IF(BD!AN37="","",BD!AN37*BD!AC37)</f>
        <v>462.68025477707016</v>
      </c>
      <c r="AZ37" s="48" t="s">
        <v>5271</v>
      </c>
      <c r="BA37" s="48" t="s">
        <v>115</v>
      </c>
      <c r="BB37" s="48">
        <v>1</v>
      </c>
      <c r="BC37" s="48" t="s">
        <v>116</v>
      </c>
      <c r="BD37" s="64" t="s">
        <v>5257</v>
      </c>
      <c r="BE37" s="65" t="s">
        <v>4</v>
      </c>
      <c r="BF37" s="65" t="s">
        <v>4</v>
      </c>
      <c r="BG37" s="64" t="s">
        <v>5258</v>
      </c>
      <c r="BH37" s="66"/>
      <c r="BI37" s="66"/>
      <c r="BJ37" s="66"/>
      <c r="BK37" s="66"/>
      <c r="BL37" s="66"/>
      <c r="BM37" s="66"/>
      <c r="BN37" s="64" t="s">
        <v>5268</v>
      </c>
      <c r="BO37" s="64">
        <v>138</v>
      </c>
      <c r="BP37" s="64">
        <v>140.622</v>
      </c>
      <c r="BQ37" s="64">
        <v>121</v>
      </c>
      <c r="BR37" s="64" t="s">
        <v>5260</v>
      </c>
      <c r="BS37" s="64" t="s">
        <v>5260</v>
      </c>
      <c r="BT37" s="64" t="s">
        <v>5261</v>
      </c>
      <c r="BU37" s="64">
        <v>5102</v>
      </c>
      <c r="BV37" s="64"/>
      <c r="BW37" s="64"/>
      <c r="BX37" s="64"/>
      <c r="BY37" s="64"/>
      <c r="BZ37" s="64"/>
      <c r="CA37" s="64"/>
      <c r="CB37" s="64"/>
      <c r="CC37" s="64">
        <v>102</v>
      </c>
      <c r="CD37" s="64">
        <v>8</v>
      </c>
      <c r="CE37" s="64">
        <v>8</v>
      </c>
      <c r="CF37" s="64"/>
      <c r="CG37" s="37">
        <f>VLOOKUP(Table_1[[#This Row],[EAN]],'[1]Planilha1'!$E:$R,13,0)</f>
        <v>10.26</v>
      </c>
      <c r="CI37" s="188">
        <f>IF(Table_1[[#This Row],[STATUS MERCADO]]="GO",Table_1[[#This Row],[M. BRUTA TOTAL]],0)</f>
        <v>152.6844840764332</v>
      </c>
      <c r="CJ37" s="188">
        <f>IF(Table_1[[#This Row],[STATUS MERCADO]]="GO",Table_1[[#This Row],[PV UNIT. REALIZADO]]*Table_1[[#This Row],[QUANTIDADE]],0)</f>
        <v>462.68025477707016</v>
      </c>
    </row>
    <row r="38" ht="15">
      <c r="A38" s="7"/>
      <c r="B38" s="67" t="s">
        <v>79</v>
      </c>
      <c r="C38" s="48">
        <v>220871</v>
      </c>
      <c r="D38" s="48">
        <v>10142631</v>
      </c>
      <c r="E38" s="49">
        <v>7896029043394</v>
      </c>
      <c r="F38" s="50" t="s">
        <v>315</v>
      </c>
      <c r="G38" s="48" t="s">
        <v>24</v>
      </c>
      <c r="H38" s="48">
        <v>590</v>
      </c>
      <c r="I38" s="51" t="s">
        <v>82</v>
      </c>
      <c r="J38" s="48" t="s">
        <v>121</v>
      </c>
      <c r="K38" s="52" t="s">
        <v>84</v>
      </c>
      <c r="L38" s="52">
        <v>24</v>
      </c>
      <c r="M38" s="52">
        <v>0</v>
      </c>
      <c r="N38" s="48" t="s">
        <v>85</v>
      </c>
      <c r="O38" s="48" t="s">
        <v>114</v>
      </c>
      <c r="P38" s="68">
        <v>8.89</v>
      </c>
      <c r="Q38" s="54">
        <f>(17/100+7.6/100+1.65/100)*P38</f>
        <v>2.333625</v>
      </c>
      <c r="R38" s="54"/>
      <c r="S38" s="54"/>
      <c r="T38" s="54"/>
      <c r="U38" s="54"/>
      <c r="V38" s="54">
        <f>+P38-Q38+R38+S38+T38+U38</f>
        <v>6.556375000000001</v>
      </c>
      <c r="W38" s="56">
        <f>(1.02/100)</f>
        <v>1.02E-2</v>
      </c>
      <c r="X38" s="56">
        <v>4.8E-3</v>
      </c>
      <c r="Y38" s="56">
        <v>0.17</v>
      </c>
      <c r="Z38" s="56">
        <v>1.65E-2</v>
      </c>
      <c r="AA38" s="56">
        <v>7.6E-2</v>
      </c>
      <c r="AB38" s="56">
        <f>SUM(W38:AA38)</f>
        <v>0.2775</v>
      </c>
      <c r="AC38" s="48">
        <v>24</v>
      </c>
      <c r="AD38" s="57">
        <f>IF(AL38="","",+AC38*AL38)</f>
        <v>400.899363057325</v>
      </c>
      <c r="AE38" s="58">
        <f>IF(AL38="","",+AL38*AB38)</f>
        <v>4.6353988853503205</v>
      </c>
      <c r="AF38" s="57">
        <f>IF(AL38="","",+AL38-AE38)</f>
        <v>12.068741242038222</v>
      </c>
      <c r="AG38" s="58">
        <f>+V38</f>
        <v>6.556375000000001</v>
      </c>
      <c r="AH38" s="57">
        <f>IF(AF38="","",+AF38-AG38)</f>
        <v>5.512366242038221</v>
      </c>
      <c r="AI38" s="57">
        <f>IF(AH38="","",+AH38*AC38)</f>
        <v>132.2967898089173</v>
      </c>
      <c r="AJ38" s="58">
        <v>14.41</v>
      </c>
      <c r="AK38" s="59">
        <v>0.33</v>
      </c>
      <c r="AL38" s="58">
        <f>IF(V38=0,"",V38/(1-AB38-AK38))</f>
        <v>16.70414012738854</v>
      </c>
      <c r="AM38" s="60">
        <v>0.33</v>
      </c>
      <c r="AN38" s="58">
        <f>IF(V38=0,"",V38/(1-AB38-AM38))</f>
        <v>16.70414012738854</v>
      </c>
      <c r="AO38" s="61">
        <v>1.2</v>
      </c>
      <c r="AP38" s="58">
        <f>IF(BD!AJ38="","",BD!AJ38*BD!AO38)</f>
        <v>17.291999999999998</v>
      </c>
      <c r="AQ38" s="56">
        <f>BD!AM38/BD!AK38-1</f>
        <v>0</v>
      </c>
      <c r="AR38" s="56">
        <f>IF(BD!AN38="","",IF(BD!AJ38="","",BD!AN38/BD!AJ38-1))</f>
        <v>0.15920472778546424</v>
      </c>
      <c r="AS38" s="56" t="str">
        <f>IF(BD!AN38="","",IF(BD!AN38&lt;BD!AL38,"ABAIXO DA META","DENTRO DA META"))</f>
        <v>DENTRO DA META</v>
      </c>
      <c r="AT38" s="56" t="str">
        <f>IF(BD!AJ38="","EM ANÁLISE",IF(BD!AP38&gt;=BD!AN38,"GO", "NO GO"))</f>
        <v>GO</v>
      </c>
      <c r="AU38" s="62">
        <f>IF(AN38="","",+BD!$AN38-AJ38)</f>
        <v>2.294140127388541</v>
      </c>
      <c r="AV38" s="63"/>
      <c r="AW38" s="54">
        <f>BD!P38*BD!AC38</f>
        <v>213.36</v>
      </c>
      <c r="AX38" s="54">
        <f>BD!V38*BD!AC38</f>
        <v>157.353</v>
      </c>
      <c r="AY38" s="54">
        <f>IF(BD!AN38="","",BD!AN38*BD!AC38)</f>
        <v>400.899363057325</v>
      </c>
      <c r="AZ38" s="48" t="s">
        <v>5271</v>
      </c>
      <c r="BA38" s="48" t="s">
        <v>115</v>
      </c>
      <c r="BB38" s="48">
        <v>1</v>
      </c>
      <c r="BC38" s="48" t="s">
        <v>116</v>
      </c>
      <c r="BD38" s="64" t="s">
        <v>5257</v>
      </c>
      <c r="BE38" s="65" t="s">
        <v>4</v>
      </c>
      <c r="BF38" s="65" t="s">
        <v>4</v>
      </c>
      <c r="BG38" s="64" t="s">
        <v>5258</v>
      </c>
      <c r="BH38" s="66"/>
      <c r="BI38" s="66"/>
      <c r="BJ38" s="66"/>
      <c r="BK38" s="66"/>
      <c r="BL38" s="66"/>
      <c r="BM38" s="66"/>
      <c r="BN38" s="64" t="s">
        <v>5268</v>
      </c>
      <c r="BO38" s="64">
        <v>138</v>
      </c>
      <c r="BP38" s="64">
        <v>140.622</v>
      </c>
      <c r="BQ38" s="64">
        <v>121</v>
      </c>
      <c r="BR38" s="64" t="s">
        <v>5260</v>
      </c>
      <c r="BS38" s="64" t="s">
        <v>5260</v>
      </c>
      <c r="BT38" s="64" t="s">
        <v>5261</v>
      </c>
      <c r="BU38" s="64">
        <v>5102</v>
      </c>
      <c r="BV38" s="64"/>
      <c r="BW38" s="64"/>
      <c r="BX38" s="64"/>
      <c r="BY38" s="64"/>
      <c r="BZ38" s="64"/>
      <c r="CA38" s="64"/>
      <c r="CB38" s="64"/>
      <c r="CC38" s="64">
        <v>102</v>
      </c>
      <c r="CD38" s="64">
        <v>8</v>
      </c>
      <c r="CE38" s="64">
        <v>8</v>
      </c>
      <c r="CF38" s="64"/>
      <c r="CG38" s="37">
        <f>VLOOKUP(Table_1[[#This Row],[EAN]],'[1]Planilha1'!$E:$R,13,0)</f>
        <v>8.89</v>
      </c>
      <c r="CI38" s="188">
        <f>IF(Table_1[[#This Row],[STATUS MERCADO]]="GO",Table_1[[#This Row],[M. BRUTA TOTAL]],0)</f>
        <v>132.2967898089173</v>
      </c>
      <c r="CJ38" s="188">
        <f>IF(Table_1[[#This Row],[STATUS MERCADO]]="GO",Table_1[[#This Row],[PV UNIT. REALIZADO]]*Table_1[[#This Row],[QUANTIDADE]],0)</f>
        <v>400.899363057325</v>
      </c>
    </row>
    <row r="39" ht="15">
      <c r="A39" s="7"/>
      <c r="B39" s="67" t="s">
        <v>79</v>
      </c>
      <c r="C39" s="48">
        <v>220873</v>
      </c>
      <c r="D39" s="48">
        <v>631</v>
      </c>
      <c r="E39" s="49">
        <v>7899819800320</v>
      </c>
      <c r="F39" s="50" t="s">
        <v>318</v>
      </c>
      <c r="G39" s="48" t="s">
        <v>24</v>
      </c>
      <c r="H39" s="48">
        <v>580</v>
      </c>
      <c r="I39" s="51" t="s">
        <v>280</v>
      </c>
      <c r="J39" s="48" t="s">
        <v>317</v>
      </c>
      <c r="K39" s="52" t="s">
        <v>84</v>
      </c>
      <c r="L39" s="52">
        <v>12</v>
      </c>
      <c r="M39" s="52">
        <v>4</v>
      </c>
      <c r="N39" s="48" t="s">
        <v>85</v>
      </c>
      <c r="O39" s="48" t="s">
        <v>208</v>
      </c>
      <c r="P39" s="68">
        <v>5.35</v>
      </c>
      <c r="Q39" s="54">
        <f>(17/100+7.6/100+1.65/100)*P39</f>
        <v>1.404375</v>
      </c>
      <c r="R39" s="54"/>
      <c r="S39" s="54"/>
      <c r="T39" s="54"/>
      <c r="U39" s="54"/>
      <c r="V39" s="54">
        <f>+P39-Q39+R39+S39+T39+U39</f>
        <v>3.9456249999999997</v>
      </c>
      <c r="W39" s="56">
        <f>(1.02/100)</f>
        <v>1.02E-2</v>
      </c>
      <c r="X39" s="56">
        <v>4.8E-3</v>
      </c>
      <c r="Y39" s="56">
        <v>0.17</v>
      </c>
      <c r="Z39" s="56">
        <v>1.65E-2</v>
      </c>
      <c r="AA39" s="56">
        <v>7.6E-2</v>
      </c>
      <c r="AB39" s="56">
        <f>SUM(W39:AA39)</f>
        <v>0.2775</v>
      </c>
      <c r="AC39" s="48">
        <v>12</v>
      </c>
      <c r="AD39" s="57">
        <f>IF(AL39="","",+AC39*AL39)</f>
        <v>120.63057324840766</v>
      </c>
      <c r="AE39" s="58">
        <f>IF(AL39="","",+AL39*AB39)</f>
        <v>2.7895820063694274</v>
      </c>
      <c r="AF39" s="57">
        <f>IF(AL39="","",+AL39-AE39)</f>
        <v>7.262965764331211</v>
      </c>
      <c r="AG39" s="58">
        <f>+V39</f>
        <v>3.9456249999999997</v>
      </c>
      <c r="AH39" s="57">
        <f>IF(AF39="","",+AF39-AG39)</f>
        <v>3.3173407643312114</v>
      </c>
      <c r="AI39" s="57">
        <f>IF(AH39="","",+AH39*AC39)</f>
        <v>39.80808917197454</v>
      </c>
      <c r="AJ39" s="58">
        <v>9.99</v>
      </c>
      <c r="AK39" s="59">
        <v>0.33</v>
      </c>
      <c r="AL39" s="58">
        <f>IF(V39=0,"",V39/(1-AB39-AK39))</f>
        <v>10.052547770700638</v>
      </c>
      <c r="AM39" s="60">
        <v>0.33</v>
      </c>
      <c r="AN39" s="58">
        <f>IF(V39=0,"",V39/(1-AB39-AM39))</f>
        <v>10.052547770700638</v>
      </c>
      <c r="AO39" s="61">
        <v>1.2</v>
      </c>
      <c r="AP39" s="58">
        <f>IF(BD!AJ39="","",BD!AJ39*BD!AO39)</f>
        <v>11.988</v>
      </c>
      <c r="AQ39" s="56">
        <f>BD!AM39/BD!AK39-1</f>
        <v>0</v>
      </c>
      <c r="AR39" s="56">
        <f>IF(BD!AN39="","",IF(BD!AJ39="","",BD!AN39/BD!AJ39-1))</f>
        <v>6.2610381081720234E-3</v>
      </c>
      <c r="AS39" s="56" t="str">
        <f>IF(BD!AN39="","",IF(BD!AN39&lt;BD!AL39,"ABAIXO DA META","DENTRO DA META"))</f>
        <v>DENTRO DA META</v>
      </c>
      <c r="AT39" s="56" t="str">
        <f>IF(BD!AJ39="","EM ANÁLISE",IF(BD!AP39&gt;=BD!AN39,"GO", "NO GO"))</f>
        <v>GO</v>
      </c>
      <c r="AU39" s="62">
        <f>IF(AN39="","",+BD!$AN39-AJ39)</f>
        <v>6.254777070063788E-2</v>
      </c>
      <c r="AV39" s="63"/>
      <c r="AW39" s="54">
        <f>BD!P39*BD!AC39</f>
        <v>64.19999999999999</v>
      </c>
      <c r="AX39" s="54">
        <f>BD!V39*BD!AC39</f>
        <v>47.3475</v>
      </c>
      <c r="AY39" s="54">
        <f>IF(BD!AN39="","",BD!AN39*BD!AC39)</f>
        <v>120.63057324840766</v>
      </c>
      <c r="AZ39" s="48" t="s">
        <v>5271</v>
      </c>
      <c r="BA39" s="48" t="s">
        <v>115</v>
      </c>
      <c r="BB39" s="48">
        <v>1</v>
      </c>
      <c r="BC39" s="48" t="s">
        <v>209</v>
      </c>
      <c r="BD39" s="64" t="s">
        <v>5257</v>
      </c>
      <c r="BE39" s="65" t="s">
        <v>4</v>
      </c>
      <c r="BF39" s="65" t="s">
        <v>4</v>
      </c>
      <c r="BG39" s="64" t="s">
        <v>5258</v>
      </c>
      <c r="BH39" s="66"/>
      <c r="BI39" s="66"/>
      <c r="BJ39" s="66"/>
      <c r="BK39" s="66"/>
      <c r="BL39" s="66"/>
      <c r="BM39" s="66"/>
      <c r="BN39" s="66"/>
      <c r="BO39" s="64">
        <v>138</v>
      </c>
      <c r="BP39" s="64">
        <v>140.622</v>
      </c>
      <c r="BQ39" s="64">
        <v>121</v>
      </c>
      <c r="BR39" s="64" t="s">
        <v>5260</v>
      </c>
      <c r="BS39" s="64" t="s">
        <v>5260</v>
      </c>
      <c r="BT39" s="64" t="s">
        <v>5261</v>
      </c>
      <c r="BU39" s="64">
        <v>5102</v>
      </c>
      <c r="BV39" s="64"/>
      <c r="BW39" s="64"/>
      <c r="BX39" s="64"/>
      <c r="BY39" s="64"/>
      <c r="BZ39" s="64"/>
      <c r="CA39" s="64"/>
      <c r="CB39" s="64"/>
      <c r="CC39" s="64">
        <v>102</v>
      </c>
      <c r="CD39" s="64">
        <v>8</v>
      </c>
      <c r="CE39" s="64">
        <v>8</v>
      </c>
      <c r="CF39" s="64"/>
      <c r="CG39" s="37">
        <f>VLOOKUP(Table_1[[#This Row],[EAN]],'[1]Planilha1'!$E:$R,13,0)</f>
        <v>5.35</v>
      </c>
      <c r="CI39" s="188">
        <f>IF(Table_1[[#This Row],[STATUS MERCADO]]="GO",Table_1[[#This Row],[M. BRUTA TOTAL]],0)</f>
        <v>39.80808917197454</v>
      </c>
      <c r="CJ39" s="188">
        <f>IF(Table_1[[#This Row],[STATUS MERCADO]]="GO",Table_1[[#This Row],[PV UNIT. REALIZADO]]*Table_1[[#This Row],[QUANTIDADE]],0)</f>
        <v>120.63057324840766</v>
      </c>
    </row>
    <row r="40" ht="15">
      <c r="A40" s="7"/>
      <c r="B40" s="67" t="s">
        <v>79</v>
      </c>
      <c r="C40" s="48">
        <v>220874</v>
      </c>
      <c r="D40" s="48">
        <v>632</v>
      </c>
      <c r="E40" s="49">
        <v>7899819800337</v>
      </c>
      <c r="F40" s="50" t="s">
        <v>319</v>
      </c>
      <c r="G40" s="48" t="s">
        <v>24</v>
      </c>
      <c r="H40" s="48">
        <v>580</v>
      </c>
      <c r="I40" s="51" t="s">
        <v>280</v>
      </c>
      <c r="J40" s="48" t="s">
        <v>317</v>
      </c>
      <c r="K40" s="52" t="s">
        <v>84</v>
      </c>
      <c r="L40" s="52">
        <v>12</v>
      </c>
      <c r="M40" s="52">
        <v>4</v>
      </c>
      <c r="N40" s="48" t="s">
        <v>85</v>
      </c>
      <c r="O40" s="48" t="s">
        <v>208</v>
      </c>
      <c r="P40" s="68">
        <v>9.28</v>
      </c>
      <c r="Q40" s="54">
        <f>(17/100+7.6/100+1.65/100)*P40</f>
        <v>2.436</v>
      </c>
      <c r="R40" s="54"/>
      <c r="S40" s="54"/>
      <c r="T40" s="54"/>
      <c r="U40" s="54"/>
      <c r="V40" s="54">
        <f>+P40-Q40+R40+S40+T40+U40</f>
        <v>6.843999999999999</v>
      </c>
      <c r="W40" s="56">
        <f>(1.02/100)</f>
        <v>1.02E-2</v>
      </c>
      <c r="X40" s="56">
        <v>4.8E-3</v>
      </c>
      <c r="Y40" s="56">
        <v>0.17</v>
      </c>
      <c r="Z40" s="56">
        <v>1.65E-2</v>
      </c>
      <c r="AA40" s="56">
        <v>7.6E-2</v>
      </c>
      <c r="AB40" s="56">
        <f>SUM(W40:AA40)</f>
        <v>0.2775</v>
      </c>
      <c r="AC40" s="48">
        <v>12</v>
      </c>
      <c r="AD40" s="57">
        <f>IF(AL40="","",+AC40*AL40)</f>
        <v>209.24331210191085</v>
      </c>
      <c r="AE40" s="58">
        <f>IF(AL40="","",+AL40*AB40)</f>
        <v>4.838751592356688</v>
      </c>
      <c r="AF40" s="57">
        <f>IF(AL40="","",+AL40-AE40)</f>
        <v>12.598191082802549</v>
      </c>
      <c r="AG40" s="58">
        <f>+V40</f>
        <v>6.843999999999999</v>
      </c>
      <c r="AH40" s="57">
        <f>IF(AF40="","",+AF40-AG40)</f>
        <v>5.754191082802549</v>
      </c>
      <c r="AI40" s="57">
        <f>IF(AH40="","",+AH40*AC40)</f>
        <v>69.05029299363059</v>
      </c>
      <c r="AJ40" s="58">
        <v>17.99</v>
      </c>
      <c r="AK40" s="59">
        <v>0.33</v>
      </c>
      <c r="AL40" s="58">
        <f>IF(V40=0,"",V40/(1-AB40-AK40))</f>
        <v>17.436942675159237</v>
      </c>
      <c r="AM40" s="60">
        <v>0.33</v>
      </c>
      <c r="AN40" s="58">
        <f>IF(V40=0,"",V40/(1-AB40-AM40))</f>
        <v>17.436942675159237</v>
      </c>
      <c r="AO40" s="61">
        <v>1.2</v>
      </c>
      <c r="AP40" s="58">
        <f>IF(BD!AJ40="","",BD!AJ40*BD!AO40)</f>
        <v>21.587999999999997</v>
      </c>
      <c r="AQ40" s="56">
        <f>BD!AM40/BD!AK40-1</f>
        <v>0</v>
      </c>
      <c r="AR40" s="56">
        <f>IF(BD!AN40="","",IF(BD!AJ40="","",BD!AN40/BD!AJ40-1))</f>
        <v>-3.0742486094539223E-2</v>
      </c>
      <c r="AS40" s="56" t="str">
        <f>IF(BD!AN40="","",IF(BD!AN40&lt;BD!AL40,"ABAIXO DA META","DENTRO DA META"))</f>
        <v>DENTRO DA META</v>
      </c>
      <c r="AT40" s="56" t="str">
        <f>IF(BD!AJ40="","EM ANÁLISE",IF(BD!AP40&gt;=BD!AN40,"GO", "NO GO"))</f>
        <v>GO</v>
      </c>
      <c r="AU40" s="62">
        <f>IF(AN40="","",+BD!$AN40-AJ40)</f>
        <v>-0.5530573248407613</v>
      </c>
      <c r="AV40" s="63"/>
      <c r="AW40" s="54">
        <f>BD!P40*BD!AC40</f>
        <v>111.35999999999999</v>
      </c>
      <c r="AX40" s="54">
        <f>BD!V40*BD!AC40</f>
        <v>82.12799999999999</v>
      </c>
      <c r="AY40" s="54">
        <f>IF(BD!AN40="","",BD!AN40*BD!AC40)</f>
        <v>209.24331210191085</v>
      </c>
      <c r="AZ40" s="48" t="s">
        <v>5271</v>
      </c>
      <c r="BA40" s="48" t="s">
        <v>115</v>
      </c>
      <c r="BB40" s="48">
        <v>1</v>
      </c>
      <c r="BC40" s="48" t="s">
        <v>209</v>
      </c>
      <c r="BD40" s="64" t="s">
        <v>5257</v>
      </c>
      <c r="BE40" s="65" t="s">
        <v>4</v>
      </c>
      <c r="BF40" s="65" t="s">
        <v>4</v>
      </c>
      <c r="BG40" s="64" t="s">
        <v>5258</v>
      </c>
      <c r="BH40" s="66"/>
      <c r="BI40" s="66"/>
      <c r="BJ40" s="66"/>
      <c r="BK40" s="66"/>
      <c r="BL40" s="66"/>
      <c r="BM40" s="66"/>
      <c r="BN40" s="66"/>
      <c r="BO40" s="64">
        <v>138</v>
      </c>
      <c r="BP40" s="64">
        <v>140.622</v>
      </c>
      <c r="BQ40" s="64">
        <v>121</v>
      </c>
      <c r="BR40" s="64" t="s">
        <v>5260</v>
      </c>
      <c r="BS40" s="64" t="s">
        <v>5260</v>
      </c>
      <c r="BT40" s="64" t="s">
        <v>5261</v>
      </c>
      <c r="BU40" s="64">
        <v>5102</v>
      </c>
      <c r="BV40" s="64"/>
      <c r="BW40" s="64"/>
      <c r="BX40" s="64"/>
      <c r="BY40" s="64"/>
      <c r="BZ40" s="64"/>
      <c r="CA40" s="64"/>
      <c r="CB40" s="64"/>
      <c r="CC40" s="64">
        <v>102</v>
      </c>
      <c r="CD40" s="64">
        <v>8</v>
      </c>
      <c r="CE40" s="64">
        <v>8</v>
      </c>
      <c r="CF40" s="64"/>
      <c r="CG40" s="37">
        <f>VLOOKUP(Table_1[[#This Row],[EAN]],'[1]Planilha1'!$E:$R,13,0)</f>
        <v>9.28</v>
      </c>
      <c r="CI40" s="188">
        <f>IF(Table_1[[#This Row],[STATUS MERCADO]]="GO",Table_1[[#This Row],[M. BRUTA TOTAL]],0)</f>
        <v>69.05029299363059</v>
      </c>
      <c r="CJ40" s="188">
        <f>IF(Table_1[[#This Row],[STATUS MERCADO]]="GO",Table_1[[#This Row],[PV UNIT. REALIZADO]]*Table_1[[#This Row],[QUANTIDADE]],0)</f>
        <v>209.24331210191085</v>
      </c>
    </row>
    <row r="41" ht="15">
      <c r="A41" s="7"/>
      <c r="B41" s="67" t="s">
        <v>79</v>
      </c>
      <c r="C41" s="48">
        <v>220878</v>
      </c>
      <c r="D41" s="48">
        <v>805</v>
      </c>
      <c r="E41" s="49">
        <v>7899819801044</v>
      </c>
      <c r="F41" s="50" t="s">
        <v>324</v>
      </c>
      <c r="G41" s="48" t="s">
        <v>24</v>
      </c>
      <c r="H41" s="48">
        <v>580</v>
      </c>
      <c r="I41" s="51" t="s">
        <v>280</v>
      </c>
      <c r="J41" s="48" t="s">
        <v>325</v>
      </c>
      <c r="K41" s="52" t="s">
        <v>84</v>
      </c>
      <c r="L41" s="52">
        <v>1</v>
      </c>
      <c r="M41" s="52">
        <v>4</v>
      </c>
      <c r="N41" s="48" t="s">
        <v>85</v>
      </c>
      <c r="O41" s="48" t="s">
        <v>208</v>
      </c>
      <c r="P41" s="68">
        <v>3.99</v>
      </c>
      <c r="Q41" s="54">
        <f>(17/100+7.6/100+1.65/100)*P41</f>
        <v>1.0473750000000002</v>
      </c>
      <c r="R41" s="54"/>
      <c r="S41" s="54"/>
      <c r="T41" s="54"/>
      <c r="U41" s="54"/>
      <c r="V41" s="54">
        <f>+P41-Q41+R41+S41+T41+U41</f>
        <v>2.942625</v>
      </c>
      <c r="W41" s="56">
        <f>(1.02/100)</f>
        <v>1.02E-2</v>
      </c>
      <c r="X41" s="56">
        <v>4.8E-3</v>
      </c>
      <c r="Y41" s="56">
        <v>0.17</v>
      </c>
      <c r="Z41" s="56">
        <v>1.65E-2</v>
      </c>
      <c r="AA41" s="56">
        <v>7.6E-2</v>
      </c>
      <c r="AB41" s="56">
        <f>SUM(W41:AA41)</f>
        <v>0.2775</v>
      </c>
      <c r="AC41" s="48">
        <v>1</v>
      </c>
      <c r="AD41" s="57">
        <f>IF(AL41="","",+AC41*AL41)</f>
        <v>7.497133757961786</v>
      </c>
      <c r="AE41" s="58">
        <f>IF(AL41="","",+AL41*AB41)</f>
        <v>2.0804546178343957</v>
      </c>
      <c r="AF41" s="57">
        <f>IF(AL41="","",+AL41-AE41)</f>
        <v>5.41667914012739</v>
      </c>
      <c r="AG41" s="58">
        <f>+V41</f>
        <v>2.942625</v>
      </c>
      <c r="AH41" s="57">
        <f>IF(AF41="","",+AF41-AG41)</f>
        <v>2.47405414012739</v>
      </c>
      <c r="AI41" s="57">
        <f>IF(AH41="","",+AH41*AC41)</f>
        <v>2.47405414012739</v>
      </c>
      <c r="AJ41" s="58">
        <v>6.99</v>
      </c>
      <c r="AK41" s="59">
        <v>0.33</v>
      </c>
      <c r="AL41" s="58">
        <f>IF(V41=0,"",V41/(1-AB41-AK41))</f>
        <v>7.497133757961786</v>
      </c>
      <c r="AM41" s="60">
        <v>0.33</v>
      </c>
      <c r="AN41" s="58">
        <f>IF(V41=0,"",V41/(1-AB41-AM41))</f>
        <v>7.497133757961786</v>
      </c>
      <c r="AO41" s="61">
        <v>1.2</v>
      </c>
      <c r="AP41" s="58">
        <f>IF(BD!AJ41="","",BD!AJ41*BD!AO41)</f>
        <v>8.388</v>
      </c>
      <c r="AQ41" s="56">
        <f>BD!AM41/BD!AK41-1</f>
        <v>0</v>
      </c>
      <c r="AR41" s="56">
        <f>IF(BD!AN41="","",IF(BD!AJ41="","",BD!AN41/BD!AJ41-1))</f>
        <v>7.255132445805224E-2</v>
      </c>
      <c r="AS41" s="56" t="str">
        <f>IF(BD!AN41="","",IF(BD!AN41&lt;BD!AL41,"ABAIXO DA META","DENTRO DA META"))</f>
        <v>DENTRO DA META</v>
      </c>
      <c r="AT41" s="56" t="str">
        <f>IF(BD!AJ41="","EM ANÁLISE",IF(BD!AP41&gt;=BD!AN41,"GO", "NO GO"))</f>
        <v>GO</v>
      </c>
      <c r="AU41" s="62">
        <f>IF(AN41="","",+BD!$AN41-AJ41)</f>
        <v>0.5071337579617854</v>
      </c>
      <c r="AV41" s="63"/>
      <c r="AW41" s="54">
        <f>BD!P41*BD!AC41</f>
        <v>3.99</v>
      </c>
      <c r="AX41" s="54">
        <f>BD!V41*BD!AC41</f>
        <v>2.942625</v>
      </c>
      <c r="AY41" s="54">
        <f>IF(BD!AN41="","",BD!AN41*BD!AC41)</f>
        <v>7.497133757961786</v>
      </c>
      <c r="AZ41" s="48" t="s">
        <v>5271</v>
      </c>
      <c r="BA41" s="48" t="s">
        <v>115</v>
      </c>
      <c r="BB41" s="48">
        <v>1</v>
      </c>
      <c r="BC41" s="48" t="s">
        <v>209</v>
      </c>
      <c r="BD41" s="64" t="s">
        <v>5257</v>
      </c>
      <c r="BE41" s="65" t="s">
        <v>4</v>
      </c>
      <c r="BF41" s="65" t="s">
        <v>4</v>
      </c>
      <c r="BG41" s="64" t="s">
        <v>5258</v>
      </c>
      <c r="BH41" s="66"/>
      <c r="BI41" s="66"/>
      <c r="BJ41" s="66"/>
      <c r="BK41" s="66"/>
      <c r="BL41" s="66"/>
      <c r="BM41" s="66"/>
      <c r="BN41" s="66"/>
      <c r="BO41" s="64">
        <v>138</v>
      </c>
      <c r="BP41" s="64">
        <v>140.622</v>
      </c>
      <c r="BQ41" s="64">
        <v>121</v>
      </c>
      <c r="BR41" s="64" t="s">
        <v>5260</v>
      </c>
      <c r="BS41" s="64" t="s">
        <v>5260</v>
      </c>
      <c r="BT41" s="64" t="s">
        <v>5261</v>
      </c>
      <c r="BU41" s="64">
        <v>5102</v>
      </c>
      <c r="BV41" s="64"/>
      <c r="BW41" s="64"/>
      <c r="BX41" s="64"/>
      <c r="BY41" s="64"/>
      <c r="BZ41" s="64"/>
      <c r="CA41" s="64"/>
      <c r="CB41" s="64"/>
      <c r="CC41" s="64">
        <v>102</v>
      </c>
      <c r="CD41" s="64">
        <v>8</v>
      </c>
      <c r="CE41" s="64">
        <v>8</v>
      </c>
      <c r="CF41" s="64"/>
      <c r="CG41" s="37">
        <f>VLOOKUP(Table_1[[#This Row],[EAN]],'[1]Planilha1'!$E:$R,13,0)</f>
        <v>3.99</v>
      </c>
      <c r="CI41" s="188">
        <f>IF(Table_1[[#This Row],[STATUS MERCADO]]="GO",Table_1[[#This Row],[M. BRUTA TOTAL]],0)</f>
        <v>2.47405414012739</v>
      </c>
      <c r="CJ41" s="188">
        <f>IF(Table_1[[#This Row],[STATUS MERCADO]]="GO",Table_1[[#This Row],[PV UNIT. REALIZADO]]*Table_1[[#This Row],[QUANTIDADE]],0)</f>
        <v>7.497133757961786</v>
      </c>
    </row>
    <row r="42" ht="15">
      <c r="A42" s="7"/>
      <c r="B42" s="67" t="s">
        <v>79</v>
      </c>
      <c r="C42" s="48">
        <v>220893</v>
      </c>
      <c r="D42" s="48">
        <v>622</v>
      </c>
      <c r="E42" s="49">
        <v>7899819800238</v>
      </c>
      <c r="F42" s="50" t="s">
        <v>342</v>
      </c>
      <c r="G42" s="48" t="s">
        <v>24</v>
      </c>
      <c r="H42" s="48">
        <v>580</v>
      </c>
      <c r="I42" s="51" t="s">
        <v>280</v>
      </c>
      <c r="J42" s="48" t="s">
        <v>322</v>
      </c>
      <c r="K42" s="52" t="s">
        <v>84</v>
      </c>
      <c r="L42" s="52">
        <v>12</v>
      </c>
      <c r="M42" s="52">
        <v>4</v>
      </c>
      <c r="N42" s="48" t="s">
        <v>85</v>
      </c>
      <c r="O42" s="48" t="s">
        <v>208</v>
      </c>
      <c r="P42" s="68">
        <v>18.99</v>
      </c>
      <c r="Q42" s="54">
        <f>(17/100+7.6/100+1.65/100)*P42</f>
        <v>4.984875</v>
      </c>
      <c r="R42" s="54"/>
      <c r="S42" s="54"/>
      <c r="T42" s="54"/>
      <c r="U42" s="54"/>
      <c r="V42" s="54">
        <f>+P42-Q42+R42+S42+T42+U42</f>
        <v>14.005125</v>
      </c>
      <c r="W42" s="56">
        <f>(1.02/100)</f>
        <v>1.02E-2</v>
      </c>
      <c r="X42" s="56">
        <v>4.8E-3</v>
      </c>
      <c r="Y42" s="56">
        <v>0.17</v>
      </c>
      <c r="Z42" s="56">
        <v>1.65E-2</v>
      </c>
      <c r="AA42" s="56">
        <v>7.6E-2</v>
      </c>
      <c r="AB42" s="56">
        <f>SUM(W42:AA42)</f>
        <v>0.2775</v>
      </c>
      <c r="AC42" s="48">
        <v>12</v>
      </c>
      <c r="AD42" s="57">
        <f>IF(AL42="","",+AC42*AL42)</f>
        <v>428.18216560509563</v>
      </c>
      <c r="AE42" s="58">
        <f>IF(AL42="","",+AL42*AB42)</f>
        <v>9.901712579617838</v>
      </c>
      <c r="AF42" s="57">
        <f>IF(AL42="","",+AL42-AE42)</f>
        <v>25.780134554140133</v>
      </c>
      <c r="AG42" s="58">
        <f>+V42</f>
        <v>14.005125</v>
      </c>
      <c r="AH42" s="57">
        <f>IF(AF42="","",+AF42-AG42)</f>
        <v>11.775009554140134</v>
      </c>
      <c r="AI42" s="57">
        <f>IF(AH42="","",+AH42*AC42)</f>
        <v>141.3001146496816</v>
      </c>
      <c r="AJ42" s="58">
        <v>30.99</v>
      </c>
      <c r="AK42" s="59">
        <v>0.33</v>
      </c>
      <c r="AL42" s="58">
        <f>IF(V42=0,"",V42/(1-AB42-AK42))</f>
        <v>35.68184713375797</v>
      </c>
      <c r="AM42" s="60">
        <v>0.33</v>
      </c>
      <c r="AN42" s="58">
        <f>IF(V42=0,"",V42/(1-AB42-AM42))</f>
        <v>35.68184713375797</v>
      </c>
      <c r="AO42" s="61">
        <v>1.2</v>
      </c>
      <c r="AP42" s="58">
        <f>IF(BD!AJ42="","",BD!AJ42*BD!AO42)</f>
        <v>37.187999999999995</v>
      </c>
      <c r="AQ42" s="56">
        <f>BD!AM42/BD!AK42-1</f>
        <v>0</v>
      </c>
      <c r="AR42" s="56">
        <f>IF(BD!AN42="","",IF(BD!AJ42="","",BD!AN42/BD!AJ42-1))</f>
        <v>0.15139874584569113</v>
      </c>
      <c r="AS42" s="56" t="str">
        <f>IF(BD!AN42="","",IF(BD!AN42&lt;BD!AL42,"ABAIXO DA META","DENTRO DA META"))</f>
        <v>DENTRO DA META</v>
      </c>
      <c r="AT42" s="56" t="str">
        <f>IF(BD!AJ42="","EM ANÁLISE",IF(BD!AP42&gt;=BD!AN42,"GO", "NO GO"))</f>
        <v>GO</v>
      </c>
      <c r="AU42" s="62">
        <f>IF(AN42="","",+BD!$AN42-AJ42)</f>
        <v>4.691847133757971</v>
      </c>
      <c r="AV42" s="63"/>
      <c r="AW42" s="54">
        <f>BD!P42*BD!AC42</f>
        <v>227.88</v>
      </c>
      <c r="AX42" s="54">
        <f>BD!V42*BD!AC42</f>
        <v>168.0615</v>
      </c>
      <c r="AY42" s="54">
        <f>IF(BD!AN42="","",BD!AN42*BD!AC42)</f>
        <v>428.18216560509563</v>
      </c>
      <c r="AZ42" s="48" t="s">
        <v>5271</v>
      </c>
      <c r="BA42" s="48" t="s">
        <v>115</v>
      </c>
      <c r="BB42" s="48">
        <v>1</v>
      </c>
      <c r="BC42" s="48" t="s">
        <v>209</v>
      </c>
      <c r="BD42" s="64" t="s">
        <v>5257</v>
      </c>
      <c r="BE42" s="65" t="s">
        <v>4</v>
      </c>
      <c r="BF42" s="65" t="s">
        <v>4</v>
      </c>
      <c r="BG42" s="64" t="s">
        <v>5258</v>
      </c>
      <c r="BH42" s="66"/>
      <c r="BI42" s="66"/>
      <c r="BJ42" s="66"/>
      <c r="BK42" s="66"/>
      <c r="BL42" s="66"/>
      <c r="BM42" s="66"/>
      <c r="BN42" s="66"/>
      <c r="BO42" s="64">
        <v>138</v>
      </c>
      <c r="BP42" s="64">
        <v>140.622</v>
      </c>
      <c r="BQ42" s="64">
        <v>121</v>
      </c>
      <c r="BR42" s="64" t="s">
        <v>5260</v>
      </c>
      <c r="BS42" s="64" t="s">
        <v>5260</v>
      </c>
      <c r="BT42" s="64" t="s">
        <v>5261</v>
      </c>
      <c r="BU42" s="64">
        <v>5102</v>
      </c>
      <c r="BV42" s="64"/>
      <c r="BW42" s="64"/>
      <c r="BX42" s="64"/>
      <c r="BY42" s="64"/>
      <c r="BZ42" s="64"/>
      <c r="CA42" s="64"/>
      <c r="CB42" s="64"/>
      <c r="CC42" s="64">
        <v>102</v>
      </c>
      <c r="CD42" s="64">
        <v>8</v>
      </c>
      <c r="CE42" s="64">
        <v>8</v>
      </c>
      <c r="CF42" s="64"/>
      <c r="CG42" s="37">
        <f>VLOOKUP(Table_1[[#This Row],[EAN]],'[1]Planilha1'!$E:$R,13,0)</f>
        <v>18.99</v>
      </c>
      <c r="CI42" s="188">
        <f>IF(Table_1[[#This Row],[STATUS MERCADO]]="GO",Table_1[[#This Row],[M. BRUTA TOTAL]],0)</f>
        <v>141.3001146496816</v>
      </c>
      <c r="CJ42" s="188">
        <f>IF(Table_1[[#This Row],[STATUS MERCADO]]="GO",Table_1[[#This Row],[PV UNIT. REALIZADO]]*Table_1[[#This Row],[QUANTIDADE]],0)</f>
        <v>428.18216560509563</v>
      </c>
    </row>
    <row r="43" ht="15">
      <c r="A43" s="7"/>
      <c r="B43" s="67" t="s">
        <v>79</v>
      </c>
      <c r="C43" s="48">
        <v>220894</v>
      </c>
      <c r="D43" s="48">
        <v>621</v>
      </c>
      <c r="E43" s="49">
        <v>7899819800221</v>
      </c>
      <c r="F43" s="50" t="s">
        <v>343</v>
      </c>
      <c r="G43" s="48" t="s">
        <v>24</v>
      </c>
      <c r="H43" s="48">
        <v>580</v>
      </c>
      <c r="I43" s="51" t="s">
        <v>280</v>
      </c>
      <c r="J43" s="48" t="s">
        <v>317</v>
      </c>
      <c r="K43" s="52" t="s">
        <v>84</v>
      </c>
      <c r="L43" s="52">
        <v>12</v>
      </c>
      <c r="M43" s="52">
        <v>4</v>
      </c>
      <c r="N43" s="48" t="s">
        <v>85</v>
      </c>
      <c r="O43" s="48" t="s">
        <v>208</v>
      </c>
      <c r="P43" s="68">
        <v>12.37</v>
      </c>
      <c r="Q43" s="54">
        <f>(17/100+7.6/100+1.65/100)*P43</f>
        <v>3.247125</v>
      </c>
      <c r="R43" s="54"/>
      <c r="S43" s="54"/>
      <c r="T43" s="54"/>
      <c r="U43" s="54"/>
      <c r="V43" s="54">
        <f>+P43-Q43+R43+S43+T43+U43</f>
        <v>9.122874999999999</v>
      </c>
      <c r="W43" s="56">
        <f>(1.02/100)</f>
        <v>1.02E-2</v>
      </c>
      <c r="X43" s="56">
        <v>4.8E-3</v>
      </c>
      <c r="Y43" s="56">
        <v>0.17</v>
      </c>
      <c r="Z43" s="56">
        <v>1.65E-2</v>
      </c>
      <c r="AA43" s="56">
        <v>7.6E-2</v>
      </c>
      <c r="AB43" s="56">
        <f>SUM(W43:AA43)</f>
        <v>0.2775</v>
      </c>
      <c r="AC43" s="48">
        <v>12</v>
      </c>
      <c r="AD43" s="57">
        <f>IF(AL43="","",+AC43*AL43)</f>
        <v>278.91592356687903</v>
      </c>
      <c r="AE43" s="58">
        <f>IF(AL43="","",+AL43*AB43)</f>
        <v>6.449930732484078</v>
      </c>
      <c r="AF43" s="57">
        <f>IF(AL43="","",+AL43-AE43)</f>
        <v>16.793062898089175</v>
      </c>
      <c r="AG43" s="58">
        <f>+V43</f>
        <v>9.122874999999999</v>
      </c>
      <c r="AH43" s="57">
        <f>IF(AF43="","",+AF43-AG43)</f>
        <v>7.670187898089177</v>
      </c>
      <c r="AI43" s="57">
        <f>IF(AH43="","",+AH43*AC43)</f>
        <v>92.04225477707013</v>
      </c>
      <c r="AJ43" s="58">
        <v>20.89</v>
      </c>
      <c r="AK43" s="59">
        <v>0.33</v>
      </c>
      <c r="AL43" s="58">
        <f>IF(V43=0,"",V43/(1-AB43-AK43))</f>
        <v>23.242993630573253</v>
      </c>
      <c r="AM43" s="60">
        <v>0.33</v>
      </c>
      <c r="AN43" s="58">
        <f>IF(V43=0,"",V43/(1-AB43-AM43))</f>
        <v>23.242993630573253</v>
      </c>
      <c r="AO43" s="61">
        <v>1.2</v>
      </c>
      <c r="AP43" s="58">
        <f>IF(BD!AJ43="","",BD!AJ43*BD!AO43)</f>
        <v>25.068</v>
      </c>
      <c r="AQ43" s="56">
        <f>BD!AM43/BD!AK43-1</f>
        <v>0</v>
      </c>
      <c r="AR43" s="56">
        <f>IF(BD!AN43="","",IF(BD!AJ43="","",BD!AN43/BD!AJ43-1))</f>
        <v>0.11263732075506239</v>
      </c>
      <c r="AS43" s="56" t="str">
        <f>IF(BD!AN43="","",IF(BD!AN43&lt;BD!AL43,"ABAIXO DA META","DENTRO DA META"))</f>
        <v>DENTRO DA META</v>
      </c>
      <c r="AT43" s="56" t="str">
        <f>IF(BD!AJ43="","EM ANÁLISE",IF(BD!AP43&gt;=BD!AN43,"GO", "NO GO"))</f>
        <v>GO</v>
      </c>
      <c r="AU43" s="62">
        <f>IF(AN43="","",+BD!$AN43-AJ43)</f>
        <v>2.352993630573252</v>
      </c>
      <c r="AV43" s="63"/>
      <c r="AW43" s="54">
        <f>BD!P43*BD!AC43</f>
        <v>148.44</v>
      </c>
      <c r="AX43" s="54">
        <f>BD!V43*BD!AC43</f>
        <v>109.47449999999998</v>
      </c>
      <c r="AY43" s="54">
        <f>IF(BD!AN43="","",BD!AN43*BD!AC43)</f>
        <v>278.91592356687903</v>
      </c>
      <c r="AZ43" s="48" t="s">
        <v>5271</v>
      </c>
      <c r="BA43" s="48" t="s">
        <v>115</v>
      </c>
      <c r="BB43" s="48">
        <v>1</v>
      </c>
      <c r="BC43" s="48" t="s">
        <v>209</v>
      </c>
      <c r="BD43" s="64" t="s">
        <v>5257</v>
      </c>
      <c r="BE43" s="65" t="s">
        <v>4</v>
      </c>
      <c r="BF43" s="65" t="s">
        <v>4</v>
      </c>
      <c r="BG43" s="64" t="s">
        <v>5258</v>
      </c>
      <c r="BH43" s="66"/>
      <c r="BI43" s="66"/>
      <c r="BJ43" s="66"/>
      <c r="BK43" s="66"/>
      <c r="BL43" s="66"/>
      <c r="BM43" s="66"/>
      <c r="BN43" s="66"/>
      <c r="BO43" s="64">
        <v>138</v>
      </c>
      <c r="BP43" s="64">
        <v>140.622</v>
      </c>
      <c r="BQ43" s="64">
        <v>121</v>
      </c>
      <c r="BR43" s="64" t="s">
        <v>5260</v>
      </c>
      <c r="BS43" s="64" t="s">
        <v>5260</v>
      </c>
      <c r="BT43" s="64" t="s">
        <v>5261</v>
      </c>
      <c r="BU43" s="64">
        <v>5102</v>
      </c>
      <c r="BV43" s="64"/>
      <c r="BW43" s="64"/>
      <c r="BX43" s="64"/>
      <c r="BY43" s="64"/>
      <c r="BZ43" s="64"/>
      <c r="CA43" s="64"/>
      <c r="CB43" s="64"/>
      <c r="CC43" s="64">
        <v>102</v>
      </c>
      <c r="CD43" s="64">
        <v>8</v>
      </c>
      <c r="CE43" s="64">
        <v>8</v>
      </c>
      <c r="CF43" s="64"/>
      <c r="CG43" s="37">
        <f>VLOOKUP(Table_1[[#This Row],[EAN]],'[1]Planilha1'!$E:$R,13,0)</f>
        <v>12.37</v>
      </c>
      <c r="CI43" s="188">
        <f>IF(Table_1[[#This Row],[STATUS MERCADO]]="GO",Table_1[[#This Row],[M. BRUTA TOTAL]],0)</f>
        <v>92.04225477707013</v>
      </c>
      <c r="CJ43" s="188">
        <f>IF(Table_1[[#This Row],[STATUS MERCADO]]="GO",Table_1[[#This Row],[PV UNIT. REALIZADO]]*Table_1[[#This Row],[QUANTIDADE]],0)</f>
        <v>278.91592356687903</v>
      </c>
    </row>
    <row r="44" ht="15">
      <c r="A44" s="7"/>
      <c r="B44" s="67" t="s">
        <v>79</v>
      </c>
      <c r="C44" s="48">
        <v>220895</v>
      </c>
      <c r="D44" s="48">
        <v>620</v>
      </c>
      <c r="E44" s="49">
        <v>7899819800214</v>
      </c>
      <c r="F44" s="50" t="s">
        <v>344</v>
      </c>
      <c r="G44" s="48" t="s">
        <v>24</v>
      </c>
      <c r="H44" s="48">
        <v>580</v>
      </c>
      <c r="I44" s="51" t="s">
        <v>280</v>
      </c>
      <c r="J44" s="48" t="s">
        <v>317</v>
      </c>
      <c r="K44" s="52" t="s">
        <v>84</v>
      </c>
      <c r="L44" s="52">
        <v>12</v>
      </c>
      <c r="M44" s="52">
        <v>4</v>
      </c>
      <c r="N44" s="48" t="s">
        <v>85</v>
      </c>
      <c r="O44" s="48" t="s">
        <v>208</v>
      </c>
      <c r="P44" s="68">
        <v>8.66</v>
      </c>
      <c r="Q44" s="54">
        <f>(17/100+7.6/100+1.65/100)*P44</f>
        <v>2.27325</v>
      </c>
      <c r="R44" s="54"/>
      <c r="S44" s="54"/>
      <c r="T44" s="54"/>
      <c r="U44" s="54"/>
      <c r="V44" s="54">
        <f>+P44-Q44+R44+S44+T44+U44</f>
        <v>6.38675</v>
      </c>
      <c r="W44" s="56">
        <f>(1.02/100)</f>
        <v>1.02E-2</v>
      </c>
      <c r="X44" s="56">
        <v>4.8E-3</v>
      </c>
      <c r="Y44" s="56">
        <v>0.17</v>
      </c>
      <c r="Z44" s="56">
        <v>1.65E-2</v>
      </c>
      <c r="AA44" s="56">
        <v>7.6E-2</v>
      </c>
      <c r="AB44" s="56">
        <f>SUM(W44:AA44)</f>
        <v>0.2775</v>
      </c>
      <c r="AC44" s="48">
        <v>12</v>
      </c>
      <c r="AD44" s="57">
        <f>IF(AL44="","",+AC44*AL44)</f>
        <v>195.26369426751597</v>
      </c>
      <c r="AE44" s="58">
        <f>IF(AL44="","",+AL44*AB44)</f>
        <v>4.515472929936307</v>
      </c>
      <c r="AF44" s="57">
        <f>IF(AL44="","",+AL44-AE44)</f>
        <v>11.75650159235669</v>
      </c>
      <c r="AG44" s="58">
        <f>+V44</f>
        <v>6.38675</v>
      </c>
      <c r="AH44" s="57">
        <f>IF(AF44="","",+AF44-AG44)</f>
        <v>5.36975159235669</v>
      </c>
      <c r="AI44" s="57">
        <f>IF(AH44="","",+AH44*AC44)</f>
        <v>64.43701910828028</v>
      </c>
      <c r="AJ44" s="58">
        <v>17.99</v>
      </c>
      <c r="AK44" s="59">
        <v>0.33</v>
      </c>
      <c r="AL44" s="58">
        <f>IF(V44=0,"",V44/(1-AB44-AK44))</f>
        <v>16.271974522292997</v>
      </c>
      <c r="AM44" s="60">
        <v>0.33</v>
      </c>
      <c r="AN44" s="58">
        <f>IF(V44=0,"",V44/(1-AB44-AM44))</f>
        <v>16.271974522292997</v>
      </c>
      <c r="AO44" s="61">
        <v>1.2</v>
      </c>
      <c r="AP44" s="58">
        <f>IF(BD!AJ44="","",BD!AJ44*BD!AO44)</f>
        <v>21.587999999999997</v>
      </c>
      <c r="AQ44" s="56">
        <f>BD!AM44/BD!AK44-1</f>
        <v>0</v>
      </c>
      <c r="AR44" s="56">
        <f>IF(BD!AN44="","",IF(BD!AJ44="","",BD!AN44/BD!AJ44-1))</f>
        <v>-9.549891482529194E-2</v>
      </c>
      <c r="AS44" s="56" t="str">
        <f>IF(BD!AN44="","",IF(BD!AN44&lt;BD!AL44,"ABAIXO DA META","DENTRO DA META"))</f>
        <v>DENTRO DA META</v>
      </c>
      <c r="AT44" s="56" t="str">
        <f>IF(BD!AJ44="","EM ANÁLISE",IF(BD!AP44&gt;=BD!AN44,"GO", "NO GO"))</f>
        <v>GO</v>
      </c>
      <c r="AU44" s="62">
        <f>IF(AN44="","",+BD!$AN44-AJ44)</f>
        <v>-1.7180254777070019</v>
      </c>
      <c r="AV44" s="63"/>
      <c r="AW44" s="54">
        <f>BD!P44*BD!AC44</f>
        <v>103.92</v>
      </c>
      <c r="AX44" s="54">
        <f>BD!V44*BD!AC44</f>
        <v>76.641</v>
      </c>
      <c r="AY44" s="54">
        <f>IF(BD!AN44="","",BD!AN44*BD!AC44)</f>
        <v>195.26369426751597</v>
      </c>
      <c r="AZ44" s="48" t="s">
        <v>5271</v>
      </c>
      <c r="BA44" s="48" t="s">
        <v>115</v>
      </c>
      <c r="BB44" s="48">
        <v>1</v>
      </c>
      <c r="BC44" s="48" t="s">
        <v>209</v>
      </c>
      <c r="BD44" s="64" t="s">
        <v>5257</v>
      </c>
      <c r="BE44" s="65" t="s">
        <v>4</v>
      </c>
      <c r="BF44" s="65" t="s">
        <v>4</v>
      </c>
      <c r="BG44" s="64" t="s">
        <v>5258</v>
      </c>
      <c r="BH44" s="66"/>
      <c r="BI44" s="66"/>
      <c r="BJ44" s="66"/>
      <c r="BK44" s="66"/>
      <c r="BL44" s="66"/>
      <c r="BM44" s="66"/>
      <c r="BN44" s="66"/>
      <c r="BO44" s="64">
        <v>138</v>
      </c>
      <c r="BP44" s="64">
        <v>140.622</v>
      </c>
      <c r="BQ44" s="64">
        <v>121</v>
      </c>
      <c r="BR44" s="64" t="s">
        <v>5260</v>
      </c>
      <c r="BS44" s="64" t="s">
        <v>5260</v>
      </c>
      <c r="BT44" s="64" t="s">
        <v>5261</v>
      </c>
      <c r="BU44" s="64">
        <v>5102</v>
      </c>
      <c r="BV44" s="64"/>
      <c r="BW44" s="64"/>
      <c r="BX44" s="64"/>
      <c r="BY44" s="64"/>
      <c r="BZ44" s="64"/>
      <c r="CA44" s="64"/>
      <c r="CB44" s="64"/>
      <c r="CC44" s="64">
        <v>102</v>
      </c>
      <c r="CD44" s="64">
        <v>8</v>
      </c>
      <c r="CE44" s="64">
        <v>8</v>
      </c>
      <c r="CF44" s="64"/>
      <c r="CG44" s="37">
        <f>VLOOKUP(Table_1[[#This Row],[EAN]],'[1]Planilha1'!$E:$R,13,0)</f>
        <v>8.66</v>
      </c>
      <c r="CI44" s="188">
        <f>IF(Table_1[[#This Row],[STATUS MERCADO]]="GO",Table_1[[#This Row],[M. BRUTA TOTAL]],0)</f>
        <v>64.43701910828028</v>
      </c>
      <c r="CJ44" s="188">
        <f>IF(Table_1[[#This Row],[STATUS MERCADO]]="GO",Table_1[[#This Row],[PV UNIT. REALIZADO]]*Table_1[[#This Row],[QUANTIDADE]],0)</f>
        <v>195.26369426751597</v>
      </c>
    </row>
    <row r="45" ht="15">
      <c r="A45" s="7"/>
      <c r="B45" s="67" t="s">
        <v>79</v>
      </c>
      <c r="C45" s="48">
        <v>220896</v>
      </c>
      <c r="D45" s="48">
        <v>574201</v>
      </c>
      <c r="E45" s="49">
        <v>7894904574209</v>
      </c>
      <c r="F45" s="50" t="s">
        <v>345</v>
      </c>
      <c r="G45" s="48" t="s">
        <v>14</v>
      </c>
      <c r="H45" s="48">
        <v>3830</v>
      </c>
      <c r="I45" s="51" t="s">
        <v>346</v>
      </c>
      <c r="J45" s="48" t="s">
        <v>347</v>
      </c>
      <c r="K45" s="52" t="s">
        <v>84</v>
      </c>
      <c r="L45" s="52">
        <v>16</v>
      </c>
      <c r="M45" s="52">
        <v>4</v>
      </c>
      <c r="N45" s="48" t="s">
        <v>85</v>
      </c>
      <c r="O45" s="48" t="s">
        <v>155</v>
      </c>
      <c r="P45" s="68">
        <v>3.82</v>
      </c>
      <c r="Q45" s="54">
        <f>(17/100+7.6/100+1.65/100)*P45</f>
        <v>1.00275</v>
      </c>
      <c r="R45" s="54"/>
      <c r="S45" s="54"/>
      <c r="T45" s="54"/>
      <c r="U45" s="54"/>
      <c r="V45" s="54">
        <f>+P45-Q45+R45+S45+T45+U45</f>
        <v>2.8172499999999996</v>
      </c>
      <c r="W45" s="56">
        <f>(1.02/100)</f>
        <v>1.02E-2</v>
      </c>
      <c r="X45" s="56">
        <v>4.8E-3</v>
      </c>
      <c r="Y45" s="56">
        <v>0.17</v>
      </c>
      <c r="Z45" s="56">
        <v>1.65E-2</v>
      </c>
      <c r="AA45" s="56">
        <v>7.6E-2</v>
      </c>
      <c r="AB45" s="56">
        <f>SUM(W45:AA45)</f>
        <v>0.2775</v>
      </c>
      <c r="AC45" s="48">
        <v>16</v>
      </c>
      <c r="AD45" s="57">
        <f>IF(AL45="","",+AC45*AL45)</f>
        <v>114.84331210191084</v>
      </c>
      <c r="AE45" s="58">
        <f>IF(AL45="","",+AL45*AB45)</f>
        <v>1.9918136942675162</v>
      </c>
      <c r="AF45" s="57">
        <f>IF(AL45="","",+AL45-AE45)</f>
        <v>5.1858933121019115</v>
      </c>
      <c r="AG45" s="58">
        <f>+V45</f>
        <v>2.8172499999999996</v>
      </c>
      <c r="AH45" s="57">
        <f>IF(AF45="","",+AF45-AG45)</f>
        <v>2.368643312101912</v>
      </c>
      <c r="AI45" s="57">
        <f>IF(AH45="","",+AH45*AC45)</f>
        <v>37.89829299363059</v>
      </c>
      <c r="AJ45" s="58">
        <v>5.99</v>
      </c>
      <c r="AK45" s="59">
        <v>0.33</v>
      </c>
      <c r="AL45" s="58">
        <f>IF(V45=0,"",V45/(1-AB45-AK45))</f>
        <v>7.1777070063694275</v>
      </c>
      <c r="AM45" s="60">
        <v>0.33</v>
      </c>
      <c r="AN45" s="58">
        <f>IF(V45=0,"",V45/(1-AB45-AM45))</f>
        <v>7.1777070063694275</v>
      </c>
      <c r="AO45" s="61">
        <v>1.2</v>
      </c>
      <c r="AP45" s="58">
        <f>IF(BD!AJ45="","",BD!AJ45*BD!AO45)</f>
        <v>7.188</v>
      </c>
      <c r="AQ45" s="56">
        <f>BD!AM45/BD!AK45-1</f>
        <v>0</v>
      </c>
      <c r="AR45" s="56">
        <f>IF(BD!AN45="","",IF(BD!AJ45="","",BD!AN45/BD!AJ45-1))</f>
        <v>0.1982816371234437</v>
      </c>
      <c r="AS45" s="56" t="str">
        <f>IF(BD!AN45="","",IF(BD!AN45&lt;BD!AL45,"ABAIXO DA META","DENTRO DA META"))</f>
        <v>DENTRO DA META</v>
      </c>
      <c r="AT45" s="56" t="str">
        <f>IF(BD!AJ45="","EM ANÁLISE",IF(BD!AP45&gt;=BD!AN45,"GO", "NO GO"))</f>
        <v>GO</v>
      </c>
      <c r="AU45" s="62">
        <f>IF(AN45="","",+BD!$AN45-AJ45)</f>
        <v>1.1877070063694273</v>
      </c>
      <c r="AV45" s="63"/>
      <c r="AW45" s="54">
        <f>BD!P45*BD!AC45</f>
        <v>61.12</v>
      </c>
      <c r="AX45" s="54">
        <f>BD!V45*BD!AC45</f>
        <v>45.07599999999999</v>
      </c>
      <c r="AY45" s="54">
        <f>IF(BD!AN45="","",BD!AN45*BD!AC45)</f>
        <v>114.84331210191084</v>
      </c>
      <c r="AZ45" s="48" t="s">
        <v>5271</v>
      </c>
      <c r="BA45" s="48"/>
      <c r="BB45" s="48"/>
      <c r="BC45" s="48" t="s">
        <v>5264</v>
      </c>
      <c r="BD45" s="64" t="s">
        <v>5257</v>
      </c>
      <c r="BE45" s="65" t="s">
        <v>4</v>
      </c>
      <c r="BF45" s="65" t="s">
        <v>4</v>
      </c>
      <c r="BG45" s="64" t="s">
        <v>5258</v>
      </c>
      <c r="BH45" s="66"/>
      <c r="BI45" s="66"/>
      <c r="BJ45" s="66"/>
      <c r="BK45" s="66"/>
      <c r="BL45" s="66"/>
      <c r="BM45" s="66"/>
      <c r="BN45" s="66"/>
      <c r="BO45" s="64">
        <v>138</v>
      </c>
      <c r="BP45" s="64">
        <v>140.622</v>
      </c>
      <c r="BQ45" s="64">
        <v>121</v>
      </c>
      <c r="BR45" s="64" t="s">
        <v>5260</v>
      </c>
      <c r="BS45" s="64" t="s">
        <v>5260</v>
      </c>
      <c r="BT45" s="64" t="s">
        <v>5261</v>
      </c>
      <c r="BU45" s="64">
        <v>5102</v>
      </c>
      <c r="BV45" s="64"/>
      <c r="BW45" s="64"/>
      <c r="BX45" s="64"/>
      <c r="BY45" s="64"/>
      <c r="BZ45" s="64"/>
      <c r="CA45" s="64"/>
      <c r="CB45" s="64"/>
      <c r="CC45" s="64">
        <v>102</v>
      </c>
      <c r="CD45" s="64">
        <v>8</v>
      </c>
      <c r="CE45" s="64">
        <v>8</v>
      </c>
      <c r="CF45" s="64"/>
      <c r="CG45" s="37">
        <f>VLOOKUP(Table_1[[#This Row],[EAN]],'[1]Planilha1'!$E:$R,13,0)</f>
        <v>3.82</v>
      </c>
      <c r="CI45" s="188">
        <f>IF(Table_1[[#This Row],[STATUS MERCADO]]="GO",Table_1[[#This Row],[M. BRUTA TOTAL]],0)</f>
        <v>37.89829299363059</v>
      </c>
      <c r="CJ45" s="188">
        <f>IF(Table_1[[#This Row],[STATUS MERCADO]]="GO",Table_1[[#This Row],[PV UNIT. REALIZADO]]*Table_1[[#This Row],[QUANTIDADE]],0)</f>
        <v>114.84331210191084</v>
      </c>
    </row>
    <row r="46" ht="15">
      <c r="A46" s="7"/>
      <c r="B46" s="67" t="s">
        <v>79</v>
      </c>
      <c r="C46" s="48">
        <v>220912</v>
      </c>
      <c r="D46" s="48">
        <v>42500</v>
      </c>
      <c r="E46" s="49">
        <v>7897765600940</v>
      </c>
      <c r="F46" s="50" t="s">
        <v>363</v>
      </c>
      <c r="G46" s="48" t="s">
        <v>16</v>
      </c>
      <c r="H46" s="48">
        <v>1160</v>
      </c>
      <c r="I46" s="51" t="s">
        <v>364</v>
      </c>
      <c r="J46" s="48" t="s">
        <v>365</v>
      </c>
      <c r="K46" s="52" t="s">
        <v>84</v>
      </c>
      <c r="L46" s="52">
        <v>12</v>
      </c>
      <c r="M46" s="52">
        <v>4</v>
      </c>
      <c r="N46" s="48" t="s">
        <v>85</v>
      </c>
      <c r="O46" s="48" t="s">
        <v>159</v>
      </c>
      <c r="P46" s="68">
        <v>10.053</v>
      </c>
      <c r="Q46" s="54">
        <f>(17/100+7.6/100+1.65/100)*P46</f>
        <v>2.6389125000000004</v>
      </c>
      <c r="R46" s="54"/>
      <c r="S46" s="54"/>
      <c r="T46" s="54"/>
      <c r="U46" s="54"/>
      <c r="V46" s="54">
        <f>+P46-Q46+R46+S46+T46+U46</f>
        <v>7.414087500000001</v>
      </c>
      <c r="W46" s="56">
        <f>(1.02/100)</f>
        <v>1.02E-2</v>
      </c>
      <c r="X46" s="56">
        <v>4.8E-3</v>
      </c>
      <c r="Y46" s="56">
        <v>0.17</v>
      </c>
      <c r="Z46" s="56">
        <v>1.65E-2</v>
      </c>
      <c r="AA46" s="56">
        <v>7.6E-2</v>
      </c>
      <c r="AB46" s="56">
        <f>SUM(W46:AA46)</f>
        <v>0.2775</v>
      </c>
      <c r="AC46" s="48">
        <v>12</v>
      </c>
      <c r="AD46" s="57">
        <f>IF(AL46="","",+AC46*AL46)</f>
        <v>226.67273885350326</v>
      </c>
      <c r="AE46" s="58">
        <f>IF(AL46="","",+AL46*AB46)</f>
        <v>5.241807085987263</v>
      </c>
      <c r="AF46" s="57">
        <f>IF(AL46="","",+AL46-AE46)</f>
        <v>13.647587818471342</v>
      </c>
      <c r="AG46" s="58">
        <f>+V46</f>
        <v>7.414087500000001</v>
      </c>
      <c r="AH46" s="57">
        <f>IF(AF46="","",+AF46-AG46)</f>
        <v>6.233500318471341</v>
      </c>
      <c r="AI46" s="57">
        <f>IF(AH46="","",+AH46*AC46)</f>
        <v>74.80200382165609</v>
      </c>
      <c r="AJ46" s="58">
        <v>15.99</v>
      </c>
      <c r="AK46" s="59">
        <v>0.33</v>
      </c>
      <c r="AL46" s="58">
        <f>IF(V46=0,"",V46/(1-AB46-AK46))</f>
        <v>18.889394904458605</v>
      </c>
      <c r="AM46" s="60">
        <v>0.33</v>
      </c>
      <c r="AN46" s="58">
        <f>IF(V46=0,"",V46/(1-AB46-AM46))</f>
        <v>18.889394904458605</v>
      </c>
      <c r="AO46" s="61">
        <v>1.2</v>
      </c>
      <c r="AP46" s="58">
        <f>IF(BD!AJ46="","",BD!AJ46*BD!AO46)</f>
        <v>19.188</v>
      </c>
      <c r="AQ46" s="56">
        <f>BD!AM46/BD!AK46-1</f>
        <v>0</v>
      </c>
      <c r="AR46" s="56">
        <f>IF(BD!AN46="","",IF(BD!AJ46="","",BD!AN46/BD!AJ46-1))</f>
        <v>0.1813255099723956</v>
      </c>
      <c r="AS46" s="56" t="str">
        <f>IF(BD!AN46="","",IF(BD!AN46&lt;BD!AL46,"ABAIXO DA META","DENTRO DA META"))</f>
        <v>DENTRO DA META</v>
      </c>
      <c r="AT46" s="56" t="str">
        <f>IF(BD!AJ46="","EM ANÁLISE",IF(BD!AP46&gt;=BD!AN46,"GO", "NO GO"))</f>
        <v>GO</v>
      </c>
      <c r="AU46" s="62">
        <f>IF(AN46="","",+BD!$AN46-AJ46)</f>
        <v>2.899394904458605</v>
      </c>
      <c r="AV46" s="63"/>
      <c r="AW46" s="54">
        <f>BD!P46*BD!AC46</f>
        <v>120.63600000000001</v>
      </c>
      <c r="AX46" s="54">
        <f>BD!V46*BD!AC46</f>
        <v>88.96905000000001</v>
      </c>
      <c r="AY46" s="54">
        <f>IF(BD!AN46="","",BD!AN46*BD!AC46)</f>
        <v>226.67273885350326</v>
      </c>
      <c r="AZ46" s="48" t="s">
        <v>5271</v>
      </c>
      <c r="BA46" s="48" t="s">
        <v>115</v>
      </c>
      <c r="BB46" s="48">
        <v>1</v>
      </c>
      <c r="BC46" s="48" t="s">
        <v>250</v>
      </c>
      <c r="BD46" s="64" t="s">
        <v>5257</v>
      </c>
      <c r="BE46" s="65" t="s">
        <v>4</v>
      </c>
      <c r="BF46" s="65" t="s">
        <v>4</v>
      </c>
      <c r="BG46" s="64" t="s">
        <v>5258</v>
      </c>
      <c r="BH46" s="66"/>
      <c r="BI46" s="66"/>
      <c r="BJ46" s="66"/>
      <c r="BK46" s="66"/>
      <c r="BL46" s="66"/>
      <c r="BM46" s="66"/>
      <c r="BN46" s="66"/>
      <c r="BO46" s="64">
        <v>138</v>
      </c>
      <c r="BP46" s="64">
        <v>140.622</v>
      </c>
      <c r="BQ46" s="64">
        <v>121</v>
      </c>
      <c r="BR46" s="64" t="s">
        <v>5260</v>
      </c>
      <c r="BS46" s="64" t="s">
        <v>5260</v>
      </c>
      <c r="BT46" s="64" t="s">
        <v>5261</v>
      </c>
      <c r="BU46" s="64">
        <v>5102</v>
      </c>
      <c r="BV46" s="64"/>
      <c r="BW46" s="64"/>
      <c r="BX46" s="64"/>
      <c r="BY46" s="64"/>
      <c r="BZ46" s="64"/>
      <c r="CA46" s="64"/>
      <c r="CB46" s="64"/>
      <c r="CC46" s="64">
        <v>102</v>
      </c>
      <c r="CD46" s="64">
        <v>8</v>
      </c>
      <c r="CE46" s="64">
        <v>8</v>
      </c>
      <c r="CF46" s="64"/>
      <c r="CG46" s="37">
        <f>VLOOKUP(Table_1[[#This Row],[EAN]],'[1]Planilha1'!$E:$R,13,0)</f>
        <v>10.053</v>
      </c>
      <c r="CI46" s="188">
        <f>IF(Table_1[[#This Row],[STATUS MERCADO]]="GO",Table_1[[#This Row],[M. BRUTA TOTAL]],0)</f>
        <v>74.80200382165609</v>
      </c>
      <c r="CJ46" s="188">
        <f>IF(Table_1[[#This Row],[STATUS MERCADO]]="GO",Table_1[[#This Row],[PV UNIT. REALIZADO]]*Table_1[[#This Row],[QUANTIDADE]],0)</f>
        <v>226.67273885350326</v>
      </c>
    </row>
    <row r="47" ht="15">
      <c r="A47" s="7"/>
      <c r="B47" s="67" t="s">
        <v>79</v>
      </c>
      <c r="C47" s="48">
        <v>220913</v>
      </c>
      <c r="D47" s="48">
        <v>41400</v>
      </c>
      <c r="E47" s="49">
        <v>7897765601329</v>
      </c>
      <c r="F47" s="50" t="s">
        <v>366</v>
      </c>
      <c r="G47" s="48" t="s">
        <v>16</v>
      </c>
      <c r="H47" s="48">
        <v>1040</v>
      </c>
      <c r="I47" s="51" t="s">
        <v>367</v>
      </c>
      <c r="J47" s="48" t="s">
        <v>368</v>
      </c>
      <c r="K47" s="52" t="s">
        <v>84</v>
      </c>
      <c r="L47" s="52">
        <v>24</v>
      </c>
      <c r="M47" s="52">
        <v>4</v>
      </c>
      <c r="N47" s="48" t="s">
        <v>85</v>
      </c>
      <c r="O47" s="48" t="s">
        <v>159</v>
      </c>
      <c r="P47" s="68">
        <v>4.824</v>
      </c>
      <c r="Q47" s="54">
        <f>(17/100+7.6/100+1.65/100)*P47</f>
        <v>1.2663</v>
      </c>
      <c r="R47" s="54"/>
      <c r="S47" s="54"/>
      <c r="T47" s="54"/>
      <c r="U47" s="54"/>
      <c r="V47" s="54">
        <f>+P47-Q47+R47+S47+T47+U47</f>
        <v>3.5576999999999996</v>
      </c>
      <c r="W47" s="56">
        <f>(1.02/100)</f>
        <v>1.02E-2</v>
      </c>
      <c r="X47" s="56">
        <v>4.8E-3</v>
      </c>
      <c r="Y47" s="56">
        <v>0.17</v>
      </c>
      <c r="Z47" s="56">
        <v>1.65E-2</v>
      </c>
      <c r="AA47" s="56">
        <v>7.6E-2</v>
      </c>
      <c r="AB47" s="56">
        <f>SUM(W47:AA47)</f>
        <v>0.2775</v>
      </c>
      <c r="AC47" s="48">
        <v>24</v>
      </c>
      <c r="AD47" s="57">
        <f>IF(AL47="","",+AC47*AL47)</f>
        <v>217.54089171974528</v>
      </c>
      <c r="AE47" s="58">
        <f>IF(AL47="","",+AL47*AB47)</f>
        <v>2.5153165605095547</v>
      </c>
      <c r="AF47" s="57">
        <f>IF(AL47="","",+AL47-AE47)</f>
        <v>6.548887261146498</v>
      </c>
      <c r="AG47" s="58">
        <f>+V47</f>
        <v>3.5576999999999996</v>
      </c>
      <c r="AH47" s="57">
        <f>IF(AF47="","",+AF47-AG47)</f>
        <v>2.9911872611464982</v>
      </c>
      <c r="AI47" s="57">
        <f>IF(AH47="","",+AH47*AC47)</f>
        <v>71.78849426751596</v>
      </c>
      <c r="AJ47" s="58">
        <v>8.73</v>
      </c>
      <c r="AK47" s="59">
        <v>0.33</v>
      </c>
      <c r="AL47" s="58">
        <f>IF(V47=0,"",V47/(1-AB47-AK47))</f>
        <v>9.064203821656053</v>
      </c>
      <c r="AM47" s="60">
        <v>0.33</v>
      </c>
      <c r="AN47" s="58">
        <f>IF(V47=0,"",V47/(1-AB47-AM47))</f>
        <v>9.064203821656053</v>
      </c>
      <c r="AO47" s="61">
        <v>1.2</v>
      </c>
      <c r="AP47" s="58">
        <f>IF(BD!AJ47="","",BD!AJ47*BD!AO47)</f>
        <v>10.476</v>
      </c>
      <c r="AQ47" s="56">
        <f>BD!AM47/BD!AK47-1</f>
        <v>0</v>
      </c>
      <c r="AR47" s="56">
        <f>IF(BD!AN47="","",IF(BD!AJ47="","",BD!AN47/BD!AJ47-1))</f>
        <v>3.828222470286957E-2</v>
      </c>
      <c r="AS47" s="56" t="str">
        <f>IF(BD!AN47="","",IF(BD!AN47&lt;BD!AL47,"ABAIXO DA META","DENTRO DA META"))</f>
        <v>DENTRO DA META</v>
      </c>
      <c r="AT47" s="56" t="str">
        <f>IF(BD!AJ47="","EM ANÁLISE",IF(BD!AP47&gt;=BD!AN47,"GO", "NO GO"))</f>
        <v>GO</v>
      </c>
      <c r="AU47" s="62">
        <f>IF(AN47="","",+BD!$AN47-AJ47)</f>
        <v>0.3342038216560521</v>
      </c>
      <c r="AV47" s="63"/>
      <c r="AW47" s="54">
        <f>BD!P47*BD!AC47</f>
        <v>115.776</v>
      </c>
      <c r="AX47" s="54">
        <f>BD!V47*BD!AC47</f>
        <v>85.38479999999998</v>
      </c>
      <c r="AY47" s="54">
        <f>IF(BD!AN47="","",BD!AN47*BD!AC47)</f>
        <v>217.54089171974528</v>
      </c>
      <c r="AZ47" s="48" t="s">
        <v>5271</v>
      </c>
      <c r="BA47" s="48" t="s">
        <v>115</v>
      </c>
      <c r="BB47" s="48">
        <v>1</v>
      </c>
      <c r="BC47" s="48" t="s">
        <v>250</v>
      </c>
      <c r="BD47" s="64" t="s">
        <v>5257</v>
      </c>
      <c r="BE47" s="65" t="s">
        <v>4</v>
      </c>
      <c r="BF47" s="65" t="s">
        <v>4</v>
      </c>
      <c r="BG47" s="64" t="s">
        <v>5258</v>
      </c>
      <c r="BH47" s="66"/>
      <c r="BI47" s="66"/>
      <c r="BJ47" s="66"/>
      <c r="BK47" s="66"/>
      <c r="BL47" s="66"/>
      <c r="BM47" s="66"/>
      <c r="BN47" s="66"/>
      <c r="BO47" s="64">
        <v>138</v>
      </c>
      <c r="BP47" s="64">
        <v>140.622</v>
      </c>
      <c r="BQ47" s="64">
        <v>121</v>
      </c>
      <c r="BR47" s="64" t="s">
        <v>5260</v>
      </c>
      <c r="BS47" s="64" t="s">
        <v>5260</v>
      </c>
      <c r="BT47" s="64" t="s">
        <v>5261</v>
      </c>
      <c r="BU47" s="64">
        <v>5102</v>
      </c>
      <c r="BV47" s="64"/>
      <c r="BW47" s="64"/>
      <c r="BX47" s="64"/>
      <c r="BY47" s="64"/>
      <c r="BZ47" s="64"/>
      <c r="CA47" s="64"/>
      <c r="CB47" s="64"/>
      <c r="CC47" s="64">
        <v>102</v>
      </c>
      <c r="CD47" s="64">
        <v>8</v>
      </c>
      <c r="CE47" s="64">
        <v>8</v>
      </c>
      <c r="CF47" s="64"/>
      <c r="CG47" s="37">
        <f>VLOOKUP(Table_1[[#This Row],[EAN]],'[1]Planilha1'!$E:$R,13,0)</f>
        <v>4.824</v>
      </c>
      <c r="CI47" s="188">
        <f>IF(Table_1[[#This Row],[STATUS MERCADO]]="GO",Table_1[[#This Row],[M. BRUTA TOTAL]],0)</f>
        <v>71.78849426751596</v>
      </c>
      <c r="CJ47" s="188">
        <f>IF(Table_1[[#This Row],[STATUS MERCADO]]="GO",Table_1[[#This Row],[PV UNIT. REALIZADO]]*Table_1[[#This Row],[QUANTIDADE]],0)</f>
        <v>217.54089171974528</v>
      </c>
    </row>
    <row r="48" ht="15">
      <c r="A48" s="7"/>
      <c r="B48" s="67" t="s">
        <v>79</v>
      </c>
      <c r="C48" s="48">
        <v>220914</v>
      </c>
      <c r="D48" s="48">
        <v>41401</v>
      </c>
      <c r="E48" s="49">
        <v>7897765601312</v>
      </c>
      <c r="F48" s="50" t="s">
        <v>369</v>
      </c>
      <c r="G48" s="48" t="s">
        <v>16</v>
      </c>
      <c r="H48" s="48">
        <v>1040</v>
      </c>
      <c r="I48" s="51" t="s">
        <v>367</v>
      </c>
      <c r="J48" s="48" t="s">
        <v>368</v>
      </c>
      <c r="K48" s="52" t="s">
        <v>84</v>
      </c>
      <c r="L48" s="52">
        <v>24</v>
      </c>
      <c r="M48" s="52">
        <v>4</v>
      </c>
      <c r="N48" s="48" t="s">
        <v>85</v>
      </c>
      <c r="O48" s="48" t="s">
        <v>159</v>
      </c>
      <c r="P48" s="68">
        <v>4.824</v>
      </c>
      <c r="Q48" s="54">
        <f>(17/100+7.6/100+1.65/100)*P48</f>
        <v>1.2663</v>
      </c>
      <c r="R48" s="54"/>
      <c r="S48" s="54"/>
      <c r="T48" s="54"/>
      <c r="U48" s="54"/>
      <c r="V48" s="54">
        <f>+P48-Q48+R48+S48+T48+U48</f>
        <v>3.5576999999999996</v>
      </c>
      <c r="W48" s="56">
        <f>(1.02/100)</f>
        <v>1.02E-2</v>
      </c>
      <c r="X48" s="56">
        <v>4.8E-3</v>
      </c>
      <c r="Y48" s="56">
        <v>0.17</v>
      </c>
      <c r="Z48" s="56">
        <v>1.65E-2</v>
      </c>
      <c r="AA48" s="56">
        <v>7.6E-2</v>
      </c>
      <c r="AB48" s="56">
        <f>SUM(W48:AA48)</f>
        <v>0.2775</v>
      </c>
      <c r="AC48" s="48">
        <v>24</v>
      </c>
      <c r="AD48" s="57">
        <f>IF(AL48="","",+AC48*AL48)</f>
        <v>217.54089171974528</v>
      </c>
      <c r="AE48" s="58">
        <f>IF(AL48="","",+AL48*AB48)</f>
        <v>2.5153165605095547</v>
      </c>
      <c r="AF48" s="57">
        <f>IF(AL48="","",+AL48-AE48)</f>
        <v>6.548887261146498</v>
      </c>
      <c r="AG48" s="58">
        <f>+V48</f>
        <v>3.5576999999999996</v>
      </c>
      <c r="AH48" s="57">
        <f>IF(AF48="","",+AF48-AG48)</f>
        <v>2.9911872611464982</v>
      </c>
      <c r="AI48" s="57">
        <f>IF(AH48="","",+AH48*AC48)</f>
        <v>71.78849426751596</v>
      </c>
      <c r="AJ48" s="58">
        <v>8.73</v>
      </c>
      <c r="AK48" s="59">
        <v>0.33</v>
      </c>
      <c r="AL48" s="58">
        <f>IF(V48=0,"",V48/(1-AB48-AK48))</f>
        <v>9.064203821656053</v>
      </c>
      <c r="AM48" s="60">
        <v>0.33</v>
      </c>
      <c r="AN48" s="58">
        <f>IF(V48=0,"",V48/(1-AB48-AM48))</f>
        <v>9.064203821656053</v>
      </c>
      <c r="AO48" s="61">
        <v>1.2</v>
      </c>
      <c r="AP48" s="58">
        <f>IF(BD!AJ48="","",BD!AJ48*BD!AO48)</f>
        <v>10.476</v>
      </c>
      <c r="AQ48" s="56">
        <f>BD!AM48/BD!AK48-1</f>
        <v>0</v>
      </c>
      <c r="AR48" s="56">
        <f>IF(BD!AN48="","",IF(BD!AJ48="","",BD!AN48/BD!AJ48-1))</f>
        <v>3.828222470286957E-2</v>
      </c>
      <c r="AS48" s="56" t="str">
        <f>IF(BD!AN48="","",IF(BD!AN48&lt;BD!AL48,"ABAIXO DA META","DENTRO DA META"))</f>
        <v>DENTRO DA META</v>
      </c>
      <c r="AT48" s="56" t="str">
        <f>IF(BD!AJ48="","EM ANÁLISE",IF(BD!AP48&gt;=BD!AN48,"GO", "NO GO"))</f>
        <v>GO</v>
      </c>
      <c r="AU48" s="62">
        <f>IF(AN48="","",+BD!$AN48-AJ48)</f>
        <v>0.3342038216560521</v>
      </c>
      <c r="AV48" s="63"/>
      <c r="AW48" s="54">
        <f>BD!P48*BD!AC48</f>
        <v>115.776</v>
      </c>
      <c r="AX48" s="54">
        <f>BD!V48*BD!AC48</f>
        <v>85.38479999999998</v>
      </c>
      <c r="AY48" s="54">
        <f>IF(BD!AN48="","",BD!AN48*BD!AC48)</f>
        <v>217.54089171974528</v>
      </c>
      <c r="AZ48" s="48" t="s">
        <v>5271</v>
      </c>
      <c r="BA48" s="48" t="s">
        <v>115</v>
      </c>
      <c r="BB48" s="48">
        <v>1</v>
      </c>
      <c r="BC48" s="48" t="s">
        <v>250</v>
      </c>
      <c r="BD48" s="64" t="s">
        <v>5257</v>
      </c>
      <c r="BE48" s="65" t="s">
        <v>4</v>
      </c>
      <c r="BF48" s="65" t="s">
        <v>4</v>
      </c>
      <c r="BG48" s="64" t="s">
        <v>5258</v>
      </c>
      <c r="BH48" s="66"/>
      <c r="BI48" s="66"/>
      <c r="BJ48" s="66"/>
      <c r="BK48" s="66"/>
      <c r="BL48" s="66"/>
      <c r="BM48" s="66"/>
      <c r="BN48" s="66"/>
      <c r="BO48" s="64">
        <v>138</v>
      </c>
      <c r="BP48" s="64">
        <v>140.622</v>
      </c>
      <c r="BQ48" s="64">
        <v>121</v>
      </c>
      <c r="BR48" s="64" t="s">
        <v>5260</v>
      </c>
      <c r="BS48" s="64" t="s">
        <v>5260</v>
      </c>
      <c r="BT48" s="64" t="s">
        <v>5261</v>
      </c>
      <c r="BU48" s="64">
        <v>5102</v>
      </c>
      <c r="BV48" s="64"/>
      <c r="BW48" s="64"/>
      <c r="BX48" s="64"/>
      <c r="BY48" s="64"/>
      <c r="BZ48" s="64"/>
      <c r="CA48" s="64"/>
      <c r="CB48" s="64"/>
      <c r="CC48" s="64">
        <v>102</v>
      </c>
      <c r="CD48" s="64">
        <v>8</v>
      </c>
      <c r="CE48" s="64">
        <v>8</v>
      </c>
      <c r="CF48" s="64"/>
      <c r="CG48" s="37">
        <f>VLOOKUP(Table_1[[#This Row],[EAN]],'[1]Planilha1'!$E:$R,13,0)</f>
        <v>4.824</v>
      </c>
      <c r="CI48" s="188">
        <f>IF(Table_1[[#This Row],[STATUS MERCADO]]="GO",Table_1[[#This Row],[M. BRUTA TOTAL]],0)</f>
        <v>71.78849426751596</v>
      </c>
      <c r="CJ48" s="188">
        <f>IF(Table_1[[#This Row],[STATUS MERCADO]]="GO",Table_1[[#This Row],[PV UNIT. REALIZADO]]*Table_1[[#This Row],[QUANTIDADE]],0)</f>
        <v>217.54089171974528</v>
      </c>
    </row>
    <row r="49" ht="15">
      <c r="A49" s="7"/>
      <c r="B49" s="67" t="s">
        <v>79</v>
      </c>
      <c r="C49" s="48">
        <v>220915</v>
      </c>
      <c r="D49" s="48">
        <v>684368</v>
      </c>
      <c r="E49" s="49">
        <v>7894904684366</v>
      </c>
      <c r="F49" s="50" t="s">
        <v>370</v>
      </c>
      <c r="G49" s="48" t="s">
        <v>14</v>
      </c>
      <c r="H49" s="48">
        <v>310</v>
      </c>
      <c r="I49" s="51" t="s">
        <v>371</v>
      </c>
      <c r="J49" s="48" t="s">
        <v>372</v>
      </c>
      <c r="K49" s="52" t="s">
        <v>84</v>
      </c>
      <c r="L49" s="52">
        <v>16</v>
      </c>
      <c r="M49" s="52">
        <v>4</v>
      </c>
      <c r="N49" s="48" t="s">
        <v>85</v>
      </c>
      <c r="O49" s="48" t="s">
        <v>155</v>
      </c>
      <c r="P49" s="68">
        <v>6.63</v>
      </c>
      <c r="Q49" s="54">
        <f>(17/100+7.6/100+1.65/100)*P49</f>
        <v>1.740375</v>
      </c>
      <c r="R49" s="54"/>
      <c r="S49" s="54"/>
      <c r="T49" s="54"/>
      <c r="U49" s="54"/>
      <c r="V49" s="54">
        <f>+P49-Q49+R49+S49+T49+U49</f>
        <v>4.889625</v>
      </c>
      <c r="W49" s="56">
        <f>(1.02/100)</f>
        <v>1.02E-2</v>
      </c>
      <c r="X49" s="56">
        <v>4.8E-3</v>
      </c>
      <c r="Y49" s="56">
        <v>0.17</v>
      </c>
      <c r="Z49" s="56">
        <v>1.65E-2</v>
      </c>
      <c r="AA49" s="56">
        <v>7.6E-2</v>
      </c>
      <c r="AB49" s="56">
        <f>SUM(W49:AA49)</f>
        <v>0.2775</v>
      </c>
      <c r="AC49" s="48">
        <v>16</v>
      </c>
      <c r="AD49" s="57">
        <f>IF(AL49="","",+AC49*AL49)</f>
        <v>199.3222929936306</v>
      </c>
      <c r="AE49" s="58">
        <f>IF(AL49="","",+AL49*AB49)</f>
        <v>3.4569960191082814</v>
      </c>
      <c r="AF49" s="57">
        <f>IF(AL49="","",+AL49-AE49)</f>
        <v>9.000647292993632</v>
      </c>
      <c r="AG49" s="58">
        <f>+V49</f>
        <v>4.889625</v>
      </c>
      <c r="AH49" s="57">
        <f>IF(AF49="","",+AF49-AG49)</f>
        <v>4.111022292993632</v>
      </c>
      <c r="AI49" s="57">
        <f>IF(AH49="","",+AH49*AC49)</f>
        <v>65.77635668789812</v>
      </c>
      <c r="AJ49" s="58">
        <v>10.49</v>
      </c>
      <c r="AK49" s="59">
        <v>0.33</v>
      </c>
      <c r="AL49" s="58">
        <f>IF(V49=0,"",V49/(1-AB49-AK49))</f>
        <v>12.457643312101913</v>
      </c>
      <c r="AM49" s="60">
        <v>0.33</v>
      </c>
      <c r="AN49" s="58">
        <f>IF(V49=0,"",V49/(1-AB49-AM49))</f>
        <v>12.457643312101913</v>
      </c>
      <c r="AO49" s="61">
        <v>1.2</v>
      </c>
      <c r="AP49" s="58">
        <f>IF(BD!AJ49="","",BD!AJ49*BD!AO49)</f>
        <v>12.588</v>
      </c>
      <c r="AQ49" s="56">
        <f>BD!AM49/BD!AK49-1</f>
        <v>0</v>
      </c>
      <c r="AR49" s="56">
        <f>IF(BD!AN49="","",IF(BD!AJ49="","",BD!AN49/BD!AJ49-1))</f>
        <v>0.18757324233574013</v>
      </c>
      <c r="AS49" s="56" t="str">
        <f>IF(BD!AN49="","",IF(BD!AN49&lt;BD!AL49,"ABAIXO DA META","DENTRO DA META"))</f>
        <v>DENTRO DA META</v>
      </c>
      <c r="AT49" s="56" t="str">
        <f>IF(BD!AJ49="","EM ANÁLISE",IF(BD!AP49&gt;=BD!AN49,"GO", "NO GO"))</f>
        <v>GO</v>
      </c>
      <c r="AU49" s="62">
        <f>IF(AN49="","",+BD!$AN49-AJ49)</f>
        <v>1.967643312101913</v>
      </c>
      <c r="AV49" s="63"/>
      <c r="AW49" s="54">
        <f>BD!P49*BD!AC49</f>
        <v>106.08</v>
      </c>
      <c r="AX49" s="54">
        <f>BD!V49*BD!AC49</f>
        <v>78.234</v>
      </c>
      <c r="AY49" s="54">
        <f>IF(BD!AN49="","",BD!AN49*BD!AC49)</f>
        <v>199.3222929936306</v>
      </c>
      <c r="AZ49" s="48" t="s">
        <v>5271</v>
      </c>
      <c r="BA49" s="48"/>
      <c r="BB49" s="48"/>
      <c r="BC49" s="48" t="s">
        <v>5264</v>
      </c>
      <c r="BD49" s="64" t="s">
        <v>5257</v>
      </c>
      <c r="BE49" s="65" t="s">
        <v>4</v>
      </c>
      <c r="BF49" s="65" t="s">
        <v>4</v>
      </c>
      <c r="BG49" s="64" t="s">
        <v>5258</v>
      </c>
      <c r="BH49" s="66"/>
      <c r="BI49" s="66"/>
      <c r="BJ49" s="66"/>
      <c r="BK49" s="66"/>
      <c r="BL49" s="66"/>
      <c r="BM49" s="66"/>
      <c r="BN49" s="66"/>
      <c r="BO49" s="64">
        <v>138</v>
      </c>
      <c r="BP49" s="64">
        <v>140.622</v>
      </c>
      <c r="BQ49" s="64">
        <v>121</v>
      </c>
      <c r="BR49" s="64" t="s">
        <v>5260</v>
      </c>
      <c r="BS49" s="64" t="s">
        <v>5260</v>
      </c>
      <c r="BT49" s="64" t="s">
        <v>5261</v>
      </c>
      <c r="BU49" s="64">
        <v>5102</v>
      </c>
      <c r="BV49" s="64"/>
      <c r="BW49" s="64"/>
      <c r="BX49" s="64"/>
      <c r="BY49" s="64"/>
      <c r="BZ49" s="64"/>
      <c r="CA49" s="64"/>
      <c r="CB49" s="64"/>
      <c r="CC49" s="64">
        <v>102</v>
      </c>
      <c r="CD49" s="64">
        <v>8</v>
      </c>
      <c r="CE49" s="64">
        <v>8</v>
      </c>
      <c r="CF49" s="64"/>
      <c r="CG49" s="37">
        <f>VLOOKUP(Table_1[[#This Row],[EAN]],'[1]Planilha1'!$E:$R,13,0)</f>
        <v>6.63</v>
      </c>
      <c r="CI49" s="188">
        <f>IF(Table_1[[#This Row],[STATUS MERCADO]]="GO",Table_1[[#This Row],[M. BRUTA TOTAL]],0)</f>
        <v>65.77635668789812</v>
      </c>
      <c r="CJ49" s="188">
        <f>IF(Table_1[[#This Row],[STATUS MERCADO]]="GO",Table_1[[#This Row],[PV UNIT. REALIZADO]]*Table_1[[#This Row],[QUANTIDADE]],0)</f>
        <v>199.3222929936306</v>
      </c>
    </row>
    <row r="50" ht="15">
      <c r="A50" s="7"/>
      <c r="B50" s="67" t="s">
        <v>79</v>
      </c>
      <c r="C50" s="48">
        <v>220916</v>
      </c>
      <c r="D50" s="48">
        <v>684392</v>
      </c>
      <c r="E50" s="49">
        <v>7894904684397</v>
      </c>
      <c r="F50" s="50" t="s">
        <v>373</v>
      </c>
      <c r="G50" s="48" t="s">
        <v>14</v>
      </c>
      <c r="H50" s="48">
        <v>310</v>
      </c>
      <c r="I50" s="51" t="s">
        <v>371</v>
      </c>
      <c r="J50" s="48" t="s">
        <v>372</v>
      </c>
      <c r="K50" s="52" t="s">
        <v>84</v>
      </c>
      <c r="L50" s="52">
        <v>16</v>
      </c>
      <c r="M50" s="52">
        <v>4</v>
      </c>
      <c r="N50" s="48" t="s">
        <v>85</v>
      </c>
      <c r="O50" s="48" t="s">
        <v>155</v>
      </c>
      <c r="P50" s="68">
        <v>6.63</v>
      </c>
      <c r="Q50" s="54">
        <f>(17/100+7.6/100+1.65/100)*P50</f>
        <v>1.740375</v>
      </c>
      <c r="R50" s="54"/>
      <c r="S50" s="54"/>
      <c r="T50" s="54"/>
      <c r="U50" s="54"/>
      <c r="V50" s="54">
        <f>+P50-Q50+R50+S50+T50+U50</f>
        <v>4.889625</v>
      </c>
      <c r="W50" s="56">
        <f>(1.02/100)</f>
        <v>1.02E-2</v>
      </c>
      <c r="X50" s="56">
        <v>4.8E-3</v>
      </c>
      <c r="Y50" s="56">
        <v>0.17</v>
      </c>
      <c r="Z50" s="56">
        <v>1.65E-2</v>
      </c>
      <c r="AA50" s="56">
        <v>7.6E-2</v>
      </c>
      <c r="AB50" s="56">
        <f>SUM(W50:AA50)</f>
        <v>0.2775</v>
      </c>
      <c r="AC50" s="48">
        <v>16</v>
      </c>
      <c r="AD50" s="57">
        <f>IF(AL50="","",+AC50*AL50)</f>
        <v>199.3222929936306</v>
      </c>
      <c r="AE50" s="58">
        <f>IF(AL50="","",+AL50*AB50)</f>
        <v>3.4569960191082814</v>
      </c>
      <c r="AF50" s="57">
        <f>IF(AL50="","",+AL50-AE50)</f>
        <v>9.000647292993632</v>
      </c>
      <c r="AG50" s="58">
        <f>+V50</f>
        <v>4.889625</v>
      </c>
      <c r="AH50" s="57">
        <f>IF(AF50="","",+AF50-AG50)</f>
        <v>4.111022292993632</v>
      </c>
      <c r="AI50" s="57">
        <f>IF(AH50="","",+AH50*AC50)</f>
        <v>65.77635668789812</v>
      </c>
      <c r="AJ50" s="58">
        <v>10.49</v>
      </c>
      <c r="AK50" s="59">
        <v>0.33</v>
      </c>
      <c r="AL50" s="58">
        <f>IF(V50=0,"",V50/(1-AB50-AK50))</f>
        <v>12.457643312101913</v>
      </c>
      <c r="AM50" s="60">
        <v>0.33</v>
      </c>
      <c r="AN50" s="58">
        <f>IF(V50=0,"",V50/(1-AB50-AM50))</f>
        <v>12.457643312101913</v>
      </c>
      <c r="AO50" s="61">
        <v>1.2</v>
      </c>
      <c r="AP50" s="58">
        <f>IF(BD!AJ50="","",BD!AJ50*BD!AO50)</f>
        <v>12.588</v>
      </c>
      <c r="AQ50" s="56">
        <f>BD!AM50/BD!AK50-1</f>
        <v>0</v>
      </c>
      <c r="AR50" s="56">
        <f>IF(BD!AN50="","",IF(BD!AJ50="","",BD!AN50/BD!AJ50-1))</f>
        <v>0.18757324233574013</v>
      </c>
      <c r="AS50" s="56" t="str">
        <f>IF(BD!AN50="","",IF(BD!AN50&lt;BD!AL50,"ABAIXO DA META","DENTRO DA META"))</f>
        <v>DENTRO DA META</v>
      </c>
      <c r="AT50" s="56" t="str">
        <f>IF(BD!AJ50="","EM ANÁLISE",IF(BD!AP50&gt;=BD!AN50,"GO", "NO GO"))</f>
        <v>GO</v>
      </c>
      <c r="AU50" s="62">
        <f>IF(AN50="","",+BD!$AN50-AJ50)</f>
        <v>1.967643312101913</v>
      </c>
      <c r="AV50" s="63"/>
      <c r="AW50" s="54">
        <f>BD!P50*BD!AC50</f>
        <v>106.08</v>
      </c>
      <c r="AX50" s="54">
        <f>BD!V50*BD!AC50</f>
        <v>78.234</v>
      </c>
      <c r="AY50" s="54">
        <f>IF(BD!AN50="","",BD!AN50*BD!AC50)</f>
        <v>199.3222929936306</v>
      </c>
      <c r="AZ50" s="48" t="s">
        <v>5271</v>
      </c>
      <c r="BA50" s="48"/>
      <c r="BB50" s="48"/>
      <c r="BC50" s="48" t="s">
        <v>5264</v>
      </c>
      <c r="BD50" s="64" t="s">
        <v>5257</v>
      </c>
      <c r="BE50" s="65" t="s">
        <v>4</v>
      </c>
      <c r="BF50" s="65" t="s">
        <v>4</v>
      </c>
      <c r="BG50" s="64" t="s">
        <v>5258</v>
      </c>
      <c r="BH50" s="66"/>
      <c r="BI50" s="66"/>
      <c r="BJ50" s="66"/>
      <c r="BK50" s="66"/>
      <c r="BL50" s="66"/>
      <c r="BM50" s="66"/>
      <c r="BN50" s="66"/>
      <c r="BO50" s="64">
        <v>138</v>
      </c>
      <c r="BP50" s="64">
        <v>140.622</v>
      </c>
      <c r="BQ50" s="64">
        <v>121</v>
      </c>
      <c r="BR50" s="64" t="s">
        <v>5260</v>
      </c>
      <c r="BS50" s="64" t="s">
        <v>5260</v>
      </c>
      <c r="BT50" s="64" t="s">
        <v>5261</v>
      </c>
      <c r="BU50" s="64">
        <v>5102</v>
      </c>
      <c r="BV50" s="64"/>
      <c r="BW50" s="64"/>
      <c r="BX50" s="64"/>
      <c r="BY50" s="64"/>
      <c r="BZ50" s="64"/>
      <c r="CA50" s="64"/>
      <c r="CB50" s="64"/>
      <c r="CC50" s="64">
        <v>102</v>
      </c>
      <c r="CD50" s="64">
        <v>8</v>
      </c>
      <c r="CE50" s="64">
        <v>8</v>
      </c>
      <c r="CF50" s="64"/>
      <c r="CG50" s="37">
        <f>VLOOKUP(Table_1[[#This Row],[EAN]],'[1]Planilha1'!$E:$R,13,0)</f>
        <v>6.63</v>
      </c>
      <c r="CI50" s="188">
        <f>IF(Table_1[[#This Row],[STATUS MERCADO]]="GO",Table_1[[#This Row],[M. BRUTA TOTAL]],0)</f>
        <v>65.77635668789812</v>
      </c>
      <c r="CJ50" s="188">
        <f>IF(Table_1[[#This Row],[STATUS MERCADO]]="GO",Table_1[[#This Row],[PV UNIT. REALIZADO]]*Table_1[[#This Row],[QUANTIDADE]],0)</f>
        <v>199.3222929936306</v>
      </c>
    </row>
    <row r="51" ht="15">
      <c r="A51" s="7"/>
      <c r="B51" s="67" t="s">
        <v>79</v>
      </c>
      <c r="C51" s="48">
        <v>220917</v>
      </c>
      <c r="D51" s="48">
        <v>684350</v>
      </c>
      <c r="E51" s="49">
        <v>7894904684359</v>
      </c>
      <c r="F51" s="50" t="s">
        <v>374</v>
      </c>
      <c r="G51" s="48" t="s">
        <v>14</v>
      </c>
      <c r="H51" s="48">
        <v>310</v>
      </c>
      <c r="I51" s="51" t="s">
        <v>371</v>
      </c>
      <c r="J51" s="48" t="s">
        <v>372</v>
      </c>
      <c r="K51" s="52" t="s">
        <v>84</v>
      </c>
      <c r="L51" s="52">
        <v>16</v>
      </c>
      <c r="M51" s="52">
        <v>4</v>
      </c>
      <c r="N51" s="48" t="s">
        <v>85</v>
      </c>
      <c r="O51" s="48" t="s">
        <v>155</v>
      </c>
      <c r="P51" s="68">
        <v>6.63</v>
      </c>
      <c r="Q51" s="54">
        <f>(17/100+7.6/100+1.65/100)*P51</f>
        <v>1.740375</v>
      </c>
      <c r="R51" s="54"/>
      <c r="S51" s="54"/>
      <c r="T51" s="54"/>
      <c r="U51" s="54"/>
      <c r="V51" s="54">
        <f>+P51-Q51+R51+S51+T51+U51</f>
        <v>4.889625</v>
      </c>
      <c r="W51" s="56">
        <f>(1.02/100)</f>
        <v>1.02E-2</v>
      </c>
      <c r="X51" s="56">
        <v>4.8E-3</v>
      </c>
      <c r="Y51" s="56">
        <v>0.17</v>
      </c>
      <c r="Z51" s="56">
        <v>1.65E-2</v>
      </c>
      <c r="AA51" s="56">
        <v>7.6E-2</v>
      </c>
      <c r="AB51" s="56">
        <f>SUM(W51:AA51)</f>
        <v>0.2775</v>
      </c>
      <c r="AC51" s="48">
        <v>16</v>
      </c>
      <c r="AD51" s="57">
        <f>IF(AL51="","",+AC51*AL51)</f>
        <v>199.3222929936306</v>
      </c>
      <c r="AE51" s="58">
        <f>IF(AL51="","",+AL51*AB51)</f>
        <v>3.4569960191082814</v>
      </c>
      <c r="AF51" s="57">
        <f>IF(AL51="","",+AL51-AE51)</f>
        <v>9.000647292993632</v>
      </c>
      <c r="AG51" s="58">
        <f>+V51</f>
        <v>4.889625</v>
      </c>
      <c r="AH51" s="57">
        <f>IF(AF51="","",+AF51-AG51)</f>
        <v>4.111022292993632</v>
      </c>
      <c r="AI51" s="57">
        <f>IF(AH51="","",+AH51*AC51)</f>
        <v>65.77635668789812</v>
      </c>
      <c r="AJ51" s="58">
        <v>10.49</v>
      </c>
      <c r="AK51" s="59">
        <v>0.33</v>
      </c>
      <c r="AL51" s="58">
        <f>IF(V51=0,"",V51/(1-AB51-AK51))</f>
        <v>12.457643312101913</v>
      </c>
      <c r="AM51" s="60">
        <v>0.33</v>
      </c>
      <c r="AN51" s="58">
        <f>IF(V51=0,"",V51/(1-AB51-AM51))</f>
        <v>12.457643312101913</v>
      </c>
      <c r="AO51" s="61">
        <v>1.2</v>
      </c>
      <c r="AP51" s="58">
        <f>IF(BD!AJ51="","",BD!AJ51*BD!AO51)</f>
        <v>12.588</v>
      </c>
      <c r="AQ51" s="56">
        <f>BD!AM51/BD!AK51-1</f>
        <v>0</v>
      </c>
      <c r="AR51" s="56">
        <f>IF(BD!AN51="","",IF(BD!AJ51="","",BD!AN51/BD!AJ51-1))</f>
        <v>0.18757324233574013</v>
      </c>
      <c r="AS51" s="56" t="str">
        <f>IF(BD!AN51="","",IF(BD!AN51&lt;BD!AL51,"ABAIXO DA META","DENTRO DA META"))</f>
        <v>DENTRO DA META</v>
      </c>
      <c r="AT51" s="56" t="str">
        <f>IF(BD!AJ51="","EM ANÁLISE",IF(BD!AP51&gt;=BD!AN51,"GO", "NO GO"))</f>
        <v>GO</v>
      </c>
      <c r="AU51" s="62">
        <f>IF(AN51="","",+BD!$AN51-AJ51)</f>
        <v>1.967643312101913</v>
      </c>
      <c r="AV51" s="63"/>
      <c r="AW51" s="54">
        <f>BD!P51*BD!AC51</f>
        <v>106.08</v>
      </c>
      <c r="AX51" s="54">
        <f>BD!V51*BD!AC51</f>
        <v>78.234</v>
      </c>
      <c r="AY51" s="54">
        <f>IF(BD!AN51="","",BD!AN51*BD!AC51)</f>
        <v>199.3222929936306</v>
      </c>
      <c r="AZ51" s="48" t="s">
        <v>5271</v>
      </c>
      <c r="BA51" s="48"/>
      <c r="BB51" s="48"/>
      <c r="BC51" s="48" t="s">
        <v>5264</v>
      </c>
      <c r="BD51" s="64" t="s">
        <v>5257</v>
      </c>
      <c r="BE51" s="65" t="s">
        <v>4</v>
      </c>
      <c r="BF51" s="65" t="s">
        <v>4</v>
      </c>
      <c r="BG51" s="64" t="s">
        <v>5258</v>
      </c>
      <c r="BH51" s="66"/>
      <c r="BI51" s="66"/>
      <c r="BJ51" s="66"/>
      <c r="BK51" s="66"/>
      <c r="BL51" s="66"/>
      <c r="BM51" s="66"/>
      <c r="BN51" s="66"/>
      <c r="BO51" s="64">
        <v>138</v>
      </c>
      <c r="BP51" s="64">
        <v>140.622</v>
      </c>
      <c r="BQ51" s="64">
        <v>121</v>
      </c>
      <c r="BR51" s="64" t="s">
        <v>5260</v>
      </c>
      <c r="BS51" s="64" t="s">
        <v>5260</v>
      </c>
      <c r="BT51" s="64" t="s">
        <v>5261</v>
      </c>
      <c r="BU51" s="64">
        <v>5102</v>
      </c>
      <c r="BV51" s="64"/>
      <c r="BW51" s="64"/>
      <c r="BX51" s="64"/>
      <c r="BY51" s="64"/>
      <c r="BZ51" s="64"/>
      <c r="CA51" s="64"/>
      <c r="CB51" s="64"/>
      <c r="CC51" s="64">
        <v>102</v>
      </c>
      <c r="CD51" s="64">
        <v>8</v>
      </c>
      <c r="CE51" s="64">
        <v>8</v>
      </c>
      <c r="CF51" s="64"/>
      <c r="CG51" s="37">
        <f>VLOOKUP(Table_1[[#This Row],[EAN]],'[1]Planilha1'!$E:$R,13,0)</f>
        <v>6.63</v>
      </c>
      <c r="CI51" s="188">
        <f>IF(Table_1[[#This Row],[STATUS MERCADO]]="GO",Table_1[[#This Row],[M. BRUTA TOTAL]],0)</f>
        <v>65.77635668789812</v>
      </c>
      <c r="CJ51" s="188">
        <f>IF(Table_1[[#This Row],[STATUS MERCADO]]="GO",Table_1[[#This Row],[PV UNIT. REALIZADO]]*Table_1[[#This Row],[QUANTIDADE]],0)</f>
        <v>199.3222929936306</v>
      </c>
    </row>
    <row r="52" ht="15">
      <c r="A52" s="7"/>
      <c r="B52" s="67" t="s">
        <v>79</v>
      </c>
      <c r="C52" s="48">
        <v>220918</v>
      </c>
      <c r="D52" s="48">
        <v>612</v>
      </c>
      <c r="E52" s="49">
        <v>7899819800139</v>
      </c>
      <c r="F52" s="50" t="s">
        <v>375</v>
      </c>
      <c r="G52" s="48" t="s">
        <v>24</v>
      </c>
      <c r="H52" s="48">
        <v>580</v>
      </c>
      <c r="I52" s="51" t="s">
        <v>280</v>
      </c>
      <c r="J52" s="48" t="s">
        <v>376</v>
      </c>
      <c r="K52" s="52" t="s">
        <v>84</v>
      </c>
      <c r="L52" s="52">
        <v>12</v>
      </c>
      <c r="M52" s="52">
        <v>4</v>
      </c>
      <c r="N52" s="48" t="s">
        <v>85</v>
      </c>
      <c r="O52" s="48" t="s">
        <v>208</v>
      </c>
      <c r="P52" s="68">
        <v>4.39</v>
      </c>
      <c r="Q52" s="54">
        <f>(17/100+7.6/100+1.65/100)*P52</f>
        <v>1.152375</v>
      </c>
      <c r="R52" s="54"/>
      <c r="S52" s="54"/>
      <c r="T52" s="54"/>
      <c r="U52" s="54"/>
      <c r="V52" s="54">
        <f>+P52-Q52+R52+S52+T52+U52</f>
        <v>3.2376249999999995</v>
      </c>
      <c r="W52" s="56">
        <f>(1.02/100)</f>
        <v>1.02E-2</v>
      </c>
      <c r="X52" s="56">
        <v>4.8E-3</v>
      </c>
      <c r="Y52" s="56">
        <v>0.17</v>
      </c>
      <c r="Z52" s="56">
        <v>1.65E-2</v>
      </c>
      <c r="AA52" s="56">
        <v>7.6E-2</v>
      </c>
      <c r="AB52" s="56">
        <f>SUM(W52:AA52)</f>
        <v>0.2775</v>
      </c>
      <c r="AC52" s="48">
        <v>12</v>
      </c>
      <c r="AD52" s="57">
        <f>IF(AL52="","",+AC52*AL52)</f>
        <v>98.98471337579619</v>
      </c>
      <c r="AE52" s="58">
        <f>IF(AL52="","",+AL52*AB52)</f>
        <v>2.289021496815287</v>
      </c>
      <c r="AF52" s="57">
        <f>IF(AL52="","",+AL52-AE52)</f>
        <v>5.9597046178343955</v>
      </c>
      <c r="AG52" s="58">
        <f>+V52</f>
        <v>3.2376249999999995</v>
      </c>
      <c r="AH52" s="57">
        <f>IF(AF52="","",+AF52-AG52)</f>
        <v>2.722079617834396</v>
      </c>
      <c r="AI52" s="57">
        <f>IF(AH52="","",+AH52*AC52)</f>
        <v>32.66495541401275</v>
      </c>
      <c r="AJ52" s="58">
        <v>7.99</v>
      </c>
      <c r="AK52" s="59">
        <v>0.33</v>
      </c>
      <c r="AL52" s="58">
        <f>IF(V52=0,"",V52/(1-AB52-AK52))</f>
        <v>8.248726114649683</v>
      </c>
      <c r="AM52" s="60">
        <v>0.33</v>
      </c>
      <c r="AN52" s="58">
        <f>IF(V52=0,"",V52/(1-AB52-AM52))</f>
        <v>8.248726114649683</v>
      </c>
      <c r="AO52" s="61">
        <v>1.2</v>
      </c>
      <c r="AP52" s="58">
        <f>IF(BD!AJ52="","",BD!AJ52*BD!AO52)</f>
        <v>9.588</v>
      </c>
      <c r="AQ52" s="56">
        <f>BD!AM52/BD!AK52-1</f>
        <v>0</v>
      </c>
      <c r="AR52" s="56">
        <f>IF(BD!AN52="","",IF(BD!AJ52="","",BD!AN52/BD!AJ52-1))</f>
        <v>3.23812408823132E-2</v>
      </c>
      <c r="AS52" s="56" t="str">
        <f>IF(BD!AN52="","",IF(BD!AN52&lt;BD!AL52,"ABAIXO DA META","DENTRO DA META"))</f>
        <v>DENTRO DA META</v>
      </c>
      <c r="AT52" s="56" t="str">
        <f>IF(BD!AJ52="","EM ANÁLISE",IF(BD!AP52&gt;=BD!AN52,"GO", "NO GO"))</f>
        <v>GO</v>
      </c>
      <c r="AU52" s="62">
        <f>IF(AN52="","",+BD!$AN52-AJ52)</f>
        <v>0.25872611464968287</v>
      </c>
      <c r="AV52" s="63"/>
      <c r="AW52" s="54">
        <f>BD!P52*BD!AC52</f>
        <v>52.67999999999999</v>
      </c>
      <c r="AX52" s="54">
        <f>BD!V52*BD!AC52</f>
        <v>38.851499999999994</v>
      </c>
      <c r="AY52" s="54">
        <f>IF(BD!AN52="","",BD!AN52*BD!AC52)</f>
        <v>98.98471337579619</v>
      </c>
      <c r="AZ52" s="48" t="s">
        <v>5271</v>
      </c>
      <c r="BA52" s="48" t="s">
        <v>115</v>
      </c>
      <c r="BB52" s="48">
        <v>1</v>
      </c>
      <c r="BC52" s="48" t="s">
        <v>209</v>
      </c>
      <c r="BD52" s="64" t="s">
        <v>5257</v>
      </c>
      <c r="BE52" s="65" t="s">
        <v>4</v>
      </c>
      <c r="BF52" s="65" t="s">
        <v>4</v>
      </c>
      <c r="BG52" s="64" t="s">
        <v>5258</v>
      </c>
      <c r="BH52" s="66"/>
      <c r="BI52" s="66"/>
      <c r="BJ52" s="66"/>
      <c r="BK52" s="66"/>
      <c r="BL52" s="66"/>
      <c r="BM52" s="66"/>
      <c r="BN52" s="66"/>
      <c r="BO52" s="64">
        <v>138</v>
      </c>
      <c r="BP52" s="64">
        <v>140.622</v>
      </c>
      <c r="BQ52" s="64">
        <v>121</v>
      </c>
      <c r="BR52" s="64" t="s">
        <v>5260</v>
      </c>
      <c r="BS52" s="64" t="s">
        <v>5260</v>
      </c>
      <c r="BT52" s="64" t="s">
        <v>5261</v>
      </c>
      <c r="BU52" s="64">
        <v>5102</v>
      </c>
      <c r="BV52" s="64"/>
      <c r="BW52" s="64"/>
      <c r="BX52" s="64"/>
      <c r="BY52" s="64"/>
      <c r="BZ52" s="64"/>
      <c r="CA52" s="64"/>
      <c r="CB52" s="64"/>
      <c r="CC52" s="64">
        <v>102</v>
      </c>
      <c r="CD52" s="64">
        <v>8</v>
      </c>
      <c r="CE52" s="64">
        <v>8</v>
      </c>
      <c r="CF52" s="64"/>
      <c r="CG52" s="37">
        <f>VLOOKUP(Table_1[[#This Row],[EAN]],'[1]Planilha1'!$E:$R,13,0)</f>
        <v>4.39</v>
      </c>
      <c r="CI52" s="188">
        <f>IF(Table_1[[#This Row],[STATUS MERCADO]]="GO",Table_1[[#This Row],[M. BRUTA TOTAL]],0)</f>
        <v>32.66495541401275</v>
      </c>
      <c r="CJ52" s="188">
        <f>IF(Table_1[[#This Row],[STATUS MERCADO]]="GO",Table_1[[#This Row],[PV UNIT. REALIZADO]]*Table_1[[#This Row],[QUANTIDADE]],0)</f>
        <v>98.98471337579619</v>
      </c>
    </row>
    <row r="53" ht="15">
      <c r="A53" s="7"/>
      <c r="B53" s="67" t="s">
        <v>79</v>
      </c>
      <c r="C53" s="48">
        <v>220919</v>
      </c>
      <c r="D53" s="48">
        <v>613</v>
      </c>
      <c r="E53" s="49">
        <v>7899819800146</v>
      </c>
      <c r="F53" s="50" t="s">
        <v>377</v>
      </c>
      <c r="G53" s="48" t="s">
        <v>24</v>
      </c>
      <c r="H53" s="48">
        <v>580</v>
      </c>
      <c r="I53" s="51" t="s">
        <v>280</v>
      </c>
      <c r="J53" s="48" t="s">
        <v>376</v>
      </c>
      <c r="K53" s="52" t="s">
        <v>84</v>
      </c>
      <c r="L53" s="52">
        <v>12</v>
      </c>
      <c r="M53" s="52">
        <v>4</v>
      </c>
      <c r="N53" s="48" t="s">
        <v>85</v>
      </c>
      <c r="O53" s="48" t="s">
        <v>208</v>
      </c>
      <c r="P53" s="68">
        <v>4.39</v>
      </c>
      <c r="Q53" s="54">
        <f>(17/100+7.6/100+1.65/100)*P53</f>
        <v>1.152375</v>
      </c>
      <c r="R53" s="54"/>
      <c r="S53" s="54"/>
      <c r="T53" s="54"/>
      <c r="U53" s="54"/>
      <c r="V53" s="54">
        <f>+P53-Q53+R53+S53+T53+U53</f>
        <v>3.2376249999999995</v>
      </c>
      <c r="W53" s="56">
        <f>(1.02/100)</f>
        <v>1.02E-2</v>
      </c>
      <c r="X53" s="56">
        <v>4.8E-3</v>
      </c>
      <c r="Y53" s="56">
        <v>0.17</v>
      </c>
      <c r="Z53" s="56">
        <v>1.65E-2</v>
      </c>
      <c r="AA53" s="56">
        <v>7.6E-2</v>
      </c>
      <c r="AB53" s="56">
        <f>SUM(W53:AA53)</f>
        <v>0.2775</v>
      </c>
      <c r="AC53" s="48">
        <v>12</v>
      </c>
      <c r="AD53" s="57">
        <f>IF(AL53="","",+AC53*AL53)</f>
        <v>98.98471337579619</v>
      </c>
      <c r="AE53" s="58">
        <f>IF(AL53="","",+AL53*AB53)</f>
        <v>2.289021496815287</v>
      </c>
      <c r="AF53" s="57">
        <f>IF(AL53="","",+AL53-AE53)</f>
        <v>5.9597046178343955</v>
      </c>
      <c r="AG53" s="58">
        <f>+V53</f>
        <v>3.2376249999999995</v>
      </c>
      <c r="AH53" s="57">
        <f>IF(AF53="","",+AF53-AG53)</f>
        <v>2.722079617834396</v>
      </c>
      <c r="AI53" s="57">
        <f>IF(AH53="","",+AH53*AC53)</f>
        <v>32.66495541401275</v>
      </c>
      <c r="AJ53" s="58">
        <v>7.99</v>
      </c>
      <c r="AK53" s="59">
        <v>0.33</v>
      </c>
      <c r="AL53" s="58">
        <f>IF(V53=0,"",V53/(1-AB53-AK53))</f>
        <v>8.248726114649683</v>
      </c>
      <c r="AM53" s="60">
        <v>0.33</v>
      </c>
      <c r="AN53" s="58">
        <f>IF(V53=0,"",V53/(1-AB53-AM53))</f>
        <v>8.248726114649683</v>
      </c>
      <c r="AO53" s="61">
        <v>1.2</v>
      </c>
      <c r="AP53" s="58">
        <f>IF(BD!AJ53="","",BD!AJ53*BD!AO53)</f>
        <v>9.588</v>
      </c>
      <c r="AQ53" s="56">
        <f>BD!AM53/BD!AK53-1</f>
        <v>0</v>
      </c>
      <c r="AR53" s="56">
        <f>IF(BD!AN53="","",IF(BD!AJ53="","",BD!AN53/BD!AJ53-1))</f>
        <v>3.23812408823132E-2</v>
      </c>
      <c r="AS53" s="56" t="str">
        <f>IF(BD!AN53="","",IF(BD!AN53&lt;BD!AL53,"ABAIXO DA META","DENTRO DA META"))</f>
        <v>DENTRO DA META</v>
      </c>
      <c r="AT53" s="56" t="str">
        <f>IF(BD!AJ53="","EM ANÁLISE",IF(BD!AP53&gt;=BD!AN53,"GO", "NO GO"))</f>
        <v>GO</v>
      </c>
      <c r="AU53" s="62">
        <f>IF(AN53="","",+BD!$AN53-AJ53)</f>
        <v>0.25872611464968287</v>
      </c>
      <c r="AV53" s="63"/>
      <c r="AW53" s="54">
        <f>BD!P53*BD!AC53</f>
        <v>52.67999999999999</v>
      </c>
      <c r="AX53" s="54">
        <f>BD!V53*BD!AC53</f>
        <v>38.851499999999994</v>
      </c>
      <c r="AY53" s="54">
        <f>IF(BD!AN53="","",BD!AN53*BD!AC53)</f>
        <v>98.98471337579619</v>
      </c>
      <c r="AZ53" s="48" t="s">
        <v>5271</v>
      </c>
      <c r="BA53" s="48" t="s">
        <v>115</v>
      </c>
      <c r="BB53" s="48">
        <v>1</v>
      </c>
      <c r="BC53" s="48" t="s">
        <v>209</v>
      </c>
      <c r="BD53" s="64" t="s">
        <v>5257</v>
      </c>
      <c r="BE53" s="65" t="s">
        <v>4</v>
      </c>
      <c r="BF53" s="65" t="s">
        <v>4</v>
      </c>
      <c r="BG53" s="64" t="s">
        <v>5258</v>
      </c>
      <c r="BH53" s="66"/>
      <c r="BI53" s="66"/>
      <c r="BJ53" s="66"/>
      <c r="BK53" s="66"/>
      <c r="BL53" s="66"/>
      <c r="BM53" s="66"/>
      <c r="BN53" s="66"/>
      <c r="BO53" s="64">
        <v>138</v>
      </c>
      <c r="BP53" s="64">
        <v>140.622</v>
      </c>
      <c r="BQ53" s="64">
        <v>121</v>
      </c>
      <c r="BR53" s="64" t="s">
        <v>5260</v>
      </c>
      <c r="BS53" s="64" t="s">
        <v>5260</v>
      </c>
      <c r="BT53" s="64" t="s">
        <v>5261</v>
      </c>
      <c r="BU53" s="64">
        <v>5102</v>
      </c>
      <c r="BV53" s="64"/>
      <c r="BW53" s="64"/>
      <c r="BX53" s="64"/>
      <c r="BY53" s="64"/>
      <c r="BZ53" s="64"/>
      <c r="CA53" s="64"/>
      <c r="CB53" s="64"/>
      <c r="CC53" s="64">
        <v>102</v>
      </c>
      <c r="CD53" s="64">
        <v>8</v>
      </c>
      <c r="CE53" s="64">
        <v>8</v>
      </c>
      <c r="CF53" s="64"/>
      <c r="CG53" s="37">
        <f>VLOOKUP(Table_1[[#This Row],[EAN]],'[1]Planilha1'!$E:$R,13,0)</f>
        <v>4.39</v>
      </c>
      <c r="CI53" s="188">
        <f>IF(Table_1[[#This Row],[STATUS MERCADO]]="GO",Table_1[[#This Row],[M. BRUTA TOTAL]],0)</f>
        <v>32.66495541401275</v>
      </c>
      <c r="CJ53" s="188">
        <f>IF(Table_1[[#This Row],[STATUS MERCADO]]="GO",Table_1[[#This Row],[PV UNIT. REALIZADO]]*Table_1[[#This Row],[QUANTIDADE]],0)</f>
        <v>98.98471337579619</v>
      </c>
    </row>
    <row r="54" ht="15">
      <c r="A54" s="7"/>
      <c r="B54" s="67" t="s">
        <v>79</v>
      </c>
      <c r="C54" s="48">
        <v>220920</v>
      </c>
      <c r="D54" s="48">
        <v>614</v>
      </c>
      <c r="E54" s="49">
        <v>7899819800153</v>
      </c>
      <c r="F54" s="50" t="s">
        <v>378</v>
      </c>
      <c r="G54" s="48" t="s">
        <v>24</v>
      </c>
      <c r="H54" s="48">
        <v>580</v>
      </c>
      <c r="I54" s="51" t="s">
        <v>280</v>
      </c>
      <c r="J54" s="48" t="s">
        <v>376</v>
      </c>
      <c r="K54" s="52" t="s">
        <v>84</v>
      </c>
      <c r="L54" s="52">
        <v>12</v>
      </c>
      <c r="M54" s="52">
        <v>4</v>
      </c>
      <c r="N54" s="48" t="s">
        <v>85</v>
      </c>
      <c r="O54" s="48" t="s">
        <v>208</v>
      </c>
      <c r="P54" s="68">
        <v>7.87</v>
      </c>
      <c r="Q54" s="54">
        <f>(17/100+7.6/100+1.65/100)*P54</f>
        <v>2.065875</v>
      </c>
      <c r="R54" s="54"/>
      <c r="S54" s="54"/>
      <c r="T54" s="54"/>
      <c r="U54" s="54"/>
      <c r="V54" s="54">
        <f>+P54-Q54+R54+S54+T54+U54</f>
        <v>5.804125</v>
      </c>
      <c r="W54" s="56">
        <f>(1.02/100)</f>
        <v>1.02E-2</v>
      </c>
      <c r="X54" s="56">
        <v>4.8E-3</v>
      </c>
      <c r="Y54" s="56">
        <v>0.17</v>
      </c>
      <c r="Z54" s="56">
        <v>1.65E-2</v>
      </c>
      <c r="AA54" s="56">
        <v>7.6E-2</v>
      </c>
      <c r="AB54" s="56">
        <f>SUM(W54:AA54)</f>
        <v>0.2775</v>
      </c>
      <c r="AC54" s="48">
        <v>12</v>
      </c>
      <c r="AD54" s="57">
        <f>IF(AL54="","",+AC54*AL54)</f>
        <v>177.45095541401278</v>
      </c>
      <c r="AE54" s="58">
        <f>IF(AL54="","",+AL54*AB54)</f>
        <v>4.103553343949046</v>
      </c>
      <c r="AF54" s="57">
        <f>IF(AL54="","",+AL54-AE54)</f>
        <v>10.684026273885351</v>
      </c>
      <c r="AG54" s="58">
        <f>+V54</f>
        <v>5.804125</v>
      </c>
      <c r="AH54" s="57">
        <f>IF(AF54="","",+AF54-AG54)</f>
        <v>4.879901273885351</v>
      </c>
      <c r="AI54" s="57">
        <f>IF(AH54="","",+AH54*AC54)</f>
        <v>58.55881528662421</v>
      </c>
      <c r="AJ54" s="58">
        <v>13.99</v>
      </c>
      <c r="AK54" s="59">
        <v>0.33</v>
      </c>
      <c r="AL54" s="58">
        <f>IF(V54=0,"",V54/(1-AB54-AK54))</f>
        <v>14.787579617834398</v>
      </c>
      <c r="AM54" s="60">
        <v>0.33</v>
      </c>
      <c r="AN54" s="58">
        <f>IF(V54=0,"",V54/(1-AB54-AM54))</f>
        <v>14.787579617834398</v>
      </c>
      <c r="AO54" s="61">
        <v>1.2</v>
      </c>
      <c r="AP54" s="58">
        <f>IF(BD!AJ54="","",BD!AJ54*BD!AO54)</f>
        <v>16.788</v>
      </c>
      <c r="AQ54" s="56">
        <f>BD!AM54/BD!AK54-1</f>
        <v>0</v>
      </c>
      <c r="AR54" s="56">
        <f>IF(BD!AN54="","",IF(BD!AJ54="","",BD!AN54/BD!AJ54-1))</f>
        <v>5.701069462719066E-2</v>
      </c>
      <c r="AS54" s="56" t="str">
        <f>IF(BD!AN54="","",IF(BD!AN54&lt;BD!AL54,"ABAIXO DA META","DENTRO DA META"))</f>
        <v>DENTRO DA META</v>
      </c>
      <c r="AT54" s="56" t="str">
        <f>IF(BD!AJ54="","EM ANÁLISE",IF(BD!AP54&gt;=BD!AN54,"GO", "NO GO"))</f>
        <v>GO</v>
      </c>
      <c r="AU54" s="62">
        <f>IF(AN54="","",+BD!$AN54-AJ54)</f>
        <v>0.7975796178343977</v>
      </c>
      <c r="AV54" s="63"/>
      <c r="AW54" s="54">
        <f>BD!P54*BD!AC54</f>
        <v>94.44</v>
      </c>
      <c r="AX54" s="54">
        <f>BD!V54*BD!AC54</f>
        <v>69.6495</v>
      </c>
      <c r="AY54" s="54">
        <f>IF(BD!AN54="","",BD!AN54*BD!AC54)</f>
        <v>177.45095541401278</v>
      </c>
      <c r="AZ54" s="48" t="s">
        <v>5271</v>
      </c>
      <c r="BA54" s="48" t="s">
        <v>115</v>
      </c>
      <c r="BB54" s="48">
        <v>1</v>
      </c>
      <c r="BC54" s="48" t="s">
        <v>209</v>
      </c>
      <c r="BD54" s="64" t="s">
        <v>5257</v>
      </c>
      <c r="BE54" s="65" t="s">
        <v>4</v>
      </c>
      <c r="BF54" s="65" t="s">
        <v>4</v>
      </c>
      <c r="BG54" s="64" t="s">
        <v>5258</v>
      </c>
      <c r="BH54" s="66"/>
      <c r="BI54" s="66"/>
      <c r="BJ54" s="66"/>
      <c r="BK54" s="66"/>
      <c r="BL54" s="66"/>
      <c r="BM54" s="66"/>
      <c r="BN54" s="66"/>
      <c r="BO54" s="64">
        <v>138</v>
      </c>
      <c r="BP54" s="64">
        <v>140.622</v>
      </c>
      <c r="BQ54" s="64">
        <v>121</v>
      </c>
      <c r="BR54" s="64" t="s">
        <v>5260</v>
      </c>
      <c r="BS54" s="64" t="s">
        <v>5260</v>
      </c>
      <c r="BT54" s="64" t="s">
        <v>5261</v>
      </c>
      <c r="BU54" s="64">
        <v>5102</v>
      </c>
      <c r="BV54" s="64"/>
      <c r="BW54" s="64"/>
      <c r="BX54" s="64"/>
      <c r="BY54" s="64"/>
      <c r="BZ54" s="64"/>
      <c r="CA54" s="64"/>
      <c r="CB54" s="64"/>
      <c r="CC54" s="64">
        <v>102</v>
      </c>
      <c r="CD54" s="64">
        <v>8</v>
      </c>
      <c r="CE54" s="64">
        <v>8</v>
      </c>
      <c r="CF54" s="64"/>
      <c r="CG54" s="37">
        <f>VLOOKUP(Table_1[[#This Row],[EAN]],'[1]Planilha1'!$E:$R,13,0)</f>
        <v>7.87</v>
      </c>
      <c r="CI54" s="188">
        <f>IF(Table_1[[#This Row],[STATUS MERCADO]]="GO",Table_1[[#This Row],[M. BRUTA TOTAL]],0)</f>
        <v>58.55881528662421</v>
      </c>
      <c r="CJ54" s="188">
        <f>IF(Table_1[[#This Row],[STATUS MERCADO]]="GO",Table_1[[#This Row],[PV UNIT. REALIZADO]]*Table_1[[#This Row],[QUANTIDADE]],0)</f>
        <v>177.45095541401278</v>
      </c>
    </row>
    <row r="55" ht="15">
      <c r="A55" s="7"/>
      <c r="B55" s="67" t="s">
        <v>79</v>
      </c>
      <c r="C55" s="48">
        <v>220924</v>
      </c>
      <c r="D55" s="48">
        <v>601</v>
      </c>
      <c r="E55" s="49">
        <v>7899819800023</v>
      </c>
      <c r="F55" s="50" t="s">
        <v>382</v>
      </c>
      <c r="G55" s="48" t="s">
        <v>24</v>
      </c>
      <c r="H55" s="48">
        <v>580</v>
      </c>
      <c r="I55" s="51" t="s">
        <v>280</v>
      </c>
      <c r="J55" s="48" t="s">
        <v>354</v>
      </c>
      <c r="K55" s="52" t="s">
        <v>84</v>
      </c>
      <c r="L55" s="52">
        <v>100</v>
      </c>
      <c r="M55" s="52">
        <v>4</v>
      </c>
      <c r="N55" s="48" t="s">
        <v>85</v>
      </c>
      <c r="O55" s="48" t="s">
        <v>208</v>
      </c>
      <c r="P55" s="68">
        <v>3.99</v>
      </c>
      <c r="Q55" s="54">
        <f>(17/100+7.6/100+1.65/100)*P55</f>
        <v>1.0473750000000002</v>
      </c>
      <c r="R55" s="54"/>
      <c r="S55" s="54"/>
      <c r="T55" s="54"/>
      <c r="U55" s="54"/>
      <c r="V55" s="54">
        <f>+P55-Q55+R55+S55+T55+U55</f>
        <v>2.942625</v>
      </c>
      <c r="W55" s="56">
        <f>(1.02/100)</f>
        <v>1.02E-2</v>
      </c>
      <c r="X55" s="56">
        <v>4.8E-3</v>
      </c>
      <c r="Y55" s="56">
        <v>0.17</v>
      </c>
      <c r="Z55" s="56">
        <v>1.65E-2</v>
      </c>
      <c r="AA55" s="56">
        <v>7.6E-2</v>
      </c>
      <c r="AB55" s="56">
        <f>SUM(W55:AA55)</f>
        <v>0.2775</v>
      </c>
      <c r="AC55" s="48">
        <v>100</v>
      </c>
      <c r="AD55" s="57">
        <f>IF(AL55="","",+AC55*AL55)</f>
        <v>749.7133757961785</v>
      </c>
      <c r="AE55" s="58">
        <f>IF(AL55="","",+AL55*AB55)</f>
        <v>2.0804546178343957</v>
      </c>
      <c r="AF55" s="57">
        <f>IF(AL55="","",+AL55-AE55)</f>
        <v>5.41667914012739</v>
      </c>
      <c r="AG55" s="58">
        <f>+V55</f>
        <v>2.942625</v>
      </c>
      <c r="AH55" s="57">
        <f>IF(AF55="","",+AF55-AG55)</f>
        <v>2.47405414012739</v>
      </c>
      <c r="AI55" s="57">
        <f>IF(AH55="","",+AH55*AC55)</f>
        <v>247.405414012739</v>
      </c>
      <c r="AJ55" s="58">
        <v>6.29</v>
      </c>
      <c r="AK55" s="59">
        <v>0.33</v>
      </c>
      <c r="AL55" s="58">
        <f>IF(V55=0,"",V55/(1-AB55-AK55))</f>
        <v>7.497133757961786</v>
      </c>
      <c r="AM55" s="60">
        <v>0.33</v>
      </c>
      <c r="AN55" s="58">
        <f>IF(V55=0,"",V55/(1-AB55-AM55))</f>
        <v>7.497133757961786</v>
      </c>
      <c r="AO55" s="61">
        <v>1.2</v>
      </c>
      <c r="AP55" s="58">
        <f>IF(BD!AJ55="","",BD!AJ55*BD!AO55)</f>
        <v>7.548</v>
      </c>
      <c r="AQ55" s="56">
        <f>BD!AM55/BD!AK55-1</f>
        <v>0</v>
      </c>
      <c r="AR55" s="56">
        <f>IF(BD!AN55="","",IF(BD!AJ55="","",BD!AN55/BD!AJ55-1))</f>
        <v>0.1919131570686463</v>
      </c>
      <c r="AS55" s="56" t="str">
        <f>IF(BD!AN55="","",IF(BD!AN55&lt;BD!AL55,"ABAIXO DA META","DENTRO DA META"))</f>
        <v>DENTRO DA META</v>
      </c>
      <c r="AT55" s="56" t="str">
        <f>IF(BD!AJ55="","EM ANÁLISE",IF(BD!AP55&gt;=BD!AN55,"GO", "NO GO"))</f>
        <v>GO</v>
      </c>
      <c r="AU55" s="62">
        <f>IF(AN55="","",+BD!$AN55-AJ55)</f>
        <v>1.2071337579617856</v>
      </c>
      <c r="AV55" s="63"/>
      <c r="AW55" s="54">
        <f>BD!P55*BD!AC55</f>
        <v>399</v>
      </c>
      <c r="AX55" s="54">
        <f>BD!V55*BD!AC55</f>
        <v>294.2625</v>
      </c>
      <c r="AY55" s="54">
        <f>IF(BD!AN55="","",BD!AN55*BD!AC55)</f>
        <v>749.7133757961785</v>
      </c>
      <c r="AZ55" s="48" t="s">
        <v>5271</v>
      </c>
      <c r="BA55" s="48" t="s">
        <v>115</v>
      </c>
      <c r="BB55" s="48">
        <v>1</v>
      </c>
      <c r="BC55" s="48" t="s">
        <v>209</v>
      </c>
      <c r="BD55" s="64" t="s">
        <v>5257</v>
      </c>
      <c r="BE55" s="65" t="s">
        <v>4</v>
      </c>
      <c r="BF55" s="65" t="s">
        <v>4</v>
      </c>
      <c r="BG55" s="64" t="s">
        <v>5258</v>
      </c>
      <c r="BH55" s="66"/>
      <c r="BI55" s="66"/>
      <c r="BJ55" s="66"/>
      <c r="BK55" s="66"/>
      <c r="BL55" s="66"/>
      <c r="BM55" s="66"/>
      <c r="BN55" s="66"/>
      <c r="BO55" s="64">
        <v>138</v>
      </c>
      <c r="BP55" s="64">
        <v>140.622</v>
      </c>
      <c r="BQ55" s="64">
        <v>121</v>
      </c>
      <c r="BR55" s="64" t="s">
        <v>5260</v>
      </c>
      <c r="BS55" s="64" t="s">
        <v>5260</v>
      </c>
      <c r="BT55" s="64" t="s">
        <v>5261</v>
      </c>
      <c r="BU55" s="64">
        <v>5102</v>
      </c>
      <c r="BV55" s="64"/>
      <c r="BW55" s="64"/>
      <c r="BX55" s="64"/>
      <c r="BY55" s="64"/>
      <c r="BZ55" s="64"/>
      <c r="CA55" s="64"/>
      <c r="CB55" s="64"/>
      <c r="CC55" s="64">
        <v>102</v>
      </c>
      <c r="CD55" s="64">
        <v>8</v>
      </c>
      <c r="CE55" s="64">
        <v>8</v>
      </c>
      <c r="CF55" s="64"/>
      <c r="CG55" s="37">
        <f>VLOOKUP(Table_1[[#This Row],[EAN]],'[1]Planilha1'!$E:$R,13,0)</f>
        <v>3.99</v>
      </c>
      <c r="CI55" s="188">
        <f>IF(Table_1[[#This Row],[STATUS MERCADO]]="GO",Table_1[[#This Row],[M. BRUTA TOTAL]],0)</f>
        <v>247.405414012739</v>
      </c>
      <c r="CJ55" s="188">
        <f>IF(Table_1[[#This Row],[STATUS MERCADO]]="GO",Table_1[[#This Row],[PV UNIT. REALIZADO]]*Table_1[[#This Row],[QUANTIDADE]],0)</f>
        <v>749.7133757961785</v>
      </c>
    </row>
    <row r="56" ht="15">
      <c r="A56" s="7"/>
      <c r="B56" s="67" t="s">
        <v>79</v>
      </c>
      <c r="C56" s="48">
        <v>220925</v>
      </c>
      <c r="D56" s="48">
        <v>602</v>
      </c>
      <c r="E56" s="49">
        <v>7899819800030</v>
      </c>
      <c r="F56" s="50" t="s">
        <v>383</v>
      </c>
      <c r="G56" s="48" t="s">
        <v>24</v>
      </c>
      <c r="H56" s="48">
        <v>580</v>
      </c>
      <c r="I56" s="51" t="s">
        <v>280</v>
      </c>
      <c r="J56" s="48" t="s">
        <v>354</v>
      </c>
      <c r="K56" s="52" t="s">
        <v>84</v>
      </c>
      <c r="L56" s="52">
        <v>100</v>
      </c>
      <c r="M56" s="52">
        <v>4</v>
      </c>
      <c r="N56" s="48" t="s">
        <v>85</v>
      </c>
      <c r="O56" s="48" t="s">
        <v>208</v>
      </c>
      <c r="P56" s="68">
        <v>6.9</v>
      </c>
      <c r="Q56" s="54">
        <f>(17/100+7.6/100+1.65/100)*P56</f>
        <v>1.8112500000000002</v>
      </c>
      <c r="R56" s="54"/>
      <c r="S56" s="54"/>
      <c r="T56" s="54"/>
      <c r="U56" s="54"/>
      <c r="V56" s="54">
        <f>+P56-Q56+R56+S56+T56+U56</f>
        <v>5.08875</v>
      </c>
      <c r="W56" s="56">
        <f>(1.02/100)</f>
        <v>1.02E-2</v>
      </c>
      <c r="X56" s="56">
        <v>4.8E-3</v>
      </c>
      <c r="Y56" s="56">
        <v>0.17</v>
      </c>
      <c r="Z56" s="56">
        <v>1.65E-2</v>
      </c>
      <c r="AA56" s="56">
        <v>7.6E-2</v>
      </c>
      <c r="AB56" s="56">
        <f>SUM(W56:AA56)</f>
        <v>0.2775</v>
      </c>
      <c r="AC56" s="48">
        <v>100</v>
      </c>
      <c r="AD56" s="57">
        <f>IF(AL56="","",+AC56*AL56)</f>
        <v>1296.4968152866245</v>
      </c>
      <c r="AE56" s="58">
        <f>IF(AL56="","",+AL56*AB56)</f>
        <v>3.5977786624203834</v>
      </c>
      <c r="AF56" s="57">
        <f>IF(AL56="","",+AL56-AE56)</f>
        <v>9.367189490445861</v>
      </c>
      <c r="AG56" s="58">
        <f>+V56</f>
        <v>5.08875</v>
      </c>
      <c r="AH56" s="57">
        <f>IF(AF56="","",+AF56-AG56)</f>
        <v>4.278439490445861</v>
      </c>
      <c r="AI56" s="57">
        <f>IF(AH56="","",+AH56*AC56)</f>
        <v>427.8439490445861</v>
      </c>
      <c r="AJ56" s="58">
        <v>10.99</v>
      </c>
      <c r="AK56" s="59">
        <v>0.33</v>
      </c>
      <c r="AL56" s="58">
        <f>IF(V56=0,"",V56/(1-AB56-AK56))</f>
        <v>12.964968152866245</v>
      </c>
      <c r="AM56" s="60">
        <v>0.33</v>
      </c>
      <c r="AN56" s="58">
        <f>IF(V56=0,"",V56/(1-AB56-AM56))</f>
        <v>12.964968152866245</v>
      </c>
      <c r="AO56" s="61">
        <v>1.2</v>
      </c>
      <c r="AP56" s="58">
        <f>IF(BD!AJ56="","",BD!AJ56*BD!AO56)</f>
        <v>13.188</v>
      </c>
      <c r="AQ56" s="56">
        <f>BD!AM56/BD!AK56-1</f>
        <v>0</v>
      </c>
      <c r="AR56" s="56">
        <f>IF(BD!AN56="","",IF(BD!AJ56="","",BD!AN56/BD!AJ56-1))</f>
        <v>0.1797059283772744</v>
      </c>
      <c r="AS56" s="56" t="str">
        <f>IF(BD!AN56="","",IF(BD!AN56&lt;BD!AL56,"ABAIXO DA META","DENTRO DA META"))</f>
        <v>DENTRO DA META</v>
      </c>
      <c r="AT56" s="56" t="str">
        <f>IF(BD!AJ56="","EM ANÁLISE",IF(BD!AP56&gt;=BD!AN56,"GO", "NO GO"))</f>
        <v>GO</v>
      </c>
      <c r="AU56" s="62">
        <f>IF(AN56="","",+BD!$AN56-AJ56)</f>
        <v>1.9749681528662446</v>
      </c>
      <c r="AV56" s="63"/>
      <c r="AW56" s="54">
        <f>BD!P56*BD!AC56</f>
        <v>690</v>
      </c>
      <c r="AX56" s="54">
        <f>BD!V56*BD!AC56</f>
        <v>508.875</v>
      </c>
      <c r="AY56" s="54">
        <f>IF(BD!AN56="","",BD!AN56*BD!AC56)</f>
        <v>1296.4968152866245</v>
      </c>
      <c r="AZ56" s="48" t="s">
        <v>5271</v>
      </c>
      <c r="BA56" s="48" t="s">
        <v>115</v>
      </c>
      <c r="BB56" s="48">
        <v>1</v>
      </c>
      <c r="BC56" s="48" t="s">
        <v>209</v>
      </c>
      <c r="BD56" s="64" t="s">
        <v>5257</v>
      </c>
      <c r="BE56" s="65" t="s">
        <v>4</v>
      </c>
      <c r="BF56" s="65" t="s">
        <v>4</v>
      </c>
      <c r="BG56" s="64" t="s">
        <v>5258</v>
      </c>
      <c r="BH56" s="66"/>
      <c r="BI56" s="66"/>
      <c r="BJ56" s="66"/>
      <c r="BK56" s="66"/>
      <c r="BL56" s="66"/>
      <c r="BM56" s="66"/>
      <c r="BN56" s="66"/>
      <c r="BO56" s="64">
        <v>138</v>
      </c>
      <c r="BP56" s="64">
        <v>140.622</v>
      </c>
      <c r="BQ56" s="64">
        <v>121</v>
      </c>
      <c r="BR56" s="64" t="s">
        <v>5260</v>
      </c>
      <c r="BS56" s="64" t="s">
        <v>5260</v>
      </c>
      <c r="BT56" s="64" t="s">
        <v>5261</v>
      </c>
      <c r="BU56" s="64">
        <v>5102</v>
      </c>
      <c r="BV56" s="64"/>
      <c r="BW56" s="64"/>
      <c r="BX56" s="64"/>
      <c r="BY56" s="64"/>
      <c r="BZ56" s="64"/>
      <c r="CA56" s="64"/>
      <c r="CB56" s="64"/>
      <c r="CC56" s="64">
        <v>102</v>
      </c>
      <c r="CD56" s="64">
        <v>8</v>
      </c>
      <c r="CE56" s="64">
        <v>8</v>
      </c>
      <c r="CF56" s="64"/>
      <c r="CG56" s="37">
        <f>VLOOKUP(Table_1[[#This Row],[EAN]],'[1]Planilha1'!$E:$R,13,0)</f>
        <v>6.9</v>
      </c>
      <c r="CI56" s="188">
        <f>IF(Table_1[[#This Row],[STATUS MERCADO]]="GO",Table_1[[#This Row],[M. BRUTA TOTAL]],0)</f>
        <v>427.8439490445861</v>
      </c>
      <c r="CJ56" s="188">
        <f>IF(Table_1[[#This Row],[STATUS MERCADO]]="GO",Table_1[[#This Row],[PV UNIT. REALIZADO]]*Table_1[[#This Row],[QUANTIDADE]],0)</f>
        <v>1296.4968152866245</v>
      </c>
    </row>
    <row r="57" ht="15">
      <c r="A57" s="7"/>
      <c r="B57" s="67" t="s">
        <v>79</v>
      </c>
      <c r="C57" s="48">
        <v>220926</v>
      </c>
      <c r="D57" s="48">
        <v>603</v>
      </c>
      <c r="E57" s="49">
        <v>7899819800047</v>
      </c>
      <c r="F57" s="50" t="s">
        <v>384</v>
      </c>
      <c r="G57" s="48" t="s">
        <v>24</v>
      </c>
      <c r="H57" s="48">
        <v>580</v>
      </c>
      <c r="I57" s="51" t="s">
        <v>280</v>
      </c>
      <c r="J57" s="48" t="s">
        <v>354</v>
      </c>
      <c r="K57" s="52" t="s">
        <v>84</v>
      </c>
      <c r="L57" s="52">
        <v>100</v>
      </c>
      <c r="M57" s="52">
        <v>4</v>
      </c>
      <c r="N57" s="48" t="s">
        <v>85</v>
      </c>
      <c r="O57" s="48" t="s">
        <v>208</v>
      </c>
      <c r="P57" s="68">
        <v>8.87</v>
      </c>
      <c r="Q57" s="54">
        <f>(17/100+7.6/100+1.65/100)*P57</f>
        <v>2.328375</v>
      </c>
      <c r="R57" s="54"/>
      <c r="S57" s="54"/>
      <c r="T57" s="54"/>
      <c r="U57" s="54"/>
      <c r="V57" s="54">
        <f>+P57-Q57+R57+S57+T57+U57</f>
        <v>6.541625</v>
      </c>
      <c r="W57" s="56">
        <f>(1.02/100)</f>
        <v>1.02E-2</v>
      </c>
      <c r="X57" s="56">
        <v>4.8E-3</v>
      </c>
      <c r="Y57" s="56">
        <v>0.17</v>
      </c>
      <c r="Z57" s="56">
        <v>1.65E-2</v>
      </c>
      <c r="AA57" s="56">
        <v>7.6E-2</v>
      </c>
      <c r="AB57" s="56">
        <f>SUM(W57:AA57)</f>
        <v>0.2775</v>
      </c>
      <c r="AC57" s="48">
        <v>100</v>
      </c>
      <c r="AD57" s="57">
        <f>IF(AL57="","",+AC57*AL57)</f>
        <v>1666.6560509554145</v>
      </c>
      <c r="AE57" s="58">
        <f>IF(AL57="","",+AL57*AB57)</f>
        <v>4.624970541401276</v>
      </c>
      <c r="AF57" s="57">
        <f>IF(AL57="","",+AL57-AE57)</f>
        <v>12.04158996815287</v>
      </c>
      <c r="AG57" s="58">
        <f>+V57</f>
        <v>6.541625</v>
      </c>
      <c r="AH57" s="57">
        <f>IF(AF57="","",+AF57-AG57)</f>
        <v>5.49996496815287</v>
      </c>
      <c r="AI57" s="57">
        <f>IF(AH57="","",+AH57*AC57)</f>
        <v>549.9964968152871</v>
      </c>
      <c r="AJ57" s="58">
        <v>14.69</v>
      </c>
      <c r="AK57" s="59">
        <v>0.33</v>
      </c>
      <c r="AL57" s="58">
        <f>IF(V57=0,"",V57/(1-AB57-AK57))</f>
        <v>16.666560509554145</v>
      </c>
      <c r="AM57" s="60">
        <v>0.33</v>
      </c>
      <c r="AN57" s="58">
        <f>IF(V57=0,"",V57/(1-AB57-AM57))</f>
        <v>16.666560509554145</v>
      </c>
      <c r="AO57" s="61">
        <v>1.2</v>
      </c>
      <c r="AP57" s="58">
        <f>IF(BD!AJ57="","",BD!AJ57*BD!AO57)</f>
        <v>17.628</v>
      </c>
      <c r="AQ57" s="56">
        <f>BD!AM57/BD!AK57-1</f>
        <v>0</v>
      </c>
      <c r="AR57" s="56">
        <f>IF(BD!AN57="","",IF(BD!AJ57="","",BD!AN57/BD!AJ57-1))</f>
        <v>0.13455143019429183</v>
      </c>
      <c r="AS57" s="56" t="str">
        <f>IF(BD!AN57="","",IF(BD!AN57&lt;BD!AL57,"ABAIXO DA META","DENTRO DA META"))</f>
        <v>DENTRO DA META</v>
      </c>
      <c r="AT57" s="56" t="str">
        <f>IF(BD!AJ57="","EM ANÁLISE",IF(BD!AP57&gt;=BD!AN57,"GO", "NO GO"))</f>
        <v>GO</v>
      </c>
      <c r="AU57" s="62">
        <f>IF(AN57="","",+BD!$AN57-AJ57)</f>
        <v>1.9765605095541456</v>
      </c>
      <c r="AV57" s="63"/>
      <c r="AW57" s="54">
        <f>BD!P57*BD!AC57</f>
        <v>886.9999999999999</v>
      </c>
      <c r="AX57" s="54">
        <f>BD!V57*BD!AC57</f>
        <v>654.1625</v>
      </c>
      <c r="AY57" s="54">
        <f>IF(BD!AN57="","",BD!AN57*BD!AC57)</f>
        <v>1666.6560509554145</v>
      </c>
      <c r="AZ57" s="48" t="s">
        <v>5271</v>
      </c>
      <c r="BA57" s="48" t="s">
        <v>115</v>
      </c>
      <c r="BB57" s="48">
        <v>1</v>
      </c>
      <c r="BC57" s="48" t="s">
        <v>209</v>
      </c>
      <c r="BD57" s="64" t="s">
        <v>5257</v>
      </c>
      <c r="BE57" s="65" t="s">
        <v>4</v>
      </c>
      <c r="BF57" s="65" t="s">
        <v>4</v>
      </c>
      <c r="BG57" s="64" t="s">
        <v>5258</v>
      </c>
      <c r="BH57" s="66"/>
      <c r="BI57" s="66"/>
      <c r="BJ57" s="66"/>
      <c r="BK57" s="66"/>
      <c r="BL57" s="66"/>
      <c r="BM57" s="66"/>
      <c r="BN57" s="66"/>
      <c r="BO57" s="64">
        <v>138</v>
      </c>
      <c r="BP57" s="64">
        <v>140.622</v>
      </c>
      <c r="BQ57" s="64">
        <v>121</v>
      </c>
      <c r="BR57" s="64" t="s">
        <v>5260</v>
      </c>
      <c r="BS57" s="64" t="s">
        <v>5260</v>
      </c>
      <c r="BT57" s="64" t="s">
        <v>5261</v>
      </c>
      <c r="BU57" s="64">
        <v>5102</v>
      </c>
      <c r="BV57" s="64"/>
      <c r="BW57" s="64"/>
      <c r="BX57" s="64"/>
      <c r="BY57" s="64"/>
      <c r="BZ57" s="64"/>
      <c r="CA57" s="64"/>
      <c r="CB57" s="64"/>
      <c r="CC57" s="64">
        <v>102</v>
      </c>
      <c r="CD57" s="64">
        <v>8</v>
      </c>
      <c r="CE57" s="64">
        <v>8</v>
      </c>
      <c r="CF57" s="64"/>
      <c r="CG57" s="37">
        <f>VLOOKUP(Table_1[[#This Row],[EAN]],'[1]Planilha1'!$E:$R,13,0)</f>
        <v>8.87</v>
      </c>
      <c r="CI57" s="188">
        <f>IF(Table_1[[#This Row],[STATUS MERCADO]]="GO",Table_1[[#This Row],[M. BRUTA TOTAL]],0)</f>
        <v>549.9964968152871</v>
      </c>
      <c r="CJ57" s="188">
        <f>IF(Table_1[[#This Row],[STATUS MERCADO]]="GO",Table_1[[#This Row],[PV UNIT. REALIZADO]]*Table_1[[#This Row],[QUANTIDADE]],0)</f>
        <v>1666.6560509554145</v>
      </c>
    </row>
    <row r="58" ht="15">
      <c r="A58" s="7"/>
      <c r="B58" s="67" t="s">
        <v>79</v>
      </c>
      <c r="C58" s="48">
        <v>220932</v>
      </c>
      <c r="D58" s="48">
        <v>41500</v>
      </c>
      <c r="E58" s="49">
        <v>7897765600773</v>
      </c>
      <c r="F58" s="50" t="s">
        <v>391</v>
      </c>
      <c r="G58" s="48" t="s">
        <v>16</v>
      </c>
      <c r="H58" s="48">
        <v>1160</v>
      </c>
      <c r="I58" s="51" t="s">
        <v>364</v>
      </c>
      <c r="J58" s="48" t="s">
        <v>392</v>
      </c>
      <c r="K58" s="52" t="s">
        <v>84</v>
      </c>
      <c r="L58" s="52">
        <v>24</v>
      </c>
      <c r="M58" s="52">
        <v>4</v>
      </c>
      <c r="N58" s="48" t="s">
        <v>85</v>
      </c>
      <c r="O58" s="48" t="s">
        <v>159</v>
      </c>
      <c r="P58" s="68">
        <v>7.470000000000001</v>
      </c>
      <c r="Q58" s="54">
        <f>(17/100+7.6/100+1.65/100)*P58</f>
        <v>1.9608750000000001</v>
      </c>
      <c r="R58" s="54"/>
      <c r="S58" s="54"/>
      <c r="T58" s="54"/>
      <c r="U58" s="54"/>
      <c r="V58" s="54">
        <f>+P58-Q58+R58+S58+T58+U58</f>
        <v>5.509125000000001</v>
      </c>
      <c r="W58" s="56">
        <f>(1.02/100)</f>
        <v>1.02E-2</v>
      </c>
      <c r="X58" s="56">
        <v>4.8E-3</v>
      </c>
      <c r="Y58" s="56">
        <v>0.17</v>
      </c>
      <c r="Z58" s="56">
        <v>1.65E-2</v>
      </c>
      <c r="AA58" s="56">
        <v>7.6E-2</v>
      </c>
      <c r="AB58" s="56">
        <f>SUM(W58:AA58)</f>
        <v>0.2775</v>
      </c>
      <c r="AC58" s="48">
        <v>24</v>
      </c>
      <c r="AD58" s="57">
        <f>IF(AL58="","",+AC58*AL58)</f>
        <v>336.86369426751605</v>
      </c>
      <c r="AE58" s="58">
        <f>IF(AL58="","",+AL58*AB58)</f>
        <v>3.8949864649681545</v>
      </c>
      <c r="AF58" s="57">
        <f>IF(AL58="","",+AL58-AE58)</f>
        <v>10.141000796178348</v>
      </c>
      <c r="AG58" s="58">
        <f>+V58</f>
        <v>5.509125000000001</v>
      </c>
      <c r="AH58" s="57">
        <f>IF(AF58="","",+AF58-AG58)</f>
        <v>4.631875796178347</v>
      </c>
      <c r="AI58" s="57">
        <f>IF(AH58="","",+AH58*AC58)</f>
        <v>111.16501910828033</v>
      </c>
      <c r="AJ58" s="58">
        <v>11.79</v>
      </c>
      <c r="AK58" s="59">
        <v>0.33</v>
      </c>
      <c r="AL58" s="58">
        <f>IF(V58=0,"",V58/(1-AB58-AK58))</f>
        <v>14.035987261146502</v>
      </c>
      <c r="AM58" s="60">
        <v>0.33</v>
      </c>
      <c r="AN58" s="58">
        <f>IF(V58=0,"",V58/(1-AB58-AM58))</f>
        <v>14.035987261146502</v>
      </c>
      <c r="AO58" s="61">
        <v>1.2</v>
      </c>
      <c r="AP58" s="58">
        <f>IF(BD!AJ58="","",BD!AJ58*BD!AO58)</f>
        <v>14.147999999999998</v>
      </c>
      <c r="AQ58" s="56">
        <f>BD!AM58/BD!AK58-1</f>
        <v>0</v>
      </c>
      <c r="AR58" s="56">
        <f>IF(BD!AN58="","",IF(BD!AJ58="","",BD!AN58/BD!AJ58-1))</f>
        <v>0.19049934360869414</v>
      </c>
      <c r="AS58" s="56" t="str">
        <f>IF(BD!AN58="","",IF(BD!AN58&lt;BD!AL58,"ABAIXO DA META","DENTRO DA META"))</f>
        <v>DENTRO DA META</v>
      </c>
      <c r="AT58" s="56" t="str">
        <f>IF(BD!AJ58="","EM ANÁLISE",IF(BD!AP58&gt;=BD!AN58,"GO", "NO GO"))</f>
        <v>GO</v>
      </c>
      <c r="AU58" s="62">
        <f>IF(AN58="","",+BD!$AN58-AJ58)</f>
        <v>2.245987261146503</v>
      </c>
      <c r="AV58" s="63"/>
      <c r="AW58" s="54">
        <f>BD!P58*BD!AC58</f>
        <v>179.28000000000003</v>
      </c>
      <c r="AX58" s="54">
        <f>BD!V58*BD!AC58</f>
        <v>132.21900000000002</v>
      </c>
      <c r="AY58" s="54">
        <f>IF(BD!AN58="","",BD!AN58*BD!AC58)</f>
        <v>336.86369426751605</v>
      </c>
      <c r="AZ58" s="48" t="s">
        <v>5271</v>
      </c>
      <c r="BA58" s="48" t="s">
        <v>115</v>
      </c>
      <c r="BB58" s="48">
        <v>1</v>
      </c>
      <c r="BC58" s="48" t="s">
        <v>250</v>
      </c>
      <c r="BD58" s="64" t="s">
        <v>5257</v>
      </c>
      <c r="BE58" s="65" t="s">
        <v>4</v>
      </c>
      <c r="BF58" s="65" t="s">
        <v>4</v>
      </c>
      <c r="BG58" s="64" t="s">
        <v>5258</v>
      </c>
      <c r="BH58" s="66"/>
      <c r="BI58" s="66"/>
      <c r="BJ58" s="66"/>
      <c r="BK58" s="66"/>
      <c r="BL58" s="66"/>
      <c r="BM58" s="66"/>
      <c r="BN58" s="66"/>
      <c r="BO58" s="64">
        <v>138</v>
      </c>
      <c r="BP58" s="64">
        <v>140.622</v>
      </c>
      <c r="BQ58" s="64">
        <v>121</v>
      </c>
      <c r="BR58" s="64" t="s">
        <v>5260</v>
      </c>
      <c r="BS58" s="64" t="s">
        <v>5260</v>
      </c>
      <c r="BT58" s="64" t="s">
        <v>5261</v>
      </c>
      <c r="BU58" s="64">
        <v>5102</v>
      </c>
      <c r="BV58" s="64"/>
      <c r="BW58" s="64"/>
      <c r="BX58" s="64"/>
      <c r="BY58" s="64"/>
      <c r="BZ58" s="64"/>
      <c r="CA58" s="64"/>
      <c r="CB58" s="64"/>
      <c r="CC58" s="64">
        <v>102</v>
      </c>
      <c r="CD58" s="64">
        <v>8</v>
      </c>
      <c r="CE58" s="64">
        <v>8</v>
      </c>
      <c r="CF58" s="64"/>
      <c r="CG58" s="37">
        <f>VLOOKUP(Table_1[[#This Row],[EAN]],'[1]Planilha1'!$E:$R,13,0)</f>
        <v>7.470000000000001</v>
      </c>
      <c r="CI58" s="188">
        <f>IF(Table_1[[#This Row],[STATUS MERCADO]]="GO",Table_1[[#This Row],[M. BRUTA TOTAL]],0)</f>
        <v>111.16501910828033</v>
      </c>
      <c r="CJ58" s="188">
        <f>IF(Table_1[[#This Row],[STATUS MERCADO]]="GO",Table_1[[#This Row],[PV UNIT. REALIZADO]]*Table_1[[#This Row],[QUANTIDADE]],0)</f>
        <v>336.86369426751605</v>
      </c>
    </row>
    <row r="59" ht="15">
      <c r="A59" s="7"/>
      <c r="B59" s="67" t="s">
        <v>79</v>
      </c>
      <c r="C59" s="48">
        <v>220933</v>
      </c>
      <c r="D59" s="48">
        <v>220489</v>
      </c>
      <c r="E59" s="49">
        <v>7894904220489</v>
      </c>
      <c r="F59" s="50" t="s">
        <v>393</v>
      </c>
      <c r="G59" s="48" t="s">
        <v>17</v>
      </c>
      <c r="H59" s="48">
        <v>1070</v>
      </c>
      <c r="I59" s="51" t="s">
        <v>394</v>
      </c>
      <c r="J59" s="48" t="s">
        <v>395</v>
      </c>
      <c r="K59" s="52" t="s">
        <v>84</v>
      </c>
      <c r="L59" s="52">
        <v>30</v>
      </c>
      <c r="M59" s="52">
        <v>4</v>
      </c>
      <c r="N59" s="48" t="s">
        <v>85</v>
      </c>
      <c r="O59" s="48" t="s">
        <v>155</v>
      </c>
      <c r="P59" s="68">
        <v>9.49</v>
      </c>
      <c r="Q59" s="54">
        <f>(17/100+7.6/100+1.65/100)*P59</f>
        <v>2.4911250000000003</v>
      </c>
      <c r="R59" s="54"/>
      <c r="S59" s="54"/>
      <c r="T59" s="54"/>
      <c r="U59" s="54"/>
      <c r="V59" s="54">
        <f>+P59-Q59+R59+S59+T59+U59</f>
        <v>6.998875</v>
      </c>
      <c r="W59" s="56">
        <f>(1.02/100)</f>
        <v>1.02E-2</v>
      </c>
      <c r="X59" s="56">
        <v>4.8E-3</v>
      </c>
      <c r="Y59" s="56">
        <v>0.17</v>
      </c>
      <c r="Z59" s="56">
        <v>1.65E-2</v>
      </c>
      <c r="AA59" s="56">
        <v>7.6E-2</v>
      </c>
      <c r="AB59" s="56">
        <f>SUM(W59:AA59)</f>
        <v>0.2775</v>
      </c>
      <c r="AC59" s="48">
        <v>30</v>
      </c>
      <c r="AD59" s="57">
        <f>IF(AL59="","",+AC59*AL59)</f>
        <v>534.9458598726115</v>
      </c>
      <c r="AE59" s="58">
        <f>IF(AL59="","",+AL59*AB59)</f>
        <v>4.948249203821658</v>
      </c>
      <c r="AF59" s="57">
        <f>IF(AL59="","",+AL59-AE59)</f>
        <v>12.883279458598729</v>
      </c>
      <c r="AG59" s="58">
        <f>+V59</f>
        <v>6.998875</v>
      </c>
      <c r="AH59" s="57">
        <f>IF(AF59="","",+AF59-AG59)</f>
        <v>5.884404458598729</v>
      </c>
      <c r="AI59" s="57">
        <f>IF(AH59="","",+AH59*AC59)</f>
        <v>176.53213375796187</v>
      </c>
      <c r="AJ59" s="58">
        <v>15.89</v>
      </c>
      <c r="AK59" s="59">
        <v>0.33</v>
      </c>
      <c r="AL59" s="58">
        <f>IF(V59=0,"",V59/(1-AB59-AK59))</f>
        <v>17.831528662420386</v>
      </c>
      <c r="AM59" s="60">
        <v>0.33</v>
      </c>
      <c r="AN59" s="58">
        <f>IF(V59=0,"",V59/(1-AB59-AM59))</f>
        <v>17.831528662420386</v>
      </c>
      <c r="AO59" s="61">
        <v>1.2</v>
      </c>
      <c r="AP59" s="58">
        <f>IF(BD!AJ59="","",BD!AJ59*BD!AO59)</f>
        <v>19.068</v>
      </c>
      <c r="AQ59" s="56">
        <f>BD!AM59/BD!AK59-1</f>
        <v>0</v>
      </c>
      <c r="AR59" s="56">
        <f>IF(BD!AN59="","",IF(BD!AJ59="","",BD!AN59/BD!AJ59-1))</f>
        <v>0.12218556717560647</v>
      </c>
      <c r="AS59" s="56" t="str">
        <f>IF(BD!AN59="","",IF(BD!AN59&lt;BD!AL59,"ABAIXO DA META","DENTRO DA META"))</f>
        <v>DENTRO DA META</v>
      </c>
      <c r="AT59" s="56" t="str">
        <f>IF(BD!AJ59="","EM ANÁLISE",IF(BD!AP59&gt;=BD!AN59,"GO", "NO GO"))</f>
        <v>GO</v>
      </c>
      <c r="AU59" s="62">
        <f>IF(AN59="","",+BD!$AN59-AJ59)</f>
        <v>1.9415286624203851</v>
      </c>
      <c r="AV59" s="63"/>
      <c r="AW59" s="54">
        <f>BD!P59*BD!AC59</f>
        <v>284.7</v>
      </c>
      <c r="AX59" s="54">
        <f>BD!V59*BD!AC59</f>
        <v>209.96625</v>
      </c>
      <c r="AY59" s="54">
        <f>IF(BD!AN59="","",BD!AN59*BD!AC59)</f>
        <v>534.9458598726115</v>
      </c>
      <c r="AZ59" s="48" t="s">
        <v>5271</v>
      </c>
      <c r="BA59" s="48"/>
      <c r="BB59" s="48"/>
      <c r="BC59" s="48" t="s">
        <v>5264</v>
      </c>
      <c r="BD59" s="64" t="s">
        <v>5257</v>
      </c>
      <c r="BE59" s="65" t="s">
        <v>4</v>
      </c>
      <c r="BF59" s="65" t="s">
        <v>4</v>
      </c>
      <c r="BG59" s="64" t="s">
        <v>5258</v>
      </c>
      <c r="BH59" s="66"/>
      <c r="BI59" s="66"/>
      <c r="BJ59" s="66"/>
      <c r="BK59" s="66"/>
      <c r="BL59" s="66"/>
      <c r="BM59" s="66"/>
      <c r="BN59" s="66"/>
      <c r="BO59" s="64">
        <v>138</v>
      </c>
      <c r="BP59" s="64">
        <v>140.622</v>
      </c>
      <c r="BQ59" s="64">
        <v>121</v>
      </c>
      <c r="BR59" s="64" t="s">
        <v>5260</v>
      </c>
      <c r="BS59" s="64" t="s">
        <v>5260</v>
      </c>
      <c r="BT59" s="64" t="s">
        <v>5261</v>
      </c>
      <c r="BU59" s="64">
        <v>5102</v>
      </c>
      <c r="BV59" s="64"/>
      <c r="BW59" s="64"/>
      <c r="BX59" s="64"/>
      <c r="BY59" s="64"/>
      <c r="BZ59" s="64"/>
      <c r="CA59" s="64"/>
      <c r="CB59" s="64"/>
      <c r="CC59" s="64">
        <v>102</v>
      </c>
      <c r="CD59" s="64">
        <v>8</v>
      </c>
      <c r="CE59" s="64">
        <v>8</v>
      </c>
      <c r="CF59" s="64"/>
      <c r="CG59" s="37">
        <f>VLOOKUP(Table_1[[#This Row],[EAN]],'[1]Planilha1'!$E:$R,13,0)</f>
        <v>9.49</v>
      </c>
      <c r="CI59" s="188">
        <f>IF(Table_1[[#This Row],[STATUS MERCADO]]="GO",Table_1[[#This Row],[M. BRUTA TOTAL]],0)</f>
        <v>176.53213375796187</v>
      </c>
      <c r="CJ59" s="188">
        <f>IF(Table_1[[#This Row],[STATUS MERCADO]]="GO",Table_1[[#This Row],[PV UNIT. REALIZADO]]*Table_1[[#This Row],[QUANTIDADE]],0)</f>
        <v>534.9458598726115</v>
      </c>
    </row>
    <row r="60" ht="15">
      <c r="A60" s="7"/>
      <c r="B60" s="67" t="s">
        <v>79</v>
      </c>
      <c r="C60" s="48">
        <v>220934</v>
      </c>
      <c r="D60" s="48">
        <v>70564</v>
      </c>
      <c r="E60" s="49">
        <v>7894904070565</v>
      </c>
      <c r="F60" s="50" t="s">
        <v>396</v>
      </c>
      <c r="G60" s="48" t="s">
        <v>14</v>
      </c>
      <c r="H60" s="48">
        <v>750</v>
      </c>
      <c r="I60" s="51" t="s">
        <v>397</v>
      </c>
      <c r="J60" s="48" t="s">
        <v>200</v>
      </c>
      <c r="K60" s="52" t="s">
        <v>84</v>
      </c>
      <c r="L60" s="52">
        <v>6</v>
      </c>
      <c r="M60" s="52">
        <v>4</v>
      </c>
      <c r="N60" s="48" t="s">
        <v>85</v>
      </c>
      <c r="O60" s="48" t="s">
        <v>155</v>
      </c>
      <c r="P60" s="68">
        <v>52.65</v>
      </c>
      <c r="Q60" s="54">
        <f>(17/100+7.6/100+1.65/100)*P60</f>
        <v>13.820625</v>
      </c>
      <c r="R60" s="54"/>
      <c r="S60" s="54"/>
      <c r="T60" s="54"/>
      <c r="U60" s="54"/>
      <c r="V60" s="54">
        <f>+P60-Q60+R60+S60+T60+U60</f>
        <v>38.829375</v>
      </c>
      <c r="W60" s="56">
        <f>(1.02/100)</f>
        <v>1.02E-2</v>
      </c>
      <c r="X60" s="56">
        <v>4.8E-3</v>
      </c>
      <c r="Y60" s="56">
        <v>0.17</v>
      </c>
      <c r="Z60" s="56">
        <v>1.65E-2</v>
      </c>
      <c r="AA60" s="56">
        <v>7.6E-2</v>
      </c>
      <c r="AB60" s="56">
        <f>SUM(W60:AA60)</f>
        <v>0.2775</v>
      </c>
      <c r="AC60" s="48">
        <v>6</v>
      </c>
      <c r="AD60" s="57">
        <f>IF(AL60="","",+AC60*AL60)</f>
        <v>593.5700636942677</v>
      </c>
      <c r="AE60" s="58">
        <f>IF(AL60="","",+AL60*AB60)</f>
        <v>27.45261544585988</v>
      </c>
      <c r="AF60" s="57">
        <f>IF(AL60="","",+AL60-AE60)</f>
        <v>71.47572850318473</v>
      </c>
      <c r="AG60" s="58">
        <f>+V60</f>
        <v>38.829375</v>
      </c>
      <c r="AH60" s="57">
        <f>IF(AF60="","",+AF60-AG60)</f>
        <v>32.64635350318473</v>
      </c>
      <c r="AI60" s="57">
        <f>IF(AH60="","",+AH60*AC60)</f>
        <v>195.87812101910836</v>
      </c>
      <c r="AJ60" s="58">
        <v>82.9</v>
      </c>
      <c r="AK60" s="59">
        <v>0.33</v>
      </c>
      <c r="AL60" s="58">
        <f>IF(V60=0,"",V60/(1-AB60-AK60))</f>
        <v>98.9283439490446</v>
      </c>
      <c r="AM60" s="60">
        <v>0.33</v>
      </c>
      <c r="AN60" s="58">
        <f>IF(V60=0,"",V60/(1-AB60-AM60))</f>
        <v>98.9283439490446</v>
      </c>
      <c r="AO60" s="61">
        <v>1.2</v>
      </c>
      <c r="AP60" s="58">
        <f>IF(BD!AJ60="","",BD!AJ60*BD!AO60)</f>
        <v>99.48</v>
      </c>
      <c r="AQ60" s="56">
        <f>BD!AM60/BD!AK60-1</f>
        <v>0</v>
      </c>
      <c r="AR60" s="56">
        <f>IF(BD!AN60="","",IF(BD!AJ60="","",BD!AN60/BD!AJ60-1))</f>
        <v>0.19334552411392747</v>
      </c>
      <c r="AS60" s="56" t="str">
        <f>IF(BD!AN60="","",IF(BD!AN60&lt;BD!AL60,"ABAIXO DA META","DENTRO DA META"))</f>
        <v>DENTRO DA META</v>
      </c>
      <c r="AT60" s="56" t="str">
        <f>IF(BD!AJ60="","EM ANÁLISE",IF(BD!AP60&gt;=BD!AN60,"GO", "NO GO"))</f>
        <v>GO</v>
      </c>
      <c r="AU60" s="62">
        <f>IF(AN60="","",+BD!$AN60-AJ60)</f>
        <v>16.028343949044597</v>
      </c>
      <c r="AV60" s="63"/>
      <c r="AW60" s="54">
        <f>BD!P60*BD!AC60</f>
        <v>315.9</v>
      </c>
      <c r="AX60" s="54">
        <f>BD!V60*BD!AC60</f>
        <v>232.97625</v>
      </c>
      <c r="AY60" s="54">
        <f>IF(BD!AN60="","",BD!AN60*BD!AC60)</f>
        <v>593.5700636942677</v>
      </c>
      <c r="AZ60" s="48" t="s">
        <v>5271</v>
      </c>
      <c r="BA60" s="48"/>
      <c r="BB60" s="48"/>
      <c r="BC60" s="48" t="s">
        <v>5264</v>
      </c>
      <c r="BD60" s="64" t="s">
        <v>5257</v>
      </c>
      <c r="BE60" s="65" t="s">
        <v>4</v>
      </c>
      <c r="BF60" s="65" t="s">
        <v>4</v>
      </c>
      <c r="BG60" s="64" t="s">
        <v>5258</v>
      </c>
      <c r="BH60" s="66"/>
      <c r="BI60" s="66"/>
      <c r="BJ60" s="66"/>
      <c r="BK60" s="66"/>
      <c r="BL60" s="66"/>
      <c r="BM60" s="66"/>
      <c r="BN60" s="66"/>
      <c r="BO60" s="64">
        <v>138</v>
      </c>
      <c r="BP60" s="64">
        <v>140.622</v>
      </c>
      <c r="BQ60" s="64">
        <v>121</v>
      </c>
      <c r="BR60" s="64" t="s">
        <v>5260</v>
      </c>
      <c r="BS60" s="64" t="s">
        <v>5260</v>
      </c>
      <c r="BT60" s="64" t="s">
        <v>5261</v>
      </c>
      <c r="BU60" s="64">
        <v>5102</v>
      </c>
      <c r="BV60" s="64"/>
      <c r="BW60" s="64"/>
      <c r="BX60" s="64"/>
      <c r="BY60" s="64"/>
      <c r="BZ60" s="64"/>
      <c r="CA60" s="64"/>
      <c r="CB60" s="64"/>
      <c r="CC60" s="64">
        <v>102</v>
      </c>
      <c r="CD60" s="64">
        <v>8</v>
      </c>
      <c r="CE60" s="64">
        <v>8</v>
      </c>
      <c r="CF60" s="64"/>
      <c r="CG60" s="37">
        <f>VLOOKUP(Table_1[[#This Row],[EAN]],'[1]Planilha1'!$E:$R,13,0)</f>
        <v>52.65</v>
      </c>
      <c r="CI60" s="188">
        <f>IF(Table_1[[#This Row],[STATUS MERCADO]]="GO",Table_1[[#This Row],[M. BRUTA TOTAL]],0)</f>
        <v>195.87812101910836</v>
      </c>
      <c r="CJ60" s="188">
        <f>IF(Table_1[[#This Row],[STATUS MERCADO]]="GO",Table_1[[#This Row],[PV UNIT. REALIZADO]]*Table_1[[#This Row],[QUANTIDADE]],0)</f>
        <v>593.5700636942677</v>
      </c>
    </row>
    <row r="61" ht="15">
      <c r="A61" s="7"/>
      <c r="B61" s="67" t="s">
        <v>79</v>
      </c>
      <c r="C61" s="48">
        <v>220188</v>
      </c>
      <c r="D61" s="48">
        <v>923</v>
      </c>
      <c r="E61" s="49">
        <v>7897520009230</v>
      </c>
      <c r="F61" s="50" t="s">
        <v>404</v>
      </c>
      <c r="G61" s="48" t="s">
        <v>24</v>
      </c>
      <c r="H61" s="48">
        <v>580</v>
      </c>
      <c r="I61" s="51" t="s">
        <v>280</v>
      </c>
      <c r="J61" s="48" t="s">
        <v>403</v>
      </c>
      <c r="K61" s="52" t="s">
        <v>84</v>
      </c>
      <c r="L61" s="52">
        <v>6</v>
      </c>
      <c r="M61" s="52">
        <v>0</v>
      </c>
      <c r="N61" s="48" t="s">
        <v>85</v>
      </c>
      <c r="O61" s="48" t="s">
        <v>114</v>
      </c>
      <c r="P61" s="68">
        <v>9.2</v>
      </c>
      <c r="Q61" s="54">
        <f>(17/100+7.6/100+1.65/100)*P61</f>
        <v>2.415</v>
      </c>
      <c r="R61" s="54"/>
      <c r="S61" s="54"/>
      <c r="T61" s="54"/>
      <c r="U61" s="54"/>
      <c r="V61" s="54">
        <f>+P61-Q61+R61+S61+T61+U61</f>
        <v>6.784999999999999</v>
      </c>
      <c r="W61" s="56">
        <f>(1.02/100)</f>
        <v>1.02E-2</v>
      </c>
      <c r="X61" s="56">
        <v>4.8E-3</v>
      </c>
      <c r="Y61" s="56">
        <v>0.17</v>
      </c>
      <c r="Z61" s="56">
        <v>1.65E-2</v>
      </c>
      <c r="AA61" s="56">
        <v>7.6E-2</v>
      </c>
      <c r="AB61" s="56">
        <f>SUM(W61:AA61)</f>
        <v>0.2775</v>
      </c>
      <c r="AC61" s="48">
        <v>6</v>
      </c>
      <c r="AD61" s="57">
        <f>IF(AL61="","",+AC61*AL61)</f>
        <v>103.71974522292996</v>
      </c>
      <c r="AE61" s="58">
        <f>IF(AL61="","",+AL61*AB61)</f>
        <v>4.797038216560511</v>
      </c>
      <c r="AF61" s="57">
        <f>IF(AL61="","",+AL61-AE61)</f>
        <v>12.489585987261147</v>
      </c>
      <c r="AG61" s="58">
        <f>+V61</f>
        <v>6.784999999999999</v>
      </c>
      <c r="AH61" s="57">
        <f>IF(AF61="","",+AF61-AG61)</f>
        <v>5.704585987261148</v>
      </c>
      <c r="AI61" s="57">
        <f>IF(AH61="","",+AH61*AC61)</f>
        <v>34.22751592356689</v>
      </c>
      <c r="AJ61" s="58">
        <v>21.1</v>
      </c>
      <c r="AK61" s="59">
        <v>0.33</v>
      </c>
      <c r="AL61" s="58">
        <f>IF(V61=0,"",V61/(1-AB61-AK61))</f>
        <v>17.28662420382166</v>
      </c>
      <c r="AM61" s="60">
        <v>0.33</v>
      </c>
      <c r="AN61" s="58">
        <f>IF(V61=0,"",V61/(1-AB61-AM61))</f>
        <v>17.28662420382166</v>
      </c>
      <c r="AO61" s="61">
        <v>1.2</v>
      </c>
      <c r="AP61" s="58">
        <f>IF(BD!AJ61="","",BD!AJ61*BD!AO61)</f>
        <v>25.32</v>
      </c>
      <c r="AQ61" s="56">
        <f>BD!AM61/BD!AK61-1</f>
        <v>0</v>
      </c>
      <c r="AR61" s="56">
        <f>IF(BD!AN61="","",IF(BD!AJ61="","",BD!AN61/BD!AJ61-1))</f>
        <v>-0.1807287107193527</v>
      </c>
      <c r="AS61" s="56" t="str">
        <f>IF(BD!AN61="","",IF(BD!AN61&lt;BD!AL61,"ABAIXO DA META","DENTRO DA META"))</f>
        <v>DENTRO DA META</v>
      </c>
      <c r="AT61" s="56" t="str">
        <f>IF(BD!AJ61="","EM ANÁLISE",IF(BD!AP61&gt;=BD!AN61,"GO", "NO GO"))</f>
        <v>GO</v>
      </c>
      <c r="AU61" s="62">
        <f>IF(AN61="","",+BD!$AN61-AJ61)</f>
        <v>-3.8133757961783417</v>
      </c>
      <c r="AV61" s="63"/>
      <c r="AW61" s="54">
        <f>BD!P61*BD!AC61</f>
        <v>55.199999999999996</v>
      </c>
      <c r="AX61" s="54">
        <f>BD!V61*BD!AC61</f>
        <v>40.709999999999994</v>
      </c>
      <c r="AY61" s="54">
        <f>IF(BD!AN61="","",BD!AN61*BD!AC61)</f>
        <v>103.71974522292996</v>
      </c>
      <c r="AZ61" s="48" t="s">
        <v>5271</v>
      </c>
      <c r="BA61" s="48" t="s">
        <v>115</v>
      </c>
      <c r="BB61" s="48">
        <v>1</v>
      </c>
      <c r="BC61" s="48" t="s">
        <v>116</v>
      </c>
      <c r="BD61" s="64" t="s">
        <v>5257</v>
      </c>
      <c r="BE61" s="65" t="s">
        <v>4</v>
      </c>
      <c r="BF61" s="65" t="s">
        <v>4</v>
      </c>
      <c r="BG61" s="64" t="s">
        <v>5258</v>
      </c>
      <c r="BH61" s="66"/>
      <c r="BI61" s="66"/>
      <c r="BJ61" s="66"/>
      <c r="BK61" s="66"/>
      <c r="BL61" s="66"/>
      <c r="BM61" s="66"/>
      <c r="BN61" s="64" t="s">
        <v>5268</v>
      </c>
      <c r="BO61" s="64">
        <v>138</v>
      </c>
      <c r="BP61" s="64">
        <v>140.622</v>
      </c>
      <c r="BQ61" s="64">
        <v>121</v>
      </c>
      <c r="BR61" s="64" t="s">
        <v>5260</v>
      </c>
      <c r="BS61" s="64" t="s">
        <v>5260</v>
      </c>
      <c r="BT61" s="64" t="s">
        <v>5261</v>
      </c>
      <c r="BU61" s="64">
        <v>5102</v>
      </c>
      <c r="BV61" s="64"/>
      <c r="BW61" s="64"/>
      <c r="BX61" s="64"/>
      <c r="BY61" s="64"/>
      <c r="BZ61" s="64"/>
      <c r="CA61" s="64"/>
      <c r="CB61" s="64"/>
      <c r="CC61" s="64">
        <v>102</v>
      </c>
      <c r="CD61" s="64">
        <v>8</v>
      </c>
      <c r="CE61" s="64">
        <v>8</v>
      </c>
      <c r="CF61" s="64"/>
      <c r="CG61" s="37">
        <f>VLOOKUP(Table_1[[#This Row],[EAN]],'[1]Planilha1'!$E:$R,13,0)</f>
        <v>9.2</v>
      </c>
      <c r="CI61" s="188">
        <f>IF(Table_1[[#This Row],[STATUS MERCADO]]="GO",Table_1[[#This Row],[M. BRUTA TOTAL]],0)</f>
        <v>34.22751592356689</v>
      </c>
      <c r="CJ61" s="188">
        <f>IF(Table_1[[#This Row],[STATUS MERCADO]]="GO",Table_1[[#This Row],[PV UNIT. REALIZADO]]*Table_1[[#This Row],[QUANTIDADE]],0)</f>
        <v>103.71974522292996</v>
      </c>
    </row>
    <row r="62" ht="15">
      <c r="A62" s="7"/>
      <c r="B62" s="67" t="s">
        <v>79</v>
      </c>
      <c r="C62" s="48">
        <v>220943</v>
      </c>
      <c r="D62" s="48">
        <v>3840</v>
      </c>
      <c r="E62" s="49">
        <v>7897520009292</v>
      </c>
      <c r="F62" s="50" t="s">
        <v>411</v>
      </c>
      <c r="G62" s="48" t="s">
        <v>24</v>
      </c>
      <c r="H62" s="48">
        <v>580</v>
      </c>
      <c r="I62" s="51" t="s">
        <v>280</v>
      </c>
      <c r="J62" s="48" t="s">
        <v>412</v>
      </c>
      <c r="K62" s="52" t="s">
        <v>84</v>
      </c>
      <c r="L62" s="52">
        <v>12</v>
      </c>
      <c r="M62" s="52">
        <v>0</v>
      </c>
      <c r="N62" s="48" t="s">
        <v>85</v>
      </c>
      <c r="O62" s="48" t="s">
        <v>114</v>
      </c>
      <c r="P62" s="68">
        <v>7.78</v>
      </c>
      <c r="Q62" s="54">
        <f>(17/100+7.6/100+1.65/100)*P62</f>
        <v>2.04225</v>
      </c>
      <c r="R62" s="54"/>
      <c r="S62" s="54"/>
      <c r="T62" s="54"/>
      <c r="U62" s="54"/>
      <c r="V62" s="54">
        <f>+P62-Q62+R62+S62+T62+U62</f>
        <v>5.73775</v>
      </c>
      <c r="W62" s="56">
        <f>(1.02/100)</f>
        <v>1.02E-2</v>
      </c>
      <c r="X62" s="56">
        <v>4.8E-3</v>
      </c>
      <c r="Y62" s="56">
        <v>0.17</v>
      </c>
      <c r="Z62" s="56">
        <v>1.65E-2</v>
      </c>
      <c r="AA62" s="56">
        <v>7.6E-2</v>
      </c>
      <c r="AB62" s="56">
        <f>SUM(W62:AA62)</f>
        <v>0.2775</v>
      </c>
      <c r="AC62" s="48">
        <v>12</v>
      </c>
      <c r="AD62" s="57">
        <f>IF(AL62="","",+AC62*AL62)</f>
        <v>175.42165605095548</v>
      </c>
      <c r="AE62" s="58">
        <f>IF(AL62="","",+AL62*AB62)</f>
        <v>4.056625796178346</v>
      </c>
      <c r="AF62" s="57">
        <f>IF(AL62="","",+AL62-AE62)</f>
        <v>10.561845541401276</v>
      </c>
      <c r="AG62" s="58">
        <f>+V62</f>
        <v>5.73775</v>
      </c>
      <c r="AH62" s="57">
        <f>IF(AF62="","",+AF62-AG62)</f>
        <v>4.824095541401276</v>
      </c>
      <c r="AI62" s="57">
        <f>IF(AH62="","",+AH62*AC62)</f>
        <v>57.88914649681531</v>
      </c>
      <c r="AJ62" s="58">
        <v>23.27</v>
      </c>
      <c r="AK62" s="59">
        <v>0.33</v>
      </c>
      <c r="AL62" s="58">
        <f>IF(V62=0,"",V62/(1-AB62-AK62))</f>
        <v>14.618471337579622</v>
      </c>
      <c r="AM62" s="60">
        <v>0.33</v>
      </c>
      <c r="AN62" s="58">
        <f>IF(V62=0,"",V62/(1-AB62-AM62))</f>
        <v>14.618471337579622</v>
      </c>
      <c r="AO62" s="61">
        <v>1.2</v>
      </c>
      <c r="AP62" s="58">
        <f>IF(BD!AJ62="","",BD!AJ62*BD!AO62)</f>
        <v>27.924</v>
      </c>
      <c r="AQ62" s="56">
        <f>BD!AM62/BD!AK62-1</f>
        <v>0</v>
      </c>
      <c r="AR62" s="56">
        <f>IF(BD!AN62="","",IF(BD!AJ62="","",BD!AN62/BD!AJ62-1))</f>
        <v>-0.371788941229926</v>
      </c>
      <c r="AS62" s="56" t="str">
        <f>IF(BD!AN62="","",IF(BD!AN62&lt;BD!AL62,"ABAIXO DA META","DENTRO DA META"))</f>
        <v>DENTRO DA META</v>
      </c>
      <c r="AT62" s="56" t="str">
        <f>IF(BD!AJ62="","EM ANÁLISE",IF(BD!AP62&gt;=BD!AN62,"GO", "NO GO"))</f>
        <v>GO</v>
      </c>
      <c r="AU62" s="62">
        <f>IF(AN62="","",+BD!$AN62-AJ62)</f>
        <v>-8.651528662420377</v>
      </c>
      <c r="AV62" s="63"/>
      <c r="AW62" s="54">
        <f>BD!P62*BD!AC62</f>
        <v>93.36</v>
      </c>
      <c r="AX62" s="54">
        <f>BD!V62*BD!AC62</f>
        <v>68.85300000000001</v>
      </c>
      <c r="AY62" s="54">
        <f>IF(BD!AN62="","",BD!AN62*BD!AC62)</f>
        <v>175.42165605095548</v>
      </c>
      <c r="AZ62" s="48" t="s">
        <v>5271</v>
      </c>
      <c r="BA62" s="48" t="s">
        <v>115</v>
      </c>
      <c r="BB62" s="48">
        <v>1</v>
      </c>
      <c r="BC62" s="48" t="s">
        <v>116</v>
      </c>
      <c r="BD62" s="64" t="s">
        <v>5257</v>
      </c>
      <c r="BE62" s="65" t="s">
        <v>4</v>
      </c>
      <c r="BF62" s="65" t="s">
        <v>4</v>
      </c>
      <c r="BG62" s="64" t="s">
        <v>5258</v>
      </c>
      <c r="BH62" s="66"/>
      <c r="BI62" s="66"/>
      <c r="BJ62" s="66"/>
      <c r="BK62" s="66"/>
      <c r="BL62" s="66"/>
      <c r="BM62" s="66"/>
      <c r="BN62" s="64" t="s">
        <v>5268</v>
      </c>
      <c r="BO62" s="64">
        <v>138</v>
      </c>
      <c r="BP62" s="64">
        <v>140.622</v>
      </c>
      <c r="BQ62" s="64">
        <v>121</v>
      </c>
      <c r="BR62" s="64" t="s">
        <v>5260</v>
      </c>
      <c r="BS62" s="64" t="s">
        <v>5260</v>
      </c>
      <c r="BT62" s="64" t="s">
        <v>5261</v>
      </c>
      <c r="BU62" s="64">
        <v>5102</v>
      </c>
      <c r="BV62" s="64"/>
      <c r="BW62" s="64"/>
      <c r="BX62" s="64"/>
      <c r="BY62" s="64"/>
      <c r="BZ62" s="64"/>
      <c r="CA62" s="64"/>
      <c r="CB62" s="64"/>
      <c r="CC62" s="64">
        <v>102</v>
      </c>
      <c r="CD62" s="64">
        <v>8</v>
      </c>
      <c r="CE62" s="64">
        <v>8</v>
      </c>
      <c r="CF62" s="64"/>
      <c r="CG62" s="37">
        <f>VLOOKUP(Table_1[[#This Row],[EAN]],'[1]Planilha1'!$E:$R,13,0)</f>
        <v>7.78</v>
      </c>
      <c r="CI62" s="188">
        <f>IF(Table_1[[#This Row],[STATUS MERCADO]]="GO",Table_1[[#This Row],[M. BRUTA TOTAL]],0)</f>
        <v>57.88914649681531</v>
      </c>
      <c r="CJ62" s="188">
        <f>IF(Table_1[[#This Row],[STATUS MERCADO]]="GO",Table_1[[#This Row],[PV UNIT. REALIZADO]]*Table_1[[#This Row],[QUANTIDADE]],0)</f>
        <v>175.42165605095548</v>
      </c>
    </row>
    <row r="63" ht="15">
      <c r="A63" s="7"/>
      <c r="B63" s="67" t="s">
        <v>79</v>
      </c>
      <c r="C63" s="48">
        <v>220951</v>
      </c>
      <c r="D63" s="48">
        <v>597872</v>
      </c>
      <c r="E63" s="49">
        <v>7894904597871</v>
      </c>
      <c r="F63" s="50" t="s">
        <v>426</v>
      </c>
      <c r="G63" s="48" t="s">
        <v>14</v>
      </c>
      <c r="H63" s="48">
        <v>310</v>
      </c>
      <c r="I63" s="51" t="s">
        <v>371</v>
      </c>
      <c r="J63" s="48" t="s">
        <v>372</v>
      </c>
      <c r="K63" s="52" t="s">
        <v>84</v>
      </c>
      <c r="L63" s="52">
        <v>16</v>
      </c>
      <c r="M63" s="52">
        <v>4</v>
      </c>
      <c r="N63" s="48" t="s">
        <v>85</v>
      </c>
      <c r="O63" s="48" t="s">
        <v>155</v>
      </c>
      <c r="P63" s="68">
        <v>7.29</v>
      </c>
      <c r="Q63" s="54">
        <f>(17/100+7.6/100+1.65/100)*P63</f>
        <v>1.9136250000000001</v>
      </c>
      <c r="R63" s="54"/>
      <c r="S63" s="54"/>
      <c r="T63" s="54"/>
      <c r="U63" s="54"/>
      <c r="V63" s="54">
        <f>+P63-Q63+R63+S63+T63+U63</f>
        <v>5.3763749999999995</v>
      </c>
      <c r="W63" s="56">
        <f>(1.02/100)</f>
        <v>1.02E-2</v>
      </c>
      <c r="X63" s="56">
        <v>4.8E-3</v>
      </c>
      <c r="Y63" s="56">
        <v>0.17</v>
      </c>
      <c r="Z63" s="56">
        <v>1.65E-2</v>
      </c>
      <c r="AA63" s="56">
        <v>7.6E-2</v>
      </c>
      <c r="AB63" s="56">
        <f>SUM(W63:AA63)</f>
        <v>0.2775</v>
      </c>
      <c r="AC63" s="48">
        <v>16</v>
      </c>
      <c r="AD63" s="57">
        <f>IF(AL63="","",+AC63*AL63)</f>
        <v>219.1643312101911</v>
      </c>
      <c r="AE63" s="58">
        <f>IF(AL63="","",+AL63*AB63)</f>
        <v>3.8011313694267526</v>
      </c>
      <c r="AF63" s="57">
        <f>IF(AL63="","",+AL63-AE63)</f>
        <v>9.896639331210192</v>
      </c>
      <c r="AG63" s="58">
        <f>+V63</f>
        <v>5.3763749999999995</v>
      </c>
      <c r="AH63" s="57">
        <f>IF(AF63="","",+AF63-AG63)</f>
        <v>4.520264331210193</v>
      </c>
      <c r="AI63" s="57">
        <f>IF(AH63="","",+AH63*AC63)</f>
        <v>72.32422929936308</v>
      </c>
      <c r="AJ63" s="58">
        <v>11.99</v>
      </c>
      <c r="AK63" s="59">
        <v>0.33</v>
      </c>
      <c r="AL63" s="58">
        <f>IF(V63=0,"",V63/(1-AB63-AK63))</f>
        <v>13.697770700636944</v>
      </c>
      <c r="AM63" s="60">
        <v>0.33</v>
      </c>
      <c r="AN63" s="58">
        <f>IF(V63=0,"",V63/(1-AB63-AM63))</f>
        <v>13.697770700636944</v>
      </c>
      <c r="AO63" s="61">
        <v>1.2</v>
      </c>
      <c r="AP63" s="58">
        <f>IF(BD!AJ63="","",BD!AJ63*BD!AO63)</f>
        <v>14.388</v>
      </c>
      <c r="AQ63" s="56">
        <f>BD!AM63/BD!AK63-1</f>
        <v>0</v>
      </c>
      <c r="AR63" s="56">
        <f>IF(BD!AN63="","",IF(BD!AJ63="","",BD!AN63/BD!AJ63-1))</f>
        <v>0.14243291915237233</v>
      </c>
      <c r="AS63" s="56" t="str">
        <f>IF(BD!AN63="","",IF(BD!AN63&lt;BD!AL63,"ABAIXO DA META","DENTRO DA META"))</f>
        <v>DENTRO DA META</v>
      </c>
      <c r="AT63" s="56" t="str">
        <f>IF(BD!AJ63="","EM ANÁLISE",IF(BD!AP63&gt;=BD!AN63,"GO", "NO GO"))</f>
        <v>GO</v>
      </c>
      <c r="AU63" s="62">
        <f>IF(AN63="","",+BD!$AN63-AJ63)</f>
        <v>1.707770700636944</v>
      </c>
      <c r="AV63" s="63"/>
      <c r="AW63" s="54">
        <f>BD!P63*BD!AC63</f>
        <v>116.64</v>
      </c>
      <c r="AX63" s="54">
        <f>BD!V63*BD!AC63</f>
        <v>86.02199999999999</v>
      </c>
      <c r="AY63" s="54">
        <f>IF(BD!AN63="","",BD!AN63*BD!AC63)</f>
        <v>219.1643312101911</v>
      </c>
      <c r="AZ63" s="48" t="s">
        <v>5271</v>
      </c>
      <c r="BA63" s="48"/>
      <c r="BB63" s="48"/>
      <c r="BC63" s="48" t="s">
        <v>5264</v>
      </c>
      <c r="BD63" s="64" t="s">
        <v>5257</v>
      </c>
      <c r="BE63" s="65" t="s">
        <v>4</v>
      </c>
      <c r="BF63" s="65" t="s">
        <v>4</v>
      </c>
      <c r="BG63" s="64" t="s">
        <v>5258</v>
      </c>
      <c r="BH63" s="66"/>
      <c r="BI63" s="66"/>
      <c r="BJ63" s="66"/>
      <c r="BK63" s="66"/>
      <c r="BL63" s="66"/>
      <c r="BM63" s="66"/>
      <c r="BN63" s="66"/>
      <c r="BO63" s="64">
        <v>138</v>
      </c>
      <c r="BP63" s="64">
        <v>140.622</v>
      </c>
      <c r="BQ63" s="64">
        <v>121</v>
      </c>
      <c r="BR63" s="64" t="s">
        <v>5260</v>
      </c>
      <c r="BS63" s="64" t="s">
        <v>5260</v>
      </c>
      <c r="BT63" s="64" t="s">
        <v>5261</v>
      </c>
      <c r="BU63" s="64">
        <v>5102</v>
      </c>
      <c r="BV63" s="64"/>
      <c r="BW63" s="64"/>
      <c r="BX63" s="64"/>
      <c r="BY63" s="64"/>
      <c r="BZ63" s="64"/>
      <c r="CA63" s="64"/>
      <c r="CB63" s="64"/>
      <c r="CC63" s="64">
        <v>102</v>
      </c>
      <c r="CD63" s="64">
        <v>8</v>
      </c>
      <c r="CE63" s="64">
        <v>8</v>
      </c>
      <c r="CF63" s="64"/>
      <c r="CG63" s="37">
        <f>VLOOKUP(Table_1[[#This Row],[EAN]],'[1]Planilha1'!$E:$R,13,0)</f>
        <v>7.29</v>
      </c>
      <c r="CI63" s="188">
        <f>IF(Table_1[[#This Row],[STATUS MERCADO]]="GO",Table_1[[#This Row],[M. BRUTA TOTAL]],0)</f>
        <v>72.32422929936308</v>
      </c>
      <c r="CJ63" s="188">
        <f>IF(Table_1[[#This Row],[STATUS MERCADO]]="GO",Table_1[[#This Row],[PV UNIT. REALIZADO]]*Table_1[[#This Row],[QUANTIDADE]],0)</f>
        <v>219.1643312101911</v>
      </c>
    </row>
    <row r="64" ht="15">
      <c r="A64" s="7"/>
      <c r="B64" s="67" t="s">
        <v>79</v>
      </c>
      <c r="C64" s="48">
        <v>220952</v>
      </c>
      <c r="D64" s="48">
        <v>597880</v>
      </c>
      <c r="E64" s="49">
        <v>7894904597888</v>
      </c>
      <c r="F64" s="50" t="s">
        <v>427</v>
      </c>
      <c r="G64" s="48" t="s">
        <v>14</v>
      </c>
      <c r="H64" s="48">
        <v>310</v>
      </c>
      <c r="I64" s="51" t="s">
        <v>371</v>
      </c>
      <c r="J64" s="48" t="s">
        <v>372</v>
      </c>
      <c r="K64" s="52" t="s">
        <v>84</v>
      </c>
      <c r="L64" s="52">
        <v>16</v>
      </c>
      <c r="M64" s="52">
        <v>4</v>
      </c>
      <c r="N64" s="48" t="s">
        <v>85</v>
      </c>
      <c r="O64" s="48" t="s">
        <v>155</v>
      </c>
      <c r="P64" s="68">
        <v>7.29</v>
      </c>
      <c r="Q64" s="54">
        <f>(17/100+7.6/100+1.65/100)*P64</f>
        <v>1.9136250000000001</v>
      </c>
      <c r="R64" s="54"/>
      <c r="S64" s="54"/>
      <c r="T64" s="54"/>
      <c r="U64" s="54"/>
      <c r="V64" s="54">
        <f>+P64-Q64+R64+S64+T64+U64</f>
        <v>5.3763749999999995</v>
      </c>
      <c r="W64" s="56">
        <f>(1.02/100)</f>
        <v>1.02E-2</v>
      </c>
      <c r="X64" s="56">
        <v>4.8E-3</v>
      </c>
      <c r="Y64" s="56">
        <v>0.17</v>
      </c>
      <c r="Z64" s="56">
        <v>1.65E-2</v>
      </c>
      <c r="AA64" s="56">
        <v>7.6E-2</v>
      </c>
      <c r="AB64" s="56">
        <f>SUM(W64:AA64)</f>
        <v>0.2775</v>
      </c>
      <c r="AC64" s="48">
        <v>16</v>
      </c>
      <c r="AD64" s="57">
        <f>IF(AL64="","",+AC64*AL64)</f>
        <v>219.1643312101911</v>
      </c>
      <c r="AE64" s="58">
        <f>IF(AL64="","",+AL64*AB64)</f>
        <v>3.8011313694267526</v>
      </c>
      <c r="AF64" s="57">
        <f>IF(AL64="","",+AL64-AE64)</f>
        <v>9.896639331210192</v>
      </c>
      <c r="AG64" s="58">
        <f>+V64</f>
        <v>5.3763749999999995</v>
      </c>
      <c r="AH64" s="57">
        <f>IF(AF64="","",+AF64-AG64)</f>
        <v>4.520264331210193</v>
      </c>
      <c r="AI64" s="57">
        <f>IF(AH64="","",+AH64*AC64)</f>
        <v>72.32422929936308</v>
      </c>
      <c r="AJ64" s="58">
        <v>11.99</v>
      </c>
      <c r="AK64" s="59">
        <v>0.33</v>
      </c>
      <c r="AL64" s="58">
        <f>IF(V64=0,"",V64/(1-AB64-AK64))</f>
        <v>13.697770700636944</v>
      </c>
      <c r="AM64" s="60">
        <v>0.33</v>
      </c>
      <c r="AN64" s="58">
        <f>IF(V64=0,"",V64/(1-AB64-AM64))</f>
        <v>13.697770700636944</v>
      </c>
      <c r="AO64" s="61">
        <v>1.2</v>
      </c>
      <c r="AP64" s="58">
        <f>IF(BD!AJ64="","",BD!AJ64*BD!AO64)</f>
        <v>14.388</v>
      </c>
      <c r="AQ64" s="56">
        <f>BD!AM64/BD!AK64-1</f>
        <v>0</v>
      </c>
      <c r="AR64" s="56">
        <f>IF(BD!AN64="","",IF(BD!AJ64="","",BD!AN64/BD!AJ64-1))</f>
        <v>0.14243291915237233</v>
      </c>
      <c r="AS64" s="56" t="str">
        <f>IF(BD!AN64="","",IF(BD!AN64&lt;BD!AL64,"ABAIXO DA META","DENTRO DA META"))</f>
        <v>DENTRO DA META</v>
      </c>
      <c r="AT64" s="56" t="str">
        <f>IF(BD!AJ64="","EM ANÁLISE",IF(BD!AP64&gt;=BD!AN64,"GO", "NO GO"))</f>
        <v>GO</v>
      </c>
      <c r="AU64" s="62">
        <f>IF(AN64="","",+BD!$AN64-AJ64)</f>
        <v>1.707770700636944</v>
      </c>
      <c r="AV64" s="63"/>
      <c r="AW64" s="54">
        <f>BD!P64*BD!AC64</f>
        <v>116.64</v>
      </c>
      <c r="AX64" s="54">
        <f>BD!V64*BD!AC64</f>
        <v>86.02199999999999</v>
      </c>
      <c r="AY64" s="54">
        <f>IF(BD!AN64="","",BD!AN64*BD!AC64)</f>
        <v>219.1643312101911</v>
      </c>
      <c r="AZ64" s="48" t="s">
        <v>5271</v>
      </c>
      <c r="BA64" s="48"/>
      <c r="BB64" s="48"/>
      <c r="BC64" s="48" t="s">
        <v>5264</v>
      </c>
      <c r="BD64" s="64" t="s">
        <v>5257</v>
      </c>
      <c r="BE64" s="65" t="s">
        <v>4</v>
      </c>
      <c r="BF64" s="65" t="s">
        <v>4</v>
      </c>
      <c r="BG64" s="64" t="s">
        <v>5258</v>
      </c>
      <c r="BH64" s="66"/>
      <c r="BI64" s="66"/>
      <c r="BJ64" s="66"/>
      <c r="BK64" s="66"/>
      <c r="BL64" s="66"/>
      <c r="BM64" s="66"/>
      <c r="BN64" s="66"/>
      <c r="BO64" s="64">
        <v>138</v>
      </c>
      <c r="BP64" s="64">
        <v>140.622</v>
      </c>
      <c r="BQ64" s="64">
        <v>121</v>
      </c>
      <c r="BR64" s="64" t="s">
        <v>5260</v>
      </c>
      <c r="BS64" s="64" t="s">
        <v>5260</v>
      </c>
      <c r="BT64" s="64" t="s">
        <v>5261</v>
      </c>
      <c r="BU64" s="64">
        <v>5102</v>
      </c>
      <c r="BV64" s="64"/>
      <c r="BW64" s="64"/>
      <c r="BX64" s="64"/>
      <c r="BY64" s="64"/>
      <c r="BZ64" s="64"/>
      <c r="CA64" s="64"/>
      <c r="CB64" s="64"/>
      <c r="CC64" s="64">
        <v>102</v>
      </c>
      <c r="CD64" s="64">
        <v>8</v>
      </c>
      <c r="CE64" s="64">
        <v>8</v>
      </c>
      <c r="CF64" s="64"/>
      <c r="CG64" s="37">
        <f>VLOOKUP(Table_1[[#This Row],[EAN]],'[1]Planilha1'!$E:$R,13,0)</f>
        <v>7.29</v>
      </c>
      <c r="CI64" s="188">
        <f>IF(Table_1[[#This Row],[STATUS MERCADO]]="GO",Table_1[[#This Row],[M. BRUTA TOTAL]],0)</f>
        <v>72.32422929936308</v>
      </c>
      <c r="CJ64" s="188">
        <f>IF(Table_1[[#This Row],[STATUS MERCADO]]="GO",Table_1[[#This Row],[PV UNIT. REALIZADO]]*Table_1[[#This Row],[QUANTIDADE]],0)</f>
        <v>219.1643312101911</v>
      </c>
    </row>
    <row r="65" ht="15">
      <c r="A65" s="7"/>
      <c r="B65" s="67" t="s">
        <v>79</v>
      </c>
      <c r="C65" s="48">
        <v>220953</v>
      </c>
      <c r="D65" s="48">
        <v>574236</v>
      </c>
      <c r="E65" s="49">
        <v>7894904574230</v>
      </c>
      <c r="F65" s="50" t="s">
        <v>428</v>
      </c>
      <c r="G65" s="48" t="s">
        <v>14</v>
      </c>
      <c r="H65" s="48">
        <v>3830</v>
      </c>
      <c r="I65" s="51" t="s">
        <v>346</v>
      </c>
      <c r="J65" s="48" t="s">
        <v>429</v>
      </c>
      <c r="K65" s="52" t="s">
        <v>84</v>
      </c>
      <c r="L65" s="52">
        <v>18</v>
      </c>
      <c r="M65" s="52">
        <v>4</v>
      </c>
      <c r="N65" s="48" t="s">
        <v>85</v>
      </c>
      <c r="O65" s="48" t="s">
        <v>155</v>
      </c>
      <c r="P65" s="68">
        <v>4.52</v>
      </c>
      <c r="Q65" s="54">
        <f>(17/100+7.6/100+1.65/100)*P65</f>
        <v>1.1864999999999999</v>
      </c>
      <c r="R65" s="54"/>
      <c r="S65" s="54"/>
      <c r="T65" s="54"/>
      <c r="U65" s="54"/>
      <c r="V65" s="54">
        <f>+P65-Q65+R65+S65+T65+U65</f>
        <v>3.3335</v>
      </c>
      <c r="W65" s="56">
        <f>(1.02/100)</f>
        <v>1.02E-2</v>
      </c>
      <c r="X65" s="56">
        <v>4.8E-3</v>
      </c>
      <c r="Y65" s="56">
        <v>0.17</v>
      </c>
      <c r="Z65" s="56">
        <v>1.65E-2</v>
      </c>
      <c r="AA65" s="56">
        <v>7.6E-2</v>
      </c>
      <c r="AB65" s="56">
        <f>SUM(W65:AA65)</f>
        <v>0.2775</v>
      </c>
      <c r="AC65" s="48">
        <v>18</v>
      </c>
      <c r="AD65" s="57">
        <f>IF(AL65="","",+AC65*AL65)</f>
        <v>152.87388535031852</v>
      </c>
      <c r="AE65" s="58">
        <f>IF(AL65="","",+AL65*AB65)</f>
        <v>2.3568057324840774</v>
      </c>
      <c r="AF65" s="57">
        <f>IF(AL65="","",+AL65-AE65)</f>
        <v>6.136187898089173</v>
      </c>
      <c r="AG65" s="58">
        <f>+V65</f>
        <v>3.3335</v>
      </c>
      <c r="AH65" s="57">
        <f>IF(AF65="","",+AF65-AG65)</f>
        <v>2.8026878980891734</v>
      </c>
      <c r="AI65" s="57">
        <f>IF(AH65="","",+AH65*AC65)</f>
        <v>50.448382165605125</v>
      </c>
      <c r="AJ65" s="58">
        <v>7.99</v>
      </c>
      <c r="AK65" s="59">
        <v>0.33</v>
      </c>
      <c r="AL65" s="58">
        <f>IF(V65=0,"",V65/(1-AB65-AK65))</f>
        <v>8.49299363057325</v>
      </c>
      <c r="AM65" s="60">
        <v>0.33</v>
      </c>
      <c r="AN65" s="58">
        <f>IF(V65=0,"",V65/(1-AB65-AM65))</f>
        <v>8.49299363057325</v>
      </c>
      <c r="AO65" s="61">
        <v>1.2</v>
      </c>
      <c r="AP65" s="58">
        <f>IF(BD!AJ65="","",BD!AJ65*BD!AO65)</f>
        <v>9.588</v>
      </c>
      <c r="AQ65" s="56">
        <f>BD!AM65/BD!AK65-1</f>
        <v>0</v>
      </c>
      <c r="AR65" s="56">
        <f>IF(BD!AN65="","",IF(BD!AJ65="","",BD!AN65/BD!AJ65-1))</f>
        <v>6.295289494033174E-2</v>
      </c>
      <c r="AS65" s="56" t="str">
        <f>IF(BD!AN65="","",IF(BD!AN65&lt;BD!AL65,"ABAIXO DA META","DENTRO DA META"))</f>
        <v>DENTRO DA META</v>
      </c>
      <c r="AT65" s="56" t="str">
        <f>IF(BD!AJ65="","EM ANÁLISE",IF(BD!AP65&gt;=BD!AN65,"GO", "NO GO"))</f>
        <v>GO</v>
      </c>
      <c r="AU65" s="62">
        <f>IF(AN65="","",+BD!$AN65-AJ65)</f>
        <v>0.5029936305732505</v>
      </c>
      <c r="AV65" s="63"/>
      <c r="AW65" s="54">
        <f>BD!P65*BD!AC65</f>
        <v>81.35999999999999</v>
      </c>
      <c r="AX65" s="54">
        <f>BD!V65*BD!AC65</f>
        <v>60.003</v>
      </c>
      <c r="AY65" s="54">
        <f>IF(BD!AN65="","",BD!AN65*BD!AC65)</f>
        <v>152.87388535031852</v>
      </c>
      <c r="AZ65" s="48" t="s">
        <v>5271</v>
      </c>
      <c r="BA65" s="48"/>
      <c r="BB65" s="48"/>
      <c r="BC65" s="48" t="s">
        <v>5264</v>
      </c>
      <c r="BD65" s="64" t="s">
        <v>5257</v>
      </c>
      <c r="BE65" s="65" t="s">
        <v>4</v>
      </c>
      <c r="BF65" s="65" t="s">
        <v>4</v>
      </c>
      <c r="BG65" s="64" t="s">
        <v>5258</v>
      </c>
      <c r="BH65" s="66"/>
      <c r="BI65" s="66"/>
      <c r="BJ65" s="66"/>
      <c r="BK65" s="66"/>
      <c r="BL65" s="66"/>
      <c r="BM65" s="66"/>
      <c r="BN65" s="66"/>
      <c r="BO65" s="64">
        <v>138</v>
      </c>
      <c r="BP65" s="64">
        <v>140.622</v>
      </c>
      <c r="BQ65" s="64">
        <v>121</v>
      </c>
      <c r="BR65" s="64" t="s">
        <v>5260</v>
      </c>
      <c r="BS65" s="64" t="s">
        <v>5260</v>
      </c>
      <c r="BT65" s="64" t="s">
        <v>5261</v>
      </c>
      <c r="BU65" s="64">
        <v>5102</v>
      </c>
      <c r="BV65" s="64"/>
      <c r="BW65" s="64"/>
      <c r="BX65" s="64"/>
      <c r="BY65" s="64"/>
      <c r="BZ65" s="64"/>
      <c r="CA65" s="64"/>
      <c r="CB65" s="64"/>
      <c r="CC65" s="64">
        <v>102</v>
      </c>
      <c r="CD65" s="64">
        <v>8</v>
      </c>
      <c r="CE65" s="64">
        <v>8</v>
      </c>
      <c r="CF65" s="64"/>
      <c r="CG65" s="37">
        <f>VLOOKUP(Table_1[[#This Row],[EAN]],'[1]Planilha1'!$E:$R,13,0)</f>
        <v>4.52</v>
      </c>
      <c r="CI65" s="188">
        <f>IF(Table_1[[#This Row],[STATUS MERCADO]]="GO",Table_1[[#This Row],[M. BRUTA TOTAL]],0)</f>
        <v>50.448382165605125</v>
      </c>
      <c r="CJ65" s="188">
        <f>IF(Table_1[[#This Row],[STATUS MERCADO]]="GO",Table_1[[#This Row],[PV UNIT. REALIZADO]]*Table_1[[#This Row],[QUANTIDADE]],0)</f>
        <v>152.87388535031852</v>
      </c>
    </row>
    <row r="66" ht="15">
      <c r="A66" s="7"/>
      <c r="B66" s="67" t="s">
        <v>79</v>
      </c>
      <c r="C66" s="48">
        <v>220955</v>
      </c>
      <c r="D66" s="48">
        <v>577766</v>
      </c>
      <c r="E66" s="49">
        <v>7894904577767</v>
      </c>
      <c r="F66" s="50" t="s">
        <v>432</v>
      </c>
      <c r="G66" s="48" t="s">
        <v>14</v>
      </c>
      <c r="H66" s="48">
        <v>2790</v>
      </c>
      <c r="I66" s="51" t="s">
        <v>431</v>
      </c>
      <c r="J66" s="48" t="s">
        <v>350</v>
      </c>
      <c r="K66" s="52" t="s">
        <v>84</v>
      </c>
      <c r="L66" s="52">
        <v>6</v>
      </c>
      <c r="M66" s="52">
        <v>4</v>
      </c>
      <c r="N66" s="48" t="s">
        <v>85</v>
      </c>
      <c r="O66" s="48" t="s">
        <v>155</v>
      </c>
      <c r="P66" s="68">
        <v>11.54</v>
      </c>
      <c r="Q66" s="54">
        <f>(17/100+7.6/100+1.65/100)*P66</f>
        <v>3.0292499999999998</v>
      </c>
      <c r="R66" s="54"/>
      <c r="S66" s="54"/>
      <c r="T66" s="54"/>
      <c r="U66" s="54"/>
      <c r="V66" s="54">
        <f>+P66-Q66+R66+S66+T66+U66</f>
        <v>8.51075</v>
      </c>
      <c r="W66" s="56">
        <f>(1.02/100)</f>
        <v>1.02E-2</v>
      </c>
      <c r="X66" s="56">
        <v>4.8E-3</v>
      </c>
      <c r="Y66" s="56">
        <v>0.17</v>
      </c>
      <c r="Z66" s="56">
        <v>1.65E-2</v>
      </c>
      <c r="AA66" s="56">
        <v>7.6E-2</v>
      </c>
      <c r="AB66" s="56">
        <f>SUM(W66:AA66)</f>
        <v>0.2775</v>
      </c>
      <c r="AC66" s="48">
        <v>6</v>
      </c>
      <c r="AD66" s="57">
        <f>IF(AL66="","",+AC66*AL66)</f>
        <v>130.10063694267518</v>
      </c>
      <c r="AE66" s="58">
        <f>IF(AL66="","",+AL66*AB66)</f>
        <v>6.0171544585987276</v>
      </c>
      <c r="AF66" s="57">
        <f>IF(AL66="","",+AL66-AE66)</f>
        <v>15.666285031847135</v>
      </c>
      <c r="AG66" s="58">
        <f>+V66</f>
        <v>8.51075</v>
      </c>
      <c r="AH66" s="57">
        <f>IF(AF66="","",+AF66-AG66)</f>
        <v>7.155535031847135</v>
      </c>
      <c r="AI66" s="57">
        <f>IF(AH66="","",+AH66*AC66)</f>
        <v>42.93321019108281</v>
      </c>
      <c r="AJ66" s="58">
        <v>18.19</v>
      </c>
      <c r="AK66" s="59">
        <v>0.33</v>
      </c>
      <c r="AL66" s="58">
        <f>IF(V66=0,"",V66/(1-AB66-AK66))</f>
        <v>21.683439490445863</v>
      </c>
      <c r="AM66" s="60">
        <v>0.33</v>
      </c>
      <c r="AN66" s="58">
        <f>IF(V66=0,"",V66/(1-AB66-AM66))</f>
        <v>21.683439490445863</v>
      </c>
      <c r="AO66" s="61">
        <v>1.2</v>
      </c>
      <c r="AP66" s="58">
        <f>IF(BD!AJ66="","",BD!AJ66*BD!AO66)</f>
        <v>21.828</v>
      </c>
      <c r="AQ66" s="56">
        <f>BD!AM66/BD!AK66-1</f>
        <v>0</v>
      </c>
      <c r="AR66" s="56">
        <f>IF(BD!AN66="","",IF(BD!AJ66="","",BD!AN66/BD!AJ66-1))</f>
        <v>0.19205274823781537</v>
      </c>
      <c r="AS66" s="56" t="str">
        <f>IF(BD!AN66="","",IF(BD!AN66&lt;BD!AL66,"ABAIXO DA META","DENTRO DA META"))</f>
        <v>DENTRO DA META</v>
      </c>
      <c r="AT66" s="56" t="str">
        <f>IF(BD!AJ66="","EM ANÁLISE",IF(BD!AP66&gt;=BD!AN66,"GO", "NO GO"))</f>
        <v>GO</v>
      </c>
      <c r="AU66" s="62">
        <f>IF(AN66="","",+BD!$AN66-AJ66)</f>
        <v>3.493439490445862</v>
      </c>
      <c r="AV66" s="63"/>
      <c r="AW66" s="54">
        <f>BD!P66*BD!AC66</f>
        <v>69.24</v>
      </c>
      <c r="AX66" s="54">
        <f>BD!V66*BD!AC66</f>
        <v>51.064499999999995</v>
      </c>
      <c r="AY66" s="54">
        <f>IF(BD!AN66="","",BD!AN66*BD!AC66)</f>
        <v>130.10063694267518</v>
      </c>
      <c r="AZ66" s="48" t="s">
        <v>5271</v>
      </c>
      <c r="BA66" s="48"/>
      <c r="BB66" s="48"/>
      <c r="BC66" s="48" t="s">
        <v>5264</v>
      </c>
      <c r="BD66" s="64" t="s">
        <v>5257</v>
      </c>
      <c r="BE66" s="65" t="s">
        <v>4</v>
      </c>
      <c r="BF66" s="65" t="s">
        <v>4</v>
      </c>
      <c r="BG66" s="64" t="s">
        <v>5258</v>
      </c>
      <c r="BH66" s="66"/>
      <c r="BI66" s="66"/>
      <c r="BJ66" s="66"/>
      <c r="BK66" s="66"/>
      <c r="BL66" s="66"/>
      <c r="BM66" s="66"/>
      <c r="BN66" s="66"/>
      <c r="BO66" s="64">
        <v>138</v>
      </c>
      <c r="BP66" s="64">
        <v>140.622</v>
      </c>
      <c r="BQ66" s="64">
        <v>121</v>
      </c>
      <c r="BR66" s="64" t="s">
        <v>5260</v>
      </c>
      <c r="BS66" s="64" t="s">
        <v>5260</v>
      </c>
      <c r="BT66" s="64" t="s">
        <v>5261</v>
      </c>
      <c r="BU66" s="64">
        <v>5102</v>
      </c>
      <c r="BV66" s="64"/>
      <c r="BW66" s="64"/>
      <c r="BX66" s="64"/>
      <c r="BY66" s="64"/>
      <c r="BZ66" s="64"/>
      <c r="CA66" s="64"/>
      <c r="CB66" s="64"/>
      <c r="CC66" s="64">
        <v>102</v>
      </c>
      <c r="CD66" s="64">
        <v>8</v>
      </c>
      <c r="CE66" s="64">
        <v>8</v>
      </c>
      <c r="CF66" s="64"/>
      <c r="CG66" s="37">
        <f>VLOOKUP(Table_1[[#This Row],[EAN]],'[1]Planilha1'!$E:$R,13,0)</f>
        <v>11.54</v>
      </c>
      <c r="CI66" s="188">
        <f>IF(Table_1[[#This Row],[STATUS MERCADO]]="GO",Table_1[[#This Row],[M. BRUTA TOTAL]],0)</f>
        <v>42.93321019108281</v>
      </c>
      <c r="CJ66" s="188">
        <f>IF(Table_1[[#This Row],[STATUS MERCADO]]="GO",Table_1[[#This Row],[PV UNIT. REALIZADO]]*Table_1[[#This Row],[QUANTIDADE]],0)</f>
        <v>130.10063694267518</v>
      </c>
    </row>
    <row r="67" ht="15">
      <c r="A67" s="7"/>
      <c r="B67" s="67" t="s">
        <v>79</v>
      </c>
      <c r="C67" s="48">
        <v>220956</v>
      </c>
      <c r="D67" s="48">
        <v>575844</v>
      </c>
      <c r="E67" s="49">
        <v>7894904575848</v>
      </c>
      <c r="F67" s="50" t="s">
        <v>433</v>
      </c>
      <c r="G67" s="48" t="s">
        <v>14</v>
      </c>
      <c r="H67" s="48">
        <v>2790</v>
      </c>
      <c r="I67" s="51" t="s">
        <v>431</v>
      </c>
      <c r="J67" s="48" t="s">
        <v>350</v>
      </c>
      <c r="K67" s="52" t="s">
        <v>84</v>
      </c>
      <c r="L67" s="52">
        <v>6</v>
      </c>
      <c r="M67" s="52">
        <v>4</v>
      </c>
      <c r="N67" s="48" t="s">
        <v>85</v>
      </c>
      <c r="O67" s="48" t="s">
        <v>155</v>
      </c>
      <c r="P67" s="68">
        <v>11.54</v>
      </c>
      <c r="Q67" s="54">
        <f>(17/100+7.6/100+1.65/100)*P67</f>
        <v>3.0292499999999998</v>
      </c>
      <c r="R67" s="54"/>
      <c r="S67" s="54"/>
      <c r="T67" s="54"/>
      <c r="U67" s="54"/>
      <c r="V67" s="54">
        <f>+P67-Q67+R67+S67+T67+U67</f>
        <v>8.51075</v>
      </c>
      <c r="W67" s="56">
        <f>(1.02/100)</f>
        <v>1.02E-2</v>
      </c>
      <c r="X67" s="56">
        <v>4.8E-3</v>
      </c>
      <c r="Y67" s="56">
        <v>0.17</v>
      </c>
      <c r="Z67" s="56">
        <v>1.65E-2</v>
      </c>
      <c r="AA67" s="56">
        <v>7.6E-2</v>
      </c>
      <c r="AB67" s="56">
        <f>SUM(W67:AA67)</f>
        <v>0.2775</v>
      </c>
      <c r="AC67" s="48">
        <v>6</v>
      </c>
      <c r="AD67" s="57">
        <f>IF(AL67="","",+AC67*AL67)</f>
        <v>130.10063694267518</v>
      </c>
      <c r="AE67" s="58">
        <f>IF(AL67="","",+AL67*AB67)</f>
        <v>6.0171544585987276</v>
      </c>
      <c r="AF67" s="57">
        <f>IF(AL67="","",+AL67-AE67)</f>
        <v>15.666285031847135</v>
      </c>
      <c r="AG67" s="58">
        <f>+V67</f>
        <v>8.51075</v>
      </c>
      <c r="AH67" s="57">
        <f>IF(AF67="","",+AF67-AG67)</f>
        <v>7.155535031847135</v>
      </c>
      <c r="AI67" s="57">
        <f>IF(AH67="","",+AH67*AC67)</f>
        <v>42.93321019108281</v>
      </c>
      <c r="AJ67" s="58">
        <v>18.19</v>
      </c>
      <c r="AK67" s="59">
        <v>0.33</v>
      </c>
      <c r="AL67" s="58">
        <f>IF(V67=0,"",V67/(1-AB67-AK67))</f>
        <v>21.683439490445863</v>
      </c>
      <c r="AM67" s="60">
        <v>0.33</v>
      </c>
      <c r="AN67" s="58">
        <f>IF(V67=0,"",V67/(1-AB67-AM67))</f>
        <v>21.683439490445863</v>
      </c>
      <c r="AO67" s="61">
        <v>1.2</v>
      </c>
      <c r="AP67" s="58">
        <f>IF(BD!AJ67="","",BD!AJ67*BD!AO67)</f>
        <v>21.828</v>
      </c>
      <c r="AQ67" s="56">
        <f>BD!AM67/BD!AK67-1</f>
        <v>0</v>
      </c>
      <c r="AR67" s="56">
        <f>IF(BD!AN67="","",IF(BD!AJ67="","",BD!AN67/BD!AJ67-1))</f>
        <v>0.19205274823781537</v>
      </c>
      <c r="AS67" s="56" t="str">
        <f>IF(BD!AN67="","",IF(BD!AN67&lt;BD!AL67,"ABAIXO DA META","DENTRO DA META"))</f>
        <v>DENTRO DA META</v>
      </c>
      <c r="AT67" s="56" t="str">
        <f>IF(BD!AJ67="","EM ANÁLISE",IF(BD!AP67&gt;=BD!AN67,"GO", "NO GO"))</f>
        <v>GO</v>
      </c>
      <c r="AU67" s="62">
        <f>IF(AN67="","",+BD!$AN67-AJ67)</f>
        <v>3.493439490445862</v>
      </c>
      <c r="AV67" s="63"/>
      <c r="AW67" s="54">
        <f>BD!P67*BD!AC67</f>
        <v>69.24</v>
      </c>
      <c r="AX67" s="54">
        <f>BD!V67*BD!AC67</f>
        <v>51.064499999999995</v>
      </c>
      <c r="AY67" s="54">
        <f>IF(BD!AN67="","",BD!AN67*BD!AC67)</f>
        <v>130.10063694267518</v>
      </c>
      <c r="AZ67" s="48" t="s">
        <v>5271</v>
      </c>
      <c r="BA67" s="48"/>
      <c r="BB67" s="48"/>
      <c r="BC67" s="48" t="s">
        <v>5264</v>
      </c>
      <c r="BD67" s="64" t="s">
        <v>5257</v>
      </c>
      <c r="BE67" s="65" t="s">
        <v>4</v>
      </c>
      <c r="BF67" s="65" t="s">
        <v>4</v>
      </c>
      <c r="BG67" s="64" t="s">
        <v>5258</v>
      </c>
      <c r="BH67" s="66"/>
      <c r="BI67" s="66"/>
      <c r="BJ67" s="66"/>
      <c r="BK67" s="66"/>
      <c r="BL67" s="66"/>
      <c r="BM67" s="66"/>
      <c r="BN67" s="66"/>
      <c r="BO67" s="64">
        <v>138</v>
      </c>
      <c r="BP67" s="64">
        <v>140.622</v>
      </c>
      <c r="BQ67" s="64">
        <v>121</v>
      </c>
      <c r="BR67" s="64" t="s">
        <v>5260</v>
      </c>
      <c r="BS67" s="64" t="s">
        <v>5260</v>
      </c>
      <c r="BT67" s="64" t="s">
        <v>5261</v>
      </c>
      <c r="BU67" s="64">
        <v>5102</v>
      </c>
      <c r="BV67" s="64"/>
      <c r="BW67" s="64"/>
      <c r="BX67" s="64"/>
      <c r="BY67" s="64"/>
      <c r="BZ67" s="64"/>
      <c r="CA67" s="64"/>
      <c r="CB67" s="64"/>
      <c r="CC67" s="64">
        <v>102</v>
      </c>
      <c r="CD67" s="64">
        <v>8</v>
      </c>
      <c r="CE67" s="64">
        <v>8</v>
      </c>
      <c r="CF67" s="64"/>
      <c r="CG67" s="37">
        <f>VLOOKUP(Table_1[[#This Row],[EAN]],'[1]Planilha1'!$E:$R,13,0)</f>
        <v>11.54</v>
      </c>
      <c r="CI67" s="188">
        <f>IF(Table_1[[#This Row],[STATUS MERCADO]]="GO",Table_1[[#This Row],[M. BRUTA TOTAL]],0)</f>
        <v>42.93321019108281</v>
      </c>
      <c r="CJ67" s="188">
        <f>IF(Table_1[[#This Row],[STATUS MERCADO]]="GO",Table_1[[#This Row],[PV UNIT. REALIZADO]]*Table_1[[#This Row],[QUANTIDADE]],0)</f>
        <v>130.10063694267518</v>
      </c>
    </row>
    <row r="68" ht="15">
      <c r="A68" s="7"/>
      <c r="B68" s="67" t="s">
        <v>79</v>
      </c>
      <c r="C68" s="48">
        <v>220966</v>
      </c>
      <c r="D68" s="48">
        <v>575828</v>
      </c>
      <c r="E68" s="49">
        <v>7894904575824</v>
      </c>
      <c r="F68" s="50" t="s">
        <v>446</v>
      </c>
      <c r="G68" s="48" t="s">
        <v>14</v>
      </c>
      <c r="H68" s="48">
        <v>2790</v>
      </c>
      <c r="I68" s="51" t="s">
        <v>431</v>
      </c>
      <c r="J68" s="48" t="s">
        <v>350</v>
      </c>
      <c r="K68" s="52" t="s">
        <v>84</v>
      </c>
      <c r="L68" s="52">
        <v>12</v>
      </c>
      <c r="M68" s="52">
        <v>4</v>
      </c>
      <c r="N68" s="48" t="s">
        <v>85</v>
      </c>
      <c r="O68" s="48" t="s">
        <v>155</v>
      </c>
      <c r="P68" s="68">
        <v>5.7</v>
      </c>
      <c r="Q68" s="54">
        <f>(17/100+7.6/100+1.65/100)*P68</f>
        <v>1.49625</v>
      </c>
      <c r="R68" s="54"/>
      <c r="S68" s="54"/>
      <c r="T68" s="54"/>
      <c r="U68" s="54"/>
      <c r="V68" s="54">
        <f>+P68-Q68+R68+S68+T68+U68</f>
        <v>4.20375</v>
      </c>
      <c r="W68" s="56">
        <f>(1.02/100)</f>
        <v>1.02E-2</v>
      </c>
      <c r="X68" s="56">
        <v>4.8E-3</v>
      </c>
      <c r="Y68" s="56">
        <v>0.17</v>
      </c>
      <c r="Z68" s="56">
        <v>1.65E-2</v>
      </c>
      <c r="AA68" s="56">
        <v>7.6E-2</v>
      </c>
      <c r="AB68" s="56">
        <f>SUM(W68:AA68)</f>
        <v>0.2775</v>
      </c>
      <c r="AC68" s="48">
        <v>12</v>
      </c>
      <c r="AD68" s="57">
        <f>IF(AL68="","",+AC68*AL68)</f>
        <v>128.5222929936306</v>
      </c>
      <c r="AE68" s="58">
        <f>IF(AL68="","",+AL68*AB68)</f>
        <v>2.972078025477708</v>
      </c>
      <c r="AF68" s="57">
        <f>IF(AL68="","",+AL68-AE68)</f>
        <v>7.738113057324842</v>
      </c>
      <c r="AG68" s="58">
        <f>+V68</f>
        <v>4.20375</v>
      </c>
      <c r="AH68" s="57">
        <f>IF(AF68="","",+AF68-AG68)</f>
        <v>3.5343630573248417</v>
      </c>
      <c r="AI68" s="57">
        <f>IF(AH68="","",+AH68*AC68)</f>
        <v>42.4123566878981</v>
      </c>
      <c r="AJ68" s="58">
        <v>9.49</v>
      </c>
      <c r="AK68" s="59">
        <v>0.33</v>
      </c>
      <c r="AL68" s="58">
        <f>IF(V68=0,"",V68/(1-AB68-AK68))</f>
        <v>10.71019108280255</v>
      </c>
      <c r="AM68" s="60">
        <v>0.33</v>
      </c>
      <c r="AN68" s="58">
        <f>IF(V68=0,"",V68/(1-AB68-AM68))</f>
        <v>10.71019108280255</v>
      </c>
      <c r="AO68" s="61">
        <v>1.2</v>
      </c>
      <c r="AP68" s="58">
        <f>IF(BD!AJ68="","",BD!AJ68*BD!AO68)</f>
        <v>11.388</v>
      </c>
      <c r="AQ68" s="56">
        <f>BD!AM68/BD!AK68-1</f>
        <v>0</v>
      </c>
      <c r="AR68" s="56">
        <f>IF(BD!AN68="","",IF(BD!AJ68="","",BD!AN68/BD!AJ68-1))</f>
        <v>0.1285765103058536</v>
      </c>
      <c r="AS68" s="56" t="str">
        <f>IF(BD!AN68="","",IF(BD!AN68&lt;BD!AL68,"ABAIXO DA META","DENTRO DA META"))</f>
        <v>DENTRO DA META</v>
      </c>
      <c r="AT68" s="56" t="str">
        <f>IF(BD!AJ68="","EM ANÁLISE",IF(BD!AP68&gt;=BD!AN68,"GO", "NO GO"))</f>
        <v>GO</v>
      </c>
      <c r="AU68" s="62">
        <f>IF(AN68="","",+BD!$AN68-AJ68)</f>
        <v>1.2201910828025504</v>
      </c>
      <c r="AV68" s="63"/>
      <c r="AW68" s="54">
        <f>BD!P68*BD!AC68</f>
        <v>68.4</v>
      </c>
      <c r="AX68" s="54">
        <f>BD!V68*BD!AC68</f>
        <v>50.44500000000001</v>
      </c>
      <c r="AY68" s="54">
        <f>IF(BD!AN68="","",BD!AN68*BD!AC68)</f>
        <v>128.5222929936306</v>
      </c>
      <c r="AZ68" s="48" t="s">
        <v>5271</v>
      </c>
      <c r="BA68" s="48"/>
      <c r="BB68" s="48"/>
      <c r="BC68" s="48" t="s">
        <v>5264</v>
      </c>
      <c r="BD68" s="64" t="s">
        <v>5257</v>
      </c>
      <c r="BE68" s="65" t="s">
        <v>4</v>
      </c>
      <c r="BF68" s="65" t="s">
        <v>4</v>
      </c>
      <c r="BG68" s="64" t="s">
        <v>5258</v>
      </c>
      <c r="BH68" s="66"/>
      <c r="BI68" s="66"/>
      <c r="BJ68" s="66"/>
      <c r="BK68" s="66"/>
      <c r="BL68" s="66"/>
      <c r="BM68" s="66"/>
      <c r="BN68" s="66"/>
      <c r="BO68" s="64">
        <v>138</v>
      </c>
      <c r="BP68" s="64">
        <v>140.622</v>
      </c>
      <c r="BQ68" s="64">
        <v>121</v>
      </c>
      <c r="BR68" s="64" t="s">
        <v>5260</v>
      </c>
      <c r="BS68" s="64" t="s">
        <v>5260</v>
      </c>
      <c r="BT68" s="64" t="s">
        <v>5261</v>
      </c>
      <c r="BU68" s="64">
        <v>5102</v>
      </c>
      <c r="BV68" s="64"/>
      <c r="BW68" s="64"/>
      <c r="BX68" s="64"/>
      <c r="BY68" s="64"/>
      <c r="BZ68" s="64"/>
      <c r="CA68" s="64"/>
      <c r="CB68" s="64"/>
      <c r="CC68" s="64">
        <v>102</v>
      </c>
      <c r="CD68" s="64">
        <v>8</v>
      </c>
      <c r="CE68" s="64">
        <v>8</v>
      </c>
      <c r="CF68" s="64"/>
      <c r="CG68" s="37">
        <f>VLOOKUP(Table_1[[#This Row],[EAN]],'[1]Planilha1'!$E:$R,13,0)</f>
        <v>5.7</v>
      </c>
      <c r="CI68" s="188">
        <f>IF(Table_1[[#This Row],[STATUS MERCADO]]="GO",Table_1[[#This Row],[M. BRUTA TOTAL]],0)</f>
        <v>42.4123566878981</v>
      </c>
      <c r="CJ68" s="188">
        <f>IF(Table_1[[#This Row],[STATUS MERCADO]]="GO",Table_1[[#This Row],[PV UNIT. REALIZADO]]*Table_1[[#This Row],[QUANTIDADE]],0)</f>
        <v>128.5222929936306</v>
      </c>
    </row>
    <row r="69" ht="15">
      <c r="A69" s="7"/>
      <c r="B69" s="67" t="s">
        <v>79</v>
      </c>
      <c r="C69" s="48">
        <v>220967</v>
      </c>
      <c r="D69" s="48">
        <v>575798</v>
      </c>
      <c r="E69" s="49">
        <v>7894904575794</v>
      </c>
      <c r="F69" s="50" t="s">
        <v>447</v>
      </c>
      <c r="G69" s="48" t="s">
        <v>14</v>
      </c>
      <c r="H69" s="48">
        <v>2790</v>
      </c>
      <c r="I69" s="51" t="s">
        <v>431</v>
      </c>
      <c r="J69" s="48" t="s">
        <v>350</v>
      </c>
      <c r="K69" s="52" t="s">
        <v>84</v>
      </c>
      <c r="L69" s="52">
        <v>12</v>
      </c>
      <c r="M69" s="52">
        <v>4</v>
      </c>
      <c r="N69" s="48" t="s">
        <v>85</v>
      </c>
      <c r="O69" s="48" t="s">
        <v>155</v>
      </c>
      <c r="P69" s="68">
        <v>5.88</v>
      </c>
      <c r="Q69" s="54">
        <f>(17/100+7.6/100+1.65/100)*P69</f>
        <v>1.5435</v>
      </c>
      <c r="R69" s="54"/>
      <c r="S69" s="54"/>
      <c r="T69" s="54"/>
      <c r="U69" s="54"/>
      <c r="V69" s="54">
        <f>+P69-Q69+R69+S69+T69+U69</f>
        <v>4.3365</v>
      </c>
      <c r="W69" s="56">
        <f>(1.02/100)</f>
        <v>1.02E-2</v>
      </c>
      <c r="X69" s="56">
        <v>4.8E-3</v>
      </c>
      <c r="Y69" s="56">
        <v>0.17</v>
      </c>
      <c r="Z69" s="56">
        <v>1.65E-2</v>
      </c>
      <c r="AA69" s="56">
        <v>7.6E-2</v>
      </c>
      <c r="AB69" s="56">
        <f>SUM(W69:AA69)</f>
        <v>0.2775</v>
      </c>
      <c r="AC69" s="48">
        <v>12</v>
      </c>
      <c r="AD69" s="57">
        <f>IF(AL69="","",+AC69*AL69)</f>
        <v>132.58089171974527</v>
      </c>
      <c r="AE69" s="58">
        <f>IF(AL69="","",+AL69*AB69)</f>
        <v>3.065933121019109</v>
      </c>
      <c r="AF69" s="57">
        <f>IF(AL69="","",+AL69-AE69)</f>
        <v>7.982474522292996</v>
      </c>
      <c r="AG69" s="58">
        <f>+V69</f>
        <v>4.3365</v>
      </c>
      <c r="AH69" s="57">
        <f>IF(AF69="","",+AF69-AG69)</f>
        <v>3.6459745222929962</v>
      </c>
      <c r="AI69" s="57">
        <f>IF(AH69="","",+AH69*AC69)</f>
        <v>43.75169426751596</v>
      </c>
      <c r="AJ69" s="58">
        <v>9.49</v>
      </c>
      <c r="AK69" s="59">
        <v>0.33</v>
      </c>
      <c r="AL69" s="58">
        <f>IF(V69=0,"",V69/(1-AB69-AK69))</f>
        <v>11.048407643312105</v>
      </c>
      <c r="AM69" s="60">
        <v>0.33</v>
      </c>
      <c r="AN69" s="58">
        <f>IF(V69=0,"",V69/(1-AB69-AM69))</f>
        <v>11.048407643312105</v>
      </c>
      <c r="AO69" s="61">
        <v>1.2</v>
      </c>
      <c r="AP69" s="58">
        <f>IF(BD!AJ69="","",BD!AJ69*BD!AO69)</f>
        <v>11.388</v>
      </c>
      <c r="AQ69" s="56">
        <f>BD!AM69/BD!AK69-1</f>
        <v>0</v>
      </c>
      <c r="AR69" s="56">
        <f>IF(BD!AN69="","",IF(BD!AJ69="","",BD!AN69/BD!AJ69-1))</f>
        <v>0.16421576852603836</v>
      </c>
      <c r="AS69" s="56" t="str">
        <f>IF(BD!AN69="","",IF(BD!AN69&lt;BD!AL69,"ABAIXO DA META","DENTRO DA META"))</f>
        <v>DENTRO DA META</v>
      </c>
      <c r="AT69" s="56" t="str">
        <f>IF(BD!AJ69="","EM ANÁLISE",IF(BD!AP69&gt;=BD!AN69,"GO", "NO GO"))</f>
        <v>GO</v>
      </c>
      <c r="AU69" s="62">
        <f>IF(AN69="","",+BD!$AN69-AJ69)</f>
        <v>1.5584076433121048</v>
      </c>
      <c r="AV69" s="63"/>
      <c r="AW69" s="54">
        <f>BD!P69*BD!AC69</f>
        <v>70.56</v>
      </c>
      <c r="AX69" s="54">
        <f>BD!V69*BD!AC69</f>
        <v>52.038</v>
      </c>
      <c r="AY69" s="54">
        <f>IF(BD!AN69="","",BD!AN69*BD!AC69)</f>
        <v>132.58089171974527</v>
      </c>
      <c r="AZ69" s="48" t="s">
        <v>5271</v>
      </c>
      <c r="BA69" s="48"/>
      <c r="BB69" s="48"/>
      <c r="BC69" s="48" t="s">
        <v>5264</v>
      </c>
      <c r="BD69" s="64" t="s">
        <v>5257</v>
      </c>
      <c r="BE69" s="65" t="s">
        <v>4</v>
      </c>
      <c r="BF69" s="65" t="s">
        <v>4</v>
      </c>
      <c r="BG69" s="64" t="s">
        <v>5258</v>
      </c>
      <c r="BH69" s="66"/>
      <c r="BI69" s="66"/>
      <c r="BJ69" s="66"/>
      <c r="BK69" s="66"/>
      <c r="BL69" s="66"/>
      <c r="BM69" s="66"/>
      <c r="BN69" s="66"/>
      <c r="BO69" s="64">
        <v>138</v>
      </c>
      <c r="BP69" s="64">
        <v>140.622</v>
      </c>
      <c r="BQ69" s="64">
        <v>121</v>
      </c>
      <c r="BR69" s="64" t="s">
        <v>5260</v>
      </c>
      <c r="BS69" s="64" t="s">
        <v>5260</v>
      </c>
      <c r="BT69" s="64" t="s">
        <v>5261</v>
      </c>
      <c r="BU69" s="64">
        <v>5102</v>
      </c>
      <c r="BV69" s="64"/>
      <c r="BW69" s="64"/>
      <c r="BX69" s="64"/>
      <c r="BY69" s="64"/>
      <c r="BZ69" s="64"/>
      <c r="CA69" s="64"/>
      <c r="CB69" s="64"/>
      <c r="CC69" s="64">
        <v>102</v>
      </c>
      <c r="CD69" s="64">
        <v>8</v>
      </c>
      <c r="CE69" s="64">
        <v>8</v>
      </c>
      <c r="CF69" s="64"/>
      <c r="CG69" s="37">
        <f>VLOOKUP(Table_1[[#This Row],[EAN]],'[1]Planilha1'!$E:$R,13,0)</f>
        <v>5.88</v>
      </c>
      <c r="CI69" s="188">
        <f>IF(Table_1[[#This Row],[STATUS MERCADO]]="GO",Table_1[[#This Row],[M. BRUTA TOTAL]],0)</f>
        <v>43.75169426751596</v>
      </c>
      <c r="CJ69" s="188">
        <f>IF(Table_1[[#This Row],[STATUS MERCADO]]="GO",Table_1[[#This Row],[PV UNIT. REALIZADO]]*Table_1[[#This Row],[QUANTIDADE]],0)</f>
        <v>132.58089171974527</v>
      </c>
    </row>
    <row r="70" ht="15">
      <c r="A70" s="7"/>
      <c r="B70" s="67" t="s">
        <v>79</v>
      </c>
      <c r="C70" s="48">
        <v>220968</v>
      </c>
      <c r="D70" s="48">
        <v>228149</v>
      </c>
      <c r="E70" s="49">
        <v>7894904000548</v>
      </c>
      <c r="F70" s="50" t="s">
        <v>448</v>
      </c>
      <c r="G70" s="48" t="s">
        <v>14</v>
      </c>
      <c r="H70" s="48">
        <v>2790</v>
      </c>
      <c r="I70" s="51" t="s">
        <v>431</v>
      </c>
      <c r="J70" s="48" t="s">
        <v>449</v>
      </c>
      <c r="K70" s="52" t="s">
        <v>84</v>
      </c>
      <c r="L70" s="52">
        <v>4</v>
      </c>
      <c r="M70" s="52">
        <v>4</v>
      </c>
      <c r="N70" s="48" t="s">
        <v>85</v>
      </c>
      <c r="O70" s="48" t="s">
        <v>155</v>
      </c>
      <c r="P70" s="68">
        <v>12.91</v>
      </c>
      <c r="Q70" s="54">
        <f>(17/100+7.6/100+1.65/100)*P70</f>
        <v>3.388875</v>
      </c>
      <c r="R70" s="54"/>
      <c r="S70" s="54"/>
      <c r="T70" s="54"/>
      <c r="U70" s="54"/>
      <c r="V70" s="54">
        <f>+P70-Q70+R70+S70+T70+U70</f>
        <v>9.521125</v>
      </c>
      <c r="W70" s="56">
        <f>(1.02/100)</f>
        <v>1.02E-2</v>
      </c>
      <c r="X70" s="56">
        <v>4.8E-3</v>
      </c>
      <c r="Y70" s="56">
        <v>0.17</v>
      </c>
      <c r="Z70" s="56">
        <v>1.65E-2</v>
      </c>
      <c r="AA70" s="56">
        <v>7.6E-2</v>
      </c>
      <c r="AB70" s="56">
        <f>SUM(W70:AA70)</f>
        <v>0.2775</v>
      </c>
      <c r="AC70" s="48">
        <v>4</v>
      </c>
      <c r="AD70" s="57">
        <f>IF(AL70="","",+AC70*AL70)</f>
        <v>97.03057324840766</v>
      </c>
      <c r="AE70" s="58">
        <f>IF(AL70="","",+AL70*AB70)</f>
        <v>6.731496019108282</v>
      </c>
      <c r="AF70" s="57">
        <f>IF(AL70="","",+AL70-AE70)</f>
        <v>17.526147292993635</v>
      </c>
      <c r="AG70" s="58">
        <f>+V70</f>
        <v>9.521125</v>
      </c>
      <c r="AH70" s="57">
        <f>IF(AF70="","",+AF70-AG70)</f>
        <v>8.005022292993635</v>
      </c>
      <c r="AI70" s="57">
        <f>IF(AH70="","",+AH70*AC70)</f>
        <v>32.02008917197454</v>
      </c>
      <c r="AJ70" s="58">
        <v>21.15</v>
      </c>
      <c r="AK70" s="59">
        <v>0.33</v>
      </c>
      <c r="AL70" s="58">
        <f>IF(V70=0,"",V70/(1-AB70-AK70))</f>
        <v>24.257643312101916</v>
      </c>
      <c r="AM70" s="60">
        <v>0.33</v>
      </c>
      <c r="AN70" s="58">
        <f>IF(V70=0,"",V70/(1-AB70-AM70))</f>
        <v>24.257643312101916</v>
      </c>
      <c r="AO70" s="61">
        <v>1.2</v>
      </c>
      <c r="AP70" s="58">
        <f>IF(BD!AJ70="","",BD!AJ70*BD!AO70)</f>
        <v>25.38</v>
      </c>
      <c r="AQ70" s="56">
        <f>BD!AM70/BD!AK70-1</f>
        <v>0</v>
      </c>
      <c r="AR70" s="56">
        <f>IF(BD!AN70="","",IF(BD!AJ70="","",BD!AN70/BD!AJ70-1))</f>
        <v>0.14693348993389677</v>
      </c>
      <c r="AS70" s="56" t="str">
        <f>IF(BD!AN70="","",IF(BD!AN70&lt;BD!AL70,"ABAIXO DA META","DENTRO DA META"))</f>
        <v>DENTRO DA META</v>
      </c>
      <c r="AT70" s="56" t="str">
        <f>IF(BD!AJ70="","EM ANÁLISE",IF(BD!AP70&gt;=BD!AN70,"GO", "NO GO"))</f>
        <v>GO</v>
      </c>
      <c r="AU70" s="62">
        <f>IF(AN70="","",+BD!$AN70-AJ70)</f>
        <v>3.107643312101917</v>
      </c>
      <c r="AV70" s="63"/>
      <c r="AW70" s="54">
        <f>BD!P70*BD!AC70</f>
        <v>51.64</v>
      </c>
      <c r="AX70" s="54">
        <f>BD!V70*BD!AC70</f>
        <v>38.0845</v>
      </c>
      <c r="AY70" s="54">
        <f>IF(BD!AN70="","",BD!AN70*BD!AC70)</f>
        <v>97.03057324840766</v>
      </c>
      <c r="AZ70" s="48" t="s">
        <v>5271</v>
      </c>
      <c r="BA70" s="48"/>
      <c r="BB70" s="48"/>
      <c r="BC70" s="48" t="s">
        <v>5264</v>
      </c>
      <c r="BD70" s="64" t="s">
        <v>5257</v>
      </c>
      <c r="BE70" s="65" t="s">
        <v>4</v>
      </c>
      <c r="BF70" s="65" t="s">
        <v>4</v>
      </c>
      <c r="BG70" s="64" t="s">
        <v>5258</v>
      </c>
      <c r="BH70" s="66"/>
      <c r="BI70" s="66"/>
      <c r="BJ70" s="66"/>
      <c r="BK70" s="66"/>
      <c r="BL70" s="66"/>
      <c r="BM70" s="66"/>
      <c r="BN70" s="66"/>
      <c r="BO70" s="64">
        <v>138</v>
      </c>
      <c r="BP70" s="64">
        <v>140.622</v>
      </c>
      <c r="BQ70" s="64">
        <v>121</v>
      </c>
      <c r="BR70" s="64" t="s">
        <v>5260</v>
      </c>
      <c r="BS70" s="64" t="s">
        <v>5260</v>
      </c>
      <c r="BT70" s="64" t="s">
        <v>5261</v>
      </c>
      <c r="BU70" s="64">
        <v>5102</v>
      </c>
      <c r="BV70" s="64"/>
      <c r="BW70" s="64"/>
      <c r="BX70" s="64"/>
      <c r="BY70" s="64"/>
      <c r="BZ70" s="64"/>
      <c r="CA70" s="64"/>
      <c r="CB70" s="64"/>
      <c r="CC70" s="64">
        <v>102</v>
      </c>
      <c r="CD70" s="64">
        <v>8</v>
      </c>
      <c r="CE70" s="64">
        <v>8</v>
      </c>
      <c r="CF70" s="64"/>
      <c r="CG70" s="37">
        <f>VLOOKUP(Table_1[[#This Row],[EAN]],'[1]Planilha1'!$E:$R,13,0)</f>
        <v>12.91</v>
      </c>
      <c r="CI70" s="188">
        <f>IF(Table_1[[#This Row],[STATUS MERCADO]]="GO",Table_1[[#This Row],[M. BRUTA TOTAL]],0)</f>
        <v>32.02008917197454</v>
      </c>
      <c r="CJ70" s="188">
        <f>IF(Table_1[[#This Row],[STATUS MERCADO]]="GO",Table_1[[#This Row],[PV UNIT. REALIZADO]]*Table_1[[#This Row],[QUANTIDADE]],0)</f>
        <v>97.03057324840766</v>
      </c>
    </row>
    <row r="71" ht="15">
      <c r="A71" s="7"/>
      <c r="B71" s="67" t="s">
        <v>79</v>
      </c>
      <c r="C71" s="48">
        <v>220969</v>
      </c>
      <c r="D71" s="48">
        <v>47300</v>
      </c>
      <c r="E71" s="49">
        <v>7896009500282</v>
      </c>
      <c r="F71" s="50" t="s">
        <v>450</v>
      </c>
      <c r="G71" s="48" t="s">
        <v>16</v>
      </c>
      <c r="H71" s="48">
        <v>270</v>
      </c>
      <c r="I71" s="51" t="s">
        <v>216</v>
      </c>
      <c r="J71" s="48" t="s">
        <v>217</v>
      </c>
      <c r="K71" s="52" t="s">
        <v>84</v>
      </c>
      <c r="L71" s="52">
        <v>24</v>
      </c>
      <c r="M71" s="52">
        <v>4</v>
      </c>
      <c r="N71" s="48" t="s">
        <v>85</v>
      </c>
      <c r="O71" s="48" t="s">
        <v>159</v>
      </c>
      <c r="P71" s="68">
        <v>11.655</v>
      </c>
      <c r="Q71" s="54">
        <f>(17/100+7.6/100+1.65/100)*P71</f>
        <v>3.0594375</v>
      </c>
      <c r="R71" s="54"/>
      <c r="S71" s="54"/>
      <c r="T71" s="54"/>
      <c r="U71" s="54"/>
      <c r="V71" s="54">
        <f>+P71-Q71+R71+S71+T71+U71</f>
        <v>8.5955625</v>
      </c>
      <c r="W71" s="56">
        <f>(1.02/100)</f>
        <v>1.02E-2</v>
      </c>
      <c r="X71" s="56">
        <v>4.8E-3</v>
      </c>
      <c r="Y71" s="56">
        <v>0.17</v>
      </c>
      <c r="Z71" s="56">
        <v>1.65E-2</v>
      </c>
      <c r="AA71" s="56">
        <v>7.6E-2</v>
      </c>
      <c r="AB71" s="56">
        <f>SUM(W71:AA71)</f>
        <v>0.2775</v>
      </c>
      <c r="AC71" s="48">
        <v>24</v>
      </c>
      <c r="AD71" s="57">
        <f>IF(AL71="","",+AC71*AL71)</f>
        <v>525.5885350318472</v>
      </c>
      <c r="AE71" s="58">
        <f>IF(AL71="","",+AL71*AB71)</f>
        <v>6.077117436305734</v>
      </c>
      <c r="AF71" s="57">
        <f>IF(AL71="","",+AL71-AE71)</f>
        <v>15.8224048566879</v>
      </c>
      <c r="AG71" s="58">
        <f>+V71</f>
        <v>8.5955625</v>
      </c>
      <c r="AH71" s="57">
        <f>IF(AF71="","",+AF71-AG71)</f>
        <v>7.2268423566879</v>
      </c>
      <c r="AI71" s="57">
        <f>IF(AH71="","",+AH71*AC71)</f>
        <v>173.4442165605096</v>
      </c>
      <c r="AJ71" s="58">
        <v>18.29</v>
      </c>
      <c r="AK71" s="59">
        <v>0.33</v>
      </c>
      <c r="AL71" s="58">
        <f>IF(V71=0,"",V71/(1-AB71-AK71))</f>
        <v>21.899522292993634</v>
      </c>
      <c r="AM71" s="60">
        <v>0.33</v>
      </c>
      <c r="AN71" s="58">
        <f>IF(V71=0,"",V71/(1-AB71-AM71))</f>
        <v>21.899522292993634</v>
      </c>
      <c r="AO71" s="61">
        <v>1.2</v>
      </c>
      <c r="AP71" s="58">
        <f>IF(BD!AJ71="","",BD!AJ71*BD!AO71)</f>
        <v>21.947999999999997</v>
      </c>
      <c r="AQ71" s="56">
        <f>BD!AM71/BD!AK71-1</f>
        <v>0</v>
      </c>
      <c r="AR71" s="56">
        <f>IF(BD!AN71="","",IF(BD!AJ71="","",BD!AN71/BD!AJ71-1))</f>
        <v>0.19734949660982148</v>
      </c>
      <c r="AS71" s="56" t="str">
        <f>IF(BD!AN71="","",IF(BD!AN71&lt;BD!AL71,"ABAIXO DA META","DENTRO DA META"))</f>
        <v>DENTRO DA META</v>
      </c>
      <c r="AT71" s="56" t="str">
        <f>IF(BD!AJ71="","EM ANÁLISE",IF(BD!AP71&gt;=BD!AN71,"GO", "NO GO"))</f>
        <v>GO</v>
      </c>
      <c r="AU71" s="62">
        <f>IF(AN71="","",+BD!$AN71-AJ71)</f>
        <v>3.609522292993635</v>
      </c>
      <c r="AV71" s="63"/>
      <c r="AW71" s="54">
        <f>BD!P71*BD!AC71</f>
        <v>279.71999999999997</v>
      </c>
      <c r="AX71" s="54">
        <f>BD!V71*BD!AC71</f>
        <v>206.2935</v>
      </c>
      <c r="AY71" s="54">
        <f>IF(BD!AN71="","",BD!AN71*BD!AC71)</f>
        <v>525.5885350318472</v>
      </c>
      <c r="AZ71" s="48" t="s">
        <v>5271</v>
      </c>
      <c r="BA71" s="48"/>
      <c r="BB71" s="48"/>
      <c r="BC71" s="48" t="s">
        <v>250</v>
      </c>
      <c r="BD71" s="64" t="s">
        <v>5257</v>
      </c>
      <c r="BE71" s="65" t="s">
        <v>4</v>
      </c>
      <c r="BF71" s="65" t="s">
        <v>4</v>
      </c>
      <c r="BG71" s="64" t="s">
        <v>5258</v>
      </c>
      <c r="BH71" s="66"/>
      <c r="BI71" s="66"/>
      <c r="BJ71" s="66"/>
      <c r="BK71" s="66"/>
      <c r="BL71" s="66"/>
      <c r="BM71" s="66"/>
      <c r="BN71" s="66"/>
      <c r="BO71" s="64">
        <v>138</v>
      </c>
      <c r="BP71" s="64">
        <v>140.622</v>
      </c>
      <c r="BQ71" s="64">
        <v>121</v>
      </c>
      <c r="BR71" s="64" t="s">
        <v>5260</v>
      </c>
      <c r="BS71" s="64" t="s">
        <v>5260</v>
      </c>
      <c r="BT71" s="64" t="s">
        <v>5261</v>
      </c>
      <c r="BU71" s="64">
        <v>5102</v>
      </c>
      <c r="BV71" s="64"/>
      <c r="BW71" s="64"/>
      <c r="BX71" s="64"/>
      <c r="BY71" s="64"/>
      <c r="BZ71" s="64"/>
      <c r="CA71" s="64"/>
      <c r="CB71" s="64"/>
      <c r="CC71" s="64">
        <v>102</v>
      </c>
      <c r="CD71" s="64">
        <v>8</v>
      </c>
      <c r="CE71" s="64">
        <v>8</v>
      </c>
      <c r="CF71" s="64"/>
      <c r="CG71" s="37">
        <f>VLOOKUP(Table_1[[#This Row],[EAN]],'[1]Planilha1'!$E:$R,13,0)</f>
        <v>11.655</v>
      </c>
      <c r="CI71" s="188">
        <f>IF(Table_1[[#This Row],[STATUS MERCADO]]="GO",Table_1[[#This Row],[M. BRUTA TOTAL]],0)</f>
        <v>173.4442165605096</v>
      </c>
      <c r="CJ71" s="188">
        <f>IF(Table_1[[#This Row],[STATUS MERCADO]]="GO",Table_1[[#This Row],[PV UNIT. REALIZADO]]*Table_1[[#This Row],[QUANTIDADE]],0)</f>
        <v>525.5885350318472</v>
      </c>
    </row>
    <row r="72" ht="15">
      <c r="A72" s="7"/>
      <c r="B72" s="67" t="s">
        <v>79</v>
      </c>
      <c r="C72" s="48">
        <v>220970</v>
      </c>
      <c r="D72" s="48">
        <v>48901</v>
      </c>
      <c r="E72" s="49">
        <v>7896009301261</v>
      </c>
      <c r="F72" s="50" t="s">
        <v>451</v>
      </c>
      <c r="G72" s="48" t="s">
        <v>16</v>
      </c>
      <c r="H72" s="48">
        <v>270</v>
      </c>
      <c r="I72" s="51" t="s">
        <v>216</v>
      </c>
      <c r="J72" s="48" t="s">
        <v>217</v>
      </c>
      <c r="K72" s="52" t="s">
        <v>84</v>
      </c>
      <c r="L72" s="52">
        <v>24</v>
      </c>
      <c r="M72" s="52">
        <v>4</v>
      </c>
      <c r="N72" s="48" t="s">
        <v>85</v>
      </c>
      <c r="O72" s="48" t="s">
        <v>159</v>
      </c>
      <c r="P72" s="68">
        <v>11.655</v>
      </c>
      <c r="Q72" s="54">
        <f>(17/100+7.6/100+1.65/100)*P72</f>
        <v>3.0594375</v>
      </c>
      <c r="R72" s="54"/>
      <c r="S72" s="54"/>
      <c r="T72" s="54"/>
      <c r="U72" s="54"/>
      <c r="V72" s="54">
        <f>+P72-Q72+R72+S72+T72+U72</f>
        <v>8.5955625</v>
      </c>
      <c r="W72" s="56">
        <f>(1.02/100)</f>
        <v>1.02E-2</v>
      </c>
      <c r="X72" s="56">
        <v>4.8E-3</v>
      </c>
      <c r="Y72" s="56">
        <v>0.17</v>
      </c>
      <c r="Z72" s="56">
        <v>1.65E-2</v>
      </c>
      <c r="AA72" s="56">
        <v>7.6E-2</v>
      </c>
      <c r="AB72" s="56">
        <f>SUM(W72:AA72)</f>
        <v>0.2775</v>
      </c>
      <c r="AC72" s="48">
        <v>24</v>
      </c>
      <c r="AD72" s="57">
        <f>IF(AL72="","",+AC72*AL72)</f>
        <v>525.5885350318472</v>
      </c>
      <c r="AE72" s="58">
        <f>IF(AL72="","",+AL72*AB72)</f>
        <v>6.077117436305734</v>
      </c>
      <c r="AF72" s="57">
        <f>IF(AL72="","",+AL72-AE72)</f>
        <v>15.8224048566879</v>
      </c>
      <c r="AG72" s="58">
        <f>+V72</f>
        <v>8.5955625</v>
      </c>
      <c r="AH72" s="57">
        <f>IF(AF72="","",+AF72-AG72)</f>
        <v>7.2268423566879</v>
      </c>
      <c r="AI72" s="57">
        <f>IF(AH72="","",+AH72*AC72)</f>
        <v>173.4442165605096</v>
      </c>
      <c r="AJ72" s="58">
        <v>18.29</v>
      </c>
      <c r="AK72" s="59">
        <v>0.33</v>
      </c>
      <c r="AL72" s="58">
        <f>IF(V72=0,"",V72/(1-AB72-AK72))</f>
        <v>21.899522292993634</v>
      </c>
      <c r="AM72" s="60">
        <v>0.33</v>
      </c>
      <c r="AN72" s="58">
        <f>IF(V72=0,"",V72/(1-AB72-AM72))</f>
        <v>21.899522292993634</v>
      </c>
      <c r="AO72" s="61">
        <v>1.2</v>
      </c>
      <c r="AP72" s="58">
        <f>IF(BD!AJ72="","",BD!AJ72*BD!AO72)</f>
        <v>21.947999999999997</v>
      </c>
      <c r="AQ72" s="56">
        <f>BD!AM72/BD!AK72-1</f>
        <v>0</v>
      </c>
      <c r="AR72" s="56">
        <f>IF(BD!AN72="","",IF(BD!AJ72="","",BD!AN72/BD!AJ72-1))</f>
        <v>0.19734949660982148</v>
      </c>
      <c r="AS72" s="56" t="str">
        <f>IF(BD!AN72="","",IF(BD!AN72&lt;BD!AL72,"ABAIXO DA META","DENTRO DA META"))</f>
        <v>DENTRO DA META</v>
      </c>
      <c r="AT72" s="56" t="str">
        <f>IF(BD!AJ72="","EM ANÁLISE",IF(BD!AP72&gt;=BD!AN72,"GO", "NO GO"))</f>
        <v>GO</v>
      </c>
      <c r="AU72" s="62">
        <f>IF(AN72="","",+BD!$AN72-AJ72)</f>
        <v>3.609522292993635</v>
      </c>
      <c r="AV72" s="63"/>
      <c r="AW72" s="54">
        <f>BD!P72*BD!AC72</f>
        <v>279.71999999999997</v>
      </c>
      <c r="AX72" s="54">
        <f>BD!V72*BD!AC72</f>
        <v>206.2935</v>
      </c>
      <c r="AY72" s="54">
        <f>IF(BD!AN72="","",BD!AN72*BD!AC72)</f>
        <v>525.5885350318472</v>
      </c>
      <c r="AZ72" s="48" t="s">
        <v>5271</v>
      </c>
      <c r="BA72" s="48"/>
      <c r="BB72" s="48"/>
      <c r="BC72" s="48" t="s">
        <v>250</v>
      </c>
      <c r="BD72" s="64" t="s">
        <v>5257</v>
      </c>
      <c r="BE72" s="65" t="s">
        <v>4</v>
      </c>
      <c r="BF72" s="65" t="s">
        <v>4</v>
      </c>
      <c r="BG72" s="64" t="s">
        <v>5258</v>
      </c>
      <c r="BH72" s="66"/>
      <c r="BI72" s="66"/>
      <c r="BJ72" s="66"/>
      <c r="BK72" s="66"/>
      <c r="BL72" s="66"/>
      <c r="BM72" s="66"/>
      <c r="BN72" s="66"/>
      <c r="BO72" s="64">
        <v>138</v>
      </c>
      <c r="BP72" s="64">
        <v>140.622</v>
      </c>
      <c r="BQ72" s="64">
        <v>121</v>
      </c>
      <c r="BR72" s="64" t="s">
        <v>5260</v>
      </c>
      <c r="BS72" s="64" t="s">
        <v>5260</v>
      </c>
      <c r="BT72" s="64" t="s">
        <v>5261</v>
      </c>
      <c r="BU72" s="64">
        <v>5102</v>
      </c>
      <c r="BV72" s="64"/>
      <c r="BW72" s="64"/>
      <c r="BX72" s="64"/>
      <c r="BY72" s="64"/>
      <c r="BZ72" s="64"/>
      <c r="CA72" s="64"/>
      <c r="CB72" s="64"/>
      <c r="CC72" s="64">
        <v>102</v>
      </c>
      <c r="CD72" s="64">
        <v>8</v>
      </c>
      <c r="CE72" s="64">
        <v>8</v>
      </c>
      <c r="CF72" s="64"/>
      <c r="CG72" s="37">
        <f>VLOOKUP(Table_1[[#This Row],[EAN]],'[1]Planilha1'!$E:$R,13,0)</f>
        <v>11.655</v>
      </c>
      <c r="CI72" s="188">
        <f>IF(Table_1[[#This Row],[STATUS MERCADO]]="GO",Table_1[[#This Row],[M. BRUTA TOTAL]],0)</f>
        <v>173.4442165605096</v>
      </c>
      <c r="CJ72" s="188">
        <f>IF(Table_1[[#This Row],[STATUS MERCADO]]="GO",Table_1[[#This Row],[PV UNIT. REALIZADO]]*Table_1[[#This Row],[QUANTIDADE]],0)</f>
        <v>525.5885350318472</v>
      </c>
    </row>
    <row r="73" ht="15">
      <c r="A73" s="7"/>
      <c r="B73" s="67" t="s">
        <v>79</v>
      </c>
      <c r="C73" s="48">
        <v>220971</v>
      </c>
      <c r="D73" s="48">
        <v>5789</v>
      </c>
      <c r="E73" s="49">
        <v>7894904005789</v>
      </c>
      <c r="F73" s="50" t="s">
        <v>452</v>
      </c>
      <c r="G73" s="48" t="s">
        <v>14</v>
      </c>
      <c r="H73" s="48">
        <v>2790</v>
      </c>
      <c r="I73" s="51" t="s">
        <v>431</v>
      </c>
      <c r="J73" s="48" t="s">
        <v>449</v>
      </c>
      <c r="K73" s="52" t="s">
        <v>84</v>
      </c>
      <c r="L73" s="52">
        <v>6</v>
      </c>
      <c r="M73" s="52">
        <v>4</v>
      </c>
      <c r="N73" s="48" t="s">
        <v>85</v>
      </c>
      <c r="O73" s="48" t="s">
        <v>155</v>
      </c>
      <c r="P73" s="68">
        <v>11.31</v>
      </c>
      <c r="Q73" s="54">
        <f>(17/100+7.6/100+1.65/100)*P73</f>
        <v>2.968875</v>
      </c>
      <c r="R73" s="54"/>
      <c r="S73" s="54"/>
      <c r="T73" s="54"/>
      <c r="U73" s="54"/>
      <c r="V73" s="54">
        <f>+P73-Q73+R73+S73+T73+U73</f>
        <v>8.341125</v>
      </c>
      <c r="W73" s="56">
        <f>(1.02/100)</f>
        <v>1.02E-2</v>
      </c>
      <c r="X73" s="56">
        <v>4.8E-3</v>
      </c>
      <c r="Y73" s="56">
        <v>0.17</v>
      </c>
      <c r="Z73" s="56">
        <v>1.65E-2</v>
      </c>
      <c r="AA73" s="56">
        <v>7.6E-2</v>
      </c>
      <c r="AB73" s="56">
        <f>SUM(W73:AA73)</f>
        <v>0.2775</v>
      </c>
      <c r="AC73" s="48">
        <v>6</v>
      </c>
      <c r="AD73" s="57">
        <f>IF(AL73="","",+AC73*AL73)</f>
        <v>127.50764331210193</v>
      </c>
      <c r="AE73" s="58">
        <f>IF(AL73="","",+AL73*AB73)</f>
        <v>5.897228503184715</v>
      </c>
      <c r="AF73" s="57">
        <f>IF(AL73="","",+AL73-AE73)</f>
        <v>15.354045382165607</v>
      </c>
      <c r="AG73" s="58">
        <f>+V73</f>
        <v>8.341125</v>
      </c>
      <c r="AH73" s="57">
        <f>IF(AF73="","",+AF73-AG73)</f>
        <v>7.012920382165607</v>
      </c>
      <c r="AI73" s="57">
        <f>IF(AH73="","",+AH73*AC73)</f>
        <v>42.07752229299364</v>
      </c>
      <c r="AJ73" s="58">
        <v>17.99</v>
      </c>
      <c r="AK73" s="59">
        <v>0.33</v>
      </c>
      <c r="AL73" s="58">
        <f>IF(V73=0,"",V73/(1-AB73-AK73))</f>
        <v>21.251273885350322</v>
      </c>
      <c r="AM73" s="60">
        <v>0.33</v>
      </c>
      <c r="AN73" s="58">
        <f>IF(V73=0,"",V73/(1-AB73-AM73))</f>
        <v>21.251273885350322</v>
      </c>
      <c r="AO73" s="61">
        <v>1.2</v>
      </c>
      <c r="AP73" s="58">
        <f>IF(BD!AJ73="","",BD!AJ73*BD!AO73)</f>
        <v>21.587999999999997</v>
      </c>
      <c r="AQ73" s="56">
        <f>BD!AM73/BD!AK73-1</f>
        <v>0</v>
      </c>
      <c r="AR73" s="56">
        <f>IF(BD!AN73="","",IF(BD!AJ73="","",BD!AN73/BD!AJ73-1))</f>
        <v>0.18128259507228028</v>
      </c>
      <c r="AS73" s="56" t="str">
        <f>IF(BD!AN73="","",IF(BD!AN73&lt;BD!AL73,"ABAIXO DA META","DENTRO DA META"))</f>
        <v>DENTRO DA META</v>
      </c>
      <c r="AT73" s="56" t="str">
        <f>IF(BD!AJ73="","EM ANÁLISE",IF(BD!AP73&gt;=BD!AN73,"GO", "NO GO"))</f>
        <v>GO</v>
      </c>
      <c r="AU73" s="62">
        <f>IF(AN73="","",+BD!$AN73-AJ73)</f>
        <v>3.261273885350324</v>
      </c>
      <c r="AV73" s="63"/>
      <c r="AW73" s="54">
        <f>BD!P73*BD!AC73</f>
        <v>67.86</v>
      </c>
      <c r="AX73" s="54">
        <f>BD!V73*BD!AC73</f>
        <v>50.04675</v>
      </c>
      <c r="AY73" s="54">
        <f>IF(BD!AN73="","",BD!AN73*BD!AC73)</f>
        <v>127.50764331210193</v>
      </c>
      <c r="AZ73" s="48" t="s">
        <v>5271</v>
      </c>
      <c r="BA73" s="48"/>
      <c r="BB73" s="48"/>
      <c r="BC73" s="48" t="s">
        <v>5264</v>
      </c>
      <c r="BD73" s="64" t="s">
        <v>5257</v>
      </c>
      <c r="BE73" s="65" t="s">
        <v>4</v>
      </c>
      <c r="BF73" s="65" t="s">
        <v>4</v>
      </c>
      <c r="BG73" s="64" t="s">
        <v>5258</v>
      </c>
      <c r="BH73" s="66"/>
      <c r="BI73" s="66"/>
      <c r="BJ73" s="66"/>
      <c r="BK73" s="66"/>
      <c r="BL73" s="66"/>
      <c r="BM73" s="66"/>
      <c r="BN73" s="66"/>
      <c r="BO73" s="64">
        <v>138</v>
      </c>
      <c r="BP73" s="64">
        <v>140.622</v>
      </c>
      <c r="BQ73" s="64">
        <v>121</v>
      </c>
      <c r="BR73" s="64" t="s">
        <v>5260</v>
      </c>
      <c r="BS73" s="64" t="s">
        <v>5260</v>
      </c>
      <c r="BT73" s="64" t="s">
        <v>5261</v>
      </c>
      <c r="BU73" s="64">
        <v>5102</v>
      </c>
      <c r="BV73" s="64"/>
      <c r="BW73" s="64"/>
      <c r="BX73" s="64"/>
      <c r="BY73" s="64"/>
      <c r="BZ73" s="64"/>
      <c r="CA73" s="64"/>
      <c r="CB73" s="64"/>
      <c r="CC73" s="64">
        <v>102</v>
      </c>
      <c r="CD73" s="64">
        <v>8</v>
      </c>
      <c r="CE73" s="64">
        <v>8</v>
      </c>
      <c r="CF73" s="64"/>
      <c r="CG73" s="37">
        <f>VLOOKUP(Table_1[[#This Row],[EAN]],'[1]Planilha1'!$E:$R,13,0)</f>
        <v>11.31</v>
      </c>
      <c r="CI73" s="188">
        <f>IF(Table_1[[#This Row],[STATUS MERCADO]]="GO",Table_1[[#This Row],[M. BRUTA TOTAL]],0)</f>
        <v>42.07752229299364</v>
      </c>
      <c r="CJ73" s="188">
        <f>IF(Table_1[[#This Row],[STATUS MERCADO]]="GO",Table_1[[#This Row],[PV UNIT. REALIZADO]]*Table_1[[#This Row],[QUANTIDADE]],0)</f>
        <v>127.50764331210193</v>
      </c>
    </row>
    <row r="74" ht="15">
      <c r="A74" s="7"/>
      <c r="B74" s="67" t="s">
        <v>79</v>
      </c>
      <c r="C74" s="48">
        <v>220972</v>
      </c>
      <c r="D74" s="48">
        <v>47401</v>
      </c>
      <c r="E74" s="49">
        <v>7896009500275</v>
      </c>
      <c r="F74" s="50" t="s">
        <v>453</v>
      </c>
      <c r="G74" s="48" t="s">
        <v>16</v>
      </c>
      <c r="H74" s="48">
        <v>3240</v>
      </c>
      <c r="I74" s="51" t="s">
        <v>454</v>
      </c>
      <c r="J74" s="48" t="s">
        <v>455</v>
      </c>
      <c r="K74" s="52" t="s">
        <v>84</v>
      </c>
      <c r="L74" s="52">
        <v>24</v>
      </c>
      <c r="M74" s="52">
        <v>4</v>
      </c>
      <c r="N74" s="48" t="s">
        <v>85</v>
      </c>
      <c r="O74" s="48" t="s">
        <v>159</v>
      </c>
      <c r="P74" s="68">
        <v>6.614999999999999</v>
      </c>
      <c r="Q74" s="54">
        <f>(17/100+7.6/100+1.65/100)*P74</f>
        <v>1.7364374999999999</v>
      </c>
      <c r="R74" s="54"/>
      <c r="S74" s="54"/>
      <c r="T74" s="54"/>
      <c r="U74" s="54"/>
      <c r="V74" s="54">
        <f>+P74-Q74+R74+S74+T74+U74</f>
        <v>4.878562499999999</v>
      </c>
      <c r="W74" s="56">
        <f>(1.02/100)</f>
        <v>1.02E-2</v>
      </c>
      <c r="X74" s="56">
        <v>4.8E-3</v>
      </c>
      <c r="Y74" s="56">
        <v>0.17</v>
      </c>
      <c r="Z74" s="56">
        <v>1.65E-2</v>
      </c>
      <c r="AA74" s="56">
        <v>7.6E-2</v>
      </c>
      <c r="AB74" s="56">
        <f>SUM(W74:AA74)</f>
        <v>0.2775</v>
      </c>
      <c r="AC74" s="48">
        <v>24</v>
      </c>
      <c r="AD74" s="57">
        <f>IF(AL74="","",+AC74*AL74)</f>
        <v>298.3070063694268</v>
      </c>
      <c r="AE74" s="58">
        <f>IF(AL74="","",+AL74*AB74)</f>
        <v>3.4491747611464976</v>
      </c>
      <c r="AF74" s="57">
        <f>IF(AL74="","",+AL74-AE74)</f>
        <v>8.980283837579618</v>
      </c>
      <c r="AG74" s="58">
        <f>+V74</f>
        <v>4.878562499999999</v>
      </c>
      <c r="AH74" s="57">
        <f>IF(AF74="","",+AF74-AG74)</f>
        <v>4.101721337579619</v>
      </c>
      <c r="AI74" s="57">
        <f>IF(AH74="","",+AH74*AC74)</f>
        <v>98.44131210191085</v>
      </c>
      <c r="AJ74" s="58">
        <v>10.37</v>
      </c>
      <c r="AK74" s="59">
        <v>0.33</v>
      </c>
      <c r="AL74" s="58">
        <f>IF(V74=0,"",V74/(1-AB74-AK74))</f>
        <v>12.429458598726116</v>
      </c>
      <c r="AM74" s="60">
        <v>0.33</v>
      </c>
      <c r="AN74" s="58">
        <f>IF(V74=0,"",V74/(1-AB74-AM74))</f>
        <v>12.429458598726116</v>
      </c>
      <c r="AO74" s="61">
        <v>1.2</v>
      </c>
      <c r="AP74" s="58">
        <f>IF(BD!AJ74="","",BD!AJ74*BD!AO74)</f>
        <v>12.443999999999999</v>
      </c>
      <c r="AQ74" s="56">
        <f>BD!AM74/BD!AK74-1</f>
        <v>0</v>
      </c>
      <c r="AR74" s="56">
        <f>IF(BD!AN74="","",IF(BD!AJ74="","",BD!AN74/BD!AJ74-1))</f>
        <v>0.19859774336799596</v>
      </c>
      <c r="AS74" s="56" t="str">
        <f>IF(BD!AN74="","",IF(BD!AN74&lt;BD!AL74,"ABAIXO DA META","DENTRO DA META"))</f>
        <v>DENTRO DA META</v>
      </c>
      <c r="AT74" s="56" t="str">
        <f>IF(BD!AJ74="","EM ANÁLISE",IF(BD!AP74&gt;=BD!AN74,"GO", "NO GO"))</f>
        <v>GO</v>
      </c>
      <c r="AU74" s="62">
        <f>IF(AN74="","",+BD!$AN74-AJ74)</f>
        <v>2.059458598726117</v>
      </c>
      <c r="AV74" s="63"/>
      <c r="AW74" s="54">
        <f>BD!P74*BD!AC74</f>
        <v>158.76</v>
      </c>
      <c r="AX74" s="54">
        <f>BD!V74*BD!AC74</f>
        <v>117.08549999999998</v>
      </c>
      <c r="AY74" s="54">
        <f>IF(BD!AN74="","",BD!AN74*BD!AC74)</f>
        <v>298.3070063694268</v>
      </c>
      <c r="AZ74" s="48" t="s">
        <v>5271</v>
      </c>
      <c r="BA74" s="48"/>
      <c r="BB74" s="48"/>
      <c r="BC74" s="48" t="s">
        <v>250</v>
      </c>
      <c r="BD74" s="64" t="s">
        <v>5257</v>
      </c>
      <c r="BE74" s="65" t="s">
        <v>4</v>
      </c>
      <c r="BF74" s="65" t="s">
        <v>4</v>
      </c>
      <c r="BG74" s="64" t="s">
        <v>5258</v>
      </c>
      <c r="BH74" s="66"/>
      <c r="BI74" s="66"/>
      <c r="BJ74" s="66"/>
      <c r="BK74" s="66"/>
      <c r="BL74" s="66"/>
      <c r="BM74" s="66"/>
      <c r="BN74" s="66"/>
      <c r="BO74" s="64">
        <v>138</v>
      </c>
      <c r="BP74" s="64">
        <v>140.622</v>
      </c>
      <c r="BQ74" s="64">
        <v>121</v>
      </c>
      <c r="BR74" s="64" t="s">
        <v>5260</v>
      </c>
      <c r="BS74" s="64" t="s">
        <v>5260</v>
      </c>
      <c r="BT74" s="64" t="s">
        <v>5261</v>
      </c>
      <c r="BU74" s="64">
        <v>5102</v>
      </c>
      <c r="BV74" s="64"/>
      <c r="BW74" s="64"/>
      <c r="BX74" s="64"/>
      <c r="BY74" s="64"/>
      <c r="BZ74" s="64"/>
      <c r="CA74" s="64"/>
      <c r="CB74" s="64"/>
      <c r="CC74" s="64">
        <v>102</v>
      </c>
      <c r="CD74" s="64">
        <v>8</v>
      </c>
      <c r="CE74" s="64">
        <v>8</v>
      </c>
      <c r="CF74" s="64"/>
      <c r="CG74" s="37">
        <f>VLOOKUP(Table_1[[#This Row],[EAN]],'[1]Planilha1'!$E:$R,13,0)</f>
        <v>6.614999999999999</v>
      </c>
      <c r="CI74" s="188">
        <f>IF(Table_1[[#This Row],[STATUS MERCADO]]="GO",Table_1[[#This Row],[M. BRUTA TOTAL]],0)</f>
        <v>98.44131210191085</v>
      </c>
      <c r="CJ74" s="188">
        <f>IF(Table_1[[#This Row],[STATUS MERCADO]]="GO",Table_1[[#This Row],[PV UNIT. REALIZADO]]*Table_1[[#This Row],[QUANTIDADE]],0)</f>
        <v>298.3070063694268</v>
      </c>
    </row>
    <row r="75" ht="15">
      <c r="A75" s="7"/>
      <c r="B75" s="67" t="s">
        <v>79</v>
      </c>
      <c r="C75" s="48">
        <v>220973</v>
      </c>
      <c r="D75" s="48">
        <v>47400</v>
      </c>
      <c r="E75" s="49">
        <v>7896009500268</v>
      </c>
      <c r="F75" s="50" t="s">
        <v>456</v>
      </c>
      <c r="G75" s="48" t="s">
        <v>16</v>
      </c>
      <c r="H75" s="48">
        <v>3240</v>
      </c>
      <c r="I75" s="51" t="s">
        <v>454</v>
      </c>
      <c r="J75" s="48" t="s">
        <v>455</v>
      </c>
      <c r="K75" s="52" t="s">
        <v>84</v>
      </c>
      <c r="L75" s="52">
        <v>24</v>
      </c>
      <c r="M75" s="52">
        <v>4</v>
      </c>
      <c r="N75" s="48" t="s">
        <v>85</v>
      </c>
      <c r="O75" s="48" t="s">
        <v>159</v>
      </c>
      <c r="P75" s="68">
        <v>6.614999999999999</v>
      </c>
      <c r="Q75" s="54">
        <f>(17/100+7.6/100+1.65/100)*P75</f>
        <v>1.7364374999999999</v>
      </c>
      <c r="R75" s="54"/>
      <c r="S75" s="54"/>
      <c r="T75" s="54"/>
      <c r="U75" s="54"/>
      <c r="V75" s="54">
        <f>+P75-Q75+R75+S75+T75+U75</f>
        <v>4.878562499999999</v>
      </c>
      <c r="W75" s="56">
        <f>(1.02/100)</f>
        <v>1.02E-2</v>
      </c>
      <c r="X75" s="56">
        <v>4.8E-3</v>
      </c>
      <c r="Y75" s="56">
        <v>0.17</v>
      </c>
      <c r="Z75" s="56">
        <v>1.65E-2</v>
      </c>
      <c r="AA75" s="56">
        <v>7.6E-2</v>
      </c>
      <c r="AB75" s="56">
        <f>SUM(W75:AA75)</f>
        <v>0.2775</v>
      </c>
      <c r="AC75" s="48">
        <v>24</v>
      </c>
      <c r="AD75" s="57">
        <f>IF(AL75="","",+AC75*AL75)</f>
        <v>298.3070063694268</v>
      </c>
      <c r="AE75" s="58">
        <f>IF(AL75="","",+AL75*AB75)</f>
        <v>3.4491747611464976</v>
      </c>
      <c r="AF75" s="57">
        <f>IF(AL75="","",+AL75-AE75)</f>
        <v>8.980283837579618</v>
      </c>
      <c r="AG75" s="58">
        <f>+V75</f>
        <v>4.878562499999999</v>
      </c>
      <c r="AH75" s="57">
        <f>IF(AF75="","",+AF75-AG75)</f>
        <v>4.101721337579619</v>
      </c>
      <c r="AI75" s="57">
        <f>IF(AH75="","",+AH75*AC75)</f>
        <v>98.44131210191085</v>
      </c>
      <c r="AJ75" s="58">
        <v>10.37</v>
      </c>
      <c r="AK75" s="59">
        <v>0.33</v>
      </c>
      <c r="AL75" s="58">
        <f>IF(V75=0,"",V75/(1-AB75-AK75))</f>
        <v>12.429458598726116</v>
      </c>
      <c r="AM75" s="60">
        <v>0.33</v>
      </c>
      <c r="AN75" s="58">
        <f>IF(V75=0,"",V75/(1-AB75-AM75))</f>
        <v>12.429458598726116</v>
      </c>
      <c r="AO75" s="61">
        <v>1.2</v>
      </c>
      <c r="AP75" s="58">
        <f>IF(BD!AJ75="","",BD!AJ75*BD!AO75)</f>
        <v>12.443999999999999</v>
      </c>
      <c r="AQ75" s="56">
        <f>BD!AM75/BD!AK75-1</f>
        <v>0</v>
      </c>
      <c r="AR75" s="56">
        <f>IF(BD!AN75="","",IF(BD!AJ75="","",BD!AN75/BD!AJ75-1))</f>
        <v>0.19859774336799596</v>
      </c>
      <c r="AS75" s="56" t="str">
        <f>IF(BD!AN75="","",IF(BD!AN75&lt;BD!AL75,"ABAIXO DA META","DENTRO DA META"))</f>
        <v>DENTRO DA META</v>
      </c>
      <c r="AT75" s="56" t="str">
        <f>IF(BD!AJ75="","EM ANÁLISE",IF(BD!AP75&gt;=BD!AN75,"GO", "NO GO"))</f>
        <v>GO</v>
      </c>
      <c r="AU75" s="62">
        <f>IF(AN75="","",+BD!$AN75-AJ75)</f>
        <v>2.059458598726117</v>
      </c>
      <c r="AV75" s="63"/>
      <c r="AW75" s="54">
        <f>BD!P75*BD!AC75</f>
        <v>158.76</v>
      </c>
      <c r="AX75" s="54">
        <f>BD!V75*BD!AC75</f>
        <v>117.08549999999998</v>
      </c>
      <c r="AY75" s="54">
        <f>IF(BD!AN75="","",BD!AN75*BD!AC75)</f>
        <v>298.3070063694268</v>
      </c>
      <c r="AZ75" s="48" t="s">
        <v>5271</v>
      </c>
      <c r="BA75" s="48"/>
      <c r="BB75" s="48"/>
      <c r="BC75" s="48" t="s">
        <v>250</v>
      </c>
      <c r="BD75" s="64" t="s">
        <v>5257</v>
      </c>
      <c r="BE75" s="65" t="s">
        <v>4</v>
      </c>
      <c r="BF75" s="65" t="s">
        <v>4</v>
      </c>
      <c r="BG75" s="64" t="s">
        <v>5258</v>
      </c>
      <c r="BH75" s="66"/>
      <c r="BI75" s="66"/>
      <c r="BJ75" s="66"/>
      <c r="BK75" s="66"/>
      <c r="BL75" s="66"/>
      <c r="BM75" s="66"/>
      <c r="BN75" s="66"/>
      <c r="BO75" s="64">
        <v>138</v>
      </c>
      <c r="BP75" s="64">
        <v>140.622</v>
      </c>
      <c r="BQ75" s="64">
        <v>121</v>
      </c>
      <c r="BR75" s="64" t="s">
        <v>5260</v>
      </c>
      <c r="BS75" s="64" t="s">
        <v>5260</v>
      </c>
      <c r="BT75" s="64" t="s">
        <v>5261</v>
      </c>
      <c r="BU75" s="64">
        <v>5102</v>
      </c>
      <c r="BV75" s="64"/>
      <c r="BW75" s="64"/>
      <c r="BX75" s="64"/>
      <c r="BY75" s="64"/>
      <c r="BZ75" s="64"/>
      <c r="CA75" s="64"/>
      <c r="CB75" s="64"/>
      <c r="CC75" s="64">
        <v>102</v>
      </c>
      <c r="CD75" s="64">
        <v>8</v>
      </c>
      <c r="CE75" s="64">
        <v>8</v>
      </c>
      <c r="CF75" s="64"/>
      <c r="CG75" s="37">
        <f>VLOOKUP(Table_1[[#This Row],[EAN]],'[1]Planilha1'!$E:$R,13,0)</f>
        <v>6.614999999999999</v>
      </c>
      <c r="CI75" s="188">
        <f>IF(Table_1[[#This Row],[STATUS MERCADO]]="GO",Table_1[[#This Row],[M. BRUTA TOTAL]],0)</f>
        <v>98.44131210191085</v>
      </c>
      <c r="CJ75" s="188">
        <f>IF(Table_1[[#This Row],[STATUS MERCADO]]="GO",Table_1[[#This Row],[PV UNIT. REALIZADO]]*Table_1[[#This Row],[QUANTIDADE]],0)</f>
        <v>298.3070063694268</v>
      </c>
    </row>
    <row r="76" ht="15">
      <c r="A76" s="7"/>
      <c r="B76" s="67" t="s">
        <v>79</v>
      </c>
      <c r="C76" s="48">
        <v>220983</v>
      </c>
      <c r="D76" s="48">
        <v>660</v>
      </c>
      <c r="E76" s="49">
        <v>7899819800610</v>
      </c>
      <c r="F76" s="50" t="s">
        <v>474</v>
      </c>
      <c r="G76" s="48" t="s">
        <v>24</v>
      </c>
      <c r="H76" s="48">
        <v>1530</v>
      </c>
      <c r="I76" s="51" t="s">
        <v>204</v>
      </c>
      <c r="J76" s="48" t="s">
        <v>207</v>
      </c>
      <c r="K76" s="52" t="s">
        <v>84</v>
      </c>
      <c r="L76" s="52">
        <v>8</v>
      </c>
      <c r="M76" s="52">
        <v>4</v>
      </c>
      <c r="N76" s="48" t="s">
        <v>85</v>
      </c>
      <c r="O76" s="48" t="s">
        <v>208</v>
      </c>
      <c r="P76" s="68">
        <v>13.9</v>
      </c>
      <c r="Q76" s="54">
        <f>(17/100+7.6/100+1.65/100)*P76</f>
        <v>3.64875</v>
      </c>
      <c r="R76" s="54"/>
      <c r="S76" s="54"/>
      <c r="T76" s="54"/>
      <c r="U76" s="54"/>
      <c r="V76" s="54">
        <f>+P76-Q76+R76+S76+T76+U76</f>
        <v>10.25125</v>
      </c>
      <c r="W76" s="56">
        <f>(1.02/100)</f>
        <v>1.02E-2</v>
      </c>
      <c r="X76" s="56">
        <v>4.8E-3</v>
      </c>
      <c r="Y76" s="56">
        <v>0.17</v>
      </c>
      <c r="Z76" s="56">
        <v>1.65E-2</v>
      </c>
      <c r="AA76" s="56">
        <v>7.6E-2</v>
      </c>
      <c r="AB76" s="56">
        <f>SUM(W76:AA76)</f>
        <v>0.2775</v>
      </c>
      <c r="AC76" s="48">
        <v>8</v>
      </c>
      <c r="AD76" s="57">
        <f>IF(AL76="","",+AC76*AL76)</f>
        <v>208.94267515923573</v>
      </c>
      <c r="AE76" s="58">
        <f>IF(AL76="","",+AL76*AB76)</f>
        <v>7.24769904458599</v>
      </c>
      <c r="AF76" s="57">
        <f>IF(AL76="","",+AL76-AE76)</f>
        <v>18.870135350318478</v>
      </c>
      <c r="AG76" s="58">
        <f>+V76</f>
        <v>10.25125</v>
      </c>
      <c r="AH76" s="57">
        <f>IF(AF76="","",+AF76-AG76)</f>
        <v>8.618885350318477</v>
      </c>
      <c r="AI76" s="57">
        <f>IF(AH76="","",+AH76*AC76)</f>
        <v>68.95108280254782</v>
      </c>
      <c r="AJ76" s="58">
        <v>23.9</v>
      </c>
      <c r="AK76" s="59">
        <v>0.33</v>
      </c>
      <c r="AL76" s="58">
        <f>IF(V76=0,"",V76/(1-AB76-AK76))</f>
        <v>26.117834394904467</v>
      </c>
      <c r="AM76" s="60">
        <v>0.33</v>
      </c>
      <c r="AN76" s="58">
        <f>IF(V76=0,"",V76/(1-AB76-AM76))</f>
        <v>26.117834394904467</v>
      </c>
      <c r="AO76" s="61">
        <v>1.2</v>
      </c>
      <c r="AP76" s="58">
        <f>IF(BD!AJ76="","",BD!AJ76*BD!AO76)</f>
        <v>28.679999999999996</v>
      </c>
      <c r="AQ76" s="56">
        <f>BD!AM76/BD!AK76-1</f>
        <v>0</v>
      </c>
      <c r="AR76" s="56">
        <f>IF(BD!AN76="","",IF(BD!AJ76="","",BD!AN76/BD!AJ76-1))</f>
        <v>9.27964181968397E-2</v>
      </c>
      <c r="AS76" s="56" t="str">
        <f>IF(BD!AN76="","",IF(BD!AN76&lt;BD!AL76,"ABAIXO DA META","DENTRO DA META"))</f>
        <v>DENTRO DA META</v>
      </c>
      <c r="AT76" s="56" t="str">
        <f>IF(BD!AJ76="","EM ANÁLISE",IF(BD!AP76&gt;=BD!AN76,"GO", "NO GO"))</f>
        <v>GO</v>
      </c>
      <c r="AU76" s="62">
        <f>IF(AN76="","",+BD!$AN76-AJ76)</f>
        <v>2.217834394904468</v>
      </c>
      <c r="AV76" s="63"/>
      <c r="AW76" s="54">
        <f>BD!P76*BD!AC76</f>
        <v>111.2</v>
      </c>
      <c r="AX76" s="54">
        <f>BD!V76*BD!AC76</f>
        <v>82.01</v>
      </c>
      <c r="AY76" s="54">
        <f>IF(BD!AN76="","",BD!AN76*BD!AC76)</f>
        <v>208.94267515923573</v>
      </c>
      <c r="AZ76" s="48" t="s">
        <v>5271</v>
      </c>
      <c r="BA76" s="48" t="s">
        <v>115</v>
      </c>
      <c r="BB76" s="48">
        <v>1</v>
      </c>
      <c r="BC76" s="48" t="s">
        <v>209</v>
      </c>
      <c r="BD76" s="64" t="s">
        <v>5257</v>
      </c>
      <c r="BE76" s="65" t="s">
        <v>4</v>
      </c>
      <c r="BF76" s="65" t="s">
        <v>4</v>
      </c>
      <c r="BG76" s="64" t="s">
        <v>5258</v>
      </c>
      <c r="BH76" s="66"/>
      <c r="BI76" s="66"/>
      <c r="BJ76" s="66"/>
      <c r="BK76" s="66"/>
      <c r="BL76" s="66"/>
      <c r="BM76" s="66"/>
      <c r="BN76" s="66"/>
      <c r="BO76" s="64">
        <v>138</v>
      </c>
      <c r="BP76" s="64">
        <v>140.622</v>
      </c>
      <c r="BQ76" s="64">
        <v>121</v>
      </c>
      <c r="BR76" s="64" t="s">
        <v>5260</v>
      </c>
      <c r="BS76" s="64" t="s">
        <v>5260</v>
      </c>
      <c r="BT76" s="64" t="s">
        <v>5261</v>
      </c>
      <c r="BU76" s="64">
        <v>5102</v>
      </c>
      <c r="BV76" s="64"/>
      <c r="BW76" s="64"/>
      <c r="BX76" s="64"/>
      <c r="BY76" s="64"/>
      <c r="BZ76" s="64"/>
      <c r="CA76" s="64"/>
      <c r="CB76" s="64"/>
      <c r="CC76" s="64">
        <v>102</v>
      </c>
      <c r="CD76" s="64">
        <v>8</v>
      </c>
      <c r="CE76" s="64">
        <v>8</v>
      </c>
      <c r="CF76" s="64"/>
      <c r="CG76" s="37">
        <f>VLOOKUP(Table_1[[#This Row],[EAN]],'[1]Planilha1'!$E:$R,13,0)</f>
        <v>13.9</v>
      </c>
      <c r="CI76" s="188">
        <f>IF(Table_1[[#This Row],[STATUS MERCADO]]="GO",Table_1[[#This Row],[M. BRUTA TOTAL]],0)</f>
        <v>68.95108280254782</v>
      </c>
      <c r="CJ76" s="188">
        <f>IF(Table_1[[#This Row],[STATUS MERCADO]]="GO",Table_1[[#This Row],[PV UNIT. REALIZADO]]*Table_1[[#This Row],[QUANTIDADE]],0)</f>
        <v>208.94267515923573</v>
      </c>
    </row>
    <row r="77" ht="15">
      <c r="A77" s="7"/>
      <c r="B77" s="67" t="s">
        <v>79</v>
      </c>
      <c r="C77" s="48">
        <v>220991</v>
      </c>
      <c r="D77" s="48">
        <v>222049</v>
      </c>
      <c r="E77" s="49">
        <v>7894904222049</v>
      </c>
      <c r="F77" s="50" t="s">
        <v>484</v>
      </c>
      <c r="G77" s="48" t="s">
        <v>14</v>
      </c>
      <c r="H77" s="48">
        <v>690</v>
      </c>
      <c r="I77" s="51" t="s">
        <v>153</v>
      </c>
      <c r="J77" s="48" t="s">
        <v>485</v>
      </c>
      <c r="K77" s="52" t="s">
        <v>84</v>
      </c>
      <c r="L77" s="52">
        <v>12</v>
      </c>
      <c r="M77" s="52">
        <v>4</v>
      </c>
      <c r="N77" s="48" t="s">
        <v>85</v>
      </c>
      <c r="O77" s="48" t="s">
        <v>155</v>
      </c>
      <c r="P77" s="68">
        <v>14.47</v>
      </c>
      <c r="Q77" s="54">
        <f>(17/100+7.6/100+1.65/100)*P77</f>
        <v>3.7983750000000005</v>
      </c>
      <c r="R77" s="54"/>
      <c r="S77" s="54"/>
      <c r="T77" s="54"/>
      <c r="U77" s="54"/>
      <c r="V77" s="54">
        <f>+P77-Q77+R77+S77+T77+U77</f>
        <v>10.671625</v>
      </c>
      <c r="W77" s="56">
        <f>(1.02/100)</f>
        <v>1.02E-2</v>
      </c>
      <c r="X77" s="56">
        <v>4.8E-3</v>
      </c>
      <c r="Y77" s="56">
        <v>0.17</v>
      </c>
      <c r="Z77" s="56">
        <v>1.65E-2</v>
      </c>
      <c r="AA77" s="56">
        <v>7.6E-2</v>
      </c>
      <c r="AB77" s="56">
        <f>SUM(W77:AA77)</f>
        <v>0.2775</v>
      </c>
      <c r="AC77" s="48">
        <v>12</v>
      </c>
      <c r="AD77" s="57">
        <f>IF(AL77="","",+AC77*AL77)</f>
        <v>326.26624203821666</v>
      </c>
      <c r="AE77" s="58">
        <f>IF(AL77="","",+AL77*AB77)</f>
        <v>7.544906847133761</v>
      </c>
      <c r="AF77" s="57">
        <f>IF(AL77="","",+AL77-AE77)</f>
        <v>19.64394665605096</v>
      </c>
      <c r="AG77" s="58">
        <f>+V77</f>
        <v>10.671625</v>
      </c>
      <c r="AH77" s="57">
        <f>IF(AF77="","",+AF77-AG77)</f>
        <v>8.97232165605096</v>
      </c>
      <c r="AI77" s="57">
        <f>IF(AH77="","",+AH77*AC77)</f>
        <v>107.66785987261153</v>
      </c>
      <c r="AJ77" s="58">
        <v>24.49</v>
      </c>
      <c r="AK77" s="59">
        <v>0.33</v>
      </c>
      <c r="AL77" s="58">
        <f>IF(V77=0,"",V77/(1-AB77-AK77))</f>
        <v>27.18885350318472</v>
      </c>
      <c r="AM77" s="60">
        <v>0.33</v>
      </c>
      <c r="AN77" s="58">
        <f>IF(V77=0,"",V77/(1-AB77-AM77))</f>
        <v>27.18885350318472</v>
      </c>
      <c r="AO77" s="61">
        <v>1.2</v>
      </c>
      <c r="AP77" s="58">
        <f>IF(BD!AJ77="","",BD!AJ77*BD!AO77)</f>
        <v>29.387999999999998</v>
      </c>
      <c r="AQ77" s="56">
        <f>BD!AM77/BD!AK77-1</f>
        <v>0</v>
      </c>
      <c r="AR77" s="56">
        <f>IF(BD!AN77="","",IF(BD!AJ77="","",BD!AN77/BD!AJ77-1))</f>
        <v>0.11020226636115638</v>
      </c>
      <c r="AS77" s="56" t="str">
        <f>IF(BD!AN77="","",IF(BD!AN77&lt;BD!AL77,"ABAIXO DA META","DENTRO DA META"))</f>
        <v>DENTRO DA META</v>
      </c>
      <c r="AT77" s="56" t="str">
        <f>IF(BD!AJ77="","EM ANÁLISE",IF(BD!AP77&gt;=BD!AN77,"GO", "NO GO"))</f>
        <v>GO</v>
      </c>
      <c r="AU77" s="62">
        <f>IF(AN77="","",+BD!$AN77-AJ77)</f>
        <v>2.698853503184722</v>
      </c>
      <c r="AV77" s="63"/>
      <c r="AW77" s="54">
        <f>BD!P77*BD!AC77</f>
        <v>173.64000000000001</v>
      </c>
      <c r="AX77" s="54">
        <f>BD!V77*BD!AC77</f>
        <v>128.0595</v>
      </c>
      <c r="AY77" s="54">
        <f>IF(BD!AN77="","",BD!AN77*BD!AC77)</f>
        <v>326.26624203821666</v>
      </c>
      <c r="AZ77" s="48" t="s">
        <v>5271</v>
      </c>
      <c r="BA77" s="48"/>
      <c r="BB77" s="48"/>
      <c r="BC77" s="48" t="s">
        <v>5264</v>
      </c>
      <c r="BD77" s="64" t="s">
        <v>5257</v>
      </c>
      <c r="BE77" s="65" t="s">
        <v>4</v>
      </c>
      <c r="BF77" s="65" t="s">
        <v>4</v>
      </c>
      <c r="BG77" s="64" t="s">
        <v>5258</v>
      </c>
      <c r="BH77" s="66"/>
      <c r="BI77" s="66"/>
      <c r="BJ77" s="66"/>
      <c r="BK77" s="66"/>
      <c r="BL77" s="66"/>
      <c r="BM77" s="66"/>
      <c r="BN77" s="66"/>
      <c r="BO77" s="64">
        <v>138</v>
      </c>
      <c r="BP77" s="64">
        <v>140.622</v>
      </c>
      <c r="BQ77" s="64">
        <v>121</v>
      </c>
      <c r="BR77" s="64" t="s">
        <v>5260</v>
      </c>
      <c r="BS77" s="64" t="s">
        <v>5260</v>
      </c>
      <c r="BT77" s="64" t="s">
        <v>5261</v>
      </c>
      <c r="BU77" s="64">
        <v>5102</v>
      </c>
      <c r="BV77" s="64"/>
      <c r="BW77" s="64"/>
      <c r="BX77" s="64"/>
      <c r="BY77" s="64"/>
      <c r="BZ77" s="64"/>
      <c r="CA77" s="64"/>
      <c r="CB77" s="64"/>
      <c r="CC77" s="64">
        <v>102</v>
      </c>
      <c r="CD77" s="64">
        <v>8</v>
      </c>
      <c r="CE77" s="64">
        <v>8</v>
      </c>
      <c r="CF77" s="64"/>
      <c r="CG77" s="37">
        <f>VLOOKUP(Table_1[[#This Row],[EAN]],'[1]Planilha1'!$E:$R,13,0)</f>
        <v>14.47</v>
      </c>
      <c r="CI77" s="188">
        <f>IF(Table_1[[#This Row],[STATUS MERCADO]]="GO",Table_1[[#This Row],[M. BRUTA TOTAL]],0)</f>
        <v>107.66785987261153</v>
      </c>
      <c r="CJ77" s="188">
        <f>IF(Table_1[[#This Row],[STATUS MERCADO]]="GO",Table_1[[#This Row],[PV UNIT. REALIZADO]]*Table_1[[#This Row],[QUANTIDADE]],0)</f>
        <v>326.26624203821666</v>
      </c>
    </row>
    <row r="78" ht="15">
      <c r="A78" s="7"/>
      <c r="B78" s="67" t="s">
        <v>79</v>
      </c>
      <c r="C78" s="48">
        <v>220992</v>
      </c>
      <c r="D78" s="48">
        <v>727636</v>
      </c>
      <c r="E78" s="49">
        <v>7894904727636</v>
      </c>
      <c r="F78" s="50" t="s">
        <v>486</v>
      </c>
      <c r="G78" s="48" t="s">
        <v>14</v>
      </c>
      <c r="H78" s="48">
        <v>690</v>
      </c>
      <c r="I78" s="51" t="s">
        <v>153</v>
      </c>
      <c r="J78" s="48" t="s">
        <v>487</v>
      </c>
      <c r="K78" s="52" t="s">
        <v>84</v>
      </c>
      <c r="L78" s="52">
        <v>12</v>
      </c>
      <c r="M78" s="52">
        <v>4</v>
      </c>
      <c r="N78" s="48" t="s">
        <v>85</v>
      </c>
      <c r="O78" s="48" t="s">
        <v>155</v>
      </c>
      <c r="P78" s="68">
        <v>15.76</v>
      </c>
      <c r="Q78" s="54">
        <f>(17/100+7.6/100+1.65/100)*P78</f>
        <v>4.1370000000000005</v>
      </c>
      <c r="R78" s="54"/>
      <c r="S78" s="54"/>
      <c r="T78" s="54"/>
      <c r="U78" s="54"/>
      <c r="V78" s="54">
        <f>+P78-Q78+R78+S78+T78+U78</f>
        <v>11.623</v>
      </c>
      <c r="W78" s="56">
        <f>(1.02/100)</f>
        <v>1.02E-2</v>
      </c>
      <c r="X78" s="56">
        <v>4.8E-3</v>
      </c>
      <c r="Y78" s="56">
        <v>0.17</v>
      </c>
      <c r="Z78" s="56">
        <v>1.65E-2</v>
      </c>
      <c r="AA78" s="56">
        <v>7.6E-2</v>
      </c>
      <c r="AB78" s="56">
        <f>SUM(W78:AA78)</f>
        <v>0.2775</v>
      </c>
      <c r="AC78" s="48">
        <v>12</v>
      </c>
      <c r="AD78" s="57">
        <f>IF(AL78="","",+AC78*AL78)</f>
        <v>355.3528662420383</v>
      </c>
      <c r="AE78" s="58">
        <f>IF(AL78="","",+AL78*AB78)</f>
        <v>8.217535031847136</v>
      </c>
      <c r="AF78" s="57">
        <f>IF(AL78="","",+AL78-AE78)</f>
        <v>21.395203821656054</v>
      </c>
      <c r="AG78" s="58">
        <f>+V78</f>
        <v>11.623</v>
      </c>
      <c r="AH78" s="57">
        <f>IF(AF78="","",+AF78-AG78)</f>
        <v>9.772203821656055</v>
      </c>
      <c r="AI78" s="57">
        <f>IF(AH78="","",+AH78*AC78)</f>
        <v>117.26644585987265</v>
      </c>
      <c r="AJ78" s="58">
        <v>24.69</v>
      </c>
      <c r="AK78" s="59">
        <v>0.33</v>
      </c>
      <c r="AL78" s="58">
        <f>IF(V78=0,"",V78/(1-AB78-AK78))</f>
        <v>29.612738853503192</v>
      </c>
      <c r="AM78" s="60">
        <v>0.33</v>
      </c>
      <c r="AN78" s="58">
        <f>IF(V78=0,"",V78/(1-AB78-AM78))</f>
        <v>29.612738853503192</v>
      </c>
      <c r="AO78" s="61">
        <v>1.2</v>
      </c>
      <c r="AP78" s="58">
        <f>IF(BD!AJ78="","",BD!AJ78*BD!AO78)</f>
        <v>29.628</v>
      </c>
      <c r="AQ78" s="56">
        <f>BD!AM78/BD!AK78-1</f>
        <v>0</v>
      </c>
      <c r="AR78" s="56">
        <f>IF(BD!AN78="","",IF(BD!AJ78="","",BD!AN78/BD!AJ78-1))</f>
        <v>0.19938188957080571</v>
      </c>
      <c r="AS78" s="56" t="str">
        <f>IF(BD!AN78="","",IF(BD!AN78&lt;BD!AL78,"ABAIXO DA META","DENTRO DA META"))</f>
        <v>DENTRO DA META</v>
      </c>
      <c r="AT78" s="56" t="str">
        <f>IF(BD!AJ78="","EM ANÁLISE",IF(BD!AP78&gt;=BD!AN78,"GO", "NO GO"))</f>
        <v>GO</v>
      </c>
      <c r="AU78" s="62">
        <f>IF(AN78="","",+BD!$AN78-AJ78)</f>
        <v>4.922738853503191</v>
      </c>
      <c r="AV78" s="63"/>
      <c r="AW78" s="54">
        <f>BD!P78*BD!AC78</f>
        <v>189.12</v>
      </c>
      <c r="AX78" s="54">
        <f>BD!V78*BD!AC78</f>
        <v>139.476</v>
      </c>
      <c r="AY78" s="54">
        <f>IF(BD!AN78="","",BD!AN78*BD!AC78)</f>
        <v>355.3528662420383</v>
      </c>
      <c r="AZ78" s="48" t="s">
        <v>5271</v>
      </c>
      <c r="BA78" s="48"/>
      <c r="BB78" s="48"/>
      <c r="BC78" s="48" t="s">
        <v>5264</v>
      </c>
      <c r="BD78" s="64" t="s">
        <v>5257</v>
      </c>
      <c r="BE78" s="65" t="s">
        <v>4</v>
      </c>
      <c r="BF78" s="65" t="s">
        <v>4</v>
      </c>
      <c r="BG78" s="64" t="s">
        <v>5258</v>
      </c>
      <c r="BH78" s="66"/>
      <c r="BI78" s="66"/>
      <c r="BJ78" s="66"/>
      <c r="BK78" s="66"/>
      <c r="BL78" s="66"/>
      <c r="BM78" s="66"/>
      <c r="BN78" s="66"/>
      <c r="BO78" s="64">
        <v>138</v>
      </c>
      <c r="BP78" s="64">
        <v>140.622</v>
      </c>
      <c r="BQ78" s="64">
        <v>121</v>
      </c>
      <c r="BR78" s="64" t="s">
        <v>5260</v>
      </c>
      <c r="BS78" s="64" t="s">
        <v>5260</v>
      </c>
      <c r="BT78" s="64" t="s">
        <v>5261</v>
      </c>
      <c r="BU78" s="64">
        <v>5102</v>
      </c>
      <c r="BV78" s="64"/>
      <c r="BW78" s="64"/>
      <c r="BX78" s="64"/>
      <c r="BY78" s="64"/>
      <c r="BZ78" s="64"/>
      <c r="CA78" s="64"/>
      <c r="CB78" s="64"/>
      <c r="CC78" s="64">
        <v>102</v>
      </c>
      <c r="CD78" s="64">
        <v>8</v>
      </c>
      <c r="CE78" s="64">
        <v>8</v>
      </c>
      <c r="CF78" s="64"/>
      <c r="CG78" s="37">
        <f>VLOOKUP(Table_1[[#This Row],[EAN]],'[1]Planilha1'!$E:$R,13,0)</f>
        <v>15.76</v>
      </c>
      <c r="CI78" s="188">
        <f>IF(Table_1[[#This Row],[STATUS MERCADO]]="GO",Table_1[[#This Row],[M. BRUTA TOTAL]],0)</f>
        <v>117.26644585987265</v>
      </c>
      <c r="CJ78" s="188">
        <f>IF(Table_1[[#This Row],[STATUS MERCADO]]="GO",Table_1[[#This Row],[PV UNIT. REALIZADO]]*Table_1[[#This Row],[QUANTIDADE]],0)</f>
        <v>355.3528662420383</v>
      </c>
    </row>
    <row r="79" ht="15">
      <c r="A79" s="7"/>
      <c r="B79" s="67" t="s">
        <v>79</v>
      </c>
      <c r="C79" s="48">
        <v>220994</v>
      </c>
      <c r="D79" s="48">
        <v>222039</v>
      </c>
      <c r="E79" s="49">
        <v>7894904222032</v>
      </c>
      <c r="F79" s="50" t="s">
        <v>488</v>
      </c>
      <c r="G79" s="48" t="s">
        <v>14</v>
      </c>
      <c r="H79" s="48">
        <v>690</v>
      </c>
      <c r="I79" s="51" t="s">
        <v>153</v>
      </c>
      <c r="J79" s="48" t="s">
        <v>449</v>
      </c>
      <c r="K79" s="52" t="s">
        <v>84</v>
      </c>
      <c r="L79" s="52">
        <v>12</v>
      </c>
      <c r="M79" s="52">
        <v>4</v>
      </c>
      <c r="N79" s="48" t="s">
        <v>85</v>
      </c>
      <c r="O79" s="48" t="s">
        <v>155</v>
      </c>
      <c r="P79" s="68">
        <v>13.76</v>
      </c>
      <c r="Q79" s="54">
        <f>(17/100+7.6/100+1.65/100)*P79</f>
        <v>3.612</v>
      </c>
      <c r="R79" s="54"/>
      <c r="S79" s="54"/>
      <c r="T79" s="54"/>
      <c r="U79" s="54"/>
      <c r="V79" s="54">
        <f>+P79-Q79+R79+S79+T79+U79</f>
        <v>10.148</v>
      </c>
      <c r="W79" s="56">
        <f>(1.02/100)</f>
        <v>1.02E-2</v>
      </c>
      <c r="X79" s="56">
        <v>4.8E-3</v>
      </c>
      <c r="Y79" s="56">
        <v>0.17</v>
      </c>
      <c r="Z79" s="56">
        <v>1.65E-2</v>
      </c>
      <c r="AA79" s="56">
        <v>7.6E-2</v>
      </c>
      <c r="AB79" s="56">
        <f>SUM(W79:AA79)</f>
        <v>0.2775</v>
      </c>
      <c r="AC79" s="48">
        <v>12</v>
      </c>
      <c r="AD79" s="57">
        <f>IF(AL79="","",+AC79*AL79)</f>
        <v>310.2573248407644</v>
      </c>
      <c r="AE79" s="58">
        <f>IF(AL79="","",+AL79*AB79)</f>
        <v>7.174700636942678</v>
      </c>
      <c r="AF79" s="57">
        <f>IF(AL79="","",+AL79-AE79)</f>
        <v>18.680076433121023</v>
      </c>
      <c r="AG79" s="58">
        <f>+V79</f>
        <v>10.148</v>
      </c>
      <c r="AH79" s="57">
        <f>IF(AF79="","",+AF79-AG79)</f>
        <v>8.532076433121023</v>
      </c>
      <c r="AI79" s="57">
        <f>IF(AH79="","",+AH79*AC79)</f>
        <v>102.38491719745228</v>
      </c>
      <c r="AJ79" s="58">
        <v>21.99</v>
      </c>
      <c r="AK79" s="59">
        <v>0.33</v>
      </c>
      <c r="AL79" s="58">
        <f>IF(V79=0,"",V79/(1-AB79-AK79))</f>
        <v>25.8547770700637</v>
      </c>
      <c r="AM79" s="60">
        <v>0.33</v>
      </c>
      <c r="AN79" s="58">
        <f>IF(V79=0,"",V79/(1-AB79-AM79))</f>
        <v>25.8547770700637</v>
      </c>
      <c r="AO79" s="61">
        <v>1.2</v>
      </c>
      <c r="AP79" s="58">
        <f>IF(BD!AJ79="","",BD!AJ79*BD!AO79)</f>
        <v>26.387999999999998</v>
      </c>
      <c r="AQ79" s="56">
        <f>BD!AM79/BD!AK79-1</f>
        <v>0</v>
      </c>
      <c r="AR79" s="56">
        <f>IF(BD!AN79="","",IF(BD!AJ79="","",BD!AN79/BD!AJ79-1))</f>
        <v>0.17575157208111425</v>
      </c>
      <c r="AS79" s="56" t="str">
        <f>IF(BD!AN79="","",IF(BD!AN79&lt;BD!AL79,"ABAIXO DA META","DENTRO DA META"))</f>
        <v>DENTRO DA META</v>
      </c>
      <c r="AT79" s="56" t="str">
        <f>IF(BD!AJ79="","EM ANÁLISE",IF(BD!AP79&gt;=BD!AN79,"GO", "NO GO"))</f>
        <v>GO</v>
      </c>
      <c r="AU79" s="62">
        <f>IF(AN79="","",+BD!$AN79-AJ79)</f>
        <v>3.8647770700637025</v>
      </c>
      <c r="AV79" s="63"/>
      <c r="AW79" s="54">
        <f>BD!P79*BD!AC79</f>
        <v>165.12</v>
      </c>
      <c r="AX79" s="54">
        <f>BD!V79*BD!AC79</f>
        <v>121.776</v>
      </c>
      <c r="AY79" s="54">
        <f>IF(BD!AN79="","",BD!AN79*BD!AC79)</f>
        <v>310.2573248407644</v>
      </c>
      <c r="AZ79" s="48" t="s">
        <v>5271</v>
      </c>
      <c r="BA79" s="48"/>
      <c r="BB79" s="48"/>
      <c r="BC79" s="48" t="s">
        <v>5264</v>
      </c>
      <c r="BD79" s="64" t="s">
        <v>5257</v>
      </c>
      <c r="BE79" s="65" t="s">
        <v>4</v>
      </c>
      <c r="BF79" s="65" t="s">
        <v>4</v>
      </c>
      <c r="BG79" s="64" t="s">
        <v>5258</v>
      </c>
      <c r="BH79" s="66"/>
      <c r="BI79" s="66"/>
      <c r="BJ79" s="66"/>
      <c r="BK79" s="66"/>
      <c r="BL79" s="66"/>
      <c r="BM79" s="66"/>
      <c r="BN79" s="66"/>
      <c r="BO79" s="64">
        <v>138</v>
      </c>
      <c r="BP79" s="64">
        <v>140.622</v>
      </c>
      <c r="BQ79" s="64">
        <v>121</v>
      </c>
      <c r="BR79" s="64" t="s">
        <v>5260</v>
      </c>
      <c r="BS79" s="64" t="s">
        <v>5260</v>
      </c>
      <c r="BT79" s="64" t="s">
        <v>5261</v>
      </c>
      <c r="BU79" s="64">
        <v>5102</v>
      </c>
      <c r="BV79" s="64"/>
      <c r="BW79" s="64"/>
      <c r="BX79" s="64"/>
      <c r="BY79" s="64"/>
      <c r="BZ79" s="64"/>
      <c r="CA79" s="64"/>
      <c r="CB79" s="64"/>
      <c r="CC79" s="64">
        <v>102</v>
      </c>
      <c r="CD79" s="64">
        <v>8</v>
      </c>
      <c r="CE79" s="64">
        <v>8</v>
      </c>
      <c r="CF79" s="64"/>
      <c r="CG79" s="37">
        <f>VLOOKUP(Table_1[[#This Row],[EAN]],'[1]Planilha1'!$E:$R,13,0)</f>
        <v>13.76</v>
      </c>
      <c r="CI79" s="188">
        <f>IF(Table_1[[#This Row],[STATUS MERCADO]]="GO",Table_1[[#This Row],[M. BRUTA TOTAL]],0)</f>
        <v>102.38491719745228</v>
      </c>
      <c r="CJ79" s="188">
        <f>IF(Table_1[[#This Row],[STATUS MERCADO]]="GO",Table_1[[#This Row],[PV UNIT. REALIZADO]]*Table_1[[#This Row],[QUANTIDADE]],0)</f>
        <v>310.2573248407644</v>
      </c>
    </row>
    <row r="80" ht="15">
      <c r="A80" s="7"/>
      <c r="B80" s="67" t="s">
        <v>79</v>
      </c>
      <c r="C80" s="48">
        <v>220996</v>
      </c>
      <c r="D80" s="48">
        <v>996483</v>
      </c>
      <c r="E80" s="49">
        <v>7894904996483</v>
      </c>
      <c r="F80" s="50" t="s">
        <v>489</v>
      </c>
      <c r="G80" s="48" t="s">
        <v>14</v>
      </c>
      <c r="H80" s="48">
        <v>310</v>
      </c>
      <c r="I80" s="51" t="s">
        <v>371</v>
      </c>
      <c r="J80" s="48" t="s">
        <v>487</v>
      </c>
      <c r="K80" s="52" t="s">
        <v>84</v>
      </c>
      <c r="L80" s="52">
        <v>12</v>
      </c>
      <c r="M80" s="52">
        <v>4</v>
      </c>
      <c r="N80" s="48" t="s">
        <v>85</v>
      </c>
      <c r="O80" s="48" t="s">
        <v>155</v>
      </c>
      <c r="P80" s="68">
        <v>13.75</v>
      </c>
      <c r="Q80" s="54">
        <f>(17/100+7.6/100+1.65/100)*P80</f>
        <v>3.609375</v>
      </c>
      <c r="R80" s="54"/>
      <c r="S80" s="54"/>
      <c r="T80" s="54"/>
      <c r="U80" s="54"/>
      <c r="V80" s="54">
        <f>+P80-Q80+R80+S80+T80+U80</f>
        <v>10.140625</v>
      </c>
      <c r="W80" s="56">
        <f>(1.02/100)</f>
        <v>1.02E-2</v>
      </c>
      <c r="X80" s="56">
        <v>4.8E-3</v>
      </c>
      <c r="Y80" s="56">
        <v>0.17</v>
      </c>
      <c r="Z80" s="56">
        <v>1.65E-2</v>
      </c>
      <c r="AA80" s="56">
        <v>7.6E-2</v>
      </c>
      <c r="AB80" s="56">
        <f>SUM(W80:AA80)</f>
        <v>0.2775</v>
      </c>
      <c r="AC80" s="48">
        <v>12</v>
      </c>
      <c r="AD80" s="57">
        <f>IF(AL80="","",+AC80*AL80)</f>
        <v>310.03184713375805</v>
      </c>
      <c r="AE80" s="58">
        <f>IF(AL80="","",+AL80*AB80)</f>
        <v>7.169486464968156</v>
      </c>
      <c r="AF80" s="57">
        <f>IF(AL80="","",+AL80-AE80)</f>
        <v>18.666500796178347</v>
      </c>
      <c r="AG80" s="58">
        <f>+V80</f>
        <v>10.140625</v>
      </c>
      <c r="AH80" s="57">
        <f>IF(AF80="","",+AF80-AG80)</f>
        <v>8.525875796178347</v>
      </c>
      <c r="AI80" s="57">
        <f>IF(AH80="","",+AH80*AC80)</f>
        <v>102.31050955414017</v>
      </c>
      <c r="AJ80" s="58">
        <v>23.68</v>
      </c>
      <c r="AK80" s="59">
        <v>0.33</v>
      </c>
      <c r="AL80" s="58">
        <f>IF(V80=0,"",V80/(1-AB80-AK80))</f>
        <v>25.835987261146503</v>
      </c>
      <c r="AM80" s="60">
        <v>0.33</v>
      </c>
      <c r="AN80" s="58">
        <f>IF(V80=0,"",V80/(1-AB80-AM80))</f>
        <v>25.835987261146503</v>
      </c>
      <c r="AO80" s="61">
        <v>1.2</v>
      </c>
      <c r="AP80" s="58">
        <f>IF(BD!AJ80="","",BD!AJ80*BD!AO80)</f>
        <v>28.416</v>
      </c>
      <c r="AQ80" s="56">
        <f>BD!AM80/BD!AK80-1</f>
        <v>0</v>
      </c>
      <c r="AR80" s="56">
        <f>IF(BD!AN80="","",IF(BD!AJ80="","",BD!AN80/BD!AJ80-1))</f>
        <v>9.1046759338957E-2</v>
      </c>
      <c r="AS80" s="56" t="str">
        <f>IF(BD!AN80="","",IF(BD!AN80&lt;BD!AL80,"ABAIXO DA META","DENTRO DA META"))</f>
        <v>DENTRO DA META</v>
      </c>
      <c r="AT80" s="56" t="str">
        <f>IF(BD!AJ80="","EM ANÁLISE",IF(BD!AP80&gt;=BD!AN80,"GO", "NO GO"))</f>
        <v>GO</v>
      </c>
      <c r="AU80" s="62">
        <f>IF(AN80="","",+BD!$AN80-AJ80)</f>
        <v>2.155987261146503</v>
      </c>
      <c r="AV80" s="63"/>
      <c r="AW80" s="54">
        <f>BD!P80*BD!AC80</f>
        <v>165</v>
      </c>
      <c r="AX80" s="54">
        <f>BD!V80*BD!AC80</f>
        <v>121.6875</v>
      </c>
      <c r="AY80" s="54">
        <f>IF(BD!AN80="","",BD!AN80*BD!AC80)</f>
        <v>310.03184713375805</v>
      </c>
      <c r="AZ80" s="48" t="s">
        <v>5271</v>
      </c>
      <c r="BA80" s="48"/>
      <c r="BB80" s="48"/>
      <c r="BC80" s="48" t="s">
        <v>5264</v>
      </c>
      <c r="BD80" s="64" t="s">
        <v>5257</v>
      </c>
      <c r="BE80" s="65" t="s">
        <v>4</v>
      </c>
      <c r="BF80" s="65" t="s">
        <v>4</v>
      </c>
      <c r="BG80" s="64" t="s">
        <v>5258</v>
      </c>
      <c r="BH80" s="66"/>
      <c r="BI80" s="66"/>
      <c r="BJ80" s="66"/>
      <c r="BK80" s="66"/>
      <c r="BL80" s="66"/>
      <c r="BM80" s="66"/>
      <c r="BN80" s="66"/>
      <c r="BO80" s="64">
        <v>138</v>
      </c>
      <c r="BP80" s="64">
        <v>140.622</v>
      </c>
      <c r="BQ80" s="64">
        <v>121</v>
      </c>
      <c r="BR80" s="64" t="s">
        <v>5260</v>
      </c>
      <c r="BS80" s="64" t="s">
        <v>5260</v>
      </c>
      <c r="BT80" s="64" t="s">
        <v>5261</v>
      </c>
      <c r="BU80" s="64">
        <v>5102</v>
      </c>
      <c r="BV80" s="64"/>
      <c r="BW80" s="64"/>
      <c r="BX80" s="64"/>
      <c r="BY80" s="64"/>
      <c r="BZ80" s="64"/>
      <c r="CA80" s="64"/>
      <c r="CB80" s="64"/>
      <c r="CC80" s="64">
        <v>102</v>
      </c>
      <c r="CD80" s="64">
        <v>8</v>
      </c>
      <c r="CE80" s="64">
        <v>8</v>
      </c>
      <c r="CF80" s="64"/>
      <c r="CG80" s="37">
        <f>VLOOKUP(Table_1[[#This Row],[EAN]],'[1]Planilha1'!$E:$R,13,0)</f>
        <v>13.75</v>
      </c>
      <c r="CI80" s="188">
        <f>IF(Table_1[[#This Row],[STATUS MERCADO]]="GO",Table_1[[#This Row],[M. BRUTA TOTAL]],0)</f>
        <v>102.31050955414017</v>
      </c>
      <c r="CJ80" s="188">
        <f>IF(Table_1[[#This Row],[STATUS MERCADO]]="GO",Table_1[[#This Row],[PV UNIT. REALIZADO]]*Table_1[[#This Row],[QUANTIDADE]],0)</f>
        <v>310.03184713375805</v>
      </c>
    </row>
    <row r="81" ht="15">
      <c r="A81" s="7"/>
      <c r="B81" s="67" t="s">
        <v>79</v>
      </c>
      <c r="C81" s="48">
        <v>220997</v>
      </c>
      <c r="D81" s="48">
        <v>678341</v>
      </c>
      <c r="E81" s="49">
        <v>7894904678341</v>
      </c>
      <c r="F81" s="50" t="s">
        <v>490</v>
      </c>
      <c r="G81" s="48" t="s">
        <v>14</v>
      </c>
      <c r="H81" s="48">
        <v>2790</v>
      </c>
      <c r="I81" s="51" t="s">
        <v>431</v>
      </c>
      <c r="J81" s="48" t="s">
        <v>491</v>
      </c>
      <c r="K81" s="52" t="s">
        <v>84</v>
      </c>
      <c r="L81" s="52">
        <v>18</v>
      </c>
      <c r="M81" s="52">
        <v>4</v>
      </c>
      <c r="N81" s="48" t="s">
        <v>85</v>
      </c>
      <c r="O81" s="48" t="s">
        <v>155</v>
      </c>
      <c r="P81" s="68">
        <v>4.16</v>
      </c>
      <c r="Q81" s="54">
        <f>(17/100+7.6/100+1.65/100)*P81</f>
        <v>1.092</v>
      </c>
      <c r="R81" s="54"/>
      <c r="S81" s="54"/>
      <c r="T81" s="54"/>
      <c r="U81" s="54"/>
      <c r="V81" s="54">
        <f>+P81-Q81+R81+S81+T81+U81</f>
        <v>3.068</v>
      </c>
      <c r="W81" s="56">
        <f>(1.02/100)</f>
        <v>1.02E-2</v>
      </c>
      <c r="X81" s="56">
        <v>4.8E-3</v>
      </c>
      <c r="Y81" s="56">
        <v>0.17</v>
      </c>
      <c r="Z81" s="56">
        <v>1.65E-2</v>
      </c>
      <c r="AA81" s="56">
        <v>7.6E-2</v>
      </c>
      <c r="AB81" s="56">
        <f>SUM(W81:AA81)</f>
        <v>0.2775</v>
      </c>
      <c r="AC81" s="48">
        <v>18</v>
      </c>
      <c r="AD81" s="57">
        <f>IF(AL81="","",+AC81*AL81)</f>
        <v>140.69808917197454</v>
      </c>
      <c r="AE81" s="58">
        <f>IF(AL81="","",+AL81*AB81)</f>
        <v>2.1690955414012745</v>
      </c>
      <c r="AF81" s="57">
        <f>IF(AL81="","",+AL81-AE81)</f>
        <v>5.6474649681528675</v>
      </c>
      <c r="AG81" s="58">
        <f>+V81</f>
        <v>3.068</v>
      </c>
      <c r="AH81" s="57">
        <f>IF(AF81="","",+AF81-AG81)</f>
        <v>2.5794649681528674</v>
      </c>
      <c r="AI81" s="57">
        <f>IF(AH81="","",+AH81*AC81)</f>
        <v>46.43036942675161</v>
      </c>
      <c r="AJ81" s="58">
        <v>7.29</v>
      </c>
      <c r="AK81" s="59">
        <v>0.33</v>
      </c>
      <c r="AL81" s="58">
        <f>IF(V81=0,"",V81/(1-AB81-AK81))</f>
        <v>7.816560509554142</v>
      </c>
      <c r="AM81" s="60">
        <v>0.33</v>
      </c>
      <c r="AN81" s="58">
        <f>IF(V81=0,"",V81/(1-AB81-AM81))</f>
        <v>7.816560509554142</v>
      </c>
      <c r="AO81" s="61">
        <v>1.2</v>
      </c>
      <c r="AP81" s="58">
        <f>IF(BD!AJ81="","",BD!AJ81*BD!AO81)</f>
        <v>8.748</v>
      </c>
      <c r="AQ81" s="56">
        <f>BD!AM81/BD!AK81-1</f>
        <v>0</v>
      </c>
      <c r="AR81" s="56">
        <f>IF(BD!AN81="","",IF(BD!AJ81="","",BD!AN81/BD!AJ81-1))</f>
        <v>7.223052257258455E-2</v>
      </c>
      <c r="AS81" s="56" t="str">
        <f>IF(BD!AN81="","",IF(BD!AN81&lt;BD!AL81,"ABAIXO DA META","DENTRO DA META"))</f>
        <v>DENTRO DA META</v>
      </c>
      <c r="AT81" s="56" t="str">
        <f>IF(BD!AJ81="","EM ANÁLISE",IF(BD!AP81&gt;=BD!AN81,"GO", "NO GO"))</f>
        <v>GO</v>
      </c>
      <c r="AU81" s="62">
        <f>IF(AN81="","",+BD!$AN81-AJ81)</f>
        <v>0.5265605095541419</v>
      </c>
      <c r="AV81" s="63"/>
      <c r="AW81" s="54">
        <f>BD!P81*BD!AC81</f>
        <v>74.88</v>
      </c>
      <c r="AX81" s="54">
        <f>BD!V81*BD!AC81</f>
        <v>55.224000000000004</v>
      </c>
      <c r="AY81" s="54">
        <f>IF(BD!AN81="","",BD!AN81*BD!AC81)</f>
        <v>140.69808917197454</v>
      </c>
      <c r="AZ81" s="48" t="s">
        <v>5271</v>
      </c>
      <c r="BA81" s="48"/>
      <c r="BB81" s="48"/>
      <c r="BC81" s="48" t="s">
        <v>5264</v>
      </c>
      <c r="BD81" s="64" t="s">
        <v>5257</v>
      </c>
      <c r="BE81" s="65" t="s">
        <v>4</v>
      </c>
      <c r="BF81" s="65" t="s">
        <v>4</v>
      </c>
      <c r="BG81" s="64" t="s">
        <v>5258</v>
      </c>
      <c r="BH81" s="66"/>
      <c r="BI81" s="66"/>
      <c r="BJ81" s="66"/>
      <c r="BK81" s="66"/>
      <c r="BL81" s="66"/>
      <c r="BM81" s="66"/>
      <c r="BN81" s="66"/>
      <c r="BO81" s="64">
        <v>138</v>
      </c>
      <c r="BP81" s="64">
        <v>140.622</v>
      </c>
      <c r="BQ81" s="64">
        <v>121</v>
      </c>
      <c r="BR81" s="64" t="s">
        <v>5260</v>
      </c>
      <c r="BS81" s="64" t="s">
        <v>5260</v>
      </c>
      <c r="BT81" s="64" t="s">
        <v>5261</v>
      </c>
      <c r="BU81" s="64">
        <v>5102</v>
      </c>
      <c r="BV81" s="64"/>
      <c r="BW81" s="64"/>
      <c r="BX81" s="64"/>
      <c r="BY81" s="64"/>
      <c r="BZ81" s="64"/>
      <c r="CA81" s="64"/>
      <c r="CB81" s="64"/>
      <c r="CC81" s="64">
        <v>102</v>
      </c>
      <c r="CD81" s="64">
        <v>8</v>
      </c>
      <c r="CE81" s="64">
        <v>8</v>
      </c>
      <c r="CF81" s="64"/>
      <c r="CG81" s="37">
        <f>VLOOKUP(Table_1[[#This Row],[EAN]],'[1]Planilha1'!$E:$R,13,0)</f>
        <v>4.16</v>
      </c>
      <c r="CI81" s="188">
        <f>IF(Table_1[[#This Row],[STATUS MERCADO]]="GO",Table_1[[#This Row],[M. BRUTA TOTAL]],0)</f>
        <v>46.43036942675161</v>
      </c>
      <c r="CJ81" s="188">
        <f>IF(Table_1[[#This Row],[STATUS MERCADO]]="GO",Table_1[[#This Row],[PV UNIT. REALIZADO]]*Table_1[[#This Row],[QUANTIDADE]],0)</f>
        <v>140.69808917197454</v>
      </c>
    </row>
    <row r="82" ht="15">
      <c r="A82" s="7"/>
      <c r="B82" s="67" t="s">
        <v>79</v>
      </c>
      <c r="C82" s="48">
        <v>220999</v>
      </c>
      <c r="D82" s="48">
        <v>678309</v>
      </c>
      <c r="E82" s="49">
        <v>7894904678303</v>
      </c>
      <c r="F82" s="50" t="s">
        <v>493</v>
      </c>
      <c r="G82" s="48" t="s">
        <v>14</v>
      </c>
      <c r="H82" s="48">
        <v>2790</v>
      </c>
      <c r="I82" s="51" t="s">
        <v>431</v>
      </c>
      <c r="J82" s="48" t="s">
        <v>491</v>
      </c>
      <c r="K82" s="52" t="s">
        <v>84</v>
      </c>
      <c r="L82" s="52">
        <v>18</v>
      </c>
      <c r="M82" s="52">
        <v>4</v>
      </c>
      <c r="N82" s="48" t="s">
        <v>85</v>
      </c>
      <c r="O82" s="48" t="s">
        <v>155</v>
      </c>
      <c r="P82" s="68">
        <v>4.16</v>
      </c>
      <c r="Q82" s="54">
        <f>(17/100+7.6/100+1.65/100)*P82</f>
        <v>1.092</v>
      </c>
      <c r="R82" s="54"/>
      <c r="S82" s="54"/>
      <c r="T82" s="54"/>
      <c r="U82" s="54"/>
      <c r="V82" s="54">
        <f>+P82-Q82+R82+S82+T82+U82</f>
        <v>3.068</v>
      </c>
      <c r="W82" s="56">
        <f>(1.02/100)</f>
        <v>1.02E-2</v>
      </c>
      <c r="X82" s="56">
        <v>4.8E-3</v>
      </c>
      <c r="Y82" s="56">
        <v>0.17</v>
      </c>
      <c r="Z82" s="56">
        <v>1.65E-2</v>
      </c>
      <c r="AA82" s="56">
        <v>7.6E-2</v>
      </c>
      <c r="AB82" s="56">
        <f>SUM(W82:AA82)</f>
        <v>0.2775</v>
      </c>
      <c r="AC82" s="48">
        <v>18</v>
      </c>
      <c r="AD82" s="57">
        <f>IF(AL82="","",+AC82*AL82)</f>
        <v>140.69808917197454</v>
      </c>
      <c r="AE82" s="58">
        <f>IF(AL82="","",+AL82*AB82)</f>
        <v>2.1690955414012745</v>
      </c>
      <c r="AF82" s="57">
        <f>IF(AL82="","",+AL82-AE82)</f>
        <v>5.6474649681528675</v>
      </c>
      <c r="AG82" s="58">
        <f>+V82</f>
        <v>3.068</v>
      </c>
      <c r="AH82" s="57">
        <f>IF(AF82="","",+AF82-AG82)</f>
        <v>2.5794649681528674</v>
      </c>
      <c r="AI82" s="57">
        <f>IF(AH82="","",+AH82*AC82)</f>
        <v>46.43036942675161</v>
      </c>
      <c r="AJ82" s="58">
        <v>7.29</v>
      </c>
      <c r="AK82" s="59">
        <v>0.33</v>
      </c>
      <c r="AL82" s="58">
        <f>IF(V82=0,"",V82/(1-AB82-AK82))</f>
        <v>7.816560509554142</v>
      </c>
      <c r="AM82" s="60">
        <v>0.33</v>
      </c>
      <c r="AN82" s="58">
        <f>IF(V82=0,"",V82/(1-AB82-AM82))</f>
        <v>7.816560509554142</v>
      </c>
      <c r="AO82" s="61">
        <v>1.2</v>
      </c>
      <c r="AP82" s="58">
        <f>IF(BD!AJ82="","",BD!AJ82*BD!AO82)</f>
        <v>8.748</v>
      </c>
      <c r="AQ82" s="56">
        <f>BD!AM82/BD!AK82-1</f>
        <v>0</v>
      </c>
      <c r="AR82" s="56">
        <f>IF(BD!AN82="","",IF(BD!AJ82="","",BD!AN82/BD!AJ82-1))</f>
        <v>7.223052257258455E-2</v>
      </c>
      <c r="AS82" s="56" t="str">
        <f>IF(BD!AN82="","",IF(BD!AN82&lt;BD!AL82,"ABAIXO DA META","DENTRO DA META"))</f>
        <v>DENTRO DA META</v>
      </c>
      <c r="AT82" s="56" t="str">
        <f>IF(BD!AJ82="","EM ANÁLISE",IF(BD!AP82&gt;=BD!AN82,"GO", "NO GO"))</f>
        <v>GO</v>
      </c>
      <c r="AU82" s="62">
        <f>IF(AN82="","",+BD!$AN82-AJ82)</f>
        <v>0.5265605095541419</v>
      </c>
      <c r="AV82" s="63"/>
      <c r="AW82" s="54">
        <f>BD!P82*BD!AC82</f>
        <v>74.88</v>
      </c>
      <c r="AX82" s="54">
        <f>BD!V82*BD!AC82</f>
        <v>55.224000000000004</v>
      </c>
      <c r="AY82" s="54">
        <f>IF(BD!AN82="","",BD!AN82*BD!AC82)</f>
        <v>140.69808917197454</v>
      </c>
      <c r="AZ82" s="48" t="s">
        <v>5271</v>
      </c>
      <c r="BA82" s="48"/>
      <c r="BB82" s="48"/>
      <c r="BC82" s="48" t="s">
        <v>5264</v>
      </c>
      <c r="BD82" s="64" t="s">
        <v>5257</v>
      </c>
      <c r="BE82" s="65" t="s">
        <v>4</v>
      </c>
      <c r="BF82" s="65" t="s">
        <v>4</v>
      </c>
      <c r="BG82" s="64" t="s">
        <v>5258</v>
      </c>
      <c r="BH82" s="66"/>
      <c r="BI82" s="66"/>
      <c r="BJ82" s="66"/>
      <c r="BK82" s="66"/>
      <c r="BL82" s="66"/>
      <c r="BM82" s="66"/>
      <c r="BN82" s="66"/>
      <c r="BO82" s="64">
        <v>138</v>
      </c>
      <c r="BP82" s="64">
        <v>140.622</v>
      </c>
      <c r="BQ82" s="64">
        <v>121</v>
      </c>
      <c r="BR82" s="64" t="s">
        <v>5260</v>
      </c>
      <c r="BS82" s="64" t="s">
        <v>5260</v>
      </c>
      <c r="BT82" s="64" t="s">
        <v>5261</v>
      </c>
      <c r="BU82" s="64">
        <v>5102</v>
      </c>
      <c r="BV82" s="64"/>
      <c r="BW82" s="64"/>
      <c r="BX82" s="64"/>
      <c r="BY82" s="64"/>
      <c r="BZ82" s="64"/>
      <c r="CA82" s="64"/>
      <c r="CB82" s="64"/>
      <c r="CC82" s="64">
        <v>102</v>
      </c>
      <c r="CD82" s="64">
        <v>8</v>
      </c>
      <c r="CE82" s="64">
        <v>8</v>
      </c>
      <c r="CF82" s="64"/>
      <c r="CG82" s="37">
        <f>VLOOKUP(Table_1[[#This Row],[EAN]],'[1]Planilha1'!$E:$R,13,0)</f>
        <v>4.16</v>
      </c>
      <c r="CI82" s="188">
        <f>IF(Table_1[[#This Row],[STATUS MERCADO]]="GO",Table_1[[#This Row],[M. BRUTA TOTAL]],0)</f>
        <v>46.43036942675161</v>
      </c>
      <c r="CJ82" s="188">
        <f>IF(Table_1[[#This Row],[STATUS MERCADO]]="GO",Table_1[[#This Row],[PV UNIT. REALIZADO]]*Table_1[[#This Row],[QUANTIDADE]],0)</f>
        <v>140.69808917197454</v>
      </c>
    </row>
    <row r="83" ht="15">
      <c r="A83" s="7"/>
      <c r="B83" s="67" t="s">
        <v>79</v>
      </c>
      <c r="C83" s="48">
        <v>221000</v>
      </c>
      <c r="D83" s="48">
        <v>215949</v>
      </c>
      <c r="E83" s="49">
        <v>7894904215942</v>
      </c>
      <c r="F83" s="50" t="s">
        <v>494</v>
      </c>
      <c r="G83" s="48" t="s">
        <v>14</v>
      </c>
      <c r="H83" s="48">
        <v>2790</v>
      </c>
      <c r="I83" s="51" t="s">
        <v>431</v>
      </c>
      <c r="J83" s="48" t="s">
        <v>491</v>
      </c>
      <c r="K83" s="52" t="s">
        <v>84</v>
      </c>
      <c r="L83" s="52">
        <v>18</v>
      </c>
      <c r="M83" s="52">
        <v>4</v>
      </c>
      <c r="N83" s="48" t="s">
        <v>85</v>
      </c>
      <c r="O83" s="48" t="s">
        <v>155</v>
      </c>
      <c r="P83" s="68">
        <v>4.47</v>
      </c>
      <c r="Q83" s="54">
        <f>(17/100+7.6/100+1.65/100)*P83</f>
        <v>1.173375</v>
      </c>
      <c r="R83" s="54"/>
      <c r="S83" s="54"/>
      <c r="T83" s="54"/>
      <c r="U83" s="54"/>
      <c r="V83" s="54">
        <f>+P83-Q83+R83+S83+T83+U83</f>
        <v>3.2966249999999997</v>
      </c>
      <c r="W83" s="56">
        <f>(1.02/100)</f>
        <v>1.02E-2</v>
      </c>
      <c r="X83" s="56">
        <v>4.8E-3</v>
      </c>
      <c r="Y83" s="56">
        <v>0.17</v>
      </c>
      <c r="Z83" s="56">
        <v>1.65E-2</v>
      </c>
      <c r="AA83" s="56">
        <v>7.6E-2</v>
      </c>
      <c r="AB83" s="56">
        <f>SUM(W83:AA83)</f>
        <v>0.2775</v>
      </c>
      <c r="AC83" s="48">
        <v>18</v>
      </c>
      <c r="AD83" s="57">
        <f>IF(AL83="","",+AC83*AL83)</f>
        <v>151.18280254777073</v>
      </c>
      <c r="AE83" s="58">
        <f>IF(AL83="","",+AL83*AB83)</f>
        <v>2.3307348726114654</v>
      </c>
      <c r="AF83" s="57">
        <f>IF(AL83="","",+AL83-AE83)</f>
        <v>6.068309713375797</v>
      </c>
      <c r="AG83" s="58">
        <f>+V83</f>
        <v>3.2966249999999997</v>
      </c>
      <c r="AH83" s="57">
        <f>IF(AF83="","",+AF83-AG83)</f>
        <v>2.771684713375797</v>
      </c>
      <c r="AI83" s="57">
        <f>IF(AH83="","",+AH83*AC83)</f>
        <v>49.89032484076435</v>
      </c>
      <c r="AJ83" s="58">
        <v>7.29</v>
      </c>
      <c r="AK83" s="59">
        <v>0.33</v>
      </c>
      <c r="AL83" s="58">
        <f>IF(V83=0,"",V83/(1-AB83-AK83))</f>
        <v>8.399044585987262</v>
      </c>
      <c r="AM83" s="60">
        <v>0.33</v>
      </c>
      <c r="AN83" s="58">
        <f>IF(V83=0,"",V83/(1-AB83-AM83))</f>
        <v>8.399044585987262</v>
      </c>
      <c r="AO83" s="61">
        <v>1.2</v>
      </c>
      <c r="AP83" s="58">
        <f>IF(BD!AJ83="","",BD!AJ83*BD!AO83)</f>
        <v>8.748</v>
      </c>
      <c r="AQ83" s="56">
        <f>BD!AM83/BD!AK83-1</f>
        <v>0</v>
      </c>
      <c r="AR83" s="56">
        <f>IF(BD!AN83="","",IF(BD!AJ83="","",BD!AN83/BD!AJ83-1))</f>
        <v>0.15213231632198387</v>
      </c>
      <c r="AS83" s="56" t="str">
        <f>IF(BD!AN83="","",IF(BD!AN83&lt;BD!AL83,"ABAIXO DA META","DENTRO DA META"))</f>
        <v>DENTRO DA META</v>
      </c>
      <c r="AT83" s="56" t="str">
        <f>IF(BD!AJ83="","EM ANÁLISE",IF(BD!AP83&gt;=BD!AN83,"GO", "NO GO"))</f>
        <v>GO</v>
      </c>
      <c r="AU83" s="62">
        <f>IF(AN83="","",+BD!$AN83-AJ83)</f>
        <v>1.1090445859872622</v>
      </c>
      <c r="AV83" s="63"/>
      <c r="AW83" s="54">
        <f>BD!P83*BD!AC83</f>
        <v>80.46</v>
      </c>
      <c r="AX83" s="54">
        <f>BD!V83*BD!AC83</f>
        <v>59.33924999999999</v>
      </c>
      <c r="AY83" s="54">
        <f>IF(BD!AN83="","",BD!AN83*BD!AC83)</f>
        <v>151.18280254777073</v>
      </c>
      <c r="AZ83" s="48" t="s">
        <v>5271</v>
      </c>
      <c r="BA83" s="48"/>
      <c r="BB83" s="48"/>
      <c r="BC83" s="48" t="s">
        <v>5264</v>
      </c>
      <c r="BD83" s="64" t="s">
        <v>5257</v>
      </c>
      <c r="BE83" s="65" t="s">
        <v>4</v>
      </c>
      <c r="BF83" s="65" t="s">
        <v>4</v>
      </c>
      <c r="BG83" s="64" t="s">
        <v>5258</v>
      </c>
      <c r="BH83" s="66"/>
      <c r="BI83" s="66"/>
      <c r="BJ83" s="66"/>
      <c r="BK83" s="66"/>
      <c r="BL83" s="66"/>
      <c r="BM83" s="66"/>
      <c r="BN83" s="66"/>
      <c r="BO83" s="64">
        <v>138</v>
      </c>
      <c r="BP83" s="64">
        <v>140.622</v>
      </c>
      <c r="BQ83" s="64">
        <v>121</v>
      </c>
      <c r="BR83" s="64" t="s">
        <v>5260</v>
      </c>
      <c r="BS83" s="64" t="s">
        <v>5260</v>
      </c>
      <c r="BT83" s="64" t="s">
        <v>5261</v>
      </c>
      <c r="BU83" s="64">
        <v>5102</v>
      </c>
      <c r="BV83" s="64"/>
      <c r="BW83" s="64"/>
      <c r="BX83" s="64"/>
      <c r="BY83" s="64"/>
      <c r="BZ83" s="64"/>
      <c r="CA83" s="64"/>
      <c r="CB83" s="64"/>
      <c r="CC83" s="64">
        <v>102</v>
      </c>
      <c r="CD83" s="64">
        <v>8</v>
      </c>
      <c r="CE83" s="64">
        <v>8</v>
      </c>
      <c r="CF83" s="64"/>
      <c r="CG83" s="37">
        <f>VLOOKUP(Table_1[[#This Row],[EAN]],'[1]Planilha1'!$E:$R,13,0)</f>
        <v>4.47</v>
      </c>
      <c r="CI83" s="188">
        <f>IF(Table_1[[#This Row],[STATUS MERCADO]]="GO",Table_1[[#This Row],[M. BRUTA TOTAL]],0)</f>
        <v>49.89032484076435</v>
      </c>
      <c r="CJ83" s="188">
        <f>IF(Table_1[[#This Row],[STATUS MERCADO]]="GO",Table_1[[#This Row],[PV UNIT. REALIZADO]]*Table_1[[#This Row],[QUANTIDADE]],0)</f>
        <v>151.18280254777073</v>
      </c>
    </row>
    <row r="84" ht="15">
      <c r="A84" s="7"/>
      <c r="B84" s="67" t="s">
        <v>79</v>
      </c>
      <c r="C84" s="48">
        <v>221001</v>
      </c>
      <c r="D84" s="48">
        <v>678287</v>
      </c>
      <c r="E84" s="49">
        <v>7894904678280</v>
      </c>
      <c r="F84" s="50" t="s">
        <v>495</v>
      </c>
      <c r="G84" s="48" t="s">
        <v>14</v>
      </c>
      <c r="H84" s="48">
        <v>2790</v>
      </c>
      <c r="I84" s="51" t="s">
        <v>431</v>
      </c>
      <c r="J84" s="48" t="s">
        <v>491</v>
      </c>
      <c r="K84" s="52" t="s">
        <v>84</v>
      </c>
      <c r="L84" s="52">
        <v>18</v>
      </c>
      <c r="M84" s="52">
        <v>4</v>
      </c>
      <c r="N84" s="48" t="s">
        <v>85</v>
      </c>
      <c r="O84" s="48" t="s">
        <v>155</v>
      </c>
      <c r="P84" s="68">
        <v>4.47</v>
      </c>
      <c r="Q84" s="54">
        <f>(17/100+7.6/100+1.65/100)*P84</f>
        <v>1.173375</v>
      </c>
      <c r="R84" s="54"/>
      <c r="S84" s="54"/>
      <c r="T84" s="54"/>
      <c r="U84" s="54"/>
      <c r="V84" s="54">
        <f>+P84-Q84+R84+S84+T84+U84</f>
        <v>3.2966249999999997</v>
      </c>
      <c r="W84" s="56">
        <f>(1.02/100)</f>
        <v>1.02E-2</v>
      </c>
      <c r="X84" s="56">
        <v>4.8E-3</v>
      </c>
      <c r="Y84" s="56">
        <v>0.17</v>
      </c>
      <c r="Z84" s="56">
        <v>1.65E-2</v>
      </c>
      <c r="AA84" s="56">
        <v>7.6E-2</v>
      </c>
      <c r="AB84" s="56">
        <f>SUM(W84:AA84)</f>
        <v>0.2775</v>
      </c>
      <c r="AC84" s="48">
        <v>18</v>
      </c>
      <c r="AD84" s="57">
        <f>IF(AL84="","",+AC84*AL84)</f>
        <v>151.18280254777073</v>
      </c>
      <c r="AE84" s="58">
        <f>IF(AL84="","",+AL84*AB84)</f>
        <v>2.3307348726114654</v>
      </c>
      <c r="AF84" s="57">
        <f>IF(AL84="","",+AL84-AE84)</f>
        <v>6.068309713375797</v>
      </c>
      <c r="AG84" s="58">
        <f>+V84</f>
        <v>3.2966249999999997</v>
      </c>
      <c r="AH84" s="57">
        <f>IF(AF84="","",+AF84-AG84)</f>
        <v>2.771684713375797</v>
      </c>
      <c r="AI84" s="57">
        <f>IF(AH84="","",+AH84*AC84)</f>
        <v>49.89032484076435</v>
      </c>
      <c r="AJ84" s="58">
        <v>7.29</v>
      </c>
      <c r="AK84" s="59">
        <v>0.33</v>
      </c>
      <c r="AL84" s="58">
        <f>IF(V84=0,"",V84/(1-AB84-AK84))</f>
        <v>8.399044585987262</v>
      </c>
      <c r="AM84" s="60">
        <v>0.33</v>
      </c>
      <c r="AN84" s="58">
        <f>IF(V84=0,"",V84/(1-AB84-AM84))</f>
        <v>8.399044585987262</v>
      </c>
      <c r="AO84" s="61">
        <v>1.2</v>
      </c>
      <c r="AP84" s="58">
        <f>IF(BD!AJ84="","",BD!AJ84*BD!AO84)</f>
        <v>8.748</v>
      </c>
      <c r="AQ84" s="56">
        <f>BD!AM84/BD!AK84-1</f>
        <v>0</v>
      </c>
      <c r="AR84" s="56">
        <f>IF(BD!AN84="","",IF(BD!AJ84="","",BD!AN84/BD!AJ84-1))</f>
        <v>0.15213231632198387</v>
      </c>
      <c r="AS84" s="56" t="str">
        <f>IF(BD!AN84="","",IF(BD!AN84&lt;BD!AL84,"ABAIXO DA META","DENTRO DA META"))</f>
        <v>DENTRO DA META</v>
      </c>
      <c r="AT84" s="56" t="str">
        <f>IF(BD!AJ84="","EM ANÁLISE",IF(BD!AP84&gt;=BD!AN84,"GO", "NO GO"))</f>
        <v>GO</v>
      </c>
      <c r="AU84" s="62">
        <f>IF(AN84="","",+BD!$AN84-AJ84)</f>
        <v>1.1090445859872622</v>
      </c>
      <c r="AV84" s="63"/>
      <c r="AW84" s="54">
        <f>BD!P84*BD!AC84</f>
        <v>80.46</v>
      </c>
      <c r="AX84" s="54">
        <f>BD!V84*BD!AC84</f>
        <v>59.33924999999999</v>
      </c>
      <c r="AY84" s="54">
        <f>IF(BD!AN84="","",BD!AN84*BD!AC84)</f>
        <v>151.18280254777073</v>
      </c>
      <c r="AZ84" s="48" t="s">
        <v>5271</v>
      </c>
      <c r="BA84" s="48"/>
      <c r="BB84" s="48"/>
      <c r="BC84" s="48" t="s">
        <v>5264</v>
      </c>
      <c r="BD84" s="64" t="s">
        <v>5257</v>
      </c>
      <c r="BE84" s="65" t="s">
        <v>4</v>
      </c>
      <c r="BF84" s="65" t="s">
        <v>4</v>
      </c>
      <c r="BG84" s="64" t="s">
        <v>5258</v>
      </c>
      <c r="BH84" s="66"/>
      <c r="BI84" s="66"/>
      <c r="BJ84" s="66"/>
      <c r="BK84" s="66"/>
      <c r="BL84" s="66"/>
      <c r="BM84" s="66"/>
      <c r="BN84" s="66"/>
      <c r="BO84" s="64">
        <v>138</v>
      </c>
      <c r="BP84" s="64">
        <v>140.622</v>
      </c>
      <c r="BQ84" s="64">
        <v>121</v>
      </c>
      <c r="BR84" s="64" t="s">
        <v>5260</v>
      </c>
      <c r="BS84" s="64" t="s">
        <v>5260</v>
      </c>
      <c r="BT84" s="64" t="s">
        <v>5261</v>
      </c>
      <c r="BU84" s="64">
        <v>5102</v>
      </c>
      <c r="BV84" s="64"/>
      <c r="BW84" s="64"/>
      <c r="BX84" s="64"/>
      <c r="BY84" s="64"/>
      <c r="BZ84" s="64"/>
      <c r="CA84" s="64"/>
      <c r="CB84" s="64"/>
      <c r="CC84" s="64">
        <v>102</v>
      </c>
      <c r="CD84" s="64">
        <v>8</v>
      </c>
      <c r="CE84" s="64">
        <v>8</v>
      </c>
      <c r="CF84" s="64"/>
      <c r="CG84" s="37">
        <f>VLOOKUP(Table_1[[#This Row],[EAN]],'[1]Planilha1'!$E:$R,13,0)</f>
        <v>4.47</v>
      </c>
      <c r="CI84" s="188">
        <f>IF(Table_1[[#This Row],[STATUS MERCADO]]="GO",Table_1[[#This Row],[M. BRUTA TOTAL]],0)</f>
        <v>49.89032484076435</v>
      </c>
      <c r="CJ84" s="188">
        <f>IF(Table_1[[#This Row],[STATUS MERCADO]]="GO",Table_1[[#This Row],[PV UNIT. REALIZADO]]*Table_1[[#This Row],[QUANTIDADE]],0)</f>
        <v>151.18280254777073</v>
      </c>
    </row>
    <row r="85" ht="15">
      <c r="A85" s="7"/>
      <c r="B85" s="67" t="s">
        <v>79</v>
      </c>
      <c r="C85" s="48">
        <v>221002</v>
      </c>
      <c r="D85" s="48">
        <v>215928</v>
      </c>
      <c r="E85" s="49">
        <v>7894904215928</v>
      </c>
      <c r="F85" s="50" t="s">
        <v>496</v>
      </c>
      <c r="G85" s="48" t="s">
        <v>14</v>
      </c>
      <c r="H85" s="48">
        <v>2790</v>
      </c>
      <c r="I85" s="51" t="s">
        <v>431</v>
      </c>
      <c r="J85" s="48" t="s">
        <v>491</v>
      </c>
      <c r="K85" s="52" t="s">
        <v>84</v>
      </c>
      <c r="L85" s="52">
        <v>18</v>
      </c>
      <c r="M85" s="52">
        <v>4</v>
      </c>
      <c r="N85" s="48" t="s">
        <v>85</v>
      </c>
      <c r="O85" s="48" t="s">
        <v>155</v>
      </c>
      <c r="P85" s="68">
        <v>4.47</v>
      </c>
      <c r="Q85" s="54">
        <f>(17/100+7.6/100+1.65/100)*P85</f>
        <v>1.173375</v>
      </c>
      <c r="R85" s="54"/>
      <c r="S85" s="54"/>
      <c r="T85" s="54"/>
      <c r="U85" s="54"/>
      <c r="V85" s="54">
        <f>+P85-Q85+R85+S85+T85+U85</f>
        <v>3.2966249999999997</v>
      </c>
      <c r="W85" s="56">
        <f>(1.02/100)</f>
        <v>1.02E-2</v>
      </c>
      <c r="X85" s="56">
        <v>4.8E-3</v>
      </c>
      <c r="Y85" s="56">
        <v>0.17</v>
      </c>
      <c r="Z85" s="56">
        <v>1.65E-2</v>
      </c>
      <c r="AA85" s="56">
        <v>7.6E-2</v>
      </c>
      <c r="AB85" s="56">
        <f>SUM(W85:AA85)</f>
        <v>0.2775</v>
      </c>
      <c r="AC85" s="48">
        <v>18</v>
      </c>
      <c r="AD85" s="57">
        <f>IF(AL85="","",+AC85*AL85)</f>
        <v>151.18280254777073</v>
      </c>
      <c r="AE85" s="58">
        <f>IF(AL85="","",+AL85*AB85)</f>
        <v>2.3307348726114654</v>
      </c>
      <c r="AF85" s="57">
        <f>IF(AL85="","",+AL85-AE85)</f>
        <v>6.068309713375797</v>
      </c>
      <c r="AG85" s="58">
        <f>+V85</f>
        <v>3.2966249999999997</v>
      </c>
      <c r="AH85" s="57">
        <f>IF(AF85="","",+AF85-AG85)</f>
        <v>2.771684713375797</v>
      </c>
      <c r="AI85" s="57">
        <f>IF(AH85="","",+AH85*AC85)</f>
        <v>49.89032484076435</v>
      </c>
      <c r="AJ85" s="58">
        <v>7.29</v>
      </c>
      <c r="AK85" s="59">
        <v>0.33</v>
      </c>
      <c r="AL85" s="58">
        <f>IF(V85=0,"",V85/(1-AB85-AK85))</f>
        <v>8.399044585987262</v>
      </c>
      <c r="AM85" s="60">
        <v>0.33</v>
      </c>
      <c r="AN85" s="58">
        <f>IF(V85=0,"",V85/(1-AB85-AM85))</f>
        <v>8.399044585987262</v>
      </c>
      <c r="AO85" s="61">
        <v>1.2</v>
      </c>
      <c r="AP85" s="58">
        <f>IF(BD!AJ85="","",BD!AJ85*BD!AO85)</f>
        <v>8.748</v>
      </c>
      <c r="AQ85" s="56">
        <f>BD!AM85/BD!AK85-1</f>
        <v>0</v>
      </c>
      <c r="AR85" s="56">
        <f>IF(BD!AN85="","",IF(BD!AJ85="","",BD!AN85/BD!AJ85-1))</f>
        <v>0.15213231632198387</v>
      </c>
      <c r="AS85" s="56" t="str">
        <f>IF(BD!AN85="","",IF(BD!AN85&lt;BD!AL85,"ABAIXO DA META","DENTRO DA META"))</f>
        <v>DENTRO DA META</v>
      </c>
      <c r="AT85" s="56" t="str">
        <f>IF(BD!AJ85="","EM ANÁLISE",IF(BD!AP85&gt;=BD!AN85,"GO", "NO GO"))</f>
        <v>GO</v>
      </c>
      <c r="AU85" s="62">
        <f>IF(AN85="","",+BD!$AN85-AJ85)</f>
        <v>1.1090445859872622</v>
      </c>
      <c r="AV85" s="63"/>
      <c r="AW85" s="54">
        <f>BD!P85*BD!AC85</f>
        <v>80.46</v>
      </c>
      <c r="AX85" s="54">
        <f>BD!V85*BD!AC85</f>
        <v>59.33924999999999</v>
      </c>
      <c r="AY85" s="54">
        <f>IF(BD!AN85="","",BD!AN85*BD!AC85)</f>
        <v>151.18280254777073</v>
      </c>
      <c r="AZ85" s="48" t="s">
        <v>5271</v>
      </c>
      <c r="BA85" s="48"/>
      <c r="BB85" s="48"/>
      <c r="BC85" s="48" t="s">
        <v>5264</v>
      </c>
      <c r="BD85" s="64" t="s">
        <v>5257</v>
      </c>
      <c r="BE85" s="65" t="s">
        <v>4</v>
      </c>
      <c r="BF85" s="65" t="s">
        <v>4</v>
      </c>
      <c r="BG85" s="64" t="s">
        <v>5258</v>
      </c>
      <c r="BH85" s="66"/>
      <c r="BI85" s="66"/>
      <c r="BJ85" s="66"/>
      <c r="BK85" s="66"/>
      <c r="BL85" s="66"/>
      <c r="BM85" s="66"/>
      <c r="BN85" s="66"/>
      <c r="BO85" s="64">
        <v>138</v>
      </c>
      <c r="BP85" s="64">
        <v>140.622</v>
      </c>
      <c r="BQ85" s="64">
        <v>121</v>
      </c>
      <c r="BR85" s="64" t="s">
        <v>5260</v>
      </c>
      <c r="BS85" s="64" t="s">
        <v>5260</v>
      </c>
      <c r="BT85" s="64" t="s">
        <v>5261</v>
      </c>
      <c r="BU85" s="64">
        <v>5102</v>
      </c>
      <c r="BV85" s="64"/>
      <c r="BW85" s="64"/>
      <c r="BX85" s="64"/>
      <c r="BY85" s="64"/>
      <c r="BZ85" s="64"/>
      <c r="CA85" s="64"/>
      <c r="CB85" s="64"/>
      <c r="CC85" s="64">
        <v>102</v>
      </c>
      <c r="CD85" s="64">
        <v>8</v>
      </c>
      <c r="CE85" s="64">
        <v>8</v>
      </c>
      <c r="CF85" s="64"/>
      <c r="CG85" s="37">
        <f>VLOOKUP(Table_1[[#This Row],[EAN]],'[1]Planilha1'!$E:$R,13,0)</f>
        <v>4.47</v>
      </c>
      <c r="CI85" s="188">
        <f>IF(Table_1[[#This Row],[STATUS MERCADO]]="GO",Table_1[[#This Row],[M. BRUTA TOTAL]],0)</f>
        <v>49.89032484076435</v>
      </c>
      <c r="CJ85" s="188">
        <f>IF(Table_1[[#This Row],[STATUS MERCADO]]="GO",Table_1[[#This Row],[PV UNIT. REALIZADO]]*Table_1[[#This Row],[QUANTIDADE]],0)</f>
        <v>151.18280254777073</v>
      </c>
    </row>
    <row r="86" ht="15">
      <c r="A86" s="7"/>
      <c r="B86" s="67" t="s">
        <v>79</v>
      </c>
      <c r="C86" s="48">
        <v>221027</v>
      </c>
      <c r="D86" s="48">
        <v>4269</v>
      </c>
      <c r="E86" s="49">
        <v>7891000244449</v>
      </c>
      <c r="F86" s="50" t="s">
        <v>523</v>
      </c>
      <c r="G86" s="48" t="s">
        <v>17</v>
      </c>
      <c r="H86" s="48">
        <v>1640</v>
      </c>
      <c r="I86" s="51" t="s">
        <v>499</v>
      </c>
      <c r="J86" s="48" t="s">
        <v>500</v>
      </c>
      <c r="K86" s="52" t="s">
        <v>84</v>
      </c>
      <c r="L86" s="52">
        <v>1</v>
      </c>
      <c r="M86" s="52">
        <v>0</v>
      </c>
      <c r="N86" s="48" t="s">
        <v>85</v>
      </c>
      <c r="O86" s="71">
        <v>27152731000109</v>
      </c>
      <c r="P86" s="68">
        <v>11.55</v>
      </c>
      <c r="Q86" s="54">
        <f>(17/100+7.6/100+1.65/100)*P86</f>
        <v>3.0318750000000003</v>
      </c>
      <c r="R86" s="54"/>
      <c r="S86" s="54"/>
      <c r="T86" s="54"/>
      <c r="U86" s="54"/>
      <c r="V86" s="54">
        <f>+P86-Q86+R86+S86+T86+U86</f>
        <v>8.518125000000001</v>
      </c>
      <c r="W86" s="56">
        <f>(1.02/100)</f>
        <v>1.02E-2</v>
      </c>
      <c r="X86" s="56">
        <v>4.8E-3</v>
      </c>
      <c r="Y86" s="56">
        <v>0.17</v>
      </c>
      <c r="Z86" s="56">
        <v>1.65E-2</v>
      </c>
      <c r="AA86" s="56">
        <v>7.6E-2</v>
      </c>
      <c r="AB86" s="56">
        <f>SUM(W86:AA86)</f>
        <v>0.2775</v>
      </c>
      <c r="AC86" s="48">
        <v>1</v>
      </c>
      <c r="AD86" s="57">
        <f>IF(AL86="","",+AC86*AL86)</f>
        <v>21.702229299363065</v>
      </c>
      <c r="AE86" s="58">
        <f>IF(AL86="","",+AL86*AB86)</f>
        <v>6.022368630573251</v>
      </c>
      <c r="AF86" s="57">
        <f>IF(AL86="","",+AL86-AE86)</f>
        <v>15.679860668789814</v>
      </c>
      <c r="AG86" s="58">
        <f>+V86</f>
        <v>8.518125000000001</v>
      </c>
      <c r="AH86" s="57">
        <f>IF(AF86="","",+AF86-AG86)</f>
        <v>7.161735668789813</v>
      </c>
      <c r="AI86" s="57">
        <f>IF(AH86="","",+AH86*AC86)</f>
        <v>7.161735668789813</v>
      </c>
      <c r="AJ86" s="58">
        <v>14.29</v>
      </c>
      <c r="AK86" s="59">
        <v>0.33</v>
      </c>
      <c r="AL86" s="58">
        <f>IF(V86=0,"",V86/(1-AB86-AK86))</f>
        <v>21.702229299363065</v>
      </c>
      <c r="AM86" s="60">
        <v>0.33</v>
      </c>
      <c r="AN86" s="58">
        <f>IF(V86=0,"",V86/(1-AB86-AM86))</f>
        <v>21.702229299363065</v>
      </c>
      <c r="AO86" s="61">
        <v>1.2</v>
      </c>
      <c r="AP86" s="58">
        <f>IF(BD!AJ86="","",BD!AJ86*BD!AO86)</f>
        <v>17.148</v>
      </c>
      <c r="AQ86" s="56">
        <f>BD!AM86/BD!AK86-1</f>
        <v>0</v>
      </c>
      <c r="AR86" s="56">
        <f>IF(BD!AN86="","",IF(BD!AJ86="","",BD!AN86/BD!AJ86-1))</f>
        <v>0.5187004408231677</v>
      </c>
      <c r="AS86" s="56" t="str">
        <f>IF(BD!AN86="","",IF(BD!AN86&lt;BD!AL86,"ABAIXO DA META","DENTRO DA META"))</f>
        <v>DENTRO DA META</v>
      </c>
      <c r="AT86" s="56" t="str">
        <f>IF(BD!AJ86="","EM ANÁLISE",IF(BD!AP86&gt;=BD!AN86,"GO", "NO GO"))</f>
        <v>NO GO</v>
      </c>
      <c r="AU86" s="62">
        <f>IF(AN86="","",+BD!$AN86-AJ86)</f>
        <v>7.412229299363066</v>
      </c>
      <c r="AV86" s="63"/>
      <c r="AW86" s="54">
        <f>BD!P86*BD!AC86</f>
        <v>11.55</v>
      </c>
      <c r="AX86" s="54">
        <f>BD!V86*BD!AC86</f>
        <v>8.518125000000001</v>
      </c>
      <c r="AY86" s="54">
        <f>IF(BD!AN86="","",BD!AN86*BD!AC86)</f>
        <v>21.702229299363065</v>
      </c>
      <c r="AZ86" s="48" t="s">
        <v>5271</v>
      </c>
      <c r="BA86" s="48"/>
      <c r="BB86" s="48"/>
      <c r="BC86" s="48" t="s">
        <v>5265</v>
      </c>
      <c r="BD86" s="64" t="s">
        <v>5257</v>
      </c>
      <c r="BE86" s="65" t="s">
        <v>4</v>
      </c>
      <c r="BF86" s="65" t="s">
        <v>4</v>
      </c>
      <c r="BG86" s="64" t="s">
        <v>5258</v>
      </c>
      <c r="BH86" s="66"/>
      <c r="BI86" s="66"/>
      <c r="BJ86" s="66"/>
      <c r="BK86" s="66"/>
      <c r="BL86" s="66"/>
      <c r="BM86" s="66"/>
      <c r="BN86" s="66"/>
      <c r="BO86" s="64">
        <v>138</v>
      </c>
      <c r="BP86" s="64">
        <v>140.622</v>
      </c>
      <c r="BQ86" s="64">
        <v>121</v>
      </c>
      <c r="BR86" s="64" t="s">
        <v>5260</v>
      </c>
      <c r="BS86" s="64" t="s">
        <v>5260</v>
      </c>
      <c r="BT86" s="64" t="s">
        <v>5261</v>
      </c>
      <c r="BU86" s="64">
        <v>5102</v>
      </c>
      <c r="BV86" s="64"/>
      <c r="BW86" s="64"/>
      <c r="BX86" s="64"/>
      <c r="BY86" s="64"/>
      <c r="BZ86" s="64"/>
      <c r="CA86" s="64"/>
      <c r="CB86" s="64"/>
      <c r="CC86" s="64">
        <v>102</v>
      </c>
      <c r="CD86" s="64">
        <v>8</v>
      </c>
      <c r="CE86" s="64">
        <v>8</v>
      </c>
      <c r="CF86" s="64"/>
      <c r="CG86" s="37">
        <f>VLOOKUP(Table_1[[#This Row],[EAN]],'[1]Planilha1'!$E:$R,13,0)</f>
        <v>11.55</v>
      </c>
      <c r="CI86" s="188">
        <f>IF(Table_1[[#This Row],[STATUS MERCADO]]="GO",Table_1[[#This Row],[M. BRUTA TOTAL]],0)</f>
        <v>0</v>
      </c>
      <c r="CJ86" s="188">
        <f>IF(Table_1[[#This Row],[STATUS MERCADO]]="GO",Table_1[[#This Row],[PV UNIT. REALIZADO]]*Table_1[[#This Row],[QUANTIDADE]],0)</f>
        <v>0</v>
      </c>
    </row>
    <row r="87" ht="15">
      <c r="A87" s="7"/>
      <c r="B87" s="67" t="s">
        <v>79</v>
      </c>
      <c r="C87" s="48">
        <v>221048</v>
      </c>
      <c r="D87" s="48">
        <v>575372</v>
      </c>
      <c r="E87" s="49">
        <v>7894904575374</v>
      </c>
      <c r="F87" s="50" t="s">
        <v>535</v>
      </c>
      <c r="G87" s="48" t="s">
        <v>14</v>
      </c>
      <c r="H87" s="48">
        <v>3210</v>
      </c>
      <c r="I87" s="51" t="s">
        <v>536</v>
      </c>
      <c r="J87" s="48" t="s">
        <v>154</v>
      </c>
      <c r="K87" s="52" t="s">
        <v>84</v>
      </c>
      <c r="L87" s="52">
        <v>12</v>
      </c>
      <c r="M87" s="52">
        <v>4</v>
      </c>
      <c r="N87" s="48" t="s">
        <v>85</v>
      </c>
      <c r="O87" s="48" t="s">
        <v>155</v>
      </c>
      <c r="P87" s="68">
        <v>16.19</v>
      </c>
      <c r="Q87" s="54">
        <f>(17/100+7.6/100+1.65/100)*P87</f>
        <v>4.249875</v>
      </c>
      <c r="R87" s="54"/>
      <c r="S87" s="54"/>
      <c r="T87" s="54"/>
      <c r="U87" s="54"/>
      <c r="V87" s="54">
        <f>+P87-Q87+R87+S87+T87+U87</f>
        <v>11.940125000000002</v>
      </c>
      <c r="W87" s="56">
        <f>(1.02/100)</f>
        <v>1.02E-2</v>
      </c>
      <c r="X87" s="56">
        <v>4.8E-3</v>
      </c>
      <c r="Y87" s="56">
        <v>0.17</v>
      </c>
      <c r="Z87" s="56">
        <v>1.65E-2</v>
      </c>
      <c r="AA87" s="56">
        <v>7.6E-2</v>
      </c>
      <c r="AB87" s="56">
        <f>SUM(W87:AA87)</f>
        <v>0.2775</v>
      </c>
      <c r="AC87" s="48">
        <v>12</v>
      </c>
      <c r="AD87" s="57">
        <f>IF(AL87="","",+AC87*AL87)</f>
        <v>365.04840764331226</v>
      </c>
      <c r="AE87" s="58">
        <f>IF(AL87="","",+AL87*AB87)</f>
        <v>8.441744426751596</v>
      </c>
      <c r="AF87" s="57">
        <f>IF(AL87="","",+AL87-AE87)</f>
        <v>21.978956210191093</v>
      </c>
      <c r="AG87" s="58">
        <f>+V87</f>
        <v>11.940125000000002</v>
      </c>
      <c r="AH87" s="57">
        <f>IF(AF87="","",+AF87-AG87)</f>
        <v>10.038831210191091</v>
      </c>
      <c r="AI87" s="57">
        <f>IF(AH87="","",+AH87*AC87)</f>
        <v>120.4659745222931</v>
      </c>
      <c r="AJ87" s="58">
        <v>25.39</v>
      </c>
      <c r="AK87" s="59">
        <v>0.33</v>
      </c>
      <c r="AL87" s="58">
        <f>IF(V87=0,"",V87/(1-AB87-AK87))</f>
        <v>30.420700636942687</v>
      </c>
      <c r="AM87" s="60">
        <v>0.33</v>
      </c>
      <c r="AN87" s="58">
        <f>IF(V87=0,"",V87/(1-AB87-AM87))</f>
        <v>30.420700636942687</v>
      </c>
      <c r="AO87" s="61">
        <v>1.2</v>
      </c>
      <c r="AP87" s="58">
        <f>IF(BD!AJ87="","",BD!AJ87*BD!AO87)</f>
        <v>30.468</v>
      </c>
      <c r="AQ87" s="56">
        <f>BD!AM87/BD!AK87-1</f>
        <v>0</v>
      </c>
      <c r="AR87" s="56">
        <f>IF(BD!AN87="","",IF(BD!AJ87="","",BD!AN87/BD!AJ87-1))</f>
        <v>0.1981370869217285</v>
      </c>
      <c r="AS87" s="56" t="str">
        <f>IF(BD!AN87="","",IF(BD!AN87&lt;BD!AL87,"ABAIXO DA META","DENTRO DA META"))</f>
        <v>DENTRO DA META</v>
      </c>
      <c r="AT87" s="56" t="str">
        <f>IF(BD!AJ87="","EM ANÁLISE",IF(BD!AP87&gt;=BD!AN87,"GO", "NO GO"))</f>
        <v>GO</v>
      </c>
      <c r="AU87" s="62">
        <f>IF(AN87="","",+BD!$AN87-AJ87)</f>
        <v>5.0307006369426865</v>
      </c>
      <c r="AV87" s="63"/>
      <c r="AW87" s="54">
        <f>BD!P87*BD!AC87</f>
        <v>194.28000000000003</v>
      </c>
      <c r="AX87" s="54">
        <f>BD!V87*BD!AC87</f>
        <v>143.28150000000002</v>
      </c>
      <c r="AY87" s="54">
        <f>IF(BD!AN87="","",BD!AN87*BD!AC87)</f>
        <v>365.04840764331226</v>
      </c>
      <c r="AZ87" s="48" t="s">
        <v>5271</v>
      </c>
      <c r="BA87" s="48"/>
      <c r="BB87" s="48"/>
      <c r="BC87" s="48" t="s">
        <v>5264</v>
      </c>
      <c r="BD87" s="64" t="s">
        <v>5257</v>
      </c>
      <c r="BE87" s="65" t="s">
        <v>4</v>
      </c>
      <c r="BF87" s="65" t="s">
        <v>4</v>
      </c>
      <c r="BG87" s="64" t="s">
        <v>5258</v>
      </c>
      <c r="BH87" s="66"/>
      <c r="BI87" s="66"/>
      <c r="BJ87" s="66"/>
      <c r="BK87" s="66"/>
      <c r="BL87" s="66"/>
      <c r="BM87" s="66"/>
      <c r="BN87" s="66"/>
      <c r="BO87" s="64">
        <v>138</v>
      </c>
      <c r="BP87" s="64">
        <v>140.622</v>
      </c>
      <c r="BQ87" s="64">
        <v>121</v>
      </c>
      <c r="BR87" s="64" t="s">
        <v>5260</v>
      </c>
      <c r="BS87" s="64" t="s">
        <v>5260</v>
      </c>
      <c r="BT87" s="64" t="s">
        <v>5261</v>
      </c>
      <c r="BU87" s="64">
        <v>5102</v>
      </c>
      <c r="BV87" s="64"/>
      <c r="BW87" s="64"/>
      <c r="BX87" s="64"/>
      <c r="BY87" s="64"/>
      <c r="BZ87" s="64"/>
      <c r="CA87" s="64"/>
      <c r="CB87" s="64"/>
      <c r="CC87" s="64">
        <v>102</v>
      </c>
      <c r="CD87" s="64">
        <v>8</v>
      </c>
      <c r="CE87" s="64">
        <v>8</v>
      </c>
      <c r="CF87" s="64"/>
      <c r="CG87" s="37">
        <f>VLOOKUP(Table_1[[#This Row],[EAN]],'[1]Planilha1'!$E:$R,13,0)</f>
        <v>16.19</v>
      </c>
      <c r="CI87" s="188">
        <f>IF(Table_1[[#This Row],[STATUS MERCADO]]="GO",Table_1[[#This Row],[M. BRUTA TOTAL]],0)</f>
        <v>120.4659745222931</v>
      </c>
      <c r="CJ87" s="188">
        <f>IF(Table_1[[#This Row],[STATUS MERCADO]]="GO",Table_1[[#This Row],[PV UNIT. REALIZADO]]*Table_1[[#This Row],[QUANTIDADE]],0)</f>
        <v>365.04840764331226</v>
      </c>
    </row>
    <row r="88" ht="15">
      <c r="A88" s="7"/>
      <c r="B88" s="67" t="s">
        <v>79</v>
      </c>
      <c r="C88" s="48">
        <v>221058</v>
      </c>
      <c r="D88" s="48">
        <v>201809</v>
      </c>
      <c r="E88" s="49">
        <v>7894904201808</v>
      </c>
      <c r="F88" s="50" t="s">
        <v>540</v>
      </c>
      <c r="G88" s="48" t="s">
        <v>14</v>
      </c>
      <c r="H88" s="48">
        <v>750</v>
      </c>
      <c r="I88" s="51" t="s">
        <v>397</v>
      </c>
      <c r="J88" s="48" t="s">
        <v>395</v>
      </c>
      <c r="K88" s="52" t="s">
        <v>202</v>
      </c>
      <c r="L88" s="52">
        <v>12</v>
      </c>
      <c r="M88" s="52">
        <v>4</v>
      </c>
      <c r="N88" s="48" t="s">
        <v>85</v>
      </c>
      <c r="O88" s="48" t="s">
        <v>155</v>
      </c>
      <c r="P88" s="68">
        <v>14.94</v>
      </c>
      <c r="Q88" s="54">
        <f>(17/100+7.6/100+1.65/100)*P88</f>
        <v>3.92175</v>
      </c>
      <c r="R88" s="54"/>
      <c r="S88" s="54"/>
      <c r="T88" s="54"/>
      <c r="U88" s="54"/>
      <c r="V88" s="54">
        <f>+P88-Q88+R88+S88+T88+U88</f>
        <v>11.01825</v>
      </c>
      <c r="W88" s="56">
        <f>(1.02/100)</f>
        <v>1.02E-2</v>
      </c>
      <c r="X88" s="56">
        <v>4.8E-3</v>
      </c>
      <c r="Y88" s="56">
        <v>0.17</v>
      </c>
      <c r="Z88" s="56">
        <v>1.65E-2</v>
      </c>
      <c r="AA88" s="56">
        <v>7.6E-2</v>
      </c>
      <c r="AB88" s="56">
        <f>SUM(W88:AA88)</f>
        <v>0.2775</v>
      </c>
      <c r="AC88" s="48">
        <v>12</v>
      </c>
      <c r="AD88" s="57">
        <f>IF(AL88="","",+AC88*AL88)</f>
        <v>336.863694267516</v>
      </c>
      <c r="AE88" s="58">
        <f>IF(AL88="","",+AL88*AB88)</f>
        <v>7.789972929936308</v>
      </c>
      <c r="AF88" s="57">
        <f>IF(AL88="","",+AL88-AE88)</f>
        <v>20.282001592356693</v>
      </c>
      <c r="AG88" s="58">
        <f>+V88</f>
        <v>11.01825</v>
      </c>
      <c r="AH88" s="57">
        <f>IF(AF88="","",+AF88-AG88)</f>
        <v>9.263751592356693</v>
      </c>
      <c r="AI88" s="57">
        <f>IF(AH88="","",+AH88*AC88)</f>
        <v>111.16501910828032</v>
      </c>
      <c r="AJ88" s="58">
        <v>23.99</v>
      </c>
      <c r="AK88" s="59">
        <v>0.33</v>
      </c>
      <c r="AL88" s="58">
        <f>IF(V88=0,"",V88/(1-AB88-AK88))</f>
        <v>28.071974522293</v>
      </c>
      <c r="AM88" s="60">
        <v>0.33</v>
      </c>
      <c r="AN88" s="58">
        <f>IF(V88=0,"",V88/(1-AB88-AM88))</f>
        <v>28.071974522293</v>
      </c>
      <c r="AO88" s="61">
        <v>1.2</v>
      </c>
      <c r="AP88" s="58">
        <f>IF(BD!AJ88="","",BD!AJ88*BD!AO88)</f>
        <v>28.787999999999997</v>
      </c>
      <c r="AQ88" s="56">
        <f>BD!AM88/BD!AK88-1</f>
        <v>0</v>
      </c>
      <c r="AR88" s="56">
        <f>IF(BD!AN88="","",IF(BD!AJ88="","",BD!AN88/BD!AJ88-1))</f>
        <v>0.17015316891592347</v>
      </c>
      <c r="AS88" s="56" t="str">
        <f>IF(BD!AN88="","",IF(BD!AN88&lt;BD!AL88,"ABAIXO DA META","DENTRO DA META"))</f>
        <v>DENTRO DA META</v>
      </c>
      <c r="AT88" s="56" t="str">
        <f>IF(BD!AJ88="","EM ANÁLISE",IF(BD!AP88&gt;=BD!AN88,"GO", "NO GO"))</f>
        <v>GO</v>
      </c>
      <c r="AU88" s="62">
        <f>IF(AN88="","",+BD!$AN88-AJ88)</f>
        <v>4.081974522293002</v>
      </c>
      <c r="AV88" s="63"/>
      <c r="AW88" s="54">
        <f>BD!P88*BD!AC88</f>
        <v>179.28</v>
      </c>
      <c r="AX88" s="54">
        <f>BD!V88*BD!AC88</f>
        <v>132.219</v>
      </c>
      <c r="AY88" s="54">
        <f>IF(BD!AN88="","",BD!AN88*BD!AC88)</f>
        <v>336.863694267516</v>
      </c>
      <c r="AZ88" s="48" t="s">
        <v>5271</v>
      </c>
      <c r="BA88" s="48"/>
      <c r="BB88" s="48"/>
      <c r="BC88" s="48" t="s">
        <v>5264</v>
      </c>
      <c r="BD88" s="64" t="s">
        <v>5257</v>
      </c>
      <c r="BE88" s="65" t="s">
        <v>4</v>
      </c>
      <c r="BF88" s="65" t="s">
        <v>4</v>
      </c>
      <c r="BG88" s="64" t="s">
        <v>5258</v>
      </c>
      <c r="BH88" s="66"/>
      <c r="BI88" s="66"/>
      <c r="BJ88" s="66"/>
      <c r="BK88" s="66"/>
      <c r="BL88" s="66"/>
      <c r="BM88" s="66"/>
      <c r="BN88" s="66"/>
      <c r="BO88" s="64">
        <v>138</v>
      </c>
      <c r="BP88" s="64">
        <v>140.622</v>
      </c>
      <c r="BQ88" s="64">
        <v>121</v>
      </c>
      <c r="BR88" s="64" t="s">
        <v>5260</v>
      </c>
      <c r="BS88" s="64" t="s">
        <v>5260</v>
      </c>
      <c r="BT88" s="64" t="s">
        <v>5261</v>
      </c>
      <c r="BU88" s="64">
        <v>5102</v>
      </c>
      <c r="BV88" s="64"/>
      <c r="BW88" s="64"/>
      <c r="BX88" s="64"/>
      <c r="BY88" s="64"/>
      <c r="BZ88" s="64"/>
      <c r="CA88" s="64"/>
      <c r="CB88" s="64"/>
      <c r="CC88" s="64">
        <v>102</v>
      </c>
      <c r="CD88" s="64">
        <v>8</v>
      </c>
      <c r="CE88" s="64">
        <v>8</v>
      </c>
      <c r="CF88" s="64"/>
      <c r="CG88" s="37">
        <f>VLOOKUP(Table_1[[#This Row],[EAN]],'[1]Planilha1'!$E:$R,13,0)</f>
        <v>14.94</v>
      </c>
      <c r="CI88" s="188">
        <f>IF(Table_1[[#This Row],[STATUS MERCADO]]="GO",Table_1[[#This Row],[M. BRUTA TOTAL]],0)</f>
        <v>111.16501910828032</v>
      </c>
      <c r="CJ88" s="188">
        <f>IF(Table_1[[#This Row],[STATUS MERCADO]]="GO",Table_1[[#This Row],[PV UNIT. REALIZADO]]*Table_1[[#This Row],[QUANTIDADE]],0)</f>
        <v>336.863694267516</v>
      </c>
    </row>
    <row r="89" ht="15">
      <c r="A89" s="7"/>
      <c r="B89" s="67" t="s">
        <v>79</v>
      </c>
      <c r="C89" s="48">
        <v>221059</v>
      </c>
      <c r="D89" s="48">
        <v>201829</v>
      </c>
      <c r="E89" s="49">
        <v>7894904201822</v>
      </c>
      <c r="F89" s="50" t="s">
        <v>541</v>
      </c>
      <c r="G89" s="48" t="s">
        <v>14</v>
      </c>
      <c r="H89" s="48">
        <v>750</v>
      </c>
      <c r="I89" s="51" t="s">
        <v>397</v>
      </c>
      <c r="J89" s="48" t="s">
        <v>395</v>
      </c>
      <c r="K89" s="52" t="s">
        <v>202</v>
      </c>
      <c r="L89" s="52">
        <v>12</v>
      </c>
      <c r="M89" s="52">
        <v>4</v>
      </c>
      <c r="N89" s="48" t="s">
        <v>85</v>
      </c>
      <c r="O89" s="48" t="s">
        <v>155</v>
      </c>
      <c r="P89" s="68">
        <v>14.94</v>
      </c>
      <c r="Q89" s="54">
        <f>(17/100+7.6/100+1.65/100)*P89</f>
        <v>3.92175</v>
      </c>
      <c r="R89" s="54"/>
      <c r="S89" s="54"/>
      <c r="T89" s="54"/>
      <c r="U89" s="54"/>
      <c r="V89" s="54">
        <f>+P89-Q89+R89+S89+T89+U89</f>
        <v>11.01825</v>
      </c>
      <c r="W89" s="56">
        <f>(1.02/100)</f>
        <v>1.02E-2</v>
      </c>
      <c r="X89" s="56">
        <v>4.8E-3</v>
      </c>
      <c r="Y89" s="56">
        <v>0.17</v>
      </c>
      <c r="Z89" s="56">
        <v>1.65E-2</v>
      </c>
      <c r="AA89" s="56">
        <v>7.6E-2</v>
      </c>
      <c r="AB89" s="56">
        <f>SUM(W89:AA89)</f>
        <v>0.2775</v>
      </c>
      <c r="AC89" s="48">
        <v>12</v>
      </c>
      <c r="AD89" s="57">
        <f>IF(AL89="","",+AC89*AL89)</f>
        <v>336.863694267516</v>
      </c>
      <c r="AE89" s="58">
        <f>IF(AL89="","",+AL89*AB89)</f>
        <v>7.789972929936308</v>
      </c>
      <c r="AF89" s="57">
        <f>IF(AL89="","",+AL89-AE89)</f>
        <v>20.282001592356693</v>
      </c>
      <c r="AG89" s="58">
        <f>+V89</f>
        <v>11.01825</v>
      </c>
      <c r="AH89" s="57">
        <f>IF(AF89="","",+AF89-AG89)</f>
        <v>9.263751592356693</v>
      </c>
      <c r="AI89" s="57">
        <f>IF(AH89="","",+AH89*AC89)</f>
        <v>111.16501910828032</v>
      </c>
      <c r="AJ89" s="58">
        <v>23.99</v>
      </c>
      <c r="AK89" s="59">
        <v>0.33</v>
      </c>
      <c r="AL89" s="58">
        <f>IF(V89=0,"",V89/(1-AB89-AK89))</f>
        <v>28.071974522293</v>
      </c>
      <c r="AM89" s="60">
        <v>0.33</v>
      </c>
      <c r="AN89" s="58">
        <f>IF(V89=0,"",V89/(1-AB89-AM89))</f>
        <v>28.071974522293</v>
      </c>
      <c r="AO89" s="61">
        <v>1.2</v>
      </c>
      <c r="AP89" s="58">
        <f>IF(BD!AJ89="","",BD!AJ89*BD!AO89)</f>
        <v>28.787999999999997</v>
      </c>
      <c r="AQ89" s="56">
        <f>BD!AM89/BD!AK89-1</f>
        <v>0</v>
      </c>
      <c r="AR89" s="56">
        <f>IF(BD!AN89="","",IF(BD!AJ89="","",BD!AN89/BD!AJ89-1))</f>
        <v>0.17015316891592347</v>
      </c>
      <c r="AS89" s="56" t="str">
        <f>IF(BD!AN89="","",IF(BD!AN89&lt;BD!AL89,"ABAIXO DA META","DENTRO DA META"))</f>
        <v>DENTRO DA META</v>
      </c>
      <c r="AT89" s="56" t="str">
        <f>IF(BD!AJ89="","EM ANÁLISE",IF(BD!AP89&gt;=BD!AN89,"GO", "NO GO"))</f>
        <v>GO</v>
      </c>
      <c r="AU89" s="62">
        <f>IF(AN89="","",+BD!$AN89-AJ89)</f>
        <v>4.081974522293002</v>
      </c>
      <c r="AV89" s="63"/>
      <c r="AW89" s="54">
        <f>BD!P89*BD!AC89</f>
        <v>179.28</v>
      </c>
      <c r="AX89" s="54">
        <f>BD!V89*BD!AC89</f>
        <v>132.219</v>
      </c>
      <c r="AY89" s="54">
        <f>IF(BD!AN89="","",BD!AN89*BD!AC89)</f>
        <v>336.863694267516</v>
      </c>
      <c r="AZ89" s="48" t="s">
        <v>5271</v>
      </c>
      <c r="BA89" s="48"/>
      <c r="BB89" s="48"/>
      <c r="BC89" s="48" t="s">
        <v>5264</v>
      </c>
      <c r="BD89" s="64" t="s">
        <v>5257</v>
      </c>
      <c r="BE89" s="65" t="s">
        <v>4</v>
      </c>
      <c r="BF89" s="65" t="s">
        <v>4</v>
      </c>
      <c r="BG89" s="64" t="s">
        <v>5258</v>
      </c>
      <c r="BH89" s="66"/>
      <c r="BI89" s="66"/>
      <c r="BJ89" s="66"/>
      <c r="BK89" s="66"/>
      <c r="BL89" s="66"/>
      <c r="BM89" s="66"/>
      <c r="BN89" s="66"/>
      <c r="BO89" s="64">
        <v>138</v>
      </c>
      <c r="BP89" s="64">
        <v>140.622</v>
      </c>
      <c r="BQ89" s="64">
        <v>121</v>
      </c>
      <c r="BR89" s="64" t="s">
        <v>5260</v>
      </c>
      <c r="BS89" s="64" t="s">
        <v>5260</v>
      </c>
      <c r="BT89" s="64" t="s">
        <v>5261</v>
      </c>
      <c r="BU89" s="64">
        <v>5102</v>
      </c>
      <c r="BV89" s="64"/>
      <c r="BW89" s="64"/>
      <c r="BX89" s="64"/>
      <c r="BY89" s="64"/>
      <c r="BZ89" s="64"/>
      <c r="CA89" s="64"/>
      <c r="CB89" s="64"/>
      <c r="CC89" s="64">
        <v>102</v>
      </c>
      <c r="CD89" s="64">
        <v>8</v>
      </c>
      <c r="CE89" s="64">
        <v>8</v>
      </c>
      <c r="CF89" s="64"/>
      <c r="CG89" s="37">
        <f>VLOOKUP(Table_1[[#This Row],[EAN]],'[1]Planilha1'!$E:$R,13,0)</f>
        <v>14.94</v>
      </c>
      <c r="CI89" s="188">
        <f>IF(Table_1[[#This Row],[STATUS MERCADO]]="GO",Table_1[[#This Row],[M. BRUTA TOTAL]],0)</f>
        <v>111.16501910828032</v>
      </c>
      <c r="CJ89" s="188">
        <f>IF(Table_1[[#This Row],[STATUS MERCADO]]="GO",Table_1[[#This Row],[PV UNIT. REALIZADO]]*Table_1[[#This Row],[QUANTIDADE]],0)</f>
        <v>336.863694267516</v>
      </c>
    </row>
    <row r="90" ht="15">
      <c r="A90" s="7"/>
      <c r="B90" s="67" t="s">
        <v>79</v>
      </c>
      <c r="C90" s="48">
        <v>221060</v>
      </c>
      <c r="D90" s="48">
        <v>9741</v>
      </c>
      <c r="E90" s="49">
        <v>7894904009749</v>
      </c>
      <c r="F90" s="50" t="s">
        <v>542</v>
      </c>
      <c r="G90" s="48" t="s">
        <v>17</v>
      </c>
      <c r="H90" s="48">
        <v>1920</v>
      </c>
      <c r="I90" s="51" t="s">
        <v>543</v>
      </c>
      <c r="J90" s="48" t="s">
        <v>395</v>
      </c>
      <c r="K90" s="52" t="s">
        <v>202</v>
      </c>
      <c r="L90" s="52">
        <v>15</v>
      </c>
      <c r="M90" s="52">
        <v>4</v>
      </c>
      <c r="N90" s="48" t="s">
        <v>85</v>
      </c>
      <c r="O90" s="48" t="s">
        <v>155</v>
      </c>
      <c r="P90" s="68">
        <v>20.69</v>
      </c>
      <c r="Q90" s="54">
        <f>(17/100+7.6/100+1.65/100)*P90</f>
        <v>5.431125000000001</v>
      </c>
      <c r="R90" s="54"/>
      <c r="S90" s="54"/>
      <c r="T90" s="54"/>
      <c r="U90" s="54"/>
      <c r="V90" s="54">
        <f>+P90-Q90+R90+S90+T90+U90</f>
        <v>15.258875</v>
      </c>
      <c r="W90" s="56">
        <f>(1.02/100)</f>
        <v>1.02E-2</v>
      </c>
      <c r="X90" s="56">
        <v>4.8E-3</v>
      </c>
      <c r="Y90" s="56">
        <v>0.17</v>
      </c>
      <c r="Z90" s="56">
        <v>1.65E-2</v>
      </c>
      <c r="AA90" s="56">
        <v>7.6E-2</v>
      </c>
      <c r="AB90" s="56">
        <f>SUM(W90:AA90)</f>
        <v>0.2775</v>
      </c>
      <c r="AC90" s="48">
        <v>15</v>
      </c>
      <c r="AD90" s="57">
        <f>IF(AL90="","",+AC90*AL90)</f>
        <v>583.1417197452231</v>
      </c>
      <c r="AE90" s="58">
        <f>IF(AL90="","",+AL90*AB90)</f>
        <v>10.788121815286628</v>
      </c>
      <c r="AF90" s="57">
        <f>IF(AL90="","",+AL90-AE90)</f>
        <v>28.08799283439491</v>
      </c>
      <c r="AG90" s="58">
        <f>+V90</f>
        <v>15.258875</v>
      </c>
      <c r="AH90" s="57">
        <f>IF(AF90="","",+AF90-AG90)</f>
        <v>12.82911783439491</v>
      </c>
      <c r="AI90" s="57">
        <f>IF(AH90="","",+AH90*AC90)</f>
        <v>192.43676751592366</v>
      </c>
      <c r="AJ90" s="58">
        <v>26.9</v>
      </c>
      <c r="AK90" s="59">
        <v>0.33</v>
      </c>
      <c r="AL90" s="58">
        <f>IF(V90=0,"",V90/(1-AB90-AK90))</f>
        <v>38.87611464968154</v>
      </c>
      <c r="AM90" s="60">
        <v>0.33</v>
      </c>
      <c r="AN90" s="58">
        <f>IF(V90=0,"",V90/(1-AB90-AM90))</f>
        <v>38.87611464968154</v>
      </c>
      <c r="AO90" s="61">
        <v>1.2</v>
      </c>
      <c r="AP90" s="58">
        <f>IF(BD!AJ90="","",BD!AJ90*BD!AO90)</f>
        <v>32.279999999999994</v>
      </c>
      <c r="AQ90" s="56">
        <f>BD!AM90/BD!AK90-1</f>
        <v>0</v>
      </c>
      <c r="AR90" s="56">
        <f>IF(BD!AN90="","",IF(BD!AJ90="","",BD!AN90/BD!AJ90-1))</f>
        <v>0.4452087230364885</v>
      </c>
      <c r="AS90" s="56" t="str">
        <f>IF(BD!AN90="","",IF(BD!AN90&lt;BD!AL90,"ABAIXO DA META","DENTRO DA META"))</f>
        <v>DENTRO DA META</v>
      </c>
      <c r="AT90" s="56" t="str">
        <f>IF(BD!AJ90="","EM ANÁLISE",IF(BD!AP90&gt;=BD!AN90,"GO", "NO GO"))</f>
        <v>NO GO</v>
      </c>
      <c r="AU90" s="62">
        <f>IF(AN90="","",+BD!$AN90-AJ90)</f>
        <v>11.976114649681541</v>
      </c>
      <c r="AV90" s="63"/>
      <c r="AW90" s="54">
        <f>BD!P90*BD!AC90</f>
        <v>310.35</v>
      </c>
      <c r="AX90" s="54">
        <f>BD!V90*BD!AC90</f>
        <v>228.883125</v>
      </c>
      <c r="AY90" s="54">
        <f>IF(BD!AN90="","",BD!AN90*BD!AC90)</f>
        <v>583.1417197452231</v>
      </c>
      <c r="AZ90" s="48" t="s">
        <v>5271</v>
      </c>
      <c r="BA90" s="48"/>
      <c r="BB90" s="48"/>
      <c r="BC90" s="48" t="s">
        <v>5264</v>
      </c>
      <c r="BD90" s="64" t="s">
        <v>5257</v>
      </c>
      <c r="BE90" s="65" t="s">
        <v>4</v>
      </c>
      <c r="BF90" s="65" t="s">
        <v>4</v>
      </c>
      <c r="BG90" s="64" t="s">
        <v>5258</v>
      </c>
      <c r="BH90" s="66"/>
      <c r="BI90" s="66"/>
      <c r="BJ90" s="66"/>
      <c r="BK90" s="66"/>
      <c r="BL90" s="66"/>
      <c r="BM90" s="66"/>
      <c r="BN90" s="66"/>
      <c r="BO90" s="64">
        <v>138</v>
      </c>
      <c r="BP90" s="64">
        <v>140.622</v>
      </c>
      <c r="BQ90" s="64">
        <v>121</v>
      </c>
      <c r="BR90" s="64" t="s">
        <v>5260</v>
      </c>
      <c r="BS90" s="64" t="s">
        <v>5260</v>
      </c>
      <c r="BT90" s="64" t="s">
        <v>5261</v>
      </c>
      <c r="BU90" s="64">
        <v>5102</v>
      </c>
      <c r="BV90" s="64"/>
      <c r="BW90" s="64"/>
      <c r="BX90" s="64"/>
      <c r="BY90" s="64"/>
      <c r="BZ90" s="64"/>
      <c r="CA90" s="64"/>
      <c r="CB90" s="64"/>
      <c r="CC90" s="64">
        <v>102</v>
      </c>
      <c r="CD90" s="64">
        <v>8</v>
      </c>
      <c r="CE90" s="64">
        <v>8</v>
      </c>
      <c r="CF90" s="64"/>
      <c r="CG90" s="37">
        <f>VLOOKUP(Table_1[[#This Row],[EAN]],'[1]Planilha1'!$E:$R,13,0)</f>
        <v>20.69</v>
      </c>
      <c r="CI90" s="188">
        <f>IF(Table_1[[#This Row],[STATUS MERCADO]]="GO",Table_1[[#This Row],[M. BRUTA TOTAL]],0)</f>
        <v>0</v>
      </c>
      <c r="CJ90" s="188">
        <f>IF(Table_1[[#This Row],[STATUS MERCADO]]="GO",Table_1[[#This Row],[PV UNIT. REALIZADO]]*Table_1[[#This Row],[QUANTIDADE]],0)</f>
        <v>0</v>
      </c>
    </row>
    <row r="91" ht="15">
      <c r="A91" s="7"/>
      <c r="B91" s="67" t="s">
        <v>79</v>
      </c>
      <c r="C91" s="48">
        <v>221062</v>
      </c>
      <c r="D91" s="48">
        <v>9687</v>
      </c>
      <c r="E91" s="49">
        <v>7894904009688</v>
      </c>
      <c r="F91" s="50" t="s">
        <v>544</v>
      </c>
      <c r="G91" s="48" t="s">
        <v>17</v>
      </c>
      <c r="H91" s="48">
        <v>1920</v>
      </c>
      <c r="I91" s="51" t="s">
        <v>543</v>
      </c>
      <c r="J91" s="48" t="s">
        <v>395</v>
      </c>
      <c r="K91" s="52" t="s">
        <v>202</v>
      </c>
      <c r="L91" s="52">
        <v>15</v>
      </c>
      <c r="M91" s="52">
        <v>4</v>
      </c>
      <c r="N91" s="48" t="s">
        <v>85</v>
      </c>
      <c r="O91" s="48" t="s">
        <v>155</v>
      </c>
      <c r="P91" s="68">
        <v>21.1</v>
      </c>
      <c r="Q91" s="54">
        <f>(17/100+7.6/100+1.65/100)*P91</f>
        <v>5.53875</v>
      </c>
      <c r="R91" s="54"/>
      <c r="S91" s="54"/>
      <c r="T91" s="54"/>
      <c r="U91" s="54"/>
      <c r="V91" s="54">
        <f>+P91-Q91+R91+S91+T91+U91</f>
        <v>15.561250000000001</v>
      </c>
      <c r="W91" s="56">
        <f>(1.02/100)</f>
        <v>1.02E-2</v>
      </c>
      <c r="X91" s="56">
        <v>4.8E-3</v>
      </c>
      <c r="Y91" s="56">
        <v>0.17</v>
      </c>
      <c r="Z91" s="56">
        <v>1.65E-2</v>
      </c>
      <c r="AA91" s="56">
        <v>7.6E-2</v>
      </c>
      <c r="AB91" s="56">
        <f>SUM(W91:AA91)</f>
        <v>0.2775</v>
      </c>
      <c r="AC91" s="48">
        <v>15</v>
      </c>
      <c r="AD91" s="57">
        <f>IF(AL91="","",+AC91*AL91)</f>
        <v>594.6974522292996</v>
      </c>
      <c r="AE91" s="58">
        <f>IF(AL91="","",+AL91*AB91)</f>
        <v>11.001902866242043</v>
      </c>
      <c r="AF91" s="57">
        <f>IF(AL91="","",+AL91-AE91)</f>
        <v>28.644593949044598</v>
      </c>
      <c r="AG91" s="58">
        <f>+V91</f>
        <v>15.561250000000001</v>
      </c>
      <c r="AH91" s="57">
        <f>IF(AF91="","",+AF91-AG91)</f>
        <v>13.083343949044597</v>
      </c>
      <c r="AI91" s="57">
        <f>IF(AH91="","",+AH91*AC91)</f>
        <v>196.25015923566895</v>
      </c>
      <c r="AJ91" s="58">
        <v>26.9</v>
      </c>
      <c r="AK91" s="59">
        <v>0.33</v>
      </c>
      <c r="AL91" s="58">
        <f>IF(V91=0,"",V91/(1-AB91-AK91))</f>
        <v>39.64649681528664</v>
      </c>
      <c r="AM91" s="60">
        <v>0.33</v>
      </c>
      <c r="AN91" s="58">
        <f>IF(V91=0,"",V91/(1-AB91-AM91))</f>
        <v>39.64649681528664</v>
      </c>
      <c r="AO91" s="61">
        <v>1.2</v>
      </c>
      <c r="AP91" s="58">
        <f>IF(BD!AJ91="","",BD!AJ91*BD!AO91)</f>
        <v>32.279999999999994</v>
      </c>
      <c r="AQ91" s="56">
        <f>BD!AM91/BD!AK91-1</f>
        <v>0</v>
      </c>
      <c r="AR91" s="56">
        <f>IF(BD!AN91="","",IF(BD!AJ91="","",BD!AN91/BD!AJ91-1))</f>
        <v>0.4738474652522915</v>
      </c>
      <c r="AS91" s="56" t="str">
        <f>IF(BD!AN91="","",IF(BD!AN91&lt;BD!AL91,"ABAIXO DA META","DENTRO DA META"))</f>
        <v>DENTRO DA META</v>
      </c>
      <c r="AT91" s="56" t="str">
        <f>IF(BD!AJ91="","EM ANÁLISE",IF(BD!AP91&gt;=BD!AN91,"GO", "NO GO"))</f>
        <v>NO GO</v>
      </c>
      <c r="AU91" s="62">
        <f>IF(AN91="","",+BD!$AN91-AJ91)</f>
        <v>12.74649681528664</v>
      </c>
      <c r="AV91" s="63"/>
      <c r="AW91" s="54">
        <f>BD!P91*BD!AC91</f>
        <v>316.5</v>
      </c>
      <c r="AX91" s="54">
        <f>BD!V91*BD!AC91</f>
        <v>233.41875000000002</v>
      </c>
      <c r="AY91" s="54">
        <f>IF(BD!AN91="","",BD!AN91*BD!AC91)</f>
        <v>594.6974522292996</v>
      </c>
      <c r="AZ91" s="48" t="s">
        <v>5271</v>
      </c>
      <c r="BA91" s="48"/>
      <c r="BB91" s="48"/>
      <c r="BC91" s="48" t="s">
        <v>5264</v>
      </c>
      <c r="BD91" s="64" t="s">
        <v>5257</v>
      </c>
      <c r="BE91" s="65" t="s">
        <v>4</v>
      </c>
      <c r="BF91" s="65" t="s">
        <v>4</v>
      </c>
      <c r="BG91" s="64" t="s">
        <v>5258</v>
      </c>
      <c r="BH91" s="66"/>
      <c r="BI91" s="66"/>
      <c r="BJ91" s="66"/>
      <c r="BK91" s="66"/>
      <c r="BL91" s="66"/>
      <c r="BM91" s="66"/>
      <c r="BN91" s="66"/>
      <c r="BO91" s="64">
        <v>138</v>
      </c>
      <c r="BP91" s="64">
        <v>140.622</v>
      </c>
      <c r="BQ91" s="64">
        <v>121</v>
      </c>
      <c r="BR91" s="64" t="s">
        <v>5260</v>
      </c>
      <c r="BS91" s="64" t="s">
        <v>5260</v>
      </c>
      <c r="BT91" s="64" t="s">
        <v>5261</v>
      </c>
      <c r="BU91" s="64">
        <v>5102</v>
      </c>
      <c r="BV91" s="64"/>
      <c r="BW91" s="64"/>
      <c r="BX91" s="64"/>
      <c r="BY91" s="64"/>
      <c r="BZ91" s="64"/>
      <c r="CA91" s="64"/>
      <c r="CB91" s="64"/>
      <c r="CC91" s="64">
        <v>102</v>
      </c>
      <c r="CD91" s="64">
        <v>8</v>
      </c>
      <c r="CE91" s="64">
        <v>8</v>
      </c>
      <c r="CF91" s="64"/>
      <c r="CG91" s="37">
        <f>VLOOKUP(Table_1[[#This Row],[EAN]],'[1]Planilha1'!$E:$R,13,0)</f>
        <v>21.1</v>
      </c>
      <c r="CI91" s="188">
        <f>IF(Table_1[[#This Row],[STATUS MERCADO]]="GO",Table_1[[#This Row],[M. BRUTA TOTAL]],0)</f>
        <v>0</v>
      </c>
      <c r="CJ91" s="188">
        <f>IF(Table_1[[#This Row],[STATUS MERCADO]]="GO",Table_1[[#This Row],[PV UNIT. REALIZADO]]*Table_1[[#This Row],[QUANTIDADE]],0)</f>
        <v>0</v>
      </c>
    </row>
    <row r="92" ht="15">
      <c r="A92" s="7"/>
      <c r="B92" s="67" t="s">
        <v>79</v>
      </c>
      <c r="C92" s="48">
        <v>221063</v>
      </c>
      <c r="D92" s="48">
        <v>5185</v>
      </c>
      <c r="E92" s="49">
        <v>7894904005185</v>
      </c>
      <c r="F92" s="50" t="s">
        <v>545</v>
      </c>
      <c r="G92" s="48" t="s">
        <v>14</v>
      </c>
      <c r="H92" s="48">
        <v>750</v>
      </c>
      <c r="I92" s="51" t="s">
        <v>397</v>
      </c>
      <c r="J92" s="48" t="s">
        <v>395</v>
      </c>
      <c r="K92" s="52" t="s">
        <v>202</v>
      </c>
      <c r="L92" s="52">
        <v>20</v>
      </c>
      <c r="M92" s="52">
        <v>4</v>
      </c>
      <c r="N92" s="48" t="s">
        <v>85</v>
      </c>
      <c r="O92" s="48" t="s">
        <v>155</v>
      </c>
      <c r="P92" s="68">
        <v>14.68</v>
      </c>
      <c r="Q92" s="54">
        <f>(17/100+7.6/100+1.65/100)*P92</f>
        <v>3.8535</v>
      </c>
      <c r="R92" s="54"/>
      <c r="S92" s="54"/>
      <c r="T92" s="54"/>
      <c r="U92" s="54"/>
      <c r="V92" s="54">
        <f>+P92-Q92+R92+S92+T92+U92</f>
        <v>10.8265</v>
      </c>
      <c r="W92" s="56">
        <f>(1.02/100)</f>
        <v>1.02E-2</v>
      </c>
      <c r="X92" s="56">
        <v>4.8E-3</v>
      </c>
      <c r="Y92" s="56">
        <v>0.17</v>
      </c>
      <c r="Z92" s="56">
        <v>1.65E-2</v>
      </c>
      <c r="AA92" s="56">
        <v>7.6E-2</v>
      </c>
      <c r="AB92" s="56">
        <f>SUM(W92:AA92)</f>
        <v>0.2775</v>
      </c>
      <c r="AC92" s="48">
        <v>20</v>
      </c>
      <c r="AD92" s="57">
        <f>IF(AL92="","",+AC92*AL92)</f>
        <v>551.6687898089173</v>
      </c>
      <c r="AE92" s="58">
        <f>IF(AL92="","",+AL92*AB92)</f>
        <v>7.654404458598728</v>
      </c>
      <c r="AF92" s="57">
        <f>IF(AL92="","",+AL92-AE92)</f>
        <v>19.929035031847135</v>
      </c>
      <c r="AG92" s="58">
        <f>+V92</f>
        <v>10.8265</v>
      </c>
      <c r="AH92" s="57">
        <f>IF(AF92="","",+AF92-AG92)</f>
        <v>9.102535031847136</v>
      </c>
      <c r="AI92" s="57">
        <f>IF(AH92="","",+AH92*AC92)</f>
        <v>182.05070063694274</v>
      </c>
      <c r="AJ92" s="58">
        <v>23.22</v>
      </c>
      <c r="AK92" s="59">
        <v>0.33</v>
      </c>
      <c r="AL92" s="58">
        <f>IF(V92=0,"",V92/(1-AB92-AK92))</f>
        <v>27.583439490445866</v>
      </c>
      <c r="AM92" s="60">
        <v>0.33</v>
      </c>
      <c r="AN92" s="58">
        <f>IF(V92=0,"",V92/(1-AB92-AM92))</f>
        <v>27.583439490445866</v>
      </c>
      <c r="AO92" s="61">
        <v>1.2</v>
      </c>
      <c r="AP92" s="58">
        <f>IF(BD!AJ92="","",BD!AJ92*BD!AO92)</f>
        <v>27.863999999999997</v>
      </c>
      <c r="AQ92" s="56">
        <f>BD!AM92/BD!AK92-1</f>
        <v>0</v>
      </c>
      <c r="AR92" s="56">
        <f>IF(BD!AN92="","",IF(BD!AJ92="","",BD!AN92/BD!AJ92-1))</f>
        <v>0.18791729071687624</v>
      </c>
      <c r="AS92" s="56" t="str">
        <f>IF(BD!AN92="","",IF(BD!AN92&lt;BD!AL92,"ABAIXO DA META","DENTRO DA META"))</f>
        <v>DENTRO DA META</v>
      </c>
      <c r="AT92" s="56" t="str">
        <f>IF(BD!AJ92="","EM ANÁLISE",IF(BD!AP92&gt;=BD!AN92,"GO", "NO GO"))</f>
        <v>GO</v>
      </c>
      <c r="AU92" s="62">
        <f>IF(AN92="","",+BD!$AN92-AJ92)</f>
        <v>4.363439490445867</v>
      </c>
      <c r="AV92" s="63"/>
      <c r="AW92" s="54">
        <f>BD!P92*BD!AC92</f>
        <v>293.6</v>
      </c>
      <c r="AX92" s="54">
        <f>BD!V92*BD!AC92</f>
        <v>216.52999999999997</v>
      </c>
      <c r="AY92" s="54">
        <f>IF(BD!AN92="","",BD!AN92*BD!AC92)</f>
        <v>551.6687898089173</v>
      </c>
      <c r="AZ92" s="48" t="s">
        <v>5271</v>
      </c>
      <c r="BA92" s="48"/>
      <c r="BB92" s="48"/>
      <c r="BC92" s="48" t="s">
        <v>5264</v>
      </c>
      <c r="BD92" s="64" t="s">
        <v>5257</v>
      </c>
      <c r="BE92" s="65" t="s">
        <v>4</v>
      </c>
      <c r="BF92" s="65" t="s">
        <v>4</v>
      </c>
      <c r="BG92" s="64" t="s">
        <v>5258</v>
      </c>
      <c r="BH92" s="66"/>
      <c r="BI92" s="66"/>
      <c r="BJ92" s="66"/>
      <c r="BK92" s="66"/>
      <c r="BL92" s="66"/>
      <c r="BM92" s="66"/>
      <c r="BN92" s="66"/>
      <c r="BO92" s="64">
        <v>138</v>
      </c>
      <c r="BP92" s="64">
        <v>140.622</v>
      </c>
      <c r="BQ92" s="64">
        <v>121</v>
      </c>
      <c r="BR92" s="64" t="s">
        <v>5260</v>
      </c>
      <c r="BS92" s="64" t="s">
        <v>5260</v>
      </c>
      <c r="BT92" s="64" t="s">
        <v>5261</v>
      </c>
      <c r="BU92" s="64">
        <v>5102</v>
      </c>
      <c r="BV92" s="64"/>
      <c r="BW92" s="64"/>
      <c r="BX92" s="64"/>
      <c r="BY92" s="64"/>
      <c r="BZ92" s="64"/>
      <c r="CA92" s="64"/>
      <c r="CB92" s="64"/>
      <c r="CC92" s="64">
        <v>102</v>
      </c>
      <c r="CD92" s="64">
        <v>8</v>
      </c>
      <c r="CE92" s="64">
        <v>8</v>
      </c>
      <c r="CF92" s="64"/>
      <c r="CG92" s="37">
        <f>VLOOKUP(Table_1[[#This Row],[EAN]],'[1]Planilha1'!$E:$R,13,0)</f>
        <v>14.68</v>
      </c>
      <c r="CI92" s="188">
        <f>IF(Table_1[[#This Row],[STATUS MERCADO]]="GO",Table_1[[#This Row],[M. BRUTA TOTAL]],0)</f>
        <v>182.05070063694274</v>
      </c>
      <c r="CJ92" s="188">
        <f>IF(Table_1[[#This Row],[STATUS MERCADO]]="GO",Table_1[[#This Row],[PV UNIT. REALIZADO]]*Table_1[[#This Row],[QUANTIDADE]],0)</f>
        <v>551.6687898089173</v>
      </c>
    </row>
    <row r="93" ht="15">
      <c r="A93" s="7"/>
      <c r="B93" s="67" t="s">
        <v>79</v>
      </c>
      <c r="C93" s="48">
        <v>221065</v>
      </c>
      <c r="D93" s="48">
        <v>16055</v>
      </c>
      <c r="E93" s="49">
        <v>7894904016051</v>
      </c>
      <c r="F93" s="50" t="s">
        <v>548</v>
      </c>
      <c r="G93" s="48" t="s">
        <v>17</v>
      </c>
      <c r="H93" s="48">
        <v>1930</v>
      </c>
      <c r="I93" s="51" t="s">
        <v>547</v>
      </c>
      <c r="J93" s="48" t="s">
        <v>395</v>
      </c>
      <c r="K93" s="52" t="s">
        <v>84</v>
      </c>
      <c r="L93" s="52">
        <v>21</v>
      </c>
      <c r="M93" s="52">
        <v>4</v>
      </c>
      <c r="N93" s="48" t="s">
        <v>85</v>
      </c>
      <c r="O93" s="48" t="s">
        <v>155</v>
      </c>
      <c r="P93" s="68">
        <v>4.12</v>
      </c>
      <c r="Q93" s="54">
        <f>(17/100+7.6/100+1.65/100)*P93</f>
        <v>1.0815000000000001</v>
      </c>
      <c r="R93" s="54"/>
      <c r="S93" s="54"/>
      <c r="T93" s="54"/>
      <c r="U93" s="54"/>
      <c r="V93" s="54">
        <f>+P93-Q93+R93+S93+T93+U93</f>
        <v>3.0385</v>
      </c>
      <c r="W93" s="56">
        <f>(1.02/100)</f>
        <v>1.02E-2</v>
      </c>
      <c r="X93" s="56">
        <v>4.8E-3</v>
      </c>
      <c r="Y93" s="56">
        <v>0.17</v>
      </c>
      <c r="Z93" s="56">
        <v>1.65E-2</v>
      </c>
      <c r="AA93" s="56">
        <v>7.6E-2</v>
      </c>
      <c r="AB93" s="56">
        <f>SUM(W93:AA93)</f>
        <v>0.2775</v>
      </c>
      <c r="AC93" s="48">
        <v>21</v>
      </c>
      <c r="AD93" s="57">
        <f>IF(AL93="","",+AC93*AL93)</f>
        <v>162.5694267515924</v>
      </c>
      <c r="AE93" s="58">
        <f>IF(AL93="","",+AL93*AB93)</f>
        <v>2.1482388535031856</v>
      </c>
      <c r="AF93" s="57">
        <f>IF(AL93="","",+AL93-AE93)</f>
        <v>5.593162420382167</v>
      </c>
      <c r="AG93" s="58">
        <f>+V93</f>
        <v>3.0385</v>
      </c>
      <c r="AH93" s="57">
        <f>IF(AF93="","",+AF93-AG93)</f>
        <v>2.554662420382167</v>
      </c>
      <c r="AI93" s="57">
        <f>IF(AH93="","",+AH93*AC93)</f>
        <v>53.6479108280255</v>
      </c>
      <c r="AJ93" s="58">
        <v>9.05</v>
      </c>
      <c r="AK93" s="59">
        <v>0.33</v>
      </c>
      <c r="AL93" s="58">
        <f>IF(V93=0,"",V93/(1-AB93-AK93))</f>
        <v>7.741401273885352</v>
      </c>
      <c r="AM93" s="60">
        <v>0.33</v>
      </c>
      <c r="AN93" s="58">
        <f>IF(V93=0,"",V93/(1-AB93-AM93))</f>
        <v>7.741401273885352</v>
      </c>
      <c r="AO93" s="61">
        <v>1.2</v>
      </c>
      <c r="AP93" s="58">
        <f>IF(BD!AJ93="","",BD!AJ93*BD!AO93)</f>
        <v>10.860000000000001</v>
      </c>
      <c r="AQ93" s="56">
        <f>BD!AM93/BD!AK93-1</f>
        <v>0</v>
      </c>
      <c r="AR93" s="56">
        <f>IF(BD!AN93="","",IF(BD!AJ93="","",BD!AN93/BD!AJ93-1))</f>
        <v>-0.1445965443220606</v>
      </c>
      <c r="AS93" s="56" t="str">
        <f>IF(BD!AN93="","",IF(BD!AN93&lt;BD!AL93,"ABAIXO DA META","DENTRO DA META"))</f>
        <v>DENTRO DA META</v>
      </c>
      <c r="AT93" s="56" t="str">
        <f>IF(BD!AJ93="","EM ANÁLISE",IF(BD!AP93&gt;=BD!AN93,"GO", "NO GO"))</f>
        <v>GO</v>
      </c>
      <c r="AU93" s="62">
        <f>IF(AN93="","",+BD!$AN93-AJ93)</f>
        <v>-1.3085987261146483</v>
      </c>
      <c r="AV93" s="63"/>
      <c r="AW93" s="54">
        <f>BD!P93*BD!AC93</f>
        <v>86.52</v>
      </c>
      <c r="AX93" s="54">
        <f>BD!V93*BD!AC93</f>
        <v>63.8085</v>
      </c>
      <c r="AY93" s="54">
        <f>IF(BD!AN93="","",BD!AN93*BD!AC93)</f>
        <v>162.5694267515924</v>
      </c>
      <c r="AZ93" s="48" t="s">
        <v>5271</v>
      </c>
      <c r="BA93" s="48"/>
      <c r="BB93" s="48"/>
      <c r="BC93" s="48" t="s">
        <v>5264</v>
      </c>
      <c r="BD93" s="64" t="s">
        <v>5257</v>
      </c>
      <c r="BE93" s="65" t="s">
        <v>4</v>
      </c>
      <c r="BF93" s="65" t="s">
        <v>4</v>
      </c>
      <c r="BG93" s="64" t="s">
        <v>5258</v>
      </c>
      <c r="BH93" s="66"/>
      <c r="BI93" s="66"/>
      <c r="BJ93" s="66"/>
      <c r="BK93" s="66"/>
      <c r="BL93" s="66"/>
      <c r="BM93" s="66"/>
      <c r="BN93" s="66"/>
      <c r="BO93" s="64">
        <v>138</v>
      </c>
      <c r="BP93" s="64">
        <v>140.622</v>
      </c>
      <c r="BQ93" s="64">
        <v>121</v>
      </c>
      <c r="BR93" s="64" t="s">
        <v>5260</v>
      </c>
      <c r="BS93" s="64" t="s">
        <v>5260</v>
      </c>
      <c r="BT93" s="64" t="s">
        <v>5261</v>
      </c>
      <c r="BU93" s="64">
        <v>5102</v>
      </c>
      <c r="BV93" s="64"/>
      <c r="BW93" s="64"/>
      <c r="BX93" s="64"/>
      <c r="BY93" s="64"/>
      <c r="BZ93" s="64"/>
      <c r="CA93" s="64"/>
      <c r="CB93" s="64"/>
      <c r="CC93" s="64">
        <v>102</v>
      </c>
      <c r="CD93" s="64">
        <v>8</v>
      </c>
      <c r="CE93" s="64">
        <v>8</v>
      </c>
      <c r="CF93" s="64"/>
      <c r="CG93" s="37">
        <f>VLOOKUP(Table_1[[#This Row],[EAN]],'[1]Planilha1'!$E:$R,13,0)</f>
        <v>4.12</v>
      </c>
      <c r="CI93" s="188">
        <f>IF(Table_1[[#This Row],[STATUS MERCADO]]="GO",Table_1[[#This Row],[M. BRUTA TOTAL]],0)</f>
        <v>53.6479108280255</v>
      </c>
      <c r="CJ93" s="188">
        <f>IF(Table_1[[#This Row],[STATUS MERCADO]]="GO",Table_1[[#This Row],[PV UNIT. REALIZADO]]*Table_1[[#This Row],[QUANTIDADE]],0)</f>
        <v>162.5694267515924</v>
      </c>
    </row>
    <row r="94" ht="15">
      <c r="A94" s="7"/>
      <c r="B94" s="67" t="s">
        <v>79</v>
      </c>
      <c r="C94" s="48">
        <v>221066</v>
      </c>
      <c r="D94" s="48">
        <v>5061</v>
      </c>
      <c r="E94" s="49">
        <v>7894904005062</v>
      </c>
      <c r="F94" s="50" t="s">
        <v>549</v>
      </c>
      <c r="G94" s="48" t="s">
        <v>14</v>
      </c>
      <c r="H94" s="48">
        <v>750</v>
      </c>
      <c r="I94" s="51" t="s">
        <v>397</v>
      </c>
      <c r="J94" s="48" t="s">
        <v>395</v>
      </c>
      <c r="K94" s="52" t="s">
        <v>202</v>
      </c>
      <c r="L94" s="52">
        <v>20</v>
      </c>
      <c r="M94" s="52">
        <v>4</v>
      </c>
      <c r="N94" s="48" t="s">
        <v>85</v>
      </c>
      <c r="O94" s="48" t="s">
        <v>155</v>
      </c>
      <c r="P94" s="68">
        <v>16.62</v>
      </c>
      <c r="Q94" s="54">
        <f>(17/100+7.6/100+1.65/100)*P94</f>
        <v>4.36275</v>
      </c>
      <c r="R94" s="54"/>
      <c r="S94" s="54"/>
      <c r="T94" s="54"/>
      <c r="U94" s="54"/>
      <c r="V94" s="54">
        <f>+P94-Q94+R94+S94+T94+U94</f>
        <v>12.25725</v>
      </c>
      <c r="W94" s="56">
        <f>(1.02/100)</f>
        <v>1.02E-2</v>
      </c>
      <c r="X94" s="56">
        <v>4.8E-3</v>
      </c>
      <c r="Y94" s="56">
        <v>0.17</v>
      </c>
      <c r="Z94" s="56">
        <v>1.65E-2</v>
      </c>
      <c r="AA94" s="56">
        <v>7.6E-2</v>
      </c>
      <c r="AB94" s="56">
        <f>SUM(W94:AA94)</f>
        <v>0.2775</v>
      </c>
      <c r="AC94" s="48">
        <v>20</v>
      </c>
      <c r="AD94" s="57">
        <f>IF(AL94="","",+AC94*AL94)</f>
        <v>624.5732484076435</v>
      </c>
      <c r="AE94" s="58">
        <f>IF(AL94="","",+AL94*AB94)</f>
        <v>8.665953821656055</v>
      </c>
      <c r="AF94" s="57">
        <f>IF(AL94="","",+AL94-AE94)</f>
        <v>22.56270859872612</v>
      </c>
      <c r="AG94" s="58">
        <f>+V94</f>
        <v>12.25725</v>
      </c>
      <c r="AH94" s="57">
        <f>IF(AF94="","",+AF94-AG94)</f>
        <v>10.305458598726117</v>
      </c>
      <c r="AI94" s="57">
        <f>IF(AH94="","",+AH94*AC94)</f>
        <v>206.10917197452235</v>
      </c>
      <c r="AJ94" s="58">
        <v>23.9</v>
      </c>
      <c r="AK94" s="59">
        <v>0.33</v>
      </c>
      <c r="AL94" s="58">
        <f>IF(V94=0,"",V94/(1-AB94-AK94))</f>
        <v>31.228662420382175</v>
      </c>
      <c r="AM94" s="60">
        <v>0.33</v>
      </c>
      <c r="AN94" s="58">
        <f>IF(V94=0,"",V94/(1-AB94-AM94))</f>
        <v>31.228662420382175</v>
      </c>
      <c r="AO94" s="61">
        <v>1.2</v>
      </c>
      <c r="AP94" s="58">
        <f>IF(BD!AJ94="","",BD!AJ94*BD!AO94)</f>
        <v>28.679999999999996</v>
      </c>
      <c r="AQ94" s="56">
        <f>BD!AM94/BD!AK94-1</f>
        <v>0</v>
      </c>
      <c r="AR94" s="56">
        <f>IF(BD!AN94="","",IF(BD!AJ94="","",BD!AN94/BD!AJ94-1))</f>
        <v>0.30663859499507007</v>
      </c>
      <c r="AS94" s="56" t="str">
        <f>IF(BD!AN94="","",IF(BD!AN94&lt;BD!AL94,"ABAIXO DA META","DENTRO DA META"))</f>
        <v>DENTRO DA META</v>
      </c>
      <c r="AT94" s="56" t="str">
        <f>IF(BD!AJ94="","EM ANÁLISE",IF(BD!AP94&gt;=BD!AN94,"GO", "NO GO"))</f>
        <v>NO GO</v>
      </c>
      <c r="AU94" s="62">
        <f>IF(AN94="","",+BD!$AN94-AJ94)</f>
        <v>7.328662420382177</v>
      </c>
      <c r="AV94" s="63"/>
      <c r="AW94" s="54">
        <f>BD!P94*BD!AC94</f>
        <v>332.40000000000003</v>
      </c>
      <c r="AX94" s="54">
        <f>BD!V94*BD!AC94</f>
        <v>245.145</v>
      </c>
      <c r="AY94" s="54">
        <f>IF(BD!AN94="","",BD!AN94*BD!AC94)</f>
        <v>624.5732484076435</v>
      </c>
      <c r="AZ94" s="48" t="s">
        <v>5271</v>
      </c>
      <c r="BA94" s="48"/>
      <c r="BB94" s="48"/>
      <c r="BC94" s="48" t="s">
        <v>5264</v>
      </c>
      <c r="BD94" s="64" t="s">
        <v>5257</v>
      </c>
      <c r="BE94" s="65" t="s">
        <v>4</v>
      </c>
      <c r="BF94" s="65" t="s">
        <v>4</v>
      </c>
      <c r="BG94" s="64" t="s">
        <v>5258</v>
      </c>
      <c r="BH94" s="66"/>
      <c r="BI94" s="66"/>
      <c r="BJ94" s="66"/>
      <c r="BK94" s="66"/>
      <c r="BL94" s="66"/>
      <c r="BM94" s="66"/>
      <c r="BN94" s="66"/>
      <c r="BO94" s="64">
        <v>138</v>
      </c>
      <c r="BP94" s="64">
        <v>140.622</v>
      </c>
      <c r="BQ94" s="64">
        <v>121</v>
      </c>
      <c r="BR94" s="64" t="s">
        <v>5260</v>
      </c>
      <c r="BS94" s="64" t="s">
        <v>5260</v>
      </c>
      <c r="BT94" s="64" t="s">
        <v>5261</v>
      </c>
      <c r="BU94" s="64">
        <v>5102</v>
      </c>
      <c r="BV94" s="64"/>
      <c r="BW94" s="64"/>
      <c r="BX94" s="64"/>
      <c r="BY94" s="64"/>
      <c r="BZ94" s="64"/>
      <c r="CA94" s="64"/>
      <c r="CB94" s="64"/>
      <c r="CC94" s="64">
        <v>102</v>
      </c>
      <c r="CD94" s="64">
        <v>8</v>
      </c>
      <c r="CE94" s="64">
        <v>8</v>
      </c>
      <c r="CF94" s="64"/>
      <c r="CG94" s="37">
        <f>VLOOKUP(Table_1[[#This Row],[EAN]],'[1]Planilha1'!$E:$R,13,0)</f>
        <v>16.62</v>
      </c>
      <c r="CI94" s="188">
        <f>IF(Table_1[[#This Row],[STATUS MERCADO]]="GO",Table_1[[#This Row],[M. BRUTA TOTAL]],0)</f>
        <v>0</v>
      </c>
      <c r="CJ94" s="188">
        <f>IF(Table_1[[#This Row],[STATUS MERCADO]]="GO",Table_1[[#This Row],[PV UNIT. REALIZADO]]*Table_1[[#This Row],[QUANTIDADE]],0)</f>
        <v>0</v>
      </c>
    </row>
    <row r="95" ht="15">
      <c r="A95" s="7"/>
      <c r="B95" s="67" t="s">
        <v>79</v>
      </c>
      <c r="C95" s="48">
        <v>221067</v>
      </c>
      <c r="D95" s="48">
        <v>84220</v>
      </c>
      <c r="E95" s="49">
        <v>7894904084227</v>
      </c>
      <c r="F95" s="50" t="s">
        <v>550</v>
      </c>
      <c r="G95" s="48" t="s">
        <v>14</v>
      </c>
      <c r="H95" s="48">
        <v>750</v>
      </c>
      <c r="I95" s="51" t="s">
        <v>397</v>
      </c>
      <c r="J95" s="48" t="s">
        <v>395</v>
      </c>
      <c r="K95" s="52" t="s">
        <v>202</v>
      </c>
      <c r="L95" s="52">
        <v>20</v>
      </c>
      <c r="M95" s="52">
        <v>4</v>
      </c>
      <c r="N95" s="48" t="s">
        <v>85</v>
      </c>
      <c r="O95" s="48" t="s">
        <v>155</v>
      </c>
      <c r="P95" s="68">
        <v>15.03</v>
      </c>
      <c r="Q95" s="54">
        <f>(17/100+7.6/100+1.65/100)*P95</f>
        <v>3.945375</v>
      </c>
      <c r="R95" s="54"/>
      <c r="S95" s="54"/>
      <c r="T95" s="54"/>
      <c r="U95" s="54"/>
      <c r="V95" s="54">
        <f>+P95-Q95+R95+S95+T95+U95</f>
        <v>11.084624999999999</v>
      </c>
      <c r="W95" s="56">
        <f>(1.02/100)</f>
        <v>1.02E-2</v>
      </c>
      <c r="X95" s="56">
        <v>4.8E-3</v>
      </c>
      <c r="Y95" s="56">
        <v>0.17</v>
      </c>
      <c r="Z95" s="56">
        <v>1.65E-2</v>
      </c>
      <c r="AA95" s="56">
        <v>7.6E-2</v>
      </c>
      <c r="AB95" s="56">
        <f>SUM(W95:AA95)</f>
        <v>0.2775</v>
      </c>
      <c r="AC95" s="48">
        <v>20</v>
      </c>
      <c r="AD95" s="57">
        <f>IF(AL95="","",+AC95*AL95)</f>
        <v>564.8216560509555</v>
      </c>
      <c r="AE95" s="58">
        <f>IF(AL95="","",+AL95*AB95)</f>
        <v>7.836900477707009</v>
      </c>
      <c r="AF95" s="57">
        <f>IF(AL95="","",+AL95-AE95)</f>
        <v>20.404182324840768</v>
      </c>
      <c r="AG95" s="58">
        <f>+V95</f>
        <v>11.084624999999999</v>
      </c>
      <c r="AH95" s="57">
        <f>IF(AF95="","",+AF95-AG95)</f>
        <v>9.319557324840769</v>
      </c>
      <c r="AI95" s="57">
        <f>IF(AH95="","",+AH95*AC95)</f>
        <v>186.3911464968154</v>
      </c>
      <c r="AJ95" s="58">
        <v>24.89</v>
      </c>
      <c r="AK95" s="59">
        <v>0.33</v>
      </c>
      <c r="AL95" s="58">
        <f>IF(V95=0,"",V95/(1-AB95-AK95))</f>
        <v>28.241082802547776</v>
      </c>
      <c r="AM95" s="60">
        <v>0.33</v>
      </c>
      <c r="AN95" s="58">
        <f>IF(V95=0,"",V95/(1-AB95-AM95))</f>
        <v>28.241082802547776</v>
      </c>
      <c r="AO95" s="61">
        <v>1.2</v>
      </c>
      <c r="AP95" s="58">
        <f>IF(BD!AJ95="","",BD!AJ95*BD!AO95)</f>
        <v>29.868</v>
      </c>
      <c r="AQ95" s="56">
        <f>BD!AM95/BD!AK95-1</f>
        <v>0</v>
      </c>
      <c r="AR95" s="56">
        <f>IF(BD!AN95="","",IF(BD!AJ95="","",BD!AN95/BD!AJ95-1))</f>
        <v>0.1346357092224899</v>
      </c>
      <c r="AS95" s="56" t="str">
        <f>IF(BD!AN95="","",IF(BD!AN95&lt;BD!AL95,"ABAIXO DA META","DENTRO DA META"))</f>
        <v>DENTRO DA META</v>
      </c>
      <c r="AT95" s="56" t="str">
        <f>IF(BD!AJ95="","EM ANÁLISE",IF(BD!AP95&gt;=BD!AN95,"GO", "NO GO"))</f>
        <v>GO</v>
      </c>
      <c r="AU95" s="62">
        <f>IF(AN95="","",+BD!$AN95-AJ95)</f>
        <v>3.3510828025477757</v>
      </c>
      <c r="AV95" s="63"/>
      <c r="AW95" s="54">
        <f>BD!P95*BD!AC95</f>
        <v>300.59999999999997</v>
      </c>
      <c r="AX95" s="54">
        <f>BD!V95*BD!AC95</f>
        <v>221.6925</v>
      </c>
      <c r="AY95" s="54">
        <f>IF(BD!AN95="","",BD!AN95*BD!AC95)</f>
        <v>564.8216560509555</v>
      </c>
      <c r="AZ95" s="48" t="s">
        <v>5271</v>
      </c>
      <c r="BA95" s="48"/>
      <c r="BB95" s="48"/>
      <c r="BC95" s="48" t="s">
        <v>5264</v>
      </c>
      <c r="BD95" s="64" t="s">
        <v>5257</v>
      </c>
      <c r="BE95" s="65" t="s">
        <v>4</v>
      </c>
      <c r="BF95" s="65" t="s">
        <v>4</v>
      </c>
      <c r="BG95" s="64" t="s">
        <v>5258</v>
      </c>
      <c r="BH95" s="66"/>
      <c r="BI95" s="66"/>
      <c r="BJ95" s="66"/>
      <c r="BK95" s="66"/>
      <c r="BL95" s="66"/>
      <c r="BM95" s="66"/>
      <c r="BN95" s="66"/>
      <c r="BO95" s="64">
        <v>138</v>
      </c>
      <c r="BP95" s="64">
        <v>140.622</v>
      </c>
      <c r="BQ95" s="64">
        <v>121</v>
      </c>
      <c r="BR95" s="64" t="s">
        <v>5260</v>
      </c>
      <c r="BS95" s="64" t="s">
        <v>5260</v>
      </c>
      <c r="BT95" s="64" t="s">
        <v>5261</v>
      </c>
      <c r="BU95" s="64">
        <v>5102</v>
      </c>
      <c r="BV95" s="64"/>
      <c r="BW95" s="64"/>
      <c r="BX95" s="64"/>
      <c r="BY95" s="64"/>
      <c r="BZ95" s="64"/>
      <c r="CA95" s="64"/>
      <c r="CB95" s="64"/>
      <c r="CC95" s="64">
        <v>102</v>
      </c>
      <c r="CD95" s="64">
        <v>8</v>
      </c>
      <c r="CE95" s="64">
        <v>8</v>
      </c>
      <c r="CF95" s="64"/>
      <c r="CG95" s="37">
        <f>VLOOKUP(Table_1[[#This Row],[EAN]],'[1]Planilha1'!$E:$R,13,0)</f>
        <v>15.03</v>
      </c>
      <c r="CI95" s="188">
        <f>IF(Table_1[[#This Row],[STATUS MERCADO]]="GO",Table_1[[#This Row],[M. BRUTA TOTAL]],0)</f>
        <v>186.3911464968154</v>
      </c>
      <c r="CJ95" s="188">
        <f>IF(Table_1[[#This Row],[STATUS MERCADO]]="GO",Table_1[[#This Row],[PV UNIT. REALIZADO]]*Table_1[[#This Row],[QUANTIDADE]],0)</f>
        <v>564.8216560509555</v>
      </c>
    </row>
    <row r="96" ht="15">
      <c r="A96" s="7"/>
      <c r="B96" s="67" t="s">
        <v>79</v>
      </c>
      <c r="C96" s="48">
        <v>221068</v>
      </c>
      <c r="D96" s="48">
        <v>9288</v>
      </c>
      <c r="E96" s="49">
        <v>7894904009282</v>
      </c>
      <c r="F96" s="50" t="s">
        <v>551</v>
      </c>
      <c r="G96" s="48" t="s">
        <v>14</v>
      </c>
      <c r="H96" s="48">
        <v>750</v>
      </c>
      <c r="I96" s="51" t="s">
        <v>397</v>
      </c>
      <c r="J96" s="48" t="s">
        <v>395</v>
      </c>
      <c r="K96" s="52" t="s">
        <v>202</v>
      </c>
      <c r="L96" s="52">
        <v>20</v>
      </c>
      <c r="M96" s="52">
        <v>4</v>
      </c>
      <c r="N96" s="48" t="s">
        <v>85</v>
      </c>
      <c r="O96" s="48" t="s">
        <v>155</v>
      </c>
      <c r="P96" s="68">
        <v>16.54</v>
      </c>
      <c r="Q96" s="54">
        <f>(17/100+7.6/100+1.65/100)*P96</f>
        <v>4.34175</v>
      </c>
      <c r="R96" s="54"/>
      <c r="S96" s="54"/>
      <c r="T96" s="54"/>
      <c r="U96" s="54"/>
      <c r="V96" s="54">
        <f>+P96-Q96+R96+S96+T96+U96</f>
        <v>12.198249999999998</v>
      </c>
      <c r="W96" s="56">
        <f>(1.02/100)</f>
        <v>1.02E-2</v>
      </c>
      <c r="X96" s="56">
        <v>4.8E-3</v>
      </c>
      <c r="Y96" s="56">
        <v>0.17</v>
      </c>
      <c r="Z96" s="56">
        <v>1.65E-2</v>
      </c>
      <c r="AA96" s="56">
        <v>7.6E-2</v>
      </c>
      <c r="AB96" s="56">
        <f>SUM(W96:AA96)</f>
        <v>0.2775</v>
      </c>
      <c r="AC96" s="48">
        <v>20</v>
      </c>
      <c r="AD96" s="57">
        <f>IF(AL96="","",+AC96*AL96)</f>
        <v>621.5668789808917</v>
      </c>
      <c r="AE96" s="58">
        <f>IF(AL96="","",+AL96*AB96)</f>
        <v>8.624240445859874</v>
      </c>
      <c r="AF96" s="57">
        <f>IF(AL96="","",+AL96-AE96)</f>
        <v>22.45410350318471</v>
      </c>
      <c r="AG96" s="58">
        <f>+V96</f>
        <v>12.198249999999998</v>
      </c>
      <c r="AH96" s="57">
        <f>IF(AF96="","",+AF96-AG96)</f>
        <v>10.255853503184714</v>
      </c>
      <c r="AI96" s="57">
        <f>IF(AH96="","",+AH96*AC96)</f>
        <v>205.11707006369426</v>
      </c>
      <c r="AJ96" s="58">
        <v>26.79</v>
      </c>
      <c r="AK96" s="59">
        <v>0.33</v>
      </c>
      <c r="AL96" s="58">
        <f>IF(V96=0,"",V96/(1-AB96-AK96))</f>
        <v>31.078343949044587</v>
      </c>
      <c r="AM96" s="60">
        <v>0.33</v>
      </c>
      <c r="AN96" s="58">
        <f>IF(V96=0,"",V96/(1-AB96-AM96))</f>
        <v>31.078343949044587</v>
      </c>
      <c r="AO96" s="61">
        <v>1.2</v>
      </c>
      <c r="AP96" s="58">
        <f>IF(BD!AJ96="","",BD!AJ96*BD!AO96)</f>
        <v>32.147999999999996</v>
      </c>
      <c r="AQ96" s="56">
        <f>BD!AM96/BD!AK96-1</f>
        <v>0</v>
      </c>
      <c r="AR96" s="56">
        <f>IF(BD!AN96="","",IF(BD!AJ96="","",BD!AN96/BD!AJ96-1))</f>
        <v>0.16007256248766666</v>
      </c>
      <c r="AS96" s="56" t="str">
        <f>IF(BD!AN96="","",IF(BD!AN96&lt;BD!AL96,"ABAIXO DA META","DENTRO DA META"))</f>
        <v>DENTRO DA META</v>
      </c>
      <c r="AT96" s="56" t="str">
        <f>IF(BD!AJ96="","EM ANÁLISE",IF(BD!AP96&gt;=BD!AN96,"GO", "NO GO"))</f>
        <v>GO</v>
      </c>
      <c r="AU96" s="62">
        <f>IF(AN96="","",+BD!$AN96-AJ96)</f>
        <v>4.288343949044588</v>
      </c>
      <c r="AV96" s="63"/>
      <c r="AW96" s="54">
        <f>BD!P96*BD!AC96</f>
        <v>330.79999999999995</v>
      </c>
      <c r="AX96" s="54">
        <f>BD!V96*BD!AC96</f>
        <v>243.96499999999997</v>
      </c>
      <c r="AY96" s="54">
        <f>IF(BD!AN96="","",BD!AN96*BD!AC96)</f>
        <v>621.5668789808917</v>
      </c>
      <c r="AZ96" s="48" t="s">
        <v>5271</v>
      </c>
      <c r="BA96" s="48"/>
      <c r="BB96" s="48"/>
      <c r="BC96" s="48" t="s">
        <v>5264</v>
      </c>
      <c r="BD96" s="64" t="s">
        <v>5257</v>
      </c>
      <c r="BE96" s="65" t="s">
        <v>4</v>
      </c>
      <c r="BF96" s="65" t="s">
        <v>4</v>
      </c>
      <c r="BG96" s="64" t="s">
        <v>5258</v>
      </c>
      <c r="BH96" s="66"/>
      <c r="BI96" s="66"/>
      <c r="BJ96" s="66"/>
      <c r="BK96" s="66"/>
      <c r="BL96" s="66"/>
      <c r="BM96" s="66"/>
      <c r="BN96" s="66"/>
      <c r="BO96" s="64">
        <v>138</v>
      </c>
      <c r="BP96" s="64">
        <v>140.622</v>
      </c>
      <c r="BQ96" s="64">
        <v>121</v>
      </c>
      <c r="BR96" s="64" t="s">
        <v>5260</v>
      </c>
      <c r="BS96" s="64" t="s">
        <v>5260</v>
      </c>
      <c r="BT96" s="64" t="s">
        <v>5261</v>
      </c>
      <c r="BU96" s="64">
        <v>5102</v>
      </c>
      <c r="BV96" s="64"/>
      <c r="BW96" s="64"/>
      <c r="BX96" s="64"/>
      <c r="BY96" s="64"/>
      <c r="BZ96" s="64"/>
      <c r="CA96" s="64"/>
      <c r="CB96" s="64"/>
      <c r="CC96" s="64">
        <v>102</v>
      </c>
      <c r="CD96" s="64">
        <v>8</v>
      </c>
      <c r="CE96" s="64">
        <v>8</v>
      </c>
      <c r="CF96" s="64"/>
      <c r="CG96" s="37">
        <f>VLOOKUP(Table_1[[#This Row],[EAN]],'[1]Planilha1'!$E:$R,13,0)</f>
        <v>16.54</v>
      </c>
      <c r="CI96" s="188">
        <f>IF(Table_1[[#This Row],[STATUS MERCADO]]="GO",Table_1[[#This Row],[M. BRUTA TOTAL]],0)</f>
        <v>205.11707006369426</v>
      </c>
      <c r="CJ96" s="188">
        <f>IF(Table_1[[#This Row],[STATUS MERCADO]]="GO",Table_1[[#This Row],[PV UNIT. REALIZADO]]*Table_1[[#This Row],[QUANTIDADE]],0)</f>
        <v>621.5668789808917</v>
      </c>
    </row>
    <row r="97" ht="15">
      <c r="A97" s="7"/>
      <c r="B97" s="67" t="s">
        <v>79</v>
      </c>
      <c r="C97" s="48">
        <v>221069</v>
      </c>
      <c r="D97" s="48">
        <v>70572</v>
      </c>
      <c r="E97" s="49">
        <v>7894904070572</v>
      </c>
      <c r="F97" s="50" t="s">
        <v>552</v>
      </c>
      <c r="G97" s="48" t="s">
        <v>14</v>
      </c>
      <c r="H97" s="48">
        <v>750</v>
      </c>
      <c r="I97" s="51" t="s">
        <v>397</v>
      </c>
      <c r="J97" s="48" t="s">
        <v>200</v>
      </c>
      <c r="K97" s="52" t="s">
        <v>84</v>
      </c>
      <c r="L97" s="52">
        <v>6</v>
      </c>
      <c r="M97" s="52">
        <v>4</v>
      </c>
      <c r="N97" s="48" t="s">
        <v>85</v>
      </c>
      <c r="O97" s="48" t="s">
        <v>155</v>
      </c>
      <c r="P97" s="68">
        <v>39.41</v>
      </c>
      <c r="Q97" s="54">
        <f>(17/100+7.6/100+1.65/100)*P97</f>
        <v>10.345125</v>
      </c>
      <c r="R97" s="54"/>
      <c r="S97" s="54"/>
      <c r="T97" s="54"/>
      <c r="U97" s="54"/>
      <c r="V97" s="54">
        <f>+P97-Q97+R97+S97+T97+U97</f>
        <v>29.064874999999997</v>
      </c>
      <c r="W97" s="56">
        <f>(1.02/100)</f>
        <v>1.02E-2</v>
      </c>
      <c r="X97" s="56">
        <v>4.8E-3</v>
      </c>
      <c r="Y97" s="56">
        <v>0.17</v>
      </c>
      <c r="Z97" s="56">
        <v>1.65E-2</v>
      </c>
      <c r="AA97" s="56">
        <v>7.6E-2</v>
      </c>
      <c r="AB97" s="56">
        <f>SUM(W97:AA97)</f>
        <v>0.2775</v>
      </c>
      <c r="AC97" s="48">
        <v>6</v>
      </c>
      <c r="AD97" s="57">
        <f>IF(AL97="","",+AC97*AL97)</f>
        <v>444.303821656051</v>
      </c>
      <c r="AE97" s="58">
        <f>IF(AL97="","",+AL97*AB97)</f>
        <v>20.549051751592362</v>
      </c>
      <c r="AF97" s="57">
        <f>IF(AL97="","",+AL97-AE97)</f>
        <v>53.50158519108281</v>
      </c>
      <c r="AG97" s="58">
        <f>+V97</f>
        <v>29.064874999999997</v>
      </c>
      <c r="AH97" s="57">
        <f>IF(AF97="","",+AF97-AG97)</f>
        <v>24.436710191082813</v>
      </c>
      <c r="AI97" s="57">
        <f>IF(AH97="","",+AH97*AC97)</f>
        <v>146.6202611464969</v>
      </c>
      <c r="AJ97" s="58">
        <v>61.9</v>
      </c>
      <c r="AK97" s="59">
        <v>0.33</v>
      </c>
      <c r="AL97" s="58">
        <f>IF(V97=0,"",V97/(1-AB97-AK97))</f>
        <v>74.05063694267517</v>
      </c>
      <c r="AM97" s="60">
        <v>0.33</v>
      </c>
      <c r="AN97" s="58">
        <f>IF(V97=0,"",V97/(1-AB97-AM97))</f>
        <v>74.05063694267517</v>
      </c>
      <c r="AO97" s="61">
        <v>1.2</v>
      </c>
      <c r="AP97" s="58">
        <f>IF(BD!AJ97="","",BD!AJ97*BD!AO97)</f>
        <v>74.28</v>
      </c>
      <c r="AQ97" s="56">
        <f>BD!AM97/BD!AK97-1</f>
        <v>0</v>
      </c>
      <c r="AR97" s="56">
        <f>IF(BD!AN97="","",IF(BD!AJ97="","",BD!AN97/BD!AJ97-1))</f>
        <v>0.19629461942932425</v>
      </c>
      <c r="AS97" s="56" t="str">
        <f>IF(BD!AN97="","",IF(BD!AN97&lt;BD!AL97,"ABAIXO DA META","DENTRO DA META"))</f>
        <v>DENTRO DA META</v>
      </c>
      <c r="AT97" s="56" t="str">
        <f>IF(BD!AJ97="","EM ANÁLISE",IF(BD!AP97&gt;=BD!AN97,"GO", "NO GO"))</f>
        <v>GO</v>
      </c>
      <c r="AU97" s="62">
        <f>IF(AN97="","",+BD!$AN97-AJ97)</f>
        <v>12.15063694267517</v>
      </c>
      <c r="AV97" s="63"/>
      <c r="AW97" s="54">
        <f>BD!P97*BD!AC97</f>
        <v>236.45999999999998</v>
      </c>
      <c r="AX97" s="54">
        <f>BD!V97*BD!AC97</f>
        <v>174.38924999999998</v>
      </c>
      <c r="AY97" s="54">
        <f>IF(BD!AN97="","",BD!AN97*BD!AC97)</f>
        <v>444.303821656051</v>
      </c>
      <c r="AZ97" s="48" t="s">
        <v>5271</v>
      </c>
      <c r="BA97" s="48"/>
      <c r="BB97" s="48"/>
      <c r="BC97" s="48" t="s">
        <v>5264</v>
      </c>
      <c r="BD97" s="64" t="s">
        <v>5257</v>
      </c>
      <c r="BE97" s="65" t="s">
        <v>4</v>
      </c>
      <c r="BF97" s="65" t="s">
        <v>4</v>
      </c>
      <c r="BG97" s="64" t="s">
        <v>5258</v>
      </c>
      <c r="BH97" s="66"/>
      <c r="BI97" s="66"/>
      <c r="BJ97" s="66"/>
      <c r="BK97" s="66"/>
      <c r="BL97" s="66"/>
      <c r="BM97" s="66"/>
      <c r="BN97" s="66"/>
      <c r="BO97" s="64">
        <v>138</v>
      </c>
      <c r="BP97" s="64">
        <v>140.622</v>
      </c>
      <c r="BQ97" s="64">
        <v>121</v>
      </c>
      <c r="BR97" s="64" t="s">
        <v>5260</v>
      </c>
      <c r="BS97" s="64" t="s">
        <v>5260</v>
      </c>
      <c r="BT97" s="64" t="s">
        <v>5261</v>
      </c>
      <c r="BU97" s="64">
        <v>5102</v>
      </c>
      <c r="BV97" s="64"/>
      <c r="BW97" s="64"/>
      <c r="BX97" s="64"/>
      <c r="BY97" s="64"/>
      <c r="BZ97" s="64"/>
      <c r="CA97" s="64"/>
      <c r="CB97" s="64"/>
      <c r="CC97" s="64">
        <v>102</v>
      </c>
      <c r="CD97" s="64">
        <v>8</v>
      </c>
      <c r="CE97" s="64">
        <v>8</v>
      </c>
      <c r="CF97" s="64"/>
      <c r="CG97" s="37">
        <f>VLOOKUP(Table_1[[#This Row],[EAN]],'[1]Planilha1'!$E:$R,13,0)</f>
        <v>39.41</v>
      </c>
      <c r="CI97" s="188">
        <f>IF(Table_1[[#This Row],[STATUS MERCADO]]="GO",Table_1[[#This Row],[M. BRUTA TOTAL]],0)</f>
        <v>146.6202611464969</v>
      </c>
      <c r="CJ97" s="188">
        <f>IF(Table_1[[#This Row],[STATUS MERCADO]]="GO",Table_1[[#This Row],[PV UNIT. REALIZADO]]*Table_1[[#This Row],[QUANTIDADE]],0)</f>
        <v>444.303821656051</v>
      </c>
    </row>
    <row r="98" ht="15">
      <c r="A98" s="7"/>
      <c r="B98" s="67" t="s">
        <v>79</v>
      </c>
      <c r="C98" s="48">
        <v>221073</v>
      </c>
      <c r="D98" s="48">
        <v>929956</v>
      </c>
      <c r="E98" s="49">
        <v>7894904929955</v>
      </c>
      <c r="F98" s="50" t="s">
        <v>557</v>
      </c>
      <c r="G98" s="48" t="s">
        <v>14</v>
      </c>
      <c r="H98" s="48">
        <v>3830</v>
      </c>
      <c r="I98" s="51" t="s">
        <v>346</v>
      </c>
      <c r="J98" s="48" t="s">
        <v>347</v>
      </c>
      <c r="K98" s="52" t="s">
        <v>84</v>
      </c>
      <c r="L98" s="52">
        <v>15</v>
      </c>
      <c r="M98" s="52">
        <v>4</v>
      </c>
      <c r="N98" s="48" t="s">
        <v>85</v>
      </c>
      <c r="O98" s="48" t="s">
        <v>155</v>
      </c>
      <c r="P98" s="68">
        <v>10.32</v>
      </c>
      <c r="Q98" s="54">
        <f>(17/100+7.6/100+1.65/100)*P98</f>
        <v>2.709</v>
      </c>
      <c r="R98" s="54"/>
      <c r="S98" s="54"/>
      <c r="T98" s="54"/>
      <c r="U98" s="54"/>
      <c r="V98" s="54">
        <f>+P98-Q98+R98+S98+T98+U98</f>
        <v>7.611000000000001</v>
      </c>
      <c r="W98" s="56">
        <f>(1.02/100)</f>
        <v>1.02E-2</v>
      </c>
      <c r="X98" s="56">
        <v>4.8E-3</v>
      </c>
      <c r="Y98" s="56">
        <v>0.17</v>
      </c>
      <c r="Z98" s="56">
        <v>1.65E-2</v>
      </c>
      <c r="AA98" s="56">
        <v>7.6E-2</v>
      </c>
      <c r="AB98" s="56">
        <f>SUM(W98:AA98)</f>
        <v>0.2775</v>
      </c>
      <c r="AC98" s="48">
        <v>15</v>
      </c>
      <c r="AD98" s="57">
        <f>IF(AL98="","",+AC98*AL98)</f>
        <v>290.8662420382167</v>
      </c>
      <c r="AE98" s="58">
        <f>IF(AL98="","",+AL98*AB98)</f>
        <v>5.381025477707009</v>
      </c>
      <c r="AF98" s="57">
        <f>IF(AL98="","",+AL98-AE98)</f>
        <v>14.01005732484077</v>
      </c>
      <c r="AG98" s="58">
        <f>+V98</f>
        <v>7.611000000000001</v>
      </c>
      <c r="AH98" s="57">
        <f>IF(AF98="","",+AF98-AG98)</f>
        <v>6.3990573248407685</v>
      </c>
      <c r="AI98" s="57">
        <f>IF(AH98="","",+AH98*AC98)</f>
        <v>95.98585987261153</v>
      </c>
      <c r="AJ98" s="58">
        <v>16.32</v>
      </c>
      <c r="AK98" s="59">
        <v>0.33</v>
      </c>
      <c r="AL98" s="58">
        <f>IF(V98=0,"",V98/(1-AB98-AK98))</f>
        <v>19.39108280254778</v>
      </c>
      <c r="AM98" s="60">
        <v>0.33</v>
      </c>
      <c r="AN98" s="58">
        <f>IF(V98=0,"",V98/(1-AB98-AM98))</f>
        <v>19.39108280254778</v>
      </c>
      <c r="AO98" s="61">
        <v>1.2</v>
      </c>
      <c r="AP98" s="58">
        <f>IF(BD!AJ98="","",BD!AJ98*BD!AO98)</f>
        <v>19.584</v>
      </c>
      <c r="AQ98" s="56">
        <f>BD!AM98/BD!AK98-1</f>
        <v>0</v>
      </c>
      <c r="AR98" s="56">
        <f>IF(BD!AN98="","",IF(BD!AJ98="","",BD!AN98/BD!AJ98-1))</f>
        <v>0.18817909329336868</v>
      </c>
      <c r="AS98" s="56" t="str">
        <f>IF(BD!AN98="","",IF(BD!AN98&lt;BD!AL98,"ABAIXO DA META","DENTRO DA META"))</f>
        <v>DENTRO DA META</v>
      </c>
      <c r="AT98" s="56" t="str">
        <f>IF(BD!AJ98="","EM ANÁLISE",IF(BD!AP98&gt;=BD!AN98,"GO", "NO GO"))</f>
        <v>GO</v>
      </c>
      <c r="AU98" s="62">
        <f>IF(AN98="","",+BD!$AN98-AJ98)</f>
        <v>3.071082802547778</v>
      </c>
      <c r="AV98" s="63"/>
      <c r="AW98" s="54">
        <f>BD!P98*BD!AC98</f>
        <v>154.8</v>
      </c>
      <c r="AX98" s="54">
        <f>BD!V98*BD!AC98</f>
        <v>114.165</v>
      </c>
      <c r="AY98" s="54">
        <f>IF(BD!AN98="","",BD!AN98*BD!AC98)</f>
        <v>290.8662420382167</v>
      </c>
      <c r="AZ98" s="48" t="s">
        <v>5271</v>
      </c>
      <c r="BA98" s="48"/>
      <c r="BB98" s="48"/>
      <c r="BC98" s="48" t="s">
        <v>5264</v>
      </c>
      <c r="BD98" s="64" t="s">
        <v>5257</v>
      </c>
      <c r="BE98" s="65" t="s">
        <v>4</v>
      </c>
      <c r="BF98" s="65" t="s">
        <v>4</v>
      </c>
      <c r="BG98" s="64" t="s">
        <v>5258</v>
      </c>
      <c r="BH98" s="66"/>
      <c r="BI98" s="66"/>
      <c r="BJ98" s="66"/>
      <c r="BK98" s="66"/>
      <c r="BL98" s="66"/>
      <c r="BM98" s="66"/>
      <c r="BN98" s="66"/>
      <c r="BO98" s="64">
        <v>138</v>
      </c>
      <c r="BP98" s="64">
        <v>140.622</v>
      </c>
      <c r="BQ98" s="64">
        <v>121</v>
      </c>
      <c r="BR98" s="64" t="s">
        <v>5260</v>
      </c>
      <c r="BS98" s="64" t="s">
        <v>5260</v>
      </c>
      <c r="BT98" s="64" t="s">
        <v>5261</v>
      </c>
      <c r="BU98" s="64">
        <v>5102</v>
      </c>
      <c r="BV98" s="64"/>
      <c r="BW98" s="64"/>
      <c r="BX98" s="64"/>
      <c r="BY98" s="64"/>
      <c r="BZ98" s="64"/>
      <c r="CA98" s="64"/>
      <c r="CB98" s="64"/>
      <c r="CC98" s="64">
        <v>102</v>
      </c>
      <c r="CD98" s="64">
        <v>8</v>
      </c>
      <c r="CE98" s="64">
        <v>8</v>
      </c>
      <c r="CF98" s="64"/>
      <c r="CG98" s="37">
        <f>VLOOKUP(Table_1[[#This Row],[EAN]],'[1]Planilha1'!$E:$R,13,0)</f>
        <v>10.32</v>
      </c>
      <c r="CI98" s="188">
        <f>IF(Table_1[[#This Row],[STATUS MERCADO]]="GO",Table_1[[#This Row],[M. BRUTA TOTAL]],0)</f>
        <v>95.98585987261153</v>
      </c>
      <c r="CJ98" s="188">
        <f>IF(Table_1[[#This Row],[STATUS MERCADO]]="GO",Table_1[[#This Row],[PV UNIT. REALIZADO]]*Table_1[[#This Row],[QUANTIDADE]],0)</f>
        <v>290.8662420382167</v>
      </c>
    </row>
    <row r="99" ht="15">
      <c r="A99" s="7"/>
      <c r="B99" s="67" t="s">
        <v>79</v>
      </c>
      <c r="C99" s="48">
        <v>221088</v>
      </c>
      <c r="D99" s="48">
        <v>574783</v>
      </c>
      <c r="E99" s="49">
        <v>7894904574780</v>
      </c>
      <c r="F99" s="50" t="s">
        <v>573</v>
      </c>
      <c r="G99" s="48" t="s">
        <v>17</v>
      </c>
      <c r="H99" s="48">
        <v>2220</v>
      </c>
      <c r="I99" s="51" t="s">
        <v>574</v>
      </c>
      <c r="J99" s="48" t="s">
        <v>575</v>
      </c>
      <c r="K99" s="52" t="s">
        <v>84</v>
      </c>
      <c r="L99" s="52">
        <v>24</v>
      </c>
      <c r="M99" s="52">
        <v>4</v>
      </c>
      <c r="N99" s="48" t="s">
        <v>85</v>
      </c>
      <c r="O99" s="48" t="s">
        <v>155</v>
      </c>
      <c r="P99" s="68">
        <v>2.72</v>
      </c>
      <c r="Q99" s="54">
        <f>(17/100+7.6/100+1.65/100)*P99</f>
        <v>0.7140000000000001</v>
      </c>
      <c r="R99" s="54"/>
      <c r="S99" s="54"/>
      <c r="T99" s="54"/>
      <c r="U99" s="54"/>
      <c r="V99" s="54">
        <f>+P99-Q99+R99+S99+T99+U99</f>
        <v>2.0060000000000002</v>
      </c>
      <c r="W99" s="56">
        <f>(1.02/100)</f>
        <v>1.02E-2</v>
      </c>
      <c r="X99" s="56">
        <v>4.8E-3</v>
      </c>
      <c r="Y99" s="56">
        <v>0.17</v>
      </c>
      <c r="Z99" s="56">
        <v>1.65E-2</v>
      </c>
      <c r="AA99" s="56">
        <v>7.6E-2</v>
      </c>
      <c r="AB99" s="56">
        <f>SUM(W99:AA99)</f>
        <v>0.2775</v>
      </c>
      <c r="AC99" s="48">
        <v>24</v>
      </c>
      <c r="AD99" s="57">
        <f>IF(AL99="","",+AC99*AL99)</f>
        <v>122.659872611465</v>
      </c>
      <c r="AE99" s="58">
        <f>IF(AL99="","",+AL99*AB99)</f>
        <v>1.4182547770700642</v>
      </c>
      <c r="AF99" s="57">
        <f>IF(AL99="","",+AL99-AE99)</f>
        <v>3.692573248407644</v>
      </c>
      <c r="AG99" s="58">
        <f>+V99</f>
        <v>2.0060000000000002</v>
      </c>
      <c r="AH99" s="57">
        <f>IF(AF99="","",+AF99-AG99)</f>
        <v>1.6865732484076439</v>
      </c>
      <c r="AI99" s="57">
        <f>IF(AH99="","",+AH99*AC99)</f>
        <v>40.47775796178345</v>
      </c>
      <c r="AJ99" s="58">
        <v>3.99</v>
      </c>
      <c r="AK99" s="59">
        <v>0.33</v>
      </c>
      <c r="AL99" s="58">
        <f>IF(V99=0,"",V99/(1-AB99-AK99))</f>
        <v>5.1108280254777085</v>
      </c>
      <c r="AM99" s="60">
        <v>0.33</v>
      </c>
      <c r="AN99" s="58">
        <f>IF(V99=0,"",V99/(1-AB99-AM99))</f>
        <v>5.1108280254777085</v>
      </c>
      <c r="AO99" s="61">
        <v>1.2</v>
      </c>
      <c r="AP99" s="58">
        <f>IF(BD!AJ99="","",BD!AJ99*BD!AO99)</f>
        <v>4.788</v>
      </c>
      <c r="AQ99" s="56">
        <f>BD!AM99/BD!AK99-1</f>
        <v>0</v>
      </c>
      <c r="AR99" s="56">
        <f>IF(BD!AN99="","",IF(BD!AJ99="","",BD!AN99/BD!AJ99-1))</f>
        <v>0.2809092795683479</v>
      </c>
      <c r="AS99" s="56" t="str">
        <f>IF(BD!AN99="","",IF(BD!AN99&lt;BD!AL99,"ABAIXO DA META","DENTRO DA META"))</f>
        <v>DENTRO DA META</v>
      </c>
      <c r="AT99" s="56" t="str">
        <f>IF(BD!AJ99="","EM ANÁLISE",IF(BD!AP99&gt;=BD!AN99,"GO", "NO GO"))</f>
        <v>NO GO</v>
      </c>
      <c r="AU99" s="62">
        <f>IF(AN99="","",+BD!$AN99-AJ99)</f>
        <v>1.1208280254777083</v>
      </c>
      <c r="AV99" s="63"/>
      <c r="AW99" s="54">
        <f>BD!P99*BD!AC99</f>
        <v>65.28</v>
      </c>
      <c r="AX99" s="54">
        <f>BD!V99*BD!AC99</f>
        <v>48.144000000000005</v>
      </c>
      <c r="AY99" s="54">
        <f>IF(BD!AN99="","",BD!AN99*BD!AC99)</f>
        <v>122.659872611465</v>
      </c>
      <c r="AZ99" s="48" t="s">
        <v>5271</v>
      </c>
      <c r="BA99" s="48"/>
      <c r="BB99" s="48"/>
      <c r="BC99" s="48" t="s">
        <v>5264</v>
      </c>
      <c r="BD99" s="64" t="s">
        <v>5257</v>
      </c>
      <c r="BE99" s="65" t="s">
        <v>4</v>
      </c>
      <c r="BF99" s="65" t="s">
        <v>4</v>
      </c>
      <c r="BG99" s="64" t="s">
        <v>5258</v>
      </c>
      <c r="BH99" s="66"/>
      <c r="BI99" s="66"/>
      <c r="BJ99" s="66"/>
      <c r="BK99" s="66"/>
      <c r="BL99" s="66"/>
      <c r="BM99" s="66"/>
      <c r="BN99" s="66"/>
      <c r="BO99" s="64">
        <v>138</v>
      </c>
      <c r="BP99" s="64">
        <v>140.622</v>
      </c>
      <c r="BQ99" s="64">
        <v>121</v>
      </c>
      <c r="BR99" s="64" t="s">
        <v>5260</v>
      </c>
      <c r="BS99" s="64" t="s">
        <v>5260</v>
      </c>
      <c r="BT99" s="64" t="s">
        <v>5261</v>
      </c>
      <c r="BU99" s="64">
        <v>5102</v>
      </c>
      <c r="BV99" s="64"/>
      <c r="BW99" s="64"/>
      <c r="BX99" s="64"/>
      <c r="BY99" s="64"/>
      <c r="BZ99" s="64"/>
      <c r="CA99" s="64"/>
      <c r="CB99" s="64"/>
      <c r="CC99" s="64">
        <v>102</v>
      </c>
      <c r="CD99" s="64">
        <v>8</v>
      </c>
      <c r="CE99" s="64">
        <v>8</v>
      </c>
      <c r="CF99" s="64"/>
      <c r="CG99" s="37">
        <f>VLOOKUP(Table_1[[#This Row],[EAN]],'[1]Planilha1'!$E:$R,13,0)</f>
        <v>2.72</v>
      </c>
      <c r="CI99" s="188">
        <f>IF(Table_1[[#This Row],[STATUS MERCADO]]="GO",Table_1[[#This Row],[M. BRUTA TOTAL]],0)</f>
        <v>0</v>
      </c>
      <c r="CJ99" s="188">
        <f>IF(Table_1[[#This Row],[STATUS MERCADO]]="GO",Table_1[[#This Row],[PV UNIT. REALIZADO]]*Table_1[[#This Row],[QUANTIDADE]],0)</f>
        <v>0</v>
      </c>
    </row>
    <row r="100" ht="15">
      <c r="A100" s="7"/>
      <c r="B100" s="67" t="s">
        <v>79</v>
      </c>
      <c r="C100" s="48">
        <v>221089</v>
      </c>
      <c r="D100" s="48">
        <v>571954</v>
      </c>
      <c r="E100" s="49">
        <v>7894904571956</v>
      </c>
      <c r="F100" s="50" t="s">
        <v>576</v>
      </c>
      <c r="G100" s="48" t="s">
        <v>17</v>
      </c>
      <c r="H100" s="48">
        <v>2220</v>
      </c>
      <c r="I100" s="51" t="s">
        <v>574</v>
      </c>
      <c r="J100" s="48" t="s">
        <v>575</v>
      </c>
      <c r="K100" s="52" t="s">
        <v>84</v>
      </c>
      <c r="L100" s="52">
        <v>12</v>
      </c>
      <c r="M100" s="52">
        <v>4</v>
      </c>
      <c r="N100" s="48" t="s">
        <v>85</v>
      </c>
      <c r="O100" s="48" t="s">
        <v>155</v>
      </c>
      <c r="P100" s="68">
        <v>5.18</v>
      </c>
      <c r="Q100" s="54">
        <f>(17/100+7.6/100+1.65/100)*P100</f>
        <v>1.35975</v>
      </c>
      <c r="R100" s="54"/>
      <c r="S100" s="54"/>
      <c r="T100" s="54"/>
      <c r="U100" s="54"/>
      <c r="V100" s="54">
        <f>+P100-Q100+R100+S100+T100+U100</f>
        <v>3.8202499999999997</v>
      </c>
      <c r="W100" s="56">
        <f>(1.02/100)</f>
        <v>1.02E-2</v>
      </c>
      <c r="X100" s="56">
        <v>4.8E-3</v>
      </c>
      <c r="Y100" s="56">
        <v>0.17</v>
      </c>
      <c r="Z100" s="56">
        <v>1.65E-2</v>
      </c>
      <c r="AA100" s="56">
        <v>7.6E-2</v>
      </c>
      <c r="AB100" s="56">
        <f>SUM(W100:AA100)</f>
        <v>0.2775</v>
      </c>
      <c r="AC100" s="48">
        <v>12</v>
      </c>
      <c r="AD100" s="57">
        <f>IF(AL100="","",+AC100*AL100)</f>
        <v>116.79745222929938</v>
      </c>
      <c r="AE100" s="58">
        <f>IF(AL100="","",+AL100*AB100)</f>
        <v>2.7009410828025486</v>
      </c>
      <c r="AF100" s="57">
        <f>IF(AL100="","",+AL100-AE100)</f>
        <v>7.032179936305733</v>
      </c>
      <c r="AG100" s="58">
        <f>+V100</f>
        <v>3.8202499999999997</v>
      </c>
      <c r="AH100" s="57">
        <f>IF(AF100="","",+AF100-AG100)</f>
        <v>3.211929936305733</v>
      </c>
      <c r="AI100" s="57">
        <f>IF(AH100="","",+AH100*AC100)</f>
        <v>38.543159235668796</v>
      </c>
      <c r="AJ100" s="58">
        <v>7.49</v>
      </c>
      <c r="AK100" s="59">
        <v>0.33</v>
      </c>
      <c r="AL100" s="58">
        <f>IF(V100=0,"",V100/(1-AB100-AK100))</f>
        <v>9.733121019108282</v>
      </c>
      <c r="AM100" s="60">
        <v>0.33</v>
      </c>
      <c r="AN100" s="58">
        <f>IF(V100=0,"",V100/(1-AB100-AM100))</f>
        <v>9.733121019108282</v>
      </c>
      <c r="AO100" s="61">
        <v>1.2</v>
      </c>
      <c r="AP100" s="58">
        <f>IF(BD!AJ100="","",BD!AJ100*BD!AO100)</f>
        <v>8.988</v>
      </c>
      <c r="AQ100" s="56">
        <f>BD!AM100/BD!AK100-1</f>
        <v>0</v>
      </c>
      <c r="AR100" s="56">
        <f>IF(BD!AN100="","",IF(BD!AJ100="","",BD!AN100/BD!AJ100-1))</f>
        <v>0.29948211203047825</v>
      </c>
      <c r="AS100" s="56" t="str">
        <f>IF(BD!AN100="","",IF(BD!AN100&lt;BD!AL100,"ABAIXO DA META","DENTRO DA META"))</f>
        <v>DENTRO DA META</v>
      </c>
      <c r="AT100" s="56" t="str">
        <f>IF(BD!AJ100="","EM ANÁLISE",IF(BD!AP100&gt;=BD!AN100,"GO", "NO GO"))</f>
        <v>NO GO</v>
      </c>
      <c r="AU100" s="62">
        <f>IF(AN100="","",+BD!$AN100-AJ100)</f>
        <v>2.2431210191082815</v>
      </c>
      <c r="AV100" s="63"/>
      <c r="AW100" s="54">
        <f>BD!P100*BD!AC100</f>
        <v>62.16</v>
      </c>
      <c r="AX100" s="54">
        <f>BD!V100*BD!AC100</f>
        <v>45.842999999999996</v>
      </c>
      <c r="AY100" s="54">
        <f>IF(BD!AN100="","",BD!AN100*BD!AC100)</f>
        <v>116.79745222929938</v>
      </c>
      <c r="AZ100" s="48" t="s">
        <v>5271</v>
      </c>
      <c r="BA100" s="48"/>
      <c r="BB100" s="48"/>
      <c r="BC100" s="48" t="s">
        <v>5264</v>
      </c>
      <c r="BD100" s="64" t="s">
        <v>5257</v>
      </c>
      <c r="BE100" s="65" t="s">
        <v>4</v>
      </c>
      <c r="BF100" s="65" t="s">
        <v>4</v>
      </c>
      <c r="BG100" s="64" t="s">
        <v>5258</v>
      </c>
      <c r="BH100" s="66"/>
      <c r="BI100" s="66"/>
      <c r="BJ100" s="66"/>
      <c r="BK100" s="66"/>
      <c r="BL100" s="66"/>
      <c r="BM100" s="66"/>
      <c r="BN100" s="66"/>
      <c r="BO100" s="64">
        <v>138</v>
      </c>
      <c r="BP100" s="64">
        <v>140.622</v>
      </c>
      <c r="BQ100" s="64">
        <v>121</v>
      </c>
      <c r="BR100" s="64" t="s">
        <v>5260</v>
      </c>
      <c r="BS100" s="64" t="s">
        <v>5260</v>
      </c>
      <c r="BT100" s="64" t="s">
        <v>5261</v>
      </c>
      <c r="BU100" s="64">
        <v>5102</v>
      </c>
      <c r="BV100" s="64"/>
      <c r="BW100" s="64"/>
      <c r="BX100" s="64"/>
      <c r="BY100" s="64"/>
      <c r="BZ100" s="64"/>
      <c r="CA100" s="64"/>
      <c r="CB100" s="64"/>
      <c r="CC100" s="64">
        <v>102</v>
      </c>
      <c r="CD100" s="64">
        <v>8</v>
      </c>
      <c r="CE100" s="64">
        <v>8</v>
      </c>
      <c r="CF100" s="64"/>
      <c r="CG100" s="37">
        <f>VLOOKUP(Table_1[[#This Row],[EAN]],'[1]Planilha1'!$E:$R,13,0)</f>
        <v>5.18</v>
      </c>
      <c r="CI100" s="188">
        <f>IF(Table_1[[#This Row],[STATUS MERCADO]]="GO",Table_1[[#This Row],[M. BRUTA TOTAL]],0)</f>
        <v>0</v>
      </c>
      <c r="CJ100" s="188">
        <f>IF(Table_1[[#This Row],[STATUS MERCADO]]="GO",Table_1[[#This Row],[PV UNIT. REALIZADO]]*Table_1[[#This Row],[QUANTIDADE]],0)</f>
        <v>0</v>
      </c>
    </row>
    <row r="101" ht="15">
      <c r="A101" s="7"/>
      <c r="B101" s="67" t="s">
        <v>79</v>
      </c>
      <c r="C101" s="48">
        <v>221090</v>
      </c>
      <c r="D101" s="48">
        <v>571946</v>
      </c>
      <c r="E101" s="49">
        <v>7894904571949</v>
      </c>
      <c r="F101" s="50" t="s">
        <v>577</v>
      </c>
      <c r="G101" s="48" t="s">
        <v>17</v>
      </c>
      <c r="H101" s="48">
        <v>2220</v>
      </c>
      <c r="I101" s="51" t="s">
        <v>574</v>
      </c>
      <c r="J101" s="48" t="s">
        <v>575</v>
      </c>
      <c r="K101" s="52" t="s">
        <v>84</v>
      </c>
      <c r="L101" s="52">
        <v>12</v>
      </c>
      <c r="M101" s="52">
        <v>4</v>
      </c>
      <c r="N101" s="48" t="s">
        <v>85</v>
      </c>
      <c r="O101" s="48" t="s">
        <v>155</v>
      </c>
      <c r="P101" s="68">
        <v>5.18</v>
      </c>
      <c r="Q101" s="54">
        <f>(17/100+7.6/100+1.65/100)*P101</f>
        <v>1.35975</v>
      </c>
      <c r="R101" s="54"/>
      <c r="S101" s="54"/>
      <c r="T101" s="54"/>
      <c r="U101" s="54"/>
      <c r="V101" s="54">
        <f>+P101-Q101+R101+S101+T101+U101</f>
        <v>3.8202499999999997</v>
      </c>
      <c r="W101" s="56">
        <f>(1.02/100)</f>
        <v>1.02E-2</v>
      </c>
      <c r="X101" s="56">
        <v>4.8E-3</v>
      </c>
      <c r="Y101" s="56">
        <v>0.17</v>
      </c>
      <c r="Z101" s="56">
        <v>1.65E-2</v>
      </c>
      <c r="AA101" s="56">
        <v>7.6E-2</v>
      </c>
      <c r="AB101" s="56">
        <f>SUM(W101:AA101)</f>
        <v>0.2775</v>
      </c>
      <c r="AC101" s="48">
        <v>12</v>
      </c>
      <c r="AD101" s="57">
        <f>IF(AL101="","",+AC101*AL101)</f>
        <v>116.79745222929938</v>
      </c>
      <c r="AE101" s="58">
        <f>IF(AL101="","",+AL101*AB101)</f>
        <v>2.7009410828025486</v>
      </c>
      <c r="AF101" s="57">
        <f>IF(AL101="","",+AL101-AE101)</f>
        <v>7.032179936305733</v>
      </c>
      <c r="AG101" s="58">
        <f>+V101</f>
        <v>3.8202499999999997</v>
      </c>
      <c r="AH101" s="57">
        <f>IF(AF101="","",+AF101-AG101)</f>
        <v>3.211929936305733</v>
      </c>
      <c r="AI101" s="57">
        <f>IF(AH101="","",+AH101*AC101)</f>
        <v>38.543159235668796</v>
      </c>
      <c r="AJ101" s="58">
        <v>7.59</v>
      </c>
      <c r="AK101" s="59">
        <v>0.33</v>
      </c>
      <c r="AL101" s="58">
        <f>IF(V101=0,"",V101/(1-AB101-AK101))</f>
        <v>9.733121019108282</v>
      </c>
      <c r="AM101" s="60">
        <v>0.33</v>
      </c>
      <c r="AN101" s="58">
        <f>IF(V101=0,"",V101/(1-AB101-AM101))</f>
        <v>9.733121019108282</v>
      </c>
      <c r="AO101" s="61">
        <v>1.2</v>
      </c>
      <c r="AP101" s="58">
        <f>IF(BD!AJ101="","",BD!AJ101*BD!AO101)</f>
        <v>9.107999999999999</v>
      </c>
      <c r="AQ101" s="56">
        <f>BD!AM101/BD!AK101-1</f>
        <v>0</v>
      </c>
      <c r="AR101" s="56">
        <f>IF(BD!AN101="","",IF(BD!AJ101="","",BD!AN101/BD!AJ101-1))</f>
        <v>0.28236113558738896</v>
      </c>
      <c r="AS101" s="56" t="str">
        <f>IF(BD!AN101="","",IF(BD!AN101&lt;BD!AL101,"ABAIXO DA META","DENTRO DA META"))</f>
        <v>DENTRO DA META</v>
      </c>
      <c r="AT101" s="56" t="str">
        <f>IF(BD!AJ101="","EM ANÁLISE",IF(BD!AP101&gt;=BD!AN101,"GO", "NO GO"))</f>
        <v>NO GO</v>
      </c>
      <c r="AU101" s="62">
        <f>IF(AN101="","",+BD!$AN101-AJ101)</f>
        <v>2.143121019108282</v>
      </c>
      <c r="AV101" s="63"/>
      <c r="AW101" s="54">
        <f>BD!P101*BD!AC101</f>
        <v>62.16</v>
      </c>
      <c r="AX101" s="54">
        <f>BD!V101*BD!AC101</f>
        <v>45.842999999999996</v>
      </c>
      <c r="AY101" s="54">
        <f>IF(BD!AN101="","",BD!AN101*BD!AC101)</f>
        <v>116.79745222929938</v>
      </c>
      <c r="AZ101" s="48" t="s">
        <v>5271</v>
      </c>
      <c r="BA101" s="48"/>
      <c r="BB101" s="48"/>
      <c r="BC101" s="48" t="s">
        <v>5264</v>
      </c>
      <c r="BD101" s="64" t="s">
        <v>5257</v>
      </c>
      <c r="BE101" s="65" t="s">
        <v>4</v>
      </c>
      <c r="BF101" s="65" t="s">
        <v>4</v>
      </c>
      <c r="BG101" s="64" t="s">
        <v>5258</v>
      </c>
      <c r="BH101" s="66"/>
      <c r="BI101" s="66"/>
      <c r="BJ101" s="66"/>
      <c r="BK101" s="66"/>
      <c r="BL101" s="66"/>
      <c r="BM101" s="66"/>
      <c r="BN101" s="66"/>
      <c r="BO101" s="64">
        <v>138</v>
      </c>
      <c r="BP101" s="64">
        <v>140.622</v>
      </c>
      <c r="BQ101" s="64">
        <v>121</v>
      </c>
      <c r="BR101" s="64" t="s">
        <v>5260</v>
      </c>
      <c r="BS101" s="64" t="s">
        <v>5260</v>
      </c>
      <c r="BT101" s="64" t="s">
        <v>5261</v>
      </c>
      <c r="BU101" s="64">
        <v>5102</v>
      </c>
      <c r="BV101" s="64"/>
      <c r="BW101" s="64"/>
      <c r="BX101" s="64"/>
      <c r="BY101" s="64"/>
      <c r="BZ101" s="64"/>
      <c r="CA101" s="64"/>
      <c r="CB101" s="64"/>
      <c r="CC101" s="64">
        <v>102</v>
      </c>
      <c r="CD101" s="64">
        <v>8</v>
      </c>
      <c r="CE101" s="64">
        <v>8</v>
      </c>
      <c r="CF101" s="64"/>
      <c r="CG101" s="37">
        <f>VLOOKUP(Table_1[[#This Row],[EAN]],'[1]Planilha1'!$E:$R,13,0)</f>
        <v>5.18</v>
      </c>
      <c r="CI101" s="188">
        <f>IF(Table_1[[#This Row],[STATUS MERCADO]]="GO",Table_1[[#This Row],[M. BRUTA TOTAL]],0)</f>
        <v>0</v>
      </c>
      <c r="CJ101" s="188">
        <f>IF(Table_1[[#This Row],[STATUS MERCADO]]="GO",Table_1[[#This Row],[PV UNIT. REALIZADO]]*Table_1[[#This Row],[QUANTIDADE]],0)</f>
        <v>0</v>
      </c>
    </row>
    <row r="102" ht="15">
      <c r="A102" s="7"/>
      <c r="B102" s="67" t="s">
        <v>79</v>
      </c>
      <c r="C102" s="48">
        <v>221091</v>
      </c>
      <c r="D102" s="48">
        <v>571970</v>
      </c>
      <c r="E102" s="49">
        <v>7894904571970</v>
      </c>
      <c r="F102" s="50" t="s">
        <v>578</v>
      </c>
      <c r="G102" s="48" t="s">
        <v>17</v>
      </c>
      <c r="H102" s="48">
        <v>2220</v>
      </c>
      <c r="I102" s="51" t="s">
        <v>574</v>
      </c>
      <c r="J102" s="48" t="s">
        <v>575</v>
      </c>
      <c r="K102" s="52" t="s">
        <v>84</v>
      </c>
      <c r="L102" s="52">
        <v>12</v>
      </c>
      <c r="M102" s="52">
        <v>4</v>
      </c>
      <c r="N102" s="48" t="s">
        <v>85</v>
      </c>
      <c r="O102" s="48" t="s">
        <v>155</v>
      </c>
      <c r="P102" s="68">
        <v>5.18</v>
      </c>
      <c r="Q102" s="54">
        <f>(17/100+7.6/100+1.65/100)*P102</f>
        <v>1.35975</v>
      </c>
      <c r="R102" s="54"/>
      <c r="S102" s="54"/>
      <c r="T102" s="54"/>
      <c r="U102" s="54"/>
      <c r="V102" s="54">
        <f>+P102-Q102+R102+S102+T102+U102</f>
        <v>3.8202499999999997</v>
      </c>
      <c r="W102" s="56">
        <f>(1.02/100)</f>
        <v>1.02E-2</v>
      </c>
      <c r="X102" s="56">
        <v>4.8E-3</v>
      </c>
      <c r="Y102" s="56">
        <v>0.17</v>
      </c>
      <c r="Z102" s="56">
        <v>1.65E-2</v>
      </c>
      <c r="AA102" s="56">
        <v>7.6E-2</v>
      </c>
      <c r="AB102" s="56">
        <f>SUM(W102:AA102)</f>
        <v>0.2775</v>
      </c>
      <c r="AC102" s="48">
        <v>12</v>
      </c>
      <c r="AD102" s="57">
        <f>IF(AL102="","",+AC102*AL102)</f>
        <v>116.79745222929938</v>
      </c>
      <c r="AE102" s="58">
        <f>IF(AL102="","",+AL102*AB102)</f>
        <v>2.7009410828025486</v>
      </c>
      <c r="AF102" s="57">
        <f>IF(AL102="","",+AL102-AE102)</f>
        <v>7.032179936305733</v>
      </c>
      <c r="AG102" s="58">
        <f>+V102</f>
        <v>3.8202499999999997</v>
      </c>
      <c r="AH102" s="57">
        <f>IF(AF102="","",+AF102-AG102)</f>
        <v>3.211929936305733</v>
      </c>
      <c r="AI102" s="57">
        <f>IF(AH102="","",+AH102*AC102)</f>
        <v>38.543159235668796</v>
      </c>
      <c r="AJ102" s="58">
        <v>7.59</v>
      </c>
      <c r="AK102" s="59">
        <v>0.33</v>
      </c>
      <c r="AL102" s="58">
        <f>IF(V102=0,"",V102/(1-AB102-AK102))</f>
        <v>9.733121019108282</v>
      </c>
      <c r="AM102" s="60">
        <v>0.33</v>
      </c>
      <c r="AN102" s="58">
        <f>IF(V102=0,"",V102/(1-AB102-AM102))</f>
        <v>9.733121019108282</v>
      </c>
      <c r="AO102" s="61">
        <v>1.2</v>
      </c>
      <c r="AP102" s="58">
        <f>IF(BD!AJ102="","",BD!AJ102*BD!AO102)</f>
        <v>9.107999999999999</v>
      </c>
      <c r="AQ102" s="56">
        <f>BD!AM102/BD!AK102-1</f>
        <v>0</v>
      </c>
      <c r="AR102" s="56">
        <f>IF(BD!AN102="","",IF(BD!AJ102="","",BD!AN102/BD!AJ102-1))</f>
        <v>0.28236113558738896</v>
      </c>
      <c r="AS102" s="56" t="str">
        <f>IF(BD!AN102="","",IF(BD!AN102&lt;BD!AL102,"ABAIXO DA META","DENTRO DA META"))</f>
        <v>DENTRO DA META</v>
      </c>
      <c r="AT102" s="56" t="str">
        <f>IF(BD!AJ102="","EM ANÁLISE",IF(BD!AP102&gt;=BD!AN102,"GO", "NO GO"))</f>
        <v>NO GO</v>
      </c>
      <c r="AU102" s="62">
        <f>IF(AN102="","",+BD!$AN102-AJ102)</f>
        <v>2.143121019108282</v>
      </c>
      <c r="AV102" s="63"/>
      <c r="AW102" s="54">
        <f>BD!P102*BD!AC102</f>
        <v>62.16</v>
      </c>
      <c r="AX102" s="54">
        <f>BD!V102*BD!AC102</f>
        <v>45.842999999999996</v>
      </c>
      <c r="AY102" s="54">
        <f>IF(BD!AN102="","",BD!AN102*BD!AC102)</f>
        <v>116.79745222929938</v>
      </c>
      <c r="AZ102" s="48" t="s">
        <v>5271</v>
      </c>
      <c r="BA102" s="48"/>
      <c r="BB102" s="48"/>
      <c r="BC102" s="48" t="s">
        <v>5264</v>
      </c>
      <c r="BD102" s="64" t="s">
        <v>5257</v>
      </c>
      <c r="BE102" s="65" t="s">
        <v>4</v>
      </c>
      <c r="BF102" s="65" t="s">
        <v>4</v>
      </c>
      <c r="BG102" s="64" t="s">
        <v>5258</v>
      </c>
      <c r="BH102" s="66"/>
      <c r="BI102" s="66"/>
      <c r="BJ102" s="66"/>
      <c r="BK102" s="66"/>
      <c r="BL102" s="66"/>
      <c r="BM102" s="66"/>
      <c r="BN102" s="66"/>
      <c r="BO102" s="64">
        <v>138</v>
      </c>
      <c r="BP102" s="64">
        <v>140.622</v>
      </c>
      <c r="BQ102" s="64">
        <v>121</v>
      </c>
      <c r="BR102" s="64" t="s">
        <v>5260</v>
      </c>
      <c r="BS102" s="64" t="s">
        <v>5260</v>
      </c>
      <c r="BT102" s="64" t="s">
        <v>5261</v>
      </c>
      <c r="BU102" s="64">
        <v>5102</v>
      </c>
      <c r="BV102" s="64"/>
      <c r="BW102" s="64"/>
      <c r="BX102" s="64"/>
      <c r="BY102" s="64"/>
      <c r="BZ102" s="64"/>
      <c r="CA102" s="64"/>
      <c r="CB102" s="64"/>
      <c r="CC102" s="64">
        <v>102</v>
      </c>
      <c r="CD102" s="64">
        <v>8</v>
      </c>
      <c r="CE102" s="64">
        <v>8</v>
      </c>
      <c r="CF102" s="64"/>
      <c r="CG102" s="37">
        <f>VLOOKUP(Table_1[[#This Row],[EAN]],'[1]Planilha1'!$E:$R,13,0)</f>
        <v>5.18</v>
      </c>
      <c r="CI102" s="188">
        <f>IF(Table_1[[#This Row],[STATUS MERCADO]]="GO",Table_1[[#This Row],[M. BRUTA TOTAL]],0)</f>
        <v>0</v>
      </c>
      <c r="CJ102" s="188">
        <f>IF(Table_1[[#This Row],[STATUS MERCADO]]="GO",Table_1[[#This Row],[PV UNIT. REALIZADO]]*Table_1[[#This Row],[QUANTIDADE]],0)</f>
        <v>0</v>
      </c>
    </row>
    <row r="103" ht="15">
      <c r="A103" s="7"/>
      <c r="B103" s="67" t="s">
        <v>79</v>
      </c>
      <c r="C103" s="48">
        <v>221092</v>
      </c>
      <c r="D103" s="48">
        <v>571962</v>
      </c>
      <c r="E103" s="49">
        <v>7894904571963</v>
      </c>
      <c r="F103" s="50" t="s">
        <v>579</v>
      </c>
      <c r="G103" s="48" t="s">
        <v>17</v>
      </c>
      <c r="H103" s="48">
        <v>2220</v>
      </c>
      <c r="I103" s="51" t="s">
        <v>574</v>
      </c>
      <c r="J103" s="48" t="s">
        <v>575</v>
      </c>
      <c r="K103" s="52" t="s">
        <v>84</v>
      </c>
      <c r="L103" s="52">
        <v>12</v>
      </c>
      <c r="M103" s="52">
        <v>4</v>
      </c>
      <c r="N103" s="48" t="s">
        <v>85</v>
      </c>
      <c r="O103" s="48" t="s">
        <v>155</v>
      </c>
      <c r="P103" s="68">
        <v>5.18</v>
      </c>
      <c r="Q103" s="54">
        <f>(17/100+7.6/100+1.65/100)*P103</f>
        <v>1.35975</v>
      </c>
      <c r="R103" s="54"/>
      <c r="S103" s="54"/>
      <c r="T103" s="54"/>
      <c r="U103" s="54"/>
      <c r="V103" s="54">
        <f>+P103-Q103+R103+S103+T103+U103</f>
        <v>3.8202499999999997</v>
      </c>
      <c r="W103" s="56">
        <f>(1.02/100)</f>
        <v>1.02E-2</v>
      </c>
      <c r="X103" s="56">
        <v>4.8E-3</v>
      </c>
      <c r="Y103" s="56">
        <v>0.17</v>
      </c>
      <c r="Z103" s="56">
        <v>1.65E-2</v>
      </c>
      <c r="AA103" s="56">
        <v>7.6E-2</v>
      </c>
      <c r="AB103" s="56">
        <f>SUM(W103:AA103)</f>
        <v>0.2775</v>
      </c>
      <c r="AC103" s="48">
        <v>12</v>
      </c>
      <c r="AD103" s="57">
        <f>IF(AL103="","",+AC103*AL103)</f>
        <v>116.79745222929938</v>
      </c>
      <c r="AE103" s="58">
        <f>IF(AL103="","",+AL103*AB103)</f>
        <v>2.7009410828025486</v>
      </c>
      <c r="AF103" s="57">
        <f>IF(AL103="","",+AL103-AE103)</f>
        <v>7.032179936305733</v>
      </c>
      <c r="AG103" s="58">
        <f>+V103</f>
        <v>3.8202499999999997</v>
      </c>
      <c r="AH103" s="57">
        <f>IF(AF103="","",+AF103-AG103)</f>
        <v>3.211929936305733</v>
      </c>
      <c r="AI103" s="57">
        <f>IF(AH103="","",+AH103*AC103)</f>
        <v>38.543159235668796</v>
      </c>
      <c r="AJ103" s="58">
        <v>7.49</v>
      </c>
      <c r="AK103" s="59">
        <v>0.33</v>
      </c>
      <c r="AL103" s="58">
        <f>IF(V103=0,"",V103/(1-AB103-AK103))</f>
        <v>9.733121019108282</v>
      </c>
      <c r="AM103" s="60">
        <v>0.33</v>
      </c>
      <c r="AN103" s="58">
        <f>IF(V103=0,"",V103/(1-AB103-AM103))</f>
        <v>9.733121019108282</v>
      </c>
      <c r="AO103" s="61">
        <v>1.2</v>
      </c>
      <c r="AP103" s="58">
        <f>IF(BD!AJ103="","",BD!AJ103*BD!AO103)</f>
        <v>8.988</v>
      </c>
      <c r="AQ103" s="56">
        <f>BD!AM103/BD!AK103-1</f>
        <v>0</v>
      </c>
      <c r="AR103" s="56">
        <f>IF(BD!AN103="","",IF(BD!AJ103="","",BD!AN103/BD!AJ103-1))</f>
        <v>0.29948211203047825</v>
      </c>
      <c r="AS103" s="56" t="str">
        <f>IF(BD!AN103="","",IF(BD!AN103&lt;BD!AL103,"ABAIXO DA META","DENTRO DA META"))</f>
        <v>DENTRO DA META</v>
      </c>
      <c r="AT103" s="56" t="str">
        <f>IF(BD!AJ103="","EM ANÁLISE",IF(BD!AP103&gt;=BD!AN103,"GO", "NO GO"))</f>
        <v>NO GO</v>
      </c>
      <c r="AU103" s="62">
        <f>IF(AN103="","",+BD!$AN103-AJ103)</f>
        <v>2.2431210191082815</v>
      </c>
      <c r="AV103" s="63"/>
      <c r="AW103" s="54">
        <f>BD!P103*BD!AC103</f>
        <v>62.16</v>
      </c>
      <c r="AX103" s="54">
        <f>BD!V103*BD!AC103</f>
        <v>45.842999999999996</v>
      </c>
      <c r="AY103" s="54">
        <f>IF(BD!AN103="","",BD!AN103*BD!AC103)</f>
        <v>116.79745222929938</v>
      </c>
      <c r="AZ103" s="48" t="s">
        <v>5271</v>
      </c>
      <c r="BA103" s="48"/>
      <c r="BB103" s="48"/>
      <c r="BC103" s="48" t="s">
        <v>5264</v>
      </c>
      <c r="BD103" s="64" t="s">
        <v>5257</v>
      </c>
      <c r="BE103" s="65" t="s">
        <v>4</v>
      </c>
      <c r="BF103" s="65" t="s">
        <v>4</v>
      </c>
      <c r="BG103" s="64" t="s">
        <v>5258</v>
      </c>
      <c r="BH103" s="66"/>
      <c r="BI103" s="66"/>
      <c r="BJ103" s="66"/>
      <c r="BK103" s="66"/>
      <c r="BL103" s="66"/>
      <c r="BM103" s="66"/>
      <c r="BN103" s="66"/>
      <c r="BO103" s="64">
        <v>138</v>
      </c>
      <c r="BP103" s="64">
        <v>140.622</v>
      </c>
      <c r="BQ103" s="64">
        <v>121</v>
      </c>
      <c r="BR103" s="64" t="s">
        <v>5260</v>
      </c>
      <c r="BS103" s="64" t="s">
        <v>5260</v>
      </c>
      <c r="BT103" s="64" t="s">
        <v>5261</v>
      </c>
      <c r="BU103" s="64">
        <v>5102</v>
      </c>
      <c r="BV103" s="64"/>
      <c r="BW103" s="64"/>
      <c r="BX103" s="64"/>
      <c r="BY103" s="64"/>
      <c r="BZ103" s="64"/>
      <c r="CA103" s="64"/>
      <c r="CB103" s="64"/>
      <c r="CC103" s="64">
        <v>102</v>
      </c>
      <c r="CD103" s="64">
        <v>8</v>
      </c>
      <c r="CE103" s="64">
        <v>8</v>
      </c>
      <c r="CF103" s="64"/>
      <c r="CG103" s="37">
        <f>VLOOKUP(Table_1[[#This Row],[EAN]],'[1]Planilha1'!$E:$R,13,0)</f>
        <v>5.18</v>
      </c>
      <c r="CI103" s="188">
        <f>IF(Table_1[[#This Row],[STATUS MERCADO]]="GO",Table_1[[#This Row],[M. BRUTA TOTAL]],0)</f>
        <v>0</v>
      </c>
      <c r="CJ103" s="188">
        <f>IF(Table_1[[#This Row],[STATUS MERCADO]]="GO",Table_1[[#This Row],[PV UNIT. REALIZADO]]*Table_1[[#This Row],[QUANTIDADE]],0)</f>
        <v>0</v>
      </c>
    </row>
    <row r="104" ht="15">
      <c r="A104" s="7"/>
      <c r="B104" s="67" t="s">
        <v>79</v>
      </c>
      <c r="C104" s="48">
        <v>221110</v>
      </c>
      <c r="D104" s="48">
        <v>20240</v>
      </c>
      <c r="E104" s="49">
        <v>7898396116909</v>
      </c>
      <c r="F104" s="50" t="s">
        <v>603</v>
      </c>
      <c r="G104" s="48" t="s">
        <v>24</v>
      </c>
      <c r="H104" s="48">
        <v>590</v>
      </c>
      <c r="I104" s="51" t="s">
        <v>82</v>
      </c>
      <c r="J104" s="48" t="s">
        <v>604</v>
      </c>
      <c r="K104" s="52" t="s">
        <v>84</v>
      </c>
      <c r="L104" s="52">
        <v>18</v>
      </c>
      <c r="M104" s="52">
        <v>4</v>
      </c>
      <c r="N104" s="48" t="s">
        <v>85</v>
      </c>
      <c r="O104" s="48" t="s">
        <v>208</v>
      </c>
      <c r="P104" s="68">
        <v>2.99</v>
      </c>
      <c r="Q104" s="54">
        <f>(17/100+7.6/100+1.65/100)*P104</f>
        <v>0.7848750000000001</v>
      </c>
      <c r="R104" s="54"/>
      <c r="S104" s="54"/>
      <c r="T104" s="54"/>
      <c r="U104" s="54"/>
      <c r="V104" s="54">
        <f>+P104-Q104+R104+S104+T104+U104</f>
        <v>2.2051250000000002</v>
      </c>
      <c r="W104" s="56">
        <f>(1.02/100)</f>
        <v>1.02E-2</v>
      </c>
      <c r="X104" s="56">
        <v>4.8E-3</v>
      </c>
      <c r="Y104" s="56">
        <v>0.17</v>
      </c>
      <c r="Z104" s="56">
        <v>1.65E-2</v>
      </c>
      <c r="AA104" s="56">
        <v>7.6E-2</v>
      </c>
      <c r="AB104" s="56">
        <f>SUM(W104:AA104)</f>
        <v>0.2775</v>
      </c>
      <c r="AC104" s="48">
        <v>18</v>
      </c>
      <c r="AD104" s="57">
        <f>IF(AL104="","",+AC104*AL104)</f>
        <v>101.12675159235673</v>
      </c>
      <c r="AE104" s="58">
        <f>IF(AL104="","",+AL104*AB104)</f>
        <v>1.5590374203821662</v>
      </c>
      <c r="AF104" s="57">
        <f>IF(AL104="","",+AL104-AE104)</f>
        <v>4.059115445859874</v>
      </c>
      <c r="AG104" s="58">
        <f>+V104</f>
        <v>2.2051250000000002</v>
      </c>
      <c r="AH104" s="57">
        <f>IF(AF104="","",+AF104-AG104)</f>
        <v>1.8539904458598735</v>
      </c>
      <c r="AI104" s="57">
        <f>IF(AH104="","",+AH104*AC104)</f>
        <v>33.371828025477726</v>
      </c>
      <c r="AJ104" s="58">
        <v>6.99</v>
      </c>
      <c r="AK104" s="59">
        <v>0.33</v>
      </c>
      <c r="AL104" s="58">
        <f>IF(V104=0,"",V104/(1-AB104-AK104))</f>
        <v>5.61815286624204</v>
      </c>
      <c r="AM104" s="60">
        <v>0.33</v>
      </c>
      <c r="AN104" s="58">
        <f>IF(V104=0,"",V104/(1-AB104-AM104))</f>
        <v>5.61815286624204</v>
      </c>
      <c r="AO104" s="61">
        <v>1.2</v>
      </c>
      <c r="AP104" s="58">
        <f>IF(BD!AJ104="","",BD!AJ104*BD!AO104)</f>
        <v>8.388</v>
      </c>
      <c r="AQ104" s="56">
        <f>BD!AM104/BD!AK104-1</f>
        <v>0</v>
      </c>
      <c r="AR104" s="56">
        <f>IF(BD!AN104="","",IF(BD!AJ104="","",BD!AN104/BD!AJ104-1))</f>
        <v>-0.19625853129584547</v>
      </c>
      <c r="AS104" s="56" t="str">
        <f>IF(BD!AN104="","",IF(BD!AN104&lt;BD!AL104,"ABAIXO DA META","DENTRO DA META"))</f>
        <v>DENTRO DA META</v>
      </c>
      <c r="AT104" s="56" t="str">
        <f>IF(BD!AJ104="","EM ANÁLISE",IF(BD!AP104&gt;=BD!AN104,"GO", "NO GO"))</f>
        <v>GO</v>
      </c>
      <c r="AU104" s="62">
        <f>IF(AN104="","",+BD!$AN104-AJ104)</f>
        <v>-1.37184713375796</v>
      </c>
      <c r="AV104" s="63"/>
      <c r="AW104" s="54">
        <f>BD!P104*BD!AC104</f>
        <v>53.82000000000001</v>
      </c>
      <c r="AX104" s="54">
        <f>BD!V104*BD!AC104</f>
        <v>39.69225</v>
      </c>
      <c r="AY104" s="54">
        <f>IF(BD!AN104="","",BD!AN104*BD!AC104)</f>
        <v>101.12675159235673</v>
      </c>
      <c r="AZ104" s="48" t="s">
        <v>5271</v>
      </c>
      <c r="BA104" s="48" t="s">
        <v>115</v>
      </c>
      <c r="BB104" s="48">
        <v>1</v>
      </c>
      <c r="BC104" s="48" t="s">
        <v>209</v>
      </c>
      <c r="BD104" s="64" t="s">
        <v>5257</v>
      </c>
      <c r="BE104" s="65" t="s">
        <v>4</v>
      </c>
      <c r="BF104" s="65" t="s">
        <v>4</v>
      </c>
      <c r="BG104" s="64" t="s">
        <v>5258</v>
      </c>
      <c r="BH104" s="66"/>
      <c r="BI104" s="66"/>
      <c r="BJ104" s="66"/>
      <c r="BK104" s="66"/>
      <c r="BL104" s="66"/>
      <c r="BM104" s="66"/>
      <c r="BN104" s="66"/>
      <c r="BO104" s="64">
        <v>138</v>
      </c>
      <c r="BP104" s="64">
        <v>140.622</v>
      </c>
      <c r="BQ104" s="64">
        <v>121</v>
      </c>
      <c r="BR104" s="64" t="s">
        <v>5260</v>
      </c>
      <c r="BS104" s="64" t="s">
        <v>5260</v>
      </c>
      <c r="BT104" s="64" t="s">
        <v>5261</v>
      </c>
      <c r="BU104" s="64">
        <v>5102</v>
      </c>
      <c r="BV104" s="64"/>
      <c r="BW104" s="64"/>
      <c r="BX104" s="64"/>
      <c r="BY104" s="64"/>
      <c r="BZ104" s="64"/>
      <c r="CA104" s="64"/>
      <c r="CB104" s="64"/>
      <c r="CC104" s="64">
        <v>102</v>
      </c>
      <c r="CD104" s="64">
        <v>8</v>
      </c>
      <c r="CE104" s="64">
        <v>8</v>
      </c>
      <c r="CF104" s="64"/>
      <c r="CG104" s="37">
        <f>VLOOKUP(Table_1[[#This Row],[EAN]],'[1]Planilha1'!$E:$R,13,0)</f>
        <v>2.99</v>
      </c>
      <c r="CI104" s="188">
        <f>IF(Table_1[[#This Row],[STATUS MERCADO]]="GO",Table_1[[#This Row],[M. BRUTA TOTAL]],0)</f>
        <v>33.371828025477726</v>
      </c>
      <c r="CJ104" s="188">
        <f>IF(Table_1[[#This Row],[STATUS MERCADO]]="GO",Table_1[[#This Row],[PV UNIT. REALIZADO]]*Table_1[[#This Row],[QUANTIDADE]],0)</f>
        <v>101.12675159235673</v>
      </c>
    </row>
    <row r="105" ht="15">
      <c r="A105" s="7"/>
      <c r="B105" s="67" t="s">
        <v>79</v>
      </c>
      <c r="C105" s="48">
        <v>221118</v>
      </c>
      <c r="D105" s="48">
        <v>9164</v>
      </c>
      <c r="E105" s="49">
        <v>7894904009169</v>
      </c>
      <c r="F105" s="50" t="s">
        <v>610</v>
      </c>
      <c r="G105" s="48" t="s">
        <v>17</v>
      </c>
      <c r="H105" s="48">
        <v>2410</v>
      </c>
      <c r="I105" s="51" t="s">
        <v>611</v>
      </c>
      <c r="J105" s="48" t="s">
        <v>395</v>
      </c>
      <c r="K105" s="52" t="s">
        <v>84</v>
      </c>
      <c r="L105" s="52">
        <v>12</v>
      </c>
      <c r="M105" s="52">
        <v>4</v>
      </c>
      <c r="N105" s="48" t="s">
        <v>85</v>
      </c>
      <c r="O105" s="48" t="s">
        <v>155</v>
      </c>
      <c r="P105" s="68">
        <v>4.8</v>
      </c>
      <c r="Q105" s="54">
        <f>(17/100+7.6/100+1.65/100)*P105</f>
        <v>1.26</v>
      </c>
      <c r="R105" s="54"/>
      <c r="S105" s="54"/>
      <c r="T105" s="54"/>
      <c r="U105" s="54"/>
      <c r="V105" s="54">
        <f>+P105-Q105+R105+S105+T105+U105</f>
        <v>3.54</v>
      </c>
      <c r="W105" s="56">
        <f>(1.02/100)</f>
        <v>1.02E-2</v>
      </c>
      <c r="X105" s="56">
        <v>4.8E-3</v>
      </c>
      <c r="Y105" s="56">
        <v>0.17</v>
      </c>
      <c r="Z105" s="56">
        <v>1.65E-2</v>
      </c>
      <c r="AA105" s="56">
        <v>7.6E-2</v>
      </c>
      <c r="AB105" s="56">
        <f>SUM(W105:AA105)</f>
        <v>0.2775</v>
      </c>
      <c r="AC105" s="48">
        <v>12</v>
      </c>
      <c r="AD105" s="57">
        <f>IF(AL105="","",+AC105*AL105)</f>
        <v>108.22929936305735</v>
      </c>
      <c r="AE105" s="58">
        <f>IF(AL105="","",+AL105*AB105)</f>
        <v>2.502802547770701</v>
      </c>
      <c r="AF105" s="57">
        <f>IF(AL105="","",+AL105-AE105)</f>
        <v>6.516305732484078</v>
      </c>
      <c r="AG105" s="58">
        <f>+V105</f>
        <v>3.54</v>
      </c>
      <c r="AH105" s="57">
        <f>IF(AF105="","",+AF105-AG105)</f>
        <v>2.976305732484078</v>
      </c>
      <c r="AI105" s="57">
        <f>IF(AH105="","",+AH105*AC105)</f>
        <v>35.71566878980893</v>
      </c>
      <c r="AJ105" s="58">
        <v>8.69</v>
      </c>
      <c r="AK105" s="59">
        <v>0.33</v>
      </c>
      <c r="AL105" s="58">
        <f>IF(V105=0,"",V105/(1-AB105-AK105))</f>
        <v>9.019108280254779</v>
      </c>
      <c r="AM105" s="60">
        <v>0.33</v>
      </c>
      <c r="AN105" s="58">
        <f>IF(V105=0,"",V105/(1-AB105-AM105))</f>
        <v>9.019108280254779</v>
      </c>
      <c r="AO105" s="61">
        <v>1.2</v>
      </c>
      <c r="AP105" s="58">
        <f>IF(BD!AJ105="","",BD!AJ105*BD!AO105)</f>
        <v>10.427999999999999</v>
      </c>
      <c r="AQ105" s="56">
        <f>BD!AM105/BD!AK105-1</f>
        <v>0</v>
      </c>
      <c r="AR105" s="56">
        <f>IF(BD!AN105="","",IF(BD!AJ105="","",BD!AN105/BD!AJ105-1))</f>
        <v>3.787206907419782E-2</v>
      </c>
      <c r="AS105" s="56" t="str">
        <f>IF(BD!AN105="","",IF(BD!AN105&lt;BD!AL105,"ABAIXO DA META","DENTRO DA META"))</f>
        <v>DENTRO DA META</v>
      </c>
      <c r="AT105" s="56" t="str">
        <f>IF(BD!AJ105="","EM ANÁLISE",IF(BD!AP105&gt;=BD!AN105,"GO", "NO GO"))</f>
        <v>GO</v>
      </c>
      <c r="AU105" s="62">
        <f>IF(AN105="","",+BD!$AN105-AJ105)</f>
        <v>0.3291082802547791</v>
      </c>
      <c r="AV105" s="63"/>
      <c r="AW105" s="54">
        <f>BD!P105*BD!AC105</f>
        <v>57.599999999999994</v>
      </c>
      <c r="AX105" s="54">
        <f>BD!V105*BD!AC105</f>
        <v>42.480000000000004</v>
      </c>
      <c r="AY105" s="54">
        <f>IF(BD!AN105="","",BD!AN105*BD!AC105)</f>
        <v>108.22929936305735</v>
      </c>
      <c r="AZ105" s="48" t="s">
        <v>5271</v>
      </c>
      <c r="BA105" s="48"/>
      <c r="BB105" s="48"/>
      <c r="BC105" s="48" t="s">
        <v>5264</v>
      </c>
      <c r="BD105" s="64" t="s">
        <v>5257</v>
      </c>
      <c r="BE105" s="65" t="s">
        <v>4</v>
      </c>
      <c r="BF105" s="65" t="s">
        <v>4</v>
      </c>
      <c r="BG105" s="64" t="s">
        <v>5258</v>
      </c>
      <c r="BH105" s="66"/>
      <c r="BI105" s="66"/>
      <c r="BJ105" s="66"/>
      <c r="BK105" s="66"/>
      <c r="BL105" s="66"/>
      <c r="BM105" s="66"/>
      <c r="BN105" s="66"/>
      <c r="BO105" s="64">
        <v>138</v>
      </c>
      <c r="BP105" s="64">
        <v>140.622</v>
      </c>
      <c r="BQ105" s="64">
        <v>121</v>
      </c>
      <c r="BR105" s="64" t="s">
        <v>5260</v>
      </c>
      <c r="BS105" s="64" t="s">
        <v>5260</v>
      </c>
      <c r="BT105" s="64" t="s">
        <v>5261</v>
      </c>
      <c r="BU105" s="64">
        <v>5102</v>
      </c>
      <c r="BV105" s="64"/>
      <c r="BW105" s="64"/>
      <c r="BX105" s="64"/>
      <c r="BY105" s="64"/>
      <c r="BZ105" s="64"/>
      <c r="CA105" s="64"/>
      <c r="CB105" s="64"/>
      <c r="CC105" s="64">
        <v>102</v>
      </c>
      <c r="CD105" s="64">
        <v>8</v>
      </c>
      <c r="CE105" s="64">
        <v>8</v>
      </c>
      <c r="CF105" s="64"/>
      <c r="CG105" s="37">
        <f>VLOOKUP(Table_1[[#This Row],[EAN]],'[1]Planilha1'!$E:$R,13,0)</f>
        <v>4.8</v>
      </c>
      <c r="CI105" s="188">
        <f>IF(Table_1[[#This Row],[STATUS MERCADO]]="GO",Table_1[[#This Row],[M. BRUTA TOTAL]],0)</f>
        <v>35.71566878980893</v>
      </c>
      <c r="CJ105" s="188">
        <f>IF(Table_1[[#This Row],[STATUS MERCADO]]="GO",Table_1[[#This Row],[PV UNIT. REALIZADO]]*Table_1[[#This Row],[QUANTIDADE]],0)</f>
        <v>108.22929936305735</v>
      </c>
    </row>
    <row r="106" ht="15">
      <c r="A106" s="7"/>
      <c r="B106" s="67" t="s">
        <v>79</v>
      </c>
      <c r="C106" s="48">
        <v>221119</v>
      </c>
      <c r="D106" s="48">
        <v>729175</v>
      </c>
      <c r="E106" s="49">
        <v>7894904729173</v>
      </c>
      <c r="F106" s="50" t="s">
        <v>612</v>
      </c>
      <c r="G106" s="48" t="s">
        <v>17</v>
      </c>
      <c r="H106" s="48">
        <v>2410</v>
      </c>
      <c r="I106" s="51" t="s">
        <v>611</v>
      </c>
      <c r="J106" s="48" t="s">
        <v>395</v>
      </c>
      <c r="K106" s="52" t="s">
        <v>84</v>
      </c>
      <c r="L106" s="52">
        <v>20</v>
      </c>
      <c r="M106" s="52">
        <v>4</v>
      </c>
      <c r="N106" s="48" t="s">
        <v>85</v>
      </c>
      <c r="O106" s="48" t="s">
        <v>155</v>
      </c>
      <c r="P106" s="68">
        <v>4.42</v>
      </c>
      <c r="Q106" s="54">
        <f>(17/100+7.6/100+1.65/100)*P106</f>
        <v>1.16025</v>
      </c>
      <c r="R106" s="54"/>
      <c r="S106" s="54"/>
      <c r="T106" s="54"/>
      <c r="U106" s="54"/>
      <c r="V106" s="54">
        <f>+P106-Q106+R106+S106+T106+U106</f>
        <v>3.25975</v>
      </c>
      <c r="W106" s="56">
        <f>(1.02/100)</f>
        <v>1.02E-2</v>
      </c>
      <c r="X106" s="56">
        <v>4.8E-3</v>
      </c>
      <c r="Y106" s="56">
        <v>0.17</v>
      </c>
      <c r="Z106" s="56">
        <v>1.65E-2</v>
      </c>
      <c r="AA106" s="56">
        <v>7.6E-2</v>
      </c>
      <c r="AB106" s="56">
        <f>SUM(W106:AA106)</f>
        <v>0.2775</v>
      </c>
      <c r="AC106" s="48">
        <v>20</v>
      </c>
      <c r="AD106" s="57">
        <f>IF(AL106="","",+AC106*AL106)</f>
        <v>166.1019108280255</v>
      </c>
      <c r="AE106" s="58">
        <f>IF(AL106="","",+AL106*AB106)</f>
        <v>2.3046640127388542</v>
      </c>
      <c r="AF106" s="57">
        <f>IF(AL106="","",+AL106-AE106)</f>
        <v>6.000431528662421</v>
      </c>
      <c r="AG106" s="58">
        <f>+V106</f>
        <v>3.25975</v>
      </c>
      <c r="AH106" s="57">
        <f>IF(AF106="","",+AF106-AG106)</f>
        <v>2.7406815286624213</v>
      </c>
      <c r="AI106" s="57">
        <f>IF(AH106="","",+AH106*AC106)</f>
        <v>54.813630573248425</v>
      </c>
      <c r="AJ106" s="58">
        <v>7.19</v>
      </c>
      <c r="AK106" s="59">
        <v>0.33</v>
      </c>
      <c r="AL106" s="58">
        <f>IF(V106=0,"",V106/(1-AB106-AK106))</f>
        <v>8.305095541401275</v>
      </c>
      <c r="AM106" s="60">
        <v>0.33</v>
      </c>
      <c r="AN106" s="58">
        <f>IF(V106=0,"",V106/(1-AB106-AM106))</f>
        <v>8.305095541401275</v>
      </c>
      <c r="AO106" s="61">
        <v>1.2</v>
      </c>
      <c r="AP106" s="58">
        <f>IF(BD!AJ106="","",BD!AJ106*BD!AO106)</f>
        <v>8.628</v>
      </c>
      <c r="AQ106" s="56">
        <f>BD!AM106/BD!AK106-1</f>
        <v>0</v>
      </c>
      <c r="AR106" s="56">
        <f>IF(BD!AN106="","",IF(BD!AJ106="","",BD!AN106/BD!AJ106-1))</f>
        <v>0.15508978322688116</v>
      </c>
      <c r="AS106" s="56" t="str">
        <f>IF(BD!AN106="","",IF(BD!AN106&lt;BD!AL106,"ABAIXO DA META","DENTRO DA META"))</f>
        <v>DENTRO DA META</v>
      </c>
      <c r="AT106" s="56" t="str">
        <f>IF(BD!AJ106="","EM ANÁLISE",IF(BD!AP106&gt;=BD!AN106,"GO", "NO GO"))</f>
        <v>GO</v>
      </c>
      <c r="AU106" s="62">
        <f>IF(AN106="","",+BD!$AN106-AJ106)</f>
        <v>1.115095541401275</v>
      </c>
      <c r="AV106" s="63"/>
      <c r="AW106" s="54">
        <f>BD!P106*BD!AC106</f>
        <v>88.4</v>
      </c>
      <c r="AX106" s="54">
        <f>BD!V106*BD!AC106</f>
        <v>65.195</v>
      </c>
      <c r="AY106" s="54">
        <f>IF(BD!AN106="","",BD!AN106*BD!AC106)</f>
        <v>166.1019108280255</v>
      </c>
      <c r="AZ106" s="48" t="s">
        <v>5271</v>
      </c>
      <c r="BA106" s="48"/>
      <c r="BB106" s="48"/>
      <c r="BC106" s="48" t="s">
        <v>5264</v>
      </c>
      <c r="BD106" s="64" t="s">
        <v>5257</v>
      </c>
      <c r="BE106" s="65" t="s">
        <v>4</v>
      </c>
      <c r="BF106" s="65" t="s">
        <v>4</v>
      </c>
      <c r="BG106" s="64" t="s">
        <v>5258</v>
      </c>
      <c r="BH106" s="66"/>
      <c r="BI106" s="66"/>
      <c r="BJ106" s="66"/>
      <c r="BK106" s="66"/>
      <c r="BL106" s="66"/>
      <c r="BM106" s="66"/>
      <c r="BN106" s="66"/>
      <c r="BO106" s="64">
        <v>138</v>
      </c>
      <c r="BP106" s="64">
        <v>140.622</v>
      </c>
      <c r="BQ106" s="64">
        <v>121</v>
      </c>
      <c r="BR106" s="64" t="s">
        <v>5260</v>
      </c>
      <c r="BS106" s="64" t="s">
        <v>5260</v>
      </c>
      <c r="BT106" s="64" t="s">
        <v>5261</v>
      </c>
      <c r="BU106" s="64">
        <v>5102</v>
      </c>
      <c r="BV106" s="64"/>
      <c r="BW106" s="64"/>
      <c r="BX106" s="64"/>
      <c r="BY106" s="64"/>
      <c r="BZ106" s="64"/>
      <c r="CA106" s="64"/>
      <c r="CB106" s="64"/>
      <c r="CC106" s="64">
        <v>102</v>
      </c>
      <c r="CD106" s="64">
        <v>8</v>
      </c>
      <c r="CE106" s="64">
        <v>8</v>
      </c>
      <c r="CF106" s="64"/>
      <c r="CG106" s="37">
        <f>VLOOKUP(Table_1[[#This Row],[EAN]],'[1]Planilha1'!$E:$R,13,0)</f>
        <v>4.42</v>
      </c>
      <c r="CI106" s="188">
        <f>IF(Table_1[[#This Row],[STATUS MERCADO]]="GO",Table_1[[#This Row],[M. BRUTA TOTAL]],0)</f>
        <v>54.813630573248425</v>
      </c>
      <c r="CJ106" s="188">
        <f>IF(Table_1[[#This Row],[STATUS MERCADO]]="GO",Table_1[[#This Row],[PV UNIT. REALIZADO]]*Table_1[[#This Row],[QUANTIDADE]],0)</f>
        <v>166.1019108280255</v>
      </c>
    </row>
    <row r="107" ht="15">
      <c r="A107" s="7"/>
      <c r="B107" s="67" t="s">
        <v>79</v>
      </c>
      <c r="C107" s="48">
        <v>221120</v>
      </c>
      <c r="D107" s="48">
        <v>5550</v>
      </c>
      <c r="E107" s="49">
        <v>7894904005550</v>
      </c>
      <c r="F107" s="50" t="s">
        <v>613</v>
      </c>
      <c r="G107" s="48" t="s">
        <v>17</v>
      </c>
      <c r="H107" s="48">
        <v>2410</v>
      </c>
      <c r="I107" s="51" t="s">
        <v>611</v>
      </c>
      <c r="J107" s="48" t="s">
        <v>395</v>
      </c>
      <c r="K107" s="52" t="s">
        <v>202</v>
      </c>
      <c r="L107" s="52">
        <v>10</v>
      </c>
      <c r="M107" s="52">
        <v>4</v>
      </c>
      <c r="N107" s="48" t="s">
        <v>85</v>
      </c>
      <c r="O107" s="48" t="s">
        <v>155</v>
      </c>
      <c r="P107" s="68">
        <v>15.53</v>
      </c>
      <c r="Q107" s="54">
        <f>(17/100+7.6/100+1.65/100)*P107</f>
        <v>4.076625</v>
      </c>
      <c r="R107" s="54"/>
      <c r="S107" s="54"/>
      <c r="T107" s="54"/>
      <c r="U107" s="54"/>
      <c r="V107" s="54">
        <f>+P107-Q107+R107+S107+T107+U107</f>
        <v>11.453375</v>
      </c>
      <c r="W107" s="56">
        <f>(1.02/100)</f>
        <v>1.02E-2</v>
      </c>
      <c r="X107" s="56">
        <v>4.8E-3</v>
      </c>
      <c r="Y107" s="56">
        <v>0.17</v>
      </c>
      <c r="Z107" s="56">
        <v>1.65E-2</v>
      </c>
      <c r="AA107" s="56">
        <v>7.6E-2</v>
      </c>
      <c r="AB107" s="56">
        <f>SUM(W107:AA107)</f>
        <v>0.2775</v>
      </c>
      <c r="AC107" s="48">
        <v>10</v>
      </c>
      <c r="AD107" s="57">
        <f>IF(AL107="","",+AC107*AL107)</f>
        <v>291.8057324840765</v>
      </c>
      <c r="AE107" s="58">
        <f>IF(AL107="","",+AL107*AB107)</f>
        <v>8.097609076433123</v>
      </c>
      <c r="AF107" s="57">
        <f>IF(AL107="","",+AL107-AE107)</f>
        <v>21.082964171974524</v>
      </c>
      <c r="AG107" s="58">
        <f>+V107</f>
        <v>11.453375</v>
      </c>
      <c r="AH107" s="57">
        <f>IF(AF107="","",+AF107-AG107)</f>
        <v>9.629589171974525</v>
      </c>
      <c r="AI107" s="57">
        <f>IF(AH107="","",+AH107*AC107)</f>
        <v>96.29589171974524</v>
      </c>
      <c r="AJ107" s="58">
        <v>21.99</v>
      </c>
      <c r="AK107" s="59">
        <v>0.33</v>
      </c>
      <c r="AL107" s="58">
        <f>IF(V107=0,"",V107/(1-AB107-AK107))</f>
        <v>29.180573248407647</v>
      </c>
      <c r="AM107" s="60">
        <v>0.33</v>
      </c>
      <c r="AN107" s="58">
        <f>IF(V107=0,"",V107/(1-AB107-AM107))</f>
        <v>29.180573248407647</v>
      </c>
      <c r="AO107" s="61">
        <v>1.2</v>
      </c>
      <c r="AP107" s="58">
        <f>IF(BD!AJ107="","",BD!AJ107*BD!AO107)</f>
        <v>26.387999999999998</v>
      </c>
      <c r="AQ107" s="56">
        <f>BD!AM107/BD!AK107-1</f>
        <v>0</v>
      </c>
      <c r="AR107" s="56">
        <f>IF(BD!AN107="","",IF(BD!AJ107="","",BD!AN107/BD!AJ107-1))</f>
        <v>0.32699287168747837</v>
      </c>
      <c r="AS107" s="56" t="str">
        <f>IF(BD!AN107="","",IF(BD!AN107&lt;BD!AL107,"ABAIXO DA META","DENTRO DA META"))</f>
        <v>DENTRO DA META</v>
      </c>
      <c r="AT107" s="56" t="str">
        <f>IF(BD!AJ107="","EM ANÁLISE",IF(BD!AP107&gt;=BD!AN107,"GO", "NO GO"))</f>
        <v>NO GO</v>
      </c>
      <c r="AU107" s="62">
        <f>IF(AN107="","",+BD!$AN107-AJ107)</f>
        <v>7.190573248407649</v>
      </c>
      <c r="AV107" s="63"/>
      <c r="AW107" s="54">
        <f>BD!P107*BD!AC107</f>
        <v>155.29999999999998</v>
      </c>
      <c r="AX107" s="54">
        <f>BD!V107*BD!AC107</f>
        <v>114.53375</v>
      </c>
      <c r="AY107" s="54">
        <f>IF(BD!AN107="","",BD!AN107*BD!AC107)</f>
        <v>291.8057324840765</v>
      </c>
      <c r="AZ107" s="48" t="s">
        <v>5271</v>
      </c>
      <c r="BA107" s="48"/>
      <c r="BB107" s="48"/>
      <c r="BC107" s="48" t="s">
        <v>5264</v>
      </c>
      <c r="BD107" s="64" t="s">
        <v>5257</v>
      </c>
      <c r="BE107" s="65" t="s">
        <v>4</v>
      </c>
      <c r="BF107" s="65" t="s">
        <v>4</v>
      </c>
      <c r="BG107" s="64" t="s">
        <v>5258</v>
      </c>
      <c r="BH107" s="66"/>
      <c r="BI107" s="66"/>
      <c r="BJ107" s="66"/>
      <c r="BK107" s="66"/>
      <c r="BL107" s="66"/>
      <c r="BM107" s="66"/>
      <c r="BN107" s="66"/>
      <c r="BO107" s="64">
        <v>138</v>
      </c>
      <c r="BP107" s="64">
        <v>140.622</v>
      </c>
      <c r="BQ107" s="64">
        <v>121</v>
      </c>
      <c r="BR107" s="64" t="s">
        <v>5260</v>
      </c>
      <c r="BS107" s="64" t="s">
        <v>5260</v>
      </c>
      <c r="BT107" s="64" t="s">
        <v>5261</v>
      </c>
      <c r="BU107" s="64">
        <v>5102</v>
      </c>
      <c r="BV107" s="64"/>
      <c r="BW107" s="64"/>
      <c r="BX107" s="64"/>
      <c r="BY107" s="64"/>
      <c r="BZ107" s="64"/>
      <c r="CA107" s="64"/>
      <c r="CB107" s="64"/>
      <c r="CC107" s="64">
        <v>102</v>
      </c>
      <c r="CD107" s="64">
        <v>8</v>
      </c>
      <c r="CE107" s="64">
        <v>8</v>
      </c>
      <c r="CF107" s="64"/>
      <c r="CG107" s="37">
        <f>VLOOKUP(Table_1[[#This Row],[EAN]],'[1]Planilha1'!$E:$R,13,0)</f>
        <v>15.53</v>
      </c>
      <c r="CI107" s="188">
        <f>IF(Table_1[[#This Row],[STATUS MERCADO]]="GO",Table_1[[#This Row],[M. BRUTA TOTAL]],0)</f>
        <v>0</v>
      </c>
      <c r="CJ107" s="188">
        <f>IF(Table_1[[#This Row],[STATUS MERCADO]]="GO",Table_1[[#This Row],[PV UNIT. REALIZADO]]*Table_1[[#This Row],[QUANTIDADE]],0)</f>
        <v>0</v>
      </c>
    </row>
    <row r="108" ht="15">
      <c r="A108" s="7"/>
      <c r="B108" s="67" t="s">
        <v>79</v>
      </c>
      <c r="C108" s="48">
        <v>221121</v>
      </c>
      <c r="D108" s="48">
        <v>843065</v>
      </c>
      <c r="E108" s="49">
        <v>7894904843060</v>
      </c>
      <c r="F108" s="50" t="s">
        <v>614</v>
      </c>
      <c r="G108" s="48" t="s">
        <v>17</v>
      </c>
      <c r="H108" s="48">
        <v>2410</v>
      </c>
      <c r="I108" s="51" t="s">
        <v>611</v>
      </c>
      <c r="J108" s="48" t="s">
        <v>395</v>
      </c>
      <c r="K108" s="52" t="s">
        <v>84</v>
      </c>
      <c r="L108" s="52">
        <v>6</v>
      </c>
      <c r="M108" s="52">
        <v>4</v>
      </c>
      <c r="N108" s="48" t="s">
        <v>85</v>
      </c>
      <c r="O108" s="48" t="s">
        <v>155</v>
      </c>
      <c r="P108" s="68">
        <v>6.88</v>
      </c>
      <c r="Q108" s="54">
        <f>(17/100+7.6/100+1.65/100)*P108</f>
        <v>1.806</v>
      </c>
      <c r="R108" s="54"/>
      <c r="S108" s="54"/>
      <c r="T108" s="54"/>
      <c r="U108" s="54"/>
      <c r="V108" s="54">
        <f>+P108-Q108+R108+S108+T108+U108</f>
        <v>5.074</v>
      </c>
      <c r="W108" s="56">
        <f>(1.02/100)</f>
        <v>1.02E-2</v>
      </c>
      <c r="X108" s="56">
        <v>4.8E-3</v>
      </c>
      <c r="Y108" s="56">
        <v>0.17</v>
      </c>
      <c r="Z108" s="56">
        <v>1.65E-2</v>
      </c>
      <c r="AA108" s="56">
        <v>7.6E-2</v>
      </c>
      <c r="AB108" s="56">
        <f>SUM(W108:AA108)</f>
        <v>0.2775</v>
      </c>
      <c r="AC108" s="48">
        <v>6</v>
      </c>
      <c r="AD108" s="57">
        <f>IF(AL108="","",+AC108*AL108)</f>
        <v>77.5643312101911</v>
      </c>
      <c r="AE108" s="58">
        <f>IF(AL108="","",+AL108*AB108)</f>
        <v>3.587350318471339</v>
      </c>
      <c r="AF108" s="57">
        <f>IF(AL108="","",+AL108-AE108)</f>
        <v>9.340038216560512</v>
      </c>
      <c r="AG108" s="58">
        <f>+V108</f>
        <v>5.074</v>
      </c>
      <c r="AH108" s="57">
        <f>IF(AF108="","",+AF108-AG108)</f>
        <v>4.266038216560512</v>
      </c>
      <c r="AI108" s="57">
        <f>IF(AH108="","",+AH108*AC108)</f>
        <v>25.59622929936307</v>
      </c>
      <c r="AJ108" s="58">
        <v>10.49</v>
      </c>
      <c r="AK108" s="59">
        <v>0.33</v>
      </c>
      <c r="AL108" s="58">
        <f>IF(V108=0,"",V108/(1-AB108-AK108))</f>
        <v>12.92738853503185</v>
      </c>
      <c r="AM108" s="60">
        <v>0.33</v>
      </c>
      <c r="AN108" s="58">
        <f>IF(V108=0,"",V108/(1-AB108-AM108))</f>
        <v>12.92738853503185</v>
      </c>
      <c r="AO108" s="61">
        <v>1.2</v>
      </c>
      <c r="AP108" s="58">
        <f>IF(BD!AJ108="","",BD!AJ108*BD!AO108)</f>
        <v>12.588</v>
      </c>
      <c r="AQ108" s="56">
        <f>BD!AM108/BD!AK108-1</f>
        <v>0</v>
      </c>
      <c r="AR108" s="56">
        <f>IF(BD!AN108="","",IF(BD!AJ108="","",BD!AN108/BD!AJ108-1))</f>
        <v>0.23235353050827934</v>
      </c>
      <c r="AS108" s="56" t="str">
        <f>IF(BD!AN108="","",IF(BD!AN108&lt;BD!AL108,"ABAIXO DA META","DENTRO DA META"))</f>
        <v>DENTRO DA META</v>
      </c>
      <c r="AT108" s="56" t="str">
        <f>IF(BD!AJ108="","EM ANÁLISE",IF(BD!AP108&gt;=BD!AN108,"GO", "NO GO"))</f>
        <v>NO GO</v>
      </c>
      <c r="AU108" s="62">
        <f>IF(AN108="","",+BD!$AN108-AJ108)</f>
        <v>2.4373885350318503</v>
      </c>
      <c r="AV108" s="63"/>
      <c r="AW108" s="54">
        <f>BD!P108*BD!AC108</f>
        <v>41.28</v>
      </c>
      <c r="AX108" s="54">
        <f>BD!V108*BD!AC108</f>
        <v>30.444</v>
      </c>
      <c r="AY108" s="54">
        <f>IF(BD!AN108="","",BD!AN108*BD!AC108)</f>
        <v>77.5643312101911</v>
      </c>
      <c r="AZ108" s="48" t="s">
        <v>5271</v>
      </c>
      <c r="BA108" s="48"/>
      <c r="BB108" s="48"/>
      <c r="BC108" s="48" t="s">
        <v>5264</v>
      </c>
      <c r="BD108" s="64" t="s">
        <v>5257</v>
      </c>
      <c r="BE108" s="65" t="s">
        <v>4</v>
      </c>
      <c r="BF108" s="65" t="s">
        <v>4</v>
      </c>
      <c r="BG108" s="64" t="s">
        <v>5258</v>
      </c>
      <c r="BH108" s="66"/>
      <c r="BI108" s="66"/>
      <c r="BJ108" s="66"/>
      <c r="BK108" s="66"/>
      <c r="BL108" s="66"/>
      <c r="BM108" s="66"/>
      <c r="BN108" s="66"/>
      <c r="BO108" s="64">
        <v>138</v>
      </c>
      <c r="BP108" s="64">
        <v>140.622</v>
      </c>
      <c r="BQ108" s="64">
        <v>121</v>
      </c>
      <c r="BR108" s="64" t="s">
        <v>5260</v>
      </c>
      <c r="BS108" s="64" t="s">
        <v>5260</v>
      </c>
      <c r="BT108" s="64" t="s">
        <v>5261</v>
      </c>
      <c r="BU108" s="64">
        <v>5102</v>
      </c>
      <c r="BV108" s="64"/>
      <c r="BW108" s="64"/>
      <c r="BX108" s="64"/>
      <c r="BY108" s="64"/>
      <c r="BZ108" s="64"/>
      <c r="CA108" s="64"/>
      <c r="CB108" s="64"/>
      <c r="CC108" s="64">
        <v>102</v>
      </c>
      <c r="CD108" s="64">
        <v>8</v>
      </c>
      <c r="CE108" s="64">
        <v>8</v>
      </c>
      <c r="CF108" s="64"/>
      <c r="CG108" s="37">
        <f>VLOOKUP(Table_1[[#This Row],[EAN]],'[1]Planilha1'!$E:$R,13,0)</f>
        <v>6.88</v>
      </c>
      <c r="CI108" s="188">
        <f>IF(Table_1[[#This Row],[STATUS MERCADO]]="GO",Table_1[[#This Row],[M. BRUTA TOTAL]],0)</f>
        <v>0</v>
      </c>
      <c r="CJ108" s="188">
        <f>IF(Table_1[[#This Row],[STATUS MERCADO]]="GO",Table_1[[#This Row],[PV UNIT. REALIZADO]]*Table_1[[#This Row],[QUANTIDADE]],0)</f>
        <v>0</v>
      </c>
    </row>
    <row r="109" ht="15">
      <c r="A109" s="7"/>
      <c r="B109" s="67" t="s">
        <v>79</v>
      </c>
      <c r="C109" s="48">
        <v>221122</v>
      </c>
      <c r="D109" s="48">
        <v>578240</v>
      </c>
      <c r="E109" s="49">
        <v>7894904578245</v>
      </c>
      <c r="F109" s="50" t="s">
        <v>615</v>
      </c>
      <c r="G109" s="48" t="s">
        <v>17</v>
      </c>
      <c r="H109" s="48">
        <v>2410</v>
      </c>
      <c r="I109" s="51" t="s">
        <v>611</v>
      </c>
      <c r="J109" s="48" t="s">
        <v>395</v>
      </c>
      <c r="K109" s="52" t="s">
        <v>84</v>
      </c>
      <c r="L109" s="52">
        <v>6</v>
      </c>
      <c r="M109" s="52">
        <v>4</v>
      </c>
      <c r="N109" s="48" t="s">
        <v>85</v>
      </c>
      <c r="O109" s="48" t="s">
        <v>155</v>
      </c>
      <c r="P109" s="68">
        <v>6.88</v>
      </c>
      <c r="Q109" s="54">
        <f>(17/100+7.6/100+1.65/100)*P109</f>
        <v>1.806</v>
      </c>
      <c r="R109" s="54"/>
      <c r="S109" s="54"/>
      <c r="T109" s="54"/>
      <c r="U109" s="54"/>
      <c r="V109" s="54">
        <f>+P109-Q109+R109+S109+T109+U109</f>
        <v>5.074</v>
      </c>
      <c r="W109" s="56">
        <f>(1.02/100)</f>
        <v>1.02E-2</v>
      </c>
      <c r="X109" s="56">
        <v>4.8E-3</v>
      </c>
      <c r="Y109" s="56">
        <v>0.17</v>
      </c>
      <c r="Z109" s="56">
        <v>1.65E-2</v>
      </c>
      <c r="AA109" s="56">
        <v>7.6E-2</v>
      </c>
      <c r="AB109" s="56">
        <f>SUM(W109:AA109)</f>
        <v>0.2775</v>
      </c>
      <c r="AC109" s="48">
        <v>6</v>
      </c>
      <c r="AD109" s="57">
        <f>IF(AL109="","",+AC109*AL109)</f>
        <v>77.5643312101911</v>
      </c>
      <c r="AE109" s="58">
        <f>IF(AL109="","",+AL109*AB109)</f>
        <v>3.587350318471339</v>
      </c>
      <c r="AF109" s="57">
        <f>IF(AL109="","",+AL109-AE109)</f>
        <v>9.340038216560512</v>
      </c>
      <c r="AG109" s="58">
        <f>+V109</f>
        <v>5.074</v>
      </c>
      <c r="AH109" s="57">
        <f>IF(AF109="","",+AF109-AG109)</f>
        <v>4.266038216560512</v>
      </c>
      <c r="AI109" s="57">
        <f>IF(AH109="","",+AH109*AC109)</f>
        <v>25.59622929936307</v>
      </c>
      <c r="AJ109" s="58">
        <v>10.49</v>
      </c>
      <c r="AK109" s="59">
        <v>0.33</v>
      </c>
      <c r="AL109" s="58">
        <f>IF(V109=0,"",V109/(1-AB109-AK109))</f>
        <v>12.92738853503185</v>
      </c>
      <c r="AM109" s="60">
        <v>0.33</v>
      </c>
      <c r="AN109" s="58">
        <f>IF(V109=0,"",V109/(1-AB109-AM109))</f>
        <v>12.92738853503185</v>
      </c>
      <c r="AO109" s="61">
        <v>1.2</v>
      </c>
      <c r="AP109" s="58">
        <f>IF(BD!AJ109="","",BD!AJ109*BD!AO109)</f>
        <v>12.588</v>
      </c>
      <c r="AQ109" s="56">
        <f>BD!AM109/BD!AK109-1</f>
        <v>0</v>
      </c>
      <c r="AR109" s="56">
        <f>IF(BD!AN109="","",IF(BD!AJ109="","",BD!AN109/BD!AJ109-1))</f>
        <v>0.23235353050827934</v>
      </c>
      <c r="AS109" s="56" t="str">
        <f>IF(BD!AN109="","",IF(BD!AN109&lt;BD!AL109,"ABAIXO DA META","DENTRO DA META"))</f>
        <v>DENTRO DA META</v>
      </c>
      <c r="AT109" s="56" t="str">
        <f>IF(BD!AJ109="","EM ANÁLISE",IF(BD!AP109&gt;=BD!AN109,"GO", "NO GO"))</f>
        <v>NO GO</v>
      </c>
      <c r="AU109" s="62">
        <f>IF(AN109="","",+BD!$AN109-AJ109)</f>
        <v>2.4373885350318503</v>
      </c>
      <c r="AV109" s="63"/>
      <c r="AW109" s="54">
        <f>BD!P109*BD!AC109</f>
        <v>41.28</v>
      </c>
      <c r="AX109" s="54">
        <f>BD!V109*BD!AC109</f>
        <v>30.444</v>
      </c>
      <c r="AY109" s="54">
        <f>IF(BD!AN109="","",BD!AN109*BD!AC109)</f>
        <v>77.5643312101911</v>
      </c>
      <c r="AZ109" s="48" t="s">
        <v>5271</v>
      </c>
      <c r="BA109" s="48"/>
      <c r="BB109" s="48"/>
      <c r="BC109" s="48" t="s">
        <v>5264</v>
      </c>
      <c r="BD109" s="64" t="s">
        <v>5257</v>
      </c>
      <c r="BE109" s="65" t="s">
        <v>4</v>
      </c>
      <c r="BF109" s="65" t="s">
        <v>4</v>
      </c>
      <c r="BG109" s="64" t="s">
        <v>5258</v>
      </c>
      <c r="BH109" s="66"/>
      <c r="BI109" s="66"/>
      <c r="BJ109" s="66"/>
      <c r="BK109" s="66"/>
      <c r="BL109" s="66"/>
      <c r="BM109" s="66"/>
      <c r="BN109" s="66"/>
      <c r="BO109" s="64">
        <v>138</v>
      </c>
      <c r="BP109" s="64">
        <v>140.622</v>
      </c>
      <c r="BQ109" s="64">
        <v>121</v>
      </c>
      <c r="BR109" s="64" t="s">
        <v>5260</v>
      </c>
      <c r="BS109" s="64" t="s">
        <v>5260</v>
      </c>
      <c r="BT109" s="64" t="s">
        <v>5261</v>
      </c>
      <c r="BU109" s="64">
        <v>5102</v>
      </c>
      <c r="BV109" s="64"/>
      <c r="BW109" s="64"/>
      <c r="BX109" s="64"/>
      <c r="BY109" s="64"/>
      <c r="BZ109" s="64"/>
      <c r="CA109" s="64"/>
      <c r="CB109" s="64"/>
      <c r="CC109" s="64">
        <v>102</v>
      </c>
      <c r="CD109" s="64">
        <v>8</v>
      </c>
      <c r="CE109" s="64">
        <v>8</v>
      </c>
      <c r="CF109" s="64"/>
      <c r="CG109" s="37">
        <f>VLOOKUP(Table_1[[#This Row],[EAN]],'[1]Planilha1'!$E:$R,13,0)</f>
        <v>6.88</v>
      </c>
      <c r="CI109" s="188">
        <f>IF(Table_1[[#This Row],[STATUS MERCADO]]="GO",Table_1[[#This Row],[M. BRUTA TOTAL]],0)</f>
        <v>0</v>
      </c>
      <c r="CJ109" s="188">
        <f>IF(Table_1[[#This Row],[STATUS MERCADO]]="GO",Table_1[[#This Row],[PV UNIT. REALIZADO]]*Table_1[[#This Row],[QUANTIDADE]],0)</f>
        <v>0</v>
      </c>
    </row>
    <row r="110" ht="15">
      <c r="A110" s="7"/>
      <c r="B110" s="67" t="s">
        <v>79</v>
      </c>
      <c r="C110" s="48">
        <v>221123</v>
      </c>
      <c r="D110" s="48">
        <v>834651</v>
      </c>
      <c r="E110" s="49">
        <v>7894904834655</v>
      </c>
      <c r="F110" s="50" t="s">
        <v>616</v>
      </c>
      <c r="G110" s="48" t="s">
        <v>17</v>
      </c>
      <c r="H110" s="48">
        <v>2410</v>
      </c>
      <c r="I110" s="51" t="s">
        <v>611</v>
      </c>
      <c r="J110" s="48" t="s">
        <v>395</v>
      </c>
      <c r="K110" s="52" t="s">
        <v>84</v>
      </c>
      <c r="L110" s="52">
        <v>15</v>
      </c>
      <c r="M110" s="52">
        <v>4</v>
      </c>
      <c r="N110" s="48" t="s">
        <v>85</v>
      </c>
      <c r="O110" s="48" t="s">
        <v>155</v>
      </c>
      <c r="P110" s="68">
        <v>3.08</v>
      </c>
      <c r="Q110" s="54">
        <f>(17/100+7.6/100+1.65/100)*P110</f>
        <v>0.8085000000000001</v>
      </c>
      <c r="R110" s="54"/>
      <c r="S110" s="54"/>
      <c r="T110" s="54"/>
      <c r="U110" s="54"/>
      <c r="V110" s="54">
        <f>+P110-Q110+R110+S110+T110+U110</f>
        <v>2.2715</v>
      </c>
      <c r="W110" s="56">
        <f>(1.02/100)</f>
        <v>1.02E-2</v>
      </c>
      <c r="X110" s="56">
        <v>4.8E-3</v>
      </c>
      <c r="Y110" s="56">
        <v>0.17</v>
      </c>
      <c r="Z110" s="56">
        <v>1.65E-2</v>
      </c>
      <c r="AA110" s="56">
        <v>7.6E-2</v>
      </c>
      <c r="AB110" s="56">
        <f>SUM(W110:AA110)</f>
        <v>0.2775</v>
      </c>
      <c r="AC110" s="48">
        <v>15</v>
      </c>
      <c r="AD110" s="57">
        <f>IF(AL110="","",+AC110*AL110)</f>
        <v>86.80891719745225</v>
      </c>
      <c r="AE110" s="58">
        <f>IF(AL110="","",+AL110*AB110)</f>
        <v>1.6059649681528667</v>
      </c>
      <c r="AF110" s="57">
        <f>IF(AL110="","",+AL110-AE110)</f>
        <v>4.18129617834395</v>
      </c>
      <c r="AG110" s="58">
        <f>+V110</f>
        <v>2.2715</v>
      </c>
      <c r="AH110" s="57">
        <f>IF(AF110="","",+AF110-AG110)</f>
        <v>1.9097961783439499</v>
      </c>
      <c r="AI110" s="57">
        <f>IF(AH110="","",+AH110*AC110)</f>
        <v>28.64694267515925</v>
      </c>
      <c r="AJ110" s="58">
        <v>4.99</v>
      </c>
      <c r="AK110" s="59">
        <v>0.33</v>
      </c>
      <c r="AL110" s="58">
        <f>IF(V110=0,"",V110/(1-AB110-AK110))</f>
        <v>5.787261146496816</v>
      </c>
      <c r="AM110" s="60">
        <v>0.33</v>
      </c>
      <c r="AN110" s="58">
        <f>IF(V110=0,"",V110/(1-AB110-AM110))</f>
        <v>5.787261146496816</v>
      </c>
      <c r="AO110" s="61">
        <v>1.2</v>
      </c>
      <c r="AP110" s="58">
        <f>IF(BD!AJ110="","",BD!AJ110*BD!AO110)</f>
        <v>5.988</v>
      </c>
      <c r="AQ110" s="56">
        <f>BD!AM110/BD!AK110-1</f>
        <v>0</v>
      </c>
      <c r="AR110" s="56">
        <f>IF(BD!AN110="","",IF(BD!AJ110="","",BD!AN110/BD!AJ110-1))</f>
        <v>0.1597717728450534</v>
      </c>
      <c r="AS110" s="56" t="str">
        <f>IF(BD!AN110="","",IF(BD!AN110&lt;BD!AL110,"ABAIXO DA META","DENTRO DA META"))</f>
        <v>DENTRO DA META</v>
      </c>
      <c r="AT110" s="56" t="str">
        <f>IF(BD!AJ110="","EM ANÁLISE",IF(BD!AP110&gt;=BD!AN110,"GO", "NO GO"))</f>
        <v>GO</v>
      </c>
      <c r="AU110" s="62">
        <f>IF(AN110="","",+BD!$AN110-AJ110)</f>
        <v>0.7972611464968162</v>
      </c>
      <c r="AV110" s="63"/>
      <c r="AW110" s="54">
        <f>BD!P110*BD!AC110</f>
        <v>46.2</v>
      </c>
      <c r="AX110" s="54">
        <f>BD!V110*BD!AC110</f>
        <v>34.0725</v>
      </c>
      <c r="AY110" s="54">
        <f>IF(BD!AN110="","",BD!AN110*BD!AC110)</f>
        <v>86.80891719745225</v>
      </c>
      <c r="AZ110" s="48" t="s">
        <v>5271</v>
      </c>
      <c r="BA110" s="48"/>
      <c r="BB110" s="48"/>
      <c r="BC110" s="48" t="s">
        <v>5264</v>
      </c>
      <c r="BD110" s="64" t="s">
        <v>5257</v>
      </c>
      <c r="BE110" s="65" t="s">
        <v>4</v>
      </c>
      <c r="BF110" s="65" t="s">
        <v>4</v>
      </c>
      <c r="BG110" s="64" t="s">
        <v>5258</v>
      </c>
      <c r="BH110" s="66"/>
      <c r="BI110" s="66"/>
      <c r="BJ110" s="66"/>
      <c r="BK110" s="66"/>
      <c r="BL110" s="66"/>
      <c r="BM110" s="66"/>
      <c r="BN110" s="66"/>
      <c r="BO110" s="64">
        <v>138</v>
      </c>
      <c r="BP110" s="64">
        <v>140.622</v>
      </c>
      <c r="BQ110" s="64">
        <v>121</v>
      </c>
      <c r="BR110" s="64" t="s">
        <v>5260</v>
      </c>
      <c r="BS110" s="64" t="s">
        <v>5260</v>
      </c>
      <c r="BT110" s="64" t="s">
        <v>5261</v>
      </c>
      <c r="BU110" s="64">
        <v>5102</v>
      </c>
      <c r="BV110" s="64"/>
      <c r="BW110" s="64"/>
      <c r="BX110" s="64"/>
      <c r="BY110" s="64"/>
      <c r="BZ110" s="64"/>
      <c r="CA110" s="64"/>
      <c r="CB110" s="64"/>
      <c r="CC110" s="64">
        <v>102</v>
      </c>
      <c r="CD110" s="64">
        <v>8</v>
      </c>
      <c r="CE110" s="64">
        <v>8</v>
      </c>
      <c r="CF110" s="64"/>
      <c r="CG110" s="37">
        <f>VLOOKUP(Table_1[[#This Row],[EAN]],'[1]Planilha1'!$E:$R,13,0)</f>
        <v>3.08</v>
      </c>
      <c r="CI110" s="188">
        <f>IF(Table_1[[#This Row],[STATUS MERCADO]]="GO",Table_1[[#This Row],[M. BRUTA TOTAL]],0)</f>
        <v>28.64694267515925</v>
      </c>
      <c r="CJ110" s="188">
        <f>IF(Table_1[[#This Row],[STATUS MERCADO]]="GO",Table_1[[#This Row],[PV UNIT. REALIZADO]]*Table_1[[#This Row],[QUANTIDADE]],0)</f>
        <v>86.80891719745225</v>
      </c>
    </row>
    <row r="111" ht="15">
      <c r="A111" s="7"/>
      <c r="B111" s="67" t="s">
        <v>79</v>
      </c>
      <c r="C111" s="48">
        <v>221124</v>
      </c>
      <c r="D111" s="48">
        <v>597830</v>
      </c>
      <c r="E111" s="49">
        <v>7894904597833</v>
      </c>
      <c r="F111" s="50" t="s">
        <v>617</v>
      </c>
      <c r="G111" s="48" t="s">
        <v>17</v>
      </c>
      <c r="H111" s="48">
        <v>2410</v>
      </c>
      <c r="I111" s="51" t="s">
        <v>611</v>
      </c>
      <c r="J111" s="48" t="s">
        <v>395</v>
      </c>
      <c r="K111" s="52" t="s">
        <v>84</v>
      </c>
      <c r="L111" s="52">
        <v>12</v>
      </c>
      <c r="M111" s="52">
        <v>4</v>
      </c>
      <c r="N111" s="48" t="s">
        <v>85</v>
      </c>
      <c r="O111" s="48" t="s">
        <v>155</v>
      </c>
      <c r="P111" s="68">
        <v>5.32</v>
      </c>
      <c r="Q111" s="54">
        <f>(17/100+7.6/100+1.65/100)*P111</f>
        <v>1.3965</v>
      </c>
      <c r="R111" s="54"/>
      <c r="S111" s="54"/>
      <c r="T111" s="54"/>
      <c r="U111" s="54"/>
      <c r="V111" s="54">
        <f>+P111-Q111+R111+S111+T111+U111</f>
        <v>3.9235</v>
      </c>
      <c r="W111" s="56">
        <f>(1.02/100)</f>
        <v>1.02E-2</v>
      </c>
      <c r="X111" s="56">
        <v>4.8E-3</v>
      </c>
      <c r="Y111" s="56">
        <v>0.17</v>
      </c>
      <c r="Z111" s="56">
        <v>1.65E-2</v>
      </c>
      <c r="AA111" s="56">
        <v>7.6E-2</v>
      </c>
      <c r="AB111" s="56">
        <f>SUM(W111:AA111)</f>
        <v>0.2775</v>
      </c>
      <c r="AC111" s="48">
        <v>12</v>
      </c>
      <c r="AD111" s="57">
        <f>IF(AL111="","",+AC111*AL111)</f>
        <v>119.95414012738857</v>
      </c>
      <c r="AE111" s="58">
        <f>IF(AL111="","",+AL111*AB111)</f>
        <v>2.7739394904458607</v>
      </c>
      <c r="AF111" s="57">
        <f>IF(AL111="","",+AL111-AE111)</f>
        <v>7.222238853503187</v>
      </c>
      <c r="AG111" s="58">
        <f>+V111</f>
        <v>3.9235</v>
      </c>
      <c r="AH111" s="57">
        <f>IF(AF111="","",+AF111-AG111)</f>
        <v>3.298738853503187</v>
      </c>
      <c r="AI111" s="57">
        <f>IF(AH111="","",+AH111*AC111)</f>
        <v>39.584866242038245</v>
      </c>
      <c r="AJ111" s="58">
        <v>8.99</v>
      </c>
      <c r="AK111" s="59">
        <v>0.33</v>
      </c>
      <c r="AL111" s="58">
        <f>IF(V111=0,"",V111/(1-AB111-AK111))</f>
        <v>9.996178343949047</v>
      </c>
      <c r="AM111" s="60">
        <v>0.33</v>
      </c>
      <c r="AN111" s="58">
        <f>IF(V111=0,"",V111/(1-AB111-AM111))</f>
        <v>9.996178343949047</v>
      </c>
      <c r="AO111" s="61">
        <v>1.2</v>
      </c>
      <c r="AP111" s="58">
        <f>IF(BD!AJ111="","",BD!AJ111*BD!AO111)</f>
        <v>10.788</v>
      </c>
      <c r="AQ111" s="56">
        <f>BD!AM111/BD!AK111-1</f>
        <v>0</v>
      </c>
      <c r="AR111" s="56">
        <f>IF(BD!AN111="","",IF(BD!AJ111="","",BD!AN111/BD!AJ111-1))</f>
        <v>0.11192195149600082</v>
      </c>
      <c r="AS111" s="56" t="str">
        <f>IF(BD!AN111="","",IF(BD!AN111&lt;BD!AL111,"ABAIXO DA META","DENTRO DA META"))</f>
        <v>DENTRO DA META</v>
      </c>
      <c r="AT111" s="56" t="str">
        <f>IF(BD!AJ111="","EM ANÁLISE",IF(BD!AP111&gt;=BD!AN111,"GO", "NO GO"))</f>
        <v>GO</v>
      </c>
      <c r="AU111" s="62">
        <f>IF(AN111="","",+BD!$AN111-AJ111)</f>
        <v>1.0061783439490473</v>
      </c>
      <c r="AV111" s="63"/>
      <c r="AW111" s="54">
        <f>BD!P111*BD!AC111</f>
        <v>63.84</v>
      </c>
      <c r="AX111" s="54">
        <f>BD!V111*BD!AC111</f>
        <v>47.082</v>
      </c>
      <c r="AY111" s="54">
        <f>IF(BD!AN111="","",BD!AN111*BD!AC111)</f>
        <v>119.95414012738857</v>
      </c>
      <c r="AZ111" s="48" t="s">
        <v>5271</v>
      </c>
      <c r="BA111" s="48"/>
      <c r="BB111" s="48"/>
      <c r="BC111" s="48" t="s">
        <v>5264</v>
      </c>
      <c r="BD111" s="64" t="s">
        <v>5257</v>
      </c>
      <c r="BE111" s="65" t="s">
        <v>4</v>
      </c>
      <c r="BF111" s="65" t="s">
        <v>4</v>
      </c>
      <c r="BG111" s="64" t="s">
        <v>5258</v>
      </c>
      <c r="BH111" s="66"/>
      <c r="BI111" s="66"/>
      <c r="BJ111" s="66"/>
      <c r="BK111" s="66"/>
      <c r="BL111" s="66"/>
      <c r="BM111" s="66"/>
      <c r="BN111" s="66"/>
      <c r="BO111" s="64">
        <v>138</v>
      </c>
      <c r="BP111" s="64">
        <v>140.622</v>
      </c>
      <c r="BQ111" s="64">
        <v>121</v>
      </c>
      <c r="BR111" s="64" t="s">
        <v>5260</v>
      </c>
      <c r="BS111" s="64" t="s">
        <v>5260</v>
      </c>
      <c r="BT111" s="64" t="s">
        <v>5261</v>
      </c>
      <c r="BU111" s="64">
        <v>5102</v>
      </c>
      <c r="BV111" s="64"/>
      <c r="BW111" s="64"/>
      <c r="BX111" s="64"/>
      <c r="BY111" s="64"/>
      <c r="BZ111" s="64"/>
      <c r="CA111" s="64"/>
      <c r="CB111" s="64"/>
      <c r="CC111" s="64">
        <v>102</v>
      </c>
      <c r="CD111" s="64">
        <v>8</v>
      </c>
      <c r="CE111" s="64">
        <v>8</v>
      </c>
      <c r="CF111" s="64"/>
      <c r="CG111" s="37">
        <f>VLOOKUP(Table_1[[#This Row],[EAN]],'[1]Planilha1'!$E:$R,13,0)</f>
        <v>5.32</v>
      </c>
      <c r="CI111" s="188">
        <f>IF(Table_1[[#This Row],[STATUS MERCADO]]="GO",Table_1[[#This Row],[M. BRUTA TOTAL]],0)</f>
        <v>39.584866242038245</v>
      </c>
      <c r="CJ111" s="188">
        <f>IF(Table_1[[#This Row],[STATUS MERCADO]]="GO",Table_1[[#This Row],[PV UNIT. REALIZADO]]*Table_1[[#This Row],[QUANTIDADE]],0)</f>
        <v>119.95414012738857</v>
      </c>
    </row>
    <row r="112" ht="15">
      <c r="A112" s="7"/>
      <c r="B112" s="67" t="s">
        <v>79</v>
      </c>
      <c r="C112" s="48">
        <v>221125</v>
      </c>
      <c r="D112" s="48">
        <v>9644</v>
      </c>
      <c r="E112" s="49">
        <v>7894904009640</v>
      </c>
      <c r="F112" s="50" t="s">
        <v>618</v>
      </c>
      <c r="G112" s="48" t="s">
        <v>17</v>
      </c>
      <c r="H112" s="48">
        <v>2410</v>
      </c>
      <c r="I112" s="51" t="s">
        <v>611</v>
      </c>
      <c r="J112" s="48" t="s">
        <v>395</v>
      </c>
      <c r="K112" s="52" t="s">
        <v>202</v>
      </c>
      <c r="L112" s="52">
        <v>10</v>
      </c>
      <c r="M112" s="52">
        <v>4</v>
      </c>
      <c r="N112" s="48" t="s">
        <v>85</v>
      </c>
      <c r="O112" s="48" t="s">
        <v>155</v>
      </c>
      <c r="P112" s="68">
        <v>9.32</v>
      </c>
      <c r="Q112" s="54">
        <f>(17/100+7.6/100+1.65/100)*P112</f>
        <v>2.4465000000000003</v>
      </c>
      <c r="R112" s="54"/>
      <c r="S112" s="54"/>
      <c r="T112" s="54"/>
      <c r="U112" s="54"/>
      <c r="V112" s="54">
        <f>+P112-Q112+R112+S112+T112+U112</f>
        <v>6.8735</v>
      </c>
      <c r="W112" s="56">
        <f>(1.02/100)</f>
        <v>1.02E-2</v>
      </c>
      <c r="X112" s="56">
        <v>4.8E-3</v>
      </c>
      <c r="Y112" s="56">
        <v>0.17</v>
      </c>
      <c r="Z112" s="56">
        <v>1.65E-2</v>
      </c>
      <c r="AA112" s="56">
        <v>7.6E-2</v>
      </c>
      <c r="AB112" s="56">
        <f>SUM(W112:AA112)</f>
        <v>0.2775</v>
      </c>
      <c r="AC112" s="48">
        <v>10</v>
      </c>
      <c r="AD112" s="57">
        <f>IF(AL112="","",+AC112*AL112)</f>
        <v>175.12101910828028</v>
      </c>
      <c r="AE112" s="58">
        <f>IF(AL112="","",+AL112*AB112)</f>
        <v>4.859608280254778</v>
      </c>
      <c r="AF112" s="57">
        <f>IF(AL112="","",+AL112-AE112)</f>
        <v>12.65249363057325</v>
      </c>
      <c r="AG112" s="58">
        <f>+V112</f>
        <v>6.8735</v>
      </c>
      <c r="AH112" s="57">
        <f>IF(AF112="","",+AF112-AG112)</f>
        <v>5.77899363057325</v>
      </c>
      <c r="AI112" s="57">
        <f>IF(AH112="","",+AH112*AC112)</f>
        <v>57.7899363057325</v>
      </c>
      <c r="AJ112" s="58">
        <v>16.9</v>
      </c>
      <c r="AK112" s="59">
        <v>0.33</v>
      </c>
      <c r="AL112" s="58">
        <f>IF(V112=0,"",V112/(1-AB112-AK112))</f>
        <v>17.51210191082803</v>
      </c>
      <c r="AM112" s="60">
        <v>0.33</v>
      </c>
      <c r="AN112" s="58">
        <f>IF(V112=0,"",V112/(1-AB112-AM112))</f>
        <v>17.51210191082803</v>
      </c>
      <c r="AO112" s="61">
        <v>1.2</v>
      </c>
      <c r="AP112" s="58">
        <f>IF(BD!AJ112="","",BD!AJ112*BD!AO112)</f>
        <v>20.279999999999998</v>
      </c>
      <c r="AQ112" s="56">
        <f>BD!AM112/BD!AK112-1</f>
        <v>0</v>
      </c>
      <c r="AR112" s="56">
        <f>IF(BD!AN112="","",IF(BD!AJ112="","",BD!AN112/BD!AJ112-1))</f>
        <v>3.6219047977990027E-2</v>
      </c>
      <c r="AS112" s="56" t="str">
        <f>IF(BD!AN112="","",IF(BD!AN112&lt;BD!AL112,"ABAIXO DA META","DENTRO DA META"))</f>
        <v>DENTRO DA META</v>
      </c>
      <c r="AT112" s="56" t="str">
        <f>IF(BD!AJ112="","EM ANÁLISE",IF(BD!AP112&gt;=BD!AN112,"GO", "NO GO"))</f>
        <v>GO</v>
      </c>
      <c r="AU112" s="62">
        <f>IF(AN112="","",+BD!$AN112-AJ112)</f>
        <v>0.6121019108280308</v>
      </c>
      <c r="AV112" s="63"/>
      <c r="AW112" s="54">
        <f>BD!P112*BD!AC112</f>
        <v>93.2</v>
      </c>
      <c r="AX112" s="54">
        <f>BD!V112*BD!AC112</f>
        <v>68.735</v>
      </c>
      <c r="AY112" s="54">
        <f>IF(BD!AN112="","",BD!AN112*BD!AC112)</f>
        <v>175.12101910828028</v>
      </c>
      <c r="AZ112" s="48" t="s">
        <v>5271</v>
      </c>
      <c r="BA112" s="48"/>
      <c r="BB112" s="48"/>
      <c r="BC112" s="48" t="s">
        <v>5264</v>
      </c>
      <c r="BD112" s="64" t="s">
        <v>5257</v>
      </c>
      <c r="BE112" s="65" t="s">
        <v>4</v>
      </c>
      <c r="BF112" s="65" t="s">
        <v>4</v>
      </c>
      <c r="BG112" s="64" t="s">
        <v>5258</v>
      </c>
      <c r="BH112" s="66"/>
      <c r="BI112" s="66"/>
      <c r="BJ112" s="66"/>
      <c r="BK112" s="66"/>
      <c r="BL112" s="66"/>
      <c r="BM112" s="66"/>
      <c r="BN112" s="66"/>
      <c r="BO112" s="64">
        <v>138</v>
      </c>
      <c r="BP112" s="64">
        <v>140.622</v>
      </c>
      <c r="BQ112" s="64">
        <v>121</v>
      </c>
      <c r="BR112" s="64" t="s">
        <v>5260</v>
      </c>
      <c r="BS112" s="64" t="s">
        <v>5260</v>
      </c>
      <c r="BT112" s="64" t="s">
        <v>5261</v>
      </c>
      <c r="BU112" s="64">
        <v>5102</v>
      </c>
      <c r="BV112" s="64"/>
      <c r="BW112" s="64"/>
      <c r="BX112" s="64"/>
      <c r="BY112" s="64"/>
      <c r="BZ112" s="64"/>
      <c r="CA112" s="64"/>
      <c r="CB112" s="64"/>
      <c r="CC112" s="64">
        <v>102</v>
      </c>
      <c r="CD112" s="64">
        <v>8</v>
      </c>
      <c r="CE112" s="64">
        <v>8</v>
      </c>
      <c r="CF112" s="64"/>
      <c r="CG112" s="37">
        <f>VLOOKUP(Table_1[[#This Row],[EAN]],'[1]Planilha1'!$E:$R,13,0)</f>
        <v>9.32</v>
      </c>
      <c r="CI112" s="188">
        <f>IF(Table_1[[#This Row],[STATUS MERCADO]]="GO",Table_1[[#This Row],[M. BRUTA TOTAL]],0)</f>
        <v>57.7899363057325</v>
      </c>
      <c r="CJ112" s="188">
        <f>IF(Table_1[[#This Row],[STATUS MERCADO]]="GO",Table_1[[#This Row],[PV UNIT. REALIZADO]]*Table_1[[#This Row],[QUANTIDADE]],0)</f>
        <v>175.12101910828028</v>
      </c>
    </row>
    <row r="113" ht="15">
      <c r="A113" s="7"/>
      <c r="B113" s="67" t="s">
        <v>79</v>
      </c>
      <c r="C113" s="48">
        <v>221126</v>
      </c>
      <c r="D113" s="48">
        <v>729140</v>
      </c>
      <c r="E113" s="49">
        <v>7894904729142</v>
      </c>
      <c r="F113" s="50" t="s">
        <v>619</v>
      </c>
      <c r="G113" s="48" t="s">
        <v>17</v>
      </c>
      <c r="H113" s="48">
        <v>2410</v>
      </c>
      <c r="I113" s="51" t="s">
        <v>611</v>
      </c>
      <c r="J113" s="48" t="s">
        <v>395</v>
      </c>
      <c r="K113" s="52" t="s">
        <v>84</v>
      </c>
      <c r="L113" s="52">
        <v>20</v>
      </c>
      <c r="M113" s="52">
        <v>4</v>
      </c>
      <c r="N113" s="48" t="s">
        <v>85</v>
      </c>
      <c r="O113" s="48" t="s">
        <v>155</v>
      </c>
      <c r="P113" s="68">
        <v>3.76</v>
      </c>
      <c r="Q113" s="54">
        <f>(17/100+7.6/100+1.65/100)*P113</f>
        <v>0.987</v>
      </c>
      <c r="R113" s="54"/>
      <c r="S113" s="54"/>
      <c r="T113" s="54"/>
      <c r="U113" s="54"/>
      <c r="V113" s="54">
        <f>+P113-Q113+R113+S113+T113+U113</f>
        <v>2.7729999999999997</v>
      </c>
      <c r="W113" s="56">
        <f>(1.02/100)</f>
        <v>1.02E-2</v>
      </c>
      <c r="X113" s="56">
        <v>4.8E-3</v>
      </c>
      <c r="Y113" s="56">
        <v>0.17</v>
      </c>
      <c r="Z113" s="56">
        <v>1.65E-2</v>
      </c>
      <c r="AA113" s="56">
        <v>7.6E-2</v>
      </c>
      <c r="AB113" s="56">
        <f>SUM(W113:AA113)</f>
        <v>0.2775</v>
      </c>
      <c r="AC113" s="48">
        <v>20</v>
      </c>
      <c r="AD113" s="57">
        <f>IF(AL113="","",+AC113*AL113)</f>
        <v>141.29936305732485</v>
      </c>
      <c r="AE113" s="58">
        <f>IF(AL113="","",+AL113*AB113)</f>
        <v>1.9605286624203826</v>
      </c>
      <c r="AF113" s="57">
        <f>IF(AL113="","",+AL113-AE113)</f>
        <v>5.10443949044586</v>
      </c>
      <c r="AG113" s="58">
        <f>+V113</f>
        <v>2.7729999999999997</v>
      </c>
      <c r="AH113" s="57">
        <f>IF(AF113="","",+AF113-AG113)</f>
        <v>2.3314394904458604</v>
      </c>
      <c r="AI113" s="57">
        <f>IF(AH113="","",+AH113*AC113)</f>
        <v>46.628789808917205</v>
      </c>
      <c r="AJ113" s="58">
        <v>6.89</v>
      </c>
      <c r="AK113" s="59">
        <v>0.33</v>
      </c>
      <c r="AL113" s="58">
        <f>IF(V113=0,"",V113/(1-AB113-AK113))</f>
        <v>7.064968152866243</v>
      </c>
      <c r="AM113" s="60">
        <v>0.33</v>
      </c>
      <c r="AN113" s="58">
        <f>IF(V113=0,"",V113/(1-AB113-AM113))</f>
        <v>7.064968152866243</v>
      </c>
      <c r="AO113" s="61">
        <v>1.2</v>
      </c>
      <c r="AP113" s="58">
        <f>IF(BD!AJ113="","",BD!AJ113*BD!AO113)</f>
        <v>8.267999999999999</v>
      </c>
      <c r="AQ113" s="56">
        <f>BD!AM113/BD!AK113-1</f>
        <v>0</v>
      </c>
      <c r="AR113" s="56">
        <f>IF(BD!AN113="","",IF(BD!AJ113="","",BD!AN113/BD!AJ113-1))</f>
        <v>2.539450694720502E-2</v>
      </c>
      <c r="AS113" s="56" t="str">
        <f>IF(BD!AN113="","",IF(BD!AN113&lt;BD!AL113,"ABAIXO DA META","DENTRO DA META"))</f>
        <v>DENTRO DA META</v>
      </c>
      <c r="AT113" s="56" t="str">
        <f>IF(BD!AJ113="","EM ANÁLISE",IF(BD!AP113&gt;=BD!AN113,"GO", "NO GO"))</f>
        <v>GO</v>
      </c>
      <c r="AU113" s="62">
        <f>IF(AN113="","",+BD!$AN113-AJ113)</f>
        <v>0.174968152866243</v>
      </c>
      <c r="AV113" s="63"/>
      <c r="AW113" s="54">
        <f>BD!P113*BD!AC113</f>
        <v>75.19999999999999</v>
      </c>
      <c r="AX113" s="54">
        <f>BD!V113*BD!AC113</f>
        <v>55.459999999999994</v>
      </c>
      <c r="AY113" s="54">
        <f>IF(BD!AN113="","",BD!AN113*BD!AC113)</f>
        <v>141.29936305732485</v>
      </c>
      <c r="AZ113" s="48" t="s">
        <v>5271</v>
      </c>
      <c r="BA113" s="48"/>
      <c r="BB113" s="48"/>
      <c r="BC113" s="48" t="s">
        <v>5264</v>
      </c>
      <c r="BD113" s="64" t="s">
        <v>5257</v>
      </c>
      <c r="BE113" s="65" t="s">
        <v>4</v>
      </c>
      <c r="BF113" s="65" t="s">
        <v>4</v>
      </c>
      <c r="BG113" s="64" t="s">
        <v>5258</v>
      </c>
      <c r="BH113" s="66"/>
      <c r="BI113" s="66"/>
      <c r="BJ113" s="66"/>
      <c r="BK113" s="66"/>
      <c r="BL113" s="66"/>
      <c r="BM113" s="66"/>
      <c r="BN113" s="66"/>
      <c r="BO113" s="64">
        <v>138</v>
      </c>
      <c r="BP113" s="64">
        <v>140.622</v>
      </c>
      <c r="BQ113" s="64">
        <v>121</v>
      </c>
      <c r="BR113" s="64" t="s">
        <v>5260</v>
      </c>
      <c r="BS113" s="64" t="s">
        <v>5260</v>
      </c>
      <c r="BT113" s="64" t="s">
        <v>5261</v>
      </c>
      <c r="BU113" s="64">
        <v>5102</v>
      </c>
      <c r="BV113" s="64"/>
      <c r="BW113" s="64"/>
      <c r="BX113" s="64"/>
      <c r="BY113" s="64"/>
      <c r="BZ113" s="64"/>
      <c r="CA113" s="64"/>
      <c r="CB113" s="64"/>
      <c r="CC113" s="64">
        <v>102</v>
      </c>
      <c r="CD113" s="64">
        <v>8</v>
      </c>
      <c r="CE113" s="64">
        <v>8</v>
      </c>
      <c r="CF113" s="64"/>
      <c r="CG113" s="37">
        <f>VLOOKUP(Table_1[[#This Row],[EAN]],'[1]Planilha1'!$E:$R,13,0)</f>
        <v>3.76</v>
      </c>
      <c r="CI113" s="188">
        <f>IF(Table_1[[#This Row],[STATUS MERCADO]]="GO",Table_1[[#This Row],[M. BRUTA TOTAL]],0)</f>
        <v>46.628789808917205</v>
      </c>
      <c r="CJ113" s="188">
        <f>IF(Table_1[[#This Row],[STATUS MERCADO]]="GO",Table_1[[#This Row],[PV UNIT. REALIZADO]]*Table_1[[#This Row],[QUANTIDADE]],0)</f>
        <v>141.29936305732485</v>
      </c>
    </row>
    <row r="114" ht="15">
      <c r="A114" s="7"/>
      <c r="B114" s="67" t="s">
        <v>79</v>
      </c>
      <c r="C114" s="48">
        <v>221136</v>
      </c>
      <c r="D114" s="48" t="s">
        <v>631</v>
      </c>
      <c r="E114" s="49">
        <v>7899306006501</v>
      </c>
      <c r="F114" s="50" t="s">
        <v>632</v>
      </c>
      <c r="G114" s="48" t="s">
        <v>24</v>
      </c>
      <c r="H114" s="48">
        <v>590</v>
      </c>
      <c r="I114" s="51" t="s">
        <v>82</v>
      </c>
      <c r="J114" s="48" t="s">
        <v>633</v>
      </c>
      <c r="K114" s="52" t="s">
        <v>84</v>
      </c>
      <c r="L114" s="52">
        <v>30</v>
      </c>
      <c r="M114" s="52">
        <v>0</v>
      </c>
      <c r="N114" s="48" t="s">
        <v>85</v>
      </c>
      <c r="O114" s="48" t="s">
        <v>86</v>
      </c>
      <c r="P114" s="68">
        <v>5.8293333333333335</v>
      </c>
      <c r="Q114" s="54">
        <f>(17/100+7.6/100+1.65/100)*P114</f>
        <v>1.5302</v>
      </c>
      <c r="R114" s="54"/>
      <c r="S114" s="54"/>
      <c r="T114" s="54"/>
      <c r="U114" s="54"/>
      <c r="V114" s="54">
        <f>+P114-Q114+R114+S114+T114+U114</f>
        <v>4.299133333333334</v>
      </c>
      <c r="W114" s="56">
        <f>(1.02/100)</f>
        <v>1.02E-2</v>
      </c>
      <c r="X114" s="56">
        <v>4.8E-3</v>
      </c>
      <c r="Y114" s="56">
        <v>0.17</v>
      </c>
      <c r="Z114" s="56">
        <v>1.65E-2</v>
      </c>
      <c r="AA114" s="56">
        <v>7.6E-2</v>
      </c>
      <c r="AB114" s="56">
        <f>SUM(W114:AA114)</f>
        <v>0.2775</v>
      </c>
      <c r="AC114" s="48">
        <v>30</v>
      </c>
      <c r="AD114" s="57">
        <f>IF(AL114="","",+AC114*AL114)</f>
        <v>328.5961783439492</v>
      </c>
      <c r="AE114" s="58">
        <f>IF(AL114="","",+AL114*AB114)</f>
        <v>3.03951464968153</v>
      </c>
      <c r="AF114" s="57">
        <f>IF(AL114="","",+AL114-AE114)</f>
        <v>7.9136912951167755</v>
      </c>
      <c r="AG114" s="58">
        <f>+V114</f>
        <v>4.299133333333334</v>
      </c>
      <c r="AH114" s="57">
        <f>IF(AF114="","",+AF114-AG114)</f>
        <v>3.614557961783442</v>
      </c>
      <c r="AI114" s="57">
        <f>IF(AH114="","",+AH114*AC114)</f>
        <v>108.43673885350326</v>
      </c>
      <c r="AJ114" s="58">
        <v>9.98</v>
      </c>
      <c r="AK114" s="59">
        <v>0.33</v>
      </c>
      <c r="AL114" s="58">
        <f>IF(V114=0,"",V114/(1-AB114-AK114))</f>
        <v>10.953205944798306</v>
      </c>
      <c r="AM114" s="60">
        <v>0.33</v>
      </c>
      <c r="AN114" s="58">
        <f>IF(V114=0,"",V114/(1-AB114-AM114))</f>
        <v>10.953205944798306</v>
      </c>
      <c r="AO114" s="61">
        <v>1.2</v>
      </c>
      <c r="AP114" s="58">
        <f>IF(BD!AJ114="","",BD!AJ114*BD!AO114)</f>
        <v>11.976</v>
      </c>
      <c r="AQ114" s="56">
        <f>BD!AM114/BD!AK114-1</f>
        <v>0</v>
      </c>
      <c r="AR114" s="56">
        <f>IF(BD!AN114="","",IF(BD!AJ114="","",BD!AN114/BD!AJ114-1))</f>
        <v>9.751562573129302E-2</v>
      </c>
      <c r="AS114" s="56" t="str">
        <f>IF(BD!AN114="","",IF(BD!AN114&lt;BD!AL114,"ABAIXO DA META","DENTRO DA META"))</f>
        <v>DENTRO DA META</v>
      </c>
      <c r="AT114" s="56" t="str">
        <f>IF(BD!AJ114="","EM ANÁLISE",IF(BD!AP114&gt;=BD!AN114,"GO", "NO GO"))</f>
        <v>GO</v>
      </c>
      <c r="AU114" s="62">
        <f>IF(AN114="","",+BD!$AN114-AJ114)</f>
        <v>0.9732059447983055</v>
      </c>
      <c r="AV114" s="63"/>
      <c r="AW114" s="54">
        <f>BD!P114*BD!AC114</f>
        <v>174.88</v>
      </c>
      <c r="AX114" s="54">
        <f>BD!V114*BD!AC114</f>
        <v>128.97400000000002</v>
      </c>
      <c r="AY114" s="54">
        <f>IF(BD!AN114="","",BD!AN114*BD!AC114)</f>
        <v>328.5961783439492</v>
      </c>
      <c r="AZ114" s="48" t="s">
        <v>5271</v>
      </c>
      <c r="BA114" s="48"/>
      <c r="BB114" s="48"/>
      <c r="BC114" s="48" t="s">
        <v>5266</v>
      </c>
      <c r="BD114" s="64" t="s">
        <v>5257</v>
      </c>
      <c r="BE114" s="65" t="s">
        <v>4</v>
      </c>
      <c r="BF114" s="65" t="s">
        <v>4</v>
      </c>
      <c r="BG114" s="64" t="s">
        <v>5258</v>
      </c>
      <c r="BH114" s="66"/>
      <c r="BI114" s="66"/>
      <c r="BJ114" s="66"/>
      <c r="BK114" s="66"/>
      <c r="BL114" s="66"/>
      <c r="BM114" s="66"/>
      <c r="BN114" s="66"/>
      <c r="BO114" s="64">
        <v>138</v>
      </c>
      <c r="BP114" s="64">
        <v>140.622</v>
      </c>
      <c r="BQ114" s="64">
        <v>121</v>
      </c>
      <c r="BR114" s="64" t="s">
        <v>5260</v>
      </c>
      <c r="BS114" s="64" t="s">
        <v>5260</v>
      </c>
      <c r="BT114" s="64" t="s">
        <v>5261</v>
      </c>
      <c r="BU114" s="64">
        <v>5102</v>
      </c>
      <c r="BV114" s="64"/>
      <c r="BW114" s="64"/>
      <c r="BX114" s="64"/>
      <c r="BY114" s="64"/>
      <c r="BZ114" s="64"/>
      <c r="CA114" s="64"/>
      <c r="CB114" s="64"/>
      <c r="CC114" s="64">
        <v>102</v>
      </c>
      <c r="CD114" s="64">
        <v>8</v>
      </c>
      <c r="CE114" s="64">
        <v>8</v>
      </c>
      <c r="CF114" s="64"/>
      <c r="CG114" s="37">
        <f>VLOOKUP(Table_1[[#This Row],[EAN]],'[1]Planilha1'!$E:$R,13,0)</f>
        <v>5.8293333333333335</v>
      </c>
      <c r="CI114" s="188">
        <f>IF(Table_1[[#This Row],[STATUS MERCADO]]="GO",Table_1[[#This Row],[M. BRUTA TOTAL]],0)</f>
        <v>108.43673885350326</v>
      </c>
      <c r="CJ114" s="188">
        <f>IF(Table_1[[#This Row],[STATUS MERCADO]]="GO",Table_1[[#This Row],[PV UNIT. REALIZADO]]*Table_1[[#This Row],[QUANTIDADE]],0)</f>
        <v>328.5961783439492</v>
      </c>
    </row>
    <row r="115" ht="15">
      <c r="A115" s="7"/>
      <c r="B115" s="67" t="s">
        <v>79</v>
      </c>
      <c r="C115" s="48">
        <v>221137</v>
      </c>
      <c r="D115" s="48" t="s">
        <v>634</v>
      </c>
      <c r="E115" s="49">
        <v>7899306006518</v>
      </c>
      <c r="F115" s="50" t="s">
        <v>635</v>
      </c>
      <c r="G115" s="48" t="s">
        <v>24</v>
      </c>
      <c r="H115" s="48">
        <v>590</v>
      </c>
      <c r="I115" s="51" t="s">
        <v>82</v>
      </c>
      <c r="J115" s="48" t="s">
        <v>633</v>
      </c>
      <c r="K115" s="52" t="s">
        <v>84</v>
      </c>
      <c r="L115" s="52">
        <v>30</v>
      </c>
      <c r="M115" s="52">
        <v>0</v>
      </c>
      <c r="N115" s="48" t="s">
        <v>85</v>
      </c>
      <c r="O115" s="48" t="s">
        <v>86</v>
      </c>
      <c r="P115" s="68">
        <v>7.226</v>
      </c>
      <c r="Q115" s="54">
        <f>(17/100+7.6/100+1.65/100)*P115</f>
        <v>1.896825</v>
      </c>
      <c r="R115" s="54"/>
      <c r="S115" s="54"/>
      <c r="T115" s="54"/>
      <c r="U115" s="54"/>
      <c r="V115" s="54">
        <f>+P115-Q115+R115+S115+T115+U115</f>
        <v>5.329175</v>
      </c>
      <c r="W115" s="56">
        <f>(1.02/100)</f>
        <v>1.02E-2</v>
      </c>
      <c r="X115" s="56">
        <v>4.8E-3</v>
      </c>
      <c r="Y115" s="56">
        <v>0.17</v>
      </c>
      <c r="Z115" s="56">
        <v>1.65E-2</v>
      </c>
      <c r="AA115" s="56">
        <v>7.6E-2</v>
      </c>
      <c r="AB115" s="56">
        <f>SUM(W115:AA115)</f>
        <v>0.2775</v>
      </c>
      <c r="AC115" s="48">
        <v>30</v>
      </c>
      <c r="AD115" s="57">
        <f>IF(AL115="","",+AC115*AL115)</f>
        <v>407.3254777070065</v>
      </c>
      <c r="AE115" s="58">
        <f>IF(AL115="","",+AL115*AB115)</f>
        <v>3.7677606687898106</v>
      </c>
      <c r="AF115" s="57">
        <f>IF(AL115="","",+AL115-AE115)</f>
        <v>9.809755254777073</v>
      </c>
      <c r="AG115" s="58">
        <f>+V115</f>
        <v>5.329175</v>
      </c>
      <c r="AH115" s="57">
        <f>IF(AF115="","",+AF115-AG115)</f>
        <v>4.480580254777073</v>
      </c>
      <c r="AI115" s="57">
        <f>IF(AH115="","",+AH115*AC115)</f>
        <v>134.4174076433122</v>
      </c>
      <c r="AJ115" s="58">
        <v>12.48</v>
      </c>
      <c r="AK115" s="59">
        <v>0.33</v>
      </c>
      <c r="AL115" s="58">
        <f>IF(V115=0,"",V115/(1-AB115-AK115))</f>
        <v>13.577515923566883</v>
      </c>
      <c r="AM115" s="60">
        <v>0.33</v>
      </c>
      <c r="AN115" s="58">
        <f>IF(V115=0,"",V115/(1-AB115-AM115))</f>
        <v>13.577515923566883</v>
      </c>
      <c r="AO115" s="61">
        <v>1.2</v>
      </c>
      <c r="AP115" s="58">
        <f>IF(BD!AJ115="","",BD!AJ115*BD!AO115)</f>
        <v>14.975999999999999</v>
      </c>
      <c r="AQ115" s="56">
        <f>BD!AM115/BD!AK115-1</f>
        <v>0</v>
      </c>
      <c r="AR115" s="56">
        <f>IF(BD!AN115="","",IF(BD!AJ115="","",BD!AN115/BD!AJ115-1))</f>
        <v>8.794198105503859E-2</v>
      </c>
      <c r="AS115" s="56" t="str">
        <f>IF(BD!AN115="","",IF(BD!AN115&lt;BD!AL115,"ABAIXO DA META","DENTRO DA META"))</f>
        <v>DENTRO DA META</v>
      </c>
      <c r="AT115" s="56" t="str">
        <f>IF(BD!AJ115="","EM ANÁLISE",IF(BD!AP115&gt;=BD!AN115,"GO", "NO GO"))</f>
        <v>GO</v>
      </c>
      <c r="AU115" s="62">
        <f>IF(AN115="","",+BD!$AN115-AJ115)</f>
        <v>1.097515923566883</v>
      </c>
      <c r="AV115" s="63"/>
      <c r="AW115" s="54">
        <f>BD!P115*BD!AC115</f>
        <v>216.78</v>
      </c>
      <c r="AX115" s="54">
        <f>BD!V115*BD!AC115</f>
        <v>159.87525</v>
      </c>
      <c r="AY115" s="54">
        <f>IF(BD!AN115="","",BD!AN115*BD!AC115)</f>
        <v>407.3254777070065</v>
      </c>
      <c r="AZ115" s="48" t="s">
        <v>5271</v>
      </c>
      <c r="BA115" s="48"/>
      <c r="BB115" s="48"/>
      <c r="BC115" s="48" t="s">
        <v>5266</v>
      </c>
      <c r="BD115" s="64" t="s">
        <v>5257</v>
      </c>
      <c r="BE115" s="65" t="s">
        <v>4</v>
      </c>
      <c r="BF115" s="65" t="s">
        <v>4</v>
      </c>
      <c r="BG115" s="64" t="s">
        <v>5258</v>
      </c>
      <c r="BH115" s="66"/>
      <c r="BI115" s="66"/>
      <c r="BJ115" s="66"/>
      <c r="BK115" s="66"/>
      <c r="BL115" s="66"/>
      <c r="BM115" s="66"/>
      <c r="BN115" s="66"/>
      <c r="BO115" s="64">
        <v>138</v>
      </c>
      <c r="BP115" s="64">
        <v>140.622</v>
      </c>
      <c r="BQ115" s="64">
        <v>121</v>
      </c>
      <c r="BR115" s="64" t="s">
        <v>5260</v>
      </c>
      <c r="BS115" s="64" t="s">
        <v>5260</v>
      </c>
      <c r="BT115" s="64" t="s">
        <v>5261</v>
      </c>
      <c r="BU115" s="64">
        <v>5102</v>
      </c>
      <c r="BV115" s="64"/>
      <c r="BW115" s="64"/>
      <c r="BX115" s="64"/>
      <c r="BY115" s="64"/>
      <c r="BZ115" s="64"/>
      <c r="CA115" s="64"/>
      <c r="CB115" s="64"/>
      <c r="CC115" s="64">
        <v>102</v>
      </c>
      <c r="CD115" s="64">
        <v>8</v>
      </c>
      <c r="CE115" s="64">
        <v>8</v>
      </c>
      <c r="CF115" s="64"/>
      <c r="CG115" s="37">
        <f>VLOOKUP(Table_1[[#This Row],[EAN]],'[1]Planilha1'!$E:$R,13,0)</f>
        <v>7.226</v>
      </c>
      <c r="CI115" s="188">
        <f>IF(Table_1[[#This Row],[STATUS MERCADO]]="GO",Table_1[[#This Row],[M. BRUTA TOTAL]],0)</f>
        <v>134.4174076433122</v>
      </c>
      <c r="CJ115" s="188">
        <f>IF(Table_1[[#This Row],[STATUS MERCADO]]="GO",Table_1[[#This Row],[PV UNIT. REALIZADO]]*Table_1[[#This Row],[QUANTIDADE]],0)</f>
        <v>407.3254777070065</v>
      </c>
    </row>
    <row r="116" ht="15">
      <c r="A116" s="7"/>
      <c r="B116" s="67" t="s">
        <v>79</v>
      </c>
      <c r="C116" s="48">
        <v>221154</v>
      </c>
      <c r="D116" s="48">
        <v>41901</v>
      </c>
      <c r="E116" s="49">
        <v>7897765600964</v>
      </c>
      <c r="F116" s="50" t="s">
        <v>660</v>
      </c>
      <c r="G116" s="48" t="s">
        <v>16</v>
      </c>
      <c r="H116" s="48">
        <v>2560</v>
      </c>
      <c r="I116" s="51" t="s">
        <v>661</v>
      </c>
      <c r="J116" s="48" t="s">
        <v>662</v>
      </c>
      <c r="K116" s="52" t="s">
        <v>84</v>
      </c>
      <c r="L116" s="52">
        <v>15</v>
      </c>
      <c r="M116" s="52">
        <v>4</v>
      </c>
      <c r="N116" s="48" t="s">
        <v>85</v>
      </c>
      <c r="O116" s="48" t="s">
        <v>159</v>
      </c>
      <c r="P116" s="68">
        <v>20.34</v>
      </c>
      <c r="Q116" s="54">
        <f>(17/100+7.6/100+1.65/100)*P116</f>
        <v>5.33925</v>
      </c>
      <c r="R116" s="54"/>
      <c r="S116" s="54"/>
      <c r="T116" s="54"/>
      <c r="U116" s="54"/>
      <c r="V116" s="54">
        <f>+P116-Q116+R116+S116+T116+U116</f>
        <v>15.00075</v>
      </c>
      <c r="W116" s="56">
        <f>(1.02/100)</f>
        <v>1.02E-2</v>
      </c>
      <c r="X116" s="56">
        <v>4.8E-3</v>
      </c>
      <c r="Y116" s="56">
        <v>0.17</v>
      </c>
      <c r="Z116" s="56">
        <v>1.65E-2</v>
      </c>
      <c r="AA116" s="56">
        <v>7.6E-2</v>
      </c>
      <c r="AB116" s="56">
        <f>SUM(W116:AA116)</f>
        <v>0.2775</v>
      </c>
      <c r="AC116" s="48">
        <v>15</v>
      </c>
      <c r="AD116" s="57">
        <f>IF(AL116="","",+AC116*AL116)</f>
        <v>573.2770700636944</v>
      </c>
      <c r="AE116" s="58">
        <f>IF(AL116="","",+AL116*AB116)</f>
        <v>10.605625796178348</v>
      </c>
      <c r="AF116" s="57">
        <f>IF(AL116="","",+AL116-AE116)</f>
        <v>27.61284554140128</v>
      </c>
      <c r="AG116" s="58">
        <f>+V116</f>
        <v>15.00075</v>
      </c>
      <c r="AH116" s="57">
        <f>IF(AF116="","",+AF116-AG116)</f>
        <v>12.612095541401281</v>
      </c>
      <c r="AI116" s="57">
        <f>IF(AH116="","",+AH116*AC116)</f>
        <v>189.1814331210192</v>
      </c>
      <c r="AJ116" s="58">
        <v>32.49</v>
      </c>
      <c r="AK116" s="59">
        <v>0.33</v>
      </c>
      <c r="AL116" s="58">
        <f>IF(V116=0,"",V116/(1-AB116-AK116))</f>
        <v>38.21847133757963</v>
      </c>
      <c r="AM116" s="60">
        <v>0.33</v>
      </c>
      <c r="AN116" s="58">
        <f>IF(V116=0,"",V116/(1-AB116-AM116))</f>
        <v>38.21847133757963</v>
      </c>
      <c r="AO116" s="61">
        <v>1.2</v>
      </c>
      <c r="AP116" s="58">
        <f>IF(BD!AJ116="","",BD!AJ116*BD!AO116)</f>
        <v>38.988</v>
      </c>
      <c r="AQ116" s="56">
        <f>BD!AM116/BD!AK116-1</f>
        <v>0</v>
      </c>
      <c r="AR116" s="56">
        <f>IF(BD!AN116="","",IF(BD!AJ116="","",BD!AN116/BD!AJ116-1))</f>
        <v>0.1763149072816137</v>
      </c>
      <c r="AS116" s="56" t="str">
        <f>IF(BD!AN116="","",IF(BD!AN116&lt;BD!AL116,"ABAIXO DA META","DENTRO DA META"))</f>
        <v>DENTRO DA META</v>
      </c>
      <c r="AT116" s="56" t="str">
        <f>IF(BD!AJ116="","EM ANÁLISE",IF(BD!AP116&gt;=BD!AN116,"GO", "NO GO"))</f>
        <v>GO</v>
      </c>
      <c r="AU116" s="62">
        <f>IF(AN116="","",+BD!$AN116-AJ116)</f>
        <v>5.728471337579627</v>
      </c>
      <c r="AV116" s="63"/>
      <c r="AW116" s="54">
        <f>BD!P116*BD!AC116</f>
        <v>305.1</v>
      </c>
      <c r="AX116" s="54">
        <f>BD!V116*BD!AC116</f>
        <v>225.01125</v>
      </c>
      <c r="AY116" s="54">
        <f>IF(BD!AN116="","",BD!AN116*BD!AC116)</f>
        <v>573.2770700636944</v>
      </c>
      <c r="AZ116" s="48" t="s">
        <v>5271</v>
      </c>
      <c r="BA116" s="48"/>
      <c r="BB116" s="48"/>
      <c r="BC116" s="48" t="s">
        <v>250</v>
      </c>
      <c r="BD116" s="64" t="s">
        <v>5257</v>
      </c>
      <c r="BE116" s="65" t="s">
        <v>4</v>
      </c>
      <c r="BF116" s="65" t="s">
        <v>4</v>
      </c>
      <c r="BG116" s="64" t="s">
        <v>5258</v>
      </c>
      <c r="BH116" s="66"/>
      <c r="BI116" s="66"/>
      <c r="BJ116" s="66"/>
      <c r="BK116" s="66"/>
      <c r="BL116" s="66"/>
      <c r="BM116" s="66"/>
      <c r="BN116" s="66"/>
      <c r="BO116" s="64">
        <v>138</v>
      </c>
      <c r="BP116" s="64">
        <v>140.622</v>
      </c>
      <c r="BQ116" s="64">
        <v>121</v>
      </c>
      <c r="BR116" s="64" t="s">
        <v>5260</v>
      </c>
      <c r="BS116" s="64" t="s">
        <v>5260</v>
      </c>
      <c r="BT116" s="64" t="s">
        <v>5261</v>
      </c>
      <c r="BU116" s="64">
        <v>5102</v>
      </c>
      <c r="BV116" s="64"/>
      <c r="BW116" s="64"/>
      <c r="BX116" s="64"/>
      <c r="BY116" s="64"/>
      <c r="BZ116" s="64"/>
      <c r="CA116" s="64"/>
      <c r="CB116" s="64"/>
      <c r="CC116" s="64">
        <v>102</v>
      </c>
      <c r="CD116" s="64">
        <v>8</v>
      </c>
      <c r="CE116" s="64">
        <v>8</v>
      </c>
      <c r="CF116" s="64"/>
      <c r="CG116" s="37">
        <f>VLOOKUP(Table_1[[#This Row],[EAN]],'[1]Planilha1'!$E:$R,13,0)</f>
        <v>20.34</v>
      </c>
      <c r="CI116" s="188">
        <f>IF(Table_1[[#This Row],[STATUS MERCADO]]="GO",Table_1[[#This Row],[M. BRUTA TOTAL]],0)</f>
        <v>189.1814331210192</v>
      </c>
      <c r="CJ116" s="188">
        <f>IF(Table_1[[#This Row],[STATUS MERCADO]]="GO",Table_1[[#This Row],[PV UNIT. REALIZADO]]*Table_1[[#This Row],[QUANTIDADE]],0)</f>
        <v>573.2770700636944</v>
      </c>
    </row>
    <row r="117" ht="15">
      <c r="A117" s="7"/>
      <c r="B117" s="67" t="s">
        <v>79</v>
      </c>
      <c r="C117" s="48">
        <v>221155</v>
      </c>
      <c r="D117" s="48">
        <v>41900</v>
      </c>
      <c r="E117" s="49">
        <v>7897765600988</v>
      </c>
      <c r="F117" s="50" t="s">
        <v>663</v>
      </c>
      <c r="G117" s="48" t="s">
        <v>16</v>
      </c>
      <c r="H117" s="48">
        <v>2560</v>
      </c>
      <c r="I117" s="51" t="s">
        <v>661</v>
      </c>
      <c r="J117" s="48" t="s">
        <v>662</v>
      </c>
      <c r="K117" s="52" t="s">
        <v>84</v>
      </c>
      <c r="L117" s="52">
        <v>15</v>
      </c>
      <c r="M117" s="52">
        <v>4</v>
      </c>
      <c r="N117" s="48" t="s">
        <v>85</v>
      </c>
      <c r="O117" s="48" t="s">
        <v>159</v>
      </c>
      <c r="P117" s="68">
        <v>11.754000000000001</v>
      </c>
      <c r="Q117" s="54">
        <f>(17/100+7.6/100+1.65/100)*P117</f>
        <v>3.0854250000000003</v>
      </c>
      <c r="R117" s="54"/>
      <c r="S117" s="54"/>
      <c r="T117" s="54"/>
      <c r="U117" s="54"/>
      <c r="V117" s="54">
        <f>+P117-Q117+R117+S117+T117+U117</f>
        <v>8.668575</v>
      </c>
      <c r="W117" s="56">
        <f>(1.02/100)</f>
        <v>1.02E-2</v>
      </c>
      <c r="X117" s="56">
        <v>4.8E-3</v>
      </c>
      <c r="Y117" s="56">
        <v>0.17</v>
      </c>
      <c r="Z117" s="56">
        <v>1.65E-2</v>
      </c>
      <c r="AA117" s="56">
        <v>7.6E-2</v>
      </c>
      <c r="AB117" s="56">
        <f>SUM(W117:AA117)</f>
        <v>0.2775</v>
      </c>
      <c r="AC117" s="48">
        <v>15</v>
      </c>
      <c r="AD117" s="57">
        <f>IF(AL117="","",+AC117*AL117)</f>
        <v>331.2831210191084</v>
      </c>
      <c r="AE117" s="58">
        <f>IF(AL117="","",+AL117*AB117)</f>
        <v>6.128737738853506</v>
      </c>
      <c r="AF117" s="57">
        <f>IF(AL117="","",+AL117-AE117)</f>
        <v>15.956803662420388</v>
      </c>
      <c r="AG117" s="58">
        <f>+V117</f>
        <v>8.668575</v>
      </c>
      <c r="AH117" s="57">
        <f>IF(AF117="","",+AF117-AG117)</f>
        <v>7.288228662420387</v>
      </c>
      <c r="AI117" s="57">
        <f>IF(AH117="","",+AH117*AC117)</f>
        <v>109.32342993630581</v>
      </c>
      <c r="AJ117" s="58">
        <v>18.78</v>
      </c>
      <c r="AK117" s="59">
        <v>0.33</v>
      </c>
      <c r="AL117" s="58">
        <f>IF(V117=0,"",V117/(1-AB117-AK117))</f>
        <v>22.085541401273893</v>
      </c>
      <c r="AM117" s="60">
        <v>0.33</v>
      </c>
      <c r="AN117" s="58">
        <f>IF(V117=0,"",V117/(1-AB117-AM117))</f>
        <v>22.085541401273893</v>
      </c>
      <c r="AO117" s="61">
        <v>1.2</v>
      </c>
      <c r="AP117" s="58">
        <f>IF(BD!AJ117="","",BD!AJ117*BD!AO117)</f>
        <v>22.536</v>
      </c>
      <c r="AQ117" s="56">
        <f>BD!AM117/BD!AK117-1</f>
        <v>0</v>
      </c>
      <c r="AR117" s="56">
        <f>IF(BD!AN117="","",IF(BD!AJ117="","",BD!AN117/BD!AJ117-1))</f>
        <v>0.1760139191306651</v>
      </c>
      <c r="AS117" s="56" t="str">
        <f>IF(BD!AN117="","",IF(BD!AN117&lt;BD!AL117,"ABAIXO DA META","DENTRO DA META"))</f>
        <v>DENTRO DA META</v>
      </c>
      <c r="AT117" s="56" t="str">
        <f>IF(BD!AJ117="","EM ANÁLISE",IF(BD!AP117&gt;=BD!AN117,"GO", "NO GO"))</f>
        <v>GO</v>
      </c>
      <c r="AU117" s="62">
        <f>IF(AN117="","",+BD!$AN117-AJ117)</f>
        <v>3.305541401273892</v>
      </c>
      <c r="AV117" s="63"/>
      <c r="AW117" s="54">
        <f>BD!P117*BD!AC117</f>
        <v>176.31000000000003</v>
      </c>
      <c r="AX117" s="54">
        <f>BD!V117*BD!AC117</f>
        <v>130.028625</v>
      </c>
      <c r="AY117" s="54">
        <f>IF(BD!AN117="","",BD!AN117*BD!AC117)</f>
        <v>331.2831210191084</v>
      </c>
      <c r="AZ117" s="48" t="s">
        <v>5271</v>
      </c>
      <c r="BA117" s="48"/>
      <c r="BB117" s="48"/>
      <c r="BC117" s="48" t="s">
        <v>250</v>
      </c>
      <c r="BD117" s="64" t="s">
        <v>5257</v>
      </c>
      <c r="BE117" s="65" t="s">
        <v>4</v>
      </c>
      <c r="BF117" s="65" t="s">
        <v>4</v>
      </c>
      <c r="BG117" s="64" t="s">
        <v>5258</v>
      </c>
      <c r="BH117" s="66"/>
      <c r="BI117" s="66"/>
      <c r="BJ117" s="66"/>
      <c r="BK117" s="66"/>
      <c r="BL117" s="66"/>
      <c r="BM117" s="66"/>
      <c r="BN117" s="66"/>
      <c r="BO117" s="64">
        <v>138</v>
      </c>
      <c r="BP117" s="64">
        <v>140.622</v>
      </c>
      <c r="BQ117" s="64">
        <v>121</v>
      </c>
      <c r="BR117" s="64" t="s">
        <v>5260</v>
      </c>
      <c r="BS117" s="64" t="s">
        <v>5260</v>
      </c>
      <c r="BT117" s="64" t="s">
        <v>5261</v>
      </c>
      <c r="BU117" s="64">
        <v>5102</v>
      </c>
      <c r="BV117" s="64"/>
      <c r="BW117" s="64"/>
      <c r="BX117" s="64"/>
      <c r="BY117" s="64"/>
      <c r="BZ117" s="64"/>
      <c r="CA117" s="64"/>
      <c r="CB117" s="64"/>
      <c r="CC117" s="64">
        <v>102</v>
      </c>
      <c r="CD117" s="64">
        <v>8</v>
      </c>
      <c r="CE117" s="64">
        <v>8</v>
      </c>
      <c r="CF117" s="64"/>
      <c r="CG117" s="37">
        <f>VLOOKUP(Table_1[[#This Row],[EAN]],'[1]Planilha1'!$E:$R,13,0)</f>
        <v>11.754000000000001</v>
      </c>
      <c r="CI117" s="188">
        <f>IF(Table_1[[#This Row],[STATUS MERCADO]]="GO",Table_1[[#This Row],[M. BRUTA TOTAL]],0)</f>
        <v>109.32342993630581</v>
      </c>
      <c r="CJ117" s="188">
        <f>IF(Table_1[[#This Row],[STATUS MERCADO]]="GO",Table_1[[#This Row],[PV UNIT. REALIZADO]]*Table_1[[#This Row],[QUANTIDADE]],0)</f>
        <v>331.2831210191084</v>
      </c>
    </row>
    <row r="118" ht="15">
      <c r="A118" s="7"/>
      <c r="B118" s="67" t="s">
        <v>79</v>
      </c>
      <c r="C118" s="48">
        <v>221176</v>
      </c>
      <c r="D118" s="48">
        <v>573396</v>
      </c>
      <c r="E118" s="49">
        <v>7894904573394</v>
      </c>
      <c r="F118" s="50" t="s">
        <v>688</v>
      </c>
      <c r="G118" s="48" t="s">
        <v>16</v>
      </c>
      <c r="H118" s="48">
        <v>2670</v>
      </c>
      <c r="I118" s="51" t="s">
        <v>675</v>
      </c>
      <c r="J118" s="48" t="s">
        <v>395</v>
      </c>
      <c r="K118" s="52" t="s">
        <v>84</v>
      </c>
      <c r="L118" s="52">
        <v>30</v>
      </c>
      <c r="M118" s="52">
        <v>4</v>
      </c>
      <c r="N118" s="48" t="s">
        <v>85</v>
      </c>
      <c r="O118" s="48" t="s">
        <v>155</v>
      </c>
      <c r="P118" s="68">
        <v>2.42</v>
      </c>
      <c r="Q118" s="54">
        <f>(17/100+7.6/100+1.65/100)*P118</f>
        <v>0.63525</v>
      </c>
      <c r="R118" s="54"/>
      <c r="S118" s="54"/>
      <c r="T118" s="54"/>
      <c r="U118" s="54"/>
      <c r="V118" s="54">
        <f>+P118-Q118+R118+S118+T118+U118</f>
        <v>1.7847499999999998</v>
      </c>
      <c r="W118" s="56">
        <f>(1.02/100)</f>
        <v>1.02E-2</v>
      </c>
      <c r="X118" s="56">
        <v>4.8E-3</v>
      </c>
      <c r="Y118" s="56">
        <v>0.17</v>
      </c>
      <c r="Z118" s="56">
        <v>1.65E-2</v>
      </c>
      <c r="AA118" s="56">
        <v>7.6E-2</v>
      </c>
      <c r="AB118" s="56">
        <f>SUM(W118:AA118)</f>
        <v>0.2775</v>
      </c>
      <c r="AC118" s="48">
        <v>30</v>
      </c>
      <c r="AD118" s="57">
        <f>IF(AL118="","",+AC118*AL118)</f>
        <v>136.41401273885353</v>
      </c>
      <c r="AE118" s="58">
        <f>IF(AL118="","",+AL118*AB118)</f>
        <v>1.2618296178343953</v>
      </c>
      <c r="AF118" s="57">
        <f>IF(AL118="","",+AL118-AE118)</f>
        <v>3.2853041401273892</v>
      </c>
      <c r="AG118" s="58">
        <f>+V118</f>
        <v>1.7847499999999998</v>
      </c>
      <c r="AH118" s="57">
        <f>IF(AF118="","",+AF118-AG118)</f>
        <v>1.5005541401273894</v>
      </c>
      <c r="AI118" s="57">
        <f>IF(AH118="","",+AH118*AC118)</f>
        <v>45.016624203821685</v>
      </c>
      <c r="AJ118" s="58">
        <v>4.01</v>
      </c>
      <c r="AK118" s="59">
        <v>0.33</v>
      </c>
      <c r="AL118" s="58">
        <f>IF(V118=0,"",V118/(1-AB118-AK118))</f>
        <v>4.5471337579617845</v>
      </c>
      <c r="AM118" s="60">
        <v>0.33</v>
      </c>
      <c r="AN118" s="58">
        <f>IF(V118=0,"",V118/(1-AB118-AM118))</f>
        <v>4.5471337579617845</v>
      </c>
      <c r="AO118" s="61">
        <v>1.2</v>
      </c>
      <c r="AP118" s="58">
        <f>IF(BD!AJ118="","",BD!AJ118*BD!AO118)</f>
        <v>4.811999999999999</v>
      </c>
      <c r="AQ118" s="56">
        <f>BD!AM118/BD!AK118-1</f>
        <v>0</v>
      </c>
      <c r="AR118" s="56">
        <f>IF(BD!AN118="","",IF(BD!AJ118="","",BD!AN118/BD!AJ118-1))</f>
        <v>0.13394856807027056</v>
      </c>
      <c r="AS118" s="56" t="str">
        <f>IF(BD!AN118="","",IF(BD!AN118&lt;BD!AL118,"ABAIXO DA META","DENTRO DA META"))</f>
        <v>DENTRO DA META</v>
      </c>
      <c r="AT118" s="56" t="str">
        <f>IF(BD!AJ118="","EM ANÁLISE",IF(BD!AP118&gt;=BD!AN118,"GO", "NO GO"))</f>
        <v>GO</v>
      </c>
      <c r="AU118" s="62">
        <f>IF(AN118="","",+BD!$AN118-AJ118)</f>
        <v>0.5371337579617848</v>
      </c>
      <c r="AV118" s="63"/>
      <c r="AW118" s="54">
        <f>BD!P118*BD!AC118</f>
        <v>72.6</v>
      </c>
      <c r="AX118" s="54">
        <f>BD!V118*BD!AC118</f>
        <v>53.5425</v>
      </c>
      <c r="AY118" s="54">
        <f>IF(BD!AN118="","",BD!AN118*BD!AC118)</f>
        <v>136.41401273885353</v>
      </c>
      <c r="AZ118" s="48" t="s">
        <v>5271</v>
      </c>
      <c r="BA118" s="48"/>
      <c r="BB118" s="48"/>
      <c r="BC118" s="48" t="s">
        <v>5264</v>
      </c>
      <c r="BD118" s="64" t="s">
        <v>5257</v>
      </c>
      <c r="BE118" s="65" t="s">
        <v>4</v>
      </c>
      <c r="BF118" s="65" t="s">
        <v>4</v>
      </c>
      <c r="BG118" s="64" t="s">
        <v>5258</v>
      </c>
      <c r="BH118" s="66"/>
      <c r="BI118" s="66"/>
      <c r="BJ118" s="66"/>
      <c r="BK118" s="66"/>
      <c r="BL118" s="66"/>
      <c r="BM118" s="66"/>
      <c r="BN118" s="66"/>
      <c r="BO118" s="64">
        <v>138</v>
      </c>
      <c r="BP118" s="64">
        <v>140.622</v>
      </c>
      <c r="BQ118" s="64">
        <v>121</v>
      </c>
      <c r="BR118" s="64" t="s">
        <v>5260</v>
      </c>
      <c r="BS118" s="64" t="s">
        <v>5260</v>
      </c>
      <c r="BT118" s="64" t="s">
        <v>5261</v>
      </c>
      <c r="BU118" s="64">
        <v>5102</v>
      </c>
      <c r="BV118" s="64"/>
      <c r="BW118" s="64"/>
      <c r="BX118" s="64"/>
      <c r="BY118" s="64"/>
      <c r="BZ118" s="64"/>
      <c r="CA118" s="64"/>
      <c r="CB118" s="64"/>
      <c r="CC118" s="64">
        <v>102</v>
      </c>
      <c r="CD118" s="64">
        <v>8</v>
      </c>
      <c r="CE118" s="64">
        <v>8</v>
      </c>
      <c r="CF118" s="64"/>
      <c r="CG118" s="37">
        <f>VLOOKUP(Table_1[[#This Row],[EAN]],'[1]Planilha1'!$E:$R,13,0)</f>
        <v>2.42</v>
      </c>
      <c r="CI118" s="188">
        <f>IF(Table_1[[#This Row],[STATUS MERCADO]]="GO",Table_1[[#This Row],[M. BRUTA TOTAL]],0)</f>
        <v>45.016624203821685</v>
      </c>
      <c r="CJ118" s="188">
        <f>IF(Table_1[[#This Row],[STATUS MERCADO]]="GO",Table_1[[#This Row],[PV UNIT. REALIZADO]]*Table_1[[#This Row],[QUANTIDADE]],0)</f>
        <v>136.41401273885353</v>
      </c>
    </row>
    <row r="119" ht="15">
      <c r="A119" s="7"/>
      <c r="B119" s="67" t="s">
        <v>79</v>
      </c>
      <c r="C119" s="48">
        <v>221177</v>
      </c>
      <c r="D119" s="48">
        <v>573426</v>
      </c>
      <c r="E119" s="49">
        <v>7894904357024</v>
      </c>
      <c r="F119" s="50" t="s">
        <v>689</v>
      </c>
      <c r="G119" s="48" t="s">
        <v>16</v>
      </c>
      <c r="H119" s="48">
        <v>2670</v>
      </c>
      <c r="I119" s="51" t="s">
        <v>675</v>
      </c>
      <c r="J119" s="48" t="s">
        <v>395</v>
      </c>
      <c r="K119" s="52" t="s">
        <v>84</v>
      </c>
      <c r="L119" s="52">
        <v>30</v>
      </c>
      <c r="M119" s="52">
        <v>4</v>
      </c>
      <c r="N119" s="48" t="s">
        <v>85</v>
      </c>
      <c r="O119" s="48" t="s">
        <v>155</v>
      </c>
      <c r="P119" s="68">
        <v>2.42</v>
      </c>
      <c r="Q119" s="54">
        <f>(17/100+7.6/100+1.65/100)*P119</f>
        <v>0.63525</v>
      </c>
      <c r="R119" s="54"/>
      <c r="S119" s="54"/>
      <c r="T119" s="54"/>
      <c r="U119" s="54"/>
      <c r="V119" s="54">
        <f>+P119-Q119+R119+S119+T119+U119</f>
        <v>1.7847499999999998</v>
      </c>
      <c r="W119" s="56">
        <f>(1.02/100)</f>
        <v>1.02E-2</v>
      </c>
      <c r="X119" s="56">
        <v>4.8E-3</v>
      </c>
      <c r="Y119" s="56">
        <v>0.17</v>
      </c>
      <c r="Z119" s="56">
        <v>1.65E-2</v>
      </c>
      <c r="AA119" s="56">
        <v>7.6E-2</v>
      </c>
      <c r="AB119" s="56">
        <f>SUM(W119:AA119)</f>
        <v>0.2775</v>
      </c>
      <c r="AC119" s="48">
        <v>30</v>
      </c>
      <c r="AD119" s="57">
        <f>IF(AL119="","",+AC119*AL119)</f>
        <v>136.41401273885353</v>
      </c>
      <c r="AE119" s="58">
        <f>IF(AL119="","",+AL119*AB119)</f>
        <v>1.2618296178343953</v>
      </c>
      <c r="AF119" s="57">
        <f>IF(AL119="","",+AL119-AE119)</f>
        <v>3.2853041401273892</v>
      </c>
      <c r="AG119" s="58">
        <f>+V119</f>
        <v>1.7847499999999998</v>
      </c>
      <c r="AH119" s="57">
        <f>IF(AF119="","",+AF119-AG119)</f>
        <v>1.5005541401273894</v>
      </c>
      <c r="AI119" s="57">
        <f>IF(AH119="","",+AH119*AC119)</f>
        <v>45.016624203821685</v>
      </c>
      <c r="AJ119" s="58">
        <v>4.01</v>
      </c>
      <c r="AK119" s="59">
        <v>0.33</v>
      </c>
      <c r="AL119" s="58">
        <f>IF(V119=0,"",V119/(1-AB119-AK119))</f>
        <v>4.5471337579617845</v>
      </c>
      <c r="AM119" s="60">
        <v>0.33</v>
      </c>
      <c r="AN119" s="58">
        <f>IF(V119=0,"",V119/(1-AB119-AM119))</f>
        <v>4.5471337579617845</v>
      </c>
      <c r="AO119" s="61">
        <v>1.2</v>
      </c>
      <c r="AP119" s="58">
        <f>IF(BD!AJ119="","",BD!AJ119*BD!AO119)</f>
        <v>4.811999999999999</v>
      </c>
      <c r="AQ119" s="56">
        <f>BD!AM119/BD!AK119-1</f>
        <v>0</v>
      </c>
      <c r="AR119" s="56">
        <f>IF(BD!AN119="","",IF(BD!AJ119="","",BD!AN119/BD!AJ119-1))</f>
        <v>0.13394856807027056</v>
      </c>
      <c r="AS119" s="56" t="str">
        <f>IF(BD!AN119="","",IF(BD!AN119&lt;BD!AL119,"ABAIXO DA META","DENTRO DA META"))</f>
        <v>DENTRO DA META</v>
      </c>
      <c r="AT119" s="56" t="str">
        <f>IF(BD!AJ119="","EM ANÁLISE",IF(BD!AP119&gt;=BD!AN119,"GO", "NO GO"))</f>
        <v>GO</v>
      </c>
      <c r="AU119" s="62">
        <f>IF(AN119="","",+BD!$AN119-AJ119)</f>
        <v>0.5371337579617848</v>
      </c>
      <c r="AV119" s="63"/>
      <c r="AW119" s="54">
        <f>BD!P119*BD!AC119</f>
        <v>72.6</v>
      </c>
      <c r="AX119" s="54">
        <f>BD!V119*BD!AC119</f>
        <v>53.5425</v>
      </c>
      <c r="AY119" s="54">
        <f>IF(BD!AN119="","",BD!AN119*BD!AC119)</f>
        <v>136.41401273885353</v>
      </c>
      <c r="AZ119" s="48" t="s">
        <v>5271</v>
      </c>
      <c r="BA119" s="48"/>
      <c r="BB119" s="48"/>
      <c r="BC119" s="48" t="s">
        <v>5264</v>
      </c>
      <c r="BD119" s="64" t="s">
        <v>5257</v>
      </c>
      <c r="BE119" s="65" t="s">
        <v>4</v>
      </c>
      <c r="BF119" s="65" t="s">
        <v>4</v>
      </c>
      <c r="BG119" s="64" t="s">
        <v>5258</v>
      </c>
      <c r="BH119" s="66"/>
      <c r="BI119" s="66"/>
      <c r="BJ119" s="66"/>
      <c r="BK119" s="66"/>
      <c r="BL119" s="66"/>
      <c r="BM119" s="66"/>
      <c r="BN119" s="66"/>
      <c r="BO119" s="64">
        <v>138</v>
      </c>
      <c r="BP119" s="64">
        <v>140.622</v>
      </c>
      <c r="BQ119" s="64">
        <v>121</v>
      </c>
      <c r="BR119" s="64" t="s">
        <v>5260</v>
      </c>
      <c r="BS119" s="64" t="s">
        <v>5260</v>
      </c>
      <c r="BT119" s="64" t="s">
        <v>5261</v>
      </c>
      <c r="BU119" s="64">
        <v>5102</v>
      </c>
      <c r="BV119" s="64"/>
      <c r="BW119" s="64"/>
      <c r="BX119" s="64"/>
      <c r="BY119" s="64"/>
      <c r="BZ119" s="64"/>
      <c r="CA119" s="64"/>
      <c r="CB119" s="64"/>
      <c r="CC119" s="64">
        <v>102</v>
      </c>
      <c r="CD119" s="64">
        <v>8</v>
      </c>
      <c r="CE119" s="64">
        <v>8</v>
      </c>
      <c r="CF119" s="64"/>
      <c r="CG119" s="37">
        <f>VLOOKUP(Table_1[[#This Row],[EAN]],'[1]Planilha1'!$E:$R,13,0)</f>
        <v>2.42</v>
      </c>
      <c r="CI119" s="188">
        <f>IF(Table_1[[#This Row],[STATUS MERCADO]]="GO",Table_1[[#This Row],[M. BRUTA TOTAL]],0)</f>
        <v>45.016624203821685</v>
      </c>
      <c r="CJ119" s="188">
        <f>IF(Table_1[[#This Row],[STATUS MERCADO]]="GO",Table_1[[#This Row],[PV UNIT. REALIZADO]]*Table_1[[#This Row],[QUANTIDADE]],0)</f>
        <v>136.41401273885353</v>
      </c>
    </row>
    <row r="120" ht="15">
      <c r="A120" s="7"/>
      <c r="B120" s="67" t="s">
        <v>79</v>
      </c>
      <c r="C120" s="48">
        <v>221178</v>
      </c>
      <c r="D120" s="48">
        <v>573388</v>
      </c>
      <c r="E120" s="49">
        <v>7894904573387</v>
      </c>
      <c r="F120" s="50" t="s">
        <v>690</v>
      </c>
      <c r="G120" s="48" t="s">
        <v>16</v>
      </c>
      <c r="H120" s="48">
        <v>2670</v>
      </c>
      <c r="I120" s="51" t="s">
        <v>675</v>
      </c>
      <c r="J120" s="48" t="s">
        <v>395</v>
      </c>
      <c r="K120" s="52" t="s">
        <v>84</v>
      </c>
      <c r="L120" s="52">
        <v>30</v>
      </c>
      <c r="M120" s="52">
        <v>4</v>
      </c>
      <c r="N120" s="48" t="s">
        <v>85</v>
      </c>
      <c r="O120" s="48" t="s">
        <v>155</v>
      </c>
      <c r="P120" s="68">
        <v>2.42</v>
      </c>
      <c r="Q120" s="54">
        <f>(17/100+7.6/100+1.65/100)*P120</f>
        <v>0.63525</v>
      </c>
      <c r="R120" s="54"/>
      <c r="S120" s="54"/>
      <c r="T120" s="54"/>
      <c r="U120" s="54"/>
      <c r="V120" s="54">
        <f>+P120-Q120+R120+S120+T120+U120</f>
        <v>1.7847499999999998</v>
      </c>
      <c r="W120" s="56">
        <f>(1.02/100)</f>
        <v>1.02E-2</v>
      </c>
      <c r="X120" s="56">
        <v>4.8E-3</v>
      </c>
      <c r="Y120" s="56">
        <v>0.17</v>
      </c>
      <c r="Z120" s="56">
        <v>1.65E-2</v>
      </c>
      <c r="AA120" s="56">
        <v>7.6E-2</v>
      </c>
      <c r="AB120" s="56">
        <f>SUM(W120:AA120)</f>
        <v>0.2775</v>
      </c>
      <c r="AC120" s="48">
        <v>30</v>
      </c>
      <c r="AD120" s="57">
        <f>IF(AL120="","",+AC120*AL120)</f>
        <v>136.41401273885353</v>
      </c>
      <c r="AE120" s="58">
        <f>IF(AL120="","",+AL120*AB120)</f>
        <v>1.2618296178343953</v>
      </c>
      <c r="AF120" s="57">
        <f>IF(AL120="","",+AL120-AE120)</f>
        <v>3.2853041401273892</v>
      </c>
      <c r="AG120" s="58">
        <f>+V120</f>
        <v>1.7847499999999998</v>
      </c>
      <c r="AH120" s="57">
        <f>IF(AF120="","",+AF120-AG120)</f>
        <v>1.5005541401273894</v>
      </c>
      <c r="AI120" s="57">
        <f>IF(AH120="","",+AH120*AC120)</f>
        <v>45.016624203821685</v>
      </c>
      <c r="AJ120" s="58">
        <v>4.01</v>
      </c>
      <c r="AK120" s="59">
        <v>0.33</v>
      </c>
      <c r="AL120" s="58">
        <f>IF(V120=0,"",V120/(1-AB120-AK120))</f>
        <v>4.5471337579617845</v>
      </c>
      <c r="AM120" s="60">
        <v>0.33</v>
      </c>
      <c r="AN120" s="58">
        <f>IF(V120=0,"",V120/(1-AB120-AM120))</f>
        <v>4.5471337579617845</v>
      </c>
      <c r="AO120" s="61">
        <v>1.2</v>
      </c>
      <c r="AP120" s="58">
        <f>IF(BD!AJ120="","",BD!AJ120*BD!AO120)</f>
        <v>4.811999999999999</v>
      </c>
      <c r="AQ120" s="56">
        <f>BD!AM120/BD!AK120-1</f>
        <v>0</v>
      </c>
      <c r="AR120" s="56">
        <f>IF(BD!AN120="","",IF(BD!AJ120="","",BD!AN120/BD!AJ120-1))</f>
        <v>0.13394856807027056</v>
      </c>
      <c r="AS120" s="56" t="str">
        <f>IF(BD!AN120="","",IF(BD!AN120&lt;BD!AL120,"ABAIXO DA META","DENTRO DA META"))</f>
        <v>DENTRO DA META</v>
      </c>
      <c r="AT120" s="56" t="str">
        <f>IF(BD!AJ120="","EM ANÁLISE",IF(BD!AP120&gt;=BD!AN120,"GO", "NO GO"))</f>
        <v>GO</v>
      </c>
      <c r="AU120" s="62">
        <f>IF(AN120="","",+BD!$AN120-AJ120)</f>
        <v>0.5371337579617848</v>
      </c>
      <c r="AV120" s="63"/>
      <c r="AW120" s="54">
        <f>BD!P120*BD!AC120</f>
        <v>72.6</v>
      </c>
      <c r="AX120" s="54">
        <f>BD!V120*BD!AC120</f>
        <v>53.5425</v>
      </c>
      <c r="AY120" s="54">
        <f>IF(BD!AN120="","",BD!AN120*BD!AC120)</f>
        <v>136.41401273885353</v>
      </c>
      <c r="AZ120" s="48" t="s">
        <v>5271</v>
      </c>
      <c r="BA120" s="48"/>
      <c r="BB120" s="48"/>
      <c r="BC120" s="48" t="s">
        <v>5264</v>
      </c>
      <c r="BD120" s="64" t="s">
        <v>5257</v>
      </c>
      <c r="BE120" s="65" t="s">
        <v>4</v>
      </c>
      <c r="BF120" s="65" t="s">
        <v>4</v>
      </c>
      <c r="BG120" s="64" t="s">
        <v>5258</v>
      </c>
      <c r="BH120" s="66"/>
      <c r="BI120" s="66"/>
      <c r="BJ120" s="66"/>
      <c r="BK120" s="66"/>
      <c r="BL120" s="66"/>
      <c r="BM120" s="66"/>
      <c r="BN120" s="66"/>
      <c r="BO120" s="64">
        <v>138</v>
      </c>
      <c r="BP120" s="64">
        <v>140.622</v>
      </c>
      <c r="BQ120" s="64">
        <v>121</v>
      </c>
      <c r="BR120" s="64" t="s">
        <v>5260</v>
      </c>
      <c r="BS120" s="64" t="s">
        <v>5260</v>
      </c>
      <c r="BT120" s="64" t="s">
        <v>5261</v>
      </c>
      <c r="BU120" s="64">
        <v>5102</v>
      </c>
      <c r="BV120" s="64"/>
      <c r="BW120" s="64"/>
      <c r="BX120" s="64"/>
      <c r="BY120" s="64"/>
      <c r="BZ120" s="64"/>
      <c r="CA120" s="64"/>
      <c r="CB120" s="64"/>
      <c r="CC120" s="64">
        <v>102</v>
      </c>
      <c r="CD120" s="64">
        <v>8</v>
      </c>
      <c r="CE120" s="64">
        <v>8</v>
      </c>
      <c r="CF120" s="64"/>
      <c r="CG120" s="37">
        <f>VLOOKUP(Table_1[[#This Row],[EAN]],'[1]Planilha1'!$E:$R,13,0)</f>
        <v>2.42</v>
      </c>
      <c r="CI120" s="188">
        <f>IF(Table_1[[#This Row],[STATUS MERCADO]]="GO",Table_1[[#This Row],[M. BRUTA TOTAL]],0)</f>
        <v>45.016624203821685</v>
      </c>
      <c r="CJ120" s="188">
        <f>IF(Table_1[[#This Row],[STATUS MERCADO]]="GO",Table_1[[#This Row],[PV UNIT. REALIZADO]]*Table_1[[#This Row],[QUANTIDADE]],0)</f>
        <v>136.41401273885353</v>
      </c>
    </row>
    <row r="121" ht="15">
      <c r="A121" s="7"/>
      <c r="B121" s="67" t="s">
        <v>79</v>
      </c>
      <c r="C121" s="48">
        <v>221183</v>
      </c>
      <c r="D121" s="48">
        <v>7336</v>
      </c>
      <c r="E121" s="49">
        <v>7898943163288</v>
      </c>
      <c r="F121" s="50" t="s">
        <v>696</v>
      </c>
      <c r="G121" s="48" t="s">
        <v>16</v>
      </c>
      <c r="H121" s="48">
        <v>2660</v>
      </c>
      <c r="I121" s="51" t="s">
        <v>694</v>
      </c>
      <c r="J121" s="48" t="s">
        <v>220</v>
      </c>
      <c r="K121" s="52" t="s">
        <v>84</v>
      </c>
      <c r="L121" s="52">
        <v>12</v>
      </c>
      <c r="M121" s="52">
        <v>0</v>
      </c>
      <c r="N121" s="48" t="s">
        <v>85</v>
      </c>
      <c r="O121" s="48" t="s">
        <v>225</v>
      </c>
      <c r="P121" s="68">
        <v>7.719975</v>
      </c>
      <c r="Q121" s="54">
        <f>(17/100+7.6/100+1.65/100)*P121</f>
        <v>2.0264934375</v>
      </c>
      <c r="R121" s="54"/>
      <c r="S121" s="54"/>
      <c r="T121" s="54"/>
      <c r="U121" s="54"/>
      <c r="V121" s="54">
        <f>+P121-Q121+R121+S121+T121+U121</f>
        <v>5.6934815625</v>
      </c>
      <c r="W121" s="56">
        <f>(1.02/100)</f>
        <v>1.02E-2</v>
      </c>
      <c r="X121" s="56">
        <v>4.8E-3</v>
      </c>
      <c r="Y121" s="56">
        <v>0.17</v>
      </c>
      <c r="Z121" s="56">
        <v>1.65E-2</v>
      </c>
      <c r="AA121" s="56">
        <v>7.6E-2</v>
      </c>
      <c r="AB121" s="56">
        <f>SUM(W121:AA121)</f>
        <v>0.2775</v>
      </c>
      <c r="AC121" s="48">
        <v>12</v>
      </c>
      <c r="AD121" s="57">
        <f>IF(AL121="","",+AC121*AL121)</f>
        <v>174.06822611464972</v>
      </c>
      <c r="AE121" s="58">
        <f>IF(AL121="","",+AL121*AB121)</f>
        <v>4.025327728901275</v>
      </c>
      <c r="AF121" s="57">
        <f>IF(AL121="","",+AL121-AE121)</f>
        <v>10.480357780652866</v>
      </c>
      <c r="AG121" s="58">
        <f>+V121</f>
        <v>5.6934815625</v>
      </c>
      <c r="AH121" s="57">
        <f>IF(AF121="","",+AF121-AG121)</f>
        <v>4.786876218152867</v>
      </c>
      <c r="AI121" s="57">
        <f>IF(AH121="","",+AH121*AC121)</f>
        <v>57.442514617834405</v>
      </c>
      <c r="AJ121" s="58">
        <v>11.59</v>
      </c>
      <c r="AK121" s="59">
        <v>0.33</v>
      </c>
      <c r="AL121" s="58">
        <f>IF(V121=0,"",V121/(1-AB121-AK121))</f>
        <v>14.505685509554143</v>
      </c>
      <c r="AM121" s="60">
        <v>0.33</v>
      </c>
      <c r="AN121" s="58">
        <f>IF(V121=0,"",V121/(1-AB121-AM121))</f>
        <v>14.505685509554143</v>
      </c>
      <c r="AO121" s="61">
        <v>1.2</v>
      </c>
      <c r="AP121" s="58">
        <f>IF(BD!AJ121="","",BD!AJ121*BD!AO121)</f>
        <v>13.908</v>
      </c>
      <c r="AQ121" s="56">
        <f>BD!AM121/BD!AK121-1</f>
        <v>0</v>
      </c>
      <c r="AR121" s="56">
        <f>IF(BD!AN121="","",IF(BD!AJ121="","",BD!AN121/BD!AJ121-1))</f>
        <v>0.2515690689865524</v>
      </c>
      <c r="AS121" s="56" t="str">
        <f>IF(BD!AN121="","",IF(BD!AN121&lt;BD!AL121,"ABAIXO DA META","DENTRO DA META"))</f>
        <v>DENTRO DA META</v>
      </c>
      <c r="AT121" s="56" t="str">
        <f>IF(BD!AJ121="","EM ANÁLISE",IF(BD!AP121&gt;=BD!AN121,"GO", "NO GO"))</f>
        <v>NO GO</v>
      </c>
      <c r="AU121" s="62">
        <f>IF(AN121="","",+BD!$AN121-AJ121)</f>
        <v>2.9156855095541427</v>
      </c>
      <c r="AV121" s="63"/>
      <c r="AW121" s="54">
        <f>BD!P121*BD!AC121</f>
        <v>92.6397</v>
      </c>
      <c r="AX121" s="54">
        <f>BD!V121*BD!AC121</f>
        <v>68.32177875</v>
      </c>
      <c r="AY121" s="54">
        <f>IF(BD!AN121="","",BD!AN121*BD!AC121)</f>
        <v>174.06822611464972</v>
      </c>
      <c r="AZ121" s="48" t="s">
        <v>5271</v>
      </c>
      <c r="BA121" s="48"/>
      <c r="BB121" s="48"/>
      <c r="BC121" s="48" t="s">
        <v>5263</v>
      </c>
      <c r="BD121" s="64" t="s">
        <v>5257</v>
      </c>
      <c r="BE121" s="65" t="s">
        <v>4</v>
      </c>
      <c r="BF121" s="65" t="s">
        <v>4</v>
      </c>
      <c r="BG121" s="64" t="s">
        <v>5258</v>
      </c>
      <c r="BH121" s="66"/>
      <c r="BI121" s="66"/>
      <c r="BJ121" s="66"/>
      <c r="BK121" s="66"/>
      <c r="BL121" s="66"/>
      <c r="BM121" s="66"/>
      <c r="BN121" s="66"/>
      <c r="BO121" s="64">
        <v>138</v>
      </c>
      <c r="BP121" s="64">
        <v>140.622</v>
      </c>
      <c r="BQ121" s="64">
        <v>121</v>
      </c>
      <c r="BR121" s="64" t="s">
        <v>5260</v>
      </c>
      <c r="BS121" s="64" t="s">
        <v>5260</v>
      </c>
      <c r="BT121" s="64" t="s">
        <v>5261</v>
      </c>
      <c r="BU121" s="64">
        <v>5102</v>
      </c>
      <c r="BV121" s="64"/>
      <c r="BW121" s="64"/>
      <c r="BX121" s="64"/>
      <c r="BY121" s="64"/>
      <c r="BZ121" s="64"/>
      <c r="CA121" s="64"/>
      <c r="CB121" s="64"/>
      <c r="CC121" s="64">
        <v>102</v>
      </c>
      <c r="CD121" s="64">
        <v>8</v>
      </c>
      <c r="CE121" s="64">
        <v>8</v>
      </c>
      <c r="CF121" s="64"/>
      <c r="CG121" s="37">
        <f>VLOOKUP(Table_1[[#This Row],[EAN]],'[1]Planilha1'!$E:$R,13,0)</f>
        <v>7.719975</v>
      </c>
      <c r="CI121" s="188">
        <f>IF(Table_1[[#This Row],[STATUS MERCADO]]="GO",Table_1[[#This Row],[M. BRUTA TOTAL]],0)</f>
        <v>0</v>
      </c>
      <c r="CJ121" s="188">
        <f>IF(Table_1[[#This Row],[STATUS MERCADO]]="GO",Table_1[[#This Row],[PV UNIT. REALIZADO]]*Table_1[[#This Row],[QUANTIDADE]],0)</f>
        <v>0</v>
      </c>
    </row>
    <row r="122" ht="15">
      <c r="A122" s="7"/>
      <c r="B122" s="67" t="s">
        <v>79</v>
      </c>
      <c r="C122" s="48">
        <v>221184</v>
      </c>
      <c r="D122" s="48">
        <v>7335</v>
      </c>
      <c r="E122" s="49">
        <v>7898943163271</v>
      </c>
      <c r="F122" s="50" t="s">
        <v>697</v>
      </c>
      <c r="G122" s="48" t="s">
        <v>16</v>
      </c>
      <c r="H122" s="48">
        <v>2660</v>
      </c>
      <c r="I122" s="51" t="s">
        <v>694</v>
      </c>
      <c r="J122" s="48" t="s">
        <v>220</v>
      </c>
      <c r="K122" s="52" t="s">
        <v>84</v>
      </c>
      <c r="L122" s="52">
        <v>12</v>
      </c>
      <c r="M122" s="52">
        <v>0</v>
      </c>
      <c r="N122" s="48" t="s">
        <v>85</v>
      </c>
      <c r="O122" s="48" t="s">
        <v>225</v>
      </c>
      <c r="P122" s="68">
        <v>7.719975</v>
      </c>
      <c r="Q122" s="54">
        <f>(17/100+7.6/100+1.65/100)*P122</f>
        <v>2.0264934375</v>
      </c>
      <c r="R122" s="54"/>
      <c r="S122" s="54"/>
      <c r="T122" s="54"/>
      <c r="U122" s="54"/>
      <c r="V122" s="54">
        <f>+P122-Q122+R122+S122+T122+U122</f>
        <v>5.6934815625</v>
      </c>
      <c r="W122" s="56">
        <f>(1.02/100)</f>
        <v>1.02E-2</v>
      </c>
      <c r="X122" s="56">
        <v>4.8E-3</v>
      </c>
      <c r="Y122" s="56">
        <v>0.17</v>
      </c>
      <c r="Z122" s="56">
        <v>1.65E-2</v>
      </c>
      <c r="AA122" s="56">
        <v>7.6E-2</v>
      </c>
      <c r="AB122" s="56">
        <f>SUM(W122:AA122)</f>
        <v>0.2775</v>
      </c>
      <c r="AC122" s="48">
        <v>12</v>
      </c>
      <c r="AD122" s="57">
        <f>IF(AL122="","",+AC122*AL122)</f>
        <v>174.06822611464972</v>
      </c>
      <c r="AE122" s="58">
        <f>IF(AL122="","",+AL122*AB122)</f>
        <v>4.025327728901275</v>
      </c>
      <c r="AF122" s="57">
        <f>IF(AL122="","",+AL122-AE122)</f>
        <v>10.480357780652866</v>
      </c>
      <c r="AG122" s="58">
        <f>+V122</f>
        <v>5.6934815625</v>
      </c>
      <c r="AH122" s="57">
        <f>IF(AF122="","",+AF122-AG122)</f>
        <v>4.786876218152867</v>
      </c>
      <c r="AI122" s="57">
        <f>IF(AH122="","",+AH122*AC122)</f>
        <v>57.442514617834405</v>
      </c>
      <c r="AJ122" s="58">
        <v>11.59</v>
      </c>
      <c r="AK122" s="59">
        <v>0.33</v>
      </c>
      <c r="AL122" s="58">
        <f>IF(V122=0,"",V122/(1-AB122-AK122))</f>
        <v>14.505685509554143</v>
      </c>
      <c r="AM122" s="60">
        <v>0.33</v>
      </c>
      <c r="AN122" s="58">
        <f>IF(V122=0,"",V122/(1-AB122-AM122))</f>
        <v>14.505685509554143</v>
      </c>
      <c r="AO122" s="61">
        <v>1.2</v>
      </c>
      <c r="AP122" s="58">
        <f>IF(BD!AJ122="","",BD!AJ122*BD!AO122)</f>
        <v>13.908</v>
      </c>
      <c r="AQ122" s="56">
        <f>BD!AM122/BD!AK122-1</f>
        <v>0</v>
      </c>
      <c r="AR122" s="56">
        <f>IF(BD!AN122="","",IF(BD!AJ122="","",BD!AN122/BD!AJ122-1))</f>
        <v>0.2515690689865524</v>
      </c>
      <c r="AS122" s="56" t="str">
        <f>IF(BD!AN122="","",IF(BD!AN122&lt;BD!AL122,"ABAIXO DA META","DENTRO DA META"))</f>
        <v>DENTRO DA META</v>
      </c>
      <c r="AT122" s="56" t="str">
        <f>IF(BD!AJ122="","EM ANÁLISE",IF(BD!AP122&gt;=BD!AN122,"GO", "NO GO"))</f>
        <v>NO GO</v>
      </c>
      <c r="AU122" s="62">
        <f>IF(AN122="","",+BD!$AN122-AJ122)</f>
        <v>2.9156855095541427</v>
      </c>
      <c r="AV122" s="63"/>
      <c r="AW122" s="54">
        <f>BD!P122*BD!AC122</f>
        <v>92.6397</v>
      </c>
      <c r="AX122" s="54">
        <f>BD!V122*BD!AC122</f>
        <v>68.32177875</v>
      </c>
      <c r="AY122" s="54">
        <f>IF(BD!AN122="","",BD!AN122*BD!AC122)</f>
        <v>174.06822611464972</v>
      </c>
      <c r="AZ122" s="48" t="s">
        <v>5271</v>
      </c>
      <c r="BA122" s="48"/>
      <c r="BB122" s="48"/>
      <c r="BC122" s="48" t="s">
        <v>5263</v>
      </c>
      <c r="BD122" s="64" t="s">
        <v>5257</v>
      </c>
      <c r="BE122" s="65" t="s">
        <v>4</v>
      </c>
      <c r="BF122" s="65" t="s">
        <v>4</v>
      </c>
      <c r="BG122" s="64" t="s">
        <v>5258</v>
      </c>
      <c r="BH122" s="66"/>
      <c r="BI122" s="66"/>
      <c r="BJ122" s="66"/>
      <c r="BK122" s="66"/>
      <c r="BL122" s="66"/>
      <c r="BM122" s="66"/>
      <c r="BN122" s="66"/>
      <c r="BO122" s="64">
        <v>138</v>
      </c>
      <c r="BP122" s="64">
        <v>140.622</v>
      </c>
      <c r="BQ122" s="64">
        <v>121</v>
      </c>
      <c r="BR122" s="64" t="s">
        <v>5260</v>
      </c>
      <c r="BS122" s="64" t="s">
        <v>5260</v>
      </c>
      <c r="BT122" s="64" t="s">
        <v>5261</v>
      </c>
      <c r="BU122" s="64">
        <v>5102</v>
      </c>
      <c r="BV122" s="64"/>
      <c r="BW122" s="64"/>
      <c r="BX122" s="64"/>
      <c r="BY122" s="64"/>
      <c r="BZ122" s="64"/>
      <c r="CA122" s="64"/>
      <c r="CB122" s="64"/>
      <c r="CC122" s="64">
        <v>102</v>
      </c>
      <c r="CD122" s="64">
        <v>8</v>
      </c>
      <c r="CE122" s="64">
        <v>8</v>
      </c>
      <c r="CF122" s="64"/>
      <c r="CG122" s="37">
        <f>VLOOKUP(Table_1[[#This Row],[EAN]],'[1]Planilha1'!$E:$R,13,0)</f>
        <v>7.719975</v>
      </c>
      <c r="CI122" s="188">
        <f>IF(Table_1[[#This Row],[STATUS MERCADO]]="GO",Table_1[[#This Row],[M. BRUTA TOTAL]],0)</f>
        <v>0</v>
      </c>
      <c r="CJ122" s="188">
        <f>IF(Table_1[[#This Row],[STATUS MERCADO]]="GO",Table_1[[#This Row],[PV UNIT. REALIZADO]]*Table_1[[#This Row],[QUANTIDADE]],0)</f>
        <v>0</v>
      </c>
    </row>
    <row r="123" ht="15">
      <c r="A123" s="7"/>
      <c r="B123" s="67" t="s">
        <v>79</v>
      </c>
      <c r="C123" s="48">
        <v>221185</v>
      </c>
      <c r="D123" s="48">
        <v>7334</v>
      </c>
      <c r="E123" s="49">
        <v>7898943163264</v>
      </c>
      <c r="F123" s="50" t="s">
        <v>698</v>
      </c>
      <c r="G123" s="48" t="s">
        <v>16</v>
      </c>
      <c r="H123" s="48">
        <v>2660</v>
      </c>
      <c r="I123" s="51" t="s">
        <v>694</v>
      </c>
      <c r="J123" s="48" t="s">
        <v>220</v>
      </c>
      <c r="K123" s="52" t="s">
        <v>84</v>
      </c>
      <c r="L123" s="52">
        <v>12</v>
      </c>
      <c r="M123" s="52">
        <v>0</v>
      </c>
      <c r="N123" s="48" t="s">
        <v>85</v>
      </c>
      <c r="O123" s="48" t="s">
        <v>225</v>
      </c>
      <c r="P123" s="68">
        <v>5.68865</v>
      </c>
      <c r="Q123" s="54">
        <f>(17/100+7.6/100+1.65/100)*P123</f>
        <v>1.493270625</v>
      </c>
      <c r="R123" s="54"/>
      <c r="S123" s="54"/>
      <c r="T123" s="54"/>
      <c r="U123" s="54"/>
      <c r="V123" s="54">
        <f>+P123-Q123+R123+S123+T123+U123</f>
        <v>4.195379375</v>
      </c>
      <c r="W123" s="56">
        <f>(1.02/100)</f>
        <v>1.02E-2</v>
      </c>
      <c r="X123" s="56">
        <v>4.8E-3</v>
      </c>
      <c r="Y123" s="56">
        <v>0.17</v>
      </c>
      <c r="Z123" s="56">
        <v>1.65E-2</v>
      </c>
      <c r="AA123" s="56">
        <v>7.6E-2</v>
      </c>
      <c r="AB123" s="56">
        <f>SUM(W123:AA123)</f>
        <v>0.2775</v>
      </c>
      <c r="AC123" s="48">
        <v>12</v>
      </c>
      <c r="AD123" s="57">
        <f>IF(AL123="","",+AC123*AL123)</f>
        <v>128.26637579617835</v>
      </c>
      <c r="AE123" s="58">
        <f>IF(AL123="","",+AL123*AB123)</f>
        <v>2.9661599402866248</v>
      </c>
      <c r="AF123" s="57">
        <f>IF(AL123="","",+AL123-AE123)</f>
        <v>7.722704709394906</v>
      </c>
      <c r="AG123" s="58">
        <f>+V123</f>
        <v>4.195379375</v>
      </c>
      <c r="AH123" s="57">
        <f>IF(AF123="","",+AF123-AG123)</f>
        <v>3.527325334394906</v>
      </c>
      <c r="AI123" s="57">
        <f>IF(AH123="","",+AH123*AC123)</f>
        <v>42.32790401273887</v>
      </c>
      <c r="AJ123" s="58">
        <v>10.19</v>
      </c>
      <c r="AK123" s="59">
        <v>0.33</v>
      </c>
      <c r="AL123" s="58">
        <f>IF(V123=0,"",V123/(1-AB123-AK123))</f>
        <v>10.68886464968153</v>
      </c>
      <c r="AM123" s="60">
        <v>0.33</v>
      </c>
      <c r="AN123" s="58">
        <f>IF(V123=0,"",V123/(1-AB123-AM123))</f>
        <v>10.68886464968153</v>
      </c>
      <c r="AO123" s="61">
        <v>1.2</v>
      </c>
      <c r="AP123" s="58">
        <f>IF(BD!AJ123="","",BD!AJ123*BD!AO123)</f>
        <v>12.228</v>
      </c>
      <c r="AQ123" s="56">
        <f>BD!AM123/BD!AK123-1</f>
        <v>0</v>
      </c>
      <c r="AR123" s="56">
        <f>IF(BD!AN123="","",IF(BD!AJ123="","",BD!AN123/BD!AJ123-1))</f>
        <v>4.8956295356381796E-2</v>
      </c>
      <c r="AS123" s="56" t="str">
        <f>IF(BD!AN123="","",IF(BD!AN123&lt;BD!AL123,"ABAIXO DA META","DENTRO DA META"))</f>
        <v>DENTRO DA META</v>
      </c>
      <c r="AT123" s="56" t="str">
        <f>IF(BD!AJ123="","EM ANÁLISE",IF(BD!AP123&gt;=BD!AN123,"GO", "NO GO"))</f>
        <v>GO</v>
      </c>
      <c r="AU123" s="62">
        <f>IF(AN123="","",+BD!$AN123-AJ123)</f>
        <v>0.498864649681531</v>
      </c>
      <c r="AV123" s="63"/>
      <c r="AW123" s="54">
        <f>BD!P123*BD!AC123</f>
        <v>68.2638</v>
      </c>
      <c r="AX123" s="54">
        <f>BD!V123*BD!AC123</f>
        <v>50.3445525</v>
      </c>
      <c r="AY123" s="54">
        <f>IF(BD!AN123="","",BD!AN123*BD!AC123)</f>
        <v>128.26637579617835</v>
      </c>
      <c r="AZ123" s="48" t="s">
        <v>5271</v>
      </c>
      <c r="BA123" s="48"/>
      <c r="BB123" s="48"/>
      <c r="BC123" s="48" t="s">
        <v>5263</v>
      </c>
      <c r="BD123" s="64" t="s">
        <v>5257</v>
      </c>
      <c r="BE123" s="65" t="s">
        <v>4</v>
      </c>
      <c r="BF123" s="65" t="s">
        <v>4</v>
      </c>
      <c r="BG123" s="64" t="s">
        <v>5258</v>
      </c>
      <c r="BH123" s="66"/>
      <c r="BI123" s="66"/>
      <c r="BJ123" s="66"/>
      <c r="BK123" s="66"/>
      <c r="BL123" s="66"/>
      <c r="BM123" s="66"/>
      <c r="BN123" s="66"/>
      <c r="BO123" s="64">
        <v>138</v>
      </c>
      <c r="BP123" s="64">
        <v>140.622</v>
      </c>
      <c r="BQ123" s="64">
        <v>121</v>
      </c>
      <c r="BR123" s="64" t="s">
        <v>5260</v>
      </c>
      <c r="BS123" s="64" t="s">
        <v>5260</v>
      </c>
      <c r="BT123" s="64" t="s">
        <v>5261</v>
      </c>
      <c r="BU123" s="64">
        <v>5102</v>
      </c>
      <c r="BV123" s="64"/>
      <c r="BW123" s="64"/>
      <c r="BX123" s="64"/>
      <c r="BY123" s="64"/>
      <c r="BZ123" s="64"/>
      <c r="CA123" s="64"/>
      <c r="CB123" s="64"/>
      <c r="CC123" s="64">
        <v>102</v>
      </c>
      <c r="CD123" s="64">
        <v>8</v>
      </c>
      <c r="CE123" s="64">
        <v>8</v>
      </c>
      <c r="CF123" s="64"/>
      <c r="CG123" s="37">
        <f>VLOOKUP(Table_1[[#This Row],[EAN]],'[1]Planilha1'!$E:$R,13,0)</f>
        <v>5.68865</v>
      </c>
      <c r="CI123" s="188">
        <f>IF(Table_1[[#This Row],[STATUS MERCADO]]="GO",Table_1[[#This Row],[M. BRUTA TOTAL]],0)</f>
        <v>42.32790401273887</v>
      </c>
      <c r="CJ123" s="188">
        <f>IF(Table_1[[#This Row],[STATUS MERCADO]]="GO",Table_1[[#This Row],[PV UNIT. REALIZADO]]*Table_1[[#This Row],[QUANTIDADE]],0)</f>
        <v>128.26637579617835</v>
      </c>
    </row>
    <row r="124" ht="15">
      <c r="A124" s="7"/>
      <c r="B124" s="67" t="s">
        <v>79</v>
      </c>
      <c r="C124" s="48">
        <v>221186</v>
      </c>
      <c r="D124" s="48">
        <v>10119963</v>
      </c>
      <c r="E124" s="49">
        <v>7896029052303</v>
      </c>
      <c r="F124" s="50" t="s">
        <v>699</v>
      </c>
      <c r="G124" s="48" t="s">
        <v>24</v>
      </c>
      <c r="H124" s="48">
        <v>590</v>
      </c>
      <c r="I124" s="51" t="s">
        <v>82</v>
      </c>
      <c r="J124" s="48" t="s">
        <v>121</v>
      </c>
      <c r="K124" s="52" t="s">
        <v>84</v>
      </c>
      <c r="L124" s="52">
        <v>20</v>
      </c>
      <c r="M124" s="52">
        <v>0</v>
      </c>
      <c r="N124" s="48" t="s">
        <v>85</v>
      </c>
      <c r="O124" s="48" t="s">
        <v>114</v>
      </c>
      <c r="P124" s="68">
        <v>5.26</v>
      </c>
      <c r="Q124" s="54">
        <f>(17/100+7.6/100+1.65/100)*P124</f>
        <v>1.38075</v>
      </c>
      <c r="R124" s="54"/>
      <c r="S124" s="54"/>
      <c r="T124" s="54"/>
      <c r="U124" s="54"/>
      <c r="V124" s="54">
        <f>+P124-Q124+R124+S124+T124+U124</f>
        <v>3.87925</v>
      </c>
      <c r="W124" s="56">
        <f>(1.02/100)</f>
        <v>1.02E-2</v>
      </c>
      <c r="X124" s="56">
        <v>4.8E-3</v>
      </c>
      <c r="Y124" s="56">
        <v>0.17</v>
      </c>
      <c r="Z124" s="56">
        <v>1.65E-2</v>
      </c>
      <c r="AA124" s="56">
        <v>7.6E-2</v>
      </c>
      <c r="AB124" s="56">
        <f>SUM(W124:AA124)</f>
        <v>0.2775</v>
      </c>
      <c r="AC124" s="48">
        <v>20</v>
      </c>
      <c r="AD124" s="57">
        <f>IF(AL124="","",+AC124*AL124)</f>
        <v>197.66878980891727</v>
      </c>
      <c r="AE124" s="58">
        <f>IF(AL124="","",+AL124*AB124)</f>
        <v>2.742654458598727</v>
      </c>
      <c r="AF124" s="57">
        <f>IF(AL124="","",+AL124-AE124)</f>
        <v>7.140785031847136</v>
      </c>
      <c r="AG124" s="58">
        <f>+V124</f>
        <v>3.87925</v>
      </c>
      <c r="AH124" s="57">
        <f>IF(AF124="","",+AF124-AG124)</f>
        <v>3.261535031847136</v>
      </c>
      <c r="AI124" s="57">
        <f>IF(AH124="","",+AH124*AC124)</f>
        <v>65.23070063694271</v>
      </c>
      <c r="AJ124" s="58">
        <v>8.98</v>
      </c>
      <c r="AK124" s="59">
        <v>0.33</v>
      </c>
      <c r="AL124" s="58">
        <f>IF(V124=0,"",V124/(1-AB124-AK124))</f>
        <v>9.883439490445863</v>
      </c>
      <c r="AM124" s="60">
        <v>0.33</v>
      </c>
      <c r="AN124" s="58">
        <f>IF(V124=0,"",V124/(1-AB124-AM124))</f>
        <v>9.883439490445863</v>
      </c>
      <c r="AO124" s="61">
        <v>1.2</v>
      </c>
      <c r="AP124" s="58">
        <f>IF(BD!AJ124="","",BD!AJ124*BD!AO124)</f>
        <v>10.776</v>
      </c>
      <c r="AQ124" s="56">
        <f>BD!AM124/BD!AK124-1</f>
        <v>0</v>
      </c>
      <c r="AR124" s="56">
        <f>IF(BD!AN124="","",IF(BD!AJ124="","",BD!AN124/BD!AJ124-1))</f>
        <v>0.10060573390265737</v>
      </c>
      <c r="AS124" s="56" t="str">
        <f>IF(BD!AN124="","",IF(BD!AN124&lt;BD!AL124,"ABAIXO DA META","DENTRO DA META"))</f>
        <v>DENTRO DA META</v>
      </c>
      <c r="AT124" s="56" t="str">
        <f>IF(BD!AJ124="","EM ANÁLISE",IF(BD!AP124&gt;=BD!AN124,"GO", "NO GO"))</f>
        <v>GO</v>
      </c>
      <c r="AU124" s="62">
        <f>IF(AN124="","",+BD!$AN124-AJ124)</f>
        <v>0.9034394904458622</v>
      </c>
      <c r="AV124" s="63"/>
      <c r="AW124" s="54">
        <f>BD!P124*BD!AC124</f>
        <v>105.19999999999999</v>
      </c>
      <c r="AX124" s="54">
        <f>BD!V124*BD!AC124</f>
        <v>77.585</v>
      </c>
      <c r="AY124" s="54">
        <f>IF(BD!AN124="","",BD!AN124*BD!AC124)</f>
        <v>197.66878980891727</v>
      </c>
      <c r="AZ124" s="48" t="s">
        <v>5271</v>
      </c>
      <c r="BA124" s="48" t="s">
        <v>115</v>
      </c>
      <c r="BB124" s="48">
        <v>1</v>
      </c>
      <c r="BC124" s="48" t="s">
        <v>116</v>
      </c>
      <c r="BD124" s="64" t="s">
        <v>5257</v>
      </c>
      <c r="BE124" s="65" t="s">
        <v>4</v>
      </c>
      <c r="BF124" s="65" t="s">
        <v>4</v>
      </c>
      <c r="BG124" s="64" t="s">
        <v>5258</v>
      </c>
      <c r="BH124" s="66"/>
      <c r="BI124" s="66"/>
      <c r="BJ124" s="66"/>
      <c r="BK124" s="66"/>
      <c r="BL124" s="66"/>
      <c r="BM124" s="66"/>
      <c r="BN124" s="64" t="s">
        <v>5268</v>
      </c>
      <c r="BO124" s="64">
        <v>138</v>
      </c>
      <c r="BP124" s="64">
        <v>140.622</v>
      </c>
      <c r="BQ124" s="64">
        <v>121</v>
      </c>
      <c r="BR124" s="64" t="s">
        <v>5260</v>
      </c>
      <c r="BS124" s="64" t="s">
        <v>5260</v>
      </c>
      <c r="BT124" s="64" t="s">
        <v>5261</v>
      </c>
      <c r="BU124" s="64">
        <v>5102</v>
      </c>
      <c r="BV124" s="64"/>
      <c r="BW124" s="64"/>
      <c r="BX124" s="64"/>
      <c r="BY124" s="64"/>
      <c r="BZ124" s="64"/>
      <c r="CA124" s="64"/>
      <c r="CB124" s="64"/>
      <c r="CC124" s="64">
        <v>102</v>
      </c>
      <c r="CD124" s="64">
        <v>8</v>
      </c>
      <c r="CE124" s="64">
        <v>8</v>
      </c>
      <c r="CF124" s="64"/>
      <c r="CG124" s="37">
        <f>VLOOKUP(Table_1[[#This Row],[EAN]],'[1]Planilha1'!$E:$R,13,0)</f>
        <v>5.26</v>
      </c>
      <c r="CI124" s="188">
        <f>IF(Table_1[[#This Row],[STATUS MERCADO]]="GO",Table_1[[#This Row],[M. BRUTA TOTAL]],0)</f>
        <v>65.23070063694271</v>
      </c>
      <c r="CJ124" s="188">
        <f>IF(Table_1[[#This Row],[STATUS MERCADO]]="GO",Table_1[[#This Row],[PV UNIT. REALIZADO]]*Table_1[[#This Row],[QUANTIDADE]],0)</f>
        <v>197.66878980891727</v>
      </c>
    </row>
    <row r="125" ht="15">
      <c r="A125" s="7"/>
      <c r="B125" s="67" t="s">
        <v>79</v>
      </c>
      <c r="C125" s="48">
        <v>221187</v>
      </c>
      <c r="D125" s="48">
        <v>10120052</v>
      </c>
      <c r="E125" s="49">
        <v>7896029052310</v>
      </c>
      <c r="F125" s="50" t="s">
        <v>700</v>
      </c>
      <c r="G125" s="48" t="s">
        <v>24</v>
      </c>
      <c r="H125" s="48">
        <v>590</v>
      </c>
      <c r="I125" s="51" t="s">
        <v>82</v>
      </c>
      <c r="J125" s="48" t="s">
        <v>121</v>
      </c>
      <c r="K125" s="52" t="s">
        <v>84</v>
      </c>
      <c r="L125" s="52">
        <v>20</v>
      </c>
      <c r="M125" s="52">
        <v>0</v>
      </c>
      <c r="N125" s="48" t="s">
        <v>85</v>
      </c>
      <c r="O125" s="48" t="s">
        <v>114</v>
      </c>
      <c r="P125" s="68">
        <v>5.26</v>
      </c>
      <c r="Q125" s="54">
        <f>(17/100+7.6/100+1.65/100)*P125</f>
        <v>1.38075</v>
      </c>
      <c r="R125" s="54"/>
      <c r="S125" s="54"/>
      <c r="T125" s="54"/>
      <c r="U125" s="54"/>
      <c r="V125" s="54">
        <f>+P125-Q125+R125+S125+T125+U125</f>
        <v>3.87925</v>
      </c>
      <c r="W125" s="56">
        <f>(1.02/100)</f>
        <v>1.02E-2</v>
      </c>
      <c r="X125" s="56">
        <v>4.8E-3</v>
      </c>
      <c r="Y125" s="56">
        <v>0.17</v>
      </c>
      <c r="Z125" s="56">
        <v>1.65E-2</v>
      </c>
      <c r="AA125" s="56">
        <v>7.6E-2</v>
      </c>
      <c r="AB125" s="56">
        <f>SUM(W125:AA125)</f>
        <v>0.2775</v>
      </c>
      <c r="AC125" s="48">
        <v>20</v>
      </c>
      <c r="AD125" s="57">
        <f>IF(AL125="","",+AC125*AL125)</f>
        <v>197.66878980891727</v>
      </c>
      <c r="AE125" s="58">
        <f>IF(AL125="","",+AL125*AB125)</f>
        <v>2.742654458598727</v>
      </c>
      <c r="AF125" s="57">
        <f>IF(AL125="","",+AL125-AE125)</f>
        <v>7.140785031847136</v>
      </c>
      <c r="AG125" s="58">
        <f>+V125</f>
        <v>3.87925</v>
      </c>
      <c r="AH125" s="57">
        <f>IF(AF125="","",+AF125-AG125)</f>
        <v>3.261535031847136</v>
      </c>
      <c r="AI125" s="57">
        <f>IF(AH125="","",+AH125*AC125)</f>
        <v>65.23070063694271</v>
      </c>
      <c r="AJ125" s="58">
        <v>8.98</v>
      </c>
      <c r="AK125" s="59">
        <v>0.33</v>
      </c>
      <c r="AL125" s="58">
        <f>IF(V125=0,"",V125/(1-AB125-AK125))</f>
        <v>9.883439490445863</v>
      </c>
      <c r="AM125" s="60">
        <v>0.33</v>
      </c>
      <c r="AN125" s="58">
        <f>IF(V125=0,"",V125/(1-AB125-AM125))</f>
        <v>9.883439490445863</v>
      </c>
      <c r="AO125" s="61">
        <v>1.2</v>
      </c>
      <c r="AP125" s="58">
        <f>IF(BD!AJ125="","",BD!AJ125*BD!AO125)</f>
        <v>10.776</v>
      </c>
      <c r="AQ125" s="56">
        <f>BD!AM125/BD!AK125-1</f>
        <v>0</v>
      </c>
      <c r="AR125" s="56">
        <f>IF(BD!AN125="","",IF(BD!AJ125="","",BD!AN125/BD!AJ125-1))</f>
        <v>0.10060573390265737</v>
      </c>
      <c r="AS125" s="56" t="str">
        <f>IF(BD!AN125="","",IF(BD!AN125&lt;BD!AL125,"ABAIXO DA META","DENTRO DA META"))</f>
        <v>DENTRO DA META</v>
      </c>
      <c r="AT125" s="56" t="str">
        <f>IF(BD!AJ125="","EM ANÁLISE",IF(BD!AP125&gt;=BD!AN125,"GO", "NO GO"))</f>
        <v>GO</v>
      </c>
      <c r="AU125" s="62">
        <f>IF(AN125="","",+BD!$AN125-AJ125)</f>
        <v>0.9034394904458622</v>
      </c>
      <c r="AV125" s="63"/>
      <c r="AW125" s="54">
        <f>BD!P125*BD!AC125</f>
        <v>105.19999999999999</v>
      </c>
      <c r="AX125" s="54">
        <f>BD!V125*BD!AC125</f>
        <v>77.585</v>
      </c>
      <c r="AY125" s="54">
        <f>IF(BD!AN125="","",BD!AN125*BD!AC125)</f>
        <v>197.66878980891727</v>
      </c>
      <c r="AZ125" s="48" t="s">
        <v>5271</v>
      </c>
      <c r="BA125" s="48" t="s">
        <v>115</v>
      </c>
      <c r="BB125" s="48">
        <v>1</v>
      </c>
      <c r="BC125" s="48" t="s">
        <v>116</v>
      </c>
      <c r="BD125" s="64" t="s">
        <v>5257</v>
      </c>
      <c r="BE125" s="65" t="s">
        <v>4</v>
      </c>
      <c r="BF125" s="65" t="s">
        <v>4</v>
      </c>
      <c r="BG125" s="64" t="s">
        <v>5258</v>
      </c>
      <c r="BH125" s="66"/>
      <c r="BI125" s="66"/>
      <c r="BJ125" s="66"/>
      <c r="BK125" s="66"/>
      <c r="BL125" s="66"/>
      <c r="BM125" s="66"/>
      <c r="BN125" s="64" t="s">
        <v>5268</v>
      </c>
      <c r="BO125" s="64">
        <v>138</v>
      </c>
      <c r="BP125" s="64">
        <v>140.622</v>
      </c>
      <c r="BQ125" s="64">
        <v>121</v>
      </c>
      <c r="BR125" s="64" t="s">
        <v>5260</v>
      </c>
      <c r="BS125" s="64" t="s">
        <v>5260</v>
      </c>
      <c r="BT125" s="64" t="s">
        <v>5261</v>
      </c>
      <c r="BU125" s="64">
        <v>5102</v>
      </c>
      <c r="BV125" s="64"/>
      <c r="BW125" s="64"/>
      <c r="BX125" s="64"/>
      <c r="BY125" s="64"/>
      <c r="BZ125" s="64"/>
      <c r="CA125" s="64"/>
      <c r="CB125" s="64"/>
      <c r="CC125" s="64">
        <v>102</v>
      </c>
      <c r="CD125" s="64">
        <v>8</v>
      </c>
      <c r="CE125" s="64">
        <v>8</v>
      </c>
      <c r="CF125" s="64"/>
      <c r="CG125" s="37">
        <f>VLOOKUP(Table_1[[#This Row],[EAN]],'[1]Planilha1'!$E:$R,13,0)</f>
        <v>5.26</v>
      </c>
      <c r="CI125" s="188">
        <f>IF(Table_1[[#This Row],[STATUS MERCADO]]="GO",Table_1[[#This Row],[M. BRUTA TOTAL]],0)</f>
        <v>65.23070063694271</v>
      </c>
      <c r="CJ125" s="188">
        <f>IF(Table_1[[#This Row],[STATUS MERCADO]]="GO",Table_1[[#This Row],[PV UNIT. REALIZADO]]*Table_1[[#This Row],[QUANTIDADE]],0)</f>
        <v>197.66878980891727</v>
      </c>
    </row>
    <row r="126" ht="15">
      <c r="A126" s="7"/>
      <c r="B126" s="67" t="s">
        <v>79</v>
      </c>
      <c r="C126" s="48">
        <v>221188</v>
      </c>
      <c r="D126" s="48">
        <v>729191</v>
      </c>
      <c r="E126" s="49">
        <v>7894904729197</v>
      </c>
      <c r="F126" s="50" t="s">
        <v>701</v>
      </c>
      <c r="G126" s="48" t="s">
        <v>17</v>
      </c>
      <c r="H126" s="48">
        <v>2690</v>
      </c>
      <c r="I126" s="51" t="s">
        <v>458</v>
      </c>
      <c r="J126" s="48" t="s">
        <v>395</v>
      </c>
      <c r="K126" s="52" t="s">
        <v>84</v>
      </c>
      <c r="L126" s="52">
        <v>20</v>
      </c>
      <c r="M126" s="52">
        <v>4</v>
      </c>
      <c r="N126" s="48" t="s">
        <v>85</v>
      </c>
      <c r="O126" s="48" t="s">
        <v>155</v>
      </c>
      <c r="P126" s="68">
        <v>10.46</v>
      </c>
      <c r="Q126" s="54">
        <f>(17/100+7.6/100+1.65/100)*P126</f>
        <v>2.74575</v>
      </c>
      <c r="R126" s="54"/>
      <c r="S126" s="54"/>
      <c r="T126" s="54"/>
      <c r="U126" s="54"/>
      <c r="V126" s="54">
        <f>+P126-Q126+R126+S126+T126+U126</f>
        <v>7.714250000000001</v>
      </c>
      <c r="W126" s="56">
        <f>(1.02/100)</f>
        <v>1.02E-2</v>
      </c>
      <c r="X126" s="56">
        <v>4.8E-3</v>
      </c>
      <c r="Y126" s="56">
        <v>0.17</v>
      </c>
      <c r="Z126" s="56">
        <v>1.65E-2</v>
      </c>
      <c r="AA126" s="56">
        <v>7.6E-2</v>
      </c>
      <c r="AB126" s="56">
        <f>SUM(W126:AA126)</f>
        <v>0.2775</v>
      </c>
      <c r="AC126" s="48">
        <v>20</v>
      </c>
      <c r="AD126" s="57">
        <f>IF(AL126="","",+AC126*AL126)</f>
        <v>393.0828025477708</v>
      </c>
      <c r="AE126" s="58">
        <f>IF(AL126="","",+AL126*AB126)</f>
        <v>5.4540238853503205</v>
      </c>
      <c r="AF126" s="57">
        <f>IF(AL126="","",+AL126-AE126)</f>
        <v>14.20011624203822</v>
      </c>
      <c r="AG126" s="58">
        <f>+V126</f>
        <v>7.714250000000001</v>
      </c>
      <c r="AH126" s="57">
        <f>IF(AF126="","",+AF126-AG126)</f>
        <v>6.485866242038219</v>
      </c>
      <c r="AI126" s="57">
        <f>IF(AH126="","",+AH126*AC126)</f>
        <v>129.71732484076438</v>
      </c>
      <c r="AJ126" s="58">
        <v>15.79</v>
      </c>
      <c r="AK126" s="59">
        <v>0.33</v>
      </c>
      <c r="AL126" s="58">
        <f>IF(V126=0,"",V126/(1-AB126-AK126))</f>
        <v>19.65414012738854</v>
      </c>
      <c r="AM126" s="60">
        <v>0.33</v>
      </c>
      <c r="AN126" s="58">
        <f>IF(V126=0,"",V126/(1-AB126-AM126))</f>
        <v>19.65414012738854</v>
      </c>
      <c r="AO126" s="61">
        <v>1.2</v>
      </c>
      <c r="AP126" s="58">
        <f>IF(BD!AJ126="","",BD!AJ126*BD!AO126)</f>
        <v>18.947999999999997</v>
      </c>
      <c r="AQ126" s="56">
        <f>BD!AM126/BD!AK126-1</f>
        <v>0</v>
      </c>
      <c r="AR126" s="56">
        <f>IF(BD!AN126="","",IF(BD!AJ126="","",BD!AN126/BD!AJ126-1))</f>
        <v>0.24472071737736178</v>
      </c>
      <c r="AS126" s="56" t="str">
        <f>IF(BD!AN126="","",IF(BD!AN126&lt;BD!AL126,"ABAIXO DA META","DENTRO DA META"))</f>
        <v>DENTRO DA META</v>
      </c>
      <c r="AT126" s="56" t="str">
        <f>IF(BD!AJ126="","EM ANÁLISE",IF(BD!AP126&gt;=BD!AN126,"GO", "NO GO"))</f>
        <v>NO GO</v>
      </c>
      <c r="AU126" s="62">
        <f>IF(AN126="","",+BD!$AN126-AJ126)</f>
        <v>3.8641401273885414</v>
      </c>
      <c r="AV126" s="63"/>
      <c r="AW126" s="54">
        <f>BD!P126*BD!AC126</f>
        <v>209.20000000000002</v>
      </c>
      <c r="AX126" s="54">
        <f>BD!V126*BD!AC126</f>
        <v>154.28500000000003</v>
      </c>
      <c r="AY126" s="54">
        <f>IF(BD!AN126="","",BD!AN126*BD!AC126)</f>
        <v>393.0828025477708</v>
      </c>
      <c r="AZ126" s="48" t="s">
        <v>5271</v>
      </c>
      <c r="BA126" s="48"/>
      <c r="BB126" s="48"/>
      <c r="BC126" s="48" t="s">
        <v>5264</v>
      </c>
      <c r="BD126" s="64" t="s">
        <v>5257</v>
      </c>
      <c r="BE126" s="65" t="s">
        <v>4</v>
      </c>
      <c r="BF126" s="65" t="s">
        <v>4</v>
      </c>
      <c r="BG126" s="64" t="s">
        <v>5258</v>
      </c>
      <c r="BH126" s="66"/>
      <c r="BI126" s="66"/>
      <c r="BJ126" s="66"/>
      <c r="BK126" s="66"/>
      <c r="BL126" s="66"/>
      <c r="BM126" s="66"/>
      <c r="BN126" s="66"/>
      <c r="BO126" s="64">
        <v>138</v>
      </c>
      <c r="BP126" s="64">
        <v>140.622</v>
      </c>
      <c r="BQ126" s="64">
        <v>121</v>
      </c>
      <c r="BR126" s="64" t="s">
        <v>5260</v>
      </c>
      <c r="BS126" s="64" t="s">
        <v>5260</v>
      </c>
      <c r="BT126" s="64" t="s">
        <v>5261</v>
      </c>
      <c r="BU126" s="64">
        <v>5102</v>
      </c>
      <c r="BV126" s="64"/>
      <c r="BW126" s="64"/>
      <c r="BX126" s="64"/>
      <c r="BY126" s="64"/>
      <c r="BZ126" s="64"/>
      <c r="CA126" s="64"/>
      <c r="CB126" s="64"/>
      <c r="CC126" s="64">
        <v>102</v>
      </c>
      <c r="CD126" s="64">
        <v>8</v>
      </c>
      <c r="CE126" s="64">
        <v>8</v>
      </c>
      <c r="CF126" s="64"/>
      <c r="CG126" s="37">
        <f>VLOOKUP(Table_1[[#This Row],[EAN]],'[1]Planilha1'!$E:$R,13,0)</f>
        <v>10.46</v>
      </c>
      <c r="CI126" s="188">
        <f>IF(Table_1[[#This Row],[STATUS MERCADO]]="GO",Table_1[[#This Row],[M. BRUTA TOTAL]],0)</f>
        <v>0</v>
      </c>
      <c r="CJ126" s="188">
        <f>IF(Table_1[[#This Row],[STATUS MERCADO]]="GO",Table_1[[#This Row],[PV UNIT. REALIZADO]]*Table_1[[#This Row],[QUANTIDADE]],0)</f>
        <v>0</v>
      </c>
    </row>
    <row r="127" ht="15">
      <c r="A127" s="7"/>
      <c r="B127" s="67" t="s">
        <v>79</v>
      </c>
      <c r="C127" s="48">
        <v>221189</v>
      </c>
      <c r="D127" s="48">
        <v>72400</v>
      </c>
      <c r="E127" s="49">
        <v>7894904072408</v>
      </c>
      <c r="F127" s="50" t="s">
        <v>702</v>
      </c>
      <c r="G127" s="48" t="s">
        <v>17</v>
      </c>
      <c r="H127" s="48">
        <v>2690</v>
      </c>
      <c r="I127" s="51" t="s">
        <v>458</v>
      </c>
      <c r="J127" s="48" t="s">
        <v>395</v>
      </c>
      <c r="K127" s="52" t="s">
        <v>202</v>
      </c>
      <c r="L127" s="52">
        <v>5.2</v>
      </c>
      <c r="M127" s="52">
        <v>4</v>
      </c>
      <c r="N127" s="48" t="s">
        <v>85</v>
      </c>
      <c r="O127" s="48" t="s">
        <v>155</v>
      </c>
      <c r="P127" s="68">
        <v>36.85</v>
      </c>
      <c r="Q127" s="54">
        <f>(17/100+7.6/100+1.65/100)*P127</f>
        <v>9.673125</v>
      </c>
      <c r="R127" s="54"/>
      <c r="S127" s="54"/>
      <c r="T127" s="54"/>
      <c r="U127" s="54"/>
      <c r="V127" s="54">
        <f>+P127-Q127+R127+S127+T127+U127</f>
        <v>27.176875000000003</v>
      </c>
      <c r="W127" s="56">
        <f>(1.02/100)</f>
        <v>1.02E-2</v>
      </c>
      <c r="X127" s="56">
        <v>4.8E-3</v>
      </c>
      <c r="Y127" s="56">
        <v>0.17</v>
      </c>
      <c r="Z127" s="56">
        <v>1.65E-2</v>
      </c>
      <c r="AA127" s="56">
        <v>7.6E-2</v>
      </c>
      <c r="AB127" s="56">
        <f>SUM(W127:AA127)</f>
        <v>0.2775</v>
      </c>
      <c r="AC127" s="48">
        <v>5.2</v>
      </c>
      <c r="AD127" s="57">
        <f>IF(AL127="","",+AC127*AL127)</f>
        <v>360.05031847133773</v>
      </c>
      <c r="AE127" s="58">
        <f>IF(AL127="","",+AL127*AB127)</f>
        <v>19.214223726114657</v>
      </c>
      <c r="AF127" s="57">
        <f>IF(AL127="","",+AL127-AE127)</f>
        <v>50.02622213375798</v>
      </c>
      <c r="AG127" s="58">
        <f>+V127</f>
        <v>27.176875000000003</v>
      </c>
      <c r="AH127" s="57">
        <f>IF(AF127="","",+AF127-AG127)</f>
        <v>22.84934713375798</v>
      </c>
      <c r="AI127" s="57">
        <f>IF(AH127="","",+AH127*AC127)</f>
        <v>118.8166050955415</v>
      </c>
      <c r="AJ127" s="58">
        <v>57.9</v>
      </c>
      <c r="AK127" s="59">
        <v>0.33</v>
      </c>
      <c r="AL127" s="58">
        <f>IF(V127=0,"",V127/(1-AB127-AK127))</f>
        <v>69.24044585987264</v>
      </c>
      <c r="AM127" s="60">
        <v>0.33</v>
      </c>
      <c r="AN127" s="58">
        <f>IF(V127=0,"",V127/(1-AB127-AM127))</f>
        <v>69.24044585987264</v>
      </c>
      <c r="AO127" s="61">
        <v>1.2</v>
      </c>
      <c r="AP127" s="58">
        <f>IF(BD!AJ127="","",BD!AJ127*BD!AO127)</f>
        <v>69.47999999999999</v>
      </c>
      <c r="AQ127" s="56">
        <f>BD!AM127/BD!AK127-1</f>
        <v>0</v>
      </c>
      <c r="AR127" s="56">
        <f>IF(BD!AN127="","",IF(BD!AJ127="","",BD!AN127/BD!AJ127-1))</f>
        <v>0.19586262279572786</v>
      </c>
      <c r="AS127" s="56" t="str">
        <f>IF(BD!AN127="","",IF(BD!AN127&lt;BD!AL127,"ABAIXO DA META","DENTRO DA META"))</f>
        <v>DENTRO DA META</v>
      </c>
      <c r="AT127" s="56" t="str">
        <f>IF(BD!AJ127="","EM ANÁLISE",IF(BD!AP127&gt;=BD!AN127,"GO", "NO GO"))</f>
        <v>GO</v>
      </c>
      <c r="AU127" s="62">
        <f>IF(AN127="","",+BD!$AN127-AJ127)</f>
        <v>11.340445859872638</v>
      </c>
      <c r="AV127" s="63"/>
      <c r="AW127" s="54">
        <f>BD!P127*BD!AC127</f>
        <v>191.62</v>
      </c>
      <c r="AX127" s="54">
        <f>BD!V127*BD!AC127</f>
        <v>141.31975000000003</v>
      </c>
      <c r="AY127" s="54">
        <f>IF(BD!AN127="","",BD!AN127*BD!AC127)</f>
        <v>360.05031847133773</v>
      </c>
      <c r="AZ127" s="48" t="s">
        <v>5271</v>
      </c>
      <c r="BA127" s="48"/>
      <c r="BB127" s="48"/>
      <c r="BC127" s="48" t="s">
        <v>5264</v>
      </c>
      <c r="BD127" s="64" t="s">
        <v>5257</v>
      </c>
      <c r="BE127" s="65" t="s">
        <v>4</v>
      </c>
      <c r="BF127" s="65" t="s">
        <v>4</v>
      </c>
      <c r="BG127" s="64" t="s">
        <v>5258</v>
      </c>
      <c r="BH127" s="66"/>
      <c r="BI127" s="66"/>
      <c r="BJ127" s="66"/>
      <c r="BK127" s="66"/>
      <c r="BL127" s="66"/>
      <c r="BM127" s="66"/>
      <c r="BN127" s="66"/>
      <c r="BO127" s="64">
        <v>138</v>
      </c>
      <c r="BP127" s="64">
        <v>140.622</v>
      </c>
      <c r="BQ127" s="64">
        <v>121</v>
      </c>
      <c r="BR127" s="64" t="s">
        <v>5260</v>
      </c>
      <c r="BS127" s="64" t="s">
        <v>5260</v>
      </c>
      <c r="BT127" s="64" t="s">
        <v>5261</v>
      </c>
      <c r="BU127" s="64">
        <v>5102</v>
      </c>
      <c r="BV127" s="64"/>
      <c r="BW127" s="64"/>
      <c r="BX127" s="64"/>
      <c r="BY127" s="64"/>
      <c r="BZ127" s="64"/>
      <c r="CA127" s="64"/>
      <c r="CB127" s="64"/>
      <c r="CC127" s="64">
        <v>102</v>
      </c>
      <c r="CD127" s="64">
        <v>8</v>
      </c>
      <c r="CE127" s="64">
        <v>8</v>
      </c>
      <c r="CF127" s="64"/>
      <c r="CG127" s="37">
        <f>VLOOKUP(Table_1[[#This Row],[EAN]],'[1]Planilha1'!$E:$R,13,0)</f>
        <v>36.85</v>
      </c>
      <c r="CI127" s="188">
        <f>IF(Table_1[[#This Row],[STATUS MERCADO]]="GO",Table_1[[#This Row],[M. BRUTA TOTAL]],0)</f>
        <v>118.8166050955415</v>
      </c>
      <c r="CJ127" s="188">
        <f>IF(Table_1[[#This Row],[STATUS MERCADO]]="GO",Table_1[[#This Row],[PV UNIT. REALIZADO]]*Table_1[[#This Row],[QUANTIDADE]],0)</f>
        <v>360.05031847133773</v>
      </c>
    </row>
    <row r="128" ht="15">
      <c r="A128" s="7"/>
      <c r="B128" s="67" t="s">
        <v>79</v>
      </c>
      <c r="C128" s="48">
        <v>221190</v>
      </c>
      <c r="D128" s="48">
        <v>217049</v>
      </c>
      <c r="E128" s="49">
        <v>7894904217045</v>
      </c>
      <c r="F128" s="50" t="s">
        <v>703</v>
      </c>
      <c r="G128" s="48" t="s">
        <v>14</v>
      </c>
      <c r="H128" s="48">
        <v>2790</v>
      </c>
      <c r="I128" s="51" t="s">
        <v>431</v>
      </c>
      <c r="J128" s="48" t="s">
        <v>350</v>
      </c>
      <c r="K128" s="52" t="s">
        <v>84</v>
      </c>
      <c r="L128" s="52">
        <v>4</v>
      </c>
      <c r="M128" s="52">
        <v>4</v>
      </c>
      <c r="N128" s="48" t="s">
        <v>85</v>
      </c>
      <c r="O128" s="48" t="s">
        <v>155</v>
      </c>
      <c r="P128" s="68">
        <v>5.7</v>
      </c>
      <c r="Q128" s="54">
        <f>(17/100+7.6/100+1.65/100)*P128</f>
        <v>1.49625</v>
      </c>
      <c r="R128" s="54"/>
      <c r="S128" s="54"/>
      <c r="T128" s="54"/>
      <c r="U128" s="54"/>
      <c r="V128" s="54">
        <f>+P128-Q128+R128+S128+T128+U128</f>
        <v>4.20375</v>
      </c>
      <c r="W128" s="56">
        <f>(1.02/100)</f>
        <v>1.02E-2</v>
      </c>
      <c r="X128" s="56">
        <v>4.8E-3</v>
      </c>
      <c r="Y128" s="56">
        <v>0.17</v>
      </c>
      <c r="Z128" s="56">
        <v>1.65E-2</v>
      </c>
      <c r="AA128" s="56">
        <v>7.6E-2</v>
      </c>
      <c r="AB128" s="56">
        <f>SUM(W128:AA128)</f>
        <v>0.2775</v>
      </c>
      <c r="AC128" s="48">
        <v>4</v>
      </c>
      <c r="AD128" s="57">
        <f>IF(AL128="","",+AC128*AL128)</f>
        <v>42.8407643312102</v>
      </c>
      <c r="AE128" s="58">
        <f>IF(AL128="","",+AL128*AB128)</f>
        <v>2.972078025477708</v>
      </c>
      <c r="AF128" s="57">
        <f>IF(AL128="","",+AL128-AE128)</f>
        <v>7.738113057324842</v>
      </c>
      <c r="AG128" s="58">
        <f>+V128</f>
        <v>4.20375</v>
      </c>
      <c r="AH128" s="57">
        <f>IF(AF128="","",+AF128-AG128)</f>
        <v>3.5343630573248417</v>
      </c>
      <c r="AI128" s="57">
        <f>IF(AH128="","",+AH128*AC128)</f>
        <v>14.137452229299367</v>
      </c>
      <c r="AJ128" s="58">
        <v>9.49</v>
      </c>
      <c r="AK128" s="59">
        <v>0.33</v>
      </c>
      <c r="AL128" s="58">
        <f>IF(V128=0,"",V128/(1-AB128-AK128))</f>
        <v>10.71019108280255</v>
      </c>
      <c r="AM128" s="60">
        <v>0.33</v>
      </c>
      <c r="AN128" s="58">
        <f>IF(V128=0,"",V128/(1-AB128-AM128))</f>
        <v>10.71019108280255</v>
      </c>
      <c r="AO128" s="61">
        <v>1.2</v>
      </c>
      <c r="AP128" s="58">
        <f>IF(BD!AJ128="","",BD!AJ128*BD!AO128)</f>
        <v>11.388</v>
      </c>
      <c r="AQ128" s="56">
        <f>BD!AM128/BD!AK128-1</f>
        <v>0</v>
      </c>
      <c r="AR128" s="56">
        <f>IF(BD!AN128="","",IF(BD!AJ128="","",BD!AN128/BD!AJ128-1))</f>
        <v>0.1285765103058536</v>
      </c>
      <c r="AS128" s="56" t="str">
        <f>IF(BD!AN128="","",IF(BD!AN128&lt;BD!AL128,"ABAIXO DA META","DENTRO DA META"))</f>
        <v>DENTRO DA META</v>
      </c>
      <c r="AT128" s="56" t="str">
        <f>IF(BD!AJ128="","EM ANÁLISE",IF(BD!AP128&gt;=BD!AN128,"GO", "NO GO"))</f>
        <v>GO</v>
      </c>
      <c r="AU128" s="62">
        <f>IF(AN128="","",+BD!$AN128-AJ128)</f>
        <v>1.2201910828025504</v>
      </c>
      <c r="AV128" s="63"/>
      <c r="AW128" s="54">
        <f>BD!P128*BD!AC128</f>
        <v>22.8</v>
      </c>
      <c r="AX128" s="54">
        <f>BD!V128*BD!AC128</f>
        <v>16.815</v>
      </c>
      <c r="AY128" s="54">
        <f>IF(BD!AN128="","",BD!AN128*BD!AC128)</f>
        <v>42.8407643312102</v>
      </c>
      <c r="AZ128" s="48" t="s">
        <v>5271</v>
      </c>
      <c r="BA128" s="48"/>
      <c r="BB128" s="48"/>
      <c r="BC128" s="48" t="s">
        <v>5264</v>
      </c>
      <c r="BD128" s="64" t="s">
        <v>5257</v>
      </c>
      <c r="BE128" s="65" t="s">
        <v>4</v>
      </c>
      <c r="BF128" s="65" t="s">
        <v>4</v>
      </c>
      <c r="BG128" s="64" t="s">
        <v>5258</v>
      </c>
      <c r="BH128" s="66"/>
      <c r="BI128" s="66"/>
      <c r="BJ128" s="66"/>
      <c r="BK128" s="66"/>
      <c r="BL128" s="66"/>
      <c r="BM128" s="66"/>
      <c r="BN128" s="66"/>
      <c r="BO128" s="64">
        <v>138</v>
      </c>
      <c r="BP128" s="64">
        <v>140.622</v>
      </c>
      <c r="BQ128" s="64">
        <v>121</v>
      </c>
      <c r="BR128" s="64" t="s">
        <v>5260</v>
      </c>
      <c r="BS128" s="64" t="s">
        <v>5260</v>
      </c>
      <c r="BT128" s="64" t="s">
        <v>5261</v>
      </c>
      <c r="BU128" s="64">
        <v>5102</v>
      </c>
      <c r="BV128" s="64"/>
      <c r="BW128" s="64"/>
      <c r="BX128" s="64"/>
      <c r="BY128" s="64"/>
      <c r="BZ128" s="64"/>
      <c r="CA128" s="64"/>
      <c r="CB128" s="64"/>
      <c r="CC128" s="64">
        <v>102</v>
      </c>
      <c r="CD128" s="64">
        <v>8</v>
      </c>
      <c r="CE128" s="64">
        <v>8</v>
      </c>
      <c r="CF128" s="64"/>
      <c r="CG128" s="37">
        <f>VLOOKUP(Table_1[[#This Row],[EAN]],'[1]Planilha1'!$E:$R,13,0)</f>
        <v>5.7</v>
      </c>
      <c r="CI128" s="188">
        <f>IF(Table_1[[#This Row],[STATUS MERCADO]]="GO",Table_1[[#This Row],[M. BRUTA TOTAL]],0)</f>
        <v>14.137452229299367</v>
      </c>
      <c r="CJ128" s="188">
        <f>IF(Table_1[[#This Row],[STATUS MERCADO]]="GO",Table_1[[#This Row],[PV UNIT. REALIZADO]]*Table_1[[#This Row],[QUANTIDADE]],0)</f>
        <v>42.8407643312102</v>
      </c>
    </row>
    <row r="129" ht="15">
      <c r="A129" s="7"/>
      <c r="B129" s="67" t="s">
        <v>79</v>
      </c>
      <c r="C129" s="48">
        <v>221191</v>
      </c>
      <c r="D129" s="48">
        <v>575801</v>
      </c>
      <c r="E129" s="49">
        <v>7894904575800</v>
      </c>
      <c r="F129" s="50" t="s">
        <v>704</v>
      </c>
      <c r="G129" s="48" t="s">
        <v>14</v>
      </c>
      <c r="H129" s="48">
        <v>2790</v>
      </c>
      <c r="I129" s="51" t="s">
        <v>431</v>
      </c>
      <c r="J129" s="48" t="s">
        <v>350</v>
      </c>
      <c r="K129" s="52" t="s">
        <v>84</v>
      </c>
      <c r="L129" s="52">
        <v>12</v>
      </c>
      <c r="M129" s="52">
        <v>4</v>
      </c>
      <c r="N129" s="48" t="s">
        <v>85</v>
      </c>
      <c r="O129" s="48" t="s">
        <v>155</v>
      </c>
      <c r="P129" s="68">
        <v>5.63</v>
      </c>
      <c r="Q129" s="54">
        <f>(17/100+7.6/100+1.65/100)*P129</f>
        <v>1.477875</v>
      </c>
      <c r="R129" s="54"/>
      <c r="S129" s="54"/>
      <c r="T129" s="54"/>
      <c r="U129" s="54"/>
      <c r="V129" s="54">
        <f>+P129-Q129+R129+S129+T129+U129</f>
        <v>4.152125</v>
      </c>
      <c r="W129" s="56">
        <f>(1.02/100)</f>
        <v>1.02E-2</v>
      </c>
      <c r="X129" s="56">
        <v>4.8E-3</v>
      </c>
      <c r="Y129" s="56">
        <v>0.17</v>
      </c>
      <c r="Z129" s="56">
        <v>1.65E-2</v>
      </c>
      <c r="AA129" s="56">
        <v>7.6E-2</v>
      </c>
      <c r="AB129" s="56">
        <f>SUM(W129:AA129)</f>
        <v>0.2775</v>
      </c>
      <c r="AC129" s="48">
        <v>12</v>
      </c>
      <c r="AD129" s="57">
        <f>IF(AL129="","",+AC129*AL129)</f>
        <v>126.94394904458602</v>
      </c>
      <c r="AE129" s="58">
        <f>IF(AL129="","",+AL129*AB129)</f>
        <v>2.9355788216560517</v>
      </c>
      <c r="AF129" s="57">
        <f>IF(AL129="","",+AL129-AE129)</f>
        <v>7.6430835987261165</v>
      </c>
      <c r="AG129" s="58">
        <f>+V129</f>
        <v>4.152125</v>
      </c>
      <c r="AH129" s="57">
        <f>IF(AF129="","",+AF129-AG129)</f>
        <v>3.4909585987261167</v>
      </c>
      <c r="AI129" s="57">
        <f>IF(AH129="","",+AH129*AC129)</f>
        <v>41.8915031847134</v>
      </c>
      <c r="AJ129" s="58">
        <v>9.49</v>
      </c>
      <c r="AK129" s="59">
        <v>0.33</v>
      </c>
      <c r="AL129" s="58">
        <f>IF(V129=0,"",V129/(1-AB129-AK129))</f>
        <v>10.578662420382168</v>
      </c>
      <c r="AM129" s="60">
        <v>0.33</v>
      </c>
      <c r="AN129" s="58">
        <f>IF(V129=0,"",V129/(1-AB129-AM129))</f>
        <v>10.578662420382168</v>
      </c>
      <c r="AO129" s="61">
        <v>1.2</v>
      </c>
      <c r="AP129" s="58">
        <f>IF(BD!AJ129="","",BD!AJ129*BD!AO129)</f>
        <v>11.388</v>
      </c>
      <c r="AQ129" s="56">
        <f>BD!AM129/BD!AK129-1</f>
        <v>0</v>
      </c>
      <c r="AR129" s="56">
        <f>IF(BD!AN129="","",IF(BD!AJ129="","",BD!AN129/BD!AJ129-1))</f>
        <v>0.11471679877578156</v>
      </c>
      <c r="AS129" s="56" t="str">
        <f>IF(BD!AN129="","",IF(BD!AN129&lt;BD!AL129,"ABAIXO DA META","DENTRO DA META"))</f>
        <v>DENTRO DA META</v>
      </c>
      <c r="AT129" s="56" t="str">
        <f>IF(BD!AJ129="","EM ANÁLISE",IF(BD!AP129&gt;=BD!AN129,"GO", "NO GO"))</f>
        <v>GO</v>
      </c>
      <c r="AU129" s="62">
        <f>IF(AN129="","",+BD!$AN129-AJ129)</f>
        <v>1.0886624203821675</v>
      </c>
      <c r="AV129" s="63"/>
      <c r="AW129" s="54">
        <f>BD!P129*BD!AC129</f>
        <v>67.56</v>
      </c>
      <c r="AX129" s="54">
        <f>BD!V129*BD!AC129</f>
        <v>49.8255</v>
      </c>
      <c r="AY129" s="54">
        <f>IF(BD!AN129="","",BD!AN129*BD!AC129)</f>
        <v>126.94394904458602</v>
      </c>
      <c r="AZ129" s="48" t="s">
        <v>5271</v>
      </c>
      <c r="BA129" s="48"/>
      <c r="BB129" s="48"/>
      <c r="BC129" s="48" t="s">
        <v>5264</v>
      </c>
      <c r="BD129" s="64" t="s">
        <v>5257</v>
      </c>
      <c r="BE129" s="65" t="s">
        <v>4</v>
      </c>
      <c r="BF129" s="65" t="s">
        <v>4</v>
      </c>
      <c r="BG129" s="64" t="s">
        <v>5258</v>
      </c>
      <c r="BH129" s="66"/>
      <c r="BI129" s="66"/>
      <c r="BJ129" s="66"/>
      <c r="BK129" s="66"/>
      <c r="BL129" s="66"/>
      <c r="BM129" s="66"/>
      <c r="BN129" s="66"/>
      <c r="BO129" s="64">
        <v>138</v>
      </c>
      <c r="BP129" s="64">
        <v>140.622</v>
      </c>
      <c r="BQ129" s="64">
        <v>121</v>
      </c>
      <c r="BR129" s="64" t="s">
        <v>5260</v>
      </c>
      <c r="BS129" s="64" t="s">
        <v>5260</v>
      </c>
      <c r="BT129" s="64" t="s">
        <v>5261</v>
      </c>
      <c r="BU129" s="64">
        <v>5102</v>
      </c>
      <c r="BV129" s="64"/>
      <c r="BW129" s="64"/>
      <c r="BX129" s="64"/>
      <c r="BY129" s="64"/>
      <c r="BZ129" s="64"/>
      <c r="CA129" s="64"/>
      <c r="CB129" s="64"/>
      <c r="CC129" s="64">
        <v>102</v>
      </c>
      <c r="CD129" s="64">
        <v>8</v>
      </c>
      <c r="CE129" s="64">
        <v>8</v>
      </c>
      <c r="CF129" s="64"/>
      <c r="CG129" s="37">
        <f>VLOOKUP(Table_1[[#This Row],[EAN]],'[1]Planilha1'!$E:$R,13,0)</f>
        <v>5.63</v>
      </c>
      <c r="CI129" s="188">
        <f>IF(Table_1[[#This Row],[STATUS MERCADO]]="GO",Table_1[[#This Row],[M. BRUTA TOTAL]],0)</f>
        <v>41.8915031847134</v>
      </c>
      <c r="CJ129" s="188">
        <f>IF(Table_1[[#This Row],[STATUS MERCADO]]="GO",Table_1[[#This Row],[PV UNIT. REALIZADO]]*Table_1[[#This Row],[QUANTIDADE]],0)</f>
        <v>126.94394904458602</v>
      </c>
    </row>
    <row r="130" ht="15">
      <c r="A130" s="7"/>
      <c r="B130" s="67" t="s">
        <v>79</v>
      </c>
      <c r="C130" s="48">
        <v>221192</v>
      </c>
      <c r="D130" s="48">
        <v>211219</v>
      </c>
      <c r="E130" s="49">
        <v>7894904211210</v>
      </c>
      <c r="F130" s="50" t="s">
        <v>705</v>
      </c>
      <c r="G130" s="48" t="s">
        <v>17</v>
      </c>
      <c r="H130" s="48">
        <v>3840</v>
      </c>
      <c r="I130" s="51" t="s">
        <v>554</v>
      </c>
      <c r="J130" s="48" t="s">
        <v>395</v>
      </c>
      <c r="K130" s="52" t="s">
        <v>84</v>
      </c>
      <c r="L130" s="52">
        <v>30</v>
      </c>
      <c r="M130" s="52">
        <v>4</v>
      </c>
      <c r="N130" s="48" t="s">
        <v>85</v>
      </c>
      <c r="O130" s="48" t="s">
        <v>155</v>
      </c>
      <c r="P130" s="68">
        <v>8.62</v>
      </c>
      <c r="Q130" s="54">
        <f>(17/100+7.6/100+1.65/100)*P130</f>
        <v>2.26275</v>
      </c>
      <c r="R130" s="54"/>
      <c r="S130" s="54"/>
      <c r="T130" s="54"/>
      <c r="U130" s="54"/>
      <c r="V130" s="54">
        <f>+P130-Q130+R130+S130+T130+U130</f>
        <v>6.357249999999999</v>
      </c>
      <c r="W130" s="56">
        <f>(1.02/100)</f>
        <v>1.02E-2</v>
      </c>
      <c r="X130" s="56">
        <v>4.8E-3</v>
      </c>
      <c r="Y130" s="56">
        <v>0.17</v>
      </c>
      <c r="Z130" s="56">
        <v>1.65E-2</v>
      </c>
      <c r="AA130" s="56">
        <v>7.6E-2</v>
      </c>
      <c r="AB130" s="56">
        <f>SUM(W130:AA130)</f>
        <v>0.2775</v>
      </c>
      <c r="AC130" s="48">
        <v>30</v>
      </c>
      <c r="AD130" s="57">
        <f>IF(AL130="","",+AC130*AL130)</f>
        <v>485.90445859872614</v>
      </c>
      <c r="AE130" s="58">
        <f>IF(AL130="","",+AL130*AB130)</f>
        <v>4.494616242038217</v>
      </c>
      <c r="AF130" s="57">
        <f>IF(AL130="","",+AL130-AE130)</f>
        <v>11.702199044585988</v>
      </c>
      <c r="AG130" s="58">
        <f>+V130</f>
        <v>6.357249999999999</v>
      </c>
      <c r="AH130" s="57">
        <f>IF(AF130="","",+AF130-AG130)</f>
        <v>5.34494904458599</v>
      </c>
      <c r="AI130" s="57">
        <f>IF(AH130="","",+AH130*AC130)</f>
        <v>160.3484713375797</v>
      </c>
      <c r="AJ130" s="58">
        <v>13.69</v>
      </c>
      <c r="AK130" s="59">
        <v>0.33</v>
      </c>
      <c r="AL130" s="58">
        <f>IF(V130=0,"",V130/(1-AB130-AK130))</f>
        <v>16.196815286624204</v>
      </c>
      <c r="AM130" s="60">
        <v>0.33</v>
      </c>
      <c r="AN130" s="58">
        <f>IF(V130=0,"",V130/(1-AB130-AM130))</f>
        <v>16.196815286624204</v>
      </c>
      <c r="AO130" s="61">
        <v>1.2</v>
      </c>
      <c r="AP130" s="58">
        <f>IF(BD!AJ130="","",BD!AJ130*BD!AO130)</f>
        <v>16.427999999999997</v>
      </c>
      <c r="AQ130" s="56">
        <f>BD!AM130/BD!AK130-1</f>
        <v>0</v>
      </c>
      <c r="AR130" s="56">
        <f>IF(BD!AN130="","",IF(BD!AJ130="","",BD!AN130/BD!AJ130-1))</f>
        <v>0.18311287703609969</v>
      </c>
      <c r="AS130" s="56" t="str">
        <f>IF(BD!AN130="","",IF(BD!AN130&lt;BD!AL130,"ABAIXO DA META","DENTRO DA META"))</f>
        <v>DENTRO DA META</v>
      </c>
      <c r="AT130" s="56" t="str">
        <f>IF(BD!AJ130="","EM ANÁLISE",IF(BD!AP130&gt;=BD!AN130,"GO", "NO GO"))</f>
        <v>GO</v>
      </c>
      <c r="AU130" s="62">
        <f>IF(AN130="","",+BD!$AN130-AJ130)</f>
        <v>2.506815286624205</v>
      </c>
      <c r="AV130" s="63"/>
      <c r="AW130" s="54">
        <f>BD!P130*BD!AC130</f>
        <v>258.59999999999997</v>
      </c>
      <c r="AX130" s="54">
        <f>BD!V130*BD!AC130</f>
        <v>190.71749999999997</v>
      </c>
      <c r="AY130" s="54">
        <f>IF(BD!AN130="","",BD!AN130*BD!AC130)</f>
        <v>485.90445859872614</v>
      </c>
      <c r="AZ130" s="48" t="s">
        <v>5271</v>
      </c>
      <c r="BA130" s="48"/>
      <c r="BB130" s="48"/>
      <c r="BC130" s="48" t="s">
        <v>5264</v>
      </c>
      <c r="BD130" s="64" t="s">
        <v>5257</v>
      </c>
      <c r="BE130" s="65" t="s">
        <v>4</v>
      </c>
      <c r="BF130" s="65" t="s">
        <v>4</v>
      </c>
      <c r="BG130" s="64" t="s">
        <v>5258</v>
      </c>
      <c r="BH130" s="66"/>
      <c r="BI130" s="66"/>
      <c r="BJ130" s="66"/>
      <c r="BK130" s="66"/>
      <c r="BL130" s="66"/>
      <c r="BM130" s="66"/>
      <c r="BN130" s="66"/>
      <c r="BO130" s="64">
        <v>138</v>
      </c>
      <c r="BP130" s="64">
        <v>140.622</v>
      </c>
      <c r="BQ130" s="64">
        <v>121</v>
      </c>
      <c r="BR130" s="64" t="s">
        <v>5260</v>
      </c>
      <c r="BS130" s="64" t="s">
        <v>5260</v>
      </c>
      <c r="BT130" s="64" t="s">
        <v>5261</v>
      </c>
      <c r="BU130" s="64">
        <v>5102</v>
      </c>
      <c r="BV130" s="64"/>
      <c r="BW130" s="64"/>
      <c r="BX130" s="64"/>
      <c r="BY130" s="64"/>
      <c r="BZ130" s="64"/>
      <c r="CA130" s="64"/>
      <c r="CB130" s="64"/>
      <c r="CC130" s="64">
        <v>102</v>
      </c>
      <c r="CD130" s="64">
        <v>8</v>
      </c>
      <c r="CE130" s="64">
        <v>8</v>
      </c>
      <c r="CF130" s="64"/>
      <c r="CG130" s="37">
        <f>VLOOKUP(Table_1[[#This Row],[EAN]],'[1]Planilha1'!$E:$R,13,0)</f>
        <v>8.62</v>
      </c>
      <c r="CI130" s="188">
        <f>IF(Table_1[[#This Row],[STATUS MERCADO]]="GO",Table_1[[#This Row],[M. BRUTA TOTAL]],0)</f>
        <v>160.3484713375797</v>
      </c>
      <c r="CJ130" s="188">
        <f>IF(Table_1[[#This Row],[STATUS MERCADO]]="GO",Table_1[[#This Row],[PV UNIT. REALIZADO]]*Table_1[[#This Row],[QUANTIDADE]],0)</f>
        <v>485.90445859872614</v>
      </c>
    </row>
    <row r="131" ht="15">
      <c r="A131" s="7"/>
      <c r="B131" s="67" t="s">
        <v>79</v>
      </c>
      <c r="C131" s="48">
        <v>221194</v>
      </c>
      <c r="D131" s="48">
        <v>20226</v>
      </c>
      <c r="E131" s="49">
        <v>7898396117777</v>
      </c>
      <c r="F131" s="50" t="s">
        <v>707</v>
      </c>
      <c r="G131" s="48" t="s">
        <v>24</v>
      </c>
      <c r="H131" s="48">
        <v>590</v>
      </c>
      <c r="I131" s="51" t="s">
        <v>82</v>
      </c>
      <c r="J131" s="48" t="s">
        <v>83</v>
      </c>
      <c r="K131" s="52" t="s">
        <v>84</v>
      </c>
      <c r="L131" s="52">
        <v>24</v>
      </c>
      <c r="M131" s="52">
        <v>4</v>
      </c>
      <c r="N131" s="48" t="s">
        <v>85</v>
      </c>
      <c r="O131" s="48" t="s">
        <v>208</v>
      </c>
      <c r="P131" s="68">
        <v>2.99</v>
      </c>
      <c r="Q131" s="54">
        <f>(17/100+7.6/100+1.65/100)*P131</f>
        <v>0.7848750000000001</v>
      </c>
      <c r="R131" s="54"/>
      <c r="S131" s="54"/>
      <c r="T131" s="54"/>
      <c r="U131" s="54"/>
      <c r="V131" s="54">
        <f>+P131-Q131+R131+S131+T131+U131</f>
        <v>2.2051250000000002</v>
      </c>
      <c r="W131" s="56">
        <f>(1.02/100)</f>
        <v>1.02E-2</v>
      </c>
      <c r="X131" s="56">
        <v>4.8E-3</v>
      </c>
      <c r="Y131" s="56">
        <v>0.17</v>
      </c>
      <c r="Z131" s="56">
        <v>1.65E-2</v>
      </c>
      <c r="AA131" s="56">
        <v>7.6E-2</v>
      </c>
      <c r="AB131" s="56">
        <f>SUM(W131:AA131)</f>
        <v>0.2775</v>
      </c>
      <c r="AC131" s="48">
        <v>24</v>
      </c>
      <c r="AD131" s="57">
        <f>IF(AL131="","",+AC131*AL131)</f>
        <v>134.83566878980895</v>
      </c>
      <c r="AE131" s="58">
        <f>IF(AL131="","",+AL131*AB131)</f>
        <v>1.5590374203821662</v>
      </c>
      <c r="AF131" s="57">
        <f>IF(AL131="","",+AL131-AE131)</f>
        <v>4.059115445859874</v>
      </c>
      <c r="AG131" s="58">
        <f>+V131</f>
        <v>2.2051250000000002</v>
      </c>
      <c r="AH131" s="57">
        <f>IF(AF131="","",+AF131-AG131)</f>
        <v>1.8539904458598735</v>
      </c>
      <c r="AI131" s="57">
        <f>IF(AH131="","",+AH131*AC131)</f>
        <v>44.49577070063697</v>
      </c>
      <c r="AJ131" s="58">
        <v>4.69</v>
      </c>
      <c r="AK131" s="59">
        <v>0.33</v>
      </c>
      <c r="AL131" s="58">
        <f>IF(V131=0,"",V131/(1-AB131-AK131))</f>
        <v>5.61815286624204</v>
      </c>
      <c r="AM131" s="60">
        <v>0.33</v>
      </c>
      <c r="AN131" s="58">
        <f>IF(V131=0,"",V131/(1-AB131-AM131))</f>
        <v>5.61815286624204</v>
      </c>
      <c r="AO131" s="61">
        <v>1.2</v>
      </c>
      <c r="AP131" s="58">
        <f>IF(BD!AJ131="","",BD!AJ131*BD!AO131)</f>
        <v>5.628</v>
      </c>
      <c r="AQ131" s="56">
        <f>BD!AM131/BD!AK131-1</f>
        <v>0</v>
      </c>
      <c r="AR131" s="56">
        <f>IF(BD!AN131="","",IF(BD!AJ131="","",BD!AN131/BD!AJ131-1))</f>
        <v>0.19790039791941139</v>
      </c>
      <c r="AS131" s="56" t="str">
        <f>IF(BD!AN131="","",IF(BD!AN131&lt;BD!AL131,"ABAIXO DA META","DENTRO DA META"))</f>
        <v>DENTRO DA META</v>
      </c>
      <c r="AT131" s="56" t="str">
        <f>IF(BD!AJ131="","EM ANÁLISE",IF(BD!AP131&gt;=BD!AN131,"GO", "NO GO"))</f>
        <v>GO</v>
      </c>
      <c r="AU131" s="62">
        <f>IF(AN131="","",+BD!$AN131-AJ131)</f>
        <v>0.9281528662420397</v>
      </c>
      <c r="AV131" s="63"/>
      <c r="AW131" s="54">
        <f>BD!P131*BD!AC131</f>
        <v>71.76</v>
      </c>
      <c r="AX131" s="54">
        <f>BD!V131*BD!AC131</f>
        <v>52.923</v>
      </c>
      <c r="AY131" s="54">
        <f>IF(BD!AN131="","",BD!AN131*BD!AC131)</f>
        <v>134.83566878980895</v>
      </c>
      <c r="AZ131" s="48" t="s">
        <v>5271</v>
      </c>
      <c r="BA131" s="48" t="s">
        <v>115</v>
      </c>
      <c r="BB131" s="48">
        <v>1</v>
      </c>
      <c r="BC131" s="48" t="s">
        <v>209</v>
      </c>
      <c r="BD131" s="64" t="s">
        <v>5257</v>
      </c>
      <c r="BE131" s="65" t="s">
        <v>4</v>
      </c>
      <c r="BF131" s="65" t="s">
        <v>4</v>
      </c>
      <c r="BG131" s="64" t="s">
        <v>5258</v>
      </c>
      <c r="BH131" s="66"/>
      <c r="BI131" s="66"/>
      <c r="BJ131" s="66"/>
      <c r="BK131" s="66"/>
      <c r="BL131" s="66"/>
      <c r="BM131" s="66"/>
      <c r="BN131" s="66"/>
      <c r="BO131" s="64">
        <v>138</v>
      </c>
      <c r="BP131" s="64">
        <v>140.622</v>
      </c>
      <c r="BQ131" s="64">
        <v>121</v>
      </c>
      <c r="BR131" s="64" t="s">
        <v>5260</v>
      </c>
      <c r="BS131" s="64" t="s">
        <v>5260</v>
      </c>
      <c r="BT131" s="64" t="s">
        <v>5261</v>
      </c>
      <c r="BU131" s="64">
        <v>5102</v>
      </c>
      <c r="BV131" s="64"/>
      <c r="BW131" s="64"/>
      <c r="BX131" s="64"/>
      <c r="BY131" s="64"/>
      <c r="BZ131" s="64"/>
      <c r="CA131" s="64"/>
      <c r="CB131" s="64"/>
      <c r="CC131" s="64">
        <v>102</v>
      </c>
      <c r="CD131" s="64">
        <v>8</v>
      </c>
      <c r="CE131" s="64">
        <v>8</v>
      </c>
      <c r="CF131" s="64"/>
      <c r="CG131" s="37">
        <f>VLOOKUP(Table_1[[#This Row],[EAN]],'[1]Planilha1'!$E:$R,13,0)</f>
        <v>2.99</v>
      </c>
      <c r="CI131" s="188">
        <f>IF(Table_1[[#This Row],[STATUS MERCADO]]="GO",Table_1[[#This Row],[M. BRUTA TOTAL]],0)</f>
        <v>44.49577070063697</v>
      </c>
      <c r="CJ131" s="188">
        <f>IF(Table_1[[#This Row],[STATUS MERCADO]]="GO",Table_1[[#This Row],[PV UNIT. REALIZADO]]*Table_1[[#This Row],[QUANTIDADE]],0)</f>
        <v>134.83566878980895</v>
      </c>
    </row>
    <row r="132" ht="15">
      <c r="A132" s="7"/>
      <c r="B132" s="67" t="s">
        <v>79</v>
      </c>
      <c r="C132" s="48">
        <v>221196</v>
      </c>
      <c r="D132" s="48">
        <v>20227</v>
      </c>
      <c r="E132" s="49">
        <v>7898396117869</v>
      </c>
      <c r="F132" s="50" t="s">
        <v>709</v>
      </c>
      <c r="G132" s="48" t="s">
        <v>24</v>
      </c>
      <c r="H132" s="48">
        <v>590</v>
      </c>
      <c r="I132" s="51" t="s">
        <v>82</v>
      </c>
      <c r="J132" s="48" t="s">
        <v>83</v>
      </c>
      <c r="K132" s="52" t="s">
        <v>84</v>
      </c>
      <c r="L132" s="52">
        <v>24</v>
      </c>
      <c r="M132" s="52">
        <v>4</v>
      </c>
      <c r="N132" s="48" t="s">
        <v>85</v>
      </c>
      <c r="O132" s="48" t="s">
        <v>208</v>
      </c>
      <c r="P132" s="68">
        <v>2.99</v>
      </c>
      <c r="Q132" s="54">
        <f>(17/100+7.6/100+1.65/100)*P132</f>
        <v>0.7848750000000001</v>
      </c>
      <c r="R132" s="54"/>
      <c r="S132" s="54"/>
      <c r="T132" s="54"/>
      <c r="U132" s="54"/>
      <c r="V132" s="54">
        <f>+P132-Q132+R132+S132+T132+U132</f>
        <v>2.2051250000000002</v>
      </c>
      <c r="W132" s="56">
        <f>(1.02/100)</f>
        <v>1.02E-2</v>
      </c>
      <c r="X132" s="56">
        <v>4.8E-3</v>
      </c>
      <c r="Y132" s="56">
        <v>0.17</v>
      </c>
      <c r="Z132" s="56">
        <v>1.65E-2</v>
      </c>
      <c r="AA132" s="56">
        <v>7.6E-2</v>
      </c>
      <c r="AB132" s="56">
        <f>SUM(W132:AA132)</f>
        <v>0.2775</v>
      </c>
      <c r="AC132" s="48">
        <v>24</v>
      </c>
      <c r="AD132" s="57">
        <f>IF(AL132="","",+AC132*AL132)</f>
        <v>134.83566878980895</v>
      </c>
      <c r="AE132" s="58">
        <f>IF(AL132="","",+AL132*AB132)</f>
        <v>1.5590374203821662</v>
      </c>
      <c r="AF132" s="57">
        <f>IF(AL132="","",+AL132-AE132)</f>
        <v>4.059115445859874</v>
      </c>
      <c r="AG132" s="58">
        <f>+V132</f>
        <v>2.2051250000000002</v>
      </c>
      <c r="AH132" s="57">
        <f>IF(AF132="","",+AF132-AG132)</f>
        <v>1.8539904458598735</v>
      </c>
      <c r="AI132" s="57">
        <f>IF(AH132="","",+AH132*AC132)</f>
        <v>44.49577070063697</v>
      </c>
      <c r="AJ132" s="58">
        <v>4.69</v>
      </c>
      <c r="AK132" s="59">
        <v>0.33</v>
      </c>
      <c r="AL132" s="58">
        <f>IF(V132=0,"",V132/(1-AB132-AK132))</f>
        <v>5.61815286624204</v>
      </c>
      <c r="AM132" s="60">
        <v>0.33</v>
      </c>
      <c r="AN132" s="58">
        <f>IF(V132=0,"",V132/(1-AB132-AM132))</f>
        <v>5.61815286624204</v>
      </c>
      <c r="AO132" s="61">
        <v>1.2</v>
      </c>
      <c r="AP132" s="58">
        <f>IF(BD!AJ132="","",BD!AJ132*BD!AO132)</f>
        <v>5.628</v>
      </c>
      <c r="AQ132" s="56">
        <f>BD!AM132/BD!AK132-1</f>
        <v>0</v>
      </c>
      <c r="AR132" s="56">
        <f>IF(BD!AN132="","",IF(BD!AJ132="","",BD!AN132/BD!AJ132-1))</f>
        <v>0.19790039791941139</v>
      </c>
      <c r="AS132" s="56" t="str">
        <f>IF(BD!AN132="","",IF(BD!AN132&lt;BD!AL132,"ABAIXO DA META","DENTRO DA META"))</f>
        <v>DENTRO DA META</v>
      </c>
      <c r="AT132" s="56" t="str">
        <f>IF(BD!AJ132="","EM ANÁLISE",IF(BD!AP132&gt;=BD!AN132,"GO", "NO GO"))</f>
        <v>GO</v>
      </c>
      <c r="AU132" s="62">
        <f>IF(AN132="","",+BD!$AN132-AJ132)</f>
        <v>0.9281528662420397</v>
      </c>
      <c r="AV132" s="63"/>
      <c r="AW132" s="54">
        <f>BD!P132*BD!AC132</f>
        <v>71.76</v>
      </c>
      <c r="AX132" s="54">
        <f>BD!V132*BD!AC132</f>
        <v>52.923</v>
      </c>
      <c r="AY132" s="54">
        <f>IF(BD!AN132="","",BD!AN132*BD!AC132)</f>
        <v>134.83566878980895</v>
      </c>
      <c r="AZ132" s="48" t="s">
        <v>5271</v>
      </c>
      <c r="BA132" s="48" t="s">
        <v>115</v>
      </c>
      <c r="BB132" s="48">
        <v>1</v>
      </c>
      <c r="BC132" s="48" t="s">
        <v>209</v>
      </c>
      <c r="BD132" s="64" t="s">
        <v>5257</v>
      </c>
      <c r="BE132" s="65" t="s">
        <v>4</v>
      </c>
      <c r="BF132" s="65" t="s">
        <v>4</v>
      </c>
      <c r="BG132" s="64" t="s">
        <v>5258</v>
      </c>
      <c r="BH132" s="66"/>
      <c r="BI132" s="66"/>
      <c r="BJ132" s="66"/>
      <c r="BK132" s="66"/>
      <c r="BL132" s="66"/>
      <c r="BM132" s="66"/>
      <c r="BN132" s="66"/>
      <c r="BO132" s="64">
        <v>138</v>
      </c>
      <c r="BP132" s="64">
        <v>140.622</v>
      </c>
      <c r="BQ132" s="64">
        <v>121</v>
      </c>
      <c r="BR132" s="64" t="s">
        <v>5260</v>
      </c>
      <c r="BS132" s="64" t="s">
        <v>5260</v>
      </c>
      <c r="BT132" s="64" t="s">
        <v>5261</v>
      </c>
      <c r="BU132" s="64">
        <v>5102</v>
      </c>
      <c r="BV132" s="64"/>
      <c r="BW132" s="64"/>
      <c r="BX132" s="64"/>
      <c r="BY132" s="64"/>
      <c r="BZ132" s="64"/>
      <c r="CA132" s="64"/>
      <c r="CB132" s="64"/>
      <c r="CC132" s="64">
        <v>102</v>
      </c>
      <c r="CD132" s="64">
        <v>8</v>
      </c>
      <c r="CE132" s="64">
        <v>8</v>
      </c>
      <c r="CF132" s="64"/>
      <c r="CG132" s="37">
        <f>VLOOKUP(Table_1[[#This Row],[EAN]],'[1]Planilha1'!$E:$R,13,0)</f>
        <v>2.99</v>
      </c>
      <c r="CI132" s="188">
        <f>IF(Table_1[[#This Row],[STATUS MERCADO]]="GO",Table_1[[#This Row],[M. BRUTA TOTAL]],0)</f>
        <v>44.49577070063697</v>
      </c>
      <c r="CJ132" s="188">
        <f>IF(Table_1[[#This Row],[STATUS MERCADO]]="GO",Table_1[[#This Row],[PV UNIT. REALIZADO]]*Table_1[[#This Row],[QUANTIDADE]],0)</f>
        <v>134.83566878980895</v>
      </c>
    </row>
    <row r="133" ht="15">
      <c r="A133" s="7"/>
      <c r="B133" s="67" t="s">
        <v>79</v>
      </c>
      <c r="C133" s="48">
        <v>221200</v>
      </c>
      <c r="D133" s="48">
        <v>326046</v>
      </c>
      <c r="E133" s="49">
        <v>7894904326044</v>
      </c>
      <c r="F133" s="50" t="s">
        <v>716</v>
      </c>
      <c r="G133" s="48" t="s">
        <v>14</v>
      </c>
      <c r="H133" s="48">
        <v>2790</v>
      </c>
      <c r="I133" s="51" t="s">
        <v>431</v>
      </c>
      <c r="J133" s="48" t="s">
        <v>715</v>
      </c>
      <c r="K133" s="52" t="s">
        <v>84</v>
      </c>
      <c r="L133" s="52">
        <v>12</v>
      </c>
      <c r="M133" s="52">
        <v>4</v>
      </c>
      <c r="N133" s="48" t="s">
        <v>85</v>
      </c>
      <c r="O133" s="48" t="s">
        <v>155</v>
      </c>
      <c r="P133" s="68">
        <v>9.79</v>
      </c>
      <c r="Q133" s="54">
        <f>(17/100+7.6/100+1.65/100)*P133</f>
        <v>2.5698749999999997</v>
      </c>
      <c r="R133" s="54"/>
      <c r="S133" s="54"/>
      <c r="T133" s="54"/>
      <c r="U133" s="54"/>
      <c r="V133" s="54">
        <f>+P133-Q133+R133+S133+T133+U133</f>
        <v>7.2201249999999995</v>
      </c>
      <c r="W133" s="56">
        <f>(1.02/100)</f>
        <v>1.02E-2</v>
      </c>
      <c r="X133" s="56">
        <v>4.8E-3</v>
      </c>
      <c r="Y133" s="56">
        <v>0.17</v>
      </c>
      <c r="Z133" s="56">
        <v>1.65E-2</v>
      </c>
      <c r="AA133" s="56">
        <v>7.6E-2</v>
      </c>
      <c r="AB133" s="56">
        <f>SUM(W133:AA133)</f>
        <v>0.2775</v>
      </c>
      <c r="AC133" s="48">
        <v>12</v>
      </c>
      <c r="AD133" s="57">
        <f>IF(AL133="","",+AC133*AL133)</f>
        <v>220.74267515923572</v>
      </c>
      <c r="AE133" s="58">
        <f>IF(AL133="","",+AL133*AB133)</f>
        <v>5.104674363057327</v>
      </c>
      <c r="AF133" s="57">
        <f>IF(AL133="","",+AL133-AE133)</f>
        <v>13.290548566878982</v>
      </c>
      <c r="AG133" s="58">
        <f>+V133</f>
        <v>7.2201249999999995</v>
      </c>
      <c r="AH133" s="57">
        <f>IF(AF133="","",+AF133-AG133)</f>
        <v>6.070423566878983</v>
      </c>
      <c r="AI133" s="57">
        <f>IF(AH133="","",+AH133*AC133)</f>
        <v>72.8450828025478</v>
      </c>
      <c r="AJ133" s="58">
        <v>15.99</v>
      </c>
      <c r="AK133" s="59">
        <v>0.33</v>
      </c>
      <c r="AL133" s="58">
        <f>IF(V133=0,"",V133/(1-AB133-AK133))</f>
        <v>18.39522292993631</v>
      </c>
      <c r="AM133" s="60">
        <v>0.33</v>
      </c>
      <c r="AN133" s="58">
        <f>IF(V133=0,"",V133/(1-AB133-AM133))</f>
        <v>18.39522292993631</v>
      </c>
      <c r="AO133" s="61">
        <v>1.2</v>
      </c>
      <c r="AP133" s="58">
        <f>IF(BD!AJ133="","",BD!AJ133*BD!AO133)</f>
        <v>19.188</v>
      </c>
      <c r="AQ133" s="56">
        <f>BD!AM133/BD!AK133-1</f>
        <v>0</v>
      </c>
      <c r="AR133" s="56">
        <f>IF(BD!AN133="","",IF(BD!AJ133="","",BD!AN133/BD!AJ133-1))</f>
        <v>0.1504204458997067</v>
      </c>
      <c r="AS133" s="56" t="str">
        <f>IF(BD!AN133="","",IF(BD!AN133&lt;BD!AL133,"ABAIXO DA META","DENTRO DA META"))</f>
        <v>DENTRO DA META</v>
      </c>
      <c r="AT133" s="56" t="str">
        <f>IF(BD!AJ133="","EM ANÁLISE",IF(BD!AP133&gt;=BD!AN133,"GO", "NO GO"))</f>
        <v>GO</v>
      </c>
      <c r="AU133" s="62">
        <f>IF(AN133="","",+BD!$AN133-AJ133)</f>
        <v>2.4052229299363095</v>
      </c>
      <c r="AV133" s="63"/>
      <c r="AW133" s="54">
        <f>BD!P133*BD!AC133</f>
        <v>117.47999999999999</v>
      </c>
      <c r="AX133" s="54">
        <f>BD!V133*BD!AC133</f>
        <v>86.6415</v>
      </c>
      <c r="AY133" s="54">
        <f>IF(BD!AN133="","",BD!AN133*BD!AC133)</f>
        <v>220.74267515923572</v>
      </c>
      <c r="AZ133" s="48" t="s">
        <v>5271</v>
      </c>
      <c r="BA133" s="48"/>
      <c r="BB133" s="48"/>
      <c r="BC133" s="48" t="s">
        <v>5264</v>
      </c>
      <c r="BD133" s="64" t="s">
        <v>5257</v>
      </c>
      <c r="BE133" s="65" t="s">
        <v>4</v>
      </c>
      <c r="BF133" s="65" t="s">
        <v>4</v>
      </c>
      <c r="BG133" s="64" t="s">
        <v>5258</v>
      </c>
      <c r="BH133" s="66"/>
      <c r="BI133" s="66"/>
      <c r="BJ133" s="66"/>
      <c r="BK133" s="66"/>
      <c r="BL133" s="66"/>
      <c r="BM133" s="66"/>
      <c r="BN133" s="66"/>
      <c r="BO133" s="64">
        <v>138</v>
      </c>
      <c r="BP133" s="64">
        <v>140.622</v>
      </c>
      <c r="BQ133" s="64">
        <v>121</v>
      </c>
      <c r="BR133" s="64" t="s">
        <v>5260</v>
      </c>
      <c r="BS133" s="64" t="s">
        <v>5260</v>
      </c>
      <c r="BT133" s="64" t="s">
        <v>5261</v>
      </c>
      <c r="BU133" s="64">
        <v>5102</v>
      </c>
      <c r="BV133" s="64"/>
      <c r="BW133" s="64"/>
      <c r="BX133" s="64"/>
      <c r="BY133" s="64"/>
      <c r="BZ133" s="64"/>
      <c r="CA133" s="64"/>
      <c r="CB133" s="64"/>
      <c r="CC133" s="64">
        <v>102</v>
      </c>
      <c r="CD133" s="64">
        <v>8</v>
      </c>
      <c r="CE133" s="64">
        <v>8</v>
      </c>
      <c r="CF133" s="64"/>
      <c r="CG133" s="37">
        <f>VLOOKUP(Table_1[[#This Row],[EAN]],'[1]Planilha1'!$E:$R,13,0)</f>
        <v>9.79</v>
      </c>
      <c r="CI133" s="188">
        <f>IF(Table_1[[#This Row],[STATUS MERCADO]]="GO",Table_1[[#This Row],[M. BRUTA TOTAL]],0)</f>
        <v>72.8450828025478</v>
      </c>
      <c r="CJ133" s="188">
        <f>IF(Table_1[[#This Row],[STATUS MERCADO]]="GO",Table_1[[#This Row],[PV UNIT. REALIZADO]]*Table_1[[#This Row],[QUANTIDADE]],0)</f>
        <v>220.74267515923572</v>
      </c>
    </row>
    <row r="134" ht="15">
      <c r="A134" s="7"/>
      <c r="B134" s="67" t="s">
        <v>79</v>
      </c>
      <c r="C134" s="48">
        <v>221201</v>
      </c>
      <c r="D134" s="48">
        <v>325708</v>
      </c>
      <c r="E134" s="49">
        <v>7894904325702</v>
      </c>
      <c r="F134" s="50" t="s">
        <v>717</v>
      </c>
      <c r="G134" s="48" t="s">
        <v>14</v>
      </c>
      <c r="H134" s="48">
        <v>2790</v>
      </c>
      <c r="I134" s="51" t="s">
        <v>431</v>
      </c>
      <c r="J134" s="48" t="s">
        <v>715</v>
      </c>
      <c r="K134" s="52" t="s">
        <v>84</v>
      </c>
      <c r="L134" s="52">
        <v>12</v>
      </c>
      <c r="M134" s="52">
        <v>4</v>
      </c>
      <c r="N134" s="48" t="s">
        <v>85</v>
      </c>
      <c r="O134" s="48" t="s">
        <v>155</v>
      </c>
      <c r="P134" s="68">
        <v>9.79</v>
      </c>
      <c r="Q134" s="54">
        <f>(17/100+7.6/100+1.65/100)*P134</f>
        <v>2.5698749999999997</v>
      </c>
      <c r="R134" s="54"/>
      <c r="S134" s="54"/>
      <c r="T134" s="54"/>
      <c r="U134" s="54"/>
      <c r="V134" s="54">
        <f>+P134-Q134+R134+S134+T134+U134</f>
        <v>7.2201249999999995</v>
      </c>
      <c r="W134" s="56">
        <f>(1.02/100)</f>
        <v>1.02E-2</v>
      </c>
      <c r="X134" s="56">
        <v>4.8E-3</v>
      </c>
      <c r="Y134" s="56">
        <v>0.17</v>
      </c>
      <c r="Z134" s="56">
        <v>1.65E-2</v>
      </c>
      <c r="AA134" s="56">
        <v>7.6E-2</v>
      </c>
      <c r="AB134" s="56">
        <f>SUM(W134:AA134)</f>
        <v>0.2775</v>
      </c>
      <c r="AC134" s="48">
        <v>12</v>
      </c>
      <c r="AD134" s="57">
        <f>IF(AL134="","",+AC134*AL134)</f>
        <v>220.74267515923572</v>
      </c>
      <c r="AE134" s="58">
        <f>IF(AL134="","",+AL134*AB134)</f>
        <v>5.104674363057327</v>
      </c>
      <c r="AF134" s="57">
        <f>IF(AL134="","",+AL134-AE134)</f>
        <v>13.290548566878982</v>
      </c>
      <c r="AG134" s="58">
        <f>+V134</f>
        <v>7.2201249999999995</v>
      </c>
      <c r="AH134" s="57">
        <f>IF(AF134="","",+AF134-AG134)</f>
        <v>6.070423566878983</v>
      </c>
      <c r="AI134" s="57">
        <f>IF(AH134="","",+AH134*AC134)</f>
        <v>72.8450828025478</v>
      </c>
      <c r="AJ134" s="58">
        <v>15.99</v>
      </c>
      <c r="AK134" s="59">
        <v>0.33</v>
      </c>
      <c r="AL134" s="58">
        <f>IF(V134=0,"",V134/(1-AB134-AK134))</f>
        <v>18.39522292993631</v>
      </c>
      <c r="AM134" s="60">
        <v>0.33</v>
      </c>
      <c r="AN134" s="58">
        <f>IF(V134=0,"",V134/(1-AB134-AM134))</f>
        <v>18.39522292993631</v>
      </c>
      <c r="AO134" s="61">
        <v>1.2</v>
      </c>
      <c r="AP134" s="58">
        <f>IF(BD!AJ134="","",BD!AJ134*BD!AO134)</f>
        <v>19.188</v>
      </c>
      <c r="AQ134" s="56">
        <f>BD!AM134/BD!AK134-1</f>
        <v>0</v>
      </c>
      <c r="AR134" s="56">
        <f>IF(BD!AN134="","",IF(BD!AJ134="","",BD!AN134/BD!AJ134-1))</f>
        <v>0.1504204458997067</v>
      </c>
      <c r="AS134" s="56" t="str">
        <f>IF(BD!AN134="","",IF(BD!AN134&lt;BD!AL134,"ABAIXO DA META","DENTRO DA META"))</f>
        <v>DENTRO DA META</v>
      </c>
      <c r="AT134" s="56" t="str">
        <f>IF(BD!AJ134="","EM ANÁLISE",IF(BD!AP134&gt;=BD!AN134,"GO", "NO GO"))</f>
        <v>GO</v>
      </c>
      <c r="AU134" s="62">
        <f>IF(AN134="","",+BD!$AN134-AJ134)</f>
        <v>2.4052229299363095</v>
      </c>
      <c r="AV134" s="63"/>
      <c r="AW134" s="54">
        <f>BD!P134*BD!AC134</f>
        <v>117.47999999999999</v>
      </c>
      <c r="AX134" s="54">
        <f>BD!V134*BD!AC134</f>
        <v>86.6415</v>
      </c>
      <c r="AY134" s="54">
        <f>IF(BD!AN134="","",BD!AN134*BD!AC134)</f>
        <v>220.74267515923572</v>
      </c>
      <c r="AZ134" s="48" t="s">
        <v>5271</v>
      </c>
      <c r="BA134" s="48"/>
      <c r="BB134" s="48"/>
      <c r="BC134" s="48" t="s">
        <v>5264</v>
      </c>
      <c r="BD134" s="64" t="s">
        <v>5257</v>
      </c>
      <c r="BE134" s="65" t="s">
        <v>4</v>
      </c>
      <c r="BF134" s="65" t="s">
        <v>4</v>
      </c>
      <c r="BG134" s="64" t="s">
        <v>5258</v>
      </c>
      <c r="BH134" s="66"/>
      <c r="BI134" s="66"/>
      <c r="BJ134" s="66"/>
      <c r="BK134" s="66"/>
      <c r="BL134" s="66"/>
      <c r="BM134" s="66"/>
      <c r="BN134" s="66"/>
      <c r="BO134" s="64">
        <v>138</v>
      </c>
      <c r="BP134" s="64">
        <v>140.622</v>
      </c>
      <c r="BQ134" s="64">
        <v>121</v>
      </c>
      <c r="BR134" s="64" t="s">
        <v>5260</v>
      </c>
      <c r="BS134" s="64" t="s">
        <v>5260</v>
      </c>
      <c r="BT134" s="64" t="s">
        <v>5261</v>
      </c>
      <c r="BU134" s="64">
        <v>5102</v>
      </c>
      <c r="BV134" s="64"/>
      <c r="BW134" s="64"/>
      <c r="BX134" s="64"/>
      <c r="BY134" s="64"/>
      <c r="BZ134" s="64"/>
      <c r="CA134" s="64"/>
      <c r="CB134" s="64"/>
      <c r="CC134" s="64">
        <v>102</v>
      </c>
      <c r="CD134" s="64">
        <v>8</v>
      </c>
      <c r="CE134" s="64">
        <v>8</v>
      </c>
      <c r="CF134" s="64"/>
      <c r="CG134" s="37">
        <f>VLOOKUP(Table_1[[#This Row],[EAN]],'[1]Planilha1'!$E:$R,13,0)</f>
        <v>9.79</v>
      </c>
      <c r="CI134" s="188">
        <f>IF(Table_1[[#This Row],[STATUS MERCADO]]="GO",Table_1[[#This Row],[M. BRUTA TOTAL]],0)</f>
        <v>72.8450828025478</v>
      </c>
      <c r="CJ134" s="188">
        <f>IF(Table_1[[#This Row],[STATUS MERCADO]]="GO",Table_1[[#This Row],[PV UNIT. REALIZADO]]*Table_1[[#This Row],[QUANTIDADE]],0)</f>
        <v>220.74267515923572</v>
      </c>
    </row>
    <row r="135" ht="15">
      <c r="A135" s="7"/>
      <c r="B135" s="67" t="s">
        <v>79</v>
      </c>
      <c r="C135" s="48">
        <v>221203</v>
      </c>
      <c r="D135" s="48">
        <v>326062</v>
      </c>
      <c r="E135" s="49">
        <v>7894904326068</v>
      </c>
      <c r="F135" s="50" t="s">
        <v>719</v>
      </c>
      <c r="G135" s="48" t="s">
        <v>14</v>
      </c>
      <c r="H135" s="48">
        <v>2790</v>
      </c>
      <c r="I135" s="51" t="s">
        <v>431</v>
      </c>
      <c r="J135" s="48" t="s">
        <v>715</v>
      </c>
      <c r="K135" s="52" t="s">
        <v>84</v>
      </c>
      <c r="L135" s="52">
        <v>12</v>
      </c>
      <c r="M135" s="52">
        <v>4</v>
      </c>
      <c r="N135" s="48" t="s">
        <v>85</v>
      </c>
      <c r="O135" s="48" t="s">
        <v>155</v>
      </c>
      <c r="P135" s="68">
        <v>9.79</v>
      </c>
      <c r="Q135" s="54">
        <f>(17/100+7.6/100+1.65/100)*P135</f>
        <v>2.5698749999999997</v>
      </c>
      <c r="R135" s="54"/>
      <c r="S135" s="54"/>
      <c r="T135" s="54"/>
      <c r="U135" s="54"/>
      <c r="V135" s="54">
        <f>+P135-Q135+R135+S135+T135+U135</f>
        <v>7.2201249999999995</v>
      </c>
      <c r="W135" s="56">
        <f>(1.02/100)</f>
        <v>1.02E-2</v>
      </c>
      <c r="X135" s="56">
        <v>4.8E-3</v>
      </c>
      <c r="Y135" s="56">
        <v>0.17</v>
      </c>
      <c r="Z135" s="56">
        <v>1.65E-2</v>
      </c>
      <c r="AA135" s="56">
        <v>7.6E-2</v>
      </c>
      <c r="AB135" s="56">
        <f>SUM(W135:AA135)</f>
        <v>0.2775</v>
      </c>
      <c r="AC135" s="48">
        <v>12</v>
      </c>
      <c r="AD135" s="57">
        <f>IF(AL135="","",+AC135*AL135)</f>
        <v>220.74267515923572</v>
      </c>
      <c r="AE135" s="58">
        <f>IF(AL135="","",+AL135*AB135)</f>
        <v>5.104674363057327</v>
      </c>
      <c r="AF135" s="57">
        <f>IF(AL135="","",+AL135-AE135)</f>
        <v>13.290548566878982</v>
      </c>
      <c r="AG135" s="58">
        <f>+V135</f>
        <v>7.2201249999999995</v>
      </c>
      <c r="AH135" s="57">
        <f>IF(AF135="","",+AF135-AG135)</f>
        <v>6.070423566878983</v>
      </c>
      <c r="AI135" s="57">
        <f>IF(AH135="","",+AH135*AC135)</f>
        <v>72.8450828025478</v>
      </c>
      <c r="AJ135" s="58">
        <v>15.99</v>
      </c>
      <c r="AK135" s="59">
        <v>0.33</v>
      </c>
      <c r="AL135" s="58">
        <f>IF(V135=0,"",V135/(1-AB135-AK135))</f>
        <v>18.39522292993631</v>
      </c>
      <c r="AM135" s="60">
        <v>0.33</v>
      </c>
      <c r="AN135" s="58">
        <f>IF(V135=0,"",V135/(1-AB135-AM135))</f>
        <v>18.39522292993631</v>
      </c>
      <c r="AO135" s="61">
        <v>1.2</v>
      </c>
      <c r="AP135" s="58">
        <f>IF(BD!AJ135="","",BD!AJ135*BD!AO135)</f>
        <v>19.188</v>
      </c>
      <c r="AQ135" s="56">
        <f>BD!AM135/BD!AK135-1</f>
        <v>0</v>
      </c>
      <c r="AR135" s="56">
        <f>IF(BD!AN135="","",IF(BD!AJ135="","",BD!AN135/BD!AJ135-1))</f>
        <v>0.1504204458997067</v>
      </c>
      <c r="AS135" s="56" t="str">
        <f>IF(BD!AN135="","",IF(BD!AN135&lt;BD!AL135,"ABAIXO DA META","DENTRO DA META"))</f>
        <v>DENTRO DA META</v>
      </c>
      <c r="AT135" s="56" t="str">
        <f>IF(BD!AJ135="","EM ANÁLISE",IF(BD!AP135&gt;=BD!AN135,"GO", "NO GO"))</f>
        <v>GO</v>
      </c>
      <c r="AU135" s="62">
        <f>IF(AN135="","",+BD!$AN135-AJ135)</f>
        <v>2.4052229299363095</v>
      </c>
      <c r="AV135" s="63"/>
      <c r="AW135" s="54">
        <f>BD!P135*BD!AC135</f>
        <v>117.47999999999999</v>
      </c>
      <c r="AX135" s="54">
        <f>BD!V135*BD!AC135</f>
        <v>86.6415</v>
      </c>
      <c r="AY135" s="54">
        <f>IF(BD!AN135="","",BD!AN135*BD!AC135)</f>
        <v>220.74267515923572</v>
      </c>
      <c r="AZ135" s="48" t="s">
        <v>5271</v>
      </c>
      <c r="BA135" s="48"/>
      <c r="BB135" s="48"/>
      <c r="BC135" s="48" t="s">
        <v>5264</v>
      </c>
      <c r="BD135" s="64" t="s">
        <v>5257</v>
      </c>
      <c r="BE135" s="65" t="s">
        <v>4</v>
      </c>
      <c r="BF135" s="65" t="s">
        <v>4</v>
      </c>
      <c r="BG135" s="64" t="s">
        <v>5258</v>
      </c>
      <c r="BH135" s="66"/>
      <c r="BI135" s="66"/>
      <c r="BJ135" s="66"/>
      <c r="BK135" s="66"/>
      <c r="BL135" s="66"/>
      <c r="BM135" s="66"/>
      <c r="BN135" s="66"/>
      <c r="BO135" s="64">
        <v>138</v>
      </c>
      <c r="BP135" s="64">
        <v>140.622</v>
      </c>
      <c r="BQ135" s="64">
        <v>121</v>
      </c>
      <c r="BR135" s="64" t="s">
        <v>5260</v>
      </c>
      <c r="BS135" s="64" t="s">
        <v>5260</v>
      </c>
      <c r="BT135" s="64" t="s">
        <v>5261</v>
      </c>
      <c r="BU135" s="64">
        <v>5102</v>
      </c>
      <c r="BV135" s="64"/>
      <c r="BW135" s="64"/>
      <c r="BX135" s="64"/>
      <c r="BY135" s="64"/>
      <c r="BZ135" s="64"/>
      <c r="CA135" s="64"/>
      <c r="CB135" s="64"/>
      <c r="CC135" s="64">
        <v>102</v>
      </c>
      <c r="CD135" s="64">
        <v>8</v>
      </c>
      <c r="CE135" s="64">
        <v>8</v>
      </c>
      <c r="CF135" s="64"/>
      <c r="CG135" s="37">
        <f>VLOOKUP(Table_1[[#This Row],[EAN]],'[1]Planilha1'!$E:$R,13,0)</f>
        <v>9.79</v>
      </c>
      <c r="CI135" s="188">
        <f>IF(Table_1[[#This Row],[STATUS MERCADO]]="GO",Table_1[[#This Row],[M. BRUTA TOTAL]],0)</f>
        <v>72.8450828025478</v>
      </c>
      <c r="CJ135" s="188">
        <f>IF(Table_1[[#This Row],[STATUS MERCADO]]="GO",Table_1[[#This Row],[PV UNIT. REALIZADO]]*Table_1[[#This Row],[QUANTIDADE]],0)</f>
        <v>220.74267515923572</v>
      </c>
    </row>
    <row r="136" ht="15">
      <c r="A136" s="7"/>
      <c r="B136" s="67" t="s">
        <v>79</v>
      </c>
      <c r="C136" s="48">
        <v>221205</v>
      </c>
      <c r="D136" s="48">
        <v>216629</v>
      </c>
      <c r="E136" s="49">
        <v>7894904216628</v>
      </c>
      <c r="F136" s="50" t="s">
        <v>721</v>
      </c>
      <c r="G136" s="48" t="s">
        <v>14</v>
      </c>
      <c r="H136" s="48">
        <v>2790</v>
      </c>
      <c r="I136" s="51" t="s">
        <v>431</v>
      </c>
      <c r="J136" s="48" t="s">
        <v>715</v>
      </c>
      <c r="K136" s="52" t="s">
        <v>84</v>
      </c>
      <c r="L136" s="52">
        <v>8</v>
      </c>
      <c r="M136" s="52">
        <v>4</v>
      </c>
      <c r="N136" s="48" t="s">
        <v>85</v>
      </c>
      <c r="O136" s="48" t="s">
        <v>155</v>
      </c>
      <c r="P136" s="68">
        <v>12.22</v>
      </c>
      <c r="Q136" s="54">
        <f>(17/100+7.6/100+1.65/100)*P136</f>
        <v>3.2077500000000003</v>
      </c>
      <c r="R136" s="54"/>
      <c r="S136" s="54"/>
      <c r="T136" s="54"/>
      <c r="U136" s="54"/>
      <c r="V136" s="54">
        <f>+P136-Q136+R136+S136+T136+U136</f>
        <v>9.01225</v>
      </c>
      <c r="W136" s="56">
        <f>(1.02/100)</f>
        <v>1.02E-2</v>
      </c>
      <c r="X136" s="56">
        <v>4.8E-3</v>
      </c>
      <c r="Y136" s="56">
        <v>0.17</v>
      </c>
      <c r="Z136" s="56">
        <v>1.65E-2</v>
      </c>
      <c r="AA136" s="56">
        <v>7.6E-2</v>
      </c>
      <c r="AB136" s="56">
        <f>SUM(W136:AA136)</f>
        <v>0.2775</v>
      </c>
      <c r="AC136" s="48">
        <v>8</v>
      </c>
      <c r="AD136" s="57">
        <f>IF(AL136="","",+AC136*AL136)</f>
        <v>183.68917197452234</v>
      </c>
      <c r="AE136" s="58">
        <f>IF(AL136="","",+AL136*AB136)</f>
        <v>6.3717181528662445</v>
      </c>
      <c r="AF136" s="57">
        <f>IF(AL136="","",+AL136-AE136)</f>
        <v>16.58942834394905</v>
      </c>
      <c r="AG136" s="58">
        <f>+V136</f>
        <v>9.01225</v>
      </c>
      <c r="AH136" s="57">
        <f>IF(AF136="","",+AF136-AG136)</f>
        <v>7.577178343949049</v>
      </c>
      <c r="AI136" s="57">
        <f>IF(AH136="","",+AH136*AC136)</f>
        <v>60.61742675159239</v>
      </c>
      <c r="AJ136" s="58">
        <v>19.99</v>
      </c>
      <c r="AK136" s="59">
        <v>0.33</v>
      </c>
      <c r="AL136" s="58">
        <f>IF(V136=0,"",V136/(1-AB136-AK136))</f>
        <v>22.961146496815292</v>
      </c>
      <c r="AM136" s="60">
        <v>0.33</v>
      </c>
      <c r="AN136" s="58">
        <f>IF(V136=0,"",V136/(1-AB136-AM136))</f>
        <v>22.961146496815292</v>
      </c>
      <c r="AO136" s="61">
        <v>1.2</v>
      </c>
      <c r="AP136" s="58">
        <f>IF(BD!AJ136="","",BD!AJ136*BD!AO136)</f>
        <v>23.987999999999996</v>
      </c>
      <c r="AQ136" s="56">
        <f>BD!AM136/BD!AK136-1</f>
        <v>0</v>
      </c>
      <c r="AR136" s="56">
        <f>IF(BD!AN136="","",IF(BD!AJ136="","",BD!AN136/BD!AJ136-1))</f>
        <v>0.14863164066109524</v>
      </c>
      <c r="AS136" s="56" t="str">
        <f>IF(BD!AN136="","",IF(BD!AN136&lt;BD!AL136,"ABAIXO DA META","DENTRO DA META"))</f>
        <v>DENTRO DA META</v>
      </c>
      <c r="AT136" s="56" t="str">
        <f>IF(BD!AJ136="","EM ANÁLISE",IF(BD!AP136&gt;=BD!AN136,"GO", "NO GO"))</f>
        <v>GO</v>
      </c>
      <c r="AU136" s="62">
        <f>IF(AN136="","",+BD!$AN136-AJ136)</f>
        <v>2.971146496815294</v>
      </c>
      <c r="AV136" s="63"/>
      <c r="AW136" s="54">
        <f>BD!P136*BD!AC136</f>
        <v>97.76</v>
      </c>
      <c r="AX136" s="54">
        <f>BD!V136*BD!AC136</f>
        <v>72.098</v>
      </c>
      <c r="AY136" s="54">
        <f>IF(BD!AN136="","",BD!AN136*BD!AC136)</f>
        <v>183.68917197452234</v>
      </c>
      <c r="AZ136" s="48" t="s">
        <v>5271</v>
      </c>
      <c r="BA136" s="48"/>
      <c r="BB136" s="48"/>
      <c r="BC136" s="48" t="s">
        <v>5264</v>
      </c>
      <c r="BD136" s="64" t="s">
        <v>5257</v>
      </c>
      <c r="BE136" s="65" t="s">
        <v>4</v>
      </c>
      <c r="BF136" s="65" t="s">
        <v>4</v>
      </c>
      <c r="BG136" s="64" t="s">
        <v>5258</v>
      </c>
      <c r="BH136" s="66"/>
      <c r="BI136" s="66"/>
      <c r="BJ136" s="66"/>
      <c r="BK136" s="66"/>
      <c r="BL136" s="66"/>
      <c r="BM136" s="66"/>
      <c r="BN136" s="66"/>
      <c r="BO136" s="64">
        <v>138</v>
      </c>
      <c r="BP136" s="64">
        <v>140.622</v>
      </c>
      <c r="BQ136" s="64">
        <v>121</v>
      </c>
      <c r="BR136" s="64" t="s">
        <v>5260</v>
      </c>
      <c r="BS136" s="64" t="s">
        <v>5260</v>
      </c>
      <c r="BT136" s="64" t="s">
        <v>5261</v>
      </c>
      <c r="BU136" s="64">
        <v>5102</v>
      </c>
      <c r="BV136" s="64"/>
      <c r="BW136" s="64"/>
      <c r="BX136" s="64"/>
      <c r="BY136" s="64"/>
      <c r="BZ136" s="64"/>
      <c r="CA136" s="64"/>
      <c r="CB136" s="64"/>
      <c r="CC136" s="64">
        <v>102</v>
      </c>
      <c r="CD136" s="64">
        <v>8</v>
      </c>
      <c r="CE136" s="64">
        <v>8</v>
      </c>
      <c r="CF136" s="64"/>
      <c r="CG136" s="37">
        <f>VLOOKUP(Table_1[[#This Row],[EAN]],'[1]Planilha1'!$E:$R,13,0)</f>
        <v>12.22</v>
      </c>
      <c r="CI136" s="188">
        <f>IF(Table_1[[#This Row],[STATUS MERCADO]]="GO",Table_1[[#This Row],[M. BRUTA TOTAL]],0)</f>
        <v>60.61742675159239</v>
      </c>
      <c r="CJ136" s="188">
        <f>IF(Table_1[[#This Row],[STATUS MERCADO]]="GO",Table_1[[#This Row],[PV UNIT. REALIZADO]]*Table_1[[#This Row],[QUANTIDADE]],0)</f>
        <v>183.68917197452234</v>
      </c>
    </row>
    <row r="137" ht="15">
      <c r="A137" s="7"/>
      <c r="B137" s="67" t="s">
        <v>79</v>
      </c>
      <c r="C137" s="48">
        <v>221206</v>
      </c>
      <c r="D137" s="48">
        <v>827223</v>
      </c>
      <c r="E137" s="49">
        <v>7894904827220</v>
      </c>
      <c r="F137" s="50" t="s">
        <v>722</v>
      </c>
      <c r="G137" s="48" t="s">
        <v>14</v>
      </c>
      <c r="H137" s="48">
        <v>2790</v>
      </c>
      <c r="I137" s="51" t="s">
        <v>431</v>
      </c>
      <c r="J137" s="48" t="s">
        <v>715</v>
      </c>
      <c r="K137" s="52" t="s">
        <v>84</v>
      </c>
      <c r="L137" s="52">
        <v>12</v>
      </c>
      <c r="M137" s="52">
        <v>4</v>
      </c>
      <c r="N137" s="48" t="s">
        <v>85</v>
      </c>
      <c r="O137" s="48" t="s">
        <v>155</v>
      </c>
      <c r="P137" s="68">
        <v>9.79</v>
      </c>
      <c r="Q137" s="54">
        <f>(17/100+7.6/100+1.65/100)*P137</f>
        <v>2.5698749999999997</v>
      </c>
      <c r="R137" s="54"/>
      <c r="S137" s="54"/>
      <c r="T137" s="54"/>
      <c r="U137" s="54"/>
      <c r="V137" s="54">
        <f>+P137-Q137+R137+S137+T137+U137</f>
        <v>7.2201249999999995</v>
      </c>
      <c r="W137" s="56">
        <f>(1.02/100)</f>
        <v>1.02E-2</v>
      </c>
      <c r="X137" s="56">
        <v>4.8E-3</v>
      </c>
      <c r="Y137" s="56">
        <v>0.17</v>
      </c>
      <c r="Z137" s="56">
        <v>1.65E-2</v>
      </c>
      <c r="AA137" s="56">
        <v>7.6E-2</v>
      </c>
      <c r="AB137" s="56">
        <f>SUM(W137:AA137)</f>
        <v>0.2775</v>
      </c>
      <c r="AC137" s="48">
        <v>12</v>
      </c>
      <c r="AD137" s="57">
        <f>IF(AL137="","",+AC137*AL137)</f>
        <v>220.74267515923572</v>
      </c>
      <c r="AE137" s="58">
        <f>IF(AL137="","",+AL137*AB137)</f>
        <v>5.104674363057327</v>
      </c>
      <c r="AF137" s="57">
        <f>IF(AL137="","",+AL137-AE137)</f>
        <v>13.290548566878982</v>
      </c>
      <c r="AG137" s="58">
        <f>+V137</f>
        <v>7.2201249999999995</v>
      </c>
      <c r="AH137" s="57">
        <f>IF(AF137="","",+AF137-AG137)</f>
        <v>6.070423566878983</v>
      </c>
      <c r="AI137" s="57">
        <f>IF(AH137="","",+AH137*AC137)</f>
        <v>72.8450828025478</v>
      </c>
      <c r="AJ137" s="58">
        <v>15.99</v>
      </c>
      <c r="AK137" s="59">
        <v>0.33</v>
      </c>
      <c r="AL137" s="58">
        <f>IF(V137=0,"",V137/(1-AB137-AK137))</f>
        <v>18.39522292993631</v>
      </c>
      <c r="AM137" s="60">
        <v>0.33</v>
      </c>
      <c r="AN137" s="58">
        <f>IF(V137=0,"",V137/(1-AB137-AM137))</f>
        <v>18.39522292993631</v>
      </c>
      <c r="AO137" s="61">
        <v>1.2</v>
      </c>
      <c r="AP137" s="58">
        <f>IF(BD!AJ137="","",BD!AJ137*BD!AO137)</f>
        <v>19.188</v>
      </c>
      <c r="AQ137" s="56">
        <f>BD!AM137/BD!AK137-1</f>
        <v>0</v>
      </c>
      <c r="AR137" s="56">
        <f>IF(BD!AN137="","",IF(BD!AJ137="","",BD!AN137/BD!AJ137-1))</f>
        <v>0.1504204458997067</v>
      </c>
      <c r="AS137" s="56" t="str">
        <f>IF(BD!AN137="","",IF(BD!AN137&lt;BD!AL137,"ABAIXO DA META","DENTRO DA META"))</f>
        <v>DENTRO DA META</v>
      </c>
      <c r="AT137" s="56" t="str">
        <f>IF(BD!AJ137="","EM ANÁLISE",IF(BD!AP137&gt;=BD!AN137,"GO", "NO GO"))</f>
        <v>GO</v>
      </c>
      <c r="AU137" s="62">
        <f>IF(AN137="","",+BD!$AN137-AJ137)</f>
        <v>2.4052229299363095</v>
      </c>
      <c r="AV137" s="63"/>
      <c r="AW137" s="54">
        <f>BD!P137*BD!AC137</f>
        <v>117.47999999999999</v>
      </c>
      <c r="AX137" s="54">
        <f>BD!V137*BD!AC137</f>
        <v>86.6415</v>
      </c>
      <c r="AY137" s="54">
        <f>IF(BD!AN137="","",BD!AN137*BD!AC137)</f>
        <v>220.74267515923572</v>
      </c>
      <c r="AZ137" s="48" t="s">
        <v>5271</v>
      </c>
      <c r="BA137" s="48"/>
      <c r="BB137" s="48"/>
      <c r="BC137" s="48" t="s">
        <v>5264</v>
      </c>
      <c r="BD137" s="64" t="s">
        <v>5257</v>
      </c>
      <c r="BE137" s="65" t="s">
        <v>4</v>
      </c>
      <c r="BF137" s="65" t="s">
        <v>4</v>
      </c>
      <c r="BG137" s="64" t="s">
        <v>5258</v>
      </c>
      <c r="BH137" s="66"/>
      <c r="BI137" s="66"/>
      <c r="BJ137" s="66"/>
      <c r="BK137" s="66"/>
      <c r="BL137" s="66"/>
      <c r="BM137" s="66"/>
      <c r="BN137" s="66"/>
      <c r="BO137" s="64">
        <v>138</v>
      </c>
      <c r="BP137" s="64">
        <v>140.622</v>
      </c>
      <c r="BQ137" s="64">
        <v>121</v>
      </c>
      <c r="BR137" s="64" t="s">
        <v>5260</v>
      </c>
      <c r="BS137" s="64" t="s">
        <v>5260</v>
      </c>
      <c r="BT137" s="64" t="s">
        <v>5261</v>
      </c>
      <c r="BU137" s="64">
        <v>5102</v>
      </c>
      <c r="BV137" s="64"/>
      <c r="BW137" s="64"/>
      <c r="BX137" s="64"/>
      <c r="BY137" s="64"/>
      <c r="BZ137" s="64"/>
      <c r="CA137" s="64"/>
      <c r="CB137" s="64"/>
      <c r="CC137" s="64">
        <v>102</v>
      </c>
      <c r="CD137" s="64">
        <v>8</v>
      </c>
      <c r="CE137" s="64">
        <v>8</v>
      </c>
      <c r="CF137" s="64"/>
      <c r="CG137" s="37">
        <f>VLOOKUP(Table_1[[#This Row],[EAN]],'[1]Planilha1'!$E:$R,13,0)</f>
        <v>9.79</v>
      </c>
      <c r="CI137" s="188">
        <f>IF(Table_1[[#This Row],[STATUS MERCADO]]="GO",Table_1[[#This Row],[M. BRUTA TOTAL]],0)</f>
        <v>72.8450828025478</v>
      </c>
      <c r="CJ137" s="188">
        <f>IF(Table_1[[#This Row],[STATUS MERCADO]]="GO",Table_1[[#This Row],[PV UNIT. REALIZADO]]*Table_1[[#This Row],[QUANTIDADE]],0)</f>
        <v>220.74267515923572</v>
      </c>
    </row>
    <row r="138" ht="15">
      <c r="A138" s="7"/>
      <c r="B138" s="67" t="s">
        <v>79</v>
      </c>
      <c r="C138" s="48">
        <v>221208</v>
      </c>
      <c r="D138" s="48">
        <v>228299</v>
      </c>
      <c r="E138" s="49">
        <v>7894904000739</v>
      </c>
      <c r="F138" s="50" t="s">
        <v>724</v>
      </c>
      <c r="G138" s="48" t="s">
        <v>14</v>
      </c>
      <c r="H138" s="48">
        <v>2790</v>
      </c>
      <c r="I138" s="51" t="s">
        <v>431</v>
      </c>
      <c r="J138" s="48" t="s">
        <v>154</v>
      </c>
      <c r="K138" s="52" t="s">
        <v>84</v>
      </c>
      <c r="L138" s="52">
        <v>12</v>
      </c>
      <c r="M138" s="52">
        <v>4</v>
      </c>
      <c r="N138" s="48" t="s">
        <v>85</v>
      </c>
      <c r="O138" s="48" t="s">
        <v>155</v>
      </c>
      <c r="P138" s="68">
        <v>15.1</v>
      </c>
      <c r="Q138" s="54">
        <f>(17/100+7.6/100+1.65/100)*P138</f>
        <v>3.96375</v>
      </c>
      <c r="R138" s="54"/>
      <c r="S138" s="54"/>
      <c r="T138" s="54"/>
      <c r="U138" s="54"/>
      <c r="V138" s="54">
        <f>+P138-Q138+R138+S138+T138+U138</f>
        <v>11.13625</v>
      </c>
      <c r="W138" s="56">
        <f>(1.02/100)</f>
        <v>1.02E-2</v>
      </c>
      <c r="X138" s="56">
        <v>4.8E-3</v>
      </c>
      <c r="Y138" s="56">
        <v>0.17</v>
      </c>
      <c r="Z138" s="56">
        <v>1.65E-2</v>
      </c>
      <c r="AA138" s="56">
        <v>7.6E-2</v>
      </c>
      <c r="AB138" s="56">
        <f>SUM(W138:AA138)</f>
        <v>0.2775</v>
      </c>
      <c r="AC138" s="48">
        <v>12</v>
      </c>
      <c r="AD138" s="57">
        <f>IF(AL138="","",+AC138*AL138)</f>
        <v>340.4713375796179</v>
      </c>
      <c r="AE138" s="58">
        <f>IF(AL138="","",+AL138*AB138)</f>
        <v>7.873399681528665</v>
      </c>
      <c r="AF138" s="57">
        <f>IF(AL138="","",+AL138-AE138)</f>
        <v>20.499211783439495</v>
      </c>
      <c r="AG138" s="58">
        <f>+V138</f>
        <v>11.13625</v>
      </c>
      <c r="AH138" s="57">
        <f>IF(AF138="","",+AF138-AG138)</f>
        <v>9.362961783439495</v>
      </c>
      <c r="AI138" s="57">
        <f>IF(AH138="","",+AH138*AC138)</f>
        <v>112.35554140127394</v>
      </c>
      <c r="AJ138" s="58">
        <v>23.9</v>
      </c>
      <c r="AK138" s="59">
        <v>0.33</v>
      </c>
      <c r="AL138" s="58">
        <f>IF(V138=0,"",V138/(1-AB138-AK138))</f>
        <v>28.37261146496816</v>
      </c>
      <c r="AM138" s="60">
        <v>0.33</v>
      </c>
      <c r="AN138" s="58">
        <f>IF(V138=0,"",V138/(1-AB138-AM138))</f>
        <v>28.37261146496816</v>
      </c>
      <c r="AO138" s="61">
        <v>1.2</v>
      </c>
      <c r="AP138" s="58">
        <f>IF(BD!AJ138="","",BD!AJ138*BD!AO138)</f>
        <v>28.679999999999996</v>
      </c>
      <c r="AQ138" s="56">
        <f>BD!AM138/BD!AK138-1</f>
        <v>0</v>
      </c>
      <c r="AR138" s="56">
        <f>IF(BD!AN138="","",IF(BD!AJ138="","",BD!AN138/BD!AJ138-1))</f>
        <v>0.18713855501958832</v>
      </c>
      <c r="AS138" s="56" t="str">
        <f>IF(BD!AN138="","",IF(BD!AN138&lt;BD!AL138,"ABAIXO DA META","DENTRO DA META"))</f>
        <v>DENTRO DA META</v>
      </c>
      <c r="AT138" s="56" t="str">
        <f>IF(BD!AJ138="","EM ANÁLISE",IF(BD!AP138&gt;=BD!AN138,"GO", "NO GO"))</f>
        <v>GO</v>
      </c>
      <c r="AU138" s="62">
        <f>IF(AN138="","",+BD!$AN138-AJ138)</f>
        <v>4.4726114649681605</v>
      </c>
      <c r="AV138" s="63"/>
      <c r="AW138" s="54">
        <f>BD!P138*BD!AC138</f>
        <v>181.2</v>
      </c>
      <c r="AX138" s="54">
        <f>BD!V138*BD!AC138</f>
        <v>133.635</v>
      </c>
      <c r="AY138" s="54">
        <f>IF(BD!AN138="","",BD!AN138*BD!AC138)</f>
        <v>340.4713375796179</v>
      </c>
      <c r="AZ138" s="48" t="s">
        <v>5271</v>
      </c>
      <c r="BA138" s="48"/>
      <c r="BB138" s="48"/>
      <c r="BC138" s="48" t="s">
        <v>5264</v>
      </c>
      <c r="BD138" s="64" t="s">
        <v>5257</v>
      </c>
      <c r="BE138" s="65" t="s">
        <v>4</v>
      </c>
      <c r="BF138" s="65" t="s">
        <v>4</v>
      </c>
      <c r="BG138" s="64" t="s">
        <v>5258</v>
      </c>
      <c r="BH138" s="66"/>
      <c r="BI138" s="66"/>
      <c r="BJ138" s="66"/>
      <c r="BK138" s="66"/>
      <c r="BL138" s="66"/>
      <c r="BM138" s="66"/>
      <c r="BN138" s="66"/>
      <c r="BO138" s="64">
        <v>138</v>
      </c>
      <c r="BP138" s="64">
        <v>140.622</v>
      </c>
      <c r="BQ138" s="64">
        <v>121</v>
      </c>
      <c r="BR138" s="64" t="s">
        <v>5260</v>
      </c>
      <c r="BS138" s="64" t="s">
        <v>5260</v>
      </c>
      <c r="BT138" s="64" t="s">
        <v>5261</v>
      </c>
      <c r="BU138" s="64">
        <v>5102</v>
      </c>
      <c r="BV138" s="64"/>
      <c r="BW138" s="64"/>
      <c r="BX138" s="64"/>
      <c r="BY138" s="64"/>
      <c r="BZ138" s="64"/>
      <c r="CA138" s="64"/>
      <c r="CB138" s="64"/>
      <c r="CC138" s="64">
        <v>102</v>
      </c>
      <c r="CD138" s="64">
        <v>8</v>
      </c>
      <c r="CE138" s="64">
        <v>8</v>
      </c>
      <c r="CF138" s="64"/>
      <c r="CG138" s="37">
        <f>VLOOKUP(Table_1[[#This Row],[EAN]],'[1]Planilha1'!$E:$R,13,0)</f>
        <v>15.1</v>
      </c>
      <c r="CI138" s="188">
        <f>IF(Table_1[[#This Row],[STATUS MERCADO]]="GO",Table_1[[#This Row],[M. BRUTA TOTAL]],0)</f>
        <v>112.35554140127394</v>
      </c>
      <c r="CJ138" s="188">
        <f>IF(Table_1[[#This Row],[STATUS MERCADO]]="GO",Table_1[[#This Row],[PV UNIT. REALIZADO]]*Table_1[[#This Row],[QUANTIDADE]],0)</f>
        <v>340.4713375796179</v>
      </c>
    </row>
    <row r="139" ht="15">
      <c r="A139" s="7"/>
      <c r="B139" s="67" t="s">
        <v>79</v>
      </c>
      <c r="C139" s="48">
        <v>221209</v>
      </c>
      <c r="D139" s="48">
        <v>6300</v>
      </c>
      <c r="E139" s="49">
        <v>7894904006304</v>
      </c>
      <c r="F139" s="50" t="s">
        <v>725</v>
      </c>
      <c r="G139" s="48" t="s">
        <v>17</v>
      </c>
      <c r="H139" s="48">
        <v>2840</v>
      </c>
      <c r="I139" s="51" t="s">
        <v>726</v>
      </c>
      <c r="J139" s="48" t="s">
        <v>200</v>
      </c>
      <c r="K139" s="52" t="s">
        <v>202</v>
      </c>
      <c r="L139" s="52">
        <v>13.6</v>
      </c>
      <c r="M139" s="52">
        <v>4</v>
      </c>
      <c r="N139" s="48" t="s">
        <v>85</v>
      </c>
      <c r="O139" s="48" t="s">
        <v>155</v>
      </c>
      <c r="P139" s="68">
        <v>19.76</v>
      </c>
      <c r="Q139" s="54">
        <f>(17/100+7.6/100+1.65/100)*P139</f>
        <v>5.187</v>
      </c>
      <c r="R139" s="54"/>
      <c r="S139" s="54"/>
      <c r="T139" s="54"/>
      <c r="U139" s="54"/>
      <c r="V139" s="54">
        <f>+P139-Q139+R139+S139+T139+U139</f>
        <v>14.573</v>
      </c>
      <c r="W139" s="56">
        <f>(1.02/100)</f>
        <v>1.02E-2</v>
      </c>
      <c r="X139" s="56">
        <v>4.8E-3</v>
      </c>
      <c r="Y139" s="56">
        <v>0.17</v>
      </c>
      <c r="Z139" s="56">
        <v>1.65E-2</v>
      </c>
      <c r="AA139" s="56">
        <v>7.6E-2</v>
      </c>
      <c r="AB139" s="56">
        <f>SUM(W139:AA139)</f>
        <v>0.2775</v>
      </c>
      <c r="AC139" s="48">
        <v>13.6</v>
      </c>
      <c r="AD139" s="57">
        <f>IF(AL139="","",+AC139*AL139)</f>
        <v>504.9498089171976</v>
      </c>
      <c r="AE139" s="58">
        <f>IF(AL139="","",+AL139*AB139)</f>
        <v>10.303203821656055</v>
      </c>
      <c r="AF139" s="57">
        <f>IF(AL139="","",+AL139-AE139)</f>
        <v>26.825458598726122</v>
      </c>
      <c r="AG139" s="58">
        <f>+V139</f>
        <v>14.573</v>
      </c>
      <c r="AH139" s="57">
        <f>IF(AF139="","",+AF139-AG139)</f>
        <v>12.252458598726122</v>
      </c>
      <c r="AI139" s="57">
        <f>IF(AH139="","",+AH139*AC139)</f>
        <v>166.63343694267525</v>
      </c>
      <c r="AJ139" s="58">
        <v>29.9</v>
      </c>
      <c r="AK139" s="59">
        <v>0.33</v>
      </c>
      <c r="AL139" s="58">
        <f>IF(V139=0,"",V139/(1-AB139-AK139))</f>
        <v>37.12866242038218</v>
      </c>
      <c r="AM139" s="60">
        <v>0.33</v>
      </c>
      <c r="AN139" s="58">
        <f>IF(V139=0,"",V139/(1-AB139-AM139))</f>
        <v>37.12866242038218</v>
      </c>
      <c r="AO139" s="61">
        <v>1.2</v>
      </c>
      <c r="AP139" s="58">
        <f>IF(BD!AJ139="","",BD!AJ139*BD!AO139)</f>
        <v>35.879999999999995</v>
      </c>
      <c r="AQ139" s="56">
        <f>BD!AM139/BD!AK139-1</f>
        <v>0</v>
      </c>
      <c r="AR139" s="56">
        <f>IF(BD!AN139="","",IF(BD!AJ139="","",BD!AN139/BD!AJ139-1))</f>
        <v>0.24176128496261473</v>
      </c>
      <c r="AS139" s="56" t="str">
        <f>IF(BD!AN139="","",IF(BD!AN139&lt;BD!AL139,"ABAIXO DA META","DENTRO DA META"))</f>
        <v>DENTRO DA META</v>
      </c>
      <c r="AT139" s="56" t="str">
        <f>IF(BD!AJ139="","EM ANÁLISE",IF(BD!AP139&gt;=BD!AN139,"GO", "NO GO"))</f>
        <v>NO GO</v>
      </c>
      <c r="AU139" s="62">
        <f>IF(AN139="","",+BD!$AN139-AJ139)</f>
        <v>7.228662420382179</v>
      </c>
      <c r="AV139" s="63"/>
      <c r="AW139" s="54">
        <f>BD!P139*BD!AC139</f>
        <v>268.736</v>
      </c>
      <c r="AX139" s="54">
        <f>BD!V139*BD!AC139</f>
        <v>198.1928</v>
      </c>
      <c r="AY139" s="54">
        <f>IF(BD!AN139="","",BD!AN139*BD!AC139)</f>
        <v>504.9498089171976</v>
      </c>
      <c r="AZ139" s="48" t="s">
        <v>5271</v>
      </c>
      <c r="BA139" s="48"/>
      <c r="BB139" s="48"/>
      <c r="BC139" s="48" t="s">
        <v>5264</v>
      </c>
      <c r="BD139" s="64" t="s">
        <v>5257</v>
      </c>
      <c r="BE139" s="65" t="s">
        <v>4</v>
      </c>
      <c r="BF139" s="65" t="s">
        <v>4</v>
      </c>
      <c r="BG139" s="64" t="s">
        <v>5258</v>
      </c>
      <c r="BH139" s="66"/>
      <c r="BI139" s="66"/>
      <c r="BJ139" s="66"/>
      <c r="BK139" s="66"/>
      <c r="BL139" s="66"/>
      <c r="BM139" s="66"/>
      <c r="BN139" s="66"/>
      <c r="BO139" s="64">
        <v>138</v>
      </c>
      <c r="BP139" s="64">
        <v>140.622</v>
      </c>
      <c r="BQ139" s="64">
        <v>121</v>
      </c>
      <c r="BR139" s="64" t="s">
        <v>5260</v>
      </c>
      <c r="BS139" s="64" t="s">
        <v>5260</v>
      </c>
      <c r="BT139" s="64" t="s">
        <v>5261</v>
      </c>
      <c r="BU139" s="64">
        <v>5102</v>
      </c>
      <c r="BV139" s="64"/>
      <c r="BW139" s="64"/>
      <c r="BX139" s="64"/>
      <c r="BY139" s="64"/>
      <c r="BZ139" s="64"/>
      <c r="CA139" s="64"/>
      <c r="CB139" s="64"/>
      <c r="CC139" s="64">
        <v>102</v>
      </c>
      <c r="CD139" s="64">
        <v>8</v>
      </c>
      <c r="CE139" s="64">
        <v>8</v>
      </c>
      <c r="CF139" s="64"/>
      <c r="CG139" s="37">
        <f>VLOOKUP(Table_1[[#This Row],[EAN]],'[1]Planilha1'!$E:$R,13,0)</f>
        <v>19.76</v>
      </c>
      <c r="CI139" s="188">
        <f>IF(Table_1[[#This Row],[STATUS MERCADO]]="GO",Table_1[[#This Row],[M. BRUTA TOTAL]],0)</f>
        <v>0</v>
      </c>
      <c r="CJ139" s="188">
        <f>IF(Table_1[[#This Row],[STATUS MERCADO]]="GO",Table_1[[#This Row],[PV UNIT. REALIZADO]]*Table_1[[#This Row],[QUANTIDADE]],0)</f>
        <v>0</v>
      </c>
    </row>
    <row r="140" ht="15">
      <c r="A140" s="7"/>
      <c r="B140" s="67" t="s">
        <v>79</v>
      </c>
      <c r="C140" s="48">
        <v>221210</v>
      </c>
      <c r="D140" s="48">
        <v>7749</v>
      </c>
      <c r="E140" s="49">
        <v>7894904007745</v>
      </c>
      <c r="F140" s="50" t="s">
        <v>727</v>
      </c>
      <c r="G140" s="48" t="s">
        <v>17</v>
      </c>
      <c r="H140" s="48">
        <v>2840</v>
      </c>
      <c r="I140" s="51" t="s">
        <v>726</v>
      </c>
      <c r="J140" s="48" t="s">
        <v>200</v>
      </c>
      <c r="K140" s="52" t="s">
        <v>202</v>
      </c>
      <c r="L140" s="52">
        <v>7</v>
      </c>
      <c r="M140" s="52">
        <v>4</v>
      </c>
      <c r="N140" s="48" t="s">
        <v>85</v>
      </c>
      <c r="O140" s="48" t="s">
        <v>155</v>
      </c>
      <c r="P140" s="68">
        <v>35.78</v>
      </c>
      <c r="Q140" s="54">
        <f>(17/100+7.6/100+1.65/100)*P140</f>
        <v>9.39225</v>
      </c>
      <c r="R140" s="54"/>
      <c r="S140" s="54"/>
      <c r="T140" s="54"/>
      <c r="U140" s="54"/>
      <c r="V140" s="54">
        <f>+P140-Q140+R140+S140+T140+U140</f>
        <v>26.38775</v>
      </c>
      <c r="W140" s="56">
        <f>(1.02/100)</f>
        <v>1.02E-2</v>
      </c>
      <c r="X140" s="56">
        <v>4.8E-3</v>
      </c>
      <c r="Y140" s="56">
        <v>0.17</v>
      </c>
      <c r="Z140" s="56">
        <v>1.65E-2</v>
      </c>
      <c r="AA140" s="56">
        <v>7.6E-2</v>
      </c>
      <c r="AB140" s="56">
        <f>SUM(W140:AA140)</f>
        <v>0.2775</v>
      </c>
      <c r="AC140" s="48">
        <v>7</v>
      </c>
      <c r="AD140" s="57">
        <f>IF(AL140="","",+AC140*AL140)</f>
        <v>470.60955414012756</v>
      </c>
      <c r="AE140" s="58">
        <f>IF(AL140="","",+AL140*AB140)</f>
        <v>18.65630732484077</v>
      </c>
      <c r="AF140" s="57">
        <f>IF(AL140="","",+AL140-AE140)</f>
        <v>48.57362898089174</v>
      </c>
      <c r="AG140" s="58">
        <f>+V140</f>
        <v>26.38775</v>
      </c>
      <c r="AH140" s="57">
        <f>IF(AF140="","",+AF140-AG140)</f>
        <v>22.18587898089174</v>
      </c>
      <c r="AI140" s="57">
        <f>IF(AH140="","",+AH140*AC140)</f>
        <v>155.30115286624218</v>
      </c>
      <c r="AJ140" s="58">
        <v>67.9</v>
      </c>
      <c r="AK140" s="59">
        <v>0.33</v>
      </c>
      <c r="AL140" s="58">
        <f>IF(V140=0,"",V140/(1-AB140-AK140))</f>
        <v>67.22993630573251</v>
      </c>
      <c r="AM140" s="60">
        <v>0.33</v>
      </c>
      <c r="AN140" s="58">
        <f>IF(V140=0,"",V140/(1-AB140-AM140))</f>
        <v>67.22993630573251</v>
      </c>
      <c r="AO140" s="61">
        <v>1.2</v>
      </c>
      <c r="AP140" s="58">
        <f>IF(BD!AJ140="","",BD!AJ140*BD!AO140)</f>
        <v>81.48</v>
      </c>
      <c r="AQ140" s="56">
        <f>BD!AM140/BD!AK140-1</f>
        <v>0</v>
      </c>
      <c r="AR140" s="56">
        <f>IF(BD!AN140="","",IF(BD!AJ140="","",BD!AN140/BD!AJ140-1))</f>
        <v>-9.868390195397647E-3</v>
      </c>
      <c r="AS140" s="56" t="str">
        <f>IF(BD!AN140="","",IF(BD!AN140&lt;BD!AL140,"ABAIXO DA META","DENTRO DA META"))</f>
        <v>DENTRO DA META</v>
      </c>
      <c r="AT140" s="56" t="str">
        <f>IF(BD!AJ140="","EM ANÁLISE",IF(BD!AP140&gt;=BD!AN140,"GO", "NO GO"))</f>
        <v>GO</v>
      </c>
      <c r="AU140" s="62">
        <f>IF(AN140="","",+BD!$AN140-AJ140)</f>
        <v>-0.6700636942674976</v>
      </c>
      <c r="AV140" s="63"/>
      <c r="AW140" s="54">
        <f>BD!P140*BD!AC140</f>
        <v>250.46</v>
      </c>
      <c r="AX140" s="54">
        <f>BD!V140*BD!AC140</f>
        <v>184.71425</v>
      </c>
      <c r="AY140" s="54">
        <f>IF(BD!AN140="","",BD!AN140*BD!AC140)</f>
        <v>470.60955414012756</v>
      </c>
      <c r="AZ140" s="48" t="s">
        <v>5271</v>
      </c>
      <c r="BA140" s="48"/>
      <c r="BB140" s="48"/>
      <c r="BC140" s="48" t="s">
        <v>5264</v>
      </c>
      <c r="BD140" s="64" t="s">
        <v>5257</v>
      </c>
      <c r="BE140" s="65" t="s">
        <v>4</v>
      </c>
      <c r="BF140" s="65" t="s">
        <v>4</v>
      </c>
      <c r="BG140" s="64" t="s">
        <v>5258</v>
      </c>
      <c r="BH140" s="66"/>
      <c r="BI140" s="66"/>
      <c r="BJ140" s="66"/>
      <c r="BK140" s="66"/>
      <c r="BL140" s="66"/>
      <c r="BM140" s="66"/>
      <c r="BN140" s="66"/>
      <c r="BO140" s="64">
        <v>138</v>
      </c>
      <c r="BP140" s="64">
        <v>140.622</v>
      </c>
      <c r="BQ140" s="64">
        <v>121</v>
      </c>
      <c r="BR140" s="64" t="s">
        <v>5260</v>
      </c>
      <c r="BS140" s="64" t="s">
        <v>5260</v>
      </c>
      <c r="BT140" s="64" t="s">
        <v>5261</v>
      </c>
      <c r="BU140" s="64">
        <v>5102</v>
      </c>
      <c r="BV140" s="64"/>
      <c r="BW140" s="64"/>
      <c r="BX140" s="64"/>
      <c r="BY140" s="64"/>
      <c r="BZ140" s="64"/>
      <c r="CA140" s="64"/>
      <c r="CB140" s="64"/>
      <c r="CC140" s="64">
        <v>102</v>
      </c>
      <c r="CD140" s="64">
        <v>8</v>
      </c>
      <c r="CE140" s="64">
        <v>8</v>
      </c>
      <c r="CF140" s="64"/>
      <c r="CG140" s="37">
        <f>VLOOKUP(Table_1[[#This Row],[EAN]],'[1]Planilha1'!$E:$R,13,0)</f>
        <v>35.78</v>
      </c>
      <c r="CI140" s="188">
        <f>IF(Table_1[[#This Row],[STATUS MERCADO]]="GO",Table_1[[#This Row],[M. BRUTA TOTAL]],0)</f>
        <v>155.30115286624218</v>
      </c>
      <c r="CJ140" s="188">
        <f>IF(Table_1[[#This Row],[STATUS MERCADO]]="GO",Table_1[[#This Row],[PV UNIT. REALIZADO]]*Table_1[[#This Row],[QUANTIDADE]],0)</f>
        <v>470.60955414012756</v>
      </c>
    </row>
    <row r="141" ht="15">
      <c r="A141" s="7"/>
      <c r="B141" s="67" t="s">
        <v>79</v>
      </c>
      <c r="C141" s="48">
        <v>221214</v>
      </c>
      <c r="D141" s="48">
        <v>69</v>
      </c>
      <c r="E141" s="49">
        <v>7896077600303</v>
      </c>
      <c r="F141" s="50" t="s">
        <v>731</v>
      </c>
      <c r="G141" s="48" t="s">
        <v>17</v>
      </c>
      <c r="H141" s="48">
        <v>1170</v>
      </c>
      <c r="I141" s="51" t="s">
        <v>608</v>
      </c>
      <c r="J141" s="48" t="s">
        <v>729</v>
      </c>
      <c r="K141" s="52" t="s">
        <v>202</v>
      </c>
      <c r="L141" s="52">
        <v>5</v>
      </c>
      <c r="M141" s="52">
        <v>4</v>
      </c>
      <c r="N141" s="48" t="s">
        <v>85</v>
      </c>
      <c r="O141" s="48" t="s">
        <v>732</v>
      </c>
      <c r="P141" s="68">
        <v>36.437571592210766</v>
      </c>
      <c r="Q141" s="54">
        <f>(17/100+7.6/100+1.65/100)*P141</f>
        <v>9.564862542955327</v>
      </c>
      <c r="R141" s="54"/>
      <c r="S141" s="54"/>
      <c r="T141" s="54"/>
      <c r="U141" s="54"/>
      <c r="V141" s="54">
        <f>+P141-Q141+R141+S141+T141+U141</f>
        <v>26.87270904925544</v>
      </c>
      <c r="W141" s="56">
        <f>(1.02/100)</f>
        <v>1.02E-2</v>
      </c>
      <c r="X141" s="56">
        <v>4.8E-3</v>
      </c>
      <c r="Y141" s="56">
        <v>0.17</v>
      </c>
      <c r="Z141" s="56">
        <v>1.65E-2</v>
      </c>
      <c r="AA141" s="56">
        <v>7.6E-2</v>
      </c>
      <c r="AB141" s="56">
        <f>SUM(W141:AA141)</f>
        <v>0.2775</v>
      </c>
      <c r="AC141" s="48">
        <v>5</v>
      </c>
      <c r="AD141" s="57">
        <f>IF(AL141="","",+AC141*AL141)</f>
        <v>342.3275038121713</v>
      </c>
      <c r="AE141" s="58">
        <f>IF(AL141="","",+AL141*AB141)</f>
        <v>18.99917646157551</v>
      </c>
      <c r="AF141" s="57">
        <f>IF(AL141="","",+AL141-AE141)</f>
        <v>49.46632430085875</v>
      </c>
      <c r="AG141" s="58">
        <f>+V141</f>
        <v>26.87270904925544</v>
      </c>
      <c r="AH141" s="57">
        <f>IF(AF141="","",+AF141-AG141)</f>
        <v>22.59361525160331</v>
      </c>
      <c r="AI141" s="57">
        <f>IF(AH141="","",+AH141*AC141)</f>
        <v>112.96807625801655</v>
      </c>
      <c r="AJ141" s="58">
        <v>66.85</v>
      </c>
      <c r="AK141" s="59">
        <v>0.33</v>
      </c>
      <c r="AL141" s="58">
        <f>IF(V141=0,"",V141/(1-AB141-AK141))</f>
        <v>68.46550076243426</v>
      </c>
      <c r="AM141" s="60">
        <v>0.33</v>
      </c>
      <c r="AN141" s="58">
        <f>IF(V141=0,"",V141/(1-AB141-AM141))</f>
        <v>68.46550076243426</v>
      </c>
      <c r="AO141" s="61">
        <v>1.2</v>
      </c>
      <c r="AP141" s="58">
        <f>IF(BD!AJ141="","",BD!AJ141*BD!AO141)</f>
        <v>80.21999999999998</v>
      </c>
      <c r="AQ141" s="56">
        <f>BD!AM141/BD!AK141-1</f>
        <v>0</v>
      </c>
      <c r="AR141" s="56">
        <f>IF(BD!AN141="","",IF(BD!AJ141="","",BD!AN141/BD!AJ141-1))</f>
        <v>2.4166054785852875E-2</v>
      </c>
      <c r="AS141" s="56" t="str">
        <f>IF(BD!AN141="","",IF(BD!AN141&lt;BD!AL141,"ABAIXO DA META","DENTRO DA META"))</f>
        <v>DENTRO DA META</v>
      </c>
      <c r="AT141" s="56" t="str">
        <f>IF(BD!AJ141="","EM ANÁLISE",IF(BD!AP141&gt;=BD!AN141,"GO", "NO GO"))</f>
        <v>GO</v>
      </c>
      <c r="AU141" s="62">
        <f>IF(AN141="","",+BD!$AN141-AJ141)</f>
        <v>1.6155007624342659</v>
      </c>
      <c r="AV141" s="63"/>
      <c r="AW141" s="54">
        <f>BD!P141*BD!AC141</f>
        <v>182.18785796105382</v>
      </c>
      <c r="AX141" s="54">
        <f>BD!V141*BD!AC141</f>
        <v>134.3635452462772</v>
      </c>
      <c r="AY141" s="54">
        <f>IF(BD!AN141="","",BD!AN141*BD!AC141)</f>
        <v>342.3275038121713</v>
      </c>
      <c r="AZ141" s="48" t="s">
        <v>5271</v>
      </c>
      <c r="BA141" s="48"/>
      <c r="BB141" s="48"/>
      <c r="BC141" s="48" t="s">
        <v>5267</v>
      </c>
      <c r="BD141" s="64" t="s">
        <v>5257</v>
      </c>
      <c r="BE141" s="65" t="s">
        <v>4</v>
      </c>
      <c r="BF141" s="65" t="s">
        <v>4</v>
      </c>
      <c r="BG141" s="64" t="s">
        <v>5258</v>
      </c>
      <c r="BH141" s="66"/>
      <c r="BI141" s="66"/>
      <c r="BJ141" s="66"/>
      <c r="BK141" s="66"/>
      <c r="BL141" s="66"/>
      <c r="BM141" s="66"/>
      <c r="BN141" s="66"/>
      <c r="BO141" s="64">
        <v>138</v>
      </c>
      <c r="BP141" s="64">
        <v>140.622</v>
      </c>
      <c r="BQ141" s="64">
        <v>121</v>
      </c>
      <c r="BR141" s="64" t="s">
        <v>5270</v>
      </c>
      <c r="BS141" s="64" t="s">
        <v>5260</v>
      </c>
      <c r="BT141" s="64" t="s">
        <v>5261</v>
      </c>
      <c r="BU141" s="64">
        <v>5102</v>
      </c>
      <c r="BV141" s="64"/>
      <c r="BW141" s="64"/>
      <c r="BX141" s="64"/>
      <c r="BY141" s="64"/>
      <c r="BZ141" s="64"/>
      <c r="CA141" s="64"/>
      <c r="CB141" s="64"/>
      <c r="CC141" s="64">
        <v>102</v>
      </c>
      <c r="CD141" s="64">
        <v>8</v>
      </c>
      <c r="CE141" s="64">
        <v>8</v>
      </c>
      <c r="CF141" s="64"/>
      <c r="CG141" s="37">
        <f>VLOOKUP(Table_1[[#This Row],[EAN]],'[1]Planilha1'!$E:$R,13,0)</f>
        <v>36.437571592210766</v>
      </c>
      <c r="CI141" s="188">
        <f>IF(Table_1[[#This Row],[STATUS MERCADO]]="GO",Table_1[[#This Row],[M. BRUTA TOTAL]],0)</f>
        <v>112.96807625801655</v>
      </c>
      <c r="CJ141" s="188">
        <f>IF(Table_1[[#This Row],[STATUS MERCADO]]="GO",Table_1[[#This Row],[PV UNIT. REALIZADO]]*Table_1[[#This Row],[QUANTIDADE]],0)</f>
        <v>342.3275038121713</v>
      </c>
    </row>
    <row r="142" ht="15">
      <c r="A142" s="7"/>
      <c r="B142" s="67" t="s">
        <v>79</v>
      </c>
      <c r="C142" s="48">
        <v>221215</v>
      </c>
      <c r="D142" s="48">
        <v>83</v>
      </c>
      <c r="E142" s="49">
        <v>7896077600433</v>
      </c>
      <c r="F142" s="50" t="s">
        <v>733</v>
      </c>
      <c r="G142" s="48" t="s">
        <v>17</v>
      </c>
      <c r="H142" s="48">
        <v>1170</v>
      </c>
      <c r="I142" s="51" t="s">
        <v>608</v>
      </c>
      <c r="J142" s="48" t="s">
        <v>729</v>
      </c>
      <c r="K142" s="52" t="s">
        <v>202</v>
      </c>
      <c r="L142" s="52">
        <v>5</v>
      </c>
      <c r="M142" s="52">
        <v>4</v>
      </c>
      <c r="N142" s="48" t="s">
        <v>85</v>
      </c>
      <c r="O142" s="48" t="s">
        <v>732</v>
      </c>
      <c r="P142" s="68">
        <v>36.437571592210766</v>
      </c>
      <c r="Q142" s="54">
        <f>(17/100+7.6/100+1.65/100)*P142</f>
        <v>9.564862542955327</v>
      </c>
      <c r="R142" s="54"/>
      <c r="S142" s="54"/>
      <c r="T142" s="54"/>
      <c r="U142" s="54"/>
      <c r="V142" s="54">
        <f>+P142-Q142+R142+S142+T142+U142</f>
        <v>26.87270904925544</v>
      </c>
      <c r="W142" s="56">
        <f>(1.02/100)</f>
        <v>1.02E-2</v>
      </c>
      <c r="X142" s="56">
        <v>4.8E-3</v>
      </c>
      <c r="Y142" s="56">
        <v>0.17</v>
      </c>
      <c r="Z142" s="56">
        <v>1.65E-2</v>
      </c>
      <c r="AA142" s="56">
        <v>7.6E-2</v>
      </c>
      <c r="AB142" s="56">
        <f>SUM(W142:AA142)</f>
        <v>0.2775</v>
      </c>
      <c r="AC142" s="48">
        <v>5</v>
      </c>
      <c r="AD142" s="57">
        <f>IF(AL142="","",+AC142*AL142)</f>
        <v>342.3275038121713</v>
      </c>
      <c r="AE142" s="58">
        <f>IF(AL142="","",+AL142*AB142)</f>
        <v>18.99917646157551</v>
      </c>
      <c r="AF142" s="57">
        <f>IF(AL142="","",+AL142-AE142)</f>
        <v>49.46632430085875</v>
      </c>
      <c r="AG142" s="58">
        <f>+V142</f>
        <v>26.87270904925544</v>
      </c>
      <c r="AH142" s="57">
        <f>IF(AF142="","",+AF142-AG142)</f>
        <v>22.59361525160331</v>
      </c>
      <c r="AI142" s="57">
        <f>IF(AH142="","",+AH142*AC142)</f>
        <v>112.96807625801655</v>
      </c>
      <c r="AJ142" s="58">
        <v>66.85</v>
      </c>
      <c r="AK142" s="59">
        <v>0.33</v>
      </c>
      <c r="AL142" s="58">
        <f>IF(V142=0,"",V142/(1-AB142-AK142))</f>
        <v>68.46550076243426</v>
      </c>
      <c r="AM142" s="60">
        <v>0.33</v>
      </c>
      <c r="AN142" s="58">
        <f>IF(V142=0,"",V142/(1-AB142-AM142))</f>
        <v>68.46550076243426</v>
      </c>
      <c r="AO142" s="61">
        <v>1.2</v>
      </c>
      <c r="AP142" s="58">
        <f>IF(BD!AJ142="","",BD!AJ142*BD!AO142)</f>
        <v>80.21999999999998</v>
      </c>
      <c r="AQ142" s="56">
        <f>BD!AM142/BD!AK142-1</f>
        <v>0</v>
      </c>
      <c r="AR142" s="56">
        <f>IF(BD!AN142="","",IF(BD!AJ142="","",BD!AN142/BD!AJ142-1))</f>
        <v>2.4166054785852875E-2</v>
      </c>
      <c r="AS142" s="56" t="str">
        <f>IF(BD!AN142="","",IF(BD!AN142&lt;BD!AL142,"ABAIXO DA META","DENTRO DA META"))</f>
        <v>DENTRO DA META</v>
      </c>
      <c r="AT142" s="56" t="str">
        <f>IF(BD!AJ142="","EM ANÁLISE",IF(BD!AP142&gt;=BD!AN142,"GO", "NO GO"))</f>
        <v>GO</v>
      </c>
      <c r="AU142" s="62">
        <f>IF(AN142="","",+BD!$AN142-AJ142)</f>
        <v>1.6155007624342659</v>
      </c>
      <c r="AV142" s="63"/>
      <c r="AW142" s="54">
        <f>BD!P142*BD!AC142</f>
        <v>182.18785796105382</v>
      </c>
      <c r="AX142" s="54">
        <f>BD!V142*BD!AC142</f>
        <v>134.3635452462772</v>
      </c>
      <c r="AY142" s="54">
        <f>IF(BD!AN142="","",BD!AN142*BD!AC142)</f>
        <v>342.3275038121713</v>
      </c>
      <c r="AZ142" s="48" t="s">
        <v>5271</v>
      </c>
      <c r="BA142" s="48"/>
      <c r="BB142" s="48"/>
      <c r="BC142" s="48" t="s">
        <v>5267</v>
      </c>
      <c r="BD142" s="64" t="s">
        <v>5257</v>
      </c>
      <c r="BE142" s="65" t="s">
        <v>4</v>
      </c>
      <c r="BF142" s="65" t="s">
        <v>4</v>
      </c>
      <c r="BG142" s="64" t="s">
        <v>5258</v>
      </c>
      <c r="BH142" s="66"/>
      <c r="BI142" s="66"/>
      <c r="BJ142" s="66"/>
      <c r="BK142" s="66"/>
      <c r="BL142" s="66"/>
      <c r="BM142" s="66"/>
      <c r="BN142" s="66"/>
      <c r="BO142" s="64">
        <v>138</v>
      </c>
      <c r="BP142" s="64">
        <v>140.622</v>
      </c>
      <c r="BQ142" s="64">
        <v>121</v>
      </c>
      <c r="BR142" s="64" t="s">
        <v>5270</v>
      </c>
      <c r="BS142" s="64" t="s">
        <v>5260</v>
      </c>
      <c r="BT142" s="64" t="s">
        <v>5261</v>
      </c>
      <c r="BU142" s="64">
        <v>5102</v>
      </c>
      <c r="BV142" s="64"/>
      <c r="BW142" s="64"/>
      <c r="BX142" s="64"/>
      <c r="BY142" s="64"/>
      <c r="BZ142" s="64"/>
      <c r="CA142" s="64"/>
      <c r="CB142" s="64"/>
      <c r="CC142" s="64">
        <v>102</v>
      </c>
      <c r="CD142" s="64">
        <v>8</v>
      </c>
      <c r="CE142" s="64">
        <v>8</v>
      </c>
      <c r="CF142" s="64"/>
      <c r="CG142" s="37">
        <f>VLOOKUP(Table_1[[#This Row],[EAN]],'[1]Planilha1'!$E:$R,13,0)</f>
        <v>36.437571592210766</v>
      </c>
      <c r="CI142" s="188">
        <f>IF(Table_1[[#This Row],[STATUS MERCADO]]="GO",Table_1[[#This Row],[M. BRUTA TOTAL]],0)</f>
        <v>112.96807625801655</v>
      </c>
      <c r="CJ142" s="188">
        <f>IF(Table_1[[#This Row],[STATUS MERCADO]]="GO",Table_1[[#This Row],[PV UNIT. REALIZADO]]*Table_1[[#This Row],[QUANTIDADE]],0)</f>
        <v>342.3275038121713</v>
      </c>
    </row>
    <row r="143" ht="15">
      <c r="A143" s="7"/>
      <c r="B143" s="67" t="s">
        <v>79</v>
      </c>
      <c r="C143" s="48">
        <v>221217</v>
      </c>
      <c r="D143" s="48">
        <v>3261</v>
      </c>
      <c r="E143" s="49">
        <v>7896331100631</v>
      </c>
      <c r="F143" s="50" t="s">
        <v>734</v>
      </c>
      <c r="G143" s="48" t="s">
        <v>17</v>
      </c>
      <c r="H143" s="48">
        <v>2930</v>
      </c>
      <c r="I143" s="51" t="s">
        <v>735</v>
      </c>
      <c r="J143" s="48" t="s">
        <v>736</v>
      </c>
      <c r="K143" s="52" t="s">
        <v>202</v>
      </c>
      <c r="L143" s="52">
        <v>1</v>
      </c>
      <c r="M143" s="52">
        <v>0</v>
      </c>
      <c r="N143" s="48" t="s">
        <v>85</v>
      </c>
      <c r="O143" s="71">
        <v>27152731000109</v>
      </c>
      <c r="P143" s="68">
        <v>51.22</v>
      </c>
      <c r="Q143" s="54">
        <f>(17/100+7.6/100+1.65/100)*P143</f>
        <v>13.44525</v>
      </c>
      <c r="R143" s="54"/>
      <c r="S143" s="54"/>
      <c r="T143" s="54"/>
      <c r="U143" s="54"/>
      <c r="V143" s="54">
        <f>+P143-Q143+R143+S143+T143+U143</f>
        <v>37.77475</v>
      </c>
      <c r="W143" s="56">
        <f>(1.02/100)</f>
        <v>1.02E-2</v>
      </c>
      <c r="X143" s="56">
        <v>4.8E-3</v>
      </c>
      <c r="Y143" s="56">
        <v>0.17</v>
      </c>
      <c r="Z143" s="56">
        <v>1.65E-2</v>
      </c>
      <c r="AA143" s="56">
        <v>7.6E-2</v>
      </c>
      <c r="AB143" s="56">
        <f>SUM(W143:AA143)</f>
        <v>0.2775</v>
      </c>
      <c r="AC143" s="48">
        <v>1</v>
      </c>
      <c r="AD143" s="57">
        <f>IF(AL143="","",+AC143*AL143)</f>
        <v>96.24140127388537</v>
      </c>
      <c r="AE143" s="58">
        <f>IF(AL143="","",+AL143*AB143)</f>
        <v>26.706988853503194</v>
      </c>
      <c r="AF143" s="57">
        <f>IF(AL143="","",+AL143-AE143)</f>
        <v>69.53441242038218</v>
      </c>
      <c r="AG143" s="58">
        <f>+V143</f>
        <v>37.77475</v>
      </c>
      <c r="AH143" s="57">
        <f>IF(AF143="","",+AF143-AG143)</f>
        <v>31.759662420382185</v>
      </c>
      <c r="AI143" s="57">
        <f>IF(AH143="","",+AH143*AC143)</f>
        <v>31.759662420382185</v>
      </c>
      <c r="AJ143" s="58">
        <v>89.9</v>
      </c>
      <c r="AK143" s="59">
        <v>0.33</v>
      </c>
      <c r="AL143" s="58">
        <f>IF(V143=0,"",V143/(1-AB143-AK143))</f>
        <v>96.24140127388537</v>
      </c>
      <c r="AM143" s="60">
        <v>0.33</v>
      </c>
      <c r="AN143" s="58">
        <f>IF(V143=0,"",V143/(1-AB143-AM143))</f>
        <v>96.24140127388537</v>
      </c>
      <c r="AO143" s="61">
        <v>1.2</v>
      </c>
      <c r="AP143" s="58">
        <f>IF(BD!AJ143="","",BD!AJ143*BD!AO143)</f>
        <v>107.88000000000001</v>
      </c>
      <c r="AQ143" s="56">
        <f>BD!AM143/BD!AK143-1</f>
        <v>0</v>
      </c>
      <c r="AR143" s="56">
        <f>IF(BD!AN143="","",IF(BD!AJ143="","",BD!AN143/BD!AJ143-1))</f>
        <v>7.053839014333008E-2</v>
      </c>
      <c r="AS143" s="56" t="str">
        <f>IF(BD!AN143="","",IF(BD!AN143&lt;BD!AL143,"ABAIXO DA META","DENTRO DA META"))</f>
        <v>DENTRO DA META</v>
      </c>
      <c r="AT143" s="56" t="str">
        <f>IF(BD!AJ143="","EM ANÁLISE",IF(BD!AP143&gt;=BD!AN143,"GO", "NO GO"))</f>
        <v>GO</v>
      </c>
      <c r="AU143" s="62">
        <f>IF(AN143="","",+BD!$AN143-AJ143)</f>
        <v>6.341401273885367</v>
      </c>
      <c r="AV143" s="63"/>
      <c r="AW143" s="54">
        <f>BD!P143*BD!AC143</f>
        <v>51.22</v>
      </c>
      <c r="AX143" s="54">
        <f>BD!V143*BD!AC143</f>
        <v>37.77475</v>
      </c>
      <c r="AY143" s="54">
        <f>IF(BD!AN143="","",BD!AN143*BD!AC143)</f>
        <v>96.24140127388537</v>
      </c>
      <c r="AZ143" s="48" t="s">
        <v>5271</v>
      </c>
      <c r="BA143" s="48"/>
      <c r="BB143" s="48"/>
      <c r="BC143" s="48" t="s">
        <v>5265</v>
      </c>
      <c r="BD143" s="64" t="s">
        <v>5257</v>
      </c>
      <c r="BE143" s="65" t="s">
        <v>4</v>
      </c>
      <c r="BF143" s="65" t="s">
        <v>4</v>
      </c>
      <c r="BG143" s="64" t="s">
        <v>5258</v>
      </c>
      <c r="BH143" s="66"/>
      <c r="BI143" s="66"/>
      <c r="BJ143" s="66"/>
      <c r="BK143" s="66"/>
      <c r="BL143" s="66"/>
      <c r="BM143" s="66"/>
      <c r="BN143" s="66"/>
      <c r="BO143" s="64">
        <v>138</v>
      </c>
      <c r="BP143" s="64">
        <v>140.622</v>
      </c>
      <c r="BQ143" s="64">
        <v>121</v>
      </c>
      <c r="BR143" s="64" t="s">
        <v>5260</v>
      </c>
      <c r="BS143" s="64" t="s">
        <v>5260</v>
      </c>
      <c r="BT143" s="64" t="s">
        <v>5261</v>
      </c>
      <c r="BU143" s="64">
        <v>5102</v>
      </c>
      <c r="BV143" s="64"/>
      <c r="BW143" s="64"/>
      <c r="BX143" s="64"/>
      <c r="BY143" s="64"/>
      <c r="BZ143" s="64"/>
      <c r="CA143" s="64"/>
      <c r="CB143" s="64"/>
      <c r="CC143" s="64">
        <v>102</v>
      </c>
      <c r="CD143" s="64">
        <v>8</v>
      </c>
      <c r="CE143" s="64">
        <v>8</v>
      </c>
      <c r="CF143" s="64"/>
      <c r="CG143" s="37">
        <f>VLOOKUP(Table_1[[#This Row],[EAN]],'[1]Planilha1'!$E:$R,13,0)</f>
        <v>51.22</v>
      </c>
      <c r="CI143" s="188">
        <f>IF(Table_1[[#This Row],[STATUS MERCADO]]="GO",Table_1[[#This Row],[M. BRUTA TOTAL]],0)</f>
        <v>31.759662420382185</v>
      </c>
      <c r="CJ143" s="188">
        <f>IF(Table_1[[#This Row],[STATUS MERCADO]]="GO",Table_1[[#This Row],[PV UNIT. REALIZADO]]*Table_1[[#This Row],[QUANTIDADE]],0)</f>
        <v>96.24140127388537</v>
      </c>
    </row>
    <row r="144" ht="15">
      <c r="A144" s="7"/>
      <c r="B144" s="67" t="s">
        <v>79</v>
      </c>
      <c r="C144" s="48">
        <v>221221</v>
      </c>
      <c r="D144" s="48">
        <v>262</v>
      </c>
      <c r="E144" s="49">
        <v>7896077600778</v>
      </c>
      <c r="F144" s="50" t="s">
        <v>742</v>
      </c>
      <c r="G144" s="48" t="s">
        <v>17</v>
      </c>
      <c r="H144" s="48">
        <v>2880</v>
      </c>
      <c r="I144" s="51" t="s">
        <v>740</v>
      </c>
      <c r="J144" s="48" t="s">
        <v>741</v>
      </c>
      <c r="K144" s="52" t="s">
        <v>84</v>
      </c>
      <c r="L144" s="52">
        <v>24</v>
      </c>
      <c r="M144" s="52">
        <v>4</v>
      </c>
      <c r="N144" s="48" t="s">
        <v>85</v>
      </c>
      <c r="O144" s="48" t="s">
        <v>732</v>
      </c>
      <c r="P144" s="68">
        <v>4.983</v>
      </c>
      <c r="Q144" s="54">
        <f>(17/100+7.6/100+1.65/100)*P144</f>
        <v>1.3080375</v>
      </c>
      <c r="R144" s="54"/>
      <c r="S144" s="54"/>
      <c r="T144" s="54"/>
      <c r="U144" s="54"/>
      <c r="V144" s="54">
        <f>+P144-Q144+R144+S144+T144+U144</f>
        <v>3.6749624999999995</v>
      </c>
      <c r="W144" s="56">
        <f>(1.02/100)</f>
        <v>1.02E-2</v>
      </c>
      <c r="X144" s="56">
        <v>4.8E-3</v>
      </c>
      <c r="Y144" s="56">
        <v>0.17</v>
      </c>
      <c r="Z144" s="56">
        <v>1.65E-2</v>
      </c>
      <c r="AA144" s="56">
        <v>7.6E-2</v>
      </c>
      <c r="AB144" s="56">
        <f>SUM(W144:AA144)</f>
        <v>0.2775</v>
      </c>
      <c r="AC144" s="48">
        <v>24</v>
      </c>
      <c r="AD144" s="57">
        <f>IF(AL144="","",+AC144*AL144)</f>
        <v>224.7110828025478</v>
      </c>
      <c r="AE144" s="58">
        <f>IF(AL144="","",+AL144*AB144)</f>
        <v>2.598221894904459</v>
      </c>
      <c r="AF144" s="57">
        <f>IF(AL144="","",+AL144-AE144)</f>
        <v>6.764739888535033</v>
      </c>
      <c r="AG144" s="58">
        <f>+V144</f>
        <v>3.6749624999999995</v>
      </c>
      <c r="AH144" s="57">
        <f>IF(AF144="","",+AF144-AG144)</f>
        <v>3.0897773885350333</v>
      </c>
      <c r="AI144" s="57">
        <f>IF(AH144="","",+AH144*AC144)</f>
        <v>74.1546573248408</v>
      </c>
      <c r="AJ144" s="58">
        <v>9.26</v>
      </c>
      <c r="AK144" s="59">
        <v>0.33</v>
      </c>
      <c r="AL144" s="58">
        <f>IF(V144=0,"",V144/(1-AB144-AK144))</f>
        <v>9.362961783439491</v>
      </c>
      <c r="AM144" s="60">
        <v>0.33</v>
      </c>
      <c r="AN144" s="58">
        <f>IF(V144=0,"",V144/(1-AB144-AM144))</f>
        <v>9.362961783439491</v>
      </c>
      <c r="AO144" s="61">
        <v>1.2</v>
      </c>
      <c r="AP144" s="58">
        <f>IF(BD!AJ144="","",BD!AJ144*BD!AO144)</f>
        <v>11.112</v>
      </c>
      <c r="AQ144" s="56">
        <f>BD!AM144/BD!AK144-1</f>
        <v>0</v>
      </c>
      <c r="AR144" s="56">
        <f>IF(BD!AN144="","",IF(BD!AJ144="","",BD!AN144/BD!AJ144-1))</f>
        <v>1.1118983092817558E-2</v>
      </c>
      <c r="AS144" s="56" t="str">
        <f>IF(BD!AN144="","",IF(BD!AN144&lt;BD!AL144,"ABAIXO DA META","DENTRO DA META"))</f>
        <v>DENTRO DA META</v>
      </c>
      <c r="AT144" s="56" t="str">
        <f>IF(BD!AJ144="","EM ANÁLISE",IF(BD!AP144&gt;=BD!AN144,"GO", "NO GO"))</f>
        <v>GO</v>
      </c>
      <c r="AU144" s="62">
        <f>IF(AN144="","",+BD!$AN144-AJ144)</f>
        <v>0.10296178343949158</v>
      </c>
      <c r="AV144" s="63"/>
      <c r="AW144" s="54">
        <f>BD!P144*BD!AC144</f>
        <v>119.59199999999998</v>
      </c>
      <c r="AX144" s="54">
        <f>BD!V144*BD!AC144</f>
        <v>88.19909999999999</v>
      </c>
      <c r="AY144" s="54">
        <f>IF(BD!AN144="","",BD!AN144*BD!AC144)</f>
        <v>224.7110828025478</v>
      </c>
      <c r="AZ144" s="48" t="s">
        <v>5271</v>
      </c>
      <c r="BA144" s="48"/>
      <c r="BB144" s="48"/>
      <c r="BC144" s="48" t="s">
        <v>5267</v>
      </c>
      <c r="BD144" s="64" t="s">
        <v>5257</v>
      </c>
      <c r="BE144" s="65" t="s">
        <v>4</v>
      </c>
      <c r="BF144" s="65" t="s">
        <v>4</v>
      </c>
      <c r="BG144" s="64" t="s">
        <v>5258</v>
      </c>
      <c r="BH144" s="66"/>
      <c r="BI144" s="66"/>
      <c r="BJ144" s="66"/>
      <c r="BK144" s="66"/>
      <c r="BL144" s="66"/>
      <c r="BM144" s="66"/>
      <c r="BN144" s="66"/>
      <c r="BO144" s="64">
        <v>138</v>
      </c>
      <c r="BP144" s="64">
        <v>140.622</v>
      </c>
      <c r="BQ144" s="64">
        <v>121</v>
      </c>
      <c r="BR144" s="64" t="s">
        <v>5270</v>
      </c>
      <c r="BS144" s="64" t="s">
        <v>5260</v>
      </c>
      <c r="BT144" s="64" t="s">
        <v>5261</v>
      </c>
      <c r="BU144" s="64">
        <v>5102</v>
      </c>
      <c r="BV144" s="64"/>
      <c r="BW144" s="64"/>
      <c r="BX144" s="64"/>
      <c r="BY144" s="64"/>
      <c r="BZ144" s="64"/>
      <c r="CA144" s="64"/>
      <c r="CB144" s="64"/>
      <c r="CC144" s="64">
        <v>102</v>
      </c>
      <c r="CD144" s="64">
        <v>8</v>
      </c>
      <c r="CE144" s="64">
        <v>8</v>
      </c>
      <c r="CF144" s="64"/>
      <c r="CG144" s="37">
        <f>VLOOKUP(Table_1[[#This Row],[EAN]],'[1]Planilha1'!$E:$R,13,0)</f>
        <v>4.983</v>
      </c>
      <c r="CI144" s="188">
        <f>IF(Table_1[[#This Row],[STATUS MERCADO]]="GO",Table_1[[#This Row],[M. BRUTA TOTAL]],0)</f>
        <v>74.1546573248408</v>
      </c>
      <c r="CJ144" s="188">
        <f>IF(Table_1[[#This Row],[STATUS MERCADO]]="GO",Table_1[[#This Row],[PV UNIT. REALIZADO]]*Table_1[[#This Row],[QUANTIDADE]],0)</f>
        <v>224.7110828025478</v>
      </c>
    </row>
    <row r="145" ht="15">
      <c r="A145" s="7"/>
      <c r="B145" s="67" t="s">
        <v>79</v>
      </c>
      <c r="C145" s="48">
        <v>221222</v>
      </c>
      <c r="D145" s="48">
        <v>393</v>
      </c>
      <c r="E145" s="49">
        <v>7896077601508</v>
      </c>
      <c r="F145" s="50" t="s">
        <v>743</v>
      </c>
      <c r="G145" s="48" t="s">
        <v>17</v>
      </c>
      <c r="H145" s="48">
        <v>2880</v>
      </c>
      <c r="I145" s="51" t="s">
        <v>740</v>
      </c>
      <c r="J145" s="48" t="s">
        <v>741</v>
      </c>
      <c r="K145" s="52" t="s">
        <v>84</v>
      </c>
      <c r="L145" s="52">
        <v>12</v>
      </c>
      <c r="M145" s="52">
        <v>4</v>
      </c>
      <c r="N145" s="48" t="s">
        <v>85</v>
      </c>
      <c r="O145" s="48" t="s">
        <v>732</v>
      </c>
      <c r="P145" s="68">
        <v>5.3625</v>
      </c>
      <c r="Q145" s="54">
        <f>(17/100+7.6/100+1.65/100)*P145</f>
        <v>1.40765625</v>
      </c>
      <c r="R145" s="54"/>
      <c r="S145" s="54"/>
      <c r="T145" s="54"/>
      <c r="U145" s="54"/>
      <c r="V145" s="54">
        <f>+P145-Q145+R145+S145+T145+U145</f>
        <v>3.9548437499999998</v>
      </c>
      <c r="W145" s="56">
        <f>(1.02/100)</f>
        <v>1.02E-2</v>
      </c>
      <c r="X145" s="56">
        <v>4.8E-3</v>
      </c>
      <c r="Y145" s="56">
        <v>0.17</v>
      </c>
      <c r="Z145" s="56">
        <v>1.65E-2</v>
      </c>
      <c r="AA145" s="56">
        <v>7.6E-2</v>
      </c>
      <c r="AB145" s="56">
        <f>SUM(W145:AA145)</f>
        <v>0.2775</v>
      </c>
      <c r="AC145" s="48">
        <v>12</v>
      </c>
      <c r="AD145" s="57">
        <f>IF(AL145="","",+AC145*AL145)</f>
        <v>120.91242038216564</v>
      </c>
      <c r="AE145" s="58">
        <f>IF(AL145="","",+AL145*AB145)</f>
        <v>2.7960997213375802</v>
      </c>
      <c r="AF145" s="57">
        <f>IF(AL145="","",+AL145-AE145)</f>
        <v>7.279935310509556</v>
      </c>
      <c r="AG145" s="58">
        <f>+V145</f>
        <v>3.9548437499999998</v>
      </c>
      <c r="AH145" s="57">
        <f>IF(AF145="","",+AF145-AG145)</f>
        <v>3.325091560509556</v>
      </c>
      <c r="AI145" s="57">
        <f>IF(AH145="","",+AH145*AC145)</f>
        <v>39.901098726114675</v>
      </c>
      <c r="AJ145" s="58">
        <v>11.22</v>
      </c>
      <c r="AK145" s="59">
        <v>0.33</v>
      </c>
      <c r="AL145" s="58">
        <f>IF(V145=0,"",V145/(1-AB145-AK145))</f>
        <v>10.076035031847136</v>
      </c>
      <c r="AM145" s="60">
        <v>0.33</v>
      </c>
      <c r="AN145" s="58">
        <f>IF(V145=0,"",V145/(1-AB145-AM145))</f>
        <v>10.076035031847136</v>
      </c>
      <c r="AO145" s="61">
        <v>1.2</v>
      </c>
      <c r="AP145" s="58">
        <f>IF(BD!AJ145="","",BD!AJ145*BD!AO145)</f>
        <v>13.464</v>
      </c>
      <c r="AQ145" s="56">
        <f>BD!AM145/BD!AK145-1</f>
        <v>0</v>
      </c>
      <c r="AR145" s="56">
        <f>IF(BD!AN145="","",IF(BD!AJ145="","",BD!AN145/BD!AJ145-1))</f>
        <v>-0.10195766204570988</v>
      </c>
      <c r="AS145" s="56" t="str">
        <f>IF(BD!AN145="","",IF(BD!AN145&lt;BD!AL145,"ABAIXO DA META","DENTRO DA META"))</f>
        <v>DENTRO DA META</v>
      </c>
      <c r="AT145" s="56" t="str">
        <f>IF(BD!AJ145="","EM ANÁLISE",IF(BD!AP145&gt;=BD!AN145,"GO", "NO GO"))</f>
        <v>GO</v>
      </c>
      <c r="AU145" s="62">
        <f>IF(AN145="","",+BD!$AN145-AJ145)</f>
        <v>-1.143964968152865</v>
      </c>
      <c r="AV145" s="63"/>
      <c r="AW145" s="54">
        <f>BD!P145*BD!AC145</f>
        <v>64.35</v>
      </c>
      <c r="AX145" s="54">
        <f>BD!V145*BD!AC145</f>
        <v>47.458124999999995</v>
      </c>
      <c r="AY145" s="54">
        <f>IF(BD!AN145="","",BD!AN145*BD!AC145)</f>
        <v>120.91242038216564</v>
      </c>
      <c r="AZ145" s="48" t="s">
        <v>5271</v>
      </c>
      <c r="BA145" s="48"/>
      <c r="BB145" s="48"/>
      <c r="BC145" s="48" t="s">
        <v>5267</v>
      </c>
      <c r="BD145" s="64" t="s">
        <v>5257</v>
      </c>
      <c r="BE145" s="65" t="s">
        <v>4</v>
      </c>
      <c r="BF145" s="65" t="s">
        <v>4</v>
      </c>
      <c r="BG145" s="64" t="s">
        <v>5258</v>
      </c>
      <c r="BH145" s="66"/>
      <c r="BI145" s="66"/>
      <c r="BJ145" s="66"/>
      <c r="BK145" s="66"/>
      <c r="BL145" s="66"/>
      <c r="BM145" s="66"/>
      <c r="BN145" s="66"/>
      <c r="BO145" s="64">
        <v>138</v>
      </c>
      <c r="BP145" s="64">
        <v>140.622</v>
      </c>
      <c r="BQ145" s="64">
        <v>121</v>
      </c>
      <c r="BR145" s="64" t="s">
        <v>5270</v>
      </c>
      <c r="BS145" s="64" t="s">
        <v>5260</v>
      </c>
      <c r="BT145" s="64" t="s">
        <v>5261</v>
      </c>
      <c r="BU145" s="64">
        <v>5102</v>
      </c>
      <c r="BV145" s="64"/>
      <c r="BW145" s="64"/>
      <c r="BX145" s="64"/>
      <c r="BY145" s="64"/>
      <c r="BZ145" s="64"/>
      <c r="CA145" s="64"/>
      <c r="CB145" s="64"/>
      <c r="CC145" s="64">
        <v>102</v>
      </c>
      <c r="CD145" s="64">
        <v>8</v>
      </c>
      <c r="CE145" s="64">
        <v>8</v>
      </c>
      <c r="CF145" s="64"/>
      <c r="CG145" s="37">
        <f>VLOOKUP(Table_1[[#This Row],[EAN]],'[1]Planilha1'!$E:$R,13,0)</f>
        <v>5.3625</v>
      </c>
      <c r="CI145" s="188">
        <f>IF(Table_1[[#This Row],[STATUS MERCADO]]="GO",Table_1[[#This Row],[M. BRUTA TOTAL]],0)</f>
        <v>39.901098726114675</v>
      </c>
      <c r="CJ145" s="188">
        <f>IF(Table_1[[#This Row],[STATUS MERCADO]]="GO",Table_1[[#This Row],[PV UNIT. REALIZADO]]*Table_1[[#This Row],[QUANTIDADE]],0)</f>
        <v>120.91242038216564</v>
      </c>
    </row>
    <row r="146" ht="15">
      <c r="A146" s="7"/>
      <c r="B146" s="67" t="s">
        <v>79</v>
      </c>
      <c r="C146" s="48">
        <v>221223</v>
      </c>
      <c r="D146" s="48">
        <v>3145</v>
      </c>
      <c r="E146" s="49">
        <v>7896331100716</v>
      </c>
      <c r="F146" s="50" t="s">
        <v>744</v>
      </c>
      <c r="G146" s="48" t="s">
        <v>17</v>
      </c>
      <c r="H146" s="48">
        <v>2940</v>
      </c>
      <c r="I146" s="51" t="s">
        <v>738</v>
      </c>
      <c r="J146" s="48" t="s">
        <v>736</v>
      </c>
      <c r="K146" s="52" t="s">
        <v>202</v>
      </c>
      <c r="L146" s="52">
        <v>1</v>
      </c>
      <c r="M146" s="52">
        <v>0</v>
      </c>
      <c r="N146" s="48" t="s">
        <v>85</v>
      </c>
      <c r="O146" s="71">
        <v>27152731000109</v>
      </c>
      <c r="P146" s="68">
        <v>84</v>
      </c>
      <c r="Q146" s="54">
        <f>(17/100+7.6/100+1.65/100)*P146</f>
        <v>22.05</v>
      </c>
      <c r="R146" s="54"/>
      <c r="S146" s="54"/>
      <c r="T146" s="54"/>
      <c r="U146" s="54"/>
      <c r="V146" s="54">
        <f>+P146-Q146+R146+S146+T146+U146</f>
        <v>61.95</v>
      </c>
      <c r="W146" s="56">
        <f>(1.02/100)</f>
        <v>1.02E-2</v>
      </c>
      <c r="X146" s="56">
        <v>4.8E-3</v>
      </c>
      <c r="Y146" s="56">
        <v>0.17</v>
      </c>
      <c r="Z146" s="56">
        <v>1.65E-2</v>
      </c>
      <c r="AA146" s="56">
        <v>7.6E-2</v>
      </c>
      <c r="AB146" s="56">
        <f>SUM(W146:AA146)</f>
        <v>0.2775</v>
      </c>
      <c r="AC146" s="48">
        <v>1</v>
      </c>
      <c r="AD146" s="57">
        <f>IF(AL146="","",+AC146*AL146)</f>
        <v>157.83439490445863</v>
      </c>
      <c r="AE146" s="58">
        <f>IF(AL146="","",+AL146*AB146)</f>
        <v>43.799044585987275</v>
      </c>
      <c r="AF146" s="57">
        <f>IF(AL146="","",+AL146-AE146)</f>
        <v>114.03535031847136</v>
      </c>
      <c r="AG146" s="58">
        <f>+V146</f>
        <v>61.95</v>
      </c>
      <c r="AH146" s="57">
        <f>IF(AF146="","",+AF146-AG146)</f>
        <v>52.085350318471356</v>
      </c>
      <c r="AI146" s="57">
        <f>IF(AH146="","",+AH146*AC146)</f>
        <v>52.085350318471356</v>
      </c>
      <c r="AJ146" s="58">
        <v>135.9</v>
      </c>
      <c r="AK146" s="59">
        <v>0.33</v>
      </c>
      <c r="AL146" s="58">
        <f>IF(V146=0,"",V146/(1-AB146-AK146))</f>
        <v>157.83439490445863</v>
      </c>
      <c r="AM146" s="60">
        <v>0.33</v>
      </c>
      <c r="AN146" s="58">
        <f>IF(V146=0,"",V146/(1-AB146-AM146))</f>
        <v>157.83439490445863</v>
      </c>
      <c r="AO146" s="61">
        <v>1.2</v>
      </c>
      <c r="AP146" s="58">
        <f>IF(BD!AJ146="","",BD!AJ146*BD!AO146)</f>
        <v>163.08</v>
      </c>
      <c r="AQ146" s="56">
        <f>BD!AM146/BD!AK146-1</f>
        <v>0</v>
      </c>
      <c r="AR146" s="56">
        <f>IF(BD!AN146="","",IF(BD!AJ146="","",BD!AN146/BD!AJ146-1))</f>
        <v>0.1614009926744564</v>
      </c>
      <c r="AS146" s="56" t="str">
        <f>IF(BD!AN146="","",IF(BD!AN146&lt;BD!AL146,"ABAIXO DA META","DENTRO DA META"))</f>
        <v>DENTRO DA META</v>
      </c>
      <c r="AT146" s="56" t="str">
        <f>IF(BD!AJ146="","EM ANÁLISE",IF(BD!AP146&gt;=BD!AN146,"GO", "NO GO"))</f>
        <v>GO</v>
      </c>
      <c r="AU146" s="62">
        <f>IF(AN146="","",+BD!$AN146-AJ146)</f>
        <v>21.934394904458628</v>
      </c>
      <c r="AV146" s="63"/>
      <c r="AW146" s="54">
        <f>BD!P146*BD!AC146</f>
        <v>84</v>
      </c>
      <c r="AX146" s="54">
        <f>BD!V146*BD!AC146</f>
        <v>61.95</v>
      </c>
      <c r="AY146" s="54">
        <f>IF(BD!AN146="","",BD!AN146*BD!AC146)</f>
        <v>157.83439490445863</v>
      </c>
      <c r="AZ146" s="48" t="s">
        <v>5271</v>
      </c>
      <c r="BA146" s="48"/>
      <c r="BB146" s="48"/>
      <c r="BC146" s="48" t="s">
        <v>5265</v>
      </c>
      <c r="BD146" s="64" t="s">
        <v>5257</v>
      </c>
      <c r="BE146" s="65" t="s">
        <v>4</v>
      </c>
      <c r="BF146" s="65" t="s">
        <v>4</v>
      </c>
      <c r="BG146" s="64" t="s">
        <v>5258</v>
      </c>
      <c r="BH146" s="66"/>
      <c r="BI146" s="66"/>
      <c r="BJ146" s="66"/>
      <c r="BK146" s="66"/>
      <c r="BL146" s="66"/>
      <c r="BM146" s="66"/>
      <c r="BN146" s="66"/>
      <c r="BO146" s="64">
        <v>138</v>
      </c>
      <c r="BP146" s="64">
        <v>140.622</v>
      </c>
      <c r="BQ146" s="64">
        <v>121</v>
      </c>
      <c r="BR146" s="64" t="s">
        <v>5260</v>
      </c>
      <c r="BS146" s="64" t="s">
        <v>5260</v>
      </c>
      <c r="BT146" s="64" t="s">
        <v>5261</v>
      </c>
      <c r="BU146" s="64">
        <v>5102</v>
      </c>
      <c r="BV146" s="64"/>
      <c r="BW146" s="64"/>
      <c r="BX146" s="64"/>
      <c r="BY146" s="64"/>
      <c r="BZ146" s="64"/>
      <c r="CA146" s="64"/>
      <c r="CB146" s="64"/>
      <c r="CC146" s="64">
        <v>102</v>
      </c>
      <c r="CD146" s="64">
        <v>8</v>
      </c>
      <c r="CE146" s="64">
        <v>8</v>
      </c>
      <c r="CF146" s="64"/>
      <c r="CG146" s="37">
        <f>VLOOKUP(Table_1[[#This Row],[EAN]],'[1]Planilha1'!$E:$R,13,0)</f>
        <v>84</v>
      </c>
      <c r="CI146" s="188">
        <f>IF(Table_1[[#This Row],[STATUS MERCADO]]="GO",Table_1[[#This Row],[M. BRUTA TOTAL]],0)</f>
        <v>52.085350318471356</v>
      </c>
      <c r="CJ146" s="188">
        <f>IF(Table_1[[#This Row],[STATUS MERCADO]]="GO",Table_1[[#This Row],[PV UNIT. REALIZADO]]*Table_1[[#This Row],[QUANTIDADE]],0)</f>
        <v>157.83439490445863</v>
      </c>
    </row>
    <row r="147" ht="15">
      <c r="A147" s="7"/>
      <c r="B147" s="67" t="s">
        <v>79</v>
      </c>
      <c r="C147" s="48">
        <v>221224</v>
      </c>
      <c r="D147" s="48">
        <v>266</v>
      </c>
      <c r="E147" s="49">
        <v>7896077600785</v>
      </c>
      <c r="F147" s="50" t="s">
        <v>745</v>
      </c>
      <c r="G147" s="48" t="s">
        <v>17</v>
      </c>
      <c r="H147" s="48">
        <v>2950</v>
      </c>
      <c r="I147" s="51" t="s">
        <v>746</v>
      </c>
      <c r="J147" s="48" t="s">
        <v>747</v>
      </c>
      <c r="K147" s="52" t="s">
        <v>84</v>
      </c>
      <c r="L147" s="52">
        <v>24</v>
      </c>
      <c r="M147" s="52">
        <v>4</v>
      </c>
      <c r="N147" s="48" t="s">
        <v>85</v>
      </c>
      <c r="O147" s="48" t="s">
        <v>732</v>
      </c>
      <c r="P147" s="68">
        <v>5.3265</v>
      </c>
      <c r="Q147" s="54">
        <f>(17/100+7.6/100+1.65/100)*P147</f>
        <v>1.39820625</v>
      </c>
      <c r="R147" s="54"/>
      <c r="S147" s="54"/>
      <c r="T147" s="54"/>
      <c r="U147" s="54"/>
      <c r="V147" s="54">
        <f>+P147-Q147+R147+S147+T147+U147</f>
        <v>3.92829375</v>
      </c>
      <c r="W147" s="56">
        <f>(1.02/100)</f>
        <v>1.02E-2</v>
      </c>
      <c r="X147" s="56">
        <v>4.8E-3</v>
      </c>
      <c r="Y147" s="56">
        <v>0.17</v>
      </c>
      <c r="Z147" s="56">
        <v>1.65E-2</v>
      </c>
      <c r="AA147" s="56">
        <v>7.6E-2</v>
      </c>
      <c r="AB147" s="56">
        <f>SUM(W147:AA147)</f>
        <v>0.2775</v>
      </c>
      <c r="AC147" s="48">
        <v>24</v>
      </c>
      <c r="AD147" s="57">
        <f>IF(AL147="","",+AC147*AL147)</f>
        <v>240.20140127388538</v>
      </c>
      <c r="AE147" s="58">
        <f>IF(AL147="","",+AL147*AB147)</f>
        <v>2.7773287022293003</v>
      </c>
      <c r="AF147" s="57">
        <f>IF(AL147="","",+AL147-AE147)</f>
        <v>7.2310630175159245</v>
      </c>
      <c r="AG147" s="58">
        <f>+V147</f>
        <v>3.92829375</v>
      </c>
      <c r="AH147" s="57">
        <f>IF(AF147="","",+AF147-AG147)</f>
        <v>3.3027692675159246</v>
      </c>
      <c r="AI147" s="57">
        <f>IF(AH147="","",+AH147*AC147)</f>
        <v>79.2664624203822</v>
      </c>
      <c r="AJ147" s="58">
        <v>11.32</v>
      </c>
      <c r="AK147" s="59">
        <v>0.33</v>
      </c>
      <c r="AL147" s="58">
        <f>IF(V147=0,"",V147/(1-AB147-AK147))</f>
        <v>10.008391719745225</v>
      </c>
      <c r="AM147" s="60">
        <v>0.33</v>
      </c>
      <c r="AN147" s="58">
        <f>IF(V147=0,"",V147/(1-AB147-AM147))</f>
        <v>10.008391719745225</v>
      </c>
      <c r="AO147" s="61">
        <v>1.2</v>
      </c>
      <c r="AP147" s="58">
        <f>IF(BD!AJ147="","",BD!AJ147*BD!AO147)</f>
        <v>13.584</v>
      </c>
      <c r="AQ147" s="56">
        <f>BD!AM147/BD!AK147-1</f>
        <v>0</v>
      </c>
      <c r="AR147" s="56">
        <f>IF(BD!AN147="","",IF(BD!AJ147="","",BD!AN147/BD!AJ147-1))</f>
        <v>-0.11586645585289534</v>
      </c>
      <c r="AS147" s="56" t="str">
        <f>IF(BD!AN147="","",IF(BD!AN147&lt;BD!AL147,"ABAIXO DA META","DENTRO DA META"))</f>
        <v>DENTRO DA META</v>
      </c>
      <c r="AT147" s="56" t="str">
        <f>IF(BD!AJ147="","EM ANÁLISE",IF(BD!AP147&gt;=BD!AN147,"GO", "NO GO"))</f>
        <v>GO</v>
      </c>
      <c r="AU147" s="62">
        <f>IF(AN147="","",+BD!$AN147-AJ147)</f>
        <v>-1.3116082802547755</v>
      </c>
      <c r="AV147" s="63"/>
      <c r="AW147" s="54">
        <f>BD!P147*BD!AC147</f>
        <v>127.83600000000001</v>
      </c>
      <c r="AX147" s="54">
        <f>BD!V147*BD!AC147</f>
        <v>94.27905</v>
      </c>
      <c r="AY147" s="54">
        <f>IF(BD!AN147="","",BD!AN147*BD!AC147)</f>
        <v>240.20140127388538</v>
      </c>
      <c r="AZ147" s="48" t="s">
        <v>5271</v>
      </c>
      <c r="BA147" s="48"/>
      <c r="BB147" s="48"/>
      <c r="BC147" s="48" t="s">
        <v>5267</v>
      </c>
      <c r="BD147" s="64" t="s">
        <v>5257</v>
      </c>
      <c r="BE147" s="65" t="s">
        <v>4</v>
      </c>
      <c r="BF147" s="65" t="s">
        <v>4</v>
      </c>
      <c r="BG147" s="64" t="s">
        <v>5258</v>
      </c>
      <c r="BH147" s="66"/>
      <c r="BI147" s="66"/>
      <c r="BJ147" s="66"/>
      <c r="BK147" s="66"/>
      <c r="BL147" s="66"/>
      <c r="BM147" s="66"/>
      <c r="BN147" s="66"/>
      <c r="BO147" s="64">
        <v>138</v>
      </c>
      <c r="BP147" s="64">
        <v>140.622</v>
      </c>
      <c r="BQ147" s="64">
        <v>121</v>
      </c>
      <c r="BR147" s="64" t="s">
        <v>5270</v>
      </c>
      <c r="BS147" s="64" t="s">
        <v>5260</v>
      </c>
      <c r="BT147" s="64" t="s">
        <v>5261</v>
      </c>
      <c r="BU147" s="64">
        <v>5102</v>
      </c>
      <c r="BV147" s="64"/>
      <c r="BW147" s="64"/>
      <c r="BX147" s="64"/>
      <c r="BY147" s="64"/>
      <c r="BZ147" s="64"/>
      <c r="CA147" s="64"/>
      <c r="CB147" s="64"/>
      <c r="CC147" s="64">
        <v>102</v>
      </c>
      <c r="CD147" s="64">
        <v>8</v>
      </c>
      <c r="CE147" s="64">
        <v>8</v>
      </c>
      <c r="CF147" s="64"/>
      <c r="CG147" s="37">
        <f>VLOOKUP(Table_1[[#This Row],[EAN]],'[1]Planilha1'!$E:$R,13,0)</f>
        <v>5.3265</v>
      </c>
      <c r="CI147" s="188">
        <f>IF(Table_1[[#This Row],[STATUS MERCADO]]="GO",Table_1[[#This Row],[M. BRUTA TOTAL]],0)</f>
        <v>79.2664624203822</v>
      </c>
      <c r="CJ147" s="188">
        <f>IF(Table_1[[#This Row],[STATUS MERCADO]]="GO",Table_1[[#This Row],[PV UNIT. REALIZADO]]*Table_1[[#This Row],[QUANTIDADE]],0)</f>
        <v>240.20140127388538</v>
      </c>
    </row>
    <row r="148" ht="15">
      <c r="A148" s="7"/>
      <c r="B148" s="67" t="s">
        <v>79</v>
      </c>
      <c r="C148" s="48">
        <v>221226</v>
      </c>
      <c r="D148" s="48">
        <v>356</v>
      </c>
      <c r="E148" s="49">
        <v>7896077601232</v>
      </c>
      <c r="F148" s="50" t="s">
        <v>749</v>
      </c>
      <c r="G148" s="48" t="s">
        <v>17</v>
      </c>
      <c r="H148" s="48">
        <v>2960</v>
      </c>
      <c r="I148" s="51" t="s">
        <v>750</v>
      </c>
      <c r="J148" s="48" t="s">
        <v>729</v>
      </c>
      <c r="K148" s="52" t="s">
        <v>202</v>
      </c>
      <c r="L148" s="52">
        <v>1.8</v>
      </c>
      <c r="M148" s="52">
        <v>4</v>
      </c>
      <c r="N148" s="48" t="s">
        <v>85</v>
      </c>
      <c r="O148" s="48" t="s">
        <v>732</v>
      </c>
      <c r="P148" s="68">
        <v>43.8831615120275</v>
      </c>
      <c r="Q148" s="54">
        <f>(17/100+7.6/100+1.65/100)*P148</f>
        <v>11.51932989690722</v>
      </c>
      <c r="R148" s="54"/>
      <c r="S148" s="54"/>
      <c r="T148" s="54"/>
      <c r="U148" s="54"/>
      <c r="V148" s="54">
        <f>+P148-Q148+R148+S148+T148+U148</f>
        <v>32.363831615120276</v>
      </c>
      <c r="W148" s="56">
        <f>(1.02/100)</f>
        <v>1.02E-2</v>
      </c>
      <c r="X148" s="56">
        <v>4.8E-3</v>
      </c>
      <c r="Y148" s="56">
        <v>0.17</v>
      </c>
      <c r="Z148" s="56">
        <v>1.65E-2</v>
      </c>
      <c r="AA148" s="56">
        <v>7.6E-2</v>
      </c>
      <c r="AB148" s="56">
        <f>SUM(W148:AA148)</f>
        <v>0.2775</v>
      </c>
      <c r="AC148" s="48">
        <v>1.8</v>
      </c>
      <c r="AD148" s="57">
        <f>IF(AL148="","",+AC148*AL148)</f>
        <v>148.42011950883187</v>
      </c>
      <c r="AE148" s="58">
        <f>IF(AL148="","",+AL148*AB148)</f>
        <v>22.881435090944915</v>
      </c>
      <c r="AF148" s="57">
        <f>IF(AL148="","",+AL148-AE148)</f>
        <v>59.57418685840612</v>
      </c>
      <c r="AG148" s="58">
        <f>+V148</f>
        <v>32.363831615120276</v>
      </c>
      <c r="AH148" s="57">
        <f>IF(AF148="","",+AF148-AG148)</f>
        <v>27.210355243285846</v>
      </c>
      <c r="AI148" s="57">
        <f>IF(AH148="","",+AH148*AC148)</f>
        <v>48.978639437914524</v>
      </c>
      <c r="AJ148" s="58">
        <v>76.9</v>
      </c>
      <c r="AK148" s="59">
        <v>0.33</v>
      </c>
      <c r="AL148" s="58">
        <f>IF(V148=0,"",V148/(1-AB148-AK148))</f>
        <v>82.45562194935104</v>
      </c>
      <c r="AM148" s="60">
        <v>0.33</v>
      </c>
      <c r="AN148" s="58">
        <f>IF(V148=0,"",V148/(1-AB148-AM148))</f>
        <v>82.45562194935104</v>
      </c>
      <c r="AO148" s="61">
        <v>1.2</v>
      </c>
      <c r="AP148" s="58">
        <f>IF(BD!AJ148="","",BD!AJ148*BD!AO148)</f>
        <v>92.28</v>
      </c>
      <c r="AQ148" s="56">
        <f>BD!AM148/BD!AK148-1</f>
        <v>0</v>
      </c>
      <c r="AR148" s="56">
        <f>IF(BD!AN148="","",IF(BD!AJ148="","",BD!AN148/BD!AJ148-1))</f>
        <v>7.224475876919412E-2</v>
      </c>
      <c r="AS148" s="56" t="str">
        <f>IF(BD!AN148="","",IF(BD!AN148&lt;BD!AL148,"ABAIXO DA META","DENTRO DA META"))</f>
        <v>DENTRO DA META</v>
      </c>
      <c r="AT148" s="56" t="str">
        <f>IF(BD!AJ148="","EM ANÁLISE",IF(BD!AP148&gt;=BD!AN148,"GO", "NO GO"))</f>
        <v>GO</v>
      </c>
      <c r="AU148" s="62">
        <f>IF(AN148="","",+BD!$AN148-AJ148)</f>
        <v>5.5556219493510355</v>
      </c>
      <c r="AV148" s="63"/>
      <c r="AW148" s="54">
        <f>BD!P148*BD!AC148</f>
        <v>78.9896907216495</v>
      </c>
      <c r="AX148" s="54">
        <f>BD!V148*BD!AC148</f>
        <v>58.2548969072165</v>
      </c>
      <c r="AY148" s="54">
        <f>IF(BD!AN148="","",BD!AN148*BD!AC148)</f>
        <v>148.42011950883187</v>
      </c>
      <c r="AZ148" s="48" t="s">
        <v>5271</v>
      </c>
      <c r="BA148" s="48"/>
      <c r="BB148" s="48"/>
      <c r="BC148" s="48" t="s">
        <v>5267</v>
      </c>
      <c r="BD148" s="64" t="s">
        <v>5257</v>
      </c>
      <c r="BE148" s="65" t="s">
        <v>4</v>
      </c>
      <c r="BF148" s="65" t="s">
        <v>4</v>
      </c>
      <c r="BG148" s="64" t="s">
        <v>5258</v>
      </c>
      <c r="BH148" s="66"/>
      <c r="BI148" s="66"/>
      <c r="BJ148" s="66"/>
      <c r="BK148" s="66"/>
      <c r="BL148" s="66"/>
      <c r="BM148" s="66"/>
      <c r="BN148" s="66"/>
      <c r="BO148" s="64">
        <v>138</v>
      </c>
      <c r="BP148" s="64">
        <v>140.622</v>
      </c>
      <c r="BQ148" s="64">
        <v>121</v>
      </c>
      <c r="BR148" s="64" t="s">
        <v>5270</v>
      </c>
      <c r="BS148" s="64" t="s">
        <v>5260</v>
      </c>
      <c r="BT148" s="64" t="s">
        <v>5261</v>
      </c>
      <c r="BU148" s="64">
        <v>5102</v>
      </c>
      <c r="BV148" s="64"/>
      <c r="BW148" s="64"/>
      <c r="BX148" s="64"/>
      <c r="BY148" s="64"/>
      <c r="BZ148" s="64"/>
      <c r="CA148" s="64"/>
      <c r="CB148" s="64"/>
      <c r="CC148" s="64">
        <v>102</v>
      </c>
      <c r="CD148" s="64">
        <v>8</v>
      </c>
      <c r="CE148" s="64">
        <v>8</v>
      </c>
      <c r="CF148" s="64"/>
      <c r="CG148" s="37">
        <f>VLOOKUP(Table_1[[#This Row],[EAN]],'[1]Planilha1'!$E:$R,13,0)</f>
        <v>43.8831615120275</v>
      </c>
      <c r="CI148" s="188">
        <f>IF(Table_1[[#This Row],[STATUS MERCADO]]="GO",Table_1[[#This Row],[M. BRUTA TOTAL]],0)</f>
        <v>48.978639437914524</v>
      </c>
      <c r="CJ148" s="188">
        <f>IF(Table_1[[#This Row],[STATUS MERCADO]]="GO",Table_1[[#This Row],[PV UNIT. REALIZADO]]*Table_1[[#This Row],[QUANTIDADE]],0)</f>
        <v>148.42011950883187</v>
      </c>
    </row>
    <row r="149" ht="15">
      <c r="A149" s="7"/>
      <c r="B149" s="67" t="s">
        <v>79</v>
      </c>
      <c r="C149" s="48">
        <v>221334</v>
      </c>
      <c r="D149" s="48">
        <v>10219838</v>
      </c>
      <c r="E149" s="49">
        <v>7896029075708</v>
      </c>
      <c r="F149" s="50" t="s">
        <v>886</v>
      </c>
      <c r="G149" s="48" t="s">
        <v>24</v>
      </c>
      <c r="H149" s="48">
        <v>570</v>
      </c>
      <c r="I149" s="51" t="s">
        <v>768</v>
      </c>
      <c r="J149" s="48" t="s">
        <v>101</v>
      </c>
      <c r="K149" s="52" t="s">
        <v>84</v>
      </c>
      <c r="L149" s="52">
        <v>1</v>
      </c>
      <c r="M149" s="52">
        <v>0</v>
      </c>
      <c r="N149" s="48" t="s">
        <v>85</v>
      </c>
      <c r="O149" s="48" t="s">
        <v>114</v>
      </c>
      <c r="P149" s="68">
        <v>107.51</v>
      </c>
      <c r="Q149" s="54">
        <f>(17/100+7.6/100+1.65/100)*P149</f>
        <v>28.221375000000002</v>
      </c>
      <c r="R149" s="54"/>
      <c r="S149" s="54"/>
      <c r="T149" s="54"/>
      <c r="U149" s="54"/>
      <c r="V149" s="54">
        <f>+P149-Q149+R149+S149+T149+U149</f>
        <v>79.288625</v>
      </c>
      <c r="W149" s="56">
        <f>(1.02/100)</f>
        <v>1.02E-2</v>
      </c>
      <c r="X149" s="56">
        <v>4.8E-3</v>
      </c>
      <c r="Y149" s="56">
        <v>0.17</v>
      </c>
      <c r="Z149" s="56">
        <v>1.65E-2</v>
      </c>
      <c r="AA149" s="56">
        <v>7.6E-2</v>
      </c>
      <c r="AB149" s="56">
        <f>SUM(W149:AA149)</f>
        <v>0.2775</v>
      </c>
      <c r="AC149" s="48">
        <v>1</v>
      </c>
      <c r="AD149" s="57">
        <f>IF(AL149="","",+AC149*AL149)</f>
        <v>202.00923566878984</v>
      </c>
      <c r="AE149" s="58">
        <f>IF(AL149="","",+AL149*AB149)</f>
        <v>56.05756289808919</v>
      </c>
      <c r="AF149" s="57">
        <f>IF(AL149="","",+AL149-AE149)</f>
        <v>145.95167277070067</v>
      </c>
      <c r="AG149" s="58">
        <f>+V149</f>
        <v>79.288625</v>
      </c>
      <c r="AH149" s="57">
        <f>IF(AF149="","",+AF149-AG149)</f>
        <v>66.66304777070067</v>
      </c>
      <c r="AI149" s="57">
        <f>IF(AH149="","",+AH149*AC149)</f>
        <v>66.66304777070067</v>
      </c>
      <c r="AJ149" s="58">
        <v>175.69</v>
      </c>
      <c r="AK149" s="59">
        <v>0.33</v>
      </c>
      <c r="AL149" s="58">
        <f>IF(V149=0,"",V149/(1-AB149-AK149))</f>
        <v>202.00923566878984</v>
      </c>
      <c r="AM149" s="60">
        <v>0.33</v>
      </c>
      <c r="AN149" s="58">
        <f>IF(V149=0,"",V149/(1-AB149-AM149))</f>
        <v>202.00923566878984</v>
      </c>
      <c r="AO149" s="61">
        <v>1.2</v>
      </c>
      <c r="AP149" s="58">
        <f>IF(BD!AJ149="","",BD!AJ149*BD!AO149)</f>
        <v>210.828</v>
      </c>
      <c r="AQ149" s="56">
        <f>BD!AM149/BD!AK149-1</f>
        <v>0</v>
      </c>
      <c r="AR149" s="56">
        <f>IF(BD!AN149="","",IF(BD!AJ149="","",BD!AN149/BD!AJ149-1))</f>
        <v>0.14980497278609972</v>
      </c>
      <c r="AS149" s="56" t="str">
        <f>IF(BD!AN149="","",IF(BD!AN149&lt;BD!AL149,"ABAIXO DA META","DENTRO DA META"))</f>
        <v>DENTRO DA META</v>
      </c>
      <c r="AT149" s="56" t="str">
        <f>IF(BD!AJ149="","EM ANÁLISE",IF(BD!AP149&gt;=BD!AN149,"GO", "NO GO"))</f>
        <v>GO</v>
      </c>
      <c r="AU149" s="62">
        <f>IF(AN149="","",+BD!$AN149-AJ149)</f>
        <v>26.319235668789844</v>
      </c>
      <c r="AV149" s="63"/>
      <c r="AW149" s="54">
        <f>BD!P149*BD!AC149</f>
        <v>107.51</v>
      </c>
      <c r="AX149" s="54">
        <f>BD!V149*BD!AC149</f>
        <v>79.288625</v>
      </c>
      <c r="AY149" s="54">
        <f>IF(BD!AN149="","",BD!AN149*BD!AC149)</f>
        <v>202.00923566878984</v>
      </c>
      <c r="AZ149" s="48" t="s">
        <v>5271</v>
      </c>
      <c r="BA149" s="48" t="s">
        <v>115</v>
      </c>
      <c r="BB149" s="48">
        <v>1</v>
      </c>
      <c r="BC149" s="48" t="s">
        <v>116</v>
      </c>
      <c r="BD149" s="64" t="s">
        <v>5257</v>
      </c>
      <c r="BE149" s="65" t="s">
        <v>4</v>
      </c>
      <c r="BF149" s="65" t="s">
        <v>4</v>
      </c>
      <c r="BG149" s="64" t="s">
        <v>5258</v>
      </c>
      <c r="BH149" s="66"/>
      <c r="BI149" s="66"/>
      <c r="BJ149" s="66"/>
      <c r="BK149" s="66"/>
      <c r="BL149" s="66"/>
      <c r="BM149" s="66"/>
      <c r="BN149" s="64" t="s">
        <v>5268</v>
      </c>
      <c r="BO149" s="64">
        <v>138</v>
      </c>
      <c r="BP149" s="64">
        <v>140.622</v>
      </c>
      <c r="BQ149" s="64">
        <v>121</v>
      </c>
      <c r="BR149" s="64" t="s">
        <v>5260</v>
      </c>
      <c r="BS149" s="64" t="s">
        <v>5260</v>
      </c>
      <c r="BT149" s="64" t="s">
        <v>5261</v>
      </c>
      <c r="BU149" s="64">
        <v>5102</v>
      </c>
      <c r="BV149" s="64"/>
      <c r="BW149" s="64"/>
      <c r="BX149" s="64"/>
      <c r="BY149" s="64"/>
      <c r="BZ149" s="64"/>
      <c r="CA149" s="64"/>
      <c r="CB149" s="64"/>
      <c r="CC149" s="64">
        <v>102</v>
      </c>
      <c r="CD149" s="64">
        <v>8</v>
      </c>
      <c r="CE149" s="64">
        <v>8</v>
      </c>
      <c r="CF149" s="64"/>
      <c r="CG149" s="37">
        <f>VLOOKUP(Table_1[[#This Row],[EAN]],'[1]Planilha1'!$E:$R,13,0)</f>
        <v>107.51</v>
      </c>
      <c r="CI149" s="188">
        <f>IF(Table_1[[#This Row],[STATUS MERCADO]]="GO",Table_1[[#This Row],[M. BRUTA TOTAL]],0)</f>
        <v>66.66304777070067</v>
      </c>
      <c r="CJ149" s="188">
        <f>IF(Table_1[[#This Row],[STATUS MERCADO]]="GO",Table_1[[#This Row],[PV UNIT. REALIZADO]]*Table_1[[#This Row],[QUANTIDADE]],0)</f>
        <v>202.00923566878984</v>
      </c>
    </row>
    <row r="150" ht="15">
      <c r="A150" s="7"/>
      <c r="B150" s="67" t="s">
        <v>79</v>
      </c>
      <c r="C150" s="48">
        <v>221335</v>
      </c>
      <c r="D150" s="48">
        <v>10222519</v>
      </c>
      <c r="E150" s="49">
        <v>7896029075685</v>
      </c>
      <c r="F150" s="50" t="s">
        <v>887</v>
      </c>
      <c r="G150" s="48" t="s">
        <v>24</v>
      </c>
      <c r="H150" s="48">
        <v>570</v>
      </c>
      <c r="I150" s="51" t="s">
        <v>768</v>
      </c>
      <c r="J150" s="48" t="s">
        <v>101</v>
      </c>
      <c r="K150" s="52" t="s">
        <v>84</v>
      </c>
      <c r="L150" s="52">
        <v>10</v>
      </c>
      <c r="M150" s="52">
        <v>0</v>
      </c>
      <c r="N150" s="48" t="s">
        <v>85</v>
      </c>
      <c r="O150" s="48" t="s">
        <v>114</v>
      </c>
      <c r="P150" s="68">
        <v>16.83</v>
      </c>
      <c r="Q150" s="54">
        <f>(17/100+7.6/100+1.65/100)*P150</f>
        <v>4.4178749999999996</v>
      </c>
      <c r="R150" s="54"/>
      <c r="S150" s="54"/>
      <c r="T150" s="54"/>
      <c r="U150" s="54"/>
      <c r="V150" s="54">
        <f>+P150-Q150+R150+S150+T150+U150</f>
        <v>12.412125</v>
      </c>
      <c r="W150" s="56">
        <f>(1.02/100)</f>
        <v>1.02E-2</v>
      </c>
      <c r="X150" s="56">
        <v>4.8E-3</v>
      </c>
      <c r="Y150" s="56">
        <v>0.17</v>
      </c>
      <c r="Z150" s="56">
        <v>1.65E-2</v>
      </c>
      <c r="AA150" s="56">
        <v>7.6E-2</v>
      </c>
      <c r="AB150" s="56">
        <f>SUM(W150:AA150)</f>
        <v>0.2775</v>
      </c>
      <c r="AC150" s="48">
        <v>10</v>
      </c>
      <c r="AD150" s="57">
        <f>IF(AL150="","",+AC150*AL150)</f>
        <v>316.2324840764332</v>
      </c>
      <c r="AE150" s="58">
        <f>IF(AL150="","",+AL150*AB150)</f>
        <v>8.775451433121022</v>
      </c>
      <c r="AF150" s="57">
        <f>IF(AL150="","",+AL150-AE150)</f>
        <v>22.847796974522296</v>
      </c>
      <c r="AG150" s="58">
        <f>+V150</f>
        <v>12.412125</v>
      </c>
      <c r="AH150" s="57">
        <f>IF(AF150="","",+AF150-AG150)</f>
        <v>10.435671974522297</v>
      </c>
      <c r="AI150" s="57">
        <f>IF(AH150="","",+AH150*AC150)</f>
        <v>104.35671974522296</v>
      </c>
      <c r="AJ150" s="58">
        <v>26.49</v>
      </c>
      <c r="AK150" s="59">
        <v>0.33</v>
      </c>
      <c r="AL150" s="58">
        <f>IF(V150=0,"",V150/(1-AB150-AK150))</f>
        <v>31.62324840764332</v>
      </c>
      <c r="AM150" s="60">
        <v>0.33</v>
      </c>
      <c r="AN150" s="58">
        <f>IF(V150=0,"",V150/(1-AB150-AM150))</f>
        <v>31.62324840764332</v>
      </c>
      <c r="AO150" s="61">
        <v>1.2</v>
      </c>
      <c r="AP150" s="58">
        <f>IF(BD!AJ150="","",BD!AJ150*BD!AO150)</f>
        <v>31.787999999999997</v>
      </c>
      <c r="AQ150" s="56">
        <f>BD!AM150/BD!AK150-1</f>
        <v>0</v>
      </c>
      <c r="AR150" s="56">
        <f>IF(BD!AN150="","",IF(BD!AJ150="","",BD!AN150/BD!AJ150-1))</f>
        <v>0.19378061184006512</v>
      </c>
      <c r="AS150" s="56" t="str">
        <f>IF(BD!AN150="","",IF(BD!AN150&lt;BD!AL150,"ABAIXO DA META","DENTRO DA META"))</f>
        <v>DENTRO DA META</v>
      </c>
      <c r="AT150" s="56" t="str">
        <f>IF(BD!AJ150="","EM ANÁLISE",IF(BD!AP150&gt;=BD!AN150,"GO", "NO GO"))</f>
        <v>GO</v>
      </c>
      <c r="AU150" s="62">
        <f>IF(AN150="","",+BD!$AN150-AJ150)</f>
        <v>5.133248407643322</v>
      </c>
      <c r="AV150" s="63"/>
      <c r="AW150" s="54">
        <f>BD!P150*BD!AC150</f>
        <v>168.29999999999998</v>
      </c>
      <c r="AX150" s="54">
        <f>BD!V150*BD!AC150</f>
        <v>124.12125</v>
      </c>
      <c r="AY150" s="54">
        <f>IF(BD!AN150="","",BD!AN150*BD!AC150)</f>
        <v>316.2324840764332</v>
      </c>
      <c r="AZ150" s="48" t="s">
        <v>5271</v>
      </c>
      <c r="BA150" s="48" t="s">
        <v>115</v>
      </c>
      <c r="BB150" s="48">
        <v>1</v>
      </c>
      <c r="BC150" s="48" t="s">
        <v>116</v>
      </c>
      <c r="BD150" s="64" t="s">
        <v>5257</v>
      </c>
      <c r="BE150" s="65" t="s">
        <v>4</v>
      </c>
      <c r="BF150" s="65" t="s">
        <v>4</v>
      </c>
      <c r="BG150" s="64" t="s">
        <v>5258</v>
      </c>
      <c r="BH150" s="66"/>
      <c r="BI150" s="66"/>
      <c r="BJ150" s="66"/>
      <c r="BK150" s="66"/>
      <c r="BL150" s="66"/>
      <c r="BM150" s="66"/>
      <c r="BN150" s="64" t="s">
        <v>5268</v>
      </c>
      <c r="BO150" s="64">
        <v>138</v>
      </c>
      <c r="BP150" s="64">
        <v>140.622</v>
      </c>
      <c r="BQ150" s="64">
        <v>121</v>
      </c>
      <c r="BR150" s="64" t="s">
        <v>5260</v>
      </c>
      <c r="BS150" s="64" t="s">
        <v>5260</v>
      </c>
      <c r="BT150" s="64" t="s">
        <v>5261</v>
      </c>
      <c r="BU150" s="64">
        <v>5102</v>
      </c>
      <c r="BV150" s="64"/>
      <c r="BW150" s="64"/>
      <c r="BX150" s="64"/>
      <c r="BY150" s="64"/>
      <c r="BZ150" s="64"/>
      <c r="CA150" s="64"/>
      <c r="CB150" s="64"/>
      <c r="CC150" s="64">
        <v>102</v>
      </c>
      <c r="CD150" s="64">
        <v>8</v>
      </c>
      <c r="CE150" s="64">
        <v>8</v>
      </c>
      <c r="CF150" s="64"/>
      <c r="CG150" s="37">
        <f>VLOOKUP(Table_1[[#This Row],[EAN]],'[1]Planilha1'!$E:$R,13,0)</f>
        <v>16.83</v>
      </c>
      <c r="CI150" s="188">
        <f>IF(Table_1[[#This Row],[STATUS MERCADO]]="GO",Table_1[[#This Row],[M. BRUTA TOTAL]],0)</f>
        <v>104.35671974522296</v>
      </c>
      <c r="CJ150" s="188">
        <f>IF(Table_1[[#This Row],[STATUS MERCADO]]="GO",Table_1[[#This Row],[PV UNIT. REALIZADO]]*Table_1[[#This Row],[QUANTIDADE]],0)</f>
        <v>316.2324840764332</v>
      </c>
    </row>
    <row r="151" ht="15">
      <c r="A151" s="7"/>
      <c r="B151" s="67" t="s">
        <v>79</v>
      </c>
      <c r="C151" s="48">
        <v>221337</v>
      </c>
      <c r="D151" s="48">
        <v>10219926</v>
      </c>
      <c r="E151" s="49">
        <v>7896029068328</v>
      </c>
      <c r="F151" s="50" t="s">
        <v>889</v>
      </c>
      <c r="G151" s="48" t="s">
        <v>24</v>
      </c>
      <c r="H151" s="48">
        <v>570</v>
      </c>
      <c r="I151" s="51" t="s">
        <v>768</v>
      </c>
      <c r="J151" s="48" t="s">
        <v>101</v>
      </c>
      <c r="K151" s="52" t="s">
        <v>84</v>
      </c>
      <c r="L151" s="52">
        <v>1</v>
      </c>
      <c r="M151" s="52">
        <v>0</v>
      </c>
      <c r="N151" s="48" t="s">
        <v>85</v>
      </c>
      <c r="O151" s="48" t="s">
        <v>114</v>
      </c>
      <c r="P151" s="68">
        <v>107.51</v>
      </c>
      <c r="Q151" s="54">
        <f>(17/100+7.6/100+1.65/100)*P151</f>
        <v>28.221375000000002</v>
      </c>
      <c r="R151" s="54"/>
      <c r="S151" s="54"/>
      <c r="T151" s="54"/>
      <c r="U151" s="54"/>
      <c r="V151" s="54">
        <f>+P151-Q151+R151+S151+T151+U151</f>
        <v>79.288625</v>
      </c>
      <c r="W151" s="56">
        <f>(1.02/100)</f>
        <v>1.02E-2</v>
      </c>
      <c r="X151" s="56">
        <v>4.8E-3</v>
      </c>
      <c r="Y151" s="56">
        <v>0.17</v>
      </c>
      <c r="Z151" s="56">
        <v>1.65E-2</v>
      </c>
      <c r="AA151" s="56">
        <v>7.6E-2</v>
      </c>
      <c r="AB151" s="56">
        <f>SUM(W151:AA151)</f>
        <v>0.2775</v>
      </c>
      <c r="AC151" s="48">
        <v>1</v>
      </c>
      <c r="AD151" s="57">
        <f>IF(AL151="","",+AC151*AL151)</f>
        <v>202.00923566878984</v>
      </c>
      <c r="AE151" s="58">
        <f>IF(AL151="","",+AL151*AB151)</f>
        <v>56.05756289808919</v>
      </c>
      <c r="AF151" s="57">
        <f>IF(AL151="","",+AL151-AE151)</f>
        <v>145.95167277070067</v>
      </c>
      <c r="AG151" s="58">
        <f>+V151</f>
        <v>79.288625</v>
      </c>
      <c r="AH151" s="57">
        <f>IF(AF151="","",+AF151-AG151)</f>
        <v>66.66304777070067</v>
      </c>
      <c r="AI151" s="57">
        <f>IF(AH151="","",+AH151*AC151)</f>
        <v>66.66304777070067</v>
      </c>
      <c r="AJ151" s="58">
        <v>175.69</v>
      </c>
      <c r="AK151" s="59">
        <v>0.33</v>
      </c>
      <c r="AL151" s="58">
        <f>IF(V151=0,"",V151/(1-AB151-AK151))</f>
        <v>202.00923566878984</v>
      </c>
      <c r="AM151" s="60">
        <v>0.33</v>
      </c>
      <c r="AN151" s="58">
        <f>IF(V151=0,"",V151/(1-AB151-AM151))</f>
        <v>202.00923566878984</v>
      </c>
      <c r="AO151" s="61">
        <v>1.2</v>
      </c>
      <c r="AP151" s="58">
        <f>IF(BD!AJ151="","",BD!AJ151*BD!AO151)</f>
        <v>210.828</v>
      </c>
      <c r="AQ151" s="56">
        <f>BD!AM151/BD!AK151-1</f>
        <v>0</v>
      </c>
      <c r="AR151" s="56">
        <f>IF(BD!AN151="","",IF(BD!AJ151="","",BD!AN151/BD!AJ151-1))</f>
        <v>0.14980497278609972</v>
      </c>
      <c r="AS151" s="56" t="str">
        <f>IF(BD!AN151="","",IF(BD!AN151&lt;BD!AL151,"ABAIXO DA META","DENTRO DA META"))</f>
        <v>DENTRO DA META</v>
      </c>
      <c r="AT151" s="56" t="str">
        <f>IF(BD!AJ151="","EM ANÁLISE",IF(BD!AP151&gt;=BD!AN151,"GO", "NO GO"))</f>
        <v>GO</v>
      </c>
      <c r="AU151" s="62">
        <f>IF(AN151="","",+BD!$AN151-AJ151)</f>
        <v>26.319235668789844</v>
      </c>
      <c r="AV151" s="63"/>
      <c r="AW151" s="54">
        <f>BD!P151*BD!AC151</f>
        <v>107.51</v>
      </c>
      <c r="AX151" s="54">
        <f>BD!V151*BD!AC151</f>
        <v>79.288625</v>
      </c>
      <c r="AY151" s="54">
        <f>IF(BD!AN151="","",BD!AN151*BD!AC151)</f>
        <v>202.00923566878984</v>
      </c>
      <c r="AZ151" s="48" t="s">
        <v>5271</v>
      </c>
      <c r="BA151" s="48" t="s">
        <v>115</v>
      </c>
      <c r="BB151" s="48">
        <v>1</v>
      </c>
      <c r="BC151" s="48" t="s">
        <v>116</v>
      </c>
      <c r="BD151" s="64" t="s">
        <v>5257</v>
      </c>
      <c r="BE151" s="65" t="s">
        <v>4</v>
      </c>
      <c r="BF151" s="65" t="s">
        <v>4</v>
      </c>
      <c r="BG151" s="64" t="s">
        <v>5258</v>
      </c>
      <c r="BH151" s="66"/>
      <c r="BI151" s="66"/>
      <c r="BJ151" s="66"/>
      <c r="BK151" s="66"/>
      <c r="BL151" s="66"/>
      <c r="BM151" s="66"/>
      <c r="BN151" s="64" t="s">
        <v>5268</v>
      </c>
      <c r="BO151" s="64">
        <v>138</v>
      </c>
      <c r="BP151" s="64">
        <v>140.622</v>
      </c>
      <c r="BQ151" s="64">
        <v>121</v>
      </c>
      <c r="BR151" s="64" t="s">
        <v>5260</v>
      </c>
      <c r="BS151" s="64" t="s">
        <v>5260</v>
      </c>
      <c r="BT151" s="64" t="s">
        <v>5261</v>
      </c>
      <c r="BU151" s="64">
        <v>5102</v>
      </c>
      <c r="BV151" s="64"/>
      <c r="BW151" s="64"/>
      <c r="BX151" s="64"/>
      <c r="BY151" s="64"/>
      <c r="BZ151" s="64"/>
      <c r="CA151" s="64"/>
      <c r="CB151" s="64"/>
      <c r="CC151" s="64">
        <v>102</v>
      </c>
      <c r="CD151" s="64">
        <v>8</v>
      </c>
      <c r="CE151" s="64">
        <v>8</v>
      </c>
      <c r="CF151" s="64"/>
      <c r="CG151" s="37">
        <f>VLOOKUP(Table_1[[#This Row],[EAN]],'[1]Planilha1'!$E:$R,13,0)</f>
        <v>107.51</v>
      </c>
      <c r="CI151" s="188">
        <f>IF(Table_1[[#This Row],[STATUS MERCADO]]="GO",Table_1[[#This Row],[M. BRUTA TOTAL]],0)</f>
        <v>66.66304777070067</v>
      </c>
      <c r="CJ151" s="188">
        <f>IF(Table_1[[#This Row],[STATUS MERCADO]]="GO",Table_1[[#This Row],[PV UNIT. REALIZADO]]*Table_1[[#This Row],[QUANTIDADE]],0)</f>
        <v>202.00923566878984</v>
      </c>
    </row>
    <row r="152" ht="15">
      <c r="A152" s="7"/>
      <c r="B152" s="67" t="s">
        <v>79</v>
      </c>
      <c r="C152" s="48">
        <v>221338</v>
      </c>
      <c r="D152" s="48">
        <v>10222508</v>
      </c>
      <c r="E152" s="49">
        <v>7896029006948</v>
      </c>
      <c r="F152" s="50" t="s">
        <v>890</v>
      </c>
      <c r="G152" s="48" t="s">
        <v>24</v>
      </c>
      <c r="H152" s="48">
        <v>570</v>
      </c>
      <c r="I152" s="51" t="s">
        <v>768</v>
      </c>
      <c r="J152" s="48" t="s">
        <v>101</v>
      </c>
      <c r="K152" s="52" t="s">
        <v>84</v>
      </c>
      <c r="L152" s="52">
        <v>10</v>
      </c>
      <c r="M152" s="52">
        <v>0</v>
      </c>
      <c r="N152" s="48" t="s">
        <v>85</v>
      </c>
      <c r="O152" s="48" t="s">
        <v>114</v>
      </c>
      <c r="P152" s="68">
        <v>16.83</v>
      </c>
      <c r="Q152" s="54">
        <f>(17/100+7.6/100+1.65/100)*P152</f>
        <v>4.4178749999999996</v>
      </c>
      <c r="R152" s="54"/>
      <c r="S152" s="54"/>
      <c r="T152" s="54"/>
      <c r="U152" s="54"/>
      <c r="V152" s="54">
        <f>+P152-Q152+R152+S152+T152+U152</f>
        <v>12.412125</v>
      </c>
      <c r="W152" s="56">
        <f>(1.02/100)</f>
        <v>1.02E-2</v>
      </c>
      <c r="X152" s="56">
        <v>4.8E-3</v>
      </c>
      <c r="Y152" s="56">
        <v>0.17</v>
      </c>
      <c r="Z152" s="56">
        <v>1.65E-2</v>
      </c>
      <c r="AA152" s="56">
        <v>7.6E-2</v>
      </c>
      <c r="AB152" s="56">
        <f>SUM(W152:AA152)</f>
        <v>0.2775</v>
      </c>
      <c r="AC152" s="48">
        <v>10</v>
      </c>
      <c r="AD152" s="57">
        <f>IF(AL152="","",+AC152*AL152)</f>
        <v>316.2324840764332</v>
      </c>
      <c r="AE152" s="58">
        <f>IF(AL152="","",+AL152*AB152)</f>
        <v>8.775451433121022</v>
      </c>
      <c r="AF152" s="57">
        <f>IF(AL152="","",+AL152-AE152)</f>
        <v>22.847796974522296</v>
      </c>
      <c r="AG152" s="58">
        <f>+V152</f>
        <v>12.412125</v>
      </c>
      <c r="AH152" s="57">
        <f>IF(AF152="","",+AF152-AG152)</f>
        <v>10.435671974522297</v>
      </c>
      <c r="AI152" s="57">
        <f>IF(AH152="","",+AH152*AC152)</f>
        <v>104.35671974522296</v>
      </c>
      <c r="AJ152" s="58">
        <v>26.9</v>
      </c>
      <c r="AK152" s="59">
        <v>0.33</v>
      </c>
      <c r="AL152" s="58">
        <f>IF(V152=0,"",V152/(1-AB152-AK152))</f>
        <v>31.62324840764332</v>
      </c>
      <c r="AM152" s="60">
        <v>0.33</v>
      </c>
      <c r="AN152" s="58">
        <f>IF(V152=0,"",V152/(1-AB152-AM152))</f>
        <v>31.62324840764332</v>
      </c>
      <c r="AO152" s="61">
        <v>1.2</v>
      </c>
      <c r="AP152" s="58">
        <f>IF(BD!AJ152="","",BD!AJ152*BD!AO152)</f>
        <v>32.279999999999994</v>
      </c>
      <c r="AQ152" s="56">
        <f>BD!AM152/BD!AK152-1</f>
        <v>0</v>
      </c>
      <c r="AR152" s="56">
        <f>IF(BD!AN152="","",IF(BD!AJ152="","",BD!AN152/BD!AJ152-1))</f>
        <v>0.17558544266332055</v>
      </c>
      <c r="AS152" s="56" t="str">
        <f>IF(BD!AN152="","",IF(BD!AN152&lt;BD!AL152,"ABAIXO DA META","DENTRO DA META"))</f>
        <v>DENTRO DA META</v>
      </c>
      <c r="AT152" s="56" t="str">
        <f>IF(BD!AJ152="","EM ANÁLISE",IF(BD!AP152&gt;=BD!AN152,"GO", "NO GO"))</f>
        <v>GO</v>
      </c>
      <c r="AU152" s="62">
        <f>IF(AN152="","",+BD!$AN152-AJ152)</f>
        <v>4.723248407643322</v>
      </c>
      <c r="AV152" s="63"/>
      <c r="AW152" s="54">
        <f>BD!P152*BD!AC152</f>
        <v>168.29999999999998</v>
      </c>
      <c r="AX152" s="54">
        <f>BD!V152*BD!AC152</f>
        <v>124.12125</v>
      </c>
      <c r="AY152" s="54">
        <f>IF(BD!AN152="","",BD!AN152*BD!AC152)</f>
        <v>316.2324840764332</v>
      </c>
      <c r="AZ152" s="48" t="s">
        <v>5271</v>
      </c>
      <c r="BA152" s="48" t="s">
        <v>115</v>
      </c>
      <c r="BB152" s="48">
        <v>1</v>
      </c>
      <c r="BC152" s="48" t="s">
        <v>116</v>
      </c>
      <c r="BD152" s="64" t="s">
        <v>5257</v>
      </c>
      <c r="BE152" s="65" t="s">
        <v>4</v>
      </c>
      <c r="BF152" s="65" t="s">
        <v>4</v>
      </c>
      <c r="BG152" s="64" t="s">
        <v>5258</v>
      </c>
      <c r="BH152" s="66"/>
      <c r="BI152" s="66"/>
      <c r="BJ152" s="66"/>
      <c r="BK152" s="66"/>
      <c r="BL152" s="66"/>
      <c r="BM152" s="66"/>
      <c r="BN152" s="64" t="s">
        <v>5268</v>
      </c>
      <c r="BO152" s="64">
        <v>138</v>
      </c>
      <c r="BP152" s="64">
        <v>140.622</v>
      </c>
      <c r="BQ152" s="64">
        <v>121</v>
      </c>
      <c r="BR152" s="64" t="s">
        <v>5260</v>
      </c>
      <c r="BS152" s="64" t="s">
        <v>5260</v>
      </c>
      <c r="BT152" s="64" t="s">
        <v>5261</v>
      </c>
      <c r="BU152" s="64">
        <v>5102</v>
      </c>
      <c r="BV152" s="64"/>
      <c r="BW152" s="64"/>
      <c r="BX152" s="64"/>
      <c r="BY152" s="64"/>
      <c r="BZ152" s="64"/>
      <c r="CA152" s="64"/>
      <c r="CB152" s="64"/>
      <c r="CC152" s="64">
        <v>102</v>
      </c>
      <c r="CD152" s="64">
        <v>8</v>
      </c>
      <c r="CE152" s="64">
        <v>8</v>
      </c>
      <c r="CF152" s="64"/>
      <c r="CG152" s="37">
        <f>VLOOKUP(Table_1[[#This Row],[EAN]],'[1]Planilha1'!$E:$R,13,0)</f>
        <v>16.83</v>
      </c>
      <c r="CI152" s="188">
        <f>IF(Table_1[[#This Row],[STATUS MERCADO]]="GO",Table_1[[#This Row],[M. BRUTA TOTAL]],0)</f>
        <v>104.35671974522296</v>
      </c>
      <c r="CJ152" s="188">
        <f>IF(Table_1[[#This Row],[STATUS MERCADO]]="GO",Table_1[[#This Row],[PV UNIT. REALIZADO]]*Table_1[[#This Row],[QUANTIDADE]],0)</f>
        <v>316.2324840764332</v>
      </c>
    </row>
    <row r="153" ht="15">
      <c r="A153" s="7"/>
      <c r="B153" s="67" t="s">
        <v>79</v>
      </c>
      <c r="C153" s="48">
        <v>221340</v>
      </c>
      <c r="D153" s="48">
        <v>10222510</v>
      </c>
      <c r="E153" s="49">
        <v>7797453062251</v>
      </c>
      <c r="F153" s="50" t="s">
        <v>892</v>
      </c>
      <c r="G153" s="48" t="s">
        <v>24</v>
      </c>
      <c r="H153" s="48">
        <v>570</v>
      </c>
      <c r="I153" s="51" t="s">
        <v>768</v>
      </c>
      <c r="J153" s="48" t="s">
        <v>101</v>
      </c>
      <c r="K153" s="52" t="s">
        <v>84</v>
      </c>
      <c r="L153" s="52">
        <v>6</v>
      </c>
      <c r="M153" s="52">
        <v>0</v>
      </c>
      <c r="N153" s="48" t="s">
        <v>85</v>
      </c>
      <c r="O153" s="48" t="s">
        <v>114</v>
      </c>
      <c r="P153" s="68">
        <v>44.07</v>
      </c>
      <c r="Q153" s="54">
        <f>(17/100+7.6/100+1.65/100)*P153</f>
        <v>11.568375000000001</v>
      </c>
      <c r="R153" s="54"/>
      <c r="S153" s="54"/>
      <c r="T153" s="54"/>
      <c r="U153" s="54"/>
      <c r="V153" s="54">
        <f>+P153-Q153+R153+S153+T153+U153</f>
        <v>32.501625</v>
      </c>
      <c r="W153" s="56">
        <f>(1.02/100)</f>
        <v>1.02E-2</v>
      </c>
      <c r="X153" s="56">
        <v>4.8E-3</v>
      </c>
      <c r="Y153" s="56">
        <v>0.17</v>
      </c>
      <c r="Z153" s="56">
        <v>1.65E-2</v>
      </c>
      <c r="AA153" s="56">
        <v>7.6E-2</v>
      </c>
      <c r="AB153" s="56">
        <f>SUM(W153:AA153)</f>
        <v>0.2775</v>
      </c>
      <c r="AC153" s="48">
        <v>6</v>
      </c>
      <c r="AD153" s="57">
        <f>IF(AL153="","",+AC153*AL153)</f>
        <v>496.84012738853505</v>
      </c>
      <c r="AE153" s="58">
        <f>IF(AL153="","",+AL153*AB153)</f>
        <v>22.97885589171975</v>
      </c>
      <c r="AF153" s="57">
        <f>IF(AL153="","",+AL153-AE153)</f>
        <v>59.827832006369434</v>
      </c>
      <c r="AG153" s="58">
        <f>+V153</f>
        <v>32.501625</v>
      </c>
      <c r="AH153" s="57">
        <f>IF(AF153="","",+AF153-AG153)</f>
        <v>27.326207006369437</v>
      </c>
      <c r="AI153" s="57">
        <f>IF(AH153="","",+AH153*AC153)</f>
        <v>163.95724203821663</v>
      </c>
      <c r="AJ153" s="58">
        <v>69.9</v>
      </c>
      <c r="AK153" s="59">
        <v>0.33</v>
      </c>
      <c r="AL153" s="58">
        <f>IF(V153=0,"",V153/(1-AB153-AK153))</f>
        <v>82.80668789808918</v>
      </c>
      <c r="AM153" s="60">
        <v>0.33</v>
      </c>
      <c r="AN153" s="58">
        <f>IF(V153=0,"",V153/(1-AB153-AM153))</f>
        <v>82.80668789808918</v>
      </c>
      <c r="AO153" s="61">
        <v>1.2</v>
      </c>
      <c r="AP153" s="58">
        <f>IF(BD!AJ153="","",BD!AJ153*BD!AO153)</f>
        <v>83.88000000000001</v>
      </c>
      <c r="AQ153" s="56">
        <f>BD!AM153/BD!AK153-1</f>
        <v>0</v>
      </c>
      <c r="AR153" s="56">
        <f>IF(BD!AN153="","",IF(BD!AJ153="","",BD!AN153/BD!AJ153-1))</f>
        <v>0.1846450343074273</v>
      </c>
      <c r="AS153" s="56" t="str">
        <f>IF(BD!AN153="","",IF(BD!AN153&lt;BD!AL153,"ABAIXO DA META","DENTRO DA META"))</f>
        <v>DENTRO DA META</v>
      </c>
      <c r="AT153" s="56" t="str">
        <f>IF(BD!AJ153="","EM ANÁLISE",IF(BD!AP153&gt;=BD!AN153,"GO", "NO GO"))</f>
        <v>GO</v>
      </c>
      <c r="AU153" s="62">
        <f>IF(AN153="","",+BD!$AN153-AJ153)</f>
        <v>12.906687898089174</v>
      </c>
      <c r="AV153" s="63"/>
      <c r="AW153" s="54">
        <f>BD!P153*BD!AC153</f>
        <v>264.42</v>
      </c>
      <c r="AX153" s="54">
        <f>BD!V153*BD!AC153</f>
        <v>195.00975</v>
      </c>
      <c r="AY153" s="54">
        <f>IF(BD!AN153="","",BD!AN153*BD!AC153)</f>
        <v>496.84012738853505</v>
      </c>
      <c r="AZ153" s="48" t="s">
        <v>5271</v>
      </c>
      <c r="BA153" s="48" t="s">
        <v>115</v>
      </c>
      <c r="BB153" s="48">
        <v>1</v>
      </c>
      <c r="BC153" s="48" t="s">
        <v>116</v>
      </c>
      <c r="BD153" s="64" t="s">
        <v>5257</v>
      </c>
      <c r="BE153" s="65" t="s">
        <v>4</v>
      </c>
      <c r="BF153" s="65" t="s">
        <v>4</v>
      </c>
      <c r="BG153" s="64" t="s">
        <v>5258</v>
      </c>
      <c r="BH153" s="66"/>
      <c r="BI153" s="66"/>
      <c r="BJ153" s="66"/>
      <c r="BK153" s="66"/>
      <c r="BL153" s="66"/>
      <c r="BM153" s="66"/>
      <c r="BN153" s="64" t="s">
        <v>5268</v>
      </c>
      <c r="BO153" s="64">
        <v>138</v>
      </c>
      <c r="BP153" s="64">
        <v>140.622</v>
      </c>
      <c r="BQ153" s="64">
        <v>121</v>
      </c>
      <c r="BR153" s="64" t="s">
        <v>5260</v>
      </c>
      <c r="BS153" s="64" t="s">
        <v>5260</v>
      </c>
      <c r="BT153" s="64" t="s">
        <v>5261</v>
      </c>
      <c r="BU153" s="64">
        <v>5102</v>
      </c>
      <c r="BV153" s="64"/>
      <c r="BW153" s="64"/>
      <c r="BX153" s="64"/>
      <c r="BY153" s="64"/>
      <c r="BZ153" s="64"/>
      <c r="CA153" s="64"/>
      <c r="CB153" s="64"/>
      <c r="CC153" s="64">
        <v>102</v>
      </c>
      <c r="CD153" s="64">
        <v>8</v>
      </c>
      <c r="CE153" s="64">
        <v>8</v>
      </c>
      <c r="CF153" s="64"/>
      <c r="CG153" s="37">
        <f>VLOOKUP(Table_1[[#This Row],[EAN]],'[1]Planilha1'!$E:$R,13,0)</f>
        <v>44.07</v>
      </c>
      <c r="CI153" s="188">
        <f>IF(Table_1[[#This Row],[STATUS MERCADO]]="GO",Table_1[[#This Row],[M. BRUTA TOTAL]],0)</f>
        <v>163.95724203821663</v>
      </c>
      <c r="CJ153" s="188">
        <f>IF(Table_1[[#This Row],[STATUS MERCADO]]="GO",Table_1[[#This Row],[PV UNIT. REALIZADO]]*Table_1[[#This Row],[QUANTIDADE]],0)</f>
        <v>496.84012738853505</v>
      </c>
    </row>
    <row r="154" ht="15">
      <c r="A154" s="7"/>
      <c r="B154" s="67" t="s">
        <v>79</v>
      </c>
      <c r="C154" s="48">
        <v>221343</v>
      </c>
      <c r="D154" s="48">
        <v>10222513</v>
      </c>
      <c r="E154" s="49">
        <v>7896029069127</v>
      </c>
      <c r="F154" s="50" t="s">
        <v>895</v>
      </c>
      <c r="G154" s="48" t="s">
        <v>24</v>
      </c>
      <c r="H154" s="48">
        <v>570</v>
      </c>
      <c r="I154" s="51" t="s">
        <v>768</v>
      </c>
      <c r="J154" s="48" t="s">
        <v>101</v>
      </c>
      <c r="K154" s="52" t="s">
        <v>84</v>
      </c>
      <c r="L154" s="52">
        <v>6</v>
      </c>
      <c r="M154" s="52">
        <v>0</v>
      </c>
      <c r="N154" s="48" t="s">
        <v>85</v>
      </c>
      <c r="O154" s="48" t="s">
        <v>114</v>
      </c>
      <c r="P154" s="68">
        <v>44.07</v>
      </c>
      <c r="Q154" s="54">
        <f>(17/100+7.6/100+1.65/100)*P154</f>
        <v>11.568375000000001</v>
      </c>
      <c r="R154" s="54"/>
      <c r="S154" s="54"/>
      <c r="T154" s="54"/>
      <c r="U154" s="54"/>
      <c r="V154" s="54">
        <f>+P154-Q154+R154+S154+T154+U154</f>
        <v>32.501625</v>
      </c>
      <c r="W154" s="56">
        <f>(1.02/100)</f>
        <v>1.02E-2</v>
      </c>
      <c r="X154" s="56">
        <v>4.8E-3</v>
      </c>
      <c r="Y154" s="56">
        <v>0.17</v>
      </c>
      <c r="Z154" s="56">
        <v>1.65E-2</v>
      </c>
      <c r="AA154" s="56">
        <v>7.6E-2</v>
      </c>
      <c r="AB154" s="56">
        <f>SUM(W154:AA154)</f>
        <v>0.2775</v>
      </c>
      <c r="AC154" s="48">
        <v>6</v>
      </c>
      <c r="AD154" s="57">
        <f>IF(AL154="","",+AC154*AL154)</f>
        <v>496.84012738853505</v>
      </c>
      <c r="AE154" s="58">
        <f>IF(AL154="","",+AL154*AB154)</f>
        <v>22.97885589171975</v>
      </c>
      <c r="AF154" s="57">
        <f>IF(AL154="","",+AL154-AE154)</f>
        <v>59.827832006369434</v>
      </c>
      <c r="AG154" s="58">
        <f>+V154</f>
        <v>32.501625</v>
      </c>
      <c r="AH154" s="57">
        <f>IF(AF154="","",+AF154-AG154)</f>
        <v>27.326207006369437</v>
      </c>
      <c r="AI154" s="57">
        <f>IF(AH154="","",+AH154*AC154)</f>
        <v>163.95724203821663</v>
      </c>
      <c r="AJ154" s="58">
        <v>69.9</v>
      </c>
      <c r="AK154" s="59">
        <v>0.33</v>
      </c>
      <c r="AL154" s="58">
        <f>IF(V154=0,"",V154/(1-AB154-AK154))</f>
        <v>82.80668789808918</v>
      </c>
      <c r="AM154" s="60">
        <v>0.33</v>
      </c>
      <c r="AN154" s="58">
        <f>IF(V154=0,"",V154/(1-AB154-AM154))</f>
        <v>82.80668789808918</v>
      </c>
      <c r="AO154" s="61">
        <v>1.2</v>
      </c>
      <c r="AP154" s="58">
        <f>IF(BD!AJ154="","",BD!AJ154*BD!AO154)</f>
        <v>83.88000000000001</v>
      </c>
      <c r="AQ154" s="56">
        <f>BD!AM154/BD!AK154-1</f>
        <v>0</v>
      </c>
      <c r="AR154" s="56">
        <f>IF(BD!AN154="","",IF(BD!AJ154="","",BD!AN154/BD!AJ154-1))</f>
        <v>0.1846450343074273</v>
      </c>
      <c r="AS154" s="56" t="str">
        <f>IF(BD!AN154="","",IF(BD!AN154&lt;BD!AL154,"ABAIXO DA META","DENTRO DA META"))</f>
        <v>DENTRO DA META</v>
      </c>
      <c r="AT154" s="56" t="str">
        <f>IF(BD!AJ154="","EM ANÁLISE",IF(BD!AP154&gt;=BD!AN154,"GO", "NO GO"))</f>
        <v>GO</v>
      </c>
      <c r="AU154" s="62">
        <f>IF(AN154="","",+BD!$AN154-AJ154)</f>
        <v>12.906687898089174</v>
      </c>
      <c r="AV154" s="63"/>
      <c r="AW154" s="54">
        <f>BD!P154*BD!AC154</f>
        <v>264.42</v>
      </c>
      <c r="AX154" s="54">
        <f>BD!V154*BD!AC154</f>
        <v>195.00975</v>
      </c>
      <c r="AY154" s="54">
        <f>IF(BD!AN154="","",BD!AN154*BD!AC154)</f>
        <v>496.84012738853505</v>
      </c>
      <c r="AZ154" s="48" t="s">
        <v>5271</v>
      </c>
      <c r="BA154" s="48" t="s">
        <v>115</v>
      </c>
      <c r="BB154" s="48">
        <v>1</v>
      </c>
      <c r="BC154" s="48" t="s">
        <v>116</v>
      </c>
      <c r="BD154" s="64" t="s">
        <v>5257</v>
      </c>
      <c r="BE154" s="65" t="s">
        <v>4</v>
      </c>
      <c r="BF154" s="65" t="s">
        <v>4</v>
      </c>
      <c r="BG154" s="64" t="s">
        <v>5258</v>
      </c>
      <c r="BH154" s="66"/>
      <c r="BI154" s="66"/>
      <c r="BJ154" s="66"/>
      <c r="BK154" s="66"/>
      <c r="BL154" s="66"/>
      <c r="BM154" s="66"/>
      <c r="BN154" s="64" t="s">
        <v>5268</v>
      </c>
      <c r="BO154" s="64">
        <v>138</v>
      </c>
      <c r="BP154" s="64">
        <v>140.622</v>
      </c>
      <c r="BQ154" s="64">
        <v>121</v>
      </c>
      <c r="BR154" s="64" t="s">
        <v>5260</v>
      </c>
      <c r="BS154" s="64" t="s">
        <v>5260</v>
      </c>
      <c r="BT154" s="64" t="s">
        <v>5261</v>
      </c>
      <c r="BU154" s="64">
        <v>5102</v>
      </c>
      <c r="BV154" s="64"/>
      <c r="BW154" s="64"/>
      <c r="BX154" s="64"/>
      <c r="BY154" s="64"/>
      <c r="BZ154" s="64"/>
      <c r="CA154" s="64"/>
      <c r="CB154" s="64"/>
      <c r="CC154" s="64">
        <v>102</v>
      </c>
      <c r="CD154" s="64">
        <v>8</v>
      </c>
      <c r="CE154" s="64">
        <v>8</v>
      </c>
      <c r="CF154" s="64"/>
      <c r="CG154" s="37">
        <f>VLOOKUP(Table_1[[#This Row],[EAN]],'[1]Planilha1'!$E:$R,13,0)</f>
        <v>44.07</v>
      </c>
      <c r="CI154" s="188">
        <f>IF(Table_1[[#This Row],[STATUS MERCADO]]="GO",Table_1[[#This Row],[M. BRUTA TOTAL]],0)</f>
        <v>163.95724203821663</v>
      </c>
      <c r="CJ154" s="188">
        <f>IF(Table_1[[#This Row],[STATUS MERCADO]]="GO",Table_1[[#This Row],[PV UNIT. REALIZADO]]*Table_1[[#This Row],[QUANTIDADE]],0)</f>
        <v>496.84012738853505</v>
      </c>
    </row>
    <row r="155" ht="15">
      <c r="A155" s="7"/>
      <c r="B155" s="67" t="s">
        <v>79</v>
      </c>
      <c r="C155" s="48">
        <v>221344</v>
      </c>
      <c r="D155" s="48">
        <v>10221529</v>
      </c>
      <c r="E155" s="49">
        <v>7896029095645</v>
      </c>
      <c r="F155" s="50" t="s">
        <v>896</v>
      </c>
      <c r="G155" s="48" t="s">
        <v>24</v>
      </c>
      <c r="H155" s="48">
        <v>570</v>
      </c>
      <c r="I155" s="51" t="s">
        <v>768</v>
      </c>
      <c r="J155" s="48" t="s">
        <v>101</v>
      </c>
      <c r="K155" s="52" t="s">
        <v>84</v>
      </c>
      <c r="L155" s="52">
        <v>10</v>
      </c>
      <c r="M155" s="52">
        <v>0</v>
      </c>
      <c r="N155" s="48" t="s">
        <v>85</v>
      </c>
      <c r="O155" s="48" t="s">
        <v>114</v>
      </c>
      <c r="P155" s="68">
        <v>20.86</v>
      </c>
      <c r="Q155" s="54">
        <f>(17/100+7.6/100+1.65/100)*P155</f>
        <v>5.47575</v>
      </c>
      <c r="R155" s="54"/>
      <c r="S155" s="54"/>
      <c r="T155" s="54"/>
      <c r="U155" s="54"/>
      <c r="V155" s="54">
        <f>+P155-Q155+R155+S155+T155+U155</f>
        <v>15.38425</v>
      </c>
      <c r="W155" s="56">
        <f>(1.02/100)</f>
        <v>1.02E-2</v>
      </c>
      <c r="X155" s="56">
        <v>4.8E-3</v>
      </c>
      <c r="Y155" s="56">
        <v>0.17</v>
      </c>
      <c r="Z155" s="56">
        <v>1.65E-2</v>
      </c>
      <c r="AA155" s="56">
        <v>7.6E-2</v>
      </c>
      <c r="AB155" s="56">
        <f>SUM(W155:AA155)</f>
        <v>0.2775</v>
      </c>
      <c r="AC155" s="48">
        <v>10</v>
      </c>
      <c r="AD155" s="57">
        <f>IF(AL155="","",+AC155*AL155)</f>
        <v>391.9554140127389</v>
      </c>
      <c r="AE155" s="58">
        <f>IF(AL155="","",+AL155*AB155)</f>
        <v>10.876762738853506</v>
      </c>
      <c r="AF155" s="57">
        <f>IF(AL155="","",+AL155-AE155)</f>
        <v>28.318778662420385</v>
      </c>
      <c r="AG155" s="58">
        <f>+V155</f>
        <v>15.38425</v>
      </c>
      <c r="AH155" s="57">
        <f>IF(AF155="","",+AF155-AG155)</f>
        <v>12.934528662420385</v>
      </c>
      <c r="AI155" s="57">
        <f>IF(AH155="","",+AH155*AC155)</f>
        <v>129.34528662420385</v>
      </c>
      <c r="AJ155" s="58">
        <v>32.9</v>
      </c>
      <c r="AK155" s="59">
        <v>0.33</v>
      </c>
      <c r="AL155" s="58">
        <f>IF(V155=0,"",V155/(1-AB155-AK155))</f>
        <v>39.19554140127389</v>
      </c>
      <c r="AM155" s="60">
        <v>0.33</v>
      </c>
      <c r="AN155" s="58">
        <f>IF(V155=0,"",V155/(1-AB155-AM155))</f>
        <v>39.19554140127389</v>
      </c>
      <c r="AO155" s="61">
        <v>1.2</v>
      </c>
      <c r="AP155" s="58">
        <f>IF(BD!AJ155="","",BD!AJ155*BD!AO155)</f>
        <v>39.48</v>
      </c>
      <c r="AQ155" s="56">
        <f>BD!AM155/BD!AK155-1</f>
        <v>0</v>
      </c>
      <c r="AR155" s="56">
        <f>IF(BD!AN155="","",IF(BD!AJ155="","",BD!AN155/BD!AJ155-1))</f>
        <v>0.19135384198400884</v>
      </c>
      <c r="AS155" s="56" t="str">
        <f>IF(BD!AN155="","",IF(BD!AN155&lt;BD!AL155,"ABAIXO DA META","DENTRO DA META"))</f>
        <v>DENTRO DA META</v>
      </c>
      <c r="AT155" s="56" t="str">
        <f>IF(BD!AJ155="","EM ANÁLISE",IF(BD!AP155&gt;=BD!AN155,"GO", "NO GO"))</f>
        <v>GO</v>
      </c>
      <c r="AU155" s="62">
        <f>IF(AN155="","",+BD!$AN155-AJ155)</f>
        <v>6.295541401273894</v>
      </c>
      <c r="AV155" s="63"/>
      <c r="AW155" s="54">
        <f>BD!P155*BD!AC155</f>
        <v>208.6</v>
      </c>
      <c r="AX155" s="54">
        <f>BD!V155*BD!AC155</f>
        <v>153.8425</v>
      </c>
      <c r="AY155" s="54">
        <f>IF(BD!AN155="","",BD!AN155*BD!AC155)</f>
        <v>391.9554140127389</v>
      </c>
      <c r="AZ155" s="48" t="s">
        <v>5271</v>
      </c>
      <c r="BA155" s="48" t="s">
        <v>115</v>
      </c>
      <c r="BB155" s="48">
        <v>1</v>
      </c>
      <c r="BC155" s="48" t="s">
        <v>116</v>
      </c>
      <c r="BD155" s="64" t="s">
        <v>5257</v>
      </c>
      <c r="BE155" s="65" t="s">
        <v>4</v>
      </c>
      <c r="BF155" s="65" t="s">
        <v>4</v>
      </c>
      <c r="BG155" s="64" t="s">
        <v>5258</v>
      </c>
      <c r="BH155" s="66"/>
      <c r="BI155" s="66"/>
      <c r="BJ155" s="66"/>
      <c r="BK155" s="66"/>
      <c r="BL155" s="66"/>
      <c r="BM155" s="66"/>
      <c r="BN155" s="64" t="s">
        <v>5268</v>
      </c>
      <c r="BO155" s="64">
        <v>138</v>
      </c>
      <c r="BP155" s="64">
        <v>140.622</v>
      </c>
      <c r="BQ155" s="64">
        <v>121</v>
      </c>
      <c r="BR155" s="64" t="s">
        <v>5260</v>
      </c>
      <c r="BS155" s="64" t="s">
        <v>5260</v>
      </c>
      <c r="BT155" s="64" t="s">
        <v>5261</v>
      </c>
      <c r="BU155" s="64">
        <v>5102</v>
      </c>
      <c r="BV155" s="64"/>
      <c r="BW155" s="64"/>
      <c r="BX155" s="64"/>
      <c r="BY155" s="64"/>
      <c r="BZ155" s="64"/>
      <c r="CA155" s="64"/>
      <c r="CB155" s="64"/>
      <c r="CC155" s="64">
        <v>102</v>
      </c>
      <c r="CD155" s="64">
        <v>8</v>
      </c>
      <c r="CE155" s="64">
        <v>8</v>
      </c>
      <c r="CF155" s="64"/>
      <c r="CG155" s="37">
        <f>VLOOKUP(Table_1[[#This Row],[EAN]],'[1]Planilha1'!$E:$R,13,0)</f>
        <v>20.86</v>
      </c>
      <c r="CI155" s="188">
        <f>IF(Table_1[[#This Row],[STATUS MERCADO]]="GO",Table_1[[#This Row],[M. BRUTA TOTAL]],0)</f>
        <v>129.34528662420385</v>
      </c>
      <c r="CJ155" s="188">
        <f>IF(Table_1[[#This Row],[STATUS MERCADO]]="GO",Table_1[[#This Row],[PV UNIT. REALIZADO]]*Table_1[[#This Row],[QUANTIDADE]],0)</f>
        <v>391.9554140127389</v>
      </c>
    </row>
    <row r="156" ht="15">
      <c r="A156" s="7"/>
      <c r="B156" s="67" t="s">
        <v>79</v>
      </c>
      <c r="C156" s="48">
        <v>221345</v>
      </c>
      <c r="D156" s="48">
        <v>10221530</v>
      </c>
      <c r="E156" s="49">
        <v>7896029095768</v>
      </c>
      <c r="F156" s="50" t="s">
        <v>897</v>
      </c>
      <c r="G156" s="48" t="s">
        <v>24</v>
      </c>
      <c r="H156" s="48">
        <v>570</v>
      </c>
      <c r="I156" s="51" t="s">
        <v>768</v>
      </c>
      <c r="J156" s="48" t="s">
        <v>101</v>
      </c>
      <c r="K156" s="52" t="s">
        <v>84</v>
      </c>
      <c r="L156" s="52">
        <v>10</v>
      </c>
      <c r="M156" s="52">
        <v>0</v>
      </c>
      <c r="N156" s="48" t="s">
        <v>85</v>
      </c>
      <c r="O156" s="48" t="s">
        <v>114</v>
      </c>
      <c r="P156" s="68">
        <v>20.86</v>
      </c>
      <c r="Q156" s="54">
        <f>(17/100+7.6/100+1.65/100)*P156</f>
        <v>5.47575</v>
      </c>
      <c r="R156" s="54"/>
      <c r="S156" s="54"/>
      <c r="T156" s="54"/>
      <c r="U156" s="54"/>
      <c r="V156" s="54">
        <f>+P156-Q156+R156+S156+T156+U156</f>
        <v>15.38425</v>
      </c>
      <c r="W156" s="56">
        <f>(1.02/100)</f>
        <v>1.02E-2</v>
      </c>
      <c r="X156" s="56">
        <v>4.8E-3</v>
      </c>
      <c r="Y156" s="56">
        <v>0.17</v>
      </c>
      <c r="Z156" s="56">
        <v>1.65E-2</v>
      </c>
      <c r="AA156" s="56">
        <v>7.6E-2</v>
      </c>
      <c r="AB156" s="56">
        <f>SUM(W156:AA156)</f>
        <v>0.2775</v>
      </c>
      <c r="AC156" s="48">
        <v>10</v>
      </c>
      <c r="AD156" s="57">
        <f>IF(AL156="","",+AC156*AL156)</f>
        <v>391.9554140127389</v>
      </c>
      <c r="AE156" s="58">
        <f>IF(AL156="","",+AL156*AB156)</f>
        <v>10.876762738853506</v>
      </c>
      <c r="AF156" s="57">
        <f>IF(AL156="","",+AL156-AE156)</f>
        <v>28.318778662420385</v>
      </c>
      <c r="AG156" s="58">
        <f>+V156</f>
        <v>15.38425</v>
      </c>
      <c r="AH156" s="57">
        <f>IF(AF156="","",+AF156-AG156)</f>
        <v>12.934528662420385</v>
      </c>
      <c r="AI156" s="57">
        <f>IF(AH156="","",+AH156*AC156)</f>
        <v>129.34528662420385</v>
      </c>
      <c r="AJ156" s="58">
        <v>32.9</v>
      </c>
      <c r="AK156" s="59">
        <v>0.33</v>
      </c>
      <c r="AL156" s="58">
        <f>IF(V156=0,"",V156/(1-AB156-AK156))</f>
        <v>39.19554140127389</v>
      </c>
      <c r="AM156" s="60">
        <v>0.33</v>
      </c>
      <c r="AN156" s="58">
        <f>IF(V156=0,"",V156/(1-AB156-AM156))</f>
        <v>39.19554140127389</v>
      </c>
      <c r="AO156" s="61">
        <v>1.2</v>
      </c>
      <c r="AP156" s="58">
        <f>IF(BD!AJ156="","",BD!AJ156*BD!AO156)</f>
        <v>39.48</v>
      </c>
      <c r="AQ156" s="56">
        <f>BD!AM156/BD!AK156-1</f>
        <v>0</v>
      </c>
      <c r="AR156" s="56">
        <f>IF(BD!AN156="","",IF(BD!AJ156="","",BD!AN156/BD!AJ156-1))</f>
        <v>0.19135384198400884</v>
      </c>
      <c r="AS156" s="56" t="str">
        <f>IF(BD!AN156="","",IF(BD!AN156&lt;BD!AL156,"ABAIXO DA META","DENTRO DA META"))</f>
        <v>DENTRO DA META</v>
      </c>
      <c r="AT156" s="56" t="str">
        <f>IF(BD!AJ156="","EM ANÁLISE",IF(BD!AP156&gt;=BD!AN156,"GO", "NO GO"))</f>
        <v>GO</v>
      </c>
      <c r="AU156" s="62">
        <f>IF(AN156="","",+BD!$AN156-AJ156)</f>
        <v>6.295541401273894</v>
      </c>
      <c r="AV156" s="63"/>
      <c r="AW156" s="54">
        <f>BD!P156*BD!AC156</f>
        <v>208.6</v>
      </c>
      <c r="AX156" s="54">
        <f>BD!V156*BD!AC156</f>
        <v>153.8425</v>
      </c>
      <c r="AY156" s="54">
        <f>IF(BD!AN156="","",BD!AN156*BD!AC156)</f>
        <v>391.9554140127389</v>
      </c>
      <c r="AZ156" s="48" t="s">
        <v>5271</v>
      </c>
      <c r="BA156" s="48" t="s">
        <v>115</v>
      </c>
      <c r="BB156" s="48">
        <v>1</v>
      </c>
      <c r="BC156" s="48" t="s">
        <v>116</v>
      </c>
      <c r="BD156" s="64" t="s">
        <v>5257</v>
      </c>
      <c r="BE156" s="65" t="s">
        <v>4</v>
      </c>
      <c r="BF156" s="65" t="s">
        <v>4</v>
      </c>
      <c r="BG156" s="64" t="s">
        <v>5258</v>
      </c>
      <c r="BH156" s="66"/>
      <c r="BI156" s="66"/>
      <c r="BJ156" s="66"/>
      <c r="BK156" s="66"/>
      <c r="BL156" s="66"/>
      <c r="BM156" s="66"/>
      <c r="BN156" s="64" t="s">
        <v>5268</v>
      </c>
      <c r="BO156" s="64">
        <v>138</v>
      </c>
      <c r="BP156" s="64">
        <v>140.622</v>
      </c>
      <c r="BQ156" s="64">
        <v>121</v>
      </c>
      <c r="BR156" s="64" t="s">
        <v>5260</v>
      </c>
      <c r="BS156" s="64" t="s">
        <v>5260</v>
      </c>
      <c r="BT156" s="64" t="s">
        <v>5261</v>
      </c>
      <c r="BU156" s="64">
        <v>5102</v>
      </c>
      <c r="BV156" s="64"/>
      <c r="BW156" s="64"/>
      <c r="BX156" s="64"/>
      <c r="BY156" s="64"/>
      <c r="BZ156" s="64"/>
      <c r="CA156" s="64"/>
      <c r="CB156" s="64"/>
      <c r="CC156" s="64">
        <v>102</v>
      </c>
      <c r="CD156" s="64">
        <v>8</v>
      </c>
      <c r="CE156" s="64">
        <v>8</v>
      </c>
      <c r="CF156" s="64"/>
      <c r="CG156" s="37">
        <f>VLOOKUP(Table_1[[#This Row],[EAN]],'[1]Planilha1'!$E:$R,13,0)</f>
        <v>20.86</v>
      </c>
      <c r="CI156" s="188">
        <f>IF(Table_1[[#This Row],[STATUS MERCADO]]="GO",Table_1[[#This Row],[M. BRUTA TOTAL]],0)</f>
        <v>129.34528662420385</v>
      </c>
      <c r="CJ156" s="188">
        <f>IF(Table_1[[#This Row],[STATUS MERCADO]]="GO",Table_1[[#This Row],[PV UNIT. REALIZADO]]*Table_1[[#This Row],[QUANTIDADE]],0)</f>
        <v>391.9554140127389</v>
      </c>
    </row>
    <row r="157" ht="15">
      <c r="A157" s="7"/>
      <c r="B157" s="67" t="s">
        <v>79</v>
      </c>
      <c r="C157" s="48">
        <v>221346</v>
      </c>
      <c r="D157" s="48">
        <v>10221532</v>
      </c>
      <c r="E157" s="49">
        <v>7896029095744</v>
      </c>
      <c r="F157" s="50" t="s">
        <v>898</v>
      </c>
      <c r="G157" s="48" t="s">
        <v>24</v>
      </c>
      <c r="H157" s="48">
        <v>570</v>
      </c>
      <c r="I157" s="51" t="s">
        <v>768</v>
      </c>
      <c r="J157" s="48" t="s">
        <v>101</v>
      </c>
      <c r="K157" s="52" t="s">
        <v>84</v>
      </c>
      <c r="L157" s="52">
        <v>6</v>
      </c>
      <c r="M157" s="52">
        <v>0</v>
      </c>
      <c r="N157" s="48" t="s">
        <v>85</v>
      </c>
      <c r="O157" s="48" t="s">
        <v>114</v>
      </c>
      <c r="P157" s="68">
        <v>53.21</v>
      </c>
      <c r="Q157" s="54">
        <f>(17/100+7.6/100+1.65/100)*P157</f>
        <v>13.967625</v>
      </c>
      <c r="R157" s="54"/>
      <c r="S157" s="54"/>
      <c r="T157" s="54"/>
      <c r="U157" s="54"/>
      <c r="V157" s="54">
        <f>+P157-Q157+R157+S157+T157+U157</f>
        <v>39.242375</v>
      </c>
      <c r="W157" s="56">
        <f>(1.02/100)</f>
        <v>1.02E-2</v>
      </c>
      <c r="X157" s="56">
        <v>4.8E-3</v>
      </c>
      <c r="Y157" s="56">
        <v>0.17</v>
      </c>
      <c r="Z157" s="56">
        <v>1.65E-2</v>
      </c>
      <c r="AA157" s="56">
        <v>7.6E-2</v>
      </c>
      <c r="AB157" s="56">
        <f>SUM(W157:AA157)</f>
        <v>0.2775</v>
      </c>
      <c r="AC157" s="48">
        <v>6</v>
      </c>
      <c r="AD157" s="57">
        <f>IF(AL157="","",+AC157*AL157)</f>
        <v>599.8834394904461</v>
      </c>
      <c r="AE157" s="58">
        <f>IF(AL157="","",+AL157*AB157)</f>
        <v>27.744609076433132</v>
      </c>
      <c r="AF157" s="57">
        <f>IF(AL157="","",+AL157-AE157)</f>
        <v>72.23596417197454</v>
      </c>
      <c r="AG157" s="58">
        <f>+V157</f>
        <v>39.242375</v>
      </c>
      <c r="AH157" s="57">
        <f>IF(AF157="","",+AF157-AG157)</f>
        <v>32.99358917197454</v>
      </c>
      <c r="AI157" s="57">
        <f>IF(AH157="","",+AH157*AC157)</f>
        <v>197.96153503184723</v>
      </c>
      <c r="AJ157" s="58">
        <v>83.9</v>
      </c>
      <c r="AK157" s="59">
        <v>0.33</v>
      </c>
      <c r="AL157" s="58">
        <f>IF(V157=0,"",V157/(1-AB157-AK157))</f>
        <v>99.98057324840768</v>
      </c>
      <c r="AM157" s="60">
        <v>0.33</v>
      </c>
      <c r="AN157" s="58">
        <f>IF(V157=0,"",V157/(1-AB157-AM157))</f>
        <v>99.98057324840768</v>
      </c>
      <c r="AO157" s="61">
        <v>1.2</v>
      </c>
      <c r="AP157" s="58">
        <f>IF(BD!AJ157="","",BD!AJ157*BD!AO157)</f>
        <v>100.68</v>
      </c>
      <c r="AQ157" s="56">
        <f>BD!AM157/BD!AK157-1</f>
        <v>0</v>
      </c>
      <c r="AR157" s="56">
        <f>IF(BD!AN157="","",IF(BD!AJ157="","",BD!AN157/BD!AJ157-1))</f>
        <v>0.19166356672714757</v>
      </c>
      <c r="AS157" s="56" t="str">
        <f>IF(BD!AN157="","",IF(BD!AN157&lt;BD!AL157,"ABAIXO DA META","DENTRO DA META"))</f>
        <v>DENTRO DA META</v>
      </c>
      <c r="AT157" s="56" t="str">
        <f>IF(BD!AJ157="","EM ANÁLISE",IF(BD!AP157&gt;=BD!AN157,"GO", "NO GO"))</f>
        <v>GO</v>
      </c>
      <c r="AU157" s="62">
        <f>IF(AN157="","",+BD!$AN157-AJ157)</f>
        <v>16.080573248407674</v>
      </c>
      <c r="AV157" s="63"/>
      <c r="AW157" s="54">
        <f>BD!P157*BD!AC157</f>
        <v>319.26</v>
      </c>
      <c r="AX157" s="54">
        <f>BD!V157*BD!AC157</f>
        <v>235.45425</v>
      </c>
      <c r="AY157" s="54">
        <f>IF(BD!AN157="","",BD!AN157*BD!AC157)</f>
        <v>599.8834394904461</v>
      </c>
      <c r="AZ157" s="48" t="s">
        <v>5271</v>
      </c>
      <c r="BA157" s="48" t="s">
        <v>115</v>
      </c>
      <c r="BB157" s="48">
        <v>1</v>
      </c>
      <c r="BC157" s="48" t="s">
        <v>116</v>
      </c>
      <c r="BD157" s="64" t="s">
        <v>5257</v>
      </c>
      <c r="BE157" s="65" t="s">
        <v>4</v>
      </c>
      <c r="BF157" s="65" t="s">
        <v>4</v>
      </c>
      <c r="BG157" s="64" t="s">
        <v>5258</v>
      </c>
      <c r="BH157" s="66"/>
      <c r="BI157" s="66"/>
      <c r="BJ157" s="66"/>
      <c r="BK157" s="66"/>
      <c r="BL157" s="66"/>
      <c r="BM157" s="66"/>
      <c r="BN157" s="64" t="s">
        <v>5268</v>
      </c>
      <c r="BO157" s="64">
        <v>138</v>
      </c>
      <c r="BP157" s="64">
        <v>140.622</v>
      </c>
      <c r="BQ157" s="64">
        <v>121</v>
      </c>
      <c r="BR157" s="64" t="s">
        <v>5260</v>
      </c>
      <c r="BS157" s="64" t="s">
        <v>5260</v>
      </c>
      <c r="BT157" s="64" t="s">
        <v>5261</v>
      </c>
      <c r="BU157" s="64">
        <v>5102</v>
      </c>
      <c r="BV157" s="64"/>
      <c r="BW157" s="64"/>
      <c r="BX157" s="64"/>
      <c r="BY157" s="64"/>
      <c r="BZ157" s="64"/>
      <c r="CA157" s="64"/>
      <c r="CB157" s="64"/>
      <c r="CC157" s="64">
        <v>102</v>
      </c>
      <c r="CD157" s="64">
        <v>8</v>
      </c>
      <c r="CE157" s="64">
        <v>8</v>
      </c>
      <c r="CF157" s="64"/>
      <c r="CG157" s="37">
        <f>VLOOKUP(Table_1[[#This Row],[EAN]],'[1]Planilha1'!$E:$R,13,0)</f>
        <v>53.21</v>
      </c>
      <c r="CI157" s="188">
        <f>IF(Table_1[[#This Row],[STATUS MERCADO]]="GO",Table_1[[#This Row],[M. BRUTA TOTAL]],0)</f>
        <v>197.96153503184723</v>
      </c>
      <c r="CJ157" s="188">
        <f>IF(Table_1[[#This Row],[STATUS MERCADO]]="GO",Table_1[[#This Row],[PV UNIT. REALIZADO]]*Table_1[[#This Row],[QUANTIDADE]],0)</f>
        <v>599.8834394904461</v>
      </c>
    </row>
    <row r="158" ht="15">
      <c r="A158" s="7"/>
      <c r="B158" s="67" t="s">
        <v>79</v>
      </c>
      <c r="C158" s="48">
        <v>221350</v>
      </c>
      <c r="D158" s="48">
        <v>10221553</v>
      </c>
      <c r="E158" s="49">
        <v>7896029057988</v>
      </c>
      <c r="F158" s="50" t="s">
        <v>902</v>
      </c>
      <c r="G158" s="48" t="s">
        <v>24</v>
      </c>
      <c r="H158" s="48">
        <v>570</v>
      </c>
      <c r="I158" s="51" t="s">
        <v>768</v>
      </c>
      <c r="J158" s="48" t="s">
        <v>101</v>
      </c>
      <c r="K158" s="52" t="s">
        <v>84</v>
      </c>
      <c r="L158" s="52">
        <v>10</v>
      </c>
      <c r="M158" s="52">
        <v>0</v>
      </c>
      <c r="N158" s="48" t="s">
        <v>85</v>
      </c>
      <c r="O158" s="48" t="s">
        <v>114</v>
      </c>
      <c r="P158" s="68">
        <v>20.86</v>
      </c>
      <c r="Q158" s="54">
        <f>(17/100+7.6/100+1.65/100)*P158</f>
        <v>5.47575</v>
      </c>
      <c r="R158" s="54"/>
      <c r="S158" s="54"/>
      <c r="T158" s="54"/>
      <c r="U158" s="54"/>
      <c r="V158" s="54">
        <f>+P158-Q158+R158+S158+T158+U158</f>
        <v>15.38425</v>
      </c>
      <c r="W158" s="56">
        <f>(1.02/100)</f>
        <v>1.02E-2</v>
      </c>
      <c r="X158" s="56">
        <v>4.8E-3</v>
      </c>
      <c r="Y158" s="56">
        <v>0.17</v>
      </c>
      <c r="Z158" s="56">
        <v>1.65E-2</v>
      </c>
      <c r="AA158" s="56">
        <v>7.6E-2</v>
      </c>
      <c r="AB158" s="56">
        <f>SUM(W158:AA158)</f>
        <v>0.2775</v>
      </c>
      <c r="AC158" s="48">
        <v>10</v>
      </c>
      <c r="AD158" s="57">
        <f>IF(AL158="","",+AC158*AL158)</f>
        <v>391.9554140127389</v>
      </c>
      <c r="AE158" s="58">
        <f>IF(AL158="","",+AL158*AB158)</f>
        <v>10.876762738853506</v>
      </c>
      <c r="AF158" s="57">
        <f>IF(AL158="","",+AL158-AE158)</f>
        <v>28.318778662420385</v>
      </c>
      <c r="AG158" s="58">
        <f>+V158</f>
        <v>15.38425</v>
      </c>
      <c r="AH158" s="57">
        <f>IF(AF158="","",+AF158-AG158)</f>
        <v>12.934528662420385</v>
      </c>
      <c r="AI158" s="57">
        <f>IF(AH158="","",+AH158*AC158)</f>
        <v>129.34528662420385</v>
      </c>
      <c r="AJ158" s="58">
        <v>32.9</v>
      </c>
      <c r="AK158" s="59">
        <v>0.33</v>
      </c>
      <c r="AL158" s="58">
        <f>IF(V158=0,"",V158/(1-AB158-AK158))</f>
        <v>39.19554140127389</v>
      </c>
      <c r="AM158" s="60">
        <v>0.33</v>
      </c>
      <c r="AN158" s="58">
        <f>IF(V158=0,"",V158/(1-AB158-AM158))</f>
        <v>39.19554140127389</v>
      </c>
      <c r="AO158" s="61">
        <v>1.2</v>
      </c>
      <c r="AP158" s="58">
        <f>IF(BD!AJ158="","",BD!AJ158*BD!AO158)</f>
        <v>39.48</v>
      </c>
      <c r="AQ158" s="56">
        <f>BD!AM158/BD!AK158-1</f>
        <v>0</v>
      </c>
      <c r="AR158" s="56">
        <f>IF(BD!AN158="","",IF(BD!AJ158="","",BD!AN158/BD!AJ158-1))</f>
        <v>0.19135384198400884</v>
      </c>
      <c r="AS158" s="56" t="str">
        <f>IF(BD!AN158="","",IF(BD!AN158&lt;BD!AL158,"ABAIXO DA META","DENTRO DA META"))</f>
        <v>DENTRO DA META</v>
      </c>
      <c r="AT158" s="56" t="str">
        <f>IF(BD!AJ158="","EM ANÁLISE",IF(BD!AP158&gt;=BD!AN158,"GO", "NO GO"))</f>
        <v>GO</v>
      </c>
      <c r="AU158" s="62">
        <f>IF(AN158="","",+BD!$AN158-AJ158)</f>
        <v>6.295541401273894</v>
      </c>
      <c r="AV158" s="63"/>
      <c r="AW158" s="54">
        <f>BD!P158*BD!AC158</f>
        <v>208.6</v>
      </c>
      <c r="AX158" s="54">
        <f>BD!V158*BD!AC158</f>
        <v>153.8425</v>
      </c>
      <c r="AY158" s="54">
        <f>IF(BD!AN158="","",BD!AN158*BD!AC158)</f>
        <v>391.9554140127389</v>
      </c>
      <c r="AZ158" s="48" t="s">
        <v>5271</v>
      </c>
      <c r="BA158" s="48" t="s">
        <v>115</v>
      </c>
      <c r="BB158" s="48">
        <v>1</v>
      </c>
      <c r="BC158" s="48" t="s">
        <v>116</v>
      </c>
      <c r="BD158" s="64" t="s">
        <v>5257</v>
      </c>
      <c r="BE158" s="65" t="s">
        <v>4</v>
      </c>
      <c r="BF158" s="65" t="s">
        <v>4</v>
      </c>
      <c r="BG158" s="64" t="s">
        <v>5258</v>
      </c>
      <c r="BH158" s="66"/>
      <c r="BI158" s="66"/>
      <c r="BJ158" s="66"/>
      <c r="BK158" s="66"/>
      <c r="BL158" s="66"/>
      <c r="BM158" s="66"/>
      <c r="BN158" s="64" t="s">
        <v>5268</v>
      </c>
      <c r="BO158" s="64">
        <v>138</v>
      </c>
      <c r="BP158" s="64">
        <v>140.622</v>
      </c>
      <c r="BQ158" s="64">
        <v>121</v>
      </c>
      <c r="BR158" s="64" t="s">
        <v>5260</v>
      </c>
      <c r="BS158" s="64" t="s">
        <v>5260</v>
      </c>
      <c r="BT158" s="64" t="s">
        <v>5261</v>
      </c>
      <c r="BU158" s="64">
        <v>5102</v>
      </c>
      <c r="BV158" s="64"/>
      <c r="BW158" s="64"/>
      <c r="BX158" s="64"/>
      <c r="BY158" s="64"/>
      <c r="BZ158" s="64"/>
      <c r="CA158" s="64"/>
      <c r="CB158" s="64"/>
      <c r="CC158" s="64">
        <v>102</v>
      </c>
      <c r="CD158" s="64">
        <v>8</v>
      </c>
      <c r="CE158" s="64">
        <v>8</v>
      </c>
      <c r="CF158" s="64"/>
      <c r="CG158" s="37">
        <f>VLOOKUP(Table_1[[#This Row],[EAN]],'[1]Planilha1'!$E:$R,13,0)</f>
        <v>20.86</v>
      </c>
      <c r="CI158" s="188">
        <f>IF(Table_1[[#This Row],[STATUS MERCADO]]="GO",Table_1[[#This Row],[M. BRUTA TOTAL]],0)</f>
        <v>129.34528662420385</v>
      </c>
      <c r="CJ158" s="188">
        <f>IF(Table_1[[#This Row],[STATUS MERCADO]]="GO",Table_1[[#This Row],[PV UNIT. REALIZADO]]*Table_1[[#This Row],[QUANTIDADE]],0)</f>
        <v>391.9554140127389</v>
      </c>
    </row>
    <row r="159" ht="15">
      <c r="A159" s="7"/>
      <c r="B159" s="67" t="s">
        <v>79</v>
      </c>
      <c r="C159" s="48">
        <v>221351</v>
      </c>
      <c r="D159" s="48">
        <v>10221554</v>
      </c>
      <c r="E159" s="49">
        <v>7896029058077</v>
      </c>
      <c r="F159" s="50" t="s">
        <v>903</v>
      </c>
      <c r="G159" s="48" t="s">
        <v>24</v>
      </c>
      <c r="H159" s="48">
        <v>570</v>
      </c>
      <c r="I159" s="51" t="s">
        <v>768</v>
      </c>
      <c r="J159" s="48" t="s">
        <v>101</v>
      </c>
      <c r="K159" s="52" t="s">
        <v>84</v>
      </c>
      <c r="L159" s="52">
        <v>6</v>
      </c>
      <c r="M159" s="52">
        <v>0</v>
      </c>
      <c r="N159" s="48" t="s">
        <v>85</v>
      </c>
      <c r="O159" s="48" t="s">
        <v>114</v>
      </c>
      <c r="P159" s="68">
        <v>55.7</v>
      </c>
      <c r="Q159" s="54">
        <f>(17/100+7.6/100+1.65/100)*P159</f>
        <v>14.621250000000002</v>
      </c>
      <c r="R159" s="54"/>
      <c r="S159" s="54"/>
      <c r="T159" s="54"/>
      <c r="U159" s="54"/>
      <c r="V159" s="54">
        <f>+P159-Q159+R159+S159+T159+U159</f>
        <v>41.07875</v>
      </c>
      <c r="W159" s="56">
        <f>(1.02/100)</f>
        <v>1.02E-2</v>
      </c>
      <c r="X159" s="56">
        <v>4.8E-3</v>
      </c>
      <c r="Y159" s="56">
        <v>0.17</v>
      </c>
      <c r="Z159" s="56">
        <v>1.65E-2</v>
      </c>
      <c r="AA159" s="56">
        <v>7.6E-2</v>
      </c>
      <c r="AB159" s="56">
        <f>SUM(W159:AA159)</f>
        <v>0.2775</v>
      </c>
      <c r="AC159" s="48">
        <v>6</v>
      </c>
      <c r="AD159" s="57">
        <f>IF(AL159="","",+AC159*AL159)</f>
        <v>627.955414012739</v>
      </c>
      <c r="AE159" s="58">
        <f>IF(AL159="","",+AL159*AB159)</f>
        <v>29.042937898089182</v>
      </c>
      <c r="AF159" s="57">
        <f>IF(AL159="","",+AL159-AE159)</f>
        <v>75.61629777070065</v>
      </c>
      <c r="AG159" s="58">
        <f>+V159</f>
        <v>41.07875</v>
      </c>
      <c r="AH159" s="57">
        <f>IF(AF159="","",+AF159-AG159)</f>
        <v>34.537547770700655</v>
      </c>
      <c r="AI159" s="57">
        <f>IF(AH159="","",+AH159*AC159)</f>
        <v>207.22528662420393</v>
      </c>
      <c r="AJ159" s="58">
        <v>84.9</v>
      </c>
      <c r="AK159" s="59">
        <v>0.33</v>
      </c>
      <c r="AL159" s="58">
        <f>IF(V159=0,"",V159/(1-AB159-AK159))</f>
        <v>104.65923566878983</v>
      </c>
      <c r="AM159" s="60">
        <v>0.33</v>
      </c>
      <c r="AN159" s="58">
        <f>IF(V159=0,"",V159/(1-AB159-AM159))</f>
        <v>104.65923566878983</v>
      </c>
      <c r="AO159" s="61">
        <v>1.2</v>
      </c>
      <c r="AP159" s="58">
        <f>IF(BD!AJ159="","",BD!AJ159*BD!AO159)</f>
        <v>101.88000000000001</v>
      </c>
      <c r="AQ159" s="56">
        <f>BD!AM159/BD!AK159-1</f>
        <v>0</v>
      </c>
      <c r="AR159" s="56">
        <f>IF(BD!AN159="","",IF(BD!AJ159="","",BD!AN159/BD!AJ159-1))</f>
        <v>0.23273540245924407</v>
      </c>
      <c r="AS159" s="56" t="str">
        <f>IF(BD!AN159="","",IF(BD!AN159&lt;BD!AL159,"ABAIXO DA META","DENTRO DA META"))</f>
        <v>DENTRO DA META</v>
      </c>
      <c r="AT159" s="56" t="str">
        <f>IF(BD!AJ159="","EM ANÁLISE",IF(BD!AP159&gt;=BD!AN159,"GO", "NO GO"))</f>
        <v>NO GO</v>
      </c>
      <c r="AU159" s="62">
        <f>IF(AN159="","",+BD!$AN159-AJ159)</f>
        <v>19.759235668789827</v>
      </c>
      <c r="AV159" s="63"/>
      <c r="AW159" s="54">
        <f>BD!P159*BD!AC159</f>
        <v>334.20000000000005</v>
      </c>
      <c r="AX159" s="54">
        <f>BD!V159*BD!AC159</f>
        <v>246.4725</v>
      </c>
      <c r="AY159" s="54">
        <f>IF(BD!AN159="","",BD!AN159*BD!AC159)</f>
        <v>627.955414012739</v>
      </c>
      <c r="AZ159" s="48" t="s">
        <v>5271</v>
      </c>
      <c r="BA159" s="48" t="s">
        <v>115</v>
      </c>
      <c r="BB159" s="48">
        <v>1</v>
      </c>
      <c r="BC159" s="48" t="s">
        <v>116</v>
      </c>
      <c r="BD159" s="64" t="s">
        <v>5257</v>
      </c>
      <c r="BE159" s="65" t="s">
        <v>4</v>
      </c>
      <c r="BF159" s="65" t="s">
        <v>4</v>
      </c>
      <c r="BG159" s="64" t="s">
        <v>5258</v>
      </c>
      <c r="BH159" s="66"/>
      <c r="BI159" s="66"/>
      <c r="BJ159" s="66"/>
      <c r="BK159" s="66"/>
      <c r="BL159" s="66"/>
      <c r="BM159" s="66"/>
      <c r="BN159" s="64" t="s">
        <v>5268</v>
      </c>
      <c r="BO159" s="64">
        <v>138</v>
      </c>
      <c r="BP159" s="64">
        <v>140.622</v>
      </c>
      <c r="BQ159" s="64">
        <v>121</v>
      </c>
      <c r="BR159" s="64" t="s">
        <v>5260</v>
      </c>
      <c r="BS159" s="64" t="s">
        <v>5260</v>
      </c>
      <c r="BT159" s="64" t="s">
        <v>5261</v>
      </c>
      <c r="BU159" s="64">
        <v>5102</v>
      </c>
      <c r="BV159" s="64"/>
      <c r="BW159" s="64"/>
      <c r="BX159" s="64"/>
      <c r="BY159" s="64"/>
      <c r="BZ159" s="64"/>
      <c r="CA159" s="64"/>
      <c r="CB159" s="64"/>
      <c r="CC159" s="64">
        <v>102</v>
      </c>
      <c r="CD159" s="64">
        <v>8</v>
      </c>
      <c r="CE159" s="64">
        <v>8</v>
      </c>
      <c r="CF159" s="64"/>
      <c r="CG159" s="37">
        <f>VLOOKUP(Table_1[[#This Row],[EAN]],'[1]Planilha1'!$E:$R,13,0)</f>
        <v>55.7</v>
      </c>
      <c r="CI159" s="188">
        <f>IF(Table_1[[#This Row],[STATUS MERCADO]]="GO",Table_1[[#This Row],[M. BRUTA TOTAL]],0)</f>
        <v>0</v>
      </c>
      <c r="CJ159" s="188">
        <f>IF(Table_1[[#This Row],[STATUS MERCADO]]="GO",Table_1[[#This Row],[PV UNIT. REALIZADO]]*Table_1[[#This Row],[QUANTIDADE]],0)</f>
        <v>0</v>
      </c>
    </row>
    <row r="160" ht="15">
      <c r="A160" s="7"/>
      <c r="B160" s="67" t="s">
        <v>79</v>
      </c>
      <c r="C160" s="48">
        <v>221354</v>
      </c>
      <c r="D160" s="48">
        <v>10222514</v>
      </c>
      <c r="E160" s="49">
        <v>7896029069486</v>
      </c>
      <c r="F160" s="50" t="s">
        <v>906</v>
      </c>
      <c r="G160" s="48" t="s">
        <v>24</v>
      </c>
      <c r="H160" s="48">
        <v>570</v>
      </c>
      <c r="I160" s="51" t="s">
        <v>768</v>
      </c>
      <c r="J160" s="48" t="s">
        <v>101</v>
      </c>
      <c r="K160" s="52" t="s">
        <v>84</v>
      </c>
      <c r="L160" s="52">
        <v>10</v>
      </c>
      <c r="M160" s="52">
        <v>0</v>
      </c>
      <c r="N160" s="48" t="s">
        <v>85</v>
      </c>
      <c r="O160" s="48" t="s">
        <v>114</v>
      </c>
      <c r="P160" s="68">
        <v>17.99</v>
      </c>
      <c r="Q160" s="54">
        <f>(17/100+7.6/100+1.65/100)*P160</f>
        <v>4.7223749999999995</v>
      </c>
      <c r="R160" s="54"/>
      <c r="S160" s="54"/>
      <c r="T160" s="54"/>
      <c r="U160" s="54"/>
      <c r="V160" s="54">
        <f>+P160-Q160+R160+S160+T160+U160</f>
        <v>13.267624999999999</v>
      </c>
      <c r="W160" s="56">
        <f>(1.02/100)</f>
        <v>1.02E-2</v>
      </c>
      <c r="X160" s="56">
        <v>4.8E-3</v>
      </c>
      <c r="Y160" s="56">
        <v>0.17</v>
      </c>
      <c r="Z160" s="56">
        <v>1.65E-2</v>
      </c>
      <c r="AA160" s="56">
        <v>7.6E-2</v>
      </c>
      <c r="AB160" s="56">
        <f>SUM(W160:AA160)</f>
        <v>0.2775</v>
      </c>
      <c r="AC160" s="48">
        <v>10</v>
      </c>
      <c r="AD160" s="57">
        <f>IF(AL160="","",+AC160*AL160)</f>
        <v>338.0286624203822</v>
      </c>
      <c r="AE160" s="58">
        <f>IF(AL160="","",+AL160*AB160)</f>
        <v>9.380295382165608</v>
      </c>
      <c r="AF160" s="57">
        <f>IF(AL160="","",+AL160-AE160)</f>
        <v>24.422570859872614</v>
      </c>
      <c r="AG160" s="58">
        <f>+V160</f>
        <v>13.267624999999999</v>
      </c>
      <c r="AH160" s="57">
        <f>IF(AF160="","",+AF160-AG160)</f>
        <v>11.154945859872615</v>
      </c>
      <c r="AI160" s="57">
        <f>IF(AH160="","",+AH160*AC160)</f>
        <v>111.54945859872615</v>
      </c>
      <c r="AJ160" s="58">
        <v>26.9</v>
      </c>
      <c r="AK160" s="59">
        <v>0.33</v>
      </c>
      <c r="AL160" s="58">
        <f>IF(V160=0,"",V160/(1-AB160-AK160))</f>
        <v>33.80286624203822</v>
      </c>
      <c r="AM160" s="60">
        <v>0.33</v>
      </c>
      <c r="AN160" s="58">
        <f>IF(V160=0,"",V160/(1-AB160-AM160))</f>
        <v>33.80286624203822</v>
      </c>
      <c r="AO160" s="61">
        <v>1.2</v>
      </c>
      <c r="AP160" s="58">
        <f>IF(BD!AJ160="","",BD!AJ160*BD!AO160)</f>
        <v>32.279999999999994</v>
      </c>
      <c r="AQ160" s="56">
        <f>BD!AM160/BD!AK160-1</f>
        <v>0</v>
      </c>
      <c r="AR160" s="56">
        <f>IF(BD!AN160="","",IF(BD!AJ160="","",BD!AN160/BD!AJ160-1))</f>
        <v>0.2566121279568112</v>
      </c>
      <c r="AS160" s="56" t="str">
        <f>IF(BD!AN160="","",IF(BD!AN160&lt;BD!AL160,"ABAIXO DA META","DENTRO DA META"))</f>
        <v>DENTRO DA META</v>
      </c>
      <c r="AT160" s="56" t="str">
        <f>IF(BD!AJ160="","EM ANÁLISE",IF(BD!AP160&gt;=BD!AN160,"GO", "NO GO"))</f>
        <v>NO GO</v>
      </c>
      <c r="AU160" s="62">
        <f>IF(AN160="","",+BD!$AN160-AJ160)</f>
        <v>6.902866242038222</v>
      </c>
      <c r="AV160" s="63"/>
      <c r="AW160" s="54">
        <f>BD!P160*BD!AC160</f>
        <v>179.89999999999998</v>
      </c>
      <c r="AX160" s="54">
        <f>BD!V160*BD!AC160</f>
        <v>132.67624999999998</v>
      </c>
      <c r="AY160" s="54">
        <f>IF(BD!AN160="","",BD!AN160*BD!AC160)</f>
        <v>338.0286624203822</v>
      </c>
      <c r="AZ160" s="48" t="s">
        <v>5271</v>
      </c>
      <c r="BA160" s="48" t="s">
        <v>115</v>
      </c>
      <c r="BB160" s="48">
        <v>1</v>
      </c>
      <c r="BC160" s="48" t="s">
        <v>116</v>
      </c>
      <c r="BD160" s="64" t="s">
        <v>5257</v>
      </c>
      <c r="BE160" s="65" t="s">
        <v>4</v>
      </c>
      <c r="BF160" s="65" t="s">
        <v>4</v>
      </c>
      <c r="BG160" s="64" t="s">
        <v>5258</v>
      </c>
      <c r="BH160" s="66"/>
      <c r="BI160" s="66"/>
      <c r="BJ160" s="66"/>
      <c r="BK160" s="66"/>
      <c r="BL160" s="66"/>
      <c r="BM160" s="66"/>
      <c r="BN160" s="64" t="s">
        <v>5268</v>
      </c>
      <c r="BO160" s="64">
        <v>138</v>
      </c>
      <c r="BP160" s="64">
        <v>140.622</v>
      </c>
      <c r="BQ160" s="64">
        <v>121</v>
      </c>
      <c r="BR160" s="64" t="s">
        <v>5260</v>
      </c>
      <c r="BS160" s="64" t="s">
        <v>5260</v>
      </c>
      <c r="BT160" s="64" t="s">
        <v>5261</v>
      </c>
      <c r="BU160" s="64">
        <v>5102</v>
      </c>
      <c r="BV160" s="64"/>
      <c r="BW160" s="64"/>
      <c r="BX160" s="64"/>
      <c r="BY160" s="64"/>
      <c r="BZ160" s="64"/>
      <c r="CA160" s="64"/>
      <c r="CB160" s="64"/>
      <c r="CC160" s="64">
        <v>102</v>
      </c>
      <c r="CD160" s="64">
        <v>8</v>
      </c>
      <c r="CE160" s="64">
        <v>8</v>
      </c>
      <c r="CF160" s="64"/>
      <c r="CG160" s="37">
        <f>VLOOKUP(Table_1[[#This Row],[EAN]],'[1]Planilha1'!$E:$R,13,0)</f>
        <v>17.99</v>
      </c>
      <c r="CI160" s="188">
        <f>IF(Table_1[[#This Row],[STATUS MERCADO]]="GO",Table_1[[#This Row],[M. BRUTA TOTAL]],0)</f>
        <v>0</v>
      </c>
      <c r="CJ160" s="188">
        <f>IF(Table_1[[#This Row],[STATUS MERCADO]]="GO",Table_1[[#This Row],[PV UNIT. REALIZADO]]*Table_1[[#This Row],[QUANTIDADE]],0)</f>
        <v>0</v>
      </c>
    </row>
    <row r="161" ht="15">
      <c r="A161" s="7"/>
      <c r="B161" s="67" t="s">
        <v>79</v>
      </c>
      <c r="C161" s="48">
        <v>221355</v>
      </c>
      <c r="D161" s="48">
        <v>10222517</v>
      </c>
      <c r="E161" s="49">
        <v>7896029006719</v>
      </c>
      <c r="F161" s="50" t="s">
        <v>907</v>
      </c>
      <c r="G161" s="48" t="s">
        <v>24</v>
      </c>
      <c r="H161" s="48">
        <v>570</v>
      </c>
      <c r="I161" s="51" t="s">
        <v>768</v>
      </c>
      <c r="J161" s="48" t="s">
        <v>101</v>
      </c>
      <c r="K161" s="52" t="s">
        <v>84</v>
      </c>
      <c r="L161" s="52">
        <v>10</v>
      </c>
      <c r="M161" s="52">
        <v>0</v>
      </c>
      <c r="N161" s="48" t="s">
        <v>85</v>
      </c>
      <c r="O161" s="48" t="s">
        <v>114</v>
      </c>
      <c r="P161" s="68">
        <v>17.99</v>
      </c>
      <c r="Q161" s="54">
        <f>(17/100+7.6/100+1.65/100)*P161</f>
        <v>4.7223749999999995</v>
      </c>
      <c r="R161" s="54"/>
      <c r="S161" s="54"/>
      <c r="T161" s="54"/>
      <c r="U161" s="54"/>
      <c r="V161" s="54">
        <f>+P161-Q161+R161+S161+T161+U161</f>
        <v>13.267624999999999</v>
      </c>
      <c r="W161" s="56">
        <f>(1.02/100)</f>
        <v>1.02E-2</v>
      </c>
      <c r="X161" s="56">
        <v>4.8E-3</v>
      </c>
      <c r="Y161" s="56">
        <v>0.17</v>
      </c>
      <c r="Z161" s="56">
        <v>1.65E-2</v>
      </c>
      <c r="AA161" s="56">
        <v>7.6E-2</v>
      </c>
      <c r="AB161" s="56">
        <f>SUM(W161:AA161)</f>
        <v>0.2775</v>
      </c>
      <c r="AC161" s="48">
        <v>10</v>
      </c>
      <c r="AD161" s="57">
        <f>IF(AL161="","",+AC161*AL161)</f>
        <v>338.0286624203822</v>
      </c>
      <c r="AE161" s="58">
        <f>IF(AL161="","",+AL161*AB161)</f>
        <v>9.380295382165608</v>
      </c>
      <c r="AF161" s="57">
        <f>IF(AL161="","",+AL161-AE161)</f>
        <v>24.422570859872614</v>
      </c>
      <c r="AG161" s="58">
        <f>+V161</f>
        <v>13.267624999999999</v>
      </c>
      <c r="AH161" s="57">
        <f>IF(AF161="","",+AF161-AG161)</f>
        <v>11.154945859872615</v>
      </c>
      <c r="AI161" s="57">
        <f>IF(AH161="","",+AH161*AC161)</f>
        <v>111.54945859872615</v>
      </c>
      <c r="AJ161" s="58">
        <v>26.9</v>
      </c>
      <c r="AK161" s="59">
        <v>0.33</v>
      </c>
      <c r="AL161" s="58">
        <f>IF(V161=0,"",V161/(1-AB161-AK161))</f>
        <v>33.80286624203822</v>
      </c>
      <c r="AM161" s="60">
        <v>0.33</v>
      </c>
      <c r="AN161" s="58">
        <f>IF(V161=0,"",V161/(1-AB161-AM161))</f>
        <v>33.80286624203822</v>
      </c>
      <c r="AO161" s="61">
        <v>1.2</v>
      </c>
      <c r="AP161" s="58">
        <f>IF(BD!AJ161="","",BD!AJ161*BD!AO161)</f>
        <v>32.279999999999994</v>
      </c>
      <c r="AQ161" s="56">
        <f>BD!AM161/BD!AK161-1</f>
        <v>0</v>
      </c>
      <c r="AR161" s="56">
        <f>IF(BD!AN161="","",IF(BD!AJ161="","",BD!AN161/BD!AJ161-1))</f>
        <v>0.2566121279568112</v>
      </c>
      <c r="AS161" s="56" t="str">
        <f>IF(BD!AN161="","",IF(BD!AN161&lt;BD!AL161,"ABAIXO DA META","DENTRO DA META"))</f>
        <v>DENTRO DA META</v>
      </c>
      <c r="AT161" s="56" t="str">
        <f>IF(BD!AJ161="","EM ANÁLISE",IF(BD!AP161&gt;=BD!AN161,"GO", "NO GO"))</f>
        <v>NO GO</v>
      </c>
      <c r="AU161" s="62">
        <f>IF(AN161="","",+BD!$AN161-AJ161)</f>
        <v>6.902866242038222</v>
      </c>
      <c r="AV161" s="63"/>
      <c r="AW161" s="54">
        <f>BD!P161*BD!AC161</f>
        <v>179.89999999999998</v>
      </c>
      <c r="AX161" s="54">
        <f>BD!V161*BD!AC161</f>
        <v>132.67624999999998</v>
      </c>
      <c r="AY161" s="54">
        <f>IF(BD!AN161="","",BD!AN161*BD!AC161)</f>
        <v>338.0286624203822</v>
      </c>
      <c r="AZ161" s="48" t="s">
        <v>5271</v>
      </c>
      <c r="BA161" s="48" t="s">
        <v>115</v>
      </c>
      <c r="BB161" s="48">
        <v>1</v>
      </c>
      <c r="BC161" s="48" t="s">
        <v>116</v>
      </c>
      <c r="BD161" s="64" t="s">
        <v>5257</v>
      </c>
      <c r="BE161" s="65" t="s">
        <v>4</v>
      </c>
      <c r="BF161" s="65" t="s">
        <v>4</v>
      </c>
      <c r="BG161" s="64" t="s">
        <v>5258</v>
      </c>
      <c r="BH161" s="66"/>
      <c r="BI161" s="66"/>
      <c r="BJ161" s="66"/>
      <c r="BK161" s="66"/>
      <c r="BL161" s="66"/>
      <c r="BM161" s="66"/>
      <c r="BN161" s="64" t="s">
        <v>5268</v>
      </c>
      <c r="BO161" s="64">
        <v>138</v>
      </c>
      <c r="BP161" s="64">
        <v>140.622</v>
      </c>
      <c r="BQ161" s="64">
        <v>121</v>
      </c>
      <c r="BR161" s="64" t="s">
        <v>5260</v>
      </c>
      <c r="BS161" s="64" t="s">
        <v>5260</v>
      </c>
      <c r="BT161" s="64" t="s">
        <v>5261</v>
      </c>
      <c r="BU161" s="64">
        <v>5102</v>
      </c>
      <c r="BV161" s="64"/>
      <c r="BW161" s="64"/>
      <c r="BX161" s="64"/>
      <c r="BY161" s="64"/>
      <c r="BZ161" s="64"/>
      <c r="CA161" s="64"/>
      <c r="CB161" s="64"/>
      <c r="CC161" s="64">
        <v>102</v>
      </c>
      <c r="CD161" s="64">
        <v>8</v>
      </c>
      <c r="CE161" s="64">
        <v>8</v>
      </c>
      <c r="CF161" s="64"/>
      <c r="CG161" s="37">
        <f>VLOOKUP(Table_1[[#This Row],[EAN]],'[1]Planilha1'!$E:$R,13,0)</f>
        <v>17.99</v>
      </c>
      <c r="CI161" s="188">
        <f>IF(Table_1[[#This Row],[STATUS MERCADO]]="GO",Table_1[[#This Row],[M. BRUTA TOTAL]],0)</f>
        <v>0</v>
      </c>
      <c r="CJ161" s="188">
        <f>IF(Table_1[[#This Row],[STATUS MERCADO]]="GO",Table_1[[#This Row],[PV UNIT. REALIZADO]]*Table_1[[#This Row],[QUANTIDADE]],0)</f>
        <v>0</v>
      </c>
    </row>
    <row r="162" ht="15">
      <c r="A162" s="7"/>
      <c r="B162" s="67" t="s">
        <v>79</v>
      </c>
      <c r="C162" s="48">
        <v>221359</v>
      </c>
      <c r="D162" s="48">
        <v>10193241</v>
      </c>
      <c r="E162" s="49">
        <v>7896029007112</v>
      </c>
      <c r="F162" s="50" t="s">
        <v>911</v>
      </c>
      <c r="G162" s="48" t="s">
        <v>24</v>
      </c>
      <c r="H162" s="48">
        <v>1520</v>
      </c>
      <c r="I162" s="51" t="s">
        <v>761</v>
      </c>
      <c r="J162" s="48" t="s">
        <v>101</v>
      </c>
      <c r="K162" s="52" t="s">
        <v>84</v>
      </c>
      <c r="L162" s="52">
        <v>10</v>
      </c>
      <c r="M162" s="52">
        <v>0</v>
      </c>
      <c r="N162" s="48" t="s">
        <v>85</v>
      </c>
      <c r="O162" s="48" t="s">
        <v>114</v>
      </c>
      <c r="P162" s="68">
        <v>20.83</v>
      </c>
      <c r="Q162" s="54">
        <f>(17/100+7.6/100+1.65/100)*P162</f>
        <v>5.467874999999999</v>
      </c>
      <c r="R162" s="54"/>
      <c r="S162" s="54"/>
      <c r="T162" s="54"/>
      <c r="U162" s="54"/>
      <c r="V162" s="54">
        <f>+P162-Q162+R162+S162+T162+U162</f>
        <v>15.362124999999999</v>
      </c>
      <c r="W162" s="56">
        <f>(1.02/100)</f>
        <v>1.02E-2</v>
      </c>
      <c r="X162" s="56">
        <v>4.8E-3</v>
      </c>
      <c r="Y162" s="56">
        <v>0.17</v>
      </c>
      <c r="Z162" s="56">
        <v>1.65E-2</v>
      </c>
      <c r="AA162" s="56">
        <v>7.6E-2</v>
      </c>
      <c r="AB162" s="56">
        <f>SUM(W162:AA162)</f>
        <v>0.2775</v>
      </c>
      <c r="AC162" s="48">
        <v>10</v>
      </c>
      <c r="AD162" s="57">
        <f>IF(AL162="","",+AC162*AL162)</f>
        <v>391.391719745223</v>
      </c>
      <c r="AE162" s="58">
        <f>IF(AL162="","",+AL162*AB162)</f>
        <v>10.861120222929939</v>
      </c>
      <c r="AF162" s="57">
        <f>IF(AL162="","",+AL162-AE162)</f>
        <v>28.278051751592358</v>
      </c>
      <c r="AG162" s="58">
        <f>+V162</f>
        <v>15.362124999999999</v>
      </c>
      <c r="AH162" s="57">
        <f>IF(AF162="","",+AF162-AG162)</f>
        <v>12.915926751592359</v>
      </c>
      <c r="AI162" s="57">
        <f>IF(AH162="","",+AH162*AC162)</f>
        <v>129.1592675159236</v>
      </c>
      <c r="AJ162" s="58">
        <v>32.9</v>
      </c>
      <c r="AK162" s="59">
        <v>0.33</v>
      </c>
      <c r="AL162" s="58">
        <f>IF(V162=0,"",V162/(1-AB162-AK162))</f>
        <v>39.1391719745223</v>
      </c>
      <c r="AM162" s="60">
        <v>0.33</v>
      </c>
      <c r="AN162" s="58">
        <f>IF(V162=0,"",V162/(1-AB162-AM162))</f>
        <v>39.1391719745223</v>
      </c>
      <c r="AO162" s="61">
        <v>1.2</v>
      </c>
      <c r="AP162" s="58">
        <f>IF(BD!AJ162="","",BD!AJ162*BD!AO162)</f>
        <v>39.48</v>
      </c>
      <c r="AQ162" s="56">
        <f>BD!AM162/BD!AK162-1</f>
        <v>0</v>
      </c>
      <c r="AR162" s="56">
        <f>IF(BD!AN162="","",IF(BD!AJ162="","",BD!AN162/BD!AJ162-1))</f>
        <v>0.18964048554779023</v>
      </c>
      <c r="AS162" s="56" t="str">
        <f>IF(BD!AN162="","",IF(BD!AN162&lt;BD!AL162,"ABAIXO DA META","DENTRO DA META"))</f>
        <v>DENTRO DA META</v>
      </c>
      <c r="AT162" s="56" t="str">
        <f>IF(BD!AJ162="","EM ANÁLISE",IF(BD!AP162&gt;=BD!AN162,"GO", "NO GO"))</f>
        <v>GO</v>
      </c>
      <c r="AU162" s="62">
        <f>IF(AN162="","",+BD!$AN162-AJ162)</f>
        <v>6.2391719745223</v>
      </c>
      <c r="AV162" s="63"/>
      <c r="AW162" s="54">
        <f>BD!P162*BD!AC162</f>
        <v>208.29999999999998</v>
      </c>
      <c r="AX162" s="54">
        <f>BD!V162*BD!AC162</f>
        <v>153.62124999999997</v>
      </c>
      <c r="AY162" s="54">
        <f>IF(BD!AN162="","",BD!AN162*BD!AC162)</f>
        <v>391.391719745223</v>
      </c>
      <c r="AZ162" s="48" t="s">
        <v>5271</v>
      </c>
      <c r="BA162" s="48" t="s">
        <v>115</v>
      </c>
      <c r="BB162" s="48">
        <v>1</v>
      </c>
      <c r="BC162" s="48" t="s">
        <v>116</v>
      </c>
      <c r="BD162" s="64" t="s">
        <v>5257</v>
      </c>
      <c r="BE162" s="65" t="s">
        <v>4</v>
      </c>
      <c r="BF162" s="65" t="s">
        <v>4</v>
      </c>
      <c r="BG162" s="64" t="s">
        <v>5258</v>
      </c>
      <c r="BH162" s="66"/>
      <c r="BI162" s="66"/>
      <c r="BJ162" s="66"/>
      <c r="BK162" s="66"/>
      <c r="BL162" s="66"/>
      <c r="BM162" s="66"/>
      <c r="BN162" s="64" t="s">
        <v>5268</v>
      </c>
      <c r="BO162" s="64">
        <v>138</v>
      </c>
      <c r="BP162" s="64">
        <v>140.622</v>
      </c>
      <c r="BQ162" s="64">
        <v>121</v>
      </c>
      <c r="BR162" s="64" t="s">
        <v>5260</v>
      </c>
      <c r="BS162" s="64" t="s">
        <v>5260</v>
      </c>
      <c r="BT162" s="64" t="s">
        <v>5261</v>
      </c>
      <c r="BU162" s="64">
        <v>5102</v>
      </c>
      <c r="BV162" s="64"/>
      <c r="BW162" s="64"/>
      <c r="BX162" s="64"/>
      <c r="BY162" s="64"/>
      <c r="BZ162" s="64"/>
      <c r="CA162" s="64"/>
      <c r="CB162" s="64"/>
      <c r="CC162" s="64">
        <v>102</v>
      </c>
      <c r="CD162" s="64">
        <v>8</v>
      </c>
      <c r="CE162" s="64">
        <v>8</v>
      </c>
      <c r="CF162" s="64"/>
      <c r="CG162" s="37">
        <f>VLOOKUP(Table_1[[#This Row],[EAN]],'[1]Planilha1'!$E:$R,13,0)</f>
        <v>20.83</v>
      </c>
      <c r="CI162" s="188">
        <f>IF(Table_1[[#This Row],[STATUS MERCADO]]="GO",Table_1[[#This Row],[M. BRUTA TOTAL]],0)</f>
        <v>129.1592675159236</v>
      </c>
      <c r="CJ162" s="188">
        <f>IF(Table_1[[#This Row],[STATUS MERCADO]]="GO",Table_1[[#This Row],[PV UNIT. REALIZADO]]*Table_1[[#This Row],[QUANTIDADE]],0)</f>
        <v>391.391719745223</v>
      </c>
    </row>
    <row r="163" ht="15">
      <c r="A163" s="7"/>
      <c r="B163" s="67" t="s">
        <v>79</v>
      </c>
      <c r="C163" s="48">
        <v>221361</v>
      </c>
      <c r="D163" s="48">
        <v>10193255</v>
      </c>
      <c r="E163" s="49">
        <v>7896029007013</v>
      </c>
      <c r="F163" s="50" t="s">
        <v>913</v>
      </c>
      <c r="G163" s="48" t="s">
        <v>24</v>
      </c>
      <c r="H163" s="48">
        <v>1520</v>
      </c>
      <c r="I163" s="51" t="s">
        <v>761</v>
      </c>
      <c r="J163" s="48" t="s">
        <v>101</v>
      </c>
      <c r="K163" s="52" t="s">
        <v>84</v>
      </c>
      <c r="L163" s="52">
        <v>20</v>
      </c>
      <c r="M163" s="52">
        <v>0</v>
      </c>
      <c r="N163" s="48" t="s">
        <v>85</v>
      </c>
      <c r="O163" s="48" t="s">
        <v>114</v>
      </c>
      <c r="P163" s="68">
        <v>13.62</v>
      </c>
      <c r="Q163" s="54">
        <f>(17/100+7.6/100+1.65/100)*P163</f>
        <v>3.57525</v>
      </c>
      <c r="R163" s="54"/>
      <c r="S163" s="54"/>
      <c r="T163" s="54"/>
      <c r="U163" s="54"/>
      <c r="V163" s="54">
        <f>+P163-Q163+R163+S163+T163+U163</f>
        <v>10.044749999999999</v>
      </c>
      <c r="W163" s="56">
        <f>(1.02/100)</f>
        <v>1.02E-2</v>
      </c>
      <c r="X163" s="56">
        <v>4.8E-3</v>
      </c>
      <c r="Y163" s="56">
        <v>0.17</v>
      </c>
      <c r="Z163" s="56">
        <v>1.65E-2</v>
      </c>
      <c r="AA163" s="56">
        <v>7.6E-2</v>
      </c>
      <c r="AB163" s="56">
        <f>SUM(W163:AA163)</f>
        <v>0.2775</v>
      </c>
      <c r="AC163" s="48">
        <v>20</v>
      </c>
      <c r="AD163" s="57">
        <f>IF(AL163="","",+AC163*AL163)</f>
        <v>511.83439490445863</v>
      </c>
      <c r="AE163" s="58">
        <f>IF(AL163="","",+AL163*AB163)</f>
        <v>7.101702229299364</v>
      </c>
      <c r="AF163" s="57">
        <f>IF(AL163="","",+AL163-AE163)</f>
        <v>18.49001751592357</v>
      </c>
      <c r="AG163" s="58">
        <f>+V163</f>
        <v>10.044749999999999</v>
      </c>
      <c r="AH163" s="57">
        <f>IF(AF163="","",+AF163-AG163)</f>
        <v>8.44526751592357</v>
      </c>
      <c r="AI163" s="57">
        <f>IF(AH163="","",+AH163*AC163)</f>
        <v>168.9053503184714</v>
      </c>
      <c r="AJ163" s="58">
        <v>21.49</v>
      </c>
      <c r="AK163" s="59">
        <v>0.33</v>
      </c>
      <c r="AL163" s="58">
        <f>IF(V163=0,"",V163/(1-AB163-AK163))</f>
        <v>25.59171974522293</v>
      </c>
      <c r="AM163" s="60">
        <v>0.33</v>
      </c>
      <c r="AN163" s="58">
        <f>IF(V163=0,"",V163/(1-AB163-AM163))</f>
        <v>25.59171974522293</v>
      </c>
      <c r="AO163" s="61">
        <v>1.2</v>
      </c>
      <c r="AP163" s="58">
        <f>IF(BD!AJ163="","",BD!AJ163*BD!AO163)</f>
        <v>25.787999999999997</v>
      </c>
      <c r="AQ163" s="56">
        <f>BD!AM163/BD!AK163-1</f>
        <v>0</v>
      </c>
      <c r="AR163" s="56">
        <f>IF(BD!AN163="","",IF(BD!AJ163="","",BD!AN163/BD!AJ163-1))</f>
        <v>0.19086643765579026</v>
      </c>
      <c r="AS163" s="56" t="str">
        <f>IF(BD!AN163="","",IF(BD!AN163&lt;BD!AL163,"ABAIXO DA META","DENTRO DA META"))</f>
        <v>DENTRO DA META</v>
      </c>
      <c r="AT163" s="56" t="str">
        <f>IF(BD!AJ163="","EM ANÁLISE",IF(BD!AP163&gt;=BD!AN163,"GO", "NO GO"))</f>
        <v>GO</v>
      </c>
      <c r="AU163" s="62">
        <f>IF(AN163="","",+BD!$AN163-AJ163)</f>
        <v>4.101719745222933</v>
      </c>
      <c r="AV163" s="63"/>
      <c r="AW163" s="54">
        <f>BD!P163*BD!AC163</f>
        <v>272.4</v>
      </c>
      <c r="AX163" s="54">
        <f>BD!V163*BD!AC163</f>
        <v>200.89499999999998</v>
      </c>
      <c r="AY163" s="54">
        <f>IF(BD!AN163="","",BD!AN163*BD!AC163)</f>
        <v>511.83439490445863</v>
      </c>
      <c r="AZ163" s="48" t="s">
        <v>5271</v>
      </c>
      <c r="BA163" s="48" t="s">
        <v>115</v>
      </c>
      <c r="BB163" s="48">
        <v>1</v>
      </c>
      <c r="BC163" s="48" t="s">
        <v>116</v>
      </c>
      <c r="BD163" s="64" t="s">
        <v>5257</v>
      </c>
      <c r="BE163" s="65" t="s">
        <v>4</v>
      </c>
      <c r="BF163" s="65" t="s">
        <v>4</v>
      </c>
      <c r="BG163" s="64" t="s">
        <v>5258</v>
      </c>
      <c r="BH163" s="66"/>
      <c r="BI163" s="66"/>
      <c r="BJ163" s="66"/>
      <c r="BK163" s="66"/>
      <c r="BL163" s="66"/>
      <c r="BM163" s="66"/>
      <c r="BN163" s="64" t="s">
        <v>5268</v>
      </c>
      <c r="BO163" s="64">
        <v>138</v>
      </c>
      <c r="BP163" s="64">
        <v>140.622</v>
      </c>
      <c r="BQ163" s="64">
        <v>121</v>
      </c>
      <c r="BR163" s="64" t="s">
        <v>5260</v>
      </c>
      <c r="BS163" s="64" t="s">
        <v>5260</v>
      </c>
      <c r="BT163" s="64" t="s">
        <v>5261</v>
      </c>
      <c r="BU163" s="64">
        <v>5102</v>
      </c>
      <c r="BV163" s="64"/>
      <c r="BW163" s="64"/>
      <c r="BX163" s="64"/>
      <c r="BY163" s="64"/>
      <c r="BZ163" s="64"/>
      <c r="CA163" s="64"/>
      <c r="CB163" s="64"/>
      <c r="CC163" s="64">
        <v>102</v>
      </c>
      <c r="CD163" s="64">
        <v>8</v>
      </c>
      <c r="CE163" s="64">
        <v>8</v>
      </c>
      <c r="CF163" s="64"/>
      <c r="CG163" s="37">
        <f>VLOOKUP(Table_1[[#This Row],[EAN]],'[1]Planilha1'!$E:$R,13,0)</f>
        <v>13.62</v>
      </c>
      <c r="CI163" s="188">
        <f>IF(Table_1[[#This Row],[STATUS MERCADO]]="GO",Table_1[[#This Row],[M. BRUTA TOTAL]],0)</f>
        <v>168.9053503184714</v>
      </c>
      <c r="CJ163" s="188">
        <f>IF(Table_1[[#This Row],[STATUS MERCADO]]="GO",Table_1[[#This Row],[PV UNIT. REALIZADO]]*Table_1[[#This Row],[QUANTIDADE]],0)</f>
        <v>511.83439490445863</v>
      </c>
    </row>
    <row r="164" ht="15">
      <c r="A164" s="7"/>
      <c r="B164" s="67" t="s">
        <v>79</v>
      </c>
      <c r="C164" s="48">
        <v>221363</v>
      </c>
      <c r="D164" s="48">
        <v>10193256</v>
      </c>
      <c r="E164" s="49">
        <v>7896029007334</v>
      </c>
      <c r="F164" s="50" t="s">
        <v>915</v>
      </c>
      <c r="G164" s="48" t="s">
        <v>24</v>
      </c>
      <c r="H164" s="48">
        <v>1520</v>
      </c>
      <c r="I164" s="51" t="s">
        <v>761</v>
      </c>
      <c r="J164" s="48" t="s">
        <v>101</v>
      </c>
      <c r="K164" s="52" t="s">
        <v>84</v>
      </c>
      <c r="L164" s="52">
        <v>10</v>
      </c>
      <c r="M164" s="52">
        <v>0</v>
      </c>
      <c r="N164" s="48" t="s">
        <v>85</v>
      </c>
      <c r="O164" s="48" t="s">
        <v>114</v>
      </c>
      <c r="P164" s="68">
        <v>20.83</v>
      </c>
      <c r="Q164" s="54">
        <f>(17/100+7.6/100+1.65/100)*P164</f>
        <v>5.467874999999999</v>
      </c>
      <c r="R164" s="54"/>
      <c r="S164" s="54"/>
      <c r="T164" s="54"/>
      <c r="U164" s="54"/>
      <c r="V164" s="54">
        <f>+P164-Q164+R164+S164+T164+U164</f>
        <v>15.362124999999999</v>
      </c>
      <c r="W164" s="56">
        <f>(1.02/100)</f>
        <v>1.02E-2</v>
      </c>
      <c r="X164" s="56">
        <v>4.8E-3</v>
      </c>
      <c r="Y164" s="56">
        <v>0.17</v>
      </c>
      <c r="Z164" s="56">
        <v>1.65E-2</v>
      </c>
      <c r="AA164" s="56">
        <v>7.6E-2</v>
      </c>
      <c r="AB164" s="56">
        <f>SUM(W164:AA164)</f>
        <v>0.2775</v>
      </c>
      <c r="AC164" s="48">
        <v>10</v>
      </c>
      <c r="AD164" s="57">
        <f>IF(AL164="","",+AC164*AL164)</f>
        <v>391.391719745223</v>
      </c>
      <c r="AE164" s="58">
        <f>IF(AL164="","",+AL164*AB164)</f>
        <v>10.861120222929939</v>
      </c>
      <c r="AF164" s="57">
        <f>IF(AL164="","",+AL164-AE164)</f>
        <v>28.278051751592358</v>
      </c>
      <c r="AG164" s="58">
        <f>+V164</f>
        <v>15.362124999999999</v>
      </c>
      <c r="AH164" s="57">
        <f>IF(AF164="","",+AF164-AG164)</f>
        <v>12.915926751592359</v>
      </c>
      <c r="AI164" s="57">
        <f>IF(AH164="","",+AH164*AC164)</f>
        <v>129.1592675159236</v>
      </c>
      <c r="AJ164" s="58">
        <v>32.9</v>
      </c>
      <c r="AK164" s="59">
        <v>0.33</v>
      </c>
      <c r="AL164" s="58">
        <f>IF(V164=0,"",V164/(1-AB164-AK164))</f>
        <v>39.1391719745223</v>
      </c>
      <c r="AM164" s="60">
        <v>0.33</v>
      </c>
      <c r="AN164" s="58">
        <f>IF(V164=0,"",V164/(1-AB164-AM164))</f>
        <v>39.1391719745223</v>
      </c>
      <c r="AO164" s="61">
        <v>1.2</v>
      </c>
      <c r="AP164" s="58">
        <f>IF(BD!AJ164="","",BD!AJ164*BD!AO164)</f>
        <v>39.48</v>
      </c>
      <c r="AQ164" s="56">
        <f>BD!AM164/BD!AK164-1</f>
        <v>0</v>
      </c>
      <c r="AR164" s="56">
        <f>IF(BD!AN164="","",IF(BD!AJ164="","",BD!AN164/BD!AJ164-1))</f>
        <v>0.18964048554779023</v>
      </c>
      <c r="AS164" s="56" t="str">
        <f>IF(BD!AN164="","",IF(BD!AN164&lt;BD!AL164,"ABAIXO DA META","DENTRO DA META"))</f>
        <v>DENTRO DA META</v>
      </c>
      <c r="AT164" s="56" t="str">
        <f>IF(BD!AJ164="","EM ANÁLISE",IF(BD!AP164&gt;=BD!AN164,"GO", "NO GO"))</f>
        <v>GO</v>
      </c>
      <c r="AU164" s="62">
        <f>IF(AN164="","",+BD!$AN164-AJ164)</f>
        <v>6.2391719745223</v>
      </c>
      <c r="AV164" s="63"/>
      <c r="AW164" s="54">
        <f>BD!P164*BD!AC164</f>
        <v>208.29999999999998</v>
      </c>
      <c r="AX164" s="54">
        <f>BD!V164*BD!AC164</f>
        <v>153.62124999999997</v>
      </c>
      <c r="AY164" s="54">
        <f>IF(BD!AN164="","",BD!AN164*BD!AC164)</f>
        <v>391.391719745223</v>
      </c>
      <c r="AZ164" s="48" t="s">
        <v>5271</v>
      </c>
      <c r="BA164" s="48" t="s">
        <v>115</v>
      </c>
      <c r="BB164" s="48">
        <v>1</v>
      </c>
      <c r="BC164" s="48" t="s">
        <v>116</v>
      </c>
      <c r="BD164" s="64" t="s">
        <v>5257</v>
      </c>
      <c r="BE164" s="65" t="s">
        <v>4</v>
      </c>
      <c r="BF164" s="65" t="s">
        <v>4</v>
      </c>
      <c r="BG164" s="64" t="s">
        <v>5258</v>
      </c>
      <c r="BH164" s="66"/>
      <c r="BI164" s="66"/>
      <c r="BJ164" s="66"/>
      <c r="BK164" s="66"/>
      <c r="BL164" s="66"/>
      <c r="BM164" s="66"/>
      <c r="BN164" s="64" t="s">
        <v>5268</v>
      </c>
      <c r="BO164" s="64">
        <v>138</v>
      </c>
      <c r="BP164" s="64">
        <v>140.622</v>
      </c>
      <c r="BQ164" s="64">
        <v>121</v>
      </c>
      <c r="BR164" s="64" t="s">
        <v>5260</v>
      </c>
      <c r="BS164" s="64" t="s">
        <v>5260</v>
      </c>
      <c r="BT164" s="64" t="s">
        <v>5261</v>
      </c>
      <c r="BU164" s="64">
        <v>5102</v>
      </c>
      <c r="BV164" s="64"/>
      <c r="BW164" s="64"/>
      <c r="BX164" s="64"/>
      <c r="BY164" s="64"/>
      <c r="BZ164" s="64"/>
      <c r="CA164" s="64"/>
      <c r="CB164" s="64"/>
      <c r="CC164" s="64">
        <v>102</v>
      </c>
      <c r="CD164" s="64">
        <v>8</v>
      </c>
      <c r="CE164" s="64">
        <v>8</v>
      </c>
      <c r="CF164" s="64"/>
      <c r="CG164" s="37">
        <f>VLOOKUP(Table_1[[#This Row],[EAN]],'[1]Planilha1'!$E:$R,13,0)</f>
        <v>20.83</v>
      </c>
      <c r="CI164" s="188">
        <f>IF(Table_1[[#This Row],[STATUS MERCADO]]="GO",Table_1[[#This Row],[M. BRUTA TOTAL]],0)</f>
        <v>129.1592675159236</v>
      </c>
      <c r="CJ164" s="188">
        <f>IF(Table_1[[#This Row],[STATUS MERCADO]]="GO",Table_1[[#This Row],[PV UNIT. REALIZADO]]*Table_1[[#This Row],[QUANTIDADE]],0)</f>
        <v>391.391719745223</v>
      </c>
    </row>
    <row r="165" ht="15">
      <c r="A165" s="7"/>
      <c r="B165" s="67" t="s">
        <v>79</v>
      </c>
      <c r="C165" s="48">
        <v>221370</v>
      </c>
      <c r="D165" s="48">
        <v>10193240</v>
      </c>
      <c r="E165" s="49">
        <v>7896029007129</v>
      </c>
      <c r="F165" s="50" t="s">
        <v>920</v>
      </c>
      <c r="G165" s="48" t="s">
        <v>24</v>
      </c>
      <c r="H165" s="48">
        <v>1520</v>
      </c>
      <c r="I165" s="51" t="s">
        <v>761</v>
      </c>
      <c r="J165" s="48" t="s">
        <v>101</v>
      </c>
      <c r="K165" s="52" t="s">
        <v>84</v>
      </c>
      <c r="L165" s="52">
        <v>10</v>
      </c>
      <c r="M165" s="52">
        <v>0</v>
      </c>
      <c r="N165" s="48" t="s">
        <v>85</v>
      </c>
      <c r="O165" s="48" t="s">
        <v>114</v>
      </c>
      <c r="P165" s="68">
        <v>20.83</v>
      </c>
      <c r="Q165" s="54">
        <f>(17/100+7.6/100+1.65/100)*P165</f>
        <v>5.467874999999999</v>
      </c>
      <c r="R165" s="54"/>
      <c r="S165" s="54"/>
      <c r="T165" s="54"/>
      <c r="U165" s="54"/>
      <c r="V165" s="54">
        <f>+P165-Q165+R165+S165+T165+U165</f>
        <v>15.362124999999999</v>
      </c>
      <c r="W165" s="56">
        <f>(1.02/100)</f>
        <v>1.02E-2</v>
      </c>
      <c r="X165" s="56">
        <v>4.8E-3</v>
      </c>
      <c r="Y165" s="56">
        <v>0.17</v>
      </c>
      <c r="Z165" s="56">
        <v>1.65E-2</v>
      </c>
      <c r="AA165" s="56">
        <v>7.6E-2</v>
      </c>
      <c r="AB165" s="56">
        <f>SUM(W165:AA165)</f>
        <v>0.2775</v>
      </c>
      <c r="AC165" s="48">
        <v>10</v>
      </c>
      <c r="AD165" s="57">
        <f>IF(AL165="","",+AC165*AL165)</f>
        <v>391.391719745223</v>
      </c>
      <c r="AE165" s="58">
        <f>IF(AL165="","",+AL165*AB165)</f>
        <v>10.861120222929939</v>
      </c>
      <c r="AF165" s="57">
        <f>IF(AL165="","",+AL165-AE165)</f>
        <v>28.278051751592358</v>
      </c>
      <c r="AG165" s="58">
        <f>+V165</f>
        <v>15.362124999999999</v>
      </c>
      <c r="AH165" s="57">
        <f>IF(AF165="","",+AF165-AG165)</f>
        <v>12.915926751592359</v>
      </c>
      <c r="AI165" s="57">
        <f>IF(AH165="","",+AH165*AC165)</f>
        <v>129.1592675159236</v>
      </c>
      <c r="AJ165" s="58">
        <v>32.9</v>
      </c>
      <c r="AK165" s="59">
        <v>0.33</v>
      </c>
      <c r="AL165" s="58">
        <f>IF(V165=0,"",V165/(1-AB165-AK165))</f>
        <v>39.1391719745223</v>
      </c>
      <c r="AM165" s="60">
        <v>0.33</v>
      </c>
      <c r="AN165" s="58">
        <f>IF(V165=0,"",V165/(1-AB165-AM165))</f>
        <v>39.1391719745223</v>
      </c>
      <c r="AO165" s="61">
        <v>1.2</v>
      </c>
      <c r="AP165" s="58">
        <f>IF(BD!AJ165="","",BD!AJ165*BD!AO165)</f>
        <v>39.48</v>
      </c>
      <c r="AQ165" s="56">
        <f>BD!AM165/BD!AK165-1</f>
        <v>0</v>
      </c>
      <c r="AR165" s="56">
        <f>IF(BD!AN165="","",IF(BD!AJ165="","",BD!AN165/BD!AJ165-1))</f>
        <v>0.18964048554779023</v>
      </c>
      <c r="AS165" s="56" t="str">
        <f>IF(BD!AN165="","",IF(BD!AN165&lt;BD!AL165,"ABAIXO DA META","DENTRO DA META"))</f>
        <v>DENTRO DA META</v>
      </c>
      <c r="AT165" s="56" t="str">
        <f>IF(BD!AJ165="","EM ANÁLISE",IF(BD!AP165&gt;=BD!AN165,"GO", "NO GO"))</f>
        <v>GO</v>
      </c>
      <c r="AU165" s="62">
        <f>IF(AN165="","",+BD!$AN165-AJ165)</f>
        <v>6.2391719745223</v>
      </c>
      <c r="AV165" s="63"/>
      <c r="AW165" s="54">
        <f>BD!P165*BD!AC165</f>
        <v>208.29999999999998</v>
      </c>
      <c r="AX165" s="54">
        <f>BD!V165*BD!AC165</f>
        <v>153.62124999999997</v>
      </c>
      <c r="AY165" s="54">
        <f>IF(BD!AN165="","",BD!AN165*BD!AC165)</f>
        <v>391.391719745223</v>
      </c>
      <c r="AZ165" s="48" t="s">
        <v>5271</v>
      </c>
      <c r="BA165" s="48" t="s">
        <v>115</v>
      </c>
      <c r="BB165" s="48">
        <v>1</v>
      </c>
      <c r="BC165" s="48" t="s">
        <v>116</v>
      </c>
      <c r="BD165" s="64" t="s">
        <v>5257</v>
      </c>
      <c r="BE165" s="65" t="s">
        <v>4</v>
      </c>
      <c r="BF165" s="65" t="s">
        <v>4</v>
      </c>
      <c r="BG165" s="64" t="s">
        <v>5258</v>
      </c>
      <c r="BH165" s="66"/>
      <c r="BI165" s="66"/>
      <c r="BJ165" s="66"/>
      <c r="BK165" s="66"/>
      <c r="BL165" s="66"/>
      <c r="BM165" s="66"/>
      <c r="BN165" s="64" t="s">
        <v>5268</v>
      </c>
      <c r="BO165" s="64">
        <v>138</v>
      </c>
      <c r="BP165" s="64">
        <v>140.622</v>
      </c>
      <c r="BQ165" s="64">
        <v>121</v>
      </c>
      <c r="BR165" s="64" t="s">
        <v>5260</v>
      </c>
      <c r="BS165" s="64" t="s">
        <v>5260</v>
      </c>
      <c r="BT165" s="64" t="s">
        <v>5261</v>
      </c>
      <c r="BU165" s="64">
        <v>5102</v>
      </c>
      <c r="BV165" s="64"/>
      <c r="BW165" s="64"/>
      <c r="BX165" s="64"/>
      <c r="BY165" s="64"/>
      <c r="BZ165" s="64"/>
      <c r="CA165" s="64"/>
      <c r="CB165" s="64"/>
      <c r="CC165" s="64">
        <v>102</v>
      </c>
      <c r="CD165" s="64">
        <v>8</v>
      </c>
      <c r="CE165" s="64">
        <v>8</v>
      </c>
      <c r="CF165" s="64"/>
      <c r="CG165" s="37">
        <f>VLOOKUP(Table_1[[#This Row],[EAN]],'[1]Planilha1'!$E:$R,13,0)</f>
        <v>20.83</v>
      </c>
      <c r="CI165" s="188">
        <f>IF(Table_1[[#This Row],[STATUS MERCADO]]="GO",Table_1[[#This Row],[M. BRUTA TOTAL]],0)</f>
        <v>129.1592675159236</v>
      </c>
      <c r="CJ165" s="188">
        <f>IF(Table_1[[#This Row],[STATUS MERCADO]]="GO",Table_1[[#This Row],[PV UNIT. REALIZADO]]*Table_1[[#This Row],[QUANTIDADE]],0)</f>
        <v>391.391719745223</v>
      </c>
    </row>
    <row r="166" ht="15">
      <c r="A166" s="7"/>
      <c r="B166" s="67" t="s">
        <v>79</v>
      </c>
      <c r="C166" s="48">
        <v>221371</v>
      </c>
      <c r="D166" s="48">
        <v>10193254</v>
      </c>
      <c r="E166" s="49">
        <v>7896029007020</v>
      </c>
      <c r="F166" s="50" t="s">
        <v>921</v>
      </c>
      <c r="G166" s="48" t="s">
        <v>24</v>
      </c>
      <c r="H166" s="48">
        <v>1520</v>
      </c>
      <c r="I166" s="51" t="s">
        <v>761</v>
      </c>
      <c r="J166" s="48" t="s">
        <v>101</v>
      </c>
      <c r="K166" s="52" t="s">
        <v>84</v>
      </c>
      <c r="L166" s="52">
        <v>20</v>
      </c>
      <c r="M166" s="52">
        <v>0</v>
      </c>
      <c r="N166" s="48" t="s">
        <v>85</v>
      </c>
      <c r="O166" s="48" t="s">
        <v>114</v>
      </c>
      <c r="P166" s="68">
        <v>13.62</v>
      </c>
      <c r="Q166" s="54">
        <f>(17/100+7.6/100+1.65/100)*P166</f>
        <v>3.57525</v>
      </c>
      <c r="R166" s="54"/>
      <c r="S166" s="54"/>
      <c r="T166" s="54"/>
      <c r="U166" s="54"/>
      <c r="V166" s="54">
        <f>+P166-Q166+R166+S166+T166+U166</f>
        <v>10.044749999999999</v>
      </c>
      <c r="W166" s="56">
        <f>(1.02/100)</f>
        <v>1.02E-2</v>
      </c>
      <c r="X166" s="56">
        <v>4.8E-3</v>
      </c>
      <c r="Y166" s="56">
        <v>0.17</v>
      </c>
      <c r="Z166" s="56">
        <v>1.65E-2</v>
      </c>
      <c r="AA166" s="56">
        <v>7.6E-2</v>
      </c>
      <c r="AB166" s="56">
        <f>SUM(W166:AA166)</f>
        <v>0.2775</v>
      </c>
      <c r="AC166" s="48">
        <v>20</v>
      </c>
      <c r="AD166" s="57">
        <f>IF(AL166="","",+AC166*AL166)</f>
        <v>511.83439490445863</v>
      </c>
      <c r="AE166" s="58">
        <f>IF(AL166="","",+AL166*AB166)</f>
        <v>7.101702229299364</v>
      </c>
      <c r="AF166" s="57">
        <f>IF(AL166="","",+AL166-AE166)</f>
        <v>18.49001751592357</v>
      </c>
      <c r="AG166" s="58">
        <f>+V166</f>
        <v>10.044749999999999</v>
      </c>
      <c r="AH166" s="57">
        <f>IF(AF166="","",+AF166-AG166)</f>
        <v>8.44526751592357</v>
      </c>
      <c r="AI166" s="57">
        <f>IF(AH166="","",+AH166*AC166)</f>
        <v>168.9053503184714</v>
      </c>
      <c r="AJ166" s="58">
        <v>21.9</v>
      </c>
      <c r="AK166" s="59">
        <v>0.33</v>
      </c>
      <c r="AL166" s="58">
        <f>IF(V166=0,"",V166/(1-AB166-AK166))</f>
        <v>25.59171974522293</v>
      </c>
      <c r="AM166" s="60">
        <v>0.33</v>
      </c>
      <c r="AN166" s="58">
        <f>IF(V166=0,"",V166/(1-AB166-AM166))</f>
        <v>25.59171974522293</v>
      </c>
      <c r="AO166" s="61">
        <v>1.2</v>
      </c>
      <c r="AP166" s="58">
        <f>IF(BD!AJ166="","",BD!AJ166*BD!AO166)</f>
        <v>26.279999999999998</v>
      </c>
      <c r="AQ166" s="56">
        <f>BD!AM166/BD!AK166-1</f>
        <v>0</v>
      </c>
      <c r="AR166" s="56">
        <f>IF(BD!AN166="","",IF(BD!AJ166="","",BD!AN166/BD!AJ166-1))</f>
        <v>0.1685716778640609</v>
      </c>
      <c r="AS166" s="56" t="str">
        <f>IF(BD!AN166="","",IF(BD!AN166&lt;BD!AL166,"ABAIXO DA META","DENTRO DA META"))</f>
        <v>DENTRO DA META</v>
      </c>
      <c r="AT166" s="56" t="str">
        <f>IF(BD!AJ166="","EM ANÁLISE",IF(BD!AP166&gt;=BD!AN166,"GO", "NO GO"))</f>
        <v>GO</v>
      </c>
      <c r="AU166" s="62">
        <f>IF(AN166="","",+BD!$AN166-AJ166)</f>
        <v>3.691719745222933</v>
      </c>
      <c r="AV166" s="63"/>
      <c r="AW166" s="54">
        <f>BD!P166*BD!AC166</f>
        <v>272.4</v>
      </c>
      <c r="AX166" s="54">
        <f>BD!V166*BD!AC166</f>
        <v>200.89499999999998</v>
      </c>
      <c r="AY166" s="54">
        <f>IF(BD!AN166="","",BD!AN166*BD!AC166)</f>
        <v>511.83439490445863</v>
      </c>
      <c r="AZ166" s="48" t="s">
        <v>5271</v>
      </c>
      <c r="BA166" s="48" t="s">
        <v>115</v>
      </c>
      <c r="BB166" s="48">
        <v>1</v>
      </c>
      <c r="BC166" s="48" t="s">
        <v>116</v>
      </c>
      <c r="BD166" s="64" t="s">
        <v>5257</v>
      </c>
      <c r="BE166" s="65" t="s">
        <v>4</v>
      </c>
      <c r="BF166" s="65" t="s">
        <v>4</v>
      </c>
      <c r="BG166" s="64" t="s">
        <v>5258</v>
      </c>
      <c r="BH166" s="66"/>
      <c r="BI166" s="66"/>
      <c r="BJ166" s="66"/>
      <c r="BK166" s="66"/>
      <c r="BL166" s="66"/>
      <c r="BM166" s="66"/>
      <c r="BN166" s="64" t="s">
        <v>5268</v>
      </c>
      <c r="BO166" s="64">
        <v>138</v>
      </c>
      <c r="BP166" s="64">
        <v>140.622</v>
      </c>
      <c r="BQ166" s="64">
        <v>121</v>
      </c>
      <c r="BR166" s="64" t="s">
        <v>5260</v>
      </c>
      <c r="BS166" s="64" t="s">
        <v>5260</v>
      </c>
      <c r="BT166" s="64" t="s">
        <v>5261</v>
      </c>
      <c r="BU166" s="64">
        <v>5102</v>
      </c>
      <c r="BV166" s="64"/>
      <c r="BW166" s="64"/>
      <c r="BX166" s="64"/>
      <c r="BY166" s="64"/>
      <c r="BZ166" s="64"/>
      <c r="CA166" s="64"/>
      <c r="CB166" s="64"/>
      <c r="CC166" s="64">
        <v>102</v>
      </c>
      <c r="CD166" s="64">
        <v>8</v>
      </c>
      <c r="CE166" s="64">
        <v>8</v>
      </c>
      <c r="CF166" s="64"/>
      <c r="CG166" s="37">
        <f>VLOOKUP(Table_1[[#This Row],[EAN]],'[1]Planilha1'!$E:$R,13,0)</f>
        <v>13.62</v>
      </c>
      <c r="CI166" s="188">
        <f>IF(Table_1[[#This Row],[STATUS MERCADO]]="GO",Table_1[[#This Row],[M. BRUTA TOTAL]],0)</f>
        <v>168.9053503184714</v>
      </c>
      <c r="CJ166" s="188">
        <f>IF(Table_1[[#This Row],[STATUS MERCADO]]="GO",Table_1[[#This Row],[PV UNIT. REALIZADO]]*Table_1[[#This Row],[QUANTIDADE]],0)</f>
        <v>511.83439490445863</v>
      </c>
    </row>
    <row r="167" ht="15">
      <c r="A167" s="7"/>
      <c r="B167" s="67" t="s">
        <v>79</v>
      </c>
      <c r="C167" s="48">
        <v>221373</v>
      </c>
      <c r="D167" s="48">
        <v>10193261</v>
      </c>
      <c r="E167" s="49">
        <v>7896029086827</v>
      </c>
      <c r="F167" s="50" t="s">
        <v>923</v>
      </c>
      <c r="G167" s="48" t="s">
        <v>24</v>
      </c>
      <c r="H167" s="48">
        <v>1520</v>
      </c>
      <c r="I167" s="51" t="s">
        <v>761</v>
      </c>
      <c r="J167" s="48" t="s">
        <v>101</v>
      </c>
      <c r="K167" s="52" t="s">
        <v>84</v>
      </c>
      <c r="L167" s="52">
        <v>10</v>
      </c>
      <c r="M167" s="52">
        <v>0</v>
      </c>
      <c r="N167" s="48" t="s">
        <v>85</v>
      </c>
      <c r="O167" s="48" t="s">
        <v>114</v>
      </c>
      <c r="P167" s="68">
        <v>20.83</v>
      </c>
      <c r="Q167" s="54">
        <f>(17/100+7.6/100+1.65/100)*P167</f>
        <v>5.467874999999999</v>
      </c>
      <c r="R167" s="54"/>
      <c r="S167" s="54"/>
      <c r="T167" s="54"/>
      <c r="U167" s="54"/>
      <c r="V167" s="54">
        <f>+P167-Q167+R167+S167+T167+U167</f>
        <v>15.362124999999999</v>
      </c>
      <c r="W167" s="56">
        <f>(1.02/100)</f>
        <v>1.02E-2</v>
      </c>
      <c r="X167" s="56">
        <v>4.8E-3</v>
      </c>
      <c r="Y167" s="56">
        <v>0.17</v>
      </c>
      <c r="Z167" s="56">
        <v>1.65E-2</v>
      </c>
      <c r="AA167" s="56">
        <v>7.6E-2</v>
      </c>
      <c r="AB167" s="56">
        <f>SUM(W167:AA167)</f>
        <v>0.2775</v>
      </c>
      <c r="AC167" s="48">
        <v>10</v>
      </c>
      <c r="AD167" s="57">
        <f>IF(AL167="","",+AC167*AL167)</f>
        <v>391.391719745223</v>
      </c>
      <c r="AE167" s="58">
        <f>IF(AL167="","",+AL167*AB167)</f>
        <v>10.861120222929939</v>
      </c>
      <c r="AF167" s="57">
        <f>IF(AL167="","",+AL167-AE167)</f>
        <v>28.278051751592358</v>
      </c>
      <c r="AG167" s="58">
        <f>+V167</f>
        <v>15.362124999999999</v>
      </c>
      <c r="AH167" s="57">
        <f>IF(AF167="","",+AF167-AG167)</f>
        <v>12.915926751592359</v>
      </c>
      <c r="AI167" s="57">
        <f>IF(AH167="","",+AH167*AC167)</f>
        <v>129.1592675159236</v>
      </c>
      <c r="AJ167" s="58">
        <v>32.9</v>
      </c>
      <c r="AK167" s="59">
        <v>0.33</v>
      </c>
      <c r="AL167" s="58">
        <f>IF(V167=0,"",V167/(1-AB167-AK167))</f>
        <v>39.1391719745223</v>
      </c>
      <c r="AM167" s="60">
        <v>0.33</v>
      </c>
      <c r="AN167" s="58">
        <f>IF(V167=0,"",V167/(1-AB167-AM167))</f>
        <v>39.1391719745223</v>
      </c>
      <c r="AO167" s="61">
        <v>1.2</v>
      </c>
      <c r="AP167" s="58">
        <f>IF(BD!AJ167="","",BD!AJ167*BD!AO167)</f>
        <v>39.48</v>
      </c>
      <c r="AQ167" s="56">
        <f>BD!AM167/BD!AK167-1</f>
        <v>0</v>
      </c>
      <c r="AR167" s="56">
        <f>IF(BD!AN167="","",IF(BD!AJ167="","",BD!AN167/BD!AJ167-1))</f>
        <v>0.18964048554779023</v>
      </c>
      <c r="AS167" s="56" t="str">
        <f>IF(BD!AN167="","",IF(BD!AN167&lt;BD!AL167,"ABAIXO DA META","DENTRO DA META"))</f>
        <v>DENTRO DA META</v>
      </c>
      <c r="AT167" s="56" t="str">
        <f>IF(BD!AJ167="","EM ANÁLISE",IF(BD!AP167&gt;=BD!AN167,"GO", "NO GO"))</f>
        <v>GO</v>
      </c>
      <c r="AU167" s="62">
        <f>IF(AN167="","",+BD!$AN167-AJ167)</f>
        <v>6.2391719745223</v>
      </c>
      <c r="AV167" s="63"/>
      <c r="AW167" s="54">
        <f>BD!P167*BD!AC167</f>
        <v>208.29999999999998</v>
      </c>
      <c r="AX167" s="54">
        <f>BD!V167*BD!AC167</f>
        <v>153.62124999999997</v>
      </c>
      <c r="AY167" s="54">
        <f>IF(BD!AN167="","",BD!AN167*BD!AC167)</f>
        <v>391.391719745223</v>
      </c>
      <c r="AZ167" s="48" t="s">
        <v>5271</v>
      </c>
      <c r="BA167" s="48" t="s">
        <v>115</v>
      </c>
      <c r="BB167" s="48">
        <v>1</v>
      </c>
      <c r="BC167" s="48" t="s">
        <v>116</v>
      </c>
      <c r="BD167" s="64" t="s">
        <v>5257</v>
      </c>
      <c r="BE167" s="65" t="s">
        <v>4</v>
      </c>
      <c r="BF167" s="65" t="s">
        <v>4</v>
      </c>
      <c r="BG167" s="64" t="s">
        <v>5258</v>
      </c>
      <c r="BH167" s="66"/>
      <c r="BI167" s="66"/>
      <c r="BJ167" s="66"/>
      <c r="BK167" s="66"/>
      <c r="BL167" s="66"/>
      <c r="BM167" s="66"/>
      <c r="BN167" s="64" t="s">
        <v>5268</v>
      </c>
      <c r="BO167" s="64">
        <v>138</v>
      </c>
      <c r="BP167" s="64">
        <v>140.622</v>
      </c>
      <c r="BQ167" s="64">
        <v>121</v>
      </c>
      <c r="BR167" s="64" t="s">
        <v>5260</v>
      </c>
      <c r="BS167" s="64" t="s">
        <v>5260</v>
      </c>
      <c r="BT167" s="64" t="s">
        <v>5261</v>
      </c>
      <c r="BU167" s="64">
        <v>5102</v>
      </c>
      <c r="BV167" s="64"/>
      <c r="BW167" s="64"/>
      <c r="BX167" s="64"/>
      <c r="BY167" s="64"/>
      <c r="BZ167" s="64"/>
      <c r="CA167" s="64"/>
      <c r="CB167" s="64"/>
      <c r="CC167" s="64">
        <v>102</v>
      </c>
      <c r="CD167" s="64">
        <v>8</v>
      </c>
      <c r="CE167" s="64">
        <v>8</v>
      </c>
      <c r="CF167" s="64"/>
      <c r="CG167" s="37">
        <f>VLOOKUP(Table_1[[#This Row],[EAN]],'[1]Planilha1'!$E:$R,13,0)</f>
        <v>20.83</v>
      </c>
      <c r="CI167" s="188">
        <f>IF(Table_1[[#This Row],[STATUS MERCADO]]="GO",Table_1[[#This Row],[M. BRUTA TOTAL]],0)</f>
        <v>129.1592675159236</v>
      </c>
      <c r="CJ167" s="188">
        <f>IF(Table_1[[#This Row],[STATUS MERCADO]]="GO",Table_1[[#This Row],[PV UNIT. REALIZADO]]*Table_1[[#This Row],[QUANTIDADE]],0)</f>
        <v>391.391719745223</v>
      </c>
    </row>
    <row r="168" ht="15">
      <c r="A168" s="7"/>
      <c r="B168" s="67" t="s">
        <v>79</v>
      </c>
      <c r="C168" s="48">
        <v>221375</v>
      </c>
      <c r="D168" s="48">
        <v>10193266</v>
      </c>
      <c r="E168" s="49">
        <v>7896029086995</v>
      </c>
      <c r="F168" s="50" t="s">
        <v>925</v>
      </c>
      <c r="G168" s="48" t="s">
        <v>24</v>
      </c>
      <c r="H168" s="48">
        <v>1520</v>
      </c>
      <c r="I168" s="51" t="s">
        <v>761</v>
      </c>
      <c r="J168" s="48" t="s">
        <v>101</v>
      </c>
      <c r="K168" s="52" t="s">
        <v>84</v>
      </c>
      <c r="L168" s="52">
        <v>20</v>
      </c>
      <c r="M168" s="52">
        <v>0</v>
      </c>
      <c r="N168" s="48" t="s">
        <v>85</v>
      </c>
      <c r="O168" s="48" t="s">
        <v>114</v>
      </c>
      <c r="P168" s="68">
        <v>13.62</v>
      </c>
      <c r="Q168" s="54">
        <f>(17/100+7.6/100+1.65/100)*P168</f>
        <v>3.57525</v>
      </c>
      <c r="R168" s="54"/>
      <c r="S168" s="54"/>
      <c r="T168" s="54"/>
      <c r="U168" s="54"/>
      <c r="V168" s="54">
        <f>+P168-Q168+R168+S168+T168+U168</f>
        <v>10.044749999999999</v>
      </c>
      <c r="W168" s="56">
        <f>(1.02/100)</f>
        <v>1.02E-2</v>
      </c>
      <c r="X168" s="56">
        <v>4.8E-3</v>
      </c>
      <c r="Y168" s="56">
        <v>0.17</v>
      </c>
      <c r="Z168" s="56">
        <v>1.65E-2</v>
      </c>
      <c r="AA168" s="56">
        <v>7.6E-2</v>
      </c>
      <c r="AB168" s="56">
        <f>SUM(W168:AA168)</f>
        <v>0.2775</v>
      </c>
      <c r="AC168" s="48">
        <v>20</v>
      </c>
      <c r="AD168" s="57">
        <f>IF(AL168="","",+AC168*AL168)</f>
        <v>511.83439490445863</v>
      </c>
      <c r="AE168" s="58">
        <f>IF(AL168="","",+AL168*AB168)</f>
        <v>7.101702229299364</v>
      </c>
      <c r="AF168" s="57">
        <f>IF(AL168="","",+AL168-AE168)</f>
        <v>18.49001751592357</v>
      </c>
      <c r="AG168" s="58">
        <f>+V168</f>
        <v>10.044749999999999</v>
      </c>
      <c r="AH168" s="57">
        <f>IF(AF168="","",+AF168-AG168)</f>
        <v>8.44526751592357</v>
      </c>
      <c r="AI168" s="57">
        <f>IF(AH168="","",+AH168*AC168)</f>
        <v>168.9053503184714</v>
      </c>
      <c r="AJ168" s="58">
        <v>21.9</v>
      </c>
      <c r="AK168" s="59">
        <v>0.33</v>
      </c>
      <c r="AL168" s="58">
        <f>IF(V168=0,"",V168/(1-AB168-AK168))</f>
        <v>25.59171974522293</v>
      </c>
      <c r="AM168" s="60">
        <v>0.33</v>
      </c>
      <c r="AN168" s="58">
        <f>IF(V168=0,"",V168/(1-AB168-AM168))</f>
        <v>25.59171974522293</v>
      </c>
      <c r="AO168" s="61">
        <v>1.2</v>
      </c>
      <c r="AP168" s="58">
        <f>IF(BD!AJ168="","",BD!AJ168*BD!AO168)</f>
        <v>26.279999999999998</v>
      </c>
      <c r="AQ168" s="56">
        <f>BD!AM168/BD!AK168-1</f>
        <v>0</v>
      </c>
      <c r="AR168" s="56">
        <f>IF(BD!AN168="","",IF(BD!AJ168="","",BD!AN168/BD!AJ168-1))</f>
        <v>0.1685716778640609</v>
      </c>
      <c r="AS168" s="56" t="str">
        <f>IF(BD!AN168="","",IF(BD!AN168&lt;BD!AL168,"ABAIXO DA META","DENTRO DA META"))</f>
        <v>DENTRO DA META</v>
      </c>
      <c r="AT168" s="56" t="str">
        <f>IF(BD!AJ168="","EM ANÁLISE",IF(BD!AP168&gt;=BD!AN168,"GO", "NO GO"))</f>
        <v>GO</v>
      </c>
      <c r="AU168" s="62">
        <f>IF(AN168="","",+BD!$AN168-AJ168)</f>
        <v>3.691719745222933</v>
      </c>
      <c r="AV168" s="63"/>
      <c r="AW168" s="54">
        <f>BD!P168*BD!AC168</f>
        <v>272.4</v>
      </c>
      <c r="AX168" s="54">
        <f>BD!V168*BD!AC168</f>
        <v>200.89499999999998</v>
      </c>
      <c r="AY168" s="54">
        <f>IF(BD!AN168="","",BD!AN168*BD!AC168)</f>
        <v>511.83439490445863</v>
      </c>
      <c r="AZ168" s="48" t="s">
        <v>5271</v>
      </c>
      <c r="BA168" s="48" t="s">
        <v>115</v>
      </c>
      <c r="BB168" s="48">
        <v>1</v>
      </c>
      <c r="BC168" s="48" t="s">
        <v>116</v>
      </c>
      <c r="BD168" s="64" t="s">
        <v>5257</v>
      </c>
      <c r="BE168" s="65" t="s">
        <v>4</v>
      </c>
      <c r="BF168" s="65" t="s">
        <v>4</v>
      </c>
      <c r="BG168" s="64" t="s">
        <v>5258</v>
      </c>
      <c r="BH168" s="66"/>
      <c r="BI168" s="66"/>
      <c r="BJ168" s="66"/>
      <c r="BK168" s="66"/>
      <c r="BL168" s="66"/>
      <c r="BM168" s="66"/>
      <c r="BN168" s="64" t="s">
        <v>5268</v>
      </c>
      <c r="BO168" s="64">
        <v>138</v>
      </c>
      <c r="BP168" s="64">
        <v>140.622</v>
      </c>
      <c r="BQ168" s="64">
        <v>121</v>
      </c>
      <c r="BR168" s="64" t="s">
        <v>5260</v>
      </c>
      <c r="BS168" s="64" t="s">
        <v>5260</v>
      </c>
      <c r="BT168" s="64" t="s">
        <v>5261</v>
      </c>
      <c r="BU168" s="64">
        <v>5102</v>
      </c>
      <c r="BV168" s="64"/>
      <c r="BW168" s="64"/>
      <c r="BX168" s="64"/>
      <c r="BY168" s="64"/>
      <c r="BZ168" s="64"/>
      <c r="CA168" s="64"/>
      <c r="CB168" s="64"/>
      <c r="CC168" s="64">
        <v>102</v>
      </c>
      <c r="CD168" s="64">
        <v>8</v>
      </c>
      <c r="CE168" s="64">
        <v>8</v>
      </c>
      <c r="CF168" s="64"/>
      <c r="CG168" s="37">
        <f>VLOOKUP(Table_1[[#This Row],[EAN]],'[1]Planilha1'!$E:$R,13,0)</f>
        <v>13.62</v>
      </c>
      <c r="CI168" s="188">
        <f>IF(Table_1[[#This Row],[STATUS MERCADO]]="GO",Table_1[[#This Row],[M. BRUTA TOTAL]],0)</f>
        <v>168.9053503184714</v>
      </c>
      <c r="CJ168" s="188">
        <f>IF(Table_1[[#This Row],[STATUS MERCADO]]="GO",Table_1[[#This Row],[PV UNIT. REALIZADO]]*Table_1[[#This Row],[QUANTIDADE]],0)</f>
        <v>511.83439490445863</v>
      </c>
    </row>
    <row r="169" ht="15">
      <c r="A169" s="7"/>
      <c r="B169" s="67" t="s">
        <v>79</v>
      </c>
      <c r="C169" s="48">
        <v>221377</v>
      </c>
      <c r="D169" s="48">
        <v>10224514</v>
      </c>
      <c r="E169" s="49">
        <v>7896029071502</v>
      </c>
      <c r="F169" s="50" t="s">
        <v>927</v>
      </c>
      <c r="G169" s="48" t="s">
        <v>24</v>
      </c>
      <c r="H169" s="48">
        <v>1520</v>
      </c>
      <c r="I169" s="51" t="s">
        <v>761</v>
      </c>
      <c r="J169" s="48" t="s">
        <v>101</v>
      </c>
      <c r="K169" s="52" t="s">
        <v>84</v>
      </c>
      <c r="L169" s="52">
        <v>10</v>
      </c>
      <c r="M169" s="52">
        <v>0</v>
      </c>
      <c r="N169" s="48" t="s">
        <v>85</v>
      </c>
      <c r="O169" s="48" t="s">
        <v>114</v>
      </c>
      <c r="P169" s="68">
        <v>20.83</v>
      </c>
      <c r="Q169" s="54">
        <f>(17/100+7.6/100+1.65/100)*P169</f>
        <v>5.467874999999999</v>
      </c>
      <c r="R169" s="54"/>
      <c r="S169" s="54"/>
      <c r="T169" s="54"/>
      <c r="U169" s="54"/>
      <c r="V169" s="54">
        <f>+P169-Q169+R169+S169+T169+U169</f>
        <v>15.362124999999999</v>
      </c>
      <c r="W169" s="56">
        <f>(1.02/100)</f>
        <v>1.02E-2</v>
      </c>
      <c r="X169" s="56">
        <v>4.8E-3</v>
      </c>
      <c r="Y169" s="56">
        <v>0.17</v>
      </c>
      <c r="Z169" s="56">
        <v>1.65E-2</v>
      </c>
      <c r="AA169" s="56">
        <v>7.6E-2</v>
      </c>
      <c r="AB169" s="56">
        <f>SUM(W169:AA169)</f>
        <v>0.2775</v>
      </c>
      <c r="AC169" s="48">
        <v>10</v>
      </c>
      <c r="AD169" s="57">
        <f>IF(AL169="","",+AC169*AL169)</f>
        <v>391.391719745223</v>
      </c>
      <c r="AE169" s="58">
        <f>IF(AL169="","",+AL169*AB169)</f>
        <v>10.861120222929939</v>
      </c>
      <c r="AF169" s="57">
        <f>IF(AL169="","",+AL169-AE169)</f>
        <v>28.278051751592358</v>
      </c>
      <c r="AG169" s="58">
        <f>+V169</f>
        <v>15.362124999999999</v>
      </c>
      <c r="AH169" s="57">
        <f>IF(AF169="","",+AF169-AG169)</f>
        <v>12.915926751592359</v>
      </c>
      <c r="AI169" s="57">
        <f>IF(AH169="","",+AH169*AC169)</f>
        <v>129.1592675159236</v>
      </c>
      <c r="AJ169" s="58">
        <v>32.9</v>
      </c>
      <c r="AK169" s="59">
        <v>0.33</v>
      </c>
      <c r="AL169" s="58">
        <f>IF(V169=0,"",V169/(1-AB169-AK169))</f>
        <v>39.1391719745223</v>
      </c>
      <c r="AM169" s="60">
        <v>0.33</v>
      </c>
      <c r="AN169" s="58">
        <f>IF(V169=0,"",V169/(1-AB169-AM169))</f>
        <v>39.1391719745223</v>
      </c>
      <c r="AO169" s="61">
        <v>1.2</v>
      </c>
      <c r="AP169" s="58">
        <f>IF(BD!AJ169="","",BD!AJ169*BD!AO169)</f>
        <v>39.48</v>
      </c>
      <c r="AQ169" s="56">
        <f>BD!AM169/BD!AK169-1</f>
        <v>0</v>
      </c>
      <c r="AR169" s="56">
        <f>IF(BD!AN169="","",IF(BD!AJ169="","",BD!AN169/BD!AJ169-1))</f>
        <v>0.18964048554779023</v>
      </c>
      <c r="AS169" s="56" t="str">
        <f>IF(BD!AN169="","",IF(BD!AN169&lt;BD!AL169,"ABAIXO DA META","DENTRO DA META"))</f>
        <v>DENTRO DA META</v>
      </c>
      <c r="AT169" s="56" t="str">
        <f>IF(BD!AJ169="","EM ANÁLISE",IF(BD!AP169&gt;=BD!AN169,"GO", "NO GO"))</f>
        <v>GO</v>
      </c>
      <c r="AU169" s="62">
        <f>IF(AN169="","",+BD!$AN169-AJ169)</f>
        <v>6.2391719745223</v>
      </c>
      <c r="AV169" s="63"/>
      <c r="AW169" s="54">
        <f>BD!P169*BD!AC169</f>
        <v>208.29999999999998</v>
      </c>
      <c r="AX169" s="54">
        <f>BD!V169*BD!AC169</f>
        <v>153.62124999999997</v>
      </c>
      <c r="AY169" s="54">
        <f>IF(BD!AN169="","",BD!AN169*BD!AC169)</f>
        <v>391.391719745223</v>
      </c>
      <c r="AZ169" s="48" t="s">
        <v>5271</v>
      </c>
      <c r="BA169" s="48" t="s">
        <v>115</v>
      </c>
      <c r="BB169" s="48">
        <v>1</v>
      </c>
      <c r="BC169" s="48" t="s">
        <v>116</v>
      </c>
      <c r="BD169" s="64" t="s">
        <v>5257</v>
      </c>
      <c r="BE169" s="65" t="s">
        <v>4</v>
      </c>
      <c r="BF169" s="65" t="s">
        <v>4</v>
      </c>
      <c r="BG169" s="64" t="s">
        <v>5258</v>
      </c>
      <c r="BH169" s="66"/>
      <c r="BI169" s="66"/>
      <c r="BJ169" s="66"/>
      <c r="BK169" s="66"/>
      <c r="BL169" s="66"/>
      <c r="BM169" s="66"/>
      <c r="BN169" s="64" t="s">
        <v>5268</v>
      </c>
      <c r="BO169" s="64">
        <v>138</v>
      </c>
      <c r="BP169" s="64">
        <v>140.622</v>
      </c>
      <c r="BQ169" s="64">
        <v>121</v>
      </c>
      <c r="BR169" s="64" t="s">
        <v>5260</v>
      </c>
      <c r="BS169" s="64" t="s">
        <v>5260</v>
      </c>
      <c r="BT169" s="64" t="s">
        <v>5261</v>
      </c>
      <c r="BU169" s="64">
        <v>5102</v>
      </c>
      <c r="BV169" s="64"/>
      <c r="BW169" s="64"/>
      <c r="BX169" s="64"/>
      <c r="BY169" s="64"/>
      <c r="BZ169" s="64"/>
      <c r="CA169" s="64"/>
      <c r="CB169" s="64"/>
      <c r="CC169" s="64">
        <v>102</v>
      </c>
      <c r="CD169" s="64">
        <v>8</v>
      </c>
      <c r="CE169" s="64">
        <v>8</v>
      </c>
      <c r="CF169" s="64"/>
      <c r="CG169" s="37">
        <f>VLOOKUP(Table_1[[#This Row],[EAN]],'[1]Planilha1'!$E:$R,13,0)</f>
        <v>20.83</v>
      </c>
      <c r="CI169" s="188">
        <f>IF(Table_1[[#This Row],[STATUS MERCADO]]="GO",Table_1[[#This Row],[M. BRUTA TOTAL]],0)</f>
        <v>129.1592675159236</v>
      </c>
      <c r="CJ169" s="188">
        <f>IF(Table_1[[#This Row],[STATUS MERCADO]]="GO",Table_1[[#This Row],[PV UNIT. REALIZADO]]*Table_1[[#This Row],[QUANTIDADE]],0)</f>
        <v>391.391719745223</v>
      </c>
    </row>
    <row r="170" ht="15">
      <c r="A170" s="7"/>
      <c r="B170" s="67" t="s">
        <v>79</v>
      </c>
      <c r="C170" s="48">
        <v>221386</v>
      </c>
      <c r="D170" s="48">
        <v>22</v>
      </c>
      <c r="E170" s="49">
        <v>7896077622220</v>
      </c>
      <c r="F170" s="50" t="s">
        <v>931</v>
      </c>
      <c r="G170" s="48" t="s">
        <v>17</v>
      </c>
      <c r="H170" s="48">
        <v>3110</v>
      </c>
      <c r="I170" s="51" t="s">
        <v>932</v>
      </c>
      <c r="J170" s="48" t="s">
        <v>712</v>
      </c>
      <c r="K170" s="52" t="s">
        <v>84</v>
      </c>
      <c r="L170" s="52">
        <v>12</v>
      </c>
      <c r="M170" s="52">
        <v>4</v>
      </c>
      <c r="N170" s="48" t="s">
        <v>85</v>
      </c>
      <c r="O170" s="48" t="s">
        <v>732</v>
      </c>
      <c r="P170" s="68">
        <v>8.95166666666666</v>
      </c>
      <c r="Q170" s="54">
        <f>(17/100+7.6/100+1.65/100)*P170</f>
        <v>2.3498124999999987</v>
      </c>
      <c r="R170" s="54"/>
      <c r="S170" s="54"/>
      <c r="T170" s="54"/>
      <c r="U170" s="54"/>
      <c r="V170" s="54">
        <f>+P170-Q170+R170+S170+T170+U170</f>
        <v>6.601854166666662</v>
      </c>
      <c r="W170" s="56">
        <f>(1.02/100)</f>
        <v>1.02E-2</v>
      </c>
      <c r="X170" s="56">
        <v>4.8E-3</v>
      </c>
      <c r="Y170" s="56">
        <v>0.17</v>
      </c>
      <c r="Z170" s="56">
        <v>1.65E-2</v>
      </c>
      <c r="AA170" s="56">
        <v>7.6E-2</v>
      </c>
      <c r="AB170" s="56">
        <f>SUM(W170:AA170)</f>
        <v>0.2775</v>
      </c>
      <c r="AC170" s="48">
        <v>12</v>
      </c>
      <c r="AD170" s="57">
        <f>IF(AL170="","",+AC170*AL170)</f>
        <v>201.84012738853494</v>
      </c>
      <c r="AE170" s="58">
        <f>IF(AL170="","",+AL170*AB170)</f>
        <v>4.66755294585987</v>
      </c>
      <c r="AF170" s="57">
        <f>IF(AL170="","",+AL170-AE170)</f>
        <v>12.152457669851373</v>
      </c>
      <c r="AG170" s="58">
        <f>+V170</f>
        <v>6.601854166666662</v>
      </c>
      <c r="AH170" s="57">
        <f>IF(AF170="","",+AF170-AG170)</f>
        <v>5.5506035031847105</v>
      </c>
      <c r="AI170" s="57">
        <f>IF(AH170="","",+AH170*AC170)</f>
        <v>66.60724203821653</v>
      </c>
      <c r="AJ170" s="58">
        <v>14.49</v>
      </c>
      <c r="AK170" s="59">
        <v>0.33</v>
      </c>
      <c r="AL170" s="58">
        <f>IF(V170=0,"",V170/(1-AB170-AK170))</f>
        <v>16.820010615711244</v>
      </c>
      <c r="AM170" s="60">
        <v>0.33</v>
      </c>
      <c r="AN170" s="58">
        <f>IF(V170=0,"",V170/(1-AB170-AM170))</f>
        <v>16.820010615711244</v>
      </c>
      <c r="AO170" s="61">
        <v>1.2</v>
      </c>
      <c r="AP170" s="58">
        <f>IF(BD!AJ170="","",BD!AJ170*BD!AO170)</f>
        <v>17.387999999999998</v>
      </c>
      <c r="AQ170" s="56">
        <f>BD!AM170/BD!AK170-1</f>
        <v>0</v>
      </c>
      <c r="AR170" s="56">
        <f>IF(BD!AN170="","",IF(BD!AJ170="","",BD!AN170/BD!AJ170-1))</f>
        <v>0.16080128472817412</v>
      </c>
      <c r="AS170" s="56" t="str">
        <f>IF(BD!AN170="","",IF(BD!AN170&lt;BD!AL170,"ABAIXO DA META","DENTRO DA META"))</f>
        <v>DENTRO DA META</v>
      </c>
      <c r="AT170" s="56" t="str">
        <f>IF(BD!AJ170="","EM ANÁLISE",IF(BD!AP170&gt;=BD!AN170,"GO", "NO GO"))</f>
        <v>GO</v>
      </c>
      <c r="AU170" s="62">
        <f>IF(AN170="","",+BD!$AN170-AJ170)</f>
        <v>2.3300106157112435</v>
      </c>
      <c r="AV170" s="63"/>
      <c r="AW170" s="54">
        <f>BD!P170*BD!AC170</f>
        <v>107.41999999999993</v>
      </c>
      <c r="AX170" s="54">
        <f>BD!V170*BD!AC170</f>
        <v>79.22224999999995</v>
      </c>
      <c r="AY170" s="54">
        <f>IF(BD!AN170="","",BD!AN170*BD!AC170)</f>
        <v>201.84012738853494</v>
      </c>
      <c r="AZ170" s="48" t="s">
        <v>5271</v>
      </c>
      <c r="BA170" s="48"/>
      <c r="BB170" s="48"/>
      <c r="BC170" s="48" t="s">
        <v>5267</v>
      </c>
      <c r="BD170" s="64" t="s">
        <v>5257</v>
      </c>
      <c r="BE170" s="65" t="s">
        <v>4</v>
      </c>
      <c r="BF170" s="65" t="s">
        <v>4</v>
      </c>
      <c r="BG170" s="64" t="s">
        <v>5258</v>
      </c>
      <c r="BH170" s="66"/>
      <c r="BI170" s="66"/>
      <c r="BJ170" s="66"/>
      <c r="BK170" s="66"/>
      <c r="BL170" s="66"/>
      <c r="BM170" s="66"/>
      <c r="BN170" s="66"/>
      <c r="BO170" s="64">
        <v>138</v>
      </c>
      <c r="BP170" s="64">
        <v>140.622</v>
      </c>
      <c r="BQ170" s="64">
        <v>121</v>
      </c>
      <c r="BR170" s="64" t="s">
        <v>5270</v>
      </c>
      <c r="BS170" s="64" t="s">
        <v>5260</v>
      </c>
      <c r="BT170" s="64" t="s">
        <v>5261</v>
      </c>
      <c r="BU170" s="64">
        <v>5102</v>
      </c>
      <c r="BV170" s="64"/>
      <c r="BW170" s="64"/>
      <c r="BX170" s="64"/>
      <c r="BY170" s="64"/>
      <c r="BZ170" s="64"/>
      <c r="CA170" s="64"/>
      <c r="CB170" s="64"/>
      <c r="CC170" s="64">
        <v>102</v>
      </c>
      <c r="CD170" s="64">
        <v>8</v>
      </c>
      <c r="CE170" s="64">
        <v>8</v>
      </c>
      <c r="CF170" s="64"/>
      <c r="CG170" s="37">
        <f>VLOOKUP(Table_1[[#This Row],[EAN]],'[1]Planilha1'!$E:$R,13,0)</f>
        <v>8.95166666666666</v>
      </c>
      <c r="CI170" s="188">
        <f>IF(Table_1[[#This Row],[STATUS MERCADO]]="GO",Table_1[[#This Row],[M. BRUTA TOTAL]],0)</f>
        <v>66.60724203821653</v>
      </c>
      <c r="CJ170" s="188">
        <f>IF(Table_1[[#This Row],[STATUS MERCADO]]="GO",Table_1[[#This Row],[PV UNIT. REALIZADO]]*Table_1[[#This Row],[QUANTIDADE]],0)</f>
        <v>201.84012738853494</v>
      </c>
    </row>
    <row r="171" ht="15">
      <c r="A171" s="7"/>
      <c r="B171" s="67" t="s">
        <v>79</v>
      </c>
      <c r="C171" s="48">
        <v>221387</v>
      </c>
      <c r="D171" s="48">
        <v>57</v>
      </c>
      <c r="E171" s="49">
        <v>7896077610104</v>
      </c>
      <c r="F171" s="50" t="s">
        <v>933</v>
      </c>
      <c r="G171" s="48" t="s">
        <v>17</v>
      </c>
      <c r="H171" s="48">
        <v>3110</v>
      </c>
      <c r="I171" s="51" t="s">
        <v>932</v>
      </c>
      <c r="J171" s="48" t="s">
        <v>712</v>
      </c>
      <c r="K171" s="52" t="s">
        <v>84</v>
      </c>
      <c r="L171" s="52">
        <v>12</v>
      </c>
      <c r="M171" s="52">
        <v>4</v>
      </c>
      <c r="N171" s="48" t="s">
        <v>85</v>
      </c>
      <c r="O171" s="48" t="s">
        <v>732</v>
      </c>
      <c r="P171" s="68">
        <v>9.3675</v>
      </c>
      <c r="Q171" s="54">
        <f>(17/100+7.6/100+1.65/100)*P171</f>
        <v>2.45896875</v>
      </c>
      <c r="R171" s="54"/>
      <c r="S171" s="54"/>
      <c r="T171" s="54"/>
      <c r="U171" s="54"/>
      <c r="V171" s="54">
        <f>+P171-Q171+R171+S171+T171+U171</f>
        <v>6.908531249999999</v>
      </c>
      <c r="W171" s="56">
        <f>(1.02/100)</f>
        <v>1.02E-2</v>
      </c>
      <c r="X171" s="56">
        <v>4.8E-3</v>
      </c>
      <c r="Y171" s="56">
        <v>0.17</v>
      </c>
      <c r="Z171" s="56">
        <v>1.65E-2</v>
      </c>
      <c r="AA171" s="56">
        <v>7.6E-2</v>
      </c>
      <c r="AB171" s="56">
        <f>SUM(W171:AA171)</f>
        <v>0.2775</v>
      </c>
      <c r="AC171" s="48">
        <v>12</v>
      </c>
      <c r="AD171" s="57">
        <f>IF(AL171="","",+AC171*AL171)</f>
        <v>211.2162420382166</v>
      </c>
      <c r="AE171" s="58">
        <f>IF(AL171="","",+AL171*AB171)</f>
        <v>4.884375597133759</v>
      </c>
      <c r="AF171" s="57">
        <f>IF(AL171="","",+AL171-AE171)</f>
        <v>12.716977906050957</v>
      </c>
      <c r="AG171" s="58">
        <f>+V171</f>
        <v>6.908531249999999</v>
      </c>
      <c r="AH171" s="57">
        <f>IF(AF171="","",+AF171-AG171)</f>
        <v>5.808446656050958</v>
      </c>
      <c r="AI171" s="57">
        <f>IF(AH171="","",+AH171*AC171)</f>
        <v>69.70135987261149</v>
      </c>
      <c r="AJ171" s="58">
        <v>14.99</v>
      </c>
      <c r="AK171" s="59">
        <v>0.33</v>
      </c>
      <c r="AL171" s="58">
        <f>IF(V171=0,"",V171/(1-AB171-AK171))</f>
        <v>17.601353503184715</v>
      </c>
      <c r="AM171" s="60">
        <v>0.33</v>
      </c>
      <c r="AN171" s="58">
        <f>IF(V171=0,"",V171/(1-AB171-AM171))</f>
        <v>17.601353503184715</v>
      </c>
      <c r="AO171" s="61">
        <v>1.2</v>
      </c>
      <c r="AP171" s="58">
        <f>IF(BD!AJ171="","",BD!AJ171*BD!AO171)</f>
        <v>17.988</v>
      </c>
      <c r="AQ171" s="56">
        <f>BD!AM171/BD!AK171-1</f>
        <v>0</v>
      </c>
      <c r="AR171" s="56">
        <f>IF(BD!AN171="","",IF(BD!AJ171="","",BD!AN171/BD!AJ171-1))</f>
        <v>0.17420637112639858</v>
      </c>
      <c r="AS171" s="56" t="str">
        <f>IF(BD!AN171="","",IF(BD!AN171&lt;BD!AL171,"ABAIXO DA META","DENTRO DA META"))</f>
        <v>DENTRO DA META</v>
      </c>
      <c r="AT171" s="56" t="str">
        <f>IF(BD!AJ171="","EM ANÁLISE",IF(BD!AP171&gt;=BD!AN171,"GO", "NO GO"))</f>
        <v>GO</v>
      </c>
      <c r="AU171" s="62">
        <f>IF(AN171="","",+BD!$AN171-AJ171)</f>
        <v>2.6113535031847146</v>
      </c>
      <c r="AV171" s="63"/>
      <c r="AW171" s="54">
        <f>BD!P171*BD!AC171</f>
        <v>112.41</v>
      </c>
      <c r="AX171" s="54">
        <f>BD!V171*BD!AC171</f>
        <v>82.90237499999999</v>
      </c>
      <c r="AY171" s="54">
        <f>IF(BD!AN171="","",BD!AN171*BD!AC171)</f>
        <v>211.2162420382166</v>
      </c>
      <c r="AZ171" s="48" t="s">
        <v>5271</v>
      </c>
      <c r="BA171" s="48"/>
      <c r="BB171" s="48"/>
      <c r="BC171" s="48" t="s">
        <v>5267</v>
      </c>
      <c r="BD171" s="64" t="s">
        <v>5257</v>
      </c>
      <c r="BE171" s="65" t="s">
        <v>4</v>
      </c>
      <c r="BF171" s="65" t="s">
        <v>4</v>
      </c>
      <c r="BG171" s="64" t="s">
        <v>5258</v>
      </c>
      <c r="BH171" s="66"/>
      <c r="BI171" s="66"/>
      <c r="BJ171" s="66"/>
      <c r="BK171" s="66"/>
      <c r="BL171" s="66"/>
      <c r="BM171" s="66"/>
      <c r="BN171" s="66"/>
      <c r="BO171" s="64">
        <v>138</v>
      </c>
      <c r="BP171" s="64">
        <v>140.622</v>
      </c>
      <c r="BQ171" s="64">
        <v>121</v>
      </c>
      <c r="BR171" s="64" t="s">
        <v>5270</v>
      </c>
      <c r="BS171" s="64" t="s">
        <v>5260</v>
      </c>
      <c r="BT171" s="64" t="s">
        <v>5261</v>
      </c>
      <c r="BU171" s="64">
        <v>5102</v>
      </c>
      <c r="BV171" s="64"/>
      <c r="BW171" s="64"/>
      <c r="BX171" s="64"/>
      <c r="BY171" s="64"/>
      <c r="BZ171" s="64"/>
      <c r="CA171" s="64"/>
      <c r="CB171" s="64"/>
      <c r="CC171" s="64">
        <v>102</v>
      </c>
      <c r="CD171" s="64">
        <v>8</v>
      </c>
      <c r="CE171" s="64">
        <v>8</v>
      </c>
      <c r="CF171" s="64"/>
      <c r="CG171" s="37">
        <f>VLOOKUP(Table_1[[#This Row],[EAN]],'[1]Planilha1'!$E:$R,13,0)</f>
        <v>9.3675</v>
      </c>
      <c r="CI171" s="188">
        <f>IF(Table_1[[#This Row],[STATUS MERCADO]]="GO",Table_1[[#This Row],[M. BRUTA TOTAL]],0)</f>
        <v>69.70135987261149</v>
      </c>
      <c r="CJ171" s="188">
        <f>IF(Table_1[[#This Row],[STATUS MERCADO]]="GO",Table_1[[#This Row],[PV UNIT. REALIZADO]]*Table_1[[#This Row],[QUANTIDADE]],0)</f>
        <v>211.2162420382166</v>
      </c>
    </row>
    <row r="172" ht="15">
      <c r="A172" s="7"/>
      <c r="B172" s="67" t="s">
        <v>79</v>
      </c>
      <c r="C172" s="48">
        <v>221401</v>
      </c>
      <c r="D172" s="48">
        <v>202409</v>
      </c>
      <c r="E172" s="49">
        <v>7894904202409</v>
      </c>
      <c r="F172" s="50" t="s">
        <v>945</v>
      </c>
      <c r="G172" s="48" t="s">
        <v>17</v>
      </c>
      <c r="H172" s="48">
        <v>3180</v>
      </c>
      <c r="I172" s="51" t="s">
        <v>946</v>
      </c>
      <c r="J172" s="48" t="s">
        <v>395</v>
      </c>
      <c r="K172" s="52" t="s">
        <v>84</v>
      </c>
      <c r="L172" s="52">
        <v>30</v>
      </c>
      <c r="M172" s="52">
        <v>4</v>
      </c>
      <c r="N172" s="48" t="s">
        <v>85</v>
      </c>
      <c r="O172" s="48" t="s">
        <v>155</v>
      </c>
      <c r="P172" s="68">
        <v>9.49</v>
      </c>
      <c r="Q172" s="54">
        <f>(17/100+7.6/100+1.65/100)*P172</f>
        <v>2.4911250000000003</v>
      </c>
      <c r="R172" s="54"/>
      <c r="S172" s="54"/>
      <c r="T172" s="54"/>
      <c r="U172" s="54"/>
      <c r="V172" s="54">
        <f>+P172-Q172+R172+S172+T172+U172</f>
        <v>6.998875</v>
      </c>
      <c r="W172" s="56">
        <f>(1.02/100)</f>
        <v>1.02E-2</v>
      </c>
      <c r="X172" s="56">
        <v>4.8E-3</v>
      </c>
      <c r="Y172" s="56">
        <v>0.17</v>
      </c>
      <c r="Z172" s="56">
        <v>1.65E-2</v>
      </c>
      <c r="AA172" s="56">
        <v>7.6E-2</v>
      </c>
      <c r="AB172" s="56">
        <f>SUM(W172:AA172)</f>
        <v>0.2775</v>
      </c>
      <c r="AC172" s="48">
        <v>30</v>
      </c>
      <c r="AD172" s="57">
        <f>IF(AL172="","",+AC172*AL172)</f>
        <v>534.9458598726115</v>
      </c>
      <c r="AE172" s="58">
        <f>IF(AL172="","",+AL172*AB172)</f>
        <v>4.948249203821658</v>
      </c>
      <c r="AF172" s="57">
        <f>IF(AL172="","",+AL172-AE172)</f>
        <v>12.883279458598729</v>
      </c>
      <c r="AG172" s="58">
        <f>+V172</f>
        <v>6.998875</v>
      </c>
      <c r="AH172" s="57">
        <f>IF(AF172="","",+AF172-AG172)</f>
        <v>5.884404458598729</v>
      </c>
      <c r="AI172" s="57">
        <f>IF(AH172="","",+AH172*AC172)</f>
        <v>176.53213375796187</v>
      </c>
      <c r="AJ172" s="58">
        <v>13.99</v>
      </c>
      <c r="AK172" s="59">
        <v>0.33</v>
      </c>
      <c r="AL172" s="58">
        <f>IF(V172=0,"",V172/(1-AB172-AK172))</f>
        <v>17.831528662420386</v>
      </c>
      <c r="AM172" s="60">
        <v>0.33</v>
      </c>
      <c r="AN172" s="58">
        <f>IF(V172=0,"",V172/(1-AB172-AM172))</f>
        <v>17.831528662420386</v>
      </c>
      <c r="AO172" s="61">
        <v>1.2</v>
      </c>
      <c r="AP172" s="58">
        <f>IF(BD!AJ172="","",BD!AJ172*BD!AO172)</f>
        <v>16.788</v>
      </c>
      <c r="AQ172" s="56">
        <f>BD!AM172/BD!AK172-1</f>
        <v>0</v>
      </c>
      <c r="AR172" s="56">
        <f>IF(BD!AN172="","",IF(BD!AJ172="","",BD!AN172/BD!AJ172-1))</f>
        <v>0.2745910409163963</v>
      </c>
      <c r="AS172" s="56" t="str">
        <f>IF(BD!AN172="","",IF(BD!AN172&lt;BD!AL172,"ABAIXO DA META","DENTRO DA META"))</f>
        <v>DENTRO DA META</v>
      </c>
      <c r="AT172" s="56" t="str">
        <f>IF(BD!AJ172="","EM ANÁLISE",IF(BD!AP172&gt;=BD!AN172,"GO", "NO GO"))</f>
        <v>NO GO</v>
      </c>
      <c r="AU172" s="62">
        <f>IF(AN172="","",+BD!$AN172-AJ172)</f>
        <v>3.8415286624203855</v>
      </c>
      <c r="AV172" s="63"/>
      <c r="AW172" s="54">
        <f>BD!P172*BD!AC172</f>
        <v>284.7</v>
      </c>
      <c r="AX172" s="54">
        <f>BD!V172*BD!AC172</f>
        <v>209.96625</v>
      </c>
      <c r="AY172" s="54">
        <f>IF(BD!AN172="","",BD!AN172*BD!AC172)</f>
        <v>534.9458598726115</v>
      </c>
      <c r="AZ172" s="48" t="s">
        <v>5271</v>
      </c>
      <c r="BA172" s="48"/>
      <c r="BB172" s="48"/>
      <c r="BC172" s="48" t="s">
        <v>5264</v>
      </c>
      <c r="BD172" s="64" t="s">
        <v>5257</v>
      </c>
      <c r="BE172" s="65" t="s">
        <v>4</v>
      </c>
      <c r="BF172" s="65" t="s">
        <v>4</v>
      </c>
      <c r="BG172" s="64" t="s">
        <v>5258</v>
      </c>
      <c r="BH172" s="66"/>
      <c r="BI172" s="66"/>
      <c r="BJ172" s="66"/>
      <c r="BK172" s="66"/>
      <c r="BL172" s="66"/>
      <c r="BM172" s="66"/>
      <c r="BN172" s="66"/>
      <c r="BO172" s="64">
        <v>138</v>
      </c>
      <c r="BP172" s="64">
        <v>140.622</v>
      </c>
      <c r="BQ172" s="64">
        <v>121</v>
      </c>
      <c r="BR172" s="64" t="s">
        <v>5260</v>
      </c>
      <c r="BS172" s="64" t="s">
        <v>5260</v>
      </c>
      <c r="BT172" s="64" t="s">
        <v>5261</v>
      </c>
      <c r="BU172" s="64">
        <v>5102</v>
      </c>
      <c r="BV172" s="64"/>
      <c r="BW172" s="64"/>
      <c r="BX172" s="64"/>
      <c r="BY172" s="64"/>
      <c r="BZ172" s="64"/>
      <c r="CA172" s="64"/>
      <c r="CB172" s="64"/>
      <c r="CC172" s="64">
        <v>102</v>
      </c>
      <c r="CD172" s="64">
        <v>8</v>
      </c>
      <c r="CE172" s="64">
        <v>8</v>
      </c>
      <c r="CF172" s="64"/>
      <c r="CG172" s="37">
        <f>VLOOKUP(Table_1[[#This Row],[EAN]],'[1]Planilha1'!$E:$R,13,0)</f>
        <v>9.49</v>
      </c>
      <c r="CI172" s="188">
        <f>IF(Table_1[[#This Row],[STATUS MERCADO]]="GO",Table_1[[#This Row],[M. BRUTA TOTAL]],0)</f>
        <v>0</v>
      </c>
      <c r="CJ172" s="188">
        <f>IF(Table_1[[#This Row],[STATUS MERCADO]]="GO",Table_1[[#This Row],[PV UNIT. REALIZADO]]*Table_1[[#This Row],[QUANTIDADE]],0)</f>
        <v>0</v>
      </c>
    </row>
    <row r="173" ht="15">
      <c r="A173" s="7"/>
      <c r="B173" s="67" t="s">
        <v>79</v>
      </c>
      <c r="C173" s="48">
        <v>221402</v>
      </c>
      <c r="D173" s="48">
        <v>211239</v>
      </c>
      <c r="E173" s="49">
        <v>7894904211234</v>
      </c>
      <c r="F173" s="50" t="s">
        <v>947</v>
      </c>
      <c r="G173" s="48" t="s">
        <v>17</v>
      </c>
      <c r="H173" s="48">
        <v>3180</v>
      </c>
      <c r="I173" s="51" t="s">
        <v>946</v>
      </c>
      <c r="J173" s="48" t="s">
        <v>395</v>
      </c>
      <c r="K173" s="52" t="s">
        <v>84</v>
      </c>
      <c r="L173" s="52">
        <v>30</v>
      </c>
      <c r="M173" s="52">
        <v>4</v>
      </c>
      <c r="N173" s="48" t="s">
        <v>85</v>
      </c>
      <c r="O173" s="48" t="s">
        <v>155</v>
      </c>
      <c r="P173" s="68">
        <v>8.62</v>
      </c>
      <c r="Q173" s="54">
        <f>(17/100+7.6/100+1.65/100)*P173</f>
        <v>2.26275</v>
      </c>
      <c r="R173" s="54"/>
      <c r="S173" s="54"/>
      <c r="T173" s="54"/>
      <c r="U173" s="54"/>
      <c r="V173" s="54">
        <f>+P173-Q173+R173+S173+T173+U173</f>
        <v>6.357249999999999</v>
      </c>
      <c r="W173" s="56">
        <f>(1.02/100)</f>
        <v>1.02E-2</v>
      </c>
      <c r="X173" s="56">
        <v>4.8E-3</v>
      </c>
      <c r="Y173" s="56">
        <v>0.17</v>
      </c>
      <c r="Z173" s="56">
        <v>1.65E-2</v>
      </c>
      <c r="AA173" s="56">
        <v>7.6E-2</v>
      </c>
      <c r="AB173" s="56">
        <f>SUM(W173:AA173)</f>
        <v>0.2775</v>
      </c>
      <c r="AC173" s="48">
        <v>30</v>
      </c>
      <c r="AD173" s="57">
        <f>IF(AL173="","",+AC173*AL173)</f>
        <v>485.90445859872614</v>
      </c>
      <c r="AE173" s="58">
        <f>IF(AL173="","",+AL173*AB173)</f>
        <v>4.494616242038217</v>
      </c>
      <c r="AF173" s="57">
        <f>IF(AL173="","",+AL173-AE173)</f>
        <v>11.702199044585988</v>
      </c>
      <c r="AG173" s="58">
        <f>+V173</f>
        <v>6.357249999999999</v>
      </c>
      <c r="AH173" s="57">
        <f>IF(AF173="","",+AF173-AG173)</f>
        <v>5.34494904458599</v>
      </c>
      <c r="AI173" s="57">
        <f>IF(AH173="","",+AH173*AC173)</f>
        <v>160.3484713375797</v>
      </c>
      <c r="AJ173" s="58">
        <v>13.99</v>
      </c>
      <c r="AK173" s="59">
        <v>0.33</v>
      </c>
      <c r="AL173" s="58">
        <f>IF(V173=0,"",V173/(1-AB173-AK173))</f>
        <v>16.196815286624204</v>
      </c>
      <c r="AM173" s="60">
        <v>0.33</v>
      </c>
      <c r="AN173" s="58">
        <f>IF(V173=0,"",V173/(1-AB173-AM173))</f>
        <v>16.196815286624204</v>
      </c>
      <c r="AO173" s="61">
        <v>1.2</v>
      </c>
      <c r="AP173" s="58">
        <f>IF(BD!AJ173="","",BD!AJ173*BD!AO173)</f>
        <v>16.788</v>
      </c>
      <c r="AQ173" s="56">
        <f>BD!AM173/BD!AK173-1</f>
        <v>0</v>
      </c>
      <c r="AR173" s="56">
        <f>IF(BD!AN173="","",IF(BD!AJ173="","",BD!AN173/BD!AJ173-1))</f>
        <v>0.1577423364277486</v>
      </c>
      <c r="AS173" s="56" t="str">
        <f>IF(BD!AN173="","",IF(BD!AN173&lt;BD!AL173,"ABAIXO DA META","DENTRO DA META"))</f>
        <v>DENTRO DA META</v>
      </c>
      <c r="AT173" s="56" t="str">
        <f>IF(BD!AJ173="","EM ANÁLISE",IF(BD!AP173&gt;=BD!AN173,"GO", "NO GO"))</f>
        <v>GO</v>
      </c>
      <c r="AU173" s="62">
        <f>IF(AN173="","",+BD!$AN173-AJ173)</f>
        <v>2.206815286624204</v>
      </c>
      <c r="AV173" s="63"/>
      <c r="AW173" s="54">
        <f>BD!P173*BD!AC173</f>
        <v>258.59999999999997</v>
      </c>
      <c r="AX173" s="54">
        <f>BD!V173*BD!AC173</f>
        <v>190.71749999999997</v>
      </c>
      <c r="AY173" s="54">
        <f>IF(BD!AN173="","",BD!AN173*BD!AC173)</f>
        <v>485.90445859872614</v>
      </c>
      <c r="AZ173" s="48" t="s">
        <v>5271</v>
      </c>
      <c r="BA173" s="48"/>
      <c r="BB173" s="48"/>
      <c r="BC173" s="48" t="s">
        <v>5264</v>
      </c>
      <c r="BD173" s="64" t="s">
        <v>5257</v>
      </c>
      <c r="BE173" s="65" t="s">
        <v>4</v>
      </c>
      <c r="BF173" s="65" t="s">
        <v>4</v>
      </c>
      <c r="BG173" s="64" t="s">
        <v>5258</v>
      </c>
      <c r="BH173" s="66"/>
      <c r="BI173" s="66"/>
      <c r="BJ173" s="66"/>
      <c r="BK173" s="66"/>
      <c r="BL173" s="66"/>
      <c r="BM173" s="66"/>
      <c r="BN173" s="66"/>
      <c r="BO173" s="64">
        <v>138</v>
      </c>
      <c r="BP173" s="64">
        <v>140.622</v>
      </c>
      <c r="BQ173" s="64">
        <v>121</v>
      </c>
      <c r="BR173" s="64" t="s">
        <v>5260</v>
      </c>
      <c r="BS173" s="64" t="s">
        <v>5260</v>
      </c>
      <c r="BT173" s="64" t="s">
        <v>5261</v>
      </c>
      <c r="BU173" s="64">
        <v>5102</v>
      </c>
      <c r="BV173" s="64"/>
      <c r="BW173" s="64"/>
      <c r="BX173" s="64"/>
      <c r="BY173" s="64"/>
      <c r="BZ173" s="64"/>
      <c r="CA173" s="64"/>
      <c r="CB173" s="64"/>
      <c r="CC173" s="64">
        <v>102</v>
      </c>
      <c r="CD173" s="64">
        <v>8</v>
      </c>
      <c r="CE173" s="64">
        <v>8</v>
      </c>
      <c r="CF173" s="64"/>
      <c r="CG173" s="37">
        <f>VLOOKUP(Table_1[[#This Row],[EAN]],'[1]Planilha1'!$E:$R,13,0)</f>
        <v>8.62</v>
      </c>
      <c r="CI173" s="188">
        <f>IF(Table_1[[#This Row],[STATUS MERCADO]]="GO",Table_1[[#This Row],[M. BRUTA TOTAL]],0)</f>
        <v>160.3484713375797</v>
      </c>
      <c r="CJ173" s="188">
        <f>IF(Table_1[[#This Row],[STATUS MERCADO]]="GO",Table_1[[#This Row],[PV UNIT. REALIZADO]]*Table_1[[#This Row],[QUANTIDADE]],0)</f>
        <v>485.90445859872614</v>
      </c>
    </row>
    <row r="174" ht="15">
      <c r="A174" s="7"/>
      <c r="B174" s="67" t="s">
        <v>79</v>
      </c>
      <c r="C174" s="48">
        <v>221403</v>
      </c>
      <c r="D174" s="48">
        <v>684694</v>
      </c>
      <c r="E174" s="49">
        <v>7894904684694</v>
      </c>
      <c r="F174" s="50" t="s">
        <v>948</v>
      </c>
      <c r="G174" s="48" t="s">
        <v>17</v>
      </c>
      <c r="H174" s="48">
        <v>3180</v>
      </c>
      <c r="I174" s="51" t="s">
        <v>946</v>
      </c>
      <c r="J174" s="48" t="s">
        <v>395</v>
      </c>
      <c r="K174" s="52" t="s">
        <v>84</v>
      </c>
      <c r="L174" s="52">
        <v>5</v>
      </c>
      <c r="M174" s="52">
        <v>4</v>
      </c>
      <c r="N174" s="48" t="s">
        <v>85</v>
      </c>
      <c r="O174" s="48" t="s">
        <v>155</v>
      </c>
      <c r="P174" s="68">
        <v>65.22</v>
      </c>
      <c r="Q174" s="54">
        <f>(17/100+7.6/100+1.65/100)*P174</f>
        <v>17.120250000000002</v>
      </c>
      <c r="R174" s="54"/>
      <c r="S174" s="54"/>
      <c r="T174" s="54"/>
      <c r="U174" s="54"/>
      <c r="V174" s="54">
        <f>+P174-Q174+R174+S174+T174+U174</f>
        <v>48.09975</v>
      </c>
      <c r="W174" s="56">
        <f>(1.02/100)</f>
        <v>1.02E-2</v>
      </c>
      <c r="X174" s="56">
        <v>4.8E-3</v>
      </c>
      <c r="Y174" s="56">
        <v>0.17</v>
      </c>
      <c r="Z174" s="56">
        <v>1.65E-2</v>
      </c>
      <c r="AA174" s="56">
        <v>7.6E-2</v>
      </c>
      <c r="AB174" s="56">
        <f>SUM(W174:AA174)</f>
        <v>0.2775</v>
      </c>
      <c r="AC174" s="48">
        <v>5</v>
      </c>
      <c r="AD174" s="57">
        <f>IF(AL174="","",+AC174*AL174)</f>
        <v>612.7356687898091</v>
      </c>
      <c r="AE174" s="58">
        <f>IF(AL174="","",+AL174*AB174)</f>
        <v>34.006829617834406</v>
      </c>
      <c r="AF174" s="57">
        <f>IF(AL174="","",+AL174-AE174)</f>
        <v>88.5403041401274</v>
      </c>
      <c r="AG174" s="58">
        <f>+V174</f>
        <v>48.09975</v>
      </c>
      <c r="AH174" s="57">
        <f>IF(AF174="","",+AF174-AG174)</f>
        <v>40.440554140127404</v>
      </c>
      <c r="AI174" s="57">
        <f>IF(AH174="","",+AH174*AC174)</f>
        <v>202.20277070063702</v>
      </c>
      <c r="AJ174" s="58">
        <v>105.99</v>
      </c>
      <c r="AK174" s="59">
        <v>0.33</v>
      </c>
      <c r="AL174" s="58">
        <f>IF(V174=0,"",V174/(1-AB174-AK174))</f>
        <v>122.54713375796182</v>
      </c>
      <c r="AM174" s="60">
        <v>0.33</v>
      </c>
      <c r="AN174" s="58">
        <f>IF(V174=0,"",V174/(1-AB174-AM174))</f>
        <v>122.54713375796182</v>
      </c>
      <c r="AO174" s="61">
        <v>1.2</v>
      </c>
      <c r="AP174" s="58">
        <f>IF(BD!AJ174="","",BD!AJ174*BD!AO174)</f>
        <v>127.18799999999999</v>
      </c>
      <c r="AQ174" s="56">
        <f>BD!AM174/BD!AK174-1</f>
        <v>0</v>
      </c>
      <c r="AR174" s="56">
        <f>IF(BD!AN174="","",IF(BD!AJ174="","",BD!AN174/BD!AJ174-1))</f>
        <v>0.15621411225551296</v>
      </c>
      <c r="AS174" s="56" t="str">
        <f>IF(BD!AN174="","",IF(BD!AN174&lt;BD!AL174,"ABAIXO DA META","DENTRO DA META"))</f>
        <v>DENTRO DA META</v>
      </c>
      <c r="AT174" s="56" t="str">
        <f>IF(BD!AJ174="","EM ANÁLISE",IF(BD!AP174&gt;=BD!AN174,"GO", "NO GO"))</f>
        <v>GO</v>
      </c>
      <c r="AU174" s="62">
        <f>IF(AN174="","",+BD!$AN174-AJ174)</f>
        <v>16.55713375796182</v>
      </c>
      <c r="AV174" s="63"/>
      <c r="AW174" s="54">
        <f>BD!P174*BD!AC174</f>
        <v>326.1</v>
      </c>
      <c r="AX174" s="54">
        <f>BD!V174*BD!AC174</f>
        <v>240.49875</v>
      </c>
      <c r="AY174" s="54">
        <f>IF(BD!AN174="","",BD!AN174*BD!AC174)</f>
        <v>612.7356687898091</v>
      </c>
      <c r="AZ174" s="48" t="s">
        <v>5271</v>
      </c>
      <c r="BA174" s="48"/>
      <c r="BB174" s="48"/>
      <c r="BC174" s="48" t="s">
        <v>5264</v>
      </c>
      <c r="BD174" s="64" t="s">
        <v>5257</v>
      </c>
      <c r="BE174" s="65" t="s">
        <v>4</v>
      </c>
      <c r="BF174" s="65" t="s">
        <v>4</v>
      </c>
      <c r="BG174" s="64" t="s">
        <v>5258</v>
      </c>
      <c r="BH174" s="66"/>
      <c r="BI174" s="66"/>
      <c r="BJ174" s="66"/>
      <c r="BK174" s="66"/>
      <c r="BL174" s="66"/>
      <c r="BM174" s="66"/>
      <c r="BN174" s="66"/>
      <c r="BO174" s="64">
        <v>138</v>
      </c>
      <c r="BP174" s="64">
        <v>140.622</v>
      </c>
      <c r="BQ174" s="64">
        <v>121</v>
      </c>
      <c r="BR174" s="64" t="s">
        <v>5260</v>
      </c>
      <c r="BS174" s="64" t="s">
        <v>5260</v>
      </c>
      <c r="BT174" s="64" t="s">
        <v>5261</v>
      </c>
      <c r="BU174" s="64">
        <v>5102</v>
      </c>
      <c r="BV174" s="64"/>
      <c r="BW174" s="64"/>
      <c r="BX174" s="64"/>
      <c r="BY174" s="64"/>
      <c r="BZ174" s="64"/>
      <c r="CA174" s="64"/>
      <c r="CB174" s="64"/>
      <c r="CC174" s="64">
        <v>102</v>
      </c>
      <c r="CD174" s="64">
        <v>8</v>
      </c>
      <c r="CE174" s="64">
        <v>8</v>
      </c>
      <c r="CF174" s="64"/>
      <c r="CG174" s="37">
        <f>VLOOKUP(Table_1[[#This Row],[EAN]],'[1]Planilha1'!$E:$R,13,0)</f>
        <v>65.22</v>
      </c>
      <c r="CI174" s="188">
        <f>IF(Table_1[[#This Row],[STATUS MERCADO]]="GO",Table_1[[#This Row],[M. BRUTA TOTAL]],0)</f>
        <v>202.20277070063702</v>
      </c>
      <c r="CJ174" s="188">
        <f>IF(Table_1[[#This Row],[STATUS MERCADO]]="GO",Table_1[[#This Row],[PV UNIT. REALIZADO]]*Table_1[[#This Row],[QUANTIDADE]],0)</f>
        <v>612.7356687898091</v>
      </c>
    </row>
    <row r="175" ht="15">
      <c r="A175" s="7"/>
      <c r="B175" s="67" t="s">
        <v>79</v>
      </c>
      <c r="C175" s="48">
        <v>221404</v>
      </c>
      <c r="D175" s="48">
        <v>555657</v>
      </c>
      <c r="E175" s="49">
        <v>7894904555659</v>
      </c>
      <c r="F175" s="50" t="s">
        <v>949</v>
      </c>
      <c r="G175" s="48" t="s">
        <v>17</v>
      </c>
      <c r="H175" s="48">
        <v>3180</v>
      </c>
      <c r="I175" s="51" t="s">
        <v>946</v>
      </c>
      <c r="J175" s="48" t="s">
        <v>395</v>
      </c>
      <c r="K175" s="52" t="s">
        <v>84</v>
      </c>
      <c r="L175" s="52">
        <v>30</v>
      </c>
      <c r="M175" s="52">
        <v>4</v>
      </c>
      <c r="N175" s="48" t="s">
        <v>85</v>
      </c>
      <c r="O175" s="48" t="s">
        <v>155</v>
      </c>
      <c r="P175" s="68">
        <v>8.44</v>
      </c>
      <c r="Q175" s="54">
        <f>(17/100+7.6/100+1.65/100)*P175</f>
        <v>2.2155</v>
      </c>
      <c r="R175" s="54"/>
      <c r="S175" s="54"/>
      <c r="T175" s="54"/>
      <c r="U175" s="54"/>
      <c r="V175" s="54">
        <f>+P175-Q175+R175+S175+T175+U175</f>
        <v>6.224499999999999</v>
      </c>
      <c r="W175" s="56">
        <f>(1.02/100)</f>
        <v>1.02E-2</v>
      </c>
      <c r="X175" s="56">
        <v>4.8E-3</v>
      </c>
      <c r="Y175" s="56">
        <v>0.17</v>
      </c>
      <c r="Z175" s="56">
        <v>1.65E-2</v>
      </c>
      <c r="AA175" s="56">
        <v>7.6E-2</v>
      </c>
      <c r="AB175" s="56">
        <f>SUM(W175:AA175)</f>
        <v>0.2775</v>
      </c>
      <c r="AC175" s="48">
        <v>30</v>
      </c>
      <c r="AD175" s="57">
        <f>IF(AL175="","",+AC175*AL175)</f>
        <v>475.75796178343955</v>
      </c>
      <c r="AE175" s="58">
        <f>IF(AL175="","",+AL175*AB175)</f>
        <v>4.400761146496817</v>
      </c>
      <c r="AF175" s="57">
        <f>IF(AL175="","",+AL175-AE175)</f>
        <v>11.457837579617834</v>
      </c>
      <c r="AG175" s="58">
        <f>+V175</f>
        <v>6.224499999999999</v>
      </c>
      <c r="AH175" s="57">
        <f>IF(AF175="","",+AF175-AG175)</f>
        <v>5.233337579617835</v>
      </c>
      <c r="AI175" s="57">
        <f>IF(AH175="","",+AH175*AC175)</f>
        <v>157.00012738853505</v>
      </c>
      <c r="AJ175" s="58">
        <v>13.29</v>
      </c>
      <c r="AK175" s="59">
        <v>0.33</v>
      </c>
      <c r="AL175" s="58">
        <f>IF(V175=0,"",V175/(1-AB175-AK175))</f>
        <v>15.858598726114652</v>
      </c>
      <c r="AM175" s="60">
        <v>0.33</v>
      </c>
      <c r="AN175" s="58">
        <f>IF(V175=0,"",V175/(1-AB175-AM175))</f>
        <v>15.858598726114652</v>
      </c>
      <c r="AO175" s="61">
        <v>1.2</v>
      </c>
      <c r="AP175" s="58">
        <f>IF(BD!AJ175="","",BD!AJ175*BD!AO175)</f>
        <v>15.947999999999999</v>
      </c>
      <c r="AQ175" s="56">
        <f>BD!AM175/BD!AK175-1</f>
        <v>0</v>
      </c>
      <c r="AR175" s="56">
        <f>IF(BD!AN175="","",IF(BD!AJ175="","",BD!AN175/BD!AJ175-1))</f>
        <v>0.19327304184459382</v>
      </c>
      <c r="AS175" s="56" t="str">
        <f>IF(BD!AN175="","",IF(BD!AN175&lt;BD!AL175,"ABAIXO DA META","DENTRO DA META"))</f>
        <v>DENTRO DA META</v>
      </c>
      <c r="AT175" s="56" t="str">
        <f>IF(BD!AJ175="","EM ANÁLISE",IF(BD!AP175&gt;=BD!AN175,"GO", "NO GO"))</f>
        <v>GO</v>
      </c>
      <c r="AU175" s="62">
        <f>IF(AN175="","",+BD!$AN175-AJ175)</f>
        <v>2.5685987261146526</v>
      </c>
      <c r="AV175" s="63"/>
      <c r="AW175" s="54">
        <f>BD!P175*BD!AC175</f>
        <v>253.2</v>
      </c>
      <c r="AX175" s="54">
        <f>BD!V175*BD!AC175</f>
        <v>186.73499999999996</v>
      </c>
      <c r="AY175" s="54">
        <f>IF(BD!AN175="","",BD!AN175*BD!AC175)</f>
        <v>475.75796178343955</v>
      </c>
      <c r="AZ175" s="48" t="s">
        <v>5271</v>
      </c>
      <c r="BA175" s="48"/>
      <c r="BB175" s="48"/>
      <c r="BC175" s="48" t="s">
        <v>5264</v>
      </c>
      <c r="BD175" s="64" t="s">
        <v>5257</v>
      </c>
      <c r="BE175" s="65" t="s">
        <v>4</v>
      </c>
      <c r="BF175" s="65" t="s">
        <v>4</v>
      </c>
      <c r="BG175" s="64" t="s">
        <v>5258</v>
      </c>
      <c r="BH175" s="66"/>
      <c r="BI175" s="66"/>
      <c r="BJ175" s="66"/>
      <c r="BK175" s="66"/>
      <c r="BL175" s="66"/>
      <c r="BM175" s="66"/>
      <c r="BN175" s="66"/>
      <c r="BO175" s="64">
        <v>138</v>
      </c>
      <c r="BP175" s="64">
        <v>140.622</v>
      </c>
      <c r="BQ175" s="64">
        <v>121</v>
      </c>
      <c r="BR175" s="64" t="s">
        <v>5260</v>
      </c>
      <c r="BS175" s="64" t="s">
        <v>5260</v>
      </c>
      <c r="BT175" s="64" t="s">
        <v>5261</v>
      </c>
      <c r="BU175" s="64">
        <v>5102</v>
      </c>
      <c r="BV175" s="64"/>
      <c r="BW175" s="64"/>
      <c r="BX175" s="64"/>
      <c r="BY175" s="64"/>
      <c r="BZ175" s="64"/>
      <c r="CA175" s="64"/>
      <c r="CB175" s="64"/>
      <c r="CC175" s="64">
        <v>102</v>
      </c>
      <c r="CD175" s="64">
        <v>8</v>
      </c>
      <c r="CE175" s="64">
        <v>8</v>
      </c>
      <c r="CF175" s="64"/>
      <c r="CG175" s="37">
        <f>VLOOKUP(Table_1[[#This Row],[EAN]],'[1]Planilha1'!$E:$R,13,0)</f>
        <v>8.44</v>
      </c>
      <c r="CI175" s="188">
        <f>IF(Table_1[[#This Row],[STATUS MERCADO]]="GO",Table_1[[#This Row],[M. BRUTA TOTAL]],0)</f>
        <v>157.00012738853505</v>
      </c>
      <c r="CJ175" s="188">
        <f>IF(Table_1[[#This Row],[STATUS MERCADO]]="GO",Table_1[[#This Row],[PV UNIT. REALIZADO]]*Table_1[[#This Row],[QUANTIDADE]],0)</f>
        <v>475.75796178343955</v>
      </c>
    </row>
    <row r="176" ht="15">
      <c r="A176" s="7"/>
      <c r="B176" s="67" t="s">
        <v>79</v>
      </c>
      <c r="C176" s="48">
        <v>221406</v>
      </c>
      <c r="D176" s="48">
        <v>706981</v>
      </c>
      <c r="E176" s="49">
        <v>7894904706983</v>
      </c>
      <c r="F176" s="50" t="s">
        <v>951</v>
      </c>
      <c r="G176" s="48" t="s">
        <v>17</v>
      </c>
      <c r="H176" s="48">
        <v>3180</v>
      </c>
      <c r="I176" s="51" t="s">
        <v>946</v>
      </c>
      <c r="J176" s="48" t="s">
        <v>395</v>
      </c>
      <c r="K176" s="52" t="s">
        <v>202</v>
      </c>
      <c r="L176" s="52">
        <v>6</v>
      </c>
      <c r="M176" s="52">
        <v>4</v>
      </c>
      <c r="N176" s="48" t="s">
        <v>85</v>
      </c>
      <c r="O176" s="48" t="s">
        <v>155</v>
      </c>
      <c r="P176" s="68">
        <v>65.22</v>
      </c>
      <c r="Q176" s="54">
        <f>(17/100+7.6/100+1.65/100)*P176</f>
        <v>17.120250000000002</v>
      </c>
      <c r="R176" s="54"/>
      <c r="S176" s="54"/>
      <c r="T176" s="54"/>
      <c r="U176" s="54"/>
      <c r="V176" s="54">
        <f>+P176-Q176+R176+S176+T176+U176</f>
        <v>48.09975</v>
      </c>
      <c r="W176" s="56">
        <f>(1.02/100)</f>
        <v>1.02E-2</v>
      </c>
      <c r="X176" s="56">
        <v>4.8E-3</v>
      </c>
      <c r="Y176" s="56">
        <v>0.17</v>
      </c>
      <c r="Z176" s="56">
        <v>1.65E-2</v>
      </c>
      <c r="AA176" s="56">
        <v>7.6E-2</v>
      </c>
      <c r="AB176" s="56">
        <f>SUM(W176:AA176)</f>
        <v>0.2775</v>
      </c>
      <c r="AC176" s="48">
        <v>6</v>
      </c>
      <c r="AD176" s="57">
        <f>IF(AL176="","",+AC176*AL176)</f>
        <v>735.2828025477709</v>
      </c>
      <c r="AE176" s="58">
        <f>IF(AL176="","",+AL176*AB176)</f>
        <v>34.006829617834406</v>
      </c>
      <c r="AF176" s="57">
        <f>IF(AL176="","",+AL176-AE176)</f>
        <v>88.5403041401274</v>
      </c>
      <c r="AG176" s="58">
        <f>+V176</f>
        <v>48.09975</v>
      </c>
      <c r="AH176" s="57">
        <f>IF(AF176="","",+AF176-AG176)</f>
        <v>40.440554140127404</v>
      </c>
      <c r="AI176" s="57">
        <f>IF(AH176="","",+AH176*AC176)</f>
        <v>242.64332484076442</v>
      </c>
      <c r="AJ176" s="58">
        <v>105.99</v>
      </c>
      <c r="AK176" s="59">
        <v>0.33</v>
      </c>
      <c r="AL176" s="58">
        <f>IF(V176=0,"",V176/(1-AB176-AK176))</f>
        <v>122.54713375796182</v>
      </c>
      <c r="AM176" s="60">
        <v>0.33</v>
      </c>
      <c r="AN176" s="58">
        <f>IF(V176=0,"",V176/(1-AB176-AM176))</f>
        <v>122.54713375796182</v>
      </c>
      <c r="AO176" s="61">
        <v>1.2</v>
      </c>
      <c r="AP176" s="58">
        <f>IF(BD!AJ176="","",BD!AJ176*BD!AO176)</f>
        <v>127.18799999999999</v>
      </c>
      <c r="AQ176" s="56">
        <f>BD!AM176/BD!AK176-1</f>
        <v>0</v>
      </c>
      <c r="AR176" s="56">
        <f>IF(BD!AN176="","",IF(BD!AJ176="","",BD!AN176/BD!AJ176-1))</f>
        <v>0.15621411225551296</v>
      </c>
      <c r="AS176" s="56" t="str">
        <f>IF(BD!AN176="","",IF(BD!AN176&lt;BD!AL176,"ABAIXO DA META","DENTRO DA META"))</f>
        <v>DENTRO DA META</v>
      </c>
      <c r="AT176" s="56" t="str">
        <f>IF(BD!AJ176="","EM ANÁLISE",IF(BD!AP176&gt;=BD!AN176,"GO", "NO GO"))</f>
        <v>GO</v>
      </c>
      <c r="AU176" s="62">
        <f>IF(AN176="","",+BD!$AN176-AJ176)</f>
        <v>16.55713375796182</v>
      </c>
      <c r="AV176" s="63"/>
      <c r="AW176" s="54">
        <f>BD!P176*BD!AC176</f>
        <v>391.32</v>
      </c>
      <c r="AX176" s="54">
        <f>BD!V176*BD!AC176</f>
        <v>288.5985</v>
      </c>
      <c r="AY176" s="54">
        <f>IF(BD!AN176="","",BD!AN176*BD!AC176)</f>
        <v>735.2828025477709</v>
      </c>
      <c r="AZ176" s="48" t="s">
        <v>5271</v>
      </c>
      <c r="BA176" s="48"/>
      <c r="BB176" s="48"/>
      <c r="BC176" s="48" t="s">
        <v>5264</v>
      </c>
      <c r="BD176" s="64" t="s">
        <v>5257</v>
      </c>
      <c r="BE176" s="65" t="s">
        <v>4</v>
      </c>
      <c r="BF176" s="65" t="s">
        <v>4</v>
      </c>
      <c r="BG176" s="64" t="s">
        <v>5258</v>
      </c>
      <c r="BH176" s="66"/>
      <c r="BI176" s="66"/>
      <c r="BJ176" s="66"/>
      <c r="BK176" s="66"/>
      <c r="BL176" s="66"/>
      <c r="BM176" s="66"/>
      <c r="BN176" s="66"/>
      <c r="BO176" s="64">
        <v>138</v>
      </c>
      <c r="BP176" s="64">
        <v>140.622</v>
      </c>
      <c r="BQ176" s="64">
        <v>121</v>
      </c>
      <c r="BR176" s="64" t="s">
        <v>5260</v>
      </c>
      <c r="BS176" s="64" t="s">
        <v>5260</v>
      </c>
      <c r="BT176" s="64" t="s">
        <v>5261</v>
      </c>
      <c r="BU176" s="64">
        <v>5102</v>
      </c>
      <c r="BV176" s="64"/>
      <c r="BW176" s="64"/>
      <c r="BX176" s="64"/>
      <c r="BY176" s="64"/>
      <c r="BZ176" s="64"/>
      <c r="CA176" s="64"/>
      <c r="CB176" s="64"/>
      <c r="CC176" s="64">
        <v>102</v>
      </c>
      <c r="CD176" s="64">
        <v>8</v>
      </c>
      <c r="CE176" s="64">
        <v>8</v>
      </c>
      <c r="CF176" s="64"/>
      <c r="CG176" s="37">
        <f>VLOOKUP(Table_1[[#This Row],[EAN]],'[1]Planilha1'!$E:$R,13,0)</f>
        <v>65.22</v>
      </c>
      <c r="CI176" s="188">
        <f>IF(Table_1[[#This Row],[STATUS MERCADO]]="GO",Table_1[[#This Row],[M. BRUTA TOTAL]],0)</f>
        <v>242.64332484076442</v>
      </c>
      <c r="CJ176" s="188">
        <f>IF(Table_1[[#This Row],[STATUS MERCADO]]="GO",Table_1[[#This Row],[PV UNIT. REALIZADO]]*Table_1[[#This Row],[QUANTIDADE]],0)</f>
        <v>735.2828025477709</v>
      </c>
    </row>
    <row r="177" ht="15">
      <c r="A177" s="7"/>
      <c r="B177" s="67" t="s">
        <v>79</v>
      </c>
      <c r="C177" s="48">
        <v>221407</v>
      </c>
      <c r="D177" s="48">
        <v>707210</v>
      </c>
      <c r="E177" s="49">
        <v>7894904707218</v>
      </c>
      <c r="F177" s="50" t="s">
        <v>952</v>
      </c>
      <c r="G177" s="48" t="s">
        <v>17</v>
      </c>
      <c r="H177" s="48">
        <v>3180</v>
      </c>
      <c r="I177" s="51" t="s">
        <v>946</v>
      </c>
      <c r="J177" s="48" t="s">
        <v>395</v>
      </c>
      <c r="K177" s="52" t="s">
        <v>202</v>
      </c>
      <c r="L177" s="52">
        <v>5</v>
      </c>
      <c r="M177" s="52">
        <v>4</v>
      </c>
      <c r="N177" s="48" t="s">
        <v>85</v>
      </c>
      <c r="O177" s="48" t="s">
        <v>155</v>
      </c>
      <c r="P177" s="68">
        <v>65.22</v>
      </c>
      <c r="Q177" s="54">
        <f>(17/100+7.6/100+1.65/100)*P177</f>
        <v>17.120250000000002</v>
      </c>
      <c r="R177" s="54"/>
      <c r="S177" s="54"/>
      <c r="T177" s="54"/>
      <c r="U177" s="54"/>
      <c r="V177" s="54">
        <f>+P177-Q177+R177+S177+T177+U177</f>
        <v>48.09975</v>
      </c>
      <c r="W177" s="56">
        <f>(1.02/100)</f>
        <v>1.02E-2</v>
      </c>
      <c r="X177" s="56">
        <v>4.8E-3</v>
      </c>
      <c r="Y177" s="56">
        <v>0.17</v>
      </c>
      <c r="Z177" s="56">
        <v>1.65E-2</v>
      </c>
      <c r="AA177" s="56">
        <v>7.6E-2</v>
      </c>
      <c r="AB177" s="56">
        <f>SUM(W177:AA177)</f>
        <v>0.2775</v>
      </c>
      <c r="AC177" s="48">
        <v>5</v>
      </c>
      <c r="AD177" s="57">
        <f>IF(AL177="","",+AC177*AL177)</f>
        <v>612.7356687898091</v>
      </c>
      <c r="AE177" s="58">
        <f>IF(AL177="","",+AL177*AB177)</f>
        <v>34.006829617834406</v>
      </c>
      <c r="AF177" s="57">
        <f>IF(AL177="","",+AL177-AE177)</f>
        <v>88.5403041401274</v>
      </c>
      <c r="AG177" s="58">
        <f>+V177</f>
        <v>48.09975</v>
      </c>
      <c r="AH177" s="57">
        <f>IF(AF177="","",+AF177-AG177)</f>
        <v>40.440554140127404</v>
      </c>
      <c r="AI177" s="57">
        <f>IF(AH177="","",+AH177*AC177)</f>
        <v>202.20277070063702</v>
      </c>
      <c r="AJ177" s="58">
        <v>105.9</v>
      </c>
      <c r="AK177" s="59">
        <v>0.33</v>
      </c>
      <c r="AL177" s="58">
        <f>IF(V177=0,"",V177/(1-AB177-AK177))</f>
        <v>122.54713375796182</v>
      </c>
      <c r="AM177" s="60">
        <v>0.33</v>
      </c>
      <c r="AN177" s="58">
        <f>IF(V177=0,"",V177/(1-AB177-AM177))</f>
        <v>122.54713375796182</v>
      </c>
      <c r="AO177" s="61">
        <v>1.2</v>
      </c>
      <c r="AP177" s="58">
        <f>IF(BD!AJ177="","",BD!AJ177*BD!AO177)</f>
        <v>127.08</v>
      </c>
      <c r="AQ177" s="56">
        <f>BD!AM177/BD!AK177-1</f>
        <v>0</v>
      </c>
      <c r="AR177" s="56">
        <f>IF(BD!AN177="","",IF(BD!AJ177="","",BD!AN177/BD!AJ177-1))</f>
        <v>0.15719673048122584</v>
      </c>
      <c r="AS177" s="56" t="str">
        <f>IF(BD!AN177="","",IF(BD!AN177&lt;BD!AL177,"ABAIXO DA META","DENTRO DA META"))</f>
        <v>DENTRO DA META</v>
      </c>
      <c r="AT177" s="56" t="str">
        <f>IF(BD!AJ177="","EM ANÁLISE",IF(BD!AP177&gt;=BD!AN177,"GO", "NO GO"))</f>
        <v>GO</v>
      </c>
      <c r="AU177" s="62">
        <f>IF(AN177="","",+BD!$AN177-AJ177)</f>
        <v>16.64713375796181</v>
      </c>
      <c r="AV177" s="63"/>
      <c r="AW177" s="54">
        <f>BD!P177*BD!AC177</f>
        <v>326.1</v>
      </c>
      <c r="AX177" s="54">
        <f>BD!V177*BD!AC177</f>
        <v>240.49875</v>
      </c>
      <c r="AY177" s="54">
        <f>IF(BD!AN177="","",BD!AN177*BD!AC177)</f>
        <v>612.7356687898091</v>
      </c>
      <c r="AZ177" s="48" t="s">
        <v>5271</v>
      </c>
      <c r="BA177" s="48"/>
      <c r="BB177" s="48"/>
      <c r="BC177" s="48" t="s">
        <v>5264</v>
      </c>
      <c r="BD177" s="64" t="s">
        <v>5257</v>
      </c>
      <c r="BE177" s="65" t="s">
        <v>4</v>
      </c>
      <c r="BF177" s="65" t="s">
        <v>4</v>
      </c>
      <c r="BG177" s="64" t="s">
        <v>5258</v>
      </c>
      <c r="BH177" s="66"/>
      <c r="BI177" s="66"/>
      <c r="BJ177" s="66"/>
      <c r="BK177" s="66"/>
      <c r="BL177" s="66"/>
      <c r="BM177" s="66"/>
      <c r="BN177" s="66"/>
      <c r="BO177" s="64">
        <v>138</v>
      </c>
      <c r="BP177" s="64">
        <v>140.622</v>
      </c>
      <c r="BQ177" s="64">
        <v>121</v>
      </c>
      <c r="BR177" s="64" t="s">
        <v>5260</v>
      </c>
      <c r="BS177" s="64" t="s">
        <v>5260</v>
      </c>
      <c r="BT177" s="64" t="s">
        <v>5261</v>
      </c>
      <c r="BU177" s="64">
        <v>5102</v>
      </c>
      <c r="BV177" s="64"/>
      <c r="BW177" s="64"/>
      <c r="BX177" s="64"/>
      <c r="BY177" s="64"/>
      <c r="BZ177" s="64"/>
      <c r="CA177" s="64"/>
      <c r="CB177" s="64"/>
      <c r="CC177" s="64">
        <v>102</v>
      </c>
      <c r="CD177" s="64">
        <v>8</v>
      </c>
      <c r="CE177" s="64">
        <v>8</v>
      </c>
      <c r="CF177" s="64"/>
      <c r="CG177" s="37">
        <f>VLOOKUP(Table_1[[#This Row],[EAN]],'[1]Planilha1'!$E:$R,13,0)</f>
        <v>65.22</v>
      </c>
      <c r="CI177" s="188">
        <f>IF(Table_1[[#This Row],[STATUS MERCADO]]="GO",Table_1[[#This Row],[M. BRUTA TOTAL]],0)</f>
        <v>202.20277070063702</v>
      </c>
      <c r="CJ177" s="188">
        <f>IF(Table_1[[#This Row],[STATUS MERCADO]]="GO",Table_1[[#This Row],[PV UNIT. REALIZADO]]*Table_1[[#This Row],[QUANTIDADE]],0)</f>
        <v>612.7356687898091</v>
      </c>
    </row>
    <row r="178" ht="15">
      <c r="A178" s="7"/>
      <c r="B178" s="67" t="s">
        <v>79</v>
      </c>
      <c r="C178" s="48">
        <v>221416</v>
      </c>
      <c r="D178" s="48">
        <v>5835</v>
      </c>
      <c r="E178" s="49">
        <v>7894904005833</v>
      </c>
      <c r="F178" s="50" t="s">
        <v>965</v>
      </c>
      <c r="G178" s="48" t="s">
        <v>17</v>
      </c>
      <c r="H178" s="48">
        <v>3220</v>
      </c>
      <c r="I178" s="51" t="s">
        <v>966</v>
      </c>
      <c r="J178" s="48" t="s">
        <v>395</v>
      </c>
      <c r="K178" s="52" t="s">
        <v>84</v>
      </c>
      <c r="L178" s="52">
        <v>12</v>
      </c>
      <c r="M178" s="52">
        <v>4</v>
      </c>
      <c r="N178" s="48" t="s">
        <v>85</v>
      </c>
      <c r="O178" s="48" t="s">
        <v>155</v>
      </c>
      <c r="P178" s="68">
        <v>7.73</v>
      </c>
      <c r="Q178" s="54">
        <f>(17/100+7.6/100+1.65/100)*P178</f>
        <v>2.029125</v>
      </c>
      <c r="R178" s="54"/>
      <c r="S178" s="54"/>
      <c r="T178" s="54"/>
      <c r="U178" s="54"/>
      <c r="V178" s="54">
        <f>+P178-Q178+R178+S178+T178+U178</f>
        <v>5.700875</v>
      </c>
      <c r="W178" s="56">
        <f>(1.02/100)</f>
        <v>1.02E-2</v>
      </c>
      <c r="X178" s="56">
        <v>4.8E-3</v>
      </c>
      <c r="Y178" s="56">
        <v>0.17</v>
      </c>
      <c r="Z178" s="56">
        <v>1.65E-2</v>
      </c>
      <c r="AA178" s="56">
        <v>7.6E-2</v>
      </c>
      <c r="AB178" s="56">
        <f>SUM(W178:AA178)</f>
        <v>0.2775</v>
      </c>
      <c r="AC178" s="48">
        <v>12</v>
      </c>
      <c r="AD178" s="57">
        <f>IF(AL178="","",+AC178*AL178)</f>
        <v>174.2942675159236</v>
      </c>
      <c r="AE178" s="58">
        <f>IF(AL178="","",+AL178*AB178)</f>
        <v>4.030554936305734</v>
      </c>
      <c r="AF178" s="57">
        <f>IF(AL178="","",+AL178-AE178)</f>
        <v>10.4939673566879</v>
      </c>
      <c r="AG178" s="58">
        <f>+V178</f>
        <v>5.700875</v>
      </c>
      <c r="AH178" s="57">
        <f>IF(AF178="","",+AF178-AG178)</f>
        <v>4.7930923566879</v>
      </c>
      <c r="AI178" s="57">
        <f>IF(AH178="","",+AH178*AC178)</f>
        <v>57.5171082802548</v>
      </c>
      <c r="AJ178" s="58">
        <v>11.79</v>
      </c>
      <c r="AK178" s="59">
        <v>0.33</v>
      </c>
      <c r="AL178" s="58">
        <f>IF(V178=0,"",V178/(1-AB178-AK178))</f>
        <v>14.524522292993634</v>
      </c>
      <c r="AM178" s="60">
        <v>0.33</v>
      </c>
      <c r="AN178" s="58">
        <f>IF(V178=0,"",V178/(1-AB178-AM178))</f>
        <v>14.524522292993634</v>
      </c>
      <c r="AO178" s="61">
        <v>1.2</v>
      </c>
      <c r="AP178" s="58">
        <f>IF(BD!AJ178="","",BD!AJ178*BD!AO178)</f>
        <v>14.147999999999998</v>
      </c>
      <c r="AQ178" s="56">
        <f>BD!AM178/BD!AK178-1</f>
        <v>0</v>
      </c>
      <c r="AR178" s="56">
        <f>IF(BD!AN178="","",IF(BD!AJ178="","",BD!AN178/BD!AJ178-1))</f>
        <v>0.23193573307834048</v>
      </c>
      <c r="AS178" s="56" t="str">
        <f>IF(BD!AN178="","",IF(BD!AN178&lt;BD!AL178,"ABAIXO DA META","DENTRO DA META"))</f>
        <v>DENTRO DA META</v>
      </c>
      <c r="AT178" s="56" t="str">
        <f>IF(BD!AJ178="","EM ANÁLISE",IF(BD!AP178&gt;=BD!AN178,"GO", "NO GO"))</f>
        <v>NO GO</v>
      </c>
      <c r="AU178" s="62">
        <f>IF(AN178="","",+BD!$AN178-AJ178)</f>
        <v>2.734522292993635</v>
      </c>
      <c r="AV178" s="63"/>
      <c r="AW178" s="54">
        <f>BD!P178*BD!AC178</f>
        <v>92.76</v>
      </c>
      <c r="AX178" s="54">
        <f>BD!V178*BD!AC178</f>
        <v>68.4105</v>
      </c>
      <c r="AY178" s="54">
        <f>IF(BD!AN178="","",BD!AN178*BD!AC178)</f>
        <v>174.2942675159236</v>
      </c>
      <c r="AZ178" s="48" t="s">
        <v>5271</v>
      </c>
      <c r="BA178" s="48"/>
      <c r="BB178" s="48"/>
      <c r="BC178" s="48" t="s">
        <v>5264</v>
      </c>
      <c r="BD178" s="64" t="s">
        <v>5257</v>
      </c>
      <c r="BE178" s="65" t="s">
        <v>4</v>
      </c>
      <c r="BF178" s="65" t="s">
        <v>4</v>
      </c>
      <c r="BG178" s="64" t="s">
        <v>5258</v>
      </c>
      <c r="BH178" s="66"/>
      <c r="BI178" s="66"/>
      <c r="BJ178" s="66"/>
      <c r="BK178" s="66"/>
      <c r="BL178" s="66"/>
      <c r="BM178" s="66"/>
      <c r="BN178" s="66"/>
      <c r="BO178" s="64">
        <v>138</v>
      </c>
      <c r="BP178" s="64">
        <v>140.622</v>
      </c>
      <c r="BQ178" s="64">
        <v>121</v>
      </c>
      <c r="BR178" s="64" t="s">
        <v>5260</v>
      </c>
      <c r="BS178" s="64" t="s">
        <v>5260</v>
      </c>
      <c r="BT178" s="64" t="s">
        <v>5261</v>
      </c>
      <c r="BU178" s="64">
        <v>5102</v>
      </c>
      <c r="BV178" s="64"/>
      <c r="BW178" s="64"/>
      <c r="BX178" s="64"/>
      <c r="BY178" s="64"/>
      <c r="BZ178" s="64"/>
      <c r="CA178" s="64"/>
      <c r="CB178" s="64"/>
      <c r="CC178" s="64">
        <v>102</v>
      </c>
      <c r="CD178" s="64">
        <v>8</v>
      </c>
      <c r="CE178" s="64">
        <v>8</v>
      </c>
      <c r="CF178" s="64"/>
      <c r="CG178" s="37">
        <f>VLOOKUP(Table_1[[#This Row],[EAN]],'[1]Planilha1'!$E:$R,13,0)</f>
        <v>7.73</v>
      </c>
      <c r="CI178" s="188">
        <f>IF(Table_1[[#This Row],[STATUS MERCADO]]="GO",Table_1[[#This Row],[M. BRUTA TOTAL]],0)</f>
        <v>0</v>
      </c>
      <c r="CJ178" s="188">
        <f>IF(Table_1[[#This Row],[STATUS MERCADO]]="GO",Table_1[[#This Row],[PV UNIT. REALIZADO]]*Table_1[[#This Row],[QUANTIDADE]],0)</f>
        <v>0</v>
      </c>
    </row>
    <row r="179" ht="15">
      <c r="A179" s="7"/>
      <c r="B179" s="67" t="s">
        <v>79</v>
      </c>
      <c r="C179" s="48">
        <v>221419</v>
      </c>
      <c r="D179" s="48">
        <v>726958</v>
      </c>
      <c r="E179" s="49">
        <v>7894904726950</v>
      </c>
      <c r="F179" s="50" t="s">
        <v>968</v>
      </c>
      <c r="G179" s="48" t="s">
        <v>17</v>
      </c>
      <c r="H179" s="48">
        <v>3220</v>
      </c>
      <c r="I179" s="51" t="s">
        <v>966</v>
      </c>
      <c r="J179" s="48" t="s">
        <v>395</v>
      </c>
      <c r="K179" s="52" t="s">
        <v>202</v>
      </c>
      <c r="L179" s="52">
        <v>12</v>
      </c>
      <c r="M179" s="52">
        <v>4</v>
      </c>
      <c r="N179" s="48" t="s">
        <v>85</v>
      </c>
      <c r="O179" s="48" t="s">
        <v>155</v>
      </c>
      <c r="P179" s="68">
        <v>10.16</v>
      </c>
      <c r="Q179" s="54">
        <f>(17/100+7.6/100+1.65/100)*P179</f>
        <v>2.6670000000000003</v>
      </c>
      <c r="R179" s="54"/>
      <c r="S179" s="54"/>
      <c r="T179" s="54"/>
      <c r="U179" s="54"/>
      <c r="V179" s="54">
        <f>+P179-Q179+R179+S179+T179+U179</f>
        <v>7.493</v>
      </c>
      <c r="W179" s="56">
        <f>(1.02/100)</f>
        <v>1.02E-2</v>
      </c>
      <c r="X179" s="56">
        <v>4.8E-3</v>
      </c>
      <c r="Y179" s="56">
        <v>0.17</v>
      </c>
      <c r="Z179" s="56">
        <v>1.65E-2</v>
      </c>
      <c r="AA179" s="56">
        <v>7.6E-2</v>
      </c>
      <c r="AB179" s="56">
        <f>SUM(W179:AA179)</f>
        <v>0.2775</v>
      </c>
      <c r="AC179" s="48">
        <v>12</v>
      </c>
      <c r="AD179" s="57">
        <f>IF(AL179="","",+AC179*AL179)</f>
        <v>229.0853503184714</v>
      </c>
      <c r="AE179" s="58">
        <f>IF(AL179="","",+AL179*AB179)</f>
        <v>5.297598726114652</v>
      </c>
      <c r="AF179" s="57">
        <f>IF(AL179="","",+AL179-AE179)</f>
        <v>13.792847133757965</v>
      </c>
      <c r="AG179" s="58">
        <f>+V179</f>
        <v>7.493</v>
      </c>
      <c r="AH179" s="57">
        <f>IF(AF179="","",+AF179-AG179)</f>
        <v>6.2998471337579645</v>
      </c>
      <c r="AI179" s="57">
        <f>IF(AH179="","",+AH179*AC179)</f>
        <v>75.59816560509557</v>
      </c>
      <c r="AJ179" s="58">
        <v>14.9</v>
      </c>
      <c r="AK179" s="59">
        <v>0.33</v>
      </c>
      <c r="AL179" s="58">
        <f>IF(V179=0,"",V179/(1-AB179-AK179))</f>
        <v>19.090445859872617</v>
      </c>
      <c r="AM179" s="60">
        <v>0.33</v>
      </c>
      <c r="AN179" s="58">
        <f>IF(V179=0,"",V179/(1-AB179-AM179))</f>
        <v>19.090445859872617</v>
      </c>
      <c r="AO179" s="61">
        <v>1.2</v>
      </c>
      <c r="AP179" s="58">
        <f>IF(BD!AJ179="","",BD!AJ179*BD!AO179)</f>
        <v>17.88</v>
      </c>
      <c r="AQ179" s="56">
        <f>BD!AM179/BD!AK179-1</f>
        <v>0</v>
      </c>
      <c r="AR179" s="56">
        <f>IF(BD!AN179="","",IF(BD!AJ179="","",BD!AN179/BD!AJ179-1))</f>
        <v>0.28123797717265875</v>
      </c>
      <c r="AS179" s="56" t="str">
        <f>IF(BD!AN179="","",IF(BD!AN179&lt;BD!AL179,"ABAIXO DA META","DENTRO DA META"))</f>
        <v>DENTRO DA META</v>
      </c>
      <c r="AT179" s="56" t="str">
        <f>IF(BD!AJ179="","EM ANÁLISE",IF(BD!AP179&gt;=BD!AN179,"GO", "NO GO"))</f>
        <v>NO GO</v>
      </c>
      <c r="AU179" s="62">
        <f>IF(AN179="","",+BD!$AN179-AJ179)</f>
        <v>4.190445859872616</v>
      </c>
      <c r="AV179" s="63"/>
      <c r="AW179" s="54">
        <f>BD!P179*BD!AC179</f>
        <v>121.92</v>
      </c>
      <c r="AX179" s="54">
        <f>BD!V179*BD!AC179</f>
        <v>89.916</v>
      </c>
      <c r="AY179" s="54">
        <f>IF(BD!AN179="","",BD!AN179*BD!AC179)</f>
        <v>229.0853503184714</v>
      </c>
      <c r="AZ179" s="48" t="s">
        <v>5271</v>
      </c>
      <c r="BA179" s="48"/>
      <c r="BB179" s="48"/>
      <c r="BC179" s="48" t="s">
        <v>5264</v>
      </c>
      <c r="BD179" s="64" t="s">
        <v>5257</v>
      </c>
      <c r="BE179" s="65" t="s">
        <v>4</v>
      </c>
      <c r="BF179" s="65" t="s">
        <v>4</v>
      </c>
      <c r="BG179" s="64" t="s">
        <v>5258</v>
      </c>
      <c r="BH179" s="66"/>
      <c r="BI179" s="66"/>
      <c r="BJ179" s="66"/>
      <c r="BK179" s="66"/>
      <c r="BL179" s="66"/>
      <c r="BM179" s="66"/>
      <c r="BN179" s="66"/>
      <c r="BO179" s="64">
        <v>138</v>
      </c>
      <c r="BP179" s="64">
        <v>140.622</v>
      </c>
      <c r="BQ179" s="64">
        <v>121</v>
      </c>
      <c r="BR179" s="64" t="s">
        <v>5260</v>
      </c>
      <c r="BS179" s="64" t="s">
        <v>5260</v>
      </c>
      <c r="BT179" s="64" t="s">
        <v>5261</v>
      </c>
      <c r="BU179" s="64">
        <v>5102</v>
      </c>
      <c r="BV179" s="64"/>
      <c r="BW179" s="64"/>
      <c r="BX179" s="64"/>
      <c r="BY179" s="64"/>
      <c r="BZ179" s="64"/>
      <c r="CA179" s="64"/>
      <c r="CB179" s="64"/>
      <c r="CC179" s="64">
        <v>102</v>
      </c>
      <c r="CD179" s="64">
        <v>8</v>
      </c>
      <c r="CE179" s="64">
        <v>8</v>
      </c>
      <c r="CF179" s="64"/>
      <c r="CG179" s="37">
        <f>VLOOKUP(Table_1[[#This Row],[EAN]],'[1]Planilha1'!$E:$R,13,0)</f>
        <v>10.16</v>
      </c>
      <c r="CI179" s="188">
        <f>IF(Table_1[[#This Row],[STATUS MERCADO]]="GO",Table_1[[#This Row],[M. BRUTA TOTAL]],0)</f>
        <v>0</v>
      </c>
      <c r="CJ179" s="188">
        <f>IF(Table_1[[#This Row],[STATUS MERCADO]]="GO",Table_1[[#This Row],[PV UNIT. REALIZADO]]*Table_1[[#This Row],[QUANTIDADE]],0)</f>
        <v>0</v>
      </c>
    </row>
    <row r="180" ht="15">
      <c r="A180" s="7"/>
      <c r="B180" s="67" t="s">
        <v>79</v>
      </c>
      <c r="C180" s="48">
        <v>221420</v>
      </c>
      <c r="D180" s="48">
        <v>572462</v>
      </c>
      <c r="E180" s="49">
        <v>7894904572465</v>
      </c>
      <c r="F180" s="50" t="s">
        <v>969</v>
      </c>
      <c r="G180" s="48" t="s">
        <v>17</v>
      </c>
      <c r="H180" s="48">
        <v>3220</v>
      </c>
      <c r="I180" s="51" t="s">
        <v>966</v>
      </c>
      <c r="J180" s="48" t="s">
        <v>395</v>
      </c>
      <c r="K180" s="52" t="s">
        <v>202</v>
      </c>
      <c r="L180" s="52">
        <v>20</v>
      </c>
      <c r="M180" s="52">
        <v>4</v>
      </c>
      <c r="N180" s="48" t="s">
        <v>85</v>
      </c>
      <c r="O180" s="48" t="s">
        <v>155</v>
      </c>
      <c r="P180" s="68">
        <v>9.28</v>
      </c>
      <c r="Q180" s="54">
        <f>(17/100+7.6/100+1.65/100)*P180</f>
        <v>2.436</v>
      </c>
      <c r="R180" s="54"/>
      <c r="S180" s="54"/>
      <c r="T180" s="54"/>
      <c r="U180" s="54"/>
      <c r="V180" s="54">
        <f>+P180-Q180+R180+S180+T180+U180</f>
        <v>6.843999999999999</v>
      </c>
      <c r="W180" s="56">
        <f>(1.02/100)</f>
        <v>1.02E-2</v>
      </c>
      <c r="X180" s="56">
        <v>4.8E-3</v>
      </c>
      <c r="Y180" s="56">
        <v>0.17</v>
      </c>
      <c r="Z180" s="56">
        <v>1.65E-2</v>
      </c>
      <c r="AA180" s="56">
        <v>7.6E-2</v>
      </c>
      <c r="AB180" s="56">
        <f>SUM(W180:AA180)</f>
        <v>0.2775</v>
      </c>
      <c r="AC180" s="48">
        <v>20</v>
      </c>
      <c r="AD180" s="57">
        <f>IF(AL180="","",+AC180*AL180)</f>
        <v>348.7388535031847</v>
      </c>
      <c r="AE180" s="58">
        <f>IF(AL180="","",+AL180*AB180)</f>
        <v>4.838751592356688</v>
      </c>
      <c r="AF180" s="57">
        <f>IF(AL180="","",+AL180-AE180)</f>
        <v>12.598191082802549</v>
      </c>
      <c r="AG180" s="58">
        <f>+V180</f>
        <v>6.843999999999999</v>
      </c>
      <c r="AH180" s="57">
        <f>IF(AF180="","",+AF180-AG180)</f>
        <v>5.754191082802549</v>
      </c>
      <c r="AI180" s="57">
        <f>IF(AH180="","",+AH180*AC180)</f>
        <v>115.08382165605099</v>
      </c>
      <c r="AJ180" s="58">
        <v>14.9</v>
      </c>
      <c r="AK180" s="59">
        <v>0.33</v>
      </c>
      <c r="AL180" s="58">
        <f>IF(V180=0,"",V180/(1-AB180-AK180))</f>
        <v>17.436942675159237</v>
      </c>
      <c r="AM180" s="60">
        <v>0.33</v>
      </c>
      <c r="AN180" s="58">
        <f>IF(V180=0,"",V180/(1-AB180-AM180))</f>
        <v>17.436942675159237</v>
      </c>
      <c r="AO180" s="61">
        <v>1.2</v>
      </c>
      <c r="AP180" s="58">
        <f>IF(BD!AJ180="","",BD!AJ180*BD!AO180)</f>
        <v>17.88</v>
      </c>
      <c r="AQ180" s="56">
        <f>BD!AM180/BD!AK180-1</f>
        <v>0</v>
      </c>
      <c r="AR180" s="56">
        <f>IF(BD!AN180="","",IF(BD!AJ180="","",BD!AN180/BD!AJ180-1))</f>
        <v>0.17026460907108976</v>
      </c>
      <c r="AS180" s="56" t="str">
        <f>IF(BD!AN180="","",IF(BD!AN180&lt;BD!AL180,"ABAIXO DA META","DENTRO DA META"))</f>
        <v>DENTRO DA META</v>
      </c>
      <c r="AT180" s="56" t="str">
        <f>IF(BD!AJ180="","EM ANÁLISE",IF(BD!AP180&gt;=BD!AN180,"GO", "NO GO"))</f>
        <v>GO</v>
      </c>
      <c r="AU180" s="62">
        <f>IF(AN180="","",+BD!$AN180-AJ180)</f>
        <v>2.5369426751592368</v>
      </c>
      <c r="AV180" s="63"/>
      <c r="AW180" s="54">
        <f>BD!P180*BD!AC180</f>
        <v>185.6</v>
      </c>
      <c r="AX180" s="54">
        <f>BD!V180*BD!AC180</f>
        <v>136.88</v>
      </c>
      <c r="AY180" s="54">
        <f>IF(BD!AN180="","",BD!AN180*BD!AC180)</f>
        <v>348.7388535031847</v>
      </c>
      <c r="AZ180" s="48" t="s">
        <v>5271</v>
      </c>
      <c r="BA180" s="48"/>
      <c r="BB180" s="48"/>
      <c r="BC180" s="48" t="s">
        <v>5264</v>
      </c>
      <c r="BD180" s="64" t="s">
        <v>5257</v>
      </c>
      <c r="BE180" s="65" t="s">
        <v>4</v>
      </c>
      <c r="BF180" s="65" t="s">
        <v>4</v>
      </c>
      <c r="BG180" s="64" t="s">
        <v>5258</v>
      </c>
      <c r="BH180" s="66"/>
      <c r="BI180" s="66"/>
      <c r="BJ180" s="66"/>
      <c r="BK180" s="66"/>
      <c r="BL180" s="66"/>
      <c r="BM180" s="66"/>
      <c r="BN180" s="66"/>
      <c r="BO180" s="64">
        <v>138</v>
      </c>
      <c r="BP180" s="64">
        <v>140.622</v>
      </c>
      <c r="BQ180" s="64">
        <v>121</v>
      </c>
      <c r="BR180" s="64" t="s">
        <v>5260</v>
      </c>
      <c r="BS180" s="64" t="s">
        <v>5260</v>
      </c>
      <c r="BT180" s="64" t="s">
        <v>5261</v>
      </c>
      <c r="BU180" s="64">
        <v>5102</v>
      </c>
      <c r="BV180" s="64"/>
      <c r="BW180" s="64"/>
      <c r="BX180" s="64"/>
      <c r="BY180" s="64"/>
      <c r="BZ180" s="64"/>
      <c r="CA180" s="64"/>
      <c r="CB180" s="64"/>
      <c r="CC180" s="64">
        <v>102</v>
      </c>
      <c r="CD180" s="64">
        <v>8</v>
      </c>
      <c r="CE180" s="64">
        <v>8</v>
      </c>
      <c r="CF180" s="64"/>
      <c r="CG180" s="37">
        <f>VLOOKUP(Table_1[[#This Row],[EAN]],'[1]Planilha1'!$E:$R,13,0)</f>
        <v>9.28</v>
      </c>
      <c r="CI180" s="188">
        <f>IF(Table_1[[#This Row],[STATUS MERCADO]]="GO",Table_1[[#This Row],[M. BRUTA TOTAL]],0)</f>
        <v>115.08382165605099</v>
      </c>
      <c r="CJ180" s="188">
        <f>IF(Table_1[[#This Row],[STATUS MERCADO]]="GO",Table_1[[#This Row],[PV UNIT. REALIZADO]]*Table_1[[#This Row],[QUANTIDADE]],0)</f>
        <v>348.7388535031847</v>
      </c>
    </row>
    <row r="181" ht="15">
      <c r="A181" s="7"/>
      <c r="B181" s="67" t="s">
        <v>79</v>
      </c>
      <c r="C181" s="48">
        <v>220640</v>
      </c>
      <c r="D181" s="48">
        <v>48500</v>
      </c>
      <c r="E181" s="49">
        <v>7896009301032</v>
      </c>
      <c r="F181" s="50" t="s">
        <v>970</v>
      </c>
      <c r="G181" s="48" t="s">
        <v>16</v>
      </c>
      <c r="H181" s="48">
        <v>3240</v>
      </c>
      <c r="I181" s="51" t="s">
        <v>454</v>
      </c>
      <c r="J181" s="48" t="s">
        <v>455</v>
      </c>
      <c r="K181" s="52" t="s">
        <v>84</v>
      </c>
      <c r="L181" s="52">
        <v>48</v>
      </c>
      <c r="M181" s="52">
        <v>4</v>
      </c>
      <c r="N181" s="48" t="s">
        <v>85</v>
      </c>
      <c r="O181" s="48" t="s">
        <v>159</v>
      </c>
      <c r="P181" s="68">
        <v>7.569</v>
      </c>
      <c r="Q181" s="54">
        <f>(17/100+7.6/100+1.65/100)*P181</f>
        <v>1.9868625</v>
      </c>
      <c r="R181" s="54"/>
      <c r="S181" s="54"/>
      <c r="T181" s="54"/>
      <c r="U181" s="54"/>
      <c r="V181" s="54">
        <f>+P181-Q181+R181+S181+T181+U181</f>
        <v>5.5821375</v>
      </c>
      <c r="W181" s="56">
        <f>(1.02/100)</f>
        <v>1.02E-2</v>
      </c>
      <c r="X181" s="56">
        <v>4.8E-3</v>
      </c>
      <c r="Y181" s="56">
        <v>0.17</v>
      </c>
      <c r="Z181" s="56">
        <v>1.65E-2</v>
      </c>
      <c r="AA181" s="56">
        <v>7.6E-2</v>
      </c>
      <c r="AB181" s="56">
        <f>SUM(W181:AA181)</f>
        <v>0.2775</v>
      </c>
      <c r="AC181" s="48">
        <v>48</v>
      </c>
      <c r="AD181" s="57">
        <f>IF(AL181="","",+AC181*AL181)</f>
        <v>682.6563057324843</v>
      </c>
      <c r="AE181" s="58">
        <f>IF(AL181="","",+AL181*AB181)</f>
        <v>3.9466067675159247</v>
      </c>
      <c r="AF181" s="57">
        <f>IF(AL181="","",+AL181-AE181)</f>
        <v>10.27539960191083</v>
      </c>
      <c r="AG181" s="58">
        <f>+V181</f>
        <v>5.5821375</v>
      </c>
      <c r="AH181" s="57">
        <f>IF(AF181="","",+AF181-AG181)</f>
        <v>4.693262101910831</v>
      </c>
      <c r="AI181" s="57">
        <f>IF(AH181="","",+AH181*AC181)</f>
        <v>225.27658089171987</v>
      </c>
      <c r="AJ181" s="58">
        <v>11.9</v>
      </c>
      <c r="AK181" s="59">
        <v>0.33</v>
      </c>
      <c r="AL181" s="58">
        <f>IF(V181=0,"",V181/(1-AB181-AK181))</f>
        <v>14.222006369426754</v>
      </c>
      <c r="AM181" s="60">
        <v>0.33</v>
      </c>
      <c r="AN181" s="58">
        <f>IF(V181=0,"",V181/(1-AB181-AM181))</f>
        <v>14.222006369426754</v>
      </c>
      <c r="AO181" s="61">
        <v>1.2</v>
      </c>
      <c r="AP181" s="58">
        <f>IF(BD!AJ181="","",BD!AJ181*BD!AO181)</f>
        <v>14.28</v>
      </c>
      <c r="AQ181" s="56">
        <f>BD!AM181/BD!AK181-1</f>
        <v>0</v>
      </c>
      <c r="AR181" s="56">
        <f>IF(BD!AN181="","",IF(BD!AJ181="","",BD!AN181/BD!AJ181-1))</f>
        <v>0.19512658566611374</v>
      </c>
      <c r="AS181" s="56" t="str">
        <f>IF(BD!AN181="","",IF(BD!AN181&lt;BD!AL181,"ABAIXO DA META","DENTRO DA META"))</f>
        <v>DENTRO DA META</v>
      </c>
      <c r="AT181" s="56" t="str">
        <f>IF(BD!AJ181="","EM ANÁLISE",IF(BD!AP181&gt;=BD!AN181,"GO", "NO GO"))</f>
        <v>GO</v>
      </c>
      <c r="AU181" s="62">
        <f>IF(AN181="","",+BD!$AN181-AJ181)</f>
        <v>2.322006369426754</v>
      </c>
      <c r="AV181" s="63"/>
      <c r="AW181" s="54">
        <f>BD!P181*BD!AC181</f>
        <v>363.312</v>
      </c>
      <c r="AX181" s="54">
        <f>BD!V181*BD!AC181</f>
        <v>267.94259999999997</v>
      </c>
      <c r="AY181" s="54">
        <f>IF(BD!AN181="","",BD!AN181*BD!AC181)</f>
        <v>682.6563057324843</v>
      </c>
      <c r="AZ181" s="48" t="s">
        <v>5271</v>
      </c>
      <c r="BA181" s="48"/>
      <c r="BB181" s="48"/>
      <c r="BC181" s="48" t="s">
        <v>250</v>
      </c>
      <c r="BD181" s="64" t="s">
        <v>5257</v>
      </c>
      <c r="BE181" s="65" t="s">
        <v>4</v>
      </c>
      <c r="BF181" s="65" t="s">
        <v>4</v>
      </c>
      <c r="BG181" s="64" t="s">
        <v>5258</v>
      </c>
      <c r="BH181" s="66"/>
      <c r="BI181" s="66"/>
      <c r="BJ181" s="66"/>
      <c r="BK181" s="66"/>
      <c r="BL181" s="66"/>
      <c r="BM181" s="66"/>
      <c r="BN181" s="66"/>
      <c r="BO181" s="64">
        <v>138</v>
      </c>
      <c r="BP181" s="64">
        <v>140.622</v>
      </c>
      <c r="BQ181" s="64">
        <v>121</v>
      </c>
      <c r="BR181" s="64" t="s">
        <v>5260</v>
      </c>
      <c r="BS181" s="64" t="s">
        <v>5260</v>
      </c>
      <c r="BT181" s="64" t="s">
        <v>5261</v>
      </c>
      <c r="BU181" s="64">
        <v>5102</v>
      </c>
      <c r="BV181" s="64"/>
      <c r="BW181" s="64"/>
      <c r="BX181" s="64"/>
      <c r="BY181" s="64"/>
      <c r="BZ181" s="64"/>
      <c r="CA181" s="64"/>
      <c r="CB181" s="64"/>
      <c r="CC181" s="64">
        <v>102</v>
      </c>
      <c r="CD181" s="64">
        <v>8</v>
      </c>
      <c r="CE181" s="64">
        <v>8</v>
      </c>
      <c r="CF181" s="64"/>
      <c r="CG181" s="37">
        <f>VLOOKUP(Table_1[[#This Row],[EAN]],'[1]Planilha1'!$E:$R,13,0)</f>
        <v>7.569</v>
      </c>
      <c r="CI181" s="188">
        <f>IF(Table_1[[#This Row],[STATUS MERCADO]]="GO",Table_1[[#This Row],[M. BRUTA TOTAL]],0)</f>
        <v>225.27658089171987</v>
      </c>
      <c r="CJ181" s="188">
        <f>IF(Table_1[[#This Row],[STATUS MERCADO]]="GO",Table_1[[#This Row],[PV UNIT. REALIZADO]]*Table_1[[#This Row],[QUANTIDADE]],0)</f>
        <v>682.6563057324843</v>
      </c>
    </row>
    <row r="182" ht="15">
      <c r="A182" s="7"/>
      <c r="B182" s="67" t="s">
        <v>79</v>
      </c>
      <c r="C182" s="48">
        <v>221422</v>
      </c>
      <c r="D182" s="48">
        <v>48501</v>
      </c>
      <c r="E182" s="49">
        <v>7896009301025</v>
      </c>
      <c r="F182" s="50" t="s">
        <v>971</v>
      </c>
      <c r="G182" s="48" t="s">
        <v>16</v>
      </c>
      <c r="H182" s="48">
        <v>3240</v>
      </c>
      <c r="I182" s="51" t="s">
        <v>454</v>
      </c>
      <c r="J182" s="48" t="s">
        <v>455</v>
      </c>
      <c r="K182" s="52" t="s">
        <v>84</v>
      </c>
      <c r="L182" s="52">
        <v>48</v>
      </c>
      <c r="M182" s="52">
        <v>4</v>
      </c>
      <c r="N182" s="48" t="s">
        <v>85</v>
      </c>
      <c r="O182" s="48" t="s">
        <v>159</v>
      </c>
      <c r="P182" s="68">
        <v>7.569</v>
      </c>
      <c r="Q182" s="54">
        <f>(17/100+7.6/100+1.65/100)*P182</f>
        <v>1.9868625</v>
      </c>
      <c r="R182" s="54"/>
      <c r="S182" s="54"/>
      <c r="T182" s="54"/>
      <c r="U182" s="54"/>
      <c r="V182" s="54">
        <f>+P182-Q182+R182+S182+T182+U182</f>
        <v>5.5821375</v>
      </c>
      <c r="W182" s="56">
        <f>(1.02/100)</f>
        <v>1.02E-2</v>
      </c>
      <c r="X182" s="56">
        <v>4.8E-3</v>
      </c>
      <c r="Y182" s="56">
        <v>0.17</v>
      </c>
      <c r="Z182" s="56">
        <v>1.65E-2</v>
      </c>
      <c r="AA182" s="56">
        <v>7.6E-2</v>
      </c>
      <c r="AB182" s="56">
        <f>SUM(W182:AA182)</f>
        <v>0.2775</v>
      </c>
      <c r="AC182" s="48">
        <v>48</v>
      </c>
      <c r="AD182" s="57">
        <f>IF(AL182="","",+AC182*AL182)</f>
        <v>682.6563057324843</v>
      </c>
      <c r="AE182" s="58">
        <f>IF(AL182="","",+AL182*AB182)</f>
        <v>3.9466067675159247</v>
      </c>
      <c r="AF182" s="57">
        <f>IF(AL182="","",+AL182-AE182)</f>
        <v>10.27539960191083</v>
      </c>
      <c r="AG182" s="58">
        <f>+V182</f>
        <v>5.5821375</v>
      </c>
      <c r="AH182" s="57">
        <f>IF(AF182="","",+AF182-AG182)</f>
        <v>4.693262101910831</v>
      </c>
      <c r="AI182" s="57">
        <f>IF(AH182="","",+AH182*AC182)</f>
        <v>225.27658089171987</v>
      </c>
      <c r="AJ182" s="58">
        <v>11.9</v>
      </c>
      <c r="AK182" s="59">
        <v>0.33</v>
      </c>
      <c r="AL182" s="58">
        <f>IF(V182=0,"",V182/(1-AB182-AK182))</f>
        <v>14.222006369426754</v>
      </c>
      <c r="AM182" s="60">
        <v>0.33</v>
      </c>
      <c r="AN182" s="58">
        <f>IF(V182=0,"",V182/(1-AB182-AM182))</f>
        <v>14.222006369426754</v>
      </c>
      <c r="AO182" s="61">
        <v>1.2</v>
      </c>
      <c r="AP182" s="58">
        <f>IF(BD!AJ182="","",BD!AJ182*BD!AO182)</f>
        <v>14.28</v>
      </c>
      <c r="AQ182" s="56">
        <f>BD!AM182/BD!AK182-1</f>
        <v>0</v>
      </c>
      <c r="AR182" s="56">
        <f>IF(BD!AN182="","",IF(BD!AJ182="","",BD!AN182/BD!AJ182-1))</f>
        <v>0.19512658566611374</v>
      </c>
      <c r="AS182" s="56" t="str">
        <f>IF(BD!AN182="","",IF(BD!AN182&lt;BD!AL182,"ABAIXO DA META","DENTRO DA META"))</f>
        <v>DENTRO DA META</v>
      </c>
      <c r="AT182" s="56" t="str">
        <f>IF(BD!AJ182="","EM ANÁLISE",IF(BD!AP182&gt;=BD!AN182,"GO", "NO GO"))</f>
        <v>GO</v>
      </c>
      <c r="AU182" s="62">
        <f>IF(AN182="","",+BD!$AN182-AJ182)</f>
        <v>2.322006369426754</v>
      </c>
      <c r="AV182" s="63"/>
      <c r="AW182" s="54">
        <f>BD!P182*BD!AC182</f>
        <v>363.312</v>
      </c>
      <c r="AX182" s="54">
        <f>BD!V182*BD!AC182</f>
        <v>267.94259999999997</v>
      </c>
      <c r="AY182" s="54">
        <f>IF(BD!AN182="","",BD!AN182*BD!AC182)</f>
        <v>682.6563057324843</v>
      </c>
      <c r="AZ182" s="48" t="s">
        <v>5271</v>
      </c>
      <c r="BA182" s="48"/>
      <c r="BB182" s="48"/>
      <c r="BC182" s="48" t="s">
        <v>250</v>
      </c>
      <c r="BD182" s="64" t="s">
        <v>5257</v>
      </c>
      <c r="BE182" s="65" t="s">
        <v>4</v>
      </c>
      <c r="BF182" s="65" t="s">
        <v>4</v>
      </c>
      <c r="BG182" s="64" t="s">
        <v>5258</v>
      </c>
      <c r="BH182" s="66"/>
      <c r="BI182" s="66"/>
      <c r="BJ182" s="66"/>
      <c r="BK182" s="66"/>
      <c r="BL182" s="66"/>
      <c r="BM182" s="66"/>
      <c r="BN182" s="66"/>
      <c r="BO182" s="64">
        <v>138</v>
      </c>
      <c r="BP182" s="64">
        <v>140.622</v>
      </c>
      <c r="BQ182" s="64">
        <v>121</v>
      </c>
      <c r="BR182" s="64" t="s">
        <v>5260</v>
      </c>
      <c r="BS182" s="64" t="s">
        <v>5260</v>
      </c>
      <c r="BT182" s="64" t="s">
        <v>5261</v>
      </c>
      <c r="BU182" s="64">
        <v>5102</v>
      </c>
      <c r="BV182" s="64"/>
      <c r="BW182" s="64"/>
      <c r="BX182" s="64"/>
      <c r="BY182" s="64"/>
      <c r="BZ182" s="64"/>
      <c r="CA182" s="64"/>
      <c r="CB182" s="64"/>
      <c r="CC182" s="64">
        <v>102</v>
      </c>
      <c r="CD182" s="64">
        <v>8</v>
      </c>
      <c r="CE182" s="64">
        <v>8</v>
      </c>
      <c r="CF182" s="64"/>
      <c r="CG182" s="37">
        <f>VLOOKUP(Table_1[[#This Row],[EAN]],'[1]Planilha1'!$E:$R,13,0)</f>
        <v>7.569</v>
      </c>
      <c r="CI182" s="188">
        <f>IF(Table_1[[#This Row],[STATUS MERCADO]]="GO",Table_1[[#This Row],[M. BRUTA TOTAL]],0)</f>
        <v>225.27658089171987</v>
      </c>
      <c r="CJ182" s="188">
        <f>IF(Table_1[[#This Row],[STATUS MERCADO]]="GO",Table_1[[#This Row],[PV UNIT. REALIZADO]]*Table_1[[#This Row],[QUANTIDADE]],0)</f>
        <v>682.6563057324843</v>
      </c>
    </row>
    <row r="183" ht="15">
      <c r="A183" s="7"/>
      <c r="B183" s="67" t="s">
        <v>79</v>
      </c>
      <c r="C183" s="48">
        <v>220644</v>
      </c>
      <c r="D183" s="48">
        <v>48602</v>
      </c>
      <c r="E183" s="49">
        <v>7896009301018</v>
      </c>
      <c r="F183" s="50" t="s">
        <v>972</v>
      </c>
      <c r="G183" s="48" t="s">
        <v>16</v>
      </c>
      <c r="H183" s="48">
        <v>3240</v>
      </c>
      <c r="I183" s="51" t="s">
        <v>454</v>
      </c>
      <c r="J183" s="48" t="s">
        <v>455</v>
      </c>
      <c r="K183" s="52" t="s">
        <v>84</v>
      </c>
      <c r="L183" s="52">
        <v>54</v>
      </c>
      <c r="M183" s="52">
        <v>4</v>
      </c>
      <c r="N183" s="48" t="s">
        <v>85</v>
      </c>
      <c r="O183" s="48" t="s">
        <v>159</v>
      </c>
      <c r="P183" s="68">
        <v>3.7889999999999997</v>
      </c>
      <c r="Q183" s="54">
        <f>(17/100+7.6/100+1.65/100)*P183</f>
        <v>0.9946125</v>
      </c>
      <c r="R183" s="54"/>
      <c r="S183" s="54"/>
      <c r="T183" s="54"/>
      <c r="U183" s="54"/>
      <c r="V183" s="54">
        <f>+P183-Q183+R183+S183+T183+U183</f>
        <v>2.7943874999999996</v>
      </c>
      <c r="W183" s="56">
        <f>(1.02/100)</f>
        <v>1.02E-2</v>
      </c>
      <c r="X183" s="56">
        <v>4.8E-3</v>
      </c>
      <c r="Y183" s="56">
        <v>0.17</v>
      </c>
      <c r="Z183" s="56">
        <v>1.65E-2</v>
      </c>
      <c r="AA183" s="56">
        <v>7.6E-2</v>
      </c>
      <c r="AB183" s="56">
        <f>SUM(W183:AA183)</f>
        <v>0.2775</v>
      </c>
      <c r="AC183" s="48">
        <v>54</v>
      </c>
      <c r="AD183" s="57">
        <f>IF(AL183="","",+AC183*AL183)</f>
        <v>384.4507643312102</v>
      </c>
      <c r="AE183" s="58">
        <f>IF(AL183="","",+AL183*AB183)</f>
        <v>1.9756497611464974</v>
      </c>
      <c r="AF183" s="57">
        <f>IF(AL183="","",+AL183-AE183)</f>
        <v>5.143808837579618</v>
      </c>
      <c r="AG183" s="58">
        <f>+V183</f>
        <v>2.7943874999999996</v>
      </c>
      <c r="AH183" s="57">
        <f>IF(AF183="","",+AF183-AG183)</f>
        <v>2.3494213375796185</v>
      </c>
      <c r="AI183" s="57">
        <f>IF(AH183="","",+AH183*AC183)</f>
        <v>126.8687522292994</v>
      </c>
      <c r="AJ183" s="58">
        <v>5.49</v>
      </c>
      <c r="AK183" s="59">
        <v>0.33</v>
      </c>
      <c r="AL183" s="58">
        <f>IF(V183=0,"",V183/(1-AB183-AK183))</f>
        <v>7.119458598726116</v>
      </c>
      <c r="AM183" s="60">
        <v>0.33</v>
      </c>
      <c r="AN183" s="58">
        <f>IF(V183=0,"",V183/(1-AB183-AM183))</f>
        <v>7.119458598726116</v>
      </c>
      <c r="AO183" s="61">
        <v>1.2</v>
      </c>
      <c r="AP183" s="58">
        <f>IF(BD!AJ183="","",BD!AJ183*BD!AO183)</f>
        <v>6.588</v>
      </c>
      <c r="AQ183" s="56">
        <f>BD!AM183/BD!AK183-1</f>
        <v>0</v>
      </c>
      <c r="AR183" s="56">
        <f>IF(BD!AN183="","",IF(BD!AJ183="","",BD!AN183/BD!AJ183-1))</f>
        <v>0.29680484494100456</v>
      </c>
      <c r="AS183" s="56" t="str">
        <f>IF(BD!AN183="","",IF(BD!AN183&lt;BD!AL183,"ABAIXO DA META","DENTRO DA META"))</f>
        <v>DENTRO DA META</v>
      </c>
      <c r="AT183" s="56" t="str">
        <f>IF(BD!AJ183="","EM ANÁLISE",IF(BD!AP183&gt;=BD!AN183,"GO", "NO GO"))</f>
        <v>NO GO</v>
      </c>
      <c r="AU183" s="62">
        <f>IF(AN183="","",+BD!$AN183-AJ183)</f>
        <v>1.6294585987261154</v>
      </c>
      <c r="AV183" s="63"/>
      <c r="AW183" s="54">
        <f>BD!P183*BD!AC183</f>
        <v>204.606</v>
      </c>
      <c r="AX183" s="54">
        <f>BD!V183*BD!AC183</f>
        <v>150.89692499999998</v>
      </c>
      <c r="AY183" s="54">
        <f>IF(BD!AN183="","",BD!AN183*BD!AC183)</f>
        <v>384.4507643312102</v>
      </c>
      <c r="AZ183" s="48" t="s">
        <v>5271</v>
      </c>
      <c r="BA183" s="48"/>
      <c r="BB183" s="48"/>
      <c r="BC183" s="48" t="s">
        <v>250</v>
      </c>
      <c r="BD183" s="64" t="s">
        <v>5257</v>
      </c>
      <c r="BE183" s="65" t="s">
        <v>4</v>
      </c>
      <c r="BF183" s="65" t="s">
        <v>4</v>
      </c>
      <c r="BG183" s="64" t="s">
        <v>5258</v>
      </c>
      <c r="BH183" s="66"/>
      <c r="BI183" s="66"/>
      <c r="BJ183" s="66"/>
      <c r="BK183" s="66"/>
      <c r="BL183" s="66"/>
      <c r="BM183" s="66"/>
      <c r="BN183" s="66"/>
      <c r="BO183" s="64">
        <v>138</v>
      </c>
      <c r="BP183" s="64">
        <v>140.622</v>
      </c>
      <c r="BQ183" s="64">
        <v>121</v>
      </c>
      <c r="BR183" s="64" t="s">
        <v>5260</v>
      </c>
      <c r="BS183" s="64" t="s">
        <v>5260</v>
      </c>
      <c r="BT183" s="64" t="s">
        <v>5261</v>
      </c>
      <c r="BU183" s="64">
        <v>5102</v>
      </c>
      <c r="BV183" s="64"/>
      <c r="BW183" s="64"/>
      <c r="BX183" s="64"/>
      <c r="BY183" s="64"/>
      <c r="BZ183" s="64"/>
      <c r="CA183" s="64"/>
      <c r="CB183" s="64"/>
      <c r="CC183" s="64">
        <v>102</v>
      </c>
      <c r="CD183" s="64">
        <v>8</v>
      </c>
      <c r="CE183" s="64">
        <v>8</v>
      </c>
      <c r="CF183" s="64"/>
      <c r="CG183" s="37">
        <f>VLOOKUP(Table_1[[#This Row],[EAN]],'[1]Planilha1'!$E:$R,13,0)</f>
        <v>3.7889999999999997</v>
      </c>
      <c r="CI183" s="188">
        <f>IF(Table_1[[#This Row],[STATUS MERCADO]]="GO",Table_1[[#This Row],[M. BRUTA TOTAL]],0)</f>
        <v>0</v>
      </c>
      <c r="CJ183" s="188">
        <f>IF(Table_1[[#This Row],[STATUS MERCADO]]="GO",Table_1[[#This Row],[PV UNIT. REALIZADO]]*Table_1[[#This Row],[QUANTIDADE]],0)</f>
        <v>0</v>
      </c>
    </row>
    <row r="184" ht="15">
      <c r="A184" s="7"/>
      <c r="B184" s="67" t="s">
        <v>79</v>
      </c>
      <c r="C184" s="48">
        <v>220643</v>
      </c>
      <c r="D184" s="48">
        <v>48603</v>
      </c>
      <c r="E184" s="49">
        <v>7896009301056</v>
      </c>
      <c r="F184" s="50" t="s">
        <v>973</v>
      </c>
      <c r="G184" s="48" t="s">
        <v>16</v>
      </c>
      <c r="H184" s="48">
        <v>3240</v>
      </c>
      <c r="I184" s="51" t="s">
        <v>454</v>
      </c>
      <c r="J184" s="48" t="s">
        <v>455</v>
      </c>
      <c r="K184" s="52" t="s">
        <v>84</v>
      </c>
      <c r="L184" s="52">
        <v>54</v>
      </c>
      <c r="M184" s="52">
        <v>4</v>
      </c>
      <c r="N184" s="48" t="s">
        <v>85</v>
      </c>
      <c r="O184" s="48" t="s">
        <v>159</v>
      </c>
      <c r="P184" s="68">
        <v>3.7889999999999997</v>
      </c>
      <c r="Q184" s="54">
        <f>(17/100+7.6/100+1.65/100)*P184</f>
        <v>0.9946125</v>
      </c>
      <c r="R184" s="54"/>
      <c r="S184" s="54"/>
      <c r="T184" s="54"/>
      <c r="U184" s="54"/>
      <c r="V184" s="54">
        <f>+P184-Q184+R184+S184+T184+U184</f>
        <v>2.7943874999999996</v>
      </c>
      <c r="W184" s="56">
        <f>(1.02/100)</f>
        <v>1.02E-2</v>
      </c>
      <c r="X184" s="56">
        <v>4.8E-3</v>
      </c>
      <c r="Y184" s="56">
        <v>0.17</v>
      </c>
      <c r="Z184" s="56">
        <v>1.65E-2</v>
      </c>
      <c r="AA184" s="56">
        <v>7.6E-2</v>
      </c>
      <c r="AB184" s="56">
        <f>SUM(W184:AA184)</f>
        <v>0.2775</v>
      </c>
      <c r="AC184" s="48">
        <v>54</v>
      </c>
      <c r="AD184" s="57">
        <f>IF(AL184="","",+AC184*AL184)</f>
        <v>384.4507643312102</v>
      </c>
      <c r="AE184" s="58">
        <f>IF(AL184="","",+AL184*AB184)</f>
        <v>1.9756497611464974</v>
      </c>
      <c r="AF184" s="57">
        <f>IF(AL184="","",+AL184-AE184)</f>
        <v>5.143808837579618</v>
      </c>
      <c r="AG184" s="58">
        <f>+V184</f>
        <v>2.7943874999999996</v>
      </c>
      <c r="AH184" s="57">
        <f>IF(AF184="","",+AF184-AG184)</f>
        <v>2.3494213375796185</v>
      </c>
      <c r="AI184" s="57">
        <f>IF(AH184="","",+AH184*AC184)</f>
        <v>126.8687522292994</v>
      </c>
      <c r="AJ184" s="58">
        <v>5.49</v>
      </c>
      <c r="AK184" s="59">
        <v>0.33</v>
      </c>
      <c r="AL184" s="58">
        <f>IF(V184=0,"",V184/(1-AB184-AK184))</f>
        <v>7.119458598726116</v>
      </c>
      <c r="AM184" s="60">
        <v>0.33</v>
      </c>
      <c r="AN184" s="58">
        <f>IF(V184=0,"",V184/(1-AB184-AM184))</f>
        <v>7.119458598726116</v>
      </c>
      <c r="AO184" s="61">
        <v>1.2</v>
      </c>
      <c r="AP184" s="58">
        <f>IF(BD!AJ184="","",BD!AJ184*BD!AO184)</f>
        <v>6.588</v>
      </c>
      <c r="AQ184" s="56">
        <f>BD!AM184/BD!AK184-1</f>
        <v>0</v>
      </c>
      <c r="AR184" s="56">
        <f>IF(BD!AN184="","",IF(BD!AJ184="","",BD!AN184/BD!AJ184-1))</f>
        <v>0.29680484494100456</v>
      </c>
      <c r="AS184" s="56" t="str">
        <f>IF(BD!AN184="","",IF(BD!AN184&lt;BD!AL184,"ABAIXO DA META","DENTRO DA META"))</f>
        <v>DENTRO DA META</v>
      </c>
      <c r="AT184" s="56" t="str">
        <f>IF(BD!AJ184="","EM ANÁLISE",IF(BD!AP184&gt;=BD!AN184,"GO", "NO GO"))</f>
        <v>NO GO</v>
      </c>
      <c r="AU184" s="62">
        <f>IF(AN184="","",+BD!$AN184-AJ184)</f>
        <v>1.6294585987261154</v>
      </c>
      <c r="AV184" s="63"/>
      <c r="AW184" s="54">
        <f>BD!P184*BD!AC184</f>
        <v>204.606</v>
      </c>
      <c r="AX184" s="54">
        <f>BD!V184*BD!AC184</f>
        <v>150.89692499999998</v>
      </c>
      <c r="AY184" s="54">
        <f>IF(BD!AN184="","",BD!AN184*BD!AC184)</f>
        <v>384.4507643312102</v>
      </c>
      <c r="AZ184" s="48" t="s">
        <v>5271</v>
      </c>
      <c r="BA184" s="48"/>
      <c r="BB184" s="48"/>
      <c r="BC184" s="48" t="s">
        <v>250</v>
      </c>
      <c r="BD184" s="64" t="s">
        <v>5257</v>
      </c>
      <c r="BE184" s="65" t="s">
        <v>4</v>
      </c>
      <c r="BF184" s="65" t="s">
        <v>4</v>
      </c>
      <c r="BG184" s="64" t="s">
        <v>5258</v>
      </c>
      <c r="BH184" s="66"/>
      <c r="BI184" s="66"/>
      <c r="BJ184" s="66"/>
      <c r="BK184" s="66"/>
      <c r="BL184" s="66"/>
      <c r="BM184" s="66"/>
      <c r="BN184" s="66"/>
      <c r="BO184" s="64">
        <v>138</v>
      </c>
      <c r="BP184" s="64">
        <v>140.622</v>
      </c>
      <c r="BQ184" s="64">
        <v>121</v>
      </c>
      <c r="BR184" s="64" t="s">
        <v>5260</v>
      </c>
      <c r="BS184" s="64" t="s">
        <v>5260</v>
      </c>
      <c r="BT184" s="64" t="s">
        <v>5261</v>
      </c>
      <c r="BU184" s="64">
        <v>5102</v>
      </c>
      <c r="BV184" s="64"/>
      <c r="BW184" s="64"/>
      <c r="BX184" s="64"/>
      <c r="BY184" s="64"/>
      <c r="BZ184" s="64"/>
      <c r="CA184" s="64"/>
      <c r="CB184" s="64"/>
      <c r="CC184" s="64">
        <v>102</v>
      </c>
      <c r="CD184" s="64">
        <v>8</v>
      </c>
      <c r="CE184" s="64">
        <v>8</v>
      </c>
      <c r="CF184" s="64"/>
      <c r="CG184" s="37">
        <f>VLOOKUP(Table_1[[#This Row],[EAN]],'[1]Planilha1'!$E:$R,13,0)</f>
        <v>3.7889999999999997</v>
      </c>
      <c r="CI184" s="188">
        <f>IF(Table_1[[#This Row],[STATUS MERCADO]]="GO",Table_1[[#This Row],[M. BRUTA TOTAL]],0)</f>
        <v>0</v>
      </c>
      <c r="CJ184" s="188">
        <f>IF(Table_1[[#This Row],[STATUS MERCADO]]="GO",Table_1[[#This Row],[PV UNIT. REALIZADO]]*Table_1[[#This Row],[QUANTIDADE]],0)</f>
        <v>0</v>
      </c>
    </row>
    <row r="185" ht="15">
      <c r="A185" s="7"/>
      <c r="B185" s="67" t="s">
        <v>79</v>
      </c>
      <c r="C185" s="48">
        <v>220639</v>
      </c>
      <c r="D185" s="48">
        <v>48600</v>
      </c>
      <c r="E185" s="49">
        <v>7896009301049</v>
      </c>
      <c r="F185" s="50" t="s">
        <v>974</v>
      </c>
      <c r="G185" s="48" t="s">
        <v>16</v>
      </c>
      <c r="H185" s="48">
        <v>3240</v>
      </c>
      <c r="I185" s="51" t="s">
        <v>454</v>
      </c>
      <c r="J185" s="48" t="s">
        <v>455</v>
      </c>
      <c r="K185" s="52" t="s">
        <v>84</v>
      </c>
      <c r="L185" s="52">
        <v>54</v>
      </c>
      <c r="M185" s="52">
        <v>4</v>
      </c>
      <c r="N185" s="48" t="s">
        <v>85</v>
      </c>
      <c r="O185" s="48" t="s">
        <v>159</v>
      </c>
      <c r="P185" s="68">
        <v>3.7889999999999997</v>
      </c>
      <c r="Q185" s="54">
        <f>(17/100+7.6/100+1.65/100)*P185</f>
        <v>0.9946125</v>
      </c>
      <c r="R185" s="54"/>
      <c r="S185" s="54"/>
      <c r="T185" s="54"/>
      <c r="U185" s="54"/>
      <c r="V185" s="54">
        <f>+P185-Q185+R185+S185+T185+U185</f>
        <v>2.7943874999999996</v>
      </c>
      <c r="W185" s="56">
        <f>(1.02/100)</f>
        <v>1.02E-2</v>
      </c>
      <c r="X185" s="56">
        <v>4.8E-3</v>
      </c>
      <c r="Y185" s="56">
        <v>0.17</v>
      </c>
      <c r="Z185" s="56">
        <v>1.65E-2</v>
      </c>
      <c r="AA185" s="56">
        <v>7.6E-2</v>
      </c>
      <c r="AB185" s="56">
        <f>SUM(W185:AA185)</f>
        <v>0.2775</v>
      </c>
      <c r="AC185" s="48">
        <v>54</v>
      </c>
      <c r="AD185" s="57">
        <f>IF(AL185="","",+AC185*AL185)</f>
        <v>384.4507643312102</v>
      </c>
      <c r="AE185" s="58">
        <f>IF(AL185="","",+AL185*AB185)</f>
        <v>1.9756497611464974</v>
      </c>
      <c r="AF185" s="57">
        <f>IF(AL185="","",+AL185-AE185)</f>
        <v>5.143808837579618</v>
      </c>
      <c r="AG185" s="58">
        <f>+V185</f>
        <v>2.7943874999999996</v>
      </c>
      <c r="AH185" s="57">
        <f>IF(AF185="","",+AF185-AG185)</f>
        <v>2.3494213375796185</v>
      </c>
      <c r="AI185" s="57">
        <f>IF(AH185="","",+AH185*AC185)</f>
        <v>126.8687522292994</v>
      </c>
      <c r="AJ185" s="58">
        <v>5.49</v>
      </c>
      <c r="AK185" s="59">
        <v>0.33</v>
      </c>
      <c r="AL185" s="58">
        <f>IF(V185=0,"",V185/(1-AB185-AK185))</f>
        <v>7.119458598726116</v>
      </c>
      <c r="AM185" s="60">
        <v>0.33</v>
      </c>
      <c r="AN185" s="58">
        <f>IF(V185=0,"",V185/(1-AB185-AM185))</f>
        <v>7.119458598726116</v>
      </c>
      <c r="AO185" s="61">
        <v>1.2</v>
      </c>
      <c r="AP185" s="58">
        <f>IF(BD!AJ185="","",BD!AJ185*BD!AO185)</f>
        <v>6.588</v>
      </c>
      <c r="AQ185" s="56">
        <f>BD!AM185/BD!AK185-1</f>
        <v>0</v>
      </c>
      <c r="AR185" s="56">
        <f>IF(BD!AN185="","",IF(BD!AJ185="","",BD!AN185/BD!AJ185-1))</f>
        <v>0.29680484494100456</v>
      </c>
      <c r="AS185" s="56" t="str">
        <f>IF(BD!AN185="","",IF(BD!AN185&lt;BD!AL185,"ABAIXO DA META","DENTRO DA META"))</f>
        <v>DENTRO DA META</v>
      </c>
      <c r="AT185" s="56" t="str">
        <f>IF(BD!AJ185="","EM ANÁLISE",IF(BD!AP185&gt;=BD!AN185,"GO", "NO GO"))</f>
        <v>NO GO</v>
      </c>
      <c r="AU185" s="62">
        <f>IF(AN185="","",+BD!$AN185-AJ185)</f>
        <v>1.6294585987261154</v>
      </c>
      <c r="AV185" s="63"/>
      <c r="AW185" s="54">
        <f>BD!P185*BD!AC185</f>
        <v>204.606</v>
      </c>
      <c r="AX185" s="54">
        <f>BD!V185*BD!AC185</f>
        <v>150.89692499999998</v>
      </c>
      <c r="AY185" s="54">
        <f>IF(BD!AN185="","",BD!AN185*BD!AC185)</f>
        <v>384.4507643312102</v>
      </c>
      <c r="AZ185" s="48" t="s">
        <v>5271</v>
      </c>
      <c r="BA185" s="48"/>
      <c r="BB185" s="48"/>
      <c r="BC185" s="48" t="s">
        <v>250</v>
      </c>
      <c r="BD185" s="64" t="s">
        <v>5257</v>
      </c>
      <c r="BE185" s="65" t="s">
        <v>4</v>
      </c>
      <c r="BF185" s="65" t="s">
        <v>4</v>
      </c>
      <c r="BG185" s="64" t="s">
        <v>5258</v>
      </c>
      <c r="BH185" s="66"/>
      <c r="BI185" s="66"/>
      <c r="BJ185" s="66"/>
      <c r="BK185" s="66"/>
      <c r="BL185" s="66"/>
      <c r="BM185" s="66"/>
      <c r="BN185" s="66"/>
      <c r="BO185" s="64">
        <v>138</v>
      </c>
      <c r="BP185" s="64">
        <v>140.622</v>
      </c>
      <c r="BQ185" s="64">
        <v>121</v>
      </c>
      <c r="BR185" s="64" t="s">
        <v>5260</v>
      </c>
      <c r="BS185" s="64" t="s">
        <v>5260</v>
      </c>
      <c r="BT185" s="64" t="s">
        <v>5261</v>
      </c>
      <c r="BU185" s="64">
        <v>5102</v>
      </c>
      <c r="BV185" s="64"/>
      <c r="BW185" s="64"/>
      <c r="BX185" s="64"/>
      <c r="BY185" s="64"/>
      <c r="BZ185" s="64"/>
      <c r="CA185" s="64"/>
      <c r="CB185" s="64"/>
      <c r="CC185" s="64">
        <v>102</v>
      </c>
      <c r="CD185" s="64">
        <v>8</v>
      </c>
      <c r="CE185" s="64">
        <v>8</v>
      </c>
      <c r="CF185" s="64"/>
      <c r="CG185" s="37">
        <f>VLOOKUP(Table_1[[#This Row],[EAN]],'[1]Planilha1'!$E:$R,13,0)</f>
        <v>3.7889999999999997</v>
      </c>
      <c r="CI185" s="188">
        <f>IF(Table_1[[#This Row],[STATUS MERCADO]]="GO",Table_1[[#This Row],[M. BRUTA TOTAL]],0)</f>
        <v>0</v>
      </c>
      <c r="CJ185" s="188">
        <f>IF(Table_1[[#This Row],[STATUS MERCADO]]="GO",Table_1[[#This Row],[PV UNIT. REALIZADO]]*Table_1[[#This Row],[QUANTIDADE]],0)</f>
        <v>0</v>
      </c>
    </row>
    <row r="186" ht="15">
      <c r="A186" s="7"/>
      <c r="B186" s="67" t="s">
        <v>79</v>
      </c>
      <c r="C186" s="48">
        <v>220641</v>
      </c>
      <c r="D186" s="48">
        <v>48601</v>
      </c>
      <c r="E186" s="49">
        <v>7896009301063</v>
      </c>
      <c r="F186" s="50" t="s">
        <v>975</v>
      </c>
      <c r="G186" s="48" t="s">
        <v>16</v>
      </c>
      <c r="H186" s="48">
        <v>3240</v>
      </c>
      <c r="I186" s="51" t="s">
        <v>454</v>
      </c>
      <c r="J186" s="48" t="s">
        <v>455</v>
      </c>
      <c r="K186" s="52" t="s">
        <v>84</v>
      </c>
      <c r="L186" s="52">
        <v>54</v>
      </c>
      <c r="M186" s="52">
        <v>4</v>
      </c>
      <c r="N186" s="48" t="s">
        <v>85</v>
      </c>
      <c r="O186" s="48" t="s">
        <v>159</v>
      </c>
      <c r="P186" s="68">
        <v>3.7889999999999997</v>
      </c>
      <c r="Q186" s="54">
        <f>(17/100+7.6/100+1.65/100)*P186</f>
        <v>0.9946125</v>
      </c>
      <c r="R186" s="54"/>
      <c r="S186" s="54"/>
      <c r="T186" s="54"/>
      <c r="U186" s="54"/>
      <c r="V186" s="54">
        <f>+P186-Q186+R186+S186+T186+U186</f>
        <v>2.7943874999999996</v>
      </c>
      <c r="W186" s="56">
        <f>(1.02/100)</f>
        <v>1.02E-2</v>
      </c>
      <c r="X186" s="56">
        <v>4.8E-3</v>
      </c>
      <c r="Y186" s="56">
        <v>0.17</v>
      </c>
      <c r="Z186" s="56">
        <v>1.65E-2</v>
      </c>
      <c r="AA186" s="56">
        <v>7.6E-2</v>
      </c>
      <c r="AB186" s="56">
        <f>SUM(W186:AA186)</f>
        <v>0.2775</v>
      </c>
      <c r="AC186" s="48">
        <v>54</v>
      </c>
      <c r="AD186" s="57">
        <f>IF(AL186="","",+AC186*AL186)</f>
        <v>384.4507643312102</v>
      </c>
      <c r="AE186" s="58">
        <f>IF(AL186="","",+AL186*AB186)</f>
        <v>1.9756497611464974</v>
      </c>
      <c r="AF186" s="57">
        <f>IF(AL186="","",+AL186-AE186)</f>
        <v>5.143808837579618</v>
      </c>
      <c r="AG186" s="58">
        <f>+V186</f>
        <v>2.7943874999999996</v>
      </c>
      <c r="AH186" s="57">
        <f>IF(AF186="","",+AF186-AG186)</f>
        <v>2.3494213375796185</v>
      </c>
      <c r="AI186" s="57">
        <f>IF(AH186="","",+AH186*AC186)</f>
        <v>126.8687522292994</v>
      </c>
      <c r="AJ186" s="58">
        <v>5.49</v>
      </c>
      <c r="AK186" s="59">
        <v>0.33</v>
      </c>
      <c r="AL186" s="58">
        <f>IF(V186=0,"",V186/(1-AB186-AK186))</f>
        <v>7.119458598726116</v>
      </c>
      <c r="AM186" s="60">
        <v>0.33</v>
      </c>
      <c r="AN186" s="58">
        <f>IF(V186=0,"",V186/(1-AB186-AM186))</f>
        <v>7.119458598726116</v>
      </c>
      <c r="AO186" s="61">
        <v>1.2</v>
      </c>
      <c r="AP186" s="58">
        <f>IF(BD!AJ186="","",BD!AJ186*BD!AO186)</f>
        <v>6.588</v>
      </c>
      <c r="AQ186" s="56">
        <f>BD!AM186/BD!AK186-1</f>
        <v>0</v>
      </c>
      <c r="AR186" s="56">
        <f>IF(BD!AN186="","",IF(BD!AJ186="","",BD!AN186/BD!AJ186-1))</f>
        <v>0.29680484494100456</v>
      </c>
      <c r="AS186" s="56" t="str">
        <f>IF(BD!AN186="","",IF(BD!AN186&lt;BD!AL186,"ABAIXO DA META","DENTRO DA META"))</f>
        <v>DENTRO DA META</v>
      </c>
      <c r="AT186" s="56" t="str">
        <f>IF(BD!AJ186="","EM ANÁLISE",IF(BD!AP186&gt;=BD!AN186,"GO", "NO GO"))</f>
        <v>NO GO</v>
      </c>
      <c r="AU186" s="62">
        <f>IF(AN186="","",+BD!$AN186-AJ186)</f>
        <v>1.6294585987261154</v>
      </c>
      <c r="AV186" s="63"/>
      <c r="AW186" s="54">
        <f>BD!P186*BD!AC186</f>
        <v>204.606</v>
      </c>
      <c r="AX186" s="54">
        <f>BD!V186*BD!AC186</f>
        <v>150.89692499999998</v>
      </c>
      <c r="AY186" s="54">
        <f>IF(BD!AN186="","",BD!AN186*BD!AC186)</f>
        <v>384.4507643312102</v>
      </c>
      <c r="AZ186" s="48" t="s">
        <v>5271</v>
      </c>
      <c r="BA186" s="48"/>
      <c r="BB186" s="48"/>
      <c r="BC186" s="48" t="s">
        <v>250</v>
      </c>
      <c r="BD186" s="64" t="s">
        <v>5257</v>
      </c>
      <c r="BE186" s="65" t="s">
        <v>4</v>
      </c>
      <c r="BF186" s="65" t="s">
        <v>4</v>
      </c>
      <c r="BG186" s="64" t="s">
        <v>5258</v>
      </c>
      <c r="BH186" s="66"/>
      <c r="BI186" s="66"/>
      <c r="BJ186" s="66"/>
      <c r="BK186" s="66"/>
      <c r="BL186" s="66"/>
      <c r="BM186" s="66"/>
      <c r="BN186" s="66"/>
      <c r="BO186" s="64">
        <v>138</v>
      </c>
      <c r="BP186" s="64">
        <v>140.622</v>
      </c>
      <c r="BQ186" s="64">
        <v>121</v>
      </c>
      <c r="BR186" s="64" t="s">
        <v>5260</v>
      </c>
      <c r="BS186" s="64" t="s">
        <v>5260</v>
      </c>
      <c r="BT186" s="64" t="s">
        <v>5261</v>
      </c>
      <c r="BU186" s="64">
        <v>5102</v>
      </c>
      <c r="BV186" s="64"/>
      <c r="BW186" s="64"/>
      <c r="BX186" s="64"/>
      <c r="BY186" s="64"/>
      <c r="BZ186" s="64"/>
      <c r="CA186" s="64"/>
      <c r="CB186" s="64"/>
      <c r="CC186" s="64">
        <v>102</v>
      </c>
      <c r="CD186" s="64">
        <v>8</v>
      </c>
      <c r="CE186" s="64">
        <v>8</v>
      </c>
      <c r="CF186" s="64"/>
      <c r="CG186" s="37">
        <f>VLOOKUP(Table_1[[#This Row],[EAN]],'[1]Planilha1'!$E:$R,13,0)</f>
        <v>3.7889999999999997</v>
      </c>
      <c r="CI186" s="188">
        <f>IF(Table_1[[#This Row],[STATUS MERCADO]]="GO",Table_1[[#This Row],[M. BRUTA TOTAL]],0)</f>
        <v>0</v>
      </c>
      <c r="CJ186" s="188">
        <f>IF(Table_1[[#This Row],[STATUS MERCADO]]="GO",Table_1[[#This Row],[PV UNIT. REALIZADO]]*Table_1[[#This Row],[QUANTIDADE]],0)</f>
        <v>0</v>
      </c>
    </row>
    <row r="187" ht="15">
      <c r="A187" s="7"/>
      <c r="B187" s="67" t="s">
        <v>79</v>
      </c>
      <c r="C187" s="48">
        <v>221429</v>
      </c>
      <c r="D187" s="48" t="s">
        <v>980</v>
      </c>
      <c r="E187" s="49">
        <v>7897018100647</v>
      </c>
      <c r="F187" s="50" t="s">
        <v>981</v>
      </c>
      <c r="G187" s="48" t="s">
        <v>24</v>
      </c>
      <c r="H187" s="48">
        <v>580</v>
      </c>
      <c r="I187" s="51" t="s">
        <v>280</v>
      </c>
      <c r="J187" s="48" t="s">
        <v>289</v>
      </c>
      <c r="K187" s="52" t="s">
        <v>84</v>
      </c>
      <c r="L187" s="52">
        <v>12</v>
      </c>
      <c r="M187" s="52">
        <v>0</v>
      </c>
      <c r="N187" s="48" t="s">
        <v>85</v>
      </c>
      <c r="O187" s="48" t="s">
        <v>86</v>
      </c>
      <c r="P187" s="68">
        <v>11.32</v>
      </c>
      <c r="Q187" s="54">
        <f>(17/100+7.6/100+1.65/100)*P187</f>
        <v>2.9715000000000003</v>
      </c>
      <c r="R187" s="54"/>
      <c r="S187" s="54"/>
      <c r="T187" s="54"/>
      <c r="U187" s="54"/>
      <c r="V187" s="54">
        <f>+P187-Q187+R187+S187+T187+U187</f>
        <v>8.3485</v>
      </c>
      <c r="W187" s="56">
        <f>(1.02/100)</f>
        <v>1.02E-2</v>
      </c>
      <c r="X187" s="56">
        <v>4.8E-3</v>
      </c>
      <c r="Y187" s="56">
        <v>0.17</v>
      </c>
      <c r="Z187" s="56">
        <v>1.65E-2</v>
      </c>
      <c r="AA187" s="56">
        <v>7.6E-2</v>
      </c>
      <c r="AB187" s="56">
        <f>SUM(W187:AA187)</f>
        <v>0.2775</v>
      </c>
      <c r="AC187" s="48">
        <v>12</v>
      </c>
      <c r="AD187" s="57">
        <f>IF(AL187="","",+AC187*AL187)</f>
        <v>255.24076433121024</v>
      </c>
      <c r="AE187" s="58">
        <f>IF(AL187="","",+AL187*AB187)</f>
        <v>5.902442675159238</v>
      </c>
      <c r="AF187" s="57">
        <f>IF(AL187="","",+AL187-AE187)</f>
        <v>15.367621019108283</v>
      </c>
      <c r="AG187" s="58">
        <f>+V187</f>
        <v>8.3485</v>
      </c>
      <c r="AH187" s="57">
        <f>IF(AF187="","",+AF187-AG187)</f>
        <v>7.019121019108283</v>
      </c>
      <c r="AI187" s="57">
        <f>IF(AH187="","",+AH187*AC187)</f>
        <v>84.2294522292994</v>
      </c>
      <c r="AJ187" s="58">
        <v>19.9</v>
      </c>
      <c r="AK187" s="59">
        <v>0.33</v>
      </c>
      <c r="AL187" s="58">
        <f>IF(V187=0,"",V187/(1-AB187-AK187))</f>
        <v>21.27006369426752</v>
      </c>
      <c r="AM187" s="60">
        <v>0.33</v>
      </c>
      <c r="AN187" s="58">
        <f>IF(V187=0,"",V187/(1-AB187-AM187))</f>
        <v>21.27006369426752</v>
      </c>
      <c r="AO187" s="61">
        <v>1.2</v>
      </c>
      <c r="AP187" s="58">
        <f>IF(BD!AJ187="","",BD!AJ187*BD!AO187)</f>
        <v>23.88</v>
      </c>
      <c r="AQ187" s="56">
        <f>BD!AM187/BD!AK187-1</f>
        <v>0</v>
      </c>
      <c r="AR187" s="56">
        <f>IF(BD!AN187="","",IF(BD!AJ187="","",BD!AN187/BD!AJ187-1))</f>
        <v>6.88474218224886E-2</v>
      </c>
      <c r="AS187" s="56" t="str">
        <f>IF(BD!AN187="","",IF(BD!AN187&lt;BD!AL187,"ABAIXO DA META","DENTRO DA META"))</f>
        <v>DENTRO DA META</v>
      </c>
      <c r="AT187" s="56" t="str">
        <f>IF(BD!AJ187="","EM ANÁLISE",IF(BD!AP187&gt;=BD!AN187,"GO", "NO GO"))</f>
        <v>GO</v>
      </c>
      <c r="AU187" s="62">
        <f>IF(AN187="","",+BD!$AN187-AJ187)</f>
        <v>1.3700636942675217</v>
      </c>
      <c r="AV187" s="63"/>
      <c r="AW187" s="54">
        <f>BD!P187*BD!AC187</f>
        <v>135.84</v>
      </c>
      <c r="AX187" s="54">
        <f>BD!V187*BD!AC187</f>
        <v>100.18199999999999</v>
      </c>
      <c r="AY187" s="54">
        <f>IF(BD!AN187="","",BD!AN187*BD!AC187)</f>
        <v>255.24076433121024</v>
      </c>
      <c r="AZ187" s="48" t="s">
        <v>5271</v>
      </c>
      <c r="BA187" s="48"/>
      <c r="BB187" s="48"/>
      <c r="BC187" s="48" t="s">
        <v>5266</v>
      </c>
      <c r="BD187" s="64" t="s">
        <v>5257</v>
      </c>
      <c r="BE187" s="65" t="s">
        <v>4</v>
      </c>
      <c r="BF187" s="65" t="s">
        <v>4</v>
      </c>
      <c r="BG187" s="64" t="s">
        <v>5258</v>
      </c>
      <c r="BH187" s="66"/>
      <c r="BI187" s="66"/>
      <c r="BJ187" s="66"/>
      <c r="BK187" s="66"/>
      <c r="BL187" s="66"/>
      <c r="BM187" s="66"/>
      <c r="BN187" s="66"/>
      <c r="BO187" s="64">
        <v>138</v>
      </c>
      <c r="BP187" s="64">
        <v>140.622</v>
      </c>
      <c r="BQ187" s="64">
        <v>121</v>
      </c>
      <c r="BR187" s="64" t="s">
        <v>5260</v>
      </c>
      <c r="BS187" s="64" t="s">
        <v>5260</v>
      </c>
      <c r="BT187" s="64" t="s">
        <v>5261</v>
      </c>
      <c r="BU187" s="64">
        <v>5102</v>
      </c>
      <c r="BV187" s="64"/>
      <c r="BW187" s="64"/>
      <c r="BX187" s="64"/>
      <c r="BY187" s="64"/>
      <c r="BZ187" s="64"/>
      <c r="CA187" s="64"/>
      <c r="CB187" s="64"/>
      <c r="CC187" s="64">
        <v>102</v>
      </c>
      <c r="CD187" s="64">
        <v>8</v>
      </c>
      <c r="CE187" s="64">
        <v>8</v>
      </c>
      <c r="CF187" s="64"/>
      <c r="CG187" s="37">
        <f>VLOOKUP(Table_1[[#This Row],[EAN]],'[1]Planilha1'!$E:$R,13,0)</f>
        <v>11.32</v>
      </c>
      <c r="CI187" s="188">
        <f>IF(Table_1[[#This Row],[STATUS MERCADO]]="GO",Table_1[[#This Row],[M. BRUTA TOTAL]],0)</f>
        <v>84.2294522292994</v>
      </c>
      <c r="CJ187" s="188">
        <f>IF(Table_1[[#This Row],[STATUS MERCADO]]="GO",Table_1[[#This Row],[PV UNIT. REALIZADO]]*Table_1[[#This Row],[QUANTIDADE]],0)</f>
        <v>255.24076433121024</v>
      </c>
    </row>
    <row r="188" ht="15">
      <c r="A188" s="7"/>
      <c r="B188" s="67" t="s">
        <v>79</v>
      </c>
      <c r="C188" s="48">
        <v>221430</v>
      </c>
      <c r="D188" s="48" t="s">
        <v>982</v>
      </c>
      <c r="E188" s="49">
        <v>7897018100654</v>
      </c>
      <c r="F188" s="50" t="s">
        <v>983</v>
      </c>
      <c r="G188" s="48" t="s">
        <v>24</v>
      </c>
      <c r="H188" s="48">
        <v>580</v>
      </c>
      <c r="I188" s="51" t="s">
        <v>280</v>
      </c>
      <c r="J188" s="48" t="s">
        <v>289</v>
      </c>
      <c r="K188" s="52" t="s">
        <v>84</v>
      </c>
      <c r="L188" s="52">
        <v>12</v>
      </c>
      <c r="M188" s="52">
        <v>0</v>
      </c>
      <c r="N188" s="48" t="s">
        <v>85</v>
      </c>
      <c r="O188" s="48" t="s">
        <v>86</v>
      </c>
      <c r="P188" s="68">
        <v>11.32</v>
      </c>
      <c r="Q188" s="54">
        <f>(17/100+7.6/100+1.65/100)*P188</f>
        <v>2.9715000000000003</v>
      </c>
      <c r="R188" s="54"/>
      <c r="S188" s="54"/>
      <c r="T188" s="54"/>
      <c r="U188" s="54"/>
      <c r="V188" s="54">
        <f>+P188-Q188+R188+S188+T188+U188</f>
        <v>8.3485</v>
      </c>
      <c r="W188" s="56">
        <f>(1.02/100)</f>
        <v>1.02E-2</v>
      </c>
      <c r="X188" s="56">
        <v>4.8E-3</v>
      </c>
      <c r="Y188" s="56">
        <v>0.17</v>
      </c>
      <c r="Z188" s="56">
        <v>1.65E-2</v>
      </c>
      <c r="AA188" s="56">
        <v>7.6E-2</v>
      </c>
      <c r="AB188" s="56">
        <f>SUM(W188:AA188)</f>
        <v>0.2775</v>
      </c>
      <c r="AC188" s="48">
        <v>12</v>
      </c>
      <c r="AD188" s="57">
        <f>IF(AL188="","",+AC188*AL188)</f>
        <v>255.24076433121024</v>
      </c>
      <c r="AE188" s="58">
        <f>IF(AL188="","",+AL188*AB188)</f>
        <v>5.902442675159238</v>
      </c>
      <c r="AF188" s="57">
        <f>IF(AL188="","",+AL188-AE188)</f>
        <v>15.367621019108283</v>
      </c>
      <c r="AG188" s="58">
        <f>+V188</f>
        <v>8.3485</v>
      </c>
      <c r="AH188" s="57">
        <f>IF(AF188="","",+AF188-AG188)</f>
        <v>7.019121019108283</v>
      </c>
      <c r="AI188" s="57">
        <f>IF(AH188="","",+AH188*AC188)</f>
        <v>84.2294522292994</v>
      </c>
      <c r="AJ188" s="58">
        <v>19.9</v>
      </c>
      <c r="AK188" s="59">
        <v>0.33</v>
      </c>
      <c r="AL188" s="58">
        <f>IF(V188=0,"",V188/(1-AB188-AK188))</f>
        <v>21.27006369426752</v>
      </c>
      <c r="AM188" s="60">
        <v>0.33</v>
      </c>
      <c r="AN188" s="58">
        <f>IF(V188=0,"",V188/(1-AB188-AM188))</f>
        <v>21.27006369426752</v>
      </c>
      <c r="AO188" s="61">
        <v>1.2</v>
      </c>
      <c r="AP188" s="58">
        <f>IF(BD!AJ188="","",BD!AJ188*BD!AO188)</f>
        <v>23.88</v>
      </c>
      <c r="AQ188" s="56">
        <f>BD!AM188/BD!AK188-1</f>
        <v>0</v>
      </c>
      <c r="AR188" s="56">
        <f>IF(BD!AN188="","",IF(BD!AJ188="","",BD!AN188/BD!AJ188-1))</f>
        <v>6.88474218224886E-2</v>
      </c>
      <c r="AS188" s="56" t="str">
        <f>IF(BD!AN188="","",IF(BD!AN188&lt;BD!AL188,"ABAIXO DA META","DENTRO DA META"))</f>
        <v>DENTRO DA META</v>
      </c>
      <c r="AT188" s="56" t="str">
        <f>IF(BD!AJ188="","EM ANÁLISE",IF(BD!AP188&gt;=BD!AN188,"GO", "NO GO"))</f>
        <v>GO</v>
      </c>
      <c r="AU188" s="62">
        <f>IF(AN188="","",+BD!$AN188-AJ188)</f>
        <v>1.3700636942675217</v>
      </c>
      <c r="AV188" s="63"/>
      <c r="AW188" s="54">
        <f>BD!P188*BD!AC188</f>
        <v>135.84</v>
      </c>
      <c r="AX188" s="54">
        <f>BD!V188*BD!AC188</f>
        <v>100.18199999999999</v>
      </c>
      <c r="AY188" s="54">
        <f>IF(BD!AN188="","",BD!AN188*BD!AC188)</f>
        <v>255.24076433121024</v>
      </c>
      <c r="AZ188" s="48" t="s">
        <v>5271</v>
      </c>
      <c r="BA188" s="48"/>
      <c r="BB188" s="48"/>
      <c r="BC188" s="48" t="s">
        <v>5266</v>
      </c>
      <c r="BD188" s="64" t="s">
        <v>5257</v>
      </c>
      <c r="BE188" s="65" t="s">
        <v>4</v>
      </c>
      <c r="BF188" s="65" t="s">
        <v>4</v>
      </c>
      <c r="BG188" s="64" t="s">
        <v>5258</v>
      </c>
      <c r="BH188" s="66"/>
      <c r="BI188" s="66"/>
      <c r="BJ188" s="66"/>
      <c r="BK188" s="66"/>
      <c r="BL188" s="66"/>
      <c r="BM188" s="66"/>
      <c r="BN188" s="66"/>
      <c r="BO188" s="64">
        <v>138</v>
      </c>
      <c r="BP188" s="64">
        <v>140.622</v>
      </c>
      <c r="BQ188" s="64">
        <v>121</v>
      </c>
      <c r="BR188" s="64" t="s">
        <v>5260</v>
      </c>
      <c r="BS188" s="64" t="s">
        <v>5260</v>
      </c>
      <c r="BT188" s="64" t="s">
        <v>5261</v>
      </c>
      <c r="BU188" s="64">
        <v>5102</v>
      </c>
      <c r="BV188" s="64"/>
      <c r="BW188" s="64"/>
      <c r="BX188" s="64"/>
      <c r="BY188" s="64"/>
      <c r="BZ188" s="64"/>
      <c r="CA188" s="64"/>
      <c r="CB188" s="64"/>
      <c r="CC188" s="64">
        <v>102</v>
      </c>
      <c r="CD188" s="64">
        <v>8</v>
      </c>
      <c r="CE188" s="64">
        <v>8</v>
      </c>
      <c r="CF188" s="64"/>
      <c r="CG188" s="37">
        <f>VLOOKUP(Table_1[[#This Row],[EAN]],'[1]Planilha1'!$E:$R,13,0)</f>
        <v>11.32</v>
      </c>
      <c r="CI188" s="188">
        <f>IF(Table_1[[#This Row],[STATUS MERCADO]]="GO",Table_1[[#This Row],[M. BRUTA TOTAL]],0)</f>
        <v>84.2294522292994</v>
      </c>
      <c r="CJ188" s="188">
        <f>IF(Table_1[[#This Row],[STATUS MERCADO]]="GO",Table_1[[#This Row],[PV UNIT. REALIZADO]]*Table_1[[#This Row],[QUANTIDADE]],0)</f>
        <v>255.24076433121024</v>
      </c>
    </row>
    <row r="189" ht="15">
      <c r="A189" s="7"/>
      <c r="B189" s="67" t="s">
        <v>79</v>
      </c>
      <c r="C189" s="48">
        <v>221431</v>
      </c>
      <c r="D189" s="48" t="s">
        <v>984</v>
      </c>
      <c r="E189" s="49">
        <v>7897018100678</v>
      </c>
      <c r="F189" s="50" t="s">
        <v>985</v>
      </c>
      <c r="G189" s="48" t="s">
        <v>24</v>
      </c>
      <c r="H189" s="48">
        <v>580</v>
      </c>
      <c r="I189" s="51" t="s">
        <v>280</v>
      </c>
      <c r="J189" s="48" t="s">
        <v>289</v>
      </c>
      <c r="K189" s="52" t="s">
        <v>84</v>
      </c>
      <c r="L189" s="52">
        <v>12</v>
      </c>
      <c r="M189" s="52">
        <v>0</v>
      </c>
      <c r="N189" s="48" t="s">
        <v>85</v>
      </c>
      <c r="O189" s="48" t="s">
        <v>86</v>
      </c>
      <c r="P189" s="68">
        <v>11.32</v>
      </c>
      <c r="Q189" s="54">
        <f>(17/100+7.6/100+1.65/100)*P189</f>
        <v>2.9715000000000003</v>
      </c>
      <c r="R189" s="54"/>
      <c r="S189" s="54"/>
      <c r="T189" s="54"/>
      <c r="U189" s="54"/>
      <c r="V189" s="54">
        <f>+P189-Q189+R189+S189+T189+U189</f>
        <v>8.3485</v>
      </c>
      <c r="W189" s="56">
        <f>(1.02/100)</f>
        <v>1.02E-2</v>
      </c>
      <c r="X189" s="56">
        <v>4.8E-3</v>
      </c>
      <c r="Y189" s="56">
        <v>0.17</v>
      </c>
      <c r="Z189" s="56">
        <v>1.65E-2</v>
      </c>
      <c r="AA189" s="56">
        <v>7.6E-2</v>
      </c>
      <c r="AB189" s="56">
        <f>SUM(W189:AA189)</f>
        <v>0.2775</v>
      </c>
      <c r="AC189" s="48">
        <v>12</v>
      </c>
      <c r="AD189" s="57">
        <f>IF(AL189="","",+AC189*AL189)</f>
        <v>255.24076433121024</v>
      </c>
      <c r="AE189" s="58">
        <f>IF(AL189="","",+AL189*AB189)</f>
        <v>5.902442675159238</v>
      </c>
      <c r="AF189" s="57">
        <f>IF(AL189="","",+AL189-AE189)</f>
        <v>15.367621019108283</v>
      </c>
      <c r="AG189" s="58">
        <f>+V189</f>
        <v>8.3485</v>
      </c>
      <c r="AH189" s="57">
        <f>IF(AF189="","",+AF189-AG189)</f>
        <v>7.019121019108283</v>
      </c>
      <c r="AI189" s="57">
        <f>IF(AH189="","",+AH189*AC189)</f>
        <v>84.2294522292994</v>
      </c>
      <c r="AJ189" s="58">
        <v>19.9</v>
      </c>
      <c r="AK189" s="59">
        <v>0.33</v>
      </c>
      <c r="AL189" s="58">
        <f>IF(V189=0,"",V189/(1-AB189-AK189))</f>
        <v>21.27006369426752</v>
      </c>
      <c r="AM189" s="60">
        <v>0.33</v>
      </c>
      <c r="AN189" s="58">
        <f>IF(V189=0,"",V189/(1-AB189-AM189))</f>
        <v>21.27006369426752</v>
      </c>
      <c r="AO189" s="61">
        <v>1.2</v>
      </c>
      <c r="AP189" s="58">
        <f>IF(BD!AJ189="","",BD!AJ189*BD!AO189)</f>
        <v>23.88</v>
      </c>
      <c r="AQ189" s="56">
        <f>BD!AM189/BD!AK189-1</f>
        <v>0</v>
      </c>
      <c r="AR189" s="56">
        <f>IF(BD!AN189="","",IF(BD!AJ189="","",BD!AN189/BD!AJ189-1))</f>
        <v>6.88474218224886E-2</v>
      </c>
      <c r="AS189" s="56" t="str">
        <f>IF(BD!AN189="","",IF(BD!AN189&lt;BD!AL189,"ABAIXO DA META","DENTRO DA META"))</f>
        <v>DENTRO DA META</v>
      </c>
      <c r="AT189" s="56" t="str">
        <f>IF(BD!AJ189="","EM ANÁLISE",IF(BD!AP189&gt;=BD!AN189,"GO", "NO GO"))</f>
        <v>GO</v>
      </c>
      <c r="AU189" s="62">
        <f>IF(AN189="","",+BD!$AN189-AJ189)</f>
        <v>1.3700636942675217</v>
      </c>
      <c r="AV189" s="63"/>
      <c r="AW189" s="54">
        <f>BD!P189*BD!AC189</f>
        <v>135.84</v>
      </c>
      <c r="AX189" s="54">
        <f>BD!V189*BD!AC189</f>
        <v>100.18199999999999</v>
      </c>
      <c r="AY189" s="54">
        <f>IF(BD!AN189="","",BD!AN189*BD!AC189)</f>
        <v>255.24076433121024</v>
      </c>
      <c r="AZ189" s="48" t="s">
        <v>5271</v>
      </c>
      <c r="BA189" s="48"/>
      <c r="BB189" s="48"/>
      <c r="BC189" s="48" t="s">
        <v>5266</v>
      </c>
      <c r="BD189" s="64" t="s">
        <v>5257</v>
      </c>
      <c r="BE189" s="65" t="s">
        <v>4</v>
      </c>
      <c r="BF189" s="65" t="s">
        <v>4</v>
      </c>
      <c r="BG189" s="64" t="s">
        <v>5258</v>
      </c>
      <c r="BH189" s="66"/>
      <c r="BI189" s="66"/>
      <c r="BJ189" s="66"/>
      <c r="BK189" s="66"/>
      <c r="BL189" s="66"/>
      <c r="BM189" s="66"/>
      <c r="BN189" s="66"/>
      <c r="BO189" s="64">
        <v>138</v>
      </c>
      <c r="BP189" s="64">
        <v>140.622</v>
      </c>
      <c r="BQ189" s="64">
        <v>121</v>
      </c>
      <c r="BR189" s="64" t="s">
        <v>5260</v>
      </c>
      <c r="BS189" s="64" t="s">
        <v>5260</v>
      </c>
      <c r="BT189" s="64" t="s">
        <v>5261</v>
      </c>
      <c r="BU189" s="64">
        <v>5102</v>
      </c>
      <c r="BV189" s="64"/>
      <c r="BW189" s="64"/>
      <c r="BX189" s="64"/>
      <c r="BY189" s="64"/>
      <c r="BZ189" s="64"/>
      <c r="CA189" s="64"/>
      <c r="CB189" s="64"/>
      <c r="CC189" s="64">
        <v>102</v>
      </c>
      <c r="CD189" s="64">
        <v>8</v>
      </c>
      <c r="CE189" s="64">
        <v>8</v>
      </c>
      <c r="CF189" s="64"/>
      <c r="CG189" s="37">
        <f>VLOOKUP(Table_1[[#This Row],[EAN]],'[1]Planilha1'!$E:$R,13,0)</f>
        <v>11.32</v>
      </c>
      <c r="CI189" s="188">
        <f>IF(Table_1[[#This Row],[STATUS MERCADO]]="GO",Table_1[[#This Row],[M. BRUTA TOTAL]],0)</f>
        <v>84.2294522292994</v>
      </c>
      <c r="CJ189" s="188">
        <f>IF(Table_1[[#This Row],[STATUS MERCADO]]="GO",Table_1[[#This Row],[PV UNIT. REALIZADO]]*Table_1[[#This Row],[QUANTIDADE]],0)</f>
        <v>255.24076433121024</v>
      </c>
    </row>
    <row r="190" ht="15">
      <c r="A190" s="7"/>
      <c r="B190" s="67" t="s">
        <v>79</v>
      </c>
      <c r="C190" s="48">
        <v>221432</v>
      </c>
      <c r="D190" s="48" t="s">
        <v>986</v>
      </c>
      <c r="E190" s="49">
        <v>7897018100685</v>
      </c>
      <c r="F190" s="50" t="s">
        <v>987</v>
      </c>
      <c r="G190" s="48" t="s">
        <v>24</v>
      </c>
      <c r="H190" s="48">
        <v>580</v>
      </c>
      <c r="I190" s="51" t="s">
        <v>280</v>
      </c>
      <c r="J190" s="48" t="s">
        <v>289</v>
      </c>
      <c r="K190" s="52" t="s">
        <v>84</v>
      </c>
      <c r="L190" s="52">
        <v>12</v>
      </c>
      <c r="M190" s="52">
        <v>0</v>
      </c>
      <c r="N190" s="48" t="s">
        <v>85</v>
      </c>
      <c r="O190" s="48" t="s">
        <v>86</v>
      </c>
      <c r="P190" s="68">
        <v>11.32</v>
      </c>
      <c r="Q190" s="54">
        <f>(17/100+7.6/100+1.65/100)*P190</f>
        <v>2.9715000000000003</v>
      </c>
      <c r="R190" s="54"/>
      <c r="S190" s="54"/>
      <c r="T190" s="54"/>
      <c r="U190" s="54"/>
      <c r="V190" s="54">
        <f>+P190-Q190+R190+S190+T190+U190</f>
        <v>8.3485</v>
      </c>
      <c r="W190" s="56">
        <f>(1.02/100)</f>
        <v>1.02E-2</v>
      </c>
      <c r="X190" s="56">
        <v>4.8E-3</v>
      </c>
      <c r="Y190" s="56">
        <v>0.17</v>
      </c>
      <c r="Z190" s="56">
        <v>1.65E-2</v>
      </c>
      <c r="AA190" s="56">
        <v>7.6E-2</v>
      </c>
      <c r="AB190" s="56">
        <f>SUM(W190:AA190)</f>
        <v>0.2775</v>
      </c>
      <c r="AC190" s="48">
        <v>12</v>
      </c>
      <c r="AD190" s="57">
        <f>IF(AL190="","",+AC190*AL190)</f>
        <v>255.24076433121024</v>
      </c>
      <c r="AE190" s="58">
        <f>IF(AL190="","",+AL190*AB190)</f>
        <v>5.902442675159238</v>
      </c>
      <c r="AF190" s="57">
        <f>IF(AL190="","",+AL190-AE190)</f>
        <v>15.367621019108283</v>
      </c>
      <c r="AG190" s="58">
        <f>+V190</f>
        <v>8.3485</v>
      </c>
      <c r="AH190" s="57">
        <f>IF(AF190="","",+AF190-AG190)</f>
        <v>7.019121019108283</v>
      </c>
      <c r="AI190" s="57">
        <f>IF(AH190="","",+AH190*AC190)</f>
        <v>84.2294522292994</v>
      </c>
      <c r="AJ190" s="58">
        <v>19.9</v>
      </c>
      <c r="AK190" s="59">
        <v>0.33</v>
      </c>
      <c r="AL190" s="58">
        <f>IF(V190=0,"",V190/(1-AB190-AK190))</f>
        <v>21.27006369426752</v>
      </c>
      <c r="AM190" s="60">
        <v>0.33</v>
      </c>
      <c r="AN190" s="58">
        <f>IF(V190=0,"",V190/(1-AB190-AM190))</f>
        <v>21.27006369426752</v>
      </c>
      <c r="AO190" s="61">
        <v>1.2</v>
      </c>
      <c r="AP190" s="58">
        <f>IF(BD!AJ190="","",BD!AJ190*BD!AO190)</f>
        <v>23.88</v>
      </c>
      <c r="AQ190" s="56">
        <f>BD!AM190/BD!AK190-1</f>
        <v>0</v>
      </c>
      <c r="AR190" s="56">
        <f>IF(BD!AN190="","",IF(BD!AJ190="","",BD!AN190/BD!AJ190-1))</f>
        <v>6.88474218224886E-2</v>
      </c>
      <c r="AS190" s="56" t="str">
        <f>IF(BD!AN190="","",IF(BD!AN190&lt;BD!AL190,"ABAIXO DA META","DENTRO DA META"))</f>
        <v>DENTRO DA META</v>
      </c>
      <c r="AT190" s="56" t="str">
        <f>IF(BD!AJ190="","EM ANÁLISE",IF(BD!AP190&gt;=BD!AN190,"GO", "NO GO"))</f>
        <v>GO</v>
      </c>
      <c r="AU190" s="62">
        <f>IF(AN190="","",+BD!$AN190-AJ190)</f>
        <v>1.3700636942675217</v>
      </c>
      <c r="AV190" s="63"/>
      <c r="AW190" s="54">
        <f>BD!P190*BD!AC190</f>
        <v>135.84</v>
      </c>
      <c r="AX190" s="54">
        <f>BD!V190*BD!AC190</f>
        <v>100.18199999999999</v>
      </c>
      <c r="AY190" s="54">
        <f>IF(BD!AN190="","",BD!AN190*BD!AC190)</f>
        <v>255.24076433121024</v>
      </c>
      <c r="AZ190" s="48" t="s">
        <v>5271</v>
      </c>
      <c r="BA190" s="48"/>
      <c r="BB190" s="48"/>
      <c r="BC190" s="48" t="s">
        <v>5266</v>
      </c>
      <c r="BD190" s="64" t="s">
        <v>5257</v>
      </c>
      <c r="BE190" s="65" t="s">
        <v>4</v>
      </c>
      <c r="BF190" s="65" t="s">
        <v>4</v>
      </c>
      <c r="BG190" s="64" t="s">
        <v>5258</v>
      </c>
      <c r="BH190" s="66"/>
      <c r="BI190" s="66"/>
      <c r="BJ190" s="66"/>
      <c r="BK190" s="66"/>
      <c r="BL190" s="66"/>
      <c r="BM190" s="66"/>
      <c r="BN190" s="66"/>
      <c r="BO190" s="64">
        <v>138</v>
      </c>
      <c r="BP190" s="64">
        <v>140.622</v>
      </c>
      <c r="BQ190" s="64">
        <v>121</v>
      </c>
      <c r="BR190" s="64" t="s">
        <v>5260</v>
      </c>
      <c r="BS190" s="64" t="s">
        <v>5260</v>
      </c>
      <c r="BT190" s="64" t="s">
        <v>5261</v>
      </c>
      <c r="BU190" s="64">
        <v>5102</v>
      </c>
      <c r="BV190" s="64"/>
      <c r="BW190" s="64"/>
      <c r="BX190" s="64"/>
      <c r="BY190" s="64"/>
      <c r="BZ190" s="64"/>
      <c r="CA190" s="64"/>
      <c r="CB190" s="64"/>
      <c r="CC190" s="64">
        <v>102</v>
      </c>
      <c r="CD190" s="64">
        <v>8</v>
      </c>
      <c r="CE190" s="64">
        <v>8</v>
      </c>
      <c r="CF190" s="64"/>
      <c r="CG190" s="37">
        <f>VLOOKUP(Table_1[[#This Row],[EAN]],'[1]Planilha1'!$E:$R,13,0)</f>
        <v>11.32</v>
      </c>
      <c r="CI190" s="188">
        <f>IF(Table_1[[#This Row],[STATUS MERCADO]]="GO",Table_1[[#This Row],[M. BRUTA TOTAL]],0)</f>
        <v>84.2294522292994</v>
      </c>
      <c r="CJ190" s="188">
        <f>IF(Table_1[[#This Row],[STATUS MERCADO]]="GO",Table_1[[#This Row],[PV UNIT. REALIZADO]]*Table_1[[#This Row],[QUANTIDADE]],0)</f>
        <v>255.24076433121024</v>
      </c>
    </row>
    <row r="191" ht="15">
      <c r="A191" s="7"/>
      <c r="B191" s="67" t="s">
        <v>79</v>
      </c>
      <c r="C191" s="48">
        <v>221433</v>
      </c>
      <c r="D191" s="48" t="s">
        <v>988</v>
      </c>
      <c r="E191" s="49">
        <v>7897018100692</v>
      </c>
      <c r="F191" s="50" t="s">
        <v>989</v>
      </c>
      <c r="G191" s="48" t="s">
        <v>24</v>
      </c>
      <c r="H191" s="48">
        <v>580</v>
      </c>
      <c r="I191" s="51" t="s">
        <v>280</v>
      </c>
      <c r="J191" s="48" t="s">
        <v>289</v>
      </c>
      <c r="K191" s="52" t="s">
        <v>84</v>
      </c>
      <c r="L191" s="52">
        <v>12</v>
      </c>
      <c r="M191" s="52">
        <v>0</v>
      </c>
      <c r="N191" s="48" t="s">
        <v>85</v>
      </c>
      <c r="O191" s="48" t="s">
        <v>86</v>
      </c>
      <c r="P191" s="68">
        <v>11.32</v>
      </c>
      <c r="Q191" s="54">
        <f>(17/100+7.6/100+1.65/100)*P191</f>
        <v>2.9715000000000003</v>
      </c>
      <c r="R191" s="54"/>
      <c r="S191" s="54"/>
      <c r="T191" s="54"/>
      <c r="U191" s="54"/>
      <c r="V191" s="54">
        <f>+P191-Q191+R191+S191+T191+U191</f>
        <v>8.3485</v>
      </c>
      <c r="W191" s="56">
        <f>(1.02/100)</f>
        <v>1.02E-2</v>
      </c>
      <c r="X191" s="56">
        <v>4.8E-3</v>
      </c>
      <c r="Y191" s="56">
        <v>0.17</v>
      </c>
      <c r="Z191" s="56">
        <v>1.65E-2</v>
      </c>
      <c r="AA191" s="56">
        <v>7.6E-2</v>
      </c>
      <c r="AB191" s="56">
        <f>SUM(W191:AA191)</f>
        <v>0.2775</v>
      </c>
      <c r="AC191" s="48">
        <v>12</v>
      </c>
      <c r="AD191" s="57">
        <f>IF(AL191="","",+AC191*AL191)</f>
        <v>255.24076433121024</v>
      </c>
      <c r="AE191" s="58">
        <f>IF(AL191="","",+AL191*AB191)</f>
        <v>5.902442675159238</v>
      </c>
      <c r="AF191" s="57">
        <f>IF(AL191="","",+AL191-AE191)</f>
        <v>15.367621019108283</v>
      </c>
      <c r="AG191" s="58">
        <f>+V191</f>
        <v>8.3485</v>
      </c>
      <c r="AH191" s="57">
        <f>IF(AF191="","",+AF191-AG191)</f>
        <v>7.019121019108283</v>
      </c>
      <c r="AI191" s="57">
        <f>IF(AH191="","",+AH191*AC191)</f>
        <v>84.2294522292994</v>
      </c>
      <c r="AJ191" s="58">
        <v>19.9</v>
      </c>
      <c r="AK191" s="59">
        <v>0.33</v>
      </c>
      <c r="AL191" s="58">
        <f>IF(V191=0,"",V191/(1-AB191-AK191))</f>
        <v>21.27006369426752</v>
      </c>
      <c r="AM191" s="60">
        <v>0.33</v>
      </c>
      <c r="AN191" s="58">
        <f>IF(V191=0,"",V191/(1-AB191-AM191))</f>
        <v>21.27006369426752</v>
      </c>
      <c r="AO191" s="61">
        <v>1.2</v>
      </c>
      <c r="AP191" s="58">
        <f>IF(BD!AJ191="","",BD!AJ191*BD!AO191)</f>
        <v>23.88</v>
      </c>
      <c r="AQ191" s="56">
        <f>BD!AM191/BD!AK191-1</f>
        <v>0</v>
      </c>
      <c r="AR191" s="56">
        <f>IF(BD!AN191="","",IF(BD!AJ191="","",BD!AN191/BD!AJ191-1))</f>
        <v>6.88474218224886E-2</v>
      </c>
      <c r="AS191" s="56" t="str">
        <f>IF(BD!AN191="","",IF(BD!AN191&lt;BD!AL191,"ABAIXO DA META","DENTRO DA META"))</f>
        <v>DENTRO DA META</v>
      </c>
      <c r="AT191" s="56" t="str">
        <f>IF(BD!AJ191="","EM ANÁLISE",IF(BD!AP191&gt;=BD!AN191,"GO", "NO GO"))</f>
        <v>GO</v>
      </c>
      <c r="AU191" s="62">
        <f>IF(AN191="","",+BD!$AN191-AJ191)</f>
        <v>1.3700636942675217</v>
      </c>
      <c r="AV191" s="63"/>
      <c r="AW191" s="54">
        <f>BD!P191*BD!AC191</f>
        <v>135.84</v>
      </c>
      <c r="AX191" s="54">
        <f>BD!V191*BD!AC191</f>
        <v>100.18199999999999</v>
      </c>
      <c r="AY191" s="54">
        <f>IF(BD!AN191="","",BD!AN191*BD!AC191)</f>
        <v>255.24076433121024</v>
      </c>
      <c r="AZ191" s="48" t="s">
        <v>5271</v>
      </c>
      <c r="BA191" s="48"/>
      <c r="BB191" s="48"/>
      <c r="BC191" s="48" t="s">
        <v>5266</v>
      </c>
      <c r="BD191" s="64" t="s">
        <v>5257</v>
      </c>
      <c r="BE191" s="65" t="s">
        <v>4</v>
      </c>
      <c r="BF191" s="65" t="s">
        <v>4</v>
      </c>
      <c r="BG191" s="64" t="s">
        <v>5258</v>
      </c>
      <c r="BH191" s="66"/>
      <c r="BI191" s="66"/>
      <c r="BJ191" s="66"/>
      <c r="BK191" s="66"/>
      <c r="BL191" s="66"/>
      <c r="BM191" s="66"/>
      <c r="BN191" s="66"/>
      <c r="BO191" s="64">
        <v>138</v>
      </c>
      <c r="BP191" s="64">
        <v>140.622</v>
      </c>
      <c r="BQ191" s="64">
        <v>121</v>
      </c>
      <c r="BR191" s="64" t="s">
        <v>5260</v>
      </c>
      <c r="BS191" s="64" t="s">
        <v>5260</v>
      </c>
      <c r="BT191" s="64" t="s">
        <v>5261</v>
      </c>
      <c r="BU191" s="64">
        <v>5102</v>
      </c>
      <c r="BV191" s="64"/>
      <c r="BW191" s="64"/>
      <c r="BX191" s="64"/>
      <c r="BY191" s="64"/>
      <c r="BZ191" s="64"/>
      <c r="CA191" s="64"/>
      <c r="CB191" s="64"/>
      <c r="CC191" s="64">
        <v>102</v>
      </c>
      <c r="CD191" s="64">
        <v>8</v>
      </c>
      <c r="CE191" s="64">
        <v>8</v>
      </c>
      <c r="CF191" s="64"/>
      <c r="CG191" s="37">
        <f>VLOOKUP(Table_1[[#This Row],[EAN]],'[1]Planilha1'!$E:$R,13,0)</f>
        <v>11.32</v>
      </c>
      <c r="CI191" s="188">
        <f>IF(Table_1[[#This Row],[STATUS MERCADO]]="GO",Table_1[[#This Row],[M. BRUTA TOTAL]],0)</f>
        <v>84.2294522292994</v>
      </c>
      <c r="CJ191" s="188">
        <f>IF(Table_1[[#This Row],[STATUS MERCADO]]="GO",Table_1[[#This Row],[PV UNIT. REALIZADO]]*Table_1[[#This Row],[QUANTIDADE]],0)</f>
        <v>255.24076433121024</v>
      </c>
    </row>
    <row r="192" ht="15">
      <c r="A192" s="7"/>
      <c r="B192" s="67" t="s">
        <v>79</v>
      </c>
      <c r="C192" s="48">
        <v>221434</v>
      </c>
      <c r="D192" s="48" t="s">
        <v>990</v>
      </c>
      <c r="E192" s="49">
        <v>7897018100661</v>
      </c>
      <c r="F192" s="50" t="s">
        <v>991</v>
      </c>
      <c r="G192" s="48" t="s">
        <v>24</v>
      </c>
      <c r="H192" s="48">
        <v>580</v>
      </c>
      <c r="I192" s="51" t="s">
        <v>280</v>
      </c>
      <c r="J192" s="48" t="s">
        <v>289</v>
      </c>
      <c r="K192" s="52" t="s">
        <v>84</v>
      </c>
      <c r="L192" s="52">
        <v>12</v>
      </c>
      <c r="M192" s="52">
        <v>0</v>
      </c>
      <c r="N192" s="48" t="s">
        <v>85</v>
      </c>
      <c r="O192" s="48" t="s">
        <v>86</v>
      </c>
      <c r="P192" s="68">
        <v>11.32</v>
      </c>
      <c r="Q192" s="54">
        <f>(17/100+7.6/100+1.65/100)*P192</f>
        <v>2.9715000000000003</v>
      </c>
      <c r="R192" s="54"/>
      <c r="S192" s="54"/>
      <c r="T192" s="54"/>
      <c r="U192" s="54"/>
      <c r="V192" s="54">
        <f>+P192-Q192+R192+S192+T192+U192</f>
        <v>8.3485</v>
      </c>
      <c r="W192" s="56">
        <f>(1.02/100)</f>
        <v>1.02E-2</v>
      </c>
      <c r="X192" s="56">
        <v>4.8E-3</v>
      </c>
      <c r="Y192" s="56">
        <v>0.17</v>
      </c>
      <c r="Z192" s="56">
        <v>1.65E-2</v>
      </c>
      <c r="AA192" s="56">
        <v>7.6E-2</v>
      </c>
      <c r="AB192" s="56">
        <f>SUM(W192:AA192)</f>
        <v>0.2775</v>
      </c>
      <c r="AC192" s="48">
        <v>12</v>
      </c>
      <c r="AD192" s="57">
        <f>IF(AL192="","",+AC192*AL192)</f>
        <v>255.24076433121024</v>
      </c>
      <c r="AE192" s="58">
        <f>IF(AL192="","",+AL192*AB192)</f>
        <v>5.902442675159238</v>
      </c>
      <c r="AF192" s="57">
        <f>IF(AL192="","",+AL192-AE192)</f>
        <v>15.367621019108283</v>
      </c>
      <c r="AG192" s="58">
        <f>+V192</f>
        <v>8.3485</v>
      </c>
      <c r="AH192" s="57">
        <f>IF(AF192="","",+AF192-AG192)</f>
        <v>7.019121019108283</v>
      </c>
      <c r="AI192" s="57">
        <f>IF(AH192="","",+AH192*AC192)</f>
        <v>84.2294522292994</v>
      </c>
      <c r="AJ192" s="58">
        <v>19.9</v>
      </c>
      <c r="AK192" s="59">
        <v>0.33</v>
      </c>
      <c r="AL192" s="58">
        <f>IF(V192=0,"",V192/(1-AB192-AK192))</f>
        <v>21.27006369426752</v>
      </c>
      <c r="AM192" s="60">
        <v>0.33</v>
      </c>
      <c r="AN192" s="58">
        <f>IF(V192=0,"",V192/(1-AB192-AM192))</f>
        <v>21.27006369426752</v>
      </c>
      <c r="AO192" s="61">
        <v>1.2</v>
      </c>
      <c r="AP192" s="58">
        <f>IF(BD!AJ192="","",BD!AJ192*BD!AO192)</f>
        <v>23.88</v>
      </c>
      <c r="AQ192" s="56">
        <f>BD!AM192/BD!AK192-1</f>
        <v>0</v>
      </c>
      <c r="AR192" s="56">
        <f>IF(BD!AN192="","",IF(BD!AJ192="","",BD!AN192/BD!AJ192-1))</f>
        <v>6.88474218224886E-2</v>
      </c>
      <c r="AS192" s="56" t="str">
        <f>IF(BD!AN192="","",IF(BD!AN192&lt;BD!AL192,"ABAIXO DA META","DENTRO DA META"))</f>
        <v>DENTRO DA META</v>
      </c>
      <c r="AT192" s="56" t="str">
        <f>IF(BD!AJ192="","EM ANÁLISE",IF(BD!AP192&gt;=BD!AN192,"GO", "NO GO"))</f>
        <v>GO</v>
      </c>
      <c r="AU192" s="62">
        <f>IF(AN192="","",+BD!$AN192-AJ192)</f>
        <v>1.3700636942675217</v>
      </c>
      <c r="AV192" s="63"/>
      <c r="AW192" s="54">
        <f>BD!P192*BD!AC192</f>
        <v>135.84</v>
      </c>
      <c r="AX192" s="54">
        <f>BD!V192*BD!AC192</f>
        <v>100.18199999999999</v>
      </c>
      <c r="AY192" s="54">
        <f>IF(BD!AN192="","",BD!AN192*BD!AC192)</f>
        <v>255.24076433121024</v>
      </c>
      <c r="AZ192" s="48" t="s">
        <v>5271</v>
      </c>
      <c r="BA192" s="48"/>
      <c r="BB192" s="48"/>
      <c r="BC192" s="48" t="s">
        <v>5266</v>
      </c>
      <c r="BD192" s="64" t="s">
        <v>5257</v>
      </c>
      <c r="BE192" s="65" t="s">
        <v>4</v>
      </c>
      <c r="BF192" s="65" t="s">
        <v>4</v>
      </c>
      <c r="BG192" s="64" t="s">
        <v>5258</v>
      </c>
      <c r="BH192" s="66"/>
      <c r="BI192" s="66"/>
      <c r="BJ192" s="66"/>
      <c r="BK192" s="66"/>
      <c r="BL192" s="66"/>
      <c r="BM192" s="66"/>
      <c r="BN192" s="66"/>
      <c r="BO192" s="64">
        <v>138</v>
      </c>
      <c r="BP192" s="64">
        <v>140.622</v>
      </c>
      <c r="BQ192" s="64">
        <v>121</v>
      </c>
      <c r="BR192" s="64" t="s">
        <v>5260</v>
      </c>
      <c r="BS192" s="64" t="s">
        <v>5260</v>
      </c>
      <c r="BT192" s="64" t="s">
        <v>5261</v>
      </c>
      <c r="BU192" s="64">
        <v>5102</v>
      </c>
      <c r="BV192" s="64"/>
      <c r="BW192" s="64"/>
      <c r="BX192" s="64"/>
      <c r="BY192" s="64"/>
      <c r="BZ192" s="64"/>
      <c r="CA192" s="64"/>
      <c r="CB192" s="64"/>
      <c r="CC192" s="64">
        <v>102</v>
      </c>
      <c r="CD192" s="64">
        <v>8</v>
      </c>
      <c r="CE192" s="64">
        <v>8</v>
      </c>
      <c r="CF192" s="64"/>
      <c r="CG192" s="37">
        <f>VLOOKUP(Table_1[[#This Row],[EAN]],'[1]Planilha1'!$E:$R,13,0)</f>
        <v>11.32</v>
      </c>
      <c r="CI192" s="188">
        <f>IF(Table_1[[#This Row],[STATUS MERCADO]]="GO",Table_1[[#This Row],[M. BRUTA TOTAL]],0)</f>
        <v>84.2294522292994</v>
      </c>
      <c r="CJ192" s="188">
        <f>IF(Table_1[[#This Row],[STATUS MERCADO]]="GO",Table_1[[#This Row],[PV UNIT. REALIZADO]]*Table_1[[#This Row],[QUANTIDADE]],0)</f>
        <v>255.24076433121024</v>
      </c>
    </row>
    <row r="193" ht="15">
      <c r="A193" s="7"/>
      <c r="B193" s="67" t="s">
        <v>79</v>
      </c>
      <c r="C193" s="48">
        <v>221435</v>
      </c>
      <c r="D193" s="48">
        <v>919</v>
      </c>
      <c r="E193" s="49">
        <v>7897520009193</v>
      </c>
      <c r="F193" s="50" t="s">
        <v>992</v>
      </c>
      <c r="G193" s="48" t="s">
        <v>24</v>
      </c>
      <c r="H193" s="48">
        <v>580</v>
      </c>
      <c r="I193" s="51" t="s">
        <v>280</v>
      </c>
      <c r="J193" s="48" t="s">
        <v>289</v>
      </c>
      <c r="K193" s="52" t="s">
        <v>84</v>
      </c>
      <c r="L193" s="52">
        <v>12</v>
      </c>
      <c r="M193" s="52">
        <v>0</v>
      </c>
      <c r="N193" s="48" t="s">
        <v>85</v>
      </c>
      <c r="O193" s="48" t="s">
        <v>114</v>
      </c>
      <c r="P193" s="68">
        <v>8.58</v>
      </c>
      <c r="Q193" s="54">
        <f>(17/100+7.6/100+1.65/100)*P193</f>
        <v>2.25225</v>
      </c>
      <c r="R193" s="54"/>
      <c r="S193" s="54"/>
      <c r="T193" s="54"/>
      <c r="U193" s="54"/>
      <c r="V193" s="54">
        <f>+P193-Q193+R193+S193+T193+U193</f>
        <v>6.32775</v>
      </c>
      <c r="W193" s="56">
        <f>(1.02/100)</f>
        <v>1.02E-2</v>
      </c>
      <c r="X193" s="56">
        <v>4.8E-3</v>
      </c>
      <c r="Y193" s="56">
        <v>0.17</v>
      </c>
      <c r="Z193" s="56">
        <v>1.65E-2</v>
      </c>
      <c r="AA193" s="56">
        <v>7.6E-2</v>
      </c>
      <c r="AB193" s="56">
        <f>SUM(W193:AA193)</f>
        <v>0.2775</v>
      </c>
      <c r="AC193" s="48">
        <v>12</v>
      </c>
      <c r="AD193" s="57">
        <f>IF(AL193="","",+AC193*AL193)</f>
        <v>193.45987261146502</v>
      </c>
      <c r="AE193" s="58">
        <f>IF(AL193="","",+AL193*AB193)</f>
        <v>4.47375955414013</v>
      </c>
      <c r="AF193" s="57">
        <f>IF(AL193="","",+AL193-AE193)</f>
        <v>11.647896496815289</v>
      </c>
      <c r="AG193" s="58">
        <f>+V193</f>
        <v>6.32775</v>
      </c>
      <c r="AH193" s="57">
        <f>IF(AF193="","",+AF193-AG193)</f>
        <v>5.320146496815289</v>
      </c>
      <c r="AI193" s="57">
        <f>IF(AH193="","",+AH193*AC193)</f>
        <v>63.841757961783465</v>
      </c>
      <c r="AJ193" s="58">
        <v>18.12</v>
      </c>
      <c r="AK193" s="59">
        <v>0.33</v>
      </c>
      <c r="AL193" s="58">
        <f>IF(V193=0,"",V193/(1-AB193-AK193))</f>
        <v>16.12165605095542</v>
      </c>
      <c r="AM193" s="60">
        <v>0.33</v>
      </c>
      <c r="AN193" s="58">
        <f>IF(V193=0,"",V193/(1-AB193-AM193))</f>
        <v>16.12165605095542</v>
      </c>
      <c r="AO193" s="61">
        <v>1.2</v>
      </c>
      <c r="AP193" s="58">
        <f>IF(BD!AJ193="","",BD!AJ193*BD!AO193)</f>
        <v>21.744</v>
      </c>
      <c r="AQ193" s="56">
        <f>BD!AM193/BD!AK193-1</f>
        <v>0</v>
      </c>
      <c r="AR193" s="56">
        <f>IF(BD!AN193="","",IF(BD!AJ193="","",BD!AN193/BD!AJ193-1))</f>
        <v>-0.1102838823976039</v>
      </c>
      <c r="AS193" s="56" t="str">
        <f>IF(BD!AN193="","",IF(BD!AN193&lt;BD!AL193,"ABAIXO DA META","DENTRO DA META"))</f>
        <v>DENTRO DA META</v>
      </c>
      <c r="AT193" s="56" t="str">
        <f>IF(BD!AJ193="","EM ANÁLISE",IF(BD!AP193&gt;=BD!AN193,"GO", "NO GO"))</f>
        <v>GO</v>
      </c>
      <c r="AU193" s="62">
        <f>IF(AN193="","",+BD!$AN193-AJ193)</f>
        <v>-1.9983439490445818</v>
      </c>
      <c r="AV193" s="63"/>
      <c r="AW193" s="54">
        <f>BD!P193*BD!AC193</f>
        <v>102.96000000000001</v>
      </c>
      <c r="AX193" s="54">
        <f>BD!V193*BD!AC193</f>
        <v>75.93299999999999</v>
      </c>
      <c r="AY193" s="54">
        <f>IF(BD!AN193="","",BD!AN193*BD!AC193)</f>
        <v>193.45987261146502</v>
      </c>
      <c r="AZ193" s="48" t="s">
        <v>5271</v>
      </c>
      <c r="BA193" s="48" t="s">
        <v>115</v>
      </c>
      <c r="BB193" s="48">
        <v>1</v>
      </c>
      <c r="BC193" s="48" t="s">
        <v>116</v>
      </c>
      <c r="BD193" s="64" t="s">
        <v>5257</v>
      </c>
      <c r="BE193" s="65" t="s">
        <v>4</v>
      </c>
      <c r="BF193" s="65" t="s">
        <v>4</v>
      </c>
      <c r="BG193" s="64" t="s">
        <v>5258</v>
      </c>
      <c r="BH193" s="66"/>
      <c r="BI193" s="66"/>
      <c r="BJ193" s="66"/>
      <c r="BK193" s="66"/>
      <c r="BL193" s="66"/>
      <c r="BM193" s="66"/>
      <c r="BN193" s="64" t="s">
        <v>5268</v>
      </c>
      <c r="BO193" s="64">
        <v>138</v>
      </c>
      <c r="BP193" s="64">
        <v>140.622</v>
      </c>
      <c r="BQ193" s="64">
        <v>121</v>
      </c>
      <c r="BR193" s="64" t="s">
        <v>5260</v>
      </c>
      <c r="BS193" s="64" t="s">
        <v>5260</v>
      </c>
      <c r="BT193" s="64" t="s">
        <v>5261</v>
      </c>
      <c r="BU193" s="64">
        <v>5102</v>
      </c>
      <c r="BV193" s="64"/>
      <c r="BW193" s="64"/>
      <c r="BX193" s="64"/>
      <c r="BY193" s="64"/>
      <c r="BZ193" s="64"/>
      <c r="CA193" s="64"/>
      <c r="CB193" s="64"/>
      <c r="CC193" s="64">
        <v>102</v>
      </c>
      <c r="CD193" s="64">
        <v>8</v>
      </c>
      <c r="CE193" s="64">
        <v>8</v>
      </c>
      <c r="CF193" s="64"/>
      <c r="CG193" s="37">
        <f>VLOOKUP(Table_1[[#This Row],[EAN]],'[1]Planilha1'!$E:$R,13,0)</f>
        <v>8.58</v>
      </c>
      <c r="CI193" s="188">
        <f>IF(Table_1[[#This Row],[STATUS MERCADO]]="GO",Table_1[[#This Row],[M. BRUTA TOTAL]],0)</f>
        <v>63.841757961783465</v>
      </c>
      <c r="CJ193" s="188">
        <f>IF(Table_1[[#This Row],[STATUS MERCADO]]="GO",Table_1[[#This Row],[PV UNIT. REALIZADO]]*Table_1[[#This Row],[QUANTIDADE]],0)</f>
        <v>193.45987261146502</v>
      </c>
    </row>
    <row r="194" ht="15">
      <c r="A194" s="7"/>
      <c r="B194" s="67" t="s">
        <v>79</v>
      </c>
      <c r="C194" s="48">
        <v>221436</v>
      </c>
      <c r="D194" s="48">
        <v>802</v>
      </c>
      <c r="E194" s="49">
        <v>7899819800979</v>
      </c>
      <c r="F194" s="50" t="s">
        <v>993</v>
      </c>
      <c r="G194" s="48" t="s">
        <v>24</v>
      </c>
      <c r="H194" s="48">
        <v>580</v>
      </c>
      <c r="I194" s="51" t="s">
        <v>280</v>
      </c>
      <c r="J194" s="48" t="s">
        <v>289</v>
      </c>
      <c r="K194" s="52" t="s">
        <v>84</v>
      </c>
      <c r="L194" s="52">
        <v>12</v>
      </c>
      <c r="M194" s="52">
        <v>4</v>
      </c>
      <c r="N194" s="48" t="s">
        <v>85</v>
      </c>
      <c r="O194" s="48" t="s">
        <v>208</v>
      </c>
      <c r="P194" s="68">
        <v>6.98</v>
      </c>
      <c r="Q194" s="54">
        <f>(17/100+7.6/100+1.65/100)*P194</f>
        <v>1.8322500000000002</v>
      </c>
      <c r="R194" s="54"/>
      <c r="S194" s="54"/>
      <c r="T194" s="54"/>
      <c r="U194" s="54"/>
      <c r="V194" s="54">
        <f>+P194-Q194+R194+S194+T194+U194</f>
        <v>5.14775</v>
      </c>
      <c r="W194" s="56">
        <f>(1.02/100)</f>
        <v>1.02E-2</v>
      </c>
      <c r="X194" s="56">
        <v>4.8E-3</v>
      </c>
      <c r="Y194" s="56">
        <v>0.17</v>
      </c>
      <c r="Z194" s="56">
        <v>1.65E-2</v>
      </c>
      <c r="AA194" s="56">
        <v>7.6E-2</v>
      </c>
      <c r="AB194" s="56">
        <f>SUM(W194:AA194)</f>
        <v>0.2775</v>
      </c>
      <c r="AC194" s="48">
        <v>12</v>
      </c>
      <c r="AD194" s="57">
        <f>IF(AL194="","",+AC194*AL194)</f>
        <v>157.3834394904459</v>
      </c>
      <c r="AE194" s="58">
        <f>IF(AL194="","",+AL194*AB194)</f>
        <v>3.639492038216562</v>
      </c>
      <c r="AF194" s="57">
        <f>IF(AL194="","",+AL194-AE194)</f>
        <v>9.475794585987263</v>
      </c>
      <c r="AG194" s="58">
        <f>+V194</f>
        <v>5.14775</v>
      </c>
      <c r="AH194" s="57">
        <f>IF(AF194="","",+AF194-AG194)</f>
        <v>4.3280445859872625</v>
      </c>
      <c r="AI194" s="57">
        <f>IF(AH194="","",+AH194*AC194)</f>
        <v>51.93653503184715</v>
      </c>
      <c r="AJ194" s="58">
        <v>10.49</v>
      </c>
      <c r="AK194" s="59">
        <v>0.33</v>
      </c>
      <c r="AL194" s="58">
        <f>IF(V194=0,"",V194/(1-AB194-AK194))</f>
        <v>13.115286624203826</v>
      </c>
      <c r="AM194" s="60">
        <v>0.33</v>
      </c>
      <c r="AN194" s="58">
        <f>IF(V194=0,"",V194/(1-AB194-AM194))</f>
        <v>13.115286624203826</v>
      </c>
      <c r="AO194" s="61">
        <v>1.2</v>
      </c>
      <c r="AP194" s="58">
        <f>IF(BD!AJ194="","",BD!AJ194*BD!AO194)</f>
        <v>12.588</v>
      </c>
      <c r="AQ194" s="56">
        <f>BD!AM194/BD!AK194-1</f>
        <v>0</v>
      </c>
      <c r="AR194" s="56">
        <f>IF(BD!AN194="","",IF(BD!AJ194="","",BD!AN194/BD!AJ194-1))</f>
        <v>0.25026564577729515</v>
      </c>
      <c r="AS194" s="56" t="str">
        <f>IF(BD!AN194="","",IF(BD!AN194&lt;BD!AL194,"ABAIXO DA META","DENTRO DA META"))</f>
        <v>DENTRO DA META</v>
      </c>
      <c r="AT194" s="56" t="str">
        <f>IF(BD!AJ194="","EM ANÁLISE",IF(BD!AP194&gt;=BD!AN194,"GO", "NO GO"))</f>
        <v>NO GO</v>
      </c>
      <c r="AU194" s="62">
        <f>IF(AN194="","",+BD!$AN194-AJ194)</f>
        <v>2.6252866242038255</v>
      </c>
      <c r="AV194" s="63"/>
      <c r="AW194" s="54">
        <f>BD!P194*BD!AC194</f>
        <v>83.76</v>
      </c>
      <c r="AX194" s="54">
        <f>BD!V194*BD!AC194</f>
        <v>61.773</v>
      </c>
      <c r="AY194" s="54">
        <f>IF(BD!AN194="","",BD!AN194*BD!AC194)</f>
        <v>157.3834394904459</v>
      </c>
      <c r="AZ194" s="48" t="s">
        <v>5271</v>
      </c>
      <c r="BA194" s="48" t="s">
        <v>115</v>
      </c>
      <c r="BB194" s="48">
        <v>1</v>
      </c>
      <c r="BC194" s="48" t="s">
        <v>209</v>
      </c>
      <c r="BD194" s="64" t="s">
        <v>5257</v>
      </c>
      <c r="BE194" s="65" t="s">
        <v>4</v>
      </c>
      <c r="BF194" s="65" t="s">
        <v>4</v>
      </c>
      <c r="BG194" s="64" t="s">
        <v>5258</v>
      </c>
      <c r="BH194" s="66"/>
      <c r="BI194" s="66"/>
      <c r="BJ194" s="66"/>
      <c r="BK194" s="66"/>
      <c r="BL194" s="66"/>
      <c r="BM194" s="66"/>
      <c r="BN194" s="66"/>
      <c r="BO194" s="64">
        <v>138</v>
      </c>
      <c r="BP194" s="64">
        <v>140.622</v>
      </c>
      <c r="BQ194" s="64">
        <v>121</v>
      </c>
      <c r="BR194" s="64" t="s">
        <v>5260</v>
      </c>
      <c r="BS194" s="64" t="s">
        <v>5260</v>
      </c>
      <c r="BT194" s="64" t="s">
        <v>5261</v>
      </c>
      <c r="BU194" s="64">
        <v>5102</v>
      </c>
      <c r="BV194" s="64"/>
      <c r="BW194" s="64"/>
      <c r="BX194" s="64"/>
      <c r="BY194" s="64"/>
      <c r="BZ194" s="64"/>
      <c r="CA194" s="64"/>
      <c r="CB194" s="64"/>
      <c r="CC194" s="64">
        <v>102</v>
      </c>
      <c r="CD194" s="64">
        <v>8</v>
      </c>
      <c r="CE194" s="64">
        <v>8</v>
      </c>
      <c r="CF194" s="64"/>
      <c r="CG194" s="37">
        <f>VLOOKUP(Table_1[[#This Row],[EAN]],'[1]Planilha1'!$E:$R,13,0)</f>
        <v>6.98</v>
      </c>
      <c r="CI194" s="188">
        <f>IF(Table_1[[#This Row],[STATUS MERCADO]]="GO",Table_1[[#This Row],[M. BRUTA TOTAL]],0)</f>
        <v>0</v>
      </c>
      <c r="CJ194" s="188">
        <f>IF(Table_1[[#This Row],[STATUS MERCADO]]="GO",Table_1[[#This Row],[PV UNIT. REALIZADO]]*Table_1[[#This Row],[QUANTIDADE]],0)</f>
        <v>0</v>
      </c>
    </row>
    <row r="195" ht="15">
      <c r="A195" s="7"/>
      <c r="B195" s="67" t="s">
        <v>79</v>
      </c>
      <c r="C195" s="48">
        <v>221437</v>
      </c>
      <c r="D195" s="48">
        <v>800</v>
      </c>
      <c r="E195" s="49">
        <v>7899819800955</v>
      </c>
      <c r="F195" s="50" t="s">
        <v>994</v>
      </c>
      <c r="G195" s="48" t="s">
        <v>24</v>
      </c>
      <c r="H195" s="48">
        <v>580</v>
      </c>
      <c r="I195" s="51" t="s">
        <v>280</v>
      </c>
      <c r="J195" s="48" t="s">
        <v>289</v>
      </c>
      <c r="K195" s="52" t="s">
        <v>84</v>
      </c>
      <c r="L195" s="52">
        <v>12</v>
      </c>
      <c r="M195" s="52">
        <v>4</v>
      </c>
      <c r="N195" s="48" t="s">
        <v>85</v>
      </c>
      <c r="O195" s="48" t="s">
        <v>208</v>
      </c>
      <c r="P195" s="68">
        <v>6.98</v>
      </c>
      <c r="Q195" s="54">
        <f>(17/100+7.6/100+1.65/100)*P195</f>
        <v>1.8322500000000002</v>
      </c>
      <c r="R195" s="54"/>
      <c r="S195" s="54"/>
      <c r="T195" s="54"/>
      <c r="U195" s="54"/>
      <c r="V195" s="54">
        <f>+P195-Q195+R195+S195+T195+U195</f>
        <v>5.14775</v>
      </c>
      <c r="W195" s="56">
        <f>(1.02/100)</f>
        <v>1.02E-2</v>
      </c>
      <c r="X195" s="56">
        <v>4.8E-3</v>
      </c>
      <c r="Y195" s="56">
        <v>0.17</v>
      </c>
      <c r="Z195" s="56">
        <v>1.65E-2</v>
      </c>
      <c r="AA195" s="56">
        <v>7.6E-2</v>
      </c>
      <c r="AB195" s="56">
        <f>SUM(W195:AA195)</f>
        <v>0.2775</v>
      </c>
      <c r="AC195" s="48">
        <v>12</v>
      </c>
      <c r="AD195" s="57">
        <f>IF(AL195="","",+AC195*AL195)</f>
        <v>157.3834394904459</v>
      </c>
      <c r="AE195" s="58">
        <f>IF(AL195="","",+AL195*AB195)</f>
        <v>3.639492038216562</v>
      </c>
      <c r="AF195" s="57">
        <f>IF(AL195="","",+AL195-AE195)</f>
        <v>9.475794585987263</v>
      </c>
      <c r="AG195" s="58">
        <f>+V195</f>
        <v>5.14775</v>
      </c>
      <c r="AH195" s="57">
        <f>IF(AF195="","",+AF195-AG195)</f>
        <v>4.3280445859872625</v>
      </c>
      <c r="AI195" s="57">
        <f>IF(AH195="","",+AH195*AC195)</f>
        <v>51.93653503184715</v>
      </c>
      <c r="AJ195" s="58">
        <v>10.49</v>
      </c>
      <c r="AK195" s="59">
        <v>0.33</v>
      </c>
      <c r="AL195" s="58">
        <f>IF(V195=0,"",V195/(1-AB195-AK195))</f>
        <v>13.115286624203826</v>
      </c>
      <c r="AM195" s="60">
        <v>0.33</v>
      </c>
      <c r="AN195" s="58">
        <f>IF(V195=0,"",V195/(1-AB195-AM195))</f>
        <v>13.115286624203826</v>
      </c>
      <c r="AO195" s="61">
        <v>1.2</v>
      </c>
      <c r="AP195" s="58">
        <f>IF(BD!AJ195="","",BD!AJ195*BD!AO195)</f>
        <v>12.588</v>
      </c>
      <c r="AQ195" s="56">
        <f>BD!AM195/BD!AK195-1</f>
        <v>0</v>
      </c>
      <c r="AR195" s="56">
        <f>IF(BD!AN195="","",IF(BD!AJ195="","",BD!AN195/BD!AJ195-1))</f>
        <v>0.25026564577729515</v>
      </c>
      <c r="AS195" s="56" t="str">
        <f>IF(BD!AN195="","",IF(BD!AN195&lt;BD!AL195,"ABAIXO DA META","DENTRO DA META"))</f>
        <v>DENTRO DA META</v>
      </c>
      <c r="AT195" s="56" t="str">
        <f>IF(BD!AJ195="","EM ANÁLISE",IF(BD!AP195&gt;=BD!AN195,"GO", "NO GO"))</f>
        <v>NO GO</v>
      </c>
      <c r="AU195" s="62">
        <f>IF(AN195="","",+BD!$AN195-AJ195)</f>
        <v>2.6252866242038255</v>
      </c>
      <c r="AV195" s="63"/>
      <c r="AW195" s="54">
        <f>BD!P195*BD!AC195</f>
        <v>83.76</v>
      </c>
      <c r="AX195" s="54">
        <f>BD!V195*BD!AC195</f>
        <v>61.773</v>
      </c>
      <c r="AY195" s="54">
        <f>IF(BD!AN195="","",BD!AN195*BD!AC195)</f>
        <v>157.3834394904459</v>
      </c>
      <c r="AZ195" s="48" t="s">
        <v>5271</v>
      </c>
      <c r="BA195" s="48" t="s">
        <v>115</v>
      </c>
      <c r="BB195" s="48">
        <v>1</v>
      </c>
      <c r="BC195" s="48" t="s">
        <v>209</v>
      </c>
      <c r="BD195" s="64" t="s">
        <v>5257</v>
      </c>
      <c r="BE195" s="65" t="s">
        <v>4</v>
      </c>
      <c r="BF195" s="65" t="s">
        <v>4</v>
      </c>
      <c r="BG195" s="64" t="s">
        <v>5258</v>
      </c>
      <c r="BH195" s="66"/>
      <c r="BI195" s="66"/>
      <c r="BJ195" s="66"/>
      <c r="BK195" s="66"/>
      <c r="BL195" s="66"/>
      <c r="BM195" s="66"/>
      <c r="BN195" s="66"/>
      <c r="BO195" s="64">
        <v>138</v>
      </c>
      <c r="BP195" s="64">
        <v>140.622</v>
      </c>
      <c r="BQ195" s="64">
        <v>121</v>
      </c>
      <c r="BR195" s="64" t="s">
        <v>5260</v>
      </c>
      <c r="BS195" s="64" t="s">
        <v>5260</v>
      </c>
      <c r="BT195" s="64" t="s">
        <v>5261</v>
      </c>
      <c r="BU195" s="64">
        <v>5102</v>
      </c>
      <c r="BV195" s="64"/>
      <c r="BW195" s="64"/>
      <c r="BX195" s="64"/>
      <c r="BY195" s="64"/>
      <c r="BZ195" s="64"/>
      <c r="CA195" s="64"/>
      <c r="CB195" s="64"/>
      <c r="CC195" s="64">
        <v>102</v>
      </c>
      <c r="CD195" s="64">
        <v>8</v>
      </c>
      <c r="CE195" s="64">
        <v>8</v>
      </c>
      <c r="CF195" s="64"/>
      <c r="CG195" s="37">
        <f>VLOOKUP(Table_1[[#This Row],[EAN]],'[1]Planilha1'!$E:$R,13,0)</f>
        <v>6.98</v>
      </c>
      <c r="CI195" s="188">
        <f>IF(Table_1[[#This Row],[STATUS MERCADO]]="GO",Table_1[[#This Row],[M. BRUTA TOTAL]],0)</f>
        <v>0</v>
      </c>
      <c r="CJ195" s="188">
        <f>IF(Table_1[[#This Row],[STATUS MERCADO]]="GO",Table_1[[#This Row],[PV UNIT. REALIZADO]]*Table_1[[#This Row],[QUANTIDADE]],0)</f>
        <v>0</v>
      </c>
    </row>
    <row r="196" ht="15">
      <c r="A196" s="7"/>
      <c r="B196" s="67" t="s">
        <v>79</v>
      </c>
      <c r="C196" s="48">
        <v>221438</v>
      </c>
      <c r="D196" s="48">
        <v>804</v>
      </c>
      <c r="E196" s="49">
        <v>7899819800993</v>
      </c>
      <c r="F196" s="50" t="s">
        <v>995</v>
      </c>
      <c r="G196" s="48" t="s">
        <v>24</v>
      </c>
      <c r="H196" s="48">
        <v>580</v>
      </c>
      <c r="I196" s="51" t="s">
        <v>280</v>
      </c>
      <c r="J196" s="48" t="s">
        <v>289</v>
      </c>
      <c r="K196" s="52" t="s">
        <v>84</v>
      </c>
      <c r="L196" s="52">
        <v>12</v>
      </c>
      <c r="M196" s="52">
        <v>4</v>
      </c>
      <c r="N196" s="48" t="s">
        <v>85</v>
      </c>
      <c r="O196" s="48" t="s">
        <v>208</v>
      </c>
      <c r="P196" s="68">
        <v>6.98</v>
      </c>
      <c r="Q196" s="54">
        <f>(17/100+7.6/100+1.65/100)*P196</f>
        <v>1.8322500000000002</v>
      </c>
      <c r="R196" s="54"/>
      <c r="S196" s="54"/>
      <c r="T196" s="54"/>
      <c r="U196" s="54"/>
      <c r="V196" s="54">
        <f>+P196-Q196+R196+S196+T196+U196</f>
        <v>5.14775</v>
      </c>
      <c r="W196" s="56">
        <f>(1.02/100)</f>
        <v>1.02E-2</v>
      </c>
      <c r="X196" s="56">
        <v>4.8E-3</v>
      </c>
      <c r="Y196" s="56">
        <v>0.17</v>
      </c>
      <c r="Z196" s="56">
        <v>1.65E-2</v>
      </c>
      <c r="AA196" s="56">
        <v>7.6E-2</v>
      </c>
      <c r="AB196" s="56">
        <f>SUM(W196:AA196)</f>
        <v>0.2775</v>
      </c>
      <c r="AC196" s="48">
        <v>12</v>
      </c>
      <c r="AD196" s="57">
        <f>IF(AL196="","",+AC196*AL196)</f>
        <v>157.3834394904459</v>
      </c>
      <c r="AE196" s="58">
        <f>IF(AL196="","",+AL196*AB196)</f>
        <v>3.639492038216562</v>
      </c>
      <c r="AF196" s="57">
        <f>IF(AL196="","",+AL196-AE196)</f>
        <v>9.475794585987263</v>
      </c>
      <c r="AG196" s="58">
        <f>+V196</f>
        <v>5.14775</v>
      </c>
      <c r="AH196" s="57">
        <f>IF(AF196="","",+AF196-AG196)</f>
        <v>4.3280445859872625</v>
      </c>
      <c r="AI196" s="57">
        <f>IF(AH196="","",+AH196*AC196)</f>
        <v>51.93653503184715</v>
      </c>
      <c r="AJ196" s="58">
        <v>10.49</v>
      </c>
      <c r="AK196" s="59">
        <v>0.33</v>
      </c>
      <c r="AL196" s="58">
        <f>IF(V196=0,"",V196/(1-AB196-AK196))</f>
        <v>13.115286624203826</v>
      </c>
      <c r="AM196" s="60">
        <v>0.33</v>
      </c>
      <c r="AN196" s="58">
        <f>IF(V196=0,"",V196/(1-AB196-AM196))</f>
        <v>13.115286624203826</v>
      </c>
      <c r="AO196" s="61">
        <v>1.2</v>
      </c>
      <c r="AP196" s="58">
        <f>IF(BD!AJ196="","",BD!AJ196*BD!AO196)</f>
        <v>12.588</v>
      </c>
      <c r="AQ196" s="56">
        <f>BD!AM196/BD!AK196-1</f>
        <v>0</v>
      </c>
      <c r="AR196" s="56">
        <f>IF(BD!AN196="","",IF(BD!AJ196="","",BD!AN196/BD!AJ196-1))</f>
        <v>0.25026564577729515</v>
      </c>
      <c r="AS196" s="56" t="str">
        <f>IF(BD!AN196="","",IF(BD!AN196&lt;BD!AL196,"ABAIXO DA META","DENTRO DA META"))</f>
        <v>DENTRO DA META</v>
      </c>
      <c r="AT196" s="56" t="str">
        <f>IF(BD!AJ196="","EM ANÁLISE",IF(BD!AP196&gt;=BD!AN196,"GO", "NO GO"))</f>
        <v>NO GO</v>
      </c>
      <c r="AU196" s="62">
        <f>IF(AN196="","",+BD!$AN196-AJ196)</f>
        <v>2.6252866242038255</v>
      </c>
      <c r="AV196" s="63"/>
      <c r="AW196" s="54">
        <f>BD!P196*BD!AC196</f>
        <v>83.76</v>
      </c>
      <c r="AX196" s="54">
        <f>BD!V196*BD!AC196</f>
        <v>61.773</v>
      </c>
      <c r="AY196" s="54">
        <f>IF(BD!AN196="","",BD!AN196*BD!AC196)</f>
        <v>157.3834394904459</v>
      </c>
      <c r="AZ196" s="48" t="s">
        <v>5271</v>
      </c>
      <c r="BA196" s="48" t="s">
        <v>115</v>
      </c>
      <c r="BB196" s="48">
        <v>1</v>
      </c>
      <c r="BC196" s="48" t="s">
        <v>209</v>
      </c>
      <c r="BD196" s="64" t="s">
        <v>5257</v>
      </c>
      <c r="BE196" s="65" t="s">
        <v>4</v>
      </c>
      <c r="BF196" s="65" t="s">
        <v>4</v>
      </c>
      <c r="BG196" s="64" t="s">
        <v>5258</v>
      </c>
      <c r="BH196" s="66"/>
      <c r="BI196" s="66"/>
      <c r="BJ196" s="66"/>
      <c r="BK196" s="66"/>
      <c r="BL196" s="66"/>
      <c r="BM196" s="66"/>
      <c r="BN196" s="66"/>
      <c r="BO196" s="64">
        <v>138</v>
      </c>
      <c r="BP196" s="64">
        <v>140.622</v>
      </c>
      <c r="BQ196" s="64">
        <v>121</v>
      </c>
      <c r="BR196" s="64" t="s">
        <v>5260</v>
      </c>
      <c r="BS196" s="64" t="s">
        <v>5260</v>
      </c>
      <c r="BT196" s="64" t="s">
        <v>5261</v>
      </c>
      <c r="BU196" s="64">
        <v>5102</v>
      </c>
      <c r="BV196" s="64"/>
      <c r="BW196" s="64"/>
      <c r="BX196" s="64"/>
      <c r="BY196" s="64"/>
      <c r="BZ196" s="64"/>
      <c r="CA196" s="64"/>
      <c r="CB196" s="64"/>
      <c r="CC196" s="64">
        <v>102</v>
      </c>
      <c r="CD196" s="64">
        <v>8</v>
      </c>
      <c r="CE196" s="64">
        <v>8</v>
      </c>
      <c r="CF196" s="64"/>
      <c r="CG196" s="37">
        <f>VLOOKUP(Table_1[[#This Row],[EAN]],'[1]Planilha1'!$E:$R,13,0)</f>
        <v>6.98</v>
      </c>
      <c r="CI196" s="188">
        <f>IF(Table_1[[#This Row],[STATUS MERCADO]]="GO",Table_1[[#This Row],[M. BRUTA TOTAL]],0)</f>
        <v>0</v>
      </c>
      <c r="CJ196" s="188">
        <f>IF(Table_1[[#This Row],[STATUS MERCADO]]="GO",Table_1[[#This Row],[PV UNIT. REALIZADO]]*Table_1[[#This Row],[QUANTIDADE]],0)</f>
        <v>0</v>
      </c>
    </row>
    <row r="197" ht="15">
      <c r="A197" s="7"/>
      <c r="B197" s="67" t="s">
        <v>79</v>
      </c>
      <c r="C197" s="48">
        <v>221439</v>
      </c>
      <c r="D197" s="48">
        <v>803</v>
      </c>
      <c r="E197" s="49">
        <v>7899819800986</v>
      </c>
      <c r="F197" s="50" t="s">
        <v>996</v>
      </c>
      <c r="G197" s="48" t="s">
        <v>24</v>
      </c>
      <c r="H197" s="48">
        <v>580</v>
      </c>
      <c r="I197" s="51" t="s">
        <v>280</v>
      </c>
      <c r="J197" s="48" t="s">
        <v>289</v>
      </c>
      <c r="K197" s="52" t="s">
        <v>84</v>
      </c>
      <c r="L197" s="52">
        <v>12</v>
      </c>
      <c r="M197" s="52">
        <v>4</v>
      </c>
      <c r="N197" s="48" t="s">
        <v>85</v>
      </c>
      <c r="O197" s="48" t="s">
        <v>208</v>
      </c>
      <c r="P197" s="68">
        <v>6.98</v>
      </c>
      <c r="Q197" s="54">
        <f>(17/100+7.6/100+1.65/100)*P197</f>
        <v>1.8322500000000002</v>
      </c>
      <c r="R197" s="54"/>
      <c r="S197" s="54"/>
      <c r="T197" s="54"/>
      <c r="U197" s="54"/>
      <c r="V197" s="54">
        <f>+P197-Q197+R197+S197+T197+U197</f>
        <v>5.14775</v>
      </c>
      <c r="W197" s="56">
        <f>(1.02/100)</f>
        <v>1.02E-2</v>
      </c>
      <c r="X197" s="56">
        <v>4.8E-3</v>
      </c>
      <c r="Y197" s="56">
        <v>0.17</v>
      </c>
      <c r="Z197" s="56">
        <v>1.65E-2</v>
      </c>
      <c r="AA197" s="56">
        <v>7.6E-2</v>
      </c>
      <c r="AB197" s="56">
        <f>SUM(W197:AA197)</f>
        <v>0.2775</v>
      </c>
      <c r="AC197" s="48">
        <v>12</v>
      </c>
      <c r="AD197" s="57">
        <f>IF(AL197="","",+AC197*AL197)</f>
        <v>157.3834394904459</v>
      </c>
      <c r="AE197" s="58">
        <f>IF(AL197="","",+AL197*AB197)</f>
        <v>3.639492038216562</v>
      </c>
      <c r="AF197" s="57">
        <f>IF(AL197="","",+AL197-AE197)</f>
        <v>9.475794585987263</v>
      </c>
      <c r="AG197" s="58">
        <f>+V197</f>
        <v>5.14775</v>
      </c>
      <c r="AH197" s="57">
        <f>IF(AF197="","",+AF197-AG197)</f>
        <v>4.3280445859872625</v>
      </c>
      <c r="AI197" s="57">
        <f>IF(AH197="","",+AH197*AC197)</f>
        <v>51.93653503184715</v>
      </c>
      <c r="AJ197" s="58">
        <v>10.49</v>
      </c>
      <c r="AK197" s="59">
        <v>0.33</v>
      </c>
      <c r="AL197" s="58">
        <f>IF(V197=0,"",V197/(1-AB197-AK197))</f>
        <v>13.115286624203826</v>
      </c>
      <c r="AM197" s="60">
        <v>0.33</v>
      </c>
      <c r="AN197" s="58">
        <f>IF(V197=0,"",V197/(1-AB197-AM197))</f>
        <v>13.115286624203826</v>
      </c>
      <c r="AO197" s="61">
        <v>1.2</v>
      </c>
      <c r="AP197" s="58">
        <f>IF(BD!AJ197="","",BD!AJ197*BD!AO197)</f>
        <v>12.588</v>
      </c>
      <c r="AQ197" s="56">
        <f>BD!AM197/BD!AK197-1</f>
        <v>0</v>
      </c>
      <c r="AR197" s="56">
        <f>IF(BD!AN197="","",IF(BD!AJ197="","",BD!AN197/BD!AJ197-1))</f>
        <v>0.25026564577729515</v>
      </c>
      <c r="AS197" s="56" t="str">
        <f>IF(BD!AN197="","",IF(BD!AN197&lt;BD!AL197,"ABAIXO DA META","DENTRO DA META"))</f>
        <v>DENTRO DA META</v>
      </c>
      <c r="AT197" s="56" t="str">
        <f>IF(BD!AJ197="","EM ANÁLISE",IF(BD!AP197&gt;=BD!AN197,"GO", "NO GO"))</f>
        <v>NO GO</v>
      </c>
      <c r="AU197" s="62">
        <f>IF(AN197="","",+BD!$AN197-AJ197)</f>
        <v>2.6252866242038255</v>
      </c>
      <c r="AV197" s="63"/>
      <c r="AW197" s="54">
        <f>BD!P197*BD!AC197</f>
        <v>83.76</v>
      </c>
      <c r="AX197" s="54">
        <f>BD!V197*BD!AC197</f>
        <v>61.773</v>
      </c>
      <c r="AY197" s="54">
        <f>IF(BD!AN197="","",BD!AN197*BD!AC197)</f>
        <v>157.3834394904459</v>
      </c>
      <c r="AZ197" s="48" t="s">
        <v>5271</v>
      </c>
      <c r="BA197" s="48" t="s">
        <v>115</v>
      </c>
      <c r="BB197" s="48">
        <v>1</v>
      </c>
      <c r="BC197" s="48" t="s">
        <v>209</v>
      </c>
      <c r="BD197" s="64" t="s">
        <v>5257</v>
      </c>
      <c r="BE197" s="65" t="s">
        <v>4</v>
      </c>
      <c r="BF197" s="65" t="s">
        <v>4</v>
      </c>
      <c r="BG197" s="64" t="s">
        <v>5258</v>
      </c>
      <c r="BH197" s="66"/>
      <c r="BI197" s="66"/>
      <c r="BJ197" s="66"/>
      <c r="BK197" s="66"/>
      <c r="BL197" s="66"/>
      <c r="BM197" s="66"/>
      <c r="BN197" s="66"/>
      <c r="BO197" s="64">
        <v>138</v>
      </c>
      <c r="BP197" s="64">
        <v>140.622</v>
      </c>
      <c r="BQ197" s="64">
        <v>121</v>
      </c>
      <c r="BR197" s="64" t="s">
        <v>5260</v>
      </c>
      <c r="BS197" s="64" t="s">
        <v>5260</v>
      </c>
      <c r="BT197" s="64" t="s">
        <v>5261</v>
      </c>
      <c r="BU197" s="64">
        <v>5102</v>
      </c>
      <c r="BV197" s="64"/>
      <c r="BW197" s="64"/>
      <c r="BX197" s="64"/>
      <c r="BY197" s="64"/>
      <c r="BZ197" s="64"/>
      <c r="CA197" s="64"/>
      <c r="CB197" s="64"/>
      <c r="CC197" s="64">
        <v>102</v>
      </c>
      <c r="CD197" s="64">
        <v>8</v>
      </c>
      <c r="CE197" s="64">
        <v>8</v>
      </c>
      <c r="CF197" s="64"/>
      <c r="CG197" s="37">
        <f>VLOOKUP(Table_1[[#This Row],[EAN]],'[1]Planilha1'!$E:$R,13,0)</f>
        <v>6.98</v>
      </c>
      <c r="CI197" s="188">
        <f>IF(Table_1[[#This Row],[STATUS MERCADO]]="GO",Table_1[[#This Row],[M. BRUTA TOTAL]],0)</f>
        <v>0</v>
      </c>
      <c r="CJ197" s="188">
        <f>IF(Table_1[[#This Row],[STATUS MERCADO]]="GO",Table_1[[#This Row],[PV UNIT. REALIZADO]]*Table_1[[#This Row],[QUANTIDADE]],0)</f>
        <v>0</v>
      </c>
    </row>
    <row r="198" ht="15">
      <c r="A198" s="7"/>
      <c r="B198" s="67" t="s">
        <v>79</v>
      </c>
      <c r="C198" s="48">
        <v>221440</v>
      </c>
      <c r="D198" s="48">
        <v>2406</v>
      </c>
      <c r="E198" s="49">
        <v>7897520100258</v>
      </c>
      <c r="F198" s="50" t="s">
        <v>997</v>
      </c>
      <c r="G198" s="48" t="s">
        <v>24</v>
      </c>
      <c r="H198" s="48">
        <v>580</v>
      </c>
      <c r="I198" s="51" t="s">
        <v>280</v>
      </c>
      <c r="J198" s="48" t="s">
        <v>289</v>
      </c>
      <c r="K198" s="52" t="s">
        <v>84</v>
      </c>
      <c r="L198" s="52">
        <v>12</v>
      </c>
      <c r="M198" s="52">
        <v>0</v>
      </c>
      <c r="N198" s="48" t="s">
        <v>85</v>
      </c>
      <c r="O198" s="48" t="s">
        <v>114</v>
      </c>
      <c r="P198" s="68">
        <v>11.01</v>
      </c>
      <c r="Q198" s="54">
        <f>(17/100+7.6/100+1.65/100)*P198</f>
        <v>2.8901250000000003</v>
      </c>
      <c r="R198" s="54"/>
      <c r="S198" s="54"/>
      <c r="T198" s="54"/>
      <c r="U198" s="54"/>
      <c r="V198" s="54">
        <f>+P198-Q198+R198+S198+T198+U198</f>
        <v>8.119875</v>
      </c>
      <c r="W198" s="56">
        <f>(1.02/100)</f>
        <v>1.02E-2</v>
      </c>
      <c r="X198" s="56">
        <v>4.8E-3</v>
      </c>
      <c r="Y198" s="56">
        <v>0.17</v>
      </c>
      <c r="Z198" s="56">
        <v>1.65E-2</v>
      </c>
      <c r="AA198" s="56">
        <v>7.6E-2</v>
      </c>
      <c r="AB198" s="56">
        <f>SUM(W198:AA198)</f>
        <v>0.2775</v>
      </c>
      <c r="AC198" s="48">
        <v>12</v>
      </c>
      <c r="AD198" s="57">
        <f>IF(AL198="","",+AC198*AL198)</f>
        <v>248.25095541401282</v>
      </c>
      <c r="AE198" s="58">
        <f>IF(AL198="","",+AL198*AB198)</f>
        <v>5.740803343949047</v>
      </c>
      <c r="AF198" s="57">
        <f>IF(AL198="","",+AL198-AE198)</f>
        <v>14.946776273885355</v>
      </c>
      <c r="AG198" s="58">
        <f>+V198</f>
        <v>8.119875</v>
      </c>
      <c r="AH198" s="57">
        <f>IF(AF198="","",+AF198-AG198)</f>
        <v>6.826901273885355</v>
      </c>
      <c r="AI198" s="57">
        <f>IF(AH198="","",+AH198*AC198)</f>
        <v>81.92281528662426</v>
      </c>
      <c r="AJ198" s="58">
        <v>18.9</v>
      </c>
      <c r="AK198" s="59">
        <v>0.33</v>
      </c>
      <c r="AL198" s="58">
        <f>IF(V198=0,"",V198/(1-AB198-AK198))</f>
        <v>20.687579617834402</v>
      </c>
      <c r="AM198" s="60">
        <v>0.33</v>
      </c>
      <c r="AN198" s="58">
        <f>IF(V198=0,"",V198/(1-AB198-AM198))</f>
        <v>20.687579617834402</v>
      </c>
      <c r="AO198" s="61">
        <v>1.2</v>
      </c>
      <c r="AP198" s="58">
        <f>IF(BD!AJ198="","",BD!AJ198*BD!AO198)</f>
        <v>22.679999999999996</v>
      </c>
      <c r="AQ198" s="56">
        <f>BD!AM198/BD!AK198-1</f>
        <v>0</v>
      </c>
      <c r="AR198" s="56">
        <f>IF(BD!AN198="","",IF(BD!AJ198="","",BD!AN198/BD!AJ198-1))</f>
        <v>9.458093216055041E-2</v>
      </c>
      <c r="AS198" s="56" t="str">
        <f>IF(BD!AN198="","",IF(BD!AN198&lt;BD!AL198,"ABAIXO DA META","DENTRO DA META"))</f>
        <v>DENTRO DA META</v>
      </c>
      <c r="AT198" s="56" t="str">
        <f>IF(BD!AJ198="","EM ANÁLISE",IF(BD!AP198&gt;=BD!AN198,"GO", "NO GO"))</f>
        <v>GO</v>
      </c>
      <c r="AU198" s="62">
        <f>IF(AN198="","",+BD!$AN198-AJ198)</f>
        <v>1.7875796178344032</v>
      </c>
      <c r="AV198" s="63"/>
      <c r="AW198" s="54">
        <f>BD!P198*BD!AC198</f>
        <v>132.12</v>
      </c>
      <c r="AX198" s="54">
        <f>BD!V198*BD!AC198</f>
        <v>97.4385</v>
      </c>
      <c r="AY198" s="54">
        <f>IF(BD!AN198="","",BD!AN198*BD!AC198)</f>
        <v>248.25095541401282</v>
      </c>
      <c r="AZ198" s="48" t="s">
        <v>5271</v>
      </c>
      <c r="BA198" s="48" t="s">
        <v>115</v>
      </c>
      <c r="BB198" s="48">
        <v>1</v>
      </c>
      <c r="BC198" s="48" t="s">
        <v>116</v>
      </c>
      <c r="BD198" s="64" t="s">
        <v>5257</v>
      </c>
      <c r="BE198" s="65" t="s">
        <v>4</v>
      </c>
      <c r="BF198" s="65" t="s">
        <v>4</v>
      </c>
      <c r="BG198" s="64" t="s">
        <v>5258</v>
      </c>
      <c r="BH198" s="66"/>
      <c r="BI198" s="66"/>
      <c r="BJ198" s="66"/>
      <c r="BK198" s="66"/>
      <c r="BL198" s="66"/>
      <c r="BM198" s="66"/>
      <c r="BN198" s="64" t="s">
        <v>5268</v>
      </c>
      <c r="BO198" s="64">
        <v>138</v>
      </c>
      <c r="BP198" s="64">
        <v>140.622</v>
      </c>
      <c r="BQ198" s="64">
        <v>121</v>
      </c>
      <c r="BR198" s="64" t="s">
        <v>5260</v>
      </c>
      <c r="BS198" s="64" t="s">
        <v>5260</v>
      </c>
      <c r="BT198" s="64" t="s">
        <v>5261</v>
      </c>
      <c r="BU198" s="64">
        <v>5102</v>
      </c>
      <c r="BV198" s="64"/>
      <c r="BW198" s="64"/>
      <c r="BX198" s="64"/>
      <c r="BY198" s="64"/>
      <c r="BZ198" s="64"/>
      <c r="CA198" s="64"/>
      <c r="CB198" s="64"/>
      <c r="CC198" s="64">
        <v>102</v>
      </c>
      <c r="CD198" s="64">
        <v>8</v>
      </c>
      <c r="CE198" s="64">
        <v>8</v>
      </c>
      <c r="CF198" s="64"/>
      <c r="CG198" s="37">
        <f>VLOOKUP(Table_1[[#This Row],[EAN]],'[1]Planilha1'!$E:$R,13,0)</f>
        <v>11.01</v>
      </c>
      <c r="CI198" s="188">
        <f>IF(Table_1[[#This Row],[STATUS MERCADO]]="GO",Table_1[[#This Row],[M. BRUTA TOTAL]],0)</f>
        <v>81.92281528662426</v>
      </c>
      <c r="CJ198" s="188">
        <f>IF(Table_1[[#This Row],[STATUS MERCADO]]="GO",Table_1[[#This Row],[PV UNIT. REALIZADO]]*Table_1[[#This Row],[QUANTIDADE]],0)</f>
        <v>248.25095541401282</v>
      </c>
    </row>
    <row r="199" ht="15">
      <c r="A199" s="7"/>
      <c r="B199" s="67" t="s">
        <v>79</v>
      </c>
      <c r="C199" s="48">
        <v>221443</v>
      </c>
      <c r="D199" s="48">
        <v>1303</v>
      </c>
      <c r="E199" s="49">
        <v>7897520013039</v>
      </c>
      <c r="F199" s="50" t="s">
        <v>1000</v>
      </c>
      <c r="G199" s="48" t="s">
        <v>24</v>
      </c>
      <c r="H199" s="48">
        <v>580</v>
      </c>
      <c r="I199" s="51" t="s">
        <v>280</v>
      </c>
      <c r="J199" s="48" t="s">
        <v>289</v>
      </c>
      <c r="K199" s="52" t="s">
        <v>84</v>
      </c>
      <c r="L199" s="52">
        <v>12</v>
      </c>
      <c r="M199" s="52">
        <v>0</v>
      </c>
      <c r="N199" s="48" t="s">
        <v>85</v>
      </c>
      <c r="O199" s="48" t="s">
        <v>114</v>
      </c>
      <c r="P199" s="68">
        <v>8.58</v>
      </c>
      <c r="Q199" s="54">
        <f>(17/100+7.6/100+1.65/100)*P199</f>
        <v>2.25225</v>
      </c>
      <c r="R199" s="54"/>
      <c r="S199" s="54"/>
      <c r="T199" s="54"/>
      <c r="U199" s="54"/>
      <c r="V199" s="54">
        <f>+P199-Q199+R199+S199+T199+U199</f>
        <v>6.32775</v>
      </c>
      <c r="W199" s="56">
        <f>(1.02/100)</f>
        <v>1.02E-2</v>
      </c>
      <c r="X199" s="56">
        <v>4.8E-3</v>
      </c>
      <c r="Y199" s="56">
        <v>0.17</v>
      </c>
      <c r="Z199" s="56">
        <v>1.65E-2</v>
      </c>
      <c r="AA199" s="56">
        <v>7.6E-2</v>
      </c>
      <c r="AB199" s="56">
        <f>SUM(W199:AA199)</f>
        <v>0.2775</v>
      </c>
      <c r="AC199" s="48">
        <v>12</v>
      </c>
      <c r="AD199" s="57">
        <f>IF(AL199="","",+AC199*AL199)</f>
        <v>193.45987261146502</v>
      </c>
      <c r="AE199" s="58">
        <f>IF(AL199="","",+AL199*AB199)</f>
        <v>4.47375955414013</v>
      </c>
      <c r="AF199" s="57">
        <f>IF(AL199="","",+AL199-AE199)</f>
        <v>11.647896496815289</v>
      </c>
      <c r="AG199" s="58">
        <f>+V199</f>
        <v>6.32775</v>
      </c>
      <c r="AH199" s="57">
        <f>IF(AF199="","",+AF199-AG199)</f>
        <v>5.320146496815289</v>
      </c>
      <c r="AI199" s="57">
        <f>IF(AH199="","",+AH199*AC199)</f>
        <v>63.841757961783465</v>
      </c>
      <c r="AJ199" s="58">
        <v>16.47</v>
      </c>
      <c r="AK199" s="59">
        <v>0.33</v>
      </c>
      <c r="AL199" s="58">
        <f>IF(V199=0,"",V199/(1-AB199-AK199))</f>
        <v>16.12165605095542</v>
      </c>
      <c r="AM199" s="60">
        <v>0.33</v>
      </c>
      <c r="AN199" s="58">
        <f>IF(V199=0,"",V199/(1-AB199-AM199))</f>
        <v>16.12165605095542</v>
      </c>
      <c r="AO199" s="61">
        <v>1.2</v>
      </c>
      <c r="AP199" s="58">
        <f>IF(BD!AJ199="","",BD!AJ199*BD!AO199)</f>
        <v>19.764</v>
      </c>
      <c r="AQ199" s="56">
        <f>BD!AM199/BD!AK199-1</f>
        <v>0</v>
      </c>
      <c r="AR199" s="56">
        <f>IF(BD!AN199="","",IF(BD!AJ199="","",BD!AN199/BD!AJ199-1))</f>
        <v>-2.1150209413757115E-2</v>
      </c>
      <c r="AS199" s="56" t="str">
        <f>IF(BD!AN199="","",IF(BD!AN199&lt;BD!AL199,"ABAIXO DA META","DENTRO DA META"))</f>
        <v>DENTRO DA META</v>
      </c>
      <c r="AT199" s="56" t="str">
        <f>IF(BD!AJ199="","EM ANÁLISE",IF(BD!AP199&gt;=BD!AN199,"GO", "NO GO"))</f>
        <v>GO</v>
      </c>
      <c r="AU199" s="62">
        <f>IF(AN199="","",+BD!$AN199-AJ199)</f>
        <v>-0.34834394904457966</v>
      </c>
      <c r="AV199" s="63"/>
      <c r="AW199" s="54">
        <f>BD!P199*BD!AC199</f>
        <v>102.96000000000001</v>
      </c>
      <c r="AX199" s="54">
        <f>BD!V199*BD!AC199</f>
        <v>75.93299999999999</v>
      </c>
      <c r="AY199" s="54">
        <f>IF(BD!AN199="","",BD!AN199*BD!AC199)</f>
        <v>193.45987261146502</v>
      </c>
      <c r="AZ199" s="48" t="s">
        <v>5271</v>
      </c>
      <c r="BA199" s="48" t="s">
        <v>115</v>
      </c>
      <c r="BB199" s="48">
        <v>1</v>
      </c>
      <c r="BC199" s="48" t="s">
        <v>116</v>
      </c>
      <c r="BD199" s="64" t="s">
        <v>5257</v>
      </c>
      <c r="BE199" s="65" t="s">
        <v>4</v>
      </c>
      <c r="BF199" s="65" t="s">
        <v>4</v>
      </c>
      <c r="BG199" s="64" t="s">
        <v>5258</v>
      </c>
      <c r="BH199" s="66"/>
      <c r="BI199" s="66"/>
      <c r="BJ199" s="66"/>
      <c r="BK199" s="66"/>
      <c r="BL199" s="66"/>
      <c r="BM199" s="66"/>
      <c r="BN199" s="64" t="s">
        <v>5268</v>
      </c>
      <c r="BO199" s="64">
        <v>138</v>
      </c>
      <c r="BP199" s="64">
        <v>140.622</v>
      </c>
      <c r="BQ199" s="64">
        <v>121</v>
      </c>
      <c r="BR199" s="64" t="s">
        <v>5260</v>
      </c>
      <c r="BS199" s="64" t="s">
        <v>5260</v>
      </c>
      <c r="BT199" s="64" t="s">
        <v>5261</v>
      </c>
      <c r="BU199" s="64">
        <v>5102</v>
      </c>
      <c r="BV199" s="64"/>
      <c r="BW199" s="64"/>
      <c r="BX199" s="64"/>
      <c r="BY199" s="64"/>
      <c r="BZ199" s="64"/>
      <c r="CA199" s="64"/>
      <c r="CB199" s="64"/>
      <c r="CC199" s="64">
        <v>102</v>
      </c>
      <c r="CD199" s="64">
        <v>8</v>
      </c>
      <c r="CE199" s="64">
        <v>8</v>
      </c>
      <c r="CF199" s="64"/>
      <c r="CG199" s="37">
        <f>VLOOKUP(Table_1[[#This Row],[EAN]],'[1]Planilha1'!$E:$R,13,0)</f>
        <v>8.58</v>
      </c>
      <c r="CI199" s="188">
        <f>IF(Table_1[[#This Row],[STATUS MERCADO]]="GO",Table_1[[#This Row],[M. BRUTA TOTAL]],0)</f>
        <v>63.841757961783465</v>
      </c>
      <c r="CJ199" s="188">
        <f>IF(Table_1[[#This Row],[STATUS MERCADO]]="GO",Table_1[[#This Row],[PV UNIT. REALIZADO]]*Table_1[[#This Row],[QUANTIDADE]],0)</f>
        <v>193.45987261146502</v>
      </c>
    </row>
    <row r="200" ht="15">
      <c r="A200" s="7"/>
      <c r="B200" s="67" t="s">
        <v>79</v>
      </c>
      <c r="C200" s="48">
        <v>221445</v>
      </c>
      <c r="D200" s="48">
        <v>912</v>
      </c>
      <c r="E200" s="49">
        <v>7897520009124</v>
      </c>
      <c r="F200" s="50" t="s">
        <v>1002</v>
      </c>
      <c r="G200" s="48" t="s">
        <v>24</v>
      </c>
      <c r="H200" s="48">
        <v>580</v>
      </c>
      <c r="I200" s="51" t="s">
        <v>280</v>
      </c>
      <c r="J200" s="48" t="s">
        <v>289</v>
      </c>
      <c r="K200" s="52" t="s">
        <v>84</v>
      </c>
      <c r="L200" s="52">
        <v>12</v>
      </c>
      <c r="M200" s="52">
        <v>0</v>
      </c>
      <c r="N200" s="48" t="s">
        <v>85</v>
      </c>
      <c r="O200" s="48" t="s">
        <v>114</v>
      </c>
      <c r="P200" s="68">
        <v>8.58</v>
      </c>
      <c r="Q200" s="54">
        <f>(17/100+7.6/100+1.65/100)*P200</f>
        <v>2.25225</v>
      </c>
      <c r="R200" s="54"/>
      <c r="S200" s="54"/>
      <c r="T200" s="54"/>
      <c r="U200" s="54"/>
      <c r="V200" s="54">
        <f>+P200-Q200+R200+S200+T200+U200</f>
        <v>6.32775</v>
      </c>
      <c r="W200" s="56">
        <f>(1.02/100)</f>
        <v>1.02E-2</v>
      </c>
      <c r="X200" s="56">
        <v>4.8E-3</v>
      </c>
      <c r="Y200" s="56">
        <v>0.17</v>
      </c>
      <c r="Z200" s="56">
        <v>1.65E-2</v>
      </c>
      <c r="AA200" s="56">
        <v>7.6E-2</v>
      </c>
      <c r="AB200" s="56">
        <f>SUM(W200:AA200)</f>
        <v>0.2775</v>
      </c>
      <c r="AC200" s="48">
        <v>12</v>
      </c>
      <c r="AD200" s="57">
        <f>IF(AL200="","",+AC200*AL200)</f>
        <v>193.45987261146502</v>
      </c>
      <c r="AE200" s="58">
        <f>IF(AL200="","",+AL200*AB200)</f>
        <v>4.47375955414013</v>
      </c>
      <c r="AF200" s="57">
        <f>IF(AL200="","",+AL200-AE200)</f>
        <v>11.647896496815289</v>
      </c>
      <c r="AG200" s="58">
        <f>+V200</f>
        <v>6.32775</v>
      </c>
      <c r="AH200" s="57">
        <f>IF(AF200="","",+AF200-AG200)</f>
        <v>5.320146496815289</v>
      </c>
      <c r="AI200" s="57">
        <f>IF(AH200="","",+AH200*AC200)</f>
        <v>63.841757961783465</v>
      </c>
      <c r="AJ200" s="58">
        <v>16.47</v>
      </c>
      <c r="AK200" s="59">
        <v>0.33</v>
      </c>
      <c r="AL200" s="58">
        <f>IF(V200=0,"",V200/(1-AB200-AK200))</f>
        <v>16.12165605095542</v>
      </c>
      <c r="AM200" s="60">
        <v>0.33</v>
      </c>
      <c r="AN200" s="58">
        <f>IF(V200=0,"",V200/(1-AB200-AM200))</f>
        <v>16.12165605095542</v>
      </c>
      <c r="AO200" s="61">
        <v>1.2</v>
      </c>
      <c r="AP200" s="58">
        <f>IF(BD!AJ200="","",BD!AJ200*BD!AO200)</f>
        <v>19.764</v>
      </c>
      <c r="AQ200" s="56">
        <f>BD!AM200/BD!AK200-1</f>
        <v>0</v>
      </c>
      <c r="AR200" s="56">
        <f>IF(BD!AN200="","",IF(BD!AJ200="","",BD!AN200/BD!AJ200-1))</f>
        <v>-2.1150209413757115E-2</v>
      </c>
      <c r="AS200" s="56" t="str">
        <f>IF(BD!AN200="","",IF(BD!AN200&lt;BD!AL200,"ABAIXO DA META","DENTRO DA META"))</f>
        <v>DENTRO DA META</v>
      </c>
      <c r="AT200" s="56" t="str">
        <f>IF(BD!AJ200="","EM ANÁLISE",IF(BD!AP200&gt;=BD!AN200,"GO", "NO GO"))</f>
        <v>GO</v>
      </c>
      <c r="AU200" s="62">
        <f>IF(AN200="","",+BD!$AN200-AJ200)</f>
        <v>-0.34834394904457966</v>
      </c>
      <c r="AV200" s="63"/>
      <c r="AW200" s="54">
        <f>BD!P200*BD!AC200</f>
        <v>102.96000000000001</v>
      </c>
      <c r="AX200" s="54">
        <f>BD!V200*BD!AC200</f>
        <v>75.93299999999999</v>
      </c>
      <c r="AY200" s="54">
        <f>IF(BD!AN200="","",BD!AN200*BD!AC200)</f>
        <v>193.45987261146502</v>
      </c>
      <c r="AZ200" s="48" t="s">
        <v>5271</v>
      </c>
      <c r="BA200" s="48" t="s">
        <v>115</v>
      </c>
      <c r="BB200" s="48">
        <v>1</v>
      </c>
      <c r="BC200" s="48" t="s">
        <v>116</v>
      </c>
      <c r="BD200" s="64" t="s">
        <v>5257</v>
      </c>
      <c r="BE200" s="65" t="s">
        <v>4</v>
      </c>
      <c r="BF200" s="65" t="s">
        <v>4</v>
      </c>
      <c r="BG200" s="64" t="s">
        <v>5258</v>
      </c>
      <c r="BH200" s="66"/>
      <c r="BI200" s="66"/>
      <c r="BJ200" s="66"/>
      <c r="BK200" s="66"/>
      <c r="BL200" s="66"/>
      <c r="BM200" s="66"/>
      <c r="BN200" s="64" t="s">
        <v>5268</v>
      </c>
      <c r="BO200" s="64">
        <v>138</v>
      </c>
      <c r="BP200" s="64">
        <v>140.622</v>
      </c>
      <c r="BQ200" s="64">
        <v>121</v>
      </c>
      <c r="BR200" s="64" t="s">
        <v>5260</v>
      </c>
      <c r="BS200" s="64" t="s">
        <v>5260</v>
      </c>
      <c r="BT200" s="64" t="s">
        <v>5261</v>
      </c>
      <c r="BU200" s="64">
        <v>5102</v>
      </c>
      <c r="BV200" s="64"/>
      <c r="BW200" s="64"/>
      <c r="BX200" s="64"/>
      <c r="BY200" s="64"/>
      <c r="BZ200" s="64"/>
      <c r="CA200" s="64"/>
      <c r="CB200" s="64"/>
      <c r="CC200" s="64">
        <v>102</v>
      </c>
      <c r="CD200" s="64">
        <v>8</v>
      </c>
      <c r="CE200" s="64">
        <v>8</v>
      </c>
      <c r="CF200" s="64"/>
      <c r="CG200" s="37">
        <f>VLOOKUP(Table_1[[#This Row],[EAN]],'[1]Planilha1'!$E:$R,13,0)</f>
        <v>8.58</v>
      </c>
      <c r="CI200" s="188">
        <f>IF(Table_1[[#This Row],[STATUS MERCADO]]="GO",Table_1[[#This Row],[M. BRUTA TOTAL]],0)</f>
        <v>63.841757961783465</v>
      </c>
      <c r="CJ200" s="188">
        <f>IF(Table_1[[#This Row],[STATUS MERCADO]]="GO",Table_1[[#This Row],[PV UNIT. REALIZADO]]*Table_1[[#This Row],[QUANTIDADE]],0)</f>
        <v>193.45987261146502</v>
      </c>
    </row>
    <row r="201" ht="15">
      <c r="A201" s="7"/>
      <c r="B201" s="67" t="s">
        <v>79</v>
      </c>
      <c r="C201" s="48">
        <v>221446</v>
      </c>
      <c r="D201" s="48" t="s">
        <v>1003</v>
      </c>
      <c r="E201" s="49">
        <v>7898324010163</v>
      </c>
      <c r="F201" s="50" t="s">
        <v>1004</v>
      </c>
      <c r="G201" s="48" t="s">
        <v>24</v>
      </c>
      <c r="H201" s="48">
        <v>580</v>
      </c>
      <c r="I201" s="51" t="s">
        <v>280</v>
      </c>
      <c r="J201" s="48" t="s">
        <v>289</v>
      </c>
      <c r="K201" s="52" t="s">
        <v>84</v>
      </c>
      <c r="L201" s="52">
        <v>12</v>
      </c>
      <c r="M201" s="52">
        <v>0</v>
      </c>
      <c r="N201" s="48" t="s">
        <v>85</v>
      </c>
      <c r="O201" s="48" t="s">
        <v>86</v>
      </c>
      <c r="P201" s="68">
        <v>11.32</v>
      </c>
      <c r="Q201" s="54">
        <f>(17/100+7.6/100+1.65/100)*P201</f>
        <v>2.9715000000000003</v>
      </c>
      <c r="R201" s="54"/>
      <c r="S201" s="54"/>
      <c r="T201" s="54"/>
      <c r="U201" s="54"/>
      <c r="V201" s="54">
        <f>+P201-Q201+R201+S201+T201+U201</f>
        <v>8.3485</v>
      </c>
      <c r="W201" s="56">
        <f>(1.02/100)</f>
        <v>1.02E-2</v>
      </c>
      <c r="X201" s="56">
        <v>4.8E-3</v>
      </c>
      <c r="Y201" s="56">
        <v>0.17</v>
      </c>
      <c r="Z201" s="56">
        <v>1.65E-2</v>
      </c>
      <c r="AA201" s="56">
        <v>7.6E-2</v>
      </c>
      <c r="AB201" s="56">
        <f>SUM(W201:AA201)</f>
        <v>0.2775</v>
      </c>
      <c r="AC201" s="48">
        <v>12</v>
      </c>
      <c r="AD201" s="57">
        <f>IF(AL201="","",+AC201*AL201)</f>
        <v>255.24076433121024</v>
      </c>
      <c r="AE201" s="58">
        <f>IF(AL201="","",+AL201*AB201)</f>
        <v>5.902442675159238</v>
      </c>
      <c r="AF201" s="57">
        <f>IF(AL201="","",+AL201-AE201)</f>
        <v>15.367621019108283</v>
      </c>
      <c r="AG201" s="58">
        <f>+V201</f>
        <v>8.3485</v>
      </c>
      <c r="AH201" s="57">
        <f>IF(AF201="","",+AF201-AG201)</f>
        <v>7.019121019108283</v>
      </c>
      <c r="AI201" s="57">
        <f>IF(AH201="","",+AH201*AC201)</f>
        <v>84.2294522292994</v>
      </c>
      <c r="AJ201" s="58">
        <v>19.9</v>
      </c>
      <c r="AK201" s="59">
        <v>0.33</v>
      </c>
      <c r="AL201" s="58">
        <f>IF(V201=0,"",V201/(1-AB201-AK201))</f>
        <v>21.27006369426752</v>
      </c>
      <c r="AM201" s="60">
        <v>0.33</v>
      </c>
      <c r="AN201" s="58">
        <f>IF(V201=0,"",V201/(1-AB201-AM201))</f>
        <v>21.27006369426752</v>
      </c>
      <c r="AO201" s="61">
        <v>1.2</v>
      </c>
      <c r="AP201" s="58">
        <f>IF(BD!AJ201="","",BD!AJ201*BD!AO201)</f>
        <v>23.88</v>
      </c>
      <c r="AQ201" s="56">
        <f>BD!AM201/BD!AK201-1</f>
        <v>0</v>
      </c>
      <c r="AR201" s="56">
        <f>IF(BD!AN201="","",IF(BD!AJ201="","",BD!AN201/BD!AJ201-1))</f>
        <v>6.88474218224886E-2</v>
      </c>
      <c r="AS201" s="56" t="str">
        <f>IF(BD!AN201="","",IF(BD!AN201&lt;BD!AL201,"ABAIXO DA META","DENTRO DA META"))</f>
        <v>DENTRO DA META</v>
      </c>
      <c r="AT201" s="56" t="str">
        <f>IF(BD!AJ201="","EM ANÁLISE",IF(BD!AP201&gt;=BD!AN201,"GO", "NO GO"))</f>
        <v>GO</v>
      </c>
      <c r="AU201" s="62">
        <f>IF(AN201="","",+BD!$AN201-AJ201)</f>
        <v>1.3700636942675217</v>
      </c>
      <c r="AV201" s="63"/>
      <c r="AW201" s="54">
        <f>BD!P201*BD!AC201</f>
        <v>135.84</v>
      </c>
      <c r="AX201" s="54">
        <f>BD!V201*BD!AC201</f>
        <v>100.18199999999999</v>
      </c>
      <c r="AY201" s="54">
        <f>IF(BD!AN201="","",BD!AN201*BD!AC201)</f>
        <v>255.24076433121024</v>
      </c>
      <c r="AZ201" s="48" t="s">
        <v>5271</v>
      </c>
      <c r="BA201" s="48"/>
      <c r="BB201" s="48"/>
      <c r="BC201" s="48" t="s">
        <v>5266</v>
      </c>
      <c r="BD201" s="64" t="s">
        <v>5257</v>
      </c>
      <c r="BE201" s="65" t="s">
        <v>4</v>
      </c>
      <c r="BF201" s="65" t="s">
        <v>4</v>
      </c>
      <c r="BG201" s="64" t="s">
        <v>5258</v>
      </c>
      <c r="BH201" s="66"/>
      <c r="BI201" s="66"/>
      <c r="BJ201" s="66"/>
      <c r="BK201" s="66"/>
      <c r="BL201" s="66"/>
      <c r="BM201" s="66"/>
      <c r="BN201" s="66"/>
      <c r="BO201" s="64">
        <v>138</v>
      </c>
      <c r="BP201" s="64">
        <v>140.622</v>
      </c>
      <c r="BQ201" s="64">
        <v>121</v>
      </c>
      <c r="BR201" s="64" t="s">
        <v>5260</v>
      </c>
      <c r="BS201" s="64" t="s">
        <v>5260</v>
      </c>
      <c r="BT201" s="64" t="s">
        <v>5261</v>
      </c>
      <c r="BU201" s="64">
        <v>5102</v>
      </c>
      <c r="BV201" s="64"/>
      <c r="BW201" s="64"/>
      <c r="BX201" s="64"/>
      <c r="BY201" s="64"/>
      <c r="BZ201" s="64"/>
      <c r="CA201" s="64"/>
      <c r="CB201" s="64"/>
      <c r="CC201" s="64">
        <v>102</v>
      </c>
      <c r="CD201" s="64">
        <v>8</v>
      </c>
      <c r="CE201" s="64">
        <v>8</v>
      </c>
      <c r="CF201" s="64"/>
      <c r="CG201" s="37">
        <f>VLOOKUP(Table_1[[#This Row],[EAN]],'[1]Planilha1'!$E:$R,13,0)</f>
        <v>11.32</v>
      </c>
      <c r="CI201" s="188">
        <f>IF(Table_1[[#This Row],[STATUS MERCADO]]="GO",Table_1[[#This Row],[M. BRUTA TOTAL]],0)</f>
        <v>84.2294522292994</v>
      </c>
      <c r="CJ201" s="188">
        <f>IF(Table_1[[#This Row],[STATUS MERCADO]]="GO",Table_1[[#This Row],[PV UNIT. REALIZADO]]*Table_1[[#This Row],[QUANTIDADE]],0)</f>
        <v>255.24076433121024</v>
      </c>
    </row>
    <row r="202" ht="15">
      <c r="A202" s="7"/>
      <c r="B202" s="67" t="s">
        <v>79</v>
      </c>
      <c r="C202" s="48">
        <v>221469</v>
      </c>
      <c r="D202" s="48">
        <v>689190</v>
      </c>
      <c r="E202" s="49">
        <v>7894904689194</v>
      </c>
      <c r="F202" s="50" t="s">
        <v>1028</v>
      </c>
      <c r="G202" s="48" t="s">
        <v>14</v>
      </c>
      <c r="H202" s="48">
        <v>310</v>
      </c>
      <c r="I202" s="51" t="s">
        <v>371</v>
      </c>
      <c r="J202" s="48" t="s">
        <v>449</v>
      </c>
      <c r="K202" s="52" t="s">
        <v>84</v>
      </c>
      <c r="L202" s="52">
        <v>25</v>
      </c>
      <c r="M202" s="52">
        <v>4</v>
      </c>
      <c r="N202" s="48" t="s">
        <v>85</v>
      </c>
      <c r="O202" s="48" t="s">
        <v>155</v>
      </c>
      <c r="P202" s="68">
        <v>3.03</v>
      </c>
      <c r="Q202" s="54">
        <f>(17/100+7.6/100+1.65/100)*P202</f>
        <v>0.7953749999999999</v>
      </c>
      <c r="R202" s="54"/>
      <c r="S202" s="54"/>
      <c r="T202" s="54"/>
      <c r="U202" s="54"/>
      <c r="V202" s="54">
        <f>+P202-Q202+R202+S202+T202+U202</f>
        <v>2.234625</v>
      </c>
      <c r="W202" s="56">
        <f>(1.02/100)</f>
        <v>1.02E-2</v>
      </c>
      <c r="X202" s="56">
        <v>4.8E-3</v>
      </c>
      <c r="Y202" s="56">
        <v>0.17</v>
      </c>
      <c r="Z202" s="56">
        <v>1.65E-2</v>
      </c>
      <c r="AA202" s="56">
        <v>7.6E-2</v>
      </c>
      <c r="AB202" s="56">
        <f>SUM(W202:AA202)</f>
        <v>0.2775</v>
      </c>
      <c r="AC202" s="48">
        <v>25</v>
      </c>
      <c r="AD202" s="57">
        <f>IF(AL202="","",+AC202*AL202)</f>
        <v>142.3328025477707</v>
      </c>
      <c r="AE202" s="58">
        <f>IF(AL202="","",+AL202*AB202)</f>
        <v>1.5798941082802551</v>
      </c>
      <c r="AF202" s="57">
        <f>IF(AL202="","",+AL202-AE202)</f>
        <v>4.1134179936305735</v>
      </c>
      <c r="AG202" s="58">
        <f>+V202</f>
        <v>2.234625</v>
      </c>
      <c r="AH202" s="57">
        <f>IF(AF202="","",+AF202-AG202)</f>
        <v>1.8787929936305736</v>
      </c>
      <c r="AI202" s="57">
        <f>IF(AH202="","",+AH202*AC202)</f>
        <v>46.96982484076434</v>
      </c>
      <c r="AJ202" s="58">
        <v>5.07</v>
      </c>
      <c r="AK202" s="59">
        <v>0.33</v>
      </c>
      <c r="AL202" s="58">
        <f>IF(V202=0,"",V202/(1-AB202-AK202))</f>
        <v>5.693312101910829</v>
      </c>
      <c r="AM202" s="60">
        <v>0.33</v>
      </c>
      <c r="AN202" s="58">
        <f>IF(V202=0,"",V202/(1-AB202-AM202))</f>
        <v>5.693312101910829</v>
      </c>
      <c r="AO202" s="61">
        <v>1.2</v>
      </c>
      <c r="AP202" s="58">
        <f>IF(BD!AJ202="","",BD!AJ202*BD!AO202)</f>
        <v>6.0840000000000005</v>
      </c>
      <c r="AQ202" s="56">
        <f>BD!AM202/BD!AK202-1</f>
        <v>0</v>
      </c>
      <c r="AR202" s="56">
        <f>IF(BD!AN202="","",IF(BD!AJ202="","",BD!AN202/BD!AJ202-1))</f>
        <v>0.12294124298043951</v>
      </c>
      <c r="AS202" s="56" t="str">
        <f>IF(BD!AN202="","",IF(BD!AN202&lt;BD!AL202,"ABAIXO DA META","DENTRO DA META"))</f>
        <v>DENTRO DA META</v>
      </c>
      <c r="AT202" s="56" t="str">
        <f>IF(BD!AJ202="","EM ANÁLISE",IF(BD!AP202&gt;=BD!AN202,"GO", "NO GO"))</f>
        <v>GO</v>
      </c>
      <c r="AU202" s="62">
        <f>IF(AN202="","",+BD!$AN202-AJ202)</f>
        <v>0.6233121019108285</v>
      </c>
      <c r="AV202" s="63"/>
      <c r="AW202" s="54">
        <f>BD!P202*BD!AC202</f>
        <v>75.75</v>
      </c>
      <c r="AX202" s="54">
        <f>BD!V202*BD!AC202</f>
        <v>55.865624999999994</v>
      </c>
      <c r="AY202" s="54">
        <f>IF(BD!AN202="","",BD!AN202*BD!AC202)</f>
        <v>142.3328025477707</v>
      </c>
      <c r="AZ202" s="48" t="s">
        <v>5271</v>
      </c>
      <c r="BA202" s="48"/>
      <c r="BB202" s="48"/>
      <c r="BC202" s="48" t="s">
        <v>5264</v>
      </c>
      <c r="BD202" s="64" t="s">
        <v>5257</v>
      </c>
      <c r="BE202" s="65" t="s">
        <v>4</v>
      </c>
      <c r="BF202" s="65" t="s">
        <v>4</v>
      </c>
      <c r="BG202" s="64" t="s">
        <v>5258</v>
      </c>
      <c r="BH202" s="66"/>
      <c r="BI202" s="66"/>
      <c r="BJ202" s="66"/>
      <c r="BK202" s="66"/>
      <c r="BL202" s="66"/>
      <c r="BM202" s="66"/>
      <c r="BN202" s="66"/>
      <c r="BO202" s="64">
        <v>138</v>
      </c>
      <c r="BP202" s="64">
        <v>140.622</v>
      </c>
      <c r="BQ202" s="64">
        <v>121</v>
      </c>
      <c r="BR202" s="64" t="s">
        <v>5260</v>
      </c>
      <c r="BS202" s="64" t="s">
        <v>5260</v>
      </c>
      <c r="BT202" s="64" t="s">
        <v>5261</v>
      </c>
      <c r="BU202" s="64">
        <v>5102</v>
      </c>
      <c r="BV202" s="64"/>
      <c r="BW202" s="64"/>
      <c r="BX202" s="64"/>
      <c r="BY202" s="64"/>
      <c r="BZ202" s="64"/>
      <c r="CA202" s="64"/>
      <c r="CB202" s="64"/>
      <c r="CC202" s="64">
        <v>102</v>
      </c>
      <c r="CD202" s="64">
        <v>8</v>
      </c>
      <c r="CE202" s="64">
        <v>8</v>
      </c>
      <c r="CF202" s="64"/>
      <c r="CG202" s="37">
        <f>VLOOKUP(Table_1[[#This Row],[EAN]],'[1]Planilha1'!$E:$R,13,0)</f>
        <v>3.03</v>
      </c>
      <c r="CI202" s="188">
        <f>IF(Table_1[[#This Row],[STATUS MERCADO]]="GO",Table_1[[#This Row],[M. BRUTA TOTAL]],0)</f>
        <v>46.96982484076434</v>
      </c>
      <c r="CJ202" s="188">
        <f>IF(Table_1[[#This Row],[STATUS MERCADO]]="GO",Table_1[[#This Row],[PV UNIT. REALIZADO]]*Table_1[[#This Row],[QUANTIDADE]],0)</f>
        <v>142.3328025477707</v>
      </c>
    </row>
    <row r="203" ht="15">
      <c r="A203" s="7"/>
      <c r="B203" s="67" t="s">
        <v>79</v>
      </c>
      <c r="C203" s="48">
        <v>221470</v>
      </c>
      <c r="D203" s="48">
        <v>958166</v>
      </c>
      <c r="E203" s="49">
        <v>7894904081639</v>
      </c>
      <c r="F203" s="50" t="s">
        <v>1029</v>
      </c>
      <c r="G203" s="48" t="s">
        <v>14</v>
      </c>
      <c r="H203" s="48">
        <v>310</v>
      </c>
      <c r="I203" s="51" t="s">
        <v>371</v>
      </c>
      <c r="J203" s="48" t="s">
        <v>372</v>
      </c>
      <c r="K203" s="52" t="s">
        <v>84</v>
      </c>
      <c r="L203" s="52">
        <v>72</v>
      </c>
      <c r="M203" s="52">
        <v>4</v>
      </c>
      <c r="N203" s="48" t="s">
        <v>85</v>
      </c>
      <c r="O203" s="48" t="s">
        <v>155</v>
      </c>
      <c r="P203" s="68">
        <v>1.51</v>
      </c>
      <c r="Q203" s="54">
        <f>(17/100+7.6/100+1.65/100)*P203</f>
        <v>0.39637500000000003</v>
      </c>
      <c r="R203" s="54"/>
      <c r="S203" s="54"/>
      <c r="T203" s="54"/>
      <c r="U203" s="54"/>
      <c r="V203" s="54">
        <f>+P203-Q203+R203+S203+T203+U203</f>
        <v>1.1136249999999999</v>
      </c>
      <c r="W203" s="56">
        <f>(1.02/100)</f>
        <v>1.02E-2</v>
      </c>
      <c r="X203" s="56">
        <v>4.8E-3</v>
      </c>
      <c r="Y203" s="56">
        <v>0.17</v>
      </c>
      <c r="Z203" s="56">
        <v>1.65E-2</v>
      </c>
      <c r="AA203" s="56">
        <v>7.6E-2</v>
      </c>
      <c r="AB203" s="56">
        <f>SUM(W203:AA203)</f>
        <v>0.2775</v>
      </c>
      <c r="AC203" s="48">
        <v>72</v>
      </c>
      <c r="AD203" s="57">
        <f>IF(AL203="","",+AC203*AL203)</f>
        <v>204.28280254777073</v>
      </c>
      <c r="AE203" s="58">
        <f>IF(AL203="","",+AL203*AB203)</f>
        <v>0.7873399681528664</v>
      </c>
      <c r="AF203" s="57">
        <f>IF(AL203="","",+AL203-AE203)</f>
        <v>2.0499211783439493</v>
      </c>
      <c r="AG203" s="58">
        <f>+V203</f>
        <v>1.1136249999999999</v>
      </c>
      <c r="AH203" s="57">
        <f>IF(AF203="","",+AF203-AG203)</f>
        <v>0.9362961783439494</v>
      </c>
      <c r="AI203" s="57">
        <f>IF(AH203="","",+AH203*AC203)</f>
        <v>67.41332484076436</v>
      </c>
      <c r="AJ203" s="58">
        <v>2.47</v>
      </c>
      <c r="AK203" s="59">
        <v>0.33</v>
      </c>
      <c r="AL203" s="58">
        <f>IF(V203=0,"",V203/(1-AB203-AK203))</f>
        <v>2.837261146496816</v>
      </c>
      <c r="AM203" s="60">
        <v>0.33</v>
      </c>
      <c r="AN203" s="58">
        <f>IF(V203=0,"",V203/(1-AB203-AM203))</f>
        <v>2.837261146496816</v>
      </c>
      <c r="AO203" s="61">
        <v>1.2</v>
      </c>
      <c r="AP203" s="58">
        <f>IF(BD!AJ203="","",BD!AJ203*BD!AO203)</f>
        <v>2.964</v>
      </c>
      <c r="AQ203" s="56">
        <f>BD!AM203/BD!AK203-1</f>
        <v>0</v>
      </c>
      <c r="AR203" s="56">
        <f>IF(BD!AN203="","",IF(BD!AJ203="","",BD!AN203/BD!AJ203-1))</f>
        <v>0.14868872327806293</v>
      </c>
      <c r="AS203" s="56" t="str">
        <f>IF(BD!AN203="","",IF(BD!AN203&lt;BD!AL203,"ABAIXO DA META","DENTRO DA META"))</f>
        <v>DENTRO DA META</v>
      </c>
      <c r="AT203" s="56" t="str">
        <f>IF(BD!AJ203="","EM ANÁLISE",IF(BD!AP203&gt;=BD!AN203,"GO", "NO GO"))</f>
        <v>GO</v>
      </c>
      <c r="AU203" s="62">
        <f>IF(AN203="","",+BD!$AN203-AJ203)</f>
        <v>0.3672611464968156</v>
      </c>
      <c r="AV203" s="63"/>
      <c r="AW203" s="54">
        <f>BD!P203*BD!AC203</f>
        <v>108.72</v>
      </c>
      <c r="AX203" s="54">
        <f>BD!V203*BD!AC203</f>
        <v>80.18099999999998</v>
      </c>
      <c r="AY203" s="54">
        <f>IF(BD!AN203="","",BD!AN203*BD!AC203)</f>
        <v>204.28280254777073</v>
      </c>
      <c r="AZ203" s="48" t="s">
        <v>5271</v>
      </c>
      <c r="BA203" s="48"/>
      <c r="BB203" s="48"/>
      <c r="BC203" s="48" t="s">
        <v>5264</v>
      </c>
      <c r="BD203" s="64" t="s">
        <v>5257</v>
      </c>
      <c r="BE203" s="65" t="s">
        <v>4</v>
      </c>
      <c r="BF203" s="65" t="s">
        <v>4</v>
      </c>
      <c r="BG203" s="64" t="s">
        <v>5258</v>
      </c>
      <c r="BH203" s="66"/>
      <c r="BI203" s="66"/>
      <c r="BJ203" s="66"/>
      <c r="BK203" s="66"/>
      <c r="BL203" s="66"/>
      <c r="BM203" s="66"/>
      <c r="BN203" s="66"/>
      <c r="BO203" s="64">
        <v>138</v>
      </c>
      <c r="BP203" s="64">
        <v>140.622</v>
      </c>
      <c r="BQ203" s="64">
        <v>121</v>
      </c>
      <c r="BR203" s="64" t="s">
        <v>5260</v>
      </c>
      <c r="BS203" s="64" t="s">
        <v>5260</v>
      </c>
      <c r="BT203" s="64" t="s">
        <v>5261</v>
      </c>
      <c r="BU203" s="64">
        <v>5102</v>
      </c>
      <c r="BV203" s="64"/>
      <c r="BW203" s="64"/>
      <c r="BX203" s="64"/>
      <c r="BY203" s="64"/>
      <c r="BZ203" s="64"/>
      <c r="CA203" s="64"/>
      <c r="CB203" s="64"/>
      <c r="CC203" s="64">
        <v>102</v>
      </c>
      <c r="CD203" s="64">
        <v>8</v>
      </c>
      <c r="CE203" s="64">
        <v>8</v>
      </c>
      <c r="CF203" s="64"/>
      <c r="CG203" s="37">
        <f>VLOOKUP(Table_1[[#This Row],[EAN]],'[1]Planilha1'!$E:$R,13,0)</f>
        <v>1.51</v>
      </c>
      <c r="CI203" s="188">
        <f>IF(Table_1[[#This Row],[STATUS MERCADO]]="GO",Table_1[[#This Row],[M. BRUTA TOTAL]],0)</f>
        <v>67.41332484076436</v>
      </c>
      <c r="CJ203" s="188">
        <f>IF(Table_1[[#This Row],[STATUS MERCADO]]="GO",Table_1[[#This Row],[PV UNIT. REALIZADO]]*Table_1[[#This Row],[QUANTIDADE]],0)</f>
        <v>204.28280254777073</v>
      </c>
    </row>
    <row r="204" ht="15">
      <c r="A204" s="7"/>
      <c r="B204" s="67" t="s">
        <v>79</v>
      </c>
      <c r="C204" s="48">
        <v>221471</v>
      </c>
      <c r="D204" s="48">
        <v>219028</v>
      </c>
      <c r="E204" s="49">
        <v>7894904219025</v>
      </c>
      <c r="F204" s="50" t="s">
        <v>1030</v>
      </c>
      <c r="G204" s="48" t="s">
        <v>14</v>
      </c>
      <c r="H204" s="48">
        <v>2790</v>
      </c>
      <c r="I204" s="51" t="s">
        <v>431</v>
      </c>
      <c r="J204" s="48" t="s">
        <v>449</v>
      </c>
      <c r="K204" s="52" t="s">
        <v>84</v>
      </c>
      <c r="L204" s="52">
        <v>4</v>
      </c>
      <c r="M204" s="52">
        <v>4</v>
      </c>
      <c r="N204" s="48" t="s">
        <v>85</v>
      </c>
      <c r="O204" s="48" t="s">
        <v>155</v>
      </c>
      <c r="P204" s="68">
        <v>11.98</v>
      </c>
      <c r="Q204" s="54">
        <f>(17/100+7.6/100+1.65/100)*P204</f>
        <v>3.14475</v>
      </c>
      <c r="R204" s="54"/>
      <c r="S204" s="54"/>
      <c r="T204" s="54"/>
      <c r="U204" s="54"/>
      <c r="V204" s="54">
        <f>+P204-Q204+R204+S204+T204+U204</f>
        <v>8.83525</v>
      </c>
      <c r="W204" s="56">
        <f>(1.02/100)</f>
        <v>1.02E-2</v>
      </c>
      <c r="X204" s="56">
        <v>4.8E-3</v>
      </c>
      <c r="Y204" s="56">
        <v>0.17</v>
      </c>
      <c r="Z204" s="56">
        <v>1.65E-2</v>
      </c>
      <c r="AA204" s="56">
        <v>7.6E-2</v>
      </c>
      <c r="AB204" s="56">
        <f>SUM(W204:AA204)</f>
        <v>0.2775</v>
      </c>
      <c r="AC204" s="48">
        <v>4</v>
      </c>
      <c r="AD204" s="57">
        <f>IF(AL204="","",+AC204*AL204)</f>
        <v>90.04076433121021</v>
      </c>
      <c r="AE204" s="58">
        <f>IF(AL204="","",+AL204*AB204)</f>
        <v>6.246578025477709</v>
      </c>
      <c r="AF204" s="57">
        <f>IF(AL204="","",+AL204-AE204)</f>
        <v>16.263613057324843</v>
      </c>
      <c r="AG204" s="58">
        <f>+V204</f>
        <v>8.83525</v>
      </c>
      <c r="AH204" s="57">
        <f>IF(AF204="","",+AF204-AG204)</f>
        <v>7.428363057324843</v>
      </c>
      <c r="AI204" s="57">
        <f>IF(AH204="","",+AH204*AC204)</f>
        <v>29.71345222929937</v>
      </c>
      <c r="AJ204" s="58">
        <v>18.9</v>
      </c>
      <c r="AK204" s="59">
        <v>0.33</v>
      </c>
      <c r="AL204" s="58">
        <f>IF(V204=0,"",V204/(1-AB204-AK204))</f>
        <v>22.510191082802553</v>
      </c>
      <c r="AM204" s="60">
        <v>0.33</v>
      </c>
      <c r="AN204" s="58">
        <f>IF(V204=0,"",V204/(1-AB204-AM204))</f>
        <v>22.510191082802553</v>
      </c>
      <c r="AO204" s="61">
        <v>1.2</v>
      </c>
      <c r="AP204" s="58">
        <f>IF(BD!AJ204="","",BD!AJ204*BD!AO204)</f>
        <v>22.679999999999996</v>
      </c>
      <c r="AQ204" s="56">
        <f>BD!AM204/BD!AK204-1</f>
        <v>0</v>
      </c>
      <c r="AR204" s="56">
        <f>IF(BD!AN204="","",IF(BD!AJ204="","",BD!AN204/BD!AJ204-1))</f>
        <v>0.19101540120648441</v>
      </c>
      <c r="AS204" s="56" t="str">
        <f>IF(BD!AN204="","",IF(BD!AN204&lt;BD!AL204,"ABAIXO DA META","DENTRO DA META"))</f>
        <v>DENTRO DA META</v>
      </c>
      <c r="AT204" s="56" t="str">
        <f>IF(BD!AJ204="","EM ANÁLISE",IF(BD!AP204&gt;=BD!AN204,"GO", "NO GO"))</f>
        <v>GO</v>
      </c>
      <c r="AU204" s="62">
        <f>IF(AN204="","",+BD!$AN204-AJ204)</f>
        <v>3.6101910828025545</v>
      </c>
      <c r="AV204" s="63"/>
      <c r="AW204" s="54">
        <f>BD!P204*BD!AC204</f>
        <v>47.92</v>
      </c>
      <c r="AX204" s="54">
        <f>BD!V204*BD!AC204</f>
        <v>35.341</v>
      </c>
      <c r="AY204" s="54">
        <f>IF(BD!AN204="","",BD!AN204*BD!AC204)</f>
        <v>90.04076433121021</v>
      </c>
      <c r="AZ204" s="48" t="s">
        <v>5271</v>
      </c>
      <c r="BA204" s="48"/>
      <c r="BB204" s="48"/>
      <c r="BC204" s="48" t="s">
        <v>5264</v>
      </c>
      <c r="BD204" s="64" t="s">
        <v>5257</v>
      </c>
      <c r="BE204" s="65" t="s">
        <v>4</v>
      </c>
      <c r="BF204" s="65" t="s">
        <v>4</v>
      </c>
      <c r="BG204" s="64" t="s">
        <v>5258</v>
      </c>
      <c r="BH204" s="66"/>
      <c r="BI204" s="66"/>
      <c r="BJ204" s="66"/>
      <c r="BK204" s="66"/>
      <c r="BL204" s="66"/>
      <c r="BM204" s="66"/>
      <c r="BN204" s="66"/>
      <c r="BO204" s="64">
        <v>138</v>
      </c>
      <c r="BP204" s="64">
        <v>140.622</v>
      </c>
      <c r="BQ204" s="64">
        <v>121</v>
      </c>
      <c r="BR204" s="64" t="s">
        <v>5260</v>
      </c>
      <c r="BS204" s="64" t="s">
        <v>5260</v>
      </c>
      <c r="BT204" s="64" t="s">
        <v>5261</v>
      </c>
      <c r="BU204" s="64">
        <v>5102</v>
      </c>
      <c r="BV204" s="64"/>
      <c r="BW204" s="64"/>
      <c r="BX204" s="64"/>
      <c r="BY204" s="64"/>
      <c r="BZ204" s="64"/>
      <c r="CA204" s="64"/>
      <c r="CB204" s="64"/>
      <c r="CC204" s="64">
        <v>102</v>
      </c>
      <c r="CD204" s="64">
        <v>8</v>
      </c>
      <c r="CE204" s="64">
        <v>8</v>
      </c>
      <c r="CF204" s="64"/>
      <c r="CG204" s="37">
        <f>VLOOKUP(Table_1[[#This Row],[EAN]],'[1]Planilha1'!$E:$R,13,0)</f>
        <v>11.98</v>
      </c>
      <c r="CI204" s="188">
        <f>IF(Table_1[[#This Row],[STATUS MERCADO]]="GO",Table_1[[#This Row],[M. BRUTA TOTAL]],0)</f>
        <v>29.71345222929937</v>
      </c>
      <c r="CJ204" s="188">
        <f>IF(Table_1[[#This Row],[STATUS MERCADO]]="GO",Table_1[[#This Row],[PV UNIT. REALIZADO]]*Table_1[[#This Row],[QUANTIDADE]],0)</f>
        <v>90.04076433121021</v>
      </c>
    </row>
    <row r="205" ht="15">
      <c r="A205" s="7"/>
      <c r="B205" s="67" t="s">
        <v>79</v>
      </c>
      <c r="C205" s="48">
        <v>221504</v>
      </c>
      <c r="D205" s="48">
        <v>694</v>
      </c>
      <c r="E205" s="49">
        <v>7899819800894</v>
      </c>
      <c r="F205" s="50" t="s">
        <v>1068</v>
      </c>
      <c r="G205" s="48" t="s">
        <v>24</v>
      </c>
      <c r="H205" s="48">
        <v>580</v>
      </c>
      <c r="I205" s="51" t="s">
        <v>280</v>
      </c>
      <c r="J205" s="48" t="s">
        <v>1069</v>
      </c>
      <c r="K205" s="52" t="s">
        <v>84</v>
      </c>
      <c r="L205" s="52">
        <v>12</v>
      </c>
      <c r="M205" s="52">
        <v>4</v>
      </c>
      <c r="N205" s="48" t="s">
        <v>85</v>
      </c>
      <c r="O205" s="48" t="s">
        <v>208</v>
      </c>
      <c r="P205" s="68">
        <v>12.69</v>
      </c>
      <c r="Q205" s="54">
        <f>(17/100+7.6/100+1.65/100)*P205</f>
        <v>3.331125</v>
      </c>
      <c r="R205" s="54"/>
      <c r="S205" s="54"/>
      <c r="T205" s="54"/>
      <c r="U205" s="54"/>
      <c r="V205" s="54">
        <f>+P205-Q205+R205+S205+T205+U205</f>
        <v>9.358875</v>
      </c>
      <c r="W205" s="56">
        <f>(1.02/100)</f>
        <v>1.02E-2</v>
      </c>
      <c r="X205" s="56">
        <v>4.8E-3</v>
      </c>
      <c r="Y205" s="56">
        <v>0.17</v>
      </c>
      <c r="Z205" s="56">
        <v>1.65E-2</v>
      </c>
      <c r="AA205" s="56">
        <v>7.6E-2</v>
      </c>
      <c r="AB205" s="56">
        <f>SUM(W205:AA205)</f>
        <v>0.2775</v>
      </c>
      <c r="AC205" s="48">
        <v>12</v>
      </c>
      <c r="AD205" s="57">
        <f>IF(AL205="","",+AC205*AL205)</f>
        <v>286.13121019108286</v>
      </c>
      <c r="AE205" s="58">
        <f>IF(AL205="","",+AL205*AB205)</f>
        <v>6.616784235668792</v>
      </c>
      <c r="AF205" s="57">
        <f>IF(AL205="","",+AL205-AE205)</f>
        <v>17.22748328025478</v>
      </c>
      <c r="AG205" s="58">
        <f>+V205</f>
        <v>9.358875</v>
      </c>
      <c r="AH205" s="57">
        <f>IF(AF205="","",+AF205-AG205)</f>
        <v>7.868608280254781</v>
      </c>
      <c r="AI205" s="57">
        <f>IF(AH205="","",+AH205*AC205)</f>
        <v>94.42329936305737</v>
      </c>
      <c r="AJ205" s="58">
        <v>20.9</v>
      </c>
      <c r="AK205" s="59">
        <v>0.33</v>
      </c>
      <c r="AL205" s="58">
        <f>IF(V205=0,"",V205/(1-AB205-AK205))</f>
        <v>23.844267515923573</v>
      </c>
      <c r="AM205" s="60">
        <v>0.33</v>
      </c>
      <c r="AN205" s="58">
        <f>IF(V205=0,"",V205/(1-AB205-AM205))</f>
        <v>23.844267515923573</v>
      </c>
      <c r="AO205" s="61">
        <v>1.2</v>
      </c>
      <c r="AP205" s="58">
        <f>IF(BD!AJ205="","",BD!AJ205*BD!AO205)</f>
        <v>25.08</v>
      </c>
      <c r="AQ205" s="56">
        <f>BD!AM205/BD!AK205-1</f>
        <v>0</v>
      </c>
      <c r="AR205" s="56">
        <f>IF(BD!AN205="","",IF(BD!AJ205="","",BD!AN205/BD!AJ205-1))</f>
        <v>0.14087404382409452</v>
      </c>
      <c r="AS205" s="56" t="str">
        <f>IF(BD!AN205="","",IF(BD!AN205&lt;BD!AL205,"ABAIXO DA META","DENTRO DA META"))</f>
        <v>DENTRO DA META</v>
      </c>
      <c r="AT205" s="56" t="str">
        <f>IF(BD!AJ205="","EM ANÁLISE",IF(BD!AP205&gt;=BD!AN205,"GO", "NO GO"))</f>
        <v>GO</v>
      </c>
      <c r="AU205" s="62">
        <f>IF(AN205="","",+BD!$AN205-AJ205)</f>
        <v>2.944267515923574</v>
      </c>
      <c r="AV205" s="63"/>
      <c r="AW205" s="54">
        <f>BD!P205*BD!AC205</f>
        <v>152.28</v>
      </c>
      <c r="AX205" s="54">
        <f>BD!V205*BD!AC205</f>
        <v>112.3065</v>
      </c>
      <c r="AY205" s="54">
        <f>IF(BD!AN205="","",BD!AN205*BD!AC205)</f>
        <v>286.13121019108286</v>
      </c>
      <c r="AZ205" s="48" t="s">
        <v>5271</v>
      </c>
      <c r="BA205" s="48" t="s">
        <v>115</v>
      </c>
      <c r="BB205" s="48">
        <v>1</v>
      </c>
      <c r="BC205" s="48" t="s">
        <v>209</v>
      </c>
      <c r="BD205" s="64" t="s">
        <v>5257</v>
      </c>
      <c r="BE205" s="65" t="s">
        <v>4</v>
      </c>
      <c r="BF205" s="65" t="s">
        <v>4</v>
      </c>
      <c r="BG205" s="64" t="s">
        <v>5258</v>
      </c>
      <c r="BH205" s="66"/>
      <c r="BI205" s="66"/>
      <c r="BJ205" s="66"/>
      <c r="BK205" s="66"/>
      <c r="BL205" s="66"/>
      <c r="BM205" s="66"/>
      <c r="BN205" s="66"/>
      <c r="BO205" s="64">
        <v>138</v>
      </c>
      <c r="BP205" s="64">
        <v>140.622</v>
      </c>
      <c r="BQ205" s="64">
        <v>121</v>
      </c>
      <c r="BR205" s="64" t="s">
        <v>5260</v>
      </c>
      <c r="BS205" s="64" t="s">
        <v>5260</v>
      </c>
      <c r="BT205" s="64" t="s">
        <v>5261</v>
      </c>
      <c r="BU205" s="64">
        <v>5102</v>
      </c>
      <c r="BV205" s="64"/>
      <c r="BW205" s="64"/>
      <c r="BX205" s="64"/>
      <c r="BY205" s="64"/>
      <c r="BZ205" s="64"/>
      <c r="CA205" s="64"/>
      <c r="CB205" s="64"/>
      <c r="CC205" s="64">
        <v>102</v>
      </c>
      <c r="CD205" s="64">
        <v>8</v>
      </c>
      <c r="CE205" s="64">
        <v>8</v>
      </c>
      <c r="CF205" s="64"/>
      <c r="CG205" s="37">
        <f>VLOOKUP(Table_1[[#This Row],[EAN]],'[1]Planilha1'!$E:$R,13,0)</f>
        <v>12.69</v>
      </c>
      <c r="CI205" s="188">
        <f>IF(Table_1[[#This Row],[STATUS MERCADO]]="GO",Table_1[[#This Row],[M. BRUTA TOTAL]],0)</f>
        <v>94.42329936305737</v>
      </c>
      <c r="CJ205" s="188">
        <f>IF(Table_1[[#This Row],[STATUS MERCADO]]="GO",Table_1[[#This Row],[PV UNIT. REALIZADO]]*Table_1[[#This Row],[QUANTIDADE]],0)</f>
        <v>286.13121019108286</v>
      </c>
    </row>
    <row r="206" ht="15">
      <c r="A206" s="7"/>
      <c r="B206" s="67" t="s">
        <v>79</v>
      </c>
      <c r="C206" s="48">
        <v>221505</v>
      </c>
      <c r="D206" s="48">
        <v>695</v>
      </c>
      <c r="E206" s="49">
        <v>7899819800900</v>
      </c>
      <c r="F206" s="50" t="s">
        <v>1070</v>
      </c>
      <c r="G206" s="48" t="s">
        <v>24</v>
      </c>
      <c r="H206" s="48">
        <v>580</v>
      </c>
      <c r="I206" s="51" t="s">
        <v>280</v>
      </c>
      <c r="J206" s="48" t="s">
        <v>1069</v>
      </c>
      <c r="K206" s="52" t="s">
        <v>84</v>
      </c>
      <c r="L206" s="52">
        <v>4</v>
      </c>
      <c r="M206" s="52">
        <v>4</v>
      </c>
      <c r="N206" s="48" t="s">
        <v>85</v>
      </c>
      <c r="O206" s="48" t="s">
        <v>208</v>
      </c>
      <c r="P206" s="68">
        <v>53.99</v>
      </c>
      <c r="Q206" s="54">
        <f>(17/100+7.6/100+1.65/100)*P206</f>
        <v>14.172375</v>
      </c>
      <c r="R206" s="54"/>
      <c r="S206" s="54"/>
      <c r="T206" s="54"/>
      <c r="U206" s="54"/>
      <c r="V206" s="54">
        <f>+P206-Q206+R206+S206+T206+U206</f>
        <v>39.817625</v>
      </c>
      <c r="W206" s="56">
        <f>(1.02/100)</f>
        <v>1.02E-2</v>
      </c>
      <c r="X206" s="56">
        <v>4.8E-3</v>
      </c>
      <c r="Y206" s="56">
        <v>0.17</v>
      </c>
      <c r="Z206" s="56">
        <v>1.65E-2</v>
      </c>
      <c r="AA206" s="56">
        <v>7.6E-2</v>
      </c>
      <c r="AB206" s="56">
        <f>SUM(W206:AA206)</f>
        <v>0.2775</v>
      </c>
      <c r="AC206" s="48">
        <v>4</v>
      </c>
      <c r="AD206" s="57">
        <f>IF(AL206="","",+AC206*AL206)</f>
        <v>405.7847133757963</v>
      </c>
      <c r="AE206" s="58">
        <f>IF(AL206="","",+AL206*AB206)</f>
        <v>28.15131449044587</v>
      </c>
      <c r="AF206" s="57">
        <f>IF(AL206="","",+AL206-AE206)</f>
        <v>73.2948638535032</v>
      </c>
      <c r="AG206" s="58">
        <f>+V206</f>
        <v>39.817625</v>
      </c>
      <c r="AH206" s="57">
        <f>IF(AF206="","",+AF206-AG206)</f>
        <v>33.4772388535032</v>
      </c>
      <c r="AI206" s="57">
        <f>IF(AH206="","",+AH206*AC206)</f>
        <v>133.9089554140128</v>
      </c>
      <c r="AJ206" s="58">
        <v>84.9</v>
      </c>
      <c r="AK206" s="59">
        <v>0.33</v>
      </c>
      <c r="AL206" s="58">
        <f>IF(V206=0,"",V206/(1-AB206-AK206))</f>
        <v>101.44617834394907</v>
      </c>
      <c r="AM206" s="60">
        <v>0.33</v>
      </c>
      <c r="AN206" s="58">
        <f>IF(V206=0,"",V206/(1-AB206-AM206))</f>
        <v>101.44617834394907</v>
      </c>
      <c r="AO206" s="61">
        <v>1.2</v>
      </c>
      <c r="AP206" s="58">
        <f>IF(BD!AJ206="","",BD!AJ206*BD!AO206)</f>
        <v>101.88000000000001</v>
      </c>
      <c r="AQ206" s="56">
        <f>BD!AM206/BD!AK206-1</f>
        <v>0</v>
      </c>
      <c r="AR206" s="56">
        <f>IF(BD!AN206="","",IF(BD!AJ206="","",BD!AN206/BD!AJ206-1))</f>
        <v>0.19489020428679704</v>
      </c>
      <c r="AS206" s="56" t="str">
        <f>IF(BD!AN206="","",IF(BD!AN206&lt;BD!AL206,"ABAIXO DA META","DENTRO DA META"))</f>
        <v>DENTRO DA META</v>
      </c>
      <c r="AT206" s="56" t="str">
        <f>IF(BD!AJ206="","EM ANÁLISE",IF(BD!AP206&gt;=BD!AN206,"GO", "NO GO"))</f>
        <v>GO</v>
      </c>
      <c r="AU206" s="62">
        <f>IF(AN206="","",+BD!$AN206-AJ206)</f>
        <v>16.546178343949066</v>
      </c>
      <c r="AV206" s="63"/>
      <c r="AW206" s="54">
        <f>BD!P206*BD!AC206</f>
        <v>215.96</v>
      </c>
      <c r="AX206" s="54">
        <f>BD!V206*BD!AC206</f>
        <v>159.2705</v>
      </c>
      <c r="AY206" s="54">
        <f>IF(BD!AN206="","",BD!AN206*BD!AC206)</f>
        <v>405.7847133757963</v>
      </c>
      <c r="AZ206" s="48" t="s">
        <v>5271</v>
      </c>
      <c r="BA206" s="48" t="s">
        <v>115</v>
      </c>
      <c r="BB206" s="48">
        <v>1</v>
      </c>
      <c r="BC206" s="48" t="s">
        <v>209</v>
      </c>
      <c r="BD206" s="64" t="s">
        <v>5257</v>
      </c>
      <c r="BE206" s="65" t="s">
        <v>4</v>
      </c>
      <c r="BF206" s="65" t="s">
        <v>4</v>
      </c>
      <c r="BG206" s="64" t="s">
        <v>5258</v>
      </c>
      <c r="BH206" s="66"/>
      <c r="BI206" s="66"/>
      <c r="BJ206" s="66"/>
      <c r="BK206" s="66"/>
      <c r="BL206" s="66"/>
      <c r="BM206" s="66"/>
      <c r="BN206" s="66"/>
      <c r="BO206" s="64">
        <v>138</v>
      </c>
      <c r="BP206" s="64">
        <v>140.622</v>
      </c>
      <c r="BQ206" s="64">
        <v>121</v>
      </c>
      <c r="BR206" s="64" t="s">
        <v>5260</v>
      </c>
      <c r="BS206" s="64" t="s">
        <v>5260</v>
      </c>
      <c r="BT206" s="64" t="s">
        <v>5261</v>
      </c>
      <c r="BU206" s="64">
        <v>5102</v>
      </c>
      <c r="BV206" s="64"/>
      <c r="BW206" s="64"/>
      <c r="BX206" s="64"/>
      <c r="BY206" s="64"/>
      <c r="BZ206" s="64"/>
      <c r="CA206" s="64"/>
      <c r="CB206" s="64"/>
      <c r="CC206" s="64">
        <v>102</v>
      </c>
      <c r="CD206" s="64">
        <v>8</v>
      </c>
      <c r="CE206" s="64">
        <v>8</v>
      </c>
      <c r="CF206" s="64"/>
      <c r="CG206" s="37">
        <f>VLOOKUP(Table_1[[#This Row],[EAN]],'[1]Planilha1'!$E:$R,13,0)</f>
        <v>53.99</v>
      </c>
      <c r="CI206" s="188">
        <f>IF(Table_1[[#This Row],[STATUS MERCADO]]="GO",Table_1[[#This Row],[M. BRUTA TOTAL]],0)</f>
        <v>133.9089554140128</v>
      </c>
      <c r="CJ206" s="188">
        <f>IF(Table_1[[#This Row],[STATUS MERCADO]]="GO",Table_1[[#This Row],[PV UNIT. REALIZADO]]*Table_1[[#This Row],[QUANTIDADE]],0)</f>
        <v>405.7847133757963</v>
      </c>
    </row>
    <row r="207" ht="15">
      <c r="A207" s="7"/>
      <c r="B207" s="67" t="s">
        <v>79</v>
      </c>
      <c r="C207" s="48">
        <v>221506</v>
      </c>
      <c r="D207" s="48">
        <v>3829</v>
      </c>
      <c r="E207" s="49">
        <v>7898645220463</v>
      </c>
      <c r="F207" s="50" t="s">
        <v>1071</v>
      </c>
      <c r="G207" s="48" t="s">
        <v>24</v>
      </c>
      <c r="H207" s="48">
        <v>580</v>
      </c>
      <c r="I207" s="51" t="s">
        <v>280</v>
      </c>
      <c r="J207" s="48" t="s">
        <v>1069</v>
      </c>
      <c r="K207" s="52" t="s">
        <v>84</v>
      </c>
      <c r="L207" s="52">
        <v>6</v>
      </c>
      <c r="M207" s="52">
        <v>0</v>
      </c>
      <c r="N207" s="48" t="s">
        <v>85</v>
      </c>
      <c r="O207" s="48" t="s">
        <v>114</v>
      </c>
      <c r="P207" s="68">
        <v>15.42</v>
      </c>
      <c r="Q207" s="54">
        <f>(17/100+7.6/100+1.65/100)*P207</f>
        <v>4.04775</v>
      </c>
      <c r="R207" s="54"/>
      <c r="S207" s="54"/>
      <c r="T207" s="54"/>
      <c r="U207" s="54"/>
      <c r="V207" s="54">
        <f>+P207-Q207+R207+S207+T207+U207</f>
        <v>11.372250000000001</v>
      </c>
      <c r="W207" s="56">
        <f>(1.02/100)</f>
        <v>1.02E-2</v>
      </c>
      <c r="X207" s="56">
        <v>4.8E-3</v>
      </c>
      <c r="Y207" s="56">
        <v>0.17</v>
      </c>
      <c r="Z207" s="56">
        <v>1.65E-2</v>
      </c>
      <c r="AA207" s="56">
        <v>7.6E-2</v>
      </c>
      <c r="AB207" s="56">
        <f>SUM(W207:AA207)</f>
        <v>0.2775</v>
      </c>
      <c r="AC207" s="48">
        <v>6</v>
      </c>
      <c r="AD207" s="57">
        <f>IF(AL207="","",+AC207*AL207)</f>
        <v>173.8433121019109</v>
      </c>
      <c r="AE207" s="58">
        <f>IF(AL207="","",+AL207*AB207)</f>
        <v>8.04025318471338</v>
      </c>
      <c r="AF207" s="57">
        <f>IF(AL207="","",+AL207-AE207)</f>
        <v>20.933632165605104</v>
      </c>
      <c r="AG207" s="58">
        <f>+V207</f>
        <v>11.372250000000001</v>
      </c>
      <c r="AH207" s="57">
        <f>IF(AF207="","",+AF207-AG207)</f>
        <v>9.561382165605103</v>
      </c>
      <c r="AI207" s="57">
        <f>IF(AH207="","",+AH207*AC207)</f>
        <v>57.36829299363062</v>
      </c>
      <c r="AJ207" s="58">
        <v>25.9</v>
      </c>
      <c r="AK207" s="59">
        <v>0.33</v>
      </c>
      <c r="AL207" s="58">
        <f>IF(V207=0,"",V207/(1-AB207-AK207))</f>
        <v>28.973885350318483</v>
      </c>
      <c r="AM207" s="60">
        <v>0.33</v>
      </c>
      <c r="AN207" s="58">
        <f>IF(V207=0,"",V207/(1-AB207-AM207))</f>
        <v>28.973885350318483</v>
      </c>
      <c r="AO207" s="61">
        <v>1.2</v>
      </c>
      <c r="AP207" s="58">
        <f>IF(BD!AJ207="","",BD!AJ207*BD!AO207)</f>
        <v>31.08</v>
      </c>
      <c r="AQ207" s="56">
        <f>BD!AM207/BD!AK207-1</f>
        <v>0</v>
      </c>
      <c r="AR207" s="56">
        <f>IF(BD!AN207="","",IF(BD!AJ207="","",BD!AN207/BD!AJ207-1))</f>
        <v>0.11868283205862884</v>
      </c>
      <c r="AS207" s="56" t="str">
        <f>IF(BD!AN207="","",IF(BD!AN207&lt;BD!AL207,"ABAIXO DA META","DENTRO DA META"))</f>
        <v>DENTRO DA META</v>
      </c>
      <c r="AT207" s="56" t="str">
        <f>IF(BD!AJ207="","EM ANÁLISE",IF(BD!AP207&gt;=BD!AN207,"GO", "NO GO"))</f>
        <v>GO</v>
      </c>
      <c r="AU207" s="62">
        <f>IF(AN207="","",+BD!$AN207-AJ207)</f>
        <v>3.073885350318484</v>
      </c>
      <c r="AV207" s="63"/>
      <c r="AW207" s="54">
        <f>BD!P207*BD!AC207</f>
        <v>92.52</v>
      </c>
      <c r="AX207" s="54">
        <f>BD!V207*BD!AC207</f>
        <v>68.2335</v>
      </c>
      <c r="AY207" s="54">
        <f>IF(BD!AN207="","",BD!AN207*BD!AC207)</f>
        <v>173.8433121019109</v>
      </c>
      <c r="AZ207" s="48" t="s">
        <v>5271</v>
      </c>
      <c r="BA207" s="48" t="s">
        <v>115</v>
      </c>
      <c r="BB207" s="48">
        <v>1</v>
      </c>
      <c r="BC207" s="48" t="s">
        <v>116</v>
      </c>
      <c r="BD207" s="64" t="s">
        <v>5257</v>
      </c>
      <c r="BE207" s="65" t="s">
        <v>4</v>
      </c>
      <c r="BF207" s="65" t="s">
        <v>4</v>
      </c>
      <c r="BG207" s="64" t="s">
        <v>5258</v>
      </c>
      <c r="BH207" s="66"/>
      <c r="BI207" s="66"/>
      <c r="BJ207" s="66"/>
      <c r="BK207" s="66"/>
      <c r="BL207" s="66"/>
      <c r="BM207" s="66"/>
      <c r="BN207" s="64" t="s">
        <v>5268</v>
      </c>
      <c r="BO207" s="64">
        <v>138</v>
      </c>
      <c r="BP207" s="64">
        <v>140.622</v>
      </c>
      <c r="BQ207" s="64">
        <v>121</v>
      </c>
      <c r="BR207" s="64" t="s">
        <v>5260</v>
      </c>
      <c r="BS207" s="64" t="s">
        <v>5260</v>
      </c>
      <c r="BT207" s="64" t="s">
        <v>5261</v>
      </c>
      <c r="BU207" s="64">
        <v>5102</v>
      </c>
      <c r="BV207" s="64"/>
      <c r="BW207" s="64"/>
      <c r="BX207" s="64"/>
      <c r="BY207" s="64"/>
      <c r="BZ207" s="64"/>
      <c r="CA207" s="64"/>
      <c r="CB207" s="64"/>
      <c r="CC207" s="64">
        <v>102</v>
      </c>
      <c r="CD207" s="64">
        <v>8</v>
      </c>
      <c r="CE207" s="64">
        <v>8</v>
      </c>
      <c r="CF207" s="64"/>
      <c r="CG207" s="37">
        <f>VLOOKUP(Table_1[[#This Row],[EAN]],'[1]Planilha1'!$E:$R,13,0)</f>
        <v>15.42</v>
      </c>
      <c r="CI207" s="188">
        <f>IF(Table_1[[#This Row],[STATUS MERCADO]]="GO",Table_1[[#This Row],[M. BRUTA TOTAL]],0)</f>
        <v>57.36829299363062</v>
      </c>
      <c r="CJ207" s="188">
        <f>IF(Table_1[[#This Row],[STATUS MERCADO]]="GO",Table_1[[#This Row],[PV UNIT. REALIZADO]]*Table_1[[#This Row],[QUANTIDADE]],0)</f>
        <v>173.8433121019109</v>
      </c>
    </row>
    <row r="208" ht="15">
      <c r="A208" s="7"/>
      <c r="B208" s="67" t="s">
        <v>79</v>
      </c>
      <c r="C208" s="48">
        <v>221507</v>
      </c>
      <c r="D208" s="48">
        <v>691003</v>
      </c>
      <c r="E208" s="49">
        <v>7894904691005</v>
      </c>
      <c r="F208" s="50" t="s">
        <v>1072</v>
      </c>
      <c r="G208" s="48" t="s">
        <v>14</v>
      </c>
      <c r="H208" s="48">
        <v>310</v>
      </c>
      <c r="I208" s="51" t="s">
        <v>371</v>
      </c>
      <c r="J208" s="48" t="s">
        <v>372</v>
      </c>
      <c r="K208" s="52" t="s">
        <v>84</v>
      </c>
      <c r="L208" s="52">
        <v>5</v>
      </c>
      <c r="M208" s="52">
        <v>4</v>
      </c>
      <c r="N208" s="48" t="s">
        <v>85</v>
      </c>
      <c r="O208" s="48" t="s">
        <v>155</v>
      </c>
      <c r="P208" s="68">
        <v>17.38</v>
      </c>
      <c r="Q208" s="54">
        <f>(17/100+7.6/100+1.65/100)*P208</f>
        <v>4.56225</v>
      </c>
      <c r="R208" s="54"/>
      <c r="S208" s="54"/>
      <c r="T208" s="54"/>
      <c r="U208" s="54"/>
      <c r="V208" s="54">
        <f>+P208-Q208+R208+S208+T208+U208</f>
        <v>12.81775</v>
      </c>
      <c r="W208" s="56">
        <f>(1.02/100)</f>
        <v>1.02E-2</v>
      </c>
      <c r="X208" s="56">
        <v>4.8E-3</v>
      </c>
      <c r="Y208" s="56">
        <v>0.17</v>
      </c>
      <c r="Z208" s="56">
        <v>1.65E-2</v>
      </c>
      <c r="AA208" s="56">
        <v>7.6E-2</v>
      </c>
      <c r="AB208" s="56">
        <f>SUM(W208:AA208)</f>
        <v>0.2775</v>
      </c>
      <c r="AC208" s="48">
        <v>5</v>
      </c>
      <c r="AD208" s="57">
        <f>IF(AL208="","",+AC208*AL208)</f>
        <v>163.28343949044591</v>
      </c>
      <c r="AE208" s="58">
        <f>IF(AL208="","",+AL208*AB208)</f>
        <v>9.062230891719748</v>
      </c>
      <c r="AF208" s="57">
        <f>IF(AL208="","",+AL208-AE208)</f>
        <v>23.59445700636943</v>
      </c>
      <c r="AG208" s="58">
        <f>+V208</f>
        <v>12.81775</v>
      </c>
      <c r="AH208" s="57">
        <f>IF(AF208="","",+AF208-AG208)</f>
        <v>10.776707006369431</v>
      </c>
      <c r="AI208" s="57">
        <f>IF(AH208="","",+AH208*AC208)</f>
        <v>53.88353503184716</v>
      </c>
      <c r="AJ208" s="58">
        <v>25.89</v>
      </c>
      <c r="AK208" s="59">
        <v>0.33</v>
      </c>
      <c r="AL208" s="58">
        <f>IF(V208=0,"",V208/(1-AB208-AK208))</f>
        <v>32.65668789808918</v>
      </c>
      <c r="AM208" s="60">
        <v>0.33</v>
      </c>
      <c r="AN208" s="58">
        <f>IF(V208=0,"",V208/(1-AB208-AM208))</f>
        <v>32.65668789808918</v>
      </c>
      <c r="AO208" s="61">
        <v>1.2</v>
      </c>
      <c r="AP208" s="58">
        <f>IF(BD!AJ208="","",BD!AJ208*BD!AO208)</f>
        <v>31.067999999999998</v>
      </c>
      <c r="AQ208" s="56">
        <f>BD!AM208/BD!AK208-1</f>
        <v>0</v>
      </c>
      <c r="AR208" s="56">
        <f>IF(BD!AN208="","",IF(BD!AJ208="","",BD!AN208/BD!AJ208-1))</f>
        <v>0.26136299335995283</v>
      </c>
      <c r="AS208" s="56" t="str">
        <f>IF(BD!AN208="","",IF(BD!AN208&lt;BD!AL208,"ABAIXO DA META","DENTRO DA META"))</f>
        <v>DENTRO DA META</v>
      </c>
      <c r="AT208" s="56" t="str">
        <f>IF(BD!AJ208="","EM ANÁLISE",IF(BD!AP208&gt;=BD!AN208,"GO", "NO GO"))</f>
        <v>NO GO</v>
      </c>
      <c r="AU208" s="62">
        <f>IF(AN208="","",+BD!$AN208-AJ208)</f>
        <v>6.766687898089181</v>
      </c>
      <c r="AV208" s="63"/>
      <c r="AW208" s="54">
        <f>BD!P208*BD!AC208</f>
        <v>86.89999999999999</v>
      </c>
      <c r="AX208" s="54">
        <f>BD!V208*BD!AC208</f>
        <v>64.08875</v>
      </c>
      <c r="AY208" s="54">
        <f>IF(BD!AN208="","",BD!AN208*BD!AC208)</f>
        <v>163.28343949044591</v>
      </c>
      <c r="AZ208" s="48" t="s">
        <v>5271</v>
      </c>
      <c r="BA208" s="48"/>
      <c r="BB208" s="48"/>
      <c r="BC208" s="48" t="s">
        <v>5264</v>
      </c>
      <c r="BD208" s="64" t="s">
        <v>5257</v>
      </c>
      <c r="BE208" s="65" t="s">
        <v>4</v>
      </c>
      <c r="BF208" s="65" t="s">
        <v>4</v>
      </c>
      <c r="BG208" s="64" t="s">
        <v>5258</v>
      </c>
      <c r="BH208" s="66"/>
      <c r="BI208" s="66"/>
      <c r="BJ208" s="66"/>
      <c r="BK208" s="66"/>
      <c r="BL208" s="66"/>
      <c r="BM208" s="66"/>
      <c r="BN208" s="66"/>
      <c r="BO208" s="64">
        <v>138</v>
      </c>
      <c r="BP208" s="64">
        <v>140.622</v>
      </c>
      <c r="BQ208" s="64">
        <v>121</v>
      </c>
      <c r="BR208" s="64" t="s">
        <v>5260</v>
      </c>
      <c r="BS208" s="64" t="s">
        <v>5260</v>
      </c>
      <c r="BT208" s="64" t="s">
        <v>5261</v>
      </c>
      <c r="BU208" s="64">
        <v>5102</v>
      </c>
      <c r="BV208" s="64"/>
      <c r="BW208" s="64"/>
      <c r="BX208" s="64"/>
      <c r="BY208" s="64"/>
      <c r="BZ208" s="64"/>
      <c r="CA208" s="64"/>
      <c r="CB208" s="64"/>
      <c r="CC208" s="64">
        <v>102</v>
      </c>
      <c r="CD208" s="64">
        <v>8</v>
      </c>
      <c r="CE208" s="64">
        <v>8</v>
      </c>
      <c r="CF208" s="64"/>
      <c r="CG208" s="37">
        <f>VLOOKUP(Table_1[[#This Row],[EAN]],'[1]Planilha1'!$E:$R,13,0)</f>
        <v>17.38</v>
      </c>
      <c r="CI208" s="188">
        <f>IF(Table_1[[#This Row],[STATUS MERCADO]]="GO",Table_1[[#This Row],[M. BRUTA TOTAL]],0)</f>
        <v>0</v>
      </c>
      <c r="CJ208" s="188">
        <f>IF(Table_1[[#This Row],[STATUS MERCADO]]="GO",Table_1[[#This Row],[PV UNIT. REALIZADO]]*Table_1[[#This Row],[QUANTIDADE]],0)</f>
        <v>0</v>
      </c>
    </row>
    <row r="209" ht="15">
      <c r="A209" s="7"/>
      <c r="B209" s="67" t="s">
        <v>79</v>
      </c>
      <c r="C209" s="48">
        <v>221508</v>
      </c>
      <c r="D209" s="48">
        <v>500144</v>
      </c>
      <c r="E209" s="49">
        <v>7894904500116</v>
      </c>
      <c r="F209" s="50" t="s">
        <v>1073</v>
      </c>
      <c r="G209" s="48" t="s">
        <v>14</v>
      </c>
      <c r="H209" s="48">
        <v>310</v>
      </c>
      <c r="I209" s="51" t="s">
        <v>371</v>
      </c>
      <c r="J209" s="48" t="s">
        <v>372</v>
      </c>
      <c r="K209" s="52" t="s">
        <v>84</v>
      </c>
      <c r="L209" s="52">
        <v>16</v>
      </c>
      <c r="M209" s="52">
        <v>4</v>
      </c>
      <c r="N209" s="48" t="s">
        <v>85</v>
      </c>
      <c r="O209" s="48" t="s">
        <v>155</v>
      </c>
      <c r="P209" s="68">
        <v>6.14</v>
      </c>
      <c r="Q209" s="54">
        <f>(17/100+7.6/100+1.65/100)*P209</f>
        <v>1.61175</v>
      </c>
      <c r="R209" s="54"/>
      <c r="S209" s="54"/>
      <c r="T209" s="54"/>
      <c r="U209" s="54"/>
      <c r="V209" s="54">
        <f>+P209-Q209+R209+S209+T209+U209</f>
        <v>4.52825</v>
      </c>
      <c r="W209" s="56">
        <f>(1.02/100)</f>
        <v>1.02E-2</v>
      </c>
      <c r="X209" s="56">
        <v>4.8E-3</v>
      </c>
      <c r="Y209" s="56">
        <v>0.17</v>
      </c>
      <c r="Z209" s="56">
        <v>1.65E-2</v>
      </c>
      <c r="AA209" s="56">
        <v>7.6E-2</v>
      </c>
      <c r="AB209" s="56">
        <f>SUM(W209:AA209)</f>
        <v>0.2775</v>
      </c>
      <c r="AC209" s="48">
        <v>16</v>
      </c>
      <c r="AD209" s="57">
        <f>IF(AL209="","",+AC209*AL209)</f>
        <v>184.59108280254782</v>
      </c>
      <c r="AE209" s="58">
        <f>IF(AL209="","",+AL209*AB209)</f>
        <v>3.201501592356689</v>
      </c>
      <c r="AF209" s="57">
        <f>IF(AL209="","",+AL209-AE209)</f>
        <v>8.33544108280255</v>
      </c>
      <c r="AG209" s="58">
        <f>+V209</f>
        <v>4.52825</v>
      </c>
      <c r="AH209" s="57">
        <f>IF(AF209="","",+AF209-AG209)</f>
        <v>3.80719108280255</v>
      </c>
      <c r="AI209" s="57">
        <f>IF(AH209="","",+AH209*AC209)</f>
        <v>60.9150573248408</v>
      </c>
      <c r="AJ209" s="58">
        <v>9.71</v>
      </c>
      <c r="AK209" s="59">
        <v>0.33</v>
      </c>
      <c r="AL209" s="58">
        <f>IF(V209=0,"",V209/(1-AB209-AK209))</f>
        <v>11.536942675159239</v>
      </c>
      <c r="AM209" s="60">
        <v>0.33</v>
      </c>
      <c r="AN209" s="58">
        <f>IF(V209=0,"",V209/(1-AB209-AM209))</f>
        <v>11.536942675159239</v>
      </c>
      <c r="AO209" s="61">
        <v>1.2</v>
      </c>
      <c r="AP209" s="58">
        <f>IF(BD!AJ209="","",BD!AJ209*BD!AO209)</f>
        <v>11.652000000000001</v>
      </c>
      <c r="AQ209" s="56">
        <f>BD!AM209/BD!AK209-1</f>
        <v>0</v>
      </c>
      <c r="AR209" s="56">
        <f>IF(BD!AN209="","",IF(BD!AJ209="","",BD!AN209/BD!AJ209-1))</f>
        <v>0.18815063595872683</v>
      </c>
      <c r="AS209" s="56" t="str">
        <f>IF(BD!AN209="","",IF(BD!AN209&lt;BD!AL209,"ABAIXO DA META","DENTRO DA META"))</f>
        <v>DENTRO DA META</v>
      </c>
      <c r="AT209" s="56" t="str">
        <f>IF(BD!AJ209="","EM ANÁLISE",IF(BD!AP209&gt;=BD!AN209,"GO", "NO GO"))</f>
        <v>GO</v>
      </c>
      <c r="AU209" s="62">
        <f>IF(AN209="","",+BD!$AN209-AJ209)</f>
        <v>1.8269426751592377</v>
      </c>
      <c r="AV209" s="63"/>
      <c r="AW209" s="54">
        <f>BD!P209*BD!AC209</f>
        <v>98.24</v>
      </c>
      <c r="AX209" s="54">
        <f>BD!V209*BD!AC209</f>
        <v>72.452</v>
      </c>
      <c r="AY209" s="54">
        <f>IF(BD!AN209="","",BD!AN209*BD!AC209)</f>
        <v>184.59108280254782</v>
      </c>
      <c r="AZ209" s="48" t="s">
        <v>5271</v>
      </c>
      <c r="BA209" s="48"/>
      <c r="BB209" s="48"/>
      <c r="BC209" s="48" t="s">
        <v>5264</v>
      </c>
      <c r="BD209" s="64" t="s">
        <v>5257</v>
      </c>
      <c r="BE209" s="65" t="s">
        <v>4</v>
      </c>
      <c r="BF209" s="65" t="s">
        <v>4</v>
      </c>
      <c r="BG209" s="64" t="s">
        <v>5258</v>
      </c>
      <c r="BH209" s="66"/>
      <c r="BI209" s="66"/>
      <c r="BJ209" s="66"/>
      <c r="BK209" s="66"/>
      <c r="BL209" s="66"/>
      <c r="BM209" s="66"/>
      <c r="BN209" s="66"/>
      <c r="BO209" s="64">
        <v>138</v>
      </c>
      <c r="BP209" s="64">
        <v>140.622</v>
      </c>
      <c r="BQ209" s="64">
        <v>121</v>
      </c>
      <c r="BR209" s="64" t="s">
        <v>5260</v>
      </c>
      <c r="BS209" s="64" t="s">
        <v>5260</v>
      </c>
      <c r="BT209" s="64" t="s">
        <v>5261</v>
      </c>
      <c r="BU209" s="64">
        <v>5102</v>
      </c>
      <c r="BV209" s="64"/>
      <c r="BW209" s="64"/>
      <c r="BX209" s="64"/>
      <c r="BY209" s="64"/>
      <c r="BZ209" s="64"/>
      <c r="CA209" s="64"/>
      <c r="CB209" s="64"/>
      <c r="CC209" s="64">
        <v>102</v>
      </c>
      <c r="CD209" s="64">
        <v>8</v>
      </c>
      <c r="CE209" s="64">
        <v>8</v>
      </c>
      <c r="CF209" s="64"/>
      <c r="CG209" s="37">
        <f>VLOOKUP(Table_1[[#This Row],[EAN]],'[1]Planilha1'!$E:$R,13,0)</f>
        <v>6.14</v>
      </c>
      <c r="CI209" s="188">
        <f>IF(Table_1[[#This Row],[STATUS MERCADO]]="GO",Table_1[[#This Row],[M. BRUTA TOTAL]],0)</f>
        <v>60.9150573248408</v>
      </c>
      <c r="CJ209" s="188">
        <f>IF(Table_1[[#This Row],[STATUS MERCADO]]="GO",Table_1[[#This Row],[PV UNIT. REALIZADO]]*Table_1[[#This Row],[QUANTIDADE]],0)</f>
        <v>184.59108280254782</v>
      </c>
    </row>
    <row r="210" ht="15">
      <c r="A210" s="7"/>
      <c r="B210" s="67" t="s">
        <v>79</v>
      </c>
      <c r="C210" s="48">
        <v>221511</v>
      </c>
      <c r="D210" s="48">
        <v>500388</v>
      </c>
      <c r="E210" s="49">
        <v>7894904500383</v>
      </c>
      <c r="F210" s="50" t="s">
        <v>1077</v>
      </c>
      <c r="G210" s="48" t="s">
        <v>14</v>
      </c>
      <c r="H210" s="48">
        <v>690</v>
      </c>
      <c r="I210" s="51" t="s">
        <v>153</v>
      </c>
      <c r="J210" s="48" t="s">
        <v>491</v>
      </c>
      <c r="K210" s="52" t="s">
        <v>84</v>
      </c>
      <c r="L210" s="52">
        <v>36</v>
      </c>
      <c r="M210" s="52">
        <v>4</v>
      </c>
      <c r="N210" s="48" t="s">
        <v>85</v>
      </c>
      <c r="O210" s="48" t="s">
        <v>155</v>
      </c>
      <c r="P210" s="68">
        <v>0.93</v>
      </c>
      <c r="Q210" s="54">
        <f>(17/100+7.6/100+1.65/100)*P210</f>
        <v>0.24412500000000004</v>
      </c>
      <c r="R210" s="54"/>
      <c r="S210" s="54"/>
      <c r="T210" s="54"/>
      <c r="U210" s="54"/>
      <c r="V210" s="54">
        <f>+P210-Q210+R210+S210+T210+U210</f>
        <v>0.685875</v>
      </c>
      <c r="W210" s="56">
        <f>(1.02/100)</f>
        <v>1.02E-2</v>
      </c>
      <c r="X210" s="56">
        <v>4.8E-3</v>
      </c>
      <c r="Y210" s="56">
        <v>0.17</v>
      </c>
      <c r="Z210" s="56">
        <v>1.65E-2</v>
      </c>
      <c r="AA210" s="56">
        <v>7.6E-2</v>
      </c>
      <c r="AB210" s="56">
        <f>SUM(W210:AA210)</f>
        <v>0.2775</v>
      </c>
      <c r="AC210" s="48">
        <v>36</v>
      </c>
      <c r="AD210" s="57">
        <f>IF(AL210="","",+AC210*AL210)</f>
        <v>62.90828025477708</v>
      </c>
      <c r="AE210" s="58">
        <f>IF(AL210="","",+AL210*AB210)</f>
        <v>0.4849179936305734</v>
      </c>
      <c r="AF210" s="57">
        <f>IF(AL210="","",+AL210-AE210)</f>
        <v>1.26253423566879</v>
      </c>
      <c r="AG210" s="58">
        <f>+V210</f>
        <v>0.685875</v>
      </c>
      <c r="AH210" s="57">
        <f>IF(AF210="","",+AF210-AG210)</f>
        <v>0.5766592356687901</v>
      </c>
      <c r="AI210" s="57">
        <f>IF(AH210="","",+AH210*AC210)</f>
        <v>20.759732484076444</v>
      </c>
      <c r="AJ210" s="58">
        <v>1.59</v>
      </c>
      <c r="AK210" s="59">
        <v>0.33</v>
      </c>
      <c r="AL210" s="58">
        <f>IF(V210=0,"",V210/(1-AB210-AK210))</f>
        <v>1.7474522292993635</v>
      </c>
      <c r="AM210" s="60">
        <v>0.33</v>
      </c>
      <c r="AN210" s="58">
        <f>IF(V210=0,"",V210/(1-AB210-AM210))</f>
        <v>1.7474522292993635</v>
      </c>
      <c r="AO210" s="61">
        <v>1.2</v>
      </c>
      <c r="AP210" s="58">
        <f>IF(BD!AJ210="","",BD!AJ210*BD!AO210)</f>
        <v>1.908</v>
      </c>
      <c r="AQ210" s="56">
        <f>BD!AM210/BD!AK210-1</f>
        <v>0</v>
      </c>
      <c r="AR210" s="56">
        <f>IF(BD!AN210="","",IF(BD!AJ210="","",BD!AN210/BD!AJ210-1))</f>
        <v>9.902655930777571E-2</v>
      </c>
      <c r="AS210" s="56" t="str">
        <f>IF(BD!AN210="","",IF(BD!AN210&lt;BD!AL210,"ABAIXO DA META","DENTRO DA META"))</f>
        <v>DENTRO DA META</v>
      </c>
      <c r="AT210" s="56" t="str">
        <f>IF(BD!AJ210="","EM ANÁLISE",IF(BD!AP210&gt;=BD!AN210,"GO", "NO GO"))</f>
        <v>GO</v>
      </c>
      <c r="AU210" s="62">
        <f>IF(AN210="","",+BD!$AN210-AJ210)</f>
        <v>0.15745222929936342</v>
      </c>
      <c r="AV210" s="63"/>
      <c r="AW210" s="54">
        <f>BD!P210*BD!AC210</f>
        <v>33.480000000000004</v>
      </c>
      <c r="AX210" s="54">
        <f>BD!V210*BD!AC210</f>
        <v>24.6915</v>
      </c>
      <c r="AY210" s="54">
        <f>IF(BD!AN210="","",BD!AN210*BD!AC210)</f>
        <v>62.90828025477708</v>
      </c>
      <c r="AZ210" s="48" t="s">
        <v>5271</v>
      </c>
      <c r="BA210" s="48"/>
      <c r="BB210" s="48"/>
      <c r="BC210" s="48" t="s">
        <v>5264</v>
      </c>
      <c r="BD210" s="64" t="s">
        <v>5257</v>
      </c>
      <c r="BE210" s="65" t="s">
        <v>4</v>
      </c>
      <c r="BF210" s="65" t="s">
        <v>4</v>
      </c>
      <c r="BG210" s="64" t="s">
        <v>5258</v>
      </c>
      <c r="BH210" s="66"/>
      <c r="BI210" s="66"/>
      <c r="BJ210" s="66"/>
      <c r="BK210" s="66"/>
      <c r="BL210" s="66"/>
      <c r="BM210" s="66"/>
      <c r="BN210" s="66"/>
      <c r="BO210" s="64">
        <v>138</v>
      </c>
      <c r="BP210" s="64">
        <v>140.622</v>
      </c>
      <c r="BQ210" s="64">
        <v>121</v>
      </c>
      <c r="BR210" s="64" t="s">
        <v>5260</v>
      </c>
      <c r="BS210" s="64" t="s">
        <v>5260</v>
      </c>
      <c r="BT210" s="64" t="s">
        <v>5261</v>
      </c>
      <c r="BU210" s="64">
        <v>5102</v>
      </c>
      <c r="BV210" s="64"/>
      <c r="BW210" s="64"/>
      <c r="BX210" s="64"/>
      <c r="BY210" s="64"/>
      <c r="BZ210" s="64"/>
      <c r="CA210" s="64"/>
      <c r="CB210" s="64"/>
      <c r="CC210" s="64">
        <v>102</v>
      </c>
      <c r="CD210" s="64">
        <v>8</v>
      </c>
      <c r="CE210" s="64">
        <v>8</v>
      </c>
      <c r="CF210" s="64"/>
      <c r="CG210" s="37">
        <f>VLOOKUP(Table_1[[#This Row],[EAN]],'[1]Planilha1'!$E:$R,13,0)</f>
        <v>0.93</v>
      </c>
      <c r="CI210" s="188">
        <f>IF(Table_1[[#This Row],[STATUS MERCADO]]="GO",Table_1[[#This Row],[M. BRUTA TOTAL]],0)</f>
        <v>20.759732484076444</v>
      </c>
      <c r="CJ210" s="188">
        <f>IF(Table_1[[#This Row],[STATUS MERCADO]]="GO",Table_1[[#This Row],[PV UNIT. REALIZADO]]*Table_1[[#This Row],[QUANTIDADE]],0)</f>
        <v>62.90828025477708</v>
      </c>
    </row>
    <row r="211" ht="15">
      <c r="A211" s="7"/>
      <c r="B211" s="67" t="s">
        <v>79</v>
      </c>
      <c r="C211" s="48">
        <v>221512</v>
      </c>
      <c r="D211" s="48">
        <v>500245</v>
      </c>
      <c r="E211" s="49">
        <v>7894904002450</v>
      </c>
      <c r="F211" s="50" t="s">
        <v>1078</v>
      </c>
      <c r="G211" s="48" t="s">
        <v>14</v>
      </c>
      <c r="H211" s="48">
        <v>690</v>
      </c>
      <c r="I211" s="51" t="s">
        <v>153</v>
      </c>
      <c r="J211" s="48" t="s">
        <v>491</v>
      </c>
      <c r="K211" s="52" t="s">
        <v>84</v>
      </c>
      <c r="L211" s="52">
        <v>12</v>
      </c>
      <c r="M211" s="52">
        <v>4</v>
      </c>
      <c r="N211" s="48" t="s">
        <v>85</v>
      </c>
      <c r="O211" s="48" t="s">
        <v>155</v>
      </c>
      <c r="P211" s="68">
        <v>13.24</v>
      </c>
      <c r="Q211" s="54">
        <f>(17/100+7.6/100+1.65/100)*P211</f>
        <v>3.4755000000000003</v>
      </c>
      <c r="R211" s="54"/>
      <c r="S211" s="54"/>
      <c r="T211" s="54"/>
      <c r="U211" s="54"/>
      <c r="V211" s="54">
        <f>+P211-Q211+R211+S211+T211+U211</f>
        <v>9.7645</v>
      </c>
      <c r="W211" s="56">
        <f>(1.02/100)</f>
        <v>1.02E-2</v>
      </c>
      <c r="X211" s="56">
        <v>4.8E-3</v>
      </c>
      <c r="Y211" s="56">
        <v>0.17</v>
      </c>
      <c r="Z211" s="56">
        <v>1.65E-2</v>
      </c>
      <c r="AA211" s="56">
        <v>7.6E-2</v>
      </c>
      <c r="AB211" s="56">
        <f>SUM(W211:AA211)</f>
        <v>0.2775</v>
      </c>
      <c r="AC211" s="48">
        <v>12</v>
      </c>
      <c r="AD211" s="57">
        <f>IF(AL211="","",+AC211*AL211)</f>
        <v>298.5324840764332</v>
      </c>
      <c r="AE211" s="58">
        <f>IF(AL211="","",+AL211*AB211)</f>
        <v>6.903563694267518</v>
      </c>
      <c r="AF211" s="57">
        <f>IF(AL211="","",+AL211-AE211)</f>
        <v>17.974143312101916</v>
      </c>
      <c r="AG211" s="58">
        <f>+V211</f>
        <v>9.7645</v>
      </c>
      <c r="AH211" s="57">
        <f>IF(AF211="","",+AF211-AG211)</f>
        <v>8.209643312101916</v>
      </c>
      <c r="AI211" s="57">
        <f>IF(AH211="","",+AH211*AC211)</f>
        <v>98.51571974522298</v>
      </c>
      <c r="AJ211" s="58">
        <v>20.07</v>
      </c>
      <c r="AK211" s="59">
        <v>0.33</v>
      </c>
      <c r="AL211" s="58">
        <f>IF(V211=0,"",V211/(1-AB211-AK211))</f>
        <v>24.877707006369434</v>
      </c>
      <c r="AM211" s="60">
        <v>0.33</v>
      </c>
      <c r="AN211" s="58">
        <f>IF(V211=0,"",V211/(1-AB211-AM211))</f>
        <v>24.877707006369434</v>
      </c>
      <c r="AO211" s="61">
        <v>1.2</v>
      </c>
      <c r="AP211" s="58">
        <f>IF(BD!AJ211="","",BD!AJ211*BD!AO211)</f>
        <v>24.084</v>
      </c>
      <c r="AQ211" s="56">
        <f>BD!AM211/BD!AK211-1</f>
        <v>0</v>
      </c>
      <c r="AR211" s="56">
        <f>IF(BD!AN211="","",IF(BD!AJ211="","",BD!AN211/BD!AJ211-1))</f>
        <v>0.23954693604232347</v>
      </c>
      <c r="AS211" s="56" t="str">
        <f>IF(BD!AN211="","",IF(BD!AN211&lt;BD!AL211,"ABAIXO DA META","DENTRO DA META"))</f>
        <v>DENTRO DA META</v>
      </c>
      <c r="AT211" s="56" t="str">
        <f>IF(BD!AJ211="","EM ANÁLISE",IF(BD!AP211&gt;=BD!AN211,"GO", "NO GO"))</f>
        <v>NO GO</v>
      </c>
      <c r="AU211" s="62">
        <f>IF(AN211="","",+BD!$AN211-AJ211)</f>
        <v>4.807707006369434</v>
      </c>
      <c r="AV211" s="63"/>
      <c r="AW211" s="54">
        <f>BD!P211*BD!AC211</f>
        <v>158.88</v>
      </c>
      <c r="AX211" s="54">
        <f>BD!V211*BD!AC211</f>
        <v>117.174</v>
      </c>
      <c r="AY211" s="54">
        <f>IF(BD!AN211="","",BD!AN211*BD!AC211)</f>
        <v>298.5324840764332</v>
      </c>
      <c r="AZ211" s="48" t="s">
        <v>5271</v>
      </c>
      <c r="BA211" s="48"/>
      <c r="BB211" s="48"/>
      <c r="BC211" s="48" t="s">
        <v>5264</v>
      </c>
      <c r="BD211" s="64" t="s">
        <v>5257</v>
      </c>
      <c r="BE211" s="65" t="s">
        <v>4</v>
      </c>
      <c r="BF211" s="65" t="s">
        <v>4</v>
      </c>
      <c r="BG211" s="64" t="s">
        <v>5258</v>
      </c>
      <c r="BH211" s="66"/>
      <c r="BI211" s="66"/>
      <c r="BJ211" s="66"/>
      <c r="BK211" s="66"/>
      <c r="BL211" s="66"/>
      <c r="BM211" s="66"/>
      <c r="BN211" s="66"/>
      <c r="BO211" s="64">
        <v>138</v>
      </c>
      <c r="BP211" s="64">
        <v>140.622</v>
      </c>
      <c r="BQ211" s="64">
        <v>121</v>
      </c>
      <c r="BR211" s="64" t="s">
        <v>5260</v>
      </c>
      <c r="BS211" s="64" t="s">
        <v>5260</v>
      </c>
      <c r="BT211" s="64" t="s">
        <v>5261</v>
      </c>
      <c r="BU211" s="64">
        <v>5102</v>
      </c>
      <c r="BV211" s="64"/>
      <c r="BW211" s="64"/>
      <c r="BX211" s="64"/>
      <c r="BY211" s="64"/>
      <c r="BZ211" s="64"/>
      <c r="CA211" s="64"/>
      <c r="CB211" s="64"/>
      <c r="CC211" s="64">
        <v>102</v>
      </c>
      <c r="CD211" s="64">
        <v>8</v>
      </c>
      <c r="CE211" s="64">
        <v>8</v>
      </c>
      <c r="CF211" s="64"/>
      <c r="CG211" s="37">
        <f>VLOOKUP(Table_1[[#This Row],[EAN]],'[1]Planilha1'!$E:$R,13,0)</f>
        <v>13.24</v>
      </c>
      <c r="CI211" s="188">
        <f>IF(Table_1[[#This Row],[STATUS MERCADO]]="GO",Table_1[[#This Row],[M. BRUTA TOTAL]],0)</f>
        <v>0</v>
      </c>
      <c r="CJ211" s="188">
        <f>IF(Table_1[[#This Row],[STATUS MERCADO]]="GO",Table_1[[#This Row],[PV UNIT. REALIZADO]]*Table_1[[#This Row],[QUANTIDADE]],0)</f>
        <v>0</v>
      </c>
    </row>
    <row r="212" ht="15">
      <c r="A212" s="7"/>
      <c r="B212" s="67" t="s">
        <v>79</v>
      </c>
      <c r="C212" s="48">
        <v>221513</v>
      </c>
      <c r="D212" s="48">
        <v>687995</v>
      </c>
      <c r="E212" s="49">
        <v>7894904687992</v>
      </c>
      <c r="F212" s="50" t="s">
        <v>1079</v>
      </c>
      <c r="G212" s="48" t="s">
        <v>14</v>
      </c>
      <c r="H212" s="48">
        <v>690</v>
      </c>
      <c r="I212" s="51" t="s">
        <v>153</v>
      </c>
      <c r="J212" s="48" t="s">
        <v>491</v>
      </c>
      <c r="K212" s="52" t="s">
        <v>84</v>
      </c>
      <c r="L212" s="52">
        <v>36</v>
      </c>
      <c r="M212" s="52">
        <v>4</v>
      </c>
      <c r="N212" s="48" t="s">
        <v>85</v>
      </c>
      <c r="O212" s="48" t="s">
        <v>155</v>
      </c>
      <c r="P212" s="68">
        <v>1.69</v>
      </c>
      <c r="Q212" s="54">
        <f>(17/100+7.6/100+1.65/100)*P212</f>
        <v>0.443625</v>
      </c>
      <c r="R212" s="54"/>
      <c r="S212" s="54"/>
      <c r="T212" s="54"/>
      <c r="U212" s="54"/>
      <c r="V212" s="54">
        <f>+P212-Q212+R212+S212+T212+U212</f>
        <v>1.246375</v>
      </c>
      <c r="W212" s="56">
        <f>(1.02/100)</f>
        <v>1.02E-2</v>
      </c>
      <c r="X212" s="56">
        <v>4.8E-3</v>
      </c>
      <c r="Y212" s="56">
        <v>0.17</v>
      </c>
      <c r="Z212" s="56">
        <v>1.65E-2</v>
      </c>
      <c r="AA212" s="56">
        <v>7.6E-2</v>
      </c>
      <c r="AB212" s="56">
        <f>SUM(W212:AA212)</f>
        <v>0.2775</v>
      </c>
      <c r="AC212" s="48">
        <v>36</v>
      </c>
      <c r="AD212" s="57">
        <f>IF(AL212="","",+AC212*AL212)</f>
        <v>114.31719745222932</v>
      </c>
      <c r="AE212" s="58">
        <f>IF(AL212="","",+AL212*AB212)</f>
        <v>0.8811950636942678</v>
      </c>
      <c r="AF212" s="57">
        <f>IF(AL212="","",+AL212-AE212)</f>
        <v>2.294282643312102</v>
      </c>
      <c r="AG212" s="58">
        <f>+V212</f>
        <v>1.246375</v>
      </c>
      <c r="AH212" s="57">
        <f>IF(AF212="","",+AF212-AG212)</f>
        <v>1.0479076433121022</v>
      </c>
      <c r="AI212" s="57">
        <f>IF(AH212="","",+AH212*AC212)</f>
        <v>37.72467515923568</v>
      </c>
      <c r="AJ212" s="58">
        <v>2.69</v>
      </c>
      <c r="AK212" s="59">
        <v>0.33</v>
      </c>
      <c r="AL212" s="58">
        <f>IF(V212=0,"",V212/(1-AB212-AK212))</f>
        <v>3.17547770700637</v>
      </c>
      <c r="AM212" s="60">
        <v>0.33</v>
      </c>
      <c r="AN212" s="58">
        <f>IF(V212=0,"",V212/(1-AB212-AM212))</f>
        <v>3.17547770700637</v>
      </c>
      <c r="AO212" s="61">
        <v>1.2</v>
      </c>
      <c r="AP212" s="58">
        <f>IF(BD!AJ212="","",BD!AJ212*BD!AO212)</f>
        <v>3.2279999999999998</v>
      </c>
      <c r="AQ212" s="56">
        <f>BD!AM212/BD!AK212-1</f>
        <v>0</v>
      </c>
      <c r="AR212" s="56">
        <f>IF(BD!AN212="","",IF(BD!AJ212="","",BD!AN212/BD!AJ212-1))</f>
        <v>0.18047498401723794</v>
      </c>
      <c r="AS212" s="56" t="str">
        <f>IF(BD!AN212="","",IF(BD!AN212&lt;BD!AL212,"ABAIXO DA META","DENTRO DA META"))</f>
        <v>DENTRO DA META</v>
      </c>
      <c r="AT212" s="56" t="str">
        <f>IF(BD!AJ212="","EM ANÁLISE",IF(BD!AP212&gt;=BD!AN212,"GO", "NO GO"))</f>
        <v>GO</v>
      </c>
      <c r="AU212" s="62">
        <f>IF(AN212="","",+BD!$AN212-AJ212)</f>
        <v>0.4854777070063703</v>
      </c>
      <c r="AV212" s="63"/>
      <c r="AW212" s="54">
        <f>BD!P212*BD!AC212</f>
        <v>60.839999999999996</v>
      </c>
      <c r="AX212" s="54">
        <f>BD!V212*BD!AC212</f>
        <v>44.8695</v>
      </c>
      <c r="AY212" s="54">
        <f>IF(BD!AN212="","",BD!AN212*BD!AC212)</f>
        <v>114.31719745222932</v>
      </c>
      <c r="AZ212" s="48" t="s">
        <v>5271</v>
      </c>
      <c r="BA212" s="48"/>
      <c r="BB212" s="48"/>
      <c r="BC212" s="48" t="s">
        <v>5264</v>
      </c>
      <c r="BD212" s="64" t="s">
        <v>5257</v>
      </c>
      <c r="BE212" s="65" t="s">
        <v>4</v>
      </c>
      <c r="BF212" s="65" t="s">
        <v>4</v>
      </c>
      <c r="BG212" s="64" t="s">
        <v>5258</v>
      </c>
      <c r="BH212" s="66"/>
      <c r="BI212" s="66"/>
      <c r="BJ212" s="66"/>
      <c r="BK212" s="66"/>
      <c r="BL212" s="66"/>
      <c r="BM212" s="66"/>
      <c r="BN212" s="66"/>
      <c r="BO212" s="64">
        <v>138</v>
      </c>
      <c r="BP212" s="64">
        <v>140.622</v>
      </c>
      <c r="BQ212" s="64">
        <v>121</v>
      </c>
      <c r="BR212" s="64" t="s">
        <v>5260</v>
      </c>
      <c r="BS212" s="64" t="s">
        <v>5260</v>
      </c>
      <c r="BT212" s="64" t="s">
        <v>5261</v>
      </c>
      <c r="BU212" s="64">
        <v>5102</v>
      </c>
      <c r="BV212" s="64"/>
      <c r="BW212" s="64"/>
      <c r="BX212" s="64"/>
      <c r="BY212" s="64"/>
      <c r="BZ212" s="64"/>
      <c r="CA212" s="64"/>
      <c r="CB212" s="64"/>
      <c r="CC212" s="64">
        <v>102</v>
      </c>
      <c r="CD212" s="64">
        <v>8</v>
      </c>
      <c r="CE212" s="64">
        <v>8</v>
      </c>
      <c r="CF212" s="64"/>
      <c r="CG212" s="37">
        <f>VLOOKUP(Table_1[[#This Row],[EAN]],'[1]Planilha1'!$E:$R,13,0)</f>
        <v>1.69</v>
      </c>
      <c r="CI212" s="188">
        <f>IF(Table_1[[#This Row],[STATUS MERCADO]]="GO",Table_1[[#This Row],[M. BRUTA TOTAL]],0)</f>
        <v>37.72467515923568</v>
      </c>
      <c r="CJ212" s="188">
        <f>IF(Table_1[[#This Row],[STATUS MERCADO]]="GO",Table_1[[#This Row],[PV UNIT. REALIZADO]]*Table_1[[#This Row],[QUANTIDADE]],0)</f>
        <v>114.31719745222932</v>
      </c>
    </row>
    <row r="213" ht="15">
      <c r="A213" s="7"/>
      <c r="B213" s="67" t="s">
        <v>79</v>
      </c>
      <c r="C213" s="48">
        <v>221516</v>
      </c>
      <c r="D213" s="48">
        <v>3717</v>
      </c>
      <c r="E213" s="49">
        <v>7897520100722</v>
      </c>
      <c r="F213" s="50" t="s">
        <v>1082</v>
      </c>
      <c r="G213" s="48" t="s">
        <v>24</v>
      </c>
      <c r="H213" s="48">
        <v>580</v>
      </c>
      <c r="I213" s="51" t="s">
        <v>280</v>
      </c>
      <c r="J213" s="48" t="s">
        <v>1083</v>
      </c>
      <c r="K213" s="52" t="s">
        <v>84</v>
      </c>
      <c r="L213" s="52">
        <v>12</v>
      </c>
      <c r="M213" s="52">
        <v>0</v>
      </c>
      <c r="N213" s="48" t="s">
        <v>85</v>
      </c>
      <c r="O213" s="48" t="s">
        <v>114</v>
      </c>
      <c r="P213" s="68">
        <v>14.14</v>
      </c>
      <c r="Q213" s="54">
        <f>(17/100+7.6/100+1.65/100)*P213</f>
        <v>3.7117500000000003</v>
      </c>
      <c r="R213" s="54"/>
      <c r="S213" s="54"/>
      <c r="T213" s="54"/>
      <c r="U213" s="54"/>
      <c r="V213" s="54">
        <f>+P213-Q213+R213+S213+T213+U213</f>
        <v>10.42825</v>
      </c>
      <c r="W213" s="56">
        <f>(1.02/100)</f>
        <v>1.02E-2</v>
      </c>
      <c r="X213" s="56">
        <v>4.8E-3</v>
      </c>
      <c r="Y213" s="56">
        <v>0.17</v>
      </c>
      <c r="Z213" s="56">
        <v>1.65E-2</v>
      </c>
      <c r="AA213" s="56">
        <v>7.6E-2</v>
      </c>
      <c r="AB213" s="56">
        <f>SUM(W213:AA213)</f>
        <v>0.2775</v>
      </c>
      <c r="AC213" s="48">
        <v>12</v>
      </c>
      <c r="AD213" s="57">
        <f>IF(AL213="","",+AC213*AL213)</f>
        <v>318.8254777070065</v>
      </c>
      <c r="AE213" s="58">
        <f>IF(AL213="","",+AL213*AB213)</f>
        <v>7.372839171974525</v>
      </c>
      <c r="AF213" s="57">
        <f>IF(AL213="","",+AL213-AE213)</f>
        <v>19.19595063694268</v>
      </c>
      <c r="AG213" s="58">
        <f>+V213</f>
        <v>10.42825</v>
      </c>
      <c r="AH213" s="57">
        <f>IF(AF213="","",+AF213-AG213)</f>
        <v>8.76770063694268</v>
      </c>
      <c r="AI213" s="57">
        <f>IF(AH213="","",+AH213*AC213)</f>
        <v>105.21240764331216</v>
      </c>
      <c r="AJ213" s="58">
        <v>22.34</v>
      </c>
      <c r="AK213" s="59">
        <v>0.33</v>
      </c>
      <c r="AL213" s="58">
        <f>IF(V213=0,"",V213/(1-AB213-AK213))</f>
        <v>26.568789808917206</v>
      </c>
      <c r="AM213" s="60">
        <v>0.33</v>
      </c>
      <c r="AN213" s="58">
        <f>IF(V213=0,"",V213/(1-AB213-AM213))</f>
        <v>26.568789808917206</v>
      </c>
      <c r="AO213" s="61">
        <v>1.2</v>
      </c>
      <c r="AP213" s="58">
        <f>IF(BD!AJ213="","",BD!AJ213*BD!AO213)</f>
        <v>26.808</v>
      </c>
      <c r="AQ213" s="56">
        <f>BD!AM213/BD!AK213-1</f>
        <v>0</v>
      </c>
      <c r="AR213" s="56">
        <f>IF(BD!AN213="","",IF(BD!AJ213="","",BD!AN213/BD!AJ213-1))</f>
        <v>0.1892922922523368</v>
      </c>
      <c r="AS213" s="56" t="str">
        <f>IF(BD!AN213="","",IF(BD!AN213&lt;BD!AL213,"ABAIXO DA META","DENTRO DA META"))</f>
        <v>DENTRO DA META</v>
      </c>
      <c r="AT213" s="56" t="str">
        <f>IF(BD!AJ213="","EM ANÁLISE",IF(BD!AP213&gt;=BD!AN213,"GO", "NO GO"))</f>
        <v>GO</v>
      </c>
      <c r="AU213" s="62">
        <f>IF(AN213="","",+BD!$AN213-AJ213)</f>
        <v>4.228789808917206</v>
      </c>
      <c r="AV213" s="63"/>
      <c r="AW213" s="54">
        <f>BD!P213*BD!AC213</f>
        <v>169.68</v>
      </c>
      <c r="AX213" s="54">
        <f>BD!V213*BD!AC213</f>
        <v>125.13900000000001</v>
      </c>
      <c r="AY213" s="54">
        <f>IF(BD!AN213="","",BD!AN213*BD!AC213)</f>
        <v>318.8254777070065</v>
      </c>
      <c r="AZ213" s="48" t="s">
        <v>5271</v>
      </c>
      <c r="BA213" s="48" t="s">
        <v>115</v>
      </c>
      <c r="BB213" s="48">
        <v>1</v>
      </c>
      <c r="BC213" s="48" t="s">
        <v>116</v>
      </c>
      <c r="BD213" s="64" t="s">
        <v>5257</v>
      </c>
      <c r="BE213" s="65" t="s">
        <v>4</v>
      </c>
      <c r="BF213" s="65" t="s">
        <v>4</v>
      </c>
      <c r="BG213" s="64" t="s">
        <v>5258</v>
      </c>
      <c r="BH213" s="66"/>
      <c r="BI213" s="66"/>
      <c r="BJ213" s="66"/>
      <c r="BK213" s="66"/>
      <c r="BL213" s="66"/>
      <c r="BM213" s="66"/>
      <c r="BN213" s="64" t="s">
        <v>5268</v>
      </c>
      <c r="BO213" s="64">
        <v>138</v>
      </c>
      <c r="BP213" s="64">
        <v>140.622</v>
      </c>
      <c r="BQ213" s="64">
        <v>121</v>
      </c>
      <c r="BR213" s="64" t="s">
        <v>5260</v>
      </c>
      <c r="BS213" s="64" t="s">
        <v>5260</v>
      </c>
      <c r="BT213" s="64" t="s">
        <v>5261</v>
      </c>
      <c r="BU213" s="64">
        <v>5102</v>
      </c>
      <c r="BV213" s="64"/>
      <c r="BW213" s="64"/>
      <c r="BX213" s="64"/>
      <c r="BY213" s="64"/>
      <c r="BZ213" s="64"/>
      <c r="CA213" s="64"/>
      <c r="CB213" s="64"/>
      <c r="CC213" s="64">
        <v>102</v>
      </c>
      <c r="CD213" s="64">
        <v>8</v>
      </c>
      <c r="CE213" s="64">
        <v>8</v>
      </c>
      <c r="CF213" s="64"/>
      <c r="CG213" s="37">
        <f>VLOOKUP(Table_1[[#This Row],[EAN]],'[1]Planilha1'!$E:$R,13,0)</f>
        <v>14.14</v>
      </c>
      <c r="CI213" s="188">
        <f>IF(Table_1[[#This Row],[STATUS MERCADO]]="GO",Table_1[[#This Row],[M. BRUTA TOTAL]],0)</f>
        <v>105.21240764331216</v>
      </c>
      <c r="CJ213" s="188">
        <f>IF(Table_1[[#This Row],[STATUS MERCADO]]="GO",Table_1[[#This Row],[PV UNIT. REALIZADO]]*Table_1[[#This Row],[QUANTIDADE]],0)</f>
        <v>318.8254777070065</v>
      </c>
    </row>
    <row r="214" ht="15">
      <c r="A214" s="7"/>
      <c r="B214" s="67" t="s">
        <v>400</v>
      </c>
      <c r="C214" s="77">
        <v>224063</v>
      </c>
      <c r="D214" s="64" t="s">
        <v>5211</v>
      </c>
      <c r="E214" s="49">
        <v>7506339325256</v>
      </c>
      <c r="F214" s="50" t="s">
        <v>5080</v>
      </c>
      <c r="G214" s="48" t="s">
        <v>15</v>
      </c>
      <c r="H214" s="64">
        <v>1150</v>
      </c>
      <c r="I214" s="70" t="s">
        <v>5213</v>
      </c>
      <c r="J214" s="48" t="s">
        <v>1069</v>
      </c>
      <c r="K214" s="52" t="s">
        <v>84</v>
      </c>
      <c r="L214" s="52">
        <v>12</v>
      </c>
      <c r="M214" s="52">
        <v>0</v>
      </c>
      <c r="N214" s="48" t="s">
        <v>85</v>
      </c>
      <c r="O214" s="69" t="s">
        <v>5210</v>
      </c>
      <c r="P214" s="68">
        <v>21.95</v>
      </c>
      <c r="Q214" s="54">
        <f>(17/100+7.6/100+1.65/100)*P214</f>
        <v>5.761875</v>
      </c>
      <c r="R214" s="54"/>
      <c r="S214" s="54"/>
      <c r="T214" s="54"/>
      <c r="U214" s="54"/>
      <c r="V214" s="54">
        <f>+P214-Q214+R214+S214+T214+U214</f>
        <v>16.188125</v>
      </c>
      <c r="W214" s="56">
        <f>(1.02/100)</f>
        <v>1.02E-2</v>
      </c>
      <c r="X214" s="56">
        <v>4.8E-3</v>
      </c>
      <c r="Y214" s="56">
        <v>0.17</v>
      </c>
      <c r="Z214" s="56">
        <v>1.65E-2</v>
      </c>
      <c r="AA214" s="56">
        <v>7.6E-2</v>
      </c>
      <c r="AB214" s="56">
        <f>SUM(W214:AA214)</f>
        <v>0.2775</v>
      </c>
      <c r="AC214" s="48">
        <v>12</v>
      </c>
      <c r="AD214" s="57">
        <f>IF(AL214="","",+AC214*AL214)</f>
        <v>494.923566878981</v>
      </c>
      <c r="AE214" s="58">
        <f>IF(AL214="","",+AL214*AB214)</f>
        <v>11.445107484076436</v>
      </c>
      <c r="AF214" s="57">
        <f>IF(AL214="","",+AL214-AE214)</f>
        <v>29.79852308917198</v>
      </c>
      <c r="AG214" s="58">
        <f>+V214</f>
        <v>16.188125</v>
      </c>
      <c r="AH214" s="57">
        <f>IF(AF214="","",+AF214-AG214)</f>
        <v>13.61039808917198</v>
      </c>
      <c r="AI214" s="57">
        <f>IF(AH214="","",+AH214*AC214)</f>
        <v>163.32477707006376</v>
      </c>
      <c r="AJ214" s="58">
        <v>30.79</v>
      </c>
      <c r="AK214" s="59">
        <v>0.33</v>
      </c>
      <c r="AL214" s="58">
        <f>IF(V214=0,"",V214/(1-AB214-AK214))</f>
        <v>41.24363057324842</v>
      </c>
      <c r="AM214" s="60">
        <v>0.33</v>
      </c>
      <c r="AN214" s="58">
        <f>IF(V214=0,"",V214/(1-AB214-AM214))</f>
        <v>41.24363057324842</v>
      </c>
      <c r="AO214" s="61">
        <v>1.2</v>
      </c>
      <c r="AP214" s="58">
        <f>IF(BD!AJ214="","",BD!AJ214*BD!AO214)</f>
        <v>36.948</v>
      </c>
      <c r="AQ214" s="56">
        <f>BD!AM214/BD!AK214-1</f>
        <v>0</v>
      </c>
      <c r="AR214" s="56">
        <f>IF(BD!AN214="","",IF(BD!AJ214="","",BD!AN214/BD!AJ214-1))</f>
        <v>0.339513821800858</v>
      </c>
      <c r="AS214" s="56" t="str">
        <f>IF(BD!AN214="","",IF(BD!AN214&lt;BD!AL214,"ABAIXO DA META","DENTRO DA META"))</f>
        <v>DENTRO DA META</v>
      </c>
      <c r="AT214" s="56" t="str">
        <f>IF(BD!AJ214="","EM ANÁLISE",IF(BD!AP214&gt;=BD!AN214,"GO", "NO GO"))</f>
        <v>NO GO</v>
      </c>
      <c r="AU214" s="62">
        <f>IF(AN214="","",+BD!$AN214-AJ214)</f>
        <v>10.453630573248418</v>
      </c>
      <c r="AV214" s="63"/>
      <c r="AW214" s="54">
        <f>BD!P214*BD!AC214</f>
        <v>263.4</v>
      </c>
      <c r="AX214" s="54">
        <f>BD!V214*BD!AC214</f>
        <v>194.2575</v>
      </c>
      <c r="AY214" s="54">
        <f>IF(BD!AN214="","",BD!AN214*BD!AC214)</f>
        <v>494.923566878981</v>
      </c>
      <c r="AZ214" s="48" t="s">
        <v>5271</v>
      </c>
      <c r="BA214" s="69" t="s">
        <v>124</v>
      </c>
      <c r="BB214" s="48">
        <v>1</v>
      </c>
      <c r="BC214" s="69" t="s">
        <v>5209</v>
      </c>
      <c r="BD214" s="64" t="s">
        <v>5257</v>
      </c>
      <c r="BE214" s="65" t="s">
        <v>4</v>
      </c>
      <c r="BF214" s="65" t="s">
        <v>4</v>
      </c>
      <c r="BG214" s="64" t="s">
        <v>5258</v>
      </c>
      <c r="BH214" s="64"/>
      <c r="BI214" s="64"/>
      <c r="BJ214" s="64"/>
      <c r="BK214" s="64"/>
      <c r="BL214" s="64"/>
      <c r="BM214" s="64"/>
      <c r="BN214" s="64" t="s">
        <v>5259</v>
      </c>
      <c r="BO214" s="64">
        <v>138</v>
      </c>
      <c r="BP214" s="64">
        <v>140.622</v>
      </c>
      <c r="BQ214" s="64">
        <v>121</v>
      </c>
      <c r="BR214" s="64" t="s">
        <v>5260</v>
      </c>
      <c r="BS214" s="64" t="s">
        <v>5260</v>
      </c>
      <c r="BT214" s="64" t="s">
        <v>5261</v>
      </c>
      <c r="BU214" s="64">
        <v>5102</v>
      </c>
      <c r="BV214" s="64"/>
      <c r="BW214" s="64"/>
      <c r="BX214" s="64"/>
      <c r="BY214" s="64"/>
      <c r="BZ214" s="64"/>
      <c r="CA214" s="64"/>
      <c r="CB214" s="64"/>
      <c r="CC214" s="64">
        <v>102</v>
      </c>
      <c r="CD214" s="64">
        <v>8</v>
      </c>
      <c r="CE214" s="64">
        <v>8</v>
      </c>
      <c r="CF214" s="64"/>
      <c r="CG214" s="37" t="e">
        <f>VLOOKUP(Table_1[[#This Row],[EAN]],'[1]Planilha1'!$E:$R,13,0)</f>
        <v>#N/A</v>
      </c>
      <c r="CI214" s="188">
        <f>IF(Table_1[[#This Row],[STATUS MERCADO]]="GO",Table_1[[#This Row],[M. BRUTA TOTAL]],0)</f>
        <v>0</v>
      </c>
      <c r="CJ214" s="188">
        <f>IF(Table_1[[#This Row],[STATUS MERCADO]]="GO",Table_1[[#This Row],[PV UNIT. REALIZADO]]*Table_1[[#This Row],[QUANTIDADE]],0)</f>
        <v>0</v>
      </c>
    </row>
    <row r="215" ht="15">
      <c r="A215" s="7"/>
      <c r="B215" s="67" t="s">
        <v>400</v>
      </c>
      <c r="C215" s="77">
        <v>224064</v>
      </c>
      <c r="D215" s="64" t="s">
        <v>5211</v>
      </c>
      <c r="E215" s="49">
        <v>7506339326048</v>
      </c>
      <c r="F215" s="50" t="s">
        <v>5081</v>
      </c>
      <c r="G215" s="48" t="s">
        <v>15</v>
      </c>
      <c r="H215" s="64">
        <v>1150</v>
      </c>
      <c r="I215" s="70" t="s">
        <v>5213</v>
      </c>
      <c r="J215" s="48" t="s">
        <v>1069</v>
      </c>
      <c r="K215" s="52" t="s">
        <v>84</v>
      </c>
      <c r="L215" s="52">
        <v>12</v>
      </c>
      <c r="M215" s="52">
        <v>0</v>
      </c>
      <c r="N215" s="48" t="s">
        <v>85</v>
      </c>
      <c r="O215" s="69" t="s">
        <v>5210</v>
      </c>
      <c r="P215" s="68">
        <v>21.95</v>
      </c>
      <c r="Q215" s="54">
        <f>(17/100+7.6/100+1.65/100)*P215</f>
        <v>5.761875</v>
      </c>
      <c r="R215" s="54"/>
      <c r="S215" s="54"/>
      <c r="T215" s="54"/>
      <c r="U215" s="54"/>
      <c r="V215" s="54">
        <f>+P215-Q215+R215+S215+T215+U215</f>
        <v>16.188125</v>
      </c>
      <c r="W215" s="56">
        <f>(1.02/100)</f>
        <v>1.02E-2</v>
      </c>
      <c r="X215" s="56">
        <v>4.8E-3</v>
      </c>
      <c r="Y215" s="56">
        <v>0.17</v>
      </c>
      <c r="Z215" s="56">
        <v>1.65E-2</v>
      </c>
      <c r="AA215" s="56">
        <v>7.6E-2</v>
      </c>
      <c r="AB215" s="56">
        <f>SUM(W215:AA215)</f>
        <v>0.2775</v>
      </c>
      <c r="AC215" s="48">
        <v>12</v>
      </c>
      <c r="AD215" s="57">
        <f>IF(AL215="","",+AC215*AL215)</f>
        <v>494.923566878981</v>
      </c>
      <c r="AE215" s="58">
        <f>IF(AL215="","",+AL215*AB215)</f>
        <v>11.445107484076436</v>
      </c>
      <c r="AF215" s="57">
        <f>IF(AL215="","",+AL215-AE215)</f>
        <v>29.79852308917198</v>
      </c>
      <c r="AG215" s="58">
        <f>+V215</f>
        <v>16.188125</v>
      </c>
      <c r="AH215" s="57">
        <f>IF(AF215="","",+AF215-AG215)</f>
        <v>13.61039808917198</v>
      </c>
      <c r="AI215" s="57">
        <f>IF(AH215="","",+AH215*AC215)</f>
        <v>163.32477707006376</v>
      </c>
      <c r="AJ215" s="58">
        <v>30.79</v>
      </c>
      <c r="AK215" s="59">
        <v>0.33</v>
      </c>
      <c r="AL215" s="58">
        <f>IF(V215=0,"",V215/(1-AB215-AK215))</f>
        <v>41.24363057324842</v>
      </c>
      <c r="AM215" s="60">
        <v>0.33</v>
      </c>
      <c r="AN215" s="58">
        <f>IF(V215=0,"",V215/(1-AB215-AM215))</f>
        <v>41.24363057324842</v>
      </c>
      <c r="AO215" s="61">
        <v>1.2</v>
      </c>
      <c r="AP215" s="58">
        <f>IF(BD!AJ215="","",BD!AJ215*BD!AO215)</f>
        <v>36.948</v>
      </c>
      <c r="AQ215" s="56">
        <f>BD!AM215/BD!AK215-1</f>
        <v>0</v>
      </c>
      <c r="AR215" s="56">
        <f>IF(BD!AN215="","",IF(BD!AJ215="","",BD!AN215/BD!AJ215-1))</f>
        <v>0.339513821800858</v>
      </c>
      <c r="AS215" s="56" t="str">
        <f>IF(BD!AN215="","",IF(BD!AN215&lt;BD!AL215,"ABAIXO DA META","DENTRO DA META"))</f>
        <v>DENTRO DA META</v>
      </c>
      <c r="AT215" s="56" t="str">
        <f>IF(BD!AJ215="","EM ANÁLISE",IF(BD!AP215&gt;=BD!AN215,"GO", "NO GO"))</f>
        <v>NO GO</v>
      </c>
      <c r="AU215" s="62">
        <f>IF(AN215="","",+BD!$AN215-AJ215)</f>
        <v>10.453630573248418</v>
      </c>
      <c r="AV215" s="63"/>
      <c r="AW215" s="54">
        <f>BD!P215*BD!AC215</f>
        <v>263.4</v>
      </c>
      <c r="AX215" s="54">
        <f>BD!V215*BD!AC215</f>
        <v>194.2575</v>
      </c>
      <c r="AY215" s="54">
        <f>IF(BD!AN215="","",BD!AN215*BD!AC215)</f>
        <v>494.923566878981</v>
      </c>
      <c r="AZ215" s="48" t="s">
        <v>5271</v>
      </c>
      <c r="BA215" s="69" t="s">
        <v>124</v>
      </c>
      <c r="BB215" s="48">
        <v>1</v>
      </c>
      <c r="BC215" s="69" t="s">
        <v>5209</v>
      </c>
      <c r="BD215" s="64" t="s">
        <v>5257</v>
      </c>
      <c r="BE215" s="65" t="s">
        <v>4</v>
      </c>
      <c r="BF215" s="65" t="s">
        <v>4</v>
      </c>
      <c r="BG215" s="64" t="s">
        <v>5258</v>
      </c>
      <c r="BH215" s="64"/>
      <c r="BI215" s="64"/>
      <c r="BJ215" s="64"/>
      <c r="BK215" s="64"/>
      <c r="BL215" s="64"/>
      <c r="BM215" s="64"/>
      <c r="BN215" s="64" t="s">
        <v>5259</v>
      </c>
      <c r="BO215" s="64">
        <v>138</v>
      </c>
      <c r="BP215" s="64">
        <v>140.622</v>
      </c>
      <c r="BQ215" s="64">
        <v>121</v>
      </c>
      <c r="BR215" s="64" t="s">
        <v>5260</v>
      </c>
      <c r="BS215" s="64" t="s">
        <v>5260</v>
      </c>
      <c r="BT215" s="64" t="s">
        <v>5261</v>
      </c>
      <c r="BU215" s="64">
        <v>5102</v>
      </c>
      <c r="BV215" s="64"/>
      <c r="BW215" s="64"/>
      <c r="BX215" s="64"/>
      <c r="BY215" s="64"/>
      <c r="BZ215" s="64"/>
      <c r="CA215" s="64"/>
      <c r="CB215" s="64"/>
      <c r="CC215" s="64">
        <v>102</v>
      </c>
      <c r="CD215" s="64">
        <v>8</v>
      </c>
      <c r="CE215" s="64">
        <v>8</v>
      </c>
      <c r="CF215" s="64"/>
      <c r="CG215" s="37" t="e">
        <f>VLOOKUP(Table_1[[#This Row],[EAN]],'[1]Planilha1'!$E:$R,13,0)</f>
        <v>#N/A</v>
      </c>
      <c r="CI215" s="188">
        <f>IF(Table_1[[#This Row],[STATUS MERCADO]]="GO",Table_1[[#This Row],[M. BRUTA TOTAL]],0)</f>
        <v>0</v>
      </c>
      <c r="CJ215" s="188">
        <f>IF(Table_1[[#This Row],[STATUS MERCADO]]="GO",Table_1[[#This Row],[PV UNIT. REALIZADO]]*Table_1[[#This Row],[QUANTIDADE]],0)</f>
        <v>0</v>
      </c>
    </row>
    <row r="216" ht="15">
      <c r="A216" s="7"/>
      <c r="B216" s="67" t="s">
        <v>400</v>
      </c>
      <c r="C216" s="77">
        <v>224065</v>
      </c>
      <c r="D216" s="64" t="s">
        <v>5211</v>
      </c>
      <c r="E216" s="49">
        <v>7501007499758</v>
      </c>
      <c r="F216" s="50" t="s">
        <v>5082</v>
      </c>
      <c r="G216" s="48" t="s">
        <v>15</v>
      </c>
      <c r="H216" s="64">
        <v>1150</v>
      </c>
      <c r="I216" s="70" t="s">
        <v>5214</v>
      </c>
      <c r="J216" s="48" t="s">
        <v>1069</v>
      </c>
      <c r="K216" s="52" t="s">
        <v>84</v>
      </c>
      <c r="L216" s="52">
        <v>12</v>
      </c>
      <c r="M216" s="52">
        <v>0</v>
      </c>
      <c r="N216" s="48" t="s">
        <v>85</v>
      </c>
      <c r="O216" s="69" t="s">
        <v>5210</v>
      </c>
      <c r="P216" s="68">
        <v>4.95</v>
      </c>
      <c r="Q216" s="54">
        <f>(17/100+7.6/100+1.65/100)*P216</f>
        <v>1.2993750000000002</v>
      </c>
      <c r="R216" s="54"/>
      <c r="S216" s="54"/>
      <c r="T216" s="54"/>
      <c r="U216" s="54"/>
      <c r="V216" s="54">
        <f>+P216-Q216+R216+S216+T216+U216</f>
        <v>3.650625</v>
      </c>
      <c r="W216" s="56">
        <f>(1.02/100)</f>
        <v>1.02E-2</v>
      </c>
      <c r="X216" s="56">
        <v>4.8E-3</v>
      </c>
      <c r="Y216" s="56">
        <v>0.17</v>
      </c>
      <c r="Z216" s="56">
        <v>1.65E-2</v>
      </c>
      <c r="AA216" s="56">
        <v>7.6E-2</v>
      </c>
      <c r="AB216" s="56">
        <f>SUM(W216:AA216)</f>
        <v>0.2775</v>
      </c>
      <c r="AC216" s="48">
        <v>12</v>
      </c>
      <c r="AD216" s="57">
        <f>IF(AL216="","",+AC216*AL216)</f>
        <v>111.61146496815289</v>
      </c>
      <c r="AE216" s="58">
        <f>IF(AL216="","",+AL216*AB216)</f>
        <v>2.5810151273885356</v>
      </c>
      <c r="AF216" s="57">
        <f>IF(AL216="","",+AL216-AE216)</f>
        <v>6.719940286624205</v>
      </c>
      <c r="AG216" s="58">
        <f>+V216</f>
        <v>3.650625</v>
      </c>
      <c r="AH216" s="57">
        <f>IF(AF216="","",+AF216-AG216)</f>
        <v>3.069315286624205</v>
      </c>
      <c r="AI216" s="57">
        <f>IF(AH216="","",+AH216*AC216)</f>
        <v>36.83178343949046</v>
      </c>
      <c r="AJ216" s="58">
        <v>5.76</v>
      </c>
      <c r="AK216" s="59">
        <v>0.33</v>
      </c>
      <c r="AL216" s="58">
        <f>IF(V216=0,"",V216/(1-AB216-AK216))</f>
        <v>9.30095541401274</v>
      </c>
      <c r="AM216" s="60">
        <v>0.33</v>
      </c>
      <c r="AN216" s="58">
        <f>IF(V216=0,"",V216/(1-AB216-AM216))</f>
        <v>9.30095541401274</v>
      </c>
      <c r="AO216" s="61">
        <v>1.2</v>
      </c>
      <c r="AP216" s="58">
        <f>IF(BD!AJ216="","",BD!AJ216*BD!AO216)</f>
        <v>6.912</v>
      </c>
      <c r="AQ216" s="56">
        <f>BD!AM216/BD!AK216-1</f>
        <v>0</v>
      </c>
      <c r="AR216" s="56">
        <f>IF(BD!AN216="","",IF(BD!AJ216="","",BD!AN216/BD!AJ216-1))</f>
        <v>0.6147492038216564</v>
      </c>
      <c r="AS216" s="56" t="str">
        <f>IF(BD!AN216="","",IF(BD!AN216&lt;BD!AL216,"ABAIXO DA META","DENTRO DA META"))</f>
        <v>DENTRO DA META</v>
      </c>
      <c r="AT216" s="56" t="str">
        <f>IF(BD!AJ216="","EM ANÁLISE",IF(BD!AP216&gt;=BD!AN216,"GO", "NO GO"))</f>
        <v>NO GO</v>
      </c>
      <c r="AU216" s="62">
        <f>IF(AN216="","",+BD!$AN216-AJ216)</f>
        <v>3.540955414012741</v>
      </c>
      <c r="AV216" s="63"/>
      <c r="AW216" s="54">
        <f>BD!P216*BD!AC216</f>
        <v>59.400000000000006</v>
      </c>
      <c r="AX216" s="54">
        <f>BD!V216*BD!AC216</f>
        <v>43.8075</v>
      </c>
      <c r="AY216" s="54">
        <f>IF(BD!AN216="","",BD!AN216*BD!AC216)</f>
        <v>111.61146496815289</v>
      </c>
      <c r="AZ216" s="48" t="s">
        <v>5271</v>
      </c>
      <c r="BA216" s="69" t="s">
        <v>124</v>
      </c>
      <c r="BB216" s="48">
        <v>1</v>
      </c>
      <c r="BC216" s="69" t="s">
        <v>5209</v>
      </c>
      <c r="BD216" s="64" t="s">
        <v>5257</v>
      </c>
      <c r="BE216" s="65" t="s">
        <v>4</v>
      </c>
      <c r="BF216" s="65" t="s">
        <v>4</v>
      </c>
      <c r="BG216" s="64" t="s">
        <v>5258</v>
      </c>
      <c r="BH216" s="64"/>
      <c r="BI216" s="64"/>
      <c r="BJ216" s="64"/>
      <c r="BK216" s="64"/>
      <c r="BL216" s="64"/>
      <c r="BM216" s="64"/>
      <c r="BN216" s="64" t="s">
        <v>5259</v>
      </c>
      <c r="BO216" s="64">
        <v>138</v>
      </c>
      <c r="BP216" s="64">
        <v>140.622</v>
      </c>
      <c r="BQ216" s="64">
        <v>121</v>
      </c>
      <c r="BR216" s="64" t="s">
        <v>5260</v>
      </c>
      <c r="BS216" s="64" t="s">
        <v>5260</v>
      </c>
      <c r="BT216" s="64" t="s">
        <v>5261</v>
      </c>
      <c r="BU216" s="64">
        <v>5102</v>
      </c>
      <c r="BV216" s="64"/>
      <c r="BW216" s="64"/>
      <c r="BX216" s="64"/>
      <c r="BY216" s="64"/>
      <c r="BZ216" s="64"/>
      <c r="CA216" s="64"/>
      <c r="CB216" s="64"/>
      <c r="CC216" s="64">
        <v>102</v>
      </c>
      <c r="CD216" s="64">
        <v>8</v>
      </c>
      <c r="CE216" s="64">
        <v>8</v>
      </c>
      <c r="CF216" s="64"/>
      <c r="CG216" s="37" t="e">
        <f>VLOOKUP(Table_1[[#This Row],[EAN]],'[1]Planilha1'!$E:$R,13,0)</f>
        <v>#N/A</v>
      </c>
      <c r="CI216" s="188">
        <f>IF(Table_1[[#This Row],[STATUS MERCADO]]="GO",Table_1[[#This Row],[M. BRUTA TOTAL]],0)</f>
        <v>0</v>
      </c>
      <c r="CJ216" s="188">
        <f>IF(Table_1[[#This Row],[STATUS MERCADO]]="GO",Table_1[[#This Row],[PV UNIT. REALIZADO]]*Table_1[[#This Row],[QUANTIDADE]],0)</f>
        <v>0</v>
      </c>
    </row>
    <row r="217" ht="15">
      <c r="A217" s="7"/>
      <c r="B217" s="67" t="s">
        <v>400</v>
      </c>
      <c r="C217" s="77">
        <v>224075</v>
      </c>
      <c r="D217" s="64" t="s">
        <v>5211</v>
      </c>
      <c r="E217" s="49">
        <v>7506339394535</v>
      </c>
      <c r="F217" s="50" t="s">
        <v>5083</v>
      </c>
      <c r="G217" s="48" t="s">
        <v>15</v>
      </c>
      <c r="H217" s="64">
        <v>1150</v>
      </c>
      <c r="I217" s="70" t="s">
        <v>5213</v>
      </c>
      <c r="J217" s="48" t="s">
        <v>1069</v>
      </c>
      <c r="K217" s="52" t="s">
        <v>84</v>
      </c>
      <c r="L217" s="52">
        <v>12</v>
      </c>
      <c r="M217" s="52">
        <v>0</v>
      </c>
      <c r="N217" s="48" t="s">
        <v>85</v>
      </c>
      <c r="O217" s="69" t="s">
        <v>5210</v>
      </c>
      <c r="P217" s="68">
        <v>7.3</v>
      </c>
      <c r="Q217" s="54">
        <f>(17/100+7.6/100+1.65/100)*P217</f>
        <v>1.91625</v>
      </c>
      <c r="R217" s="54"/>
      <c r="S217" s="54"/>
      <c r="T217" s="54"/>
      <c r="U217" s="54"/>
      <c r="V217" s="54">
        <f>+P217-Q217+R217+S217+T217+U217</f>
        <v>5.38375</v>
      </c>
      <c r="W217" s="56">
        <f>(1.02/100)</f>
        <v>1.02E-2</v>
      </c>
      <c r="X217" s="56">
        <v>4.8E-3</v>
      </c>
      <c r="Y217" s="56">
        <v>0.17</v>
      </c>
      <c r="Z217" s="56">
        <v>1.65E-2</v>
      </c>
      <c r="AA217" s="56">
        <v>7.6E-2</v>
      </c>
      <c r="AB217" s="56">
        <f>SUM(W217:AA217)</f>
        <v>0.2775</v>
      </c>
      <c r="AC217" s="48">
        <v>12</v>
      </c>
      <c r="AD217" s="57">
        <f>IF(AL217="","",+AC217*AL217)</f>
        <v>164.59872611464974</v>
      </c>
      <c r="AE217" s="58">
        <f>IF(AL217="","",+AL217*AB217)</f>
        <v>3.8063455414012752</v>
      </c>
      <c r="AF217" s="57">
        <f>IF(AL217="","",+AL217-AE217)</f>
        <v>9.910214968152868</v>
      </c>
      <c r="AG217" s="58">
        <f>+V217</f>
        <v>5.38375</v>
      </c>
      <c r="AH217" s="57">
        <f>IF(AF217="","",+AF217-AG217)</f>
        <v>4.526464968152868</v>
      </c>
      <c r="AI217" s="57">
        <f>IF(AH217="","",+AH217*AC217)</f>
        <v>54.31757961783441</v>
      </c>
      <c r="AJ217" s="58">
        <v>9.89</v>
      </c>
      <c r="AK217" s="59">
        <v>0.33</v>
      </c>
      <c r="AL217" s="58">
        <f>IF(V217=0,"",V217/(1-AB217-AK217))</f>
        <v>13.716560509554144</v>
      </c>
      <c r="AM217" s="60">
        <v>0.33</v>
      </c>
      <c r="AN217" s="58">
        <f>IF(V217=0,"",V217/(1-AB217-AM217))</f>
        <v>13.716560509554144</v>
      </c>
      <c r="AO217" s="61">
        <v>1.2</v>
      </c>
      <c r="AP217" s="58">
        <f>IF(BD!AJ217="","",BD!AJ217*BD!AO217)</f>
        <v>11.868</v>
      </c>
      <c r="AQ217" s="56">
        <f>BD!AM217/BD!AK217-1</f>
        <v>0</v>
      </c>
      <c r="AR217" s="56">
        <f>IF(BD!AN217="","",IF(BD!AJ217="","",BD!AN217/BD!AJ217-1))</f>
        <v>0.3869120838780731</v>
      </c>
      <c r="AS217" s="56" t="str">
        <f>IF(BD!AN217="","",IF(BD!AN217&lt;BD!AL217,"ABAIXO DA META","DENTRO DA META"))</f>
        <v>DENTRO DA META</v>
      </c>
      <c r="AT217" s="56" t="str">
        <f>IF(BD!AJ217="","EM ANÁLISE",IF(BD!AP217&gt;=BD!AN217,"GO", "NO GO"))</f>
        <v>NO GO</v>
      </c>
      <c r="AU217" s="62">
        <f>IF(AN217="","",+BD!$AN217-AJ217)</f>
        <v>3.8265605095541435</v>
      </c>
      <c r="AV217" s="63"/>
      <c r="AW217" s="54">
        <f>BD!P217*BD!AC217</f>
        <v>87.6</v>
      </c>
      <c r="AX217" s="54">
        <f>BD!V217*BD!AC217</f>
        <v>64.605</v>
      </c>
      <c r="AY217" s="54">
        <f>IF(BD!AN217="","",BD!AN217*BD!AC217)</f>
        <v>164.59872611464974</v>
      </c>
      <c r="AZ217" s="48" t="s">
        <v>5271</v>
      </c>
      <c r="BA217" s="69" t="s">
        <v>124</v>
      </c>
      <c r="BB217" s="48">
        <v>1</v>
      </c>
      <c r="BC217" s="69" t="s">
        <v>5209</v>
      </c>
      <c r="BD217" s="64" t="s">
        <v>5257</v>
      </c>
      <c r="BE217" s="65" t="s">
        <v>4</v>
      </c>
      <c r="BF217" s="65" t="s">
        <v>4</v>
      </c>
      <c r="BG217" s="64" t="s">
        <v>5258</v>
      </c>
      <c r="BH217" s="64"/>
      <c r="BI217" s="64"/>
      <c r="BJ217" s="64"/>
      <c r="BK217" s="64"/>
      <c r="BL217" s="64"/>
      <c r="BM217" s="64"/>
      <c r="BN217" s="64" t="s">
        <v>5259</v>
      </c>
      <c r="BO217" s="64">
        <v>138</v>
      </c>
      <c r="BP217" s="64">
        <v>140.622</v>
      </c>
      <c r="BQ217" s="64">
        <v>121</v>
      </c>
      <c r="BR217" s="64" t="s">
        <v>5260</v>
      </c>
      <c r="BS217" s="64" t="s">
        <v>5260</v>
      </c>
      <c r="BT217" s="64" t="s">
        <v>5261</v>
      </c>
      <c r="BU217" s="64">
        <v>5102</v>
      </c>
      <c r="BV217" s="64"/>
      <c r="BW217" s="64"/>
      <c r="BX217" s="64"/>
      <c r="BY217" s="64"/>
      <c r="BZ217" s="64"/>
      <c r="CA217" s="64"/>
      <c r="CB217" s="64"/>
      <c r="CC217" s="64">
        <v>102</v>
      </c>
      <c r="CD217" s="64">
        <v>8</v>
      </c>
      <c r="CE217" s="64">
        <v>8</v>
      </c>
      <c r="CF217" s="64"/>
      <c r="CG217" s="37" t="e">
        <f>VLOOKUP(Table_1[[#This Row],[EAN]],'[1]Planilha1'!$E:$R,13,0)</f>
        <v>#N/A</v>
      </c>
      <c r="CI217" s="188">
        <f>IF(Table_1[[#This Row],[STATUS MERCADO]]="GO",Table_1[[#This Row],[M. BRUTA TOTAL]],0)</f>
        <v>0</v>
      </c>
      <c r="CJ217" s="188">
        <f>IF(Table_1[[#This Row],[STATUS MERCADO]]="GO",Table_1[[#This Row],[PV UNIT. REALIZADO]]*Table_1[[#This Row],[QUANTIDADE]],0)</f>
        <v>0</v>
      </c>
    </row>
    <row r="218" ht="15">
      <c r="A218" s="7"/>
      <c r="B218" s="67" t="s">
        <v>400</v>
      </c>
      <c r="C218" s="77">
        <v>224081</v>
      </c>
      <c r="D218" s="64" t="s">
        <v>5211</v>
      </c>
      <c r="E218" s="49">
        <v>7506339326055</v>
      </c>
      <c r="F218" s="50" t="s">
        <v>5084</v>
      </c>
      <c r="G218" s="48" t="s">
        <v>15</v>
      </c>
      <c r="H218" s="64">
        <v>1150</v>
      </c>
      <c r="I218" s="70" t="s">
        <v>5214</v>
      </c>
      <c r="J218" s="48" t="s">
        <v>1069</v>
      </c>
      <c r="K218" s="52" t="s">
        <v>84</v>
      </c>
      <c r="L218" s="52">
        <v>12</v>
      </c>
      <c r="M218" s="52">
        <v>0</v>
      </c>
      <c r="N218" s="48" t="s">
        <v>85</v>
      </c>
      <c r="O218" s="69" t="s">
        <v>5210</v>
      </c>
      <c r="P218" s="68">
        <v>25.45</v>
      </c>
      <c r="Q218" s="54">
        <f>(17/100+7.6/100+1.65/100)*P218</f>
        <v>6.680625</v>
      </c>
      <c r="R218" s="54"/>
      <c r="S218" s="54"/>
      <c r="T218" s="54"/>
      <c r="U218" s="54"/>
      <c r="V218" s="54">
        <f>+P218-Q218+R218+S218+T218+U218</f>
        <v>18.769375</v>
      </c>
      <c r="W218" s="56">
        <f>(1.02/100)</f>
        <v>1.02E-2</v>
      </c>
      <c r="X218" s="56">
        <v>4.8E-3</v>
      </c>
      <c r="Y218" s="56">
        <v>0.17</v>
      </c>
      <c r="Z218" s="56">
        <v>1.65E-2</v>
      </c>
      <c r="AA218" s="56">
        <v>7.6E-2</v>
      </c>
      <c r="AB218" s="56">
        <f>SUM(W218:AA218)</f>
        <v>0.2775</v>
      </c>
      <c r="AC218" s="48">
        <v>12</v>
      </c>
      <c r="AD218" s="57">
        <f>IF(AL218="","",+AC218*AL218)</f>
        <v>573.8407643312103</v>
      </c>
      <c r="AE218" s="58">
        <f>IF(AL218="","",+AL218*AB218)</f>
        <v>13.27006767515924</v>
      </c>
      <c r="AF218" s="57">
        <f>IF(AL218="","",+AL218-AE218)</f>
        <v>34.549996019108285</v>
      </c>
      <c r="AG218" s="58">
        <f>+V218</f>
        <v>18.769375</v>
      </c>
      <c r="AH218" s="57">
        <f>IF(AF218="","",+AF218-AG218)</f>
        <v>15.780621019108285</v>
      </c>
      <c r="AI218" s="57">
        <f>IF(AH218="","",+AH218*AC218)</f>
        <v>189.36745222929943</v>
      </c>
      <c r="AJ218" s="58">
        <v>30.79</v>
      </c>
      <c r="AK218" s="59">
        <v>0.33</v>
      </c>
      <c r="AL218" s="58">
        <f>IF(V218=0,"",V218/(1-AB218-AK218))</f>
        <v>47.820063694267525</v>
      </c>
      <c r="AM218" s="60">
        <v>0.33</v>
      </c>
      <c r="AN218" s="58">
        <f>IF(V218=0,"",V218/(1-AB218-AM218))</f>
        <v>47.820063694267525</v>
      </c>
      <c r="AO218" s="61">
        <v>1.2</v>
      </c>
      <c r="AP218" s="58">
        <f>IF(BD!AJ218="","",BD!AJ218*BD!AO218)</f>
        <v>36.948</v>
      </c>
      <c r="AQ218" s="56">
        <f>BD!AM218/BD!AK218-1</f>
        <v>0</v>
      </c>
      <c r="AR218" s="56">
        <f>IF(BD!AN218="","",IF(BD!AJ218="","",BD!AN218/BD!AJ218-1))</f>
        <v>0.5531037250492863</v>
      </c>
      <c r="AS218" s="56" t="str">
        <f>IF(BD!AN218="","",IF(BD!AN218&lt;BD!AL218,"ABAIXO DA META","DENTRO DA META"))</f>
        <v>DENTRO DA META</v>
      </c>
      <c r="AT218" s="56" t="str">
        <f>IF(BD!AJ218="","EM ANÁLISE",IF(BD!AP218&gt;=BD!AN218,"GO", "NO GO"))</f>
        <v>NO GO</v>
      </c>
      <c r="AU218" s="62">
        <f>IF(AN218="","",+BD!$AN218-AJ218)</f>
        <v>17.030063694267525</v>
      </c>
      <c r="AV218" s="63"/>
      <c r="AW218" s="54">
        <f>BD!P218*BD!AC218</f>
        <v>305.4</v>
      </c>
      <c r="AX218" s="54">
        <f>BD!V218*BD!AC218</f>
        <v>225.23250000000002</v>
      </c>
      <c r="AY218" s="54">
        <f>IF(BD!AN218="","",BD!AN218*BD!AC218)</f>
        <v>573.8407643312103</v>
      </c>
      <c r="AZ218" s="48" t="s">
        <v>5271</v>
      </c>
      <c r="BA218" s="69" t="s">
        <v>124</v>
      </c>
      <c r="BB218" s="48">
        <v>1</v>
      </c>
      <c r="BC218" s="69" t="s">
        <v>5209</v>
      </c>
      <c r="BD218" s="64" t="s">
        <v>5257</v>
      </c>
      <c r="BE218" s="65" t="s">
        <v>4</v>
      </c>
      <c r="BF218" s="65" t="s">
        <v>4</v>
      </c>
      <c r="BG218" s="64" t="s">
        <v>5258</v>
      </c>
      <c r="BH218" s="64"/>
      <c r="BI218" s="64"/>
      <c r="BJ218" s="64"/>
      <c r="BK218" s="64"/>
      <c r="BL218" s="64"/>
      <c r="BM218" s="64"/>
      <c r="BN218" s="64" t="s">
        <v>5259</v>
      </c>
      <c r="BO218" s="64">
        <v>138</v>
      </c>
      <c r="BP218" s="64">
        <v>140.622</v>
      </c>
      <c r="BQ218" s="64">
        <v>121</v>
      </c>
      <c r="BR218" s="64" t="s">
        <v>5260</v>
      </c>
      <c r="BS218" s="64" t="s">
        <v>5260</v>
      </c>
      <c r="BT218" s="64" t="s">
        <v>5261</v>
      </c>
      <c r="BU218" s="64">
        <v>5102</v>
      </c>
      <c r="BV218" s="64"/>
      <c r="BW218" s="64"/>
      <c r="BX218" s="64"/>
      <c r="BY218" s="64"/>
      <c r="BZ218" s="64"/>
      <c r="CA218" s="64"/>
      <c r="CB218" s="64"/>
      <c r="CC218" s="64">
        <v>102</v>
      </c>
      <c r="CD218" s="64">
        <v>8</v>
      </c>
      <c r="CE218" s="64">
        <v>8</v>
      </c>
      <c r="CF218" s="64"/>
      <c r="CG218" s="37" t="e">
        <f>VLOOKUP(Table_1[[#This Row],[EAN]],'[1]Planilha1'!$E:$R,13,0)</f>
        <v>#N/A</v>
      </c>
      <c r="CI218" s="188">
        <f>IF(Table_1[[#This Row],[STATUS MERCADO]]="GO",Table_1[[#This Row],[M. BRUTA TOTAL]],0)</f>
        <v>0</v>
      </c>
      <c r="CJ218" s="188">
        <f>IF(Table_1[[#This Row],[STATUS MERCADO]]="GO",Table_1[[#This Row],[PV UNIT. REALIZADO]]*Table_1[[#This Row],[QUANTIDADE]],0)</f>
        <v>0</v>
      </c>
    </row>
    <row r="219" ht="15">
      <c r="A219" s="7"/>
      <c r="B219" s="67" t="s">
        <v>400</v>
      </c>
      <c r="C219" s="77">
        <v>224084</v>
      </c>
      <c r="D219" s="64" t="s">
        <v>5211</v>
      </c>
      <c r="E219" s="49">
        <v>7590002012383</v>
      </c>
      <c r="F219" s="50" t="s">
        <v>5085</v>
      </c>
      <c r="G219" s="48" t="s">
        <v>15</v>
      </c>
      <c r="H219" s="64">
        <v>1150</v>
      </c>
      <c r="I219" s="70" t="s">
        <v>5213</v>
      </c>
      <c r="J219" s="48" t="s">
        <v>1069</v>
      </c>
      <c r="K219" s="52" t="s">
        <v>84</v>
      </c>
      <c r="L219" s="52">
        <v>12</v>
      </c>
      <c r="M219" s="52">
        <v>0</v>
      </c>
      <c r="N219" s="48" t="s">
        <v>85</v>
      </c>
      <c r="O219" s="69" t="s">
        <v>5210</v>
      </c>
      <c r="P219" s="68">
        <v>9.4</v>
      </c>
      <c r="Q219" s="54">
        <f>(17/100+7.6/100+1.65/100)*P219</f>
        <v>2.4675000000000002</v>
      </c>
      <c r="R219" s="54"/>
      <c r="S219" s="54"/>
      <c r="T219" s="54"/>
      <c r="U219" s="54"/>
      <c r="V219" s="54">
        <f>+P219-Q219+R219+S219+T219+U219</f>
        <v>6.9325</v>
      </c>
      <c r="W219" s="56">
        <f>(1.02/100)</f>
        <v>1.02E-2</v>
      </c>
      <c r="X219" s="56">
        <v>4.8E-3</v>
      </c>
      <c r="Y219" s="56">
        <v>0.17</v>
      </c>
      <c r="Z219" s="56">
        <v>1.65E-2</v>
      </c>
      <c r="AA219" s="56">
        <v>7.6E-2</v>
      </c>
      <c r="AB219" s="56">
        <f>SUM(W219:AA219)</f>
        <v>0.2775</v>
      </c>
      <c r="AC219" s="48">
        <v>12</v>
      </c>
      <c r="AD219" s="57">
        <f>IF(AL219="","",+AC219*AL219)</f>
        <v>211.94904458598734</v>
      </c>
      <c r="AE219" s="58">
        <f>IF(AL219="","",+AL219*AB219)</f>
        <v>4.901321656050957</v>
      </c>
      <c r="AF219" s="57">
        <f>IF(AL219="","",+AL219-AE219)</f>
        <v>12.761098726114653</v>
      </c>
      <c r="AG219" s="58">
        <f>+V219</f>
        <v>6.9325</v>
      </c>
      <c r="AH219" s="57">
        <f>IF(AF219="","",+AF219-AG219)</f>
        <v>5.828598726114653</v>
      </c>
      <c r="AI219" s="57">
        <f>IF(AH219="","",+AH219*AC219)</f>
        <v>69.94318471337584</v>
      </c>
      <c r="AJ219" s="58">
        <v>11.32</v>
      </c>
      <c r="AK219" s="59">
        <v>0.33</v>
      </c>
      <c r="AL219" s="58">
        <f>IF(V219=0,"",V219/(1-AB219-AK219))</f>
        <v>17.66242038216561</v>
      </c>
      <c r="AM219" s="60">
        <v>0.33</v>
      </c>
      <c r="AN219" s="58">
        <f>IF(V219=0,"",V219/(1-AB219-AM219))</f>
        <v>17.66242038216561</v>
      </c>
      <c r="AO219" s="61">
        <v>1.2</v>
      </c>
      <c r="AP219" s="58">
        <f>IF(BD!AJ219="","",BD!AJ219*BD!AO219)</f>
        <v>13.584</v>
      </c>
      <c r="AQ219" s="56">
        <f>BD!AM219/BD!AK219-1</f>
        <v>0</v>
      </c>
      <c r="AR219" s="56">
        <f>IF(BD!AN219="","",IF(BD!AJ219="","",BD!AN219/BD!AJ219-1))</f>
        <v>0.5602844860570326</v>
      </c>
      <c r="AS219" s="56" t="str">
        <f>IF(BD!AN219="","",IF(BD!AN219&lt;BD!AL219,"ABAIXO DA META","DENTRO DA META"))</f>
        <v>DENTRO DA META</v>
      </c>
      <c r="AT219" s="56" t="str">
        <f>IF(BD!AJ219="","EM ANÁLISE",IF(BD!AP219&gt;=BD!AN219,"GO", "NO GO"))</f>
        <v>NO GO</v>
      </c>
      <c r="AU219" s="62">
        <f>IF(AN219="","",+BD!$AN219-AJ219)</f>
        <v>6.34242038216561</v>
      </c>
      <c r="AV219" s="63"/>
      <c r="AW219" s="54">
        <f>BD!P219*BD!AC219</f>
        <v>112.80000000000001</v>
      </c>
      <c r="AX219" s="54">
        <f>BD!V219*BD!AC219</f>
        <v>83.19</v>
      </c>
      <c r="AY219" s="54">
        <f>IF(BD!AN219="","",BD!AN219*BD!AC219)</f>
        <v>211.94904458598734</v>
      </c>
      <c r="AZ219" s="48" t="s">
        <v>5271</v>
      </c>
      <c r="BA219" s="69" t="s">
        <v>124</v>
      </c>
      <c r="BB219" s="48">
        <v>1</v>
      </c>
      <c r="BC219" s="69" t="s">
        <v>5209</v>
      </c>
      <c r="BD219" s="64" t="s">
        <v>5257</v>
      </c>
      <c r="BE219" s="65" t="s">
        <v>4</v>
      </c>
      <c r="BF219" s="65" t="s">
        <v>4</v>
      </c>
      <c r="BG219" s="64" t="s">
        <v>5258</v>
      </c>
      <c r="BH219" s="64"/>
      <c r="BI219" s="64"/>
      <c r="BJ219" s="64"/>
      <c r="BK219" s="64"/>
      <c r="BL219" s="64"/>
      <c r="BM219" s="64"/>
      <c r="BN219" s="64" t="s">
        <v>5259</v>
      </c>
      <c r="BO219" s="64">
        <v>138</v>
      </c>
      <c r="BP219" s="64">
        <v>140.622</v>
      </c>
      <c r="BQ219" s="64">
        <v>121</v>
      </c>
      <c r="BR219" s="64" t="s">
        <v>5260</v>
      </c>
      <c r="BS219" s="64" t="s">
        <v>5260</v>
      </c>
      <c r="BT219" s="64" t="s">
        <v>5261</v>
      </c>
      <c r="BU219" s="64">
        <v>5102</v>
      </c>
      <c r="BV219" s="64"/>
      <c r="BW219" s="64"/>
      <c r="BX219" s="64"/>
      <c r="BY219" s="64"/>
      <c r="BZ219" s="64"/>
      <c r="CA219" s="64"/>
      <c r="CB219" s="64"/>
      <c r="CC219" s="64">
        <v>102</v>
      </c>
      <c r="CD219" s="64">
        <v>8</v>
      </c>
      <c r="CE219" s="64">
        <v>8</v>
      </c>
      <c r="CF219" s="64"/>
      <c r="CG219" s="37" t="e">
        <f>VLOOKUP(Table_1[[#This Row],[EAN]],'[1]Planilha1'!$E:$R,13,0)</f>
        <v>#N/A</v>
      </c>
      <c r="CI219" s="188">
        <f>IF(Table_1[[#This Row],[STATUS MERCADO]]="GO",Table_1[[#This Row],[M. BRUTA TOTAL]],0)</f>
        <v>0</v>
      </c>
      <c r="CJ219" s="188">
        <f>IF(Table_1[[#This Row],[STATUS MERCADO]]="GO",Table_1[[#This Row],[PV UNIT. REALIZADO]]*Table_1[[#This Row],[QUANTIDADE]],0)</f>
        <v>0</v>
      </c>
    </row>
    <row r="220" ht="15">
      <c r="A220" s="7"/>
      <c r="B220" s="67" t="s">
        <v>400</v>
      </c>
      <c r="C220" s="77">
        <v>224087</v>
      </c>
      <c r="D220" s="64" t="s">
        <v>5211</v>
      </c>
      <c r="E220" s="49">
        <v>7500435127288</v>
      </c>
      <c r="F220" s="50" t="s">
        <v>5086</v>
      </c>
      <c r="G220" s="48" t="s">
        <v>15</v>
      </c>
      <c r="H220" s="64">
        <v>1150</v>
      </c>
      <c r="I220" s="70" t="s">
        <v>5213</v>
      </c>
      <c r="J220" s="48" t="s">
        <v>1069</v>
      </c>
      <c r="K220" s="52" t="s">
        <v>84</v>
      </c>
      <c r="L220" s="52">
        <v>12</v>
      </c>
      <c r="M220" s="52">
        <v>0</v>
      </c>
      <c r="N220" s="48" t="s">
        <v>85</v>
      </c>
      <c r="O220" s="69" t="s">
        <v>5210</v>
      </c>
      <c r="P220" s="68">
        <v>10</v>
      </c>
      <c r="Q220" s="54">
        <f>(17/100+7.6/100+1.65/100)*P220</f>
        <v>2.625</v>
      </c>
      <c r="R220" s="54"/>
      <c r="S220" s="54"/>
      <c r="T220" s="54"/>
      <c r="U220" s="54"/>
      <c r="V220" s="54">
        <f>+P220-Q220+R220+S220+T220+U220</f>
        <v>7.375</v>
      </c>
      <c r="W220" s="56">
        <f>(1.02/100)</f>
        <v>1.02E-2</v>
      </c>
      <c r="X220" s="56">
        <v>4.8E-3</v>
      </c>
      <c r="Y220" s="56">
        <v>0.17</v>
      </c>
      <c r="Z220" s="56">
        <v>1.65E-2</v>
      </c>
      <c r="AA220" s="56">
        <v>7.6E-2</v>
      </c>
      <c r="AB220" s="56">
        <f>SUM(W220:AA220)</f>
        <v>0.2775</v>
      </c>
      <c r="AC220" s="48">
        <v>12</v>
      </c>
      <c r="AD220" s="57">
        <f>IF(AL220="","",+AC220*AL220)</f>
        <v>225.47770700636949</v>
      </c>
      <c r="AE220" s="58">
        <f>IF(AL220="","",+AL220*AB220)</f>
        <v>5.214171974522295</v>
      </c>
      <c r="AF220" s="57">
        <f>IF(AL220="","",+AL220-AE220)</f>
        <v>13.575636942675164</v>
      </c>
      <c r="AG220" s="58">
        <f>+V220</f>
        <v>7.375</v>
      </c>
      <c r="AH220" s="57">
        <f>IF(AF220="","",+AF220-AG220)</f>
        <v>6.200636942675164</v>
      </c>
      <c r="AI220" s="57">
        <f>IF(AH220="","",+AH220*AC220)</f>
        <v>74.40764331210197</v>
      </c>
      <c r="AJ220" s="58">
        <v>14.49</v>
      </c>
      <c r="AK220" s="59">
        <v>0.33</v>
      </c>
      <c r="AL220" s="58">
        <f>IF(V220=0,"",V220/(1-AB220-AK220))</f>
        <v>18.78980891719746</v>
      </c>
      <c r="AM220" s="60">
        <v>0.33</v>
      </c>
      <c r="AN220" s="58">
        <f>IF(V220=0,"",V220/(1-AB220-AM220))</f>
        <v>18.78980891719746</v>
      </c>
      <c r="AO220" s="61">
        <v>1.2</v>
      </c>
      <c r="AP220" s="58">
        <f>IF(BD!AJ220="","",BD!AJ220*BD!AO220)</f>
        <v>17.387999999999998</v>
      </c>
      <c r="AQ220" s="56">
        <f>BD!AM220/BD!AK220-1</f>
        <v>0</v>
      </c>
      <c r="AR220" s="56">
        <f>IF(BD!AN220="","",IF(BD!AJ220="","",BD!AN220/BD!AJ220-1))</f>
        <v>0.2967431964939584</v>
      </c>
      <c r="AS220" s="56" t="str">
        <f>IF(BD!AN220="","",IF(BD!AN220&lt;BD!AL220,"ABAIXO DA META","DENTRO DA META"))</f>
        <v>DENTRO DA META</v>
      </c>
      <c r="AT220" s="56" t="str">
        <f>IF(BD!AJ220="","EM ANÁLISE",IF(BD!AP220&gt;=BD!AN220,"GO", "NO GO"))</f>
        <v>NO GO</v>
      </c>
      <c r="AU220" s="62">
        <f>IF(AN220="","",+BD!$AN220-AJ220)</f>
        <v>4.299808917197458</v>
      </c>
      <c r="AV220" s="63"/>
      <c r="AW220" s="54">
        <f>BD!P220*BD!AC220</f>
        <v>120</v>
      </c>
      <c r="AX220" s="54">
        <f>BD!V220*BD!AC220</f>
        <v>88.5</v>
      </c>
      <c r="AY220" s="54">
        <f>IF(BD!AN220="","",BD!AN220*BD!AC220)</f>
        <v>225.47770700636949</v>
      </c>
      <c r="AZ220" s="48" t="s">
        <v>5271</v>
      </c>
      <c r="BA220" s="69" t="s">
        <v>124</v>
      </c>
      <c r="BB220" s="48">
        <v>1</v>
      </c>
      <c r="BC220" s="69" t="s">
        <v>5209</v>
      </c>
      <c r="BD220" s="64" t="s">
        <v>5257</v>
      </c>
      <c r="BE220" s="65" t="s">
        <v>4</v>
      </c>
      <c r="BF220" s="65" t="s">
        <v>4</v>
      </c>
      <c r="BG220" s="64" t="s">
        <v>5258</v>
      </c>
      <c r="BH220" s="64"/>
      <c r="BI220" s="64"/>
      <c r="BJ220" s="64"/>
      <c r="BK220" s="64"/>
      <c r="BL220" s="64"/>
      <c r="BM220" s="64"/>
      <c r="BN220" s="64" t="s">
        <v>5259</v>
      </c>
      <c r="BO220" s="64">
        <v>138</v>
      </c>
      <c r="BP220" s="64">
        <v>140.622</v>
      </c>
      <c r="BQ220" s="64">
        <v>121</v>
      </c>
      <c r="BR220" s="64" t="s">
        <v>5260</v>
      </c>
      <c r="BS220" s="64" t="s">
        <v>5260</v>
      </c>
      <c r="BT220" s="64" t="s">
        <v>5261</v>
      </c>
      <c r="BU220" s="64">
        <v>5102</v>
      </c>
      <c r="BV220" s="64"/>
      <c r="BW220" s="64"/>
      <c r="BX220" s="64"/>
      <c r="BY220" s="64"/>
      <c r="BZ220" s="64"/>
      <c r="CA220" s="64"/>
      <c r="CB220" s="64"/>
      <c r="CC220" s="64">
        <v>102</v>
      </c>
      <c r="CD220" s="64">
        <v>8</v>
      </c>
      <c r="CE220" s="64">
        <v>8</v>
      </c>
      <c r="CF220" s="64"/>
      <c r="CG220" s="37" t="e">
        <f>VLOOKUP(Table_1[[#This Row],[EAN]],'[1]Planilha1'!$E:$R,13,0)</f>
        <v>#N/A</v>
      </c>
      <c r="CI220" s="188">
        <f>IF(Table_1[[#This Row],[STATUS MERCADO]]="GO",Table_1[[#This Row],[M. BRUTA TOTAL]],0)</f>
        <v>0</v>
      </c>
      <c r="CJ220" s="188">
        <f>IF(Table_1[[#This Row],[STATUS MERCADO]]="GO",Table_1[[#This Row],[PV UNIT. REALIZADO]]*Table_1[[#This Row],[QUANTIDADE]],0)</f>
        <v>0</v>
      </c>
    </row>
    <row r="221" ht="15">
      <c r="A221" s="7"/>
      <c r="B221" s="67" t="s">
        <v>400</v>
      </c>
      <c r="C221" s="77">
        <v>224089</v>
      </c>
      <c r="D221" s="64" t="s">
        <v>5211</v>
      </c>
      <c r="E221" s="49">
        <v>7500435127264</v>
      </c>
      <c r="F221" s="50" t="s">
        <v>5087</v>
      </c>
      <c r="G221" s="48" t="s">
        <v>15</v>
      </c>
      <c r="H221" s="64">
        <v>1150</v>
      </c>
      <c r="I221" s="70" t="s">
        <v>5213</v>
      </c>
      <c r="J221" s="48" t="s">
        <v>1069</v>
      </c>
      <c r="K221" s="52" t="s">
        <v>84</v>
      </c>
      <c r="L221" s="52">
        <v>12</v>
      </c>
      <c r="M221" s="52">
        <v>0</v>
      </c>
      <c r="N221" s="48" t="s">
        <v>85</v>
      </c>
      <c r="O221" s="69" t="s">
        <v>5210</v>
      </c>
      <c r="P221" s="68">
        <v>2.9</v>
      </c>
      <c r="Q221" s="54">
        <f>(17/100+7.6/100+1.65/100)*P221</f>
        <v>0.76125</v>
      </c>
      <c r="R221" s="54"/>
      <c r="S221" s="54"/>
      <c r="T221" s="54"/>
      <c r="U221" s="54"/>
      <c r="V221" s="54">
        <f>+P221-Q221+R221+S221+T221+U221</f>
        <v>2.13875</v>
      </c>
      <c r="W221" s="56">
        <f>(1.02/100)</f>
        <v>1.02E-2</v>
      </c>
      <c r="X221" s="56">
        <v>4.8E-3</v>
      </c>
      <c r="Y221" s="56">
        <v>0.17</v>
      </c>
      <c r="Z221" s="56">
        <v>1.65E-2</v>
      </c>
      <c r="AA221" s="56">
        <v>7.6E-2</v>
      </c>
      <c r="AB221" s="56">
        <f>SUM(W221:AA221)</f>
        <v>0.2775</v>
      </c>
      <c r="AC221" s="48">
        <v>12</v>
      </c>
      <c r="AD221" s="57">
        <f>IF(AL221="","",+AC221*AL221)</f>
        <v>65.38853503184714</v>
      </c>
      <c r="AE221" s="58">
        <f>IF(AL221="","",+AL221*AB221)</f>
        <v>1.5121098726114655</v>
      </c>
      <c r="AF221" s="57">
        <f>IF(AL221="","",+AL221-AE221)</f>
        <v>3.9369347133757966</v>
      </c>
      <c r="AG221" s="58">
        <f>+V221</f>
        <v>2.13875</v>
      </c>
      <c r="AH221" s="57">
        <f>IF(AF221="","",+AF221-AG221)</f>
        <v>1.7981847133757967</v>
      </c>
      <c r="AI221" s="57">
        <f>IF(AH221="","",+AH221*AC221)</f>
        <v>21.57821656050956</v>
      </c>
      <c r="AJ221" s="58">
        <v>4.62</v>
      </c>
      <c r="AK221" s="59">
        <v>0.33</v>
      </c>
      <c r="AL221" s="58">
        <f>IF(V221=0,"",V221/(1-AB221-AK221))</f>
        <v>5.449044585987262</v>
      </c>
      <c r="AM221" s="60">
        <v>0.33</v>
      </c>
      <c r="AN221" s="58">
        <f>IF(V221=0,"",V221/(1-AB221-AM221))</f>
        <v>5.449044585987262</v>
      </c>
      <c r="AO221" s="61">
        <v>1.2</v>
      </c>
      <c r="AP221" s="58">
        <f>IF(BD!AJ221="","",BD!AJ221*BD!AO221)</f>
        <v>5.544</v>
      </c>
      <c r="AQ221" s="56">
        <f>BD!AM221/BD!AK221-1</f>
        <v>0</v>
      </c>
      <c r="AR221" s="56">
        <f>IF(BD!AN221="","",IF(BD!AJ221="","",BD!AN221/BD!AJ221-1))</f>
        <v>0.17944688008382292</v>
      </c>
      <c r="AS221" s="56" t="str">
        <f>IF(BD!AN221="","",IF(BD!AN221&lt;BD!AL221,"ABAIXO DA META","DENTRO DA META"))</f>
        <v>DENTRO DA META</v>
      </c>
      <c r="AT221" s="56" t="str">
        <f>IF(BD!AJ221="","EM ANÁLISE",IF(BD!AP221&gt;=BD!AN221,"GO", "NO GO"))</f>
        <v>GO</v>
      </c>
      <c r="AU221" s="62">
        <f>IF(AN221="","",+BD!$AN221-AJ221)</f>
        <v>0.8290445859872619</v>
      </c>
      <c r="AV221" s="63"/>
      <c r="AW221" s="54">
        <f>BD!P221*BD!AC221</f>
        <v>34.8</v>
      </c>
      <c r="AX221" s="54">
        <f>BD!V221*BD!AC221</f>
        <v>25.665</v>
      </c>
      <c r="AY221" s="54">
        <f>IF(BD!AN221="","",BD!AN221*BD!AC221)</f>
        <v>65.38853503184714</v>
      </c>
      <c r="AZ221" s="48" t="s">
        <v>5271</v>
      </c>
      <c r="BA221" s="69" t="s">
        <v>124</v>
      </c>
      <c r="BB221" s="48">
        <v>1</v>
      </c>
      <c r="BC221" s="69" t="s">
        <v>5209</v>
      </c>
      <c r="BD221" s="64" t="s">
        <v>5257</v>
      </c>
      <c r="BE221" s="65" t="s">
        <v>4</v>
      </c>
      <c r="BF221" s="65" t="s">
        <v>4</v>
      </c>
      <c r="BG221" s="64" t="s">
        <v>5258</v>
      </c>
      <c r="BH221" s="64"/>
      <c r="BI221" s="64"/>
      <c r="BJ221" s="64"/>
      <c r="BK221" s="64"/>
      <c r="BL221" s="64"/>
      <c r="BM221" s="64"/>
      <c r="BN221" s="64" t="s">
        <v>5259</v>
      </c>
      <c r="BO221" s="64">
        <v>138</v>
      </c>
      <c r="BP221" s="64">
        <v>140.622</v>
      </c>
      <c r="BQ221" s="64">
        <v>121</v>
      </c>
      <c r="BR221" s="64" t="s">
        <v>5260</v>
      </c>
      <c r="BS221" s="64" t="s">
        <v>5260</v>
      </c>
      <c r="BT221" s="64" t="s">
        <v>5261</v>
      </c>
      <c r="BU221" s="64">
        <v>5102</v>
      </c>
      <c r="BV221" s="64"/>
      <c r="BW221" s="64"/>
      <c r="BX221" s="64"/>
      <c r="BY221" s="64"/>
      <c r="BZ221" s="64"/>
      <c r="CA221" s="64"/>
      <c r="CB221" s="64"/>
      <c r="CC221" s="64">
        <v>102</v>
      </c>
      <c r="CD221" s="64">
        <v>8</v>
      </c>
      <c r="CE221" s="64">
        <v>8</v>
      </c>
      <c r="CF221" s="64"/>
      <c r="CG221" s="37" t="e">
        <f>VLOOKUP(Table_1[[#This Row],[EAN]],'[1]Planilha1'!$E:$R,13,0)</f>
        <v>#N/A</v>
      </c>
      <c r="CI221" s="188">
        <f>IF(Table_1[[#This Row],[STATUS MERCADO]]="GO",Table_1[[#This Row],[M. BRUTA TOTAL]],0)</f>
        <v>21.57821656050956</v>
      </c>
      <c r="CJ221" s="188">
        <f>IF(Table_1[[#This Row],[STATUS MERCADO]]="GO",Table_1[[#This Row],[PV UNIT. REALIZADO]]*Table_1[[#This Row],[QUANTIDADE]],0)</f>
        <v>65.38853503184714</v>
      </c>
    </row>
    <row r="222" ht="15">
      <c r="A222" s="7"/>
      <c r="B222" s="67" t="s">
        <v>400</v>
      </c>
      <c r="C222" s="77">
        <v>224090</v>
      </c>
      <c r="D222" s="64" t="s">
        <v>5211</v>
      </c>
      <c r="E222" s="49">
        <v>7500435127257</v>
      </c>
      <c r="F222" s="50" t="s">
        <v>5088</v>
      </c>
      <c r="G222" s="48" t="s">
        <v>15</v>
      </c>
      <c r="H222" s="64">
        <v>1150</v>
      </c>
      <c r="I222" s="70" t="s">
        <v>5213</v>
      </c>
      <c r="J222" s="48" t="s">
        <v>1069</v>
      </c>
      <c r="K222" s="52" t="s">
        <v>84</v>
      </c>
      <c r="L222" s="52">
        <v>12</v>
      </c>
      <c r="M222" s="52">
        <v>0</v>
      </c>
      <c r="N222" s="48" t="s">
        <v>85</v>
      </c>
      <c r="O222" s="69" t="s">
        <v>5210</v>
      </c>
      <c r="P222" s="68">
        <v>5.1</v>
      </c>
      <c r="Q222" s="54">
        <f>(17/100+7.6/100+1.65/100)*P222</f>
        <v>1.3387499999999999</v>
      </c>
      <c r="R222" s="54"/>
      <c r="S222" s="54"/>
      <c r="T222" s="54"/>
      <c r="U222" s="54"/>
      <c r="V222" s="54">
        <f>+P222-Q222+R222+S222+T222+U222</f>
        <v>3.7612499999999995</v>
      </c>
      <c r="W222" s="56">
        <f>(1.02/100)</f>
        <v>1.02E-2</v>
      </c>
      <c r="X222" s="56">
        <v>4.8E-3</v>
      </c>
      <c r="Y222" s="56">
        <v>0.17</v>
      </c>
      <c r="Z222" s="56">
        <v>1.65E-2</v>
      </c>
      <c r="AA222" s="56">
        <v>7.6E-2</v>
      </c>
      <c r="AB222" s="56">
        <f>SUM(W222:AA222)</f>
        <v>0.2775</v>
      </c>
      <c r="AC222" s="48">
        <v>12</v>
      </c>
      <c r="AD222" s="57">
        <f>IF(AL222="","",+AC222*AL222)</f>
        <v>114.99363057324842</v>
      </c>
      <c r="AE222" s="58">
        <f>IF(AL222="","",+AL222*AB222)</f>
        <v>2.6592277070063703</v>
      </c>
      <c r="AF222" s="57">
        <f>IF(AL222="","",+AL222-AE222)</f>
        <v>6.923574840764332</v>
      </c>
      <c r="AG222" s="58">
        <f>+V222</f>
        <v>3.7612499999999995</v>
      </c>
      <c r="AH222" s="57">
        <f>IF(AF222="","",+AF222-AG222)</f>
        <v>3.1623248407643327</v>
      </c>
      <c r="AI222" s="57">
        <f>IF(AH222="","",+AH222*AC222)</f>
        <v>37.94789808917199</v>
      </c>
      <c r="AJ222" s="58">
        <v>7.51</v>
      </c>
      <c r="AK222" s="59">
        <v>0.33</v>
      </c>
      <c r="AL222" s="58">
        <f>IF(V222=0,"",V222/(1-AB222-AK222))</f>
        <v>9.582802547770703</v>
      </c>
      <c r="AM222" s="60">
        <v>0.33</v>
      </c>
      <c r="AN222" s="58">
        <f>IF(V222=0,"",V222/(1-AB222-AM222))</f>
        <v>9.582802547770703</v>
      </c>
      <c r="AO222" s="61">
        <v>1.2</v>
      </c>
      <c r="AP222" s="58">
        <f>IF(BD!AJ222="","",BD!AJ222*BD!AO222)</f>
        <v>9.011999999999999</v>
      </c>
      <c r="AQ222" s="56">
        <f>BD!AM222/BD!AK222-1</f>
        <v>0</v>
      </c>
      <c r="AR222" s="56">
        <f>IF(BD!AN222="","",IF(BD!AJ222="","",BD!AN222/BD!AJ222-1))</f>
        <v>0.27600566548211747</v>
      </c>
      <c r="AS222" s="56" t="str">
        <f>IF(BD!AN222="","",IF(BD!AN222&lt;BD!AL222,"ABAIXO DA META","DENTRO DA META"))</f>
        <v>DENTRO DA META</v>
      </c>
      <c r="AT222" s="56" t="str">
        <f>IF(BD!AJ222="","EM ANÁLISE",IF(BD!AP222&gt;=BD!AN222,"GO", "NO GO"))</f>
        <v>NO GO</v>
      </c>
      <c r="AU222" s="62">
        <f>IF(AN222="","",+BD!$AN222-AJ222)</f>
        <v>2.072802547770703</v>
      </c>
      <c r="AV222" s="63"/>
      <c r="AW222" s="54">
        <f>BD!P222*BD!AC222</f>
        <v>61.199999999999996</v>
      </c>
      <c r="AX222" s="54">
        <f>BD!V222*BD!AC222</f>
        <v>45.13499999999999</v>
      </c>
      <c r="AY222" s="54">
        <f>IF(BD!AN222="","",BD!AN222*BD!AC222)</f>
        <v>114.99363057324842</v>
      </c>
      <c r="AZ222" s="48" t="s">
        <v>5271</v>
      </c>
      <c r="BA222" s="69" t="s">
        <v>124</v>
      </c>
      <c r="BB222" s="48">
        <v>1</v>
      </c>
      <c r="BC222" s="69" t="s">
        <v>5209</v>
      </c>
      <c r="BD222" s="64" t="s">
        <v>5257</v>
      </c>
      <c r="BE222" s="65" t="s">
        <v>4</v>
      </c>
      <c r="BF222" s="65" t="s">
        <v>4</v>
      </c>
      <c r="BG222" s="64" t="s">
        <v>5258</v>
      </c>
      <c r="BH222" s="64"/>
      <c r="BI222" s="64"/>
      <c r="BJ222" s="64"/>
      <c r="BK222" s="64"/>
      <c r="BL222" s="64"/>
      <c r="BM222" s="64"/>
      <c r="BN222" s="64" t="s">
        <v>5259</v>
      </c>
      <c r="BO222" s="64">
        <v>138</v>
      </c>
      <c r="BP222" s="64">
        <v>140.622</v>
      </c>
      <c r="BQ222" s="64">
        <v>121</v>
      </c>
      <c r="BR222" s="64" t="s">
        <v>5260</v>
      </c>
      <c r="BS222" s="64" t="s">
        <v>5260</v>
      </c>
      <c r="BT222" s="64" t="s">
        <v>5261</v>
      </c>
      <c r="BU222" s="64">
        <v>5102</v>
      </c>
      <c r="BV222" s="64"/>
      <c r="BW222" s="64"/>
      <c r="BX222" s="64"/>
      <c r="BY222" s="64"/>
      <c r="BZ222" s="64"/>
      <c r="CA222" s="64"/>
      <c r="CB222" s="64"/>
      <c r="CC222" s="64">
        <v>102</v>
      </c>
      <c r="CD222" s="64">
        <v>8</v>
      </c>
      <c r="CE222" s="64">
        <v>8</v>
      </c>
      <c r="CF222" s="64"/>
      <c r="CG222" s="37" t="e">
        <f>VLOOKUP(Table_1[[#This Row],[EAN]],'[1]Planilha1'!$E:$R,13,0)</f>
        <v>#N/A</v>
      </c>
      <c r="CI222" s="188">
        <f>IF(Table_1[[#This Row],[STATUS MERCADO]]="GO",Table_1[[#This Row],[M. BRUTA TOTAL]],0)</f>
        <v>0</v>
      </c>
      <c r="CJ222" s="188">
        <f>IF(Table_1[[#This Row],[STATUS MERCADO]]="GO",Table_1[[#This Row],[PV UNIT. REALIZADO]]*Table_1[[#This Row],[QUANTIDADE]],0)</f>
        <v>0</v>
      </c>
    </row>
    <row r="223" ht="15">
      <c r="A223" s="7"/>
      <c r="B223" s="67" t="s">
        <v>400</v>
      </c>
      <c r="C223" s="77">
        <v>224107</v>
      </c>
      <c r="D223" s="64" t="s">
        <v>5211</v>
      </c>
      <c r="E223" s="49">
        <v>7506339332650</v>
      </c>
      <c r="F223" s="50" t="s">
        <v>5089</v>
      </c>
      <c r="G223" s="48" t="s">
        <v>20</v>
      </c>
      <c r="H223" s="64">
        <v>130</v>
      </c>
      <c r="I223" s="70" t="s">
        <v>1355</v>
      </c>
      <c r="J223" s="48" t="s">
        <v>1356</v>
      </c>
      <c r="K223" s="52" t="s">
        <v>84</v>
      </c>
      <c r="L223" s="52">
        <v>12</v>
      </c>
      <c r="M223" s="52">
        <v>0</v>
      </c>
      <c r="N223" s="48" t="s">
        <v>85</v>
      </c>
      <c r="O223" s="69" t="s">
        <v>5210</v>
      </c>
      <c r="P223" s="68">
        <v>21.65</v>
      </c>
      <c r="Q223" s="54">
        <f>(17/100+7.6/100+1.65/100)*P223</f>
        <v>5.6831249999999995</v>
      </c>
      <c r="R223" s="54"/>
      <c r="S223" s="54"/>
      <c r="T223" s="54"/>
      <c r="U223" s="54"/>
      <c r="V223" s="54">
        <f>+P223-Q223+R223+S223+T223+U223</f>
        <v>15.966874999999998</v>
      </c>
      <c r="W223" s="56">
        <f>(1.02/100)</f>
        <v>1.02E-2</v>
      </c>
      <c r="X223" s="56">
        <v>4.8E-3</v>
      </c>
      <c r="Y223" s="56">
        <v>0.17</v>
      </c>
      <c r="Z223" s="56">
        <v>1.65E-2</v>
      </c>
      <c r="AA223" s="56">
        <v>7.6E-2</v>
      </c>
      <c r="AB223" s="56">
        <f>SUM(W223:AA223)</f>
        <v>0.2775</v>
      </c>
      <c r="AC223" s="48">
        <v>12</v>
      </c>
      <c r="AD223" s="57">
        <f>IF(AL223="","",+AC223*AL223)</f>
        <v>488.15923566878985</v>
      </c>
      <c r="AE223" s="58">
        <f>IF(AL223="","",+AL223*AB223)</f>
        <v>11.288682324840767</v>
      </c>
      <c r="AF223" s="57">
        <f>IF(AL223="","",+AL223-AE223)</f>
        <v>29.391253980891722</v>
      </c>
      <c r="AG223" s="58">
        <f>+V223</f>
        <v>15.966874999999998</v>
      </c>
      <c r="AH223" s="57">
        <f>IF(AF223="","",+AF223-AG223)</f>
        <v>13.424378980891724</v>
      </c>
      <c r="AI223" s="57">
        <f>IF(AH223="","",+AH223*AC223)</f>
        <v>161.0925477707007</v>
      </c>
      <c r="AJ223" s="58">
        <v>33.06</v>
      </c>
      <c r="AK223" s="59">
        <v>0.33</v>
      </c>
      <c r="AL223" s="58">
        <f>IF(V223=0,"",V223/(1-AB223-AK223))</f>
        <v>40.67993630573249</v>
      </c>
      <c r="AM223" s="60">
        <v>0.33</v>
      </c>
      <c r="AN223" s="58">
        <f>IF(V223=0,"",V223/(1-AB223-AM223))</f>
        <v>40.67993630573249</v>
      </c>
      <c r="AO223" s="61">
        <v>1.2</v>
      </c>
      <c r="AP223" s="58">
        <f>IF(BD!AJ223="","",BD!AJ223*BD!AO223)</f>
        <v>39.672000000000004</v>
      </c>
      <c r="AQ223" s="56">
        <f>BD!AM223/BD!AK223-1</f>
        <v>0</v>
      </c>
      <c r="AR223" s="56">
        <f>IF(BD!AN223="","",IF(BD!AJ223="","",BD!AN223/BD!AJ223-1))</f>
        <v>0.23048809152245875</v>
      </c>
      <c r="AS223" s="56" t="str">
        <f>IF(BD!AN223="","",IF(BD!AN223&lt;BD!AL223,"ABAIXO DA META","DENTRO DA META"))</f>
        <v>DENTRO DA META</v>
      </c>
      <c r="AT223" s="56" t="str">
        <f>IF(BD!AJ223="","EM ANÁLISE",IF(BD!AP223&gt;=BD!AN223,"GO", "NO GO"))</f>
        <v>NO GO</v>
      </c>
      <c r="AU223" s="62">
        <f>IF(AN223="","",+BD!$AN223-AJ223)</f>
        <v>7.619936305732487</v>
      </c>
      <c r="AV223" s="63"/>
      <c r="AW223" s="54">
        <f>BD!P223*BD!AC223</f>
        <v>259.79999999999995</v>
      </c>
      <c r="AX223" s="54">
        <f>BD!V223*BD!AC223</f>
        <v>191.60249999999996</v>
      </c>
      <c r="AY223" s="54">
        <f>IF(BD!AN223="","",BD!AN223*BD!AC223)</f>
        <v>488.15923566878985</v>
      </c>
      <c r="AZ223" s="48" t="s">
        <v>5271</v>
      </c>
      <c r="BA223" s="69" t="s">
        <v>124</v>
      </c>
      <c r="BB223" s="48">
        <v>1</v>
      </c>
      <c r="BC223" s="69" t="s">
        <v>5209</v>
      </c>
      <c r="BD223" s="64" t="s">
        <v>5257</v>
      </c>
      <c r="BE223" s="65" t="s">
        <v>4</v>
      </c>
      <c r="BF223" s="65" t="s">
        <v>4</v>
      </c>
      <c r="BG223" s="64" t="s">
        <v>5258</v>
      </c>
      <c r="BH223" s="64"/>
      <c r="BI223" s="64"/>
      <c r="BJ223" s="64"/>
      <c r="BK223" s="64"/>
      <c r="BL223" s="64"/>
      <c r="BM223" s="64"/>
      <c r="BN223" s="64" t="s">
        <v>5259</v>
      </c>
      <c r="BO223" s="64">
        <v>138</v>
      </c>
      <c r="BP223" s="64">
        <v>140.622</v>
      </c>
      <c r="BQ223" s="64">
        <v>121</v>
      </c>
      <c r="BR223" s="64" t="s">
        <v>5260</v>
      </c>
      <c r="BS223" s="64" t="s">
        <v>5260</v>
      </c>
      <c r="BT223" s="64" t="s">
        <v>5261</v>
      </c>
      <c r="BU223" s="64">
        <v>5102</v>
      </c>
      <c r="BV223" s="64"/>
      <c r="BW223" s="64"/>
      <c r="BX223" s="64"/>
      <c r="BY223" s="64"/>
      <c r="BZ223" s="64"/>
      <c r="CA223" s="64"/>
      <c r="CB223" s="64"/>
      <c r="CC223" s="64">
        <v>102</v>
      </c>
      <c r="CD223" s="64">
        <v>8</v>
      </c>
      <c r="CE223" s="64">
        <v>8</v>
      </c>
      <c r="CF223" s="64"/>
      <c r="CG223" s="37" t="e">
        <f>VLOOKUP(Table_1[[#This Row],[EAN]],'[1]Planilha1'!$E:$R,13,0)</f>
        <v>#N/A</v>
      </c>
      <c r="CI223" s="188">
        <f>IF(Table_1[[#This Row],[STATUS MERCADO]]="GO",Table_1[[#This Row],[M. BRUTA TOTAL]],0)</f>
        <v>0</v>
      </c>
      <c r="CJ223" s="188">
        <f>IF(Table_1[[#This Row],[STATUS MERCADO]]="GO",Table_1[[#This Row],[PV UNIT. REALIZADO]]*Table_1[[#This Row],[QUANTIDADE]],0)</f>
        <v>0</v>
      </c>
    </row>
    <row r="224" ht="15">
      <c r="A224" s="7"/>
      <c r="B224" s="67" t="s">
        <v>400</v>
      </c>
      <c r="C224" s="77">
        <v>224108</v>
      </c>
      <c r="D224" s="64" t="s">
        <v>5211</v>
      </c>
      <c r="E224" s="49">
        <v>7500435190275</v>
      </c>
      <c r="F224" s="50" t="s">
        <v>5090</v>
      </c>
      <c r="G224" s="48" t="s">
        <v>20</v>
      </c>
      <c r="H224" s="64">
        <v>130</v>
      </c>
      <c r="I224" s="70" t="s">
        <v>1355</v>
      </c>
      <c r="J224" s="48" t="s">
        <v>1356</v>
      </c>
      <c r="K224" s="52" t="s">
        <v>84</v>
      </c>
      <c r="L224" s="52">
        <v>12</v>
      </c>
      <c r="M224" s="52">
        <v>0</v>
      </c>
      <c r="N224" s="48" t="s">
        <v>85</v>
      </c>
      <c r="O224" s="69" t="s">
        <v>5210</v>
      </c>
      <c r="P224" s="68">
        <v>18.05</v>
      </c>
      <c r="Q224" s="54">
        <f>(17/100+7.6/100+1.65/100)*P224</f>
        <v>4.738125</v>
      </c>
      <c r="R224" s="54"/>
      <c r="S224" s="54"/>
      <c r="T224" s="54"/>
      <c r="U224" s="54"/>
      <c r="V224" s="54">
        <f>+P224-Q224+R224+S224+T224+U224</f>
        <v>13.311875</v>
      </c>
      <c r="W224" s="56">
        <f>(1.02/100)</f>
        <v>1.02E-2</v>
      </c>
      <c r="X224" s="56">
        <v>4.8E-3</v>
      </c>
      <c r="Y224" s="56">
        <v>0.17</v>
      </c>
      <c r="Z224" s="56">
        <v>1.65E-2</v>
      </c>
      <c r="AA224" s="56">
        <v>7.6E-2</v>
      </c>
      <c r="AB224" s="56">
        <f>SUM(W224:AA224)</f>
        <v>0.2775</v>
      </c>
      <c r="AC224" s="48">
        <v>12</v>
      </c>
      <c r="AD224" s="57">
        <f>IF(AL224="","",+AC224*AL224)</f>
        <v>406.9872611464969</v>
      </c>
      <c r="AE224" s="58">
        <f>IF(AL224="","",+AL224*AB224)</f>
        <v>9.411580414012741</v>
      </c>
      <c r="AF224" s="57">
        <f>IF(AL224="","",+AL224-AE224)</f>
        <v>24.50402468152867</v>
      </c>
      <c r="AG224" s="58">
        <f>+V224</f>
        <v>13.311875</v>
      </c>
      <c r="AH224" s="57">
        <f>IF(AF224="","",+AF224-AG224)</f>
        <v>11.192149681528669</v>
      </c>
      <c r="AI224" s="57">
        <f>IF(AH224="","",+AH224*AC224)</f>
        <v>134.30579617834402</v>
      </c>
      <c r="AJ224" s="58">
        <v>33.06</v>
      </c>
      <c r="AK224" s="59">
        <v>0.33</v>
      </c>
      <c r="AL224" s="58">
        <f>IF(V224=0,"",V224/(1-AB224-AK224))</f>
        <v>33.91560509554141</v>
      </c>
      <c r="AM224" s="60">
        <v>0.33</v>
      </c>
      <c r="AN224" s="58">
        <f>IF(V224=0,"",V224/(1-AB224-AM224))</f>
        <v>33.91560509554141</v>
      </c>
      <c r="AO224" s="61">
        <v>1.2</v>
      </c>
      <c r="AP224" s="58">
        <f>IF(BD!AJ224="","",BD!AJ224*BD!AO224)</f>
        <v>39.672000000000004</v>
      </c>
      <c r="AQ224" s="56">
        <f>BD!AM224/BD!AK224-1</f>
        <v>0</v>
      </c>
      <c r="AR224" s="56">
        <f>IF(BD!AN224="","",IF(BD!AJ224="","",BD!AN224/BD!AJ224-1))</f>
        <v>2.588037191595305E-2</v>
      </c>
      <c r="AS224" s="56" t="str">
        <f>IF(BD!AN224="","",IF(BD!AN224&lt;BD!AL224,"ABAIXO DA META","DENTRO DA META"))</f>
        <v>DENTRO DA META</v>
      </c>
      <c r="AT224" s="56" t="str">
        <f>IF(BD!AJ224="","EM ANÁLISE",IF(BD!AP224&gt;=BD!AN224,"GO", "NO GO"))</f>
        <v>GO</v>
      </c>
      <c r="AU224" s="62">
        <f>IF(AN224="","",+BD!$AN224-AJ224)</f>
        <v>0.8556050955414065</v>
      </c>
      <c r="AV224" s="63"/>
      <c r="AW224" s="54">
        <f>BD!P224*BD!AC224</f>
        <v>216.60000000000002</v>
      </c>
      <c r="AX224" s="54">
        <f>BD!V224*BD!AC224</f>
        <v>159.7425</v>
      </c>
      <c r="AY224" s="54">
        <f>IF(BD!AN224="","",BD!AN224*BD!AC224)</f>
        <v>406.9872611464969</v>
      </c>
      <c r="AZ224" s="48" t="s">
        <v>5271</v>
      </c>
      <c r="BA224" s="69" t="s">
        <v>124</v>
      </c>
      <c r="BB224" s="48">
        <v>1</v>
      </c>
      <c r="BC224" s="69" t="s">
        <v>5209</v>
      </c>
      <c r="BD224" s="64" t="s">
        <v>5257</v>
      </c>
      <c r="BE224" s="65" t="s">
        <v>4</v>
      </c>
      <c r="BF224" s="65" t="s">
        <v>4</v>
      </c>
      <c r="BG224" s="64" t="s">
        <v>5258</v>
      </c>
      <c r="BH224" s="64"/>
      <c r="BI224" s="64"/>
      <c r="BJ224" s="64"/>
      <c r="BK224" s="64"/>
      <c r="BL224" s="64"/>
      <c r="BM224" s="64"/>
      <c r="BN224" s="64" t="s">
        <v>5259</v>
      </c>
      <c r="BO224" s="64">
        <v>138</v>
      </c>
      <c r="BP224" s="64">
        <v>140.622</v>
      </c>
      <c r="BQ224" s="64">
        <v>121</v>
      </c>
      <c r="BR224" s="64" t="s">
        <v>5260</v>
      </c>
      <c r="BS224" s="64" t="s">
        <v>5260</v>
      </c>
      <c r="BT224" s="64" t="s">
        <v>5261</v>
      </c>
      <c r="BU224" s="64">
        <v>5102</v>
      </c>
      <c r="BV224" s="64"/>
      <c r="BW224" s="64"/>
      <c r="BX224" s="64"/>
      <c r="BY224" s="64"/>
      <c r="BZ224" s="64"/>
      <c r="CA224" s="64"/>
      <c r="CB224" s="64"/>
      <c r="CC224" s="64">
        <v>102</v>
      </c>
      <c r="CD224" s="64">
        <v>8</v>
      </c>
      <c r="CE224" s="64">
        <v>8</v>
      </c>
      <c r="CF224" s="64"/>
      <c r="CG224" s="37" t="e">
        <f>VLOOKUP(Table_1[[#This Row],[EAN]],'[1]Planilha1'!$E:$R,13,0)</f>
        <v>#N/A</v>
      </c>
      <c r="CI224" s="188">
        <f>IF(Table_1[[#This Row],[STATUS MERCADO]]="GO",Table_1[[#This Row],[M. BRUTA TOTAL]],0)</f>
        <v>134.30579617834402</v>
      </c>
      <c r="CJ224" s="188">
        <f>IF(Table_1[[#This Row],[STATUS MERCADO]]="GO",Table_1[[#This Row],[PV UNIT. REALIZADO]]*Table_1[[#This Row],[QUANTIDADE]],0)</f>
        <v>406.9872611464969</v>
      </c>
    </row>
    <row r="225" ht="15">
      <c r="A225" s="7"/>
      <c r="B225" s="67" t="s">
        <v>400</v>
      </c>
      <c r="C225" s="77">
        <v>224109</v>
      </c>
      <c r="D225" s="64" t="s">
        <v>5211</v>
      </c>
      <c r="E225" s="49">
        <v>7500435153867</v>
      </c>
      <c r="F225" s="50" t="s">
        <v>5091</v>
      </c>
      <c r="G225" s="48" t="s">
        <v>20</v>
      </c>
      <c r="H225" s="64">
        <v>130</v>
      </c>
      <c r="I225" s="70" t="s">
        <v>1355</v>
      </c>
      <c r="J225" s="48" t="s">
        <v>1356</v>
      </c>
      <c r="K225" s="52" t="s">
        <v>84</v>
      </c>
      <c r="L225" s="52">
        <v>12</v>
      </c>
      <c r="M225" s="52">
        <v>0</v>
      </c>
      <c r="N225" s="48" t="s">
        <v>85</v>
      </c>
      <c r="O225" s="69" t="s">
        <v>5210</v>
      </c>
      <c r="P225" s="68">
        <v>21.65</v>
      </c>
      <c r="Q225" s="54">
        <f>(17/100+7.6/100+1.65/100)*P225</f>
        <v>5.6831249999999995</v>
      </c>
      <c r="R225" s="54"/>
      <c r="S225" s="54"/>
      <c r="T225" s="54"/>
      <c r="U225" s="54"/>
      <c r="V225" s="54">
        <f>+P225-Q225+R225+S225+T225+U225</f>
        <v>15.966874999999998</v>
      </c>
      <c r="W225" s="56">
        <f>(1.02/100)</f>
        <v>1.02E-2</v>
      </c>
      <c r="X225" s="56">
        <v>4.8E-3</v>
      </c>
      <c r="Y225" s="56">
        <v>0.17</v>
      </c>
      <c r="Z225" s="56">
        <v>1.65E-2</v>
      </c>
      <c r="AA225" s="56">
        <v>7.6E-2</v>
      </c>
      <c r="AB225" s="56">
        <f>SUM(W225:AA225)</f>
        <v>0.2775</v>
      </c>
      <c r="AC225" s="48">
        <v>12</v>
      </c>
      <c r="AD225" s="57">
        <f>IF(AL225="","",+AC225*AL225)</f>
        <v>488.15923566878985</v>
      </c>
      <c r="AE225" s="58">
        <f>IF(AL225="","",+AL225*AB225)</f>
        <v>11.288682324840767</v>
      </c>
      <c r="AF225" s="57">
        <f>IF(AL225="","",+AL225-AE225)</f>
        <v>29.391253980891722</v>
      </c>
      <c r="AG225" s="58">
        <f>+V225</f>
        <v>15.966874999999998</v>
      </c>
      <c r="AH225" s="57">
        <f>IF(AF225="","",+AF225-AG225)</f>
        <v>13.424378980891724</v>
      </c>
      <c r="AI225" s="57">
        <f>IF(AH225="","",+AH225*AC225)</f>
        <v>161.0925477707007</v>
      </c>
      <c r="AJ225" s="58">
        <v>33.06</v>
      </c>
      <c r="AK225" s="59">
        <v>0.33</v>
      </c>
      <c r="AL225" s="58">
        <f>IF(V225=0,"",V225/(1-AB225-AK225))</f>
        <v>40.67993630573249</v>
      </c>
      <c r="AM225" s="60">
        <v>0.33</v>
      </c>
      <c r="AN225" s="58">
        <f>IF(V225=0,"",V225/(1-AB225-AM225))</f>
        <v>40.67993630573249</v>
      </c>
      <c r="AO225" s="61">
        <v>1.2</v>
      </c>
      <c r="AP225" s="58">
        <f>IF(BD!AJ225="","",BD!AJ225*BD!AO225)</f>
        <v>39.672000000000004</v>
      </c>
      <c r="AQ225" s="56">
        <f>BD!AM225/BD!AK225-1</f>
        <v>0</v>
      </c>
      <c r="AR225" s="56">
        <f>IF(BD!AN225="","",IF(BD!AJ225="","",BD!AN225/BD!AJ225-1))</f>
        <v>0.23048809152245875</v>
      </c>
      <c r="AS225" s="56" t="str">
        <f>IF(BD!AN225="","",IF(BD!AN225&lt;BD!AL225,"ABAIXO DA META","DENTRO DA META"))</f>
        <v>DENTRO DA META</v>
      </c>
      <c r="AT225" s="56" t="str">
        <f>IF(BD!AJ225="","EM ANÁLISE",IF(BD!AP225&gt;=BD!AN225,"GO", "NO GO"))</f>
        <v>NO GO</v>
      </c>
      <c r="AU225" s="62">
        <f>IF(AN225="","",+BD!$AN225-AJ225)</f>
        <v>7.619936305732487</v>
      </c>
      <c r="AV225" s="63"/>
      <c r="AW225" s="54">
        <f>BD!P225*BD!AC225</f>
        <v>259.79999999999995</v>
      </c>
      <c r="AX225" s="54">
        <f>BD!V225*BD!AC225</f>
        <v>191.60249999999996</v>
      </c>
      <c r="AY225" s="54">
        <f>IF(BD!AN225="","",BD!AN225*BD!AC225)</f>
        <v>488.15923566878985</v>
      </c>
      <c r="AZ225" s="48" t="s">
        <v>5271</v>
      </c>
      <c r="BA225" s="69" t="s">
        <v>124</v>
      </c>
      <c r="BB225" s="48">
        <v>1</v>
      </c>
      <c r="BC225" s="69" t="s">
        <v>5209</v>
      </c>
      <c r="BD225" s="64" t="s">
        <v>5257</v>
      </c>
      <c r="BE225" s="65" t="s">
        <v>4</v>
      </c>
      <c r="BF225" s="65" t="s">
        <v>4</v>
      </c>
      <c r="BG225" s="64" t="s">
        <v>5258</v>
      </c>
      <c r="BH225" s="64"/>
      <c r="BI225" s="64"/>
      <c r="BJ225" s="64"/>
      <c r="BK225" s="64"/>
      <c r="BL225" s="64"/>
      <c r="BM225" s="64"/>
      <c r="BN225" s="64" t="s">
        <v>5259</v>
      </c>
      <c r="BO225" s="64">
        <v>138</v>
      </c>
      <c r="BP225" s="64">
        <v>140.622</v>
      </c>
      <c r="BQ225" s="64">
        <v>121</v>
      </c>
      <c r="BR225" s="64" t="s">
        <v>5260</v>
      </c>
      <c r="BS225" s="64" t="s">
        <v>5260</v>
      </c>
      <c r="BT225" s="64" t="s">
        <v>5261</v>
      </c>
      <c r="BU225" s="64">
        <v>5102</v>
      </c>
      <c r="BV225" s="64"/>
      <c r="BW225" s="64"/>
      <c r="BX225" s="64"/>
      <c r="BY225" s="64"/>
      <c r="BZ225" s="64"/>
      <c r="CA225" s="64"/>
      <c r="CB225" s="64"/>
      <c r="CC225" s="64">
        <v>102</v>
      </c>
      <c r="CD225" s="64">
        <v>8</v>
      </c>
      <c r="CE225" s="64">
        <v>8</v>
      </c>
      <c r="CF225" s="64"/>
      <c r="CG225" s="37" t="e">
        <f>VLOOKUP(Table_1[[#This Row],[EAN]],'[1]Planilha1'!$E:$R,13,0)</f>
        <v>#N/A</v>
      </c>
      <c r="CI225" s="188">
        <f>IF(Table_1[[#This Row],[STATUS MERCADO]]="GO",Table_1[[#This Row],[M. BRUTA TOTAL]],0)</f>
        <v>0</v>
      </c>
      <c r="CJ225" s="188">
        <f>IF(Table_1[[#This Row],[STATUS MERCADO]]="GO",Table_1[[#This Row],[PV UNIT. REALIZADO]]*Table_1[[#This Row],[QUANTIDADE]],0)</f>
        <v>0</v>
      </c>
    </row>
    <row r="226" ht="15">
      <c r="A226" s="7"/>
      <c r="B226" s="67" t="s">
        <v>400</v>
      </c>
      <c r="C226" s="77">
        <v>224110</v>
      </c>
      <c r="D226" s="64" t="s">
        <v>5211</v>
      </c>
      <c r="E226" s="49">
        <v>7506339389883</v>
      </c>
      <c r="F226" s="50" t="s">
        <v>5092</v>
      </c>
      <c r="G226" s="48" t="s">
        <v>20</v>
      </c>
      <c r="H226" s="64">
        <v>130</v>
      </c>
      <c r="I226" s="70" t="s">
        <v>1355</v>
      </c>
      <c r="J226" s="48" t="s">
        <v>1356</v>
      </c>
      <c r="K226" s="52" t="s">
        <v>84</v>
      </c>
      <c r="L226" s="52">
        <v>12</v>
      </c>
      <c r="M226" s="52">
        <v>0</v>
      </c>
      <c r="N226" s="48" t="s">
        <v>85</v>
      </c>
      <c r="O226" s="69" t="s">
        <v>5210</v>
      </c>
      <c r="P226" s="68">
        <v>21.65</v>
      </c>
      <c r="Q226" s="54">
        <f>(17/100+7.6/100+1.65/100)*P226</f>
        <v>5.6831249999999995</v>
      </c>
      <c r="R226" s="54"/>
      <c r="S226" s="54"/>
      <c r="T226" s="54"/>
      <c r="U226" s="54"/>
      <c r="V226" s="54">
        <f>+P226-Q226+R226+S226+T226+U226</f>
        <v>15.966874999999998</v>
      </c>
      <c r="W226" s="56">
        <f>(1.02/100)</f>
        <v>1.02E-2</v>
      </c>
      <c r="X226" s="56">
        <v>4.8E-3</v>
      </c>
      <c r="Y226" s="56">
        <v>0.17</v>
      </c>
      <c r="Z226" s="56">
        <v>1.65E-2</v>
      </c>
      <c r="AA226" s="56">
        <v>7.6E-2</v>
      </c>
      <c r="AB226" s="56">
        <f>SUM(W226:AA226)</f>
        <v>0.2775</v>
      </c>
      <c r="AC226" s="48">
        <v>12</v>
      </c>
      <c r="AD226" s="57">
        <f>IF(AL226="","",+AC226*AL226)</f>
        <v>488.15923566878985</v>
      </c>
      <c r="AE226" s="58">
        <f>IF(AL226="","",+AL226*AB226)</f>
        <v>11.288682324840767</v>
      </c>
      <c r="AF226" s="57">
        <f>IF(AL226="","",+AL226-AE226)</f>
        <v>29.391253980891722</v>
      </c>
      <c r="AG226" s="58">
        <f>+V226</f>
        <v>15.966874999999998</v>
      </c>
      <c r="AH226" s="57">
        <f>IF(AF226="","",+AF226-AG226)</f>
        <v>13.424378980891724</v>
      </c>
      <c r="AI226" s="57">
        <f>IF(AH226="","",+AH226*AC226)</f>
        <v>161.0925477707007</v>
      </c>
      <c r="AJ226" s="58">
        <v>33.06</v>
      </c>
      <c r="AK226" s="59">
        <v>0.33</v>
      </c>
      <c r="AL226" s="58">
        <f>IF(V226=0,"",V226/(1-AB226-AK226))</f>
        <v>40.67993630573249</v>
      </c>
      <c r="AM226" s="60">
        <v>0.33</v>
      </c>
      <c r="AN226" s="58">
        <f>IF(V226=0,"",V226/(1-AB226-AM226))</f>
        <v>40.67993630573249</v>
      </c>
      <c r="AO226" s="61">
        <v>1.2</v>
      </c>
      <c r="AP226" s="58">
        <f>IF(BD!AJ226="","",BD!AJ226*BD!AO226)</f>
        <v>39.672000000000004</v>
      </c>
      <c r="AQ226" s="56">
        <f>BD!AM226/BD!AK226-1</f>
        <v>0</v>
      </c>
      <c r="AR226" s="56">
        <f>IF(BD!AN226="","",IF(BD!AJ226="","",BD!AN226/BD!AJ226-1))</f>
        <v>0.23048809152245875</v>
      </c>
      <c r="AS226" s="56" t="str">
        <f>IF(BD!AN226="","",IF(BD!AN226&lt;BD!AL226,"ABAIXO DA META","DENTRO DA META"))</f>
        <v>DENTRO DA META</v>
      </c>
      <c r="AT226" s="56" t="str">
        <f>IF(BD!AJ226="","EM ANÁLISE",IF(BD!AP226&gt;=BD!AN226,"GO", "NO GO"))</f>
        <v>NO GO</v>
      </c>
      <c r="AU226" s="62">
        <f>IF(AN226="","",+BD!$AN226-AJ226)</f>
        <v>7.619936305732487</v>
      </c>
      <c r="AV226" s="63"/>
      <c r="AW226" s="54">
        <f>BD!P226*BD!AC226</f>
        <v>259.79999999999995</v>
      </c>
      <c r="AX226" s="54">
        <f>BD!V226*BD!AC226</f>
        <v>191.60249999999996</v>
      </c>
      <c r="AY226" s="54">
        <f>IF(BD!AN226="","",BD!AN226*BD!AC226)</f>
        <v>488.15923566878985</v>
      </c>
      <c r="AZ226" s="48" t="s">
        <v>5271</v>
      </c>
      <c r="BA226" s="69" t="s">
        <v>124</v>
      </c>
      <c r="BB226" s="48">
        <v>1</v>
      </c>
      <c r="BC226" s="69" t="s">
        <v>5209</v>
      </c>
      <c r="BD226" s="64" t="s">
        <v>5257</v>
      </c>
      <c r="BE226" s="65" t="s">
        <v>4</v>
      </c>
      <c r="BF226" s="65" t="s">
        <v>4</v>
      </c>
      <c r="BG226" s="64" t="s">
        <v>5258</v>
      </c>
      <c r="BH226" s="64"/>
      <c r="BI226" s="64"/>
      <c r="BJ226" s="64"/>
      <c r="BK226" s="64"/>
      <c r="BL226" s="64"/>
      <c r="BM226" s="64"/>
      <c r="BN226" s="64" t="s">
        <v>5259</v>
      </c>
      <c r="BO226" s="64">
        <v>138</v>
      </c>
      <c r="BP226" s="64">
        <v>140.622</v>
      </c>
      <c r="BQ226" s="64">
        <v>121</v>
      </c>
      <c r="BR226" s="64" t="s">
        <v>5260</v>
      </c>
      <c r="BS226" s="64" t="s">
        <v>5260</v>
      </c>
      <c r="BT226" s="64" t="s">
        <v>5261</v>
      </c>
      <c r="BU226" s="64">
        <v>5102</v>
      </c>
      <c r="BV226" s="64"/>
      <c r="BW226" s="64"/>
      <c r="BX226" s="64"/>
      <c r="BY226" s="64"/>
      <c r="BZ226" s="64"/>
      <c r="CA226" s="64"/>
      <c r="CB226" s="64"/>
      <c r="CC226" s="64">
        <v>102</v>
      </c>
      <c r="CD226" s="64">
        <v>8</v>
      </c>
      <c r="CE226" s="64">
        <v>8</v>
      </c>
      <c r="CF226" s="64"/>
      <c r="CG226" s="37" t="e">
        <f>VLOOKUP(Table_1[[#This Row],[EAN]],'[1]Planilha1'!$E:$R,13,0)</f>
        <v>#N/A</v>
      </c>
      <c r="CI226" s="188">
        <f>IF(Table_1[[#This Row],[STATUS MERCADO]]="GO",Table_1[[#This Row],[M. BRUTA TOTAL]],0)</f>
        <v>0</v>
      </c>
      <c r="CJ226" s="188">
        <f>IF(Table_1[[#This Row],[STATUS MERCADO]]="GO",Table_1[[#This Row],[PV UNIT. REALIZADO]]*Table_1[[#This Row],[QUANTIDADE]],0)</f>
        <v>0</v>
      </c>
    </row>
    <row r="227" ht="15">
      <c r="A227" s="7"/>
      <c r="B227" s="67" t="s">
        <v>400</v>
      </c>
      <c r="C227" s="77">
        <v>224112</v>
      </c>
      <c r="D227" s="64" t="s">
        <v>5211</v>
      </c>
      <c r="E227" s="49">
        <v>7506339332643</v>
      </c>
      <c r="F227" s="50" t="s">
        <v>5093</v>
      </c>
      <c r="G227" s="48" t="s">
        <v>20</v>
      </c>
      <c r="H227" s="64">
        <v>130</v>
      </c>
      <c r="I227" s="70" t="s">
        <v>1355</v>
      </c>
      <c r="J227" s="48" t="s">
        <v>1356</v>
      </c>
      <c r="K227" s="52" t="s">
        <v>84</v>
      </c>
      <c r="L227" s="52">
        <v>12</v>
      </c>
      <c r="M227" s="52">
        <v>0</v>
      </c>
      <c r="N227" s="48" t="s">
        <v>85</v>
      </c>
      <c r="O227" s="69" t="s">
        <v>5210</v>
      </c>
      <c r="P227" s="68">
        <v>14.55</v>
      </c>
      <c r="Q227" s="54">
        <f>(17/100+7.6/100+1.65/100)*P227</f>
        <v>3.8193750000000004</v>
      </c>
      <c r="R227" s="54"/>
      <c r="S227" s="54"/>
      <c r="T227" s="54"/>
      <c r="U227" s="54"/>
      <c r="V227" s="54">
        <f>+P227-Q227+R227+S227+T227+U227</f>
        <v>10.730625</v>
      </c>
      <c r="W227" s="56">
        <f>(1.02/100)</f>
        <v>1.02E-2</v>
      </c>
      <c r="X227" s="56">
        <v>4.8E-3</v>
      </c>
      <c r="Y227" s="56">
        <v>0.17</v>
      </c>
      <c r="Z227" s="56">
        <v>1.65E-2</v>
      </c>
      <c r="AA227" s="56">
        <v>7.6E-2</v>
      </c>
      <c r="AB227" s="56">
        <f>SUM(W227:AA227)</f>
        <v>0.2775</v>
      </c>
      <c r="AC227" s="48">
        <v>12</v>
      </c>
      <c r="AD227" s="57">
        <f>IF(AL227="","",+AC227*AL227)</f>
        <v>328.07006369426756</v>
      </c>
      <c r="AE227" s="58">
        <f>IF(AL227="","",+AL227*AB227)</f>
        <v>7.586620222929938</v>
      </c>
      <c r="AF227" s="57">
        <f>IF(AL227="","",+AL227-AE227)</f>
        <v>19.75255175159236</v>
      </c>
      <c r="AG227" s="58">
        <f>+V227</f>
        <v>10.730625</v>
      </c>
      <c r="AH227" s="57">
        <f>IF(AF227="","",+AF227-AG227)</f>
        <v>9.02192675159236</v>
      </c>
      <c r="AI227" s="57">
        <f>IF(AH227="","",+AH227*AC227)</f>
        <v>108.26312101910833</v>
      </c>
      <c r="AJ227" s="58">
        <v>19.97</v>
      </c>
      <c r="AK227" s="59">
        <v>0.33</v>
      </c>
      <c r="AL227" s="58">
        <f>IF(V227=0,"",V227/(1-AB227-AK227))</f>
        <v>27.339171974522298</v>
      </c>
      <c r="AM227" s="60">
        <v>0.33</v>
      </c>
      <c r="AN227" s="58">
        <f>IF(V227=0,"",V227/(1-AB227-AM227))</f>
        <v>27.339171974522298</v>
      </c>
      <c r="AO227" s="61">
        <v>1.2</v>
      </c>
      <c r="AP227" s="58">
        <f>IF(BD!AJ227="","",BD!AJ227*BD!AO227)</f>
        <v>23.964</v>
      </c>
      <c r="AQ227" s="56">
        <f>BD!AM227/BD!AK227-1</f>
        <v>0</v>
      </c>
      <c r="AR227" s="56">
        <f>IF(BD!AN227="","",IF(BD!AJ227="","",BD!AN227/BD!AJ227-1))</f>
        <v>0.36901211690146707</v>
      </c>
      <c r="AS227" s="56" t="str">
        <f>IF(BD!AN227="","",IF(BD!AN227&lt;BD!AL227,"ABAIXO DA META","DENTRO DA META"))</f>
        <v>DENTRO DA META</v>
      </c>
      <c r="AT227" s="56" t="str">
        <f>IF(BD!AJ227="","EM ANÁLISE",IF(BD!AP227&gt;=BD!AN227,"GO", "NO GO"))</f>
        <v>NO GO</v>
      </c>
      <c r="AU227" s="62">
        <f>IF(AN227="","",+BD!$AN227-AJ227)</f>
        <v>7.369171974522299</v>
      </c>
      <c r="AV227" s="63"/>
      <c r="AW227" s="54">
        <f>BD!P227*BD!AC227</f>
        <v>174.60000000000002</v>
      </c>
      <c r="AX227" s="54">
        <f>BD!V227*BD!AC227</f>
        <v>128.76749999999998</v>
      </c>
      <c r="AY227" s="54">
        <f>IF(BD!AN227="","",BD!AN227*BD!AC227)</f>
        <v>328.07006369426756</v>
      </c>
      <c r="AZ227" s="48" t="s">
        <v>5271</v>
      </c>
      <c r="BA227" s="69" t="s">
        <v>124</v>
      </c>
      <c r="BB227" s="48">
        <v>1</v>
      </c>
      <c r="BC227" s="69" t="s">
        <v>5209</v>
      </c>
      <c r="BD227" s="64" t="s">
        <v>5257</v>
      </c>
      <c r="BE227" s="65" t="s">
        <v>4</v>
      </c>
      <c r="BF227" s="65" t="s">
        <v>4</v>
      </c>
      <c r="BG227" s="64" t="s">
        <v>5258</v>
      </c>
      <c r="BH227" s="64"/>
      <c r="BI227" s="64"/>
      <c r="BJ227" s="64"/>
      <c r="BK227" s="64"/>
      <c r="BL227" s="64"/>
      <c r="BM227" s="64"/>
      <c r="BN227" s="64" t="s">
        <v>5259</v>
      </c>
      <c r="BO227" s="64">
        <v>138</v>
      </c>
      <c r="BP227" s="64">
        <v>140.622</v>
      </c>
      <c r="BQ227" s="64">
        <v>121</v>
      </c>
      <c r="BR227" s="64" t="s">
        <v>5260</v>
      </c>
      <c r="BS227" s="64" t="s">
        <v>5260</v>
      </c>
      <c r="BT227" s="64" t="s">
        <v>5261</v>
      </c>
      <c r="BU227" s="64">
        <v>5102</v>
      </c>
      <c r="BV227" s="64"/>
      <c r="BW227" s="64"/>
      <c r="BX227" s="64"/>
      <c r="BY227" s="64"/>
      <c r="BZ227" s="64"/>
      <c r="CA227" s="64"/>
      <c r="CB227" s="64"/>
      <c r="CC227" s="64">
        <v>102</v>
      </c>
      <c r="CD227" s="64">
        <v>8</v>
      </c>
      <c r="CE227" s="64">
        <v>8</v>
      </c>
      <c r="CF227" s="64"/>
      <c r="CG227" s="37" t="e">
        <f>VLOOKUP(Table_1[[#This Row],[EAN]],'[1]Planilha1'!$E:$R,13,0)</f>
        <v>#N/A</v>
      </c>
      <c r="CI227" s="188">
        <f>IF(Table_1[[#This Row],[STATUS MERCADO]]="GO",Table_1[[#This Row],[M. BRUTA TOTAL]],0)</f>
        <v>0</v>
      </c>
      <c r="CJ227" s="188">
        <f>IF(Table_1[[#This Row],[STATUS MERCADO]]="GO",Table_1[[#This Row],[PV UNIT. REALIZADO]]*Table_1[[#This Row],[QUANTIDADE]],0)</f>
        <v>0</v>
      </c>
    </row>
    <row r="228" ht="15">
      <c r="A228" s="7"/>
      <c r="B228" s="67" t="s">
        <v>400</v>
      </c>
      <c r="C228" s="77">
        <v>224113</v>
      </c>
      <c r="D228" s="64" t="s">
        <v>5211</v>
      </c>
      <c r="E228" s="49">
        <v>7500435153850</v>
      </c>
      <c r="F228" s="50" t="s">
        <v>5094</v>
      </c>
      <c r="G228" s="48" t="s">
        <v>20</v>
      </c>
      <c r="H228" s="64">
        <v>130</v>
      </c>
      <c r="I228" s="70" t="s">
        <v>1355</v>
      </c>
      <c r="J228" s="48" t="s">
        <v>1356</v>
      </c>
      <c r="K228" s="52" t="s">
        <v>84</v>
      </c>
      <c r="L228" s="52">
        <v>12</v>
      </c>
      <c r="M228" s="52">
        <v>0</v>
      </c>
      <c r="N228" s="48" t="s">
        <v>85</v>
      </c>
      <c r="O228" s="69" t="s">
        <v>5210</v>
      </c>
      <c r="P228" s="68">
        <v>14.55</v>
      </c>
      <c r="Q228" s="54">
        <f>(17/100+7.6/100+1.65/100)*P228</f>
        <v>3.8193750000000004</v>
      </c>
      <c r="R228" s="54"/>
      <c r="S228" s="54"/>
      <c r="T228" s="54"/>
      <c r="U228" s="54"/>
      <c r="V228" s="54">
        <f>+P228-Q228+R228+S228+T228+U228</f>
        <v>10.730625</v>
      </c>
      <c r="W228" s="56">
        <f>(1.02/100)</f>
        <v>1.02E-2</v>
      </c>
      <c r="X228" s="56">
        <v>4.8E-3</v>
      </c>
      <c r="Y228" s="56">
        <v>0.17</v>
      </c>
      <c r="Z228" s="56">
        <v>1.65E-2</v>
      </c>
      <c r="AA228" s="56">
        <v>7.6E-2</v>
      </c>
      <c r="AB228" s="56">
        <f>SUM(W228:AA228)</f>
        <v>0.2775</v>
      </c>
      <c r="AC228" s="48">
        <v>12</v>
      </c>
      <c r="AD228" s="57">
        <f>IF(AL228="","",+AC228*AL228)</f>
        <v>328.07006369426756</v>
      </c>
      <c r="AE228" s="58">
        <f>IF(AL228="","",+AL228*AB228)</f>
        <v>7.586620222929938</v>
      </c>
      <c r="AF228" s="57">
        <f>IF(AL228="","",+AL228-AE228)</f>
        <v>19.75255175159236</v>
      </c>
      <c r="AG228" s="58">
        <f>+V228</f>
        <v>10.730625</v>
      </c>
      <c r="AH228" s="57">
        <f>IF(AF228="","",+AF228-AG228)</f>
        <v>9.02192675159236</v>
      </c>
      <c r="AI228" s="57">
        <f>IF(AH228="","",+AH228*AC228)</f>
        <v>108.26312101910833</v>
      </c>
      <c r="AJ228" s="58">
        <v>22.49</v>
      </c>
      <c r="AK228" s="59">
        <v>0.33</v>
      </c>
      <c r="AL228" s="58">
        <f>IF(V228=0,"",V228/(1-AB228-AK228))</f>
        <v>27.339171974522298</v>
      </c>
      <c r="AM228" s="60">
        <v>0.33</v>
      </c>
      <c r="AN228" s="58">
        <f>IF(V228=0,"",V228/(1-AB228-AM228))</f>
        <v>27.339171974522298</v>
      </c>
      <c r="AO228" s="61">
        <v>1.2</v>
      </c>
      <c r="AP228" s="58">
        <f>IF(BD!AJ228="","",BD!AJ228*BD!AO228)</f>
        <v>26.987999999999996</v>
      </c>
      <c r="AQ228" s="56">
        <f>BD!AM228/BD!AK228-1</f>
        <v>0</v>
      </c>
      <c r="AR228" s="56">
        <f>IF(BD!AN228="","",IF(BD!AJ228="","",BD!AN228/BD!AJ228-1))</f>
        <v>0.21561458312682524</v>
      </c>
      <c r="AS228" s="56" t="str">
        <f>IF(BD!AN228="","",IF(BD!AN228&lt;BD!AL228,"ABAIXO DA META","DENTRO DA META"))</f>
        <v>DENTRO DA META</v>
      </c>
      <c r="AT228" s="56" t="str">
        <f>IF(BD!AJ228="","EM ANÁLISE",IF(BD!AP228&gt;=BD!AN228,"GO", "NO GO"))</f>
        <v>NO GO</v>
      </c>
      <c r="AU228" s="62">
        <f>IF(AN228="","",+BD!$AN228-AJ228)</f>
        <v>4.849171974522299</v>
      </c>
      <c r="AV228" s="63"/>
      <c r="AW228" s="54">
        <f>BD!P228*BD!AC228</f>
        <v>174.60000000000002</v>
      </c>
      <c r="AX228" s="54">
        <f>BD!V228*BD!AC228</f>
        <v>128.76749999999998</v>
      </c>
      <c r="AY228" s="54">
        <f>IF(BD!AN228="","",BD!AN228*BD!AC228)</f>
        <v>328.07006369426756</v>
      </c>
      <c r="AZ228" s="48" t="s">
        <v>5271</v>
      </c>
      <c r="BA228" s="69" t="s">
        <v>124</v>
      </c>
      <c r="BB228" s="48">
        <v>1</v>
      </c>
      <c r="BC228" s="69" t="s">
        <v>5209</v>
      </c>
      <c r="BD228" s="64" t="s">
        <v>5257</v>
      </c>
      <c r="BE228" s="65" t="s">
        <v>4</v>
      </c>
      <c r="BF228" s="65" t="s">
        <v>4</v>
      </c>
      <c r="BG228" s="64" t="s">
        <v>5258</v>
      </c>
      <c r="BH228" s="64"/>
      <c r="BI228" s="64"/>
      <c r="BJ228" s="64"/>
      <c r="BK228" s="64"/>
      <c r="BL228" s="64"/>
      <c r="BM228" s="64"/>
      <c r="BN228" s="64" t="s">
        <v>5259</v>
      </c>
      <c r="BO228" s="64">
        <v>138</v>
      </c>
      <c r="BP228" s="64">
        <v>140.622</v>
      </c>
      <c r="BQ228" s="64">
        <v>121</v>
      </c>
      <c r="BR228" s="64" t="s">
        <v>5260</v>
      </c>
      <c r="BS228" s="64" t="s">
        <v>5260</v>
      </c>
      <c r="BT228" s="64" t="s">
        <v>5261</v>
      </c>
      <c r="BU228" s="64">
        <v>5102</v>
      </c>
      <c r="BV228" s="64"/>
      <c r="BW228" s="64"/>
      <c r="BX228" s="64"/>
      <c r="BY228" s="64"/>
      <c r="BZ228" s="64"/>
      <c r="CA228" s="64"/>
      <c r="CB228" s="64"/>
      <c r="CC228" s="64">
        <v>102</v>
      </c>
      <c r="CD228" s="64">
        <v>8</v>
      </c>
      <c r="CE228" s="64">
        <v>8</v>
      </c>
      <c r="CF228" s="64"/>
      <c r="CG228" s="37" t="e">
        <f>VLOOKUP(Table_1[[#This Row],[EAN]],'[1]Planilha1'!$E:$R,13,0)</f>
        <v>#N/A</v>
      </c>
      <c r="CI228" s="188">
        <f>IF(Table_1[[#This Row],[STATUS MERCADO]]="GO",Table_1[[#This Row],[M. BRUTA TOTAL]],0)</f>
        <v>0</v>
      </c>
      <c r="CJ228" s="188">
        <f>IF(Table_1[[#This Row],[STATUS MERCADO]]="GO",Table_1[[#This Row],[PV UNIT. REALIZADO]]*Table_1[[#This Row],[QUANTIDADE]],0)</f>
        <v>0</v>
      </c>
    </row>
    <row r="229" ht="15">
      <c r="A229" s="7"/>
      <c r="B229" s="67" t="s">
        <v>400</v>
      </c>
      <c r="C229" s="77">
        <v>224114</v>
      </c>
      <c r="D229" s="64" t="s">
        <v>5211</v>
      </c>
      <c r="E229" s="49">
        <v>7506339389876</v>
      </c>
      <c r="F229" s="50" t="s">
        <v>5095</v>
      </c>
      <c r="G229" s="48" t="s">
        <v>20</v>
      </c>
      <c r="H229" s="64">
        <v>130</v>
      </c>
      <c r="I229" s="70" t="s">
        <v>1355</v>
      </c>
      <c r="J229" s="48" t="s">
        <v>1356</v>
      </c>
      <c r="K229" s="52" t="s">
        <v>84</v>
      </c>
      <c r="L229" s="52">
        <v>12</v>
      </c>
      <c r="M229" s="52">
        <v>0</v>
      </c>
      <c r="N229" s="48" t="s">
        <v>85</v>
      </c>
      <c r="O229" s="69" t="s">
        <v>5210</v>
      </c>
      <c r="P229" s="68">
        <v>14.55</v>
      </c>
      <c r="Q229" s="54">
        <f>(17/100+7.6/100+1.65/100)*P229</f>
        <v>3.8193750000000004</v>
      </c>
      <c r="R229" s="54"/>
      <c r="S229" s="54"/>
      <c r="T229" s="54"/>
      <c r="U229" s="54"/>
      <c r="V229" s="54">
        <f>+P229-Q229+R229+S229+T229+U229</f>
        <v>10.730625</v>
      </c>
      <c r="W229" s="56">
        <f>(1.02/100)</f>
        <v>1.02E-2</v>
      </c>
      <c r="X229" s="56">
        <v>4.8E-3</v>
      </c>
      <c r="Y229" s="56">
        <v>0.17</v>
      </c>
      <c r="Z229" s="56">
        <v>1.65E-2</v>
      </c>
      <c r="AA229" s="56">
        <v>7.6E-2</v>
      </c>
      <c r="AB229" s="56">
        <f>SUM(W229:AA229)</f>
        <v>0.2775</v>
      </c>
      <c r="AC229" s="48">
        <v>12</v>
      </c>
      <c r="AD229" s="57">
        <f>IF(AL229="","",+AC229*AL229)</f>
        <v>328.07006369426756</v>
      </c>
      <c r="AE229" s="58">
        <f>IF(AL229="","",+AL229*AB229)</f>
        <v>7.586620222929938</v>
      </c>
      <c r="AF229" s="57">
        <f>IF(AL229="","",+AL229-AE229)</f>
        <v>19.75255175159236</v>
      </c>
      <c r="AG229" s="58">
        <f>+V229</f>
        <v>10.730625</v>
      </c>
      <c r="AH229" s="57">
        <f>IF(AF229="","",+AF229-AG229)</f>
        <v>9.02192675159236</v>
      </c>
      <c r="AI229" s="57">
        <f>IF(AH229="","",+AH229*AC229)</f>
        <v>108.26312101910833</v>
      </c>
      <c r="AJ229" s="58">
        <v>19.97</v>
      </c>
      <c r="AK229" s="59">
        <v>0.33</v>
      </c>
      <c r="AL229" s="58">
        <f>IF(V229=0,"",V229/(1-AB229-AK229))</f>
        <v>27.339171974522298</v>
      </c>
      <c r="AM229" s="60">
        <v>0.33</v>
      </c>
      <c r="AN229" s="58">
        <f>IF(V229=0,"",V229/(1-AB229-AM229))</f>
        <v>27.339171974522298</v>
      </c>
      <c r="AO229" s="61">
        <v>1.2</v>
      </c>
      <c r="AP229" s="58">
        <f>IF(BD!AJ229="","",BD!AJ229*BD!AO229)</f>
        <v>23.964</v>
      </c>
      <c r="AQ229" s="56">
        <f>BD!AM229/BD!AK229-1</f>
        <v>0</v>
      </c>
      <c r="AR229" s="56">
        <f>IF(BD!AN229="","",IF(BD!AJ229="","",BD!AN229/BD!AJ229-1))</f>
        <v>0.36901211690146707</v>
      </c>
      <c r="AS229" s="56" t="str">
        <f>IF(BD!AN229="","",IF(BD!AN229&lt;BD!AL229,"ABAIXO DA META","DENTRO DA META"))</f>
        <v>DENTRO DA META</v>
      </c>
      <c r="AT229" s="56" t="str">
        <f>IF(BD!AJ229="","EM ANÁLISE",IF(BD!AP229&gt;=BD!AN229,"GO", "NO GO"))</f>
        <v>NO GO</v>
      </c>
      <c r="AU229" s="62">
        <f>IF(AN229="","",+BD!$AN229-AJ229)</f>
        <v>7.369171974522299</v>
      </c>
      <c r="AV229" s="63"/>
      <c r="AW229" s="54">
        <f>BD!P229*BD!AC229</f>
        <v>174.60000000000002</v>
      </c>
      <c r="AX229" s="54">
        <f>BD!V229*BD!AC229</f>
        <v>128.76749999999998</v>
      </c>
      <c r="AY229" s="54">
        <f>IF(BD!AN229="","",BD!AN229*BD!AC229)</f>
        <v>328.07006369426756</v>
      </c>
      <c r="AZ229" s="48" t="s">
        <v>5271</v>
      </c>
      <c r="BA229" s="69" t="s">
        <v>124</v>
      </c>
      <c r="BB229" s="48">
        <v>1</v>
      </c>
      <c r="BC229" s="69" t="s">
        <v>5209</v>
      </c>
      <c r="BD229" s="64" t="s">
        <v>5257</v>
      </c>
      <c r="BE229" s="65" t="s">
        <v>4</v>
      </c>
      <c r="BF229" s="65" t="s">
        <v>4</v>
      </c>
      <c r="BG229" s="64" t="s">
        <v>5258</v>
      </c>
      <c r="BH229" s="64"/>
      <c r="BI229" s="64"/>
      <c r="BJ229" s="64"/>
      <c r="BK229" s="64"/>
      <c r="BL229" s="64"/>
      <c r="BM229" s="64"/>
      <c r="BN229" s="64" t="s">
        <v>5259</v>
      </c>
      <c r="BO229" s="64">
        <v>138</v>
      </c>
      <c r="BP229" s="64">
        <v>140.622</v>
      </c>
      <c r="BQ229" s="64">
        <v>121</v>
      </c>
      <c r="BR229" s="64" t="s">
        <v>5260</v>
      </c>
      <c r="BS229" s="64" t="s">
        <v>5260</v>
      </c>
      <c r="BT229" s="64" t="s">
        <v>5261</v>
      </c>
      <c r="BU229" s="64">
        <v>5102</v>
      </c>
      <c r="BV229" s="64"/>
      <c r="BW229" s="64"/>
      <c r="BX229" s="64"/>
      <c r="BY229" s="64"/>
      <c r="BZ229" s="64"/>
      <c r="CA229" s="64"/>
      <c r="CB229" s="64"/>
      <c r="CC229" s="64">
        <v>102</v>
      </c>
      <c r="CD229" s="64">
        <v>8</v>
      </c>
      <c r="CE229" s="64">
        <v>8</v>
      </c>
      <c r="CF229" s="64"/>
      <c r="CG229" s="37" t="e">
        <f>VLOOKUP(Table_1[[#This Row],[EAN]],'[1]Planilha1'!$E:$R,13,0)</f>
        <v>#N/A</v>
      </c>
      <c r="CI229" s="188">
        <f>IF(Table_1[[#This Row],[STATUS MERCADO]]="GO",Table_1[[#This Row],[M. BRUTA TOTAL]],0)</f>
        <v>0</v>
      </c>
      <c r="CJ229" s="188">
        <f>IF(Table_1[[#This Row],[STATUS MERCADO]]="GO",Table_1[[#This Row],[PV UNIT. REALIZADO]]*Table_1[[#This Row],[QUANTIDADE]],0)</f>
        <v>0</v>
      </c>
    </row>
    <row r="230" ht="15">
      <c r="A230" s="7"/>
      <c r="B230" s="67" t="s">
        <v>400</v>
      </c>
      <c r="C230" s="77">
        <v>224119</v>
      </c>
      <c r="D230" s="64" t="s">
        <v>5211</v>
      </c>
      <c r="E230" s="49">
        <v>7500435148689</v>
      </c>
      <c r="F230" s="50" t="s">
        <v>5096</v>
      </c>
      <c r="G230" s="48" t="s">
        <v>20</v>
      </c>
      <c r="H230" s="64">
        <v>130</v>
      </c>
      <c r="I230" s="70" t="s">
        <v>1355</v>
      </c>
      <c r="J230" s="48" t="s">
        <v>1356</v>
      </c>
      <c r="K230" s="52" t="s">
        <v>84</v>
      </c>
      <c r="L230" s="52">
        <v>12</v>
      </c>
      <c r="M230" s="52">
        <v>0</v>
      </c>
      <c r="N230" s="48" t="s">
        <v>85</v>
      </c>
      <c r="O230" s="69" t="s">
        <v>5210</v>
      </c>
      <c r="P230" s="68">
        <v>8.4</v>
      </c>
      <c r="Q230" s="54">
        <f>(17/100+7.6/100+1.65/100)*P230</f>
        <v>2.205</v>
      </c>
      <c r="R230" s="54"/>
      <c r="S230" s="54"/>
      <c r="T230" s="54"/>
      <c r="U230" s="54"/>
      <c r="V230" s="54">
        <f>+P230-Q230+R230+S230+T230+U230</f>
        <v>6.195</v>
      </c>
      <c r="W230" s="56">
        <f>(1.02/100)</f>
        <v>1.02E-2</v>
      </c>
      <c r="X230" s="56">
        <v>4.8E-3</v>
      </c>
      <c r="Y230" s="56">
        <v>0.17</v>
      </c>
      <c r="Z230" s="56">
        <v>1.65E-2</v>
      </c>
      <c r="AA230" s="56">
        <v>7.6E-2</v>
      </c>
      <c r="AB230" s="56">
        <f>SUM(W230:AA230)</f>
        <v>0.2775</v>
      </c>
      <c r="AC230" s="48">
        <v>12</v>
      </c>
      <c r="AD230" s="57">
        <f>IF(AL230="","",+AC230*AL230)</f>
        <v>189.40127388535038</v>
      </c>
      <c r="AE230" s="58">
        <f>IF(AL230="","",+AL230*AB230)</f>
        <v>4.379904458598728</v>
      </c>
      <c r="AF230" s="57">
        <f>IF(AL230="","",+AL230-AE230)</f>
        <v>11.403535031847138</v>
      </c>
      <c r="AG230" s="58">
        <f>+V230</f>
        <v>6.195</v>
      </c>
      <c r="AH230" s="57">
        <f>IF(AF230="","",+AF230-AG230)</f>
        <v>5.208535031847138</v>
      </c>
      <c r="AI230" s="57">
        <f>IF(AH230="","",+AH230*AC230)</f>
        <v>62.50242038216565</v>
      </c>
      <c r="AJ230" s="58">
        <v>11.94</v>
      </c>
      <c r="AK230" s="59">
        <v>0.33</v>
      </c>
      <c r="AL230" s="58">
        <f>IF(V230=0,"",V230/(1-AB230-AK230))</f>
        <v>15.783439490445865</v>
      </c>
      <c r="AM230" s="60">
        <v>0.33</v>
      </c>
      <c r="AN230" s="58">
        <f>IF(V230=0,"",V230/(1-AB230-AM230))</f>
        <v>15.783439490445865</v>
      </c>
      <c r="AO230" s="61">
        <v>1.2</v>
      </c>
      <c r="AP230" s="58">
        <f>IF(BD!AJ230="","",BD!AJ230*BD!AO230)</f>
        <v>14.328</v>
      </c>
      <c r="AQ230" s="56">
        <f>BD!AM230/BD!AK230-1</f>
        <v>0</v>
      </c>
      <c r="AR230" s="56">
        <f>IF(BD!AN230="","",IF(BD!AJ230="","",BD!AN230/BD!AJ230-1))</f>
        <v>0.32189610472745933</v>
      </c>
      <c r="AS230" s="56" t="str">
        <f>IF(BD!AN230="","",IF(BD!AN230&lt;BD!AL230,"ABAIXO DA META","DENTRO DA META"))</f>
        <v>DENTRO DA META</v>
      </c>
      <c r="AT230" s="56" t="str">
        <f>IF(BD!AJ230="","EM ANÁLISE",IF(BD!AP230&gt;=BD!AN230,"GO", "NO GO"))</f>
        <v>NO GO</v>
      </c>
      <c r="AU230" s="62">
        <f>IF(AN230="","",+BD!$AN230-AJ230)</f>
        <v>3.8434394904458653</v>
      </c>
      <c r="AV230" s="63"/>
      <c r="AW230" s="54">
        <f>BD!P230*BD!AC230</f>
        <v>100.80000000000001</v>
      </c>
      <c r="AX230" s="54">
        <f>BD!V230*BD!AC230</f>
        <v>74.34</v>
      </c>
      <c r="AY230" s="54">
        <f>IF(BD!AN230="","",BD!AN230*BD!AC230)</f>
        <v>189.40127388535038</v>
      </c>
      <c r="AZ230" s="48" t="s">
        <v>5271</v>
      </c>
      <c r="BA230" s="69" t="s">
        <v>124</v>
      </c>
      <c r="BB230" s="48">
        <v>1</v>
      </c>
      <c r="BC230" s="69" t="s">
        <v>5209</v>
      </c>
      <c r="BD230" s="64" t="s">
        <v>5257</v>
      </c>
      <c r="BE230" s="65" t="s">
        <v>4</v>
      </c>
      <c r="BF230" s="65" t="s">
        <v>4</v>
      </c>
      <c r="BG230" s="64" t="s">
        <v>5258</v>
      </c>
      <c r="BH230" s="64"/>
      <c r="BI230" s="64"/>
      <c r="BJ230" s="64"/>
      <c r="BK230" s="64"/>
      <c r="BL230" s="64"/>
      <c r="BM230" s="64"/>
      <c r="BN230" s="64" t="s">
        <v>5259</v>
      </c>
      <c r="BO230" s="64">
        <v>138</v>
      </c>
      <c r="BP230" s="64">
        <v>140.622</v>
      </c>
      <c r="BQ230" s="64">
        <v>121</v>
      </c>
      <c r="BR230" s="64" t="s">
        <v>5260</v>
      </c>
      <c r="BS230" s="64" t="s">
        <v>5260</v>
      </c>
      <c r="BT230" s="64" t="s">
        <v>5261</v>
      </c>
      <c r="BU230" s="64">
        <v>5102</v>
      </c>
      <c r="BV230" s="64"/>
      <c r="BW230" s="64"/>
      <c r="BX230" s="64"/>
      <c r="BY230" s="64"/>
      <c r="BZ230" s="64"/>
      <c r="CA230" s="64"/>
      <c r="CB230" s="64"/>
      <c r="CC230" s="64">
        <v>102</v>
      </c>
      <c r="CD230" s="64">
        <v>8</v>
      </c>
      <c r="CE230" s="64">
        <v>8</v>
      </c>
      <c r="CF230" s="64"/>
      <c r="CG230" s="37" t="e">
        <f>VLOOKUP(Table_1[[#This Row],[EAN]],'[1]Planilha1'!$E:$R,13,0)</f>
        <v>#N/A</v>
      </c>
      <c r="CI230" s="188">
        <f>IF(Table_1[[#This Row],[STATUS MERCADO]]="GO",Table_1[[#This Row],[M. BRUTA TOTAL]],0)</f>
        <v>0</v>
      </c>
      <c r="CJ230" s="188">
        <f>IF(Table_1[[#This Row],[STATUS MERCADO]]="GO",Table_1[[#This Row],[PV UNIT. REALIZADO]]*Table_1[[#This Row],[QUANTIDADE]],0)</f>
        <v>0</v>
      </c>
    </row>
    <row r="231" ht="15">
      <c r="A231" s="7"/>
      <c r="B231" s="67" t="s">
        <v>400</v>
      </c>
      <c r="C231" s="77">
        <v>224125</v>
      </c>
      <c r="D231" s="64" t="s">
        <v>5211</v>
      </c>
      <c r="E231" s="49">
        <v>7500435159975</v>
      </c>
      <c r="F231" s="50" t="s">
        <v>5097</v>
      </c>
      <c r="G231" s="48" t="s">
        <v>20</v>
      </c>
      <c r="H231" s="64">
        <v>130</v>
      </c>
      <c r="I231" s="70" t="s">
        <v>1355</v>
      </c>
      <c r="J231" s="48" t="s">
        <v>1356</v>
      </c>
      <c r="K231" s="52" t="s">
        <v>84</v>
      </c>
      <c r="L231" s="52">
        <v>12</v>
      </c>
      <c r="M231" s="52">
        <v>0</v>
      </c>
      <c r="N231" s="48" t="s">
        <v>85</v>
      </c>
      <c r="O231" s="69" t="s">
        <v>5210</v>
      </c>
      <c r="P231" s="68">
        <v>8.4</v>
      </c>
      <c r="Q231" s="54">
        <f>(17/100+7.6/100+1.65/100)*P231</f>
        <v>2.205</v>
      </c>
      <c r="R231" s="54"/>
      <c r="S231" s="54"/>
      <c r="T231" s="54"/>
      <c r="U231" s="54"/>
      <c r="V231" s="54">
        <f>+P231-Q231+R231+S231+T231+U231</f>
        <v>6.195</v>
      </c>
      <c r="W231" s="56">
        <f>(1.02/100)</f>
        <v>1.02E-2</v>
      </c>
      <c r="X231" s="56">
        <v>4.8E-3</v>
      </c>
      <c r="Y231" s="56">
        <v>0.17</v>
      </c>
      <c r="Z231" s="56">
        <v>1.65E-2</v>
      </c>
      <c r="AA231" s="56">
        <v>7.6E-2</v>
      </c>
      <c r="AB231" s="56">
        <f>SUM(W231:AA231)</f>
        <v>0.2775</v>
      </c>
      <c r="AC231" s="48">
        <v>12</v>
      </c>
      <c r="AD231" s="57">
        <f>IF(AL231="","",+AC231*AL231)</f>
        <v>189.40127388535038</v>
      </c>
      <c r="AE231" s="58">
        <f>IF(AL231="","",+AL231*AB231)</f>
        <v>4.379904458598728</v>
      </c>
      <c r="AF231" s="57">
        <f>IF(AL231="","",+AL231-AE231)</f>
        <v>11.403535031847138</v>
      </c>
      <c r="AG231" s="58">
        <f>+V231</f>
        <v>6.195</v>
      </c>
      <c r="AH231" s="57">
        <f>IF(AF231="","",+AF231-AG231)</f>
        <v>5.208535031847138</v>
      </c>
      <c r="AI231" s="57">
        <f>IF(AH231="","",+AH231*AC231)</f>
        <v>62.50242038216565</v>
      </c>
      <c r="AJ231" s="58">
        <v>11.94</v>
      </c>
      <c r="AK231" s="59">
        <v>0.33</v>
      </c>
      <c r="AL231" s="58">
        <f>IF(V231=0,"",V231/(1-AB231-AK231))</f>
        <v>15.783439490445865</v>
      </c>
      <c r="AM231" s="60">
        <v>0.33</v>
      </c>
      <c r="AN231" s="58">
        <f>IF(V231=0,"",V231/(1-AB231-AM231))</f>
        <v>15.783439490445865</v>
      </c>
      <c r="AO231" s="61">
        <v>1.2</v>
      </c>
      <c r="AP231" s="58">
        <f>IF(BD!AJ231="","",BD!AJ231*BD!AO231)</f>
        <v>14.328</v>
      </c>
      <c r="AQ231" s="56">
        <f>BD!AM231/BD!AK231-1</f>
        <v>0</v>
      </c>
      <c r="AR231" s="56">
        <f>IF(BD!AN231="","",IF(BD!AJ231="","",BD!AN231/BD!AJ231-1))</f>
        <v>0.32189610472745933</v>
      </c>
      <c r="AS231" s="56" t="str">
        <f>IF(BD!AN231="","",IF(BD!AN231&lt;BD!AL231,"ABAIXO DA META","DENTRO DA META"))</f>
        <v>DENTRO DA META</v>
      </c>
      <c r="AT231" s="56" t="str">
        <f>IF(BD!AJ231="","EM ANÁLISE",IF(BD!AP231&gt;=BD!AN231,"GO", "NO GO"))</f>
        <v>NO GO</v>
      </c>
      <c r="AU231" s="62">
        <f>IF(AN231="","",+BD!$AN231-AJ231)</f>
        <v>3.8434394904458653</v>
      </c>
      <c r="AV231" s="63"/>
      <c r="AW231" s="54">
        <f>BD!P231*BD!AC231</f>
        <v>100.80000000000001</v>
      </c>
      <c r="AX231" s="54">
        <f>BD!V231*BD!AC231</f>
        <v>74.34</v>
      </c>
      <c r="AY231" s="54">
        <f>IF(BD!AN231="","",BD!AN231*BD!AC231)</f>
        <v>189.40127388535038</v>
      </c>
      <c r="AZ231" s="48" t="s">
        <v>5271</v>
      </c>
      <c r="BA231" s="69" t="s">
        <v>124</v>
      </c>
      <c r="BB231" s="48">
        <v>1</v>
      </c>
      <c r="BC231" s="69" t="s">
        <v>5209</v>
      </c>
      <c r="BD231" s="64" t="s">
        <v>5257</v>
      </c>
      <c r="BE231" s="65" t="s">
        <v>4</v>
      </c>
      <c r="BF231" s="65" t="s">
        <v>4</v>
      </c>
      <c r="BG231" s="64" t="s">
        <v>5258</v>
      </c>
      <c r="BH231" s="64"/>
      <c r="BI231" s="64"/>
      <c r="BJ231" s="64"/>
      <c r="BK231" s="64"/>
      <c r="BL231" s="64"/>
      <c r="BM231" s="64"/>
      <c r="BN231" s="64" t="s">
        <v>5259</v>
      </c>
      <c r="BO231" s="64">
        <v>138</v>
      </c>
      <c r="BP231" s="64">
        <v>140.622</v>
      </c>
      <c r="BQ231" s="64">
        <v>121</v>
      </c>
      <c r="BR231" s="64" t="s">
        <v>5260</v>
      </c>
      <c r="BS231" s="64" t="s">
        <v>5260</v>
      </c>
      <c r="BT231" s="64" t="s">
        <v>5261</v>
      </c>
      <c r="BU231" s="64">
        <v>5102</v>
      </c>
      <c r="BV231" s="64"/>
      <c r="BW231" s="64"/>
      <c r="BX231" s="64"/>
      <c r="BY231" s="64"/>
      <c r="BZ231" s="64"/>
      <c r="CA231" s="64"/>
      <c r="CB231" s="64"/>
      <c r="CC231" s="64">
        <v>102</v>
      </c>
      <c r="CD231" s="64">
        <v>8</v>
      </c>
      <c r="CE231" s="64">
        <v>8</v>
      </c>
      <c r="CF231" s="64"/>
      <c r="CG231" s="37" t="e">
        <f>VLOOKUP(Table_1[[#This Row],[EAN]],'[1]Planilha1'!$E:$R,13,0)</f>
        <v>#N/A</v>
      </c>
      <c r="CI231" s="188">
        <f>IF(Table_1[[#This Row],[STATUS MERCADO]]="GO",Table_1[[#This Row],[M. BRUTA TOTAL]],0)</f>
        <v>0</v>
      </c>
      <c r="CJ231" s="188">
        <f>IF(Table_1[[#This Row],[STATUS MERCADO]]="GO",Table_1[[#This Row],[PV UNIT. REALIZADO]]*Table_1[[#This Row],[QUANTIDADE]],0)</f>
        <v>0</v>
      </c>
    </row>
    <row r="232" ht="15">
      <c r="A232" s="7"/>
      <c r="B232" s="67" t="s">
        <v>400</v>
      </c>
      <c r="C232" s="77">
        <v>224127</v>
      </c>
      <c r="D232" s="64" t="s">
        <v>5211</v>
      </c>
      <c r="E232" s="49">
        <v>7506195143834</v>
      </c>
      <c r="F232" s="50" t="s">
        <v>5098</v>
      </c>
      <c r="G232" s="48" t="s">
        <v>20</v>
      </c>
      <c r="H232" s="64">
        <v>130</v>
      </c>
      <c r="I232" s="70" t="s">
        <v>1355</v>
      </c>
      <c r="J232" s="48" t="s">
        <v>1356</v>
      </c>
      <c r="K232" s="52" t="s">
        <v>84</v>
      </c>
      <c r="L232" s="52">
        <v>12</v>
      </c>
      <c r="M232" s="52">
        <v>0</v>
      </c>
      <c r="N232" s="48" t="s">
        <v>85</v>
      </c>
      <c r="O232" s="69" t="s">
        <v>5210</v>
      </c>
      <c r="P232" s="68">
        <v>8.4</v>
      </c>
      <c r="Q232" s="54">
        <f>(17/100+7.6/100+1.65/100)*P232</f>
        <v>2.205</v>
      </c>
      <c r="R232" s="54"/>
      <c r="S232" s="54"/>
      <c r="T232" s="54"/>
      <c r="U232" s="54"/>
      <c r="V232" s="54">
        <f>+P232-Q232+R232+S232+T232+U232</f>
        <v>6.195</v>
      </c>
      <c r="W232" s="56">
        <f>(1.02/100)</f>
        <v>1.02E-2</v>
      </c>
      <c r="X232" s="56">
        <v>4.8E-3</v>
      </c>
      <c r="Y232" s="56">
        <v>0.17</v>
      </c>
      <c r="Z232" s="56">
        <v>1.65E-2</v>
      </c>
      <c r="AA232" s="56">
        <v>7.6E-2</v>
      </c>
      <c r="AB232" s="56">
        <f>SUM(W232:AA232)</f>
        <v>0.2775</v>
      </c>
      <c r="AC232" s="48">
        <v>12</v>
      </c>
      <c r="AD232" s="57">
        <f>IF(AL232="","",+AC232*AL232)</f>
        <v>189.40127388535038</v>
      </c>
      <c r="AE232" s="58">
        <f>IF(AL232="","",+AL232*AB232)</f>
        <v>4.379904458598728</v>
      </c>
      <c r="AF232" s="57">
        <f>IF(AL232="","",+AL232-AE232)</f>
        <v>11.403535031847138</v>
      </c>
      <c r="AG232" s="58">
        <f>+V232</f>
        <v>6.195</v>
      </c>
      <c r="AH232" s="57">
        <f>IF(AF232="","",+AF232-AG232)</f>
        <v>5.208535031847138</v>
      </c>
      <c r="AI232" s="57">
        <f>IF(AH232="","",+AH232*AC232)</f>
        <v>62.50242038216565</v>
      </c>
      <c r="AJ232" s="58">
        <v>12.79</v>
      </c>
      <c r="AK232" s="59">
        <v>0.33</v>
      </c>
      <c r="AL232" s="58">
        <f>IF(V232=0,"",V232/(1-AB232-AK232))</f>
        <v>15.783439490445865</v>
      </c>
      <c r="AM232" s="60">
        <v>0.33</v>
      </c>
      <c r="AN232" s="58">
        <f>IF(V232=0,"",V232/(1-AB232-AM232))</f>
        <v>15.783439490445865</v>
      </c>
      <c r="AO232" s="61">
        <v>1.2</v>
      </c>
      <c r="AP232" s="58">
        <f>IF(BD!AJ232="","",BD!AJ232*BD!AO232)</f>
        <v>15.347999999999999</v>
      </c>
      <c r="AQ232" s="56">
        <f>BD!AM232/BD!AK232-1</f>
        <v>0</v>
      </c>
      <c r="AR232" s="56">
        <f>IF(BD!AN232="","",IF(BD!AJ232="","",BD!AN232/BD!AJ232-1))</f>
        <v>0.23404530808802715</v>
      </c>
      <c r="AS232" s="56" t="str">
        <f>IF(BD!AN232="","",IF(BD!AN232&lt;BD!AL232,"ABAIXO DA META","DENTRO DA META"))</f>
        <v>DENTRO DA META</v>
      </c>
      <c r="AT232" s="56" t="str">
        <f>IF(BD!AJ232="","EM ANÁLISE",IF(BD!AP232&gt;=BD!AN232,"GO", "NO GO"))</f>
        <v>NO GO</v>
      </c>
      <c r="AU232" s="62">
        <f>IF(AN232="","",+BD!$AN232-AJ232)</f>
        <v>2.9934394904458657</v>
      </c>
      <c r="AV232" s="63"/>
      <c r="AW232" s="54">
        <f>BD!P232*BD!AC232</f>
        <v>100.80000000000001</v>
      </c>
      <c r="AX232" s="54">
        <f>BD!V232*BD!AC232</f>
        <v>74.34</v>
      </c>
      <c r="AY232" s="54">
        <f>IF(BD!AN232="","",BD!AN232*BD!AC232)</f>
        <v>189.40127388535038</v>
      </c>
      <c r="AZ232" s="48" t="s">
        <v>5271</v>
      </c>
      <c r="BA232" s="69" t="s">
        <v>124</v>
      </c>
      <c r="BB232" s="48">
        <v>1</v>
      </c>
      <c r="BC232" s="69" t="s">
        <v>5209</v>
      </c>
      <c r="BD232" s="64" t="s">
        <v>5257</v>
      </c>
      <c r="BE232" s="65" t="s">
        <v>4</v>
      </c>
      <c r="BF232" s="65" t="s">
        <v>4</v>
      </c>
      <c r="BG232" s="64" t="s">
        <v>5258</v>
      </c>
      <c r="BH232" s="64"/>
      <c r="BI232" s="64"/>
      <c r="BJ232" s="64"/>
      <c r="BK232" s="64"/>
      <c r="BL232" s="64"/>
      <c r="BM232" s="64"/>
      <c r="BN232" s="64" t="s">
        <v>5259</v>
      </c>
      <c r="BO232" s="64">
        <v>138</v>
      </c>
      <c r="BP232" s="64">
        <v>140.622</v>
      </c>
      <c r="BQ232" s="64">
        <v>121</v>
      </c>
      <c r="BR232" s="64" t="s">
        <v>5260</v>
      </c>
      <c r="BS232" s="64" t="s">
        <v>5260</v>
      </c>
      <c r="BT232" s="64" t="s">
        <v>5261</v>
      </c>
      <c r="BU232" s="64">
        <v>5102</v>
      </c>
      <c r="BV232" s="64"/>
      <c r="BW232" s="64"/>
      <c r="BX232" s="64"/>
      <c r="BY232" s="64"/>
      <c r="BZ232" s="64"/>
      <c r="CA232" s="64"/>
      <c r="CB232" s="64"/>
      <c r="CC232" s="64">
        <v>102</v>
      </c>
      <c r="CD232" s="64">
        <v>8</v>
      </c>
      <c r="CE232" s="64">
        <v>8</v>
      </c>
      <c r="CF232" s="64"/>
      <c r="CG232" s="37" t="e">
        <f>VLOOKUP(Table_1[[#This Row],[EAN]],'[1]Planilha1'!$E:$R,13,0)</f>
        <v>#N/A</v>
      </c>
      <c r="CI232" s="188">
        <f>IF(Table_1[[#This Row],[STATUS MERCADO]]="GO",Table_1[[#This Row],[M. BRUTA TOTAL]],0)</f>
        <v>0</v>
      </c>
      <c r="CJ232" s="188">
        <f>IF(Table_1[[#This Row],[STATUS MERCADO]]="GO",Table_1[[#This Row],[PV UNIT. REALIZADO]]*Table_1[[#This Row],[QUANTIDADE]],0)</f>
        <v>0</v>
      </c>
    </row>
    <row r="233" ht="15">
      <c r="A233" s="7"/>
      <c r="B233" s="67" t="s">
        <v>400</v>
      </c>
      <c r="C233" s="77">
        <v>224130</v>
      </c>
      <c r="D233" s="64" t="s">
        <v>5211</v>
      </c>
      <c r="E233" s="49">
        <v>7506195143872</v>
      </c>
      <c r="F233" s="50" t="s">
        <v>5099</v>
      </c>
      <c r="G233" s="48" t="s">
        <v>20</v>
      </c>
      <c r="H233" s="64">
        <v>130</v>
      </c>
      <c r="I233" s="70" t="s">
        <v>1355</v>
      </c>
      <c r="J233" s="48" t="s">
        <v>1356</v>
      </c>
      <c r="K233" s="52" t="s">
        <v>84</v>
      </c>
      <c r="L233" s="52">
        <v>12</v>
      </c>
      <c r="M233" s="52">
        <v>0</v>
      </c>
      <c r="N233" s="48" t="s">
        <v>85</v>
      </c>
      <c r="O233" s="69" t="s">
        <v>5210</v>
      </c>
      <c r="P233" s="68">
        <v>8.4</v>
      </c>
      <c r="Q233" s="54">
        <f>(17/100+7.6/100+1.65/100)*P233</f>
        <v>2.205</v>
      </c>
      <c r="R233" s="54"/>
      <c r="S233" s="54"/>
      <c r="T233" s="54"/>
      <c r="U233" s="54"/>
      <c r="V233" s="54">
        <f>+P233-Q233+R233+S233+T233+U233</f>
        <v>6.195</v>
      </c>
      <c r="W233" s="56">
        <f>(1.02/100)</f>
        <v>1.02E-2</v>
      </c>
      <c r="X233" s="56">
        <v>4.8E-3</v>
      </c>
      <c r="Y233" s="56">
        <v>0.17</v>
      </c>
      <c r="Z233" s="56">
        <v>1.65E-2</v>
      </c>
      <c r="AA233" s="56">
        <v>7.6E-2</v>
      </c>
      <c r="AB233" s="56">
        <f>SUM(W233:AA233)</f>
        <v>0.2775</v>
      </c>
      <c r="AC233" s="48">
        <v>12</v>
      </c>
      <c r="AD233" s="57">
        <f>IF(AL233="","",+AC233*AL233)</f>
        <v>189.40127388535038</v>
      </c>
      <c r="AE233" s="58">
        <f>IF(AL233="","",+AL233*AB233)</f>
        <v>4.379904458598728</v>
      </c>
      <c r="AF233" s="57">
        <f>IF(AL233="","",+AL233-AE233)</f>
        <v>11.403535031847138</v>
      </c>
      <c r="AG233" s="58">
        <f>+V233</f>
        <v>6.195</v>
      </c>
      <c r="AH233" s="57">
        <f>IF(AF233="","",+AF233-AG233)</f>
        <v>5.208535031847138</v>
      </c>
      <c r="AI233" s="57">
        <f>IF(AH233="","",+AH233*AC233)</f>
        <v>62.50242038216565</v>
      </c>
      <c r="AJ233" s="58">
        <v>12.79</v>
      </c>
      <c r="AK233" s="59">
        <v>0.33</v>
      </c>
      <c r="AL233" s="58">
        <f>IF(V233=0,"",V233/(1-AB233-AK233))</f>
        <v>15.783439490445865</v>
      </c>
      <c r="AM233" s="60">
        <v>0.33</v>
      </c>
      <c r="AN233" s="58">
        <f>IF(V233=0,"",V233/(1-AB233-AM233))</f>
        <v>15.783439490445865</v>
      </c>
      <c r="AO233" s="61">
        <v>1.2</v>
      </c>
      <c r="AP233" s="58">
        <f>IF(BD!AJ233="","",BD!AJ233*BD!AO233)</f>
        <v>15.347999999999999</v>
      </c>
      <c r="AQ233" s="56">
        <f>BD!AM233/BD!AK233-1</f>
        <v>0</v>
      </c>
      <c r="AR233" s="56">
        <f>IF(BD!AN233="","",IF(BD!AJ233="","",BD!AN233/BD!AJ233-1))</f>
        <v>0.23404530808802715</v>
      </c>
      <c r="AS233" s="56" t="str">
        <f>IF(BD!AN233="","",IF(BD!AN233&lt;BD!AL233,"ABAIXO DA META","DENTRO DA META"))</f>
        <v>DENTRO DA META</v>
      </c>
      <c r="AT233" s="56" t="str">
        <f>IF(BD!AJ233="","EM ANÁLISE",IF(BD!AP233&gt;=BD!AN233,"GO", "NO GO"))</f>
        <v>NO GO</v>
      </c>
      <c r="AU233" s="62">
        <f>IF(AN233="","",+BD!$AN233-AJ233)</f>
        <v>2.9934394904458657</v>
      </c>
      <c r="AV233" s="63"/>
      <c r="AW233" s="54">
        <f>BD!P233*BD!AC233</f>
        <v>100.80000000000001</v>
      </c>
      <c r="AX233" s="54">
        <f>BD!V233*BD!AC233</f>
        <v>74.34</v>
      </c>
      <c r="AY233" s="54">
        <f>IF(BD!AN233="","",BD!AN233*BD!AC233)</f>
        <v>189.40127388535038</v>
      </c>
      <c r="AZ233" s="48" t="s">
        <v>5271</v>
      </c>
      <c r="BA233" s="69" t="s">
        <v>124</v>
      </c>
      <c r="BB233" s="48">
        <v>1</v>
      </c>
      <c r="BC233" s="69" t="s">
        <v>5209</v>
      </c>
      <c r="BD233" s="64" t="s">
        <v>5257</v>
      </c>
      <c r="BE233" s="65" t="s">
        <v>4</v>
      </c>
      <c r="BF233" s="65" t="s">
        <v>4</v>
      </c>
      <c r="BG233" s="64" t="s">
        <v>5258</v>
      </c>
      <c r="BH233" s="64"/>
      <c r="BI233" s="64"/>
      <c r="BJ233" s="64"/>
      <c r="BK233" s="64"/>
      <c r="BL233" s="64"/>
      <c r="BM233" s="64"/>
      <c r="BN233" s="64" t="s">
        <v>5259</v>
      </c>
      <c r="BO233" s="64">
        <v>138</v>
      </c>
      <c r="BP233" s="64">
        <v>140.622</v>
      </c>
      <c r="BQ233" s="64">
        <v>121</v>
      </c>
      <c r="BR233" s="64" t="s">
        <v>5260</v>
      </c>
      <c r="BS233" s="64" t="s">
        <v>5260</v>
      </c>
      <c r="BT233" s="64" t="s">
        <v>5261</v>
      </c>
      <c r="BU233" s="64">
        <v>5102</v>
      </c>
      <c r="BV233" s="64"/>
      <c r="BW233" s="64"/>
      <c r="BX233" s="64"/>
      <c r="BY233" s="64"/>
      <c r="BZ233" s="64"/>
      <c r="CA233" s="64"/>
      <c r="CB233" s="64"/>
      <c r="CC233" s="64">
        <v>102</v>
      </c>
      <c r="CD233" s="64">
        <v>8</v>
      </c>
      <c r="CE233" s="64">
        <v>8</v>
      </c>
      <c r="CF233" s="64"/>
      <c r="CG233" s="37" t="e">
        <f>VLOOKUP(Table_1[[#This Row],[EAN]],'[1]Planilha1'!$E:$R,13,0)</f>
        <v>#N/A</v>
      </c>
      <c r="CI233" s="188">
        <f>IF(Table_1[[#This Row],[STATUS MERCADO]]="GO",Table_1[[#This Row],[M. BRUTA TOTAL]],0)</f>
        <v>0</v>
      </c>
      <c r="CJ233" s="188">
        <f>IF(Table_1[[#This Row],[STATUS MERCADO]]="GO",Table_1[[#This Row],[PV UNIT. REALIZADO]]*Table_1[[#This Row],[QUANTIDADE]],0)</f>
        <v>0</v>
      </c>
    </row>
    <row r="234" ht="15">
      <c r="A234" s="7"/>
      <c r="B234" s="67" t="s">
        <v>400</v>
      </c>
      <c r="C234" s="77">
        <v>224132</v>
      </c>
      <c r="D234" s="64" t="s">
        <v>5211</v>
      </c>
      <c r="E234" s="49">
        <v>7500435160070</v>
      </c>
      <c r="F234" s="50" t="s">
        <v>5100</v>
      </c>
      <c r="G234" s="48" t="s">
        <v>20</v>
      </c>
      <c r="H234" s="64">
        <v>130</v>
      </c>
      <c r="I234" s="70" t="s">
        <v>1355</v>
      </c>
      <c r="J234" s="48" t="s">
        <v>1356</v>
      </c>
      <c r="K234" s="52" t="s">
        <v>84</v>
      </c>
      <c r="L234" s="52">
        <v>12</v>
      </c>
      <c r="M234" s="52">
        <v>0</v>
      </c>
      <c r="N234" s="48" t="s">
        <v>85</v>
      </c>
      <c r="O234" s="69" t="s">
        <v>5210</v>
      </c>
      <c r="P234" s="68">
        <v>14.55</v>
      </c>
      <c r="Q234" s="54">
        <f>(17/100+7.6/100+1.65/100)*P234</f>
        <v>3.8193750000000004</v>
      </c>
      <c r="R234" s="54"/>
      <c r="S234" s="54"/>
      <c r="T234" s="54"/>
      <c r="U234" s="54"/>
      <c r="V234" s="54">
        <f>+P234-Q234+R234+S234+T234+U234</f>
        <v>10.730625</v>
      </c>
      <c r="W234" s="56">
        <f>(1.02/100)</f>
        <v>1.02E-2</v>
      </c>
      <c r="X234" s="56">
        <v>4.8E-3</v>
      </c>
      <c r="Y234" s="56">
        <v>0.17</v>
      </c>
      <c r="Z234" s="56">
        <v>1.65E-2</v>
      </c>
      <c r="AA234" s="56">
        <v>7.6E-2</v>
      </c>
      <c r="AB234" s="56">
        <f>SUM(W234:AA234)</f>
        <v>0.2775</v>
      </c>
      <c r="AC234" s="48">
        <v>12</v>
      </c>
      <c r="AD234" s="57">
        <f>IF(AL234="","",+AC234*AL234)</f>
        <v>328.07006369426756</v>
      </c>
      <c r="AE234" s="58">
        <f>IF(AL234="","",+AL234*AB234)</f>
        <v>7.586620222929938</v>
      </c>
      <c r="AF234" s="57">
        <f>IF(AL234="","",+AL234-AE234)</f>
        <v>19.75255175159236</v>
      </c>
      <c r="AG234" s="58">
        <f>+V234</f>
        <v>10.730625</v>
      </c>
      <c r="AH234" s="57">
        <f>IF(AF234="","",+AF234-AG234)</f>
        <v>9.02192675159236</v>
      </c>
      <c r="AI234" s="57">
        <f>IF(AH234="","",+AH234*AC234)</f>
        <v>108.26312101910833</v>
      </c>
      <c r="AJ234" s="58">
        <v>19.56</v>
      </c>
      <c r="AK234" s="59">
        <v>0.33</v>
      </c>
      <c r="AL234" s="58">
        <f>IF(V234=0,"",V234/(1-AB234-AK234))</f>
        <v>27.339171974522298</v>
      </c>
      <c r="AM234" s="60">
        <v>0.33</v>
      </c>
      <c r="AN234" s="58">
        <f>IF(V234=0,"",V234/(1-AB234-AM234))</f>
        <v>27.339171974522298</v>
      </c>
      <c r="AO234" s="61">
        <v>1.2</v>
      </c>
      <c r="AP234" s="58">
        <f>IF(BD!AJ234="","",BD!AJ234*BD!AO234)</f>
        <v>23.471999999999998</v>
      </c>
      <c r="AQ234" s="56">
        <f>BD!AM234/BD!AK234-1</f>
        <v>0</v>
      </c>
      <c r="AR234" s="56">
        <f>IF(BD!AN234="","",IF(BD!AJ234="","",BD!AN234/BD!AJ234-1))</f>
        <v>0.3977081786565593</v>
      </c>
      <c r="AS234" s="56" t="str">
        <f>IF(BD!AN234="","",IF(BD!AN234&lt;BD!AL234,"ABAIXO DA META","DENTRO DA META"))</f>
        <v>DENTRO DA META</v>
      </c>
      <c r="AT234" s="56" t="str">
        <f>IF(BD!AJ234="","EM ANÁLISE",IF(BD!AP234&gt;=BD!AN234,"GO", "NO GO"))</f>
        <v>NO GO</v>
      </c>
      <c r="AU234" s="62">
        <f>IF(AN234="","",+BD!$AN234-AJ234)</f>
        <v>7.779171974522299</v>
      </c>
      <c r="AV234" s="63"/>
      <c r="AW234" s="54">
        <f>BD!P234*BD!AC234</f>
        <v>174.60000000000002</v>
      </c>
      <c r="AX234" s="54">
        <f>BD!V234*BD!AC234</f>
        <v>128.76749999999998</v>
      </c>
      <c r="AY234" s="54">
        <f>IF(BD!AN234="","",BD!AN234*BD!AC234)</f>
        <v>328.07006369426756</v>
      </c>
      <c r="AZ234" s="48" t="s">
        <v>5271</v>
      </c>
      <c r="BA234" s="69" t="s">
        <v>124</v>
      </c>
      <c r="BB234" s="48">
        <v>1</v>
      </c>
      <c r="BC234" s="69" t="s">
        <v>5209</v>
      </c>
      <c r="BD234" s="64" t="s">
        <v>5257</v>
      </c>
      <c r="BE234" s="65" t="s">
        <v>4</v>
      </c>
      <c r="BF234" s="65" t="s">
        <v>4</v>
      </c>
      <c r="BG234" s="64" t="s">
        <v>5258</v>
      </c>
      <c r="BH234" s="64"/>
      <c r="BI234" s="64"/>
      <c r="BJ234" s="64"/>
      <c r="BK234" s="64"/>
      <c r="BL234" s="64"/>
      <c r="BM234" s="64"/>
      <c r="BN234" s="64" t="s">
        <v>5259</v>
      </c>
      <c r="BO234" s="64">
        <v>138</v>
      </c>
      <c r="BP234" s="64">
        <v>140.622</v>
      </c>
      <c r="BQ234" s="64">
        <v>121</v>
      </c>
      <c r="BR234" s="64" t="s">
        <v>5260</v>
      </c>
      <c r="BS234" s="64" t="s">
        <v>5260</v>
      </c>
      <c r="BT234" s="64" t="s">
        <v>5261</v>
      </c>
      <c r="BU234" s="64">
        <v>5102</v>
      </c>
      <c r="BV234" s="64"/>
      <c r="BW234" s="64"/>
      <c r="BX234" s="64"/>
      <c r="BY234" s="64"/>
      <c r="BZ234" s="64"/>
      <c r="CA234" s="64"/>
      <c r="CB234" s="64"/>
      <c r="CC234" s="64">
        <v>102</v>
      </c>
      <c r="CD234" s="64">
        <v>8</v>
      </c>
      <c r="CE234" s="64">
        <v>8</v>
      </c>
      <c r="CF234" s="64"/>
      <c r="CG234" s="37" t="e">
        <f>VLOOKUP(Table_1[[#This Row],[EAN]],'[1]Planilha1'!$E:$R,13,0)</f>
        <v>#N/A</v>
      </c>
      <c r="CI234" s="188">
        <f>IF(Table_1[[#This Row],[STATUS MERCADO]]="GO",Table_1[[#This Row],[M. BRUTA TOTAL]],0)</f>
        <v>0</v>
      </c>
      <c r="CJ234" s="188">
        <f>IF(Table_1[[#This Row],[STATUS MERCADO]]="GO",Table_1[[#This Row],[PV UNIT. REALIZADO]]*Table_1[[#This Row],[QUANTIDADE]],0)</f>
        <v>0</v>
      </c>
    </row>
    <row r="235" ht="15">
      <c r="A235" s="7"/>
      <c r="B235" s="67" t="s">
        <v>400</v>
      </c>
      <c r="C235" s="77">
        <v>224133</v>
      </c>
      <c r="D235" s="64" t="s">
        <v>5211</v>
      </c>
      <c r="E235" s="49">
        <v>7500435148696</v>
      </c>
      <c r="F235" s="50" t="s">
        <v>5101</v>
      </c>
      <c r="G235" s="48" t="s">
        <v>20</v>
      </c>
      <c r="H235" s="64">
        <v>130</v>
      </c>
      <c r="I235" s="70" t="s">
        <v>1355</v>
      </c>
      <c r="J235" s="48" t="s">
        <v>1356</v>
      </c>
      <c r="K235" s="52" t="s">
        <v>84</v>
      </c>
      <c r="L235" s="52">
        <v>12</v>
      </c>
      <c r="M235" s="52">
        <v>0</v>
      </c>
      <c r="N235" s="48" t="s">
        <v>85</v>
      </c>
      <c r="O235" s="69" t="s">
        <v>5210</v>
      </c>
      <c r="P235" s="68">
        <v>14.55</v>
      </c>
      <c r="Q235" s="54">
        <f>(17/100+7.6/100+1.65/100)*P235</f>
        <v>3.8193750000000004</v>
      </c>
      <c r="R235" s="54"/>
      <c r="S235" s="54"/>
      <c r="T235" s="54"/>
      <c r="U235" s="54"/>
      <c r="V235" s="54">
        <f>+P235-Q235+R235+S235+T235+U235</f>
        <v>10.730625</v>
      </c>
      <c r="W235" s="56">
        <f>(1.02/100)</f>
        <v>1.02E-2</v>
      </c>
      <c r="X235" s="56">
        <v>4.8E-3</v>
      </c>
      <c r="Y235" s="56">
        <v>0.17</v>
      </c>
      <c r="Z235" s="56">
        <v>1.65E-2</v>
      </c>
      <c r="AA235" s="56">
        <v>7.6E-2</v>
      </c>
      <c r="AB235" s="56">
        <f>SUM(W235:AA235)</f>
        <v>0.2775</v>
      </c>
      <c r="AC235" s="48">
        <v>12</v>
      </c>
      <c r="AD235" s="57">
        <f>IF(AL235="","",+AC235*AL235)</f>
        <v>328.07006369426756</v>
      </c>
      <c r="AE235" s="58">
        <f>IF(AL235="","",+AL235*AB235)</f>
        <v>7.586620222929938</v>
      </c>
      <c r="AF235" s="57">
        <f>IF(AL235="","",+AL235-AE235)</f>
        <v>19.75255175159236</v>
      </c>
      <c r="AG235" s="58">
        <f>+V235</f>
        <v>10.730625</v>
      </c>
      <c r="AH235" s="57">
        <f>IF(AF235="","",+AF235-AG235)</f>
        <v>9.02192675159236</v>
      </c>
      <c r="AI235" s="57">
        <f>IF(AH235="","",+AH235*AC235)</f>
        <v>108.26312101910833</v>
      </c>
      <c r="AJ235" s="58">
        <v>19.56</v>
      </c>
      <c r="AK235" s="59">
        <v>0.33</v>
      </c>
      <c r="AL235" s="58">
        <f>IF(V235=0,"",V235/(1-AB235-AK235))</f>
        <v>27.339171974522298</v>
      </c>
      <c r="AM235" s="60">
        <v>0.33</v>
      </c>
      <c r="AN235" s="58">
        <f>IF(V235=0,"",V235/(1-AB235-AM235))</f>
        <v>27.339171974522298</v>
      </c>
      <c r="AO235" s="61">
        <v>1.2</v>
      </c>
      <c r="AP235" s="58">
        <f>IF(BD!AJ235="","",BD!AJ235*BD!AO235)</f>
        <v>23.471999999999998</v>
      </c>
      <c r="AQ235" s="56">
        <f>BD!AM235/BD!AK235-1</f>
        <v>0</v>
      </c>
      <c r="AR235" s="56">
        <f>IF(BD!AN235="","",IF(BD!AJ235="","",BD!AN235/BD!AJ235-1))</f>
        <v>0.3977081786565593</v>
      </c>
      <c r="AS235" s="56" t="str">
        <f>IF(BD!AN235="","",IF(BD!AN235&lt;BD!AL235,"ABAIXO DA META","DENTRO DA META"))</f>
        <v>DENTRO DA META</v>
      </c>
      <c r="AT235" s="56" t="str">
        <f>IF(BD!AJ235="","EM ANÁLISE",IF(BD!AP235&gt;=BD!AN235,"GO", "NO GO"))</f>
        <v>NO GO</v>
      </c>
      <c r="AU235" s="62">
        <f>IF(AN235="","",+BD!$AN235-AJ235)</f>
        <v>7.779171974522299</v>
      </c>
      <c r="AV235" s="63"/>
      <c r="AW235" s="54">
        <f>BD!P235*BD!AC235</f>
        <v>174.60000000000002</v>
      </c>
      <c r="AX235" s="54">
        <f>BD!V235*BD!AC235</f>
        <v>128.76749999999998</v>
      </c>
      <c r="AY235" s="54">
        <f>IF(BD!AN235="","",BD!AN235*BD!AC235)</f>
        <v>328.07006369426756</v>
      </c>
      <c r="AZ235" s="48" t="s">
        <v>5271</v>
      </c>
      <c r="BA235" s="69" t="s">
        <v>124</v>
      </c>
      <c r="BB235" s="48">
        <v>1</v>
      </c>
      <c r="BC235" s="69" t="s">
        <v>5209</v>
      </c>
      <c r="BD235" s="64" t="s">
        <v>5257</v>
      </c>
      <c r="BE235" s="65" t="s">
        <v>4</v>
      </c>
      <c r="BF235" s="65" t="s">
        <v>4</v>
      </c>
      <c r="BG235" s="64" t="s">
        <v>5258</v>
      </c>
      <c r="BH235" s="64"/>
      <c r="BI235" s="64"/>
      <c r="BJ235" s="64"/>
      <c r="BK235" s="64"/>
      <c r="BL235" s="64"/>
      <c r="BM235" s="64"/>
      <c r="BN235" s="64" t="s">
        <v>5259</v>
      </c>
      <c r="BO235" s="64">
        <v>138</v>
      </c>
      <c r="BP235" s="64">
        <v>140.622</v>
      </c>
      <c r="BQ235" s="64">
        <v>121</v>
      </c>
      <c r="BR235" s="64" t="s">
        <v>5260</v>
      </c>
      <c r="BS235" s="64" t="s">
        <v>5260</v>
      </c>
      <c r="BT235" s="64" t="s">
        <v>5261</v>
      </c>
      <c r="BU235" s="64">
        <v>5102</v>
      </c>
      <c r="BV235" s="64"/>
      <c r="BW235" s="64"/>
      <c r="BX235" s="64"/>
      <c r="BY235" s="64"/>
      <c r="BZ235" s="64"/>
      <c r="CA235" s="64"/>
      <c r="CB235" s="64"/>
      <c r="CC235" s="64">
        <v>102</v>
      </c>
      <c r="CD235" s="64">
        <v>8</v>
      </c>
      <c r="CE235" s="64">
        <v>8</v>
      </c>
      <c r="CF235" s="64"/>
      <c r="CG235" s="37" t="e">
        <f>VLOOKUP(Table_1[[#This Row],[EAN]],'[1]Planilha1'!$E:$R,13,0)</f>
        <v>#N/A</v>
      </c>
      <c r="CI235" s="188">
        <f>IF(Table_1[[#This Row],[STATUS MERCADO]]="GO",Table_1[[#This Row],[M. BRUTA TOTAL]],0)</f>
        <v>0</v>
      </c>
      <c r="CJ235" s="188">
        <f>IF(Table_1[[#This Row],[STATUS MERCADO]]="GO",Table_1[[#This Row],[PV UNIT. REALIZADO]]*Table_1[[#This Row],[QUANTIDADE]],0)</f>
        <v>0</v>
      </c>
    </row>
    <row r="236" ht="15">
      <c r="A236" s="7"/>
      <c r="B236" s="67" t="s">
        <v>400</v>
      </c>
      <c r="C236" s="77">
        <v>224134</v>
      </c>
      <c r="D236" s="64" t="s">
        <v>5211</v>
      </c>
      <c r="E236" s="49">
        <v>7500435159982</v>
      </c>
      <c r="F236" s="50" t="s">
        <v>5102</v>
      </c>
      <c r="G236" s="48" t="s">
        <v>20</v>
      </c>
      <c r="H236" s="64">
        <v>130</v>
      </c>
      <c r="I236" s="70" t="s">
        <v>1355</v>
      </c>
      <c r="J236" s="48" t="s">
        <v>1356</v>
      </c>
      <c r="K236" s="52" t="s">
        <v>84</v>
      </c>
      <c r="L236" s="52">
        <v>12</v>
      </c>
      <c r="M236" s="52">
        <v>0</v>
      </c>
      <c r="N236" s="48" t="s">
        <v>85</v>
      </c>
      <c r="O236" s="69" t="s">
        <v>5210</v>
      </c>
      <c r="P236" s="68">
        <v>14.55</v>
      </c>
      <c r="Q236" s="54">
        <f>(17/100+7.6/100+1.65/100)*P236</f>
        <v>3.8193750000000004</v>
      </c>
      <c r="R236" s="54"/>
      <c r="S236" s="54"/>
      <c r="T236" s="54"/>
      <c r="U236" s="54"/>
      <c r="V236" s="54">
        <f>+P236-Q236+R236+S236+T236+U236</f>
        <v>10.730625</v>
      </c>
      <c r="W236" s="56">
        <f>(1.02/100)</f>
        <v>1.02E-2</v>
      </c>
      <c r="X236" s="56">
        <v>4.8E-3</v>
      </c>
      <c r="Y236" s="56">
        <v>0.17</v>
      </c>
      <c r="Z236" s="56">
        <v>1.65E-2</v>
      </c>
      <c r="AA236" s="56">
        <v>7.6E-2</v>
      </c>
      <c r="AB236" s="56">
        <f>SUM(W236:AA236)</f>
        <v>0.2775</v>
      </c>
      <c r="AC236" s="48">
        <v>12</v>
      </c>
      <c r="AD236" s="57">
        <f>IF(AL236="","",+AC236*AL236)</f>
        <v>328.07006369426756</v>
      </c>
      <c r="AE236" s="58">
        <f>IF(AL236="","",+AL236*AB236)</f>
        <v>7.586620222929938</v>
      </c>
      <c r="AF236" s="57">
        <f>IF(AL236="","",+AL236-AE236)</f>
        <v>19.75255175159236</v>
      </c>
      <c r="AG236" s="58">
        <f>+V236</f>
        <v>10.730625</v>
      </c>
      <c r="AH236" s="57">
        <f>IF(AF236="","",+AF236-AG236)</f>
        <v>9.02192675159236</v>
      </c>
      <c r="AI236" s="57">
        <f>IF(AH236="","",+AH236*AC236)</f>
        <v>108.26312101910833</v>
      </c>
      <c r="AJ236" s="58">
        <v>19.56</v>
      </c>
      <c r="AK236" s="59">
        <v>0.33</v>
      </c>
      <c r="AL236" s="58">
        <f>IF(V236=0,"",V236/(1-AB236-AK236))</f>
        <v>27.339171974522298</v>
      </c>
      <c r="AM236" s="60">
        <v>0.33</v>
      </c>
      <c r="AN236" s="58">
        <f>IF(V236=0,"",V236/(1-AB236-AM236))</f>
        <v>27.339171974522298</v>
      </c>
      <c r="AO236" s="61">
        <v>1.2</v>
      </c>
      <c r="AP236" s="58">
        <f>IF(BD!AJ236="","",BD!AJ236*BD!AO236)</f>
        <v>23.471999999999998</v>
      </c>
      <c r="AQ236" s="56">
        <f>BD!AM236/BD!AK236-1</f>
        <v>0</v>
      </c>
      <c r="AR236" s="56">
        <f>IF(BD!AN236="","",IF(BD!AJ236="","",BD!AN236/BD!AJ236-1))</f>
        <v>0.3977081786565593</v>
      </c>
      <c r="AS236" s="56" t="str">
        <f>IF(BD!AN236="","",IF(BD!AN236&lt;BD!AL236,"ABAIXO DA META","DENTRO DA META"))</f>
        <v>DENTRO DA META</v>
      </c>
      <c r="AT236" s="56" t="str">
        <f>IF(BD!AJ236="","EM ANÁLISE",IF(BD!AP236&gt;=BD!AN236,"GO", "NO GO"))</f>
        <v>NO GO</v>
      </c>
      <c r="AU236" s="62">
        <f>IF(AN236="","",+BD!$AN236-AJ236)</f>
        <v>7.779171974522299</v>
      </c>
      <c r="AV236" s="63"/>
      <c r="AW236" s="54">
        <f>BD!P236*BD!AC236</f>
        <v>174.60000000000002</v>
      </c>
      <c r="AX236" s="54">
        <f>BD!V236*BD!AC236</f>
        <v>128.76749999999998</v>
      </c>
      <c r="AY236" s="54">
        <f>IF(BD!AN236="","",BD!AN236*BD!AC236)</f>
        <v>328.07006369426756</v>
      </c>
      <c r="AZ236" s="48" t="s">
        <v>5271</v>
      </c>
      <c r="BA236" s="69" t="s">
        <v>124</v>
      </c>
      <c r="BB236" s="48">
        <v>1</v>
      </c>
      <c r="BC236" s="69" t="s">
        <v>5209</v>
      </c>
      <c r="BD236" s="64" t="s">
        <v>5257</v>
      </c>
      <c r="BE236" s="65" t="s">
        <v>4</v>
      </c>
      <c r="BF236" s="65" t="s">
        <v>4</v>
      </c>
      <c r="BG236" s="64" t="s">
        <v>5258</v>
      </c>
      <c r="BH236" s="64"/>
      <c r="BI236" s="64"/>
      <c r="BJ236" s="64"/>
      <c r="BK236" s="64"/>
      <c r="BL236" s="64"/>
      <c r="BM236" s="64"/>
      <c r="BN236" s="64" t="s">
        <v>5259</v>
      </c>
      <c r="BO236" s="64">
        <v>138</v>
      </c>
      <c r="BP236" s="64">
        <v>140.622</v>
      </c>
      <c r="BQ236" s="64">
        <v>121</v>
      </c>
      <c r="BR236" s="64" t="s">
        <v>5260</v>
      </c>
      <c r="BS236" s="64" t="s">
        <v>5260</v>
      </c>
      <c r="BT236" s="64" t="s">
        <v>5261</v>
      </c>
      <c r="BU236" s="64">
        <v>5102</v>
      </c>
      <c r="BV236" s="64"/>
      <c r="BW236" s="64"/>
      <c r="BX236" s="64"/>
      <c r="BY236" s="64"/>
      <c r="BZ236" s="64"/>
      <c r="CA236" s="64"/>
      <c r="CB236" s="64"/>
      <c r="CC236" s="64">
        <v>102</v>
      </c>
      <c r="CD236" s="64">
        <v>8</v>
      </c>
      <c r="CE236" s="64">
        <v>8</v>
      </c>
      <c r="CF236" s="64"/>
      <c r="CG236" s="37" t="e">
        <f>VLOOKUP(Table_1[[#This Row],[EAN]],'[1]Planilha1'!$E:$R,13,0)</f>
        <v>#N/A</v>
      </c>
      <c r="CI236" s="188">
        <f>IF(Table_1[[#This Row],[STATUS MERCADO]]="GO",Table_1[[#This Row],[M. BRUTA TOTAL]],0)</f>
        <v>0</v>
      </c>
      <c r="CJ236" s="188">
        <f>IF(Table_1[[#This Row],[STATUS MERCADO]]="GO",Table_1[[#This Row],[PV UNIT. REALIZADO]]*Table_1[[#This Row],[QUANTIDADE]],0)</f>
        <v>0</v>
      </c>
    </row>
    <row r="237" ht="15">
      <c r="A237" s="7"/>
      <c r="B237" s="67" t="s">
        <v>400</v>
      </c>
      <c r="C237" s="77">
        <v>224135</v>
      </c>
      <c r="D237" s="64" t="s">
        <v>5211</v>
      </c>
      <c r="E237" s="49">
        <v>7500435160001</v>
      </c>
      <c r="F237" s="50" t="s">
        <v>5103</v>
      </c>
      <c r="G237" s="48" t="s">
        <v>20</v>
      </c>
      <c r="H237" s="64">
        <v>130</v>
      </c>
      <c r="I237" s="70" t="s">
        <v>1355</v>
      </c>
      <c r="J237" s="48" t="s">
        <v>1356</v>
      </c>
      <c r="K237" s="52" t="s">
        <v>84</v>
      </c>
      <c r="L237" s="52">
        <v>12</v>
      </c>
      <c r="M237" s="52">
        <v>0</v>
      </c>
      <c r="N237" s="48" t="s">
        <v>85</v>
      </c>
      <c r="O237" s="69" t="s">
        <v>5210</v>
      </c>
      <c r="P237" s="68">
        <v>14.55</v>
      </c>
      <c r="Q237" s="54">
        <f>(17/100+7.6/100+1.65/100)*P237</f>
        <v>3.8193750000000004</v>
      </c>
      <c r="R237" s="54"/>
      <c r="S237" s="54"/>
      <c r="T237" s="54"/>
      <c r="U237" s="54"/>
      <c r="V237" s="54">
        <f>+P237-Q237+R237+S237+T237+U237</f>
        <v>10.730625</v>
      </c>
      <c r="W237" s="56">
        <f>(1.02/100)</f>
        <v>1.02E-2</v>
      </c>
      <c r="X237" s="56">
        <v>4.8E-3</v>
      </c>
      <c r="Y237" s="56">
        <v>0.17</v>
      </c>
      <c r="Z237" s="56">
        <v>1.65E-2</v>
      </c>
      <c r="AA237" s="56">
        <v>7.6E-2</v>
      </c>
      <c r="AB237" s="56">
        <f>SUM(W237:AA237)</f>
        <v>0.2775</v>
      </c>
      <c r="AC237" s="48">
        <v>12</v>
      </c>
      <c r="AD237" s="57">
        <f>IF(AL237="","",+AC237*AL237)</f>
        <v>328.07006369426756</v>
      </c>
      <c r="AE237" s="58">
        <f>IF(AL237="","",+AL237*AB237)</f>
        <v>7.586620222929938</v>
      </c>
      <c r="AF237" s="57">
        <f>IF(AL237="","",+AL237-AE237)</f>
        <v>19.75255175159236</v>
      </c>
      <c r="AG237" s="58">
        <f>+V237</f>
        <v>10.730625</v>
      </c>
      <c r="AH237" s="57">
        <f>IF(AF237="","",+AF237-AG237)</f>
        <v>9.02192675159236</v>
      </c>
      <c r="AI237" s="57">
        <f>IF(AH237="","",+AH237*AC237)</f>
        <v>108.26312101910833</v>
      </c>
      <c r="AJ237" s="58">
        <v>19.56</v>
      </c>
      <c r="AK237" s="59">
        <v>0.33</v>
      </c>
      <c r="AL237" s="58">
        <f>IF(V237=0,"",V237/(1-AB237-AK237))</f>
        <v>27.339171974522298</v>
      </c>
      <c r="AM237" s="60">
        <v>0.33</v>
      </c>
      <c r="AN237" s="58">
        <f>IF(V237=0,"",V237/(1-AB237-AM237))</f>
        <v>27.339171974522298</v>
      </c>
      <c r="AO237" s="61">
        <v>1.2</v>
      </c>
      <c r="AP237" s="58">
        <f>IF(BD!AJ237="","",BD!AJ237*BD!AO237)</f>
        <v>23.471999999999998</v>
      </c>
      <c r="AQ237" s="56">
        <f>BD!AM237/BD!AK237-1</f>
        <v>0</v>
      </c>
      <c r="AR237" s="56">
        <f>IF(BD!AN237="","",IF(BD!AJ237="","",BD!AN237/BD!AJ237-1))</f>
        <v>0.3977081786565593</v>
      </c>
      <c r="AS237" s="56" t="str">
        <f>IF(BD!AN237="","",IF(BD!AN237&lt;BD!AL237,"ABAIXO DA META","DENTRO DA META"))</f>
        <v>DENTRO DA META</v>
      </c>
      <c r="AT237" s="56" t="str">
        <f>IF(BD!AJ237="","EM ANÁLISE",IF(BD!AP237&gt;=BD!AN237,"GO", "NO GO"))</f>
        <v>NO GO</v>
      </c>
      <c r="AU237" s="62">
        <f>IF(AN237="","",+BD!$AN237-AJ237)</f>
        <v>7.779171974522299</v>
      </c>
      <c r="AV237" s="63"/>
      <c r="AW237" s="54">
        <f>BD!P237*BD!AC237</f>
        <v>174.60000000000002</v>
      </c>
      <c r="AX237" s="54">
        <f>BD!V237*BD!AC237</f>
        <v>128.76749999999998</v>
      </c>
      <c r="AY237" s="54">
        <f>IF(BD!AN237="","",BD!AN237*BD!AC237)</f>
        <v>328.07006369426756</v>
      </c>
      <c r="AZ237" s="48" t="s">
        <v>5271</v>
      </c>
      <c r="BA237" s="69" t="s">
        <v>124</v>
      </c>
      <c r="BB237" s="48">
        <v>1</v>
      </c>
      <c r="BC237" s="69" t="s">
        <v>5209</v>
      </c>
      <c r="BD237" s="64" t="s">
        <v>5257</v>
      </c>
      <c r="BE237" s="65" t="s">
        <v>4</v>
      </c>
      <c r="BF237" s="65" t="s">
        <v>4</v>
      </c>
      <c r="BG237" s="64" t="s">
        <v>5258</v>
      </c>
      <c r="BH237" s="64"/>
      <c r="BI237" s="64"/>
      <c r="BJ237" s="64"/>
      <c r="BK237" s="64"/>
      <c r="BL237" s="64"/>
      <c r="BM237" s="64"/>
      <c r="BN237" s="64" t="s">
        <v>5259</v>
      </c>
      <c r="BO237" s="64">
        <v>138</v>
      </c>
      <c r="BP237" s="64">
        <v>140.622</v>
      </c>
      <c r="BQ237" s="64">
        <v>121</v>
      </c>
      <c r="BR237" s="64" t="s">
        <v>5260</v>
      </c>
      <c r="BS237" s="64" t="s">
        <v>5260</v>
      </c>
      <c r="BT237" s="64" t="s">
        <v>5261</v>
      </c>
      <c r="BU237" s="64">
        <v>5102</v>
      </c>
      <c r="BV237" s="64"/>
      <c r="BW237" s="64"/>
      <c r="BX237" s="64"/>
      <c r="BY237" s="64"/>
      <c r="BZ237" s="64"/>
      <c r="CA237" s="64"/>
      <c r="CB237" s="64"/>
      <c r="CC237" s="64">
        <v>102</v>
      </c>
      <c r="CD237" s="64">
        <v>8</v>
      </c>
      <c r="CE237" s="64">
        <v>8</v>
      </c>
      <c r="CF237" s="64"/>
      <c r="CG237" s="37" t="e">
        <f>VLOOKUP(Table_1[[#This Row],[EAN]],'[1]Planilha1'!$E:$R,13,0)</f>
        <v>#N/A</v>
      </c>
      <c r="CI237" s="188">
        <f>IF(Table_1[[#This Row],[STATUS MERCADO]]="GO",Table_1[[#This Row],[M. BRUTA TOTAL]],0)</f>
        <v>0</v>
      </c>
      <c r="CJ237" s="188">
        <f>IF(Table_1[[#This Row],[STATUS MERCADO]]="GO",Table_1[[#This Row],[PV UNIT. REALIZADO]]*Table_1[[#This Row],[QUANTIDADE]],0)</f>
        <v>0</v>
      </c>
    </row>
    <row r="238" ht="15">
      <c r="A238" s="7"/>
      <c r="B238" s="67" t="s">
        <v>400</v>
      </c>
      <c r="C238" s="77">
        <v>224138</v>
      </c>
      <c r="D238" s="64" t="s">
        <v>5211</v>
      </c>
      <c r="E238" s="49">
        <v>7500435156967</v>
      </c>
      <c r="F238" s="50" t="s">
        <v>5104</v>
      </c>
      <c r="G238" s="48" t="s">
        <v>20</v>
      </c>
      <c r="H238" s="64">
        <v>130</v>
      </c>
      <c r="I238" s="70" t="s">
        <v>1355</v>
      </c>
      <c r="J238" s="48" t="s">
        <v>1356</v>
      </c>
      <c r="K238" s="52" t="s">
        <v>84</v>
      </c>
      <c r="L238" s="52">
        <v>12</v>
      </c>
      <c r="M238" s="52">
        <v>0</v>
      </c>
      <c r="N238" s="48" t="s">
        <v>85</v>
      </c>
      <c r="O238" s="69" t="s">
        <v>5210</v>
      </c>
      <c r="P238" s="68">
        <v>14.55</v>
      </c>
      <c r="Q238" s="54">
        <f>(17/100+7.6/100+1.65/100)*P238</f>
        <v>3.8193750000000004</v>
      </c>
      <c r="R238" s="54"/>
      <c r="S238" s="54"/>
      <c r="T238" s="54"/>
      <c r="U238" s="54"/>
      <c r="V238" s="54">
        <f>+P238-Q238+R238+S238+T238+U238</f>
        <v>10.730625</v>
      </c>
      <c r="W238" s="56">
        <f>(1.02/100)</f>
        <v>1.02E-2</v>
      </c>
      <c r="X238" s="56">
        <v>4.8E-3</v>
      </c>
      <c r="Y238" s="56">
        <v>0.17</v>
      </c>
      <c r="Z238" s="56">
        <v>1.65E-2</v>
      </c>
      <c r="AA238" s="56">
        <v>7.6E-2</v>
      </c>
      <c r="AB238" s="56">
        <f>SUM(W238:AA238)</f>
        <v>0.2775</v>
      </c>
      <c r="AC238" s="48">
        <v>12</v>
      </c>
      <c r="AD238" s="57">
        <f>IF(AL238="","",+AC238*AL238)</f>
        <v>328.07006369426756</v>
      </c>
      <c r="AE238" s="58">
        <f>IF(AL238="","",+AL238*AB238)</f>
        <v>7.586620222929938</v>
      </c>
      <c r="AF238" s="57">
        <f>IF(AL238="","",+AL238-AE238)</f>
        <v>19.75255175159236</v>
      </c>
      <c r="AG238" s="58">
        <f>+V238</f>
        <v>10.730625</v>
      </c>
      <c r="AH238" s="57">
        <f>IF(AF238="","",+AF238-AG238)</f>
        <v>9.02192675159236</v>
      </c>
      <c r="AI238" s="57">
        <f>IF(AH238="","",+AH238*AC238)</f>
        <v>108.26312101910833</v>
      </c>
      <c r="AJ238" s="58">
        <v>19.56</v>
      </c>
      <c r="AK238" s="59">
        <v>0.33</v>
      </c>
      <c r="AL238" s="58">
        <f>IF(V238=0,"",V238/(1-AB238-AK238))</f>
        <v>27.339171974522298</v>
      </c>
      <c r="AM238" s="60">
        <v>0.33</v>
      </c>
      <c r="AN238" s="58">
        <f>IF(V238=0,"",V238/(1-AB238-AM238))</f>
        <v>27.339171974522298</v>
      </c>
      <c r="AO238" s="61">
        <v>1.2</v>
      </c>
      <c r="AP238" s="58">
        <f>IF(BD!AJ238="","",BD!AJ238*BD!AO238)</f>
        <v>23.471999999999998</v>
      </c>
      <c r="AQ238" s="56">
        <f>BD!AM238/BD!AK238-1</f>
        <v>0</v>
      </c>
      <c r="AR238" s="56">
        <f>IF(BD!AN238="","",IF(BD!AJ238="","",BD!AN238/BD!AJ238-1))</f>
        <v>0.3977081786565593</v>
      </c>
      <c r="AS238" s="56" t="str">
        <f>IF(BD!AN238="","",IF(BD!AN238&lt;BD!AL238,"ABAIXO DA META","DENTRO DA META"))</f>
        <v>DENTRO DA META</v>
      </c>
      <c r="AT238" s="56" t="str">
        <f>IF(BD!AJ238="","EM ANÁLISE",IF(BD!AP238&gt;=BD!AN238,"GO", "NO GO"))</f>
        <v>NO GO</v>
      </c>
      <c r="AU238" s="62">
        <f>IF(AN238="","",+BD!$AN238-AJ238)</f>
        <v>7.779171974522299</v>
      </c>
      <c r="AV238" s="63"/>
      <c r="AW238" s="54">
        <f>BD!P238*BD!AC238</f>
        <v>174.60000000000002</v>
      </c>
      <c r="AX238" s="54">
        <f>BD!V238*BD!AC238</f>
        <v>128.76749999999998</v>
      </c>
      <c r="AY238" s="54">
        <f>IF(BD!AN238="","",BD!AN238*BD!AC238)</f>
        <v>328.07006369426756</v>
      </c>
      <c r="AZ238" s="48" t="s">
        <v>5271</v>
      </c>
      <c r="BA238" s="69" t="s">
        <v>124</v>
      </c>
      <c r="BB238" s="48">
        <v>1</v>
      </c>
      <c r="BC238" s="69" t="s">
        <v>5209</v>
      </c>
      <c r="BD238" s="64" t="s">
        <v>5257</v>
      </c>
      <c r="BE238" s="65" t="s">
        <v>4</v>
      </c>
      <c r="BF238" s="65" t="s">
        <v>4</v>
      </c>
      <c r="BG238" s="64" t="s">
        <v>5258</v>
      </c>
      <c r="BH238" s="64"/>
      <c r="BI238" s="64"/>
      <c r="BJ238" s="64"/>
      <c r="BK238" s="64"/>
      <c r="BL238" s="64"/>
      <c r="BM238" s="64"/>
      <c r="BN238" s="64" t="s">
        <v>5259</v>
      </c>
      <c r="BO238" s="64">
        <v>138</v>
      </c>
      <c r="BP238" s="64">
        <v>140.622</v>
      </c>
      <c r="BQ238" s="64">
        <v>121</v>
      </c>
      <c r="BR238" s="64" t="s">
        <v>5260</v>
      </c>
      <c r="BS238" s="64" t="s">
        <v>5260</v>
      </c>
      <c r="BT238" s="64" t="s">
        <v>5261</v>
      </c>
      <c r="BU238" s="64">
        <v>5102</v>
      </c>
      <c r="BV238" s="64"/>
      <c r="BW238" s="64"/>
      <c r="BX238" s="64"/>
      <c r="BY238" s="64"/>
      <c r="BZ238" s="64"/>
      <c r="CA238" s="64"/>
      <c r="CB238" s="64"/>
      <c r="CC238" s="64">
        <v>102</v>
      </c>
      <c r="CD238" s="64">
        <v>8</v>
      </c>
      <c r="CE238" s="64">
        <v>8</v>
      </c>
      <c r="CF238" s="64"/>
      <c r="CG238" s="37" t="e">
        <f>VLOOKUP(Table_1[[#This Row],[EAN]],'[1]Planilha1'!$E:$R,13,0)</f>
        <v>#N/A</v>
      </c>
      <c r="CI238" s="188">
        <f>IF(Table_1[[#This Row],[STATUS MERCADO]]="GO",Table_1[[#This Row],[M. BRUTA TOTAL]],0)</f>
        <v>0</v>
      </c>
      <c r="CJ238" s="188">
        <f>IF(Table_1[[#This Row],[STATUS MERCADO]]="GO",Table_1[[#This Row],[PV UNIT. REALIZADO]]*Table_1[[#This Row],[QUANTIDADE]],0)</f>
        <v>0</v>
      </c>
    </row>
    <row r="239" ht="15">
      <c r="A239" s="7"/>
      <c r="B239" s="67" t="s">
        <v>400</v>
      </c>
      <c r="C239" s="77">
        <v>224139</v>
      </c>
      <c r="D239" s="64" t="s">
        <v>5211</v>
      </c>
      <c r="E239" s="49">
        <v>7500435159968</v>
      </c>
      <c r="F239" s="50" t="s">
        <v>5105</v>
      </c>
      <c r="G239" s="48" t="s">
        <v>20</v>
      </c>
      <c r="H239" s="64">
        <v>130</v>
      </c>
      <c r="I239" s="70" t="s">
        <v>1355</v>
      </c>
      <c r="J239" s="48" t="s">
        <v>1356</v>
      </c>
      <c r="K239" s="52" t="s">
        <v>84</v>
      </c>
      <c r="L239" s="52">
        <v>12</v>
      </c>
      <c r="M239" s="52">
        <v>0</v>
      </c>
      <c r="N239" s="48" t="s">
        <v>85</v>
      </c>
      <c r="O239" s="69" t="s">
        <v>5210</v>
      </c>
      <c r="P239" s="68">
        <v>14.55</v>
      </c>
      <c r="Q239" s="54">
        <f>(17/100+7.6/100+1.65/100)*P239</f>
        <v>3.8193750000000004</v>
      </c>
      <c r="R239" s="54"/>
      <c r="S239" s="54"/>
      <c r="T239" s="54"/>
      <c r="U239" s="54"/>
      <c r="V239" s="54">
        <f>+P239-Q239+R239+S239+T239+U239</f>
        <v>10.730625</v>
      </c>
      <c r="W239" s="56">
        <f>(1.02/100)</f>
        <v>1.02E-2</v>
      </c>
      <c r="X239" s="56">
        <v>4.8E-3</v>
      </c>
      <c r="Y239" s="56">
        <v>0.17</v>
      </c>
      <c r="Z239" s="56">
        <v>1.65E-2</v>
      </c>
      <c r="AA239" s="56">
        <v>7.6E-2</v>
      </c>
      <c r="AB239" s="56">
        <f>SUM(W239:AA239)</f>
        <v>0.2775</v>
      </c>
      <c r="AC239" s="48">
        <v>12</v>
      </c>
      <c r="AD239" s="57">
        <f>IF(AL239="","",+AC239*AL239)</f>
        <v>328.07006369426756</v>
      </c>
      <c r="AE239" s="58">
        <f>IF(AL239="","",+AL239*AB239)</f>
        <v>7.586620222929938</v>
      </c>
      <c r="AF239" s="57">
        <f>IF(AL239="","",+AL239-AE239)</f>
        <v>19.75255175159236</v>
      </c>
      <c r="AG239" s="58">
        <f>+V239</f>
        <v>10.730625</v>
      </c>
      <c r="AH239" s="57">
        <f>IF(AF239="","",+AF239-AG239)</f>
        <v>9.02192675159236</v>
      </c>
      <c r="AI239" s="57">
        <f>IF(AH239="","",+AH239*AC239)</f>
        <v>108.26312101910833</v>
      </c>
      <c r="AJ239" s="58">
        <v>19.56</v>
      </c>
      <c r="AK239" s="59">
        <v>0.33</v>
      </c>
      <c r="AL239" s="58">
        <f>IF(V239=0,"",V239/(1-AB239-AK239))</f>
        <v>27.339171974522298</v>
      </c>
      <c r="AM239" s="60">
        <v>0.33</v>
      </c>
      <c r="AN239" s="58">
        <f>IF(V239=0,"",V239/(1-AB239-AM239))</f>
        <v>27.339171974522298</v>
      </c>
      <c r="AO239" s="61">
        <v>1.2</v>
      </c>
      <c r="AP239" s="58">
        <f>IF(BD!AJ239="","",BD!AJ239*BD!AO239)</f>
        <v>23.471999999999998</v>
      </c>
      <c r="AQ239" s="56">
        <f>BD!AM239/BD!AK239-1</f>
        <v>0</v>
      </c>
      <c r="AR239" s="56">
        <f>IF(BD!AN239="","",IF(BD!AJ239="","",BD!AN239/BD!AJ239-1))</f>
        <v>0.3977081786565593</v>
      </c>
      <c r="AS239" s="56" t="str">
        <f>IF(BD!AN239="","",IF(BD!AN239&lt;BD!AL239,"ABAIXO DA META","DENTRO DA META"))</f>
        <v>DENTRO DA META</v>
      </c>
      <c r="AT239" s="56" t="str">
        <f>IF(BD!AJ239="","EM ANÁLISE",IF(BD!AP239&gt;=BD!AN239,"GO", "NO GO"))</f>
        <v>NO GO</v>
      </c>
      <c r="AU239" s="62">
        <f>IF(AN239="","",+BD!$AN239-AJ239)</f>
        <v>7.779171974522299</v>
      </c>
      <c r="AV239" s="63"/>
      <c r="AW239" s="54">
        <f>BD!P239*BD!AC239</f>
        <v>174.60000000000002</v>
      </c>
      <c r="AX239" s="54">
        <f>BD!V239*BD!AC239</f>
        <v>128.76749999999998</v>
      </c>
      <c r="AY239" s="54">
        <f>IF(BD!AN239="","",BD!AN239*BD!AC239)</f>
        <v>328.07006369426756</v>
      </c>
      <c r="AZ239" s="48" t="s">
        <v>5271</v>
      </c>
      <c r="BA239" s="69" t="s">
        <v>124</v>
      </c>
      <c r="BB239" s="48">
        <v>1</v>
      </c>
      <c r="BC239" s="69" t="s">
        <v>5209</v>
      </c>
      <c r="BD239" s="64" t="s">
        <v>5257</v>
      </c>
      <c r="BE239" s="65" t="s">
        <v>4</v>
      </c>
      <c r="BF239" s="65" t="s">
        <v>4</v>
      </c>
      <c r="BG239" s="64" t="s">
        <v>5258</v>
      </c>
      <c r="BH239" s="64"/>
      <c r="BI239" s="64"/>
      <c r="BJ239" s="64"/>
      <c r="BK239" s="64"/>
      <c r="BL239" s="64"/>
      <c r="BM239" s="64"/>
      <c r="BN239" s="64" t="s">
        <v>5259</v>
      </c>
      <c r="BO239" s="64">
        <v>138</v>
      </c>
      <c r="BP239" s="64">
        <v>140.622</v>
      </c>
      <c r="BQ239" s="64">
        <v>121</v>
      </c>
      <c r="BR239" s="64" t="s">
        <v>5260</v>
      </c>
      <c r="BS239" s="64" t="s">
        <v>5260</v>
      </c>
      <c r="BT239" s="64" t="s">
        <v>5261</v>
      </c>
      <c r="BU239" s="64">
        <v>5102</v>
      </c>
      <c r="BV239" s="64"/>
      <c r="BW239" s="64"/>
      <c r="BX239" s="64"/>
      <c r="BY239" s="64"/>
      <c r="BZ239" s="64"/>
      <c r="CA239" s="64"/>
      <c r="CB239" s="64"/>
      <c r="CC239" s="64">
        <v>102</v>
      </c>
      <c r="CD239" s="64">
        <v>8</v>
      </c>
      <c r="CE239" s="64">
        <v>8</v>
      </c>
      <c r="CF239" s="64"/>
      <c r="CG239" s="37" t="e">
        <f>VLOOKUP(Table_1[[#This Row],[EAN]],'[1]Planilha1'!$E:$R,13,0)</f>
        <v>#N/A</v>
      </c>
      <c r="CI239" s="188">
        <f>IF(Table_1[[#This Row],[STATUS MERCADO]]="GO",Table_1[[#This Row],[M. BRUTA TOTAL]],0)</f>
        <v>0</v>
      </c>
      <c r="CJ239" s="188">
        <f>IF(Table_1[[#This Row],[STATUS MERCADO]]="GO",Table_1[[#This Row],[PV UNIT. REALIZADO]]*Table_1[[#This Row],[QUANTIDADE]],0)</f>
        <v>0</v>
      </c>
    </row>
    <row r="240" ht="15">
      <c r="A240" s="7"/>
      <c r="B240" s="67" t="s">
        <v>400</v>
      </c>
      <c r="C240" s="77">
        <v>224149</v>
      </c>
      <c r="D240" s="64" t="s">
        <v>5211</v>
      </c>
      <c r="E240" s="49">
        <v>7500435132008</v>
      </c>
      <c r="F240" s="50" t="s">
        <v>5106</v>
      </c>
      <c r="G240" s="48" t="s">
        <v>15</v>
      </c>
      <c r="H240" s="64">
        <v>420</v>
      </c>
      <c r="I240" s="70" t="s">
        <v>5215</v>
      </c>
      <c r="J240" s="48" t="s">
        <v>1616</v>
      </c>
      <c r="K240" s="52" t="s">
        <v>84</v>
      </c>
      <c r="L240" s="52">
        <v>12</v>
      </c>
      <c r="M240" s="52">
        <v>0</v>
      </c>
      <c r="N240" s="48" t="s">
        <v>85</v>
      </c>
      <c r="O240" s="69" t="s">
        <v>5210</v>
      </c>
      <c r="P240" s="68">
        <v>38.55</v>
      </c>
      <c r="Q240" s="54">
        <f>(17/100+7.6/100+1.65/100)*P240</f>
        <v>10.119375</v>
      </c>
      <c r="R240" s="54"/>
      <c r="S240" s="54"/>
      <c r="T240" s="54"/>
      <c r="U240" s="54"/>
      <c r="V240" s="54">
        <f>+P240-Q240+R240+S240+T240+U240</f>
        <v>28.430625</v>
      </c>
      <c r="W240" s="56">
        <f>(1.02/100)</f>
        <v>1.02E-2</v>
      </c>
      <c r="X240" s="56">
        <v>4.8E-3</v>
      </c>
      <c r="Y240" s="56">
        <v>0.17</v>
      </c>
      <c r="Z240" s="56">
        <v>1.65E-2</v>
      </c>
      <c r="AA240" s="56">
        <v>7.6E-2</v>
      </c>
      <c r="AB240" s="56">
        <f>SUM(W240:AA240)</f>
        <v>0.2775</v>
      </c>
      <c r="AC240" s="48">
        <v>12</v>
      </c>
      <c r="AD240" s="57">
        <f>IF(AL240="","",+AC240*AL240)</f>
        <v>869.2165605095543</v>
      </c>
      <c r="AE240" s="58">
        <f>IF(AL240="","",+AL240*AB240)</f>
        <v>20.100632961783447</v>
      </c>
      <c r="AF240" s="57">
        <f>IF(AL240="","",+AL240-AE240)</f>
        <v>52.334080414012746</v>
      </c>
      <c r="AG240" s="58">
        <f>+V240</f>
        <v>28.430625</v>
      </c>
      <c r="AH240" s="57">
        <f>IF(AF240="","",+AF240-AG240)</f>
        <v>23.903455414012747</v>
      </c>
      <c r="AI240" s="57">
        <f>IF(AH240="","",+AH240*AC240)</f>
        <v>286.841464968153</v>
      </c>
      <c r="AJ240" s="58">
        <v>46.34</v>
      </c>
      <c r="AK240" s="59">
        <v>0.33</v>
      </c>
      <c r="AL240" s="58">
        <f>IF(V240=0,"",V240/(1-AB240-AK240))</f>
        <v>72.43471337579619</v>
      </c>
      <c r="AM240" s="60">
        <v>0.33</v>
      </c>
      <c r="AN240" s="58">
        <f>IF(V240=0,"",V240/(1-AB240-AM240))</f>
        <v>72.43471337579619</v>
      </c>
      <c r="AO240" s="61">
        <v>1.2</v>
      </c>
      <c r="AP240" s="58">
        <f>IF(BD!AJ240="","",BD!AJ240*BD!AO240)</f>
        <v>55.608000000000004</v>
      </c>
      <c r="AQ240" s="56">
        <f>BD!AM240/BD!AK240-1</f>
        <v>0</v>
      </c>
      <c r="AR240" s="56">
        <f>IF(BD!AN240="","",IF(BD!AJ240="","",BD!AN240/BD!AJ240-1))</f>
        <v>0.5631142290849414</v>
      </c>
      <c r="AS240" s="56" t="str">
        <f>IF(BD!AN240="","",IF(BD!AN240&lt;BD!AL240,"ABAIXO DA META","DENTRO DA META"))</f>
        <v>DENTRO DA META</v>
      </c>
      <c r="AT240" s="56" t="str">
        <f>IF(BD!AJ240="","EM ANÁLISE",IF(BD!AP240&gt;=BD!AN240,"GO", "NO GO"))</f>
        <v>NO GO</v>
      </c>
      <c r="AU240" s="62">
        <f>IF(AN240="","",+BD!$AN240-AJ240)</f>
        <v>26.09471337579619</v>
      </c>
      <c r="AV240" s="63"/>
      <c r="AW240" s="54">
        <f>BD!P240*BD!AC240</f>
        <v>462.59999999999997</v>
      </c>
      <c r="AX240" s="54">
        <f>BD!V240*BD!AC240</f>
        <v>341.1675</v>
      </c>
      <c r="AY240" s="54">
        <f>IF(BD!AN240="","",BD!AN240*BD!AC240)</f>
        <v>869.2165605095543</v>
      </c>
      <c r="AZ240" s="48" t="s">
        <v>5271</v>
      </c>
      <c r="BA240" s="69" t="s">
        <v>124</v>
      </c>
      <c r="BB240" s="48">
        <v>1</v>
      </c>
      <c r="BC240" s="69" t="s">
        <v>5209</v>
      </c>
      <c r="BD240" s="64" t="s">
        <v>5257</v>
      </c>
      <c r="BE240" s="65" t="s">
        <v>4</v>
      </c>
      <c r="BF240" s="65" t="s">
        <v>4</v>
      </c>
      <c r="BG240" s="64" t="s">
        <v>5258</v>
      </c>
      <c r="BH240" s="64"/>
      <c r="BI240" s="64"/>
      <c r="BJ240" s="64"/>
      <c r="BK240" s="64"/>
      <c r="BL240" s="64"/>
      <c r="BM240" s="64"/>
      <c r="BN240" s="64" t="s">
        <v>5259</v>
      </c>
      <c r="BO240" s="64">
        <v>138</v>
      </c>
      <c r="BP240" s="64">
        <v>140.622</v>
      </c>
      <c r="BQ240" s="64">
        <v>121</v>
      </c>
      <c r="BR240" s="64" t="s">
        <v>5260</v>
      </c>
      <c r="BS240" s="64" t="s">
        <v>5260</v>
      </c>
      <c r="BT240" s="64" t="s">
        <v>5261</v>
      </c>
      <c r="BU240" s="64">
        <v>5102</v>
      </c>
      <c r="BV240" s="64"/>
      <c r="BW240" s="64"/>
      <c r="BX240" s="64"/>
      <c r="BY240" s="64"/>
      <c r="BZ240" s="64"/>
      <c r="CA240" s="64"/>
      <c r="CB240" s="64"/>
      <c r="CC240" s="64">
        <v>102</v>
      </c>
      <c r="CD240" s="64">
        <v>8</v>
      </c>
      <c r="CE240" s="64">
        <v>8</v>
      </c>
      <c r="CF240" s="64"/>
      <c r="CG240" s="37" t="e">
        <f>VLOOKUP(Table_1[[#This Row],[EAN]],'[1]Planilha1'!$E:$R,13,0)</f>
        <v>#N/A</v>
      </c>
      <c r="CI240" s="188">
        <f>IF(Table_1[[#This Row],[STATUS MERCADO]]="GO",Table_1[[#This Row],[M. BRUTA TOTAL]],0)</f>
        <v>0</v>
      </c>
      <c r="CJ240" s="188">
        <f>IF(Table_1[[#This Row],[STATUS MERCADO]]="GO",Table_1[[#This Row],[PV UNIT. REALIZADO]]*Table_1[[#This Row],[QUANTIDADE]],0)</f>
        <v>0</v>
      </c>
    </row>
    <row r="241" ht="15">
      <c r="A241" s="7"/>
      <c r="B241" s="67" t="s">
        <v>400</v>
      </c>
      <c r="C241" s="77">
        <v>224157</v>
      </c>
      <c r="D241" s="64" t="s">
        <v>5211</v>
      </c>
      <c r="E241" s="49">
        <v>7702018001071</v>
      </c>
      <c r="F241" s="50" t="s">
        <v>5107</v>
      </c>
      <c r="G241" s="48" t="s">
        <v>15</v>
      </c>
      <c r="H241" s="64">
        <v>420</v>
      </c>
      <c r="I241" s="70" t="s">
        <v>5215</v>
      </c>
      <c r="J241" s="48" t="s">
        <v>1616</v>
      </c>
      <c r="K241" s="52" t="s">
        <v>84</v>
      </c>
      <c r="L241" s="52">
        <v>12</v>
      </c>
      <c r="M241" s="52">
        <v>0</v>
      </c>
      <c r="N241" s="48" t="s">
        <v>85</v>
      </c>
      <c r="O241" s="69" t="s">
        <v>5210</v>
      </c>
      <c r="P241" s="68">
        <v>18.4</v>
      </c>
      <c r="Q241" s="54">
        <f>(17/100+7.6/100+1.65/100)*P241</f>
        <v>4.83</v>
      </c>
      <c r="R241" s="54"/>
      <c r="S241" s="54"/>
      <c r="T241" s="54"/>
      <c r="U241" s="54"/>
      <c r="V241" s="54">
        <f>+P241-Q241+R241+S241+T241+U241</f>
        <v>13.569999999999999</v>
      </c>
      <c r="W241" s="56">
        <f>(1.02/100)</f>
        <v>1.02E-2</v>
      </c>
      <c r="X241" s="56">
        <v>4.8E-3</v>
      </c>
      <c r="Y241" s="56">
        <v>0.17</v>
      </c>
      <c r="Z241" s="56">
        <v>1.65E-2</v>
      </c>
      <c r="AA241" s="56">
        <v>7.6E-2</v>
      </c>
      <c r="AB241" s="56">
        <f>SUM(W241:AA241)</f>
        <v>0.2775</v>
      </c>
      <c r="AC241" s="48">
        <v>12</v>
      </c>
      <c r="AD241" s="57">
        <f>IF(AL241="","",+AC241*AL241)</f>
        <v>414.87898089171983</v>
      </c>
      <c r="AE241" s="58">
        <f>IF(AL241="","",+AL241*AB241)</f>
        <v>9.594076433121023</v>
      </c>
      <c r="AF241" s="57">
        <f>IF(AL241="","",+AL241-AE241)</f>
        <v>24.979171974522295</v>
      </c>
      <c r="AG241" s="58">
        <f>+V241</f>
        <v>13.569999999999999</v>
      </c>
      <c r="AH241" s="57">
        <f>IF(AF241="","",+AF241-AG241)</f>
        <v>11.409171974522296</v>
      </c>
      <c r="AI241" s="57">
        <f>IF(AH241="","",+AH241*AC241)</f>
        <v>136.91006369426756</v>
      </c>
      <c r="AJ241" s="58">
        <v>24.15</v>
      </c>
      <c r="AK241" s="59">
        <v>0.33</v>
      </c>
      <c r="AL241" s="58">
        <f>IF(V241=0,"",V241/(1-AB241-AK241))</f>
        <v>34.57324840764332</v>
      </c>
      <c r="AM241" s="60">
        <v>0.33</v>
      </c>
      <c r="AN241" s="58">
        <f>IF(V241=0,"",V241/(1-AB241-AM241))</f>
        <v>34.57324840764332</v>
      </c>
      <c r="AO241" s="61">
        <v>1.2</v>
      </c>
      <c r="AP241" s="58">
        <f>IF(BD!AJ241="","",BD!AJ241*BD!AO241)</f>
        <v>28.979999999999997</v>
      </c>
      <c r="AQ241" s="56">
        <f>BD!AM241/BD!AK241-1</f>
        <v>0</v>
      </c>
      <c r="AR241" s="56">
        <f>IF(BD!AN241="","",IF(BD!AJ241="","",BD!AN241/BD!AJ241-1))</f>
        <v>0.43160448892933</v>
      </c>
      <c r="AS241" s="56" t="str">
        <f>IF(BD!AN241="","",IF(BD!AN241&lt;BD!AL241,"ABAIXO DA META","DENTRO DA META"))</f>
        <v>DENTRO DA META</v>
      </c>
      <c r="AT241" s="56" t="str">
        <f>IF(BD!AJ241="","EM ANÁLISE",IF(BD!AP241&gt;=BD!AN241,"GO", "NO GO"))</f>
        <v>NO GO</v>
      </c>
      <c r="AU241" s="62">
        <f>IF(AN241="","",+BD!$AN241-AJ241)</f>
        <v>10.423248407643321</v>
      </c>
      <c r="AV241" s="63"/>
      <c r="AW241" s="54">
        <f>BD!P241*BD!AC241</f>
        <v>220.79999999999998</v>
      </c>
      <c r="AX241" s="54">
        <f>BD!V241*BD!AC241</f>
        <v>162.83999999999997</v>
      </c>
      <c r="AY241" s="54">
        <f>IF(BD!AN241="","",BD!AN241*BD!AC241)</f>
        <v>414.87898089171983</v>
      </c>
      <c r="AZ241" s="48" t="s">
        <v>5271</v>
      </c>
      <c r="BA241" s="69" t="s">
        <v>124</v>
      </c>
      <c r="BB241" s="48">
        <v>1</v>
      </c>
      <c r="BC241" s="69" t="s">
        <v>5209</v>
      </c>
      <c r="BD241" s="64" t="s">
        <v>5257</v>
      </c>
      <c r="BE241" s="65" t="s">
        <v>4</v>
      </c>
      <c r="BF241" s="65" t="s">
        <v>4</v>
      </c>
      <c r="BG241" s="64" t="s">
        <v>5258</v>
      </c>
      <c r="BH241" s="64"/>
      <c r="BI241" s="64"/>
      <c r="BJ241" s="64"/>
      <c r="BK241" s="64"/>
      <c r="BL241" s="64"/>
      <c r="BM241" s="64"/>
      <c r="BN241" s="64" t="s">
        <v>5259</v>
      </c>
      <c r="BO241" s="64">
        <v>138</v>
      </c>
      <c r="BP241" s="64">
        <v>140.622</v>
      </c>
      <c r="BQ241" s="64">
        <v>121</v>
      </c>
      <c r="BR241" s="64" t="s">
        <v>5260</v>
      </c>
      <c r="BS241" s="64" t="s">
        <v>5260</v>
      </c>
      <c r="BT241" s="64" t="s">
        <v>5261</v>
      </c>
      <c r="BU241" s="64">
        <v>5102</v>
      </c>
      <c r="BV241" s="64"/>
      <c r="BW241" s="64"/>
      <c r="BX241" s="64"/>
      <c r="BY241" s="64"/>
      <c r="BZ241" s="64"/>
      <c r="CA241" s="64"/>
      <c r="CB241" s="64"/>
      <c r="CC241" s="64">
        <v>102</v>
      </c>
      <c r="CD241" s="64">
        <v>8</v>
      </c>
      <c r="CE241" s="64">
        <v>8</v>
      </c>
      <c r="CF241" s="64"/>
      <c r="CG241" s="37" t="e">
        <f>VLOOKUP(Table_1[[#This Row],[EAN]],'[1]Planilha1'!$E:$R,13,0)</f>
        <v>#N/A</v>
      </c>
      <c r="CI241" s="188">
        <f>IF(Table_1[[#This Row],[STATUS MERCADO]]="GO",Table_1[[#This Row],[M. BRUTA TOTAL]],0)</f>
        <v>0</v>
      </c>
      <c r="CJ241" s="188">
        <f>IF(Table_1[[#This Row],[STATUS MERCADO]]="GO",Table_1[[#This Row],[PV UNIT. REALIZADO]]*Table_1[[#This Row],[QUANTIDADE]],0)</f>
        <v>0</v>
      </c>
    </row>
    <row r="242" ht="15">
      <c r="A242" s="7"/>
      <c r="B242" s="67" t="s">
        <v>400</v>
      </c>
      <c r="C242" s="77">
        <v>224158</v>
      </c>
      <c r="D242" s="64" t="s">
        <v>5211</v>
      </c>
      <c r="E242" s="49">
        <v>7702018037803</v>
      </c>
      <c r="F242" s="50" t="s">
        <v>5108</v>
      </c>
      <c r="G242" s="48" t="s">
        <v>15</v>
      </c>
      <c r="H242" s="64">
        <v>420</v>
      </c>
      <c r="I242" s="70" t="s">
        <v>5215</v>
      </c>
      <c r="J242" s="48" t="s">
        <v>1616</v>
      </c>
      <c r="K242" s="52" t="s">
        <v>84</v>
      </c>
      <c r="L242" s="52">
        <v>12</v>
      </c>
      <c r="M242" s="52">
        <v>0</v>
      </c>
      <c r="N242" s="48" t="s">
        <v>85</v>
      </c>
      <c r="O242" s="69" t="s">
        <v>5210</v>
      </c>
      <c r="P242" s="68">
        <v>21.15</v>
      </c>
      <c r="Q242" s="54">
        <f>(17/100+7.6/100+1.65/100)*P242</f>
        <v>5.551875</v>
      </c>
      <c r="R242" s="54"/>
      <c r="S242" s="54"/>
      <c r="T242" s="54"/>
      <c r="U242" s="54"/>
      <c r="V242" s="54">
        <f>+P242-Q242+R242+S242+T242+U242</f>
        <v>15.598125</v>
      </c>
      <c r="W242" s="56">
        <f>(1.02/100)</f>
        <v>1.02E-2</v>
      </c>
      <c r="X242" s="56">
        <v>4.8E-3</v>
      </c>
      <c r="Y242" s="56">
        <v>0.17</v>
      </c>
      <c r="Z242" s="56">
        <v>1.65E-2</v>
      </c>
      <c r="AA242" s="56">
        <v>7.6E-2</v>
      </c>
      <c r="AB242" s="56">
        <f>SUM(W242:AA242)</f>
        <v>0.2775</v>
      </c>
      <c r="AC242" s="48">
        <v>12</v>
      </c>
      <c r="AD242" s="57">
        <f>IF(AL242="","",+AC242*AL242)</f>
        <v>476.88535031847147</v>
      </c>
      <c r="AE242" s="58">
        <f>IF(AL242="","",+AL242*AB242)</f>
        <v>11.027973726114654</v>
      </c>
      <c r="AF242" s="57">
        <f>IF(AL242="","",+AL242-AE242)</f>
        <v>28.71247213375797</v>
      </c>
      <c r="AG242" s="58">
        <f>+V242</f>
        <v>15.598125</v>
      </c>
      <c r="AH242" s="57">
        <f>IF(AF242="","",+AF242-AG242)</f>
        <v>13.11434713375797</v>
      </c>
      <c r="AI242" s="57">
        <f>IF(AH242="","",+AH242*AC242)</f>
        <v>157.37216560509563</v>
      </c>
      <c r="AJ242" s="58">
        <v>25.12</v>
      </c>
      <c r="AK242" s="59">
        <v>0.33</v>
      </c>
      <c r="AL242" s="58">
        <f>IF(V242=0,"",V242/(1-AB242-AK242))</f>
        <v>39.74044585987262</v>
      </c>
      <c r="AM242" s="60">
        <v>0.33</v>
      </c>
      <c r="AN242" s="58">
        <f>IF(V242=0,"",V242/(1-AB242-AM242))</f>
        <v>39.74044585987262</v>
      </c>
      <c r="AO242" s="61">
        <v>1.2</v>
      </c>
      <c r="AP242" s="58">
        <f>IF(BD!AJ242="","",BD!AJ242*BD!AO242)</f>
        <v>30.144</v>
      </c>
      <c r="AQ242" s="56">
        <f>BD!AM242/BD!AK242-1</f>
        <v>0</v>
      </c>
      <c r="AR242" s="56">
        <f>IF(BD!AN242="","",IF(BD!AJ242="","",BD!AN242/BD!AJ242-1))</f>
        <v>0.5820241186255024</v>
      </c>
      <c r="AS242" s="56" t="str">
        <f>IF(BD!AN242="","",IF(BD!AN242&lt;BD!AL242,"ABAIXO DA META","DENTRO DA META"))</f>
        <v>DENTRO DA META</v>
      </c>
      <c r="AT242" s="56" t="str">
        <f>IF(BD!AJ242="","EM ANÁLISE",IF(BD!AP242&gt;=BD!AN242,"GO", "NO GO"))</f>
        <v>NO GO</v>
      </c>
      <c r="AU242" s="62">
        <f>IF(AN242="","",+BD!$AN242-AJ242)</f>
        <v>14.620445859872621</v>
      </c>
      <c r="AV242" s="63"/>
      <c r="AW242" s="54">
        <f>BD!P242*BD!AC242</f>
        <v>253.79999999999998</v>
      </c>
      <c r="AX242" s="54">
        <f>BD!V242*BD!AC242</f>
        <v>187.1775</v>
      </c>
      <c r="AY242" s="54">
        <f>IF(BD!AN242="","",BD!AN242*BD!AC242)</f>
        <v>476.88535031847147</v>
      </c>
      <c r="AZ242" s="48" t="s">
        <v>5271</v>
      </c>
      <c r="BA242" s="69" t="s">
        <v>124</v>
      </c>
      <c r="BB242" s="48">
        <v>1</v>
      </c>
      <c r="BC242" s="69" t="s">
        <v>5209</v>
      </c>
      <c r="BD242" s="64" t="s">
        <v>5257</v>
      </c>
      <c r="BE242" s="65" t="s">
        <v>4</v>
      </c>
      <c r="BF242" s="65" t="s">
        <v>4</v>
      </c>
      <c r="BG242" s="64" t="s">
        <v>5258</v>
      </c>
      <c r="BH242" s="64"/>
      <c r="BI242" s="64"/>
      <c r="BJ242" s="64"/>
      <c r="BK242" s="64"/>
      <c r="BL242" s="64"/>
      <c r="BM242" s="64"/>
      <c r="BN242" s="64" t="s">
        <v>5259</v>
      </c>
      <c r="BO242" s="64">
        <v>138</v>
      </c>
      <c r="BP242" s="64">
        <v>140.622</v>
      </c>
      <c r="BQ242" s="64">
        <v>121</v>
      </c>
      <c r="BR242" s="64" t="s">
        <v>5260</v>
      </c>
      <c r="BS242" s="64" t="s">
        <v>5260</v>
      </c>
      <c r="BT242" s="64" t="s">
        <v>5261</v>
      </c>
      <c r="BU242" s="64">
        <v>5102</v>
      </c>
      <c r="BV242" s="64"/>
      <c r="BW242" s="64"/>
      <c r="BX242" s="64"/>
      <c r="BY242" s="64"/>
      <c r="BZ242" s="64"/>
      <c r="CA242" s="64"/>
      <c r="CB242" s="64"/>
      <c r="CC242" s="64">
        <v>102</v>
      </c>
      <c r="CD242" s="64">
        <v>8</v>
      </c>
      <c r="CE242" s="64">
        <v>8</v>
      </c>
      <c r="CF242" s="64"/>
      <c r="CG242" s="37" t="e">
        <f>VLOOKUP(Table_1[[#This Row],[EAN]],'[1]Planilha1'!$E:$R,13,0)</f>
        <v>#N/A</v>
      </c>
      <c r="CI242" s="188">
        <f>IF(Table_1[[#This Row],[STATUS MERCADO]]="GO",Table_1[[#This Row],[M. BRUTA TOTAL]],0)</f>
        <v>0</v>
      </c>
      <c r="CJ242" s="188">
        <f>IF(Table_1[[#This Row],[STATUS MERCADO]]="GO",Table_1[[#This Row],[PV UNIT. REALIZADO]]*Table_1[[#This Row],[QUANTIDADE]],0)</f>
        <v>0</v>
      </c>
    </row>
    <row r="243" ht="15">
      <c r="A243" s="7"/>
      <c r="B243" s="67" t="s">
        <v>400</v>
      </c>
      <c r="C243" s="77">
        <v>224161</v>
      </c>
      <c r="D243" s="64" t="s">
        <v>5211</v>
      </c>
      <c r="E243" s="49">
        <v>7702018874781</v>
      </c>
      <c r="F243" s="50" t="s">
        <v>5109</v>
      </c>
      <c r="G243" s="48" t="s">
        <v>15</v>
      </c>
      <c r="H243" s="64">
        <v>420</v>
      </c>
      <c r="I243" s="70" t="s">
        <v>5215</v>
      </c>
      <c r="J243" s="48" t="s">
        <v>1616</v>
      </c>
      <c r="K243" s="52" t="s">
        <v>84</v>
      </c>
      <c r="L243" s="52">
        <v>12</v>
      </c>
      <c r="M243" s="52">
        <v>0</v>
      </c>
      <c r="N243" s="48" t="s">
        <v>85</v>
      </c>
      <c r="O243" s="69" t="s">
        <v>5210</v>
      </c>
      <c r="P243" s="68">
        <v>11.3</v>
      </c>
      <c r="Q243" s="54">
        <f>(17/100+7.6/100+1.65/100)*P243</f>
        <v>2.9662500000000005</v>
      </c>
      <c r="R243" s="54"/>
      <c r="S243" s="54"/>
      <c r="T243" s="54"/>
      <c r="U243" s="54"/>
      <c r="V243" s="54">
        <f>+P243-Q243+R243+S243+T243+U243</f>
        <v>8.33375</v>
      </c>
      <c r="W243" s="56">
        <f>(1.02/100)</f>
        <v>1.02E-2</v>
      </c>
      <c r="X243" s="56">
        <v>4.8E-3</v>
      </c>
      <c r="Y243" s="56">
        <v>0.17</v>
      </c>
      <c r="Z243" s="56">
        <v>1.65E-2</v>
      </c>
      <c r="AA243" s="56">
        <v>7.6E-2</v>
      </c>
      <c r="AB243" s="56">
        <f>SUM(W243:AA243)</f>
        <v>0.2775</v>
      </c>
      <c r="AC243" s="48">
        <v>12</v>
      </c>
      <c r="AD243" s="57">
        <f>IF(AL243="","",+AC243*AL243)</f>
        <v>254.78980891719755</v>
      </c>
      <c r="AE243" s="58">
        <f>IF(AL243="","",+AL243*AB243)</f>
        <v>5.892014331210193</v>
      </c>
      <c r="AF243" s="57">
        <f>IF(AL243="","",+AL243-AE243)</f>
        <v>15.340469745222935</v>
      </c>
      <c r="AG243" s="58">
        <f>+V243</f>
        <v>8.33375</v>
      </c>
      <c r="AH243" s="57">
        <f>IF(AF243="","",+AF243-AG243)</f>
        <v>7.006719745222934</v>
      </c>
      <c r="AI243" s="57">
        <f>IF(AH243="","",+AH243*AC243)</f>
        <v>84.08063694267521</v>
      </c>
      <c r="AJ243" s="58">
        <v>16.47</v>
      </c>
      <c r="AK243" s="59">
        <v>0.33</v>
      </c>
      <c r="AL243" s="58">
        <f>IF(V243=0,"",V243/(1-AB243-AK243))</f>
        <v>21.232484076433128</v>
      </c>
      <c r="AM243" s="60">
        <v>0.33</v>
      </c>
      <c r="AN243" s="58">
        <f>IF(V243=0,"",V243/(1-AB243-AM243))</f>
        <v>21.232484076433128</v>
      </c>
      <c r="AO243" s="61">
        <v>1.2</v>
      </c>
      <c r="AP243" s="58">
        <f>IF(BD!AJ243="","",BD!AJ243*BD!AO243)</f>
        <v>19.764</v>
      </c>
      <c r="AQ243" s="56">
        <f>BD!AM243/BD!AK243-1</f>
        <v>0</v>
      </c>
      <c r="AR243" s="56">
        <f>IF(BD!AN243="","",IF(BD!AJ243="","",BD!AN243/BD!AJ243-1))</f>
        <v>0.2891611461100867</v>
      </c>
      <c r="AS243" s="56" t="str">
        <f>IF(BD!AN243="","",IF(BD!AN243&lt;BD!AL243,"ABAIXO DA META","DENTRO DA META"))</f>
        <v>DENTRO DA META</v>
      </c>
      <c r="AT243" s="56" t="str">
        <f>IF(BD!AJ243="","EM ANÁLISE",IF(BD!AP243&gt;=BD!AN243,"GO", "NO GO"))</f>
        <v>NO GO</v>
      </c>
      <c r="AU243" s="62">
        <f>IF(AN243="","",+BD!$AN243-AJ243)</f>
        <v>4.762484076433129</v>
      </c>
      <c r="AV243" s="63"/>
      <c r="AW243" s="54">
        <f>BD!P243*BD!AC243</f>
        <v>135.60000000000002</v>
      </c>
      <c r="AX243" s="54">
        <f>BD!V243*BD!AC243</f>
        <v>100.005</v>
      </c>
      <c r="AY243" s="54">
        <f>IF(BD!AN243="","",BD!AN243*BD!AC243)</f>
        <v>254.78980891719755</v>
      </c>
      <c r="AZ243" s="48" t="s">
        <v>5271</v>
      </c>
      <c r="BA243" s="69" t="s">
        <v>124</v>
      </c>
      <c r="BB243" s="48">
        <v>1</v>
      </c>
      <c r="BC243" s="69" t="s">
        <v>5209</v>
      </c>
      <c r="BD243" s="64" t="s">
        <v>5257</v>
      </c>
      <c r="BE243" s="65" t="s">
        <v>4</v>
      </c>
      <c r="BF243" s="65" t="s">
        <v>4</v>
      </c>
      <c r="BG243" s="64" t="s">
        <v>5258</v>
      </c>
      <c r="BH243" s="64"/>
      <c r="BI243" s="64"/>
      <c r="BJ243" s="64"/>
      <c r="BK243" s="64"/>
      <c r="BL243" s="64"/>
      <c r="BM243" s="64"/>
      <c r="BN243" s="64" t="s">
        <v>5259</v>
      </c>
      <c r="BO243" s="64">
        <v>138</v>
      </c>
      <c r="BP243" s="64">
        <v>140.622</v>
      </c>
      <c r="BQ243" s="64">
        <v>121</v>
      </c>
      <c r="BR243" s="64" t="s">
        <v>5260</v>
      </c>
      <c r="BS243" s="64" t="s">
        <v>5260</v>
      </c>
      <c r="BT243" s="64" t="s">
        <v>5261</v>
      </c>
      <c r="BU243" s="64">
        <v>5102</v>
      </c>
      <c r="BV243" s="64"/>
      <c r="BW243" s="64"/>
      <c r="BX243" s="64"/>
      <c r="BY243" s="64"/>
      <c r="BZ243" s="64"/>
      <c r="CA243" s="64"/>
      <c r="CB243" s="64"/>
      <c r="CC243" s="64">
        <v>102</v>
      </c>
      <c r="CD243" s="64">
        <v>8</v>
      </c>
      <c r="CE243" s="64">
        <v>8</v>
      </c>
      <c r="CF243" s="64"/>
      <c r="CG243" s="37" t="e">
        <f>VLOOKUP(Table_1[[#This Row],[EAN]],'[1]Planilha1'!$E:$R,13,0)</f>
        <v>#N/A</v>
      </c>
      <c r="CI243" s="188">
        <f>IF(Table_1[[#This Row],[STATUS MERCADO]]="GO",Table_1[[#This Row],[M. BRUTA TOTAL]],0)</f>
        <v>0</v>
      </c>
      <c r="CJ243" s="188">
        <f>IF(Table_1[[#This Row],[STATUS MERCADO]]="GO",Table_1[[#This Row],[PV UNIT. REALIZADO]]*Table_1[[#This Row],[QUANTIDADE]],0)</f>
        <v>0</v>
      </c>
    </row>
    <row r="244" ht="15">
      <c r="A244" s="7"/>
      <c r="B244" s="67" t="s">
        <v>400</v>
      </c>
      <c r="C244" s="77">
        <v>224162</v>
      </c>
      <c r="D244" s="64" t="s">
        <v>5211</v>
      </c>
      <c r="E244" s="49">
        <v>7702018874729</v>
      </c>
      <c r="F244" s="50" t="s">
        <v>5110</v>
      </c>
      <c r="G244" s="48" t="s">
        <v>15</v>
      </c>
      <c r="H244" s="64">
        <v>420</v>
      </c>
      <c r="I244" s="70" t="s">
        <v>5215</v>
      </c>
      <c r="J244" s="48" t="s">
        <v>1616</v>
      </c>
      <c r="K244" s="52" t="s">
        <v>84</v>
      </c>
      <c r="L244" s="52">
        <v>12</v>
      </c>
      <c r="M244" s="52">
        <v>0</v>
      </c>
      <c r="N244" s="48" t="s">
        <v>85</v>
      </c>
      <c r="O244" s="69" t="s">
        <v>5210</v>
      </c>
      <c r="P244" s="68">
        <v>11.3</v>
      </c>
      <c r="Q244" s="54">
        <f>(17/100+7.6/100+1.65/100)*P244</f>
        <v>2.9662500000000005</v>
      </c>
      <c r="R244" s="54"/>
      <c r="S244" s="54"/>
      <c r="T244" s="54"/>
      <c r="U244" s="54"/>
      <c r="V244" s="54">
        <f>+P244-Q244+R244+S244+T244+U244</f>
        <v>8.33375</v>
      </c>
      <c r="W244" s="56">
        <f>(1.02/100)</f>
        <v>1.02E-2</v>
      </c>
      <c r="X244" s="56">
        <v>4.8E-3</v>
      </c>
      <c r="Y244" s="56">
        <v>0.17</v>
      </c>
      <c r="Z244" s="56">
        <v>1.65E-2</v>
      </c>
      <c r="AA244" s="56">
        <v>7.6E-2</v>
      </c>
      <c r="AB244" s="56">
        <f>SUM(W244:AA244)</f>
        <v>0.2775</v>
      </c>
      <c r="AC244" s="48">
        <v>12</v>
      </c>
      <c r="AD244" s="57">
        <f>IF(AL244="","",+AC244*AL244)</f>
        <v>254.78980891719755</v>
      </c>
      <c r="AE244" s="58">
        <f>IF(AL244="","",+AL244*AB244)</f>
        <v>5.892014331210193</v>
      </c>
      <c r="AF244" s="57">
        <f>IF(AL244="","",+AL244-AE244)</f>
        <v>15.340469745222935</v>
      </c>
      <c r="AG244" s="58">
        <f>+V244</f>
        <v>8.33375</v>
      </c>
      <c r="AH244" s="57">
        <f>IF(AF244="","",+AF244-AG244)</f>
        <v>7.006719745222934</v>
      </c>
      <c r="AI244" s="57">
        <f>IF(AH244="","",+AH244*AC244)</f>
        <v>84.08063694267521</v>
      </c>
      <c r="AJ244" s="58">
        <v>16.47</v>
      </c>
      <c r="AK244" s="59">
        <v>0.33</v>
      </c>
      <c r="AL244" s="58">
        <f>IF(V244=0,"",V244/(1-AB244-AK244))</f>
        <v>21.232484076433128</v>
      </c>
      <c r="AM244" s="60">
        <v>0.33</v>
      </c>
      <c r="AN244" s="58">
        <f>IF(V244=0,"",V244/(1-AB244-AM244))</f>
        <v>21.232484076433128</v>
      </c>
      <c r="AO244" s="61">
        <v>1.2</v>
      </c>
      <c r="AP244" s="58">
        <f>IF(BD!AJ244="","",BD!AJ244*BD!AO244)</f>
        <v>19.764</v>
      </c>
      <c r="AQ244" s="56">
        <f>BD!AM244/BD!AK244-1</f>
        <v>0</v>
      </c>
      <c r="AR244" s="56">
        <f>IF(BD!AN244="","",IF(BD!AJ244="","",BD!AN244/BD!AJ244-1))</f>
        <v>0.2891611461100867</v>
      </c>
      <c r="AS244" s="56" t="str">
        <f>IF(BD!AN244="","",IF(BD!AN244&lt;BD!AL244,"ABAIXO DA META","DENTRO DA META"))</f>
        <v>DENTRO DA META</v>
      </c>
      <c r="AT244" s="56" t="str">
        <f>IF(BD!AJ244="","EM ANÁLISE",IF(BD!AP244&gt;=BD!AN244,"GO", "NO GO"))</f>
        <v>NO GO</v>
      </c>
      <c r="AU244" s="62">
        <f>IF(AN244="","",+BD!$AN244-AJ244)</f>
        <v>4.762484076433129</v>
      </c>
      <c r="AV244" s="63"/>
      <c r="AW244" s="54">
        <f>BD!P244*BD!AC244</f>
        <v>135.60000000000002</v>
      </c>
      <c r="AX244" s="54">
        <f>BD!V244*BD!AC244</f>
        <v>100.005</v>
      </c>
      <c r="AY244" s="54">
        <f>IF(BD!AN244="","",BD!AN244*BD!AC244)</f>
        <v>254.78980891719755</v>
      </c>
      <c r="AZ244" s="48" t="s">
        <v>5271</v>
      </c>
      <c r="BA244" s="69" t="s">
        <v>124</v>
      </c>
      <c r="BB244" s="48">
        <v>1</v>
      </c>
      <c r="BC244" s="69" t="s">
        <v>5209</v>
      </c>
      <c r="BD244" s="64" t="s">
        <v>5257</v>
      </c>
      <c r="BE244" s="65" t="s">
        <v>4</v>
      </c>
      <c r="BF244" s="65" t="s">
        <v>4</v>
      </c>
      <c r="BG244" s="64" t="s">
        <v>5258</v>
      </c>
      <c r="BH244" s="64"/>
      <c r="BI244" s="64"/>
      <c r="BJ244" s="64"/>
      <c r="BK244" s="64"/>
      <c r="BL244" s="64"/>
      <c r="BM244" s="64"/>
      <c r="BN244" s="64" t="s">
        <v>5259</v>
      </c>
      <c r="BO244" s="64">
        <v>138</v>
      </c>
      <c r="BP244" s="64">
        <v>140.622</v>
      </c>
      <c r="BQ244" s="64">
        <v>121</v>
      </c>
      <c r="BR244" s="64" t="s">
        <v>5260</v>
      </c>
      <c r="BS244" s="64" t="s">
        <v>5260</v>
      </c>
      <c r="BT244" s="64" t="s">
        <v>5261</v>
      </c>
      <c r="BU244" s="64">
        <v>5102</v>
      </c>
      <c r="BV244" s="64"/>
      <c r="BW244" s="64"/>
      <c r="BX244" s="64"/>
      <c r="BY244" s="64"/>
      <c r="BZ244" s="64"/>
      <c r="CA244" s="64"/>
      <c r="CB244" s="64"/>
      <c r="CC244" s="64">
        <v>102</v>
      </c>
      <c r="CD244" s="64">
        <v>8</v>
      </c>
      <c r="CE244" s="64">
        <v>8</v>
      </c>
      <c r="CF244" s="64"/>
      <c r="CG244" s="37" t="e">
        <f>VLOOKUP(Table_1[[#This Row],[EAN]],'[1]Planilha1'!$E:$R,13,0)</f>
        <v>#N/A</v>
      </c>
      <c r="CI244" s="188">
        <f>IF(Table_1[[#This Row],[STATUS MERCADO]]="GO",Table_1[[#This Row],[M. BRUTA TOTAL]],0)</f>
        <v>0</v>
      </c>
      <c r="CJ244" s="188">
        <f>IF(Table_1[[#This Row],[STATUS MERCADO]]="GO",Table_1[[#This Row],[PV UNIT. REALIZADO]]*Table_1[[#This Row],[QUANTIDADE]],0)</f>
        <v>0</v>
      </c>
    </row>
    <row r="245" ht="15">
      <c r="A245" s="7"/>
      <c r="B245" s="67" t="s">
        <v>400</v>
      </c>
      <c r="C245" s="77">
        <v>224211</v>
      </c>
      <c r="D245" s="64" t="s">
        <v>5211</v>
      </c>
      <c r="E245" s="49">
        <v>7500435125567</v>
      </c>
      <c r="F245" s="50" t="s">
        <v>5111</v>
      </c>
      <c r="G245" s="48" t="s">
        <v>15</v>
      </c>
      <c r="H245" s="64">
        <v>420</v>
      </c>
      <c r="I245" s="70" t="s">
        <v>5216</v>
      </c>
      <c r="J245" s="48" t="s">
        <v>5212</v>
      </c>
      <c r="K245" s="52" t="s">
        <v>84</v>
      </c>
      <c r="L245" s="52">
        <v>12</v>
      </c>
      <c r="M245" s="52">
        <v>0</v>
      </c>
      <c r="N245" s="48" t="s">
        <v>85</v>
      </c>
      <c r="O245" s="69" t="s">
        <v>5210</v>
      </c>
      <c r="P245" s="68">
        <v>38.5</v>
      </c>
      <c r="Q245" s="54">
        <f>(17/100+7.6/100+1.65/100)*P245</f>
        <v>10.106250000000001</v>
      </c>
      <c r="R245" s="54"/>
      <c r="S245" s="54"/>
      <c r="T245" s="54"/>
      <c r="U245" s="54"/>
      <c r="V245" s="54">
        <f>+P245-Q245+R245+S245+T245+U245</f>
        <v>28.393749999999997</v>
      </c>
      <c r="W245" s="56">
        <f>(1.02/100)</f>
        <v>1.02E-2</v>
      </c>
      <c r="X245" s="56">
        <v>4.8E-3</v>
      </c>
      <c r="Y245" s="56">
        <v>0.17</v>
      </c>
      <c r="Z245" s="56">
        <v>1.65E-2</v>
      </c>
      <c r="AA245" s="56">
        <v>7.6E-2</v>
      </c>
      <c r="AB245" s="56">
        <f>SUM(W245:AA245)</f>
        <v>0.2775</v>
      </c>
      <c r="AC245" s="48">
        <v>12</v>
      </c>
      <c r="AD245" s="57">
        <f>IF(AL245="","",+AC245*AL245)</f>
        <v>868.0891719745223</v>
      </c>
      <c r="AE245" s="58">
        <f>IF(AL245="","",+AL245*AB245)</f>
        <v>20.074562101910832</v>
      </c>
      <c r="AF245" s="57">
        <f>IF(AL245="","",+AL245-AE245)</f>
        <v>52.26620222929937</v>
      </c>
      <c r="AG245" s="58">
        <f>+V245</f>
        <v>28.393749999999997</v>
      </c>
      <c r="AH245" s="57">
        <f>IF(AF245="","",+AF245-AG245)</f>
        <v>23.87245222929937</v>
      </c>
      <c r="AI245" s="57">
        <f>IF(AH245="","",+AH245*AC245)</f>
        <v>286.46942675159244</v>
      </c>
      <c r="AJ245" s="58">
        <v>48.31</v>
      </c>
      <c r="AK245" s="59">
        <v>0.33</v>
      </c>
      <c r="AL245" s="58">
        <f>IF(V245=0,"",V245/(1-AB245-AK245))</f>
        <v>72.3407643312102</v>
      </c>
      <c r="AM245" s="60">
        <v>0.33</v>
      </c>
      <c r="AN245" s="58">
        <f>IF(V245=0,"",V245/(1-AB245-AM245))</f>
        <v>72.3407643312102</v>
      </c>
      <c r="AO245" s="61">
        <v>1.2</v>
      </c>
      <c r="AP245" s="58">
        <f>IF(BD!AJ245="","",BD!AJ245*BD!AO245)</f>
        <v>57.972</v>
      </c>
      <c r="AQ245" s="56">
        <f>BD!AM245/BD!AK245-1</f>
        <v>0</v>
      </c>
      <c r="AR245" s="56">
        <f>IF(BD!AN245="","",IF(BD!AJ245="","",BD!AN245/BD!AJ245-1))</f>
        <v>0.4974283653738396</v>
      </c>
      <c r="AS245" s="56" t="str">
        <f>IF(BD!AN245="","",IF(BD!AN245&lt;BD!AL245,"ABAIXO DA META","DENTRO DA META"))</f>
        <v>DENTRO DA META</v>
      </c>
      <c r="AT245" s="56" t="str">
        <f>IF(BD!AJ245="","EM ANÁLISE",IF(BD!AP245&gt;=BD!AN245,"GO", "NO GO"))</f>
        <v>NO GO</v>
      </c>
      <c r="AU245" s="62">
        <f>IF(AN245="","",+BD!$AN245-AJ245)</f>
        <v>24.030764331210193</v>
      </c>
      <c r="AV245" s="63"/>
      <c r="AW245" s="54">
        <f>BD!P245*BD!AC245</f>
        <v>462</v>
      </c>
      <c r="AX245" s="54">
        <f>BD!V245*BD!AC245</f>
        <v>340.72499999999997</v>
      </c>
      <c r="AY245" s="54">
        <f>IF(BD!AN245="","",BD!AN245*BD!AC245)</f>
        <v>868.0891719745223</v>
      </c>
      <c r="AZ245" s="48" t="s">
        <v>5271</v>
      </c>
      <c r="BA245" s="69" t="s">
        <v>124</v>
      </c>
      <c r="BB245" s="48">
        <v>1</v>
      </c>
      <c r="BC245" s="69" t="s">
        <v>5209</v>
      </c>
      <c r="BD245" s="64" t="s">
        <v>5257</v>
      </c>
      <c r="BE245" s="65" t="s">
        <v>4</v>
      </c>
      <c r="BF245" s="65" t="s">
        <v>4</v>
      </c>
      <c r="BG245" s="64" t="s">
        <v>5258</v>
      </c>
      <c r="BH245" s="64"/>
      <c r="BI245" s="64"/>
      <c r="BJ245" s="64"/>
      <c r="BK245" s="64"/>
      <c r="BL245" s="64"/>
      <c r="BM245" s="64"/>
      <c r="BN245" s="64" t="s">
        <v>5259</v>
      </c>
      <c r="BO245" s="64">
        <v>138</v>
      </c>
      <c r="BP245" s="64">
        <v>140.622</v>
      </c>
      <c r="BQ245" s="64">
        <v>121</v>
      </c>
      <c r="BR245" s="64" t="s">
        <v>5260</v>
      </c>
      <c r="BS245" s="64" t="s">
        <v>5260</v>
      </c>
      <c r="BT245" s="64" t="s">
        <v>5261</v>
      </c>
      <c r="BU245" s="64">
        <v>5102</v>
      </c>
      <c r="BV245" s="64"/>
      <c r="BW245" s="64"/>
      <c r="BX245" s="64"/>
      <c r="BY245" s="64"/>
      <c r="BZ245" s="64"/>
      <c r="CA245" s="64"/>
      <c r="CB245" s="64"/>
      <c r="CC245" s="64">
        <v>102</v>
      </c>
      <c r="CD245" s="64">
        <v>8</v>
      </c>
      <c r="CE245" s="64">
        <v>8</v>
      </c>
      <c r="CF245" s="64"/>
      <c r="CG245" s="37" t="e">
        <f>VLOOKUP(Table_1[[#This Row],[EAN]],'[1]Planilha1'!$E:$R,13,0)</f>
        <v>#N/A</v>
      </c>
      <c r="CI245" s="188">
        <f>IF(Table_1[[#This Row],[STATUS MERCADO]]="GO",Table_1[[#This Row],[M. BRUTA TOTAL]],0)</f>
        <v>0</v>
      </c>
      <c r="CJ245" s="188">
        <f>IF(Table_1[[#This Row],[STATUS MERCADO]]="GO",Table_1[[#This Row],[PV UNIT. REALIZADO]]*Table_1[[#This Row],[QUANTIDADE]],0)</f>
        <v>0</v>
      </c>
    </row>
    <row r="246" ht="15">
      <c r="A246" s="7"/>
      <c r="B246" s="67" t="s">
        <v>400</v>
      </c>
      <c r="C246" s="77">
        <v>224214</v>
      </c>
      <c r="D246" s="64" t="s">
        <v>5211</v>
      </c>
      <c r="E246" s="49">
        <v>7500435169486</v>
      </c>
      <c r="F246" s="50" t="s">
        <v>5112</v>
      </c>
      <c r="G246" s="48" t="s">
        <v>15</v>
      </c>
      <c r="H246" s="64">
        <v>420</v>
      </c>
      <c r="I246" s="70" t="s">
        <v>5216</v>
      </c>
      <c r="J246" s="48" t="s">
        <v>5212</v>
      </c>
      <c r="K246" s="52" t="s">
        <v>84</v>
      </c>
      <c r="L246" s="52">
        <v>12</v>
      </c>
      <c r="M246" s="52">
        <v>0</v>
      </c>
      <c r="N246" s="48" t="s">
        <v>85</v>
      </c>
      <c r="O246" s="69" t="s">
        <v>5210</v>
      </c>
      <c r="P246" s="68">
        <v>27.95</v>
      </c>
      <c r="Q246" s="54">
        <f>(17/100+7.6/100+1.65/100)*P246</f>
        <v>7.336875</v>
      </c>
      <c r="R246" s="54"/>
      <c r="S246" s="54"/>
      <c r="T246" s="54"/>
      <c r="U246" s="54"/>
      <c r="V246" s="54">
        <f>+P246-Q246+R246+S246+T246+U246</f>
        <v>20.613125</v>
      </c>
      <c r="W246" s="56">
        <f>(1.02/100)</f>
        <v>1.02E-2</v>
      </c>
      <c r="X246" s="56">
        <v>4.8E-3</v>
      </c>
      <c r="Y246" s="56">
        <v>0.17</v>
      </c>
      <c r="Z246" s="56">
        <v>1.65E-2</v>
      </c>
      <c r="AA246" s="56">
        <v>7.6E-2</v>
      </c>
      <c r="AB246" s="56">
        <f>SUM(W246:AA246)</f>
        <v>0.2775</v>
      </c>
      <c r="AC246" s="48">
        <v>12</v>
      </c>
      <c r="AD246" s="57">
        <f>IF(AL246="","",+AC246*AL246)</f>
        <v>630.2101910828027</v>
      </c>
      <c r="AE246" s="58">
        <f>IF(AL246="","",+AL246*AB246)</f>
        <v>14.573610668789813</v>
      </c>
      <c r="AF246" s="57">
        <f>IF(AL246="","",+AL246-AE246)</f>
        <v>37.94390525477708</v>
      </c>
      <c r="AG246" s="58">
        <f>+V246</f>
        <v>20.613125</v>
      </c>
      <c r="AH246" s="57">
        <f>IF(AF246="","",+AF246-AG246)</f>
        <v>17.33078025477708</v>
      </c>
      <c r="AI246" s="57">
        <f>IF(AH246="","",+AH246*AC246)</f>
        <v>207.96936305732493</v>
      </c>
      <c r="AJ246" s="58">
        <v>44.62</v>
      </c>
      <c r="AK246" s="59">
        <v>0.33</v>
      </c>
      <c r="AL246" s="58">
        <f>IF(V246=0,"",V246/(1-AB246-AK246))</f>
        <v>52.51751592356689</v>
      </c>
      <c r="AM246" s="60">
        <v>0.33</v>
      </c>
      <c r="AN246" s="58">
        <f>IF(V246=0,"",V246/(1-AB246-AM246))</f>
        <v>52.51751592356689</v>
      </c>
      <c r="AO246" s="61">
        <v>1.2</v>
      </c>
      <c r="AP246" s="58">
        <f>IF(BD!AJ246="","",BD!AJ246*BD!AO246)</f>
        <v>53.544</v>
      </c>
      <c r="AQ246" s="56">
        <f>BD!AM246/BD!AK246-1</f>
        <v>0</v>
      </c>
      <c r="AR246" s="56">
        <f>IF(BD!AN246="","",IF(BD!AJ246="","",BD!AN246/BD!AJ246-1))</f>
        <v>0.17699497811669418</v>
      </c>
      <c r="AS246" s="56" t="str">
        <f>IF(BD!AN246="","",IF(BD!AN246&lt;BD!AL246,"ABAIXO DA META","DENTRO DA META"))</f>
        <v>DENTRO DA META</v>
      </c>
      <c r="AT246" s="56" t="str">
        <f>IF(BD!AJ246="","EM ANÁLISE",IF(BD!AP246&gt;=BD!AN246,"GO", "NO GO"))</f>
        <v>GO</v>
      </c>
      <c r="AU246" s="62">
        <f>IF(AN246="","",+BD!$AN246-AJ246)</f>
        <v>7.897515923566893</v>
      </c>
      <c r="AV246" s="63"/>
      <c r="AW246" s="54">
        <f>BD!P246*BD!AC246</f>
        <v>335.4</v>
      </c>
      <c r="AX246" s="54">
        <f>BD!V246*BD!AC246</f>
        <v>247.35750000000002</v>
      </c>
      <c r="AY246" s="54">
        <f>IF(BD!AN246="","",BD!AN246*BD!AC246)</f>
        <v>630.2101910828027</v>
      </c>
      <c r="AZ246" s="48" t="s">
        <v>5271</v>
      </c>
      <c r="BA246" s="69" t="s">
        <v>124</v>
      </c>
      <c r="BB246" s="48">
        <v>1</v>
      </c>
      <c r="BC246" s="69" t="s">
        <v>5209</v>
      </c>
      <c r="BD246" s="64" t="s">
        <v>5257</v>
      </c>
      <c r="BE246" s="65" t="s">
        <v>4</v>
      </c>
      <c r="BF246" s="65" t="s">
        <v>4</v>
      </c>
      <c r="BG246" s="64" t="s">
        <v>5258</v>
      </c>
      <c r="BH246" s="64"/>
      <c r="BI246" s="64"/>
      <c r="BJ246" s="64"/>
      <c r="BK246" s="64"/>
      <c r="BL246" s="64"/>
      <c r="BM246" s="64"/>
      <c r="BN246" s="64" t="s">
        <v>5259</v>
      </c>
      <c r="BO246" s="64">
        <v>138</v>
      </c>
      <c r="BP246" s="64">
        <v>140.622</v>
      </c>
      <c r="BQ246" s="64">
        <v>121</v>
      </c>
      <c r="BR246" s="64" t="s">
        <v>5260</v>
      </c>
      <c r="BS246" s="64" t="s">
        <v>5260</v>
      </c>
      <c r="BT246" s="64" t="s">
        <v>5261</v>
      </c>
      <c r="BU246" s="64">
        <v>5102</v>
      </c>
      <c r="BV246" s="64"/>
      <c r="BW246" s="64"/>
      <c r="BX246" s="64"/>
      <c r="BY246" s="64"/>
      <c r="BZ246" s="64"/>
      <c r="CA246" s="64"/>
      <c r="CB246" s="64"/>
      <c r="CC246" s="64">
        <v>102</v>
      </c>
      <c r="CD246" s="64">
        <v>8</v>
      </c>
      <c r="CE246" s="64">
        <v>8</v>
      </c>
      <c r="CF246" s="64"/>
      <c r="CG246" s="37" t="e">
        <f>VLOOKUP(Table_1[[#This Row],[EAN]],'[1]Planilha1'!$E:$R,13,0)</f>
        <v>#N/A</v>
      </c>
      <c r="CI246" s="188">
        <f>IF(Table_1[[#This Row],[STATUS MERCADO]]="GO",Table_1[[#This Row],[M. BRUTA TOTAL]],0)</f>
        <v>207.96936305732493</v>
      </c>
      <c r="CJ246" s="188">
        <f>IF(Table_1[[#This Row],[STATUS MERCADO]]="GO",Table_1[[#This Row],[PV UNIT. REALIZADO]]*Table_1[[#This Row],[QUANTIDADE]],0)</f>
        <v>630.2101910828027</v>
      </c>
    </row>
    <row r="247" ht="15">
      <c r="A247" s="7"/>
      <c r="B247" s="67" t="s">
        <v>400</v>
      </c>
      <c r="C247" s="77">
        <v>224218</v>
      </c>
      <c r="D247" s="64" t="s">
        <v>5211</v>
      </c>
      <c r="E247" s="49">
        <v>47400179240</v>
      </c>
      <c r="F247" s="50" t="s">
        <v>5113</v>
      </c>
      <c r="G247" s="48" t="s">
        <v>15</v>
      </c>
      <c r="H247" s="64">
        <v>420</v>
      </c>
      <c r="I247" s="70" t="s">
        <v>5216</v>
      </c>
      <c r="J247" s="48" t="s">
        <v>5212</v>
      </c>
      <c r="K247" s="52" t="s">
        <v>84</v>
      </c>
      <c r="L247" s="52">
        <v>12</v>
      </c>
      <c r="M247" s="52">
        <v>0</v>
      </c>
      <c r="N247" s="48" t="s">
        <v>85</v>
      </c>
      <c r="O247" s="69" t="s">
        <v>5210</v>
      </c>
      <c r="P247" s="68">
        <v>18.7</v>
      </c>
      <c r="Q247" s="54">
        <f>(17/100+7.6/100+1.65/100)*P247</f>
        <v>4.90875</v>
      </c>
      <c r="R247" s="54"/>
      <c r="S247" s="54"/>
      <c r="T247" s="54"/>
      <c r="U247" s="54"/>
      <c r="V247" s="54">
        <f>+P247-Q247+R247+S247+T247+U247</f>
        <v>13.791249999999998</v>
      </c>
      <c r="W247" s="56">
        <f>(1.02/100)</f>
        <v>1.02E-2</v>
      </c>
      <c r="X247" s="56">
        <v>4.8E-3</v>
      </c>
      <c r="Y247" s="56">
        <v>0.17</v>
      </c>
      <c r="Z247" s="56">
        <v>1.65E-2</v>
      </c>
      <c r="AA247" s="56">
        <v>7.6E-2</v>
      </c>
      <c r="AB247" s="56">
        <f>SUM(W247:AA247)</f>
        <v>0.2775</v>
      </c>
      <c r="AC247" s="48">
        <v>12</v>
      </c>
      <c r="AD247" s="57">
        <f>IF(AL247="","",+AC247*AL247)</f>
        <v>421.64331210191085</v>
      </c>
      <c r="AE247" s="58">
        <f>IF(AL247="","",+AL247*AB247)</f>
        <v>9.75050159235669</v>
      </c>
      <c r="AF247" s="57">
        <f>IF(AL247="","",+AL247-AE247)</f>
        <v>25.38644108280255</v>
      </c>
      <c r="AG247" s="58">
        <f>+V247</f>
        <v>13.791249999999998</v>
      </c>
      <c r="AH247" s="57">
        <f>IF(AF247="","",+AF247-AG247)</f>
        <v>11.59519108280255</v>
      </c>
      <c r="AI247" s="57">
        <f>IF(AH247="","",+AH247*AC247)</f>
        <v>139.1422929936306</v>
      </c>
      <c r="AJ247" s="58">
        <v>24.79</v>
      </c>
      <c r="AK247" s="59">
        <v>0.33</v>
      </c>
      <c r="AL247" s="58">
        <f>IF(V247=0,"",V247/(1-AB247-AK247))</f>
        <v>35.13694267515924</v>
      </c>
      <c r="AM247" s="60">
        <v>0.33</v>
      </c>
      <c r="AN247" s="58">
        <f>IF(V247=0,"",V247/(1-AB247-AM247))</f>
        <v>35.13694267515924</v>
      </c>
      <c r="AO247" s="61">
        <v>1.2</v>
      </c>
      <c r="AP247" s="58">
        <f>IF(BD!AJ247="","",BD!AJ247*BD!AO247)</f>
        <v>29.747999999999998</v>
      </c>
      <c r="AQ247" s="56">
        <f>BD!AM247/BD!AK247-1</f>
        <v>0</v>
      </c>
      <c r="AR247" s="56">
        <f>IF(BD!AN247="","",IF(BD!AJ247="","",BD!AN247/BD!AJ247-1))</f>
        <v>0.417383730341236</v>
      </c>
      <c r="AS247" s="56" t="str">
        <f>IF(BD!AN247="","",IF(BD!AN247&lt;BD!AL247,"ABAIXO DA META","DENTRO DA META"))</f>
        <v>DENTRO DA META</v>
      </c>
      <c r="AT247" s="56" t="str">
        <f>IF(BD!AJ247="","EM ANÁLISE",IF(BD!AP247&gt;=BD!AN247,"GO", "NO GO"))</f>
        <v>NO GO</v>
      </c>
      <c r="AU247" s="62">
        <f>IF(AN247="","",+BD!$AN247-AJ247)</f>
        <v>10.34694267515924</v>
      </c>
      <c r="AV247" s="63"/>
      <c r="AW247" s="54">
        <f>BD!P247*BD!AC247</f>
        <v>224.39999999999998</v>
      </c>
      <c r="AX247" s="54">
        <f>BD!V247*BD!AC247</f>
        <v>165.49499999999998</v>
      </c>
      <c r="AY247" s="54">
        <f>IF(BD!AN247="","",BD!AN247*BD!AC247)</f>
        <v>421.64331210191085</v>
      </c>
      <c r="AZ247" s="48" t="s">
        <v>5271</v>
      </c>
      <c r="BA247" s="69" t="s">
        <v>124</v>
      </c>
      <c r="BB247" s="48">
        <v>1</v>
      </c>
      <c r="BC247" s="69" t="s">
        <v>5209</v>
      </c>
      <c r="BD247" s="64" t="s">
        <v>5257</v>
      </c>
      <c r="BE247" s="65" t="s">
        <v>4</v>
      </c>
      <c r="BF247" s="65" t="s">
        <v>4</v>
      </c>
      <c r="BG247" s="64" t="s">
        <v>5258</v>
      </c>
      <c r="BH247" s="64"/>
      <c r="BI247" s="64"/>
      <c r="BJ247" s="64"/>
      <c r="BK247" s="64"/>
      <c r="BL247" s="64"/>
      <c r="BM247" s="64"/>
      <c r="BN247" s="64" t="s">
        <v>5259</v>
      </c>
      <c r="BO247" s="64">
        <v>138</v>
      </c>
      <c r="BP247" s="64">
        <v>140.622</v>
      </c>
      <c r="BQ247" s="64">
        <v>121</v>
      </c>
      <c r="BR247" s="64" t="s">
        <v>5260</v>
      </c>
      <c r="BS247" s="64" t="s">
        <v>5260</v>
      </c>
      <c r="BT247" s="64" t="s">
        <v>5261</v>
      </c>
      <c r="BU247" s="64">
        <v>5102</v>
      </c>
      <c r="BV247" s="64"/>
      <c r="BW247" s="64"/>
      <c r="BX247" s="64"/>
      <c r="BY247" s="64"/>
      <c r="BZ247" s="64"/>
      <c r="CA247" s="64"/>
      <c r="CB247" s="64"/>
      <c r="CC247" s="64">
        <v>102</v>
      </c>
      <c r="CD247" s="64">
        <v>8</v>
      </c>
      <c r="CE247" s="64">
        <v>8</v>
      </c>
      <c r="CF247" s="64"/>
      <c r="CG247" s="37" t="e">
        <f>VLOOKUP(Table_1[[#This Row],[EAN]],'[1]Planilha1'!$E:$R,13,0)</f>
        <v>#N/A</v>
      </c>
      <c r="CI247" s="188">
        <f>IF(Table_1[[#This Row],[STATUS MERCADO]]="GO",Table_1[[#This Row],[M. BRUTA TOTAL]],0)</f>
        <v>0</v>
      </c>
      <c r="CJ247" s="188">
        <f>IF(Table_1[[#This Row],[STATUS MERCADO]]="GO",Table_1[[#This Row],[PV UNIT. REALIZADO]]*Table_1[[#This Row],[QUANTIDADE]],0)</f>
        <v>0</v>
      </c>
    </row>
    <row r="248" ht="15">
      <c r="A248" s="7"/>
      <c r="B248" s="67" t="s">
        <v>400</v>
      </c>
      <c r="C248" s="77">
        <v>224219</v>
      </c>
      <c r="D248" s="64" t="s">
        <v>5211</v>
      </c>
      <c r="E248" s="49">
        <v>47400179660</v>
      </c>
      <c r="F248" s="50" t="s">
        <v>5114</v>
      </c>
      <c r="G248" s="48" t="s">
        <v>15</v>
      </c>
      <c r="H248" s="64">
        <v>420</v>
      </c>
      <c r="I248" s="70" t="s">
        <v>5216</v>
      </c>
      <c r="J248" s="48" t="s">
        <v>5212</v>
      </c>
      <c r="K248" s="52" t="s">
        <v>84</v>
      </c>
      <c r="L248" s="52">
        <v>12</v>
      </c>
      <c r="M248" s="52">
        <v>1</v>
      </c>
      <c r="N248" s="48" t="s">
        <v>85</v>
      </c>
      <c r="O248" s="69" t="s">
        <v>5210</v>
      </c>
      <c r="P248" s="68">
        <v>16.95</v>
      </c>
      <c r="Q248" s="54">
        <f>(17/100+7.6/100+1.65/100)*P248</f>
        <v>4.449375</v>
      </c>
      <c r="R248" s="54"/>
      <c r="S248" s="54"/>
      <c r="T248" s="54"/>
      <c r="U248" s="54"/>
      <c r="V248" s="54">
        <f>+P248-Q248+R248+S248+T248+U248</f>
        <v>12.500625</v>
      </c>
      <c r="W248" s="56">
        <f>(1.02/100)</f>
        <v>1.02E-2</v>
      </c>
      <c r="X248" s="56">
        <v>4.8E-3</v>
      </c>
      <c r="Y248" s="56">
        <v>0.17</v>
      </c>
      <c r="Z248" s="56">
        <v>1.65E-2</v>
      </c>
      <c r="AA248" s="56">
        <v>7.6E-2</v>
      </c>
      <c r="AB248" s="56">
        <f>SUM(W248:AA248)</f>
        <v>0.2775</v>
      </c>
      <c r="AC248" s="48">
        <v>12</v>
      </c>
      <c r="AD248" s="57">
        <f>IF(AL248="","",+AC248*AL248)</f>
        <v>382.18471337579626</v>
      </c>
      <c r="AE248" s="58">
        <f>IF(AL248="","",+AL248*AB248)</f>
        <v>8.838021496815289</v>
      </c>
      <c r="AF248" s="57">
        <f>IF(AL248="","",+AL248-AE248)</f>
        <v>23.0107046178344</v>
      </c>
      <c r="AG248" s="58">
        <f>+V248</f>
        <v>12.500625</v>
      </c>
      <c r="AH248" s="57">
        <f>IF(AF248="","",+AF248-AG248)</f>
        <v>10.5100796178344</v>
      </c>
      <c r="AI248" s="57">
        <f>IF(AH248="","",+AH248*AC248)</f>
        <v>126.1209554140128</v>
      </c>
      <c r="AJ248" s="58">
        <v>44.62</v>
      </c>
      <c r="AK248" s="59">
        <v>0.33</v>
      </c>
      <c r="AL248" s="58">
        <f>IF(V248=0,"",V248/(1-AB248-AK248))</f>
        <v>31.848726114649686</v>
      </c>
      <c r="AM248" s="60">
        <v>0.33</v>
      </c>
      <c r="AN248" s="58">
        <f>IF(V248=0,"",V248/(1-AB248-AM248))</f>
        <v>31.848726114649686</v>
      </c>
      <c r="AO248" s="61">
        <v>1.2</v>
      </c>
      <c r="AP248" s="58">
        <f>IF(BD!AJ248="","",BD!AJ248*BD!AO248)</f>
        <v>53.544</v>
      </c>
      <c r="AQ248" s="56">
        <f>BD!AM248/BD!AK248-1</f>
        <v>0</v>
      </c>
      <c r="AR248" s="56">
        <f>IF(BD!AN248="","",IF(BD!AJ248="","",BD!AN248/BD!AJ248-1))</f>
        <v>-0.28622308124944673</v>
      </c>
      <c r="AS248" s="56" t="str">
        <f>IF(BD!AN248="","",IF(BD!AN248&lt;BD!AL248,"ABAIXO DA META","DENTRO DA META"))</f>
        <v>DENTRO DA META</v>
      </c>
      <c r="AT248" s="56" t="str">
        <f>IF(BD!AJ248="","EM ANÁLISE",IF(BD!AP248&gt;=BD!AN248,"GO", "NO GO"))</f>
        <v>GO</v>
      </c>
      <c r="AU248" s="62">
        <f>IF(AN248="","",+BD!$AN248-AJ248)</f>
        <v>-12.771273885350311</v>
      </c>
      <c r="AV248" s="63"/>
      <c r="AW248" s="54">
        <f>BD!P248*BD!AC248</f>
        <v>203.39999999999998</v>
      </c>
      <c r="AX248" s="54">
        <f>BD!V248*BD!AC248</f>
        <v>150.0075</v>
      </c>
      <c r="AY248" s="54">
        <f>IF(BD!AN248="","",BD!AN248*BD!AC248)</f>
        <v>382.18471337579626</v>
      </c>
      <c r="AZ248" s="48" t="s">
        <v>5271</v>
      </c>
      <c r="BA248" s="69" t="s">
        <v>124</v>
      </c>
      <c r="BB248" s="48">
        <v>1</v>
      </c>
      <c r="BC248" s="69" t="s">
        <v>5209</v>
      </c>
      <c r="BD248" s="64" t="s">
        <v>5257</v>
      </c>
      <c r="BE248" s="65" t="s">
        <v>4</v>
      </c>
      <c r="BF248" s="65" t="s">
        <v>4</v>
      </c>
      <c r="BG248" s="64" t="s">
        <v>5258</v>
      </c>
      <c r="BH248" s="64"/>
      <c r="BI248" s="64"/>
      <c r="BJ248" s="64"/>
      <c r="BK248" s="64"/>
      <c r="BL248" s="64"/>
      <c r="BM248" s="64"/>
      <c r="BN248" s="64" t="s">
        <v>5259</v>
      </c>
      <c r="BO248" s="64">
        <v>138</v>
      </c>
      <c r="BP248" s="64">
        <v>140.622</v>
      </c>
      <c r="BQ248" s="64">
        <v>121</v>
      </c>
      <c r="BR248" s="64" t="s">
        <v>5260</v>
      </c>
      <c r="BS248" s="64" t="s">
        <v>5260</v>
      </c>
      <c r="BT248" s="64" t="s">
        <v>5261</v>
      </c>
      <c r="BU248" s="64">
        <v>5102</v>
      </c>
      <c r="BV248" s="64"/>
      <c r="BW248" s="64"/>
      <c r="BX248" s="64"/>
      <c r="BY248" s="64"/>
      <c r="BZ248" s="64"/>
      <c r="CA248" s="64"/>
      <c r="CB248" s="64"/>
      <c r="CC248" s="64">
        <v>102</v>
      </c>
      <c r="CD248" s="64">
        <v>8</v>
      </c>
      <c r="CE248" s="64">
        <v>8</v>
      </c>
      <c r="CF248" s="64"/>
      <c r="CG248" s="37" t="e">
        <f>VLOOKUP(Table_1[[#This Row],[EAN]],'[1]Planilha1'!$E:$R,13,0)</f>
        <v>#N/A</v>
      </c>
      <c r="CI248" s="188">
        <f>IF(Table_1[[#This Row],[STATUS MERCADO]]="GO",Table_1[[#This Row],[M. BRUTA TOTAL]],0)</f>
        <v>126.1209554140128</v>
      </c>
      <c r="CJ248" s="188">
        <f>IF(Table_1[[#This Row],[STATUS MERCADO]]="GO",Table_1[[#This Row],[PV UNIT. REALIZADO]]*Table_1[[#This Row],[QUANTIDADE]],0)</f>
        <v>382.18471337579626</v>
      </c>
    </row>
    <row r="249" ht="15">
      <c r="A249" s="7"/>
      <c r="B249" s="67" t="s">
        <v>400</v>
      </c>
      <c r="C249" s="77">
        <v>224220</v>
      </c>
      <c r="D249" s="64" t="s">
        <v>5211</v>
      </c>
      <c r="E249" s="49">
        <v>7702018037865</v>
      </c>
      <c r="F249" s="50" t="s">
        <v>5115</v>
      </c>
      <c r="G249" s="48" t="s">
        <v>15</v>
      </c>
      <c r="H249" s="64">
        <v>420</v>
      </c>
      <c r="I249" s="70" t="s">
        <v>5216</v>
      </c>
      <c r="J249" s="48" t="s">
        <v>5212</v>
      </c>
      <c r="K249" s="52" t="s">
        <v>84</v>
      </c>
      <c r="L249" s="52">
        <v>12</v>
      </c>
      <c r="M249" s="52">
        <v>1</v>
      </c>
      <c r="N249" s="48" t="s">
        <v>85</v>
      </c>
      <c r="O249" s="69" t="s">
        <v>5210</v>
      </c>
      <c r="P249" s="68">
        <v>20.75</v>
      </c>
      <c r="Q249" s="54">
        <f>(17/100+7.6/100+1.65/100)*P249</f>
        <v>5.446875</v>
      </c>
      <c r="R249" s="54"/>
      <c r="S249" s="54"/>
      <c r="T249" s="54"/>
      <c r="U249" s="54"/>
      <c r="V249" s="54">
        <f>+P249-Q249+R249+S249+T249+U249</f>
        <v>15.303125</v>
      </c>
      <c r="W249" s="56">
        <f>(1.02/100)</f>
        <v>1.02E-2</v>
      </c>
      <c r="X249" s="56">
        <v>4.8E-3</v>
      </c>
      <c r="Y249" s="56">
        <v>0.17</v>
      </c>
      <c r="Z249" s="56">
        <v>1.65E-2</v>
      </c>
      <c r="AA249" s="56">
        <v>7.6E-2</v>
      </c>
      <c r="AB249" s="56">
        <f>SUM(W249:AA249)</f>
        <v>0.2775</v>
      </c>
      <c r="AC249" s="48">
        <v>12</v>
      </c>
      <c r="AD249" s="57">
        <f>IF(AL249="","",+AC249*AL249)</f>
        <v>467.8662420382167</v>
      </c>
      <c r="AE249" s="58">
        <f>IF(AL249="","",+AL249*AB249)</f>
        <v>10.819406847133761</v>
      </c>
      <c r="AF249" s="57">
        <f>IF(AL249="","",+AL249-AE249)</f>
        <v>28.169446656050958</v>
      </c>
      <c r="AG249" s="58">
        <f>+V249</f>
        <v>15.303125</v>
      </c>
      <c r="AH249" s="57">
        <f>IF(AF249="","",+AF249-AG249)</f>
        <v>12.866321656050959</v>
      </c>
      <c r="AI249" s="57">
        <f>IF(AH249="","",+AH249*AC249)</f>
        <v>154.3958598726115</v>
      </c>
      <c r="AJ249" s="58">
        <v>27.79</v>
      </c>
      <c r="AK249" s="59">
        <v>0.33</v>
      </c>
      <c r="AL249" s="58">
        <f>IF(V249=0,"",V249/(1-AB249-AK249))</f>
        <v>38.98885350318472</v>
      </c>
      <c r="AM249" s="60">
        <v>0.33</v>
      </c>
      <c r="AN249" s="58">
        <f>IF(V249=0,"",V249/(1-AB249-AM249))</f>
        <v>38.98885350318472</v>
      </c>
      <c r="AO249" s="61">
        <v>1.2</v>
      </c>
      <c r="AP249" s="58">
        <f>IF(BD!AJ249="","",BD!AJ249*BD!AO249)</f>
        <v>33.348</v>
      </c>
      <c r="AQ249" s="56">
        <f>BD!AM249/BD!AK249-1</f>
        <v>0</v>
      </c>
      <c r="AR249" s="56">
        <f>IF(BD!AN249="","",IF(BD!AJ249="","",BD!AN249/BD!AJ249-1))</f>
        <v>0.40298141429236134</v>
      </c>
      <c r="AS249" s="56" t="str">
        <f>IF(BD!AN249="","",IF(BD!AN249&lt;BD!AL249,"ABAIXO DA META","DENTRO DA META"))</f>
        <v>DENTRO DA META</v>
      </c>
      <c r="AT249" s="56" t="str">
        <f>IF(BD!AJ249="","EM ANÁLISE",IF(BD!AP249&gt;=BD!AN249,"GO", "NO GO"))</f>
        <v>NO GO</v>
      </c>
      <c r="AU249" s="62">
        <f>IF(AN249="","",+BD!$AN249-AJ249)</f>
        <v>11.198853503184722</v>
      </c>
      <c r="AV249" s="63"/>
      <c r="AW249" s="54">
        <f>BD!P249*BD!AC249</f>
        <v>249</v>
      </c>
      <c r="AX249" s="54">
        <f>BD!V249*BD!AC249</f>
        <v>183.6375</v>
      </c>
      <c r="AY249" s="54">
        <f>IF(BD!AN249="","",BD!AN249*BD!AC249)</f>
        <v>467.8662420382167</v>
      </c>
      <c r="AZ249" s="48" t="s">
        <v>5271</v>
      </c>
      <c r="BA249" s="69" t="s">
        <v>124</v>
      </c>
      <c r="BB249" s="48">
        <v>1</v>
      </c>
      <c r="BC249" s="69" t="s">
        <v>5209</v>
      </c>
      <c r="BD249" s="64" t="s">
        <v>5257</v>
      </c>
      <c r="BE249" s="65" t="s">
        <v>4</v>
      </c>
      <c r="BF249" s="65" t="s">
        <v>4</v>
      </c>
      <c r="BG249" s="64" t="s">
        <v>5258</v>
      </c>
      <c r="BH249" s="64"/>
      <c r="BI249" s="64"/>
      <c r="BJ249" s="64"/>
      <c r="BK249" s="64"/>
      <c r="BL249" s="64"/>
      <c r="BM249" s="64"/>
      <c r="BN249" s="64" t="s">
        <v>5259</v>
      </c>
      <c r="BO249" s="64">
        <v>138</v>
      </c>
      <c r="BP249" s="64">
        <v>140.622</v>
      </c>
      <c r="BQ249" s="64">
        <v>121</v>
      </c>
      <c r="BR249" s="64" t="s">
        <v>5260</v>
      </c>
      <c r="BS249" s="64" t="s">
        <v>5260</v>
      </c>
      <c r="BT249" s="64" t="s">
        <v>5261</v>
      </c>
      <c r="BU249" s="64">
        <v>5102</v>
      </c>
      <c r="BV249" s="64"/>
      <c r="BW249" s="64"/>
      <c r="BX249" s="64"/>
      <c r="BY249" s="64"/>
      <c r="BZ249" s="64"/>
      <c r="CA249" s="64"/>
      <c r="CB249" s="64"/>
      <c r="CC249" s="64">
        <v>102</v>
      </c>
      <c r="CD249" s="64">
        <v>8</v>
      </c>
      <c r="CE249" s="64">
        <v>8</v>
      </c>
      <c r="CF249" s="64"/>
      <c r="CG249" s="37" t="e">
        <f>VLOOKUP(Table_1[[#This Row],[EAN]],'[1]Planilha1'!$E:$R,13,0)</f>
        <v>#N/A</v>
      </c>
      <c r="CI249" s="188">
        <f>IF(Table_1[[#This Row],[STATUS MERCADO]]="GO",Table_1[[#This Row],[M. BRUTA TOTAL]],0)</f>
        <v>0</v>
      </c>
      <c r="CJ249" s="188">
        <f>IF(Table_1[[#This Row],[STATUS MERCADO]]="GO",Table_1[[#This Row],[PV UNIT. REALIZADO]]*Table_1[[#This Row],[QUANTIDADE]],0)</f>
        <v>0</v>
      </c>
    </row>
    <row r="250" ht="15">
      <c r="A250" s="7"/>
      <c r="B250" s="67" t="s">
        <v>400</v>
      </c>
      <c r="C250" s="77">
        <v>224223</v>
      </c>
      <c r="D250" s="64" t="s">
        <v>5211</v>
      </c>
      <c r="E250" s="49">
        <v>3014260275143</v>
      </c>
      <c r="F250" s="50" t="s">
        <v>5116</v>
      </c>
      <c r="G250" s="48" t="s">
        <v>15</v>
      </c>
      <c r="H250" s="64">
        <v>420</v>
      </c>
      <c r="I250" s="70" t="s">
        <v>5216</v>
      </c>
      <c r="J250" s="48" t="s">
        <v>5212</v>
      </c>
      <c r="K250" s="52" t="s">
        <v>84</v>
      </c>
      <c r="L250" s="52">
        <v>12</v>
      </c>
      <c r="M250" s="52">
        <v>0</v>
      </c>
      <c r="N250" s="48" t="s">
        <v>85</v>
      </c>
      <c r="O250" s="69" t="s">
        <v>5210</v>
      </c>
      <c r="P250" s="68">
        <v>25.1</v>
      </c>
      <c r="Q250" s="54">
        <f>(17/100+7.6/100+1.65/100)*P250</f>
        <v>6.588750000000001</v>
      </c>
      <c r="R250" s="54"/>
      <c r="S250" s="54"/>
      <c r="T250" s="54"/>
      <c r="U250" s="54"/>
      <c r="V250" s="54">
        <f>+P250-Q250+R250+S250+T250+U250</f>
        <v>18.51125</v>
      </c>
      <c r="W250" s="56">
        <f>(1.02/100)</f>
        <v>1.02E-2</v>
      </c>
      <c r="X250" s="56">
        <v>4.8E-3</v>
      </c>
      <c r="Y250" s="56">
        <v>0.17</v>
      </c>
      <c r="Z250" s="56">
        <v>1.65E-2</v>
      </c>
      <c r="AA250" s="56">
        <v>7.6E-2</v>
      </c>
      <c r="AB250" s="56">
        <f>SUM(W250:AA250)</f>
        <v>0.2775</v>
      </c>
      <c r="AC250" s="48">
        <v>12</v>
      </c>
      <c r="AD250" s="57">
        <f>IF(AL250="","",+AC250*AL250)</f>
        <v>565.9490445859874</v>
      </c>
      <c r="AE250" s="58">
        <f>IF(AL250="","",+AL250*AB250)</f>
        <v>13.087571656050962</v>
      </c>
      <c r="AF250" s="57">
        <f>IF(AL250="","",+AL250-AE250)</f>
        <v>34.07484872611466</v>
      </c>
      <c r="AG250" s="58">
        <f>+V250</f>
        <v>18.51125</v>
      </c>
      <c r="AH250" s="57">
        <f>IF(AF250="","",+AF250-AG250)</f>
        <v>15.563598726114659</v>
      </c>
      <c r="AI250" s="57">
        <f>IF(AH250="","",+AH250*AC250)</f>
        <v>186.7631847133759</v>
      </c>
      <c r="AJ250" s="58">
        <v>36.29</v>
      </c>
      <c r="AK250" s="59">
        <v>0.33</v>
      </c>
      <c r="AL250" s="58">
        <f>IF(V250=0,"",V250/(1-AB250-AK250))</f>
        <v>47.16242038216562</v>
      </c>
      <c r="AM250" s="60">
        <v>0.33</v>
      </c>
      <c r="AN250" s="58">
        <f>IF(V250=0,"",V250/(1-AB250-AM250))</f>
        <v>47.16242038216562</v>
      </c>
      <c r="AO250" s="61">
        <v>1.2</v>
      </c>
      <c r="AP250" s="58">
        <f>IF(BD!AJ250="","",BD!AJ250*BD!AO250)</f>
        <v>43.547999999999995</v>
      </c>
      <c r="AQ250" s="56">
        <f>BD!AM250/BD!AK250-1</f>
        <v>0</v>
      </c>
      <c r="AR250" s="56">
        <f>IF(BD!AN250="","",IF(BD!AJ250="","",BD!AN250/BD!AJ250-1))</f>
        <v>0.2995982469596479</v>
      </c>
      <c r="AS250" s="56" t="str">
        <f>IF(BD!AN250="","",IF(BD!AN250&lt;BD!AL250,"ABAIXO DA META","DENTRO DA META"))</f>
        <v>DENTRO DA META</v>
      </c>
      <c r="AT250" s="56" t="str">
        <f>IF(BD!AJ250="","EM ANÁLISE",IF(BD!AP250&gt;=BD!AN250,"GO", "NO GO"))</f>
        <v>NO GO</v>
      </c>
      <c r="AU250" s="62">
        <f>IF(AN250="","",+BD!$AN250-AJ250)</f>
        <v>10.872420382165622</v>
      </c>
      <c r="AV250" s="63"/>
      <c r="AW250" s="54">
        <f>BD!P250*BD!AC250</f>
        <v>301.20000000000005</v>
      </c>
      <c r="AX250" s="54">
        <f>BD!V250*BD!AC250</f>
        <v>222.135</v>
      </c>
      <c r="AY250" s="54">
        <f>IF(BD!AN250="","",BD!AN250*BD!AC250)</f>
        <v>565.9490445859874</v>
      </c>
      <c r="AZ250" s="48" t="s">
        <v>5271</v>
      </c>
      <c r="BA250" s="69" t="s">
        <v>124</v>
      </c>
      <c r="BB250" s="48">
        <v>1</v>
      </c>
      <c r="BC250" s="69" t="s">
        <v>5209</v>
      </c>
      <c r="BD250" s="64" t="s">
        <v>5257</v>
      </c>
      <c r="BE250" s="65" t="s">
        <v>4</v>
      </c>
      <c r="BF250" s="65" t="s">
        <v>4</v>
      </c>
      <c r="BG250" s="64" t="s">
        <v>5258</v>
      </c>
      <c r="BH250" s="64"/>
      <c r="BI250" s="64"/>
      <c r="BJ250" s="64"/>
      <c r="BK250" s="64"/>
      <c r="BL250" s="64"/>
      <c r="BM250" s="64"/>
      <c r="BN250" s="64" t="s">
        <v>5259</v>
      </c>
      <c r="BO250" s="64">
        <v>138</v>
      </c>
      <c r="BP250" s="64">
        <v>140.622</v>
      </c>
      <c r="BQ250" s="64">
        <v>121</v>
      </c>
      <c r="BR250" s="64" t="s">
        <v>5260</v>
      </c>
      <c r="BS250" s="64" t="s">
        <v>5260</v>
      </c>
      <c r="BT250" s="64" t="s">
        <v>5261</v>
      </c>
      <c r="BU250" s="64">
        <v>5102</v>
      </c>
      <c r="BV250" s="64"/>
      <c r="BW250" s="64"/>
      <c r="BX250" s="64"/>
      <c r="BY250" s="64"/>
      <c r="BZ250" s="64"/>
      <c r="CA250" s="64"/>
      <c r="CB250" s="64"/>
      <c r="CC250" s="64">
        <v>102</v>
      </c>
      <c r="CD250" s="64">
        <v>8</v>
      </c>
      <c r="CE250" s="64">
        <v>8</v>
      </c>
      <c r="CF250" s="64"/>
      <c r="CG250" s="37" t="e">
        <f>VLOOKUP(Table_1[[#This Row],[EAN]],'[1]Planilha1'!$E:$R,13,0)</f>
        <v>#N/A</v>
      </c>
      <c r="CI250" s="188">
        <f>IF(Table_1[[#This Row],[STATUS MERCADO]]="GO",Table_1[[#This Row],[M. BRUTA TOTAL]],0)</f>
        <v>0</v>
      </c>
      <c r="CJ250" s="188">
        <f>IF(Table_1[[#This Row],[STATUS MERCADO]]="GO",Table_1[[#This Row],[PV UNIT. REALIZADO]]*Table_1[[#This Row],[QUANTIDADE]],0)</f>
        <v>0</v>
      </c>
    </row>
    <row r="251" ht="15">
      <c r="A251" s="7"/>
      <c r="B251" s="67" t="s">
        <v>400</v>
      </c>
      <c r="C251" s="77">
        <v>224240</v>
      </c>
      <c r="D251" s="64" t="s">
        <v>5211</v>
      </c>
      <c r="E251" s="49">
        <v>7506339398434</v>
      </c>
      <c r="F251" s="50" t="s">
        <v>5117</v>
      </c>
      <c r="G251" s="48" t="s">
        <v>15</v>
      </c>
      <c r="H251" s="64">
        <v>1620</v>
      </c>
      <c r="I251" s="70" t="s">
        <v>5217</v>
      </c>
      <c r="J251" s="48" t="s">
        <v>1542</v>
      </c>
      <c r="K251" s="52" t="s">
        <v>84</v>
      </c>
      <c r="L251" s="52">
        <v>12</v>
      </c>
      <c r="M251" s="52">
        <v>0</v>
      </c>
      <c r="N251" s="48" t="s">
        <v>85</v>
      </c>
      <c r="O251" s="69" t="s">
        <v>5210</v>
      </c>
      <c r="P251" s="68">
        <v>8.7</v>
      </c>
      <c r="Q251" s="54">
        <f>(17/100+7.6/100+1.65/100)*P251</f>
        <v>2.28375</v>
      </c>
      <c r="R251" s="54"/>
      <c r="S251" s="54"/>
      <c r="T251" s="54"/>
      <c r="U251" s="54"/>
      <c r="V251" s="54">
        <f>+P251-Q251+R251+S251+T251+U251</f>
        <v>6.41625</v>
      </c>
      <c r="W251" s="56">
        <f>(1.02/100)</f>
        <v>1.02E-2</v>
      </c>
      <c r="X251" s="56">
        <v>4.8E-3</v>
      </c>
      <c r="Y251" s="56">
        <v>0.17</v>
      </c>
      <c r="Z251" s="56">
        <v>1.65E-2</v>
      </c>
      <c r="AA251" s="56">
        <v>7.6E-2</v>
      </c>
      <c r="AB251" s="56">
        <f>SUM(W251:AA251)</f>
        <v>0.2775</v>
      </c>
      <c r="AC251" s="48">
        <v>12</v>
      </c>
      <c r="AD251" s="57">
        <f>IF(AL251="","",+AC251*AL251)</f>
        <v>196.16560509554142</v>
      </c>
      <c r="AE251" s="58">
        <f>IF(AL251="","",+AL251*AB251)</f>
        <v>4.5363296178343955</v>
      </c>
      <c r="AF251" s="57">
        <f>IF(AL251="","",+AL251-AE251)</f>
        <v>11.81080414012739</v>
      </c>
      <c r="AG251" s="58">
        <f>+V251</f>
        <v>6.41625</v>
      </c>
      <c r="AH251" s="57">
        <f>IF(AF251="","",+AF251-AG251)</f>
        <v>5.39455414012739</v>
      </c>
      <c r="AI251" s="57">
        <f>IF(AH251="","",+AH251*AC251)</f>
        <v>64.73464968152868</v>
      </c>
      <c r="AJ251" s="58">
        <v>9.79</v>
      </c>
      <c r="AK251" s="59">
        <v>0.33</v>
      </c>
      <c r="AL251" s="58">
        <f>IF(V251=0,"",V251/(1-AB251-AK251))</f>
        <v>16.347133757961785</v>
      </c>
      <c r="AM251" s="60">
        <v>0.33</v>
      </c>
      <c r="AN251" s="58">
        <f>IF(V251=0,"",V251/(1-AB251-AM251))</f>
        <v>16.347133757961785</v>
      </c>
      <c r="AO251" s="61">
        <v>1.2</v>
      </c>
      <c r="AP251" s="58">
        <f>IF(BD!AJ251="","",BD!AJ251*BD!AO251)</f>
        <v>11.748</v>
      </c>
      <c r="AQ251" s="56">
        <f>BD!AM251/BD!AK251-1</f>
        <v>0</v>
      </c>
      <c r="AR251" s="56">
        <f>IF(BD!AN251="","",IF(BD!AJ251="","",BD!AN251/BD!AJ251-1))</f>
        <v>0.6697787291074349</v>
      </c>
      <c r="AS251" s="56" t="str">
        <f>IF(BD!AN251="","",IF(BD!AN251&lt;BD!AL251,"ABAIXO DA META","DENTRO DA META"))</f>
        <v>DENTRO DA META</v>
      </c>
      <c r="AT251" s="56" t="str">
        <f>IF(BD!AJ251="","EM ANÁLISE",IF(BD!AP251&gt;=BD!AN251,"GO", "NO GO"))</f>
        <v>NO GO</v>
      </c>
      <c r="AU251" s="62">
        <f>IF(AN251="","",+BD!$AN251-AJ251)</f>
        <v>6.557133757961786</v>
      </c>
      <c r="AV251" s="63"/>
      <c r="AW251" s="54">
        <f>BD!P251*BD!AC251</f>
        <v>104.39999999999999</v>
      </c>
      <c r="AX251" s="54">
        <f>BD!V251*BD!AC251</f>
        <v>76.995</v>
      </c>
      <c r="AY251" s="54">
        <f>IF(BD!AN251="","",BD!AN251*BD!AC251)</f>
        <v>196.16560509554142</v>
      </c>
      <c r="AZ251" s="48" t="s">
        <v>5271</v>
      </c>
      <c r="BA251" s="69" t="s">
        <v>124</v>
      </c>
      <c r="BB251" s="48">
        <v>1</v>
      </c>
      <c r="BC251" s="69" t="s">
        <v>5209</v>
      </c>
      <c r="BD251" s="64" t="s">
        <v>5257</v>
      </c>
      <c r="BE251" s="65" t="s">
        <v>4</v>
      </c>
      <c r="BF251" s="65" t="s">
        <v>4</v>
      </c>
      <c r="BG251" s="64" t="s">
        <v>5258</v>
      </c>
      <c r="BH251" s="64"/>
      <c r="BI251" s="64"/>
      <c r="BJ251" s="64"/>
      <c r="BK251" s="64"/>
      <c r="BL251" s="64"/>
      <c r="BM251" s="64"/>
      <c r="BN251" s="64" t="s">
        <v>5259</v>
      </c>
      <c r="BO251" s="64">
        <v>138</v>
      </c>
      <c r="BP251" s="64">
        <v>140.622</v>
      </c>
      <c r="BQ251" s="64">
        <v>121</v>
      </c>
      <c r="BR251" s="64" t="s">
        <v>5260</v>
      </c>
      <c r="BS251" s="64" t="s">
        <v>5260</v>
      </c>
      <c r="BT251" s="64" t="s">
        <v>5261</v>
      </c>
      <c r="BU251" s="64">
        <v>5102</v>
      </c>
      <c r="BV251" s="64"/>
      <c r="BW251" s="64"/>
      <c r="BX251" s="64"/>
      <c r="BY251" s="64"/>
      <c r="BZ251" s="64"/>
      <c r="CA251" s="64"/>
      <c r="CB251" s="64"/>
      <c r="CC251" s="64">
        <v>102</v>
      </c>
      <c r="CD251" s="64">
        <v>8</v>
      </c>
      <c r="CE251" s="64">
        <v>8</v>
      </c>
      <c r="CF251" s="64"/>
      <c r="CG251" s="37" t="e">
        <f>VLOOKUP(Table_1[[#This Row],[EAN]],'[1]Planilha1'!$E:$R,13,0)</f>
        <v>#N/A</v>
      </c>
      <c r="CI251" s="188">
        <f>IF(Table_1[[#This Row],[STATUS MERCADO]]="GO",Table_1[[#This Row],[M. BRUTA TOTAL]],0)</f>
        <v>0</v>
      </c>
      <c r="CJ251" s="188">
        <f>IF(Table_1[[#This Row],[STATUS MERCADO]]="GO",Table_1[[#This Row],[PV UNIT. REALIZADO]]*Table_1[[#This Row],[QUANTIDADE]],0)</f>
        <v>0</v>
      </c>
    </row>
    <row r="252" ht="15">
      <c r="A252" s="7"/>
      <c r="B252" s="67" t="s">
        <v>400</v>
      </c>
      <c r="C252" s="77">
        <v>224241</v>
      </c>
      <c r="D252" s="64" t="s">
        <v>5211</v>
      </c>
      <c r="E252" s="49">
        <v>7506195183373</v>
      </c>
      <c r="F252" s="50" t="s">
        <v>5118</v>
      </c>
      <c r="G252" s="48" t="s">
        <v>15</v>
      </c>
      <c r="H252" s="64">
        <v>1620</v>
      </c>
      <c r="I252" s="70" t="s">
        <v>5217</v>
      </c>
      <c r="J252" s="48" t="s">
        <v>1542</v>
      </c>
      <c r="K252" s="52" t="s">
        <v>84</v>
      </c>
      <c r="L252" s="52">
        <v>12</v>
      </c>
      <c r="M252" s="52">
        <v>0</v>
      </c>
      <c r="N252" s="48" t="s">
        <v>85</v>
      </c>
      <c r="O252" s="69" t="s">
        <v>5210</v>
      </c>
      <c r="P252" s="68">
        <v>8.7</v>
      </c>
      <c r="Q252" s="54">
        <f>(17/100+7.6/100+1.65/100)*P252</f>
        <v>2.28375</v>
      </c>
      <c r="R252" s="54"/>
      <c r="S252" s="54"/>
      <c r="T252" s="54"/>
      <c r="U252" s="54"/>
      <c r="V252" s="54">
        <f>+P252-Q252+R252+S252+T252+U252</f>
        <v>6.41625</v>
      </c>
      <c r="W252" s="56">
        <f>(1.02/100)</f>
        <v>1.02E-2</v>
      </c>
      <c r="X252" s="56">
        <v>4.8E-3</v>
      </c>
      <c r="Y252" s="56">
        <v>0.17</v>
      </c>
      <c r="Z252" s="56">
        <v>1.65E-2</v>
      </c>
      <c r="AA252" s="56">
        <v>7.6E-2</v>
      </c>
      <c r="AB252" s="56">
        <f>SUM(W252:AA252)</f>
        <v>0.2775</v>
      </c>
      <c r="AC252" s="48">
        <v>12</v>
      </c>
      <c r="AD252" s="57">
        <f>IF(AL252="","",+AC252*AL252)</f>
        <v>196.16560509554142</v>
      </c>
      <c r="AE252" s="58">
        <f>IF(AL252="","",+AL252*AB252)</f>
        <v>4.5363296178343955</v>
      </c>
      <c r="AF252" s="57">
        <f>IF(AL252="","",+AL252-AE252)</f>
        <v>11.81080414012739</v>
      </c>
      <c r="AG252" s="58">
        <f>+V252</f>
        <v>6.41625</v>
      </c>
      <c r="AH252" s="57">
        <f>IF(AF252="","",+AF252-AG252)</f>
        <v>5.39455414012739</v>
      </c>
      <c r="AI252" s="57">
        <f>IF(AH252="","",+AH252*AC252)</f>
        <v>64.73464968152868</v>
      </c>
      <c r="AJ252" s="58">
        <v>9.79</v>
      </c>
      <c r="AK252" s="59">
        <v>0.33</v>
      </c>
      <c r="AL252" s="58">
        <f>IF(V252=0,"",V252/(1-AB252-AK252))</f>
        <v>16.347133757961785</v>
      </c>
      <c r="AM252" s="60">
        <v>0.33</v>
      </c>
      <c r="AN252" s="58">
        <f>IF(V252=0,"",V252/(1-AB252-AM252))</f>
        <v>16.347133757961785</v>
      </c>
      <c r="AO252" s="61">
        <v>1.2</v>
      </c>
      <c r="AP252" s="58">
        <f>IF(BD!AJ252="","",BD!AJ252*BD!AO252)</f>
        <v>11.748</v>
      </c>
      <c r="AQ252" s="56">
        <f>BD!AM252/BD!AK252-1</f>
        <v>0</v>
      </c>
      <c r="AR252" s="56">
        <f>IF(BD!AN252="","",IF(BD!AJ252="","",BD!AN252/BD!AJ252-1))</f>
        <v>0.6697787291074349</v>
      </c>
      <c r="AS252" s="56" t="str">
        <f>IF(BD!AN252="","",IF(BD!AN252&lt;BD!AL252,"ABAIXO DA META","DENTRO DA META"))</f>
        <v>DENTRO DA META</v>
      </c>
      <c r="AT252" s="56" t="str">
        <f>IF(BD!AJ252="","EM ANÁLISE",IF(BD!AP252&gt;=BD!AN252,"GO", "NO GO"))</f>
        <v>NO GO</v>
      </c>
      <c r="AU252" s="62">
        <f>IF(AN252="","",+BD!$AN252-AJ252)</f>
        <v>6.557133757961786</v>
      </c>
      <c r="AV252" s="63"/>
      <c r="AW252" s="54">
        <f>BD!P252*BD!AC252</f>
        <v>104.39999999999999</v>
      </c>
      <c r="AX252" s="54">
        <f>BD!V252*BD!AC252</f>
        <v>76.995</v>
      </c>
      <c r="AY252" s="54">
        <f>IF(BD!AN252="","",BD!AN252*BD!AC252)</f>
        <v>196.16560509554142</v>
      </c>
      <c r="AZ252" s="48" t="s">
        <v>5271</v>
      </c>
      <c r="BA252" s="69" t="s">
        <v>124</v>
      </c>
      <c r="BB252" s="48">
        <v>1</v>
      </c>
      <c r="BC252" s="69" t="s">
        <v>5209</v>
      </c>
      <c r="BD252" s="64" t="s">
        <v>5257</v>
      </c>
      <c r="BE252" s="65" t="s">
        <v>4</v>
      </c>
      <c r="BF252" s="65" t="s">
        <v>4</v>
      </c>
      <c r="BG252" s="64" t="s">
        <v>5258</v>
      </c>
      <c r="BH252" s="64"/>
      <c r="BI252" s="64"/>
      <c r="BJ252" s="64"/>
      <c r="BK252" s="64"/>
      <c r="BL252" s="64"/>
      <c r="BM252" s="64"/>
      <c r="BN252" s="64" t="s">
        <v>5259</v>
      </c>
      <c r="BO252" s="64">
        <v>138</v>
      </c>
      <c r="BP252" s="64">
        <v>140.622</v>
      </c>
      <c r="BQ252" s="64">
        <v>121</v>
      </c>
      <c r="BR252" s="64" t="s">
        <v>5260</v>
      </c>
      <c r="BS252" s="64" t="s">
        <v>5260</v>
      </c>
      <c r="BT252" s="64" t="s">
        <v>5261</v>
      </c>
      <c r="BU252" s="64">
        <v>5102</v>
      </c>
      <c r="BV252" s="64"/>
      <c r="BW252" s="64"/>
      <c r="BX252" s="64"/>
      <c r="BY252" s="64"/>
      <c r="BZ252" s="64"/>
      <c r="CA252" s="64"/>
      <c r="CB252" s="64"/>
      <c r="CC252" s="64">
        <v>102</v>
      </c>
      <c r="CD252" s="64">
        <v>8</v>
      </c>
      <c r="CE252" s="64">
        <v>8</v>
      </c>
      <c r="CF252" s="64"/>
      <c r="CG252" s="37" t="e">
        <f>VLOOKUP(Table_1[[#This Row],[EAN]],'[1]Planilha1'!$E:$R,13,0)</f>
        <v>#N/A</v>
      </c>
      <c r="CI252" s="188">
        <f>IF(Table_1[[#This Row],[STATUS MERCADO]]="GO",Table_1[[#This Row],[M. BRUTA TOTAL]],0)</f>
        <v>0</v>
      </c>
      <c r="CJ252" s="188">
        <f>IF(Table_1[[#This Row],[STATUS MERCADO]]="GO",Table_1[[#This Row],[PV UNIT. REALIZADO]]*Table_1[[#This Row],[QUANTIDADE]],0)</f>
        <v>0</v>
      </c>
    </row>
    <row r="253" ht="15">
      <c r="A253" s="7"/>
      <c r="B253" s="67" t="s">
        <v>400</v>
      </c>
      <c r="C253" s="77">
        <v>224242</v>
      </c>
      <c r="D253" s="64" t="s">
        <v>5211</v>
      </c>
      <c r="E253" s="49">
        <v>7500435017060</v>
      </c>
      <c r="F253" s="50" t="s">
        <v>5119</v>
      </c>
      <c r="G253" s="48" t="s">
        <v>15</v>
      </c>
      <c r="H253" s="64">
        <v>1620</v>
      </c>
      <c r="I253" s="70" t="s">
        <v>5217</v>
      </c>
      <c r="J253" s="48" t="s">
        <v>1542</v>
      </c>
      <c r="K253" s="52" t="s">
        <v>84</v>
      </c>
      <c r="L253" s="52">
        <v>12</v>
      </c>
      <c r="M253" s="52">
        <v>0</v>
      </c>
      <c r="N253" s="48" t="s">
        <v>85</v>
      </c>
      <c r="O253" s="69" t="s">
        <v>5210</v>
      </c>
      <c r="P253" s="68">
        <v>8.7</v>
      </c>
      <c r="Q253" s="54">
        <f>(17/100+7.6/100+1.65/100)*P253</f>
        <v>2.28375</v>
      </c>
      <c r="R253" s="54"/>
      <c r="S253" s="54"/>
      <c r="T253" s="54"/>
      <c r="U253" s="54"/>
      <c r="V253" s="54">
        <f>+P253-Q253+R253+S253+T253+U253</f>
        <v>6.41625</v>
      </c>
      <c r="W253" s="56">
        <f>(1.02/100)</f>
        <v>1.02E-2</v>
      </c>
      <c r="X253" s="56">
        <v>4.8E-3</v>
      </c>
      <c r="Y253" s="56">
        <v>0.17</v>
      </c>
      <c r="Z253" s="56">
        <v>1.65E-2</v>
      </c>
      <c r="AA253" s="56">
        <v>7.6E-2</v>
      </c>
      <c r="AB253" s="56">
        <f>SUM(W253:AA253)</f>
        <v>0.2775</v>
      </c>
      <c r="AC253" s="48">
        <v>12</v>
      </c>
      <c r="AD253" s="57">
        <f>IF(AL253="","",+AC253*AL253)</f>
        <v>196.16560509554142</v>
      </c>
      <c r="AE253" s="58">
        <f>IF(AL253="","",+AL253*AB253)</f>
        <v>4.5363296178343955</v>
      </c>
      <c r="AF253" s="57">
        <f>IF(AL253="","",+AL253-AE253)</f>
        <v>11.81080414012739</v>
      </c>
      <c r="AG253" s="58">
        <f>+V253</f>
        <v>6.41625</v>
      </c>
      <c r="AH253" s="57">
        <f>IF(AF253="","",+AF253-AG253)</f>
        <v>5.39455414012739</v>
      </c>
      <c r="AI253" s="57">
        <f>IF(AH253="","",+AH253*AC253)</f>
        <v>64.73464968152868</v>
      </c>
      <c r="AJ253" s="58">
        <v>9.79</v>
      </c>
      <c r="AK253" s="59">
        <v>0.33</v>
      </c>
      <c r="AL253" s="58">
        <f>IF(V253=0,"",V253/(1-AB253-AK253))</f>
        <v>16.347133757961785</v>
      </c>
      <c r="AM253" s="60">
        <v>0.33</v>
      </c>
      <c r="AN253" s="58">
        <f>IF(V253=0,"",V253/(1-AB253-AM253))</f>
        <v>16.347133757961785</v>
      </c>
      <c r="AO253" s="61">
        <v>1.2</v>
      </c>
      <c r="AP253" s="58">
        <f>IF(BD!AJ253="","",BD!AJ253*BD!AO253)</f>
        <v>11.748</v>
      </c>
      <c r="AQ253" s="56">
        <f>BD!AM253/BD!AK253-1</f>
        <v>0</v>
      </c>
      <c r="AR253" s="56">
        <f>IF(BD!AN253="","",IF(BD!AJ253="","",BD!AN253/BD!AJ253-1))</f>
        <v>0.6697787291074349</v>
      </c>
      <c r="AS253" s="56" t="str">
        <f>IF(BD!AN253="","",IF(BD!AN253&lt;BD!AL253,"ABAIXO DA META","DENTRO DA META"))</f>
        <v>DENTRO DA META</v>
      </c>
      <c r="AT253" s="56" t="str">
        <f>IF(BD!AJ253="","EM ANÁLISE",IF(BD!AP253&gt;=BD!AN253,"GO", "NO GO"))</f>
        <v>NO GO</v>
      </c>
      <c r="AU253" s="62">
        <f>IF(AN253="","",+BD!$AN253-AJ253)</f>
        <v>6.557133757961786</v>
      </c>
      <c r="AV253" s="63"/>
      <c r="AW253" s="54">
        <f>BD!P253*BD!AC253</f>
        <v>104.39999999999999</v>
      </c>
      <c r="AX253" s="54">
        <f>BD!V253*BD!AC253</f>
        <v>76.995</v>
      </c>
      <c r="AY253" s="54">
        <f>IF(BD!AN253="","",BD!AN253*BD!AC253)</f>
        <v>196.16560509554142</v>
      </c>
      <c r="AZ253" s="48" t="s">
        <v>5271</v>
      </c>
      <c r="BA253" s="69" t="s">
        <v>124</v>
      </c>
      <c r="BB253" s="48">
        <v>1</v>
      </c>
      <c r="BC253" s="69" t="s">
        <v>5209</v>
      </c>
      <c r="BD253" s="64" t="s">
        <v>5257</v>
      </c>
      <c r="BE253" s="65" t="s">
        <v>4</v>
      </c>
      <c r="BF253" s="65" t="s">
        <v>4</v>
      </c>
      <c r="BG253" s="64" t="s">
        <v>5258</v>
      </c>
      <c r="BH253" s="64"/>
      <c r="BI253" s="64"/>
      <c r="BJ253" s="64"/>
      <c r="BK253" s="64"/>
      <c r="BL253" s="64"/>
      <c r="BM253" s="64"/>
      <c r="BN253" s="64" t="s">
        <v>5259</v>
      </c>
      <c r="BO253" s="64">
        <v>138</v>
      </c>
      <c r="BP253" s="64">
        <v>140.622</v>
      </c>
      <c r="BQ253" s="64">
        <v>121</v>
      </c>
      <c r="BR253" s="64" t="s">
        <v>5260</v>
      </c>
      <c r="BS253" s="64" t="s">
        <v>5260</v>
      </c>
      <c r="BT253" s="64" t="s">
        <v>5261</v>
      </c>
      <c r="BU253" s="64">
        <v>5102</v>
      </c>
      <c r="BV253" s="64"/>
      <c r="BW253" s="64"/>
      <c r="BX253" s="64"/>
      <c r="BY253" s="64"/>
      <c r="BZ253" s="64"/>
      <c r="CA253" s="64"/>
      <c r="CB253" s="64"/>
      <c r="CC253" s="64">
        <v>102</v>
      </c>
      <c r="CD253" s="64">
        <v>8</v>
      </c>
      <c r="CE253" s="64">
        <v>8</v>
      </c>
      <c r="CF253" s="64"/>
      <c r="CG253" s="37" t="e">
        <f>VLOOKUP(Table_1[[#This Row],[EAN]],'[1]Planilha1'!$E:$R,13,0)</f>
        <v>#N/A</v>
      </c>
      <c r="CI253" s="188">
        <f>IF(Table_1[[#This Row],[STATUS MERCADO]]="GO",Table_1[[#This Row],[M. BRUTA TOTAL]],0)</f>
        <v>0</v>
      </c>
      <c r="CJ253" s="188">
        <f>IF(Table_1[[#This Row],[STATUS MERCADO]]="GO",Table_1[[#This Row],[PV UNIT. REALIZADO]]*Table_1[[#This Row],[QUANTIDADE]],0)</f>
        <v>0</v>
      </c>
    </row>
    <row r="254" ht="15">
      <c r="A254" s="7"/>
      <c r="B254" s="67" t="s">
        <v>400</v>
      </c>
      <c r="C254" s="77">
        <v>224243</v>
      </c>
      <c r="D254" s="64" t="s">
        <v>5211</v>
      </c>
      <c r="E254" s="49">
        <v>7506339396492</v>
      </c>
      <c r="F254" s="50" t="s">
        <v>5120</v>
      </c>
      <c r="G254" s="48" t="s">
        <v>15</v>
      </c>
      <c r="H254" s="64">
        <v>1620</v>
      </c>
      <c r="I254" s="70" t="s">
        <v>5217</v>
      </c>
      <c r="J254" s="48" t="s">
        <v>1542</v>
      </c>
      <c r="K254" s="52" t="s">
        <v>84</v>
      </c>
      <c r="L254" s="52">
        <v>12</v>
      </c>
      <c r="M254" s="52">
        <v>0</v>
      </c>
      <c r="N254" s="48" t="s">
        <v>85</v>
      </c>
      <c r="O254" s="69" t="s">
        <v>5210</v>
      </c>
      <c r="P254" s="68">
        <v>11.85</v>
      </c>
      <c r="Q254" s="54">
        <f>(17/100+7.6/100+1.65/100)*P254</f>
        <v>3.110625</v>
      </c>
      <c r="R254" s="54"/>
      <c r="S254" s="54"/>
      <c r="T254" s="54"/>
      <c r="U254" s="54"/>
      <c r="V254" s="54">
        <f>+P254-Q254+R254+S254+T254+U254</f>
        <v>8.739374999999999</v>
      </c>
      <c r="W254" s="56">
        <f>(1.02/100)</f>
        <v>1.02E-2</v>
      </c>
      <c r="X254" s="56">
        <v>4.8E-3</v>
      </c>
      <c r="Y254" s="56">
        <v>0.17</v>
      </c>
      <c r="Z254" s="56">
        <v>1.65E-2</v>
      </c>
      <c r="AA254" s="56">
        <v>7.6E-2</v>
      </c>
      <c r="AB254" s="56">
        <f>SUM(W254:AA254)</f>
        <v>0.2775</v>
      </c>
      <c r="AC254" s="48">
        <v>12</v>
      </c>
      <c r="AD254" s="57">
        <f>IF(AL254="","",+AC254*AL254)</f>
        <v>267.19108280254784</v>
      </c>
      <c r="AE254" s="58">
        <f>IF(AL254="","",+AL254*AB254)</f>
        <v>6.178793789808919</v>
      </c>
      <c r="AF254" s="57">
        <f>IF(AL254="","",+AL254-AE254)</f>
        <v>16.087129777070068</v>
      </c>
      <c r="AG254" s="58">
        <f>+V254</f>
        <v>8.739374999999999</v>
      </c>
      <c r="AH254" s="57">
        <f>IF(AF254="","",+AF254-AG254)</f>
        <v>7.347754777070069</v>
      </c>
      <c r="AI254" s="57">
        <f>IF(AH254="","",+AH254*AC254)</f>
        <v>88.17305732484083</v>
      </c>
      <c r="AJ254" s="58">
        <v>13.79</v>
      </c>
      <c r="AK254" s="59">
        <v>0.33</v>
      </c>
      <c r="AL254" s="58">
        <f>IF(V254=0,"",V254/(1-AB254-AK254))</f>
        <v>22.265923566878985</v>
      </c>
      <c r="AM254" s="60">
        <v>0.33</v>
      </c>
      <c r="AN254" s="58">
        <f>IF(V254=0,"",V254/(1-AB254-AM254))</f>
        <v>22.265923566878985</v>
      </c>
      <c r="AO254" s="61">
        <v>1.2</v>
      </c>
      <c r="AP254" s="58">
        <f>IF(BD!AJ254="","",BD!AJ254*BD!AO254)</f>
        <v>16.548</v>
      </c>
      <c r="AQ254" s="56">
        <f>BD!AM254/BD!AK254-1</f>
        <v>0</v>
      </c>
      <c r="AR254" s="56">
        <f>IF(BD!AN254="","",IF(BD!AJ254="","",BD!AN254/BD!AJ254-1))</f>
        <v>0.6146427532182006</v>
      </c>
      <c r="AS254" s="56" t="str">
        <f>IF(BD!AN254="","",IF(BD!AN254&lt;BD!AL254,"ABAIXO DA META","DENTRO DA META"))</f>
        <v>DENTRO DA META</v>
      </c>
      <c r="AT254" s="56" t="str">
        <f>IF(BD!AJ254="","EM ANÁLISE",IF(BD!AP254&gt;=BD!AN254,"GO", "NO GO"))</f>
        <v>NO GO</v>
      </c>
      <c r="AU254" s="62">
        <f>IF(AN254="","",+BD!$AN254-AJ254)</f>
        <v>8.475923566878986</v>
      </c>
      <c r="AV254" s="63"/>
      <c r="AW254" s="54">
        <f>BD!P254*BD!AC254</f>
        <v>142.2</v>
      </c>
      <c r="AX254" s="54">
        <f>BD!V254*BD!AC254</f>
        <v>104.87249999999999</v>
      </c>
      <c r="AY254" s="54">
        <f>IF(BD!AN254="","",BD!AN254*BD!AC254)</f>
        <v>267.19108280254784</v>
      </c>
      <c r="AZ254" s="48" t="s">
        <v>5271</v>
      </c>
      <c r="BA254" s="69" t="s">
        <v>124</v>
      </c>
      <c r="BB254" s="48">
        <v>1</v>
      </c>
      <c r="BC254" s="69" t="s">
        <v>5209</v>
      </c>
      <c r="BD254" s="64" t="s">
        <v>5257</v>
      </c>
      <c r="BE254" s="65" t="s">
        <v>4</v>
      </c>
      <c r="BF254" s="65" t="s">
        <v>4</v>
      </c>
      <c r="BG254" s="64" t="s">
        <v>5258</v>
      </c>
      <c r="BH254" s="64"/>
      <c r="BI254" s="64"/>
      <c r="BJ254" s="64"/>
      <c r="BK254" s="64"/>
      <c r="BL254" s="64"/>
      <c r="BM254" s="64"/>
      <c r="BN254" s="64" t="s">
        <v>5259</v>
      </c>
      <c r="BO254" s="64">
        <v>138</v>
      </c>
      <c r="BP254" s="64">
        <v>140.622</v>
      </c>
      <c r="BQ254" s="64">
        <v>121</v>
      </c>
      <c r="BR254" s="64" t="s">
        <v>5260</v>
      </c>
      <c r="BS254" s="64" t="s">
        <v>5260</v>
      </c>
      <c r="BT254" s="64" t="s">
        <v>5261</v>
      </c>
      <c r="BU254" s="64">
        <v>5102</v>
      </c>
      <c r="BV254" s="64"/>
      <c r="BW254" s="64"/>
      <c r="BX254" s="64"/>
      <c r="BY254" s="64"/>
      <c r="BZ254" s="64"/>
      <c r="CA254" s="64"/>
      <c r="CB254" s="64"/>
      <c r="CC254" s="64">
        <v>102</v>
      </c>
      <c r="CD254" s="64">
        <v>8</v>
      </c>
      <c r="CE254" s="64">
        <v>8</v>
      </c>
      <c r="CF254" s="64"/>
      <c r="CG254" s="37" t="e">
        <f>VLOOKUP(Table_1[[#This Row],[EAN]],'[1]Planilha1'!$E:$R,13,0)</f>
        <v>#N/A</v>
      </c>
      <c r="CI254" s="188">
        <f>IF(Table_1[[#This Row],[STATUS MERCADO]]="GO",Table_1[[#This Row],[M. BRUTA TOTAL]],0)</f>
        <v>0</v>
      </c>
      <c r="CJ254" s="188">
        <f>IF(Table_1[[#This Row],[STATUS MERCADO]]="GO",Table_1[[#This Row],[PV UNIT. REALIZADO]]*Table_1[[#This Row],[QUANTIDADE]],0)</f>
        <v>0</v>
      </c>
    </row>
    <row r="255" ht="15">
      <c r="A255" s="7"/>
      <c r="B255" s="67" t="s">
        <v>400</v>
      </c>
      <c r="C255" s="77">
        <v>224261</v>
      </c>
      <c r="D255" s="64" t="s">
        <v>5211</v>
      </c>
      <c r="E255" s="49">
        <v>7500435127363</v>
      </c>
      <c r="F255" s="50" t="s">
        <v>5121</v>
      </c>
      <c r="G255" s="48" t="s">
        <v>15</v>
      </c>
      <c r="H255" s="64">
        <v>1620</v>
      </c>
      <c r="I255" s="70" t="s">
        <v>5217</v>
      </c>
      <c r="J255" s="48" t="s">
        <v>1542</v>
      </c>
      <c r="K255" s="52" t="s">
        <v>84</v>
      </c>
      <c r="L255" s="52">
        <v>12</v>
      </c>
      <c r="M255" s="52">
        <v>0</v>
      </c>
      <c r="N255" s="48" t="s">
        <v>85</v>
      </c>
      <c r="O255" s="69" t="s">
        <v>5210</v>
      </c>
      <c r="P255" s="68">
        <v>5.4</v>
      </c>
      <c r="Q255" s="54">
        <f>(17/100+7.6/100+1.65/100)*P255</f>
        <v>1.4175000000000002</v>
      </c>
      <c r="R255" s="54"/>
      <c r="S255" s="54"/>
      <c r="T255" s="54"/>
      <c r="U255" s="54"/>
      <c r="V255" s="54">
        <f>+P255-Q255+R255+S255+T255+U255</f>
        <v>3.9825</v>
      </c>
      <c r="W255" s="56">
        <f>(1.02/100)</f>
        <v>1.02E-2</v>
      </c>
      <c r="X255" s="56">
        <v>4.8E-3</v>
      </c>
      <c r="Y255" s="56">
        <v>0.17</v>
      </c>
      <c r="Z255" s="56">
        <v>1.65E-2</v>
      </c>
      <c r="AA255" s="56">
        <v>7.6E-2</v>
      </c>
      <c r="AB255" s="56">
        <f>SUM(W255:AA255)</f>
        <v>0.2775</v>
      </c>
      <c r="AC255" s="48">
        <v>12</v>
      </c>
      <c r="AD255" s="57">
        <f>IF(AL255="","",+AC255*AL255)</f>
        <v>121.75796178343953</v>
      </c>
      <c r="AE255" s="58">
        <f>IF(AL255="","",+AL255*AB255)</f>
        <v>2.815652866242039</v>
      </c>
      <c r="AF255" s="57">
        <f>IF(AL255="","",+AL255-AE255)</f>
        <v>7.330843949044588</v>
      </c>
      <c r="AG255" s="58">
        <f>+V255</f>
        <v>3.9825</v>
      </c>
      <c r="AH255" s="57">
        <f>IF(AF255="","",+AF255-AG255)</f>
        <v>3.3483439490445877</v>
      </c>
      <c r="AI255" s="57">
        <f>IF(AH255="","",+AH255*AC255)</f>
        <v>40.180127388535055</v>
      </c>
      <c r="AJ255" s="58">
        <v>6.49</v>
      </c>
      <c r="AK255" s="59">
        <v>0.33</v>
      </c>
      <c r="AL255" s="58">
        <f>IF(V255=0,"",V255/(1-AB255-AK255))</f>
        <v>10.146496815286627</v>
      </c>
      <c r="AM255" s="60">
        <v>0.33</v>
      </c>
      <c r="AN255" s="58">
        <f>IF(V255=0,"",V255/(1-AB255-AM255))</f>
        <v>10.146496815286627</v>
      </c>
      <c r="AO255" s="61">
        <v>1.2</v>
      </c>
      <c r="AP255" s="58">
        <f>IF(BD!AJ255="","",BD!AJ255*BD!AO255)</f>
        <v>7.788</v>
      </c>
      <c r="AQ255" s="56">
        <f>BD!AM255/BD!AK255-1</f>
        <v>0</v>
      </c>
      <c r="AR255" s="56">
        <f>IF(BD!AN255="","",IF(BD!AJ255="","",BD!AN255/BD!AJ255-1))</f>
        <v>0.5634047481181241</v>
      </c>
      <c r="AS255" s="56" t="str">
        <f>IF(BD!AN255="","",IF(BD!AN255&lt;BD!AL255,"ABAIXO DA META","DENTRO DA META"))</f>
        <v>DENTRO DA META</v>
      </c>
      <c r="AT255" s="56" t="str">
        <f>IF(BD!AJ255="","EM ANÁLISE",IF(BD!AP255&gt;=BD!AN255,"GO", "NO GO"))</f>
        <v>NO GO</v>
      </c>
      <c r="AU255" s="62">
        <f>IF(AN255="","",+BD!$AN255-AJ255)</f>
        <v>3.6564968152866264</v>
      </c>
      <c r="AV255" s="63"/>
      <c r="AW255" s="54">
        <f>BD!P255*BD!AC255</f>
        <v>64.80000000000001</v>
      </c>
      <c r="AX255" s="54">
        <f>BD!V255*BD!AC255</f>
        <v>47.79</v>
      </c>
      <c r="AY255" s="54">
        <f>IF(BD!AN255="","",BD!AN255*BD!AC255)</f>
        <v>121.75796178343953</v>
      </c>
      <c r="AZ255" s="48" t="s">
        <v>5271</v>
      </c>
      <c r="BA255" s="69" t="s">
        <v>124</v>
      </c>
      <c r="BB255" s="48">
        <v>1</v>
      </c>
      <c r="BC255" s="69" t="s">
        <v>5209</v>
      </c>
      <c r="BD255" s="64" t="s">
        <v>5257</v>
      </c>
      <c r="BE255" s="65" t="s">
        <v>4</v>
      </c>
      <c r="BF255" s="65" t="s">
        <v>4</v>
      </c>
      <c r="BG255" s="64" t="s">
        <v>5258</v>
      </c>
      <c r="BH255" s="64"/>
      <c r="BI255" s="64"/>
      <c r="BJ255" s="64"/>
      <c r="BK255" s="64"/>
      <c r="BL255" s="64"/>
      <c r="BM255" s="64"/>
      <c r="BN255" s="64" t="s">
        <v>5259</v>
      </c>
      <c r="BO255" s="64">
        <v>138</v>
      </c>
      <c r="BP255" s="64">
        <v>140.622</v>
      </c>
      <c r="BQ255" s="64">
        <v>121</v>
      </c>
      <c r="BR255" s="64" t="s">
        <v>5260</v>
      </c>
      <c r="BS255" s="64" t="s">
        <v>5260</v>
      </c>
      <c r="BT255" s="64" t="s">
        <v>5261</v>
      </c>
      <c r="BU255" s="64">
        <v>5102</v>
      </c>
      <c r="BV255" s="64"/>
      <c r="BW255" s="64"/>
      <c r="BX255" s="64"/>
      <c r="BY255" s="64"/>
      <c r="BZ255" s="64"/>
      <c r="CA255" s="64"/>
      <c r="CB255" s="64"/>
      <c r="CC255" s="64">
        <v>102</v>
      </c>
      <c r="CD255" s="64">
        <v>8</v>
      </c>
      <c r="CE255" s="64">
        <v>8</v>
      </c>
      <c r="CF255" s="64"/>
      <c r="CG255" s="37" t="e">
        <f>VLOOKUP(Table_1[[#This Row],[EAN]],'[1]Planilha1'!$E:$R,13,0)</f>
        <v>#N/A</v>
      </c>
      <c r="CI255" s="188">
        <f>IF(Table_1[[#This Row],[STATUS MERCADO]]="GO",Table_1[[#This Row],[M. BRUTA TOTAL]],0)</f>
        <v>0</v>
      </c>
      <c r="CJ255" s="188">
        <f>IF(Table_1[[#This Row],[STATUS MERCADO]]="GO",Table_1[[#This Row],[PV UNIT. REALIZADO]]*Table_1[[#This Row],[QUANTIDADE]],0)</f>
        <v>0</v>
      </c>
    </row>
    <row r="256" ht="15">
      <c r="A256" s="7"/>
      <c r="B256" s="67" t="s">
        <v>400</v>
      </c>
      <c r="C256" s="77">
        <v>224262</v>
      </c>
      <c r="D256" s="64" t="s">
        <v>5211</v>
      </c>
      <c r="E256" s="49">
        <v>7500435127370</v>
      </c>
      <c r="F256" s="50" t="s">
        <v>5122</v>
      </c>
      <c r="G256" s="48" t="s">
        <v>15</v>
      </c>
      <c r="H256" s="64">
        <v>1620</v>
      </c>
      <c r="I256" s="70" t="s">
        <v>5217</v>
      </c>
      <c r="J256" s="48" t="s">
        <v>1542</v>
      </c>
      <c r="K256" s="52" t="s">
        <v>84</v>
      </c>
      <c r="L256" s="52">
        <v>12</v>
      </c>
      <c r="M256" s="52">
        <v>0</v>
      </c>
      <c r="N256" s="48" t="s">
        <v>85</v>
      </c>
      <c r="O256" s="69" t="s">
        <v>5210</v>
      </c>
      <c r="P256" s="68">
        <v>5.4</v>
      </c>
      <c r="Q256" s="54">
        <f>(17/100+7.6/100+1.65/100)*P256</f>
        <v>1.4175000000000002</v>
      </c>
      <c r="R256" s="54"/>
      <c r="S256" s="54"/>
      <c r="T256" s="54"/>
      <c r="U256" s="54"/>
      <c r="V256" s="54">
        <f>+P256-Q256+R256+S256+T256+U256</f>
        <v>3.9825</v>
      </c>
      <c r="W256" s="56">
        <f>(1.02/100)</f>
        <v>1.02E-2</v>
      </c>
      <c r="X256" s="56">
        <v>4.8E-3</v>
      </c>
      <c r="Y256" s="56">
        <v>0.17</v>
      </c>
      <c r="Z256" s="56">
        <v>1.65E-2</v>
      </c>
      <c r="AA256" s="56">
        <v>7.6E-2</v>
      </c>
      <c r="AB256" s="56">
        <f>SUM(W256:AA256)</f>
        <v>0.2775</v>
      </c>
      <c r="AC256" s="48">
        <v>12</v>
      </c>
      <c r="AD256" s="57">
        <f>IF(AL256="","",+AC256*AL256)</f>
        <v>121.75796178343953</v>
      </c>
      <c r="AE256" s="58">
        <f>IF(AL256="","",+AL256*AB256)</f>
        <v>2.815652866242039</v>
      </c>
      <c r="AF256" s="57">
        <f>IF(AL256="","",+AL256-AE256)</f>
        <v>7.330843949044588</v>
      </c>
      <c r="AG256" s="58">
        <f>+V256</f>
        <v>3.9825</v>
      </c>
      <c r="AH256" s="57">
        <f>IF(AF256="","",+AF256-AG256)</f>
        <v>3.3483439490445877</v>
      </c>
      <c r="AI256" s="57">
        <f>IF(AH256="","",+AH256*AC256)</f>
        <v>40.180127388535055</v>
      </c>
      <c r="AJ256" s="58">
        <v>6.49</v>
      </c>
      <c r="AK256" s="59">
        <v>0.33</v>
      </c>
      <c r="AL256" s="58">
        <f>IF(V256=0,"",V256/(1-AB256-AK256))</f>
        <v>10.146496815286627</v>
      </c>
      <c r="AM256" s="60">
        <v>0.33</v>
      </c>
      <c r="AN256" s="58">
        <f>IF(V256=0,"",V256/(1-AB256-AM256))</f>
        <v>10.146496815286627</v>
      </c>
      <c r="AO256" s="61">
        <v>1.2</v>
      </c>
      <c r="AP256" s="58">
        <f>IF(BD!AJ256="","",BD!AJ256*BD!AO256)</f>
        <v>7.788</v>
      </c>
      <c r="AQ256" s="56">
        <f>BD!AM256/BD!AK256-1</f>
        <v>0</v>
      </c>
      <c r="AR256" s="56">
        <f>IF(BD!AN256="","",IF(BD!AJ256="","",BD!AN256/BD!AJ256-1))</f>
        <v>0.5634047481181241</v>
      </c>
      <c r="AS256" s="56" t="str">
        <f>IF(BD!AN256="","",IF(BD!AN256&lt;BD!AL256,"ABAIXO DA META","DENTRO DA META"))</f>
        <v>DENTRO DA META</v>
      </c>
      <c r="AT256" s="56" t="str">
        <f>IF(BD!AJ256="","EM ANÁLISE",IF(BD!AP256&gt;=BD!AN256,"GO", "NO GO"))</f>
        <v>NO GO</v>
      </c>
      <c r="AU256" s="62">
        <f>IF(AN256="","",+BD!$AN256-AJ256)</f>
        <v>3.6564968152866264</v>
      </c>
      <c r="AV256" s="63"/>
      <c r="AW256" s="54">
        <f>BD!P256*BD!AC256</f>
        <v>64.80000000000001</v>
      </c>
      <c r="AX256" s="54">
        <f>BD!V256*BD!AC256</f>
        <v>47.79</v>
      </c>
      <c r="AY256" s="54">
        <f>IF(BD!AN256="","",BD!AN256*BD!AC256)</f>
        <v>121.75796178343953</v>
      </c>
      <c r="AZ256" s="48" t="s">
        <v>5271</v>
      </c>
      <c r="BA256" s="69" t="s">
        <v>124</v>
      </c>
      <c r="BB256" s="48">
        <v>1</v>
      </c>
      <c r="BC256" s="69" t="s">
        <v>5209</v>
      </c>
      <c r="BD256" s="64" t="s">
        <v>5257</v>
      </c>
      <c r="BE256" s="65" t="s">
        <v>4</v>
      </c>
      <c r="BF256" s="65" t="s">
        <v>4</v>
      </c>
      <c r="BG256" s="64" t="s">
        <v>5258</v>
      </c>
      <c r="BH256" s="64"/>
      <c r="BI256" s="64"/>
      <c r="BJ256" s="64"/>
      <c r="BK256" s="64"/>
      <c r="BL256" s="64"/>
      <c r="BM256" s="64"/>
      <c r="BN256" s="64" t="s">
        <v>5259</v>
      </c>
      <c r="BO256" s="64">
        <v>138</v>
      </c>
      <c r="BP256" s="64">
        <v>140.622</v>
      </c>
      <c r="BQ256" s="64">
        <v>121</v>
      </c>
      <c r="BR256" s="64" t="s">
        <v>5260</v>
      </c>
      <c r="BS256" s="64" t="s">
        <v>5260</v>
      </c>
      <c r="BT256" s="64" t="s">
        <v>5261</v>
      </c>
      <c r="BU256" s="64">
        <v>5102</v>
      </c>
      <c r="BV256" s="64"/>
      <c r="BW256" s="64"/>
      <c r="BX256" s="64"/>
      <c r="BY256" s="64"/>
      <c r="BZ256" s="64"/>
      <c r="CA256" s="64"/>
      <c r="CB256" s="64"/>
      <c r="CC256" s="64">
        <v>102</v>
      </c>
      <c r="CD256" s="64">
        <v>8</v>
      </c>
      <c r="CE256" s="64">
        <v>8</v>
      </c>
      <c r="CF256" s="64"/>
      <c r="CG256" s="37" t="e">
        <f>VLOOKUP(Table_1[[#This Row],[EAN]],'[1]Planilha1'!$E:$R,13,0)</f>
        <v>#N/A</v>
      </c>
      <c r="CI256" s="188">
        <f>IF(Table_1[[#This Row],[STATUS MERCADO]]="GO",Table_1[[#This Row],[M. BRUTA TOTAL]],0)</f>
        <v>0</v>
      </c>
      <c r="CJ256" s="188">
        <f>IF(Table_1[[#This Row],[STATUS MERCADO]]="GO",Table_1[[#This Row],[PV UNIT. REALIZADO]]*Table_1[[#This Row],[QUANTIDADE]],0)</f>
        <v>0</v>
      </c>
    </row>
    <row r="257" ht="15">
      <c r="A257" s="7"/>
      <c r="B257" s="67" t="s">
        <v>400</v>
      </c>
      <c r="C257" s="77">
        <v>224263</v>
      </c>
      <c r="D257" s="64" t="s">
        <v>5211</v>
      </c>
      <c r="E257" s="49">
        <v>7500435137737</v>
      </c>
      <c r="F257" s="50" t="s">
        <v>5123</v>
      </c>
      <c r="G257" s="48" t="s">
        <v>15</v>
      </c>
      <c r="H257" s="64">
        <v>1620</v>
      </c>
      <c r="I257" s="70" t="s">
        <v>5217</v>
      </c>
      <c r="J257" s="48" t="s">
        <v>1542</v>
      </c>
      <c r="K257" s="52" t="s">
        <v>84</v>
      </c>
      <c r="L257" s="52">
        <v>12</v>
      </c>
      <c r="M257" s="52">
        <v>0</v>
      </c>
      <c r="N257" s="48" t="s">
        <v>85</v>
      </c>
      <c r="O257" s="69" t="s">
        <v>5210</v>
      </c>
      <c r="P257" s="68">
        <v>5.4</v>
      </c>
      <c r="Q257" s="54">
        <f>(17/100+7.6/100+1.65/100)*P257</f>
        <v>1.4175000000000002</v>
      </c>
      <c r="R257" s="54"/>
      <c r="S257" s="54"/>
      <c r="T257" s="54"/>
      <c r="U257" s="54"/>
      <c r="V257" s="54">
        <f>+P257-Q257+R257+S257+T257+U257</f>
        <v>3.9825</v>
      </c>
      <c r="W257" s="56">
        <f>(1.02/100)</f>
        <v>1.02E-2</v>
      </c>
      <c r="X257" s="56">
        <v>4.8E-3</v>
      </c>
      <c r="Y257" s="56">
        <v>0.17</v>
      </c>
      <c r="Z257" s="56">
        <v>1.65E-2</v>
      </c>
      <c r="AA257" s="56">
        <v>7.6E-2</v>
      </c>
      <c r="AB257" s="56">
        <f>SUM(W257:AA257)</f>
        <v>0.2775</v>
      </c>
      <c r="AC257" s="48">
        <v>12</v>
      </c>
      <c r="AD257" s="57">
        <f>IF(AL257="","",+AC257*AL257)</f>
        <v>121.75796178343953</v>
      </c>
      <c r="AE257" s="58">
        <f>IF(AL257="","",+AL257*AB257)</f>
        <v>2.815652866242039</v>
      </c>
      <c r="AF257" s="57">
        <f>IF(AL257="","",+AL257-AE257)</f>
        <v>7.330843949044588</v>
      </c>
      <c r="AG257" s="58">
        <f>+V257</f>
        <v>3.9825</v>
      </c>
      <c r="AH257" s="57">
        <f>IF(AF257="","",+AF257-AG257)</f>
        <v>3.3483439490445877</v>
      </c>
      <c r="AI257" s="57">
        <f>IF(AH257="","",+AH257*AC257)</f>
        <v>40.180127388535055</v>
      </c>
      <c r="AJ257" s="58">
        <v>6.49</v>
      </c>
      <c r="AK257" s="59">
        <v>0.33</v>
      </c>
      <c r="AL257" s="58">
        <f>IF(V257=0,"",V257/(1-AB257-AK257))</f>
        <v>10.146496815286627</v>
      </c>
      <c r="AM257" s="60">
        <v>0.33</v>
      </c>
      <c r="AN257" s="58">
        <f>IF(V257=0,"",V257/(1-AB257-AM257))</f>
        <v>10.146496815286627</v>
      </c>
      <c r="AO257" s="61">
        <v>1.2</v>
      </c>
      <c r="AP257" s="58">
        <f>IF(BD!AJ257="","",BD!AJ257*BD!AO257)</f>
        <v>7.788</v>
      </c>
      <c r="AQ257" s="56">
        <f>BD!AM257/BD!AK257-1</f>
        <v>0</v>
      </c>
      <c r="AR257" s="56">
        <f>IF(BD!AN257="","",IF(BD!AJ257="","",BD!AN257/BD!AJ257-1))</f>
        <v>0.5634047481181241</v>
      </c>
      <c r="AS257" s="56" t="str">
        <f>IF(BD!AN257="","",IF(BD!AN257&lt;BD!AL257,"ABAIXO DA META","DENTRO DA META"))</f>
        <v>DENTRO DA META</v>
      </c>
      <c r="AT257" s="56" t="str">
        <f>IF(BD!AJ257="","EM ANÁLISE",IF(BD!AP257&gt;=BD!AN257,"GO", "NO GO"))</f>
        <v>NO GO</v>
      </c>
      <c r="AU257" s="62">
        <f>IF(AN257="","",+BD!$AN257-AJ257)</f>
        <v>3.6564968152866264</v>
      </c>
      <c r="AV257" s="63"/>
      <c r="AW257" s="54">
        <f>BD!P257*BD!AC257</f>
        <v>64.80000000000001</v>
      </c>
      <c r="AX257" s="54">
        <f>BD!V257*BD!AC257</f>
        <v>47.79</v>
      </c>
      <c r="AY257" s="54">
        <f>IF(BD!AN257="","",BD!AN257*BD!AC257)</f>
        <v>121.75796178343953</v>
      </c>
      <c r="AZ257" s="48" t="s">
        <v>5271</v>
      </c>
      <c r="BA257" s="69" t="s">
        <v>124</v>
      </c>
      <c r="BB257" s="48">
        <v>1</v>
      </c>
      <c r="BC257" s="69" t="s">
        <v>5209</v>
      </c>
      <c r="BD257" s="64" t="s">
        <v>5257</v>
      </c>
      <c r="BE257" s="65" t="s">
        <v>4</v>
      </c>
      <c r="BF257" s="65" t="s">
        <v>4</v>
      </c>
      <c r="BG257" s="64" t="s">
        <v>5258</v>
      </c>
      <c r="BH257" s="64"/>
      <c r="BI257" s="64"/>
      <c r="BJ257" s="64"/>
      <c r="BK257" s="64"/>
      <c r="BL257" s="64"/>
      <c r="BM257" s="64"/>
      <c r="BN257" s="64" t="s">
        <v>5259</v>
      </c>
      <c r="BO257" s="64">
        <v>138</v>
      </c>
      <c r="BP257" s="64">
        <v>140.622</v>
      </c>
      <c r="BQ257" s="64">
        <v>121</v>
      </c>
      <c r="BR257" s="64" t="s">
        <v>5260</v>
      </c>
      <c r="BS257" s="64" t="s">
        <v>5260</v>
      </c>
      <c r="BT257" s="64" t="s">
        <v>5261</v>
      </c>
      <c r="BU257" s="64">
        <v>5102</v>
      </c>
      <c r="BV257" s="64"/>
      <c r="BW257" s="64"/>
      <c r="BX257" s="64"/>
      <c r="BY257" s="64"/>
      <c r="BZ257" s="64"/>
      <c r="CA257" s="64"/>
      <c r="CB257" s="64"/>
      <c r="CC257" s="64">
        <v>102</v>
      </c>
      <c r="CD257" s="64">
        <v>8</v>
      </c>
      <c r="CE257" s="64">
        <v>8</v>
      </c>
      <c r="CF257" s="64"/>
      <c r="CG257" s="37" t="e">
        <f>VLOOKUP(Table_1[[#This Row],[EAN]],'[1]Planilha1'!$E:$R,13,0)</f>
        <v>#N/A</v>
      </c>
      <c r="CI257" s="188">
        <f>IF(Table_1[[#This Row],[STATUS MERCADO]]="GO",Table_1[[#This Row],[M. BRUTA TOTAL]],0)</f>
        <v>0</v>
      </c>
      <c r="CJ257" s="188">
        <f>IF(Table_1[[#This Row],[STATUS MERCADO]]="GO",Table_1[[#This Row],[PV UNIT. REALIZADO]]*Table_1[[#This Row],[QUANTIDADE]],0)</f>
        <v>0</v>
      </c>
    </row>
    <row r="258" ht="15">
      <c r="A258" s="7"/>
      <c r="B258" s="67" t="s">
        <v>400</v>
      </c>
      <c r="C258" s="77">
        <v>224268</v>
      </c>
      <c r="D258" s="64" t="s">
        <v>5211</v>
      </c>
      <c r="E258" s="49">
        <v>7506295388487</v>
      </c>
      <c r="F258" s="50" t="s">
        <v>5124</v>
      </c>
      <c r="G258" s="48" t="s">
        <v>15</v>
      </c>
      <c r="H258" s="64">
        <v>1620</v>
      </c>
      <c r="I258" s="70" t="s">
        <v>5217</v>
      </c>
      <c r="J258" s="48" t="s">
        <v>1542</v>
      </c>
      <c r="K258" s="52" t="s">
        <v>84</v>
      </c>
      <c r="L258" s="52">
        <v>12</v>
      </c>
      <c r="M258" s="52">
        <v>0</v>
      </c>
      <c r="N258" s="48" t="s">
        <v>85</v>
      </c>
      <c r="O258" s="69" t="s">
        <v>5210</v>
      </c>
      <c r="P258" s="68">
        <v>6.9</v>
      </c>
      <c r="Q258" s="54">
        <f>(17/100+7.6/100+1.65/100)*P258</f>
        <v>1.8112500000000002</v>
      </c>
      <c r="R258" s="54"/>
      <c r="S258" s="54"/>
      <c r="T258" s="54"/>
      <c r="U258" s="54"/>
      <c r="V258" s="54">
        <f>+P258-Q258+R258+S258+T258+U258</f>
        <v>5.08875</v>
      </c>
      <c r="W258" s="56">
        <f>(1.02/100)</f>
        <v>1.02E-2</v>
      </c>
      <c r="X258" s="56">
        <v>4.8E-3</v>
      </c>
      <c r="Y258" s="56">
        <v>0.17</v>
      </c>
      <c r="Z258" s="56">
        <v>1.65E-2</v>
      </c>
      <c r="AA258" s="56">
        <v>7.6E-2</v>
      </c>
      <c r="AB258" s="56">
        <f>SUM(W258:AA258)</f>
        <v>0.2775</v>
      </c>
      <c r="AC258" s="48">
        <v>12</v>
      </c>
      <c r="AD258" s="57">
        <f>IF(AL258="","",+AC258*AL258)</f>
        <v>155.57961783439492</v>
      </c>
      <c r="AE258" s="58">
        <f>IF(AL258="","",+AL258*AB258)</f>
        <v>3.5977786624203834</v>
      </c>
      <c r="AF258" s="57">
        <f>IF(AL258="","",+AL258-AE258)</f>
        <v>9.367189490445861</v>
      </c>
      <c r="AG258" s="58">
        <f>+V258</f>
        <v>5.08875</v>
      </c>
      <c r="AH258" s="57">
        <f>IF(AF258="","",+AF258-AG258)</f>
        <v>4.278439490445861</v>
      </c>
      <c r="AI258" s="57">
        <f>IF(AH258="","",+AH258*AC258)</f>
        <v>51.34127388535033</v>
      </c>
      <c r="AJ258" s="58">
        <v>8.49</v>
      </c>
      <c r="AK258" s="59">
        <v>0.33</v>
      </c>
      <c r="AL258" s="58">
        <f>IF(V258=0,"",V258/(1-AB258-AK258))</f>
        <v>12.964968152866245</v>
      </c>
      <c r="AM258" s="60">
        <v>0.33</v>
      </c>
      <c r="AN258" s="58">
        <f>IF(V258=0,"",V258/(1-AB258-AM258))</f>
        <v>12.964968152866245</v>
      </c>
      <c r="AO258" s="61">
        <v>1.2</v>
      </c>
      <c r="AP258" s="58">
        <f>IF(BD!AJ258="","",BD!AJ258*BD!AO258)</f>
        <v>10.188</v>
      </c>
      <c r="AQ258" s="56">
        <f>BD!AM258/BD!AK258-1</f>
        <v>0</v>
      </c>
      <c r="AR258" s="56">
        <f>IF(BD!AN258="","",IF(BD!AJ258="","",BD!AN258/BD!AJ258-1))</f>
        <v>0.5270869438004999</v>
      </c>
      <c r="AS258" s="56" t="str">
        <f>IF(BD!AN258="","",IF(BD!AN258&lt;BD!AL258,"ABAIXO DA META","DENTRO DA META"))</f>
        <v>DENTRO DA META</v>
      </c>
      <c r="AT258" s="56" t="str">
        <f>IF(BD!AJ258="","EM ANÁLISE",IF(BD!AP258&gt;=BD!AN258,"GO", "NO GO"))</f>
        <v>NO GO</v>
      </c>
      <c r="AU258" s="62">
        <f>IF(AN258="","",+BD!$AN258-AJ258)</f>
        <v>4.474968152866245</v>
      </c>
      <c r="AV258" s="63"/>
      <c r="AW258" s="54">
        <f>BD!P258*BD!AC258</f>
        <v>82.80000000000001</v>
      </c>
      <c r="AX258" s="54">
        <f>BD!V258*BD!AC258</f>
        <v>61.065</v>
      </c>
      <c r="AY258" s="54">
        <f>IF(BD!AN258="","",BD!AN258*BD!AC258)</f>
        <v>155.57961783439492</v>
      </c>
      <c r="AZ258" s="48" t="s">
        <v>5271</v>
      </c>
      <c r="BA258" s="69" t="s">
        <v>124</v>
      </c>
      <c r="BB258" s="48">
        <v>1</v>
      </c>
      <c r="BC258" s="69" t="s">
        <v>5209</v>
      </c>
      <c r="BD258" s="64" t="s">
        <v>5257</v>
      </c>
      <c r="BE258" s="65" t="s">
        <v>4</v>
      </c>
      <c r="BF258" s="65" t="s">
        <v>4</v>
      </c>
      <c r="BG258" s="64" t="s">
        <v>5258</v>
      </c>
      <c r="BH258" s="64"/>
      <c r="BI258" s="64"/>
      <c r="BJ258" s="64"/>
      <c r="BK258" s="64"/>
      <c r="BL258" s="64"/>
      <c r="BM258" s="64"/>
      <c r="BN258" s="64" t="s">
        <v>5259</v>
      </c>
      <c r="BO258" s="64">
        <v>138</v>
      </c>
      <c r="BP258" s="64">
        <v>140.622</v>
      </c>
      <c r="BQ258" s="64">
        <v>121</v>
      </c>
      <c r="BR258" s="64" t="s">
        <v>5260</v>
      </c>
      <c r="BS258" s="64" t="s">
        <v>5260</v>
      </c>
      <c r="BT258" s="64" t="s">
        <v>5261</v>
      </c>
      <c r="BU258" s="64">
        <v>5102</v>
      </c>
      <c r="BV258" s="64"/>
      <c r="BW258" s="64"/>
      <c r="BX258" s="64"/>
      <c r="BY258" s="64"/>
      <c r="BZ258" s="64"/>
      <c r="CA258" s="64"/>
      <c r="CB258" s="64"/>
      <c r="CC258" s="64">
        <v>102</v>
      </c>
      <c r="CD258" s="64">
        <v>8</v>
      </c>
      <c r="CE258" s="64">
        <v>8</v>
      </c>
      <c r="CF258" s="64"/>
      <c r="CG258" s="37" t="e">
        <f>VLOOKUP(Table_1[[#This Row],[EAN]],'[1]Planilha1'!$E:$R,13,0)</f>
        <v>#N/A</v>
      </c>
      <c r="CI258" s="188">
        <f>IF(Table_1[[#This Row],[STATUS MERCADO]]="GO",Table_1[[#This Row],[M. BRUTA TOTAL]],0)</f>
        <v>0</v>
      </c>
      <c r="CJ258" s="188">
        <f>IF(Table_1[[#This Row],[STATUS MERCADO]]="GO",Table_1[[#This Row],[PV UNIT. REALIZADO]]*Table_1[[#This Row],[QUANTIDADE]],0)</f>
        <v>0</v>
      </c>
    </row>
    <row r="259" ht="15">
      <c r="A259" s="7"/>
      <c r="B259" s="67" t="s">
        <v>400</v>
      </c>
      <c r="C259" s="77">
        <v>224284</v>
      </c>
      <c r="D259" s="64" t="s">
        <v>5211</v>
      </c>
      <c r="E259" s="49">
        <v>7500435137294</v>
      </c>
      <c r="F259" s="50" t="s">
        <v>5125</v>
      </c>
      <c r="G259" s="48" t="s">
        <v>15</v>
      </c>
      <c r="H259" s="64">
        <v>1620</v>
      </c>
      <c r="I259" s="70" t="s">
        <v>5217</v>
      </c>
      <c r="J259" s="48" t="s">
        <v>1542</v>
      </c>
      <c r="K259" s="52" t="s">
        <v>84</v>
      </c>
      <c r="L259" s="52">
        <v>12</v>
      </c>
      <c r="M259" s="52">
        <v>0</v>
      </c>
      <c r="N259" s="48" t="s">
        <v>85</v>
      </c>
      <c r="O259" s="69" t="s">
        <v>5210</v>
      </c>
      <c r="P259" s="68">
        <v>12.65</v>
      </c>
      <c r="Q259" s="54">
        <f>(17/100+7.6/100+1.65/100)*P259</f>
        <v>3.320625</v>
      </c>
      <c r="R259" s="54"/>
      <c r="S259" s="54"/>
      <c r="T259" s="54"/>
      <c r="U259" s="54"/>
      <c r="V259" s="54">
        <f>+P259-Q259+R259+S259+T259+U259</f>
        <v>9.329375</v>
      </c>
      <c r="W259" s="56">
        <f>(1.02/100)</f>
        <v>1.02E-2</v>
      </c>
      <c r="X259" s="56">
        <v>4.8E-3</v>
      </c>
      <c r="Y259" s="56">
        <v>0.17</v>
      </c>
      <c r="Z259" s="56">
        <v>1.65E-2</v>
      </c>
      <c r="AA259" s="56">
        <v>7.6E-2</v>
      </c>
      <c r="AB259" s="56">
        <f>SUM(W259:AA259)</f>
        <v>0.2775</v>
      </c>
      <c r="AC259" s="48">
        <v>12</v>
      </c>
      <c r="AD259" s="57">
        <f>IF(AL259="","",+AC259*AL259)</f>
        <v>285.2292993630574</v>
      </c>
      <c r="AE259" s="58">
        <f>IF(AL259="","",+AL259*AB259)</f>
        <v>6.595927547770703</v>
      </c>
      <c r="AF259" s="57">
        <f>IF(AL259="","",+AL259-AE259)</f>
        <v>17.17318073248408</v>
      </c>
      <c r="AG259" s="58">
        <f>+V259</f>
        <v>9.329375</v>
      </c>
      <c r="AH259" s="57">
        <f>IF(AF259="","",+AF259-AG259)</f>
        <v>7.84380573248408</v>
      </c>
      <c r="AI259" s="57">
        <f>IF(AH259="","",+AH259*AC259)</f>
        <v>94.12566878980897</v>
      </c>
      <c r="AJ259" s="58">
        <v>15.03</v>
      </c>
      <c r="AK259" s="59">
        <v>0.33</v>
      </c>
      <c r="AL259" s="58">
        <f>IF(V259=0,"",V259/(1-AB259-AK259))</f>
        <v>23.769108280254784</v>
      </c>
      <c r="AM259" s="60">
        <v>0.33</v>
      </c>
      <c r="AN259" s="58">
        <f>IF(V259=0,"",V259/(1-AB259-AM259))</f>
        <v>23.769108280254784</v>
      </c>
      <c r="AO259" s="61">
        <v>1.2</v>
      </c>
      <c r="AP259" s="58">
        <f>IF(BD!AJ259="","",BD!AJ259*BD!AO259)</f>
        <v>18.035999999999998</v>
      </c>
      <c r="AQ259" s="56">
        <f>BD!AM259/BD!AK259-1</f>
        <v>0</v>
      </c>
      <c r="AR259" s="56">
        <f>IF(BD!AN259="","",IF(BD!AJ259="","",BD!AN259/BD!AJ259-1))</f>
        <v>0.5814443300236052</v>
      </c>
      <c r="AS259" s="56" t="str">
        <f>IF(BD!AN259="","",IF(BD!AN259&lt;BD!AL259,"ABAIXO DA META","DENTRO DA META"))</f>
        <v>DENTRO DA META</v>
      </c>
      <c r="AT259" s="56" t="str">
        <f>IF(BD!AJ259="","EM ANÁLISE",IF(BD!AP259&gt;=BD!AN259,"GO", "NO GO"))</f>
        <v>NO GO</v>
      </c>
      <c r="AU259" s="62">
        <f>IF(AN259="","",+BD!$AN259-AJ259)</f>
        <v>8.739108280254785</v>
      </c>
      <c r="AV259" s="63"/>
      <c r="AW259" s="54">
        <f>BD!P259*BD!AC259</f>
        <v>151.8</v>
      </c>
      <c r="AX259" s="54">
        <f>BD!V259*BD!AC259</f>
        <v>111.95250000000001</v>
      </c>
      <c r="AY259" s="54">
        <f>IF(BD!AN259="","",BD!AN259*BD!AC259)</f>
        <v>285.2292993630574</v>
      </c>
      <c r="AZ259" s="48" t="s">
        <v>5271</v>
      </c>
      <c r="BA259" s="69" t="s">
        <v>124</v>
      </c>
      <c r="BB259" s="48">
        <v>1</v>
      </c>
      <c r="BC259" s="69" t="s">
        <v>5209</v>
      </c>
      <c r="BD259" s="64" t="s">
        <v>5257</v>
      </c>
      <c r="BE259" s="65" t="s">
        <v>4</v>
      </c>
      <c r="BF259" s="65" t="s">
        <v>4</v>
      </c>
      <c r="BG259" s="64" t="s">
        <v>5258</v>
      </c>
      <c r="BH259" s="64"/>
      <c r="BI259" s="64"/>
      <c r="BJ259" s="64"/>
      <c r="BK259" s="64"/>
      <c r="BL259" s="64"/>
      <c r="BM259" s="64"/>
      <c r="BN259" s="64" t="s">
        <v>5259</v>
      </c>
      <c r="BO259" s="64">
        <v>138</v>
      </c>
      <c r="BP259" s="64">
        <v>140.622</v>
      </c>
      <c r="BQ259" s="64">
        <v>121</v>
      </c>
      <c r="BR259" s="64" t="s">
        <v>5260</v>
      </c>
      <c r="BS259" s="64" t="s">
        <v>5260</v>
      </c>
      <c r="BT259" s="64" t="s">
        <v>5261</v>
      </c>
      <c r="BU259" s="64">
        <v>5102</v>
      </c>
      <c r="BV259" s="64"/>
      <c r="BW259" s="64"/>
      <c r="BX259" s="64"/>
      <c r="BY259" s="64"/>
      <c r="BZ259" s="64"/>
      <c r="CA259" s="64"/>
      <c r="CB259" s="64"/>
      <c r="CC259" s="64">
        <v>102</v>
      </c>
      <c r="CD259" s="64">
        <v>8</v>
      </c>
      <c r="CE259" s="64">
        <v>8</v>
      </c>
      <c r="CF259" s="64"/>
      <c r="CG259" s="37" t="e">
        <f>VLOOKUP(Table_1[[#This Row],[EAN]],'[1]Planilha1'!$E:$R,13,0)</f>
        <v>#N/A</v>
      </c>
      <c r="CI259" s="188">
        <f>IF(Table_1[[#This Row],[STATUS MERCADO]]="GO",Table_1[[#This Row],[M. BRUTA TOTAL]],0)</f>
        <v>0</v>
      </c>
      <c r="CJ259" s="188">
        <f>IF(Table_1[[#This Row],[STATUS MERCADO]]="GO",Table_1[[#This Row],[PV UNIT. REALIZADO]]*Table_1[[#This Row],[QUANTIDADE]],0)</f>
        <v>0</v>
      </c>
    </row>
    <row r="260" ht="15">
      <c r="A260" s="7"/>
      <c r="B260" s="67" t="s">
        <v>400</v>
      </c>
      <c r="C260" s="77">
        <v>224285</v>
      </c>
      <c r="D260" s="64" t="s">
        <v>5211</v>
      </c>
      <c r="E260" s="49">
        <v>7500435137300</v>
      </c>
      <c r="F260" s="50" t="s">
        <v>5126</v>
      </c>
      <c r="G260" s="48" t="s">
        <v>15</v>
      </c>
      <c r="H260" s="64">
        <v>1620</v>
      </c>
      <c r="I260" s="70" t="s">
        <v>5217</v>
      </c>
      <c r="J260" s="48" t="s">
        <v>1542</v>
      </c>
      <c r="K260" s="52" t="s">
        <v>84</v>
      </c>
      <c r="L260" s="52">
        <v>12</v>
      </c>
      <c r="M260" s="52">
        <v>0</v>
      </c>
      <c r="N260" s="48" t="s">
        <v>85</v>
      </c>
      <c r="O260" s="69" t="s">
        <v>5210</v>
      </c>
      <c r="P260" s="68">
        <v>12.65</v>
      </c>
      <c r="Q260" s="54">
        <f>(17/100+7.6/100+1.65/100)*P260</f>
        <v>3.320625</v>
      </c>
      <c r="R260" s="54"/>
      <c r="S260" s="54"/>
      <c r="T260" s="54"/>
      <c r="U260" s="54"/>
      <c r="V260" s="54">
        <f>+P260-Q260+R260+S260+T260+U260</f>
        <v>9.329375</v>
      </c>
      <c r="W260" s="56">
        <f>(1.02/100)</f>
        <v>1.02E-2</v>
      </c>
      <c r="X260" s="56">
        <v>4.8E-3</v>
      </c>
      <c r="Y260" s="56">
        <v>0.17</v>
      </c>
      <c r="Z260" s="56">
        <v>1.65E-2</v>
      </c>
      <c r="AA260" s="56">
        <v>7.6E-2</v>
      </c>
      <c r="AB260" s="56">
        <f>SUM(W260:AA260)</f>
        <v>0.2775</v>
      </c>
      <c r="AC260" s="48">
        <v>12</v>
      </c>
      <c r="AD260" s="57">
        <f>IF(AL260="","",+AC260*AL260)</f>
        <v>285.2292993630574</v>
      </c>
      <c r="AE260" s="58">
        <f>IF(AL260="","",+AL260*AB260)</f>
        <v>6.595927547770703</v>
      </c>
      <c r="AF260" s="57">
        <f>IF(AL260="","",+AL260-AE260)</f>
        <v>17.17318073248408</v>
      </c>
      <c r="AG260" s="58">
        <f>+V260</f>
        <v>9.329375</v>
      </c>
      <c r="AH260" s="57">
        <f>IF(AF260="","",+AF260-AG260)</f>
        <v>7.84380573248408</v>
      </c>
      <c r="AI260" s="57">
        <f>IF(AH260="","",+AH260*AC260)</f>
        <v>94.12566878980897</v>
      </c>
      <c r="AJ260" s="58">
        <v>15.03</v>
      </c>
      <c r="AK260" s="59">
        <v>0.33</v>
      </c>
      <c r="AL260" s="58">
        <f>IF(V260=0,"",V260/(1-AB260-AK260))</f>
        <v>23.769108280254784</v>
      </c>
      <c r="AM260" s="60">
        <v>0.33</v>
      </c>
      <c r="AN260" s="58">
        <f>IF(V260=0,"",V260/(1-AB260-AM260))</f>
        <v>23.769108280254784</v>
      </c>
      <c r="AO260" s="61">
        <v>1.2</v>
      </c>
      <c r="AP260" s="58">
        <f>IF(BD!AJ260="","",BD!AJ260*BD!AO260)</f>
        <v>18.035999999999998</v>
      </c>
      <c r="AQ260" s="56">
        <f>BD!AM260/BD!AK260-1</f>
        <v>0</v>
      </c>
      <c r="AR260" s="56">
        <f>IF(BD!AN260="","",IF(BD!AJ260="","",BD!AN260/BD!AJ260-1))</f>
        <v>0.5814443300236052</v>
      </c>
      <c r="AS260" s="56" t="str">
        <f>IF(BD!AN260="","",IF(BD!AN260&lt;BD!AL260,"ABAIXO DA META","DENTRO DA META"))</f>
        <v>DENTRO DA META</v>
      </c>
      <c r="AT260" s="56" t="str">
        <f>IF(BD!AJ260="","EM ANÁLISE",IF(BD!AP260&gt;=BD!AN260,"GO", "NO GO"))</f>
        <v>NO GO</v>
      </c>
      <c r="AU260" s="62">
        <f>IF(AN260="","",+BD!$AN260-AJ260)</f>
        <v>8.739108280254785</v>
      </c>
      <c r="AV260" s="63"/>
      <c r="AW260" s="54">
        <f>BD!P260*BD!AC260</f>
        <v>151.8</v>
      </c>
      <c r="AX260" s="54">
        <f>BD!V260*BD!AC260</f>
        <v>111.95250000000001</v>
      </c>
      <c r="AY260" s="54">
        <f>IF(BD!AN260="","",BD!AN260*BD!AC260)</f>
        <v>285.2292993630574</v>
      </c>
      <c r="AZ260" s="48" t="s">
        <v>5271</v>
      </c>
      <c r="BA260" s="69" t="s">
        <v>124</v>
      </c>
      <c r="BB260" s="48">
        <v>1</v>
      </c>
      <c r="BC260" s="69" t="s">
        <v>5209</v>
      </c>
      <c r="BD260" s="64" t="s">
        <v>5257</v>
      </c>
      <c r="BE260" s="65" t="s">
        <v>4</v>
      </c>
      <c r="BF260" s="65" t="s">
        <v>4</v>
      </c>
      <c r="BG260" s="64" t="s">
        <v>5258</v>
      </c>
      <c r="BH260" s="64"/>
      <c r="BI260" s="64"/>
      <c r="BJ260" s="64"/>
      <c r="BK260" s="64"/>
      <c r="BL260" s="64"/>
      <c r="BM260" s="64"/>
      <c r="BN260" s="64" t="s">
        <v>5259</v>
      </c>
      <c r="BO260" s="64">
        <v>138</v>
      </c>
      <c r="BP260" s="64">
        <v>140.622</v>
      </c>
      <c r="BQ260" s="64">
        <v>121</v>
      </c>
      <c r="BR260" s="64" t="s">
        <v>5260</v>
      </c>
      <c r="BS260" s="64" t="s">
        <v>5260</v>
      </c>
      <c r="BT260" s="64" t="s">
        <v>5261</v>
      </c>
      <c r="BU260" s="64">
        <v>5102</v>
      </c>
      <c r="BV260" s="64"/>
      <c r="BW260" s="64"/>
      <c r="BX260" s="64"/>
      <c r="BY260" s="64"/>
      <c r="BZ260" s="64"/>
      <c r="CA260" s="64"/>
      <c r="CB260" s="64"/>
      <c r="CC260" s="64">
        <v>102</v>
      </c>
      <c r="CD260" s="64">
        <v>8</v>
      </c>
      <c r="CE260" s="64">
        <v>8</v>
      </c>
      <c r="CF260" s="64"/>
      <c r="CG260" s="37" t="e">
        <f>VLOOKUP(Table_1[[#This Row],[EAN]],'[1]Planilha1'!$E:$R,13,0)</f>
        <v>#N/A</v>
      </c>
      <c r="CI260" s="188">
        <f>IF(Table_1[[#This Row],[STATUS MERCADO]]="GO",Table_1[[#This Row],[M. BRUTA TOTAL]],0)</f>
        <v>0</v>
      </c>
      <c r="CJ260" s="188">
        <f>IF(Table_1[[#This Row],[STATUS MERCADO]]="GO",Table_1[[#This Row],[PV UNIT. REALIZADO]]*Table_1[[#This Row],[QUANTIDADE]],0)</f>
        <v>0</v>
      </c>
    </row>
    <row r="261" ht="15">
      <c r="A261" s="7"/>
      <c r="B261" s="67" t="s">
        <v>400</v>
      </c>
      <c r="C261" s="77">
        <v>224286</v>
      </c>
      <c r="D261" s="64" t="s">
        <v>5211</v>
      </c>
      <c r="E261" s="49">
        <v>7500435136501</v>
      </c>
      <c r="F261" s="50" t="s">
        <v>5127</v>
      </c>
      <c r="G261" s="48" t="s">
        <v>15</v>
      </c>
      <c r="H261" s="64">
        <v>560</v>
      </c>
      <c r="I261" s="70" t="s">
        <v>5218</v>
      </c>
      <c r="J261" s="48" t="s">
        <v>1628</v>
      </c>
      <c r="K261" s="52" t="s">
        <v>84</v>
      </c>
      <c r="L261" s="52">
        <v>12</v>
      </c>
      <c r="M261" s="52">
        <v>0</v>
      </c>
      <c r="N261" s="48" t="s">
        <v>85</v>
      </c>
      <c r="O261" s="69" t="s">
        <v>5210</v>
      </c>
      <c r="P261" s="68">
        <v>21.85</v>
      </c>
      <c r="Q261" s="54">
        <f>(17/100+7.6/100+1.65/100)*P261</f>
        <v>5.735625000000001</v>
      </c>
      <c r="R261" s="54"/>
      <c r="S261" s="54"/>
      <c r="T261" s="54"/>
      <c r="U261" s="54"/>
      <c r="V261" s="54">
        <f>+P261-Q261+R261+S261+T261+U261</f>
        <v>16.114375000000003</v>
      </c>
      <c r="W261" s="56">
        <f>(1.02/100)</f>
        <v>1.02E-2</v>
      </c>
      <c r="X261" s="56">
        <v>4.8E-3</v>
      </c>
      <c r="Y261" s="56">
        <v>0.17</v>
      </c>
      <c r="Z261" s="56">
        <v>1.65E-2</v>
      </c>
      <c r="AA261" s="56">
        <v>7.6E-2</v>
      </c>
      <c r="AB261" s="56">
        <f>SUM(W261:AA261)</f>
        <v>0.2775</v>
      </c>
      <c r="AC261" s="48">
        <v>12</v>
      </c>
      <c r="AD261" s="57">
        <f>IF(AL261="","",+AC261*AL261)</f>
        <v>492.6687898089174</v>
      </c>
      <c r="AE261" s="58">
        <f>IF(AL261="","",+AL261*AB261)</f>
        <v>11.392965764331215</v>
      </c>
      <c r="AF261" s="57">
        <f>IF(AL261="","",+AL261-AE261)</f>
        <v>29.662766719745235</v>
      </c>
      <c r="AG261" s="58">
        <f>+V261</f>
        <v>16.114375000000003</v>
      </c>
      <c r="AH261" s="57">
        <f>IF(AF261="","",+AF261-AG261)</f>
        <v>13.548391719745233</v>
      </c>
      <c r="AI261" s="57">
        <f>IF(AH261="","",+AH261*AC261)</f>
        <v>162.5807006369428</v>
      </c>
      <c r="AJ261" s="58">
        <v>29.86</v>
      </c>
      <c r="AK261" s="59">
        <v>0.33</v>
      </c>
      <c r="AL261" s="58">
        <f>IF(V261=0,"",V261/(1-AB261-AK261))</f>
        <v>41.05573248407645</v>
      </c>
      <c r="AM261" s="60">
        <v>0.33</v>
      </c>
      <c r="AN261" s="58">
        <f>IF(V261=0,"",V261/(1-AB261-AM261))</f>
        <v>41.05573248407645</v>
      </c>
      <c r="AO261" s="61">
        <v>1.2</v>
      </c>
      <c r="AP261" s="58">
        <f>IF(BD!AJ261="","",BD!AJ261*BD!AO261)</f>
        <v>35.832</v>
      </c>
      <c r="AQ261" s="56">
        <f>BD!AM261/BD!AK261-1</f>
        <v>0</v>
      </c>
      <c r="AR261" s="56">
        <f>IF(BD!AN261="","",IF(BD!AJ261="","",BD!AN261/BD!AJ261-1))</f>
        <v>0.3749408065665254</v>
      </c>
      <c r="AS261" s="56" t="str">
        <f>IF(BD!AN261="","",IF(BD!AN261&lt;BD!AL261,"ABAIXO DA META","DENTRO DA META"))</f>
        <v>DENTRO DA META</v>
      </c>
      <c r="AT261" s="56" t="str">
        <f>IF(BD!AJ261="","EM ANÁLISE",IF(BD!AP261&gt;=BD!AN261,"GO", "NO GO"))</f>
        <v>NO GO</v>
      </c>
      <c r="AU261" s="62">
        <f>IF(AN261="","",+BD!$AN261-AJ261)</f>
        <v>11.195732484076451</v>
      </c>
      <c r="AV261" s="63"/>
      <c r="AW261" s="54">
        <f>BD!P261*BD!AC261</f>
        <v>262.20000000000005</v>
      </c>
      <c r="AX261" s="54">
        <f>BD!V261*BD!AC261</f>
        <v>193.37250000000003</v>
      </c>
      <c r="AY261" s="54">
        <f>IF(BD!AN261="","",BD!AN261*BD!AC261)</f>
        <v>492.6687898089174</v>
      </c>
      <c r="AZ261" s="48" t="s">
        <v>5271</v>
      </c>
      <c r="BA261" s="69" t="s">
        <v>124</v>
      </c>
      <c r="BB261" s="48">
        <v>1</v>
      </c>
      <c r="BC261" s="69" t="s">
        <v>5209</v>
      </c>
      <c r="BD261" s="64" t="s">
        <v>5257</v>
      </c>
      <c r="BE261" s="65" t="s">
        <v>4</v>
      </c>
      <c r="BF261" s="65" t="s">
        <v>4</v>
      </c>
      <c r="BG261" s="64" t="s">
        <v>5258</v>
      </c>
      <c r="BH261" s="64"/>
      <c r="BI261" s="64"/>
      <c r="BJ261" s="64"/>
      <c r="BK261" s="64"/>
      <c r="BL261" s="64"/>
      <c r="BM261" s="64"/>
      <c r="BN261" s="64" t="s">
        <v>5259</v>
      </c>
      <c r="BO261" s="64">
        <v>138</v>
      </c>
      <c r="BP261" s="64">
        <v>140.622</v>
      </c>
      <c r="BQ261" s="64">
        <v>121</v>
      </c>
      <c r="BR261" s="64" t="s">
        <v>5260</v>
      </c>
      <c r="BS261" s="64" t="s">
        <v>5260</v>
      </c>
      <c r="BT261" s="64" t="s">
        <v>5261</v>
      </c>
      <c r="BU261" s="64">
        <v>5102</v>
      </c>
      <c r="BV261" s="64"/>
      <c r="BW261" s="64"/>
      <c r="BX261" s="64"/>
      <c r="BY261" s="64"/>
      <c r="BZ261" s="64"/>
      <c r="CA261" s="64"/>
      <c r="CB261" s="64"/>
      <c r="CC261" s="64">
        <v>102</v>
      </c>
      <c r="CD261" s="64">
        <v>8</v>
      </c>
      <c r="CE261" s="64">
        <v>8</v>
      </c>
      <c r="CF261" s="64"/>
      <c r="CG261" s="37" t="e">
        <f>VLOOKUP(Table_1[[#This Row],[EAN]],'[1]Planilha1'!$E:$R,13,0)</f>
        <v>#N/A</v>
      </c>
      <c r="CI261" s="188">
        <f>IF(Table_1[[#This Row],[STATUS MERCADO]]="GO",Table_1[[#This Row],[M. BRUTA TOTAL]],0)</f>
        <v>0</v>
      </c>
      <c r="CJ261" s="188">
        <f>IF(Table_1[[#This Row],[STATUS MERCADO]]="GO",Table_1[[#This Row],[PV UNIT. REALIZADO]]*Table_1[[#This Row],[QUANTIDADE]],0)</f>
        <v>0</v>
      </c>
    </row>
    <row r="262" ht="15">
      <c r="A262" s="7"/>
      <c r="B262" s="67" t="s">
        <v>400</v>
      </c>
      <c r="C262" s="77">
        <v>224288</v>
      </c>
      <c r="D262" s="64" t="s">
        <v>5211</v>
      </c>
      <c r="E262" s="49">
        <v>7500435136525</v>
      </c>
      <c r="F262" s="50" t="s">
        <v>5128</v>
      </c>
      <c r="G262" s="48" t="s">
        <v>15</v>
      </c>
      <c r="H262" s="64">
        <v>560</v>
      </c>
      <c r="I262" s="70" t="s">
        <v>5218</v>
      </c>
      <c r="J262" s="48" t="s">
        <v>1628</v>
      </c>
      <c r="K262" s="52" t="s">
        <v>84</v>
      </c>
      <c r="L262" s="52">
        <v>12</v>
      </c>
      <c r="M262" s="52">
        <v>0</v>
      </c>
      <c r="N262" s="48" t="s">
        <v>85</v>
      </c>
      <c r="O262" s="69" t="s">
        <v>5210</v>
      </c>
      <c r="P262" s="68">
        <v>21.85</v>
      </c>
      <c r="Q262" s="54">
        <f>(17/100+7.6/100+1.65/100)*P262</f>
        <v>5.735625000000001</v>
      </c>
      <c r="R262" s="54"/>
      <c r="S262" s="54"/>
      <c r="T262" s="54"/>
      <c r="U262" s="54"/>
      <c r="V262" s="54">
        <f>+P262-Q262+R262+S262+T262+U262</f>
        <v>16.114375000000003</v>
      </c>
      <c r="W262" s="56">
        <f>(1.02/100)</f>
        <v>1.02E-2</v>
      </c>
      <c r="X262" s="56">
        <v>4.8E-3</v>
      </c>
      <c r="Y262" s="56">
        <v>0.17</v>
      </c>
      <c r="Z262" s="56">
        <v>1.65E-2</v>
      </c>
      <c r="AA262" s="56">
        <v>7.6E-2</v>
      </c>
      <c r="AB262" s="56">
        <f>SUM(W262:AA262)</f>
        <v>0.2775</v>
      </c>
      <c r="AC262" s="48">
        <v>12</v>
      </c>
      <c r="AD262" s="57">
        <f>IF(AL262="","",+AC262*AL262)</f>
        <v>492.6687898089174</v>
      </c>
      <c r="AE262" s="58">
        <f>IF(AL262="","",+AL262*AB262)</f>
        <v>11.392965764331215</v>
      </c>
      <c r="AF262" s="57">
        <f>IF(AL262="","",+AL262-AE262)</f>
        <v>29.662766719745235</v>
      </c>
      <c r="AG262" s="58">
        <f>+V262</f>
        <v>16.114375000000003</v>
      </c>
      <c r="AH262" s="57">
        <f>IF(AF262="","",+AF262-AG262)</f>
        <v>13.548391719745233</v>
      </c>
      <c r="AI262" s="57">
        <f>IF(AH262="","",+AH262*AC262)</f>
        <v>162.5807006369428</v>
      </c>
      <c r="AJ262" s="58">
        <v>29.86</v>
      </c>
      <c r="AK262" s="59">
        <v>0.33</v>
      </c>
      <c r="AL262" s="58">
        <f>IF(V262=0,"",V262/(1-AB262-AK262))</f>
        <v>41.05573248407645</v>
      </c>
      <c r="AM262" s="60">
        <v>0.33</v>
      </c>
      <c r="AN262" s="58">
        <f>IF(V262=0,"",V262/(1-AB262-AM262))</f>
        <v>41.05573248407645</v>
      </c>
      <c r="AO262" s="61">
        <v>1.2</v>
      </c>
      <c r="AP262" s="58">
        <f>IF(BD!AJ262="","",BD!AJ262*BD!AO262)</f>
        <v>35.832</v>
      </c>
      <c r="AQ262" s="56">
        <f>BD!AM262/BD!AK262-1</f>
        <v>0</v>
      </c>
      <c r="AR262" s="56">
        <f>IF(BD!AN262="","",IF(BD!AJ262="","",BD!AN262/BD!AJ262-1))</f>
        <v>0.3749408065665254</v>
      </c>
      <c r="AS262" s="56" t="str">
        <f>IF(BD!AN262="","",IF(BD!AN262&lt;BD!AL262,"ABAIXO DA META","DENTRO DA META"))</f>
        <v>DENTRO DA META</v>
      </c>
      <c r="AT262" s="56" t="str">
        <f>IF(BD!AJ262="","EM ANÁLISE",IF(BD!AP262&gt;=BD!AN262,"GO", "NO GO"))</f>
        <v>NO GO</v>
      </c>
      <c r="AU262" s="62">
        <f>IF(AN262="","",+BD!$AN262-AJ262)</f>
        <v>11.195732484076451</v>
      </c>
      <c r="AV262" s="63"/>
      <c r="AW262" s="54">
        <f>BD!P262*BD!AC262</f>
        <v>262.20000000000005</v>
      </c>
      <c r="AX262" s="54">
        <f>BD!V262*BD!AC262</f>
        <v>193.37250000000003</v>
      </c>
      <c r="AY262" s="54">
        <f>IF(BD!AN262="","",BD!AN262*BD!AC262)</f>
        <v>492.6687898089174</v>
      </c>
      <c r="AZ262" s="48" t="s">
        <v>5271</v>
      </c>
      <c r="BA262" s="69" t="s">
        <v>124</v>
      </c>
      <c r="BB262" s="48">
        <v>1</v>
      </c>
      <c r="BC262" s="69" t="s">
        <v>5209</v>
      </c>
      <c r="BD262" s="64" t="s">
        <v>5257</v>
      </c>
      <c r="BE262" s="65" t="s">
        <v>4</v>
      </c>
      <c r="BF262" s="65" t="s">
        <v>4</v>
      </c>
      <c r="BG262" s="64" t="s">
        <v>5258</v>
      </c>
      <c r="BH262" s="64"/>
      <c r="BI262" s="64"/>
      <c r="BJ262" s="64"/>
      <c r="BK262" s="64"/>
      <c r="BL262" s="64"/>
      <c r="BM262" s="64"/>
      <c r="BN262" s="64" t="s">
        <v>5259</v>
      </c>
      <c r="BO262" s="64">
        <v>138</v>
      </c>
      <c r="BP262" s="64">
        <v>140.622</v>
      </c>
      <c r="BQ262" s="64">
        <v>121</v>
      </c>
      <c r="BR262" s="64" t="s">
        <v>5260</v>
      </c>
      <c r="BS262" s="64" t="s">
        <v>5260</v>
      </c>
      <c r="BT262" s="64" t="s">
        <v>5261</v>
      </c>
      <c r="BU262" s="64">
        <v>5102</v>
      </c>
      <c r="BV262" s="64"/>
      <c r="BW262" s="64"/>
      <c r="BX262" s="64"/>
      <c r="BY262" s="64"/>
      <c r="BZ262" s="64"/>
      <c r="CA262" s="64"/>
      <c r="CB262" s="64"/>
      <c r="CC262" s="64">
        <v>102</v>
      </c>
      <c r="CD262" s="64">
        <v>8</v>
      </c>
      <c r="CE262" s="64">
        <v>8</v>
      </c>
      <c r="CF262" s="64"/>
      <c r="CG262" s="37" t="e">
        <f>VLOOKUP(Table_1[[#This Row],[EAN]],'[1]Planilha1'!$E:$R,13,0)</f>
        <v>#N/A</v>
      </c>
      <c r="CI262" s="188">
        <f>IF(Table_1[[#This Row],[STATUS MERCADO]]="GO",Table_1[[#This Row],[M. BRUTA TOTAL]],0)</f>
        <v>0</v>
      </c>
      <c r="CJ262" s="188">
        <f>IF(Table_1[[#This Row],[STATUS MERCADO]]="GO",Table_1[[#This Row],[PV UNIT. REALIZADO]]*Table_1[[#This Row],[QUANTIDADE]],0)</f>
        <v>0</v>
      </c>
    </row>
    <row r="263" ht="15">
      <c r="A263" s="7"/>
      <c r="B263" s="67" t="s">
        <v>400</v>
      </c>
      <c r="C263" s="77">
        <v>224289</v>
      </c>
      <c r="D263" s="64" t="s">
        <v>5211</v>
      </c>
      <c r="E263" s="49">
        <v>7500435136488</v>
      </c>
      <c r="F263" s="50" t="s">
        <v>5129</v>
      </c>
      <c r="G263" s="48" t="s">
        <v>15</v>
      </c>
      <c r="H263" s="64">
        <v>560</v>
      </c>
      <c r="I263" s="70" t="s">
        <v>5218</v>
      </c>
      <c r="J263" s="48" t="s">
        <v>1628</v>
      </c>
      <c r="K263" s="52" t="s">
        <v>84</v>
      </c>
      <c r="L263" s="52">
        <v>12</v>
      </c>
      <c r="M263" s="52">
        <v>0</v>
      </c>
      <c r="N263" s="48" t="s">
        <v>85</v>
      </c>
      <c r="O263" s="69" t="s">
        <v>5210</v>
      </c>
      <c r="P263" s="68">
        <v>21.85</v>
      </c>
      <c r="Q263" s="54">
        <f>(17/100+7.6/100+1.65/100)*P263</f>
        <v>5.735625000000001</v>
      </c>
      <c r="R263" s="54"/>
      <c r="S263" s="54"/>
      <c r="T263" s="54"/>
      <c r="U263" s="54"/>
      <c r="V263" s="54">
        <f>+P263-Q263+R263+S263+T263+U263</f>
        <v>16.114375000000003</v>
      </c>
      <c r="W263" s="56">
        <f>(1.02/100)</f>
        <v>1.02E-2</v>
      </c>
      <c r="X263" s="56">
        <v>4.8E-3</v>
      </c>
      <c r="Y263" s="56">
        <v>0.17</v>
      </c>
      <c r="Z263" s="56">
        <v>1.65E-2</v>
      </c>
      <c r="AA263" s="56">
        <v>7.6E-2</v>
      </c>
      <c r="AB263" s="56">
        <f>SUM(W263:AA263)</f>
        <v>0.2775</v>
      </c>
      <c r="AC263" s="48">
        <v>12</v>
      </c>
      <c r="AD263" s="57">
        <f>IF(AL263="","",+AC263*AL263)</f>
        <v>492.6687898089174</v>
      </c>
      <c r="AE263" s="58">
        <f>IF(AL263="","",+AL263*AB263)</f>
        <v>11.392965764331215</v>
      </c>
      <c r="AF263" s="57">
        <f>IF(AL263="","",+AL263-AE263)</f>
        <v>29.662766719745235</v>
      </c>
      <c r="AG263" s="58">
        <f>+V263</f>
        <v>16.114375000000003</v>
      </c>
      <c r="AH263" s="57">
        <f>IF(AF263="","",+AF263-AG263)</f>
        <v>13.548391719745233</v>
      </c>
      <c r="AI263" s="57">
        <f>IF(AH263="","",+AH263*AC263)</f>
        <v>162.5807006369428</v>
      </c>
      <c r="AJ263" s="58">
        <v>29.86</v>
      </c>
      <c r="AK263" s="59">
        <v>0.33</v>
      </c>
      <c r="AL263" s="58">
        <f>IF(V263=0,"",V263/(1-AB263-AK263))</f>
        <v>41.05573248407645</v>
      </c>
      <c r="AM263" s="60">
        <v>0.33</v>
      </c>
      <c r="AN263" s="58">
        <f>IF(V263=0,"",V263/(1-AB263-AM263))</f>
        <v>41.05573248407645</v>
      </c>
      <c r="AO263" s="61">
        <v>1.2</v>
      </c>
      <c r="AP263" s="58">
        <f>IF(BD!AJ263="","",BD!AJ263*BD!AO263)</f>
        <v>35.832</v>
      </c>
      <c r="AQ263" s="56">
        <f>BD!AM263/BD!AK263-1</f>
        <v>0</v>
      </c>
      <c r="AR263" s="56">
        <f>IF(BD!AN263="","",IF(BD!AJ263="","",BD!AN263/BD!AJ263-1))</f>
        <v>0.3749408065665254</v>
      </c>
      <c r="AS263" s="56" t="str">
        <f>IF(BD!AN263="","",IF(BD!AN263&lt;BD!AL263,"ABAIXO DA META","DENTRO DA META"))</f>
        <v>DENTRO DA META</v>
      </c>
      <c r="AT263" s="56" t="str">
        <f>IF(BD!AJ263="","EM ANÁLISE",IF(BD!AP263&gt;=BD!AN263,"GO", "NO GO"))</f>
        <v>NO GO</v>
      </c>
      <c r="AU263" s="62">
        <f>IF(AN263="","",+BD!$AN263-AJ263)</f>
        <v>11.195732484076451</v>
      </c>
      <c r="AV263" s="63"/>
      <c r="AW263" s="54">
        <f>BD!P263*BD!AC263</f>
        <v>262.20000000000005</v>
      </c>
      <c r="AX263" s="54">
        <f>BD!V263*BD!AC263</f>
        <v>193.37250000000003</v>
      </c>
      <c r="AY263" s="54">
        <f>IF(BD!AN263="","",BD!AN263*BD!AC263)</f>
        <v>492.6687898089174</v>
      </c>
      <c r="AZ263" s="48" t="s">
        <v>5271</v>
      </c>
      <c r="BA263" s="69" t="s">
        <v>124</v>
      </c>
      <c r="BB263" s="48">
        <v>1</v>
      </c>
      <c r="BC263" s="69" t="s">
        <v>5209</v>
      </c>
      <c r="BD263" s="64" t="s">
        <v>5257</v>
      </c>
      <c r="BE263" s="65" t="s">
        <v>4</v>
      </c>
      <c r="BF263" s="65" t="s">
        <v>4</v>
      </c>
      <c r="BG263" s="64" t="s">
        <v>5258</v>
      </c>
      <c r="BH263" s="64"/>
      <c r="BI263" s="64"/>
      <c r="BJ263" s="64"/>
      <c r="BK263" s="64"/>
      <c r="BL263" s="64"/>
      <c r="BM263" s="64"/>
      <c r="BN263" s="64" t="s">
        <v>5259</v>
      </c>
      <c r="BO263" s="64">
        <v>138</v>
      </c>
      <c r="BP263" s="64">
        <v>140.622</v>
      </c>
      <c r="BQ263" s="64">
        <v>121</v>
      </c>
      <c r="BR263" s="64" t="s">
        <v>5260</v>
      </c>
      <c r="BS263" s="64" t="s">
        <v>5260</v>
      </c>
      <c r="BT263" s="64" t="s">
        <v>5261</v>
      </c>
      <c r="BU263" s="64">
        <v>5102</v>
      </c>
      <c r="BV263" s="64"/>
      <c r="BW263" s="64"/>
      <c r="BX263" s="64"/>
      <c r="BY263" s="64"/>
      <c r="BZ263" s="64"/>
      <c r="CA263" s="64"/>
      <c r="CB263" s="64"/>
      <c r="CC263" s="64">
        <v>102</v>
      </c>
      <c r="CD263" s="64">
        <v>8</v>
      </c>
      <c r="CE263" s="64">
        <v>8</v>
      </c>
      <c r="CF263" s="64"/>
      <c r="CG263" s="37" t="e">
        <f>VLOOKUP(Table_1[[#This Row],[EAN]],'[1]Planilha1'!$E:$R,13,0)</f>
        <v>#N/A</v>
      </c>
      <c r="CI263" s="188">
        <f>IF(Table_1[[#This Row],[STATUS MERCADO]]="GO",Table_1[[#This Row],[M. BRUTA TOTAL]],0)</f>
        <v>0</v>
      </c>
      <c r="CJ263" s="188">
        <f>IF(Table_1[[#This Row],[STATUS MERCADO]]="GO",Table_1[[#This Row],[PV UNIT. REALIZADO]]*Table_1[[#This Row],[QUANTIDADE]],0)</f>
        <v>0</v>
      </c>
    </row>
    <row r="264" ht="15">
      <c r="A264" s="7"/>
      <c r="B264" s="67" t="s">
        <v>400</v>
      </c>
      <c r="C264" s="77">
        <v>224307</v>
      </c>
      <c r="D264" s="64" t="s">
        <v>5211</v>
      </c>
      <c r="E264" s="49">
        <v>7500435123662</v>
      </c>
      <c r="F264" s="50" t="s">
        <v>5130</v>
      </c>
      <c r="G264" s="48" t="s">
        <v>15</v>
      </c>
      <c r="H264" s="64">
        <v>560</v>
      </c>
      <c r="I264" s="70" t="s">
        <v>5218</v>
      </c>
      <c r="J264" s="48" t="s">
        <v>1628</v>
      </c>
      <c r="K264" s="52" t="s">
        <v>84</v>
      </c>
      <c r="L264" s="52">
        <v>12</v>
      </c>
      <c r="M264" s="52">
        <v>4</v>
      </c>
      <c r="N264" s="48" t="s">
        <v>85</v>
      </c>
      <c r="O264" s="69" t="s">
        <v>5210</v>
      </c>
      <c r="P264" s="68">
        <v>22.3</v>
      </c>
      <c r="Q264" s="54">
        <f>(17/100+7.6/100+1.65/100)*P264</f>
        <v>5.853750000000001</v>
      </c>
      <c r="R264" s="54"/>
      <c r="S264" s="54"/>
      <c r="T264" s="54"/>
      <c r="U264" s="54"/>
      <c r="V264" s="54">
        <f>+P264-Q264+R264+S264+T264+U264</f>
        <v>16.44625</v>
      </c>
      <c r="W264" s="56">
        <f>(1.02/100)</f>
        <v>1.02E-2</v>
      </c>
      <c r="X264" s="56">
        <v>4.8E-3</v>
      </c>
      <c r="Y264" s="56">
        <v>0.17</v>
      </c>
      <c r="Z264" s="56">
        <v>1.65E-2</v>
      </c>
      <c r="AA264" s="56">
        <v>7.6E-2</v>
      </c>
      <c r="AB264" s="56">
        <f>SUM(W264:AA264)</f>
        <v>0.2775</v>
      </c>
      <c r="AC264" s="48">
        <v>12</v>
      </c>
      <c r="AD264" s="57">
        <f>IF(AL264="","",+AC264*AL264)</f>
        <v>502.81528662420396</v>
      </c>
      <c r="AE264" s="58">
        <f>IF(AL264="","",+AL264*AB264)</f>
        <v>11.627603503184718</v>
      </c>
      <c r="AF264" s="57">
        <f>IF(AL264="","",+AL264-AE264)</f>
        <v>30.273670382165612</v>
      </c>
      <c r="AG264" s="58">
        <f>+V264</f>
        <v>16.44625</v>
      </c>
      <c r="AH264" s="57">
        <f>IF(AF264="","",+AF264-AG264)</f>
        <v>13.827420382165613</v>
      </c>
      <c r="AI264" s="57">
        <f>IF(AH264="","",+AH264*AC264)</f>
        <v>165.92904458598736</v>
      </c>
      <c r="AJ264" s="58">
        <v>26.77</v>
      </c>
      <c r="AK264" s="59">
        <v>0.33</v>
      </c>
      <c r="AL264" s="58">
        <f>IF(V264=0,"",V264/(1-AB264-AK264))</f>
        <v>41.90127388535033</v>
      </c>
      <c r="AM264" s="60">
        <v>0.33</v>
      </c>
      <c r="AN264" s="58">
        <f>IF(V264=0,"",V264/(1-AB264-AM264))</f>
        <v>41.90127388535033</v>
      </c>
      <c r="AO264" s="61">
        <v>1.2</v>
      </c>
      <c r="AP264" s="58">
        <f>IF(BD!AJ264="","",BD!AJ264*BD!AO264)</f>
        <v>32.123999999999995</v>
      </c>
      <c r="AQ264" s="56">
        <f>BD!AM264/BD!AK264-1</f>
        <v>0</v>
      </c>
      <c r="AR264" s="56">
        <f>IF(BD!AN264="","",IF(BD!AJ264="","",BD!AN264/BD!AJ264-1))</f>
        <v>0.5652324947833518</v>
      </c>
      <c r="AS264" s="56" t="str">
        <f>IF(BD!AN264="","",IF(BD!AN264&lt;BD!AL264,"ABAIXO DA META","DENTRO DA META"))</f>
        <v>DENTRO DA META</v>
      </c>
      <c r="AT264" s="56" t="str">
        <f>IF(BD!AJ264="","EM ANÁLISE",IF(BD!AP264&gt;=BD!AN264,"GO", "NO GO"))</f>
        <v>NO GO</v>
      </c>
      <c r="AU264" s="62">
        <f>IF(AN264="","",+BD!$AN264-AJ264)</f>
        <v>15.131273885350328</v>
      </c>
      <c r="AV264" s="63"/>
      <c r="AW264" s="54">
        <f>BD!P264*BD!AC264</f>
        <v>267.6</v>
      </c>
      <c r="AX264" s="54">
        <f>BD!V264*BD!AC264</f>
        <v>197.355</v>
      </c>
      <c r="AY264" s="54">
        <f>IF(BD!AN264="","",BD!AN264*BD!AC264)</f>
        <v>502.81528662420396</v>
      </c>
      <c r="AZ264" s="48" t="s">
        <v>5271</v>
      </c>
      <c r="BA264" s="69" t="s">
        <v>124</v>
      </c>
      <c r="BB264" s="48">
        <v>1</v>
      </c>
      <c r="BC264" s="69" t="s">
        <v>5209</v>
      </c>
      <c r="BD264" s="64" t="s">
        <v>5257</v>
      </c>
      <c r="BE264" s="65" t="s">
        <v>4</v>
      </c>
      <c r="BF264" s="65" t="s">
        <v>4</v>
      </c>
      <c r="BG264" s="64" t="s">
        <v>5258</v>
      </c>
      <c r="BH264" s="64"/>
      <c r="BI264" s="64"/>
      <c r="BJ264" s="64"/>
      <c r="BK264" s="64"/>
      <c r="BL264" s="64"/>
      <c r="BM264" s="64"/>
      <c r="BN264" s="64" t="s">
        <v>5259</v>
      </c>
      <c r="BO264" s="64">
        <v>138</v>
      </c>
      <c r="BP264" s="64">
        <v>140.622</v>
      </c>
      <c r="BQ264" s="64">
        <v>121</v>
      </c>
      <c r="BR264" s="64" t="s">
        <v>5260</v>
      </c>
      <c r="BS264" s="64" t="s">
        <v>5260</v>
      </c>
      <c r="BT264" s="64" t="s">
        <v>5261</v>
      </c>
      <c r="BU264" s="64">
        <v>5102</v>
      </c>
      <c r="BV264" s="64"/>
      <c r="BW264" s="64"/>
      <c r="BX264" s="64"/>
      <c r="BY264" s="64"/>
      <c r="BZ264" s="64"/>
      <c r="CA264" s="64"/>
      <c r="CB264" s="64"/>
      <c r="CC264" s="64">
        <v>102</v>
      </c>
      <c r="CD264" s="64">
        <v>8</v>
      </c>
      <c r="CE264" s="64">
        <v>8</v>
      </c>
      <c r="CF264" s="64"/>
      <c r="CG264" s="37" t="e">
        <f>VLOOKUP(Table_1[[#This Row],[EAN]],'[1]Planilha1'!$E:$R,13,0)</f>
        <v>#N/A</v>
      </c>
      <c r="CI264" s="188">
        <f>IF(Table_1[[#This Row],[STATUS MERCADO]]="GO",Table_1[[#This Row],[M. BRUTA TOTAL]],0)</f>
        <v>0</v>
      </c>
      <c r="CJ264" s="188">
        <f>IF(Table_1[[#This Row],[STATUS MERCADO]]="GO",Table_1[[#This Row],[PV UNIT. REALIZADO]]*Table_1[[#This Row],[QUANTIDADE]],0)</f>
        <v>0</v>
      </c>
    </row>
    <row r="265" ht="15">
      <c r="A265" s="7"/>
      <c r="B265" s="67" t="s">
        <v>400</v>
      </c>
      <c r="C265" s="77">
        <v>224308</v>
      </c>
      <c r="D265" s="64" t="s">
        <v>5211</v>
      </c>
      <c r="E265" s="49">
        <v>7500435116305</v>
      </c>
      <c r="F265" s="50" t="s">
        <v>5131</v>
      </c>
      <c r="G265" s="48" t="s">
        <v>15</v>
      </c>
      <c r="H265" s="64">
        <v>560</v>
      </c>
      <c r="I265" s="70" t="s">
        <v>5218</v>
      </c>
      <c r="J265" s="48" t="s">
        <v>1628</v>
      </c>
      <c r="K265" s="52" t="s">
        <v>84</v>
      </c>
      <c r="L265" s="52">
        <v>12</v>
      </c>
      <c r="M265" s="52">
        <v>4</v>
      </c>
      <c r="N265" s="48" t="s">
        <v>85</v>
      </c>
      <c r="O265" s="69" t="s">
        <v>5210</v>
      </c>
      <c r="P265" s="68">
        <v>22.3</v>
      </c>
      <c r="Q265" s="54">
        <f>(17/100+7.6/100+1.65/100)*P265</f>
        <v>5.853750000000001</v>
      </c>
      <c r="R265" s="54"/>
      <c r="S265" s="54"/>
      <c r="T265" s="54"/>
      <c r="U265" s="54"/>
      <c r="V265" s="54">
        <f>+P265-Q265+R265+S265+T265+U265</f>
        <v>16.44625</v>
      </c>
      <c r="W265" s="56">
        <f>(1.02/100)</f>
        <v>1.02E-2</v>
      </c>
      <c r="X265" s="56">
        <v>4.8E-3</v>
      </c>
      <c r="Y265" s="56">
        <v>0.17</v>
      </c>
      <c r="Z265" s="56">
        <v>1.65E-2</v>
      </c>
      <c r="AA265" s="56">
        <v>7.6E-2</v>
      </c>
      <c r="AB265" s="56">
        <f>SUM(W265:AA265)</f>
        <v>0.2775</v>
      </c>
      <c r="AC265" s="48">
        <v>12</v>
      </c>
      <c r="AD265" s="57">
        <f>IF(AL265="","",+AC265*AL265)</f>
        <v>502.81528662420396</v>
      </c>
      <c r="AE265" s="58">
        <f>IF(AL265="","",+AL265*AB265)</f>
        <v>11.627603503184718</v>
      </c>
      <c r="AF265" s="57">
        <f>IF(AL265="","",+AL265-AE265)</f>
        <v>30.273670382165612</v>
      </c>
      <c r="AG265" s="58">
        <f>+V265</f>
        <v>16.44625</v>
      </c>
      <c r="AH265" s="57">
        <f>IF(AF265="","",+AF265-AG265)</f>
        <v>13.827420382165613</v>
      </c>
      <c r="AI265" s="57">
        <f>IF(AH265="","",+AH265*AC265)</f>
        <v>165.92904458598736</v>
      </c>
      <c r="AJ265" s="58">
        <v>26.77</v>
      </c>
      <c r="AK265" s="59">
        <v>0.33</v>
      </c>
      <c r="AL265" s="58">
        <f>IF(V265=0,"",V265/(1-AB265-AK265))</f>
        <v>41.90127388535033</v>
      </c>
      <c r="AM265" s="60">
        <v>0.33</v>
      </c>
      <c r="AN265" s="58">
        <f>IF(V265=0,"",V265/(1-AB265-AM265))</f>
        <v>41.90127388535033</v>
      </c>
      <c r="AO265" s="61">
        <v>1.2</v>
      </c>
      <c r="AP265" s="58">
        <f>IF(BD!AJ265="","",BD!AJ265*BD!AO265)</f>
        <v>32.123999999999995</v>
      </c>
      <c r="AQ265" s="56">
        <f>BD!AM265/BD!AK265-1</f>
        <v>0</v>
      </c>
      <c r="AR265" s="56">
        <f>IF(BD!AN265="","",IF(BD!AJ265="","",BD!AN265/BD!AJ265-1))</f>
        <v>0.5652324947833518</v>
      </c>
      <c r="AS265" s="56" t="str">
        <f>IF(BD!AN265="","",IF(BD!AN265&lt;BD!AL265,"ABAIXO DA META","DENTRO DA META"))</f>
        <v>DENTRO DA META</v>
      </c>
      <c r="AT265" s="56" t="str">
        <f>IF(BD!AJ265="","EM ANÁLISE",IF(BD!AP265&gt;=BD!AN265,"GO", "NO GO"))</f>
        <v>NO GO</v>
      </c>
      <c r="AU265" s="62">
        <f>IF(AN265="","",+BD!$AN265-AJ265)</f>
        <v>15.131273885350328</v>
      </c>
      <c r="AV265" s="63"/>
      <c r="AW265" s="54">
        <f>BD!P265*BD!AC265</f>
        <v>267.6</v>
      </c>
      <c r="AX265" s="54">
        <f>BD!V265*BD!AC265</f>
        <v>197.355</v>
      </c>
      <c r="AY265" s="54">
        <f>IF(BD!AN265="","",BD!AN265*BD!AC265)</f>
        <v>502.81528662420396</v>
      </c>
      <c r="AZ265" s="48" t="s">
        <v>5271</v>
      </c>
      <c r="BA265" s="69" t="s">
        <v>124</v>
      </c>
      <c r="BB265" s="48">
        <v>1</v>
      </c>
      <c r="BC265" s="69" t="s">
        <v>5209</v>
      </c>
      <c r="BD265" s="64" t="s">
        <v>5257</v>
      </c>
      <c r="BE265" s="65" t="s">
        <v>4</v>
      </c>
      <c r="BF265" s="65" t="s">
        <v>4</v>
      </c>
      <c r="BG265" s="64" t="s">
        <v>5258</v>
      </c>
      <c r="BH265" s="64"/>
      <c r="BI265" s="64"/>
      <c r="BJ265" s="64"/>
      <c r="BK265" s="64"/>
      <c r="BL265" s="64"/>
      <c r="BM265" s="64"/>
      <c r="BN265" s="64" t="s">
        <v>5259</v>
      </c>
      <c r="BO265" s="64">
        <v>138</v>
      </c>
      <c r="BP265" s="64">
        <v>140.622</v>
      </c>
      <c r="BQ265" s="64">
        <v>121</v>
      </c>
      <c r="BR265" s="64" t="s">
        <v>5260</v>
      </c>
      <c r="BS265" s="64" t="s">
        <v>5260</v>
      </c>
      <c r="BT265" s="64" t="s">
        <v>5261</v>
      </c>
      <c r="BU265" s="64">
        <v>5102</v>
      </c>
      <c r="BV265" s="64"/>
      <c r="BW265" s="64"/>
      <c r="BX265" s="64"/>
      <c r="BY265" s="64"/>
      <c r="BZ265" s="64"/>
      <c r="CA265" s="64"/>
      <c r="CB265" s="64"/>
      <c r="CC265" s="64">
        <v>102</v>
      </c>
      <c r="CD265" s="64">
        <v>8</v>
      </c>
      <c r="CE265" s="64">
        <v>8</v>
      </c>
      <c r="CF265" s="64"/>
      <c r="CG265" s="37" t="e">
        <f>VLOOKUP(Table_1[[#This Row],[EAN]],'[1]Planilha1'!$E:$R,13,0)</f>
        <v>#N/A</v>
      </c>
      <c r="CI265" s="188">
        <f>IF(Table_1[[#This Row],[STATUS MERCADO]]="GO",Table_1[[#This Row],[M. BRUTA TOTAL]],0)</f>
        <v>0</v>
      </c>
      <c r="CJ265" s="188">
        <f>IF(Table_1[[#This Row],[STATUS MERCADO]]="GO",Table_1[[#This Row],[PV UNIT. REALIZADO]]*Table_1[[#This Row],[QUANTIDADE]],0)</f>
        <v>0</v>
      </c>
    </row>
    <row r="266" ht="15">
      <c r="A266" s="7"/>
      <c r="B266" s="67" t="s">
        <v>400</v>
      </c>
      <c r="C266" s="77">
        <v>224310</v>
      </c>
      <c r="D266" s="64" t="s">
        <v>5211</v>
      </c>
      <c r="E266" s="49">
        <v>7500435106405</v>
      </c>
      <c r="F266" s="50" t="s">
        <v>5132</v>
      </c>
      <c r="G266" s="48" t="s">
        <v>15</v>
      </c>
      <c r="H266" s="64">
        <v>560</v>
      </c>
      <c r="I266" s="70" t="s">
        <v>5218</v>
      </c>
      <c r="J266" s="48" t="s">
        <v>1628</v>
      </c>
      <c r="K266" s="52" t="s">
        <v>84</v>
      </c>
      <c r="L266" s="52">
        <v>12</v>
      </c>
      <c r="M266" s="52">
        <v>4</v>
      </c>
      <c r="N266" s="48" t="s">
        <v>85</v>
      </c>
      <c r="O266" s="69" t="s">
        <v>5210</v>
      </c>
      <c r="P266" s="68">
        <v>22.3</v>
      </c>
      <c r="Q266" s="54">
        <f>(17/100+7.6/100+1.65/100)*P266</f>
        <v>5.853750000000001</v>
      </c>
      <c r="R266" s="54"/>
      <c r="S266" s="54"/>
      <c r="T266" s="54"/>
      <c r="U266" s="54"/>
      <c r="V266" s="54">
        <f>+P266-Q266+R266+S266+T266+U266</f>
        <v>16.44625</v>
      </c>
      <c r="W266" s="56">
        <f>(1.02/100)</f>
        <v>1.02E-2</v>
      </c>
      <c r="X266" s="56">
        <v>4.8E-3</v>
      </c>
      <c r="Y266" s="56">
        <v>0.17</v>
      </c>
      <c r="Z266" s="56">
        <v>1.65E-2</v>
      </c>
      <c r="AA266" s="56">
        <v>7.6E-2</v>
      </c>
      <c r="AB266" s="56">
        <f>SUM(W266:AA266)</f>
        <v>0.2775</v>
      </c>
      <c r="AC266" s="48">
        <v>12</v>
      </c>
      <c r="AD266" s="57">
        <f>IF(AL266="","",+AC266*AL266)</f>
        <v>502.81528662420396</v>
      </c>
      <c r="AE266" s="58">
        <f>IF(AL266="","",+AL266*AB266)</f>
        <v>11.627603503184718</v>
      </c>
      <c r="AF266" s="57">
        <f>IF(AL266="","",+AL266-AE266)</f>
        <v>30.273670382165612</v>
      </c>
      <c r="AG266" s="58">
        <f>+V266</f>
        <v>16.44625</v>
      </c>
      <c r="AH266" s="57">
        <f>IF(AF266="","",+AF266-AG266)</f>
        <v>13.827420382165613</v>
      </c>
      <c r="AI266" s="57">
        <f>IF(AH266="","",+AH266*AC266)</f>
        <v>165.92904458598736</v>
      </c>
      <c r="AJ266" s="58">
        <v>26.77</v>
      </c>
      <c r="AK266" s="59">
        <v>0.33</v>
      </c>
      <c r="AL266" s="58">
        <f>IF(V266=0,"",V266/(1-AB266-AK266))</f>
        <v>41.90127388535033</v>
      </c>
      <c r="AM266" s="60">
        <v>0.33</v>
      </c>
      <c r="AN266" s="58">
        <f>IF(V266=0,"",V266/(1-AB266-AM266))</f>
        <v>41.90127388535033</v>
      </c>
      <c r="AO266" s="61">
        <v>1.2</v>
      </c>
      <c r="AP266" s="58">
        <f>IF(BD!AJ266="","",BD!AJ266*BD!AO266)</f>
        <v>32.123999999999995</v>
      </c>
      <c r="AQ266" s="56">
        <f>BD!AM266/BD!AK266-1</f>
        <v>0</v>
      </c>
      <c r="AR266" s="56">
        <f>IF(BD!AN266="","",IF(BD!AJ266="","",BD!AN266/BD!AJ266-1))</f>
        <v>0.5652324947833518</v>
      </c>
      <c r="AS266" s="56" t="str">
        <f>IF(BD!AN266="","",IF(BD!AN266&lt;BD!AL266,"ABAIXO DA META","DENTRO DA META"))</f>
        <v>DENTRO DA META</v>
      </c>
      <c r="AT266" s="56" t="str">
        <f>IF(BD!AJ266="","EM ANÁLISE",IF(BD!AP266&gt;=BD!AN266,"GO", "NO GO"))</f>
        <v>NO GO</v>
      </c>
      <c r="AU266" s="62">
        <f>IF(AN266="","",+BD!$AN266-AJ266)</f>
        <v>15.131273885350328</v>
      </c>
      <c r="AV266" s="63"/>
      <c r="AW266" s="54">
        <f>BD!P266*BD!AC266</f>
        <v>267.6</v>
      </c>
      <c r="AX266" s="54">
        <f>BD!V266*BD!AC266</f>
        <v>197.355</v>
      </c>
      <c r="AY266" s="54">
        <f>IF(BD!AN266="","",BD!AN266*BD!AC266)</f>
        <v>502.81528662420396</v>
      </c>
      <c r="AZ266" s="48" t="s">
        <v>5271</v>
      </c>
      <c r="BA266" s="69" t="s">
        <v>124</v>
      </c>
      <c r="BB266" s="48">
        <v>1</v>
      </c>
      <c r="BC266" s="69" t="s">
        <v>5209</v>
      </c>
      <c r="BD266" s="64" t="s">
        <v>5257</v>
      </c>
      <c r="BE266" s="65" t="s">
        <v>4</v>
      </c>
      <c r="BF266" s="65" t="s">
        <v>4</v>
      </c>
      <c r="BG266" s="64" t="s">
        <v>5258</v>
      </c>
      <c r="BH266" s="64"/>
      <c r="BI266" s="64"/>
      <c r="BJ266" s="64"/>
      <c r="BK266" s="64"/>
      <c r="BL266" s="64"/>
      <c r="BM266" s="64"/>
      <c r="BN266" s="64" t="s">
        <v>5259</v>
      </c>
      <c r="BO266" s="64">
        <v>138</v>
      </c>
      <c r="BP266" s="64">
        <v>140.622</v>
      </c>
      <c r="BQ266" s="64">
        <v>121</v>
      </c>
      <c r="BR266" s="64" t="s">
        <v>5260</v>
      </c>
      <c r="BS266" s="64" t="s">
        <v>5260</v>
      </c>
      <c r="BT266" s="64" t="s">
        <v>5261</v>
      </c>
      <c r="BU266" s="64">
        <v>5102</v>
      </c>
      <c r="BV266" s="64"/>
      <c r="BW266" s="64"/>
      <c r="BX266" s="64"/>
      <c r="BY266" s="64"/>
      <c r="BZ266" s="64"/>
      <c r="CA266" s="64"/>
      <c r="CB266" s="64"/>
      <c r="CC266" s="64">
        <v>102</v>
      </c>
      <c r="CD266" s="64">
        <v>8</v>
      </c>
      <c r="CE266" s="64">
        <v>8</v>
      </c>
      <c r="CF266" s="64"/>
      <c r="CG266" s="37" t="e">
        <f>VLOOKUP(Table_1[[#This Row],[EAN]],'[1]Planilha1'!$E:$R,13,0)</f>
        <v>#N/A</v>
      </c>
      <c r="CI266" s="188">
        <f>IF(Table_1[[#This Row],[STATUS MERCADO]]="GO",Table_1[[#This Row],[M. BRUTA TOTAL]],0)</f>
        <v>0</v>
      </c>
      <c r="CJ266" s="188">
        <f>IF(Table_1[[#This Row],[STATUS MERCADO]]="GO",Table_1[[#This Row],[PV UNIT. REALIZADO]]*Table_1[[#This Row],[QUANTIDADE]],0)</f>
        <v>0</v>
      </c>
    </row>
    <row r="267" ht="15">
      <c r="A267" s="7"/>
      <c r="B267" s="67" t="s">
        <v>400</v>
      </c>
      <c r="C267" s="77">
        <v>224311</v>
      </c>
      <c r="D267" s="64" t="s">
        <v>5211</v>
      </c>
      <c r="E267" s="49">
        <v>7500435106382</v>
      </c>
      <c r="F267" s="50" t="s">
        <v>5133</v>
      </c>
      <c r="G267" s="48" t="s">
        <v>15</v>
      </c>
      <c r="H267" s="64">
        <v>560</v>
      </c>
      <c r="I267" s="70" t="s">
        <v>5218</v>
      </c>
      <c r="J267" s="48" t="s">
        <v>1628</v>
      </c>
      <c r="K267" s="52" t="s">
        <v>84</v>
      </c>
      <c r="L267" s="52">
        <v>12</v>
      </c>
      <c r="M267" s="52">
        <v>4</v>
      </c>
      <c r="N267" s="48" t="s">
        <v>85</v>
      </c>
      <c r="O267" s="69" t="s">
        <v>5210</v>
      </c>
      <c r="P267" s="68">
        <v>22.3</v>
      </c>
      <c r="Q267" s="54">
        <f>(17/100+7.6/100+1.65/100)*P267</f>
        <v>5.853750000000001</v>
      </c>
      <c r="R267" s="54"/>
      <c r="S267" s="54"/>
      <c r="T267" s="54"/>
      <c r="U267" s="54"/>
      <c r="V267" s="54">
        <f>+P267-Q267+R267+S267+T267+U267</f>
        <v>16.44625</v>
      </c>
      <c r="W267" s="56">
        <f>(1.02/100)</f>
        <v>1.02E-2</v>
      </c>
      <c r="X267" s="56">
        <v>4.8E-3</v>
      </c>
      <c r="Y267" s="56">
        <v>0.17</v>
      </c>
      <c r="Z267" s="56">
        <v>1.65E-2</v>
      </c>
      <c r="AA267" s="56">
        <v>7.6E-2</v>
      </c>
      <c r="AB267" s="56">
        <f>SUM(W267:AA267)</f>
        <v>0.2775</v>
      </c>
      <c r="AC267" s="48">
        <v>12</v>
      </c>
      <c r="AD267" s="57">
        <f>IF(AL267="","",+AC267*AL267)</f>
        <v>502.81528662420396</v>
      </c>
      <c r="AE267" s="58">
        <f>IF(AL267="","",+AL267*AB267)</f>
        <v>11.627603503184718</v>
      </c>
      <c r="AF267" s="57">
        <f>IF(AL267="","",+AL267-AE267)</f>
        <v>30.273670382165612</v>
      </c>
      <c r="AG267" s="58">
        <f>+V267</f>
        <v>16.44625</v>
      </c>
      <c r="AH267" s="57">
        <f>IF(AF267="","",+AF267-AG267)</f>
        <v>13.827420382165613</v>
      </c>
      <c r="AI267" s="57">
        <f>IF(AH267="","",+AH267*AC267)</f>
        <v>165.92904458598736</v>
      </c>
      <c r="AJ267" s="58">
        <v>26.77</v>
      </c>
      <c r="AK267" s="59">
        <v>0.33</v>
      </c>
      <c r="AL267" s="58">
        <f>IF(V267=0,"",V267/(1-AB267-AK267))</f>
        <v>41.90127388535033</v>
      </c>
      <c r="AM267" s="60">
        <v>0.33</v>
      </c>
      <c r="AN267" s="58">
        <f>IF(V267=0,"",V267/(1-AB267-AM267))</f>
        <v>41.90127388535033</v>
      </c>
      <c r="AO267" s="61">
        <v>1.2</v>
      </c>
      <c r="AP267" s="58">
        <f>IF(BD!AJ267="","",BD!AJ267*BD!AO267)</f>
        <v>32.123999999999995</v>
      </c>
      <c r="AQ267" s="56">
        <f>BD!AM267/BD!AK267-1</f>
        <v>0</v>
      </c>
      <c r="AR267" s="56">
        <f>IF(BD!AN267="","",IF(BD!AJ267="","",BD!AN267/BD!AJ267-1))</f>
        <v>0.5652324947833518</v>
      </c>
      <c r="AS267" s="56" t="str">
        <f>IF(BD!AN267="","",IF(BD!AN267&lt;BD!AL267,"ABAIXO DA META","DENTRO DA META"))</f>
        <v>DENTRO DA META</v>
      </c>
      <c r="AT267" s="56" t="str">
        <f>IF(BD!AJ267="","EM ANÁLISE",IF(BD!AP267&gt;=BD!AN267,"GO", "NO GO"))</f>
        <v>NO GO</v>
      </c>
      <c r="AU267" s="62">
        <f>IF(AN267="","",+BD!$AN267-AJ267)</f>
        <v>15.131273885350328</v>
      </c>
      <c r="AV267" s="63"/>
      <c r="AW267" s="54">
        <f>BD!P267*BD!AC267</f>
        <v>267.6</v>
      </c>
      <c r="AX267" s="54">
        <f>BD!V267*BD!AC267</f>
        <v>197.355</v>
      </c>
      <c r="AY267" s="54">
        <f>IF(BD!AN267="","",BD!AN267*BD!AC267)</f>
        <v>502.81528662420396</v>
      </c>
      <c r="AZ267" s="48" t="s">
        <v>5271</v>
      </c>
      <c r="BA267" s="69" t="s">
        <v>124</v>
      </c>
      <c r="BB267" s="48">
        <v>1</v>
      </c>
      <c r="BC267" s="69" t="s">
        <v>5209</v>
      </c>
      <c r="BD267" s="64" t="s">
        <v>5257</v>
      </c>
      <c r="BE267" s="65" t="s">
        <v>4</v>
      </c>
      <c r="BF267" s="65" t="s">
        <v>4</v>
      </c>
      <c r="BG267" s="64" t="s">
        <v>5258</v>
      </c>
      <c r="BH267" s="64"/>
      <c r="BI267" s="64"/>
      <c r="BJ267" s="64"/>
      <c r="BK267" s="64"/>
      <c r="BL267" s="64"/>
      <c r="BM267" s="64"/>
      <c r="BN267" s="64" t="s">
        <v>5259</v>
      </c>
      <c r="BO267" s="64">
        <v>138</v>
      </c>
      <c r="BP267" s="64">
        <v>140.622</v>
      </c>
      <c r="BQ267" s="64">
        <v>121</v>
      </c>
      <c r="BR267" s="64" t="s">
        <v>5260</v>
      </c>
      <c r="BS267" s="64" t="s">
        <v>5260</v>
      </c>
      <c r="BT267" s="64" t="s">
        <v>5261</v>
      </c>
      <c r="BU267" s="64">
        <v>5102</v>
      </c>
      <c r="BV267" s="64"/>
      <c r="BW267" s="64"/>
      <c r="BX267" s="64"/>
      <c r="BY267" s="64"/>
      <c r="BZ267" s="64"/>
      <c r="CA267" s="64"/>
      <c r="CB267" s="64"/>
      <c r="CC267" s="64">
        <v>102</v>
      </c>
      <c r="CD267" s="64">
        <v>8</v>
      </c>
      <c r="CE267" s="64">
        <v>8</v>
      </c>
      <c r="CF267" s="64"/>
      <c r="CG267" s="37" t="e">
        <f>VLOOKUP(Table_1[[#This Row],[EAN]],'[1]Planilha1'!$E:$R,13,0)</f>
        <v>#N/A</v>
      </c>
      <c r="CI267" s="188">
        <f>IF(Table_1[[#This Row],[STATUS MERCADO]]="GO",Table_1[[#This Row],[M. BRUTA TOTAL]],0)</f>
        <v>0</v>
      </c>
      <c r="CJ267" s="188">
        <f>IF(Table_1[[#This Row],[STATUS MERCADO]]="GO",Table_1[[#This Row],[PV UNIT. REALIZADO]]*Table_1[[#This Row],[QUANTIDADE]],0)</f>
        <v>0</v>
      </c>
    </row>
    <row r="268" ht="15">
      <c r="A268" s="7"/>
      <c r="B268" s="67" t="s">
        <v>400</v>
      </c>
      <c r="C268" s="77">
        <v>224312</v>
      </c>
      <c r="D268" s="64" t="s">
        <v>5211</v>
      </c>
      <c r="E268" s="49">
        <v>7500435142120</v>
      </c>
      <c r="F268" s="50" t="s">
        <v>5134</v>
      </c>
      <c r="G268" s="48" t="s">
        <v>15</v>
      </c>
      <c r="H268" s="64">
        <v>560</v>
      </c>
      <c r="I268" s="70" t="s">
        <v>5218</v>
      </c>
      <c r="J268" s="48" t="s">
        <v>1628</v>
      </c>
      <c r="K268" s="52" t="s">
        <v>84</v>
      </c>
      <c r="L268" s="52">
        <v>12</v>
      </c>
      <c r="M268" s="52">
        <v>4</v>
      </c>
      <c r="N268" s="48" t="s">
        <v>85</v>
      </c>
      <c r="O268" s="69" t="s">
        <v>5210</v>
      </c>
      <c r="P268" s="68">
        <v>22.3</v>
      </c>
      <c r="Q268" s="54">
        <f>(17/100+7.6/100+1.65/100)*P268</f>
        <v>5.853750000000001</v>
      </c>
      <c r="R268" s="54"/>
      <c r="S268" s="54"/>
      <c r="T268" s="54"/>
      <c r="U268" s="54"/>
      <c r="V268" s="54">
        <f>+P268-Q268+R268+S268+T268+U268</f>
        <v>16.44625</v>
      </c>
      <c r="W268" s="56">
        <f>(1.02/100)</f>
        <v>1.02E-2</v>
      </c>
      <c r="X268" s="56">
        <v>4.8E-3</v>
      </c>
      <c r="Y268" s="56">
        <v>0.17</v>
      </c>
      <c r="Z268" s="56">
        <v>1.65E-2</v>
      </c>
      <c r="AA268" s="56">
        <v>7.6E-2</v>
      </c>
      <c r="AB268" s="56">
        <f>SUM(W268:AA268)</f>
        <v>0.2775</v>
      </c>
      <c r="AC268" s="48">
        <v>12</v>
      </c>
      <c r="AD268" s="57">
        <f>IF(AL268="","",+AC268*AL268)</f>
        <v>502.81528662420396</v>
      </c>
      <c r="AE268" s="58">
        <f>IF(AL268="","",+AL268*AB268)</f>
        <v>11.627603503184718</v>
      </c>
      <c r="AF268" s="57">
        <f>IF(AL268="","",+AL268-AE268)</f>
        <v>30.273670382165612</v>
      </c>
      <c r="AG268" s="58">
        <f>+V268</f>
        <v>16.44625</v>
      </c>
      <c r="AH268" s="57">
        <f>IF(AF268="","",+AF268-AG268)</f>
        <v>13.827420382165613</v>
      </c>
      <c r="AI268" s="57">
        <f>IF(AH268="","",+AH268*AC268)</f>
        <v>165.92904458598736</v>
      </c>
      <c r="AJ268" s="58">
        <v>29.86</v>
      </c>
      <c r="AK268" s="59">
        <v>0.33</v>
      </c>
      <c r="AL268" s="58">
        <f>IF(V268=0,"",V268/(1-AB268-AK268))</f>
        <v>41.90127388535033</v>
      </c>
      <c r="AM268" s="60">
        <v>0.33</v>
      </c>
      <c r="AN268" s="58">
        <f>IF(V268=0,"",V268/(1-AB268-AM268))</f>
        <v>41.90127388535033</v>
      </c>
      <c r="AO268" s="61">
        <v>1.2</v>
      </c>
      <c r="AP268" s="58">
        <f>IF(BD!AJ268="","",BD!AJ268*BD!AO268)</f>
        <v>35.832</v>
      </c>
      <c r="AQ268" s="56">
        <f>BD!AM268/BD!AK268-1</f>
        <v>0</v>
      </c>
      <c r="AR268" s="56">
        <f>IF(BD!AN268="","",IF(BD!AJ268="","",BD!AN268/BD!AJ268-1))</f>
        <v>0.4032576652829982</v>
      </c>
      <c r="AS268" s="56" t="str">
        <f>IF(BD!AN268="","",IF(BD!AN268&lt;BD!AL268,"ABAIXO DA META","DENTRO DA META"))</f>
        <v>DENTRO DA META</v>
      </c>
      <c r="AT268" s="56" t="str">
        <f>IF(BD!AJ268="","EM ANÁLISE",IF(BD!AP268&gt;=BD!AN268,"GO", "NO GO"))</f>
        <v>NO GO</v>
      </c>
      <c r="AU268" s="62">
        <f>IF(AN268="","",+BD!$AN268-AJ268)</f>
        <v>12.041273885350328</v>
      </c>
      <c r="AV268" s="63"/>
      <c r="AW268" s="54">
        <f>BD!P268*BD!AC268</f>
        <v>267.6</v>
      </c>
      <c r="AX268" s="54">
        <f>BD!V268*BD!AC268</f>
        <v>197.355</v>
      </c>
      <c r="AY268" s="54">
        <f>IF(BD!AN268="","",BD!AN268*BD!AC268)</f>
        <v>502.81528662420396</v>
      </c>
      <c r="AZ268" s="48" t="s">
        <v>5271</v>
      </c>
      <c r="BA268" s="69" t="s">
        <v>124</v>
      </c>
      <c r="BB268" s="48">
        <v>1</v>
      </c>
      <c r="BC268" s="69" t="s">
        <v>5209</v>
      </c>
      <c r="BD268" s="64" t="s">
        <v>5257</v>
      </c>
      <c r="BE268" s="65" t="s">
        <v>4</v>
      </c>
      <c r="BF268" s="65" t="s">
        <v>4</v>
      </c>
      <c r="BG268" s="64" t="s">
        <v>5258</v>
      </c>
      <c r="BH268" s="64"/>
      <c r="BI268" s="64"/>
      <c r="BJ268" s="64"/>
      <c r="BK268" s="64"/>
      <c r="BL268" s="64"/>
      <c r="BM268" s="64"/>
      <c r="BN268" s="64" t="s">
        <v>5259</v>
      </c>
      <c r="BO268" s="64">
        <v>138</v>
      </c>
      <c r="BP268" s="64">
        <v>140.622</v>
      </c>
      <c r="BQ268" s="64">
        <v>121</v>
      </c>
      <c r="BR268" s="64" t="s">
        <v>5260</v>
      </c>
      <c r="BS268" s="64" t="s">
        <v>5260</v>
      </c>
      <c r="BT268" s="64" t="s">
        <v>5261</v>
      </c>
      <c r="BU268" s="64">
        <v>5102</v>
      </c>
      <c r="BV268" s="64"/>
      <c r="BW268" s="64"/>
      <c r="BX268" s="64"/>
      <c r="BY268" s="64"/>
      <c r="BZ268" s="64"/>
      <c r="CA268" s="64"/>
      <c r="CB268" s="64"/>
      <c r="CC268" s="64">
        <v>102</v>
      </c>
      <c r="CD268" s="64">
        <v>8</v>
      </c>
      <c r="CE268" s="64">
        <v>8</v>
      </c>
      <c r="CF268" s="64"/>
      <c r="CG268" s="37" t="e">
        <f>VLOOKUP(Table_1[[#This Row],[EAN]],'[1]Planilha1'!$E:$R,13,0)</f>
        <v>#N/A</v>
      </c>
      <c r="CI268" s="188">
        <f>IF(Table_1[[#This Row],[STATUS MERCADO]]="GO",Table_1[[#This Row],[M. BRUTA TOTAL]],0)</f>
        <v>0</v>
      </c>
      <c r="CJ268" s="188">
        <f>IF(Table_1[[#This Row],[STATUS MERCADO]]="GO",Table_1[[#This Row],[PV UNIT. REALIZADO]]*Table_1[[#This Row],[QUANTIDADE]],0)</f>
        <v>0</v>
      </c>
    </row>
    <row r="269" ht="15">
      <c r="A269" s="7"/>
      <c r="B269" s="67" t="s">
        <v>400</v>
      </c>
      <c r="C269" s="77">
        <v>224313</v>
      </c>
      <c r="D269" s="64" t="s">
        <v>5211</v>
      </c>
      <c r="E269" s="49">
        <v>7500435125307</v>
      </c>
      <c r="F269" s="50" t="s">
        <v>5135</v>
      </c>
      <c r="G269" s="48" t="s">
        <v>15</v>
      </c>
      <c r="H269" s="64">
        <v>560</v>
      </c>
      <c r="I269" s="70" t="s">
        <v>5218</v>
      </c>
      <c r="J269" s="48" t="s">
        <v>1628</v>
      </c>
      <c r="K269" s="52" t="s">
        <v>84</v>
      </c>
      <c r="L269" s="52">
        <v>12</v>
      </c>
      <c r="M269" s="52">
        <v>4</v>
      </c>
      <c r="N269" s="48" t="s">
        <v>85</v>
      </c>
      <c r="O269" s="69" t="s">
        <v>5210</v>
      </c>
      <c r="P269" s="68">
        <v>11.35</v>
      </c>
      <c r="Q269" s="54">
        <f>(17/100+7.6/100+1.65/100)*P269</f>
        <v>2.979375</v>
      </c>
      <c r="R269" s="54"/>
      <c r="S269" s="54"/>
      <c r="T269" s="54"/>
      <c r="U269" s="54"/>
      <c r="V269" s="54">
        <f>+P269-Q269+R269+S269+T269+U269</f>
        <v>8.370625</v>
      </c>
      <c r="W269" s="56">
        <f>(1.02/100)</f>
        <v>1.02E-2</v>
      </c>
      <c r="X269" s="56">
        <v>4.8E-3</v>
      </c>
      <c r="Y269" s="56">
        <v>0.17</v>
      </c>
      <c r="Z269" s="56">
        <v>1.65E-2</v>
      </c>
      <c r="AA269" s="56">
        <v>7.6E-2</v>
      </c>
      <c r="AB269" s="56">
        <f>SUM(W269:AA269)</f>
        <v>0.2775</v>
      </c>
      <c r="AC269" s="48">
        <v>12</v>
      </c>
      <c r="AD269" s="57">
        <f>IF(AL269="","",+AC269*AL269)</f>
        <v>255.91719745222937</v>
      </c>
      <c r="AE269" s="58">
        <f>IF(AL269="","",+AL269*AB269)</f>
        <v>5.918085191082805</v>
      </c>
      <c r="AF269" s="57">
        <f>IF(AL269="","",+AL269-AE269)</f>
        <v>15.408347929936308</v>
      </c>
      <c r="AG269" s="58">
        <f>+V269</f>
        <v>8.370625</v>
      </c>
      <c r="AH269" s="57">
        <f>IF(AF269="","",+AF269-AG269)</f>
        <v>7.037722929936308</v>
      </c>
      <c r="AI269" s="57">
        <f>IF(AH269="","",+AH269*AC269)</f>
        <v>84.4526751592357</v>
      </c>
      <c r="AJ269" s="58">
        <v>19.15</v>
      </c>
      <c r="AK269" s="59">
        <v>0.33</v>
      </c>
      <c r="AL269" s="58">
        <f>IF(V269=0,"",V269/(1-AB269-AK269))</f>
        <v>21.326433121019114</v>
      </c>
      <c r="AM269" s="60">
        <v>0.33</v>
      </c>
      <c r="AN269" s="58">
        <f>IF(V269=0,"",V269/(1-AB269-AM269))</f>
        <v>21.326433121019114</v>
      </c>
      <c r="AO269" s="61">
        <v>1.2</v>
      </c>
      <c r="AP269" s="58">
        <f>IF(BD!AJ269="","",BD!AJ269*BD!AO269)</f>
        <v>22.979999999999997</v>
      </c>
      <c r="AQ269" s="56">
        <f>BD!AM269/BD!AK269-1</f>
        <v>0</v>
      </c>
      <c r="AR269" s="56">
        <f>IF(BD!AN269="","",IF(BD!AJ269="","",BD!AN269/BD!AJ269-1))</f>
        <v>0.11365186010543682</v>
      </c>
      <c r="AS269" s="56" t="str">
        <f>IF(BD!AN269="","",IF(BD!AN269&lt;BD!AL269,"ABAIXO DA META","DENTRO DA META"))</f>
        <v>DENTRO DA META</v>
      </c>
      <c r="AT269" s="56" t="str">
        <f>IF(BD!AJ269="","EM ANÁLISE",IF(BD!AP269&gt;=BD!AN269,"GO", "NO GO"))</f>
        <v>GO</v>
      </c>
      <c r="AU269" s="62">
        <f>IF(AN269="","",+BD!$AN269-AJ269)</f>
        <v>2.176433121019116</v>
      </c>
      <c r="AV269" s="63"/>
      <c r="AW269" s="54">
        <f>BD!P269*BD!AC269</f>
        <v>136.2</v>
      </c>
      <c r="AX269" s="54">
        <f>BD!V269*BD!AC269</f>
        <v>100.4475</v>
      </c>
      <c r="AY269" s="54">
        <f>IF(BD!AN269="","",BD!AN269*BD!AC269)</f>
        <v>255.91719745222937</v>
      </c>
      <c r="AZ269" s="48" t="s">
        <v>5271</v>
      </c>
      <c r="BA269" s="69" t="s">
        <v>124</v>
      </c>
      <c r="BB269" s="48">
        <v>1</v>
      </c>
      <c r="BC269" s="69" t="s">
        <v>5209</v>
      </c>
      <c r="BD269" s="64" t="s">
        <v>5257</v>
      </c>
      <c r="BE269" s="65" t="s">
        <v>4</v>
      </c>
      <c r="BF269" s="65" t="s">
        <v>4</v>
      </c>
      <c r="BG269" s="64" t="s">
        <v>5258</v>
      </c>
      <c r="BH269" s="64"/>
      <c r="BI269" s="64"/>
      <c r="BJ269" s="64"/>
      <c r="BK269" s="64"/>
      <c r="BL269" s="64"/>
      <c r="BM269" s="64"/>
      <c r="BN269" s="64" t="s">
        <v>5259</v>
      </c>
      <c r="BO269" s="64">
        <v>138</v>
      </c>
      <c r="BP269" s="64">
        <v>140.622</v>
      </c>
      <c r="BQ269" s="64">
        <v>121</v>
      </c>
      <c r="BR269" s="64" t="s">
        <v>5260</v>
      </c>
      <c r="BS269" s="64" t="s">
        <v>5260</v>
      </c>
      <c r="BT269" s="64" t="s">
        <v>5261</v>
      </c>
      <c r="BU269" s="64">
        <v>5102</v>
      </c>
      <c r="BV269" s="64"/>
      <c r="BW269" s="64"/>
      <c r="BX269" s="64"/>
      <c r="BY269" s="64"/>
      <c r="BZ269" s="64"/>
      <c r="CA269" s="64"/>
      <c r="CB269" s="64"/>
      <c r="CC269" s="64">
        <v>102</v>
      </c>
      <c r="CD269" s="64">
        <v>8</v>
      </c>
      <c r="CE269" s="64">
        <v>8</v>
      </c>
      <c r="CF269" s="64"/>
      <c r="CG269" s="37" t="e">
        <f>VLOOKUP(Table_1[[#This Row],[EAN]],'[1]Planilha1'!$E:$R,13,0)</f>
        <v>#N/A</v>
      </c>
      <c r="CI269" s="188">
        <f>IF(Table_1[[#This Row],[STATUS MERCADO]]="GO",Table_1[[#This Row],[M. BRUTA TOTAL]],0)</f>
        <v>84.4526751592357</v>
      </c>
      <c r="CJ269" s="188">
        <f>IF(Table_1[[#This Row],[STATUS MERCADO]]="GO",Table_1[[#This Row],[PV UNIT. REALIZADO]]*Table_1[[#This Row],[QUANTIDADE]],0)</f>
        <v>255.91719745222937</v>
      </c>
    </row>
    <row r="270" ht="15">
      <c r="A270" s="7"/>
      <c r="B270" s="67" t="s">
        <v>400</v>
      </c>
      <c r="C270" s="77">
        <v>224315</v>
      </c>
      <c r="D270" s="64" t="s">
        <v>5211</v>
      </c>
      <c r="E270" s="49">
        <v>7500435125376</v>
      </c>
      <c r="F270" s="50" t="s">
        <v>5136</v>
      </c>
      <c r="G270" s="48" t="s">
        <v>15</v>
      </c>
      <c r="H270" s="64">
        <v>560</v>
      </c>
      <c r="I270" s="70" t="s">
        <v>5218</v>
      </c>
      <c r="J270" s="48" t="s">
        <v>1628</v>
      </c>
      <c r="K270" s="52" t="s">
        <v>84</v>
      </c>
      <c r="L270" s="52">
        <v>12</v>
      </c>
      <c r="M270" s="52">
        <v>4</v>
      </c>
      <c r="N270" s="48" t="s">
        <v>85</v>
      </c>
      <c r="O270" s="69" t="s">
        <v>5210</v>
      </c>
      <c r="P270" s="68">
        <v>11.35</v>
      </c>
      <c r="Q270" s="54">
        <f>(17/100+7.6/100+1.65/100)*P270</f>
        <v>2.979375</v>
      </c>
      <c r="R270" s="54"/>
      <c r="S270" s="54"/>
      <c r="T270" s="54"/>
      <c r="U270" s="54"/>
      <c r="V270" s="54">
        <f>+P270-Q270+R270+S270+T270+U270</f>
        <v>8.370625</v>
      </c>
      <c r="W270" s="56">
        <f>(1.02/100)</f>
        <v>1.02E-2</v>
      </c>
      <c r="X270" s="56">
        <v>4.8E-3</v>
      </c>
      <c r="Y270" s="56">
        <v>0.17</v>
      </c>
      <c r="Z270" s="56">
        <v>1.65E-2</v>
      </c>
      <c r="AA270" s="56">
        <v>7.6E-2</v>
      </c>
      <c r="AB270" s="56">
        <f>SUM(W270:AA270)</f>
        <v>0.2775</v>
      </c>
      <c r="AC270" s="48">
        <v>12</v>
      </c>
      <c r="AD270" s="57">
        <f>IF(AL270="","",+AC270*AL270)</f>
        <v>255.91719745222937</v>
      </c>
      <c r="AE270" s="58">
        <f>IF(AL270="","",+AL270*AB270)</f>
        <v>5.918085191082805</v>
      </c>
      <c r="AF270" s="57">
        <f>IF(AL270="","",+AL270-AE270)</f>
        <v>15.408347929936308</v>
      </c>
      <c r="AG270" s="58">
        <f>+V270</f>
        <v>8.370625</v>
      </c>
      <c r="AH270" s="57">
        <f>IF(AF270="","",+AF270-AG270)</f>
        <v>7.037722929936308</v>
      </c>
      <c r="AI270" s="57">
        <f>IF(AH270="","",+AH270*AC270)</f>
        <v>84.4526751592357</v>
      </c>
      <c r="AJ270" s="58">
        <v>19.15</v>
      </c>
      <c r="AK270" s="59">
        <v>0.33</v>
      </c>
      <c r="AL270" s="58">
        <f>IF(V270=0,"",V270/(1-AB270-AK270))</f>
        <v>21.326433121019114</v>
      </c>
      <c r="AM270" s="60">
        <v>0.33</v>
      </c>
      <c r="AN270" s="58">
        <f>IF(V270=0,"",V270/(1-AB270-AM270))</f>
        <v>21.326433121019114</v>
      </c>
      <c r="AO270" s="61">
        <v>1.2</v>
      </c>
      <c r="AP270" s="58">
        <f>IF(BD!AJ270="","",BD!AJ270*BD!AO270)</f>
        <v>22.979999999999997</v>
      </c>
      <c r="AQ270" s="56">
        <f>BD!AM270/BD!AK270-1</f>
        <v>0</v>
      </c>
      <c r="AR270" s="56">
        <f>IF(BD!AN270="","",IF(BD!AJ270="","",BD!AN270/BD!AJ270-1))</f>
        <v>0.11365186010543682</v>
      </c>
      <c r="AS270" s="56" t="str">
        <f>IF(BD!AN270="","",IF(BD!AN270&lt;BD!AL270,"ABAIXO DA META","DENTRO DA META"))</f>
        <v>DENTRO DA META</v>
      </c>
      <c r="AT270" s="56" t="str">
        <f>IF(BD!AJ270="","EM ANÁLISE",IF(BD!AP270&gt;=BD!AN270,"GO", "NO GO"))</f>
        <v>GO</v>
      </c>
      <c r="AU270" s="62">
        <f>IF(AN270="","",+BD!$AN270-AJ270)</f>
        <v>2.176433121019116</v>
      </c>
      <c r="AV270" s="63"/>
      <c r="AW270" s="54">
        <f>BD!P270*BD!AC270</f>
        <v>136.2</v>
      </c>
      <c r="AX270" s="54">
        <f>BD!V270*BD!AC270</f>
        <v>100.4475</v>
      </c>
      <c r="AY270" s="54">
        <f>IF(BD!AN270="","",BD!AN270*BD!AC270)</f>
        <v>255.91719745222937</v>
      </c>
      <c r="AZ270" s="48" t="s">
        <v>5271</v>
      </c>
      <c r="BA270" s="69" t="s">
        <v>124</v>
      </c>
      <c r="BB270" s="48">
        <v>1</v>
      </c>
      <c r="BC270" s="69" t="s">
        <v>5209</v>
      </c>
      <c r="BD270" s="64" t="s">
        <v>5257</v>
      </c>
      <c r="BE270" s="65" t="s">
        <v>4</v>
      </c>
      <c r="BF270" s="65" t="s">
        <v>4</v>
      </c>
      <c r="BG270" s="64" t="s">
        <v>5258</v>
      </c>
      <c r="BH270" s="64"/>
      <c r="BI270" s="64"/>
      <c r="BJ270" s="64"/>
      <c r="BK270" s="64"/>
      <c r="BL270" s="64"/>
      <c r="BM270" s="64"/>
      <c r="BN270" s="64" t="s">
        <v>5259</v>
      </c>
      <c r="BO270" s="64">
        <v>138</v>
      </c>
      <c r="BP270" s="64">
        <v>140.622</v>
      </c>
      <c r="BQ270" s="64">
        <v>121</v>
      </c>
      <c r="BR270" s="64" t="s">
        <v>5260</v>
      </c>
      <c r="BS270" s="64" t="s">
        <v>5260</v>
      </c>
      <c r="BT270" s="64" t="s">
        <v>5261</v>
      </c>
      <c r="BU270" s="64">
        <v>5102</v>
      </c>
      <c r="BV270" s="64"/>
      <c r="BW270" s="64"/>
      <c r="BX270" s="64"/>
      <c r="BY270" s="64"/>
      <c r="BZ270" s="64"/>
      <c r="CA270" s="64"/>
      <c r="CB270" s="64"/>
      <c r="CC270" s="64">
        <v>102</v>
      </c>
      <c r="CD270" s="64">
        <v>8</v>
      </c>
      <c r="CE270" s="64">
        <v>8</v>
      </c>
      <c r="CF270" s="64"/>
      <c r="CG270" s="37" t="e">
        <f>VLOOKUP(Table_1[[#This Row],[EAN]],'[1]Planilha1'!$E:$R,13,0)</f>
        <v>#N/A</v>
      </c>
      <c r="CI270" s="188">
        <f>IF(Table_1[[#This Row],[STATUS MERCADO]]="GO",Table_1[[#This Row],[M. BRUTA TOTAL]],0)</f>
        <v>84.4526751592357</v>
      </c>
      <c r="CJ270" s="188">
        <f>IF(Table_1[[#This Row],[STATUS MERCADO]]="GO",Table_1[[#This Row],[PV UNIT. REALIZADO]]*Table_1[[#This Row],[QUANTIDADE]],0)</f>
        <v>255.91719745222937</v>
      </c>
    </row>
    <row r="271" ht="15">
      <c r="A271" s="7"/>
      <c r="B271" s="67" t="s">
        <v>400</v>
      </c>
      <c r="C271" s="77">
        <v>224322</v>
      </c>
      <c r="D271" s="64" t="s">
        <v>5211</v>
      </c>
      <c r="E271" s="49">
        <v>7501007457826</v>
      </c>
      <c r="F271" s="50" t="s">
        <v>5137</v>
      </c>
      <c r="G271" s="48" t="s">
        <v>15</v>
      </c>
      <c r="H271" s="64">
        <v>560</v>
      </c>
      <c r="I271" s="70" t="s">
        <v>5218</v>
      </c>
      <c r="J271" s="48" t="s">
        <v>1628</v>
      </c>
      <c r="K271" s="52" t="s">
        <v>84</v>
      </c>
      <c r="L271" s="52">
        <v>12</v>
      </c>
      <c r="M271" s="52">
        <v>4</v>
      </c>
      <c r="N271" s="48" t="s">
        <v>85</v>
      </c>
      <c r="O271" s="69" t="s">
        <v>5210</v>
      </c>
      <c r="P271" s="68">
        <v>20.6</v>
      </c>
      <c r="Q271" s="54">
        <f>(17/100+7.6/100+1.65/100)*P271</f>
        <v>5.407500000000001</v>
      </c>
      <c r="R271" s="54"/>
      <c r="S271" s="54"/>
      <c r="T271" s="54"/>
      <c r="U271" s="54"/>
      <c r="V271" s="54">
        <f>+P271-Q271+R271+S271+T271+U271</f>
        <v>15.1925</v>
      </c>
      <c r="W271" s="56">
        <f>(1.02/100)</f>
        <v>1.02E-2</v>
      </c>
      <c r="X271" s="56">
        <v>4.8E-3</v>
      </c>
      <c r="Y271" s="56">
        <v>0.17</v>
      </c>
      <c r="Z271" s="56">
        <v>1.65E-2</v>
      </c>
      <c r="AA271" s="56">
        <v>7.6E-2</v>
      </c>
      <c r="AB271" s="56">
        <f>SUM(W271:AA271)</f>
        <v>0.2775</v>
      </c>
      <c r="AC271" s="48">
        <v>12</v>
      </c>
      <c r="AD271" s="57">
        <f>IF(AL271="","",+AC271*AL271)</f>
        <v>464.4840764331212</v>
      </c>
      <c r="AE271" s="58">
        <f>IF(AL271="","",+AL271*AB271)</f>
        <v>10.741194267515928</v>
      </c>
      <c r="AF271" s="57">
        <f>IF(AL271="","",+AL271-AE271)</f>
        <v>27.965812101910835</v>
      </c>
      <c r="AG271" s="58">
        <f>+V271</f>
        <v>15.1925</v>
      </c>
      <c r="AH271" s="57">
        <f>IF(AF271="","",+AF271-AG271)</f>
        <v>12.773312101910834</v>
      </c>
      <c r="AI271" s="57">
        <f>IF(AH271="","",+AH271*AC271)</f>
        <v>153.27974522293002</v>
      </c>
      <c r="AJ271" s="58">
        <v>26.56</v>
      </c>
      <c r="AK271" s="59">
        <v>0.33</v>
      </c>
      <c r="AL271" s="58">
        <f>IF(V271=0,"",V271/(1-AB271-AK271))</f>
        <v>38.707006369426765</v>
      </c>
      <c r="AM271" s="60">
        <v>0.33</v>
      </c>
      <c r="AN271" s="58">
        <f>IF(V271=0,"",V271/(1-AB271-AM271))</f>
        <v>38.707006369426765</v>
      </c>
      <c r="AO271" s="61">
        <v>1.2</v>
      </c>
      <c r="AP271" s="58">
        <f>IF(BD!AJ271="","",BD!AJ271*BD!AO271)</f>
        <v>31.871999999999996</v>
      </c>
      <c r="AQ271" s="56">
        <f>BD!AM271/BD!AK271-1</f>
        <v>0</v>
      </c>
      <c r="AR271" s="56">
        <f>IF(BD!AN271="","",IF(BD!AJ271="","",BD!AN271/BD!AJ271-1))</f>
        <v>0.45734210728263425</v>
      </c>
      <c r="AS271" s="56" t="str">
        <f>IF(BD!AN271="","",IF(BD!AN271&lt;BD!AL271,"ABAIXO DA META","DENTRO DA META"))</f>
        <v>DENTRO DA META</v>
      </c>
      <c r="AT271" s="56" t="str">
        <f>IF(BD!AJ271="","EM ANÁLISE",IF(BD!AP271&gt;=BD!AN271,"GO", "NO GO"))</f>
        <v>NO GO</v>
      </c>
      <c r="AU271" s="62">
        <f>IF(AN271="","",+BD!$AN271-AJ271)</f>
        <v>12.147006369426766</v>
      </c>
      <c r="AV271" s="63"/>
      <c r="AW271" s="54">
        <f>BD!P271*BD!AC271</f>
        <v>247.20000000000002</v>
      </c>
      <c r="AX271" s="54">
        <f>BD!V271*BD!AC271</f>
        <v>182.31</v>
      </c>
      <c r="AY271" s="54">
        <f>IF(BD!AN271="","",BD!AN271*BD!AC271)</f>
        <v>464.4840764331212</v>
      </c>
      <c r="AZ271" s="48" t="s">
        <v>5271</v>
      </c>
      <c r="BA271" s="69" t="s">
        <v>124</v>
      </c>
      <c r="BB271" s="48">
        <v>1</v>
      </c>
      <c r="BC271" s="69" t="s">
        <v>5209</v>
      </c>
      <c r="BD271" s="64" t="s">
        <v>5257</v>
      </c>
      <c r="BE271" s="65" t="s">
        <v>4</v>
      </c>
      <c r="BF271" s="65" t="s">
        <v>4</v>
      </c>
      <c r="BG271" s="64" t="s">
        <v>5258</v>
      </c>
      <c r="BH271" s="64"/>
      <c r="BI271" s="64"/>
      <c r="BJ271" s="64"/>
      <c r="BK271" s="64"/>
      <c r="BL271" s="64"/>
      <c r="BM271" s="64"/>
      <c r="BN271" s="64" t="s">
        <v>5259</v>
      </c>
      <c r="BO271" s="64">
        <v>138</v>
      </c>
      <c r="BP271" s="64">
        <v>140.622</v>
      </c>
      <c r="BQ271" s="64">
        <v>121</v>
      </c>
      <c r="BR271" s="64" t="s">
        <v>5260</v>
      </c>
      <c r="BS271" s="64" t="s">
        <v>5260</v>
      </c>
      <c r="BT271" s="64" t="s">
        <v>5261</v>
      </c>
      <c r="BU271" s="64">
        <v>5102</v>
      </c>
      <c r="BV271" s="64"/>
      <c r="BW271" s="64"/>
      <c r="BX271" s="64"/>
      <c r="BY271" s="64"/>
      <c r="BZ271" s="64"/>
      <c r="CA271" s="64"/>
      <c r="CB271" s="64"/>
      <c r="CC271" s="64">
        <v>102</v>
      </c>
      <c r="CD271" s="64">
        <v>8</v>
      </c>
      <c r="CE271" s="64">
        <v>8</v>
      </c>
      <c r="CF271" s="64"/>
      <c r="CG271" s="37" t="e">
        <f>VLOOKUP(Table_1[[#This Row],[EAN]],'[1]Planilha1'!$E:$R,13,0)</f>
        <v>#N/A</v>
      </c>
      <c r="CI271" s="188">
        <f>IF(Table_1[[#This Row],[STATUS MERCADO]]="GO",Table_1[[#This Row],[M. BRUTA TOTAL]],0)</f>
        <v>0</v>
      </c>
      <c r="CJ271" s="188">
        <f>IF(Table_1[[#This Row],[STATUS MERCADO]]="GO",Table_1[[#This Row],[PV UNIT. REALIZADO]]*Table_1[[#This Row],[QUANTIDADE]],0)</f>
        <v>0</v>
      </c>
    </row>
    <row r="272" ht="15">
      <c r="A272" s="7"/>
      <c r="B272" s="67" t="s">
        <v>400</v>
      </c>
      <c r="C272" s="77">
        <v>224324</v>
      </c>
      <c r="D272" s="64" t="s">
        <v>5211</v>
      </c>
      <c r="E272" s="49">
        <v>7501007413105</v>
      </c>
      <c r="F272" s="50" t="s">
        <v>5138</v>
      </c>
      <c r="G272" s="48" t="s">
        <v>15</v>
      </c>
      <c r="H272" s="64">
        <v>560</v>
      </c>
      <c r="I272" s="70" t="s">
        <v>5218</v>
      </c>
      <c r="J272" s="48" t="s">
        <v>1628</v>
      </c>
      <c r="K272" s="52" t="s">
        <v>84</v>
      </c>
      <c r="L272" s="52">
        <v>12</v>
      </c>
      <c r="M272" s="52">
        <v>4</v>
      </c>
      <c r="N272" s="48" t="s">
        <v>85</v>
      </c>
      <c r="O272" s="69" t="s">
        <v>5210</v>
      </c>
      <c r="P272" s="68">
        <v>20.6</v>
      </c>
      <c r="Q272" s="54">
        <f>(17/100+7.6/100+1.65/100)*P272</f>
        <v>5.407500000000001</v>
      </c>
      <c r="R272" s="54"/>
      <c r="S272" s="54"/>
      <c r="T272" s="54"/>
      <c r="U272" s="54"/>
      <c r="V272" s="54">
        <f>+P272-Q272+R272+S272+T272+U272</f>
        <v>15.1925</v>
      </c>
      <c r="W272" s="56">
        <f>(1.02/100)</f>
        <v>1.02E-2</v>
      </c>
      <c r="X272" s="56">
        <v>4.8E-3</v>
      </c>
      <c r="Y272" s="56">
        <v>0.17</v>
      </c>
      <c r="Z272" s="56">
        <v>1.65E-2</v>
      </c>
      <c r="AA272" s="56">
        <v>7.6E-2</v>
      </c>
      <c r="AB272" s="56">
        <f>SUM(W272:AA272)</f>
        <v>0.2775</v>
      </c>
      <c r="AC272" s="48">
        <v>12</v>
      </c>
      <c r="AD272" s="57">
        <f>IF(AL272="","",+AC272*AL272)</f>
        <v>464.4840764331212</v>
      </c>
      <c r="AE272" s="58">
        <f>IF(AL272="","",+AL272*AB272)</f>
        <v>10.741194267515928</v>
      </c>
      <c r="AF272" s="57">
        <f>IF(AL272="","",+AL272-AE272)</f>
        <v>27.965812101910835</v>
      </c>
      <c r="AG272" s="58">
        <f>+V272</f>
        <v>15.1925</v>
      </c>
      <c r="AH272" s="57">
        <f>IF(AF272="","",+AF272-AG272)</f>
        <v>12.773312101910834</v>
      </c>
      <c r="AI272" s="57">
        <f>IF(AH272="","",+AH272*AC272)</f>
        <v>153.27974522293002</v>
      </c>
      <c r="AJ272" s="58">
        <v>26.56</v>
      </c>
      <c r="AK272" s="59">
        <v>0.33</v>
      </c>
      <c r="AL272" s="58">
        <f>IF(V272=0,"",V272/(1-AB272-AK272))</f>
        <v>38.707006369426765</v>
      </c>
      <c r="AM272" s="60">
        <v>0.33</v>
      </c>
      <c r="AN272" s="58">
        <f>IF(V272=0,"",V272/(1-AB272-AM272))</f>
        <v>38.707006369426765</v>
      </c>
      <c r="AO272" s="61">
        <v>1.2</v>
      </c>
      <c r="AP272" s="58">
        <f>IF(BD!AJ272="","",BD!AJ272*BD!AO272)</f>
        <v>31.871999999999996</v>
      </c>
      <c r="AQ272" s="56">
        <f>BD!AM272/BD!AK272-1</f>
        <v>0</v>
      </c>
      <c r="AR272" s="56">
        <f>IF(BD!AN272="","",IF(BD!AJ272="","",BD!AN272/BD!AJ272-1))</f>
        <v>0.45734210728263425</v>
      </c>
      <c r="AS272" s="56" t="str">
        <f>IF(BD!AN272="","",IF(BD!AN272&lt;BD!AL272,"ABAIXO DA META","DENTRO DA META"))</f>
        <v>DENTRO DA META</v>
      </c>
      <c r="AT272" s="56" t="str">
        <f>IF(BD!AJ272="","EM ANÁLISE",IF(BD!AP272&gt;=BD!AN272,"GO", "NO GO"))</f>
        <v>NO GO</v>
      </c>
      <c r="AU272" s="62">
        <f>IF(AN272="","",+BD!$AN272-AJ272)</f>
        <v>12.147006369426766</v>
      </c>
      <c r="AV272" s="63"/>
      <c r="AW272" s="54">
        <f>BD!P272*BD!AC272</f>
        <v>247.20000000000002</v>
      </c>
      <c r="AX272" s="54">
        <f>BD!V272*BD!AC272</f>
        <v>182.31</v>
      </c>
      <c r="AY272" s="54">
        <f>IF(BD!AN272="","",BD!AN272*BD!AC272)</f>
        <v>464.4840764331212</v>
      </c>
      <c r="AZ272" s="48" t="s">
        <v>5271</v>
      </c>
      <c r="BA272" s="69" t="s">
        <v>124</v>
      </c>
      <c r="BB272" s="48">
        <v>1</v>
      </c>
      <c r="BC272" s="69" t="s">
        <v>5209</v>
      </c>
      <c r="BD272" s="64" t="s">
        <v>5257</v>
      </c>
      <c r="BE272" s="65" t="s">
        <v>4</v>
      </c>
      <c r="BF272" s="65" t="s">
        <v>4</v>
      </c>
      <c r="BG272" s="64" t="s">
        <v>5258</v>
      </c>
      <c r="BH272" s="64"/>
      <c r="BI272" s="64"/>
      <c r="BJ272" s="64"/>
      <c r="BK272" s="64"/>
      <c r="BL272" s="64"/>
      <c r="BM272" s="64"/>
      <c r="BN272" s="64" t="s">
        <v>5259</v>
      </c>
      <c r="BO272" s="64">
        <v>138</v>
      </c>
      <c r="BP272" s="64">
        <v>140.622</v>
      </c>
      <c r="BQ272" s="64">
        <v>121</v>
      </c>
      <c r="BR272" s="64" t="s">
        <v>5260</v>
      </c>
      <c r="BS272" s="64" t="s">
        <v>5260</v>
      </c>
      <c r="BT272" s="64" t="s">
        <v>5261</v>
      </c>
      <c r="BU272" s="64">
        <v>5102</v>
      </c>
      <c r="BV272" s="64"/>
      <c r="BW272" s="64"/>
      <c r="BX272" s="64"/>
      <c r="BY272" s="64"/>
      <c r="BZ272" s="64"/>
      <c r="CA272" s="64"/>
      <c r="CB272" s="64"/>
      <c r="CC272" s="64">
        <v>102</v>
      </c>
      <c r="CD272" s="64">
        <v>8</v>
      </c>
      <c r="CE272" s="64">
        <v>8</v>
      </c>
      <c r="CF272" s="64"/>
      <c r="CG272" s="37" t="e">
        <f>VLOOKUP(Table_1[[#This Row],[EAN]],'[1]Planilha1'!$E:$R,13,0)</f>
        <v>#N/A</v>
      </c>
      <c r="CI272" s="188">
        <f>IF(Table_1[[#This Row],[STATUS MERCADO]]="GO",Table_1[[#This Row],[M. BRUTA TOTAL]],0)</f>
        <v>0</v>
      </c>
      <c r="CJ272" s="188">
        <f>IF(Table_1[[#This Row],[STATUS MERCADO]]="GO",Table_1[[#This Row],[PV UNIT. REALIZADO]]*Table_1[[#This Row],[QUANTIDADE]],0)</f>
        <v>0</v>
      </c>
    </row>
    <row r="273" ht="15">
      <c r="A273" s="7"/>
      <c r="B273" s="67" t="s">
        <v>400</v>
      </c>
      <c r="C273" s="77">
        <v>224326</v>
      </c>
      <c r="D273" s="64" t="s">
        <v>5211</v>
      </c>
      <c r="E273" s="49">
        <v>7501001165253</v>
      </c>
      <c r="F273" s="50" t="s">
        <v>5139</v>
      </c>
      <c r="G273" s="48" t="s">
        <v>15</v>
      </c>
      <c r="H273" s="64">
        <v>560</v>
      </c>
      <c r="I273" s="70" t="s">
        <v>5218</v>
      </c>
      <c r="J273" s="48" t="s">
        <v>1628</v>
      </c>
      <c r="K273" s="52" t="s">
        <v>84</v>
      </c>
      <c r="L273" s="52">
        <v>12</v>
      </c>
      <c r="M273" s="52">
        <v>4</v>
      </c>
      <c r="N273" s="48" t="s">
        <v>85</v>
      </c>
      <c r="O273" s="69" t="s">
        <v>5210</v>
      </c>
      <c r="P273" s="68">
        <v>20.6</v>
      </c>
      <c r="Q273" s="54">
        <f>(17/100+7.6/100+1.65/100)*P273</f>
        <v>5.407500000000001</v>
      </c>
      <c r="R273" s="54"/>
      <c r="S273" s="54"/>
      <c r="T273" s="54"/>
      <c r="U273" s="54"/>
      <c r="V273" s="54">
        <f>+P273-Q273+R273+S273+T273+U273</f>
        <v>15.1925</v>
      </c>
      <c r="W273" s="56">
        <f>(1.02/100)</f>
        <v>1.02E-2</v>
      </c>
      <c r="X273" s="56">
        <v>4.8E-3</v>
      </c>
      <c r="Y273" s="56">
        <v>0.17</v>
      </c>
      <c r="Z273" s="56">
        <v>1.65E-2</v>
      </c>
      <c r="AA273" s="56">
        <v>7.6E-2</v>
      </c>
      <c r="AB273" s="56">
        <f>SUM(W273:AA273)</f>
        <v>0.2775</v>
      </c>
      <c r="AC273" s="48">
        <v>12</v>
      </c>
      <c r="AD273" s="57">
        <f>IF(AL273="","",+AC273*AL273)</f>
        <v>464.4840764331212</v>
      </c>
      <c r="AE273" s="58">
        <f>IF(AL273="","",+AL273*AB273)</f>
        <v>10.741194267515928</v>
      </c>
      <c r="AF273" s="57">
        <f>IF(AL273="","",+AL273-AE273)</f>
        <v>27.965812101910835</v>
      </c>
      <c r="AG273" s="58">
        <f>+V273</f>
        <v>15.1925</v>
      </c>
      <c r="AH273" s="57">
        <f>IF(AF273="","",+AF273-AG273)</f>
        <v>12.773312101910834</v>
      </c>
      <c r="AI273" s="57">
        <f>IF(AH273="","",+AH273*AC273)</f>
        <v>153.27974522293002</v>
      </c>
      <c r="AJ273" s="58">
        <v>26.56</v>
      </c>
      <c r="AK273" s="59">
        <v>0.33</v>
      </c>
      <c r="AL273" s="58">
        <f>IF(V273=0,"",V273/(1-AB273-AK273))</f>
        <v>38.707006369426765</v>
      </c>
      <c r="AM273" s="60">
        <v>0.33</v>
      </c>
      <c r="AN273" s="58">
        <f>IF(V273=0,"",V273/(1-AB273-AM273))</f>
        <v>38.707006369426765</v>
      </c>
      <c r="AO273" s="61">
        <v>1.2</v>
      </c>
      <c r="AP273" s="58">
        <f>IF(BD!AJ273="","",BD!AJ273*BD!AO273)</f>
        <v>31.871999999999996</v>
      </c>
      <c r="AQ273" s="56">
        <f>BD!AM273/BD!AK273-1</f>
        <v>0</v>
      </c>
      <c r="AR273" s="56">
        <f>IF(BD!AN273="","",IF(BD!AJ273="","",BD!AN273/BD!AJ273-1))</f>
        <v>0.45734210728263425</v>
      </c>
      <c r="AS273" s="56" t="str">
        <f>IF(BD!AN273="","",IF(BD!AN273&lt;BD!AL273,"ABAIXO DA META","DENTRO DA META"))</f>
        <v>DENTRO DA META</v>
      </c>
      <c r="AT273" s="56" t="str">
        <f>IF(BD!AJ273="","EM ANÁLISE",IF(BD!AP273&gt;=BD!AN273,"GO", "NO GO"))</f>
        <v>NO GO</v>
      </c>
      <c r="AU273" s="62">
        <f>IF(AN273="","",+BD!$AN273-AJ273)</f>
        <v>12.147006369426766</v>
      </c>
      <c r="AV273" s="63"/>
      <c r="AW273" s="54">
        <f>BD!P273*BD!AC273</f>
        <v>247.20000000000002</v>
      </c>
      <c r="AX273" s="54">
        <f>BD!V273*BD!AC273</f>
        <v>182.31</v>
      </c>
      <c r="AY273" s="54">
        <f>IF(BD!AN273="","",BD!AN273*BD!AC273)</f>
        <v>464.4840764331212</v>
      </c>
      <c r="AZ273" s="48" t="s">
        <v>5271</v>
      </c>
      <c r="BA273" s="69" t="s">
        <v>124</v>
      </c>
      <c r="BB273" s="48">
        <v>1</v>
      </c>
      <c r="BC273" s="69" t="s">
        <v>5209</v>
      </c>
      <c r="BD273" s="64" t="s">
        <v>5257</v>
      </c>
      <c r="BE273" s="65" t="s">
        <v>4</v>
      </c>
      <c r="BF273" s="65" t="s">
        <v>4</v>
      </c>
      <c r="BG273" s="64" t="s">
        <v>5258</v>
      </c>
      <c r="BH273" s="64"/>
      <c r="BI273" s="64"/>
      <c r="BJ273" s="64"/>
      <c r="BK273" s="64"/>
      <c r="BL273" s="64"/>
      <c r="BM273" s="64"/>
      <c r="BN273" s="64" t="s">
        <v>5259</v>
      </c>
      <c r="BO273" s="64">
        <v>138</v>
      </c>
      <c r="BP273" s="64">
        <v>140.622</v>
      </c>
      <c r="BQ273" s="64">
        <v>121</v>
      </c>
      <c r="BR273" s="64" t="s">
        <v>5260</v>
      </c>
      <c r="BS273" s="64" t="s">
        <v>5260</v>
      </c>
      <c r="BT273" s="64" t="s">
        <v>5261</v>
      </c>
      <c r="BU273" s="64">
        <v>5102</v>
      </c>
      <c r="BV273" s="64"/>
      <c r="BW273" s="64"/>
      <c r="BX273" s="64"/>
      <c r="BY273" s="64"/>
      <c r="BZ273" s="64"/>
      <c r="CA273" s="64"/>
      <c r="CB273" s="64"/>
      <c r="CC273" s="64">
        <v>102</v>
      </c>
      <c r="CD273" s="64">
        <v>8</v>
      </c>
      <c r="CE273" s="64">
        <v>8</v>
      </c>
      <c r="CF273" s="64"/>
      <c r="CG273" s="37" t="e">
        <f>VLOOKUP(Table_1[[#This Row],[EAN]],'[1]Planilha1'!$E:$R,13,0)</f>
        <v>#N/A</v>
      </c>
      <c r="CI273" s="188">
        <f>IF(Table_1[[#This Row],[STATUS MERCADO]]="GO",Table_1[[#This Row],[M. BRUTA TOTAL]],0)</f>
        <v>0</v>
      </c>
      <c r="CJ273" s="188">
        <f>IF(Table_1[[#This Row],[STATUS MERCADO]]="GO",Table_1[[#This Row],[PV UNIT. REALIZADO]]*Table_1[[#This Row],[QUANTIDADE]],0)</f>
        <v>0</v>
      </c>
    </row>
    <row r="274" ht="15">
      <c r="A274" s="7"/>
      <c r="B274" s="67" t="s">
        <v>400</v>
      </c>
      <c r="C274" s="77">
        <v>224328</v>
      </c>
      <c r="D274" s="64" t="s">
        <v>5211</v>
      </c>
      <c r="E274" s="49">
        <v>7501006721317</v>
      </c>
      <c r="F274" s="50" t="s">
        <v>5140</v>
      </c>
      <c r="G274" s="48" t="s">
        <v>15</v>
      </c>
      <c r="H274" s="64">
        <v>560</v>
      </c>
      <c r="I274" s="70" t="s">
        <v>5218</v>
      </c>
      <c r="J274" s="48" t="s">
        <v>1628</v>
      </c>
      <c r="K274" s="52" t="s">
        <v>84</v>
      </c>
      <c r="L274" s="52">
        <v>12</v>
      </c>
      <c r="M274" s="52">
        <v>4</v>
      </c>
      <c r="N274" s="48" t="s">
        <v>85</v>
      </c>
      <c r="O274" s="69" t="s">
        <v>5210</v>
      </c>
      <c r="P274" s="68">
        <v>20.6</v>
      </c>
      <c r="Q274" s="54">
        <f>(17/100+7.6/100+1.65/100)*P274</f>
        <v>5.407500000000001</v>
      </c>
      <c r="R274" s="54"/>
      <c r="S274" s="54"/>
      <c r="T274" s="54"/>
      <c r="U274" s="54"/>
      <c r="V274" s="54">
        <f>+P274-Q274+R274+S274+T274+U274</f>
        <v>15.1925</v>
      </c>
      <c r="W274" s="56">
        <f>(1.02/100)</f>
        <v>1.02E-2</v>
      </c>
      <c r="X274" s="56">
        <v>4.8E-3</v>
      </c>
      <c r="Y274" s="56">
        <v>0.17</v>
      </c>
      <c r="Z274" s="56">
        <v>1.65E-2</v>
      </c>
      <c r="AA274" s="56">
        <v>7.6E-2</v>
      </c>
      <c r="AB274" s="56">
        <f>SUM(W274:AA274)</f>
        <v>0.2775</v>
      </c>
      <c r="AC274" s="48">
        <v>12</v>
      </c>
      <c r="AD274" s="57">
        <f>IF(AL274="","",+AC274*AL274)</f>
        <v>464.4840764331212</v>
      </c>
      <c r="AE274" s="58">
        <f>IF(AL274="","",+AL274*AB274)</f>
        <v>10.741194267515928</v>
      </c>
      <c r="AF274" s="57">
        <f>IF(AL274="","",+AL274-AE274)</f>
        <v>27.965812101910835</v>
      </c>
      <c r="AG274" s="58">
        <f>+V274</f>
        <v>15.1925</v>
      </c>
      <c r="AH274" s="57">
        <f>IF(AF274="","",+AF274-AG274)</f>
        <v>12.773312101910834</v>
      </c>
      <c r="AI274" s="57">
        <f>IF(AH274="","",+AH274*AC274)</f>
        <v>153.27974522293002</v>
      </c>
      <c r="AJ274" s="58">
        <v>26.56</v>
      </c>
      <c r="AK274" s="59">
        <v>0.33</v>
      </c>
      <c r="AL274" s="58">
        <f>IF(V274=0,"",V274/(1-AB274-AK274))</f>
        <v>38.707006369426765</v>
      </c>
      <c r="AM274" s="60">
        <v>0.33</v>
      </c>
      <c r="AN274" s="58">
        <f>IF(V274=0,"",V274/(1-AB274-AM274))</f>
        <v>38.707006369426765</v>
      </c>
      <c r="AO274" s="61">
        <v>1.2</v>
      </c>
      <c r="AP274" s="58">
        <f>IF(BD!AJ274="","",BD!AJ274*BD!AO274)</f>
        <v>31.871999999999996</v>
      </c>
      <c r="AQ274" s="56">
        <f>BD!AM274/BD!AK274-1</f>
        <v>0</v>
      </c>
      <c r="AR274" s="56">
        <f>IF(BD!AN274="","",IF(BD!AJ274="","",BD!AN274/BD!AJ274-1))</f>
        <v>0.45734210728263425</v>
      </c>
      <c r="AS274" s="56" t="str">
        <f>IF(BD!AN274="","",IF(BD!AN274&lt;BD!AL274,"ABAIXO DA META","DENTRO DA META"))</f>
        <v>DENTRO DA META</v>
      </c>
      <c r="AT274" s="56" t="str">
        <f>IF(BD!AJ274="","EM ANÁLISE",IF(BD!AP274&gt;=BD!AN274,"GO", "NO GO"))</f>
        <v>NO GO</v>
      </c>
      <c r="AU274" s="62">
        <f>IF(AN274="","",+BD!$AN274-AJ274)</f>
        <v>12.147006369426766</v>
      </c>
      <c r="AV274" s="63"/>
      <c r="AW274" s="54">
        <f>BD!P274*BD!AC274</f>
        <v>247.20000000000002</v>
      </c>
      <c r="AX274" s="54">
        <f>BD!V274*BD!AC274</f>
        <v>182.31</v>
      </c>
      <c r="AY274" s="54">
        <f>IF(BD!AN274="","",BD!AN274*BD!AC274)</f>
        <v>464.4840764331212</v>
      </c>
      <c r="AZ274" s="48" t="s">
        <v>5271</v>
      </c>
      <c r="BA274" s="69" t="s">
        <v>124</v>
      </c>
      <c r="BB274" s="48">
        <v>1</v>
      </c>
      <c r="BC274" s="69" t="s">
        <v>5209</v>
      </c>
      <c r="BD274" s="64" t="s">
        <v>5257</v>
      </c>
      <c r="BE274" s="65" t="s">
        <v>4</v>
      </c>
      <c r="BF274" s="65" t="s">
        <v>4</v>
      </c>
      <c r="BG274" s="64" t="s">
        <v>5258</v>
      </c>
      <c r="BH274" s="64"/>
      <c r="BI274" s="64"/>
      <c r="BJ274" s="64"/>
      <c r="BK274" s="64"/>
      <c r="BL274" s="64"/>
      <c r="BM274" s="64"/>
      <c r="BN274" s="64" t="s">
        <v>5259</v>
      </c>
      <c r="BO274" s="64">
        <v>138</v>
      </c>
      <c r="BP274" s="64">
        <v>140.622</v>
      </c>
      <c r="BQ274" s="64">
        <v>121</v>
      </c>
      <c r="BR274" s="64" t="s">
        <v>5260</v>
      </c>
      <c r="BS274" s="64" t="s">
        <v>5260</v>
      </c>
      <c r="BT274" s="64" t="s">
        <v>5261</v>
      </c>
      <c r="BU274" s="64">
        <v>5102</v>
      </c>
      <c r="BV274" s="64"/>
      <c r="BW274" s="64"/>
      <c r="BX274" s="64"/>
      <c r="BY274" s="64"/>
      <c r="BZ274" s="64"/>
      <c r="CA274" s="64"/>
      <c r="CB274" s="64"/>
      <c r="CC274" s="64">
        <v>102</v>
      </c>
      <c r="CD274" s="64">
        <v>8</v>
      </c>
      <c r="CE274" s="64">
        <v>8</v>
      </c>
      <c r="CF274" s="64"/>
      <c r="CG274" s="37" t="e">
        <f>VLOOKUP(Table_1[[#This Row],[EAN]],'[1]Planilha1'!$E:$R,13,0)</f>
        <v>#N/A</v>
      </c>
      <c r="CI274" s="188">
        <f>IF(Table_1[[#This Row],[STATUS MERCADO]]="GO",Table_1[[#This Row],[M. BRUTA TOTAL]],0)</f>
        <v>0</v>
      </c>
      <c r="CJ274" s="188">
        <f>IF(Table_1[[#This Row],[STATUS MERCADO]]="GO",Table_1[[#This Row],[PV UNIT. REALIZADO]]*Table_1[[#This Row],[QUANTIDADE]],0)</f>
        <v>0</v>
      </c>
    </row>
    <row r="275" ht="15">
      <c r="A275" s="7"/>
      <c r="B275" s="67" t="s">
        <v>400</v>
      </c>
      <c r="C275" s="77">
        <v>224335</v>
      </c>
      <c r="D275" s="64" t="s">
        <v>5211</v>
      </c>
      <c r="E275" s="49">
        <v>7500435142151</v>
      </c>
      <c r="F275" s="50" t="s">
        <v>5141</v>
      </c>
      <c r="G275" s="48" t="s">
        <v>15</v>
      </c>
      <c r="H275" s="64">
        <v>560</v>
      </c>
      <c r="I275" s="70" t="s">
        <v>5219</v>
      </c>
      <c r="J275" s="48" t="s">
        <v>1628</v>
      </c>
      <c r="K275" s="52" t="s">
        <v>84</v>
      </c>
      <c r="L275" s="52">
        <v>12</v>
      </c>
      <c r="M275" s="52">
        <v>4</v>
      </c>
      <c r="N275" s="48" t="s">
        <v>85</v>
      </c>
      <c r="O275" s="69" t="s">
        <v>5210</v>
      </c>
      <c r="P275" s="68">
        <v>26.45</v>
      </c>
      <c r="Q275" s="54">
        <f>(17/100+7.6/100+1.65/100)*P275</f>
        <v>6.943125</v>
      </c>
      <c r="R275" s="54"/>
      <c r="S275" s="54"/>
      <c r="T275" s="54"/>
      <c r="U275" s="54"/>
      <c r="V275" s="54">
        <f>+P275-Q275+R275+S275+T275+U275</f>
        <v>19.506875</v>
      </c>
      <c r="W275" s="56">
        <f>(1.02/100)</f>
        <v>1.02E-2</v>
      </c>
      <c r="X275" s="56">
        <v>4.8E-3</v>
      </c>
      <c r="Y275" s="56">
        <v>0.17</v>
      </c>
      <c r="Z275" s="56">
        <v>1.65E-2</v>
      </c>
      <c r="AA275" s="56">
        <v>7.6E-2</v>
      </c>
      <c r="AB275" s="56">
        <f>SUM(W275:AA275)</f>
        <v>0.2775</v>
      </c>
      <c r="AC275" s="48">
        <v>12</v>
      </c>
      <c r="AD275" s="57">
        <f>IF(AL275="","",+AC275*AL275)</f>
        <v>596.3885350318473</v>
      </c>
      <c r="AE275" s="58">
        <f>IF(AL275="","",+AL275*AB275)</f>
        <v>13.79148487261147</v>
      </c>
      <c r="AF275" s="57">
        <f>IF(AL275="","",+AL275-AE275)</f>
        <v>35.907559713375804</v>
      </c>
      <c r="AG275" s="58">
        <f>+V275</f>
        <v>19.506875</v>
      </c>
      <c r="AH275" s="57">
        <f>IF(AF275="","",+AF275-AG275)</f>
        <v>16.400684713375803</v>
      </c>
      <c r="AI275" s="57">
        <f>IF(AH275="","",+AH275*AC275)</f>
        <v>196.80821656050963</v>
      </c>
      <c r="AJ275" s="58">
        <v>32.85</v>
      </c>
      <c r="AK275" s="59">
        <v>0.33</v>
      </c>
      <c r="AL275" s="58">
        <f>IF(V275=0,"",V275/(1-AB275-AK275))</f>
        <v>49.699044585987274</v>
      </c>
      <c r="AM275" s="60">
        <v>0.33</v>
      </c>
      <c r="AN275" s="58">
        <f>IF(V275=0,"",V275/(1-AB275-AM275))</f>
        <v>49.699044585987274</v>
      </c>
      <c r="AO275" s="61">
        <v>1.2</v>
      </c>
      <c r="AP275" s="58">
        <f>IF(BD!AJ275="","",BD!AJ275*BD!AO275)</f>
        <v>39.42</v>
      </c>
      <c r="AQ275" s="56">
        <f>BD!AM275/BD!AK275-1</f>
        <v>0</v>
      </c>
      <c r="AR275" s="56">
        <f>IF(BD!AN275="","",IF(BD!AJ275="","",BD!AN275/BD!AJ275-1))</f>
        <v>0.512908510988958</v>
      </c>
      <c r="AS275" s="56" t="str">
        <f>IF(BD!AN275="","",IF(BD!AN275&lt;BD!AL275,"ABAIXO DA META","DENTRO DA META"))</f>
        <v>DENTRO DA META</v>
      </c>
      <c r="AT275" s="56" t="str">
        <f>IF(BD!AJ275="","EM ANÁLISE",IF(BD!AP275&gt;=BD!AN275,"GO", "NO GO"))</f>
        <v>NO GO</v>
      </c>
      <c r="AU275" s="62">
        <f>IF(AN275="","",+BD!$AN275-AJ275)</f>
        <v>16.849044585987272</v>
      </c>
      <c r="AV275" s="63"/>
      <c r="AW275" s="54">
        <f>BD!P275*BD!AC275</f>
        <v>317.4</v>
      </c>
      <c r="AX275" s="54">
        <f>BD!V275*BD!AC275</f>
        <v>234.0825</v>
      </c>
      <c r="AY275" s="54">
        <f>IF(BD!AN275="","",BD!AN275*BD!AC275)</f>
        <v>596.3885350318473</v>
      </c>
      <c r="AZ275" s="48" t="s">
        <v>5271</v>
      </c>
      <c r="BA275" s="69" t="s">
        <v>124</v>
      </c>
      <c r="BB275" s="48">
        <v>1</v>
      </c>
      <c r="BC275" s="69" t="s">
        <v>5209</v>
      </c>
      <c r="BD275" s="64" t="s">
        <v>5257</v>
      </c>
      <c r="BE275" s="65" t="s">
        <v>4</v>
      </c>
      <c r="BF275" s="65" t="s">
        <v>4</v>
      </c>
      <c r="BG275" s="64" t="s">
        <v>5258</v>
      </c>
      <c r="BH275" s="64"/>
      <c r="BI275" s="64"/>
      <c r="BJ275" s="64"/>
      <c r="BK275" s="64"/>
      <c r="BL275" s="64"/>
      <c r="BM275" s="64"/>
      <c r="BN275" s="64" t="s">
        <v>5259</v>
      </c>
      <c r="BO275" s="64">
        <v>138</v>
      </c>
      <c r="BP275" s="64">
        <v>140.622</v>
      </c>
      <c r="BQ275" s="64">
        <v>121</v>
      </c>
      <c r="BR275" s="64" t="s">
        <v>5260</v>
      </c>
      <c r="BS275" s="64" t="s">
        <v>5260</v>
      </c>
      <c r="BT275" s="64" t="s">
        <v>5261</v>
      </c>
      <c r="BU275" s="64">
        <v>5102</v>
      </c>
      <c r="BV275" s="64"/>
      <c r="BW275" s="64"/>
      <c r="BX275" s="64"/>
      <c r="BY275" s="64"/>
      <c r="BZ275" s="64"/>
      <c r="CA275" s="64"/>
      <c r="CB275" s="64"/>
      <c r="CC275" s="64">
        <v>102</v>
      </c>
      <c r="CD275" s="64">
        <v>8</v>
      </c>
      <c r="CE275" s="64">
        <v>8</v>
      </c>
      <c r="CF275" s="64"/>
      <c r="CG275" s="37" t="e">
        <f>VLOOKUP(Table_1[[#This Row],[EAN]],'[1]Planilha1'!$E:$R,13,0)</f>
        <v>#N/A</v>
      </c>
      <c r="CI275" s="188">
        <f>IF(Table_1[[#This Row],[STATUS MERCADO]]="GO",Table_1[[#This Row],[M. BRUTA TOTAL]],0)</f>
        <v>0</v>
      </c>
      <c r="CJ275" s="188">
        <f>IF(Table_1[[#This Row],[STATUS MERCADO]]="GO",Table_1[[#This Row],[PV UNIT. REALIZADO]]*Table_1[[#This Row],[QUANTIDADE]],0)</f>
        <v>0</v>
      </c>
    </row>
    <row r="276" ht="15">
      <c r="A276" s="7"/>
      <c r="B276" s="67" t="s">
        <v>400</v>
      </c>
      <c r="C276" s="77">
        <v>224336</v>
      </c>
      <c r="D276" s="64" t="s">
        <v>5211</v>
      </c>
      <c r="E276" s="49">
        <v>7500435142168</v>
      </c>
      <c r="F276" s="50" t="s">
        <v>5142</v>
      </c>
      <c r="G276" s="48" t="s">
        <v>15</v>
      </c>
      <c r="H276" s="64">
        <v>560</v>
      </c>
      <c r="I276" s="70" t="s">
        <v>5219</v>
      </c>
      <c r="J276" s="48" t="s">
        <v>1628</v>
      </c>
      <c r="K276" s="52" t="s">
        <v>84</v>
      </c>
      <c r="L276" s="52">
        <v>12</v>
      </c>
      <c r="M276" s="52">
        <v>4</v>
      </c>
      <c r="N276" s="48" t="s">
        <v>85</v>
      </c>
      <c r="O276" s="69" t="s">
        <v>5210</v>
      </c>
      <c r="P276" s="68">
        <v>26.45</v>
      </c>
      <c r="Q276" s="54">
        <f>(17/100+7.6/100+1.65/100)*P276</f>
        <v>6.943125</v>
      </c>
      <c r="R276" s="54"/>
      <c r="S276" s="54"/>
      <c r="T276" s="54"/>
      <c r="U276" s="54"/>
      <c r="V276" s="54">
        <f>+P276-Q276+R276+S276+T276+U276</f>
        <v>19.506875</v>
      </c>
      <c r="W276" s="56">
        <f>(1.02/100)</f>
        <v>1.02E-2</v>
      </c>
      <c r="X276" s="56">
        <v>4.8E-3</v>
      </c>
      <c r="Y276" s="56">
        <v>0.17</v>
      </c>
      <c r="Z276" s="56">
        <v>1.65E-2</v>
      </c>
      <c r="AA276" s="56">
        <v>7.6E-2</v>
      </c>
      <c r="AB276" s="56">
        <f>SUM(W276:AA276)</f>
        <v>0.2775</v>
      </c>
      <c r="AC276" s="48">
        <v>12</v>
      </c>
      <c r="AD276" s="57">
        <f>IF(AL276="","",+AC276*AL276)</f>
        <v>596.3885350318473</v>
      </c>
      <c r="AE276" s="58">
        <f>IF(AL276="","",+AL276*AB276)</f>
        <v>13.79148487261147</v>
      </c>
      <c r="AF276" s="57">
        <f>IF(AL276="","",+AL276-AE276)</f>
        <v>35.907559713375804</v>
      </c>
      <c r="AG276" s="58">
        <f>+V276</f>
        <v>19.506875</v>
      </c>
      <c r="AH276" s="57">
        <f>IF(AF276="","",+AF276-AG276)</f>
        <v>16.400684713375803</v>
      </c>
      <c r="AI276" s="57">
        <f>IF(AH276="","",+AH276*AC276)</f>
        <v>196.80821656050963</v>
      </c>
      <c r="AJ276" s="58">
        <v>32.85</v>
      </c>
      <c r="AK276" s="59">
        <v>0.33</v>
      </c>
      <c r="AL276" s="58">
        <f>IF(V276=0,"",V276/(1-AB276-AK276))</f>
        <v>49.699044585987274</v>
      </c>
      <c r="AM276" s="60">
        <v>0.33</v>
      </c>
      <c r="AN276" s="58">
        <f>IF(V276=0,"",V276/(1-AB276-AM276))</f>
        <v>49.699044585987274</v>
      </c>
      <c r="AO276" s="61">
        <v>1.2</v>
      </c>
      <c r="AP276" s="58">
        <f>IF(BD!AJ276="","",BD!AJ276*BD!AO276)</f>
        <v>39.42</v>
      </c>
      <c r="AQ276" s="56">
        <f>BD!AM276/BD!AK276-1</f>
        <v>0</v>
      </c>
      <c r="AR276" s="56">
        <f>IF(BD!AN276="","",IF(BD!AJ276="","",BD!AN276/BD!AJ276-1))</f>
        <v>0.512908510988958</v>
      </c>
      <c r="AS276" s="56" t="str">
        <f>IF(BD!AN276="","",IF(BD!AN276&lt;BD!AL276,"ABAIXO DA META","DENTRO DA META"))</f>
        <v>DENTRO DA META</v>
      </c>
      <c r="AT276" s="56" t="str">
        <f>IF(BD!AJ276="","EM ANÁLISE",IF(BD!AP276&gt;=BD!AN276,"GO", "NO GO"))</f>
        <v>NO GO</v>
      </c>
      <c r="AU276" s="62">
        <f>IF(AN276="","",+BD!$AN276-AJ276)</f>
        <v>16.849044585987272</v>
      </c>
      <c r="AV276" s="63"/>
      <c r="AW276" s="54">
        <f>BD!P276*BD!AC276</f>
        <v>317.4</v>
      </c>
      <c r="AX276" s="54">
        <f>BD!V276*BD!AC276</f>
        <v>234.0825</v>
      </c>
      <c r="AY276" s="54">
        <f>IF(BD!AN276="","",BD!AN276*BD!AC276)</f>
        <v>596.3885350318473</v>
      </c>
      <c r="AZ276" s="48" t="s">
        <v>5271</v>
      </c>
      <c r="BA276" s="69" t="s">
        <v>124</v>
      </c>
      <c r="BB276" s="48">
        <v>1</v>
      </c>
      <c r="BC276" s="69" t="s">
        <v>5209</v>
      </c>
      <c r="BD276" s="64" t="s">
        <v>5257</v>
      </c>
      <c r="BE276" s="65" t="s">
        <v>4</v>
      </c>
      <c r="BF276" s="65" t="s">
        <v>4</v>
      </c>
      <c r="BG276" s="64" t="s">
        <v>5258</v>
      </c>
      <c r="BH276" s="64"/>
      <c r="BI276" s="64"/>
      <c r="BJ276" s="64"/>
      <c r="BK276" s="64"/>
      <c r="BL276" s="64"/>
      <c r="BM276" s="64"/>
      <c r="BN276" s="64" t="s">
        <v>5259</v>
      </c>
      <c r="BO276" s="64">
        <v>138</v>
      </c>
      <c r="BP276" s="64">
        <v>140.622</v>
      </c>
      <c r="BQ276" s="64">
        <v>121</v>
      </c>
      <c r="BR276" s="64" t="s">
        <v>5260</v>
      </c>
      <c r="BS276" s="64" t="s">
        <v>5260</v>
      </c>
      <c r="BT276" s="64" t="s">
        <v>5261</v>
      </c>
      <c r="BU276" s="64">
        <v>5102</v>
      </c>
      <c r="BV276" s="64"/>
      <c r="BW276" s="64"/>
      <c r="BX276" s="64"/>
      <c r="BY276" s="64"/>
      <c r="BZ276" s="64"/>
      <c r="CA276" s="64"/>
      <c r="CB276" s="64"/>
      <c r="CC276" s="64">
        <v>102</v>
      </c>
      <c r="CD276" s="64">
        <v>8</v>
      </c>
      <c r="CE276" s="64">
        <v>8</v>
      </c>
      <c r="CF276" s="64"/>
      <c r="CG276" s="37" t="e">
        <f>VLOOKUP(Table_1[[#This Row],[EAN]],'[1]Planilha1'!$E:$R,13,0)</f>
        <v>#N/A</v>
      </c>
      <c r="CI276" s="188">
        <f>IF(Table_1[[#This Row],[STATUS MERCADO]]="GO",Table_1[[#This Row],[M. BRUTA TOTAL]],0)</f>
        <v>0</v>
      </c>
      <c r="CJ276" s="188">
        <f>IF(Table_1[[#This Row],[STATUS MERCADO]]="GO",Table_1[[#This Row],[PV UNIT. REALIZADO]]*Table_1[[#This Row],[QUANTIDADE]],0)</f>
        <v>0</v>
      </c>
    </row>
    <row r="277" ht="15">
      <c r="A277" s="7"/>
      <c r="B277" s="67" t="s">
        <v>400</v>
      </c>
      <c r="C277" s="77">
        <v>224337</v>
      </c>
      <c r="D277" s="64" t="s">
        <v>5211</v>
      </c>
      <c r="E277" s="49">
        <v>7500435154307</v>
      </c>
      <c r="F277" s="50" t="s">
        <v>5143</v>
      </c>
      <c r="G277" s="48" t="s">
        <v>15</v>
      </c>
      <c r="H277" s="64">
        <v>560</v>
      </c>
      <c r="I277" s="70" t="s">
        <v>5219</v>
      </c>
      <c r="J277" s="48" t="s">
        <v>1628</v>
      </c>
      <c r="K277" s="52" t="s">
        <v>84</v>
      </c>
      <c r="L277" s="52">
        <v>12</v>
      </c>
      <c r="M277" s="52">
        <v>4</v>
      </c>
      <c r="N277" s="48" t="s">
        <v>85</v>
      </c>
      <c r="O277" s="69" t="s">
        <v>5210</v>
      </c>
      <c r="P277" s="68">
        <v>14.9</v>
      </c>
      <c r="Q277" s="54">
        <f>(17/100+7.6/100+1.65/100)*P277</f>
        <v>3.9112500000000003</v>
      </c>
      <c r="R277" s="54"/>
      <c r="S277" s="54"/>
      <c r="T277" s="54"/>
      <c r="U277" s="54"/>
      <c r="V277" s="54">
        <f>+P277-Q277+R277+S277+T277+U277</f>
        <v>10.98875</v>
      </c>
      <c r="W277" s="56">
        <f>(1.02/100)</f>
        <v>1.02E-2</v>
      </c>
      <c r="X277" s="56">
        <v>4.8E-3</v>
      </c>
      <c r="Y277" s="56">
        <v>0.17</v>
      </c>
      <c r="Z277" s="56">
        <v>1.65E-2</v>
      </c>
      <c r="AA277" s="56">
        <v>7.6E-2</v>
      </c>
      <c r="AB277" s="56">
        <f>SUM(W277:AA277)</f>
        <v>0.2775</v>
      </c>
      <c r="AC277" s="48">
        <v>12</v>
      </c>
      <c r="AD277" s="57">
        <f>IF(AL277="","",+AC277*AL277)</f>
        <v>335.9617834394905</v>
      </c>
      <c r="AE277" s="58">
        <f>IF(AL277="","",+AL277*AB277)</f>
        <v>7.769116242038218</v>
      </c>
      <c r="AF277" s="57">
        <f>IF(AL277="","",+AL277-AE277)</f>
        <v>20.22769904458599</v>
      </c>
      <c r="AG277" s="58">
        <f>+V277</f>
        <v>10.98875</v>
      </c>
      <c r="AH277" s="57">
        <f>IF(AF277="","",+AF277-AG277)</f>
        <v>9.23894904458599</v>
      </c>
      <c r="AI277" s="57">
        <f>IF(AH277="","",+AH277*AC277)</f>
        <v>110.86738853503188</v>
      </c>
      <c r="AJ277" s="58">
        <v>19.56</v>
      </c>
      <c r="AK277" s="59">
        <v>0.33</v>
      </c>
      <c r="AL277" s="58">
        <f>IF(V277=0,"",V277/(1-AB277-AK277))</f>
        <v>27.99681528662421</v>
      </c>
      <c r="AM277" s="60">
        <v>0.33</v>
      </c>
      <c r="AN277" s="58">
        <f>IF(V277=0,"",V277/(1-AB277-AM277))</f>
        <v>27.99681528662421</v>
      </c>
      <c r="AO277" s="61">
        <v>1.2</v>
      </c>
      <c r="AP277" s="58">
        <f>IF(BD!AJ277="","",BD!AJ277*BD!AO277)</f>
        <v>23.471999999999998</v>
      </c>
      <c r="AQ277" s="56">
        <f>BD!AM277/BD!AK277-1</f>
        <v>0</v>
      </c>
      <c r="AR277" s="56">
        <f>IF(BD!AN277="","",IF(BD!AJ277="","",BD!AN277/BD!AJ277-1))</f>
        <v>0.43133002487853833</v>
      </c>
      <c r="AS277" s="56" t="str">
        <f>IF(BD!AN277="","",IF(BD!AN277&lt;BD!AL277,"ABAIXO DA META","DENTRO DA META"))</f>
        <v>DENTRO DA META</v>
      </c>
      <c r="AT277" s="56" t="str">
        <f>IF(BD!AJ277="","EM ANÁLISE",IF(BD!AP277&gt;=BD!AN277,"GO", "NO GO"))</f>
        <v>NO GO</v>
      </c>
      <c r="AU277" s="62">
        <f>IF(AN277="","",+BD!$AN277-AJ277)</f>
        <v>8.43681528662421</v>
      </c>
      <c r="AV277" s="63"/>
      <c r="AW277" s="54">
        <f>BD!P277*BD!AC277</f>
        <v>178.8</v>
      </c>
      <c r="AX277" s="54">
        <f>BD!V277*BD!AC277</f>
        <v>131.865</v>
      </c>
      <c r="AY277" s="54">
        <f>IF(BD!AN277="","",BD!AN277*BD!AC277)</f>
        <v>335.9617834394905</v>
      </c>
      <c r="AZ277" s="48" t="s">
        <v>5271</v>
      </c>
      <c r="BA277" s="69" t="s">
        <v>124</v>
      </c>
      <c r="BB277" s="48">
        <v>1</v>
      </c>
      <c r="BC277" s="69" t="s">
        <v>5209</v>
      </c>
      <c r="BD277" s="64" t="s">
        <v>5257</v>
      </c>
      <c r="BE277" s="65" t="s">
        <v>4</v>
      </c>
      <c r="BF277" s="65" t="s">
        <v>4</v>
      </c>
      <c r="BG277" s="64" t="s">
        <v>5258</v>
      </c>
      <c r="BH277" s="64"/>
      <c r="BI277" s="64"/>
      <c r="BJ277" s="64"/>
      <c r="BK277" s="64"/>
      <c r="BL277" s="64"/>
      <c r="BM277" s="64"/>
      <c r="BN277" s="64" t="s">
        <v>5259</v>
      </c>
      <c r="BO277" s="64">
        <v>138</v>
      </c>
      <c r="BP277" s="64">
        <v>140.622</v>
      </c>
      <c r="BQ277" s="64">
        <v>121</v>
      </c>
      <c r="BR277" s="64" t="s">
        <v>5260</v>
      </c>
      <c r="BS277" s="64" t="s">
        <v>5260</v>
      </c>
      <c r="BT277" s="64" t="s">
        <v>5261</v>
      </c>
      <c r="BU277" s="64">
        <v>5102</v>
      </c>
      <c r="BV277" s="64"/>
      <c r="BW277" s="64"/>
      <c r="BX277" s="64"/>
      <c r="BY277" s="64"/>
      <c r="BZ277" s="64"/>
      <c r="CA277" s="64"/>
      <c r="CB277" s="64"/>
      <c r="CC277" s="64">
        <v>102</v>
      </c>
      <c r="CD277" s="64">
        <v>8</v>
      </c>
      <c r="CE277" s="64">
        <v>8</v>
      </c>
      <c r="CF277" s="64"/>
      <c r="CG277" s="37" t="e">
        <f>VLOOKUP(Table_1[[#This Row],[EAN]],'[1]Planilha1'!$E:$R,13,0)</f>
        <v>#N/A</v>
      </c>
      <c r="CI277" s="188">
        <f>IF(Table_1[[#This Row],[STATUS MERCADO]]="GO",Table_1[[#This Row],[M. BRUTA TOTAL]],0)</f>
        <v>0</v>
      </c>
      <c r="CJ277" s="188">
        <f>IF(Table_1[[#This Row],[STATUS MERCADO]]="GO",Table_1[[#This Row],[PV UNIT. REALIZADO]]*Table_1[[#This Row],[QUANTIDADE]],0)</f>
        <v>0</v>
      </c>
    </row>
    <row r="278" ht="15">
      <c r="A278" s="7"/>
      <c r="B278" s="67" t="s">
        <v>400</v>
      </c>
      <c r="C278" s="77">
        <v>224338</v>
      </c>
      <c r="D278" s="64" t="s">
        <v>5211</v>
      </c>
      <c r="E278" s="49">
        <v>7500435118507</v>
      </c>
      <c r="F278" s="50" t="s">
        <v>5144</v>
      </c>
      <c r="G278" s="48" t="s">
        <v>15</v>
      </c>
      <c r="H278" s="64">
        <v>560</v>
      </c>
      <c r="I278" s="70" t="s">
        <v>5219</v>
      </c>
      <c r="J278" s="48" t="s">
        <v>1628</v>
      </c>
      <c r="K278" s="52" t="s">
        <v>84</v>
      </c>
      <c r="L278" s="52">
        <v>12</v>
      </c>
      <c r="M278" s="52">
        <v>4</v>
      </c>
      <c r="N278" s="48" t="s">
        <v>85</v>
      </c>
      <c r="O278" s="69" t="s">
        <v>5210</v>
      </c>
      <c r="P278" s="68">
        <v>14.9</v>
      </c>
      <c r="Q278" s="54">
        <f>(17/100+7.6/100+1.65/100)*P278</f>
        <v>3.9112500000000003</v>
      </c>
      <c r="R278" s="54"/>
      <c r="S278" s="54"/>
      <c r="T278" s="54"/>
      <c r="U278" s="54"/>
      <c r="V278" s="54">
        <f>+P278-Q278+R278+S278+T278+U278</f>
        <v>10.98875</v>
      </c>
      <c r="W278" s="56">
        <f>(1.02/100)</f>
        <v>1.02E-2</v>
      </c>
      <c r="X278" s="56">
        <v>4.8E-3</v>
      </c>
      <c r="Y278" s="56">
        <v>0.17</v>
      </c>
      <c r="Z278" s="56">
        <v>1.65E-2</v>
      </c>
      <c r="AA278" s="56">
        <v>7.6E-2</v>
      </c>
      <c r="AB278" s="56">
        <f>SUM(W278:AA278)</f>
        <v>0.2775</v>
      </c>
      <c r="AC278" s="48">
        <v>12</v>
      </c>
      <c r="AD278" s="57">
        <f>IF(AL278="","",+AC278*AL278)</f>
        <v>335.9617834394905</v>
      </c>
      <c r="AE278" s="58">
        <f>IF(AL278="","",+AL278*AB278)</f>
        <v>7.769116242038218</v>
      </c>
      <c r="AF278" s="57">
        <f>IF(AL278="","",+AL278-AE278)</f>
        <v>20.22769904458599</v>
      </c>
      <c r="AG278" s="58">
        <f>+V278</f>
        <v>10.98875</v>
      </c>
      <c r="AH278" s="57">
        <f>IF(AF278="","",+AF278-AG278)</f>
        <v>9.23894904458599</v>
      </c>
      <c r="AI278" s="57">
        <f>IF(AH278="","",+AH278*AC278)</f>
        <v>110.86738853503188</v>
      </c>
      <c r="AJ278" s="58">
        <v>19.56</v>
      </c>
      <c r="AK278" s="59">
        <v>0.33</v>
      </c>
      <c r="AL278" s="58">
        <f>IF(V278=0,"",V278/(1-AB278-AK278))</f>
        <v>27.99681528662421</v>
      </c>
      <c r="AM278" s="60">
        <v>0.33</v>
      </c>
      <c r="AN278" s="58">
        <f>IF(V278=0,"",V278/(1-AB278-AM278))</f>
        <v>27.99681528662421</v>
      </c>
      <c r="AO278" s="61">
        <v>1.2</v>
      </c>
      <c r="AP278" s="58">
        <f>IF(BD!AJ278="","",BD!AJ278*BD!AO278)</f>
        <v>23.471999999999998</v>
      </c>
      <c r="AQ278" s="56">
        <f>BD!AM278/BD!AK278-1</f>
        <v>0</v>
      </c>
      <c r="AR278" s="56">
        <f>IF(BD!AN278="","",IF(BD!AJ278="","",BD!AN278/BD!AJ278-1))</f>
        <v>0.43133002487853833</v>
      </c>
      <c r="AS278" s="56" t="str">
        <f>IF(BD!AN278="","",IF(BD!AN278&lt;BD!AL278,"ABAIXO DA META","DENTRO DA META"))</f>
        <v>DENTRO DA META</v>
      </c>
      <c r="AT278" s="56" t="str">
        <f>IF(BD!AJ278="","EM ANÁLISE",IF(BD!AP278&gt;=BD!AN278,"GO", "NO GO"))</f>
        <v>NO GO</v>
      </c>
      <c r="AU278" s="62">
        <f>IF(AN278="","",+BD!$AN278-AJ278)</f>
        <v>8.43681528662421</v>
      </c>
      <c r="AV278" s="63"/>
      <c r="AW278" s="54">
        <f>BD!P278*BD!AC278</f>
        <v>178.8</v>
      </c>
      <c r="AX278" s="54">
        <f>BD!V278*BD!AC278</f>
        <v>131.865</v>
      </c>
      <c r="AY278" s="54">
        <f>IF(BD!AN278="","",BD!AN278*BD!AC278)</f>
        <v>335.9617834394905</v>
      </c>
      <c r="AZ278" s="48" t="s">
        <v>5271</v>
      </c>
      <c r="BA278" s="69" t="s">
        <v>124</v>
      </c>
      <c r="BB278" s="48">
        <v>1</v>
      </c>
      <c r="BC278" s="69" t="s">
        <v>5209</v>
      </c>
      <c r="BD278" s="64" t="s">
        <v>5257</v>
      </c>
      <c r="BE278" s="65" t="s">
        <v>4</v>
      </c>
      <c r="BF278" s="65" t="s">
        <v>4</v>
      </c>
      <c r="BG278" s="64" t="s">
        <v>5258</v>
      </c>
      <c r="BH278" s="64"/>
      <c r="BI278" s="64"/>
      <c r="BJ278" s="64"/>
      <c r="BK278" s="64"/>
      <c r="BL278" s="64"/>
      <c r="BM278" s="64"/>
      <c r="BN278" s="64" t="s">
        <v>5259</v>
      </c>
      <c r="BO278" s="64">
        <v>138</v>
      </c>
      <c r="BP278" s="64">
        <v>140.622</v>
      </c>
      <c r="BQ278" s="64">
        <v>121</v>
      </c>
      <c r="BR278" s="64" t="s">
        <v>5260</v>
      </c>
      <c r="BS278" s="64" t="s">
        <v>5260</v>
      </c>
      <c r="BT278" s="64" t="s">
        <v>5261</v>
      </c>
      <c r="BU278" s="64">
        <v>5102</v>
      </c>
      <c r="BV278" s="64"/>
      <c r="BW278" s="64"/>
      <c r="BX278" s="64"/>
      <c r="BY278" s="64"/>
      <c r="BZ278" s="64"/>
      <c r="CA278" s="64"/>
      <c r="CB278" s="64"/>
      <c r="CC278" s="64">
        <v>102</v>
      </c>
      <c r="CD278" s="64">
        <v>8</v>
      </c>
      <c r="CE278" s="64">
        <v>8</v>
      </c>
      <c r="CF278" s="64"/>
      <c r="CG278" s="37" t="e">
        <f>VLOOKUP(Table_1[[#This Row],[EAN]],'[1]Planilha1'!$E:$R,13,0)</f>
        <v>#N/A</v>
      </c>
      <c r="CI278" s="188">
        <f>IF(Table_1[[#This Row],[STATUS MERCADO]]="GO",Table_1[[#This Row],[M. BRUTA TOTAL]],0)</f>
        <v>0</v>
      </c>
      <c r="CJ278" s="188">
        <f>IF(Table_1[[#This Row],[STATUS MERCADO]]="GO",Table_1[[#This Row],[PV UNIT. REALIZADO]]*Table_1[[#This Row],[QUANTIDADE]],0)</f>
        <v>0</v>
      </c>
    </row>
    <row r="279" ht="15">
      <c r="A279" s="7"/>
      <c r="B279" s="67" t="s">
        <v>400</v>
      </c>
      <c r="C279" s="77">
        <v>224339</v>
      </c>
      <c r="D279" s="64" t="s">
        <v>5211</v>
      </c>
      <c r="E279" s="49">
        <v>7500435118514</v>
      </c>
      <c r="F279" s="50" t="s">
        <v>5145</v>
      </c>
      <c r="G279" s="48" t="s">
        <v>15</v>
      </c>
      <c r="H279" s="64">
        <v>560</v>
      </c>
      <c r="I279" s="70" t="s">
        <v>5219</v>
      </c>
      <c r="J279" s="48" t="s">
        <v>1628</v>
      </c>
      <c r="K279" s="52" t="s">
        <v>84</v>
      </c>
      <c r="L279" s="52">
        <v>12</v>
      </c>
      <c r="M279" s="52">
        <v>4</v>
      </c>
      <c r="N279" s="48" t="s">
        <v>85</v>
      </c>
      <c r="O279" s="69" t="s">
        <v>5210</v>
      </c>
      <c r="P279" s="68">
        <v>14.9</v>
      </c>
      <c r="Q279" s="54">
        <f>(17/100+7.6/100+1.65/100)*P279</f>
        <v>3.9112500000000003</v>
      </c>
      <c r="R279" s="54"/>
      <c r="S279" s="54"/>
      <c r="T279" s="54"/>
      <c r="U279" s="54"/>
      <c r="V279" s="54">
        <f>+P279-Q279+R279+S279+T279+U279</f>
        <v>10.98875</v>
      </c>
      <c r="W279" s="56">
        <f>(1.02/100)</f>
        <v>1.02E-2</v>
      </c>
      <c r="X279" s="56">
        <v>4.8E-3</v>
      </c>
      <c r="Y279" s="56">
        <v>0.17</v>
      </c>
      <c r="Z279" s="56">
        <v>1.65E-2</v>
      </c>
      <c r="AA279" s="56">
        <v>7.6E-2</v>
      </c>
      <c r="AB279" s="56">
        <f>SUM(W279:AA279)</f>
        <v>0.2775</v>
      </c>
      <c r="AC279" s="48">
        <v>12</v>
      </c>
      <c r="AD279" s="57">
        <f>IF(AL279="","",+AC279*AL279)</f>
        <v>335.9617834394905</v>
      </c>
      <c r="AE279" s="58">
        <f>IF(AL279="","",+AL279*AB279)</f>
        <v>7.769116242038218</v>
      </c>
      <c r="AF279" s="57">
        <f>IF(AL279="","",+AL279-AE279)</f>
        <v>20.22769904458599</v>
      </c>
      <c r="AG279" s="58">
        <f>+V279</f>
        <v>10.98875</v>
      </c>
      <c r="AH279" s="57">
        <f>IF(AF279="","",+AF279-AG279)</f>
        <v>9.23894904458599</v>
      </c>
      <c r="AI279" s="57">
        <f>IF(AH279="","",+AH279*AC279)</f>
        <v>110.86738853503188</v>
      </c>
      <c r="AJ279" s="58">
        <v>19.56</v>
      </c>
      <c r="AK279" s="59">
        <v>0.33</v>
      </c>
      <c r="AL279" s="58">
        <f>IF(V279=0,"",V279/(1-AB279-AK279))</f>
        <v>27.99681528662421</v>
      </c>
      <c r="AM279" s="60">
        <v>0.33</v>
      </c>
      <c r="AN279" s="58">
        <f>IF(V279=0,"",V279/(1-AB279-AM279))</f>
        <v>27.99681528662421</v>
      </c>
      <c r="AO279" s="61">
        <v>1.2</v>
      </c>
      <c r="AP279" s="58">
        <f>IF(BD!AJ279="","",BD!AJ279*BD!AO279)</f>
        <v>23.471999999999998</v>
      </c>
      <c r="AQ279" s="56">
        <f>BD!AM279/BD!AK279-1</f>
        <v>0</v>
      </c>
      <c r="AR279" s="56">
        <f>IF(BD!AN279="","",IF(BD!AJ279="","",BD!AN279/BD!AJ279-1))</f>
        <v>0.43133002487853833</v>
      </c>
      <c r="AS279" s="56" t="str">
        <f>IF(BD!AN279="","",IF(BD!AN279&lt;BD!AL279,"ABAIXO DA META","DENTRO DA META"))</f>
        <v>DENTRO DA META</v>
      </c>
      <c r="AT279" s="56" t="str">
        <f>IF(BD!AJ279="","EM ANÁLISE",IF(BD!AP279&gt;=BD!AN279,"GO", "NO GO"))</f>
        <v>NO GO</v>
      </c>
      <c r="AU279" s="62">
        <f>IF(AN279="","",+BD!$AN279-AJ279)</f>
        <v>8.43681528662421</v>
      </c>
      <c r="AV279" s="63"/>
      <c r="AW279" s="54">
        <f>BD!P279*BD!AC279</f>
        <v>178.8</v>
      </c>
      <c r="AX279" s="54">
        <f>BD!V279*BD!AC279</f>
        <v>131.865</v>
      </c>
      <c r="AY279" s="54">
        <f>IF(BD!AN279="","",BD!AN279*BD!AC279)</f>
        <v>335.9617834394905</v>
      </c>
      <c r="AZ279" s="48" t="s">
        <v>5271</v>
      </c>
      <c r="BA279" s="69" t="s">
        <v>124</v>
      </c>
      <c r="BB279" s="48">
        <v>1</v>
      </c>
      <c r="BC279" s="69" t="s">
        <v>5209</v>
      </c>
      <c r="BD279" s="64" t="s">
        <v>5257</v>
      </c>
      <c r="BE279" s="65" t="s">
        <v>4</v>
      </c>
      <c r="BF279" s="65" t="s">
        <v>4</v>
      </c>
      <c r="BG279" s="64" t="s">
        <v>5258</v>
      </c>
      <c r="BH279" s="64"/>
      <c r="BI279" s="64"/>
      <c r="BJ279" s="64"/>
      <c r="BK279" s="64"/>
      <c r="BL279" s="64"/>
      <c r="BM279" s="64"/>
      <c r="BN279" s="64" t="s">
        <v>5259</v>
      </c>
      <c r="BO279" s="64">
        <v>138</v>
      </c>
      <c r="BP279" s="64">
        <v>140.622</v>
      </c>
      <c r="BQ279" s="64">
        <v>121</v>
      </c>
      <c r="BR279" s="64" t="s">
        <v>5260</v>
      </c>
      <c r="BS279" s="64" t="s">
        <v>5260</v>
      </c>
      <c r="BT279" s="64" t="s">
        <v>5261</v>
      </c>
      <c r="BU279" s="64">
        <v>5102</v>
      </c>
      <c r="BV279" s="64"/>
      <c r="BW279" s="64"/>
      <c r="BX279" s="64"/>
      <c r="BY279" s="64"/>
      <c r="BZ279" s="64"/>
      <c r="CA279" s="64"/>
      <c r="CB279" s="64"/>
      <c r="CC279" s="64">
        <v>102</v>
      </c>
      <c r="CD279" s="64">
        <v>8</v>
      </c>
      <c r="CE279" s="64">
        <v>8</v>
      </c>
      <c r="CF279" s="64"/>
      <c r="CG279" s="37" t="e">
        <f>VLOOKUP(Table_1[[#This Row],[EAN]],'[1]Planilha1'!$E:$R,13,0)</f>
        <v>#N/A</v>
      </c>
      <c r="CI279" s="188">
        <f>IF(Table_1[[#This Row],[STATUS MERCADO]]="GO",Table_1[[#This Row],[M. BRUTA TOTAL]],0)</f>
        <v>0</v>
      </c>
      <c r="CJ279" s="188">
        <f>IF(Table_1[[#This Row],[STATUS MERCADO]]="GO",Table_1[[#This Row],[PV UNIT. REALIZADO]]*Table_1[[#This Row],[QUANTIDADE]],0)</f>
        <v>0</v>
      </c>
    </row>
    <row r="280" ht="15">
      <c r="A280" s="7"/>
      <c r="B280" s="67" t="s">
        <v>400</v>
      </c>
      <c r="C280" s="77">
        <v>224340</v>
      </c>
      <c r="D280" s="64" t="s">
        <v>5211</v>
      </c>
      <c r="E280" s="49">
        <v>7506195167304</v>
      </c>
      <c r="F280" s="50" t="s">
        <v>5146</v>
      </c>
      <c r="G280" s="48" t="s">
        <v>15</v>
      </c>
      <c r="H280" s="64">
        <v>560</v>
      </c>
      <c r="I280" s="70" t="s">
        <v>5219</v>
      </c>
      <c r="J280" s="48" t="s">
        <v>1628</v>
      </c>
      <c r="K280" s="52" t="s">
        <v>84</v>
      </c>
      <c r="L280" s="52">
        <v>12</v>
      </c>
      <c r="M280" s="52">
        <v>4</v>
      </c>
      <c r="N280" s="48" t="s">
        <v>85</v>
      </c>
      <c r="O280" s="69" t="s">
        <v>5210</v>
      </c>
      <c r="P280" s="68">
        <v>14.9</v>
      </c>
      <c r="Q280" s="54">
        <f>(17/100+7.6/100+1.65/100)*P280</f>
        <v>3.9112500000000003</v>
      </c>
      <c r="R280" s="54"/>
      <c r="S280" s="54"/>
      <c r="T280" s="54"/>
      <c r="U280" s="54"/>
      <c r="V280" s="54">
        <f>+P280-Q280+R280+S280+T280+U280</f>
        <v>10.98875</v>
      </c>
      <c r="W280" s="56">
        <f>(1.02/100)</f>
        <v>1.02E-2</v>
      </c>
      <c r="X280" s="56">
        <v>4.8E-3</v>
      </c>
      <c r="Y280" s="56">
        <v>0.17</v>
      </c>
      <c r="Z280" s="56">
        <v>1.65E-2</v>
      </c>
      <c r="AA280" s="56">
        <v>7.6E-2</v>
      </c>
      <c r="AB280" s="56">
        <f>SUM(W280:AA280)</f>
        <v>0.2775</v>
      </c>
      <c r="AC280" s="48">
        <v>12</v>
      </c>
      <c r="AD280" s="57">
        <f>IF(AL280="","",+AC280*AL280)</f>
        <v>335.9617834394905</v>
      </c>
      <c r="AE280" s="58">
        <f>IF(AL280="","",+AL280*AB280)</f>
        <v>7.769116242038218</v>
      </c>
      <c r="AF280" s="57">
        <f>IF(AL280="","",+AL280-AE280)</f>
        <v>20.22769904458599</v>
      </c>
      <c r="AG280" s="58">
        <f>+V280</f>
        <v>10.98875</v>
      </c>
      <c r="AH280" s="57">
        <f>IF(AF280="","",+AF280-AG280)</f>
        <v>9.23894904458599</v>
      </c>
      <c r="AI280" s="57">
        <f>IF(AH280="","",+AH280*AC280)</f>
        <v>110.86738853503188</v>
      </c>
      <c r="AJ280" s="58">
        <v>19.56</v>
      </c>
      <c r="AK280" s="59">
        <v>0.33</v>
      </c>
      <c r="AL280" s="58">
        <f>IF(V280=0,"",V280/(1-AB280-AK280))</f>
        <v>27.99681528662421</v>
      </c>
      <c r="AM280" s="60">
        <v>0.33</v>
      </c>
      <c r="AN280" s="58">
        <f>IF(V280=0,"",V280/(1-AB280-AM280))</f>
        <v>27.99681528662421</v>
      </c>
      <c r="AO280" s="61">
        <v>1.2</v>
      </c>
      <c r="AP280" s="58">
        <f>IF(BD!AJ280="","",BD!AJ280*BD!AO280)</f>
        <v>23.471999999999998</v>
      </c>
      <c r="AQ280" s="56">
        <f>BD!AM280/BD!AK280-1</f>
        <v>0</v>
      </c>
      <c r="AR280" s="56">
        <f>IF(BD!AN280="","",IF(BD!AJ280="","",BD!AN280/BD!AJ280-1))</f>
        <v>0.43133002487853833</v>
      </c>
      <c r="AS280" s="56" t="str">
        <f>IF(BD!AN280="","",IF(BD!AN280&lt;BD!AL280,"ABAIXO DA META","DENTRO DA META"))</f>
        <v>DENTRO DA META</v>
      </c>
      <c r="AT280" s="56" t="str">
        <f>IF(BD!AJ280="","EM ANÁLISE",IF(BD!AP280&gt;=BD!AN280,"GO", "NO GO"))</f>
        <v>NO GO</v>
      </c>
      <c r="AU280" s="62">
        <f>IF(AN280="","",+BD!$AN280-AJ280)</f>
        <v>8.43681528662421</v>
      </c>
      <c r="AV280" s="63"/>
      <c r="AW280" s="54">
        <f>BD!P280*BD!AC280</f>
        <v>178.8</v>
      </c>
      <c r="AX280" s="54">
        <f>BD!V280*BD!AC280</f>
        <v>131.865</v>
      </c>
      <c r="AY280" s="54">
        <f>IF(BD!AN280="","",BD!AN280*BD!AC280)</f>
        <v>335.9617834394905</v>
      </c>
      <c r="AZ280" s="48" t="s">
        <v>5271</v>
      </c>
      <c r="BA280" s="69" t="s">
        <v>124</v>
      </c>
      <c r="BB280" s="48">
        <v>1</v>
      </c>
      <c r="BC280" s="69" t="s">
        <v>5209</v>
      </c>
      <c r="BD280" s="64" t="s">
        <v>5257</v>
      </c>
      <c r="BE280" s="65" t="s">
        <v>4</v>
      </c>
      <c r="BF280" s="65" t="s">
        <v>4</v>
      </c>
      <c r="BG280" s="64" t="s">
        <v>5258</v>
      </c>
      <c r="BH280" s="64"/>
      <c r="BI280" s="64"/>
      <c r="BJ280" s="64"/>
      <c r="BK280" s="64"/>
      <c r="BL280" s="64"/>
      <c r="BM280" s="64"/>
      <c r="BN280" s="64" t="s">
        <v>5259</v>
      </c>
      <c r="BO280" s="64">
        <v>138</v>
      </c>
      <c r="BP280" s="64">
        <v>140.622</v>
      </c>
      <c r="BQ280" s="64">
        <v>121</v>
      </c>
      <c r="BR280" s="64" t="s">
        <v>5260</v>
      </c>
      <c r="BS280" s="64" t="s">
        <v>5260</v>
      </c>
      <c r="BT280" s="64" t="s">
        <v>5261</v>
      </c>
      <c r="BU280" s="64">
        <v>5102</v>
      </c>
      <c r="BV280" s="64"/>
      <c r="BW280" s="64"/>
      <c r="BX280" s="64"/>
      <c r="BY280" s="64"/>
      <c r="BZ280" s="64"/>
      <c r="CA280" s="64"/>
      <c r="CB280" s="64"/>
      <c r="CC280" s="64">
        <v>102</v>
      </c>
      <c r="CD280" s="64">
        <v>8</v>
      </c>
      <c r="CE280" s="64">
        <v>8</v>
      </c>
      <c r="CF280" s="64"/>
      <c r="CG280" s="37" t="e">
        <f>VLOOKUP(Table_1[[#This Row],[EAN]],'[1]Planilha1'!$E:$R,13,0)</f>
        <v>#N/A</v>
      </c>
      <c r="CI280" s="188">
        <f>IF(Table_1[[#This Row],[STATUS MERCADO]]="GO",Table_1[[#This Row],[M. BRUTA TOTAL]],0)</f>
        <v>0</v>
      </c>
      <c r="CJ280" s="188">
        <f>IF(Table_1[[#This Row],[STATUS MERCADO]]="GO",Table_1[[#This Row],[PV UNIT. REALIZADO]]*Table_1[[#This Row],[QUANTIDADE]],0)</f>
        <v>0</v>
      </c>
    </row>
    <row r="281" ht="15">
      <c r="A281" s="7"/>
      <c r="B281" s="67" t="s">
        <v>400</v>
      </c>
      <c r="C281" s="77">
        <v>224341</v>
      </c>
      <c r="D281" s="64" t="s">
        <v>5211</v>
      </c>
      <c r="E281" s="49">
        <v>7500435118583</v>
      </c>
      <c r="F281" s="50" t="s">
        <v>5147</v>
      </c>
      <c r="G281" s="48" t="s">
        <v>15</v>
      </c>
      <c r="H281" s="64">
        <v>560</v>
      </c>
      <c r="I281" s="70" t="s">
        <v>5219</v>
      </c>
      <c r="J281" s="48" t="s">
        <v>1628</v>
      </c>
      <c r="K281" s="52" t="s">
        <v>84</v>
      </c>
      <c r="L281" s="52">
        <v>12</v>
      </c>
      <c r="M281" s="52">
        <v>4</v>
      </c>
      <c r="N281" s="48" t="s">
        <v>85</v>
      </c>
      <c r="O281" s="69" t="s">
        <v>5210</v>
      </c>
      <c r="P281" s="68">
        <v>14.9</v>
      </c>
      <c r="Q281" s="54">
        <f>(17/100+7.6/100+1.65/100)*P281</f>
        <v>3.9112500000000003</v>
      </c>
      <c r="R281" s="54"/>
      <c r="S281" s="54"/>
      <c r="T281" s="54"/>
      <c r="U281" s="54"/>
      <c r="V281" s="54">
        <f>+P281-Q281+R281+S281+T281+U281</f>
        <v>10.98875</v>
      </c>
      <c r="W281" s="56">
        <f>(1.02/100)</f>
        <v>1.02E-2</v>
      </c>
      <c r="X281" s="56">
        <v>4.8E-3</v>
      </c>
      <c r="Y281" s="56">
        <v>0.17</v>
      </c>
      <c r="Z281" s="56">
        <v>1.65E-2</v>
      </c>
      <c r="AA281" s="56">
        <v>7.6E-2</v>
      </c>
      <c r="AB281" s="56">
        <f>SUM(W281:AA281)</f>
        <v>0.2775</v>
      </c>
      <c r="AC281" s="48">
        <v>12</v>
      </c>
      <c r="AD281" s="57">
        <f>IF(AL281="","",+AC281*AL281)</f>
        <v>335.9617834394905</v>
      </c>
      <c r="AE281" s="58">
        <f>IF(AL281="","",+AL281*AB281)</f>
        <v>7.769116242038218</v>
      </c>
      <c r="AF281" s="57">
        <f>IF(AL281="","",+AL281-AE281)</f>
        <v>20.22769904458599</v>
      </c>
      <c r="AG281" s="58">
        <f>+V281</f>
        <v>10.98875</v>
      </c>
      <c r="AH281" s="57">
        <f>IF(AF281="","",+AF281-AG281)</f>
        <v>9.23894904458599</v>
      </c>
      <c r="AI281" s="57">
        <f>IF(AH281="","",+AH281*AC281)</f>
        <v>110.86738853503188</v>
      </c>
      <c r="AJ281" s="58">
        <v>19.56</v>
      </c>
      <c r="AK281" s="59">
        <v>0.33</v>
      </c>
      <c r="AL281" s="58">
        <f>IF(V281=0,"",V281/(1-AB281-AK281))</f>
        <v>27.99681528662421</v>
      </c>
      <c r="AM281" s="60">
        <v>0.33</v>
      </c>
      <c r="AN281" s="58">
        <f>IF(V281=0,"",V281/(1-AB281-AM281))</f>
        <v>27.99681528662421</v>
      </c>
      <c r="AO281" s="61">
        <v>1.2</v>
      </c>
      <c r="AP281" s="58">
        <f>IF(BD!AJ281="","",BD!AJ281*BD!AO281)</f>
        <v>23.471999999999998</v>
      </c>
      <c r="AQ281" s="56">
        <f>BD!AM281/BD!AK281-1</f>
        <v>0</v>
      </c>
      <c r="AR281" s="56">
        <f>IF(BD!AN281="","",IF(BD!AJ281="","",BD!AN281/BD!AJ281-1))</f>
        <v>0.43133002487853833</v>
      </c>
      <c r="AS281" s="56" t="str">
        <f>IF(BD!AN281="","",IF(BD!AN281&lt;BD!AL281,"ABAIXO DA META","DENTRO DA META"))</f>
        <v>DENTRO DA META</v>
      </c>
      <c r="AT281" s="56" t="str">
        <f>IF(BD!AJ281="","EM ANÁLISE",IF(BD!AP281&gt;=BD!AN281,"GO", "NO GO"))</f>
        <v>NO GO</v>
      </c>
      <c r="AU281" s="62">
        <f>IF(AN281="","",+BD!$AN281-AJ281)</f>
        <v>8.43681528662421</v>
      </c>
      <c r="AV281" s="63"/>
      <c r="AW281" s="54">
        <f>BD!P281*BD!AC281</f>
        <v>178.8</v>
      </c>
      <c r="AX281" s="54">
        <f>BD!V281*BD!AC281</f>
        <v>131.865</v>
      </c>
      <c r="AY281" s="54">
        <f>IF(BD!AN281="","",BD!AN281*BD!AC281)</f>
        <v>335.9617834394905</v>
      </c>
      <c r="AZ281" s="48" t="s">
        <v>5271</v>
      </c>
      <c r="BA281" s="69" t="s">
        <v>124</v>
      </c>
      <c r="BB281" s="48">
        <v>1</v>
      </c>
      <c r="BC281" s="69" t="s">
        <v>5209</v>
      </c>
      <c r="BD281" s="64" t="s">
        <v>5257</v>
      </c>
      <c r="BE281" s="65" t="s">
        <v>4</v>
      </c>
      <c r="BF281" s="65" t="s">
        <v>4</v>
      </c>
      <c r="BG281" s="64" t="s">
        <v>5258</v>
      </c>
      <c r="BH281" s="64"/>
      <c r="BI281" s="64"/>
      <c r="BJ281" s="64"/>
      <c r="BK281" s="64"/>
      <c r="BL281" s="64"/>
      <c r="BM281" s="64"/>
      <c r="BN281" s="64" t="s">
        <v>5259</v>
      </c>
      <c r="BO281" s="64">
        <v>138</v>
      </c>
      <c r="BP281" s="64">
        <v>140.622</v>
      </c>
      <c r="BQ281" s="64">
        <v>121</v>
      </c>
      <c r="BR281" s="64" t="s">
        <v>5260</v>
      </c>
      <c r="BS281" s="64" t="s">
        <v>5260</v>
      </c>
      <c r="BT281" s="64" t="s">
        <v>5261</v>
      </c>
      <c r="BU281" s="64">
        <v>5102</v>
      </c>
      <c r="BV281" s="64"/>
      <c r="BW281" s="64"/>
      <c r="BX281" s="64"/>
      <c r="BY281" s="64"/>
      <c r="BZ281" s="64"/>
      <c r="CA281" s="64"/>
      <c r="CB281" s="64"/>
      <c r="CC281" s="64">
        <v>102</v>
      </c>
      <c r="CD281" s="64">
        <v>8</v>
      </c>
      <c r="CE281" s="64">
        <v>8</v>
      </c>
      <c r="CF281" s="64"/>
      <c r="CG281" s="37" t="e">
        <f>VLOOKUP(Table_1[[#This Row],[EAN]],'[1]Planilha1'!$E:$R,13,0)</f>
        <v>#N/A</v>
      </c>
      <c r="CI281" s="188">
        <f>IF(Table_1[[#This Row],[STATUS MERCADO]]="GO",Table_1[[#This Row],[M. BRUTA TOTAL]],0)</f>
        <v>0</v>
      </c>
      <c r="CJ281" s="188">
        <f>IF(Table_1[[#This Row],[STATUS MERCADO]]="GO",Table_1[[#This Row],[PV UNIT. REALIZADO]]*Table_1[[#This Row],[QUANTIDADE]],0)</f>
        <v>0</v>
      </c>
    </row>
    <row r="282" ht="15">
      <c r="A282" s="7"/>
      <c r="B282" s="67" t="s">
        <v>400</v>
      </c>
      <c r="C282" s="77">
        <v>224342</v>
      </c>
      <c r="D282" s="64" t="s">
        <v>5211</v>
      </c>
      <c r="E282" s="49">
        <v>7506309841816</v>
      </c>
      <c r="F282" s="50" t="s">
        <v>5148</v>
      </c>
      <c r="G282" s="48" t="s">
        <v>15</v>
      </c>
      <c r="H282" s="64">
        <v>560</v>
      </c>
      <c r="I282" s="70" t="s">
        <v>5219</v>
      </c>
      <c r="J282" s="48" t="s">
        <v>1628</v>
      </c>
      <c r="K282" s="52" t="s">
        <v>84</v>
      </c>
      <c r="L282" s="52">
        <v>12</v>
      </c>
      <c r="M282" s="52">
        <v>4</v>
      </c>
      <c r="N282" s="48" t="s">
        <v>85</v>
      </c>
      <c r="O282" s="69" t="s">
        <v>5210</v>
      </c>
      <c r="P282" s="68">
        <v>14.9</v>
      </c>
      <c r="Q282" s="54">
        <f>(17/100+7.6/100+1.65/100)*P282</f>
        <v>3.9112500000000003</v>
      </c>
      <c r="R282" s="54"/>
      <c r="S282" s="54"/>
      <c r="T282" s="54"/>
      <c r="U282" s="54"/>
      <c r="V282" s="54">
        <f>+P282-Q282+R282+S282+T282+U282</f>
        <v>10.98875</v>
      </c>
      <c r="W282" s="56">
        <f>(1.02/100)</f>
        <v>1.02E-2</v>
      </c>
      <c r="X282" s="56">
        <v>4.8E-3</v>
      </c>
      <c r="Y282" s="56">
        <v>0.17</v>
      </c>
      <c r="Z282" s="56">
        <v>1.65E-2</v>
      </c>
      <c r="AA282" s="56">
        <v>7.6E-2</v>
      </c>
      <c r="AB282" s="56">
        <f>SUM(W282:AA282)</f>
        <v>0.2775</v>
      </c>
      <c r="AC282" s="48">
        <v>12</v>
      </c>
      <c r="AD282" s="57">
        <f>IF(AL282="","",+AC282*AL282)</f>
        <v>335.9617834394905</v>
      </c>
      <c r="AE282" s="58">
        <f>IF(AL282="","",+AL282*AB282)</f>
        <v>7.769116242038218</v>
      </c>
      <c r="AF282" s="57">
        <f>IF(AL282="","",+AL282-AE282)</f>
        <v>20.22769904458599</v>
      </c>
      <c r="AG282" s="58">
        <f>+V282</f>
        <v>10.98875</v>
      </c>
      <c r="AH282" s="57">
        <f>IF(AF282="","",+AF282-AG282)</f>
        <v>9.23894904458599</v>
      </c>
      <c r="AI282" s="57">
        <f>IF(AH282="","",+AH282*AC282)</f>
        <v>110.86738853503188</v>
      </c>
      <c r="AJ282" s="58">
        <v>19.56</v>
      </c>
      <c r="AK282" s="59">
        <v>0.33</v>
      </c>
      <c r="AL282" s="58">
        <f>IF(V282=0,"",V282/(1-AB282-AK282))</f>
        <v>27.99681528662421</v>
      </c>
      <c r="AM282" s="60">
        <v>0.33</v>
      </c>
      <c r="AN282" s="58">
        <f>IF(V282=0,"",V282/(1-AB282-AM282))</f>
        <v>27.99681528662421</v>
      </c>
      <c r="AO282" s="61">
        <v>1.2</v>
      </c>
      <c r="AP282" s="58">
        <f>IF(BD!AJ282="","",BD!AJ282*BD!AO282)</f>
        <v>23.471999999999998</v>
      </c>
      <c r="AQ282" s="56">
        <f>BD!AM282/BD!AK282-1</f>
        <v>0</v>
      </c>
      <c r="AR282" s="56">
        <f>IF(BD!AN282="","",IF(BD!AJ282="","",BD!AN282/BD!AJ282-1))</f>
        <v>0.43133002487853833</v>
      </c>
      <c r="AS282" s="56" t="str">
        <f>IF(BD!AN282="","",IF(BD!AN282&lt;BD!AL282,"ABAIXO DA META","DENTRO DA META"))</f>
        <v>DENTRO DA META</v>
      </c>
      <c r="AT282" s="56" t="str">
        <f>IF(BD!AJ282="","EM ANÁLISE",IF(BD!AP282&gt;=BD!AN282,"GO", "NO GO"))</f>
        <v>NO GO</v>
      </c>
      <c r="AU282" s="62">
        <f>IF(AN282="","",+BD!$AN282-AJ282)</f>
        <v>8.43681528662421</v>
      </c>
      <c r="AV282" s="63"/>
      <c r="AW282" s="54">
        <f>BD!P282*BD!AC282</f>
        <v>178.8</v>
      </c>
      <c r="AX282" s="54">
        <f>BD!V282*BD!AC282</f>
        <v>131.865</v>
      </c>
      <c r="AY282" s="54">
        <f>IF(BD!AN282="","",BD!AN282*BD!AC282)</f>
        <v>335.9617834394905</v>
      </c>
      <c r="AZ282" s="48" t="s">
        <v>5271</v>
      </c>
      <c r="BA282" s="69" t="s">
        <v>124</v>
      </c>
      <c r="BB282" s="48">
        <v>1</v>
      </c>
      <c r="BC282" s="69" t="s">
        <v>5209</v>
      </c>
      <c r="BD282" s="64" t="s">
        <v>5257</v>
      </c>
      <c r="BE282" s="65" t="s">
        <v>4</v>
      </c>
      <c r="BF282" s="65" t="s">
        <v>4</v>
      </c>
      <c r="BG282" s="64" t="s">
        <v>5258</v>
      </c>
      <c r="BH282" s="64"/>
      <c r="BI282" s="64"/>
      <c r="BJ282" s="64"/>
      <c r="BK282" s="64"/>
      <c r="BL282" s="64"/>
      <c r="BM282" s="64"/>
      <c r="BN282" s="64" t="s">
        <v>5259</v>
      </c>
      <c r="BO282" s="64">
        <v>138</v>
      </c>
      <c r="BP282" s="64">
        <v>140.622</v>
      </c>
      <c r="BQ282" s="64">
        <v>121</v>
      </c>
      <c r="BR282" s="64" t="s">
        <v>5260</v>
      </c>
      <c r="BS282" s="64" t="s">
        <v>5260</v>
      </c>
      <c r="BT282" s="64" t="s">
        <v>5261</v>
      </c>
      <c r="BU282" s="64">
        <v>5102</v>
      </c>
      <c r="BV282" s="64"/>
      <c r="BW282" s="64"/>
      <c r="BX282" s="64"/>
      <c r="BY282" s="64"/>
      <c r="BZ282" s="64"/>
      <c r="CA282" s="64"/>
      <c r="CB282" s="64"/>
      <c r="CC282" s="64">
        <v>102</v>
      </c>
      <c r="CD282" s="64">
        <v>8</v>
      </c>
      <c r="CE282" s="64">
        <v>8</v>
      </c>
      <c r="CF282" s="64"/>
      <c r="CG282" s="37" t="e">
        <f>VLOOKUP(Table_1[[#This Row],[EAN]],'[1]Planilha1'!$E:$R,13,0)</f>
        <v>#N/A</v>
      </c>
      <c r="CI282" s="188">
        <f>IF(Table_1[[#This Row],[STATUS MERCADO]]="GO",Table_1[[#This Row],[M. BRUTA TOTAL]],0)</f>
        <v>0</v>
      </c>
      <c r="CJ282" s="188">
        <f>IF(Table_1[[#This Row],[STATUS MERCADO]]="GO",Table_1[[#This Row],[PV UNIT. REALIZADO]]*Table_1[[#This Row],[QUANTIDADE]],0)</f>
        <v>0</v>
      </c>
    </row>
    <row r="283" ht="15">
      <c r="A283" s="7"/>
      <c r="B283" s="67" t="s">
        <v>400</v>
      </c>
      <c r="C283" s="77">
        <v>224343</v>
      </c>
      <c r="D283" s="64" t="s">
        <v>5211</v>
      </c>
      <c r="E283" s="49">
        <v>7506195167281</v>
      </c>
      <c r="F283" s="50" t="s">
        <v>5149</v>
      </c>
      <c r="G283" s="48" t="s">
        <v>15</v>
      </c>
      <c r="H283" s="64">
        <v>560</v>
      </c>
      <c r="I283" s="70" t="s">
        <v>5219</v>
      </c>
      <c r="J283" s="48" t="s">
        <v>1628</v>
      </c>
      <c r="K283" s="52" t="s">
        <v>84</v>
      </c>
      <c r="L283" s="52">
        <v>12</v>
      </c>
      <c r="M283" s="52">
        <v>4</v>
      </c>
      <c r="N283" s="48" t="s">
        <v>85</v>
      </c>
      <c r="O283" s="69" t="s">
        <v>5210</v>
      </c>
      <c r="P283" s="68">
        <v>14.9</v>
      </c>
      <c r="Q283" s="54">
        <f>(17/100+7.6/100+1.65/100)*P283</f>
        <v>3.9112500000000003</v>
      </c>
      <c r="R283" s="54"/>
      <c r="S283" s="54"/>
      <c r="T283" s="54"/>
      <c r="U283" s="54"/>
      <c r="V283" s="54">
        <f>+P283-Q283+R283+S283+T283+U283</f>
        <v>10.98875</v>
      </c>
      <c r="W283" s="56">
        <f>(1.02/100)</f>
        <v>1.02E-2</v>
      </c>
      <c r="X283" s="56">
        <v>4.8E-3</v>
      </c>
      <c r="Y283" s="56">
        <v>0.17</v>
      </c>
      <c r="Z283" s="56">
        <v>1.65E-2</v>
      </c>
      <c r="AA283" s="56">
        <v>7.6E-2</v>
      </c>
      <c r="AB283" s="56">
        <f>SUM(W283:AA283)</f>
        <v>0.2775</v>
      </c>
      <c r="AC283" s="48">
        <v>12</v>
      </c>
      <c r="AD283" s="57">
        <f>IF(AL283="","",+AC283*AL283)</f>
        <v>335.9617834394905</v>
      </c>
      <c r="AE283" s="58">
        <f>IF(AL283="","",+AL283*AB283)</f>
        <v>7.769116242038218</v>
      </c>
      <c r="AF283" s="57">
        <f>IF(AL283="","",+AL283-AE283)</f>
        <v>20.22769904458599</v>
      </c>
      <c r="AG283" s="58">
        <f>+V283</f>
        <v>10.98875</v>
      </c>
      <c r="AH283" s="57">
        <f>IF(AF283="","",+AF283-AG283)</f>
        <v>9.23894904458599</v>
      </c>
      <c r="AI283" s="57">
        <f>IF(AH283="","",+AH283*AC283)</f>
        <v>110.86738853503188</v>
      </c>
      <c r="AJ283" s="58">
        <v>19.56</v>
      </c>
      <c r="AK283" s="59">
        <v>0.33</v>
      </c>
      <c r="AL283" s="58">
        <f>IF(V283=0,"",V283/(1-AB283-AK283))</f>
        <v>27.99681528662421</v>
      </c>
      <c r="AM283" s="60">
        <v>0.33</v>
      </c>
      <c r="AN283" s="58">
        <f>IF(V283=0,"",V283/(1-AB283-AM283))</f>
        <v>27.99681528662421</v>
      </c>
      <c r="AO283" s="61">
        <v>1.2</v>
      </c>
      <c r="AP283" s="58">
        <f>IF(BD!AJ283="","",BD!AJ283*BD!AO283)</f>
        <v>23.471999999999998</v>
      </c>
      <c r="AQ283" s="56">
        <f>BD!AM283/BD!AK283-1</f>
        <v>0</v>
      </c>
      <c r="AR283" s="56">
        <f>IF(BD!AN283="","",IF(BD!AJ283="","",BD!AN283/BD!AJ283-1))</f>
        <v>0.43133002487853833</v>
      </c>
      <c r="AS283" s="56" t="str">
        <f>IF(BD!AN283="","",IF(BD!AN283&lt;BD!AL283,"ABAIXO DA META","DENTRO DA META"))</f>
        <v>DENTRO DA META</v>
      </c>
      <c r="AT283" s="56" t="str">
        <f>IF(BD!AJ283="","EM ANÁLISE",IF(BD!AP283&gt;=BD!AN283,"GO", "NO GO"))</f>
        <v>NO GO</v>
      </c>
      <c r="AU283" s="62">
        <f>IF(AN283="","",+BD!$AN283-AJ283)</f>
        <v>8.43681528662421</v>
      </c>
      <c r="AV283" s="63"/>
      <c r="AW283" s="54">
        <f>BD!P283*BD!AC283</f>
        <v>178.8</v>
      </c>
      <c r="AX283" s="54">
        <f>BD!V283*BD!AC283</f>
        <v>131.865</v>
      </c>
      <c r="AY283" s="54">
        <f>IF(BD!AN283="","",BD!AN283*BD!AC283)</f>
        <v>335.9617834394905</v>
      </c>
      <c r="AZ283" s="48" t="s">
        <v>5271</v>
      </c>
      <c r="BA283" s="69" t="s">
        <v>124</v>
      </c>
      <c r="BB283" s="48">
        <v>1</v>
      </c>
      <c r="BC283" s="69" t="s">
        <v>5209</v>
      </c>
      <c r="BD283" s="64" t="s">
        <v>5257</v>
      </c>
      <c r="BE283" s="65" t="s">
        <v>4</v>
      </c>
      <c r="BF283" s="65" t="s">
        <v>4</v>
      </c>
      <c r="BG283" s="64" t="s">
        <v>5258</v>
      </c>
      <c r="BH283" s="64"/>
      <c r="BI283" s="64"/>
      <c r="BJ283" s="64"/>
      <c r="BK283" s="64"/>
      <c r="BL283" s="64"/>
      <c r="BM283" s="64"/>
      <c r="BN283" s="64" t="s">
        <v>5259</v>
      </c>
      <c r="BO283" s="64">
        <v>138</v>
      </c>
      <c r="BP283" s="64">
        <v>140.622</v>
      </c>
      <c r="BQ283" s="64">
        <v>121</v>
      </c>
      <c r="BR283" s="64" t="s">
        <v>5260</v>
      </c>
      <c r="BS283" s="64" t="s">
        <v>5260</v>
      </c>
      <c r="BT283" s="64" t="s">
        <v>5261</v>
      </c>
      <c r="BU283" s="64">
        <v>5102</v>
      </c>
      <c r="BV283" s="64"/>
      <c r="BW283" s="64"/>
      <c r="BX283" s="64"/>
      <c r="BY283" s="64"/>
      <c r="BZ283" s="64"/>
      <c r="CA283" s="64"/>
      <c r="CB283" s="64"/>
      <c r="CC283" s="64">
        <v>102</v>
      </c>
      <c r="CD283" s="64">
        <v>8</v>
      </c>
      <c r="CE283" s="64">
        <v>8</v>
      </c>
      <c r="CF283" s="64"/>
      <c r="CG283" s="37" t="e">
        <f>VLOOKUP(Table_1[[#This Row],[EAN]],'[1]Planilha1'!$E:$R,13,0)</f>
        <v>#N/A</v>
      </c>
      <c r="CI283" s="188">
        <f>IF(Table_1[[#This Row],[STATUS MERCADO]]="GO",Table_1[[#This Row],[M. BRUTA TOTAL]],0)</f>
        <v>0</v>
      </c>
      <c r="CJ283" s="188">
        <f>IF(Table_1[[#This Row],[STATUS MERCADO]]="GO",Table_1[[#This Row],[PV UNIT. REALIZADO]]*Table_1[[#This Row],[QUANTIDADE]],0)</f>
        <v>0</v>
      </c>
    </row>
    <row r="284" ht="15">
      <c r="A284" s="7"/>
      <c r="B284" s="67" t="s">
        <v>400</v>
      </c>
      <c r="C284" s="77">
        <v>224344</v>
      </c>
      <c r="D284" s="64" t="s">
        <v>5211</v>
      </c>
      <c r="E284" s="49">
        <v>7506309841823</v>
      </c>
      <c r="F284" s="50" t="s">
        <v>5150</v>
      </c>
      <c r="G284" s="48" t="s">
        <v>15</v>
      </c>
      <c r="H284" s="64">
        <v>560</v>
      </c>
      <c r="I284" s="70" t="s">
        <v>5219</v>
      </c>
      <c r="J284" s="48" t="s">
        <v>1628</v>
      </c>
      <c r="K284" s="52" t="s">
        <v>84</v>
      </c>
      <c r="L284" s="52">
        <v>12</v>
      </c>
      <c r="M284" s="52">
        <v>4</v>
      </c>
      <c r="N284" s="48" t="s">
        <v>85</v>
      </c>
      <c r="O284" s="69" t="s">
        <v>5210</v>
      </c>
      <c r="P284" s="68">
        <v>14.9</v>
      </c>
      <c r="Q284" s="54">
        <f>(17/100+7.6/100+1.65/100)*P284</f>
        <v>3.9112500000000003</v>
      </c>
      <c r="R284" s="54"/>
      <c r="S284" s="54"/>
      <c r="T284" s="54"/>
      <c r="U284" s="54"/>
      <c r="V284" s="54">
        <f>+P284-Q284+R284+S284+T284+U284</f>
        <v>10.98875</v>
      </c>
      <c r="W284" s="56">
        <f>(1.02/100)</f>
        <v>1.02E-2</v>
      </c>
      <c r="X284" s="56">
        <v>4.8E-3</v>
      </c>
      <c r="Y284" s="56">
        <v>0.17</v>
      </c>
      <c r="Z284" s="56">
        <v>1.65E-2</v>
      </c>
      <c r="AA284" s="56">
        <v>7.6E-2</v>
      </c>
      <c r="AB284" s="56">
        <f>SUM(W284:AA284)</f>
        <v>0.2775</v>
      </c>
      <c r="AC284" s="48">
        <v>12</v>
      </c>
      <c r="AD284" s="57">
        <f>IF(AL284="","",+AC284*AL284)</f>
        <v>335.9617834394905</v>
      </c>
      <c r="AE284" s="58">
        <f>IF(AL284="","",+AL284*AB284)</f>
        <v>7.769116242038218</v>
      </c>
      <c r="AF284" s="57">
        <f>IF(AL284="","",+AL284-AE284)</f>
        <v>20.22769904458599</v>
      </c>
      <c r="AG284" s="58">
        <f>+V284</f>
        <v>10.98875</v>
      </c>
      <c r="AH284" s="57">
        <f>IF(AF284="","",+AF284-AG284)</f>
        <v>9.23894904458599</v>
      </c>
      <c r="AI284" s="57">
        <f>IF(AH284="","",+AH284*AC284)</f>
        <v>110.86738853503188</v>
      </c>
      <c r="AJ284" s="58">
        <v>19.56</v>
      </c>
      <c r="AK284" s="59">
        <v>0.33</v>
      </c>
      <c r="AL284" s="58">
        <f>IF(V284=0,"",V284/(1-AB284-AK284))</f>
        <v>27.99681528662421</v>
      </c>
      <c r="AM284" s="60">
        <v>0.33</v>
      </c>
      <c r="AN284" s="58">
        <f>IF(V284=0,"",V284/(1-AB284-AM284))</f>
        <v>27.99681528662421</v>
      </c>
      <c r="AO284" s="61">
        <v>1.2</v>
      </c>
      <c r="AP284" s="58">
        <f>IF(BD!AJ284="","",BD!AJ284*BD!AO284)</f>
        <v>23.471999999999998</v>
      </c>
      <c r="AQ284" s="56">
        <f>BD!AM284/BD!AK284-1</f>
        <v>0</v>
      </c>
      <c r="AR284" s="56">
        <f>IF(BD!AN284="","",IF(BD!AJ284="","",BD!AN284/BD!AJ284-1))</f>
        <v>0.43133002487853833</v>
      </c>
      <c r="AS284" s="56" t="str">
        <f>IF(BD!AN284="","",IF(BD!AN284&lt;BD!AL284,"ABAIXO DA META","DENTRO DA META"))</f>
        <v>DENTRO DA META</v>
      </c>
      <c r="AT284" s="56" t="str">
        <f>IF(BD!AJ284="","EM ANÁLISE",IF(BD!AP284&gt;=BD!AN284,"GO", "NO GO"))</f>
        <v>NO GO</v>
      </c>
      <c r="AU284" s="62">
        <f>IF(AN284="","",+BD!$AN284-AJ284)</f>
        <v>8.43681528662421</v>
      </c>
      <c r="AV284" s="63"/>
      <c r="AW284" s="54">
        <f>BD!P284*BD!AC284</f>
        <v>178.8</v>
      </c>
      <c r="AX284" s="54">
        <f>BD!V284*BD!AC284</f>
        <v>131.865</v>
      </c>
      <c r="AY284" s="54">
        <f>IF(BD!AN284="","",BD!AN284*BD!AC284)</f>
        <v>335.9617834394905</v>
      </c>
      <c r="AZ284" s="48" t="s">
        <v>5271</v>
      </c>
      <c r="BA284" s="69" t="s">
        <v>124</v>
      </c>
      <c r="BB284" s="48">
        <v>1</v>
      </c>
      <c r="BC284" s="69" t="s">
        <v>5209</v>
      </c>
      <c r="BD284" s="64" t="s">
        <v>5257</v>
      </c>
      <c r="BE284" s="65" t="s">
        <v>4</v>
      </c>
      <c r="BF284" s="65" t="s">
        <v>4</v>
      </c>
      <c r="BG284" s="64" t="s">
        <v>5258</v>
      </c>
      <c r="BH284" s="64"/>
      <c r="BI284" s="64"/>
      <c r="BJ284" s="64"/>
      <c r="BK284" s="64"/>
      <c r="BL284" s="64"/>
      <c r="BM284" s="64"/>
      <c r="BN284" s="64" t="s">
        <v>5259</v>
      </c>
      <c r="BO284" s="64">
        <v>138</v>
      </c>
      <c r="BP284" s="64">
        <v>140.622</v>
      </c>
      <c r="BQ284" s="64">
        <v>121</v>
      </c>
      <c r="BR284" s="64" t="s">
        <v>5260</v>
      </c>
      <c r="BS284" s="64" t="s">
        <v>5260</v>
      </c>
      <c r="BT284" s="64" t="s">
        <v>5261</v>
      </c>
      <c r="BU284" s="64">
        <v>5102</v>
      </c>
      <c r="BV284" s="64"/>
      <c r="BW284" s="64"/>
      <c r="BX284" s="64"/>
      <c r="BY284" s="64"/>
      <c r="BZ284" s="64"/>
      <c r="CA284" s="64"/>
      <c r="CB284" s="64"/>
      <c r="CC284" s="64">
        <v>102</v>
      </c>
      <c r="CD284" s="64">
        <v>8</v>
      </c>
      <c r="CE284" s="64">
        <v>8</v>
      </c>
      <c r="CF284" s="64"/>
      <c r="CG284" s="37" t="e">
        <f>VLOOKUP(Table_1[[#This Row],[EAN]],'[1]Planilha1'!$E:$R,13,0)</f>
        <v>#N/A</v>
      </c>
      <c r="CI284" s="188">
        <f>IF(Table_1[[#This Row],[STATUS MERCADO]]="GO",Table_1[[#This Row],[M. BRUTA TOTAL]],0)</f>
        <v>0</v>
      </c>
      <c r="CJ284" s="188">
        <f>IF(Table_1[[#This Row],[STATUS MERCADO]]="GO",Table_1[[#This Row],[PV UNIT. REALIZADO]]*Table_1[[#This Row],[QUANTIDADE]],0)</f>
        <v>0</v>
      </c>
    </row>
    <row r="285" ht="15">
      <c r="A285" s="7"/>
      <c r="B285" s="67" t="s">
        <v>400</v>
      </c>
      <c r="C285" s="77">
        <v>224376</v>
      </c>
      <c r="D285" s="64" t="s">
        <v>5211</v>
      </c>
      <c r="E285" s="49">
        <v>7500435135047</v>
      </c>
      <c r="F285" s="50" t="s">
        <v>5151</v>
      </c>
      <c r="G285" s="48" t="s">
        <v>15</v>
      </c>
      <c r="H285" s="64">
        <v>1090</v>
      </c>
      <c r="I285" s="70" t="s">
        <v>5220</v>
      </c>
      <c r="J285" s="48" t="s">
        <v>1557</v>
      </c>
      <c r="K285" s="52" t="s">
        <v>84</v>
      </c>
      <c r="L285" s="52">
        <v>12</v>
      </c>
      <c r="M285" s="52">
        <v>4</v>
      </c>
      <c r="N285" s="48" t="s">
        <v>85</v>
      </c>
      <c r="O285" s="69" t="s">
        <v>5210</v>
      </c>
      <c r="P285" s="68">
        <v>8.55</v>
      </c>
      <c r="Q285" s="54">
        <f>(17/100+7.6/100+1.65/100)*P285</f>
        <v>2.2443750000000002</v>
      </c>
      <c r="R285" s="54"/>
      <c r="S285" s="54"/>
      <c r="T285" s="54"/>
      <c r="U285" s="54"/>
      <c r="V285" s="54">
        <f>+P285-Q285+R285+S285+T285+U285</f>
        <v>6.305625000000001</v>
      </c>
      <c r="W285" s="56">
        <f>(1.02/100)</f>
        <v>1.02E-2</v>
      </c>
      <c r="X285" s="56">
        <v>4.8E-3</v>
      </c>
      <c r="Y285" s="56">
        <v>0.17</v>
      </c>
      <c r="Z285" s="56">
        <v>1.65E-2</v>
      </c>
      <c r="AA285" s="56">
        <v>7.6E-2</v>
      </c>
      <c r="AB285" s="56">
        <f>SUM(W285:AA285)</f>
        <v>0.2775</v>
      </c>
      <c r="AC285" s="48">
        <v>12</v>
      </c>
      <c r="AD285" s="57">
        <f>IF(AL285="","",+AC285*AL285)</f>
        <v>192.78343949044594</v>
      </c>
      <c r="AE285" s="58">
        <f>IF(AL285="","",+AL285*AB285)</f>
        <v>4.458117038216563</v>
      </c>
      <c r="AF285" s="57">
        <f>IF(AL285="","",+AL285-AE285)</f>
        <v>11.607169585987265</v>
      </c>
      <c r="AG285" s="58">
        <f>+V285</f>
        <v>6.305625000000001</v>
      </c>
      <c r="AH285" s="57">
        <f>IF(AF285="","",+AF285-AG285)</f>
        <v>5.301544585987264</v>
      </c>
      <c r="AI285" s="57">
        <f>IF(AH285="","",+AH285*AC285)</f>
        <v>63.618535031847166</v>
      </c>
      <c r="AJ285" s="58">
        <v>11.83</v>
      </c>
      <c r="AK285" s="59">
        <v>0.33</v>
      </c>
      <c r="AL285" s="58">
        <f>IF(V285=0,"",V285/(1-AB285-AK285))</f>
        <v>16.06528662420383</v>
      </c>
      <c r="AM285" s="60">
        <v>0.33</v>
      </c>
      <c r="AN285" s="58">
        <f>IF(V285=0,"",V285/(1-AB285-AM285))</f>
        <v>16.06528662420383</v>
      </c>
      <c r="AO285" s="61">
        <v>1.2</v>
      </c>
      <c r="AP285" s="58">
        <f>IF(BD!AJ285="","",BD!AJ285*BD!AO285)</f>
        <v>14.196</v>
      </c>
      <c r="AQ285" s="56">
        <f>BD!AM285/BD!AK285-1</f>
        <v>0</v>
      </c>
      <c r="AR285" s="56">
        <f>IF(BD!AN285="","",IF(BD!AJ285="","",BD!AN285/BD!AJ285-1))</f>
        <v>0.3580123942691318</v>
      </c>
      <c r="AS285" s="56" t="str">
        <f>IF(BD!AN285="","",IF(BD!AN285&lt;BD!AL285,"ABAIXO DA META","DENTRO DA META"))</f>
        <v>DENTRO DA META</v>
      </c>
      <c r="AT285" s="56" t="str">
        <f>IF(BD!AJ285="","EM ANÁLISE",IF(BD!AP285&gt;=BD!AN285,"GO", "NO GO"))</f>
        <v>NO GO</v>
      </c>
      <c r="AU285" s="62">
        <f>IF(AN285="","",+BD!$AN285-AJ285)</f>
        <v>4.2352866242038285</v>
      </c>
      <c r="AV285" s="63"/>
      <c r="AW285" s="54">
        <f>BD!P285*BD!AC285</f>
        <v>102.60000000000001</v>
      </c>
      <c r="AX285" s="54">
        <f>BD!V285*BD!AC285</f>
        <v>75.66750000000002</v>
      </c>
      <c r="AY285" s="54">
        <f>IF(BD!AN285="","",BD!AN285*BD!AC285)</f>
        <v>192.78343949044594</v>
      </c>
      <c r="AZ285" s="48" t="s">
        <v>5271</v>
      </c>
      <c r="BA285" s="69" t="s">
        <v>124</v>
      </c>
      <c r="BB285" s="48">
        <v>1</v>
      </c>
      <c r="BC285" s="69" t="s">
        <v>5209</v>
      </c>
      <c r="BD285" s="64" t="s">
        <v>5257</v>
      </c>
      <c r="BE285" s="65" t="s">
        <v>4</v>
      </c>
      <c r="BF285" s="65" t="s">
        <v>4</v>
      </c>
      <c r="BG285" s="64" t="s">
        <v>5258</v>
      </c>
      <c r="BH285" s="64"/>
      <c r="BI285" s="64"/>
      <c r="BJ285" s="64"/>
      <c r="BK285" s="64"/>
      <c r="BL285" s="64"/>
      <c r="BM285" s="64"/>
      <c r="BN285" s="64" t="s">
        <v>5259</v>
      </c>
      <c r="BO285" s="64">
        <v>138</v>
      </c>
      <c r="BP285" s="64">
        <v>140.622</v>
      </c>
      <c r="BQ285" s="64">
        <v>121</v>
      </c>
      <c r="BR285" s="64" t="s">
        <v>5260</v>
      </c>
      <c r="BS285" s="64" t="s">
        <v>5260</v>
      </c>
      <c r="BT285" s="64" t="s">
        <v>5261</v>
      </c>
      <c r="BU285" s="64">
        <v>5102</v>
      </c>
      <c r="BV285" s="64"/>
      <c r="BW285" s="64"/>
      <c r="BX285" s="64"/>
      <c r="BY285" s="64"/>
      <c r="BZ285" s="64"/>
      <c r="CA285" s="64"/>
      <c r="CB285" s="64"/>
      <c r="CC285" s="64">
        <v>102</v>
      </c>
      <c r="CD285" s="64">
        <v>8</v>
      </c>
      <c r="CE285" s="64">
        <v>8</v>
      </c>
      <c r="CF285" s="64"/>
      <c r="CG285" s="37" t="e">
        <f>VLOOKUP(Table_1[[#This Row],[EAN]],'[1]Planilha1'!$E:$R,13,0)</f>
        <v>#N/A</v>
      </c>
      <c r="CI285" s="188">
        <f>IF(Table_1[[#This Row],[STATUS MERCADO]]="GO",Table_1[[#This Row],[M. BRUTA TOTAL]],0)</f>
        <v>0</v>
      </c>
      <c r="CJ285" s="188">
        <f>IF(Table_1[[#This Row],[STATUS MERCADO]]="GO",Table_1[[#This Row],[PV UNIT. REALIZADO]]*Table_1[[#This Row],[QUANTIDADE]],0)</f>
        <v>0</v>
      </c>
    </row>
    <row r="286" ht="15">
      <c r="A286" s="7"/>
      <c r="B286" s="67" t="s">
        <v>400</v>
      </c>
      <c r="C286" s="77">
        <v>224377</v>
      </c>
      <c r="D286" s="64" t="s">
        <v>5211</v>
      </c>
      <c r="E286" s="49">
        <v>7500435141819</v>
      </c>
      <c r="F286" s="50" t="s">
        <v>5152</v>
      </c>
      <c r="G286" s="48" t="s">
        <v>15</v>
      </c>
      <c r="H286" s="64">
        <v>1090</v>
      </c>
      <c r="I286" s="70" t="s">
        <v>5220</v>
      </c>
      <c r="J286" s="48" t="s">
        <v>1557</v>
      </c>
      <c r="K286" s="52" t="s">
        <v>84</v>
      </c>
      <c r="L286" s="52">
        <v>12</v>
      </c>
      <c r="M286" s="52">
        <v>4</v>
      </c>
      <c r="N286" s="48" t="s">
        <v>85</v>
      </c>
      <c r="O286" s="69" t="s">
        <v>5210</v>
      </c>
      <c r="P286" s="68">
        <v>8.55</v>
      </c>
      <c r="Q286" s="54">
        <f>(17/100+7.6/100+1.65/100)*P286</f>
        <v>2.2443750000000002</v>
      </c>
      <c r="R286" s="54"/>
      <c r="S286" s="54"/>
      <c r="T286" s="54"/>
      <c r="U286" s="54"/>
      <c r="V286" s="54">
        <f>+P286-Q286+R286+S286+T286+U286</f>
        <v>6.305625000000001</v>
      </c>
      <c r="W286" s="56">
        <f>(1.02/100)</f>
        <v>1.02E-2</v>
      </c>
      <c r="X286" s="56">
        <v>4.8E-3</v>
      </c>
      <c r="Y286" s="56">
        <v>0.17</v>
      </c>
      <c r="Z286" s="56">
        <v>1.65E-2</v>
      </c>
      <c r="AA286" s="56">
        <v>7.6E-2</v>
      </c>
      <c r="AB286" s="56">
        <f>SUM(W286:AA286)</f>
        <v>0.2775</v>
      </c>
      <c r="AC286" s="48">
        <v>12</v>
      </c>
      <c r="AD286" s="57">
        <f>IF(AL286="","",+AC286*AL286)</f>
        <v>192.78343949044594</v>
      </c>
      <c r="AE286" s="58">
        <f>IF(AL286="","",+AL286*AB286)</f>
        <v>4.458117038216563</v>
      </c>
      <c r="AF286" s="57">
        <f>IF(AL286="","",+AL286-AE286)</f>
        <v>11.607169585987265</v>
      </c>
      <c r="AG286" s="58">
        <f>+V286</f>
        <v>6.305625000000001</v>
      </c>
      <c r="AH286" s="57">
        <f>IF(AF286="","",+AF286-AG286)</f>
        <v>5.301544585987264</v>
      </c>
      <c r="AI286" s="57">
        <f>IF(AH286="","",+AH286*AC286)</f>
        <v>63.618535031847166</v>
      </c>
      <c r="AJ286" s="58">
        <v>11.83</v>
      </c>
      <c r="AK286" s="59">
        <v>0.33</v>
      </c>
      <c r="AL286" s="58">
        <f>IF(V286=0,"",V286/(1-AB286-AK286))</f>
        <v>16.06528662420383</v>
      </c>
      <c r="AM286" s="60">
        <v>0.33</v>
      </c>
      <c r="AN286" s="58">
        <f>IF(V286=0,"",V286/(1-AB286-AM286))</f>
        <v>16.06528662420383</v>
      </c>
      <c r="AO286" s="61">
        <v>1.2</v>
      </c>
      <c r="AP286" s="58">
        <f>IF(BD!AJ286="","",BD!AJ286*BD!AO286)</f>
        <v>14.196</v>
      </c>
      <c r="AQ286" s="56">
        <f>BD!AM286/BD!AK286-1</f>
        <v>0</v>
      </c>
      <c r="AR286" s="56">
        <f>IF(BD!AN286="","",IF(BD!AJ286="","",BD!AN286/BD!AJ286-1))</f>
        <v>0.3580123942691318</v>
      </c>
      <c r="AS286" s="56" t="str">
        <f>IF(BD!AN286="","",IF(BD!AN286&lt;BD!AL286,"ABAIXO DA META","DENTRO DA META"))</f>
        <v>DENTRO DA META</v>
      </c>
      <c r="AT286" s="56" t="str">
        <f>IF(BD!AJ286="","EM ANÁLISE",IF(BD!AP286&gt;=BD!AN286,"GO", "NO GO"))</f>
        <v>NO GO</v>
      </c>
      <c r="AU286" s="62">
        <f>IF(AN286="","",+BD!$AN286-AJ286)</f>
        <v>4.2352866242038285</v>
      </c>
      <c r="AV286" s="63"/>
      <c r="AW286" s="54">
        <f>BD!P286*BD!AC286</f>
        <v>102.60000000000001</v>
      </c>
      <c r="AX286" s="54">
        <f>BD!V286*BD!AC286</f>
        <v>75.66750000000002</v>
      </c>
      <c r="AY286" s="54">
        <f>IF(BD!AN286="","",BD!AN286*BD!AC286)</f>
        <v>192.78343949044594</v>
      </c>
      <c r="AZ286" s="48" t="s">
        <v>5271</v>
      </c>
      <c r="BA286" s="69" t="s">
        <v>124</v>
      </c>
      <c r="BB286" s="48">
        <v>1</v>
      </c>
      <c r="BC286" s="69" t="s">
        <v>5209</v>
      </c>
      <c r="BD286" s="64" t="s">
        <v>5257</v>
      </c>
      <c r="BE286" s="65" t="s">
        <v>4</v>
      </c>
      <c r="BF286" s="65" t="s">
        <v>4</v>
      </c>
      <c r="BG286" s="64" t="s">
        <v>5258</v>
      </c>
      <c r="BH286" s="64"/>
      <c r="BI286" s="64"/>
      <c r="BJ286" s="64"/>
      <c r="BK286" s="64"/>
      <c r="BL286" s="64"/>
      <c r="BM286" s="64"/>
      <c r="BN286" s="64" t="s">
        <v>5259</v>
      </c>
      <c r="BO286" s="64">
        <v>138</v>
      </c>
      <c r="BP286" s="64">
        <v>140.622</v>
      </c>
      <c r="BQ286" s="64">
        <v>121</v>
      </c>
      <c r="BR286" s="64" t="s">
        <v>5260</v>
      </c>
      <c r="BS286" s="64" t="s">
        <v>5260</v>
      </c>
      <c r="BT286" s="64" t="s">
        <v>5261</v>
      </c>
      <c r="BU286" s="64">
        <v>5102</v>
      </c>
      <c r="BV286" s="64"/>
      <c r="BW286" s="64"/>
      <c r="BX286" s="64"/>
      <c r="BY286" s="64"/>
      <c r="BZ286" s="64"/>
      <c r="CA286" s="64"/>
      <c r="CB286" s="64"/>
      <c r="CC286" s="64">
        <v>102</v>
      </c>
      <c r="CD286" s="64">
        <v>8</v>
      </c>
      <c r="CE286" s="64">
        <v>8</v>
      </c>
      <c r="CF286" s="64"/>
      <c r="CG286" s="37" t="e">
        <f>VLOOKUP(Table_1[[#This Row],[EAN]],'[1]Planilha1'!$E:$R,13,0)</f>
        <v>#N/A</v>
      </c>
      <c r="CI286" s="188">
        <f>IF(Table_1[[#This Row],[STATUS MERCADO]]="GO",Table_1[[#This Row],[M. BRUTA TOTAL]],0)</f>
        <v>0</v>
      </c>
      <c r="CJ286" s="188">
        <f>IF(Table_1[[#This Row],[STATUS MERCADO]]="GO",Table_1[[#This Row],[PV UNIT. REALIZADO]]*Table_1[[#This Row],[QUANTIDADE]],0)</f>
        <v>0</v>
      </c>
    </row>
    <row r="287" ht="15">
      <c r="A287" s="7"/>
      <c r="B287" s="67" t="s">
        <v>400</v>
      </c>
      <c r="C287" s="77">
        <v>224385</v>
      </c>
      <c r="D287" s="64" t="s">
        <v>5211</v>
      </c>
      <c r="E287" s="49">
        <v>7500435143233</v>
      </c>
      <c r="F287" s="50" t="s">
        <v>5153</v>
      </c>
      <c r="G287" s="48" t="s">
        <v>15</v>
      </c>
      <c r="H287" s="64">
        <v>1090</v>
      </c>
      <c r="I287" s="70" t="s">
        <v>5220</v>
      </c>
      <c r="J287" s="48" t="s">
        <v>1557</v>
      </c>
      <c r="K287" s="52" t="s">
        <v>84</v>
      </c>
      <c r="L287" s="52">
        <v>12</v>
      </c>
      <c r="M287" s="52">
        <v>4</v>
      </c>
      <c r="N287" s="48" t="s">
        <v>85</v>
      </c>
      <c r="O287" s="69" t="s">
        <v>5210</v>
      </c>
      <c r="P287" s="68">
        <v>10.2</v>
      </c>
      <c r="Q287" s="54">
        <f>(17/100+7.6/100+1.65/100)*P287</f>
        <v>2.6774999999999998</v>
      </c>
      <c r="R287" s="54"/>
      <c r="S287" s="54"/>
      <c r="T287" s="54"/>
      <c r="U287" s="54"/>
      <c r="V287" s="54">
        <f>+P287-Q287+R287+S287+T287+U287</f>
        <v>7.522499999999999</v>
      </c>
      <c r="W287" s="56">
        <f>(1.02/100)</f>
        <v>1.02E-2</v>
      </c>
      <c r="X287" s="56">
        <v>4.8E-3</v>
      </c>
      <c r="Y287" s="56">
        <v>0.17</v>
      </c>
      <c r="Z287" s="56">
        <v>1.65E-2</v>
      </c>
      <c r="AA287" s="56">
        <v>7.6E-2</v>
      </c>
      <c r="AB287" s="56">
        <f>SUM(W287:AA287)</f>
        <v>0.2775</v>
      </c>
      <c r="AC287" s="48">
        <v>12</v>
      </c>
      <c r="AD287" s="57">
        <f>IF(AL287="","",+AC287*AL287)</f>
        <v>229.98726114649685</v>
      </c>
      <c r="AE287" s="58">
        <f>IF(AL287="","",+AL287*AB287)</f>
        <v>5.318455414012741</v>
      </c>
      <c r="AF287" s="57">
        <f>IF(AL287="","",+AL287-AE287)</f>
        <v>13.847149681528665</v>
      </c>
      <c r="AG287" s="58">
        <f>+V287</f>
        <v>7.522499999999999</v>
      </c>
      <c r="AH287" s="57">
        <f>IF(AF287="","",+AF287-AG287)</f>
        <v>6.3246496815286655</v>
      </c>
      <c r="AI287" s="57">
        <f>IF(AH287="","",+AH287*AC287)</f>
        <v>75.89579617834399</v>
      </c>
      <c r="AJ287" s="58">
        <v>16.9</v>
      </c>
      <c r="AK287" s="59">
        <v>0.33</v>
      </c>
      <c r="AL287" s="58">
        <f>IF(V287=0,"",V287/(1-AB287-AK287))</f>
        <v>19.165605095541405</v>
      </c>
      <c r="AM287" s="60">
        <v>0.33</v>
      </c>
      <c r="AN287" s="58">
        <f>IF(V287=0,"",V287/(1-AB287-AM287))</f>
        <v>19.165605095541405</v>
      </c>
      <c r="AO287" s="61">
        <v>1.2</v>
      </c>
      <c r="AP287" s="58">
        <f>IF(BD!AJ287="","",BD!AJ287*BD!AO287)</f>
        <v>20.279999999999998</v>
      </c>
      <c r="AQ287" s="56">
        <f>BD!AM287/BD!AK287-1</f>
        <v>0</v>
      </c>
      <c r="AR287" s="56">
        <f>IF(BD!AN287="","",IF(BD!AJ287="","",BD!AN287/BD!AJ287-1))</f>
        <v>0.13405947310895905</v>
      </c>
      <c r="AS287" s="56" t="str">
        <f>IF(BD!AN287="","",IF(BD!AN287&lt;BD!AL287,"ABAIXO DA META","DENTRO DA META"))</f>
        <v>DENTRO DA META</v>
      </c>
      <c r="AT287" s="56" t="str">
        <f>IF(BD!AJ287="","EM ANÁLISE",IF(BD!AP287&gt;=BD!AN287,"GO", "NO GO"))</f>
        <v>GO</v>
      </c>
      <c r="AU287" s="62">
        <f>IF(AN287="","",+BD!$AN287-AJ287)</f>
        <v>2.2656050955414067</v>
      </c>
      <c r="AV287" s="63"/>
      <c r="AW287" s="54">
        <f>BD!P287*BD!AC287</f>
        <v>122.39999999999999</v>
      </c>
      <c r="AX287" s="54">
        <f>BD!V287*BD!AC287</f>
        <v>90.26999999999998</v>
      </c>
      <c r="AY287" s="54">
        <f>IF(BD!AN287="","",BD!AN287*BD!AC287)</f>
        <v>229.98726114649685</v>
      </c>
      <c r="AZ287" s="48" t="s">
        <v>5271</v>
      </c>
      <c r="BA287" s="69" t="s">
        <v>124</v>
      </c>
      <c r="BB287" s="48">
        <v>1</v>
      </c>
      <c r="BC287" s="69" t="s">
        <v>5209</v>
      </c>
      <c r="BD287" s="64" t="s">
        <v>5257</v>
      </c>
      <c r="BE287" s="65" t="s">
        <v>4</v>
      </c>
      <c r="BF287" s="65" t="s">
        <v>4</v>
      </c>
      <c r="BG287" s="64" t="s">
        <v>5258</v>
      </c>
      <c r="BH287" s="64"/>
      <c r="BI287" s="64"/>
      <c r="BJ287" s="64"/>
      <c r="BK287" s="64"/>
      <c r="BL287" s="64"/>
      <c r="BM287" s="64"/>
      <c r="BN287" s="64" t="s">
        <v>5259</v>
      </c>
      <c r="BO287" s="64">
        <v>138</v>
      </c>
      <c r="BP287" s="64">
        <v>140.622</v>
      </c>
      <c r="BQ287" s="64">
        <v>121</v>
      </c>
      <c r="BR287" s="64" t="s">
        <v>5260</v>
      </c>
      <c r="BS287" s="64" t="s">
        <v>5260</v>
      </c>
      <c r="BT287" s="64" t="s">
        <v>5261</v>
      </c>
      <c r="BU287" s="64">
        <v>5102</v>
      </c>
      <c r="BV287" s="64"/>
      <c r="BW287" s="64"/>
      <c r="BX287" s="64"/>
      <c r="BY287" s="64"/>
      <c r="BZ287" s="64"/>
      <c r="CA287" s="64"/>
      <c r="CB287" s="64"/>
      <c r="CC287" s="64">
        <v>102</v>
      </c>
      <c r="CD287" s="64">
        <v>8</v>
      </c>
      <c r="CE287" s="64">
        <v>8</v>
      </c>
      <c r="CF287" s="64"/>
      <c r="CG287" s="37" t="e">
        <f>VLOOKUP(Table_1[[#This Row],[EAN]],'[1]Planilha1'!$E:$R,13,0)</f>
        <v>#N/A</v>
      </c>
      <c r="CI287" s="188">
        <f>IF(Table_1[[#This Row],[STATUS MERCADO]]="GO",Table_1[[#This Row],[M. BRUTA TOTAL]],0)</f>
        <v>75.89579617834399</v>
      </c>
      <c r="CJ287" s="188">
        <f>IF(Table_1[[#This Row],[STATUS MERCADO]]="GO",Table_1[[#This Row],[PV UNIT. REALIZADO]]*Table_1[[#This Row],[QUANTIDADE]],0)</f>
        <v>229.98726114649685</v>
      </c>
    </row>
    <row r="288" ht="15">
      <c r="A288" s="7"/>
      <c r="B288" s="67" t="s">
        <v>400</v>
      </c>
      <c r="C288" s="77">
        <v>224386</v>
      </c>
      <c r="D288" s="64" t="s">
        <v>5211</v>
      </c>
      <c r="E288" s="49">
        <v>7500435140607</v>
      </c>
      <c r="F288" s="50" t="s">
        <v>5154</v>
      </c>
      <c r="G288" s="48" t="s">
        <v>15</v>
      </c>
      <c r="H288" s="64">
        <v>1090</v>
      </c>
      <c r="I288" s="70" t="s">
        <v>5221</v>
      </c>
      <c r="J288" s="48" t="s">
        <v>1555</v>
      </c>
      <c r="K288" s="52" t="s">
        <v>84</v>
      </c>
      <c r="L288" s="52">
        <v>12</v>
      </c>
      <c r="M288" s="52">
        <v>4</v>
      </c>
      <c r="N288" s="48" t="s">
        <v>85</v>
      </c>
      <c r="O288" s="69" t="s">
        <v>5210</v>
      </c>
      <c r="P288" s="68">
        <v>14.6</v>
      </c>
      <c r="Q288" s="54">
        <f>(17/100+7.6/100+1.65/100)*P288</f>
        <v>3.8325</v>
      </c>
      <c r="R288" s="54"/>
      <c r="S288" s="54"/>
      <c r="T288" s="54"/>
      <c r="U288" s="54"/>
      <c r="V288" s="54">
        <f>+P288-Q288+R288+S288+T288+U288</f>
        <v>10.7675</v>
      </c>
      <c r="W288" s="56">
        <f>(1.02/100)</f>
        <v>1.02E-2</v>
      </c>
      <c r="X288" s="56">
        <v>4.8E-3</v>
      </c>
      <c r="Y288" s="56">
        <v>0.17</v>
      </c>
      <c r="Z288" s="56">
        <v>1.65E-2</v>
      </c>
      <c r="AA288" s="56">
        <v>7.6E-2</v>
      </c>
      <c r="AB288" s="56">
        <f>SUM(W288:AA288)</f>
        <v>0.2775</v>
      </c>
      <c r="AC288" s="48">
        <v>12</v>
      </c>
      <c r="AD288" s="57">
        <f>IF(AL288="","",+AC288*AL288)</f>
        <v>329.1974522292995</v>
      </c>
      <c r="AE288" s="58">
        <f>IF(AL288="","",+AL288*AB288)</f>
        <v>7.6126910828025505</v>
      </c>
      <c r="AF288" s="57">
        <f>IF(AL288="","",+AL288-AE288)</f>
        <v>19.820429936305736</v>
      </c>
      <c r="AG288" s="58">
        <f>+V288</f>
        <v>10.7675</v>
      </c>
      <c r="AH288" s="57">
        <f>IF(AF288="","",+AF288-AG288)</f>
        <v>9.052929936305736</v>
      </c>
      <c r="AI288" s="57">
        <f>IF(AH288="","",+AH288*AC288)</f>
        <v>108.63515923566882</v>
      </c>
      <c r="AJ288" s="58">
        <v>23.9</v>
      </c>
      <c r="AK288" s="59">
        <v>0.33</v>
      </c>
      <c r="AL288" s="58">
        <f>IF(V288=0,"",V288/(1-AB288-AK288))</f>
        <v>27.433121019108288</v>
      </c>
      <c r="AM288" s="60">
        <v>0.33</v>
      </c>
      <c r="AN288" s="58">
        <f>IF(V288=0,"",V288/(1-AB288-AM288))</f>
        <v>27.433121019108288</v>
      </c>
      <c r="AO288" s="61">
        <v>1.2</v>
      </c>
      <c r="AP288" s="58">
        <f>IF(BD!AJ288="","",BD!AJ288*BD!AO288)</f>
        <v>28.679999999999996</v>
      </c>
      <c r="AQ288" s="56">
        <f>BD!AM288/BD!AK288-1</f>
        <v>0</v>
      </c>
      <c r="AR288" s="56">
        <f>IF(BD!AN288="","",IF(BD!AJ288="","",BD!AN288/BD!AJ288-1))</f>
        <v>0.14782933134344312</v>
      </c>
      <c r="AS288" s="56" t="str">
        <f>IF(BD!AN288="","",IF(BD!AN288&lt;BD!AL288,"ABAIXO DA META","DENTRO DA META"))</f>
        <v>DENTRO DA META</v>
      </c>
      <c r="AT288" s="56" t="str">
        <f>IF(BD!AJ288="","EM ANÁLISE",IF(BD!AP288&gt;=BD!AN288,"GO", "NO GO"))</f>
        <v>GO</v>
      </c>
      <c r="AU288" s="62">
        <f>IF(AN288="","",+BD!$AN288-AJ288)</f>
        <v>3.5331210191082896</v>
      </c>
      <c r="AV288" s="63"/>
      <c r="AW288" s="54">
        <f>BD!P288*BD!AC288</f>
        <v>175.2</v>
      </c>
      <c r="AX288" s="54">
        <f>BD!V288*BD!AC288</f>
        <v>129.21</v>
      </c>
      <c r="AY288" s="54">
        <f>IF(BD!AN288="","",BD!AN288*BD!AC288)</f>
        <v>329.1974522292995</v>
      </c>
      <c r="AZ288" s="48" t="s">
        <v>5271</v>
      </c>
      <c r="BA288" s="69" t="s">
        <v>124</v>
      </c>
      <c r="BB288" s="48">
        <v>1</v>
      </c>
      <c r="BC288" s="69" t="s">
        <v>5209</v>
      </c>
      <c r="BD288" s="64" t="s">
        <v>5257</v>
      </c>
      <c r="BE288" s="65" t="s">
        <v>4</v>
      </c>
      <c r="BF288" s="65" t="s">
        <v>4</v>
      </c>
      <c r="BG288" s="64" t="s">
        <v>5258</v>
      </c>
      <c r="BH288" s="64"/>
      <c r="BI288" s="64"/>
      <c r="BJ288" s="64"/>
      <c r="BK288" s="64"/>
      <c r="BL288" s="64"/>
      <c r="BM288" s="64"/>
      <c r="BN288" s="64" t="s">
        <v>5259</v>
      </c>
      <c r="BO288" s="64">
        <v>138</v>
      </c>
      <c r="BP288" s="64">
        <v>140.622</v>
      </c>
      <c r="BQ288" s="64">
        <v>121</v>
      </c>
      <c r="BR288" s="64" t="s">
        <v>5260</v>
      </c>
      <c r="BS288" s="64" t="s">
        <v>5260</v>
      </c>
      <c r="BT288" s="64" t="s">
        <v>5261</v>
      </c>
      <c r="BU288" s="64">
        <v>5102</v>
      </c>
      <c r="BV288" s="64"/>
      <c r="BW288" s="64"/>
      <c r="BX288" s="64"/>
      <c r="BY288" s="64"/>
      <c r="BZ288" s="64"/>
      <c r="CA288" s="64"/>
      <c r="CB288" s="64"/>
      <c r="CC288" s="64">
        <v>102</v>
      </c>
      <c r="CD288" s="64">
        <v>8</v>
      </c>
      <c r="CE288" s="64">
        <v>8</v>
      </c>
      <c r="CF288" s="64"/>
      <c r="CG288" s="37" t="e">
        <f>VLOOKUP(Table_1[[#This Row],[EAN]],'[1]Planilha1'!$E:$R,13,0)</f>
        <v>#N/A</v>
      </c>
      <c r="CI288" s="188">
        <f>IF(Table_1[[#This Row],[STATUS MERCADO]]="GO",Table_1[[#This Row],[M. BRUTA TOTAL]],0)</f>
        <v>108.63515923566882</v>
      </c>
      <c r="CJ288" s="188">
        <f>IF(Table_1[[#This Row],[STATUS MERCADO]]="GO",Table_1[[#This Row],[PV UNIT. REALIZADO]]*Table_1[[#This Row],[QUANTIDADE]],0)</f>
        <v>329.1974522292995</v>
      </c>
    </row>
    <row r="289" ht="15">
      <c r="A289" s="7"/>
      <c r="B289" s="67" t="s">
        <v>400</v>
      </c>
      <c r="C289" s="77">
        <v>224477</v>
      </c>
      <c r="D289" s="64" t="s">
        <v>5211</v>
      </c>
      <c r="E289" s="49">
        <v>7506195129104</v>
      </c>
      <c r="F289" s="50" t="s">
        <v>5155</v>
      </c>
      <c r="G289" s="48" t="s">
        <v>15</v>
      </c>
      <c r="H289" s="64">
        <v>1620</v>
      </c>
      <c r="I289" s="70" t="s">
        <v>5222</v>
      </c>
      <c r="J289" s="48" t="s">
        <v>1697</v>
      </c>
      <c r="K289" s="52" t="s">
        <v>84</v>
      </c>
      <c r="L289" s="52">
        <v>12</v>
      </c>
      <c r="M289" s="52">
        <v>4</v>
      </c>
      <c r="N289" s="48" t="s">
        <v>85</v>
      </c>
      <c r="O289" s="69" t="s">
        <v>5210</v>
      </c>
      <c r="P289" s="68">
        <v>13.2</v>
      </c>
      <c r="Q289" s="54">
        <f>(17/100+7.6/100+1.65/100)*P289</f>
        <v>3.465</v>
      </c>
      <c r="R289" s="54"/>
      <c r="S289" s="54"/>
      <c r="T289" s="54"/>
      <c r="U289" s="54"/>
      <c r="V289" s="54">
        <f>+P289-Q289+R289+S289+T289+U289</f>
        <v>9.735</v>
      </c>
      <c r="W289" s="56">
        <f>(1.02/100)</f>
        <v>1.02E-2</v>
      </c>
      <c r="X289" s="56">
        <v>4.8E-3</v>
      </c>
      <c r="Y289" s="56">
        <v>0.17</v>
      </c>
      <c r="Z289" s="56">
        <v>1.65E-2</v>
      </c>
      <c r="AA289" s="56">
        <v>7.6E-2</v>
      </c>
      <c r="AB289" s="56">
        <f>SUM(W289:AA289)</f>
        <v>0.2775</v>
      </c>
      <c r="AC289" s="48">
        <v>12</v>
      </c>
      <c r="AD289" s="57">
        <f>IF(AL289="","",+AC289*AL289)</f>
        <v>297.6305732484077</v>
      </c>
      <c r="AE289" s="58">
        <f>IF(AL289="","",+AL289*AB289)</f>
        <v>6.8827070063694284</v>
      </c>
      <c r="AF289" s="57">
        <f>IF(AL289="","",+AL289-AE289)</f>
        <v>17.919840764331212</v>
      </c>
      <c r="AG289" s="58">
        <f>+V289</f>
        <v>9.735</v>
      </c>
      <c r="AH289" s="57">
        <f>IF(AF289="","",+AF289-AG289)</f>
        <v>8.184840764331213</v>
      </c>
      <c r="AI289" s="57">
        <f>IF(AH289="","",+AH289*AC289)</f>
        <v>98.21808917197455</v>
      </c>
      <c r="AJ289" s="58">
        <v>17.5</v>
      </c>
      <c r="AK289" s="59">
        <v>0.33</v>
      </c>
      <c r="AL289" s="58">
        <f>IF(V289=0,"",V289/(1-AB289-AK289))</f>
        <v>24.80254777070064</v>
      </c>
      <c r="AM289" s="60">
        <v>0.33</v>
      </c>
      <c r="AN289" s="58">
        <f>IF(V289=0,"",V289/(1-AB289-AM289))</f>
        <v>24.80254777070064</v>
      </c>
      <c r="AO289" s="61">
        <v>1.2</v>
      </c>
      <c r="AP289" s="58">
        <f>IF(BD!AJ289="","",BD!AJ289*BD!AO289)</f>
        <v>21</v>
      </c>
      <c r="AQ289" s="56">
        <f>BD!AM289/BD!AK289-1</f>
        <v>0</v>
      </c>
      <c r="AR289" s="56">
        <f>IF(BD!AN289="","",IF(BD!AJ289="","",BD!AN289/BD!AJ289-1))</f>
        <v>0.4172884440400366</v>
      </c>
      <c r="AS289" s="56" t="str">
        <f>IF(BD!AN289="","",IF(BD!AN289&lt;BD!AL289,"ABAIXO DA META","DENTRO DA META"))</f>
        <v>DENTRO DA META</v>
      </c>
      <c r="AT289" s="56" t="str">
        <f>IF(BD!AJ289="","EM ANÁLISE",IF(BD!AP289&gt;=BD!AN289,"GO", "NO GO"))</f>
        <v>NO GO</v>
      </c>
      <c r="AU289" s="62">
        <f>IF(AN289="","",+BD!$AN289-AJ289)</f>
        <v>7.302547770700642</v>
      </c>
      <c r="AV289" s="63"/>
      <c r="AW289" s="54">
        <f>BD!P289*BD!AC289</f>
        <v>158.39999999999998</v>
      </c>
      <c r="AX289" s="54">
        <f>BD!V289*BD!AC289</f>
        <v>116.82</v>
      </c>
      <c r="AY289" s="54">
        <f>IF(BD!AN289="","",BD!AN289*BD!AC289)</f>
        <v>297.6305732484077</v>
      </c>
      <c r="AZ289" s="48" t="s">
        <v>5271</v>
      </c>
      <c r="BA289" s="69" t="s">
        <v>124</v>
      </c>
      <c r="BB289" s="48">
        <v>1</v>
      </c>
      <c r="BC289" s="69" t="s">
        <v>5209</v>
      </c>
      <c r="BD289" s="64" t="s">
        <v>5257</v>
      </c>
      <c r="BE289" s="65" t="s">
        <v>4</v>
      </c>
      <c r="BF289" s="65" t="s">
        <v>4</v>
      </c>
      <c r="BG289" s="64" t="s">
        <v>5258</v>
      </c>
      <c r="BH289" s="64"/>
      <c r="BI289" s="64"/>
      <c r="BJ289" s="64"/>
      <c r="BK289" s="64"/>
      <c r="BL289" s="64"/>
      <c r="BM289" s="64"/>
      <c r="BN289" s="64" t="s">
        <v>5259</v>
      </c>
      <c r="BO289" s="64">
        <v>138</v>
      </c>
      <c r="BP289" s="64">
        <v>140.622</v>
      </c>
      <c r="BQ289" s="64">
        <v>121</v>
      </c>
      <c r="BR289" s="64" t="s">
        <v>5260</v>
      </c>
      <c r="BS289" s="64" t="s">
        <v>5260</v>
      </c>
      <c r="BT289" s="64" t="s">
        <v>5261</v>
      </c>
      <c r="BU289" s="64">
        <v>5102</v>
      </c>
      <c r="BV289" s="64"/>
      <c r="BW289" s="64"/>
      <c r="BX289" s="64"/>
      <c r="BY289" s="64"/>
      <c r="BZ289" s="64"/>
      <c r="CA289" s="64"/>
      <c r="CB289" s="64"/>
      <c r="CC289" s="64">
        <v>102</v>
      </c>
      <c r="CD289" s="64">
        <v>8</v>
      </c>
      <c r="CE289" s="64">
        <v>8</v>
      </c>
      <c r="CF289" s="64"/>
      <c r="CG289" s="37" t="e">
        <f>VLOOKUP(Table_1[[#This Row],[EAN]],'[1]Planilha1'!$E:$R,13,0)</f>
        <v>#N/A</v>
      </c>
      <c r="CI289" s="188">
        <f>IF(Table_1[[#This Row],[STATUS MERCADO]]="GO",Table_1[[#This Row],[M. BRUTA TOTAL]],0)</f>
        <v>0</v>
      </c>
      <c r="CJ289" s="188">
        <f>IF(Table_1[[#This Row],[STATUS MERCADO]]="GO",Table_1[[#This Row],[PV UNIT. REALIZADO]]*Table_1[[#This Row],[QUANTIDADE]],0)</f>
        <v>0</v>
      </c>
    </row>
    <row r="290" ht="15">
      <c r="A290" s="7"/>
      <c r="B290" s="67" t="s">
        <v>400</v>
      </c>
      <c r="C290" s="77">
        <v>224478</v>
      </c>
      <c r="D290" s="64" t="s">
        <v>5211</v>
      </c>
      <c r="E290" s="49">
        <v>7506195129111</v>
      </c>
      <c r="F290" s="50" t="s">
        <v>5156</v>
      </c>
      <c r="G290" s="48" t="s">
        <v>15</v>
      </c>
      <c r="H290" s="64">
        <v>1620</v>
      </c>
      <c r="I290" s="70" t="s">
        <v>5222</v>
      </c>
      <c r="J290" s="48" t="s">
        <v>1697</v>
      </c>
      <c r="K290" s="52" t="s">
        <v>84</v>
      </c>
      <c r="L290" s="52">
        <v>12</v>
      </c>
      <c r="M290" s="52">
        <v>4</v>
      </c>
      <c r="N290" s="48" t="s">
        <v>85</v>
      </c>
      <c r="O290" s="69" t="s">
        <v>5210</v>
      </c>
      <c r="P290" s="68">
        <v>13.2</v>
      </c>
      <c r="Q290" s="54">
        <f>(17/100+7.6/100+1.65/100)*P290</f>
        <v>3.465</v>
      </c>
      <c r="R290" s="54"/>
      <c r="S290" s="54"/>
      <c r="T290" s="54"/>
      <c r="U290" s="54"/>
      <c r="V290" s="54">
        <f>+P290-Q290+R290+S290+T290+U290</f>
        <v>9.735</v>
      </c>
      <c r="W290" s="56">
        <f>(1.02/100)</f>
        <v>1.02E-2</v>
      </c>
      <c r="X290" s="56">
        <v>4.8E-3</v>
      </c>
      <c r="Y290" s="56">
        <v>0.17</v>
      </c>
      <c r="Z290" s="56">
        <v>1.65E-2</v>
      </c>
      <c r="AA290" s="56">
        <v>7.6E-2</v>
      </c>
      <c r="AB290" s="56">
        <f>SUM(W290:AA290)</f>
        <v>0.2775</v>
      </c>
      <c r="AC290" s="48">
        <v>12</v>
      </c>
      <c r="AD290" s="57">
        <f>IF(AL290="","",+AC290*AL290)</f>
        <v>297.6305732484077</v>
      </c>
      <c r="AE290" s="58">
        <f>IF(AL290="","",+AL290*AB290)</f>
        <v>6.8827070063694284</v>
      </c>
      <c r="AF290" s="57">
        <f>IF(AL290="","",+AL290-AE290)</f>
        <v>17.919840764331212</v>
      </c>
      <c r="AG290" s="58">
        <f>+V290</f>
        <v>9.735</v>
      </c>
      <c r="AH290" s="57">
        <f>IF(AF290="","",+AF290-AG290)</f>
        <v>8.184840764331213</v>
      </c>
      <c r="AI290" s="57">
        <f>IF(AH290="","",+AH290*AC290)</f>
        <v>98.21808917197455</v>
      </c>
      <c r="AJ290" s="58">
        <v>18.49</v>
      </c>
      <c r="AK290" s="59">
        <v>0.33</v>
      </c>
      <c r="AL290" s="58">
        <f>IF(V290=0,"",V290/(1-AB290-AK290))</f>
        <v>24.80254777070064</v>
      </c>
      <c r="AM290" s="60">
        <v>0.33</v>
      </c>
      <c r="AN290" s="58">
        <f>IF(V290=0,"",V290/(1-AB290-AM290))</f>
        <v>24.80254777070064</v>
      </c>
      <c r="AO290" s="61">
        <v>1.2</v>
      </c>
      <c r="AP290" s="58">
        <f>IF(BD!AJ290="","",BD!AJ290*BD!AO290)</f>
        <v>22.188</v>
      </c>
      <c r="AQ290" s="56">
        <f>BD!AM290/BD!AK290-1</f>
        <v>0</v>
      </c>
      <c r="AR290" s="56">
        <f>IF(BD!AN290="","",IF(BD!AJ290="","",BD!AN290/BD!AJ290-1))</f>
        <v>0.34140334076260914</v>
      </c>
      <c r="AS290" s="56" t="str">
        <f>IF(BD!AN290="","",IF(BD!AN290&lt;BD!AL290,"ABAIXO DA META","DENTRO DA META"))</f>
        <v>DENTRO DA META</v>
      </c>
      <c r="AT290" s="56" t="str">
        <f>IF(BD!AJ290="","EM ANÁLISE",IF(BD!AP290&gt;=BD!AN290,"GO", "NO GO"))</f>
        <v>NO GO</v>
      </c>
      <c r="AU290" s="62">
        <f>IF(AN290="","",+BD!$AN290-AJ290)</f>
        <v>6.312547770700643</v>
      </c>
      <c r="AV290" s="63"/>
      <c r="AW290" s="54">
        <f>BD!P290*BD!AC290</f>
        <v>158.39999999999998</v>
      </c>
      <c r="AX290" s="54">
        <f>BD!V290*BD!AC290</f>
        <v>116.82</v>
      </c>
      <c r="AY290" s="54">
        <f>IF(BD!AN290="","",BD!AN290*BD!AC290)</f>
        <v>297.6305732484077</v>
      </c>
      <c r="AZ290" s="48" t="s">
        <v>5271</v>
      </c>
      <c r="BA290" s="69" t="s">
        <v>124</v>
      </c>
      <c r="BB290" s="48">
        <v>1</v>
      </c>
      <c r="BC290" s="69" t="s">
        <v>5209</v>
      </c>
      <c r="BD290" s="64" t="s">
        <v>5257</v>
      </c>
      <c r="BE290" s="65" t="s">
        <v>4</v>
      </c>
      <c r="BF290" s="65" t="s">
        <v>4</v>
      </c>
      <c r="BG290" s="64" t="s">
        <v>5258</v>
      </c>
      <c r="BH290" s="64"/>
      <c r="BI290" s="64"/>
      <c r="BJ290" s="64"/>
      <c r="BK290" s="64"/>
      <c r="BL290" s="64"/>
      <c r="BM290" s="64"/>
      <c r="BN290" s="64" t="s">
        <v>5259</v>
      </c>
      <c r="BO290" s="64">
        <v>138</v>
      </c>
      <c r="BP290" s="64">
        <v>140.622</v>
      </c>
      <c r="BQ290" s="64">
        <v>121</v>
      </c>
      <c r="BR290" s="64" t="s">
        <v>5260</v>
      </c>
      <c r="BS290" s="64" t="s">
        <v>5260</v>
      </c>
      <c r="BT290" s="64" t="s">
        <v>5261</v>
      </c>
      <c r="BU290" s="64">
        <v>5102</v>
      </c>
      <c r="BV290" s="64"/>
      <c r="BW290" s="64"/>
      <c r="BX290" s="64"/>
      <c r="BY290" s="64"/>
      <c r="BZ290" s="64"/>
      <c r="CA290" s="64"/>
      <c r="CB290" s="64"/>
      <c r="CC290" s="64">
        <v>102</v>
      </c>
      <c r="CD290" s="64">
        <v>8</v>
      </c>
      <c r="CE290" s="64">
        <v>8</v>
      </c>
      <c r="CF290" s="64"/>
      <c r="CG290" s="37" t="e">
        <f>VLOOKUP(Table_1[[#This Row],[EAN]],'[1]Planilha1'!$E:$R,13,0)</f>
        <v>#N/A</v>
      </c>
      <c r="CI290" s="188">
        <f>IF(Table_1[[#This Row],[STATUS MERCADO]]="GO",Table_1[[#This Row],[M. BRUTA TOTAL]],0)</f>
        <v>0</v>
      </c>
      <c r="CJ290" s="188">
        <f>IF(Table_1[[#This Row],[STATUS MERCADO]]="GO",Table_1[[#This Row],[PV UNIT. REALIZADO]]*Table_1[[#This Row],[QUANTIDADE]],0)</f>
        <v>0</v>
      </c>
    </row>
    <row r="291" ht="15">
      <c r="A291" s="7"/>
      <c r="B291" s="67" t="s">
        <v>400</v>
      </c>
      <c r="C291" s="77">
        <v>224489</v>
      </c>
      <c r="D291" s="64" t="s">
        <v>5211</v>
      </c>
      <c r="E291" s="49">
        <v>7800005082222</v>
      </c>
      <c r="F291" s="50" t="s">
        <v>5157</v>
      </c>
      <c r="G291" s="48" t="s">
        <v>15</v>
      </c>
      <c r="H291" s="64">
        <v>1620</v>
      </c>
      <c r="I291" s="70" t="s">
        <v>5223</v>
      </c>
      <c r="J291" s="48" t="s">
        <v>1736</v>
      </c>
      <c r="K291" s="52" t="s">
        <v>84</v>
      </c>
      <c r="L291" s="52">
        <v>12</v>
      </c>
      <c r="M291" s="52">
        <v>4</v>
      </c>
      <c r="N291" s="48" t="s">
        <v>85</v>
      </c>
      <c r="O291" s="69" t="s">
        <v>5210</v>
      </c>
      <c r="P291" s="68">
        <v>12.15</v>
      </c>
      <c r="Q291" s="54">
        <f>(17/100+7.6/100+1.65/100)*P291</f>
        <v>3.189375</v>
      </c>
      <c r="R291" s="54"/>
      <c r="S291" s="54"/>
      <c r="T291" s="54"/>
      <c r="U291" s="54"/>
      <c r="V291" s="54">
        <f>+P291-Q291+R291+S291+T291+U291</f>
        <v>8.960625</v>
      </c>
      <c r="W291" s="56">
        <f>(1.02/100)</f>
        <v>1.02E-2</v>
      </c>
      <c r="X291" s="56">
        <v>4.8E-3</v>
      </c>
      <c r="Y291" s="56">
        <v>0.17</v>
      </c>
      <c r="Z291" s="56">
        <v>1.65E-2</v>
      </c>
      <c r="AA291" s="56">
        <v>7.6E-2</v>
      </c>
      <c r="AB291" s="56">
        <f>SUM(W291:AA291)</f>
        <v>0.2775</v>
      </c>
      <c r="AC291" s="48">
        <v>12</v>
      </c>
      <c r="AD291" s="57">
        <f>IF(AL291="","",+AC291*AL291)</f>
        <v>273.9554140127389</v>
      </c>
      <c r="AE291" s="58">
        <f>IF(AL291="","",+AL291*AB291)</f>
        <v>6.335218949044588</v>
      </c>
      <c r="AF291" s="57">
        <f>IF(AL291="","",+AL291-AE291)</f>
        <v>16.49439888535032</v>
      </c>
      <c r="AG291" s="58">
        <f>+V291</f>
        <v>8.960625</v>
      </c>
      <c r="AH291" s="57">
        <f>IF(AF291="","",+AF291-AG291)</f>
        <v>7.533773885350321</v>
      </c>
      <c r="AI291" s="57">
        <f>IF(AH291="","",+AH291*AC291)</f>
        <v>90.40528662420385</v>
      </c>
      <c r="AJ291" s="58">
        <v>14.41</v>
      </c>
      <c r="AK291" s="59">
        <v>0.33</v>
      </c>
      <c r="AL291" s="58">
        <f>IF(V291=0,"",V291/(1-AB291-AK291))</f>
        <v>22.82961783439491</v>
      </c>
      <c r="AM291" s="60">
        <v>0.33</v>
      </c>
      <c r="AN291" s="58">
        <f>IF(V291=0,"",V291/(1-AB291-AM291))</f>
        <v>22.82961783439491</v>
      </c>
      <c r="AO291" s="61">
        <v>1.2</v>
      </c>
      <c r="AP291" s="58">
        <f>IF(BD!AJ291="","",BD!AJ291*BD!AO291)</f>
        <v>17.291999999999998</v>
      </c>
      <c r="AQ291" s="56">
        <f>BD!AM291/BD!AK291-1</f>
        <v>0</v>
      </c>
      <c r="AR291" s="56">
        <f>IF(BD!AN291="","",IF(BD!AJ291="","",BD!AN291/BD!AJ291-1))</f>
        <v>0.5842899260509999</v>
      </c>
      <c r="AS291" s="56" t="str">
        <f>IF(BD!AN291="","",IF(BD!AN291&lt;BD!AL291,"ABAIXO DA META","DENTRO DA META"))</f>
        <v>DENTRO DA META</v>
      </c>
      <c r="AT291" s="56" t="str">
        <f>IF(BD!AJ291="","EM ANÁLISE",IF(BD!AP291&gt;=BD!AN291,"GO", "NO GO"))</f>
        <v>NO GO</v>
      </c>
      <c r="AU291" s="62">
        <f>IF(AN291="","",+BD!$AN291-AJ291)</f>
        <v>8.41961783439491</v>
      </c>
      <c r="AV291" s="63"/>
      <c r="AW291" s="54">
        <f>BD!P291*BD!AC291</f>
        <v>145.8</v>
      </c>
      <c r="AX291" s="54">
        <f>BD!V291*BD!AC291</f>
        <v>107.5275</v>
      </c>
      <c r="AY291" s="54">
        <f>IF(BD!AN291="","",BD!AN291*BD!AC291)</f>
        <v>273.9554140127389</v>
      </c>
      <c r="AZ291" s="48" t="s">
        <v>5271</v>
      </c>
      <c r="BA291" s="69" t="s">
        <v>124</v>
      </c>
      <c r="BB291" s="48">
        <v>1</v>
      </c>
      <c r="BC291" s="69" t="s">
        <v>5209</v>
      </c>
      <c r="BD291" s="64" t="s">
        <v>5257</v>
      </c>
      <c r="BE291" s="65" t="s">
        <v>4</v>
      </c>
      <c r="BF291" s="65" t="s">
        <v>4</v>
      </c>
      <c r="BG291" s="64" t="s">
        <v>5258</v>
      </c>
      <c r="BH291" s="64"/>
      <c r="BI291" s="64"/>
      <c r="BJ291" s="64"/>
      <c r="BK291" s="64"/>
      <c r="BL291" s="64"/>
      <c r="BM291" s="64"/>
      <c r="BN291" s="64" t="s">
        <v>5259</v>
      </c>
      <c r="BO291" s="64">
        <v>138</v>
      </c>
      <c r="BP291" s="64">
        <v>140.622</v>
      </c>
      <c r="BQ291" s="64">
        <v>121</v>
      </c>
      <c r="BR291" s="64" t="s">
        <v>5260</v>
      </c>
      <c r="BS291" s="64" t="s">
        <v>5260</v>
      </c>
      <c r="BT291" s="64" t="s">
        <v>5261</v>
      </c>
      <c r="BU291" s="64">
        <v>5102</v>
      </c>
      <c r="BV291" s="64"/>
      <c r="BW291" s="64"/>
      <c r="BX291" s="64"/>
      <c r="BY291" s="64"/>
      <c r="BZ291" s="64"/>
      <c r="CA291" s="64"/>
      <c r="CB291" s="64"/>
      <c r="CC291" s="64">
        <v>102</v>
      </c>
      <c r="CD291" s="64">
        <v>8</v>
      </c>
      <c r="CE291" s="64">
        <v>8</v>
      </c>
      <c r="CF291" s="64"/>
      <c r="CG291" s="37" t="e">
        <f>VLOOKUP(Table_1[[#This Row],[EAN]],'[1]Planilha1'!$E:$R,13,0)</f>
        <v>#N/A</v>
      </c>
      <c r="CI291" s="188">
        <f>IF(Table_1[[#This Row],[STATUS MERCADO]]="GO",Table_1[[#This Row],[M. BRUTA TOTAL]],0)</f>
        <v>0</v>
      </c>
      <c r="CJ291" s="188">
        <f>IF(Table_1[[#This Row],[STATUS MERCADO]]="GO",Table_1[[#This Row],[PV UNIT. REALIZADO]]*Table_1[[#This Row],[QUANTIDADE]],0)</f>
        <v>0</v>
      </c>
    </row>
    <row r="292" ht="15">
      <c r="A292" s="7"/>
      <c r="B292" s="67" t="s">
        <v>400</v>
      </c>
      <c r="C292" s="77">
        <v>224510</v>
      </c>
      <c r="D292" s="64" t="s">
        <v>5211</v>
      </c>
      <c r="E292" s="49">
        <v>7500435106641</v>
      </c>
      <c r="F292" s="50" t="s">
        <v>5158</v>
      </c>
      <c r="G292" s="48" t="s">
        <v>13</v>
      </c>
      <c r="H292" s="64">
        <v>3770</v>
      </c>
      <c r="I292" s="70" t="s">
        <v>5224</v>
      </c>
      <c r="J292" s="48" t="s">
        <v>1069</v>
      </c>
      <c r="K292" s="52" t="s">
        <v>84</v>
      </c>
      <c r="L292" s="52">
        <v>12</v>
      </c>
      <c r="M292" s="52">
        <v>4</v>
      </c>
      <c r="N292" s="48" t="s">
        <v>85</v>
      </c>
      <c r="O292" s="69" t="s">
        <v>5210</v>
      </c>
      <c r="P292" s="68">
        <v>40.25</v>
      </c>
      <c r="Q292" s="54">
        <f>(17/100+7.6/100+1.65/100)*P292</f>
        <v>10.565625</v>
      </c>
      <c r="R292" s="54"/>
      <c r="S292" s="54"/>
      <c r="T292" s="54"/>
      <c r="U292" s="54"/>
      <c r="V292" s="54">
        <f>+P292-Q292+R292+S292+T292+U292</f>
        <v>29.684375</v>
      </c>
      <c r="W292" s="56">
        <f>(1.02/100)</f>
        <v>1.02E-2</v>
      </c>
      <c r="X292" s="56">
        <v>4.8E-3</v>
      </c>
      <c r="Y292" s="56">
        <v>0.17</v>
      </c>
      <c r="Z292" s="56">
        <v>1.65E-2</v>
      </c>
      <c r="AA292" s="56">
        <v>7.6E-2</v>
      </c>
      <c r="AB292" s="56">
        <f>SUM(W292:AA292)</f>
        <v>0.2775</v>
      </c>
      <c r="AC292" s="48">
        <v>12</v>
      </c>
      <c r="AD292" s="57">
        <f>IF(AL292="","",+AC292*AL292)</f>
        <v>907.5477707006371</v>
      </c>
      <c r="AE292" s="58">
        <f>IF(AL292="","",+AL292*AB292)</f>
        <v>20.987042197452237</v>
      </c>
      <c r="AF292" s="57">
        <f>IF(AL292="","",+AL292-AE292)</f>
        <v>54.64193869426752</v>
      </c>
      <c r="AG292" s="58">
        <f>+V292</f>
        <v>29.684375</v>
      </c>
      <c r="AH292" s="57">
        <f>IF(AF292="","",+AF292-AG292)</f>
        <v>24.957563694267524</v>
      </c>
      <c r="AI292" s="57">
        <f>IF(AH292="","",+AH292*AC292)</f>
        <v>299.4907643312103</v>
      </c>
      <c r="AJ292" s="58">
        <v>56.55</v>
      </c>
      <c r="AK292" s="59">
        <v>0.33</v>
      </c>
      <c r="AL292" s="58">
        <f>IF(V292=0,"",V292/(1-AB292-AK292))</f>
        <v>75.62898089171976</v>
      </c>
      <c r="AM292" s="60">
        <v>0.33</v>
      </c>
      <c r="AN292" s="58">
        <f>IF(V292=0,"",V292/(1-AB292-AM292))</f>
        <v>75.62898089171976</v>
      </c>
      <c r="AO292" s="61">
        <v>1.2</v>
      </c>
      <c r="AP292" s="58">
        <f>IF(BD!AJ292="","",BD!AJ292*BD!AO292)</f>
        <v>67.86</v>
      </c>
      <c r="AQ292" s="56">
        <f>BD!AM292/BD!AK292-1</f>
        <v>0</v>
      </c>
      <c r="AR292" s="56">
        <f>IF(BD!AN292="","",IF(BD!AJ292="","",BD!AN292/BD!AJ292-1))</f>
        <v>0.3373825091373963</v>
      </c>
      <c r="AS292" s="56" t="str">
        <f>IF(BD!AN292="","",IF(BD!AN292&lt;BD!AL292,"ABAIXO DA META","DENTRO DA META"))</f>
        <v>DENTRO DA META</v>
      </c>
      <c r="AT292" s="56" t="str">
        <f>IF(BD!AJ292="","EM ANÁLISE",IF(BD!AP292&gt;=BD!AN292,"GO", "NO GO"))</f>
        <v>NO GO</v>
      </c>
      <c r="AU292" s="62">
        <f>IF(AN292="","",+BD!$AN292-AJ292)</f>
        <v>19.078980891719766</v>
      </c>
      <c r="AV292" s="63"/>
      <c r="AW292" s="54">
        <f>BD!P292*BD!AC292</f>
        <v>483</v>
      </c>
      <c r="AX292" s="54">
        <f>BD!V292*BD!AC292</f>
        <v>356.2125</v>
      </c>
      <c r="AY292" s="54">
        <f>IF(BD!AN292="","",BD!AN292*BD!AC292)</f>
        <v>907.5477707006371</v>
      </c>
      <c r="AZ292" s="48" t="s">
        <v>5271</v>
      </c>
      <c r="BA292" s="69" t="s">
        <v>124</v>
      </c>
      <c r="BB292" s="48">
        <v>1</v>
      </c>
      <c r="BC292" s="69" t="s">
        <v>5209</v>
      </c>
      <c r="BD292" s="64" t="s">
        <v>5257</v>
      </c>
      <c r="BE292" s="65" t="s">
        <v>4</v>
      </c>
      <c r="BF292" s="65" t="s">
        <v>4</v>
      </c>
      <c r="BG292" s="64" t="s">
        <v>5258</v>
      </c>
      <c r="BH292" s="64"/>
      <c r="BI292" s="64"/>
      <c r="BJ292" s="64"/>
      <c r="BK292" s="64"/>
      <c r="BL292" s="64"/>
      <c r="BM292" s="64"/>
      <c r="BN292" s="64" t="s">
        <v>5259</v>
      </c>
      <c r="BO292" s="64">
        <v>138</v>
      </c>
      <c r="BP292" s="64">
        <v>140.622</v>
      </c>
      <c r="BQ292" s="64">
        <v>121</v>
      </c>
      <c r="BR292" s="64" t="s">
        <v>5260</v>
      </c>
      <c r="BS292" s="64" t="s">
        <v>5260</v>
      </c>
      <c r="BT292" s="64" t="s">
        <v>5261</v>
      </c>
      <c r="BU292" s="64">
        <v>5102</v>
      </c>
      <c r="BV292" s="64"/>
      <c r="BW292" s="64"/>
      <c r="BX292" s="64"/>
      <c r="BY292" s="64"/>
      <c r="BZ292" s="64"/>
      <c r="CA292" s="64"/>
      <c r="CB292" s="64"/>
      <c r="CC292" s="64">
        <v>102</v>
      </c>
      <c r="CD292" s="64">
        <v>8</v>
      </c>
      <c r="CE292" s="64">
        <v>8</v>
      </c>
      <c r="CF292" s="64"/>
      <c r="CG292" s="37" t="e">
        <f>VLOOKUP(Table_1[[#This Row],[EAN]],'[1]Planilha1'!$E:$R,13,0)</f>
        <v>#N/A</v>
      </c>
      <c r="CI292" s="188">
        <f>IF(Table_1[[#This Row],[STATUS MERCADO]]="GO",Table_1[[#This Row],[M. BRUTA TOTAL]],0)</f>
        <v>0</v>
      </c>
      <c r="CJ292" s="188">
        <f>IF(Table_1[[#This Row],[STATUS MERCADO]]="GO",Table_1[[#This Row],[PV UNIT. REALIZADO]]*Table_1[[#This Row],[QUANTIDADE]],0)</f>
        <v>0</v>
      </c>
    </row>
    <row r="293" ht="15">
      <c r="A293" s="7"/>
      <c r="B293" s="67" t="s">
        <v>400</v>
      </c>
      <c r="C293" s="77">
        <v>224511</v>
      </c>
      <c r="D293" s="64" t="s">
        <v>5211</v>
      </c>
      <c r="E293" s="49">
        <v>7500435106634</v>
      </c>
      <c r="F293" s="50" t="s">
        <v>5159</v>
      </c>
      <c r="G293" s="48" t="s">
        <v>13</v>
      </c>
      <c r="H293" s="64">
        <v>3770</v>
      </c>
      <c r="I293" s="70" t="s">
        <v>5224</v>
      </c>
      <c r="J293" s="48" t="s">
        <v>1069</v>
      </c>
      <c r="K293" s="52" t="s">
        <v>84</v>
      </c>
      <c r="L293" s="52">
        <v>12</v>
      </c>
      <c r="M293" s="52">
        <v>4</v>
      </c>
      <c r="N293" s="48" t="s">
        <v>85</v>
      </c>
      <c r="O293" s="69" t="s">
        <v>5210</v>
      </c>
      <c r="P293" s="68">
        <v>40.25</v>
      </c>
      <c r="Q293" s="54">
        <f>(17/100+7.6/100+1.65/100)*P293</f>
        <v>10.565625</v>
      </c>
      <c r="R293" s="54"/>
      <c r="S293" s="54"/>
      <c r="T293" s="54"/>
      <c r="U293" s="54"/>
      <c r="V293" s="54">
        <f>+P293-Q293+R293+S293+T293+U293</f>
        <v>29.684375</v>
      </c>
      <c r="W293" s="56">
        <f>(1.02/100)</f>
        <v>1.02E-2</v>
      </c>
      <c r="X293" s="56">
        <v>4.8E-3</v>
      </c>
      <c r="Y293" s="56">
        <v>0.17</v>
      </c>
      <c r="Z293" s="56">
        <v>1.65E-2</v>
      </c>
      <c r="AA293" s="56">
        <v>7.6E-2</v>
      </c>
      <c r="AB293" s="56">
        <f>SUM(W293:AA293)</f>
        <v>0.2775</v>
      </c>
      <c r="AC293" s="48">
        <v>12</v>
      </c>
      <c r="AD293" s="57">
        <f>IF(AL293="","",+AC293*AL293)</f>
        <v>907.5477707006371</v>
      </c>
      <c r="AE293" s="58">
        <f>IF(AL293="","",+AL293*AB293)</f>
        <v>20.987042197452237</v>
      </c>
      <c r="AF293" s="57">
        <f>IF(AL293="","",+AL293-AE293)</f>
        <v>54.64193869426752</v>
      </c>
      <c r="AG293" s="58">
        <f>+V293</f>
        <v>29.684375</v>
      </c>
      <c r="AH293" s="57">
        <f>IF(AF293="","",+AF293-AG293)</f>
        <v>24.957563694267524</v>
      </c>
      <c r="AI293" s="57">
        <f>IF(AH293="","",+AH293*AC293)</f>
        <v>299.4907643312103</v>
      </c>
      <c r="AJ293" s="58">
        <v>56.55</v>
      </c>
      <c r="AK293" s="59">
        <v>0.33</v>
      </c>
      <c r="AL293" s="58">
        <f>IF(V293=0,"",V293/(1-AB293-AK293))</f>
        <v>75.62898089171976</v>
      </c>
      <c r="AM293" s="60">
        <v>0.33</v>
      </c>
      <c r="AN293" s="58">
        <f>IF(V293=0,"",V293/(1-AB293-AM293))</f>
        <v>75.62898089171976</v>
      </c>
      <c r="AO293" s="61">
        <v>1.2</v>
      </c>
      <c r="AP293" s="58">
        <f>IF(BD!AJ293="","",BD!AJ293*BD!AO293)</f>
        <v>67.86</v>
      </c>
      <c r="AQ293" s="56">
        <f>BD!AM293/BD!AK293-1</f>
        <v>0</v>
      </c>
      <c r="AR293" s="56">
        <f>IF(BD!AN293="","",IF(BD!AJ293="","",BD!AN293/BD!AJ293-1))</f>
        <v>0.3373825091373963</v>
      </c>
      <c r="AS293" s="56" t="str">
        <f>IF(BD!AN293="","",IF(BD!AN293&lt;BD!AL293,"ABAIXO DA META","DENTRO DA META"))</f>
        <v>DENTRO DA META</v>
      </c>
      <c r="AT293" s="56" t="str">
        <f>IF(BD!AJ293="","EM ANÁLISE",IF(BD!AP293&gt;=BD!AN293,"GO", "NO GO"))</f>
        <v>NO GO</v>
      </c>
      <c r="AU293" s="62">
        <f>IF(AN293="","",+BD!$AN293-AJ293)</f>
        <v>19.078980891719766</v>
      </c>
      <c r="AV293" s="63"/>
      <c r="AW293" s="54">
        <f>BD!P293*BD!AC293</f>
        <v>483</v>
      </c>
      <c r="AX293" s="54">
        <f>BD!V293*BD!AC293</f>
        <v>356.2125</v>
      </c>
      <c r="AY293" s="54">
        <f>IF(BD!AN293="","",BD!AN293*BD!AC293)</f>
        <v>907.5477707006371</v>
      </c>
      <c r="AZ293" s="48" t="s">
        <v>5271</v>
      </c>
      <c r="BA293" s="69" t="s">
        <v>124</v>
      </c>
      <c r="BB293" s="48">
        <v>1</v>
      </c>
      <c r="BC293" s="69" t="s">
        <v>5209</v>
      </c>
      <c r="BD293" s="64" t="s">
        <v>5257</v>
      </c>
      <c r="BE293" s="65" t="s">
        <v>4</v>
      </c>
      <c r="BF293" s="65" t="s">
        <v>4</v>
      </c>
      <c r="BG293" s="64" t="s">
        <v>5258</v>
      </c>
      <c r="BH293" s="64"/>
      <c r="BI293" s="64"/>
      <c r="BJ293" s="64"/>
      <c r="BK293" s="64"/>
      <c r="BL293" s="64"/>
      <c r="BM293" s="64"/>
      <c r="BN293" s="64" t="s">
        <v>5259</v>
      </c>
      <c r="BO293" s="64">
        <v>138</v>
      </c>
      <c r="BP293" s="64">
        <v>140.622</v>
      </c>
      <c r="BQ293" s="64">
        <v>121</v>
      </c>
      <c r="BR293" s="64" t="s">
        <v>5260</v>
      </c>
      <c r="BS293" s="64" t="s">
        <v>5260</v>
      </c>
      <c r="BT293" s="64" t="s">
        <v>5261</v>
      </c>
      <c r="BU293" s="64">
        <v>5102</v>
      </c>
      <c r="BV293" s="64"/>
      <c r="BW293" s="64"/>
      <c r="BX293" s="64"/>
      <c r="BY293" s="64"/>
      <c r="BZ293" s="64"/>
      <c r="CA293" s="64"/>
      <c r="CB293" s="64"/>
      <c r="CC293" s="64">
        <v>102</v>
      </c>
      <c r="CD293" s="64">
        <v>8</v>
      </c>
      <c r="CE293" s="64">
        <v>8</v>
      </c>
      <c r="CF293" s="64"/>
      <c r="CG293" s="37" t="e">
        <f>VLOOKUP(Table_1[[#This Row],[EAN]],'[1]Planilha1'!$E:$R,13,0)</f>
        <v>#N/A</v>
      </c>
      <c r="CI293" s="188">
        <f>IF(Table_1[[#This Row],[STATUS MERCADO]]="GO",Table_1[[#This Row],[M. BRUTA TOTAL]],0)</f>
        <v>0</v>
      </c>
      <c r="CJ293" s="188">
        <f>IF(Table_1[[#This Row],[STATUS MERCADO]]="GO",Table_1[[#This Row],[PV UNIT. REALIZADO]]*Table_1[[#This Row],[QUANTIDADE]],0)</f>
        <v>0</v>
      </c>
    </row>
    <row r="294" ht="15">
      <c r="A294" s="7"/>
      <c r="B294" s="67" t="s">
        <v>400</v>
      </c>
      <c r="C294" s="77">
        <v>224512</v>
      </c>
      <c r="D294" s="64" t="s">
        <v>5211</v>
      </c>
      <c r="E294" s="49">
        <v>7500435106627</v>
      </c>
      <c r="F294" s="50" t="s">
        <v>5160</v>
      </c>
      <c r="G294" s="48" t="s">
        <v>13</v>
      </c>
      <c r="H294" s="64">
        <v>3770</v>
      </c>
      <c r="I294" s="70" t="s">
        <v>5224</v>
      </c>
      <c r="J294" s="48" t="s">
        <v>1069</v>
      </c>
      <c r="K294" s="52" t="s">
        <v>84</v>
      </c>
      <c r="L294" s="52">
        <v>12</v>
      </c>
      <c r="M294" s="52">
        <v>4</v>
      </c>
      <c r="N294" s="48" t="s">
        <v>85</v>
      </c>
      <c r="O294" s="69" t="s">
        <v>5210</v>
      </c>
      <c r="P294" s="68">
        <v>40.25</v>
      </c>
      <c r="Q294" s="54">
        <f>(17/100+7.6/100+1.65/100)*P294</f>
        <v>10.565625</v>
      </c>
      <c r="R294" s="54"/>
      <c r="S294" s="54"/>
      <c r="T294" s="54"/>
      <c r="U294" s="54"/>
      <c r="V294" s="54">
        <f>+P294-Q294+R294+S294+T294+U294</f>
        <v>29.684375</v>
      </c>
      <c r="W294" s="56">
        <f>(1.02/100)</f>
        <v>1.02E-2</v>
      </c>
      <c r="X294" s="56">
        <v>4.8E-3</v>
      </c>
      <c r="Y294" s="56">
        <v>0.17</v>
      </c>
      <c r="Z294" s="56">
        <v>1.65E-2</v>
      </c>
      <c r="AA294" s="56">
        <v>7.6E-2</v>
      </c>
      <c r="AB294" s="56">
        <f>SUM(W294:AA294)</f>
        <v>0.2775</v>
      </c>
      <c r="AC294" s="48">
        <v>12</v>
      </c>
      <c r="AD294" s="57">
        <f>IF(AL294="","",+AC294*AL294)</f>
        <v>907.5477707006371</v>
      </c>
      <c r="AE294" s="58">
        <f>IF(AL294="","",+AL294*AB294)</f>
        <v>20.987042197452237</v>
      </c>
      <c r="AF294" s="57">
        <f>IF(AL294="","",+AL294-AE294)</f>
        <v>54.64193869426752</v>
      </c>
      <c r="AG294" s="58">
        <f>+V294</f>
        <v>29.684375</v>
      </c>
      <c r="AH294" s="57">
        <f>IF(AF294="","",+AF294-AG294)</f>
        <v>24.957563694267524</v>
      </c>
      <c r="AI294" s="57">
        <f>IF(AH294="","",+AH294*AC294)</f>
        <v>299.4907643312103</v>
      </c>
      <c r="AJ294" s="58">
        <v>56.55</v>
      </c>
      <c r="AK294" s="59">
        <v>0.33</v>
      </c>
      <c r="AL294" s="58">
        <f>IF(V294=0,"",V294/(1-AB294-AK294))</f>
        <v>75.62898089171976</v>
      </c>
      <c r="AM294" s="60">
        <v>0.33</v>
      </c>
      <c r="AN294" s="58">
        <f>IF(V294=0,"",V294/(1-AB294-AM294))</f>
        <v>75.62898089171976</v>
      </c>
      <c r="AO294" s="61">
        <v>1.2</v>
      </c>
      <c r="AP294" s="58">
        <f>IF(BD!AJ294="","",BD!AJ294*BD!AO294)</f>
        <v>67.86</v>
      </c>
      <c r="AQ294" s="56">
        <f>BD!AM294/BD!AK294-1</f>
        <v>0</v>
      </c>
      <c r="AR294" s="56">
        <f>IF(BD!AN294="","",IF(BD!AJ294="","",BD!AN294/BD!AJ294-1))</f>
        <v>0.3373825091373963</v>
      </c>
      <c r="AS294" s="56" t="str">
        <f>IF(BD!AN294="","",IF(BD!AN294&lt;BD!AL294,"ABAIXO DA META","DENTRO DA META"))</f>
        <v>DENTRO DA META</v>
      </c>
      <c r="AT294" s="56" t="str">
        <f>IF(BD!AJ294="","EM ANÁLISE",IF(BD!AP294&gt;=BD!AN294,"GO", "NO GO"))</f>
        <v>NO GO</v>
      </c>
      <c r="AU294" s="62">
        <f>IF(AN294="","",+BD!$AN294-AJ294)</f>
        <v>19.078980891719766</v>
      </c>
      <c r="AV294" s="63"/>
      <c r="AW294" s="54">
        <f>BD!P294*BD!AC294</f>
        <v>483</v>
      </c>
      <c r="AX294" s="54">
        <f>BD!V294*BD!AC294</f>
        <v>356.2125</v>
      </c>
      <c r="AY294" s="54">
        <f>IF(BD!AN294="","",BD!AN294*BD!AC294)</f>
        <v>907.5477707006371</v>
      </c>
      <c r="AZ294" s="48" t="s">
        <v>5271</v>
      </c>
      <c r="BA294" s="69" t="s">
        <v>124</v>
      </c>
      <c r="BB294" s="48">
        <v>1</v>
      </c>
      <c r="BC294" s="69" t="s">
        <v>5209</v>
      </c>
      <c r="BD294" s="64" t="s">
        <v>5257</v>
      </c>
      <c r="BE294" s="65" t="s">
        <v>4</v>
      </c>
      <c r="BF294" s="65" t="s">
        <v>4</v>
      </c>
      <c r="BG294" s="64" t="s">
        <v>5258</v>
      </c>
      <c r="BH294" s="64"/>
      <c r="BI294" s="64"/>
      <c r="BJ294" s="64"/>
      <c r="BK294" s="64"/>
      <c r="BL294" s="64"/>
      <c r="BM294" s="64"/>
      <c r="BN294" s="64" t="s">
        <v>5259</v>
      </c>
      <c r="BO294" s="64">
        <v>138</v>
      </c>
      <c r="BP294" s="64">
        <v>140.622</v>
      </c>
      <c r="BQ294" s="64">
        <v>121</v>
      </c>
      <c r="BR294" s="64" t="s">
        <v>5260</v>
      </c>
      <c r="BS294" s="64" t="s">
        <v>5260</v>
      </c>
      <c r="BT294" s="64" t="s">
        <v>5261</v>
      </c>
      <c r="BU294" s="64">
        <v>5102</v>
      </c>
      <c r="BV294" s="64"/>
      <c r="BW294" s="64"/>
      <c r="BX294" s="64"/>
      <c r="BY294" s="64"/>
      <c r="BZ294" s="64"/>
      <c r="CA294" s="64"/>
      <c r="CB294" s="64"/>
      <c r="CC294" s="64">
        <v>102</v>
      </c>
      <c r="CD294" s="64">
        <v>8</v>
      </c>
      <c r="CE294" s="64">
        <v>8</v>
      </c>
      <c r="CF294" s="64"/>
      <c r="CG294" s="37" t="e">
        <f>VLOOKUP(Table_1[[#This Row],[EAN]],'[1]Planilha1'!$E:$R,13,0)</f>
        <v>#N/A</v>
      </c>
      <c r="CI294" s="188">
        <f>IF(Table_1[[#This Row],[STATUS MERCADO]]="GO",Table_1[[#This Row],[M. BRUTA TOTAL]],0)</f>
        <v>0</v>
      </c>
      <c r="CJ294" s="188">
        <f>IF(Table_1[[#This Row],[STATUS MERCADO]]="GO",Table_1[[#This Row],[PV UNIT. REALIZADO]]*Table_1[[#This Row],[QUANTIDADE]],0)</f>
        <v>0</v>
      </c>
    </row>
    <row r="295" ht="15">
      <c r="A295" s="7"/>
      <c r="B295" s="67" t="s">
        <v>400</v>
      </c>
      <c r="C295" s="77">
        <v>224513</v>
      </c>
      <c r="D295" s="64" t="s">
        <v>5211</v>
      </c>
      <c r="E295" s="49">
        <v>7500435106610</v>
      </c>
      <c r="F295" s="50" t="s">
        <v>5161</v>
      </c>
      <c r="G295" s="48" t="s">
        <v>13</v>
      </c>
      <c r="H295" s="64">
        <v>3770</v>
      </c>
      <c r="I295" s="70" t="s">
        <v>5224</v>
      </c>
      <c r="J295" s="48" t="s">
        <v>1069</v>
      </c>
      <c r="K295" s="52" t="s">
        <v>84</v>
      </c>
      <c r="L295" s="52">
        <v>12</v>
      </c>
      <c r="M295" s="52">
        <v>4</v>
      </c>
      <c r="N295" s="48" t="s">
        <v>85</v>
      </c>
      <c r="O295" s="69" t="s">
        <v>5210</v>
      </c>
      <c r="P295" s="68">
        <v>40.25</v>
      </c>
      <c r="Q295" s="54">
        <f>(17/100+7.6/100+1.65/100)*P295</f>
        <v>10.565625</v>
      </c>
      <c r="R295" s="54"/>
      <c r="S295" s="54"/>
      <c r="T295" s="54"/>
      <c r="U295" s="54"/>
      <c r="V295" s="54">
        <f>+P295-Q295+R295+S295+T295+U295</f>
        <v>29.684375</v>
      </c>
      <c r="W295" s="56">
        <f>(1.02/100)</f>
        <v>1.02E-2</v>
      </c>
      <c r="X295" s="56">
        <v>4.8E-3</v>
      </c>
      <c r="Y295" s="56">
        <v>0.17</v>
      </c>
      <c r="Z295" s="56">
        <v>1.65E-2</v>
      </c>
      <c r="AA295" s="56">
        <v>7.6E-2</v>
      </c>
      <c r="AB295" s="56">
        <f>SUM(W295:AA295)</f>
        <v>0.2775</v>
      </c>
      <c r="AC295" s="48">
        <v>12</v>
      </c>
      <c r="AD295" s="57">
        <f>IF(AL295="","",+AC295*AL295)</f>
        <v>907.5477707006371</v>
      </c>
      <c r="AE295" s="58">
        <f>IF(AL295="","",+AL295*AB295)</f>
        <v>20.987042197452237</v>
      </c>
      <c r="AF295" s="57">
        <f>IF(AL295="","",+AL295-AE295)</f>
        <v>54.64193869426752</v>
      </c>
      <c r="AG295" s="58">
        <f>+V295</f>
        <v>29.684375</v>
      </c>
      <c r="AH295" s="57">
        <f>IF(AF295="","",+AF295-AG295)</f>
        <v>24.957563694267524</v>
      </c>
      <c r="AI295" s="57">
        <f>IF(AH295="","",+AH295*AC295)</f>
        <v>299.4907643312103</v>
      </c>
      <c r="AJ295" s="58">
        <v>56.55</v>
      </c>
      <c r="AK295" s="59">
        <v>0.33</v>
      </c>
      <c r="AL295" s="58">
        <f>IF(V295=0,"",V295/(1-AB295-AK295))</f>
        <v>75.62898089171976</v>
      </c>
      <c r="AM295" s="60">
        <v>0.33</v>
      </c>
      <c r="AN295" s="58">
        <f>IF(V295=0,"",V295/(1-AB295-AM295))</f>
        <v>75.62898089171976</v>
      </c>
      <c r="AO295" s="61">
        <v>1.2</v>
      </c>
      <c r="AP295" s="58">
        <f>IF(BD!AJ295="","",BD!AJ295*BD!AO295)</f>
        <v>67.86</v>
      </c>
      <c r="AQ295" s="56">
        <f>BD!AM295/BD!AK295-1</f>
        <v>0</v>
      </c>
      <c r="AR295" s="56">
        <f>IF(BD!AN295="","",IF(BD!AJ295="","",BD!AN295/BD!AJ295-1))</f>
        <v>0.3373825091373963</v>
      </c>
      <c r="AS295" s="56" t="str">
        <f>IF(BD!AN295="","",IF(BD!AN295&lt;BD!AL295,"ABAIXO DA META","DENTRO DA META"))</f>
        <v>DENTRO DA META</v>
      </c>
      <c r="AT295" s="56" t="str">
        <f>IF(BD!AJ295="","EM ANÁLISE",IF(BD!AP295&gt;=BD!AN295,"GO", "NO GO"))</f>
        <v>NO GO</v>
      </c>
      <c r="AU295" s="62">
        <f>IF(AN295="","",+BD!$AN295-AJ295)</f>
        <v>19.078980891719766</v>
      </c>
      <c r="AV295" s="63"/>
      <c r="AW295" s="54">
        <f>BD!P295*BD!AC295</f>
        <v>483</v>
      </c>
      <c r="AX295" s="54">
        <f>BD!V295*BD!AC295</f>
        <v>356.2125</v>
      </c>
      <c r="AY295" s="54">
        <f>IF(BD!AN295="","",BD!AN295*BD!AC295)</f>
        <v>907.5477707006371</v>
      </c>
      <c r="AZ295" s="48" t="s">
        <v>5271</v>
      </c>
      <c r="BA295" s="69" t="s">
        <v>124</v>
      </c>
      <c r="BB295" s="48">
        <v>1</v>
      </c>
      <c r="BC295" s="69" t="s">
        <v>5209</v>
      </c>
      <c r="BD295" s="64" t="s">
        <v>5257</v>
      </c>
      <c r="BE295" s="65" t="s">
        <v>4</v>
      </c>
      <c r="BF295" s="65" t="s">
        <v>4</v>
      </c>
      <c r="BG295" s="64" t="s">
        <v>5258</v>
      </c>
      <c r="BH295" s="64"/>
      <c r="BI295" s="64"/>
      <c r="BJ295" s="64"/>
      <c r="BK295" s="64"/>
      <c r="BL295" s="64"/>
      <c r="BM295" s="64"/>
      <c r="BN295" s="64" t="s">
        <v>5259</v>
      </c>
      <c r="BO295" s="64">
        <v>138</v>
      </c>
      <c r="BP295" s="64">
        <v>140.622</v>
      </c>
      <c r="BQ295" s="64">
        <v>121</v>
      </c>
      <c r="BR295" s="64" t="s">
        <v>5260</v>
      </c>
      <c r="BS295" s="64" t="s">
        <v>5260</v>
      </c>
      <c r="BT295" s="64" t="s">
        <v>5261</v>
      </c>
      <c r="BU295" s="64">
        <v>5102</v>
      </c>
      <c r="BV295" s="64"/>
      <c r="BW295" s="64"/>
      <c r="BX295" s="64"/>
      <c r="BY295" s="64"/>
      <c r="BZ295" s="64"/>
      <c r="CA295" s="64"/>
      <c r="CB295" s="64"/>
      <c r="CC295" s="64">
        <v>102</v>
      </c>
      <c r="CD295" s="64">
        <v>8</v>
      </c>
      <c r="CE295" s="64">
        <v>8</v>
      </c>
      <c r="CF295" s="64"/>
      <c r="CG295" s="37" t="e">
        <f>VLOOKUP(Table_1[[#This Row],[EAN]],'[1]Planilha1'!$E:$R,13,0)</f>
        <v>#N/A</v>
      </c>
      <c r="CI295" s="188">
        <f>IF(Table_1[[#This Row],[STATUS MERCADO]]="GO",Table_1[[#This Row],[M. BRUTA TOTAL]],0)</f>
        <v>0</v>
      </c>
      <c r="CJ295" s="188">
        <f>IF(Table_1[[#This Row],[STATUS MERCADO]]="GO",Table_1[[#This Row],[PV UNIT. REALIZADO]]*Table_1[[#This Row],[QUANTIDADE]],0)</f>
        <v>0</v>
      </c>
    </row>
    <row r="296" ht="15">
      <c r="A296" s="7"/>
      <c r="B296" s="67" t="s">
        <v>400</v>
      </c>
      <c r="C296" s="77">
        <v>224524</v>
      </c>
      <c r="D296" s="64" t="s">
        <v>5211</v>
      </c>
      <c r="E296" s="49">
        <v>7500435146258</v>
      </c>
      <c r="F296" s="50" t="s">
        <v>5162</v>
      </c>
      <c r="G296" s="48" t="s">
        <v>13</v>
      </c>
      <c r="H296" s="64">
        <v>3770</v>
      </c>
      <c r="I296" s="70" t="s">
        <v>5224</v>
      </c>
      <c r="J296" s="48" t="s">
        <v>1069</v>
      </c>
      <c r="K296" s="52" t="s">
        <v>84</v>
      </c>
      <c r="L296" s="52">
        <v>12</v>
      </c>
      <c r="M296" s="52">
        <v>4</v>
      </c>
      <c r="N296" s="48" t="s">
        <v>85</v>
      </c>
      <c r="O296" s="69" t="s">
        <v>5210</v>
      </c>
      <c r="P296" s="68">
        <v>49.25</v>
      </c>
      <c r="Q296" s="54">
        <f>(17/100+7.6/100+1.65/100)*P296</f>
        <v>12.928125000000001</v>
      </c>
      <c r="R296" s="54"/>
      <c r="S296" s="54"/>
      <c r="T296" s="54"/>
      <c r="U296" s="54"/>
      <c r="V296" s="54">
        <f>+P296-Q296+R296+S296+T296+U296</f>
        <v>36.321875</v>
      </c>
      <c r="W296" s="56">
        <f>(1.02/100)</f>
        <v>1.02E-2</v>
      </c>
      <c r="X296" s="56">
        <v>4.8E-3</v>
      </c>
      <c r="Y296" s="56">
        <v>0.17</v>
      </c>
      <c r="Z296" s="56">
        <v>1.65E-2</v>
      </c>
      <c r="AA296" s="56">
        <v>7.6E-2</v>
      </c>
      <c r="AB296" s="56">
        <f>SUM(W296:AA296)</f>
        <v>0.2775</v>
      </c>
      <c r="AC296" s="48">
        <v>12</v>
      </c>
      <c r="AD296" s="57">
        <f>IF(AL296="","",+AC296*AL296)</f>
        <v>1110.4777070063697</v>
      </c>
      <c r="AE296" s="58">
        <f>IF(AL296="","",+AL296*AB296)</f>
        <v>25.6797969745223</v>
      </c>
      <c r="AF296" s="57">
        <f>IF(AL296="","",+AL296-AE296)</f>
        <v>66.86001194267517</v>
      </c>
      <c r="AG296" s="58">
        <f>+V296</f>
        <v>36.321875</v>
      </c>
      <c r="AH296" s="57">
        <f>IF(AF296="","",+AF296-AG296)</f>
        <v>30.538136942675173</v>
      </c>
      <c r="AI296" s="57">
        <f>IF(AH296="","",+AH296*AC296)</f>
        <v>366.45764331210205</v>
      </c>
      <c r="AJ296" s="58">
        <v>54.99</v>
      </c>
      <c r="AK296" s="59">
        <v>0.33</v>
      </c>
      <c r="AL296" s="58">
        <f>IF(V296=0,"",V296/(1-AB296-AK296))</f>
        <v>92.53980891719748</v>
      </c>
      <c r="AM296" s="60">
        <v>0.33</v>
      </c>
      <c r="AN296" s="58">
        <f>IF(V296=0,"",V296/(1-AB296-AM296))</f>
        <v>92.53980891719748</v>
      </c>
      <c r="AO296" s="61">
        <v>1.2</v>
      </c>
      <c r="AP296" s="58">
        <f>IF(BD!AJ296="","",BD!AJ296*BD!AO296)</f>
        <v>65.988</v>
      </c>
      <c r="AQ296" s="56">
        <f>BD!AM296/BD!AK296-1</f>
        <v>0</v>
      </c>
      <c r="AR296" s="56">
        <f>IF(BD!AN296="","",IF(BD!AJ296="","",BD!AN296/BD!AJ296-1))</f>
        <v>0.6828479526677118</v>
      </c>
      <c r="AS296" s="56" t="str">
        <f>IF(BD!AN296="","",IF(BD!AN296&lt;BD!AL296,"ABAIXO DA META","DENTRO DA META"))</f>
        <v>DENTRO DA META</v>
      </c>
      <c r="AT296" s="56" t="str">
        <f>IF(BD!AJ296="","EM ANÁLISE",IF(BD!AP296&gt;=BD!AN296,"GO", "NO GO"))</f>
        <v>NO GO</v>
      </c>
      <c r="AU296" s="62">
        <f>IF(AN296="","",+BD!$AN296-AJ296)</f>
        <v>37.549808917197474</v>
      </c>
      <c r="AV296" s="63"/>
      <c r="AW296" s="54">
        <f>BD!P296*BD!AC296</f>
        <v>591</v>
      </c>
      <c r="AX296" s="54">
        <f>BD!V296*BD!AC296</f>
        <v>435.86249999999995</v>
      </c>
      <c r="AY296" s="54">
        <f>IF(BD!AN296="","",BD!AN296*BD!AC296)</f>
        <v>1110.4777070063697</v>
      </c>
      <c r="AZ296" s="48" t="s">
        <v>5271</v>
      </c>
      <c r="BA296" s="69" t="s">
        <v>124</v>
      </c>
      <c r="BB296" s="48">
        <v>1</v>
      </c>
      <c r="BC296" s="69" t="s">
        <v>5209</v>
      </c>
      <c r="BD296" s="64" t="s">
        <v>5257</v>
      </c>
      <c r="BE296" s="65" t="s">
        <v>4</v>
      </c>
      <c r="BF296" s="65" t="s">
        <v>4</v>
      </c>
      <c r="BG296" s="64" t="s">
        <v>5258</v>
      </c>
      <c r="BH296" s="64"/>
      <c r="BI296" s="64"/>
      <c r="BJ296" s="64"/>
      <c r="BK296" s="64"/>
      <c r="BL296" s="64"/>
      <c r="BM296" s="64"/>
      <c r="BN296" s="64" t="s">
        <v>5259</v>
      </c>
      <c r="BO296" s="64">
        <v>138</v>
      </c>
      <c r="BP296" s="64">
        <v>140.622</v>
      </c>
      <c r="BQ296" s="64">
        <v>121</v>
      </c>
      <c r="BR296" s="64" t="s">
        <v>5260</v>
      </c>
      <c r="BS296" s="64" t="s">
        <v>5260</v>
      </c>
      <c r="BT296" s="64" t="s">
        <v>5261</v>
      </c>
      <c r="BU296" s="64">
        <v>5102</v>
      </c>
      <c r="BV296" s="64"/>
      <c r="BW296" s="64"/>
      <c r="BX296" s="64"/>
      <c r="BY296" s="64"/>
      <c r="BZ296" s="64"/>
      <c r="CA296" s="64"/>
      <c r="CB296" s="64"/>
      <c r="CC296" s="64">
        <v>102</v>
      </c>
      <c r="CD296" s="64">
        <v>8</v>
      </c>
      <c r="CE296" s="64">
        <v>8</v>
      </c>
      <c r="CF296" s="64"/>
      <c r="CG296" s="37" t="e">
        <f>VLOOKUP(Table_1[[#This Row],[EAN]],'[1]Planilha1'!$E:$R,13,0)</f>
        <v>#N/A</v>
      </c>
      <c r="CI296" s="188">
        <f>IF(Table_1[[#This Row],[STATUS MERCADO]]="GO",Table_1[[#This Row],[M. BRUTA TOTAL]],0)</f>
        <v>0</v>
      </c>
      <c r="CJ296" s="188">
        <f>IF(Table_1[[#This Row],[STATUS MERCADO]]="GO",Table_1[[#This Row],[PV UNIT. REALIZADO]]*Table_1[[#This Row],[QUANTIDADE]],0)</f>
        <v>0</v>
      </c>
    </row>
    <row r="297" ht="15">
      <c r="A297" s="7"/>
      <c r="B297" s="67" t="s">
        <v>400</v>
      </c>
      <c r="C297" s="77">
        <v>224525</v>
      </c>
      <c r="D297" s="64" t="s">
        <v>5211</v>
      </c>
      <c r="E297" s="49">
        <v>7500435146241</v>
      </c>
      <c r="F297" s="50" t="s">
        <v>5163</v>
      </c>
      <c r="G297" s="48" t="s">
        <v>13</v>
      </c>
      <c r="H297" s="64">
        <v>3770</v>
      </c>
      <c r="I297" s="70" t="s">
        <v>5224</v>
      </c>
      <c r="J297" s="48" t="s">
        <v>1069</v>
      </c>
      <c r="K297" s="52" t="s">
        <v>84</v>
      </c>
      <c r="L297" s="52">
        <v>12</v>
      </c>
      <c r="M297" s="52">
        <v>4</v>
      </c>
      <c r="N297" s="48" t="s">
        <v>85</v>
      </c>
      <c r="O297" s="69" t="s">
        <v>5210</v>
      </c>
      <c r="P297" s="68">
        <v>49.25</v>
      </c>
      <c r="Q297" s="54">
        <f>(17/100+7.6/100+1.65/100)*P297</f>
        <v>12.928125000000001</v>
      </c>
      <c r="R297" s="54"/>
      <c r="S297" s="54"/>
      <c r="T297" s="54"/>
      <c r="U297" s="54"/>
      <c r="V297" s="54">
        <f>+P297-Q297+R297+S297+T297+U297</f>
        <v>36.321875</v>
      </c>
      <c r="W297" s="56">
        <f>(1.02/100)</f>
        <v>1.02E-2</v>
      </c>
      <c r="X297" s="56">
        <v>4.8E-3</v>
      </c>
      <c r="Y297" s="56">
        <v>0.17</v>
      </c>
      <c r="Z297" s="56">
        <v>1.65E-2</v>
      </c>
      <c r="AA297" s="56">
        <v>7.6E-2</v>
      </c>
      <c r="AB297" s="56">
        <f>SUM(W297:AA297)</f>
        <v>0.2775</v>
      </c>
      <c r="AC297" s="48">
        <v>12</v>
      </c>
      <c r="AD297" s="57">
        <f>IF(AL297="","",+AC297*AL297)</f>
        <v>1110.4777070063697</v>
      </c>
      <c r="AE297" s="58">
        <f>IF(AL297="","",+AL297*AB297)</f>
        <v>25.6797969745223</v>
      </c>
      <c r="AF297" s="57">
        <f>IF(AL297="","",+AL297-AE297)</f>
        <v>66.86001194267517</v>
      </c>
      <c r="AG297" s="58">
        <f>+V297</f>
        <v>36.321875</v>
      </c>
      <c r="AH297" s="57">
        <f>IF(AF297="","",+AF297-AG297)</f>
        <v>30.538136942675173</v>
      </c>
      <c r="AI297" s="57">
        <f>IF(AH297="","",+AH297*AC297)</f>
        <v>366.45764331210205</v>
      </c>
      <c r="AJ297" s="58">
        <v>55.49</v>
      </c>
      <c r="AK297" s="59">
        <v>0.33</v>
      </c>
      <c r="AL297" s="58">
        <f>IF(V297=0,"",V297/(1-AB297-AK297))</f>
        <v>92.53980891719748</v>
      </c>
      <c r="AM297" s="60">
        <v>0.33</v>
      </c>
      <c r="AN297" s="58">
        <f>IF(V297=0,"",V297/(1-AB297-AM297))</f>
        <v>92.53980891719748</v>
      </c>
      <c r="AO297" s="61">
        <v>1.2</v>
      </c>
      <c r="AP297" s="58">
        <f>IF(BD!AJ297="","",BD!AJ297*BD!AO297)</f>
        <v>66.588</v>
      </c>
      <c r="AQ297" s="56">
        <f>BD!AM297/BD!AK297-1</f>
        <v>0</v>
      </c>
      <c r="AR297" s="56">
        <f>IF(BD!AN297="","",IF(BD!AJ297="","",BD!AN297/BD!AJ297-1))</f>
        <v>0.6676844281347536</v>
      </c>
      <c r="AS297" s="56" t="str">
        <f>IF(BD!AN297="","",IF(BD!AN297&lt;BD!AL297,"ABAIXO DA META","DENTRO DA META"))</f>
        <v>DENTRO DA META</v>
      </c>
      <c r="AT297" s="56" t="str">
        <f>IF(BD!AJ297="","EM ANÁLISE",IF(BD!AP297&gt;=BD!AN297,"GO", "NO GO"))</f>
        <v>NO GO</v>
      </c>
      <c r="AU297" s="62">
        <f>IF(AN297="","",+BD!$AN297-AJ297)</f>
        <v>37.049808917197474</v>
      </c>
      <c r="AV297" s="63"/>
      <c r="AW297" s="54">
        <f>BD!P297*BD!AC297</f>
        <v>591</v>
      </c>
      <c r="AX297" s="54">
        <f>BD!V297*BD!AC297</f>
        <v>435.86249999999995</v>
      </c>
      <c r="AY297" s="54">
        <f>IF(BD!AN297="","",BD!AN297*BD!AC297)</f>
        <v>1110.4777070063697</v>
      </c>
      <c r="AZ297" s="48" t="s">
        <v>5271</v>
      </c>
      <c r="BA297" s="69" t="s">
        <v>124</v>
      </c>
      <c r="BB297" s="48">
        <v>1</v>
      </c>
      <c r="BC297" s="69" t="s">
        <v>5209</v>
      </c>
      <c r="BD297" s="64" t="s">
        <v>5257</v>
      </c>
      <c r="BE297" s="65" t="s">
        <v>4</v>
      </c>
      <c r="BF297" s="65" t="s">
        <v>4</v>
      </c>
      <c r="BG297" s="64" t="s">
        <v>5258</v>
      </c>
      <c r="BH297" s="64"/>
      <c r="BI297" s="64"/>
      <c r="BJ297" s="64"/>
      <c r="BK297" s="64"/>
      <c r="BL297" s="64"/>
      <c r="BM297" s="64"/>
      <c r="BN297" s="64" t="s">
        <v>5259</v>
      </c>
      <c r="BO297" s="64">
        <v>138</v>
      </c>
      <c r="BP297" s="64">
        <v>140.622</v>
      </c>
      <c r="BQ297" s="64">
        <v>121</v>
      </c>
      <c r="BR297" s="64" t="s">
        <v>5260</v>
      </c>
      <c r="BS297" s="64" t="s">
        <v>5260</v>
      </c>
      <c r="BT297" s="64" t="s">
        <v>5261</v>
      </c>
      <c r="BU297" s="64">
        <v>5102</v>
      </c>
      <c r="BV297" s="64"/>
      <c r="BW297" s="64"/>
      <c r="BX297" s="64"/>
      <c r="BY297" s="64"/>
      <c r="BZ297" s="64"/>
      <c r="CA297" s="64"/>
      <c r="CB297" s="64"/>
      <c r="CC297" s="64">
        <v>102</v>
      </c>
      <c r="CD297" s="64">
        <v>8</v>
      </c>
      <c r="CE297" s="64">
        <v>8</v>
      </c>
      <c r="CF297" s="64"/>
      <c r="CG297" s="37" t="e">
        <f>VLOOKUP(Table_1[[#This Row],[EAN]],'[1]Planilha1'!$E:$R,13,0)</f>
        <v>#N/A</v>
      </c>
      <c r="CI297" s="188">
        <f>IF(Table_1[[#This Row],[STATUS MERCADO]]="GO",Table_1[[#This Row],[M. BRUTA TOTAL]],0)</f>
        <v>0</v>
      </c>
      <c r="CJ297" s="188">
        <f>IF(Table_1[[#This Row],[STATUS MERCADO]]="GO",Table_1[[#This Row],[PV UNIT. REALIZADO]]*Table_1[[#This Row],[QUANTIDADE]],0)</f>
        <v>0</v>
      </c>
    </row>
    <row r="298" ht="15">
      <c r="A298" s="7"/>
      <c r="B298" s="67" t="s">
        <v>400</v>
      </c>
      <c r="C298" s="77">
        <v>224530</v>
      </c>
      <c r="D298" s="64" t="s">
        <v>5211</v>
      </c>
      <c r="E298" s="49">
        <v>7500435184403</v>
      </c>
      <c r="F298" s="50" t="s">
        <v>5164</v>
      </c>
      <c r="G298" s="48" t="s">
        <v>13</v>
      </c>
      <c r="H298" s="64">
        <v>3770</v>
      </c>
      <c r="I298" s="70" t="s">
        <v>5224</v>
      </c>
      <c r="J298" s="48" t="s">
        <v>1069</v>
      </c>
      <c r="K298" s="52" t="s">
        <v>84</v>
      </c>
      <c r="L298" s="52">
        <v>12</v>
      </c>
      <c r="M298" s="52">
        <v>4</v>
      </c>
      <c r="N298" s="48" t="s">
        <v>85</v>
      </c>
      <c r="O298" s="69" t="s">
        <v>5210</v>
      </c>
      <c r="P298" s="68">
        <v>49.9</v>
      </c>
      <c r="Q298" s="54">
        <f>(17/100+7.6/100+1.65/100)*P298</f>
        <v>13.09875</v>
      </c>
      <c r="R298" s="54"/>
      <c r="S298" s="54"/>
      <c r="T298" s="54"/>
      <c r="U298" s="54"/>
      <c r="V298" s="54">
        <f>+P298-Q298+R298+S298+T298+U298</f>
        <v>36.801249999999996</v>
      </c>
      <c r="W298" s="56">
        <f>(1.02/100)</f>
        <v>1.02E-2</v>
      </c>
      <c r="X298" s="56">
        <v>4.8E-3</v>
      </c>
      <c r="Y298" s="56">
        <v>0.17</v>
      </c>
      <c r="Z298" s="56">
        <v>1.65E-2</v>
      </c>
      <c r="AA298" s="56">
        <v>7.6E-2</v>
      </c>
      <c r="AB298" s="56">
        <f>SUM(W298:AA298)</f>
        <v>0.2775</v>
      </c>
      <c r="AC298" s="48">
        <v>12</v>
      </c>
      <c r="AD298" s="57">
        <f>IF(AL298="","",+AC298*AL298)</f>
        <v>1125.1337579617837</v>
      </c>
      <c r="AE298" s="58">
        <f>IF(AL298="","",+AL298*AB298)</f>
        <v>26.01871815286625</v>
      </c>
      <c r="AF298" s="57">
        <f>IF(AL298="","",+AL298-AE298)</f>
        <v>67.74242834394906</v>
      </c>
      <c r="AG298" s="58">
        <f>+V298</f>
        <v>36.801249999999996</v>
      </c>
      <c r="AH298" s="57">
        <f>IF(AF298="","",+AF298-AG298)</f>
        <v>30.941178343949062</v>
      </c>
      <c r="AI298" s="57">
        <f>IF(AH298="","",+AH298*AC298)</f>
        <v>371.29414012738874</v>
      </c>
      <c r="AJ298" s="58">
        <v>61.7</v>
      </c>
      <c r="AK298" s="59">
        <v>0.33</v>
      </c>
      <c r="AL298" s="58">
        <f>IF(V298=0,"",V298/(1-AB298-AK298))</f>
        <v>93.7611464968153</v>
      </c>
      <c r="AM298" s="60">
        <v>0.33</v>
      </c>
      <c r="AN298" s="58">
        <f>IF(V298=0,"",V298/(1-AB298-AM298))</f>
        <v>93.7611464968153</v>
      </c>
      <c r="AO298" s="61">
        <v>1.2</v>
      </c>
      <c r="AP298" s="58">
        <f>IF(BD!AJ298="","",BD!AJ298*BD!AO298)</f>
        <v>74.04</v>
      </c>
      <c r="AQ298" s="56">
        <f>BD!AM298/BD!AK298-1</f>
        <v>0</v>
      </c>
      <c r="AR298" s="56">
        <f>IF(BD!AN298="","",IF(BD!AJ298="","",BD!AN298/BD!AJ298-1))</f>
        <v>0.5196296028657261</v>
      </c>
      <c r="AS298" s="56" t="str">
        <f>IF(BD!AN298="","",IF(BD!AN298&lt;BD!AL298,"ABAIXO DA META","DENTRO DA META"))</f>
        <v>DENTRO DA META</v>
      </c>
      <c r="AT298" s="56" t="str">
        <f>IF(BD!AJ298="","EM ANÁLISE",IF(BD!AP298&gt;=BD!AN298,"GO", "NO GO"))</f>
        <v>NO GO</v>
      </c>
      <c r="AU298" s="62">
        <f>IF(AN298="","",+BD!$AN298-AJ298)</f>
        <v>32.0611464968153</v>
      </c>
      <c r="AV298" s="63"/>
      <c r="AW298" s="54">
        <f>BD!P298*BD!AC298</f>
        <v>598.8</v>
      </c>
      <c r="AX298" s="54">
        <f>BD!V298*BD!AC298</f>
        <v>441.61499999999995</v>
      </c>
      <c r="AY298" s="54">
        <f>IF(BD!AN298="","",BD!AN298*BD!AC298)</f>
        <v>1125.1337579617837</v>
      </c>
      <c r="AZ298" s="48" t="s">
        <v>5271</v>
      </c>
      <c r="BA298" s="69" t="s">
        <v>124</v>
      </c>
      <c r="BB298" s="48">
        <v>1</v>
      </c>
      <c r="BC298" s="69" t="s">
        <v>5209</v>
      </c>
      <c r="BD298" s="64" t="s">
        <v>5257</v>
      </c>
      <c r="BE298" s="65" t="s">
        <v>4</v>
      </c>
      <c r="BF298" s="65" t="s">
        <v>4</v>
      </c>
      <c r="BG298" s="64" t="s">
        <v>5258</v>
      </c>
      <c r="BH298" s="64"/>
      <c r="BI298" s="64"/>
      <c r="BJ298" s="64"/>
      <c r="BK298" s="64"/>
      <c r="BL298" s="64"/>
      <c r="BM298" s="64"/>
      <c r="BN298" s="64" t="s">
        <v>5259</v>
      </c>
      <c r="BO298" s="64">
        <v>138</v>
      </c>
      <c r="BP298" s="64">
        <v>140.622</v>
      </c>
      <c r="BQ298" s="64">
        <v>121</v>
      </c>
      <c r="BR298" s="64" t="s">
        <v>5260</v>
      </c>
      <c r="BS298" s="64" t="s">
        <v>5260</v>
      </c>
      <c r="BT298" s="64" t="s">
        <v>5261</v>
      </c>
      <c r="BU298" s="64">
        <v>5102</v>
      </c>
      <c r="BV298" s="64"/>
      <c r="BW298" s="64"/>
      <c r="BX298" s="64"/>
      <c r="BY298" s="64"/>
      <c r="BZ298" s="64"/>
      <c r="CA298" s="64"/>
      <c r="CB298" s="64"/>
      <c r="CC298" s="64">
        <v>102</v>
      </c>
      <c r="CD298" s="64">
        <v>8</v>
      </c>
      <c r="CE298" s="64">
        <v>8</v>
      </c>
      <c r="CF298" s="64"/>
      <c r="CG298" s="37" t="e">
        <f>VLOOKUP(Table_1[[#This Row],[EAN]],'[1]Planilha1'!$E:$R,13,0)</f>
        <v>#N/A</v>
      </c>
      <c r="CI298" s="188">
        <f>IF(Table_1[[#This Row],[STATUS MERCADO]]="GO",Table_1[[#This Row],[M. BRUTA TOTAL]],0)</f>
        <v>0</v>
      </c>
      <c r="CJ298" s="188">
        <f>IF(Table_1[[#This Row],[STATUS MERCADO]]="GO",Table_1[[#This Row],[PV UNIT. REALIZADO]]*Table_1[[#This Row],[QUANTIDADE]],0)</f>
        <v>0</v>
      </c>
    </row>
    <row r="299" ht="15">
      <c r="A299" s="7"/>
      <c r="B299" s="67" t="s">
        <v>400</v>
      </c>
      <c r="C299" s="77">
        <v>224531</v>
      </c>
      <c r="D299" s="64" t="s">
        <v>5211</v>
      </c>
      <c r="E299" s="49">
        <v>7500435184380</v>
      </c>
      <c r="F299" s="50" t="s">
        <v>5165</v>
      </c>
      <c r="G299" s="48" t="s">
        <v>13</v>
      </c>
      <c r="H299" s="64">
        <v>3770</v>
      </c>
      <c r="I299" s="70" t="s">
        <v>5224</v>
      </c>
      <c r="J299" s="48" t="s">
        <v>1069</v>
      </c>
      <c r="K299" s="52" t="s">
        <v>84</v>
      </c>
      <c r="L299" s="52">
        <v>12</v>
      </c>
      <c r="M299" s="52">
        <v>4</v>
      </c>
      <c r="N299" s="48" t="s">
        <v>85</v>
      </c>
      <c r="O299" s="69" t="s">
        <v>5210</v>
      </c>
      <c r="P299" s="68">
        <v>49.9</v>
      </c>
      <c r="Q299" s="54">
        <f>(17/100+7.6/100+1.65/100)*P299</f>
        <v>13.09875</v>
      </c>
      <c r="R299" s="54"/>
      <c r="S299" s="54"/>
      <c r="T299" s="54"/>
      <c r="U299" s="54"/>
      <c r="V299" s="54">
        <f>+P299-Q299+R299+S299+T299+U299</f>
        <v>36.801249999999996</v>
      </c>
      <c r="W299" s="56">
        <f>(1.02/100)</f>
        <v>1.02E-2</v>
      </c>
      <c r="X299" s="56">
        <v>4.8E-3</v>
      </c>
      <c r="Y299" s="56">
        <v>0.17</v>
      </c>
      <c r="Z299" s="56">
        <v>1.65E-2</v>
      </c>
      <c r="AA299" s="56">
        <v>7.6E-2</v>
      </c>
      <c r="AB299" s="56">
        <f>SUM(W299:AA299)</f>
        <v>0.2775</v>
      </c>
      <c r="AC299" s="48">
        <v>12</v>
      </c>
      <c r="AD299" s="57">
        <f>IF(AL299="","",+AC299*AL299)</f>
        <v>1125.1337579617837</v>
      </c>
      <c r="AE299" s="58">
        <f>IF(AL299="","",+AL299*AB299)</f>
        <v>26.01871815286625</v>
      </c>
      <c r="AF299" s="57">
        <f>IF(AL299="","",+AL299-AE299)</f>
        <v>67.74242834394906</v>
      </c>
      <c r="AG299" s="58">
        <f>+V299</f>
        <v>36.801249999999996</v>
      </c>
      <c r="AH299" s="57">
        <f>IF(AF299="","",+AF299-AG299)</f>
        <v>30.941178343949062</v>
      </c>
      <c r="AI299" s="57">
        <f>IF(AH299="","",+AH299*AC299)</f>
        <v>371.29414012738874</v>
      </c>
      <c r="AJ299" s="58">
        <v>61.7</v>
      </c>
      <c r="AK299" s="59">
        <v>0.33</v>
      </c>
      <c r="AL299" s="58">
        <f>IF(V299=0,"",V299/(1-AB299-AK299))</f>
        <v>93.7611464968153</v>
      </c>
      <c r="AM299" s="60">
        <v>0.33</v>
      </c>
      <c r="AN299" s="58">
        <f>IF(V299=0,"",V299/(1-AB299-AM299))</f>
        <v>93.7611464968153</v>
      </c>
      <c r="AO299" s="61">
        <v>1.2</v>
      </c>
      <c r="AP299" s="58">
        <f>IF(BD!AJ299="","",BD!AJ299*BD!AO299)</f>
        <v>74.04</v>
      </c>
      <c r="AQ299" s="56">
        <f>BD!AM299/BD!AK299-1</f>
        <v>0</v>
      </c>
      <c r="AR299" s="56">
        <f>IF(BD!AN299="","",IF(BD!AJ299="","",BD!AN299/BD!AJ299-1))</f>
        <v>0.5196296028657261</v>
      </c>
      <c r="AS299" s="56" t="str">
        <f>IF(BD!AN299="","",IF(BD!AN299&lt;BD!AL299,"ABAIXO DA META","DENTRO DA META"))</f>
        <v>DENTRO DA META</v>
      </c>
      <c r="AT299" s="56" t="str">
        <f>IF(BD!AJ299="","EM ANÁLISE",IF(BD!AP299&gt;=BD!AN299,"GO", "NO GO"))</f>
        <v>NO GO</v>
      </c>
      <c r="AU299" s="62">
        <f>IF(AN299="","",+BD!$AN299-AJ299)</f>
        <v>32.0611464968153</v>
      </c>
      <c r="AV299" s="63"/>
      <c r="AW299" s="54">
        <f>BD!P299*BD!AC299</f>
        <v>598.8</v>
      </c>
      <c r="AX299" s="54">
        <f>BD!V299*BD!AC299</f>
        <v>441.61499999999995</v>
      </c>
      <c r="AY299" s="54">
        <f>IF(BD!AN299="","",BD!AN299*BD!AC299)</f>
        <v>1125.1337579617837</v>
      </c>
      <c r="AZ299" s="48" t="s">
        <v>5271</v>
      </c>
      <c r="BA299" s="69" t="s">
        <v>124</v>
      </c>
      <c r="BB299" s="48">
        <v>1</v>
      </c>
      <c r="BC299" s="69" t="s">
        <v>5209</v>
      </c>
      <c r="BD299" s="64" t="s">
        <v>5257</v>
      </c>
      <c r="BE299" s="65" t="s">
        <v>4</v>
      </c>
      <c r="BF299" s="65" t="s">
        <v>4</v>
      </c>
      <c r="BG299" s="64" t="s">
        <v>5258</v>
      </c>
      <c r="BH299" s="64"/>
      <c r="BI299" s="64"/>
      <c r="BJ299" s="64"/>
      <c r="BK299" s="64"/>
      <c r="BL299" s="64"/>
      <c r="BM299" s="64"/>
      <c r="BN299" s="64" t="s">
        <v>5259</v>
      </c>
      <c r="BO299" s="64">
        <v>138</v>
      </c>
      <c r="BP299" s="64">
        <v>140.622</v>
      </c>
      <c r="BQ299" s="64">
        <v>121</v>
      </c>
      <c r="BR299" s="64" t="s">
        <v>5260</v>
      </c>
      <c r="BS299" s="64" t="s">
        <v>5260</v>
      </c>
      <c r="BT299" s="64" t="s">
        <v>5261</v>
      </c>
      <c r="BU299" s="64">
        <v>5102</v>
      </c>
      <c r="BV299" s="64"/>
      <c r="BW299" s="64"/>
      <c r="BX299" s="64"/>
      <c r="BY299" s="64"/>
      <c r="BZ299" s="64"/>
      <c r="CA299" s="64"/>
      <c r="CB299" s="64"/>
      <c r="CC299" s="64">
        <v>102</v>
      </c>
      <c r="CD299" s="64">
        <v>8</v>
      </c>
      <c r="CE299" s="64">
        <v>8</v>
      </c>
      <c r="CF299" s="64"/>
      <c r="CG299" s="37" t="e">
        <f>VLOOKUP(Table_1[[#This Row],[EAN]],'[1]Planilha1'!$E:$R,13,0)</f>
        <v>#N/A</v>
      </c>
      <c r="CI299" s="188">
        <f>IF(Table_1[[#This Row],[STATUS MERCADO]]="GO",Table_1[[#This Row],[M. BRUTA TOTAL]],0)</f>
        <v>0</v>
      </c>
      <c r="CJ299" s="188">
        <f>IF(Table_1[[#This Row],[STATUS MERCADO]]="GO",Table_1[[#This Row],[PV UNIT. REALIZADO]]*Table_1[[#This Row],[QUANTIDADE]],0)</f>
        <v>0</v>
      </c>
    </row>
    <row r="300" ht="15">
      <c r="A300" s="7"/>
      <c r="B300" s="67" t="s">
        <v>400</v>
      </c>
      <c r="C300" s="77">
        <v>224532</v>
      </c>
      <c r="D300" s="64" t="s">
        <v>5211</v>
      </c>
      <c r="E300" s="49">
        <v>7500435184397</v>
      </c>
      <c r="F300" s="50" t="s">
        <v>5166</v>
      </c>
      <c r="G300" s="48" t="s">
        <v>13</v>
      </c>
      <c r="H300" s="64">
        <v>3770</v>
      </c>
      <c r="I300" s="70" t="s">
        <v>5224</v>
      </c>
      <c r="J300" s="48" t="s">
        <v>1069</v>
      </c>
      <c r="K300" s="52" t="s">
        <v>84</v>
      </c>
      <c r="L300" s="52">
        <v>12</v>
      </c>
      <c r="M300" s="52">
        <v>4</v>
      </c>
      <c r="N300" s="48" t="s">
        <v>85</v>
      </c>
      <c r="O300" s="69" t="s">
        <v>5210</v>
      </c>
      <c r="P300" s="68">
        <v>49.9</v>
      </c>
      <c r="Q300" s="54">
        <f>(17/100+7.6/100+1.65/100)*P300</f>
        <v>13.09875</v>
      </c>
      <c r="R300" s="54"/>
      <c r="S300" s="54"/>
      <c r="T300" s="54"/>
      <c r="U300" s="54"/>
      <c r="V300" s="54">
        <f>+P300-Q300+R300+S300+T300+U300</f>
        <v>36.801249999999996</v>
      </c>
      <c r="W300" s="56">
        <f>(1.02/100)</f>
        <v>1.02E-2</v>
      </c>
      <c r="X300" s="56">
        <v>4.8E-3</v>
      </c>
      <c r="Y300" s="56">
        <v>0.17</v>
      </c>
      <c r="Z300" s="56">
        <v>1.65E-2</v>
      </c>
      <c r="AA300" s="56">
        <v>7.6E-2</v>
      </c>
      <c r="AB300" s="56">
        <f>SUM(W300:AA300)</f>
        <v>0.2775</v>
      </c>
      <c r="AC300" s="48">
        <v>12</v>
      </c>
      <c r="AD300" s="57">
        <f>IF(AL300="","",+AC300*AL300)</f>
        <v>1125.1337579617837</v>
      </c>
      <c r="AE300" s="58">
        <f>IF(AL300="","",+AL300*AB300)</f>
        <v>26.01871815286625</v>
      </c>
      <c r="AF300" s="57">
        <f>IF(AL300="","",+AL300-AE300)</f>
        <v>67.74242834394906</v>
      </c>
      <c r="AG300" s="58">
        <f>+V300</f>
        <v>36.801249999999996</v>
      </c>
      <c r="AH300" s="57">
        <f>IF(AF300="","",+AF300-AG300)</f>
        <v>30.941178343949062</v>
      </c>
      <c r="AI300" s="57">
        <f>IF(AH300="","",+AH300*AC300)</f>
        <v>371.29414012738874</v>
      </c>
      <c r="AJ300" s="58">
        <v>61.7</v>
      </c>
      <c r="AK300" s="59">
        <v>0.33</v>
      </c>
      <c r="AL300" s="58">
        <f>IF(V300=0,"",V300/(1-AB300-AK300))</f>
        <v>93.7611464968153</v>
      </c>
      <c r="AM300" s="60">
        <v>0.33</v>
      </c>
      <c r="AN300" s="58">
        <f>IF(V300=0,"",V300/(1-AB300-AM300))</f>
        <v>93.7611464968153</v>
      </c>
      <c r="AO300" s="61">
        <v>1.2</v>
      </c>
      <c r="AP300" s="58">
        <f>IF(BD!AJ300="","",BD!AJ300*BD!AO300)</f>
        <v>74.04</v>
      </c>
      <c r="AQ300" s="56">
        <f>BD!AM300/BD!AK300-1</f>
        <v>0</v>
      </c>
      <c r="AR300" s="56">
        <f>IF(BD!AN300="","",IF(BD!AJ300="","",BD!AN300/BD!AJ300-1))</f>
        <v>0.5196296028657261</v>
      </c>
      <c r="AS300" s="56" t="str">
        <f>IF(BD!AN300="","",IF(BD!AN300&lt;BD!AL300,"ABAIXO DA META","DENTRO DA META"))</f>
        <v>DENTRO DA META</v>
      </c>
      <c r="AT300" s="56" t="str">
        <f>IF(BD!AJ300="","EM ANÁLISE",IF(BD!AP300&gt;=BD!AN300,"GO", "NO GO"))</f>
        <v>NO GO</v>
      </c>
      <c r="AU300" s="62">
        <f>IF(AN300="","",+BD!$AN300-AJ300)</f>
        <v>32.0611464968153</v>
      </c>
      <c r="AV300" s="63"/>
      <c r="AW300" s="54">
        <f>BD!P300*BD!AC300</f>
        <v>598.8</v>
      </c>
      <c r="AX300" s="54">
        <f>BD!V300*BD!AC300</f>
        <v>441.61499999999995</v>
      </c>
      <c r="AY300" s="54">
        <f>IF(BD!AN300="","",BD!AN300*BD!AC300)</f>
        <v>1125.1337579617837</v>
      </c>
      <c r="AZ300" s="48" t="s">
        <v>5271</v>
      </c>
      <c r="BA300" s="69" t="s">
        <v>124</v>
      </c>
      <c r="BB300" s="48">
        <v>1</v>
      </c>
      <c r="BC300" s="69" t="s">
        <v>5209</v>
      </c>
      <c r="BD300" s="64" t="s">
        <v>5257</v>
      </c>
      <c r="BE300" s="65" t="s">
        <v>4</v>
      </c>
      <c r="BF300" s="65" t="s">
        <v>4</v>
      </c>
      <c r="BG300" s="64" t="s">
        <v>5258</v>
      </c>
      <c r="BH300" s="64"/>
      <c r="BI300" s="64"/>
      <c r="BJ300" s="64"/>
      <c r="BK300" s="64"/>
      <c r="BL300" s="64"/>
      <c r="BM300" s="64"/>
      <c r="BN300" s="64" t="s">
        <v>5259</v>
      </c>
      <c r="BO300" s="64">
        <v>138</v>
      </c>
      <c r="BP300" s="64">
        <v>140.622</v>
      </c>
      <c r="BQ300" s="64">
        <v>121</v>
      </c>
      <c r="BR300" s="64" t="s">
        <v>5260</v>
      </c>
      <c r="BS300" s="64" t="s">
        <v>5260</v>
      </c>
      <c r="BT300" s="64" t="s">
        <v>5261</v>
      </c>
      <c r="BU300" s="64">
        <v>5102</v>
      </c>
      <c r="BV300" s="64"/>
      <c r="BW300" s="64"/>
      <c r="BX300" s="64"/>
      <c r="BY300" s="64"/>
      <c r="BZ300" s="64"/>
      <c r="CA300" s="64"/>
      <c r="CB300" s="64"/>
      <c r="CC300" s="64">
        <v>102</v>
      </c>
      <c r="CD300" s="64">
        <v>8</v>
      </c>
      <c r="CE300" s="64">
        <v>8</v>
      </c>
      <c r="CF300" s="64"/>
      <c r="CG300" s="37" t="e">
        <f>VLOOKUP(Table_1[[#This Row],[EAN]],'[1]Planilha1'!$E:$R,13,0)</f>
        <v>#N/A</v>
      </c>
      <c r="CI300" s="188">
        <f>IF(Table_1[[#This Row],[STATUS MERCADO]]="GO",Table_1[[#This Row],[M. BRUTA TOTAL]],0)</f>
        <v>0</v>
      </c>
      <c r="CJ300" s="188">
        <f>IF(Table_1[[#This Row],[STATUS MERCADO]]="GO",Table_1[[#This Row],[PV UNIT. REALIZADO]]*Table_1[[#This Row],[QUANTIDADE]],0)</f>
        <v>0</v>
      </c>
    </row>
    <row r="301" ht="15">
      <c r="A301" s="7"/>
      <c r="B301" s="67" t="s">
        <v>400</v>
      </c>
      <c r="C301" s="77">
        <v>224600</v>
      </c>
      <c r="D301" s="64" t="s">
        <v>5211</v>
      </c>
      <c r="E301" s="49">
        <v>7500435169370</v>
      </c>
      <c r="F301" s="50" t="s">
        <v>5167</v>
      </c>
      <c r="G301" s="48" t="s">
        <v>15</v>
      </c>
      <c r="H301" s="64">
        <v>560</v>
      </c>
      <c r="I301" s="70" t="s">
        <v>5225</v>
      </c>
      <c r="J301" s="48" t="s">
        <v>1647</v>
      </c>
      <c r="K301" s="52" t="s">
        <v>84</v>
      </c>
      <c r="L301" s="52">
        <v>12</v>
      </c>
      <c r="M301" s="52">
        <v>4</v>
      </c>
      <c r="N301" s="48" t="s">
        <v>85</v>
      </c>
      <c r="O301" s="69" t="s">
        <v>5210</v>
      </c>
      <c r="P301" s="68">
        <v>22.55</v>
      </c>
      <c r="Q301" s="54">
        <f>(17/100+7.6/100+1.65/100)*P301</f>
        <v>5.9193750000000005</v>
      </c>
      <c r="R301" s="54"/>
      <c r="S301" s="54"/>
      <c r="T301" s="54"/>
      <c r="U301" s="54"/>
      <c r="V301" s="54">
        <f>+P301-Q301+R301+S301+T301+U301</f>
        <v>16.630625000000002</v>
      </c>
      <c r="W301" s="56">
        <f>(1.02/100)</f>
        <v>1.02E-2</v>
      </c>
      <c r="X301" s="56">
        <v>4.8E-3</v>
      </c>
      <c r="Y301" s="56">
        <v>0.17</v>
      </c>
      <c r="Z301" s="56">
        <v>1.65E-2</v>
      </c>
      <c r="AA301" s="56">
        <v>7.6E-2</v>
      </c>
      <c r="AB301" s="56">
        <f>SUM(W301:AA301)</f>
        <v>0.2775</v>
      </c>
      <c r="AC301" s="48">
        <v>12</v>
      </c>
      <c r="AD301" s="57">
        <f>IF(AL301="","",+AC301*AL301)</f>
        <v>508.45222929936324</v>
      </c>
      <c r="AE301" s="58">
        <f>IF(AL301="","",+AL301*AB301)</f>
        <v>11.757957802547777</v>
      </c>
      <c r="AF301" s="57">
        <f>IF(AL301="","",+AL301-AE301)</f>
        <v>30.613061305732494</v>
      </c>
      <c r="AG301" s="58">
        <f>+V301</f>
        <v>16.630625000000002</v>
      </c>
      <c r="AH301" s="57">
        <f>IF(AF301="","",+AF301-AG301)</f>
        <v>13.982436305732492</v>
      </c>
      <c r="AI301" s="57">
        <f>IF(AH301="","",+AH301*AC301)</f>
        <v>167.7892356687899</v>
      </c>
      <c r="AJ301" s="58">
        <v>29.7</v>
      </c>
      <c r="AK301" s="59">
        <v>0.33</v>
      </c>
      <c r="AL301" s="58">
        <f>IF(V301=0,"",V301/(1-AB301-AK301))</f>
        <v>42.37101910828027</v>
      </c>
      <c r="AM301" s="60">
        <v>0.33</v>
      </c>
      <c r="AN301" s="58">
        <f>IF(V301=0,"",V301/(1-AB301-AM301))</f>
        <v>42.37101910828027</v>
      </c>
      <c r="AO301" s="61">
        <v>1.2</v>
      </c>
      <c r="AP301" s="58">
        <f>IF(BD!AJ301="","",BD!AJ301*BD!AO301)</f>
        <v>35.64</v>
      </c>
      <c r="AQ301" s="56">
        <f>BD!AM301/BD!AK301-1</f>
        <v>0</v>
      </c>
      <c r="AR301" s="56">
        <f>IF(BD!AN301="","",IF(BD!AJ301="","",BD!AN301/BD!AJ301-1))</f>
        <v>0.4266336400094368</v>
      </c>
      <c r="AS301" s="56" t="str">
        <f>IF(BD!AN301="","",IF(BD!AN301&lt;BD!AL301,"ABAIXO DA META","DENTRO DA META"))</f>
        <v>DENTRO DA META</v>
      </c>
      <c r="AT301" s="56" t="str">
        <f>IF(BD!AJ301="","EM ANÁLISE",IF(BD!AP301&gt;=BD!AN301,"GO", "NO GO"))</f>
        <v>NO GO</v>
      </c>
      <c r="AU301" s="62">
        <f>IF(AN301="","",+BD!$AN301-AJ301)</f>
        <v>12.671019108280273</v>
      </c>
      <c r="AV301" s="63"/>
      <c r="AW301" s="54">
        <f>BD!P301*BD!AC301</f>
        <v>270.6</v>
      </c>
      <c r="AX301" s="54">
        <f>BD!V301*BD!AC301</f>
        <v>199.56750000000002</v>
      </c>
      <c r="AY301" s="54">
        <f>IF(BD!AN301="","",BD!AN301*BD!AC301)</f>
        <v>508.45222929936324</v>
      </c>
      <c r="AZ301" s="48" t="s">
        <v>5271</v>
      </c>
      <c r="BA301" s="69" t="s">
        <v>124</v>
      </c>
      <c r="BB301" s="48">
        <v>1</v>
      </c>
      <c r="BC301" s="69" t="s">
        <v>5209</v>
      </c>
      <c r="BD301" s="64" t="s">
        <v>5257</v>
      </c>
      <c r="BE301" s="65" t="s">
        <v>4</v>
      </c>
      <c r="BF301" s="65" t="s">
        <v>4</v>
      </c>
      <c r="BG301" s="64" t="s">
        <v>5258</v>
      </c>
      <c r="BH301" s="64"/>
      <c r="BI301" s="64"/>
      <c r="BJ301" s="64"/>
      <c r="BK301" s="64"/>
      <c r="BL301" s="64"/>
      <c r="BM301" s="64"/>
      <c r="BN301" s="64" t="s">
        <v>5259</v>
      </c>
      <c r="BO301" s="64">
        <v>138</v>
      </c>
      <c r="BP301" s="64">
        <v>140.622</v>
      </c>
      <c r="BQ301" s="64">
        <v>121</v>
      </c>
      <c r="BR301" s="64" t="s">
        <v>5260</v>
      </c>
      <c r="BS301" s="64" t="s">
        <v>5260</v>
      </c>
      <c r="BT301" s="64" t="s">
        <v>5261</v>
      </c>
      <c r="BU301" s="64">
        <v>5102</v>
      </c>
      <c r="BV301" s="64"/>
      <c r="BW301" s="64"/>
      <c r="BX301" s="64"/>
      <c r="BY301" s="64"/>
      <c r="BZ301" s="64"/>
      <c r="CA301" s="64"/>
      <c r="CB301" s="64"/>
      <c r="CC301" s="64">
        <v>102</v>
      </c>
      <c r="CD301" s="64">
        <v>8</v>
      </c>
      <c r="CE301" s="64">
        <v>8</v>
      </c>
      <c r="CF301" s="64"/>
      <c r="CG301" s="37" t="e">
        <f>VLOOKUP(Table_1[[#This Row],[EAN]],'[1]Planilha1'!$E:$R,13,0)</f>
        <v>#N/A</v>
      </c>
      <c r="CI301" s="188">
        <f>IF(Table_1[[#This Row],[STATUS MERCADO]]="GO",Table_1[[#This Row],[M. BRUTA TOTAL]],0)</f>
        <v>0</v>
      </c>
      <c r="CJ301" s="188">
        <f>IF(Table_1[[#This Row],[STATUS MERCADO]]="GO",Table_1[[#This Row],[PV UNIT. REALIZADO]]*Table_1[[#This Row],[QUANTIDADE]],0)</f>
        <v>0</v>
      </c>
    </row>
    <row r="302" ht="15">
      <c r="A302" s="7"/>
      <c r="B302" s="67" t="s">
        <v>400</v>
      </c>
      <c r="C302" s="77">
        <v>224606</v>
      </c>
      <c r="D302" s="64" t="s">
        <v>5211</v>
      </c>
      <c r="E302" s="49">
        <v>7500435188227</v>
      </c>
      <c r="F302" s="50" t="s">
        <v>5168</v>
      </c>
      <c r="G302" s="48" t="s">
        <v>15</v>
      </c>
      <c r="H302" s="64">
        <v>560</v>
      </c>
      <c r="I302" s="70" t="s">
        <v>5225</v>
      </c>
      <c r="J302" s="48" t="s">
        <v>1647</v>
      </c>
      <c r="K302" s="52" t="s">
        <v>84</v>
      </c>
      <c r="L302" s="52">
        <v>12</v>
      </c>
      <c r="M302" s="52">
        <v>4</v>
      </c>
      <c r="N302" s="48" t="s">
        <v>85</v>
      </c>
      <c r="O302" s="69" t="s">
        <v>5210</v>
      </c>
      <c r="P302" s="68">
        <v>22.55</v>
      </c>
      <c r="Q302" s="54">
        <f>(17/100+7.6/100+1.65/100)*P302</f>
        <v>5.9193750000000005</v>
      </c>
      <c r="R302" s="54"/>
      <c r="S302" s="54"/>
      <c r="T302" s="54"/>
      <c r="U302" s="54"/>
      <c r="V302" s="54">
        <f>+P302-Q302+R302+S302+T302+U302</f>
        <v>16.630625000000002</v>
      </c>
      <c r="W302" s="56">
        <f>(1.02/100)</f>
        <v>1.02E-2</v>
      </c>
      <c r="X302" s="56">
        <v>4.8E-3</v>
      </c>
      <c r="Y302" s="56">
        <v>0.17</v>
      </c>
      <c r="Z302" s="56">
        <v>1.65E-2</v>
      </c>
      <c r="AA302" s="56">
        <v>7.6E-2</v>
      </c>
      <c r="AB302" s="56">
        <f>SUM(W302:AA302)</f>
        <v>0.2775</v>
      </c>
      <c r="AC302" s="48">
        <v>12</v>
      </c>
      <c r="AD302" s="57">
        <f>IF(AL302="","",+AC302*AL302)</f>
        <v>508.45222929936324</v>
      </c>
      <c r="AE302" s="58">
        <f>IF(AL302="","",+AL302*AB302)</f>
        <v>11.757957802547777</v>
      </c>
      <c r="AF302" s="57">
        <f>IF(AL302="","",+AL302-AE302)</f>
        <v>30.613061305732494</v>
      </c>
      <c r="AG302" s="58">
        <f>+V302</f>
        <v>16.630625000000002</v>
      </c>
      <c r="AH302" s="57">
        <f>IF(AF302="","",+AF302-AG302)</f>
        <v>13.982436305732492</v>
      </c>
      <c r="AI302" s="57">
        <f>IF(AH302="","",+AH302*AC302)</f>
        <v>167.7892356687899</v>
      </c>
      <c r="AJ302" s="58">
        <v>26.77</v>
      </c>
      <c r="AK302" s="59">
        <v>0.33</v>
      </c>
      <c r="AL302" s="58">
        <f>IF(V302=0,"",V302/(1-AB302-AK302))</f>
        <v>42.37101910828027</v>
      </c>
      <c r="AM302" s="60">
        <v>0.33</v>
      </c>
      <c r="AN302" s="58">
        <f>IF(V302=0,"",V302/(1-AB302-AM302))</f>
        <v>42.37101910828027</v>
      </c>
      <c r="AO302" s="61">
        <v>1.2</v>
      </c>
      <c r="AP302" s="58">
        <f>IF(BD!AJ302="","",BD!AJ302*BD!AO302)</f>
        <v>32.123999999999995</v>
      </c>
      <c r="AQ302" s="56">
        <f>BD!AM302/BD!AK302-1</f>
        <v>0</v>
      </c>
      <c r="AR302" s="56">
        <f>IF(BD!AN302="","",IF(BD!AJ302="","",BD!AN302/BD!AJ302-1))</f>
        <v>0.582779944276439</v>
      </c>
      <c r="AS302" s="56" t="str">
        <f>IF(BD!AN302="","",IF(BD!AN302&lt;BD!AL302,"ABAIXO DA META","DENTRO DA META"))</f>
        <v>DENTRO DA META</v>
      </c>
      <c r="AT302" s="56" t="str">
        <f>IF(BD!AJ302="","EM ANÁLISE",IF(BD!AP302&gt;=BD!AN302,"GO", "NO GO"))</f>
        <v>NO GO</v>
      </c>
      <c r="AU302" s="62">
        <f>IF(AN302="","",+BD!$AN302-AJ302)</f>
        <v>15.601019108280273</v>
      </c>
      <c r="AV302" s="63"/>
      <c r="AW302" s="54">
        <f>BD!P302*BD!AC302</f>
        <v>270.6</v>
      </c>
      <c r="AX302" s="54">
        <f>BD!V302*BD!AC302</f>
        <v>199.56750000000002</v>
      </c>
      <c r="AY302" s="54">
        <f>IF(BD!AN302="","",BD!AN302*BD!AC302)</f>
        <v>508.45222929936324</v>
      </c>
      <c r="AZ302" s="48" t="s">
        <v>5271</v>
      </c>
      <c r="BA302" s="69" t="s">
        <v>124</v>
      </c>
      <c r="BB302" s="48">
        <v>1</v>
      </c>
      <c r="BC302" s="69" t="s">
        <v>5209</v>
      </c>
      <c r="BD302" s="64" t="s">
        <v>5257</v>
      </c>
      <c r="BE302" s="65" t="s">
        <v>4</v>
      </c>
      <c r="BF302" s="65" t="s">
        <v>4</v>
      </c>
      <c r="BG302" s="64" t="s">
        <v>5258</v>
      </c>
      <c r="BH302" s="64"/>
      <c r="BI302" s="64"/>
      <c r="BJ302" s="64"/>
      <c r="BK302" s="64"/>
      <c r="BL302" s="64"/>
      <c r="BM302" s="64"/>
      <c r="BN302" s="64" t="s">
        <v>5259</v>
      </c>
      <c r="BO302" s="64">
        <v>138</v>
      </c>
      <c r="BP302" s="64">
        <v>140.622</v>
      </c>
      <c r="BQ302" s="64">
        <v>121</v>
      </c>
      <c r="BR302" s="64" t="s">
        <v>5260</v>
      </c>
      <c r="BS302" s="64" t="s">
        <v>5260</v>
      </c>
      <c r="BT302" s="64" t="s">
        <v>5261</v>
      </c>
      <c r="BU302" s="64">
        <v>5102</v>
      </c>
      <c r="BV302" s="64"/>
      <c r="BW302" s="64"/>
      <c r="BX302" s="64"/>
      <c r="BY302" s="64"/>
      <c r="BZ302" s="64"/>
      <c r="CA302" s="64"/>
      <c r="CB302" s="64"/>
      <c r="CC302" s="64">
        <v>102</v>
      </c>
      <c r="CD302" s="64">
        <v>8</v>
      </c>
      <c r="CE302" s="64">
        <v>8</v>
      </c>
      <c r="CF302" s="64"/>
      <c r="CG302" s="37" t="e">
        <f>VLOOKUP(Table_1[[#This Row],[EAN]],'[1]Planilha1'!$E:$R,13,0)</f>
        <v>#N/A</v>
      </c>
      <c r="CI302" s="188">
        <f>IF(Table_1[[#This Row],[STATUS MERCADO]]="GO",Table_1[[#This Row],[M. BRUTA TOTAL]],0)</f>
        <v>0</v>
      </c>
      <c r="CJ302" s="188">
        <f>IF(Table_1[[#This Row],[STATUS MERCADO]]="GO",Table_1[[#This Row],[PV UNIT. REALIZADO]]*Table_1[[#This Row],[QUANTIDADE]],0)</f>
        <v>0</v>
      </c>
    </row>
    <row r="303" ht="15">
      <c r="A303" s="7"/>
      <c r="B303" s="67" t="s">
        <v>400</v>
      </c>
      <c r="C303" s="77">
        <v>224607</v>
      </c>
      <c r="D303" s="64" t="s">
        <v>5211</v>
      </c>
      <c r="E303" s="49">
        <v>7500435137577</v>
      </c>
      <c r="F303" s="50" t="s">
        <v>5169</v>
      </c>
      <c r="G303" s="48" t="s">
        <v>15</v>
      </c>
      <c r="H303" s="64">
        <v>560</v>
      </c>
      <c r="I303" s="70" t="s">
        <v>5225</v>
      </c>
      <c r="J303" s="48" t="s">
        <v>1647</v>
      </c>
      <c r="K303" s="52" t="s">
        <v>84</v>
      </c>
      <c r="L303" s="52">
        <v>12</v>
      </c>
      <c r="M303" s="52">
        <v>4</v>
      </c>
      <c r="N303" s="48" t="s">
        <v>85</v>
      </c>
      <c r="O303" s="69" t="s">
        <v>5210</v>
      </c>
      <c r="P303" s="68">
        <v>22.55</v>
      </c>
      <c r="Q303" s="54">
        <f>(17/100+7.6/100+1.65/100)*P303</f>
        <v>5.9193750000000005</v>
      </c>
      <c r="R303" s="54"/>
      <c r="S303" s="54"/>
      <c r="T303" s="54"/>
      <c r="U303" s="54"/>
      <c r="V303" s="54">
        <f>+P303-Q303+R303+S303+T303+U303</f>
        <v>16.630625000000002</v>
      </c>
      <c r="W303" s="56">
        <f>(1.02/100)</f>
        <v>1.02E-2</v>
      </c>
      <c r="X303" s="56">
        <v>4.8E-3</v>
      </c>
      <c r="Y303" s="56">
        <v>0.17</v>
      </c>
      <c r="Z303" s="56">
        <v>1.65E-2</v>
      </c>
      <c r="AA303" s="56">
        <v>7.6E-2</v>
      </c>
      <c r="AB303" s="56">
        <f>SUM(W303:AA303)</f>
        <v>0.2775</v>
      </c>
      <c r="AC303" s="48">
        <v>12</v>
      </c>
      <c r="AD303" s="57">
        <f>IF(AL303="","",+AC303*AL303)</f>
        <v>508.45222929936324</v>
      </c>
      <c r="AE303" s="58">
        <f>IF(AL303="","",+AL303*AB303)</f>
        <v>11.757957802547777</v>
      </c>
      <c r="AF303" s="57">
        <f>IF(AL303="","",+AL303-AE303)</f>
        <v>30.613061305732494</v>
      </c>
      <c r="AG303" s="58">
        <f>+V303</f>
        <v>16.630625000000002</v>
      </c>
      <c r="AH303" s="57">
        <f>IF(AF303="","",+AF303-AG303)</f>
        <v>13.982436305732492</v>
      </c>
      <c r="AI303" s="57">
        <f>IF(AH303="","",+AH303*AC303)</f>
        <v>167.7892356687899</v>
      </c>
      <c r="AJ303" s="58">
        <v>26.77</v>
      </c>
      <c r="AK303" s="59">
        <v>0.33</v>
      </c>
      <c r="AL303" s="58">
        <f>IF(V303=0,"",V303/(1-AB303-AK303))</f>
        <v>42.37101910828027</v>
      </c>
      <c r="AM303" s="60">
        <v>0.33</v>
      </c>
      <c r="AN303" s="58">
        <f>IF(V303=0,"",V303/(1-AB303-AM303))</f>
        <v>42.37101910828027</v>
      </c>
      <c r="AO303" s="61">
        <v>1.2</v>
      </c>
      <c r="AP303" s="58">
        <f>IF(BD!AJ303="","",BD!AJ303*BD!AO303)</f>
        <v>32.123999999999995</v>
      </c>
      <c r="AQ303" s="56">
        <f>BD!AM303/BD!AK303-1</f>
        <v>0</v>
      </c>
      <c r="AR303" s="56">
        <f>IF(BD!AN303="","",IF(BD!AJ303="","",BD!AN303/BD!AJ303-1))</f>
        <v>0.582779944276439</v>
      </c>
      <c r="AS303" s="56" t="str">
        <f>IF(BD!AN303="","",IF(BD!AN303&lt;BD!AL303,"ABAIXO DA META","DENTRO DA META"))</f>
        <v>DENTRO DA META</v>
      </c>
      <c r="AT303" s="56" t="str">
        <f>IF(BD!AJ303="","EM ANÁLISE",IF(BD!AP303&gt;=BD!AN303,"GO", "NO GO"))</f>
        <v>NO GO</v>
      </c>
      <c r="AU303" s="62">
        <f>IF(AN303="","",+BD!$AN303-AJ303)</f>
        <v>15.601019108280273</v>
      </c>
      <c r="AV303" s="63"/>
      <c r="AW303" s="54">
        <f>BD!P303*BD!AC303</f>
        <v>270.6</v>
      </c>
      <c r="AX303" s="54">
        <f>BD!V303*BD!AC303</f>
        <v>199.56750000000002</v>
      </c>
      <c r="AY303" s="54">
        <f>IF(BD!AN303="","",BD!AN303*BD!AC303)</f>
        <v>508.45222929936324</v>
      </c>
      <c r="AZ303" s="48" t="s">
        <v>5271</v>
      </c>
      <c r="BA303" s="69" t="s">
        <v>124</v>
      </c>
      <c r="BB303" s="48">
        <v>1</v>
      </c>
      <c r="BC303" s="69" t="s">
        <v>5209</v>
      </c>
      <c r="BD303" s="64" t="s">
        <v>5257</v>
      </c>
      <c r="BE303" s="65" t="s">
        <v>4</v>
      </c>
      <c r="BF303" s="65" t="s">
        <v>4</v>
      </c>
      <c r="BG303" s="64" t="s">
        <v>5258</v>
      </c>
      <c r="BH303" s="64"/>
      <c r="BI303" s="64"/>
      <c r="BJ303" s="64"/>
      <c r="BK303" s="64"/>
      <c r="BL303" s="64"/>
      <c r="BM303" s="64"/>
      <c r="BN303" s="64" t="s">
        <v>5259</v>
      </c>
      <c r="BO303" s="64">
        <v>138</v>
      </c>
      <c r="BP303" s="64">
        <v>140.622</v>
      </c>
      <c r="BQ303" s="64">
        <v>121</v>
      </c>
      <c r="BR303" s="64" t="s">
        <v>5260</v>
      </c>
      <c r="BS303" s="64" t="s">
        <v>5260</v>
      </c>
      <c r="BT303" s="64" t="s">
        <v>5261</v>
      </c>
      <c r="BU303" s="64">
        <v>5102</v>
      </c>
      <c r="BV303" s="64"/>
      <c r="BW303" s="64"/>
      <c r="BX303" s="64"/>
      <c r="BY303" s="64"/>
      <c r="BZ303" s="64"/>
      <c r="CA303" s="64"/>
      <c r="CB303" s="64"/>
      <c r="CC303" s="64">
        <v>102</v>
      </c>
      <c r="CD303" s="64">
        <v>8</v>
      </c>
      <c r="CE303" s="64">
        <v>8</v>
      </c>
      <c r="CF303" s="64"/>
      <c r="CG303" s="37" t="e">
        <f>VLOOKUP(Table_1[[#This Row],[EAN]],'[1]Planilha1'!$E:$R,13,0)</f>
        <v>#N/A</v>
      </c>
      <c r="CI303" s="188">
        <f>IF(Table_1[[#This Row],[STATUS MERCADO]]="GO",Table_1[[#This Row],[M. BRUTA TOTAL]],0)</f>
        <v>0</v>
      </c>
      <c r="CJ303" s="188">
        <f>IF(Table_1[[#This Row],[STATUS MERCADO]]="GO",Table_1[[#This Row],[PV UNIT. REALIZADO]]*Table_1[[#This Row],[QUANTIDADE]],0)</f>
        <v>0</v>
      </c>
    </row>
    <row r="304" ht="15">
      <c r="A304" s="7"/>
      <c r="B304" s="67" t="s">
        <v>400</v>
      </c>
      <c r="C304" s="77">
        <v>224608</v>
      </c>
      <c r="D304" s="64" t="s">
        <v>5211</v>
      </c>
      <c r="E304" s="49">
        <v>7500435128407</v>
      </c>
      <c r="F304" s="50" t="s">
        <v>5170</v>
      </c>
      <c r="G304" s="48" t="s">
        <v>15</v>
      </c>
      <c r="H304" s="64">
        <v>560</v>
      </c>
      <c r="I304" s="70" t="s">
        <v>5225</v>
      </c>
      <c r="J304" s="48" t="s">
        <v>1647</v>
      </c>
      <c r="K304" s="52" t="s">
        <v>84</v>
      </c>
      <c r="L304" s="52">
        <v>12</v>
      </c>
      <c r="M304" s="52">
        <v>4</v>
      </c>
      <c r="N304" s="48" t="s">
        <v>85</v>
      </c>
      <c r="O304" s="69" t="s">
        <v>5210</v>
      </c>
      <c r="P304" s="68">
        <v>22.55</v>
      </c>
      <c r="Q304" s="54">
        <f>(17/100+7.6/100+1.65/100)*P304</f>
        <v>5.9193750000000005</v>
      </c>
      <c r="R304" s="54"/>
      <c r="S304" s="54"/>
      <c r="T304" s="54"/>
      <c r="U304" s="54"/>
      <c r="V304" s="54">
        <f>+P304-Q304+R304+S304+T304+U304</f>
        <v>16.630625000000002</v>
      </c>
      <c r="W304" s="56">
        <f>(1.02/100)</f>
        <v>1.02E-2</v>
      </c>
      <c r="X304" s="56">
        <v>4.8E-3</v>
      </c>
      <c r="Y304" s="56">
        <v>0.17</v>
      </c>
      <c r="Z304" s="56">
        <v>1.65E-2</v>
      </c>
      <c r="AA304" s="56">
        <v>7.6E-2</v>
      </c>
      <c r="AB304" s="56">
        <f>SUM(W304:AA304)</f>
        <v>0.2775</v>
      </c>
      <c r="AC304" s="48">
        <v>12</v>
      </c>
      <c r="AD304" s="57">
        <f>IF(AL304="","",+AC304*AL304)</f>
        <v>508.45222929936324</v>
      </c>
      <c r="AE304" s="58">
        <f>IF(AL304="","",+AL304*AB304)</f>
        <v>11.757957802547777</v>
      </c>
      <c r="AF304" s="57">
        <f>IF(AL304="","",+AL304-AE304)</f>
        <v>30.613061305732494</v>
      </c>
      <c r="AG304" s="58">
        <f>+V304</f>
        <v>16.630625000000002</v>
      </c>
      <c r="AH304" s="57">
        <f>IF(AF304="","",+AF304-AG304)</f>
        <v>13.982436305732492</v>
      </c>
      <c r="AI304" s="57">
        <f>IF(AH304="","",+AH304*AC304)</f>
        <v>167.7892356687899</v>
      </c>
      <c r="AJ304" s="58">
        <v>26.77</v>
      </c>
      <c r="AK304" s="59">
        <v>0.33</v>
      </c>
      <c r="AL304" s="58">
        <f>IF(V304=0,"",V304/(1-AB304-AK304))</f>
        <v>42.37101910828027</v>
      </c>
      <c r="AM304" s="60">
        <v>0.33</v>
      </c>
      <c r="AN304" s="58">
        <f>IF(V304=0,"",V304/(1-AB304-AM304))</f>
        <v>42.37101910828027</v>
      </c>
      <c r="AO304" s="61">
        <v>1.2</v>
      </c>
      <c r="AP304" s="58">
        <f>IF(BD!AJ304="","",BD!AJ304*BD!AO304)</f>
        <v>32.123999999999995</v>
      </c>
      <c r="AQ304" s="56">
        <f>BD!AM304/BD!AK304-1</f>
        <v>0</v>
      </c>
      <c r="AR304" s="56">
        <f>IF(BD!AN304="","",IF(BD!AJ304="","",BD!AN304/BD!AJ304-1))</f>
        <v>0.582779944276439</v>
      </c>
      <c r="AS304" s="56" t="str">
        <f>IF(BD!AN304="","",IF(BD!AN304&lt;BD!AL304,"ABAIXO DA META","DENTRO DA META"))</f>
        <v>DENTRO DA META</v>
      </c>
      <c r="AT304" s="56" t="str">
        <f>IF(BD!AJ304="","EM ANÁLISE",IF(BD!AP304&gt;=BD!AN304,"GO", "NO GO"))</f>
        <v>NO GO</v>
      </c>
      <c r="AU304" s="62">
        <f>IF(AN304="","",+BD!$AN304-AJ304)</f>
        <v>15.601019108280273</v>
      </c>
      <c r="AV304" s="63"/>
      <c r="AW304" s="54">
        <f>BD!P304*BD!AC304</f>
        <v>270.6</v>
      </c>
      <c r="AX304" s="54">
        <f>BD!V304*BD!AC304</f>
        <v>199.56750000000002</v>
      </c>
      <c r="AY304" s="54">
        <f>IF(BD!AN304="","",BD!AN304*BD!AC304)</f>
        <v>508.45222929936324</v>
      </c>
      <c r="AZ304" s="48" t="s">
        <v>5271</v>
      </c>
      <c r="BA304" s="69" t="s">
        <v>124</v>
      </c>
      <c r="BB304" s="48">
        <v>1</v>
      </c>
      <c r="BC304" s="69" t="s">
        <v>5209</v>
      </c>
      <c r="BD304" s="64" t="s">
        <v>5257</v>
      </c>
      <c r="BE304" s="65" t="s">
        <v>4</v>
      </c>
      <c r="BF304" s="65" t="s">
        <v>4</v>
      </c>
      <c r="BG304" s="64" t="s">
        <v>5258</v>
      </c>
      <c r="BH304" s="64"/>
      <c r="BI304" s="64"/>
      <c r="BJ304" s="64"/>
      <c r="BK304" s="64"/>
      <c r="BL304" s="64"/>
      <c r="BM304" s="64"/>
      <c r="BN304" s="64" t="s">
        <v>5259</v>
      </c>
      <c r="BO304" s="64">
        <v>138</v>
      </c>
      <c r="BP304" s="64">
        <v>140.622</v>
      </c>
      <c r="BQ304" s="64">
        <v>121</v>
      </c>
      <c r="BR304" s="64" t="s">
        <v>5260</v>
      </c>
      <c r="BS304" s="64" t="s">
        <v>5260</v>
      </c>
      <c r="BT304" s="64" t="s">
        <v>5261</v>
      </c>
      <c r="BU304" s="64">
        <v>5102</v>
      </c>
      <c r="BV304" s="64"/>
      <c r="BW304" s="64"/>
      <c r="BX304" s="64"/>
      <c r="BY304" s="64"/>
      <c r="BZ304" s="64"/>
      <c r="CA304" s="64"/>
      <c r="CB304" s="64"/>
      <c r="CC304" s="64">
        <v>102</v>
      </c>
      <c r="CD304" s="64">
        <v>8</v>
      </c>
      <c r="CE304" s="64">
        <v>8</v>
      </c>
      <c r="CF304" s="64"/>
      <c r="CG304" s="37" t="e">
        <f>VLOOKUP(Table_1[[#This Row],[EAN]],'[1]Planilha1'!$E:$R,13,0)</f>
        <v>#N/A</v>
      </c>
      <c r="CI304" s="188">
        <f>IF(Table_1[[#This Row],[STATUS MERCADO]]="GO",Table_1[[#This Row],[M. BRUTA TOTAL]],0)</f>
        <v>0</v>
      </c>
      <c r="CJ304" s="188">
        <f>IF(Table_1[[#This Row],[STATUS MERCADO]]="GO",Table_1[[#This Row],[PV UNIT. REALIZADO]]*Table_1[[#This Row],[QUANTIDADE]],0)</f>
        <v>0</v>
      </c>
    </row>
    <row r="305" ht="15">
      <c r="A305" s="7"/>
      <c r="B305" s="67" t="s">
        <v>400</v>
      </c>
      <c r="C305" s="77">
        <v>224622</v>
      </c>
      <c r="D305" s="64" t="s">
        <v>5211</v>
      </c>
      <c r="E305" s="49">
        <v>7500435156615</v>
      </c>
      <c r="F305" s="50" t="s">
        <v>5171</v>
      </c>
      <c r="G305" s="48" t="s">
        <v>20</v>
      </c>
      <c r="H305" s="64">
        <v>1690</v>
      </c>
      <c r="I305" s="70" t="s">
        <v>1409</v>
      </c>
      <c r="J305" s="48" t="s">
        <v>1404</v>
      </c>
      <c r="K305" s="52" t="s">
        <v>84</v>
      </c>
      <c r="L305" s="52">
        <v>12</v>
      </c>
      <c r="M305" s="52">
        <v>4</v>
      </c>
      <c r="N305" s="48" t="s">
        <v>85</v>
      </c>
      <c r="O305" s="69" t="s">
        <v>5210</v>
      </c>
      <c r="P305" s="68">
        <v>13.8</v>
      </c>
      <c r="Q305" s="54">
        <f>(17/100+7.6/100+1.65/100)*P305</f>
        <v>3.6225000000000005</v>
      </c>
      <c r="R305" s="54"/>
      <c r="S305" s="54"/>
      <c r="T305" s="54"/>
      <c r="U305" s="54"/>
      <c r="V305" s="54">
        <f>+P305-Q305+R305+S305+T305+U305</f>
        <v>10.1775</v>
      </c>
      <c r="W305" s="56">
        <f>(1.02/100)</f>
        <v>1.02E-2</v>
      </c>
      <c r="X305" s="56">
        <v>4.8E-3</v>
      </c>
      <c r="Y305" s="56">
        <v>0.17</v>
      </c>
      <c r="Z305" s="56">
        <v>1.65E-2</v>
      </c>
      <c r="AA305" s="56">
        <v>7.6E-2</v>
      </c>
      <c r="AB305" s="56">
        <f>SUM(W305:AA305)</f>
        <v>0.2775</v>
      </c>
      <c r="AC305" s="48">
        <v>12</v>
      </c>
      <c r="AD305" s="57">
        <f>IF(AL305="","",+AC305*AL305)</f>
        <v>311.15923566878985</v>
      </c>
      <c r="AE305" s="58">
        <f>IF(AL305="","",+AL305*AB305)</f>
        <v>7.195557324840767</v>
      </c>
      <c r="AF305" s="57">
        <f>IF(AL305="","",+AL305-AE305)</f>
        <v>18.734378980891723</v>
      </c>
      <c r="AG305" s="58">
        <f>+V305</f>
        <v>10.1775</v>
      </c>
      <c r="AH305" s="57">
        <f>IF(AF305="","",+AF305-AG305)</f>
        <v>8.556878980891723</v>
      </c>
      <c r="AI305" s="57">
        <f>IF(AH305="","",+AH305*AC305)</f>
        <v>102.68254777070067</v>
      </c>
      <c r="AJ305" s="58">
        <v>16.31</v>
      </c>
      <c r="AK305" s="59">
        <v>0.33</v>
      </c>
      <c r="AL305" s="58">
        <f>IF(V305=0,"",V305/(1-AB305-AK305))</f>
        <v>25.92993630573249</v>
      </c>
      <c r="AM305" s="60">
        <v>0.33</v>
      </c>
      <c r="AN305" s="58">
        <f>IF(V305=0,"",V305/(1-AB305-AM305))</f>
        <v>25.92993630573249</v>
      </c>
      <c r="AO305" s="61">
        <v>1.2</v>
      </c>
      <c r="AP305" s="58">
        <f>IF(BD!AJ305="","",BD!AJ305*BD!AO305)</f>
        <v>19.572</v>
      </c>
      <c r="AQ305" s="56">
        <f>BD!AM305/BD!AK305-1</f>
        <v>0</v>
      </c>
      <c r="AR305" s="56">
        <f>IF(BD!AN305="","",IF(BD!AJ305="","",BD!AN305/BD!AJ305-1))</f>
        <v>0.5898182897444815</v>
      </c>
      <c r="AS305" s="56" t="str">
        <f>IF(BD!AN305="","",IF(BD!AN305&lt;BD!AL305,"ABAIXO DA META","DENTRO DA META"))</f>
        <v>DENTRO DA META</v>
      </c>
      <c r="AT305" s="56" t="str">
        <f>IF(BD!AJ305="","EM ANÁLISE",IF(BD!AP305&gt;=BD!AN305,"GO", "NO GO"))</f>
        <v>NO GO</v>
      </c>
      <c r="AU305" s="62">
        <f>IF(AN305="","",+BD!$AN305-AJ305)</f>
        <v>9.619936305732491</v>
      </c>
      <c r="AV305" s="63"/>
      <c r="AW305" s="54">
        <f>BD!P305*BD!AC305</f>
        <v>165.60000000000002</v>
      </c>
      <c r="AX305" s="54">
        <f>BD!V305*BD!AC305</f>
        <v>122.13</v>
      </c>
      <c r="AY305" s="54">
        <f>IF(BD!AN305="","",BD!AN305*BD!AC305)</f>
        <v>311.15923566878985</v>
      </c>
      <c r="AZ305" s="48" t="s">
        <v>5271</v>
      </c>
      <c r="BA305" s="69" t="s">
        <v>124</v>
      </c>
      <c r="BB305" s="48">
        <v>1</v>
      </c>
      <c r="BC305" s="69" t="s">
        <v>5209</v>
      </c>
      <c r="BD305" s="64" t="s">
        <v>5257</v>
      </c>
      <c r="BE305" s="65" t="s">
        <v>4</v>
      </c>
      <c r="BF305" s="65" t="s">
        <v>4</v>
      </c>
      <c r="BG305" s="64" t="s">
        <v>5258</v>
      </c>
      <c r="BH305" s="64"/>
      <c r="BI305" s="64"/>
      <c r="BJ305" s="64"/>
      <c r="BK305" s="64"/>
      <c r="BL305" s="64"/>
      <c r="BM305" s="64"/>
      <c r="BN305" s="64" t="s">
        <v>5259</v>
      </c>
      <c r="BO305" s="64">
        <v>138</v>
      </c>
      <c r="BP305" s="64">
        <v>140.622</v>
      </c>
      <c r="BQ305" s="64">
        <v>121</v>
      </c>
      <c r="BR305" s="64" t="s">
        <v>5260</v>
      </c>
      <c r="BS305" s="64" t="s">
        <v>5260</v>
      </c>
      <c r="BT305" s="64" t="s">
        <v>5261</v>
      </c>
      <c r="BU305" s="64">
        <v>5102</v>
      </c>
      <c r="BV305" s="64"/>
      <c r="BW305" s="64"/>
      <c r="BX305" s="64"/>
      <c r="BY305" s="64"/>
      <c r="BZ305" s="64"/>
      <c r="CA305" s="64"/>
      <c r="CB305" s="64"/>
      <c r="CC305" s="64">
        <v>102</v>
      </c>
      <c r="CD305" s="64">
        <v>8</v>
      </c>
      <c r="CE305" s="64">
        <v>8</v>
      </c>
      <c r="CF305" s="64"/>
      <c r="CG305" s="37" t="e">
        <f>VLOOKUP(Table_1[[#This Row],[EAN]],'[1]Planilha1'!$E:$R,13,0)</f>
        <v>#N/A</v>
      </c>
      <c r="CI305" s="188">
        <f>IF(Table_1[[#This Row],[STATUS MERCADO]]="GO",Table_1[[#This Row],[M. BRUTA TOTAL]],0)</f>
        <v>0</v>
      </c>
      <c r="CJ305" s="188">
        <f>IF(Table_1[[#This Row],[STATUS MERCADO]]="GO",Table_1[[#This Row],[PV UNIT. REALIZADO]]*Table_1[[#This Row],[QUANTIDADE]],0)</f>
        <v>0</v>
      </c>
    </row>
    <row r="306" ht="15">
      <c r="A306" s="7"/>
      <c r="B306" s="67" t="s">
        <v>400</v>
      </c>
      <c r="C306" s="77">
        <v>224623</v>
      </c>
      <c r="D306" s="64" t="s">
        <v>5211</v>
      </c>
      <c r="E306" s="49">
        <v>7500435156639</v>
      </c>
      <c r="F306" s="50" t="s">
        <v>5172</v>
      </c>
      <c r="G306" s="48" t="s">
        <v>20</v>
      </c>
      <c r="H306" s="64">
        <v>1690</v>
      </c>
      <c r="I306" s="70" t="s">
        <v>1409</v>
      </c>
      <c r="J306" s="48" t="s">
        <v>1404</v>
      </c>
      <c r="K306" s="52" t="s">
        <v>84</v>
      </c>
      <c r="L306" s="52">
        <v>12</v>
      </c>
      <c r="M306" s="52">
        <v>4</v>
      </c>
      <c r="N306" s="48" t="s">
        <v>85</v>
      </c>
      <c r="O306" s="69" t="s">
        <v>5210</v>
      </c>
      <c r="P306" s="68">
        <v>13.8</v>
      </c>
      <c r="Q306" s="54">
        <f>(17/100+7.6/100+1.65/100)*P306</f>
        <v>3.6225000000000005</v>
      </c>
      <c r="R306" s="54"/>
      <c r="S306" s="54"/>
      <c r="T306" s="54"/>
      <c r="U306" s="54"/>
      <c r="V306" s="54">
        <f>+P306-Q306+R306+S306+T306+U306</f>
        <v>10.1775</v>
      </c>
      <c r="W306" s="56">
        <f>(1.02/100)</f>
        <v>1.02E-2</v>
      </c>
      <c r="X306" s="56">
        <v>4.8E-3</v>
      </c>
      <c r="Y306" s="56">
        <v>0.17</v>
      </c>
      <c r="Z306" s="56">
        <v>1.65E-2</v>
      </c>
      <c r="AA306" s="56">
        <v>7.6E-2</v>
      </c>
      <c r="AB306" s="56">
        <f>SUM(W306:AA306)</f>
        <v>0.2775</v>
      </c>
      <c r="AC306" s="48">
        <v>12</v>
      </c>
      <c r="AD306" s="57">
        <f>IF(AL306="","",+AC306*AL306)</f>
        <v>311.15923566878985</v>
      </c>
      <c r="AE306" s="58">
        <f>IF(AL306="","",+AL306*AB306)</f>
        <v>7.195557324840767</v>
      </c>
      <c r="AF306" s="57">
        <f>IF(AL306="","",+AL306-AE306)</f>
        <v>18.734378980891723</v>
      </c>
      <c r="AG306" s="58">
        <f>+V306</f>
        <v>10.1775</v>
      </c>
      <c r="AH306" s="57">
        <f>IF(AF306="","",+AF306-AG306)</f>
        <v>8.556878980891723</v>
      </c>
      <c r="AI306" s="57">
        <f>IF(AH306="","",+AH306*AC306)</f>
        <v>102.68254777070067</v>
      </c>
      <c r="AJ306" s="58">
        <v>16.31</v>
      </c>
      <c r="AK306" s="59">
        <v>0.33</v>
      </c>
      <c r="AL306" s="58">
        <f>IF(V306=0,"",V306/(1-AB306-AK306))</f>
        <v>25.92993630573249</v>
      </c>
      <c r="AM306" s="60">
        <v>0.33</v>
      </c>
      <c r="AN306" s="58">
        <f>IF(V306=0,"",V306/(1-AB306-AM306))</f>
        <v>25.92993630573249</v>
      </c>
      <c r="AO306" s="61">
        <v>1.2</v>
      </c>
      <c r="AP306" s="58">
        <f>IF(BD!AJ306="","",BD!AJ306*BD!AO306)</f>
        <v>19.572</v>
      </c>
      <c r="AQ306" s="56">
        <f>BD!AM306/BD!AK306-1</f>
        <v>0</v>
      </c>
      <c r="AR306" s="56">
        <f>IF(BD!AN306="","",IF(BD!AJ306="","",BD!AN306/BD!AJ306-1))</f>
        <v>0.5898182897444815</v>
      </c>
      <c r="AS306" s="56" t="str">
        <f>IF(BD!AN306="","",IF(BD!AN306&lt;BD!AL306,"ABAIXO DA META","DENTRO DA META"))</f>
        <v>DENTRO DA META</v>
      </c>
      <c r="AT306" s="56" t="str">
        <f>IF(BD!AJ306="","EM ANÁLISE",IF(BD!AP306&gt;=BD!AN306,"GO", "NO GO"))</f>
        <v>NO GO</v>
      </c>
      <c r="AU306" s="62">
        <f>IF(AN306="","",+BD!$AN306-AJ306)</f>
        <v>9.619936305732491</v>
      </c>
      <c r="AV306" s="63"/>
      <c r="AW306" s="54">
        <f>BD!P306*BD!AC306</f>
        <v>165.60000000000002</v>
      </c>
      <c r="AX306" s="54">
        <f>BD!V306*BD!AC306</f>
        <v>122.13</v>
      </c>
      <c r="AY306" s="54">
        <f>IF(BD!AN306="","",BD!AN306*BD!AC306)</f>
        <v>311.15923566878985</v>
      </c>
      <c r="AZ306" s="48" t="s">
        <v>5271</v>
      </c>
      <c r="BA306" s="69" t="s">
        <v>124</v>
      </c>
      <c r="BB306" s="48">
        <v>1</v>
      </c>
      <c r="BC306" s="69" t="s">
        <v>5209</v>
      </c>
      <c r="BD306" s="64" t="s">
        <v>5257</v>
      </c>
      <c r="BE306" s="65" t="s">
        <v>4</v>
      </c>
      <c r="BF306" s="65" t="s">
        <v>4</v>
      </c>
      <c r="BG306" s="64" t="s">
        <v>5258</v>
      </c>
      <c r="BH306" s="64"/>
      <c r="BI306" s="64"/>
      <c r="BJ306" s="64"/>
      <c r="BK306" s="64"/>
      <c r="BL306" s="64"/>
      <c r="BM306" s="64"/>
      <c r="BN306" s="64" t="s">
        <v>5259</v>
      </c>
      <c r="BO306" s="64">
        <v>138</v>
      </c>
      <c r="BP306" s="64">
        <v>140.622</v>
      </c>
      <c r="BQ306" s="64">
        <v>121</v>
      </c>
      <c r="BR306" s="64" t="s">
        <v>5260</v>
      </c>
      <c r="BS306" s="64" t="s">
        <v>5260</v>
      </c>
      <c r="BT306" s="64" t="s">
        <v>5261</v>
      </c>
      <c r="BU306" s="64">
        <v>5102</v>
      </c>
      <c r="BV306" s="64"/>
      <c r="BW306" s="64"/>
      <c r="BX306" s="64"/>
      <c r="BY306" s="64"/>
      <c r="BZ306" s="64"/>
      <c r="CA306" s="64"/>
      <c r="CB306" s="64"/>
      <c r="CC306" s="64">
        <v>102</v>
      </c>
      <c r="CD306" s="64">
        <v>8</v>
      </c>
      <c r="CE306" s="64">
        <v>8</v>
      </c>
      <c r="CF306" s="64"/>
      <c r="CG306" s="37" t="e">
        <f>VLOOKUP(Table_1[[#This Row],[EAN]],'[1]Planilha1'!$E:$R,13,0)</f>
        <v>#N/A</v>
      </c>
      <c r="CI306" s="188">
        <f>IF(Table_1[[#This Row],[STATUS MERCADO]]="GO",Table_1[[#This Row],[M. BRUTA TOTAL]],0)</f>
        <v>0</v>
      </c>
      <c r="CJ306" s="188">
        <f>IF(Table_1[[#This Row],[STATUS MERCADO]]="GO",Table_1[[#This Row],[PV UNIT. REALIZADO]]*Table_1[[#This Row],[QUANTIDADE]],0)</f>
        <v>0</v>
      </c>
    </row>
    <row r="307" ht="15">
      <c r="A307" s="7"/>
      <c r="B307" s="67" t="s">
        <v>400</v>
      </c>
      <c r="C307" s="77">
        <v>224624</v>
      </c>
      <c r="D307" s="64" t="s">
        <v>5211</v>
      </c>
      <c r="E307" s="49">
        <v>7500435156622</v>
      </c>
      <c r="F307" s="50" t="s">
        <v>5173</v>
      </c>
      <c r="G307" s="48" t="s">
        <v>20</v>
      </c>
      <c r="H307" s="64">
        <v>1690</v>
      </c>
      <c r="I307" s="70" t="s">
        <v>1409</v>
      </c>
      <c r="J307" s="48" t="s">
        <v>1404</v>
      </c>
      <c r="K307" s="52" t="s">
        <v>84</v>
      </c>
      <c r="L307" s="52">
        <v>12</v>
      </c>
      <c r="M307" s="52">
        <v>4</v>
      </c>
      <c r="N307" s="48" t="s">
        <v>85</v>
      </c>
      <c r="O307" s="69" t="s">
        <v>5210</v>
      </c>
      <c r="P307" s="68">
        <v>13.8</v>
      </c>
      <c r="Q307" s="54">
        <f>(17/100+7.6/100+1.65/100)*P307</f>
        <v>3.6225000000000005</v>
      </c>
      <c r="R307" s="54"/>
      <c r="S307" s="54"/>
      <c r="T307" s="54"/>
      <c r="U307" s="54"/>
      <c r="V307" s="54">
        <f>+P307-Q307+R307+S307+T307+U307</f>
        <v>10.1775</v>
      </c>
      <c r="W307" s="56">
        <f>(1.02/100)</f>
        <v>1.02E-2</v>
      </c>
      <c r="X307" s="56">
        <v>4.8E-3</v>
      </c>
      <c r="Y307" s="56">
        <v>0.17</v>
      </c>
      <c r="Z307" s="56">
        <v>1.65E-2</v>
      </c>
      <c r="AA307" s="56">
        <v>7.6E-2</v>
      </c>
      <c r="AB307" s="56">
        <f>SUM(W307:AA307)</f>
        <v>0.2775</v>
      </c>
      <c r="AC307" s="48">
        <v>12</v>
      </c>
      <c r="AD307" s="57">
        <f>IF(AL307="","",+AC307*AL307)</f>
        <v>311.15923566878985</v>
      </c>
      <c r="AE307" s="58">
        <f>IF(AL307="","",+AL307*AB307)</f>
        <v>7.195557324840767</v>
      </c>
      <c r="AF307" s="57">
        <f>IF(AL307="","",+AL307-AE307)</f>
        <v>18.734378980891723</v>
      </c>
      <c r="AG307" s="58">
        <f>+V307</f>
        <v>10.1775</v>
      </c>
      <c r="AH307" s="57">
        <f>IF(AF307="","",+AF307-AG307)</f>
        <v>8.556878980891723</v>
      </c>
      <c r="AI307" s="57">
        <f>IF(AH307="","",+AH307*AC307)</f>
        <v>102.68254777070067</v>
      </c>
      <c r="AJ307" s="58">
        <v>16.31</v>
      </c>
      <c r="AK307" s="59">
        <v>0.33</v>
      </c>
      <c r="AL307" s="58">
        <f>IF(V307=0,"",V307/(1-AB307-AK307))</f>
        <v>25.92993630573249</v>
      </c>
      <c r="AM307" s="60">
        <v>0.33</v>
      </c>
      <c r="AN307" s="58">
        <f>IF(V307=0,"",V307/(1-AB307-AM307))</f>
        <v>25.92993630573249</v>
      </c>
      <c r="AO307" s="61">
        <v>1.2</v>
      </c>
      <c r="AP307" s="58">
        <f>IF(BD!AJ307="","",BD!AJ307*BD!AO307)</f>
        <v>19.572</v>
      </c>
      <c r="AQ307" s="56">
        <f>BD!AM307/BD!AK307-1</f>
        <v>0</v>
      </c>
      <c r="AR307" s="56">
        <f>IF(BD!AN307="","",IF(BD!AJ307="","",BD!AN307/BD!AJ307-1))</f>
        <v>0.5898182897444815</v>
      </c>
      <c r="AS307" s="56" t="str">
        <f>IF(BD!AN307="","",IF(BD!AN307&lt;BD!AL307,"ABAIXO DA META","DENTRO DA META"))</f>
        <v>DENTRO DA META</v>
      </c>
      <c r="AT307" s="56" t="str">
        <f>IF(BD!AJ307="","EM ANÁLISE",IF(BD!AP307&gt;=BD!AN307,"GO", "NO GO"))</f>
        <v>NO GO</v>
      </c>
      <c r="AU307" s="62">
        <f>IF(AN307="","",+BD!$AN307-AJ307)</f>
        <v>9.619936305732491</v>
      </c>
      <c r="AV307" s="63"/>
      <c r="AW307" s="54">
        <f>BD!P307*BD!AC307</f>
        <v>165.60000000000002</v>
      </c>
      <c r="AX307" s="54">
        <f>BD!V307*BD!AC307</f>
        <v>122.13</v>
      </c>
      <c r="AY307" s="54">
        <f>IF(BD!AN307="","",BD!AN307*BD!AC307)</f>
        <v>311.15923566878985</v>
      </c>
      <c r="AZ307" s="48" t="s">
        <v>5271</v>
      </c>
      <c r="BA307" s="69" t="s">
        <v>124</v>
      </c>
      <c r="BB307" s="48">
        <v>1</v>
      </c>
      <c r="BC307" s="69" t="s">
        <v>5209</v>
      </c>
      <c r="BD307" s="64" t="s">
        <v>5257</v>
      </c>
      <c r="BE307" s="65" t="s">
        <v>4</v>
      </c>
      <c r="BF307" s="65" t="s">
        <v>4</v>
      </c>
      <c r="BG307" s="64" t="s">
        <v>5258</v>
      </c>
      <c r="BH307" s="64"/>
      <c r="BI307" s="64"/>
      <c r="BJ307" s="64"/>
      <c r="BK307" s="64"/>
      <c r="BL307" s="64"/>
      <c r="BM307" s="64"/>
      <c r="BN307" s="64" t="s">
        <v>5259</v>
      </c>
      <c r="BO307" s="64">
        <v>138</v>
      </c>
      <c r="BP307" s="64">
        <v>140.622</v>
      </c>
      <c r="BQ307" s="64">
        <v>121</v>
      </c>
      <c r="BR307" s="64" t="s">
        <v>5260</v>
      </c>
      <c r="BS307" s="64" t="s">
        <v>5260</v>
      </c>
      <c r="BT307" s="64" t="s">
        <v>5261</v>
      </c>
      <c r="BU307" s="64">
        <v>5102</v>
      </c>
      <c r="BV307" s="64"/>
      <c r="BW307" s="64"/>
      <c r="BX307" s="64"/>
      <c r="BY307" s="64"/>
      <c r="BZ307" s="64"/>
      <c r="CA307" s="64"/>
      <c r="CB307" s="64"/>
      <c r="CC307" s="64">
        <v>102</v>
      </c>
      <c r="CD307" s="64">
        <v>8</v>
      </c>
      <c r="CE307" s="64">
        <v>8</v>
      </c>
      <c r="CF307" s="64"/>
      <c r="CG307" s="37" t="e">
        <f>VLOOKUP(Table_1[[#This Row],[EAN]],'[1]Planilha1'!$E:$R,13,0)</f>
        <v>#N/A</v>
      </c>
      <c r="CI307" s="188">
        <f>IF(Table_1[[#This Row],[STATUS MERCADO]]="GO",Table_1[[#This Row],[M. BRUTA TOTAL]],0)</f>
        <v>0</v>
      </c>
      <c r="CJ307" s="188">
        <f>IF(Table_1[[#This Row],[STATUS MERCADO]]="GO",Table_1[[#This Row],[PV UNIT. REALIZADO]]*Table_1[[#This Row],[QUANTIDADE]],0)</f>
        <v>0</v>
      </c>
    </row>
    <row r="308" ht="15">
      <c r="A308" s="7"/>
      <c r="B308" s="67" t="s">
        <v>400</v>
      </c>
      <c r="C308" s="77">
        <v>224628</v>
      </c>
      <c r="D308" s="64" t="s">
        <v>5211</v>
      </c>
      <c r="E308" s="49">
        <v>7500435145251</v>
      </c>
      <c r="F308" s="50" t="s">
        <v>5174</v>
      </c>
      <c r="G308" s="48" t="s">
        <v>13</v>
      </c>
      <c r="H308" s="64">
        <v>3770</v>
      </c>
      <c r="I308" s="70" t="s">
        <v>5226</v>
      </c>
      <c r="J308" s="48" t="s">
        <v>1607</v>
      </c>
      <c r="K308" s="52" t="s">
        <v>84</v>
      </c>
      <c r="L308" s="52">
        <v>12</v>
      </c>
      <c r="M308" s="52">
        <v>4</v>
      </c>
      <c r="N308" s="48" t="s">
        <v>85</v>
      </c>
      <c r="O308" s="69" t="s">
        <v>5210</v>
      </c>
      <c r="P308" s="68">
        <v>36.7</v>
      </c>
      <c r="Q308" s="54">
        <f>(17/100+7.6/100+1.65/100)*P308</f>
        <v>9.633750000000001</v>
      </c>
      <c r="R308" s="54"/>
      <c r="S308" s="54"/>
      <c r="T308" s="54"/>
      <c r="U308" s="54"/>
      <c r="V308" s="54">
        <f>+P308-Q308+R308+S308+T308+U308</f>
        <v>27.066250000000004</v>
      </c>
      <c r="W308" s="56">
        <f>(1.02/100)</f>
        <v>1.02E-2</v>
      </c>
      <c r="X308" s="56">
        <v>4.8E-3</v>
      </c>
      <c r="Y308" s="56">
        <v>0.17</v>
      </c>
      <c r="Z308" s="56">
        <v>1.65E-2</v>
      </c>
      <c r="AA308" s="56">
        <v>7.6E-2</v>
      </c>
      <c r="AB308" s="56">
        <f>SUM(W308:AA308)</f>
        <v>0.2775</v>
      </c>
      <c r="AC308" s="48">
        <v>12</v>
      </c>
      <c r="AD308" s="57">
        <f>IF(AL308="","",+AC308*AL308)</f>
        <v>827.5031847133761</v>
      </c>
      <c r="AE308" s="58">
        <f>IF(AL308="","",+AL308*AB308)</f>
        <v>19.136011146496823</v>
      </c>
      <c r="AF308" s="57">
        <f>IF(AL308="","",+AL308-AE308)</f>
        <v>49.822587579617846</v>
      </c>
      <c r="AG308" s="58">
        <f>+V308</f>
        <v>27.066250000000004</v>
      </c>
      <c r="AH308" s="57">
        <f>IF(AF308="","",+AF308-AG308)</f>
        <v>22.756337579617842</v>
      </c>
      <c r="AI308" s="57">
        <f>IF(AH308="","",+AH308*AC308)</f>
        <v>273.0760509554141</v>
      </c>
      <c r="AJ308" s="58">
        <v>50.6</v>
      </c>
      <c r="AK308" s="59">
        <v>0.33</v>
      </c>
      <c r="AL308" s="58">
        <f>IF(V308=0,"",V308/(1-AB308-AK308))</f>
        <v>68.95859872611467</v>
      </c>
      <c r="AM308" s="60">
        <v>0.33</v>
      </c>
      <c r="AN308" s="58">
        <f>IF(V308=0,"",V308/(1-AB308-AM308))</f>
        <v>68.95859872611467</v>
      </c>
      <c r="AO308" s="61">
        <v>1.2</v>
      </c>
      <c r="AP308" s="58">
        <f>IF(BD!AJ308="","",BD!AJ308*BD!AO308)</f>
        <v>60.72</v>
      </c>
      <c r="AQ308" s="56">
        <f>BD!AM308/BD!AK308-1</f>
        <v>0</v>
      </c>
      <c r="AR308" s="56">
        <f>IF(BD!AN308="","",IF(BD!AJ308="","",BD!AN308/BD!AJ308-1))</f>
        <v>0.3628181566425823</v>
      </c>
      <c r="AS308" s="56" t="str">
        <f>IF(BD!AN308="","",IF(BD!AN308&lt;BD!AL308,"ABAIXO DA META","DENTRO DA META"))</f>
        <v>DENTRO DA META</v>
      </c>
      <c r="AT308" s="56" t="str">
        <f>IF(BD!AJ308="","EM ANÁLISE",IF(BD!AP308&gt;=BD!AN308,"GO", "NO GO"))</f>
        <v>NO GO</v>
      </c>
      <c r="AU308" s="62">
        <f>IF(AN308="","",+BD!$AN308-AJ308)</f>
        <v>18.35859872611467</v>
      </c>
      <c r="AV308" s="63"/>
      <c r="AW308" s="54">
        <f>BD!P308*BD!AC308</f>
        <v>440.40000000000003</v>
      </c>
      <c r="AX308" s="54">
        <f>BD!V308*BD!AC308</f>
        <v>324.7950000000001</v>
      </c>
      <c r="AY308" s="54">
        <f>IF(BD!AN308="","",BD!AN308*BD!AC308)</f>
        <v>827.5031847133761</v>
      </c>
      <c r="AZ308" s="48" t="s">
        <v>5271</v>
      </c>
      <c r="BA308" s="69" t="s">
        <v>124</v>
      </c>
      <c r="BB308" s="48">
        <v>1</v>
      </c>
      <c r="BC308" s="69" t="s">
        <v>5209</v>
      </c>
      <c r="BD308" s="64" t="s">
        <v>5257</v>
      </c>
      <c r="BE308" s="65" t="s">
        <v>4</v>
      </c>
      <c r="BF308" s="65" t="s">
        <v>4</v>
      </c>
      <c r="BG308" s="64" t="s">
        <v>5258</v>
      </c>
      <c r="BH308" s="64"/>
      <c r="BI308" s="64"/>
      <c r="BJ308" s="64"/>
      <c r="BK308" s="64"/>
      <c r="BL308" s="64"/>
      <c r="BM308" s="64"/>
      <c r="BN308" s="64" t="s">
        <v>5259</v>
      </c>
      <c r="BO308" s="64">
        <v>138</v>
      </c>
      <c r="BP308" s="64">
        <v>140.622</v>
      </c>
      <c r="BQ308" s="64">
        <v>121</v>
      </c>
      <c r="BR308" s="64" t="s">
        <v>5260</v>
      </c>
      <c r="BS308" s="64" t="s">
        <v>5260</v>
      </c>
      <c r="BT308" s="64" t="s">
        <v>5261</v>
      </c>
      <c r="BU308" s="64">
        <v>5102</v>
      </c>
      <c r="BV308" s="64"/>
      <c r="BW308" s="64"/>
      <c r="BX308" s="64"/>
      <c r="BY308" s="64"/>
      <c r="BZ308" s="64"/>
      <c r="CA308" s="64"/>
      <c r="CB308" s="64"/>
      <c r="CC308" s="64">
        <v>102</v>
      </c>
      <c r="CD308" s="64">
        <v>8</v>
      </c>
      <c r="CE308" s="64">
        <v>8</v>
      </c>
      <c r="CF308" s="64"/>
      <c r="CG308" s="37" t="e">
        <f>VLOOKUP(Table_1[[#This Row],[EAN]],'[1]Planilha1'!$E:$R,13,0)</f>
        <v>#N/A</v>
      </c>
      <c r="CI308" s="188">
        <f>IF(Table_1[[#This Row],[STATUS MERCADO]]="GO",Table_1[[#This Row],[M. BRUTA TOTAL]],0)</f>
        <v>0</v>
      </c>
      <c r="CJ308" s="188">
        <f>IF(Table_1[[#This Row],[STATUS MERCADO]]="GO",Table_1[[#This Row],[PV UNIT. REALIZADO]]*Table_1[[#This Row],[QUANTIDADE]],0)</f>
        <v>0</v>
      </c>
    </row>
    <row r="309" ht="15">
      <c r="A309" s="7"/>
      <c r="B309" s="67" t="s">
        <v>400</v>
      </c>
      <c r="C309" s="77">
        <v>224630</v>
      </c>
      <c r="D309" s="64" t="s">
        <v>5211</v>
      </c>
      <c r="E309" s="49">
        <v>7500435145244</v>
      </c>
      <c r="F309" s="50" t="s">
        <v>5175</v>
      </c>
      <c r="G309" s="48" t="s">
        <v>13</v>
      </c>
      <c r="H309" s="64">
        <v>3770</v>
      </c>
      <c r="I309" s="70" t="s">
        <v>5226</v>
      </c>
      <c r="J309" s="48" t="s">
        <v>1607</v>
      </c>
      <c r="K309" s="52" t="s">
        <v>84</v>
      </c>
      <c r="L309" s="52">
        <v>12</v>
      </c>
      <c r="M309" s="52">
        <v>4</v>
      </c>
      <c r="N309" s="48" t="s">
        <v>85</v>
      </c>
      <c r="O309" s="69" t="s">
        <v>5210</v>
      </c>
      <c r="P309" s="68">
        <v>12.25</v>
      </c>
      <c r="Q309" s="54">
        <f>(17/100+7.6/100+1.65/100)*P309</f>
        <v>3.215625</v>
      </c>
      <c r="R309" s="54"/>
      <c r="S309" s="54"/>
      <c r="T309" s="54"/>
      <c r="U309" s="54"/>
      <c r="V309" s="54">
        <f>+P309-Q309+R309+S309+T309+U309</f>
        <v>9.034375</v>
      </c>
      <c r="W309" s="56">
        <f>(1.02/100)</f>
        <v>1.02E-2</v>
      </c>
      <c r="X309" s="56">
        <v>4.8E-3</v>
      </c>
      <c r="Y309" s="56">
        <v>0.17</v>
      </c>
      <c r="Z309" s="56">
        <v>1.65E-2</v>
      </c>
      <c r="AA309" s="56">
        <v>7.6E-2</v>
      </c>
      <c r="AB309" s="56">
        <f>SUM(W309:AA309)</f>
        <v>0.2775</v>
      </c>
      <c r="AC309" s="48">
        <v>12</v>
      </c>
      <c r="AD309" s="57">
        <f>IF(AL309="","",+AC309*AL309)</f>
        <v>276.2101910828026</v>
      </c>
      <c r="AE309" s="58">
        <f>IF(AL309="","",+AL309*AB309)</f>
        <v>6.387360668789811</v>
      </c>
      <c r="AF309" s="57">
        <f>IF(AL309="","",+AL309-AE309)</f>
        <v>16.630155254777076</v>
      </c>
      <c r="AG309" s="58">
        <f>+V309</f>
        <v>9.034375</v>
      </c>
      <c r="AH309" s="57">
        <f>IF(AF309="","",+AF309-AG309)</f>
        <v>7.595780254777075</v>
      </c>
      <c r="AI309" s="57">
        <f>IF(AH309="","",+AH309*AC309)</f>
        <v>91.1493630573249</v>
      </c>
      <c r="AJ309" s="58">
        <v>19.56</v>
      </c>
      <c r="AK309" s="59">
        <v>0.33</v>
      </c>
      <c r="AL309" s="58">
        <f>IF(V309=0,"",V309/(1-AB309-AK309))</f>
        <v>23.017515923566886</v>
      </c>
      <c r="AM309" s="60">
        <v>0.33</v>
      </c>
      <c r="AN309" s="58">
        <f>IF(V309=0,"",V309/(1-AB309-AM309))</f>
        <v>23.017515923566886</v>
      </c>
      <c r="AO309" s="61">
        <v>1.2</v>
      </c>
      <c r="AP309" s="58">
        <f>IF(BD!AJ309="","",BD!AJ309*BD!AO309)</f>
        <v>23.471999999999998</v>
      </c>
      <c r="AQ309" s="56">
        <f>BD!AM309/BD!AK309-1</f>
        <v>0</v>
      </c>
      <c r="AR309" s="56">
        <f>IF(BD!AN309="","",IF(BD!AJ309="","",BD!AN309/BD!AJ309-1))</f>
        <v>0.17676461776926833</v>
      </c>
      <c r="AS309" s="56" t="str">
        <f>IF(BD!AN309="","",IF(BD!AN309&lt;BD!AL309,"ABAIXO DA META","DENTRO DA META"))</f>
        <v>DENTRO DA META</v>
      </c>
      <c r="AT309" s="56" t="str">
        <f>IF(BD!AJ309="","EM ANÁLISE",IF(BD!AP309&gt;=BD!AN309,"GO", "NO GO"))</f>
        <v>GO</v>
      </c>
      <c r="AU309" s="62">
        <f>IF(AN309="","",+BD!$AN309-AJ309)</f>
        <v>3.4575159235668877</v>
      </c>
      <c r="AV309" s="63"/>
      <c r="AW309" s="54">
        <f>BD!P309*BD!AC309</f>
        <v>147</v>
      </c>
      <c r="AX309" s="54">
        <f>BD!V309*BD!AC309</f>
        <v>108.41250000000001</v>
      </c>
      <c r="AY309" s="54">
        <f>IF(BD!AN309="","",BD!AN309*BD!AC309)</f>
        <v>276.2101910828026</v>
      </c>
      <c r="AZ309" s="48" t="s">
        <v>5271</v>
      </c>
      <c r="BA309" s="69" t="s">
        <v>124</v>
      </c>
      <c r="BB309" s="48">
        <v>1</v>
      </c>
      <c r="BC309" s="69" t="s">
        <v>5209</v>
      </c>
      <c r="BD309" s="64" t="s">
        <v>5257</v>
      </c>
      <c r="BE309" s="65" t="s">
        <v>4</v>
      </c>
      <c r="BF309" s="65" t="s">
        <v>4</v>
      </c>
      <c r="BG309" s="64" t="s">
        <v>5258</v>
      </c>
      <c r="BH309" s="64"/>
      <c r="BI309" s="64"/>
      <c r="BJ309" s="64"/>
      <c r="BK309" s="64"/>
      <c r="BL309" s="64"/>
      <c r="BM309" s="64"/>
      <c r="BN309" s="64" t="s">
        <v>5259</v>
      </c>
      <c r="BO309" s="64">
        <v>138</v>
      </c>
      <c r="BP309" s="64">
        <v>140.622</v>
      </c>
      <c r="BQ309" s="64">
        <v>121</v>
      </c>
      <c r="BR309" s="64" t="s">
        <v>5260</v>
      </c>
      <c r="BS309" s="64" t="s">
        <v>5260</v>
      </c>
      <c r="BT309" s="64" t="s">
        <v>5261</v>
      </c>
      <c r="BU309" s="64">
        <v>5102</v>
      </c>
      <c r="BV309" s="64"/>
      <c r="BW309" s="64"/>
      <c r="BX309" s="64"/>
      <c r="BY309" s="64"/>
      <c r="BZ309" s="64"/>
      <c r="CA309" s="64"/>
      <c r="CB309" s="64"/>
      <c r="CC309" s="64">
        <v>102</v>
      </c>
      <c r="CD309" s="64">
        <v>8</v>
      </c>
      <c r="CE309" s="64">
        <v>8</v>
      </c>
      <c r="CF309" s="64"/>
      <c r="CG309" s="37" t="e">
        <f>VLOOKUP(Table_1[[#This Row],[EAN]],'[1]Planilha1'!$E:$R,13,0)</f>
        <v>#N/A</v>
      </c>
      <c r="CI309" s="188">
        <f>IF(Table_1[[#This Row],[STATUS MERCADO]]="GO",Table_1[[#This Row],[M. BRUTA TOTAL]],0)</f>
        <v>91.1493630573249</v>
      </c>
      <c r="CJ309" s="188">
        <f>IF(Table_1[[#This Row],[STATUS MERCADO]]="GO",Table_1[[#This Row],[PV UNIT. REALIZADO]]*Table_1[[#This Row],[QUANTIDADE]],0)</f>
        <v>276.2101910828026</v>
      </c>
    </row>
    <row r="310" ht="15">
      <c r="A310" s="7"/>
      <c r="B310" s="67" t="s">
        <v>400</v>
      </c>
      <c r="C310" s="77">
        <v>224631</v>
      </c>
      <c r="D310" s="64" t="s">
        <v>5211</v>
      </c>
      <c r="E310" s="49">
        <v>7500435180283</v>
      </c>
      <c r="F310" s="50" t="s">
        <v>5176</v>
      </c>
      <c r="G310" s="48" t="s">
        <v>13</v>
      </c>
      <c r="H310" s="64">
        <v>3770</v>
      </c>
      <c r="I310" s="70" t="s">
        <v>5226</v>
      </c>
      <c r="J310" s="48" t="s">
        <v>1607</v>
      </c>
      <c r="K310" s="52" t="s">
        <v>84</v>
      </c>
      <c r="L310" s="52">
        <v>12</v>
      </c>
      <c r="M310" s="52">
        <v>4</v>
      </c>
      <c r="N310" s="48" t="s">
        <v>85</v>
      </c>
      <c r="O310" s="69" t="s">
        <v>5210</v>
      </c>
      <c r="P310" s="68">
        <v>11.9</v>
      </c>
      <c r="Q310" s="54">
        <f>(17/100+7.6/100+1.65/100)*P310</f>
        <v>3.1237500000000002</v>
      </c>
      <c r="R310" s="54"/>
      <c r="S310" s="54"/>
      <c r="T310" s="54"/>
      <c r="U310" s="54"/>
      <c r="V310" s="54">
        <f>+P310-Q310+R310+S310+T310+U310</f>
        <v>8.776250000000001</v>
      </c>
      <c r="W310" s="56">
        <f>(1.02/100)</f>
        <v>1.02E-2</v>
      </c>
      <c r="X310" s="56">
        <v>4.8E-3</v>
      </c>
      <c r="Y310" s="56">
        <v>0.17</v>
      </c>
      <c r="Z310" s="56">
        <v>1.65E-2</v>
      </c>
      <c r="AA310" s="56">
        <v>7.6E-2</v>
      </c>
      <c r="AB310" s="56">
        <f>SUM(W310:AA310)</f>
        <v>0.2775</v>
      </c>
      <c r="AC310" s="48">
        <v>12</v>
      </c>
      <c r="AD310" s="57">
        <f>IF(AL310="","",+AC310*AL310)</f>
        <v>268.3184713375797</v>
      </c>
      <c r="AE310" s="58">
        <f>IF(AL310="","",+AL310*AB310)</f>
        <v>6.204864649681531</v>
      </c>
      <c r="AF310" s="57">
        <f>IF(AL310="","",+AL310-AE310)</f>
        <v>16.155007961783443</v>
      </c>
      <c r="AG310" s="58">
        <f>+V310</f>
        <v>8.776250000000001</v>
      </c>
      <c r="AH310" s="57">
        <f>IF(AF310="","",+AF310-AG310)</f>
        <v>7.3787579617834425</v>
      </c>
      <c r="AI310" s="57">
        <f>IF(AH310="","",+AH310*AC310)</f>
        <v>88.54509554140131</v>
      </c>
      <c r="AJ310" s="58">
        <v>15.35</v>
      </c>
      <c r="AK310" s="59">
        <v>0.33</v>
      </c>
      <c r="AL310" s="58">
        <f>IF(V310=0,"",V310/(1-AB310-AK310))</f>
        <v>22.359872611464976</v>
      </c>
      <c r="AM310" s="60">
        <v>0.33</v>
      </c>
      <c r="AN310" s="58">
        <f>IF(V310=0,"",V310/(1-AB310-AM310))</f>
        <v>22.359872611464976</v>
      </c>
      <c r="AO310" s="61">
        <v>1.2</v>
      </c>
      <c r="AP310" s="58">
        <f>IF(BD!AJ310="","",BD!AJ310*BD!AO310)</f>
        <v>18.419999999999998</v>
      </c>
      <c r="AQ310" s="56">
        <f>BD!AM310/BD!AK310-1</f>
        <v>0</v>
      </c>
      <c r="AR310" s="56">
        <f>IF(BD!AN310="","",IF(BD!AJ310="","",BD!AN310/BD!AJ310-1))</f>
        <v>0.45666922550260436</v>
      </c>
      <c r="AS310" s="56" t="str">
        <f>IF(BD!AN310="","",IF(BD!AN310&lt;BD!AL310,"ABAIXO DA META","DENTRO DA META"))</f>
        <v>DENTRO DA META</v>
      </c>
      <c r="AT310" s="56" t="str">
        <f>IF(BD!AJ310="","EM ANÁLISE",IF(BD!AP310&gt;=BD!AN310,"GO", "NO GO"))</f>
        <v>NO GO</v>
      </c>
      <c r="AU310" s="62">
        <f>IF(AN310="","",+BD!$AN310-AJ310)</f>
        <v>7.009872611464976</v>
      </c>
      <c r="AV310" s="63"/>
      <c r="AW310" s="54">
        <f>BD!P310*BD!AC310</f>
        <v>142.8</v>
      </c>
      <c r="AX310" s="54">
        <f>BD!V310*BD!AC310</f>
        <v>105.31500000000001</v>
      </c>
      <c r="AY310" s="54">
        <f>IF(BD!AN310="","",BD!AN310*BD!AC310)</f>
        <v>268.3184713375797</v>
      </c>
      <c r="AZ310" s="48" t="s">
        <v>5271</v>
      </c>
      <c r="BA310" s="69" t="s">
        <v>124</v>
      </c>
      <c r="BB310" s="48">
        <v>1</v>
      </c>
      <c r="BC310" s="69" t="s">
        <v>5209</v>
      </c>
      <c r="BD310" s="64" t="s">
        <v>5257</v>
      </c>
      <c r="BE310" s="65" t="s">
        <v>4</v>
      </c>
      <c r="BF310" s="65" t="s">
        <v>4</v>
      </c>
      <c r="BG310" s="64" t="s">
        <v>5258</v>
      </c>
      <c r="BH310" s="64"/>
      <c r="BI310" s="64"/>
      <c r="BJ310" s="64"/>
      <c r="BK310" s="64"/>
      <c r="BL310" s="64"/>
      <c r="BM310" s="64"/>
      <c r="BN310" s="64" t="s">
        <v>5259</v>
      </c>
      <c r="BO310" s="64">
        <v>138</v>
      </c>
      <c r="BP310" s="64">
        <v>140.622</v>
      </c>
      <c r="BQ310" s="64">
        <v>121</v>
      </c>
      <c r="BR310" s="64" t="s">
        <v>5260</v>
      </c>
      <c r="BS310" s="64" t="s">
        <v>5260</v>
      </c>
      <c r="BT310" s="64" t="s">
        <v>5261</v>
      </c>
      <c r="BU310" s="64">
        <v>5102</v>
      </c>
      <c r="BV310" s="64"/>
      <c r="BW310" s="64"/>
      <c r="BX310" s="64"/>
      <c r="BY310" s="64"/>
      <c r="BZ310" s="64"/>
      <c r="CA310" s="64"/>
      <c r="CB310" s="64"/>
      <c r="CC310" s="64">
        <v>102</v>
      </c>
      <c r="CD310" s="64">
        <v>8</v>
      </c>
      <c r="CE310" s="64">
        <v>8</v>
      </c>
      <c r="CF310" s="64"/>
      <c r="CG310" s="37" t="e">
        <f>VLOOKUP(Table_1[[#This Row],[EAN]],'[1]Planilha1'!$E:$R,13,0)</f>
        <v>#N/A</v>
      </c>
      <c r="CI310" s="188">
        <f>IF(Table_1[[#This Row],[STATUS MERCADO]]="GO",Table_1[[#This Row],[M. BRUTA TOTAL]],0)</f>
        <v>0</v>
      </c>
      <c r="CJ310" s="188">
        <f>IF(Table_1[[#This Row],[STATUS MERCADO]]="GO",Table_1[[#This Row],[PV UNIT. REALIZADO]]*Table_1[[#This Row],[QUANTIDADE]],0)</f>
        <v>0</v>
      </c>
    </row>
    <row r="311" ht="15">
      <c r="A311" s="7"/>
      <c r="B311" s="67" t="s">
        <v>400</v>
      </c>
      <c r="C311" s="77">
        <v>224632</v>
      </c>
      <c r="D311" s="64" t="s">
        <v>5211</v>
      </c>
      <c r="E311" s="49">
        <v>7500435148436</v>
      </c>
      <c r="F311" s="50" t="s">
        <v>5177</v>
      </c>
      <c r="G311" s="48" t="s">
        <v>13</v>
      </c>
      <c r="H311" s="64">
        <v>3770</v>
      </c>
      <c r="I311" s="70" t="s">
        <v>5226</v>
      </c>
      <c r="J311" s="48" t="s">
        <v>1607</v>
      </c>
      <c r="K311" s="52" t="s">
        <v>84</v>
      </c>
      <c r="L311" s="52">
        <v>12</v>
      </c>
      <c r="M311" s="52">
        <v>4</v>
      </c>
      <c r="N311" s="48" t="s">
        <v>85</v>
      </c>
      <c r="O311" s="69" t="s">
        <v>5210</v>
      </c>
      <c r="P311" s="68">
        <v>12.25</v>
      </c>
      <c r="Q311" s="54">
        <f>(17/100+7.6/100+1.65/100)*P311</f>
        <v>3.215625</v>
      </c>
      <c r="R311" s="54"/>
      <c r="S311" s="54"/>
      <c r="T311" s="54"/>
      <c r="U311" s="54"/>
      <c r="V311" s="54">
        <f>+P311-Q311+R311+S311+T311+U311</f>
        <v>9.034375</v>
      </c>
      <c r="W311" s="56">
        <f>(1.02/100)</f>
        <v>1.02E-2</v>
      </c>
      <c r="X311" s="56">
        <v>4.8E-3</v>
      </c>
      <c r="Y311" s="56">
        <v>0.17</v>
      </c>
      <c r="Z311" s="56">
        <v>1.65E-2</v>
      </c>
      <c r="AA311" s="56">
        <v>7.6E-2</v>
      </c>
      <c r="AB311" s="56">
        <f>SUM(W311:AA311)</f>
        <v>0.2775</v>
      </c>
      <c r="AC311" s="48">
        <v>12</v>
      </c>
      <c r="AD311" s="57">
        <f>IF(AL311="","",+AC311*AL311)</f>
        <v>276.2101910828026</v>
      </c>
      <c r="AE311" s="58">
        <f>IF(AL311="","",+AL311*AB311)</f>
        <v>6.387360668789811</v>
      </c>
      <c r="AF311" s="57">
        <f>IF(AL311="","",+AL311-AE311)</f>
        <v>16.630155254777076</v>
      </c>
      <c r="AG311" s="58">
        <f>+V311</f>
        <v>9.034375</v>
      </c>
      <c r="AH311" s="57">
        <f>IF(AF311="","",+AF311-AG311)</f>
        <v>7.595780254777075</v>
      </c>
      <c r="AI311" s="57">
        <f>IF(AH311="","",+AH311*AC311)</f>
        <v>91.1493630573249</v>
      </c>
      <c r="AJ311" s="58">
        <v>19.56</v>
      </c>
      <c r="AK311" s="59">
        <v>0.33</v>
      </c>
      <c r="AL311" s="58">
        <f>IF(V311=0,"",V311/(1-AB311-AK311))</f>
        <v>23.017515923566886</v>
      </c>
      <c r="AM311" s="60">
        <v>0.33</v>
      </c>
      <c r="AN311" s="58">
        <f>IF(V311=0,"",V311/(1-AB311-AM311))</f>
        <v>23.017515923566886</v>
      </c>
      <c r="AO311" s="61">
        <v>1.2</v>
      </c>
      <c r="AP311" s="58">
        <f>IF(BD!AJ311="","",BD!AJ311*BD!AO311)</f>
        <v>23.471999999999998</v>
      </c>
      <c r="AQ311" s="56">
        <f>BD!AM311/BD!AK311-1</f>
        <v>0</v>
      </c>
      <c r="AR311" s="56">
        <f>IF(BD!AN311="","",IF(BD!AJ311="","",BD!AN311/BD!AJ311-1))</f>
        <v>0.17676461776926833</v>
      </c>
      <c r="AS311" s="56" t="str">
        <f>IF(BD!AN311="","",IF(BD!AN311&lt;BD!AL311,"ABAIXO DA META","DENTRO DA META"))</f>
        <v>DENTRO DA META</v>
      </c>
      <c r="AT311" s="56" t="str">
        <f>IF(BD!AJ311="","EM ANÁLISE",IF(BD!AP311&gt;=BD!AN311,"GO", "NO GO"))</f>
        <v>GO</v>
      </c>
      <c r="AU311" s="62">
        <f>IF(AN311="","",+BD!$AN311-AJ311)</f>
        <v>3.4575159235668877</v>
      </c>
      <c r="AV311" s="63"/>
      <c r="AW311" s="54">
        <f>BD!P311*BD!AC311</f>
        <v>147</v>
      </c>
      <c r="AX311" s="54">
        <f>BD!V311*BD!AC311</f>
        <v>108.41250000000001</v>
      </c>
      <c r="AY311" s="54">
        <f>IF(BD!AN311="","",BD!AN311*BD!AC311)</f>
        <v>276.2101910828026</v>
      </c>
      <c r="AZ311" s="48" t="s">
        <v>5271</v>
      </c>
      <c r="BA311" s="69" t="s">
        <v>124</v>
      </c>
      <c r="BB311" s="48">
        <v>1</v>
      </c>
      <c r="BC311" s="69" t="s">
        <v>5209</v>
      </c>
      <c r="BD311" s="64" t="s">
        <v>5257</v>
      </c>
      <c r="BE311" s="65" t="s">
        <v>4</v>
      </c>
      <c r="BF311" s="65" t="s">
        <v>4</v>
      </c>
      <c r="BG311" s="64" t="s">
        <v>5258</v>
      </c>
      <c r="BH311" s="64"/>
      <c r="BI311" s="64"/>
      <c r="BJ311" s="64"/>
      <c r="BK311" s="64"/>
      <c r="BL311" s="64"/>
      <c r="BM311" s="64"/>
      <c r="BN311" s="64" t="s">
        <v>5259</v>
      </c>
      <c r="BO311" s="64">
        <v>138</v>
      </c>
      <c r="BP311" s="64">
        <v>140.622</v>
      </c>
      <c r="BQ311" s="64">
        <v>121</v>
      </c>
      <c r="BR311" s="64" t="s">
        <v>5260</v>
      </c>
      <c r="BS311" s="64" t="s">
        <v>5260</v>
      </c>
      <c r="BT311" s="64" t="s">
        <v>5261</v>
      </c>
      <c r="BU311" s="64">
        <v>5102</v>
      </c>
      <c r="BV311" s="64"/>
      <c r="BW311" s="64"/>
      <c r="BX311" s="64"/>
      <c r="BY311" s="64"/>
      <c r="BZ311" s="64"/>
      <c r="CA311" s="64"/>
      <c r="CB311" s="64"/>
      <c r="CC311" s="64">
        <v>102</v>
      </c>
      <c r="CD311" s="64">
        <v>8</v>
      </c>
      <c r="CE311" s="64">
        <v>8</v>
      </c>
      <c r="CF311" s="64"/>
      <c r="CG311" s="37" t="e">
        <f>VLOOKUP(Table_1[[#This Row],[EAN]],'[1]Planilha1'!$E:$R,13,0)</f>
        <v>#N/A</v>
      </c>
      <c r="CI311" s="188">
        <f>IF(Table_1[[#This Row],[STATUS MERCADO]]="GO",Table_1[[#This Row],[M. BRUTA TOTAL]],0)</f>
        <v>91.1493630573249</v>
      </c>
      <c r="CJ311" s="188">
        <f>IF(Table_1[[#This Row],[STATUS MERCADO]]="GO",Table_1[[#This Row],[PV UNIT. REALIZADO]]*Table_1[[#This Row],[QUANTIDADE]],0)</f>
        <v>276.2101910828026</v>
      </c>
    </row>
    <row r="312" ht="15">
      <c r="A312" s="7"/>
      <c r="B312" s="67" t="s">
        <v>400</v>
      </c>
      <c r="C312" s="77">
        <v>224637</v>
      </c>
      <c r="D312" s="64" t="s">
        <v>5211</v>
      </c>
      <c r="E312" s="49">
        <v>7500435158077</v>
      </c>
      <c r="F312" s="50" t="s">
        <v>5178</v>
      </c>
      <c r="G312" s="48" t="s">
        <v>13</v>
      </c>
      <c r="H312" s="64">
        <v>3770</v>
      </c>
      <c r="I312" s="70" t="s">
        <v>5226</v>
      </c>
      <c r="J312" s="48" t="s">
        <v>1607</v>
      </c>
      <c r="K312" s="52" t="s">
        <v>84</v>
      </c>
      <c r="L312" s="52">
        <v>12</v>
      </c>
      <c r="M312" s="52">
        <v>4</v>
      </c>
      <c r="N312" s="48" t="s">
        <v>85</v>
      </c>
      <c r="O312" s="69" t="s">
        <v>5210</v>
      </c>
      <c r="P312" s="68">
        <v>10.65</v>
      </c>
      <c r="Q312" s="54">
        <f>(17/100+7.6/100+1.65/100)*P312</f>
        <v>2.7956250000000002</v>
      </c>
      <c r="R312" s="54"/>
      <c r="S312" s="54"/>
      <c r="T312" s="54"/>
      <c r="U312" s="54"/>
      <c r="V312" s="54">
        <f>+P312-Q312+R312+S312+T312+U312</f>
        <v>7.854375</v>
      </c>
      <c r="W312" s="56">
        <f>(1.02/100)</f>
        <v>1.02E-2</v>
      </c>
      <c r="X312" s="56">
        <v>4.8E-3</v>
      </c>
      <c r="Y312" s="56">
        <v>0.17</v>
      </c>
      <c r="Z312" s="56">
        <v>1.65E-2</v>
      </c>
      <c r="AA312" s="56">
        <v>7.6E-2</v>
      </c>
      <c r="AB312" s="56">
        <f>SUM(W312:AA312)</f>
        <v>0.2775</v>
      </c>
      <c r="AC312" s="48">
        <v>12</v>
      </c>
      <c r="AD312" s="57">
        <f>IF(AL312="","",+AC312*AL312)</f>
        <v>240.13375796178352</v>
      </c>
      <c r="AE312" s="58">
        <f>IF(AL312="","",+AL312*AB312)</f>
        <v>5.553093152866245</v>
      </c>
      <c r="AF312" s="57">
        <f>IF(AL312="","",+AL312-AE312)</f>
        <v>14.458053343949048</v>
      </c>
      <c r="AG312" s="58">
        <f>+V312</f>
        <v>7.854375</v>
      </c>
      <c r="AH312" s="57">
        <f>IF(AF312="","",+AF312-AG312)</f>
        <v>6.603678343949048</v>
      </c>
      <c r="AI312" s="57">
        <f>IF(AH312="","",+AH312*AC312)</f>
        <v>79.24414012738858</v>
      </c>
      <c r="AJ312" s="58">
        <v>13.29</v>
      </c>
      <c r="AK312" s="59">
        <v>0.33</v>
      </c>
      <c r="AL312" s="58">
        <f>IF(V312=0,"",V312/(1-AB312-AK312))</f>
        <v>20.011146496815293</v>
      </c>
      <c r="AM312" s="60">
        <v>0.33</v>
      </c>
      <c r="AN312" s="58">
        <f>IF(V312=0,"",V312/(1-AB312-AM312))</f>
        <v>20.011146496815293</v>
      </c>
      <c r="AO312" s="61">
        <v>1.2</v>
      </c>
      <c r="AP312" s="58">
        <f>IF(BD!AJ312="","",BD!AJ312*BD!AO312)</f>
        <v>15.947999999999999</v>
      </c>
      <c r="AQ312" s="56">
        <f>BD!AM312/BD!AK312-1</f>
        <v>0</v>
      </c>
      <c r="AR312" s="56">
        <f>IF(BD!AN312="","",IF(BD!AJ312="","",BD!AN312/BD!AJ312-1))</f>
        <v>0.5057296084887355</v>
      </c>
      <c r="AS312" s="56" t="str">
        <f>IF(BD!AN312="","",IF(BD!AN312&lt;BD!AL312,"ABAIXO DA META","DENTRO DA META"))</f>
        <v>DENTRO DA META</v>
      </c>
      <c r="AT312" s="56" t="str">
        <f>IF(BD!AJ312="","EM ANÁLISE",IF(BD!AP312&gt;=BD!AN312,"GO", "NO GO"))</f>
        <v>NO GO</v>
      </c>
      <c r="AU312" s="62">
        <f>IF(AN312="","",+BD!$AN312-AJ312)</f>
        <v>6.721146496815294</v>
      </c>
      <c r="AV312" s="63"/>
      <c r="AW312" s="54">
        <f>BD!P312*BD!AC312</f>
        <v>127.80000000000001</v>
      </c>
      <c r="AX312" s="54">
        <f>BD!V312*BD!AC312</f>
        <v>94.2525</v>
      </c>
      <c r="AY312" s="54">
        <f>IF(BD!AN312="","",BD!AN312*BD!AC312)</f>
        <v>240.13375796178352</v>
      </c>
      <c r="AZ312" s="48" t="s">
        <v>5271</v>
      </c>
      <c r="BA312" s="69" t="s">
        <v>124</v>
      </c>
      <c r="BB312" s="48">
        <v>1</v>
      </c>
      <c r="BC312" s="69" t="s">
        <v>5209</v>
      </c>
      <c r="BD312" s="64" t="s">
        <v>5257</v>
      </c>
      <c r="BE312" s="65" t="s">
        <v>4</v>
      </c>
      <c r="BF312" s="65" t="s">
        <v>4</v>
      </c>
      <c r="BG312" s="64" t="s">
        <v>5258</v>
      </c>
      <c r="BH312" s="64"/>
      <c r="BI312" s="64"/>
      <c r="BJ312" s="64"/>
      <c r="BK312" s="64"/>
      <c r="BL312" s="64"/>
      <c r="BM312" s="64"/>
      <c r="BN312" s="64" t="s">
        <v>5259</v>
      </c>
      <c r="BO312" s="64">
        <v>138</v>
      </c>
      <c r="BP312" s="64">
        <v>140.622</v>
      </c>
      <c r="BQ312" s="64">
        <v>121</v>
      </c>
      <c r="BR312" s="64" t="s">
        <v>5260</v>
      </c>
      <c r="BS312" s="64" t="s">
        <v>5260</v>
      </c>
      <c r="BT312" s="64" t="s">
        <v>5261</v>
      </c>
      <c r="BU312" s="64">
        <v>5102</v>
      </c>
      <c r="BV312" s="64"/>
      <c r="BW312" s="64"/>
      <c r="BX312" s="64"/>
      <c r="BY312" s="64"/>
      <c r="BZ312" s="64"/>
      <c r="CA312" s="64"/>
      <c r="CB312" s="64"/>
      <c r="CC312" s="64">
        <v>102</v>
      </c>
      <c r="CD312" s="64">
        <v>8</v>
      </c>
      <c r="CE312" s="64">
        <v>8</v>
      </c>
      <c r="CF312" s="64"/>
      <c r="CG312" s="37" t="e">
        <f>VLOOKUP(Table_1[[#This Row],[EAN]],'[1]Planilha1'!$E:$R,13,0)</f>
        <v>#N/A</v>
      </c>
      <c r="CI312" s="188">
        <f>IF(Table_1[[#This Row],[STATUS MERCADO]]="GO",Table_1[[#This Row],[M. BRUTA TOTAL]],0)</f>
        <v>0</v>
      </c>
      <c r="CJ312" s="188">
        <f>IF(Table_1[[#This Row],[STATUS MERCADO]]="GO",Table_1[[#This Row],[PV UNIT. REALIZADO]]*Table_1[[#This Row],[QUANTIDADE]],0)</f>
        <v>0</v>
      </c>
    </row>
    <row r="313" ht="15">
      <c r="A313" s="7"/>
      <c r="B313" s="67" t="s">
        <v>400</v>
      </c>
      <c r="C313" s="77">
        <v>224654</v>
      </c>
      <c r="D313" s="64" t="s">
        <v>5211</v>
      </c>
      <c r="E313" s="49">
        <v>7500435128759</v>
      </c>
      <c r="F313" s="50" t="s">
        <v>5179</v>
      </c>
      <c r="G313" s="48" t="s">
        <v>15</v>
      </c>
      <c r="H313" s="64">
        <v>560</v>
      </c>
      <c r="I313" s="70" t="s">
        <v>5227</v>
      </c>
      <c r="J313" s="48" t="s">
        <v>1647</v>
      </c>
      <c r="K313" s="52" t="s">
        <v>84</v>
      </c>
      <c r="L313" s="52">
        <v>12</v>
      </c>
      <c r="M313" s="52">
        <v>4</v>
      </c>
      <c r="N313" s="48" t="s">
        <v>85</v>
      </c>
      <c r="O313" s="69" t="s">
        <v>5210</v>
      </c>
      <c r="P313" s="68">
        <v>20.8</v>
      </c>
      <c r="Q313" s="54">
        <f>(17/100+7.6/100+1.65/100)*P313</f>
        <v>5.460000000000001</v>
      </c>
      <c r="R313" s="54"/>
      <c r="S313" s="54"/>
      <c r="T313" s="54"/>
      <c r="U313" s="54"/>
      <c r="V313" s="54">
        <f>+P313-Q313+R313+S313+T313+U313</f>
        <v>15.34</v>
      </c>
      <c r="W313" s="56">
        <f>(1.02/100)</f>
        <v>1.02E-2</v>
      </c>
      <c r="X313" s="56">
        <v>4.8E-3</v>
      </c>
      <c r="Y313" s="56">
        <v>0.17</v>
      </c>
      <c r="Z313" s="56">
        <v>1.65E-2</v>
      </c>
      <c r="AA313" s="56">
        <v>7.6E-2</v>
      </c>
      <c r="AB313" s="56">
        <f>SUM(W313:AA313)</f>
        <v>0.2775</v>
      </c>
      <c r="AC313" s="48">
        <v>12</v>
      </c>
      <c r="AD313" s="57">
        <f>IF(AL313="","",+AC313*AL313)</f>
        <v>468.99363057324854</v>
      </c>
      <c r="AE313" s="58">
        <f>IF(AL313="","",+AL313*AB313)</f>
        <v>10.845477707006374</v>
      </c>
      <c r="AF313" s="57">
        <f>IF(AL313="","",+AL313-AE313)</f>
        <v>28.237324840764337</v>
      </c>
      <c r="AG313" s="58">
        <f>+V313</f>
        <v>15.34</v>
      </c>
      <c r="AH313" s="57">
        <f>IF(AF313="","",+AF313-AG313)</f>
        <v>12.897324840764337</v>
      </c>
      <c r="AI313" s="57">
        <f>IF(AH313="","",+AH313*AC313)</f>
        <v>154.76789808917204</v>
      </c>
      <c r="AJ313" s="58">
        <v>26.77</v>
      </c>
      <c r="AK313" s="59">
        <v>0.33</v>
      </c>
      <c r="AL313" s="58">
        <f>IF(V313=0,"",V313/(1-AB313-AK313))</f>
        <v>39.08280254777071</v>
      </c>
      <c r="AM313" s="60">
        <v>0.33</v>
      </c>
      <c r="AN313" s="58">
        <f>IF(V313=0,"",V313/(1-AB313-AM313))</f>
        <v>39.08280254777071</v>
      </c>
      <c r="AO313" s="61">
        <v>1.2</v>
      </c>
      <c r="AP313" s="58">
        <f>IF(BD!AJ313="","",BD!AJ313*BD!AO313)</f>
        <v>32.123999999999995</v>
      </c>
      <c r="AQ313" s="56">
        <f>BD!AM313/BD!AK313-1</f>
        <v>0</v>
      </c>
      <c r="AR313" s="56">
        <f>IF(BD!AN313="","",IF(BD!AJ313="","",BD!AN313/BD!AJ313-1))</f>
        <v>0.45994779782483053</v>
      </c>
      <c r="AS313" s="56" t="str">
        <f>IF(BD!AN313="","",IF(BD!AN313&lt;BD!AL313,"ABAIXO DA META","DENTRO DA META"))</f>
        <v>DENTRO DA META</v>
      </c>
      <c r="AT313" s="56" t="str">
        <f>IF(BD!AJ313="","EM ANÁLISE",IF(BD!AP313&gt;=BD!AN313,"GO", "NO GO"))</f>
        <v>NO GO</v>
      </c>
      <c r="AU313" s="62">
        <f>IF(AN313="","",+BD!$AN313-AJ313)</f>
        <v>12.312802547770712</v>
      </c>
      <c r="AV313" s="63"/>
      <c r="AW313" s="54">
        <f>BD!P313*BD!AC313</f>
        <v>249.60000000000002</v>
      </c>
      <c r="AX313" s="54">
        <f>BD!V313*BD!AC313</f>
        <v>184.07999999999998</v>
      </c>
      <c r="AY313" s="54">
        <f>IF(BD!AN313="","",BD!AN313*BD!AC313)</f>
        <v>468.99363057324854</v>
      </c>
      <c r="AZ313" s="48" t="s">
        <v>5271</v>
      </c>
      <c r="BA313" s="69" t="s">
        <v>124</v>
      </c>
      <c r="BB313" s="48">
        <v>1</v>
      </c>
      <c r="BC313" s="69" t="s">
        <v>5209</v>
      </c>
      <c r="BD313" s="64" t="s">
        <v>5257</v>
      </c>
      <c r="BE313" s="65" t="s">
        <v>4</v>
      </c>
      <c r="BF313" s="65" t="s">
        <v>4</v>
      </c>
      <c r="BG313" s="64" t="s">
        <v>5258</v>
      </c>
      <c r="BH313" s="64"/>
      <c r="BI313" s="64"/>
      <c r="BJ313" s="64"/>
      <c r="BK313" s="64"/>
      <c r="BL313" s="64"/>
      <c r="BM313" s="64"/>
      <c r="BN313" s="64" t="s">
        <v>5259</v>
      </c>
      <c r="BO313" s="64">
        <v>138</v>
      </c>
      <c r="BP313" s="64">
        <v>140.622</v>
      </c>
      <c r="BQ313" s="64">
        <v>121</v>
      </c>
      <c r="BR313" s="64" t="s">
        <v>5260</v>
      </c>
      <c r="BS313" s="64" t="s">
        <v>5260</v>
      </c>
      <c r="BT313" s="64" t="s">
        <v>5261</v>
      </c>
      <c r="BU313" s="64">
        <v>5102</v>
      </c>
      <c r="BV313" s="64"/>
      <c r="BW313" s="64"/>
      <c r="BX313" s="64"/>
      <c r="BY313" s="64"/>
      <c r="BZ313" s="64"/>
      <c r="CA313" s="64"/>
      <c r="CB313" s="64"/>
      <c r="CC313" s="64">
        <v>102</v>
      </c>
      <c r="CD313" s="64">
        <v>8</v>
      </c>
      <c r="CE313" s="64">
        <v>8</v>
      </c>
      <c r="CF313" s="64"/>
      <c r="CG313" s="37" t="e">
        <f>VLOOKUP(Table_1[[#This Row],[EAN]],'[1]Planilha1'!$E:$R,13,0)</f>
        <v>#N/A</v>
      </c>
      <c r="CI313" s="188">
        <f>IF(Table_1[[#This Row],[STATUS MERCADO]]="GO",Table_1[[#This Row],[M. BRUTA TOTAL]],0)</f>
        <v>0</v>
      </c>
      <c r="CJ313" s="188">
        <f>IF(Table_1[[#This Row],[STATUS MERCADO]]="GO",Table_1[[#This Row],[PV UNIT. REALIZADO]]*Table_1[[#This Row],[QUANTIDADE]],0)</f>
        <v>0</v>
      </c>
    </row>
    <row r="314" ht="15">
      <c r="A314" s="7"/>
      <c r="B314" s="67" t="s">
        <v>400</v>
      </c>
      <c r="C314" s="77">
        <v>224655</v>
      </c>
      <c r="D314" s="64" t="s">
        <v>5211</v>
      </c>
      <c r="E314" s="49">
        <v>7506309865393</v>
      </c>
      <c r="F314" s="50" t="s">
        <v>5180</v>
      </c>
      <c r="G314" s="48" t="s">
        <v>15</v>
      </c>
      <c r="H314" s="64">
        <v>560</v>
      </c>
      <c r="I314" s="70" t="s">
        <v>5227</v>
      </c>
      <c r="J314" s="48" t="s">
        <v>1647</v>
      </c>
      <c r="K314" s="52" t="s">
        <v>84</v>
      </c>
      <c r="L314" s="52">
        <v>12</v>
      </c>
      <c r="M314" s="52">
        <v>4</v>
      </c>
      <c r="N314" s="48" t="s">
        <v>85</v>
      </c>
      <c r="O314" s="69" t="s">
        <v>5210</v>
      </c>
      <c r="P314" s="68">
        <v>11.55</v>
      </c>
      <c r="Q314" s="54">
        <f>(17/100+7.6/100+1.65/100)*P314</f>
        <v>3.0318750000000003</v>
      </c>
      <c r="R314" s="54"/>
      <c r="S314" s="54"/>
      <c r="T314" s="54"/>
      <c r="U314" s="54"/>
      <c r="V314" s="54">
        <f>+P314-Q314+R314+S314+T314+U314</f>
        <v>8.518125000000001</v>
      </c>
      <c r="W314" s="56">
        <f>(1.02/100)</f>
        <v>1.02E-2</v>
      </c>
      <c r="X314" s="56">
        <v>4.8E-3</v>
      </c>
      <c r="Y314" s="56">
        <v>0.17</v>
      </c>
      <c r="Z314" s="56">
        <v>1.65E-2</v>
      </c>
      <c r="AA314" s="56">
        <v>7.6E-2</v>
      </c>
      <c r="AB314" s="56">
        <f>SUM(W314:AA314)</f>
        <v>0.2775</v>
      </c>
      <c r="AC314" s="48">
        <v>12</v>
      </c>
      <c r="AD314" s="57">
        <f>IF(AL314="","",+AC314*AL314)</f>
        <v>260.42675159235677</v>
      </c>
      <c r="AE314" s="58">
        <f>IF(AL314="","",+AL314*AB314)</f>
        <v>6.022368630573251</v>
      </c>
      <c r="AF314" s="57">
        <f>IF(AL314="","",+AL314-AE314)</f>
        <v>15.679860668789814</v>
      </c>
      <c r="AG314" s="58">
        <f>+V314</f>
        <v>8.518125000000001</v>
      </c>
      <c r="AH314" s="57">
        <f>IF(AF314="","",+AF314-AG314)</f>
        <v>7.161735668789813</v>
      </c>
      <c r="AI314" s="57">
        <f>IF(AH314="","",+AH314*AC314)</f>
        <v>85.94082802547776</v>
      </c>
      <c r="AJ314" s="58">
        <v>16.98</v>
      </c>
      <c r="AK314" s="59">
        <v>0.33</v>
      </c>
      <c r="AL314" s="58">
        <f>IF(V314=0,"",V314/(1-AB314-AK314))</f>
        <v>21.702229299363065</v>
      </c>
      <c r="AM314" s="60">
        <v>0.33</v>
      </c>
      <c r="AN314" s="58">
        <f>IF(V314=0,"",V314/(1-AB314-AM314))</f>
        <v>21.702229299363065</v>
      </c>
      <c r="AO314" s="61">
        <v>1.2</v>
      </c>
      <c r="AP314" s="58">
        <f>IF(BD!AJ314="","",BD!AJ314*BD!AO314)</f>
        <v>20.376</v>
      </c>
      <c r="AQ314" s="56">
        <f>BD!AM314/BD!AK314-1</f>
        <v>0</v>
      </c>
      <c r="AR314" s="56">
        <f>IF(BD!AN314="","",IF(BD!AJ314="","",BD!AN314/BD!AJ314-1))</f>
        <v>0.2781053768765056</v>
      </c>
      <c r="AS314" s="56" t="str">
        <f>IF(BD!AN314="","",IF(BD!AN314&lt;BD!AL314,"ABAIXO DA META","DENTRO DA META"))</f>
        <v>DENTRO DA META</v>
      </c>
      <c r="AT314" s="56" t="str">
        <f>IF(BD!AJ314="","EM ANÁLISE",IF(BD!AP314&gt;=BD!AN314,"GO", "NO GO"))</f>
        <v>NO GO</v>
      </c>
      <c r="AU314" s="62">
        <f>IF(AN314="","",+BD!$AN314-AJ314)</f>
        <v>4.722229299363065</v>
      </c>
      <c r="AV314" s="63"/>
      <c r="AW314" s="54">
        <f>BD!P314*BD!AC314</f>
        <v>138.60000000000002</v>
      </c>
      <c r="AX314" s="54">
        <f>BD!V314*BD!AC314</f>
        <v>102.21750000000002</v>
      </c>
      <c r="AY314" s="54">
        <f>IF(BD!AN314="","",BD!AN314*BD!AC314)</f>
        <v>260.42675159235677</v>
      </c>
      <c r="AZ314" s="48" t="s">
        <v>5271</v>
      </c>
      <c r="BA314" s="69" t="s">
        <v>124</v>
      </c>
      <c r="BB314" s="48">
        <v>1</v>
      </c>
      <c r="BC314" s="69" t="s">
        <v>5209</v>
      </c>
      <c r="BD314" s="64" t="s">
        <v>5257</v>
      </c>
      <c r="BE314" s="65" t="s">
        <v>4</v>
      </c>
      <c r="BF314" s="65" t="s">
        <v>4</v>
      </c>
      <c r="BG314" s="64" t="s">
        <v>5258</v>
      </c>
      <c r="BH314" s="64"/>
      <c r="BI314" s="64"/>
      <c r="BJ314" s="64"/>
      <c r="BK314" s="64"/>
      <c r="BL314" s="64"/>
      <c r="BM314" s="64"/>
      <c r="BN314" s="64" t="s">
        <v>5259</v>
      </c>
      <c r="BO314" s="64">
        <v>138</v>
      </c>
      <c r="BP314" s="64">
        <v>140.622</v>
      </c>
      <c r="BQ314" s="64">
        <v>121</v>
      </c>
      <c r="BR314" s="64" t="s">
        <v>5260</v>
      </c>
      <c r="BS314" s="64" t="s">
        <v>5260</v>
      </c>
      <c r="BT314" s="64" t="s">
        <v>5261</v>
      </c>
      <c r="BU314" s="64">
        <v>5102</v>
      </c>
      <c r="BV314" s="64"/>
      <c r="BW314" s="64"/>
      <c r="BX314" s="64"/>
      <c r="BY314" s="64"/>
      <c r="BZ314" s="64"/>
      <c r="CA314" s="64"/>
      <c r="CB314" s="64"/>
      <c r="CC314" s="64">
        <v>102</v>
      </c>
      <c r="CD314" s="64">
        <v>8</v>
      </c>
      <c r="CE314" s="64">
        <v>8</v>
      </c>
      <c r="CF314" s="64"/>
      <c r="CG314" s="37" t="e">
        <f>VLOOKUP(Table_1[[#This Row],[EAN]],'[1]Planilha1'!$E:$R,13,0)</f>
        <v>#N/A</v>
      </c>
      <c r="CI314" s="188">
        <f>IF(Table_1[[#This Row],[STATUS MERCADO]]="GO",Table_1[[#This Row],[M. BRUTA TOTAL]],0)</f>
        <v>0</v>
      </c>
      <c r="CJ314" s="188">
        <f>IF(Table_1[[#This Row],[STATUS MERCADO]]="GO",Table_1[[#This Row],[PV UNIT. REALIZADO]]*Table_1[[#This Row],[QUANTIDADE]],0)</f>
        <v>0</v>
      </c>
    </row>
    <row r="315" ht="15">
      <c r="A315" s="7"/>
      <c r="B315" s="67" t="s">
        <v>400</v>
      </c>
      <c r="C315" s="77">
        <v>224656</v>
      </c>
      <c r="D315" s="64" t="s">
        <v>5211</v>
      </c>
      <c r="E315" s="49">
        <v>7506195142035</v>
      </c>
      <c r="F315" s="50" t="s">
        <v>5181</v>
      </c>
      <c r="G315" s="48" t="s">
        <v>15</v>
      </c>
      <c r="H315" s="64">
        <v>560</v>
      </c>
      <c r="I315" s="70" t="s">
        <v>5227</v>
      </c>
      <c r="J315" s="48" t="s">
        <v>1647</v>
      </c>
      <c r="K315" s="52" t="s">
        <v>84</v>
      </c>
      <c r="L315" s="52">
        <v>12</v>
      </c>
      <c r="M315" s="52">
        <v>4</v>
      </c>
      <c r="N315" s="48" t="s">
        <v>85</v>
      </c>
      <c r="O315" s="69" t="s">
        <v>5210</v>
      </c>
      <c r="P315" s="68">
        <v>11.55</v>
      </c>
      <c r="Q315" s="54">
        <f>(17/100+7.6/100+1.65/100)*P315</f>
        <v>3.0318750000000003</v>
      </c>
      <c r="R315" s="54"/>
      <c r="S315" s="54"/>
      <c r="T315" s="54"/>
      <c r="U315" s="54"/>
      <c r="V315" s="54">
        <f>+P315-Q315+R315+S315+T315+U315</f>
        <v>8.518125000000001</v>
      </c>
      <c r="W315" s="56">
        <f>(1.02/100)</f>
        <v>1.02E-2</v>
      </c>
      <c r="X315" s="56">
        <v>4.8E-3</v>
      </c>
      <c r="Y315" s="56">
        <v>0.17</v>
      </c>
      <c r="Z315" s="56">
        <v>1.65E-2</v>
      </c>
      <c r="AA315" s="56">
        <v>7.6E-2</v>
      </c>
      <c r="AB315" s="56">
        <f>SUM(W315:AA315)</f>
        <v>0.2775</v>
      </c>
      <c r="AC315" s="48">
        <v>12</v>
      </c>
      <c r="AD315" s="57">
        <f>IF(AL315="","",+AC315*AL315)</f>
        <v>260.42675159235677</v>
      </c>
      <c r="AE315" s="58">
        <f>IF(AL315="","",+AL315*AB315)</f>
        <v>6.022368630573251</v>
      </c>
      <c r="AF315" s="57">
        <f>IF(AL315="","",+AL315-AE315)</f>
        <v>15.679860668789814</v>
      </c>
      <c r="AG315" s="58">
        <f>+V315</f>
        <v>8.518125000000001</v>
      </c>
      <c r="AH315" s="57">
        <f>IF(AF315="","",+AF315-AG315)</f>
        <v>7.161735668789813</v>
      </c>
      <c r="AI315" s="57">
        <f>IF(AH315="","",+AH315*AC315)</f>
        <v>85.94082802547776</v>
      </c>
      <c r="AJ315" s="58">
        <v>16.98</v>
      </c>
      <c r="AK315" s="59">
        <v>0.33</v>
      </c>
      <c r="AL315" s="58">
        <f>IF(V315=0,"",V315/(1-AB315-AK315))</f>
        <v>21.702229299363065</v>
      </c>
      <c r="AM315" s="60">
        <v>0.33</v>
      </c>
      <c r="AN315" s="58">
        <f>IF(V315=0,"",V315/(1-AB315-AM315))</f>
        <v>21.702229299363065</v>
      </c>
      <c r="AO315" s="61">
        <v>1.2</v>
      </c>
      <c r="AP315" s="58">
        <f>IF(BD!AJ315="","",BD!AJ315*BD!AO315)</f>
        <v>20.376</v>
      </c>
      <c r="AQ315" s="56">
        <f>BD!AM315/BD!AK315-1</f>
        <v>0</v>
      </c>
      <c r="AR315" s="56">
        <f>IF(BD!AN315="","",IF(BD!AJ315="","",BD!AN315/BD!AJ315-1))</f>
        <v>0.2781053768765056</v>
      </c>
      <c r="AS315" s="56" t="str">
        <f>IF(BD!AN315="","",IF(BD!AN315&lt;BD!AL315,"ABAIXO DA META","DENTRO DA META"))</f>
        <v>DENTRO DA META</v>
      </c>
      <c r="AT315" s="56" t="str">
        <f>IF(BD!AJ315="","EM ANÁLISE",IF(BD!AP315&gt;=BD!AN315,"GO", "NO GO"))</f>
        <v>NO GO</v>
      </c>
      <c r="AU315" s="62">
        <f>IF(AN315="","",+BD!$AN315-AJ315)</f>
        <v>4.722229299363065</v>
      </c>
      <c r="AV315" s="63"/>
      <c r="AW315" s="54">
        <f>BD!P315*BD!AC315</f>
        <v>138.60000000000002</v>
      </c>
      <c r="AX315" s="54">
        <f>BD!V315*BD!AC315</f>
        <v>102.21750000000002</v>
      </c>
      <c r="AY315" s="54">
        <f>IF(BD!AN315="","",BD!AN315*BD!AC315)</f>
        <v>260.42675159235677</v>
      </c>
      <c r="AZ315" s="48" t="s">
        <v>5271</v>
      </c>
      <c r="BA315" s="69" t="s">
        <v>124</v>
      </c>
      <c r="BB315" s="48">
        <v>1</v>
      </c>
      <c r="BC315" s="69" t="s">
        <v>5209</v>
      </c>
      <c r="BD315" s="64" t="s">
        <v>5257</v>
      </c>
      <c r="BE315" s="65" t="s">
        <v>4</v>
      </c>
      <c r="BF315" s="65" t="s">
        <v>4</v>
      </c>
      <c r="BG315" s="64" t="s">
        <v>5258</v>
      </c>
      <c r="BH315" s="64"/>
      <c r="BI315" s="64"/>
      <c r="BJ315" s="64"/>
      <c r="BK315" s="64"/>
      <c r="BL315" s="64"/>
      <c r="BM315" s="64"/>
      <c r="BN315" s="64" t="s">
        <v>5259</v>
      </c>
      <c r="BO315" s="64">
        <v>138</v>
      </c>
      <c r="BP315" s="64">
        <v>140.622</v>
      </c>
      <c r="BQ315" s="64">
        <v>121</v>
      </c>
      <c r="BR315" s="64" t="s">
        <v>5260</v>
      </c>
      <c r="BS315" s="64" t="s">
        <v>5260</v>
      </c>
      <c r="BT315" s="64" t="s">
        <v>5261</v>
      </c>
      <c r="BU315" s="64">
        <v>5102</v>
      </c>
      <c r="BV315" s="64"/>
      <c r="BW315" s="64"/>
      <c r="BX315" s="64"/>
      <c r="BY315" s="64"/>
      <c r="BZ315" s="64"/>
      <c r="CA315" s="64"/>
      <c r="CB315" s="64"/>
      <c r="CC315" s="64">
        <v>102</v>
      </c>
      <c r="CD315" s="64">
        <v>8</v>
      </c>
      <c r="CE315" s="64">
        <v>8</v>
      </c>
      <c r="CF315" s="64"/>
      <c r="CG315" s="37" t="e">
        <f>VLOOKUP(Table_1[[#This Row],[EAN]],'[1]Planilha1'!$E:$R,13,0)</f>
        <v>#N/A</v>
      </c>
      <c r="CI315" s="188">
        <f>IF(Table_1[[#This Row],[STATUS MERCADO]]="GO",Table_1[[#This Row],[M. BRUTA TOTAL]],0)</f>
        <v>0</v>
      </c>
      <c r="CJ315" s="188">
        <f>IF(Table_1[[#This Row],[STATUS MERCADO]]="GO",Table_1[[#This Row],[PV UNIT. REALIZADO]]*Table_1[[#This Row],[QUANTIDADE]],0)</f>
        <v>0</v>
      </c>
    </row>
    <row r="316" ht="15">
      <c r="A316" s="7"/>
      <c r="B316" s="67" t="s">
        <v>400</v>
      </c>
      <c r="C316" s="77">
        <v>224658</v>
      </c>
      <c r="D316" s="64" t="s">
        <v>5211</v>
      </c>
      <c r="E316" s="49">
        <v>7500435176866</v>
      </c>
      <c r="F316" s="50" t="s">
        <v>5182</v>
      </c>
      <c r="G316" s="48" t="s">
        <v>15</v>
      </c>
      <c r="H316" s="64">
        <v>560</v>
      </c>
      <c r="I316" s="70" t="s">
        <v>5227</v>
      </c>
      <c r="J316" s="48" t="s">
        <v>1647</v>
      </c>
      <c r="K316" s="52" t="s">
        <v>84</v>
      </c>
      <c r="L316" s="52">
        <v>12</v>
      </c>
      <c r="M316" s="52">
        <v>4</v>
      </c>
      <c r="N316" s="48" t="s">
        <v>85</v>
      </c>
      <c r="O316" s="69" t="s">
        <v>5210</v>
      </c>
      <c r="P316" s="68">
        <v>11.55</v>
      </c>
      <c r="Q316" s="54">
        <f>(17/100+7.6/100+1.65/100)*P316</f>
        <v>3.0318750000000003</v>
      </c>
      <c r="R316" s="54"/>
      <c r="S316" s="54"/>
      <c r="T316" s="54"/>
      <c r="U316" s="54"/>
      <c r="V316" s="54">
        <f>+P316-Q316+R316+S316+T316+U316</f>
        <v>8.518125000000001</v>
      </c>
      <c r="W316" s="56">
        <f>(1.02/100)</f>
        <v>1.02E-2</v>
      </c>
      <c r="X316" s="56">
        <v>4.8E-3</v>
      </c>
      <c r="Y316" s="56">
        <v>0.17</v>
      </c>
      <c r="Z316" s="56">
        <v>1.65E-2</v>
      </c>
      <c r="AA316" s="56">
        <v>7.6E-2</v>
      </c>
      <c r="AB316" s="56">
        <f>SUM(W316:AA316)</f>
        <v>0.2775</v>
      </c>
      <c r="AC316" s="48">
        <v>12</v>
      </c>
      <c r="AD316" s="57">
        <f>IF(AL316="","",+AC316*AL316)</f>
        <v>260.42675159235677</v>
      </c>
      <c r="AE316" s="58">
        <f>IF(AL316="","",+AL316*AB316)</f>
        <v>6.022368630573251</v>
      </c>
      <c r="AF316" s="57">
        <f>IF(AL316="","",+AL316-AE316)</f>
        <v>15.679860668789814</v>
      </c>
      <c r="AG316" s="58">
        <f>+V316</f>
        <v>8.518125000000001</v>
      </c>
      <c r="AH316" s="57">
        <f>IF(AF316="","",+AF316-AG316)</f>
        <v>7.161735668789813</v>
      </c>
      <c r="AI316" s="57">
        <f>IF(AH316="","",+AH316*AC316)</f>
        <v>85.94082802547776</v>
      </c>
      <c r="AJ316" s="58">
        <v>15.35</v>
      </c>
      <c r="AK316" s="59">
        <v>0.33</v>
      </c>
      <c r="AL316" s="58">
        <f>IF(V316=0,"",V316/(1-AB316-AK316))</f>
        <v>21.702229299363065</v>
      </c>
      <c r="AM316" s="60">
        <v>0.33</v>
      </c>
      <c r="AN316" s="58">
        <f>IF(V316=0,"",V316/(1-AB316-AM316))</f>
        <v>21.702229299363065</v>
      </c>
      <c r="AO316" s="61">
        <v>1.2</v>
      </c>
      <c r="AP316" s="58">
        <f>IF(BD!AJ316="","",BD!AJ316*BD!AO316)</f>
        <v>18.419999999999998</v>
      </c>
      <c r="AQ316" s="56">
        <f>BD!AM316/BD!AK316-1</f>
        <v>0</v>
      </c>
      <c r="AR316" s="56">
        <f>IF(BD!AN316="","",IF(BD!AJ316="","",BD!AN316/BD!AJ316-1))</f>
        <v>0.41382601298782196</v>
      </c>
      <c r="AS316" s="56" t="str">
        <f>IF(BD!AN316="","",IF(BD!AN316&lt;BD!AL316,"ABAIXO DA META","DENTRO DA META"))</f>
        <v>DENTRO DA META</v>
      </c>
      <c r="AT316" s="56" t="str">
        <f>IF(BD!AJ316="","EM ANÁLISE",IF(BD!AP316&gt;=BD!AN316,"GO", "NO GO"))</f>
        <v>NO GO</v>
      </c>
      <c r="AU316" s="62">
        <f>IF(AN316="","",+BD!$AN316-AJ316)</f>
        <v>6.352229299363065</v>
      </c>
      <c r="AV316" s="63"/>
      <c r="AW316" s="54">
        <f>BD!P316*BD!AC316</f>
        <v>138.60000000000002</v>
      </c>
      <c r="AX316" s="54">
        <f>BD!V316*BD!AC316</f>
        <v>102.21750000000002</v>
      </c>
      <c r="AY316" s="54">
        <f>IF(BD!AN316="","",BD!AN316*BD!AC316)</f>
        <v>260.42675159235677</v>
      </c>
      <c r="AZ316" s="48" t="s">
        <v>5271</v>
      </c>
      <c r="BA316" s="69" t="s">
        <v>124</v>
      </c>
      <c r="BB316" s="48">
        <v>1</v>
      </c>
      <c r="BC316" s="69" t="s">
        <v>5209</v>
      </c>
      <c r="BD316" s="64" t="s">
        <v>5257</v>
      </c>
      <c r="BE316" s="65" t="s">
        <v>4</v>
      </c>
      <c r="BF316" s="65" t="s">
        <v>4</v>
      </c>
      <c r="BG316" s="64" t="s">
        <v>5258</v>
      </c>
      <c r="BH316" s="64"/>
      <c r="BI316" s="64"/>
      <c r="BJ316" s="64"/>
      <c r="BK316" s="64"/>
      <c r="BL316" s="64"/>
      <c r="BM316" s="64"/>
      <c r="BN316" s="64" t="s">
        <v>5259</v>
      </c>
      <c r="BO316" s="64">
        <v>138</v>
      </c>
      <c r="BP316" s="64">
        <v>140.622</v>
      </c>
      <c r="BQ316" s="64">
        <v>121</v>
      </c>
      <c r="BR316" s="64" t="s">
        <v>5260</v>
      </c>
      <c r="BS316" s="64" t="s">
        <v>5260</v>
      </c>
      <c r="BT316" s="64" t="s">
        <v>5261</v>
      </c>
      <c r="BU316" s="64">
        <v>5102</v>
      </c>
      <c r="BV316" s="64"/>
      <c r="BW316" s="64"/>
      <c r="BX316" s="64"/>
      <c r="BY316" s="64"/>
      <c r="BZ316" s="64"/>
      <c r="CA316" s="64"/>
      <c r="CB316" s="64"/>
      <c r="CC316" s="64">
        <v>102</v>
      </c>
      <c r="CD316" s="64">
        <v>8</v>
      </c>
      <c r="CE316" s="64">
        <v>8</v>
      </c>
      <c r="CF316" s="64"/>
      <c r="CG316" s="37" t="e">
        <f>VLOOKUP(Table_1[[#This Row],[EAN]],'[1]Planilha1'!$E:$R,13,0)</f>
        <v>#N/A</v>
      </c>
      <c r="CI316" s="188">
        <f>IF(Table_1[[#This Row],[STATUS MERCADO]]="GO",Table_1[[#This Row],[M. BRUTA TOTAL]],0)</f>
        <v>0</v>
      </c>
      <c r="CJ316" s="188">
        <f>IF(Table_1[[#This Row],[STATUS MERCADO]]="GO",Table_1[[#This Row],[PV UNIT. REALIZADO]]*Table_1[[#This Row],[QUANTIDADE]],0)</f>
        <v>0</v>
      </c>
    </row>
    <row r="317" ht="15">
      <c r="A317" s="7"/>
      <c r="B317" s="67" t="s">
        <v>400</v>
      </c>
      <c r="C317" s="77">
        <v>224661</v>
      </c>
      <c r="D317" s="64" t="s">
        <v>5211</v>
      </c>
      <c r="E317" s="49">
        <v>7501001133627</v>
      </c>
      <c r="F317" s="50" t="s">
        <v>5183</v>
      </c>
      <c r="G317" s="48" t="s">
        <v>15</v>
      </c>
      <c r="H317" s="64">
        <v>560</v>
      </c>
      <c r="I317" s="70" t="s">
        <v>5227</v>
      </c>
      <c r="J317" s="48" t="s">
        <v>1647</v>
      </c>
      <c r="K317" s="52" t="s">
        <v>84</v>
      </c>
      <c r="L317" s="52">
        <v>12</v>
      </c>
      <c r="M317" s="52">
        <v>4</v>
      </c>
      <c r="N317" s="48" t="s">
        <v>85</v>
      </c>
      <c r="O317" s="69" t="s">
        <v>5210</v>
      </c>
      <c r="P317" s="68">
        <v>11.55</v>
      </c>
      <c r="Q317" s="54">
        <f>(17/100+7.6/100+1.65/100)*P317</f>
        <v>3.0318750000000003</v>
      </c>
      <c r="R317" s="54"/>
      <c r="S317" s="54"/>
      <c r="T317" s="54"/>
      <c r="U317" s="54"/>
      <c r="V317" s="54">
        <f>+P317-Q317+R317+S317+T317+U317</f>
        <v>8.518125000000001</v>
      </c>
      <c r="W317" s="56">
        <f>(1.02/100)</f>
        <v>1.02E-2</v>
      </c>
      <c r="X317" s="56">
        <v>4.8E-3</v>
      </c>
      <c r="Y317" s="56">
        <v>0.17</v>
      </c>
      <c r="Z317" s="56">
        <v>1.65E-2</v>
      </c>
      <c r="AA317" s="56">
        <v>7.6E-2</v>
      </c>
      <c r="AB317" s="56">
        <f>SUM(W317:AA317)</f>
        <v>0.2775</v>
      </c>
      <c r="AC317" s="48">
        <v>12</v>
      </c>
      <c r="AD317" s="57">
        <f>IF(AL317="","",+AC317*AL317)</f>
        <v>260.42675159235677</v>
      </c>
      <c r="AE317" s="58">
        <f>IF(AL317="","",+AL317*AB317)</f>
        <v>6.022368630573251</v>
      </c>
      <c r="AF317" s="57">
        <f>IF(AL317="","",+AL317-AE317)</f>
        <v>15.679860668789814</v>
      </c>
      <c r="AG317" s="58">
        <f>+V317</f>
        <v>8.518125000000001</v>
      </c>
      <c r="AH317" s="57">
        <f>IF(AF317="","",+AF317-AG317)</f>
        <v>7.161735668789813</v>
      </c>
      <c r="AI317" s="57">
        <f>IF(AH317="","",+AH317*AC317)</f>
        <v>85.94082802547776</v>
      </c>
      <c r="AJ317" s="58">
        <v>16.98</v>
      </c>
      <c r="AK317" s="59">
        <v>0.33</v>
      </c>
      <c r="AL317" s="58">
        <f>IF(V317=0,"",V317/(1-AB317-AK317))</f>
        <v>21.702229299363065</v>
      </c>
      <c r="AM317" s="60">
        <v>0.33</v>
      </c>
      <c r="AN317" s="58">
        <f>IF(V317=0,"",V317/(1-AB317-AM317))</f>
        <v>21.702229299363065</v>
      </c>
      <c r="AO317" s="61">
        <v>1.2</v>
      </c>
      <c r="AP317" s="58">
        <f>IF(BD!AJ317="","",BD!AJ317*BD!AO317)</f>
        <v>20.376</v>
      </c>
      <c r="AQ317" s="56">
        <f>BD!AM317/BD!AK317-1</f>
        <v>0</v>
      </c>
      <c r="AR317" s="56">
        <f>IF(BD!AN317="","",IF(BD!AJ317="","",BD!AN317/BD!AJ317-1))</f>
        <v>0.2781053768765056</v>
      </c>
      <c r="AS317" s="56" t="str">
        <f>IF(BD!AN317="","",IF(BD!AN317&lt;BD!AL317,"ABAIXO DA META","DENTRO DA META"))</f>
        <v>DENTRO DA META</v>
      </c>
      <c r="AT317" s="56" t="str">
        <f>IF(BD!AJ317="","EM ANÁLISE",IF(BD!AP317&gt;=BD!AN317,"GO", "NO GO"))</f>
        <v>NO GO</v>
      </c>
      <c r="AU317" s="62">
        <f>IF(AN317="","",+BD!$AN317-AJ317)</f>
        <v>4.722229299363065</v>
      </c>
      <c r="AV317" s="63"/>
      <c r="AW317" s="54">
        <f>BD!P317*BD!AC317</f>
        <v>138.60000000000002</v>
      </c>
      <c r="AX317" s="54">
        <f>BD!V317*BD!AC317</f>
        <v>102.21750000000002</v>
      </c>
      <c r="AY317" s="54">
        <f>IF(BD!AN317="","",BD!AN317*BD!AC317)</f>
        <v>260.42675159235677</v>
      </c>
      <c r="AZ317" s="48" t="s">
        <v>5271</v>
      </c>
      <c r="BA317" s="69" t="s">
        <v>124</v>
      </c>
      <c r="BB317" s="48">
        <v>1</v>
      </c>
      <c r="BC317" s="69" t="s">
        <v>5209</v>
      </c>
      <c r="BD317" s="64" t="s">
        <v>5257</v>
      </c>
      <c r="BE317" s="65" t="s">
        <v>4</v>
      </c>
      <c r="BF317" s="65" t="s">
        <v>4</v>
      </c>
      <c r="BG317" s="64" t="s">
        <v>5258</v>
      </c>
      <c r="BH317" s="64"/>
      <c r="BI317" s="64"/>
      <c r="BJ317" s="64"/>
      <c r="BK317" s="64"/>
      <c r="BL317" s="64"/>
      <c r="BM317" s="64"/>
      <c r="BN317" s="64" t="s">
        <v>5259</v>
      </c>
      <c r="BO317" s="64">
        <v>138</v>
      </c>
      <c r="BP317" s="64">
        <v>140.622</v>
      </c>
      <c r="BQ317" s="64">
        <v>121</v>
      </c>
      <c r="BR317" s="64" t="s">
        <v>5260</v>
      </c>
      <c r="BS317" s="64" t="s">
        <v>5260</v>
      </c>
      <c r="BT317" s="64" t="s">
        <v>5261</v>
      </c>
      <c r="BU317" s="64">
        <v>5102</v>
      </c>
      <c r="BV317" s="64"/>
      <c r="BW317" s="64"/>
      <c r="BX317" s="64"/>
      <c r="BY317" s="64"/>
      <c r="BZ317" s="64"/>
      <c r="CA317" s="64"/>
      <c r="CB317" s="64"/>
      <c r="CC317" s="64">
        <v>102</v>
      </c>
      <c r="CD317" s="64">
        <v>8</v>
      </c>
      <c r="CE317" s="64">
        <v>8</v>
      </c>
      <c r="CF317" s="64"/>
      <c r="CG317" s="37" t="e">
        <f>VLOOKUP(Table_1[[#This Row],[EAN]],'[1]Planilha1'!$E:$R,13,0)</f>
        <v>#N/A</v>
      </c>
      <c r="CI317" s="188">
        <f>IF(Table_1[[#This Row],[STATUS MERCADO]]="GO",Table_1[[#This Row],[M. BRUTA TOTAL]],0)</f>
        <v>0</v>
      </c>
      <c r="CJ317" s="188">
        <f>IF(Table_1[[#This Row],[STATUS MERCADO]]="GO",Table_1[[#This Row],[PV UNIT. REALIZADO]]*Table_1[[#This Row],[QUANTIDADE]],0)</f>
        <v>0</v>
      </c>
    </row>
    <row r="318" ht="15">
      <c r="A318" s="7"/>
      <c r="B318" s="67" t="s">
        <v>400</v>
      </c>
      <c r="C318" s="77">
        <v>224662</v>
      </c>
      <c r="D318" s="64" t="s">
        <v>5211</v>
      </c>
      <c r="E318" s="49">
        <v>7500435112123</v>
      </c>
      <c r="F318" s="50" t="s">
        <v>5184</v>
      </c>
      <c r="G318" s="48" t="s">
        <v>15</v>
      </c>
      <c r="H318" s="64">
        <v>560</v>
      </c>
      <c r="I318" s="70" t="s">
        <v>5227</v>
      </c>
      <c r="J318" s="48" t="s">
        <v>1647</v>
      </c>
      <c r="K318" s="52" t="s">
        <v>84</v>
      </c>
      <c r="L318" s="52">
        <v>12</v>
      </c>
      <c r="M318" s="52">
        <v>4</v>
      </c>
      <c r="N318" s="48" t="s">
        <v>85</v>
      </c>
      <c r="O318" s="69" t="s">
        <v>5210</v>
      </c>
      <c r="P318" s="68">
        <v>11.55</v>
      </c>
      <c r="Q318" s="54">
        <f>(17/100+7.6/100+1.65/100)*P318</f>
        <v>3.0318750000000003</v>
      </c>
      <c r="R318" s="54"/>
      <c r="S318" s="54"/>
      <c r="T318" s="54"/>
      <c r="U318" s="54"/>
      <c r="V318" s="54">
        <f>+P318-Q318+R318+S318+T318+U318</f>
        <v>8.518125000000001</v>
      </c>
      <c r="W318" s="56">
        <f>(1.02/100)</f>
        <v>1.02E-2</v>
      </c>
      <c r="X318" s="56">
        <v>4.8E-3</v>
      </c>
      <c r="Y318" s="56">
        <v>0.17</v>
      </c>
      <c r="Z318" s="56">
        <v>1.65E-2</v>
      </c>
      <c r="AA318" s="56">
        <v>7.6E-2</v>
      </c>
      <c r="AB318" s="56">
        <f>SUM(W318:AA318)</f>
        <v>0.2775</v>
      </c>
      <c r="AC318" s="48">
        <v>12</v>
      </c>
      <c r="AD318" s="57">
        <f>IF(AL318="","",+AC318*AL318)</f>
        <v>260.42675159235677</v>
      </c>
      <c r="AE318" s="58">
        <f>IF(AL318="","",+AL318*AB318)</f>
        <v>6.022368630573251</v>
      </c>
      <c r="AF318" s="57">
        <f>IF(AL318="","",+AL318-AE318)</f>
        <v>15.679860668789814</v>
      </c>
      <c r="AG318" s="58">
        <f>+V318</f>
        <v>8.518125000000001</v>
      </c>
      <c r="AH318" s="57">
        <f>IF(AF318="","",+AF318-AG318)</f>
        <v>7.161735668789813</v>
      </c>
      <c r="AI318" s="57">
        <f>IF(AH318="","",+AH318*AC318)</f>
        <v>85.94082802547776</v>
      </c>
      <c r="AJ318" s="58">
        <v>16.98</v>
      </c>
      <c r="AK318" s="59">
        <v>0.33</v>
      </c>
      <c r="AL318" s="58">
        <f>IF(V318=0,"",V318/(1-AB318-AK318))</f>
        <v>21.702229299363065</v>
      </c>
      <c r="AM318" s="60">
        <v>0.33</v>
      </c>
      <c r="AN318" s="58">
        <f>IF(V318=0,"",V318/(1-AB318-AM318))</f>
        <v>21.702229299363065</v>
      </c>
      <c r="AO318" s="61">
        <v>1.2</v>
      </c>
      <c r="AP318" s="58">
        <f>IF(BD!AJ318="","",BD!AJ318*BD!AO318)</f>
        <v>20.376</v>
      </c>
      <c r="AQ318" s="56">
        <f>BD!AM318/BD!AK318-1</f>
        <v>0</v>
      </c>
      <c r="AR318" s="56">
        <f>IF(BD!AN318="","",IF(BD!AJ318="","",BD!AN318/BD!AJ318-1))</f>
        <v>0.2781053768765056</v>
      </c>
      <c r="AS318" s="56" t="str">
        <f>IF(BD!AN318="","",IF(BD!AN318&lt;BD!AL318,"ABAIXO DA META","DENTRO DA META"))</f>
        <v>DENTRO DA META</v>
      </c>
      <c r="AT318" s="56" t="str">
        <f>IF(BD!AJ318="","EM ANÁLISE",IF(BD!AP318&gt;=BD!AN318,"GO", "NO GO"))</f>
        <v>NO GO</v>
      </c>
      <c r="AU318" s="62">
        <f>IF(AN318="","",+BD!$AN318-AJ318)</f>
        <v>4.722229299363065</v>
      </c>
      <c r="AV318" s="63"/>
      <c r="AW318" s="54">
        <f>BD!P318*BD!AC318</f>
        <v>138.60000000000002</v>
      </c>
      <c r="AX318" s="54">
        <f>BD!V318*BD!AC318</f>
        <v>102.21750000000002</v>
      </c>
      <c r="AY318" s="54">
        <f>IF(BD!AN318="","",BD!AN318*BD!AC318)</f>
        <v>260.42675159235677</v>
      </c>
      <c r="AZ318" s="48" t="s">
        <v>5271</v>
      </c>
      <c r="BA318" s="69" t="s">
        <v>124</v>
      </c>
      <c r="BB318" s="48">
        <v>1</v>
      </c>
      <c r="BC318" s="69" t="s">
        <v>5209</v>
      </c>
      <c r="BD318" s="64" t="s">
        <v>5257</v>
      </c>
      <c r="BE318" s="65" t="s">
        <v>4</v>
      </c>
      <c r="BF318" s="65" t="s">
        <v>4</v>
      </c>
      <c r="BG318" s="64" t="s">
        <v>5258</v>
      </c>
      <c r="BH318" s="64"/>
      <c r="BI318" s="64"/>
      <c r="BJ318" s="64"/>
      <c r="BK318" s="64"/>
      <c r="BL318" s="64"/>
      <c r="BM318" s="64"/>
      <c r="BN318" s="64" t="s">
        <v>5259</v>
      </c>
      <c r="BO318" s="64">
        <v>138</v>
      </c>
      <c r="BP318" s="64">
        <v>140.622</v>
      </c>
      <c r="BQ318" s="64">
        <v>121</v>
      </c>
      <c r="BR318" s="64" t="s">
        <v>5260</v>
      </c>
      <c r="BS318" s="64" t="s">
        <v>5260</v>
      </c>
      <c r="BT318" s="64" t="s">
        <v>5261</v>
      </c>
      <c r="BU318" s="64">
        <v>5102</v>
      </c>
      <c r="BV318" s="64"/>
      <c r="BW318" s="64"/>
      <c r="BX318" s="64"/>
      <c r="BY318" s="64"/>
      <c r="BZ318" s="64"/>
      <c r="CA318" s="64"/>
      <c r="CB318" s="64"/>
      <c r="CC318" s="64">
        <v>102</v>
      </c>
      <c r="CD318" s="64">
        <v>8</v>
      </c>
      <c r="CE318" s="64">
        <v>8</v>
      </c>
      <c r="CF318" s="64"/>
      <c r="CG318" s="37" t="e">
        <f>VLOOKUP(Table_1[[#This Row],[EAN]],'[1]Planilha1'!$E:$R,13,0)</f>
        <v>#N/A</v>
      </c>
      <c r="CI318" s="188">
        <f>IF(Table_1[[#This Row],[STATUS MERCADO]]="GO",Table_1[[#This Row],[M. BRUTA TOTAL]],0)</f>
        <v>0</v>
      </c>
      <c r="CJ318" s="188">
        <f>IF(Table_1[[#This Row],[STATUS MERCADO]]="GO",Table_1[[#This Row],[PV UNIT. REALIZADO]]*Table_1[[#This Row],[QUANTIDADE]],0)</f>
        <v>0</v>
      </c>
    </row>
    <row r="319" ht="15">
      <c r="A319" s="7"/>
      <c r="B319" s="67" t="s">
        <v>400</v>
      </c>
      <c r="C319" s="77">
        <v>224663</v>
      </c>
      <c r="D319" s="64" t="s">
        <v>5211</v>
      </c>
      <c r="E319" s="49">
        <v>7501006707687</v>
      </c>
      <c r="F319" s="50" t="s">
        <v>5185</v>
      </c>
      <c r="G319" s="48" t="s">
        <v>15</v>
      </c>
      <c r="H319" s="64">
        <v>560</v>
      </c>
      <c r="I319" s="70" t="s">
        <v>5227</v>
      </c>
      <c r="J319" s="48" t="s">
        <v>1647</v>
      </c>
      <c r="K319" s="52" t="s">
        <v>84</v>
      </c>
      <c r="L319" s="52">
        <v>12</v>
      </c>
      <c r="M319" s="52">
        <v>4</v>
      </c>
      <c r="N319" s="48" t="s">
        <v>85</v>
      </c>
      <c r="O319" s="69" t="s">
        <v>5210</v>
      </c>
      <c r="P319" s="68">
        <v>11.55</v>
      </c>
      <c r="Q319" s="54">
        <f>(17/100+7.6/100+1.65/100)*P319</f>
        <v>3.0318750000000003</v>
      </c>
      <c r="R319" s="54"/>
      <c r="S319" s="54"/>
      <c r="T319" s="54"/>
      <c r="U319" s="54"/>
      <c r="V319" s="54">
        <f>+P319-Q319+R319+S319+T319+U319</f>
        <v>8.518125000000001</v>
      </c>
      <c r="W319" s="56">
        <f>(1.02/100)</f>
        <v>1.02E-2</v>
      </c>
      <c r="X319" s="56">
        <v>4.8E-3</v>
      </c>
      <c r="Y319" s="56">
        <v>0.17</v>
      </c>
      <c r="Z319" s="56">
        <v>1.65E-2</v>
      </c>
      <c r="AA319" s="56">
        <v>7.6E-2</v>
      </c>
      <c r="AB319" s="56">
        <f>SUM(W319:AA319)</f>
        <v>0.2775</v>
      </c>
      <c r="AC319" s="48">
        <v>12</v>
      </c>
      <c r="AD319" s="57">
        <f>IF(AL319="","",+AC319*AL319)</f>
        <v>260.42675159235677</v>
      </c>
      <c r="AE319" s="58">
        <f>IF(AL319="","",+AL319*AB319)</f>
        <v>6.022368630573251</v>
      </c>
      <c r="AF319" s="57">
        <f>IF(AL319="","",+AL319-AE319)</f>
        <v>15.679860668789814</v>
      </c>
      <c r="AG319" s="58">
        <f>+V319</f>
        <v>8.518125000000001</v>
      </c>
      <c r="AH319" s="57">
        <f>IF(AF319="","",+AF319-AG319)</f>
        <v>7.161735668789813</v>
      </c>
      <c r="AI319" s="57">
        <f>IF(AH319="","",+AH319*AC319)</f>
        <v>85.94082802547776</v>
      </c>
      <c r="AJ319" s="58">
        <v>16.98</v>
      </c>
      <c r="AK319" s="59">
        <v>0.33</v>
      </c>
      <c r="AL319" s="58">
        <f>IF(V319=0,"",V319/(1-AB319-AK319))</f>
        <v>21.702229299363065</v>
      </c>
      <c r="AM319" s="60">
        <v>0.33</v>
      </c>
      <c r="AN319" s="58">
        <f>IF(V319=0,"",V319/(1-AB319-AM319))</f>
        <v>21.702229299363065</v>
      </c>
      <c r="AO319" s="61">
        <v>1.2</v>
      </c>
      <c r="AP319" s="58">
        <f>IF(BD!AJ319="","",BD!AJ319*BD!AO319)</f>
        <v>20.376</v>
      </c>
      <c r="AQ319" s="56">
        <f>BD!AM319/BD!AK319-1</f>
        <v>0</v>
      </c>
      <c r="AR319" s="56">
        <f>IF(BD!AN319="","",IF(BD!AJ319="","",BD!AN319/BD!AJ319-1))</f>
        <v>0.2781053768765056</v>
      </c>
      <c r="AS319" s="56" t="str">
        <f>IF(BD!AN319="","",IF(BD!AN319&lt;BD!AL319,"ABAIXO DA META","DENTRO DA META"))</f>
        <v>DENTRO DA META</v>
      </c>
      <c r="AT319" s="56" t="str">
        <f>IF(BD!AJ319="","EM ANÁLISE",IF(BD!AP319&gt;=BD!AN319,"GO", "NO GO"))</f>
        <v>NO GO</v>
      </c>
      <c r="AU319" s="62">
        <f>IF(AN319="","",+BD!$AN319-AJ319)</f>
        <v>4.722229299363065</v>
      </c>
      <c r="AV319" s="63"/>
      <c r="AW319" s="54">
        <f>BD!P319*BD!AC319</f>
        <v>138.60000000000002</v>
      </c>
      <c r="AX319" s="54">
        <f>BD!V319*BD!AC319</f>
        <v>102.21750000000002</v>
      </c>
      <c r="AY319" s="54">
        <f>IF(BD!AN319="","",BD!AN319*BD!AC319)</f>
        <v>260.42675159235677</v>
      </c>
      <c r="AZ319" s="48" t="s">
        <v>5271</v>
      </c>
      <c r="BA319" s="69" t="s">
        <v>124</v>
      </c>
      <c r="BB319" s="48">
        <v>1</v>
      </c>
      <c r="BC319" s="69" t="s">
        <v>5209</v>
      </c>
      <c r="BD319" s="64" t="s">
        <v>5257</v>
      </c>
      <c r="BE319" s="65" t="s">
        <v>4</v>
      </c>
      <c r="BF319" s="65" t="s">
        <v>4</v>
      </c>
      <c r="BG319" s="64" t="s">
        <v>5258</v>
      </c>
      <c r="BH319" s="64"/>
      <c r="BI319" s="64"/>
      <c r="BJ319" s="64"/>
      <c r="BK319" s="64"/>
      <c r="BL319" s="64"/>
      <c r="BM319" s="64"/>
      <c r="BN319" s="64" t="s">
        <v>5259</v>
      </c>
      <c r="BO319" s="64">
        <v>138</v>
      </c>
      <c r="BP319" s="64">
        <v>140.622</v>
      </c>
      <c r="BQ319" s="64">
        <v>121</v>
      </c>
      <c r="BR319" s="64" t="s">
        <v>5260</v>
      </c>
      <c r="BS319" s="64" t="s">
        <v>5260</v>
      </c>
      <c r="BT319" s="64" t="s">
        <v>5261</v>
      </c>
      <c r="BU319" s="64">
        <v>5102</v>
      </c>
      <c r="BV319" s="64"/>
      <c r="BW319" s="64"/>
      <c r="BX319" s="64"/>
      <c r="BY319" s="64"/>
      <c r="BZ319" s="64"/>
      <c r="CA319" s="64"/>
      <c r="CB319" s="64"/>
      <c r="CC319" s="64">
        <v>102</v>
      </c>
      <c r="CD319" s="64">
        <v>8</v>
      </c>
      <c r="CE319" s="64">
        <v>8</v>
      </c>
      <c r="CF319" s="64"/>
      <c r="CG319" s="37" t="e">
        <f>VLOOKUP(Table_1[[#This Row],[EAN]],'[1]Planilha1'!$E:$R,13,0)</f>
        <v>#N/A</v>
      </c>
      <c r="CI319" s="188">
        <f>IF(Table_1[[#This Row],[STATUS MERCADO]]="GO",Table_1[[#This Row],[M. BRUTA TOTAL]],0)</f>
        <v>0</v>
      </c>
      <c r="CJ319" s="188">
        <f>IF(Table_1[[#This Row],[STATUS MERCADO]]="GO",Table_1[[#This Row],[PV UNIT. REALIZADO]]*Table_1[[#This Row],[QUANTIDADE]],0)</f>
        <v>0</v>
      </c>
    </row>
    <row r="320" ht="15">
      <c r="A320" s="7"/>
      <c r="B320" s="67" t="s">
        <v>400</v>
      </c>
      <c r="C320" s="77">
        <v>224670</v>
      </c>
      <c r="D320" s="64" t="s">
        <v>5211</v>
      </c>
      <c r="E320" s="49">
        <v>7500435130783</v>
      </c>
      <c r="F320" s="50" t="s">
        <v>5186</v>
      </c>
      <c r="G320" s="48" t="s">
        <v>15</v>
      </c>
      <c r="H320" s="64">
        <v>560</v>
      </c>
      <c r="I320" s="70" t="s">
        <v>5225</v>
      </c>
      <c r="J320" s="48" t="s">
        <v>1647</v>
      </c>
      <c r="K320" s="52" t="s">
        <v>84</v>
      </c>
      <c r="L320" s="52">
        <v>12</v>
      </c>
      <c r="M320" s="52">
        <v>4</v>
      </c>
      <c r="N320" s="48" t="s">
        <v>85</v>
      </c>
      <c r="O320" s="69" t="s">
        <v>5210</v>
      </c>
      <c r="P320" s="68">
        <v>16.8</v>
      </c>
      <c r="Q320" s="54">
        <f>(17/100+7.6/100+1.65/100)*P320</f>
        <v>4.41</v>
      </c>
      <c r="R320" s="54"/>
      <c r="S320" s="54"/>
      <c r="T320" s="54"/>
      <c r="U320" s="54"/>
      <c r="V320" s="54">
        <f>+P320-Q320+R320+S320+T320+U320</f>
        <v>12.39</v>
      </c>
      <c r="W320" s="56">
        <f>(1.02/100)</f>
        <v>1.02E-2</v>
      </c>
      <c r="X320" s="56">
        <v>4.8E-3</v>
      </c>
      <c r="Y320" s="56">
        <v>0.17</v>
      </c>
      <c r="Z320" s="56">
        <v>1.65E-2</v>
      </c>
      <c r="AA320" s="56">
        <v>7.6E-2</v>
      </c>
      <c r="AB320" s="56">
        <f>SUM(W320:AA320)</f>
        <v>0.2775</v>
      </c>
      <c r="AC320" s="48">
        <v>12</v>
      </c>
      <c r="AD320" s="57">
        <f>IF(AL320="","",+AC320*AL320)</f>
        <v>378.80254777070076</v>
      </c>
      <c r="AE320" s="58">
        <f>IF(AL320="","",+AL320*AB320)</f>
        <v>8.759808917197455</v>
      </c>
      <c r="AF320" s="57">
        <f>IF(AL320="","",+AL320-AE320)</f>
        <v>22.807070063694276</v>
      </c>
      <c r="AG320" s="58">
        <f>+V320</f>
        <v>12.39</v>
      </c>
      <c r="AH320" s="57">
        <f>IF(AF320="","",+AF320-AG320)</f>
        <v>10.417070063694275</v>
      </c>
      <c r="AI320" s="57">
        <f>IF(AH320="","",+AH320*AC320)</f>
        <v>125.0048407643313</v>
      </c>
      <c r="AJ320" s="58">
        <v>22.65</v>
      </c>
      <c r="AK320" s="59">
        <v>0.33</v>
      </c>
      <c r="AL320" s="58">
        <f>IF(V320=0,"",V320/(1-AB320-AK320))</f>
        <v>31.56687898089173</v>
      </c>
      <c r="AM320" s="60">
        <v>0.33</v>
      </c>
      <c r="AN320" s="58">
        <f>IF(V320=0,"",V320/(1-AB320-AM320))</f>
        <v>31.56687898089173</v>
      </c>
      <c r="AO320" s="61">
        <v>1.2</v>
      </c>
      <c r="AP320" s="58">
        <f>IF(BD!AJ320="","",BD!AJ320*BD!AO320)</f>
        <v>27.179999999999996</v>
      </c>
      <c r="AQ320" s="56">
        <f>BD!AM320/BD!AK320-1</f>
        <v>0</v>
      </c>
      <c r="AR320" s="56">
        <f>IF(BD!AN320="","",IF(BD!AJ320="","",BD!AN320/BD!AJ320-1))</f>
        <v>0.3936811912093481</v>
      </c>
      <c r="AS320" s="56" t="str">
        <f>IF(BD!AN320="","",IF(BD!AN320&lt;BD!AL320,"ABAIXO DA META","DENTRO DA META"))</f>
        <v>DENTRO DA META</v>
      </c>
      <c r="AT320" s="56" t="str">
        <f>IF(BD!AJ320="","EM ANÁLISE",IF(BD!AP320&gt;=BD!AN320,"GO", "NO GO"))</f>
        <v>NO GO</v>
      </c>
      <c r="AU320" s="62">
        <f>IF(AN320="","",+BD!$AN320-AJ320)</f>
        <v>8.916878980891731</v>
      </c>
      <c r="AV320" s="63"/>
      <c r="AW320" s="54">
        <f>BD!P320*BD!AC320</f>
        <v>201.60000000000002</v>
      </c>
      <c r="AX320" s="54">
        <f>BD!V320*BD!AC320</f>
        <v>148.68</v>
      </c>
      <c r="AY320" s="54">
        <f>IF(BD!AN320="","",BD!AN320*BD!AC320)</f>
        <v>378.80254777070076</v>
      </c>
      <c r="AZ320" s="48" t="s">
        <v>5271</v>
      </c>
      <c r="BA320" s="69" t="s">
        <v>124</v>
      </c>
      <c r="BB320" s="48">
        <v>1</v>
      </c>
      <c r="BC320" s="69" t="s">
        <v>5209</v>
      </c>
      <c r="BD320" s="64" t="s">
        <v>5257</v>
      </c>
      <c r="BE320" s="65" t="s">
        <v>4</v>
      </c>
      <c r="BF320" s="65" t="s">
        <v>4</v>
      </c>
      <c r="BG320" s="64" t="s">
        <v>5258</v>
      </c>
      <c r="BH320" s="64"/>
      <c r="BI320" s="64"/>
      <c r="BJ320" s="64"/>
      <c r="BK320" s="64"/>
      <c r="BL320" s="64"/>
      <c r="BM320" s="64"/>
      <c r="BN320" s="64" t="s">
        <v>5259</v>
      </c>
      <c r="BO320" s="64">
        <v>138</v>
      </c>
      <c r="BP320" s="64">
        <v>140.622</v>
      </c>
      <c r="BQ320" s="64">
        <v>121</v>
      </c>
      <c r="BR320" s="64" t="s">
        <v>5260</v>
      </c>
      <c r="BS320" s="64" t="s">
        <v>5260</v>
      </c>
      <c r="BT320" s="64" t="s">
        <v>5261</v>
      </c>
      <c r="BU320" s="64">
        <v>5102</v>
      </c>
      <c r="BV320" s="64"/>
      <c r="BW320" s="64"/>
      <c r="BX320" s="64"/>
      <c r="BY320" s="64"/>
      <c r="BZ320" s="64"/>
      <c r="CA320" s="64"/>
      <c r="CB320" s="64"/>
      <c r="CC320" s="64">
        <v>102</v>
      </c>
      <c r="CD320" s="64">
        <v>8</v>
      </c>
      <c r="CE320" s="64">
        <v>8</v>
      </c>
      <c r="CF320" s="64"/>
      <c r="CG320" s="37" t="e">
        <f>VLOOKUP(Table_1[[#This Row],[EAN]],'[1]Planilha1'!$E:$R,13,0)</f>
        <v>#N/A</v>
      </c>
      <c r="CI320" s="188">
        <f>IF(Table_1[[#This Row],[STATUS MERCADO]]="GO",Table_1[[#This Row],[M. BRUTA TOTAL]],0)</f>
        <v>0</v>
      </c>
      <c r="CJ320" s="188">
        <f>IF(Table_1[[#This Row],[STATUS MERCADO]]="GO",Table_1[[#This Row],[PV UNIT. REALIZADO]]*Table_1[[#This Row],[QUANTIDADE]],0)</f>
        <v>0</v>
      </c>
    </row>
    <row r="321" ht="15">
      <c r="A321" s="7"/>
      <c r="B321" s="67" t="s">
        <v>400</v>
      </c>
      <c r="C321" s="77">
        <v>224671</v>
      </c>
      <c r="D321" s="64" t="s">
        <v>5211</v>
      </c>
      <c r="E321" s="49">
        <v>7500435130806</v>
      </c>
      <c r="F321" s="50" t="s">
        <v>5187</v>
      </c>
      <c r="G321" s="48" t="s">
        <v>15</v>
      </c>
      <c r="H321" s="64">
        <v>560</v>
      </c>
      <c r="I321" s="70" t="s">
        <v>5225</v>
      </c>
      <c r="J321" s="48" t="s">
        <v>1647</v>
      </c>
      <c r="K321" s="52" t="s">
        <v>84</v>
      </c>
      <c r="L321" s="52">
        <v>12</v>
      </c>
      <c r="M321" s="52">
        <v>4</v>
      </c>
      <c r="N321" s="48" t="s">
        <v>85</v>
      </c>
      <c r="O321" s="69" t="s">
        <v>5210</v>
      </c>
      <c r="P321" s="68">
        <v>16.8</v>
      </c>
      <c r="Q321" s="54">
        <f>(17/100+7.6/100+1.65/100)*P321</f>
        <v>4.41</v>
      </c>
      <c r="R321" s="54"/>
      <c r="S321" s="54"/>
      <c r="T321" s="54"/>
      <c r="U321" s="54"/>
      <c r="V321" s="54">
        <f>+P321-Q321+R321+S321+T321+U321</f>
        <v>12.39</v>
      </c>
      <c r="W321" s="56">
        <f>(1.02/100)</f>
        <v>1.02E-2</v>
      </c>
      <c r="X321" s="56">
        <v>4.8E-3</v>
      </c>
      <c r="Y321" s="56">
        <v>0.17</v>
      </c>
      <c r="Z321" s="56">
        <v>1.65E-2</v>
      </c>
      <c r="AA321" s="56">
        <v>7.6E-2</v>
      </c>
      <c r="AB321" s="56">
        <f>SUM(W321:AA321)</f>
        <v>0.2775</v>
      </c>
      <c r="AC321" s="48">
        <v>12</v>
      </c>
      <c r="AD321" s="57">
        <f>IF(AL321="","",+AC321*AL321)</f>
        <v>378.80254777070076</v>
      </c>
      <c r="AE321" s="58">
        <f>IF(AL321="","",+AL321*AB321)</f>
        <v>8.759808917197455</v>
      </c>
      <c r="AF321" s="57">
        <f>IF(AL321="","",+AL321-AE321)</f>
        <v>22.807070063694276</v>
      </c>
      <c r="AG321" s="58">
        <f>+V321</f>
        <v>12.39</v>
      </c>
      <c r="AH321" s="57">
        <f>IF(AF321="","",+AF321-AG321)</f>
        <v>10.417070063694275</v>
      </c>
      <c r="AI321" s="57">
        <f>IF(AH321="","",+AH321*AC321)</f>
        <v>125.0048407643313</v>
      </c>
      <c r="AJ321" s="58">
        <v>22.65</v>
      </c>
      <c r="AK321" s="59">
        <v>0.33</v>
      </c>
      <c r="AL321" s="58">
        <f>IF(V321=0,"",V321/(1-AB321-AK321))</f>
        <v>31.56687898089173</v>
      </c>
      <c r="AM321" s="60">
        <v>0.33</v>
      </c>
      <c r="AN321" s="58">
        <f>IF(V321=0,"",V321/(1-AB321-AM321))</f>
        <v>31.56687898089173</v>
      </c>
      <c r="AO321" s="61">
        <v>1.2</v>
      </c>
      <c r="AP321" s="58">
        <f>IF(BD!AJ321="","",BD!AJ321*BD!AO321)</f>
        <v>27.179999999999996</v>
      </c>
      <c r="AQ321" s="56">
        <f>BD!AM321/BD!AK321-1</f>
        <v>0</v>
      </c>
      <c r="AR321" s="56">
        <f>IF(BD!AN321="","",IF(BD!AJ321="","",BD!AN321/BD!AJ321-1))</f>
        <v>0.3936811912093481</v>
      </c>
      <c r="AS321" s="56" t="str">
        <f>IF(BD!AN321="","",IF(BD!AN321&lt;BD!AL321,"ABAIXO DA META","DENTRO DA META"))</f>
        <v>DENTRO DA META</v>
      </c>
      <c r="AT321" s="56" t="str">
        <f>IF(BD!AJ321="","EM ANÁLISE",IF(BD!AP321&gt;=BD!AN321,"GO", "NO GO"))</f>
        <v>NO GO</v>
      </c>
      <c r="AU321" s="62">
        <f>IF(AN321="","",+BD!$AN321-AJ321)</f>
        <v>8.916878980891731</v>
      </c>
      <c r="AV321" s="63"/>
      <c r="AW321" s="54">
        <f>BD!P321*BD!AC321</f>
        <v>201.60000000000002</v>
      </c>
      <c r="AX321" s="54">
        <f>BD!V321*BD!AC321</f>
        <v>148.68</v>
      </c>
      <c r="AY321" s="54">
        <f>IF(BD!AN321="","",BD!AN321*BD!AC321)</f>
        <v>378.80254777070076</v>
      </c>
      <c r="AZ321" s="48" t="s">
        <v>5271</v>
      </c>
      <c r="BA321" s="69" t="s">
        <v>124</v>
      </c>
      <c r="BB321" s="48">
        <v>1</v>
      </c>
      <c r="BC321" s="69" t="s">
        <v>5209</v>
      </c>
      <c r="BD321" s="64" t="s">
        <v>5257</v>
      </c>
      <c r="BE321" s="65" t="s">
        <v>4</v>
      </c>
      <c r="BF321" s="65" t="s">
        <v>4</v>
      </c>
      <c r="BG321" s="64" t="s">
        <v>5258</v>
      </c>
      <c r="BH321" s="64"/>
      <c r="BI321" s="64"/>
      <c r="BJ321" s="64"/>
      <c r="BK321" s="64"/>
      <c r="BL321" s="64"/>
      <c r="BM321" s="64"/>
      <c r="BN321" s="64" t="s">
        <v>5259</v>
      </c>
      <c r="BO321" s="64">
        <v>138</v>
      </c>
      <c r="BP321" s="64">
        <v>140.622</v>
      </c>
      <c r="BQ321" s="64">
        <v>121</v>
      </c>
      <c r="BR321" s="64" t="s">
        <v>5260</v>
      </c>
      <c r="BS321" s="64" t="s">
        <v>5260</v>
      </c>
      <c r="BT321" s="64" t="s">
        <v>5261</v>
      </c>
      <c r="BU321" s="64">
        <v>5102</v>
      </c>
      <c r="BV321" s="64"/>
      <c r="BW321" s="64"/>
      <c r="BX321" s="64"/>
      <c r="BY321" s="64"/>
      <c r="BZ321" s="64"/>
      <c r="CA321" s="64"/>
      <c r="CB321" s="64"/>
      <c r="CC321" s="64">
        <v>102</v>
      </c>
      <c r="CD321" s="64">
        <v>8</v>
      </c>
      <c r="CE321" s="64">
        <v>8</v>
      </c>
      <c r="CF321" s="64"/>
      <c r="CG321" s="37" t="e">
        <f>VLOOKUP(Table_1[[#This Row],[EAN]],'[1]Planilha1'!$E:$R,13,0)</f>
        <v>#N/A</v>
      </c>
      <c r="CI321" s="188">
        <f>IF(Table_1[[#This Row],[STATUS MERCADO]]="GO",Table_1[[#This Row],[M. BRUTA TOTAL]],0)</f>
        <v>0</v>
      </c>
      <c r="CJ321" s="188">
        <f>IF(Table_1[[#This Row],[STATUS MERCADO]]="GO",Table_1[[#This Row],[PV UNIT. REALIZADO]]*Table_1[[#This Row],[QUANTIDADE]],0)</f>
        <v>0</v>
      </c>
    </row>
    <row r="322" ht="15">
      <c r="A322" s="7"/>
      <c r="B322" s="67" t="s">
        <v>400</v>
      </c>
      <c r="C322" s="77">
        <v>224672</v>
      </c>
      <c r="D322" s="64" t="s">
        <v>5211</v>
      </c>
      <c r="E322" s="49">
        <v>7500435135573</v>
      </c>
      <c r="F322" s="50" t="s">
        <v>5188</v>
      </c>
      <c r="G322" s="48" t="s">
        <v>15</v>
      </c>
      <c r="H322" s="64">
        <v>560</v>
      </c>
      <c r="I322" s="70" t="s">
        <v>5225</v>
      </c>
      <c r="J322" s="48" t="s">
        <v>1647</v>
      </c>
      <c r="K322" s="52" t="s">
        <v>84</v>
      </c>
      <c r="L322" s="52">
        <v>12</v>
      </c>
      <c r="M322" s="52">
        <v>4</v>
      </c>
      <c r="N322" s="48" t="s">
        <v>85</v>
      </c>
      <c r="O322" s="69" t="s">
        <v>5210</v>
      </c>
      <c r="P322" s="68">
        <v>16.8</v>
      </c>
      <c r="Q322" s="54">
        <f>(17/100+7.6/100+1.65/100)*P322</f>
        <v>4.41</v>
      </c>
      <c r="R322" s="54"/>
      <c r="S322" s="54"/>
      <c r="T322" s="54"/>
      <c r="U322" s="54"/>
      <c r="V322" s="54">
        <f>+P322-Q322+R322+S322+T322+U322</f>
        <v>12.39</v>
      </c>
      <c r="W322" s="56">
        <f>(1.02/100)</f>
        <v>1.02E-2</v>
      </c>
      <c r="X322" s="56">
        <v>4.8E-3</v>
      </c>
      <c r="Y322" s="56">
        <v>0.17</v>
      </c>
      <c r="Z322" s="56">
        <v>1.65E-2</v>
      </c>
      <c r="AA322" s="56">
        <v>7.6E-2</v>
      </c>
      <c r="AB322" s="56">
        <f>SUM(W322:AA322)</f>
        <v>0.2775</v>
      </c>
      <c r="AC322" s="48">
        <v>12</v>
      </c>
      <c r="AD322" s="57">
        <f>IF(AL322="","",+AC322*AL322)</f>
        <v>378.80254777070076</v>
      </c>
      <c r="AE322" s="58">
        <f>IF(AL322="","",+AL322*AB322)</f>
        <v>8.759808917197455</v>
      </c>
      <c r="AF322" s="57">
        <f>IF(AL322="","",+AL322-AE322)</f>
        <v>22.807070063694276</v>
      </c>
      <c r="AG322" s="58">
        <f>+V322</f>
        <v>12.39</v>
      </c>
      <c r="AH322" s="57">
        <f>IF(AF322="","",+AF322-AG322)</f>
        <v>10.417070063694275</v>
      </c>
      <c r="AI322" s="57">
        <f>IF(AH322="","",+AH322*AC322)</f>
        <v>125.0048407643313</v>
      </c>
      <c r="AJ322" s="58">
        <v>22.65</v>
      </c>
      <c r="AK322" s="59">
        <v>0.33</v>
      </c>
      <c r="AL322" s="58">
        <f>IF(V322=0,"",V322/(1-AB322-AK322))</f>
        <v>31.56687898089173</v>
      </c>
      <c r="AM322" s="60">
        <v>0.33</v>
      </c>
      <c r="AN322" s="58">
        <f>IF(V322=0,"",V322/(1-AB322-AM322))</f>
        <v>31.56687898089173</v>
      </c>
      <c r="AO322" s="61">
        <v>1.2</v>
      </c>
      <c r="AP322" s="58">
        <f>IF(BD!AJ322="","",BD!AJ322*BD!AO322)</f>
        <v>27.179999999999996</v>
      </c>
      <c r="AQ322" s="56">
        <f>BD!AM322/BD!AK322-1</f>
        <v>0</v>
      </c>
      <c r="AR322" s="56">
        <f>IF(BD!AN322="","",IF(BD!AJ322="","",BD!AN322/BD!AJ322-1))</f>
        <v>0.3936811912093481</v>
      </c>
      <c r="AS322" s="56" t="str">
        <f>IF(BD!AN322="","",IF(BD!AN322&lt;BD!AL322,"ABAIXO DA META","DENTRO DA META"))</f>
        <v>DENTRO DA META</v>
      </c>
      <c r="AT322" s="56" t="str">
        <f>IF(BD!AJ322="","EM ANÁLISE",IF(BD!AP322&gt;=BD!AN322,"GO", "NO GO"))</f>
        <v>NO GO</v>
      </c>
      <c r="AU322" s="62">
        <f>IF(AN322="","",+BD!$AN322-AJ322)</f>
        <v>8.916878980891731</v>
      </c>
      <c r="AV322" s="63"/>
      <c r="AW322" s="54">
        <f>BD!P322*BD!AC322</f>
        <v>201.60000000000002</v>
      </c>
      <c r="AX322" s="54">
        <f>BD!V322*BD!AC322</f>
        <v>148.68</v>
      </c>
      <c r="AY322" s="54">
        <f>IF(BD!AN322="","",BD!AN322*BD!AC322)</f>
        <v>378.80254777070076</v>
      </c>
      <c r="AZ322" s="48" t="s">
        <v>5271</v>
      </c>
      <c r="BA322" s="69" t="s">
        <v>124</v>
      </c>
      <c r="BB322" s="48">
        <v>1</v>
      </c>
      <c r="BC322" s="69" t="s">
        <v>5209</v>
      </c>
      <c r="BD322" s="64" t="s">
        <v>5257</v>
      </c>
      <c r="BE322" s="65" t="s">
        <v>4</v>
      </c>
      <c r="BF322" s="65" t="s">
        <v>4</v>
      </c>
      <c r="BG322" s="64" t="s">
        <v>5258</v>
      </c>
      <c r="BH322" s="64"/>
      <c r="BI322" s="64"/>
      <c r="BJ322" s="64"/>
      <c r="BK322" s="64"/>
      <c r="BL322" s="64"/>
      <c r="BM322" s="64"/>
      <c r="BN322" s="64" t="s">
        <v>5259</v>
      </c>
      <c r="BO322" s="64">
        <v>138</v>
      </c>
      <c r="BP322" s="64">
        <v>140.622</v>
      </c>
      <c r="BQ322" s="64">
        <v>121</v>
      </c>
      <c r="BR322" s="64" t="s">
        <v>5260</v>
      </c>
      <c r="BS322" s="64" t="s">
        <v>5260</v>
      </c>
      <c r="BT322" s="64" t="s">
        <v>5261</v>
      </c>
      <c r="BU322" s="64">
        <v>5102</v>
      </c>
      <c r="BV322" s="64"/>
      <c r="BW322" s="64"/>
      <c r="BX322" s="64"/>
      <c r="BY322" s="64"/>
      <c r="BZ322" s="64"/>
      <c r="CA322" s="64"/>
      <c r="CB322" s="64"/>
      <c r="CC322" s="64">
        <v>102</v>
      </c>
      <c r="CD322" s="64">
        <v>8</v>
      </c>
      <c r="CE322" s="64">
        <v>8</v>
      </c>
      <c r="CF322" s="64"/>
      <c r="CG322" s="37" t="e">
        <f>VLOOKUP(Table_1[[#This Row],[EAN]],'[1]Planilha1'!$E:$R,13,0)</f>
        <v>#N/A</v>
      </c>
      <c r="CI322" s="188">
        <f>IF(Table_1[[#This Row],[STATUS MERCADO]]="GO",Table_1[[#This Row],[M. BRUTA TOTAL]],0)</f>
        <v>0</v>
      </c>
      <c r="CJ322" s="188">
        <f>IF(Table_1[[#This Row],[STATUS MERCADO]]="GO",Table_1[[#This Row],[PV UNIT. REALIZADO]]*Table_1[[#This Row],[QUANTIDADE]],0)</f>
        <v>0</v>
      </c>
    </row>
    <row r="323" ht="15">
      <c r="A323" s="7"/>
      <c r="B323" s="67" t="s">
        <v>400</v>
      </c>
      <c r="C323" s="77">
        <v>224673</v>
      </c>
      <c r="D323" s="64" t="s">
        <v>5211</v>
      </c>
      <c r="E323" s="49">
        <v>7500435145794</v>
      </c>
      <c r="F323" s="50" t="s">
        <v>5189</v>
      </c>
      <c r="G323" s="48" t="s">
        <v>15</v>
      </c>
      <c r="H323" s="64">
        <v>560</v>
      </c>
      <c r="I323" s="70" t="s">
        <v>5225</v>
      </c>
      <c r="J323" s="48" t="s">
        <v>1647</v>
      </c>
      <c r="K323" s="52" t="s">
        <v>84</v>
      </c>
      <c r="L323" s="52">
        <v>12</v>
      </c>
      <c r="M323" s="52">
        <v>4</v>
      </c>
      <c r="N323" s="48" t="s">
        <v>85</v>
      </c>
      <c r="O323" s="69" t="s">
        <v>5210</v>
      </c>
      <c r="P323" s="68">
        <v>16.8</v>
      </c>
      <c r="Q323" s="54">
        <f>(17/100+7.6/100+1.65/100)*P323</f>
        <v>4.41</v>
      </c>
      <c r="R323" s="54"/>
      <c r="S323" s="54"/>
      <c r="T323" s="54"/>
      <c r="U323" s="54"/>
      <c r="V323" s="54">
        <f>+P323-Q323+R323+S323+T323+U323</f>
        <v>12.39</v>
      </c>
      <c r="W323" s="56">
        <f>(1.02/100)</f>
        <v>1.02E-2</v>
      </c>
      <c r="X323" s="56">
        <v>4.8E-3</v>
      </c>
      <c r="Y323" s="56">
        <v>0.17</v>
      </c>
      <c r="Z323" s="56">
        <v>1.65E-2</v>
      </c>
      <c r="AA323" s="56">
        <v>7.6E-2</v>
      </c>
      <c r="AB323" s="56">
        <f>SUM(W323:AA323)</f>
        <v>0.2775</v>
      </c>
      <c r="AC323" s="48">
        <v>12</v>
      </c>
      <c r="AD323" s="57">
        <f>IF(AL323="","",+AC323*AL323)</f>
        <v>378.80254777070076</v>
      </c>
      <c r="AE323" s="58">
        <f>IF(AL323="","",+AL323*AB323)</f>
        <v>8.759808917197455</v>
      </c>
      <c r="AF323" s="57">
        <f>IF(AL323="","",+AL323-AE323)</f>
        <v>22.807070063694276</v>
      </c>
      <c r="AG323" s="58">
        <f>+V323</f>
        <v>12.39</v>
      </c>
      <c r="AH323" s="57">
        <f>IF(AF323="","",+AF323-AG323)</f>
        <v>10.417070063694275</v>
      </c>
      <c r="AI323" s="57">
        <f>IF(AH323="","",+AH323*AC323)</f>
        <v>125.0048407643313</v>
      </c>
      <c r="AJ323" s="58">
        <v>22.65</v>
      </c>
      <c r="AK323" s="59">
        <v>0.33</v>
      </c>
      <c r="AL323" s="58">
        <f>IF(V323=0,"",V323/(1-AB323-AK323))</f>
        <v>31.56687898089173</v>
      </c>
      <c r="AM323" s="60">
        <v>0.33</v>
      </c>
      <c r="AN323" s="58">
        <f>IF(V323=0,"",V323/(1-AB323-AM323))</f>
        <v>31.56687898089173</v>
      </c>
      <c r="AO323" s="61">
        <v>1.2</v>
      </c>
      <c r="AP323" s="58">
        <f>IF(BD!AJ323="","",BD!AJ323*BD!AO323)</f>
        <v>27.179999999999996</v>
      </c>
      <c r="AQ323" s="56">
        <f>BD!AM323/BD!AK323-1</f>
        <v>0</v>
      </c>
      <c r="AR323" s="56">
        <f>IF(BD!AN323="","",IF(BD!AJ323="","",BD!AN323/BD!AJ323-1))</f>
        <v>0.3936811912093481</v>
      </c>
      <c r="AS323" s="56" t="str">
        <f>IF(BD!AN323="","",IF(BD!AN323&lt;BD!AL323,"ABAIXO DA META","DENTRO DA META"))</f>
        <v>DENTRO DA META</v>
      </c>
      <c r="AT323" s="56" t="str">
        <f>IF(BD!AJ323="","EM ANÁLISE",IF(BD!AP323&gt;=BD!AN323,"GO", "NO GO"))</f>
        <v>NO GO</v>
      </c>
      <c r="AU323" s="62">
        <f>IF(AN323="","",+BD!$AN323-AJ323)</f>
        <v>8.916878980891731</v>
      </c>
      <c r="AV323" s="63"/>
      <c r="AW323" s="54">
        <f>BD!P323*BD!AC323</f>
        <v>201.60000000000002</v>
      </c>
      <c r="AX323" s="54">
        <f>BD!V323*BD!AC323</f>
        <v>148.68</v>
      </c>
      <c r="AY323" s="54">
        <f>IF(BD!AN323="","",BD!AN323*BD!AC323)</f>
        <v>378.80254777070076</v>
      </c>
      <c r="AZ323" s="48" t="s">
        <v>5271</v>
      </c>
      <c r="BA323" s="69" t="s">
        <v>124</v>
      </c>
      <c r="BB323" s="48">
        <v>1</v>
      </c>
      <c r="BC323" s="69" t="s">
        <v>5209</v>
      </c>
      <c r="BD323" s="64" t="s">
        <v>5257</v>
      </c>
      <c r="BE323" s="65" t="s">
        <v>4</v>
      </c>
      <c r="BF323" s="65" t="s">
        <v>4</v>
      </c>
      <c r="BG323" s="64" t="s">
        <v>5258</v>
      </c>
      <c r="BH323" s="64"/>
      <c r="BI323" s="64"/>
      <c r="BJ323" s="64"/>
      <c r="BK323" s="64"/>
      <c r="BL323" s="64"/>
      <c r="BM323" s="64"/>
      <c r="BN323" s="64" t="s">
        <v>5259</v>
      </c>
      <c r="BO323" s="64">
        <v>138</v>
      </c>
      <c r="BP323" s="64">
        <v>140.622</v>
      </c>
      <c r="BQ323" s="64">
        <v>121</v>
      </c>
      <c r="BR323" s="64" t="s">
        <v>5260</v>
      </c>
      <c r="BS323" s="64" t="s">
        <v>5260</v>
      </c>
      <c r="BT323" s="64" t="s">
        <v>5261</v>
      </c>
      <c r="BU323" s="64">
        <v>5102</v>
      </c>
      <c r="BV323" s="64"/>
      <c r="BW323" s="64"/>
      <c r="BX323" s="64"/>
      <c r="BY323" s="64"/>
      <c r="BZ323" s="64"/>
      <c r="CA323" s="64"/>
      <c r="CB323" s="64"/>
      <c r="CC323" s="64">
        <v>102</v>
      </c>
      <c r="CD323" s="64">
        <v>8</v>
      </c>
      <c r="CE323" s="64">
        <v>8</v>
      </c>
      <c r="CF323" s="64"/>
      <c r="CG323" s="37" t="e">
        <f>VLOOKUP(Table_1[[#This Row],[EAN]],'[1]Planilha1'!$E:$R,13,0)</f>
        <v>#N/A</v>
      </c>
      <c r="CI323" s="188">
        <f>IF(Table_1[[#This Row],[STATUS MERCADO]]="GO",Table_1[[#This Row],[M. BRUTA TOTAL]],0)</f>
        <v>0</v>
      </c>
      <c r="CJ323" s="188">
        <f>IF(Table_1[[#This Row],[STATUS MERCADO]]="GO",Table_1[[#This Row],[PV UNIT. REALIZADO]]*Table_1[[#This Row],[QUANTIDADE]],0)</f>
        <v>0</v>
      </c>
    </row>
    <row r="324" ht="15">
      <c r="A324" s="7"/>
      <c r="B324" s="67" t="s">
        <v>400</v>
      </c>
      <c r="C324" s="77">
        <v>224674</v>
      </c>
      <c r="D324" s="64" t="s">
        <v>5211</v>
      </c>
      <c r="E324" s="49">
        <v>7500435130721</v>
      </c>
      <c r="F324" s="50" t="s">
        <v>5190</v>
      </c>
      <c r="G324" s="48" t="s">
        <v>15</v>
      </c>
      <c r="H324" s="64">
        <v>560</v>
      </c>
      <c r="I324" s="70" t="s">
        <v>5225</v>
      </c>
      <c r="J324" s="48" t="s">
        <v>1647</v>
      </c>
      <c r="K324" s="52" t="s">
        <v>84</v>
      </c>
      <c r="L324" s="52">
        <v>12</v>
      </c>
      <c r="M324" s="52">
        <v>4</v>
      </c>
      <c r="N324" s="48" t="s">
        <v>85</v>
      </c>
      <c r="O324" s="69" t="s">
        <v>5210</v>
      </c>
      <c r="P324" s="68">
        <v>29.8</v>
      </c>
      <c r="Q324" s="54">
        <f>(17/100+7.6/100+1.65/100)*P324</f>
        <v>7.822500000000001</v>
      </c>
      <c r="R324" s="54"/>
      <c r="S324" s="54"/>
      <c r="T324" s="54"/>
      <c r="U324" s="54"/>
      <c r="V324" s="54">
        <f>+P324-Q324+R324+S324+T324+U324</f>
        <v>21.9775</v>
      </c>
      <c r="W324" s="56">
        <f>(1.02/100)</f>
        <v>1.02E-2</v>
      </c>
      <c r="X324" s="56">
        <v>4.8E-3</v>
      </c>
      <c r="Y324" s="56">
        <v>0.17</v>
      </c>
      <c r="Z324" s="56">
        <v>1.65E-2</v>
      </c>
      <c r="AA324" s="56">
        <v>7.6E-2</v>
      </c>
      <c r="AB324" s="56">
        <f>SUM(W324:AA324)</f>
        <v>0.2775</v>
      </c>
      <c r="AC324" s="48">
        <v>12</v>
      </c>
      <c r="AD324" s="57">
        <f>IF(AL324="","",+AC324*AL324)</f>
        <v>671.923566878981</v>
      </c>
      <c r="AE324" s="58">
        <f>IF(AL324="","",+AL324*AB324)</f>
        <v>15.538232484076437</v>
      </c>
      <c r="AF324" s="57">
        <f>IF(AL324="","",+AL324-AE324)</f>
        <v>40.45539808917198</v>
      </c>
      <c r="AG324" s="58">
        <f>+V324</f>
        <v>21.9775</v>
      </c>
      <c r="AH324" s="57">
        <f>IF(AF324="","",+AF324-AG324)</f>
        <v>18.47789808917198</v>
      </c>
      <c r="AI324" s="57">
        <f>IF(AH324="","",+AH324*AC324)</f>
        <v>221.73477707006376</v>
      </c>
      <c r="AJ324" s="58">
        <v>41.19</v>
      </c>
      <c r="AK324" s="59">
        <v>0.33</v>
      </c>
      <c r="AL324" s="58">
        <f>IF(V324=0,"",V324/(1-AB324-AK324))</f>
        <v>55.99363057324842</v>
      </c>
      <c r="AM324" s="60">
        <v>0.33</v>
      </c>
      <c r="AN324" s="58">
        <f>IF(V324=0,"",V324/(1-AB324-AM324))</f>
        <v>55.99363057324842</v>
      </c>
      <c r="AO324" s="61">
        <v>1.2</v>
      </c>
      <c r="AP324" s="58">
        <f>IF(BD!AJ324="","",BD!AJ324*BD!AO324)</f>
        <v>49.428</v>
      </c>
      <c r="AQ324" s="56">
        <f>BD!AM324/BD!AK324-1</f>
        <v>0</v>
      </c>
      <c r="AR324" s="56">
        <f>IF(BD!AN324="","",IF(BD!AJ324="","",BD!AN324/BD!AJ324-1))</f>
        <v>0.35939865436388496</v>
      </c>
      <c r="AS324" s="56" t="str">
        <f>IF(BD!AN324="","",IF(BD!AN324&lt;BD!AL324,"ABAIXO DA META","DENTRO DA META"))</f>
        <v>DENTRO DA META</v>
      </c>
      <c r="AT324" s="56" t="str">
        <f>IF(BD!AJ324="","EM ANÁLISE",IF(BD!AP324&gt;=BD!AN324,"GO", "NO GO"))</f>
        <v>NO GO</v>
      </c>
      <c r="AU324" s="62">
        <f>IF(AN324="","",+BD!$AN324-AJ324)</f>
        <v>14.80363057324842</v>
      </c>
      <c r="AV324" s="63"/>
      <c r="AW324" s="54">
        <f>BD!P324*BD!AC324</f>
        <v>357.6</v>
      </c>
      <c r="AX324" s="54">
        <f>BD!V324*BD!AC324</f>
        <v>263.73</v>
      </c>
      <c r="AY324" s="54">
        <f>IF(BD!AN324="","",BD!AN324*BD!AC324)</f>
        <v>671.923566878981</v>
      </c>
      <c r="AZ324" s="48" t="s">
        <v>5271</v>
      </c>
      <c r="BA324" s="69" t="s">
        <v>124</v>
      </c>
      <c r="BB324" s="48">
        <v>1</v>
      </c>
      <c r="BC324" s="69" t="s">
        <v>5209</v>
      </c>
      <c r="BD324" s="64" t="s">
        <v>5257</v>
      </c>
      <c r="BE324" s="65" t="s">
        <v>4</v>
      </c>
      <c r="BF324" s="65" t="s">
        <v>4</v>
      </c>
      <c r="BG324" s="64" t="s">
        <v>5258</v>
      </c>
      <c r="BH324" s="64"/>
      <c r="BI324" s="64"/>
      <c r="BJ324" s="64"/>
      <c r="BK324" s="64"/>
      <c r="BL324" s="64"/>
      <c r="BM324" s="64"/>
      <c r="BN324" s="64" t="s">
        <v>5259</v>
      </c>
      <c r="BO324" s="64">
        <v>138</v>
      </c>
      <c r="BP324" s="64">
        <v>140.622</v>
      </c>
      <c r="BQ324" s="64">
        <v>121</v>
      </c>
      <c r="BR324" s="64" t="s">
        <v>5260</v>
      </c>
      <c r="BS324" s="64" t="s">
        <v>5260</v>
      </c>
      <c r="BT324" s="64" t="s">
        <v>5261</v>
      </c>
      <c r="BU324" s="64">
        <v>5102</v>
      </c>
      <c r="BV324" s="64"/>
      <c r="BW324" s="64"/>
      <c r="BX324" s="64"/>
      <c r="BY324" s="64"/>
      <c r="BZ324" s="64"/>
      <c r="CA324" s="64"/>
      <c r="CB324" s="64"/>
      <c r="CC324" s="64">
        <v>102</v>
      </c>
      <c r="CD324" s="64">
        <v>8</v>
      </c>
      <c r="CE324" s="64">
        <v>8</v>
      </c>
      <c r="CF324" s="64"/>
      <c r="CG324" s="37" t="e">
        <f>VLOOKUP(Table_1[[#This Row],[EAN]],'[1]Planilha1'!$E:$R,13,0)</f>
        <v>#N/A</v>
      </c>
      <c r="CI324" s="188">
        <f>IF(Table_1[[#This Row],[STATUS MERCADO]]="GO",Table_1[[#This Row],[M. BRUTA TOTAL]],0)</f>
        <v>0</v>
      </c>
      <c r="CJ324" s="188">
        <f>IF(Table_1[[#This Row],[STATUS MERCADO]]="GO",Table_1[[#This Row],[PV UNIT. REALIZADO]]*Table_1[[#This Row],[QUANTIDADE]],0)</f>
        <v>0</v>
      </c>
    </row>
    <row r="325" ht="15">
      <c r="A325" s="7"/>
      <c r="B325" s="67" t="s">
        <v>400</v>
      </c>
      <c r="C325" s="77">
        <v>224675</v>
      </c>
      <c r="D325" s="64" t="s">
        <v>5211</v>
      </c>
      <c r="E325" s="49">
        <v>7500435130745</v>
      </c>
      <c r="F325" s="50" t="s">
        <v>5191</v>
      </c>
      <c r="G325" s="48" t="s">
        <v>15</v>
      </c>
      <c r="H325" s="64">
        <v>560</v>
      </c>
      <c r="I325" s="70" t="s">
        <v>5225</v>
      </c>
      <c r="J325" s="48" t="s">
        <v>1647</v>
      </c>
      <c r="K325" s="52" t="s">
        <v>84</v>
      </c>
      <c r="L325" s="52">
        <v>12</v>
      </c>
      <c r="M325" s="52">
        <v>4</v>
      </c>
      <c r="N325" s="48" t="s">
        <v>85</v>
      </c>
      <c r="O325" s="69" t="s">
        <v>5210</v>
      </c>
      <c r="P325" s="68">
        <v>29.8</v>
      </c>
      <c r="Q325" s="54">
        <f>(17/100+7.6/100+1.65/100)*P325</f>
        <v>7.822500000000001</v>
      </c>
      <c r="R325" s="54"/>
      <c r="S325" s="54"/>
      <c r="T325" s="54"/>
      <c r="U325" s="54"/>
      <c r="V325" s="54">
        <f>+P325-Q325+R325+S325+T325+U325</f>
        <v>21.9775</v>
      </c>
      <c r="W325" s="56">
        <f>(1.02/100)</f>
        <v>1.02E-2</v>
      </c>
      <c r="X325" s="56">
        <v>4.8E-3</v>
      </c>
      <c r="Y325" s="56">
        <v>0.17</v>
      </c>
      <c r="Z325" s="56">
        <v>1.65E-2</v>
      </c>
      <c r="AA325" s="56">
        <v>7.6E-2</v>
      </c>
      <c r="AB325" s="56">
        <f>SUM(W325:AA325)</f>
        <v>0.2775</v>
      </c>
      <c r="AC325" s="48">
        <v>12</v>
      </c>
      <c r="AD325" s="57">
        <f>IF(AL325="","",+AC325*AL325)</f>
        <v>671.923566878981</v>
      </c>
      <c r="AE325" s="58">
        <f>IF(AL325="","",+AL325*AB325)</f>
        <v>15.538232484076437</v>
      </c>
      <c r="AF325" s="57">
        <f>IF(AL325="","",+AL325-AE325)</f>
        <v>40.45539808917198</v>
      </c>
      <c r="AG325" s="58">
        <f>+V325</f>
        <v>21.9775</v>
      </c>
      <c r="AH325" s="57">
        <f>IF(AF325="","",+AF325-AG325)</f>
        <v>18.47789808917198</v>
      </c>
      <c r="AI325" s="57">
        <f>IF(AH325="","",+AH325*AC325)</f>
        <v>221.73477707006376</v>
      </c>
      <c r="AJ325" s="58">
        <v>41.19</v>
      </c>
      <c r="AK325" s="59">
        <v>0.33</v>
      </c>
      <c r="AL325" s="58">
        <f>IF(V325=0,"",V325/(1-AB325-AK325))</f>
        <v>55.99363057324842</v>
      </c>
      <c r="AM325" s="60">
        <v>0.33</v>
      </c>
      <c r="AN325" s="58">
        <f>IF(V325=0,"",V325/(1-AB325-AM325))</f>
        <v>55.99363057324842</v>
      </c>
      <c r="AO325" s="61">
        <v>1.2</v>
      </c>
      <c r="AP325" s="58">
        <f>IF(BD!AJ325="","",BD!AJ325*BD!AO325)</f>
        <v>49.428</v>
      </c>
      <c r="AQ325" s="56">
        <f>BD!AM325/BD!AK325-1</f>
        <v>0</v>
      </c>
      <c r="AR325" s="56">
        <f>IF(BD!AN325="","",IF(BD!AJ325="","",BD!AN325/BD!AJ325-1))</f>
        <v>0.35939865436388496</v>
      </c>
      <c r="AS325" s="56" t="str">
        <f>IF(BD!AN325="","",IF(BD!AN325&lt;BD!AL325,"ABAIXO DA META","DENTRO DA META"))</f>
        <v>DENTRO DA META</v>
      </c>
      <c r="AT325" s="56" t="str">
        <f>IF(BD!AJ325="","EM ANÁLISE",IF(BD!AP325&gt;=BD!AN325,"GO", "NO GO"))</f>
        <v>NO GO</v>
      </c>
      <c r="AU325" s="62">
        <f>IF(AN325="","",+BD!$AN325-AJ325)</f>
        <v>14.80363057324842</v>
      </c>
      <c r="AV325" s="63"/>
      <c r="AW325" s="54">
        <f>BD!P325*BD!AC325</f>
        <v>357.6</v>
      </c>
      <c r="AX325" s="54">
        <f>BD!V325*BD!AC325</f>
        <v>263.73</v>
      </c>
      <c r="AY325" s="54">
        <f>IF(BD!AN325="","",BD!AN325*BD!AC325)</f>
        <v>671.923566878981</v>
      </c>
      <c r="AZ325" s="48" t="s">
        <v>5271</v>
      </c>
      <c r="BA325" s="69" t="s">
        <v>124</v>
      </c>
      <c r="BB325" s="48">
        <v>1</v>
      </c>
      <c r="BC325" s="69" t="s">
        <v>5209</v>
      </c>
      <c r="BD325" s="64" t="s">
        <v>5257</v>
      </c>
      <c r="BE325" s="65" t="s">
        <v>4</v>
      </c>
      <c r="BF325" s="65" t="s">
        <v>4</v>
      </c>
      <c r="BG325" s="64" t="s">
        <v>5258</v>
      </c>
      <c r="BH325" s="64"/>
      <c r="BI325" s="64"/>
      <c r="BJ325" s="64"/>
      <c r="BK325" s="64"/>
      <c r="BL325" s="64"/>
      <c r="BM325" s="64"/>
      <c r="BN325" s="64" t="s">
        <v>5259</v>
      </c>
      <c r="BO325" s="64">
        <v>138</v>
      </c>
      <c r="BP325" s="64">
        <v>140.622</v>
      </c>
      <c r="BQ325" s="64">
        <v>121</v>
      </c>
      <c r="BR325" s="64" t="s">
        <v>5260</v>
      </c>
      <c r="BS325" s="64" t="s">
        <v>5260</v>
      </c>
      <c r="BT325" s="64" t="s">
        <v>5261</v>
      </c>
      <c r="BU325" s="64">
        <v>5102</v>
      </c>
      <c r="BV325" s="64"/>
      <c r="BW325" s="64"/>
      <c r="BX325" s="64"/>
      <c r="BY325" s="64"/>
      <c r="BZ325" s="64"/>
      <c r="CA325" s="64"/>
      <c r="CB325" s="64"/>
      <c r="CC325" s="64">
        <v>102</v>
      </c>
      <c r="CD325" s="64">
        <v>8</v>
      </c>
      <c r="CE325" s="64">
        <v>8</v>
      </c>
      <c r="CF325" s="64"/>
      <c r="CG325" s="37" t="e">
        <f>VLOOKUP(Table_1[[#This Row],[EAN]],'[1]Planilha1'!$E:$R,13,0)</f>
        <v>#N/A</v>
      </c>
      <c r="CI325" s="188">
        <f>IF(Table_1[[#This Row],[STATUS MERCADO]]="GO",Table_1[[#This Row],[M. BRUTA TOTAL]],0)</f>
        <v>0</v>
      </c>
      <c r="CJ325" s="188">
        <f>IF(Table_1[[#This Row],[STATUS MERCADO]]="GO",Table_1[[#This Row],[PV UNIT. REALIZADO]]*Table_1[[#This Row],[QUANTIDADE]],0)</f>
        <v>0</v>
      </c>
    </row>
    <row r="326" ht="15">
      <c r="A326" s="7"/>
      <c r="B326" s="67" t="s">
        <v>400</v>
      </c>
      <c r="C326" s="77">
        <v>224676</v>
      </c>
      <c r="D326" s="64" t="s">
        <v>5211</v>
      </c>
      <c r="E326" s="49">
        <v>7500435135559</v>
      </c>
      <c r="F326" s="50" t="s">
        <v>5192</v>
      </c>
      <c r="G326" s="48" t="s">
        <v>15</v>
      </c>
      <c r="H326" s="64">
        <v>560</v>
      </c>
      <c r="I326" s="70" t="s">
        <v>5225</v>
      </c>
      <c r="J326" s="48" t="s">
        <v>1647</v>
      </c>
      <c r="K326" s="52" t="s">
        <v>84</v>
      </c>
      <c r="L326" s="52">
        <v>12</v>
      </c>
      <c r="M326" s="52">
        <v>4</v>
      </c>
      <c r="N326" s="48" t="s">
        <v>85</v>
      </c>
      <c r="O326" s="69" t="s">
        <v>5210</v>
      </c>
      <c r="P326" s="68">
        <v>29.8</v>
      </c>
      <c r="Q326" s="54">
        <f>(17/100+7.6/100+1.65/100)*P326</f>
        <v>7.822500000000001</v>
      </c>
      <c r="R326" s="54"/>
      <c r="S326" s="54"/>
      <c r="T326" s="54"/>
      <c r="U326" s="54"/>
      <c r="V326" s="54">
        <f>+P326-Q326+R326+S326+T326+U326</f>
        <v>21.9775</v>
      </c>
      <c r="W326" s="56">
        <f>(1.02/100)</f>
        <v>1.02E-2</v>
      </c>
      <c r="X326" s="56">
        <v>4.8E-3</v>
      </c>
      <c r="Y326" s="56">
        <v>0.17</v>
      </c>
      <c r="Z326" s="56">
        <v>1.65E-2</v>
      </c>
      <c r="AA326" s="56">
        <v>7.6E-2</v>
      </c>
      <c r="AB326" s="56">
        <f>SUM(W326:AA326)</f>
        <v>0.2775</v>
      </c>
      <c r="AC326" s="48">
        <v>12</v>
      </c>
      <c r="AD326" s="57">
        <f>IF(AL326="","",+AC326*AL326)</f>
        <v>671.923566878981</v>
      </c>
      <c r="AE326" s="58">
        <f>IF(AL326="","",+AL326*AB326)</f>
        <v>15.538232484076437</v>
      </c>
      <c r="AF326" s="57">
        <f>IF(AL326="","",+AL326-AE326)</f>
        <v>40.45539808917198</v>
      </c>
      <c r="AG326" s="58">
        <f>+V326</f>
        <v>21.9775</v>
      </c>
      <c r="AH326" s="57">
        <f>IF(AF326="","",+AF326-AG326)</f>
        <v>18.47789808917198</v>
      </c>
      <c r="AI326" s="57">
        <f>IF(AH326="","",+AH326*AC326)</f>
        <v>221.73477707006376</v>
      </c>
      <c r="AJ326" s="58">
        <v>41.19</v>
      </c>
      <c r="AK326" s="59">
        <v>0.33</v>
      </c>
      <c r="AL326" s="58">
        <f>IF(V326=0,"",V326/(1-AB326-AK326))</f>
        <v>55.99363057324842</v>
      </c>
      <c r="AM326" s="60">
        <v>0.33</v>
      </c>
      <c r="AN326" s="58">
        <f>IF(V326=0,"",V326/(1-AB326-AM326))</f>
        <v>55.99363057324842</v>
      </c>
      <c r="AO326" s="61">
        <v>1.2</v>
      </c>
      <c r="AP326" s="58">
        <f>IF(BD!AJ326="","",BD!AJ326*BD!AO326)</f>
        <v>49.428</v>
      </c>
      <c r="AQ326" s="56">
        <f>BD!AM326/BD!AK326-1</f>
        <v>0</v>
      </c>
      <c r="AR326" s="56">
        <f>IF(BD!AN326="","",IF(BD!AJ326="","",BD!AN326/BD!AJ326-1))</f>
        <v>0.35939865436388496</v>
      </c>
      <c r="AS326" s="56" t="str">
        <f>IF(BD!AN326="","",IF(BD!AN326&lt;BD!AL326,"ABAIXO DA META","DENTRO DA META"))</f>
        <v>DENTRO DA META</v>
      </c>
      <c r="AT326" s="56" t="str">
        <f>IF(BD!AJ326="","EM ANÁLISE",IF(BD!AP326&gt;=BD!AN326,"GO", "NO GO"))</f>
        <v>NO GO</v>
      </c>
      <c r="AU326" s="62">
        <f>IF(AN326="","",+BD!$AN326-AJ326)</f>
        <v>14.80363057324842</v>
      </c>
      <c r="AV326" s="63"/>
      <c r="AW326" s="54">
        <f>BD!P326*BD!AC326</f>
        <v>357.6</v>
      </c>
      <c r="AX326" s="54">
        <f>BD!V326*BD!AC326</f>
        <v>263.73</v>
      </c>
      <c r="AY326" s="54">
        <f>IF(BD!AN326="","",BD!AN326*BD!AC326)</f>
        <v>671.923566878981</v>
      </c>
      <c r="AZ326" s="48" t="s">
        <v>5271</v>
      </c>
      <c r="BA326" s="69" t="s">
        <v>124</v>
      </c>
      <c r="BB326" s="48">
        <v>1</v>
      </c>
      <c r="BC326" s="69" t="s">
        <v>5209</v>
      </c>
      <c r="BD326" s="64" t="s">
        <v>5257</v>
      </c>
      <c r="BE326" s="65" t="s">
        <v>4</v>
      </c>
      <c r="BF326" s="65" t="s">
        <v>4</v>
      </c>
      <c r="BG326" s="64" t="s">
        <v>5258</v>
      </c>
      <c r="BH326" s="64"/>
      <c r="BI326" s="64"/>
      <c r="BJ326" s="64"/>
      <c r="BK326" s="64"/>
      <c r="BL326" s="64"/>
      <c r="BM326" s="64"/>
      <c r="BN326" s="64" t="s">
        <v>5259</v>
      </c>
      <c r="BO326" s="64">
        <v>138</v>
      </c>
      <c r="BP326" s="64">
        <v>140.622</v>
      </c>
      <c r="BQ326" s="64">
        <v>121</v>
      </c>
      <c r="BR326" s="64" t="s">
        <v>5260</v>
      </c>
      <c r="BS326" s="64" t="s">
        <v>5260</v>
      </c>
      <c r="BT326" s="64" t="s">
        <v>5261</v>
      </c>
      <c r="BU326" s="64">
        <v>5102</v>
      </c>
      <c r="BV326" s="64"/>
      <c r="BW326" s="64"/>
      <c r="BX326" s="64"/>
      <c r="BY326" s="64"/>
      <c r="BZ326" s="64"/>
      <c r="CA326" s="64"/>
      <c r="CB326" s="64"/>
      <c r="CC326" s="64">
        <v>102</v>
      </c>
      <c r="CD326" s="64">
        <v>8</v>
      </c>
      <c r="CE326" s="64">
        <v>8</v>
      </c>
      <c r="CF326" s="64"/>
      <c r="CG326" s="37" t="e">
        <f>VLOOKUP(Table_1[[#This Row],[EAN]],'[1]Planilha1'!$E:$R,13,0)</f>
        <v>#N/A</v>
      </c>
      <c r="CI326" s="188">
        <f>IF(Table_1[[#This Row],[STATUS MERCADO]]="GO",Table_1[[#This Row],[M. BRUTA TOTAL]],0)</f>
        <v>0</v>
      </c>
      <c r="CJ326" s="188">
        <f>IF(Table_1[[#This Row],[STATUS MERCADO]]="GO",Table_1[[#This Row],[PV UNIT. REALIZADO]]*Table_1[[#This Row],[QUANTIDADE]],0)</f>
        <v>0</v>
      </c>
    </row>
    <row r="327" ht="15">
      <c r="A327" s="7"/>
      <c r="B327" s="67" t="s">
        <v>400</v>
      </c>
      <c r="C327" s="77">
        <v>224677</v>
      </c>
      <c r="D327" s="64" t="s">
        <v>5211</v>
      </c>
      <c r="E327" s="49">
        <v>7500435130769</v>
      </c>
      <c r="F327" s="50" t="s">
        <v>5193</v>
      </c>
      <c r="G327" s="48" t="s">
        <v>15</v>
      </c>
      <c r="H327" s="64">
        <v>560</v>
      </c>
      <c r="I327" s="70" t="s">
        <v>5225</v>
      </c>
      <c r="J327" s="48" t="s">
        <v>1647</v>
      </c>
      <c r="K327" s="52" t="s">
        <v>84</v>
      </c>
      <c r="L327" s="52">
        <v>12</v>
      </c>
      <c r="M327" s="52">
        <v>4</v>
      </c>
      <c r="N327" s="48" t="s">
        <v>85</v>
      </c>
      <c r="O327" s="69" t="s">
        <v>5210</v>
      </c>
      <c r="P327" s="68">
        <v>29.8</v>
      </c>
      <c r="Q327" s="54">
        <f>(17/100+7.6/100+1.65/100)*P327</f>
        <v>7.822500000000001</v>
      </c>
      <c r="R327" s="54"/>
      <c r="S327" s="54"/>
      <c r="T327" s="54"/>
      <c r="U327" s="54"/>
      <c r="V327" s="54">
        <f>+P327-Q327+R327+S327+T327+U327</f>
        <v>21.9775</v>
      </c>
      <c r="W327" s="56">
        <f>(1.02/100)</f>
        <v>1.02E-2</v>
      </c>
      <c r="X327" s="56">
        <v>4.8E-3</v>
      </c>
      <c r="Y327" s="56">
        <v>0.17</v>
      </c>
      <c r="Z327" s="56">
        <v>1.65E-2</v>
      </c>
      <c r="AA327" s="56">
        <v>7.6E-2</v>
      </c>
      <c r="AB327" s="56">
        <f>SUM(W327:AA327)</f>
        <v>0.2775</v>
      </c>
      <c r="AC327" s="48">
        <v>12</v>
      </c>
      <c r="AD327" s="57">
        <f>IF(AL327="","",+AC327*AL327)</f>
        <v>671.923566878981</v>
      </c>
      <c r="AE327" s="58">
        <f>IF(AL327="","",+AL327*AB327)</f>
        <v>15.538232484076437</v>
      </c>
      <c r="AF327" s="57">
        <f>IF(AL327="","",+AL327-AE327)</f>
        <v>40.45539808917198</v>
      </c>
      <c r="AG327" s="58">
        <f>+V327</f>
        <v>21.9775</v>
      </c>
      <c r="AH327" s="57">
        <f>IF(AF327="","",+AF327-AG327)</f>
        <v>18.47789808917198</v>
      </c>
      <c r="AI327" s="57">
        <f>IF(AH327="","",+AH327*AC327)</f>
        <v>221.73477707006376</v>
      </c>
      <c r="AJ327" s="58">
        <v>41.19</v>
      </c>
      <c r="AK327" s="59">
        <v>0.33</v>
      </c>
      <c r="AL327" s="58">
        <f>IF(V327=0,"",V327/(1-AB327-AK327))</f>
        <v>55.99363057324842</v>
      </c>
      <c r="AM327" s="60">
        <v>0.33</v>
      </c>
      <c r="AN327" s="58">
        <f>IF(V327=0,"",V327/(1-AB327-AM327))</f>
        <v>55.99363057324842</v>
      </c>
      <c r="AO327" s="61">
        <v>1.2</v>
      </c>
      <c r="AP327" s="58">
        <f>IF(BD!AJ327="","",BD!AJ327*BD!AO327)</f>
        <v>49.428</v>
      </c>
      <c r="AQ327" s="56">
        <f>BD!AM327/BD!AK327-1</f>
        <v>0</v>
      </c>
      <c r="AR327" s="56">
        <f>IF(BD!AN327="","",IF(BD!AJ327="","",BD!AN327/BD!AJ327-1))</f>
        <v>0.35939865436388496</v>
      </c>
      <c r="AS327" s="56" t="str">
        <f>IF(BD!AN327="","",IF(BD!AN327&lt;BD!AL327,"ABAIXO DA META","DENTRO DA META"))</f>
        <v>DENTRO DA META</v>
      </c>
      <c r="AT327" s="56" t="str">
        <f>IF(BD!AJ327="","EM ANÁLISE",IF(BD!AP327&gt;=BD!AN327,"GO", "NO GO"))</f>
        <v>NO GO</v>
      </c>
      <c r="AU327" s="62">
        <f>IF(AN327="","",+BD!$AN327-AJ327)</f>
        <v>14.80363057324842</v>
      </c>
      <c r="AV327" s="63"/>
      <c r="AW327" s="54">
        <f>BD!P327*BD!AC327</f>
        <v>357.6</v>
      </c>
      <c r="AX327" s="54">
        <f>BD!V327*BD!AC327</f>
        <v>263.73</v>
      </c>
      <c r="AY327" s="54">
        <f>IF(BD!AN327="","",BD!AN327*BD!AC327)</f>
        <v>671.923566878981</v>
      </c>
      <c r="AZ327" s="48" t="s">
        <v>5271</v>
      </c>
      <c r="BA327" s="69" t="s">
        <v>124</v>
      </c>
      <c r="BB327" s="48">
        <v>1</v>
      </c>
      <c r="BC327" s="69" t="s">
        <v>5209</v>
      </c>
      <c r="BD327" s="64" t="s">
        <v>5257</v>
      </c>
      <c r="BE327" s="65" t="s">
        <v>4</v>
      </c>
      <c r="BF327" s="65" t="s">
        <v>4</v>
      </c>
      <c r="BG327" s="64" t="s">
        <v>5258</v>
      </c>
      <c r="BH327" s="64"/>
      <c r="BI327" s="64"/>
      <c r="BJ327" s="64"/>
      <c r="BK327" s="64"/>
      <c r="BL327" s="64"/>
      <c r="BM327" s="64"/>
      <c r="BN327" s="64" t="s">
        <v>5259</v>
      </c>
      <c r="BO327" s="64">
        <v>138</v>
      </c>
      <c r="BP327" s="64">
        <v>140.622</v>
      </c>
      <c r="BQ327" s="64">
        <v>121</v>
      </c>
      <c r="BR327" s="64" t="s">
        <v>5260</v>
      </c>
      <c r="BS327" s="64" t="s">
        <v>5260</v>
      </c>
      <c r="BT327" s="64" t="s">
        <v>5261</v>
      </c>
      <c r="BU327" s="64">
        <v>5102</v>
      </c>
      <c r="BV327" s="64"/>
      <c r="BW327" s="64"/>
      <c r="BX327" s="64"/>
      <c r="BY327" s="64"/>
      <c r="BZ327" s="64"/>
      <c r="CA327" s="64"/>
      <c r="CB327" s="64"/>
      <c r="CC327" s="64">
        <v>102</v>
      </c>
      <c r="CD327" s="64">
        <v>8</v>
      </c>
      <c r="CE327" s="64">
        <v>8</v>
      </c>
      <c r="CF327" s="64"/>
      <c r="CG327" s="37" t="e">
        <f>VLOOKUP(Table_1[[#This Row],[EAN]],'[1]Planilha1'!$E:$R,13,0)</f>
        <v>#N/A</v>
      </c>
      <c r="CI327" s="188">
        <f>IF(Table_1[[#This Row],[STATUS MERCADO]]="GO",Table_1[[#This Row],[M. BRUTA TOTAL]],0)</f>
        <v>0</v>
      </c>
      <c r="CJ327" s="188">
        <f>IF(Table_1[[#This Row],[STATUS MERCADO]]="GO",Table_1[[#This Row],[PV UNIT. REALIZADO]]*Table_1[[#This Row],[QUANTIDADE]],0)</f>
        <v>0</v>
      </c>
    </row>
    <row r="328" ht="15">
      <c r="A328" s="7"/>
      <c r="B328" s="67" t="s">
        <v>400</v>
      </c>
      <c r="C328" s="77">
        <v>224686</v>
      </c>
      <c r="D328" s="64" t="s">
        <v>5211</v>
      </c>
      <c r="E328" s="49">
        <v>7500435125383</v>
      </c>
      <c r="F328" s="50" t="s">
        <v>5194</v>
      </c>
      <c r="G328" s="48" t="s">
        <v>15</v>
      </c>
      <c r="H328" s="64">
        <v>560</v>
      </c>
      <c r="I328" s="70" t="s">
        <v>5225</v>
      </c>
      <c r="J328" s="48" t="s">
        <v>1647</v>
      </c>
      <c r="K328" s="52" t="s">
        <v>84</v>
      </c>
      <c r="L328" s="52">
        <v>12</v>
      </c>
      <c r="M328" s="52">
        <v>4</v>
      </c>
      <c r="N328" s="48" t="s">
        <v>85</v>
      </c>
      <c r="O328" s="69" t="s">
        <v>5210</v>
      </c>
      <c r="P328" s="68">
        <v>9</v>
      </c>
      <c r="Q328" s="54">
        <f>(17/100+7.6/100+1.65/100)*P328</f>
        <v>2.3625000000000003</v>
      </c>
      <c r="R328" s="54"/>
      <c r="S328" s="54"/>
      <c r="T328" s="54"/>
      <c r="U328" s="54"/>
      <c r="V328" s="54">
        <f>+P328-Q328+R328+S328+T328+U328</f>
        <v>6.637499999999999</v>
      </c>
      <c r="W328" s="56">
        <f>(1.02/100)</f>
        <v>1.02E-2</v>
      </c>
      <c r="X328" s="56">
        <v>4.8E-3</v>
      </c>
      <c r="Y328" s="56">
        <v>0.17</v>
      </c>
      <c r="Z328" s="56">
        <v>1.65E-2</v>
      </c>
      <c r="AA328" s="56">
        <v>7.6E-2</v>
      </c>
      <c r="AB328" s="56">
        <f>SUM(W328:AA328)</f>
        <v>0.2775</v>
      </c>
      <c r="AC328" s="48">
        <v>12</v>
      </c>
      <c r="AD328" s="57">
        <f>IF(AL328="","",+AC328*AL328)</f>
        <v>202.9299363057325</v>
      </c>
      <c r="AE328" s="58">
        <f>IF(AL328="","",+AL328*AB328)</f>
        <v>4.692754777070065</v>
      </c>
      <c r="AF328" s="57">
        <f>IF(AL328="","",+AL328-AE328)</f>
        <v>12.218073248407645</v>
      </c>
      <c r="AG328" s="58">
        <f>+V328</f>
        <v>6.637499999999999</v>
      </c>
      <c r="AH328" s="57">
        <f>IF(AF328="","",+AF328-AG328)</f>
        <v>5.580573248407646</v>
      </c>
      <c r="AI328" s="57">
        <f>IF(AH328="","",+AH328*AC328)</f>
        <v>66.96687898089175</v>
      </c>
      <c r="AJ328" s="58">
        <v>14.41</v>
      </c>
      <c r="AK328" s="59">
        <v>0.33</v>
      </c>
      <c r="AL328" s="58">
        <f>IF(V328=0,"",V328/(1-AB328-AK328))</f>
        <v>16.91082802547771</v>
      </c>
      <c r="AM328" s="60">
        <v>0.33</v>
      </c>
      <c r="AN328" s="58">
        <f>IF(V328=0,"",V328/(1-AB328-AM328))</f>
        <v>16.91082802547771</v>
      </c>
      <c r="AO328" s="61">
        <v>1.2</v>
      </c>
      <c r="AP328" s="58">
        <f>IF(BD!AJ328="","",BD!AJ328*BD!AO328)</f>
        <v>17.291999999999998</v>
      </c>
      <c r="AQ328" s="56">
        <f>BD!AM328/BD!AK328-1</f>
        <v>0</v>
      </c>
      <c r="AR328" s="56">
        <f>IF(BD!AN328="","",IF(BD!AJ328="","",BD!AN328/BD!AJ328-1))</f>
        <v>0.17354809337111088</v>
      </c>
      <c r="AS328" s="56" t="str">
        <f>IF(BD!AN328="","",IF(BD!AN328&lt;BD!AL328,"ABAIXO DA META","DENTRO DA META"))</f>
        <v>DENTRO DA META</v>
      </c>
      <c r="AT328" s="56" t="str">
        <f>IF(BD!AJ328="","EM ANÁLISE",IF(BD!AP328&gt;=BD!AN328,"GO", "NO GO"))</f>
        <v>GO</v>
      </c>
      <c r="AU328" s="62">
        <f>IF(AN328="","",+BD!$AN328-AJ328)</f>
        <v>2.500828025477709</v>
      </c>
      <c r="AV328" s="63"/>
      <c r="AW328" s="54">
        <f>BD!P328*BD!AC328</f>
        <v>108</v>
      </c>
      <c r="AX328" s="54">
        <f>BD!V328*BD!AC328</f>
        <v>79.64999999999999</v>
      </c>
      <c r="AY328" s="54">
        <f>IF(BD!AN328="","",BD!AN328*BD!AC328)</f>
        <v>202.9299363057325</v>
      </c>
      <c r="AZ328" s="48" t="s">
        <v>5271</v>
      </c>
      <c r="BA328" s="69" t="s">
        <v>124</v>
      </c>
      <c r="BB328" s="48">
        <v>1</v>
      </c>
      <c r="BC328" s="69" t="s">
        <v>5209</v>
      </c>
      <c r="BD328" s="64" t="s">
        <v>5257</v>
      </c>
      <c r="BE328" s="65" t="s">
        <v>4</v>
      </c>
      <c r="BF328" s="65" t="s">
        <v>4</v>
      </c>
      <c r="BG328" s="64" t="s">
        <v>5258</v>
      </c>
      <c r="BH328" s="64"/>
      <c r="BI328" s="64"/>
      <c r="BJ328" s="64"/>
      <c r="BK328" s="64"/>
      <c r="BL328" s="64"/>
      <c r="BM328" s="64"/>
      <c r="BN328" s="64" t="s">
        <v>5259</v>
      </c>
      <c r="BO328" s="64">
        <v>138</v>
      </c>
      <c r="BP328" s="64">
        <v>140.622</v>
      </c>
      <c r="BQ328" s="64">
        <v>121</v>
      </c>
      <c r="BR328" s="64" t="s">
        <v>5260</v>
      </c>
      <c r="BS328" s="64" t="s">
        <v>5260</v>
      </c>
      <c r="BT328" s="64" t="s">
        <v>5261</v>
      </c>
      <c r="BU328" s="64">
        <v>5102</v>
      </c>
      <c r="BV328" s="64"/>
      <c r="BW328" s="64"/>
      <c r="BX328" s="64"/>
      <c r="BY328" s="64"/>
      <c r="BZ328" s="64"/>
      <c r="CA328" s="64"/>
      <c r="CB328" s="64"/>
      <c r="CC328" s="64">
        <v>102</v>
      </c>
      <c r="CD328" s="64">
        <v>8</v>
      </c>
      <c r="CE328" s="64">
        <v>8</v>
      </c>
      <c r="CF328" s="64"/>
      <c r="CG328" s="37" t="e">
        <f>VLOOKUP(Table_1[[#This Row],[EAN]],'[1]Planilha1'!$E:$R,13,0)</f>
        <v>#N/A</v>
      </c>
      <c r="CI328" s="188">
        <f>IF(Table_1[[#This Row],[STATUS MERCADO]]="GO",Table_1[[#This Row],[M. BRUTA TOTAL]],0)</f>
        <v>66.96687898089175</v>
      </c>
      <c r="CJ328" s="188">
        <f>IF(Table_1[[#This Row],[STATUS MERCADO]]="GO",Table_1[[#This Row],[PV UNIT. REALIZADO]]*Table_1[[#This Row],[QUANTIDADE]],0)</f>
        <v>202.9299363057325</v>
      </c>
    </row>
    <row r="329" ht="15">
      <c r="A329" s="7"/>
      <c r="B329" s="67" t="s">
        <v>400</v>
      </c>
      <c r="C329" s="77">
        <v>224688</v>
      </c>
      <c r="D329" s="64" t="s">
        <v>5211</v>
      </c>
      <c r="E329" s="49">
        <v>7500435125420</v>
      </c>
      <c r="F329" s="50" t="s">
        <v>5195</v>
      </c>
      <c r="G329" s="48" t="s">
        <v>15</v>
      </c>
      <c r="H329" s="64">
        <v>560</v>
      </c>
      <c r="I329" s="70" t="s">
        <v>5225</v>
      </c>
      <c r="J329" s="48" t="s">
        <v>1647</v>
      </c>
      <c r="K329" s="52" t="s">
        <v>84</v>
      </c>
      <c r="L329" s="52">
        <v>12</v>
      </c>
      <c r="M329" s="52">
        <v>4</v>
      </c>
      <c r="N329" s="48" t="s">
        <v>85</v>
      </c>
      <c r="O329" s="69" t="s">
        <v>5210</v>
      </c>
      <c r="P329" s="68">
        <v>9</v>
      </c>
      <c r="Q329" s="54">
        <f>(17/100+7.6/100+1.65/100)*P329</f>
        <v>2.3625000000000003</v>
      </c>
      <c r="R329" s="54"/>
      <c r="S329" s="54"/>
      <c r="T329" s="54"/>
      <c r="U329" s="54"/>
      <c r="V329" s="54">
        <f>+P329-Q329+R329+S329+T329+U329</f>
        <v>6.637499999999999</v>
      </c>
      <c r="W329" s="56">
        <f>(1.02/100)</f>
        <v>1.02E-2</v>
      </c>
      <c r="X329" s="56">
        <v>4.8E-3</v>
      </c>
      <c r="Y329" s="56">
        <v>0.17</v>
      </c>
      <c r="Z329" s="56">
        <v>1.65E-2</v>
      </c>
      <c r="AA329" s="56">
        <v>7.6E-2</v>
      </c>
      <c r="AB329" s="56">
        <f>SUM(W329:AA329)</f>
        <v>0.2775</v>
      </c>
      <c r="AC329" s="48">
        <v>12</v>
      </c>
      <c r="AD329" s="57">
        <f>IF(AL329="","",+AC329*AL329)</f>
        <v>202.9299363057325</v>
      </c>
      <c r="AE329" s="58">
        <f>IF(AL329="","",+AL329*AB329)</f>
        <v>4.692754777070065</v>
      </c>
      <c r="AF329" s="57">
        <f>IF(AL329="","",+AL329-AE329)</f>
        <v>12.218073248407645</v>
      </c>
      <c r="AG329" s="58">
        <f>+V329</f>
        <v>6.637499999999999</v>
      </c>
      <c r="AH329" s="57">
        <f>IF(AF329="","",+AF329-AG329)</f>
        <v>5.580573248407646</v>
      </c>
      <c r="AI329" s="57">
        <f>IF(AH329="","",+AH329*AC329)</f>
        <v>66.96687898089175</v>
      </c>
      <c r="AJ329" s="58">
        <v>14.41</v>
      </c>
      <c r="AK329" s="59">
        <v>0.33</v>
      </c>
      <c r="AL329" s="58">
        <f>IF(V329=0,"",V329/(1-AB329-AK329))</f>
        <v>16.91082802547771</v>
      </c>
      <c r="AM329" s="60">
        <v>0.33</v>
      </c>
      <c r="AN329" s="58">
        <f>IF(V329=0,"",V329/(1-AB329-AM329))</f>
        <v>16.91082802547771</v>
      </c>
      <c r="AO329" s="61">
        <v>1.2</v>
      </c>
      <c r="AP329" s="58">
        <f>IF(BD!AJ329="","",BD!AJ329*BD!AO329)</f>
        <v>17.291999999999998</v>
      </c>
      <c r="AQ329" s="56">
        <f>BD!AM329/BD!AK329-1</f>
        <v>0</v>
      </c>
      <c r="AR329" s="56">
        <f>IF(BD!AN329="","",IF(BD!AJ329="","",BD!AN329/BD!AJ329-1))</f>
        <v>0.17354809337111088</v>
      </c>
      <c r="AS329" s="56" t="str">
        <f>IF(BD!AN329="","",IF(BD!AN329&lt;BD!AL329,"ABAIXO DA META","DENTRO DA META"))</f>
        <v>DENTRO DA META</v>
      </c>
      <c r="AT329" s="56" t="str">
        <f>IF(BD!AJ329="","EM ANÁLISE",IF(BD!AP329&gt;=BD!AN329,"GO", "NO GO"))</f>
        <v>GO</v>
      </c>
      <c r="AU329" s="62">
        <f>IF(AN329="","",+BD!$AN329-AJ329)</f>
        <v>2.500828025477709</v>
      </c>
      <c r="AV329" s="63"/>
      <c r="AW329" s="54">
        <f>BD!P329*BD!AC329</f>
        <v>108</v>
      </c>
      <c r="AX329" s="54">
        <f>BD!V329*BD!AC329</f>
        <v>79.64999999999999</v>
      </c>
      <c r="AY329" s="54">
        <f>IF(BD!AN329="","",BD!AN329*BD!AC329)</f>
        <v>202.9299363057325</v>
      </c>
      <c r="AZ329" s="48" t="s">
        <v>5271</v>
      </c>
      <c r="BA329" s="69" t="s">
        <v>124</v>
      </c>
      <c r="BB329" s="48">
        <v>1</v>
      </c>
      <c r="BC329" s="69" t="s">
        <v>5209</v>
      </c>
      <c r="BD329" s="64" t="s">
        <v>5257</v>
      </c>
      <c r="BE329" s="65" t="s">
        <v>4</v>
      </c>
      <c r="BF329" s="65" t="s">
        <v>4</v>
      </c>
      <c r="BG329" s="64" t="s">
        <v>5258</v>
      </c>
      <c r="BH329" s="64"/>
      <c r="BI329" s="64"/>
      <c r="BJ329" s="64"/>
      <c r="BK329" s="64"/>
      <c r="BL329" s="64"/>
      <c r="BM329" s="64"/>
      <c r="BN329" s="64" t="s">
        <v>5259</v>
      </c>
      <c r="BO329" s="64">
        <v>138</v>
      </c>
      <c r="BP329" s="64">
        <v>140.622</v>
      </c>
      <c r="BQ329" s="64">
        <v>121</v>
      </c>
      <c r="BR329" s="64" t="s">
        <v>5260</v>
      </c>
      <c r="BS329" s="64" t="s">
        <v>5260</v>
      </c>
      <c r="BT329" s="64" t="s">
        <v>5261</v>
      </c>
      <c r="BU329" s="64">
        <v>5102</v>
      </c>
      <c r="BV329" s="64"/>
      <c r="BW329" s="64"/>
      <c r="BX329" s="64"/>
      <c r="BY329" s="64"/>
      <c r="BZ329" s="64"/>
      <c r="CA329" s="64"/>
      <c r="CB329" s="64"/>
      <c r="CC329" s="64">
        <v>102</v>
      </c>
      <c r="CD329" s="64">
        <v>8</v>
      </c>
      <c r="CE329" s="64">
        <v>8</v>
      </c>
      <c r="CF329" s="64"/>
      <c r="CG329" s="37" t="e">
        <f>VLOOKUP(Table_1[[#This Row],[EAN]],'[1]Planilha1'!$E:$R,13,0)</f>
        <v>#N/A</v>
      </c>
      <c r="CI329" s="188">
        <f>IF(Table_1[[#This Row],[STATUS MERCADO]]="GO",Table_1[[#This Row],[M. BRUTA TOTAL]],0)</f>
        <v>66.96687898089175</v>
      </c>
      <c r="CJ329" s="188">
        <f>IF(Table_1[[#This Row],[STATUS MERCADO]]="GO",Table_1[[#This Row],[PV UNIT. REALIZADO]]*Table_1[[#This Row],[QUANTIDADE]],0)</f>
        <v>202.9299363057325</v>
      </c>
    </row>
    <row r="330" ht="15">
      <c r="A330" s="7"/>
      <c r="B330" s="67" t="s">
        <v>400</v>
      </c>
      <c r="C330" s="77">
        <v>224689</v>
      </c>
      <c r="D330" s="64" t="s">
        <v>5211</v>
      </c>
      <c r="E330" s="49">
        <v>7500435125468</v>
      </c>
      <c r="F330" s="50" t="s">
        <v>5196</v>
      </c>
      <c r="G330" s="48" t="s">
        <v>15</v>
      </c>
      <c r="H330" s="64">
        <v>560</v>
      </c>
      <c r="I330" s="70" t="s">
        <v>5225</v>
      </c>
      <c r="J330" s="48" t="s">
        <v>1647</v>
      </c>
      <c r="K330" s="52" t="s">
        <v>84</v>
      </c>
      <c r="L330" s="52">
        <v>12</v>
      </c>
      <c r="M330" s="52">
        <v>4</v>
      </c>
      <c r="N330" s="48" t="s">
        <v>85</v>
      </c>
      <c r="O330" s="69" t="s">
        <v>5210</v>
      </c>
      <c r="P330" s="68">
        <v>9</v>
      </c>
      <c r="Q330" s="54">
        <f>(17/100+7.6/100+1.65/100)*P330</f>
        <v>2.3625000000000003</v>
      </c>
      <c r="R330" s="54"/>
      <c r="S330" s="54"/>
      <c r="T330" s="54"/>
      <c r="U330" s="54"/>
      <c r="V330" s="54">
        <f>+P330-Q330+R330+S330+T330+U330</f>
        <v>6.637499999999999</v>
      </c>
      <c r="W330" s="56">
        <f>(1.02/100)</f>
        <v>1.02E-2</v>
      </c>
      <c r="X330" s="56">
        <v>4.8E-3</v>
      </c>
      <c r="Y330" s="56">
        <v>0.17</v>
      </c>
      <c r="Z330" s="56">
        <v>1.65E-2</v>
      </c>
      <c r="AA330" s="56">
        <v>7.6E-2</v>
      </c>
      <c r="AB330" s="56">
        <f>SUM(W330:AA330)</f>
        <v>0.2775</v>
      </c>
      <c r="AC330" s="48">
        <v>12</v>
      </c>
      <c r="AD330" s="57">
        <f>IF(AL330="","",+AC330*AL330)</f>
        <v>202.9299363057325</v>
      </c>
      <c r="AE330" s="58">
        <f>IF(AL330="","",+AL330*AB330)</f>
        <v>4.692754777070065</v>
      </c>
      <c r="AF330" s="57">
        <f>IF(AL330="","",+AL330-AE330)</f>
        <v>12.218073248407645</v>
      </c>
      <c r="AG330" s="58">
        <f>+V330</f>
        <v>6.637499999999999</v>
      </c>
      <c r="AH330" s="57">
        <f>IF(AF330="","",+AF330-AG330)</f>
        <v>5.580573248407646</v>
      </c>
      <c r="AI330" s="57">
        <f>IF(AH330="","",+AH330*AC330)</f>
        <v>66.96687898089175</v>
      </c>
      <c r="AJ330" s="58">
        <v>14.41</v>
      </c>
      <c r="AK330" s="59">
        <v>0.33</v>
      </c>
      <c r="AL330" s="58">
        <f>IF(V330=0,"",V330/(1-AB330-AK330))</f>
        <v>16.91082802547771</v>
      </c>
      <c r="AM330" s="60">
        <v>0.33</v>
      </c>
      <c r="AN330" s="58">
        <f>IF(V330=0,"",V330/(1-AB330-AM330))</f>
        <v>16.91082802547771</v>
      </c>
      <c r="AO330" s="61">
        <v>1.2</v>
      </c>
      <c r="AP330" s="58">
        <f>IF(BD!AJ330="","",BD!AJ330*BD!AO330)</f>
        <v>17.291999999999998</v>
      </c>
      <c r="AQ330" s="56">
        <f>BD!AM330/BD!AK330-1</f>
        <v>0</v>
      </c>
      <c r="AR330" s="56">
        <f>IF(BD!AN330="","",IF(BD!AJ330="","",BD!AN330/BD!AJ330-1))</f>
        <v>0.17354809337111088</v>
      </c>
      <c r="AS330" s="56" t="str">
        <f>IF(BD!AN330="","",IF(BD!AN330&lt;BD!AL330,"ABAIXO DA META","DENTRO DA META"))</f>
        <v>DENTRO DA META</v>
      </c>
      <c r="AT330" s="56" t="str">
        <f>IF(BD!AJ330="","EM ANÁLISE",IF(BD!AP330&gt;=BD!AN330,"GO", "NO GO"))</f>
        <v>GO</v>
      </c>
      <c r="AU330" s="62">
        <f>IF(AN330="","",+BD!$AN330-AJ330)</f>
        <v>2.500828025477709</v>
      </c>
      <c r="AV330" s="63"/>
      <c r="AW330" s="54">
        <f>BD!P330*BD!AC330</f>
        <v>108</v>
      </c>
      <c r="AX330" s="54">
        <f>BD!V330*BD!AC330</f>
        <v>79.64999999999999</v>
      </c>
      <c r="AY330" s="54">
        <f>IF(BD!AN330="","",BD!AN330*BD!AC330)</f>
        <v>202.9299363057325</v>
      </c>
      <c r="AZ330" s="48" t="s">
        <v>5271</v>
      </c>
      <c r="BA330" s="69" t="s">
        <v>124</v>
      </c>
      <c r="BB330" s="48">
        <v>1</v>
      </c>
      <c r="BC330" s="69" t="s">
        <v>5209</v>
      </c>
      <c r="BD330" s="64" t="s">
        <v>5257</v>
      </c>
      <c r="BE330" s="65" t="s">
        <v>4</v>
      </c>
      <c r="BF330" s="65" t="s">
        <v>4</v>
      </c>
      <c r="BG330" s="64" t="s">
        <v>5258</v>
      </c>
      <c r="BH330" s="64"/>
      <c r="BI330" s="64"/>
      <c r="BJ330" s="64"/>
      <c r="BK330" s="64"/>
      <c r="BL330" s="64"/>
      <c r="BM330" s="64"/>
      <c r="BN330" s="64" t="s">
        <v>5259</v>
      </c>
      <c r="BO330" s="64">
        <v>138</v>
      </c>
      <c r="BP330" s="64">
        <v>140.622</v>
      </c>
      <c r="BQ330" s="64">
        <v>121</v>
      </c>
      <c r="BR330" s="64" t="s">
        <v>5260</v>
      </c>
      <c r="BS330" s="64" t="s">
        <v>5260</v>
      </c>
      <c r="BT330" s="64" t="s">
        <v>5261</v>
      </c>
      <c r="BU330" s="64">
        <v>5102</v>
      </c>
      <c r="BV330" s="64"/>
      <c r="BW330" s="64"/>
      <c r="BX330" s="64"/>
      <c r="BY330" s="64"/>
      <c r="BZ330" s="64"/>
      <c r="CA330" s="64"/>
      <c r="CB330" s="64"/>
      <c r="CC330" s="64">
        <v>102</v>
      </c>
      <c r="CD330" s="64">
        <v>8</v>
      </c>
      <c r="CE330" s="64">
        <v>8</v>
      </c>
      <c r="CF330" s="64"/>
      <c r="CG330" s="37" t="e">
        <f>VLOOKUP(Table_1[[#This Row],[EAN]],'[1]Planilha1'!$E:$R,13,0)</f>
        <v>#N/A</v>
      </c>
      <c r="CI330" s="188">
        <f>IF(Table_1[[#This Row],[STATUS MERCADO]]="GO",Table_1[[#This Row],[M. BRUTA TOTAL]],0)</f>
        <v>66.96687898089175</v>
      </c>
      <c r="CJ330" s="188">
        <f>IF(Table_1[[#This Row],[STATUS MERCADO]]="GO",Table_1[[#This Row],[PV UNIT. REALIZADO]]*Table_1[[#This Row],[QUANTIDADE]],0)</f>
        <v>202.9299363057325</v>
      </c>
    </row>
    <row r="331" ht="15">
      <c r="A331" s="7"/>
      <c r="B331" s="67" t="s">
        <v>400</v>
      </c>
      <c r="C331" s="77">
        <v>224692</v>
      </c>
      <c r="D331" s="64" t="s">
        <v>5211</v>
      </c>
      <c r="E331" s="49">
        <v>7501007457789</v>
      </c>
      <c r="F331" s="50" t="s">
        <v>5197</v>
      </c>
      <c r="G331" s="48" t="s">
        <v>15</v>
      </c>
      <c r="H331" s="64">
        <v>560</v>
      </c>
      <c r="I331" s="70" t="s">
        <v>5225</v>
      </c>
      <c r="J331" s="48" t="s">
        <v>1647</v>
      </c>
      <c r="K331" s="52" t="s">
        <v>84</v>
      </c>
      <c r="L331" s="52">
        <v>12</v>
      </c>
      <c r="M331" s="52">
        <v>4</v>
      </c>
      <c r="N331" s="48" t="s">
        <v>85</v>
      </c>
      <c r="O331" s="69" t="s">
        <v>5210</v>
      </c>
      <c r="P331" s="68">
        <v>9</v>
      </c>
      <c r="Q331" s="54">
        <f>(17/100+7.6/100+1.65/100)*P331</f>
        <v>2.3625000000000003</v>
      </c>
      <c r="R331" s="54"/>
      <c r="S331" s="54"/>
      <c r="T331" s="54"/>
      <c r="U331" s="54"/>
      <c r="V331" s="54">
        <f>+P331-Q331+R331+S331+T331+U331</f>
        <v>6.637499999999999</v>
      </c>
      <c r="W331" s="56">
        <f>(1.02/100)</f>
        <v>1.02E-2</v>
      </c>
      <c r="X331" s="56">
        <v>4.8E-3</v>
      </c>
      <c r="Y331" s="56">
        <v>0.17</v>
      </c>
      <c r="Z331" s="56">
        <v>1.65E-2</v>
      </c>
      <c r="AA331" s="56">
        <v>7.6E-2</v>
      </c>
      <c r="AB331" s="56">
        <f>SUM(W331:AA331)</f>
        <v>0.2775</v>
      </c>
      <c r="AC331" s="48">
        <v>12</v>
      </c>
      <c r="AD331" s="57">
        <f>IF(AL331="","",+AC331*AL331)</f>
        <v>202.9299363057325</v>
      </c>
      <c r="AE331" s="58">
        <f>IF(AL331="","",+AL331*AB331)</f>
        <v>4.692754777070065</v>
      </c>
      <c r="AF331" s="57">
        <f>IF(AL331="","",+AL331-AE331)</f>
        <v>12.218073248407645</v>
      </c>
      <c r="AG331" s="58">
        <f>+V331</f>
        <v>6.637499999999999</v>
      </c>
      <c r="AH331" s="57">
        <f>IF(AF331="","",+AF331-AG331)</f>
        <v>5.580573248407646</v>
      </c>
      <c r="AI331" s="57">
        <f>IF(AH331="","",+AH331*AC331)</f>
        <v>66.96687898089175</v>
      </c>
      <c r="AJ331" s="58">
        <v>14</v>
      </c>
      <c r="AK331" s="59">
        <v>0.33</v>
      </c>
      <c r="AL331" s="58">
        <f>IF(V331=0,"",V331/(1-AB331-AK331))</f>
        <v>16.91082802547771</v>
      </c>
      <c r="AM331" s="60">
        <v>0.33</v>
      </c>
      <c r="AN331" s="58">
        <f>IF(V331=0,"",V331/(1-AB331-AM331))</f>
        <v>16.91082802547771</v>
      </c>
      <c r="AO331" s="61">
        <v>1.2</v>
      </c>
      <c r="AP331" s="58">
        <f>IF(BD!AJ331="","",BD!AJ331*BD!AO331)</f>
        <v>16.8</v>
      </c>
      <c r="AQ331" s="56">
        <f>BD!AM331/BD!AK331-1</f>
        <v>0</v>
      </c>
      <c r="AR331" s="56">
        <f>IF(BD!AN331="","",IF(BD!AJ331="","",BD!AN331/BD!AJ331-1))</f>
        <v>0.20791628753412206</v>
      </c>
      <c r="AS331" s="56" t="str">
        <f>IF(BD!AN331="","",IF(BD!AN331&lt;BD!AL331,"ABAIXO DA META","DENTRO DA META"))</f>
        <v>DENTRO DA META</v>
      </c>
      <c r="AT331" s="56" t="str">
        <f>IF(BD!AJ331="","EM ANÁLISE",IF(BD!AP331&gt;=BD!AN331,"GO", "NO GO"))</f>
        <v>NO GO</v>
      </c>
      <c r="AU331" s="62">
        <f>IF(AN331="","",+BD!$AN331-AJ331)</f>
        <v>2.9108280254777092</v>
      </c>
      <c r="AV331" s="63"/>
      <c r="AW331" s="54">
        <f>BD!P331*BD!AC331</f>
        <v>108</v>
      </c>
      <c r="AX331" s="54">
        <f>BD!V331*BD!AC331</f>
        <v>79.64999999999999</v>
      </c>
      <c r="AY331" s="54">
        <f>IF(BD!AN331="","",BD!AN331*BD!AC331)</f>
        <v>202.9299363057325</v>
      </c>
      <c r="AZ331" s="48" t="s">
        <v>5271</v>
      </c>
      <c r="BA331" s="69" t="s">
        <v>124</v>
      </c>
      <c r="BB331" s="48">
        <v>1</v>
      </c>
      <c r="BC331" s="69" t="s">
        <v>5209</v>
      </c>
      <c r="BD331" s="64" t="s">
        <v>5257</v>
      </c>
      <c r="BE331" s="65" t="s">
        <v>4</v>
      </c>
      <c r="BF331" s="65" t="s">
        <v>4</v>
      </c>
      <c r="BG331" s="64" t="s">
        <v>5258</v>
      </c>
      <c r="BH331" s="64"/>
      <c r="BI331" s="64"/>
      <c r="BJ331" s="64"/>
      <c r="BK331" s="64"/>
      <c r="BL331" s="64"/>
      <c r="BM331" s="64"/>
      <c r="BN331" s="64" t="s">
        <v>5259</v>
      </c>
      <c r="BO331" s="64">
        <v>138</v>
      </c>
      <c r="BP331" s="64">
        <v>140.622</v>
      </c>
      <c r="BQ331" s="64">
        <v>121</v>
      </c>
      <c r="BR331" s="64" t="s">
        <v>5260</v>
      </c>
      <c r="BS331" s="64" t="s">
        <v>5260</v>
      </c>
      <c r="BT331" s="64" t="s">
        <v>5261</v>
      </c>
      <c r="BU331" s="64">
        <v>5102</v>
      </c>
      <c r="BV331" s="64"/>
      <c r="BW331" s="64"/>
      <c r="BX331" s="64"/>
      <c r="BY331" s="64"/>
      <c r="BZ331" s="64"/>
      <c r="CA331" s="64"/>
      <c r="CB331" s="64"/>
      <c r="CC331" s="64">
        <v>102</v>
      </c>
      <c r="CD331" s="64">
        <v>8</v>
      </c>
      <c r="CE331" s="64">
        <v>8</v>
      </c>
      <c r="CF331" s="64"/>
      <c r="CG331" s="37" t="e">
        <f>VLOOKUP(Table_1[[#This Row],[EAN]],'[1]Planilha1'!$E:$R,13,0)</f>
        <v>#N/A</v>
      </c>
      <c r="CI331" s="188">
        <f>IF(Table_1[[#This Row],[STATUS MERCADO]]="GO",Table_1[[#This Row],[M. BRUTA TOTAL]],0)</f>
        <v>0</v>
      </c>
      <c r="CJ331" s="188">
        <f>IF(Table_1[[#This Row],[STATUS MERCADO]]="GO",Table_1[[#This Row],[PV UNIT. REALIZADO]]*Table_1[[#This Row],[QUANTIDADE]],0)</f>
        <v>0</v>
      </c>
    </row>
    <row r="332" ht="15">
      <c r="A332" s="7"/>
      <c r="B332" s="67" t="s">
        <v>400</v>
      </c>
      <c r="C332" s="77">
        <v>224693</v>
      </c>
      <c r="D332" s="64" t="s">
        <v>5211</v>
      </c>
      <c r="E332" s="49">
        <v>7500435128926</v>
      </c>
      <c r="F332" s="50" t="s">
        <v>5198</v>
      </c>
      <c r="G332" s="48" t="s">
        <v>15</v>
      </c>
      <c r="H332" s="64">
        <v>560</v>
      </c>
      <c r="I332" s="70" t="s">
        <v>5225</v>
      </c>
      <c r="J332" s="48" t="s">
        <v>1647</v>
      </c>
      <c r="K332" s="52" t="s">
        <v>84</v>
      </c>
      <c r="L332" s="52">
        <v>12</v>
      </c>
      <c r="M332" s="52">
        <v>4</v>
      </c>
      <c r="N332" s="48" t="s">
        <v>85</v>
      </c>
      <c r="O332" s="69" t="s">
        <v>5210</v>
      </c>
      <c r="P332" s="68">
        <v>9</v>
      </c>
      <c r="Q332" s="54">
        <f>(17/100+7.6/100+1.65/100)*P332</f>
        <v>2.3625000000000003</v>
      </c>
      <c r="R332" s="54"/>
      <c r="S332" s="54"/>
      <c r="T332" s="54"/>
      <c r="U332" s="54"/>
      <c r="V332" s="54">
        <f>+P332-Q332+R332+S332+T332+U332</f>
        <v>6.637499999999999</v>
      </c>
      <c r="W332" s="56">
        <f>(1.02/100)</f>
        <v>1.02E-2</v>
      </c>
      <c r="X332" s="56">
        <v>4.8E-3</v>
      </c>
      <c r="Y332" s="56">
        <v>0.17</v>
      </c>
      <c r="Z332" s="56">
        <v>1.65E-2</v>
      </c>
      <c r="AA332" s="56">
        <v>7.6E-2</v>
      </c>
      <c r="AB332" s="56">
        <f>SUM(W332:AA332)</f>
        <v>0.2775</v>
      </c>
      <c r="AC332" s="48">
        <v>12</v>
      </c>
      <c r="AD332" s="57">
        <f>IF(AL332="","",+AC332*AL332)</f>
        <v>202.9299363057325</v>
      </c>
      <c r="AE332" s="58">
        <f>IF(AL332="","",+AL332*AB332)</f>
        <v>4.692754777070065</v>
      </c>
      <c r="AF332" s="57">
        <f>IF(AL332="","",+AL332-AE332)</f>
        <v>12.218073248407645</v>
      </c>
      <c r="AG332" s="58">
        <f>+V332</f>
        <v>6.637499999999999</v>
      </c>
      <c r="AH332" s="57">
        <f>IF(AF332="","",+AF332-AG332)</f>
        <v>5.580573248407646</v>
      </c>
      <c r="AI332" s="57">
        <f>IF(AH332="","",+AH332*AC332)</f>
        <v>66.96687898089175</v>
      </c>
      <c r="AJ332" s="58">
        <v>14</v>
      </c>
      <c r="AK332" s="59">
        <v>0.33</v>
      </c>
      <c r="AL332" s="58">
        <f>IF(V332=0,"",V332/(1-AB332-AK332))</f>
        <v>16.91082802547771</v>
      </c>
      <c r="AM332" s="60">
        <v>0.33</v>
      </c>
      <c r="AN332" s="58">
        <f>IF(V332=0,"",V332/(1-AB332-AM332))</f>
        <v>16.91082802547771</v>
      </c>
      <c r="AO332" s="61">
        <v>1.2</v>
      </c>
      <c r="AP332" s="58">
        <f>IF(BD!AJ332="","",BD!AJ332*BD!AO332)</f>
        <v>16.8</v>
      </c>
      <c r="AQ332" s="56">
        <f>BD!AM332/BD!AK332-1</f>
        <v>0</v>
      </c>
      <c r="AR332" s="56">
        <f>IF(BD!AN332="","",IF(BD!AJ332="","",BD!AN332/BD!AJ332-1))</f>
        <v>0.20791628753412206</v>
      </c>
      <c r="AS332" s="56" t="str">
        <f>IF(BD!AN332="","",IF(BD!AN332&lt;BD!AL332,"ABAIXO DA META","DENTRO DA META"))</f>
        <v>DENTRO DA META</v>
      </c>
      <c r="AT332" s="56" t="str">
        <f>IF(BD!AJ332="","EM ANÁLISE",IF(BD!AP332&gt;=BD!AN332,"GO", "NO GO"))</f>
        <v>NO GO</v>
      </c>
      <c r="AU332" s="62">
        <f>IF(AN332="","",+BD!$AN332-AJ332)</f>
        <v>2.9108280254777092</v>
      </c>
      <c r="AV332" s="63"/>
      <c r="AW332" s="54">
        <f>BD!P332*BD!AC332</f>
        <v>108</v>
      </c>
      <c r="AX332" s="54">
        <f>BD!V332*BD!AC332</f>
        <v>79.64999999999999</v>
      </c>
      <c r="AY332" s="54">
        <f>IF(BD!AN332="","",BD!AN332*BD!AC332)</f>
        <v>202.9299363057325</v>
      </c>
      <c r="AZ332" s="48" t="s">
        <v>5271</v>
      </c>
      <c r="BA332" s="69" t="s">
        <v>124</v>
      </c>
      <c r="BB332" s="48">
        <v>1</v>
      </c>
      <c r="BC332" s="69" t="s">
        <v>5209</v>
      </c>
      <c r="BD332" s="64" t="s">
        <v>5257</v>
      </c>
      <c r="BE332" s="65" t="s">
        <v>4</v>
      </c>
      <c r="BF332" s="65" t="s">
        <v>4</v>
      </c>
      <c r="BG332" s="64" t="s">
        <v>5258</v>
      </c>
      <c r="BH332" s="64"/>
      <c r="BI332" s="64"/>
      <c r="BJ332" s="64"/>
      <c r="BK332" s="64"/>
      <c r="BL332" s="64"/>
      <c r="BM332" s="64"/>
      <c r="BN332" s="64" t="s">
        <v>5259</v>
      </c>
      <c r="BO332" s="64">
        <v>138</v>
      </c>
      <c r="BP332" s="64">
        <v>140.622</v>
      </c>
      <c r="BQ332" s="64">
        <v>121</v>
      </c>
      <c r="BR332" s="64" t="s">
        <v>5260</v>
      </c>
      <c r="BS332" s="64" t="s">
        <v>5260</v>
      </c>
      <c r="BT332" s="64" t="s">
        <v>5261</v>
      </c>
      <c r="BU332" s="64">
        <v>5102</v>
      </c>
      <c r="BV332" s="64"/>
      <c r="BW332" s="64"/>
      <c r="BX332" s="64"/>
      <c r="BY332" s="64"/>
      <c r="BZ332" s="64"/>
      <c r="CA332" s="64"/>
      <c r="CB332" s="64"/>
      <c r="CC332" s="64">
        <v>102</v>
      </c>
      <c r="CD332" s="64">
        <v>8</v>
      </c>
      <c r="CE332" s="64">
        <v>8</v>
      </c>
      <c r="CF332" s="64"/>
      <c r="CG332" s="37" t="e">
        <f>VLOOKUP(Table_1[[#This Row],[EAN]],'[1]Planilha1'!$E:$R,13,0)</f>
        <v>#N/A</v>
      </c>
      <c r="CI332" s="188">
        <f>IF(Table_1[[#This Row],[STATUS MERCADO]]="GO",Table_1[[#This Row],[M. BRUTA TOTAL]],0)</f>
        <v>0</v>
      </c>
      <c r="CJ332" s="188">
        <f>IF(Table_1[[#This Row],[STATUS MERCADO]]="GO",Table_1[[#This Row],[PV UNIT. REALIZADO]]*Table_1[[#This Row],[QUANTIDADE]],0)</f>
        <v>0</v>
      </c>
    </row>
    <row r="333" ht="15">
      <c r="A333" s="7"/>
      <c r="B333" s="67" t="s">
        <v>400</v>
      </c>
      <c r="C333" s="77">
        <v>224695</v>
      </c>
      <c r="D333" s="64" t="s">
        <v>5211</v>
      </c>
      <c r="E333" s="49">
        <v>7500435154239</v>
      </c>
      <c r="F333" s="50" t="s">
        <v>5199</v>
      </c>
      <c r="G333" s="48" t="s">
        <v>15</v>
      </c>
      <c r="H333" s="64">
        <v>560</v>
      </c>
      <c r="I333" s="70" t="s">
        <v>5225</v>
      </c>
      <c r="J333" s="48" t="s">
        <v>1647</v>
      </c>
      <c r="K333" s="52" t="s">
        <v>84</v>
      </c>
      <c r="L333" s="52">
        <v>12</v>
      </c>
      <c r="M333" s="52">
        <v>4</v>
      </c>
      <c r="N333" s="48" t="s">
        <v>85</v>
      </c>
      <c r="O333" s="69" t="s">
        <v>5210</v>
      </c>
      <c r="P333" s="68">
        <v>16.15</v>
      </c>
      <c r="Q333" s="54">
        <f>(17/100+7.6/100+1.65/100)*P333</f>
        <v>4.239375</v>
      </c>
      <c r="R333" s="54"/>
      <c r="S333" s="54"/>
      <c r="T333" s="54"/>
      <c r="U333" s="54"/>
      <c r="V333" s="54">
        <f>+P333-Q333+R333+S333+T333+U333</f>
        <v>11.910625</v>
      </c>
      <c r="W333" s="56">
        <f>(1.02/100)</f>
        <v>1.02E-2</v>
      </c>
      <c r="X333" s="56">
        <v>4.8E-3</v>
      </c>
      <c r="Y333" s="56">
        <v>0.17</v>
      </c>
      <c r="Z333" s="56">
        <v>1.65E-2</v>
      </c>
      <c r="AA333" s="56">
        <v>7.6E-2</v>
      </c>
      <c r="AB333" s="56">
        <f>SUM(W333:AA333)</f>
        <v>0.2775</v>
      </c>
      <c r="AC333" s="48">
        <v>12</v>
      </c>
      <c r="AD333" s="57">
        <f>IF(AL333="","",+AC333*AL333)</f>
        <v>364.1464968152867</v>
      </c>
      <c r="AE333" s="58">
        <f>IF(AL333="","",+AL333*AB333)</f>
        <v>8.420887738853505</v>
      </c>
      <c r="AF333" s="57">
        <f>IF(AL333="","",+AL333-AE333)</f>
        <v>21.924653662420386</v>
      </c>
      <c r="AG333" s="58">
        <f>+V333</f>
        <v>11.910625</v>
      </c>
      <c r="AH333" s="57">
        <f>IF(AF333="","",+AF333-AG333)</f>
        <v>10.014028662420387</v>
      </c>
      <c r="AI333" s="57">
        <f>IF(AH333="","",+AH333*AC333)</f>
        <v>120.16834394904464</v>
      </c>
      <c r="AJ333" s="58">
        <v>23.69</v>
      </c>
      <c r="AK333" s="59">
        <v>0.33</v>
      </c>
      <c r="AL333" s="58">
        <f>IF(V333=0,"",V333/(1-AB333-AK333))</f>
        <v>30.34554140127389</v>
      </c>
      <c r="AM333" s="60">
        <v>0.33</v>
      </c>
      <c r="AN333" s="58">
        <f>IF(V333=0,"",V333/(1-AB333-AM333))</f>
        <v>30.34554140127389</v>
      </c>
      <c r="AO333" s="61">
        <v>1.2</v>
      </c>
      <c r="AP333" s="58">
        <f>IF(BD!AJ333="","",BD!AJ333*BD!AO333)</f>
        <v>28.428</v>
      </c>
      <c r="AQ333" s="56">
        <f>BD!AM333/BD!AK333-1</f>
        <v>0</v>
      </c>
      <c r="AR333" s="56">
        <f>IF(BD!AN333="","",IF(BD!AJ333="","",BD!AN333/BD!AJ333-1))</f>
        <v>0.2809430730803668</v>
      </c>
      <c r="AS333" s="56" t="str">
        <f>IF(BD!AN333="","",IF(BD!AN333&lt;BD!AL333,"ABAIXO DA META","DENTRO DA META"))</f>
        <v>DENTRO DA META</v>
      </c>
      <c r="AT333" s="56" t="str">
        <f>IF(BD!AJ333="","EM ANÁLISE",IF(BD!AP333&gt;=BD!AN333,"GO", "NO GO"))</f>
        <v>NO GO</v>
      </c>
      <c r="AU333" s="62">
        <f>IF(AN333="","",+BD!$AN333-AJ333)</f>
        <v>6.65554140127389</v>
      </c>
      <c r="AV333" s="63"/>
      <c r="AW333" s="54">
        <f>BD!P333*BD!AC333</f>
        <v>193.79999999999998</v>
      </c>
      <c r="AX333" s="54">
        <f>BD!V333*BD!AC333</f>
        <v>142.9275</v>
      </c>
      <c r="AY333" s="54">
        <f>IF(BD!AN333="","",BD!AN333*BD!AC333)</f>
        <v>364.1464968152867</v>
      </c>
      <c r="AZ333" s="48" t="s">
        <v>5271</v>
      </c>
      <c r="BA333" s="69" t="s">
        <v>124</v>
      </c>
      <c r="BB333" s="48">
        <v>1</v>
      </c>
      <c r="BC333" s="69" t="s">
        <v>5209</v>
      </c>
      <c r="BD333" s="64" t="s">
        <v>5257</v>
      </c>
      <c r="BE333" s="65" t="s">
        <v>4</v>
      </c>
      <c r="BF333" s="65" t="s">
        <v>4</v>
      </c>
      <c r="BG333" s="64" t="s">
        <v>5258</v>
      </c>
      <c r="BH333" s="64"/>
      <c r="BI333" s="64"/>
      <c r="BJ333" s="64"/>
      <c r="BK333" s="64"/>
      <c r="BL333" s="64"/>
      <c r="BM333" s="64"/>
      <c r="BN333" s="64" t="s">
        <v>5259</v>
      </c>
      <c r="BO333" s="64">
        <v>138</v>
      </c>
      <c r="BP333" s="64">
        <v>140.622</v>
      </c>
      <c r="BQ333" s="64">
        <v>121</v>
      </c>
      <c r="BR333" s="64" t="s">
        <v>5260</v>
      </c>
      <c r="BS333" s="64" t="s">
        <v>5260</v>
      </c>
      <c r="BT333" s="64" t="s">
        <v>5261</v>
      </c>
      <c r="BU333" s="64">
        <v>5102</v>
      </c>
      <c r="BV333" s="64"/>
      <c r="BW333" s="64"/>
      <c r="BX333" s="64"/>
      <c r="BY333" s="64"/>
      <c r="BZ333" s="64"/>
      <c r="CA333" s="64"/>
      <c r="CB333" s="64"/>
      <c r="CC333" s="64">
        <v>102</v>
      </c>
      <c r="CD333" s="64">
        <v>8</v>
      </c>
      <c r="CE333" s="64">
        <v>8</v>
      </c>
      <c r="CF333" s="64"/>
      <c r="CG333" s="37" t="e">
        <f>VLOOKUP(Table_1[[#This Row],[EAN]],'[1]Planilha1'!$E:$R,13,0)</f>
        <v>#N/A</v>
      </c>
      <c r="CI333" s="188">
        <f>IF(Table_1[[#This Row],[STATUS MERCADO]]="GO",Table_1[[#This Row],[M. BRUTA TOTAL]],0)</f>
        <v>0</v>
      </c>
      <c r="CJ333" s="188">
        <f>IF(Table_1[[#This Row],[STATUS MERCADO]]="GO",Table_1[[#This Row],[PV UNIT. REALIZADO]]*Table_1[[#This Row],[QUANTIDADE]],0)</f>
        <v>0</v>
      </c>
    </row>
    <row r="334" ht="15">
      <c r="A334" s="7"/>
      <c r="B334" s="67" t="s">
        <v>400</v>
      </c>
      <c r="C334" s="77">
        <v>224696</v>
      </c>
      <c r="D334" s="64" t="s">
        <v>5211</v>
      </c>
      <c r="E334" s="49">
        <v>7501007457796</v>
      </c>
      <c r="F334" s="50" t="s">
        <v>5200</v>
      </c>
      <c r="G334" s="48" t="s">
        <v>15</v>
      </c>
      <c r="H334" s="64">
        <v>560</v>
      </c>
      <c r="I334" s="70" t="s">
        <v>5225</v>
      </c>
      <c r="J334" s="48" t="s">
        <v>1647</v>
      </c>
      <c r="K334" s="52" t="s">
        <v>84</v>
      </c>
      <c r="L334" s="52">
        <v>12</v>
      </c>
      <c r="M334" s="52">
        <v>4</v>
      </c>
      <c r="N334" s="48" t="s">
        <v>85</v>
      </c>
      <c r="O334" s="69" t="s">
        <v>5210</v>
      </c>
      <c r="P334" s="68">
        <v>16.15</v>
      </c>
      <c r="Q334" s="54">
        <f>(17/100+7.6/100+1.65/100)*P334</f>
        <v>4.239375</v>
      </c>
      <c r="R334" s="54"/>
      <c r="S334" s="54"/>
      <c r="T334" s="54"/>
      <c r="U334" s="54"/>
      <c r="V334" s="54">
        <f>+P334-Q334+R334+S334+T334+U334</f>
        <v>11.910625</v>
      </c>
      <c r="W334" s="56">
        <f>(1.02/100)</f>
        <v>1.02E-2</v>
      </c>
      <c r="X334" s="56">
        <v>4.8E-3</v>
      </c>
      <c r="Y334" s="56">
        <v>0.17</v>
      </c>
      <c r="Z334" s="56">
        <v>1.65E-2</v>
      </c>
      <c r="AA334" s="56">
        <v>7.6E-2</v>
      </c>
      <c r="AB334" s="56">
        <f>SUM(W334:AA334)</f>
        <v>0.2775</v>
      </c>
      <c r="AC334" s="48">
        <v>12</v>
      </c>
      <c r="AD334" s="57">
        <f>IF(AL334="","",+AC334*AL334)</f>
        <v>364.1464968152867</v>
      </c>
      <c r="AE334" s="58">
        <f>IF(AL334="","",+AL334*AB334)</f>
        <v>8.420887738853505</v>
      </c>
      <c r="AF334" s="57">
        <f>IF(AL334="","",+AL334-AE334)</f>
        <v>21.924653662420386</v>
      </c>
      <c r="AG334" s="58">
        <f>+V334</f>
        <v>11.910625</v>
      </c>
      <c r="AH334" s="57">
        <f>IF(AF334="","",+AF334-AG334)</f>
        <v>10.014028662420387</v>
      </c>
      <c r="AI334" s="57">
        <f>IF(AH334="","",+AH334*AC334)</f>
        <v>120.16834394904464</v>
      </c>
      <c r="AJ334" s="58">
        <v>23.69</v>
      </c>
      <c r="AK334" s="59">
        <v>0.33</v>
      </c>
      <c r="AL334" s="58">
        <f>IF(V334=0,"",V334/(1-AB334-AK334))</f>
        <v>30.34554140127389</v>
      </c>
      <c r="AM334" s="60">
        <v>0.33</v>
      </c>
      <c r="AN334" s="58">
        <f>IF(V334=0,"",V334/(1-AB334-AM334))</f>
        <v>30.34554140127389</v>
      </c>
      <c r="AO334" s="61">
        <v>1.2</v>
      </c>
      <c r="AP334" s="58">
        <f>IF(BD!AJ334="","",BD!AJ334*BD!AO334)</f>
        <v>28.428</v>
      </c>
      <c r="AQ334" s="56">
        <f>BD!AM334/BD!AK334-1</f>
        <v>0</v>
      </c>
      <c r="AR334" s="56">
        <f>IF(BD!AN334="","",IF(BD!AJ334="","",BD!AN334/BD!AJ334-1))</f>
        <v>0.2809430730803668</v>
      </c>
      <c r="AS334" s="56" t="str">
        <f>IF(BD!AN334="","",IF(BD!AN334&lt;BD!AL334,"ABAIXO DA META","DENTRO DA META"))</f>
        <v>DENTRO DA META</v>
      </c>
      <c r="AT334" s="56" t="str">
        <f>IF(BD!AJ334="","EM ANÁLISE",IF(BD!AP334&gt;=BD!AN334,"GO", "NO GO"))</f>
        <v>NO GO</v>
      </c>
      <c r="AU334" s="62">
        <f>IF(AN334="","",+BD!$AN334-AJ334)</f>
        <v>6.65554140127389</v>
      </c>
      <c r="AV334" s="63"/>
      <c r="AW334" s="54">
        <f>BD!P334*BD!AC334</f>
        <v>193.79999999999998</v>
      </c>
      <c r="AX334" s="54">
        <f>BD!V334*BD!AC334</f>
        <v>142.9275</v>
      </c>
      <c r="AY334" s="54">
        <f>IF(BD!AN334="","",BD!AN334*BD!AC334)</f>
        <v>364.1464968152867</v>
      </c>
      <c r="AZ334" s="48" t="s">
        <v>5271</v>
      </c>
      <c r="BA334" s="69" t="s">
        <v>124</v>
      </c>
      <c r="BB334" s="48">
        <v>1</v>
      </c>
      <c r="BC334" s="69" t="s">
        <v>5209</v>
      </c>
      <c r="BD334" s="64" t="s">
        <v>5257</v>
      </c>
      <c r="BE334" s="65" t="s">
        <v>4</v>
      </c>
      <c r="BF334" s="65" t="s">
        <v>4</v>
      </c>
      <c r="BG334" s="64" t="s">
        <v>5258</v>
      </c>
      <c r="BH334" s="64"/>
      <c r="BI334" s="64"/>
      <c r="BJ334" s="64"/>
      <c r="BK334" s="64"/>
      <c r="BL334" s="64"/>
      <c r="BM334" s="64"/>
      <c r="BN334" s="64" t="s">
        <v>5259</v>
      </c>
      <c r="BO334" s="64">
        <v>138</v>
      </c>
      <c r="BP334" s="64">
        <v>140.622</v>
      </c>
      <c r="BQ334" s="64">
        <v>121</v>
      </c>
      <c r="BR334" s="64" t="s">
        <v>5260</v>
      </c>
      <c r="BS334" s="64" t="s">
        <v>5260</v>
      </c>
      <c r="BT334" s="64" t="s">
        <v>5261</v>
      </c>
      <c r="BU334" s="64">
        <v>5102</v>
      </c>
      <c r="BV334" s="64"/>
      <c r="BW334" s="64"/>
      <c r="BX334" s="64"/>
      <c r="BY334" s="64"/>
      <c r="BZ334" s="64"/>
      <c r="CA334" s="64"/>
      <c r="CB334" s="64"/>
      <c r="CC334" s="64">
        <v>102</v>
      </c>
      <c r="CD334" s="64">
        <v>8</v>
      </c>
      <c r="CE334" s="64">
        <v>8</v>
      </c>
      <c r="CF334" s="64"/>
      <c r="CG334" s="37" t="e">
        <f>VLOOKUP(Table_1[[#This Row],[EAN]],'[1]Planilha1'!$E:$R,13,0)</f>
        <v>#N/A</v>
      </c>
      <c r="CI334" s="188">
        <f>IF(Table_1[[#This Row],[STATUS MERCADO]]="GO",Table_1[[#This Row],[M. BRUTA TOTAL]],0)</f>
        <v>0</v>
      </c>
      <c r="CJ334" s="188">
        <f>IF(Table_1[[#This Row],[STATUS MERCADO]]="GO",Table_1[[#This Row],[PV UNIT. REALIZADO]]*Table_1[[#This Row],[QUANTIDADE]],0)</f>
        <v>0</v>
      </c>
    </row>
    <row r="335" ht="15">
      <c r="A335" s="7"/>
      <c r="B335" s="67" t="s">
        <v>400</v>
      </c>
      <c r="C335" s="77">
        <v>224699</v>
      </c>
      <c r="D335" s="64" t="s">
        <v>5211</v>
      </c>
      <c r="E335" s="49">
        <v>7501007413921</v>
      </c>
      <c r="F335" s="50" t="s">
        <v>5201</v>
      </c>
      <c r="G335" s="48" t="s">
        <v>15</v>
      </c>
      <c r="H335" s="64">
        <v>560</v>
      </c>
      <c r="I335" s="70" t="s">
        <v>5225</v>
      </c>
      <c r="J335" s="48" t="s">
        <v>1647</v>
      </c>
      <c r="K335" s="52" t="s">
        <v>84</v>
      </c>
      <c r="L335" s="52">
        <v>12</v>
      </c>
      <c r="M335" s="52">
        <v>0</v>
      </c>
      <c r="N335" s="48" t="s">
        <v>85</v>
      </c>
      <c r="O335" s="69" t="s">
        <v>5210</v>
      </c>
      <c r="P335" s="68">
        <v>16.15</v>
      </c>
      <c r="Q335" s="54">
        <f>(17/100+7.6/100+1.65/100)*P335</f>
        <v>4.239375</v>
      </c>
      <c r="R335" s="54"/>
      <c r="S335" s="54"/>
      <c r="T335" s="54"/>
      <c r="U335" s="54"/>
      <c r="V335" s="54">
        <f>+P335-Q335+R335+S335+T335+U335</f>
        <v>11.910625</v>
      </c>
      <c r="W335" s="56">
        <f>(1.02/100)</f>
        <v>1.02E-2</v>
      </c>
      <c r="X335" s="56">
        <v>4.8E-3</v>
      </c>
      <c r="Y335" s="56">
        <v>0.17</v>
      </c>
      <c r="Z335" s="56">
        <v>1.65E-2</v>
      </c>
      <c r="AA335" s="56">
        <v>7.6E-2</v>
      </c>
      <c r="AB335" s="56">
        <f>SUM(W335:AA335)</f>
        <v>0.2775</v>
      </c>
      <c r="AC335" s="48">
        <v>12</v>
      </c>
      <c r="AD335" s="57">
        <f>IF(AL335="","",+AC335*AL335)</f>
        <v>364.1464968152867</v>
      </c>
      <c r="AE335" s="58">
        <f>IF(AL335="","",+AL335*AB335)</f>
        <v>8.420887738853505</v>
      </c>
      <c r="AF335" s="57">
        <f>IF(AL335="","",+AL335-AE335)</f>
        <v>21.924653662420386</v>
      </c>
      <c r="AG335" s="58">
        <f>+V335</f>
        <v>11.910625</v>
      </c>
      <c r="AH335" s="57">
        <f>IF(AF335="","",+AF335-AG335)</f>
        <v>10.014028662420387</v>
      </c>
      <c r="AI335" s="57">
        <f>IF(AH335="","",+AH335*AC335)</f>
        <v>120.16834394904464</v>
      </c>
      <c r="AJ335" s="58">
        <v>23.69</v>
      </c>
      <c r="AK335" s="59">
        <v>0.33</v>
      </c>
      <c r="AL335" s="58">
        <f>IF(V335=0,"",V335/(1-AB335-AK335))</f>
        <v>30.34554140127389</v>
      </c>
      <c r="AM335" s="60">
        <v>0.33</v>
      </c>
      <c r="AN335" s="58">
        <f>IF(V335=0,"",V335/(1-AB335-AM335))</f>
        <v>30.34554140127389</v>
      </c>
      <c r="AO335" s="61">
        <v>1.2</v>
      </c>
      <c r="AP335" s="58">
        <f>IF(BD!AJ335="","",BD!AJ335*BD!AO335)</f>
        <v>28.428</v>
      </c>
      <c r="AQ335" s="56">
        <f>BD!AM335/BD!AK335-1</f>
        <v>0</v>
      </c>
      <c r="AR335" s="56">
        <f>IF(BD!AN335="","",IF(BD!AJ335="","",BD!AN335/BD!AJ335-1))</f>
        <v>0.2809430730803668</v>
      </c>
      <c r="AS335" s="56" t="str">
        <f>IF(BD!AN335="","",IF(BD!AN335&lt;BD!AL335,"ABAIXO DA META","DENTRO DA META"))</f>
        <v>DENTRO DA META</v>
      </c>
      <c r="AT335" s="56" t="str">
        <f>IF(BD!AJ335="","EM ANÁLISE",IF(BD!AP335&gt;=BD!AN335,"GO", "NO GO"))</f>
        <v>NO GO</v>
      </c>
      <c r="AU335" s="62">
        <f>IF(AN335="","",+BD!$AN335-AJ335)</f>
        <v>6.65554140127389</v>
      </c>
      <c r="AV335" s="63"/>
      <c r="AW335" s="54">
        <f>BD!P335*BD!AC335</f>
        <v>193.79999999999998</v>
      </c>
      <c r="AX335" s="54">
        <f>BD!V335*BD!AC335</f>
        <v>142.9275</v>
      </c>
      <c r="AY335" s="54">
        <f>IF(BD!AN335="","",BD!AN335*BD!AC335)</f>
        <v>364.1464968152867</v>
      </c>
      <c r="AZ335" s="48" t="s">
        <v>5271</v>
      </c>
      <c r="BA335" s="69" t="s">
        <v>124</v>
      </c>
      <c r="BB335" s="48">
        <v>1</v>
      </c>
      <c r="BC335" s="69" t="s">
        <v>5209</v>
      </c>
      <c r="BD335" s="64" t="s">
        <v>5257</v>
      </c>
      <c r="BE335" s="65" t="s">
        <v>4</v>
      </c>
      <c r="BF335" s="65" t="s">
        <v>4</v>
      </c>
      <c r="BG335" s="64" t="s">
        <v>5258</v>
      </c>
      <c r="BH335" s="64"/>
      <c r="BI335" s="64"/>
      <c r="BJ335" s="64"/>
      <c r="BK335" s="64"/>
      <c r="BL335" s="64"/>
      <c r="BM335" s="64"/>
      <c r="BN335" s="64" t="s">
        <v>5259</v>
      </c>
      <c r="BO335" s="64">
        <v>138</v>
      </c>
      <c r="BP335" s="64">
        <v>140.622</v>
      </c>
      <c r="BQ335" s="64">
        <v>121</v>
      </c>
      <c r="BR335" s="64" t="s">
        <v>5260</v>
      </c>
      <c r="BS335" s="64" t="s">
        <v>5260</v>
      </c>
      <c r="BT335" s="64" t="s">
        <v>5261</v>
      </c>
      <c r="BU335" s="64">
        <v>5102</v>
      </c>
      <c r="BV335" s="64"/>
      <c r="BW335" s="64"/>
      <c r="BX335" s="64"/>
      <c r="BY335" s="64"/>
      <c r="BZ335" s="64"/>
      <c r="CA335" s="64"/>
      <c r="CB335" s="64"/>
      <c r="CC335" s="64">
        <v>102</v>
      </c>
      <c r="CD335" s="64">
        <v>8</v>
      </c>
      <c r="CE335" s="64">
        <v>8</v>
      </c>
      <c r="CF335" s="64"/>
      <c r="CG335" s="37" t="e">
        <f>VLOOKUP(Table_1[[#This Row],[EAN]],'[1]Planilha1'!$E:$R,13,0)</f>
        <v>#N/A</v>
      </c>
      <c r="CI335" s="188">
        <f>IF(Table_1[[#This Row],[STATUS MERCADO]]="GO",Table_1[[#This Row],[M. BRUTA TOTAL]],0)</f>
        <v>0</v>
      </c>
      <c r="CJ335" s="188">
        <f>IF(Table_1[[#This Row],[STATUS MERCADO]]="GO",Table_1[[#This Row],[PV UNIT. REALIZADO]]*Table_1[[#This Row],[QUANTIDADE]],0)</f>
        <v>0</v>
      </c>
    </row>
    <row r="336" ht="15">
      <c r="A336" s="7"/>
      <c r="B336" s="67" t="s">
        <v>400</v>
      </c>
      <c r="C336" s="77">
        <v>224701</v>
      </c>
      <c r="D336" s="64" t="s">
        <v>5211</v>
      </c>
      <c r="E336" s="49">
        <v>7501001165246</v>
      </c>
      <c r="F336" s="50" t="s">
        <v>5202</v>
      </c>
      <c r="G336" s="48" t="s">
        <v>15</v>
      </c>
      <c r="H336" s="64">
        <v>560</v>
      </c>
      <c r="I336" s="70" t="s">
        <v>5225</v>
      </c>
      <c r="J336" s="48" t="s">
        <v>1647</v>
      </c>
      <c r="K336" s="52" t="s">
        <v>84</v>
      </c>
      <c r="L336" s="52">
        <v>12</v>
      </c>
      <c r="M336" s="52">
        <v>0</v>
      </c>
      <c r="N336" s="48" t="s">
        <v>85</v>
      </c>
      <c r="O336" s="69" t="s">
        <v>5210</v>
      </c>
      <c r="P336" s="68">
        <v>16.15</v>
      </c>
      <c r="Q336" s="54">
        <f>(17/100+7.6/100+1.65/100)*P336</f>
        <v>4.239375</v>
      </c>
      <c r="R336" s="54"/>
      <c r="S336" s="54"/>
      <c r="T336" s="54"/>
      <c r="U336" s="54"/>
      <c r="V336" s="54">
        <f>+P336-Q336+R336+S336+T336+U336</f>
        <v>11.910625</v>
      </c>
      <c r="W336" s="56">
        <f>(1.02/100)</f>
        <v>1.02E-2</v>
      </c>
      <c r="X336" s="56">
        <v>4.8E-3</v>
      </c>
      <c r="Y336" s="56">
        <v>0.17</v>
      </c>
      <c r="Z336" s="56">
        <v>1.65E-2</v>
      </c>
      <c r="AA336" s="56">
        <v>7.6E-2</v>
      </c>
      <c r="AB336" s="56">
        <f>SUM(W336:AA336)</f>
        <v>0.2775</v>
      </c>
      <c r="AC336" s="48">
        <v>12</v>
      </c>
      <c r="AD336" s="57">
        <f>IF(AL336="","",+AC336*AL336)</f>
        <v>364.1464968152867</v>
      </c>
      <c r="AE336" s="58">
        <f>IF(AL336="","",+AL336*AB336)</f>
        <v>8.420887738853505</v>
      </c>
      <c r="AF336" s="57">
        <f>IF(AL336="","",+AL336-AE336)</f>
        <v>21.924653662420386</v>
      </c>
      <c r="AG336" s="58">
        <f>+V336</f>
        <v>11.910625</v>
      </c>
      <c r="AH336" s="57">
        <f>IF(AF336="","",+AF336-AG336)</f>
        <v>10.014028662420387</v>
      </c>
      <c r="AI336" s="57">
        <f>IF(AH336="","",+AH336*AC336)</f>
        <v>120.16834394904464</v>
      </c>
      <c r="AJ336" s="58">
        <v>23.69</v>
      </c>
      <c r="AK336" s="59">
        <v>0.33</v>
      </c>
      <c r="AL336" s="58">
        <f>IF(V336=0,"",V336/(1-AB336-AK336))</f>
        <v>30.34554140127389</v>
      </c>
      <c r="AM336" s="60">
        <v>0.33</v>
      </c>
      <c r="AN336" s="58">
        <f>IF(V336=0,"",V336/(1-AB336-AM336))</f>
        <v>30.34554140127389</v>
      </c>
      <c r="AO336" s="61">
        <v>1.2</v>
      </c>
      <c r="AP336" s="58">
        <f>IF(BD!AJ336="","",BD!AJ336*BD!AO336)</f>
        <v>28.428</v>
      </c>
      <c r="AQ336" s="56">
        <f>BD!AM336/BD!AK336-1</f>
        <v>0</v>
      </c>
      <c r="AR336" s="56">
        <f>IF(BD!AN336="","",IF(BD!AJ336="","",BD!AN336/BD!AJ336-1))</f>
        <v>0.2809430730803668</v>
      </c>
      <c r="AS336" s="56" t="str">
        <f>IF(BD!AN336="","",IF(BD!AN336&lt;BD!AL336,"ABAIXO DA META","DENTRO DA META"))</f>
        <v>DENTRO DA META</v>
      </c>
      <c r="AT336" s="56" t="str">
        <f>IF(BD!AJ336="","EM ANÁLISE",IF(BD!AP336&gt;=BD!AN336,"GO", "NO GO"))</f>
        <v>NO GO</v>
      </c>
      <c r="AU336" s="62">
        <f>IF(AN336="","",+BD!$AN336-AJ336)</f>
        <v>6.65554140127389</v>
      </c>
      <c r="AV336" s="63"/>
      <c r="AW336" s="54">
        <f>BD!P336*BD!AC336</f>
        <v>193.79999999999998</v>
      </c>
      <c r="AX336" s="54">
        <f>BD!V336*BD!AC336</f>
        <v>142.9275</v>
      </c>
      <c r="AY336" s="54">
        <f>IF(BD!AN336="","",BD!AN336*BD!AC336)</f>
        <v>364.1464968152867</v>
      </c>
      <c r="AZ336" s="48" t="s">
        <v>5271</v>
      </c>
      <c r="BA336" s="69" t="s">
        <v>124</v>
      </c>
      <c r="BB336" s="48">
        <v>1</v>
      </c>
      <c r="BC336" s="69" t="s">
        <v>5209</v>
      </c>
      <c r="BD336" s="64" t="s">
        <v>5257</v>
      </c>
      <c r="BE336" s="65" t="s">
        <v>4</v>
      </c>
      <c r="BF336" s="65" t="s">
        <v>4</v>
      </c>
      <c r="BG336" s="64" t="s">
        <v>5258</v>
      </c>
      <c r="BH336" s="64"/>
      <c r="BI336" s="64"/>
      <c r="BJ336" s="64"/>
      <c r="BK336" s="64"/>
      <c r="BL336" s="64"/>
      <c r="BM336" s="64"/>
      <c r="BN336" s="64" t="s">
        <v>5259</v>
      </c>
      <c r="BO336" s="64">
        <v>138</v>
      </c>
      <c r="BP336" s="64">
        <v>140.622</v>
      </c>
      <c r="BQ336" s="64">
        <v>121</v>
      </c>
      <c r="BR336" s="64" t="s">
        <v>5260</v>
      </c>
      <c r="BS336" s="64" t="s">
        <v>5260</v>
      </c>
      <c r="BT336" s="64" t="s">
        <v>5261</v>
      </c>
      <c r="BU336" s="64">
        <v>5102</v>
      </c>
      <c r="BV336" s="64"/>
      <c r="BW336" s="64"/>
      <c r="BX336" s="64"/>
      <c r="BY336" s="64"/>
      <c r="BZ336" s="64"/>
      <c r="CA336" s="64"/>
      <c r="CB336" s="64"/>
      <c r="CC336" s="64">
        <v>102</v>
      </c>
      <c r="CD336" s="64">
        <v>8</v>
      </c>
      <c r="CE336" s="64">
        <v>8</v>
      </c>
      <c r="CF336" s="64"/>
      <c r="CG336" s="37" t="e">
        <f>VLOOKUP(Table_1[[#This Row],[EAN]],'[1]Planilha1'!$E:$R,13,0)</f>
        <v>#N/A</v>
      </c>
      <c r="CI336" s="188">
        <f>IF(Table_1[[#This Row],[STATUS MERCADO]]="GO",Table_1[[#This Row],[M. BRUTA TOTAL]],0)</f>
        <v>0</v>
      </c>
      <c r="CJ336" s="188">
        <f>IF(Table_1[[#This Row],[STATUS MERCADO]]="GO",Table_1[[#This Row],[PV UNIT. REALIZADO]]*Table_1[[#This Row],[QUANTIDADE]],0)</f>
        <v>0</v>
      </c>
    </row>
    <row r="337" ht="15">
      <c r="A337" s="7"/>
      <c r="B337" s="67" t="s">
        <v>400</v>
      </c>
      <c r="C337" s="77">
        <v>224702</v>
      </c>
      <c r="D337" s="64" t="s">
        <v>5211</v>
      </c>
      <c r="E337" s="49">
        <v>7500435128933</v>
      </c>
      <c r="F337" s="50" t="s">
        <v>5203</v>
      </c>
      <c r="G337" s="48" t="s">
        <v>15</v>
      </c>
      <c r="H337" s="64">
        <v>560</v>
      </c>
      <c r="I337" s="70" t="s">
        <v>5225</v>
      </c>
      <c r="J337" s="48" t="s">
        <v>1647</v>
      </c>
      <c r="K337" s="52" t="s">
        <v>84</v>
      </c>
      <c r="L337" s="52">
        <v>12</v>
      </c>
      <c r="M337" s="52">
        <v>0</v>
      </c>
      <c r="N337" s="48" t="s">
        <v>85</v>
      </c>
      <c r="O337" s="69" t="s">
        <v>5210</v>
      </c>
      <c r="P337" s="68">
        <v>16.15</v>
      </c>
      <c r="Q337" s="54">
        <f>(17/100+7.6/100+1.65/100)*P337</f>
        <v>4.239375</v>
      </c>
      <c r="R337" s="54"/>
      <c r="S337" s="54"/>
      <c r="T337" s="54"/>
      <c r="U337" s="54"/>
      <c r="V337" s="54">
        <f>+P337-Q337+R337+S337+T337+U337</f>
        <v>11.910625</v>
      </c>
      <c r="W337" s="56">
        <f>(1.02/100)</f>
        <v>1.02E-2</v>
      </c>
      <c r="X337" s="56">
        <v>4.8E-3</v>
      </c>
      <c r="Y337" s="56">
        <v>0.17</v>
      </c>
      <c r="Z337" s="56">
        <v>1.65E-2</v>
      </c>
      <c r="AA337" s="56">
        <v>7.6E-2</v>
      </c>
      <c r="AB337" s="56">
        <f>SUM(W337:AA337)</f>
        <v>0.2775</v>
      </c>
      <c r="AC337" s="48">
        <v>12</v>
      </c>
      <c r="AD337" s="57">
        <f>IF(AL337="","",+AC337*AL337)</f>
        <v>364.1464968152867</v>
      </c>
      <c r="AE337" s="58">
        <f>IF(AL337="","",+AL337*AB337)</f>
        <v>8.420887738853505</v>
      </c>
      <c r="AF337" s="57">
        <f>IF(AL337="","",+AL337-AE337)</f>
        <v>21.924653662420386</v>
      </c>
      <c r="AG337" s="58">
        <f>+V337</f>
        <v>11.910625</v>
      </c>
      <c r="AH337" s="57">
        <f>IF(AF337="","",+AF337-AG337)</f>
        <v>10.014028662420387</v>
      </c>
      <c r="AI337" s="57">
        <f>IF(AH337="","",+AH337*AC337)</f>
        <v>120.16834394904464</v>
      </c>
      <c r="AJ337" s="58">
        <v>23.69</v>
      </c>
      <c r="AK337" s="59">
        <v>0.33</v>
      </c>
      <c r="AL337" s="58">
        <f>IF(V337=0,"",V337/(1-AB337-AK337))</f>
        <v>30.34554140127389</v>
      </c>
      <c r="AM337" s="60">
        <v>0.33</v>
      </c>
      <c r="AN337" s="58">
        <f>IF(V337=0,"",V337/(1-AB337-AM337))</f>
        <v>30.34554140127389</v>
      </c>
      <c r="AO337" s="61">
        <v>1.2</v>
      </c>
      <c r="AP337" s="58">
        <f>IF(BD!AJ337="","",BD!AJ337*BD!AO337)</f>
        <v>28.428</v>
      </c>
      <c r="AQ337" s="56">
        <f>BD!AM337/BD!AK337-1</f>
        <v>0</v>
      </c>
      <c r="AR337" s="56">
        <f>IF(BD!AN337="","",IF(BD!AJ337="","",BD!AN337/BD!AJ337-1))</f>
        <v>0.2809430730803668</v>
      </c>
      <c r="AS337" s="56" t="str">
        <f>IF(BD!AN337="","",IF(BD!AN337&lt;BD!AL337,"ABAIXO DA META","DENTRO DA META"))</f>
        <v>DENTRO DA META</v>
      </c>
      <c r="AT337" s="56" t="str">
        <f>IF(BD!AJ337="","EM ANÁLISE",IF(BD!AP337&gt;=BD!AN337,"GO", "NO GO"))</f>
        <v>NO GO</v>
      </c>
      <c r="AU337" s="62">
        <f>IF(AN337="","",+BD!$AN337-AJ337)</f>
        <v>6.65554140127389</v>
      </c>
      <c r="AV337" s="63"/>
      <c r="AW337" s="54">
        <f>BD!P337*BD!AC337</f>
        <v>193.79999999999998</v>
      </c>
      <c r="AX337" s="54">
        <f>BD!V337*BD!AC337</f>
        <v>142.9275</v>
      </c>
      <c r="AY337" s="54">
        <f>IF(BD!AN337="","",BD!AN337*BD!AC337)</f>
        <v>364.1464968152867</v>
      </c>
      <c r="AZ337" s="48" t="s">
        <v>5271</v>
      </c>
      <c r="BA337" s="69" t="s">
        <v>124</v>
      </c>
      <c r="BB337" s="48">
        <v>1</v>
      </c>
      <c r="BC337" s="69" t="s">
        <v>5209</v>
      </c>
      <c r="BD337" s="64" t="s">
        <v>5257</v>
      </c>
      <c r="BE337" s="65" t="s">
        <v>4</v>
      </c>
      <c r="BF337" s="65" t="s">
        <v>4</v>
      </c>
      <c r="BG337" s="64" t="s">
        <v>5258</v>
      </c>
      <c r="BH337" s="64"/>
      <c r="BI337" s="64"/>
      <c r="BJ337" s="64"/>
      <c r="BK337" s="64"/>
      <c r="BL337" s="64"/>
      <c r="BM337" s="64"/>
      <c r="BN337" s="64" t="s">
        <v>5259</v>
      </c>
      <c r="BO337" s="64">
        <v>138</v>
      </c>
      <c r="BP337" s="64">
        <v>140.622</v>
      </c>
      <c r="BQ337" s="64">
        <v>121</v>
      </c>
      <c r="BR337" s="64" t="s">
        <v>5260</v>
      </c>
      <c r="BS337" s="64" t="s">
        <v>5260</v>
      </c>
      <c r="BT337" s="64" t="s">
        <v>5261</v>
      </c>
      <c r="BU337" s="64">
        <v>5102</v>
      </c>
      <c r="BV337" s="64"/>
      <c r="BW337" s="64"/>
      <c r="BX337" s="64"/>
      <c r="BY337" s="64"/>
      <c r="BZ337" s="64"/>
      <c r="CA337" s="64"/>
      <c r="CB337" s="64"/>
      <c r="CC337" s="64">
        <v>102</v>
      </c>
      <c r="CD337" s="64">
        <v>8</v>
      </c>
      <c r="CE337" s="64">
        <v>8</v>
      </c>
      <c r="CF337" s="64"/>
      <c r="CG337" s="37" t="e">
        <f>VLOOKUP(Table_1[[#This Row],[EAN]],'[1]Planilha1'!$E:$R,13,0)</f>
        <v>#N/A</v>
      </c>
      <c r="CI337" s="188">
        <f>IF(Table_1[[#This Row],[STATUS MERCADO]]="GO",Table_1[[#This Row],[M. BRUTA TOTAL]],0)</f>
        <v>0</v>
      </c>
      <c r="CJ337" s="188">
        <f>IF(Table_1[[#This Row],[STATUS MERCADO]]="GO",Table_1[[#This Row],[PV UNIT. REALIZADO]]*Table_1[[#This Row],[QUANTIDADE]],0)</f>
        <v>0</v>
      </c>
    </row>
    <row r="338" ht="15">
      <c r="A338" s="7"/>
      <c r="B338" s="67" t="s">
        <v>400</v>
      </c>
      <c r="C338" s="77">
        <v>224703</v>
      </c>
      <c r="D338" s="64" t="s">
        <v>5211</v>
      </c>
      <c r="E338" s="49">
        <v>7501006721133</v>
      </c>
      <c r="F338" s="50" t="s">
        <v>5204</v>
      </c>
      <c r="G338" s="48" t="s">
        <v>15</v>
      </c>
      <c r="H338" s="64">
        <v>560</v>
      </c>
      <c r="I338" s="70" t="s">
        <v>5225</v>
      </c>
      <c r="J338" s="48" t="s">
        <v>1647</v>
      </c>
      <c r="K338" s="52" t="s">
        <v>84</v>
      </c>
      <c r="L338" s="52">
        <v>12</v>
      </c>
      <c r="M338" s="52">
        <v>0</v>
      </c>
      <c r="N338" s="48" t="s">
        <v>85</v>
      </c>
      <c r="O338" s="69" t="s">
        <v>5210</v>
      </c>
      <c r="P338" s="68">
        <v>16.15</v>
      </c>
      <c r="Q338" s="54">
        <f>(17/100+7.6/100+1.65/100)*P338</f>
        <v>4.239375</v>
      </c>
      <c r="R338" s="54"/>
      <c r="S338" s="54"/>
      <c r="T338" s="54"/>
      <c r="U338" s="54"/>
      <c r="V338" s="54">
        <f>+P338-Q338+R338+S338+T338+U338</f>
        <v>11.910625</v>
      </c>
      <c r="W338" s="56">
        <f>(1.02/100)</f>
        <v>1.02E-2</v>
      </c>
      <c r="X338" s="56">
        <v>4.8E-3</v>
      </c>
      <c r="Y338" s="56">
        <v>0.17</v>
      </c>
      <c r="Z338" s="56">
        <v>1.65E-2</v>
      </c>
      <c r="AA338" s="56">
        <v>7.6E-2</v>
      </c>
      <c r="AB338" s="56">
        <f>SUM(W338:AA338)</f>
        <v>0.2775</v>
      </c>
      <c r="AC338" s="48">
        <v>12</v>
      </c>
      <c r="AD338" s="57">
        <f>IF(AL338="","",+AC338*AL338)</f>
        <v>364.1464968152867</v>
      </c>
      <c r="AE338" s="58">
        <f>IF(AL338="","",+AL338*AB338)</f>
        <v>8.420887738853505</v>
      </c>
      <c r="AF338" s="57">
        <f>IF(AL338="","",+AL338-AE338)</f>
        <v>21.924653662420386</v>
      </c>
      <c r="AG338" s="58">
        <f>+V338</f>
        <v>11.910625</v>
      </c>
      <c r="AH338" s="57">
        <f>IF(AF338="","",+AF338-AG338)</f>
        <v>10.014028662420387</v>
      </c>
      <c r="AI338" s="57">
        <f>IF(AH338="","",+AH338*AC338)</f>
        <v>120.16834394904464</v>
      </c>
      <c r="AJ338" s="58">
        <v>23.69</v>
      </c>
      <c r="AK338" s="59">
        <v>0.33</v>
      </c>
      <c r="AL338" s="58">
        <f>IF(V338=0,"",V338/(1-AB338-AK338))</f>
        <v>30.34554140127389</v>
      </c>
      <c r="AM338" s="60">
        <v>0.33</v>
      </c>
      <c r="AN338" s="58">
        <f>IF(V338=0,"",V338/(1-AB338-AM338))</f>
        <v>30.34554140127389</v>
      </c>
      <c r="AO338" s="61">
        <v>1.2</v>
      </c>
      <c r="AP338" s="58">
        <f>IF(BD!AJ338="","",BD!AJ338*BD!AO338)</f>
        <v>28.428</v>
      </c>
      <c r="AQ338" s="56">
        <f>BD!AM338/BD!AK338-1</f>
        <v>0</v>
      </c>
      <c r="AR338" s="56">
        <f>IF(BD!AN338="","",IF(BD!AJ338="","",BD!AN338/BD!AJ338-1))</f>
        <v>0.2809430730803668</v>
      </c>
      <c r="AS338" s="56" t="str">
        <f>IF(BD!AN338="","",IF(BD!AN338&lt;BD!AL338,"ABAIXO DA META","DENTRO DA META"))</f>
        <v>DENTRO DA META</v>
      </c>
      <c r="AT338" s="56" t="str">
        <f>IF(BD!AJ338="","EM ANÁLISE",IF(BD!AP338&gt;=BD!AN338,"GO", "NO GO"))</f>
        <v>NO GO</v>
      </c>
      <c r="AU338" s="62">
        <f>IF(AN338="","",+BD!$AN338-AJ338)</f>
        <v>6.65554140127389</v>
      </c>
      <c r="AV338" s="63"/>
      <c r="AW338" s="54">
        <f>BD!P338*BD!AC338</f>
        <v>193.79999999999998</v>
      </c>
      <c r="AX338" s="54">
        <f>BD!V338*BD!AC338</f>
        <v>142.9275</v>
      </c>
      <c r="AY338" s="54">
        <f>IF(BD!AN338="","",BD!AN338*BD!AC338)</f>
        <v>364.1464968152867</v>
      </c>
      <c r="AZ338" s="48" t="s">
        <v>5271</v>
      </c>
      <c r="BA338" s="69" t="s">
        <v>124</v>
      </c>
      <c r="BB338" s="48">
        <v>1</v>
      </c>
      <c r="BC338" s="69" t="s">
        <v>5209</v>
      </c>
      <c r="BD338" s="64" t="s">
        <v>5257</v>
      </c>
      <c r="BE338" s="65" t="s">
        <v>4</v>
      </c>
      <c r="BF338" s="65" t="s">
        <v>4</v>
      </c>
      <c r="BG338" s="64" t="s">
        <v>5258</v>
      </c>
      <c r="BH338" s="64"/>
      <c r="BI338" s="64"/>
      <c r="BJ338" s="64"/>
      <c r="BK338" s="64"/>
      <c r="BL338" s="64"/>
      <c r="BM338" s="64"/>
      <c r="BN338" s="64" t="s">
        <v>5259</v>
      </c>
      <c r="BO338" s="64">
        <v>138</v>
      </c>
      <c r="BP338" s="64">
        <v>140.622</v>
      </c>
      <c r="BQ338" s="64">
        <v>121</v>
      </c>
      <c r="BR338" s="64" t="s">
        <v>5260</v>
      </c>
      <c r="BS338" s="64" t="s">
        <v>5260</v>
      </c>
      <c r="BT338" s="64" t="s">
        <v>5261</v>
      </c>
      <c r="BU338" s="64">
        <v>5102</v>
      </c>
      <c r="BV338" s="64"/>
      <c r="BW338" s="64"/>
      <c r="BX338" s="64"/>
      <c r="BY338" s="64"/>
      <c r="BZ338" s="64"/>
      <c r="CA338" s="64"/>
      <c r="CB338" s="64"/>
      <c r="CC338" s="64">
        <v>102</v>
      </c>
      <c r="CD338" s="64">
        <v>8</v>
      </c>
      <c r="CE338" s="64">
        <v>8</v>
      </c>
      <c r="CF338" s="64"/>
      <c r="CG338" s="37" t="e">
        <f>VLOOKUP(Table_1[[#This Row],[EAN]],'[1]Planilha1'!$E:$R,13,0)</f>
        <v>#N/A</v>
      </c>
      <c r="CI338" s="188">
        <f>IF(Table_1[[#This Row],[STATUS MERCADO]]="GO",Table_1[[#This Row],[M. BRUTA TOTAL]],0)</f>
        <v>0</v>
      </c>
      <c r="CJ338" s="188">
        <f>IF(Table_1[[#This Row],[STATUS MERCADO]]="GO",Table_1[[#This Row],[PV UNIT. REALIZADO]]*Table_1[[#This Row],[QUANTIDADE]],0)</f>
        <v>0</v>
      </c>
    </row>
    <row r="339" ht="15">
      <c r="A339" s="7"/>
      <c r="B339" s="67" t="s">
        <v>400</v>
      </c>
      <c r="C339" s="77">
        <v>224378</v>
      </c>
      <c r="D339" s="64" t="s">
        <v>5211</v>
      </c>
      <c r="E339" s="49">
        <v>7500435135078</v>
      </c>
      <c r="F339" s="50" t="s">
        <v>5205</v>
      </c>
      <c r="G339" s="48" t="s">
        <v>15</v>
      </c>
      <c r="H339" s="64">
        <v>1090</v>
      </c>
      <c r="I339" s="70" t="s">
        <v>5220</v>
      </c>
      <c r="J339" s="48" t="s">
        <v>1557</v>
      </c>
      <c r="K339" s="52" t="s">
        <v>84</v>
      </c>
      <c r="L339" s="52">
        <v>12</v>
      </c>
      <c r="M339" s="52">
        <v>4</v>
      </c>
      <c r="N339" s="48" t="s">
        <v>85</v>
      </c>
      <c r="O339" s="69" t="s">
        <v>5210</v>
      </c>
      <c r="P339" s="68">
        <v>8.55</v>
      </c>
      <c r="Q339" s="54">
        <f>(17/100+7.6/100+1.65/100)*P339</f>
        <v>2.2443750000000002</v>
      </c>
      <c r="R339" s="54"/>
      <c r="S339" s="54"/>
      <c r="T339" s="54"/>
      <c r="U339" s="54"/>
      <c r="V339" s="54">
        <f>+P339-Q339+R339+S339+T339+U339</f>
        <v>6.305625000000001</v>
      </c>
      <c r="W339" s="56">
        <f>(1.02/100)</f>
        <v>1.02E-2</v>
      </c>
      <c r="X339" s="56">
        <v>4.8E-3</v>
      </c>
      <c r="Y339" s="56">
        <v>0.17</v>
      </c>
      <c r="Z339" s="56">
        <v>1.65E-2</v>
      </c>
      <c r="AA339" s="56">
        <v>7.6E-2</v>
      </c>
      <c r="AB339" s="56">
        <f>SUM(W339:AA339)</f>
        <v>0.2775</v>
      </c>
      <c r="AC339" s="48">
        <v>12</v>
      </c>
      <c r="AD339" s="57">
        <f>IF(AL339="","",+AC339*AL339)</f>
        <v>192.78343949044594</v>
      </c>
      <c r="AE339" s="58">
        <f>IF(AL339="","",+AL339*AB339)</f>
        <v>4.458117038216563</v>
      </c>
      <c r="AF339" s="57">
        <f>IF(AL339="","",+AL339-AE339)</f>
        <v>11.607169585987265</v>
      </c>
      <c r="AG339" s="58">
        <f>+V339</f>
        <v>6.305625000000001</v>
      </c>
      <c r="AH339" s="57">
        <f>IF(AF339="","",+AF339-AG339)</f>
        <v>5.301544585987264</v>
      </c>
      <c r="AI339" s="57">
        <f>IF(AH339="","",+AH339*AC339)</f>
        <v>63.618535031847166</v>
      </c>
      <c r="AJ339" s="58">
        <v>11.83</v>
      </c>
      <c r="AK339" s="59">
        <v>0.33</v>
      </c>
      <c r="AL339" s="58">
        <f>IF(V339=0,"",V339/(1-AB339-AK339))</f>
        <v>16.06528662420383</v>
      </c>
      <c r="AM339" s="60">
        <v>0.33</v>
      </c>
      <c r="AN339" s="58">
        <f>IF(V339=0,"",V339/(1-AB339-AM339))</f>
        <v>16.06528662420383</v>
      </c>
      <c r="AO339" s="61">
        <v>1.2</v>
      </c>
      <c r="AP339" s="58">
        <f>IF(BD!AJ339="","",BD!AJ339*BD!AO339)</f>
        <v>14.196</v>
      </c>
      <c r="AQ339" s="56">
        <f>BD!AM339/BD!AK339-1</f>
        <v>0</v>
      </c>
      <c r="AR339" s="56">
        <f>IF(BD!AN339="","",IF(BD!AJ339="","",BD!AN339/BD!AJ339-1))</f>
        <v>0.3580123942691318</v>
      </c>
      <c r="AS339" s="56" t="str">
        <f>IF(BD!AN339="","",IF(BD!AN339&lt;BD!AL339,"ABAIXO DA META","DENTRO DA META"))</f>
        <v>DENTRO DA META</v>
      </c>
      <c r="AT339" s="56" t="str">
        <f>IF(BD!AJ339="","EM ANÁLISE",IF(BD!AP339&gt;=BD!AN339,"GO", "NO GO"))</f>
        <v>NO GO</v>
      </c>
      <c r="AU339" s="62">
        <f>IF(AN339="","",+BD!$AN339-AJ339)</f>
        <v>4.2352866242038285</v>
      </c>
      <c r="AV339" s="63"/>
      <c r="AW339" s="54">
        <f>BD!P339*BD!AC339</f>
        <v>102.60000000000001</v>
      </c>
      <c r="AX339" s="54">
        <f>BD!V339*BD!AC339</f>
        <v>75.66750000000002</v>
      </c>
      <c r="AY339" s="54">
        <f>IF(BD!AN339="","",BD!AN339*BD!AC339)</f>
        <v>192.78343949044594</v>
      </c>
      <c r="AZ339" s="48" t="s">
        <v>5271</v>
      </c>
      <c r="BA339" s="69" t="s">
        <v>124</v>
      </c>
      <c r="BB339" s="48">
        <v>1</v>
      </c>
      <c r="BC339" s="69" t="s">
        <v>5209</v>
      </c>
      <c r="BD339" s="64" t="s">
        <v>5257</v>
      </c>
      <c r="BE339" s="65" t="s">
        <v>4</v>
      </c>
      <c r="BF339" s="65" t="s">
        <v>4</v>
      </c>
      <c r="BG339" s="64" t="s">
        <v>5258</v>
      </c>
      <c r="BH339" s="64"/>
      <c r="BI339" s="64"/>
      <c r="BJ339" s="64"/>
      <c r="BK339" s="64"/>
      <c r="BL339" s="64"/>
      <c r="BM339" s="64"/>
      <c r="BN339" s="64" t="s">
        <v>5259</v>
      </c>
      <c r="BO339" s="64">
        <v>138</v>
      </c>
      <c r="BP339" s="64">
        <v>140.622</v>
      </c>
      <c r="BQ339" s="64">
        <v>121</v>
      </c>
      <c r="BR339" s="64" t="s">
        <v>5260</v>
      </c>
      <c r="BS339" s="64" t="s">
        <v>5260</v>
      </c>
      <c r="BT339" s="64" t="s">
        <v>5261</v>
      </c>
      <c r="BU339" s="64">
        <v>5102</v>
      </c>
      <c r="BV339" s="64"/>
      <c r="BW339" s="64"/>
      <c r="BX339" s="64"/>
      <c r="BY339" s="64"/>
      <c r="BZ339" s="64"/>
      <c r="CA339" s="64"/>
      <c r="CB339" s="64"/>
      <c r="CC339" s="64">
        <v>102</v>
      </c>
      <c r="CD339" s="64">
        <v>8</v>
      </c>
      <c r="CE339" s="64">
        <v>8</v>
      </c>
      <c r="CF339" s="64"/>
      <c r="CG339" s="37" t="e">
        <f>VLOOKUP(Table_1[[#This Row],[EAN]],'[1]Planilha1'!$E:$R,13,0)</f>
        <v>#N/A</v>
      </c>
      <c r="CI339" s="188">
        <f>IF(Table_1[[#This Row],[STATUS MERCADO]]="GO",Table_1[[#This Row],[M. BRUTA TOTAL]],0)</f>
        <v>0</v>
      </c>
      <c r="CJ339" s="188">
        <f>IF(Table_1[[#This Row],[STATUS MERCADO]]="GO",Table_1[[#This Row],[PV UNIT. REALIZADO]]*Table_1[[#This Row],[QUANTIDADE]],0)</f>
        <v>0</v>
      </c>
    </row>
    <row r="340" ht="15">
      <c r="A340" s="7"/>
      <c r="B340" s="67" t="s">
        <v>400</v>
      </c>
      <c r="C340" s="77">
        <v>224380</v>
      </c>
      <c r="D340" s="64" t="s">
        <v>5211</v>
      </c>
      <c r="E340" s="49">
        <v>7500435135030</v>
      </c>
      <c r="F340" s="50" t="s">
        <v>5206</v>
      </c>
      <c r="G340" s="48" t="s">
        <v>15</v>
      </c>
      <c r="H340" s="64">
        <v>1090</v>
      </c>
      <c r="I340" s="70" t="s">
        <v>5220</v>
      </c>
      <c r="J340" s="48" t="s">
        <v>1557</v>
      </c>
      <c r="K340" s="52" t="s">
        <v>84</v>
      </c>
      <c r="L340" s="52">
        <v>12</v>
      </c>
      <c r="M340" s="52">
        <v>4</v>
      </c>
      <c r="N340" s="48" t="s">
        <v>85</v>
      </c>
      <c r="O340" s="69" t="s">
        <v>5210</v>
      </c>
      <c r="P340" s="68">
        <v>8.55</v>
      </c>
      <c r="Q340" s="54">
        <f>(17/100+7.6/100+1.65/100)*P340</f>
        <v>2.2443750000000002</v>
      </c>
      <c r="R340" s="54"/>
      <c r="S340" s="54"/>
      <c r="T340" s="54"/>
      <c r="U340" s="54"/>
      <c r="V340" s="54">
        <f>+P340-Q340+R340+S340+T340+U340</f>
        <v>6.305625000000001</v>
      </c>
      <c r="W340" s="56">
        <f>(1.02/100)</f>
        <v>1.02E-2</v>
      </c>
      <c r="X340" s="56">
        <v>4.8E-3</v>
      </c>
      <c r="Y340" s="56">
        <v>0.17</v>
      </c>
      <c r="Z340" s="56">
        <v>1.65E-2</v>
      </c>
      <c r="AA340" s="56">
        <v>7.6E-2</v>
      </c>
      <c r="AB340" s="56">
        <f>SUM(W340:AA340)</f>
        <v>0.2775</v>
      </c>
      <c r="AC340" s="48">
        <v>12</v>
      </c>
      <c r="AD340" s="57">
        <f>IF(AL340="","",+AC340*AL340)</f>
        <v>192.78343949044594</v>
      </c>
      <c r="AE340" s="58">
        <f>IF(AL340="","",+AL340*AB340)</f>
        <v>4.458117038216563</v>
      </c>
      <c r="AF340" s="57">
        <f>IF(AL340="","",+AL340-AE340)</f>
        <v>11.607169585987265</v>
      </c>
      <c r="AG340" s="58">
        <f>+V340</f>
        <v>6.305625000000001</v>
      </c>
      <c r="AH340" s="57">
        <f>IF(AF340="","",+AF340-AG340)</f>
        <v>5.301544585987264</v>
      </c>
      <c r="AI340" s="57">
        <f>IF(AH340="","",+AH340*AC340)</f>
        <v>63.618535031847166</v>
      </c>
      <c r="AJ340" s="58">
        <v>11.83</v>
      </c>
      <c r="AK340" s="59">
        <v>0.33</v>
      </c>
      <c r="AL340" s="58">
        <f>IF(V340=0,"",V340/(1-AB340-AK340))</f>
        <v>16.06528662420383</v>
      </c>
      <c r="AM340" s="60">
        <v>0.33</v>
      </c>
      <c r="AN340" s="58">
        <f>IF(V340=0,"",V340/(1-AB340-AM340))</f>
        <v>16.06528662420383</v>
      </c>
      <c r="AO340" s="61">
        <v>1.2</v>
      </c>
      <c r="AP340" s="58">
        <f>IF(BD!AJ340="","",BD!AJ340*BD!AO340)</f>
        <v>14.196</v>
      </c>
      <c r="AQ340" s="56">
        <f>BD!AM340/BD!AK340-1</f>
        <v>0</v>
      </c>
      <c r="AR340" s="56">
        <f>IF(BD!AN340="","",IF(BD!AJ340="","",BD!AN340/BD!AJ340-1))</f>
        <v>0.3580123942691318</v>
      </c>
      <c r="AS340" s="56" t="str">
        <f>IF(BD!AN340="","",IF(BD!AN340&lt;BD!AL340,"ABAIXO DA META","DENTRO DA META"))</f>
        <v>DENTRO DA META</v>
      </c>
      <c r="AT340" s="56" t="str">
        <f>IF(BD!AJ340="","EM ANÁLISE",IF(BD!AP340&gt;=BD!AN340,"GO", "NO GO"))</f>
        <v>NO GO</v>
      </c>
      <c r="AU340" s="62">
        <f>IF(AN340="","",+BD!$AN340-AJ340)</f>
        <v>4.2352866242038285</v>
      </c>
      <c r="AV340" s="63"/>
      <c r="AW340" s="54">
        <f>BD!P340*BD!AC340</f>
        <v>102.60000000000001</v>
      </c>
      <c r="AX340" s="54">
        <f>BD!V340*BD!AC340</f>
        <v>75.66750000000002</v>
      </c>
      <c r="AY340" s="54">
        <f>IF(BD!AN340="","",BD!AN340*BD!AC340)</f>
        <v>192.78343949044594</v>
      </c>
      <c r="AZ340" s="48" t="s">
        <v>5271</v>
      </c>
      <c r="BA340" s="69" t="s">
        <v>124</v>
      </c>
      <c r="BB340" s="48">
        <v>1</v>
      </c>
      <c r="BC340" s="69" t="s">
        <v>5209</v>
      </c>
      <c r="BD340" s="64" t="s">
        <v>5257</v>
      </c>
      <c r="BE340" s="65" t="s">
        <v>4</v>
      </c>
      <c r="BF340" s="65" t="s">
        <v>4</v>
      </c>
      <c r="BG340" s="64" t="s">
        <v>5258</v>
      </c>
      <c r="BH340" s="64"/>
      <c r="BI340" s="64"/>
      <c r="BJ340" s="64"/>
      <c r="BK340" s="64"/>
      <c r="BL340" s="64"/>
      <c r="BM340" s="64"/>
      <c r="BN340" s="64" t="s">
        <v>5259</v>
      </c>
      <c r="BO340" s="64">
        <v>138</v>
      </c>
      <c r="BP340" s="64">
        <v>140.622</v>
      </c>
      <c r="BQ340" s="64">
        <v>121</v>
      </c>
      <c r="BR340" s="64" t="s">
        <v>5260</v>
      </c>
      <c r="BS340" s="64" t="s">
        <v>5260</v>
      </c>
      <c r="BT340" s="64" t="s">
        <v>5261</v>
      </c>
      <c r="BU340" s="64">
        <v>5102</v>
      </c>
      <c r="BV340" s="64"/>
      <c r="BW340" s="64"/>
      <c r="BX340" s="64"/>
      <c r="BY340" s="64"/>
      <c r="BZ340" s="64"/>
      <c r="CA340" s="64"/>
      <c r="CB340" s="64"/>
      <c r="CC340" s="64">
        <v>102</v>
      </c>
      <c r="CD340" s="64">
        <v>8</v>
      </c>
      <c r="CE340" s="64">
        <v>8</v>
      </c>
      <c r="CF340" s="64"/>
      <c r="CG340" s="37" t="e">
        <f>VLOOKUP(Table_1[[#This Row],[EAN]],'[1]Planilha1'!$E:$R,13,0)</f>
        <v>#N/A</v>
      </c>
      <c r="CI340" s="188">
        <f>IF(Table_1[[#This Row],[STATUS MERCADO]]="GO",Table_1[[#This Row],[M. BRUTA TOTAL]],0)</f>
        <v>0</v>
      </c>
      <c r="CJ340" s="188">
        <f>IF(Table_1[[#This Row],[STATUS MERCADO]]="GO",Table_1[[#This Row],[PV UNIT. REALIZADO]]*Table_1[[#This Row],[QUANTIDADE]],0)</f>
        <v>0</v>
      </c>
    </row>
    <row r="341" ht="15">
      <c r="A341" s="7"/>
      <c r="B341" s="67" t="s">
        <v>400</v>
      </c>
      <c r="C341" s="77">
        <v>224383</v>
      </c>
      <c r="D341" s="64" t="s">
        <v>5211</v>
      </c>
      <c r="E341" s="49">
        <v>7500435143226</v>
      </c>
      <c r="F341" s="50" t="s">
        <v>5207</v>
      </c>
      <c r="G341" s="48" t="s">
        <v>15</v>
      </c>
      <c r="H341" s="64">
        <v>1090</v>
      </c>
      <c r="I341" s="70" t="s">
        <v>5220</v>
      </c>
      <c r="J341" s="48" t="s">
        <v>1557</v>
      </c>
      <c r="K341" s="52" t="s">
        <v>84</v>
      </c>
      <c r="L341" s="52">
        <v>12</v>
      </c>
      <c r="M341" s="52">
        <v>4</v>
      </c>
      <c r="N341" s="48" t="s">
        <v>85</v>
      </c>
      <c r="O341" s="69" t="s">
        <v>5210</v>
      </c>
      <c r="P341" s="68">
        <v>10.2</v>
      </c>
      <c r="Q341" s="54">
        <f>(17/100+7.6/100+1.65/100)*P341</f>
        <v>2.6774999999999998</v>
      </c>
      <c r="R341" s="54"/>
      <c r="S341" s="54"/>
      <c r="T341" s="54"/>
      <c r="U341" s="54"/>
      <c r="V341" s="54">
        <f>+P341-Q341+R341+S341+T341+U341</f>
        <v>7.522499999999999</v>
      </c>
      <c r="W341" s="56">
        <f>(1.02/100)</f>
        <v>1.02E-2</v>
      </c>
      <c r="X341" s="56">
        <v>4.8E-3</v>
      </c>
      <c r="Y341" s="56">
        <v>0.17</v>
      </c>
      <c r="Z341" s="56">
        <v>1.65E-2</v>
      </c>
      <c r="AA341" s="56">
        <v>7.6E-2</v>
      </c>
      <c r="AB341" s="56">
        <f>SUM(W341:AA341)</f>
        <v>0.2775</v>
      </c>
      <c r="AC341" s="48">
        <v>12</v>
      </c>
      <c r="AD341" s="57">
        <f>IF(AL341="","",+AC341*AL341)</f>
        <v>229.98726114649685</v>
      </c>
      <c r="AE341" s="58">
        <f>IF(AL341="","",+AL341*AB341)</f>
        <v>5.318455414012741</v>
      </c>
      <c r="AF341" s="57">
        <f>IF(AL341="","",+AL341-AE341)</f>
        <v>13.847149681528665</v>
      </c>
      <c r="AG341" s="58">
        <f>+V341</f>
        <v>7.522499999999999</v>
      </c>
      <c r="AH341" s="57">
        <f>IF(AF341="","",+AF341-AG341)</f>
        <v>6.3246496815286655</v>
      </c>
      <c r="AI341" s="57">
        <f>IF(AH341="","",+AH341*AC341)</f>
        <v>75.89579617834399</v>
      </c>
      <c r="AJ341" s="58">
        <v>16.9</v>
      </c>
      <c r="AK341" s="59">
        <v>0.33</v>
      </c>
      <c r="AL341" s="58">
        <f>IF(V341=0,"",V341/(1-AB341-AK341))</f>
        <v>19.165605095541405</v>
      </c>
      <c r="AM341" s="60">
        <v>0.33</v>
      </c>
      <c r="AN341" s="58">
        <f>IF(V341=0,"",V341/(1-AB341-AM341))</f>
        <v>19.165605095541405</v>
      </c>
      <c r="AO341" s="61">
        <v>1.2</v>
      </c>
      <c r="AP341" s="58">
        <f>IF(BD!AJ341="","",BD!AJ341*BD!AO341)</f>
        <v>20.279999999999998</v>
      </c>
      <c r="AQ341" s="56">
        <f>BD!AM341/BD!AK341-1</f>
        <v>0</v>
      </c>
      <c r="AR341" s="56">
        <f>IF(BD!AN341="","",IF(BD!AJ341="","",BD!AN341/BD!AJ341-1))</f>
        <v>0.13405947310895905</v>
      </c>
      <c r="AS341" s="56" t="str">
        <f>IF(BD!AN341="","",IF(BD!AN341&lt;BD!AL341,"ABAIXO DA META","DENTRO DA META"))</f>
        <v>DENTRO DA META</v>
      </c>
      <c r="AT341" s="56" t="str">
        <f>IF(BD!AJ341="","EM ANÁLISE",IF(BD!AP341&gt;=BD!AN341,"GO", "NO GO"))</f>
        <v>GO</v>
      </c>
      <c r="AU341" s="62">
        <f>IF(AN341="","",+BD!$AN341-AJ341)</f>
        <v>2.2656050955414067</v>
      </c>
      <c r="AV341" s="63"/>
      <c r="AW341" s="54">
        <f>BD!P341*BD!AC341</f>
        <v>122.39999999999999</v>
      </c>
      <c r="AX341" s="54">
        <f>BD!V341*BD!AC341</f>
        <v>90.26999999999998</v>
      </c>
      <c r="AY341" s="54">
        <f>IF(BD!AN341="","",BD!AN341*BD!AC341)</f>
        <v>229.98726114649685</v>
      </c>
      <c r="AZ341" s="48" t="s">
        <v>5271</v>
      </c>
      <c r="BA341" s="69" t="s">
        <v>124</v>
      </c>
      <c r="BB341" s="48">
        <v>1</v>
      </c>
      <c r="BC341" s="69" t="s">
        <v>5209</v>
      </c>
      <c r="BD341" s="64" t="s">
        <v>5257</v>
      </c>
      <c r="BE341" s="65" t="s">
        <v>4</v>
      </c>
      <c r="BF341" s="65" t="s">
        <v>4</v>
      </c>
      <c r="BG341" s="64" t="s">
        <v>5258</v>
      </c>
      <c r="BH341" s="64"/>
      <c r="BI341" s="64"/>
      <c r="BJ341" s="64"/>
      <c r="BK341" s="64"/>
      <c r="BL341" s="64"/>
      <c r="BM341" s="64"/>
      <c r="BN341" s="64" t="s">
        <v>5259</v>
      </c>
      <c r="BO341" s="64">
        <v>138</v>
      </c>
      <c r="BP341" s="64">
        <v>140.622</v>
      </c>
      <c r="BQ341" s="64">
        <v>121</v>
      </c>
      <c r="BR341" s="64" t="s">
        <v>5260</v>
      </c>
      <c r="BS341" s="64" t="s">
        <v>5260</v>
      </c>
      <c r="BT341" s="64" t="s">
        <v>5261</v>
      </c>
      <c r="BU341" s="64">
        <v>5102</v>
      </c>
      <c r="BV341" s="64"/>
      <c r="BW341" s="64"/>
      <c r="BX341" s="64"/>
      <c r="BY341" s="64"/>
      <c r="BZ341" s="64"/>
      <c r="CA341" s="64"/>
      <c r="CB341" s="64"/>
      <c r="CC341" s="64">
        <v>102</v>
      </c>
      <c r="CD341" s="64">
        <v>8</v>
      </c>
      <c r="CE341" s="64">
        <v>8</v>
      </c>
      <c r="CF341" s="64"/>
      <c r="CG341" s="37" t="e">
        <f>VLOOKUP(Table_1[[#This Row],[EAN]],'[1]Planilha1'!$E:$R,13,0)</f>
        <v>#N/A</v>
      </c>
      <c r="CI341" s="188">
        <f>IF(Table_1[[#This Row],[STATUS MERCADO]]="GO",Table_1[[#This Row],[M. BRUTA TOTAL]],0)</f>
        <v>75.89579617834399</v>
      </c>
      <c r="CJ341" s="188">
        <f>IF(Table_1[[#This Row],[STATUS MERCADO]]="GO",Table_1[[#This Row],[PV UNIT. REALIZADO]]*Table_1[[#This Row],[QUANTIDADE]],0)</f>
        <v>229.98726114649685</v>
      </c>
    </row>
    <row r="342" ht="15">
      <c r="A342" s="7"/>
      <c r="B342" s="67" t="s">
        <v>400</v>
      </c>
      <c r="C342" s="77">
        <v>224384</v>
      </c>
      <c r="D342" s="64" t="s">
        <v>5211</v>
      </c>
      <c r="E342" s="49">
        <v>7500435143370</v>
      </c>
      <c r="F342" s="50" t="s">
        <v>5208</v>
      </c>
      <c r="G342" s="48" t="s">
        <v>15</v>
      </c>
      <c r="H342" s="64">
        <v>1090</v>
      </c>
      <c r="I342" s="70" t="s">
        <v>5220</v>
      </c>
      <c r="J342" s="48" t="s">
        <v>1557</v>
      </c>
      <c r="K342" s="52" t="s">
        <v>84</v>
      </c>
      <c r="L342" s="52">
        <v>12</v>
      </c>
      <c r="M342" s="52">
        <v>4</v>
      </c>
      <c r="N342" s="48" t="s">
        <v>85</v>
      </c>
      <c r="O342" s="69" t="s">
        <v>5210</v>
      </c>
      <c r="P342" s="68">
        <v>10.2</v>
      </c>
      <c r="Q342" s="54">
        <f>(17/100+7.6/100+1.65/100)*P342</f>
        <v>2.6774999999999998</v>
      </c>
      <c r="R342" s="54"/>
      <c r="S342" s="54"/>
      <c r="T342" s="54"/>
      <c r="U342" s="54"/>
      <c r="V342" s="54">
        <f>+P342-Q342+R342+S342+T342+U342</f>
        <v>7.522499999999999</v>
      </c>
      <c r="W342" s="56">
        <f>(1.02/100)</f>
        <v>1.02E-2</v>
      </c>
      <c r="X342" s="56">
        <v>4.8E-3</v>
      </c>
      <c r="Y342" s="56">
        <v>0.17</v>
      </c>
      <c r="Z342" s="56">
        <v>1.65E-2</v>
      </c>
      <c r="AA342" s="56">
        <v>7.6E-2</v>
      </c>
      <c r="AB342" s="56">
        <f>SUM(W342:AA342)</f>
        <v>0.2775</v>
      </c>
      <c r="AC342" s="48">
        <v>12</v>
      </c>
      <c r="AD342" s="57">
        <f>IF(AL342="","",+AC342*AL342)</f>
        <v>229.98726114649685</v>
      </c>
      <c r="AE342" s="58">
        <f>IF(AL342="","",+AL342*AB342)</f>
        <v>5.318455414012741</v>
      </c>
      <c r="AF342" s="57">
        <f>IF(AL342="","",+AL342-AE342)</f>
        <v>13.847149681528665</v>
      </c>
      <c r="AG342" s="58">
        <f>+V342</f>
        <v>7.522499999999999</v>
      </c>
      <c r="AH342" s="57">
        <f>IF(AF342="","",+AF342-AG342)</f>
        <v>6.3246496815286655</v>
      </c>
      <c r="AI342" s="57">
        <f>IF(AH342="","",+AH342*AC342)</f>
        <v>75.89579617834399</v>
      </c>
      <c r="AJ342" s="58">
        <v>16.9</v>
      </c>
      <c r="AK342" s="59">
        <v>0.33</v>
      </c>
      <c r="AL342" s="58">
        <f>IF(V342=0,"",V342/(1-AB342-AK342))</f>
        <v>19.165605095541405</v>
      </c>
      <c r="AM342" s="60">
        <v>0.33</v>
      </c>
      <c r="AN342" s="58">
        <f>IF(V342=0,"",V342/(1-AB342-AM342))</f>
        <v>19.165605095541405</v>
      </c>
      <c r="AO342" s="61">
        <v>1.2</v>
      </c>
      <c r="AP342" s="58">
        <f>IF(BD!AJ342="","",BD!AJ342*BD!AO342)</f>
        <v>20.279999999999998</v>
      </c>
      <c r="AQ342" s="56">
        <f>BD!AM342/BD!AK342-1</f>
        <v>0</v>
      </c>
      <c r="AR342" s="56">
        <f>IF(BD!AN342="","",IF(BD!AJ342="","",BD!AN342/BD!AJ342-1))</f>
        <v>0.13405947310895905</v>
      </c>
      <c r="AS342" s="56" t="str">
        <f>IF(BD!AN342="","",IF(BD!AN342&lt;BD!AL342,"ABAIXO DA META","DENTRO DA META"))</f>
        <v>DENTRO DA META</v>
      </c>
      <c r="AT342" s="56" t="str">
        <f>IF(BD!AJ342="","EM ANÁLISE",IF(BD!AP342&gt;=BD!AN342,"GO", "NO GO"))</f>
        <v>GO</v>
      </c>
      <c r="AU342" s="62">
        <f>IF(AN342="","",+BD!$AN342-AJ342)</f>
        <v>2.2656050955414067</v>
      </c>
      <c r="AV342" s="63"/>
      <c r="AW342" s="54">
        <f>BD!P342*BD!AC342</f>
        <v>122.39999999999999</v>
      </c>
      <c r="AX342" s="54">
        <f>BD!V342*BD!AC342</f>
        <v>90.26999999999998</v>
      </c>
      <c r="AY342" s="54">
        <f>IF(BD!AN342="","",BD!AN342*BD!AC342)</f>
        <v>229.98726114649685</v>
      </c>
      <c r="AZ342" s="48" t="s">
        <v>5271</v>
      </c>
      <c r="BA342" s="69" t="s">
        <v>124</v>
      </c>
      <c r="BB342" s="48">
        <v>1</v>
      </c>
      <c r="BC342" s="69" t="s">
        <v>5209</v>
      </c>
      <c r="BD342" s="64" t="s">
        <v>5257</v>
      </c>
      <c r="BE342" s="65" t="s">
        <v>4</v>
      </c>
      <c r="BF342" s="65" t="s">
        <v>4</v>
      </c>
      <c r="BG342" s="64" t="s">
        <v>5258</v>
      </c>
      <c r="BH342" s="64"/>
      <c r="BI342" s="64"/>
      <c r="BJ342" s="64"/>
      <c r="BK342" s="64"/>
      <c r="BL342" s="64"/>
      <c r="BM342" s="64"/>
      <c r="BN342" s="64" t="s">
        <v>5259</v>
      </c>
      <c r="BO342" s="64">
        <v>138</v>
      </c>
      <c r="BP342" s="64">
        <v>140.622</v>
      </c>
      <c r="BQ342" s="64">
        <v>121</v>
      </c>
      <c r="BR342" s="64" t="s">
        <v>5260</v>
      </c>
      <c r="BS342" s="64" t="s">
        <v>5260</v>
      </c>
      <c r="BT342" s="64" t="s">
        <v>5261</v>
      </c>
      <c r="BU342" s="64">
        <v>5102</v>
      </c>
      <c r="BV342" s="64"/>
      <c r="BW342" s="64"/>
      <c r="BX342" s="64"/>
      <c r="BY342" s="64"/>
      <c r="BZ342" s="64"/>
      <c r="CA342" s="64"/>
      <c r="CB342" s="64"/>
      <c r="CC342" s="64">
        <v>102</v>
      </c>
      <c r="CD342" s="64">
        <v>8</v>
      </c>
      <c r="CE342" s="64">
        <v>8</v>
      </c>
      <c r="CF342" s="64"/>
      <c r="CG342" s="37" t="e">
        <f>VLOOKUP(Table_1[[#This Row],[EAN]],'[1]Planilha1'!$E:$R,13,0)</f>
        <v>#N/A</v>
      </c>
      <c r="CI342" s="188">
        <f>IF(Table_1[[#This Row],[STATUS MERCADO]]="GO",Table_1[[#This Row],[M. BRUTA TOTAL]],0)</f>
        <v>75.89579617834399</v>
      </c>
      <c r="CJ342" s="188">
        <f>IF(Table_1[[#This Row],[STATUS MERCADO]]="GO",Table_1[[#This Row],[PV UNIT. REALIZADO]]*Table_1[[#This Row],[QUANTIDADE]],0)</f>
        <v>229.98726114649685</v>
      </c>
    </row>
    <row r="343" ht="15" hidden="1">
      <c r="A343" s="7"/>
      <c r="B343" s="84" t="s">
        <v>79</v>
      </c>
      <c r="C343" s="85">
        <v>220676</v>
      </c>
      <c r="D343" s="85">
        <v>10215638</v>
      </c>
      <c r="E343" s="85">
        <v>7896029017586</v>
      </c>
      <c r="F343" s="86" t="s">
        <v>113</v>
      </c>
      <c r="G343" s="75" t="s">
        <v>24</v>
      </c>
      <c r="H343" s="75">
        <v>1540</v>
      </c>
      <c r="I343" s="87" t="s">
        <v>110</v>
      </c>
      <c r="J343" s="75" t="s">
        <v>101</v>
      </c>
      <c r="K343" s="88" t="s">
        <v>84</v>
      </c>
      <c r="L343" s="88">
        <v>40</v>
      </c>
      <c r="M343" s="88">
        <v>0</v>
      </c>
      <c r="N343" s="75" t="s">
        <v>85</v>
      </c>
      <c r="O343" s="75" t="s">
        <v>114</v>
      </c>
      <c r="P343" s="89">
        <v>2.24</v>
      </c>
      <c r="Q343" s="90">
        <f>(17/100+7.6/100+1.65/100)*P343</f>
        <v>0.5880000000000001</v>
      </c>
      <c r="R343" s="90"/>
      <c r="S343" s="90"/>
      <c r="T343" s="90"/>
      <c r="U343" s="90"/>
      <c r="V343" s="90">
        <f>+P343-Q343+R343+S343+T343+U343</f>
        <v>1.6520000000000001</v>
      </c>
      <c r="W343" s="91">
        <f>(1.02/100)</f>
        <v>1.02E-2</v>
      </c>
      <c r="X343" s="91">
        <v>4.8E-3</v>
      </c>
      <c r="Y343" s="91">
        <v>0.17</v>
      </c>
      <c r="Z343" s="91">
        <v>1.65E-2</v>
      </c>
      <c r="AA343" s="91">
        <v>7.6E-2</v>
      </c>
      <c r="AB343" s="91">
        <f>SUM(W343:AA343)</f>
        <v>0.2775</v>
      </c>
      <c r="AC343" s="75">
        <v>40</v>
      </c>
      <c r="AD343" s="92">
        <f>IF(AL343="","",+AC343*AL343)</f>
        <v>168.35668789808923</v>
      </c>
      <c r="AE343" s="93">
        <f>IF(AL343="","",+AL343*AB343)</f>
        <v>1.1679745222929943</v>
      </c>
      <c r="AF343" s="92">
        <f>IF(AL343="","",+AL343-AE343)</f>
        <v>3.0409426751592368</v>
      </c>
      <c r="AG343" s="93">
        <f>+V343</f>
        <v>1.6520000000000001</v>
      </c>
      <c r="AH343" s="92">
        <f>IF(AF343="","",+AF343-AG343)</f>
        <v>1.3889426751592366</v>
      </c>
      <c r="AI343" s="92">
        <f>IF(AH343="","",+AH343*AC343)</f>
        <v>55.55770700636947</v>
      </c>
      <c r="AJ343" s="93">
        <v>3.59</v>
      </c>
      <c r="AK343" s="94">
        <v>0.33</v>
      </c>
      <c r="AL343" s="93">
        <f>IF(V343=0,"",V343/(1-AB343-AK343))</f>
        <v>4.208917197452231</v>
      </c>
      <c r="AM343" s="95">
        <v>0.33</v>
      </c>
      <c r="AN343" s="93">
        <f>IF(V343=0,"",V343/(1-AB343-AM343))</f>
        <v>4.208917197452231</v>
      </c>
      <c r="AO343" s="96">
        <v>1.2</v>
      </c>
      <c r="AP343" s="93">
        <f>IF(BD!AJ343="","",BD!AJ343*BD!AO343)</f>
        <v>4.308</v>
      </c>
      <c r="AQ343" s="91">
        <f>BD!AM343/BD!AK343-1</f>
        <v>0</v>
      </c>
      <c r="AR343" s="91">
        <f>IF(BD!AN343="","",IF(BD!AJ343="","",BD!AN343/BD!AJ343-1))</f>
        <v>0.17240033355215356</v>
      </c>
      <c r="AS343" s="91" t="str">
        <f>IF(BD!AN343="","",IF(BD!AN343&lt;BD!AL343,"ABAIXO DA META","DENTRO DA META"))</f>
        <v>DENTRO DA META</v>
      </c>
      <c r="AT343" s="91" t="str">
        <f>IF(BD!AJ343="","EM ANÁLISE",IF(BD!AP343&gt;=BD!AN343,"GO", "NO GO"))</f>
        <v>GO</v>
      </c>
      <c r="AU343" s="97">
        <f>IF(AN343="","",+BD!$AN343-AJ343)</f>
        <v>0.6189171974522312</v>
      </c>
      <c r="AV343" s="98"/>
      <c r="AW343" s="90">
        <f>BD!P343*BD!AC343</f>
        <v>89.60000000000001</v>
      </c>
      <c r="AX343" s="90">
        <f>BD!V343*BD!AC343</f>
        <v>66.08000000000001</v>
      </c>
      <c r="AY343" s="90">
        <f>IF(BD!AN343="","",BD!AN343*BD!AC343)</f>
        <v>168.35668789808923</v>
      </c>
      <c r="AZ343" s="75" t="s">
        <v>5272</v>
      </c>
      <c r="BA343" s="75" t="s">
        <v>115</v>
      </c>
      <c r="BB343" s="75">
        <v>1</v>
      </c>
      <c r="BC343" s="75" t="s">
        <v>116</v>
      </c>
      <c r="BD343" s="99" t="s">
        <v>5257</v>
      </c>
      <c r="BE343" s="100" t="s">
        <v>4</v>
      </c>
      <c r="BF343" s="100" t="s">
        <v>4</v>
      </c>
      <c r="BG343" s="99" t="s">
        <v>5258</v>
      </c>
      <c r="BH343" s="101"/>
      <c r="BI343" s="101"/>
      <c r="BJ343" s="101"/>
      <c r="BK343" s="101"/>
      <c r="BL343" s="101"/>
      <c r="BM343" s="101"/>
      <c r="BN343" s="99" t="s">
        <v>5268</v>
      </c>
      <c r="BO343" s="99">
        <v>138</v>
      </c>
      <c r="BP343" s="99">
        <v>140.622</v>
      </c>
      <c r="BQ343" s="99">
        <v>121</v>
      </c>
      <c r="BR343" s="101"/>
      <c r="BS343" s="99" t="s">
        <v>5260</v>
      </c>
      <c r="BT343" s="99" t="s">
        <v>5261</v>
      </c>
      <c r="BU343" s="99">
        <v>5102</v>
      </c>
      <c r="BV343" s="99"/>
      <c r="BW343" s="99"/>
      <c r="BX343" s="99"/>
      <c r="BY343" s="99"/>
      <c r="BZ343" s="99"/>
      <c r="CA343" s="99"/>
      <c r="CB343" s="99"/>
      <c r="CC343" s="99">
        <v>102</v>
      </c>
      <c r="CD343" s="99">
        <v>8</v>
      </c>
      <c r="CE343" s="99">
        <v>8</v>
      </c>
      <c r="CF343" s="99"/>
      <c r="CG343" s="37" t="e">
        <f>VLOOKUP(Table_1[[#This Row],[EAN]],'[1]Planilha1'!$E:$R,13,0)</f>
        <v>#N/A</v>
      </c>
      <c r="CI343" s="188">
        <f>IF(Table_1[[#This Row],[STATUS MERCADO]]="GO",Table_1[[#This Row],[M. BRUTA TOTAL]],0)</f>
        <v>55.55770700636947</v>
      </c>
      <c r="CJ343" s="188">
        <f>IF(Table_1[[#This Row],[STATUS MERCADO]]="GO",Table_1[[#This Row],[PV UNIT. REALIZADO]]*Table_1[[#This Row],[QUANTIDADE]],0)</f>
        <v>168.35668789808923</v>
      </c>
    </row>
    <row r="344" ht="15" hidden="1">
      <c r="A344" s="7"/>
      <c r="B344" s="84" t="s">
        <v>79</v>
      </c>
      <c r="C344" s="85">
        <v>220677</v>
      </c>
      <c r="D344" s="85">
        <v>10215640</v>
      </c>
      <c r="E344" s="85">
        <v>7896029017623</v>
      </c>
      <c r="F344" s="86" t="s">
        <v>117</v>
      </c>
      <c r="G344" s="75" t="s">
        <v>24</v>
      </c>
      <c r="H344" s="75">
        <v>1540</v>
      </c>
      <c r="I344" s="87" t="s">
        <v>110</v>
      </c>
      <c r="J344" s="75" t="s">
        <v>101</v>
      </c>
      <c r="K344" s="88" t="s">
        <v>84</v>
      </c>
      <c r="L344" s="88">
        <v>40</v>
      </c>
      <c r="M344" s="88">
        <v>0</v>
      </c>
      <c r="N344" s="75" t="s">
        <v>85</v>
      </c>
      <c r="O344" s="75" t="s">
        <v>114</v>
      </c>
      <c r="P344" s="89">
        <v>2.24</v>
      </c>
      <c r="Q344" s="90">
        <f>(17/100+7.6/100+1.65/100)*P344</f>
        <v>0.5880000000000001</v>
      </c>
      <c r="R344" s="90"/>
      <c r="S344" s="90"/>
      <c r="T344" s="90"/>
      <c r="U344" s="90"/>
      <c r="V344" s="90">
        <f>+P344-Q344+R344+S344+T344+U344</f>
        <v>1.6520000000000001</v>
      </c>
      <c r="W344" s="91">
        <f>(1.02/100)</f>
        <v>1.02E-2</v>
      </c>
      <c r="X344" s="91">
        <v>4.8E-3</v>
      </c>
      <c r="Y344" s="91">
        <v>0.17</v>
      </c>
      <c r="Z344" s="91">
        <v>1.65E-2</v>
      </c>
      <c r="AA344" s="91">
        <v>7.6E-2</v>
      </c>
      <c r="AB344" s="91">
        <f>SUM(W344:AA344)</f>
        <v>0.2775</v>
      </c>
      <c r="AC344" s="75">
        <v>40</v>
      </c>
      <c r="AD344" s="92">
        <f>IF(AL344="","",+AC344*AL344)</f>
        <v>168.35668789808923</v>
      </c>
      <c r="AE344" s="93">
        <f>IF(AL344="","",+AL344*AB344)</f>
        <v>1.1679745222929943</v>
      </c>
      <c r="AF344" s="92">
        <f>IF(AL344="","",+AL344-AE344)</f>
        <v>3.0409426751592368</v>
      </c>
      <c r="AG344" s="93">
        <f>+V344</f>
        <v>1.6520000000000001</v>
      </c>
      <c r="AH344" s="92">
        <f>IF(AF344="","",+AF344-AG344)</f>
        <v>1.3889426751592366</v>
      </c>
      <c r="AI344" s="92">
        <f>IF(AH344="","",+AH344*AC344)</f>
        <v>55.55770700636947</v>
      </c>
      <c r="AJ344" s="93">
        <v>3.59</v>
      </c>
      <c r="AK344" s="94">
        <v>0.33</v>
      </c>
      <c r="AL344" s="93">
        <f>IF(V344=0,"",V344/(1-AB344-AK344))</f>
        <v>4.208917197452231</v>
      </c>
      <c r="AM344" s="95">
        <v>0.33</v>
      </c>
      <c r="AN344" s="93">
        <f>IF(V344=0,"",V344/(1-AB344-AM344))</f>
        <v>4.208917197452231</v>
      </c>
      <c r="AO344" s="96">
        <v>1.2</v>
      </c>
      <c r="AP344" s="93">
        <f>IF(BD!AJ344="","",BD!AJ344*BD!AO344)</f>
        <v>4.308</v>
      </c>
      <c r="AQ344" s="91">
        <f>BD!AM344/BD!AK344-1</f>
        <v>0</v>
      </c>
      <c r="AR344" s="91">
        <f>IF(BD!AN344="","",IF(BD!AJ344="","",BD!AN344/BD!AJ344-1))</f>
        <v>0.17240033355215356</v>
      </c>
      <c r="AS344" s="91" t="str">
        <f>IF(BD!AN344="","",IF(BD!AN344&lt;BD!AL344,"ABAIXO DA META","DENTRO DA META"))</f>
        <v>DENTRO DA META</v>
      </c>
      <c r="AT344" s="91" t="str">
        <f>IF(BD!AJ344="","EM ANÁLISE",IF(BD!AP344&gt;=BD!AN344,"GO", "NO GO"))</f>
        <v>GO</v>
      </c>
      <c r="AU344" s="97">
        <f>IF(AN344="","",+BD!$AN344-AJ344)</f>
        <v>0.6189171974522312</v>
      </c>
      <c r="AV344" s="98"/>
      <c r="AW344" s="90">
        <f>BD!P344*BD!AC344</f>
        <v>89.60000000000001</v>
      </c>
      <c r="AX344" s="90">
        <f>BD!V344*BD!AC344</f>
        <v>66.08000000000001</v>
      </c>
      <c r="AY344" s="90">
        <f>IF(BD!AN344="","",BD!AN344*BD!AC344)</f>
        <v>168.35668789808923</v>
      </c>
      <c r="AZ344" s="75" t="s">
        <v>5272</v>
      </c>
      <c r="BA344" s="75" t="s">
        <v>115</v>
      </c>
      <c r="BB344" s="75">
        <v>1</v>
      </c>
      <c r="BC344" s="75" t="s">
        <v>116</v>
      </c>
      <c r="BD344" s="99" t="s">
        <v>5257</v>
      </c>
      <c r="BE344" s="100" t="s">
        <v>4</v>
      </c>
      <c r="BF344" s="100" t="s">
        <v>4</v>
      </c>
      <c r="BG344" s="99" t="s">
        <v>5258</v>
      </c>
      <c r="BH344" s="101"/>
      <c r="BI344" s="101"/>
      <c r="BJ344" s="101"/>
      <c r="BK344" s="101"/>
      <c r="BL344" s="101"/>
      <c r="BM344" s="101"/>
      <c r="BN344" s="99" t="s">
        <v>5268</v>
      </c>
      <c r="BO344" s="99">
        <v>138</v>
      </c>
      <c r="BP344" s="99">
        <v>140.622</v>
      </c>
      <c r="BQ344" s="99">
        <v>121</v>
      </c>
      <c r="BR344" s="101"/>
      <c r="BS344" s="99" t="s">
        <v>5260</v>
      </c>
      <c r="BT344" s="99" t="s">
        <v>5261</v>
      </c>
      <c r="BU344" s="99">
        <v>5102</v>
      </c>
      <c r="BV344" s="99"/>
      <c r="BW344" s="99"/>
      <c r="BX344" s="99"/>
      <c r="BY344" s="99"/>
      <c r="BZ344" s="99"/>
      <c r="CA344" s="99"/>
      <c r="CB344" s="99"/>
      <c r="CC344" s="99">
        <v>102</v>
      </c>
      <c r="CD344" s="99">
        <v>8</v>
      </c>
      <c r="CE344" s="99">
        <v>8</v>
      </c>
      <c r="CF344" s="99"/>
      <c r="CG344" s="37" t="e">
        <f>VLOOKUP(Table_1[[#This Row],[EAN]],'[1]Planilha1'!$E:$R,13,0)</f>
        <v>#N/A</v>
      </c>
      <c r="CI344" s="188">
        <f>IF(Table_1[[#This Row],[STATUS MERCADO]]="GO",Table_1[[#This Row],[M. BRUTA TOTAL]],0)</f>
        <v>55.55770700636947</v>
      </c>
      <c r="CJ344" s="188">
        <f>IF(Table_1[[#This Row],[STATUS MERCADO]]="GO",Table_1[[#This Row],[PV UNIT. REALIZADO]]*Table_1[[#This Row],[QUANTIDADE]],0)</f>
        <v>168.35668789808923</v>
      </c>
    </row>
    <row r="345" ht="15" hidden="1">
      <c r="A345" s="7"/>
      <c r="B345" s="84" t="s">
        <v>79</v>
      </c>
      <c r="C345" s="85">
        <v>220678</v>
      </c>
      <c r="D345" s="85">
        <v>10215642</v>
      </c>
      <c r="E345" s="85">
        <v>7896029017593</v>
      </c>
      <c r="F345" s="86" t="s">
        <v>118</v>
      </c>
      <c r="G345" s="75" t="s">
        <v>24</v>
      </c>
      <c r="H345" s="75">
        <v>1540</v>
      </c>
      <c r="I345" s="87" t="s">
        <v>110</v>
      </c>
      <c r="J345" s="75" t="s">
        <v>101</v>
      </c>
      <c r="K345" s="88" t="s">
        <v>84</v>
      </c>
      <c r="L345" s="88">
        <v>40</v>
      </c>
      <c r="M345" s="88">
        <v>0</v>
      </c>
      <c r="N345" s="75" t="s">
        <v>85</v>
      </c>
      <c r="O345" s="75" t="s">
        <v>114</v>
      </c>
      <c r="P345" s="89">
        <v>2.24</v>
      </c>
      <c r="Q345" s="90">
        <f>(17/100+7.6/100+1.65/100)*P345</f>
        <v>0.5880000000000001</v>
      </c>
      <c r="R345" s="90"/>
      <c r="S345" s="90"/>
      <c r="T345" s="90"/>
      <c r="U345" s="90"/>
      <c r="V345" s="90">
        <f>+P345-Q345+R345+S345+T345+U345</f>
        <v>1.6520000000000001</v>
      </c>
      <c r="W345" s="91">
        <f>(1.02/100)</f>
        <v>1.02E-2</v>
      </c>
      <c r="X345" s="91">
        <v>4.8E-3</v>
      </c>
      <c r="Y345" s="91">
        <v>0.17</v>
      </c>
      <c r="Z345" s="91">
        <v>1.65E-2</v>
      </c>
      <c r="AA345" s="91">
        <v>7.6E-2</v>
      </c>
      <c r="AB345" s="91">
        <f>SUM(W345:AA345)</f>
        <v>0.2775</v>
      </c>
      <c r="AC345" s="75">
        <v>40</v>
      </c>
      <c r="AD345" s="92">
        <f>IF(AL345="","",+AC345*AL345)</f>
        <v>168.35668789808923</v>
      </c>
      <c r="AE345" s="93">
        <f>IF(AL345="","",+AL345*AB345)</f>
        <v>1.1679745222929943</v>
      </c>
      <c r="AF345" s="92">
        <f>IF(AL345="","",+AL345-AE345)</f>
        <v>3.0409426751592368</v>
      </c>
      <c r="AG345" s="93">
        <f>+V345</f>
        <v>1.6520000000000001</v>
      </c>
      <c r="AH345" s="92">
        <f>IF(AF345="","",+AF345-AG345)</f>
        <v>1.3889426751592366</v>
      </c>
      <c r="AI345" s="92">
        <f>IF(AH345="","",+AH345*AC345)</f>
        <v>55.55770700636947</v>
      </c>
      <c r="AJ345" s="93">
        <v>3.59</v>
      </c>
      <c r="AK345" s="94">
        <v>0.33</v>
      </c>
      <c r="AL345" s="93">
        <f>IF(V345=0,"",V345/(1-AB345-AK345))</f>
        <v>4.208917197452231</v>
      </c>
      <c r="AM345" s="95">
        <v>0.33</v>
      </c>
      <c r="AN345" s="93">
        <f>IF(V345=0,"",V345/(1-AB345-AM345))</f>
        <v>4.208917197452231</v>
      </c>
      <c r="AO345" s="96">
        <v>1.2</v>
      </c>
      <c r="AP345" s="93">
        <f>IF(BD!AJ345="","",BD!AJ345*BD!AO345)</f>
        <v>4.308</v>
      </c>
      <c r="AQ345" s="91">
        <f>BD!AM345/BD!AK345-1</f>
        <v>0</v>
      </c>
      <c r="AR345" s="91">
        <f>IF(BD!AN345="","",IF(BD!AJ345="","",BD!AN345/BD!AJ345-1))</f>
        <v>0.17240033355215356</v>
      </c>
      <c r="AS345" s="91" t="str">
        <f>IF(BD!AN345="","",IF(BD!AN345&lt;BD!AL345,"ABAIXO DA META","DENTRO DA META"))</f>
        <v>DENTRO DA META</v>
      </c>
      <c r="AT345" s="91" t="str">
        <f>IF(BD!AJ345="","EM ANÁLISE",IF(BD!AP345&gt;=BD!AN345,"GO", "NO GO"))</f>
        <v>GO</v>
      </c>
      <c r="AU345" s="97">
        <f>IF(AN345="","",+BD!$AN345-AJ345)</f>
        <v>0.6189171974522312</v>
      </c>
      <c r="AV345" s="98"/>
      <c r="AW345" s="90">
        <f>BD!P345*BD!AC345</f>
        <v>89.60000000000001</v>
      </c>
      <c r="AX345" s="90">
        <f>BD!V345*BD!AC345</f>
        <v>66.08000000000001</v>
      </c>
      <c r="AY345" s="90">
        <f>IF(BD!AN345="","",BD!AN345*BD!AC345)</f>
        <v>168.35668789808923</v>
      </c>
      <c r="AZ345" s="75" t="s">
        <v>5272</v>
      </c>
      <c r="BA345" s="75" t="s">
        <v>115</v>
      </c>
      <c r="BB345" s="75">
        <v>1</v>
      </c>
      <c r="BC345" s="75" t="s">
        <v>116</v>
      </c>
      <c r="BD345" s="99" t="s">
        <v>5257</v>
      </c>
      <c r="BE345" s="100" t="s">
        <v>4</v>
      </c>
      <c r="BF345" s="100" t="s">
        <v>4</v>
      </c>
      <c r="BG345" s="99" t="s">
        <v>5258</v>
      </c>
      <c r="BH345" s="101"/>
      <c r="BI345" s="101"/>
      <c r="BJ345" s="101"/>
      <c r="BK345" s="101"/>
      <c r="BL345" s="101"/>
      <c r="BM345" s="101"/>
      <c r="BN345" s="99" t="s">
        <v>5268</v>
      </c>
      <c r="BO345" s="99">
        <v>138</v>
      </c>
      <c r="BP345" s="99">
        <v>140.622</v>
      </c>
      <c r="BQ345" s="99">
        <v>121</v>
      </c>
      <c r="BR345" s="101"/>
      <c r="BS345" s="99" t="s">
        <v>5260</v>
      </c>
      <c r="BT345" s="99" t="s">
        <v>5261</v>
      </c>
      <c r="BU345" s="99">
        <v>5102</v>
      </c>
      <c r="BV345" s="99"/>
      <c r="BW345" s="99"/>
      <c r="BX345" s="99"/>
      <c r="BY345" s="99"/>
      <c r="BZ345" s="99"/>
      <c r="CA345" s="99"/>
      <c r="CB345" s="99"/>
      <c r="CC345" s="99">
        <v>102</v>
      </c>
      <c r="CD345" s="99">
        <v>8</v>
      </c>
      <c r="CE345" s="99">
        <v>8</v>
      </c>
      <c r="CF345" s="99"/>
      <c r="CG345" s="37" t="e">
        <f>VLOOKUP(Table_1[[#This Row],[EAN]],'[1]Planilha1'!$E:$R,13,0)</f>
        <v>#N/A</v>
      </c>
      <c r="CI345" s="188">
        <f>IF(Table_1[[#This Row],[STATUS MERCADO]]="GO",Table_1[[#This Row],[M. BRUTA TOTAL]],0)</f>
        <v>55.55770700636947</v>
      </c>
      <c r="CJ345" s="188">
        <f>IF(Table_1[[#This Row],[STATUS MERCADO]]="GO",Table_1[[#This Row],[PV UNIT. REALIZADO]]*Table_1[[#This Row],[QUANTIDADE]],0)</f>
        <v>168.35668789808923</v>
      </c>
    </row>
    <row r="346" ht="15" hidden="1">
      <c r="A346" s="7"/>
      <c r="B346" s="84" t="s">
        <v>79</v>
      </c>
      <c r="C346" s="85">
        <v>220679</v>
      </c>
      <c r="D346" s="85">
        <v>10215664</v>
      </c>
      <c r="E346" s="85">
        <v>7896029017609</v>
      </c>
      <c r="F346" s="86" t="s">
        <v>119</v>
      </c>
      <c r="G346" s="75" t="s">
        <v>24</v>
      </c>
      <c r="H346" s="75">
        <v>1540</v>
      </c>
      <c r="I346" s="87" t="s">
        <v>110</v>
      </c>
      <c r="J346" s="75" t="s">
        <v>101</v>
      </c>
      <c r="K346" s="88" t="s">
        <v>84</v>
      </c>
      <c r="L346" s="88">
        <v>40</v>
      </c>
      <c r="M346" s="88">
        <v>0</v>
      </c>
      <c r="N346" s="75" t="s">
        <v>85</v>
      </c>
      <c r="O346" s="75" t="s">
        <v>114</v>
      </c>
      <c r="P346" s="89">
        <v>2.24</v>
      </c>
      <c r="Q346" s="90">
        <f>(17/100+7.6/100+1.65/100)*P346</f>
        <v>0.5880000000000001</v>
      </c>
      <c r="R346" s="90"/>
      <c r="S346" s="90"/>
      <c r="T346" s="90"/>
      <c r="U346" s="90"/>
      <c r="V346" s="90">
        <f>+P346-Q346+R346+S346+T346+U346</f>
        <v>1.6520000000000001</v>
      </c>
      <c r="W346" s="91">
        <f>(1.02/100)</f>
        <v>1.02E-2</v>
      </c>
      <c r="X346" s="91">
        <v>4.8E-3</v>
      </c>
      <c r="Y346" s="91">
        <v>0.17</v>
      </c>
      <c r="Z346" s="91">
        <v>1.65E-2</v>
      </c>
      <c r="AA346" s="91">
        <v>7.6E-2</v>
      </c>
      <c r="AB346" s="91">
        <f>SUM(W346:AA346)</f>
        <v>0.2775</v>
      </c>
      <c r="AC346" s="75">
        <v>40</v>
      </c>
      <c r="AD346" s="92">
        <f>IF(AL346="","",+AC346*AL346)</f>
        <v>168.35668789808923</v>
      </c>
      <c r="AE346" s="93">
        <f>IF(AL346="","",+AL346*AB346)</f>
        <v>1.1679745222929943</v>
      </c>
      <c r="AF346" s="92">
        <f>IF(AL346="","",+AL346-AE346)</f>
        <v>3.0409426751592368</v>
      </c>
      <c r="AG346" s="93">
        <f>+V346</f>
        <v>1.6520000000000001</v>
      </c>
      <c r="AH346" s="92">
        <f>IF(AF346="","",+AF346-AG346)</f>
        <v>1.3889426751592366</v>
      </c>
      <c r="AI346" s="92">
        <f>IF(AH346="","",+AH346*AC346)</f>
        <v>55.55770700636947</v>
      </c>
      <c r="AJ346" s="93">
        <v>3.59</v>
      </c>
      <c r="AK346" s="94">
        <v>0.33</v>
      </c>
      <c r="AL346" s="93">
        <f>IF(V346=0,"",V346/(1-AB346-AK346))</f>
        <v>4.208917197452231</v>
      </c>
      <c r="AM346" s="95">
        <v>0.33</v>
      </c>
      <c r="AN346" s="93">
        <f>IF(V346=0,"",V346/(1-AB346-AM346))</f>
        <v>4.208917197452231</v>
      </c>
      <c r="AO346" s="96">
        <v>1.2</v>
      </c>
      <c r="AP346" s="93">
        <f>IF(BD!AJ346="","",BD!AJ346*BD!AO346)</f>
        <v>4.308</v>
      </c>
      <c r="AQ346" s="91">
        <f>BD!AM346/BD!AK346-1</f>
        <v>0</v>
      </c>
      <c r="AR346" s="91">
        <f>IF(BD!AN346="","",IF(BD!AJ346="","",BD!AN346/BD!AJ346-1))</f>
        <v>0.17240033355215356</v>
      </c>
      <c r="AS346" s="91" t="str">
        <f>IF(BD!AN346="","",IF(BD!AN346&lt;BD!AL346,"ABAIXO DA META","DENTRO DA META"))</f>
        <v>DENTRO DA META</v>
      </c>
      <c r="AT346" s="91" t="str">
        <f>IF(BD!AJ346="","EM ANÁLISE",IF(BD!AP346&gt;=BD!AN346,"GO", "NO GO"))</f>
        <v>GO</v>
      </c>
      <c r="AU346" s="97">
        <f>IF(AN346="","",+BD!$AN346-AJ346)</f>
        <v>0.6189171974522312</v>
      </c>
      <c r="AV346" s="98"/>
      <c r="AW346" s="90">
        <f>BD!P346*BD!AC346</f>
        <v>89.60000000000001</v>
      </c>
      <c r="AX346" s="90">
        <f>BD!V346*BD!AC346</f>
        <v>66.08000000000001</v>
      </c>
      <c r="AY346" s="90">
        <f>IF(BD!AN346="","",BD!AN346*BD!AC346)</f>
        <v>168.35668789808923</v>
      </c>
      <c r="AZ346" s="75" t="s">
        <v>5272</v>
      </c>
      <c r="BA346" s="75" t="s">
        <v>115</v>
      </c>
      <c r="BB346" s="75">
        <v>1</v>
      </c>
      <c r="BC346" s="75" t="s">
        <v>116</v>
      </c>
      <c r="BD346" s="99" t="s">
        <v>5257</v>
      </c>
      <c r="BE346" s="100" t="s">
        <v>4</v>
      </c>
      <c r="BF346" s="100" t="s">
        <v>4</v>
      </c>
      <c r="BG346" s="99" t="s">
        <v>5258</v>
      </c>
      <c r="BH346" s="101"/>
      <c r="BI346" s="101"/>
      <c r="BJ346" s="101"/>
      <c r="BK346" s="101"/>
      <c r="BL346" s="101"/>
      <c r="BM346" s="101"/>
      <c r="BN346" s="99" t="s">
        <v>5268</v>
      </c>
      <c r="BO346" s="99">
        <v>138</v>
      </c>
      <c r="BP346" s="99">
        <v>140.622</v>
      </c>
      <c r="BQ346" s="99">
        <v>121</v>
      </c>
      <c r="BR346" s="101"/>
      <c r="BS346" s="99" t="s">
        <v>5260</v>
      </c>
      <c r="BT346" s="99" t="s">
        <v>5261</v>
      </c>
      <c r="BU346" s="99">
        <v>5102</v>
      </c>
      <c r="BV346" s="99"/>
      <c r="BW346" s="99"/>
      <c r="BX346" s="99"/>
      <c r="BY346" s="99"/>
      <c r="BZ346" s="99"/>
      <c r="CA346" s="99"/>
      <c r="CB346" s="99"/>
      <c r="CC346" s="99">
        <v>102</v>
      </c>
      <c r="CD346" s="99">
        <v>8</v>
      </c>
      <c r="CE346" s="99">
        <v>8</v>
      </c>
      <c r="CF346" s="99"/>
      <c r="CG346" s="37" t="e">
        <f>VLOOKUP(Table_1[[#This Row],[EAN]],'[1]Planilha1'!$E:$R,13,0)</f>
        <v>#N/A</v>
      </c>
      <c r="CI346" s="188">
        <f>IF(Table_1[[#This Row],[STATUS MERCADO]]="GO",Table_1[[#This Row],[M. BRUTA TOTAL]],0)</f>
        <v>55.55770700636947</v>
      </c>
      <c r="CJ346" s="188">
        <f>IF(Table_1[[#This Row],[STATUS MERCADO]]="GO",Table_1[[#This Row],[PV UNIT. REALIZADO]]*Table_1[[#This Row],[QUANTIDADE]],0)</f>
        <v>168.35668789808923</v>
      </c>
    </row>
    <row r="347" ht="15" hidden="1">
      <c r="A347" s="7"/>
      <c r="B347" s="84" t="s">
        <v>79</v>
      </c>
      <c r="C347" s="85">
        <v>220695</v>
      </c>
      <c r="D347" s="85">
        <v>10219411</v>
      </c>
      <c r="E347" s="85">
        <v>7896029018057</v>
      </c>
      <c r="F347" s="86" t="s">
        <v>137</v>
      </c>
      <c r="G347" s="75" t="s">
        <v>24</v>
      </c>
      <c r="H347" s="75">
        <v>1540</v>
      </c>
      <c r="I347" s="87" t="s">
        <v>110</v>
      </c>
      <c r="J347" s="75" t="s">
        <v>101</v>
      </c>
      <c r="K347" s="88" t="s">
        <v>84</v>
      </c>
      <c r="L347" s="88">
        <v>48</v>
      </c>
      <c r="M347" s="88">
        <v>0</v>
      </c>
      <c r="N347" s="75" t="s">
        <v>85</v>
      </c>
      <c r="O347" s="75" t="s">
        <v>114</v>
      </c>
      <c r="P347" s="89">
        <v>1.42</v>
      </c>
      <c r="Q347" s="90">
        <f>(17/100+7.6/100+1.65/100)*P347</f>
        <v>0.37274999999999997</v>
      </c>
      <c r="R347" s="90"/>
      <c r="S347" s="90"/>
      <c r="T347" s="90"/>
      <c r="U347" s="90"/>
      <c r="V347" s="90">
        <f>+P347-Q347+R347+S347+T347+U347</f>
        <v>1.04725</v>
      </c>
      <c r="W347" s="91">
        <f>(1.02/100)</f>
        <v>1.02E-2</v>
      </c>
      <c r="X347" s="91">
        <v>4.8E-3</v>
      </c>
      <c r="Y347" s="91">
        <v>0.17</v>
      </c>
      <c r="Z347" s="91">
        <v>1.65E-2</v>
      </c>
      <c r="AA347" s="91">
        <v>7.6E-2</v>
      </c>
      <c r="AB347" s="91">
        <f>SUM(W347:AA347)</f>
        <v>0.2775</v>
      </c>
      <c r="AC347" s="75">
        <v>48</v>
      </c>
      <c r="AD347" s="92">
        <f>IF(AL347="","",+AC347*AL347)</f>
        <v>128.07133757961788</v>
      </c>
      <c r="AE347" s="93">
        <f>IF(AL347="","",+AL347*AB347)</f>
        <v>0.7404124203821659</v>
      </c>
      <c r="AF347" s="92">
        <f>IF(AL347="","",+AL347-AE347)</f>
        <v>1.927740445859873</v>
      </c>
      <c r="AG347" s="93">
        <f>+V347</f>
        <v>1.04725</v>
      </c>
      <c r="AH347" s="92">
        <f>IF(AF347="","",+AF347-AG347)</f>
        <v>0.880490445859873</v>
      </c>
      <c r="AI347" s="92">
        <f>IF(AH347="","",+AH347*AC347)</f>
        <v>42.263541401273905</v>
      </c>
      <c r="AJ347" s="93">
        <v>2.19</v>
      </c>
      <c r="AK347" s="94">
        <v>0.33</v>
      </c>
      <c r="AL347" s="93">
        <f>IF(V347=0,"",V347/(1-AB347-AK347))</f>
        <v>2.668152866242039</v>
      </c>
      <c r="AM347" s="95">
        <v>0.33</v>
      </c>
      <c r="AN347" s="93">
        <f>IF(V347=0,"",V347/(1-AB347-AM347))</f>
        <v>2.668152866242039</v>
      </c>
      <c r="AO347" s="96">
        <v>1.3</v>
      </c>
      <c r="AP347" s="93">
        <f>IF(BD!AJ347="","",BD!AJ347*BD!AO347)</f>
        <v>2.847</v>
      </c>
      <c r="AQ347" s="91">
        <f>BD!AM347/BD!AK347-1</f>
        <v>0</v>
      </c>
      <c r="AR347" s="91">
        <f>IF(BD!AN347="","",IF(BD!AJ347="","",BD!AN347/BD!AJ347-1))</f>
        <v>0.2183346421196526</v>
      </c>
      <c r="AS347" s="91" t="str">
        <f>IF(BD!AN347="","",IF(BD!AN347&lt;BD!AL347,"ABAIXO DA META","DENTRO DA META"))</f>
        <v>DENTRO DA META</v>
      </c>
      <c r="AT347" s="91" t="str">
        <f>IF(BD!AJ347="","EM ANÁLISE",IF(BD!AP347&gt;=BD!AN347,"GO", "NO GO"))</f>
        <v>GO</v>
      </c>
      <c r="AU347" s="97">
        <f>IF(AN347="","",+BD!$AN347-AJ347)</f>
        <v>0.4781528662420391</v>
      </c>
      <c r="AV347" s="98"/>
      <c r="AW347" s="90">
        <f>BD!P347*BD!AC347</f>
        <v>68.16</v>
      </c>
      <c r="AX347" s="90">
        <f>BD!V347*BD!AC347</f>
        <v>50.268</v>
      </c>
      <c r="AY347" s="90">
        <f>IF(BD!AN347="","",BD!AN347*BD!AC347)</f>
        <v>128.07133757961788</v>
      </c>
      <c r="AZ347" s="75" t="s">
        <v>5272</v>
      </c>
      <c r="BA347" s="75" t="s">
        <v>115</v>
      </c>
      <c r="BB347" s="75">
        <v>1</v>
      </c>
      <c r="BC347" s="75" t="s">
        <v>116</v>
      </c>
      <c r="BD347" s="99" t="s">
        <v>5257</v>
      </c>
      <c r="BE347" s="100" t="s">
        <v>4</v>
      </c>
      <c r="BF347" s="100" t="s">
        <v>4</v>
      </c>
      <c r="BG347" s="99" t="s">
        <v>5258</v>
      </c>
      <c r="BH347" s="101"/>
      <c r="BI347" s="101"/>
      <c r="BJ347" s="101"/>
      <c r="BK347" s="101"/>
      <c r="BL347" s="101"/>
      <c r="BM347" s="101"/>
      <c r="BN347" s="99" t="s">
        <v>5268</v>
      </c>
      <c r="BO347" s="99">
        <v>138</v>
      </c>
      <c r="BP347" s="99">
        <v>140.622</v>
      </c>
      <c r="BQ347" s="99">
        <v>121</v>
      </c>
      <c r="BR347" s="101"/>
      <c r="BS347" s="99" t="s">
        <v>5260</v>
      </c>
      <c r="BT347" s="99" t="s">
        <v>5261</v>
      </c>
      <c r="BU347" s="99">
        <v>5102</v>
      </c>
      <c r="BV347" s="99"/>
      <c r="BW347" s="99"/>
      <c r="BX347" s="99"/>
      <c r="BY347" s="99"/>
      <c r="BZ347" s="99"/>
      <c r="CA347" s="99"/>
      <c r="CB347" s="99"/>
      <c r="CC347" s="99">
        <v>102</v>
      </c>
      <c r="CD347" s="99">
        <v>8</v>
      </c>
      <c r="CE347" s="99">
        <v>8</v>
      </c>
      <c r="CF347" s="99"/>
      <c r="CG347" s="37" t="e">
        <f>VLOOKUP(Table_1[[#This Row],[EAN]],'[1]Planilha1'!$E:$R,13,0)</f>
        <v>#N/A</v>
      </c>
      <c r="CI347" s="188">
        <f>IF(Table_1[[#This Row],[STATUS MERCADO]]="GO",Table_1[[#This Row],[M. BRUTA TOTAL]],0)</f>
        <v>42.263541401273905</v>
      </c>
      <c r="CJ347" s="188">
        <f>IF(Table_1[[#This Row],[STATUS MERCADO]]="GO",Table_1[[#This Row],[PV UNIT. REALIZADO]]*Table_1[[#This Row],[QUANTIDADE]],0)</f>
        <v>128.07133757961788</v>
      </c>
    </row>
    <row r="348" ht="15" hidden="1">
      <c r="A348" s="7"/>
      <c r="B348" s="84" t="s">
        <v>79</v>
      </c>
      <c r="C348" s="85">
        <v>220696</v>
      </c>
      <c r="D348" s="85">
        <v>10219423</v>
      </c>
      <c r="E348" s="85">
        <v>7896029018064</v>
      </c>
      <c r="F348" s="86" t="s">
        <v>138</v>
      </c>
      <c r="G348" s="75" t="s">
        <v>24</v>
      </c>
      <c r="H348" s="75">
        <v>1540</v>
      </c>
      <c r="I348" s="87" t="s">
        <v>110</v>
      </c>
      <c r="J348" s="75" t="s">
        <v>101</v>
      </c>
      <c r="K348" s="88" t="s">
        <v>84</v>
      </c>
      <c r="L348" s="88">
        <v>48</v>
      </c>
      <c r="M348" s="88">
        <v>0</v>
      </c>
      <c r="N348" s="75" t="s">
        <v>85</v>
      </c>
      <c r="O348" s="75" t="s">
        <v>114</v>
      </c>
      <c r="P348" s="89">
        <v>1.42</v>
      </c>
      <c r="Q348" s="90">
        <f>(17/100+7.6/100+1.65/100)*P348</f>
        <v>0.37274999999999997</v>
      </c>
      <c r="R348" s="90"/>
      <c r="S348" s="90"/>
      <c r="T348" s="90"/>
      <c r="U348" s="90"/>
      <c r="V348" s="90">
        <f>+P348-Q348+R348+S348+T348+U348</f>
        <v>1.04725</v>
      </c>
      <c r="W348" s="91">
        <f>(1.02/100)</f>
        <v>1.02E-2</v>
      </c>
      <c r="X348" s="91">
        <v>4.8E-3</v>
      </c>
      <c r="Y348" s="91">
        <v>0.17</v>
      </c>
      <c r="Z348" s="91">
        <v>1.65E-2</v>
      </c>
      <c r="AA348" s="91">
        <v>7.6E-2</v>
      </c>
      <c r="AB348" s="91">
        <f>SUM(W348:AA348)</f>
        <v>0.2775</v>
      </c>
      <c r="AC348" s="75">
        <v>48</v>
      </c>
      <c r="AD348" s="92">
        <f>IF(AL348="","",+AC348*AL348)</f>
        <v>128.07133757961788</v>
      </c>
      <c r="AE348" s="93">
        <f>IF(AL348="","",+AL348*AB348)</f>
        <v>0.7404124203821659</v>
      </c>
      <c r="AF348" s="92">
        <f>IF(AL348="","",+AL348-AE348)</f>
        <v>1.927740445859873</v>
      </c>
      <c r="AG348" s="93">
        <f>+V348</f>
        <v>1.04725</v>
      </c>
      <c r="AH348" s="92">
        <f>IF(AF348="","",+AF348-AG348)</f>
        <v>0.880490445859873</v>
      </c>
      <c r="AI348" s="92">
        <f>IF(AH348="","",+AH348*AC348)</f>
        <v>42.263541401273905</v>
      </c>
      <c r="AJ348" s="93">
        <v>2.19</v>
      </c>
      <c r="AK348" s="94">
        <v>0.33</v>
      </c>
      <c r="AL348" s="93">
        <f>IF(V348=0,"",V348/(1-AB348-AK348))</f>
        <v>2.668152866242039</v>
      </c>
      <c r="AM348" s="95">
        <v>0.33</v>
      </c>
      <c r="AN348" s="93">
        <f>IF(V348=0,"",V348/(1-AB348-AM348))</f>
        <v>2.668152866242039</v>
      </c>
      <c r="AO348" s="96">
        <v>1.3</v>
      </c>
      <c r="AP348" s="93">
        <f>IF(BD!AJ348="","",BD!AJ348*BD!AO348)</f>
        <v>2.847</v>
      </c>
      <c r="AQ348" s="91">
        <f>BD!AM348/BD!AK348-1</f>
        <v>0</v>
      </c>
      <c r="AR348" s="91">
        <f>IF(BD!AN348="","",IF(BD!AJ348="","",BD!AN348/BD!AJ348-1))</f>
        <v>0.2183346421196526</v>
      </c>
      <c r="AS348" s="91" t="str">
        <f>IF(BD!AN348="","",IF(BD!AN348&lt;BD!AL348,"ABAIXO DA META","DENTRO DA META"))</f>
        <v>DENTRO DA META</v>
      </c>
      <c r="AT348" s="91" t="str">
        <f>IF(BD!AJ348="","EM ANÁLISE",IF(BD!AP348&gt;=BD!AN348,"GO", "NO GO"))</f>
        <v>GO</v>
      </c>
      <c r="AU348" s="97">
        <f>IF(AN348="","",+BD!$AN348-AJ348)</f>
        <v>0.4781528662420391</v>
      </c>
      <c r="AV348" s="98"/>
      <c r="AW348" s="90">
        <f>BD!P348*BD!AC348</f>
        <v>68.16</v>
      </c>
      <c r="AX348" s="90">
        <f>BD!V348*BD!AC348</f>
        <v>50.268</v>
      </c>
      <c r="AY348" s="90">
        <f>IF(BD!AN348="","",BD!AN348*BD!AC348)</f>
        <v>128.07133757961788</v>
      </c>
      <c r="AZ348" s="75" t="s">
        <v>5272</v>
      </c>
      <c r="BA348" s="75" t="s">
        <v>115</v>
      </c>
      <c r="BB348" s="75">
        <v>1</v>
      </c>
      <c r="BC348" s="75" t="s">
        <v>116</v>
      </c>
      <c r="BD348" s="99" t="s">
        <v>5257</v>
      </c>
      <c r="BE348" s="100" t="s">
        <v>4</v>
      </c>
      <c r="BF348" s="100" t="s">
        <v>4</v>
      </c>
      <c r="BG348" s="99" t="s">
        <v>5258</v>
      </c>
      <c r="BH348" s="101"/>
      <c r="BI348" s="101"/>
      <c r="BJ348" s="101"/>
      <c r="BK348" s="101"/>
      <c r="BL348" s="101"/>
      <c r="BM348" s="101"/>
      <c r="BN348" s="99" t="s">
        <v>5268</v>
      </c>
      <c r="BO348" s="99">
        <v>138</v>
      </c>
      <c r="BP348" s="99">
        <v>140.622</v>
      </c>
      <c r="BQ348" s="99">
        <v>121</v>
      </c>
      <c r="BR348" s="101"/>
      <c r="BS348" s="99" t="s">
        <v>5260</v>
      </c>
      <c r="BT348" s="99" t="s">
        <v>5261</v>
      </c>
      <c r="BU348" s="99">
        <v>5102</v>
      </c>
      <c r="BV348" s="99"/>
      <c r="BW348" s="99"/>
      <c r="BX348" s="99"/>
      <c r="BY348" s="99"/>
      <c r="BZ348" s="99"/>
      <c r="CA348" s="99"/>
      <c r="CB348" s="99"/>
      <c r="CC348" s="99">
        <v>102</v>
      </c>
      <c r="CD348" s="99">
        <v>8</v>
      </c>
      <c r="CE348" s="99">
        <v>8</v>
      </c>
      <c r="CF348" s="99"/>
      <c r="CG348" s="37" t="e">
        <f>VLOOKUP(Table_1[[#This Row],[EAN]],'[1]Planilha1'!$E:$R,13,0)</f>
        <v>#N/A</v>
      </c>
      <c r="CI348" s="188">
        <f>IF(Table_1[[#This Row],[STATUS MERCADO]]="GO",Table_1[[#This Row],[M. BRUTA TOTAL]],0)</f>
        <v>42.263541401273905</v>
      </c>
      <c r="CJ348" s="188">
        <f>IF(Table_1[[#This Row],[STATUS MERCADO]]="GO",Table_1[[#This Row],[PV UNIT. REALIZADO]]*Table_1[[#This Row],[QUANTIDADE]],0)</f>
        <v>128.07133757961788</v>
      </c>
    </row>
    <row r="349" ht="15" hidden="1">
      <c r="A349" s="7"/>
      <c r="B349" s="84" t="s">
        <v>79</v>
      </c>
      <c r="C349" s="85">
        <v>220697</v>
      </c>
      <c r="D349" s="85">
        <v>10219412</v>
      </c>
      <c r="E349" s="85">
        <v>7896029018101</v>
      </c>
      <c r="F349" s="86" t="s">
        <v>139</v>
      </c>
      <c r="G349" s="75" t="s">
        <v>24</v>
      </c>
      <c r="H349" s="75">
        <v>1540</v>
      </c>
      <c r="I349" s="87" t="s">
        <v>110</v>
      </c>
      <c r="J349" s="75" t="s">
        <v>101</v>
      </c>
      <c r="K349" s="88" t="s">
        <v>84</v>
      </c>
      <c r="L349" s="88">
        <v>48</v>
      </c>
      <c r="M349" s="88">
        <v>0</v>
      </c>
      <c r="N349" s="75" t="s">
        <v>85</v>
      </c>
      <c r="O349" s="75" t="s">
        <v>114</v>
      </c>
      <c r="P349" s="89">
        <v>1.42</v>
      </c>
      <c r="Q349" s="90">
        <f>(17/100+7.6/100+1.65/100)*P349</f>
        <v>0.37274999999999997</v>
      </c>
      <c r="R349" s="90"/>
      <c r="S349" s="90"/>
      <c r="T349" s="90"/>
      <c r="U349" s="90"/>
      <c r="V349" s="90">
        <f>+P349-Q349+R349+S349+T349+U349</f>
        <v>1.04725</v>
      </c>
      <c r="W349" s="91">
        <f>(1.02/100)</f>
        <v>1.02E-2</v>
      </c>
      <c r="X349" s="91">
        <v>4.8E-3</v>
      </c>
      <c r="Y349" s="91">
        <v>0.17</v>
      </c>
      <c r="Z349" s="91">
        <v>1.65E-2</v>
      </c>
      <c r="AA349" s="91">
        <v>7.6E-2</v>
      </c>
      <c r="AB349" s="91">
        <f>SUM(W349:AA349)</f>
        <v>0.2775</v>
      </c>
      <c r="AC349" s="75">
        <v>48</v>
      </c>
      <c r="AD349" s="92">
        <f>IF(AL349="","",+AC349*AL349)</f>
        <v>128.07133757961788</v>
      </c>
      <c r="AE349" s="93">
        <f>IF(AL349="","",+AL349*AB349)</f>
        <v>0.7404124203821659</v>
      </c>
      <c r="AF349" s="92">
        <f>IF(AL349="","",+AL349-AE349)</f>
        <v>1.927740445859873</v>
      </c>
      <c r="AG349" s="93">
        <f>+V349</f>
        <v>1.04725</v>
      </c>
      <c r="AH349" s="92">
        <f>IF(AF349="","",+AF349-AG349)</f>
        <v>0.880490445859873</v>
      </c>
      <c r="AI349" s="92">
        <f>IF(AH349="","",+AH349*AC349)</f>
        <v>42.263541401273905</v>
      </c>
      <c r="AJ349" s="93">
        <v>2.19</v>
      </c>
      <c r="AK349" s="94">
        <v>0.33</v>
      </c>
      <c r="AL349" s="93">
        <f>IF(V349=0,"",V349/(1-AB349-AK349))</f>
        <v>2.668152866242039</v>
      </c>
      <c r="AM349" s="95">
        <v>0.33</v>
      </c>
      <c r="AN349" s="93">
        <f>IF(V349=0,"",V349/(1-AB349-AM349))</f>
        <v>2.668152866242039</v>
      </c>
      <c r="AO349" s="96">
        <v>1.3</v>
      </c>
      <c r="AP349" s="93">
        <f>IF(BD!AJ349="","",BD!AJ349*BD!AO349)</f>
        <v>2.847</v>
      </c>
      <c r="AQ349" s="91">
        <f>BD!AM349/BD!AK349-1</f>
        <v>0</v>
      </c>
      <c r="AR349" s="91">
        <f>IF(BD!AN349="","",IF(BD!AJ349="","",BD!AN349/BD!AJ349-1))</f>
        <v>0.2183346421196526</v>
      </c>
      <c r="AS349" s="91" t="str">
        <f>IF(BD!AN349="","",IF(BD!AN349&lt;BD!AL349,"ABAIXO DA META","DENTRO DA META"))</f>
        <v>DENTRO DA META</v>
      </c>
      <c r="AT349" s="91" t="str">
        <f>IF(BD!AJ349="","EM ANÁLISE",IF(BD!AP349&gt;=BD!AN349,"GO", "NO GO"))</f>
        <v>GO</v>
      </c>
      <c r="AU349" s="97">
        <f>IF(AN349="","",+BD!$AN349-AJ349)</f>
        <v>0.4781528662420391</v>
      </c>
      <c r="AV349" s="98"/>
      <c r="AW349" s="90">
        <f>BD!P349*BD!AC349</f>
        <v>68.16</v>
      </c>
      <c r="AX349" s="90">
        <f>BD!V349*BD!AC349</f>
        <v>50.268</v>
      </c>
      <c r="AY349" s="90">
        <f>IF(BD!AN349="","",BD!AN349*BD!AC349)</f>
        <v>128.07133757961788</v>
      </c>
      <c r="AZ349" s="75" t="s">
        <v>5272</v>
      </c>
      <c r="BA349" s="75" t="s">
        <v>115</v>
      </c>
      <c r="BB349" s="75">
        <v>1</v>
      </c>
      <c r="BC349" s="75" t="s">
        <v>116</v>
      </c>
      <c r="BD349" s="99" t="s">
        <v>5257</v>
      </c>
      <c r="BE349" s="100" t="s">
        <v>4</v>
      </c>
      <c r="BF349" s="100" t="s">
        <v>4</v>
      </c>
      <c r="BG349" s="99" t="s">
        <v>5258</v>
      </c>
      <c r="BH349" s="101"/>
      <c r="BI349" s="101"/>
      <c r="BJ349" s="101"/>
      <c r="BK349" s="101"/>
      <c r="BL349" s="101"/>
      <c r="BM349" s="101"/>
      <c r="BN349" s="99" t="s">
        <v>5268</v>
      </c>
      <c r="BO349" s="99">
        <v>138</v>
      </c>
      <c r="BP349" s="99">
        <v>140.622</v>
      </c>
      <c r="BQ349" s="99">
        <v>121</v>
      </c>
      <c r="BR349" s="101"/>
      <c r="BS349" s="99" t="s">
        <v>5260</v>
      </c>
      <c r="BT349" s="99" t="s">
        <v>5261</v>
      </c>
      <c r="BU349" s="99">
        <v>5102</v>
      </c>
      <c r="BV349" s="99"/>
      <c r="BW349" s="99"/>
      <c r="BX349" s="99"/>
      <c r="BY349" s="99"/>
      <c r="BZ349" s="99"/>
      <c r="CA349" s="99"/>
      <c r="CB349" s="99"/>
      <c r="CC349" s="99">
        <v>102</v>
      </c>
      <c r="CD349" s="99">
        <v>8</v>
      </c>
      <c r="CE349" s="99">
        <v>8</v>
      </c>
      <c r="CF349" s="99"/>
      <c r="CG349" s="37" t="e">
        <f>VLOOKUP(Table_1[[#This Row],[EAN]],'[1]Planilha1'!$E:$R,13,0)</f>
        <v>#N/A</v>
      </c>
      <c r="CI349" s="188">
        <f>IF(Table_1[[#This Row],[STATUS MERCADO]]="GO",Table_1[[#This Row],[M. BRUTA TOTAL]],0)</f>
        <v>42.263541401273905</v>
      </c>
      <c r="CJ349" s="188">
        <f>IF(Table_1[[#This Row],[STATUS MERCADO]]="GO",Table_1[[#This Row],[PV UNIT. REALIZADO]]*Table_1[[#This Row],[QUANTIDADE]],0)</f>
        <v>128.07133757961788</v>
      </c>
    </row>
    <row r="350" ht="15" hidden="1">
      <c r="A350" s="7"/>
      <c r="B350" s="84" t="s">
        <v>79</v>
      </c>
      <c r="C350" s="85">
        <v>220710</v>
      </c>
      <c r="D350" s="85">
        <v>10221283</v>
      </c>
      <c r="E350" s="85">
        <v>7896029059784</v>
      </c>
      <c r="F350" s="86" t="s">
        <v>140</v>
      </c>
      <c r="G350" s="75" t="s">
        <v>24</v>
      </c>
      <c r="H350" s="75">
        <v>590</v>
      </c>
      <c r="I350" s="87" t="s">
        <v>82</v>
      </c>
      <c r="J350" s="75" t="s">
        <v>101</v>
      </c>
      <c r="K350" s="88" t="s">
        <v>84</v>
      </c>
      <c r="L350" s="88">
        <v>44</v>
      </c>
      <c r="M350" s="88">
        <v>0</v>
      </c>
      <c r="N350" s="75" t="s">
        <v>85</v>
      </c>
      <c r="O350" s="75" t="s">
        <v>114</v>
      </c>
      <c r="P350" s="89">
        <v>1.58</v>
      </c>
      <c r="Q350" s="90">
        <f>(17/100+7.6/100+1.65/100)*P350</f>
        <v>0.41475000000000006</v>
      </c>
      <c r="R350" s="90"/>
      <c r="S350" s="90"/>
      <c r="T350" s="90"/>
      <c r="U350" s="90"/>
      <c r="V350" s="90">
        <f>+P350-Q350+R350+S350+T350+U350</f>
        <v>1.16525</v>
      </c>
      <c r="W350" s="91">
        <f>(1.02/100)</f>
        <v>1.02E-2</v>
      </c>
      <c r="X350" s="91">
        <v>4.8E-3</v>
      </c>
      <c r="Y350" s="91">
        <v>0.17</v>
      </c>
      <c r="Z350" s="91">
        <v>1.65E-2</v>
      </c>
      <c r="AA350" s="91">
        <v>7.6E-2</v>
      </c>
      <c r="AB350" s="91">
        <f>SUM(W350:AA350)</f>
        <v>0.2775</v>
      </c>
      <c r="AC350" s="75">
        <v>44</v>
      </c>
      <c r="AD350" s="92">
        <f>IF(AL350="","",+AC350*AL350)</f>
        <v>130.6267515923567</v>
      </c>
      <c r="AE350" s="93">
        <f>IF(AL350="","",+AL350*AB350)</f>
        <v>0.8238391719745225</v>
      </c>
      <c r="AF350" s="92">
        <f>IF(AL350="","",+AL350-AE350)</f>
        <v>2.144950636942675</v>
      </c>
      <c r="AG350" s="93">
        <f>+V350</f>
        <v>1.16525</v>
      </c>
      <c r="AH350" s="92">
        <f>IF(AF350="","",+AF350-AG350)</f>
        <v>0.9797006369426753</v>
      </c>
      <c r="AI350" s="92">
        <f>IF(AH350="","",+AH350*AC350)</f>
        <v>43.10682802547771</v>
      </c>
      <c r="AJ350" s="93">
        <v>2.09</v>
      </c>
      <c r="AK350" s="94">
        <v>0.33</v>
      </c>
      <c r="AL350" s="93">
        <f>IF(V350=0,"",V350/(1-AB350-AK350))</f>
        <v>2.968789808917198</v>
      </c>
      <c r="AM350" s="95">
        <v>0.33</v>
      </c>
      <c r="AN350" s="93">
        <f>IF(V350=0,"",V350/(1-AB350-AM350))</f>
        <v>2.968789808917198</v>
      </c>
      <c r="AO350" s="96">
        <v>1.45</v>
      </c>
      <c r="AP350" s="93">
        <f>IF(BD!AJ350="","",BD!AJ350*BD!AO350)</f>
        <v>3.0304999999999995</v>
      </c>
      <c r="AQ350" s="91">
        <f>BD!AM350/BD!AK350-1</f>
        <v>0</v>
      </c>
      <c r="AR350" s="91">
        <f>IF(BD!AN350="","",IF(BD!AJ350="","",BD!AN350/BD!AJ350-1))</f>
        <v>0.4204735927833483</v>
      </c>
      <c r="AS350" s="91" t="str">
        <f>IF(BD!AN350="","",IF(BD!AN350&lt;BD!AL350,"ABAIXO DA META","DENTRO DA META"))</f>
        <v>DENTRO DA META</v>
      </c>
      <c r="AT350" s="91" t="str">
        <f>IF(BD!AJ350="","EM ANÁLISE",IF(BD!AP350&gt;=BD!AN350,"GO", "NO GO"))</f>
        <v>GO</v>
      </c>
      <c r="AU350" s="97">
        <f>IF(AN350="","",+BD!$AN350-AJ350)</f>
        <v>0.8787898089171979</v>
      </c>
      <c r="AV350" s="98"/>
      <c r="AW350" s="90">
        <f>BD!P350*BD!AC350</f>
        <v>69.52000000000001</v>
      </c>
      <c r="AX350" s="90">
        <f>BD!V350*BD!AC350</f>
        <v>51.270999999999994</v>
      </c>
      <c r="AY350" s="90">
        <f>IF(BD!AN350="","",BD!AN350*BD!AC350)</f>
        <v>130.6267515923567</v>
      </c>
      <c r="AZ350" s="75" t="s">
        <v>5272</v>
      </c>
      <c r="BA350" s="75" t="s">
        <v>115</v>
      </c>
      <c r="BB350" s="75">
        <v>1</v>
      </c>
      <c r="BC350" s="75" t="s">
        <v>116</v>
      </c>
      <c r="BD350" s="99" t="s">
        <v>5257</v>
      </c>
      <c r="BE350" s="100" t="s">
        <v>4</v>
      </c>
      <c r="BF350" s="100" t="s">
        <v>4</v>
      </c>
      <c r="BG350" s="99" t="s">
        <v>5258</v>
      </c>
      <c r="BH350" s="101"/>
      <c r="BI350" s="101"/>
      <c r="BJ350" s="101"/>
      <c r="BK350" s="101"/>
      <c r="BL350" s="101"/>
      <c r="BM350" s="101"/>
      <c r="BN350" s="99" t="s">
        <v>5268</v>
      </c>
      <c r="BO350" s="99">
        <v>138</v>
      </c>
      <c r="BP350" s="99">
        <v>140.622</v>
      </c>
      <c r="BQ350" s="99">
        <v>121</v>
      </c>
      <c r="BR350" s="101"/>
      <c r="BS350" s="99" t="s">
        <v>5260</v>
      </c>
      <c r="BT350" s="99" t="s">
        <v>5261</v>
      </c>
      <c r="BU350" s="99">
        <v>5102</v>
      </c>
      <c r="BV350" s="99"/>
      <c r="BW350" s="99"/>
      <c r="BX350" s="99"/>
      <c r="BY350" s="99"/>
      <c r="BZ350" s="99"/>
      <c r="CA350" s="99"/>
      <c r="CB350" s="99"/>
      <c r="CC350" s="99">
        <v>102</v>
      </c>
      <c r="CD350" s="99">
        <v>8</v>
      </c>
      <c r="CE350" s="99">
        <v>8</v>
      </c>
      <c r="CF350" s="99"/>
      <c r="CG350" s="37" t="e">
        <f>VLOOKUP(Table_1[[#This Row],[EAN]],'[1]Planilha1'!$E:$R,13,0)</f>
        <v>#N/A</v>
      </c>
      <c r="CI350" s="188">
        <f>IF(Table_1[[#This Row],[STATUS MERCADO]]="GO",Table_1[[#This Row],[M. BRUTA TOTAL]],0)</f>
        <v>43.10682802547771</v>
      </c>
      <c r="CJ350" s="188">
        <f>IF(Table_1[[#This Row],[STATUS MERCADO]]="GO",Table_1[[#This Row],[PV UNIT. REALIZADO]]*Table_1[[#This Row],[QUANTIDADE]],0)</f>
        <v>130.6267515923567</v>
      </c>
    </row>
    <row r="351" ht="15" hidden="1">
      <c r="A351" s="7"/>
      <c r="B351" s="84" t="s">
        <v>79</v>
      </c>
      <c r="C351" s="85">
        <v>220712</v>
      </c>
      <c r="D351" s="85">
        <v>10221286</v>
      </c>
      <c r="E351" s="85">
        <v>7896029059791</v>
      </c>
      <c r="F351" s="86" t="s">
        <v>141</v>
      </c>
      <c r="G351" s="75" t="s">
        <v>24</v>
      </c>
      <c r="H351" s="75">
        <v>590</v>
      </c>
      <c r="I351" s="87" t="s">
        <v>82</v>
      </c>
      <c r="J351" s="75" t="s">
        <v>101</v>
      </c>
      <c r="K351" s="88" t="s">
        <v>84</v>
      </c>
      <c r="L351" s="88">
        <v>44</v>
      </c>
      <c r="M351" s="88">
        <v>0</v>
      </c>
      <c r="N351" s="75" t="s">
        <v>85</v>
      </c>
      <c r="O351" s="75" t="s">
        <v>114</v>
      </c>
      <c r="P351" s="89">
        <v>1.58</v>
      </c>
      <c r="Q351" s="90">
        <f>(17/100+7.6/100+1.65/100)*P351</f>
        <v>0.41475000000000006</v>
      </c>
      <c r="R351" s="90"/>
      <c r="S351" s="90"/>
      <c r="T351" s="90"/>
      <c r="U351" s="90"/>
      <c r="V351" s="90">
        <f>+P351-Q351+R351+S351+T351+U351</f>
        <v>1.16525</v>
      </c>
      <c r="W351" s="91">
        <f>(1.02/100)</f>
        <v>1.02E-2</v>
      </c>
      <c r="X351" s="91">
        <v>4.8E-3</v>
      </c>
      <c r="Y351" s="91">
        <v>0.17</v>
      </c>
      <c r="Z351" s="91">
        <v>1.65E-2</v>
      </c>
      <c r="AA351" s="91">
        <v>7.6E-2</v>
      </c>
      <c r="AB351" s="91">
        <f>SUM(W351:AA351)</f>
        <v>0.2775</v>
      </c>
      <c r="AC351" s="75">
        <v>44</v>
      </c>
      <c r="AD351" s="92">
        <f>IF(AL351="","",+AC351*AL351)</f>
        <v>130.6267515923567</v>
      </c>
      <c r="AE351" s="93">
        <f>IF(AL351="","",+AL351*AB351)</f>
        <v>0.8238391719745225</v>
      </c>
      <c r="AF351" s="92">
        <f>IF(AL351="","",+AL351-AE351)</f>
        <v>2.144950636942675</v>
      </c>
      <c r="AG351" s="93">
        <f>+V351</f>
        <v>1.16525</v>
      </c>
      <c r="AH351" s="92">
        <f>IF(AF351="","",+AF351-AG351)</f>
        <v>0.9797006369426753</v>
      </c>
      <c r="AI351" s="92">
        <f>IF(AH351="","",+AH351*AC351)</f>
        <v>43.10682802547771</v>
      </c>
      <c r="AJ351" s="93">
        <v>2.09</v>
      </c>
      <c r="AK351" s="94">
        <v>0.33</v>
      </c>
      <c r="AL351" s="93">
        <f>IF(V351=0,"",V351/(1-AB351-AK351))</f>
        <v>2.968789808917198</v>
      </c>
      <c r="AM351" s="95">
        <v>0.33</v>
      </c>
      <c r="AN351" s="93">
        <f>IF(V351=0,"",V351/(1-AB351-AM351))</f>
        <v>2.968789808917198</v>
      </c>
      <c r="AO351" s="96">
        <v>1.45</v>
      </c>
      <c r="AP351" s="93">
        <f>IF(BD!AJ351="","",BD!AJ351*BD!AO351)</f>
        <v>3.0304999999999995</v>
      </c>
      <c r="AQ351" s="91">
        <f>BD!AM351/BD!AK351-1</f>
        <v>0</v>
      </c>
      <c r="AR351" s="91">
        <f>IF(BD!AN351="","",IF(BD!AJ351="","",BD!AN351/BD!AJ351-1))</f>
        <v>0.4204735927833483</v>
      </c>
      <c r="AS351" s="91" t="str">
        <f>IF(BD!AN351="","",IF(BD!AN351&lt;BD!AL351,"ABAIXO DA META","DENTRO DA META"))</f>
        <v>DENTRO DA META</v>
      </c>
      <c r="AT351" s="91" t="str">
        <f>IF(BD!AJ351="","EM ANÁLISE",IF(BD!AP351&gt;=BD!AN351,"GO", "NO GO"))</f>
        <v>GO</v>
      </c>
      <c r="AU351" s="97">
        <f>IF(AN351="","",+BD!$AN351-AJ351)</f>
        <v>0.8787898089171979</v>
      </c>
      <c r="AV351" s="98"/>
      <c r="AW351" s="90">
        <f>BD!P351*BD!AC351</f>
        <v>69.52000000000001</v>
      </c>
      <c r="AX351" s="90">
        <f>BD!V351*BD!AC351</f>
        <v>51.270999999999994</v>
      </c>
      <c r="AY351" s="90">
        <f>IF(BD!AN351="","",BD!AN351*BD!AC351)</f>
        <v>130.6267515923567</v>
      </c>
      <c r="AZ351" s="75" t="s">
        <v>5272</v>
      </c>
      <c r="BA351" s="75" t="s">
        <v>115</v>
      </c>
      <c r="BB351" s="75">
        <v>1</v>
      </c>
      <c r="BC351" s="75" t="s">
        <v>116</v>
      </c>
      <c r="BD351" s="99" t="s">
        <v>5257</v>
      </c>
      <c r="BE351" s="100" t="s">
        <v>4</v>
      </c>
      <c r="BF351" s="100" t="s">
        <v>4</v>
      </c>
      <c r="BG351" s="99" t="s">
        <v>5258</v>
      </c>
      <c r="BH351" s="101"/>
      <c r="BI351" s="101"/>
      <c r="BJ351" s="101"/>
      <c r="BK351" s="101"/>
      <c r="BL351" s="101"/>
      <c r="BM351" s="101"/>
      <c r="BN351" s="99" t="s">
        <v>5268</v>
      </c>
      <c r="BO351" s="99">
        <v>138</v>
      </c>
      <c r="BP351" s="99">
        <v>140.622</v>
      </c>
      <c r="BQ351" s="99">
        <v>121</v>
      </c>
      <c r="BR351" s="101"/>
      <c r="BS351" s="99" t="s">
        <v>5260</v>
      </c>
      <c r="BT351" s="99" t="s">
        <v>5261</v>
      </c>
      <c r="BU351" s="99">
        <v>5102</v>
      </c>
      <c r="BV351" s="99"/>
      <c r="BW351" s="99"/>
      <c r="BX351" s="99"/>
      <c r="BY351" s="99"/>
      <c r="BZ351" s="99"/>
      <c r="CA351" s="99"/>
      <c r="CB351" s="99"/>
      <c r="CC351" s="99">
        <v>102</v>
      </c>
      <c r="CD351" s="99">
        <v>8</v>
      </c>
      <c r="CE351" s="99">
        <v>8</v>
      </c>
      <c r="CF351" s="99"/>
      <c r="CG351" s="37" t="e">
        <f>VLOOKUP(Table_1[[#This Row],[EAN]],'[1]Planilha1'!$E:$R,13,0)</f>
        <v>#N/A</v>
      </c>
      <c r="CI351" s="188">
        <f>IF(Table_1[[#This Row],[STATUS MERCADO]]="GO",Table_1[[#This Row],[M. BRUTA TOTAL]],0)</f>
        <v>43.10682802547771</v>
      </c>
      <c r="CJ351" s="188">
        <f>IF(Table_1[[#This Row],[STATUS MERCADO]]="GO",Table_1[[#This Row],[PV UNIT. REALIZADO]]*Table_1[[#This Row],[QUANTIDADE]],0)</f>
        <v>130.6267515923567</v>
      </c>
    </row>
    <row r="352" ht="15" hidden="1">
      <c r="A352" s="7"/>
      <c r="B352" s="84" t="s">
        <v>79</v>
      </c>
      <c r="C352" s="85">
        <v>220714</v>
      </c>
      <c r="D352" s="85">
        <v>10215668</v>
      </c>
      <c r="E352" s="85">
        <v>7896029017647</v>
      </c>
      <c r="F352" s="86" t="s">
        <v>142</v>
      </c>
      <c r="G352" s="75" t="s">
        <v>24</v>
      </c>
      <c r="H352" s="75">
        <v>1540</v>
      </c>
      <c r="I352" s="87" t="s">
        <v>110</v>
      </c>
      <c r="J352" s="75" t="s">
        <v>101</v>
      </c>
      <c r="K352" s="88" t="s">
        <v>84</v>
      </c>
      <c r="L352" s="88">
        <v>40</v>
      </c>
      <c r="M352" s="88">
        <v>0</v>
      </c>
      <c r="N352" s="75" t="s">
        <v>85</v>
      </c>
      <c r="O352" s="75" t="s">
        <v>114</v>
      </c>
      <c r="P352" s="89">
        <v>2.24</v>
      </c>
      <c r="Q352" s="90">
        <f>(17/100+7.6/100+1.65/100)*P352</f>
        <v>0.5880000000000001</v>
      </c>
      <c r="R352" s="90"/>
      <c r="S352" s="90"/>
      <c r="T352" s="90"/>
      <c r="U352" s="90"/>
      <c r="V352" s="90">
        <f>+P352-Q352+R352+S352+T352+U352</f>
        <v>1.6520000000000001</v>
      </c>
      <c r="W352" s="91">
        <f>(1.02/100)</f>
        <v>1.02E-2</v>
      </c>
      <c r="X352" s="91">
        <v>4.8E-3</v>
      </c>
      <c r="Y352" s="91">
        <v>0.17</v>
      </c>
      <c r="Z352" s="91">
        <v>1.65E-2</v>
      </c>
      <c r="AA352" s="91">
        <v>7.6E-2</v>
      </c>
      <c r="AB352" s="91">
        <f>SUM(W352:AA352)</f>
        <v>0.2775</v>
      </c>
      <c r="AC352" s="75">
        <v>40</v>
      </c>
      <c r="AD352" s="92">
        <f>IF(AL352="","",+AC352*AL352)</f>
        <v>168.35668789808923</v>
      </c>
      <c r="AE352" s="93">
        <f>IF(AL352="","",+AL352*AB352)</f>
        <v>1.1679745222929943</v>
      </c>
      <c r="AF352" s="92">
        <f>IF(AL352="","",+AL352-AE352)</f>
        <v>3.0409426751592368</v>
      </c>
      <c r="AG352" s="93">
        <f>+V352</f>
        <v>1.6520000000000001</v>
      </c>
      <c r="AH352" s="92">
        <f>IF(AF352="","",+AF352-AG352)</f>
        <v>1.3889426751592366</v>
      </c>
      <c r="AI352" s="92">
        <f>IF(AH352="","",+AH352*AC352)</f>
        <v>55.55770700636947</v>
      </c>
      <c r="AJ352" s="93">
        <v>3.59</v>
      </c>
      <c r="AK352" s="94">
        <v>0.33</v>
      </c>
      <c r="AL352" s="93">
        <f>IF(V352=0,"",V352/(1-AB352-AK352))</f>
        <v>4.208917197452231</v>
      </c>
      <c r="AM352" s="95">
        <v>0.33</v>
      </c>
      <c r="AN352" s="93">
        <f>IF(V352=0,"",V352/(1-AB352-AM352))</f>
        <v>4.208917197452231</v>
      </c>
      <c r="AO352" s="96">
        <v>1.2</v>
      </c>
      <c r="AP352" s="93">
        <f>IF(BD!AJ352="","",BD!AJ352*BD!AO352)</f>
        <v>4.308</v>
      </c>
      <c r="AQ352" s="91">
        <f>BD!AM352/BD!AK352-1</f>
        <v>0</v>
      </c>
      <c r="AR352" s="91">
        <f>IF(BD!AN352="","",IF(BD!AJ352="","",BD!AN352/BD!AJ352-1))</f>
        <v>0.17240033355215356</v>
      </c>
      <c r="AS352" s="91" t="str">
        <f>IF(BD!AN352="","",IF(BD!AN352&lt;BD!AL352,"ABAIXO DA META","DENTRO DA META"))</f>
        <v>DENTRO DA META</v>
      </c>
      <c r="AT352" s="91" t="str">
        <f>IF(BD!AJ352="","EM ANÁLISE",IF(BD!AP352&gt;=BD!AN352,"GO", "NO GO"))</f>
        <v>GO</v>
      </c>
      <c r="AU352" s="97">
        <f>IF(AN352="","",+BD!$AN352-AJ352)</f>
        <v>0.6189171974522312</v>
      </c>
      <c r="AV352" s="98"/>
      <c r="AW352" s="90">
        <f>BD!P352*BD!AC352</f>
        <v>89.60000000000001</v>
      </c>
      <c r="AX352" s="90">
        <f>BD!V352*BD!AC352</f>
        <v>66.08000000000001</v>
      </c>
      <c r="AY352" s="90">
        <f>IF(BD!AN352="","",BD!AN352*BD!AC352)</f>
        <v>168.35668789808923</v>
      </c>
      <c r="AZ352" s="75" t="s">
        <v>5272</v>
      </c>
      <c r="BA352" s="75" t="s">
        <v>115</v>
      </c>
      <c r="BB352" s="75">
        <v>1</v>
      </c>
      <c r="BC352" s="75" t="s">
        <v>116</v>
      </c>
      <c r="BD352" s="99" t="s">
        <v>5257</v>
      </c>
      <c r="BE352" s="100" t="s">
        <v>4</v>
      </c>
      <c r="BF352" s="100" t="s">
        <v>4</v>
      </c>
      <c r="BG352" s="99" t="s">
        <v>5258</v>
      </c>
      <c r="BH352" s="101"/>
      <c r="BI352" s="101"/>
      <c r="BJ352" s="101"/>
      <c r="BK352" s="101"/>
      <c r="BL352" s="101"/>
      <c r="BM352" s="101"/>
      <c r="BN352" s="99" t="s">
        <v>5268</v>
      </c>
      <c r="BO352" s="99">
        <v>138</v>
      </c>
      <c r="BP352" s="99">
        <v>140.622</v>
      </c>
      <c r="BQ352" s="99">
        <v>121</v>
      </c>
      <c r="BR352" s="101"/>
      <c r="BS352" s="99" t="s">
        <v>5260</v>
      </c>
      <c r="BT352" s="99" t="s">
        <v>5261</v>
      </c>
      <c r="BU352" s="99">
        <v>5102</v>
      </c>
      <c r="BV352" s="99"/>
      <c r="BW352" s="99"/>
      <c r="BX352" s="99"/>
      <c r="BY352" s="99"/>
      <c r="BZ352" s="99"/>
      <c r="CA352" s="99"/>
      <c r="CB352" s="99"/>
      <c r="CC352" s="99">
        <v>102</v>
      </c>
      <c r="CD352" s="99">
        <v>8</v>
      </c>
      <c r="CE352" s="99">
        <v>8</v>
      </c>
      <c r="CF352" s="99"/>
      <c r="CG352" s="37" t="e">
        <f>VLOOKUP(Table_1[[#This Row],[EAN]],'[1]Planilha1'!$E:$R,13,0)</f>
        <v>#N/A</v>
      </c>
      <c r="CI352" s="188">
        <f>IF(Table_1[[#This Row],[STATUS MERCADO]]="GO",Table_1[[#This Row],[M. BRUTA TOTAL]],0)</f>
        <v>55.55770700636947</v>
      </c>
      <c r="CJ352" s="188">
        <f>IF(Table_1[[#This Row],[STATUS MERCADO]]="GO",Table_1[[#This Row],[PV UNIT. REALIZADO]]*Table_1[[#This Row],[QUANTIDADE]],0)</f>
        <v>168.35668789808923</v>
      </c>
    </row>
    <row r="353" ht="15" hidden="1">
      <c r="A353" s="7"/>
      <c r="B353" s="84" t="s">
        <v>79</v>
      </c>
      <c r="C353" s="85">
        <v>220715</v>
      </c>
      <c r="D353" s="85">
        <v>10215670</v>
      </c>
      <c r="E353" s="85">
        <v>7896029017630</v>
      </c>
      <c r="F353" s="86" t="s">
        <v>143</v>
      </c>
      <c r="G353" s="75" t="s">
        <v>24</v>
      </c>
      <c r="H353" s="75">
        <v>1540</v>
      </c>
      <c r="I353" s="87" t="s">
        <v>110</v>
      </c>
      <c r="J353" s="75" t="s">
        <v>101</v>
      </c>
      <c r="K353" s="88" t="s">
        <v>84</v>
      </c>
      <c r="L353" s="88">
        <v>40</v>
      </c>
      <c r="M353" s="88">
        <v>0</v>
      </c>
      <c r="N353" s="75" t="s">
        <v>85</v>
      </c>
      <c r="O353" s="75" t="s">
        <v>114</v>
      </c>
      <c r="P353" s="89">
        <v>2.24</v>
      </c>
      <c r="Q353" s="90">
        <f>(17/100+7.6/100+1.65/100)*P353</f>
        <v>0.5880000000000001</v>
      </c>
      <c r="R353" s="90"/>
      <c r="S353" s="90"/>
      <c r="T353" s="90"/>
      <c r="U353" s="90"/>
      <c r="V353" s="90">
        <f>+P353-Q353+R353+S353+T353+U353</f>
        <v>1.6520000000000001</v>
      </c>
      <c r="W353" s="91">
        <f>(1.02/100)</f>
        <v>1.02E-2</v>
      </c>
      <c r="X353" s="91">
        <v>4.8E-3</v>
      </c>
      <c r="Y353" s="91">
        <v>0.17</v>
      </c>
      <c r="Z353" s="91">
        <v>1.65E-2</v>
      </c>
      <c r="AA353" s="91">
        <v>7.6E-2</v>
      </c>
      <c r="AB353" s="91">
        <f>SUM(W353:AA353)</f>
        <v>0.2775</v>
      </c>
      <c r="AC353" s="75">
        <v>40</v>
      </c>
      <c r="AD353" s="92">
        <f>IF(AL353="","",+AC353*AL353)</f>
        <v>168.35668789808923</v>
      </c>
      <c r="AE353" s="93">
        <f>IF(AL353="","",+AL353*AB353)</f>
        <v>1.1679745222929943</v>
      </c>
      <c r="AF353" s="92">
        <f>IF(AL353="","",+AL353-AE353)</f>
        <v>3.0409426751592368</v>
      </c>
      <c r="AG353" s="93">
        <f>+V353</f>
        <v>1.6520000000000001</v>
      </c>
      <c r="AH353" s="92">
        <f>IF(AF353="","",+AF353-AG353)</f>
        <v>1.3889426751592366</v>
      </c>
      <c r="AI353" s="92">
        <f>IF(AH353="","",+AH353*AC353)</f>
        <v>55.55770700636947</v>
      </c>
      <c r="AJ353" s="93">
        <v>3.59</v>
      </c>
      <c r="AK353" s="94">
        <v>0.33</v>
      </c>
      <c r="AL353" s="93">
        <f>IF(V353=0,"",V353/(1-AB353-AK353))</f>
        <v>4.208917197452231</v>
      </c>
      <c r="AM353" s="95">
        <v>0.33</v>
      </c>
      <c r="AN353" s="93">
        <f>IF(V353=0,"",V353/(1-AB353-AM353))</f>
        <v>4.208917197452231</v>
      </c>
      <c r="AO353" s="96">
        <v>1.2</v>
      </c>
      <c r="AP353" s="93">
        <f>IF(BD!AJ353="","",BD!AJ353*BD!AO353)</f>
        <v>4.308</v>
      </c>
      <c r="AQ353" s="91">
        <f>BD!AM353/BD!AK353-1</f>
        <v>0</v>
      </c>
      <c r="AR353" s="91">
        <f>IF(BD!AN353="","",IF(BD!AJ353="","",BD!AN353/BD!AJ353-1))</f>
        <v>0.17240033355215356</v>
      </c>
      <c r="AS353" s="91" t="str">
        <f>IF(BD!AN353="","",IF(BD!AN353&lt;BD!AL353,"ABAIXO DA META","DENTRO DA META"))</f>
        <v>DENTRO DA META</v>
      </c>
      <c r="AT353" s="91" t="str">
        <f>IF(BD!AJ353="","EM ANÁLISE",IF(BD!AP353&gt;=BD!AN353,"GO", "NO GO"))</f>
        <v>GO</v>
      </c>
      <c r="AU353" s="97">
        <f>IF(AN353="","",+BD!$AN353-AJ353)</f>
        <v>0.6189171974522312</v>
      </c>
      <c r="AV353" s="98"/>
      <c r="AW353" s="90">
        <f>BD!P353*BD!AC353</f>
        <v>89.60000000000001</v>
      </c>
      <c r="AX353" s="90">
        <f>BD!V353*BD!AC353</f>
        <v>66.08000000000001</v>
      </c>
      <c r="AY353" s="90">
        <f>IF(BD!AN353="","",BD!AN353*BD!AC353)</f>
        <v>168.35668789808923</v>
      </c>
      <c r="AZ353" s="75" t="s">
        <v>5272</v>
      </c>
      <c r="BA353" s="75" t="s">
        <v>115</v>
      </c>
      <c r="BB353" s="75">
        <v>1</v>
      </c>
      <c r="BC353" s="75" t="s">
        <v>116</v>
      </c>
      <c r="BD353" s="99" t="s">
        <v>5257</v>
      </c>
      <c r="BE353" s="100" t="s">
        <v>4</v>
      </c>
      <c r="BF353" s="100" t="s">
        <v>4</v>
      </c>
      <c r="BG353" s="99" t="s">
        <v>5258</v>
      </c>
      <c r="BH353" s="101"/>
      <c r="BI353" s="101"/>
      <c r="BJ353" s="101"/>
      <c r="BK353" s="101"/>
      <c r="BL353" s="101"/>
      <c r="BM353" s="101"/>
      <c r="BN353" s="99" t="s">
        <v>5268</v>
      </c>
      <c r="BO353" s="99">
        <v>138</v>
      </c>
      <c r="BP353" s="99">
        <v>140.622</v>
      </c>
      <c r="BQ353" s="99">
        <v>121</v>
      </c>
      <c r="BR353" s="101"/>
      <c r="BS353" s="99" t="s">
        <v>5260</v>
      </c>
      <c r="BT353" s="99" t="s">
        <v>5261</v>
      </c>
      <c r="BU353" s="99">
        <v>5102</v>
      </c>
      <c r="BV353" s="99"/>
      <c r="BW353" s="99"/>
      <c r="BX353" s="99"/>
      <c r="BY353" s="99"/>
      <c r="BZ353" s="99"/>
      <c r="CA353" s="99"/>
      <c r="CB353" s="99"/>
      <c r="CC353" s="99">
        <v>102</v>
      </c>
      <c r="CD353" s="99">
        <v>8</v>
      </c>
      <c r="CE353" s="99">
        <v>8</v>
      </c>
      <c r="CF353" s="99"/>
      <c r="CG353" s="37" t="e">
        <f>VLOOKUP(Table_1[[#This Row],[EAN]],'[1]Planilha1'!$E:$R,13,0)</f>
        <v>#N/A</v>
      </c>
      <c r="CI353" s="188">
        <f>IF(Table_1[[#This Row],[STATUS MERCADO]]="GO",Table_1[[#This Row],[M. BRUTA TOTAL]],0)</f>
        <v>55.55770700636947</v>
      </c>
      <c r="CJ353" s="188">
        <f>IF(Table_1[[#This Row],[STATUS MERCADO]]="GO",Table_1[[#This Row],[PV UNIT. REALIZADO]]*Table_1[[#This Row],[QUANTIDADE]],0)</f>
        <v>168.35668789808923</v>
      </c>
    </row>
    <row r="354" ht="15" hidden="1">
      <c r="A354" s="7"/>
      <c r="B354" s="84" t="s">
        <v>79</v>
      </c>
      <c r="C354" s="85">
        <v>220716</v>
      </c>
      <c r="D354" s="85">
        <v>10215672</v>
      </c>
      <c r="E354" s="85">
        <v>7896029017654</v>
      </c>
      <c r="F354" s="86" t="s">
        <v>144</v>
      </c>
      <c r="G354" s="75" t="s">
        <v>24</v>
      </c>
      <c r="H354" s="75">
        <v>1540</v>
      </c>
      <c r="I354" s="87" t="s">
        <v>110</v>
      </c>
      <c r="J354" s="75" t="s">
        <v>101</v>
      </c>
      <c r="K354" s="88" t="s">
        <v>84</v>
      </c>
      <c r="L354" s="88">
        <v>40</v>
      </c>
      <c r="M354" s="88">
        <v>0</v>
      </c>
      <c r="N354" s="75" t="s">
        <v>85</v>
      </c>
      <c r="O354" s="75" t="s">
        <v>114</v>
      </c>
      <c r="P354" s="89">
        <v>2.24</v>
      </c>
      <c r="Q354" s="90">
        <f>(17/100+7.6/100+1.65/100)*P354</f>
        <v>0.5880000000000001</v>
      </c>
      <c r="R354" s="90"/>
      <c r="S354" s="90"/>
      <c r="T354" s="90"/>
      <c r="U354" s="90"/>
      <c r="V354" s="90">
        <f>+P354-Q354+R354+S354+T354+U354</f>
        <v>1.6520000000000001</v>
      </c>
      <c r="W354" s="91">
        <f>(1.02/100)</f>
        <v>1.02E-2</v>
      </c>
      <c r="X354" s="91">
        <v>4.8E-3</v>
      </c>
      <c r="Y354" s="91">
        <v>0.17</v>
      </c>
      <c r="Z354" s="91">
        <v>1.65E-2</v>
      </c>
      <c r="AA354" s="91">
        <v>7.6E-2</v>
      </c>
      <c r="AB354" s="91">
        <f>SUM(W354:AA354)</f>
        <v>0.2775</v>
      </c>
      <c r="AC354" s="75">
        <v>40</v>
      </c>
      <c r="AD354" s="92">
        <f>IF(AL354="","",+AC354*AL354)</f>
        <v>168.35668789808923</v>
      </c>
      <c r="AE354" s="93">
        <f>IF(AL354="","",+AL354*AB354)</f>
        <v>1.1679745222929943</v>
      </c>
      <c r="AF354" s="92">
        <f>IF(AL354="","",+AL354-AE354)</f>
        <v>3.0409426751592368</v>
      </c>
      <c r="AG354" s="93">
        <f>+V354</f>
        <v>1.6520000000000001</v>
      </c>
      <c r="AH354" s="92">
        <f>IF(AF354="","",+AF354-AG354)</f>
        <v>1.3889426751592366</v>
      </c>
      <c r="AI354" s="92">
        <f>IF(AH354="","",+AH354*AC354)</f>
        <v>55.55770700636947</v>
      </c>
      <c r="AJ354" s="93">
        <v>3.59</v>
      </c>
      <c r="AK354" s="94">
        <v>0.33</v>
      </c>
      <c r="AL354" s="93">
        <f>IF(V354=0,"",V354/(1-AB354-AK354))</f>
        <v>4.208917197452231</v>
      </c>
      <c r="AM354" s="95">
        <v>0.33</v>
      </c>
      <c r="AN354" s="93">
        <f>IF(V354=0,"",V354/(1-AB354-AM354))</f>
        <v>4.208917197452231</v>
      </c>
      <c r="AO354" s="96">
        <v>1.2</v>
      </c>
      <c r="AP354" s="93">
        <f>IF(BD!AJ354="","",BD!AJ354*BD!AO354)</f>
        <v>4.308</v>
      </c>
      <c r="AQ354" s="91">
        <f>BD!AM354/BD!AK354-1</f>
        <v>0</v>
      </c>
      <c r="AR354" s="91">
        <f>IF(BD!AN354="","",IF(BD!AJ354="","",BD!AN354/BD!AJ354-1))</f>
        <v>0.17240033355215356</v>
      </c>
      <c r="AS354" s="91" t="str">
        <f>IF(BD!AN354="","",IF(BD!AN354&lt;BD!AL354,"ABAIXO DA META","DENTRO DA META"))</f>
        <v>DENTRO DA META</v>
      </c>
      <c r="AT354" s="91" t="str">
        <f>IF(BD!AJ354="","EM ANÁLISE",IF(BD!AP354&gt;=BD!AN354,"GO", "NO GO"))</f>
        <v>GO</v>
      </c>
      <c r="AU354" s="97">
        <f>IF(AN354="","",+BD!$AN354-AJ354)</f>
        <v>0.6189171974522312</v>
      </c>
      <c r="AV354" s="98"/>
      <c r="AW354" s="90">
        <f>BD!P354*BD!AC354</f>
        <v>89.60000000000001</v>
      </c>
      <c r="AX354" s="90">
        <f>BD!V354*BD!AC354</f>
        <v>66.08000000000001</v>
      </c>
      <c r="AY354" s="90">
        <f>IF(BD!AN354="","",BD!AN354*BD!AC354)</f>
        <v>168.35668789808923</v>
      </c>
      <c r="AZ354" s="75" t="s">
        <v>5272</v>
      </c>
      <c r="BA354" s="75" t="s">
        <v>115</v>
      </c>
      <c r="BB354" s="75">
        <v>1</v>
      </c>
      <c r="BC354" s="75" t="s">
        <v>116</v>
      </c>
      <c r="BD354" s="99" t="s">
        <v>5257</v>
      </c>
      <c r="BE354" s="100" t="s">
        <v>4</v>
      </c>
      <c r="BF354" s="100" t="s">
        <v>4</v>
      </c>
      <c r="BG354" s="99" t="s">
        <v>5258</v>
      </c>
      <c r="BH354" s="101"/>
      <c r="BI354" s="101"/>
      <c r="BJ354" s="101"/>
      <c r="BK354" s="101"/>
      <c r="BL354" s="101"/>
      <c r="BM354" s="101"/>
      <c r="BN354" s="99" t="s">
        <v>5268</v>
      </c>
      <c r="BO354" s="99">
        <v>138</v>
      </c>
      <c r="BP354" s="99">
        <v>140.622</v>
      </c>
      <c r="BQ354" s="99">
        <v>121</v>
      </c>
      <c r="BR354" s="101"/>
      <c r="BS354" s="99" t="s">
        <v>5260</v>
      </c>
      <c r="BT354" s="99" t="s">
        <v>5261</v>
      </c>
      <c r="BU354" s="99">
        <v>5102</v>
      </c>
      <c r="BV354" s="99"/>
      <c r="BW354" s="99"/>
      <c r="BX354" s="99"/>
      <c r="BY354" s="99"/>
      <c r="BZ354" s="99"/>
      <c r="CA354" s="99"/>
      <c r="CB354" s="99"/>
      <c r="CC354" s="99">
        <v>102</v>
      </c>
      <c r="CD354" s="99">
        <v>8</v>
      </c>
      <c r="CE354" s="99">
        <v>8</v>
      </c>
      <c r="CF354" s="99"/>
      <c r="CG354" s="37" t="e">
        <f>VLOOKUP(Table_1[[#This Row],[EAN]],'[1]Planilha1'!$E:$R,13,0)</f>
        <v>#N/A</v>
      </c>
      <c r="CI354" s="188">
        <f>IF(Table_1[[#This Row],[STATUS MERCADO]]="GO",Table_1[[#This Row],[M. BRUTA TOTAL]],0)</f>
        <v>55.55770700636947</v>
      </c>
      <c r="CJ354" s="188">
        <f>IF(Table_1[[#This Row],[STATUS MERCADO]]="GO",Table_1[[#This Row],[PV UNIT. REALIZADO]]*Table_1[[#This Row],[QUANTIDADE]],0)</f>
        <v>168.35668789808923</v>
      </c>
    </row>
    <row r="355" ht="15" hidden="1">
      <c r="A355" s="7"/>
      <c r="B355" s="84" t="s">
        <v>79</v>
      </c>
      <c r="C355" s="85">
        <v>220717</v>
      </c>
      <c r="D355" s="85">
        <v>10215684</v>
      </c>
      <c r="E355" s="85">
        <v>7896029017661</v>
      </c>
      <c r="F355" s="86" t="s">
        <v>145</v>
      </c>
      <c r="G355" s="75" t="s">
        <v>24</v>
      </c>
      <c r="H355" s="75">
        <v>1540</v>
      </c>
      <c r="I355" s="87" t="s">
        <v>110</v>
      </c>
      <c r="J355" s="75" t="s">
        <v>101</v>
      </c>
      <c r="K355" s="88" t="s">
        <v>84</v>
      </c>
      <c r="L355" s="88">
        <v>40</v>
      </c>
      <c r="M355" s="88">
        <v>0</v>
      </c>
      <c r="N355" s="75" t="s">
        <v>85</v>
      </c>
      <c r="O355" s="75" t="s">
        <v>114</v>
      </c>
      <c r="P355" s="89">
        <v>2.24</v>
      </c>
      <c r="Q355" s="90">
        <f>(17/100+7.6/100+1.65/100)*P355</f>
        <v>0.5880000000000001</v>
      </c>
      <c r="R355" s="90"/>
      <c r="S355" s="90"/>
      <c r="T355" s="90"/>
      <c r="U355" s="90"/>
      <c r="V355" s="90">
        <f>+P355-Q355+R355+S355+T355+U355</f>
        <v>1.6520000000000001</v>
      </c>
      <c r="W355" s="91">
        <f>(1.02/100)</f>
        <v>1.02E-2</v>
      </c>
      <c r="X355" s="91">
        <v>4.8E-3</v>
      </c>
      <c r="Y355" s="91">
        <v>0.17</v>
      </c>
      <c r="Z355" s="91">
        <v>1.65E-2</v>
      </c>
      <c r="AA355" s="91">
        <v>7.6E-2</v>
      </c>
      <c r="AB355" s="91">
        <f>SUM(W355:AA355)</f>
        <v>0.2775</v>
      </c>
      <c r="AC355" s="75">
        <v>40</v>
      </c>
      <c r="AD355" s="92">
        <f>IF(AL355="","",+AC355*AL355)</f>
        <v>168.35668789808923</v>
      </c>
      <c r="AE355" s="93">
        <f>IF(AL355="","",+AL355*AB355)</f>
        <v>1.1679745222929943</v>
      </c>
      <c r="AF355" s="92">
        <f>IF(AL355="","",+AL355-AE355)</f>
        <v>3.0409426751592368</v>
      </c>
      <c r="AG355" s="93">
        <f>+V355</f>
        <v>1.6520000000000001</v>
      </c>
      <c r="AH355" s="92">
        <f>IF(AF355="","",+AF355-AG355)</f>
        <v>1.3889426751592366</v>
      </c>
      <c r="AI355" s="92">
        <f>IF(AH355="","",+AH355*AC355)</f>
        <v>55.55770700636947</v>
      </c>
      <c r="AJ355" s="93">
        <v>3.59</v>
      </c>
      <c r="AK355" s="94">
        <v>0.33</v>
      </c>
      <c r="AL355" s="93">
        <f>IF(V355=0,"",V355/(1-AB355-AK355))</f>
        <v>4.208917197452231</v>
      </c>
      <c r="AM355" s="95">
        <v>0.33</v>
      </c>
      <c r="AN355" s="93">
        <f>IF(V355=0,"",V355/(1-AB355-AM355))</f>
        <v>4.208917197452231</v>
      </c>
      <c r="AO355" s="96">
        <v>1.2</v>
      </c>
      <c r="AP355" s="93">
        <f>IF(BD!AJ355="","",BD!AJ355*BD!AO355)</f>
        <v>4.308</v>
      </c>
      <c r="AQ355" s="91">
        <f>BD!AM355/BD!AK355-1</f>
        <v>0</v>
      </c>
      <c r="AR355" s="91">
        <f>IF(BD!AN355="","",IF(BD!AJ355="","",BD!AN355/BD!AJ355-1))</f>
        <v>0.17240033355215356</v>
      </c>
      <c r="AS355" s="91" t="str">
        <f>IF(BD!AN355="","",IF(BD!AN355&lt;BD!AL355,"ABAIXO DA META","DENTRO DA META"))</f>
        <v>DENTRO DA META</v>
      </c>
      <c r="AT355" s="91" t="str">
        <f>IF(BD!AJ355="","EM ANÁLISE",IF(BD!AP355&gt;=BD!AN355,"GO", "NO GO"))</f>
        <v>GO</v>
      </c>
      <c r="AU355" s="97">
        <f>IF(AN355="","",+BD!$AN355-AJ355)</f>
        <v>0.6189171974522312</v>
      </c>
      <c r="AV355" s="98"/>
      <c r="AW355" s="90">
        <f>BD!P355*BD!AC355</f>
        <v>89.60000000000001</v>
      </c>
      <c r="AX355" s="90">
        <f>BD!V355*BD!AC355</f>
        <v>66.08000000000001</v>
      </c>
      <c r="AY355" s="90">
        <f>IF(BD!AN355="","",BD!AN355*BD!AC355)</f>
        <v>168.35668789808923</v>
      </c>
      <c r="AZ355" s="75" t="s">
        <v>5272</v>
      </c>
      <c r="BA355" s="75" t="s">
        <v>115</v>
      </c>
      <c r="BB355" s="75">
        <v>1</v>
      </c>
      <c r="BC355" s="75" t="s">
        <v>116</v>
      </c>
      <c r="BD355" s="99" t="s">
        <v>5257</v>
      </c>
      <c r="BE355" s="100" t="s">
        <v>4</v>
      </c>
      <c r="BF355" s="100" t="s">
        <v>4</v>
      </c>
      <c r="BG355" s="99" t="s">
        <v>5258</v>
      </c>
      <c r="BH355" s="101"/>
      <c r="BI355" s="101"/>
      <c r="BJ355" s="101"/>
      <c r="BK355" s="101"/>
      <c r="BL355" s="101"/>
      <c r="BM355" s="101"/>
      <c r="BN355" s="99" t="s">
        <v>5268</v>
      </c>
      <c r="BO355" s="99">
        <v>138</v>
      </c>
      <c r="BP355" s="99">
        <v>140.622</v>
      </c>
      <c r="BQ355" s="99">
        <v>121</v>
      </c>
      <c r="BR355" s="101"/>
      <c r="BS355" s="99" t="s">
        <v>5260</v>
      </c>
      <c r="BT355" s="99" t="s">
        <v>5261</v>
      </c>
      <c r="BU355" s="99">
        <v>5102</v>
      </c>
      <c r="BV355" s="99"/>
      <c r="BW355" s="99"/>
      <c r="BX355" s="99"/>
      <c r="BY355" s="99"/>
      <c r="BZ355" s="99"/>
      <c r="CA355" s="99"/>
      <c r="CB355" s="99"/>
      <c r="CC355" s="99">
        <v>102</v>
      </c>
      <c r="CD355" s="99">
        <v>8</v>
      </c>
      <c r="CE355" s="99">
        <v>8</v>
      </c>
      <c r="CF355" s="99"/>
      <c r="CG355" s="37" t="e">
        <f>VLOOKUP(Table_1[[#This Row],[EAN]],'[1]Planilha1'!$E:$R,13,0)</f>
        <v>#N/A</v>
      </c>
      <c r="CI355" s="188">
        <f>IF(Table_1[[#This Row],[STATUS MERCADO]]="GO",Table_1[[#This Row],[M. BRUTA TOTAL]],0)</f>
        <v>55.55770700636947</v>
      </c>
      <c r="CJ355" s="188">
        <f>IF(Table_1[[#This Row],[STATUS MERCADO]]="GO",Table_1[[#This Row],[PV UNIT. REALIZADO]]*Table_1[[#This Row],[QUANTIDADE]],0)</f>
        <v>168.35668789808923</v>
      </c>
    </row>
    <row r="356" ht="15" hidden="1">
      <c r="A356" s="7"/>
      <c r="B356" s="84" t="s">
        <v>79</v>
      </c>
      <c r="C356" s="85">
        <v>220718</v>
      </c>
      <c r="D356" s="85">
        <v>10215686</v>
      </c>
      <c r="E356" s="85">
        <v>7896029017678</v>
      </c>
      <c r="F356" s="86" t="s">
        <v>146</v>
      </c>
      <c r="G356" s="75" t="s">
        <v>24</v>
      </c>
      <c r="H356" s="75">
        <v>1540</v>
      </c>
      <c r="I356" s="87" t="s">
        <v>110</v>
      </c>
      <c r="J356" s="75" t="s">
        <v>101</v>
      </c>
      <c r="K356" s="88" t="s">
        <v>84</v>
      </c>
      <c r="L356" s="88">
        <v>40</v>
      </c>
      <c r="M356" s="88">
        <v>0</v>
      </c>
      <c r="N356" s="75" t="s">
        <v>85</v>
      </c>
      <c r="O356" s="75" t="s">
        <v>114</v>
      </c>
      <c r="P356" s="89">
        <v>2.24</v>
      </c>
      <c r="Q356" s="90">
        <f>(17/100+7.6/100+1.65/100)*P356</f>
        <v>0.5880000000000001</v>
      </c>
      <c r="R356" s="90"/>
      <c r="S356" s="90"/>
      <c r="T356" s="90"/>
      <c r="U356" s="90"/>
      <c r="V356" s="90">
        <f>+P356-Q356+R356+S356+T356+U356</f>
        <v>1.6520000000000001</v>
      </c>
      <c r="W356" s="91">
        <f>(1.02/100)</f>
        <v>1.02E-2</v>
      </c>
      <c r="X356" s="91">
        <v>4.8E-3</v>
      </c>
      <c r="Y356" s="91">
        <v>0.17</v>
      </c>
      <c r="Z356" s="91">
        <v>1.65E-2</v>
      </c>
      <c r="AA356" s="91">
        <v>7.6E-2</v>
      </c>
      <c r="AB356" s="91">
        <f>SUM(W356:AA356)</f>
        <v>0.2775</v>
      </c>
      <c r="AC356" s="75">
        <v>40</v>
      </c>
      <c r="AD356" s="92">
        <f>IF(AL356="","",+AC356*AL356)</f>
        <v>168.35668789808923</v>
      </c>
      <c r="AE356" s="93">
        <f>IF(AL356="","",+AL356*AB356)</f>
        <v>1.1679745222929943</v>
      </c>
      <c r="AF356" s="92">
        <f>IF(AL356="","",+AL356-AE356)</f>
        <v>3.0409426751592368</v>
      </c>
      <c r="AG356" s="93">
        <f>+V356</f>
        <v>1.6520000000000001</v>
      </c>
      <c r="AH356" s="92">
        <f>IF(AF356="","",+AF356-AG356)</f>
        <v>1.3889426751592366</v>
      </c>
      <c r="AI356" s="92">
        <f>IF(AH356="","",+AH356*AC356)</f>
        <v>55.55770700636947</v>
      </c>
      <c r="AJ356" s="93">
        <v>3.59</v>
      </c>
      <c r="AK356" s="94">
        <v>0.33</v>
      </c>
      <c r="AL356" s="93">
        <f>IF(V356=0,"",V356/(1-AB356-AK356))</f>
        <v>4.208917197452231</v>
      </c>
      <c r="AM356" s="95">
        <v>0.33</v>
      </c>
      <c r="AN356" s="93">
        <f>IF(V356=0,"",V356/(1-AB356-AM356))</f>
        <v>4.208917197452231</v>
      </c>
      <c r="AO356" s="96">
        <v>1.2</v>
      </c>
      <c r="AP356" s="93">
        <f>IF(BD!AJ356="","",BD!AJ356*BD!AO356)</f>
        <v>4.308</v>
      </c>
      <c r="AQ356" s="91">
        <f>BD!AM356/BD!AK356-1</f>
        <v>0</v>
      </c>
      <c r="AR356" s="91">
        <f>IF(BD!AN356="","",IF(BD!AJ356="","",BD!AN356/BD!AJ356-1))</f>
        <v>0.17240033355215356</v>
      </c>
      <c r="AS356" s="91" t="str">
        <f>IF(BD!AN356="","",IF(BD!AN356&lt;BD!AL356,"ABAIXO DA META","DENTRO DA META"))</f>
        <v>DENTRO DA META</v>
      </c>
      <c r="AT356" s="91" t="str">
        <f>IF(BD!AJ356="","EM ANÁLISE",IF(BD!AP356&gt;=BD!AN356,"GO", "NO GO"))</f>
        <v>GO</v>
      </c>
      <c r="AU356" s="97">
        <f>IF(AN356="","",+BD!$AN356-AJ356)</f>
        <v>0.6189171974522312</v>
      </c>
      <c r="AV356" s="98"/>
      <c r="AW356" s="90">
        <f>BD!P356*BD!AC356</f>
        <v>89.60000000000001</v>
      </c>
      <c r="AX356" s="90">
        <f>BD!V356*BD!AC356</f>
        <v>66.08000000000001</v>
      </c>
      <c r="AY356" s="90">
        <f>IF(BD!AN356="","",BD!AN356*BD!AC356)</f>
        <v>168.35668789808923</v>
      </c>
      <c r="AZ356" s="75" t="s">
        <v>5272</v>
      </c>
      <c r="BA356" s="75" t="s">
        <v>115</v>
      </c>
      <c r="BB356" s="75">
        <v>1</v>
      </c>
      <c r="BC356" s="75" t="s">
        <v>116</v>
      </c>
      <c r="BD356" s="99" t="s">
        <v>5257</v>
      </c>
      <c r="BE356" s="100" t="s">
        <v>4</v>
      </c>
      <c r="BF356" s="100" t="s">
        <v>4</v>
      </c>
      <c r="BG356" s="99" t="s">
        <v>5258</v>
      </c>
      <c r="BH356" s="101"/>
      <c r="BI356" s="101"/>
      <c r="BJ356" s="101"/>
      <c r="BK356" s="101"/>
      <c r="BL356" s="101"/>
      <c r="BM356" s="101"/>
      <c r="BN356" s="99" t="s">
        <v>5268</v>
      </c>
      <c r="BO356" s="99">
        <v>138</v>
      </c>
      <c r="BP356" s="99">
        <v>140.622</v>
      </c>
      <c r="BQ356" s="99">
        <v>121</v>
      </c>
      <c r="BR356" s="101"/>
      <c r="BS356" s="99" t="s">
        <v>5260</v>
      </c>
      <c r="BT356" s="99" t="s">
        <v>5261</v>
      </c>
      <c r="BU356" s="99">
        <v>5102</v>
      </c>
      <c r="BV356" s="99"/>
      <c r="BW356" s="99"/>
      <c r="BX356" s="99"/>
      <c r="BY356" s="99"/>
      <c r="BZ356" s="99"/>
      <c r="CA356" s="99"/>
      <c r="CB356" s="99"/>
      <c r="CC356" s="99">
        <v>102</v>
      </c>
      <c r="CD356" s="99">
        <v>8</v>
      </c>
      <c r="CE356" s="99">
        <v>8</v>
      </c>
      <c r="CF356" s="99"/>
      <c r="CG356" s="37" t="e">
        <f>VLOOKUP(Table_1[[#This Row],[EAN]],'[1]Planilha1'!$E:$R,13,0)</f>
        <v>#N/A</v>
      </c>
      <c r="CI356" s="188">
        <f>IF(Table_1[[#This Row],[STATUS MERCADO]]="GO",Table_1[[#This Row],[M. BRUTA TOTAL]],0)</f>
        <v>55.55770700636947</v>
      </c>
      <c r="CJ356" s="188">
        <f>IF(Table_1[[#This Row],[STATUS MERCADO]]="GO",Table_1[[#This Row],[PV UNIT. REALIZADO]]*Table_1[[#This Row],[QUANTIDADE]],0)</f>
        <v>168.35668789808923</v>
      </c>
    </row>
    <row r="357" ht="15" hidden="1">
      <c r="A357" s="7"/>
      <c r="B357" s="84" t="s">
        <v>79</v>
      </c>
      <c r="C357" s="85">
        <v>220740</v>
      </c>
      <c r="D357" s="85">
        <v>10221292</v>
      </c>
      <c r="E357" s="85">
        <v>7896029071342</v>
      </c>
      <c r="F357" s="86" t="s">
        <v>147</v>
      </c>
      <c r="G357" s="75" t="s">
        <v>24</v>
      </c>
      <c r="H357" s="75">
        <v>1540</v>
      </c>
      <c r="I357" s="87" t="s">
        <v>110</v>
      </c>
      <c r="J357" s="75" t="s">
        <v>101</v>
      </c>
      <c r="K357" s="88" t="s">
        <v>84</v>
      </c>
      <c r="L357" s="88">
        <v>44</v>
      </c>
      <c r="M357" s="88">
        <v>0</v>
      </c>
      <c r="N357" s="75" t="s">
        <v>85</v>
      </c>
      <c r="O357" s="75" t="s">
        <v>114</v>
      </c>
      <c r="P357" s="89">
        <v>1.53</v>
      </c>
      <c r="Q357" s="90">
        <f>(17/100+7.6/100+1.65/100)*P357</f>
        <v>0.401625</v>
      </c>
      <c r="R357" s="90"/>
      <c r="S357" s="90"/>
      <c r="T357" s="90"/>
      <c r="U357" s="90"/>
      <c r="V357" s="90">
        <f>+P357-Q357+R357+S357+T357+U357</f>
        <v>1.1283750000000001</v>
      </c>
      <c r="W357" s="91">
        <f>(1.02/100)</f>
        <v>1.02E-2</v>
      </c>
      <c r="X357" s="91">
        <v>4.8E-3</v>
      </c>
      <c r="Y357" s="91">
        <v>0.17</v>
      </c>
      <c r="Z357" s="91">
        <v>1.65E-2</v>
      </c>
      <c r="AA357" s="91">
        <v>7.6E-2</v>
      </c>
      <c r="AB357" s="91">
        <f>SUM(W357:AA357)</f>
        <v>0.2775</v>
      </c>
      <c r="AC357" s="75">
        <v>44</v>
      </c>
      <c r="AD357" s="92">
        <f>IF(AL357="","",+AC357*AL357)</f>
        <v>126.49299363057328</v>
      </c>
      <c r="AE357" s="93">
        <f>IF(AL357="","",+AL357*AB357)</f>
        <v>0.7977683121019111</v>
      </c>
      <c r="AF357" s="92">
        <f>IF(AL357="","",+AL357-AE357)</f>
        <v>2.0770724522293</v>
      </c>
      <c r="AG357" s="93">
        <f>+V357</f>
        <v>1.1283750000000001</v>
      </c>
      <c r="AH357" s="92">
        <f>IF(AF357="","",+AF357-AG357)</f>
        <v>0.9486974522292999</v>
      </c>
      <c r="AI357" s="92">
        <f>IF(AH357="","",+AH357*AC357)</f>
        <v>41.742687898089194</v>
      </c>
      <c r="AJ357" s="93">
        <v>2.09</v>
      </c>
      <c r="AK357" s="94">
        <v>0.33</v>
      </c>
      <c r="AL357" s="93">
        <f>IF(V357=0,"",V357/(1-AB357-AK357))</f>
        <v>2.874840764331211</v>
      </c>
      <c r="AM357" s="95">
        <v>0.33</v>
      </c>
      <c r="AN357" s="93">
        <f>IF(V357=0,"",V357/(1-AB357-AM357))</f>
        <v>2.874840764331211</v>
      </c>
      <c r="AO357" s="96">
        <v>1.4</v>
      </c>
      <c r="AP357" s="93">
        <f>IF(BD!AJ357="","",BD!AJ357*BD!AO357)</f>
        <v>2.9259999999999997</v>
      </c>
      <c r="AQ357" s="91">
        <f>BD!AM357/BD!AK357-1</f>
        <v>0</v>
      </c>
      <c r="AR357" s="91">
        <f>IF(BD!AN357="","",IF(BD!AJ357="","",BD!AN357/BD!AJ357-1))</f>
        <v>0.375521896809192</v>
      </c>
      <c r="AS357" s="91" t="str">
        <f>IF(BD!AN357="","",IF(BD!AN357&lt;BD!AL357,"ABAIXO DA META","DENTRO DA META"))</f>
        <v>DENTRO DA META</v>
      </c>
      <c r="AT357" s="91" t="str">
        <f>IF(BD!AJ357="","EM ANÁLISE",IF(BD!AP357&gt;=BD!AN357,"GO", "NO GO"))</f>
        <v>GO</v>
      </c>
      <c r="AU357" s="97">
        <f>IF(AN357="","",+BD!$AN357-AJ357)</f>
        <v>0.7848407643312112</v>
      </c>
      <c r="AV357" s="98"/>
      <c r="AW357" s="90">
        <f>BD!P357*BD!AC357</f>
        <v>67.32000000000001</v>
      </c>
      <c r="AX357" s="90">
        <f>BD!V357*BD!AC357</f>
        <v>49.648500000000006</v>
      </c>
      <c r="AY357" s="90">
        <f>IF(BD!AN357="","",BD!AN357*BD!AC357)</f>
        <v>126.49299363057328</v>
      </c>
      <c r="AZ357" s="75" t="s">
        <v>5272</v>
      </c>
      <c r="BA357" s="75" t="s">
        <v>115</v>
      </c>
      <c r="BB357" s="75">
        <v>1</v>
      </c>
      <c r="BC357" s="75" t="s">
        <v>116</v>
      </c>
      <c r="BD357" s="99" t="s">
        <v>5257</v>
      </c>
      <c r="BE357" s="100" t="s">
        <v>4</v>
      </c>
      <c r="BF357" s="100" t="s">
        <v>4</v>
      </c>
      <c r="BG357" s="99" t="s">
        <v>5258</v>
      </c>
      <c r="BH357" s="101"/>
      <c r="BI357" s="101"/>
      <c r="BJ357" s="101"/>
      <c r="BK357" s="101"/>
      <c r="BL357" s="101"/>
      <c r="BM357" s="101"/>
      <c r="BN357" s="99" t="s">
        <v>5268</v>
      </c>
      <c r="BO357" s="99">
        <v>138</v>
      </c>
      <c r="BP357" s="99">
        <v>140.622</v>
      </c>
      <c r="BQ357" s="99">
        <v>121</v>
      </c>
      <c r="BR357" s="101"/>
      <c r="BS357" s="99" t="s">
        <v>5260</v>
      </c>
      <c r="BT357" s="99" t="s">
        <v>5261</v>
      </c>
      <c r="BU357" s="99">
        <v>5102</v>
      </c>
      <c r="BV357" s="99"/>
      <c r="BW357" s="99"/>
      <c r="BX357" s="99"/>
      <c r="BY357" s="99"/>
      <c r="BZ357" s="99"/>
      <c r="CA357" s="99"/>
      <c r="CB357" s="99"/>
      <c r="CC357" s="99">
        <v>102</v>
      </c>
      <c r="CD357" s="99">
        <v>8</v>
      </c>
      <c r="CE357" s="99">
        <v>8</v>
      </c>
      <c r="CF357" s="99"/>
      <c r="CG357" s="37" t="e">
        <f>VLOOKUP(Table_1[[#This Row],[EAN]],'[1]Planilha1'!$E:$R,13,0)</f>
        <v>#N/A</v>
      </c>
      <c r="CI357" s="188">
        <f>IF(Table_1[[#This Row],[STATUS MERCADO]]="GO",Table_1[[#This Row],[M. BRUTA TOTAL]],0)</f>
        <v>41.742687898089194</v>
      </c>
      <c r="CJ357" s="188">
        <f>IF(Table_1[[#This Row],[STATUS MERCADO]]="GO",Table_1[[#This Row],[PV UNIT. REALIZADO]]*Table_1[[#This Row],[QUANTIDADE]],0)</f>
        <v>126.49299363057328</v>
      </c>
    </row>
    <row r="358" ht="15" hidden="1">
      <c r="A358" s="7"/>
      <c r="B358" s="84" t="s">
        <v>79</v>
      </c>
      <c r="C358" s="85">
        <v>220741</v>
      </c>
      <c r="D358" s="85">
        <v>10221289</v>
      </c>
      <c r="E358" s="85">
        <v>7896029071335</v>
      </c>
      <c r="F358" s="86" t="s">
        <v>148</v>
      </c>
      <c r="G358" s="75" t="s">
        <v>24</v>
      </c>
      <c r="H358" s="75">
        <v>1540</v>
      </c>
      <c r="I358" s="87" t="s">
        <v>110</v>
      </c>
      <c r="J358" s="75" t="s">
        <v>101</v>
      </c>
      <c r="K358" s="88" t="s">
        <v>84</v>
      </c>
      <c r="L358" s="88">
        <v>44</v>
      </c>
      <c r="M358" s="88">
        <v>0</v>
      </c>
      <c r="N358" s="75" t="s">
        <v>85</v>
      </c>
      <c r="O358" s="75" t="s">
        <v>114</v>
      </c>
      <c r="P358" s="89">
        <v>1.53</v>
      </c>
      <c r="Q358" s="90">
        <f>(17/100+7.6/100+1.65/100)*P358</f>
        <v>0.401625</v>
      </c>
      <c r="R358" s="90"/>
      <c r="S358" s="90"/>
      <c r="T358" s="90"/>
      <c r="U358" s="90"/>
      <c r="V358" s="90">
        <f>+P358-Q358+R358+S358+T358+U358</f>
        <v>1.1283750000000001</v>
      </c>
      <c r="W358" s="91">
        <f>(1.02/100)</f>
        <v>1.02E-2</v>
      </c>
      <c r="X358" s="91">
        <v>4.8E-3</v>
      </c>
      <c r="Y358" s="91">
        <v>0.17</v>
      </c>
      <c r="Z358" s="91">
        <v>1.65E-2</v>
      </c>
      <c r="AA358" s="91">
        <v>7.6E-2</v>
      </c>
      <c r="AB358" s="91">
        <f>SUM(W358:AA358)</f>
        <v>0.2775</v>
      </c>
      <c r="AC358" s="75">
        <v>44</v>
      </c>
      <c r="AD358" s="92">
        <f>IF(AL358="","",+AC358*AL358)</f>
        <v>126.49299363057328</v>
      </c>
      <c r="AE358" s="93">
        <f>IF(AL358="","",+AL358*AB358)</f>
        <v>0.7977683121019111</v>
      </c>
      <c r="AF358" s="92">
        <f>IF(AL358="","",+AL358-AE358)</f>
        <v>2.0770724522293</v>
      </c>
      <c r="AG358" s="93">
        <f>+V358</f>
        <v>1.1283750000000001</v>
      </c>
      <c r="AH358" s="92">
        <f>IF(AF358="","",+AF358-AG358)</f>
        <v>0.9486974522292999</v>
      </c>
      <c r="AI358" s="92">
        <f>IF(AH358="","",+AH358*AC358)</f>
        <v>41.742687898089194</v>
      </c>
      <c r="AJ358" s="93">
        <v>2.09</v>
      </c>
      <c r="AK358" s="94">
        <v>0.33</v>
      </c>
      <c r="AL358" s="93">
        <f>IF(V358=0,"",V358/(1-AB358-AK358))</f>
        <v>2.874840764331211</v>
      </c>
      <c r="AM358" s="95">
        <v>0.33</v>
      </c>
      <c r="AN358" s="93">
        <f>IF(V358=0,"",V358/(1-AB358-AM358))</f>
        <v>2.874840764331211</v>
      </c>
      <c r="AO358" s="96">
        <v>1.2</v>
      </c>
      <c r="AP358" s="93">
        <f>IF(BD!AJ358="","",BD!AJ358*BD!AO358)</f>
        <v>2.5079999999999996</v>
      </c>
      <c r="AQ358" s="91">
        <f>BD!AM358/BD!AK358-1</f>
        <v>0</v>
      </c>
      <c r="AR358" s="91">
        <f>IF(BD!AN358="","",IF(BD!AJ358="","",BD!AN358/BD!AJ358-1))</f>
        <v>0.375521896809192</v>
      </c>
      <c r="AS358" s="91" t="str">
        <f>IF(BD!AN358="","",IF(BD!AN358&lt;BD!AL358,"ABAIXO DA META","DENTRO DA META"))</f>
        <v>DENTRO DA META</v>
      </c>
      <c r="AT358" s="91" t="str">
        <f>IF(BD!AJ358="","EM ANÁLISE",IF(BD!AP358&gt;=BD!AN358,"GO", "NO GO"))</f>
        <v>NO GO</v>
      </c>
      <c r="AU358" s="97">
        <f>IF(AN358="","",+BD!$AN358-AJ358)</f>
        <v>0.7848407643312112</v>
      </c>
      <c r="AV358" s="98"/>
      <c r="AW358" s="90">
        <f>BD!P358*BD!AC358</f>
        <v>67.32000000000001</v>
      </c>
      <c r="AX358" s="90">
        <f>BD!V358*BD!AC358</f>
        <v>49.648500000000006</v>
      </c>
      <c r="AY358" s="90">
        <f>IF(BD!AN358="","",BD!AN358*BD!AC358)</f>
        <v>126.49299363057328</v>
      </c>
      <c r="AZ358" s="75" t="s">
        <v>5272</v>
      </c>
      <c r="BA358" s="75" t="s">
        <v>115</v>
      </c>
      <c r="BB358" s="75">
        <v>1</v>
      </c>
      <c r="BC358" s="75" t="s">
        <v>116</v>
      </c>
      <c r="BD358" s="99" t="s">
        <v>5257</v>
      </c>
      <c r="BE358" s="100" t="s">
        <v>4</v>
      </c>
      <c r="BF358" s="100" t="s">
        <v>4</v>
      </c>
      <c r="BG358" s="99" t="s">
        <v>5258</v>
      </c>
      <c r="BH358" s="101"/>
      <c r="BI358" s="101"/>
      <c r="BJ358" s="101"/>
      <c r="BK358" s="101"/>
      <c r="BL358" s="101"/>
      <c r="BM358" s="101"/>
      <c r="BN358" s="99" t="s">
        <v>5268</v>
      </c>
      <c r="BO358" s="99">
        <v>138</v>
      </c>
      <c r="BP358" s="99">
        <v>140.622</v>
      </c>
      <c r="BQ358" s="99">
        <v>121</v>
      </c>
      <c r="BR358" s="101"/>
      <c r="BS358" s="99" t="s">
        <v>5260</v>
      </c>
      <c r="BT358" s="99" t="s">
        <v>5261</v>
      </c>
      <c r="BU358" s="99">
        <v>5102</v>
      </c>
      <c r="BV358" s="99"/>
      <c r="BW358" s="99"/>
      <c r="BX358" s="99"/>
      <c r="BY358" s="99"/>
      <c r="BZ358" s="99"/>
      <c r="CA358" s="99"/>
      <c r="CB358" s="99"/>
      <c r="CC358" s="99">
        <v>102</v>
      </c>
      <c r="CD358" s="99">
        <v>8</v>
      </c>
      <c r="CE358" s="99">
        <v>8</v>
      </c>
      <c r="CF358" s="99"/>
      <c r="CG358" s="37" t="e">
        <f>VLOOKUP(Table_1[[#This Row],[EAN]],'[1]Planilha1'!$E:$R,13,0)</f>
        <v>#N/A</v>
      </c>
      <c r="CI358" s="188">
        <f>IF(Table_1[[#This Row],[STATUS MERCADO]]="GO",Table_1[[#This Row],[M. BRUTA TOTAL]],0)</f>
        <v>0</v>
      </c>
      <c r="CJ358" s="188">
        <f>IF(Table_1[[#This Row],[STATUS MERCADO]]="GO",Table_1[[#This Row],[PV UNIT. REALIZADO]]*Table_1[[#This Row],[QUANTIDADE]],0)</f>
        <v>0</v>
      </c>
    </row>
    <row r="359" ht="15" hidden="1">
      <c r="A359" s="7"/>
      <c r="B359" s="84" t="s">
        <v>79</v>
      </c>
      <c r="C359" s="85">
        <v>220742</v>
      </c>
      <c r="D359" s="85">
        <v>10108664</v>
      </c>
      <c r="E359" s="85">
        <v>7896029028384</v>
      </c>
      <c r="F359" s="86" t="s">
        <v>149</v>
      </c>
      <c r="G359" s="75" t="s">
        <v>24</v>
      </c>
      <c r="H359" s="75">
        <v>1540</v>
      </c>
      <c r="I359" s="87" t="s">
        <v>110</v>
      </c>
      <c r="J359" s="75" t="s">
        <v>121</v>
      </c>
      <c r="K359" s="88" t="s">
        <v>84</v>
      </c>
      <c r="L359" s="88">
        <v>12</v>
      </c>
      <c r="M359" s="88">
        <v>0</v>
      </c>
      <c r="N359" s="75" t="s">
        <v>85</v>
      </c>
      <c r="O359" s="75" t="s">
        <v>114</v>
      </c>
      <c r="P359" s="89">
        <v>5.92</v>
      </c>
      <c r="Q359" s="90">
        <f>(17/100+7.6/100+1.65/100)*P359</f>
        <v>1.554</v>
      </c>
      <c r="R359" s="90"/>
      <c r="S359" s="90"/>
      <c r="T359" s="90"/>
      <c r="U359" s="90"/>
      <c r="V359" s="90">
        <f>+P359-Q359+R359+S359+T359+U359</f>
        <v>4.366</v>
      </c>
      <c r="W359" s="91">
        <f>(1.02/100)</f>
        <v>1.02E-2</v>
      </c>
      <c r="X359" s="91">
        <v>4.8E-3</v>
      </c>
      <c r="Y359" s="91">
        <v>0.17</v>
      </c>
      <c r="Z359" s="91">
        <v>1.65E-2</v>
      </c>
      <c r="AA359" s="91">
        <v>7.6E-2</v>
      </c>
      <c r="AB359" s="91">
        <f>SUM(W359:AA359)</f>
        <v>0.2775</v>
      </c>
      <c r="AC359" s="75">
        <v>12</v>
      </c>
      <c r="AD359" s="92">
        <f>IF(AL359="","",+AC359*AL359)</f>
        <v>133.48280254777072</v>
      </c>
      <c r="AE359" s="93">
        <f>IF(AL359="","",+AL359*AB359)</f>
        <v>3.086789808917198</v>
      </c>
      <c r="AF359" s="92">
        <f>IF(AL359="","",+AL359-AE359)</f>
        <v>8.036777070063696</v>
      </c>
      <c r="AG359" s="93">
        <f>+V359</f>
        <v>4.366</v>
      </c>
      <c r="AH359" s="92">
        <f>IF(AF359="","",+AF359-AG359)</f>
        <v>3.6707770700636964</v>
      </c>
      <c r="AI359" s="92">
        <f>IF(AH359="","",+AH359*AC359)</f>
        <v>44.049324840764356</v>
      </c>
      <c r="AJ359" s="93">
        <v>9.69</v>
      </c>
      <c r="AK359" s="94">
        <v>0.33</v>
      </c>
      <c r="AL359" s="93">
        <f>IF(V359=0,"",V359/(1-AB359-AK359))</f>
        <v>11.123566878980894</v>
      </c>
      <c r="AM359" s="95">
        <v>0.33</v>
      </c>
      <c r="AN359" s="93">
        <f>IF(V359=0,"",V359/(1-AB359-AM359))</f>
        <v>11.123566878980894</v>
      </c>
      <c r="AO359" s="96">
        <v>1.2</v>
      </c>
      <c r="AP359" s="93">
        <f>IF(BD!AJ359="","",BD!AJ359*BD!AO359)</f>
        <v>11.627999999999998</v>
      </c>
      <c r="AQ359" s="91">
        <f>BD!AM359/BD!AK359-1</f>
        <v>0</v>
      </c>
      <c r="AR359" s="91">
        <f>IF(BD!AN359="","",IF(BD!AJ359="","",BD!AN359/BD!AJ359-1))</f>
        <v>0.1479429183674814</v>
      </c>
      <c r="AS359" s="91" t="str">
        <f>IF(BD!AN359="","",IF(BD!AN359&lt;BD!AL359,"ABAIXO DA META","DENTRO DA META"))</f>
        <v>DENTRO DA META</v>
      </c>
      <c r="AT359" s="91" t="str">
        <f>IF(BD!AJ359="","EM ANÁLISE",IF(BD!AP359&gt;=BD!AN359,"GO", "NO GO"))</f>
        <v>GO</v>
      </c>
      <c r="AU359" s="97">
        <f>IF(AN359="","",+BD!$AN359-AJ359)</f>
        <v>1.4335668789808942</v>
      </c>
      <c r="AV359" s="98"/>
      <c r="AW359" s="90">
        <f>BD!P359*BD!AC359</f>
        <v>71.03999999999999</v>
      </c>
      <c r="AX359" s="90">
        <f>BD!V359*BD!AC359</f>
        <v>52.391999999999996</v>
      </c>
      <c r="AY359" s="90">
        <f>IF(BD!AN359="","",BD!AN359*BD!AC359)</f>
        <v>133.48280254777072</v>
      </c>
      <c r="AZ359" s="75" t="s">
        <v>5272</v>
      </c>
      <c r="BA359" s="75" t="s">
        <v>115</v>
      </c>
      <c r="BB359" s="75">
        <v>1</v>
      </c>
      <c r="BC359" s="75" t="s">
        <v>116</v>
      </c>
      <c r="BD359" s="99" t="s">
        <v>5257</v>
      </c>
      <c r="BE359" s="100" t="s">
        <v>4</v>
      </c>
      <c r="BF359" s="100" t="s">
        <v>4</v>
      </c>
      <c r="BG359" s="99" t="s">
        <v>5258</v>
      </c>
      <c r="BH359" s="101"/>
      <c r="BI359" s="101"/>
      <c r="BJ359" s="101"/>
      <c r="BK359" s="101"/>
      <c r="BL359" s="101"/>
      <c r="BM359" s="101"/>
      <c r="BN359" s="99" t="s">
        <v>5268</v>
      </c>
      <c r="BO359" s="99">
        <v>138</v>
      </c>
      <c r="BP359" s="99">
        <v>140.622</v>
      </c>
      <c r="BQ359" s="99">
        <v>121</v>
      </c>
      <c r="BR359" s="101"/>
      <c r="BS359" s="99" t="s">
        <v>5260</v>
      </c>
      <c r="BT359" s="99" t="s">
        <v>5261</v>
      </c>
      <c r="BU359" s="99">
        <v>5102</v>
      </c>
      <c r="BV359" s="99"/>
      <c r="BW359" s="99"/>
      <c r="BX359" s="99"/>
      <c r="BY359" s="99"/>
      <c r="BZ359" s="99"/>
      <c r="CA359" s="99"/>
      <c r="CB359" s="99"/>
      <c r="CC359" s="99">
        <v>102</v>
      </c>
      <c r="CD359" s="99">
        <v>8</v>
      </c>
      <c r="CE359" s="99">
        <v>8</v>
      </c>
      <c r="CF359" s="99"/>
      <c r="CG359" s="37" t="e">
        <f>VLOOKUP(Table_1[[#This Row],[EAN]],'[1]Planilha1'!$E:$R,13,0)</f>
        <v>#N/A</v>
      </c>
      <c r="CI359" s="188">
        <f>IF(Table_1[[#This Row],[STATUS MERCADO]]="GO",Table_1[[#This Row],[M. BRUTA TOTAL]],0)</f>
        <v>44.049324840764356</v>
      </c>
      <c r="CJ359" s="188">
        <f>IF(Table_1[[#This Row],[STATUS MERCADO]]="GO",Table_1[[#This Row],[PV UNIT. REALIZADO]]*Table_1[[#This Row],[QUANTIDADE]],0)</f>
        <v>133.48280254777072</v>
      </c>
    </row>
    <row r="360" ht="15" hidden="1">
      <c r="A360" s="7"/>
      <c r="B360" s="84" t="s">
        <v>79</v>
      </c>
      <c r="C360" s="85">
        <v>220743</v>
      </c>
      <c r="D360" s="85">
        <v>10109264</v>
      </c>
      <c r="E360" s="85">
        <v>7896029028391</v>
      </c>
      <c r="F360" s="86" t="s">
        <v>150</v>
      </c>
      <c r="G360" s="75" t="s">
        <v>24</v>
      </c>
      <c r="H360" s="75">
        <v>1540</v>
      </c>
      <c r="I360" s="87" t="s">
        <v>110</v>
      </c>
      <c r="J360" s="75" t="s">
        <v>121</v>
      </c>
      <c r="K360" s="88" t="s">
        <v>84</v>
      </c>
      <c r="L360" s="88">
        <v>12</v>
      </c>
      <c r="M360" s="88">
        <v>0</v>
      </c>
      <c r="N360" s="75" t="s">
        <v>85</v>
      </c>
      <c r="O360" s="75" t="s">
        <v>114</v>
      </c>
      <c r="P360" s="89">
        <v>5.92</v>
      </c>
      <c r="Q360" s="90">
        <f>(17/100+7.6/100+1.65/100)*P360</f>
        <v>1.554</v>
      </c>
      <c r="R360" s="90"/>
      <c r="S360" s="90"/>
      <c r="T360" s="90"/>
      <c r="U360" s="90"/>
      <c r="V360" s="90">
        <f>+P360-Q360+R360+S360+T360+U360</f>
        <v>4.366</v>
      </c>
      <c r="W360" s="91">
        <f>(1.02/100)</f>
        <v>1.02E-2</v>
      </c>
      <c r="X360" s="91">
        <v>4.8E-3</v>
      </c>
      <c r="Y360" s="91">
        <v>0.17</v>
      </c>
      <c r="Z360" s="91">
        <v>1.65E-2</v>
      </c>
      <c r="AA360" s="91">
        <v>7.6E-2</v>
      </c>
      <c r="AB360" s="91">
        <f>SUM(W360:AA360)</f>
        <v>0.2775</v>
      </c>
      <c r="AC360" s="75">
        <v>12</v>
      </c>
      <c r="AD360" s="92">
        <f>IF(AL360="","",+AC360*AL360)</f>
        <v>133.48280254777072</v>
      </c>
      <c r="AE360" s="93">
        <f>IF(AL360="","",+AL360*AB360)</f>
        <v>3.086789808917198</v>
      </c>
      <c r="AF360" s="92">
        <f>IF(AL360="","",+AL360-AE360)</f>
        <v>8.036777070063696</v>
      </c>
      <c r="AG360" s="93">
        <f>+V360</f>
        <v>4.366</v>
      </c>
      <c r="AH360" s="92">
        <f>IF(AF360="","",+AF360-AG360)</f>
        <v>3.6707770700636964</v>
      </c>
      <c r="AI360" s="92">
        <f>IF(AH360="","",+AH360*AC360)</f>
        <v>44.049324840764356</v>
      </c>
      <c r="AJ360" s="93">
        <v>9.69</v>
      </c>
      <c r="AK360" s="94">
        <v>0.33</v>
      </c>
      <c r="AL360" s="93">
        <f>IF(V360=0,"",V360/(1-AB360-AK360))</f>
        <v>11.123566878980894</v>
      </c>
      <c r="AM360" s="95">
        <v>0.33</v>
      </c>
      <c r="AN360" s="93">
        <f>IF(V360=0,"",V360/(1-AB360-AM360))</f>
        <v>11.123566878980894</v>
      </c>
      <c r="AO360" s="96">
        <v>1.2</v>
      </c>
      <c r="AP360" s="93">
        <f>IF(BD!AJ360="","",BD!AJ360*BD!AO360)</f>
        <v>11.627999999999998</v>
      </c>
      <c r="AQ360" s="91">
        <f>BD!AM360/BD!AK360-1</f>
        <v>0</v>
      </c>
      <c r="AR360" s="91">
        <f>IF(BD!AN360="","",IF(BD!AJ360="","",BD!AN360/BD!AJ360-1))</f>
        <v>0.1479429183674814</v>
      </c>
      <c r="AS360" s="91" t="str">
        <f>IF(BD!AN360="","",IF(BD!AN360&lt;BD!AL360,"ABAIXO DA META","DENTRO DA META"))</f>
        <v>DENTRO DA META</v>
      </c>
      <c r="AT360" s="91" t="str">
        <f>IF(BD!AJ360="","EM ANÁLISE",IF(BD!AP360&gt;=BD!AN360,"GO", "NO GO"))</f>
        <v>GO</v>
      </c>
      <c r="AU360" s="97">
        <f>IF(AN360="","",+BD!$AN360-AJ360)</f>
        <v>1.4335668789808942</v>
      </c>
      <c r="AV360" s="98"/>
      <c r="AW360" s="90">
        <f>BD!P360*BD!AC360</f>
        <v>71.03999999999999</v>
      </c>
      <c r="AX360" s="90">
        <f>BD!V360*BD!AC360</f>
        <v>52.391999999999996</v>
      </c>
      <c r="AY360" s="90">
        <f>IF(BD!AN360="","",BD!AN360*BD!AC360)</f>
        <v>133.48280254777072</v>
      </c>
      <c r="AZ360" s="75" t="s">
        <v>5272</v>
      </c>
      <c r="BA360" s="75" t="s">
        <v>115</v>
      </c>
      <c r="BB360" s="75">
        <v>1</v>
      </c>
      <c r="BC360" s="75" t="s">
        <v>116</v>
      </c>
      <c r="BD360" s="99" t="s">
        <v>5257</v>
      </c>
      <c r="BE360" s="100" t="s">
        <v>4</v>
      </c>
      <c r="BF360" s="100" t="s">
        <v>4</v>
      </c>
      <c r="BG360" s="99" t="s">
        <v>5258</v>
      </c>
      <c r="BH360" s="101"/>
      <c r="BI360" s="101"/>
      <c r="BJ360" s="101"/>
      <c r="BK360" s="101"/>
      <c r="BL360" s="101"/>
      <c r="BM360" s="101"/>
      <c r="BN360" s="99" t="s">
        <v>5268</v>
      </c>
      <c r="BO360" s="99">
        <v>138</v>
      </c>
      <c r="BP360" s="99">
        <v>140.622</v>
      </c>
      <c r="BQ360" s="99">
        <v>121</v>
      </c>
      <c r="BR360" s="101"/>
      <c r="BS360" s="99" t="s">
        <v>5260</v>
      </c>
      <c r="BT360" s="99" t="s">
        <v>5261</v>
      </c>
      <c r="BU360" s="99">
        <v>5102</v>
      </c>
      <c r="BV360" s="99"/>
      <c r="BW360" s="99"/>
      <c r="BX360" s="99"/>
      <c r="BY360" s="99"/>
      <c r="BZ360" s="99"/>
      <c r="CA360" s="99"/>
      <c r="CB360" s="99"/>
      <c r="CC360" s="99">
        <v>102</v>
      </c>
      <c r="CD360" s="99">
        <v>8</v>
      </c>
      <c r="CE360" s="99">
        <v>8</v>
      </c>
      <c r="CF360" s="99"/>
      <c r="CG360" s="37" t="e">
        <f>VLOOKUP(Table_1[[#This Row],[EAN]],'[1]Planilha1'!$E:$R,13,0)</f>
        <v>#N/A</v>
      </c>
      <c r="CI360" s="188">
        <f>IF(Table_1[[#This Row],[STATUS MERCADO]]="GO",Table_1[[#This Row],[M. BRUTA TOTAL]],0)</f>
        <v>44.049324840764356</v>
      </c>
      <c r="CJ360" s="188">
        <f>IF(Table_1[[#This Row],[STATUS MERCADO]]="GO",Table_1[[#This Row],[PV UNIT. REALIZADO]]*Table_1[[#This Row],[QUANTIDADE]],0)</f>
        <v>133.48280254777072</v>
      </c>
    </row>
    <row r="361" ht="15" hidden="1">
      <c r="A361" s="7"/>
      <c r="B361" s="84" t="s">
        <v>79</v>
      </c>
      <c r="C361" s="85">
        <v>220793</v>
      </c>
      <c r="D361" s="85">
        <v>4554</v>
      </c>
      <c r="E361" s="85">
        <v>7898964487011</v>
      </c>
      <c r="F361" s="86" t="s">
        <v>203</v>
      </c>
      <c r="G361" s="75" t="s">
        <v>24</v>
      </c>
      <c r="H361" s="75">
        <v>1530</v>
      </c>
      <c r="I361" s="87" t="s">
        <v>204</v>
      </c>
      <c r="J361" s="75" t="s">
        <v>205</v>
      </c>
      <c r="K361" s="88" t="s">
        <v>84</v>
      </c>
      <c r="L361" s="88">
        <v>6</v>
      </c>
      <c r="M361" s="88">
        <v>0</v>
      </c>
      <c r="N361" s="75" t="s">
        <v>85</v>
      </c>
      <c r="O361" s="75" t="s">
        <v>114</v>
      </c>
      <c r="P361" s="89">
        <v>11.05</v>
      </c>
      <c r="Q361" s="90">
        <f>(17/100+7.6/100+1.65/100)*P361</f>
        <v>2.9006250000000002</v>
      </c>
      <c r="R361" s="90"/>
      <c r="S361" s="90"/>
      <c r="T361" s="90"/>
      <c r="U361" s="90"/>
      <c r="V361" s="90">
        <f>+P361-Q361+R361+S361+T361+U361</f>
        <v>8.149375000000001</v>
      </c>
      <c r="W361" s="91">
        <f>(1.02/100)</f>
        <v>1.02E-2</v>
      </c>
      <c r="X361" s="91">
        <v>4.8E-3</v>
      </c>
      <c r="Y361" s="91">
        <v>0.17</v>
      </c>
      <c r="Z361" s="91">
        <v>1.65E-2</v>
      </c>
      <c r="AA361" s="91">
        <v>7.6E-2</v>
      </c>
      <c r="AB361" s="91">
        <f>SUM(W361:AA361)</f>
        <v>0.2775</v>
      </c>
      <c r="AC361" s="75">
        <v>6</v>
      </c>
      <c r="AD361" s="92">
        <f>IF(AL361="","",+AC361*AL361)</f>
        <v>124.57643312101914</v>
      </c>
      <c r="AE361" s="93">
        <f>IF(AL361="","",+AL361*AB361)</f>
        <v>5.761660031847136</v>
      </c>
      <c r="AF361" s="92">
        <f>IF(AL361="","",+AL361-AE361)</f>
        <v>15.001078821656055</v>
      </c>
      <c r="AG361" s="93">
        <f>+V361</f>
        <v>8.149375000000001</v>
      </c>
      <c r="AH361" s="92">
        <f>IF(AF361="","",+AF361-AG361)</f>
        <v>6.851703821656054</v>
      </c>
      <c r="AI361" s="92">
        <f>IF(AH361="","",+AH361*AC361)</f>
        <v>41.11022292993633</v>
      </c>
      <c r="AJ361" s="93">
        <v>22.86</v>
      </c>
      <c r="AK361" s="94">
        <v>0.33</v>
      </c>
      <c r="AL361" s="93">
        <f>IF(V361=0,"",V361/(1-AB361-AK361))</f>
        <v>20.76273885350319</v>
      </c>
      <c r="AM361" s="95">
        <v>0.33</v>
      </c>
      <c r="AN361" s="93">
        <f>IF(V361=0,"",V361/(1-AB361-AM361))</f>
        <v>20.76273885350319</v>
      </c>
      <c r="AO361" s="96">
        <v>1.2</v>
      </c>
      <c r="AP361" s="93">
        <f>IF(BD!AJ361="","",BD!AJ361*BD!AO361)</f>
        <v>27.432</v>
      </c>
      <c r="AQ361" s="91">
        <f>BD!AM361/BD!AK361-1</f>
        <v>0</v>
      </c>
      <c r="AR361" s="91">
        <f>IF(BD!AN361="","",IF(BD!AJ361="","",BD!AN361/BD!AJ361-1))</f>
        <v>-9.174370719583591E-2</v>
      </c>
      <c r="AS361" s="91" t="str">
        <f>IF(BD!AN361="","",IF(BD!AN361&lt;BD!AL361,"ABAIXO DA META","DENTRO DA META"))</f>
        <v>DENTRO DA META</v>
      </c>
      <c r="AT361" s="91" t="str">
        <f>IF(BD!AJ361="","EM ANÁLISE",IF(BD!AP361&gt;=BD!AN361,"GO", "NO GO"))</f>
        <v>GO</v>
      </c>
      <c r="AU361" s="97">
        <f>IF(AN361="","",+BD!$AN361-AJ361)</f>
        <v>-2.097261146496809</v>
      </c>
      <c r="AV361" s="98"/>
      <c r="AW361" s="90">
        <f>BD!P361*BD!AC361</f>
        <v>66.30000000000001</v>
      </c>
      <c r="AX361" s="90">
        <f>BD!V361*BD!AC361</f>
        <v>48.89625000000001</v>
      </c>
      <c r="AY361" s="90">
        <f>IF(BD!AN361="","",BD!AN361*BD!AC361)</f>
        <v>124.57643312101914</v>
      </c>
      <c r="AZ361" s="75" t="s">
        <v>5272</v>
      </c>
      <c r="BA361" s="75" t="s">
        <v>115</v>
      </c>
      <c r="BB361" s="75">
        <v>1</v>
      </c>
      <c r="BC361" s="75" t="s">
        <v>116</v>
      </c>
      <c r="BD361" s="99" t="s">
        <v>5257</v>
      </c>
      <c r="BE361" s="100" t="s">
        <v>4</v>
      </c>
      <c r="BF361" s="100" t="s">
        <v>4</v>
      </c>
      <c r="BG361" s="99" t="s">
        <v>5258</v>
      </c>
      <c r="BH361" s="101"/>
      <c r="BI361" s="101"/>
      <c r="BJ361" s="101"/>
      <c r="BK361" s="101"/>
      <c r="BL361" s="101"/>
      <c r="BM361" s="101"/>
      <c r="BN361" s="99" t="s">
        <v>5268</v>
      </c>
      <c r="BO361" s="99">
        <v>138</v>
      </c>
      <c r="BP361" s="99">
        <v>140.622</v>
      </c>
      <c r="BQ361" s="99">
        <v>121</v>
      </c>
      <c r="BR361" s="101"/>
      <c r="BS361" s="99" t="s">
        <v>5260</v>
      </c>
      <c r="BT361" s="99" t="s">
        <v>5261</v>
      </c>
      <c r="BU361" s="99">
        <v>5102</v>
      </c>
      <c r="BV361" s="99"/>
      <c r="BW361" s="99"/>
      <c r="BX361" s="99"/>
      <c r="BY361" s="99"/>
      <c r="BZ361" s="99"/>
      <c r="CA361" s="99"/>
      <c r="CB361" s="99"/>
      <c r="CC361" s="99">
        <v>102</v>
      </c>
      <c r="CD361" s="99">
        <v>8</v>
      </c>
      <c r="CE361" s="99">
        <v>8</v>
      </c>
      <c r="CF361" s="99"/>
      <c r="CG361" s="37" t="e">
        <f>VLOOKUP(Table_1[[#This Row],[EAN]],'[1]Planilha1'!$E:$R,13,0)</f>
        <v>#N/A</v>
      </c>
      <c r="CI361" s="188">
        <f>IF(Table_1[[#This Row],[STATUS MERCADO]]="GO",Table_1[[#This Row],[M. BRUTA TOTAL]],0)</f>
        <v>41.11022292993633</v>
      </c>
      <c r="CJ361" s="188">
        <f>IF(Table_1[[#This Row],[STATUS MERCADO]]="GO",Table_1[[#This Row],[PV UNIT. REALIZADO]]*Table_1[[#This Row],[QUANTIDADE]],0)</f>
        <v>124.57643312101914</v>
      </c>
    </row>
    <row r="362" ht="15" hidden="1">
      <c r="A362" s="7"/>
      <c r="B362" s="84" t="s">
        <v>400</v>
      </c>
      <c r="C362" s="85">
        <v>220185</v>
      </c>
      <c r="D362" s="85">
        <v>1053</v>
      </c>
      <c r="E362" s="85">
        <v>7897520009254</v>
      </c>
      <c r="F362" s="86" t="s">
        <v>401</v>
      </c>
      <c r="G362" s="75" t="s">
        <v>20</v>
      </c>
      <c r="H362" s="75">
        <v>1220</v>
      </c>
      <c r="I362" s="87" t="s">
        <v>402</v>
      </c>
      <c r="J362" s="75" t="s">
        <v>403</v>
      </c>
      <c r="K362" s="88" t="s">
        <v>84</v>
      </c>
      <c r="L362" s="88">
        <v>12</v>
      </c>
      <c r="M362" s="88">
        <v>0</v>
      </c>
      <c r="N362" s="75" t="s">
        <v>85</v>
      </c>
      <c r="O362" s="75" t="s">
        <v>114</v>
      </c>
      <c r="P362" s="89">
        <v>9.66</v>
      </c>
      <c r="Q362" s="90">
        <f>(17/100+7.6/100+1.65/100)*P362</f>
        <v>2.53575</v>
      </c>
      <c r="R362" s="90"/>
      <c r="S362" s="90"/>
      <c r="T362" s="90"/>
      <c r="U362" s="90"/>
      <c r="V362" s="90">
        <f>+P362-Q362+R362+S362+T362+U362</f>
        <v>7.12425</v>
      </c>
      <c r="W362" s="91">
        <f>(1.02/100)</f>
        <v>1.02E-2</v>
      </c>
      <c r="X362" s="91">
        <v>4.8E-3</v>
      </c>
      <c r="Y362" s="91">
        <v>0.17</v>
      </c>
      <c r="Z362" s="91">
        <v>1.65E-2</v>
      </c>
      <c r="AA362" s="91">
        <v>7.6E-2</v>
      </c>
      <c r="AB362" s="91">
        <f>SUM(W362:AA362)</f>
        <v>0.2775</v>
      </c>
      <c r="AC362" s="75">
        <v>6</v>
      </c>
      <c r="AD362" s="92">
        <f>IF(AL362="","",+AC362*AL362)</f>
        <v>108.90573248407645</v>
      </c>
      <c r="AE362" s="93">
        <f>IF(AL362="","",+AL362*AB362)</f>
        <v>5.036890127388537</v>
      </c>
      <c r="AF362" s="92">
        <f>IF(AL362="","",+AL362-AE362)</f>
        <v>13.114065286624205</v>
      </c>
      <c r="AG362" s="93">
        <f>+V362</f>
        <v>7.12425</v>
      </c>
      <c r="AH362" s="92">
        <f>IF(AF362="","",+AF362-AG362)</f>
        <v>5.989815286624205</v>
      </c>
      <c r="AI362" s="92">
        <f>IF(AH362="","",+AH362*AC362)</f>
        <v>35.93889171974523</v>
      </c>
      <c r="AJ362" s="93">
        <v>14.99</v>
      </c>
      <c r="AK362" s="94">
        <v>0.33</v>
      </c>
      <c r="AL362" s="93">
        <f>IF(V362=0,"",V362/(1-AB362-AK362))</f>
        <v>18.150955414012742</v>
      </c>
      <c r="AM362" s="95">
        <v>0.33</v>
      </c>
      <c r="AN362" s="93">
        <f>IF(V362=0,"",V362/(1-AB362-AM362))</f>
        <v>18.150955414012742</v>
      </c>
      <c r="AO362" s="96">
        <v>1.22</v>
      </c>
      <c r="AP362" s="93">
        <f>IF(BD!AJ362="","",BD!AJ362*BD!AO362)</f>
        <v>18.2878</v>
      </c>
      <c r="AQ362" s="91">
        <f>BD!AM362/BD!AK362-1</f>
        <v>0</v>
      </c>
      <c r="AR362" s="91">
        <f>IF(BD!AN362="","",IF(BD!AJ362="","",BD!AN362/BD!AJ362-1))</f>
        <v>0.2108709415618908</v>
      </c>
      <c r="AS362" s="91" t="str">
        <f>IF(BD!AN362="","",IF(BD!AN362&lt;BD!AL362,"ABAIXO DA META","DENTRO DA META"))</f>
        <v>DENTRO DA META</v>
      </c>
      <c r="AT362" s="91" t="str">
        <f>IF(BD!AJ362="","EM ANÁLISE",IF(BD!AP362&gt;=BD!AN362,"GO", "NO GO"))</f>
        <v>GO</v>
      </c>
      <c r="AU362" s="97">
        <f>IF(AN362="","",+BD!$AN362-AJ362)</f>
        <v>3.160955414012742</v>
      </c>
      <c r="AV362" s="98"/>
      <c r="AW362" s="90">
        <f>BD!P362*BD!AC362</f>
        <v>57.96</v>
      </c>
      <c r="AX362" s="90">
        <f>BD!V362*BD!AC362</f>
        <v>42.7455</v>
      </c>
      <c r="AY362" s="90">
        <f>IF(BD!AN362="","",BD!AN362*BD!AC362)</f>
        <v>108.90573248407645</v>
      </c>
      <c r="AZ362" s="75" t="s">
        <v>5272</v>
      </c>
      <c r="BA362" s="75" t="s">
        <v>115</v>
      </c>
      <c r="BB362" s="75">
        <v>1</v>
      </c>
      <c r="BC362" s="75" t="s">
        <v>116</v>
      </c>
      <c r="BD362" s="99" t="s">
        <v>5257</v>
      </c>
      <c r="BE362" s="100" t="s">
        <v>4</v>
      </c>
      <c r="BF362" s="100" t="s">
        <v>4</v>
      </c>
      <c r="BG362" s="99" t="s">
        <v>5258</v>
      </c>
      <c r="BH362" s="101"/>
      <c r="BI362" s="101"/>
      <c r="BJ362" s="101"/>
      <c r="BK362" s="101"/>
      <c r="BL362" s="101"/>
      <c r="BM362" s="101"/>
      <c r="BN362" s="99" t="s">
        <v>5268</v>
      </c>
      <c r="BO362" s="99">
        <v>138</v>
      </c>
      <c r="BP362" s="99">
        <v>140.622</v>
      </c>
      <c r="BQ362" s="99">
        <v>121</v>
      </c>
      <c r="BR362" s="101"/>
      <c r="BS362" s="99" t="s">
        <v>5260</v>
      </c>
      <c r="BT362" s="99" t="s">
        <v>5261</v>
      </c>
      <c r="BU362" s="99">
        <v>5102</v>
      </c>
      <c r="BV362" s="99"/>
      <c r="BW362" s="99"/>
      <c r="BX362" s="99"/>
      <c r="BY362" s="99"/>
      <c r="BZ362" s="99"/>
      <c r="CA362" s="99"/>
      <c r="CB362" s="99"/>
      <c r="CC362" s="99">
        <v>102</v>
      </c>
      <c r="CD362" s="99">
        <v>8</v>
      </c>
      <c r="CE362" s="99">
        <v>8</v>
      </c>
      <c r="CF362" s="99"/>
      <c r="CG362" s="37" t="e">
        <f>VLOOKUP(Table_1[[#This Row],[EAN]],'[1]Planilha1'!$E:$R,13,0)</f>
        <v>#N/A</v>
      </c>
      <c r="CI362" s="188">
        <f>IF(Table_1[[#This Row],[STATUS MERCADO]]="GO",Table_1[[#This Row],[M. BRUTA TOTAL]],0)</f>
        <v>35.93889171974523</v>
      </c>
      <c r="CJ362" s="188">
        <f>IF(Table_1[[#This Row],[STATUS MERCADO]]="GO",Table_1[[#This Row],[PV UNIT. REALIZADO]]*Table_1[[#This Row],[QUANTIDADE]],0)</f>
        <v>108.90573248407645</v>
      </c>
    </row>
    <row r="363" ht="15" hidden="1">
      <c r="A363" s="7"/>
      <c r="B363" s="84" t="s">
        <v>400</v>
      </c>
      <c r="C363" s="85">
        <v>220213</v>
      </c>
      <c r="D363" s="85">
        <v>951</v>
      </c>
      <c r="E363" s="85">
        <v>7898645220388</v>
      </c>
      <c r="F363" s="86" t="s">
        <v>1319</v>
      </c>
      <c r="G363" s="75" t="s">
        <v>20</v>
      </c>
      <c r="H363" s="75">
        <v>1840</v>
      </c>
      <c r="I363" s="87" t="s">
        <v>1320</v>
      </c>
      <c r="J363" s="75" t="s">
        <v>1300</v>
      </c>
      <c r="K363" s="88" t="s">
        <v>84</v>
      </c>
      <c r="L363" s="88">
        <v>12</v>
      </c>
      <c r="M363" s="88">
        <v>0</v>
      </c>
      <c r="N363" s="75" t="s">
        <v>85</v>
      </c>
      <c r="O363" s="75" t="s">
        <v>114</v>
      </c>
      <c r="P363" s="89">
        <v>3.33</v>
      </c>
      <c r="Q363" s="90">
        <f>(17/100+7.6/100+1.65/100)*P363</f>
        <v>0.874125</v>
      </c>
      <c r="R363" s="90"/>
      <c r="S363" s="90"/>
      <c r="T363" s="90"/>
      <c r="U363" s="90"/>
      <c r="V363" s="90">
        <f>+P363-Q363+R363+S363+T363+U363</f>
        <v>2.455875</v>
      </c>
      <c r="W363" s="91">
        <f>(1.02/100)</f>
        <v>1.02E-2</v>
      </c>
      <c r="X363" s="91">
        <v>4.8E-3</v>
      </c>
      <c r="Y363" s="91">
        <v>0.17</v>
      </c>
      <c r="Z363" s="91">
        <v>1.65E-2</v>
      </c>
      <c r="AA363" s="91">
        <v>7.6E-2</v>
      </c>
      <c r="AB363" s="91">
        <f>SUM(W363:AA363)</f>
        <v>0.2775</v>
      </c>
      <c r="AC363" s="75">
        <v>12</v>
      </c>
      <c r="AD363" s="92">
        <f>IF(AL363="","",+AC363*AL363)</f>
        <v>75.08407643312103</v>
      </c>
      <c r="AE363" s="93">
        <f>IF(AL363="","",+AL363*AB363)</f>
        <v>1.736319267515924</v>
      </c>
      <c r="AF363" s="92">
        <f>IF(AL363="","",+AL363-AE363)</f>
        <v>4.520687101910829</v>
      </c>
      <c r="AG363" s="93">
        <f>+V363</f>
        <v>2.455875</v>
      </c>
      <c r="AH363" s="92">
        <f>IF(AF363="","",+AF363-AG363)</f>
        <v>2.064812101910829</v>
      </c>
      <c r="AI363" s="92">
        <f>IF(AH363="","",+AH363*AC363)</f>
        <v>24.777745222929948</v>
      </c>
      <c r="AJ363" s="93">
        <v>8.39</v>
      </c>
      <c r="AK363" s="94">
        <v>0.33</v>
      </c>
      <c r="AL363" s="93">
        <f>IF(V363=0,"",V363/(1-AB363-AK363))</f>
        <v>6.257006369426753</v>
      </c>
      <c r="AM363" s="95">
        <v>0.33</v>
      </c>
      <c r="AN363" s="93">
        <f>IF(V363=0,"",V363/(1-AB363-AM363))</f>
        <v>6.257006369426753</v>
      </c>
      <c r="AO363" s="96">
        <v>1.2</v>
      </c>
      <c r="AP363" s="93">
        <f>IF(BD!AJ363="","",BD!AJ363*BD!AO363)</f>
        <v>10.068</v>
      </c>
      <c r="AQ363" s="91">
        <f>BD!AM363/BD!AK363-1</f>
        <v>0</v>
      </c>
      <c r="AR363" s="91">
        <f>IF(BD!AN363="","",IF(BD!AJ363="","",BD!AN363/BD!AJ363-1))</f>
        <v>-0.2542304684831046</v>
      </c>
      <c r="AS363" s="91" t="str">
        <f>IF(BD!AN363="","",IF(BD!AN363&lt;BD!AL363,"ABAIXO DA META","DENTRO DA META"))</f>
        <v>DENTRO DA META</v>
      </c>
      <c r="AT363" s="91" t="str">
        <f>IF(BD!AJ363="","EM ANÁLISE",IF(BD!AP363&gt;=BD!AN363,"GO", "NO GO"))</f>
        <v>GO</v>
      </c>
      <c r="AU363" s="97">
        <f>IF(AN363="","",+BD!$AN363-AJ363)</f>
        <v>-2.1329936305732478</v>
      </c>
      <c r="AV363" s="98"/>
      <c r="AW363" s="90">
        <f>BD!P363*BD!AC363</f>
        <v>39.96</v>
      </c>
      <c r="AX363" s="90">
        <f>BD!V363*BD!AC363</f>
        <v>29.470499999999998</v>
      </c>
      <c r="AY363" s="90">
        <f>IF(BD!AN363="","",BD!AN363*BD!AC363)</f>
        <v>75.08407643312103</v>
      </c>
      <c r="AZ363" s="75" t="s">
        <v>5272</v>
      </c>
      <c r="BA363" s="75" t="s">
        <v>115</v>
      </c>
      <c r="BB363" s="75">
        <v>1</v>
      </c>
      <c r="BC363" s="75" t="s">
        <v>116</v>
      </c>
      <c r="BD363" s="99" t="s">
        <v>5257</v>
      </c>
      <c r="BE363" s="100" t="s">
        <v>4</v>
      </c>
      <c r="BF363" s="100" t="s">
        <v>4</v>
      </c>
      <c r="BG363" s="99" t="s">
        <v>5258</v>
      </c>
      <c r="BH363" s="101"/>
      <c r="BI363" s="101"/>
      <c r="BJ363" s="101"/>
      <c r="BK363" s="101"/>
      <c r="BL363" s="101"/>
      <c r="BM363" s="101"/>
      <c r="BN363" s="99" t="s">
        <v>5268</v>
      </c>
      <c r="BO363" s="99">
        <v>138</v>
      </c>
      <c r="BP363" s="99">
        <v>140.622</v>
      </c>
      <c r="BQ363" s="99">
        <v>121</v>
      </c>
      <c r="BR363" s="101"/>
      <c r="BS363" s="99" t="s">
        <v>5260</v>
      </c>
      <c r="BT363" s="99" t="s">
        <v>5261</v>
      </c>
      <c r="BU363" s="99">
        <v>5102</v>
      </c>
      <c r="BV363" s="99"/>
      <c r="BW363" s="99"/>
      <c r="BX363" s="99"/>
      <c r="BY363" s="99"/>
      <c r="BZ363" s="99"/>
      <c r="CA363" s="99"/>
      <c r="CB363" s="99"/>
      <c r="CC363" s="99">
        <v>102</v>
      </c>
      <c r="CD363" s="99">
        <v>8</v>
      </c>
      <c r="CE363" s="99">
        <v>8</v>
      </c>
      <c r="CF363" s="99"/>
      <c r="CG363" s="37" t="e">
        <f>VLOOKUP(Table_1[[#This Row],[EAN]],'[1]Planilha1'!$E:$R,13,0)</f>
        <v>#N/A</v>
      </c>
      <c r="CI363" s="188">
        <f>IF(Table_1[[#This Row],[STATUS MERCADO]]="GO",Table_1[[#This Row],[M. BRUTA TOTAL]],0)</f>
        <v>24.777745222929948</v>
      </c>
      <c r="CJ363" s="188">
        <f>IF(Table_1[[#This Row],[STATUS MERCADO]]="GO",Table_1[[#This Row],[PV UNIT. REALIZADO]]*Table_1[[#This Row],[QUANTIDADE]],0)</f>
        <v>75.08407643312103</v>
      </c>
    </row>
    <row r="364" ht="15" hidden="1">
      <c r="A364" s="7"/>
      <c r="B364" s="84" t="s">
        <v>400</v>
      </c>
      <c r="C364" s="85">
        <v>220214</v>
      </c>
      <c r="D364" s="85">
        <v>904</v>
      </c>
      <c r="E364" s="85">
        <v>7898645220869</v>
      </c>
      <c r="F364" s="86" t="s">
        <v>1321</v>
      </c>
      <c r="G364" s="75" t="s">
        <v>12</v>
      </c>
      <c r="H364" s="75">
        <v>3390</v>
      </c>
      <c r="I364" s="87" t="s">
        <v>1291</v>
      </c>
      <c r="J364" s="75" t="s">
        <v>1322</v>
      </c>
      <c r="K364" s="88" t="s">
        <v>84</v>
      </c>
      <c r="L364" s="88">
        <v>12</v>
      </c>
      <c r="M364" s="88">
        <v>0</v>
      </c>
      <c r="N364" s="75" t="s">
        <v>85</v>
      </c>
      <c r="O364" s="75" t="s">
        <v>114</v>
      </c>
      <c r="P364" s="89">
        <v>13.15</v>
      </c>
      <c r="Q364" s="90">
        <f>(17/100+7.6/100+1.65/100)*P364</f>
        <v>3.4518750000000002</v>
      </c>
      <c r="R364" s="90"/>
      <c r="S364" s="90"/>
      <c r="T364" s="90"/>
      <c r="U364" s="90"/>
      <c r="V364" s="90">
        <f>+P364-Q364+R364+S364+T364+U364</f>
        <v>9.698125000000001</v>
      </c>
      <c r="W364" s="91">
        <f>(1.02/100)</f>
        <v>1.02E-2</v>
      </c>
      <c r="X364" s="91">
        <v>4.8E-3</v>
      </c>
      <c r="Y364" s="91">
        <v>0.17</v>
      </c>
      <c r="Z364" s="91">
        <v>1.65E-2</v>
      </c>
      <c r="AA364" s="91">
        <v>7.6E-2</v>
      </c>
      <c r="AB364" s="91">
        <f>SUM(W364:AA364)</f>
        <v>0.2775</v>
      </c>
      <c r="AC364" s="75">
        <v>12</v>
      </c>
      <c r="AD364" s="92">
        <f>IF(AL364="","",+AC364*AL364)</f>
        <v>296.5031847133759</v>
      </c>
      <c r="AE364" s="93">
        <f>IF(AL364="","",+AL364*AB364)</f>
        <v>6.856636146496818</v>
      </c>
      <c r="AF364" s="92">
        <f>IF(AL364="","",+AL364-AE364)</f>
        <v>17.85196257961784</v>
      </c>
      <c r="AG364" s="93">
        <f>+V364</f>
        <v>9.698125000000001</v>
      </c>
      <c r="AH364" s="92">
        <f>IF(AF364="","",+AF364-AG364)</f>
        <v>8.15383757961784</v>
      </c>
      <c r="AI364" s="92">
        <f>IF(AH364="","",+AH364*AC364)</f>
        <v>97.84605095541407</v>
      </c>
      <c r="AJ364" s="93">
        <v>14.49</v>
      </c>
      <c r="AK364" s="94">
        <v>0.33</v>
      </c>
      <c r="AL364" s="93">
        <f>IF(V364=0,"",V364/(1-AB364-AK364))</f>
        <v>24.70859872611466</v>
      </c>
      <c r="AM364" s="95">
        <v>0.33</v>
      </c>
      <c r="AN364" s="93">
        <f>IF(V364=0,"",V364/(1-AB364-AM364))</f>
        <v>24.70859872611466</v>
      </c>
      <c r="AO364" s="96">
        <v>1.2</v>
      </c>
      <c r="AP364" s="93">
        <f>IF(BD!AJ364="","",BD!AJ364*BD!AO364)</f>
        <v>17.387999999999998</v>
      </c>
      <c r="AQ364" s="91">
        <f>BD!AM364/BD!AK364-1</f>
        <v>0</v>
      </c>
      <c r="AR364" s="91">
        <f>IF(BD!AN364="","",IF(BD!AJ364="","",BD!AN364/BD!AJ364-1))</f>
        <v>0.7052173033895555</v>
      </c>
      <c r="AS364" s="91" t="str">
        <f>IF(BD!AN364="","",IF(BD!AN364&lt;BD!AL364,"ABAIXO DA META","DENTRO DA META"))</f>
        <v>DENTRO DA META</v>
      </c>
      <c r="AT364" s="91" t="str">
        <f>IF(BD!AJ364="","EM ANÁLISE",IF(BD!AP364&gt;=BD!AN364,"GO", "NO GO"))</f>
        <v>NO GO</v>
      </c>
      <c r="AU364" s="97">
        <f>IF(AN364="","",+BD!$AN364-AJ364)</f>
        <v>10.218598726114658</v>
      </c>
      <c r="AV364" s="98"/>
      <c r="AW364" s="90">
        <f>BD!P364*BD!AC364</f>
        <v>157.8</v>
      </c>
      <c r="AX364" s="90">
        <f>BD!V364*BD!AC364</f>
        <v>116.37750000000001</v>
      </c>
      <c r="AY364" s="90">
        <f>IF(BD!AN364="","",BD!AN364*BD!AC364)</f>
        <v>296.5031847133759</v>
      </c>
      <c r="AZ364" s="75" t="s">
        <v>5272</v>
      </c>
      <c r="BA364" s="75" t="s">
        <v>115</v>
      </c>
      <c r="BB364" s="75">
        <v>1</v>
      </c>
      <c r="BC364" s="75" t="s">
        <v>116</v>
      </c>
      <c r="BD364" s="99" t="s">
        <v>5257</v>
      </c>
      <c r="BE364" s="100" t="s">
        <v>4</v>
      </c>
      <c r="BF364" s="100" t="s">
        <v>4</v>
      </c>
      <c r="BG364" s="99" t="s">
        <v>5258</v>
      </c>
      <c r="BH364" s="101"/>
      <c r="BI364" s="101"/>
      <c r="BJ364" s="101"/>
      <c r="BK364" s="101"/>
      <c r="BL364" s="101"/>
      <c r="BM364" s="101"/>
      <c r="BN364" s="99" t="s">
        <v>5268</v>
      </c>
      <c r="BO364" s="99">
        <v>138</v>
      </c>
      <c r="BP364" s="99">
        <v>140.622</v>
      </c>
      <c r="BQ364" s="99">
        <v>121</v>
      </c>
      <c r="BR364" s="101"/>
      <c r="BS364" s="99" t="s">
        <v>5260</v>
      </c>
      <c r="BT364" s="99" t="s">
        <v>5261</v>
      </c>
      <c r="BU364" s="99">
        <v>5102</v>
      </c>
      <c r="BV364" s="99"/>
      <c r="BW364" s="99"/>
      <c r="BX364" s="99"/>
      <c r="BY364" s="99"/>
      <c r="BZ364" s="99"/>
      <c r="CA364" s="99"/>
      <c r="CB364" s="99"/>
      <c r="CC364" s="99">
        <v>102</v>
      </c>
      <c r="CD364" s="99">
        <v>8</v>
      </c>
      <c r="CE364" s="99">
        <v>8</v>
      </c>
      <c r="CF364" s="99"/>
      <c r="CG364" s="37" t="e">
        <f>VLOOKUP(Table_1[[#This Row],[EAN]],'[1]Planilha1'!$E:$R,13,0)</f>
        <v>#N/A</v>
      </c>
      <c r="CI364" s="188">
        <f>IF(Table_1[[#This Row],[STATUS MERCADO]]="GO",Table_1[[#This Row],[M. BRUTA TOTAL]],0)</f>
        <v>0</v>
      </c>
      <c r="CJ364" s="188">
        <f>IF(Table_1[[#This Row],[STATUS MERCADO]]="GO",Table_1[[#This Row],[PV UNIT. REALIZADO]]*Table_1[[#This Row],[QUANTIDADE]],0)</f>
        <v>0</v>
      </c>
    </row>
    <row r="365" ht="15" hidden="1">
      <c r="A365" s="7"/>
      <c r="B365" s="84" t="s">
        <v>400</v>
      </c>
      <c r="C365" s="85">
        <v>220243</v>
      </c>
      <c r="D365" s="85">
        <v>737</v>
      </c>
      <c r="E365" s="85">
        <v>7896314709882</v>
      </c>
      <c r="F365" s="86" t="s">
        <v>1357</v>
      </c>
      <c r="G365" s="75" t="s">
        <v>12</v>
      </c>
      <c r="H365" s="75">
        <v>3390</v>
      </c>
      <c r="I365" s="87" t="s">
        <v>1291</v>
      </c>
      <c r="J365" s="75" t="s">
        <v>285</v>
      </c>
      <c r="K365" s="88" t="s">
        <v>84</v>
      </c>
      <c r="L365" s="88">
        <v>12</v>
      </c>
      <c r="M365" s="88">
        <v>0</v>
      </c>
      <c r="N365" s="75" t="s">
        <v>85</v>
      </c>
      <c r="O365" s="75" t="s">
        <v>114</v>
      </c>
      <c r="P365" s="89">
        <v>10.39</v>
      </c>
      <c r="Q365" s="90">
        <f>(17/100+7.6/100+1.65/100)*P365</f>
        <v>2.7273750000000003</v>
      </c>
      <c r="R365" s="90"/>
      <c r="S365" s="90"/>
      <c r="T365" s="90"/>
      <c r="U365" s="90"/>
      <c r="V365" s="90">
        <f>+P365-Q365+R365+S365+T365+U365</f>
        <v>7.662625</v>
      </c>
      <c r="W365" s="91">
        <f>(1.02/100)</f>
        <v>1.02E-2</v>
      </c>
      <c r="X365" s="91">
        <v>4.8E-3</v>
      </c>
      <c r="Y365" s="91">
        <v>0.17</v>
      </c>
      <c r="Z365" s="91">
        <v>1.65E-2</v>
      </c>
      <c r="AA365" s="91">
        <v>7.6E-2</v>
      </c>
      <c r="AB365" s="91">
        <f>SUM(W365:AA365)</f>
        <v>0.2775</v>
      </c>
      <c r="AC365" s="75">
        <v>12</v>
      </c>
      <c r="AD365" s="92">
        <f>IF(AL365="","",+AC365*AL365)</f>
        <v>234.2713375796179</v>
      </c>
      <c r="AE365" s="93">
        <f>IF(AL365="","",+AL365*AB365)</f>
        <v>5.417524681528664</v>
      </c>
      <c r="AF365" s="92">
        <f>IF(AL365="","",+AL365-AE365)</f>
        <v>14.105086783439493</v>
      </c>
      <c r="AG365" s="93">
        <f>+V365</f>
        <v>7.662625</v>
      </c>
      <c r="AH365" s="92">
        <f>IF(AF365="","",+AF365-AG365)</f>
        <v>6.442461783439493</v>
      </c>
      <c r="AI365" s="92">
        <f>IF(AH365="","",+AH365*AC365)</f>
        <v>77.30954140127392</v>
      </c>
      <c r="AJ365" s="93">
        <v>27.35</v>
      </c>
      <c r="AK365" s="94">
        <v>0.33</v>
      </c>
      <c r="AL365" s="93">
        <f>IF(V365=0,"",V365/(1-AB365-AK365))</f>
        <v>19.522611464968158</v>
      </c>
      <c r="AM365" s="95">
        <v>0.33</v>
      </c>
      <c r="AN365" s="93">
        <f>IF(V365=0,"",V365/(1-AB365-AM365))</f>
        <v>19.522611464968158</v>
      </c>
      <c r="AO365" s="96">
        <v>1.2</v>
      </c>
      <c r="AP365" s="93">
        <f>IF(BD!AJ365="","",BD!AJ365*BD!AO365)</f>
        <v>32.82</v>
      </c>
      <c r="AQ365" s="91">
        <f>BD!AM365/BD!AK365-1</f>
        <v>0</v>
      </c>
      <c r="AR365" s="91">
        <f>IF(BD!AN365="","",IF(BD!AJ365="","",BD!AN365/BD!AJ365-1))</f>
        <v>-0.2861933650834312</v>
      </c>
      <c r="AS365" s="91" t="str">
        <f>IF(BD!AN365="","",IF(BD!AN365&lt;BD!AL365,"ABAIXO DA META","DENTRO DA META"))</f>
        <v>DENTRO DA META</v>
      </c>
      <c r="AT365" s="91" t="str">
        <f>IF(BD!AJ365="","EM ANÁLISE",IF(BD!AP365&gt;=BD!AN365,"GO", "NO GO"))</f>
        <v>GO</v>
      </c>
      <c r="AU365" s="97">
        <f>IF(AN365="","",+BD!$AN365-AJ365)</f>
        <v>-7.827388535031844</v>
      </c>
      <c r="AV365" s="98"/>
      <c r="AW365" s="90">
        <f>BD!P365*BD!AC365</f>
        <v>124.68</v>
      </c>
      <c r="AX365" s="90">
        <f>BD!V365*BD!AC365</f>
        <v>91.95150000000001</v>
      </c>
      <c r="AY365" s="90">
        <f>IF(BD!AN365="","",BD!AN365*BD!AC365)</f>
        <v>234.2713375796179</v>
      </c>
      <c r="AZ365" s="75" t="s">
        <v>5272</v>
      </c>
      <c r="BA365" s="75" t="s">
        <v>115</v>
      </c>
      <c r="BB365" s="75">
        <v>1</v>
      </c>
      <c r="BC365" s="75" t="s">
        <v>116</v>
      </c>
      <c r="BD365" s="99" t="s">
        <v>5257</v>
      </c>
      <c r="BE365" s="100" t="s">
        <v>4</v>
      </c>
      <c r="BF365" s="100" t="s">
        <v>4</v>
      </c>
      <c r="BG365" s="99" t="s">
        <v>5258</v>
      </c>
      <c r="BH365" s="101"/>
      <c r="BI365" s="101"/>
      <c r="BJ365" s="101"/>
      <c r="BK365" s="101"/>
      <c r="BL365" s="101"/>
      <c r="BM365" s="101"/>
      <c r="BN365" s="99" t="s">
        <v>5268</v>
      </c>
      <c r="BO365" s="99">
        <v>138</v>
      </c>
      <c r="BP365" s="99">
        <v>140.622</v>
      </c>
      <c r="BQ365" s="99">
        <v>121</v>
      </c>
      <c r="BR365" s="101"/>
      <c r="BS365" s="99" t="s">
        <v>5260</v>
      </c>
      <c r="BT365" s="99" t="s">
        <v>5261</v>
      </c>
      <c r="BU365" s="99">
        <v>5102</v>
      </c>
      <c r="BV365" s="99"/>
      <c r="BW365" s="99"/>
      <c r="BX365" s="99"/>
      <c r="BY365" s="99"/>
      <c r="BZ365" s="99"/>
      <c r="CA365" s="99"/>
      <c r="CB365" s="99"/>
      <c r="CC365" s="99">
        <v>102</v>
      </c>
      <c r="CD365" s="99">
        <v>8</v>
      </c>
      <c r="CE365" s="99">
        <v>8</v>
      </c>
      <c r="CF365" s="99"/>
      <c r="CG365" s="37" t="e">
        <f>VLOOKUP(Table_1[[#This Row],[EAN]],'[1]Planilha1'!$E:$R,13,0)</f>
        <v>#N/A</v>
      </c>
      <c r="CI365" s="188">
        <f>IF(Table_1[[#This Row],[STATUS MERCADO]]="GO",Table_1[[#This Row],[M. BRUTA TOTAL]],0)</f>
        <v>77.30954140127392</v>
      </c>
      <c r="CJ365" s="188">
        <f>IF(Table_1[[#This Row],[STATUS MERCADO]]="GO",Table_1[[#This Row],[PV UNIT. REALIZADO]]*Table_1[[#This Row],[QUANTIDADE]],0)</f>
        <v>234.2713375796179</v>
      </c>
    </row>
    <row r="366" ht="15" hidden="1">
      <c r="A366" s="7"/>
      <c r="B366" s="84" t="s">
        <v>400</v>
      </c>
      <c r="C366" s="85">
        <v>220297</v>
      </c>
      <c r="D366" s="85">
        <v>757</v>
      </c>
      <c r="E366" s="85">
        <v>7896314708793</v>
      </c>
      <c r="F366" s="86" t="s">
        <v>1423</v>
      </c>
      <c r="G366" s="75" t="s">
        <v>12</v>
      </c>
      <c r="H366" s="75">
        <v>3390</v>
      </c>
      <c r="I366" s="87" t="s">
        <v>1291</v>
      </c>
      <c r="J366" s="75" t="s">
        <v>1424</v>
      </c>
      <c r="K366" s="88" t="s">
        <v>84</v>
      </c>
      <c r="L366" s="88">
        <v>12</v>
      </c>
      <c r="M366" s="88">
        <v>0</v>
      </c>
      <c r="N366" s="75" t="s">
        <v>85</v>
      </c>
      <c r="O366" s="75" t="s">
        <v>114</v>
      </c>
      <c r="P366" s="89">
        <v>15.12</v>
      </c>
      <c r="Q366" s="90">
        <f>(17/100+7.6/100+1.65/100)*P366</f>
        <v>3.969</v>
      </c>
      <c r="R366" s="90"/>
      <c r="S366" s="90"/>
      <c r="T366" s="90"/>
      <c r="U366" s="90"/>
      <c r="V366" s="90">
        <f>+P366-Q366+R366+S366+T366+U366</f>
        <v>11.151</v>
      </c>
      <c r="W366" s="91">
        <f>(1.02/100)</f>
        <v>1.02E-2</v>
      </c>
      <c r="X366" s="91">
        <v>4.8E-3</v>
      </c>
      <c r="Y366" s="91">
        <v>0.17</v>
      </c>
      <c r="Z366" s="91">
        <v>1.65E-2</v>
      </c>
      <c r="AA366" s="91">
        <v>7.6E-2</v>
      </c>
      <c r="AB366" s="91">
        <f>SUM(W366:AA366)</f>
        <v>0.2775</v>
      </c>
      <c r="AC366" s="75">
        <v>12</v>
      </c>
      <c r="AD366" s="92">
        <f>IF(AL366="","",+AC366*AL366)</f>
        <v>340.92229299363066</v>
      </c>
      <c r="AE366" s="93">
        <f>IF(AL366="","",+AL366*AB366)</f>
        <v>7.88382802547771</v>
      </c>
      <c r="AF366" s="92">
        <f>IF(AL366="","",+AL366-AE366)</f>
        <v>20.526363057324843</v>
      </c>
      <c r="AG366" s="93">
        <f>+V366</f>
        <v>11.151</v>
      </c>
      <c r="AH366" s="92">
        <f>IF(AF366="","",+AF366-AG366)</f>
        <v>9.375363057324844</v>
      </c>
      <c r="AI366" s="92">
        <f>IF(AH366="","",+AH366*AC366)</f>
        <v>112.50435668789812</v>
      </c>
      <c r="AJ366" s="93">
        <v>11.9</v>
      </c>
      <c r="AK366" s="94">
        <v>0.33</v>
      </c>
      <c r="AL366" s="93">
        <f>IF(V366=0,"",V366/(1-AB366-AK366))</f>
        <v>28.410191082802555</v>
      </c>
      <c r="AM366" s="95">
        <v>0.33</v>
      </c>
      <c r="AN366" s="93">
        <f>IF(V366=0,"",V366/(1-AB366-AM366))</f>
        <v>28.410191082802555</v>
      </c>
      <c r="AO366" s="96">
        <v>1.2</v>
      </c>
      <c r="AP366" s="93">
        <f>IF(BD!AJ366="","",BD!AJ366*BD!AO366)</f>
        <v>14.28</v>
      </c>
      <c r="AQ366" s="91">
        <f>BD!AM366/BD!AK366-1</f>
        <v>0</v>
      </c>
      <c r="AR366" s="91">
        <f>IF(BD!AN366="","",IF(BD!AJ366="","",BD!AN366/BD!AJ366-1))</f>
        <v>1.3874110153615593</v>
      </c>
      <c r="AS366" s="91" t="str">
        <f>IF(BD!AN366="","",IF(BD!AN366&lt;BD!AL366,"ABAIXO DA META","DENTRO DA META"))</f>
        <v>DENTRO DA META</v>
      </c>
      <c r="AT366" s="91" t="str">
        <f>IF(BD!AJ366="","EM ANÁLISE",IF(BD!AP366&gt;=BD!AN366,"GO", "NO GO"))</f>
        <v>NO GO</v>
      </c>
      <c r="AU366" s="97">
        <f>IF(AN366="","",+BD!$AN366-AJ366)</f>
        <v>16.510191082802557</v>
      </c>
      <c r="AV366" s="98"/>
      <c r="AW366" s="90">
        <f>BD!P366*BD!AC366</f>
        <v>181.44</v>
      </c>
      <c r="AX366" s="90">
        <f>BD!V366*BD!AC366</f>
        <v>133.812</v>
      </c>
      <c r="AY366" s="90">
        <f>IF(BD!AN366="","",BD!AN366*BD!AC366)</f>
        <v>340.92229299363066</v>
      </c>
      <c r="AZ366" s="75" t="s">
        <v>5272</v>
      </c>
      <c r="BA366" s="75" t="s">
        <v>115</v>
      </c>
      <c r="BB366" s="75">
        <v>1</v>
      </c>
      <c r="BC366" s="75" t="s">
        <v>116</v>
      </c>
      <c r="BD366" s="99" t="s">
        <v>5257</v>
      </c>
      <c r="BE366" s="100" t="s">
        <v>4</v>
      </c>
      <c r="BF366" s="100" t="s">
        <v>4</v>
      </c>
      <c r="BG366" s="99" t="s">
        <v>5258</v>
      </c>
      <c r="BH366" s="101"/>
      <c r="BI366" s="101"/>
      <c r="BJ366" s="101"/>
      <c r="BK366" s="101"/>
      <c r="BL366" s="101"/>
      <c r="BM366" s="101"/>
      <c r="BN366" s="99" t="s">
        <v>5268</v>
      </c>
      <c r="BO366" s="99">
        <v>138</v>
      </c>
      <c r="BP366" s="99">
        <v>140.622</v>
      </c>
      <c r="BQ366" s="99">
        <v>121</v>
      </c>
      <c r="BR366" s="101"/>
      <c r="BS366" s="99" t="s">
        <v>5260</v>
      </c>
      <c r="BT366" s="99" t="s">
        <v>5261</v>
      </c>
      <c r="BU366" s="99">
        <v>5102</v>
      </c>
      <c r="BV366" s="99"/>
      <c r="BW366" s="99"/>
      <c r="BX366" s="99"/>
      <c r="BY366" s="99"/>
      <c r="BZ366" s="99"/>
      <c r="CA366" s="99"/>
      <c r="CB366" s="99"/>
      <c r="CC366" s="99">
        <v>102</v>
      </c>
      <c r="CD366" s="99">
        <v>8</v>
      </c>
      <c r="CE366" s="99">
        <v>8</v>
      </c>
      <c r="CF366" s="99"/>
      <c r="CG366" s="37" t="e">
        <f>VLOOKUP(Table_1[[#This Row],[EAN]],'[1]Planilha1'!$E:$R,13,0)</f>
        <v>#N/A</v>
      </c>
      <c r="CI366" s="188">
        <f>IF(Table_1[[#This Row],[STATUS MERCADO]]="GO",Table_1[[#This Row],[M. BRUTA TOTAL]],0)</f>
        <v>0</v>
      </c>
      <c r="CJ366" s="188">
        <f>IF(Table_1[[#This Row],[STATUS MERCADO]]="GO",Table_1[[#This Row],[PV UNIT. REALIZADO]]*Table_1[[#This Row],[QUANTIDADE]],0)</f>
        <v>0</v>
      </c>
    </row>
    <row r="367" ht="15" hidden="1">
      <c r="A367" s="7"/>
      <c r="B367" s="84" t="s">
        <v>400</v>
      </c>
      <c r="C367" s="85">
        <v>220300</v>
      </c>
      <c r="D367" s="85">
        <v>741</v>
      </c>
      <c r="E367" s="85">
        <v>7896314709639</v>
      </c>
      <c r="F367" s="86" t="s">
        <v>1427</v>
      </c>
      <c r="G367" s="75" t="s">
        <v>12</v>
      </c>
      <c r="H367" s="75">
        <v>3390</v>
      </c>
      <c r="I367" s="87" t="s">
        <v>1291</v>
      </c>
      <c r="J367" s="75" t="s">
        <v>285</v>
      </c>
      <c r="K367" s="88" t="s">
        <v>84</v>
      </c>
      <c r="L367" s="88">
        <v>12</v>
      </c>
      <c r="M367" s="88">
        <v>0</v>
      </c>
      <c r="N367" s="75" t="s">
        <v>85</v>
      </c>
      <c r="O367" s="75" t="s">
        <v>114</v>
      </c>
      <c r="P367" s="89">
        <v>14.72</v>
      </c>
      <c r="Q367" s="90">
        <f>(17/100+7.6/100+1.65/100)*P367</f>
        <v>3.8640000000000003</v>
      </c>
      <c r="R367" s="90"/>
      <c r="S367" s="90"/>
      <c r="T367" s="90"/>
      <c r="U367" s="90"/>
      <c r="V367" s="90">
        <f>+P367-Q367+R367+S367+T367+U367</f>
        <v>10.856</v>
      </c>
      <c r="W367" s="91">
        <f>(1.02/100)</f>
        <v>1.02E-2</v>
      </c>
      <c r="X367" s="91">
        <v>4.8E-3</v>
      </c>
      <c r="Y367" s="91">
        <v>0.17</v>
      </c>
      <c r="Z367" s="91">
        <v>1.65E-2</v>
      </c>
      <c r="AA367" s="91">
        <v>7.6E-2</v>
      </c>
      <c r="AB367" s="91">
        <f>SUM(W367:AA367)</f>
        <v>0.2775</v>
      </c>
      <c r="AC367" s="75">
        <v>12</v>
      </c>
      <c r="AD367" s="92">
        <f>IF(AL367="","",+AC367*AL367)</f>
        <v>331.9031847133759</v>
      </c>
      <c r="AE367" s="93">
        <f>IF(AL367="","",+AL367*AB367)</f>
        <v>7.675261146496818</v>
      </c>
      <c r="AF367" s="92">
        <f>IF(AL367="","",+AL367-AE367)</f>
        <v>19.98333757961784</v>
      </c>
      <c r="AG367" s="93">
        <f>+V367</f>
        <v>10.856</v>
      </c>
      <c r="AH367" s="92">
        <f>IF(AF367="","",+AF367-AG367)</f>
        <v>9.127337579617839</v>
      </c>
      <c r="AI367" s="92">
        <f>IF(AH367="","",+AH367*AC367)</f>
        <v>109.52805095541407</v>
      </c>
      <c r="AJ367" s="93">
        <v>17.71</v>
      </c>
      <c r="AK367" s="94">
        <v>0.33</v>
      </c>
      <c r="AL367" s="93">
        <f>IF(V367=0,"",V367/(1-AB367-AK367))</f>
        <v>27.658598726114658</v>
      </c>
      <c r="AM367" s="95">
        <v>0.33</v>
      </c>
      <c r="AN367" s="93">
        <f>IF(V367=0,"",V367/(1-AB367-AM367))</f>
        <v>27.658598726114658</v>
      </c>
      <c r="AO367" s="96">
        <v>1.2</v>
      </c>
      <c r="AP367" s="93">
        <f>IF(BD!AJ367="","",BD!AJ367*BD!AO367)</f>
        <v>21.252</v>
      </c>
      <c r="AQ367" s="91">
        <f>BD!AM367/BD!AK367-1</f>
        <v>0</v>
      </c>
      <c r="AR367" s="91">
        <f>IF(BD!AN367="","",IF(BD!AJ367="","",BD!AN367/BD!AJ367-1))</f>
        <v>0.5617503515592692</v>
      </c>
      <c r="AS367" s="91" t="str">
        <f>IF(BD!AN367="","",IF(BD!AN367&lt;BD!AL367,"ABAIXO DA META","DENTRO DA META"))</f>
        <v>DENTRO DA META</v>
      </c>
      <c r="AT367" s="91" t="str">
        <f>IF(BD!AJ367="","EM ANÁLISE",IF(BD!AP367&gt;=BD!AN367,"GO", "NO GO"))</f>
        <v>NO GO</v>
      </c>
      <c r="AU367" s="97">
        <f>IF(AN367="","",+BD!$AN367-AJ367)</f>
        <v>9.948598726114657</v>
      </c>
      <c r="AV367" s="98"/>
      <c r="AW367" s="90">
        <f>BD!P367*BD!AC367</f>
        <v>176.64000000000001</v>
      </c>
      <c r="AX367" s="90">
        <f>BD!V367*BD!AC367</f>
        <v>130.272</v>
      </c>
      <c r="AY367" s="90">
        <f>IF(BD!AN367="","",BD!AN367*BD!AC367)</f>
        <v>331.9031847133759</v>
      </c>
      <c r="AZ367" s="75" t="s">
        <v>5272</v>
      </c>
      <c r="BA367" s="75" t="s">
        <v>115</v>
      </c>
      <c r="BB367" s="75">
        <v>1</v>
      </c>
      <c r="BC367" s="75" t="s">
        <v>116</v>
      </c>
      <c r="BD367" s="99" t="s">
        <v>5257</v>
      </c>
      <c r="BE367" s="100" t="s">
        <v>4</v>
      </c>
      <c r="BF367" s="100" t="s">
        <v>4</v>
      </c>
      <c r="BG367" s="99" t="s">
        <v>5258</v>
      </c>
      <c r="BH367" s="101"/>
      <c r="BI367" s="101"/>
      <c r="BJ367" s="101"/>
      <c r="BK367" s="101"/>
      <c r="BL367" s="101"/>
      <c r="BM367" s="101"/>
      <c r="BN367" s="99" t="s">
        <v>5268</v>
      </c>
      <c r="BO367" s="99">
        <v>138</v>
      </c>
      <c r="BP367" s="99">
        <v>140.622</v>
      </c>
      <c r="BQ367" s="99">
        <v>121</v>
      </c>
      <c r="BR367" s="101"/>
      <c r="BS367" s="99" t="s">
        <v>5260</v>
      </c>
      <c r="BT367" s="99" t="s">
        <v>5261</v>
      </c>
      <c r="BU367" s="99">
        <v>5102</v>
      </c>
      <c r="BV367" s="99"/>
      <c r="BW367" s="99"/>
      <c r="BX367" s="99"/>
      <c r="BY367" s="99"/>
      <c r="BZ367" s="99"/>
      <c r="CA367" s="99"/>
      <c r="CB367" s="99"/>
      <c r="CC367" s="99">
        <v>102</v>
      </c>
      <c r="CD367" s="99">
        <v>8</v>
      </c>
      <c r="CE367" s="99">
        <v>8</v>
      </c>
      <c r="CF367" s="99"/>
      <c r="CG367" s="37" t="e">
        <f>VLOOKUP(Table_1[[#This Row],[EAN]],'[1]Planilha1'!$E:$R,13,0)</f>
        <v>#N/A</v>
      </c>
      <c r="CI367" s="188">
        <f>IF(Table_1[[#This Row],[STATUS MERCADO]]="GO",Table_1[[#This Row],[M. BRUTA TOTAL]],0)</f>
        <v>0</v>
      </c>
      <c r="CJ367" s="188">
        <f>IF(Table_1[[#This Row],[STATUS MERCADO]]="GO",Table_1[[#This Row],[PV UNIT. REALIZADO]]*Table_1[[#This Row],[QUANTIDADE]],0)</f>
        <v>0</v>
      </c>
    </row>
    <row r="368" ht="15" hidden="1">
      <c r="A368" s="7"/>
      <c r="B368" s="84" t="s">
        <v>400</v>
      </c>
      <c r="C368" s="85">
        <v>220301</v>
      </c>
      <c r="D368" s="85">
        <v>742</v>
      </c>
      <c r="E368" s="85">
        <v>7896314709653</v>
      </c>
      <c r="F368" s="86" t="s">
        <v>1428</v>
      </c>
      <c r="G368" s="75" t="s">
        <v>12</v>
      </c>
      <c r="H368" s="75">
        <v>3390</v>
      </c>
      <c r="I368" s="87" t="s">
        <v>1291</v>
      </c>
      <c r="J368" s="75" t="s">
        <v>285</v>
      </c>
      <c r="K368" s="88" t="s">
        <v>84</v>
      </c>
      <c r="L368" s="88">
        <v>12</v>
      </c>
      <c r="M368" s="88">
        <v>0</v>
      </c>
      <c r="N368" s="75" t="s">
        <v>85</v>
      </c>
      <c r="O368" s="75" t="s">
        <v>114</v>
      </c>
      <c r="P368" s="89">
        <v>7.2</v>
      </c>
      <c r="Q368" s="90">
        <f>(17/100+7.6/100+1.65/100)*P368</f>
        <v>1.8900000000000001</v>
      </c>
      <c r="R368" s="90"/>
      <c r="S368" s="90"/>
      <c r="T368" s="90"/>
      <c r="U368" s="90"/>
      <c r="V368" s="90">
        <f>+P368-Q368+R368+S368+T368+U368</f>
        <v>5.3100000000000005</v>
      </c>
      <c r="W368" s="91">
        <f>(1.02/100)</f>
        <v>1.02E-2</v>
      </c>
      <c r="X368" s="91">
        <v>4.8E-3</v>
      </c>
      <c r="Y368" s="91">
        <v>0.17</v>
      </c>
      <c r="Z368" s="91">
        <v>1.65E-2</v>
      </c>
      <c r="AA368" s="91">
        <v>7.6E-2</v>
      </c>
      <c r="AB368" s="91">
        <f>SUM(W368:AA368)</f>
        <v>0.2775</v>
      </c>
      <c r="AC368" s="75">
        <v>12</v>
      </c>
      <c r="AD368" s="92">
        <f>IF(AL368="","",+AC368*AL368)</f>
        <v>162.34394904458605</v>
      </c>
      <c r="AE368" s="93">
        <f>IF(AL368="","",+AL368*AB368)</f>
        <v>3.7542038216560525</v>
      </c>
      <c r="AF368" s="92">
        <f>IF(AL368="","",+AL368-AE368)</f>
        <v>9.774458598726119</v>
      </c>
      <c r="AG368" s="93">
        <f>+V368</f>
        <v>5.3100000000000005</v>
      </c>
      <c r="AH368" s="92">
        <f>IF(AF368="","",+AF368-AG368)</f>
        <v>4.464458598726118</v>
      </c>
      <c r="AI368" s="92">
        <f>IF(AH368="","",+AH368*AC368)</f>
        <v>53.57350318471342</v>
      </c>
      <c r="AJ368" s="93">
        <v>17.71</v>
      </c>
      <c r="AK368" s="94">
        <v>0.33</v>
      </c>
      <c r="AL368" s="93">
        <f>IF(V368=0,"",V368/(1-AB368-AK368))</f>
        <v>13.52866242038217</v>
      </c>
      <c r="AM368" s="95">
        <v>0.33</v>
      </c>
      <c r="AN368" s="93">
        <f>IF(V368=0,"",V368/(1-AB368-AM368))</f>
        <v>13.52866242038217</v>
      </c>
      <c r="AO368" s="96">
        <v>1.2</v>
      </c>
      <c r="AP368" s="93">
        <f>IF(BD!AJ368="","",BD!AJ368*BD!AO368)</f>
        <v>21.252</v>
      </c>
      <c r="AQ368" s="91">
        <f>BD!AM368/BD!AK368-1</f>
        <v>0</v>
      </c>
      <c r="AR368" s="91">
        <f>IF(BD!AN368="","",IF(BD!AJ368="","",BD!AN368/BD!AJ368-1))</f>
        <v>-0.2361003715199227</v>
      </c>
      <c r="AS368" s="91" t="str">
        <f>IF(BD!AN368="","",IF(BD!AN368&lt;BD!AL368,"ABAIXO DA META","DENTRO DA META"))</f>
        <v>DENTRO DA META</v>
      </c>
      <c r="AT368" s="91" t="str">
        <f>IF(BD!AJ368="","EM ANÁLISE",IF(BD!AP368&gt;=BD!AN368,"GO", "NO GO"))</f>
        <v>GO</v>
      </c>
      <c r="AU368" s="97">
        <f>IF(AN368="","",+BD!$AN368-AJ368)</f>
        <v>-4.18133757961783</v>
      </c>
      <c r="AV368" s="98"/>
      <c r="AW368" s="90">
        <f>BD!P368*BD!AC368</f>
        <v>86.4</v>
      </c>
      <c r="AX368" s="90">
        <f>BD!V368*BD!AC368</f>
        <v>63.720000000000006</v>
      </c>
      <c r="AY368" s="90">
        <f>IF(BD!AN368="","",BD!AN368*BD!AC368)</f>
        <v>162.34394904458605</v>
      </c>
      <c r="AZ368" s="75" t="s">
        <v>5272</v>
      </c>
      <c r="BA368" s="75" t="s">
        <v>115</v>
      </c>
      <c r="BB368" s="75">
        <v>1</v>
      </c>
      <c r="BC368" s="75" t="s">
        <v>116</v>
      </c>
      <c r="BD368" s="99" t="s">
        <v>5257</v>
      </c>
      <c r="BE368" s="100" t="s">
        <v>4</v>
      </c>
      <c r="BF368" s="100" t="s">
        <v>4</v>
      </c>
      <c r="BG368" s="99" t="s">
        <v>5258</v>
      </c>
      <c r="BH368" s="101"/>
      <c r="BI368" s="101"/>
      <c r="BJ368" s="101"/>
      <c r="BK368" s="101"/>
      <c r="BL368" s="101"/>
      <c r="BM368" s="101"/>
      <c r="BN368" s="99" t="s">
        <v>5268</v>
      </c>
      <c r="BO368" s="99">
        <v>138</v>
      </c>
      <c r="BP368" s="99">
        <v>140.622</v>
      </c>
      <c r="BQ368" s="99">
        <v>121</v>
      </c>
      <c r="BR368" s="101"/>
      <c r="BS368" s="99" t="s">
        <v>5260</v>
      </c>
      <c r="BT368" s="99" t="s">
        <v>5261</v>
      </c>
      <c r="BU368" s="99">
        <v>5102</v>
      </c>
      <c r="BV368" s="99"/>
      <c r="BW368" s="99"/>
      <c r="BX368" s="99"/>
      <c r="BY368" s="99"/>
      <c r="BZ368" s="99"/>
      <c r="CA368" s="99"/>
      <c r="CB368" s="99"/>
      <c r="CC368" s="99">
        <v>102</v>
      </c>
      <c r="CD368" s="99">
        <v>8</v>
      </c>
      <c r="CE368" s="99">
        <v>8</v>
      </c>
      <c r="CF368" s="99"/>
      <c r="CG368" s="37" t="e">
        <f>VLOOKUP(Table_1[[#This Row],[EAN]],'[1]Planilha1'!$E:$R,13,0)</f>
        <v>#N/A</v>
      </c>
      <c r="CI368" s="188">
        <f>IF(Table_1[[#This Row],[STATUS MERCADO]]="GO",Table_1[[#This Row],[M. BRUTA TOTAL]],0)</f>
        <v>53.57350318471342</v>
      </c>
      <c r="CJ368" s="188">
        <f>IF(Table_1[[#This Row],[STATUS MERCADO]]="GO",Table_1[[#This Row],[PV UNIT. REALIZADO]]*Table_1[[#This Row],[QUANTIDADE]],0)</f>
        <v>162.34394904458605</v>
      </c>
    </row>
    <row r="369" ht="15" hidden="1">
      <c r="A369" s="7"/>
      <c r="B369" s="84" t="s">
        <v>400</v>
      </c>
      <c r="C369" s="85">
        <v>220309</v>
      </c>
      <c r="D369" s="85">
        <v>791</v>
      </c>
      <c r="E369" s="85">
        <v>7896314704122</v>
      </c>
      <c r="F369" s="86" t="s">
        <v>1438</v>
      </c>
      <c r="G369" s="75" t="s">
        <v>20</v>
      </c>
      <c r="H369" s="75">
        <v>3420</v>
      </c>
      <c r="I369" s="87" t="s">
        <v>1435</v>
      </c>
      <c r="J369" s="75" t="s">
        <v>1370</v>
      </c>
      <c r="K369" s="88" t="s">
        <v>84</v>
      </c>
      <c r="L369" s="88">
        <v>12</v>
      </c>
      <c r="M369" s="88">
        <v>0</v>
      </c>
      <c r="N369" s="75" t="s">
        <v>85</v>
      </c>
      <c r="O369" s="75" t="s">
        <v>114</v>
      </c>
      <c r="P369" s="89">
        <v>11.95</v>
      </c>
      <c r="Q369" s="90">
        <f>(17/100+7.6/100+1.65/100)*P369</f>
        <v>3.136875</v>
      </c>
      <c r="R369" s="90"/>
      <c r="S369" s="90"/>
      <c r="T369" s="90"/>
      <c r="U369" s="90"/>
      <c r="V369" s="90">
        <f>+P369-Q369+R369+S369+T369+U369</f>
        <v>8.813125</v>
      </c>
      <c r="W369" s="91">
        <f>(1.02/100)</f>
        <v>1.02E-2</v>
      </c>
      <c r="X369" s="91">
        <v>4.8E-3</v>
      </c>
      <c r="Y369" s="91">
        <v>0.17</v>
      </c>
      <c r="Z369" s="91">
        <v>1.65E-2</v>
      </c>
      <c r="AA369" s="91">
        <v>7.6E-2</v>
      </c>
      <c r="AB369" s="91">
        <f>SUM(W369:AA369)</f>
        <v>0.2775</v>
      </c>
      <c r="AC369" s="75">
        <v>12</v>
      </c>
      <c r="AD369" s="92">
        <f>IF(AL369="","",+AC369*AL369)</f>
        <v>269.4458598726115</v>
      </c>
      <c r="AE369" s="93">
        <f>IF(AL369="","",+AL369*AB369)</f>
        <v>6.230935509554142</v>
      </c>
      <c r="AF369" s="92">
        <f>IF(AL369="","",+AL369-AE369)</f>
        <v>16.22288614649682</v>
      </c>
      <c r="AG369" s="93">
        <f>+V369</f>
        <v>8.813125</v>
      </c>
      <c r="AH369" s="92">
        <f>IF(AF369="","",+AF369-AG369)</f>
        <v>7.40976114649682</v>
      </c>
      <c r="AI369" s="92">
        <f>IF(AH369="","",+AH369*AC369)</f>
        <v>88.91713375796184</v>
      </c>
      <c r="AJ369" s="93">
        <v>19.62</v>
      </c>
      <c r="AK369" s="94">
        <v>0.33</v>
      </c>
      <c r="AL369" s="93">
        <f>IF(V369=0,"",V369/(1-AB369-AK369))</f>
        <v>22.45382165605096</v>
      </c>
      <c r="AM369" s="95">
        <v>0.33</v>
      </c>
      <c r="AN369" s="93">
        <f>IF(V369=0,"",V369/(1-AB369-AM369))</f>
        <v>22.45382165605096</v>
      </c>
      <c r="AO369" s="96">
        <v>1.2</v>
      </c>
      <c r="AP369" s="93">
        <f>IF(BD!AJ369="","",BD!AJ369*BD!AO369)</f>
        <v>23.544</v>
      </c>
      <c r="AQ369" s="91">
        <f>BD!AM369/BD!AK369-1</f>
        <v>0</v>
      </c>
      <c r="AR369" s="91">
        <f>IF(BD!AN369="","",IF(BD!AJ369="","",BD!AN369/BD!AJ369-1))</f>
        <v>0.14443535453878487</v>
      </c>
      <c r="AS369" s="91" t="str">
        <f>IF(BD!AN369="","",IF(BD!AN369&lt;BD!AL369,"ABAIXO DA META","DENTRO DA META"))</f>
        <v>DENTRO DA META</v>
      </c>
      <c r="AT369" s="91" t="str">
        <f>IF(BD!AJ369="","EM ANÁLISE",IF(BD!AP369&gt;=BD!AN369,"GO", "NO GO"))</f>
        <v>GO</v>
      </c>
      <c r="AU369" s="97">
        <f>IF(AN369="","",+BD!$AN369-AJ369)</f>
        <v>2.833821656050958</v>
      </c>
      <c r="AV369" s="98"/>
      <c r="AW369" s="90">
        <f>BD!P369*BD!AC369</f>
        <v>143.39999999999998</v>
      </c>
      <c r="AX369" s="90">
        <f>BD!V369*BD!AC369</f>
        <v>105.7575</v>
      </c>
      <c r="AY369" s="90">
        <f>IF(BD!AN369="","",BD!AN369*BD!AC369)</f>
        <v>269.4458598726115</v>
      </c>
      <c r="AZ369" s="75" t="s">
        <v>5272</v>
      </c>
      <c r="BA369" s="75" t="s">
        <v>115</v>
      </c>
      <c r="BB369" s="75">
        <v>1</v>
      </c>
      <c r="BC369" s="75" t="s">
        <v>116</v>
      </c>
      <c r="BD369" s="99" t="s">
        <v>5257</v>
      </c>
      <c r="BE369" s="100" t="s">
        <v>4</v>
      </c>
      <c r="BF369" s="100" t="s">
        <v>4</v>
      </c>
      <c r="BG369" s="99" t="s">
        <v>5258</v>
      </c>
      <c r="BH369" s="101"/>
      <c r="BI369" s="101"/>
      <c r="BJ369" s="101"/>
      <c r="BK369" s="101"/>
      <c r="BL369" s="101"/>
      <c r="BM369" s="101"/>
      <c r="BN369" s="99" t="s">
        <v>5268</v>
      </c>
      <c r="BO369" s="99">
        <v>138</v>
      </c>
      <c r="BP369" s="99">
        <v>140.622</v>
      </c>
      <c r="BQ369" s="99">
        <v>121</v>
      </c>
      <c r="BR369" s="101"/>
      <c r="BS369" s="99" t="s">
        <v>5260</v>
      </c>
      <c r="BT369" s="99" t="s">
        <v>5261</v>
      </c>
      <c r="BU369" s="99">
        <v>5102</v>
      </c>
      <c r="BV369" s="99"/>
      <c r="BW369" s="99"/>
      <c r="BX369" s="99"/>
      <c r="BY369" s="99"/>
      <c r="BZ369" s="99"/>
      <c r="CA369" s="99"/>
      <c r="CB369" s="99"/>
      <c r="CC369" s="99">
        <v>102</v>
      </c>
      <c r="CD369" s="99">
        <v>8</v>
      </c>
      <c r="CE369" s="99">
        <v>8</v>
      </c>
      <c r="CF369" s="99"/>
      <c r="CG369" s="37" t="e">
        <f>VLOOKUP(Table_1[[#This Row],[EAN]],'[1]Planilha1'!$E:$R,13,0)</f>
        <v>#N/A</v>
      </c>
      <c r="CI369" s="188">
        <f>IF(Table_1[[#This Row],[STATUS MERCADO]]="GO",Table_1[[#This Row],[M. BRUTA TOTAL]],0)</f>
        <v>88.91713375796184</v>
      </c>
      <c r="CJ369" s="188">
        <f>IF(Table_1[[#This Row],[STATUS MERCADO]]="GO",Table_1[[#This Row],[PV UNIT. REALIZADO]]*Table_1[[#This Row],[QUANTIDADE]],0)</f>
        <v>269.4458598726115</v>
      </c>
    </row>
    <row r="370" ht="15" hidden="1">
      <c r="A370" s="7"/>
      <c r="B370" s="84" t="s">
        <v>400</v>
      </c>
      <c r="C370" s="85">
        <v>220318</v>
      </c>
      <c r="D370" s="85">
        <v>726</v>
      </c>
      <c r="E370" s="85">
        <v>7896314708984</v>
      </c>
      <c r="F370" s="86" t="s">
        <v>1446</v>
      </c>
      <c r="G370" s="75" t="s">
        <v>20</v>
      </c>
      <c r="H370" s="75">
        <v>3160</v>
      </c>
      <c r="I370" s="87" t="s">
        <v>1447</v>
      </c>
      <c r="J370" s="75" t="s">
        <v>1448</v>
      </c>
      <c r="K370" s="88" t="s">
        <v>84</v>
      </c>
      <c r="L370" s="88">
        <v>12</v>
      </c>
      <c r="M370" s="88">
        <v>0</v>
      </c>
      <c r="N370" s="75" t="s">
        <v>85</v>
      </c>
      <c r="O370" s="75" t="s">
        <v>114</v>
      </c>
      <c r="P370" s="89">
        <v>4.53</v>
      </c>
      <c r="Q370" s="90">
        <f>(17/100+7.6/100+1.65/100)*P370</f>
        <v>1.1891250000000002</v>
      </c>
      <c r="R370" s="90"/>
      <c r="S370" s="90"/>
      <c r="T370" s="90"/>
      <c r="U370" s="90"/>
      <c r="V370" s="90">
        <f>+P370-Q370+R370+S370+T370+U370</f>
        <v>3.340875</v>
      </c>
      <c r="W370" s="91">
        <f>(1.02/100)</f>
        <v>1.02E-2</v>
      </c>
      <c r="X370" s="91">
        <v>4.8E-3</v>
      </c>
      <c r="Y370" s="91">
        <v>0.17</v>
      </c>
      <c r="Z370" s="91">
        <v>1.65E-2</v>
      </c>
      <c r="AA370" s="91">
        <v>7.6E-2</v>
      </c>
      <c r="AB370" s="91">
        <f>SUM(W370:AA370)</f>
        <v>0.2775</v>
      </c>
      <c r="AC370" s="75">
        <v>12</v>
      </c>
      <c r="AD370" s="92">
        <f>IF(AL370="","",+AC370*AL370)</f>
        <v>102.14140127388538</v>
      </c>
      <c r="AE370" s="93">
        <f>IF(AL370="","",+AL370*AB370)</f>
        <v>2.3620199044585997</v>
      </c>
      <c r="AF370" s="92">
        <f>IF(AL370="","",+AL370-AE370)</f>
        <v>6.149763535031849</v>
      </c>
      <c r="AG370" s="93">
        <f>+V370</f>
        <v>3.340875</v>
      </c>
      <c r="AH370" s="92">
        <f>IF(AF370="","",+AF370-AG370)</f>
        <v>2.808888535031849</v>
      </c>
      <c r="AI370" s="92">
        <f>IF(AH370="","",+AH370*AC370)</f>
        <v>33.70666242038219</v>
      </c>
      <c r="AJ370" s="93">
        <v>9.26</v>
      </c>
      <c r="AK370" s="94">
        <v>0.33</v>
      </c>
      <c r="AL370" s="93">
        <f>IF(V370=0,"",V370/(1-AB370-AK370))</f>
        <v>8.511783439490449</v>
      </c>
      <c r="AM370" s="95">
        <v>0.33</v>
      </c>
      <c r="AN370" s="93">
        <f>IF(V370=0,"",V370/(1-AB370-AM370))</f>
        <v>8.511783439490449</v>
      </c>
      <c r="AO370" s="96">
        <v>1.2</v>
      </c>
      <c r="AP370" s="93">
        <f>IF(BD!AJ370="","",BD!AJ370*BD!AO370)</f>
        <v>11.112</v>
      </c>
      <c r="AQ370" s="91">
        <f>BD!AM370/BD!AK370-1</f>
        <v>0</v>
      </c>
      <c r="AR370" s="91">
        <f>IF(BD!AN370="","",IF(BD!AJ370="","",BD!AN370/BD!AJ370-1))</f>
        <v>-8.080092446107467E-2</v>
      </c>
      <c r="AS370" s="91" t="str">
        <f>IF(BD!AN370="","",IF(BD!AN370&lt;BD!AL370,"ABAIXO DA META","DENTRO DA META"))</f>
        <v>DENTRO DA META</v>
      </c>
      <c r="AT370" s="91" t="str">
        <f>IF(BD!AJ370="","EM ANÁLISE",IF(BD!AP370&gt;=BD!AN370,"GO", "NO GO"))</f>
        <v>GO</v>
      </c>
      <c r="AU370" s="97">
        <f>IF(AN370="","",+BD!$AN370-AJ370)</f>
        <v>-0.748216560509551</v>
      </c>
      <c r="AV370" s="98"/>
      <c r="AW370" s="90">
        <f>BD!P370*BD!AC370</f>
        <v>54.36</v>
      </c>
      <c r="AX370" s="90">
        <f>BD!V370*BD!AC370</f>
        <v>40.0905</v>
      </c>
      <c r="AY370" s="90">
        <f>IF(BD!AN370="","",BD!AN370*BD!AC370)</f>
        <v>102.14140127388538</v>
      </c>
      <c r="AZ370" s="75" t="s">
        <v>5272</v>
      </c>
      <c r="BA370" s="75" t="s">
        <v>115</v>
      </c>
      <c r="BB370" s="75">
        <v>1</v>
      </c>
      <c r="BC370" s="75" t="s">
        <v>116</v>
      </c>
      <c r="BD370" s="99" t="s">
        <v>5257</v>
      </c>
      <c r="BE370" s="100" t="s">
        <v>4</v>
      </c>
      <c r="BF370" s="100" t="s">
        <v>4</v>
      </c>
      <c r="BG370" s="99" t="s">
        <v>5258</v>
      </c>
      <c r="BH370" s="101"/>
      <c r="BI370" s="101"/>
      <c r="BJ370" s="101"/>
      <c r="BK370" s="101"/>
      <c r="BL370" s="101"/>
      <c r="BM370" s="101"/>
      <c r="BN370" s="99" t="s">
        <v>5268</v>
      </c>
      <c r="BO370" s="99">
        <v>138</v>
      </c>
      <c r="BP370" s="99">
        <v>140.622</v>
      </c>
      <c r="BQ370" s="99">
        <v>121</v>
      </c>
      <c r="BR370" s="101"/>
      <c r="BS370" s="99" t="s">
        <v>5260</v>
      </c>
      <c r="BT370" s="99" t="s">
        <v>5261</v>
      </c>
      <c r="BU370" s="99">
        <v>5102</v>
      </c>
      <c r="BV370" s="99"/>
      <c r="BW370" s="99"/>
      <c r="BX370" s="99"/>
      <c r="BY370" s="99"/>
      <c r="BZ370" s="99"/>
      <c r="CA370" s="99"/>
      <c r="CB370" s="99"/>
      <c r="CC370" s="99">
        <v>102</v>
      </c>
      <c r="CD370" s="99">
        <v>8</v>
      </c>
      <c r="CE370" s="99">
        <v>8</v>
      </c>
      <c r="CF370" s="99"/>
      <c r="CG370" s="37" t="e">
        <f>VLOOKUP(Table_1[[#This Row],[EAN]],'[1]Planilha1'!$E:$R,13,0)</f>
        <v>#N/A</v>
      </c>
      <c r="CI370" s="188">
        <f>IF(Table_1[[#This Row],[STATUS MERCADO]]="GO",Table_1[[#This Row],[M. BRUTA TOTAL]],0)</f>
        <v>33.70666242038219</v>
      </c>
      <c r="CJ370" s="188">
        <f>IF(Table_1[[#This Row],[STATUS MERCADO]]="GO",Table_1[[#This Row],[PV UNIT. REALIZADO]]*Table_1[[#This Row],[QUANTIDADE]],0)</f>
        <v>102.14140127388538</v>
      </c>
    </row>
    <row r="371" ht="15" hidden="1">
      <c r="A371" s="7"/>
      <c r="B371" s="84" t="s">
        <v>400</v>
      </c>
      <c r="C371" s="85">
        <v>220333</v>
      </c>
      <c r="D371" s="85">
        <v>799</v>
      </c>
      <c r="E371" s="85">
        <v>7896314709561</v>
      </c>
      <c r="F371" s="86" t="s">
        <v>1463</v>
      </c>
      <c r="G371" s="75" t="s">
        <v>20</v>
      </c>
      <c r="H371" s="75">
        <v>3420</v>
      </c>
      <c r="I371" s="87" t="s">
        <v>1435</v>
      </c>
      <c r="J371" s="75" t="s">
        <v>1370</v>
      </c>
      <c r="K371" s="88" t="s">
        <v>84</v>
      </c>
      <c r="L371" s="88">
        <v>12</v>
      </c>
      <c r="M371" s="88">
        <v>0</v>
      </c>
      <c r="N371" s="75" t="s">
        <v>85</v>
      </c>
      <c r="O371" s="75" t="s">
        <v>114</v>
      </c>
      <c r="P371" s="89">
        <v>9.08</v>
      </c>
      <c r="Q371" s="90">
        <f>(17/100+7.6/100+1.65/100)*P371</f>
        <v>2.3835</v>
      </c>
      <c r="R371" s="90"/>
      <c r="S371" s="90"/>
      <c r="T371" s="90"/>
      <c r="U371" s="90"/>
      <c r="V371" s="90">
        <f>+P371-Q371+R371+S371+T371+U371</f>
        <v>6.6965</v>
      </c>
      <c r="W371" s="91">
        <f>(1.02/100)</f>
        <v>1.02E-2</v>
      </c>
      <c r="X371" s="91">
        <v>4.8E-3</v>
      </c>
      <c r="Y371" s="91">
        <v>0.17</v>
      </c>
      <c r="Z371" s="91">
        <v>1.65E-2</v>
      </c>
      <c r="AA371" s="91">
        <v>7.6E-2</v>
      </c>
      <c r="AB371" s="91">
        <f>SUM(W371:AA371)</f>
        <v>0.2775</v>
      </c>
      <c r="AC371" s="75">
        <v>12</v>
      </c>
      <c r="AD371" s="92">
        <f>IF(AL371="","",+AC371*AL371)</f>
        <v>204.73375796178348</v>
      </c>
      <c r="AE371" s="93">
        <f>IF(AL371="","",+AL371*AB371)</f>
        <v>4.734468152866244</v>
      </c>
      <c r="AF371" s="92">
        <f>IF(AL371="","",+AL371-AE371)</f>
        <v>12.326678343949046</v>
      </c>
      <c r="AG371" s="93">
        <f>+V371</f>
        <v>6.6965</v>
      </c>
      <c r="AH371" s="92">
        <f>IF(AF371="","",+AF371-AG371)</f>
        <v>5.630178343949046</v>
      </c>
      <c r="AI371" s="92">
        <f>IF(AH371="","",+AH371*AC371)</f>
        <v>67.56214012738855</v>
      </c>
      <c r="AJ371" s="93">
        <v>10.98</v>
      </c>
      <c r="AK371" s="94">
        <v>0.33</v>
      </c>
      <c r="AL371" s="93">
        <f>IF(V371=0,"",V371/(1-AB371-AK371))</f>
        <v>17.06114649681529</v>
      </c>
      <c r="AM371" s="95">
        <v>0.33</v>
      </c>
      <c r="AN371" s="93">
        <f>IF(V371=0,"",V371/(1-AB371-AM371))</f>
        <v>17.06114649681529</v>
      </c>
      <c r="AO371" s="96">
        <v>1.2</v>
      </c>
      <c r="AP371" s="93">
        <f>IF(BD!AJ371="","",BD!AJ371*BD!AO371)</f>
        <v>13.176</v>
      </c>
      <c r="AQ371" s="91">
        <f>BD!AM371/BD!AK371-1</f>
        <v>0</v>
      </c>
      <c r="AR371" s="91">
        <f>IF(BD!AN371="","",IF(BD!AJ371="","",BD!AN371/BD!AJ371-1))</f>
        <v>0.5538384787627768</v>
      </c>
      <c r="AS371" s="91" t="str">
        <f>IF(BD!AN371="","",IF(BD!AN371&lt;BD!AL371,"ABAIXO DA META","DENTRO DA META"))</f>
        <v>DENTRO DA META</v>
      </c>
      <c r="AT371" s="91" t="str">
        <f>IF(BD!AJ371="","EM ANÁLISE",IF(BD!AP371&gt;=BD!AN371,"GO", "NO GO"))</f>
        <v>NO GO</v>
      </c>
      <c r="AU371" s="97">
        <f>IF(AN371="","",+BD!$AN371-AJ371)</f>
        <v>6.08114649681529</v>
      </c>
      <c r="AV371" s="98"/>
      <c r="AW371" s="90">
        <f>BD!P371*BD!AC371</f>
        <v>108.96000000000001</v>
      </c>
      <c r="AX371" s="90">
        <f>BD!V371*BD!AC371</f>
        <v>80.358</v>
      </c>
      <c r="AY371" s="90">
        <f>IF(BD!AN371="","",BD!AN371*BD!AC371)</f>
        <v>204.73375796178348</v>
      </c>
      <c r="AZ371" s="75" t="s">
        <v>5272</v>
      </c>
      <c r="BA371" s="75" t="s">
        <v>115</v>
      </c>
      <c r="BB371" s="75">
        <v>1</v>
      </c>
      <c r="BC371" s="75" t="s">
        <v>116</v>
      </c>
      <c r="BD371" s="99" t="s">
        <v>5257</v>
      </c>
      <c r="BE371" s="100" t="s">
        <v>4</v>
      </c>
      <c r="BF371" s="100" t="s">
        <v>4</v>
      </c>
      <c r="BG371" s="99" t="s">
        <v>5258</v>
      </c>
      <c r="BH371" s="101"/>
      <c r="BI371" s="101"/>
      <c r="BJ371" s="101"/>
      <c r="BK371" s="101"/>
      <c r="BL371" s="101"/>
      <c r="BM371" s="101"/>
      <c r="BN371" s="99" t="s">
        <v>5268</v>
      </c>
      <c r="BO371" s="99">
        <v>138</v>
      </c>
      <c r="BP371" s="99">
        <v>140.622</v>
      </c>
      <c r="BQ371" s="99">
        <v>121</v>
      </c>
      <c r="BR371" s="101"/>
      <c r="BS371" s="99" t="s">
        <v>5260</v>
      </c>
      <c r="BT371" s="99" t="s">
        <v>5261</v>
      </c>
      <c r="BU371" s="99">
        <v>5102</v>
      </c>
      <c r="BV371" s="99"/>
      <c r="BW371" s="99"/>
      <c r="BX371" s="99"/>
      <c r="BY371" s="99"/>
      <c r="BZ371" s="99"/>
      <c r="CA371" s="99"/>
      <c r="CB371" s="99"/>
      <c r="CC371" s="99">
        <v>102</v>
      </c>
      <c r="CD371" s="99">
        <v>8</v>
      </c>
      <c r="CE371" s="99">
        <v>8</v>
      </c>
      <c r="CF371" s="99"/>
      <c r="CG371" s="37" t="e">
        <f>VLOOKUP(Table_1[[#This Row],[EAN]],'[1]Planilha1'!$E:$R,13,0)</f>
        <v>#N/A</v>
      </c>
      <c r="CI371" s="188">
        <f>IF(Table_1[[#This Row],[STATUS MERCADO]]="GO",Table_1[[#This Row],[M. BRUTA TOTAL]],0)</f>
        <v>0</v>
      </c>
      <c r="CJ371" s="188">
        <f>IF(Table_1[[#This Row],[STATUS MERCADO]]="GO",Table_1[[#This Row],[PV UNIT. REALIZADO]]*Table_1[[#This Row],[QUANTIDADE]],0)</f>
        <v>0</v>
      </c>
    </row>
    <row r="372" ht="15" hidden="1">
      <c r="A372" s="7"/>
      <c r="B372" s="84" t="s">
        <v>400</v>
      </c>
      <c r="C372" s="85">
        <v>220334</v>
      </c>
      <c r="D372" s="85">
        <v>800</v>
      </c>
      <c r="E372" s="85">
        <v>7896314701695</v>
      </c>
      <c r="F372" s="86" t="s">
        <v>1464</v>
      </c>
      <c r="G372" s="75" t="s">
        <v>20</v>
      </c>
      <c r="H372" s="75">
        <v>3420</v>
      </c>
      <c r="I372" s="87" t="s">
        <v>1435</v>
      </c>
      <c r="J372" s="75" t="s">
        <v>1370</v>
      </c>
      <c r="K372" s="88" t="s">
        <v>84</v>
      </c>
      <c r="L372" s="88">
        <v>12</v>
      </c>
      <c r="M372" s="88">
        <v>0</v>
      </c>
      <c r="N372" s="75" t="s">
        <v>85</v>
      </c>
      <c r="O372" s="75" t="s">
        <v>114</v>
      </c>
      <c r="P372" s="89">
        <v>11.99</v>
      </c>
      <c r="Q372" s="90">
        <f>(17/100+7.6/100+1.65/100)*P372</f>
        <v>3.1473750000000003</v>
      </c>
      <c r="R372" s="90"/>
      <c r="S372" s="90"/>
      <c r="T372" s="90"/>
      <c r="U372" s="90"/>
      <c r="V372" s="90">
        <f>+P372-Q372+R372+S372+T372+U372</f>
        <v>8.842625</v>
      </c>
      <c r="W372" s="91">
        <f>(1.02/100)</f>
        <v>1.02E-2</v>
      </c>
      <c r="X372" s="91">
        <v>4.8E-3</v>
      </c>
      <c r="Y372" s="91">
        <v>0.17</v>
      </c>
      <c r="Z372" s="91">
        <v>1.65E-2</v>
      </c>
      <c r="AA372" s="91">
        <v>7.6E-2</v>
      </c>
      <c r="AB372" s="91">
        <f>SUM(W372:AA372)</f>
        <v>0.2775</v>
      </c>
      <c r="AC372" s="75">
        <v>12</v>
      </c>
      <c r="AD372" s="92">
        <f>IF(AL372="","",+AC372*AL372)</f>
        <v>270.347770700637</v>
      </c>
      <c r="AE372" s="93">
        <f>IF(AL372="","",+AL372*AB372)</f>
        <v>6.2517921974522315</v>
      </c>
      <c r="AF372" s="92">
        <f>IF(AL372="","",+AL372-AE372)</f>
        <v>16.27718869426752</v>
      </c>
      <c r="AG372" s="93">
        <f>+V372</f>
        <v>8.842625</v>
      </c>
      <c r="AH372" s="92">
        <f>IF(AF372="","",+AF372-AG372)</f>
        <v>7.434563694267519</v>
      </c>
      <c r="AI372" s="92">
        <f>IF(AH372="","",+AH372*AC372)</f>
        <v>89.21476433121023</v>
      </c>
      <c r="AJ372" s="93">
        <v>10.29</v>
      </c>
      <c r="AK372" s="94">
        <v>0.33</v>
      </c>
      <c r="AL372" s="93">
        <f>IF(V372=0,"",V372/(1-AB372-AK372))</f>
        <v>22.52898089171975</v>
      </c>
      <c r="AM372" s="95">
        <v>0.33</v>
      </c>
      <c r="AN372" s="93">
        <f>IF(V372=0,"",V372/(1-AB372-AM372))</f>
        <v>22.52898089171975</v>
      </c>
      <c r="AO372" s="96">
        <v>1.2</v>
      </c>
      <c r="AP372" s="93">
        <f>IF(BD!AJ372="","",BD!AJ372*BD!AO372)</f>
        <v>12.347999999999999</v>
      </c>
      <c r="AQ372" s="91">
        <f>BD!AM372/BD!AK372-1</f>
        <v>0</v>
      </c>
      <c r="AR372" s="91">
        <f>IF(BD!AN372="","",IF(BD!AJ372="","",BD!AN372/BD!AJ372-1))</f>
        <v>1.189405334472279</v>
      </c>
      <c r="AS372" s="91" t="str">
        <f>IF(BD!AN372="","",IF(BD!AN372&lt;BD!AL372,"ABAIXO DA META","DENTRO DA META"))</f>
        <v>DENTRO DA META</v>
      </c>
      <c r="AT372" s="91" t="str">
        <f>IF(BD!AJ372="","EM ANÁLISE",IF(BD!AP372&gt;=BD!AN372,"GO", "NO GO"))</f>
        <v>NO GO</v>
      </c>
      <c r="AU372" s="97">
        <f>IF(AN372="","",+BD!$AN372-AJ372)</f>
        <v>12.238980891719752</v>
      </c>
      <c r="AV372" s="98"/>
      <c r="AW372" s="90">
        <f>BD!P372*BD!AC372</f>
        <v>143.88</v>
      </c>
      <c r="AX372" s="90">
        <f>BD!V372*BD!AC372</f>
        <v>106.1115</v>
      </c>
      <c r="AY372" s="90">
        <f>IF(BD!AN372="","",BD!AN372*BD!AC372)</f>
        <v>270.347770700637</v>
      </c>
      <c r="AZ372" s="75" t="s">
        <v>5272</v>
      </c>
      <c r="BA372" s="75" t="s">
        <v>115</v>
      </c>
      <c r="BB372" s="75">
        <v>1</v>
      </c>
      <c r="BC372" s="75" t="s">
        <v>116</v>
      </c>
      <c r="BD372" s="99" t="s">
        <v>5257</v>
      </c>
      <c r="BE372" s="100" t="s">
        <v>4</v>
      </c>
      <c r="BF372" s="100" t="s">
        <v>4</v>
      </c>
      <c r="BG372" s="99" t="s">
        <v>5258</v>
      </c>
      <c r="BH372" s="101"/>
      <c r="BI372" s="101"/>
      <c r="BJ372" s="101"/>
      <c r="BK372" s="101"/>
      <c r="BL372" s="101"/>
      <c r="BM372" s="101"/>
      <c r="BN372" s="99" t="s">
        <v>5268</v>
      </c>
      <c r="BO372" s="99">
        <v>138</v>
      </c>
      <c r="BP372" s="99">
        <v>140.622</v>
      </c>
      <c r="BQ372" s="99">
        <v>121</v>
      </c>
      <c r="BR372" s="101"/>
      <c r="BS372" s="99" t="s">
        <v>5260</v>
      </c>
      <c r="BT372" s="99" t="s">
        <v>5261</v>
      </c>
      <c r="BU372" s="99">
        <v>5102</v>
      </c>
      <c r="BV372" s="99"/>
      <c r="BW372" s="99"/>
      <c r="BX372" s="99"/>
      <c r="BY372" s="99"/>
      <c r="BZ372" s="99"/>
      <c r="CA372" s="99"/>
      <c r="CB372" s="99"/>
      <c r="CC372" s="99">
        <v>102</v>
      </c>
      <c r="CD372" s="99">
        <v>8</v>
      </c>
      <c r="CE372" s="99">
        <v>8</v>
      </c>
      <c r="CF372" s="99"/>
      <c r="CG372" s="37" t="e">
        <f>VLOOKUP(Table_1[[#This Row],[EAN]],'[1]Planilha1'!$E:$R,13,0)</f>
        <v>#N/A</v>
      </c>
      <c r="CI372" s="188">
        <f>IF(Table_1[[#This Row],[STATUS MERCADO]]="GO",Table_1[[#This Row],[M. BRUTA TOTAL]],0)</f>
        <v>0</v>
      </c>
      <c r="CJ372" s="188">
        <f>IF(Table_1[[#This Row],[STATUS MERCADO]]="GO",Table_1[[#This Row],[PV UNIT. REALIZADO]]*Table_1[[#This Row],[QUANTIDADE]],0)</f>
        <v>0</v>
      </c>
    </row>
    <row r="373" ht="15" hidden="1">
      <c r="A373" s="7"/>
      <c r="B373" s="84" t="s">
        <v>400</v>
      </c>
      <c r="C373" s="85">
        <v>220336</v>
      </c>
      <c r="D373" s="85">
        <v>803</v>
      </c>
      <c r="E373" s="85">
        <v>7896314709660</v>
      </c>
      <c r="F373" s="86" t="s">
        <v>1466</v>
      </c>
      <c r="G373" s="75" t="s">
        <v>20</v>
      </c>
      <c r="H373" s="75">
        <v>3420</v>
      </c>
      <c r="I373" s="87" t="s">
        <v>1435</v>
      </c>
      <c r="J373" s="75" t="s">
        <v>1370</v>
      </c>
      <c r="K373" s="88" t="s">
        <v>84</v>
      </c>
      <c r="L373" s="88">
        <v>12</v>
      </c>
      <c r="M373" s="88">
        <v>0</v>
      </c>
      <c r="N373" s="75" t="s">
        <v>85</v>
      </c>
      <c r="O373" s="75" t="s">
        <v>114</v>
      </c>
      <c r="P373" s="89">
        <v>14.32</v>
      </c>
      <c r="Q373" s="90">
        <f>(17/100+7.6/100+1.65/100)*P373</f>
        <v>3.7590000000000003</v>
      </c>
      <c r="R373" s="90"/>
      <c r="S373" s="90"/>
      <c r="T373" s="90"/>
      <c r="U373" s="90"/>
      <c r="V373" s="90">
        <f>+P373-Q373+R373+S373+T373+U373</f>
        <v>10.561</v>
      </c>
      <c r="W373" s="91">
        <f>(1.02/100)</f>
        <v>1.02E-2</v>
      </c>
      <c r="X373" s="91">
        <v>4.8E-3</v>
      </c>
      <c r="Y373" s="91">
        <v>0.17</v>
      </c>
      <c r="Z373" s="91">
        <v>1.65E-2</v>
      </c>
      <c r="AA373" s="91">
        <v>7.6E-2</v>
      </c>
      <c r="AB373" s="91">
        <f>SUM(W373:AA373)</f>
        <v>0.2775</v>
      </c>
      <c r="AC373" s="75">
        <v>12</v>
      </c>
      <c r="AD373" s="92">
        <f>IF(AL373="","",+AC373*AL373)</f>
        <v>322.8840764331211</v>
      </c>
      <c r="AE373" s="93">
        <f>IF(AL373="","",+AL373*AB373)</f>
        <v>7.466694267515925</v>
      </c>
      <c r="AF373" s="92">
        <f>IF(AL373="","",+AL373-AE373)</f>
        <v>19.44031210191083</v>
      </c>
      <c r="AG373" s="93">
        <f>+V373</f>
        <v>10.561</v>
      </c>
      <c r="AH373" s="92">
        <f>IF(AF373="","",+AF373-AG373)</f>
        <v>8.87931210191083</v>
      </c>
      <c r="AI373" s="92">
        <f>IF(AH373="","",+AH373*AC373)</f>
        <v>106.55174522292997</v>
      </c>
      <c r="AJ373" s="93">
        <v>25.74</v>
      </c>
      <c r="AK373" s="94">
        <v>0.33</v>
      </c>
      <c r="AL373" s="93">
        <f>IF(V373=0,"",V373/(1-AB373-AK373))</f>
        <v>26.907006369426757</v>
      </c>
      <c r="AM373" s="95">
        <v>0.33</v>
      </c>
      <c r="AN373" s="93">
        <f>IF(V373=0,"",V373/(1-AB373-AM373))</f>
        <v>26.907006369426757</v>
      </c>
      <c r="AO373" s="96">
        <v>1.2</v>
      </c>
      <c r="AP373" s="93">
        <f>IF(BD!AJ373="","",BD!AJ373*BD!AO373)</f>
        <v>30.887999999999998</v>
      </c>
      <c r="AQ373" s="91">
        <f>BD!AM373/BD!AK373-1</f>
        <v>0</v>
      </c>
      <c r="AR373" s="91">
        <f>IF(BD!AN373="","",IF(BD!AJ373="","",BD!AN373/BD!AJ373-1))</f>
        <v>4.533824279047227E-2</v>
      </c>
      <c r="AS373" s="91" t="str">
        <f>IF(BD!AN373="","",IF(BD!AN373&lt;BD!AL373,"ABAIXO DA META","DENTRO DA META"))</f>
        <v>DENTRO DA META</v>
      </c>
      <c r="AT373" s="91" t="str">
        <f>IF(BD!AJ373="","EM ANÁLISE",IF(BD!AP373&gt;=BD!AN373,"GO", "NO GO"))</f>
        <v>GO</v>
      </c>
      <c r="AU373" s="97">
        <f>IF(AN373="","",+BD!$AN373-AJ373)</f>
        <v>1.1670063694267583</v>
      </c>
      <c r="AV373" s="98"/>
      <c r="AW373" s="90">
        <f>BD!P373*BD!AC373</f>
        <v>171.84</v>
      </c>
      <c r="AX373" s="90">
        <f>BD!V373*BD!AC373</f>
        <v>126.732</v>
      </c>
      <c r="AY373" s="90">
        <f>IF(BD!AN373="","",BD!AN373*BD!AC373)</f>
        <v>322.8840764331211</v>
      </c>
      <c r="AZ373" s="75" t="s">
        <v>5272</v>
      </c>
      <c r="BA373" s="75" t="s">
        <v>115</v>
      </c>
      <c r="BB373" s="75">
        <v>1</v>
      </c>
      <c r="BC373" s="75" t="s">
        <v>116</v>
      </c>
      <c r="BD373" s="99" t="s">
        <v>5257</v>
      </c>
      <c r="BE373" s="100" t="s">
        <v>4</v>
      </c>
      <c r="BF373" s="100" t="s">
        <v>4</v>
      </c>
      <c r="BG373" s="99" t="s">
        <v>5258</v>
      </c>
      <c r="BH373" s="101"/>
      <c r="BI373" s="101"/>
      <c r="BJ373" s="101"/>
      <c r="BK373" s="101"/>
      <c r="BL373" s="101"/>
      <c r="BM373" s="101"/>
      <c r="BN373" s="99" t="s">
        <v>5268</v>
      </c>
      <c r="BO373" s="99">
        <v>138</v>
      </c>
      <c r="BP373" s="99">
        <v>140.622</v>
      </c>
      <c r="BQ373" s="99">
        <v>121</v>
      </c>
      <c r="BR373" s="101"/>
      <c r="BS373" s="99" t="s">
        <v>5260</v>
      </c>
      <c r="BT373" s="99" t="s">
        <v>5261</v>
      </c>
      <c r="BU373" s="99">
        <v>5102</v>
      </c>
      <c r="BV373" s="99"/>
      <c r="BW373" s="99"/>
      <c r="BX373" s="99"/>
      <c r="BY373" s="99"/>
      <c r="BZ373" s="99"/>
      <c r="CA373" s="99"/>
      <c r="CB373" s="99"/>
      <c r="CC373" s="99">
        <v>102</v>
      </c>
      <c r="CD373" s="99">
        <v>8</v>
      </c>
      <c r="CE373" s="99">
        <v>8</v>
      </c>
      <c r="CF373" s="99"/>
      <c r="CG373" s="37" t="e">
        <f>VLOOKUP(Table_1[[#This Row],[EAN]],'[1]Planilha1'!$E:$R,13,0)</f>
        <v>#N/A</v>
      </c>
      <c r="CI373" s="188">
        <f>IF(Table_1[[#This Row],[STATUS MERCADO]]="GO",Table_1[[#This Row],[M. BRUTA TOTAL]],0)</f>
        <v>106.55174522292997</v>
      </c>
      <c r="CJ373" s="188">
        <f>IF(Table_1[[#This Row],[STATUS MERCADO]]="GO",Table_1[[#This Row],[PV UNIT. REALIZADO]]*Table_1[[#This Row],[QUANTIDADE]],0)</f>
        <v>322.8840764331211</v>
      </c>
    </row>
    <row r="374" ht="15" hidden="1">
      <c r="A374" s="7"/>
      <c r="B374" s="84" t="s">
        <v>400</v>
      </c>
      <c r="C374" s="85">
        <v>220337</v>
      </c>
      <c r="D374" s="85">
        <v>1134</v>
      </c>
      <c r="E374" s="85">
        <v>7891021008020</v>
      </c>
      <c r="F374" s="86" t="s">
        <v>1467</v>
      </c>
      <c r="G374" s="75" t="s">
        <v>12</v>
      </c>
      <c r="H374" s="75">
        <v>3390</v>
      </c>
      <c r="I374" s="87" t="s">
        <v>1291</v>
      </c>
      <c r="J374" s="75" t="s">
        <v>1468</v>
      </c>
      <c r="K374" s="88" t="s">
        <v>84</v>
      </c>
      <c r="L374" s="88">
        <v>12</v>
      </c>
      <c r="M374" s="88">
        <v>0</v>
      </c>
      <c r="N374" s="75" t="s">
        <v>85</v>
      </c>
      <c r="O374" s="75" t="s">
        <v>114</v>
      </c>
      <c r="P374" s="89">
        <v>12.15</v>
      </c>
      <c r="Q374" s="90">
        <f>(17/100+7.6/100+1.65/100)*P374</f>
        <v>3.189375</v>
      </c>
      <c r="R374" s="90"/>
      <c r="S374" s="90"/>
      <c r="T374" s="90"/>
      <c r="U374" s="90"/>
      <c r="V374" s="90">
        <f>+P374-Q374+R374+S374+T374+U374</f>
        <v>8.960625</v>
      </c>
      <c r="W374" s="91">
        <f>(1.02/100)</f>
        <v>1.02E-2</v>
      </c>
      <c r="X374" s="91">
        <v>4.8E-3</v>
      </c>
      <c r="Y374" s="91">
        <v>0.17</v>
      </c>
      <c r="Z374" s="91">
        <v>1.65E-2</v>
      </c>
      <c r="AA374" s="91">
        <v>7.6E-2</v>
      </c>
      <c r="AB374" s="91">
        <f>SUM(W374:AA374)</f>
        <v>0.2775</v>
      </c>
      <c r="AC374" s="75">
        <v>12</v>
      </c>
      <c r="AD374" s="92">
        <f>IF(AL374="","",+AC374*AL374)</f>
        <v>273.9554140127389</v>
      </c>
      <c r="AE374" s="93">
        <f>IF(AL374="","",+AL374*AB374)</f>
        <v>6.335218949044588</v>
      </c>
      <c r="AF374" s="92">
        <f>IF(AL374="","",+AL374-AE374)</f>
        <v>16.49439888535032</v>
      </c>
      <c r="AG374" s="93">
        <f>+V374</f>
        <v>8.960625</v>
      </c>
      <c r="AH374" s="92">
        <f>IF(AF374="","",+AF374-AG374)</f>
        <v>7.533773885350321</v>
      </c>
      <c r="AI374" s="92">
        <f>IF(AH374="","",+AH374*AC374)</f>
        <v>90.40528662420385</v>
      </c>
      <c r="AJ374" s="93">
        <v>29.86</v>
      </c>
      <c r="AK374" s="94">
        <v>0.33</v>
      </c>
      <c r="AL374" s="93">
        <f>IF(V374=0,"",V374/(1-AB374-AK374))</f>
        <v>22.82961783439491</v>
      </c>
      <c r="AM374" s="95">
        <v>0.33</v>
      </c>
      <c r="AN374" s="93">
        <f>IF(V374=0,"",V374/(1-AB374-AM374))</f>
        <v>22.82961783439491</v>
      </c>
      <c r="AO374" s="96">
        <v>1.2</v>
      </c>
      <c r="AP374" s="93">
        <f>IF(BD!AJ374="","",BD!AJ374*BD!AO374)</f>
        <v>35.832</v>
      </c>
      <c r="AQ374" s="91">
        <f>BD!AM374/BD!AK374-1</f>
        <v>0</v>
      </c>
      <c r="AR374" s="91">
        <f>IF(BD!AN374="","",IF(BD!AJ374="","",BD!AN374/BD!AJ374-1))</f>
        <v>-0.23544481465522737</v>
      </c>
      <c r="AS374" s="91" t="str">
        <f>IF(BD!AN374="","",IF(BD!AN374&lt;BD!AL374,"ABAIXO DA META","DENTRO DA META"))</f>
        <v>DENTRO DA META</v>
      </c>
      <c r="AT374" s="91" t="str">
        <f>IF(BD!AJ374="","EM ANÁLISE",IF(BD!AP374&gt;=BD!AN374,"GO", "NO GO"))</f>
        <v>GO</v>
      </c>
      <c r="AU374" s="97">
        <f>IF(AN374="","",+BD!$AN374-AJ374)</f>
        <v>-7.03038216560509</v>
      </c>
      <c r="AV374" s="98"/>
      <c r="AW374" s="90">
        <f>BD!P374*BD!AC374</f>
        <v>145.8</v>
      </c>
      <c r="AX374" s="90">
        <f>BD!V374*BD!AC374</f>
        <v>107.5275</v>
      </c>
      <c r="AY374" s="90">
        <f>IF(BD!AN374="","",BD!AN374*BD!AC374)</f>
        <v>273.9554140127389</v>
      </c>
      <c r="AZ374" s="75" t="s">
        <v>5272</v>
      </c>
      <c r="BA374" s="75" t="s">
        <v>115</v>
      </c>
      <c r="BB374" s="75">
        <v>1</v>
      </c>
      <c r="BC374" s="75" t="s">
        <v>116</v>
      </c>
      <c r="BD374" s="99" t="s">
        <v>5257</v>
      </c>
      <c r="BE374" s="100" t="s">
        <v>4</v>
      </c>
      <c r="BF374" s="100" t="s">
        <v>4</v>
      </c>
      <c r="BG374" s="99" t="s">
        <v>5258</v>
      </c>
      <c r="BH374" s="101"/>
      <c r="BI374" s="101"/>
      <c r="BJ374" s="101"/>
      <c r="BK374" s="101"/>
      <c r="BL374" s="101"/>
      <c r="BM374" s="101"/>
      <c r="BN374" s="99" t="s">
        <v>5268</v>
      </c>
      <c r="BO374" s="99">
        <v>138</v>
      </c>
      <c r="BP374" s="99">
        <v>140.622</v>
      </c>
      <c r="BQ374" s="99">
        <v>121</v>
      </c>
      <c r="BR374" s="101"/>
      <c r="BS374" s="99" t="s">
        <v>5260</v>
      </c>
      <c r="BT374" s="99" t="s">
        <v>5261</v>
      </c>
      <c r="BU374" s="99">
        <v>5102</v>
      </c>
      <c r="BV374" s="99"/>
      <c r="BW374" s="99"/>
      <c r="BX374" s="99"/>
      <c r="BY374" s="99"/>
      <c r="BZ374" s="99"/>
      <c r="CA374" s="99"/>
      <c r="CB374" s="99"/>
      <c r="CC374" s="99">
        <v>102</v>
      </c>
      <c r="CD374" s="99">
        <v>8</v>
      </c>
      <c r="CE374" s="99">
        <v>8</v>
      </c>
      <c r="CF374" s="99"/>
      <c r="CG374" s="37" t="e">
        <f>VLOOKUP(Table_1[[#This Row],[EAN]],'[1]Planilha1'!$E:$R,13,0)</f>
        <v>#N/A</v>
      </c>
      <c r="CI374" s="188">
        <f>IF(Table_1[[#This Row],[STATUS MERCADO]]="GO",Table_1[[#This Row],[M. BRUTA TOTAL]],0)</f>
        <v>90.40528662420385</v>
      </c>
      <c r="CJ374" s="188">
        <f>IF(Table_1[[#This Row],[STATUS MERCADO]]="GO",Table_1[[#This Row],[PV UNIT. REALIZADO]]*Table_1[[#This Row],[QUANTIDADE]],0)</f>
        <v>273.9554140127389</v>
      </c>
    </row>
    <row r="375" ht="15" hidden="1">
      <c r="A375" s="7"/>
      <c r="B375" s="84" t="s">
        <v>79</v>
      </c>
      <c r="C375" s="85">
        <v>220703</v>
      </c>
      <c r="D375" s="85">
        <v>10216699</v>
      </c>
      <c r="E375" s="85">
        <v>7896029079560</v>
      </c>
      <c r="F375" s="86" t="s">
        <v>4541</v>
      </c>
      <c r="G375" s="75" t="s">
        <v>24</v>
      </c>
      <c r="H375" s="75">
        <v>590</v>
      </c>
      <c r="I375" s="87" t="s">
        <v>82</v>
      </c>
      <c r="J375" s="75" t="s">
        <v>101</v>
      </c>
      <c r="K375" s="88" t="s">
        <v>84</v>
      </c>
      <c r="L375" s="88">
        <v>24</v>
      </c>
      <c r="M375" s="88">
        <v>0</v>
      </c>
      <c r="N375" s="75" t="s">
        <v>85</v>
      </c>
      <c r="O375" s="75" t="s">
        <v>114</v>
      </c>
      <c r="P375" s="89">
        <v>7.47</v>
      </c>
      <c r="Q375" s="90">
        <f>(17/100+7.6/100+1.65/100)*P375</f>
        <v>1.960875</v>
      </c>
      <c r="R375" s="90"/>
      <c r="S375" s="90"/>
      <c r="T375" s="90"/>
      <c r="U375" s="90"/>
      <c r="V375" s="90">
        <f>+P375-Q375+R375+S375+T375+U375</f>
        <v>5.509125</v>
      </c>
      <c r="W375" s="91">
        <f>(1.02/100)</f>
        <v>1.02E-2</v>
      </c>
      <c r="X375" s="91">
        <v>4.8E-3</v>
      </c>
      <c r="Y375" s="91">
        <v>0.17</v>
      </c>
      <c r="Z375" s="91">
        <v>1.65E-2</v>
      </c>
      <c r="AA375" s="91">
        <v>7.6E-2</v>
      </c>
      <c r="AB375" s="91">
        <f>SUM(W375:AA375)</f>
        <v>0.2775</v>
      </c>
      <c r="AC375" s="75">
        <v>24</v>
      </c>
      <c r="AD375" s="92">
        <f>IF(AL375="","",+AC375*AL375)</f>
        <v>336.863694267516</v>
      </c>
      <c r="AE375" s="93">
        <f>IF(AL375="","",+AL375*AB375)</f>
        <v>3.894986464968154</v>
      </c>
      <c r="AF375" s="92">
        <f>IF(AL375="","",+AL375-AE375)</f>
        <v>10.141000796178346</v>
      </c>
      <c r="AG375" s="93">
        <f>+V375</f>
        <v>5.509125</v>
      </c>
      <c r="AH375" s="92">
        <f>IF(AF375="","",+AF375-AG375)</f>
        <v>4.631875796178346</v>
      </c>
      <c r="AI375" s="92">
        <f>IF(AH375="","",+AH375*AC375)</f>
        <v>111.16501910828032</v>
      </c>
      <c r="AJ375" s="93">
        <v>8.99</v>
      </c>
      <c r="AK375" s="94">
        <v>0.33</v>
      </c>
      <c r="AL375" s="93">
        <f>IF(V375=0,"",V375/(1-AB375-AK375))</f>
        <v>14.0359872611465</v>
      </c>
      <c r="AM375" s="95">
        <v>0.33</v>
      </c>
      <c r="AN375" s="93">
        <f>IF(V375=0,"",V375/(1-AB375-AM375))</f>
        <v>14.0359872611465</v>
      </c>
      <c r="AO375" s="96">
        <v>1.2</v>
      </c>
      <c r="AP375" s="93">
        <f>IF(BD!AJ375="","",BD!AJ375*BD!AO375)</f>
        <v>10.788</v>
      </c>
      <c r="AQ375" s="91">
        <f>BD!AM375/BD!AK375-1</f>
        <v>0</v>
      </c>
      <c r="AR375" s="91">
        <f>IF(BD!AN375="","",IF(BD!AJ375="","",BD!AN375/BD!AJ375-1))</f>
        <v>0.5612889055780312</v>
      </c>
      <c r="AS375" s="91" t="str">
        <f>IF(BD!AN375="","",IF(BD!AN375&lt;BD!AL375,"ABAIXO DA META","DENTRO DA META"))</f>
        <v>DENTRO DA META</v>
      </c>
      <c r="AT375" s="91" t="str">
        <f>IF(BD!AJ375="","EM ANÁLISE",IF(BD!AP375&gt;=BD!AN375,"GO", "NO GO"))</f>
        <v>NO GO</v>
      </c>
      <c r="AU375" s="97">
        <f>IF(AN375="","",+BD!$AN375-AJ375)</f>
        <v>5.0459872611465</v>
      </c>
      <c r="AV375" s="98"/>
      <c r="AW375" s="90">
        <f>BD!P375*BD!AC375</f>
        <v>179.28</v>
      </c>
      <c r="AX375" s="90">
        <f>BD!V375*BD!AC375</f>
        <v>132.219</v>
      </c>
      <c r="AY375" s="90">
        <f>IF(BD!AN375="","",BD!AN375*BD!AC375)</f>
        <v>336.863694267516</v>
      </c>
      <c r="AZ375" s="75" t="s">
        <v>5272</v>
      </c>
      <c r="BA375" s="75" t="s">
        <v>115</v>
      </c>
      <c r="BB375" s="75">
        <v>1</v>
      </c>
      <c r="BC375" s="75" t="s">
        <v>116</v>
      </c>
      <c r="BD375" s="99" t="s">
        <v>5257</v>
      </c>
      <c r="BE375" s="100" t="s">
        <v>4</v>
      </c>
      <c r="BF375" s="100" t="s">
        <v>4</v>
      </c>
      <c r="BG375" s="99" t="s">
        <v>5258</v>
      </c>
      <c r="BH375" s="101"/>
      <c r="BI375" s="101"/>
      <c r="BJ375" s="101"/>
      <c r="BK375" s="101"/>
      <c r="BL375" s="101"/>
      <c r="BM375" s="101"/>
      <c r="BN375" s="99" t="s">
        <v>5268</v>
      </c>
      <c r="BO375" s="99">
        <v>138</v>
      </c>
      <c r="BP375" s="99">
        <v>140.622</v>
      </c>
      <c r="BQ375" s="99">
        <v>121</v>
      </c>
      <c r="BR375" s="101"/>
      <c r="BS375" s="99" t="s">
        <v>5260</v>
      </c>
      <c r="BT375" s="99" t="s">
        <v>5261</v>
      </c>
      <c r="BU375" s="99">
        <v>5102</v>
      </c>
      <c r="BV375" s="99"/>
      <c r="BW375" s="99"/>
      <c r="BX375" s="99"/>
      <c r="BY375" s="99"/>
      <c r="BZ375" s="99"/>
      <c r="CA375" s="99"/>
      <c r="CB375" s="99"/>
      <c r="CC375" s="99">
        <v>102</v>
      </c>
      <c r="CD375" s="99">
        <v>8</v>
      </c>
      <c r="CE375" s="99">
        <v>8</v>
      </c>
      <c r="CF375" s="99"/>
      <c r="CG375" s="37" t="e">
        <f>VLOOKUP(Table_1[[#This Row],[EAN]],'[1]Planilha1'!$E:$R,13,0)</f>
        <v>#N/A</v>
      </c>
      <c r="CI375" s="188">
        <f>IF(Table_1[[#This Row],[STATUS MERCADO]]="GO",Table_1[[#This Row],[M. BRUTA TOTAL]],0)</f>
        <v>0</v>
      </c>
      <c r="CJ375" s="188">
        <f>IF(Table_1[[#This Row],[STATUS MERCADO]]="GO",Table_1[[#This Row],[PV UNIT. REALIZADO]]*Table_1[[#This Row],[QUANTIDADE]],0)</f>
        <v>0</v>
      </c>
    </row>
    <row r="376" ht="15" hidden="1">
      <c r="A376" s="7"/>
      <c r="B376" s="84" t="s">
        <v>79</v>
      </c>
      <c r="C376" s="85">
        <v>220704</v>
      </c>
      <c r="D376" s="85">
        <v>10216713</v>
      </c>
      <c r="E376" s="85">
        <v>7896029079508</v>
      </c>
      <c r="F376" s="86" t="s">
        <v>4542</v>
      </c>
      <c r="G376" s="75" t="s">
        <v>24</v>
      </c>
      <c r="H376" s="75">
        <v>590</v>
      </c>
      <c r="I376" s="87" t="s">
        <v>82</v>
      </c>
      <c r="J376" s="75" t="s">
        <v>101</v>
      </c>
      <c r="K376" s="88" t="s">
        <v>84</v>
      </c>
      <c r="L376" s="88">
        <v>24</v>
      </c>
      <c r="M376" s="88">
        <v>0</v>
      </c>
      <c r="N376" s="75" t="s">
        <v>85</v>
      </c>
      <c r="O376" s="75" t="s">
        <v>114</v>
      </c>
      <c r="P376" s="89">
        <v>7.47</v>
      </c>
      <c r="Q376" s="90">
        <f>(17/100+7.6/100+1.65/100)*P376</f>
        <v>1.960875</v>
      </c>
      <c r="R376" s="90"/>
      <c r="S376" s="90"/>
      <c r="T376" s="90"/>
      <c r="U376" s="90"/>
      <c r="V376" s="90">
        <f>+P376-Q376+R376+S376+T376+U376</f>
        <v>5.509125</v>
      </c>
      <c r="W376" s="91">
        <f>(1.02/100)</f>
        <v>1.02E-2</v>
      </c>
      <c r="X376" s="91">
        <v>4.8E-3</v>
      </c>
      <c r="Y376" s="91">
        <v>0.17</v>
      </c>
      <c r="Z376" s="91">
        <v>1.65E-2</v>
      </c>
      <c r="AA376" s="91">
        <v>7.6E-2</v>
      </c>
      <c r="AB376" s="91">
        <f>SUM(W376:AA376)</f>
        <v>0.2775</v>
      </c>
      <c r="AC376" s="75">
        <v>24</v>
      </c>
      <c r="AD376" s="92">
        <f>IF(AL376="","",+AC376*AL376)</f>
        <v>336.863694267516</v>
      </c>
      <c r="AE376" s="93">
        <f>IF(AL376="","",+AL376*AB376)</f>
        <v>3.894986464968154</v>
      </c>
      <c r="AF376" s="92">
        <f>IF(AL376="","",+AL376-AE376)</f>
        <v>10.141000796178346</v>
      </c>
      <c r="AG376" s="93">
        <f>+V376</f>
        <v>5.509125</v>
      </c>
      <c r="AH376" s="92">
        <f>IF(AF376="","",+AF376-AG376)</f>
        <v>4.631875796178346</v>
      </c>
      <c r="AI376" s="92">
        <f>IF(AH376="","",+AH376*AC376)</f>
        <v>111.16501910828032</v>
      </c>
      <c r="AJ376" s="93">
        <v>8.99</v>
      </c>
      <c r="AK376" s="94">
        <v>0.33</v>
      </c>
      <c r="AL376" s="93">
        <f>IF(V376=0,"",V376/(1-AB376-AK376))</f>
        <v>14.0359872611465</v>
      </c>
      <c r="AM376" s="95">
        <v>0.33</v>
      </c>
      <c r="AN376" s="93">
        <f>IF(V376=0,"",V376/(1-AB376-AM376))</f>
        <v>14.0359872611465</v>
      </c>
      <c r="AO376" s="96">
        <v>1.2</v>
      </c>
      <c r="AP376" s="93">
        <f>IF(BD!AJ376="","",BD!AJ376*BD!AO376)</f>
        <v>10.788</v>
      </c>
      <c r="AQ376" s="91">
        <f>BD!AM376/BD!AK376-1</f>
        <v>0</v>
      </c>
      <c r="AR376" s="91">
        <f>IF(BD!AN376="","",IF(BD!AJ376="","",BD!AN376/BD!AJ376-1))</f>
        <v>0.5612889055780312</v>
      </c>
      <c r="AS376" s="91" t="str">
        <f>IF(BD!AN376="","",IF(BD!AN376&lt;BD!AL376,"ABAIXO DA META","DENTRO DA META"))</f>
        <v>DENTRO DA META</v>
      </c>
      <c r="AT376" s="91" t="str">
        <f>IF(BD!AJ376="","EM ANÁLISE",IF(BD!AP376&gt;=BD!AN376,"GO", "NO GO"))</f>
        <v>NO GO</v>
      </c>
      <c r="AU376" s="97">
        <f>IF(AN376="","",+BD!$AN376-AJ376)</f>
        <v>5.0459872611465</v>
      </c>
      <c r="AV376" s="98"/>
      <c r="AW376" s="90">
        <f>BD!P376*BD!AC376</f>
        <v>179.28</v>
      </c>
      <c r="AX376" s="90">
        <f>BD!V376*BD!AC376</f>
        <v>132.219</v>
      </c>
      <c r="AY376" s="90">
        <f>IF(BD!AN376="","",BD!AN376*BD!AC376)</f>
        <v>336.863694267516</v>
      </c>
      <c r="AZ376" s="75" t="s">
        <v>5272</v>
      </c>
      <c r="BA376" s="75" t="s">
        <v>115</v>
      </c>
      <c r="BB376" s="75">
        <v>1</v>
      </c>
      <c r="BC376" s="75" t="s">
        <v>116</v>
      </c>
      <c r="BD376" s="99" t="s">
        <v>5257</v>
      </c>
      <c r="BE376" s="100" t="s">
        <v>4</v>
      </c>
      <c r="BF376" s="100" t="s">
        <v>4</v>
      </c>
      <c r="BG376" s="99" t="s">
        <v>5258</v>
      </c>
      <c r="BH376" s="101"/>
      <c r="BI376" s="101"/>
      <c r="BJ376" s="101"/>
      <c r="BK376" s="101"/>
      <c r="BL376" s="101"/>
      <c r="BM376" s="101"/>
      <c r="BN376" s="99" t="s">
        <v>5268</v>
      </c>
      <c r="BO376" s="99">
        <v>138</v>
      </c>
      <c r="BP376" s="99">
        <v>140.622</v>
      </c>
      <c r="BQ376" s="99">
        <v>121</v>
      </c>
      <c r="BR376" s="101"/>
      <c r="BS376" s="99" t="s">
        <v>5260</v>
      </c>
      <c r="BT376" s="99" t="s">
        <v>5261</v>
      </c>
      <c r="BU376" s="99">
        <v>5102</v>
      </c>
      <c r="BV376" s="99"/>
      <c r="BW376" s="99"/>
      <c r="BX376" s="99"/>
      <c r="BY376" s="99"/>
      <c r="BZ376" s="99"/>
      <c r="CA376" s="99"/>
      <c r="CB376" s="99"/>
      <c r="CC376" s="99">
        <v>102</v>
      </c>
      <c r="CD376" s="99">
        <v>8</v>
      </c>
      <c r="CE376" s="99">
        <v>8</v>
      </c>
      <c r="CF376" s="99"/>
      <c r="CG376" s="37" t="e">
        <f>VLOOKUP(Table_1[[#This Row],[EAN]],'[1]Planilha1'!$E:$R,13,0)</f>
        <v>#N/A</v>
      </c>
      <c r="CI376" s="188">
        <f>IF(Table_1[[#This Row],[STATUS MERCADO]]="GO",Table_1[[#This Row],[M. BRUTA TOTAL]],0)</f>
        <v>0</v>
      </c>
      <c r="CJ376" s="188">
        <f>IF(Table_1[[#This Row],[STATUS MERCADO]]="GO",Table_1[[#This Row],[PV UNIT. REALIZADO]]*Table_1[[#This Row],[QUANTIDADE]],0)</f>
        <v>0</v>
      </c>
    </row>
    <row r="377" ht="15" hidden="1">
      <c r="A377" s="7"/>
      <c r="B377" s="84" t="s">
        <v>79</v>
      </c>
      <c r="C377" s="85">
        <v>220705</v>
      </c>
      <c r="D377" s="85">
        <v>10216700</v>
      </c>
      <c r="E377" s="85">
        <v>7896029025963</v>
      </c>
      <c r="F377" s="86" t="s">
        <v>4543</v>
      </c>
      <c r="G377" s="75" t="s">
        <v>24</v>
      </c>
      <c r="H377" s="75">
        <v>590</v>
      </c>
      <c r="I377" s="87" t="s">
        <v>82</v>
      </c>
      <c r="J377" s="75" t="s">
        <v>101</v>
      </c>
      <c r="K377" s="88" t="s">
        <v>84</v>
      </c>
      <c r="L377" s="88">
        <v>24</v>
      </c>
      <c r="M377" s="88">
        <v>0</v>
      </c>
      <c r="N377" s="75" t="s">
        <v>85</v>
      </c>
      <c r="O377" s="75" t="s">
        <v>114</v>
      </c>
      <c r="P377" s="89">
        <v>7.47</v>
      </c>
      <c r="Q377" s="90">
        <f>(17/100+7.6/100+1.65/100)*P377</f>
        <v>1.960875</v>
      </c>
      <c r="R377" s="90"/>
      <c r="S377" s="90"/>
      <c r="T377" s="90"/>
      <c r="U377" s="90"/>
      <c r="V377" s="90">
        <f>+P377-Q377+R377+S377+T377+U377</f>
        <v>5.509125</v>
      </c>
      <c r="W377" s="91">
        <f>(1.02/100)</f>
        <v>1.02E-2</v>
      </c>
      <c r="X377" s="91">
        <v>4.8E-3</v>
      </c>
      <c r="Y377" s="91">
        <v>0.17</v>
      </c>
      <c r="Z377" s="91">
        <v>1.65E-2</v>
      </c>
      <c r="AA377" s="91">
        <v>7.6E-2</v>
      </c>
      <c r="AB377" s="91">
        <f>SUM(W377:AA377)</f>
        <v>0.2775</v>
      </c>
      <c r="AC377" s="75">
        <v>24</v>
      </c>
      <c r="AD377" s="92">
        <f>IF(AL377="","",+AC377*AL377)</f>
        <v>336.863694267516</v>
      </c>
      <c r="AE377" s="93">
        <f>IF(AL377="","",+AL377*AB377)</f>
        <v>3.894986464968154</v>
      </c>
      <c r="AF377" s="92">
        <f>IF(AL377="","",+AL377-AE377)</f>
        <v>10.141000796178346</v>
      </c>
      <c r="AG377" s="93">
        <f>+V377</f>
        <v>5.509125</v>
      </c>
      <c r="AH377" s="92">
        <f>IF(AF377="","",+AF377-AG377)</f>
        <v>4.631875796178346</v>
      </c>
      <c r="AI377" s="92">
        <f>IF(AH377="","",+AH377*AC377)</f>
        <v>111.16501910828032</v>
      </c>
      <c r="AJ377" s="93">
        <v>8.99</v>
      </c>
      <c r="AK377" s="94">
        <v>0.33</v>
      </c>
      <c r="AL377" s="93">
        <f>IF(V377=0,"",V377/(1-AB377-AK377))</f>
        <v>14.0359872611465</v>
      </c>
      <c r="AM377" s="95">
        <v>0.33</v>
      </c>
      <c r="AN377" s="93">
        <f>IF(V377=0,"",V377/(1-AB377-AM377))</f>
        <v>14.0359872611465</v>
      </c>
      <c r="AO377" s="96">
        <v>1.2</v>
      </c>
      <c r="AP377" s="93">
        <f>IF(BD!AJ377="","",BD!AJ377*BD!AO377)</f>
        <v>10.788</v>
      </c>
      <c r="AQ377" s="91">
        <f>BD!AM377/BD!AK377-1</f>
        <v>0</v>
      </c>
      <c r="AR377" s="91">
        <f>IF(BD!AN377="","",IF(BD!AJ377="","",BD!AN377/BD!AJ377-1))</f>
        <v>0.5612889055780312</v>
      </c>
      <c r="AS377" s="91" t="str">
        <f>IF(BD!AN377="","",IF(BD!AN377&lt;BD!AL377,"ABAIXO DA META","DENTRO DA META"))</f>
        <v>DENTRO DA META</v>
      </c>
      <c r="AT377" s="91" t="str">
        <f>IF(BD!AJ377="","EM ANÁLISE",IF(BD!AP377&gt;=BD!AN377,"GO", "NO GO"))</f>
        <v>NO GO</v>
      </c>
      <c r="AU377" s="97">
        <f>IF(AN377="","",+BD!$AN377-AJ377)</f>
        <v>5.0459872611465</v>
      </c>
      <c r="AV377" s="98"/>
      <c r="AW377" s="90">
        <f>BD!P377*BD!AC377</f>
        <v>179.28</v>
      </c>
      <c r="AX377" s="90">
        <f>BD!V377*BD!AC377</f>
        <v>132.219</v>
      </c>
      <c r="AY377" s="90">
        <f>IF(BD!AN377="","",BD!AN377*BD!AC377)</f>
        <v>336.863694267516</v>
      </c>
      <c r="AZ377" s="75" t="s">
        <v>5272</v>
      </c>
      <c r="BA377" s="75" t="s">
        <v>115</v>
      </c>
      <c r="BB377" s="75">
        <v>1</v>
      </c>
      <c r="BC377" s="75" t="s">
        <v>116</v>
      </c>
      <c r="BD377" s="99" t="s">
        <v>5257</v>
      </c>
      <c r="BE377" s="100" t="s">
        <v>4</v>
      </c>
      <c r="BF377" s="100" t="s">
        <v>4</v>
      </c>
      <c r="BG377" s="99" t="s">
        <v>5258</v>
      </c>
      <c r="BH377" s="101"/>
      <c r="BI377" s="101"/>
      <c r="BJ377" s="101"/>
      <c r="BK377" s="101"/>
      <c r="BL377" s="101"/>
      <c r="BM377" s="101"/>
      <c r="BN377" s="99" t="s">
        <v>5268</v>
      </c>
      <c r="BO377" s="99">
        <v>138</v>
      </c>
      <c r="BP377" s="99">
        <v>140.622</v>
      </c>
      <c r="BQ377" s="99">
        <v>121</v>
      </c>
      <c r="BR377" s="101"/>
      <c r="BS377" s="99" t="s">
        <v>5260</v>
      </c>
      <c r="BT377" s="99" t="s">
        <v>5261</v>
      </c>
      <c r="BU377" s="99">
        <v>5102</v>
      </c>
      <c r="BV377" s="99"/>
      <c r="BW377" s="99"/>
      <c r="BX377" s="99"/>
      <c r="BY377" s="99"/>
      <c r="BZ377" s="99"/>
      <c r="CA377" s="99"/>
      <c r="CB377" s="99"/>
      <c r="CC377" s="99">
        <v>102</v>
      </c>
      <c r="CD377" s="99">
        <v>8</v>
      </c>
      <c r="CE377" s="99">
        <v>8</v>
      </c>
      <c r="CF377" s="99"/>
      <c r="CG377" s="37" t="e">
        <f>VLOOKUP(Table_1[[#This Row],[EAN]],'[1]Planilha1'!$E:$R,13,0)</f>
        <v>#N/A</v>
      </c>
      <c r="CI377" s="188">
        <f>IF(Table_1[[#This Row],[STATUS MERCADO]]="GO",Table_1[[#This Row],[M. BRUTA TOTAL]],0)</f>
        <v>0</v>
      </c>
      <c r="CJ377" s="188">
        <f>IF(Table_1[[#This Row],[STATUS MERCADO]]="GO",Table_1[[#This Row],[PV UNIT. REALIZADO]]*Table_1[[#This Row],[QUANTIDADE]],0)</f>
        <v>0</v>
      </c>
    </row>
    <row r="378" ht="15" hidden="1">
      <c r="A378" s="7"/>
      <c r="B378" s="84" t="s">
        <v>79</v>
      </c>
      <c r="C378" s="85">
        <v>220706</v>
      </c>
      <c r="D378" s="85">
        <v>10216702</v>
      </c>
      <c r="E378" s="85">
        <v>7896029079546</v>
      </c>
      <c r="F378" s="86" t="s">
        <v>4544</v>
      </c>
      <c r="G378" s="75" t="s">
        <v>24</v>
      </c>
      <c r="H378" s="75">
        <v>590</v>
      </c>
      <c r="I378" s="87" t="s">
        <v>82</v>
      </c>
      <c r="J378" s="75" t="s">
        <v>101</v>
      </c>
      <c r="K378" s="88" t="s">
        <v>84</v>
      </c>
      <c r="L378" s="88">
        <v>24</v>
      </c>
      <c r="M378" s="88">
        <v>0</v>
      </c>
      <c r="N378" s="75" t="s">
        <v>85</v>
      </c>
      <c r="O378" s="75" t="s">
        <v>114</v>
      </c>
      <c r="P378" s="89">
        <v>7.47</v>
      </c>
      <c r="Q378" s="90">
        <f>(17/100+7.6/100+1.65/100)*P378</f>
        <v>1.960875</v>
      </c>
      <c r="R378" s="90"/>
      <c r="S378" s="90"/>
      <c r="T378" s="90"/>
      <c r="U378" s="90"/>
      <c r="V378" s="90">
        <f>+P378-Q378+R378+S378+T378+U378</f>
        <v>5.509125</v>
      </c>
      <c r="W378" s="91">
        <f>(1.02/100)</f>
        <v>1.02E-2</v>
      </c>
      <c r="X378" s="91">
        <v>4.8E-3</v>
      </c>
      <c r="Y378" s="91">
        <v>0.17</v>
      </c>
      <c r="Z378" s="91">
        <v>1.65E-2</v>
      </c>
      <c r="AA378" s="91">
        <v>7.6E-2</v>
      </c>
      <c r="AB378" s="91">
        <f>SUM(W378:AA378)</f>
        <v>0.2775</v>
      </c>
      <c r="AC378" s="75">
        <v>24</v>
      </c>
      <c r="AD378" s="92">
        <f>IF(AL378="","",+AC378*AL378)</f>
        <v>336.863694267516</v>
      </c>
      <c r="AE378" s="93">
        <f>IF(AL378="","",+AL378*AB378)</f>
        <v>3.894986464968154</v>
      </c>
      <c r="AF378" s="92">
        <f>IF(AL378="","",+AL378-AE378)</f>
        <v>10.141000796178346</v>
      </c>
      <c r="AG378" s="93">
        <f>+V378</f>
        <v>5.509125</v>
      </c>
      <c r="AH378" s="92">
        <f>IF(AF378="","",+AF378-AG378)</f>
        <v>4.631875796178346</v>
      </c>
      <c r="AI378" s="92">
        <f>IF(AH378="","",+AH378*AC378)</f>
        <v>111.16501910828032</v>
      </c>
      <c r="AJ378" s="93">
        <v>8.99</v>
      </c>
      <c r="AK378" s="94">
        <v>0.33</v>
      </c>
      <c r="AL378" s="93">
        <f>IF(V378=0,"",V378/(1-AB378-AK378))</f>
        <v>14.0359872611465</v>
      </c>
      <c r="AM378" s="95">
        <v>0.33</v>
      </c>
      <c r="AN378" s="93">
        <f>IF(V378=0,"",V378/(1-AB378-AM378))</f>
        <v>14.0359872611465</v>
      </c>
      <c r="AO378" s="96">
        <v>1.2</v>
      </c>
      <c r="AP378" s="93">
        <f>IF(BD!AJ378="","",BD!AJ378*BD!AO378)</f>
        <v>10.788</v>
      </c>
      <c r="AQ378" s="91">
        <f>BD!AM378/BD!AK378-1</f>
        <v>0</v>
      </c>
      <c r="AR378" s="91">
        <f>IF(BD!AN378="","",IF(BD!AJ378="","",BD!AN378/BD!AJ378-1))</f>
        <v>0.5612889055780312</v>
      </c>
      <c r="AS378" s="91" t="str">
        <f>IF(BD!AN378="","",IF(BD!AN378&lt;BD!AL378,"ABAIXO DA META","DENTRO DA META"))</f>
        <v>DENTRO DA META</v>
      </c>
      <c r="AT378" s="91" t="str">
        <f>IF(BD!AJ378="","EM ANÁLISE",IF(BD!AP378&gt;=BD!AN378,"GO", "NO GO"))</f>
        <v>NO GO</v>
      </c>
      <c r="AU378" s="97">
        <f>IF(AN378="","",+BD!$AN378-AJ378)</f>
        <v>5.0459872611465</v>
      </c>
      <c r="AV378" s="98"/>
      <c r="AW378" s="90">
        <f>BD!P378*BD!AC378</f>
        <v>179.28</v>
      </c>
      <c r="AX378" s="90">
        <f>BD!V378*BD!AC378</f>
        <v>132.219</v>
      </c>
      <c r="AY378" s="90">
        <f>IF(BD!AN378="","",BD!AN378*BD!AC378)</f>
        <v>336.863694267516</v>
      </c>
      <c r="AZ378" s="75" t="s">
        <v>5272</v>
      </c>
      <c r="BA378" s="75" t="s">
        <v>115</v>
      </c>
      <c r="BB378" s="75">
        <v>1</v>
      </c>
      <c r="BC378" s="75" t="s">
        <v>116</v>
      </c>
      <c r="BD378" s="99" t="s">
        <v>5257</v>
      </c>
      <c r="BE378" s="100" t="s">
        <v>4</v>
      </c>
      <c r="BF378" s="100" t="s">
        <v>4</v>
      </c>
      <c r="BG378" s="99" t="s">
        <v>5258</v>
      </c>
      <c r="BH378" s="101"/>
      <c r="BI378" s="101"/>
      <c r="BJ378" s="101"/>
      <c r="BK378" s="101"/>
      <c r="BL378" s="101"/>
      <c r="BM378" s="101"/>
      <c r="BN378" s="99" t="s">
        <v>5268</v>
      </c>
      <c r="BO378" s="99">
        <v>138</v>
      </c>
      <c r="BP378" s="99">
        <v>140.622</v>
      </c>
      <c r="BQ378" s="99">
        <v>121</v>
      </c>
      <c r="BR378" s="101"/>
      <c r="BS378" s="99" t="s">
        <v>5260</v>
      </c>
      <c r="BT378" s="99" t="s">
        <v>5261</v>
      </c>
      <c r="BU378" s="99">
        <v>5102</v>
      </c>
      <c r="BV378" s="99"/>
      <c r="BW378" s="99"/>
      <c r="BX378" s="99"/>
      <c r="BY378" s="99"/>
      <c r="BZ378" s="99"/>
      <c r="CA378" s="99"/>
      <c r="CB378" s="99"/>
      <c r="CC378" s="99">
        <v>102</v>
      </c>
      <c r="CD378" s="99">
        <v>8</v>
      </c>
      <c r="CE378" s="99">
        <v>8</v>
      </c>
      <c r="CF378" s="99"/>
      <c r="CG378" s="37" t="e">
        <f>VLOOKUP(Table_1[[#This Row],[EAN]],'[1]Planilha1'!$E:$R,13,0)</f>
        <v>#N/A</v>
      </c>
      <c r="CI378" s="188">
        <f>IF(Table_1[[#This Row],[STATUS MERCADO]]="GO",Table_1[[#This Row],[M. BRUTA TOTAL]],0)</f>
        <v>0</v>
      </c>
      <c r="CJ378" s="188">
        <f>IF(Table_1[[#This Row],[STATUS MERCADO]]="GO",Table_1[[#This Row],[PV UNIT. REALIZADO]]*Table_1[[#This Row],[QUANTIDADE]],0)</f>
        <v>0</v>
      </c>
    </row>
    <row r="379" ht="15" hidden="1">
      <c r="A379" s="7"/>
      <c r="B379" s="84" t="s">
        <v>79</v>
      </c>
      <c r="C379" s="85">
        <v>220707</v>
      </c>
      <c r="D379" s="85">
        <v>10216701</v>
      </c>
      <c r="E379" s="85">
        <v>7896029079522</v>
      </c>
      <c r="F379" s="86" t="s">
        <v>4545</v>
      </c>
      <c r="G379" s="75" t="s">
        <v>24</v>
      </c>
      <c r="H379" s="75">
        <v>590</v>
      </c>
      <c r="I379" s="87" t="s">
        <v>82</v>
      </c>
      <c r="J379" s="75" t="s">
        <v>101</v>
      </c>
      <c r="K379" s="88" t="s">
        <v>84</v>
      </c>
      <c r="L379" s="88">
        <v>24</v>
      </c>
      <c r="M379" s="88">
        <v>0</v>
      </c>
      <c r="N379" s="75" t="s">
        <v>85</v>
      </c>
      <c r="O379" s="75" t="s">
        <v>114</v>
      </c>
      <c r="P379" s="89">
        <v>7.47</v>
      </c>
      <c r="Q379" s="90">
        <f>(17/100+7.6/100+1.65/100)*P379</f>
        <v>1.960875</v>
      </c>
      <c r="R379" s="90"/>
      <c r="S379" s="90"/>
      <c r="T379" s="90"/>
      <c r="U379" s="90"/>
      <c r="V379" s="90">
        <f>+P379-Q379+R379+S379+T379+U379</f>
        <v>5.509125</v>
      </c>
      <c r="W379" s="91">
        <f>(1.02/100)</f>
        <v>1.02E-2</v>
      </c>
      <c r="X379" s="91">
        <v>4.8E-3</v>
      </c>
      <c r="Y379" s="91">
        <v>0.17</v>
      </c>
      <c r="Z379" s="91">
        <v>1.65E-2</v>
      </c>
      <c r="AA379" s="91">
        <v>7.6E-2</v>
      </c>
      <c r="AB379" s="91">
        <f>SUM(W379:AA379)</f>
        <v>0.2775</v>
      </c>
      <c r="AC379" s="75">
        <v>24</v>
      </c>
      <c r="AD379" s="92">
        <f>IF(AL379="","",+AC379*AL379)</f>
        <v>336.863694267516</v>
      </c>
      <c r="AE379" s="93">
        <f>IF(AL379="","",+AL379*AB379)</f>
        <v>3.894986464968154</v>
      </c>
      <c r="AF379" s="92">
        <f>IF(AL379="","",+AL379-AE379)</f>
        <v>10.141000796178346</v>
      </c>
      <c r="AG379" s="93">
        <f>+V379</f>
        <v>5.509125</v>
      </c>
      <c r="AH379" s="92">
        <f>IF(AF379="","",+AF379-AG379)</f>
        <v>4.631875796178346</v>
      </c>
      <c r="AI379" s="92">
        <f>IF(AH379="","",+AH379*AC379)</f>
        <v>111.16501910828032</v>
      </c>
      <c r="AJ379" s="93">
        <v>8.99</v>
      </c>
      <c r="AK379" s="94">
        <v>0.33</v>
      </c>
      <c r="AL379" s="93">
        <f>IF(V379=0,"",V379/(1-AB379-AK379))</f>
        <v>14.0359872611465</v>
      </c>
      <c r="AM379" s="95">
        <v>0.33</v>
      </c>
      <c r="AN379" s="93">
        <f>IF(V379=0,"",V379/(1-AB379-AM379))</f>
        <v>14.0359872611465</v>
      </c>
      <c r="AO379" s="96">
        <v>1.2</v>
      </c>
      <c r="AP379" s="93">
        <f>IF(BD!AJ379="","",BD!AJ379*BD!AO379)</f>
        <v>10.788</v>
      </c>
      <c r="AQ379" s="91">
        <f>BD!AM379/BD!AK379-1</f>
        <v>0</v>
      </c>
      <c r="AR379" s="91">
        <f>IF(BD!AN379="","",IF(BD!AJ379="","",BD!AN379/BD!AJ379-1))</f>
        <v>0.5612889055780312</v>
      </c>
      <c r="AS379" s="91" t="str">
        <f>IF(BD!AN379="","",IF(BD!AN379&lt;BD!AL379,"ABAIXO DA META","DENTRO DA META"))</f>
        <v>DENTRO DA META</v>
      </c>
      <c r="AT379" s="91" t="str">
        <f>IF(BD!AJ379="","EM ANÁLISE",IF(BD!AP379&gt;=BD!AN379,"GO", "NO GO"))</f>
        <v>NO GO</v>
      </c>
      <c r="AU379" s="97">
        <f>IF(AN379="","",+BD!$AN379-AJ379)</f>
        <v>5.0459872611465</v>
      </c>
      <c r="AV379" s="98"/>
      <c r="AW379" s="90">
        <f>BD!P379*BD!AC379</f>
        <v>179.28</v>
      </c>
      <c r="AX379" s="90">
        <f>BD!V379*BD!AC379</f>
        <v>132.219</v>
      </c>
      <c r="AY379" s="90">
        <f>IF(BD!AN379="","",BD!AN379*BD!AC379)</f>
        <v>336.863694267516</v>
      </c>
      <c r="AZ379" s="75" t="s">
        <v>5272</v>
      </c>
      <c r="BA379" s="75" t="s">
        <v>115</v>
      </c>
      <c r="BB379" s="75">
        <v>1</v>
      </c>
      <c r="BC379" s="75" t="s">
        <v>116</v>
      </c>
      <c r="BD379" s="99" t="s">
        <v>5257</v>
      </c>
      <c r="BE379" s="100" t="s">
        <v>4</v>
      </c>
      <c r="BF379" s="100" t="s">
        <v>4</v>
      </c>
      <c r="BG379" s="99" t="s">
        <v>5258</v>
      </c>
      <c r="BH379" s="101"/>
      <c r="BI379" s="101"/>
      <c r="BJ379" s="101"/>
      <c r="BK379" s="101"/>
      <c r="BL379" s="101"/>
      <c r="BM379" s="101"/>
      <c r="BN379" s="99" t="s">
        <v>5268</v>
      </c>
      <c r="BO379" s="99">
        <v>138</v>
      </c>
      <c r="BP379" s="99">
        <v>140.622</v>
      </c>
      <c r="BQ379" s="99">
        <v>121</v>
      </c>
      <c r="BR379" s="101"/>
      <c r="BS379" s="99" t="s">
        <v>5260</v>
      </c>
      <c r="BT379" s="99" t="s">
        <v>5261</v>
      </c>
      <c r="BU379" s="99">
        <v>5102</v>
      </c>
      <c r="BV379" s="99"/>
      <c r="BW379" s="99"/>
      <c r="BX379" s="99"/>
      <c r="BY379" s="99"/>
      <c r="BZ379" s="99"/>
      <c r="CA379" s="99"/>
      <c r="CB379" s="99"/>
      <c r="CC379" s="99">
        <v>102</v>
      </c>
      <c r="CD379" s="99">
        <v>8</v>
      </c>
      <c r="CE379" s="99">
        <v>8</v>
      </c>
      <c r="CF379" s="99"/>
      <c r="CG379" s="37" t="e">
        <f>VLOOKUP(Table_1[[#This Row],[EAN]],'[1]Planilha1'!$E:$R,13,0)</f>
        <v>#N/A</v>
      </c>
      <c r="CI379" s="188">
        <f>IF(Table_1[[#This Row],[STATUS MERCADO]]="GO",Table_1[[#This Row],[M. BRUTA TOTAL]],0)</f>
        <v>0</v>
      </c>
      <c r="CJ379" s="188">
        <f>IF(Table_1[[#This Row],[STATUS MERCADO]]="GO",Table_1[[#This Row],[PV UNIT. REALIZADO]]*Table_1[[#This Row],[QUANTIDADE]],0)</f>
        <v>0</v>
      </c>
    </row>
    <row r="380" ht="15" hidden="1">
      <c r="A380" s="7"/>
      <c r="B380" s="84" t="s">
        <v>79</v>
      </c>
      <c r="C380" s="85">
        <v>220719</v>
      </c>
      <c r="D380" s="85">
        <v>10216691</v>
      </c>
      <c r="E380" s="85">
        <v>7896029079607</v>
      </c>
      <c r="F380" s="86" t="s">
        <v>4546</v>
      </c>
      <c r="G380" s="75" t="s">
        <v>24</v>
      </c>
      <c r="H380" s="75">
        <v>1540</v>
      </c>
      <c r="I380" s="87" t="s">
        <v>110</v>
      </c>
      <c r="J380" s="75" t="s">
        <v>101</v>
      </c>
      <c r="K380" s="88" t="s">
        <v>84</v>
      </c>
      <c r="L380" s="88">
        <v>24</v>
      </c>
      <c r="M380" s="88">
        <v>0</v>
      </c>
      <c r="N380" s="75" t="s">
        <v>85</v>
      </c>
      <c r="O380" s="75" t="s">
        <v>114</v>
      </c>
      <c r="P380" s="89">
        <v>7.47</v>
      </c>
      <c r="Q380" s="90">
        <f>(17/100+7.6/100+1.65/100)*P380</f>
        <v>1.960875</v>
      </c>
      <c r="R380" s="90"/>
      <c r="S380" s="90"/>
      <c r="T380" s="90"/>
      <c r="U380" s="90"/>
      <c r="V380" s="90">
        <f>+P380-Q380+R380+S380+T380+U380</f>
        <v>5.509125</v>
      </c>
      <c r="W380" s="91">
        <f>(1.02/100)</f>
        <v>1.02E-2</v>
      </c>
      <c r="X380" s="91">
        <v>4.8E-3</v>
      </c>
      <c r="Y380" s="91">
        <v>0.17</v>
      </c>
      <c r="Z380" s="91">
        <v>1.65E-2</v>
      </c>
      <c r="AA380" s="91">
        <v>7.6E-2</v>
      </c>
      <c r="AB380" s="91">
        <f>SUM(W380:AA380)</f>
        <v>0.2775</v>
      </c>
      <c r="AC380" s="75">
        <v>24</v>
      </c>
      <c r="AD380" s="92">
        <f>IF(AL380="","",+AC380*AL380)</f>
        <v>336.863694267516</v>
      </c>
      <c r="AE380" s="93">
        <f>IF(AL380="","",+AL380*AB380)</f>
        <v>3.894986464968154</v>
      </c>
      <c r="AF380" s="92">
        <f>IF(AL380="","",+AL380-AE380)</f>
        <v>10.141000796178346</v>
      </c>
      <c r="AG380" s="93">
        <f>+V380</f>
        <v>5.509125</v>
      </c>
      <c r="AH380" s="92">
        <f>IF(AF380="","",+AF380-AG380)</f>
        <v>4.631875796178346</v>
      </c>
      <c r="AI380" s="92">
        <f>IF(AH380="","",+AH380*AC380)</f>
        <v>111.16501910828032</v>
      </c>
      <c r="AJ380" s="93">
        <v>8.99</v>
      </c>
      <c r="AK380" s="94">
        <v>0.33</v>
      </c>
      <c r="AL380" s="93">
        <f>IF(V380=0,"",V380/(1-AB380-AK380))</f>
        <v>14.0359872611465</v>
      </c>
      <c r="AM380" s="95">
        <v>0.33</v>
      </c>
      <c r="AN380" s="93">
        <f>IF(V380=0,"",V380/(1-AB380-AM380))</f>
        <v>14.0359872611465</v>
      </c>
      <c r="AO380" s="96">
        <v>1.2</v>
      </c>
      <c r="AP380" s="93">
        <f>IF(BD!AJ380="","",BD!AJ380*BD!AO380)</f>
        <v>10.788</v>
      </c>
      <c r="AQ380" s="91">
        <f>BD!AM380/BD!AK380-1</f>
        <v>0</v>
      </c>
      <c r="AR380" s="91">
        <f>IF(BD!AN380="","",IF(BD!AJ380="","",BD!AN380/BD!AJ380-1))</f>
        <v>0.5612889055780312</v>
      </c>
      <c r="AS380" s="91" t="str">
        <f>IF(BD!AN380="","",IF(BD!AN380&lt;BD!AL380,"ABAIXO DA META","DENTRO DA META"))</f>
        <v>DENTRO DA META</v>
      </c>
      <c r="AT380" s="91" t="str">
        <f>IF(BD!AJ380="","EM ANÁLISE",IF(BD!AP380&gt;=BD!AN380,"GO", "NO GO"))</f>
        <v>NO GO</v>
      </c>
      <c r="AU380" s="97">
        <f>IF(AN380="","",+BD!$AN380-AJ380)</f>
        <v>5.0459872611465</v>
      </c>
      <c r="AV380" s="98"/>
      <c r="AW380" s="90">
        <f>BD!P380*BD!AC380</f>
        <v>179.28</v>
      </c>
      <c r="AX380" s="90">
        <f>BD!V380*BD!AC380</f>
        <v>132.219</v>
      </c>
      <c r="AY380" s="90">
        <f>IF(BD!AN380="","",BD!AN380*BD!AC380)</f>
        <v>336.863694267516</v>
      </c>
      <c r="AZ380" s="75" t="s">
        <v>5272</v>
      </c>
      <c r="BA380" s="75" t="s">
        <v>115</v>
      </c>
      <c r="BB380" s="75">
        <v>1</v>
      </c>
      <c r="BC380" s="75" t="s">
        <v>116</v>
      </c>
      <c r="BD380" s="99" t="s">
        <v>5257</v>
      </c>
      <c r="BE380" s="100" t="s">
        <v>4</v>
      </c>
      <c r="BF380" s="100" t="s">
        <v>4</v>
      </c>
      <c r="BG380" s="99" t="s">
        <v>5258</v>
      </c>
      <c r="BH380" s="101"/>
      <c r="BI380" s="101"/>
      <c r="BJ380" s="101"/>
      <c r="BK380" s="101"/>
      <c r="BL380" s="101"/>
      <c r="BM380" s="101"/>
      <c r="BN380" s="99" t="s">
        <v>5268</v>
      </c>
      <c r="BO380" s="99">
        <v>138</v>
      </c>
      <c r="BP380" s="99">
        <v>140.622</v>
      </c>
      <c r="BQ380" s="99">
        <v>121</v>
      </c>
      <c r="BR380" s="101"/>
      <c r="BS380" s="99" t="s">
        <v>5260</v>
      </c>
      <c r="BT380" s="99" t="s">
        <v>5261</v>
      </c>
      <c r="BU380" s="99">
        <v>5102</v>
      </c>
      <c r="BV380" s="99"/>
      <c r="BW380" s="99"/>
      <c r="BX380" s="99"/>
      <c r="BY380" s="99"/>
      <c r="BZ380" s="99"/>
      <c r="CA380" s="99"/>
      <c r="CB380" s="99"/>
      <c r="CC380" s="99">
        <v>102</v>
      </c>
      <c r="CD380" s="99">
        <v>8</v>
      </c>
      <c r="CE380" s="99">
        <v>8</v>
      </c>
      <c r="CF380" s="99"/>
      <c r="CG380" s="37" t="e">
        <f>VLOOKUP(Table_1[[#This Row],[EAN]],'[1]Planilha1'!$E:$R,13,0)</f>
        <v>#N/A</v>
      </c>
      <c r="CI380" s="188">
        <f>IF(Table_1[[#This Row],[STATUS MERCADO]]="GO",Table_1[[#This Row],[M. BRUTA TOTAL]],0)</f>
        <v>0</v>
      </c>
      <c r="CJ380" s="188">
        <f>IF(Table_1[[#This Row],[STATUS MERCADO]]="GO",Table_1[[#This Row],[PV UNIT. REALIZADO]]*Table_1[[#This Row],[QUANTIDADE]],0)</f>
        <v>0</v>
      </c>
    </row>
    <row r="381" ht="15" hidden="1">
      <c r="A381" s="7"/>
      <c r="B381" s="84" t="s">
        <v>79</v>
      </c>
      <c r="C381" s="85">
        <v>220720</v>
      </c>
      <c r="D381" s="85">
        <v>10216703</v>
      </c>
      <c r="E381" s="85">
        <v>7896029072615</v>
      </c>
      <c r="F381" s="86" t="s">
        <v>4547</v>
      </c>
      <c r="G381" s="75" t="s">
        <v>24</v>
      </c>
      <c r="H381" s="75">
        <v>1540</v>
      </c>
      <c r="I381" s="87" t="s">
        <v>110</v>
      </c>
      <c r="J381" s="75" t="s">
        <v>101</v>
      </c>
      <c r="K381" s="88" t="s">
        <v>84</v>
      </c>
      <c r="L381" s="88">
        <v>24</v>
      </c>
      <c r="M381" s="88">
        <v>0</v>
      </c>
      <c r="N381" s="75" t="s">
        <v>85</v>
      </c>
      <c r="O381" s="75" t="s">
        <v>114</v>
      </c>
      <c r="P381" s="89">
        <v>7.47</v>
      </c>
      <c r="Q381" s="90">
        <f>(17/100+7.6/100+1.65/100)*P381</f>
        <v>1.960875</v>
      </c>
      <c r="R381" s="90"/>
      <c r="S381" s="90"/>
      <c r="T381" s="90"/>
      <c r="U381" s="90"/>
      <c r="V381" s="90">
        <f>+P381-Q381+R381+S381+T381+U381</f>
        <v>5.509125</v>
      </c>
      <c r="W381" s="91">
        <f>(1.02/100)</f>
        <v>1.02E-2</v>
      </c>
      <c r="X381" s="91">
        <v>4.8E-3</v>
      </c>
      <c r="Y381" s="91">
        <v>0.17</v>
      </c>
      <c r="Z381" s="91">
        <v>1.65E-2</v>
      </c>
      <c r="AA381" s="91">
        <v>7.6E-2</v>
      </c>
      <c r="AB381" s="91">
        <f>SUM(W381:AA381)</f>
        <v>0.2775</v>
      </c>
      <c r="AC381" s="75">
        <v>24</v>
      </c>
      <c r="AD381" s="92">
        <f>IF(AL381="","",+AC381*AL381)</f>
        <v>336.863694267516</v>
      </c>
      <c r="AE381" s="93">
        <f>IF(AL381="","",+AL381*AB381)</f>
        <v>3.894986464968154</v>
      </c>
      <c r="AF381" s="92">
        <f>IF(AL381="","",+AL381-AE381)</f>
        <v>10.141000796178346</v>
      </c>
      <c r="AG381" s="93">
        <f>+V381</f>
        <v>5.509125</v>
      </c>
      <c r="AH381" s="92">
        <f>IF(AF381="","",+AF381-AG381)</f>
        <v>4.631875796178346</v>
      </c>
      <c r="AI381" s="92">
        <f>IF(AH381="","",+AH381*AC381)</f>
        <v>111.16501910828032</v>
      </c>
      <c r="AJ381" s="93">
        <v>8.99</v>
      </c>
      <c r="AK381" s="94">
        <v>0.33</v>
      </c>
      <c r="AL381" s="93">
        <f>IF(V381=0,"",V381/(1-AB381-AK381))</f>
        <v>14.0359872611465</v>
      </c>
      <c r="AM381" s="95">
        <v>0.33</v>
      </c>
      <c r="AN381" s="93">
        <f>IF(V381=0,"",V381/(1-AB381-AM381))</f>
        <v>14.0359872611465</v>
      </c>
      <c r="AO381" s="96">
        <v>1.2</v>
      </c>
      <c r="AP381" s="93">
        <f>IF(BD!AJ381="","",BD!AJ381*BD!AO381)</f>
        <v>10.788</v>
      </c>
      <c r="AQ381" s="91">
        <f>BD!AM381/BD!AK381-1</f>
        <v>0</v>
      </c>
      <c r="AR381" s="91">
        <f>IF(BD!AN381="","",IF(BD!AJ381="","",BD!AN381/BD!AJ381-1))</f>
        <v>0.5612889055780312</v>
      </c>
      <c r="AS381" s="91" t="str">
        <f>IF(BD!AN381="","",IF(BD!AN381&lt;BD!AL381,"ABAIXO DA META","DENTRO DA META"))</f>
        <v>DENTRO DA META</v>
      </c>
      <c r="AT381" s="91" t="str">
        <f>IF(BD!AJ381="","EM ANÁLISE",IF(BD!AP381&gt;=BD!AN381,"GO", "NO GO"))</f>
        <v>NO GO</v>
      </c>
      <c r="AU381" s="97">
        <f>IF(AN381="","",+BD!$AN381-AJ381)</f>
        <v>5.0459872611465</v>
      </c>
      <c r="AV381" s="98"/>
      <c r="AW381" s="90">
        <f>BD!P381*BD!AC381</f>
        <v>179.28</v>
      </c>
      <c r="AX381" s="90">
        <f>BD!V381*BD!AC381</f>
        <v>132.219</v>
      </c>
      <c r="AY381" s="90">
        <f>IF(BD!AN381="","",BD!AN381*BD!AC381)</f>
        <v>336.863694267516</v>
      </c>
      <c r="AZ381" s="75" t="s">
        <v>5272</v>
      </c>
      <c r="BA381" s="75" t="s">
        <v>115</v>
      </c>
      <c r="BB381" s="75">
        <v>1</v>
      </c>
      <c r="BC381" s="75" t="s">
        <v>116</v>
      </c>
      <c r="BD381" s="99" t="s">
        <v>5257</v>
      </c>
      <c r="BE381" s="100" t="s">
        <v>4</v>
      </c>
      <c r="BF381" s="100" t="s">
        <v>4</v>
      </c>
      <c r="BG381" s="99" t="s">
        <v>5258</v>
      </c>
      <c r="BH381" s="101"/>
      <c r="BI381" s="101"/>
      <c r="BJ381" s="101"/>
      <c r="BK381" s="101"/>
      <c r="BL381" s="101"/>
      <c r="BM381" s="101"/>
      <c r="BN381" s="99" t="s">
        <v>5268</v>
      </c>
      <c r="BO381" s="99">
        <v>138</v>
      </c>
      <c r="BP381" s="99">
        <v>140.622</v>
      </c>
      <c r="BQ381" s="99">
        <v>121</v>
      </c>
      <c r="BR381" s="101"/>
      <c r="BS381" s="99" t="s">
        <v>5260</v>
      </c>
      <c r="BT381" s="99" t="s">
        <v>5261</v>
      </c>
      <c r="BU381" s="99">
        <v>5102</v>
      </c>
      <c r="BV381" s="99"/>
      <c r="BW381" s="99"/>
      <c r="BX381" s="99"/>
      <c r="BY381" s="99"/>
      <c r="BZ381" s="99"/>
      <c r="CA381" s="99"/>
      <c r="CB381" s="99"/>
      <c r="CC381" s="99">
        <v>102</v>
      </c>
      <c r="CD381" s="99">
        <v>8</v>
      </c>
      <c r="CE381" s="99">
        <v>8</v>
      </c>
      <c r="CF381" s="99"/>
      <c r="CG381" s="37" t="e">
        <f>VLOOKUP(Table_1[[#This Row],[EAN]],'[1]Planilha1'!$E:$R,13,0)</f>
        <v>#N/A</v>
      </c>
      <c r="CI381" s="188">
        <f>IF(Table_1[[#This Row],[STATUS MERCADO]]="GO",Table_1[[#This Row],[M. BRUTA TOTAL]],0)</f>
        <v>0</v>
      </c>
      <c r="CJ381" s="188">
        <f>IF(Table_1[[#This Row],[STATUS MERCADO]]="GO",Table_1[[#This Row],[PV UNIT. REALIZADO]]*Table_1[[#This Row],[QUANTIDADE]],0)</f>
        <v>0</v>
      </c>
    </row>
    <row r="382" ht="15" hidden="1">
      <c r="A382" s="7"/>
      <c r="B382" s="84" t="s">
        <v>79</v>
      </c>
      <c r="C382" s="85">
        <v>220721</v>
      </c>
      <c r="D382" s="85">
        <v>10216695</v>
      </c>
      <c r="E382" s="85">
        <v>7896029079447</v>
      </c>
      <c r="F382" s="86" t="s">
        <v>4548</v>
      </c>
      <c r="G382" s="75" t="s">
        <v>24</v>
      </c>
      <c r="H382" s="75">
        <v>1540</v>
      </c>
      <c r="I382" s="87" t="s">
        <v>110</v>
      </c>
      <c r="J382" s="75" t="s">
        <v>101</v>
      </c>
      <c r="K382" s="88" t="s">
        <v>84</v>
      </c>
      <c r="L382" s="88">
        <v>24</v>
      </c>
      <c r="M382" s="88">
        <v>0</v>
      </c>
      <c r="N382" s="75" t="s">
        <v>85</v>
      </c>
      <c r="O382" s="75" t="s">
        <v>114</v>
      </c>
      <c r="P382" s="89">
        <v>7.47</v>
      </c>
      <c r="Q382" s="90">
        <f>(17/100+7.6/100+1.65/100)*P382</f>
        <v>1.960875</v>
      </c>
      <c r="R382" s="90"/>
      <c r="S382" s="90"/>
      <c r="T382" s="90"/>
      <c r="U382" s="90"/>
      <c r="V382" s="90">
        <f>+P382-Q382+R382+S382+T382+U382</f>
        <v>5.509125</v>
      </c>
      <c r="W382" s="91">
        <f>(1.02/100)</f>
        <v>1.02E-2</v>
      </c>
      <c r="X382" s="91">
        <v>4.8E-3</v>
      </c>
      <c r="Y382" s="91">
        <v>0.17</v>
      </c>
      <c r="Z382" s="91">
        <v>1.65E-2</v>
      </c>
      <c r="AA382" s="91">
        <v>7.6E-2</v>
      </c>
      <c r="AB382" s="91">
        <f>SUM(W382:AA382)</f>
        <v>0.2775</v>
      </c>
      <c r="AC382" s="75">
        <v>24</v>
      </c>
      <c r="AD382" s="92">
        <f>IF(AL382="","",+AC382*AL382)</f>
        <v>336.863694267516</v>
      </c>
      <c r="AE382" s="93">
        <f>IF(AL382="","",+AL382*AB382)</f>
        <v>3.894986464968154</v>
      </c>
      <c r="AF382" s="92">
        <f>IF(AL382="","",+AL382-AE382)</f>
        <v>10.141000796178346</v>
      </c>
      <c r="AG382" s="93">
        <f>+V382</f>
        <v>5.509125</v>
      </c>
      <c r="AH382" s="92">
        <f>IF(AF382="","",+AF382-AG382)</f>
        <v>4.631875796178346</v>
      </c>
      <c r="AI382" s="92">
        <f>IF(AH382="","",+AH382*AC382)</f>
        <v>111.16501910828032</v>
      </c>
      <c r="AJ382" s="93">
        <v>8.99</v>
      </c>
      <c r="AK382" s="94">
        <v>0.33</v>
      </c>
      <c r="AL382" s="93">
        <f>IF(V382=0,"",V382/(1-AB382-AK382))</f>
        <v>14.0359872611465</v>
      </c>
      <c r="AM382" s="95">
        <v>0.33</v>
      </c>
      <c r="AN382" s="93">
        <f>IF(V382=0,"",V382/(1-AB382-AM382))</f>
        <v>14.0359872611465</v>
      </c>
      <c r="AO382" s="96">
        <v>1.2</v>
      </c>
      <c r="AP382" s="93">
        <f>IF(BD!AJ382="","",BD!AJ382*BD!AO382)</f>
        <v>10.788</v>
      </c>
      <c r="AQ382" s="91">
        <f>BD!AM382/BD!AK382-1</f>
        <v>0</v>
      </c>
      <c r="AR382" s="91">
        <f>IF(BD!AN382="","",IF(BD!AJ382="","",BD!AN382/BD!AJ382-1))</f>
        <v>0.5612889055780312</v>
      </c>
      <c r="AS382" s="91" t="str">
        <f>IF(BD!AN382="","",IF(BD!AN382&lt;BD!AL382,"ABAIXO DA META","DENTRO DA META"))</f>
        <v>DENTRO DA META</v>
      </c>
      <c r="AT382" s="91" t="str">
        <f>IF(BD!AJ382="","EM ANÁLISE",IF(BD!AP382&gt;=BD!AN382,"GO", "NO GO"))</f>
        <v>NO GO</v>
      </c>
      <c r="AU382" s="97">
        <f>IF(AN382="","",+BD!$AN382-AJ382)</f>
        <v>5.0459872611465</v>
      </c>
      <c r="AV382" s="98"/>
      <c r="AW382" s="90">
        <f>BD!P382*BD!AC382</f>
        <v>179.28</v>
      </c>
      <c r="AX382" s="90">
        <f>BD!V382*BD!AC382</f>
        <v>132.219</v>
      </c>
      <c r="AY382" s="90">
        <f>IF(BD!AN382="","",BD!AN382*BD!AC382)</f>
        <v>336.863694267516</v>
      </c>
      <c r="AZ382" s="75" t="s">
        <v>5272</v>
      </c>
      <c r="BA382" s="75" t="s">
        <v>115</v>
      </c>
      <c r="BB382" s="75">
        <v>1</v>
      </c>
      <c r="BC382" s="75" t="s">
        <v>116</v>
      </c>
      <c r="BD382" s="99" t="s">
        <v>5257</v>
      </c>
      <c r="BE382" s="100" t="s">
        <v>4</v>
      </c>
      <c r="BF382" s="100" t="s">
        <v>4</v>
      </c>
      <c r="BG382" s="99" t="s">
        <v>5258</v>
      </c>
      <c r="BH382" s="101"/>
      <c r="BI382" s="101"/>
      <c r="BJ382" s="101"/>
      <c r="BK382" s="101"/>
      <c r="BL382" s="101"/>
      <c r="BM382" s="101"/>
      <c r="BN382" s="99" t="s">
        <v>5268</v>
      </c>
      <c r="BO382" s="99">
        <v>138</v>
      </c>
      <c r="BP382" s="99">
        <v>140.622</v>
      </c>
      <c r="BQ382" s="99">
        <v>121</v>
      </c>
      <c r="BR382" s="101"/>
      <c r="BS382" s="99" t="s">
        <v>5260</v>
      </c>
      <c r="BT382" s="99" t="s">
        <v>5261</v>
      </c>
      <c r="BU382" s="99">
        <v>5102</v>
      </c>
      <c r="BV382" s="99"/>
      <c r="BW382" s="99"/>
      <c r="BX382" s="99"/>
      <c r="BY382" s="99"/>
      <c r="BZ382" s="99"/>
      <c r="CA382" s="99"/>
      <c r="CB382" s="99"/>
      <c r="CC382" s="99">
        <v>102</v>
      </c>
      <c r="CD382" s="99">
        <v>8</v>
      </c>
      <c r="CE382" s="99">
        <v>8</v>
      </c>
      <c r="CF382" s="99"/>
      <c r="CG382" s="37" t="e">
        <f>VLOOKUP(Table_1[[#This Row],[EAN]],'[1]Planilha1'!$E:$R,13,0)</f>
        <v>#N/A</v>
      </c>
      <c r="CI382" s="188">
        <f>IF(Table_1[[#This Row],[STATUS MERCADO]]="GO",Table_1[[#This Row],[M. BRUTA TOTAL]],0)</f>
        <v>0</v>
      </c>
      <c r="CJ382" s="188">
        <f>IF(Table_1[[#This Row],[STATUS MERCADO]]="GO",Table_1[[#This Row],[PV UNIT. REALIZADO]]*Table_1[[#This Row],[QUANTIDADE]],0)</f>
        <v>0</v>
      </c>
    </row>
    <row r="383" ht="15" hidden="1">
      <c r="A383" s="7"/>
      <c r="B383" s="84" t="s">
        <v>79</v>
      </c>
      <c r="C383" s="85">
        <v>220722</v>
      </c>
      <c r="D383" s="85">
        <v>10216694</v>
      </c>
      <c r="E383" s="85">
        <v>7896029072622</v>
      </c>
      <c r="F383" s="86" t="s">
        <v>4549</v>
      </c>
      <c r="G383" s="75" t="s">
        <v>24</v>
      </c>
      <c r="H383" s="75">
        <v>1540</v>
      </c>
      <c r="I383" s="87" t="s">
        <v>110</v>
      </c>
      <c r="J383" s="75" t="s">
        <v>101</v>
      </c>
      <c r="K383" s="88" t="s">
        <v>84</v>
      </c>
      <c r="L383" s="88">
        <v>24</v>
      </c>
      <c r="M383" s="88">
        <v>0</v>
      </c>
      <c r="N383" s="75" t="s">
        <v>85</v>
      </c>
      <c r="O383" s="75" t="s">
        <v>114</v>
      </c>
      <c r="P383" s="89">
        <v>7.47</v>
      </c>
      <c r="Q383" s="90">
        <f>(17/100+7.6/100+1.65/100)*P383</f>
        <v>1.960875</v>
      </c>
      <c r="R383" s="90"/>
      <c r="S383" s="90"/>
      <c r="T383" s="90"/>
      <c r="U383" s="90"/>
      <c r="V383" s="90">
        <f>+P383-Q383+R383+S383+T383+U383</f>
        <v>5.509125</v>
      </c>
      <c r="W383" s="91">
        <f>(1.02/100)</f>
        <v>1.02E-2</v>
      </c>
      <c r="X383" s="91">
        <v>4.8E-3</v>
      </c>
      <c r="Y383" s="91">
        <v>0.17</v>
      </c>
      <c r="Z383" s="91">
        <v>1.65E-2</v>
      </c>
      <c r="AA383" s="91">
        <v>7.6E-2</v>
      </c>
      <c r="AB383" s="91">
        <f>SUM(W383:AA383)</f>
        <v>0.2775</v>
      </c>
      <c r="AC383" s="75">
        <v>24</v>
      </c>
      <c r="AD383" s="92">
        <f>IF(AL383="","",+AC383*AL383)</f>
        <v>336.863694267516</v>
      </c>
      <c r="AE383" s="93">
        <f>IF(AL383="","",+AL383*AB383)</f>
        <v>3.894986464968154</v>
      </c>
      <c r="AF383" s="92">
        <f>IF(AL383="","",+AL383-AE383)</f>
        <v>10.141000796178346</v>
      </c>
      <c r="AG383" s="93">
        <f>+V383</f>
        <v>5.509125</v>
      </c>
      <c r="AH383" s="92">
        <f>IF(AF383="","",+AF383-AG383)</f>
        <v>4.631875796178346</v>
      </c>
      <c r="AI383" s="92">
        <f>IF(AH383="","",+AH383*AC383)</f>
        <v>111.16501910828032</v>
      </c>
      <c r="AJ383" s="93">
        <v>8.99</v>
      </c>
      <c r="AK383" s="94">
        <v>0.33</v>
      </c>
      <c r="AL383" s="93">
        <f>IF(V383=0,"",V383/(1-AB383-AK383))</f>
        <v>14.0359872611465</v>
      </c>
      <c r="AM383" s="95">
        <v>0.33</v>
      </c>
      <c r="AN383" s="93">
        <f>IF(V383=0,"",V383/(1-AB383-AM383))</f>
        <v>14.0359872611465</v>
      </c>
      <c r="AO383" s="96">
        <v>1.2</v>
      </c>
      <c r="AP383" s="93">
        <f>IF(BD!AJ383="","",BD!AJ383*BD!AO383)</f>
        <v>10.788</v>
      </c>
      <c r="AQ383" s="91">
        <f>BD!AM383/BD!AK383-1</f>
        <v>0</v>
      </c>
      <c r="AR383" s="91">
        <f>IF(BD!AN383="","",IF(BD!AJ383="","",BD!AN383/BD!AJ383-1))</f>
        <v>0.5612889055780312</v>
      </c>
      <c r="AS383" s="91" t="str">
        <f>IF(BD!AN383="","",IF(BD!AN383&lt;BD!AL383,"ABAIXO DA META","DENTRO DA META"))</f>
        <v>DENTRO DA META</v>
      </c>
      <c r="AT383" s="91" t="str">
        <f>IF(BD!AJ383="","EM ANÁLISE",IF(BD!AP383&gt;=BD!AN383,"GO", "NO GO"))</f>
        <v>NO GO</v>
      </c>
      <c r="AU383" s="97">
        <f>IF(AN383="","",+BD!$AN383-AJ383)</f>
        <v>5.0459872611465</v>
      </c>
      <c r="AV383" s="98"/>
      <c r="AW383" s="90">
        <f>BD!P383*BD!AC383</f>
        <v>179.28</v>
      </c>
      <c r="AX383" s="90">
        <f>BD!V383*BD!AC383</f>
        <v>132.219</v>
      </c>
      <c r="AY383" s="90">
        <f>IF(BD!AN383="","",BD!AN383*BD!AC383)</f>
        <v>336.863694267516</v>
      </c>
      <c r="AZ383" s="75" t="s">
        <v>5272</v>
      </c>
      <c r="BA383" s="75" t="s">
        <v>115</v>
      </c>
      <c r="BB383" s="75">
        <v>1</v>
      </c>
      <c r="BC383" s="75" t="s">
        <v>116</v>
      </c>
      <c r="BD383" s="99" t="s">
        <v>5257</v>
      </c>
      <c r="BE383" s="100" t="s">
        <v>4</v>
      </c>
      <c r="BF383" s="100" t="s">
        <v>4</v>
      </c>
      <c r="BG383" s="99" t="s">
        <v>5258</v>
      </c>
      <c r="BH383" s="101"/>
      <c r="BI383" s="101"/>
      <c r="BJ383" s="101"/>
      <c r="BK383" s="101"/>
      <c r="BL383" s="101"/>
      <c r="BM383" s="101"/>
      <c r="BN383" s="99" t="s">
        <v>5268</v>
      </c>
      <c r="BO383" s="99">
        <v>138</v>
      </c>
      <c r="BP383" s="99">
        <v>140.622</v>
      </c>
      <c r="BQ383" s="99">
        <v>121</v>
      </c>
      <c r="BR383" s="101"/>
      <c r="BS383" s="99" t="s">
        <v>5260</v>
      </c>
      <c r="BT383" s="99" t="s">
        <v>5261</v>
      </c>
      <c r="BU383" s="99">
        <v>5102</v>
      </c>
      <c r="BV383" s="99"/>
      <c r="BW383" s="99"/>
      <c r="BX383" s="99"/>
      <c r="BY383" s="99"/>
      <c r="BZ383" s="99"/>
      <c r="CA383" s="99"/>
      <c r="CB383" s="99"/>
      <c r="CC383" s="99">
        <v>102</v>
      </c>
      <c r="CD383" s="99">
        <v>8</v>
      </c>
      <c r="CE383" s="99">
        <v>8</v>
      </c>
      <c r="CF383" s="99"/>
      <c r="CG383" s="37" t="e">
        <f>VLOOKUP(Table_1[[#This Row],[EAN]],'[1]Planilha1'!$E:$R,13,0)</f>
        <v>#N/A</v>
      </c>
      <c r="CI383" s="188">
        <f>IF(Table_1[[#This Row],[STATUS MERCADO]]="GO",Table_1[[#This Row],[M. BRUTA TOTAL]],0)</f>
        <v>0</v>
      </c>
      <c r="CJ383" s="188">
        <f>IF(Table_1[[#This Row],[STATUS MERCADO]]="GO",Table_1[[#This Row],[PV UNIT. REALIZADO]]*Table_1[[#This Row],[QUANTIDADE]],0)</f>
        <v>0</v>
      </c>
    </row>
    <row r="384" ht="15" hidden="1">
      <c r="A384" s="7"/>
      <c r="B384" s="84" t="s">
        <v>79</v>
      </c>
      <c r="C384" s="85">
        <v>220723</v>
      </c>
      <c r="D384" s="85">
        <v>10216704</v>
      </c>
      <c r="E384" s="85">
        <v>7896029079461</v>
      </c>
      <c r="F384" s="86" t="s">
        <v>4550</v>
      </c>
      <c r="G384" s="75" t="s">
        <v>24</v>
      </c>
      <c r="H384" s="75">
        <v>1540</v>
      </c>
      <c r="I384" s="87" t="s">
        <v>110</v>
      </c>
      <c r="J384" s="75" t="s">
        <v>101</v>
      </c>
      <c r="K384" s="88" t="s">
        <v>84</v>
      </c>
      <c r="L384" s="88">
        <v>24</v>
      </c>
      <c r="M384" s="88">
        <v>0</v>
      </c>
      <c r="N384" s="75" t="s">
        <v>85</v>
      </c>
      <c r="O384" s="75" t="s">
        <v>114</v>
      </c>
      <c r="P384" s="89">
        <v>7.47</v>
      </c>
      <c r="Q384" s="90">
        <f>(17/100+7.6/100+1.65/100)*P384</f>
        <v>1.960875</v>
      </c>
      <c r="R384" s="90"/>
      <c r="S384" s="90"/>
      <c r="T384" s="90"/>
      <c r="U384" s="90"/>
      <c r="V384" s="90">
        <f>+P384-Q384+R384+S384+T384+U384</f>
        <v>5.509125</v>
      </c>
      <c r="W384" s="91">
        <f>(1.02/100)</f>
        <v>1.02E-2</v>
      </c>
      <c r="X384" s="91">
        <v>4.8E-3</v>
      </c>
      <c r="Y384" s="91">
        <v>0.17</v>
      </c>
      <c r="Z384" s="91">
        <v>1.65E-2</v>
      </c>
      <c r="AA384" s="91">
        <v>7.6E-2</v>
      </c>
      <c r="AB384" s="91">
        <f>SUM(W384:AA384)</f>
        <v>0.2775</v>
      </c>
      <c r="AC384" s="75">
        <v>24</v>
      </c>
      <c r="AD384" s="92">
        <f>IF(AL384="","",+AC384*AL384)</f>
        <v>336.863694267516</v>
      </c>
      <c r="AE384" s="93">
        <f>IF(AL384="","",+AL384*AB384)</f>
        <v>3.894986464968154</v>
      </c>
      <c r="AF384" s="92">
        <f>IF(AL384="","",+AL384-AE384)</f>
        <v>10.141000796178346</v>
      </c>
      <c r="AG384" s="93">
        <f>+V384</f>
        <v>5.509125</v>
      </c>
      <c r="AH384" s="92">
        <f>IF(AF384="","",+AF384-AG384)</f>
        <v>4.631875796178346</v>
      </c>
      <c r="AI384" s="92">
        <f>IF(AH384="","",+AH384*AC384)</f>
        <v>111.16501910828032</v>
      </c>
      <c r="AJ384" s="93">
        <v>8.99</v>
      </c>
      <c r="AK384" s="94">
        <v>0.33</v>
      </c>
      <c r="AL384" s="93">
        <f>IF(V384=0,"",V384/(1-AB384-AK384))</f>
        <v>14.0359872611465</v>
      </c>
      <c r="AM384" s="95">
        <v>0.33</v>
      </c>
      <c r="AN384" s="93">
        <f>IF(V384=0,"",V384/(1-AB384-AM384))</f>
        <v>14.0359872611465</v>
      </c>
      <c r="AO384" s="96">
        <v>1.2</v>
      </c>
      <c r="AP384" s="93">
        <f>IF(BD!AJ384="","",BD!AJ384*BD!AO384)</f>
        <v>10.788</v>
      </c>
      <c r="AQ384" s="91">
        <f>BD!AM384/BD!AK384-1</f>
        <v>0</v>
      </c>
      <c r="AR384" s="91">
        <f>IF(BD!AN384="","",IF(BD!AJ384="","",BD!AN384/BD!AJ384-1))</f>
        <v>0.5612889055780312</v>
      </c>
      <c r="AS384" s="91" t="str">
        <f>IF(BD!AN384="","",IF(BD!AN384&lt;BD!AL384,"ABAIXO DA META","DENTRO DA META"))</f>
        <v>DENTRO DA META</v>
      </c>
      <c r="AT384" s="91" t="str">
        <f>IF(BD!AJ384="","EM ANÁLISE",IF(BD!AP384&gt;=BD!AN384,"GO", "NO GO"))</f>
        <v>NO GO</v>
      </c>
      <c r="AU384" s="97">
        <f>IF(AN384="","",+BD!$AN384-AJ384)</f>
        <v>5.0459872611465</v>
      </c>
      <c r="AV384" s="98"/>
      <c r="AW384" s="90">
        <f>BD!P384*BD!AC384</f>
        <v>179.28</v>
      </c>
      <c r="AX384" s="90">
        <f>BD!V384*BD!AC384</f>
        <v>132.219</v>
      </c>
      <c r="AY384" s="90">
        <f>IF(BD!AN384="","",BD!AN384*BD!AC384)</f>
        <v>336.863694267516</v>
      </c>
      <c r="AZ384" s="75" t="s">
        <v>5272</v>
      </c>
      <c r="BA384" s="75" t="s">
        <v>115</v>
      </c>
      <c r="BB384" s="75">
        <v>1</v>
      </c>
      <c r="BC384" s="75" t="s">
        <v>116</v>
      </c>
      <c r="BD384" s="99" t="s">
        <v>5257</v>
      </c>
      <c r="BE384" s="100" t="s">
        <v>4</v>
      </c>
      <c r="BF384" s="100" t="s">
        <v>4</v>
      </c>
      <c r="BG384" s="99" t="s">
        <v>5258</v>
      </c>
      <c r="BH384" s="101"/>
      <c r="BI384" s="101"/>
      <c r="BJ384" s="101"/>
      <c r="BK384" s="101"/>
      <c r="BL384" s="101"/>
      <c r="BM384" s="101"/>
      <c r="BN384" s="99" t="s">
        <v>5268</v>
      </c>
      <c r="BO384" s="99">
        <v>138</v>
      </c>
      <c r="BP384" s="99">
        <v>140.622</v>
      </c>
      <c r="BQ384" s="99">
        <v>121</v>
      </c>
      <c r="BR384" s="101"/>
      <c r="BS384" s="99" t="s">
        <v>5260</v>
      </c>
      <c r="BT384" s="99" t="s">
        <v>5261</v>
      </c>
      <c r="BU384" s="99">
        <v>5102</v>
      </c>
      <c r="BV384" s="99"/>
      <c r="BW384" s="99"/>
      <c r="BX384" s="99"/>
      <c r="BY384" s="99"/>
      <c r="BZ384" s="99"/>
      <c r="CA384" s="99"/>
      <c r="CB384" s="99"/>
      <c r="CC384" s="99">
        <v>102</v>
      </c>
      <c r="CD384" s="99">
        <v>8</v>
      </c>
      <c r="CE384" s="99">
        <v>8</v>
      </c>
      <c r="CF384" s="99"/>
      <c r="CG384" s="37" t="e">
        <f>VLOOKUP(Table_1[[#This Row],[EAN]],'[1]Planilha1'!$E:$R,13,0)</f>
        <v>#N/A</v>
      </c>
      <c r="CI384" s="188">
        <f>IF(Table_1[[#This Row],[STATUS MERCADO]]="GO",Table_1[[#This Row],[M. BRUTA TOTAL]],0)</f>
        <v>0</v>
      </c>
      <c r="CJ384" s="188">
        <f>IF(Table_1[[#This Row],[STATUS MERCADO]]="GO",Table_1[[#This Row],[PV UNIT. REALIZADO]]*Table_1[[#This Row],[QUANTIDADE]],0)</f>
        <v>0</v>
      </c>
    </row>
    <row r="385" ht="15" hidden="1">
      <c r="A385" s="7"/>
      <c r="B385" s="84" t="s">
        <v>79</v>
      </c>
      <c r="C385" s="85">
        <v>220724</v>
      </c>
      <c r="D385" s="85">
        <v>10216693</v>
      </c>
      <c r="E385" s="85">
        <v>7896029079485</v>
      </c>
      <c r="F385" s="86" t="s">
        <v>4551</v>
      </c>
      <c r="G385" s="75" t="s">
        <v>24</v>
      </c>
      <c r="H385" s="75">
        <v>1540</v>
      </c>
      <c r="I385" s="87" t="s">
        <v>110</v>
      </c>
      <c r="J385" s="75" t="s">
        <v>101</v>
      </c>
      <c r="K385" s="88" t="s">
        <v>84</v>
      </c>
      <c r="L385" s="88">
        <v>24</v>
      </c>
      <c r="M385" s="88">
        <v>0</v>
      </c>
      <c r="N385" s="75" t="s">
        <v>85</v>
      </c>
      <c r="O385" s="75" t="s">
        <v>114</v>
      </c>
      <c r="P385" s="89">
        <v>7.47</v>
      </c>
      <c r="Q385" s="90">
        <f>(17/100+7.6/100+1.65/100)*P385</f>
        <v>1.960875</v>
      </c>
      <c r="R385" s="90"/>
      <c r="S385" s="90"/>
      <c r="T385" s="90"/>
      <c r="U385" s="90"/>
      <c r="V385" s="90">
        <f>+P385-Q385+R385+S385+T385+U385</f>
        <v>5.509125</v>
      </c>
      <c r="W385" s="91">
        <f>(1.02/100)</f>
        <v>1.02E-2</v>
      </c>
      <c r="X385" s="91">
        <v>4.8E-3</v>
      </c>
      <c r="Y385" s="91">
        <v>0.17</v>
      </c>
      <c r="Z385" s="91">
        <v>1.65E-2</v>
      </c>
      <c r="AA385" s="91">
        <v>7.6E-2</v>
      </c>
      <c r="AB385" s="91">
        <f>SUM(W385:AA385)</f>
        <v>0.2775</v>
      </c>
      <c r="AC385" s="75">
        <v>24</v>
      </c>
      <c r="AD385" s="92">
        <f>IF(AL385="","",+AC385*AL385)</f>
        <v>336.863694267516</v>
      </c>
      <c r="AE385" s="93">
        <f>IF(AL385="","",+AL385*AB385)</f>
        <v>3.894986464968154</v>
      </c>
      <c r="AF385" s="92">
        <f>IF(AL385="","",+AL385-AE385)</f>
        <v>10.141000796178346</v>
      </c>
      <c r="AG385" s="93">
        <f>+V385</f>
        <v>5.509125</v>
      </c>
      <c r="AH385" s="92">
        <f>IF(AF385="","",+AF385-AG385)</f>
        <v>4.631875796178346</v>
      </c>
      <c r="AI385" s="92">
        <f>IF(AH385="","",+AH385*AC385)</f>
        <v>111.16501910828032</v>
      </c>
      <c r="AJ385" s="93">
        <v>8.99</v>
      </c>
      <c r="AK385" s="94">
        <v>0.33</v>
      </c>
      <c r="AL385" s="93">
        <f>IF(V385=0,"",V385/(1-AB385-AK385))</f>
        <v>14.0359872611465</v>
      </c>
      <c r="AM385" s="95">
        <v>0.33</v>
      </c>
      <c r="AN385" s="93">
        <f>IF(V385=0,"",V385/(1-AB385-AM385))</f>
        <v>14.0359872611465</v>
      </c>
      <c r="AO385" s="96">
        <v>1.2</v>
      </c>
      <c r="AP385" s="93">
        <f>IF(BD!AJ385="","",BD!AJ385*BD!AO385)</f>
        <v>10.788</v>
      </c>
      <c r="AQ385" s="91">
        <f>BD!AM385/BD!AK385-1</f>
        <v>0</v>
      </c>
      <c r="AR385" s="91">
        <f>IF(BD!AN385="","",IF(BD!AJ385="","",BD!AN385/BD!AJ385-1))</f>
        <v>0.5612889055780312</v>
      </c>
      <c r="AS385" s="91" t="str">
        <f>IF(BD!AN385="","",IF(BD!AN385&lt;BD!AL385,"ABAIXO DA META","DENTRO DA META"))</f>
        <v>DENTRO DA META</v>
      </c>
      <c r="AT385" s="91" t="str">
        <f>IF(BD!AJ385="","EM ANÁLISE",IF(BD!AP385&gt;=BD!AN385,"GO", "NO GO"))</f>
        <v>NO GO</v>
      </c>
      <c r="AU385" s="97">
        <f>IF(AN385="","",+BD!$AN385-AJ385)</f>
        <v>5.0459872611465</v>
      </c>
      <c r="AV385" s="98"/>
      <c r="AW385" s="90">
        <f>BD!P385*BD!AC385</f>
        <v>179.28</v>
      </c>
      <c r="AX385" s="90">
        <f>BD!V385*BD!AC385</f>
        <v>132.219</v>
      </c>
      <c r="AY385" s="90">
        <f>IF(BD!AN385="","",BD!AN385*BD!AC385)</f>
        <v>336.863694267516</v>
      </c>
      <c r="AZ385" s="75" t="s">
        <v>5272</v>
      </c>
      <c r="BA385" s="75" t="s">
        <v>115</v>
      </c>
      <c r="BB385" s="75">
        <v>1</v>
      </c>
      <c r="BC385" s="75" t="s">
        <v>116</v>
      </c>
      <c r="BD385" s="99" t="s">
        <v>5257</v>
      </c>
      <c r="BE385" s="100" t="s">
        <v>4</v>
      </c>
      <c r="BF385" s="100" t="s">
        <v>4</v>
      </c>
      <c r="BG385" s="99" t="s">
        <v>5258</v>
      </c>
      <c r="BH385" s="101"/>
      <c r="BI385" s="101"/>
      <c r="BJ385" s="101"/>
      <c r="BK385" s="101"/>
      <c r="BL385" s="101"/>
      <c r="BM385" s="101"/>
      <c r="BN385" s="99" t="s">
        <v>5268</v>
      </c>
      <c r="BO385" s="99">
        <v>138</v>
      </c>
      <c r="BP385" s="99">
        <v>140.622</v>
      </c>
      <c r="BQ385" s="99">
        <v>121</v>
      </c>
      <c r="BR385" s="101"/>
      <c r="BS385" s="99" t="s">
        <v>5260</v>
      </c>
      <c r="BT385" s="99" t="s">
        <v>5261</v>
      </c>
      <c r="BU385" s="99">
        <v>5102</v>
      </c>
      <c r="BV385" s="99"/>
      <c r="BW385" s="99"/>
      <c r="BX385" s="99"/>
      <c r="BY385" s="99"/>
      <c r="BZ385" s="99"/>
      <c r="CA385" s="99"/>
      <c r="CB385" s="99"/>
      <c r="CC385" s="99">
        <v>102</v>
      </c>
      <c r="CD385" s="99">
        <v>8</v>
      </c>
      <c r="CE385" s="99">
        <v>8</v>
      </c>
      <c r="CF385" s="99"/>
      <c r="CG385" s="37" t="e">
        <f>VLOOKUP(Table_1[[#This Row],[EAN]],'[1]Planilha1'!$E:$R,13,0)</f>
        <v>#N/A</v>
      </c>
      <c r="CI385" s="188">
        <f>IF(Table_1[[#This Row],[STATUS MERCADO]]="GO",Table_1[[#This Row],[M. BRUTA TOTAL]],0)</f>
        <v>0</v>
      </c>
      <c r="CJ385" s="188">
        <f>IF(Table_1[[#This Row],[STATUS MERCADO]]="GO",Table_1[[#This Row],[PV UNIT. REALIZADO]]*Table_1[[#This Row],[QUANTIDADE]],0)</f>
        <v>0</v>
      </c>
    </row>
    <row r="386" ht="15" hidden="1">
      <c r="A386" s="7"/>
      <c r="B386" s="84" t="s">
        <v>79</v>
      </c>
      <c r="C386" s="85">
        <v>220708</v>
      </c>
      <c r="D386" s="85">
        <v>10220627</v>
      </c>
      <c r="E386" s="85">
        <v>7896029019009</v>
      </c>
      <c r="F386" s="86" t="s">
        <v>4568</v>
      </c>
      <c r="G386" s="75" t="s">
        <v>24</v>
      </c>
      <c r="H386" s="75">
        <v>590</v>
      </c>
      <c r="I386" s="87" t="s">
        <v>82</v>
      </c>
      <c r="J386" s="75" t="s">
        <v>101</v>
      </c>
      <c r="K386" s="88" t="s">
        <v>84</v>
      </c>
      <c r="L386" s="88">
        <v>36</v>
      </c>
      <c r="M386" s="88">
        <v>0</v>
      </c>
      <c r="N386" s="75" t="s">
        <v>85</v>
      </c>
      <c r="O386" s="75" t="s">
        <v>114</v>
      </c>
      <c r="P386" s="89">
        <v>2.07</v>
      </c>
      <c r="Q386" s="90">
        <f>(17/100+7.6/100+1.65/100)*P386</f>
        <v>0.5433749999999999</v>
      </c>
      <c r="R386" s="90"/>
      <c r="S386" s="90"/>
      <c r="T386" s="90"/>
      <c r="U386" s="90"/>
      <c r="V386" s="90">
        <f>+P386-Q386+R386+S386+T386+U386</f>
        <v>1.526625</v>
      </c>
      <c r="W386" s="91">
        <f>(1.02/100)</f>
        <v>1.02E-2</v>
      </c>
      <c r="X386" s="91">
        <v>4.8E-3</v>
      </c>
      <c r="Y386" s="91">
        <v>0.17</v>
      </c>
      <c r="Z386" s="91">
        <v>1.65E-2</v>
      </c>
      <c r="AA386" s="91">
        <v>7.6E-2</v>
      </c>
      <c r="AB386" s="91">
        <f>SUM(W386:AA386)</f>
        <v>0.2775</v>
      </c>
      <c r="AC386" s="75">
        <v>36</v>
      </c>
      <c r="AD386" s="92">
        <f>IF(AL386="","",+AC386*AL386)</f>
        <v>140.02165605095544</v>
      </c>
      <c r="AE386" s="93">
        <f>IF(AL386="","",+AL386*AB386)</f>
        <v>1.079333598726115</v>
      </c>
      <c r="AF386" s="92">
        <f>IF(AL386="","",+AL386-AE386)</f>
        <v>2.8101568471337584</v>
      </c>
      <c r="AG386" s="93">
        <f>+V386</f>
        <v>1.526625</v>
      </c>
      <c r="AH386" s="92">
        <f>IF(AF386="","",+AF386-AG386)</f>
        <v>1.2835318471337585</v>
      </c>
      <c r="AI386" s="92">
        <f>IF(AH386="","",+AH386*AC386)</f>
        <v>46.207146496815305</v>
      </c>
      <c r="AJ386" s="93">
        <v>2.61</v>
      </c>
      <c r="AK386" s="94">
        <v>0.33</v>
      </c>
      <c r="AL386" s="93">
        <f>IF(V386=0,"",V386/(1-AB386-AK386))</f>
        <v>3.8894904458598734</v>
      </c>
      <c r="AM386" s="95">
        <v>0.33</v>
      </c>
      <c r="AN386" s="93">
        <f>IF(V386=0,"",V386/(1-AB386-AM386))</f>
        <v>3.8894904458598734</v>
      </c>
      <c r="AO386" s="96">
        <v>1.5</v>
      </c>
      <c r="AP386" s="93">
        <f>IF(BD!AJ386="","",BD!AJ386*BD!AO386)</f>
        <v>3.915</v>
      </c>
      <c r="AQ386" s="91">
        <f>BD!AM386/BD!AK386-1</f>
        <v>0</v>
      </c>
      <c r="AR386" s="91">
        <f>IF(BD!AN386="","",IF(BD!AJ386="","",BD!AN386/BD!AJ386-1))</f>
        <v>0.4902262244673845</v>
      </c>
      <c r="AS386" s="91" t="str">
        <f>IF(BD!AN386="","",IF(BD!AN386&lt;BD!AL386,"ABAIXO DA META","DENTRO DA META"))</f>
        <v>DENTRO DA META</v>
      </c>
      <c r="AT386" s="91" t="str">
        <f>IF(BD!AJ386="","EM ANÁLISE",IF(BD!AP386&gt;=BD!AN386,"GO", "NO GO"))</f>
        <v>GO</v>
      </c>
      <c r="AU386" s="97">
        <f>IF(AN386="","",+BD!$AN386-AJ386)</f>
        <v>1.2794904458598735</v>
      </c>
      <c r="AV386" s="98"/>
      <c r="AW386" s="90">
        <f>BD!P386*BD!AC386</f>
        <v>74.52</v>
      </c>
      <c r="AX386" s="90">
        <f>BD!V386*BD!AC386</f>
        <v>54.958499999999994</v>
      </c>
      <c r="AY386" s="90">
        <f>IF(BD!AN386="","",BD!AN386*BD!AC386)</f>
        <v>140.02165605095544</v>
      </c>
      <c r="AZ386" s="75" t="s">
        <v>5272</v>
      </c>
      <c r="BA386" s="75" t="s">
        <v>115</v>
      </c>
      <c r="BB386" s="75">
        <v>1</v>
      </c>
      <c r="BC386" s="75" t="s">
        <v>116</v>
      </c>
      <c r="BD386" s="99" t="s">
        <v>5257</v>
      </c>
      <c r="BE386" s="100" t="s">
        <v>4</v>
      </c>
      <c r="BF386" s="100" t="s">
        <v>4</v>
      </c>
      <c r="BG386" s="99" t="s">
        <v>5258</v>
      </c>
      <c r="BH386" s="101"/>
      <c r="BI386" s="101"/>
      <c r="BJ386" s="101"/>
      <c r="BK386" s="101"/>
      <c r="BL386" s="101"/>
      <c r="BM386" s="101"/>
      <c r="BN386" s="99" t="s">
        <v>5268</v>
      </c>
      <c r="BO386" s="99">
        <v>138</v>
      </c>
      <c r="BP386" s="99">
        <v>140.622</v>
      </c>
      <c r="BQ386" s="99">
        <v>121</v>
      </c>
      <c r="BR386" s="101"/>
      <c r="BS386" s="99" t="s">
        <v>5260</v>
      </c>
      <c r="BT386" s="99" t="s">
        <v>5261</v>
      </c>
      <c r="BU386" s="99">
        <v>5102</v>
      </c>
      <c r="BV386" s="99"/>
      <c r="BW386" s="99"/>
      <c r="BX386" s="99"/>
      <c r="BY386" s="99"/>
      <c r="BZ386" s="99"/>
      <c r="CA386" s="99"/>
      <c r="CB386" s="99"/>
      <c r="CC386" s="99">
        <v>102</v>
      </c>
      <c r="CD386" s="99">
        <v>8</v>
      </c>
      <c r="CE386" s="99">
        <v>8</v>
      </c>
      <c r="CF386" s="99"/>
      <c r="CG386" s="37" t="e">
        <f>VLOOKUP(Table_1[[#This Row],[EAN]],'[1]Planilha1'!$E:$R,13,0)</f>
        <v>#N/A</v>
      </c>
      <c r="CI386" s="188">
        <f>IF(Table_1[[#This Row],[STATUS MERCADO]]="GO",Table_1[[#This Row],[M. BRUTA TOTAL]],0)</f>
        <v>46.207146496815305</v>
      </c>
      <c r="CJ386" s="188">
        <f>IF(Table_1[[#This Row],[STATUS MERCADO]]="GO",Table_1[[#This Row],[PV UNIT. REALIZADO]]*Table_1[[#This Row],[QUANTIDADE]],0)</f>
        <v>140.02165605095544</v>
      </c>
    </row>
    <row r="387" ht="15" hidden="1">
      <c r="A387" s="7"/>
      <c r="B387" s="84" t="s">
        <v>79</v>
      </c>
      <c r="C387" s="85">
        <v>220709</v>
      </c>
      <c r="D387" s="85">
        <v>10220621</v>
      </c>
      <c r="E387" s="85">
        <v>7896029022245</v>
      </c>
      <c r="F387" s="86" t="s">
        <v>4569</v>
      </c>
      <c r="G387" s="75" t="s">
        <v>24</v>
      </c>
      <c r="H387" s="75">
        <v>590</v>
      </c>
      <c r="I387" s="87" t="s">
        <v>82</v>
      </c>
      <c r="J387" s="75" t="s">
        <v>101</v>
      </c>
      <c r="K387" s="88" t="s">
        <v>84</v>
      </c>
      <c r="L387" s="88">
        <v>36</v>
      </c>
      <c r="M387" s="88">
        <v>0</v>
      </c>
      <c r="N387" s="75" t="s">
        <v>85</v>
      </c>
      <c r="O387" s="75" t="s">
        <v>114</v>
      </c>
      <c r="P387" s="89">
        <v>2.07</v>
      </c>
      <c r="Q387" s="90">
        <f>(17/100+7.6/100+1.65/100)*P387</f>
        <v>0.5433749999999999</v>
      </c>
      <c r="R387" s="90"/>
      <c r="S387" s="90"/>
      <c r="T387" s="90"/>
      <c r="U387" s="90"/>
      <c r="V387" s="90">
        <f>+P387-Q387+R387+S387+T387+U387</f>
        <v>1.526625</v>
      </c>
      <c r="W387" s="91">
        <f>(1.02/100)</f>
        <v>1.02E-2</v>
      </c>
      <c r="X387" s="91">
        <v>4.8E-3</v>
      </c>
      <c r="Y387" s="91">
        <v>0.17</v>
      </c>
      <c r="Z387" s="91">
        <v>1.65E-2</v>
      </c>
      <c r="AA387" s="91">
        <v>7.6E-2</v>
      </c>
      <c r="AB387" s="91">
        <f>SUM(W387:AA387)</f>
        <v>0.2775</v>
      </c>
      <c r="AC387" s="75">
        <v>36</v>
      </c>
      <c r="AD387" s="92">
        <f>IF(AL387="","",+AC387*AL387)</f>
        <v>140.02165605095544</v>
      </c>
      <c r="AE387" s="93">
        <f>IF(AL387="","",+AL387*AB387)</f>
        <v>1.079333598726115</v>
      </c>
      <c r="AF387" s="92">
        <f>IF(AL387="","",+AL387-AE387)</f>
        <v>2.8101568471337584</v>
      </c>
      <c r="AG387" s="93">
        <f>+V387</f>
        <v>1.526625</v>
      </c>
      <c r="AH387" s="92">
        <f>IF(AF387="","",+AF387-AG387)</f>
        <v>1.2835318471337585</v>
      </c>
      <c r="AI387" s="92">
        <f>IF(AH387="","",+AH387*AC387)</f>
        <v>46.207146496815305</v>
      </c>
      <c r="AJ387" s="93">
        <v>2.61</v>
      </c>
      <c r="AK387" s="94">
        <v>0.33</v>
      </c>
      <c r="AL387" s="93">
        <f>IF(V387=0,"",V387/(1-AB387-AK387))</f>
        <v>3.8894904458598734</v>
      </c>
      <c r="AM387" s="95">
        <v>0.33</v>
      </c>
      <c r="AN387" s="93">
        <f>IF(V387=0,"",V387/(1-AB387-AM387))</f>
        <v>3.8894904458598734</v>
      </c>
      <c r="AO387" s="96">
        <v>1.5</v>
      </c>
      <c r="AP387" s="93">
        <f>IF(BD!AJ387="","",BD!AJ387*BD!AO387)</f>
        <v>3.915</v>
      </c>
      <c r="AQ387" s="91">
        <f>BD!AM387/BD!AK387-1</f>
        <v>0</v>
      </c>
      <c r="AR387" s="91">
        <f>IF(BD!AN387="","",IF(BD!AJ387="","",BD!AN387/BD!AJ387-1))</f>
        <v>0.4902262244673845</v>
      </c>
      <c r="AS387" s="91" t="str">
        <f>IF(BD!AN387="","",IF(BD!AN387&lt;BD!AL387,"ABAIXO DA META","DENTRO DA META"))</f>
        <v>DENTRO DA META</v>
      </c>
      <c r="AT387" s="91" t="str">
        <f>IF(BD!AJ387="","EM ANÁLISE",IF(BD!AP387&gt;=BD!AN387,"GO", "NO GO"))</f>
        <v>GO</v>
      </c>
      <c r="AU387" s="97">
        <f>IF(AN387="","",+BD!$AN387-AJ387)</f>
        <v>1.2794904458598735</v>
      </c>
      <c r="AV387" s="98"/>
      <c r="AW387" s="90">
        <f>BD!P387*BD!AC387</f>
        <v>74.52</v>
      </c>
      <c r="AX387" s="90">
        <f>BD!V387*BD!AC387</f>
        <v>54.958499999999994</v>
      </c>
      <c r="AY387" s="90">
        <f>IF(BD!AN387="","",BD!AN387*BD!AC387)</f>
        <v>140.02165605095544</v>
      </c>
      <c r="AZ387" s="75" t="s">
        <v>5272</v>
      </c>
      <c r="BA387" s="75" t="s">
        <v>115</v>
      </c>
      <c r="BB387" s="75">
        <v>1</v>
      </c>
      <c r="BC387" s="75" t="s">
        <v>116</v>
      </c>
      <c r="BD387" s="99" t="s">
        <v>5257</v>
      </c>
      <c r="BE387" s="100" t="s">
        <v>4</v>
      </c>
      <c r="BF387" s="100" t="s">
        <v>4</v>
      </c>
      <c r="BG387" s="99" t="s">
        <v>5258</v>
      </c>
      <c r="BH387" s="101"/>
      <c r="BI387" s="101"/>
      <c r="BJ387" s="101"/>
      <c r="BK387" s="101"/>
      <c r="BL387" s="101"/>
      <c r="BM387" s="101"/>
      <c r="BN387" s="99" t="s">
        <v>5268</v>
      </c>
      <c r="BO387" s="99">
        <v>138</v>
      </c>
      <c r="BP387" s="99">
        <v>140.622</v>
      </c>
      <c r="BQ387" s="99">
        <v>121</v>
      </c>
      <c r="BR387" s="101"/>
      <c r="BS387" s="99" t="s">
        <v>5260</v>
      </c>
      <c r="BT387" s="99" t="s">
        <v>5261</v>
      </c>
      <c r="BU387" s="99">
        <v>5102</v>
      </c>
      <c r="BV387" s="99"/>
      <c r="BW387" s="99"/>
      <c r="BX387" s="99"/>
      <c r="BY387" s="99"/>
      <c r="BZ387" s="99"/>
      <c r="CA387" s="99"/>
      <c r="CB387" s="99"/>
      <c r="CC387" s="99">
        <v>102</v>
      </c>
      <c r="CD387" s="99">
        <v>8</v>
      </c>
      <c r="CE387" s="99">
        <v>8</v>
      </c>
      <c r="CF387" s="99"/>
      <c r="CG387" s="37" t="e">
        <f>VLOOKUP(Table_1[[#This Row],[EAN]],'[1]Planilha1'!$E:$R,13,0)</f>
        <v>#N/A</v>
      </c>
      <c r="CI387" s="188">
        <f>IF(Table_1[[#This Row],[STATUS MERCADO]]="GO",Table_1[[#This Row],[M. BRUTA TOTAL]],0)</f>
        <v>46.207146496815305</v>
      </c>
      <c r="CJ387" s="188">
        <f>IF(Table_1[[#This Row],[STATUS MERCADO]]="GO",Table_1[[#This Row],[PV UNIT. REALIZADO]]*Table_1[[#This Row],[QUANTIDADE]],0)</f>
        <v>140.02165605095544</v>
      </c>
    </row>
    <row r="388" ht="15" hidden="1">
      <c r="A388" s="7"/>
      <c r="B388" s="84" t="s">
        <v>79</v>
      </c>
      <c r="C388" s="85">
        <v>220711</v>
      </c>
      <c r="D388" s="85">
        <v>10219426</v>
      </c>
      <c r="E388" s="85">
        <v>7896029022276</v>
      </c>
      <c r="F388" s="86" t="s">
        <v>4570</v>
      </c>
      <c r="G388" s="75" t="s">
        <v>24</v>
      </c>
      <c r="H388" s="75">
        <v>590</v>
      </c>
      <c r="I388" s="87" t="s">
        <v>82</v>
      </c>
      <c r="J388" s="75" t="s">
        <v>101</v>
      </c>
      <c r="K388" s="88" t="s">
        <v>84</v>
      </c>
      <c r="L388" s="88">
        <v>36</v>
      </c>
      <c r="M388" s="88">
        <v>0</v>
      </c>
      <c r="N388" s="75" t="s">
        <v>85</v>
      </c>
      <c r="O388" s="75" t="s">
        <v>114</v>
      </c>
      <c r="P388" s="89">
        <v>2.07</v>
      </c>
      <c r="Q388" s="90">
        <f>(17/100+7.6/100+1.65/100)*P388</f>
        <v>0.5433749999999999</v>
      </c>
      <c r="R388" s="90"/>
      <c r="S388" s="90"/>
      <c r="T388" s="90"/>
      <c r="U388" s="90"/>
      <c r="V388" s="90">
        <f>+P388-Q388+R388+S388+T388+U388</f>
        <v>1.526625</v>
      </c>
      <c r="W388" s="91">
        <f>(1.02/100)</f>
        <v>1.02E-2</v>
      </c>
      <c r="X388" s="91">
        <v>4.8E-3</v>
      </c>
      <c r="Y388" s="91">
        <v>0.17</v>
      </c>
      <c r="Z388" s="91">
        <v>1.65E-2</v>
      </c>
      <c r="AA388" s="91">
        <v>7.6E-2</v>
      </c>
      <c r="AB388" s="91">
        <f>SUM(W388:AA388)</f>
        <v>0.2775</v>
      </c>
      <c r="AC388" s="75">
        <v>36</v>
      </c>
      <c r="AD388" s="92">
        <f>IF(AL388="","",+AC388*AL388)</f>
        <v>140.02165605095544</v>
      </c>
      <c r="AE388" s="93">
        <f>IF(AL388="","",+AL388*AB388)</f>
        <v>1.079333598726115</v>
      </c>
      <c r="AF388" s="92">
        <f>IF(AL388="","",+AL388-AE388)</f>
        <v>2.8101568471337584</v>
      </c>
      <c r="AG388" s="93">
        <f>+V388</f>
        <v>1.526625</v>
      </c>
      <c r="AH388" s="92">
        <f>IF(AF388="","",+AF388-AG388)</f>
        <v>1.2835318471337585</v>
      </c>
      <c r="AI388" s="92">
        <f>IF(AH388="","",+AH388*AC388)</f>
        <v>46.207146496815305</v>
      </c>
      <c r="AJ388" s="93">
        <v>2.61</v>
      </c>
      <c r="AK388" s="94">
        <v>0.33</v>
      </c>
      <c r="AL388" s="93">
        <f>IF(V388=0,"",V388/(1-AB388-AK388))</f>
        <v>3.8894904458598734</v>
      </c>
      <c r="AM388" s="95">
        <v>0.33</v>
      </c>
      <c r="AN388" s="93">
        <f>IF(V388=0,"",V388/(1-AB388-AM388))</f>
        <v>3.8894904458598734</v>
      </c>
      <c r="AO388" s="96">
        <v>1.5</v>
      </c>
      <c r="AP388" s="93">
        <f>IF(BD!AJ388="","",BD!AJ388*BD!AO388)</f>
        <v>3.915</v>
      </c>
      <c r="AQ388" s="91">
        <f>BD!AM388/BD!AK388-1</f>
        <v>0</v>
      </c>
      <c r="AR388" s="91">
        <f>IF(BD!AN388="","",IF(BD!AJ388="","",BD!AN388/BD!AJ388-1))</f>
        <v>0.4902262244673845</v>
      </c>
      <c r="AS388" s="91" t="str">
        <f>IF(BD!AN388="","",IF(BD!AN388&lt;BD!AL388,"ABAIXO DA META","DENTRO DA META"))</f>
        <v>DENTRO DA META</v>
      </c>
      <c r="AT388" s="91" t="str">
        <f>IF(BD!AJ388="","EM ANÁLISE",IF(BD!AP388&gt;=BD!AN388,"GO", "NO GO"))</f>
        <v>GO</v>
      </c>
      <c r="AU388" s="97">
        <f>IF(AN388="","",+BD!$AN388-AJ388)</f>
        <v>1.2794904458598735</v>
      </c>
      <c r="AV388" s="98"/>
      <c r="AW388" s="90">
        <f>BD!P388*BD!AC388</f>
        <v>74.52</v>
      </c>
      <c r="AX388" s="90">
        <f>BD!V388*BD!AC388</f>
        <v>54.958499999999994</v>
      </c>
      <c r="AY388" s="90">
        <f>IF(BD!AN388="","",BD!AN388*BD!AC388)</f>
        <v>140.02165605095544</v>
      </c>
      <c r="AZ388" s="75" t="s">
        <v>5272</v>
      </c>
      <c r="BA388" s="75" t="s">
        <v>115</v>
      </c>
      <c r="BB388" s="75">
        <v>1</v>
      </c>
      <c r="BC388" s="75" t="s">
        <v>116</v>
      </c>
      <c r="BD388" s="99" t="s">
        <v>5257</v>
      </c>
      <c r="BE388" s="100" t="s">
        <v>4</v>
      </c>
      <c r="BF388" s="100" t="s">
        <v>4</v>
      </c>
      <c r="BG388" s="99" t="s">
        <v>5258</v>
      </c>
      <c r="BH388" s="101"/>
      <c r="BI388" s="101"/>
      <c r="BJ388" s="101"/>
      <c r="BK388" s="101"/>
      <c r="BL388" s="101"/>
      <c r="BM388" s="101"/>
      <c r="BN388" s="99" t="s">
        <v>5268</v>
      </c>
      <c r="BO388" s="99">
        <v>138</v>
      </c>
      <c r="BP388" s="99">
        <v>140.622</v>
      </c>
      <c r="BQ388" s="99">
        <v>121</v>
      </c>
      <c r="BR388" s="101"/>
      <c r="BS388" s="99" t="s">
        <v>5260</v>
      </c>
      <c r="BT388" s="99" t="s">
        <v>5261</v>
      </c>
      <c r="BU388" s="99">
        <v>5102</v>
      </c>
      <c r="BV388" s="99"/>
      <c r="BW388" s="99"/>
      <c r="BX388" s="99"/>
      <c r="BY388" s="99"/>
      <c r="BZ388" s="99"/>
      <c r="CA388" s="99"/>
      <c r="CB388" s="99"/>
      <c r="CC388" s="99">
        <v>102</v>
      </c>
      <c r="CD388" s="99">
        <v>8</v>
      </c>
      <c r="CE388" s="99">
        <v>8</v>
      </c>
      <c r="CF388" s="99"/>
      <c r="CG388" s="37" t="e">
        <f>VLOOKUP(Table_1[[#This Row],[EAN]],'[1]Planilha1'!$E:$R,13,0)</f>
        <v>#N/A</v>
      </c>
      <c r="CI388" s="188">
        <f>IF(Table_1[[#This Row],[STATUS MERCADO]]="GO",Table_1[[#This Row],[M. BRUTA TOTAL]],0)</f>
        <v>46.207146496815305</v>
      </c>
      <c r="CJ388" s="188">
        <f>IF(Table_1[[#This Row],[STATUS MERCADO]]="GO",Table_1[[#This Row],[PV UNIT. REALIZADO]]*Table_1[[#This Row],[QUANTIDADE]],0)</f>
        <v>140.02165605095544</v>
      </c>
    </row>
    <row r="389" ht="15" hidden="1">
      <c r="A389" s="7"/>
      <c r="B389" s="84" t="s">
        <v>79</v>
      </c>
      <c r="C389" s="85">
        <v>220713</v>
      </c>
      <c r="D389" s="85">
        <v>10220622</v>
      </c>
      <c r="E389" s="85">
        <v>7896029022252</v>
      </c>
      <c r="F389" s="86" t="s">
        <v>4571</v>
      </c>
      <c r="G389" s="75" t="s">
        <v>24</v>
      </c>
      <c r="H389" s="75">
        <v>590</v>
      </c>
      <c r="I389" s="87" t="s">
        <v>82</v>
      </c>
      <c r="J389" s="75" t="s">
        <v>101</v>
      </c>
      <c r="K389" s="88" t="s">
        <v>84</v>
      </c>
      <c r="L389" s="88">
        <v>36</v>
      </c>
      <c r="M389" s="88">
        <v>0</v>
      </c>
      <c r="N389" s="75" t="s">
        <v>85</v>
      </c>
      <c r="O389" s="75" t="s">
        <v>114</v>
      </c>
      <c r="P389" s="89">
        <v>2.07</v>
      </c>
      <c r="Q389" s="90">
        <f>(17/100+7.6/100+1.65/100)*P389</f>
        <v>0.5433749999999999</v>
      </c>
      <c r="R389" s="90"/>
      <c r="S389" s="90"/>
      <c r="T389" s="90"/>
      <c r="U389" s="90"/>
      <c r="V389" s="90">
        <f>+P389-Q389+R389+S389+T389+U389</f>
        <v>1.526625</v>
      </c>
      <c r="W389" s="91">
        <f>(1.02/100)</f>
        <v>1.02E-2</v>
      </c>
      <c r="X389" s="91">
        <v>4.8E-3</v>
      </c>
      <c r="Y389" s="91">
        <v>0.17</v>
      </c>
      <c r="Z389" s="91">
        <v>1.65E-2</v>
      </c>
      <c r="AA389" s="91">
        <v>7.6E-2</v>
      </c>
      <c r="AB389" s="91">
        <f>SUM(W389:AA389)</f>
        <v>0.2775</v>
      </c>
      <c r="AC389" s="75">
        <v>36</v>
      </c>
      <c r="AD389" s="92">
        <f>IF(AL389="","",+AC389*AL389)</f>
        <v>140.02165605095544</v>
      </c>
      <c r="AE389" s="93">
        <f>IF(AL389="","",+AL389*AB389)</f>
        <v>1.079333598726115</v>
      </c>
      <c r="AF389" s="92">
        <f>IF(AL389="","",+AL389-AE389)</f>
        <v>2.8101568471337584</v>
      </c>
      <c r="AG389" s="93">
        <f>+V389</f>
        <v>1.526625</v>
      </c>
      <c r="AH389" s="92">
        <f>IF(AF389="","",+AF389-AG389)</f>
        <v>1.2835318471337585</v>
      </c>
      <c r="AI389" s="92">
        <f>IF(AH389="","",+AH389*AC389)</f>
        <v>46.207146496815305</v>
      </c>
      <c r="AJ389" s="93">
        <v>2.61</v>
      </c>
      <c r="AK389" s="94">
        <v>0.33</v>
      </c>
      <c r="AL389" s="93">
        <f>IF(V389=0,"",V389/(1-AB389-AK389))</f>
        <v>3.8894904458598734</v>
      </c>
      <c r="AM389" s="95">
        <v>0.33</v>
      </c>
      <c r="AN389" s="93">
        <f>IF(V389=0,"",V389/(1-AB389-AM389))</f>
        <v>3.8894904458598734</v>
      </c>
      <c r="AO389" s="96">
        <v>1.5</v>
      </c>
      <c r="AP389" s="93">
        <f>IF(BD!AJ389="","",BD!AJ389*BD!AO389)</f>
        <v>3.915</v>
      </c>
      <c r="AQ389" s="91">
        <f>BD!AM389/BD!AK389-1</f>
        <v>0</v>
      </c>
      <c r="AR389" s="91">
        <f>IF(BD!AN389="","",IF(BD!AJ389="","",BD!AN389/BD!AJ389-1))</f>
        <v>0.4902262244673845</v>
      </c>
      <c r="AS389" s="91" t="str">
        <f>IF(BD!AN389="","",IF(BD!AN389&lt;BD!AL389,"ABAIXO DA META","DENTRO DA META"))</f>
        <v>DENTRO DA META</v>
      </c>
      <c r="AT389" s="91" t="str">
        <f>IF(BD!AJ389="","EM ANÁLISE",IF(BD!AP389&gt;=BD!AN389,"GO", "NO GO"))</f>
        <v>GO</v>
      </c>
      <c r="AU389" s="97">
        <f>IF(AN389="","",+BD!$AN389-AJ389)</f>
        <v>1.2794904458598735</v>
      </c>
      <c r="AV389" s="98"/>
      <c r="AW389" s="90">
        <f>BD!P389*BD!AC389</f>
        <v>74.52</v>
      </c>
      <c r="AX389" s="90">
        <f>BD!V389*BD!AC389</f>
        <v>54.958499999999994</v>
      </c>
      <c r="AY389" s="90">
        <f>IF(BD!AN389="","",BD!AN389*BD!AC389)</f>
        <v>140.02165605095544</v>
      </c>
      <c r="AZ389" s="75" t="s">
        <v>5272</v>
      </c>
      <c r="BA389" s="75" t="s">
        <v>115</v>
      </c>
      <c r="BB389" s="75">
        <v>1</v>
      </c>
      <c r="BC389" s="75" t="s">
        <v>116</v>
      </c>
      <c r="BD389" s="99" t="s">
        <v>5257</v>
      </c>
      <c r="BE389" s="100" t="s">
        <v>4</v>
      </c>
      <c r="BF389" s="100" t="s">
        <v>4</v>
      </c>
      <c r="BG389" s="99" t="s">
        <v>5258</v>
      </c>
      <c r="BH389" s="101"/>
      <c r="BI389" s="101"/>
      <c r="BJ389" s="101"/>
      <c r="BK389" s="101"/>
      <c r="BL389" s="101"/>
      <c r="BM389" s="101"/>
      <c r="BN389" s="99" t="s">
        <v>5268</v>
      </c>
      <c r="BO389" s="99">
        <v>138</v>
      </c>
      <c r="BP389" s="99">
        <v>140.622</v>
      </c>
      <c r="BQ389" s="99">
        <v>121</v>
      </c>
      <c r="BR389" s="101"/>
      <c r="BS389" s="99" t="s">
        <v>5260</v>
      </c>
      <c r="BT389" s="99" t="s">
        <v>5261</v>
      </c>
      <c r="BU389" s="99">
        <v>5102</v>
      </c>
      <c r="BV389" s="99"/>
      <c r="BW389" s="99"/>
      <c r="BX389" s="99"/>
      <c r="BY389" s="99"/>
      <c r="BZ389" s="99"/>
      <c r="CA389" s="99"/>
      <c r="CB389" s="99"/>
      <c r="CC389" s="99">
        <v>102</v>
      </c>
      <c r="CD389" s="99">
        <v>8</v>
      </c>
      <c r="CE389" s="99">
        <v>8</v>
      </c>
      <c r="CF389" s="99"/>
      <c r="CG389" s="37" t="e">
        <f>VLOOKUP(Table_1[[#This Row],[EAN]],'[1]Planilha1'!$E:$R,13,0)</f>
        <v>#N/A</v>
      </c>
      <c r="CI389" s="188">
        <f>IF(Table_1[[#This Row],[STATUS MERCADO]]="GO",Table_1[[#This Row],[M. BRUTA TOTAL]],0)</f>
        <v>46.207146496815305</v>
      </c>
      <c r="CJ389" s="188">
        <f>IF(Table_1[[#This Row],[STATUS MERCADO]]="GO",Table_1[[#This Row],[PV UNIT. REALIZADO]]*Table_1[[#This Row],[QUANTIDADE]],0)</f>
        <v>140.02165605095544</v>
      </c>
    </row>
    <row r="390" ht="15" hidden="1">
      <c r="A390" s="7"/>
      <c r="B390" s="84" t="s">
        <v>79</v>
      </c>
      <c r="C390" s="85">
        <v>220725</v>
      </c>
      <c r="D390" s="85">
        <v>10220631</v>
      </c>
      <c r="E390" s="85">
        <v>7896029046562</v>
      </c>
      <c r="F390" s="86" t="s">
        <v>4575</v>
      </c>
      <c r="G390" s="75" t="s">
        <v>24</v>
      </c>
      <c r="H390" s="75">
        <v>1540</v>
      </c>
      <c r="I390" s="87" t="s">
        <v>110</v>
      </c>
      <c r="J390" s="75" t="s">
        <v>101</v>
      </c>
      <c r="K390" s="88" t="s">
        <v>84</v>
      </c>
      <c r="L390" s="88">
        <v>40</v>
      </c>
      <c r="M390" s="88">
        <v>0</v>
      </c>
      <c r="N390" s="75" t="s">
        <v>85</v>
      </c>
      <c r="O390" s="75" t="s">
        <v>114</v>
      </c>
      <c r="P390" s="89">
        <v>2.07</v>
      </c>
      <c r="Q390" s="90">
        <f>(17/100+7.6/100+1.65/100)*P390</f>
        <v>0.5433749999999999</v>
      </c>
      <c r="R390" s="90"/>
      <c r="S390" s="90"/>
      <c r="T390" s="90"/>
      <c r="U390" s="90"/>
      <c r="V390" s="90">
        <f>+P390-Q390+R390+S390+T390+U390</f>
        <v>1.526625</v>
      </c>
      <c r="W390" s="91">
        <f>(1.02/100)</f>
        <v>1.02E-2</v>
      </c>
      <c r="X390" s="91">
        <v>4.8E-3</v>
      </c>
      <c r="Y390" s="91">
        <v>0.17</v>
      </c>
      <c r="Z390" s="91">
        <v>1.65E-2</v>
      </c>
      <c r="AA390" s="91">
        <v>7.6E-2</v>
      </c>
      <c r="AB390" s="91">
        <f>SUM(W390:AA390)</f>
        <v>0.2775</v>
      </c>
      <c r="AC390" s="75">
        <v>40</v>
      </c>
      <c r="AD390" s="92">
        <f>IF(AL390="","",+AC390*AL390)</f>
        <v>155.57961783439492</v>
      </c>
      <c r="AE390" s="93">
        <f>IF(AL390="","",+AL390*AB390)</f>
        <v>1.079333598726115</v>
      </c>
      <c r="AF390" s="92">
        <f>IF(AL390="","",+AL390-AE390)</f>
        <v>2.8101568471337584</v>
      </c>
      <c r="AG390" s="93">
        <f>+V390</f>
        <v>1.526625</v>
      </c>
      <c r="AH390" s="92">
        <f>IF(AF390="","",+AF390-AG390)</f>
        <v>1.2835318471337585</v>
      </c>
      <c r="AI390" s="92">
        <f>IF(AH390="","",+AH390*AC390)</f>
        <v>51.34127388535034</v>
      </c>
      <c r="AJ390" s="93">
        <v>2.64</v>
      </c>
      <c r="AK390" s="94">
        <v>0.33</v>
      </c>
      <c r="AL390" s="93">
        <f>IF(V390=0,"",V390/(1-AB390-AK390))</f>
        <v>3.8894904458598734</v>
      </c>
      <c r="AM390" s="95">
        <v>0.33</v>
      </c>
      <c r="AN390" s="93">
        <f>IF(V390=0,"",V390/(1-AB390-AM390))</f>
        <v>3.8894904458598734</v>
      </c>
      <c r="AO390" s="96">
        <v>1.5</v>
      </c>
      <c r="AP390" s="93">
        <f>IF(BD!AJ390="","",BD!AJ390*BD!AO390)</f>
        <v>3.96</v>
      </c>
      <c r="AQ390" s="91">
        <f>BD!AM390/BD!AK390-1</f>
        <v>0</v>
      </c>
      <c r="AR390" s="91">
        <f>IF(BD!AN390="","",IF(BD!AJ390="","",BD!AN390/BD!AJ390-1))</f>
        <v>0.47329183555298227</v>
      </c>
      <c r="AS390" s="91" t="str">
        <f>IF(BD!AN390="","",IF(BD!AN390&lt;BD!AL390,"ABAIXO DA META","DENTRO DA META"))</f>
        <v>DENTRO DA META</v>
      </c>
      <c r="AT390" s="91" t="str">
        <f>IF(BD!AJ390="","EM ANÁLISE",IF(BD!AP390&gt;=BD!AN390,"GO", "NO GO"))</f>
        <v>GO</v>
      </c>
      <c r="AU390" s="97">
        <f>IF(AN390="","",+BD!$AN390-AJ390)</f>
        <v>1.2494904458598732</v>
      </c>
      <c r="AV390" s="98"/>
      <c r="AW390" s="90">
        <f>BD!P390*BD!AC390</f>
        <v>82.8</v>
      </c>
      <c r="AX390" s="90">
        <f>BD!V390*BD!AC390</f>
        <v>61.065</v>
      </c>
      <c r="AY390" s="90">
        <f>IF(BD!AN390="","",BD!AN390*BD!AC390)</f>
        <v>155.57961783439492</v>
      </c>
      <c r="AZ390" s="75" t="s">
        <v>5272</v>
      </c>
      <c r="BA390" s="75" t="s">
        <v>115</v>
      </c>
      <c r="BB390" s="75">
        <v>1</v>
      </c>
      <c r="BC390" s="75" t="s">
        <v>116</v>
      </c>
      <c r="BD390" s="99" t="s">
        <v>5257</v>
      </c>
      <c r="BE390" s="100" t="s">
        <v>4</v>
      </c>
      <c r="BF390" s="100" t="s">
        <v>4</v>
      </c>
      <c r="BG390" s="99" t="s">
        <v>5258</v>
      </c>
      <c r="BH390" s="101"/>
      <c r="BI390" s="101"/>
      <c r="BJ390" s="101"/>
      <c r="BK390" s="101"/>
      <c r="BL390" s="101"/>
      <c r="BM390" s="101"/>
      <c r="BN390" s="99" t="s">
        <v>5268</v>
      </c>
      <c r="BO390" s="99">
        <v>138</v>
      </c>
      <c r="BP390" s="99">
        <v>140.622</v>
      </c>
      <c r="BQ390" s="99">
        <v>121</v>
      </c>
      <c r="BR390" s="101"/>
      <c r="BS390" s="99" t="s">
        <v>5260</v>
      </c>
      <c r="BT390" s="99" t="s">
        <v>5261</v>
      </c>
      <c r="BU390" s="99">
        <v>5102</v>
      </c>
      <c r="BV390" s="99"/>
      <c r="BW390" s="99"/>
      <c r="BX390" s="99"/>
      <c r="BY390" s="99"/>
      <c r="BZ390" s="99"/>
      <c r="CA390" s="99"/>
      <c r="CB390" s="99"/>
      <c r="CC390" s="99">
        <v>102</v>
      </c>
      <c r="CD390" s="99">
        <v>8</v>
      </c>
      <c r="CE390" s="99">
        <v>8</v>
      </c>
      <c r="CF390" s="99"/>
      <c r="CG390" s="37" t="e">
        <f>VLOOKUP(Table_1[[#This Row],[EAN]],'[1]Planilha1'!$E:$R,13,0)</f>
        <v>#N/A</v>
      </c>
      <c r="CI390" s="188">
        <f>IF(Table_1[[#This Row],[STATUS MERCADO]]="GO",Table_1[[#This Row],[M. BRUTA TOTAL]],0)</f>
        <v>51.34127388535034</v>
      </c>
      <c r="CJ390" s="188">
        <f>IF(Table_1[[#This Row],[STATUS MERCADO]]="GO",Table_1[[#This Row],[PV UNIT. REALIZADO]]*Table_1[[#This Row],[QUANTIDADE]],0)</f>
        <v>155.57961783439492</v>
      </c>
    </row>
    <row r="391" ht="15" hidden="1">
      <c r="A391" s="7"/>
      <c r="B391" s="84" t="s">
        <v>79</v>
      </c>
      <c r="C391" s="85">
        <v>220726</v>
      </c>
      <c r="D391" s="85">
        <v>10220636</v>
      </c>
      <c r="E391" s="85">
        <v>7896029046616</v>
      </c>
      <c r="F391" s="86" t="s">
        <v>4576</v>
      </c>
      <c r="G391" s="75" t="s">
        <v>24</v>
      </c>
      <c r="H391" s="75">
        <v>1540</v>
      </c>
      <c r="I391" s="87" t="s">
        <v>110</v>
      </c>
      <c r="J391" s="75" t="s">
        <v>101</v>
      </c>
      <c r="K391" s="88" t="s">
        <v>84</v>
      </c>
      <c r="L391" s="88">
        <v>40</v>
      </c>
      <c r="M391" s="88">
        <v>0</v>
      </c>
      <c r="N391" s="75" t="s">
        <v>85</v>
      </c>
      <c r="O391" s="75" t="s">
        <v>114</v>
      </c>
      <c r="P391" s="89">
        <v>2.07</v>
      </c>
      <c r="Q391" s="90">
        <f>(17/100+7.6/100+1.65/100)*P391</f>
        <v>0.5433749999999999</v>
      </c>
      <c r="R391" s="90"/>
      <c r="S391" s="90"/>
      <c r="T391" s="90"/>
      <c r="U391" s="90"/>
      <c r="V391" s="90">
        <f>+P391-Q391+R391+S391+T391+U391</f>
        <v>1.526625</v>
      </c>
      <c r="W391" s="91">
        <f>(1.02/100)</f>
        <v>1.02E-2</v>
      </c>
      <c r="X391" s="91">
        <v>4.8E-3</v>
      </c>
      <c r="Y391" s="91">
        <v>0.17</v>
      </c>
      <c r="Z391" s="91">
        <v>1.65E-2</v>
      </c>
      <c r="AA391" s="91">
        <v>7.6E-2</v>
      </c>
      <c r="AB391" s="91">
        <f>SUM(W391:AA391)</f>
        <v>0.2775</v>
      </c>
      <c r="AC391" s="75">
        <v>40</v>
      </c>
      <c r="AD391" s="92">
        <f>IF(AL391="","",+AC391*AL391)</f>
        <v>155.57961783439492</v>
      </c>
      <c r="AE391" s="93">
        <f>IF(AL391="","",+AL391*AB391)</f>
        <v>1.079333598726115</v>
      </c>
      <c r="AF391" s="92">
        <f>IF(AL391="","",+AL391-AE391)</f>
        <v>2.8101568471337584</v>
      </c>
      <c r="AG391" s="93">
        <f>+V391</f>
        <v>1.526625</v>
      </c>
      <c r="AH391" s="92">
        <f>IF(AF391="","",+AF391-AG391)</f>
        <v>1.2835318471337585</v>
      </c>
      <c r="AI391" s="92">
        <f>IF(AH391="","",+AH391*AC391)</f>
        <v>51.34127388535034</v>
      </c>
      <c r="AJ391" s="93">
        <v>2.64</v>
      </c>
      <c r="AK391" s="94">
        <v>0.33</v>
      </c>
      <c r="AL391" s="93">
        <f>IF(V391=0,"",V391/(1-AB391-AK391))</f>
        <v>3.8894904458598734</v>
      </c>
      <c r="AM391" s="95">
        <v>0.33</v>
      </c>
      <c r="AN391" s="93">
        <f>IF(V391=0,"",V391/(1-AB391-AM391))</f>
        <v>3.8894904458598734</v>
      </c>
      <c r="AO391" s="96">
        <v>1.5</v>
      </c>
      <c r="AP391" s="93">
        <f>IF(BD!AJ391="","",BD!AJ391*BD!AO391)</f>
        <v>3.96</v>
      </c>
      <c r="AQ391" s="91">
        <f>BD!AM391/BD!AK391-1</f>
        <v>0</v>
      </c>
      <c r="AR391" s="91">
        <f>IF(BD!AN391="","",IF(BD!AJ391="","",BD!AN391/BD!AJ391-1))</f>
        <v>0.47329183555298227</v>
      </c>
      <c r="AS391" s="91" t="str">
        <f>IF(BD!AN391="","",IF(BD!AN391&lt;BD!AL391,"ABAIXO DA META","DENTRO DA META"))</f>
        <v>DENTRO DA META</v>
      </c>
      <c r="AT391" s="91" t="str">
        <f>IF(BD!AJ391="","EM ANÁLISE",IF(BD!AP391&gt;=BD!AN391,"GO", "NO GO"))</f>
        <v>GO</v>
      </c>
      <c r="AU391" s="97">
        <f>IF(AN391="","",+BD!$AN391-AJ391)</f>
        <v>1.2494904458598732</v>
      </c>
      <c r="AV391" s="98"/>
      <c r="AW391" s="90">
        <f>BD!P391*BD!AC391</f>
        <v>82.8</v>
      </c>
      <c r="AX391" s="90">
        <f>BD!V391*BD!AC391</f>
        <v>61.065</v>
      </c>
      <c r="AY391" s="90">
        <f>IF(BD!AN391="","",BD!AN391*BD!AC391)</f>
        <v>155.57961783439492</v>
      </c>
      <c r="AZ391" s="75" t="s">
        <v>5272</v>
      </c>
      <c r="BA391" s="75" t="s">
        <v>115</v>
      </c>
      <c r="BB391" s="75">
        <v>1</v>
      </c>
      <c r="BC391" s="75" t="s">
        <v>116</v>
      </c>
      <c r="BD391" s="99" t="s">
        <v>5257</v>
      </c>
      <c r="BE391" s="100" t="s">
        <v>4</v>
      </c>
      <c r="BF391" s="100" t="s">
        <v>4</v>
      </c>
      <c r="BG391" s="99" t="s">
        <v>5258</v>
      </c>
      <c r="BH391" s="101"/>
      <c r="BI391" s="101"/>
      <c r="BJ391" s="101"/>
      <c r="BK391" s="101"/>
      <c r="BL391" s="101"/>
      <c r="BM391" s="101"/>
      <c r="BN391" s="99" t="s">
        <v>5268</v>
      </c>
      <c r="BO391" s="99">
        <v>138</v>
      </c>
      <c r="BP391" s="99">
        <v>140.622</v>
      </c>
      <c r="BQ391" s="99">
        <v>121</v>
      </c>
      <c r="BR391" s="101"/>
      <c r="BS391" s="99" t="s">
        <v>5260</v>
      </c>
      <c r="BT391" s="99" t="s">
        <v>5261</v>
      </c>
      <c r="BU391" s="99">
        <v>5102</v>
      </c>
      <c r="BV391" s="99"/>
      <c r="BW391" s="99"/>
      <c r="BX391" s="99"/>
      <c r="BY391" s="99"/>
      <c r="BZ391" s="99"/>
      <c r="CA391" s="99"/>
      <c r="CB391" s="99"/>
      <c r="CC391" s="99">
        <v>102</v>
      </c>
      <c r="CD391" s="99">
        <v>8</v>
      </c>
      <c r="CE391" s="99">
        <v>8</v>
      </c>
      <c r="CF391" s="99"/>
      <c r="CG391" s="37" t="e">
        <f>VLOOKUP(Table_1[[#This Row],[EAN]],'[1]Planilha1'!$E:$R,13,0)</f>
        <v>#N/A</v>
      </c>
      <c r="CI391" s="188">
        <f>IF(Table_1[[#This Row],[STATUS MERCADO]]="GO",Table_1[[#This Row],[M. BRUTA TOTAL]],0)</f>
        <v>51.34127388535034</v>
      </c>
      <c r="CJ391" s="188">
        <f>IF(Table_1[[#This Row],[STATUS MERCADO]]="GO",Table_1[[#This Row],[PV UNIT. REALIZADO]]*Table_1[[#This Row],[QUANTIDADE]],0)</f>
        <v>155.57961783439492</v>
      </c>
    </row>
    <row r="392" ht="15" hidden="1">
      <c r="A392" s="7"/>
      <c r="B392" s="84" t="s">
        <v>79</v>
      </c>
      <c r="C392" s="85">
        <v>220727</v>
      </c>
      <c r="D392" s="85">
        <v>10220632</v>
      </c>
      <c r="E392" s="85">
        <v>7896029046609</v>
      </c>
      <c r="F392" s="86" t="s">
        <v>4577</v>
      </c>
      <c r="G392" s="75" t="s">
        <v>24</v>
      </c>
      <c r="H392" s="75">
        <v>1540</v>
      </c>
      <c r="I392" s="87" t="s">
        <v>110</v>
      </c>
      <c r="J392" s="75" t="s">
        <v>101</v>
      </c>
      <c r="K392" s="88" t="s">
        <v>84</v>
      </c>
      <c r="L392" s="88">
        <v>40</v>
      </c>
      <c r="M392" s="88">
        <v>0</v>
      </c>
      <c r="N392" s="75" t="s">
        <v>85</v>
      </c>
      <c r="O392" s="75" t="s">
        <v>114</v>
      </c>
      <c r="P392" s="89">
        <v>2.07</v>
      </c>
      <c r="Q392" s="90">
        <f>(17/100+7.6/100+1.65/100)*P392</f>
        <v>0.5433749999999999</v>
      </c>
      <c r="R392" s="90"/>
      <c r="S392" s="90"/>
      <c r="T392" s="90"/>
      <c r="U392" s="90"/>
      <c r="V392" s="90">
        <f>+P392-Q392+R392+S392+T392+U392</f>
        <v>1.526625</v>
      </c>
      <c r="W392" s="91">
        <f>(1.02/100)</f>
        <v>1.02E-2</v>
      </c>
      <c r="X392" s="91">
        <v>4.8E-3</v>
      </c>
      <c r="Y392" s="91">
        <v>0.17</v>
      </c>
      <c r="Z392" s="91">
        <v>1.65E-2</v>
      </c>
      <c r="AA392" s="91">
        <v>7.6E-2</v>
      </c>
      <c r="AB392" s="91">
        <f>SUM(W392:AA392)</f>
        <v>0.2775</v>
      </c>
      <c r="AC392" s="75">
        <v>40</v>
      </c>
      <c r="AD392" s="92">
        <f>IF(AL392="","",+AC392*AL392)</f>
        <v>155.57961783439492</v>
      </c>
      <c r="AE392" s="93">
        <f>IF(AL392="","",+AL392*AB392)</f>
        <v>1.079333598726115</v>
      </c>
      <c r="AF392" s="92">
        <f>IF(AL392="","",+AL392-AE392)</f>
        <v>2.8101568471337584</v>
      </c>
      <c r="AG392" s="93">
        <f>+V392</f>
        <v>1.526625</v>
      </c>
      <c r="AH392" s="92">
        <f>IF(AF392="","",+AF392-AG392)</f>
        <v>1.2835318471337585</v>
      </c>
      <c r="AI392" s="92">
        <f>IF(AH392="","",+AH392*AC392)</f>
        <v>51.34127388535034</v>
      </c>
      <c r="AJ392" s="93">
        <v>2.64</v>
      </c>
      <c r="AK392" s="94">
        <v>0.33</v>
      </c>
      <c r="AL392" s="93">
        <f>IF(V392=0,"",V392/(1-AB392-AK392))</f>
        <v>3.8894904458598734</v>
      </c>
      <c r="AM392" s="95">
        <v>0.33</v>
      </c>
      <c r="AN392" s="93">
        <f>IF(V392=0,"",V392/(1-AB392-AM392))</f>
        <v>3.8894904458598734</v>
      </c>
      <c r="AO392" s="96">
        <v>1.5</v>
      </c>
      <c r="AP392" s="93">
        <f>IF(BD!AJ392="","",BD!AJ392*BD!AO392)</f>
        <v>3.96</v>
      </c>
      <c r="AQ392" s="91">
        <f>BD!AM392/BD!AK392-1</f>
        <v>0</v>
      </c>
      <c r="AR392" s="91">
        <f>IF(BD!AN392="","",IF(BD!AJ392="","",BD!AN392/BD!AJ392-1))</f>
        <v>0.47329183555298227</v>
      </c>
      <c r="AS392" s="91" t="str">
        <f>IF(BD!AN392="","",IF(BD!AN392&lt;BD!AL392,"ABAIXO DA META","DENTRO DA META"))</f>
        <v>DENTRO DA META</v>
      </c>
      <c r="AT392" s="91" t="str">
        <f>IF(BD!AJ392="","EM ANÁLISE",IF(BD!AP392&gt;=BD!AN392,"GO", "NO GO"))</f>
        <v>GO</v>
      </c>
      <c r="AU392" s="97">
        <f>IF(AN392="","",+BD!$AN392-AJ392)</f>
        <v>1.2494904458598732</v>
      </c>
      <c r="AV392" s="98"/>
      <c r="AW392" s="90">
        <f>BD!P392*BD!AC392</f>
        <v>82.8</v>
      </c>
      <c r="AX392" s="90">
        <f>BD!V392*BD!AC392</f>
        <v>61.065</v>
      </c>
      <c r="AY392" s="90">
        <f>IF(BD!AN392="","",BD!AN392*BD!AC392)</f>
        <v>155.57961783439492</v>
      </c>
      <c r="AZ392" s="75" t="s">
        <v>5272</v>
      </c>
      <c r="BA392" s="75" t="s">
        <v>115</v>
      </c>
      <c r="BB392" s="75">
        <v>1</v>
      </c>
      <c r="BC392" s="75" t="s">
        <v>116</v>
      </c>
      <c r="BD392" s="99" t="s">
        <v>5257</v>
      </c>
      <c r="BE392" s="100" t="s">
        <v>4</v>
      </c>
      <c r="BF392" s="100" t="s">
        <v>4</v>
      </c>
      <c r="BG392" s="99" t="s">
        <v>5258</v>
      </c>
      <c r="BH392" s="101"/>
      <c r="BI392" s="101"/>
      <c r="BJ392" s="101"/>
      <c r="BK392" s="101"/>
      <c r="BL392" s="101"/>
      <c r="BM392" s="101"/>
      <c r="BN392" s="99" t="s">
        <v>5268</v>
      </c>
      <c r="BO392" s="99">
        <v>138</v>
      </c>
      <c r="BP392" s="99">
        <v>140.622</v>
      </c>
      <c r="BQ392" s="99">
        <v>121</v>
      </c>
      <c r="BR392" s="101"/>
      <c r="BS392" s="99" t="s">
        <v>5260</v>
      </c>
      <c r="BT392" s="99" t="s">
        <v>5261</v>
      </c>
      <c r="BU392" s="99">
        <v>5102</v>
      </c>
      <c r="BV392" s="99"/>
      <c r="BW392" s="99"/>
      <c r="BX392" s="99"/>
      <c r="BY392" s="99"/>
      <c r="BZ392" s="99"/>
      <c r="CA392" s="99"/>
      <c r="CB392" s="99"/>
      <c r="CC392" s="99">
        <v>102</v>
      </c>
      <c r="CD392" s="99">
        <v>8</v>
      </c>
      <c r="CE392" s="99">
        <v>8</v>
      </c>
      <c r="CF392" s="99"/>
      <c r="CG392" s="37" t="e">
        <f>VLOOKUP(Table_1[[#This Row],[EAN]],'[1]Planilha1'!$E:$R,13,0)</f>
        <v>#N/A</v>
      </c>
      <c r="CI392" s="188">
        <f>IF(Table_1[[#This Row],[STATUS MERCADO]]="GO",Table_1[[#This Row],[M. BRUTA TOTAL]],0)</f>
        <v>51.34127388535034</v>
      </c>
      <c r="CJ392" s="188">
        <f>IF(Table_1[[#This Row],[STATUS MERCADO]]="GO",Table_1[[#This Row],[PV UNIT. REALIZADO]]*Table_1[[#This Row],[QUANTIDADE]],0)</f>
        <v>155.57961783439492</v>
      </c>
    </row>
    <row r="393" ht="15" hidden="1">
      <c r="A393" s="7"/>
      <c r="B393" s="84" t="s">
        <v>79</v>
      </c>
      <c r="C393" s="85">
        <v>220728</v>
      </c>
      <c r="D393" s="85">
        <v>10220629</v>
      </c>
      <c r="E393" s="85">
        <v>7896029046197</v>
      </c>
      <c r="F393" s="86" t="s">
        <v>4578</v>
      </c>
      <c r="G393" s="75" t="s">
        <v>24</v>
      </c>
      <c r="H393" s="75">
        <v>1540</v>
      </c>
      <c r="I393" s="87" t="s">
        <v>110</v>
      </c>
      <c r="J393" s="75" t="s">
        <v>101</v>
      </c>
      <c r="K393" s="88" t="s">
        <v>84</v>
      </c>
      <c r="L393" s="88">
        <v>40</v>
      </c>
      <c r="M393" s="88">
        <v>0</v>
      </c>
      <c r="N393" s="75" t="s">
        <v>85</v>
      </c>
      <c r="O393" s="75" t="s">
        <v>114</v>
      </c>
      <c r="P393" s="89">
        <v>2.07</v>
      </c>
      <c r="Q393" s="90">
        <f>(17/100+7.6/100+1.65/100)*P393</f>
        <v>0.5433749999999999</v>
      </c>
      <c r="R393" s="90"/>
      <c r="S393" s="90"/>
      <c r="T393" s="90"/>
      <c r="U393" s="90"/>
      <c r="V393" s="90">
        <f>+P393-Q393+R393+S393+T393+U393</f>
        <v>1.526625</v>
      </c>
      <c r="W393" s="91">
        <f>(1.02/100)</f>
        <v>1.02E-2</v>
      </c>
      <c r="X393" s="91">
        <v>4.8E-3</v>
      </c>
      <c r="Y393" s="91">
        <v>0.17</v>
      </c>
      <c r="Z393" s="91">
        <v>1.65E-2</v>
      </c>
      <c r="AA393" s="91">
        <v>7.6E-2</v>
      </c>
      <c r="AB393" s="91">
        <f>SUM(W393:AA393)</f>
        <v>0.2775</v>
      </c>
      <c r="AC393" s="75">
        <v>40</v>
      </c>
      <c r="AD393" s="92">
        <f>IF(AL393="","",+AC393*AL393)</f>
        <v>155.57961783439492</v>
      </c>
      <c r="AE393" s="93">
        <f>IF(AL393="","",+AL393*AB393)</f>
        <v>1.079333598726115</v>
      </c>
      <c r="AF393" s="92">
        <f>IF(AL393="","",+AL393-AE393)</f>
        <v>2.8101568471337584</v>
      </c>
      <c r="AG393" s="93">
        <f>+V393</f>
        <v>1.526625</v>
      </c>
      <c r="AH393" s="92">
        <f>IF(AF393="","",+AF393-AG393)</f>
        <v>1.2835318471337585</v>
      </c>
      <c r="AI393" s="92">
        <f>IF(AH393="","",+AH393*AC393)</f>
        <v>51.34127388535034</v>
      </c>
      <c r="AJ393" s="93">
        <v>2.64</v>
      </c>
      <c r="AK393" s="94">
        <v>0.33</v>
      </c>
      <c r="AL393" s="93">
        <f>IF(V393=0,"",V393/(1-AB393-AK393))</f>
        <v>3.8894904458598734</v>
      </c>
      <c r="AM393" s="95">
        <v>0.33</v>
      </c>
      <c r="AN393" s="93">
        <f>IF(V393=0,"",V393/(1-AB393-AM393))</f>
        <v>3.8894904458598734</v>
      </c>
      <c r="AO393" s="96">
        <v>1.5</v>
      </c>
      <c r="AP393" s="93">
        <f>IF(BD!AJ393="","",BD!AJ393*BD!AO393)</f>
        <v>3.96</v>
      </c>
      <c r="AQ393" s="91">
        <f>BD!AM393/BD!AK393-1</f>
        <v>0</v>
      </c>
      <c r="AR393" s="91">
        <f>IF(BD!AN393="","",IF(BD!AJ393="","",BD!AN393/BD!AJ393-1))</f>
        <v>0.47329183555298227</v>
      </c>
      <c r="AS393" s="91" t="str">
        <f>IF(BD!AN393="","",IF(BD!AN393&lt;BD!AL393,"ABAIXO DA META","DENTRO DA META"))</f>
        <v>DENTRO DA META</v>
      </c>
      <c r="AT393" s="91" t="str">
        <f>IF(BD!AJ393="","EM ANÁLISE",IF(BD!AP393&gt;=BD!AN393,"GO", "NO GO"))</f>
        <v>GO</v>
      </c>
      <c r="AU393" s="97">
        <f>IF(AN393="","",+BD!$AN393-AJ393)</f>
        <v>1.2494904458598732</v>
      </c>
      <c r="AV393" s="98"/>
      <c r="AW393" s="90">
        <f>BD!P393*BD!AC393</f>
        <v>82.8</v>
      </c>
      <c r="AX393" s="90">
        <f>BD!V393*BD!AC393</f>
        <v>61.065</v>
      </c>
      <c r="AY393" s="90">
        <f>IF(BD!AN393="","",BD!AN393*BD!AC393)</f>
        <v>155.57961783439492</v>
      </c>
      <c r="AZ393" s="75" t="s">
        <v>5272</v>
      </c>
      <c r="BA393" s="75" t="s">
        <v>115</v>
      </c>
      <c r="BB393" s="75">
        <v>1</v>
      </c>
      <c r="BC393" s="75" t="s">
        <v>116</v>
      </c>
      <c r="BD393" s="99" t="s">
        <v>5257</v>
      </c>
      <c r="BE393" s="100" t="s">
        <v>4</v>
      </c>
      <c r="BF393" s="100" t="s">
        <v>4</v>
      </c>
      <c r="BG393" s="99" t="s">
        <v>5258</v>
      </c>
      <c r="BH393" s="101"/>
      <c r="BI393" s="101"/>
      <c r="BJ393" s="101"/>
      <c r="BK393" s="101"/>
      <c r="BL393" s="101"/>
      <c r="BM393" s="101"/>
      <c r="BN393" s="99" t="s">
        <v>5268</v>
      </c>
      <c r="BO393" s="99">
        <v>138</v>
      </c>
      <c r="BP393" s="99">
        <v>140.622</v>
      </c>
      <c r="BQ393" s="99">
        <v>121</v>
      </c>
      <c r="BR393" s="101"/>
      <c r="BS393" s="99" t="s">
        <v>5260</v>
      </c>
      <c r="BT393" s="99" t="s">
        <v>5261</v>
      </c>
      <c r="BU393" s="99">
        <v>5102</v>
      </c>
      <c r="BV393" s="99"/>
      <c r="BW393" s="99"/>
      <c r="BX393" s="99"/>
      <c r="BY393" s="99"/>
      <c r="BZ393" s="99"/>
      <c r="CA393" s="99"/>
      <c r="CB393" s="99"/>
      <c r="CC393" s="99">
        <v>102</v>
      </c>
      <c r="CD393" s="99">
        <v>8</v>
      </c>
      <c r="CE393" s="99">
        <v>8</v>
      </c>
      <c r="CF393" s="99"/>
      <c r="CG393" s="37" t="e">
        <f>VLOOKUP(Table_1[[#This Row],[EAN]],'[1]Planilha1'!$E:$R,13,0)</f>
        <v>#N/A</v>
      </c>
      <c r="CI393" s="188">
        <f>IF(Table_1[[#This Row],[STATUS MERCADO]]="GO",Table_1[[#This Row],[M. BRUTA TOTAL]],0)</f>
        <v>51.34127388535034</v>
      </c>
      <c r="CJ393" s="188">
        <f>IF(Table_1[[#This Row],[STATUS MERCADO]]="GO",Table_1[[#This Row],[PV UNIT. REALIZADO]]*Table_1[[#This Row],[QUANTIDADE]],0)</f>
        <v>155.57961783439492</v>
      </c>
    </row>
    <row r="394" ht="15" hidden="1">
      <c r="A394" s="7"/>
      <c r="B394" s="84" t="s">
        <v>79</v>
      </c>
      <c r="C394" s="85">
        <v>220729</v>
      </c>
      <c r="D394" s="85">
        <v>10220628</v>
      </c>
      <c r="E394" s="85">
        <v>7896029046173</v>
      </c>
      <c r="F394" s="86" t="s">
        <v>4579</v>
      </c>
      <c r="G394" s="75" t="s">
        <v>24</v>
      </c>
      <c r="H394" s="75">
        <v>1540</v>
      </c>
      <c r="I394" s="87" t="s">
        <v>110</v>
      </c>
      <c r="J394" s="75" t="s">
        <v>101</v>
      </c>
      <c r="K394" s="88" t="s">
        <v>84</v>
      </c>
      <c r="L394" s="88">
        <v>40</v>
      </c>
      <c r="M394" s="88">
        <v>0</v>
      </c>
      <c r="N394" s="75" t="s">
        <v>85</v>
      </c>
      <c r="O394" s="75" t="s">
        <v>114</v>
      </c>
      <c r="P394" s="89">
        <v>2.07</v>
      </c>
      <c r="Q394" s="90">
        <f>(17/100+7.6/100+1.65/100)*P394</f>
        <v>0.5433749999999999</v>
      </c>
      <c r="R394" s="90"/>
      <c r="S394" s="90"/>
      <c r="T394" s="90"/>
      <c r="U394" s="90"/>
      <c r="V394" s="90">
        <f>+P394-Q394+R394+S394+T394+U394</f>
        <v>1.526625</v>
      </c>
      <c r="W394" s="91">
        <f>(1.02/100)</f>
        <v>1.02E-2</v>
      </c>
      <c r="X394" s="91">
        <v>4.8E-3</v>
      </c>
      <c r="Y394" s="91">
        <v>0.17</v>
      </c>
      <c r="Z394" s="91">
        <v>1.65E-2</v>
      </c>
      <c r="AA394" s="91">
        <v>7.6E-2</v>
      </c>
      <c r="AB394" s="91">
        <f>SUM(W394:AA394)</f>
        <v>0.2775</v>
      </c>
      <c r="AC394" s="75">
        <v>40</v>
      </c>
      <c r="AD394" s="92">
        <f>IF(AL394="","",+AC394*AL394)</f>
        <v>155.57961783439492</v>
      </c>
      <c r="AE394" s="93">
        <f>IF(AL394="","",+AL394*AB394)</f>
        <v>1.079333598726115</v>
      </c>
      <c r="AF394" s="92">
        <f>IF(AL394="","",+AL394-AE394)</f>
        <v>2.8101568471337584</v>
      </c>
      <c r="AG394" s="93">
        <f>+V394</f>
        <v>1.526625</v>
      </c>
      <c r="AH394" s="92">
        <f>IF(AF394="","",+AF394-AG394)</f>
        <v>1.2835318471337585</v>
      </c>
      <c r="AI394" s="92">
        <f>IF(AH394="","",+AH394*AC394)</f>
        <v>51.34127388535034</v>
      </c>
      <c r="AJ394" s="93">
        <v>2.64</v>
      </c>
      <c r="AK394" s="94">
        <v>0.33</v>
      </c>
      <c r="AL394" s="93">
        <f>IF(V394=0,"",V394/(1-AB394-AK394))</f>
        <v>3.8894904458598734</v>
      </c>
      <c r="AM394" s="95">
        <v>0.33</v>
      </c>
      <c r="AN394" s="93">
        <f>IF(V394=0,"",V394/(1-AB394-AM394))</f>
        <v>3.8894904458598734</v>
      </c>
      <c r="AO394" s="96">
        <v>1.5</v>
      </c>
      <c r="AP394" s="93">
        <f>IF(BD!AJ394="","",BD!AJ394*BD!AO394)</f>
        <v>3.96</v>
      </c>
      <c r="AQ394" s="91">
        <f>BD!AM394/BD!AK394-1</f>
        <v>0</v>
      </c>
      <c r="AR394" s="91">
        <f>IF(BD!AN394="","",IF(BD!AJ394="","",BD!AN394/BD!AJ394-1))</f>
        <v>0.47329183555298227</v>
      </c>
      <c r="AS394" s="91" t="str">
        <f>IF(BD!AN394="","",IF(BD!AN394&lt;BD!AL394,"ABAIXO DA META","DENTRO DA META"))</f>
        <v>DENTRO DA META</v>
      </c>
      <c r="AT394" s="91" t="str">
        <f>IF(BD!AJ394="","EM ANÁLISE",IF(BD!AP394&gt;=BD!AN394,"GO", "NO GO"))</f>
        <v>GO</v>
      </c>
      <c r="AU394" s="97">
        <f>IF(AN394="","",+BD!$AN394-AJ394)</f>
        <v>1.2494904458598732</v>
      </c>
      <c r="AV394" s="98"/>
      <c r="AW394" s="90">
        <f>BD!P394*BD!AC394</f>
        <v>82.8</v>
      </c>
      <c r="AX394" s="90">
        <f>BD!V394*BD!AC394</f>
        <v>61.065</v>
      </c>
      <c r="AY394" s="90">
        <f>IF(BD!AN394="","",BD!AN394*BD!AC394)</f>
        <v>155.57961783439492</v>
      </c>
      <c r="AZ394" s="75" t="s">
        <v>5272</v>
      </c>
      <c r="BA394" s="75" t="s">
        <v>115</v>
      </c>
      <c r="BB394" s="75">
        <v>1</v>
      </c>
      <c r="BC394" s="75" t="s">
        <v>116</v>
      </c>
      <c r="BD394" s="99" t="s">
        <v>5257</v>
      </c>
      <c r="BE394" s="100" t="s">
        <v>4</v>
      </c>
      <c r="BF394" s="100" t="s">
        <v>4</v>
      </c>
      <c r="BG394" s="99" t="s">
        <v>5258</v>
      </c>
      <c r="BH394" s="101"/>
      <c r="BI394" s="101"/>
      <c r="BJ394" s="101"/>
      <c r="BK394" s="101"/>
      <c r="BL394" s="101"/>
      <c r="BM394" s="101"/>
      <c r="BN394" s="99" t="s">
        <v>5268</v>
      </c>
      <c r="BO394" s="99">
        <v>138</v>
      </c>
      <c r="BP394" s="99">
        <v>140.622</v>
      </c>
      <c r="BQ394" s="99">
        <v>121</v>
      </c>
      <c r="BR394" s="101"/>
      <c r="BS394" s="99" t="s">
        <v>5260</v>
      </c>
      <c r="BT394" s="99" t="s">
        <v>5261</v>
      </c>
      <c r="BU394" s="99">
        <v>5102</v>
      </c>
      <c r="BV394" s="99"/>
      <c r="BW394" s="99"/>
      <c r="BX394" s="99"/>
      <c r="BY394" s="99"/>
      <c r="BZ394" s="99"/>
      <c r="CA394" s="99"/>
      <c r="CB394" s="99"/>
      <c r="CC394" s="99">
        <v>102</v>
      </c>
      <c r="CD394" s="99">
        <v>8</v>
      </c>
      <c r="CE394" s="99">
        <v>8</v>
      </c>
      <c r="CF394" s="99"/>
      <c r="CG394" s="37" t="e">
        <f>VLOOKUP(Table_1[[#This Row],[EAN]],'[1]Planilha1'!$E:$R,13,0)</f>
        <v>#N/A</v>
      </c>
      <c r="CI394" s="188">
        <f>IF(Table_1[[#This Row],[STATUS MERCADO]]="GO",Table_1[[#This Row],[M. BRUTA TOTAL]],0)</f>
        <v>51.34127388535034</v>
      </c>
      <c r="CJ394" s="188">
        <f>IF(Table_1[[#This Row],[STATUS MERCADO]]="GO",Table_1[[#This Row],[PV UNIT. REALIZADO]]*Table_1[[#This Row],[QUANTIDADE]],0)</f>
        <v>155.57961783439492</v>
      </c>
    </row>
    <row r="395" ht="15" hidden="1">
      <c r="A395" s="7"/>
      <c r="B395" s="84" t="s">
        <v>79</v>
      </c>
      <c r="C395" s="85">
        <v>220730</v>
      </c>
      <c r="D395" s="85">
        <v>10220635</v>
      </c>
      <c r="E395" s="85">
        <v>7896029046593</v>
      </c>
      <c r="F395" s="86" t="s">
        <v>4580</v>
      </c>
      <c r="G395" s="75" t="s">
        <v>24</v>
      </c>
      <c r="H395" s="75">
        <v>1540</v>
      </c>
      <c r="I395" s="87" t="s">
        <v>110</v>
      </c>
      <c r="J395" s="75" t="s">
        <v>101</v>
      </c>
      <c r="K395" s="88" t="s">
        <v>84</v>
      </c>
      <c r="L395" s="88">
        <v>40</v>
      </c>
      <c r="M395" s="88">
        <v>0</v>
      </c>
      <c r="N395" s="75" t="s">
        <v>85</v>
      </c>
      <c r="O395" s="75" t="s">
        <v>114</v>
      </c>
      <c r="P395" s="89">
        <v>2.07</v>
      </c>
      <c r="Q395" s="90">
        <f>(17/100+7.6/100+1.65/100)*P395</f>
        <v>0.5433749999999999</v>
      </c>
      <c r="R395" s="90"/>
      <c r="S395" s="90"/>
      <c r="T395" s="90"/>
      <c r="U395" s="90"/>
      <c r="V395" s="90">
        <f>+P395-Q395+R395+S395+T395+U395</f>
        <v>1.526625</v>
      </c>
      <c r="W395" s="91">
        <f>(1.02/100)</f>
        <v>1.02E-2</v>
      </c>
      <c r="X395" s="91">
        <v>4.8E-3</v>
      </c>
      <c r="Y395" s="91">
        <v>0.17</v>
      </c>
      <c r="Z395" s="91">
        <v>1.65E-2</v>
      </c>
      <c r="AA395" s="91">
        <v>7.6E-2</v>
      </c>
      <c r="AB395" s="91">
        <f>SUM(W395:AA395)</f>
        <v>0.2775</v>
      </c>
      <c r="AC395" s="75">
        <v>40</v>
      </c>
      <c r="AD395" s="92">
        <f>IF(AL395="","",+AC395*AL395)</f>
        <v>155.57961783439492</v>
      </c>
      <c r="AE395" s="93">
        <f>IF(AL395="","",+AL395*AB395)</f>
        <v>1.079333598726115</v>
      </c>
      <c r="AF395" s="92">
        <f>IF(AL395="","",+AL395-AE395)</f>
        <v>2.8101568471337584</v>
      </c>
      <c r="AG395" s="93">
        <f>+V395</f>
        <v>1.526625</v>
      </c>
      <c r="AH395" s="92">
        <f>IF(AF395="","",+AF395-AG395)</f>
        <v>1.2835318471337585</v>
      </c>
      <c r="AI395" s="92">
        <f>IF(AH395="","",+AH395*AC395)</f>
        <v>51.34127388535034</v>
      </c>
      <c r="AJ395" s="93">
        <v>2.64</v>
      </c>
      <c r="AK395" s="94">
        <v>0.33</v>
      </c>
      <c r="AL395" s="93">
        <f>IF(V395=0,"",V395/(1-AB395-AK395))</f>
        <v>3.8894904458598734</v>
      </c>
      <c r="AM395" s="95">
        <v>0.33</v>
      </c>
      <c r="AN395" s="93">
        <f>IF(V395=0,"",V395/(1-AB395-AM395))</f>
        <v>3.8894904458598734</v>
      </c>
      <c r="AO395" s="96">
        <v>1.5</v>
      </c>
      <c r="AP395" s="93">
        <f>IF(BD!AJ395="","",BD!AJ395*BD!AO395)</f>
        <v>3.96</v>
      </c>
      <c r="AQ395" s="91">
        <f>BD!AM395/BD!AK395-1</f>
        <v>0</v>
      </c>
      <c r="AR395" s="91">
        <f>IF(BD!AN395="","",IF(BD!AJ395="","",BD!AN395/BD!AJ395-1))</f>
        <v>0.47329183555298227</v>
      </c>
      <c r="AS395" s="91" t="str">
        <f>IF(BD!AN395="","",IF(BD!AN395&lt;BD!AL395,"ABAIXO DA META","DENTRO DA META"))</f>
        <v>DENTRO DA META</v>
      </c>
      <c r="AT395" s="91" t="str">
        <f>IF(BD!AJ395="","EM ANÁLISE",IF(BD!AP395&gt;=BD!AN395,"GO", "NO GO"))</f>
        <v>GO</v>
      </c>
      <c r="AU395" s="97">
        <f>IF(AN395="","",+BD!$AN395-AJ395)</f>
        <v>1.2494904458598732</v>
      </c>
      <c r="AV395" s="98"/>
      <c r="AW395" s="90">
        <f>BD!P395*BD!AC395</f>
        <v>82.8</v>
      </c>
      <c r="AX395" s="90">
        <f>BD!V395*BD!AC395</f>
        <v>61.065</v>
      </c>
      <c r="AY395" s="90">
        <f>IF(BD!AN395="","",BD!AN395*BD!AC395)</f>
        <v>155.57961783439492</v>
      </c>
      <c r="AZ395" s="75" t="s">
        <v>5272</v>
      </c>
      <c r="BA395" s="75" t="s">
        <v>115</v>
      </c>
      <c r="BB395" s="75">
        <v>1</v>
      </c>
      <c r="BC395" s="75" t="s">
        <v>116</v>
      </c>
      <c r="BD395" s="99" t="s">
        <v>5257</v>
      </c>
      <c r="BE395" s="100" t="s">
        <v>4</v>
      </c>
      <c r="BF395" s="100" t="s">
        <v>4</v>
      </c>
      <c r="BG395" s="99" t="s">
        <v>5258</v>
      </c>
      <c r="BH395" s="101"/>
      <c r="BI395" s="101"/>
      <c r="BJ395" s="101"/>
      <c r="BK395" s="101"/>
      <c r="BL395" s="101"/>
      <c r="BM395" s="101"/>
      <c r="BN395" s="99" t="s">
        <v>5268</v>
      </c>
      <c r="BO395" s="99">
        <v>138</v>
      </c>
      <c r="BP395" s="99">
        <v>140.622</v>
      </c>
      <c r="BQ395" s="99">
        <v>121</v>
      </c>
      <c r="BR395" s="101"/>
      <c r="BS395" s="99" t="s">
        <v>5260</v>
      </c>
      <c r="BT395" s="99" t="s">
        <v>5261</v>
      </c>
      <c r="BU395" s="99">
        <v>5102</v>
      </c>
      <c r="BV395" s="99"/>
      <c r="BW395" s="99"/>
      <c r="BX395" s="99"/>
      <c r="BY395" s="99"/>
      <c r="BZ395" s="99"/>
      <c r="CA395" s="99"/>
      <c r="CB395" s="99"/>
      <c r="CC395" s="99">
        <v>102</v>
      </c>
      <c r="CD395" s="99">
        <v>8</v>
      </c>
      <c r="CE395" s="99">
        <v>8</v>
      </c>
      <c r="CF395" s="99"/>
      <c r="CG395" s="37" t="e">
        <f>VLOOKUP(Table_1[[#This Row],[EAN]],'[1]Planilha1'!$E:$R,13,0)</f>
        <v>#N/A</v>
      </c>
      <c r="CI395" s="188">
        <f>IF(Table_1[[#This Row],[STATUS MERCADO]]="GO",Table_1[[#This Row],[M. BRUTA TOTAL]],0)</f>
        <v>51.34127388535034</v>
      </c>
      <c r="CJ395" s="188">
        <f>IF(Table_1[[#This Row],[STATUS MERCADO]]="GO",Table_1[[#This Row],[PV UNIT. REALIZADO]]*Table_1[[#This Row],[QUANTIDADE]],0)</f>
        <v>155.57961783439492</v>
      </c>
    </row>
    <row r="396" ht="15" hidden="1">
      <c r="A396" s="7"/>
      <c r="B396" s="84" t="s">
        <v>79</v>
      </c>
      <c r="C396" s="85">
        <v>220731</v>
      </c>
      <c r="D396" s="85">
        <v>10220630</v>
      </c>
      <c r="E396" s="85">
        <v>7896029046296</v>
      </c>
      <c r="F396" s="86" t="s">
        <v>4581</v>
      </c>
      <c r="G396" s="75" t="s">
        <v>24</v>
      </c>
      <c r="H396" s="75">
        <v>1540</v>
      </c>
      <c r="I396" s="87" t="s">
        <v>110</v>
      </c>
      <c r="J396" s="75" t="s">
        <v>101</v>
      </c>
      <c r="K396" s="88" t="s">
        <v>84</v>
      </c>
      <c r="L396" s="88">
        <v>40</v>
      </c>
      <c r="M396" s="88">
        <v>0</v>
      </c>
      <c r="N396" s="75" t="s">
        <v>85</v>
      </c>
      <c r="O396" s="75" t="s">
        <v>114</v>
      </c>
      <c r="P396" s="89">
        <v>2.07</v>
      </c>
      <c r="Q396" s="90">
        <f>(17/100+7.6/100+1.65/100)*P396</f>
        <v>0.5433749999999999</v>
      </c>
      <c r="R396" s="90"/>
      <c r="S396" s="90"/>
      <c r="T396" s="90"/>
      <c r="U396" s="90"/>
      <c r="V396" s="90">
        <f>+P396-Q396+R396+S396+T396+U396</f>
        <v>1.526625</v>
      </c>
      <c r="W396" s="91">
        <f>(1.02/100)</f>
        <v>1.02E-2</v>
      </c>
      <c r="X396" s="91">
        <v>4.8E-3</v>
      </c>
      <c r="Y396" s="91">
        <v>0.17</v>
      </c>
      <c r="Z396" s="91">
        <v>1.65E-2</v>
      </c>
      <c r="AA396" s="91">
        <v>7.6E-2</v>
      </c>
      <c r="AB396" s="91">
        <f>SUM(W396:AA396)</f>
        <v>0.2775</v>
      </c>
      <c r="AC396" s="75">
        <v>40</v>
      </c>
      <c r="AD396" s="92">
        <f>IF(AL396="","",+AC396*AL396)</f>
        <v>155.57961783439492</v>
      </c>
      <c r="AE396" s="93">
        <f>IF(AL396="","",+AL396*AB396)</f>
        <v>1.079333598726115</v>
      </c>
      <c r="AF396" s="92">
        <f>IF(AL396="","",+AL396-AE396)</f>
        <v>2.8101568471337584</v>
      </c>
      <c r="AG396" s="93">
        <f>+V396</f>
        <v>1.526625</v>
      </c>
      <c r="AH396" s="92">
        <f>IF(AF396="","",+AF396-AG396)</f>
        <v>1.2835318471337585</v>
      </c>
      <c r="AI396" s="92">
        <f>IF(AH396="","",+AH396*AC396)</f>
        <v>51.34127388535034</v>
      </c>
      <c r="AJ396" s="93">
        <v>2.64</v>
      </c>
      <c r="AK396" s="94">
        <v>0.33</v>
      </c>
      <c r="AL396" s="93">
        <f>IF(V396=0,"",V396/(1-AB396-AK396))</f>
        <v>3.8894904458598734</v>
      </c>
      <c r="AM396" s="95">
        <v>0.33</v>
      </c>
      <c r="AN396" s="93">
        <f>IF(V396=0,"",V396/(1-AB396-AM396))</f>
        <v>3.8894904458598734</v>
      </c>
      <c r="AO396" s="96">
        <v>1.5</v>
      </c>
      <c r="AP396" s="93">
        <f>IF(BD!AJ396="","",BD!AJ396*BD!AO396)</f>
        <v>3.96</v>
      </c>
      <c r="AQ396" s="91">
        <f>BD!AM396/BD!AK396-1</f>
        <v>0</v>
      </c>
      <c r="AR396" s="91">
        <f>IF(BD!AN396="","",IF(BD!AJ396="","",BD!AN396/BD!AJ396-1))</f>
        <v>0.47329183555298227</v>
      </c>
      <c r="AS396" s="91" t="str">
        <f>IF(BD!AN396="","",IF(BD!AN396&lt;BD!AL396,"ABAIXO DA META","DENTRO DA META"))</f>
        <v>DENTRO DA META</v>
      </c>
      <c r="AT396" s="91" t="str">
        <f>IF(BD!AJ396="","EM ANÁLISE",IF(BD!AP396&gt;=BD!AN396,"GO", "NO GO"))</f>
        <v>GO</v>
      </c>
      <c r="AU396" s="97">
        <f>IF(AN396="","",+BD!$AN396-AJ396)</f>
        <v>1.2494904458598732</v>
      </c>
      <c r="AV396" s="98"/>
      <c r="AW396" s="90">
        <f>BD!P396*BD!AC396</f>
        <v>82.8</v>
      </c>
      <c r="AX396" s="90">
        <f>BD!V396*BD!AC396</f>
        <v>61.065</v>
      </c>
      <c r="AY396" s="90">
        <f>IF(BD!AN396="","",BD!AN396*BD!AC396)</f>
        <v>155.57961783439492</v>
      </c>
      <c r="AZ396" s="75" t="s">
        <v>5272</v>
      </c>
      <c r="BA396" s="75" t="s">
        <v>115</v>
      </c>
      <c r="BB396" s="75">
        <v>1</v>
      </c>
      <c r="BC396" s="75" t="s">
        <v>116</v>
      </c>
      <c r="BD396" s="99" t="s">
        <v>5257</v>
      </c>
      <c r="BE396" s="100" t="s">
        <v>4</v>
      </c>
      <c r="BF396" s="100" t="s">
        <v>4</v>
      </c>
      <c r="BG396" s="99" t="s">
        <v>5258</v>
      </c>
      <c r="BH396" s="101"/>
      <c r="BI396" s="101"/>
      <c r="BJ396" s="101"/>
      <c r="BK396" s="101"/>
      <c r="BL396" s="101"/>
      <c r="BM396" s="101"/>
      <c r="BN396" s="99" t="s">
        <v>5268</v>
      </c>
      <c r="BO396" s="99">
        <v>138</v>
      </c>
      <c r="BP396" s="99">
        <v>140.622</v>
      </c>
      <c r="BQ396" s="99">
        <v>121</v>
      </c>
      <c r="BR396" s="101"/>
      <c r="BS396" s="99" t="s">
        <v>5260</v>
      </c>
      <c r="BT396" s="99" t="s">
        <v>5261</v>
      </c>
      <c r="BU396" s="99">
        <v>5102</v>
      </c>
      <c r="BV396" s="99"/>
      <c r="BW396" s="99"/>
      <c r="BX396" s="99"/>
      <c r="BY396" s="99"/>
      <c r="BZ396" s="99"/>
      <c r="CA396" s="99"/>
      <c r="CB396" s="99"/>
      <c r="CC396" s="99">
        <v>102</v>
      </c>
      <c r="CD396" s="99">
        <v>8</v>
      </c>
      <c r="CE396" s="99">
        <v>8</v>
      </c>
      <c r="CF396" s="99"/>
      <c r="CG396" s="37" t="e">
        <f>VLOOKUP(Table_1[[#This Row],[EAN]],'[1]Planilha1'!$E:$R,13,0)</f>
        <v>#N/A</v>
      </c>
      <c r="CI396" s="188">
        <f>IF(Table_1[[#This Row],[STATUS MERCADO]]="GO",Table_1[[#This Row],[M. BRUTA TOTAL]],0)</f>
        <v>51.34127388535034</v>
      </c>
      <c r="CJ396" s="188">
        <f>IF(Table_1[[#This Row],[STATUS MERCADO]]="GO",Table_1[[#This Row],[PV UNIT. REALIZADO]]*Table_1[[#This Row],[QUANTIDADE]],0)</f>
        <v>155.57961783439492</v>
      </c>
    </row>
    <row r="397" ht="15" hidden="1">
      <c r="A397" s="7"/>
      <c r="B397" s="84" t="s">
        <v>79</v>
      </c>
      <c r="C397" s="85">
        <v>220732</v>
      </c>
      <c r="D397" s="85">
        <v>10220644</v>
      </c>
      <c r="E397" s="85">
        <v>7896029046623</v>
      </c>
      <c r="F397" s="86" t="s">
        <v>4582</v>
      </c>
      <c r="G397" s="75" t="s">
        <v>24</v>
      </c>
      <c r="H397" s="75">
        <v>1540</v>
      </c>
      <c r="I397" s="87" t="s">
        <v>110</v>
      </c>
      <c r="J397" s="75" t="s">
        <v>101</v>
      </c>
      <c r="K397" s="88" t="s">
        <v>84</v>
      </c>
      <c r="L397" s="88">
        <v>40</v>
      </c>
      <c r="M397" s="88">
        <v>0</v>
      </c>
      <c r="N397" s="75" t="s">
        <v>85</v>
      </c>
      <c r="O397" s="75" t="s">
        <v>114</v>
      </c>
      <c r="P397" s="89">
        <v>2.07</v>
      </c>
      <c r="Q397" s="90">
        <f>(17/100+7.6/100+1.65/100)*P397</f>
        <v>0.5433749999999999</v>
      </c>
      <c r="R397" s="90"/>
      <c r="S397" s="90"/>
      <c r="T397" s="90"/>
      <c r="U397" s="90"/>
      <c r="V397" s="90">
        <f>+P397-Q397+R397+S397+T397+U397</f>
        <v>1.526625</v>
      </c>
      <c r="W397" s="91">
        <f>(1.02/100)</f>
        <v>1.02E-2</v>
      </c>
      <c r="X397" s="91">
        <v>4.8E-3</v>
      </c>
      <c r="Y397" s="91">
        <v>0.17</v>
      </c>
      <c r="Z397" s="91">
        <v>1.65E-2</v>
      </c>
      <c r="AA397" s="91">
        <v>7.6E-2</v>
      </c>
      <c r="AB397" s="91">
        <f>SUM(W397:AA397)</f>
        <v>0.2775</v>
      </c>
      <c r="AC397" s="75">
        <v>40</v>
      </c>
      <c r="AD397" s="92">
        <f>IF(AL397="","",+AC397*AL397)</f>
        <v>155.57961783439492</v>
      </c>
      <c r="AE397" s="93">
        <f>IF(AL397="","",+AL397*AB397)</f>
        <v>1.079333598726115</v>
      </c>
      <c r="AF397" s="92">
        <f>IF(AL397="","",+AL397-AE397)</f>
        <v>2.8101568471337584</v>
      </c>
      <c r="AG397" s="93">
        <f>+V397</f>
        <v>1.526625</v>
      </c>
      <c r="AH397" s="92">
        <f>IF(AF397="","",+AF397-AG397)</f>
        <v>1.2835318471337585</v>
      </c>
      <c r="AI397" s="92">
        <f>IF(AH397="","",+AH397*AC397)</f>
        <v>51.34127388535034</v>
      </c>
      <c r="AJ397" s="93">
        <v>2.64</v>
      </c>
      <c r="AK397" s="94">
        <v>0.33</v>
      </c>
      <c r="AL397" s="93">
        <f>IF(V397=0,"",V397/(1-AB397-AK397))</f>
        <v>3.8894904458598734</v>
      </c>
      <c r="AM397" s="95">
        <v>0.33</v>
      </c>
      <c r="AN397" s="93">
        <f>IF(V397=0,"",V397/(1-AB397-AM397))</f>
        <v>3.8894904458598734</v>
      </c>
      <c r="AO397" s="96">
        <v>1.5</v>
      </c>
      <c r="AP397" s="93">
        <f>IF(BD!AJ397="","",BD!AJ397*BD!AO397)</f>
        <v>3.96</v>
      </c>
      <c r="AQ397" s="91">
        <f>BD!AM397/BD!AK397-1</f>
        <v>0</v>
      </c>
      <c r="AR397" s="91">
        <f>IF(BD!AN397="","",IF(BD!AJ397="","",BD!AN397/BD!AJ397-1))</f>
        <v>0.47329183555298227</v>
      </c>
      <c r="AS397" s="91" t="str">
        <f>IF(BD!AN397="","",IF(BD!AN397&lt;BD!AL397,"ABAIXO DA META","DENTRO DA META"))</f>
        <v>DENTRO DA META</v>
      </c>
      <c r="AT397" s="91" t="str">
        <f>IF(BD!AJ397="","EM ANÁLISE",IF(BD!AP397&gt;=BD!AN397,"GO", "NO GO"))</f>
        <v>GO</v>
      </c>
      <c r="AU397" s="97">
        <f>IF(AN397="","",+BD!$AN397-AJ397)</f>
        <v>1.2494904458598732</v>
      </c>
      <c r="AV397" s="98"/>
      <c r="AW397" s="90">
        <f>BD!P397*BD!AC397</f>
        <v>82.8</v>
      </c>
      <c r="AX397" s="90">
        <f>BD!V397*BD!AC397</f>
        <v>61.065</v>
      </c>
      <c r="AY397" s="90">
        <f>IF(BD!AN397="","",BD!AN397*BD!AC397)</f>
        <v>155.57961783439492</v>
      </c>
      <c r="AZ397" s="75" t="s">
        <v>5272</v>
      </c>
      <c r="BA397" s="75" t="s">
        <v>115</v>
      </c>
      <c r="BB397" s="75">
        <v>1</v>
      </c>
      <c r="BC397" s="75" t="s">
        <v>116</v>
      </c>
      <c r="BD397" s="99" t="s">
        <v>5257</v>
      </c>
      <c r="BE397" s="100" t="s">
        <v>4</v>
      </c>
      <c r="BF397" s="100" t="s">
        <v>4</v>
      </c>
      <c r="BG397" s="99" t="s">
        <v>5258</v>
      </c>
      <c r="BH397" s="101"/>
      <c r="BI397" s="101"/>
      <c r="BJ397" s="101"/>
      <c r="BK397" s="101"/>
      <c r="BL397" s="101"/>
      <c r="BM397" s="101"/>
      <c r="BN397" s="99" t="s">
        <v>5268</v>
      </c>
      <c r="BO397" s="99">
        <v>138</v>
      </c>
      <c r="BP397" s="99">
        <v>140.622</v>
      </c>
      <c r="BQ397" s="99">
        <v>121</v>
      </c>
      <c r="BR397" s="101"/>
      <c r="BS397" s="99" t="s">
        <v>5260</v>
      </c>
      <c r="BT397" s="99" t="s">
        <v>5261</v>
      </c>
      <c r="BU397" s="99">
        <v>5102</v>
      </c>
      <c r="BV397" s="99"/>
      <c r="BW397" s="99"/>
      <c r="BX397" s="99"/>
      <c r="BY397" s="99"/>
      <c r="BZ397" s="99"/>
      <c r="CA397" s="99"/>
      <c r="CB397" s="99"/>
      <c r="CC397" s="99">
        <v>102</v>
      </c>
      <c r="CD397" s="99">
        <v>8</v>
      </c>
      <c r="CE397" s="99">
        <v>8</v>
      </c>
      <c r="CF397" s="99"/>
      <c r="CG397" s="37" t="e">
        <f>VLOOKUP(Table_1[[#This Row],[EAN]],'[1]Planilha1'!$E:$R,13,0)</f>
        <v>#N/A</v>
      </c>
      <c r="CI397" s="188">
        <f>IF(Table_1[[#This Row],[STATUS MERCADO]]="GO",Table_1[[#This Row],[M. BRUTA TOTAL]],0)</f>
        <v>51.34127388535034</v>
      </c>
      <c r="CJ397" s="188">
        <f>IF(Table_1[[#This Row],[STATUS MERCADO]]="GO",Table_1[[#This Row],[PV UNIT. REALIZADO]]*Table_1[[#This Row],[QUANTIDADE]],0)</f>
        <v>155.57961783439492</v>
      </c>
    </row>
    <row r="398" ht="15" hidden="1">
      <c r="A398" s="7"/>
      <c r="B398" s="84" t="s">
        <v>79</v>
      </c>
      <c r="C398" s="85">
        <v>220733</v>
      </c>
      <c r="D398" s="85">
        <v>10220643</v>
      </c>
      <c r="E398" s="85">
        <v>7896029046555</v>
      </c>
      <c r="F398" s="86" t="s">
        <v>4583</v>
      </c>
      <c r="G398" s="75" t="s">
        <v>24</v>
      </c>
      <c r="H398" s="75">
        <v>1540</v>
      </c>
      <c r="I398" s="87" t="s">
        <v>110</v>
      </c>
      <c r="J398" s="75" t="s">
        <v>101</v>
      </c>
      <c r="K398" s="88" t="s">
        <v>84</v>
      </c>
      <c r="L398" s="88">
        <v>40</v>
      </c>
      <c r="M398" s="88">
        <v>0</v>
      </c>
      <c r="N398" s="75" t="s">
        <v>85</v>
      </c>
      <c r="O398" s="75" t="s">
        <v>114</v>
      </c>
      <c r="P398" s="89">
        <v>2.07</v>
      </c>
      <c r="Q398" s="90">
        <f>(17/100+7.6/100+1.65/100)*P398</f>
        <v>0.5433749999999999</v>
      </c>
      <c r="R398" s="90"/>
      <c r="S398" s="90"/>
      <c r="T398" s="90"/>
      <c r="U398" s="90"/>
      <c r="V398" s="90">
        <f>+P398-Q398+R398+S398+T398+U398</f>
        <v>1.526625</v>
      </c>
      <c r="W398" s="91">
        <f>(1.02/100)</f>
        <v>1.02E-2</v>
      </c>
      <c r="X398" s="91">
        <v>4.8E-3</v>
      </c>
      <c r="Y398" s="91">
        <v>0.17</v>
      </c>
      <c r="Z398" s="91">
        <v>1.65E-2</v>
      </c>
      <c r="AA398" s="91">
        <v>7.6E-2</v>
      </c>
      <c r="AB398" s="91">
        <f>SUM(W398:AA398)</f>
        <v>0.2775</v>
      </c>
      <c r="AC398" s="75">
        <v>40</v>
      </c>
      <c r="AD398" s="92">
        <f>IF(AL398="","",+AC398*AL398)</f>
        <v>155.57961783439492</v>
      </c>
      <c r="AE398" s="93">
        <f>IF(AL398="","",+AL398*AB398)</f>
        <v>1.079333598726115</v>
      </c>
      <c r="AF398" s="92">
        <f>IF(AL398="","",+AL398-AE398)</f>
        <v>2.8101568471337584</v>
      </c>
      <c r="AG398" s="93">
        <f>+V398</f>
        <v>1.526625</v>
      </c>
      <c r="AH398" s="92">
        <f>IF(AF398="","",+AF398-AG398)</f>
        <v>1.2835318471337585</v>
      </c>
      <c r="AI398" s="92">
        <f>IF(AH398="","",+AH398*AC398)</f>
        <v>51.34127388535034</v>
      </c>
      <c r="AJ398" s="93">
        <v>2.64</v>
      </c>
      <c r="AK398" s="94">
        <v>0.33</v>
      </c>
      <c r="AL398" s="93">
        <f>IF(V398=0,"",V398/(1-AB398-AK398))</f>
        <v>3.8894904458598734</v>
      </c>
      <c r="AM398" s="95">
        <v>0.33</v>
      </c>
      <c r="AN398" s="93">
        <f>IF(V398=0,"",V398/(1-AB398-AM398))</f>
        <v>3.8894904458598734</v>
      </c>
      <c r="AO398" s="96">
        <v>1.5</v>
      </c>
      <c r="AP398" s="93">
        <f>IF(BD!AJ398="","",BD!AJ398*BD!AO398)</f>
        <v>3.96</v>
      </c>
      <c r="AQ398" s="91">
        <f>BD!AM398/BD!AK398-1</f>
        <v>0</v>
      </c>
      <c r="AR398" s="91">
        <f>IF(BD!AN398="","",IF(BD!AJ398="","",BD!AN398/BD!AJ398-1))</f>
        <v>0.47329183555298227</v>
      </c>
      <c r="AS398" s="91" t="str">
        <f>IF(BD!AN398="","",IF(BD!AN398&lt;BD!AL398,"ABAIXO DA META","DENTRO DA META"))</f>
        <v>DENTRO DA META</v>
      </c>
      <c r="AT398" s="91" t="str">
        <f>IF(BD!AJ398="","EM ANÁLISE",IF(BD!AP398&gt;=BD!AN398,"GO", "NO GO"))</f>
        <v>GO</v>
      </c>
      <c r="AU398" s="97">
        <f>IF(AN398="","",+BD!$AN398-AJ398)</f>
        <v>1.2494904458598732</v>
      </c>
      <c r="AV398" s="98"/>
      <c r="AW398" s="90">
        <f>BD!P398*BD!AC398</f>
        <v>82.8</v>
      </c>
      <c r="AX398" s="90">
        <f>BD!V398*BD!AC398</f>
        <v>61.065</v>
      </c>
      <c r="AY398" s="90">
        <f>IF(BD!AN398="","",BD!AN398*BD!AC398)</f>
        <v>155.57961783439492</v>
      </c>
      <c r="AZ398" s="75" t="s">
        <v>5272</v>
      </c>
      <c r="BA398" s="75" t="s">
        <v>115</v>
      </c>
      <c r="BB398" s="75">
        <v>1</v>
      </c>
      <c r="BC398" s="75" t="s">
        <v>116</v>
      </c>
      <c r="BD398" s="99" t="s">
        <v>5257</v>
      </c>
      <c r="BE398" s="100" t="s">
        <v>4</v>
      </c>
      <c r="BF398" s="100" t="s">
        <v>4</v>
      </c>
      <c r="BG398" s="99" t="s">
        <v>5258</v>
      </c>
      <c r="BH398" s="101"/>
      <c r="BI398" s="101"/>
      <c r="BJ398" s="101"/>
      <c r="BK398" s="101"/>
      <c r="BL398" s="101"/>
      <c r="BM398" s="101"/>
      <c r="BN398" s="99" t="s">
        <v>5268</v>
      </c>
      <c r="BO398" s="99">
        <v>138</v>
      </c>
      <c r="BP398" s="99">
        <v>140.622</v>
      </c>
      <c r="BQ398" s="99">
        <v>121</v>
      </c>
      <c r="BR398" s="101"/>
      <c r="BS398" s="99" t="s">
        <v>5260</v>
      </c>
      <c r="BT398" s="99" t="s">
        <v>5261</v>
      </c>
      <c r="BU398" s="99">
        <v>5102</v>
      </c>
      <c r="BV398" s="99"/>
      <c r="BW398" s="99"/>
      <c r="BX398" s="99"/>
      <c r="BY398" s="99"/>
      <c r="BZ398" s="99"/>
      <c r="CA398" s="99"/>
      <c r="CB398" s="99"/>
      <c r="CC398" s="99">
        <v>102</v>
      </c>
      <c r="CD398" s="99">
        <v>8</v>
      </c>
      <c r="CE398" s="99">
        <v>8</v>
      </c>
      <c r="CF398" s="99"/>
      <c r="CG398" s="37" t="e">
        <f>VLOOKUP(Table_1[[#This Row],[EAN]],'[1]Planilha1'!$E:$R,13,0)</f>
        <v>#N/A</v>
      </c>
      <c r="CI398" s="188">
        <f>IF(Table_1[[#This Row],[STATUS MERCADO]]="GO",Table_1[[#This Row],[M. BRUTA TOTAL]],0)</f>
        <v>51.34127388535034</v>
      </c>
      <c r="CJ398" s="188">
        <f>IF(Table_1[[#This Row],[STATUS MERCADO]]="GO",Table_1[[#This Row],[PV UNIT. REALIZADO]]*Table_1[[#This Row],[QUANTIDADE]],0)</f>
        <v>155.57961783439492</v>
      </c>
    </row>
    <row r="399" ht="15" hidden="1">
      <c r="A399" s="7"/>
      <c r="B399" s="84" t="s">
        <v>79</v>
      </c>
      <c r="C399" s="85">
        <v>220734</v>
      </c>
      <c r="D399" s="85">
        <v>10220633</v>
      </c>
      <c r="E399" s="85">
        <v>7896029047101</v>
      </c>
      <c r="F399" s="86" t="s">
        <v>4584</v>
      </c>
      <c r="G399" s="75" t="s">
        <v>24</v>
      </c>
      <c r="H399" s="75">
        <v>1540</v>
      </c>
      <c r="I399" s="87" t="s">
        <v>110</v>
      </c>
      <c r="J399" s="75" t="s">
        <v>101</v>
      </c>
      <c r="K399" s="88" t="s">
        <v>84</v>
      </c>
      <c r="L399" s="88">
        <v>40</v>
      </c>
      <c r="M399" s="88">
        <v>0</v>
      </c>
      <c r="N399" s="75" t="s">
        <v>85</v>
      </c>
      <c r="O399" s="75" t="s">
        <v>114</v>
      </c>
      <c r="P399" s="89">
        <v>2.07</v>
      </c>
      <c r="Q399" s="90">
        <f>(17/100+7.6/100+1.65/100)*P399</f>
        <v>0.5433749999999999</v>
      </c>
      <c r="R399" s="90"/>
      <c r="S399" s="90"/>
      <c r="T399" s="90"/>
      <c r="U399" s="90"/>
      <c r="V399" s="90">
        <f>+P399-Q399+R399+S399+T399+U399</f>
        <v>1.526625</v>
      </c>
      <c r="W399" s="91">
        <f>(1.02/100)</f>
        <v>1.02E-2</v>
      </c>
      <c r="X399" s="91">
        <v>4.8E-3</v>
      </c>
      <c r="Y399" s="91">
        <v>0.17</v>
      </c>
      <c r="Z399" s="91">
        <v>1.65E-2</v>
      </c>
      <c r="AA399" s="91">
        <v>7.6E-2</v>
      </c>
      <c r="AB399" s="91">
        <f>SUM(W399:AA399)</f>
        <v>0.2775</v>
      </c>
      <c r="AC399" s="75">
        <v>40</v>
      </c>
      <c r="AD399" s="92">
        <f>IF(AL399="","",+AC399*AL399)</f>
        <v>155.57961783439492</v>
      </c>
      <c r="AE399" s="93">
        <f>IF(AL399="","",+AL399*AB399)</f>
        <v>1.079333598726115</v>
      </c>
      <c r="AF399" s="92">
        <f>IF(AL399="","",+AL399-AE399)</f>
        <v>2.8101568471337584</v>
      </c>
      <c r="AG399" s="93">
        <f>+V399</f>
        <v>1.526625</v>
      </c>
      <c r="AH399" s="92">
        <f>IF(AF399="","",+AF399-AG399)</f>
        <v>1.2835318471337585</v>
      </c>
      <c r="AI399" s="92">
        <f>IF(AH399="","",+AH399*AC399)</f>
        <v>51.34127388535034</v>
      </c>
      <c r="AJ399" s="93">
        <v>2.64</v>
      </c>
      <c r="AK399" s="94">
        <v>0.33</v>
      </c>
      <c r="AL399" s="93">
        <f>IF(V399=0,"",V399/(1-AB399-AK399))</f>
        <v>3.8894904458598734</v>
      </c>
      <c r="AM399" s="95">
        <v>0.33</v>
      </c>
      <c r="AN399" s="93">
        <f>IF(V399=0,"",V399/(1-AB399-AM399))</f>
        <v>3.8894904458598734</v>
      </c>
      <c r="AO399" s="96">
        <v>1.5</v>
      </c>
      <c r="AP399" s="93">
        <f>IF(BD!AJ399="","",BD!AJ399*BD!AO399)</f>
        <v>3.96</v>
      </c>
      <c r="AQ399" s="91">
        <f>BD!AM399/BD!AK399-1</f>
        <v>0</v>
      </c>
      <c r="AR399" s="91">
        <f>IF(BD!AN399="","",IF(BD!AJ399="","",BD!AN399/BD!AJ399-1))</f>
        <v>0.47329183555298227</v>
      </c>
      <c r="AS399" s="91" t="str">
        <f>IF(BD!AN399="","",IF(BD!AN399&lt;BD!AL399,"ABAIXO DA META","DENTRO DA META"))</f>
        <v>DENTRO DA META</v>
      </c>
      <c r="AT399" s="91" t="str">
        <f>IF(BD!AJ399="","EM ANÁLISE",IF(BD!AP399&gt;=BD!AN399,"GO", "NO GO"))</f>
        <v>GO</v>
      </c>
      <c r="AU399" s="97">
        <f>IF(AN399="","",+BD!$AN399-AJ399)</f>
        <v>1.2494904458598732</v>
      </c>
      <c r="AV399" s="98"/>
      <c r="AW399" s="90">
        <f>BD!P399*BD!AC399</f>
        <v>82.8</v>
      </c>
      <c r="AX399" s="90">
        <f>BD!V399*BD!AC399</f>
        <v>61.065</v>
      </c>
      <c r="AY399" s="90">
        <f>IF(BD!AN399="","",BD!AN399*BD!AC399)</f>
        <v>155.57961783439492</v>
      </c>
      <c r="AZ399" s="75" t="s">
        <v>5272</v>
      </c>
      <c r="BA399" s="75" t="s">
        <v>115</v>
      </c>
      <c r="BB399" s="75">
        <v>1</v>
      </c>
      <c r="BC399" s="75" t="s">
        <v>116</v>
      </c>
      <c r="BD399" s="99" t="s">
        <v>5257</v>
      </c>
      <c r="BE399" s="100" t="s">
        <v>4</v>
      </c>
      <c r="BF399" s="100" t="s">
        <v>4</v>
      </c>
      <c r="BG399" s="99" t="s">
        <v>5258</v>
      </c>
      <c r="BH399" s="101"/>
      <c r="BI399" s="101"/>
      <c r="BJ399" s="101"/>
      <c r="BK399" s="101"/>
      <c r="BL399" s="101"/>
      <c r="BM399" s="101"/>
      <c r="BN399" s="99" t="s">
        <v>5268</v>
      </c>
      <c r="BO399" s="99">
        <v>138</v>
      </c>
      <c r="BP399" s="99">
        <v>140.622</v>
      </c>
      <c r="BQ399" s="99">
        <v>121</v>
      </c>
      <c r="BR399" s="101"/>
      <c r="BS399" s="99" t="s">
        <v>5260</v>
      </c>
      <c r="BT399" s="99" t="s">
        <v>5261</v>
      </c>
      <c r="BU399" s="99">
        <v>5102</v>
      </c>
      <c r="BV399" s="99"/>
      <c r="BW399" s="99"/>
      <c r="BX399" s="99"/>
      <c r="BY399" s="99"/>
      <c r="BZ399" s="99"/>
      <c r="CA399" s="99"/>
      <c r="CB399" s="99"/>
      <c r="CC399" s="99">
        <v>102</v>
      </c>
      <c r="CD399" s="99">
        <v>8</v>
      </c>
      <c r="CE399" s="99">
        <v>8</v>
      </c>
      <c r="CF399" s="99"/>
      <c r="CG399" s="37" t="e">
        <f>VLOOKUP(Table_1[[#This Row],[EAN]],'[1]Planilha1'!$E:$R,13,0)</f>
        <v>#N/A</v>
      </c>
      <c r="CI399" s="188">
        <f>IF(Table_1[[#This Row],[STATUS MERCADO]]="GO",Table_1[[#This Row],[M. BRUTA TOTAL]],0)</f>
        <v>51.34127388535034</v>
      </c>
      <c r="CJ399" s="188">
        <f>IF(Table_1[[#This Row],[STATUS MERCADO]]="GO",Table_1[[#This Row],[PV UNIT. REALIZADO]]*Table_1[[#This Row],[QUANTIDADE]],0)</f>
        <v>155.57961783439492</v>
      </c>
    </row>
    <row r="400" ht="15" hidden="1">
      <c r="A400" s="7"/>
      <c r="B400" s="84" t="s">
        <v>79</v>
      </c>
      <c r="C400" s="85">
        <v>220735</v>
      </c>
      <c r="D400" s="85">
        <v>10220634</v>
      </c>
      <c r="E400" s="85">
        <v>7896029047279</v>
      </c>
      <c r="F400" s="86" t="s">
        <v>4585</v>
      </c>
      <c r="G400" s="75" t="s">
        <v>24</v>
      </c>
      <c r="H400" s="75">
        <v>1540</v>
      </c>
      <c r="I400" s="87" t="s">
        <v>110</v>
      </c>
      <c r="J400" s="75" t="s">
        <v>101</v>
      </c>
      <c r="K400" s="88" t="s">
        <v>84</v>
      </c>
      <c r="L400" s="88">
        <v>40</v>
      </c>
      <c r="M400" s="88">
        <v>0</v>
      </c>
      <c r="N400" s="75" t="s">
        <v>85</v>
      </c>
      <c r="O400" s="75" t="s">
        <v>114</v>
      </c>
      <c r="P400" s="89">
        <v>2.07</v>
      </c>
      <c r="Q400" s="90">
        <f>(17/100+7.6/100+1.65/100)*P400</f>
        <v>0.5433749999999999</v>
      </c>
      <c r="R400" s="90"/>
      <c r="S400" s="90"/>
      <c r="T400" s="90"/>
      <c r="U400" s="90"/>
      <c r="V400" s="90">
        <f>+P400-Q400+R400+S400+T400+U400</f>
        <v>1.526625</v>
      </c>
      <c r="W400" s="91">
        <f>(1.02/100)</f>
        <v>1.02E-2</v>
      </c>
      <c r="X400" s="91">
        <v>4.8E-3</v>
      </c>
      <c r="Y400" s="91">
        <v>0.17</v>
      </c>
      <c r="Z400" s="91">
        <v>1.65E-2</v>
      </c>
      <c r="AA400" s="91">
        <v>7.6E-2</v>
      </c>
      <c r="AB400" s="91">
        <f>SUM(W400:AA400)</f>
        <v>0.2775</v>
      </c>
      <c r="AC400" s="75">
        <v>40</v>
      </c>
      <c r="AD400" s="92">
        <f>IF(AL400="","",+AC400*AL400)</f>
        <v>155.57961783439492</v>
      </c>
      <c r="AE400" s="93">
        <f>IF(AL400="","",+AL400*AB400)</f>
        <v>1.079333598726115</v>
      </c>
      <c r="AF400" s="92">
        <f>IF(AL400="","",+AL400-AE400)</f>
        <v>2.8101568471337584</v>
      </c>
      <c r="AG400" s="93">
        <f>+V400</f>
        <v>1.526625</v>
      </c>
      <c r="AH400" s="92">
        <f>IF(AF400="","",+AF400-AG400)</f>
        <v>1.2835318471337585</v>
      </c>
      <c r="AI400" s="92">
        <f>IF(AH400="","",+AH400*AC400)</f>
        <v>51.34127388535034</v>
      </c>
      <c r="AJ400" s="93">
        <v>2.64</v>
      </c>
      <c r="AK400" s="94">
        <v>0.33</v>
      </c>
      <c r="AL400" s="93">
        <f>IF(V400=0,"",V400/(1-AB400-AK400))</f>
        <v>3.8894904458598734</v>
      </c>
      <c r="AM400" s="95">
        <v>0.33</v>
      </c>
      <c r="AN400" s="93">
        <f>IF(V400=0,"",V400/(1-AB400-AM400))</f>
        <v>3.8894904458598734</v>
      </c>
      <c r="AO400" s="96">
        <v>1.5</v>
      </c>
      <c r="AP400" s="93">
        <f>IF(BD!AJ400="","",BD!AJ400*BD!AO400)</f>
        <v>3.96</v>
      </c>
      <c r="AQ400" s="91">
        <f>BD!AM400/BD!AK400-1</f>
        <v>0</v>
      </c>
      <c r="AR400" s="91">
        <f>IF(BD!AN400="","",IF(BD!AJ400="","",BD!AN400/BD!AJ400-1))</f>
        <v>0.47329183555298227</v>
      </c>
      <c r="AS400" s="91" t="str">
        <f>IF(BD!AN400="","",IF(BD!AN400&lt;BD!AL400,"ABAIXO DA META","DENTRO DA META"))</f>
        <v>DENTRO DA META</v>
      </c>
      <c r="AT400" s="91" t="str">
        <f>IF(BD!AJ400="","EM ANÁLISE",IF(BD!AP400&gt;=BD!AN400,"GO", "NO GO"))</f>
        <v>GO</v>
      </c>
      <c r="AU400" s="97">
        <f>IF(AN400="","",+BD!$AN400-AJ400)</f>
        <v>1.2494904458598732</v>
      </c>
      <c r="AV400" s="98"/>
      <c r="AW400" s="90">
        <f>BD!P400*BD!AC400</f>
        <v>82.8</v>
      </c>
      <c r="AX400" s="90">
        <f>BD!V400*BD!AC400</f>
        <v>61.065</v>
      </c>
      <c r="AY400" s="90">
        <f>IF(BD!AN400="","",BD!AN400*BD!AC400)</f>
        <v>155.57961783439492</v>
      </c>
      <c r="AZ400" s="75" t="s">
        <v>5272</v>
      </c>
      <c r="BA400" s="75" t="s">
        <v>115</v>
      </c>
      <c r="BB400" s="75">
        <v>1</v>
      </c>
      <c r="BC400" s="75" t="s">
        <v>116</v>
      </c>
      <c r="BD400" s="99" t="s">
        <v>5257</v>
      </c>
      <c r="BE400" s="100" t="s">
        <v>4</v>
      </c>
      <c r="BF400" s="100" t="s">
        <v>4</v>
      </c>
      <c r="BG400" s="99" t="s">
        <v>5258</v>
      </c>
      <c r="BH400" s="101"/>
      <c r="BI400" s="101"/>
      <c r="BJ400" s="101"/>
      <c r="BK400" s="101"/>
      <c r="BL400" s="101"/>
      <c r="BM400" s="101"/>
      <c r="BN400" s="99" t="s">
        <v>5268</v>
      </c>
      <c r="BO400" s="99">
        <v>138</v>
      </c>
      <c r="BP400" s="99">
        <v>140.622</v>
      </c>
      <c r="BQ400" s="99">
        <v>121</v>
      </c>
      <c r="BR400" s="101"/>
      <c r="BS400" s="99" t="s">
        <v>5260</v>
      </c>
      <c r="BT400" s="99" t="s">
        <v>5261</v>
      </c>
      <c r="BU400" s="99">
        <v>5102</v>
      </c>
      <c r="BV400" s="99"/>
      <c r="BW400" s="99"/>
      <c r="BX400" s="99"/>
      <c r="BY400" s="99"/>
      <c r="BZ400" s="99"/>
      <c r="CA400" s="99"/>
      <c r="CB400" s="99"/>
      <c r="CC400" s="99">
        <v>102</v>
      </c>
      <c r="CD400" s="99">
        <v>8</v>
      </c>
      <c r="CE400" s="99">
        <v>8</v>
      </c>
      <c r="CF400" s="99"/>
      <c r="CG400" s="37" t="e">
        <f>VLOOKUP(Table_1[[#This Row],[EAN]],'[1]Planilha1'!$E:$R,13,0)</f>
        <v>#N/A</v>
      </c>
      <c r="CI400" s="188">
        <f>IF(Table_1[[#This Row],[STATUS MERCADO]]="GO",Table_1[[#This Row],[M. BRUTA TOTAL]],0)</f>
        <v>51.34127388535034</v>
      </c>
      <c r="CJ400" s="188">
        <f>IF(Table_1[[#This Row],[STATUS MERCADO]]="GO",Table_1[[#This Row],[PV UNIT. REALIZADO]]*Table_1[[#This Row],[QUANTIDADE]],0)</f>
        <v>155.57961783439492</v>
      </c>
    </row>
    <row r="401" ht="15" hidden="1">
      <c r="A401" s="7"/>
      <c r="B401" s="84" t="s">
        <v>79</v>
      </c>
      <c r="C401" s="85">
        <v>220736</v>
      </c>
      <c r="D401" s="85">
        <v>10220637</v>
      </c>
      <c r="E401" s="85">
        <v>7896029047286</v>
      </c>
      <c r="F401" s="86" t="s">
        <v>4586</v>
      </c>
      <c r="G401" s="75" t="s">
        <v>24</v>
      </c>
      <c r="H401" s="75">
        <v>1540</v>
      </c>
      <c r="I401" s="87" t="s">
        <v>110</v>
      </c>
      <c r="J401" s="75" t="s">
        <v>101</v>
      </c>
      <c r="K401" s="88" t="s">
        <v>84</v>
      </c>
      <c r="L401" s="88">
        <v>40</v>
      </c>
      <c r="M401" s="88">
        <v>0</v>
      </c>
      <c r="N401" s="75" t="s">
        <v>85</v>
      </c>
      <c r="O401" s="75" t="s">
        <v>114</v>
      </c>
      <c r="P401" s="89">
        <v>2.07</v>
      </c>
      <c r="Q401" s="90">
        <f>(17/100+7.6/100+1.65/100)*P401</f>
        <v>0.5433749999999999</v>
      </c>
      <c r="R401" s="90"/>
      <c r="S401" s="90"/>
      <c r="T401" s="90"/>
      <c r="U401" s="90"/>
      <c r="V401" s="90">
        <f>+P401-Q401+R401+S401+T401+U401</f>
        <v>1.526625</v>
      </c>
      <c r="W401" s="91">
        <f>(1.02/100)</f>
        <v>1.02E-2</v>
      </c>
      <c r="X401" s="91">
        <v>4.8E-3</v>
      </c>
      <c r="Y401" s="91">
        <v>0.17</v>
      </c>
      <c r="Z401" s="91">
        <v>1.65E-2</v>
      </c>
      <c r="AA401" s="91">
        <v>7.6E-2</v>
      </c>
      <c r="AB401" s="91">
        <f>SUM(W401:AA401)</f>
        <v>0.2775</v>
      </c>
      <c r="AC401" s="75">
        <v>40</v>
      </c>
      <c r="AD401" s="92">
        <f>IF(AL401="","",+AC401*AL401)</f>
        <v>155.57961783439492</v>
      </c>
      <c r="AE401" s="93">
        <f>IF(AL401="","",+AL401*AB401)</f>
        <v>1.079333598726115</v>
      </c>
      <c r="AF401" s="92">
        <f>IF(AL401="","",+AL401-AE401)</f>
        <v>2.8101568471337584</v>
      </c>
      <c r="AG401" s="93">
        <f>+V401</f>
        <v>1.526625</v>
      </c>
      <c r="AH401" s="92">
        <f>IF(AF401="","",+AF401-AG401)</f>
        <v>1.2835318471337585</v>
      </c>
      <c r="AI401" s="92">
        <f>IF(AH401="","",+AH401*AC401)</f>
        <v>51.34127388535034</v>
      </c>
      <c r="AJ401" s="93">
        <v>2.64</v>
      </c>
      <c r="AK401" s="94">
        <v>0.33</v>
      </c>
      <c r="AL401" s="93">
        <f>IF(V401=0,"",V401/(1-AB401-AK401))</f>
        <v>3.8894904458598734</v>
      </c>
      <c r="AM401" s="95">
        <v>0.33</v>
      </c>
      <c r="AN401" s="93">
        <f>IF(V401=0,"",V401/(1-AB401-AM401))</f>
        <v>3.8894904458598734</v>
      </c>
      <c r="AO401" s="96">
        <v>1.5</v>
      </c>
      <c r="AP401" s="93">
        <f>IF(BD!AJ401="","",BD!AJ401*BD!AO401)</f>
        <v>3.96</v>
      </c>
      <c r="AQ401" s="91">
        <f>BD!AM401/BD!AK401-1</f>
        <v>0</v>
      </c>
      <c r="AR401" s="91">
        <f>IF(BD!AN401="","",IF(BD!AJ401="","",BD!AN401/BD!AJ401-1))</f>
        <v>0.47329183555298227</v>
      </c>
      <c r="AS401" s="91" t="str">
        <f>IF(BD!AN401="","",IF(BD!AN401&lt;BD!AL401,"ABAIXO DA META","DENTRO DA META"))</f>
        <v>DENTRO DA META</v>
      </c>
      <c r="AT401" s="91" t="str">
        <f>IF(BD!AJ401="","EM ANÁLISE",IF(BD!AP401&gt;=BD!AN401,"GO", "NO GO"))</f>
        <v>GO</v>
      </c>
      <c r="AU401" s="97">
        <f>IF(AN401="","",+BD!$AN401-AJ401)</f>
        <v>1.2494904458598732</v>
      </c>
      <c r="AV401" s="98"/>
      <c r="AW401" s="90">
        <f>BD!P401*BD!AC401</f>
        <v>82.8</v>
      </c>
      <c r="AX401" s="90">
        <f>BD!V401*BD!AC401</f>
        <v>61.065</v>
      </c>
      <c r="AY401" s="90">
        <f>IF(BD!AN401="","",BD!AN401*BD!AC401)</f>
        <v>155.57961783439492</v>
      </c>
      <c r="AZ401" s="75" t="s">
        <v>5272</v>
      </c>
      <c r="BA401" s="75" t="s">
        <v>115</v>
      </c>
      <c r="BB401" s="75">
        <v>1</v>
      </c>
      <c r="BC401" s="75" t="s">
        <v>116</v>
      </c>
      <c r="BD401" s="99" t="s">
        <v>5257</v>
      </c>
      <c r="BE401" s="100" t="s">
        <v>4</v>
      </c>
      <c r="BF401" s="100" t="s">
        <v>4</v>
      </c>
      <c r="BG401" s="99" t="s">
        <v>5258</v>
      </c>
      <c r="BH401" s="101"/>
      <c r="BI401" s="101"/>
      <c r="BJ401" s="101"/>
      <c r="BK401" s="101"/>
      <c r="BL401" s="101"/>
      <c r="BM401" s="101"/>
      <c r="BN401" s="99" t="s">
        <v>5268</v>
      </c>
      <c r="BO401" s="99">
        <v>138</v>
      </c>
      <c r="BP401" s="99">
        <v>140.622</v>
      </c>
      <c r="BQ401" s="99">
        <v>121</v>
      </c>
      <c r="BR401" s="101"/>
      <c r="BS401" s="99" t="s">
        <v>5260</v>
      </c>
      <c r="BT401" s="99" t="s">
        <v>5261</v>
      </c>
      <c r="BU401" s="99">
        <v>5102</v>
      </c>
      <c r="BV401" s="99"/>
      <c r="BW401" s="99"/>
      <c r="BX401" s="99"/>
      <c r="BY401" s="99"/>
      <c r="BZ401" s="99"/>
      <c r="CA401" s="99"/>
      <c r="CB401" s="99"/>
      <c r="CC401" s="99">
        <v>102</v>
      </c>
      <c r="CD401" s="99">
        <v>8</v>
      </c>
      <c r="CE401" s="99">
        <v>8</v>
      </c>
      <c r="CF401" s="99"/>
      <c r="CG401" s="37" t="e">
        <f>VLOOKUP(Table_1[[#This Row],[EAN]],'[1]Planilha1'!$E:$R,13,0)</f>
        <v>#N/A</v>
      </c>
      <c r="CI401" s="188">
        <f>IF(Table_1[[#This Row],[STATUS MERCADO]]="GO",Table_1[[#This Row],[M. BRUTA TOTAL]],0)</f>
        <v>51.34127388535034</v>
      </c>
      <c r="CJ401" s="188">
        <f>IF(Table_1[[#This Row],[STATUS MERCADO]]="GO",Table_1[[#This Row],[PV UNIT. REALIZADO]]*Table_1[[#This Row],[QUANTIDADE]],0)</f>
        <v>155.57961783439492</v>
      </c>
    </row>
    <row r="402" ht="15" hidden="1">
      <c r="A402" s="7"/>
      <c r="B402" s="84" t="s">
        <v>79</v>
      </c>
      <c r="C402" s="85">
        <v>220737</v>
      </c>
      <c r="D402" s="85">
        <v>10220647</v>
      </c>
      <c r="E402" s="85">
        <v>7896029047446</v>
      </c>
      <c r="F402" s="86" t="s">
        <v>4587</v>
      </c>
      <c r="G402" s="75" t="s">
        <v>24</v>
      </c>
      <c r="H402" s="75">
        <v>1540</v>
      </c>
      <c r="I402" s="87" t="s">
        <v>110</v>
      </c>
      <c r="J402" s="75" t="s">
        <v>101</v>
      </c>
      <c r="K402" s="88" t="s">
        <v>84</v>
      </c>
      <c r="L402" s="88">
        <v>40</v>
      </c>
      <c r="M402" s="88">
        <v>0</v>
      </c>
      <c r="N402" s="75" t="s">
        <v>85</v>
      </c>
      <c r="O402" s="75" t="s">
        <v>114</v>
      </c>
      <c r="P402" s="89">
        <v>2.07</v>
      </c>
      <c r="Q402" s="90">
        <f>(17/100+7.6/100+1.65/100)*P402</f>
        <v>0.5433749999999999</v>
      </c>
      <c r="R402" s="90"/>
      <c r="S402" s="90"/>
      <c r="T402" s="90"/>
      <c r="U402" s="90"/>
      <c r="V402" s="90">
        <f>+P402-Q402+R402+S402+T402+U402</f>
        <v>1.526625</v>
      </c>
      <c r="W402" s="91">
        <f>(1.02/100)</f>
        <v>1.02E-2</v>
      </c>
      <c r="X402" s="91">
        <v>4.8E-3</v>
      </c>
      <c r="Y402" s="91">
        <v>0.17</v>
      </c>
      <c r="Z402" s="91">
        <v>1.65E-2</v>
      </c>
      <c r="AA402" s="91">
        <v>7.6E-2</v>
      </c>
      <c r="AB402" s="91">
        <f>SUM(W402:AA402)</f>
        <v>0.2775</v>
      </c>
      <c r="AC402" s="75">
        <v>40</v>
      </c>
      <c r="AD402" s="92">
        <f>IF(AL402="","",+AC402*AL402)</f>
        <v>155.57961783439492</v>
      </c>
      <c r="AE402" s="93">
        <f>IF(AL402="","",+AL402*AB402)</f>
        <v>1.079333598726115</v>
      </c>
      <c r="AF402" s="92">
        <f>IF(AL402="","",+AL402-AE402)</f>
        <v>2.8101568471337584</v>
      </c>
      <c r="AG402" s="93">
        <f>+V402</f>
        <v>1.526625</v>
      </c>
      <c r="AH402" s="92">
        <f>IF(AF402="","",+AF402-AG402)</f>
        <v>1.2835318471337585</v>
      </c>
      <c r="AI402" s="92">
        <f>IF(AH402="","",+AH402*AC402)</f>
        <v>51.34127388535034</v>
      </c>
      <c r="AJ402" s="93">
        <v>2.64</v>
      </c>
      <c r="AK402" s="94">
        <v>0.33</v>
      </c>
      <c r="AL402" s="93">
        <f>IF(V402=0,"",V402/(1-AB402-AK402))</f>
        <v>3.8894904458598734</v>
      </c>
      <c r="AM402" s="95">
        <v>0.33</v>
      </c>
      <c r="AN402" s="93">
        <f>IF(V402=0,"",V402/(1-AB402-AM402))</f>
        <v>3.8894904458598734</v>
      </c>
      <c r="AO402" s="96">
        <v>1.5</v>
      </c>
      <c r="AP402" s="93">
        <f>IF(BD!AJ402="","",BD!AJ402*BD!AO402)</f>
        <v>3.96</v>
      </c>
      <c r="AQ402" s="91">
        <f>BD!AM402/BD!AK402-1</f>
        <v>0</v>
      </c>
      <c r="AR402" s="91">
        <f>IF(BD!AN402="","",IF(BD!AJ402="","",BD!AN402/BD!AJ402-1))</f>
        <v>0.47329183555298227</v>
      </c>
      <c r="AS402" s="91" t="str">
        <f>IF(BD!AN402="","",IF(BD!AN402&lt;BD!AL402,"ABAIXO DA META","DENTRO DA META"))</f>
        <v>DENTRO DA META</v>
      </c>
      <c r="AT402" s="91" t="str">
        <f>IF(BD!AJ402="","EM ANÁLISE",IF(BD!AP402&gt;=BD!AN402,"GO", "NO GO"))</f>
        <v>GO</v>
      </c>
      <c r="AU402" s="97">
        <f>IF(AN402="","",+BD!$AN402-AJ402)</f>
        <v>1.2494904458598732</v>
      </c>
      <c r="AV402" s="98"/>
      <c r="AW402" s="90">
        <f>BD!P402*BD!AC402</f>
        <v>82.8</v>
      </c>
      <c r="AX402" s="90">
        <f>BD!V402*BD!AC402</f>
        <v>61.065</v>
      </c>
      <c r="AY402" s="90">
        <f>IF(BD!AN402="","",BD!AN402*BD!AC402)</f>
        <v>155.57961783439492</v>
      </c>
      <c r="AZ402" s="75" t="s">
        <v>5272</v>
      </c>
      <c r="BA402" s="75" t="s">
        <v>115</v>
      </c>
      <c r="BB402" s="75">
        <v>1</v>
      </c>
      <c r="BC402" s="75" t="s">
        <v>116</v>
      </c>
      <c r="BD402" s="99" t="s">
        <v>5257</v>
      </c>
      <c r="BE402" s="100" t="s">
        <v>4</v>
      </c>
      <c r="BF402" s="100" t="s">
        <v>4</v>
      </c>
      <c r="BG402" s="99" t="s">
        <v>5258</v>
      </c>
      <c r="BH402" s="101"/>
      <c r="BI402" s="101"/>
      <c r="BJ402" s="101"/>
      <c r="BK402" s="101"/>
      <c r="BL402" s="101"/>
      <c r="BM402" s="101"/>
      <c r="BN402" s="99" t="s">
        <v>5268</v>
      </c>
      <c r="BO402" s="99">
        <v>138</v>
      </c>
      <c r="BP402" s="99">
        <v>140.622</v>
      </c>
      <c r="BQ402" s="99">
        <v>121</v>
      </c>
      <c r="BR402" s="101"/>
      <c r="BS402" s="99" t="s">
        <v>5260</v>
      </c>
      <c r="BT402" s="99" t="s">
        <v>5261</v>
      </c>
      <c r="BU402" s="99">
        <v>5102</v>
      </c>
      <c r="BV402" s="99"/>
      <c r="BW402" s="99"/>
      <c r="BX402" s="99"/>
      <c r="BY402" s="99"/>
      <c r="BZ402" s="99"/>
      <c r="CA402" s="99"/>
      <c r="CB402" s="99"/>
      <c r="CC402" s="99">
        <v>102</v>
      </c>
      <c r="CD402" s="99">
        <v>8</v>
      </c>
      <c r="CE402" s="99">
        <v>8</v>
      </c>
      <c r="CF402" s="99"/>
      <c r="CG402" s="37" t="e">
        <f>VLOOKUP(Table_1[[#This Row],[EAN]],'[1]Planilha1'!$E:$R,13,0)</f>
        <v>#N/A</v>
      </c>
      <c r="CI402" s="188">
        <f>IF(Table_1[[#This Row],[STATUS MERCADO]]="GO",Table_1[[#This Row],[M. BRUTA TOTAL]],0)</f>
        <v>51.34127388535034</v>
      </c>
      <c r="CJ402" s="188">
        <f>IF(Table_1[[#This Row],[STATUS MERCADO]]="GO",Table_1[[#This Row],[PV UNIT. REALIZADO]]*Table_1[[#This Row],[QUANTIDADE]],0)</f>
        <v>155.57961783439492</v>
      </c>
    </row>
    <row r="403" ht="15" hidden="1">
      <c r="A403" s="7"/>
      <c r="B403" s="84" t="s">
        <v>79</v>
      </c>
      <c r="C403" s="85">
        <v>220738</v>
      </c>
      <c r="D403" s="85">
        <v>10220645</v>
      </c>
      <c r="E403" s="85">
        <v>7896029047316</v>
      </c>
      <c r="F403" s="86" t="s">
        <v>4588</v>
      </c>
      <c r="G403" s="75" t="s">
        <v>24</v>
      </c>
      <c r="H403" s="75">
        <v>1540</v>
      </c>
      <c r="I403" s="87" t="s">
        <v>110</v>
      </c>
      <c r="J403" s="75" t="s">
        <v>101</v>
      </c>
      <c r="K403" s="88" t="s">
        <v>84</v>
      </c>
      <c r="L403" s="88">
        <v>40</v>
      </c>
      <c r="M403" s="88">
        <v>0</v>
      </c>
      <c r="N403" s="75" t="s">
        <v>85</v>
      </c>
      <c r="O403" s="75" t="s">
        <v>114</v>
      </c>
      <c r="P403" s="89">
        <v>2.07</v>
      </c>
      <c r="Q403" s="90">
        <f>(17/100+7.6/100+1.65/100)*P403</f>
        <v>0.5433749999999999</v>
      </c>
      <c r="R403" s="90"/>
      <c r="S403" s="90"/>
      <c r="T403" s="90"/>
      <c r="U403" s="90"/>
      <c r="V403" s="90">
        <f>+P403-Q403+R403+S403+T403+U403</f>
        <v>1.526625</v>
      </c>
      <c r="W403" s="91">
        <f>(1.02/100)</f>
        <v>1.02E-2</v>
      </c>
      <c r="X403" s="91">
        <v>4.8E-3</v>
      </c>
      <c r="Y403" s="91">
        <v>0.17</v>
      </c>
      <c r="Z403" s="91">
        <v>1.65E-2</v>
      </c>
      <c r="AA403" s="91">
        <v>7.6E-2</v>
      </c>
      <c r="AB403" s="91">
        <f>SUM(W403:AA403)</f>
        <v>0.2775</v>
      </c>
      <c r="AC403" s="75">
        <v>40</v>
      </c>
      <c r="AD403" s="92">
        <f>IF(AL403="","",+AC403*AL403)</f>
        <v>155.57961783439492</v>
      </c>
      <c r="AE403" s="93">
        <f>IF(AL403="","",+AL403*AB403)</f>
        <v>1.079333598726115</v>
      </c>
      <c r="AF403" s="92">
        <f>IF(AL403="","",+AL403-AE403)</f>
        <v>2.8101568471337584</v>
      </c>
      <c r="AG403" s="93">
        <f>+V403</f>
        <v>1.526625</v>
      </c>
      <c r="AH403" s="92">
        <f>IF(AF403="","",+AF403-AG403)</f>
        <v>1.2835318471337585</v>
      </c>
      <c r="AI403" s="92">
        <f>IF(AH403="","",+AH403*AC403)</f>
        <v>51.34127388535034</v>
      </c>
      <c r="AJ403" s="93">
        <v>2.64</v>
      </c>
      <c r="AK403" s="94">
        <v>0.33</v>
      </c>
      <c r="AL403" s="93">
        <f>IF(V403=0,"",V403/(1-AB403-AK403))</f>
        <v>3.8894904458598734</v>
      </c>
      <c r="AM403" s="95">
        <v>0.33</v>
      </c>
      <c r="AN403" s="93">
        <f>IF(V403=0,"",V403/(1-AB403-AM403))</f>
        <v>3.8894904458598734</v>
      </c>
      <c r="AO403" s="96">
        <v>1.5</v>
      </c>
      <c r="AP403" s="93">
        <f>IF(BD!AJ403="","",BD!AJ403*BD!AO403)</f>
        <v>3.96</v>
      </c>
      <c r="AQ403" s="91">
        <f>BD!AM403/BD!AK403-1</f>
        <v>0</v>
      </c>
      <c r="AR403" s="91">
        <f>IF(BD!AN403="","",IF(BD!AJ403="","",BD!AN403/BD!AJ403-1))</f>
        <v>0.47329183555298227</v>
      </c>
      <c r="AS403" s="91" t="str">
        <f>IF(BD!AN403="","",IF(BD!AN403&lt;BD!AL403,"ABAIXO DA META","DENTRO DA META"))</f>
        <v>DENTRO DA META</v>
      </c>
      <c r="AT403" s="91" t="str">
        <f>IF(BD!AJ403="","EM ANÁLISE",IF(BD!AP403&gt;=BD!AN403,"GO", "NO GO"))</f>
        <v>GO</v>
      </c>
      <c r="AU403" s="97">
        <f>IF(AN403="","",+BD!$AN403-AJ403)</f>
        <v>1.2494904458598732</v>
      </c>
      <c r="AV403" s="98"/>
      <c r="AW403" s="90">
        <f>BD!P403*BD!AC403</f>
        <v>82.8</v>
      </c>
      <c r="AX403" s="90">
        <f>BD!V403*BD!AC403</f>
        <v>61.065</v>
      </c>
      <c r="AY403" s="90">
        <f>IF(BD!AN403="","",BD!AN403*BD!AC403)</f>
        <v>155.57961783439492</v>
      </c>
      <c r="AZ403" s="75" t="s">
        <v>5272</v>
      </c>
      <c r="BA403" s="75" t="s">
        <v>115</v>
      </c>
      <c r="BB403" s="75">
        <v>1</v>
      </c>
      <c r="BC403" s="75" t="s">
        <v>116</v>
      </c>
      <c r="BD403" s="99" t="s">
        <v>5257</v>
      </c>
      <c r="BE403" s="100" t="s">
        <v>4</v>
      </c>
      <c r="BF403" s="100" t="s">
        <v>4</v>
      </c>
      <c r="BG403" s="99" t="s">
        <v>5258</v>
      </c>
      <c r="BH403" s="101"/>
      <c r="BI403" s="101"/>
      <c r="BJ403" s="101"/>
      <c r="BK403" s="101"/>
      <c r="BL403" s="101"/>
      <c r="BM403" s="101"/>
      <c r="BN403" s="99" t="s">
        <v>5268</v>
      </c>
      <c r="BO403" s="99">
        <v>138</v>
      </c>
      <c r="BP403" s="99">
        <v>140.622</v>
      </c>
      <c r="BQ403" s="99">
        <v>121</v>
      </c>
      <c r="BR403" s="101"/>
      <c r="BS403" s="99" t="s">
        <v>5260</v>
      </c>
      <c r="BT403" s="99" t="s">
        <v>5261</v>
      </c>
      <c r="BU403" s="99">
        <v>5102</v>
      </c>
      <c r="BV403" s="99"/>
      <c r="BW403" s="99"/>
      <c r="BX403" s="99"/>
      <c r="BY403" s="99"/>
      <c r="BZ403" s="99"/>
      <c r="CA403" s="99"/>
      <c r="CB403" s="99"/>
      <c r="CC403" s="99">
        <v>102</v>
      </c>
      <c r="CD403" s="99">
        <v>8</v>
      </c>
      <c r="CE403" s="99">
        <v>8</v>
      </c>
      <c r="CF403" s="99"/>
      <c r="CG403" s="37" t="e">
        <f>VLOOKUP(Table_1[[#This Row],[EAN]],'[1]Planilha1'!$E:$R,13,0)</f>
        <v>#N/A</v>
      </c>
      <c r="CI403" s="188">
        <f>IF(Table_1[[#This Row],[STATUS MERCADO]]="GO",Table_1[[#This Row],[M. BRUTA TOTAL]],0)</f>
        <v>51.34127388535034</v>
      </c>
      <c r="CJ403" s="188">
        <f>IF(Table_1[[#This Row],[STATUS MERCADO]]="GO",Table_1[[#This Row],[PV UNIT. REALIZADO]]*Table_1[[#This Row],[QUANTIDADE]],0)</f>
        <v>155.57961783439492</v>
      </c>
    </row>
    <row r="404" ht="15" hidden="1">
      <c r="A404" s="7"/>
      <c r="B404" s="84" t="s">
        <v>79</v>
      </c>
      <c r="C404" s="85">
        <v>220739</v>
      </c>
      <c r="D404" s="85">
        <v>10220646</v>
      </c>
      <c r="E404" s="85">
        <v>7896029047385</v>
      </c>
      <c r="F404" s="86" t="s">
        <v>4589</v>
      </c>
      <c r="G404" s="75" t="s">
        <v>24</v>
      </c>
      <c r="H404" s="75">
        <v>1540</v>
      </c>
      <c r="I404" s="87" t="s">
        <v>110</v>
      </c>
      <c r="J404" s="75" t="s">
        <v>101</v>
      </c>
      <c r="K404" s="88" t="s">
        <v>84</v>
      </c>
      <c r="L404" s="88">
        <v>40</v>
      </c>
      <c r="M404" s="88">
        <v>0</v>
      </c>
      <c r="N404" s="75" t="s">
        <v>85</v>
      </c>
      <c r="O404" s="75" t="s">
        <v>114</v>
      </c>
      <c r="P404" s="89">
        <v>2.07</v>
      </c>
      <c r="Q404" s="90">
        <f>(17/100+7.6/100+1.65/100)*P404</f>
        <v>0.5433749999999999</v>
      </c>
      <c r="R404" s="90"/>
      <c r="S404" s="90"/>
      <c r="T404" s="90"/>
      <c r="U404" s="90"/>
      <c r="V404" s="90">
        <f>+P404-Q404+R404+S404+T404+U404</f>
        <v>1.526625</v>
      </c>
      <c r="W404" s="91">
        <f>(1.02/100)</f>
        <v>1.02E-2</v>
      </c>
      <c r="X404" s="91">
        <v>4.8E-3</v>
      </c>
      <c r="Y404" s="91">
        <v>0.17</v>
      </c>
      <c r="Z404" s="91">
        <v>1.65E-2</v>
      </c>
      <c r="AA404" s="91">
        <v>7.6E-2</v>
      </c>
      <c r="AB404" s="91">
        <f>SUM(W404:AA404)</f>
        <v>0.2775</v>
      </c>
      <c r="AC404" s="75">
        <v>40</v>
      </c>
      <c r="AD404" s="92">
        <f>IF(AL404="","",+AC404*AL404)</f>
        <v>155.57961783439492</v>
      </c>
      <c r="AE404" s="93">
        <f>IF(AL404="","",+AL404*AB404)</f>
        <v>1.079333598726115</v>
      </c>
      <c r="AF404" s="92">
        <f>IF(AL404="","",+AL404-AE404)</f>
        <v>2.8101568471337584</v>
      </c>
      <c r="AG404" s="93">
        <f>+V404</f>
        <v>1.526625</v>
      </c>
      <c r="AH404" s="92">
        <f>IF(AF404="","",+AF404-AG404)</f>
        <v>1.2835318471337585</v>
      </c>
      <c r="AI404" s="92">
        <f>IF(AH404="","",+AH404*AC404)</f>
        <v>51.34127388535034</v>
      </c>
      <c r="AJ404" s="93">
        <v>2.64</v>
      </c>
      <c r="AK404" s="94">
        <v>0.33</v>
      </c>
      <c r="AL404" s="93">
        <f>IF(V404=0,"",V404/(1-AB404-AK404))</f>
        <v>3.8894904458598734</v>
      </c>
      <c r="AM404" s="95">
        <v>0.33</v>
      </c>
      <c r="AN404" s="93">
        <f>IF(V404=0,"",V404/(1-AB404-AM404))</f>
        <v>3.8894904458598734</v>
      </c>
      <c r="AO404" s="96">
        <v>1.5</v>
      </c>
      <c r="AP404" s="93">
        <f>IF(BD!AJ404="","",BD!AJ404*BD!AO404)</f>
        <v>3.96</v>
      </c>
      <c r="AQ404" s="91">
        <f>BD!AM404/BD!AK404-1</f>
        <v>0</v>
      </c>
      <c r="AR404" s="91">
        <f>IF(BD!AN404="","",IF(BD!AJ404="","",BD!AN404/BD!AJ404-1))</f>
        <v>0.47329183555298227</v>
      </c>
      <c r="AS404" s="91" t="str">
        <f>IF(BD!AN404="","",IF(BD!AN404&lt;BD!AL404,"ABAIXO DA META","DENTRO DA META"))</f>
        <v>DENTRO DA META</v>
      </c>
      <c r="AT404" s="91" t="str">
        <f>IF(BD!AJ404="","EM ANÁLISE",IF(BD!AP404&gt;=BD!AN404,"GO", "NO GO"))</f>
        <v>GO</v>
      </c>
      <c r="AU404" s="97">
        <f>IF(AN404="","",+BD!$AN404-AJ404)</f>
        <v>1.2494904458598732</v>
      </c>
      <c r="AV404" s="98"/>
      <c r="AW404" s="90">
        <f>BD!P404*BD!AC404</f>
        <v>82.8</v>
      </c>
      <c r="AX404" s="90">
        <f>BD!V404*BD!AC404</f>
        <v>61.065</v>
      </c>
      <c r="AY404" s="90">
        <f>IF(BD!AN404="","",BD!AN404*BD!AC404)</f>
        <v>155.57961783439492</v>
      </c>
      <c r="AZ404" s="75" t="s">
        <v>5272</v>
      </c>
      <c r="BA404" s="75" t="s">
        <v>115</v>
      </c>
      <c r="BB404" s="75">
        <v>1</v>
      </c>
      <c r="BC404" s="75" t="s">
        <v>116</v>
      </c>
      <c r="BD404" s="99" t="s">
        <v>5257</v>
      </c>
      <c r="BE404" s="100" t="s">
        <v>4</v>
      </c>
      <c r="BF404" s="100" t="s">
        <v>4</v>
      </c>
      <c r="BG404" s="99" t="s">
        <v>5258</v>
      </c>
      <c r="BH404" s="101"/>
      <c r="BI404" s="101"/>
      <c r="BJ404" s="101"/>
      <c r="BK404" s="101"/>
      <c r="BL404" s="101"/>
      <c r="BM404" s="101"/>
      <c r="BN404" s="99" t="s">
        <v>5268</v>
      </c>
      <c r="BO404" s="99">
        <v>138</v>
      </c>
      <c r="BP404" s="99">
        <v>140.622</v>
      </c>
      <c r="BQ404" s="99">
        <v>121</v>
      </c>
      <c r="BR404" s="101"/>
      <c r="BS404" s="99" t="s">
        <v>5260</v>
      </c>
      <c r="BT404" s="99" t="s">
        <v>5261</v>
      </c>
      <c r="BU404" s="99">
        <v>5102</v>
      </c>
      <c r="BV404" s="99"/>
      <c r="BW404" s="99"/>
      <c r="BX404" s="99"/>
      <c r="BY404" s="99"/>
      <c r="BZ404" s="99"/>
      <c r="CA404" s="99"/>
      <c r="CB404" s="99"/>
      <c r="CC404" s="99">
        <v>102</v>
      </c>
      <c r="CD404" s="99">
        <v>8</v>
      </c>
      <c r="CE404" s="99">
        <v>8</v>
      </c>
      <c r="CF404" s="99"/>
      <c r="CG404" s="37" t="e">
        <f>VLOOKUP(Table_1[[#This Row],[EAN]],'[1]Planilha1'!$E:$R,13,0)</f>
        <v>#N/A</v>
      </c>
      <c r="CI404" s="188">
        <f>IF(Table_1[[#This Row],[STATUS MERCADO]]="GO",Table_1[[#This Row],[M. BRUTA TOTAL]],0)</f>
        <v>51.34127388535034</v>
      </c>
      <c r="CJ404" s="188">
        <f>IF(Table_1[[#This Row],[STATUS MERCADO]]="GO",Table_1[[#This Row],[PV UNIT. REALIZADO]]*Table_1[[#This Row],[QUANTIDADE]],0)</f>
        <v>155.57961783439492</v>
      </c>
    </row>
    <row r="405" ht="15" hidden="1">
      <c r="A405" s="7"/>
      <c r="B405" s="84" t="s">
        <v>79</v>
      </c>
      <c r="C405" s="85">
        <v>220698</v>
      </c>
      <c r="D405" s="85">
        <v>10229983</v>
      </c>
      <c r="E405" s="85">
        <v>7896029052365</v>
      </c>
      <c r="F405" s="86" t="s">
        <v>4637</v>
      </c>
      <c r="G405" s="75" t="s">
        <v>24</v>
      </c>
      <c r="H405" s="75">
        <v>590</v>
      </c>
      <c r="I405" s="87" t="s">
        <v>82</v>
      </c>
      <c r="J405" s="75" t="s">
        <v>121</v>
      </c>
      <c r="K405" s="88" t="s">
        <v>84</v>
      </c>
      <c r="L405" s="88">
        <v>10</v>
      </c>
      <c r="M405" s="88">
        <v>0</v>
      </c>
      <c r="N405" s="75" t="s">
        <v>85</v>
      </c>
      <c r="O405" s="75" t="s">
        <v>114</v>
      </c>
      <c r="P405" s="89">
        <v>16.46</v>
      </c>
      <c r="Q405" s="90">
        <f>(17/100+7.6/100+1.65/100)*P405</f>
        <v>4.32075</v>
      </c>
      <c r="R405" s="90"/>
      <c r="S405" s="90"/>
      <c r="T405" s="90"/>
      <c r="U405" s="90"/>
      <c r="V405" s="90">
        <f>+P405-Q405+R405+S405+T405+U405</f>
        <v>12.13925</v>
      </c>
      <c r="W405" s="91">
        <f>(1.02/100)</f>
        <v>1.02E-2</v>
      </c>
      <c r="X405" s="91">
        <v>4.8E-3</v>
      </c>
      <c r="Y405" s="91">
        <v>0.17</v>
      </c>
      <c r="Z405" s="91">
        <v>1.65E-2</v>
      </c>
      <c r="AA405" s="91">
        <v>7.6E-2</v>
      </c>
      <c r="AB405" s="91">
        <f>SUM(W405:AA405)</f>
        <v>0.2775</v>
      </c>
      <c r="AC405" s="75">
        <v>10</v>
      </c>
      <c r="AD405" s="92">
        <f>IF(AL405="","",+AC405*AL405)</f>
        <v>309.2802547770702</v>
      </c>
      <c r="AE405" s="93">
        <f>IF(AL405="","",+AL405*AB405)</f>
        <v>8.582527070063698</v>
      </c>
      <c r="AF405" s="92">
        <f>IF(AL405="","",+AL405-AE405)</f>
        <v>22.34549840764332</v>
      </c>
      <c r="AG405" s="93">
        <f>+V405</f>
        <v>12.13925</v>
      </c>
      <c r="AH405" s="92">
        <f>IF(AF405="","",+AF405-AG405)</f>
        <v>10.206248407643319</v>
      </c>
      <c r="AI405" s="92">
        <f>IF(AH405="","",+AH405*AC405)</f>
        <v>102.06248407643318</v>
      </c>
      <c r="AJ405" s="93">
        <v>25.29</v>
      </c>
      <c r="AK405" s="94">
        <v>0.33</v>
      </c>
      <c r="AL405" s="93">
        <f>IF(V405=0,"",V405/(1-AB405-AK405))</f>
        <v>30.928025477707017</v>
      </c>
      <c r="AM405" s="95">
        <v>0.33</v>
      </c>
      <c r="AN405" s="93">
        <f>IF(V405=0,"",V405/(1-AB405-AM405))</f>
        <v>30.928025477707017</v>
      </c>
      <c r="AO405" s="96">
        <v>1.3</v>
      </c>
      <c r="AP405" s="93">
        <f>IF(BD!AJ405="","",BD!AJ405*BD!AO405)</f>
        <v>32.877</v>
      </c>
      <c r="AQ405" s="91">
        <f>BD!AM405/BD!AK405-1</f>
        <v>0</v>
      </c>
      <c r="AR405" s="91">
        <f>IF(BD!AN405="","",IF(BD!AJ405="","",BD!AN405/BD!AJ405-1))</f>
        <v>0.2229349734166477</v>
      </c>
      <c r="AS405" s="91" t="str">
        <f>IF(BD!AN405="","",IF(BD!AN405&lt;BD!AL405,"ABAIXO DA META","DENTRO DA META"))</f>
        <v>DENTRO DA META</v>
      </c>
      <c r="AT405" s="91" t="str">
        <f>IF(BD!AJ405="","EM ANÁLISE",IF(BD!AP405&gt;=BD!AN405,"GO", "NO GO"))</f>
        <v>GO</v>
      </c>
      <c r="AU405" s="97">
        <f>IF(AN405="","",+BD!$AN405-AJ405)</f>
        <v>5.638025477707018</v>
      </c>
      <c r="AV405" s="98"/>
      <c r="AW405" s="90">
        <f>BD!P405*BD!AC405</f>
        <v>164.60000000000002</v>
      </c>
      <c r="AX405" s="90">
        <f>BD!V405*BD!AC405</f>
        <v>121.39250000000001</v>
      </c>
      <c r="AY405" s="90">
        <f>IF(BD!AN405="","",BD!AN405*BD!AC405)</f>
        <v>309.2802547770702</v>
      </c>
      <c r="AZ405" s="75" t="s">
        <v>5272</v>
      </c>
      <c r="BA405" s="75" t="s">
        <v>115</v>
      </c>
      <c r="BB405" s="75">
        <v>1</v>
      </c>
      <c r="BC405" s="75" t="s">
        <v>116</v>
      </c>
      <c r="BD405" s="99" t="s">
        <v>5257</v>
      </c>
      <c r="BE405" s="100" t="s">
        <v>4</v>
      </c>
      <c r="BF405" s="100" t="s">
        <v>4</v>
      </c>
      <c r="BG405" s="99" t="s">
        <v>5258</v>
      </c>
      <c r="BH405" s="101"/>
      <c r="BI405" s="101"/>
      <c r="BJ405" s="101"/>
      <c r="BK405" s="101"/>
      <c r="BL405" s="101"/>
      <c r="BM405" s="101"/>
      <c r="BN405" s="99" t="s">
        <v>5268</v>
      </c>
      <c r="BO405" s="99">
        <v>138</v>
      </c>
      <c r="BP405" s="99">
        <v>140.622</v>
      </c>
      <c r="BQ405" s="99">
        <v>121</v>
      </c>
      <c r="BR405" s="101"/>
      <c r="BS405" s="99" t="s">
        <v>5260</v>
      </c>
      <c r="BT405" s="99" t="s">
        <v>5261</v>
      </c>
      <c r="BU405" s="99">
        <v>5102</v>
      </c>
      <c r="BV405" s="99"/>
      <c r="BW405" s="99"/>
      <c r="BX405" s="99"/>
      <c r="BY405" s="99"/>
      <c r="BZ405" s="99"/>
      <c r="CA405" s="99"/>
      <c r="CB405" s="99"/>
      <c r="CC405" s="99">
        <v>102</v>
      </c>
      <c r="CD405" s="99">
        <v>8</v>
      </c>
      <c r="CE405" s="99">
        <v>8</v>
      </c>
      <c r="CF405" s="99"/>
      <c r="CG405" s="37" t="e">
        <f>VLOOKUP(Table_1[[#This Row],[EAN]],'[1]Planilha1'!$E:$R,13,0)</f>
        <v>#N/A</v>
      </c>
      <c r="CI405" s="188">
        <f>IF(Table_1[[#This Row],[STATUS MERCADO]]="GO",Table_1[[#This Row],[M. BRUTA TOTAL]],0)</f>
        <v>102.06248407643318</v>
      </c>
      <c r="CJ405" s="188">
        <f>IF(Table_1[[#This Row],[STATUS MERCADO]]="GO",Table_1[[#This Row],[PV UNIT. REALIZADO]]*Table_1[[#This Row],[QUANTIDADE]],0)</f>
        <v>309.2802547770702</v>
      </c>
    </row>
    <row r="406" ht="15" hidden="1">
      <c r="A406" s="7"/>
      <c r="B406" s="84" t="s">
        <v>79</v>
      </c>
      <c r="C406" s="85">
        <v>220699</v>
      </c>
      <c r="D406" s="85">
        <v>10229971</v>
      </c>
      <c r="E406" s="85">
        <v>7896029052341</v>
      </c>
      <c r="F406" s="86" t="s">
        <v>4641</v>
      </c>
      <c r="G406" s="75" t="s">
        <v>24</v>
      </c>
      <c r="H406" s="75">
        <v>590</v>
      </c>
      <c r="I406" s="87" t="s">
        <v>82</v>
      </c>
      <c r="J406" s="75" t="s">
        <v>121</v>
      </c>
      <c r="K406" s="88" t="s">
        <v>84</v>
      </c>
      <c r="L406" s="88">
        <v>18</v>
      </c>
      <c r="M406" s="88">
        <v>0</v>
      </c>
      <c r="N406" s="75" t="s">
        <v>85</v>
      </c>
      <c r="O406" s="75" t="s">
        <v>114</v>
      </c>
      <c r="P406" s="89">
        <v>6.58</v>
      </c>
      <c r="Q406" s="90">
        <f>(17/100+7.6/100+1.65/100)*P406</f>
        <v>1.7272500000000002</v>
      </c>
      <c r="R406" s="90"/>
      <c r="S406" s="90"/>
      <c r="T406" s="90"/>
      <c r="U406" s="90"/>
      <c r="V406" s="90">
        <f>+P406-Q406+R406+S406+T406+U406</f>
        <v>4.85275</v>
      </c>
      <c r="W406" s="91">
        <f>(1.02/100)</f>
        <v>1.02E-2</v>
      </c>
      <c r="X406" s="91">
        <v>4.8E-3</v>
      </c>
      <c r="Y406" s="91">
        <v>0.17</v>
      </c>
      <c r="Z406" s="91">
        <v>1.65E-2</v>
      </c>
      <c r="AA406" s="91">
        <v>7.6E-2</v>
      </c>
      <c r="AB406" s="91">
        <f>SUM(W406:AA406)</f>
        <v>0.2775</v>
      </c>
      <c r="AC406" s="75">
        <v>18</v>
      </c>
      <c r="AD406" s="92">
        <f>IF(AL406="","",+AC406*AL406)</f>
        <v>222.5464968152867</v>
      </c>
      <c r="AE406" s="93">
        <f>IF(AL406="","",+AL406*AB406)</f>
        <v>3.43092515923567</v>
      </c>
      <c r="AF406" s="92">
        <f>IF(AL406="","",+AL406-AE406)</f>
        <v>8.932769108280258</v>
      </c>
      <c r="AG406" s="93">
        <f>+V406</f>
        <v>4.85275</v>
      </c>
      <c r="AH406" s="92">
        <f>IF(AF406="","",+AF406-AG406)</f>
        <v>4.080019108280258</v>
      </c>
      <c r="AI406" s="92">
        <f>IF(AH406="","",+AH406*AC406)</f>
        <v>73.44034394904463</v>
      </c>
      <c r="AJ406" s="93">
        <v>10.37</v>
      </c>
      <c r="AK406" s="94">
        <v>0.33</v>
      </c>
      <c r="AL406" s="93">
        <f>IF(V406=0,"",V406/(1-AB406-AK406))</f>
        <v>12.363694267515928</v>
      </c>
      <c r="AM406" s="95">
        <v>0.33</v>
      </c>
      <c r="AN406" s="93">
        <f>IF(V406=0,"",V406/(1-AB406-AM406))</f>
        <v>12.363694267515928</v>
      </c>
      <c r="AO406" s="96">
        <v>1.2</v>
      </c>
      <c r="AP406" s="93">
        <f>IF(BD!AJ406="","",BD!AJ406*BD!AO406)</f>
        <v>12.443999999999999</v>
      </c>
      <c r="AQ406" s="91">
        <f>BD!AM406/BD!AK406-1</f>
        <v>0</v>
      </c>
      <c r="AR406" s="91">
        <f>IF(BD!AN406="","",IF(BD!AJ406="","",BD!AN406/BD!AJ406-1))</f>
        <v>0.19225595636604909</v>
      </c>
      <c r="AS406" s="91" t="str">
        <f>IF(BD!AN406="","",IF(BD!AN406&lt;BD!AL406,"ABAIXO DA META","DENTRO DA META"))</f>
        <v>DENTRO DA META</v>
      </c>
      <c r="AT406" s="91" t="str">
        <f>IF(BD!AJ406="","EM ANÁLISE",IF(BD!AP406&gt;=BD!AN406,"GO", "NO GO"))</f>
        <v>GO</v>
      </c>
      <c r="AU406" s="97">
        <f>IF(AN406="","",+BD!$AN406-AJ406)</f>
        <v>1.993694267515929</v>
      </c>
      <c r="AV406" s="98"/>
      <c r="AW406" s="90">
        <f>BD!P406*BD!AC406</f>
        <v>118.44</v>
      </c>
      <c r="AX406" s="90">
        <f>BD!V406*BD!AC406</f>
        <v>87.3495</v>
      </c>
      <c r="AY406" s="90">
        <f>IF(BD!AN406="","",BD!AN406*BD!AC406)</f>
        <v>222.5464968152867</v>
      </c>
      <c r="AZ406" s="75" t="s">
        <v>5272</v>
      </c>
      <c r="BA406" s="75" t="s">
        <v>115</v>
      </c>
      <c r="BB406" s="75">
        <v>1</v>
      </c>
      <c r="BC406" s="75" t="s">
        <v>116</v>
      </c>
      <c r="BD406" s="99" t="s">
        <v>5257</v>
      </c>
      <c r="BE406" s="100" t="s">
        <v>4</v>
      </c>
      <c r="BF406" s="100" t="s">
        <v>4</v>
      </c>
      <c r="BG406" s="99" t="s">
        <v>5258</v>
      </c>
      <c r="BH406" s="101"/>
      <c r="BI406" s="101"/>
      <c r="BJ406" s="101"/>
      <c r="BK406" s="101"/>
      <c r="BL406" s="101"/>
      <c r="BM406" s="101"/>
      <c r="BN406" s="99" t="s">
        <v>5268</v>
      </c>
      <c r="BO406" s="99">
        <v>138</v>
      </c>
      <c r="BP406" s="99">
        <v>140.622</v>
      </c>
      <c r="BQ406" s="99">
        <v>121</v>
      </c>
      <c r="BR406" s="101"/>
      <c r="BS406" s="99" t="s">
        <v>5260</v>
      </c>
      <c r="BT406" s="99" t="s">
        <v>5261</v>
      </c>
      <c r="BU406" s="99">
        <v>5102</v>
      </c>
      <c r="BV406" s="99"/>
      <c r="BW406" s="99"/>
      <c r="BX406" s="99"/>
      <c r="BY406" s="99"/>
      <c r="BZ406" s="99"/>
      <c r="CA406" s="99"/>
      <c r="CB406" s="99"/>
      <c r="CC406" s="99">
        <v>102</v>
      </c>
      <c r="CD406" s="99">
        <v>8</v>
      </c>
      <c r="CE406" s="99">
        <v>8</v>
      </c>
      <c r="CF406" s="99"/>
      <c r="CG406" s="37" t="e">
        <f>VLOOKUP(Table_1[[#This Row],[EAN]],'[1]Planilha1'!$E:$R,13,0)</f>
        <v>#N/A</v>
      </c>
      <c r="CI406" s="188">
        <f>IF(Table_1[[#This Row],[STATUS MERCADO]]="GO",Table_1[[#This Row],[M. BRUTA TOTAL]],0)</f>
        <v>73.44034394904463</v>
      </c>
      <c r="CJ406" s="188">
        <f>IF(Table_1[[#This Row],[STATUS MERCADO]]="GO",Table_1[[#This Row],[PV UNIT. REALIZADO]]*Table_1[[#This Row],[QUANTIDADE]],0)</f>
        <v>222.5464968152867</v>
      </c>
    </row>
    <row r="407" ht="15" hidden="1">
      <c r="A407" s="7"/>
      <c r="B407" s="84" t="s">
        <v>79</v>
      </c>
      <c r="C407" s="85">
        <v>220700</v>
      </c>
      <c r="D407" s="85">
        <v>10229972</v>
      </c>
      <c r="E407" s="85">
        <v>7896029052358</v>
      </c>
      <c r="F407" s="86" t="s">
        <v>4646</v>
      </c>
      <c r="G407" s="75" t="s">
        <v>24</v>
      </c>
      <c r="H407" s="75">
        <v>590</v>
      </c>
      <c r="I407" s="87" t="s">
        <v>82</v>
      </c>
      <c r="J407" s="75" t="s">
        <v>121</v>
      </c>
      <c r="K407" s="88" t="s">
        <v>84</v>
      </c>
      <c r="L407" s="88">
        <v>10</v>
      </c>
      <c r="M407" s="88">
        <v>0</v>
      </c>
      <c r="N407" s="75" t="s">
        <v>85</v>
      </c>
      <c r="O407" s="75" t="s">
        <v>114</v>
      </c>
      <c r="P407" s="89">
        <v>10.53</v>
      </c>
      <c r="Q407" s="90">
        <f>(17/100+7.6/100+1.65/100)*P407</f>
        <v>2.764125</v>
      </c>
      <c r="R407" s="90"/>
      <c r="S407" s="90"/>
      <c r="T407" s="90"/>
      <c r="U407" s="90"/>
      <c r="V407" s="90">
        <f>+P407-Q407+R407+S407+T407+U407</f>
        <v>7.765874999999999</v>
      </c>
      <c r="W407" s="91">
        <f>(1.02/100)</f>
        <v>1.02E-2</v>
      </c>
      <c r="X407" s="91">
        <v>4.8E-3</v>
      </c>
      <c r="Y407" s="91">
        <v>0.17</v>
      </c>
      <c r="Z407" s="91">
        <v>1.65E-2</v>
      </c>
      <c r="AA407" s="91">
        <v>7.6E-2</v>
      </c>
      <c r="AB407" s="91">
        <f>SUM(W407:AA407)</f>
        <v>0.2775</v>
      </c>
      <c r="AC407" s="75">
        <v>10</v>
      </c>
      <c r="AD407" s="92">
        <f>IF(AL407="","",+AC407*AL407)</f>
        <v>197.8566878980892</v>
      </c>
      <c r="AE407" s="93">
        <f>IF(AL407="","",+AL407*AB407)</f>
        <v>5.490523089171976</v>
      </c>
      <c r="AF407" s="92">
        <f>IF(AL407="","",+AL407-AE407)</f>
        <v>14.295145700636944</v>
      </c>
      <c r="AG407" s="93">
        <f>+V407</f>
        <v>7.765874999999999</v>
      </c>
      <c r="AH407" s="92">
        <f>IF(AF407="","",+AF407-AG407)</f>
        <v>6.529270700636944</v>
      </c>
      <c r="AI407" s="92">
        <f>IF(AH407="","",+AH407*AC407)</f>
        <v>65.29270700636944</v>
      </c>
      <c r="AJ407" s="93">
        <v>16.82</v>
      </c>
      <c r="AK407" s="94">
        <v>0.33</v>
      </c>
      <c r="AL407" s="93">
        <f>IF(V407=0,"",V407/(1-AB407-AK407))</f>
        <v>19.78566878980892</v>
      </c>
      <c r="AM407" s="95">
        <v>0.33</v>
      </c>
      <c r="AN407" s="93">
        <f>IF(V407=0,"",V407/(1-AB407-AM407))</f>
        <v>19.78566878980892</v>
      </c>
      <c r="AO407" s="96">
        <v>1.2</v>
      </c>
      <c r="AP407" s="93">
        <f>IF(BD!AJ407="","",BD!AJ407*BD!AO407)</f>
        <v>20.184</v>
      </c>
      <c r="AQ407" s="91">
        <f>BD!AM407/BD!AK407-1</f>
        <v>0</v>
      </c>
      <c r="AR407" s="91">
        <f>IF(BD!AN407="","",IF(BD!AJ407="","",BD!AN407/BD!AJ407-1))</f>
        <v>0.17631800177223056</v>
      </c>
      <c r="AS407" s="91" t="str">
        <f>IF(BD!AN407="","",IF(BD!AN407&lt;BD!AL407,"ABAIXO DA META","DENTRO DA META"))</f>
        <v>DENTRO DA META</v>
      </c>
      <c r="AT407" s="91" t="str">
        <f>IF(BD!AJ407="","EM ANÁLISE",IF(BD!AP407&gt;=BD!AN407,"GO", "NO GO"))</f>
        <v>GO</v>
      </c>
      <c r="AU407" s="97">
        <f>IF(AN407="","",+BD!$AN407-AJ407)</f>
        <v>2.9656687898089196</v>
      </c>
      <c r="AV407" s="98"/>
      <c r="AW407" s="90">
        <f>BD!P407*BD!AC407</f>
        <v>105.3</v>
      </c>
      <c r="AX407" s="90">
        <f>BD!V407*BD!AC407</f>
        <v>77.65875</v>
      </c>
      <c r="AY407" s="90">
        <f>IF(BD!AN407="","",BD!AN407*BD!AC407)</f>
        <v>197.8566878980892</v>
      </c>
      <c r="AZ407" s="75" t="s">
        <v>5272</v>
      </c>
      <c r="BA407" s="75" t="s">
        <v>115</v>
      </c>
      <c r="BB407" s="75">
        <v>1</v>
      </c>
      <c r="BC407" s="75" t="s">
        <v>116</v>
      </c>
      <c r="BD407" s="99" t="s">
        <v>5257</v>
      </c>
      <c r="BE407" s="100" t="s">
        <v>4</v>
      </c>
      <c r="BF407" s="100" t="s">
        <v>4</v>
      </c>
      <c r="BG407" s="99" t="s">
        <v>5258</v>
      </c>
      <c r="BH407" s="101"/>
      <c r="BI407" s="101"/>
      <c r="BJ407" s="101"/>
      <c r="BK407" s="101"/>
      <c r="BL407" s="101"/>
      <c r="BM407" s="101"/>
      <c r="BN407" s="99" t="s">
        <v>5268</v>
      </c>
      <c r="BO407" s="99">
        <v>138</v>
      </c>
      <c r="BP407" s="99">
        <v>140.622</v>
      </c>
      <c r="BQ407" s="99">
        <v>121</v>
      </c>
      <c r="BR407" s="101"/>
      <c r="BS407" s="99" t="s">
        <v>5260</v>
      </c>
      <c r="BT407" s="99" t="s">
        <v>5261</v>
      </c>
      <c r="BU407" s="99">
        <v>5102</v>
      </c>
      <c r="BV407" s="99"/>
      <c r="BW407" s="99"/>
      <c r="BX407" s="99"/>
      <c r="BY407" s="99"/>
      <c r="BZ407" s="99"/>
      <c r="CA407" s="99"/>
      <c r="CB407" s="99"/>
      <c r="CC407" s="99">
        <v>102</v>
      </c>
      <c r="CD407" s="99">
        <v>8</v>
      </c>
      <c r="CE407" s="99">
        <v>8</v>
      </c>
      <c r="CF407" s="99"/>
      <c r="CG407" s="37" t="e">
        <f>VLOOKUP(Table_1[[#This Row],[EAN]],'[1]Planilha1'!$E:$R,13,0)</f>
        <v>#N/A</v>
      </c>
      <c r="CI407" s="188">
        <f>IF(Table_1[[#This Row],[STATUS MERCADO]]="GO",Table_1[[#This Row],[M. BRUTA TOTAL]],0)</f>
        <v>65.29270700636944</v>
      </c>
      <c r="CJ407" s="188">
        <f>IF(Table_1[[#This Row],[STATUS MERCADO]]="GO",Table_1[[#This Row],[PV UNIT. REALIZADO]]*Table_1[[#This Row],[QUANTIDADE]],0)</f>
        <v>197.8566878980892</v>
      </c>
    </row>
    <row r="408" ht="15" hidden="1">
      <c r="A408" s="7"/>
      <c r="B408" s="84" t="s">
        <v>79</v>
      </c>
      <c r="C408" s="85">
        <v>220702</v>
      </c>
      <c r="D408" s="85">
        <v>10229970</v>
      </c>
      <c r="E408" s="85">
        <v>7896029052334</v>
      </c>
      <c r="F408" s="86" t="s">
        <v>4651</v>
      </c>
      <c r="G408" s="75" t="s">
        <v>24</v>
      </c>
      <c r="H408" s="75">
        <v>590</v>
      </c>
      <c r="I408" s="87" t="s">
        <v>82</v>
      </c>
      <c r="J408" s="75" t="s">
        <v>121</v>
      </c>
      <c r="K408" s="88" t="s">
        <v>84</v>
      </c>
      <c r="L408" s="88">
        <v>10</v>
      </c>
      <c r="M408" s="88">
        <v>0</v>
      </c>
      <c r="N408" s="75" t="s">
        <v>85</v>
      </c>
      <c r="O408" s="75" t="s">
        <v>114</v>
      </c>
      <c r="P408" s="89">
        <v>9.87</v>
      </c>
      <c r="Q408" s="90">
        <f>(17/100+7.6/100+1.65/100)*P408</f>
        <v>2.590875</v>
      </c>
      <c r="R408" s="90"/>
      <c r="S408" s="90"/>
      <c r="T408" s="90"/>
      <c r="U408" s="90"/>
      <c r="V408" s="90">
        <f>+P408-Q408+R408+S408+T408+U408</f>
        <v>7.279124999999999</v>
      </c>
      <c r="W408" s="91">
        <f>(1.02/100)</f>
        <v>1.02E-2</v>
      </c>
      <c r="X408" s="91">
        <v>4.8E-3</v>
      </c>
      <c r="Y408" s="91">
        <v>0.17</v>
      </c>
      <c r="Z408" s="91">
        <v>1.65E-2</v>
      </c>
      <c r="AA408" s="91">
        <v>7.6E-2</v>
      </c>
      <c r="AB408" s="91">
        <f>SUM(W408:AA408)</f>
        <v>0.2775</v>
      </c>
      <c r="AC408" s="75">
        <v>10</v>
      </c>
      <c r="AD408" s="92">
        <f>IF(AL408="","",+AC408*AL408)</f>
        <v>185.45541401273886</v>
      </c>
      <c r="AE408" s="93">
        <f>IF(AL408="","",+AL408*AB408)</f>
        <v>5.146387738853504</v>
      </c>
      <c r="AF408" s="92">
        <f>IF(AL408="","",+AL408-AE408)</f>
        <v>13.399153662420382</v>
      </c>
      <c r="AG408" s="93">
        <f>+V408</f>
        <v>7.279124999999999</v>
      </c>
      <c r="AH408" s="92">
        <f>IF(AF408="","",+AF408-AG408)</f>
        <v>6.120028662420383</v>
      </c>
      <c r="AI408" s="92">
        <f>IF(AH408="","",+AH408*AC408)</f>
        <v>61.20028662420383</v>
      </c>
      <c r="AJ408" s="93">
        <v>15.81</v>
      </c>
      <c r="AK408" s="94">
        <v>0.33</v>
      </c>
      <c r="AL408" s="93">
        <f>IF(V408=0,"",V408/(1-AB408-AK408))</f>
        <v>18.545541401273887</v>
      </c>
      <c r="AM408" s="95">
        <v>0.33</v>
      </c>
      <c r="AN408" s="93">
        <f>IF(V408=0,"",V408/(1-AB408-AM408))</f>
        <v>18.545541401273887</v>
      </c>
      <c r="AO408" s="96">
        <v>1.2</v>
      </c>
      <c r="AP408" s="93">
        <f>IF(BD!AJ408="","",BD!AJ408*BD!AO408)</f>
        <v>18.972</v>
      </c>
      <c r="AQ408" s="91">
        <f>BD!AM408/BD!AK408-1</f>
        <v>0</v>
      </c>
      <c r="AR408" s="91">
        <f>IF(BD!AN408="","",IF(BD!AJ408="","",BD!AN408/BD!AJ408-1))</f>
        <v>0.17302602158595115</v>
      </c>
      <c r="AS408" s="91" t="str">
        <f>IF(BD!AN408="","",IF(BD!AN408&lt;BD!AL408,"ABAIXO DA META","DENTRO DA META"))</f>
        <v>DENTRO DA META</v>
      </c>
      <c r="AT408" s="91" t="str">
        <f>IF(BD!AJ408="","EM ANÁLISE",IF(BD!AP408&gt;=BD!AN408,"GO", "NO GO"))</f>
        <v>GO</v>
      </c>
      <c r="AU408" s="97">
        <f>IF(AN408="","",+BD!$AN408-AJ408)</f>
        <v>2.7355414012738866</v>
      </c>
      <c r="AV408" s="98"/>
      <c r="AW408" s="90">
        <f>BD!P408*BD!AC408</f>
        <v>98.69999999999999</v>
      </c>
      <c r="AX408" s="90">
        <f>BD!V408*BD!AC408</f>
        <v>72.79124999999999</v>
      </c>
      <c r="AY408" s="90">
        <f>IF(BD!AN408="","",BD!AN408*BD!AC408)</f>
        <v>185.45541401273886</v>
      </c>
      <c r="AZ408" s="75" t="s">
        <v>5272</v>
      </c>
      <c r="BA408" s="75" t="s">
        <v>115</v>
      </c>
      <c r="BB408" s="75">
        <v>1</v>
      </c>
      <c r="BC408" s="75" t="s">
        <v>116</v>
      </c>
      <c r="BD408" s="99" t="s">
        <v>5257</v>
      </c>
      <c r="BE408" s="100" t="s">
        <v>4</v>
      </c>
      <c r="BF408" s="100" t="s">
        <v>4</v>
      </c>
      <c r="BG408" s="99" t="s">
        <v>5258</v>
      </c>
      <c r="BH408" s="101"/>
      <c r="BI408" s="101"/>
      <c r="BJ408" s="101"/>
      <c r="BK408" s="101"/>
      <c r="BL408" s="101"/>
      <c r="BM408" s="101"/>
      <c r="BN408" s="99" t="s">
        <v>5268</v>
      </c>
      <c r="BO408" s="99">
        <v>138</v>
      </c>
      <c r="BP408" s="99">
        <v>140.622</v>
      </c>
      <c r="BQ408" s="99">
        <v>121</v>
      </c>
      <c r="BR408" s="101"/>
      <c r="BS408" s="99" t="s">
        <v>5260</v>
      </c>
      <c r="BT408" s="99" t="s">
        <v>5261</v>
      </c>
      <c r="BU408" s="99">
        <v>5102</v>
      </c>
      <c r="BV408" s="99"/>
      <c r="BW408" s="99"/>
      <c r="BX408" s="99"/>
      <c r="BY408" s="99"/>
      <c r="BZ408" s="99"/>
      <c r="CA408" s="99"/>
      <c r="CB408" s="99"/>
      <c r="CC408" s="99">
        <v>102</v>
      </c>
      <c r="CD408" s="99">
        <v>8</v>
      </c>
      <c r="CE408" s="99">
        <v>8</v>
      </c>
      <c r="CF408" s="99"/>
      <c r="CG408" s="37" t="e">
        <f>VLOOKUP(Table_1[[#This Row],[EAN]],'[1]Planilha1'!$E:$R,13,0)</f>
        <v>#N/A</v>
      </c>
      <c r="CI408" s="188">
        <f>IF(Table_1[[#This Row],[STATUS MERCADO]]="GO",Table_1[[#This Row],[M. BRUTA TOTAL]],0)</f>
        <v>61.20028662420383</v>
      </c>
      <c r="CJ408" s="188">
        <f>IF(Table_1[[#This Row],[STATUS MERCADO]]="GO",Table_1[[#This Row],[PV UNIT. REALIZADO]]*Table_1[[#This Row],[QUANTIDADE]],0)</f>
        <v>185.45541401273886</v>
      </c>
    </row>
    <row r="409" ht="15" hidden="1">
      <c r="A409" s="7"/>
      <c r="B409" s="84" t="s">
        <v>79</v>
      </c>
      <c r="C409" s="85">
        <v>220701</v>
      </c>
      <c r="D409" s="85">
        <v>10229969</v>
      </c>
      <c r="E409" s="85">
        <v>7896029052327</v>
      </c>
      <c r="F409" s="86" t="s">
        <v>4652</v>
      </c>
      <c r="G409" s="75" t="s">
        <v>24</v>
      </c>
      <c r="H409" s="75">
        <v>590</v>
      </c>
      <c r="I409" s="87" t="s">
        <v>82</v>
      </c>
      <c r="J409" s="75" t="s">
        <v>121</v>
      </c>
      <c r="K409" s="88" t="s">
        <v>84</v>
      </c>
      <c r="L409" s="88">
        <v>18</v>
      </c>
      <c r="M409" s="88">
        <v>0</v>
      </c>
      <c r="N409" s="75" t="s">
        <v>85</v>
      </c>
      <c r="O409" s="75" t="s">
        <v>114</v>
      </c>
      <c r="P409" s="89">
        <v>5.92</v>
      </c>
      <c r="Q409" s="90">
        <f>(17/100+7.6/100+1.65/100)*P409</f>
        <v>1.554</v>
      </c>
      <c r="R409" s="90"/>
      <c r="S409" s="90"/>
      <c r="T409" s="90"/>
      <c r="U409" s="90"/>
      <c r="V409" s="90">
        <f>+P409-Q409+R409+S409+T409+U409</f>
        <v>4.366</v>
      </c>
      <c r="W409" s="91">
        <f>(1.02/100)</f>
        <v>1.02E-2</v>
      </c>
      <c r="X409" s="91">
        <v>4.8E-3</v>
      </c>
      <c r="Y409" s="91">
        <v>0.17</v>
      </c>
      <c r="Z409" s="91">
        <v>1.65E-2</v>
      </c>
      <c r="AA409" s="91">
        <v>7.6E-2</v>
      </c>
      <c r="AB409" s="91">
        <f>SUM(W409:AA409)</f>
        <v>0.2775</v>
      </c>
      <c r="AC409" s="75">
        <v>18</v>
      </c>
      <c r="AD409" s="92">
        <f>IF(AL409="","",+AC409*AL409)</f>
        <v>200.2242038216561</v>
      </c>
      <c r="AE409" s="93">
        <f>IF(AL409="","",+AL409*AB409)</f>
        <v>3.086789808917198</v>
      </c>
      <c r="AF409" s="92">
        <f>IF(AL409="","",+AL409-AE409)</f>
        <v>8.036777070063696</v>
      </c>
      <c r="AG409" s="93">
        <f>+V409</f>
        <v>4.366</v>
      </c>
      <c r="AH409" s="92">
        <f>IF(AF409="","",+AF409-AG409)</f>
        <v>3.6707770700636964</v>
      </c>
      <c r="AI409" s="92">
        <f>IF(AH409="","",+AH409*AC409)</f>
        <v>66.07398726114653</v>
      </c>
      <c r="AJ409" s="93">
        <v>9.52</v>
      </c>
      <c r="AK409" s="94">
        <v>0.33</v>
      </c>
      <c r="AL409" s="93">
        <f>IF(V409=0,"",V409/(1-AB409-AK409))</f>
        <v>11.123566878980894</v>
      </c>
      <c r="AM409" s="95">
        <v>0.33</v>
      </c>
      <c r="AN409" s="93">
        <f>IF(V409=0,"",V409/(1-AB409-AM409))</f>
        <v>11.123566878980894</v>
      </c>
      <c r="AO409" s="96">
        <v>1.2</v>
      </c>
      <c r="AP409" s="93">
        <f>IF(BD!AJ409="","",BD!AJ409*BD!AO409)</f>
        <v>11.424</v>
      </c>
      <c r="AQ409" s="91">
        <f>BD!AM409/BD!AK409-1</f>
        <v>0</v>
      </c>
      <c r="AR409" s="91">
        <f>IF(BD!AN409="","",IF(BD!AJ409="","",BD!AN409/BD!AJ409-1))</f>
        <v>0.16844189905261486</v>
      </c>
      <c r="AS409" s="91" t="str">
        <f>IF(BD!AN409="","",IF(BD!AN409&lt;BD!AL409,"ABAIXO DA META","DENTRO DA META"))</f>
        <v>DENTRO DA META</v>
      </c>
      <c r="AT409" s="91" t="str">
        <f>IF(BD!AJ409="","EM ANÁLISE",IF(BD!AP409&gt;=BD!AN409,"GO", "NO GO"))</f>
        <v>GO</v>
      </c>
      <c r="AU409" s="97">
        <f>IF(AN409="","",+BD!$AN409-AJ409)</f>
        <v>1.6035668789808941</v>
      </c>
      <c r="AV409" s="98"/>
      <c r="AW409" s="90">
        <f>BD!P409*BD!AC409</f>
        <v>106.56</v>
      </c>
      <c r="AX409" s="90">
        <f>BD!V409*BD!AC409</f>
        <v>78.588</v>
      </c>
      <c r="AY409" s="90">
        <f>IF(BD!AN409="","",BD!AN409*BD!AC409)</f>
        <v>200.2242038216561</v>
      </c>
      <c r="AZ409" s="75" t="s">
        <v>5272</v>
      </c>
      <c r="BA409" s="75" t="s">
        <v>115</v>
      </c>
      <c r="BB409" s="75">
        <v>1</v>
      </c>
      <c r="BC409" s="75" t="s">
        <v>116</v>
      </c>
      <c r="BD409" s="99" t="s">
        <v>5257</v>
      </c>
      <c r="BE409" s="100" t="s">
        <v>4</v>
      </c>
      <c r="BF409" s="100" t="s">
        <v>4</v>
      </c>
      <c r="BG409" s="99" t="s">
        <v>5258</v>
      </c>
      <c r="BH409" s="101"/>
      <c r="BI409" s="101"/>
      <c r="BJ409" s="101"/>
      <c r="BK409" s="101"/>
      <c r="BL409" s="101"/>
      <c r="BM409" s="101"/>
      <c r="BN409" s="99" t="s">
        <v>5268</v>
      </c>
      <c r="BO409" s="99">
        <v>138</v>
      </c>
      <c r="BP409" s="99">
        <v>140.622</v>
      </c>
      <c r="BQ409" s="99">
        <v>121</v>
      </c>
      <c r="BR409" s="101"/>
      <c r="BS409" s="99" t="s">
        <v>5260</v>
      </c>
      <c r="BT409" s="99" t="s">
        <v>5261</v>
      </c>
      <c r="BU409" s="99">
        <v>5102</v>
      </c>
      <c r="BV409" s="99"/>
      <c r="BW409" s="99"/>
      <c r="BX409" s="99"/>
      <c r="BY409" s="99"/>
      <c r="BZ409" s="99"/>
      <c r="CA409" s="99"/>
      <c r="CB409" s="99"/>
      <c r="CC409" s="99">
        <v>102</v>
      </c>
      <c r="CD409" s="99">
        <v>8</v>
      </c>
      <c r="CE409" s="99">
        <v>8</v>
      </c>
      <c r="CF409" s="99"/>
      <c r="CG409" s="37" t="e">
        <f>VLOOKUP(Table_1[[#This Row],[EAN]],'[1]Planilha1'!$E:$R,13,0)</f>
        <v>#N/A</v>
      </c>
      <c r="CI409" s="188">
        <f>IF(Table_1[[#This Row],[STATUS MERCADO]]="GO",Table_1[[#This Row],[M. BRUTA TOTAL]],0)</f>
        <v>66.07398726114653</v>
      </c>
      <c r="CJ409" s="188">
        <f>IF(Table_1[[#This Row],[STATUS MERCADO]]="GO",Table_1[[#This Row],[PV UNIT. REALIZADO]]*Table_1[[#This Row],[QUANTIDADE]],0)</f>
        <v>200.2242038216561</v>
      </c>
    </row>
    <row r="410" ht="15" hidden="1">
      <c r="A410" s="7"/>
      <c r="B410" s="84" t="s">
        <v>79</v>
      </c>
      <c r="C410" s="85">
        <v>220683</v>
      </c>
      <c r="D410" s="85">
        <v>10109268</v>
      </c>
      <c r="E410" s="85">
        <v>7896029028414</v>
      </c>
      <c r="F410" s="86" t="s">
        <v>4661</v>
      </c>
      <c r="G410" s="75" t="s">
        <v>24</v>
      </c>
      <c r="H410" s="75">
        <v>1540</v>
      </c>
      <c r="I410" s="87" t="s">
        <v>110</v>
      </c>
      <c r="J410" s="75" t="s">
        <v>121</v>
      </c>
      <c r="K410" s="88" t="s">
        <v>84</v>
      </c>
      <c r="L410" s="88">
        <v>44</v>
      </c>
      <c r="M410" s="88">
        <v>0</v>
      </c>
      <c r="N410" s="75" t="s">
        <v>85</v>
      </c>
      <c r="O410" s="75" t="s">
        <v>114</v>
      </c>
      <c r="P410" s="89">
        <v>3.95</v>
      </c>
      <c r="Q410" s="90">
        <f>(17/100+7.6/100+1.65/100)*P410</f>
        <v>1.036875</v>
      </c>
      <c r="R410" s="90"/>
      <c r="S410" s="90"/>
      <c r="T410" s="90"/>
      <c r="U410" s="90"/>
      <c r="V410" s="90">
        <f>+P410-Q410+R410+S410+T410+U410</f>
        <v>2.913125</v>
      </c>
      <c r="W410" s="91">
        <f>(1.02/100)</f>
        <v>1.02E-2</v>
      </c>
      <c r="X410" s="91">
        <v>4.8E-3</v>
      </c>
      <c r="Y410" s="91">
        <v>0.17</v>
      </c>
      <c r="Z410" s="91">
        <v>1.65E-2</v>
      </c>
      <c r="AA410" s="91">
        <v>7.6E-2</v>
      </c>
      <c r="AB410" s="91">
        <f>SUM(W410:AA410)</f>
        <v>0.2775</v>
      </c>
      <c r="AC410" s="75">
        <v>44</v>
      </c>
      <c r="AD410" s="92">
        <f>IF(AL410="","",+AC410*AL410)</f>
        <v>326.5668789808918</v>
      </c>
      <c r="AE410" s="93">
        <f>IF(AL410="","",+AL410*AB410)</f>
        <v>2.0595979299363063</v>
      </c>
      <c r="AF410" s="92">
        <f>IF(AL410="","",+AL410-AE410)</f>
        <v>5.362376592356689</v>
      </c>
      <c r="AG410" s="93">
        <f>+V410</f>
        <v>2.913125</v>
      </c>
      <c r="AH410" s="92">
        <f>IF(AF410="","",+AF410-AG410)</f>
        <v>2.4492515923566893</v>
      </c>
      <c r="AI410" s="92">
        <f>IF(AH410="","",+AH410*AC410)</f>
        <v>107.76707006369433</v>
      </c>
      <c r="AJ410" s="93">
        <v>6.52</v>
      </c>
      <c r="AK410" s="94">
        <v>0.33</v>
      </c>
      <c r="AL410" s="93">
        <f>IF(V410=0,"",V410/(1-AB410-AK410))</f>
        <v>7.421974522292995</v>
      </c>
      <c r="AM410" s="95">
        <v>0.33</v>
      </c>
      <c r="AN410" s="93">
        <f>IF(V410=0,"",V410/(1-AB410-AM410))</f>
        <v>7.421974522292995</v>
      </c>
      <c r="AO410" s="96">
        <v>1.2</v>
      </c>
      <c r="AP410" s="93">
        <f>IF(BD!AJ410="","",BD!AJ410*BD!AO410)</f>
        <v>7.823999999999999</v>
      </c>
      <c r="AQ410" s="91">
        <f>BD!AM410/BD!AK410-1</f>
        <v>0</v>
      </c>
      <c r="AR410" s="91">
        <f>IF(BD!AN410="","",IF(BD!AJ410="","",BD!AN410/BD!AJ410-1))</f>
        <v>0.1383396506584349</v>
      </c>
      <c r="AS410" s="91" t="str">
        <f>IF(BD!AN410="","",IF(BD!AN410&lt;BD!AL410,"ABAIXO DA META","DENTRO DA META"))</f>
        <v>DENTRO DA META</v>
      </c>
      <c r="AT410" s="91" t="str">
        <f>IF(BD!AJ410="","EM ANÁLISE",IF(BD!AP410&gt;=BD!AN410,"GO", "NO GO"))</f>
        <v>GO</v>
      </c>
      <c r="AU410" s="97">
        <f>IF(AN410="","",+BD!$AN410-AJ410)</f>
        <v>0.9019745222929956</v>
      </c>
      <c r="AV410" s="98"/>
      <c r="AW410" s="90">
        <f>BD!P410*BD!AC410</f>
        <v>173.8</v>
      </c>
      <c r="AX410" s="90">
        <f>BD!V410*BD!AC410</f>
        <v>128.1775</v>
      </c>
      <c r="AY410" s="90">
        <f>IF(BD!AN410="","",BD!AN410*BD!AC410)</f>
        <v>326.5668789808918</v>
      </c>
      <c r="AZ410" s="75" t="s">
        <v>5272</v>
      </c>
      <c r="BA410" s="75" t="s">
        <v>115</v>
      </c>
      <c r="BB410" s="75">
        <v>1</v>
      </c>
      <c r="BC410" s="75" t="s">
        <v>116</v>
      </c>
      <c r="BD410" s="99" t="s">
        <v>5257</v>
      </c>
      <c r="BE410" s="100" t="s">
        <v>4</v>
      </c>
      <c r="BF410" s="100" t="s">
        <v>4</v>
      </c>
      <c r="BG410" s="99" t="s">
        <v>5258</v>
      </c>
      <c r="BH410" s="101"/>
      <c r="BI410" s="101"/>
      <c r="BJ410" s="101"/>
      <c r="BK410" s="101"/>
      <c r="BL410" s="101"/>
      <c r="BM410" s="101"/>
      <c r="BN410" s="99" t="s">
        <v>5268</v>
      </c>
      <c r="BO410" s="99">
        <v>138</v>
      </c>
      <c r="BP410" s="99">
        <v>140.622</v>
      </c>
      <c r="BQ410" s="99">
        <v>121</v>
      </c>
      <c r="BR410" s="101"/>
      <c r="BS410" s="99" t="s">
        <v>5260</v>
      </c>
      <c r="BT410" s="99" t="s">
        <v>5261</v>
      </c>
      <c r="BU410" s="99">
        <v>5102</v>
      </c>
      <c r="BV410" s="99"/>
      <c r="BW410" s="99"/>
      <c r="BX410" s="99"/>
      <c r="BY410" s="99"/>
      <c r="BZ410" s="99"/>
      <c r="CA410" s="99"/>
      <c r="CB410" s="99"/>
      <c r="CC410" s="99">
        <v>102</v>
      </c>
      <c r="CD410" s="99">
        <v>8</v>
      </c>
      <c r="CE410" s="99">
        <v>8</v>
      </c>
      <c r="CF410" s="99"/>
      <c r="CG410" s="37" t="e">
        <f>VLOOKUP(Table_1[[#This Row],[EAN]],'[1]Planilha1'!$E:$R,13,0)</f>
        <v>#N/A</v>
      </c>
      <c r="CI410" s="188">
        <f>IF(Table_1[[#This Row],[STATUS MERCADO]]="GO",Table_1[[#This Row],[M. BRUTA TOTAL]],0)</f>
        <v>107.76707006369433</v>
      </c>
      <c r="CJ410" s="188">
        <f>IF(Table_1[[#This Row],[STATUS MERCADO]]="GO",Table_1[[#This Row],[PV UNIT. REALIZADO]]*Table_1[[#This Row],[QUANTIDADE]],0)</f>
        <v>326.5668789808918</v>
      </c>
    </row>
    <row r="411" ht="15" hidden="1">
      <c r="A411" s="7"/>
      <c r="B411" s="84" t="s">
        <v>79</v>
      </c>
      <c r="C411" s="85">
        <v>220684</v>
      </c>
      <c r="D411" s="85">
        <v>10109272</v>
      </c>
      <c r="E411" s="85">
        <v>7896029028438</v>
      </c>
      <c r="F411" s="86" t="s">
        <v>4662</v>
      </c>
      <c r="G411" s="75" t="s">
        <v>24</v>
      </c>
      <c r="H411" s="75">
        <v>1540</v>
      </c>
      <c r="I411" s="87" t="s">
        <v>110</v>
      </c>
      <c r="J411" s="75" t="s">
        <v>121</v>
      </c>
      <c r="K411" s="88" t="s">
        <v>84</v>
      </c>
      <c r="L411" s="88">
        <v>44</v>
      </c>
      <c r="M411" s="88">
        <v>0</v>
      </c>
      <c r="N411" s="75" t="s">
        <v>85</v>
      </c>
      <c r="O411" s="75" t="s">
        <v>114</v>
      </c>
      <c r="P411" s="89">
        <v>3.95</v>
      </c>
      <c r="Q411" s="90">
        <f>(17/100+7.6/100+1.65/100)*P411</f>
        <v>1.036875</v>
      </c>
      <c r="R411" s="90"/>
      <c r="S411" s="90"/>
      <c r="T411" s="90"/>
      <c r="U411" s="90"/>
      <c r="V411" s="90">
        <f>+P411-Q411+R411+S411+T411+U411</f>
        <v>2.913125</v>
      </c>
      <c r="W411" s="91">
        <f>(1.02/100)</f>
        <v>1.02E-2</v>
      </c>
      <c r="X411" s="91">
        <v>4.8E-3</v>
      </c>
      <c r="Y411" s="91">
        <v>0.17</v>
      </c>
      <c r="Z411" s="91">
        <v>1.65E-2</v>
      </c>
      <c r="AA411" s="91">
        <v>7.6E-2</v>
      </c>
      <c r="AB411" s="91">
        <f>SUM(W411:AA411)</f>
        <v>0.2775</v>
      </c>
      <c r="AC411" s="75">
        <v>44</v>
      </c>
      <c r="AD411" s="92">
        <f>IF(AL411="","",+AC411*AL411)</f>
        <v>326.5668789808918</v>
      </c>
      <c r="AE411" s="93">
        <f>IF(AL411="","",+AL411*AB411)</f>
        <v>2.0595979299363063</v>
      </c>
      <c r="AF411" s="92">
        <f>IF(AL411="","",+AL411-AE411)</f>
        <v>5.362376592356689</v>
      </c>
      <c r="AG411" s="93">
        <f>+V411</f>
        <v>2.913125</v>
      </c>
      <c r="AH411" s="92">
        <f>IF(AF411="","",+AF411-AG411)</f>
        <v>2.4492515923566893</v>
      </c>
      <c r="AI411" s="92">
        <f>IF(AH411="","",+AH411*AC411)</f>
        <v>107.76707006369433</v>
      </c>
      <c r="AJ411" s="93">
        <v>6.52</v>
      </c>
      <c r="AK411" s="94">
        <v>0.33</v>
      </c>
      <c r="AL411" s="93">
        <f>IF(V411=0,"",V411/(1-AB411-AK411))</f>
        <v>7.421974522292995</v>
      </c>
      <c r="AM411" s="95">
        <v>0.33</v>
      </c>
      <c r="AN411" s="93">
        <f>IF(V411=0,"",V411/(1-AB411-AM411))</f>
        <v>7.421974522292995</v>
      </c>
      <c r="AO411" s="96">
        <v>1.2</v>
      </c>
      <c r="AP411" s="93">
        <f>IF(BD!AJ411="","",BD!AJ411*BD!AO411)</f>
        <v>7.823999999999999</v>
      </c>
      <c r="AQ411" s="91">
        <f>BD!AM411/BD!AK411-1</f>
        <v>0</v>
      </c>
      <c r="AR411" s="91">
        <f>IF(BD!AN411="","",IF(BD!AJ411="","",BD!AN411/BD!AJ411-1))</f>
        <v>0.1383396506584349</v>
      </c>
      <c r="AS411" s="91" t="str">
        <f>IF(BD!AN411="","",IF(BD!AN411&lt;BD!AL411,"ABAIXO DA META","DENTRO DA META"))</f>
        <v>DENTRO DA META</v>
      </c>
      <c r="AT411" s="91" t="str">
        <f>IF(BD!AJ411="","EM ANÁLISE",IF(BD!AP411&gt;=BD!AN411,"GO", "NO GO"))</f>
        <v>GO</v>
      </c>
      <c r="AU411" s="97">
        <f>IF(AN411="","",+BD!$AN411-AJ411)</f>
        <v>0.9019745222929956</v>
      </c>
      <c r="AV411" s="98"/>
      <c r="AW411" s="90">
        <f>BD!P411*BD!AC411</f>
        <v>173.8</v>
      </c>
      <c r="AX411" s="90">
        <f>BD!V411*BD!AC411</f>
        <v>128.1775</v>
      </c>
      <c r="AY411" s="90">
        <f>IF(BD!AN411="","",BD!AN411*BD!AC411)</f>
        <v>326.5668789808918</v>
      </c>
      <c r="AZ411" s="75" t="s">
        <v>5272</v>
      </c>
      <c r="BA411" s="75" t="s">
        <v>115</v>
      </c>
      <c r="BB411" s="75">
        <v>1</v>
      </c>
      <c r="BC411" s="75" t="s">
        <v>116</v>
      </c>
      <c r="BD411" s="99" t="s">
        <v>5257</v>
      </c>
      <c r="BE411" s="100" t="s">
        <v>4</v>
      </c>
      <c r="BF411" s="100" t="s">
        <v>4</v>
      </c>
      <c r="BG411" s="99" t="s">
        <v>5258</v>
      </c>
      <c r="BH411" s="101"/>
      <c r="BI411" s="101"/>
      <c r="BJ411" s="101"/>
      <c r="BK411" s="101"/>
      <c r="BL411" s="101"/>
      <c r="BM411" s="101"/>
      <c r="BN411" s="99" t="s">
        <v>5268</v>
      </c>
      <c r="BO411" s="99">
        <v>138</v>
      </c>
      <c r="BP411" s="99">
        <v>140.622</v>
      </c>
      <c r="BQ411" s="99">
        <v>121</v>
      </c>
      <c r="BR411" s="101"/>
      <c r="BS411" s="99" t="s">
        <v>5260</v>
      </c>
      <c r="BT411" s="99" t="s">
        <v>5261</v>
      </c>
      <c r="BU411" s="99">
        <v>5102</v>
      </c>
      <c r="BV411" s="99"/>
      <c r="BW411" s="99"/>
      <c r="BX411" s="99"/>
      <c r="BY411" s="99"/>
      <c r="BZ411" s="99"/>
      <c r="CA411" s="99"/>
      <c r="CB411" s="99"/>
      <c r="CC411" s="99">
        <v>102</v>
      </c>
      <c r="CD411" s="99">
        <v>8</v>
      </c>
      <c r="CE411" s="99">
        <v>8</v>
      </c>
      <c r="CF411" s="99"/>
      <c r="CG411" s="37" t="e">
        <f>VLOOKUP(Table_1[[#This Row],[EAN]],'[1]Planilha1'!$E:$R,13,0)</f>
        <v>#N/A</v>
      </c>
      <c r="CI411" s="188">
        <f>IF(Table_1[[#This Row],[STATUS MERCADO]]="GO",Table_1[[#This Row],[M. BRUTA TOTAL]],0)</f>
        <v>107.76707006369433</v>
      </c>
      <c r="CJ411" s="188">
        <f>IF(Table_1[[#This Row],[STATUS MERCADO]]="GO",Table_1[[#This Row],[PV UNIT. REALIZADO]]*Table_1[[#This Row],[QUANTIDADE]],0)</f>
        <v>326.5668789808918</v>
      </c>
    </row>
    <row r="412" ht="15" hidden="1">
      <c r="A412" s="7"/>
      <c r="B412" s="84" t="s">
        <v>79</v>
      </c>
      <c r="C412" s="85">
        <v>220685</v>
      </c>
      <c r="D412" s="85">
        <v>10109275</v>
      </c>
      <c r="E412" s="85">
        <v>7896029028636</v>
      </c>
      <c r="F412" s="86" t="s">
        <v>4663</v>
      </c>
      <c r="G412" s="75" t="s">
        <v>24</v>
      </c>
      <c r="H412" s="75">
        <v>1540</v>
      </c>
      <c r="I412" s="87" t="s">
        <v>110</v>
      </c>
      <c r="J412" s="75" t="s">
        <v>121</v>
      </c>
      <c r="K412" s="88" t="s">
        <v>84</v>
      </c>
      <c r="L412" s="88">
        <v>44</v>
      </c>
      <c r="M412" s="88">
        <v>0</v>
      </c>
      <c r="N412" s="75" t="s">
        <v>85</v>
      </c>
      <c r="O412" s="75" t="s">
        <v>114</v>
      </c>
      <c r="P412" s="89">
        <v>3.95</v>
      </c>
      <c r="Q412" s="90">
        <f>(17/100+7.6/100+1.65/100)*P412</f>
        <v>1.036875</v>
      </c>
      <c r="R412" s="90"/>
      <c r="S412" s="90"/>
      <c r="T412" s="90"/>
      <c r="U412" s="90"/>
      <c r="V412" s="90">
        <f>+P412-Q412+R412+S412+T412+U412</f>
        <v>2.913125</v>
      </c>
      <c r="W412" s="91">
        <f>(1.02/100)</f>
        <v>1.02E-2</v>
      </c>
      <c r="X412" s="91">
        <v>4.8E-3</v>
      </c>
      <c r="Y412" s="91">
        <v>0.17</v>
      </c>
      <c r="Z412" s="91">
        <v>1.65E-2</v>
      </c>
      <c r="AA412" s="91">
        <v>7.6E-2</v>
      </c>
      <c r="AB412" s="91">
        <f>SUM(W412:AA412)</f>
        <v>0.2775</v>
      </c>
      <c r="AC412" s="75">
        <v>44</v>
      </c>
      <c r="AD412" s="92">
        <f>IF(AL412="","",+AC412*AL412)</f>
        <v>326.5668789808918</v>
      </c>
      <c r="AE412" s="93">
        <f>IF(AL412="","",+AL412*AB412)</f>
        <v>2.0595979299363063</v>
      </c>
      <c r="AF412" s="92">
        <f>IF(AL412="","",+AL412-AE412)</f>
        <v>5.362376592356689</v>
      </c>
      <c r="AG412" s="93">
        <f>+V412</f>
        <v>2.913125</v>
      </c>
      <c r="AH412" s="92">
        <f>IF(AF412="","",+AF412-AG412)</f>
        <v>2.4492515923566893</v>
      </c>
      <c r="AI412" s="92">
        <f>IF(AH412="","",+AH412*AC412)</f>
        <v>107.76707006369433</v>
      </c>
      <c r="AJ412" s="93">
        <v>6.52</v>
      </c>
      <c r="AK412" s="94">
        <v>0.33</v>
      </c>
      <c r="AL412" s="93">
        <f>IF(V412=0,"",V412/(1-AB412-AK412))</f>
        <v>7.421974522292995</v>
      </c>
      <c r="AM412" s="95">
        <v>0.33</v>
      </c>
      <c r="AN412" s="93">
        <f>IF(V412=0,"",V412/(1-AB412-AM412))</f>
        <v>7.421974522292995</v>
      </c>
      <c r="AO412" s="96">
        <v>1.2</v>
      </c>
      <c r="AP412" s="93">
        <f>IF(BD!AJ412="","",BD!AJ412*BD!AO412)</f>
        <v>7.823999999999999</v>
      </c>
      <c r="AQ412" s="91">
        <f>BD!AM412/BD!AK412-1</f>
        <v>0</v>
      </c>
      <c r="AR412" s="91">
        <f>IF(BD!AN412="","",IF(BD!AJ412="","",BD!AN412/BD!AJ412-1))</f>
        <v>0.1383396506584349</v>
      </c>
      <c r="AS412" s="91" t="str">
        <f>IF(BD!AN412="","",IF(BD!AN412&lt;BD!AL412,"ABAIXO DA META","DENTRO DA META"))</f>
        <v>DENTRO DA META</v>
      </c>
      <c r="AT412" s="91" t="str">
        <f>IF(BD!AJ412="","EM ANÁLISE",IF(BD!AP412&gt;=BD!AN412,"GO", "NO GO"))</f>
        <v>GO</v>
      </c>
      <c r="AU412" s="97">
        <f>IF(AN412="","",+BD!$AN412-AJ412)</f>
        <v>0.9019745222929956</v>
      </c>
      <c r="AV412" s="98"/>
      <c r="AW412" s="90">
        <f>BD!P412*BD!AC412</f>
        <v>173.8</v>
      </c>
      <c r="AX412" s="90">
        <f>BD!V412*BD!AC412</f>
        <v>128.1775</v>
      </c>
      <c r="AY412" s="90">
        <f>IF(BD!AN412="","",BD!AN412*BD!AC412)</f>
        <v>326.5668789808918</v>
      </c>
      <c r="AZ412" s="75" t="s">
        <v>5272</v>
      </c>
      <c r="BA412" s="75" t="s">
        <v>115</v>
      </c>
      <c r="BB412" s="75">
        <v>1</v>
      </c>
      <c r="BC412" s="75" t="s">
        <v>116</v>
      </c>
      <c r="BD412" s="99" t="s">
        <v>5257</v>
      </c>
      <c r="BE412" s="100" t="s">
        <v>4</v>
      </c>
      <c r="BF412" s="100" t="s">
        <v>4</v>
      </c>
      <c r="BG412" s="99" t="s">
        <v>5258</v>
      </c>
      <c r="BH412" s="101"/>
      <c r="BI412" s="101"/>
      <c r="BJ412" s="101"/>
      <c r="BK412" s="101"/>
      <c r="BL412" s="101"/>
      <c r="BM412" s="101"/>
      <c r="BN412" s="99" t="s">
        <v>5268</v>
      </c>
      <c r="BO412" s="99">
        <v>138</v>
      </c>
      <c r="BP412" s="99">
        <v>140.622</v>
      </c>
      <c r="BQ412" s="99">
        <v>121</v>
      </c>
      <c r="BR412" s="101"/>
      <c r="BS412" s="99" t="s">
        <v>5260</v>
      </c>
      <c r="BT412" s="99" t="s">
        <v>5261</v>
      </c>
      <c r="BU412" s="99">
        <v>5102</v>
      </c>
      <c r="BV412" s="99"/>
      <c r="BW412" s="99"/>
      <c r="BX412" s="99"/>
      <c r="BY412" s="99"/>
      <c r="BZ412" s="99"/>
      <c r="CA412" s="99"/>
      <c r="CB412" s="99"/>
      <c r="CC412" s="99">
        <v>102</v>
      </c>
      <c r="CD412" s="99">
        <v>8</v>
      </c>
      <c r="CE412" s="99">
        <v>8</v>
      </c>
      <c r="CF412" s="99"/>
      <c r="CG412" s="37" t="e">
        <f>VLOOKUP(Table_1[[#This Row],[EAN]],'[1]Planilha1'!$E:$R,13,0)</f>
        <v>#N/A</v>
      </c>
      <c r="CI412" s="188">
        <f>IF(Table_1[[#This Row],[STATUS MERCADO]]="GO",Table_1[[#This Row],[M. BRUTA TOTAL]],0)</f>
        <v>107.76707006369433</v>
      </c>
      <c r="CJ412" s="188">
        <f>IF(Table_1[[#This Row],[STATUS MERCADO]]="GO",Table_1[[#This Row],[PV UNIT. REALIZADO]]*Table_1[[#This Row],[QUANTIDADE]],0)</f>
        <v>326.5668789808918</v>
      </c>
    </row>
    <row r="413" ht="15" hidden="1">
      <c r="A413" s="7"/>
      <c r="B413" s="84" t="s">
        <v>400</v>
      </c>
      <c r="C413" s="85">
        <v>220317</v>
      </c>
      <c r="D413" s="85">
        <v>459</v>
      </c>
      <c r="E413" s="85">
        <v>7896314708861</v>
      </c>
      <c r="F413" s="86" t="s">
        <v>4689</v>
      </c>
      <c r="G413" s="75" t="s">
        <v>20</v>
      </c>
      <c r="H413" s="75">
        <v>3160</v>
      </c>
      <c r="I413" s="87" t="s">
        <v>1447</v>
      </c>
      <c r="J413" s="75" t="s">
        <v>1448</v>
      </c>
      <c r="K413" s="88" t="s">
        <v>84</v>
      </c>
      <c r="L413" s="88">
        <v>12</v>
      </c>
      <c r="M413" s="88">
        <v>0</v>
      </c>
      <c r="N413" s="75" t="s">
        <v>85</v>
      </c>
      <c r="O413" s="75" t="s">
        <v>114</v>
      </c>
      <c r="P413" s="89">
        <v>8.24</v>
      </c>
      <c r="Q413" s="90">
        <f>(17/100+7.6/100+1.65/100)*P413</f>
        <v>2.1630000000000003</v>
      </c>
      <c r="R413" s="90"/>
      <c r="S413" s="90"/>
      <c r="T413" s="90"/>
      <c r="U413" s="90"/>
      <c r="V413" s="90">
        <f>+P413-Q413+R413+S413+T413+U413</f>
        <v>6.077</v>
      </c>
      <c r="W413" s="91">
        <f>(1.02/100)</f>
        <v>1.02E-2</v>
      </c>
      <c r="X413" s="91">
        <v>4.8E-3</v>
      </c>
      <c r="Y413" s="91">
        <v>0.17</v>
      </c>
      <c r="Z413" s="91">
        <v>1.65E-2</v>
      </c>
      <c r="AA413" s="91">
        <v>7.6E-2</v>
      </c>
      <c r="AB413" s="91">
        <f>SUM(W413:AA413)</f>
        <v>0.2775</v>
      </c>
      <c r="AC413" s="75">
        <v>12</v>
      </c>
      <c r="AD413" s="92">
        <f>IF(AL413="","",+AC413*AL413)</f>
        <v>185.79363057324846</v>
      </c>
      <c r="AE413" s="93">
        <f>IF(AL413="","",+AL413*AB413)</f>
        <v>4.296477707006371</v>
      </c>
      <c r="AF413" s="92">
        <f>IF(AL413="","",+AL413-AE413)</f>
        <v>11.186324840764334</v>
      </c>
      <c r="AG413" s="93">
        <f>+V413</f>
        <v>6.077</v>
      </c>
      <c r="AH413" s="92">
        <f>IF(AF413="","",+AF413-AG413)</f>
        <v>5.109324840764334</v>
      </c>
      <c r="AI413" s="92">
        <f>IF(AH413="","",+AH413*AC413)</f>
        <v>61.311898089172004</v>
      </c>
      <c r="AJ413" s="93">
        <v>9.3</v>
      </c>
      <c r="AK413" s="94">
        <v>0.33</v>
      </c>
      <c r="AL413" s="93">
        <f>IF(V413=0,"",V413/(1-AB413-AK413))</f>
        <v>15.482802547770705</v>
      </c>
      <c r="AM413" s="95">
        <v>0.33</v>
      </c>
      <c r="AN413" s="93">
        <f>IF(V413=0,"",V413/(1-AB413-AM413))</f>
        <v>15.482802547770705</v>
      </c>
      <c r="AO413" s="96">
        <v>1.2</v>
      </c>
      <c r="AP413" s="93">
        <f>IF(BD!AJ413="","",BD!AJ413*BD!AO413)</f>
        <v>11.16</v>
      </c>
      <c r="AQ413" s="91">
        <f>BD!AM413/BD!AK413-1</f>
        <v>0</v>
      </c>
      <c r="AR413" s="91">
        <f>IF(BD!AN413="","",IF(BD!AJ413="","",BD!AN413/BD!AJ413-1))</f>
        <v>0.6648174782549143</v>
      </c>
      <c r="AS413" s="91" t="str">
        <f>IF(BD!AN413="","",IF(BD!AN413&lt;BD!AL413,"ABAIXO DA META","DENTRO DA META"))</f>
        <v>DENTRO DA META</v>
      </c>
      <c r="AT413" s="91" t="str">
        <f>IF(BD!AJ413="","EM ANÁLISE",IF(BD!AP413&gt;=BD!AN413,"GO", "NO GO"))</f>
        <v>NO GO</v>
      </c>
      <c r="AU413" s="97">
        <f>IF(AN413="","",+BD!$AN413-AJ413)</f>
        <v>6.182802547770704</v>
      </c>
      <c r="AV413" s="98"/>
      <c r="AW413" s="90">
        <f>BD!P413*BD!AC413</f>
        <v>98.88</v>
      </c>
      <c r="AX413" s="90">
        <f>BD!V413*BD!AC413</f>
        <v>72.924</v>
      </c>
      <c r="AY413" s="90">
        <f>IF(BD!AN413="","",BD!AN413*BD!AC413)</f>
        <v>185.79363057324846</v>
      </c>
      <c r="AZ413" s="75" t="s">
        <v>5272</v>
      </c>
      <c r="BA413" s="75" t="s">
        <v>115</v>
      </c>
      <c r="BB413" s="75">
        <v>1</v>
      </c>
      <c r="BC413" s="75" t="s">
        <v>116</v>
      </c>
      <c r="BD413" s="99" t="s">
        <v>5257</v>
      </c>
      <c r="BE413" s="100" t="s">
        <v>4</v>
      </c>
      <c r="BF413" s="100" t="s">
        <v>4</v>
      </c>
      <c r="BG413" s="99" t="s">
        <v>5258</v>
      </c>
      <c r="BH413" s="101"/>
      <c r="BI413" s="101"/>
      <c r="BJ413" s="101"/>
      <c r="BK413" s="101"/>
      <c r="BL413" s="101"/>
      <c r="BM413" s="101"/>
      <c r="BN413" s="99" t="s">
        <v>5268</v>
      </c>
      <c r="BO413" s="99">
        <v>138</v>
      </c>
      <c r="BP413" s="99">
        <v>140.622</v>
      </c>
      <c r="BQ413" s="99">
        <v>121</v>
      </c>
      <c r="BR413" s="101"/>
      <c r="BS413" s="99" t="s">
        <v>5260</v>
      </c>
      <c r="BT413" s="99" t="s">
        <v>5261</v>
      </c>
      <c r="BU413" s="99">
        <v>5102</v>
      </c>
      <c r="BV413" s="99"/>
      <c r="BW413" s="99"/>
      <c r="BX413" s="99"/>
      <c r="BY413" s="99"/>
      <c r="BZ413" s="99"/>
      <c r="CA413" s="99"/>
      <c r="CB413" s="99"/>
      <c r="CC413" s="99">
        <v>102</v>
      </c>
      <c r="CD413" s="99">
        <v>8</v>
      </c>
      <c r="CE413" s="99">
        <v>8</v>
      </c>
      <c r="CF413" s="99"/>
      <c r="CG413" s="37" t="e">
        <f>VLOOKUP(Table_1[[#This Row],[EAN]],'[1]Planilha1'!$E:$R,13,0)</f>
        <v>#N/A</v>
      </c>
      <c r="CI413" s="188">
        <f>IF(Table_1[[#This Row],[STATUS MERCADO]]="GO",Table_1[[#This Row],[M. BRUTA TOTAL]],0)</f>
        <v>0</v>
      </c>
      <c r="CJ413" s="188">
        <f>IF(Table_1[[#This Row],[STATUS MERCADO]]="GO",Table_1[[#This Row],[PV UNIT. REALIZADO]]*Table_1[[#This Row],[QUANTIDADE]],0)</f>
        <v>0</v>
      </c>
    </row>
    <row r="414" ht="15">
      <c r="A414" s="7"/>
      <c r="B414" s="67" t="s">
        <v>2735</v>
      </c>
      <c r="C414" s="48">
        <v>220407</v>
      </c>
      <c r="D414" s="48">
        <v>1131</v>
      </c>
      <c r="E414" s="49">
        <v>7896006711117</v>
      </c>
      <c r="F414" s="50" t="s">
        <v>2736</v>
      </c>
      <c r="G414" s="48" t="s">
        <v>21</v>
      </c>
      <c r="H414" s="48">
        <v>250</v>
      </c>
      <c r="I414" s="51" t="s">
        <v>2737</v>
      </c>
      <c r="J414" s="48" t="s">
        <v>2738</v>
      </c>
      <c r="K414" s="52" t="s">
        <v>84</v>
      </c>
      <c r="L414" s="52">
        <v>10</v>
      </c>
      <c r="M414" s="52">
        <v>0</v>
      </c>
      <c r="N414" s="48" t="s">
        <v>85</v>
      </c>
      <c r="O414" s="48" t="s">
        <v>4690</v>
      </c>
      <c r="P414" s="53">
        <v>4.417048890527603</v>
      </c>
      <c r="Q414" s="54">
        <f>(17/100+7.6/100+1.65/100)*P414</f>
        <v>1.1594753337634958</v>
      </c>
      <c r="R414" s="55"/>
      <c r="S414" s="55"/>
      <c r="T414" s="55"/>
      <c r="U414" s="55"/>
      <c r="V414" s="54">
        <f>+P414-Q414+R414+S414+T414+U414</f>
        <v>3.2575735567641075</v>
      </c>
      <c r="W414" s="56">
        <f>(1.02/100)</f>
        <v>1.02E-2</v>
      </c>
      <c r="X414" s="56">
        <v>4.8E-3</v>
      </c>
      <c r="Y414" s="56">
        <v>0.17</v>
      </c>
      <c r="Z414" s="56">
        <v>1.65E-2</v>
      </c>
      <c r="AA414" s="56">
        <v>7.6E-2</v>
      </c>
      <c r="AB414" s="56">
        <f>SUM(W414:AA414)</f>
        <v>0.2775</v>
      </c>
      <c r="AC414" s="48">
        <v>12</v>
      </c>
      <c r="AD414" s="57">
        <f>IF(AL414="","",+AC414*AL414)</f>
        <v>99.59460555711925</v>
      </c>
      <c r="AE414" s="58">
        <f>IF(AL414="","",+AL414*AB414)</f>
        <v>2.303125253508383</v>
      </c>
      <c r="AF414" s="57">
        <f>IF(AL414="","",+AL414-AE414)</f>
        <v>5.996425209584888</v>
      </c>
      <c r="AG414" s="58">
        <f>+V414</f>
        <v>3.2575735567641075</v>
      </c>
      <c r="AH414" s="57">
        <f>IF(AF414="","",+AF414-AG414)</f>
        <v>2.73885165282078</v>
      </c>
      <c r="AI414" s="57">
        <f>IF(AH414="","",+AH414*AC414)</f>
        <v>32.86621983384936</v>
      </c>
      <c r="AJ414" s="58">
        <v>5.6</v>
      </c>
      <c r="AK414" s="59">
        <v>0.33</v>
      </c>
      <c r="AL414" s="58">
        <f>IF(V414=0,"",V414/(1-AB414-AK414))</f>
        <v>8.29955046309327</v>
      </c>
      <c r="AM414" s="60">
        <v>0.33</v>
      </c>
      <c r="AN414" s="58">
        <f>IF(V414=0,"",V414/(1-AB414-AM414))</f>
        <v>8.29955046309327</v>
      </c>
      <c r="AO414" s="61">
        <v>1.2</v>
      </c>
      <c r="AP414" s="58">
        <f>IF(BD!AJ414="","",BD!AJ414*BD!AO414)</f>
        <v>6.72</v>
      </c>
      <c r="AQ414" s="56">
        <f>BD!AM414/BD!AK414-1</f>
        <v>0</v>
      </c>
      <c r="AR414" s="56">
        <f>IF(BD!AN414="","",IF(BD!AJ414="","",BD!AN414/BD!AJ414-1))</f>
        <v>0.48206258269522695</v>
      </c>
      <c r="AS414" s="56" t="str">
        <f>IF(BD!AN414="","",IF(BD!AN414&lt;BD!AL414,"ABAIXO DA META","DENTRO DA META"))</f>
        <v>DENTRO DA META</v>
      </c>
      <c r="AT414" s="56" t="str">
        <f>IF(BD!AJ414="","EM ANÁLISE",IF(BD!AP414&gt;=BD!AN414,"GO", "NO GO"))</f>
        <v>NO GO</v>
      </c>
      <c r="AU414" s="62">
        <f>IF(AN414="","",+BD!$AN414-AJ414)</f>
        <v>2.6995504630932707</v>
      </c>
      <c r="AV414" s="63"/>
      <c r="AW414" s="54">
        <f>BD!P414*BD!AC414</f>
        <v>53.00458668633124</v>
      </c>
      <c r="AX414" s="54">
        <f>BD!V414*BD!AC414</f>
        <v>39.09088268116929</v>
      </c>
      <c r="AY414" s="54">
        <f>IF(BD!AN414="","",BD!AN414*BD!AC414)</f>
        <v>99.59460555711925</v>
      </c>
      <c r="AZ414" s="48" t="s">
        <v>5271</v>
      </c>
      <c r="BA414" s="48" t="s">
        <v>124</v>
      </c>
      <c r="BB414" s="48">
        <v>1</v>
      </c>
      <c r="BC414" s="48" t="s">
        <v>2739</v>
      </c>
      <c r="BD414" s="64" t="s">
        <v>5257</v>
      </c>
      <c r="BE414" s="65" t="s">
        <v>4</v>
      </c>
      <c r="BF414" s="65" t="s">
        <v>4</v>
      </c>
      <c r="BG414" s="64" t="s">
        <v>5258</v>
      </c>
      <c r="BH414" s="66"/>
      <c r="BI414" s="66"/>
      <c r="BJ414" s="66"/>
      <c r="BK414" s="66"/>
      <c r="BL414" s="66"/>
      <c r="BM414" s="66"/>
      <c r="BN414" s="64"/>
      <c r="BO414" s="64">
        <v>1.138</v>
      </c>
      <c r="BP414" s="64">
        <v>140.622</v>
      </c>
      <c r="BQ414" s="64">
        <v>121</v>
      </c>
      <c r="BR414" s="64" t="s">
        <v>5260</v>
      </c>
      <c r="BS414" s="64" t="s">
        <v>5260</v>
      </c>
      <c r="BT414" s="64" t="s">
        <v>5261</v>
      </c>
      <c r="BU414" s="64">
        <v>5102</v>
      </c>
      <c r="BV414" s="64"/>
      <c r="BW414" s="64"/>
      <c r="BX414" s="64"/>
      <c r="BY414" s="64"/>
      <c r="BZ414" s="64"/>
      <c r="CA414" s="64"/>
      <c r="CB414" s="64"/>
      <c r="CC414" s="64">
        <v>102</v>
      </c>
      <c r="CD414" s="64">
        <v>8</v>
      </c>
      <c r="CE414" s="64">
        <v>8</v>
      </c>
      <c r="CF414" s="64"/>
      <c r="CG414" s="37" t="e">
        <f>VLOOKUP(Table_1[[#This Row],[EAN]],'[1]Planilha1'!$E:$R,13,0)</f>
        <v>#N/A</v>
      </c>
      <c r="CI414" s="188">
        <f>IF(Table_1[[#This Row],[STATUS MERCADO]]="GO",Table_1[[#This Row],[M. BRUTA TOTAL]],0)</f>
        <v>0</v>
      </c>
      <c r="CJ414" s="188">
        <f>IF(Table_1[[#This Row],[STATUS MERCADO]]="GO",Table_1[[#This Row],[PV UNIT. REALIZADO]]*Table_1[[#This Row],[QUANTIDADE]],0)</f>
        <v>0</v>
      </c>
    </row>
    <row r="415" ht="15">
      <c r="A415" s="7"/>
      <c r="B415" s="67" t="s">
        <v>2735</v>
      </c>
      <c r="C415" s="48">
        <v>220408</v>
      </c>
      <c r="D415" s="48">
        <v>1131</v>
      </c>
      <c r="E415" s="49">
        <v>7896006711117</v>
      </c>
      <c r="F415" s="50" t="s">
        <v>2736</v>
      </c>
      <c r="G415" s="48" t="s">
        <v>21</v>
      </c>
      <c r="H415" s="48">
        <v>250</v>
      </c>
      <c r="I415" s="51" t="s">
        <v>2737</v>
      </c>
      <c r="J415" s="48" t="s">
        <v>2738</v>
      </c>
      <c r="K415" s="52" t="s">
        <v>84</v>
      </c>
      <c r="L415" s="52">
        <v>30</v>
      </c>
      <c r="M415" s="52">
        <v>0</v>
      </c>
      <c r="N415" s="48" t="s">
        <v>85</v>
      </c>
      <c r="O415" s="48" t="s">
        <v>4690</v>
      </c>
      <c r="P415" s="53">
        <v>4.41704889052761</v>
      </c>
      <c r="Q415" s="54">
        <f>(17/100+7.6/100+1.65/100)*P415</f>
        <v>1.1594753337634978</v>
      </c>
      <c r="R415" s="55"/>
      <c r="S415" s="55"/>
      <c r="T415" s="55"/>
      <c r="U415" s="55"/>
      <c r="V415" s="54">
        <f>+P415-Q415+R415+S415+T415+U415</f>
        <v>3.2575735567641124</v>
      </c>
      <c r="W415" s="56">
        <f>(1.02/100)</f>
        <v>1.02E-2</v>
      </c>
      <c r="X415" s="56">
        <v>4.8E-3</v>
      </c>
      <c r="Y415" s="56">
        <v>0.17</v>
      </c>
      <c r="Z415" s="56">
        <v>1.65E-2</v>
      </c>
      <c r="AA415" s="56">
        <v>7.6E-2</v>
      </c>
      <c r="AB415" s="56">
        <f>SUM(W415:AA415)</f>
        <v>0.2775</v>
      </c>
      <c r="AC415" s="48">
        <v>12</v>
      </c>
      <c r="AD415" s="57">
        <f>IF(AL415="","",+AC415*AL415)</f>
        <v>99.5946055571194</v>
      </c>
      <c r="AE415" s="58">
        <f>IF(AL415="","",+AL415*AB415)</f>
        <v>2.3031252535083864</v>
      </c>
      <c r="AF415" s="57">
        <f>IF(AL415="","",+AL415-AE415)</f>
        <v>5.996425209584896</v>
      </c>
      <c r="AG415" s="58">
        <f>+V415</f>
        <v>3.2575735567641124</v>
      </c>
      <c r="AH415" s="57">
        <f>IF(AF415="","",+AF415-AG415)</f>
        <v>2.738851652820784</v>
      </c>
      <c r="AI415" s="57">
        <f>IF(AH415="","",+AH415*AC415)</f>
        <v>32.86621983384941</v>
      </c>
      <c r="AJ415" s="58">
        <v>5.6</v>
      </c>
      <c r="AK415" s="59">
        <v>0.33</v>
      </c>
      <c r="AL415" s="58">
        <f>IF(V415=0,"",V415/(1-AB415-AK415))</f>
        <v>8.299550463093283</v>
      </c>
      <c r="AM415" s="60">
        <v>0.33</v>
      </c>
      <c r="AN415" s="58">
        <f>IF(V415=0,"",V415/(1-AB415-AM415))</f>
        <v>8.299550463093283</v>
      </c>
      <c r="AO415" s="61">
        <v>1.2</v>
      </c>
      <c r="AP415" s="58">
        <f>IF(BD!AJ415="","",BD!AJ415*BD!AO415)</f>
        <v>6.72</v>
      </c>
      <c r="AQ415" s="56">
        <f>BD!AM415/BD!AK415-1</f>
        <v>0</v>
      </c>
      <c r="AR415" s="56">
        <f>IF(BD!AN415="","",IF(BD!AJ415="","",BD!AN415/BD!AJ415-1))</f>
        <v>0.48206258269522917</v>
      </c>
      <c r="AS415" s="56" t="str">
        <f>IF(BD!AN415="","",IF(BD!AN415&lt;BD!AL415,"ABAIXO DA META","DENTRO DA META"))</f>
        <v>DENTRO DA META</v>
      </c>
      <c r="AT415" s="56" t="str">
        <f>IF(BD!AJ415="","EM ANÁLISE",IF(BD!AP415&gt;=BD!AN415,"GO", "NO GO"))</f>
        <v>NO GO</v>
      </c>
      <c r="AU415" s="62">
        <f>IF(AN415="","",+BD!$AN415-AJ415)</f>
        <v>2.699550463093283</v>
      </c>
      <c r="AV415" s="63"/>
      <c r="AW415" s="54">
        <f>BD!P415*BD!AC415</f>
        <v>53.00458668633132</v>
      </c>
      <c r="AX415" s="54">
        <f>BD!V415*BD!AC415</f>
        <v>39.09088268116935</v>
      </c>
      <c r="AY415" s="54">
        <f>IF(BD!AN415="","",BD!AN415*BD!AC415)</f>
        <v>99.5946055571194</v>
      </c>
      <c r="AZ415" s="48" t="s">
        <v>5271</v>
      </c>
      <c r="BA415" s="48" t="s">
        <v>124</v>
      </c>
      <c r="BB415" s="48">
        <v>1</v>
      </c>
      <c r="BC415" s="48" t="s">
        <v>2739</v>
      </c>
      <c r="BD415" s="64" t="s">
        <v>5257</v>
      </c>
      <c r="BE415" s="65" t="s">
        <v>4</v>
      </c>
      <c r="BF415" s="65" t="s">
        <v>4</v>
      </c>
      <c r="BG415" s="64" t="s">
        <v>5258</v>
      </c>
      <c r="BH415" s="66"/>
      <c r="BI415" s="66"/>
      <c r="BJ415" s="66"/>
      <c r="BK415" s="66"/>
      <c r="BL415" s="66"/>
      <c r="BM415" s="66"/>
      <c r="BN415" s="66"/>
      <c r="BO415" s="64">
        <v>1.138</v>
      </c>
      <c r="BP415" s="64">
        <v>140.622</v>
      </c>
      <c r="BQ415" s="64">
        <v>121</v>
      </c>
      <c r="BR415" s="64" t="s">
        <v>5260</v>
      </c>
      <c r="BS415" s="64" t="s">
        <v>5260</v>
      </c>
      <c r="BT415" s="64" t="s">
        <v>5261</v>
      </c>
      <c r="BU415" s="64">
        <v>5102</v>
      </c>
      <c r="BV415" s="64"/>
      <c r="BW415" s="64"/>
      <c r="BX415" s="64"/>
      <c r="BY415" s="64"/>
      <c r="BZ415" s="64"/>
      <c r="CA415" s="64"/>
      <c r="CB415" s="64"/>
      <c r="CC415" s="64">
        <v>102</v>
      </c>
      <c r="CD415" s="64">
        <v>8</v>
      </c>
      <c r="CE415" s="64">
        <v>8</v>
      </c>
      <c r="CF415" s="64"/>
      <c r="CG415" s="37" t="e">
        <f>VLOOKUP(Table_1[[#This Row],[EAN]],'[1]Planilha1'!$E:$R,13,0)</f>
        <v>#N/A</v>
      </c>
      <c r="CI415" s="188">
        <f>IF(Table_1[[#This Row],[STATUS MERCADO]]="GO",Table_1[[#This Row],[M. BRUTA TOTAL]],0)</f>
        <v>0</v>
      </c>
      <c r="CJ415" s="188">
        <f>IF(Table_1[[#This Row],[STATUS MERCADO]]="GO",Table_1[[#This Row],[PV UNIT. REALIZADO]]*Table_1[[#This Row],[QUANTIDADE]],0)</f>
        <v>0</v>
      </c>
    </row>
    <row r="416" ht="15">
      <c r="A416" s="7"/>
      <c r="B416" s="67" t="s">
        <v>2735</v>
      </c>
      <c r="C416" s="48">
        <v>220409</v>
      </c>
      <c r="D416" s="48">
        <v>1152</v>
      </c>
      <c r="E416" s="49">
        <v>7896006711124</v>
      </c>
      <c r="F416" s="50" t="s">
        <v>2740</v>
      </c>
      <c r="G416" s="48" t="s">
        <v>21</v>
      </c>
      <c r="H416" s="48">
        <v>250</v>
      </c>
      <c r="I416" s="51" t="s">
        <v>2737</v>
      </c>
      <c r="J416" s="48" t="s">
        <v>2738</v>
      </c>
      <c r="K416" s="52" t="s">
        <v>84</v>
      </c>
      <c r="L416" s="52">
        <v>15</v>
      </c>
      <c r="M416" s="52">
        <v>0</v>
      </c>
      <c r="N416" s="48" t="s">
        <v>85</v>
      </c>
      <c r="O416" s="48" t="s">
        <v>4690</v>
      </c>
      <c r="P416" s="53">
        <v>8.83409778105522</v>
      </c>
      <c r="Q416" s="54">
        <f>(17/100+7.6/100+1.65/100)*P416</f>
        <v>2.3189506675269955</v>
      </c>
      <c r="R416" s="55"/>
      <c r="S416" s="55"/>
      <c r="T416" s="55"/>
      <c r="U416" s="55"/>
      <c r="V416" s="54">
        <f>+P416-Q416+R416+S416+T416+U416</f>
        <v>6.515147113528225</v>
      </c>
      <c r="W416" s="56">
        <f>(1.02/100)</f>
        <v>1.02E-2</v>
      </c>
      <c r="X416" s="56">
        <v>4.8E-3</v>
      </c>
      <c r="Y416" s="56">
        <v>0.17</v>
      </c>
      <c r="Z416" s="56">
        <v>1.65E-2</v>
      </c>
      <c r="AA416" s="56">
        <v>7.6E-2</v>
      </c>
      <c r="AB416" s="56">
        <f>SUM(W416:AA416)</f>
        <v>0.2775</v>
      </c>
      <c r="AC416" s="48">
        <v>12</v>
      </c>
      <c r="AD416" s="57">
        <f>IF(AL416="","",+AC416*AL416)</f>
        <v>199.1892111142388</v>
      </c>
      <c r="AE416" s="58">
        <f>IF(AL416="","",+AL416*AB416)</f>
        <v>4.606250507016773</v>
      </c>
      <c r="AF416" s="57">
        <f>IF(AL416="","",+AL416-AE416)</f>
        <v>11.992850419169793</v>
      </c>
      <c r="AG416" s="58">
        <f>+V416</f>
        <v>6.515147113528225</v>
      </c>
      <c r="AH416" s="57">
        <f>IF(AF416="","",+AF416-AG416)</f>
        <v>5.477703305641568</v>
      </c>
      <c r="AI416" s="57">
        <f>IF(AH416="","",+AH416*AC416)</f>
        <v>65.73243966769881</v>
      </c>
      <c r="AJ416" s="58">
        <v>11.21</v>
      </c>
      <c r="AK416" s="59">
        <v>0.33</v>
      </c>
      <c r="AL416" s="58">
        <f>IF(V416=0,"",V416/(1-AB416-AK416))</f>
        <v>16.599100926186566</v>
      </c>
      <c r="AM416" s="60">
        <v>0.33</v>
      </c>
      <c r="AN416" s="58">
        <f>IF(V416=0,"",V416/(1-AB416-AM416))</f>
        <v>16.599100926186566</v>
      </c>
      <c r="AO416" s="61">
        <v>1.2</v>
      </c>
      <c r="AP416" s="58">
        <f>IF(BD!AJ416="","",BD!AJ416*BD!AO416)</f>
        <v>13.452</v>
      </c>
      <c r="AQ416" s="56">
        <f>BD!AM416/BD!AK416-1</f>
        <v>0</v>
      </c>
      <c r="AR416" s="56">
        <f>IF(BD!AN416="","",IF(BD!AJ416="","",BD!AN416/BD!AJ416-1))</f>
        <v>0.4807404929693635</v>
      </c>
      <c r="AS416" s="56" t="str">
        <f>IF(BD!AN416="","",IF(BD!AN416&lt;BD!AL416,"ABAIXO DA META","DENTRO DA META"))</f>
        <v>DENTRO DA META</v>
      </c>
      <c r="AT416" s="56" t="str">
        <f>IF(BD!AJ416="","EM ANÁLISE",IF(BD!AP416&gt;=BD!AN416,"GO", "NO GO"))</f>
        <v>NO GO</v>
      </c>
      <c r="AU416" s="62">
        <f>IF(AN416="","",+BD!$AN416-AJ416)</f>
        <v>5.389100926186565</v>
      </c>
      <c r="AV416" s="63"/>
      <c r="AW416" s="54">
        <f>BD!P416*BD!AC416</f>
        <v>106.00917337266264</v>
      </c>
      <c r="AX416" s="54">
        <f>BD!V416*BD!AC416</f>
        <v>78.1817653623387</v>
      </c>
      <c r="AY416" s="54">
        <f>IF(BD!AN416="","",BD!AN416*BD!AC416)</f>
        <v>199.1892111142388</v>
      </c>
      <c r="AZ416" s="48" t="s">
        <v>5271</v>
      </c>
      <c r="BA416" s="48" t="s">
        <v>124</v>
      </c>
      <c r="BB416" s="48">
        <v>1</v>
      </c>
      <c r="BC416" s="48" t="s">
        <v>2739</v>
      </c>
      <c r="BD416" s="64" t="s">
        <v>5257</v>
      </c>
      <c r="BE416" s="65" t="s">
        <v>4</v>
      </c>
      <c r="BF416" s="65" t="s">
        <v>4</v>
      </c>
      <c r="BG416" s="64" t="s">
        <v>5258</v>
      </c>
      <c r="BH416" s="66"/>
      <c r="BI416" s="66"/>
      <c r="BJ416" s="66"/>
      <c r="BK416" s="66"/>
      <c r="BL416" s="66"/>
      <c r="BM416" s="66"/>
      <c r="BN416" s="66"/>
      <c r="BO416" s="64">
        <v>1.138</v>
      </c>
      <c r="BP416" s="64">
        <v>140.622</v>
      </c>
      <c r="BQ416" s="64">
        <v>121</v>
      </c>
      <c r="BR416" s="64" t="s">
        <v>5260</v>
      </c>
      <c r="BS416" s="64" t="s">
        <v>5260</v>
      </c>
      <c r="BT416" s="64" t="s">
        <v>5261</v>
      </c>
      <c r="BU416" s="64">
        <v>5102</v>
      </c>
      <c r="BV416" s="64"/>
      <c r="BW416" s="64"/>
      <c r="BX416" s="64"/>
      <c r="BY416" s="64"/>
      <c r="BZ416" s="64"/>
      <c r="CA416" s="64"/>
      <c r="CB416" s="64"/>
      <c r="CC416" s="64">
        <v>102</v>
      </c>
      <c r="CD416" s="64">
        <v>8</v>
      </c>
      <c r="CE416" s="64">
        <v>8</v>
      </c>
      <c r="CF416" s="64"/>
      <c r="CG416" s="37" t="e">
        <f>VLOOKUP(Table_1[[#This Row],[EAN]],'[1]Planilha1'!$E:$R,13,0)</f>
        <v>#N/A</v>
      </c>
      <c r="CI416" s="188">
        <f>IF(Table_1[[#This Row],[STATUS MERCADO]]="GO",Table_1[[#This Row],[M. BRUTA TOTAL]],0)</f>
        <v>0</v>
      </c>
      <c r="CJ416" s="188">
        <f>IF(Table_1[[#This Row],[STATUS MERCADO]]="GO",Table_1[[#This Row],[PV UNIT. REALIZADO]]*Table_1[[#This Row],[QUANTIDADE]],0)</f>
        <v>0</v>
      </c>
    </row>
    <row r="417" ht="15">
      <c r="A417" s="7"/>
      <c r="B417" s="67" t="s">
        <v>2735</v>
      </c>
      <c r="C417" s="48">
        <v>220410</v>
      </c>
      <c r="D417" s="48">
        <v>1125</v>
      </c>
      <c r="E417" s="49">
        <v>7896006711155</v>
      </c>
      <c r="F417" s="50" t="s">
        <v>2741</v>
      </c>
      <c r="G417" s="48" t="s">
        <v>21</v>
      </c>
      <c r="H417" s="48">
        <v>250</v>
      </c>
      <c r="I417" s="51" t="s">
        <v>2737</v>
      </c>
      <c r="J417" s="48" t="s">
        <v>2738</v>
      </c>
      <c r="K417" s="52" t="s">
        <v>84</v>
      </c>
      <c r="L417" s="52">
        <v>6</v>
      </c>
      <c r="M417" s="52">
        <v>0</v>
      </c>
      <c r="N417" s="48" t="s">
        <v>85</v>
      </c>
      <c r="O417" s="48" t="s">
        <v>4690</v>
      </c>
      <c r="P417" s="53">
        <v>22.08524445263805</v>
      </c>
      <c r="Q417" s="54">
        <f>(17/100+7.6/100+1.65/100)*P417</f>
        <v>5.797376668817488</v>
      </c>
      <c r="R417" s="55"/>
      <c r="S417" s="55"/>
      <c r="T417" s="55"/>
      <c r="U417" s="55"/>
      <c r="V417" s="54">
        <f>+P417-Q417+R417+S417+T417+U417</f>
        <v>16.287867783820563</v>
      </c>
      <c r="W417" s="56">
        <f>(1.02/100)</f>
        <v>1.02E-2</v>
      </c>
      <c r="X417" s="56">
        <v>4.8E-3</v>
      </c>
      <c r="Y417" s="56">
        <v>0.17</v>
      </c>
      <c r="Z417" s="56">
        <v>1.65E-2</v>
      </c>
      <c r="AA417" s="56">
        <v>7.6E-2</v>
      </c>
      <c r="AB417" s="56">
        <f>SUM(W417:AA417)</f>
        <v>0.2775</v>
      </c>
      <c r="AC417" s="48">
        <v>12</v>
      </c>
      <c r="AD417" s="57">
        <f>IF(AL417="","",+AC417*AL417)</f>
        <v>497.97302778559697</v>
      </c>
      <c r="AE417" s="58">
        <f>IF(AL417="","",+AL417*AB417)</f>
        <v>11.515626267541931</v>
      </c>
      <c r="AF417" s="57">
        <f>IF(AL417="","",+AL417-AE417)</f>
        <v>29.98212604792448</v>
      </c>
      <c r="AG417" s="58">
        <f>+V417</f>
        <v>16.287867783820563</v>
      </c>
      <c r="AH417" s="57">
        <f>IF(AF417="","",+AF417-AG417)</f>
        <v>13.694258264103919</v>
      </c>
      <c r="AI417" s="57">
        <f>IF(AH417="","",+AH417*AC417)</f>
        <v>164.331099169247</v>
      </c>
      <c r="AJ417" s="58">
        <v>23.25</v>
      </c>
      <c r="AK417" s="59">
        <v>0.33</v>
      </c>
      <c r="AL417" s="58">
        <f>IF(V417=0,"",V417/(1-AB417-AK417))</f>
        <v>41.497752315466414</v>
      </c>
      <c r="AM417" s="60">
        <v>0.33</v>
      </c>
      <c r="AN417" s="58">
        <f>IF(V417=0,"",V417/(1-AB417-AM417))</f>
        <v>41.497752315466414</v>
      </c>
      <c r="AO417" s="61">
        <v>1.2</v>
      </c>
      <c r="AP417" s="58">
        <f>IF(BD!AJ417="","",BD!AJ417*BD!AO417)</f>
        <v>27.9</v>
      </c>
      <c r="AQ417" s="56">
        <f>BD!AM417/BD!AK417-1</f>
        <v>0</v>
      </c>
      <c r="AR417" s="56">
        <f>IF(BD!AN417="","",IF(BD!AJ417="","",BD!AN417/BD!AJ417-1))</f>
        <v>0.7848495619555447</v>
      </c>
      <c r="AS417" s="56" t="str">
        <f>IF(BD!AN417="","",IF(BD!AN417&lt;BD!AL417,"ABAIXO DA META","DENTRO DA META"))</f>
        <v>DENTRO DA META</v>
      </c>
      <c r="AT417" s="56" t="str">
        <f>IF(BD!AJ417="","EM ANÁLISE",IF(BD!AP417&gt;=BD!AN417,"GO", "NO GO"))</f>
        <v>NO GO</v>
      </c>
      <c r="AU417" s="62">
        <f>IF(AN417="","",+BD!$AN417-AJ417)</f>
        <v>18.247752315466414</v>
      </c>
      <c r="AV417" s="63"/>
      <c r="AW417" s="54">
        <f>BD!P417*BD!AC417</f>
        <v>265.0229334316566</v>
      </c>
      <c r="AX417" s="54">
        <f>BD!V417*BD!AC417</f>
        <v>195.45441340584676</v>
      </c>
      <c r="AY417" s="54">
        <f>IF(BD!AN417="","",BD!AN417*BD!AC417)</f>
        <v>497.97302778559697</v>
      </c>
      <c r="AZ417" s="48" t="s">
        <v>5271</v>
      </c>
      <c r="BA417" s="48" t="s">
        <v>124</v>
      </c>
      <c r="BB417" s="48">
        <v>1</v>
      </c>
      <c r="BC417" s="48" t="s">
        <v>2739</v>
      </c>
      <c r="BD417" s="64" t="s">
        <v>5257</v>
      </c>
      <c r="BE417" s="65" t="s">
        <v>4</v>
      </c>
      <c r="BF417" s="65" t="s">
        <v>4</v>
      </c>
      <c r="BG417" s="64" t="s">
        <v>5258</v>
      </c>
      <c r="BH417" s="66"/>
      <c r="BI417" s="66"/>
      <c r="BJ417" s="66"/>
      <c r="BK417" s="66"/>
      <c r="BL417" s="66"/>
      <c r="BM417" s="66"/>
      <c r="BN417" s="66"/>
      <c r="BO417" s="64">
        <v>1.138</v>
      </c>
      <c r="BP417" s="64">
        <v>140.622</v>
      </c>
      <c r="BQ417" s="64">
        <v>121</v>
      </c>
      <c r="BR417" s="64" t="s">
        <v>5260</v>
      </c>
      <c r="BS417" s="64" t="s">
        <v>5260</v>
      </c>
      <c r="BT417" s="64" t="s">
        <v>5261</v>
      </c>
      <c r="BU417" s="64">
        <v>5102</v>
      </c>
      <c r="BV417" s="64"/>
      <c r="BW417" s="64"/>
      <c r="BX417" s="64"/>
      <c r="BY417" s="64"/>
      <c r="BZ417" s="64"/>
      <c r="CA417" s="64"/>
      <c r="CB417" s="64"/>
      <c r="CC417" s="64">
        <v>102</v>
      </c>
      <c r="CD417" s="64">
        <v>8</v>
      </c>
      <c r="CE417" s="64">
        <v>8</v>
      </c>
      <c r="CF417" s="64"/>
      <c r="CG417" s="37" t="e">
        <f>VLOOKUP(Table_1[[#This Row],[EAN]],'[1]Planilha1'!$E:$R,13,0)</f>
        <v>#N/A</v>
      </c>
      <c r="CI417" s="188">
        <f>IF(Table_1[[#This Row],[STATUS MERCADO]]="GO",Table_1[[#This Row],[M. BRUTA TOTAL]],0)</f>
        <v>0</v>
      </c>
      <c r="CJ417" s="188">
        <f>IF(Table_1[[#This Row],[STATUS MERCADO]]="GO",Table_1[[#This Row],[PV UNIT. REALIZADO]]*Table_1[[#This Row],[QUANTIDADE]],0)</f>
        <v>0</v>
      </c>
    </row>
    <row r="418" ht="15">
      <c r="A418" s="7"/>
      <c r="B418" s="67" t="s">
        <v>2735</v>
      </c>
      <c r="C418" s="48">
        <v>220414</v>
      </c>
      <c r="D418" s="48">
        <v>9879</v>
      </c>
      <c r="E418" s="49">
        <v>7896006798781</v>
      </c>
      <c r="F418" s="50" t="s">
        <v>2742</v>
      </c>
      <c r="G418" s="48" t="s">
        <v>21</v>
      </c>
      <c r="H418" s="48">
        <v>250</v>
      </c>
      <c r="I418" s="51" t="s">
        <v>2737</v>
      </c>
      <c r="J418" s="48" t="s">
        <v>2738</v>
      </c>
      <c r="K418" s="52" t="s">
        <v>84</v>
      </c>
      <c r="L418" s="52">
        <v>10</v>
      </c>
      <c r="M418" s="52">
        <v>0</v>
      </c>
      <c r="N418" s="48" t="s">
        <v>85</v>
      </c>
      <c r="O418" s="48" t="s">
        <v>4690</v>
      </c>
      <c r="P418" s="53">
        <v>14.373541038803236</v>
      </c>
      <c r="Q418" s="54">
        <f>(17/100+7.6/100+1.65/100)*P418</f>
        <v>3.7730545226858494</v>
      </c>
      <c r="R418" s="55"/>
      <c r="S418" s="55"/>
      <c r="T418" s="55"/>
      <c r="U418" s="55"/>
      <c r="V418" s="54">
        <f>+P418-Q418+R418+S418+T418+U418</f>
        <v>10.600486516117385</v>
      </c>
      <c r="W418" s="56">
        <f>(1.02/100)</f>
        <v>1.02E-2</v>
      </c>
      <c r="X418" s="56">
        <v>4.8E-3</v>
      </c>
      <c r="Y418" s="56">
        <v>0.17</v>
      </c>
      <c r="Z418" s="56">
        <v>1.65E-2</v>
      </c>
      <c r="AA418" s="56">
        <v>7.6E-2</v>
      </c>
      <c r="AB418" s="56">
        <f>SUM(W418:AA418)</f>
        <v>0.2775</v>
      </c>
      <c r="AC418" s="48">
        <v>12</v>
      </c>
      <c r="AD418" s="57">
        <f>IF(AL418="","",+AC418*AL418)</f>
        <v>324.0913074991303</v>
      </c>
      <c r="AE418" s="58">
        <f>IF(AL418="","",+AL418*AB418)</f>
        <v>7.49461148591739</v>
      </c>
      <c r="AF418" s="57">
        <f>IF(AL418="","",+AL418-AE418)</f>
        <v>19.51299747234347</v>
      </c>
      <c r="AG418" s="58">
        <f>+V418</f>
        <v>10.600486516117385</v>
      </c>
      <c r="AH418" s="57">
        <f>IF(AF418="","",+AF418-AG418)</f>
        <v>8.912510956226086</v>
      </c>
      <c r="AI418" s="57">
        <f>IF(AH418="","",+AH418*AC418)</f>
        <v>106.95013147471303</v>
      </c>
      <c r="AJ418" s="58">
        <v>16.31</v>
      </c>
      <c r="AK418" s="59">
        <v>0.33</v>
      </c>
      <c r="AL418" s="58">
        <f>IF(V418=0,"",V418/(1-AB418-AK418))</f>
        <v>27.00760895826086</v>
      </c>
      <c r="AM418" s="60">
        <v>0.33</v>
      </c>
      <c r="AN418" s="58">
        <f>IF(V418=0,"",V418/(1-AB418-AM418))</f>
        <v>27.00760895826086</v>
      </c>
      <c r="AO418" s="61">
        <v>1.2</v>
      </c>
      <c r="AP418" s="58">
        <f>IF(BD!AJ418="","",BD!AJ418*BD!AO418)</f>
        <v>19.572</v>
      </c>
      <c r="AQ418" s="56">
        <f>BD!AM418/BD!AK418-1</f>
        <v>0</v>
      </c>
      <c r="AR418" s="56">
        <f>IF(BD!AN418="","",IF(BD!AJ418="","",BD!AN418/BD!AJ418-1))</f>
        <v>0.6558926399914693</v>
      </c>
      <c r="AS418" s="56" t="str">
        <f>IF(BD!AN418="","",IF(BD!AN418&lt;BD!AL418,"ABAIXO DA META","DENTRO DA META"))</f>
        <v>DENTRO DA META</v>
      </c>
      <c r="AT418" s="56" t="str">
        <f>IF(BD!AJ418="","EM ANÁLISE",IF(BD!AP418&gt;=BD!AN418,"GO", "NO GO"))</f>
        <v>NO GO</v>
      </c>
      <c r="AU418" s="62">
        <f>IF(AN418="","",+BD!$AN418-AJ418)</f>
        <v>10.697608958260862</v>
      </c>
      <c r="AV418" s="63"/>
      <c r="AW418" s="54">
        <f>BD!P418*BD!AC418</f>
        <v>172.4824924656388</v>
      </c>
      <c r="AX418" s="54">
        <f>BD!V418*BD!AC418</f>
        <v>127.20583819340862</v>
      </c>
      <c r="AY418" s="54">
        <f>IF(BD!AN418="","",BD!AN418*BD!AC418)</f>
        <v>324.0913074991303</v>
      </c>
      <c r="AZ418" s="48" t="s">
        <v>5271</v>
      </c>
      <c r="BA418" s="48" t="s">
        <v>124</v>
      </c>
      <c r="BB418" s="48">
        <v>1</v>
      </c>
      <c r="BC418" s="48" t="s">
        <v>2739</v>
      </c>
      <c r="BD418" s="64" t="s">
        <v>5257</v>
      </c>
      <c r="BE418" s="65" t="s">
        <v>4</v>
      </c>
      <c r="BF418" s="65" t="s">
        <v>4</v>
      </c>
      <c r="BG418" s="64" t="s">
        <v>5258</v>
      </c>
      <c r="BH418" s="66"/>
      <c r="BI418" s="66"/>
      <c r="BJ418" s="66"/>
      <c r="BK418" s="66"/>
      <c r="BL418" s="66"/>
      <c r="BM418" s="66"/>
      <c r="BN418" s="66"/>
      <c r="BO418" s="64">
        <v>1.138</v>
      </c>
      <c r="BP418" s="64">
        <v>140.622</v>
      </c>
      <c r="BQ418" s="64">
        <v>121</v>
      </c>
      <c r="BR418" s="64" t="s">
        <v>5260</v>
      </c>
      <c r="BS418" s="64" t="s">
        <v>5260</v>
      </c>
      <c r="BT418" s="64" t="s">
        <v>5261</v>
      </c>
      <c r="BU418" s="64">
        <v>5102</v>
      </c>
      <c r="BV418" s="64"/>
      <c r="BW418" s="64"/>
      <c r="BX418" s="64"/>
      <c r="BY418" s="64"/>
      <c r="BZ418" s="64"/>
      <c r="CA418" s="64"/>
      <c r="CB418" s="64"/>
      <c r="CC418" s="64">
        <v>102</v>
      </c>
      <c r="CD418" s="64">
        <v>8</v>
      </c>
      <c r="CE418" s="64">
        <v>8</v>
      </c>
      <c r="CF418" s="64"/>
      <c r="CG418" s="37" t="e">
        <f>VLOOKUP(Table_1[[#This Row],[EAN]],'[1]Planilha1'!$E:$R,13,0)</f>
        <v>#N/A</v>
      </c>
      <c r="CI418" s="188">
        <f>IF(Table_1[[#This Row],[STATUS MERCADO]]="GO",Table_1[[#This Row],[M. BRUTA TOTAL]],0)</f>
        <v>0</v>
      </c>
      <c r="CJ418" s="188">
        <f>IF(Table_1[[#This Row],[STATUS MERCADO]]="GO",Table_1[[#This Row],[PV UNIT. REALIZADO]]*Table_1[[#This Row],[QUANTIDADE]],0)</f>
        <v>0</v>
      </c>
    </row>
    <row r="419" ht="15">
      <c r="A419" s="7"/>
      <c r="B419" s="67" t="s">
        <v>2735</v>
      </c>
      <c r="C419" s="48">
        <v>220416</v>
      </c>
      <c r="D419" s="48">
        <v>1631</v>
      </c>
      <c r="E419" s="49">
        <v>7896006716112</v>
      </c>
      <c r="F419" s="50" t="s">
        <v>2744</v>
      </c>
      <c r="G419" s="48" t="s">
        <v>21</v>
      </c>
      <c r="H419" s="48">
        <v>250</v>
      </c>
      <c r="I419" s="51" t="s">
        <v>2737</v>
      </c>
      <c r="J419" s="48" t="s">
        <v>2743</v>
      </c>
      <c r="K419" s="52" t="s">
        <v>84</v>
      </c>
      <c r="L419" s="52">
        <v>10</v>
      </c>
      <c r="M419" s="52">
        <v>0</v>
      </c>
      <c r="N419" s="48" t="s">
        <v>85</v>
      </c>
      <c r="O419" s="48" t="s">
        <v>4690</v>
      </c>
      <c r="P419" s="53">
        <v>4.324924675919724</v>
      </c>
      <c r="Q419" s="54">
        <f>(17/100+7.6/100+1.65/100)*P419</f>
        <v>1.1352927274289275</v>
      </c>
      <c r="R419" s="55"/>
      <c r="S419" s="55"/>
      <c r="T419" s="55"/>
      <c r="U419" s="55"/>
      <c r="V419" s="54">
        <f>+P419-Q419+R419+S419+T419+U419</f>
        <v>3.1896319484907965</v>
      </c>
      <c r="W419" s="56">
        <f>(1.02/100)</f>
        <v>1.02E-2</v>
      </c>
      <c r="X419" s="56">
        <v>4.8E-3</v>
      </c>
      <c r="Y419" s="56">
        <v>0.17</v>
      </c>
      <c r="Z419" s="56">
        <v>1.65E-2</v>
      </c>
      <c r="AA419" s="56">
        <v>7.6E-2</v>
      </c>
      <c r="AB419" s="56">
        <f>SUM(W419:AA419)</f>
        <v>0.2775</v>
      </c>
      <c r="AC419" s="48">
        <v>12</v>
      </c>
      <c r="AD419" s="57">
        <f>IF(AL419="","",+AC419*AL419)</f>
        <v>97.51740989016452</v>
      </c>
      <c r="AE419" s="58">
        <f>IF(AL419="","",+AL419*AB419)</f>
        <v>2.2550901037100544</v>
      </c>
      <c r="AF419" s="57">
        <f>IF(AL419="","",+AL419-AE419)</f>
        <v>5.871360720470321</v>
      </c>
      <c r="AG419" s="58">
        <f>+V419</f>
        <v>3.1896319484907965</v>
      </c>
      <c r="AH419" s="57">
        <f>IF(AF419="","",+AF419-AG419)</f>
        <v>2.6817287719795244</v>
      </c>
      <c r="AI419" s="57">
        <f>IF(AH419="","",+AH419*AC419)</f>
        <v>32.18074526375429</v>
      </c>
      <c r="AJ419" s="58">
        <v>9.99</v>
      </c>
      <c r="AK419" s="59">
        <v>0.33</v>
      </c>
      <c r="AL419" s="58">
        <f>IF(V419=0,"",V419/(1-AB419-AK419))</f>
        <v>8.126450824180376</v>
      </c>
      <c r="AM419" s="60">
        <v>0.33</v>
      </c>
      <c r="AN419" s="58">
        <f>IF(V419=0,"",V419/(1-AB419-AM419))</f>
        <v>8.126450824180376</v>
      </c>
      <c r="AO419" s="61">
        <v>1.2</v>
      </c>
      <c r="AP419" s="58">
        <f>IF(BD!AJ419="","",BD!AJ419*BD!AO419)</f>
        <v>11.988</v>
      </c>
      <c r="AQ419" s="56">
        <f>BD!AM419/BD!AK419-1</f>
        <v>0</v>
      </c>
      <c r="AR419" s="56">
        <f>IF(BD!AN419="","",IF(BD!AJ419="","",BD!AN419/BD!AJ419-1))</f>
        <v>-0.1865414590410035</v>
      </c>
      <c r="AS419" s="56" t="str">
        <f>IF(BD!AN419="","",IF(BD!AN419&lt;BD!AL419,"ABAIXO DA META","DENTRO DA META"))</f>
        <v>DENTRO DA META</v>
      </c>
      <c r="AT419" s="56" t="str">
        <f>IF(BD!AJ419="","EM ANÁLISE",IF(BD!AP419&gt;=BD!AN419,"GO", "NO GO"))</f>
        <v>GO</v>
      </c>
      <c r="AU419" s="62">
        <f>IF(AN419="","",+BD!$AN419-AJ419)</f>
        <v>-1.8635491758196245</v>
      </c>
      <c r="AV419" s="63"/>
      <c r="AW419" s="54">
        <f>BD!P419*BD!AC419</f>
        <v>51.899096111036684</v>
      </c>
      <c r="AX419" s="54">
        <f>BD!V419*BD!AC419</f>
        <v>38.27558338188956</v>
      </c>
      <c r="AY419" s="54">
        <f>IF(BD!AN419="","",BD!AN419*BD!AC419)</f>
        <v>97.51740989016452</v>
      </c>
      <c r="AZ419" s="48" t="s">
        <v>5271</v>
      </c>
      <c r="BA419" s="48" t="s">
        <v>124</v>
      </c>
      <c r="BB419" s="48">
        <v>1</v>
      </c>
      <c r="BC419" s="48" t="s">
        <v>2739</v>
      </c>
      <c r="BD419" s="64" t="s">
        <v>5257</v>
      </c>
      <c r="BE419" s="65" t="s">
        <v>4</v>
      </c>
      <c r="BF419" s="65" t="s">
        <v>4</v>
      </c>
      <c r="BG419" s="64" t="s">
        <v>5258</v>
      </c>
      <c r="BH419" s="66"/>
      <c r="BI419" s="66"/>
      <c r="BJ419" s="66"/>
      <c r="BK419" s="66"/>
      <c r="BL419" s="66"/>
      <c r="BM419" s="66"/>
      <c r="BN419" s="66"/>
      <c r="BO419" s="64">
        <v>1.138</v>
      </c>
      <c r="BP419" s="64">
        <v>140.622</v>
      </c>
      <c r="BQ419" s="64">
        <v>121</v>
      </c>
      <c r="BR419" s="64" t="s">
        <v>5260</v>
      </c>
      <c r="BS419" s="64" t="s">
        <v>5260</v>
      </c>
      <c r="BT419" s="64" t="s">
        <v>5261</v>
      </c>
      <c r="BU419" s="64">
        <v>5102</v>
      </c>
      <c r="BV419" s="64"/>
      <c r="BW419" s="64"/>
      <c r="BX419" s="64"/>
      <c r="BY419" s="64"/>
      <c r="BZ419" s="64"/>
      <c r="CA419" s="64"/>
      <c r="CB419" s="64"/>
      <c r="CC419" s="64">
        <v>102</v>
      </c>
      <c r="CD419" s="64">
        <v>8</v>
      </c>
      <c r="CE419" s="64">
        <v>8</v>
      </c>
      <c r="CF419" s="64"/>
      <c r="CG419" s="37" t="e">
        <f>VLOOKUP(Table_1[[#This Row],[EAN]],'[1]Planilha1'!$E:$R,13,0)</f>
        <v>#N/A</v>
      </c>
      <c r="CI419" s="188">
        <f>IF(Table_1[[#This Row],[STATUS MERCADO]]="GO",Table_1[[#This Row],[M. BRUTA TOTAL]],0)</f>
        <v>32.18074526375429</v>
      </c>
      <c r="CJ419" s="188">
        <f>IF(Table_1[[#This Row],[STATUS MERCADO]]="GO",Table_1[[#This Row],[PV UNIT. REALIZADO]]*Table_1[[#This Row],[QUANTIDADE]],0)</f>
        <v>97.51740989016452</v>
      </c>
    </row>
    <row r="420" ht="15">
      <c r="A420" s="7"/>
      <c r="B420" s="67" t="s">
        <v>2735</v>
      </c>
      <c r="C420" s="48">
        <v>220417</v>
      </c>
      <c r="D420" s="48">
        <v>1631</v>
      </c>
      <c r="E420" s="49">
        <v>7896006716112</v>
      </c>
      <c r="F420" s="50" t="s">
        <v>2744</v>
      </c>
      <c r="G420" s="48" t="s">
        <v>21</v>
      </c>
      <c r="H420" s="48">
        <v>250</v>
      </c>
      <c r="I420" s="51" t="s">
        <v>2737</v>
      </c>
      <c r="J420" s="48" t="s">
        <v>2743</v>
      </c>
      <c r="K420" s="52" t="s">
        <v>84</v>
      </c>
      <c r="L420" s="52">
        <v>30</v>
      </c>
      <c r="M420" s="52">
        <v>0</v>
      </c>
      <c r="N420" s="48" t="s">
        <v>85</v>
      </c>
      <c r="O420" s="48" t="s">
        <v>4690</v>
      </c>
      <c r="P420" s="53">
        <v>4.3249246759197275</v>
      </c>
      <c r="Q420" s="54">
        <f>(17/100+7.6/100+1.65/100)*P420</f>
        <v>1.1352927274289286</v>
      </c>
      <c r="R420" s="55"/>
      <c r="S420" s="55"/>
      <c r="T420" s="55"/>
      <c r="U420" s="55"/>
      <c r="V420" s="54">
        <f>+P420-Q420+R420+S420+T420+U420</f>
        <v>3.189631948490799</v>
      </c>
      <c r="W420" s="56">
        <f>(1.02/100)</f>
        <v>1.02E-2</v>
      </c>
      <c r="X420" s="56">
        <v>4.8E-3</v>
      </c>
      <c r="Y420" s="56">
        <v>0.17</v>
      </c>
      <c r="Z420" s="56">
        <v>1.65E-2</v>
      </c>
      <c r="AA420" s="56">
        <v>7.6E-2</v>
      </c>
      <c r="AB420" s="56">
        <f>SUM(W420:AA420)</f>
        <v>0.2775</v>
      </c>
      <c r="AC420" s="48">
        <v>12</v>
      </c>
      <c r="AD420" s="57">
        <f>IF(AL420="","",+AC420*AL420)</f>
        <v>97.5174098901646</v>
      </c>
      <c r="AE420" s="58">
        <f>IF(AL420="","",+AL420*AB420)</f>
        <v>2.2550901037100566</v>
      </c>
      <c r="AF420" s="57">
        <f>IF(AL420="","",+AL420-AE420)</f>
        <v>5.871360720470326</v>
      </c>
      <c r="AG420" s="58">
        <f>+V420</f>
        <v>3.189631948490799</v>
      </c>
      <c r="AH420" s="57">
        <f>IF(AF420="","",+AF420-AG420)</f>
        <v>2.681728771979527</v>
      </c>
      <c r="AI420" s="57">
        <f>IF(AH420="","",+AH420*AC420)</f>
        <v>32.180745263754325</v>
      </c>
      <c r="AJ420" s="58">
        <v>9.99</v>
      </c>
      <c r="AK420" s="59">
        <v>0.33</v>
      </c>
      <c r="AL420" s="58">
        <f>IF(V420=0,"",V420/(1-AB420-AK420))</f>
        <v>8.126450824180383</v>
      </c>
      <c r="AM420" s="60">
        <v>0.33</v>
      </c>
      <c r="AN420" s="58">
        <f>IF(V420=0,"",V420/(1-AB420-AM420))</f>
        <v>8.126450824180383</v>
      </c>
      <c r="AO420" s="61">
        <v>1.2</v>
      </c>
      <c r="AP420" s="58">
        <f>IF(BD!AJ420="","",BD!AJ420*BD!AO420)</f>
        <v>11.988</v>
      </c>
      <c r="AQ420" s="56">
        <f>BD!AM420/BD!AK420-1</f>
        <v>0</v>
      </c>
      <c r="AR420" s="56">
        <f>IF(BD!AN420="","",IF(BD!AJ420="","",BD!AN420/BD!AJ420-1))</f>
        <v>-0.18654145904100272</v>
      </c>
      <c r="AS420" s="56" t="str">
        <f>IF(BD!AN420="","",IF(BD!AN420&lt;BD!AL420,"ABAIXO DA META","DENTRO DA META"))</f>
        <v>DENTRO DA META</v>
      </c>
      <c r="AT420" s="56" t="str">
        <f>IF(BD!AJ420="","EM ANÁLISE",IF(BD!AP420&gt;=BD!AN420,"GO", "NO GO"))</f>
        <v>GO</v>
      </c>
      <c r="AU420" s="62">
        <f>IF(AN420="","",+BD!$AN420-AJ420)</f>
        <v>-1.8635491758196174</v>
      </c>
      <c r="AV420" s="63"/>
      <c r="AW420" s="54">
        <f>BD!P420*BD!AC420</f>
        <v>51.89909611103673</v>
      </c>
      <c r="AX420" s="54">
        <f>BD!V420*BD!AC420</f>
        <v>38.27558338188959</v>
      </c>
      <c r="AY420" s="54">
        <f>IF(BD!AN420="","",BD!AN420*BD!AC420)</f>
        <v>97.5174098901646</v>
      </c>
      <c r="AZ420" s="48" t="s">
        <v>5271</v>
      </c>
      <c r="BA420" s="48" t="s">
        <v>124</v>
      </c>
      <c r="BB420" s="48">
        <v>1</v>
      </c>
      <c r="BC420" s="48" t="s">
        <v>2739</v>
      </c>
      <c r="BD420" s="64" t="s">
        <v>5257</v>
      </c>
      <c r="BE420" s="65" t="s">
        <v>4</v>
      </c>
      <c r="BF420" s="65" t="s">
        <v>4</v>
      </c>
      <c r="BG420" s="64" t="s">
        <v>5258</v>
      </c>
      <c r="BH420" s="66"/>
      <c r="BI420" s="66"/>
      <c r="BJ420" s="66"/>
      <c r="BK420" s="66"/>
      <c r="BL420" s="66"/>
      <c r="BM420" s="66"/>
      <c r="BN420" s="66"/>
      <c r="BO420" s="64">
        <v>1.138</v>
      </c>
      <c r="BP420" s="64">
        <v>140.622</v>
      </c>
      <c r="BQ420" s="64">
        <v>121</v>
      </c>
      <c r="BR420" s="64" t="s">
        <v>5260</v>
      </c>
      <c r="BS420" s="64" t="s">
        <v>5260</v>
      </c>
      <c r="BT420" s="64" t="s">
        <v>5261</v>
      </c>
      <c r="BU420" s="64">
        <v>5102</v>
      </c>
      <c r="BV420" s="64"/>
      <c r="BW420" s="64"/>
      <c r="BX420" s="64"/>
      <c r="BY420" s="64"/>
      <c r="BZ420" s="64"/>
      <c r="CA420" s="64"/>
      <c r="CB420" s="64"/>
      <c r="CC420" s="64">
        <v>102</v>
      </c>
      <c r="CD420" s="64">
        <v>8</v>
      </c>
      <c r="CE420" s="64">
        <v>8</v>
      </c>
      <c r="CF420" s="64"/>
      <c r="CG420" s="37" t="e">
        <f>VLOOKUP(Table_1[[#This Row],[EAN]],'[1]Planilha1'!$E:$R,13,0)</f>
        <v>#N/A</v>
      </c>
      <c r="CI420" s="188">
        <f>IF(Table_1[[#This Row],[STATUS MERCADO]]="GO",Table_1[[#This Row],[M. BRUTA TOTAL]],0)</f>
        <v>32.180745263754325</v>
      </c>
      <c r="CJ420" s="188">
        <f>IF(Table_1[[#This Row],[STATUS MERCADO]]="GO",Table_1[[#This Row],[PV UNIT. REALIZADO]]*Table_1[[#This Row],[QUANTIDADE]],0)</f>
        <v>97.5174098901646</v>
      </c>
    </row>
    <row r="421" ht="15">
      <c r="A421" s="7"/>
      <c r="B421" s="67" t="s">
        <v>2735</v>
      </c>
      <c r="C421" s="48">
        <v>220418</v>
      </c>
      <c r="D421" s="48">
        <v>1625</v>
      </c>
      <c r="E421" s="49">
        <v>7896006716150</v>
      </c>
      <c r="F421" s="50" t="s">
        <v>2745</v>
      </c>
      <c r="G421" s="48" t="s">
        <v>21</v>
      </c>
      <c r="H421" s="48">
        <v>250</v>
      </c>
      <c r="I421" s="51" t="s">
        <v>2737</v>
      </c>
      <c r="J421" s="48" t="s">
        <v>2743</v>
      </c>
      <c r="K421" s="52" t="s">
        <v>84</v>
      </c>
      <c r="L421" s="52">
        <v>6</v>
      </c>
      <c r="M421" s="52">
        <v>0</v>
      </c>
      <c r="N421" s="48" t="s">
        <v>85</v>
      </c>
      <c r="O421" s="48" t="s">
        <v>4690</v>
      </c>
      <c r="P421" s="53">
        <v>21.624623379598635</v>
      </c>
      <c r="Q421" s="54">
        <f>(17/100+7.6/100+1.65/100)*P421</f>
        <v>5.676463637144642</v>
      </c>
      <c r="R421" s="55"/>
      <c r="S421" s="55"/>
      <c r="T421" s="55"/>
      <c r="U421" s="55"/>
      <c r="V421" s="54">
        <f>+P421-Q421+R421+S421+T421+U421</f>
        <v>15.948159742453992</v>
      </c>
      <c r="W421" s="56">
        <f>(1.02/100)</f>
        <v>1.02E-2</v>
      </c>
      <c r="X421" s="56">
        <v>4.8E-3</v>
      </c>
      <c r="Y421" s="56">
        <v>0.17</v>
      </c>
      <c r="Z421" s="56">
        <v>1.65E-2</v>
      </c>
      <c r="AA421" s="56">
        <v>7.6E-2</v>
      </c>
      <c r="AB421" s="56">
        <f>SUM(W421:AA421)</f>
        <v>0.2775</v>
      </c>
      <c r="AC421" s="48">
        <v>12</v>
      </c>
      <c r="AD421" s="57">
        <f>IF(AL421="","",+AC421*AL421)</f>
        <v>487.58704945082275</v>
      </c>
      <c r="AE421" s="58">
        <f>IF(AL421="","",+AL421*AB421)</f>
        <v>11.275450518550278</v>
      </c>
      <c r="AF421" s="57">
        <f>IF(AL421="","",+AL421-AE421)</f>
        <v>29.35680360235162</v>
      </c>
      <c r="AG421" s="58">
        <f>+V421</f>
        <v>15.948159742453992</v>
      </c>
      <c r="AH421" s="57">
        <f>IF(AF421="","",+AF421-AG421)</f>
        <v>13.408643859897627</v>
      </c>
      <c r="AI421" s="57">
        <f>IF(AH421="","",+AH421*AC421)</f>
        <v>160.90372631877153</v>
      </c>
      <c r="AJ421" s="58">
        <v>25.49</v>
      </c>
      <c r="AK421" s="59">
        <v>0.33</v>
      </c>
      <c r="AL421" s="58">
        <f>IF(V421=0,"",V421/(1-AB421-AK421))</f>
        <v>40.6322541209019</v>
      </c>
      <c r="AM421" s="60">
        <v>0.33</v>
      </c>
      <c r="AN421" s="58">
        <f>IF(V421=0,"",V421/(1-AB421-AM421))</f>
        <v>40.6322541209019</v>
      </c>
      <c r="AO421" s="61">
        <v>1.2</v>
      </c>
      <c r="AP421" s="58">
        <f>IF(BD!AJ421="","",BD!AJ421*BD!AO421)</f>
        <v>30.587999999999997</v>
      </c>
      <c r="AQ421" s="56">
        <f>BD!AM421/BD!AK421-1</f>
        <v>0</v>
      </c>
      <c r="AR421" s="56">
        <f>IF(BD!AN421="","",IF(BD!AJ421="","",BD!AN421/BD!AJ421-1))</f>
        <v>0.5940468466418949</v>
      </c>
      <c r="AS421" s="56" t="str">
        <f>IF(BD!AN421="","",IF(BD!AN421&lt;BD!AL421,"ABAIXO DA META","DENTRO DA META"))</f>
        <v>DENTRO DA META</v>
      </c>
      <c r="AT421" s="56" t="str">
        <f>IF(BD!AJ421="","EM ANÁLISE",IF(BD!AP421&gt;=BD!AN421,"GO", "NO GO"))</f>
        <v>NO GO</v>
      </c>
      <c r="AU421" s="62">
        <f>IF(AN421="","",+BD!$AN421-AJ421)</f>
        <v>15.1422541209019</v>
      </c>
      <c r="AV421" s="63"/>
      <c r="AW421" s="54">
        <f>BD!P421*BD!AC421</f>
        <v>259.49548055518363</v>
      </c>
      <c r="AX421" s="54">
        <f>BD!V421*BD!AC421</f>
        <v>191.3779169094479</v>
      </c>
      <c r="AY421" s="54">
        <f>IF(BD!AN421="","",BD!AN421*BD!AC421)</f>
        <v>487.58704945082275</v>
      </c>
      <c r="AZ421" s="48" t="s">
        <v>5271</v>
      </c>
      <c r="BA421" s="48" t="s">
        <v>124</v>
      </c>
      <c r="BB421" s="48">
        <v>1</v>
      </c>
      <c r="BC421" s="48" t="s">
        <v>2739</v>
      </c>
      <c r="BD421" s="64" t="s">
        <v>5257</v>
      </c>
      <c r="BE421" s="65" t="s">
        <v>4</v>
      </c>
      <c r="BF421" s="65" t="s">
        <v>4</v>
      </c>
      <c r="BG421" s="64" t="s">
        <v>5258</v>
      </c>
      <c r="BH421" s="66"/>
      <c r="BI421" s="66"/>
      <c r="BJ421" s="66"/>
      <c r="BK421" s="66"/>
      <c r="BL421" s="66"/>
      <c r="BM421" s="66"/>
      <c r="BN421" s="66"/>
      <c r="BO421" s="64">
        <v>1.138</v>
      </c>
      <c r="BP421" s="64">
        <v>140.622</v>
      </c>
      <c r="BQ421" s="64">
        <v>121</v>
      </c>
      <c r="BR421" s="64" t="s">
        <v>5260</v>
      </c>
      <c r="BS421" s="64" t="s">
        <v>5260</v>
      </c>
      <c r="BT421" s="64" t="s">
        <v>5261</v>
      </c>
      <c r="BU421" s="64">
        <v>5102</v>
      </c>
      <c r="BV421" s="64"/>
      <c r="BW421" s="64"/>
      <c r="BX421" s="64"/>
      <c r="BY421" s="64"/>
      <c r="BZ421" s="64"/>
      <c r="CA421" s="64"/>
      <c r="CB421" s="64"/>
      <c r="CC421" s="64">
        <v>102</v>
      </c>
      <c r="CD421" s="64">
        <v>8</v>
      </c>
      <c r="CE421" s="64">
        <v>8</v>
      </c>
      <c r="CF421" s="64"/>
      <c r="CG421" s="37" t="e">
        <f>VLOOKUP(Table_1[[#This Row],[EAN]],'[1]Planilha1'!$E:$R,13,0)</f>
        <v>#N/A</v>
      </c>
      <c r="CI421" s="188">
        <f>IF(Table_1[[#This Row],[STATUS MERCADO]]="GO",Table_1[[#This Row],[M. BRUTA TOTAL]],0)</f>
        <v>0</v>
      </c>
      <c r="CJ421" s="188">
        <f>IF(Table_1[[#This Row],[STATUS MERCADO]]="GO",Table_1[[#This Row],[PV UNIT. REALIZADO]]*Table_1[[#This Row],[QUANTIDADE]],0)</f>
        <v>0</v>
      </c>
    </row>
    <row r="422" ht="15">
      <c r="A422" s="7"/>
      <c r="B422" s="67" t="s">
        <v>2735</v>
      </c>
      <c r="C422" s="48">
        <v>220419</v>
      </c>
      <c r="D422" s="48">
        <v>6203</v>
      </c>
      <c r="E422" s="49">
        <v>7896006762003</v>
      </c>
      <c r="F422" s="50" t="s">
        <v>2746</v>
      </c>
      <c r="G422" s="48" t="s">
        <v>21</v>
      </c>
      <c r="H422" s="48">
        <v>250</v>
      </c>
      <c r="I422" s="51" t="s">
        <v>2737</v>
      </c>
      <c r="J422" s="48" t="s">
        <v>2738</v>
      </c>
      <c r="K422" s="52" t="s">
        <v>84</v>
      </c>
      <c r="L422" s="52">
        <v>10</v>
      </c>
      <c r="M422" s="52">
        <v>0</v>
      </c>
      <c r="N422" s="48" t="s">
        <v>85</v>
      </c>
      <c r="O422" s="48" t="s">
        <v>4690</v>
      </c>
      <c r="P422" s="53">
        <v>4.770417218818709</v>
      </c>
      <c r="Q422" s="54">
        <f>(17/100+7.6/100+1.65/100)*P422</f>
        <v>1.2522345199399112</v>
      </c>
      <c r="R422" s="55"/>
      <c r="S422" s="55"/>
      <c r="T422" s="55"/>
      <c r="U422" s="55"/>
      <c r="V422" s="54">
        <f>+P422-Q422+R422+S422+T422+U422</f>
        <v>3.518182698878798</v>
      </c>
      <c r="W422" s="56">
        <f>(1.02/100)</f>
        <v>1.02E-2</v>
      </c>
      <c r="X422" s="56">
        <v>4.8E-3</v>
      </c>
      <c r="Y422" s="56">
        <v>0.17</v>
      </c>
      <c r="Z422" s="56">
        <v>1.65E-2</v>
      </c>
      <c r="AA422" s="56">
        <v>7.6E-2</v>
      </c>
      <c r="AB422" s="56">
        <f>SUM(W422:AA422)</f>
        <v>0.2775</v>
      </c>
      <c r="AC422" s="48">
        <v>12</v>
      </c>
      <c r="AD422" s="57">
        <f>IF(AL422="","",+AC422*AL422)</f>
        <v>107.56227359629449</v>
      </c>
      <c r="AE422" s="58">
        <f>IF(AL422="","",+AL422*AB422)</f>
        <v>2.48737757691431</v>
      </c>
      <c r="AF422" s="57">
        <f>IF(AL422="","",+AL422-AE422)</f>
        <v>6.476145222776896</v>
      </c>
      <c r="AG422" s="58">
        <f>+V422</f>
        <v>3.518182698878798</v>
      </c>
      <c r="AH422" s="57">
        <f>IF(AF422="","",+AF422-AG422)</f>
        <v>2.9579625238980984</v>
      </c>
      <c r="AI422" s="57">
        <f>IF(AH422="","",+AH422*AC422)</f>
        <v>35.49555028677718</v>
      </c>
      <c r="AJ422" s="58">
        <v>6.9</v>
      </c>
      <c r="AK422" s="59">
        <v>0.33</v>
      </c>
      <c r="AL422" s="58">
        <f>IF(V422=0,"",V422/(1-AB422-AK422))</f>
        <v>8.963522799691207</v>
      </c>
      <c r="AM422" s="60">
        <v>0.33</v>
      </c>
      <c r="AN422" s="58">
        <f>IF(V422=0,"",V422/(1-AB422-AM422))</f>
        <v>8.963522799691207</v>
      </c>
      <c r="AO422" s="61">
        <v>1.2</v>
      </c>
      <c r="AP422" s="58">
        <f>IF(BD!AJ422="","",BD!AJ422*BD!AO422)</f>
        <v>8.28</v>
      </c>
      <c r="AQ422" s="56">
        <f>BD!AM422/BD!AK422-1</f>
        <v>0</v>
      </c>
      <c r="AR422" s="56">
        <f>IF(BD!AN422="","",IF(BD!AJ422="","",BD!AN422/BD!AJ422-1))</f>
        <v>0.2990612753175661</v>
      </c>
      <c r="AS422" s="56" t="str">
        <f>IF(BD!AN422="","",IF(BD!AN422&lt;BD!AL422,"ABAIXO DA META","DENTRO DA META"))</f>
        <v>DENTRO DA META</v>
      </c>
      <c r="AT422" s="56" t="str">
        <f>IF(BD!AJ422="","EM ANÁLISE",IF(BD!AP422&gt;=BD!AN422,"GO", "NO GO"))</f>
        <v>NO GO</v>
      </c>
      <c r="AU422" s="62">
        <f>IF(AN422="","",+BD!$AN422-AJ422)</f>
        <v>2.0635227996912064</v>
      </c>
      <c r="AV422" s="63"/>
      <c r="AW422" s="54">
        <f>BD!P422*BD!AC422</f>
        <v>57.24500662582451</v>
      </c>
      <c r="AX422" s="54">
        <f>BD!V422*BD!AC422</f>
        <v>42.218192386545574</v>
      </c>
      <c r="AY422" s="54">
        <f>IF(BD!AN422="","",BD!AN422*BD!AC422)</f>
        <v>107.56227359629449</v>
      </c>
      <c r="AZ422" s="48" t="s">
        <v>5271</v>
      </c>
      <c r="BA422" s="48" t="s">
        <v>124</v>
      </c>
      <c r="BB422" s="48">
        <v>1</v>
      </c>
      <c r="BC422" s="48" t="s">
        <v>2739</v>
      </c>
      <c r="BD422" s="64" t="s">
        <v>5257</v>
      </c>
      <c r="BE422" s="65" t="s">
        <v>4</v>
      </c>
      <c r="BF422" s="65" t="s">
        <v>4</v>
      </c>
      <c r="BG422" s="64" t="s">
        <v>5258</v>
      </c>
      <c r="BH422" s="66"/>
      <c r="BI422" s="66"/>
      <c r="BJ422" s="66"/>
      <c r="BK422" s="66"/>
      <c r="BL422" s="66"/>
      <c r="BM422" s="66"/>
      <c r="BN422" s="66"/>
      <c r="BO422" s="64">
        <v>1.138</v>
      </c>
      <c r="BP422" s="64">
        <v>140.622</v>
      </c>
      <c r="BQ422" s="64">
        <v>121</v>
      </c>
      <c r="BR422" s="64" t="s">
        <v>5260</v>
      </c>
      <c r="BS422" s="64" t="s">
        <v>5260</v>
      </c>
      <c r="BT422" s="64" t="s">
        <v>5261</v>
      </c>
      <c r="BU422" s="64">
        <v>5102</v>
      </c>
      <c r="BV422" s="64"/>
      <c r="BW422" s="64"/>
      <c r="BX422" s="64"/>
      <c r="BY422" s="64"/>
      <c r="BZ422" s="64"/>
      <c r="CA422" s="64"/>
      <c r="CB422" s="64"/>
      <c r="CC422" s="64">
        <v>102</v>
      </c>
      <c r="CD422" s="64">
        <v>8</v>
      </c>
      <c r="CE422" s="64">
        <v>8</v>
      </c>
      <c r="CF422" s="64"/>
      <c r="CG422" s="37" t="e">
        <f>VLOOKUP(Table_1[[#This Row],[EAN]],'[1]Planilha1'!$E:$R,13,0)</f>
        <v>#N/A</v>
      </c>
      <c r="CI422" s="188">
        <f>IF(Table_1[[#This Row],[STATUS MERCADO]]="GO",Table_1[[#This Row],[M. BRUTA TOTAL]],0)</f>
        <v>0</v>
      </c>
      <c r="CJ422" s="188">
        <f>IF(Table_1[[#This Row],[STATUS MERCADO]]="GO",Table_1[[#This Row],[PV UNIT. REALIZADO]]*Table_1[[#This Row],[QUANTIDADE]],0)</f>
        <v>0</v>
      </c>
    </row>
    <row r="423" ht="15">
      <c r="A423" s="7"/>
      <c r="B423" s="67" t="s">
        <v>2735</v>
      </c>
      <c r="C423" s="48">
        <v>220420</v>
      </c>
      <c r="D423" s="48">
        <v>6203</v>
      </c>
      <c r="E423" s="49">
        <v>7896006762003</v>
      </c>
      <c r="F423" s="50" t="s">
        <v>2746</v>
      </c>
      <c r="G423" s="48" t="s">
        <v>21</v>
      </c>
      <c r="H423" s="48">
        <v>250</v>
      </c>
      <c r="I423" s="51" t="s">
        <v>2737</v>
      </c>
      <c r="J423" s="48" t="s">
        <v>2738</v>
      </c>
      <c r="K423" s="52" t="s">
        <v>84</v>
      </c>
      <c r="L423" s="52">
        <v>30</v>
      </c>
      <c r="M423" s="52">
        <v>0</v>
      </c>
      <c r="N423" s="48" t="s">
        <v>85</v>
      </c>
      <c r="O423" s="48" t="s">
        <v>4690</v>
      </c>
      <c r="P423" s="53">
        <v>4.770417218818696</v>
      </c>
      <c r="Q423" s="54">
        <f>(17/100+7.6/100+1.65/100)*P423</f>
        <v>1.2522345199399076</v>
      </c>
      <c r="R423" s="55"/>
      <c r="S423" s="55"/>
      <c r="T423" s="55"/>
      <c r="U423" s="55"/>
      <c r="V423" s="54">
        <f>+P423-Q423+R423+S423+T423+U423</f>
        <v>3.518182698878788</v>
      </c>
      <c r="W423" s="56">
        <f>(1.02/100)</f>
        <v>1.02E-2</v>
      </c>
      <c r="X423" s="56">
        <v>4.8E-3</v>
      </c>
      <c r="Y423" s="56">
        <v>0.17</v>
      </c>
      <c r="Z423" s="56">
        <v>1.65E-2</v>
      </c>
      <c r="AA423" s="56">
        <v>7.6E-2</v>
      </c>
      <c r="AB423" s="56">
        <f>SUM(W423:AA423)</f>
        <v>0.2775</v>
      </c>
      <c r="AC423" s="48">
        <v>12</v>
      </c>
      <c r="AD423" s="57">
        <f>IF(AL423="","",+AC423*AL423)</f>
        <v>107.56227359629418</v>
      </c>
      <c r="AE423" s="58">
        <f>IF(AL423="","",+AL423*AB423)</f>
        <v>2.4873775769143034</v>
      </c>
      <c r="AF423" s="57">
        <f>IF(AL423="","",+AL423-AE423)</f>
        <v>6.4761452227768785</v>
      </c>
      <c r="AG423" s="58">
        <f>+V423</f>
        <v>3.518182698878788</v>
      </c>
      <c r="AH423" s="57">
        <f>IF(AF423="","",+AF423-AG423)</f>
        <v>2.9579625238980904</v>
      </c>
      <c r="AI423" s="57">
        <f>IF(AH423="","",+AH423*AC423)</f>
        <v>35.49555028677709</v>
      </c>
      <c r="AJ423" s="58">
        <v>6.9</v>
      </c>
      <c r="AK423" s="59">
        <v>0.33</v>
      </c>
      <c r="AL423" s="58">
        <f>IF(V423=0,"",V423/(1-AB423-AK423))</f>
        <v>8.963522799691182</v>
      </c>
      <c r="AM423" s="60">
        <v>0.33</v>
      </c>
      <c r="AN423" s="58">
        <f>IF(V423=0,"",V423/(1-AB423-AM423))</f>
        <v>8.963522799691182</v>
      </c>
      <c r="AO423" s="61">
        <v>1.2</v>
      </c>
      <c r="AP423" s="58">
        <f>IF(BD!AJ423="","",BD!AJ423*BD!AO423)</f>
        <v>8.28</v>
      </c>
      <c r="AQ423" s="56">
        <f>BD!AM423/BD!AK423-1</f>
        <v>0</v>
      </c>
      <c r="AR423" s="56">
        <f>IF(BD!AN423="","",IF(BD!AJ423="","",BD!AN423/BD!AJ423-1))</f>
        <v>0.29906127531756255</v>
      </c>
      <c r="AS423" s="56" t="str">
        <f>IF(BD!AN423="","",IF(BD!AN423&lt;BD!AL423,"ABAIXO DA META","DENTRO DA META"))</f>
        <v>DENTRO DA META</v>
      </c>
      <c r="AT423" s="56" t="str">
        <f>IF(BD!AJ423="","EM ANÁLISE",IF(BD!AP423&gt;=BD!AN423,"GO", "NO GO"))</f>
        <v>NO GO</v>
      </c>
      <c r="AU423" s="62">
        <f>IF(AN423="","",+BD!$AN423-AJ423)</f>
        <v>2.0635227996911816</v>
      </c>
      <c r="AV423" s="63"/>
      <c r="AW423" s="54">
        <f>BD!P423*BD!AC423</f>
        <v>57.245006625824345</v>
      </c>
      <c r="AX423" s="54">
        <f>BD!V423*BD!AC423</f>
        <v>42.218192386545454</v>
      </c>
      <c r="AY423" s="54">
        <f>IF(BD!AN423="","",BD!AN423*BD!AC423)</f>
        <v>107.56227359629418</v>
      </c>
      <c r="AZ423" s="48" t="s">
        <v>5271</v>
      </c>
      <c r="BA423" s="48" t="s">
        <v>124</v>
      </c>
      <c r="BB423" s="48">
        <v>1</v>
      </c>
      <c r="BC423" s="48" t="s">
        <v>2739</v>
      </c>
      <c r="BD423" s="64" t="s">
        <v>5257</v>
      </c>
      <c r="BE423" s="65" t="s">
        <v>4</v>
      </c>
      <c r="BF423" s="65" t="s">
        <v>4</v>
      </c>
      <c r="BG423" s="64" t="s">
        <v>5258</v>
      </c>
      <c r="BH423" s="66"/>
      <c r="BI423" s="66"/>
      <c r="BJ423" s="66"/>
      <c r="BK423" s="66"/>
      <c r="BL423" s="66"/>
      <c r="BM423" s="66"/>
      <c r="BN423" s="66"/>
      <c r="BO423" s="64">
        <v>1.138</v>
      </c>
      <c r="BP423" s="64">
        <v>140.622</v>
      </c>
      <c r="BQ423" s="64">
        <v>121</v>
      </c>
      <c r="BR423" s="64" t="s">
        <v>5260</v>
      </c>
      <c r="BS423" s="64" t="s">
        <v>5260</v>
      </c>
      <c r="BT423" s="64" t="s">
        <v>5261</v>
      </c>
      <c r="BU423" s="64">
        <v>5102</v>
      </c>
      <c r="BV423" s="64"/>
      <c r="BW423" s="64"/>
      <c r="BX423" s="64"/>
      <c r="BY423" s="64"/>
      <c r="BZ423" s="64"/>
      <c r="CA423" s="64"/>
      <c r="CB423" s="64"/>
      <c r="CC423" s="64">
        <v>102</v>
      </c>
      <c r="CD423" s="64">
        <v>8</v>
      </c>
      <c r="CE423" s="64">
        <v>8</v>
      </c>
      <c r="CF423" s="64"/>
      <c r="CG423" s="37" t="e">
        <f>VLOOKUP(Table_1[[#This Row],[EAN]],'[1]Planilha1'!$E:$R,13,0)</f>
        <v>#N/A</v>
      </c>
      <c r="CI423" s="188">
        <f>IF(Table_1[[#This Row],[STATUS MERCADO]]="GO",Table_1[[#This Row],[M. BRUTA TOTAL]],0)</f>
        <v>0</v>
      </c>
      <c r="CJ423" s="188">
        <f>IF(Table_1[[#This Row],[STATUS MERCADO]]="GO",Table_1[[#This Row],[PV UNIT. REALIZADO]]*Table_1[[#This Row],[QUANTIDADE]],0)</f>
        <v>0</v>
      </c>
    </row>
    <row r="424" ht="15">
      <c r="A424" s="7"/>
      <c r="B424" s="67" t="s">
        <v>2735</v>
      </c>
      <c r="C424" s="48">
        <v>220421</v>
      </c>
      <c r="D424" s="48">
        <v>6206</v>
      </c>
      <c r="E424" s="49">
        <v>7896006762027</v>
      </c>
      <c r="F424" s="50" t="s">
        <v>2747</v>
      </c>
      <c r="G424" s="48" t="s">
        <v>21</v>
      </c>
      <c r="H424" s="48">
        <v>250</v>
      </c>
      <c r="I424" s="51" t="s">
        <v>2737</v>
      </c>
      <c r="J424" s="48" t="s">
        <v>2738</v>
      </c>
      <c r="K424" s="52" t="s">
        <v>84</v>
      </c>
      <c r="L424" s="52">
        <v>6</v>
      </c>
      <c r="M424" s="52">
        <v>0</v>
      </c>
      <c r="N424" s="48" t="s">
        <v>85</v>
      </c>
      <c r="O424" s="48" t="s">
        <v>4690</v>
      </c>
      <c r="P424" s="53">
        <v>23.85208609409348</v>
      </c>
      <c r="Q424" s="54">
        <f>(17/100+7.6/100+1.65/100)*P424</f>
        <v>6.261172599699538</v>
      </c>
      <c r="R424" s="55"/>
      <c r="S424" s="55"/>
      <c r="T424" s="55"/>
      <c r="U424" s="55"/>
      <c r="V424" s="54">
        <f>+P424-Q424+R424+S424+T424+U424</f>
        <v>17.59091349439394</v>
      </c>
      <c r="W424" s="56">
        <f>(1.02/100)</f>
        <v>1.02E-2</v>
      </c>
      <c r="X424" s="56">
        <v>4.8E-3</v>
      </c>
      <c r="Y424" s="56">
        <v>0.17</v>
      </c>
      <c r="Z424" s="56">
        <v>1.65E-2</v>
      </c>
      <c r="AA424" s="56">
        <v>7.6E-2</v>
      </c>
      <c r="AB424" s="56">
        <f>SUM(W424:AA424)</f>
        <v>0.2775</v>
      </c>
      <c r="AC424" s="48">
        <v>12</v>
      </c>
      <c r="AD424" s="57">
        <f>IF(AL424="","",+AC424*AL424)</f>
        <v>537.811367981471</v>
      </c>
      <c r="AE424" s="58">
        <f>IF(AL424="","",+AL424*AB424)</f>
        <v>12.436887884571517</v>
      </c>
      <c r="AF424" s="57">
        <f>IF(AL424="","",+AL424-AE424)</f>
        <v>32.38072611388439</v>
      </c>
      <c r="AG424" s="58">
        <f>+V424</f>
        <v>17.59091349439394</v>
      </c>
      <c r="AH424" s="57">
        <f>IF(AF424="","",+AF424-AG424)</f>
        <v>14.789812619490451</v>
      </c>
      <c r="AI424" s="57">
        <f>IF(AH424="","",+AH424*AC424)</f>
        <v>177.47775143388543</v>
      </c>
      <c r="AJ424" s="58">
        <v>28.04</v>
      </c>
      <c r="AK424" s="59">
        <v>0.33</v>
      </c>
      <c r="AL424" s="58">
        <f>IF(V424=0,"",V424/(1-AB424-AK424))</f>
        <v>44.81761399845591</v>
      </c>
      <c r="AM424" s="60">
        <v>0.33</v>
      </c>
      <c r="AN424" s="58">
        <f>IF(V424=0,"",V424/(1-AB424-AM424))</f>
        <v>44.81761399845591</v>
      </c>
      <c r="AO424" s="61">
        <v>1.2</v>
      </c>
      <c r="AP424" s="58">
        <f>IF(BD!AJ424="","",BD!AJ424*BD!AO424)</f>
        <v>33.647999999999996</v>
      </c>
      <c r="AQ424" s="56">
        <f>BD!AM424/BD!AK424-1</f>
        <v>0</v>
      </c>
      <c r="AR424" s="56">
        <f>IF(BD!AN424="","",IF(BD!AJ424="","",BD!AN424/BD!AJ424-1))</f>
        <v>0.5983457203443621</v>
      </c>
      <c r="AS424" s="56" t="str">
        <f>IF(BD!AN424="","",IF(BD!AN424&lt;BD!AL424,"ABAIXO DA META","DENTRO DA META"))</f>
        <v>DENTRO DA META</v>
      </c>
      <c r="AT424" s="56" t="str">
        <f>IF(BD!AJ424="","EM ANÁLISE",IF(BD!AP424&gt;=BD!AN424,"GO", "NO GO"))</f>
        <v>NO GO</v>
      </c>
      <c r="AU424" s="62">
        <f>IF(AN424="","",+BD!$AN424-AJ424)</f>
        <v>16.777613998455912</v>
      </c>
      <c r="AV424" s="63"/>
      <c r="AW424" s="54">
        <f>BD!P424*BD!AC424</f>
        <v>286.22503312912175</v>
      </c>
      <c r="AX424" s="54">
        <f>BD!V424*BD!AC424</f>
        <v>211.09096193272728</v>
      </c>
      <c r="AY424" s="54">
        <f>IF(BD!AN424="","",BD!AN424*BD!AC424)</f>
        <v>537.811367981471</v>
      </c>
      <c r="AZ424" s="48" t="s">
        <v>5271</v>
      </c>
      <c r="BA424" s="48" t="s">
        <v>124</v>
      </c>
      <c r="BB424" s="48">
        <v>1</v>
      </c>
      <c r="BC424" s="48" t="s">
        <v>2739</v>
      </c>
      <c r="BD424" s="64" t="s">
        <v>5257</v>
      </c>
      <c r="BE424" s="65" t="s">
        <v>4</v>
      </c>
      <c r="BF424" s="65" t="s">
        <v>4</v>
      </c>
      <c r="BG424" s="64" t="s">
        <v>5258</v>
      </c>
      <c r="BH424" s="66"/>
      <c r="BI424" s="66"/>
      <c r="BJ424" s="66"/>
      <c r="BK424" s="66"/>
      <c r="BL424" s="66"/>
      <c r="BM424" s="66"/>
      <c r="BN424" s="66"/>
      <c r="BO424" s="64">
        <v>1.138</v>
      </c>
      <c r="BP424" s="64">
        <v>140.622</v>
      </c>
      <c r="BQ424" s="64">
        <v>121</v>
      </c>
      <c r="BR424" s="64" t="s">
        <v>5260</v>
      </c>
      <c r="BS424" s="64" t="s">
        <v>5260</v>
      </c>
      <c r="BT424" s="64" t="s">
        <v>5261</v>
      </c>
      <c r="BU424" s="64">
        <v>5102</v>
      </c>
      <c r="BV424" s="64"/>
      <c r="BW424" s="64"/>
      <c r="BX424" s="64"/>
      <c r="BY424" s="64"/>
      <c r="BZ424" s="64"/>
      <c r="CA424" s="64"/>
      <c r="CB424" s="64"/>
      <c r="CC424" s="64">
        <v>102</v>
      </c>
      <c r="CD424" s="64">
        <v>8</v>
      </c>
      <c r="CE424" s="64">
        <v>8</v>
      </c>
      <c r="CF424" s="64"/>
      <c r="CG424" s="37" t="e">
        <f>VLOOKUP(Table_1[[#This Row],[EAN]],'[1]Planilha1'!$E:$R,13,0)</f>
        <v>#N/A</v>
      </c>
      <c r="CI424" s="188">
        <f>IF(Table_1[[#This Row],[STATUS MERCADO]]="GO",Table_1[[#This Row],[M. BRUTA TOTAL]],0)</f>
        <v>0</v>
      </c>
      <c r="CJ424" s="188">
        <f>IF(Table_1[[#This Row],[STATUS MERCADO]]="GO",Table_1[[#This Row],[PV UNIT. REALIZADO]]*Table_1[[#This Row],[QUANTIDADE]],0)</f>
        <v>0</v>
      </c>
    </row>
    <row r="425" ht="15">
      <c r="A425" s="7"/>
      <c r="B425" s="67" t="s">
        <v>2735</v>
      </c>
      <c r="C425" s="48">
        <v>220422</v>
      </c>
      <c r="D425" s="48">
        <v>4461</v>
      </c>
      <c r="E425" s="49">
        <v>7896006744115</v>
      </c>
      <c r="F425" s="50" t="s">
        <v>2748</v>
      </c>
      <c r="G425" s="48" t="s">
        <v>21</v>
      </c>
      <c r="H425" s="48">
        <v>1410</v>
      </c>
      <c r="I425" s="51" t="s">
        <v>2749</v>
      </c>
      <c r="J425" s="48" t="s">
        <v>2750</v>
      </c>
      <c r="K425" s="52" t="s">
        <v>84</v>
      </c>
      <c r="L425" s="52">
        <v>10</v>
      </c>
      <c r="M425" s="52">
        <v>0</v>
      </c>
      <c r="N425" s="48" t="s">
        <v>85</v>
      </c>
      <c r="O425" s="48" t="s">
        <v>4690</v>
      </c>
      <c r="P425" s="53">
        <v>7.123322324397028</v>
      </c>
      <c r="Q425" s="54">
        <f>(17/100+7.6/100+1.65/100)*P425</f>
        <v>1.86987211015422</v>
      </c>
      <c r="R425" s="55"/>
      <c r="S425" s="55"/>
      <c r="T425" s="55"/>
      <c r="U425" s="55"/>
      <c r="V425" s="54">
        <f>+P425-Q425+R425+S425+T425+U425</f>
        <v>5.253450214242808</v>
      </c>
      <c r="W425" s="56">
        <f>(1.02/100)</f>
        <v>1.02E-2</v>
      </c>
      <c r="X425" s="56">
        <v>4.8E-3</v>
      </c>
      <c r="Y425" s="56">
        <v>0.17</v>
      </c>
      <c r="Z425" s="56">
        <v>1.65E-2</v>
      </c>
      <c r="AA425" s="56">
        <v>7.6E-2</v>
      </c>
      <c r="AB425" s="56">
        <f>SUM(W425:AA425)</f>
        <v>0.2775</v>
      </c>
      <c r="AC425" s="48">
        <v>12</v>
      </c>
      <c r="AD425" s="57">
        <f>IF(AL425="","",+AC425*AL425)</f>
        <v>160.6150383972324</v>
      </c>
      <c r="AE425" s="58">
        <f>IF(AL425="","",+AL425*AB425)</f>
        <v>3.7142227629359996</v>
      </c>
      <c r="AF425" s="57">
        <f>IF(AL425="","",+AL425-AE425)</f>
        <v>9.6703637701667</v>
      </c>
      <c r="AG425" s="58">
        <f>+V425</f>
        <v>5.253450214242808</v>
      </c>
      <c r="AH425" s="57">
        <f>IF(AF425="","",+AF425-AG425)</f>
        <v>4.416913555923892</v>
      </c>
      <c r="AI425" s="57">
        <f>IF(AH425="","",+AH425*AC425)</f>
        <v>53.002962671086706</v>
      </c>
      <c r="AJ425" s="58">
        <v>7.56</v>
      </c>
      <c r="AK425" s="59">
        <v>0.33</v>
      </c>
      <c r="AL425" s="58">
        <f>IF(V425=0,"",V425/(1-AB425-AK425))</f>
        <v>13.3845865331027</v>
      </c>
      <c r="AM425" s="60">
        <v>0.33</v>
      </c>
      <c r="AN425" s="58">
        <f>IF(V425=0,"",V425/(1-AB425-AM425))</f>
        <v>13.3845865331027</v>
      </c>
      <c r="AO425" s="61">
        <v>1.2</v>
      </c>
      <c r="AP425" s="58">
        <f>IF(BD!AJ425="","",BD!AJ425*BD!AO425)</f>
        <v>9.072</v>
      </c>
      <c r="AQ425" s="56">
        <f>BD!AM425/BD!AK425-1</f>
        <v>0</v>
      </c>
      <c r="AR425" s="56">
        <f>IF(BD!AN425="","",IF(BD!AJ425="","",BD!AN425/BD!AJ425-1))</f>
        <v>0.7704479541141138</v>
      </c>
      <c r="AS425" s="56" t="str">
        <f>IF(BD!AN425="","",IF(BD!AN425&lt;BD!AL425,"ABAIXO DA META","DENTRO DA META"))</f>
        <v>DENTRO DA META</v>
      </c>
      <c r="AT425" s="56" t="str">
        <f>IF(BD!AJ425="","EM ANÁLISE",IF(BD!AP425&gt;=BD!AN425,"GO", "NO GO"))</f>
        <v>NO GO</v>
      </c>
      <c r="AU425" s="62">
        <f>IF(AN425="","",+BD!$AN425-AJ425)</f>
        <v>5.824586533102701</v>
      </c>
      <c r="AV425" s="63"/>
      <c r="AW425" s="54">
        <f>BD!P425*BD!AC425</f>
        <v>85.47986789276433</v>
      </c>
      <c r="AX425" s="54">
        <f>BD!V425*BD!AC425</f>
        <v>63.041402570913704</v>
      </c>
      <c r="AY425" s="54">
        <f>IF(BD!AN425="","",BD!AN425*BD!AC425)</f>
        <v>160.6150383972324</v>
      </c>
      <c r="AZ425" s="48" t="s">
        <v>5271</v>
      </c>
      <c r="BA425" s="48" t="s">
        <v>124</v>
      </c>
      <c r="BB425" s="48">
        <v>1</v>
      </c>
      <c r="BC425" s="48" t="s">
        <v>2739</v>
      </c>
      <c r="BD425" s="64" t="s">
        <v>5257</v>
      </c>
      <c r="BE425" s="65" t="s">
        <v>4</v>
      </c>
      <c r="BF425" s="65" t="s">
        <v>4</v>
      </c>
      <c r="BG425" s="64" t="s">
        <v>5258</v>
      </c>
      <c r="BH425" s="66"/>
      <c r="BI425" s="66"/>
      <c r="BJ425" s="66"/>
      <c r="BK425" s="66"/>
      <c r="BL425" s="66"/>
      <c r="BM425" s="66"/>
      <c r="BN425" s="66"/>
      <c r="BO425" s="64">
        <v>1.138</v>
      </c>
      <c r="BP425" s="64">
        <v>140.622</v>
      </c>
      <c r="BQ425" s="64">
        <v>121</v>
      </c>
      <c r="BR425" s="64" t="s">
        <v>5260</v>
      </c>
      <c r="BS425" s="64" t="s">
        <v>5260</v>
      </c>
      <c r="BT425" s="64" t="s">
        <v>5261</v>
      </c>
      <c r="BU425" s="64">
        <v>5102</v>
      </c>
      <c r="BV425" s="64"/>
      <c r="BW425" s="64"/>
      <c r="BX425" s="64"/>
      <c r="BY425" s="64"/>
      <c r="BZ425" s="64"/>
      <c r="CA425" s="64"/>
      <c r="CB425" s="64"/>
      <c r="CC425" s="64">
        <v>102</v>
      </c>
      <c r="CD425" s="64">
        <v>8</v>
      </c>
      <c r="CE425" s="64">
        <v>8</v>
      </c>
      <c r="CF425" s="64"/>
      <c r="CG425" s="37" t="e">
        <f>VLOOKUP(Table_1[[#This Row],[EAN]],'[1]Planilha1'!$E:$R,13,0)</f>
        <v>#N/A</v>
      </c>
      <c r="CI425" s="188">
        <f>IF(Table_1[[#This Row],[STATUS MERCADO]]="GO",Table_1[[#This Row],[M. BRUTA TOTAL]],0)</f>
        <v>0</v>
      </c>
      <c r="CJ425" s="188">
        <f>IF(Table_1[[#This Row],[STATUS MERCADO]]="GO",Table_1[[#This Row],[PV UNIT. REALIZADO]]*Table_1[[#This Row],[QUANTIDADE]],0)</f>
        <v>0</v>
      </c>
    </row>
    <row r="426" ht="15">
      <c r="A426" s="7"/>
      <c r="B426" s="67" t="s">
        <v>2735</v>
      </c>
      <c r="C426" s="48">
        <v>220423</v>
      </c>
      <c r="D426" s="48">
        <v>4461</v>
      </c>
      <c r="E426" s="49">
        <v>7896006744115</v>
      </c>
      <c r="F426" s="50" t="s">
        <v>2748</v>
      </c>
      <c r="G426" s="48" t="s">
        <v>21</v>
      </c>
      <c r="H426" s="48">
        <v>1410</v>
      </c>
      <c r="I426" s="51" t="s">
        <v>2749</v>
      </c>
      <c r="J426" s="48" t="s">
        <v>2750</v>
      </c>
      <c r="K426" s="52" t="s">
        <v>84</v>
      </c>
      <c r="L426" s="52">
        <v>30</v>
      </c>
      <c r="M426" s="52">
        <v>0</v>
      </c>
      <c r="N426" s="48" t="s">
        <v>85</v>
      </c>
      <c r="O426" s="48" t="s">
        <v>4690</v>
      </c>
      <c r="P426" s="53">
        <v>7.123322324397007</v>
      </c>
      <c r="Q426" s="54">
        <f>(17/100+7.6/100+1.65/100)*P426</f>
        <v>1.8698721101542144</v>
      </c>
      <c r="R426" s="55"/>
      <c r="S426" s="55"/>
      <c r="T426" s="55"/>
      <c r="U426" s="55"/>
      <c r="V426" s="54">
        <f>+P426-Q426+R426+S426+T426+U426</f>
        <v>5.253450214242792</v>
      </c>
      <c r="W426" s="56">
        <f>(1.02/100)</f>
        <v>1.02E-2</v>
      </c>
      <c r="X426" s="56">
        <v>4.8E-3</v>
      </c>
      <c r="Y426" s="56">
        <v>0.17</v>
      </c>
      <c r="Z426" s="56">
        <v>1.65E-2</v>
      </c>
      <c r="AA426" s="56">
        <v>7.6E-2</v>
      </c>
      <c r="AB426" s="56">
        <f>SUM(W426:AA426)</f>
        <v>0.2775</v>
      </c>
      <c r="AC426" s="48">
        <v>12</v>
      </c>
      <c r="AD426" s="57">
        <f>IF(AL426="","",+AC426*AL426)</f>
        <v>160.6150383972319</v>
      </c>
      <c r="AE426" s="58">
        <f>IF(AL426="","",+AL426*AB426)</f>
        <v>3.7142227629359885</v>
      </c>
      <c r="AF426" s="57">
        <f>IF(AL426="","",+AL426-AE426)</f>
        <v>9.67036377016667</v>
      </c>
      <c r="AG426" s="58">
        <f>+V426</f>
        <v>5.253450214242792</v>
      </c>
      <c r="AH426" s="57">
        <f>IF(AF426="","",+AF426-AG426)</f>
        <v>4.416913555923878</v>
      </c>
      <c r="AI426" s="57">
        <f>IF(AH426="","",+AH426*AC426)</f>
        <v>53.002962671086536</v>
      </c>
      <c r="AJ426" s="58">
        <v>7.56</v>
      </c>
      <c r="AK426" s="59">
        <v>0.33</v>
      </c>
      <c r="AL426" s="58">
        <f>IF(V426=0,"",V426/(1-AB426-AK426))</f>
        <v>13.38458653310266</v>
      </c>
      <c r="AM426" s="60">
        <v>0.33</v>
      </c>
      <c r="AN426" s="58">
        <f>IF(V426=0,"",V426/(1-AB426-AM426))</f>
        <v>13.38458653310266</v>
      </c>
      <c r="AO426" s="61">
        <v>1.2</v>
      </c>
      <c r="AP426" s="58">
        <f>IF(BD!AJ426="","",BD!AJ426*BD!AO426)</f>
        <v>9.072</v>
      </c>
      <c r="AQ426" s="56">
        <f>BD!AM426/BD!AK426-1</f>
        <v>0</v>
      </c>
      <c r="AR426" s="56">
        <f>IF(BD!AN426="","",IF(BD!AJ426="","",BD!AN426/BD!AJ426-1))</f>
        <v>0.7704479541141085</v>
      </c>
      <c r="AS426" s="56" t="str">
        <f>IF(BD!AN426="","",IF(BD!AN426&lt;BD!AL426,"ABAIXO DA META","DENTRO DA META"))</f>
        <v>DENTRO DA META</v>
      </c>
      <c r="AT426" s="56" t="str">
        <f>IF(BD!AJ426="","EM ANÁLISE",IF(BD!AP426&gt;=BD!AN426,"GO", "NO GO"))</f>
        <v>NO GO</v>
      </c>
      <c r="AU426" s="62">
        <f>IF(AN426="","",+BD!$AN426-AJ426)</f>
        <v>5.82458653310266</v>
      </c>
      <c r="AV426" s="63"/>
      <c r="AW426" s="54">
        <f>BD!P426*BD!AC426</f>
        <v>85.47986789276408</v>
      </c>
      <c r="AX426" s="54">
        <f>BD!V426*BD!AC426</f>
        <v>63.041402570913505</v>
      </c>
      <c r="AY426" s="54">
        <f>IF(BD!AN426="","",BD!AN426*BD!AC426)</f>
        <v>160.6150383972319</v>
      </c>
      <c r="AZ426" s="48" t="s">
        <v>5271</v>
      </c>
      <c r="BA426" s="48" t="s">
        <v>124</v>
      </c>
      <c r="BB426" s="48">
        <v>1</v>
      </c>
      <c r="BC426" s="48" t="s">
        <v>2739</v>
      </c>
      <c r="BD426" s="64" t="s">
        <v>5257</v>
      </c>
      <c r="BE426" s="65" t="s">
        <v>4</v>
      </c>
      <c r="BF426" s="65" t="s">
        <v>4</v>
      </c>
      <c r="BG426" s="64" t="s">
        <v>5258</v>
      </c>
      <c r="BH426" s="66"/>
      <c r="BI426" s="66"/>
      <c r="BJ426" s="66"/>
      <c r="BK426" s="66"/>
      <c r="BL426" s="66"/>
      <c r="BM426" s="66"/>
      <c r="BN426" s="66"/>
      <c r="BO426" s="64">
        <v>1.138</v>
      </c>
      <c r="BP426" s="64">
        <v>140.622</v>
      </c>
      <c r="BQ426" s="64">
        <v>121</v>
      </c>
      <c r="BR426" s="64" t="s">
        <v>5260</v>
      </c>
      <c r="BS426" s="64" t="s">
        <v>5260</v>
      </c>
      <c r="BT426" s="64" t="s">
        <v>5261</v>
      </c>
      <c r="BU426" s="64">
        <v>5102</v>
      </c>
      <c r="BV426" s="64"/>
      <c r="BW426" s="64"/>
      <c r="BX426" s="64"/>
      <c r="BY426" s="64"/>
      <c r="BZ426" s="64"/>
      <c r="CA426" s="64"/>
      <c r="CB426" s="64"/>
      <c r="CC426" s="64">
        <v>102</v>
      </c>
      <c r="CD426" s="64">
        <v>8</v>
      </c>
      <c r="CE426" s="64">
        <v>8</v>
      </c>
      <c r="CF426" s="64"/>
      <c r="CG426" s="37" t="e">
        <f>VLOOKUP(Table_1[[#This Row],[EAN]],'[1]Planilha1'!$E:$R,13,0)</f>
        <v>#N/A</v>
      </c>
      <c r="CI426" s="188">
        <f>IF(Table_1[[#This Row],[STATUS MERCADO]]="GO",Table_1[[#This Row],[M. BRUTA TOTAL]],0)</f>
        <v>0</v>
      </c>
      <c r="CJ426" s="188">
        <f>IF(Table_1[[#This Row],[STATUS MERCADO]]="GO",Table_1[[#This Row],[PV UNIT. REALIZADO]]*Table_1[[#This Row],[QUANTIDADE]],0)</f>
        <v>0</v>
      </c>
    </row>
    <row r="427" ht="15">
      <c r="A427" s="7"/>
      <c r="B427" s="67" t="s">
        <v>2735</v>
      </c>
      <c r="C427" s="48">
        <v>220424</v>
      </c>
      <c r="D427" s="48">
        <v>5161</v>
      </c>
      <c r="E427" s="49">
        <v>7896006751113</v>
      </c>
      <c r="F427" s="50" t="s">
        <v>2751</v>
      </c>
      <c r="G427" s="48" t="s">
        <v>21</v>
      </c>
      <c r="H427" s="48">
        <v>1410</v>
      </c>
      <c r="I427" s="51" t="s">
        <v>2749</v>
      </c>
      <c r="J427" s="48" t="s">
        <v>2752</v>
      </c>
      <c r="K427" s="52" t="s">
        <v>84</v>
      </c>
      <c r="L427" s="52">
        <v>10</v>
      </c>
      <c r="M427" s="52">
        <v>0</v>
      </c>
      <c r="N427" s="48" t="s">
        <v>85</v>
      </c>
      <c r="O427" s="48" t="s">
        <v>4690</v>
      </c>
      <c r="P427" s="53">
        <v>6.851675349508544</v>
      </c>
      <c r="Q427" s="54">
        <f>(17/100+7.6/100+1.65/100)*P427</f>
        <v>1.798564779245993</v>
      </c>
      <c r="R427" s="55"/>
      <c r="S427" s="55"/>
      <c r="T427" s="55"/>
      <c r="U427" s="55"/>
      <c r="V427" s="54">
        <f>+P427-Q427+R427+S427+T427+U427</f>
        <v>5.053110570262551</v>
      </c>
      <c r="W427" s="56">
        <f>(1.02/100)</f>
        <v>1.02E-2</v>
      </c>
      <c r="X427" s="56">
        <v>4.8E-3</v>
      </c>
      <c r="Y427" s="56">
        <v>0.17</v>
      </c>
      <c r="Z427" s="56">
        <v>1.65E-2</v>
      </c>
      <c r="AA427" s="56">
        <v>7.6E-2</v>
      </c>
      <c r="AB427" s="56">
        <f>SUM(W427:AA427)</f>
        <v>0.2775</v>
      </c>
      <c r="AC427" s="48">
        <v>12</v>
      </c>
      <c r="AD427" s="57">
        <f>IF(AL427="","",+AC427*AL427)</f>
        <v>154.49000469592517</v>
      </c>
      <c r="AE427" s="58">
        <f>IF(AL427="","",+AL427*AB427)</f>
        <v>3.5725813585932698</v>
      </c>
      <c r="AF427" s="57">
        <f>IF(AL427="","",+AL427-AE427)</f>
        <v>9.301585699400494</v>
      </c>
      <c r="AG427" s="58">
        <f>+V427</f>
        <v>5.053110570262551</v>
      </c>
      <c r="AH427" s="57">
        <f>IF(AF427="","",+AF427-AG427)</f>
        <v>4.248475129137943</v>
      </c>
      <c r="AI427" s="57">
        <f>IF(AH427="","",+AH427*AC427)</f>
        <v>50.98170154965531</v>
      </c>
      <c r="AJ427" s="58">
        <v>8.7</v>
      </c>
      <c r="AK427" s="59">
        <v>0.33</v>
      </c>
      <c r="AL427" s="58">
        <f>IF(V427=0,"",V427/(1-AB427-AK427))</f>
        <v>12.874167057993764</v>
      </c>
      <c r="AM427" s="60">
        <v>0.33</v>
      </c>
      <c r="AN427" s="58">
        <f>IF(V427=0,"",V427/(1-AB427-AM427))</f>
        <v>12.874167057993764</v>
      </c>
      <c r="AO427" s="61">
        <v>1.2</v>
      </c>
      <c r="AP427" s="58">
        <f>IF(BD!AJ427="","",BD!AJ427*BD!AO427)</f>
        <v>10.44</v>
      </c>
      <c r="AQ427" s="56">
        <f>BD!AM427/BD!AK427-1</f>
        <v>0</v>
      </c>
      <c r="AR427" s="56">
        <f>IF(BD!AN427="","",IF(BD!AJ427="","",BD!AN427/BD!AJ427-1))</f>
        <v>0.47978931701077765</v>
      </c>
      <c r="AS427" s="56" t="str">
        <f>IF(BD!AN427="","",IF(BD!AN427&lt;BD!AL427,"ABAIXO DA META","DENTRO DA META"))</f>
        <v>DENTRO DA META</v>
      </c>
      <c r="AT427" s="56" t="str">
        <f>IF(BD!AJ427="","EM ANÁLISE",IF(BD!AP427&gt;=BD!AN427,"GO", "NO GO"))</f>
        <v>NO GO</v>
      </c>
      <c r="AU427" s="62">
        <f>IF(AN427="","",+BD!$AN427-AJ427)</f>
        <v>4.174167057993765</v>
      </c>
      <c r="AV427" s="63"/>
      <c r="AW427" s="54">
        <f>BD!P427*BD!AC427</f>
        <v>82.22010419410253</v>
      </c>
      <c r="AX427" s="54">
        <f>BD!V427*BD!AC427</f>
        <v>60.63732684315062</v>
      </c>
      <c r="AY427" s="54">
        <f>IF(BD!AN427="","",BD!AN427*BD!AC427)</f>
        <v>154.49000469592517</v>
      </c>
      <c r="AZ427" s="48" t="s">
        <v>5271</v>
      </c>
      <c r="BA427" s="48" t="s">
        <v>124</v>
      </c>
      <c r="BB427" s="48">
        <v>1</v>
      </c>
      <c r="BC427" s="48" t="s">
        <v>2739</v>
      </c>
      <c r="BD427" s="64" t="s">
        <v>5257</v>
      </c>
      <c r="BE427" s="65" t="s">
        <v>4</v>
      </c>
      <c r="BF427" s="65" t="s">
        <v>4</v>
      </c>
      <c r="BG427" s="64" t="s">
        <v>5258</v>
      </c>
      <c r="BH427" s="66"/>
      <c r="BI427" s="66"/>
      <c r="BJ427" s="66"/>
      <c r="BK427" s="66"/>
      <c r="BL427" s="66"/>
      <c r="BM427" s="66"/>
      <c r="BN427" s="66"/>
      <c r="BO427" s="64">
        <v>1.138</v>
      </c>
      <c r="BP427" s="64">
        <v>140.622</v>
      </c>
      <c r="BQ427" s="64">
        <v>121</v>
      </c>
      <c r="BR427" s="64" t="s">
        <v>5260</v>
      </c>
      <c r="BS427" s="64" t="s">
        <v>5260</v>
      </c>
      <c r="BT427" s="64" t="s">
        <v>5261</v>
      </c>
      <c r="BU427" s="64">
        <v>5102</v>
      </c>
      <c r="BV427" s="64"/>
      <c r="BW427" s="64"/>
      <c r="BX427" s="64"/>
      <c r="BY427" s="64"/>
      <c r="BZ427" s="64"/>
      <c r="CA427" s="64"/>
      <c r="CB427" s="64"/>
      <c r="CC427" s="64">
        <v>102</v>
      </c>
      <c r="CD427" s="64">
        <v>8</v>
      </c>
      <c r="CE427" s="64">
        <v>8</v>
      </c>
      <c r="CF427" s="64"/>
      <c r="CG427" s="37" t="e">
        <f>VLOOKUP(Table_1[[#This Row],[EAN]],'[1]Planilha1'!$E:$R,13,0)</f>
        <v>#N/A</v>
      </c>
      <c r="CI427" s="188">
        <f>IF(Table_1[[#This Row],[STATUS MERCADO]]="GO",Table_1[[#This Row],[M. BRUTA TOTAL]],0)</f>
        <v>0</v>
      </c>
      <c r="CJ427" s="188">
        <f>IF(Table_1[[#This Row],[STATUS MERCADO]]="GO",Table_1[[#This Row],[PV UNIT. REALIZADO]]*Table_1[[#This Row],[QUANTIDADE]],0)</f>
        <v>0</v>
      </c>
    </row>
    <row r="428" ht="15">
      <c r="A428" s="7"/>
      <c r="B428" s="67" t="s">
        <v>2735</v>
      </c>
      <c r="C428" s="48">
        <v>220425</v>
      </c>
      <c r="D428" s="48">
        <v>5161</v>
      </c>
      <c r="E428" s="49">
        <v>7896006751113</v>
      </c>
      <c r="F428" s="50" t="s">
        <v>2751</v>
      </c>
      <c r="G428" s="48" t="s">
        <v>21</v>
      </c>
      <c r="H428" s="48">
        <v>1410</v>
      </c>
      <c r="I428" s="51" t="s">
        <v>2749</v>
      </c>
      <c r="J428" s="48" t="s">
        <v>2752</v>
      </c>
      <c r="K428" s="52" t="s">
        <v>84</v>
      </c>
      <c r="L428" s="52">
        <v>30</v>
      </c>
      <c r="M428" s="52">
        <v>0</v>
      </c>
      <c r="N428" s="48" t="s">
        <v>85</v>
      </c>
      <c r="O428" s="48" t="s">
        <v>4690</v>
      </c>
      <c r="P428" s="53">
        <v>6.85167534950856</v>
      </c>
      <c r="Q428" s="54">
        <f>(17/100+7.6/100+1.65/100)*P428</f>
        <v>1.7985647792459971</v>
      </c>
      <c r="R428" s="55"/>
      <c r="S428" s="55"/>
      <c r="T428" s="55"/>
      <c r="U428" s="55"/>
      <c r="V428" s="54">
        <f>+P428-Q428+R428+S428+T428+U428</f>
        <v>5.053110570262563</v>
      </c>
      <c r="W428" s="56">
        <f>(1.02/100)</f>
        <v>1.02E-2</v>
      </c>
      <c r="X428" s="56">
        <v>4.8E-3</v>
      </c>
      <c r="Y428" s="56">
        <v>0.17</v>
      </c>
      <c r="Z428" s="56">
        <v>1.65E-2</v>
      </c>
      <c r="AA428" s="56">
        <v>7.6E-2</v>
      </c>
      <c r="AB428" s="56">
        <f>SUM(W428:AA428)</f>
        <v>0.2775</v>
      </c>
      <c r="AC428" s="48">
        <v>12</v>
      </c>
      <c r="AD428" s="57">
        <f>IF(AL428="","",+AC428*AL428)</f>
        <v>154.4900046959255</v>
      </c>
      <c r="AE428" s="58">
        <f>IF(AL428="","",+AL428*AB428)</f>
        <v>3.5725813585932777</v>
      </c>
      <c r="AF428" s="57">
        <f>IF(AL428="","",+AL428-AE428)</f>
        <v>9.301585699400515</v>
      </c>
      <c r="AG428" s="58">
        <f>+V428</f>
        <v>5.053110570262563</v>
      </c>
      <c r="AH428" s="57">
        <f>IF(AF428="","",+AF428-AG428)</f>
        <v>4.248475129137953</v>
      </c>
      <c r="AI428" s="57">
        <f>IF(AH428="","",+AH428*AC428)</f>
        <v>50.98170154965543</v>
      </c>
      <c r="AJ428" s="58">
        <v>8.7</v>
      </c>
      <c r="AK428" s="59">
        <v>0.33</v>
      </c>
      <c r="AL428" s="58">
        <f>IF(V428=0,"",V428/(1-AB428-AK428))</f>
        <v>12.874167057993793</v>
      </c>
      <c r="AM428" s="60">
        <v>0.33</v>
      </c>
      <c r="AN428" s="58">
        <f>IF(V428=0,"",V428/(1-AB428-AM428))</f>
        <v>12.874167057993793</v>
      </c>
      <c r="AO428" s="61">
        <v>1.2</v>
      </c>
      <c r="AP428" s="58">
        <f>IF(BD!AJ428="","",BD!AJ428*BD!AO428)</f>
        <v>10.44</v>
      </c>
      <c r="AQ428" s="56">
        <f>BD!AM428/BD!AK428-1</f>
        <v>0</v>
      </c>
      <c r="AR428" s="56">
        <f>IF(BD!AN428="","",IF(BD!AJ428="","",BD!AN428/BD!AJ428-1))</f>
        <v>0.479789317010781</v>
      </c>
      <c r="AS428" s="56" t="str">
        <f>IF(BD!AN428="","",IF(BD!AN428&lt;BD!AL428,"ABAIXO DA META","DENTRO DA META"))</f>
        <v>DENTRO DA META</v>
      </c>
      <c r="AT428" s="56" t="str">
        <f>IF(BD!AJ428="","EM ANÁLISE",IF(BD!AP428&gt;=BD!AN428,"GO", "NO GO"))</f>
        <v>NO GO</v>
      </c>
      <c r="AU428" s="62">
        <f>IF(AN428="","",+BD!$AN428-AJ428)</f>
        <v>4.1741670579937935</v>
      </c>
      <c r="AV428" s="63"/>
      <c r="AW428" s="54">
        <f>BD!P428*BD!AC428</f>
        <v>82.22010419410272</v>
      </c>
      <c r="AX428" s="54">
        <f>BD!V428*BD!AC428</f>
        <v>60.63732684315075</v>
      </c>
      <c r="AY428" s="54">
        <f>IF(BD!AN428="","",BD!AN428*BD!AC428)</f>
        <v>154.4900046959255</v>
      </c>
      <c r="AZ428" s="48" t="s">
        <v>5271</v>
      </c>
      <c r="BA428" s="48" t="s">
        <v>124</v>
      </c>
      <c r="BB428" s="48">
        <v>1</v>
      </c>
      <c r="BC428" s="48" t="s">
        <v>2739</v>
      </c>
      <c r="BD428" s="64" t="s">
        <v>5257</v>
      </c>
      <c r="BE428" s="65" t="s">
        <v>4</v>
      </c>
      <c r="BF428" s="65" t="s">
        <v>4</v>
      </c>
      <c r="BG428" s="64" t="s">
        <v>5258</v>
      </c>
      <c r="BH428" s="66"/>
      <c r="BI428" s="66"/>
      <c r="BJ428" s="66"/>
      <c r="BK428" s="66"/>
      <c r="BL428" s="66"/>
      <c r="BM428" s="66"/>
      <c r="BN428" s="66"/>
      <c r="BO428" s="64">
        <v>1.138</v>
      </c>
      <c r="BP428" s="64">
        <v>140.622</v>
      </c>
      <c r="BQ428" s="64">
        <v>121</v>
      </c>
      <c r="BR428" s="64" t="s">
        <v>5260</v>
      </c>
      <c r="BS428" s="64" t="s">
        <v>5260</v>
      </c>
      <c r="BT428" s="64" t="s">
        <v>5261</v>
      </c>
      <c r="BU428" s="64">
        <v>5102</v>
      </c>
      <c r="BV428" s="64"/>
      <c r="BW428" s="64"/>
      <c r="BX428" s="64"/>
      <c r="BY428" s="64"/>
      <c r="BZ428" s="64"/>
      <c r="CA428" s="64"/>
      <c r="CB428" s="64"/>
      <c r="CC428" s="64">
        <v>102</v>
      </c>
      <c r="CD428" s="64">
        <v>8</v>
      </c>
      <c r="CE428" s="64">
        <v>8</v>
      </c>
      <c r="CF428" s="64"/>
      <c r="CG428" s="37" t="e">
        <f>VLOOKUP(Table_1[[#This Row],[EAN]],'[1]Planilha1'!$E:$R,13,0)</f>
        <v>#N/A</v>
      </c>
      <c r="CI428" s="188">
        <f>IF(Table_1[[#This Row],[STATUS MERCADO]]="GO",Table_1[[#This Row],[M. BRUTA TOTAL]],0)</f>
        <v>0</v>
      </c>
      <c r="CJ428" s="188">
        <f>IF(Table_1[[#This Row],[STATUS MERCADO]]="GO",Table_1[[#This Row],[PV UNIT. REALIZADO]]*Table_1[[#This Row],[QUANTIDADE]],0)</f>
        <v>0</v>
      </c>
    </row>
    <row r="429" ht="15">
      <c r="A429" s="7"/>
      <c r="B429" s="67" t="s">
        <v>2735</v>
      </c>
      <c r="C429" s="48">
        <v>220426</v>
      </c>
      <c r="D429" s="48">
        <v>4674</v>
      </c>
      <c r="E429" s="49">
        <v>7896006746737</v>
      </c>
      <c r="F429" s="50" t="s">
        <v>2753</v>
      </c>
      <c r="G429" s="48" t="s">
        <v>21</v>
      </c>
      <c r="H429" s="48">
        <v>1410</v>
      </c>
      <c r="I429" s="51" t="s">
        <v>2749</v>
      </c>
      <c r="J429" s="48" t="s">
        <v>2754</v>
      </c>
      <c r="K429" s="52" t="s">
        <v>84</v>
      </c>
      <c r="L429" s="52">
        <v>10</v>
      </c>
      <c r="M429" s="52">
        <v>0</v>
      </c>
      <c r="N429" s="48" t="s">
        <v>85</v>
      </c>
      <c r="O429" s="48" t="s">
        <v>4690</v>
      </c>
      <c r="P429" s="53">
        <v>7.371667645949785</v>
      </c>
      <c r="Q429" s="54">
        <f>(17/100+7.6/100+1.65/100)*P429</f>
        <v>1.9350627570618186</v>
      </c>
      <c r="R429" s="55"/>
      <c r="S429" s="55"/>
      <c r="T429" s="55"/>
      <c r="U429" s="55"/>
      <c r="V429" s="54">
        <f>+P429-Q429+R429+S429+T429+U429</f>
        <v>5.436604888887966</v>
      </c>
      <c r="W429" s="56">
        <f>(1.02/100)</f>
        <v>1.02E-2</v>
      </c>
      <c r="X429" s="56">
        <v>4.8E-3</v>
      </c>
      <c r="Y429" s="56">
        <v>0.17</v>
      </c>
      <c r="Z429" s="56">
        <v>1.65E-2</v>
      </c>
      <c r="AA429" s="56">
        <v>7.6E-2</v>
      </c>
      <c r="AB429" s="56">
        <f>SUM(W429:AA429)</f>
        <v>0.2775</v>
      </c>
      <c r="AC429" s="48">
        <v>12</v>
      </c>
      <c r="AD429" s="57">
        <f>IF(AL429="","",+AC429*AL429)</f>
        <v>166.21467176217988</v>
      </c>
      <c r="AE429" s="58">
        <f>IF(AL429="","",+AL429*AB429)</f>
        <v>3.84371428450041</v>
      </c>
      <c r="AF429" s="57">
        <f>IF(AL429="","",+AL429-AE429)</f>
        <v>10.007508362347913</v>
      </c>
      <c r="AG429" s="58">
        <f>+V429</f>
        <v>5.436604888887966</v>
      </c>
      <c r="AH429" s="57">
        <f>IF(AF429="","",+AF429-AG429)</f>
        <v>4.570903473459947</v>
      </c>
      <c r="AI429" s="57">
        <f>IF(AH429="","",+AH429*AC429)</f>
        <v>54.85084168151937</v>
      </c>
      <c r="AJ429" s="58">
        <v>10.15</v>
      </c>
      <c r="AK429" s="59">
        <v>0.33</v>
      </c>
      <c r="AL429" s="58">
        <f>IF(V429=0,"",V429/(1-AB429-AK429))</f>
        <v>13.851222646848324</v>
      </c>
      <c r="AM429" s="60">
        <v>0.33</v>
      </c>
      <c r="AN429" s="58">
        <f>IF(V429=0,"",V429/(1-AB429-AM429))</f>
        <v>13.851222646848324</v>
      </c>
      <c r="AO429" s="61">
        <v>1.2</v>
      </c>
      <c r="AP429" s="58">
        <f>IF(BD!AJ429="","",BD!AJ429*BD!AO429)</f>
        <v>12.18</v>
      </c>
      <c r="AQ429" s="56">
        <f>BD!AM429/BD!AK429-1</f>
        <v>0</v>
      </c>
      <c r="AR429" s="56">
        <f>IF(BD!AN429="","",IF(BD!AJ429="","",BD!AN429/BD!AJ429-1))</f>
        <v>0.36465247752200236</v>
      </c>
      <c r="AS429" s="56" t="str">
        <f>IF(BD!AN429="","",IF(BD!AN429&lt;BD!AL429,"ABAIXO DA META","DENTRO DA META"))</f>
        <v>DENTRO DA META</v>
      </c>
      <c r="AT429" s="56" t="str">
        <f>IF(BD!AJ429="","EM ANÁLISE",IF(BD!AP429&gt;=BD!AN429,"GO", "NO GO"))</f>
        <v>NO GO</v>
      </c>
      <c r="AU429" s="62">
        <f>IF(AN429="","",+BD!$AN429-AJ429)</f>
        <v>3.701222646848324</v>
      </c>
      <c r="AV429" s="63"/>
      <c r="AW429" s="54">
        <f>BD!P429*BD!AC429</f>
        <v>88.46001175139742</v>
      </c>
      <c r="AX429" s="54">
        <f>BD!V429*BD!AC429</f>
        <v>65.23925866665559</v>
      </c>
      <c r="AY429" s="54">
        <f>IF(BD!AN429="","",BD!AN429*BD!AC429)</f>
        <v>166.21467176217988</v>
      </c>
      <c r="AZ429" s="48" t="s">
        <v>5271</v>
      </c>
      <c r="BA429" s="48" t="s">
        <v>124</v>
      </c>
      <c r="BB429" s="48">
        <v>1</v>
      </c>
      <c r="BC429" s="48" t="s">
        <v>2739</v>
      </c>
      <c r="BD429" s="64" t="s">
        <v>5257</v>
      </c>
      <c r="BE429" s="65" t="s">
        <v>4</v>
      </c>
      <c r="BF429" s="65" t="s">
        <v>4</v>
      </c>
      <c r="BG429" s="64" t="s">
        <v>5258</v>
      </c>
      <c r="BH429" s="66"/>
      <c r="BI429" s="66"/>
      <c r="BJ429" s="66"/>
      <c r="BK429" s="66"/>
      <c r="BL429" s="66"/>
      <c r="BM429" s="66"/>
      <c r="BN429" s="66"/>
      <c r="BO429" s="64">
        <v>1.138</v>
      </c>
      <c r="BP429" s="64">
        <v>140.622</v>
      </c>
      <c r="BQ429" s="64">
        <v>121</v>
      </c>
      <c r="BR429" s="64" t="s">
        <v>5260</v>
      </c>
      <c r="BS429" s="64" t="s">
        <v>5260</v>
      </c>
      <c r="BT429" s="64" t="s">
        <v>5261</v>
      </c>
      <c r="BU429" s="64">
        <v>5102</v>
      </c>
      <c r="BV429" s="64"/>
      <c r="BW429" s="64"/>
      <c r="BX429" s="64"/>
      <c r="BY429" s="64"/>
      <c r="BZ429" s="64"/>
      <c r="CA429" s="64"/>
      <c r="CB429" s="64"/>
      <c r="CC429" s="64">
        <v>102</v>
      </c>
      <c r="CD429" s="64">
        <v>8</v>
      </c>
      <c r="CE429" s="64">
        <v>8</v>
      </c>
      <c r="CF429" s="64"/>
      <c r="CG429" s="37" t="e">
        <f>VLOOKUP(Table_1[[#This Row],[EAN]],'[1]Planilha1'!$E:$R,13,0)</f>
        <v>#N/A</v>
      </c>
      <c r="CI429" s="188">
        <f>IF(Table_1[[#This Row],[STATUS MERCADO]]="GO",Table_1[[#This Row],[M. BRUTA TOTAL]],0)</f>
        <v>0</v>
      </c>
      <c r="CJ429" s="188">
        <f>IF(Table_1[[#This Row],[STATUS MERCADO]]="GO",Table_1[[#This Row],[PV UNIT. REALIZADO]]*Table_1[[#This Row],[QUANTIDADE]],0)</f>
        <v>0</v>
      </c>
    </row>
    <row r="430" ht="15">
      <c r="A430" s="7"/>
      <c r="B430" s="67" t="s">
        <v>2735</v>
      </c>
      <c r="C430" s="48">
        <v>220427</v>
      </c>
      <c r="D430" s="48">
        <v>4926</v>
      </c>
      <c r="E430" s="49">
        <v>7896006748830</v>
      </c>
      <c r="F430" s="50" t="s">
        <v>2755</v>
      </c>
      <c r="G430" s="48" t="s">
        <v>21</v>
      </c>
      <c r="H430" s="48">
        <v>1410</v>
      </c>
      <c r="I430" s="51" t="s">
        <v>2749</v>
      </c>
      <c r="J430" s="48" t="s">
        <v>2750</v>
      </c>
      <c r="K430" s="52" t="s">
        <v>84</v>
      </c>
      <c r="L430" s="52">
        <v>12</v>
      </c>
      <c r="M430" s="52">
        <v>0</v>
      </c>
      <c r="N430" s="48" t="s">
        <v>85</v>
      </c>
      <c r="O430" s="48" t="s">
        <v>4690</v>
      </c>
      <c r="P430" s="53">
        <v>7.379684880048611</v>
      </c>
      <c r="Q430" s="54">
        <f>(17/100+7.6/100+1.65/100)*P430</f>
        <v>1.9371672810127605</v>
      </c>
      <c r="R430" s="55"/>
      <c r="S430" s="55"/>
      <c r="T430" s="55"/>
      <c r="U430" s="55"/>
      <c r="V430" s="54">
        <f>+P430-Q430+R430+S430+T430+U430</f>
        <v>5.442517599035851</v>
      </c>
      <c r="W430" s="56">
        <f>(1.02/100)</f>
        <v>1.02E-2</v>
      </c>
      <c r="X430" s="56">
        <v>4.8E-3</v>
      </c>
      <c r="Y430" s="56">
        <v>0.17</v>
      </c>
      <c r="Z430" s="56">
        <v>1.65E-2</v>
      </c>
      <c r="AA430" s="56">
        <v>7.6E-2</v>
      </c>
      <c r="AB430" s="56">
        <f>SUM(W430:AA430)</f>
        <v>0.2775</v>
      </c>
      <c r="AC430" s="48">
        <v>12</v>
      </c>
      <c r="AD430" s="57">
        <f>IF(AL430="","",+AC430*AL430)</f>
        <v>166.39544251829358</v>
      </c>
      <c r="AE430" s="58">
        <f>IF(AL430="","",+AL430*AB430)</f>
        <v>3.847894608235539</v>
      </c>
      <c r="AF430" s="57">
        <f>IF(AL430="","",+AL430-AE430)</f>
        <v>10.018392268288926</v>
      </c>
      <c r="AG430" s="58">
        <f>+V430</f>
        <v>5.442517599035851</v>
      </c>
      <c r="AH430" s="57">
        <f>IF(AF430="","",+AF430-AG430)</f>
        <v>4.575874669253075</v>
      </c>
      <c r="AI430" s="57">
        <f>IF(AH430="","",+AH430*AC430)</f>
        <v>54.9104960310369</v>
      </c>
      <c r="AJ430" s="58">
        <v>7.06</v>
      </c>
      <c r="AK430" s="59">
        <v>0.33</v>
      </c>
      <c r="AL430" s="58">
        <f>IF(V430=0,"",V430/(1-AB430-AK430))</f>
        <v>13.866286876524464</v>
      </c>
      <c r="AM430" s="60">
        <v>0.33</v>
      </c>
      <c r="AN430" s="58">
        <f>IF(V430=0,"",V430/(1-AB430-AM430))</f>
        <v>13.866286876524464</v>
      </c>
      <c r="AO430" s="61">
        <v>1.2</v>
      </c>
      <c r="AP430" s="58">
        <f>IF(BD!AJ430="","",BD!AJ430*BD!AO430)</f>
        <v>8.472</v>
      </c>
      <c r="AQ430" s="56">
        <f>BD!AM430/BD!AK430-1</f>
        <v>0</v>
      </c>
      <c r="AR430" s="56">
        <f>IF(BD!AN430="","",IF(BD!AJ430="","",BD!AN430/BD!AJ430-1))</f>
        <v>0.9640632969581395</v>
      </c>
      <c r="AS430" s="56" t="str">
        <f>IF(BD!AN430="","",IF(BD!AN430&lt;BD!AL430,"ABAIXO DA META","DENTRO DA META"))</f>
        <v>DENTRO DA META</v>
      </c>
      <c r="AT430" s="56" t="str">
        <f>IF(BD!AJ430="","EM ANÁLISE",IF(BD!AP430&gt;=BD!AN430,"GO", "NO GO"))</f>
        <v>NO GO</v>
      </c>
      <c r="AU430" s="62">
        <f>IF(AN430="","",+BD!$AN430-AJ430)</f>
        <v>6.806286876524465</v>
      </c>
      <c r="AV430" s="63"/>
      <c r="AW430" s="54">
        <f>BD!P430*BD!AC430</f>
        <v>88.55621856058333</v>
      </c>
      <c r="AX430" s="54">
        <f>BD!V430*BD!AC430</f>
        <v>65.3102111884302</v>
      </c>
      <c r="AY430" s="54">
        <f>IF(BD!AN430="","",BD!AN430*BD!AC430)</f>
        <v>166.39544251829358</v>
      </c>
      <c r="AZ430" s="48" t="s">
        <v>5271</v>
      </c>
      <c r="BA430" s="48" t="s">
        <v>124</v>
      </c>
      <c r="BB430" s="48">
        <v>1</v>
      </c>
      <c r="BC430" s="48" t="s">
        <v>2739</v>
      </c>
      <c r="BD430" s="64" t="s">
        <v>5257</v>
      </c>
      <c r="BE430" s="65" t="s">
        <v>4</v>
      </c>
      <c r="BF430" s="65" t="s">
        <v>4</v>
      </c>
      <c r="BG430" s="64" t="s">
        <v>5258</v>
      </c>
      <c r="BH430" s="66"/>
      <c r="BI430" s="66"/>
      <c r="BJ430" s="66"/>
      <c r="BK430" s="66"/>
      <c r="BL430" s="66"/>
      <c r="BM430" s="66"/>
      <c r="BN430" s="66"/>
      <c r="BO430" s="64">
        <v>1.138</v>
      </c>
      <c r="BP430" s="64">
        <v>140.622</v>
      </c>
      <c r="BQ430" s="64">
        <v>121</v>
      </c>
      <c r="BR430" s="64" t="s">
        <v>5260</v>
      </c>
      <c r="BS430" s="64" t="s">
        <v>5260</v>
      </c>
      <c r="BT430" s="64" t="s">
        <v>5261</v>
      </c>
      <c r="BU430" s="64">
        <v>5102</v>
      </c>
      <c r="BV430" s="64"/>
      <c r="BW430" s="64"/>
      <c r="BX430" s="64"/>
      <c r="BY430" s="64"/>
      <c r="BZ430" s="64"/>
      <c r="CA430" s="64"/>
      <c r="CB430" s="64"/>
      <c r="CC430" s="64">
        <v>102</v>
      </c>
      <c r="CD430" s="64">
        <v>8</v>
      </c>
      <c r="CE430" s="64">
        <v>8</v>
      </c>
      <c r="CF430" s="64"/>
      <c r="CG430" s="37" t="e">
        <f>VLOOKUP(Table_1[[#This Row],[EAN]],'[1]Planilha1'!$E:$R,13,0)</f>
        <v>#N/A</v>
      </c>
      <c r="CI430" s="188">
        <f>IF(Table_1[[#This Row],[STATUS MERCADO]]="GO",Table_1[[#This Row],[M. BRUTA TOTAL]],0)</f>
        <v>0</v>
      </c>
      <c r="CJ430" s="188">
        <f>IF(Table_1[[#This Row],[STATUS MERCADO]]="GO",Table_1[[#This Row],[PV UNIT. REALIZADO]]*Table_1[[#This Row],[QUANTIDADE]],0)</f>
        <v>0</v>
      </c>
    </row>
    <row r="431" ht="15">
      <c r="A431" s="7"/>
      <c r="B431" s="67" t="s">
        <v>2735</v>
      </c>
      <c r="C431" s="48">
        <v>220428</v>
      </c>
      <c r="D431" s="48">
        <v>4927</v>
      </c>
      <c r="E431" s="49">
        <v>7896006748885</v>
      </c>
      <c r="F431" s="50" t="s">
        <v>2756</v>
      </c>
      <c r="G431" s="48" t="s">
        <v>21</v>
      </c>
      <c r="H431" s="48">
        <v>1410</v>
      </c>
      <c r="I431" s="51" t="s">
        <v>2749</v>
      </c>
      <c r="J431" s="48" t="s">
        <v>2757</v>
      </c>
      <c r="K431" s="52" t="s">
        <v>84</v>
      </c>
      <c r="L431" s="52">
        <v>12</v>
      </c>
      <c r="M431" s="52">
        <v>0</v>
      </c>
      <c r="N431" s="48" t="s">
        <v>85</v>
      </c>
      <c r="O431" s="48" t="s">
        <v>4690</v>
      </c>
      <c r="P431" s="53">
        <v>7.333832753312012</v>
      </c>
      <c r="Q431" s="54">
        <f>(17/100+7.6/100+1.65/100)*P431</f>
        <v>1.9251310977444032</v>
      </c>
      <c r="R431" s="55"/>
      <c r="S431" s="55"/>
      <c r="T431" s="55"/>
      <c r="U431" s="55"/>
      <c r="V431" s="54">
        <f>+P431-Q431+R431+S431+T431+U431</f>
        <v>5.408701655567609</v>
      </c>
      <c r="W431" s="56">
        <f>(1.02/100)</f>
        <v>1.02E-2</v>
      </c>
      <c r="X431" s="56">
        <v>4.8E-3</v>
      </c>
      <c r="Y431" s="56">
        <v>0.17</v>
      </c>
      <c r="Z431" s="56">
        <v>1.65E-2</v>
      </c>
      <c r="AA431" s="56">
        <v>7.6E-2</v>
      </c>
      <c r="AB431" s="56">
        <f>SUM(W431:AA431)</f>
        <v>0.2775</v>
      </c>
      <c r="AC431" s="48">
        <v>12</v>
      </c>
      <c r="AD431" s="57">
        <f>IF(AL431="","",+AC431*AL431)</f>
        <v>165.3615792785002</v>
      </c>
      <c r="AE431" s="58">
        <f>IF(AL431="","",+AL431*AB431)</f>
        <v>3.823986520815317</v>
      </c>
      <c r="AF431" s="57">
        <f>IF(AL431="","",+AL431-AE431)</f>
        <v>9.956145085726364</v>
      </c>
      <c r="AG431" s="58">
        <f>+V431</f>
        <v>5.408701655567609</v>
      </c>
      <c r="AH431" s="57">
        <f>IF(AF431="","",+AF431-AG431)</f>
        <v>4.547443430158755</v>
      </c>
      <c r="AI431" s="57">
        <f>IF(AH431="","",+AH431*AC431)</f>
        <v>54.569321161905066</v>
      </c>
      <c r="AJ431" s="58">
        <v>18.9</v>
      </c>
      <c r="AK431" s="59">
        <v>0.33</v>
      </c>
      <c r="AL431" s="58">
        <f>IF(V431=0,"",V431/(1-AB431-AK431))</f>
        <v>13.780131606541682</v>
      </c>
      <c r="AM431" s="60">
        <v>0.33</v>
      </c>
      <c r="AN431" s="58">
        <f>IF(V431=0,"",V431/(1-AB431-AM431))</f>
        <v>13.780131606541682</v>
      </c>
      <c r="AO431" s="61">
        <v>1.2</v>
      </c>
      <c r="AP431" s="58">
        <f>IF(BD!AJ431="","",BD!AJ431*BD!AO431)</f>
        <v>22.679999999999996</v>
      </c>
      <c r="AQ431" s="56">
        <f>BD!AM431/BD!AK431-1</f>
        <v>0</v>
      </c>
      <c r="AR431" s="56">
        <f>IF(BD!AN431="","",IF(BD!AJ431="","",BD!AN431/BD!AJ431-1))</f>
        <v>-0.2708925075903872</v>
      </c>
      <c r="AS431" s="56" t="str">
        <f>IF(BD!AN431="","",IF(BD!AN431&lt;BD!AL431,"ABAIXO DA META","DENTRO DA META"))</f>
        <v>DENTRO DA META</v>
      </c>
      <c r="AT431" s="56" t="str">
        <f>IF(BD!AJ431="","EM ANÁLISE",IF(BD!AP431&gt;=BD!AN431,"GO", "NO GO"))</f>
        <v>GO</v>
      </c>
      <c r="AU431" s="62">
        <f>IF(AN431="","",+BD!$AN431-AJ431)</f>
        <v>-5.119868393458317</v>
      </c>
      <c r="AV431" s="63"/>
      <c r="AW431" s="54">
        <f>BD!P431*BD!AC431</f>
        <v>88.00599303974414</v>
      </c>
      <c r="AX431" s="54">
        <f>BD!V431*BD!AC431</f>
        <v>64.90441986681131</v>
      </c>
      <c r="AY431" s="54">
        <f>IF(BD!AN431="","",BD!AN431*BD!AC431)</f>
        <v>165.3615792785002</v>
      </c>
      <c r="AZ431" s="48" t="s">
        <v>5271</v>
      </c>
      <c r="BA431" s="48" t="s">
        <v>124</v>
      </c>
      <c r="BB431" s="48">
        <v>1</v>
      </c>
      <c r="BC431" s="48" t="s">
        <v>2739</v>
      </c>
      <c r="BD431" s="64" t="s">
        <v>5257</v>
      </c>
      <c r="BE431" s="65" t="s">
        <v>4</v>
      </c>
      <c r="BF431" s="65" t="s">
        <v>4</v>
      </c>
      <c r="BG431" s="64" t="s">
        <v>5258</v>
      </c>
      <c r="BH431" s="66"/>
      <c r="BI431" s="66"/>
      <c r="BJ431" s="66"/>
      <c r="BK431" s="66"/>
      <c r="BL431" s="66"/>
      <c r="BM431" s="66"/>
      <c r="BN431" s="66"/>
      <c r="BO431" s="64">
        <v>1.138</v>
      </c>
      <c r="BP431" s="64">
        <v>140.622</v>
      </c>
      <c r="BQ431" s="64">
        <v>121</v>
      </c>
      <c r="BR431" s="64" t="s">
        <v>5260</v>
      </c>
      <c r="BS431" s="64" t="s">
        <v>5260</v>
      </c>
      <c r="BT431" s="64" t="s">
        <v>5261</v>
      </c>
      <c r="BU431" s="64">
        <v>5102</v>
      </c>
      <c r="BV431" s="64"/>
      <c r="BW431" s="64"/>
      <c r="BX431" s="64"/>
      <c r="BY431" s="64"/>
      <c r="BZ431" s="64"/>
      <c r="CA431" s="64"/>
      <c r="CB431" s="64"/>
      <c r="CC431" s="64">
        <v>102</v>
      </c>
      <c r="CD431" s="64">
        <v>8</v>
      </c>
      <c r="CE431" s="64">
        <v>8</v>
      </c>
      <c r="CF431" s="64"/>
      <c r="CG431" s="37" t="e">
        <f>VLOOKUP(Table_1[[#This Row],[EAN]],'[1]Planilha1'!$E:$R,13,0)</f>
        <v>#N/A</v>
      </c>
      <c r="CI431" s="188">
        <f>IF(Table_1[[#This Row],[STATUS MERCADO]]="GO",Table_1[[#This Row],[M. BRUTA TOTAL]],0)</f>
        <v>54.569321161905066</v>
      </c>
      <c r="CJ431" s="188">
        <f>IF(Table_1[[#This Row],[STATUS MERCADO]]="GO",Table_1[[#This Row],[PV UNIT. REALIZADO]]*Table_1[[#This Row],[QUANTIDADE]],0)</f>
        <v>165.3615792785002</v>
      </c>
    </row>
    <row r="432" ht="15">
      <c r="A432" s="7"/>
      <c r="B432" s="67" t="s">
        <v>2735</v>
      </c>
      <c r="C432" s="48">
        <v>220429</v>
      </c>
      <c r="D432" s="48">
        <v>4931</v>
      </c>
      <c r="E432" s="49">
        <v>7896006749295</v>
      </c>
      <c r="F432" s="50" t="s">
        <v>2758</v>
      </c>
      <c r="G432" s="48" t="s">
        <v>21</v>
      </c>
      <c r="H432" s="48">
        <v>1410</v>
      </c>
      <c r="I432" s="51" t="s">
        <v>2749</v>
      </c>
      <c r="J432" s="48" t="s">
        <v>2754</v>
      </c>
      <c r="K432" s="52" t="s">
        <v>84</v>
      </c>
      <c r="L432" s="52">
        <v>12</v>
      </c>
      <c r="M432" s="52">
        <v>0</v>
      </c>
      <c r="N432" s="48" t="s">
        <v>85</v>
      </c>
      <c r="O432" s="48" t="s">
        <v>4690</v>
      </c>
      <c r="P432" s="53">
        <v>6.4631036541117775</v>
      </c>
      <c r="Q432" s="54">
        <f>(17/100+7.6/100+1.65/100)*P432</f>
        <v>1.6965647092043417</v>
      </c>
      <c r="R432" s="55"/>
      <c r="S432" s="55"/>
      <c r="T432" s="55"/>
      <c r="U432" s="55"/>
      <c r="V432" s="54">
        <f>+P432-Q432+R432+S432+T432+U432</f>
        <v>4.766538944907436</v>
      </c>
      <c r="W432" s="56">
        <f>(1.02/100)</f>
        <v>1.02E-2</v>
      </c>
      <c r="X432" s="56">
        <v>4.8E-3</v>
      </c>
      <c r="Y432" s="56">
        <v>0.17</v>
      </c>
      <c r="Z432" s="56">
        <v>1.65E-2</v>
      </c>
      <c r="AA432" s="56">
        <v>7.6E-2</v>
      </c>
      <c r="AB432" s="56">
        <f>SUM(W432:AA432)</f>
        <v>0.2775</v>
      </c>
      <c r="AC432" s="48">
        <v>12</v>
      </c>
      <c r="AD432" s="57">
        <f>IF(AL432="","",+AC432*AL432)</f>
        <v>145.72857920736112</v>
      </c>
      <c r="AE432" s="58">
        <f>IF(AL432="","",+AL432*AB432)</f>
        <v>3.369973394170226</v>
      </c>
      <c r="AF432" s="57">
        <f>IF(AL432="","",+AL432-AE432)</f>
        <v>8.774074873109868</v>
      </c>
      <c r="AG432" s="58">
        <f>+V432</f>
        <v>4.766538944907436</v>
      </c>
      <c r="AH432" s="57">
        <f>IF(AF432="","",+AF432-AG432)</f>
        <v>4.007535928202432</v>
      </c>
      <c r="AI432" s="57">
        <f>IF(AH432="","",+AH432*AC432)</f>
        <v>48.09043113842918</v>
      </c>
      <c r="AJ432" s="58">
        <v>5.75</v>
      </c>
      <c r="AK432" s="59">
        <v>0.33</v>
      </c>
      <c r="AL432" s="58">
        <f>IF(V432=0,"",V432/(1-AB432-AK432))</f>
        <v>12.144048267280093</v>
      </c>
      <c r="AM432" s="60">
        <v>0.33</v>
      </c>
      <c r="AN432" s="58">
        <f>IF(V432=0,"",V432/(1-AB432-AM432))</f>
        <v>12.144048267280093</v>
      </c>
      <c r="AO432" s="61">
        <v>1.2</v>
      </c>
      <c r="AP432" s="58">
        <f>IF(BD!AJ432="","",BD!AJ432*BD!AO432)</f>
        <v>6.8999999999999995</v>
      </c>
      <c r="AQ432" s="56">
        <f>BD!AM432/BD!AK432-1</f>
        <v>0</v>
      </c>
      <c r="AR432" s="56">
        <f>IF(BD!AN432="","",IF(BD!AJ432="","",BD!AN432/BD!AJ432-1))</f>
        <v>1.1120083943095813</v>
      </c>
      <c r="AS432" s="56" t="str">
        <f>IF(BD!AN432="","",IF(BD!AN432&lt;BD!AL432,"ABAIXO DA META","DENTRO DA META"))</f>
        <v>DENTRO DA META</v>
      </c>
      <c r="AT432" s="56" t="str">
        <f>IF(BD!AJ432="","EM ANÁLISE",IF(BD!AP432&gt;=BD!AN432,"GO", "NO GO"))</f>
        <v>NO GO</v>
      </c>
      <c r="AU432" s="62">
        <f>IF(AN432="","",+BD!$AN432-AJ432)</f>
        <v>6.394048267280093</v>
      </c>
      <c r="AV432" s="63"/>
      <c r="AW432" s="54">
        <f>BD!P432*BD!AC432</f>
        <v>77.55724384934133</v>
      </c>
      <c r="AX432" s="54">
        <f>BD!V432*BD!AC432</f>
        <v>57.19846733888923</v>
      </c>
      <c r="AY432" s="54">
        <f>IF(BD!AN432="","",BD!AN432*BD!AC432)</f>
        <v>145.72857920736112</v>
      </c>
      <c r="AZ432" s="48" t="s">
        <v>5271</v>
      </c>
      <c r="BA432" s="48" t="s">
        <v>124</v>
      </c>
      <c r="BB432" s="48">
        <v>1</v>
      </c>
      <c r="BC432" s="48" t="s">
        <v>2739</v>
      </c>
      <c r="BD432" s="64" t="s">
        <v>5257</v>
      </c>
      <c r="BE432" s="65" t="s">
        <v>4</v>
      </c>
      <c r="BF432" s="65" t="s">
        <v>4</v>
      </c>
      <c r="BG432" s="64" t="s">
        <v>5258</v>
      </c>
      <c r="BH432" s="66"/>
      <c r="BI432" s="66"/>
      <c r="BJ432" s="66"/>
      <c r="BK432" s="66"/>
      <c r="BL432" s="66"/>
      <c r="BM432" s="66"/>
      <c r="BN432" s="66"/>
      <c r="BO432" s="64">
        <v>1.138</v>
      </c>
      <c r="BP432" s="64">
        <v>140.622</v>
      </c>
      <c r="BQ432" s="64">
        <v>121</v>
      </c>
      <c r="BR432" s="64" t="s">
        <v>5260</v>
      </c>
      <c r="BS432" s="64" t="s">
        <v>5260</v>
      </c>
      <c r="BT432" s="64" t="s">
        <v>5261</v>
      </c>
      <c r="BU432" s="64">
        <v>5102</v>
      </c>
      <c r="BV432" s="64"/>
      <c r="BW432" s="64"/>
      <c r="BX432" s="64"/>
      <c r="BY432" s="64"/>
      <c r="BZ432" s="64"/>
      <c r="CA432" s="64"/>
      <c r="CB432" s="64"/>
      <c r="CC432" s="64">
        <v>102</v>
      </c>
      <c r="CD432" s="64">
        <v>8</v>
      </c>
      <c r="CE432" s="64">
        <v>8</v>
      </c>
      <c r="CF432" s="64"/>
      <c r="CG432" s="37" t="e">
        <f>VLOOKUP(Table_1[[#This Row],[EAN]],'[1]Planilha1'!$E:$R,13,0)</f>
        <v>#N/A</v>
      </c>
      <c r="CI432" s="188">
        <f>IF(Table_1[[#This Row],[STATUS MERCADO]]="GO",Table_1[[#This Row],[M. BRUTA TOTAL]],0)</f>
        <v>0</v>
      </c>
      <c r="CJ432" s="188">
        <f>IF(Table_1[[#This Row],[STATUS MERCADO]]="GO",Table_1[[#This Row],[PV UNIT. REALIZADO]]*Table_1[[#This Row],[QUANTIDADE]],0)</f>
        <v>0</v>
      </c>
    </row>
    <row r="433" ht="15">
      <c r="A433" s="7"/>
      <c r="B433" s="67" t="s">
        <v>2735</v>
      </c>
      <c r="C433" s="48">
        <v>220434</v>
      </c>
      <c r="D433" s="48">
        <v>9784</v>
      </c>
      <c r="E433" s="49">
        <v>7896006797838</v>
      </c>
      <c r="F433" s="50" t="s">
        <v>2761</v>
      </c>
      <c r="G433" s="48" t="s">
        <v>11</v>
      </c>
      <c r="H433" s="48">
        <v>1610</v>
      </c>
      <c r="I433" s="51" t="s">
        <v>2762</v>
      </c>
      <c r="J433" s="48" t="s">
        <v>2763</v>
      </c>
      <c r="K433" s="52" t="s">
        <v>84</v>
      </c>
      <c r="L433" s="52">
        <v>12</v>
      </c>
      <c r="M433" s="52">
        <v>0</v>
      </c>
      <c r="N433" s="48" t="s">
        <v>85</v>
      </c>
      <c r="O433" s="48" t="s">
        <v>4690</v>
      </c>
      <c r="P433" s="53">
        <v>4.919700180999871</v>
      </c>
      <c r="Q433" s="54">
        <f>(17/100+7.6/100+1.65/100)*P433</f>
        <v>1.2914212975124661</v>
      </c>
      <c r="R433" s="55"/>
      <c r="S433" s="55"/>
      <c r="T433" s="55"/>
      <c r="U433" s="55"/>
      <c r="V433" s="54">
        <f>+P433-Q433+R433+S433+T433+U433</f>
        <v>3.628278883487405</v>
      </c>
      <c r="W433" s="56">
        <f>(1.02/100)</f>
        <v>1.02E-2</v>
      </c>
      <c r="X433" s="56">
        <v>4.8E-3</v>
      </c>
      <c r="Y433" s="56">
        <v>0.17</v>
      </c>
      <c r="Z433" s="56">
        <v>1.65E-2</v>
      </c>
      <c r="AA433" s="56">
        <v>7.6E-2</v>
      </c>
      <c r="AB433" s="56">
        <f>SUM(W433:AA433)</f>
        <v>0.2775</v>
      </c>
      <c r="AC433" s="48">
        <v>12</v>
      </c>
      <c r="AD433" s="57">
        <f>IF(AL433="","",+AC433*AL433)</f>
        <v>110.92827159706718</v>
      </c>
      <c r="AE433" s="58">
        <f>IF(AL433="","",+AL433*AB433)</f>
        <v>2.5652162806821788</v>
      </c>
      <c r="AF433" s="57">
        <f>IF(AL433="","",+AL433-AE433)</f>
        <v>6.6788063524067525</v>
      </c>
      <c r="AG433" s="58">
        <f>+V433</f>
        <v>3.628278883487405</v>
      </c>
      <c r="AH433" s="57">
        <f>IF(AF433="","",+AF433-AG433)</f>
        <v>3.0505274689193476</v>
      </c>
      <c r="AI433" s="57">
        <f>IF(AH433="","",+AH433*AC433)</f>
        <v>36.60632962703217</v>
      </c>
      <c r="AJ433" s="58">
        <v>5.66</v>
      </c>
      <c r="AK433" s="59">
        <v>0.33</v>
      </c>
      <c r="AL433" s="58">
        <f>IF(V433=0,"",V433/(1-AB433-AK433))</f>
        <v>9.244022633088932</v>
      </c>
      <c r="AM433" s="60">
        <v>0.33</v>
      </c>
      <c r="AN433" s="58">
        <f>IF(V433=0,"",V433/(1-AB433-AM433))</f>
        <v>9.244022633088932</v>
      </c>
      <c r="AO433" s="61">
        <v>1.2</v>
      </c>
      <c r="AP433" s="58">
        <f>IF(BD!AJ433="","",BD!AJ433*BD!AO433)</f>
        <v>6.792</v>
      </c>
      <c r="AQ433" s="56">
        <f>BD!AM433/BD!AK433-1</f>
        <v>0</v>
      </c>
      <c r="AR433" s="56">
        <f>IF(BD!AN433="","",IF(BD!AJ433="","",BD!AN433/BD!AJ433-1))</f>
        <v>0.6332195464821433</v>
      </c>
      <c r="AS433" s="56" t="str">
        <f>IF(BD!AN433="","",IF(BD!AN433&lt;BD!AL433,"ABAIXO DA META","DENTRO DA META"))</f>
        <v>DENTRO DA META</v>
      </c>
      <c r="AT433" s="56" t="str">
        <f>IF(BD!AJ433="","EM ANÁLISE",IF(BD!AP433&gt;=BD!AN433,"GO", "NO GO"))</f>
        <v>NO GO</v>
      </c>
      <c r="AU433" s="62">
        <f>IF(AN433="","",+BD!$AN433-AJ433)</f>
        <v>3.5840226330889315</v>
      </c>
      <c r="AV433" s="63"/>
      <c r="AW433" s="54">
        <f>BD!P433*BD!AC433</f>
        <v>59.036402171998446</v>
      </c>
      <c r="AX433" s="54">
        <f>BD!V433*BD!AC433</f>
        <v>43.53934660184886</v>
      </c>
      <c r="AY433" s="54">
        <f>IF(BD!AN433="","",BD!AN433*BD!AC433)</f>
        <v>110.92827159706718</v>
      </c>
      <c r="AZ433" s="48" t="s">
        <v>5271</v>
      </c>
      <c r="BA433" s="48" t="s">
        <v>124</v>
      </c>
      <c r="BB433" s="48">
        <v>1</v>
      </c>
      <c r="BC433" s="48" t="s">
        <v>2739</v>
      </c>
      <c r="BD433" s="64" t="s">
        <v>5257</v>
      </c>
      <c r="BE433" s="65" t="s">
        <v>4</v>
      </c>
      <c r="BF433" s="65" t="s">
        <v>4</v>
      </c>
      <c r="BG433" s="64" t="s">
        <v>5258</v>
      </c>
      <c r="BH433" s="66"/>
      <c r="BI433" s="66"/>
      <c r="BJ433" s="66"/>
      <c r="BK433" s="66"/>
      <c r="BL433" s="66"/>
      <c r="BM433" s="66"/>
      <c r="BN433" s="66"/>
      <c r="BO433" s="64">
        <v>1.138</v>
      </c>
      <c r="BP433" s="64">
        <v>140.622</v>
      </c>
      <c r="BQ433" s="64">
        <v>121</v>
      </c>
      <c r="BR433" s="64" t="s">
        <v>5260</v>
      </c>
      <c r="BS433" s="64" t="s">
        <v>5260</v>
      </c>
      <c r="BT433" s="64" t="s">
        <v>5261</v>
      </c>
      <c r="BU433" s="64">
        <v>5102</v>
      </c>
      <c r="BV433" s="64"/>
      <c r="BW433" s="64"/>
      <c r="BX433" s="64"/>
      <c r="BY433" s="64"/>
      <c r="BZ433" s="64"/>
      <c r="CA433" s="64"/>
      <c r="CB433" s="64"/>
      <c r="CC433" s="64">
        <v>102</v>
      </c>
      <c r="CD433" s="64">
        <v>8</v>
      </c>
      <c r="CE433" s="64">
        <v>8</v>
      </c>
      <c r="CF433" s="64"/>
      <c r="CG433" s="37" t="e">
        <f>VLOOKUP(Table_1[[#This Row],[EAN]],'[1]Planilha1'!$E:$R,13,0)</f>
        <v>#N/A</v>
      </c>
      <c r="CI433" s="188">
        <f>IF(Table_1[[#This Row],[STATUS MERCADO]]="GO",Table_1[[#This Row],[M. BRUTA TOTAL]],0)</f>
        <v>0</v>
      </c>
      <c r="CJ433" s="188">
        <f>IF(Table_1[[#This Row],[STATUS MERCADO]]="GO",Table_1[[#This Row],[PV UNIT. REALIZADO]]*Table_1[[#This Row],[QUANTIDADE]],0)</f>
        <v>0</v>
      </c>
    </row>
    <row r="434" ht="15">
      <c r="A434" s="7"/>
      <c r="B434" s="67" t="s">
        <v>2735</v>
      </c>
      <c r="C434" s="48">
        <v>220436</v>
      </c>
      <c r="D434" s="48">
        <v>5088</v>
      </c>
      <c r="E434" s="49">
        <v>7896006750734</v>
      </c>
      <c r="F434" s="50" t="s">
        <v>2767</v>
      </c>
      <c r="G434" s="48" t="s">
        <v>11</v>
      </c>
      <c r="H434" s="48">
        <v>1610</v>
      </c>
      <c r="I434" s="51" t="s">
        <v>2762</v>
      </c>
      <c r="J434" s="48" t="s">
        <v>2768</v>
      </c>
      <c r="K434" s="52" t="s">
        <v>84</v>
      </c>
      <c r="L434" s="52">
        <v>12</v>
      </c>
      <c r="M434" s="52">
        <v>0</v>
      </c>
      <c r="N434" s="48" t="s">
        <v>85</v>
      </c>
      <c r="O434" s="48" t="s">
        <v>4690</v>
      </c>
      <c r="P434" s="53">
        <v>5.602886109777278</v>
      </c>
      <c r="Q434" s="54">
        <f>(17/100+7.6/100+1.65/100)*P434</f>
        <v>1.4707576038165355</v>
      </c>
      <c r="R434" s="55"/>
      <c r="S434" s="55"/>
      <c r="T434" s="55"/>
      <c r="U434" s="55"/>
      <c r="V434" s="54">
        <f>+P434-Q434+R434+S434+T434+U434</f>
        <v>4.132128505960742</v>
      </c>
      <c r="W434" s="56">
        <f>(1.02/100)</f>
        <v>1.02E-2</v>
      </c>
      <c r="X434" s="56">
        <v>4.8E-3</v>
      </c>
      <c r="Y434" s="56">
        <v>0.17</v>
      </c>
      <c r="Z434" s="56">
        <v>1.65E-2</v>
      </c>
      <c r="AA434" s="56">
        <v>7.6E-2</v>
      </c>
      <c r="AB434" s="56">
        <f>SUM(W434:AA434)</f>
        <v>0.2775</v>
      </c>
      <c r="AC434" s="48">
        <v>12</v>
      </c>
      <c r="AD434" s="57">
        <f>IF(AL434="","",+AC434*AL434)</f>
        <v>126.33259126504183</v>
      </c>
      <c r="AE434" s="58">
        <f>IF(AL434="","",+AL434*AB434)</f>
        <v>2.9214411730040926</v>
      </c>
      <c r="AF434" s="57">
        <f>IF(AL434="","",+AL434-AE434)</f>
        <v>7.606274765749394</v>
      </c>
      <c r="AG434" s="58">
        <f>+V434</f>
        <v>4.132128505960742</v>
      </c>
      <c r="AH434" s="57">
        <f>IF(AF434="","",+AF434-AG434)</f>
        <v>3.474146259788651</v>
      </c>
      <c r="AI434" s="57">
        <f>IF(AH434="","",+AH434*AC434)</f>
        <v>41.68975511746382</v>
      </c>
      <c r="AJ434" s="58">
        <v>6.17</v>
      </c>
      <c r="AK434" s="59">
        <v>0.33</v>
      </c>
      <c r="AL434" s="58">
        <f>IF(V434=0,"",V434/(1-AB434-AK434))</f>
        <v>10.527715938753486</v>
      </c>
      <c r="AM434" s="60">
        <v>0.33</v>
      </c>
      <c r="AN434" s="58">
        <f>IF(V434=0,"",V434/(1-AB434-AM434))</f>
        <v>10.527715938753486</v>
      </c>
      <c r="AO434" s="61">
        <v>1.2</v>
      </c>
      <c r="AP434" s="58">
        <f>IF(BD!AJ434="","",BD!AJ434*BD!AO434)</f>
        <v>7.404</v>
      </c>
      <c r="AQ434" s="56">
        <f>BD!AM434/BD!AK434-1</f>
        <v>0</v>
      </c>
      <c r="AR434" s="56">
        <f>IF(BD!AN434="","",IF(BD!AJ434="","",BD!AN434/BD!AJ434-1))</f>
        <v>0.7062748685175828</v>
      </c>
      <c r="AS434" s="56" t="str">
        <f>IF(BD!AN434="","",IF(BD!AN434&lt;BD!AL434,"ABAIXO DA META","DENTRO DA META"))</f>
        <v>DENTRO DA META</v>
      </c>
      <c r="AT434" s="56" t="str">
        <f>IF(BD!AJ434="","EM ANÁLISE",IF(BD!AP434&gt;=BD!AN434,"GO", "NO GO"))</f>
        <v>NO GO</v>
      </c>
      <c r="AU434" s="62">
        <f>IF(AN434="","",+BD!$AN434-AJ434)</f>
        <v>4.357715938753486</v>
      </c>
      <c r="AV434" s="63"/>
      <c r="AW434" s="54">
        <f>BD!P434*BD!AC434</f>
        <v>67.23463331732734</v>
      </c>
      <c r="AX434" s="54">
        <f>BD!V434*BD!AC434</f>
        <v>49.585542071528906</v>
      </c>
      <c r="AY434" s="54">
        <f>IF(BD!AN434="","",BD!AN434*BD!AC434)</f>
        <v>126.33259126504183</v>
      </c>
      <c r="AZ434" s="48" t="s">
        <v>5271</v>
      </c>
      <c r="BA434" s="48" t="s">
        <v>124</v>
      </c>
      <c r="BB434" s="48">
        <v>1</v>
      </c>
      <c r="BC434" s="48" t="s">
        <v>2739</v>
      </c>
      <c r="BD434" s="64" t="s">
        <v>5257</v>
      </c>
      <c r="BE434" s="65" t="s">
        <v>4</v>
      </c>
      <c r="BF434" s="65" t="s">
        <v>4</v>
      </c>
      <c r="BG434" s="64" t="s">
        <v>5258</v>
      </c>
      <c r="BH434" s="66"/>
      <c r="BI434" s="66"/>
      <c r="BJ434" s="66"/>
      <c r="BK434" s="66"/>
      <c r="BL434" s="66"/>
      <c r="BM434" s="66"/>
      <c r="BN434" s="66"/>
      <c r="BO434" s="64">
        <v>1.138</v>
      </c>
      <c r="BP434" s="64">
        <v>140.622</v>
      </c>
      <c r="BQ434" s="64">
        <v>121</v>
      </c>
      <c r="BR434" s="64" t="s">
        <v>5260</v>
      </c>
      <c r="BS434" s="64" t="s">
        <v>5260</v>
      </c>
      <c r="BT434" s="64" t="s">
        <v>5261</v>
      </c>
      <c r="BU434" s="64">
        <v>5102</v>
      </c>
      <c r="BV434" s="64"/>
      <c r="BW434" s="64"/>
      <c r="BX434" s="64"/>
      <c r="BY434" s="64"/>
      <c r="BZ434" s="64"/>
      <c r="CA434" s="64"/>
      <c r="CB434" s="64"/>
      <c r="CC434" s="64">
        <v>102</v>
      </c>
      <c r="CD434" s="64">
        <v>8</v>
      </c>
      <c r="CE434" s="64">
        <v>8</v>
      </c>
      <c r="CF434" s="64"/>
      <c r="CG434" s="37" t="e">
        <f>VLOOKUP(Table_1[[#This Row],[EAN]],'[1]Planilha1'!$E:$R,13,0)</f>
        <v>#N/A</v>
      </c>
      <c r="CI434" s="188">
        <f>IF(Table_1[[#This Row],[STATUS MERCADO]]="GO",Table_1[[#This Row],[M. BRUTA TOTAL]],0)</f>
        <v>0</v>
      </c>
      <c r="CJ434" s="188">
        <f>IF(Table_1[[#This Row],[STATUS MERCADO]]="GO",Table_1[[#This Row],[PV UNIT. REALIZADO]]*Table_1[[#This Row],[QUANTIDADE]],0)</f>
        <v>0</v>
      </c>
    </row>
    <row r="435" ht="15">
      <c r="A435" s="7"/>
      <c r="B435" s="67" t="s">
        <v>2735</v>
      </c>
      <c r="C435" s="48">
        <v>220437</v>
      </c>
      <c r="D435" s="48">
        <v>5089</v>
      </c>
      <c r="E435" s="49">
        <v>7896006750758</v>
      </c>
      <c r="F435" s="50" t="s">
        <v>2769</v>
      </c>
      <c r="G435" s="48" t="s">
        <v>11</v>
      </c>
      <c r="H435" s="48">
        <v>1610</v>
      </c>
      <c r="I435" s="51" t="s">
        <v>2762</v>
      </c>
      <c r="J435" s="48" t="s">
        <v>2770</v>
      </c>
      <c r="K435" s="52" t="s">
        <v>84</v>
      </c>
      <c r="L435" s="52">
        <v>12</v>
      </c>
      <c r="M435" s="52">
        <v>0</v>
      </c>
      <c r="N435" s="48" t="s">
        <v>85</v>
      </c>
      <c r="O435" s="48" t="s">
        <v>4690</v>
      </c>
      <c r="P435" s="53">
        <v>5.264382264707826</v>
      </c>
      <c r="Q435" s="54">
        <f>(17/100+7.6/100+1.65/100)*P435</f>
        <v>1.3819003444858042</v>
      </c>
      <c r="R435" s="55"/>
      <c r="S435" s="55"/>
      <c r="T435" s="55"/>
      <c r="U435" s="55"/>
      <c r="V435" s="54">
        <f>+P435-Q435+R435+S435+T435+U435</f>
        <v>3.8824819202220215</v>
      </c>
      <c r="W435" s="56">
        <f>(1.02/100)</f>
        <v>1.02E-2</v>
      </c>
      <c r="X435" s="56">
        <v>4.8E-3</v>
      </c>
      <c r="Y435" s="56">
        <v>0.17</v>
      </c>
      <c r="Z435" s="56">
        <v>1.65E-2</v>
      </c>
      <c r="AA435" s="56">
        <v>7.6E-2</v>
      </c>
      <c r="AB435" s="56">
        <f>SUM(W435:AA435)</f>
        <v>0.2775</v>
      </c>
      <c r="AC435" s="48">
        <v>12</v>
      </c>
      <c r="AD435" s="57">
        <f>IF(AL435="","",+AC435*AL435)</f>
        <v>118.7000841851319</v>
      </c>
      <c r="AE435" s="58">
        <f>IF(AL435="","",+AL435*AB435)</f>
        <v>2.7449394467811756</v>
      </c>
      <c r="AF435" s="57">
        <f>IF(AL435="","",+AL435-AE435)</f>
        <v>7.146734235313149</v>
      </c>
      <c r="AG435" s="58">
        <f>+V435</f>
        <v>3.8824819202220215</v>
      </c>
      <c r="AH435" s="57">
        <f>IF(AF435="","",+AF435-AG435)</f>
        <v>3.2642523150911273</v>
      </c>
      <c r="AI435" s="57">
        <f>IF(AH435="","",+AH435*AC435)</f>
        <v>39.17102778109353</v>
      </c>
      <c r="AJ435" s="58">
        <v>8.07</v>
      </c>
      <c r="AK435" s="59">
        <v>0.33</v>
      </c>
      <c r="AL435" s="58">
        <f>IF(V435=0,"",V435/(1-AB435-AK435))</f>
        <v>9.891673682094325</v>
      </c>
      <c r="AM435" s="60">
        <v>0.33</v>
      </c>
      <c r="AN435" s="58">
        <f>IF(V435=0,"",V435/(1-AB435-AM435))</f>
        <v>9.891673682094325</v>
      </c>
      <c r="AO435" s="61">
        <v>1.2</v>
      </c>
      <c r="AP435" s="58">
        <f>IF(BD!AJ435="","",BD!AJ435*BD!AO435)</f>
        <v>9.684</v>
      </c>
      <c r="AQ435" s="56">
        <f>BD!AM435/BD!AK435-1</f>
        <v>0</v>
      </c>
      <c r="AR435" s="56">
        <f>IF(BD!AN435="","",IF(BD!AJ435="","",BD!AN435/BD!AJ435-1))</f>
        <v>0.22573403743424092</v>
      </c>
      <c r="AS435" s="56" t="str">
        <f>IF(BD!AN435="","",IF(BD!AN435&lt;BD!AL435,"ABAIXO DA META","DENTRO DA META"))</f>
        <v>DENTRO DA META</v>
      </c>
      <c r="AT435" s="56" t="str">
        <f>IF(BD!AJ435="","EM ANÁLISE",IF(BD!AP435&gt;=BD!AN435,"GO", "NO GO"))</f>
        <v>NO GO</v>
      </c>
      <c r="AU435" s="62">
        <f>IF(AN435="","",+BD!$AN435-AJ435)</f>
        <v>1.8216736820943247</v>
      </c>
      <c r="AV435" s="63"/>
      <c r="AW435" s="54">
        <f>BD!P435*BD!AC435</f>
        <v>63.172587176493906</v>
      </c>
      <c r="AX435" s="54">
        <f>BD!V435*BD!AC435</f>
        <v>46.58978304266426</v>
      </c>
      <c r="AY435" s="54">
        <f>IF(BD!AN435="","",BD!AN435*BD!AC435)</f>
        <v>118.7000841851319</v>
      </c>
      <c r="AZ435" s="48" t="s">
        <v>5271</v>
      </c>
      <c r="BA435" s="48" t="s">
        <v>124</v>
      </c>
      <c r="BB435" s="48">
        <v>1</v>
      </c>
      <c r="BC435" s="48" t="s">
        <v>2739</v>
      </c>
      <c r="BD435" s="64" t="s">
        <v>5257</v>
      </c>
      <c r="BE435" s="65" t="s">
        <v>4</v>
      </c>
      <c r="BF435" s="65" t="s">
        <v>4</v>
      </c>
      <c r="BG435" s="64" t="s">
        <v>5258</v>
      </c>
      <c r="BH435" s="66"/>
      <c r="BI435" s="66"/>
      <c r="BJ435" s="66"/>
      <c r="BK435" s="66"/>
      <c r="BL435" s="66"/>
      <c r="BM435" s="66"/>
      <c r="BN435" s="66"/>
      <c r="BO435" s="64">
        <v>1.138</v>
      </c>
      <c r="BP435" s="64">
        <v>140.622</v>
      </c>
      <c r="BQ435" s="64">
        <v>121</v>
      </c>
      <c r="BR435" s="64" t="s">
        <v>5260</v>
      </c>
      <c r="BS435" s="64" t="s">
        <v>5260</v>
      </c>
      <c r="BT435" s="64" t="s">
        <v>5261</v>
      </c>
      <c r="BU435" s="64">
        <v>5102</v>
      </c>
      <c r="BV435" s="64"/>
      <c r="BW435" s="64"/>
      <c r="BX435" s="64"/>
      <c r="BY435" s="64"/>
      <c r="BZ435" s="64"/>
      <c r="CA435" s="64"/>
      <c r="CB435" s="64"/>
      <c r="CC435" s="64">
        <v>102</v>
      </c>
      <c r="CD435" s="64">
        <v>8</v>
      </c>
      <c r="CE435" s="64">
        <v>8</v>
      </c>
      <c r="CF435" s="64"/>
      <c r="CG435" s="37" t="e">
        <f>VLOOKUP(Table_1[[#This Row],[EAN]],'[1]Planilha1'!$E:$R,13,0)</f>
        <v>#N/A</v>
      </c>
      <c r="CI435" s="188">
        <f>IF(Table_1[[#This Row],[STATUS MERCADO]]="GO",Table_1[[#This Row],[M. BRUTA TOTAL]],0)</f>
        <v>0</v>
      </c>
      <c r="CJ435" s="188">
        <f>IF(Table_1[[#This Row],[STATUS MERCADO]]="GO",Table_1[[#This Row],[PV UNIT. REALIZADO]]*Table_1[[#This Row],[QUANTIDADE]],0)</f>
        <v>0</v>
      </c>
    </row>
    <row r="436" ht="15">
      <c r="A436" s="7"/>
      <c r="B436" s="67" t="s">
        <v>2735</v>
      </c>
      <c r="C436" s="48">
        <v>220439</v>
      </c>
      <c r="D436" s="48">
        <v>9790</v>
      </c>
      <c r="E436" s="49">
        <v>7896006797890</v>
      </c>
      <c r="F436" s="50" t="s">
        <v>2772</v>
      </c>
      <c r="G436" s="48" t="s">
        <v>11</v>
      </c>
      <c r="H436" s="48">
        <v>1610</v>
      </c>
      <c r="I436" s="51" t="s">
        <v>2762</v>
      </c>
      <c r="J436" s="48" t="s">
        <v>2773</v>
      </c>
      <c r="K436" s="52" t="s">
        <v>84</v>
      </c>
      <c r="L436" s="52">
        <v>12</v>
      </c>
      <c r="M436" s="52">
        <v>0</v>
      </c>
      <c r="N436" s="48" t="s">
        <v>85</v>
      </c>
      <c r="O436" s="48" t="s">
        <v>4690</v>
      </c>
      <c r="P436" s="53">
        <v>4.938746191817781</v>
      </c>
      <c r="Q436" s="54">
        <f>(17/100+7.6/100+1.65/100)*P436</f>
        <v>1.2964208753521675</v>
      </c>
      <c r="R436" s="55"/>
      <c r="S436" s="55"/>
      <c r="T436" s="55"/>
      <c r="U436" s="55"/>
      <c r="V436" s="54">
        <f>+P436-Q436+R436+S436+T436+U436</f>
        <v>3.6423253164656137</v>
      </c>
      <c r="W436" s="56">
        <f>(1.02/100)</f>
        <v>1.02E-2</v>
      </c>
      <c r="X436" s="56">
        <v>4.8E-3</v>
      </c>
      <c r="Y436" s="56">
        <v>0.17</v>
      </c>
      <c r="Z436" s="56">
        <v>1.65E-2</v>
      </c>
      <c r="AA436" s="56">
        <v>7.6E-2</v>
      </c>
      <c r="AB436" s="56">
        <f>SUM(W436:AA436)</f>
        <v>0.2775</v>
      </c>
      <c r="AC436" s="48">
        <v>12</v>
      </c>
      <c r="AD436" s="57">
        <f>IF(AL436="","",+AC436*AL436)</f>
        <v>111.35771668175127</v>
      </c>
      <c r="AE436" s="58">
        <f>IF(AL436="","",+AL436*AB436)</f>
        <v>2.5751471982654985</v>
      </c>
      <c r="AF436" s="57">
        <f>IF(AL436="","",+AL436-AE436)</f>
        <v>6.704662525213775</v>
      </c>
      <c r="AG436" s="58">
        <f>+V436</f>
        <v>3.6423253164656137</v>
      </c>
      <c r="AH436" s="57">
        <f>IF(AF436="","",+AF436-AG436)</f>
        <v>3.062337208748161</v>
      </c>
      <c r="AI436" s="57">
        <f>IF(AH436="","",+AH436*AC436)</f>
        <v>36.74804650497793</v>
      </c>
      <c r="AJ436" s="58">
        <v>6.04</v>
      </c>
      <c r="AK436" s="59">
        <v>0.33</v>
      </c>
      <c r="AL436" s="58">
        <f>IF(V436=0,"",V436/(1-AB436-AK436))</f>
        <v>9.279809723479273</v>
      </c>
      <c r="AM436" s="60">
        <v>0.33</v>
      </c>
      <c r="AN436" s="58">
        <f>IF(V436=0,"",V436/(1-AB436-AM436))</f>
        <v>9.279809723479273</v>
      </c>
      <c r="AO436" s="61">
        <v>1.2</v>
      </c>
      <c r="AP436" s="58">
        <f>IF(BD!AJ436="","",BD!AJ436*BD!AO436)</f>
        <v>7.247999999999999</v>
      </c>
      <c r="AQ436" s="56">
        <f>BD!AM436/BD!AK436-1</f>
        <v>0</v>
      </c>
      <c r="AR436" s="56">
        <f>IF(BD!AN436="","",IF(BD!AJ436="","",BD!AN436/BD!AJ436-1))</f>
        <v>0.5363923383243829</v>
      </c>
      <c r="AS436" s="56" t="str">
        <f>IF(BD!AN436="","",IF(BD!AN436&lt;BD!AL436,"ABAIXO DA META","DENTRO DA META"))</f>
        <v>DENTRO DA META</v>
      </c>
      <c r="AT436" s="56" t="str">
        <f>IF(BD!AJ436="","EM ANÁLISE",IF(BD!AP436&gt;=BD!AN436,"GO", "NO GO"))</f>
        <v>NO GO</v>
      </c>
      <c r="AU436" s="62">
        <f>IF(AN436="","",+BD!$AN436-AJ436)</f>
        <v>3.239809723479273</v>
      </c>
      <c r="AV436" s="63"/>
      <c r="AW436" s="54">
        <f>BD!P436*BD!AC436</f>
        <v>59.264954301813376</v>
      </c>
      <c r="AX436" s="54">
        <f>BD!V436*BD!AC436</f>
        <v>43.70790379758736</v>
      </c>
      <c r="AY436" s="54">
        <f>IF(BD!AN436="","",BD!AN436*BD!AC436)</f>
        <v>111.35771668175127</v>
      </c>
      <c r="AZ436" s="48" t="s">
        <v>5271</v>
      </c>
      <c r="BA436" s="48" t="s">
        <v>124</v>
      </c>
      <c r="BB436" s="48">
        <v>1</v>
      </c>
      <c r="BC436" s="48" t="s">
        <v>2739</v>
      </c>
      <c r="BD436" s="64" t="s">
        <v>5257</v>
      </c>
      <c r="BE436" s="65" t="s">
        <v>4</v>
      </c>
      <c r="BF436" s="65" t="s">
        <v>4</v>
      </c>
      <c r="BG436" s="64" t="s">
        <v>5258</v>
      </c>
      <c r="BH436" s="66"/>
      <c r="BI436" s="66"/>
      <c r="BJ436" s="66"/>
      <c r="BK436" s="66"/>
      <c r="BL436" s="66"/>
      <c r="BM436" s="66"/>
      <c r="BN436" s="66"/>
      <c r="BO436" s="64">
        <v>1.138</v>
      </c>
      <c r="BP436" s="64">
        <v>140.622</v>
      </c>
      <c r="BQ436" s="64">
        <v>121</v>
      </c>
      <c r="BR436" s="64" t="s">
        <v>5260</v>
      </c>
      <c r="BS436" s="64" t="s">
        <v>5260</v>
      </c>
      <c r="BT436" s="64" t="s">
        <v>5261</v>
      </c>
      <c r="BU436" s="64">
        <v>5102</v>
      </c>
      <c r="BV436" s="64"/>
      <c r="BW436" s="64"/>
      <c r="BX436" s="64"/>
      <c r="BY436" s="64"/>
      <c r="BZ436" s="64"/>
      <c r="CA436" s="64"/>
      <c r="CB436" s="64"/>
      <c r="CC436" s="64">
        <v>102</v>
      </c>
      <c r="CD436" s="64">
        <v>8</v>
      </c>
      <c r="CE436" s="64">
        <v>8</v>
      </c>
      <c r="CF436" s="64"/>
      <c r="CG436" s="37" t="e">
        <f>VLOOKUP(Table_1[[#This Row],[EAN]],'[1]Planilha1'!$E:$R,13,0)</f>
        <v>#N/A</v>
      </c>
      <c r="CI436" s="188">
        <f>IF(Table_1[[#This Row],[STATUS MERCADO]]="GO",Table_1[[#This Row],[M. BRUTA TOTAL]],0)</f>
        <v>0</v>
      </c>
      <c r="CJ436" s="188">
        <f>IF(Table_1[[#This Row],[STATUS MERCADO]]="GO",Table_1[[#This Row],[PV UNIT. REALIZADO]]*Table_1[[#This Row],[QUANTIDADE]],0)</f>
        <v>0</v>
      </c>
    </row>
    <row r="437" ht="15">
      <c r="A437" s="7"/>
      <c r="B437" s="67" t="s">
        <v>2735</v>
      </c>
      <c r="C437" s="48">
        <v>220440</v>
      </c>
      <c r="D437" s="48">
        <v>9441</v>
      </c>
      <c r="E437" s="49">
        <v>7896006794394</v>
      </c>
      <c r="F437" s="50" t="s">
        <v>2774</v>
      </c>
      <c r="G437" s="48" t="s">
        <v>11</v>
      </c>
      <c r="H437" s="48">
        <v>1610</v>
      </c>
      <c r="I437" s="51" t="s">
        <v>2762</v>
      </c>
      <c r="J437" s="48" t="s">
        <v>2775</v>
      </c>
      <c r="K437" s="52" t="s">
        <v>84</v>
      </c>
      <c r="L437" s="52">
        <v>12</v>
      </c>
      <c r="M437" s="52">
        <v>0</v>
      </c>
      <c r="N437" s="48" t="s">
        <v>85</v>
      </c>
      <c r="O437" s="48" t="s">
        <v>4690</v>
      </c>
      <c r="P437" s="53">
        <v>5.336742230329681</v>
      </c>
      <c r="Q437" s="54">
        <f>(17/100+7.6/100+1.65/100)*P437</f>
        <v>1.4008948354615414</v>
      </c>
      <c r="R437" s="55"/>
      <c r="S437" s="55"/>
      <c r="T437" s="55"/>
      <c r="U437" s="55"/>
      <c r="V437" s="54">
        <f>+P437-Q437+R437+S437+T437+U437</f>
        <v>3.9358473948681394</v>
      </c>
      <c r="W437" s="56">
        <f>(1.02/100)</f>
        <v>1.02E-2</v>
      </c>
      <c r="X437" s="56">
        <v>4.8E-3</v>
      </c>
      <c r="Y437" s="56">
        <v>0.17</v>
      </c>
      <c r="Z437" s="56">
        <v>1.65E-2</v>
      </c>
      <c r="AA437" s="56">
        <v>7.6E-2</v>
      </c>
      <c r="AB437" s="56">
        <f>SUM(W437:AA437)</f>
        <v>0.2775</v>
      </c>
      <c r="AC437" s="48">
        <v>12</v>
      </c>
      <c r="AD437" s="57">
        <f>IF(AL437="","",+AC437*AL437)</f>
        <v>120.33164009787946</v>
      </c>
      <c r="AE437" s="58">
        <f>IF(AL437="","",+AL437*AB437)</f>
        <v>2.782669177263463</v>
      </c>
      <c r="AF437" s="57">
        <f>IF(AL437="","",+AL437-AE437)</f>
        <v>7.244967497559825</v>
      </c>
      <c r="AG437" s="58">
        <f>+V437</f>
        <v>3.9358473948681394</v>
      </c>
      <c r="AH437" s="57">
        <f>IF(AF437="","",+AF437-AG437)</f>
        <v>3.309120102691686</v>
      </c>
      <c r="AI437" s="57">
        <f>IF(AH437="","",+AH437*AC437)</f>
        <v>39.70944123230023</v>
      </c>
      <c r="AJ437" s="58">
        <v>8.02</v>
      </c>
      <c r="AK437" s="59">
        <v>0.33</v>
      </c>
      <c r="AL437" s="58">
        <f>IF(V437=0,"",V437/(1-AB437-AK437))</f>
        <v>10.027636674823288</v>
      </c>
      <c r="AM437" s="60">
        <v>0.33</v>
      </c>
      <c r="AN437" s="58">
        <f>IF(V437=0,"",V437/(1-AB437-AM437))</f>
        <v>10.027636674823288</v>
      </c>
      <c r="AO437" s="61">
        <v>1.2</v>
      </c>
      <c r="AP437" s="58">
        <f>IF(BD!AJ437="","",BD!AJ437*BD!AO437)</f>
        <v>9.623999999999999</v>
      </c>
      <c r="AQ437" s="56">
        <f>BD!AM437/BD!AK437-1</f>
        <v>0</v>
      </c>
      <c r="AR437" s="56">
        <f>IF(BD!AN437="","",IF(BD!AJ437="","",BD!AN437/BD!AJ437-1))</f>
        <v>0.25032876244679403</v>
      </c>
      <c r="AS437" s="56" t="str">
        <f>IF(BD!AN437="","",IF(BD!AN437&lt;BD!AL437,"ABAIXO DA META","DENTRO DA META"))</f>
        <v>DENTRO DA META</v>
      </c>
      <c r="AT437" s="56" t="str">
        <f>IF(BD!AJ437="","EM ANÁLISE",IF(BD!AP437&gt;=BD!AN437,"GO", "NO GO"))</f>
        <v>NO GO</v>
      </c>
      <c r="AU437" s="62">
        <f>IF(AN437="","",+BD!$AN437-AJ437)</f>
        <v>2.0076366748232886</v>
      </c>
      <c r="AV437" s="63"/>
      <c r="AW437" s="54">
        <f>BD!P437*BD!AC437</f>
        <v>64.04090676395617</v>
      </c>
      <c r="AX437" s="54">
        <f>BD!V437*BD!AC437</f>
        <v>47.230168738417674</v>
      </c>
      <c r="AY437" s="54">
        <f>IF(BD!AN437="","",BD!AN437*BD!AC437)</f>
        <v>120.33164009787946</v>
      </c>
      <c r="AZ437" s="48" t="s">
        <v>5271</v>
      </c>
      <c r="BA437" s="48" t="s">
        <v>124</v>
      </c>
      <c r="BB437" s="48">
        <v>1</v>
      </c>
      <c r="BC437" s="48" t="s">
        <v>2739</v>
      </c>
      <c r="BD437" s="64" t="s">
        <v>5257</v>
      </c>
      <c r="BE437" s="65" t="s">
        <v>4</v>
      </c>
      <c r="BF437" s="65" t="s">
        <v>4</v>
      </c>
      <c r="BG437" s="64" t="s">
        <v>5258</v>
      </c>
      <c r="BH437" s="66"/>
      <c r="BI437" s="66"/>
      <c r="BJ437" s="66"/>
      <c r="BK437" s="66"/>
      <c r="BL437" s="66"/>
      <c r="BM437" s="66"/>
      <c r="BN437" s="66"/>
      <c r="BO437" s="64">
        <v>1.138</v>
      </c>
      <c r="BP437" s="64">
        <v>140.622</v>
      </c>
      <c r="BQ437" s="64">
        <v>121</v>
      </c>
      <c r="BR437" s="64" t="s">
        <v>5260</v>
      </c>
      <c r="BS437" s="64" t="s">
        <v>5260</v>
      </c>
      <c r="BT437" s="64" t="s">
        <v>5261</v>
      </c>
      <c r="BU437" s="64">
        <v>5102</v>
      </c>
      <c r="BV437" s="64"/>
      <c r="BW437" s="64"/>
      <c r="BX437" s="64"/>
      <c r="BY437" s="64"/>
      <c r="BZ437" s="64"/>
      <c r="CA437" s="64"/>
      <c r="CB437" s="64"/>
      <c r="CC437" s="64">
        <v>102</v>
      </c>
      <c r="CD437" s="64">
        <v>8</v>
      </c>
      <c r="CE437" s="64">
        <v>8</v>
      </c>
      <c r="CF437" s="64"/>
      <c r="CG437" s="37" t="e">
        <f>VLOOKUP(Table_1[[#This Row],[EAN]],'[1]Planilha1'!$E:$R,13,0)</f>
        <v>#N/A</v>
      </c>
      <c r="CI437" s="188">
        <f>IF(Table_1[[#This Row],[STATUS MERCADO]]="GO",Table_1[[#This Row],[M. BRUTA TOTAL]],0)</f>
        <v>0</v>
      </c>
      <c r="CJ437" s="188">
        <f>IF(Table_1[[#This Row],[STATUS MERCADO]]="GO",Table_1[[#This Row],[PV UNIT. REALIZADO]]*Table_1[[#This Row],[QUANTIDADE]],0)</f>
        <v>0</v>
      </c>
    </row>
    <row r="438" ht="15">
      <c r="A438" s="7"/>
      <c r="B438" s="67" t="s">
        <v>2735</v>
      </c>
      <c r="C438" s="48">
        <v>220441</v>
      </c>
      <c r="D438" s="48">
        <v>97945</v>
      </c>
      <c r="E438" s="49">
        <v>7896006779841</v>
      </c>
      <c r="F438" s="50" t="s">
        <v>2776</v>
      </c>
      <c r="G438" s="48" t="s">
        <v>21</v>
      </c>
      <c r="H438" s="48">
        <v>250</v>
      </c>
      <c r="I438" s="51" t="s">
        <v>2737</v>
      </c>
      <c r="J438" s="48" t="s">
        <v>2777</v>
      </c>
      <c r="K438" s="52" t="s">
        <v>84</v>
      </c>
      <c r="L438" s="52">
        <v>12</v>
      </c>
      <c r="M438" s="52">
        <v>0</v>
      </c>
      <c r="N438" s="48" t="s">
        <v>85</v>
      </c>
      <c r="O438" s="48" t="s">
        <v>4690</v>
      </c>
      <c r="P438" s="53">
        <v>11.205284545995958</v>
      </c>
      <c r="Q438" s="54">
        <f>(17/100+7.6/100+1.65/100)*P438</f>
        <v>2.9413871933239393</v>
      </c>
      <c r="R438" s="55"/>
      <c r="S438" s="55"/>
      <c r="T438" s="55"/>
      <c r="U438" s="55"/>
      <c r="V438" s="54">
        <f>+P438-Q438+R438+S438+T438+U438</f>
        <v>8.26389735267202</v>
      </c>
      <c r="W438" s="56">
        <f>(1.02/100)</f>
        <v>1.02E-2</v>
      </c>
      <c r="X438" s="56">
        <v>4.8E-3</v>
      </c>
      <c r="Y438" s="56">
        <v>0.17</v>
      </c>
      <c r="Z438" s="56">
        <v>1.65E-2</v>
      </c>
      <c r="AA438" s="56">
        <v>7.6E-2</v>
      </c>
      <c r="AB438" s="56">
        <f>SUM(W438:AA438)</f>
        <v>0.2775</v>
      </c>
      <c r="AC438" s="48">
        <v>12</v>
      </c>
      <c r="AD438" s="57">
        <f>IF(AL438="","",+AC438*AL438)</f>
        <v>252.65418657850768</v>
      </c>
      <c r="AE438" s="58">
        <f>IF(AL438="","",+AL438*AB438)</f>
        <v>5.8426280646279904</v>
      </c>
      <c r="AF438" s="57">
        <f>IF(AL438="","",+AL438-AE438)</f>
        <v>15.21188748358098</v>
      </c>
      <c r="AG438" s="58">
        <f>+V438</f>
        <v>8.26389735267202</v>
      </c>
      <c r="AH438" s="57">
        <f>IF(AF438="","",+AF438-AG438)</f>
        <v>6.947990130908961</v>
      </c>
      <c r="AI438" s="57">
        <f>IF(AH438="","",+AH438*AC438)</f>
        <v>83.37588157090752</v>
      </c>
      <c r="AJ438" s="58">
        <v>13.89</v>
      </c>
      <c r="AK438" s="59">
        <v>0.33</v>
      </c>
      <c r="AL438" s="58">
        <f>IF(V438=0,"",V438/(1-AB438-AK438))</f>
        <v>21.054515548208972</v>
      </c>
      <c r="AM438" s="60">
        <v>0.33</v>
      </c>
      <c r="AN438" s="58">
        <f>IF(V438=0,"",V438/(1-AB438-AM438))</f>
        <v>21.054515548208972</v>
      </c>
      <c r="AO438" s="61">
        <v>1.2</v>
      </c>
      <c r="AP438" s="58">
        <f>IF(BD!AJ438="","",BD!AJ438*BD!AO438)</f>
        <v>16.668</v>
      </c>
      <c r="AQ438" s="56">
        <f>BD!AM438/BD!AK438-1</f>
        <v>0</v>
      </c>
      <c r="AR438" s="56">
        <f>IF(BD!AN438="","",IF(BD!AJ438="","",BD!AN438/BD!AJ438-1))</f>
        <v>0.5158038551626329</v>
      </c>
      <c r="AS438" s="56" t="str">
        <f>IF(BD!AN438="","",IF(BD!AN438&lt;BD!AL438,"ABAIXO DA META","DENTRO DA META"))</f>
        <v>DENTRO DA META</v>
      </c>
      <c r="AT438" s="56" t="str">
        <f>IF(BD!AJ438="","EM ANÁLISE",IF(BD!AP438&gt;=BD!AN438,"GO", "NO GO"))</f>
        <v>NO GO</v>
      </c>
      <c r="AU438" s="62">
        <f>IF(AN438="","",+BD!$AN438-AJ438)</f>
        <v>7.164515548208971</v>
      </c>
      <c r="AV438" s="63"/>
      <c r="AW438" s="54">
        <f>BD!P438*BD!AC438</f>
        <v>134.4634145519515</v>
      </c>
      <c r="AX438" s="54">
        <f>BD!V438*BD!AC438</f>
        <v>99.16676823206424</v>
      </c>
      <c r="AY438" s="54">
        <f>IF(BD!AN438="","",BD!AN438*BD!AC438)</f>
        <v>252.65418657850768</v>
      </c>
      <c r="AZ438" s="48" t="s">
        <v>5271</v>
      </c>
      <c r="BA438" s="48" t="s">
        <v>124</v>
      </c>
      <c r="BB438" s="48">
        <v>1</v>
      </c>
      <c r="BC438" s="48" t="s">
        <v>2739</v>
      </c>
      <c r="BD438" s="64" t="s">
        <v>5257</v>
      </c>
      <c r="BE438" s="65" t="s">
        <v>4</v>
      </c>
      <c r="BF438" s="65" t="s">
        <v>4</v>
      </c>
      <c r="BG438" s="64" t="s">
        <v>5258</v>
      </c>
      <c r="BH438" s="66"/>
      <c r="BI438" s="66"/>
      <c r="BJ438" s="66"/>
      <c r="BK438" s="66"/>
      <c r="BL438" s="66"/>
      <c r="BM438" s="66"/>
      <c r="BN438" s="66"/>
      <c r="BO438" s="64">
        <v>1.138</v>
      </c>
      <c r="BP438" s="64">
        <v>140.622</v>
      </c>
      <c r="BQ438" s="64">
        <v>121</v>
      </c>
      <c r="BR438" s="64" t="s">
        <v>5260</v>
      </c>
      <c r="BS438" s="64" t="s">
        <v>5260</v>
      </c>
      <c r="BT438" s="64" t="s">
        <v>5261</v>
      </c>
      <c r="BU438" s="64">
        <v>5102</v>
      </c>
      <c r="BV438" s="64"/>
      <c r="BW438" s="64"/>
      <c r="BX438" s="64"/>
      <c r="BY438" s="64"/>
      <c r="BZ438" s="64"/>
      <c r="CA438" s="64"/>
      <c r="CB438" s="64"/>
      <c r="CC438" s="64">
        <v>102</v>
      </c>
      <c r="CD438" s="64">
        <v>8</v>
      </c>
      <c r="CE438" s="64">
        <v>8</v>
      </c>
      <c r="CF438" s="64"/>
      <c r="CG438" s="37" t="e">
        <f>VLOOKUP(Table_1[[#This Row],[EAN]],'[1]Planilha1'!$E:$R,13,0)</f>
        <v>#N/A</v>
      </c>
      <c r="CI438" s="188">
        <f>IF(Table_1[[#This Row],[STATUS MERCADO]]="GO",Table_1[[#This Row],[M. BRUTA TOTAL]],0)</f>
        <v>0</v>
      </c>
      <c r="CJ438" s="188">
        <f>IF(Table_1[[#This Row],[STATUS MERCADO]]="GO",Table_1[[#This Row],[PV UNIT. REALIZADO]]*Table_1[[#This Row],[QUANTIDADE]],0)</f>
        <v>0</v>
      </c>
    </row>
    <row r="439" ht="15">
      <c r="A439" s="7"/>
      <c r="B439" s="67" t="s">
        <v>2735</v>
      </c>
      <c r="C439" s="48">
        <v>220442</v>
      </c>
      <c r="D439" s="48">
        <v>97947</v>
      </c>
      <c r="E439" s="49">
        <v>7896006702733</v>
      </c>
      <c r="F439" s="50" t="s">
        <v>2778</v>
      </c>
      <c r="G439" s="48" t="s">
        <v>21</v>
      </c>
      <c r="H439" s="48">
        <v>250</v>
      </c>
      <c r="I439" s="51" t="s">
        <v>2737</v>
      </c>
      <c r="J439" s="48" t="s">
        <v>2779</v>
      </c>
      <c r="K439" s="52" t="s">
        <v>84</v>
      </c>
      <c r="L439" s="52">
        <v>12</v>
      </c>
      <c r="M439" s="52">
        <v>0</v>
      </c>
      <c r="N439" s="48" t="s">
        <v>85</v>
      </c>
      <c r="O439" s="48" t="s">
        <v>4690</v>
      </c>
      <c r="P439" s="53">
        <v>6.370342051022171</v>
      </c>
      <c r="Q439" s="54">
        <f>(17/100+7.6/100+1.65/100)*P439</f>
        <v>1.67221478839332</v>
      </c>
      <c r="R439" s="55"/>
      <c r="S439" s="55"/>
      <c r="T439" s="55"/>
      <c r="U439" s="55"/>
      <c r="V439" s="54">
        <f>+P439-Q439+R439+S439+T439+U439</f>
        <v>4.6981272626288515</v>
      </c>
      <c r="W439" s="56">
        <f>(1.02/100)</f>
        <v>1.02E-2</v>
      </c>
      <c r="X439" s="56">
        <v>4.8E-3</v>
      </c>
      <c r="Y439" s="56">
        <v>0.17</v>
      </c>
      <c r="Z439" s="56">
        <v>1.65E-2</v>
      </c>
      <c r="AA439" s="56">
        <v>7.6E-2</v>
      </c>
      <c r="AB439" s="56">
        <f>SUM(W439:AA439)</f>
        <v>0.2775</v>
      </c>
      <c r="AC439" s="48">
        <v>12</v>
      </c>
      <c r="AD439" s="57">
        <f>IF(AL439="","",+AC439*AL439)</f>
        <v>143.6370118510732</v>
      </c>
      <c r="AE439" s="58">
        <f>IF(AL439="","",+AL439*AB439)</f>
        <v>3.321605899056068</v>
      </c>
      <c r="AF439" s="57">
        <f>IF(AL439="","",+AL439-AE439)</f>
        <v>8.648145088533365</v>
      </c>
      <c r="AG439" s="58">
        <f>+V439</f>
        <v>4.6981272626288515</v>
      </c>
      <c r="AH439" s="57">
        <f>IF(AF439="","",+AF439-AG439)</f>
        <v>3.9500178259045136</v>
      </c>
      <c r="AI439" s="57">
        <f>IF(AH439="","",+AH439*AC439)</f>
        <v>47.40021391085416</v>
      </c>
      <c r="AJ439" s="58">
        <v>5.5</v>
      </c>
      <c r="AK439" s="59">
        <v>0.33</v>
      </c>
      <c r="AL439" s="58">
        <f>IF(V439=0,"",V439/(1-AB439-AK439))</f>
        <v>11.969750987589434</v>
      </c>
      <c r="AM439" s="60">
        <v>0.33</v>
      </c>
      <c r="AN439" s="58">
        <f>IF(V439=0,"",V439/(1-AB439-AM439))</f>
        <v>11.969750987589434</v>
      </c>
      <c r="AO439" s="61">
        <v>1.2</v>
      </c>
      <c r="AP439" s="58">
        <f>IF(BD!AJ439="","",BD!AJ439*BD!AO439)</f>
        <v>6.6</v>
      </c>
      <c r="AQ439" s="56">
        <f>BD!AM439/BD!AK439-1</f>
        <v>0</v>
      </c>
      <c r="AR439" s="56">
        <f>IF(BD!AN439="","",IF(BD!AJ439="","",BD!AN439/BD!AJ439-1))</f>
        <v>1.1763183613798969</v>
      </c>
      <c r="AS439" s="56" t="str">
        <f>IF(BD!AN439="","",IF(BD!AN439&lt;BD!AL439,"ABAIXO DA META","DENTRO DA META"))</f>
        <v>DENTRO DA META</v>
      </c>
      <c r="AT439" s="56" t="str">
        <f>IF(BD!AJ439="","EM ANÁLISE",IF(BD!AP439&gt;=BD!AN439,"GO", "NO GO"))</f>
        <v>NO GO</v>
      </c>
      <c r="AU439" s="62">
        <f>IF(AN439="","",+BD!$AN439-AJ439)</f>
        <v>6.469750987589434</v>
      </c>
      <c r="AV439" s="63"/>
      <c r="AW439" s="54">
        <f>BD!P439*BD!AC439</f>
        <v>76.44410461226606</v>
      </c>
      <c r="AX439" s="54">
        <f>BD!V439*BD!AC439</f>
        <v>56.37752715154622</v>
      </c>
      <c r="AY439" s="54">
        <f>IF(BD!AN439="","",BD!AN439*BD!AC439)</f>
        <v>143.6370118510732</v>
      </c>
      <c r="AZ439" s="48" t="s">
        <v>5271</v>
      </c>
      <c r="BA439" s="48" t="s">
        <v>124</v>
      </c>
      <c r="BB439" s="48">
        <v>1</v>
      </c>
      <c r="BC439" s="48" t="s">
        <v>2739</v>
      </c>
      <c r="BD439" s="64" t="s">
        <v>5257</v>
      </c>
      <c r="BE439" s="65" t="s">
        <v>4</v>
      </c>
      <c r="BF439" s="65" t="s">
        <v>4</v>
      </c>
      <c r="BG439" s="64" t="s">
        <v>5258</v>
      </c>
      <c r="BH439" s="66"/>
      <c r="BI439" s="66"/>
      <c r="BJ439" s="66"/>
      <c r="BK439" s="66"/>
      <c r="BL439" s="66"/>
      <c r="BM439" s="66"/>
      <c r="BN439" s="66"/>
      <c r="BO439" s="64">
        <v>1.138</v>
      </c>
      <c r="BP439" s="64">
        <v>140.622</v>
      </c>
      <c r="BQ439" s="64">
        <v>121</v>
      </c>
      <c r="BR439" s="64" t="s">
        <v>5260</v>
      </c>
      <c r="BS439" s="64" t="s">
        <v>5260</v>
      </c>
      <c r="BT439" s="64" t="s">
        <v>5261</v>
      </c>
      <c r="BU439" s="64">
        <v>5102</v>
      </c>
      <c r="BV439" s="64"/>
      <c r="BW439" s="64"/>
      <c r="BX439" s="64"/>
      <c r="BY439" s="64"/>
      <c r="BZ439" s="64"/>
      <c r="CA439" s="64"/>
      <c r="CB439" s="64"/>
      <c r="CC439" s="64">
        <v>102</v>
      </c>
      <c r="CD439" s="64">
        <v>8</v>
      </c>
      <c r="CE439" s="64">
        <v>8</v>
      </c>
      <c r="CF439" s="64"/>
      <c r="CG439" s="37" t="e">
        <f>VLOOKUP(Table_1[[#This Row],[EAN]],'[1]Planilha1'!$E:$R,13,0)</f>
        <v>#N/A</v>
      </c>
      <c r="CI439" s="188">
        <f>IF(Table_1[[#This Row],[STATUS MERCADO]]="GO",Table_1[[#This Row],[M. BRUTA TOTAL]],0)</f>
        <v>0</v>
      </c>
      <c r="CJ439" s="188">
        <f>IF(Table_1[[#This Row],[STATUS MERCADO]]="GO",Table_1[[#This Row],[PV UNIT. REALIZADO]]*Table_1[[#This Row],[QUANTIDADE]],0)</f>
        <v>0</v>
      </c>
    </row>
    <row r="440" ht="15">
      <c r="A440" s="7"/>
      <c r="B440" s="67" t="s">
        <v>2735</v>
      </c>
      <c r="C440" s="48">
        <v>220444</v>
      </c>
      <c r="D440" s="48">
        <v>5552</v>
      </c>
      <c r="E440" s="49">
        <v>7896006755517</v>
      </c>
      <c r="F440" s="50" t="s">
        <v>2780</v>
      </c>
      <c r="G440" s="48" t="s">
        <v>21</v>
      </c>
      <c r="H440" s="48">
        <v>250</v>
      </c>
      <c r="I440" s="51" t="s">
        <v>2737</v>
      </c>
      <c r="J440" s="48" t="s">
        <v>2781</v>
      </c>
      <c r="K440" s="52" t="s">
        <v>84</v>
      </c>
      <c r="L440" s="52">
        <v>10</v>
      </c>
      <c r="M440" s="52">
        <v>0</v>
      </c>
      <c r="N440" s="48" t="s">
        <v>85</v>
      </c>
      <c r="O440" s="48" t="s">
        <v>4690</v>
      </c>
      <c r="P440" s="53">
        <v>5.034661206875504</v>
      </c>
      <c r="Q440" s="54">
        <f>(17/100+7.6/100+1.65/100)*P440</f>
        <v>1.3215985668048198</v>
      </c>
      <c r="R440" s="55"/>
      <c r="S440" s="55"/>
      <c r="T440" s="55"/>
      <c r="U440" s="55"/>
      <c r="V440" s="54">
        <f>+P440-Q440+R440+S440+T440+U440</f>
        <v>3.7130626400706843</v>
      </c>
      <c r="W440" s="56">
        <f>(1.02/100)</f>
        <v>1.02E-2</v>
      </c>
      <c r="X440" s="56">
        <v>4.8E-3</v>
      </c>
      <c r="Y440" s="56">
        <v>0.17</v>
      </c>
      <c r="Z440" s="56">
        <v>1.65E-2</v>
      </c>
      <c r="AA440" s="56">
        <v>7.6E-2</v>
      </c>
      <c r="AB440" s="56">
        <f>SUM(W440:AA440)</f>
        <v>0.2775</v>
      </c>
      <c r="AC440" s="48">
        <v>12</v>
      </c>
      <c r="AD440" s="57">
        <f>IF(AL440="","",+AC440*AL440)</f>
        <v>113.52038644802094</v>
      </c>
      <c r="AE440" s="58">
        <f>IF(AL440="","",+AL440*AB440)</f>
        <v>2.6251589366104846</v>
      </c>
      <c r="AF440" s="57">
        <f>IF(AL440="","",+AL440-AE440)</f>
        <v>6.834873267391261</v>
      </c>
      <c r="AG440" s="58">
        <f>+V440</f>
        <v>3.7130626400706843</v>
      </c>
      <c r="AH440" s="57">
        <f>IF(AF440="","",+AF440-AG440)</f>
        <v>3.121810627320577</v>
      </c>
      <c r="AI440" s="57">
        <f>IF(AH440="","",+AH440*AC440)</f>
        <v>37.46172752784692</v>
      </c>
      <c r="AJ440" s="58">
        <v>6.79</v>
      </c>
      <c r="AK440" s="59">
        <v>0.33</v>
      </c>
      <c r="AL440" s="58">
        <f>IF(V440=0,"",V440/(1-AB440-AK440))</f>
        <v>9.460032204001745</v>
      </c>
      <c r="AM440" s="60">
        <v>0.33</v>
      </c>
      <c r="AN440" s="58">
        <f>IF(V440=0,"",V440/(1-AB440-AM440))</f>
        <v>9.460032204001745</v>
      </c>
      <c r="AO440" s="61">
        <v>1.2</v>
      </c>
      <c r="AP440" s="58">
        <f>IF(BD!AJ440="","",BD!AJ440*BD!AO440)</f>
        <v>8.148</v>
      </c>
      <c r="AQ440" s="56">
        <f>BD!AM440/BD!AK440-1</f>
        <v>0</v>
      </c>
      <c r="AR440" s="56">
        <f>IF(BD!AN440="","",IF(BD!AJ440="","",BD!AN440/BD!AJ440-1))</f>
        <v>0.39323007422706113</v>
      </c>
      <c r="AS440" s="56" t="str">
        <f>IF(BD!AN440="","",IF(BD!AN440&lt;BD!AL440,"ABAIXO DA META","DENTRO DA META"))</f>
        <v>DENTRO DA META</v>
      </c>
      <c r="AT440" s="56" t="str">
        <f>IF(BD!AJ440="","EM ANÁLISE",IF(BD!AP440&gt;=BD!AN440,"GO", "NO GO"))</f>
        <v>NO GO</v>
      </c>
      <c r="AU440" s="62">
        <f>IF(AN440="","",+BD!$AN440-AJ440)</f>
        <v>2.6700322040017452</v>
      </c>
      <c r="AV440" s="63"/>
      <c r="AW440" s="54">
        <f>BD!P440*BD!AC440</f>
        <v>60.415934482506046</v>
      </c>
      <c r="AX440" s="54">
        <f>BD!V440*BD!AC440</f>
        <v>44.55675168084821</v>
      </c>
      <c r="AY440" s="54">
        <f>IF(BD!AN440="","",BD!AN440*BD!AC440)</f>
        <v>113.52038644802094</v>
      </c>
      <c r="AZ440" s="48" t="s">
        <v>5271</v>
      </c>
      <c r="BA440" s="48" t="s">
        <v>124</v>
      </c>
      <c r="BB440" s="48">
        <v>1</v>
      </c>
      <c r="BC440" s="48" t="s">
        <v>2739</v>
      </c>
      <c r="BD440" s="64" t="s">
        <v>5257</v>
      </c>
      <c r="BE440" s="65" t="s">
        <v>4</v>
      </c>
      <c r="BF440" s="65" t="s">
        <v>4</v>
      </c>
      <c r="BG440" s="64" t="s">
        <v>5258</v>
      </c>
      <c r="BH440" s="66"/>
      <c r="BI440" s="66"/>
      <c r="BJ440" s="66"/>
      <c r="BK440" s="66"/>
      <c r="BL440" s="66"/>
      <c r="BM440" s="66"/>
      <c r="BN440" s="66"/>
      <c r="BO440" s="64">
        <v>1.138</v>
      </c>
      <c r="BP440" s="64">
        <v>140.622</v>
      </c>
      <c r="BQ440" s="64">
        <v>121</v>
      </c>
      <c r="BR440" s="64" t="s">
        <v>5260</v>
      </c>
      <c r="BS440" s="64" t="s">
        <v>5260</v>
      </c>
      <c r="BT440" s="64" t="s">
        <v>5261</v>
      </c>
      <c r="BU440" s="64">
        <v>5102</v>
      </c>
      <c r="BV440" s="64"/>
      <c r="BW440" s="64"/>
      <c r="BX440" s="64"/>
      <c r="BY440" s="64"/>
      <c r="BZ440" s="64"/>
      <c r="CA440" s="64"/>
      <c r="CB440" s="64"/>
      <c r="CC440" s="64">
        <v>102</v>
      </c>
      <c r="CD440" s="64">
        <v>8</v>
      </c>
      <c r="CE440" s="64">
        <v>8</v>
      </c>
      <c r="CF440" s="64"/>
      <c r="CG440" s="37" t="e">
        <f>VLOOKUP(Table_1[[#This Row],[EAN]],'[1]Planilha1'!$E:$R,13,0)</f>
        <v>#N/A</v>
      </c>
      <c r="CI440" s="188">
        <f>IF(Table_1[[#This Row],[STATUS MERCADO]]="GO",Table_1[[#This Row],[M. BRUTA TOTAL]],0)</f>
        <v>0</v>
      </c>
      <c r="CJ440" s="188">
        <f>IF(Table_1[[#This Row],[STATUS MERCADO]]="GO",Table_1[[#This Row],[PV UNIT. REALIZADO]]*Table_1[[#This Row],[QUANTIDADE]],0)</f>
        <v>0</v>
      </c>
    </row>
    <row r="441" ht="15">
      <c r="A441" s="7"/>
      <c r="B441" s="67" t="s">
        <v>2735</v>
      </c>
      <c r="C441" s="48">
        <v>220446</v>
      </c>
      <c r="D441" s="48">
        <v>9876</v>
      </c>
      <c r="E441" s="49">
        <v>7896006798750</v>
      </c>
      <c r="F441" s="50" t="s">
        <v>2782</v>
      </c>
      <c r="G441" s="48" t="s">
        <v>21</v>
      </c>
      <c r="H441" s="48">
        <v>250</v>
      </c>
      <c r="I441" s="51" t="s">
        <v>2737</v>
      </c>
      <c r="J441" s="48" t="s">
        <v>2743</v>
      </c>
      <c r="K441" s="52" t="s">
        <v>84</v>
      </c>
      <c r="L441" s="52">
        <v>10</v>
      </c>
      <c r="M441" s="52">
        <v>0</v>
      </c>
      <c r="N441" s="48" t="s">
        <v>85</v>
      </c>
      <c r="O441" s="48" t="s">
        <v>4690</v>
      </c>
      <c r="P441" s="53">
        <v>9.334396358245607</v>
      </c>
      <c r="Q441" s="54">
        <f>(17/100+7.6/100+1.65/100)*P441</f>
        <v>2.450279044039472</v>
      </c>
      <c r="R441" s="55"/>
      <c r="S441" s="55"/>
      <c r="T441" s="55"/>
      <c r="U441" s="55"/>
      <c r="V441" s="54">
        <f>+P441-Q441+R441+S441+T441+U441</f>
        <v>6.884117314206135</v>
      </c>
      <c r="W441" s="56">
        <f>(1.02/100)</f>
        <v>1.02E-2</v>
      </c>
      <c r="X441" s="56">
        <v>4.8E-3</v>
      </c>
      <c r="Y441" s="56">
        <v>0.17</v>
      </c>
      <c r="Z441" s="56">
        <v>1.65E-2</v>
      </c>
      <c r="AA441" s="56">
        <v>7.6E-2</v>
      </c>
      <c r="AB441" s="56">
        <f>SUM(W441:AA441)</f>
        <v>0.2775</v>
      </c>
      <c r="AC441" s="48">
        <v>12</v>
      </c>
      <c r="AD441" s="57">
        <f>IF(AL441="","",+AC441*AL441)</f>
        <v>210.46982871458255</v>
      </c>
      <c r="AE441" s="58">
        <f>IF(AL441="","",+AL441*AB441)</f>
        <v>4.867114789024722</v>
      </c>
      <c r="AF441" s="57">
        <f>IF(AL441="","",+AL441-AE441)</f>
        <v>12.672037603857156</v>
      </c>
      <c r="AG441" s="58">
        <f>+V441</f>
        <v>6.884117314206135</v>
      </c>
      <c r="AH441" s="57">
        <f>IF(AF441="","",+AF441-AG441)</f>
        <v>5.787920289651021</v>
      </c>
      <c r="AI441" s="57">
        <f>IF(AH441="","",+AH441*AC441)</f>
        <v>69.45504347581226</v>
      </c>
      <c r="AJ441" s="58">
        <v>11.21</v>
      </c>
      <c r="AK441" s="59">
        <v>0.33</v>
      </c>
      <c r="AL441" s="58">
        <f>IF(V441=0,"",V441/(1-AB441-AK441))</f>
        <v>17.539152392881878</v>
      </c>
      <c r="AM441" s="60">
        <v>0.33</v>
      </c>
      <c r="AN441" s="58">
        <f>IF(V441=0,"",V441/(1-AB441-AM441))</f>
        <v>17.539152392881878</v>
      </c>
      <c r="AO441" s="61">
        <v>1.2</v>
      </c>
      <c r="AP441" s="58">
        <f>IF(BD!AJ441="","",BD!AJ441*BD!AO441)</f>
        <v>13.452</v>
      </c>
      <c r="AQ441" s="56">
        <f>BD!AM441/BD!AK441-1</f>
        <v>0</v>
      </c>
      <c r="AR441" s="56">
        <f>IF(BD!AN441="","",IF(BD!AJ441="","",BD!AN441/BD!AJ441-1))</f>
        <v>0.5645987861625223</v>
      </c>
      <c r="AS441" s="56" t="str">
        <f>IF(BD!AN441="","",IF(BD!AN441&lt;BD!AL441,"ABAIXO DA META","DENTRO DA META"))</f>
        <v>DENTRO DA META</v>
      </c>
      <c r="AT441" s="56" t="str">
        <f>IF(BD!AJ441="","EM ANÁLISE",IF(BD!AP441&gt;=BD!AN441,"GO", "NO GO"))</f>
        <v>NO GO</v>
      </c>
      <c r="AU441" s="62">
        <f>IF(AN441="","",+BD!$AN441-AJ441)</f>
        <v>6.329152392881877</v>
      </c>
      <c r="AV441" s="63"/>
      <c r="AW441" s="54">
        <f>BD!P441*BD!AC441</f>
        <v>112.0127562989473</v>
      </c>
      <c r="AX441" s="54">
        <f>BD!V441*BD!AC441</f>
        <v>82.60940777047361</v>
      </c>
      <c r="AY441" s="54">
        <f>IF(BD!AN441="","",BD!AN441*BD!AC441)</f>
        <v>210.46982871458255</v>
      </c>
      <c r="AZ441" s="48" t="s">
        <v>5271</v>
      </c>
      <c r="BA441" s="48" t="s">
        <v>124</v>
      </c>
      <c r="BB441" s="48">
        <v>1</v>
      </c>
      <c r="BC441" s="48" t="s">
        <v>2739</v>
      </c>
      <c r="BD441" s="64" t="s">
        <v>5257</v>
      </c>
      <c r="BE441" s="65" t="s">
        <v>4</v>
      </c>
      <c r="BF441" s="65" t="s">
        <v>4</v>
      </c>
      <c r="BG441" s="64" t="s">
        <v>5258</v>
      </c>
      <c r="BH441" s="66"/>
      <c r="BI441" s="66"/>
      <c r="BJ441" s="66"/>
      <c r="BK441" s="66"/>
      <c r="BL441" s="66"/>
      <c r="BM441" s="66"/>
      <c r="BN441" s="66"/>
      <c r="BO441" s="64">
        <v>1.138</v>
      </c>
      <c r="BP441" s="64">
        <v>140.622</v>
      </c>
      <c r="BQ441" s="64">
        <v>121</v>
      </c>
      <c r="BR441" s="64" t="s">
        <v>5260</v>
      </c>
      <c r="BS441" s="64" t="s">
        <v>5260</v>
      </c>
      <c r="BT441" s="64" t="s">
        <v>5261</v>
      </c>
      <c r="BU441" s="64">
        <v>5102</v>
      </c>
      <c r="BV441" s="64"/>
      <c r="BW441" s="64"/>
      <c r="BX441" s="64"/>
      <c r="BY441" s="64"/>
      <c r="BZ441" s="64"/>
      <c r="CA441" s="64"/>
      <c r="CB441" s="64"/>
      <c r="CC441" s="64">
        <v>102</v>
      </c>
      <c r="CD441" s="64">
        <v>8</v>
      </c>
      <c r="CE441" s="64">
        <v>8</v>
      </c>
      <c r="CF441" s="64"/>
      <c r="CG441" s="37" t="e">
        <f>VLOOKUP(Table_1[[#This Row],[EAN]],'[1]Planilha1'!$E:$R,13,0)</f>
        <v>#N/A</v>
      </c>
      <c r="CI441" s="188">
        <f>IF(Table_1[[#This Row],[STATUS MERCADO]]="GO",Table_1[[#This Row],[M. BRUTA TOTAL]],0)</f>
        <v>0</v>
      </c>
      <c r="CJ441" s="188">
        <f>IF(Table_1[[#This Row],[STATUS MERCADO]]="GO",Table_1[[#This Row],[PV UNIT. REALIZADO]]*Table_1[[#This Row],[QUANTIDADE]],0)</f>
        <v>0</v>
      </c>
    </row>
    <row r="442" ht="15">
      <c r="A442" s="7"/>
      <c r="B442" s="67" t="s">
        <v>2735</v>
      </c>
      <c r="C442" s="48">
        <v>220447</v>
      </c>
      <c r="D442" s="48">
        <v>7968</v>
      </c>
      <c r="E442" s="49">
        <v>7896006779674</v>
      </c>
      <c r="F442" s="50" t="s">
        <v>2783</v>
      </c>
      <c r="G442" s="48" t="s">
        <v>11</v>
      </c>
      <c r="H442" s="48">
        <v>530</v>
      </c>
      <c r="I442" s="51" t="s">
        <v>2784</v>
      </c>
      <c r="J442" s="48" t="s">
        <v>1534</v>
      </c>
      <c r="K442" s="52" t="s">
        <v>84</v>
      </c>
      <c r="L442" s="52">
        <v>12</v>
      </c>
      <c r="M442" s="52">
        <v>0</v>
      </c>
      <c r="N442" s="48" t="s">
        <v>85</v>
      </c>
      <c r="O442" s="48" t="s">
        <v>4690</v>
      </c>
      <c r="P442" s="53">
        <v>4.083888755612149</v>
      </c>
      <c r="Q442" s="54">
        <f>(17/100+7.6/100+1.65/100)*P442</f>
        <v>1.072020798348189</v>
      </c>
      <c r="R442" s="55"/>
      <c r="S442" s="55"/>
      <c r="T442" s="55"/>
      <c r="U442" s="55"/>
      <c r="V442" s="54">
        <f>+P442-Q442+R442+S442+T442+U442</f>
        <v>3.0118679572639597</v>
      </c>
      <c r="W442" s="56">
        <f>(1.02/100)</f>
        <v>1.02E-2</v>
      </c>
      <c r="X442" s="56">
        <v>4.8E-3</v>
      </c>
      <c r="Y442" s="56">
        <v>0.17</v>
      </c>
      <c r="Z442" s="56">
        <v>1.65E-2</v>
      </c>
      <c r="AA442" s="56">
        <v>7.6E-2</v>
      </c>
      <c r="AB442" s="56">
        <f>SUM(W442:AA442)</f>
        <v>0.2775</v>
      </c>
      <c r="AC442" s="48">
        <v>12</v>
      </c>
      <c r="AD442" s="57">
        <f>IF(AL442="","",+AC442*AL442)</f>
        <v>92.0825872284523</v>
      </c>
      <c r="AE442" s="58">
        <f>IF(AL442="","",+AL442*AB442)</f>
        <v>2.1294098296579596</v>
      </c>
      <c r="AF442" s="57">
        <f>IF(AL442="","",+AL442-AE442)</f>
        <v>5.544139106046398</v>
      </c>
      <c r="AG442" s="58">
        <f>+V442</f>
        <v>3.0118679572639597</v>
      </c>
      <c r="AH442" s="57">
        <f>IF(AF442="","",+AF442-AG442)</f>
        <v>2.532271148782438</v>
      </c>
      <c r="AI442" s="57">
        <f>IF(AH442="","",+AH442*AC442)</f>
        <v>30.387253785389255</v>
      </c>
      <c r="AJ442" s="58">
        <v>7.2</v>
      </c>
      <c r="AK442" s="59">
        <v>0.33</v>
      </c>
      <c r="AL442" s="58">
        <f>IF(V442=0,"",V442/(1-AB442-AK442))</f>
        <v>7.673548935704358</v>
      </c>
      <c r="AM442" s="60">
        <v>0.33</v>
      </c>
      <c r="AN442" s="58">
        <f>IF(V442=0,"",V442/(1-AB442-AM442))</f>
        <v>7.673548935704358</v>
      </c>
      <c r="AO442" s="61">
        <v>1.2</v>
      </c>
      <c r="AP442" s="58">
        <f>IF(BD!AJ442="","",BD!AJ442*BD!AO442)</f>
        <v>8.64</v>
      </c>
      <c r="AQ442" s="56">
        <f>BD!AM442/BD!AK442-1</f>
        <v>0</v>
      </c>
      <c r="AR442" s="56">
        <f>IF(BD!AN442="","",IF(BD!AJ442="","",BD!AN442/BD!AJ442-1))</f>
        <v>6.577068551449416E-2</v>
      </c>
      <c r="AS442" s="56" t="str">
        <f>IF(BD!AN442="","",IF(BD!AN442&lt;BD!AL442,"ABAIXO DA META","DENTRO DA META"))</f>
        <v>DENTRO DA META</v>
      </c>
      <c r="AT442" s="56" t="str">
        <f>IF(BD!AJ442="","EM ANÁLISE",IF(BD!AP442&gt;=BD!AN442,"GO", "NO GO"))</f>
        <v>GO</v>
      </c>
      <c r="AU442" s="62">
        <f>IF(AN442="","",+BD!$AN442-AJ442)</f>
        <v>0.47354893570435763</v>
      </c>
      <c r="AV442" s="63"/>
      <c r="AW442" s="54">
        <f>BD!P442*BD!AC442</f>
        <v>49.006665067345786</v>
      </c>
      <c r="AX442" s="54">
        <f>BD!V442*BD!AC442</f>
        <v>36.14241548716752</v>
      </c>
      <c r="AY442" s="54">
        <f>IF(BD!AN442="","",BD!AN442*BD!AC442)</f>
        <v>92.0825872284523</v>
      </c>
      <c r="AZ442" s="48" t="s">
        <v>5271</v>
      </c>
      <c r="BA442" s="48" t="s">
        <v>124</v>
      </c>
      <c r="BB442" s="48">
        <v>1</v>
      </c>
      <c r="BC442" s="48" t="s">
        <v>2739</v>
      </c>
      <c r="BD442" s="64" t="s">
        <v>5257</v>
      </c>
      <c r="BE442" s="65" t="s">
        <v>4</v>
      </c>
      <c r="BF442" s="65" t="s">
        <v>4</v>
      </c>
      <c r="BG442" s="64" t="s">
        <v>5258</v>
      </c>
      <c r="BH442" s="66"/>
      <c r="BI442" s="66"/>
      <c r="BJ442" s="66"/>
      <c r="BK442" s="66"/>
      <c r="BL442" s="66"/>
      <c r="BM442" s="66"/>
      <c r="BN442" s="66"/>
      <c r="BO442" s="64">
        <v>1.138</v>
      </c>
      <c r="BP442" s="64">
        <v>140.622</v>
      </c>
      <c r="BQ442" s="64">
        <v>121</v>
      </c>
      <c r="BR442" s="64" t="s">
        <v>5260</v>
      </c>
      <c r="BS442" s="64" t="s">
        <v>5260</v>
      </c>
      <c r="BT442" s="64" t="s">
        <v>5261</v>
      </c>
      <c r="BU442" s="64">
        <v>5102</v>
      </c>
      <c r="BV442" s="64"/>
      <c r="BW442" s="64"/>
      <c r="BX442" s="64"/>
      <c r="BY442" s="64"/>
      <c r="BZ442" s="64"/>
      <c r="CA442" s="64"/>
      <c r="CB442" s="64"/>
      <c r="CC442" s="64">
        <v>102</v>
      </c>
      <c r="CD442" s="64">
        <v>8</v>
      </c>
      <c r="CE442" s="64">
        <v>8</v>
      </c>
      <c r="CF442" s="64"/>
      <c r="CG442" s="37" t="e">
        <f>VLOOKUP(Table_1[[#This Row],[EAN]],'[1]Planilha1'!$E:$R,13,0)</f>
        <v>#N/A</v>
      </c>
      <c r="CI442" s="188">
        <f>IF(Table_1[[#This Row],[STATUS MERCADO]]="GO",Table_1[[#This Row],[M. BRUTA TOTAL]],0)</f>
        <v>30.387253785389255</v>
      </c>
      <c r="CJ442" s="188">
        <f>IF(Table_1[[#This Row],[STATUS MERCADO]]="GO",Table_1[[#This Row],[PV UNIT. REALIZADO]]*Table_1[[#This Row],[QUANTIDADE]],0)</f>
        <v>92.0825872284523</v>
      </c>
    </row>
    <row r="443" ht="15">
      <c r="A443" s="7"/>
      <c r="B443" s="67" t="s">
        <v>2735</v>
      </c>
      <c r="C443" s="48">
        <v>220448</v>
      </c>
      <c r="D443" s="48">
        <v>1647</v>
      </c>
      <c r="E443" s="49">
        <v>7896006716471</v>
      </c>
      <c r="F443" s="50" t="s">
        <v>2785</v>
      </c>
      <c r="G443" s="48" t="s">
        <v>11</v>
      </c>
      <c r="H443" s="48">
        <v>530</v>
      </c>
      <c r="I443" s="51" t="s">
        <v>2784</v>
      </c>
      <c r="J443" s="48" t="s">
        <v>1534</v>
      </c>
      <c r="K443" s="52" t="s">
        <v>84</v>
      </c>
      <c r="L443" s="52">
        <v>12</v>
      </c>
      <c r="M443" s="52">
        <v>0</v>
      </c>
      <c r="N443" s="48" t="s">
        <v>85</v>
      </c>
      <c r="O443" s="48" t="s">
        <v>4690</v>
      </c>
      <c r="P443" s="53">
        <v>4.083888755612149</v>
      </c>
      <c r="Q443" s="54">
        <f>(17/100+7.6/100+1.65/100)*P443</f>
        <v>1.072020798348189</v>
      </c>
      <c r="R443" s="55"/>
      <c r="S443" s="55"/>
      <c r="T443" s="55"/>
      <c r="U443" s="55"/>
      <c r="V443" s="54">
        <f>+P443-Q443+R443+S443+T443+U443</f>
        <v>3.0118679572639597</v>
      </c>
      <c r="W443" s="56">
        <f>(1.02/100)</f>
        <v>1.02E-2</v>
      </c>
      <c r="X443" s="56">
        <v>4.8E-3</v>
      </c>
      <c r="Y443" s="56">
        <v>0.17</v>
      </c>
      <c r="Z443" s="56">
        <v>1.65E-2</v>
      </c>
      <c r="AA443" s="56">
        <v>7.6E-2</v>
      </c>
      <c r="AB443" s="56">
        <f>SUM(W443:AA443)</f>
        <v>0.2775</v>
      </c>
      <c r="AC443" s="48">
        <v>12</v>
      </c>
      <c r="AD443" s="57">
        <f>IF(AL443="","",+AC443*AL443)</f>
        <v>92.0825872284523</v>
      </c>
      <c r="AE443" s="58">
        <f>IF(AL443="","",+AL443*AB443)</f>
        <v>2.1294098296579596</v>
      </c>
      <c r="AF443" s="57">
        <f>IF(AL443="","",+AL443-AE443)</f>
        <v>5.544139106046398</v>
      </c>
      <c r="AG443" s="58">
        <f>+V443</f>
        <v>3.0118679572639597</v>
      </c>
      <c r="AH443" s="57">
        <f>IF(AF443="","",+AF443-AG443)</f>
        <v>2.532271148782438</v>
      </c>
      <c r="AI443" s="57">
        <f>IF(AH443="","",+AH443*AC443)</f>
        <v>30.387253785389255</v>
      </c>
      <c r="AJ443" s="58">
        <v>7.2</v>
      </c>
      <c r="AK443" s="59">
        <v>0.33</v>
      </c>
      <c r="AL443" s="58">
        <f>IF(V443=0,"",V443/(1-AB443-AK443))</f>
        <v>7.673548935704358</v>
      </c>
      <c r="AM443" s="60">
        <v>0.33</v>
      </c>
      <c r="AN443" s="58">
        <f>IF(V443=0,"",V443/(1-AB443-AM443))</f>
        <v>7.673548935704358</v>
      </c>
      <c r="AO443" s="61">
        <v>1.2</v>
      </c>
      <c r="AP443" s="58">
        <f>IF(BD!AJ443="","",BD!AJ443*BD!AO443)</f>
        <v>8.64</v>
      </c>
      <c r="AQ443" s="56">
        <f>BD!AM443/BD!AK443-1</f>
        <v>0</v>
      </c>
      <c r="AR443" s="56">
        <f>IF(BD!AN443="","",IF(BD!AJ443="","",BD!AN443/BD!AJ443-1))</f>
        <v>6.577068551449416E-2</v>
      </c>
      <c r="AS443" s="56" t="str">
        <f>IF(BD!AN443="","",IF(BD!AN443&lt;BD!AL443,"ABAIXO DA META","DENTRO DA META"))</f>
        <v>DENTRO DA META</v>
      </c>
      <c r="AT443" s="56" t="str">
        <f>IF(BD!AJ443="","EM ANÁLISE",IF(BD!AP443&gt;=BD!AN443,"GO", "NO GO"))</f>
        <v>GO</v>
      </c>
      <c r="AU443" s="62">
        <f>IF(AN443="","",+BD!$AN443-AJ443)</f>
        <v>0.47354893570435763</v>
      </c>
      <c r="AV443" s="63"/>
      <c r="AW443" s="54">
        <f>BD!P443*BD!AC443</f>
        <v>49.006665067345786</v>
      </c>
      <c r="AX443" s="54">
        <f>BD!V443*BD!AC443</f>
        <v>36.14241548716752</v>
      </c>
      <c r="AY443" s="54">
        <f>IF(BD!AN443="","",BD!AN443*BD!AC443)</f>
        <v>92.0825872284523</v>
      </c>
      <c r="AZ443" s="48" t="s">
        <v>5271</v>
      </c>
      <c r="BA443" s="48" t="s">
        <v>124</v>
      </c>
      <c r="BB443" s="48">
        <v>1</v>
      </c>
      <c r="BC443" s="48" t="s">
        <v>2739</v>
      </c>
      <c r="BD443" s="64" t="s">
        <v>5257</v>
      </c>
      <c r="BE443" s="65" t="s">
        <v>4</v>
      </c>
      <c r="BF443" s="65" t="s">
        <v>4</v>
      </c>
      <c r="BG443" s="64" t="s">
        <v>5258</v>
      </c>
      <c r="BH443" s="66"/>
      <c r="BI443" s="66"/>
      <c r="BJ443" s="66"/>
      <c r="BK443" s="66"/>
      <c r="BL443" s="66"/>
      <c r="BM443" s="66"/>
      <c r="BN443" s="66"/>
      <c r="BO443" s="64">
        <v>1.138</v>
      </c>
      <c r="BP443" s="64">
        <v>140.622</v>
      </c>
      <c r="BQ443" s="64">
        <v>121</v>
      </c>
      <c r="BR443" s="64" t="s">
        <v>5260</v>
      </c>
      <c r="BS443" s="64" t="s">
        <v>5260</v>
      </c>
      <c r="BT443" s="64" t="s">
        <v>5261</v>
      </c>
      <c r="BU443" s="64">
        <v>5102</v>
      </c>
      <c r="BV443" s="64"/>
      <c r="BW443" s="64"/>
      <c r="BX443" s="64"/>
      <c r="BY443" s="64"/>
      <c r="BZ443" s="64"/>
      <c r="CA443" s="64"/>
      <c r="CB443" s="64"/>
      <c r="CC443" s="64">
        <v>102</v>
      </c>
      <c r="CD443" s="64">
        <v>8</v>
      </c>
      <c r="CE443" s="64">
        <v>8</v>
      </c>
      <c r="CF443" s="64"/>
      <c r="CG443" s="37" t="e">
        <f>VLOOKUP(Table_1[[#This Row],[EAN]],'[1]Planilha1'!$E:$R,13,0)</f>
        <v>#N/A</v>
      </c>
      <c r="CI443" s="188">
        <f>IF(Table_1[[#This Row],[STATUS MERCADO]]="GO",Table_1[[#This Row],[M. BRUTA TOTAL]],0)</f>
        <v>30.387253785389255</v>
      </c>
      <c r="CJ443" s="188">
        <f>IF(Table_1[[#This Row],[STATUS MERCADO]]="GO",Table_1[[#This Row],[PV UNIT. REALIZADO]]*Table_1[[#This Row],[QUANTIDADE]],0)</f>
        <v>92.0825872284523</v>
      </c>
    </row>
    <row r="444" ht="15">
      <c r="A444" s="7"/>
      <c r="B444" s="67" t="s">
        <v>2735</v>
      </c>
      <c r="C444" s="48">
        <v>220449</v>
      </c>
      <c r="D444" s="48">
        <v>1646</v>
      </c>
      <c r="E444" s="49">
        <v>7896006716464</v>
      </c>
      <c r="F444" s="50" t="s">
        <v>2786</v>
      </c>
      <c r="G444" s="48" t="s">
        <v>11</v>
      </c>
      <c r="H444" s="48">
        <v>530</v>
      </c>
      <c r="I444" s="51" t="s">
        <v>2784</v>
      </c>
      <c r="J444" s="48" t="s">
        <v>1534</v>
      </c>
      <c r="K444" s="52" t="s">
        <v>84</v>
      </c>
      <c r="L444" s="52">
        <v>12</v>
      </c>
      <c r="M444" s="52">
        <v>0</v>
      </c>
      <c r="N444" s="48" t="s">
        <v>85</v>
      </c>
      <c r="O444" s="48" t="s">
        <v>4690</v>
      </c>
      <c r="P444" s="53">
        <v>4.083888755612149</v>
      </c>
      <c r="Q444" s="54">
        <f>(17/100+7.6/100+1.65/100)*P444</f>
        <v>1.072020798348189</v>
      </c>
      <c r="R444" s="55"/>
      <c r="S444" s="55"/>
      <c r="T444" s="55"/>
      <c r="U444" s="55"/>
      <c r="V444" s="54">
        <f>+P444-Q444+R444+S444+T444+U444</f>
        <v>3.0118679572639597</v>
      </c>
      <c r="W444" s="56">
        <f>(1.02/100)</f>
        <v>1.02E-2</v>
      </c>
      <c r="X444" s="56">
        <v>4.8E-3</v>
      </c>
      <c r="Y444" s="56">
        <v>0.17</v>
      </c>
      <c r="Z444" s="56">
        <v>1.65E-2</v>
      </c>
      <c r="AA444" s="56">
        <v>7.6E-2</v>
      </c>
      <c r="AB444" s="56">
        <f>SUM(W444:AA444)</f>
        <v>0.2775</v>
      </c>
      <c r="AC444" s="48">
        <v>12</v>
      </c>
      <c r="AD444" s="57">
        <f>IF(AL444="","",+AC444*AL444)</f>
        <v>92.0825872284523</v>
      </c>
      <c r="AE444" s="58">
        <f>IF(AL444="","",+AL444*AB444)</f>
        <v>2.1294098296579596</v>
      </c>
      <c r="AF444" s="57">
        <f>IF(AL444="","",+AL444-AE444)</f>
        <v>5.544139106046398</v>
      </c>
      <c r="AG444" s="58">
        <f>+V444</f>
        <v>3.0118679572639597</v>
      </c>
      <c r="AH444" s="57">
        <f>IF(AF444="","",+AF444-AG444)</f>
        <v>2.532271148782438</v>
      </c>
      <c r="AI444" s="57">
        <f>IF(AH444="","",+AH444*AC444)</f>
        <v>30.387253785389255</v>
      </c>
      <c r="AJ444" s="58">
        <v>7.2</v>
      </c>
      <c r="AK444" s="59">
        <v>0.33</v>
      </c>
      <c r="AL444" s="58">
        <f>IF(V444=0,"",V444/(1-AB444-AK444))</f>
        <v>7.673548935704358</v>
      </c>
      <c r="AM444" s="60">
        <v>0.33</v>
      </c>
      <c r="AN444" s="58">
        <f>IF(V444=0,"",V444/(1-AB444-AM444))</f>
        <v>7.673548935704358</v>
      </c>
      <c r="AO444" s="61">
        <v>1.2</v>
      </c>
      <c r="AP444" s="58">
        <f>IF(BD!AJ444="","",BD!AJ444*BD!AO444)</f>
        <v>8.64</v>
      </c>
      <c r="AQ444" s="56">
        <f>BD!AM444/BD!AK444-1</f>
        <v>0</v>
      </c>
      <c r="AR444" s="56">
        <f>IF(BD!AN444="","",IF(BD!AJ444="","",BD!AN444/BD!AJ444-1))</f>
        <v>6.577068551449416E-2</v>
      </c>
      <c r="AS444" s="56" t="str">
        <f>IF(BD!AN444="","",IF(BD!AN444&lt;BD!AL444,"ABAIXO DA META","DENTRO DA META"))</f>
        <v>DENTRO DA META</v>
      </c>
      <c r="AT444" s="56" t="str">
        <f>IF(BD!AJ444="","EM ANÁLISE",IF(BD!AP444&gt;=BD!AN444,"GO", "NO GO"))</f>
        <v>GO</v>
      </c>
      <c r="AU444" s="62">
        <f>IF(AN444="","",+BD!$AN444-AJ444)</f>
        <v>0.47354893570435763</v>
      </c>
      <c r="AV444" s="63"/>
      <c r="AW444" s="54">
        <f>BD!P444*BD!AC444</f>
        <v>49.006665067345786</v>
      </c>
      <c r="AX444" s="54">
        <f>BD!V444*BD!AC444</f>
        <v>36.14241548716752</v>
      </c>
      <c r="AY444" s="54">
        <f>IF(BD!AN444="","",BD!AN444*BD!AC444)</f>
        <v>92.0825872284523</v>
      </c>
      <c r="AZ444" s="48" t="s">
        <v>5271</v>
      </c>
      <c r="BA444" s="48" t="s">
        <v>124</v>
      </c>
      <c r="BB444" s="48">
        <v>1</v>
      </c>
      <c r="BC444" s="48" t="s">
        <v>2739</v>
      </c>
      <c r="BD444" s="64" t="s">
        <v>5257</v>
      </c>
      <c r="BE444" s="65" t="s">
        <v>4</v>
      </c>
      <c r="BF444" s="65" t="s">
        <v>4</v>
      </c>
      <c r="BG444" s="64" t="s">
        <v>5258</v>
      </c>
      <c r="BH444" s="66"/>
      <c r="BI444" s="66"/>
      <c r="BJ444" s="66"/>
      <c r="BK444" s="66"/>
      <c r="BL444" s="66"/>
      <c r="BM444" s="66"/>
      <c r="BN444" s="66"/>
      <c r="BO444" s="64">
        <v>1.138</v>
      </c>
      <c r="BP444" s="64">
        <v>140.622</v>
      </c>
      <c r="BQ444" s="64">
        <v>121</v>
      </c>
      <c r="BR444" s="64" t="s">
        <v>5260</v>
      </c>
      <c r="BS444" s="64" t="s">
        <v>5260</v>
      </c>
      <c r="BT444" s="64" t="s">
        <v>5261</v>
      </c>
      <c r="BU444" s="64">
        <v>5102</v>
      </c>
      <c r="BV444" s="64"/>
      <c r="BW444" s="64"/>
      <c r="BX444" s="64"/>
      <c r="BY444" s="64"/>
      <c r="BZ444" s="64"/>
      <c r="CA444" s="64"/>
      <c r="CB444" s="64"/>
      <c r="CC444" s="64">
        <v>102</v>
      </c>
      <c r="CD444" s="64">
        <v>8</v>
      </c>
      <c r="CE444" s="64">
        <v>8</v>
      </c>
      <c r="CF444" s="64"/>
      <c r="CG444" s="37" t="e">
        <f>VLOOKUP(Table_1[[#This Row],[EAN]],'[1]Planilha1'!$E:$R,13,0)</f>
        <v>#N/A</v>
      </c>
      <c r="CI444" s="188">
        <f>IF(Table_1[[#This Row],[STATUS MERCADO]]="GO",Table_1[[#This Row],[M. BRUTA TOTAL]],0)</f>
        <v>30.387253785389255</v>
      </c>
      <c r="CJ444" s="188">
        <f>IF(Table_1[[#This Row],[STATUS MERCADO]]="GO",Table_1[[#This Row],[PV UNIT. REALIZADO]]*Table_1[[#This Row],[QUANTIDADE]],0)</f>
        <v>92.0825872284523</v>
      </c>
    </row>
    <row r="445" ht="15">
      <c r="A445" s="7"/>
      <c r="B445" s="67" t="s">
        <v>2735</v>
      </c>
      <c r="C445" s="48">
        <v>220451</v>
      </c>
      <c r="D445" s="48">
        <v>97957</v>
      </c>
      <c r="E445" s="49">
        <v>7896006779643</v>
      </c>
      <c r="F445" s="50" t="s">
        <v>2787</v>
      </c>
      <c r="G445" s="48" t="s">
        <v>11</v>
      </c>
      <c r="H445" s="48">
        <v>530</v>
      </c>
      <c r="I445" s="51" t="s">
        <v>2784</v>
      </c>
      <c r="J445" s="48" t="s">
        <v>1534</v>
      </c>
      <c r="K445" s="52" t="s">
        <v>84</v>
      </c>
      <c r="L445" s="52">
        <v>24</v>
      </c>
      <c r="M445" s="52">
        <v>0</v>
      </c>
      <c r="N445" s="48" t="s">
        <v>85</v>
      </c>
      <c r="O445" s="48" t="s">
        <v>4690</v>
      </c>
      <c r="P445" s="53">
        <v>3.395689156673227</v>
      </c>
      <c r="Q445" s="54">
        <f>(17/100+7.6/100+1.65/100)*P445</f>
        <v>0.8913684036267221</v>
      </c>
      <c r="R445" s="55"/>
      <c r="S445" s="55"/>
      <c r="T445" s="55"/>
      <c r="U445" s="55"/>
      <c r="V445" s="54">
        <f>+P445-Q445+R445+S445+T445+U445</f>
        <v>2.5043207530465046</v>
      </c>
      <c r="W445" s="56">
        <f>(1.02/100)</f>
        <v>1.02E-2</v>
      </c>
      <c r="X445" s="56">
        <v>4.8E-3</v>
      </c>
      <c r="Y445" s="56">
        <v>0.17</v>
      </c>
      <c r="Z445" s="56">
        <v>1.65E-2</v>
      </c>
      <c r="AA445" s="56">
        <v>7.6E-2</v>
      </c>
      <c r="AB445" s="56">
        <f>SUM(W445:AA445)</f>
        <v>0.2775</v>
      </c>
      <c r="AC445" s="48">
        <v>12</v>
      </c>
      <c r="AD445" s="57">
        <f>IF(AL445="","",+AC445*AL445)</f>
        <v>76.56522047530717</v>
      </c>
      <c r="AE445" s="58">
        <f>IF(AL445="","",+AL445*AB445)</f>
        <v>1.7705707234914785</v>
      </c>
      <c r="AF445" s="57">
        <f>IF(AL445="","",+AL445-AE445)</f>
        <v>4.609864316117452</v>
      </c>
      <c r="AG445" s="58">
        <f>+V445</f>
        <v>2.5043207530465046</v>
      </c>
      <c r="AH445" s="57">
        <f>IF(AF445="","",+AF445-AG445)</f>
        <v>2.1055435630709476</v>
      </c>
      <c r="AI445" s="57">
        <f>IF(AH445="","",+AH445*AC445)</f>
        <v>25.266522756851373</v>
      </c>
      <c r="AJ445" s="58">
        <v>6.17</v>
      </c>
      <c r="AK445" s="59">
        <v>0.33</v>
      </c>
      <c r="AL445" s="58">
        <f>IF(V445=0,"",V445/(1-AB445-AK445))</f>
        <v>6.380435039608931</v>
      </c>
      <c r="AM445" s="60">
        <v>0.33</v>
      </c>
      <c r="AN445" s="58">
        <f>IF(V445=0,"",V445/(1-AB445-AM445))</f>
        <v>6.380435039608931</v>
      </c>
      <c r="AO445" s="61">
        <v>1.2</v>
      </c>
      <c r="AP445" s="58">
        <f>IF(BD!AJ445="","",BD!AJ445*BD!AO445)</f>
        <v>7.404</v>
      </c>
      <c r="AQ445" s="56">
        <f>BD!AM445/BD!AK445-1</f>
        <v>0</v>
      </c>
      <c r="AR445" s="56">
        <f>IF(BD!AN445="","",IF(BD!AJ445="","",BD!AN445/BD!AJ445-1))</f>
        <v>3.410616525266308E-2</v>
      </c>
      <c r="AS445" s="56" t="str">
        <f>IF(BD!AN445="","",IF(BD!AN445&lt;BD!AL445,"ABAIXO DA META","DENTRO DA META"))</f>
        <v>DENTRO DA META</v>
      </c>
      <c r="AT445" s="56" t="str">
        <f>IF(BD!AJ445="","EM ANÁLISE",IF(BD!AP445&gt;=BD!AN445,"GO", "NO GO"))</f>
        <v>GO</v>
      </c>
      <c r="AU445" s="62">
        <f>IF(AN445="","",+BD!$AN445-AJ445)</f>
        <v>0.21043503960893073</v>
      </c>
      <c r="AV445" s="63"/>
      <c r="AW445" s="54">
        <f>BD!P445*BD!AC445</f>
        <v>40.74826988007872</v>
      </c>
      <c r="AX445" s="54">
        <f>BD!V445*BD!AC445</f>
        <v>30.051849036558053</v>
      </c>
      <c r="AY445" s="54">
        <f>IF(BD!AN445="","",BD!AN445*BD!AC445)</f>
        <v>76.56522047530717</v>
      </c>
      <c r="AZ445" s="48" t="s">
        <v>5271</v>
      </c>
      <c r="BA445" s="48" t="s">
        <v>124</v>
      </c>
      <c r="BB445" s="48">
        <v>1</v>
      </c>
      <c r="BC445" s="48" t="s">
        <v>2739</v>
      </c>
      <c r="BD445" s="64" t="s">
        <v>5257</v>
      </c>
      <c r="BE445" s="65" t="s">
        <v>4</v>
      </c>
      <c r="BF445" s="65" t="s">
        <v>4</v>
      </c>
      <c r="BG445" s="64" t="s">
        <v>5258</v>
      </c>
      <c r="BH445" s="66"/>
      <c r="BI445" s="66"/>
      <c r="BJ445" s="66"/>
      <c r="BK445" s="66"/>
      <c r="BL445" s="66"/>
      <c r="BM445" s="66"/>
      <c r="BN445" s="66"/>
      <c r="BO445" s="64">
        <v>1.138</v>
      </c>
      <c r="BP445" s="64">
        <v>140.622</v>
      </c>
      <c r="BQ445" s="64">
        <v>121</v>
      </c>
      <c r="BR445" s="64" t="s">
        <v>5260</v>
      </c>
      <c r="BS445" s="64" t="s">
        <v>5260</v>
      </c>
      <c r="BT445" s="64" t="s">
        <v>5261</v>
      </c>
      <c r="BU445" s="64">
        <v>5102</v>
      </c>
      <c r="BV445" s="64"/>
      <c r="BW445" s="64"/>
      <c r="BX445" s="64"/>
      <c r="BY445" s="64"/>
      <c r="BZ445" s="64"/>
      <c r="CA445" s="64"/>
      <c r="CB445" s="64"/>
      <c r="CC445" s="64">
        <v>102</v>
      </c>
      <c r="CD445" s="64">
        <v>8</v>
      </c>
      <c r="CE445" s="64">
        <v>8</v>
      </c>
      <c r="CF445" s="64"/>
      <c r="CG445" s="37" t="e">
        <f>VLOOKUP(Table_1[[#This Row],[EAN]],'[1]Planilha1'!$E:$R,13,0)</f>
        <v>#N/A</v>
      </c>
      <c r="CI445" s="188">
        <f>IF(Table_1[[#This Row],[STATUS MERCADO]]="GO",Table_1[[#This Row],[M. BRUTA TOTAL]],0)</f>
        <v>25.266522756851373</v>
      </c>
      <c r="CJ445" s="188">
        <f>IF(Table_1[[#This Row],[STATUS MERCADO]]="GO",Table_1[[#This Row],[PV UNIT. REALIZADO]]*Table_1[[#This Row],[QUANTIDADE]],0)</f>
        <v>76.56522047530717</v>
      </c>
    </row>
    <row r="446" ht="15">
      <c r="A446" s="7"/>
      <c r="B446" s="67" t="s">
        <v>2735</v>
      </c>
      <c r="C446" s="48">
        <v>220453</v>
      </c>
      <c r="D446" s="48">
        <v>2056</v>
      </c>
      <c r="E446" s="49">
        <v>7896006720560</v>
      </c>
      <c r="F446" s="50" t="s">
        <v>2788</v>
      </c>
      <c r="G446" s="48" t="s">
        <v>21</v>
      </c>
      <c r="H446" s="48">
        <v>250</v>
      </c>
      <c r="I446" s="51" t="s">
        <v>2737</v>
      </c>
      <c r="J446" s="48" t="s">
        <v>2738</v>
      </c>
      <c r="K446" s="52" t="s">
        <v>84</v>
      </c>
      <c r="L446" s="52">
        <v>12</v>
      </c>
      <c r="M446" s="52">
        <v>0</v>
      </c>
      <c r="N446" s="48" t="s">
        <v>85</v>
      </c>
      <c r="O446" s="48" t="s">
        <v>4690</v>
      </c>
      <c r="P446" s="53">
        <v>16.462245382376647</v>
      </c>
      <c r="Q446" s="54">
        <f>(17/100+7.6/100+1.65/100)*P446</f>
        <v>4.32133941287387</v>
      </c>
      <c r="R446" s="55"/>
      <c r="S446" s="55"/>
      <c r="T446" s="55"/>
      <c r="U446" s="55"/>
      <c r="V446" s="54">
        <f>+P446-Q446+R446+S446+T446+U446</f>
        <v>12.140905969502777</v>
      </c>
      <c r="W446" s="56">
        <f>(1.02/100)</f>
        <v>1.02E-2</v>
      </c>
      <c r="X446" s="56">
        <v>4.8E-3</v>
      </c>
      <c r="Y446" s="56">
        <v>0.17</v>
      </c>
      <c r="Z446" s="56">
        <v>1.65E-2</v>
      </c>
      <c r="AA446" s="56">
        <v>7.6E-2</v>
      </c>
      <c r="AB446" s="56">
        <f>SUM(W446:AA446)</f>
        <v>0.2775</v>
      </c>
      <c r="AC446" s="48">
        <v>12</v>
      </c>
      <c r="AD446" s="57">
        <f>IF(AL446="","",+AC446*AL446)</f>
        <v>371.186934099448</v>
      </c>
      <c r="AE446" s="58">
        <f>IF(AL446="","",+AL446*AB446)</f>
        <v>8.583697851049736</v>
      </c>
      <c r="AF446" s="57">
        <f>IF(AL446="","",+AL446-AE446)</f>
        <v>22.3485466572376</v>
      </c>
      <c r="AG446" s="58">
        <f>+V446</f>
        <v>12.140905969502777</v>
      </c>
      <c r="AH446" s="57">
        <f>IF(AF446="","",+AF446-AG446)</f>
        <v>10.207640687734822</v>
      </c>
      <c r="AI446" s="57">
        <f>IF(AH446="","",+AH446*AC446)</f>
        <v>122.49168825281785</v>
      </c>
      <c r="AJ446" s="58">
        <v>18.2</v>
      </c>
      <c r="AK446" s="59">
        <v>0.33</v>
      </c>
      <c r="AL446" s="58">
        <f>IF(V446=0,"",V446/(1-AB446-AK446))</f>
        <v>30.932244508287337</v>
      </c>
      <c r="AM446" s="60">
        <v>0.33</v>
      </c>
      <c r="AN446" s="58">
        <f>IF(V446=0,"",V446/(1-AB446-AM446))</f>
        <v>30.932244508287337</v>
      </c>
      <c r="AO446" s="61">
        <v>1.2</v>
      </c>
      <c r="AP446" s="58">
        <f>IF(BD!AJ446="","",BD!AJ446*BD!AO446)</f>
        <v>21.84</v>
      </c>
      <c r="AQ446" s="56">
        <f>BD!AM446/BD!AK446-1</f>
        <v>0</v>
      </c>
      <c r="AR446" s="56">
        <f>IF(BD!AN446="","",IF(BD!AJ446="","",BD!AN446/BD!AJ446-1))</f>
        <v>0.6995738740817219</v>
      </c>
      <c r="AS446" s="56" t="str">
        <f>IF(BD!AN446="","",IF(BD!AN446&lt;BD!AL446,"ABAIXO DA META","DENTRO DA META"))</f>
        <v>DENTRO DA META</v>
      </c>
      <c r="AT446" s="56" t="str">
        <f>IF(BD!AJ446="","EM ANÁLISE",IF(BD!AP446&gt;=BD!AN446,"GO", "NO GO"))</f>
        <v>NO GO</v>
      </c>
      <c r="AU446" s="62">
        <f>IF(AN446="","",+BD!$AN446-AJ446)</f>
        <v>12.732244508287337</v>
      </c>
      <c r="AV446" s="63"/>
      <c r="AW446" s="54">
        <f>BD!P446*BD!AC446</f>
        <v>197.54694458851975</v>
      </c>
      <c r="AX446" s="54">
        <f>BD!V446*BD!AC446</f>
        <v>145.69087163403333</v>
      </c>
      <c r="AY446" s="54">
        <f>IF(BD!AN446="","",BD!AN446*BD!AC446)</f>
        <v>371.186934099448</v>
      </c>
      <c r="AZ446" s="48" t="s">
        <v>5271</v>
      </c>
      <c r="BA446" s="48" t="s">
        <v>124</v>
      </c>
      <c r="BB446" s="48">
        <v>1</v>
      </c>
      <c r="BC446" s="48" t="s">
        <v>2739</v>
      </c>
      <c r="BD446" s="64" t="s">
        <v>5257</v>
      </c>
      <c r="BE446" s="65" t="s">
        <v>4</v>
      </c>
      <c r="BF446" s="65" t="s">
        <v>4</v>
      </c>
      <c r="BG446" s="64" t="s">
        <v>5258</v>
      </c>
      <c r="BH446" s="66"/>
      <c r="BI446" s="66"/>
      <c r="BJ446" s="66"/>
      <c r="BK446" s="66"/>
      <c r="BL446" s="66"/>
      <c r="BM446" s="66"/>
      <c r="BN446" s="66"/>
      <c r="BO446" s="64">
        <v>1.138</v>
      </c>
      <c r="BP446" s="64">
        <v>140.622</v>
      </c>
      <c r="BQ446" s="64">
        <v>121</v>
      </c>
      <c r="BR446" s="64" t="s">
        <v>5260</v>
      </c>
      <c r="BS446" s="64" t="s">
        <v>5260</v>
      </c>
      <c r="BT446" s="64" t="s">
        <v>5261</v>
      </c>
      <c r="BU446" s="64">
        <v>5102</v>
      </c>
      <c r="BV446" s="64"/>
      <c r="BW446" s="64"/>
      <c r="BX446" s="64"/>
      <c r="BY446" s="64"/>
      <c r="BZ446" s="64"/>
      <c r="CA446" s="64"/>
      <c r="CB446" s="64"/>
      <c r="CC446" s="64">
        <v>102</v>
      </c>
      <c r="CD446" s="64">
        <v>8</v>
      </c>
      <c r="CE446" s="64">
        <v>8</v>
      </c>
      <c r="CF446" s="64"/>
      <c r="CG446" s="37" t="e">
        <f>VLOOKUP(Table_1[[#This Row],[EAN]],'[1]Planilha1'!$E:$R,13,0)</f>
        <v>#N/A</v>
      </c>
      <c r="CI446" s="188">
        <f>IF(Table_1[[#This Row],[STATUS MERCADO]]="GO",Table_1[[#This Row],[M. BRUTA TOTAL]],0)</f>
        <v>0</v>
      </c>
      <c r="CJ446" s="188">
        <f>IF(Table_1[[#This Row],[STATUS MERCADO]]="GO",Table_1[[#This Row],[PV UNIT. REALIZADO]]*Table_1[[#This Row],[QUANTIDADE]],0)</f>
        <v>0</v>
      </c>
    </row>
    <row r="447" ht="15">
      <c r="A447" s="7"/>
      <c r="B447" s="67" t="s">
        <v>2735</v>
      </c>
      <c r="C447" s="48">
        <v>220455</v>
      </c>
      <c r="D447" s="48">
        <v>253</v>
      </c>
      <c r="E447" s="49">
        <v>7896006702504</v>
      </c>
      <c r="F447" s="50" t="s">
        <v>2789</v>
      </c>
      <c r="G447" s="48" t="s">
        <v>21</v>
      </c>
      <c r="H447" s="48">
        <v>250</v>
      </c>
      <c r="I447" s="51" t="s">
        <v>2737</v>
      </c>
      <c r="J447" s="48" t="s">
        <v>2738</v>
      </c>
      <c r="K447" s="52" t="s">
        <v>84</v>
      </c>
      <c r="L447" s="52">
        <v>12</v>
      </c>
      <c r="M447" s="52">
        <v>0</v>
      </c>
      <c r="N447" s="48" t="s">
        <v>85</v>
      </c>
      <c r="O447" s="48" t="s">
        <v>4690</v>
      </c>
      <c r="P447" s="53">
        <v>15.728797337174013</v>
      </c>
      <c r="Q447" s="54">
        <f>(17/100+7.6/100+1.65/100)*P447</f>
        <v>4.128809301008179</v>
      </c>
      <c r="R447" s="55"/>
      <c r="S447" s="55"/>
      <c r="T447" s="55"/>
      <c r="U447" s="55"/>
      <c r="V447" s="54">
        <f>+P447-Q447+R447+S447+T447+U447</f>
        <v>11.599988036165835</v>
      </c>
      <c r="W447" s="56">
        <f>(1.02/100)</f>
        <v>1.02E-2</v>
      </c>
      <c r="X447" s="56">
        <v>4.8E-3</v>
      </c>
      <c r="Y447" s="56">
        <v>0.17</v>
      </c>
      <c r="Z447" s="56">
        <v>1.65E-2</v>
      </c>
      <c r="AA447" s="56">
        <v>7.6E-2</v>
      </c>
      <c r="AB447" s="56">
        <f>SUM(W447:AA447)</f>
        <v>0.2775</v>
      </c>
      <c r="AC447" s="48">
        <v>12</v>
      </c>
      <c r="AD447" s="57">
        <f>IF(AL447="","",+AC447*AL447)</f>
        <v>354.64931575538867</v>
      </c>
      <c r="AE447" s="58">
        <f>IF(AL447="","",+AL447*AB447)</f>
        <v>8.201265426843364</v>
      </c>
      <c r="AF447" s="57">
        <f>IF(AL447="","",+AL447-AE447)</f>
        <v>21.352844219439024</v>
      </c>
      <c r="AG447" s="58">
        <f>+V447</f>
        <v>11.599988036165835</v>
      </c>
      <c r="AH447" s="57">
        <f>IF(AF447="","",+AF447-AG447)</f>
        <v>9.75285618327319</v>
      </c>
      <c r="AI447" s="57">
        <f>IF(AH447="","",+AH447*AC447)</f>
        <v>117.03427419927829</v>
      </c>
      <c r="AJ447" s="58">
        <v>16.31</v>
      </c>
      <c r="AK447" s="59">
        <v>0.33</v>
      </c>
      <c r="AL447" s="58">
        <f>IF(V447=0,"",V447/(1-AB447-AK447))</f>
        <v>29.554109646282388</v>
      </c>
      <c r="AM447" s="60">
        <v>0.33</v>
      </c>
      <c r="AN447" s="58">
        <f>IF(V447=0,"",V447/(1-AB447-AM447))</f>
        <v>29.554109646282388</v>
      </c>
      <c r="AO447" s="61">
        <v>1.2</v>
      </c>
      <c r="AP447" s="58">
        <f>IF(BD!AJ447="","",BD!AJ447*BD!AO447)</f>
        <v>19.572</v>
      </c>
      <c r="AQ447" s="56">
        <f>BD!AM447/BD!AK447-1</f>
        <v>0</v>
      </c>
      <c r="AR447" s="56">
        <f>IF(BD!AN447="","",IF(BD!AJ447="","",BD!AN447/BD!AJ447-1))</f>
        <v>0.8120238900234451</v>
      </c>
      <c r="AS447" s="56" t="str">
        <f>IF(BD!AN447="","",IF(BD!AN447&lt;BD!AL447,"ABAIXO DA META","DENTRO DA META"))</f>
        <v>DENTRO DA META</v>
      </c>
      <c r="AT447" s="56" t="str">
        <f>IF(BD!AJ447="","EM ANÁLISE",IF(BD!AP447&gt;=BD!AN447,"GO", "NO GO"))</f>
        <v>NO GO</v>
      </c>
      <c r="AU447" s="62">
        <f>IF(AN447="","",+BD!$AN447-AJ447)</f>
        <v>13.24410964628239</v>
      </c>
      <c r="AV447" s="63"/>
      <c r="AW447" s="54">
        <f>BD!P447*BD!AC447</f>
        <v>188.74556804608815</v>
      </c>
      <c r="AX447" s="54">
        <f>BD!V447*BD!AC447</f>
        <v>139.19985643399002</v>
      </c>
      <c r="AY447" s="54">
        <f>IF(BD!AN447="","",BD!AN447*BD!AC447)</f>
        <v>354.64931575538867</v>
      </c>
      <c r="AZ447" s="48" t="s">
        <v>5271</v>
      </c>
      <c r="BA447" s="48" t="s">
        <v>124</v>
      </c>
      <c r="BB447" s="48">
        <v>1</v>
      </c>
      <c r="BC447" s="48" t="s">
        <v>2739</v>
      </c>
      <c r="BD447" s="64" t="s">
        <v>5257</v>
      </c>
      <c r="BE447" s="65" t="s">
        <v>4</v>
      </c>
      <c r="BF447" s="65" t="s">
        <v>4</v>
      </c>
      <c r="BG447" s="64" t="s">
        <v>5258</v>
      </c>
      <c r="BH447" s="66"/>
      <c r="BI447" s="66"/>
      <c r="BJ447" s="66"/>
      <c r="BK447" s="66"/>
      <c r="BL447" s="66"/>
      <c r="BM447" s="66"/>
      <c r="BN447" s="66"/>
      <c r="BO447" s="64">
        <v>1.138</v>
      </c>
      <c r="BP447" s="64">
        <v>140.622</v>
      </c>
      <c r="BQ447" s="64">
        <v>121</v>
      </c>
      <c r="BR447" s="64" t="s">
        <v>5260</v>
      </c>
      <c r="BS447" s="64" t="s">
        <v>5260</v>
      </c>
      <c r="BT447" s="64" t="s">
        <v>5261</v>
      </c>
      <c r="BU447" s="64">
        <v>5102</v>
      </c>
      <c r="BV447" s="64"/>
      <c r="BW447" s="64"/>
      <c r="BX447" s="64"/>
      <c r="BY447" s="64"/>
      <c r="BZ447" s="64"/>
      <c r="CA447" s="64"/>
      <c r="CB447" s="64"/>
      <c r="CC447" s="64">
        <v>102</v>
      </c>
      <c r="CD447" s="64">
        <v>8</v>
      </c>
      <c r="CE447" s="64">
        <v>8</v>
      </c>
      <c r="CF447" s="64"/>
      <c r="CG447" s="37" t="e">
        <f>VLOOKUP(Table_1[[#This Row],[EAN]],'[1]Planilha1'!$E:$R,13,0)</f>
        <v>#N/A</v>
      </c>
      <c r="CI447" s="188">
        <f>IF(Table_1[[#This Row],[STATUS MERCADO]]="GO",Table_1[[#This Row],[M. BRUTA TOTAL]],0)</f>
        <v>0</v>
      </c>
      <c r="CJ447" s="188">
        <f>IF(Table_1[[#This Row],[STATUS MERCADO]]="GO",Table_1[[#This Row],[PV UNIT. REALIZADO]]*Table_1[[#This Row],[QUANTIDADE]],0)</f>
        <v>0</v>
      </c>
    </row>
    <row r="448" ht="15">
      <c r="A448" s="7"/>
      <c r="B448" s="67" t="s">
        <v>2735</v>
      </c>
      <c r="C448" s="48">
        <v>220456</v>
      </c>
      <c r="D448" s="48">
        <v>1833</v>
      </c>
      <c r="E448" s="49">
        <v>7896006718321</v>
      </c>
      <c r="F448" s="50" t="s">
        <v>2790</v>
      </c>
      <c r="G448" s="48" t="s">
        <v>21</v>
      </c>
      <c r="H448" s="48">
        <v>250</v>
      </c>
      <c r="I448" s="51" t="s">
        <v>2737</v>
      </c>
      <c r="J448" s="48" t="s">
        <v>2791</v>
      </c>
      <c r="K448" s="52" t="s">
        <v>84</v>
      </c>
      <c r="L448" s="52">
        <v>12</v>
      </c>
      <c r="M448" s="52">
        <v>0</v>
      </c>
      <c r="N448" s="48" t="s">
        <v>85</v>
      </c>
      <c r="O448" s="48" t="s">
        <v>4690</v>
      </c>
      <c r="P448" s="53">
        <v>10.17638006248998</v>
      </c>
      <c r="Q448" s="54">
        <f>(17/100+7.6/100+1.65/100)*P448</f>
        <v>2.6712997664036195</v>
      </c>
      <c r="R448" s="55"/>
      <c r="S448" s="55"/>
      <c r="T448" s="55"/>
      <c r="U448" s="55"/>
      <c r="V448" s="54">
        <f>+P448-Q448+R448+S448+T448+U448</f>
        <v>7.50508029608636</v>
      </c>
      <c r="W448" s="56">
        <f>(1.02/100)</f>
        <v>1.02E-2</v>
      </c>
      <c r="X448" s="56">
        <v>4.8E-3</v>
      </c>
      <c r="Y448" s="56">
        <v>0.17</v>
      </c>
      <c r="Z448" s="56">
        <v>1.65E-2</v>
      </c>
      <c r="AA448" s="56">
        <v>7.6E-2</v>
      </c>
      <c r="AB448" s="56">
        <f>SUM(W448:AA448)</f>
        <v>0.2775</v>
      </c>
      <c r="AC448" s="48">
        <v>12</v>
      </c>
      <c r="AD448" s="57">
        <f>IF(AL448="","",+AC448*AL448)</f>
        <v>229.45468421155755</v>
      </c>
      <c r="AE448" s="58">
        <f>IF(AL448="","",+AL448*AB448)</f>
        <v>5.3061395723922695</v>
      </c>
      <c r="AF448" s="57">
        <f>IF(AL448="","",+AL448-AE448)</f>
        <v>13.815084111904195</v>
      </c>
      <c r="AG448" s="58">
        <f>+V448</f>
        <v>7.50508029608636</v>
      </c>
      <c r="AH448" s="57">
        <f>IF(AF448="","",+AF448-AG448)</f>
        <v>6.310003815817835</v>
      </c>
      <c r="AI448" s="57">
        <f>IF(AH448="","",+AH448*AC448)</f>
        <v>75.72004578981401</v>
      </c>
      <c r="AJ448" s="58">
        <v>10.19</v>
      </c>
      <c r="AK448" s="59">
        <v>0.33</v>
      </c>
      <c r="AL448" s="58">
        <f>IF(V448=0,"",V448/(1-AB448-AK448))</f>
        <v>19.121223684296464</v>
      </c>
      <c r="AM448" s="60">
        <v>0.33</v>
      </c>
      <c r="AN448" s="58">
        <f>IF(V448=0,"",V448/(1-AB448-AM448))</f>
        <v>19.121223684296464</v>
      </c>
      <c r="AO448" s="61">
        <v>1.2</v>
      </c>
      <c r="AP448" s="58">
        <f>IF(BD!AJ448="","",BD!AJ448*BD!AO448)</f>
        <v>12.228</v>
      </c>
      <c r="AQ448" s="56">
        <f>BD!AM448/BD!AK448-1</f>
        <v>0</v>
      </c>
      <c r="AR448" s="56">
        <f>IF(BD!AN448="","",IF(BD!AJ448="","",BD!AN448/BD!AJ448-1))</f>
        <v>0.8764694489005362</v>
      </c>
      <c r="AS448" s="56" t="str">
        <f>IF(BD!AN448="","",IF(BD!AN448&lt;BD!AL448,"ABAIXO DA META","DENTRO DA META"))</f>
        <v>DENTRO DA META</v>
      </c>
      <c r="AT448" s="56" t="str">
        <f>IF(BD!AJ448="","EM ANÁLISE",IF(BD!AP448&gt;=BD!AN448,"GO", "NO GO"))</f>
        <v>NO GO</v>
      </c>
      <c r="AU448" s="62">
        <f>IF(AN448="","",+BD!$AN448-AJ448)</f>
        <v>8.931223684296464</v>
      </c>
      <c r="AV448" s="63"/>
      <c r="AW448" s="54">
        <f>BD!P448*BD!AC448</f>
        <v>122.11656074987975</v>
      </c>
      <c r="AX448" s="54">
        <f>BD!V448*BD!AC448</f>
        <v>90.06096355303632</v>
      </c>
      <c r="AY448" s="54">
        <f>IF(BD!AN448="","",BD!AN448*BD!AC448)</f>
        <v>229.45468421155755</v>
      </c>
      <c r="AZ448" s="48" t="s">
        <v>5271</v>
      </c>
      <c r="BA448" s="48" t="s">
        <v>124</v>
      </c>
      <c r="BB448" s="48">
        <v>1</v>
      </c>
      <c r="BC448" s="48" t="s">
        <v>2739</v>
      </c>
      <c r="BD448" s="64" t="s">
        <v>5257</v>
      </c>
      <c r="BE448" s="65" t="s">
        <v>4</v>
      </c>
      <c r="BF448" s="65" t="s">
        <v>4</v>
      </c>
      <c r="BG448" s="64" t="s">
        <v>5258</v>
      </c>
      <c r="BH448" s="66"/>
      <c r="BI448" s="66"/>
      <c r="BJ448" s="66"/>
      <c r="BK448" s="66"/>
      <c r="BL448" s="66"/>
      <c r="BM448" s="66"/>
      <c r="BN448" s="66"/>
      <c r="BO448" s="64">
        <v>1.138</v>
      </c>
      <c r="BP448" s="64">
        <v>140.622</v>
      </c>
      <c r="BQ448" s="64">
        <v>121</v>
      </c>
      <c r="BR448" s="64" t="s">
        <v>5260</v>
      </c>
      <c r="BS448" s="64" t="s">
        <v>5260</v>
      </c>
      <c r="BT448" s="64" t="s">
        <v>5261</v>
      </c>
      <c r="BU448" s="64">
        <v>5102</v>
      </c>
      <c r="BV448" s="64"/>
      <c r="BW448" s="64"/>
      <c r="BX448" s="64"/>
      <c r="BY448" s="64"/>
      <c r="BZ448" s="64"/>
      <c r="CA448" s="64"/>
      <c r="CB448" s="64"/>
      <c r="CC448" s="64">
        <v>102</v>
      </c>
      <c r="CD448" s="64">
        <v>8</v>
      </c>
      <c r="CE448" s="64">
        <v>8</v>
      </c>
      <c r="CF448" s="64"/>
      <c r="CG448" s="37" t="e">
        <f>VLOOKUP(Table_1[[#This Row],[EAN]],'[1]Planilha1'!$E:$R,13,0)</f>
        <v>#N/A</v>
      </c>
      <c r="CI448" s="188">
        <f>IF(Table_1[[#This Row],[STATUS MERCADO]]="GO",Table_1[[#This Row],[M. BRUTA TOTAL]],0)</f>
        <v>0</v>
      </c>
      <c r="CJ448" s="188">
        <f>IF(Table_1[[#This Row],[STATUS MERCADO]]="GO",Table_1[[#This Row],[PV UNIT. REALIZADO]]*Table_1[[#This Row],[QUANTIDADE]],0)</f>
        <v>0</v>
      </c>
    </row>
    <row r="449" ht="15">
      <c r="A449" s="7"/>
      <c r="B449" s="67" t="s">
        <v>2735</v>
      </c>
      <c r="C449" s="48">
        <v>220457</v>
      </c>
      <c r="D449" s="48">
        <v>247</v>
      </c>
      <c r="E449" s="49">
        <v>7896006702467</v>
      </c>
      <c r="F449" s="50" t="s">
        <v>2792</v>
      </c>
      <c r="G449" s="48" t="s">
        <v>21</v>
      </c>
      <c r="H449" s="48">
        <v>250</v>
      </c>
      <c r="I449" s="51" t="s">
        <v>2737</v>
      </c>
      <c r="J449" s="48" t="s">
        <v>2777</v>
      </c>
      <c r="K449" s="52" t="s">
        <v>84</v>
      </c>
      <c r="L449" s="52">
        <v>12</v>
      </c>
      <c r="M449" s="52">
        <v>0</v>
      </c>
      <c r="N449" s="48" t="s">
        <v>85</v>
      </c>
      <c r="O449" s="48" t="s">
        <v>4690</v>
      </c>
      <c r="P449" s="53">
        <v>24.065831718788598</v>
      </c>
      <c r="Q449" s="54">
        <f>(17/100+7.6/100+1.65/100)*P449</f>
        <v>6.3172808261820075</v>
      </c>
      <c r="R449" s="55"/>
      <c r="S449" s="55"/>
      <c r="T449" s="55"/>
      <c r="U449" s="55"/>
      <c r="V449" s="54">
        <f>+P449-Q449+R449+S449+T449+U449</f>
        <v>17.74855089260659</v>
      </c>
      <c r="W449" s="56">
        <f>(1.02/100)</f>
        <v>1.02E-2</v>
      </c>
      <c r="X449" s="56">
        <v>4.8E-3</v>
      </c>
      <c r="Y449" s="56">
        <v>0.17</v>
      </c>
      <c r="Z449" s="56">
        <v>1.65E-2</v>
      </c>
      <c r="AA449" s="56">
        <v>7.6E-2</v>
      </c>
      <c r="AB449" s="56">
        <f>SUM(W449:AA449)</f>
        <v>0.2775</v>
      </c>
      <c r="AC449" s="48">
        <v>12</v>
      </c>
      <c r="AD449" s="57">
        <f>IF(AL449="","",+AC449*AL449)</f>
        <v>542.6308553153609</v>
      </c>
      <c r="AE449" s="58">
        <f>IF(AL449="","",+AL449*AB449)</f>
        <v>12.548338529167722</v>
      </c>
      <c r="AF449" s="57">
        <f>IF(AL449="","",+AL449-AE449)</f>
        <v>32.67089941377902</v>
      </c>
      <c r="AG449" s="58">
        <f>+V449</f>
        <v>17.74855089260659</v>
      </c>
      <c r="AH449" s="57">
        <f>IF(AF449="","",+AF449-AG449)</f>
        <v>14.922348521172427</v>
      </c>
      <c r="AI449" s="57">
        <f>IF(AH449="","",+AH449*AC449)</f>
        <v>179.06818225406914</v>
      </c>
      <c r="AJ449" s="58">
        <v>31.79</v>
      </c>
      <c r="AK449" s="59">
        <v>0.33</v>
      </c>
      <c r="AL449" s="58">
        <f>IF(V449=0,"",V449/(1-AB449-AK449))</f>
        <v>45.21923794294674</v>
      </c>
      <c r="AM449" s="60">
        <v>0.33</v>
      </c>
      <c r="AN449" s="58">
        <f>IF(V449=0,"",V449/(1-AB449-AM449))</f>
        <v>45.21923794294674</v>
      </c>
      <c r="AO449" s="61">
        <v>1.2</v>
      </c>
      <c r="AP449" s="58">
        <f>IF(BD!AJ449="","",BD!AJ449*BD!AO449)</f>
        <v>38.147999999999996</v>
      </c>
      <c r="AQ449" s="56">
        <f>BD!AM449/BD!AK449-1</f>
        <v>0</v>
      </c>
      <c r="AR449" s="56">
        <f>IF(BD!AN449="","",IF(BD!AJ449="","",BD!AN449/BD!AJ449-1))</f>
        <v>0.4224359214516118</v>
      </c>
      <c r="AS449" s="56" t="str">
        <f>IF(BD!AN449="","",IF(BD!AN449&lt;BD!AL449,"ABAIXO DA META","DENTRO DA META"))</f>
        <v>DENTRO DA META</v>
      </c>
      <c r="AT449" s="56" t="str">
        <f>IF(BD!AJ449="","EM ANÁLISE",IF(BD!AP449&gt;=BD!AN449,"GO", "NO GO"))</f>
        <v>NO GO</v>
      </c>
      <c r="AU449" s="62">
        <f>IF(AN449="","",+BD!$AN449-AJ449)</f>
        <v>13.429237942946742</v>
      </c>
      <c r="AV449" s="63"/>
      <c r="AW449" s="54">
        <f>BD!P449*BD!AC449</f>
        <v>288.78998062546316</v>
      </c>
      <c r="AX449" s="54">
        <f>BD!V449*BD!AC449</f>
        <v>212.9826107112791</v>
      </c>
      <c r="AY449" s="54">
        <f>IF(BD!AN449="","",BD!AN449*BD!AC449)</f>
        <v>542.6308553153609</v>
      </c>
      <c r="AZ449" s="48" t="s">
        <v>5271</v>
      </c>
      <c r="BA449" s="48" t="s">
        <v>124</v>
      </c>
      <c r="BB449" s="48">
        <v>1</v>
      </c>
      <c r="BC449" s="48" t="s">
        <v>2739</v>
      </c>
      <c r="BD449" s="64" t="s">
        <v>5257</v>
      </c>
      <c r="BE449" s="65" t="s">
        <v>4</v>
      </c>
      <c r="BF449" s="65" t="s">
        <v>4</v>
      </c>
      <c r="BG449" s="64" t="s">
        <v>5258</v>
      </c>
      <c r="BH449" s="66"/>
      <c r="BI449" s="66"/>
      <c r="BJ449" s="66"/>
      <c r="BK449" s="66"/>
      <c r="BL449" s="66"/>
      <c r="BM449" s="66"/>
      <c r="BN449" s="66"/>
      <c r="BO449" s="64">
        <v>1.138</v>
      </c>
      <c r="BP449" s="64">
        <v>140.622</v>
      </c>
      <c r="BQ449" s="64">
        <v>121</v>
      </c>
      <c r="BR449" s="64" t="s">
        <v>5260</v>
      </c>
      <c r="BS449" s="64" t="s">
        <v>5260</v>
      </c>
      <c r="BT449" s="64" t="s">
        <v>5261</v>
      </c>
      <c r="BU449" s="64">
        <v>5102</v>
      </c>
      <c r="BV449" s="64"/>
      <c r="BW449" s="64"/>
      <c r="BX449" s="64"/>
      <c r="BY449" s="64"/>
      <c r="BZ449" s="64"/>
      <c r="CA449" s="64"/>
      <c r="CB449" s="64"/>
      <c r="CC449" s="64">
        <v>102</v>
      </c>
      <c r="CD449" s="64">
        <v>8</v>
      </c>
      <c r="CE449" s="64">
        <v>8</v>
      </c>
      <c r="CF449" s="64"/>
      <c r="CG449" s="37" t="e">
        <f>VLOOKUP(Table_1[[#This Row],[EAN]],'[1]Planilha1'!$E:$R,13,0)</f>
        <v>#N/A</v>
      </c>
      <c r="CI449" s="188">
        <f>IF(Table_1[[#This Row],[STATUS MERCADO]]="GO",Table_1[[#This Row],[M. BRUTA TOTAL]],0)</f>
        <v>0</v>
      </c>
      <c r="CJ449" s="188">
        <f>IF(Table_1[[#This Row],[STATUS MERCADO]]="GO",Table_1[[#This Row],[PV UNIT. REALIZADO]]*Table_1[[#This Row],[QUANTIDADE]],0)</f>
        <v>0</v>
      </c>
    </row>
    <row r="450" ht="15">
      <c r="A450" s="7"/>
      <c r="B450" s="67" t="s">
        <v>2735</v>
      </c>
      <c r="C450" s="48">
        <v>220458</v>
      </c>
      <c r="D450" s="48">
        <v>258</v>
      </c>
      <c r="E450" s="49">
        <v>7896006702573</v>
      </c>
      <c r="F450" s="50" t="s">
        <v>2793</v>
      </c>
      <c r="G450" s="48" t="s">
        <v>21</v>
      </c>
      <c r="H450" s="48">
        <v>250</v>
      </c>
      <c r="I450" s="51" t="s">
        <v>2737</v>
      </c>
      <c r="J450" s="48" t="s">
        <v>2779</v>
      </c>
      <c r="K450" s="52" t="s">
        <v>84</v>
      </c>
      <c r="L450" s="52">
        <v>12</v>
      </c>
      <c r="M450" s="52">
        <v>0</v>
      </c>
      <c r="N450" s="48" t="s">
        <v>85</v>
      </c>
      <c r="O450" s="48" t="s">
        <v>4690</v>
      </c>
      <c r="P450" s="53">
        <v>16.9875430945037</v>
      </c>
      <c r="Q450" s="54">
        <f>(17/100+7.6/100+1.65/100)*P450</f>
        <v>4.459230062307221</v>
      </c>
      <c r="R450" s="55"/>
      <c r="S450" s="55"/>
      <c r="T450" s="55"/>
      <c r="U450" s="55"/>
      <c r="V450" s="54">
        <f>+P450-Q450+R450+S450+T450+U450</f>
        <v>12.528313032196479</v>
      </c>
      <c r="W450" s="56">
        <f>(1.02/100)</f>
        <v>1.02E-2</v>
      </c>
      <c r="X450" s="56">
        <v>4.8E-3</v>
      </c>
      <c r="Y450" s="56">
        <v>0.17</v>
      </c>
      <c r="Z450" s="56">
        <v>1.65E-2</v>
      </c>
      <c r="AA450" s="56">
        <v>7.6E-2</v>
      </c>
      <c r="AB450" s="56">
        <f>SUM(W450:AA450)</f>
        <v>0.2775</v>
      </c>
      <c r="AC450" s="48">
        <v>12</v>
      </c>
      <c r="AD450" s="57">
        <f>IF(AL450="","",+AC450*AL450)</f>
        <v>383.03122646205804</v>
      </c>
      <c r="AE450" s="58">
        <f>IF(AL450="","",+AL450*AB450)</f>
        <v>8.857597111935092</v>
      </c>
      <c r="AF450" s="57">
        <f>IF(AL450="","",+AL450-AE450)</f>
        <v>23.061671759903078</v>
      </c>
      <c r="AG450" s="58">
        <f>+V450</f>
        <v>12.528313032196479</v>
      </c>
      <c r="AH450" s="57">
        <f>IF(AF450="","",+AF450-AG450)</f>
        <v>10.533358727706599</v>
      </c>
      <c r="AI450" s="57">
        <f>IF(AH450="","",+AH450*AC450)</f>
        <v>126.40030473247919</v>
      </c>
      <c r="AJ450" s="58">
        <v>22.99</v>
      </c>
      <c r="AK450" s="59">
        <v>0.33</v>
      </c>
      <c r="AL450" s="58">
        <f>IF(V450=0,"",V450/(1-AB450-AK450))</f>
        <v>31.91926887183817</v>
      </c>
      <c r="AM450" s="60">
        <v>0.33</v>
      </c>
      <c r="AN450" s="58">
        <f>IF(V450=0,"",V450/(1-AB450-AM450))</f>
        <v>31.91926887183817</v>
      </c>
      <c r="AO450" s="61">
        <v>1.2</v>
      </c>
      <c r="AP450" s="58">
        <f>IF(BD!AJ450="","",BD!AJ450*BD!AO450)</f>
        <v>27.587999999999997</v>
      </c>
      <c r="AQ450" s="56">
        <f>BD!AM450/BD!AK450-1</f>
        <v>0</v>
      </c>
      <c r="AR450" s="56">
        <f>IF(BD!AN450="","",IF(BD!AJ450="","",BD!AN450/BD!AJ450-1))</f>
        <v>0.38839795005820665</v>
      </c>
      <c r="AS450" s="56" t="str">
        <f>IF(BD!AN450="","",IF(BD!AN450&lt;BD!AL450,"ABAIXO DA META","DENTRO DA META"))</f>
        <v>DENTRO DA META</v>
      </c>
      <c r="AT450" s="56" t="str">
        <f>IF(BD!AJ450="","EM ANÁLISE",IF(BD!AP450&gt;=BD!AN450,"GO", "NO GO"))</f>
        <v>NO GO</v>
      </c>
      <c r="AU450" s="62">
        <f>IF(AN450="","",+BD!$AN450-AJ450)</f>
        <v>8.929268871838172</v>
      </c>
      <c r="AV450" s="63"/>
      <c r="AW450" s="54">
        <f>BD!P450*BD!AC450</f>
        <v>203.8505171340444</v>
      </c>
      <c r="AX450" s="54">
        <f>BD!V450*BD!AC450</f>
        <v>150.33975638635775</v>
      </c>
      <c r="AY450" s="54">
        <f>IF(BD!AN450="","",BD!AN450*BD!AC450)</f>
        <v>383.03122646205804</v>
      </c>
      <c r="AZ450" s="48" t="s">
        <v>5271</v>
      </c>
      <c r="BA450" s="48" t="s">
        <v>124</v>
      </c>
      <c r="BB450" s="48">
        <v>1</v>
      </c>
      <c r="BC450" s="48" t="s">
        <v>2739</v>
      </c>
      <c r="BD450" s="64" t="s">
        <v>5257</v>
      </c>
      <c r="BE450" s="65" t="s">
        <v>4</v>
      </c>
      <c r="BF450" s="65" t="s">
        <v>4</v>
      </c>
      <c r="BG450" s="64" t="s">
        <v>5258</v>
      </c>
      <c r="BH450" s="66"/>
      <c r="BI450" s="66"/>
      <c r="BJ450" s="66"/>
      <c r="BK450" s="66"/>
      <c r="BL450" s="66"/>
      <c r="BM450" s="66"/>
      <c r="BN450" s="66"/>
      <c r="BO450" s="64">
        <v>1.138</v>
      </c>
      <c r="BP450" s="64">
        <v>140.622</v>
      </c>
      <c r="BQ450" s="64">
        <v>121</v>
      </c>
      <c r="BR450" s="64" t="s">
        <v>5260</v>
      </c>
      <c r="BS450" s="64" t="s">
        <v>5260</v>
      </c>
      <c r="BT450" s="64" t="s">
        <v>5261</v>
      </c>
      <c r="BU450" s="64">
        <v>5102</v>
      </c>
      <c r="BV450" s="64"/>
      <c r="BW450" s="64"/>
      <c r="BX450" s="64"/>
      <c r="BY450" s="64"/>
      <c r="BZ450" s="64"/>
      <c r="CA450" s="64"/>
      <c r="CB450" s="64"/>
      <c r="CC450" s="64">
        <v>102</v>
      </c>
      <c r="CD450" s="64">
        <v>8</v>
      </c>
      <c r="CE450" s="64">
        <v>8</v>
      </c>
      <c r="CF450" s="64"/>
      <c r="CG450" s="37" t="e">
        <f>VLOOKUP(Table_1[[#This Row],[EAN]],'[1]Planilha1'!$E:$R,13,0)</f>
        <v>#N/A</v>
      </c>
      <c r="CI450" s="188">
        <f>IF(Table_1[[#This Row],[STATUS MERCADO]]="GO",Table_1[[#This Row],[M. BRUTA TOTAL]],0)</f>
        <v>0</v>
      </c>
      <c r="CJ450" s="188">
        <f>IF(Table_1[[#This Row],[STATUS MERCADO]]="GO",Table_1[[#This Row],[PV UNIT. REALIZADO]]*Table_1[[#This Row],[QUANTIDADE]],0)</f>
        <v>0</v>
      </c>
    </row>
    <row r="451" ht="15">
      <c r="A451" s="7"/>
      <c r="B451" s="67" t="s">
        <v>2735</v>
      </c>
      <c r="C451" s="48">
        <v>220459</v>
      </c>
      <c r="D451" s="48">
        <v>97959</v>
      </c>
      <c r="E451" s="49">
        <v>7896006779582</v>
      </c>
      <c r="F451" s="50" t="s">
        <v>2794</v>
      </c>
      <c r="G451" s="48" t="s">
        <v>21</v>
      </c>
      <c r="H451" s="48">
        <v>250</v>
      </c>
      <c r="I451" s="51" t="s">
        <v>2737</v>
      </c>
      <c r="J451" s="48" t="s">
        <v>2795</v>
      </c>
      <c r="K451" s="52" t="s">
        <v>84</v>
      </c>
      <c r="L451" s="52">
        <v>20</v>
      </c>
      <c r="M451" s="52">
        <v>0</v>
      </c>
      <c r="N451" s="48" t="s">
        <v>85</v>
      </c>
      <c r="O451" s="48" t="s">
        <v>4690</v>
      </c>
      <c r="P451" s="53">
        <v>3.9008370460659614</v>
      </c>
      <c r="Q451" s="54">
        <f>(17/100+7.6/100+1.65/100)*P451</f>
        <v>1.023969724592315</v>
      </c>
      <c r="R451" s="55"/>
      <c r="S451" s="55"/>
      <c r="T451" s="55"/>
      <c r="U451" s="55"/>
      <c r="V451" s="54">
        <f>+P451-Q451+R451+S451+T451+U451</f>
        <v>2.8768673214736467</v>
      </c>
      <c r="W451" s="56">
        <f>(1.02/100)</f>
        <v>1.02E-2</v>
      </c>
      <c r="X451" s="56">
        <v>4.8E-3</v>
      </c>
      <c r="Y451" s="56">
        <v>0.17</v>
      </c>
      <c r="Z451" s="56">
        <v>1.65E-2</v>
      </c>
      <c r="AA451" s="56">
        <v>7.6E-2</v>
      </c>
      <c r="AB451" s="56">
        <f>SUM(W451:AA451)</f>
        <v>0.2775</v>
      </c>
      <c r="AC451" s="48">
        <v>12</v>
      </c>
      <c r="AD451" s="57">
        <f>IF(AL451="","",+AC451*AL451)</f>
        <v>87.95517925524527</v>
      </c>
      <c r="AE451" s="58">
        <f>IF(AL451="","",+AL451*AB451)</f>
        <v>2.033963520277547</v>
      </c>
      <c r="AF451" s="57">
        <f>IF(AL451="","",+AL451-AE451)</f>
        <v>5.2956347509928925</v>
      </c>
      <c r="AG451" s="58">
        <f>+V451</f>
        <v>2.8768673214736467</v>
      </c>
      <c r="AH451" s="57">
        <f>IF(AF451="","",+AF451-AG451)</f>
        <v>2.418767429519246</v>
      </c>
      <c r="AI451" s="57">
        <f>IF(AH451="","",+AH451*AC451)</f>
        <v>29.02520915423095</v>
      </c>
      <c r="AJ451" s="58">
        <v>7.89</v>
      </c>
      <c r="AK451" s="59">
        <v>0.33</v>
      </c>
      <c r="AL451" s="58">
        <f>IF(V451=0,"",V451/(1-AB451-AK451))</f>
        <v>7.329598271270439</v>
      </c>
      <c r="AM451" s="60">
        <v>0.33</v>
      </c>
      <c r="AN451" s="58">
        <f>IF(V451=0,"",V451/(1-AB451-AM451))</f>
        <v>7.329598271270439</v>
      </c>
      <c r="AO451" s="61">
        <v>1.2</v>
      </c>
      <c r="AP451" s="58">
        <f>IF(BD!AJ451="","",BD!AJ451*BD!AO451)</f>
        <v>9.468</v>
      </c>
      <c r="AQ451" s="56">
        <f>BD!AM451/BD!AK451-1</f>
        <v>0</v>
      </c>
      <c r="AR451" s="56">
        <f>IF(BD!AN451="","",IF(BD!AJ451="","",BD!AN451/BD!AJ451-1))</f>
        <v>-7.102683507345509E-2</v>
      </c>
      <c r="AS451" s="56" t="str">
        <f>IF(BD!AN451="","",IF(BD!AN451&lt;BD!AL451,"ABAIXO DA META","DENTRO DA META"))</f>
        <v>DENTRO DA META</v>
      </c>
      <c r="AT451" s="56" t="str">
        <f>IF(BD!AJ451="","EM ANÁLISE",IF(BD!AP451&gt;=BD!AN451,"GO", "NO GO"))</f>
        <v>GO</v>
      </c>
      <c r="AU451" s="62">
        <f>IF(AN451="","",+BD!$AN451-AJ451)</f>
        <v>-0.5604017287295608</v>
      </c>
      <c r="AV451" s="63"/>
      <c r="AW451" s="54">
        <f>BD!P451*BD!AC451</f>
        <v>46.81004455279154</v>
      </c>
      <c r="AX451" s="54">
        <f>BD!V451*BD!AC451</f>
        <v>34.52240785768376</v>
      </c>
      <c r="AY451" s="54">
        <f>IF(BD!AN451="","",BD!AN451*BD!AC451)</f>
        <v>87.95517925524527</v>
      </c>
      <c r="AZ451" s="48" t="s">
        <v>5271</v>
      </c>
      <c r="BA451" s="48" t="s">
        <v>124</v>
      </c>
      <c r="BB451" s="48">
        <v>1</v>
      </c>
      <c r="BC451" s="48" t="s">
        <v>2739</v>
      </c>
      <c r="BD451" s="64" t="s">
        <v>5257</v>
      </c>
      <c r="BE451" s="65" t="s">
        <v>4</v>
      </c>
      <c r="BF451" s="65" t="s">
        <v>4</v>
      </c>
      <c r="BG451" s="64" t="s">
        <v>5258</v>
      </c>
      <c r="BH451" s="66"/>
      <c r="BI451" s="66"/>
      <c r="BJ451" s="66"/>
      <c r="BK451" s="66"/>
      <c r="BL451" s="66"/>
      <c r="BM451" s="66"/>
      <c r="BN451" s="66"/>
      <c r="BO451" s="64">
        <v>1.138</v>
      </c>
      <c r="BP451" s="64">
        <v>140.622</v>
      </c>
      <c r="BQ451" s="64">
        <v>121</v>
      </c>
      <c r="BR451" s="64" t="s">
        <v>5260</v>
      </c>
      <c r="BS451" s="64" t="s">
        <v>5260</v>
      </c>
      <c r="BT451" s="64" t="s">
        <v>5261</v>
      </c>
      <c r="BU451" s="64">
        <v>5102</v>
      </c>
      <c r="BV451" s="64"/>
      <c r="BW451" s="64"/>
      <c r="BX451" s="64"/>
      <c r="BY451" s="64"/>
      <c r="BZ451" s="64"/>
      <c r="CA451" s="64"/>
      <c r="CB451" s="64"/>
      <c r="CC451" s="64">
        <v>102</v>
      </c>
      <c r="CD451" s="64">
        <v>8</v>
      </c>
      <c r="CE451" s="64">
        <v>8</v>
      </c>
      <c r="CF451" s="64"/>
      <c r="CG451" s="37" t="e">
        <f>VLOOKUP(Table_1[[#This Row],[EAN]],'[1]Planilha1'!$E:$R,13,0)</f>
        <v>#N/A</v>
      </c>
      <c r="CI451" s="188">
        <f>IF(Table_1[[#This Row],[STATUS MERCADO]]="GO",Table_1[[#This Row],[M. BRUTA TOTAL]],0)</f>
        <v>29.02520915423095</v>
      </c>
      <c r="CJ451" s="188">
        <f>IF(Table_1[[#This Row],[STATUS MERCADO]]="GO",Table_1[[#This Row],[PV UNIT. REALIZADO]]*Table_1[[#This Row],[QUANTIDADE]],0)</f>
        <v>87.95517925524527</v>
      </c>
    </row>
    <row r="452" ht="15">
      <c r="A452" s="7"/>
      <c r="B452" s="67" t="s">
        <v>2735</v>
      </c>
      <c r="C452" s="48">
        <v>220460</v>
      </c>
      <c r="D452" s="48">
        <v>97961</v>
      </c>
      <c r="E452" s="49">
        <v>7896006779605</v>
      </c>
      <c r="F452" s="50" t="s">
        <v>2796</v>
      </c>
      <c r="G452" s="48" t="s">
        <v>21</v>
      </c>
      <c r="H452" s="48">
        <v>250</v>
      </c>
      <c r="I452" s="51" t="s">
        <v>2737</v>
      </c>
      <c r="J452" s="48" t="s">
        <v>2795</v>
      </c>
      <c r="K452" s="52" t="s">
        <v>84</v>
      </c>
      <c r="L452" s="52">
        <v>20</v>
      </c>
      <c r="M452" s="52">
        <v>0</v>
      </c>
      <c r="N452" s="48" t="s">
        <v>85</v>
      </c>
      <c r="O452" s="48" t="s">
        <v>4690</v>
      </c>
      <c r="P452" s="53">
        <v>5.494512808458287</v>
      </c>
      <c r="Q452" s="54">
        <f>(17/100+7.6/100+1.65/100)*P452</f>
        <v>1.4423096122203005</v>
      </c>
      <c r="R452" s="55"/>
      <c r="S452" s="55"/>
      <c r="T452" s="55"/>
      <c r="U452" s="55"/>
      <c r="V452" s="54">
        <f>+P452-Q452+R452+S452+T452+U452</f>
        <v>4.052203196237986</v>
      </c>
      <c r="W452" s="56">
        <f>(1.02/100)</f>
        <v>1.02E-2</v>
      </c>
      <c r="X452" s="56">
        <v>4.8E-3</v>
      </c>
      <c r="Y452" s="56">
        <v>0.17</v>
      </c>
      <c r="Z452" s="56">
        <v>1.65E-2</v>
      </c>
      <c r="AA452" s="56">
        <v>7.6E-2</v>
      </c>
      <c r="AB452" s="56">
        <f>SUM(W452:AA452)</f>
        <v>0.2775</v>
      </c>
      <c r="AC452" s="48">
        <v>12</v>
      </c>
      <c r="AD452" s="57">
        <f>IF(AL452="","",+AC452*AL452)</f>
        <v>123.88901491683019</v>
      </c>
      <c r="AE452" s="58">
        <f>IF(AL452="","",+AL452*AB452)</f>
        <v>2.8649334699516986</v>
      </c>
      <c r="AF452" s="57">
        <f>IF(AL452="","",+AL452-AE452)</f>
        <v>7.459151106450817</v>
      </c>
      <c r="AG452" s="58">
        <f>+V452</f>
        <v>4.052203196237986</v>
      </c>
      <c r="AH452" s="57">
        <f>IF(AF452="","",+AF452-AG452)</f>
        <v>3.406947910212831</v>
      </c>
      <c r="AI452" s="57">
        <f>IF(AH452="","",+AH452*AC452)</f>
        <v>40.88337492255397</v>
      </c>
      <c r="AJ452" s="58">
        <v>6.56</v>
      </c>
      <c r="AK452" s="59">
        <v>0.33</v>
      </c>
      <c r="AL452" s="58">
        <f>IF(V452=0,"",V452/(1-AB452-AK452))</f>
        <v>10.324084576402516</v>
      </c>
      <c r="AM452" s="60">
        <v>0.33</v>
      </c>
      <c r="AN452" s="58">
        <f>IF(V452=0,"",V452/(1-AB452-AM452))</f>
        <v>10.324084576402516</v>
      </c>
      <c r="AO452" s="61">
        <v>1.2</v>
      </c>
      <c r="AP452" s="58">
        <f>IF(BD!AJ452="","",BD!AJ452*BD!AO452)</f>
        <v>7.871999999999999</v>
      </c>
      <c r="AQ452" s="56">
        <f>BD!AM452/BD!AK452-1</f>
        <v>0</v>
      </c>
      <c r="AR452" s="56">
        <f>IF(BD!AN452="","",IF(BD!AJ452="","",BD!AN452/BD!AJ452-1))</f>
        <v>0.5737933805491642</v>
      </c>
      <c r="AS452" s="56" t="str">
        <f>IF(BD!AN452="","",IF(BD!AN452&lt;BD!AL452,"ABAIXO DA META","DENTRO DA META"))</f>
        <v>DENTRO DA META</v>
      </c>
      <c r="AT452" s="56" t="str">
        <f>IF(BD!AJ452="","EM ANÁLISE",IF(BD!AP452&gt;=BD!AN452,"GO", "NO GO"))</f>
        <v>NO GO</v>
      </c>
      <c r="AU452" s="62">
        <f>IF(AN452="","",+BD!$AN452-AJ452)</f>
        <v>3.7640845764025164</v>
      </c>
      <c r="AV452" s="63"/>
      <c r="AW452" s="54">
        <f>BD!P452*BD!AC452</f>
        <v>65.93415370149944</v>
      </c>
      <c r="AX452" s="54">
        <f>BD!V452*BD!AC452</f>
        <v>48.626438354855836</v>
      </c>
      <c r="AY452" s="54">
        <f>IF(BD!AN452="","",BD!AN452*BD!AC452)</f>
        <v>123.88901491683019</v>
      </c>
      <c r="AZ452" s="48" t="s">
        <v>5271</v>
      </c>
      <c r="BA452" s="48" t="s">
        <v>124</v>
      </c>
      <c r="BB452" s="48">
        <v>1</v>
      </c>
      <c r="BC452" s="48" t="s">
        <v>2739</v>
      </c>
      <c r="BD452" s="64" t="s">
        <v>5257</v>
      </c>
      <c r="BE452" s="65" t="s">
        <v>4</v>
      </c>
      <c r="BF452" s="65" t="s">
        <v>4</v>
      </c>
      <c r="BG452" s="64" t="s">
        <v>5258</v>
      </c>
      <c r="BH452" s="66"/>
      <c r="BI452" s="66"/>
      <c r="BJ452" s="66"/>
      <c r="BK452" s="66"/>
      <c r="BL452" s="66"/>
      <c r="BM452" s="66"/>
      <c r="BN452" s="66"/>
      <c r="BO452" s="64">
        <v>1.138</v>
      </c>
      <c r="BP452" s="64">
        <v>140.622</v>
      </c>
      <c r="BQ452" s="64">
        <v>121</v>
      </c>
      <c r="BR452" s="64" t="s">
        <v>5260</v>
      </c>
      <c r="BS452" s="64" t="s">
        <v>5260</v>
      </c>
      <c r="BT452" s="64" t="s">
        <v>5261</v>
      </c>
      <c r="BU452" s="64">
        <v>5102</v>
      </c>
      <c r="BV452" s="64"/>
      <c r="BW452" s="64"/>
      <c r="BX452" s="64"/>
      <c r="BY452" s="64"/>
      <c r="BZ452" s="64"/>
      <c r="CA452" s="64"/>
      <c r="CB452" s="64"/>
      <c r="CC452" s="64">
        <v>102</v>
      </c>
      <c r="CD452" s="64">
        <v>8</v>
      </c>
      <c r="CE452" s="64">
        <v>8</v>
      </c>
      <c r="CF452" s="64"/>
      <c r="CG452" s="37" t="e">
        <f>VLOOKUP(Table_1[[#This Row],[EAN]],'[1]Planilha1'!$E:$R,13,0)</f>
        <v>#N/A</v>
      </c>
      <c r="CI452" s="188">
        <f>IF(Table_1[[#This Row],[STATUS MERCADO]]="GO",Table_1[[#This Row],[M. BRUTA TOTAL]],0)</f>
        <v>0</v>
      </c>
      <c r="CJ452" s="188">
        <f>IF(Table_1[[#This Row],[STATUS MERCADO]]="GO",Table_1[[#This Row],[PV UNIT. REALIZADO]]*Table_1[[#This Row],[QUANTIDADE]],0)</f>
        <v>0</v>
      </c>
    </row>
    <row r="453" ht="15">
      <c r="A453" s="7"/>
      <c r="B453" s="67" t="s">
        <v>2735</v>
      </c>
      <c r="C453" s="48">
        <v>220461</v>
      </c>
      <c r="D453" s="48">
        <v>97963</v>
      </c>
      <c r="E453" s="49">
        <v>7896006779629</v>
      </c>
      <c r="F453" s="50" t="s">
        <v>2797</v>
      </c>
      <c r="G453" s="48" t="s">
        <v>21</v>
      </c>
      <c r="H453" s="48">
        <v>250</v>
      </c>
      <c r="I453" s="51" t="s">
        <v>2737</v>
      </c>
      <c r="J453" s="48" t="s">
        <v>2795</v>
      </c>
      <c r="K453" s="52" t="s">
        <v>84</v>
      </c>
      <c r="L453" s="52">
        <v>20</v>
      </c>
      <c r="M453" s="52">
        <v>0</v>
      </c>
      <c r="N453" s="48" t="s">
        <v>85</v>
      </c>
      <c r="O453" s="48" t="s">
        <v>4690</v>
      </c>
      <c r="P453" s="53">
        <v>6.277304585435268</v>
      </c>
      <c r="Q453" s="54">
        <f>(17/100+7.6/100+1.65/100)*P453</f>
        <v>1.647792453676758</v>
      </c>
      <c r="R453" s="55"/>
      <c r="S453" s="55"/>
      <c r="T453" s="55"/>
      <c r="U453" s="55"/>
      <c r="V453" s="54">
        <f>+P453-Q453+R453+S453+T453+U453</f>
        <v>4.62951213175851</v>
      </c>
      <c r="W453" s="56">
        <f>(1.02/100)</f>
        <v>1.02E-2</v>
      </c>
      <c r="X453" s="56">
        <v>4.8E-3</v>
      </c>
      <c r="Y453" s="56">
        <v>0.17</v>
      </c>
      <c r="Z453" s="56">
        <v>1.65E-2</v>
      </c>
      <c r="AA453" s="56">
        <v>7.6E-2</v>
      </c>
      <c r="AB453" s="56">
        <f>SUM(W453:AA453)</f>
        <v>0.2775</v>
      </c>
      <c r="AC453" s="48">
        <v>12</v>
      </c>
      <c r="AD453" s="57">
        <f>IF(AL453="","",+AC453*AL453)</f>
        <v>141.5392244104513</v>
      </c>
      <c r="AE453" s="58">
        <f>IF(AL453="","",+AL453*AB453)</f>
        <v>3.2730945644916867</v>
      </c>
      <c r="AF453" s="57">
        <f>IF(AL453="","",+AL453-AE453)</f>
        <v>8.521840803045922</v>
      </c>
      <c r="AG453" s="58">
        <f>+V453</f>
        <v>4.62951213175851</v>
      </c>
      <c r="AH453" s="57">
        <f>IF(AF453="","",+AF453-AG453)</f>
        <v>3.8923286712874123</v>
      </c>
      <c r="AI453" s="57">
        <f>IF(AH453="","",+AH453*AC453)</f>
        <v>46.70794405544895</v>
      </c>
      <c r="AJ453" s="58">
        <v>8.63</v>
      </c>
      <c r="AK453" s="59">
        <v>0.33</v>
      </c>
      <c r="AL453" s="58">
        <f>IF(V453=0,"",V453/(1-AB453-AK453))</f>
        <v>11.794935367537608</v>
      </c>
      <c r="AM453" s="60">
        <v>0.33</v>
      </c>
      <c r="AN453" s="58">
        <f>IF(V453=0,"",V453/(1-AB453-AM453))</f>
        <v>11.794935367537608</v>
      </c>
      <c r="AO453" s="61">
        <v>1.2</v>
      </c>
      <c r="AP453" s="58">
        <f>IF(BD!AJ453="","",BD!AJ453*BD!AO453)</f>
        <v>10.356</v>
      </c>
      <c r="AQ453" s="56">
        <f>BD!AM453/BD!AK453-1</f>
        <v>0</v>
      </c>
      <c r="AR453" s="56">
        <f>IF(BD!AN453="","",IF(BD!AJ453="","",BD!AN453/BD!AJ453-1))</f>
        <v>0.36673642729288614</v>
      </c>
      <c r="AS453" s="56" t="str">
        <f>IF(BD!AN453="","",IF(BD!AN453&lt;BD!AL453,"ABAIXO DA META","DENTRO DA META"))</f>
        <v>DENTRO DA META</v>
      </c>
      <c r="AT453" s="56" t="str">
        <f>IF(BD!AJ453="","EM ANÁLISE",IF(BD!AP453&gt;=BD!AN453,"GO", "NO GO"))</f>
        <v>NO GO</v>
      </c>
      <c r="AU453" s="62">
        <f>IF(AN453="","",+BD!$AN453-AJ453)</f>
        <v>3.1649353675376073</v>
      </c>
      <c r="AV453" s="63"/>
      <c r="AW453" s="54">
        <f>BD!P453*BD!AC453</f>
        <v>75.32765502522322</v>
      </c>
      <c r="AX453" s="54">
        <f>BD!V453*BD!AC453</f>
        <v>55.55414558110212</v>
      </c>
      <c r="AY453" s="54">
        <f>IF(BD!AN453="","",BD!AN453*BD!AC453)</f>
        <v>141.5392244104513</v>
      </c>
      <c r="AZ453" s="48" t="s">
        <v>5271</v>
      </c>
      <c r="BA453" s="48" t="s">
        <v>124</v>
      </c>
      <c r="BB453" s="48">
        <v>1</v>
      </c>
      <c r="BC453" s="48" t="s">
        <v>2739</v>
      </c>
      <c r="BD453" s="64" t="s">
        <v>5257</v>
      </c>
      <c r="BE453" s="65" t="s">
        <v>4</v>
      </c>
      <c r="BF453" s="65" t="s">
        <v>4</v>
      </c>
      <c r="BG453" s="64" t="s">
        <v>5258</v>
      </c>
      <c r="BH453" s="66"/>
      <c r="BI453" s="66"/>
      <c r="BJ453" s="66"/>
      <c r="BK453" s="66"/>
      <c r="BL453" s="66"/>
      <c r="BM453" s="66"/>
      <c r="BN453" s="66"/>
      <c r="BO453" s="64">
        <v>1.138</v>
      </c>
      <c r="BP453" s="64">
        <v>140.622</v>
      </c>
      <c r="BQ453" s="64">
        <v>121</v>
      </c>
      <c r="BR453" s="64" t="s">
        <v>5260</v>
      </c>
      <c r="BS453" s="64" t="s">
        <v>5260</v>
      </c>
      <c r="BT453" s="64" t="s">
        <v>5261</v>
      </c>
      <c r="BU453" s="64">
        <v>5102</v>
      </c>
      <c r="BV453" s="64"/>
      <c r="BW453" s="64"/>
      <c r="BX453" s="64"/>
      <c r="BY453" s="64"/>
      <c r="BZ453" s="64"/>
      <c r="CA453" s="64"/>
      <c r="CB453" s="64"/>
      <c r="CC453" s="64">
        <v>102</v>
      </c>
      <c r="CD453" s="64">
        <v>8</v>
      </c>
      <c r="CE453" s="64">
        <v>8</v>
      </c>
      <c r="CF453" s="64"/>
      <c r="CG453" s="37" t="e">
        <f>VLOOKUP(Table_1[[#This Row],[EAN]],'[1]Planilha1'!$E:$R,13,0)</f>
        <v>#N/A</v>
      </c>
      <c r="CI453" s="188">
        <f>IF(Table_1[[#This Row],[STATUS MERCADO]]="GO",Table_1[[#This Row],[M. BRUTA TOTAL]],0)</f>
        <v>0</v>
      </c>
      <c r="CJ453" s="188">
        <f>IF(Table_1[[#This Row],[STATUS MERCADO]]="GO",Table_1[[#This Row],[PV UNIT. REALIZADO]]*Table_1[[#This Row],[QUANTIDADE]],0)</f>
        <v>0</v>
      </c>
    </row>
    <row r="454" ht="15">
      <c r="A454" s="7"/>
      <c r="B454" s="67" t="s">
        <v>2735</v>
      </c>
      <c r="C454" s="48">
        <v>220463</v>
      </c>
      <c r="D454" s="48">
        <v>1618</v>
      </c>
      <c r="E454" s="49">
        <v>7896006797920</v>
      </c>
      <c r="F454" s="50" t="s">
        <v>2798</v>
      </c>
      <c r="G454" s="48" t="s">
        <v>21</v>
      </c>
      <c r="H454" s="48">
        <v>1410</v>
      </c>
      <c r="I454" s="51" t="s">
        <v>2749</v>
      </c>
      <c r="J454" s="48" t="s">
        <v>442</v>
      </c>
      <c r="K454" s="52" t="s">
        <v>84</v>
      </c>
      <c r="L454" s="52">
        <v>18</v>
      </c>
      <c r="M454" s="52">
        <v>0</v>
      </c>
      <c r="N454" s="48" t="s">
        <v>85</v>
      </c>
      <c r="O454" s="48" t="s">
        <v>4690</v>
      </c>
      <c r="P454" s="53">
        <v>5.115404637926293</v>
      </c>
      <c r="Q454" s="54">
        <f>(17/100+7.6/100+1.65/100)*P454</f>
        <v>1.342793717455652</v>
      </c>
      <c r="R454" s="55"/>
      <c r="S454" s="55"/>
      <c r="T454" s="55"/>
      <c r="U454" s="55"/>
      <c r="V454" s="54">
        <f>+P454-Q454+R454+S454+T454+U454</f>
        <v>3.7726109204706413</v>
      </c>
      <c r="W454" s="56">
        <f>(1.02/100)</f>
        <v>1.02E-2</v>
      </c>
      <c r="X454" s="56">
        <v>4.8E-3</v>
      </c>
      <c r="Y454" s="56">
        <v>0.17</v>
      </c>
      <c r="Z454" s="56">
        <v>1.65E-2</v>
      </c>
      <c r="AA454" s="56">
        <v>7.6E-2</v>
      </c>
      <c r="AB454" s="56">
        <f>SUM(W454:AA454)</f>
        <v>0.2775</v>
      </c>
      <c r="AC454" s="48">
        <v>12</v>
      </c>
      <c r="AD454" s="57">
        <f>IF(AL454="","",+AC454*AL454)</f>
        <v>115.34097081693683</v>
      </c>
      <c r="AE454" s="58">
        <f>IF(AL454="","",+AL454*AB454)</f>
        <v>2.6672599501416645</v>
      </c>
      <c r="AF454" s="57">
        <f>IF(AL454="","",+AL454-AE454)</f>
        <v>6.944487617936405</v>
      </c>
      <c r="AG454" s="58">
        <f>+V454</f>
        <v>3.7726109204706413</v>
      </c>
      <c r="AH454" s="57">
        <f>IF(AF454="","",+AF454-AG454)</f>
        <v>3.1718766974657635</v>
      </c>
      <c r="AI454" s="57">
        <f>IF(AH454="","",+AH454*AC454)</f>
        <v>38.062520369589166</v>
      </c>
      <c r="AJ454" s="58">
        <v>7.46</v>
      </c>
      <c r="AK454" s="59">
        <v>0.33</v>
      </c>
      <c r="AL454" s="58">
        <f>IF(V454=0,"",V454/(1-AB454-AK454))</f>
        <v>9.61174756807807</v>
      </c>
      <c r="AM454" s="60">
        <v>0.33</v>
      </c>
      <c r="AN454" s="58">
        <f>IF(V454=0,"",V454/(1-AB454-AM454))</f>
        <v>9.61174756807807</v>
      </c>
      <c r="AO454" s="61">
        <v>1.2</v>
      </c>
      <c r="AP454" s="58">
        <f>IF(BD!AJ454="","",BD!AJ454*BD!AO454)</f>
        <v>8.952</v>
      </c>
      <c r="AQ454" s="56">
        <f>BD!AM454/BD!AK454-1</f>
        <v>0</v>
      </c>
      <c r="AR454" s="56">
        <f>IF(BD!AN454="","",IF(BD!AJ454="","",BD!AN454/BD!AJ454-1))</f>
        <v>0.2884380118067118</v>
      </c>
      <c r="AS454" s="56" t="str">
        <f>IF(BD!AN454="","",IF(BD!AN454&lt;BD!AL454,"ABAIXO DA META","DENTRO DA META"))</f>
        <v>DENTRO DA META</v>
      </c>
      <c r="AT454" s="56" t="str">
        <f>IF(BD!AJ454="","EM ANÁLISE",IF(BD!AP454&gt;=BD!AN454,"GO", "NO GO"))</f>
        <v>NO GO</v>
      </c>
      <c r="AU454" s="62">
        <f>IF(AN454="","",+BD!$AN454-AJ454)</f>
        <v>2.1517475680780693</v>
      </c>
      <c r="AV454" s="63"/>
      <c r="AW454" s="54">
        <f>BD!P454*BD!AC454</f>
        <v>61.384855655115516</v>
      </c>
      <c r="AX454" s="54">
        <f>BD!V454*BD!AC454</f>
        <v>45.2713310456477</v>
      </c>
      <c r="AY454" s="54">
        <f>IF(BD!AN454="","",BD!AN454*BD!AC454)</f>
        <v>115.34097081693683</v>
      </c>
      <c r="AZ454" s="48" t="s">
        <v>5271</v>
      </c>
      <c r="BA454" s="48" t="s">
        <v>124</v>
      </c>
      <c r="BB454" s="48">
        <v>1</v>
      </c>
      <c r="BC454" s="48" t="s">
        <v>2739</v>
      </c>
      <c r="BD454" s="64" t="s">
        <v>5257</v>
      </c>
      <c r="BE454" s="65" t="s">
        <v>4</v>
      </c>
      <c r="BF454" s="65" t="s">
        <v>4</v>
      </c>
      <c r="BG454" s="64" t="s">
        <v>5258</v>
      </c>
      <c r="BH454" s="66"/>
      <c r="BI454" s="66"/>
      <c r="BJ454" s="66"/>
      <c r="BK454" s="66"/>
      <c r="BL454" s="66"/>
      <c r="BM454" s="66"/>
      <c r="BN454" s="66"/>
      <c r="BO454" s="64">
        <v>1.138</v>
      </c>
      <c r="BP454" s="64">
        <v>140.622</v>
      </c>
      <c r="BQ454" s="64">
        <v>121</v>
      </c>
      <c r="BR454" s="64" t="s">
        <v>5260</v>
      </c>
      <c r="BS454" s="64" t="s">
        <v>5260</v>
      </c>
      <c r="BT454" s="64" t="s">
        <v>5261</v>
      </c>
      <c r="BU454" s="64">
        <v>5102</v>
      </c>
      <c r="BV454" s="64"/>
      <c r="BW454" s="64"/>
      <c r="BX454" s="64"/>
      <c r="BY454" s="64"/>
      <c r="BZ454" s="64"/>
      <c r="CA454" s="64"/>
      <c r="CB454" s="64"/>
      <c r="CC454" s="64">
        <v>102</v>
      </c>
      <c r="CD454" s="64">
        <v>8</v>
      </c>
      <c r="CE454" s="64">
        <v>8</v>
      </c>
      <c r="CF454" s="64"/>
      <c r="CG454" s="37" t="e">
        <f>VLOOKUP(Table_1[[#This Row],[EAN]],'[1]Planilha1'!$E:$R,13,0)</f>
        <v>#N/A</v>
      </c>
      <c r="CI454" s="188">
        <f>IF(Table_1[[#This Row],[STATUS MERCADO]]="GO",Table_1[[#This Row],[M. BRUTA TOTAL]],0)</f>
        <v>0</v>
      </c>
      <c r="CJ454" s="188">
        <f>IF(Table_1[[#This Row],[STATUS MERCADO]]="GO",Table_1[[#This Row],[PV UNIT. REALIZADO]]*Table_1[[#This Row],[QUANTIDADE]],0)</f>
        <v>0</v>
      </c>
    </row>
    <row r="455" ht="15">
      <c r="A455" s="7"/>
      <c r="B455" s="67" t="s">
        <v>2735</v>
      </c>
      <c r="C455" s="48">
        <v>220470</v>
      </c>
      <c r="D455" s="48">
        <v>9179</v>
      </c>
      <c r="E455" s="49">
        <v>7896006791096</v>
      </c>
      <c r="F455" s="50" t="s">
        <v>2800</v>
      </c>
      <c r="G455" s="48" t="s">
        <v>11</v>
      </c>
      <c r="H455" s="48">
        <v>1610</v>
      </c>
      <c r="I455" s="51" t="s">
        <v>2762</v>
      </c>
      <c r="J455" s="48" t="s">
        <v>2801</v>
      </c>
      <c r="K455" s="52" t="s">
        <v>84</v>
      </c>
      <c r="L455" s="52">
        <v>20</v>
      </c>
      <c r="M455" s="52">
        <v>0</v>
      </c>
      <c r="N455" s="48" t="s">
        <v>85</v>
      </c>
      <c r="O455" s="48" t="s">
        <v>4690</v>
      </c>
      <c r="P455" s="53">
        <v>5.647563280730493</v>
      </c>
      <c r="Q455" s="54">
        <f>(17/100+7.6/100+1.65/100)*P455</f>
        <v>1.4824853611917546</v>
      </c>
      <c r="R455" s="55"/>
      <c r="S455" s="55"/>
      <c r="T455" s="55"/>
      <c r="U455" s="55"/>
      <c r="V455" s="54">
        <f>+P455-Q455+R455+S455+T455+U455</f>
        <v>4.165077919538739</v>
      </c>
      <c r="W455" s="56">
        <f>(1.02/100)</f>
        <v>1.02E-2</v>
      </c>
      <c r="X455" s="56">
        <v>4.8E-3</v>
      </c>
      <c r="Y455" s="56">
        <v>0.17</v>
      </c>
      <c r="Z455" s="56">
        <v>1.65E-2</v>
      </c>
      <c r="AA455" s="56">
        <v>7.6E-2</v>
      </c>
      <c r="AB455" s="56">
        <f>SUM(W455:AA455)</f>
        <v>0.2775</v>
      </c>
      <c r="AC455" s="48">
        <v>12</v>
      </c>
      <c r="AD455" s="57">
        <f>IF(AL455="","",+AC455*AL455)</f>
        <v>127.33996187124808</v>
      </c>
      <c r="AE455" s="58">
        <f>IF(AL455="","",+AL455*AB455)</f>
        <v>2.9447366182726125</v>
      </c>
      <c r="AF455" s="57">
        <f>IF(AL455="","",+AL455-AE455)</f>
        <v>7.666926870998061</v>
      </c>
      <c r="AG455" s="58">
        <f>+V455</f>
        <v>4.165077919538739</v>
      </c>
      <c r="AH455" s="57">
        <f>IF(AF455="","",+AF455-AG455)</f>
        <v>3.5018489514593227</v>
      </c>
      <c r="AI455" s="57">
        <f>IF(AH455="","",+AH455*AC455)</f>
        <v>42.02218741751187</v>
      </c>
      <c r="AJ455" s="58">
        <v>11.69</v>
      </c>
      <c r="AK455" s="59">
        <v>0.33</v>
      </c>
      <c r="AL455" s="58">
        <f>IF(V455=0,"",V455/(1-AB455-AK455))</f>
        <v>10.611663489270674</v>
      </c>
      <c r="AM455" s="60">
        <v>0.33</v>
      </c>
      <c r="AN455" s="58">
        <f>IF(V455=0,"",V455/(1-AB455-AM455))</f>
        <v>10.611663489270674</v>
      </c>
      <c r="AO455" s="61">
        <v>1.2</v>
      </c>
      <c r="AP455" s="58">
        <f>IF(BD!AJ455="","",BD!AJ455*BD!AO455)</f>
        <v>14.027999999999999</v>
      </c>
      <c r="AQ455" s="56">
        <f>BD!AM455/BD!AK455-1</f>
        <v>0</v>
      </c>
      <c r="AR455" s="56">
        <f>IF(BD!AN455="","",IF(BD!AJ455="","",BD!AN455/BD!AJ455-1))</f>
        <v>-9.224435506666606E-2</v>
      </c>
      <c r="AS455" s="56" t="str">
        <f>IF(BD!AN455="","",IF(BD!AN455&lt;BD!AL455,"ABAIXO DA META","DENTRO DA META"))</f>
        <v>DENTRO DA META</v>
      </c>
      <c r="AT455" s="56" t="str">
        <f>IF(BD!AJ455="","EM ANÁLISE",IF(BD!AP455&gt;=BD!AN455,"GO", "NO GO"))</f>
        <v>GO</v>
      </c>
      <c r="AU455" s="62">
        <f>IF(AN455="","",+BD!$AN455-AJ455)</f>
        <v>-1.0783365107293257</v>
      </c>
      <c r="AV455" s="63"/>
      <c r="AW455" s="54">
        <f>BD!P455*BD!AC455</f>
        <v>67.77075936876591</v>
      </c>
      <c r="AX455" s="54">
        <f>BD!V455*BD!AC455</f>
        <v>49.98093503446486</v>
      </c>
      <c r="AY455" s="54">
        <f>IF(BD!AN455="","",BD!AN455*BD!AC455)</f>
        <v>127.33996187124808</v>
      </c>
      <c r="AZ455" s="48" t="s">
        <v>5271</v>
      </c>
      <c r="BA455" s="48" t="s">
        <v>124</v>
      </c>
      <c r="BB455" s="48">
        <v>1</v>
      </c>
      <c r="BC455" s="48" t="s">
        <v>2739</v>
      </c>
      <c r="BD455" s="64" t="s">
        <v>5257</v>
      </c>
      <c r="BE455" s="65" t="s">
        <v>4</v>
      </c>
      <c r="BF455" s="65" t="s">
        <v>4</v>
      </c>
      <c r="BG455" s="64" t="s">
        <v>5258</v>
      </c>
      <c r="BH455" s="66"/>
      <c r="BI455" s="66"/>
      <c r="BJ455" s="66"/>
      <c r="BK455" s="66"/>
      <c r="BL455" s="66"/>
      <c r="BM455" s="66"/>
      <c r="BN455" s="66"/>
      <c r="BO455" s="64">
        <v>1.138</v>
      </c>
      <c r="BP455" s="64">
        <v>140.622</v>
      </c>
      <c r="BQ455" s="64">
        <v>121</v>
      </c>
      <c r="BR455" s="64" t="s">
        <v>5260</v>
      </c>
      <c r="BS455" s="64" t="s">
        <v>5260</v>
      </c>
      <c r="BT455" s="64" t="s">
        <v>5261</v>
      </c>
      <c r="BU455" s="64">
        <v>5102</v>
      </c>
      <c r="BV455" s="64"/>
      <c r="BW455" s="64"/>
      <c r="BX455" s="64"/>
      <c r="BY455" s="64"/>
      <c r="BZ455" s="64"/>
      <c r="CA455" s="64"/>
      <c r="CB455" s="64"/>
      <c r="CC455" s="64">
        <v>102</v>
      </c>
      <c r="CD455" s="64">
        <v>8</v>
      </c>
      <c r="CE455" s="64">
        <v>8</v>
      </c>
      <c r="CF455" s="64"/>
      <c r="CG455" s="37" t="e">
        <f>VLOOKUP(Table_1[[#This Row],[EAN]],'[1]Planilha1'!$E:$R,13,0)</f>
        <v>#N/A</v>
      </c>
      <c r="CI455" s="188">
        <f>IF(Table_1[[#This Row],[STATUS MERCADO]]="GO",Table_1[[#This Row],[M. BRUTA TOTAL]],0)</f>
        <v>42.02218741751187</v>
      </c>
      <c r="CJ455" s="188">
        <f>IF(Table_1[[#This Row],[STATUS MERCADO]]="GO",Table_1[[#This Row],[PV UNIT. REALIZADO]]*Table_1[[#This Row],[QUANTIDADE]],0)</f>
        <v>127.33996187124808</v>
      </c>
    </row>
    <row r="456" ht="15">
      <c r="A456" s="7"/>
      <c r="B456" s="67" t="s">
        <v>2735</v>
      </c>
      <c r="C456" s="48">
        <v>220471</v>
      </c>
      <c r="D456" s="48">
        <v>9178</v>
      </c>
      <c r="E456" s="49">
        <v>7896006791072</v>
      </c>
      <c r="F456" s="50" t="s">
        <v>2802</v>
      </c>
      <c r="G456" s="48" t="s">
        <v>11</v>
      </c>
      <c r="H456" s="48">
        <v>1610</v>
      </c>
      <c r="I456" s="51" t="s">
        <v>2762</v>
      </c>
      <c r="J456" s="48" t="s">
        <v>2801</v>
      </c>
      <c r="K456" s="52" t="s">
        <v>84</v>
      </c>
      <c r="L456" s="52">
        <v>20</v>
      </c>
      <c r="M456" s="52">
        <v>0</v>
      </c>
      <c r="N456" s="48" t="s">
        <v>85</v>
      </c>
      <c r="O456" s="48" t="s">
        <v>4690</v>
      </c>
      <c r="P456" s="53">
        <v>5.647568928299416</v>
      </c>
      <c r="Q456" s="54">
        <f>(17/100+7.6/100+1.65/100)*P456</f>
        <v>1.4824868436785967</v>
      </c>
      <c r="R456" s="55"/>
      <c r="S456" s="55"/>
      <c r="T456" s="55"/>
      <c r="U456" s="55"/>
      <c r="V456" s="54">
        <f>+P456-Q456+R456+S456+T456+U456</f>
        <v>4.165082084620819</v>
      </c>
      <c r="W456" s="56">
        <f>(1.02/100)</f>
        <v>1.02E-2</v>
      </c>
      <c r="X456" s="56">
        <v>4.8E-3</v>
      </c>
      <c r="Y456" s="56">
        <v>0.17</v>
      </c>
      <c r="Z456" s="56">
        <v>1.65E-2</v>
      </c>
      <c r="AA456" s="56">
        <v>7.6E-2</v>
      </c>
      <c r="AB456" s="56">
        <f>SUM(W456:AA456)</f>
        <v>0.2775</v>
      </c>
      <c r="AC456" s="48">
        <v>12</v>
      </c>
      <c r="AD456" s="57">
        <f>IF(AL456="","",+AC456*AL456)</f>
        <v>127.34008921133717</v>
      </c>
      <c r="AE456" s="58">
        <f>IF(AL456="","",+AL456*AB456)</f>
        <v>2.944739563012172</v>
      </c>
      <c r="AF456" s="57">
        <f>IF(AL456="","",+AL456-AE456)</f>
        <v>7.666934537932592</v>
      </c>
      <c r="AG456" s="58">
        <f>+V456</f>
        <v>4.165082084620819</v>
      </c>
      <c r="AH456" s="57">
        <f>IF(AF456="","",+AF456-AG456)</f>
        <v>3.5018524533117734</v>
      </c>
      <c r="AI456" s="57">
        <f>IF(AH456="","",+AH456*AC456)</f>
        <v>42.02222943974128</v>
      </c>
      <c r="AJ456" s="58">
        <v>9.69</v>
      </c>
      <c r="AK456" s="59">
        <v>0.33</v>
      </c>
      <c r="AL456" s="58">
        <f>IF(V456=0,"",V456/(1-AB456-AK456))</f>
        <v>10.611674100944764</v>
      </c>
      <c r="AM456" s="60">
        <v>0.33</v>
      </c>
      <c r="AN456" s="58">
        <f>IF(V456=0,"",V456/(1-AB456-AM456))</f>
        <v>10.611674100944764</v>
      </c>
      <c r="AO456" s="61">
        <v>1.2</v>
      </c>
      <c r="AP456" s="58">
        <f>IF(BD!AJ456="","",BD!AJ456*BD!AO456)</f>
        <v>11.627999999999998</v>
      </c>
      <c r="AQ456" s="56">
        <f>BD!AM456/BD!AK456-1</f>
        <v>0</v>
      </c>
      <c r="AR456" s="56">
        <f>IF(BD!AN456="","",IF(BD!AJ456="","",BD!AN456/BD!AJ456-1))</f>
        <v>9.511600628944938E-2</v>
      </c>
      <c r="AS456" s="56" t="str">
        <f>IF(BD!AN456="","",IF(BD!AN456&lt;BD!AL456,"ABAIXO DA META","DENTRO DA META"))</f>
        <v>DENTRO DA META</v>
      </c>
      <c r="AT456" s="56" t="str">
        <f>IF(BD!AJ456="","EM ANÁLISE",IF(BD!AP456&gt;=BD!AN456,"GO", "NO GO"))</f>
        <v>GO</v>
      </c>
      <c r="AU456" s="62">
        <f>IF(AN456="","",+BD!$AN456-AJ456)</f>
        <v>0.9216741009447649</v>
      </c>
      <c r="AV456" s="63"/>
      <c r="AW456" s="54">
        <f>BD!P456*BD!AC456</f>
        <v>67.770827139593</v>
      </c>
      <c r="AX456" s="54">
        <f>BD!V456*BD!AC456</f>
        <v>49.980985015449825</v>
      </c>
      <c r="AY456" s="54">
        <f>IF(BD!AN456="","",BD!AN456*BD!AC456)</f>
        <v>127.34008921133717</v>
      </c>
      <c r="AZ456" s="48" t="s">
        <v>5271</v>
      </c>
      <c r="BA456" s="48" t="s">
        <v>124</v>
      </c>
      <c r="BB456" s="48">
        <v>1</v>
      </c>
      <c r="BC456" s="48" t="s">
        <v>2739</v>
      </c>
      <c r="BD456" s="64" t="s">
        <v>5257</v>
      </c>
      <c r="BE456" s="65" t="s">
        <v>4</v>
      </c>
      <c r="BF456" s="65" t="s">
        <v>4</v>
      </c>
      <c r="BG456" s="64" t="s">
        <v>5258</v>
      </c>
      <c r="BH456" s="66"/>
      <c r="BI456" s="66"/>
      <c r="BJ456" s="66"/>
      <c r="BK456" s="66"/>
      <c r="BL456" s="66"/>
      <c r="BM456" s="66"/>
      <c r="BN456" s="66"/>
      <c r="BO456" s="64">
        <v>1.138</v>
      </c>
      <c r="BP456" s="64">
        <v>140.622</v>
      </c>
      <c r="BQ456" s="64">
        <v>121</v>
      </c>
      <c r="BR456" s="64" t="s">
        <v>5260</v>
      </c>
      <c r="BS456" s="64" t="s">
        <v>5260</v>
      </c>
      <c r="BT456" s="64" t="s">
        <v>5261</v>
      </c>
      <c r="BU456" s="64">
        <v>5102</v>
      </c>
      <c r="BV456" s="64"/>
      <c r="BW456" s="64"/>
      <c r="BX456" s="64"/>
      <c r="BY456" s="64"/>
      <c r="BZ456" s="64"/>
      <c r="CA456" s="64"/>
      <c r="CB456" s="64"/>
      <c r="CC456" s="64">
        <v>102</v>
      </c>
      <c r="CD456" s="64">
        <v>8</v>
      </c>
      <c r="CE456" s="64">
        <v>8</v>
      </c>
      <c r="CF456" s="64"/>
      <c r="CG456" s="37" t="e">
        <f>VLOOKUP(Table_1[[#This Row],[EAN]],'[1]Planilha1'!$E:$R,13,0)</f>
        <v>#N/A</v>
      </c>
      <c r="CI456" s="188">
        <f>IF(Table_1[[#This Row],[STATUS MERCADO]]="GO",Table_1[[#This Row],[M. BRUTA TOTAL]],0)</f>
        <v>42.02222943974128</v>
      </c>
      <c r="CJ456" s="188">
        <f>IF(Table_1[[#This Row],[STATUS MERCADO]]="GO",Table_1[[#This Row],[PV UNIT. REALIZADO]]*Table_1[[#This Row],[QUANTIDADE]],0)</f>
        <v>127.34008921133717</v>
      </c>
    </row>
    <row r="457" ht="15">
      <c r="A457" s="7"/>
      <c r="B457" s="67" t="s">
        <v>2735</v>
      </c>
      <c r="C457" s="48">
        <v>220586</v>
      </c>
      <c r="D457" s="48">
        <v>409000113</v>
      </c>
      <c r="E457" s="49">
        <v>7896032501010</v>
      </c>
      <c r="F457" s="50" t="s">
        <v>2849</v>
      </c>
      <c r="G457" s="48" t="s">
        <v>21</v>
      </c>
      <c r="H457" s="48">
        <v>30</v>
      </c>
      <c r="I457" s="51" t="s">
        <v>2846</v>
      </c>
      <c r="J457" s="48" t="s">
        <v>2847</v>
      </c>
      <c r="K457" s="52" t="s">
        <v>84</v>
      </c>
      <c r="L457" s="52">
        <v>10</v>
      </c>
      <c r="M457" s="52">
        <v>0</v>
      </c>
      <c r="N457" s="48" t="s">
        <v>85</v>
      </c>
      <c r="O457" s="48" t="s">
        <v>4690</v>
      </c>
      <c r="P457" s="80">
        <v>0.47675622546904</v>
      </c>
      <c r="Q457" s="54">
        <f>(17/100+7.6/100+1.65/100)*P457</f>
        <v>0.125148509185623</v>
      </c>
      <c r="R457" s="55"/>
      <c r="S457" s="55"/>
      <c r="T457" s="55"/>
      <c r="U457" s="55"/>
      <c r="V457" s="54">
        <f>+P457-Q457+R457+S457+T457+U457</f>
        <v>0.351607716283417</v>
      </c>
      <c r="W457" s="56">
        <f>(1.02/100)</f>
        <v>1.02E-2</v>
      </c>
      <c r="X457" s="56">
        <v>4.8E-3</v>
      </c>
      <c r="Y457" s="56">
        <v>0.17</v>
      </c>
      <c r="Z457" s="56">
        <v>1.65E-2</v>
      </c>
      <c r="AA457" s="56">
        <v>7.6E-2</v>
      </c>
      <c r="AB457" s="56">
        <f>SUM(W457:AA457)</f>
        <v>0.2775</v>
      </c>
      <c r="AC457" s="48">
        <v>12</v>
      </c>
      <c r="AD457" s="57">
        <f>IF(AL457="","",+AC457*AL457)</f>
        <v>10.749790051977083</v>
      </c>
      <c r="AE457" s="58">
        <f>IF(AL457="","",+AL457*AB457)</f>
        <v>0.24858889495197006</v>
      </c>
      <c r="AF457" s="57">
        <f>IF(AL457="","",+AL457-AE457)</f>
        <v>0.6472269427127868</v>
      </c>
      <c r="AG457" s="58">
        <f>+V457</f>
        <v>0.351607716283417</v>
      </c>
      <c r="AH457" s="57">
        <f>IF(AF457="","",+AF457-AG457)</f>
        <v>0.2956192264293698</v>
      </c>
      <c r="AI457" s="57">
        <f>IF(AH457="","",+AH457*AC457)</f>
        <v>3.5474307171524373</v>
      </c>
      <c r="AJ457" s="58">
        <v>4.49</v>
      </c>
      <c r="AK457" s="59">
        <v>0.33</v>
      </c>
      <c r="AL457" s="58">
        <f>IF(V457=0,"",V457/(1-AB457-AK457))</f>
        <v>0.8958158376647569</v>
      </c>
      <c r="AM457" s="60">
        <v>0.33</v>
      </c>
      <c r="AN457" s="58">
        <f>IF(V457=0,"",V457/(1-AB457-AM457))</f>
        <v>0.8958158376647569</v>
      </c>
      <c r="AO457" s="61">
        <v>1.2</v>
      </c>
      <c r="AP457" s="58">
        <f>IF(BD!AJ457="","",BD!AJ457*BD!AO457)</f>
        <v>5.388</v>
      </c>
      <c r="AQ457" s="56">
        <f>BD!AM457/BD!AK457-1</f>
        <v>0</v>
      </c>
      <c r="AR457" s="56">
        <f>IF(BD!AN457="","",IF(BD!AJ457="","",BD!AN457/BD!AJ457-1))</f>
        <v>-0.8004864504087401</v>
      </c>
      <c r="AS457" s="56" t="str">
        <f>IF(BD!AN457="","",IF(BD!AN457&lt;BD!AL457,"ABAIXO DA META","DENTRO DA META"))</f>
        <v>DENTRO DA META</v>
      </c>
      <c r="AT457" s="56" t="str">
        <f>IF(BD!AJ457="","EM ANÁLISE",IF(BD!AP457&gt;=BD!AN457,"GO", "NO GO"))</f>
        <v>GO</v>
      </c>
      <c r="AU457" s="62">
        <f>IF(AN457="","",+BD!$AN457-AJ457)</f>
        <v>-3.5941841623352433</v>
      </c>
      <c r="AV457" s="63"/>
      <c r="AW457" s="54">
        <f>BD!P457*BD!AC457</f>
        <v>5.72107470562848</v>
      </c>
      <c r="AX457" s="54">
        <f>BD!V457*BD!AC457</f>
        <v>4.219292595401004</v>
      </c>
      <c r="AY457" s="54">
        <f>IF(BD!AN457="","",BD!AN457*BD!AC457)</f>
        <v>10.749790051977083</v>
      </c>
      <c r="AZ457" s="48" t="s">
        <v>123</v>
      </c>
      <c r="BA457" s="48" t="s">
        <v>124</v>
      </c>
      <c r="BB457" s="48">
        <v>1</v>
      </c>
      <c r="BC457" s="48" t="s">
        <v>2739</v>
      </c>
      <c r="BD457" s="64" t="s">
        <v>5257</v>
      </c>
      <c r="BE457" s="65" t="s">
        <v>4</v>
      </c>
      <c r="BF457" s="65" t="s">
        <v>4</v>
      </c>
      <c r="BG457" s="64" t="s">
        <v>5258</v>
      </c>
      <c r="BH457" s="66"/>
      <c r="BI457" s="66"/>
      <c r="BJ457" s="66"/>
      <c r="BK457" s="66"/>
      <c r="BL457" s="66"/>
      <c r="BM457" s="66"/>
      <c r="BN457" s="66"/>
      <c r="BO457" s="64">
        <v>1.138</v>
      </c>
      <c r="BP457" s="64">
        <v>140.622</v>
      </c>
      <c r="BQ457" s="64">
        <v>121</v>
      </c>
      <c r="BR457" s="64" t="s">
        <v>5260</v>
      </c>
      <c r="BS457" s="64" t="s">
        <v>5260</v>
      </c>
      <c r="BT457" s="64" t="s">
        <v>5261</v>
      </c>
      <c r="BU457" s="64">
        <v>5102</v>
      </c>
      <c r="BV457" s="64"/>
      <c r="BW457" s="64"/>
      <c r="BX457" s="64"/>
      <c r="BY457" s="64"/>
      <c r="BZ457" s="64"/>
      <c r="CA457" s="64"/>
      <c r="CB457" s="64"/>
      <c r="CC457" s="64">
        <v>102</v>
      </c>
      <c r="CD457" s="64">
        <v>8</v>
      </c>
      <c r="CE457" s="64">
        <v>8</v>
      </c>
      <c r="CF457" s="64"/>
      <c r="CG457" s="37" t="e">
        <f>VLOOKUP(Table_1[[#This Row],[EAN]],'[1]Planilha1'!$E:$R,13,0)</f>
        <v>#N/A</v>
      </c>
      <c r="CI457" s="188">
        <f>IF(Table_1[[#This Row],[STATUS MERCADO]]="GO",Table_1[[#This Row],[M. BRUTA TOTAL]],0)</f>
        <v>3.5474307171524373</v>
      </c>
      <c r="CJ457" s="188">
        <f>IF(Table_1[[#This Row],[STATUS MERCADO]]="GO",Table_1[[#This Row],[PV UNIT. REALIZADO]]*Table_1[[#This Row],[QUANTIDADE]],0)</f>
        <v>10.749790051977083</v>
      </c>
    </row>
    <row r="458" ht="15">
      <c r="A458" s="7"/>
      <c r="B458" s="67" t="s">
        <v>2735</v>
      </c>
      <c r="C458" s="48">
        <v>220588</v>
      </c>
      <c r="D458" s="48">
        <v>429002060</v>
      </c>
      <c r="E458" s="49">
        <v>7891910030309</v>
      </c>
      <c r="F458" s="50" t="s">
        <v>2850</v>
      </c>
      <c r="G458" s="48" t="s">
        <v>11</v>
      </c>
      <c r="H458" s="48">
        <v>40</v>
      </c>
      <c r="I458" s="51" t="s">
        <v>2851</v>
      </c>
      <c r="J458" s="48" t="s">
        <v>2852</v>
      </c>
      <c r="K458" s="52" t="s">
        <v>84</v>
      </c>
      <c r="L458" s="52">
        <v>10</v>
      </c>
      <c r="M458" s="52">
        <v>0</v>
      </c>
      <c r="N458" s="48" t="s">
        <v>85</v>
      </c>
      <c r="O458" s="48" t="s">
        <v>4690</v>
      </c>
      <c r="P458" s="80">
        <v>0.4697825195281461</v>
      </c>
      <c r="Q458" s="54">
        <f>(17/100+7.6/100+1.65/100)*P458</f>
        <v>0.12331791137613836</v>
      </c>
      <c r="R458" s="55"/>
      <c r="S458" s="55"/>
      <c r="T458" s="55"/>
      <c r="U458" s="55"/>
      <c r="V458" s="54">
        <f>+P458-Q458+R458+S458+T458+U458</f>
        <v>0.34646460815200775</v>
      </c>
      <c r="W458" s="56">
        <f>(1.02/100)</f>
        <v>1.02E-2</v>
      </c>
      <c r="X458" s="56">
        <v>4.8E-3</v>
      </c>
      <c r="Y458" s="56">
        <v>0.17</v>
      </c>
      <c r="Z458" s="56">
        <v>1.65E-2</v>
      </c>
      <c r="AA458" s="56">
        <v>7.6E-2</v>
      </c>
      <c r="AB458" s="56">
        <f>SUM(W458:AA458)</f>
        <v>0.2775</v>
      </c>
      <c r="AC458" s="48">
        <v>12</v>
      </c>
      <c r="AD458" s="57">
        <f>IF(AL458="","",+AC458*AL458)</f>
        <v>10.592548529488138</v>
      </c>
      <c r="AE458" s="58">
        <f>IF(AL458="","",+AL458*AB458)</f>
        <v>0.2449526847444132</v>
      </c>
      <c r="AF458" s="57">
        <f>IF(AL458="","",+AL458-AE458)</f>
        <v>0.6377596927129315</v>
      </c>
      <c r="AG458" s="58">
        <f>+V458</f>
        <v>0.34646460815200775</v>
      </c>
      <c r="AH458" s="57">
        <f>IF(AF458="","",+AF458-AG458)</f>
        <v>0.2912950845609238</v>
      </c>
      <c r="AI458" s="57">
        <f>IF(AH458="","",+AH458*AC458)</f>
        <v>3.4955410147310855</v>
      </c>
      <c r="AJ458" s="58">
        <v>6.68</v>
      </c>
      <c r="AK458" s="59">
        <v>0.33</v>
      </c>
      <c r="AL458" s="58">
        <f>IF(V458=0,"",V458/(1-AB458-AK458))</f>
        <v>0.8827123774573448</v>
      </c>
      <c r="AM458" s="60">
        <v>0.33</v>
      </c>
      <c r="AN458" s="58">
        <f>IF(V458=0,"",V458/(1-AB458-AM458))</f>
        <v>0.8827123774573448</v>
      </c>
      <c r="AO458" s="61">
        <v>1.2</v>
      </c>
      <c r="AP458" s="58">
        <f>IF(BD!AJ458="","",BD!AJ458*BD!AO458)</f>
        <v>8.016</v>
      </c>
      <c r="AQ458" s="56">
        <f>BD!AM458/BD!AK458-1</f>
        <v>0</v>
      </c>
      <c r="AR458" s="56">
        <f>IF(BD!AN458="","",IF(BD!AJ458="","",BD!AN458/BD!AJ458-1))</f>
        <v>-0.8678574285243496</v>
      </c>
      <c r="AS458" s="56" t="str">
        <f>IF(BD!AN458="","",IF(BD!AN458&lt;BD!AL458,"ABAIXO DA META","DENTRO DA META"))</f>
        <v>DENTRO DA META</v>
      </c>
      <c r="AT458" s="56" t="str">
        <f>IF(BD!AJ458="","EM ANÁLISE",IF(BD!AP458&gt;=BD!AN458,"GO", "NO GO"))</f>
        <v>GO</v>
      </c>
      <c r="AU458" s="62">
        <f>IF(AN458="","",+BD!$AN458-AJ458)</f>
        <v>-5.797287622542655</v>
      </c>
      <c r="AV458" s="63"/>
      <c r="AW458" s="54">
        <f>BD!P458*BD!AC458</f>
        <v>5.637390234337753</v>
      </c>
      <c r="AX458" s="54">
        <f>BD!V458*BD!AC458</f>
        <v>4.157575297824093</v>
      </c>
      <c r="AY458" s="54">
        <f>IF(BD!AN458="","",BD!AN458*BD!AC458)</f>
        <v>10.592548529488138</v>
      </c>
      <c r="AZ458" s="48" t="s">
        <v>123</v>
      </c>
      <c r="BA458" s="48" t="s">
        <v>124</v>
      </c>
      <c r="BB458" s="48">
        <v>1</v>
      </c>
      <c r="BC458" s="48" t="s">
        <v>2739</v>
      </c>
      <c r="BD458" s="64" t="s">
        <v>5257</v>
      </c>
      <c r="BE458" s="65" t="s">
        <v>4</v>
      </c>
      <c r="BF458" s="65" t="s">
        <v>4</v>
      </c>
      <c r="BG458" s="64" t="s">
        <v>5258</v>
      </c>
      <c r="BH458" s="66"/>
      <c r="BI458" s="66"/>
      <c r="BJ458" s="66"/>
      <c r="BK458" s="66"/>
      <c r="BL458" s="66"/>
      <c r="BM458" s="66"/>
      <c r="BN458" s="66"/>
      <c r="BO458" s="64">
        <v>1.138</v>
      </c>
      <c r="BP458" s="64">
        <v>140.622</v>
      </c>
      <c r="BQ458" s="64">
        <v>121</v>
      </c>
      <c r="BR458" s="64" t="s">
        <v>5260</v>
      </c>
      <c r="BS458" s="64" t="s">
        <v>5260</v>
      </c>
      <c r="BT458" s="64" t="s">
        <v>5261</v>
      </c>
      <c r="BU458" s="64">
        <v>5102</v>
      </c>
      <c r="BV458" s="64"/>
      <c r="BW458" s="64"/>
      <c r="BX458" s="64"/>
      <c r="BY458" s="64"/>
      <c r="BZ458" s="64"/>
      <c r="CA458" s="64"/>
      <c r="CB458" s="64"/>
      <c r="CC458" s="64">
        <v>102</v>
      </c>
      <c r="CD458" s="64">
        <v>8</v>
      </c>
      <c r="CE458" s="64">
        <v>8</v>
      </c>
      <c r="CF458" s="64"/>
      <c r="CG458" s="37" t="e">
        <f>VLOOKUP(Table_1[[#This Row],[EAN]],'[1]Planilha1'!$E:$R,13,0)</f>
        <v>#N/A</v>
      </c>
      <c r="CI458" s="188">
        <f>IF(Table_1[[#This Row],[STATUS MERCADO]]="GO",Table_1[[#This Row],[M. BRUTA TOTAL]],0)</f>
        <v>3.4955410147310855</v>
      </c>
      <c r="CJ458" s="188">
        <f>IF(Table_1[[#This Row],[STATUS MERCADO]]="GO",Table_1[[#This Row],[PV UNIT. REALIZADO]]*Table_1[[#This Row],[QUANTIDADE]],0)</f>
        <v>10.592548529488138</v>
      </c>
    </row>
    <row r="459" ht="15">
      <c r="A459" s="7"/>
      <c r="B459" s="67" t="s">
        <v>2735</v>
      </c>
      <c r="C459" s="48">
        <v>220593</v>
      </c>
      <c r="D459" s="48">
        <v>409001139</v>
      </c>
      <c r="E459" s="49">
        <v>7891910000197</v>
      </c>
      <c r="F459" s="50" t="s">
        <v>2858</v>
      </c>
      <c r="G459" s="48" t="s">
        <v>21</v>
      </c>
      <c r="H459" s="48">
        <v>30</v>
      </c>
      <c r="I459" s="51" t="s">
        <v>2846</v>
      </c>
      <c r="J459" s="48" t="s">
        <v>2847</v>
      </c>
      <c r="K459" s="52" t="s">
        <v>84</v>
      </c>
      <c r="L459" s="52">
        <v>10</v>
      </c>
      <c r="M459" s="52">
        <v>0</v>
      </c>
      <c r="N459" s="48" t="s">
        <v>85</v>
      </c>
      <c r="O459" s="48" t="s">
        <v>4690</v>
      </c>
      <c r="P459" s="80">
        <v>0.5018486583884634</v>
      </c>
      <c r="Q459" s="54">
        <f>(17/100+7.6/100+1.65/100)*P459</f>
        <v>0.13173527282697164</v>
      </c>
      <c r="R459" s="55"/>
      <c r="S459" s="55"/>
      <c r="T459" s="55"/>
      <c r="U459" s="55"/>
      <c r="V459" s="54">
        <f>+P459-Q459+R459+S459+T459+U459</f>
        <v>0.37011338556149176</v>
      </c>
      <c r="W459" s="56">
        <f>(1.02/100)</f>
        <v>1.02E-2</v>
      </c>
      <c r="X459" s="56">
        <v>4.8E-3</v>
      </c>
      <c r="Y459" s="56">
        <v>0.17</v>
      </c>
      <c r="Z459" s="56">
        <v>1.65E-2</v>
      </c>
      <c r="AA459" s="56">
        <v>7.6E-2</v>
      </c>
      <c r="AB459" s="56">
        <f>SUM(W459:AA459)</f>
        <v>0.2775</v>
      </c>
      <c r="AC459" s="48">
        <v>12</v>
      </c>
      <c r="AD459" s="57">
        <f>IF(AL459="","",+AC459*AL459)</f>
        <v>11.315568475765355</v>
      </c>
      <c r="AE459" s="58">
        <f>IF(AL459="","",+AL459*AB459)</f>
        <v>0.2616725210020739</v>
      </c>
      <c r="AF459" s="57">
        <f>IF(AL459="","",+AL459-AE459)</f>
        <v>0.681291518645039</v>
      </c>
      <c r="AG459" s="58">
        <f>+V459</f>
        <v>0.37011338556149176</v>
      </c>
      <c r="AH459" s="57">
        <f>IF(AF459="","",+AF459-AG459)</f>
        <v>0.31117813308354725</v>
      </c>
      <c r="AI459" s="57">
        <f>IF(AH459="","",+AH459*AC459)</f>
        <v>3.734137597002567</v>
      </c>
      <c r="AJ459" s="58">
        <v>4.48</v>
      </c>
      <c r="AK459" s="59">
        <v>0.33</v>
      </c>
      <c r="AL459" s="58">
        <f>IF(V459=0,"",V459/(1-AB459-AK459))</f>
        <v>0.942964039647113</v>
      </c>
      <c r="AM459" s="60">
        <v>0.33</v>
      </c>
      <c r="AN459" s="58">
        <f>IF(V459=0,"",V459/(1-AB459-AM459))</f>
        <v>0.942964039647113</v>
      </c>
      <c r="AO459" s="61">
        <v>1.2</v>
      </c>
      <c r="AP459" s="58">
        <f>IF(BD!AJ459="","",BD!AJ459*BD!AO459)</f>
        <v>5.376</v>
      </c>
      <c r="AQ459" s="56">
        <f>BD!AM459/BD!AK459-1</f>
        <v>0</v>
      </c>
      <c r="AR459" s="56">
        <f>IF(BD!AN459="","",IF(BD!AJ459="","",BD!AN459/BD!AJ459-1))</f>
        <v>-0.7895169554359123</v>
      </c>
      <c r="AS459" s="56" t="str">
        <f>IF(BD!AN459="","",IF(BD!AN459&lt;BD!AL459,"ABAIXO DA META","DENTRO DA META"))</f>
        <v>DENTRO DA META</v>
      </c>
      <c r="AT459" s="56" t="str">
        <f>IF(BD!AJ459="","EM ANÁLISE",IF(BD!AP459&gt;=BD!AN459,"GO", "NO GO"))</f>
        <v>GO</v>
      </c>
      <c r="AU459" s="62">
        <f>IF(AN459="","",+BD!$AN459-AJ459)</f>
        <v>-3.5370359603528874</v>
      </c>
      <c r="AV459" s="63"/>
      <c r="AW459" s="54">
        <f>BD!P459*BD!AC459</f>
        <v>6.0221839006615605</v>
      </c>
      <c r="AX459" s="54">
        <f>BD!V459*BD!AC459</f>
        <v>4.441360626737901</v>
      </c>
      <c r="AY459" s="54">
        <f>IF(BD!AN459="","",BD!AN459*BD!AC459)</f>
        <v>11.315568475765355</v>
      </c>
      <c r="AZ459" s="48" t="s">
        <v>123</v>
      </c>
      <c r="BA459" s="48" t="s">
        <v>124</v>
      </c>
      <c r="BB459" s="48">
        <v>1</v>
      </c>
      <c r="BC459" s="48" t="s">
        <v>2739</v>
      </c>
      <c r="BD459" s="64" t="s">
        <v>5257</v>
      </c>
      <c r="BE459" s="65" t="s">
        <v>4</v>
      </c>
      <c r="BF459" s="65" t="s">
        <v>4</v>
      </c>
      <c r="BG459" s="64" t="s">
        <v>5258</v>
      </c>
      <c r="BH459" s="66"/>
      <c r="BI459" s="66"/>
      <c r="BJ459" s="66"/>
      <c r="BK459" s="66"/>
      <c r="BL459" s="66"/>
      <c r="BM459" s="66"/>
      <c r="BN459" s="66"/>
      <c r="BO459" s="64">
        <v>1.138</v>
      </c>
      <c r="BP459" s="64">
        <v>140.622</v>
      </c>
      <c r="BQ459" s="64">
        <v>121</v>
      </c>
      <c r="BR459" s="64" t="s">
        <v>5260</v>
      </c>
      <c r="BS459" s="64" t="s">
        <v>5260</v>
      </c>
      <c r="BT459" s="64" t="s">
        <v>5261</v>
      </c>
      <c r="BU459" s="64">
        <v>5102</v>
      </c>
      <c r="BV459" s="64"/>
      <c r="BW459" s="64"/>
      <c r="BX459" s="64"/>
      <c r="BY459" s="64"/>
      <c r="BZ459" s="64"/>
      <c r="CA459" s="64"/>
      <c r="CB459" s="64"/>
      <c r="CC459" s="64">
        <v>102</v>
      </c>
      <c r="CD459" s="64">
        <v>8</v>
      </c>
      <c r="CE459" s="64">
        <v>8</v>
      </c>
      <c r="CF459" s="64"/>
      <c r="CG459" s="37" t="e">
        <f>VLOOKUP(Table_1[[#This Row],[EAN]],'[1]Planilha1'!$E:$R,13,0)</f>
        <v>#N/A</v>
      </c>
      <c r="CI459" s="188">
        <f>IF(Table_1[[#This Row],[STATUS MERCADO]]="GO",Table_1[[#This Row],[M. BRUTA TOTAL]],0)</f>
        <v>3.734137597002567</v>
      </c>
      <c r="CJ459" s="188">
        <f>IF(Table_1[[#This Row],[STATUS MERCADO]]="GO",Table_1[[#This Row],[PV UNIT. REALIZADO]]*Table_1[[#This Row],[QUANTIDADE]],0)</f>
        <v>11.315568475765355</v>
      </c>
    </row>
    <row r="460" ht="15">
      <c r="A460" s="7"/>
      <c r="B460" s="67" t="s">
        <v>2735</v>
      </c>
      <c r="C460" s="48">
        <v>220594</v>
      </c>
      <c r="D460" s="48">
        <v>409001144</v>
      </c>
      <c r="E460" s="49">
        <v>7891910008353</v>
      </c>
      <c r="F460" s="50" t="s">
        <v>2859</v>
      </c>
      <c r="G460" s="48" t="s">
        <v>21</v>
      </c>
      <c r="H460" s="48">
        <v>30</v>
      </c>
      <c r="I460" s="51" t="s">
        <v>2846</v>
      </c>
      <c r="J460" s="48" t="s">
        <v>2847</v>
      </c>
      <c r="K460" s="52" t="s">
        <v>84</v>
      </c>
      <c r="L460" s="52">
        <v>5</v>
      </c>
      <c r="M460" s="52">
        <v>0</v>
      </c>
      <c r="N460" s="48" t="s">
        <v>85</v>
      </c>
      <c r="O460" s="48" t="s">
        <v>4690</v>
      </c>
      <c r="P460" s="80">
        <v>1.0036963130796093</v>
      </c>
      <c r="Q460" s="54">
        <f>(17/100+7.6/100+1.65/100)*P460</f>
        <v>0.26347028218339746</v>
      </c>
      <c r="R460" s="55"/>
      <c r="S460" s="55"/>
      <c r="T460" s="55"/>
      <c r="U460" s="55"/>
      <c r="V460" s="54">
        <f>+P460-Q460+R460+S460+T460+U460</f>
        <v>0.7402260308962119</v>
      </c>
      <c r="W460" s="56">
        <f>(1.02/100)</f>
        <v>1.02E-2</v>
      </c>
      <c r="X460" s="56">
        <v>4.8E-3</v>
      </c>
      <c r="Y460" s="56">
        <v>0.17</v>
      </c>
      <c r="Z460" s="56">
        <v>1.65E-2</v>
      </c>
      <c r="AA460" s="56">
        <v>7.6E-2</v>
      </c>
      <c r="AB460" s="56">
        <f>SUM(W460:AA460)</f>
        <v>0.2775</v>
      </c>
      <c r="AC460" s="48">
        <v>12</v>
      </c>
      <c r="AD460" s="57">
        <f>IF(AL460="","",+AC460*AL460)</f>
        <v>22.631114320393742</v>
      </c>
      <c r="AE460" s="58">
        <f>IF(AL460="","",+AL460*AB460)</f>
        <v>0.5233445186591054</v>
      </c>
      <c r="AF460" s="57">
        <f>IF(AL460="","",+AL460-AE460)</f>
        <v>1.36258167470704</v>
      </c>
      <c r="AG460" s="58">
        <f>+V460</f>
        <v>0.7402260308962119</v>
      </c>
      <c r="AH460" s="57">
        <f>IF(AF460="","",+AF460-AG460)</f>
        <v>0.6223556438108282</v>
      </c>
      <c r="AI460" s="57">
        <f>IF(AH460="","",+AH460*AC460)</f>
        <v>7.468267725729938</v>
      </c>
      <c r="AJ460" s="58">
        <v>20.39</v>
      </c>
      <c r="AK460" s="59">
        <v>0.33</v>
      </c>
      <c r="AL460" s="58">
        <f>IF(V460=0,"",V460/(1-AB460-AK460))</f>
        <v>1.8859261933661453</v>
      </c>
      <c r="AM460" s="60">
        <v>0.33</v>
      </c>
      <c r="AN460" s="58">
        <f>IF(V460=0,"",V460/(1-AB460-AM460))</f>
        <v>1.8859261933661453</v>
      </c>
      <c r="AO460" s="61">
        <v>1.2</v>
      </c>
      <c r="AP460" s="58">
        <f>IF(BD!AJ460="","",BD!AJ460*BD!AO460)</f>
        <v>24.468</v>
      </c>
      <c r="AQ460" s="56">
        <f>BD!AM460/BD!AK460-1</f>
        <v>0</v>
      </c>
      <c r="AR460" s="56">
        <f>IF(BD!AN460="","",IF(BD!AJ460="","",BD!AN460/BD!AJ460-1))</f>
        <v>-0.907507298020297</v>
      </c>
      <c r="AS460" s="56" t="str">
        <f>IF(BD!AN460="","",IF(BD!AN460&lt;BD!AL460,"ABAIXO DA META","DENTRO DA META"))</f>
        <v>DENTRO DA META</v>
      </c>
      <c r="AT460" s="56" t="str">
        <f>IF(BD!AJ460="","EM ANÁLISE",IF(BD!AP460&gt;=BD!AN460,"GO", "NO GO"))</f>
        <v>GO</v>
      </c>
      <c r="AU460" s="62">
        <f>IF(AN460="","",+BD!$AN460-AJ460)</f>
        <v>-18.504073806633855</v>
      </c>
      <c r="AV460" s="63"/>
      <c r="AW460" s="54">
        <f>BD!P460*BD!AC460</f>
        <v>12.044355756955312</v>
      </c>
      <c r="AX460" s="54">
        <f>BD!V460*BD!AC460</f>
        <v>8.882712370754543</v>
      </c>
      <c r="AY460" s="54">
        <f>IF(BD!AN460="","",BD!AN460*BD!AC460)</f>
        <v>22.631114320393742</v>
      </c>
      <c r="AZ460" s="48" t="s">
        <v>123</v>
      </c>
      <c r="BA460" s="48" t="s">
        <v>124</v>
      </c>
      <c r="BB460" s="48">
        <v>1</v>
      </c>
      <c r="BC460" s="48" t="s">
        <v>2739</v>
      </c>
      <c r="BD460" s="64" t="s">
        <v>5257</v>
      </c>
      <c r="BE460" s="65" t="s">
        <v>4</v>
      </c>
      <c r="BF460" s="65" t="s">
        <v>4</v>
      </c>
      <c r="BG460" s="64" t="s">
        <v>5258</v>
      </c>
      <c r="BH460" s="66"/>
      <c r="BI460" s="66"/>
      <c r="BJ460" s="66"/>
      <c r="BK460" s="66"/>
      <c r="BL460" s="66"/>
      <c r="BM460" s="66"/>
      <c r="BN460" s="66"/>
      <c r="BO460" s="64">
        <v>1.138</v>
      </c>
      <c r="BP460" s="64">
        <v>140.622</v>
      </c>
      <c r="BQ460" s="64">
        <v>121</v>
      </c>
      <c r="BR460" s="64" t="s">
        <v>5260</v>
      </c>
      <c r="BS460" s="64" t="s">
        <v>5260</v>
      </c>
      <c r="BT460" s="64" t="s">
        <v>5261</v>
      </c>
      <c r="BU460" s="64">
        <v>5102</v>
      </c>
      <c r="BV460" s="64"/>
      <c r="BW460" s="64"/>
      <c r="BX460" s="64"/>
      <c r="BY460" s="64"/>
      <c r="BZ460" s="64"/>
      <c r="CA460" s="64"/>
      <c r="CB460" s="64"/>
      <c r="CC460" s="64">
        <v>102</v>
      </c>
      <c r="CD460" s="64">
        <v>8</v>
      </c>
      <c r="CE460" s="64">
        <v>8</v>
      </c>
      <c r="CF460" s="64"/>
      <c r="CG460" s="37" t="e">
        <f>VLOOKUP(Table_1[[#This Row],[EAN]],'[1]Planilha1'!$E:$R,13,0)</f>
        <v>#N/A</v>
      </c>
      <c r="CI460" s="188">
        <f>IF(Table_1[[#This Row],[STATUS MERCADO]]="GO",Table_1[[#This Row],[M. BRUTA TOTAL]],0)</f>
        <v>7.468267725729938</v>
      </c>
      <c r="CJ460" s="188">
        <f>IF(Table_1[[#This Row],[STATUS MERCADO]]="GO",Table_1[[#This Row],[PV UNIT. REALIZADO]]*Table_1[[#This Row],[QUANTIDADE]],0)</f>
        <v>22.631114320393742</v>
      </c>
    </row>
    <row r="461" ht="15">
      <c r="A461" s="7"/>
      <c r="B461" s="67" t="s">
        <v>2735</v>
      </c>
      <c r="C461" s="48">
        <v>220595</v>
      </c>
      <c r="D461" s="48">
        <v>409001123</v>
      </c>
      <c r="E461" s="49">
        <v>7891959014612</v>
      </c>
      <c r="F461" s="50" t="s">
        <v>2860</v>
      </c>
      <c r="G461" s="48" t="s">
        <v>21</v>
      </c>
      <c r="H461" s="48">
        <v>30</v>
      </c>
      <c r="I461" s="51" t="s">
        <v>2846</v>
      </c>
      <c r="J461" s="48" t="s">
        <v>2847</v>
      </c>
      <c r="K461" s="52" t="s">
        <v>84</v>
      </c>
      <c r="L461" s="52">
        <v>10</v>
      </c>
      <c r="M461" s="52">
        <v>0</v>
      </c>
      <c r="N461" s="48" t="s">
        <v>85</v>
      </c>
      <c r="O461" s="48" t="s">
        <v>4690</v>
      </c>
      <c r="P461" s="80">
        <v>0.47025194420798366</v>
      </c>
      <c r="Q461" s="54">
        <f>(17/100+7.6/100+1.65/100)*P461</f>
        <v>0.12344113535459572</v>
      </c>
      <c r="R461" s="55"/>
      <c r="S461" s="55"/>
      <c r="T461" s="55"/>
      <c r="U461" s="55"/>
      <c r="V461" s="54">
        <f>+P461-Q461+R461+S461+T461+U461</f>
        <v>0.34681080885338794</v>
      </c>
      <c r="W461" s="56">
        <f>(1.02/100)</f>
        <v>1.02E-2</v>
      </c>
      <c r="X461" s="56">
        <v>4.8E-3</v>
      </c>
      <c r="Y461" s="56">
        <v>0.17</v>
      </c>
      <c r="Z461" s="56">
        <v>1.65E-2</v>
      </c>
      <c r="AA461" s="56">
        <v>7.6E-2</v>
      </c>
      <c r="AB461" s="56">
        <f>SUM(W461:AA461)</f>
        <v>0.2775</v>
      </c>
      <c r="AC461" s="48">
        <v>12</v>
      </c>
      <c r="AD461" s="57">
        <f>IF(AL461="","",+AC461*AL461)</f>
        <v>10.603133009530335</v>
      </c>
      <c r="AE461" s="58">
        <f>IF(AL461="","",+AL461*AB461)</f>
        <v>0.245197450845389</v>
      </c>
      <c r="AF461" s="57">
        <f>IF(AL461="","",+AL461-AE461)</f>
        <v>0.6383969666154722</v>
      </c>
      <c r="AG461" s="58">
        <f>+V461</f>
        <v>0.34681080885338794</v>
      </c>
      <c r="AH461" s="57">
        <f>IF(AF461="","",+AF461-AG461)</f>
        <v>0.29158615776208424</v>
      </c>
      <c r="AI461" s="57">
        <f>IF(AH461="","",+AH461*AC461)</f>
        <v>3.499033893145011</v>
      </c>
      <c r="AJ461" s="58">
        <v>4.17</v>
      </c>
      <c r="AK461" s="59">
        <v>0.33</v>
      </c>
      <c r="AL461" s="58">
        <f>IF(V461=0,"",V461/(1-AB461-AK461))</f>
        <v>0.8835944174608612</v>
      </c>
      <c r="AM461" s="60">
        <v>0.33</v>
      </c>
      <c r="AN461" s="58">
        <f>IF(V461=0,"",V461/(1-AB461-AM461))</f>
        <v>0.8835944174608612</v>
      </c>
      <c r="AO461" s="61">
        <v>1.2</v>
      </c>
      <c r="AP461" s="58">
        <f>IF(BD!AJ461="","",BD!AJ461*BD!AO461)</f>
        <v>5.004</v>
      </c>
      <c r="AQ461" s="56">
        <f>BD!AM461/BD!AK461-1</f>
        <v>0</v>
      </c>
      <c r="AR461" s="56">
        <f>IF(BD!AN461="","",IF(BD!AJ461="","",BD!AN461/BD!AJ461-1))</f>
        <v>-0.7881068543259325</v>
      </c>
      <c r="AS461" s="56" t="str">
        <f>IF(BD!AN461="","",IF(BD!AN461&lt;BD!AL461,"ABAIXO DA META","DENTRO DA META"))</f>
        <v>DENTRO DA META</v>
      </c>
      <c r="AT461" s="56" t="str">
        <f>IF(BD!AJ461="","EM ANÁLISE",IF(BD!AP461&gt;=BD!AN461,"GO", "NO GO"))</f>
        <v>GO</v>
      </c>
      <c r="AU461" s="62">
        <f>IF(AN461="","",+BD!$AN461-AJ461)</f>
        <v>-3.286405582539139</v>
      </c>
      <c r="AV461" s="63"/>
      <c r="AW461" s="54">
        <f>BD!P461*BD!AC461</f>
        <v>5.643023330495804</v>
      </c>
      <c r="AX461" s="54">
        <f>BD!V461*BD!AC461</f>
        <v>4.1617297062406555</v>
      </c>
      <c r="AY461" s="54">
        <f>IF(BD!AN461="","",BD!AN461*BD!AC461)</f>
        <v>10.603133009530335</v>
      </c>
      <c r="AZ461" s="48" t="s">
        <v>123</v>
      </c>
      <c r="BA461" s="48" t="s">
        <v>124</v>
      </c>
      <c r="BB461" s="48">
        <v>1</v>
      </c>
      <c r="BC461" s="48" t="s">
        <v>2739</v>
      </c>
      <c r="BD461" s="64" t="s">
        <v>5257</v>
      </c>
      <c r="BE461" s="65" t="s">
        <v>4</v>
      </c>
      <c r="BF461" s="65" t="s">
        <v>4</v>
      </c>
      <c r="BG461" s="64" t="s">
        <v>5258</v>
      </c>
      <c r="BH461" s="66"/>
      <c r="BI461" s="66"/>
      <c r="BJ461" s="66"/>
      <c r="BK461" s="66"/>
      <c r="BL461" s="66"/>
      <c r="BM461" s="66"/>
      <c r="BN461" s="66"/>
      <c r="BO461" s="64">
        <v>1.138</v>
      </c>
      <c r="BP461" s="64">
        <v>140.622</v>
      </c>
      <c r="BQ461" s="64">
        <v>121</v>
      </c>
      <c r="BR461" s="64" t="s">
        <v>5260</v>
      </c>
      <c r="BS461" s="64" t="s">
        <v>5260</v>
      </c>
      <c r="BT461" s="64" t="s">
        <v>5261</v>
      </c>
      <c r="BU461" s="64">
        <v>5102</v>
      </c>
      <c r="BV461" s="64"/>
      <c r="BW461" s="64"/>
      <c r="BX461" s="64"/>
      <c r="BY461" s="64"/>
      <c r="BZ461" s="64"/>
      <c r="CA461" s="64"/>
      <c r="CB461" s="64"/>
      <c r="CC461" s="64">
        <v>102</v>
      </c>
      <c r="CD461" s="64">
        <v>8</v>
      </c>
      <c r="CE461" s="64">
        <v>8</v>
      </c>
      <c r="CF461" s="64"/>
      <c r="CG461" s="37" t="e">
        <f>VLOOKUP(Table_1[[#This Row],[EAN]],'[1]Planilha1'!$E:$R,13,0)</f>
        <v>#N/A</v>
      </c>
      <c r="CI461" s="188">
        <f>IF(Table_1[[#This Row],[STATUS MERCADO]]="GO",Table_1[[#This Row],[M. BRUTA TOTAL]],0)</f>
        <v>3.499033893145011</v>
      </c>
      <c r="CJ461" s="188">
        <f>IF(Table_1[[#This Row],[STATUS MERCADO]]="GO",Table_1[[#This Row],[PV UNIT. REALIZADO]]*Table_1[[#This Row],[QUANTIDADE]],0)</f>
        <v>10.603133009530335</v>
      </c>
    </row>
    <row r="462" ht="15">
      <c r="A462" s="7"/>
      <c r="B462" s="67" t="s">
        <v>2735</v>
      </c>
      <c r="C462" s="48">
        <v>220598</v>
      </c>
      <c r="D462" s="48">
        <v>409001128</v>
      </c>
      <c r="E462" s="49">
        <v>7891959009922</v>
      </c>
      <c r="F462" s="50" t="s">
        <v>2862</v>
      </c>
      <c r="G462" s="48" t="s">
        <v>21</v>
      </c>
      <c r="H462" s="48">
        <v>30</v>
      </c>
      <c r="I462" s="51" t="s">
        <v>2846</v>
      </c>
      <c r="J462" s="48" t="s">
        <v>2847</v>
      </c>
      <c r="K462" s="52" t="s">
        <v>84</v>
      </c>
      <c r="L462" s="52">
        <v>6</v>
      </c>
      <c r="M462" s="52">
        <v>0</v>
      </c>
      <c r="N462" s="48" t="s">
        <v>85</v>
      </c>
      <c r="O462" s="48" t="s">
        <v>4690</v>
      </c>
      <c r="P462" s="80">
        <v>0.7837524565933989</v>
      </c>
      <c r="Q462" s="54">
        <f>(17/100+7.6/100+1.65/100)*P462</f>
        <v>0.20573501985576723</v>
      </c>
      <c r="R462" s="55"/>
      <c r="S462" s="55"/>
      <c r="T462" s="55"/>
      <c r="U462" s="55"/>
      <c r="V462" s="54">
        <f>+P462-Q462+R462+S462+T462+U462</f>
        <v>0.5780174367376316</v>
      </c>
      <c r="W462" s="56">
        <f>(1.02/100)</f>
        <v>1.02E-2</v>
      </c>
      <c r="X462" s="56">
        <v>4.8E-3</v>
      </c>
      <c r="Y462" s="56">
        <v>0.17</v>
      </c>
      <c r="Z462" s="56">
        <v>1.65E-2</v>
      </c>
      <c r="AA462" s="56">
        <v>7.6E-2</v>
      </c>
      <c r="AB462" s="56">
        <f>SUM(W462:AA462)</f>
        <v>0.2775</v>
      </c>
      <c r="AC462" s="48">
        <v>12</v>
      </c>
      <c r="AD462" s="57">
        <f>IF(AL462="","",+AC462*AL462)</f>
        <v>17.67187067732887</v>
      </c>
      <c r="AE462" s="58">
        <f>IF(AL462="","",+AL462*AB462)</f>
        <v>0.40866200941323017</v>
      </c>
      <c r="AF462" s="57">
        <f>IF(AL462="","",+AL462-AE462)</f>
        <v>1.0639938803641757</v>
      </c>
      <c r="AG462" s="58">
        <f>+V462</f>
        <v>0.5780174367376316</v>
      </c>
      <c r="AH462" s="57">
        <f>IF(AF462="","",+AF462-AG462)</f>
        <v>0.48597644362654413</v>
      </c>
      <c r="AI462" s="57">
        <f>IF(AH462="","",+AH462*AC462)</f>
        <v>5.83171732351853</v>
      </c>
      <c r="AJ462" s="58">
        <v>19.37</v>
      </c>
      <c r="AK462" s="59">
        <v>0.33</v>
      </c>
      <c r="AL462" s="58">
        <f>IF(V462=0,"",V462/(1-AB462-AK462))</f>
        <v>1.4726558897774058</v>
      </c>
      <c r="AM462" s="60">
        <v>0.33</v>
      </c>
      <c r="AN462" s="58">
        <f>IF(V462=0,"",V462/(1-AB462-AM462))</f>
        <v>1.4726558897774058</v>
      </c>
      <c r="AO462" s="61">
        <v>1.2</v>
      </c>
      <c r="AP462" s="58">
        <f>IF(BD!AJ462="","",BD!AJ462*BD!AO462)</f>
        <v>23.244</v>
      </c>
      <c r="AQ462" s="56">
        <f>BD!AM462/BD!AK462-1</f>
        <v>0</v>
      </c>
      <c r="AR462" s="56">
        <f>IF(BD!AN462="","",IF(BD!AJ462="","",BD!AN462/BD!AJ462-1))</f>
        <v>-0.9239723340331747</v>
      </c>
      <c r="AS462" s="56" t="str">
        <f>IF(BD!AN462="","",IF(BD!AN462&lt;BD!AL462,"ABAIXO DA META","DENTRO DA META"))</f>
        <v>DENTRO DA META</v>
      </c>
      <c r="AT462" s="56" t="str">
        <f>IF(BD!AJ462="","EM ANÁLISE",IF(BD!AP462&gt;=BD!AN462,"GO", "NO GO"))</f>
        <v>GO</v>
      </c>
      <c r="AU462" s="62">
        <f>IF(AN462="","",+BD!$AN462-AJ462)</f>
        <v>-17.897344110222594</v>
      </c>
      <c r="AV462" s="63"/>
      <c r="AW462" s="54">
        <f>BD!P462*BD!AC462</f>
        <v>9.405029479120786</v>
      </c>
      <c r="AX462" s="54">
        <f>BD!V462*BD!AC462</f>
        <v>6.936209240851579</v>
      </c>
      <c r="AY462" s="54">
        <f>IF(BD!AN462="","",BD!AN462*BD!AC462)</f>
        <v>17.67187067732887</v>
      </c>
      <c r="AZ462" s="48" t="s">
        <v>123</v>
      </c>
      <c r="BA462" s="48" t="s">
        <v>124</v>
      </c>
      <c r="BB462" s="48">
        <v>1</v>
      </c>
      <c r="BC462" s="48" t="s">
        <v>2739</v>
      </c>
      <c r="BD462" s="64" t="s">
        <v>5257</v>
      </c>
      <c r="BE462" s="65" t="s">
        <v>4</v>
      </c>
      <c r="BF462" s="65" t="s">
        <v>4</v>
      </c>
      <c r="BG462" s="64" t="s">
        <v>5258</v>
      </c>
      <c r="BH462" s="66"/>
      <c r="BI462" s="66"/>
      <c r="BJ462" s="66"/>
      <c r="BK462" s="66"/>
      <c r="BL462" s="66"/>
      <c r="BM462" s="66"/>
      <c r="BN462" s="66"/>
      <c r="BO462" s="64">
        <v>1.138</v>
      </c>
      <c r="BP462" s="64">
        <v>140.622</v>
      </c>
      <c r="BQ462" s="64">
        <v>121</v>
      </c>
      <c r="BR462" s="64" t="s">
        <v>5260</v>
      </c>
      <c r="BS462" s="64" t="s">
        <v>5260</v>
      </c>
      <c r="BT462" s="64" t="s">
        <v>5261</v>
      </c>
      <c r="BU462" s="64">
        <v>5102</v>
      </c>
      <c r="BV462" s="64"/>
      <c r="BW462" s="64"/>
      <c r="BX462" s="64"/>
      <c r="BY462" s="64"/>
      <c r="BZ462" s="64"/>
      <c r="CA462" s="64"/>
      <c r="CB462" s="64"/>
      <c r="CC462" s="64">
        <v>102</v>
      </c>
      <c r="CD462" s="64">
        <v>8</v>
      </c>
      <c r="CE462" s="64">
        <v>8</v>
      </c>
      <c r="CF462" s="64"/>
      <c r="CG462" s="37" t="e">
        <f>VLOOKUP(Table_1[[#This Row],[EAN]],'[1]Planilha1'!$E:$R,13,0)</f>
        <v>#N/A</v>
      </c>
      <c r="CI462" s="188">
        <f>IF(Table_1[[#This Row],[STATUS MERCADO]]="GO",Table_1[[#This Row],[M. BRUTA TOTAL]],0)</f>
        <v>5.83171732351853</v>
      </c>
      <c r="CJ462" s="188">
        <f>IF(Table_1[[#This Row],[STATUS MERCADO]]="GO",Table_1[[#This Row],[PV UNIT. REALIZADO]]*Table_1[[#This Row],[QUANTIDADE]],0)</f>
        <v>17.67187067732887</v>
      </c>
    </row>
    <row r="463" ht="15">
      <c r="A463" s="7"/>
      <c r="B463" s="67" t="s">
        <v>2735</v>
      </c>
      <c r="C463" s="48">
        <v>220599</v>
      </c>
      <c r="D463" s="48">
        <v>409001146</v>
      </c>
      <c r="E463" s="49">
        <v>7891910000166</v>
      </c>
      <c r="F463" s="50" t="s">
        <v>2863</v>
      </c>
      <c r="G463" s="48" t="s">
        <v>21</v>
      </c>
      <c r="H463" s="48">
        <v>30</v>
      </c>
      <c r="I463" s="51" t="s">
        <v>2846</v>
      </c>
      <c r="J463" s="48" t="s">
        <v>2847</v>
      </c>
      <c r="K463" s="52" t="s">
        <v>84</v>
      </c>
      <c r="L463" s="52">
        <v>10</v>
      </c>
      <c r="M463" s="52">
        <v>0</v>
      </c>
      <c r="N463" s="48" t="s">
        <v>85</v>
      </c>
      <c r="O463" s="48" t="s">
        <v>4690</v>
      </c>
      <c r="P463" s="80">
        <v>0.6022183900661561</v>
      </c>
      <c r="Q463" s="54">
        <f>(17/100+7.6/100+1.65/100)*P463</f>
        <v>0.15808232739236597</v>
      </c>
      <c r="R463" s="55"/>
      <c r="S463" s="55"/>
      <c r="T463" s="55"/>
      <c r="U463" s="55"/>
      <c r="V463" s="54">
        <f>+P463-Q463+R463+S463+T463+U463</f>
        <v>0.44413606267379013</v>
      </c>
      <c r="W463" s="56">
        <f>(1.02/100)</f>
        <v>1.02E-2</v>
      </c>
      <c r="X463" s="56">
        <v>4.8E-3</v>
      </c>
      <c r="Y463" s="56">
        <v>0.17</v>
      </c>
      <c r="Z463" s="56">
        <v>1.65E-2</v>
      </c>
      <c r="AA463" s="56">
        <v>7.6E-2</v>
      </c>
      <c r="AB463" s="56">
        <f>SUM(W463:AA463)</f>
        <v>0.2775</v>
      </c>
      <c r="AC463" s="48">
        <v>12</v>
      </c>
      <c r="AD463" s="57">
        <f>IF(AL463="","",+AC463*AL463)</f>
        <v>13.578682170918427</v>
      </c>
      <c r="AE463" s="58">
        <f>IF(AL463="","",+AL463*AB463)</f>
        <v>0.3140070252024887</v>
      </c>
      <c r="AF463" s="57">
        <f>IF(AL463="","",+AL463-AE463)</f>
        <v>0.8175498223740469</v>
      </c>
      <c r="AG463" s="58">
        <f>+V463</f>
        <v>0.44413606267379013</v>
      </c>
      <c r="AH463" s="57">
        <f>IF(AF463="","",+AF463-AG463)</f>
        <v>0.3734137597002568</v>
      </c>
      <c r="AI463" s="57">
        <f>IF(AH463="","",+AH463*AC463)</f>
        <v>4.480965116403082</v>
      </c>
      <c r="AJ463" s="58">
        <v>6.31</v>
      </c>
      <c r="AK463" s="59">
        <v>0.33</v>
      </c>
      <c r="AL463" s="58">
        <f>IF(V463=0,"",V463/(1-AB463-AK463))</f>
        <v>1.1315568475765356</v>
      </c>
      <c r="AM463" s="60">
        <v>0.33</v>
      </c>
      <c r="AN463" s="58">
        <f>IF(V463=0,"",V463/(1-AB463-AM463))</f>
        <v>1.1315568475765356</v>
      </c>
      <c r="AO463" s="61">
        <v>1.2</v>
      </c>
      <c r="AP463" s="58">
        <f>IF(BD!AJ463="","",BD!AJ463*BD!AO463)</f>
        <v>7.571999999999999</v>
      </c>
      <c r="AQ463" s="56">
        <f>BD!AM463/BD!AK463-1</f>
        <v>0</v>
      </c>
      <c r="AR463" s="56">
        <f>IF(BD!AN463="","",IF(BD!AJ463="","",BD!AN463/BD!AJ463-1))</f>
        <v>-0.8206724488785205</v>
      </c>
      <c r="AS463" s="56" t="str">
        <f>IF(BD!AN463="","",IF(BD!AN463&lt;BD!AL463,"ABAIXO DA META","DENTRO DA META"))</f>
        <v>DENTRO DA META</v>
      </c>
      <c r="AT463" s="56" t="str">
        <f>IF(BD!AJ463="","EM ANÁLISE",IF(BD!AP463&gt;=BD!AN463,"GO", "NO GO"))</f>
        <v>GO</v>
      </c>
      <c r="AU463" s="62">
        <f>IF(AN463="","",+BD!$AN463-AJ463)</f>
        <v>-5.178443152423464</v>
      </c>
      <c r="AV463" s="63"/>
      <c r="AW463" s="54">
        <f>BD!P463*BD!AC463</f>
        <v>7.226620680793873</v>
      </c>
      <c r="AX463" s="54">
        <f>BD!V463*BD!AC463</f>
        <v>5.329632752085482</v>
      </c>
      <c r="AY463" s="54">
        <f>IF(BD!AN463="","",BD!AN463*BD!AC463)</f>
        <v>13.578682170918427</v>
      </c>
      <c r="AZ463" s="48" t="s">
        <v>123</v>
      </c>
      <c r="BA463" s="48" t="s">
        <v>124</v>
      </c>
      <c r="BB463" s="48">
        <v>1</v>
      </c>
      <c r="BC463" s="48" t="s">
        <v>2739</v>
      </c>
      <c r="BD463" s="64" t="s">
        <v>5257</v>
      </c>
      <c r="BE463" s="65" t="s">
        <v>4</v>
      </c>
      <c r="BF463" s="65" t="s">
        <v>4</v>
      </c>
      <c r="BG463" s="64" t="s">
        <v>5258</v>
      </c>
      <c r="BH463" s="66"/>
      <c r="BI463" s="66"/>
      <c r="BJ463" s="66"/>
      <c r="BK463" s="66"/>
      <c r="BL463" s="66"/>
      <c r="BM463" s="66"/>
      <c r="BN463" s="66"/>
      <c r="BO463" s="64">
        <v>1.138</v>
      </c>
      <c r="BP463" s="64">
        <v>140.622</v>
      </c>
      <c r="BQ463" s="64">
        <v>121</v>
      </c>
      <c r="BR463" s="64" t="s">
        <v>5260</v>
      </c>
      <c r="BS463" s="64" t="s">
        <v>5260</v>
      </c>
      <c r="BT463" s="64" t="s">
        <v>5261</v>
      </c>
      <c r="BU463" s="64">
        <v>5102</v>
      </c>
      <c r="BV463" s="64"/>
      <c r="BW463" s="64"/>
      <c r="BX463" s="64"/>
      <c r="BY463" s="64"/>
      <c r="BZ463" s="64"/>
      <c r="CA463" s="64"/>
      <c r="CB463" s="64"/>
      <c r="CC463" s="64">
        <v>102</v>
      </c>
      <c r="CD463" s="64">
        <v>8</v>
      </c>
      <c r="CE463" s="64">
        <v>8</v>
      </c>
      <c r="CF463" s="64"/>
      <c r="CG463" s="37" t="e">
        <f>VLOOKUP(Table_1[[#This Row],[EAN]],'[1]Planilha1'!$E:$R,13,0)</f>
        <v>#N/A</v>
      </c>
      <c r="CI463" s="188">
        <f>IF(Table_1[[#This Row],[STATUS MERCADO]]="GO",Table_1[[#This Row],[M. BRUTA TOTAL]],0)</f>
        <v>4.480965116403082</v>
      </c>
      <c r="CJ463" s="188">
        <f>IF(Table_1[[#This Row],[STATUS MERCADO]]="GO",Table_1[[#This Row],[PV UNIT. REALIZADO]]*Table_1[[#This Row],[QUANTIDADE]],0)</f>
        <v>13.578682170918427</v>
      </c>
    </row>
    <row r="464" ht="15">
      <c r="A464" s="7"/>
      <c r="B464" s="67" t="s">
        <v>2735</v>
      </c>
      <c r="C464" s="48">
        <v>220601</v>
      </c>
      <c r="D464" s="48">
        <v>409002019</v>
      </c>
      <c r="E464" s="49">
        <v>7891910020119</v>
      </c>
      <c r="F464" s="50" t="s">
        <v>2865</v>
      </c>
      <c r="G464" s="48" t="s">
        <v>21</v>
      </c>
      <c r="H464" s="48">
        <v>30</v>
      </c>
      <c r="I464" s="51" t="s">
        <v>2846</v>
      </c>
      <c r="J464" s="48" t="s">
        <v>2847</v>
      </c>
      <c r="K464" s="52" t="s">
        <v>84</v>
      </c>
      <c r="L464" s="52">
        <v>10</v>
      </c>
      <c r="M464" s="52">
        <v>0</v>
      </c>
      <c r="N464" s="48" t="s">
        <v>85</v>
      </c>
      <c r="O464" s="48" t="s">
        <v>4690</v>
      </c>
      <c r="P464" s="53">
        <v>2.444723221445201</v>
      </c>
      <c r="Q464" s="54">
        <f>(17/100+7.6/100+1.65/100)*P464</f>
        <v>0.6417398456293653</v>
      </c>
      <c r="R464" s="55"/>
      <c r="S464" s="55"/>
      <c r="T464" s="55"/>
      <c r="U464" s="55"/>
      <c r="V464" s="54">
        <f>+P464-Q464+R464+S464+T464+U464</f>
        <v>1.8029833758158358</v>
      </c>
      <c r="W464" s="56">
        <f>(1.02/100)</f>
        <v>1.02E-2</v>
      </c>
      <c r="X464" s="56">
        <v>4.8E-3</v>
      </c>
      <c r="Y464" s="56">
        <v>0.17</v>
      </c>
      <c r="Z464" s="56">
        <v>1.65E-2</v>
      </c>
      <c r="AA464" s="56">
        <v>7.6E-2</v>
      </c>
      <c r="AB464" s="56">
        <f>SUM(W464:AA464)</f>
        <v>0.2775</v>
      </c>
      <c r="AC464" s="48">
        <v>12</v>
      </c>
      <c r="AD464" s="57">
        <f>IF(AL464="","",+AC464*AL464)</f>
        <v>55.12305862366888</v>
      </c>
      <c r="AE464" s="58">
        <f>IF(AL464="","",+AL464*AB464)</f>
        <v>1.274720730672343</v>
      </c>
      <c r="AF464" s="57">
        <f>IF(AL464="","",+AL464-AE464)</f>
        <v>3.3188674879667306</v>
      </c>
      <c r="AG464" s="58">
        <f>+V464</f>
        <v>1.8029833758158358</v>
      </c>
      <c r="AH464" s="57">
        <f>IF(AF464="","",+AF464-AG464)</f>
        <v>1.5158841121508948</v>
      </c>
      <c r="AI464" s="57">
        <f>IF(AH464="","",+AH464*AC464)</f>
        <v>18.19060934581074</v>
      </c>
      <c r="AJ464" s="58">
        <v>3.36</v>
      </c>
      <c r="AK464" s="59">
        <v>0.33</v>
      </c>
      <c r="AL464" s="58">
        <f>IF(V464=0,"",V464/(1-AB464-AK464))</f>
        <v>4.5935882186390735</v>
      </c>
      <c r="AM464" s="60">
        <v>0.33</v>
      </c>
      <c r="AN464" s="58">
        <f>IF(V464=0,"",V464/(1-AB464-AM464))</f>
        <v>4.5935882186390735</v>
      </c>
      <c r="AO464" s="61">
        <v>1.2</v>
      </c>
      <c r="AP464" s="58">
        <f>IF(BD!AJ464="","",BD!AJ464*BD!AO464)</f>
        <v>4.032</v>
      </c>
      <c r="AQ464" s="56">
        <f>BD!AM464/BD!AK464-1</f>
        <v>0</v>
      </c>
      <c r="AR464" s="56">
        <f>IF(BD!AN464="","",IF(BD!AJ464="","",BD!AN464/BD!AJ464-1))</f>
        <v>0.3671393507854386</v>
      </c>
      <c r="AS464" s="56" t="str">
        <f>IF(BD!AN464="","",IF(BD!AN464&lt;BD!AL464,"ABAIXO DA META","DENTRO DA META"))</f>
        <v>DENTRO DA META</v>
      </c>
      <c r="AT464" s="56" t="str">
        <f>IF(BD!AJ464="","EM ANÁLISE",IF(BD!AP464&gt;=BD!AN464,"GO", "NO GO"))</f>
        <v>NO GO</v>
      </c>
      <c r="AU464" s="62">
        <f>IF(AN464="","",+BD!$AN464-AJ464)</f>
        <v>1.2335882186390736</v>
      </c>
      <c r="AV464" s="63"/>
      <c r="AW464" s="54">
        <f>BD!P464*BD!AC464</f>
        <v>29.33667865734241</v>
      </c>
      <c r="AX464" s="54">
        <f>BD!V464*BD!AC464</f>
        <v>21.63580050979003</v>
      </c>
      <c r="AY464" s="54">
        <f>IF(BD!AN464="","",BD!AN464*BD!AC464)</f>
        <v>55.12305862366888</v>
      </c>
      <c r="AZ464" s="48" t="s">
        <v>5271</v>
      </c>
      <c r="BA464" s="48" t="s">
        <v>124</v>
      </c>
      <c r="BB464" s="48">
        <v>1</v>
      </c>
      <c r="BC464" s="48" t="s">
        <v>2739</v>
      </c>
      <c r="BD464" s="64" t="s">
        <v>5257</v>
      </c>
      <c r="BE464" s="65" t="s">
        <v>4</v>
      </c>
      <c r="BF464" s="65" t="s">
        <v>4</v>
      </c>
      <c r="BG464" s="64" t="s">
        <v>5258</v>
      </c>
      <c r="BH464" s="66"/>
      <c r="BI464" s="66"/>
      <c r="BJ464" s="66"/>
      <c r="BK464" s="66"/>
      <c r="BL464" s="66"/>
      <c r="BM464" s="66"/>
      <c r="BN464" s="66"/>
      <c r="BO464" s="64">
        <v>1.138</v>
      </c>
      <c r="BP464" s="64">
        <v>140.622</v>
      </c>
      <c r="BQ464" s="64">
        <v>121</v>
      </c>
      <c r="BR464" s="64" t="s">
        <v>5260</v>
      </c>
      <c r="BS464" s="64" t="s">
        <v>5260</v>
      </c>
      <c r="BT464" s="64" t="s">
        <v>5261</v>
      </c>
      <c r="BU464" s="64">
        <v>5102</v>
      </c>
      <c r="BV464" s="64"/>
      <c r="BW464" s="64"/>
      <c r="BX464" s="64"/>
      <c r="BY464" s="64"/>
      <c r="BZ464" s="64"/>
      <c r="CA464" s="64"/>
      <c r="CB464" s="64"/>
      <c r="CC464" s="64">
        <v>102</v>
      </c>
      <c r="CD464" s="64">
        <v>8</v>
      </c>
      <c r="CE464" s="64">
        <v>8</v>
      </c>
      <c r="CF464" s="64"/>
      <c r="CG464" s="37" t="e">
        <f>VLOOKUP(Table_1[[#This Row],[EAN]],'[1]Planilha1'!$E:$R,13,0)</f>
        <v>#N/A</v>
      </c>
      <c r="CI464" s="188">
        <f>IF(Table_1[[#This Row],[STATUS MERCADO]]="GO",Table_1[[#This Row],[M. BRUTA TOTAL]],0)</f>
        <v>0</v>
      </c>
      <c r="CJ464" s="188">
        <f>IF(Table_1[[#This Row],[STATUS MERCADO]]="GO",Table_1[[#This Row],[PV UNIT. REALIZADO]]*Table_1[[#This Row],[QUANTIDADE]],0)</f>
        <v>0</v>
      </c>
    </row>
    <row r="465" ht="15">
      <c r="A465" s="7"/>
      <c r="B465" s="67" t="s">
        <v>2735</v>
      </c>
      <c r="C465" s="48">
        <v>220602</v>
      </c>
      <c r="D465" s="48">
        <v>409001130</v>
      </c>
      <c r="E465" s="49">
        <v>7891910007110</v>
      </c>
      <c r="F465" s="50" t="s">
        <v>2866</v>
      </c>
      <c r="G465" s="48" t="s">
        <v>21</v>
      </c>
      <c r="H465" s="48">
        <v>30</v>
      </c>
      <c r="I465" s="51" t="s">
        <v>2846</v>
      </c>
      <c r="J465" s="48" t="s">
        <v>2847</v>
      </c>
      <c r="K465" s="52" t="s">
        <v>84</v>
      </c>
      <c r="L465" s="52">
        <v>20</v>
      </c>
      <c r="M465" s="52">
        <v>0</v>
      </c>
      <c r="N465" s="48" t="s">
        <v>85</v>
      </c>
      <c r="O465" s="48" t="s">
        <v>4690</v>
      </c>
      <c r="P465" s="80">
        <v>0.2600118990110677</v>
      </c>
      <c r="Q465" s="54">
        <f>(17/100+7.6/100+1.65/100)*P465</f>
        <v>6.825312349040527E-2</v>
      </c>
      <c r="R465" s="55"/>
      <c r="S465" s="55"/>
      <c r="T465" s="55"/>
      <c r="U465" s="55"/>
      <c r="V465" s="54">
        <f>+P465-Q465+R465+S465+T465+U465</f>
        <v>0.19175877552066242</v>
      </c>
      <c r="W465" s="56">
        <f>(1.02/100)</f>
        <v>1.02E-2</v>
      </c>
      <c r="X465" s="56">
        <v>4.8E-3</v>
      </c>
      <c r="Y465" s="56">
        <v>0.17</v>
      </c>
      <c r="Z465" s="56">
        <v>1.65E-2</v>
      </c>
      <c r="AA465" s="56">
        <v>7.6E-2</v>
      </c>
      <c r="AB465" s="56">
        <f>SUM(W465:AA465)</f>
        <v>0.2775</v>
      </c>
      <c r="AC465" s="48">
        <v>12</v>
      </c>
      <c r="AD465" s="57">
        <f>IF(AL465="","",+AC465*AL465)</f>
        <v>5.862688678338725</v>
      </c>
      <c r="AE465" s="58">
        <f>IF(AL465="","",+AL465*AB465)</f>
        <v>0.13557467568658305</v>
      </c>
      <c r="AF465" s="57">
        <f>IF(AL465="","",+AL465-AE465)</f>
        <v>0.3529827141749774</v>
      </c>
      <c r="AG465" s="58">
        <f>+V465</f>
        <v>0.19175877552066242</v>
      </c>
      <c r="AH465" s="57">
        <f>IF(AF465="","",+AF465-AG465)</f>
        <v>0.16122393865431497</v>
      </c>
      <c r="AI465" s="57">
        <f>IF(AH465="","",+AH465*AC465)</f>
        <v>1.9346872638517798</v>
      </c>
      <c r="AJ465" s="58">
        <v>3.56</v>
      </c>
      <c r="AK465" s="59">
        <v>0.33</v>
      </c>
      <c r="AL465" s="58">
        <f>IF(V465=0,"",V465/(1-AB465-AK465))</f>
        <v>0.48855738986156044</v>
      </c>
      <c r="AM465" s="60">
        <v>0.33</v>
      </c>
      <c r="AN465" s="58">
        <f>IF(V465=0,"",V465/(1-AB465-AM465))</f>
        <v>0.48855738986156044</v>
      </c>
      <c r="AO465" s="61">
        <v>1.2</v>
      </c>
      <c r="AP465" s="58">
        <f>IF(BD!AJ465="","",BD!AJ465*BD!AO465)</f>
        <v>4.272</v>
      </c>
      <c r="AQ465" s="56">
        <f>BD!AM465/BD!AK465-1</f>
        <v>0</v>
      </c>
      <c r="AR465" s="56">
        <f>IF(BD!AN465="","",IF(BD!AJ465="","",BD!AN465/BD!AJ465-1))</f>
        <v>-0.8627647781287752</v>
      </c>
      <c r="AS465" s="56" t="str">
        <f>IF(BD!AN465="","",IF(BD!AN465&lt;BD!AL465,"ABAIXO DA META","DENTRO DA META"))</f>
        <v>DENTRO DA META</v>
      </c>
      <c r="AT465" s="56" t="str">
        <f>IF(BD!AJ465="","EM ANÁLISE",IF(BD!AP465&gt;=BD!AN465,"GO", "NO GO"))</f>
        <v>GO</v>
      </c>
      <c r="AU465" s="62">
        <f>IF(AN465="","",+BD!$AN465-AJ465)</f>
        <v>-3.0714426101384396</v>
      </c>
      <c r="AV465" s="63"/>
      <c r="AW465" s="54">
        <f>BD!P465*BD!AC465</f>
        <v>3.1201427881328123</v>
      </c>
      <c r="AX465" s="54">
        <f>BD!V465*BD!AC465</f>
        <v>2.301105306247949</v>
      </c>
      <c r="AY465" s="54">
        <f>IF(BD!AN465="","",BD!AN465*BD!AC465)</f>
        <v>5.862688678338725</v>
      </c>
      <c r="AZ465" s="48" t="s">
        <v>123</v>
      </c>
      <c r="BA465" s="48" t="s">
        <v>124</v>
      </c>
      <c r="BB465" s="48">
        <v>1</v>
      </c>
      <c r="BC465" s="48" t="s">
        <v>2739</v>
      </c>
      <c r="BD465" s="64" t="s">
        <v>5257</v>
      </c>
      <c r="BE465" s="65" t="s">
        <v>4</v>
      </c>
      <c r="BF465" s="65" t="s">
        <v>4</v>
      </c>
      <c r="BG465" s="64" t="s">
        <v>5258</v>
      </c>
      <c r="BH465" s="66"/>
      <c r="BI465" s="66"/>
      <c r="BJ465" s="66"/>
      <c r="BK465" s="66"/>
      <c r="BL465" s="66"/>
      <c r="BM465" s="66"/>
      <c r="BN465" s="66"/>
      <c r="BO465" s="64">
        <v>1.138</v>
      </c>
      <c r="BP465" s="64">
        <v>140.622</v>
      </c>
      <c r="BQ465" s="64">
        <v>121</v>
      </c>
      <c r="BR465" s="64" t="s">
        <v>5260</v>
      </c>
      <c r="BS465" s="64" t="s">
        <v>5260</v>
      </c>
      <c r="BT465" s="64" t="s">
        <v>5261</v>
      </c>
      <c r="BU465" s="64">
        <v>5102</v>
      </c>
      <c r="BV465" s="64"/>
      <c r="BW465" s="64"/>
      <c r="BX465" s="64"/>
      <c r="BY465" s="64"/>
      <c r="BZ465" s="64"/>
      <c r="CA465" s="64"/>
      <c r="CB465" s="64"/>
      <c r="CC465" s="64">
        <v>102</v>
      </c>
      <c r="CD465" s="64">
        <v>8</v>
      </c>
      <c r="CE465" s="64">
        <v>8</v>
      </c>
      <c r="CF465" s="64"/>
      <c r="CG465" s="37" t="e">
        <f>VLOOKUP(Table_1[[#This Row],[EAN]],'[1]Planilha1'!$E:$R,13,0)</f>
        <v>#N/A</v>
      </c>
      <c r="CI465" s="188">
        <f>IF(Table_1[[#This Row],[STATUS MERCADO]]="GO",Table_1[[#This Row],[M. BRUTA TOTAL]],0)</f>
        <v>1.9346872638517798</v>
      </c>
      <c r="CJ465" s="188">
        <f>IF(Table_1[[#This Row],[STATUS MERCADO]]="GO",Table_1[[#This Row],[PV UNIT. REALIZADO]]*Table_1[[#This Row],[QUANTIDADE]],0)</f>
        <v>5.862688678338725</v>
      </c>
    </row>
    <row r="466" ht="15">
      <c r="A466" s="7"/>
      <c r="B466" s="67" t="s">
        <v>2735</v>
      </c>
      <c r="C466" s="48">
        <v>220603</v>
      </c>
      <c r="D466" s="48">
        <v>409001145</v>
      </c>
      <c r="E466" s="49">
        <v>7891910007004</v>
      </c>
      <c r="F466" s="50" t="s">
        <v>2867</v>
      </c>
      <c r="G466" s="48" t="s">
        <v>21</v>
      </c>
      <c r="H466" s="48">
        <v>30</v>
      </c>
      <c r="I466" s="51" t="s">
        <v>2846</v>
      </c>
      <c r="J466" s="48" t="s">
        <v>2847</v>
      </c>
      <c r="K466" s="52" t="s">
        <v>84</v>
      </c>
      <c r="L466" s="52">
        <v>10</v>
      </c>
      <c r="M466" s="52">
        <v>0</v>
      </c>
      <c r="N466" s="48" t="s">
        <v>85</v>
      </c>
      <c r="O466" s="48" t="s">
        <v>4690</v>
      </c>
      <c r="P466" s="80">
        <v>0.47122403229773546</v>
      </c>
      <c r="Q466" s="54">
        <f>(17/100+7.6/100+1.65/100)*P466</f>
        <v>0.12369630847815556</v>
      </c>
      <c r="R466" s="55"/>
      <c r="S466" s="55"/>
      <c r="T466" s="55"/>
      <c r="U466" s="55"/>
      <c r="V466" s="54">
        <f>+P466-Q466+R466+S466+T466+U466</f>
        <v>0.3475277238195799</v>
      </c>
      <c r="W466" s="56">
        <f>(1.02/100)</f>
        <v>1.02E-2</v>
      </c>
      <c r="X466" s="56">
        <v>4.8E-3</v>
      </c>
      <c r="Y466" s="56">
        <v>0.17</v>
      </c>
      <c r="Z466" s="56">
        <v>1.65E-2</v>
      </c>
      <c r="AA466" s="56">
        <v>7.6E-2</v>
      </c>
      <c r="AB466" s="56">
        <f>SUM(W466:AA466)</f>
        <v>0.2775</v>
      </c>
      <c r="AC466" s="48">
        <v>12</v>
      </c>
      <c r="AD466" s="57">
        <f>IF(AL466="","",+AC466*AL466)</f>
        <v>10.62505142887888</v>
      </c>
      <c r="AE466" s="58">
        <f>IF(AL466="","",+AL466*AB466)</f>
        <v>0.2457043142928241</v>
      </c>
      <c r="AF466" s="57">
        <f>IF(AL466="","",+AL466-AE466)</f>
        <v>0.6397166381137491</v>
      </c>
      <c r="AG466" s="58">
        <f>+V466</f>
        <v>0.3475277238195799</v>
      </c>
      <c r="AH466" s="57">
        <f>IF(AF466="","",+AF466-AG466)</f>
        <v>0.2921889142941692</v>
      </c>
      <c r="AI466" s="57">
        <f>IF(AH466="","",+AH466*AC466)</f>
        <v>3.5062669715300308</v>
      </c>
      <c r="AJ466" s="58">
        <v>5.91</v>
      </c>
      <c r="AK466" s="59">
        <v>0.33</v>
      </c>
      <c r="AL466" s="58">
        <f>IF(V466=0,"",V466/(1-AB466-AK466))</f>
        <v>0.8854209524065733</v>
      </c>
      <c r="AM466" s="60">
        <v>0.33</v>
      </c>
      <c r="AN466" s="58">
        <f>IF(V466=0,"",V466/(1-AB466-AM466))</f>
        <v>0.8854209524065733</v>
      </c>
      <c r="AO466" s="61">
        <v>1.2</v>
      </c>
      <c r="AP466" s="58">
        <f>IF(BD!AJ466="","",BD!AJ466*BD!AO466)</f>
        <v>7.092</v>
      </c>
      <c r="AQ466" s="56">
        <f>BD!AM466/BD!AK466-1</f>
        <v>0</v>
      </c>
      <c r="AR466" s="56">
        <f>IF(BD!AN466="","",IF(BD!AJ466="","",BD!AN466/BD!AJ466-1))</f>
        <v>-0.8501825799650469</v>
      </c>
      <c r="AS466" s="56" t="str">
        <f>IF(BD!AN466="","",IF(BD!AN466&lt;BD!AL466,"ABAIXO DA META","DENTRO DA META"))</f>
        <v>DENTRO DA META</v>
      </c>
      <c r="AT466" s="56" t="str">
        <f>IF(BD!AJ466="","EM ANÁLISE",IF(BD!AP466&gt;=BD!AN466,"GO", "NO GO"))</f>
        <v>GO</v>
      </c>
      <c r="AU466" s="62">
        <f>IF(AN466="","",+BD!$AN466-AJ466)</f>
        <v>-5.024579047593427</v>
      </c>
      <c r="AV466" s="63"/>
      <c r="AW466" s="54">
        <f>BD!P466*BD!AC466</f>
        <v>5.6546883875728255</v>
      </c>
      <c r="AX466" s="54">
        <f>BD!V466*BD!AC466</f>
        <v>4.170332685834959</v>
      </c>
      <c r="AY466" s="54">
        <f>IF(BD!AN466="","",BD!AN466*BD!AC466)</f>
        <v>10.62505142887888</v>
      </c>
      <c r="AZ466" s="48" t="s">
        <v>123</v>
      </c>
      <c r="BA466" s="48" t="s">
        <v>124</v>
      </c>
      <c r="BB466" s="48">
        <v>1</v>
      </c>
      <c r="BC466" s="48" t="s">
        <v>2739</v>
      </c>
      <c r="BD466" s="64" t="s">
        <v>5257</v>
      </c>
      <c r="BE466" s="65" t="s">
        <v>4</v>
      </c>
      <c r="BF466" s="65" t="s">
        <v>4</v>
      </c>
      <c r="BG466" s="64" t="s">
        <v>5258</v>
      </c>
      <c r="BH466" s="66"/>
      <c r="BI466" s="66"/>
      <c r="BJ466" s="66"/>
      <c r="BK466" s="66"/>
      <c r="BL466" s="66"/>
      <c r="BM466" s="66"/>
      <c r="BN466" s="66"/>
      <c r="BO466" s="64">
        <v>1.138</v>
      </c>
      <c r="BP466" s="64">
        <v>140.622</v>
      </c>
      <c r="BQ466" s="64">
        <v>121</v>
      </c>
      <c r="BR466" s="64" t="s">
        <v>5260</v>
      </c>
      <c r="BS466" s="64" t="s">
        <v>5260</v>
      </c>
      <c r="BT466" s="64" t="s">
        <v>5261</v>
      </c>
      <c r="BU466" s="64">
        <v>5102</v>
      </c>
      <c r="BV466" s="64"/>
      <c r="BW466" s="64"/>
      <c r="BX466" s="64"/>
      <c r="BY466" s="64"/>
      <c r="BZ466" s="64"/>
      <c r="CA466" s="64"/>
      <c r="CB466" s="64"/>
      <c r="CC466" s="64">
        <v>102</v>
      </c>
      <c r="CD466" s="64">
        <v>8</v>
      </c>
      <c r="CE466" s="64">
        <v>8</v>
      </c>
      <c r="CF466" s="64"/>
      <c r="CG466" s="37" t="e">
        <f>VLOOKUP(Table_1[[#This Row],[EAN]],'[1]Planilha1'!$E:$R,13,0)</f>
        <v>#N/A</v>
      </c>
      <c r="CI466" s="188">
        <f>IF(Table_1[[#This Row],[STATUS MERCADO]]="GO",Table_1[[#This Row],[M. BRUTA TOTAL]],0)</f>
        <v>3.5062669715300308</v>
      </c>
      <c r="CJ466" s="188">
        <f>IF(Table_1[[#This Row],[STATUS MERCADO]]="GO",Table_1[[#This Row],[PV UNIT. REALIZADO]]*Table_1[[#This Row],[QUANTIDADE]],0)</f>
        <v>10.62505142887888</v>
      </c>
    </row>
    <row r="467" ht="15">
      <c r="A467" s="7"/>
      <c r="B467" s="67" t="s">
        <v>2735</v>
      </c>
      <c r="C467" s="48">
        <v>220604</v>
      </c>
      <c r="D467" s="48">
        <v>409001336</v>
      </c>
      <c r="E467" s="49">
        <v>7891910020065</v>
      </c>
      <c r="F467" s="50" t="s">
        <v>2868</v>
      </c>
      <c r="G467" s="48" t="s">
        <v>11</v>
      </c>
      <c r="H467" s="48">
        <v>40</v>
      </c>
      <c r="I467" s="51" t="s">
        <v>2851</v>
      </c>
      <c r="J467" s="48" t="s">
        <v>2852</v>
      </c>
      <c r="K467" s="52" t="s">
        <v>84</v>
      </c>
      <c r="L467" s="52">
        <v>10</v>
      </c>
      <c r="M467" s="52">
        <v>0</v>
      </c>
      <c r="N467" s="48" t="s">
        <v>85</v>
      </c>
      <c r="O467" s="48" t="s">
        <v>4690</v>
      </c>
      <c r="P467" s="80">
        <v>0.5526853170919371</v>
      </c>
      <c r="Q467" s="54">
        <f>(17/100+7.6/100+1.65/100)*P467</f>
        <v>0.1450798957366335</v>
      </c>
      <c r="R467" s="55"/>
      <c r="S467" s="55"/>
      <c r="T467" s="55"/>
      <c r="U467" s="55"/>
      <c r="V467" s="54">
        <f>+P467-Q467+R467+S467+T467+U467</f>
        <v>0.40760542135530364</v>
      </c>
      <c r="W467" s="56">
        <f>(1.02/100)</f>
        <v>1.02E-2</v>
      </c>
      <c r="X467" s="56">
        <v>4.8E-3</v>
      </c>
      <c r="Y467" s="56">
        <v>0.17</v>
      </c>
      <c r="Z467" s="56">
        <v>1.65E-2</v>
      </c>
      <c r="AA467" s="56">
        <v>7.6E-2</v>
      </c>
      <c r="AB467" s="56">
        <f>SUM(W467:AA467)</f>
        <v>0.2775</v>
      </c>
      <c r="AC467" s="48">
        <v>12</v>
      </c>
      <c r="AD467" s="57">
        <f>IF(AL467="","",+AC467*AL467)</f>
        <v>12.461821799397821</v>
      </c>
      <c r="AE467" s="58">
        <f>IF(AL467="","",+AL467*AB467)</f>
        <v>0.28817962911107464</v>
      </c>
      <c r="AF467" s="57">
        <f>IF(AL467="","",+AL467-AE467)</f>
        <v>0.7503055208387438</v>
      </c>
      <c r="AG467" s="58">
        <f>+V467</f>
        <v>0.40760542135530364</v>
      </c>
      <c r="AH467" s="57">
        <f>IF(AF467="","",+AF467-AG467)</f>
        <v>0.34270009948344016</v>
      </c>
      <c r="AI467" s="57">
        <f>IF(AH467="","",+AH467*AC467)</f>
        <v>4.112401193801282</v>
      </c>
      <c r="AJ467" s="58">
        <v>6.17</v>
      </c>
      <c r="AK467" s="59">
        <v>0.33</v>
      </c>
      <c r="AL467" s="58">
        <f>IF(V467=0,"",V467/(1-AB467-AK467))</f>
        <v>1.0384851499498184</v>
      </c>
      <c r="AM467" s="60">
        <v>0.33</v>
      </c>
      <c r="AN467" s="58">
        <f>IF(V467=0,"",V467/(1-AB467-AM467))</f>
        <v>1.0384851499498184</v>
      </c>
      <c r="AO467" s="61">
        <v>1.2</v>
      </c>
      <c r="AP467" s="58">
        <f>IF(BD!AJ467="","",BD!AJ467*BD!AO467)</f>
        <v>7.404</v>
      </c>
      <c r="AQ467" s="56">
        <f>BD!AM467/BD!AK467-1</f>
        <v>0</v>
      </c>
      <c r="AR467" s="56">
        <f>IF(BD!AN467="","",IF(BD!AJ467="","",BD!AN467/BD!AJ467-1))</f>
        <v>-0.8316879821799321</v>
      </c>
      <c r="AS467" s="56" t="str">
        <f>IF(BD!AN467="","",IF(BD!AN467&lt;BD!AL467,"ABAIXO DA META","DENTRO DA META"))</f>
        <v>DENTRO DA META</v>
      </c>
      <c r="AT467" s="56" t="str">
        <f>IF(BD!AJ467="","EM ANÁLISE",IF(BD!AP467&gt;=BD!AN467,"GO", "NO GO"))</f>
        <v>GO</v>
      </c>
      <c r="AU467" s="62">
        <f>IF(AN467="","",+BD!$AN467-AJ467)</f>
        <v>-5.1315148500501815</v>
      </c>
      <c r="AV467" s="63"/>
      <c r="AW467" s="54">
        <f>BD!P467*BD!AC467</f>
        <v>6.632223805103246</v>
      </c>
      <c r="AX467" s="54">
        <f>BD!V467*BD!AC467</f>
        <v>4.891265056263643</v>
      </c>
      <c r="AY467" s="54">
        <f>IF(BD!AN467="","",BD!AN467*BD!AC467)</f>
        <v>12.461821799397821</v>
      </c>
      <c r="AZ467" s="48" t="s">
        <v>123</v>
      </c>
      <c r="BA467" s="48" t="s">
        <v>124</v>
      </c>
      <c r="BB467" s="48">
        <v>1</v>
      </c>
      <c r="BC467" s="48" t="s">
        <v>2739</v>
      </c>
      <c r="BD467" s="64" t="s">
        <v>5257</v>
      </c>
      <c r="BE467" s="65" t="s">
        <v>4</v>
      </c>
      <c r="BF467" s="65" t="s">
        <v>4</v>
      </c>
      <c r="BG467" s="64" t="s">
        <v>5258</v>
      </c>
      <c r="BH467" s="66"/>
      <c r="BI467" s="66"/>
      <c r="BJ467" s="66"/>
      <c r="BK467" s="66"/>
      <c r="BL467" s="66"/>
      <c r="BM467" s="66"/>
      <c r="BN467" s="66"/>
      <c r="BO467" s="64">
        <v>1.138</v>
      </c>
      <c r="BP467" s="64">
        <v>140.622</v>
      </c>
      <c r="BQ467" s="64">
        <v>121</v>
      </c>
      <c r="BR467" s="64" t="s">
        <v>5260</v>
      </c>
      <c r="BS467" s="64" t="s">
        <v>5260</v>
      </c>
      <c r="BT467" s="64" t="s">
        <v>5261</v>
      </c>
      <c r="BU467" s="64">
        <v>5102</v>
      </c>
      <c r="BV467" s="64"/>
      <c r="BW467" s="64"/>
      <c r="BX467" s="64"/>
      <c r="BY467" s="64"/>
      <c r="BZ467" s="64"/>
      <c r="CA467" s="64"/>
      <c r="CB467" s="64"/>
      <c r="CC467" s="64">
        <v>102</v>
      </c>
      <c r="CD467" s="64">
        <v>8</v>
      </c>
      <c r="CE467" s="64">
        <v>8</v>
      </c>
      <c r="CF467" s="64"/>
      <c r="CG467" s="37" t="e">
        <f>VLOOKUP(Table_1[[#This Row],[EAN]],'[1]Planilha1'!$E:$R,13,0)</f>
        <v>#N/A</v>
      </c>
      <c r="CI467" s="188">
        <f>IF(Table_1[[#This Row],[STATUS MERCADO]]="GO",Table_1[[#This Row],[M. BRUTA TOTAL]],0)</f>
        <v>4.112401193801282</v>
      </c>
      <c r="CJ467" s="188">
        <f>IF(Table_1[[#This Row],[STATUS MERCADO]]="GO",Table_1[[#This Row],[PV UNIT. REALIZADO]]*Table_1[[#This Row],[QUANTIDADE]],0)</f>
        <v>12.461821799397821</v>
      </c>
    </row>
    <row r="468" ht="15">
      <c r="A468" s="7"/>
      <c r="B468" s="67" t="s">
        <v>2735</v>
      </c>
      <c r="C468" s="48">
        <v>220606</v>
      </c>
      <c r="D468" s="48">
        <v>409001182</v>
      </c>
      <c r="E468" s="49">
        <v>7891910020034</v>
      </c>
      <c r="F468" s="50" t="s">
        <v>2870</v>
      </c>
      <c r="G468" s="48" t="s">
        <v>11</v>
      </c>
      <c r="H468" s="48">
        <v>40</v>
      </c>
      <c r="I468" s="51" t="s">
        <v>2851</v>
      </c>
      <c r="J468" s="48" t="s">
        <v>2847</v>
      </c>
      <c r="K468" s="52" t="s">
        <v>84</v>
      </c>
      <c r="L468" s="52">
        <v>10</v>
      </c>
      <c r="M468" s="52">
        <v>0</v>
      </c>
      <c r="N468" s="48" t="s">
        <v>85</v>
      </c>
      <c r="O468" s="48" t="s">
        <v>4690</v>
      </c>
      <c r="P468" s="80">
        <v>0.6079538488011303</v>
      </c>
      <c r="Q468" s="54">
        <f>(17/100+7.6/100+1.65/100)*P468</f>
        <v>0.15958788531029672</v>
      </c>
      <c r="R468" s="55"/>
      <c r="S468" s="55"/>
      <c r="T468" s="55"/>
      <c r="U468" s="55"/>
      <c r="V468" s="54">
        <f>+P468-Q468+R468+S468+T468+U468</f>
        <v>0.44836596349083363</v>
      </c>
      <c r="W468" s="56">
        <f>(1.02/100)</f>
        <v>1.02E-2</v>
      </c>
      <c r="X468" s="56">
        <v>4.8E-3</v>
      </c>
      <c r="Y468" s="56">
        <v>0.17</v>
      </c>
      <c r="Z468" s="56">
        <v>1.65E-2</v>
      </c>
      <c r="AA468" s="56">
        <v>7.6E-2</v>
      </c>
      <c r="AB468" s="56">
        <f>SUM(W468:AA468)</f>
        <v>0.2775</v>
      </c>
      <c r="AC468" s="48">
        <v>12</v>
      </c>
      <c r="AD468" s="57">
        <f>IF(AL468="","",+AC468*AL468)</f>
        <v>13.70800397933759</v>
      </c>
      <c r="AE468" s="58">
        <f>IF(AL468="","",+AL468*AB468)</f>
        <v>0.3169975920221818</v>
      </c>
      <c r="AF468" s="57">
        <f>IF(AL468="","",+AL468-AE468)</f>
        <v>0.8253360729226175</v>
      </c>
      <c r="AG468" s="58">
        <f>+V468</f>
        <v>0.44836596349083363</v>
      </c>
      <c r="AH468" s="57">
        <f>IF(AF468="","",+AF468-AG468)</f>
        <v>0.37697010943178383</v>
      </c>
      <c r="AI468" s="57">
        <f>IF(AH468="","",+AH468*AC468)</f>
        <v>4.523641313181406</v>
      </c>
      <c r="AJ468" s="58">
        <v>7.82</v>
      </c>
      <c r="AK468" s="59">
        <v>0.33</v>
      </c>
      <c r="AL468" s="58">
        <f>IF(V468=0,"",V468/(1-AB468-AK468))</f>
        <v>1.1423336649447993</v>
      </c>
      <c r="AM468" s="60">
        <v>0.33</v>
      </c>
      <c r="AN468" s="58">
        <f>IF(V468=0,"",V468/(1-AB468-AM468))</f>
        <v>1.1423336649447993</v>
      </c>
      <c r="AO468" s="61">
        <v>1.2</v>
      </c>
      <c r="AP468" s="58">
        <f>IF(BD!AJ468="","",BD!AJ468*BD!AO468)</f>
        <v>9.384</v>
      </c>
      <c r="AQ468" s="56">
        <f>BD!AM468/BD!AK468-1</f>
        <v>0</v>
      </c>
      <c r="AR468" s="56">
        <f>IF(BD!AN468="","",IF(BD!AJ468="","",BD!AN468/BD!AJ468-1))</f>
        <v>-0.8539215262218927</v>
      </c>
      <c r="AS468" s="56" t="str">
        <f>IF(BD!AN468="","",IF(BD!AN468&lt;BD!AL468,"ABAIXO DA META","DENTRO DA META"))</f>
        <v>DENTRO DA META</v>
      </c>
      <c r="AT468" s="56" t="str">
        <f>IF(BD!AJ468="","EM ANÁLISE",IF(BD!AP468&gt;=BD!AN468,"GO", "NO GO"))</f>
        <v>GO</v>
      </c>
      <c r="AU468" s="62">
        <f>IF(AN468="","",+BD!$AN468-AJ468)</f>
        <v>-6.677666335055201</v>
      </c>
      <c r="AV468" s="63"/>
      <c r="AW468" s="54">
        <f>BD!P468*BD!AC468</f>
        <v>7.295446185613564</v>
      </c>
      <c r="AX468" s="54">
        <f>BD!V468*BD!AC468</f>
        <v>5.380391561890003</v>
      </c>
      <c r="AY468" s="54">
        <f>IF(BD!AN468="","",BD!AN468*BD!AC468)</f>
        <v>13.70800397933759</v>
      </c>
      <c r="AZ468" s="48" t="s">
        <v>123</v>
      </c>
      <c r="BA468" s="48" t="s">
        <v>124</v>
      </c>
      <c r="BB468" s="48">
        <v>1</v>
      </c>
      <c r="BC468" s="48" t="s">
        <v>2739</v>
      </c>
      <c r="BD468" s="64" t="s">
        <v>5257</v>
      </c>
      <c r="BE468" s="65" t="s">
        <v>4</v>
      </c>
      <c r="BF468" s="65" t="s">
        <v>4</v>
      </c>
      <c r="BG468" s="64" t="s">
        <v>5258</v>
      </c>
      <c r="BH468" s="66"/>
      <c r="BI468" s="66"/>
      <c r="BJ468" s="66"/>
      <c r="BK468" s="66"/>
      <c r="BL468" s="66"/>
      <c r="BM468" s="66"/>
      <c r="BN468" s="66"/>
      <c r="BO468" s="64">
        <v>1.138</v>
      </c>
      <c r="BP468" s="64">
        <v>140.622</v>
      </c>
      <c r="BQ468" s="64">
        <v>121</v>
      </c>
      <c r="BR468" s="64" t="s">
        <v>5260</v>
      </c>
      <c r="BS468" s="64" t="s">
        <v>5260</v>
      </c>
      <c r="BT468" s="64" t="s">
        <v>5261</v>
      </c>
      <c r="BU468" s="64">
        <v>5102</v>
      </c>
      <c r="BV468" s="64"/>
      <c r="BW468" s="64"/>
      <c r="BX468" s="64"/>
      <c r="BY468" s="64"/>
      <c r="BZ468" s="64"/>
      <c r="CA468" s="64"/>
      <c r="CB468" s="64"/>
      <c r="CC468" s="64">
        <v>102</v>
      </c>
      <c r="CD468" s="64">
        <v>8</v>
      </c>
      <c r="CE468" s="64">
        <v>8</v>
      </c>
      <c r="CF468" s="64"/>
      <c r="CG468" s="37" t="e">
        <f>VLOOKUP(Table_1[[#This Row],[EAN]],'[1]Planilha1'!$E:$R,13,0)</f>
        <v>#N/A</v>
      </c>
      <c r="CI468" s="188">
        <f>IF(Table_1[[#This Row],[STATUS MERCADO]]="GO",Table_1[[#This Row],[M. BRUTA TOTAL]],0)</f>
        <v>4.523641313181406</v>
      </c>
      <c r="CJ468" s="188">
        <f>IF(Table_1[[#This Row],[STATUS MERCADO]]="GO",Table_1[[#This Row],[PV UNIT. REALIZADO]]*Table_1[[#This Row],[QUANTIDADE]],0)</f>
        <v>13.70800397933759</v>
      </c>
    </row>
    <row r="469" ht="15">
      <c r="A469" s="7"/>
      <c r="B469" s="67" t="s">
        <v>2735</v>
      </c>
      <c r="C469" s="48">
        <v>220607</v>
      </c>
      <c r="D469" s="48">
        <v>409001181</v>
      </c>
      <c r="E469" s="49">
        <v>7891910020041</v>
      </c>
      <c r="F469" s="50" t="s">
        <v>2871</v>
      </c>
      <c r="G469" s="48" t="s">
        <v>11</v>
      </c>
      <c r="H469" s="48">
        <v>40</v>
      </c>
      <c r="I469" s="51" t="s">
        <v>2851</v>
      </c>
      <c r="J469" s="48" t="s">
        <v>2847</v>
      </c>
      <c r="K469" s="52" t="s">
        <v>84</v>
      </c>
      <c r="L469" s="52">
        <v>12</v>
      </c>
      <c r="M469" s="52">
        <v>0</v>
      </c>
      <c r="N469" s="48" t="s">
        <v>85</v>
      </c>
      <c r="O469" s="48" t="s">
        <v>4690</v>
      </c>
      <c r="P469" s="80">
        <v>2.4134883958013464</v>
      </c>
      <c r="Q469" s="54">
        <f>(17/100+7.6/100+1.65/100)*P469</f>
        <v>0.6335407038978534</v>
      </c>
      <c r="R469" s="55"/>
      <c r="S469" s="55"/>
      <c r="T469" s="55"/>
      <c r="U469" s="55"/>
      <c r="V469" s="54">
        <f>+P469-Q469+R469+S469+T469+U469</f>
        <v>1.7799476919034931</v>
      </c>
      <c r="W469" s="56">
        <f>(1.02/100)</f>
        <v>1.02E-2</v>
      </c>
      <c r="X469" s="56">
        <v>4.8E-3</v>
      </c>
      <c r="Y469" s="56">
        <v>0.17</v>
      </c>
      <c r="Z469" s="56">
        <v>1.65E-2</v>
      </c>
      <c r="AA469" s="56">
        <v>7.6E-2</v>
      </c>
      <c r="AB469" s="56">
        <f>SUM(W469:AA469)</f>
        <v>0.2775</v>
      </c>
      <c r="AC469" s="48">
        <v>12</v>
      </c>
      <c r="AD469" s="57">
        <f>IF(AL469="","",+AC469*AL469)</f>
        <v>54.41878293717687</v>
      </c>
      <c r="AE469" s="58">
        <f>IF(AL469="","",+AL469*AB469)</f>
        <v>1.2584343554222153</v>
      </c>
      <c r="AF469" s="57">
        <f>IF(AL469="","",+AL469-AE469)</f>
        <v>3.276464222675857</v>
      </c>
      <c r="AG469" s="58">
        <f>+V469</f>
        <v>1.7799476919034931</v>
      </c>
      <c r="AH469" s="57">
        <f>IF(AF469="","",+AF469-AG469)</f>
        <v>1.496516530772364</v>
      </c>
      <c r="AI469" s="57">
        <f>IF(AH469="","",+AH469*AC469)</f>
        <v>17.958198369268366</v>
      </c>
      <c r="AJ469" s="58">
        <f>286.79/6</f>
        <v>47.79833333333334</v>
      </c>
      <c r="AK469" s="59">
        <v>0.33</v>
      </c>
      <c r="AL469" s="58">
        <f>IF(V469=0,"",V469/(1-AB469-AK469))</f>
        <v>4.534898578098073</v>
      </c>
      <c r="AM469" s="60">
        <v>0.33</v>
      </c>
      <c r="AN469" s="58">
        <f>IF(V469=0,"",V469/(1-AB469-AM469))</f>
        <v>4.534898578098073</v>
      </c>
      <c r="AO469" s="61">
        <v>1.2</v>
      </c>
      <c r="AP469" s="58">
        <f>IF(BD!AJ469="","",BD!AJ469*BD!AO469)</f>
        <v>57.358000000000004</v>
      </c>
      <c r="AQ469" s="56">
        <f>BD!AM469/BD!AK469-1</f>
        <v>0</v>
      </c>
      <c r="AR469" s="56">
        <f>IF(BD!AN469="","",IF(BD!AJ469="","",BD!AN469/BD!AJ469-1))</f>
        <v>-0.905124336732144</v>
      </c>
      <c r="AS469" s="56" t="str">
        <f>IF(BD!AN469="","",IF(BD!AN469&lt;BD!AL469,"ABAIXO DA META","DENTRO DA META"))</f>
        <v>DENTRO DA META</v>
      </c>
      <c r="AT469" s="56" t="str">
        <f>IF(BD!AJ469="","EM ANÁLISE",IF(BD!AP469&gt;=BD!AN469,"GO", "NO GO"))</f>
        <v>GO</v>
      </c>
      <c r="AU469" s="62">
        <f>IF(AN469="","",+BD!$AN469-AJ469)</f>
        <v>-43.26343475523527</v>
      </c>
      <c r="AV469" s="63"/>
      <c r="AW469" s="54">
        <f>BD!P469*BD!AC469</f>
        <v>28.961860749616157</v>
      </c>
      <c r="AX469" s="54">
        <f>BD!V469*BD!AC469</f>
        <v>21.35937230284192</v>
      </c>
      <c r="AY469" s="54">
        <f>IF(BD!AN469="","",BD!AN469*BD!AC469)</f>
        <v>54.41878293717687</v>
      </c>
      <c r="AZ469" s="48" t="s">
        <v>123</v>
      </c>
      <c r="BA469" s="48" t="s">
        <v>124</v>
      </c>
      <c r="BB469" s="48">
        <v>1</v>
      </c>
      <c r="BC469" s="48" t="s">
        <v>2739</v>
      </c>
      <c r="BD469" s="64" t="s">
        <v>5257</v>
      </c>
      <c r="BE469" s="65" t="s">
        <v>4</v>
      </c>
      <c r="BF469" s="65" t="s">
        <v>4</v>
      </c>
      <c r="BG469" s="64" t="s">
        <v>5258</v>
      </c>
      <c r="BH469" s="66"/>
      <c r="BI469" s="66"/>
      <c r="BJ469" s="66"/>
      <c r="BK469" s="66"/>
      <c r="BL469" s="66"/>
      <c r="BM469" s="66"/>
      <c r="BN469" s="66"/>
      <c r="BO469" s="64">
        <v>1.138</v>
      </c>
      <c r="BP469" s="64">
        <v>140.622</v>
      </c>
      <c r="BQ469" s="64">
        <v>121</v>
      </c>
      <c r="BR469" s="64" t="s">
        <v>5260</v>
      </c>
      <c r="BS469" s="64" t="s">
        <v>5260</v>
      </c>
      <c r="BT469" s="64" t="s">
        <v>5261</v>
      </c>
      <c r="BU469" s="64">
        <v>5102</v>
      </c>
      <c r="BV469" s="64"/>
      <c r="BW469" s="64"/>
      <c r="BX469" s="64"/>
      <c r="BY469" s="64"/>
      <c r="BZ469" s="64"/>
      <c r="CA469" s="64"/>
      <c r="CB469" s="64"/>
      <c r="CC469" s="64">
        <v>102</v>
      </c>
      <c r="CD469" s="64">
        <v>8</v>
      </c>
      <c r="CE469" s="64">
        <v>8</v>
      </c>
      <c r="CF469" s="64"/>
      <c r="CG469" s="37" t="e">
        <f>VLOOKUP(Table_1[[#This Row],[EAN]],'[1]Planilha1'!$E:$R,13,0)</f>
        <v>#N/A</v>
      </c>
      <c r="CI469" s="188">
        <f>IF(Table_1[[#This Row],[STATUS MERCADO]]="GO",Table_1[[#This Row],[M. BRUTA TOTAL]],0)</f>
        <v>17.958198369268366</v>
      </c>
      <c r="CJ469" s="188">
        <f>IF(Table_1[[#This Row],[STATUS MERCADO]]="GO",Table_1[[#This Row],[PV UNIT. REALIZADO]]*Table_1[[#This Row],[QUANTIDADE]],0)</f>
        <v>54.41878293717687</v>
      </c>
    </row>
    <row r="470" ht="15">
      <c r="A470" s="7"/>
      <c r="B470" s="67" t="s">
        <v>2735</v>
      </c>
      <c r="C470" s="48">
        <v>220608</v>
      </c>
      <c r="D470" s="48">
        <v>409003014</v>
      </c>
      <c r="E470" s="49">
        <v>7891910030293</v>
      </c>
      <c r="F470" s="50" t="s">
        <v>2872</v>
      </c>
      <c r="G470" s="48" t="s">
        <v>11</v>
      </c>
      <c r="H470" s="48">
        <v>40</v>
      </c>
      <c r="I470" s="51" t="s">
        <v>2851</v>
      </c>
      <c r="J470" s="48" t="s">
        <v>2873</v>
      </c>
      <c r="K470" s="52" t="s">
        <v>84</v>
      </c>
      <c r="L470" s="52">
        <v>12</v>
      </c>
      <c r="M470" s="52">
        <v>0</v>
      </c>
      <c r="N470" s="48" t="s">
        <v>85</v>
      </c>
      <c r="O470" s="48" t="s">
        <v>4690</v>
      </c>
      <c r="P470" s="80">
        <v>1.128399189062705</v>
      </c>
      <c r="Q470" s="54">
        <f>(17/100+7.6/100+1.65/100)*P470</f>
        <v>0.2962047871289601</v>
      </c>
      <c r="R470" s="55"/>
      <c r="S470" s="55"/>
      <c r="T470" s="55"/>
      <c r="U470" s="55"/>
      <c r="V470" s="54">
        <f>+P470-Q470+R470+S470+T470+U470</f>
        <v>0.8321944019337448</v>
      </c>
      <c r="W470" s="56">
        <f>(1.02/100)</f>
        <v>1.02E-2</v>
      </c>
      <c r="X470" s="56">
        <v>4.8E-3</v>
      </c>
      <c r="Y470" s="56">
        <v>0.17</v>
      </c>
      <c r="Z470" s="56">
        <v>1.65E-2</v>
      </c>
      <c r="AA470" s="56">
        <v>7.6E-2</v>
      </c>
      <c r="AB470" s="56">
        <f>SUM(W470:AA470)</f>
        <v>0.2775</v>
      </c>
      <c r="AC470" s="48">
        <v>12</v>
      </c>
      <c r="AD470" s="57">
        <f>IF(AL470="","",+AC470*AL470)</f>
        <v>25.44288617377055</v>
      </c>
      <c r="AE470" s="58">
        <f>IF(AL470="","",+AL470*AB470)</f>
        <v>0.588366742768444</v>
      </c>
      <c r="AF470" s="57">
        <f>IF(AL470="","",+AL470-AE470)</f>
        <v>1.531873771712435</v>
      </c>
      <c r="AG470" s="58">
        <f>+V470</f>
        <v>0.8321944019337448</v>
      </c>
      <c r="AH470" s="57">
        <f>IF(AF470="","",+AF470-AG470)</f>
        <v>0.6996793697786903</v>
      </c>
      <c r="AI470" s="57">
        <f>IF(AH470="","",+AH470*AC470)</f>
        <v>8.396152437344284</v>
      </c>
      <c r="AJ470" s="58">
        <v>15.44</v>
      </c>
      <c r="AK470" s="59">
        <v>0.33</v>
      </c>
      <c r="AL470" s="58">
        <f>IF(V470=0,"",V470/(1-AB470-AK470))</f>
        <v>2.120240514480879</v>
      </c>
      <c r="AM470" s="60">
        <v>0.33</v>
      </c>
      <c r="AN470" s="58">
        <f>IF(V470=0,"",V470/(1-AB470-AM470))</f>
        <v>2.120240514480879</v>
      </c>
      <c r="AO470" s="61">
        <v>1.2</v>
      </c>
      <c r="AP470" s="58">
        <f>IF(BD!AJ470="","",BD!AJ470*BD!AO470)</f>
        <v>18.528</v>
      </c>
      <c r="AQ470" s="56">
        <f>BD!AM470/BD!AK470-1</f>
        <v>0</v>
      </c>
      <c r="AR470" s="56">
        <f>IF(BD!AN470="","",IF(BD!AJ470="","",BD!AN470/BD!AJ470-1))</f>
        <v>-0.8626787231553834</v>
      </c>
      <c r="AS470" s="56" t="str">
        <f>IF(BD!AN470="","",IF(BD!AN470&lt;BD!AL470,"ABAIXO DA META","DENTRO DA META"))</f>
        <v>DENTRO DA META</v>
      </c>
      <c r="AT470" s="56" t="str">
        <f>IF(BD!AJ470="","EM ANÁLISE",IF(BD!AP470&gt;=BD!AN470,"GO", "NO GO"))</f>
        <v>GO</v>
      </c>
      <c r="AU470" s="62">
        <f>IF(AN470="","",+BD!$AN470-AJ470)</f>
        <v>-13.319759485519121</v>
      </c>
      <c r="AV470" s="63"/>
      <c r="AW470" s="54">
        <f>BD!P470*BD!AC470</f>
        <v>13.54079026875246</v>
      </c>
      <c r="AX470" s="54">
        <f>BD!V470*BD!AC470</f>
        <v>9.986332823204938</v>
      </c>
      <c r="AY470" s="54">
        <f>IF(BD!AN470="","",BD!AN470*BD!AC470)</f>
        <v>25.44288617377055</v>
      </c>
      <c r="AZ470" s="48" t="s">
        <v>123</v>
      </c>
      <c r="BA470" s="48" t="s">
        <v>124</v>
      </c>
      <c r="BB470" s="48">
        <v>1</v>
      </c>
      <c r="BC470" s="48" t="s">
        <v>2739</v>
      </c>
      <c r="BD470" s="64" t="s">
        <v>5257</v>
      </c>
      <c r="BE470" s="65" t="s">
        <v>4</v>
      </c>
      <c r="BF470" s="65" t="s">
        <v>4</v>
      </c>
      <c r="BG470" s="64" t="s">
        <v>5258</v>
      </c>
      <c r="BH470" s="66"/>
      <c r="BI470" s="66"/>
      <c r="BJ470" s="66"/>
      <c r="BK470" s="66"/>
      <c r="BL470" s="66"/>
      <c r="BM470" s="66"/>
      <c r="BN470" s="66"/>
      <c r="BO470" s="64">
        <v>1.138</v>
      </c>
      <c r="BP470" s="64">
        <v>140.622</v>
      </c>
      <c r="BQ470" s="64">
        <v>121</v>
      </c>
      <c r="BR470" s="64" t="s">
        <v>5260</v>
      </c>
      <c r="BS470" s="64" t="s">
        <v>5260</v>
      </c>
      <c r="BT470" s="64" t="s">
        <v>5261</v>
      </c>
      <c r="BU470" s="64">
        <v>5102</v>
      </c>
      <c r="BV470" s="64"/>
      <c r="BW470" s="64"/>
      <c r="BX470" s="64"/>
      <c r="BY470" s="64"/>
      <c r="BZ470" s="64"/>
      <c r="CA470" s="64"/>
      <c r="CB470" s="64"/>
      <c r="CC470" s="64">
        <v>102</v>
      </c>
      <c r="CD470" s="64">
        <v>8</v>
      </c>
      <c r="CE470" s="64">
        <v>8</v>
      </c>
      <c r="CF470" s="64"/>
      <c r="CG470" s="37" t="e">
        <f>VLOOKUP(Table_1[[#This Row],[EAN]],'[1]Planilha1'!$E:$R,13,0)</f>
        <v>#N/A</v>
      </c>
      <c r="CI470" s="188">
        <f>IF(Table_1[[#This Row],[STATUS MERCADO]]="GO",Table_1[[#This Row],[M. BRUTA TOTAL]],0)</f>
        <v>8.396152437344284</v>
      </c>
      <c r="CJ470" s="188">
        <f>IF(Table_1[[#This Row],[STATUS MERCADO]]="GO",Table_1[[#This Row],[PV UNIT. REALIZADO]]*Table_1[[#This Row],[QUANTIDADE]],0)</f>
        <v>25.44288617377055</v>
      </c>
    </row>
    <row r="471" ht="15">
      <c r="A471" s="7"/>
      <c r="B471" s="67" t="s">
        <v>2735</v>
      </c>
      <c r="C471" s="48">
        <v>220609</v>
      </c>
      <c r="D471" s="48">
        <v>409001687</v>
      </c>
      <c r="E471" s="49">
        <v>7891910020096</v>
      </c>
      <c r="F471" s="50" t="s">
        <v>2874</v>
      </c>
      <c r="G471" s="48" t="s">
        <v>11</v>
      </c>
      <c r="H471" s="48">
        <v>40</v>
      </c>
      <c r="I471" s="51" t="s">
        <v>2851</v>
      </c>
      <c r="J471" s="48" t="s">
        <v>485</v>
      </c>
      <c r="K471" s="52" t="s">
        <v>84</v>
      </c>
      <c r="L471" s="52">
        <v>20</v>
      </c>
      <c r="M471" s="52">
        <v>0</v>
      </c>
      <c r="N471" s="48" t="s">
        <v>85</v>
      </c>
      <c r="O471" s="48" t="s">
        <v>4690</v>
      </c>
      <c r="P471" s="80">
        <v>0.3086512406056025</v>
      </c>
      <c r="Q471" s="54">
        <f>(17/100+7.6/100+1.65/100)*P471</f>
        <v>8.102095065897066E-2</v>
      </c>
      <c r="R471" s="55"/>
      <c r="S471" s="55"/>
      <c r="T471" s="55"/>
      <c r="U471" s="55"/>
      <c r="V471" s="54">
        <f>+P471-Q471+R471+S471+T471+U471</f>
        <v>0.22763028994663184</v>
      </c>
      <c r="W471" s="56">
        <f>(1.02/100)</f>
        <v>1.02E-2</v>
      </c>
      <c r="X471" s="56">
        <v>4.8E-3</v>
      </c>
      <c r="Y471" s="56">
        <v>0.17</v>
      </c>
      <c r="Z471" s="56">
        <v>1.65E-2</v>
      </c>
      <c r="AA471" s="56">
        <v>7.6E-2</v>
      </c>
      <c r="AB471" s="56">
        <f>SUM(W471:AA471)</f>
        <v>0.2775</v>
      </c>
      <c r="AC471" s="48">
        <v>12</v>
      </c>
      <c r="AD471" s="57">
        <f>IF(AL471="","",+AC471*AL471)</f>
        <v>6.959397399642249</v>
      </c>
      <c r="AE471" s="58">
        <f>IF(AL471="","",+AL471*AB471)</f>
        <v>0.160936064866727</v>
      </c>
      <c r="AF471" s="57">
        <f>IF(AL471="","",+AL471-AE471)</f>
        <v>0.41901371843679375</v>
      </c>
      <c r="AG471" s="58">
        <f>+V471</f>
        <v>0.22763028994663184</v>
      </c>
      <c r="AH471" s="57">
        <f>IF(AF471="","",+AF471-AG471)</f>
        <v>0.1913834284901619</v>
      </c>
      <c r="AI471" s="57">
        <f>IF(AH471="","",+AH471*AC471)</f>
        <v>2.296601141881943</v>
      </c>
      <c r="AJ471" s="58">
        <v>4.21</v>
      </c>
      <c r="AK471" s="59">
        <v>0.33</v>
      </c>
      <c r="AL471" s="58">
        <f>IF(V471=0,"",V471/(1-AB471-AK471))</f>
        <v>0.5799497833035208</v>
      </c>
      <c r="AM471" s="60">
        <v>0.33</v>
      </c>
      <c r="AN471" s="58">
        <f>IF(V471=0,"",V471/(1-AB471-AM471))</f>
        <v>0.5799497833035208</v>
      </c>
      <c r="AO471" s="61">
        <v>1.2</v>
      </c>
      <c r="AP471" s="58">
        <f>IF(BD!AJ471="","",BD!AJ471*BD!AO471)</f>
        <v>5.052</v>
      </c>
      <c r="AQ471" s="56">
        <f>BD!AM471/BD!AK471-1</f>
        <v>0</v>
      </c>
      <c r="AR471" s="56">
        <f>IF(BD!AN471="","",IF(BD!AJ471="","",BD!AN471/BD!AJ471-1))</f>
        <v>-0.8622447070537955</v>
      </c>
      <c r="AS471" s="56" t="str">
        <f>IF(BD!AN471="","",IF(BD!AN471&lt;BD!AL471,"ABAIXO DA META","DENTRO DA META"))</f>
        <v>DENTRO DA META</v>
      </c>
      <c r="AT471" s="56" t="str">
        <f>IF(BD!AJ471="","EM ANÁLISE",IF(BD!AP471&gt;=BD!AN471,"GO", "NO GO"))</f>
        <v>GO</v>
      </c>
      <c r="AU471" s="62">
        <f>IF(AN471="","",+BD!$AN471-AJ471)</f>
        <v>-3.630050216696479</v>
      </c>
      <c r="AV471" s="63"/>
      <c r="AW471" s="54">
        <f>BD!P471*BD!AC471</f>
        <v>3.70381488726723</v>
      </c>
      <c r="AX471" s="54">
        <f>BD!V471*BD!AC471</f>
        <v>2.731563479359582</v>
      </c>
      <c r="AY471" s="54">
        <f>IF(BD!AN471="","",BD!AN471*BD!AC471)</f>
        <v>6.959397399642249</v>
      </c>
      <c r="AZ471" s="48" t="s">
        <v>123</v>
      </c>
      <c r="BA471" s="48" t="s">
        <v>124</v>
      </c>
      <c r="BB471" s="48">
        <v>1</v>
      </c>
      <c r="BC471" s="48" t="s">
        <v>2739</v>
      </c>
      <c r="BD471" s="64" t="s">
        <v>5257</v>
      </c>
      <c r="BE471" s="65" t="s">
        <v>4</v>
      </c>
      <c r="BF471" s="65" t="s">
        <v>4</v>
      </c>
      <c r="BG471" s="64" t="s">
        <v>5258</v>
      </c>
      <c r="BH471" s="66"/>
      <c r="BI471" s="66"/>
      <c r="BJ471" s="66"/>
      <c r="BK471" s="66"/>
      <c r="BL471" s="66"/>
      <c r="BM471" s="66"/>
      <c r="BN471" s="66"/>
      <c r="BO471" s="64">
        <v>1.138</v>
      </c>
      <c r="BP471" s="64">
        <v>140.622</v>
      </c>
      <c r="BQ471" s="64">
        <v>121</v>
      </c>
      <c r="BR471" s="64" t="s">
        <v>5260</v>
      </c>
      <c r="BS471" s="64" t="s">
        <v>5260</v>
      </c>
      <c r="BT471" s="64" t="s">
        <v>5261</v>
      </c>
      <c r="BU471" s="64">
        <v>5102</v>
      </c>
      <c r="BV471" s="64"/>
      <c r="BW471" s="64"/>
      <c r="BX471" s="64"/>
      <c r="BY471" s="64"/>
      <c r="BZ471" s="64"/>
      <c r="CA471" s="64"/>
      <c r="CB471" s="64"/>
      <c r="CC471" s="64">
        <v>102</v>
      </c>
      <c r="CD471" s="64">
        <v>8</v>
      </c>
      <c r="CE471" s="64">
        <v>8</v>
      </c>
      <c r="CF471" s="64"/>
      <c r="CG471" s="37" t="e">
        <f>VLOOKUP(Table_1[[#This Row],[EAN]],'[1]Planilha1'!$E:$R,13,0)</f>
        <v>#N/A</v>
      </c>
      <c r="CI471" s="188">
        <f>IF(Table_1[[#This Row],[STATUS MERCADO]]="GO",Table_1[[#This Row],[M. BRUTA TOTAL]],0)</f>
        <v>2.296601141881943</v>
      </c>
      <c r="CJ471" s="188">
        <f>IF(Table_1[[#This Row],[STATUS MERCADO]]="GO",Table_1[[#This Row],[PV UNIT. REALIZADO]]*Table_1[[#This Row],[QUANTIDADE]],0)</f>
        <v>6.959397399642249</v>
      </c>
    </row>
    <row r="472" ht="15">
      <c r="A472" s="7"/>
      <c r="B472" s="67" t="s">
        <v>2735</v>
      </c>
      <c r="C472" s="49"/>
      <c r="D472" s="49">
        <v>1713</v>
      </c>
      <c r="E472" s="49">
        <v>8076809513739</v>
      </c>
      <c r="F472" s="50" t="s">
        <v>4692</v>
      </c>
      <c r="G472" s="48" t="s">
        <v>21</v>
      </c>
      <c r="H472" s="48"/>
      <c r="I472" s="51"/>
      <c r="J472" s="48" t="s">
        <v>4749</v>
      </c>
      <c r="K472" s="52" t="s">
        <v>84</v>
      </c>
      <c r="L472" s="52">
        <v>6</v>
      </c>
      <c r="M472" s="52">
        <v>2</v>
      </c>
      <c r="N472" s="48" t="s">
        <v>85</v>
      </c>
      <c r="O472" s="48" t="s">
        <v>4750</v>
      </c>
      <c r="P472" s="68">
        <v>18.98</v>
      </c>
      <c r="Q472" s="54">
        <f>(17/100+7.6/100+1.65/100)*P472</f>
        <v>4.9822500000000005</v>
      </c>
      <c r="R472" s="54"/>
      <c r="S472" s="54"/>
      <c r="T472" s="54"/>
      <c r="U472" s="54"/>
      <c r="V472" s="54">
        <f>+P472-Q472+R472+S472+T472+U472</f>
        <v>13.99775</v>
      </c>
      <c r="W472" s="56">
        <f>(1.02/100)</f>
        <v>1.02E-2</v>
      </c>
      <c r="X472" s="56">
        <v>4.8E-3</v>
      </c>
      <c r="Y472" s="56">
        <v>0.17</v>
      </c>
      <c r="Z472" s="56">
        <v>1.65E-2</v>
      </c>
      <c r="AA472" s="56">
        <v>7.6E-2</v>
      </c>
      <c r="AB472" s="56">
        <f>SUM(W472:AA472)</f>
        <v>0.2775</v>
      </c>
      <c r="AC472" s="48">
        <v>6</v>
      </c>
      <c r="AD472" s="57">
        <f>IF(AL472="","",+AC472*AL472)</f>
        <v>213.97834394904464</v>
      </c>
      <c r="AE472" s="58">
        <f>IF(AL472="","",+AL472*AB472)</f>
        <v>9.896498407643316</v>
      </c>
      <c r="AF472" s="57">
        <f>IF(AL472="","",+AL472-AE472)</f>
        <v>25.766558917197457</v>
      </c>
      <c r="AG472" s="58">
        <f>+V472</f>
        <v>13.99775</v>
      </c>
      <c r="AH472" s="57">
        <f>IF(AF472="","",+AF472-AG472)</f>
        <v>11.768808917197457</v>
      </c>
      <c r="AI472" s="57">
        <f>IF(AH472="","",+AH472*AC472)</f>
        <v>70.61285350318474</v>
      </c>
      <c r="AJ472" s="58">
        <v>23.68</v>
      </c>
      <c r="AK472" s="59">
        <v>0.33</v>
      </c>
      <c r="AL472" s="58">
        <f>IF(V472=0,"",V472/(1-AB472-AK472))</f>
        <v>35.66305732484077</v>
      </c>
      <c r="AM472" s="60">
        <v>0.33</v>
      </c>
      <c r="AN472" s="58">
        <f>IF(V472=0,"",V472/(1-AB472-AM472))</f>
        <v>35.66305732484077</v>
      </c>
      <c r="AO472" s="61">
        <v>1.2</v>
      </c>
      <c r="AP472" s="58">
        <f>IF(BD!AJ472="","",BD!AJ472*BD!AO472)</f>
        <v>28.416</v>
      </c>
      <c r="AQ472" s="56">
        <f>BD!AM472/BD!AK472-1</f>
        <v>0</v>
      </c>
      <c r="AR472" s="56">
        <f>IF(BD!AN472="","",IF(BD!AJ472="","",BD!AN472/BD!AJ472-1))</f>
        <v>0.5060412721638838</v>
      </c>
      <c r="AS472" s="56" t="str">
        <f>IF(BD!AN472="","",IF(BD!AN472&lt;BD!AL472,"ABAIXO DA META","DENTRO DA META"))</f>
        <v>DENTRO DA META</v>
      </c>
      <c r="AT472" s="56" t="str">
        <f>IF(BD!AJ472="","EM ANÁLISE",IF(BD!AP472&gt;=BD!AN472,"GO", "NO GO"))</f>
        <v>NO GO</v>
      </c>
      <c r="AU472" s="62">
        <f>IF(AN472="","",+BD!$AN472-AJ472)</f>
        <v>11.983057324840772</v>
      </c>
      <c r="AV472" s="63"/>
      <c r="AW472" s="54">
        <f>BD!P472*BD!AC472</f>
        <v>113.88</v>
      </c>
      <c r="AX472" s="54">
        <f>BD!V472*BD!AC472</f>
        <v>83.9865</v>
      </c>
      <c r="AY472" s="54">
        <f>IF(BD!AN472="","",BD!AN472*BD!AC472)</f>
        <v>213.97834394904464</v>
      </c>
      <c r="AZ472" s="48" t="s">
        <v>5271</v>
      </c>
      <c r="BA472" s="69" t="s">
        <v>124</v>
      </c>
      <c r="BB472" s="48">
        <v>1</v>
      </c>
      <c r="BC472" s="69" t="s">
        <v>4751</v>
      </c>
      <c r="BD472" s="64" t="s">
        <v>5257</v>
      </c>
      <c r="BE472" s="65" t="s">
        <v>4</v>
      </c>
      <c r="BF472" s="65" t="s">
        <v>4</v>
      </c>
      <c r="BG472" s="64" t="s">
        <v>5258</v>
      </c>
      <c r="BH472" s="66"/>
      <c r="BI472" s="66"/>
      <c r="BJ472" s="66"/>
      <c r="BK472" s="66"/>
      <c r="BL472" s="66"/>
      <c r="BM472" s="66"/>
      <c r="BN472" s="66"/>
      <c r="BO472" s="64">
        <v>138</v>
      </c>
      <c r="BP472" s="64">
        <v>140.622</v>
      </c>
      <c r="BQ472" s="64">
        <v>121</v>
      </c>
      <c r="BR472" s="64" t="s">
        <v>5260</v>
      </c>
      <c r="BS472" s="64" t="s">
        <v>5260</v>
      </c>
      <c r="BT472" s="64" t="s">
        <v>5261</v>
      </c>
      <c r="BU472" s="64">
        <v>5102</v>
      </c>
      <c r="BV472" s="64"/>
      <c r="BW472" s="64"/>
      <c r="BX472" s="64"/>
      <c r="BY472" s="64"/>
      <c r="BZ472" s="64"/>
      <c r="CA472" s="64"/>
      <c r="CB472" s="64"/>
      <c r="CC472" s="64">
        <v>102</v>
      </c>
      <c r="CD472" s="64">
        <v>8</v>
      </c>
      <c r="CE472" s="64">
        <v>8</v>
      </c>
      <c r="CF472" s="64"/>
      <c r="CG472" s="37" t="e">
        <f>VLOOKUP(Table_1[[#This Row],[EAN]],'[1]Planilha1'!$E:$R,13,0)</f>
        <v>#N/A</v>
      </c>
      <c r="CI472" s="188">
        <f>IF(Table_1[[#This Row],[STATUS MERCADO]]="GO",Table_1[[#This Row],[M. BRUTA TOTAL]],0)</f>
        <v>0</v>
      </c>
      <c r="CJ472" s="188">
        <f>IF(Table_1[[#This Row],[STATUS MERCADO]]="GO",Table_1[[#This Row],[PV UNIT. REALIZADO]]*Table_1[[#This Row],[QUANTIDADE]],0)</f>
        <v>0</v>
      </c>
    </row>
    <row r="473" ht="15">
      <c r="A473" s="7"/>
      <c r="B473" s="67" t="s">
        <v>2735</v>
      </c>
      <c r="C473" s="49"/>
      <c r="D473" s="49">
        <v>1715</v>
      </c>
      <c r="E473" s="49">
        <v>8076809513692</v>
      </c>
      <c r="F473" s="50" t="s">
        <v>4693</v>
      </c>
      <c r="G473" s="48" t="s">
        <v>21</v>
      </c>
      <c r="H473" s="48"/>
      <c r="I473" s="51"/>
      <c r="J473" s="48" t="s">
        <v>4749</v>
      </c>
      <c r="K473" s="52" t="s">
        <v>84</v>
      </c>
      <c r="L473" s="52">
        <v>6</v>
      </c>
      <c r="M473" s="52">
        <v>2</v>
      </c>
      <c r="N473" s="48" t="s">
        <v>85</v>
      </c>
      <c r="O473" s="48" t="s">
        <v>4750</v>
      </c>
      <c r="P473" s="68">
        <v>18.98</v>
      </c>
      <c r="Q473" s="54">
        <f>(17/100+7.6/100+1.65/100)*P473</f>
        <v>4.9822500000000005</v>
      </c>
      <c r="R473" s="54"/>
      <c r="S473" s="54"/>
      <c r="T473" s="54"/>
      <c r="U473" s="54"/>
      <c r="V473" s="54">
        <f>+P473-Q473+R473+S473+T473+U473</f>
        <v>13.99775</v>
      </c>
      <c r="W473" s="56">
        <f>(1.02/100)</f>
        <v>1.02E-2</v>
      </c>
      <c r="X473" s="56">
        <v>4.8E-3</v>
      </c>
      <c r="Y473" s="56">
        <v>0.17</v>
      </c>
      <c r="Z473" s="56">
        <v>1.65E-2</v>
      </c>
      <c r="AA473" s="56">
        <v>7.6E-2</v>
      </c>
      <c r="AB473" s="56">
        <f>SUM(W473:AA473)</f>
        <v>0.2775</v>
      </c>
      <c r="AC473" s="48">
        <v>6</v>
      </c>
      <c r="AD473" s="57">
        <f>IF(AL473="","",+AC473*AL473)</f>
        <v>213.97834394904464</v>
      </c>
      <c r="AE473" s="58">
        <f>IF(AL473="","",+AL473*AB473)</f>
        <v>9.896498407643316</v>
      </c>
      <c r="AF473" s="57">
        <f>IF(AL473="","",+AL473-AE473)</f>
        <v>25.766558917197457</v>
      </c>
      <c r="AG473" s="58">
        <f>+V473</f>
        <v>13.99775</v>
      </c>
      <c r="AH473" s="57">
        <f>IF(AF473="","",+AF473-AG473)</f>
        <v>11.768808917197457</v>
      </c>
      <c r="AI473" s="57">
        <f>IF(AH473="","",+AH473*AC473)</f>
        <v>70.61285350318474</v>
      </c>
      <c r="AJ473" s="58">
        <v>23.68</v>
      </c>
      <c r="AK473" s="59">
        <v>0.33</v>
      </c>
      <c r="AL473" s="58">
        <f>IF(V473=0,"",V473/(1-AB473-AK473))</f>
        <v>35.66305732484077</v>
      </c>
      <c r="AM473" s="60">
        <v>0.33</v>
      </c>
      <c r="AN473" s="58">
        <f>IF(V473=0,"",V473/(1-AB473-AM473))</f>
        <v>35.66305732484077</v>
      </c>
      <c r="AO473" s="61">
        <v>1.2</v>
      </c>
      <c r="AP473" s="58">
        <f>IF(BD!AJ473="","",BD!AJ473*BD!AO473)</f>
        <v>28.416</v>
      </c>
      <c r="AQ473" s="56">
        <f>BD!AM473/BD!AK473-1</f>
        <v>0</v>
      </c>
      <c r="AR473" s="56">
        <f>IF(BD!AN473="","",IF(BD!AJ473="","",BD!AN473/BD!AJ473-1))</f>
        <v>0.5060412721638838</v>
      </c>
      <c r="AS473" s="56" t="str">
        <f>IF(BD!AN473="","",IF(BD!AN473&lt;BD!AL473,"ABAIXO DA META","DENTRO DA META"))</f>
        <v>DENTRO DA META</v>
      </c>
      <c r="AT473" s="56" t="str">
        <f>IF(BD!AJ473="","EM ANÁLISE",IF(BD!AP473&gt;=BD!AN473,"GO", "NO GO"))</f>
        <v>NO GO</v>
      </c>
      <c r="AU473" s="62">
        <f>IF(AN473="","",+BD!$AN473-AJ473)</f>
        <v>11.983057324840772</v>
      </c>
      <c r="AV473" s="63"/>
      <c r="AW473" s="54">
        <f>BD!P473*BD!AC473</f>
        <v>113.88</v>
      </c>
      <c r="AX473" s="54">
        <f>BD!V473*BD!AC473</f>
        <v>83.9865</v>
      </c>
      <c r="AY473" s="54">
        <f>IF(BD!AN473="","",BD!AN473*BD!AC473)</f>
        <v>213.97834394904464</v>
      </c>
      <c r="AZ473" s="48" t="s">
        <v>5271</v>
      </c>
      <c r="BA473" s="69" t="s">
        <v>124</v>
      </c>
      <c r="BB473" s="48">
        <v>1</v>
      </c>
      <c r="BC473" s="69" t="s">
        <v>4751</v>
      </c>
      <c r="BD473" s="64" t="s">
        <v>5257</v>
      </c>
      <c r="BE473" s="65" t="s">
        <v>4</v>
      </c>
      <c r="BF473" s="65" t="s">
        <v>4</v>
      </c>
      <c r="BG473" s="64" t="s">
        <v>5258</v>
      </c>
      <c r="BH473" s="66"/>
      <c r="BI473" s="66"/>
      <c r="BJ473" s="66"/>
      <c r="BK473" s="66"/>
      <c r="BL473" s="66"/>
      <c r="BM473" s="66"/>
      <c r="BN473" s="66"/>
      <c r="BO473" s="64">
        <v>138</v>
      </c>
      <c r="BP473" s="64">
        <v>140.622</v>
      </c>
      <c r="BQ473" s="64">
        <v>121</v>
      </c>
      <c r="BR473" s="64" t="s">
        <v>5260</v>
      </c>
      <c r="BS473" s="64" t="s">
        <v>5260</v>
      </c>
      <c r="BT473" s="64" t="s">
        <v>5261</v>
      </c>
      <c r="BU473" s="64">
        <v>5102</v>
      </c>
      <c r="BV473" s="64"/>
      <c r="BW473" s="64"/>
      <c r="BX473" s="64"/>
      <c r="BY473" s="64"/>
      <c r="BZ473" s="64"/>
      <c r="CA473" s="64"/>
      <c r="CB473" s="64"/>
      <c r="CC473" s="64">
        <v>102</v>
      </c>
      <c r="CD473" s="64">
        <v>8</v>
      </c>
      <c r="CE473" s="64">
        <v>8</v>
      </c>
      <c r="CF473" s="64"/>
      <c r="CG473" s="37" t="e">
        <f>VLOOKUP(Table_1[[#This Row],[EAN]],'[1]Planilha1'!$E:$R,13,0)</f>
        <v>#N/A</v>
      </c>
      <c r="CI473" s="188">
        <f>IF(Table_1[[#This Row],[STATUS MERCADO]]="GO",Table_1[[#This Row],[M. BRUTA TOTAL]],0)</f>
        <v>0</v>
      </c>
      <c r="CJ473" s="188">
        <f>IF(Table_1[[#This Row],[STATUS MERCADO]]="GO",Table_1[[#This Row],[PV UNIT. REALIZADO]]*Table_1[[#This Row],[QUANTIDADE]],0)</f>
        <v>0</v>
      </c>
    </row>
    <row r="474" ht="15">
      <c r="A474" s="7"/>
      <c r="B474" s="67" t="s">
        <v>2735</v>
      </c>
      <c r="C474" s="49"/>
      <c r="D474" s="49">
        <v>1714</v>
      </c>
      <c r="E474" s="49">
        <v>8076809513708</v>
      </c>
      <c r="F474" s="50" t="s">
        <v>4694</v>
      </c>
      <c r="G474" s="48" t="s">
        <v>21</v>
      </c>
      <c r="H474" s="48"/>
      <c r="I474" s="51"/>
      <c r="J474" s="48" t="s">
        <v>4749</v>
      </c>
      <c r="K474" s="52" t="s">
        <v>84</v>
      </c>
      <c r="L474" s="52">
        <v>6</v>
      </c>
      <c r="M474" s="52">
        <v>2</v>
      </c>
      <c r="N474" s="48" t="s">
        <v>85</v>
      </c>
      <c r="O474" s="48" t="s">
        <v>4750</v>
      </c>
      <c r="P474" s="68">
        <v>18.98</v>
      </c>
      <c r="Q474" s="54">
        <f>(17/100+7.6/100+1.65/100)*P474</f>
        <v>4.9822500000000005</v>
      </c>
      <c r="R474" s="54"/>
      <c r="S474" s="54"/>
      <c r="T474" s="54"/>
      <c r="U474" s="54"/>
      <c r="V474" s="54">
        <f>+P474-Q474+R474+S474+T474+U474</f>
        <v>13.99775</v>
      </c>
      <c r="W474" s="56">
        <f>(1.02/100)</f>
        <v>1.02E-2</v>
      </c>
      <c r="X474" s="56">
        <v>4.8E-3</v>
      </c>
      <c r="Y474" s="56">
        <v>0.17</v>
      </c>
      <c r="Z474" s="56">
        <v>1.65E-2</v>
      </c>
      <c r="AA474" s="56">
        <v>7.6E-2</v>
      </c>
      <c r="AB474" s="56">
        <f>SUM(W474:AA474)</f>
        <v>0.2775</v>
      </c>
      <c r="AC474" s="48">
        <v>6</v>
      </c>
      <c r="AD474" s="57">
        <f>IF(AL474="","",+AC474*AL474)</f>
        <v>213.97834394904464</v>
      </c>
      <c r="AE474" s="58">
        <f>IF(AL474="","",+AL474*AB474)</f>
        <v>9.896498407643316</v>
      </c>
      <c r="AF474" s="57">
        <f>IF(AL474="","",+AL474-AE474)</f>
        <v>25.766558917197457</v>
      </c>
      <c r="AG474" s="58">
        <f>+V474</f>
        <v>13.99775</v>
      </c>
      <c r="AH474" s="57">
        <f>IF(AF474="","",+AF474-AG474)</f>
        <v>11.768808917197457</v>
      </c>
      <c r="AI474" s="57">
        <f>IF(AH474="","",+AH474*AC474)</f>
        <v>70.61285350318474</v>
      </c>
      <c r="AJ474" s="58">
        <v>23.68</v>
      </c>
      <c r="AK474" s="59">
        <v>0.33</v>
      </c>
      <c r="AL474" s="58">
        <f>IF(V474=0,"",V474/(1-AB474-AK474))</f>
        <v>35.66305732484077</v>
      </c>
      <c r="AM474" s="60">
        <v>0.33</v>
      </c>
      <c r="AN474" s="58">
        <f>IF(V474=0,"",V474/(1-AB474-AM474))</f>
        <v>35.66305732484077</v>
      </c>
      <c r="AO474" s="61">
        <v>1.2</v>
      </c>
      <c r="AP474" s="58">
        <f>IF(BD!AJ474="","",BD!AJ474*BD!AO474)</f>
        <v>28.416</v>
      </c>
      <c r="AQ474" s="56">
        <f>BD!AM474/BD!AK474-1</f>
        <v>0</v>
      </c>
      <c r="AR474" s="56">
        <f>IF(BD!AN474="","",IF(BD!AJ474="","",BD!AN474/BD!AJ474-1))</f>
        <v>0.5060412721638838</v>
      </c>
      <c r="AS474" s="56" t="str">
        <f>IF(BD!AN474="","",IF(BD!AN474&lt;BD!AL474,"ABAIXO DA META","DENTRO DA META"))</f>
        <v>DENTRO DA META</v>
      </c>
      <c r="AT474" s="56" t="str">
        <f>IF(BD!AJ474="","EM ANÁLISE",IF(BD!AP474&gt;=BD!AN474,"GO", "NO GO"))</f>
        <v>NO GO</v>
      </c>
      <c r="AU474" s="62">
        <f>IF(AN474="","",+BD!$AN474-AJ474)</f>
        <v>11.983057324840772</v>
      </c>
      <c r="AV474" s="63"/>
      <c r="AW474" s="54">
        <f>BD!P474*BD!AC474</f>
        <v>113.88</v>
      </c>
      <c r="AX474" s="54">
        <f>BD!V474*BD!AC474</f>
        <v>83.9865</v>
      </c>
      <c r="AY474" s="54">
        <f>IF(BD!AN474="","",BD!AN474*BD!AC474)</f>
        <v>213.97834394904464</v>
      </c>
      <c r="AZ474" s="48" t="s">
        <v>5271</v>
      </c>
      <c r="BA474" s="69" t="s">
        <v>124</v>
      </c>
      <c r="BB474" s="48">
        <v>1</v>
      </c>
      <c r="BC474" s="69" t="s">
        <v>4751</v>
      </c>
      <c r="BD474" s="64" t="s">
        <v>5257</v>
      </c>
      <c r="BE474" s="65" t="s">
        <v>4</v>
      </c>
      <c r="BF474" s="65" t="s">
        <v>4</v>
      </c>
      <c r="BG474" s="64" t="s">
        <v>5258</v>
      </c>
      <c r="BH474" s="66"/>
      <c r="BI474" s="66"/>
      <c r="BJ474" s="66"/>
      <c r="BK474" s="66"/>
      <c r="BL474" s="66"/>
      <c r="BM474" s="66"/>
      <c r="BN474" s="66"/>
      <c r="BO474" s="64">
        <v>138</v>
      </c>
      <c r="BP474" s="64">
        <v>140.622</v>
      </c>
      <c r="BQ474" s="64">
        <v>121</v>
      </c>
      <c r="BR474" s="64" t="s">
        <v>5260</v>
      </c>
      <c r="BS474" s="64" t="s">
        <v>5260</v>
      </c>
      <c r="BT474" s="64" t="s">
        <v>5261</v>
      </c>
      <c r="BU474" s="64">
        <v>5102</v>
      </c>
      <c r="BV474" s="64"/>
      <c r="BW474" s="64"/>
      <c r="BX474" s="64"/>
      <c r="BY474" s="64"/>
      <c r="BZ474" s="64"/>
      <c r="CA474" s="64"/>
      <c r="CB474" s="64"/>
      <c r="CC474" s="64">
        <v>102</v>
      </c>
      <c r="CD474" s="64">
        <v>8</v>
      </c>
      <c r="CE474" s="64">
        <v>8</v>
      </c>
      <c r="CF474" s="64"/>
      <c r="CG474" s="37" t="e">
        <f>VLOOKUP(Table_1[[#This Row],[EAN]],'[1]Planilha1'!$E:$R,13,0)</f>
        <v>#N/A</v>
      </c>
      <c r="CI474" s="188">
        <f>IF(Table_1[[#This Row],[STATUS MERCADO]]="GO",Table_1[[#This Row],[M. BRUTA TOTAL]],0)</f>
        <v>0</v>
      </c>
      <c r="CJ474" s="188">
        <f>IF(Table_1[[#This Row],[STATUS MERCADO]]="GO",Table_1[[#This Row],[PV UNIT. REALIZADO]]*Table_1[[#This Row],[QUANTIDADE]],0)</f>
        <v>0</v>
      </c>
    </row>
    <row r="475" ht="15">
      <c r="A475" s="7"/>
      <c r="B475" s="67" t="s">
        <v>2735</v>
      </c>
      <c r="C475" s="49"/>
      <c r="D475" s="49">
        <v>1712</v>
      </c>
      <c r="E475" s="49">
        <v>8076809579346</v>
      </c>
      <c r="F475" s="50" t="s">
        <v>4695</v>
      </c>
      <c r="G475" s="48" t="s">
        <v>21</v>
      </c>
      <c r="H475" s="48"/>
      <c r="I475" s="51"/>
      <c r="J475" s="48" t="s">
        <v>2924</v>
      </c>
      <c r="K475" s="52" t="s">
        <v>84</v>
      </c>
      <c r="L475" s="52">
        <v>12</v>
      </c>
      <c r="M475" s="52">
        <v>2</v>
      </c>
      <c r="N475" s="48" t="s">
        <v>85</v>
      </c>
      <c r="O475" s="48" t="s">
        <v>4750</v>
      </c>
      <c r="P475" s="68">
        <v>35.99</v>
      </c>
      <c r="Q475" s="54">
        <f>(17/100+7.6/100+1.65/100)*P475</f>
        <v>9.447375000000001</v>
      </c>
      <c r="R475" s="54"/>
      <c r="S475" s="54"/>
      <c r="T475" s="54"/>
      <c r="U475" s="54"/>
      <c r="V475" s="54">
        <f>+P475-Q475+R475+S475+T475+U475</f>
        <v>26.542625</v>
      </c>
      <c r="W475" s="56">
        <f>(1.02/100)</f>
        <v>1.02E-2</v>
      </c>
      <c r="X475" s="56">
        <v>4.8E-3</v>
      </c>
      <c r="Y475" s="56">
        <v>0.17</v>
      </c>
      <c r="Z475" s="56">
        <v>1.65E-2</v>
      </c>
      <c r="AA475" s="56">
        <v>7.6E-2</v>
      </c>
      <c r="AB475" s="56">
        <f>SUM(W475:AA475)</f>
        <v>0.2775</v>
      </c>
      <c r="AC475" s="48">
        <v>12</v>
      </c>
      <c r="AD475" s="57">
        <f>IF(AL475="","",+AC475*AL475)</f>
        <v>811.4942675159238</v>
      </c>
      <c r="AE475" s="58">
        <f>IF(AL475="","",+AL475*AB475)</f>
        <v>18.765804936305738</v>
      </c>
      <c r="AF475" s="57">
        <f>IF(AL475="","",+AL475-AE475)</f>
        <v>48.858717356687904</v>
      </c>
      <c r="AG475" s="58">
        <f>+V475</f>
        <v>26.542625</v>
      </c>
      <c r="AH475" s="57">
        <f>IF(AF475="","",+AF475-AG475)</f>
        <v>22.316092356687903</v>
      </c>
      <c r="AI475" s="57">
        <f>IF(AH475="","",+AH475*AC475)</f>
        <v>267.79310828025484</v>
      </c>
      <c r="AJ475" s="58">
        <v>35.69</v>
      </c>
      <c r="AK475" s="59">
        <v>0.33</v>
      </c>
      <c r="AL475" s="58">
        <f>IF(V475=0,"",V475/(1-AB475-AK475))</f>
        <v>67.62452229299365</v>
      </c>
      <c r="AM475" s="60">
        <v>0.33</v>
      </c>
      <c r="AN475" s="58">
        <f>IF(V475=0,"",V475/(1-AB475-AM475))</f>
        <v>67.62452229299365</v>
      </c>
      <c r="AO475" s="61">
        <v>1.2</v>
      </c>
      <c r="AP475" s="58">
        <f>IF(BD!AJ475="","",BD!AJ475*BD!AO475)</f>
        <v>42.827999999999996</v>
      </c>
      <c r="AQ475" s="56">
        <f>BD!AM475/BD!AK475-1</f>
        <v>0</v>
      </c>
      <c r="AR475" s="56">
        <f>IF(BD!AN475="","",IF(BD!AJ475="","",BD!AN475/BD!AJ475-1))</f>
        <v>0.8947750712522737</v>
      </c>
      <c r="AS475" s="56" t="str">
        <f>IF(BD!AN475="","",IF(BD!AN475&lt;BD!AL475,"ABAIXO DA META","DENTRO DA META"))</f>
        <v>DENTRO DA META</v>
      </c>
      <c r="AT475" s="56" t="str">
        <f>IF(BD!AJ475="","EM ANÁLISE",IF(BD!AP475&gt;=BD!AN475,"GO", "NO GO"))</f>
        <v>NO GO</v>
      </c>
      <c r="AU475" s="62">
        <f>IF(AN475="","",+BD!$AN475-AJ475)</f>
        <v>31.93452229299365</v>
      </c>
      <c r="AV475" s="63"/>
      <c r="AW475" s="54">
        <f>BD!P475*BD!AC475</f>
        <v>431.88</v>
      </c>
      <c r="AX475" s="54">
        <f>BD!V475*BD!AC475</f>
        <v>318.5115</v>
      </c>
      <c r="AY475" s="54">
        <f>IF(BD!AN475="","",BD!AN475*BD!AC475)</f>
        <v>811.4942675159238</v>
      </c>
      <c r="AZ475" s="48" t="s">
        <v>5271</v>
      </c>
      <c r="BA475" s="69" t="s">
        <v>124</v>
      </c>
      <c r="BB475" s="48">
        <v>1</v>
      </c>
      <c r="BC475" s="69" t="s">
        <v>4751</v>
      </c>
      <c r="BD475" s="64" t="s">
        <v>5257</v>
      </c>
      <c r="BE475" s="65" t="s">
        <v>4</v>
      </c>
      <c r="BF475" s="65" t="s">
        <v>4</v>
      </c>
      <c r="BG475" s="64" t="s">
        <v>5258</v>
      </c>
      <c r="BH475" s="66"/>
      <c r="BI475" s="66"/>
      <c r="BJ475" s="66"/>
      <c r="BK475" s="66"/>
      <c r="BL475" s="66"/>
      <c r="BM475" s="66"/>
      <c r="BN475" s="66"/>
      <c r="BO475" s="64">
        <v>138</v>
      </c>
      <c r="BP475" s="64">
        <v>140.622</v>
      </c>
      <c r="BQ475" s="64">
        <v>121</v>
      </c>
      <c r="BR475" s="64" t="s">
        <v>5260</v>
      </c>
      <c r="BS475" s="64" t="s">
        <v>5260</v>
      </c>
      <c r="BT475" s="64" t="s">
        <v>5261</v>
      </c>
      <c r="BU475" s="64">
        <v>5102</v>
      </c>
      <c r="BV475" s="64"/>
      <c r="BW475" s="64"/>
      <c r="BX475" s="64"/>
      <c r="BY475" s="64"/>
      <c r="BZ475" s="64"/>
      <c r="CA475" s="64"/>
      <c r="CB475" s="64"/>
      <c r="CC475" s="64">
        <v>102</v>
      </c>
      <c r="CD475" s="64">
        <v>8</v>
      </c>
      <c r="CE475" s="64">
        <v>8</v>
      </c>
      <c r="CF475" s="64"/>
      <c r="CG475" s="37" t="e">
        <f>VLOOKUP(Table_1[[#This Row],[EAN]],'[1]Planilha1'!$E:$R,13,0)</f>
        <v>#N/A</v>
      </c>
      <c r="CI475" s="188">
        <f>IF(Table_1[[#This Row],[STATUS MERCADO]]="GO",Table_1[[#This Row],[M. BRUTA TOTAL]],0)</f>
        <v>0</v>
      </c>
      <c r="CJ475" s="188">
        <f>IF(Table_1[[#This Row],[STATUS MERCADO]]="GO",Table_1[[#This Row],[PV UNIT. REALIZADO]]*Table_1[[#This Row],[QUANTIDADE]],0)</f>
        <v>0</v>
      </c>
    </row>
    <row r="476" ht="15">
      <c r="A476" s="7"/>
      <c r="B476" s="67" t="s">
        <v>2735</v>
      </c>
      <c r="C476" s="49"/>
      <c r="D476" s="49">
        <v>1993</v>
      </c>
      <c r="E476" s="49">
        <v>8076809513395</v>
      </c>
      <c r="F476" s="50" t="s">
        <v>4696</v>
      </c>
      <c r="G476" s="48" t="s">
        <v>21</v>
      </c>
      <c r="H476" s="48"/>
      <c r="I476" s="51"/>
      <c r="J476" s="48" t="s">
        <v>4749</v>
      </c>
      <c r="K476" s="52" t="s">
        <v>84</v>
      </c>
      <c r="L476" s="52">
        <v>6</v>
      </c>
      <c r="M476" s="52">
        <v>2</v>
      </c>
      <c r="N476" s="48" t="s">
        <v>85</v>
      </c>
      <c r="O476" s="48" t="s">
        <v>4750</v>
      </c>
      <c r="P476" s="68">
        <v>18.98</v>
      </c>
      <c r="Q476" s="54">
        <f>(17/100+7.6/100+1.65/100)*P476</f>
        <v>4.9822500000000005</v>
      </c>
      <c r="R476" s="54"/>
      <c r="S476" s="54"/>
      <c r="T476" s="54"/>
      <c r="U476" s="54"/>
      <c r="V476" s="54">
        <f>+P476-Q476+R476+S476+T476+U476</f>
        <v>13.99775</v>
      </c>
      <c r="W476" s="56">
        <f>(1.02/100)</f>
        <v>1.02E-2</v>
      </c>
      <c r="X476" s="56">
        <v>4.8E-3</v>
      </c>
      <c r="Y476" s="56">
        <v>0.17</v>
      </c>
      <c r="Z476" s="56">
        <v>1.65E-2</v>
      </c>
      <c r="AA476" s="56">
        <v>7.6E-2</v>
      </c>
      <c r="AB476" s="56">
        <f>SUM(W476:AA476)</f>
        <v>0.2775</v>
      </c>
      <c r="AC476" s="48">
        <v>6</v>
      </c>
      <c r="AD476" s="57">
        <f>IF(AL476="","",+AC476*AL476)</f>
        <v>213.97834394904464</v>
      </c>
      <c r="AE476" s="58">
        <f>IF(AL476="","",+AL476*AB476)</f>
        <v>9.896498407643316</v>
      </c>
      <c r="AF476" s="57">
        <f>IF(AL476="","",+AL476-AE476)</f>
        <v>25.766558917197457</v>
      </c>
      <c r="AG476" s="58">
        <f>+V476</f>
        <v>13.99775</v>
      </c>
      <c r="AH476" s="57">
        <f>IF(AF476="","",+AF476-AG476)</f>
        <v>11.768808917197457</v>
      </c>
      <c r="AI476" s="57">
        <f>IF(AH476="","",+AH476*AC476)</f>
        <v>70.61285350318474</v>
      </c>
      <c r="AJ476" s="58">
        <v>23.68</v>
      </c>
      <c r="AK476" s="59">
        <v>0.33</v>
      </c>
      <c r="AL476" s="58">
        <f>IF(V476=0,"",V476/(1-AB476-AK476))</f>
        <v>35.66305732484077</v>
      </c>
      <c r="AM476" s="60">
        <v>0.33</v>
      </c>
      <c r="AN476" s="58">
        <f>IF(V476=0,"",V476/(1-AB476-AM476))</f>
        <v>35.66305732484077</v>
      </c>
      <c r="AO476" s="61">
        <v>1.2</v>
      </c>
      <c r="AP476" s="58">
        <f>IF(BD!AJ476="","",BD!AJ476*BD!AO476)</f>
        <v>28.416</v>
      </c>
      <c r="AQ476" s="56">
        <f>BD!AM476/BD!AK476-1</f>
        <v>0</v>
      </c>
      <c r="AR476" s="56">
        <f>IF(BD!AN476="","",IF(BD!AJ476="","",BD!AN476/BD!AJ476-1))</f>
        <v>0.5060412721638838</v>
      </c>
      <c r="AS476" s="56" t="str">
        <f>IF(BD!AN476="","",IF(BD!AN476&lt;BD!AL476,"ABAIXO DA META","DENTRO DA META"))</f>
        <v>DENTRO DA META</v>
      </c>
      <c r="AT476" s="56" t="str">
        <f>IF(BD!AJ476="","EM ANÁLISE",IF(BD!AP476&gt;=BD!AN476,"GO", "NO GO"))</f>
        <v>NO GO</v>
      </c>
      <c r="AU476" s="62">
        <f>IF(AN476="","",+BD!$AN476-AJ476)</f>
        <v>11.983057324840772</v>
      </c>
      <c r="AV476" s="63"/>
      <c r="AW476" s="54">
        <f>BD!P476*BD!AC476</f>
        <v>113.88</v>
      </c>
      <c r="AX476" s="54">
        <f>BD!V476*BD!AC476</f>
        <v>83.9865</v>
      </c>
      <c r="AY476" s="54">
        <f>IF(BD!AN476="","",BD!AN476*BD!AC476)</f>
        <v>213.97834394904464</v>
      </c>
      <c r="AZ476" s="48" t="s">
        <v>5271</v>
      </c>
      <c r="BA476" s="69" t="s">
        <v>124</v>
      </c>
      <c r="BB476" s="48">
        <v>1</v>
      </c>
      <c r="BC476" s="69" t="s">
        <v>4751</v>
      </c>
      <c r="BD476" s="64" t="s">
        <v>5257</v>
      </c>
      <c r="BE476" s="65" t="s">
        <v>4</v>
      </c>
      <c r="BF476" s="65" t="s">
        <v>4</v>
      </c>
      <c r="BG476" s="64" t="s">
        <v>5258</v>
      </c>
      <c r="BH476" s="66"/>
      <c r="BI476" s="66"/>
      <c r="BJ476" s="66"/>
      <c r="BK476" s="66"/>
      <c r="BL476" s="66"/>
      <c r="BM476" s="66"/>
      <c r="BN476" s="66"/>
      <c r="BO476" s="64">
        <v>138</v>
      </c>
      <c r="BP476" s="64">
        <v>140.622</v>
      </c>
      <c r="BQ476" s="64">
        <v>121</v>
      </c>
      <c r="BR476" s="64" t="s">
        <v>5260</v>
      </c>
      <c r="BS476" s="64" t="s">
        <v>5260</v>
      </c>
      <c r="BT476" s="64" t="s">
        <v>5261</v>
      </c>
      <c r="BU476" s="64">
        <v>5102</v>
      </c>
      <c r="BV476" s="64"/>
      <c r="BW476" s="64"/>
      <c r="BX476" s="64"/>
      <c r="BY476" s="64"/>
      <c r="BZ476" s="64"/>
      <c r="CA476" s="64"/>
      <c r="CB476" s="64"/>
      <c r="CC476" s="64">
        <v>102</v>
      </c>
      <c r="CD476" s="64">
        <v>8</v>
      </c>
      <c r="CE476" s="64">
        <v>8</v>
      </c>
      <c r="CF476" s="64"/>
      <c r="CG476" s="37" t="e">
        <f>VLOOKUP(Table_1[[#This Row],[EAN]],'[1]Planilha1'!$E:$R,13,0)</f>
        <v>#N/A</v>
      </c>
      <c r="CI476" s="188">
        <f>IF(Table_1[[#This Row],[STATUS MERCADO]]="GO",Table_1[[#This Row],[M. BRUTA TOTAL]],0)</f>
        <v>0</v>
      </c>
      <c r="CJ476" s="188">
        <f>IF(Table_1[[#This Row],[STATUS MERCADO]]="GO",Table_1[[#This Row],[PV UNIT. REALIZADO]]*Table_1[[#This Row],[QUANTIDADE]],0)</f>
        <v>0</v>
      </c>
    </row>
    <row r="477" ht="15">
      <c r="A477" s="7"/>
      <c r="B477" s="67" t="s">
        <v>2735</v>
      </c>
      <c r="C477" s="49"/>
      <c r="D477" s="49">
        <v>1901</v>
      </c>
      <c r="E477" s="49" t="s">
        <v>4723</v>
      </c>
      <c r="F477" s="50" t="s">
        <v>4697</v>
      </c>
      <c r="G477" s="48" t="s">
        <v>21</v>
      </c>
      <c r="H477" s="48">
        <v>390</v>
      </c>
      <c r="I477" s="51" t="s">
        <v>3106</v>
      </c>
      <c r="J477" s="48" t="s">
        <v>1474</v>
      </c>
      <c r="K477" s="52" t="s">
        <v>84</v>
      </c>
      <c r="L477" s="52">
        <v>12</v>
      </c>
      <c r="M477" s="52">
        <v>0</v>
      </c>
      <c r="N477" s="48" t="s">
        <v>85</v>
      </c>
      <c r="O477" s="48" t="s">
        <v>4750</v>
      </c>
      <c r="P477" s="68">
        <v>3.69</v>
      </c>
      <c r="Q477" s="54">
        <f>(17/100+7.6/100+1.65/100)*P477</f>
        <v>0.9686250000000001</v>
      </c>
      <c r="R477" s="54"/>
      <c r="S477" s="54"/>
      <c r="T477" s="54"/>
      <c r="U477" s="54"/>
      <c r="V477" s="54">
        <f>+P477-Q477+R477+S477+T477+U477</f>
        <v>2.721375</v>
      </c>
      <c r="W477" s="56">
        <f>(1.02/100)</f>
        <v>1.02E-2</v>
      </c>
      <c r="X477" s="56">
        <v>4.8E-3</v>
      </c>
      <c r="Y477" s="56">
        <v>0.17</v>
      </c>
      <c r="Z477" s="56">
        <v>1.65E-2</v>
      </c>
      <c r="AA477" s="56">
        <v>7.6E-2</v>
      </c>
      <c r="AB477" s="56">
        <f>SUM(W477:AA477)</f>
        <v>0.2775</v>
      </c>
      <c r="AC477" s="48">
        <v>12</v>
      </c>
      <c r="AD477" s="57">
        <f>IF(AL477="","",+AC477*AL477)</f>
        <v>83.20127388535033</v>
      </c>
      <c r="AE477" s="58">
        <f>IF(AL477="","",+AL477*AB477)</f>
        <v>1.9240294585987268</v>
      </c>
      <c r="AF477" s="57">
        <f>IF(AL477="","",+AL477-AE477)</f>
        <v>5.009410031847135</v>
      </c>
      <c r="AG477" s="58">
        <f>+V477</f>
        <v>2.721375</v>
      </c>
      <c r="AH477" s="57">
        <f>IF(AF477="","",+AF477-AG477)</f>
        <v>2.2880350318471345</v>
      </c>
      <c r="AI477" s="57">
        <f>IF(AH477="","",+AH477*AC477)</f>
        <v>27.456420382165614</v>
      </c>
      <c r="AJ477" s="58">
        <v>4.78</v>
      </c>
      <c r="AK477" s="59">
        <v>0.33</v>
      </c>
      <c r="AL477" s="58">
        <f>IF(V477=0,"",V477/(1-AB477-AK477))</f>
        <v>6.933439490445862</v>
      </c>
      <c r="AM477" s="60">
        <v>0.33</v>
      </c>
      <c r="AN477" s="58">
        <f>IF(V477=0,"",V477/(1-AB477-AM477))</f>
        <v>6.933439490445862</v>
      </c>
      <c r="AO477" s="61">
        <v>1.2</v>
      </c>
      <c r="AP477" s="58">
        <f>IF(BD!AJ477="","",BD!AJ477*BD!AO477)</f>
        <v>5.736</v>
      </c>
      <c r="AQ477" s="56">
        <f>BD!AM477/BD!AK477-1</f>
        <v>0</v>
      </c>
      <c r="AR477" s="56">
        <f>IF(BD!AN477="","",IF(BD!AJ477="","",BD!AN477/BD!AJ477-1))</f>
        <v>0.45051035364976166</v>
      </c>
      <c r="AS477" s="56" t="str">
        <f>IF(BD!AN477="","",IF(BD!AN477&lt;BD!AL477,"ABAIXO DA META","DENTRO DA META"))</f>
        <v>DENTRO DA META</v>
      </c>
      <c r="AT477" s="56" t="str">
        <f>IF(BD!AJ477="","EM ANÁLISE",IF(BD!AP477&gt;=BD!AN477,"GO", "NO GO"))</f>
        <v>NO GO</v>
      </c>
      <c r="AU477" s="62">
        <f>IF(AN477="","",+BD!$AN477-AJ477)</f>
        <v>2.1534394904458614</v>
      </c>
      <c r="AV477" s="63"/>
      <c r="AW477" s="54">
        <f>BD!P477*BD!AC477</f>
        <v>44.28</v>
      </c>
      <c r="AX477" s="54">
        <f>BD!V477*BD!AC477</f>
        <v>32.6565</v>
      </c>
      <c r="AY477" s="54">
        <f>IF(BD!AN477="","",BD!AN477*BD!AC477)</f>
        <v>83.20127388535033</v>
      </c>
      <c r="AZ477" s="48" t="s">
        <v>5271</v>
      </c>
      <c r="BA477" s="69" t="s">
        <v>124</v>
      </c>
      <c r="BB477" s="48">
        <v>1</v>
      </c>
      <c r="BC477" s="69" t="s">
        <v>4751</v>
      </c>
      <c r="BD477" s="64" t="s">
        <v>5257</v>
      </c>
      <c r="BE477" s="65" t="s">
        <v>4</v>
      </c>
      <c r="BF477" s="65" t="s">
        <v>4</v>
      </c>
      <c r="BG477" s="64" t="s">
        <v>5258</v>
      </c>
      <c r="BH477" s="66"/>
      <c r="BI477" s="66"/>
      <c r="BJ477" s="66"/>
      <c r="BK477" s="66"/>
      <c r="BL477" s="66"/>
      <c r="BM477" s="66"/>
      <c r="BN477" s="66"/>
      <c r="BO477" s="64">
        <v>138</v>
      </c>
      <c r="BP477" s="64">
        <v>140.622</v>
      </c>
      <c r="BQ477" s="64">
        <v>121</v>
      </c>
      <c r="BR477" s="64" t="s">
        <v>5260</v>
      </c>
      <c r="BS477" s="64" t="s">
        <v>5260</v>
      </c>
      <c r="BT477" s="64" t="s">
        <v>5261</v>
      </c>
      <c r="BU477" s="64">
        <v>5102</v>
      </c>
      <c r="BV477" s="64"/>
      <c r="BW477" s="64"/>
      <c r="BX477" s="64"/>
      <c r="BY477" s="64"/>
      <c r="BZ477" s="64"/>
      <c r="CA477" s="64"/>
      <c r="CB477" s="64"/>
      <c r="CC477" s="64">
        <v>102</v>
      </c>
      <c r="CD477" s="64">
        <v>8</v>
      </c>
      <c r="CE477" s="64">
        <v>8</v>
      </c>
      <c r="CF477" s="64"/>
      <c r="CG477" s="37" t="e">
        <f>VLOOKUP(Table_1[[#This Row],[EAN]],'[1]Planilha1'!$E:$R,13,0)</f>
        <v>#N/A</v>
      </c>
      <c r="CI477" s="188">
        <f>IF(Table_1[[#This Row],[STATUS MERCADO]]="GO",Table_1[[#This Row],[M. BRUTA TOTAL]],0)</f>
        <v>0</v>
      </c>
      <c r="CJ477" s="188">
        <f>IF(Table_1[[#This Row],[STATUS MERCADO]]="GO",Table_1[[#This Row],[PV UNIT. REALIZADO]]*Table_1[[#This Row],[QUANTIDADE]],0)</f>
        <v>0</v>
      </c>
    </row>
    <row r="478" ht="15">
      <c r="A478" s="7"/>
      <c r="B478" s="67" t="s">
        <v>2735</v>
      </c>
      <c r="C478" s="49"/>
      <c r="D478" s="49">
        <v>2097</v>
      </c>
      <c r="E478" s="49" t="s">
        <v>4724</v>
      </c>
      <c r="F478" s="50" t="s">
        <v>4698</v>
      </c>
      <c r="G478" s="48" t="s">
        <v>21</v>
      </c>
      <c r="H478" s="48">
        <v>390</v>
      </c>
      <c r="I478" s="51" t="s">
        <v>3106</v>
      </c>
      <c r="J478" s="48" t="s">
        <v>1474</v>
      </c>
      <c r="K478" s="52" t="s">
        <v>84</v>
      </c>
      <c r="L478" s="52">
        <v>12</v>
      </c>
      <c r="M478" s="52">
        <v>0</v>
      </c>
      <c r="N478" s="48" t="s">
        <v>85</v>
      </c>
      <c r="O478" s="48" t="s">
        <v>4750</v>
      </c>
      <c r="P478" s="68">
        <v>3.69</v>
      </c>
      <c r="Q478" s="54">
        <f>(17/100+7.6/100+1.65/100)*P478</f>
        <v>0.9686250000000001</v>
      </c>
      <c r="R478" s="54"/>
      <c r="S478" s="54"/>
      <c r="T478" s="54"/>
      <c r="U478" s="54"/>
      <c r="V478" s="54">
        <f>+P478-Q478+R478+S478+T478+U478</f>
        <v>2.721375</v>
      </c>
      <c r="W478" s="56">
        <f>(1.02/100)</f>
        <v>1.02E-2</v>
      </c>
      <c r="X478" s="56">
        <v>4.8E-3</v>
      </c>
      <c r="Y478" s="56">
        <v>0.17</v>
      </c>
      <c r="Z478" s="56">
        <v>1.65E-2</v>
      </c>
      <c r="AA478" s="56">
        <v>7.6E-2</v>
      </c>
      <c r="AB478" s="56">
        <f>SUM(W478:AA478)</f>
        <v>0.2775</v>
      </c>
      <c r="AC478" s="48">
        <v>12</v>
      </c>
      <c r="AD478" s="57">
        <f>IF(AL478="","",+AC478*AL478)</f>
        <v>83.20127388535033</v>
      </c>
      <c r="AE478" s="58">
        <f>IF(AL478="","",+AL478*AB478)</f>
        <v>1.9240294585987268</v>
      </c>
      <c r="AF478" s="57">
        <f>IF(AL478="","",+AL478-AE478)</f>
        <v>5.009410031847135</v>
      </c>
      <c r="AG478" s="58">
        <f>+V478</f>
        <v>2.721375</v>
      </c>
      <c r="AH478" s="57">
        <f>IF(AF478="","",+AF478-AG478)</f>
        <v>2.2880350318471345</v>
      </c>
      <c r="AI478" s="57">
        <f>IF(AH478="","",+AH478*AC478)</f>
        <v>27.456420382165614</v>
      </c>
      <c r="AJ478" s="58">
        <v>6.3</v>
      </c>
      <c r="AK478" s="59">
        <v>0.33</v>
      </c>
      <c r="AL478" s="58">
        <f>IF(V478=0,"",V478/(1-AB478-AK478))</f>
        <v>6.933439490445862</v>
      </c>
      <c r="AM478" s="60">
        <v>0.33</v>
      </c>
      <c r="AN478" s="58">
        <f>IF(V478=0,"",V478/(1-AB478-AM478))</f>
        <v>6.933439490445862</v>
      </c>
      <c r="AO478" s="61">
        <v>1.2</v>
      </c>
      <c r="AP478" s="58">
        <f>IF(BD!AJ478="","",BD!AJ478*BD!AO478)</f>
        <v>7.56</v>
      </c>
      <c r="AQ478" s="56">
        <f>BD!AM478/BD!AK478-1</f>
        <v>0</v>
      </c>
      <c r="AR478" s="56">
        <f>IF(BD!AN478="","",IF(BD!AJ478="","",BD!AN478/BD!AJ478-1))</f>
        <v>0.10054595086442242</v>
      </c>
      <c r="AS478" s="56" t="str">
        <f>IF(BD!AN478="","",IF(BD!AN478&lt;BD!AL478,"ABAIXO DA META","DENTRO DA META"))</f>
        <v>DENTRO DA META</v>
      </c>
      <c r="AT478" s="56" t="str">
        <f>IF(BD!AJ478="","EM ANÁLISE",IF(BD!AP478&gt;=BD!AN478,"GO", "NO GO"))</f>
        <v>GO</v>
      </c>
      <c r="AU478" s="62">
        <f>IF(AN478="","",+BD!$AN478-AJ478)</f>
        <v>0.6334394904458618</v>
      </c>
      <c r="AV478" s="63"/>
      <c r="AW478" s="54">
        <f>BD!P478*BD!AC478</f>
        <v>44.28</v>
      </c>
      <c r="AX478" s="54">
        <f>BD!V478*BD!AC478</f>
        <v>32.6565</v>
      </c>
      <c r="AY478" s="54">
        <f>IF(BD!AN478="","",BD!AN478*BD!AC478)</f>
        <v>83.20127388535033</v>
      </c>
      <c r="AZ478" s="48" t="s">
        <v>5271</v>
      </c>
      <c r="BA478" s="69" t="s">
        <v>124</v>
      </c>
      <c r="BB478" s="48">
        <v>1</v>
      </c>
      <c r="BC478" s="69" t="s">
        <v>4751</v>
      </c>
      <c r="BD478" s="64" t="s">
        <v>5257</v>
      </c>
      <c r="BE478" s="65" t="s">
        <v>4</v>
      </c>
      <c r="BF478" s="65" t="s">
        <v>4</v>
      </c>
      <c r="BG478" s="64" t="s">
        <v>5258</v>
      </c>
      <c r="BH478" s="66"/>
      <c r="BI478" s="66"/>
      <c r="BJ478" s="66"/>
      <c r="BK478" s="66"/>
      <c r="BL478" s="66"/>
      <c r="BM478" s="66"/>
      <c r="BN478" s="66"/>
      <c r="BO478" s="64">
        <v>138</v>
      </c>
      <c r="BP478" s="64">
        <v>140.622</v>
      </c>
      <c r="BQ478" s="64">
        <v>121</v>
      </c>
      <c r="BR478" s="64" t="s">
        <v>5260</v>
      </c>
      <c r="BS478" s="64" t="s">
        <v>5260</v>
      </c>
      <c r="BT478" s="64" t="s">
        <v>5261</v>
      </c>
      <c r="BU478" s="64">
        <v>5102</v>
      </c>
      <c r="BV478" s="64"/>
      <c r="BW478" s="64"/>
      <c r="BX478" s="64"/>
      <c r="BY478" s="64"/>
      <c r="BZ478" s="64"/>
      <c r="CA478" s="64"/>
      <c r="CB478" s="64"/>
      <c r="CC478" s="64">
        <v>102</v>
      </c>
      <c r="CD478" s="64">
        <v>8</v>
      </c>
      <c r="CE478" s="64">
        <v>8</v>
      </c>
      <c r="CF478" s="64"/>
      <c r="CG478" s="37" t="e">
        <f>VLOOKUP(Table_1[[#This Row],[EAN]],'[1]Planilha1'!$E:$R,13,0)</f>
        <v>#N/A</v>
      </c>
      <c r="CI478" s="188">
        <f>IF(Table_1[[#This Row],[STATUS MERCADO]]="GO",Table_1[[#This Row],[M. BRUTA TOTAL]],0)</f>
        <v>27.456420382165614</v>
      </c>
      <c r="CJ478" s="188">
        <f>IF(Table_1[[#This Row],[STATUS MERCADO]]="GO",Table_1[[#This Row],[PV UNIT. REALIZADO]]*Table_1[[#This Row],[QUANTIDADE]],0)</f>
        <v>83.20127388535033</v>
      </c>
    </row>
    <row r="479" ht="15">
      <c r="A479" s="7"/>
      <c r="B479" s="67" t="s">
        <v>2735</v>
      </c>
      <c r="C479" s="49"/>
      <c r="D479" s="49">
        <v>1896</v>
      </c>
      <c r="E479" s="49" t="s">
        <v>4725</v>
      </c>
      <c r="F479" s="50" t="s">
        <v>4699</v>
      </c>
      <c r="G479" s="48" t="s">
        <v>21</v>
      </c>
      <c r="H479" s="48">
        <v>390</v>
      </c>
      <c r="I479" s="51" t="s">
        <v>3106</v>
      </c>
      <c r="J479" s="48" t="s">
        <v>1474</v>
      </c>
      <c r="K479" s="52" t="s">
        <v>84</v>
      </c>
      <c r="L479" s="52">
        <v>12</v>
      </c>
      <c r="M479" s="52">
        <v>0</v>
      </c>
      <c r="N479" s="48" t="s">
        <v>85</v>
      </c>
      <c r="O479" s="48" t="s">
        <v>4750</v>
      </c>
      <c r="P479" s="68">
        <v>3.69</v>
      </c>
      <c r="Q479" s="54">
        <f>(17/100+7.6/100+1.65/100)*P479</f>
        <v>0.9686250000000001</v>
      </c>
      <c r="R479" s="54"/>
      <c r="S479" s="54"/>
      <c r="T479" s="54"/>
      <c r="U479" s="54"/>
      <c r="V479" s="54">
        <f>+P479-Q479+R479+S479+T479+U479</f>
        <v>2.721375</v>
      </c>
      <c r="W479" s="56">
        <f>(1.02/100)</f>
        <v>1.02E-2</v>
      </c>
      <c r="X479" s="56">
        <v>4.8E-3</v>
      </c>
      <c r="Y479" s="56">
        <v>0.17</v>
      </c>
      <c r="Z479" s="56">
        <v>1.65E-2</v>
      </c>
      <c r="AA479" s="56">
        <v>7.6E-2</v>
      </c>
      <c r="AB479" s="56">
        <f>SUM(W479:AA479)</f>
        <v>0.2775</v>
      </c>
      <c r="AC479" s="48">
        <v>12</v>
      </c>
      <c r="AD479" s="57">
        <f>IF(AL479="","",+AC479*AL479)</f>
        <v>83.20127388535033</v>
      </c>
      <c r="AE479" s="58">
        <f>IF(AL479="","",+AL479*AB479)</f>
        <v>1.9240294585987268</v>
      </c>
      <c r="AF479" s="57">
        <f>IF(AL479="","",+AL479-AE479)</f>
        <v>5.009410031847135</v>
      </c>
      <c r="AG479" s="58">
        <f>+V479</f>
        <v>2.721375</v>
      </c>
      <c r="AH479" s="57">
        <f>IF(AF479="","",+AF479-AG479)</f>
        <v>2.2880350318471345</v>
      </c>
      <c r="AI479" s="57">
        <f>IF(AH479="","",+AH479*AC479)</f>
        <v>27.456420382165614</v>
      </c>
      <c r="AJ479" s="58">
        <v>4.78</v>
      </c>
      <c r="AK479" s="59">
        <v>0.33</v>
      </c>
      <c r="AL479" s="58">
        <f>IF(V479=0,"",V479/(1-AB479-AK479))</f>
        <v>6.933439490445862</v>
      </c>
      <c r="AM479" s="60">
        <v>0.33</v>
      </c>
      <c r="AN479" s="58">
        <f>IF(V479=0,"",V479/(1-AB479-AM479))</f>
        <v>6.933439490445862</v>
      </c>
      <c r="AO479" s="61">
        <v>1.2</v>
      </c>
      <c r="AP479" s="58">
        <f>IF(BD!AJ479="","",BD!AJ479*BD!AO479)</f>
        <v>5.736</v>
      </c>
      <c r="AQ479" s="56">
        <f>BD!AM479/BD!AK479-1</f>
        <v>0</v>
      </c>
      <c r="AR479" s="56">
        <f>IF(BD!AN479="","",IF(BD!AJ479="","",BD!AN479/BD!AJ479-1))</f>
        <v>0.45051035364976166</v>
      </c>
      <c r="AS479" s="56" t="str">
        <f>IF(BD!AN479="","",IF(BD!AN479&lt;BD!AL479,"ABAIXO DA META","DENTRO DA META"))</f>
        <v>DENTRO DA META</v>
      </c>
      <c r="AT479" s="56" t="str">
        <f>IF(BD!AJ479="","EM ANÁLISE",IF(BD!AP479&gt;=BD!AN479,"GO", "NO GO"))</f>
        <v>NO GO</v>
      </c>
      <c r="AU479" s="62">
        <f>IF(AN479="","",+BD!$AN479-AJ479)</f>
        <v>2.1534394904458614</v>
      </c>
      <c r="AV479" s="63"/>
      <c r="AW479" s="54">
        <f>BD!P479*BD!AC479</f>
        <v>44.28</v>
      </c>
      <c r="AX479" s="54">
        <f>BD!V479*BD!AC479</f>
        <v>32.6565</v>
      </c>
      <c r="AY479" s="54">
        <f>IF(BD!AN479="","",BD!AN479*BD!AC479)</f>
        <v>83.20127388535033</v>
      </c>
      <c r="AZ479" s="48" t="s">
        <v>5271</v>
      </c>
      <c r="BA479" s="69" t="s">
        <v>124</v>
      </c>
      <c r="BB479" s="48">
        <v>1</v>
      </c>
      <c r="BC479" s="69" t="s">
        <v>4751</v>
      </c>
      <c r="BD479" s="64" t="s">
        <v>5257</v>
      </c>
      <c r="BE479" s="65" t="s">
        <v>4</v>
      </c>
      <c r="BF479" s="65" t="s">
        <v>4</v>
      </c>
      <c r="BG479" s="64" t="s">
        <v>5258</v>
      </c>
      <c r="BH479" s="66"/>
      <c r="BI479" s="66"/>
      <c r="BJ479" s="66"/>
      <c r="BK479" s="66"/>
      <c r="BL479" s="66"/>
      <c r="BM479" s="66"/>
      <c r="BN479" s="66"/>
      <c r="BO479" s="64">
        <v>138</v>
      </c>
      <c r="BP479" s="64">
        <v>140.622</v>
      </c>
      <c r="BQ479" s="64">
        <v>121</v>
      </c>
      <c r="BR479" s="64" t="s">
        <v>5260</v>
      </c>
      <c r="BS479" s="64" t="s">
        <v>5260</v>
      </c>
      <c r="BT479" s="64" t="s">
        <v>5261</v>
      </c>
      <c r="BU479" s="64">
        <v>5102</v>
      </c>
      <c r="BV479" s="64"/>
      <c r="BW479" s="64"/>
      <c r="BX479" s="64"/>
      <c r="BY479" s="64"/>
      <c r="BZ479" s="64"/>
      <c r="CA479" s="64"/>
      <c r="CB479" s="64"/>
      <c r="CC479" s="64">
        <v>102</v>
      </c>
      <c r="CD479" s="64">
        <v>8</v>
      </c>
      <c r="CE479" s="64">
        <v>8</v>
      </c>
      <c r="CF479" s="64"/>
      <c r="CG479" s="37" t="e">
        <f>VLOOKUP(Table_1[[#This Row],[EAN]],'[1]Planilha1'!$E:$R,13,0)</f>
        <v>#N/A</v>
      </c>
      <c r="CI479" s="188">
        <f>IF(Table_1[[#This Row],[STATUS MERCADO]]="GO",Table_1[[#This Row],[M. BRUTA TOTAL]],0)</f>
        <v>0</v>
      </c>
      <c r="CJ479" s="188">
        <f>IF(Table_1[[#This Row],[STATUS MERCADO]]="GO",Table_1[[#This Row],[PV UNIT. REALIZADO]]*Table_1[[#This Row],[QUANTIDADE]],0)</f>
        <v>0</v>
      </c>
    </row>
    <row r="480" ht="15">
      <c r="A480" s="7"/>
      <c r="B480" s="67" t="s">
        <v>2735</v>
      </c>
      <c r="C480" s="49"/>
      <c r="D480" s="49">
        <v>2098</v>
      </c>
      <c r="E480" s="49" t="s">
        <v>4726</v>
      </c>
      <c r="F480" s="50" t="s">
        <v>4700</v>
      </c>
      <c r="G480" s="48" t="s">
        <v>21</v>
      </c>
      <c r="H480" s="48">
        <v>390</v>
      </c>
      <c r="I480" s="51" t="s">
        <v>3106</v>
      </c>
      <c r="J480" s="48" t="s">
        <v>1474</v>
      </c>
      <c r="K480" s="52" t="s">
        <v>84</v>
      </c>
      <c r="L480" s="52">
        <v>12</v>
      </c>
      <c r="M480" s="52">
        <v>0</v>
      </c>
      <c r="N480" s="48" t="s">
        <v>85</v>
      </c>
      <c r="O480" s="48" t="s">
        <v>4750</v>
      </c>
      <c r="P480" s="68">
        <v>3.69</v>
      </c>
      <c r="Q480" s="54">
        <f>(17/100+7.6/100+1.65/100)*P480</f>
        <v>0.9686250000000001</v>
      </c>
      <c r="R480" s="54"/>
      <c r="S480" s="54"/>
      <c r="T480" s="54"/>
      <c r="U480" s="54"/>
      <c r="V480" s="54">
        <f>+P480-Q480+R480+S480+T480+U480</f>
        <v>2.721375</v>
      </c>
      <c r="W480" s="56">
        <f>(1.02/100)</f>
        <v>1.02E-2</v>
      </c>
      <c r="X480" s="56">
        <v>4.8E-3</v>
      </c>
      <c r="Y480" s="56">
        <v>0.17</v>
      </c>
      <c r="Z480" s="56">
        <v>1.65E-2</v>
      </c>
      <c r="AA480" s="56">
        <v>7.6E-2</v>
      </c>
      <c r="AB480" s="56">
        <f>SUM(W480:AA480)</f>
        <v>0.2775</v>
      </c>
      <c r="AC480" s="48">
        <v>12</v>
      </c>
      <c r="AD480" s="57">
        <f>IF(AL480="","",+AC480*AL480)</f>
        <v>83.20127388535033</v>
      </c>
      <c r="AE480" s="58">
        <f>IF(AL480="","",+AL480*AB480)</f>
        <v>1.9240294585987268</v>
      </c>
      <c r="AF480" s="57">
        <f>IF(AL480="","",+AL480-AE480)</f>
        <v>5.009410031847135</v>
      </c>
      <c r="AG480" s="58">
        <f>+V480</f>
        <v>2.721375</v>
      </c>
      <c r="AH480" s="57">
        <f>IF(AF480="","",+AF480-AG480)</f>
        <v>2.2880350318471345</v>
      </c>
      <c r="AI480" s="57">
        <f>IF(AH480="","",+AH480*AC480)</f>
        <v>27.456420382165614</v>
      </c>
      <c r="AJ480" s="58">
        <v>4.78</v>
      </c>
      <c r="AK480" s="59">
        <v>0.33</v>
      </c>
      <c r="AL480" s="58">
        <f>IF(V480=0,"",V480/(1-AB480-AK480))</f>
        <v>6.933439490445862</v>
      </c>
      <c r="AM480" s="60">
        <v>0.33</v>
      </c>
      <c r="AN480" s="58">
        <f>IF(V480=0,"",V480/(1-AB480-AM480))</f>
        <v>6.933439490445862</v>
      </c>
      <c r="AO480" s="61">
        <v>1.2</v>
      </c>
      <c r="AP480" s="58">
        <f>IF(BD!AJ480="","",BD!AJ480*BD!AO480)</f>
        <v>5.736</v>
      </c>
      <c r="AQ480" s="56">
        <f>BD!AM480/BD!AK480-1</f>
        <v>0</v>
      </c>
      <c r="AR480" s="56">
        <f>IF(BD!AN480="","",IF(BD!AJ480="","",BD!AN480/BD!AJ480-1))</f>
        <v>0.45051035364976166</v>
      </c>
      <c r="AS480" s="56" t="str">
        <f>IF(BD!AN480="","",IF(BD!AN480&lt;BD!AL480,"ABAIXO DA META","DENTRO DA META"))</f>
        <v>DENTRO DA META</v>
      </c>
      <c r="AT480" s="56" t="str">
        <f>IF(BD!AJ480="","EM ANÁLISE",IF(BD!AP480&gt;=BD!AN480,"GO", "NO GO"))</f>
        <v>NO GO</v>
      </c>
      <c r="AU480" s="62">
        <f>IF(AN480="","",+BD!$AN480-AJ480)</f>
        <v>2.1534394904458614</v>
      </c>
      <c r="AV480" s="63"/>
      <c r="AW480" s="54">
        <f>BD!P480*BD!AC480</f>
        <v>44.28</v>
      </c>
      <c r="AX480" s="54">
        <f>BD!V480*BD!AC480</f>
        <v>32.6565</v>
      </c>
      <c r="AY480" s="54">
        <f>IF(BD!AN480="","",BD!AN480*BD!AC480)</f>
        <v>83.20127388535033</v>
      </c>
      <c r="AZ480" s="48" t="s">
        <v>5271</v>
      </c>
      <c r="BA480" s="69" t="s">
        <v>124</v>
      </c>
      <c r="BB480" s="48">
        <v>1</v>
      </c>
      <c r="BC480" s="69" t="s">
        <v>4751</v>
      </c>
      <c r="BD480" s="64" t="s">
        <v>5257</v>
      </c>
      <c r="BE480" s="65" t="s">
        <v>4</v>
      </c>
      <c r="BF480" s="65" t="s">
        <v>4</v>
      </c>
      <c r="BG480" s="64" t="s">
        <v>5258</v>
      </c>
      <c r="BH480" s="66"/>
      <c r="BI480" s="66"/>
      <c r="BJ480" s="66"/>
      <c r="BK480" s="66"/>
      <c r="BL480" s="66"/>
      <c r="BM480" s="66"/>
      <c r="BN480" s="66"/>
      <c r="BO480" s="64">
        <v>138</v>
      </c>
      <c r="BP480" s="64">
        <v>140.622</v>
      </c>
      <c r="BQ480" s="64">
        <v>121</v>
      </c>
      <c r="BR480" s="64" t="s">
        <v>5260</v>
      </c>
      <c r="BS480" s="64" t="s">
        <v>5260</v>
      </c>
      <c r="BT480" s="64" t="s">
        <v>5261</v>
      </c>
      <c r="BU480" s="64">
        <v>5102</v>
      </c>
      <c r="BV480" s="64"/>
      <c r="BW480" s="64"/>
      <c r="BX480" s="64"/>
      <c r="BY480" s="64"/>
      <c r="BZ480" s="64"/>
      <c r="CA480" s="64"/>
      <c r="CB480" s="64"/>
      <c r="CC480" s="64">
        <v>102</v>
      </c>
      <c r="CD480" s="64">
        <v>8</v>
      </c>
      <c r="CE480" s="64">
        <v>8</v>
      </c>
      <c r="CF480" s="64"/>
      <c r="CG480" s="37" t="e">
        <f>VLOOKUP(Table_1[[#This Row],[EAN]],'[1]Planilha1'!$E:$R,13,0)</f>
        <v>#N/A</v>
      </c>
      <c r="CI480" s="188">
        <f>IF(Table_1[[#This Row],[STATUS MERCADO]]="GO",Table_1[[#This Row],[M. BRUTA TOTAL]],0)</f>
        <v>0</v>
      </c>
      <c r="CJ480" s="188">
        <f>IF(Table_1[[#This Row],[STATUS MERCADO]]="GO",Table_1[[#This Row],[PV UNIT. REALIZADO]]*Table_1[[#This Row],[QUANTIDADE]],0)</f>
        <v>0</v>
      </c>
    </row>
    <row r="481" ht="15">
      <c r="A481" s="7"/>
      <c r="B481" s="67" t="s">
        <v>2735</v>
      </c>
      <c r="C481" s="49"/>
      <c r="D481" s="49">
        <v>2101</v>
      </c>
      <c r="E481" s="49" t="s">
        <v>4727</v>
      </c>
      <c r="F481" s="50" t="s">
        <v>4701</v>
      </c>
      <c r="G481" s="48" t="s">
        <v>21</v>
      </c>
      <c r="H481" s="48">
        <v>390</v>
      </c>
      <c r="I481" s="51" t="s">
        <v>3106</v>
      </c>
      <c r="J481" s="48" t="s">
        <v>1474</v>
      </c>
      <c r="K481" s="52" t="s">
        <v>84</v>
      </c>
      <c r="L481" s="52">
        <v>12</v>
      </c>
      <c r="M481" s="52">
        <v>0</v>
      </c>
      <c r="N481" s="48" t="s">
        <v>85</v>
      </c>
      <c r="O481" s="48" t="s">
        <v>4750</v>
      </c>
      <c r="P481" s="68">
        <v>3.69</v>
      </c>
      <c r="Q481" s="54">
        <f>(17/100+7.6/100+1.65/100)*P481</f>
        <v>0.9686250000000001</v>
      </c>
      <c r="R481" s="54"/>
      <c r="S481" s="54"/>
      <c r="T481" s="54"/>
      <c r="U481" s="54"/>
      <c r="V481" s="54">
        <f>+P481-Q481+R481+S481+T481+U481</f>
        <v>2.721375</v>
      </c>
      <c r="W481" s="56">
        <f>(1.02/100)</f>
        <v>1.02E-2</v>
      </c>
      <c r="X481" s="56">
        <v>4.8E-3</v>
      </c>
      <c r="Y481" s="56">
        <v>0.17</v>
      </c>
      <c r="Z481" s="56">
        <v>1.65E-2</v>
      </c>
      <c r="AA481" s="56">
        <v>7.6E-2</v>
      </c>
      <c r="AB481" s="56">
        <f>SUM(W481:AA481)</f>
        <v>0.2775</v>
      </c>
      <c r="AC481" s="48">
        <v>12</v>
      </c>
      <c r="AD481" s="57">
        <f>IF(AL481="","",+AC481*AL481)</f>
        <v>83.20127388535033</v>
      </c>
      <c r="AE481" s="58">
        <f>IF(AL481="","",+AL481*AB481)</f>
        <v>1.9240294585987268</v>
      </c>
      <c r="AF481" s="57">
        <f>IF(AL481="","",+AL481-AE481)</f>
        <v>5.009410031847135</v>
      </c>
      <c r="AG481" s="58">
        <f>+V481</f>
        <v>2.721375</v>
      </c>
      <c r="AH481" s="57">
        <f>IF(AF481="","",+AF481-AG481)</f>
        <v>2.2880350318471345</v>
      </c>
      <c r="AI481" s="57">
        <f>IF(AH481="","",+AH481*AC481)</f>
        <v>27.456420382165614</v>
      </c>
      <c r="AJ481" s="58">
        <v>4.78</v>
      </c>
      <c r="AK481" s="59">
        <v>0.33</v>
      </c>
      <c r="AL481" s="58">
        <f>IF(V481=0,"",V481/(1-AB481-AK481))</f>
        <v>6.933439490445862</v>
      </c>
      <c r="AM481" s="60">
        <v>0.33</v>
      </c>
      <c r="AN481" s="58">
        <f>IF(V481=0,"",V481/(1-AB481-AM481))</f>
        <v>6.933439490445862</v>
      </c>
      <c r="AO481" s="61">
        <v>1.2</v>
      </c>
      <c r="AP481" s="58">
        <f>IF(BD!AJ481="","",BD!AJ481*BD!AO481)</f>
        <v>5.736</v>
      </c>
      <c r="AQ481" s="56">
        <f>BD!AM481/BD!AK481-1</f>
        <v>0</v>
      </c>
      <c r="AR481" s="56">
        <f>IF(BD!AN481="","",IF(BD!AJ481="","",BD!AN481/BD!AJ481-1))</f>
        <v>0.45051035364976166</v>
      </c>
      <c r="AS481" s="56" t="str">
        <f>IF(BD!AN481="","",IF(BD!AN481&lt;BD!AL481,"ABAIXO DA META","DENTRO DA META"))</f>
        <v>DENTRO DA META</v>
      </c>
      <c r="AT481" s="56" t="str">
        <f>IF(BD!AJ481="","EM ANÁLISE",IF(BD!AP481&gt;=BD!AN481,"GO", "NO GO"))</f>
        <v>NO GO</v>
      </c>
      <c r="AU481" s="62">
        <f>IF(AN481="","",+BD!$AN481-AJ481)</f>
        <v>2.1534394904458614</v>
      </c>
      <c r="AV481" s="63"/>
      <c r="AW481" s="54">
        <f>BD!P481*BD!AC481</f>
        <v>44.28</v>
      </c>
      <c r="AX481" s="54">
        <f>BD!V481*BD!AC481</f>
        <v>32.6565</v>
      </c>
      <c r="AY481" s="54">
        <f>IF(BD!AN481="","",BD!AN481*BD!AC481)</f>
        <v>83.20127388535033</v>
      </c>
      <c r="AZ481" s="48" t="s">
        <v>5271</v>
      </c>
      <c r="BA481" s="69" t="s">
        <v>124</v>
      </c>
      <c r="BB481" s="48">
        <v>1</v>
      </c>
      <c r="BC481" s="69" t="s">
        <v>4751</v>
      </c>
      <c r="BD481" s="64" t="s">
        <v>5257</v>
      </c>
      <c r="BE481" s="65" t="s">
        <v>4</v>
      </c>
      <c r="BF481" s="65" t="s">
        <v>4</v>
      </c>
      <c r="BG481" s="64" t="s">
        <v>5258</v>
      </c>
      <c r="BH481" s="66"/>
      <c r="BI481" s="66"/>
      <c r="BJ481" s="66"/>
      <c r="BK481" s="66"/>
      <c r="BL481" s="66"/>
      <c r="BM481" s="66"/>
      <c r="BN481" s="66"/>
      <c r="BO481" s="64">
        <v>138</v>
      </c>
      <c r="BP481" s="64">
        <v>140.622</v>
      </c>
      <c r="BQ481" s="64">
        <v>121</v>
      </c>
      <c r="BR481" s="64" t="s">
        <v>5260</v>
      </c>
      <c r="BS481" s="64" t="s">
        <v>5260</v>
      </c>
      <c r="BT481" s="64" t="s">
        <v>5261</v>
      </c>
      <c r="BU481" s="64">
        <v>5102</v>
      </c>
      <c r="BV481" s="64"/>
      <c r="BW481" s="64"/>
      <c r="BX481" s="64"/>
      <c r="BY481" s="64"/>
      <c r="BZ481" s="64"/>
      <c r="CA481" s="64"/>
      <c r="CB481" s="64"/>
      <c r="CC481" s="64">
        <v>102</v>
      </c>
      <c r="CD481" s="64">
        <v>8</v>
      </c>
      <c r="CE481" s="64">
        <v>8</v>
      </c>
      <c r="CF481" s="64"/>
      <c r="CG481" s="37" t="e">
        <f>VLOOKUP(Table_1[[#This Row],[EAN]],'[1]Planilha1'!$E:$R,13,0)</f>
        <v>#N/A</v>
      </c>
      <c r="CI481" s="188">
        <f>IF(Table_1[[#This Row],[STATUS MERCADO]]="GO",Table_1[[#This Row],[M. BRUTA TOTAL]],0)</f>
        <v>0</v>
      </c>
      <c r="CJ481" s="188">
        <f>IF(Table_1[[#This Row],[STATUS MERCADO]]="GO",Table_1[[#This Row],[PV UNIT. REALIZADO]]*Table_1[[#This Row],[QUANTIDADE]],0)</f>
        <v>0</v>
      </c>
    </row>
    <row r="482" ht="15">
      <c r="A482" s="7"/>
      <c r="B482" s="67" t="s">
        <v>2735</v>
      </c>
      <c r="C482" s="49"/>
      <c r="D482" s="49">
        <v>1794</v>
      </c>
      <c r="E482" s="49" t="s">
        <v>4728</v>
      </c>
      <c r="F482" s="50" t="s">
        <v>4702</v>
      </c>
      <c r="G482" s="48" t="s">
        <v>21</v>
      </c>
      <c r="H482" s="48">
        <v>390</v>
      </c>
      <c r="I482" s="51" t="s">
        <v>3106</v>
      </c>
      <c r="J482" s="48" t="s">
        <v>1474</v>
      </c>
      <c r="K482" s="52" t="s">
        <v>84</v>
      </c>
      <c r="L482" s="52">
        <v>12</v>
      </c>
      <c r="M482" s="52">
        <v>0</v>
      </c>
      <c r="N482" s="48" t="s">
        <v>85</v>
      </c>
      <c r="O482" s="48" t="s">
        <v>4750</v>
      </c>
      <c r="P482" s="68">
        <v>3.69</v>
      </c>
      <c r="Q482" s="54">
        <f>(17/100+7.6/100+1.65/100)*P482</f>
        <v>0.9686250000000001</v>
      </c>
      <c r="R482" s="54"/>
      <c r="S482" s="54"/>
      <c r="T482" s="54"/>
      <c r="U482" s="54"/>
      <c r="V482" s="54">
        <f>+P482-Q482+R482+S482+T482+U482</f>
        <v>2.721375</v>
      </c>
      <c r="W482" s="56">
        <f>(1.02/100)</f>
        <v>1.02E-2</v>
      </c>
      <c r="X482" s="56">
        <v>4.8E-3</v>
      </c>
      <c r="Y482" s="56">
        <v>0.17</v>
      </c>
      <c r="Z482" s="56">
        <v>1.65E-2</v>
      </c>
      <c r="AA482" s="56">
        <v>7.6E-2</v>
      </c>
      <c r="AB482" s="56">
        <f>SUM(W482:AA482)</f>
        <v>0.2775</v>
      </c>
      <c r="AC482" s="48">
        <v>12</v>
      </c>
      <c r="AD482" s="57">
        <f>IF(AL482="","",+AC482*AL482)</f>
        <v>83.20127388535033</v>
      </c>
      <c r="AE482" s="58">
        <f>IF(AL482="","",+AL482*AB482)</f>
        <v>1.9240294585987268</v>
      </c>
      <c r="AF482" s="57">
        <f>IF(AL482="","",+AL482-AE482)</f>
        <v>5.009410031847135</v>
      </c>
      <c r="AG482" s="58">
        <f>+V482</f>
        <v>2.721375</v>
      </c>
      <c r="AH482" s="57">
        <f>IF(AF482="","",+AF482-AG482)</f>
        <v>2.2880350318471345</v>
      </c>
      <c r="AI482" s="57">
        <f>IF(AH482="","",+AH482*AC482)</f>
        <v>27.456420382165614</v>
      </c>
      <c r="AJ482" s="58">
        <v>4.78</v>
      </c>
      <c r="AK482" s="59">
        <v>0.33</v>
      </c>
      <c r="AL482" s="58">
        <f>IF(V482=0,"",V482/(1-AB482-AK482))</f>
        <v>6.933439490445862</v>
      </c>
      <c r="AM482" s="60">
        <v>0.33</v>
      </c>
      <c r="AN482" s="58">
        <f>IF(V482=0,"",V482/(1-AB482-AM482))</f>
        <v>6.933439490445862</v>
      </c>
      <c r="AO482" s="61">
        <v>1.2</v>
      </c>
      <c r="AP482" s="58">
        <f>IF(BD!AJ482="","",BD!AJ482*BD!AO482)</f>
        <v>5.736</v>
      </c>
      <c r="AQ482" s="56">
        <f>BD!AM482/BD!AK482-1</f>
        <v>0</v>
      </c>
      <c r="AR482" s="56">
        <f>IF(BD!AN482="","",IF(BD!AJ482="","",BD!AN482/BD!AJ482-1))</f>
        <v>0.45051035364976166</v>
      </c>
      <c r="AS482" s="56" t="str">
        <f>IF(BD!AN482="","",IF(BD!AN482&lt;BD!AL482,"ABAIXO DA META","DENTRO DA META"))</f>
        <v>DENTRO DA META</v>
      </c>
      <c r="AT482" s="56" t="str">
        <f>IF(BD!AJ482="","EM ANÁLISE",IF(BD!AP482&gt;=BD!AN482,"GO", "NO GO"))</f>
        <v>NO GO</v>
      </c>
      <c r="AU482" s="62">
        <f>IF(AN482="","",+BD!$AN482-AJ482)</f>
        <v>2.1534394904458614</v>
      </c>
      <c r="AV482" s="63"/>
      <c r="AW482" s="54">
        <f>BD!P482*BD!AC482</f>
        <v>44.28</v>
      </c>
      <c r="AX482" s="54">
        <f>BD!V482*BD!AC482</f>
        <v>32.6565</v>
      </c>
      <c r="AY482" s="54">
        <f>IF(BD!AN482="","",BD!AN482*BD!AC482)</f>
        <v>83.20127388535033</v>
      </c>
      <c r="AZ482" s="48" t="s">
        <v>5271</v>
      </c>
      <c r="BA482" s="69" t="s">
        <v>124</v>
      </c>
      <c r="BB482" s="48">
        <v>1</v>
      </c>
      <c r="BC482" s="69" t="s">
        <v>4751</v>
      </c>
      <c r="BD482" s="64" t="s">
        <v>5257</v>
      </c>
      <c r="BE482" s="65" t="s">
        <v>4</v>
      </c>
      <c r="BF482" s="65" t="s">
        <v>4</v>
      </c>
      <c r="BG482" s="64" t="s">
        <v>5258</v>
      </c>
      <c r="BH482" s="66"/>
      <c r="BI482" s="66"/>
      <c r="BJ482" s="66"/>
      <c r="BK482" s="66"/>
      <c r="BL482" s="66"/>
      <c r="BM482" s="66"/>
      <c r="BN482" s="66"/>
      <c r="BO482" s="64">
        <v>138</v>
      </c>
      <c r="BP482" s="64">
        <v>140.622</v>
      </c>
      <c r="BQ482" s="64">
        <v>121</v>
      </c>
      <c r="BR482" s="64" t="s">
        <v>5260</v>
      </c>
      <c r="BS482" s="64" t="s">
        <v>5260</v>
      </c>
      <c r="BT482" s="64" t="s">
        <v>5261</v>
      </c>
      <c r="BU482" s="64">
        <v>5102</v>
      </c>
      <c r="BV482" s="64"/>
      <c r="BW482" s="64"/>
      <c r="BX482" s="64"/>
      <c r="BY482" s="64"/>
      <c r="BZ482" s="64"/>
      <c r="CA482" s="64"/>
      <c r="CB482" s="64"/>
      <c r="CC482" s="64">
        <v>102</v>
      </c>
      <c r="CD482" s="64">
        <v>8</v>
      </c>
      <c r="CE482" s="64">
        <v>8</v>
      </c>
      <c r="CF482" s="64"/>
      <c r="CG482" s="37" t="e">
        <f>VLOOKUP(Table_1[[#This Row],[EAN]],'[1]Planilha1'!$E:$R,13,0)</f>
        <v>#N/A</v>
      </c>
      <c r="CI482" s="188">
        <f>IF(Table_1[[#This Row],[STATUS MERCADO]]="GO",Table_1[[#This Row],[M. BRUTA TOTAL]],0)</f>
        <v>0</v>
      </c>
      <c r="CJ482" s="188">
        <f>IF(Table_1[[#This Row],[STATUS MERCADO]]="GO",Table_1[[#This Row],[PV UNIT. REALIZADO]]*Table_1[[#This Row],[QUANTIDADE]],0)</f>
        <v>0</v>
      </c>
    </row>
    <row r="483" ht="15">
      <c r="A483" s="7"/>
      <c r="B483" s="67" t="s">
        <v>2735</v>
      </c>
      <c r="C483" s="49"/>
      <c r="D483" s="49">
        <v>1793</v>
      </c>
      <c r="E483" s="49" t="s">
        <v>4729</v>
      </c>
      <c r="F483" s="50" t="s">
        <v>4703</v>
      </c>
      <c r="G483" s="48" t="s">
        <v>21</v>
      </c>
      <c r="H483" s="48">
        <v>390</v>
      </c>
      <c r="I483" s="51" t="s">
        <v>3106</v>
      </c>
      <c r="J483" s="48" t="s">
        <v>1474</v>
      </c>
      <c r="K483" s="52" t="s">
        <v>84</v>
      </c>
      <c r="L483" s="52">
        <v>12</v>
      </c>
      <c r="M483" s="52">
        <v>0</v>
      </c>
      <c r="N483" s="48" t="s">
        <v>85</v>
      </c>
      <c r="O483" s="48" t="s">
        <v>4750</v>
      </c>
      <c r="P483" s="68">
        <v>3.69</v>
      </c>
      <c r="Q483" s="54">
        <f>(17/100+7.6/100+1.65/100)*P483</f>
        <v>0.9686250000000001</v>
      </c>
      <c r="R483" s="54"/>
      <c r="S483" s="54"/>
      <c r="T483" s="54"/>
      <c r="U483" s="54"/>
      <c r="V483" s="54">
        <f>+P483-Q483+R483+S483+T483+U483</f>
        <v>2.721375</v>
      </c>
      <c r="W483" s="56">
        <f>(1.02/100)</f>
        <v>1.02E-2</v>
      </c>
      <c r="X483" s="56">
        <v>4.8E-3</v>
      </c>
      <c r="Y483" s="56">
        <v>0.17</v>
      </c>
      <c r="Z483" s="56">
        <v>1.65E-2</v>
      </c>
      <c r="AA483" s="56">
        <v>7.6E-2</v>
      </c>
      <c r="AB483" s="56">
        <f>SUM(W483:AA483)</f>
        <v>0.2775</v>
      </c>
      <c r="AC483" s="48">
        <v>12</v>
      </c>
      <c r="AD483" s="57">
        <f>IF(AL483="","",+AC483*AL483)</f>
        <v>83.20127388535033</v>
      </c>
      <c r="AE483" s="58">
        <f>IF(AL483="","",+AL483*AB483)</f>
        <v>1.9240294585987268</v>
      </c>
      <c r="AF483" s="57">
        <f>IF(AL483="","",+AL483-AE483)</f>
        <v>5.009410031847135</v>
      </c>
      <c r="AG483" s="58">
        <f>+V483</f>
        <v>2.721375</v>
      </c>
      <c r="AH483" s="57">
        <f>IF(AF483="","",+AF483-AG483)</f>
        <v>2.2880350318471345</v>
      </c>
      <c r="AI483" s="57">
        <f>IF(AH483="","",+AH483*AC483)</f>
        <v>27.456420382165614</v>
      </c>
      <c r="AJ483" s="58">
        <v>4.78</v>
      </c>
      <c r="AK483" s="59">
        <v>0.33</v>
      </c>
      <c r="AL483" s="58">
        <f>IF(V483=0,"",V483/(1-AB483-AK483))</f>
        <v>6.933439490445862</v>
      </c>
      <c r="AM483" s="60">
        <v>0.33</v>
      </c>
      <c r="AN483" s="58">
        <f>IF(V483=0,"",V483/(1-AB483-AM483))</f>
        <v>6.933439490445862</v>
      </c>
      <c r="AO483" s="61">
        <v>1.2</v>
      </c>
      <c r="AP483" s="58">
        <f>IF(BD!AJ483="","",BD!AJ483*BD!AO483)</f>
        <v>5.736</v>
      </c>
      <c r="AQ483" s="56">
        <f>BD!AM483/BD!AK483-1</f>
        <v>0</v>
      </c>
      <c r="AR483" s="56">
        <f>IF(BD!AN483="","",IF(BD!AJ483="","",BD!AN483/BD!AJ483-1))</f>
        <v>0.45051035364976166</v>
      </c>
      <c r="AS483" s="56" t="str">
        <f>IF(BD!AN483="","",IF(BD!AN483&lt;BD!AL483,"ABAIXO DA META","DENTRO DA META"))</f>
        <v>DENTRO DA META</v>
      </c>
      <c r="AT483" s="56" t="str">
        <f>IF(BD!AJ483="","EM ANÁLISE",IF(BD!AP483&gt;=BD!AN483,"GO", "NO GO"))</f>
        <v>NO GO</v>
      </c>
      <c r="AU483" s="62">
        <f>IF(AN483="","",+BD!$AN483-AJ483)</f>
        <v>2.1534394904458614</v>
      </c>
      <c r="AV483" s="63"/>
      <c r="AW483" s="54">
        <f>BD!P483*BD!AC483</f>
        <v>44.28</v>
      </c>
      <c r="AX483" s="54">
        <f>BD!V483*BD!AC483</f>
        <v>32.6565</v>
      </c>
      <c r="AY483" s="54">
        <f>IF(BD!AN483="","",BD!AN483*BD!AC483)</f>
        <v>83.20127388535033</v>
      </c>
      <c r="AZ483" s="48" t="s">
        <v>5271</v>
      </c>
      <c r="BA483" s="69" t="s">
        <v>124</v>
      </c>
      <c r="BB483" s="48">
        <v>1</v>
      </c>
      <c r="BC483" s="69" t="s">
        <v>4751</v>
      </c>
      <c r="BD483" s="64" t="s">
        <v>5257</v>
      </c>
      <c r="BE483" s="65" t="s">
        <v>4</v>
      </c>
      <c r="BF483" s="65" t="s">
        <v>4</v>
      </c>
      <c r="BG483" s="64" t="s">
        <v>5258</v>
      </c>
      <c r="BH483" s="66"/>
      <c r="BI483" s="66"/>
      <c r="BJ483" s="66"/>
      <c r="BK483" s="66"/>
      <c r="BL483" s="66"/>
      <c r="BM483" s="66"/>
      <c r="BN483" s="66"/>
      <c r="BO483" s="64">
        <v>138</v>
      </c>
      <c r="BP483" s="64">
        <v>140.622</v>
      </c>
      <c r="BQ483" s="64">
        <v>121</v>
      </c>
      <c r="BR483" s="64" t="s">
        <v>5260</v>
      </c>
      <c r="BS483" s="64" t="s">
        <v>5260</v>
      </c>
      <c r="BT483" s="64" t="s">
        <v>5261</v>
      </c>
      <c r="BU483" s="64">
        <v>5102</v>
      </c>
      <c r="BV483" s="64"/>
      <c r="BW483" s="64"/>
      <c r="BX483" s="64"/>
      <c r="BY483" s="64"/>
      <c r="BZ483" s="64"/>
      <c r="CA483" s="64"/>
      <c r="CB483" s="64"/>
      <c r="CC483" s="64">
        <v>102</v>
      </c>
      <c r="CD483" s="64">
        <v>8</v>
      </c>
      <c r="CE483" s="64">
        <v>8</v>
      </c>
      <c r="CF483" s="64"/>
      <c r="CG483" s="37" t="e">
        <f>VLOOKUP(Table_1[[#This Row],[EAN]],'[1]Planilha1'!$E:$R,13,0)</f>
        <v>#N/A</v>
      </c>
      <c r="CI483" s="188">
        <f>IF(Table_1[[#This Row],[STATUS MERCADO]]="GO",Table_1[[#This Row],[M. BRUTA TOTAL]],0)</f>
        <v>0</v>
      </c>
      <c r="CJ483" s="188">
        <f>IF(Table_1[[#This Row],[STATUS MERCADO]]="GO",Table_1[[#This Row],[PV UNIT. REALIZADO]]*Table_1[[#This Row],[QUANTIDADE]],0)</f>
        <v>0</v>
      </c>
    </row>
    <row r="484" ht="15">
      <c r="A484" s="7"/>
      <c r="B484" s="67" t="s">
        <v>2735</v>
      </c>
      <c r="C484" s="49"/>
      <c r="D484" s="49">
        <v>2118</v>
      </c>
      <c r="E484" s="49" t="s">
        <v>4730</v>
      </c>
      <c r="F484" s="50" t="s">
        <v>4704</v>
      </c>
      <c r="G484" s="48" t="s">
        <v>21</v>
      </c>
      <c r="H484" s="48">
        <v>390</v>
      </c>
      <c r="I484" s="51" t="s">
        <v>3106</v>
      </c>
      <c r="J484" s="48" t="s">
        <v>1474</v>
      </c>
      <c r="K484" s="52" t="s">
        <v>84</v>
      </c>
      <c r="L484" s="52">
        <v>12</v>
      </c>
      <c r="M484" s="52">
        <v>0</v>
      </c>
      <c r="N484" s="48" t="s">
        <v>85</v>
      </c>
      <c r="O484" s="48" t="s">
        <v>4750</v>
      </c>
      <c r="P484" s="68">
        <v>3.69</v>
      </c>
      <c r="Q484" s="54">
        <f>(17/100+7.6/100+1.65/100)*P484</f>
        <v>0.9686250000000001</v>
      </c>
      <c r="R484" s="54"/>
      <c r="S484" s="54"/>
      <c r="T484" s="54"/>
      <c r="U484" s="54"/>
      <c r="V484" s="54">
        <f>+P484-Q484+R484+S484+T484+U484</f>
        <v>2.721375</v>
      </c>
      <c r="W484" s="56">
        <f>(1.02/100)</f>
        <v>1.02E-2</v>
      </c>
      <c r="X484" s="56">
        <v>4.8E-3</v>
      </c>
      <c r="Y484" s="56">
        <v>0.17</v>
      </c>
      <c r="Z484" s="56">
        <v>1.65E-2</v>
      </c>
      <c r="AA484" s="56">
        <v>7.6E-2</v>
      </c>
      <c r="AB484" s="56">
        <f>SUM(W484:AA484)</f>
        <v>0.2775</v>
      </c>
      <c r="AC484" s="48">
        <v>12</v>
      </c>
      <c r="AD484" s="57">
        <f>IF(AL484="","",+AC484*AL484)</f>
        <v>83.20127388535033</v>
      </c>
      <c r="AE484" s="58">
        <f>IF(AL484="","",+AL484*AB484)</f>
        <v>1.9240294585987268</v>
      </c>
      <c r="AF484" s="57">
        <f>IF(AL484="","",+AL484-AE484)</f>
        <v>5.009410031847135</v>
      </c>
      <c r="AG484" s="58">
        <f>+V484</f>
        <v>2.721375</v>
      </c>
      <c r="AH484" s="57">
        <f>IF(AF484="","",+AF484-AG484)</f>
        <v>2.2880350318471345</v>
      </c>
      <c r="AI484" s="57">
        <f>IF(AH484="","",+AH484*AC484)</f>
        <v>27.456420382165614</v>
      </c>
      <c r="AJ484" s="58">
        <v>4.78</v>
      </c>
      <c r="AK484" s="59">
        <v>0.33</v>
      </c>
      <c r="AL484" s="58">
        <f>IF(V484=0,"",V484/(1-AB484-AK484))</f>
        <v>6.933439490445862</v>
      </c>
      <c r="AM484" s="60">
        <v>0.33</v>
      </c>
      <c r="AN484" s="58">
        <f>IF(V484=0,"",V484/(1-AB484-AM484))</f>
        <v>6.933439490445862</v>
      </c>
      <c r="AO484" s="61">
        <v>1.2</v>
      </c>
      <c r="AP484" s="58">
        <f>IF(BD!AJ484="","",BD!AJ484*BD!AO484)</f>
        <v>5.736</v>
      </c>
      <c r="AQ484" s="56">
        <f>BD!AM484/BD!AK484-1</f>
        <v>0</v>
      </c>
      <c r="AR484" s="56">
        <f>IF(BD!AN484="","",IF(BD!AJ484="","",BD!AN484/BD!AJ484-1))</f>
        <v>0.45051035364976166</v>
      </c>
      <c r="AS484" s="56" t="str">
        <f>IF(BD!AN484="","",IF(BD!AN484&lt;BD!AL484,"ABAIXO DA META","DENTRO DA META"))</f>
        <v>DENTRO DA META</v>
      </c>
      <c r="AT484" s="56" t="str">
        <f>IF(BD!AJ484="","EM ANÁLISE",IF(BD!AP484&gt;=BD!AN484,"GO", "NO GO"))</f>
        <v>NO GO</v>
      </c>
      <c r="AU484" s="62">
        <f>IF(AN484="","",+BD!$AN484-AJ484)</f>
        <v>2.1534394904458614</v>
      </c>
      <c r="AV484" s="63"/>
      <c r="AW484" s="54">
        <f>BD!P484*BD!AC484</f>
        <v>44.28</v>
      </c>
      <c r="AX484" s="54">
        <f>BD!V484*BD!AC484</f>
        <v>32.6565</v>
      </c>
      <c r="AY484" s="54">
        <f>IF(BD!AN484="","",BD!AN484*BD!AC484)</f>
        <v>83.20127388535033</v>
      </c>
      <c r="AZ484" s="48" t="s">
        <v>5271</v>
      </c>
      <c r="BA484" s="69" t="s">
        <v>124</v>
      </c>
      <c r="BB484" s="48">
        <v>1</v>
      </c>
      <c r="BC484" s="69" t="s">
        <v>4751</v>
      </c>
      <c r="BD484" s="64" t="s">
        <v>5257</v>
      </c>
      <c r="BE484" s="65" t="s">
        <v>4</v>
      </c>
      <c r="BF484" s="65" t="s">
        <v>4</v>
      </c>
      <c r="BG484" s="64" t="s">
        <v>5258</v>
      </c>
      <c r="BH484" s="66"/>
      <c r="BI484" s="66"/>
      <c r="BJ484" s="66"/>
      <c r="BK484" s="66"/>
      <c r="BL484" s="66"/>
      <c r="BM484" s="66"/>
      <c r="BN484" s="66"/>
      <c r="BO484" s="64">
        <v>138</v>
      </c>
      <c r="BP484" s="64">
        <v>140.622</v>
      </c>
      <c r="BQ484" s="64">
        <v>121</v>
      </c>
      <c r="BR484" s="64" t="s">
        <v>5260</v>
      </c>
      <c r="BS484" s="64" t="s">
        <v>5260</v>
      </c>
      <c r="BT484" s="64" t="s">
        <v>5261</v>
      </c>
      <c r="BU484" s="64">
        <v>5102</v>
      </c>
      <c r="BV484" s="64"/>
      <c r="BW484" s="64"/>
      <c r="BX484" s="64"/>
      <c r="BY484" s="64"/>
      <c r="BZ484" s="64"/>
      <c r="CA484" s="64"/>
      <c r="CB484" s="64"/>
      <c r="CC484" s="64">
        <v>102</v>
      </c>
      <c r="CD484" s="64">
        <v>8</v>
      </c>
      <c r="CE484" s="64">
        <v>8</v>
      </c>
      <c r="CF484" s="64"/>
      <c r="CG484" s="37" t="e">
        <f>VLOOKUP(Table_1[[#This Row],[EAN]],'[1]Planilha1'!$E:$R,13,0)</f>
        <v>#N/A</v>
      </c>
      <c r="CI484" s="188">
        <f>IF(Table_1[[#This Row],[STATUS MERCADO]]="GO",Table_1[[#This Row],[M. BRUTA TOTAL]],0)</f>
        <v>0</v>
      </c>
      <c r="CJ484" s="188">
        <f>IF(Table_1[[#This Row],[STATUS MERCADO]]="GO",Table_1[[#This Row],[PV UNIT. REALIZADO]]*Table_1[[#This Row],[QUANTIDADE]],0)</f>
        <v>0</v>
      </c>
    </row>
    <row r="485" ht="15">
      <c r="A485" s="7"/>
      <c r="B485" s="67" t="s">
        <v>2735</v>
      </c>
      <c r="C485" s="49"/>
      <c r="D485" s="49">
        <v>1900</v>
      </c>
      <c r="E485" s="49" t="s">
        <v>4731</v>
      </c>
      <c r="F485" s="50" t="s">
        <v>4705</v>
      </c>
      <c r="G485" s="48" t="s">
        <v>21</v>
      </c>
      <c r="H485" s="48">
        <v>390</v>
      </c>
      <c r="I485" s="51" t="s">
        <v>3106</v>
      </c>
      <c r="J485" s="48" t="s">
        <v>1474</v>
      </c>
      <c r="K485" s="52" t="s">
        <v>84</v>
      </c>
      <c r="L485" s="52">
        <v>12</v>
      </c>
      <c r="M485" s="52">
        <v>0</v>
      </c>
      <c r="N485" s="48" t="s">
        <v>85</v>
      </c>
      <c r="O485" s="48" t="s">
        <v>4750</v>
      </c>
      <c r="P485" s="68">
        <v>3.69</v>
      </c>
      <c r="Q485" s="54">
        <f>(17/100+7.6/100+1.65/100)*P485</f>
        <v>0.9686250000000001</v>
      </c>
      <c r="R485" s="54"/>
      <c r="S485" s="54"/>
      <c r="T485" s="54"/>
      <c r="U485" s="54"/>
      <c r="V485" s="54">
        <f>+P485-Q485+R485+S485+T485+U485</f>
        <v>2.721375</v>
      </c>
      <c r="W485" s="56">
        <f>(1.02/100)</f>
        <v>1.02E-2</v>
      </c>
      <c r="X485" s="56">
        <v>4.8E-3</v>
      </c>
      <c r="Y485" s="56">
        <v>0.17</v>
      </c>
      <c r="Z485" s="56">
        <v>1.65E-2</v>
      </c>
      <c r="AA485" s="56">
        <v>7.6E-2</v>
      </c>
      <c r="AB485" s="56">
        <f>SUM(W485:AA485)</f>
        <v>0.2775</v>
      </c>
      <c r="AC485" s="48">
        <v>12</v>
      </c>
      <c r="AD485" s="57">
        <f>IF(AL485="","",+AC485*AL485)</f>
        <v>83.20127388535033</v>
      </c>
      <c r="AE485" s="58">
        <f>IF(AL485="","",+AL485*AB485)</f>
        <v>1.9240294585987268</v>
      </c>
      <c r="AF485" s="57">
        <f>IF(AL485="","",+AL485-AE485)</f>
        <v>5.009410031847135</v>
      </c>
      <c r="AG485" s="58">
        <f>+V485</f>
        <v>2.721375</v>
      </c>
      <c r="AH485" s="57">
        <f>IF(AF485="","",+AF485-AG485)</f>
        <v>2.2880350318471345</v>
      </c>
      <c r="AI485" s="57">
        <f>IF(AH485="","",+AH485*AC485)</f>
        <v>27.456420382165614</v>
      </c>
      <c r="AJ485" s="58">
        <v>6.3</v>
      </c>
      <c r="AK485" s="59">
        <v>0.33</v>
      </c>
      <c r="AL485" s="58">
        <f>IF(V485=0,"",V485/(1-AB485-AK485))</f>
        <v>6.933439490445862</v>
      </c>
      <c r="AM485" s="60">
        <v>0.33</v>
      </c>
      <c r="AN485" s="58">
        <f>IF(V485=0,"",V485/(1-AB485-AM485))</f>
        <v>6.933439490445862</v>
      </c>
      <c r="AO485" s="61">
        <v>1.2</v>
      </c>
      <c r="AP485" s="58">
        <f>IF(BD!AJ485="","",BD!AJ485*BD!AO485)</f>
        <v>7.56</v>
      </c>
      <c r="AQ485" s="56">
        <f>BD!AM485/BD!AK485-1</f>
        <v>0</v>
      </c>
      <c r="AR485" s="56">
        <f>IF(BD!AN485="","",IF(BD!AJ485="","",BD!AN485/BD!AJ485-1))</f>
        <v>0.10054595086442242</v>
      </c>
      <c r="AS485" s="56" t="str">
        <f>IF(BD!AN485="","",IF(BD!AN485&lt;BD!AL485,"ABAIXO DA META","DENTRO DA META"))</f>
        <v>DENTRO DA META</v>
      </c>
      <c r="AT485" s="56" t="str">
        <f>IF(BD!AJ485="","EM ANÁLISE",IF(BD!AP485&gt;=BD!AN485,"GO", "NO GO"))</f>
        <v>GO</v>
      </c>
      <c r="AU485" s="62">
        <f>IF(AN485="","",+BD!$AN485-AJ485)</f>
        <v>0.6334394904458618</v>
      </c>
      <c r="AV485" s="63"/>
      <c r="AW485" s="54">
        <f>BD!P485*BD!AC485</f>
        <v>44.28</v>
      </c>
      <c r="AX485" s="54">
        <f>BD!V485*BD!AC485</f>
        <v>32.6565</v>
      </c>
      <c r="AY485" s="54">
        <f>IF(BD!AN485="","",BD!AN485*BD!AC485)</f>
        <v>83.20127388535033</v>
      </c>
      <c r="AZ485" s="48" t="s">
        <v>5271</v>
      </c>
      <c r="BA485" s="69" t="s">
        <v>124</v>
      </c>
      <c r="BB485" s="48">
        <v>1</v>
      </c>
      <c r="BC485" s="69" t="s">
        <v>4751</v>
      </c>
      <c r="BD485" s="64" t="s">
        <v>5257</v>
      </c>
      <c r="BE485" s="65" t="s">
        <v>4</v>
      </c>
      <c r="BF485" s="65" t="s">
        <v>4</v>
      </c>
      <c r="BG485" s="64" t="s">
        <v>5258</v>
      </c>
      <c r="BH485" s="66"/>
      <c r="BI485" s="66"/>
      <c r="BJ485" s="66"/>
      <c r="BK485" s="66"/>
      <c r="BL485" s="66"/>
      <c r="BM485" s="66"/>
      <c r="BN485" s="66"/>
      <c r="BO485" s="64">
        <v>138</v>
      </c>
      <c r="BP485" s="64">
        <v>140.622</v>
      </c>
      <c r="BQ485" s="64">
        <v>121</v>
      </c>
      <c r="BR485" s="64" t="s">
        <v>5260</v>
      </c>
      <c r="BS485" s="64" t="s">
        <v>5260</v>
      </c>
      <c r="BT485" s="64" t="s">
        <v>5261</v>
      </c>
      <c r="BU485" s="64">
        <v>5102</v>
      </c>
      <c r="BV485" s="64"/>
      <c r="BW485" s="64"/>
      <c r="BX485" s="64"/>
      <c r="BY485" s="64"/>
      <c r="BZ485" s="64"/>
      <c r="CA485" s="64"/>
      <c r="CB485" s="64"/>
      <c r="CC485" s="64">
        <v>102</v>
      </c>
      <c r="CD485" s="64">
        <v>8</v>
      </c>
      <c r="CE485" s="64">
        <v>8</v>
      </c>
      <c r="CF485" s="64"/>
      <c r="CG485" s="37" t="e">
        <f>VLOOKUP(Table_1[[#This Row],[EAN]],'[1]Planilha1'!$E:$R,13,0)</f>
        <v>#N/A</v>
      </c>
      <c r="CI485" s="188">
        <f>IF(Table_1[[#This Row],[STATUS MERCADO]]="GO",Table_1[[#This Row],[M. BRUTA TOTAL]],0)</f>
        <v>27.456420382165614</v>
      </c>
      <c r="CJ485" s="188">
        <f>IF(Table_1[[#This Row],[STATUS MERCADO]]="GO",Table_1[[#This Row],[PV UNIT. REALIZADO]]*Table_1[[#This Row],[QUANTIDADE]],0)</f>
        <v>83.20127388535033</v>
      </c>
    </row>
    <row r="486" ht="15">
      <c r="A486" s="7"/>
      <c r="B486" s="67" t="s">
        <v>2735</v>
      </c>
      <c r="C486" s="49"/>
      <c r="D486" s="49">
        <v>2122</v>
      </c>
      <c r="E486" s="49" t="s">
        <v>4732</v>
      </c>
      <c r="F486" s="50" t="s">
        <v>4706</v>
      </c>
      <c r="G486" s="48" t="s">
        <v>21</v>
      </c>
      <c r="H486" s="48">
        <v>390</v>
      </c>
      <c r="I486" s="51" t="s">
        <v>3106</v>
      </c>
      <c r="J486" s="48" t="s">
        <v>1474</v>
      </c>
      <c r="K486" s="52" t="s">
        <v>84</v>
      </c>
      <c r="L486" s="52">
        <v>12</v>
      </c>
      <c r="M486" s="52">
        <v>0</v>
      </c>
      <c r="N486" s="48" t="s">
        <v>85</v>
      </c>
      <c r="O486" s="48" t="s">
        <v>4750</v>
      </c>
      <c r="P486" s="68">
        <v>3.69</v>
      </c>
      <c r="Q486" s="54">
        <f>(17/100+7.6/100+1.65/100)*P486</f>
        <v>0.9686250000000001</v>
      </c>
      <c r="R486" s="54"/>
      <c r="S486" s="54"/>
      <c r="T486" s="54"/>
      <c r="U486" s="54"/>
      <c r="V486" s="54">
        <f>+P486-Q486+R486+S486+T486+U486</f>
        <v>2.721375</v>
      </c>
      <c r="W486" s="56">
        <f>(1.02/100)</f>
        <v>1.02E-2</v>
      </c>
      <c r="X486" s="56">
        <v>4.8E-3</v>
      </c>
      <c r="Y486" s="56">
        <v>0.17</v>
      </c>
      <c r="Z486" s="56">
        <v>1.65E-2</v>
      </c>
      <c r="AA486" s="56">
        <v>7.6E-2</v>
      </c>
      <c r="AB486" s="56">
        <f>SUM(W486:AA486)</f>
        <v>0.2775</v>
      </c>
      <c r="AC486" s="48">
        <v>12</v>
      </c>
      <c r="AD486" s="57">
        <f>IF(AL486="","",+AC486*AL486)</f>
        <v>83.20127388535033</v>
      </c>
      <c r="AE486" s="58">
        <f>IF(AL486="","",+AL486*AB486)</f>
        <v>1.9240294585987268</v>
      </c>
      <c r="AF486" s="57">
        <f>IF(AL486="","",+AL486-AE486)</f>
        <v>5.009410031847135</v>
      </c>
      <c r="AG486" s="58">
        <f>+V486</f>
        <v>2.721375</v>
      </c>
      <c r="AH486" s="57">
        <f>IF(AF486="","",+AF486-AG486)</f>
        <v>2.2880350318471345</v>
      </c>
      <c r="AI486" s="57">
        <f>IF(AH486="","",+AH486*AC486)</f>
        <v>27.456420382165614</v>
      </c>
      <c r="AJ486" s="58">
        <v>5.99</v>
      </c>
      <c r="AK486" s="59">
        <v>0.33</v>
      </c>
      <c r="AL486" s="58">
        <f>IF(V486=0,"",V486/(1-AB486-AK486))</f>
        <v>6.933439490445862</v>
      </c>
      <c r="AM486" s="60">
        <v>0.33</v>
      </c>
      <c r="AN486" s="58">
        <f>IF(V486=0,"",V486/(1-AB486-AM486))</f>
        <v>6.933439490445862</v>
      </c>
      <c r="AO486" s="61">
        <v>1.2</v>
      </c>
      <c r="AP486" s="58">
        <f>IF(BD!AJ486="","",BD!AJ486*BD!AO486)</f>
        <v>7.188</v>
      </c>
      <c r="AQ486" s="56">
        <f>BD!AM486/BD!AK486-1</f>
        <v>0</v>
      </c>
      <c r="AR486" s="56">
        <f>IF(BD!AN486="","",IF(BD!AJ486="","",BD!AN486/BD!AJ486-1))</f>
        <v>0.1575024191061538</v>
      </c>
      <c r="AS486" s="56" t="str">
        <f>IF(BD!AN486="","",IF(BD!AN486&lt;BD!AL486,"ABAIXO DA META","DENTRO DA META"))</f>
        <v>DENTRO DA META</v>
      </c>
      <c r="AT486" s="56" t="str">
        <f>IF(BD!AJ486="","EM ANÁLISE",IF(BD!AP486&gt;=BD!AN486,"GO", "NO GO"))</f>
        <v>GO</v>
      </c>
      <c r="AU486" s="62">
        <f>IF(AN486="","",+BD!$AN486-AJ486)</f>
        <v>0.9434394904458614</v>
      </c>
      <c r="AV486" s="63"/>
      <c r="AW486" s="54">
        <f>BD!P486*BD!AC486</f>
        <v>44.28</v>
      </c>
      <c r="AX486" s="54">
        <f>BD!V486*BD!AC486</f>
        <v>32.6565</v>
      </c>
      <c r="AY486" s="54">
        <f>IF(BD!AN486="","",BD!AN486*BD!AC486)</f>
        <v>83.20127388535033</v>
      </c>
      <c r="AZ486" s="48" t="s">
        <v>5271</v>
      </c>
      <c r="BA486" s="69" t="s">
        <v>124</v>
      </c>
      <c r="BB486" s="48">
        <v>1</v>
      </c>
      <c r="BC486" s="69" t="s">
        <v>4751</v>
      </c>
      <c r="BD486" s="64" t="s">
        <v>5257</v>
      </c>
      <c r="BE486" s="65" t="s">
        <v>4</v>
      </c>
      <c r="BF486" s="65" t="s">
        <v>4</v>
      </c>
      <c r="BG486" s="64" t="s">
        <v>5258</v>
      </c>
      <c r="BH486" s="66"/>
      <c r="BI486" s="66"/>
      <c r="BJ486" s="66"/>
      <c r="BK486" s="66"/>
      <c r="BL486" s="66"/>
      <c r="BM486" s="66"/>
      <c r="BN486" s="66"/>
      <c r="BO486" s="64">
        <v>138</v>
      </c>
      <c r="BP486" s="64">
        <v>140.622</v>
      </c>
      <c r="BQ486" s="64">
        <v>121</v>
      </c>
      <c r="BR486" s="64" t="s">
        <v>5260</v>
      </c>
      <c r="BS486" s="64" t="s">
        <v>5260</v>
      </c>
      <c r="BT486" s="64" t="s">
        <v>5261</v>
      </c>
      <c r="BU486" s="64">
        <v>5102</v>
      </c>
      <c r="BV486" s="64"/>
      <c r="BW486" s="64"/>
      <c r="BX486" s="64"/>
      <c r="BY486" s="64"/>
      <c r="BZ486" s="64"/>
      <c r="CA486" s="64"/>
      <c r="CB486" s="64"/>
      <c r="CC486" s="64">
        <v>102</v>
      </c>
      <c r="CD486" s="64">
        <v>8</v>
      </c>
      <c r="CE486" s="64">
        <v>8</v>
      </c>
      <c r="CF486" s="64"/>
      <c r="CG486" s="37" t="e">
        <f>VLOOKUP(Table_1[[#This Row],[EAN]],'[1]Planilha1'!$E:$R,13,0)</f>
        <v>#N/A</v>
      </c>
      <c r="CI486" s="188">
        <f>IF(Table_1[[#This Row],[STATUS MERCADO]]="GO",Table_1[[#This Row],[M. BRUTA TOTAL]],0)</f>
        <v>27.456420382165614</v>
      </c>
      <c r="CJ486" s="188">
        <f>IF(Table_1[[#This Row],[STATUS MERCADO]]="GO",Table_1[[#This Row],[PV UNIT. REALIZADO]]*Table_1[[#This Row],[QUANTIDADE]],0)</f>
        <v>83.20127388535033</v>
      </c>
    </row>
    <row r="487" ht="15">
      <c r="A487" s="7"/>
      <c r="B487" s="67" t="s">
        <v>2735</v>
      </c>
      <c r="C487" s="49"/>
      <c r="D487" s="49">
        <v>2123</v>
      </c>
      <c r="E487" s="49" t="s">
        <v>4733</v>
      </c>
      <c r="F487" s="50" t="s">
        <v>4707</v>
      </c>
      <c r="G487" s="48" t="s">
        <v>21</v>
      </c>
      <c r="H487" s="48">
        <v>390</v>
      </c>
      <c r="I487" s="51" t="s">
        <v>3106</v>
      </c>
      <c r="J487" s="48" t="s">
        <v>1474</v>
      </c>
      <c r="K487" s="52" t="s">
        <v>84</v>
      </c>
      <c r="L487" s="52">
        <v>12</v>
      </c>
      <c r="M487" s="52">
        <v>0</v>
      </c>
      <c r="N487" s="48" t="s">
        <v>85</v>
      </c>
      <c r="O487" s="48" t="s">
        <v>4750</v>
      </c>
      <c r="P487" s="68">
        <v>3.69</v>
      </c>
      <c r="Q487" s="54">
        <f>(17/100+7.6/100+1.65/100)*P487</f>
        <v>0.9686250000000001</v>
      </c>
      <c r="R487" s="54"/>
      <c r="S487" s="54"/>
      <c r="T487" s="54"/>
      <c r="U487" s="54"/>
      <c r="V487" s="54">
        <f>+P487-Q487+R487+S487+T487+U487</f>
        <v>2.721375</v>
      </c>
      <c r="W487" s="56">
        <f>(1.02/100)</f>
        <v>1.02E-2</v>
      </c>
      <c r="X487" s="56">
        <v>4.8E-3</v>
      </c>
      <c r="Y487" s="56">
        <v>0.17</v>
      </c>
      <c r="Z487" s="56">
        <v>1.65E-2</v>
      </c>
      <c r="AA487" s="56">
        <v>7.6E-2</v>
      </c>
      <c r="AB487" s="56">
        <f>SUM(W487:AA487)</f>
        <v>0.2775</v>
      </c>
      <c r="AC487" s="48">
        <v>12</v>
      </c>
      <c r="AD487" s="57">
        <f>IF(AL487="","",+AC487*AL487)</f>
        <v>83.20127388535033</v>
      </c>
      <c r="AE487" s="58">
        <f>IF(AL487="","",+AL487*AB487)</f>
        <v>1.9240294585987268</v>
      </c>
      <c r="AF487" s="57">
        <f>IF(AL487="","",+AL487-AE487)</f>
        <v>5.009410031847135</v>
      </c>
      <c r="AG487" s="58">
        <f>+V487</f>
        <v>2.721375</v>
      </c>
      <c r="AH487" s="57">
        <f>IF(AF487="","",+AF487-AG487)</f>
        <v>2.2880350318471345</v>
      </c>
      <c r="AI487" s="57">
        <f>IF(AH487="","",+AH487*AC487)</f>
        <v>27.456420382165614</v>
      </c>
      <c r="AJ487" s="58">
        <v>5.99</v>
      </c>
      <c r="AK487" s="59">
        <v>0.33</v>
      </c>
      <c r="AL487" s="58">
        <f>IF(V487=0,"",V487/(1-AB487-AK487))</f>
        <v>6.933439490445862</v>
      </c>
      <c r="AM487" s="60">
        <v>0.33</v>
      </c>
      <c r="AN487" s="58">
        <f>IF(V487=0,"",V487/(1-AB487-AM487))</f>
        <v>6.933439490445862</v>
      </c>
      <c r="AO487" s="61">
        <v>1.2</v>
      </c>
      <c r="AP487" s="58">
        <f>IF(BD!AJ487="","",BD!AJ487*BD!AO487)</f>
        <v>7.188</v>
      </c>
      <c r="AQ487" s="56">
        <f>BD!AM487/BD!AK487-1</f>
        <v>0</v>
      </c>
      <c r="AR487" s="56">
        <f>IF(BD!AN487="","",IF(BD!AJ487="","",BD!AN487/BD!AJ487-1))</f>
        <v>0.1575024191061538</v>
      </c>
      <c r="AS487" s="56" t="str">
        <f>IF(BD!AN487="","",IF(BD!AN487&lt;BD!AL487,"ABAIXO DA META","DENTRO DA META"))</f>
        <v>DENTRO DA META</v>
      </c>
      <c r="AT487" s="56" t="str">
        <f>IF(BD!AJ487="","EM ANÁLISE",IF(BD!AP487&gt;=BD!AN487,"GO", "NO GO"))</f>
        <v>GO</v>
      </c>
      <c r="AU487" s="62">
        <f>IF(AN487="","",+BD!$AN487-AJ487)</f>
        <v>0.9434394904458614</v>
      </c>
      <c r="AV487" s="63"/>
      <c r="AW487" s="54">
        <f>BD!P487*BD!AC487</f>
        <v>44.28</v>
      </c>
      <c r="AX487" s="54">
        <f>BD!V487*BD!AC487</f>
        <v>32.6565</v>
      </c>
      <c r="AY487" s="54">
        <f>IF(BD!AN487="","",BD!AN487*BD!AC487)</f>
        <v>83.20127388535033</v>
      </c>
      <c r="AZ487" s="48" t="s">
        <v>5271</v>
      </c>
      <c r="BA487" s="69" t="s">
        <v>124</v>
      </c>
      <c r="BB487" s="48">
        <v>1</v>
      </c>
      <c r="BC487" s="69" t="s">
        <v>4751</v>
      </c>
      <c r="BD487" s="64" t="s">
        <v>5257</v>
      </c>
      <c r="BE487" s="65" t="s">
        <v>4</v>
      </c>
      <c r="BF487" s="65" t="s">
        <v>4</v>
      </c>
      <c r="BG487" s="64" t="s">
        <v>5258</v>
      </c>
      <c r="BH487" s="66"/>
      <c r="BI487" s="66"/>
      <c r="BJ487" s="66"/>
      <c r="BK487" s="66"/>
      <c r="BL487" s="66"/>
      <c r="BM487" s="66"/>
      <c r="BN487" s="66"/>
      <c r="BO487" s="64">
        <v>138</v>
      </c>
      <c r="BP487" s="64">
        <v>140.622</v>
      </c>
      <c r="BQ487" s="64">
        <v>121</v>
      </c>
      <c r="BR487" s="64" t="s">
        <v>5260</v>
      </c>
      <c r="BS487" s="64" t="s">
        <v>5260</v>
      </c>
      <c r="BT487" s="64" t="s">
        <v>5261</v>
      </c>
      <c r="BU487" s="64">
        <v>5102</v>
      </c>
      <c r="BV487" s="64"/>
      <c r="BW487" s="64"/>
      <c r="BX487" s="64"/>
      <c r="BY487" s="64"/>
      <c r="BZ487" s="64"/>
      <c r="CA487" s="64"/>
      <c r="CB487" s="64"/>
      <c r="CC487" s="64">
        <v>102</v>
      </c>
      <c r="CD487" s="64">
        <v>8</v>
      </c>
      <c r="CE487" s="64">
        <v>8</v>
      </c>
      <c r="CF487" s="64"/>
      <c r="CG487" s="37" t="e">
        <f>VLOOKUP(Table_1[[#This Row],[EAN]],'[1]Planilha1'!$E:$R,13,0)</f>
        <v>#N/A</v>
      </c>
      <c r="CI487" s="188">
        <f>IF(Table_1[[#This Row],[STATUS MERCADO]]="GO",Table_1[[#This Row],[M. BRUTA TOTAL]],0)</f>
        <v>27.456420382165614</v>
      </c>
      <c r="CJ487" s="188">
        <f>IF(Table_1[[#This Row],[STATUS MERCADO]]="GO",Table_1[[#This Row],[PV UNIT. REALIZADO]]*Table_1[[#This Row],[QUANTIDADE]],0)</f>
        <v>83.20127388535033</v>
      </c>
    </row>
    <row r="488" ht="15">
      <c r="A488" s="7"/>
      <c r="B488" s="67" t="s">
        <v>2735</v>
      </c>
      <c r="C488" s="49"/>
      <c r="D488" s="49">
        <v>1878</v>
      </c>
      <c r="E488" s="49" t="s">
        <v>4734</v>
      </c>
      <c r="F488" s="50" t="s">
        <v>4708</v>
      </c>
      <c r="G488" s="48" t="s">
        <v>21</v>
      </c>
      <c r="H488" s="48">
        <v>390</v>
      </c>
      <c r="I488" s="51" t="s">
        <v>3106</v>
      </c>
      <c r="J488" s="48" t="s">
        <v>1474</v>
      </c>
      <c r="K488" s="52" t="s">
        <v>84</v>
      </c>
      <c r="L488" s="52">
        <v>12</v>
      </c>
      <c r="M488" s="52">
        <v>0</v>
      </c>
      <c r="N488" s="48" t="s">
        <v>85</v>
      </c>
      <c r="O488" s="48" t="s">
        <v>4750</v>
      </c>
      <c r="P488" s="68">
        <v>3.69</v>
      </c>
      <c r="Q488" s="54">
        <f>(17/100+7.6/100+1.65/100)*P488</f>
        <v>0.9686250000000001</v>
      </c>
      <c r="R488" s="54"/>
      <c r="S488" s="54"/>
      <c r="T488" s="54"/>
      <c r="U488" s="54"/>
      <c r="V488" s="54">
        <f>+P488-Q488+R488+S488+T488+U488</f>
        <v>2.721375</v>
      </c>
      <c r="W488" s="56">
        <f>(1.02/100)</f>
        <v>1.02E-2</v>
      </c>
      <c r="X488" s="56">
        <v>4.8E-3</v>
      </c>
      <c r="Y488" s="56">
        <v>0.17</v>
      </c>
      <c r="Z488" s="56">
        <v>1.65E-2</v>
      </c>
      <c r="AA488" s="56">
        <v>7.6E-2</v>
      </c>
      <c r="AB488" s="56">
        <f>SUM(W488:AA488)</f>
        <v>0.2775</v>
      </c>
      <c r="AC488" s="48">
        <v>12</v>
      </c>
      <c r="AD488" s="57">
        <f>IF(AL488="","",+AC488*AL488)</f>
        <v>83.20127388535033</v>
      </c>
      <c r="AE488" s="58">
        <f>IF(AL488="","",+AL488*AB488)</f>
        <v>1.9240294585987268</v>
      </c>
      <c r="AF488" s="57">
        <f>IF(AL488="","",+AL488-AE488)</f>
        <v>5.009410031847135</v>
      </c>
      <c r="AG488" s="58">
        <f>+V488</f>
        <v>2.721375</v>
      </c>
      <c r="AH488" s="57">
        <f>IF(AF488="","",+AF488-AG488)</f>
        <v>2.2880350318471345</v>
      </c>
      <c r="AI488" s="57">
        <f>IF(AH488="","",+AH488*AC488)</f>
        <v>27.456420382165614</v>
      </c>
      <c r="AJ488" s="58">
        <v>7.45</v>
      </c>
      <c r="AK488" s="59">
        <v>0.33</v>
      </c>
      <c r="AL488" s="58">
        <f>IF(V488=0,"",V488/(1-AB488-AK488))</f>
        <v>6.933439490445862</v>
      </c>
      <c r="AM488" s="60">
        <v>0.33</v>
      </c>
      <c r="AN488" s="58">
        <f>IF(V488=0,"",V488/(1-AB488-AM488))</f>
        <v>6.933439490445862</v>
      </c>
      <c r="AO488" s="61">
        <v>1.2</v>
      </c>
      <c r="AP488" s="58">
        <f>IF(BD!AJ488="","",BD!AJ488*BD!AO488)</f>
        <v>8.94</v>
      </c>
      <c r="AQ488" s="56">
        <f>BD!AM488/BD!AK488-1</f>
        <v>0</v>
      </c>
      <c r="AR488" s="56">
        <f>IF(BD!AN488="","",IF(BD!AJ488="","",BD!AN488/BD!AJ488-1))</f>
        <v>-6.933698114820652E-2</v>
      </c>
      <c r="AS488" s="56" t="str">
        <f>IF(BD!AN488="","",IF(BD!AN488&lt;BD!AL488,"ABAIXO DA META","DENTRO DA META"))</f>
        <v>DENTRO DA META</v>
      </c>
      <c r="AT488" s="56" t="str">
        <f>IF(BD!AJ488="","EM ANÁLISE",IF(BD!AP488&gt;=BD!AN488,"GO", "NO GO"))</f>
        <v>GO</v>
      </c>
      <c r="AU488" s="62">
        <f>IF(AN488="","",+BD!$AN488-AJ488)</f>
        <v>-0.5165605095541386</v>
      </c>
      <c r="AV488" s="63"/>
      <c r="AW488" s="54">
        <f>BD!P488*BD!AC488</f>
        <v>44.28</v>
      </c>
      <c r="AX488" s="54">
        <f>BD!V488*BD!AC488</f>
        <v>32.6565</v>
      </c>
      <c r="AY488" s="54">
        <f>IF(BD!AN488="","",BD!AN488*BD!AC488)</f>
        <v>83.20127388535033</v>
      </c>
      <c r="AZ488" s="48" t="s">
        <v>5271</v>
      </c>
      <c r="BA488" s="69" t="s">
        <v>124</v>
      </c>
      <c r="BB488" s="48">
        <v>1</v>
      </c>
      <c r="BC488" s="69" t="s">
        <v>4751</v>
      </c>
      <c r="BD488" s="64" t="s">
        <v>5257</v>
      </c>
      <c r="BE488" s="65" t="s">
        <v>4</v>
      </c>
      <c r="BF488" s="65" t="s">
        <v>4</v>
      </c>
      <c r="BG488" s="64" t="s">
        <v>5258</v>
      </c>
      <c r="BH488" s="66"/>
      <c r="BI488" s="66"/>
      <c r="BJ488" s="66"/>
      <c r="BK488" s="66"/>
      <c r="BL488" s="66"/>
      <c r="BM488" s="66"/>
      <c r="BN488" s="66"/>
      <c r="BO488" s="64">
        <v>138</v>
      </c>
      <c r="BP488" s="64">
        <v>140.622</v>
      </c>
      <c r="BQ488" s="64">
        <v>121</v>
      </c>
      <c r="BR488" s="64" t="s">
        <v>5260</v>
      </c>
      <c r="BS488" s="64" t="s">
        <v>5260</v>
      </c>
      <c r="BT488" s="64" t="s">
        <v>5261</v>
      </c>
      <c r="BU488" s="64">
        <v>5102</v>
      </c>
      <c r="BV488" s="64"/>
      <c r="BW488" s="64"/>
      <c r="BX488" s="64"/>
      <c r="BY488" s="64"/>
      <c r="BZ488" s="64"/>
      <c r="CA488" s="64"/>
      <c r="CB488" s="64"/>
      <c r="CC488" s="64">
        <v>102</v>
      </c>
      <c r="CD488" s="64">
        <v>8</v>
      </c>
      <c r="CE488" s="64">
        <v>8</v>
      </c>
      <c r="CF488" s="64"/>
      <c r="CG488" s="37" t="e">
        <f>VLOOKUP(Table_1[[#This Row],[EAN]],'[1]Planilha1'!$E:$R,13,0)</f>
        <v>#N/A</v>
      </c>
      <c r="CI488" s="188">
        <f>IF(Table_1[[#This Row],[STATUS MERCADO]]="GO",Table_1[[#This Row],[M. BRUTA TOTAL]],0)</f>
        <v>27.456420382165614</v>
      </c>
      <c r="CJ488" s="188">
        <f>IF(Table_1[[#This Row],[STATUS MERCADO]]="GO",Table_1[[#This Row],[PV UNIT. REALIZADO]]*Table_1[[#This Row],[QUANTIDADE]],0)</f>
        <v>83.20127388535033</v>
      </c>
    </row>
    <row r="489" ht="15">
      <c r="A489" s="7"/>
      <c r="B489" s="67" t="s">
        <v>2735</v>
      </c>
      <c r="C489" s="49"/>
      <c r="D489" s="49">
        <v>1795</v>
      </c>
      <c r="E489" s="49" t="s">
        <v>4735</v>
      </c>
      <c r="F489" s="50" t="s">
        <v>4709</v>
      </c>
      <c r="G489" s="48" t="s">
        <v>21</v>
      </c>
      <c r="H489" s="48">
        <v>390</v>
      </c>
      <c r="I489" s="51" t="s">
        <v>3106</v>
      </c>
      <c r="J489" s="48" t="s">
        <v>1474</v>
      </c>
      <c r="K489" s="52" t="s">
        <v>84</v>
      </c>
      <c r="L489" s="52">
        <v>12</v>
      </c>
      <c r="M489" s="52">
        <v>0</v>
      </c>
      <c r="N489" s="48" t="s">
        <v>85</v>
      </c>
      <c r="O489" s="48" t="s">
        <v>4750</v>
      </c>
      <c r="P489" s="68">
        <v>3.69</v>
      </c>
      <c r="Q489" s="54">
        <f>(17/100+7.6/100+1.65/100)*P489</f>
        <v>0.9686250000000001</v>
      </c>
      <c r="R489" s="54"/>
      <c r="S489" s="54"/>
      <c r="T489" s="54"/>
      <c r="U489" s="54"/>
      <c r="V489" s="54">
        <f>+P489-Q489+R489+S489+T489+U489</f>
        <v>2.721375</v>
      </c>
      <c r="W489" s="56">
        <f>(1.02/100)</f>
        <v>1.02E-2</v>
      </c>
      <c r="X489" s="56">
        <v>4.8E-3</v>
      </c>
      <c r="Y489" s="56">
        <v>0.17</v>
      </c>
      <c r="Z489" s="56">
        <v>1.65E-2</v>
      </c>
      <c r="AA489" s="56">
        <v>7.6E-2</v>
      </c>
      <c r="AB489" s="56">
        <f>SUM(W489:AA489)</f>
        <v>0.2775</v>
      </c>
      <c r="AC489" s="48">
        <v>12</v>
      </c>
      <c r="AD489" s="57">
        <f>IF(AL489="","",+AC489*AL489)</f>
        <v>83.20127388535033</v>
      </c>
      <c r="AE489" s="58">
        <f>IF(AL489="","",+AL489*AB489)</f>
        <v>1.9240294585987268</v>
      </c>
      <c r="AF489" s="57">
        <f>IF(AL489="","",+AL489-AE489)</f>
        <v>5.009410031847135</v>
      </c>
      <c r="AG489" s="58">
        <f>+V489</f>
        <v>2.721375</v>
      </c>
      <c r="AH489" s="57">
        <f>IF(AF489="","",+AF489-AG489)</f>
        <v>2.2880350318471345</v>
      </c>
      <c r="AI489" s="57">
        <f>IF(AH489="","",+AH489*AC489)</f>
        <v>27.456420382165614</v>
      </c>
      <c r="AJ489" s="58">
        <v>5.99</v>
      </c>
      <c r="AK489" s="59">
        <v>0.33</v>
      </c>
      <c r="AL489" s="58">
        <f>IF(V489=0,"",V489/(1-AB489-AK489))</f>
        <v>6.933439490445862</v>
      </c>
      <c r="AM489" s="60">
        <v>0.33</v>
      </c>
      <c r="AN489" s="58">
        <f>IF(V489=0,"",V489/(1-AB489-AM489))</f>
        <v>6.933439490445862</v>
      </c>
      <c r="AO489" s="61">
        <v>1.2</v>
      </c>
      <c r="AP489" s="58">
        <f>IF(BD!AJ489="","",BD!AJ489*BD!AO489)</f>
        <v>7.188</v>
      </c>
      <c r="AQ489" s="56">
        <f>BD!AM489/BD!AK489-1</f>
        <v>0</v>
      </c>
      <c r="AR489" s="56">
        <f>IF(BD!AN489="","",IF(BD!AJ489="","",BD!AN489/BD!AJ489-1))</f>
        <v>0.1575024191061538</v>
      </c>
      <c r="AS489" s="56" t="str">
        <f>IF(BD!AN489="","",IF(BD!AN489&lt;BD!AL489,"ABAIXO DA META","DENTRO DA META"))</f>
        <v>DENTRO DA META</v>
      </c>
      <c r="AT489" s="56" t="str">
        <f>IF(BD!AJ489="","EM ANÁLISE",IF(BD!AP489&gt;=BD!AN489,"GO", "NO GO"))</f>
        <v>GO</v>
      </c>
      <c r="AU489" s="62">
        <f>IF(AN489="","",+BD!$AN489-AJ489)</f>
        <v>0.9434394904458614</v>
      </c>
      <c r="AV489" s="63"/>
      <c r="AW489" s="54">
        <f>BD!P489*BD!AC489</f>
        <v>44.28</v>
      </c>
      <c r="AX489" s="54">
        <f>BD!V489*BD!AC489</f>
        <v>32.6565</v>
      </c>
      <c r="AY489" s="54">
        <f>IF(BD!AN489="","",BD!AN489*BD!AC489)</f>
        <v>83.20127388535033</v>
      </c>
      <c r="AZ489" s="48" t="s">
        <v>5271</v>
      </c>
      <c r="BA489" s="69" t="s">
        <v>124</v>
      </c>
      <c r="BB489" s="48">
        <v>1</v>
      </c>
      <c r="BC489" s="69" t="s">
        <v>4751</v>
      </c>
      <c r="BD489" s="64" t="s">
        <v>5257</v>
      </c>
      <c r="BE489" s="65" t="s">
        <v>4</v>
      </c>
      <c r="BF489" s="65" t="s">
        <v>4</v>
      </c>
      <c r="BG489" s="64" t="s">
        <v>5258</v>
      </c>
      <c r="BH489" s="66"/>
      <c r="BI489" s="66"/>
      <c r="BJ489" s="66"/>
      <c r="BK489" s="66"/>
      <c r="BL489" s="66"/>
      <c r="BM489" s="66"/>
      <c r="BN489" s="66"/>
      <c r="BO489" s="64">
        <v>138</v>
      </c>
      <c r="BP489" s="64">
        <v>140.622</v>
      </c>
      <c r="BQ489" s="64">
        <v>121</v>
      </c>
      <c r="BR489" s="64" t="s">
        <v>5260</v>
      </c>
      <c r="BS489" s="64" t="s">
        <v>5260</v>
      </c>
      <c r="BT489" s="64" t="s">
        <v>5261</v>
      </c>
      <c r="BU489" s="64">
        <v>5102</v>
      </c>
      <c r="BV489" s="64"/>
      <c r="BW489" s="64"/>
      <c r="BX489" s="64"/>
      <c r="BY489" s="64"/>
      <c r="BZ489" s="64"/>
      <c r="CA489" s="64"/>
      <c r="CB489" s="64"/>
      <c r="CC489" s="64">
        <v>102</v>
      </c>
      <c r="CD489" s="64">
        <v>8</v>
      </c>
      <c r="CE489" s="64">
        <v>8</v>
      </c>
      <c r="CF489" s="64"/>
      <c r="CG489" s="37" t="e">
        <f>VLOOKUP(Table_1[[#This Row],[EAN]],'[1]Planilha1'!$E:$R,13,0)</f>
        <v>#N/A</v>
      </c>
      <c r="CI489" s="188">
        <f>IF(Table_1[[#This Row],[STATUS MERCADO]]="GO",Table_1[[#This Row],[M. BRUTA TOTAL]],0)</f>
        <v>27.456420382165614</v>
      </c>
      <c r="CJ489" s="188">
        <f>IF(Table_1[[#This Row],[STATUS MERCADO]]="GO",Table_1[[#This Row],[PV UNIT. REALIZADO]]*Table_1[[#This Row],[QUANTIDADE]],0)</f>
        <v>83.20127388535033</v>
      </c>
    </row>
    <row r="490" ht="15">
      <c r="A490" s="7"/>
      <c r="B490" s="67" t="s">
        <v>2735</v>
      </c>
      <c r="C490" s="49"/>
      <c r="D490" s="49">
        <v>1783</v>
      </c>
      <c r="E490" s="49" t="s">
        <v>4736</v>
      </c>
      <c r="F490" s="50" t="s">
        <v>4710</v>
      </c>
      <c r="G490" s="48" t="s">
        <v>21</v>
      </c>
      <c r="H490" s="48">
        <v>390</v>
      </c>
      <c r="I490" s="51" t="s">
        <v>3106</v>
      </c>
      <c r="J490" s="48" t="s">
        <v>1474</v>
      </c>
      <c r="K490" s="52" t="s">
        <v>84</v>
      </c>
      <c r="L490" s="52">
        <v>12</v>
      </c>
      <c r="M490" s="52">
        <v>0</v>
      </c>
      <c r="N490" s="48" t="s">
        <v>85</v>
      </c>
      <c r="O490" s="48" t="s">
        <v>4750</v>
      </c>
      <c r="P490" s="68">
        <v>3.69</v>
      </c>
      <c r="Q490" s="54">
        <f>(17/100+7.6/100+1.65/100)*P490</f>
        <v>0.9686250000000001</v>
      </c>
      <c r="R490" s="54"/>
      <c r="S490" s="54"/>
      <c r="T490" s="54"/>
      <c r="U490" s="54"/>
      <c r="V490" s="54">
        <f>+P490-Q490+R490+S490+T490+U490</f>
        <v>2.721375</v>
      </c>
      <c r="W490" s="56">
        <f>(1.02/100)</f>
        <v>1.02E-2</v>
      </c>
      <c r="X490" s="56">
        <v>4.8E-3</v>
      </c>
      <c r="Y490" s="56">
        <v>0.17</v>
      </c>
      <c r="Z490" s="56">
        <v>1.65E-2</v>
      </c>
      <c r="AA490" s="56">
        <v>7.6E-2</v>
      </c>
      <c r="AB490" s="56">
        <f>SUM(W490:AA490)</f>
        <v>0.2775</v>
      </c>
      <c r="AC490" s="48">
        <v>12</v>
      </c>
      <c r="AD490" s="57">
        <f>IF(AL490="","",+AC490*AL490)</f>
        <v>83.20127388535033</v>
      </c>
      <c r="AE490" s="58">
        <f>IF(AL490="","",+AL490*AB490)</f>
        <v>1.9240294585987268</v>
      </c>
      <c r="AF490" s="57">
        <f>IF(AL490="","",+AL490-AE490)</f>
        <v>5.009410031847135</v>
      </c>
      <c r="AG490" s="58">
        <f>+V490</f>
        <v>2.721375</v>
      </c>
      <c r="AH490" s="57">
        <f>IF(AF490="","",+AF490-AG490)</f>
        <v>2.2880350318471345</v>
      </c>
      <c r="AI490" s="57">
        <f>IF(AH490="","",+AH490*AC490)</f>
        <v>27.456420382165614</v>
      </c>
      <c r="AJ490" s="58">
        <v>6.69</v>
      </c>
      <c r="AK490" s="59">
        <v>0.33</v>
      </c>
      <c r="AL490" s="58">
        <f>IF(V490=0,"",V490/(1-AB490-AK490))</f>
        <v>6.933439490445862</v>
      </c>
      <c r="AM490" s="60">
        <v>0.33</v>
      </c>
      <c r="AN490" s="58">
        <f>IF(V490=0,"",V490/(1-AB490-AM490))</f>
        <v>6.933439490445862</v>
      </c>
      <c r="AO490" s="61">
        <v>1.2</v>
      </c>
      <c r="AP490" s="58">
        <f>IF(BD!AJ490="","",BD!AJ490*BD!AO490)</f>
        <v>8.028</v>
      </c>
      <c r="AQ490" s="56">
        <f>BD!AM490/BD!AK490-1</f>
        <v>0</v>
      </c>
      <c r="AR490" s="56">
        <f>IF(BD!AN490="","",IF(BD!AJ490="","",BD!AN490/BD!AJ490-1))</f>
        <v>3.6388563594299095E-2</v>
      </c>
      <c r="AS490" s="56" t="str">
        <f>IF(BD!AN490="","",IF(BD!AN490&lt;BD!AL490,"ABAIXO DA META","DENTRO DA META"))</f>
        <v>DENTRO DA META</v>
      </c>
      <c r="AT490" s="56" t="str">
        <f>IF(BD!AJ490="","EM ANÁLISE",IF(BD!AP490&gt;=BD!AN490,"GO", "NO GO"))</f>
        <v>GO</v>
      </c>
      <c r="AU490" s="62">
        <f>IF(AN490="","",+BD!$AN490-AJ490)</f>
        <v>0.24343949044586122</v>
      </c>
      <c r="AV490" s="63"/>
      <c r="AW490" s="54">
        <f>BD!P490*BD!AC490</f>
        <v>44.28</v>
      </c>
      <c r="AX490" s="54">
        <f>BD!V490*BD!AC490</f>
        <v>32.6565</v>
      </c>
      <c r="AY490" s="54">
        <f>IF(BD!AN490="","",BD!AN490*BD!AC490)</f>
        <v>83.20127388535033</v>
      </c>
      <c r="AZ490" s="48" t="s">
        <v>5271</v>
      </c>
      <c r="BA490" s="69" t="s">
        <v>124</v>
      </c>
      <c r="BB490" s="48">
        <v>1</v>
      </c>
      <c r="BC490" s="69" t="s">
        <v>4751</v>
      </c>
      <c r="BD490" s="64" t="s">
        <v>5257</v>
      </c>
      <c r="BE490" s="65" t="s">
        <v>4</v>
      </c>
      <c r="BF490" s="65" t="s">
        <v>4</v>
      </c>
      <c r="BG490" s="64" t="s">
        <v>5258</v>
      </c>
      <c r="BH490" s="66"/>
      <c r="BI490" s="66"/>
      <c r="BJ490" s="66"/>
      <c r="BK490" s="66"/>
      <c r="BL490" s="66"/>
      <c r="BM490" s="66"/>
      <c r="BN490" s="66"/>
      <c r="BO490" s="64">
        <v>138</v>
      </c>
      <c r="BP490" s="64">
        <v>140.622</v>
      </c>
      <c r="BQ490" s="64">
        <v>121</v>
      </c>
      <c r="BR490" s="64" t="s">
        <v>5260</v>
      </c>
      <c r="BS490" s="64" t="s">
        <v>5260</v>
      </c>
      <c r="BT490" s="64" t="s">
        <v>5261</v>
      </c>
      <c r="BU490" s="64">
        <v>5102</v>
      </c>
      <c r="BV490" s="64"/>
      <c r="BW490" s="64"/>
      <c r="BX490" s="64"/>
      <c r="BY490" s="64"/>
      <c r="BZ490" s="64"/>
      <c r="CA490" s="64"/>
      <c r="CB490" s="64"/>
      <c r="CC490" s="64">
        <v>102</v>
      </c>
      <c r="CD490" s="64">
        <v>8</v>
      </c>
      <c r="CE490" s="64">
        <v>8</v>
      </c>
      <c r="CF490" s="64"/>
      <c r="CG490" s="37" t="e">
        <f>VLOOKUP(Table_1[[#This Row],[EAN]],'[2]Produtos'!$A:$D,4,0)</f>
        <v>#N/A</v>
      </c>
      <c r="CI490" s="188">
        <f>IF(Table_1[[#This Row],[STATUS MERCADO]]="GO",Table_1[[#This Row],[M. BRUTA TOTAL]],0)</f>
        <v>27.456420382165614</v>
      </c>
      <c r="CJ490" s="188">
        <f>IF(Table_1[[#This Row],[STATUS MERCADO]]="GO",Table_1[[#This Row],[PV UNIT. REALIZADO]]*Table_1[[#This Row],[QUANTIDADE]],0)</f>
        <v>83.20127388535033</v>
      </c>
    </row>
    <row r="491" ht="15">
      <c r="A491" s="7"/>
      <c r="B491" s="67" t="s">
        <v>2735</v>
      </c>
      <c r="C491" s="49"/>
      <c r="D491" s="49">
        <v>1784</v>
      </c>
      <c r="E491" s="49" t="s">
        <v>4737</v>
      </c>
      <c r="F491" s="50" t="s">
        <v>4711</v>
      </c>
      <c r="G491" s="48" t="s">
        <v>21</v>
      </c>
      <c r="H491" s="48">
        <v>390</v>
      </c>
      <c r="I491" s="51" t="s">
        <v>3106</v>
      </c>
      <c r="J491" s="48" t="s">
        <v>1474</v>
      </c>
      <c r="K491" s="52" t="s">
        <v>84</v>
      </c>
      <c r="L491" s="52">
        <v>12</v>
      </c>
      <c r="M491" s="52">
        <v>0</v>
      </c>
      <c r="N491" s="48" t="s">
        <v>85</v>
      </c>
      <c r="O491" s="48" t="s">
        <v>4750</v>
      </c>
      <c r="P491" s="68">
        <v>3.69</v>
      </c>
      <c r="Q491" s="54">
        <f>(17/100+7.6/100+1.65/100)*P491</f>
        <v>0.9686250000000001</v>
      </c>
      <c r="R491" s="54"/>
      <c r="S491" s="54"/>
      <c r="T491" s="54"/>
      <c r="U491" s="54"/>
      <c r="V491" s="54">
        <f>+P491-Q491+R491+S491+T491+U491</f>
        <v>2.721375</v>
      </c>
      <c r="W491" s="56">
        <f>(1.02/100)</f>
        <v>1.02E-2</v>
      </c>
      <c r="X491" s="56">
        <v>4.8E-3</v>
      </c>
      <c r="Y491" s="56">
        <v>0.17</v>
      </c>
      <c r="Z491" s="56">
        <v>1.65E-2</v>
      </c>
      <c r="AA491" s="56">
        <v>7.6E-2</v>
      </c>
      <c r="AB491" s="56">
        <f>SUM(W491:AA491)</f>
        <v>0.2775</v>
      </c>
      <c r="AC491" s="48">
        <v>12</v>
      </c>
      <c r="AD491" s="57">
        <f>IF(AL491="","",+AC491*AL491)</f>
        <v>83.20127388535033</v>
      </c>
      <c r="AE491" s="58">
        <f>IF(AL491="","",+AL491*AB491)</f>
        <v>1.9240294585987268</v>
      </c>
      <c r="AF491" s="57">
        <f>IF(AL491="","",+AL491-AE491)</f>
        <v>5.009410031847135</v>
      </c>
      <c r="AG491" s="58">
        <f>+V491</f>
        <v>2.721375</v>
      </c>
      <c r="AH491" s="57">
        <f>IF(AF491="","",+AF491-AG491)</f>
        <v>2.2880350318471345</v>
      </c>
      <c r="AI491" s="57">
        <f>IF(AH491="","",+AH491*AC491)</f>
        <v>27.456420382165614</v>
      </c>
      <c r="AJ491" s="58">
        <v>5.99</v>
      </c>
      <c r="AK491" s="59">
        <v>0.33</v>
      </c>
      <c r="AL491" s="58">
        <f>IF(V491=0,"",V491/(1-AB491-AK491))</f>
        <v>6.933439490445862</v>
      </c>
      <c r="AM491" s="60">
        <v>0.33</v>
      </c>
      <c r="AN491" s="58">
        <f>IF(V491=0,"",V491/(1-AB491-AM491))</f>
        <v>6.933439490445862</v>
      </c>
      <c r="AO491" s="61">
        <v>1.2</v>
      </c>
      <c r="AP491" s="58">
        <f>IF(BD!AJ491="","",BD!AJ491*BD!AO491)</f>
        <v>7.188</v>
      </c>
      <c r="AQ491" s="56">
        <f>BD!AM491/BD!AK491-1</f>
        <v>0</v>
      </c>
      <c r="AR491" s="56">
        <f>IF(BD!AN491="","",IF(BD!AJ491="","",BD!AN491/BD!AJ491-1))</f>
        <v>0.1575024191061538</v>
      </c>
      <c r="AS491" s="56" t="str">
        <f>IF(BD!AN491="","",IF(BD!AN491&lt;BD!AL491,"ABAIXO DA META","DENTRO DA META"))</f>
        <v>DENTRO DA META</v>
      </c>
      <c r="AT491" s="56" t="str">
        <f>IF(BD!AJ491="","EM ANÁLISE",IF(BD!AP491&gt;=BD!AN491,"GO", "NO GO"))</f>
        <v>GO</v>
      </c>
      <c r="AU491" s="62">
        <f>IF(AN491="","",+BD!$AN491-AJ491)</f>
        <v>0.9434394904458614</v>
      </c>
      <c r="AV491" s="63"/>
      <c r="AW491" s="54">
        <f>BD!P491*BD!AC491</f>
        <v>44.28</v>
      </c>
      <c r="AX491" s="54">
        <f>BD!V491*BD!AC491</f>
        <v>32.6565</v>
      </c>
      <c r="AY491" s="54">
        <f>IF(BD!AN491="","",BD!AN491*BD!AC491)</f>
        <v>83.20127388535033</v>
      </c>
      <c r="AZ491" s="48" t="s">
        <v>5271</v>
      </c>
      <c r="BA491" s="69" t="s">
        <v>124</v>
      </c>
      <c r="BB491" s="48">
        <v>1</v>
      </c>
      <c r="BC491" s="69" t="s">
        <v>4751</v>
      </c>
      <c r="BD491" s="64" t="s">
        <v>5257</v>
      </c>
      <c r="BE491" s="65" t="s">
        <v>4</v>
      </c>
      <c r="BF491" s="65" t="s">
        <v>4</v>
      </c>
      <c r="BG491" s="64" t="s">
        <v>5258</v>
      </c>
      <c r="BH491" s="66"/>
      <c r="BI491" s="66"/>
      <c r="BJ491" s="66"/>
      <c r="BK491" s="66"/>
      <c r="BL491" s="66"/>
      <c r="BM491" s="66"/>
      <c r="BN491" s="66"/>
      <c r="BO491" s="64">
        <v>138</v>
      </c>
      <c r="BP491" s="64">
        <v>140.622</v>
      </c>
      <c r="BQ491" s="64">
        <v>121</v>
      </c>
      <c r="BR491" s="64" t="s">
        <v>5260</v>
      </c>
      <c r="BS491" s="64" t="s">
        <v>5260</v>
      </c>
      <c r="BT491" s="64" t="s">
        <v>5261</v>
      </c>
      <c r="BU491" s="64">
        <v>5102</v>
      </c>
      <c r="BV491" s="64"/>
      <c r="BW491" s="64"/>
      <c r="BX491" s="64"/>
      <c r="BY491" s="64"/>
      <c r="BZ491" s="64"/>
      <c r="CA491" s="64"/>
      <c r="CB491" s="64"/>
      <c r="CC491" s="64">
        <v>102</v>
      </c>
      <c r="CD491" s="64">
        <v>8</v>
      </c>
      <c r="CE491" s="64">
        <v>8</v>
      </c>
      <c r="CF491" s="64"/>
      <c r="CG491" s="37" t="e">
        <f>VLOOKUP(Table_1[[#This Row],[EAN]],'[2]Produtos'!$A:$D,4,0)</f>
        <v>#N/A</v>
      </c>
      <c r="CI491" s="188">
        <f>IF(Table_1[[#This Row],[STATUS MERCADO]]="GO",Table_1[[#This Row],[M. BRUTA TOTAL]],0)</f>
        <v>27.456420382165614</v>
      </c>
      <c r="CJ491" s="188">
        <f>IF(Table_1[[#This Row],[STATUS MERCADO]]="GO",Table_1[[#This Row],[PV UNIT. REALIZADO]]*Table_1[[#This Row],[QUANTIDADE]],0)</f>
        <v>83.20127388535033</v>
      </c>
    </row>
    <row r="492" ht="15">
      <c r="A492" s="7"/>
      <c r="B492" s="67" t="s">
        <v>2735</v>
      </c>
      <c r="C492" s="49"/>
      <c r="D492" s="49">
        <v>2115</v>
      </c>
      <c r="E492" s="49" t="s">
        <v>4738</v>
      </c>
      <c r="F492" s="50" t="s">
        <v>4712</v>
      </c>
      <c r="G492" s="48" t="s">
        <v>21</v>
      </c>
      <c r="H492" s="48">
        <v>390</v>
      </c>
      <c r="I492" s="51" t="s">
        <v>3106</v>
      </c>
      <c r="J492" s="48" t="s">
        <v>1474</v>
      </c>
      <c r="K492" s="52" t="s">
        <v>84</v>
      </c>
      <c r="L492" s="52">
        <v>12</v>
      </c>
      <c r="M492" s="52">
        <v>0</v>
      </c>
      <c r="N492" s="48" t="s">
        <v>85</v>
      </c>
      <c r="O492" s="48" t="s">
        <v>4750</v>
      </c>
      <c r="P492" s="68">
        <v>3.69</v>
      </c>
      <c r="Q492" s="54">
        <f>(17/100+7.6/100+1.65/100)*P492</f>
        <v>0.9686250000000001</v>
      </c>
      <c r="R492" s="54"/>
      <c r="S492" s="54"/>
      <c r="T492" s="54"/>
      <c r="U492" s="54"/>
      <c r="V492" s="54">
        <f>+P492-Q492+R492+S492+T492+U492</f>
        <v>2.721375</v>
      </c>
      <c r="W492" s="56">
        <f>(1.02/100)</f>
        <v>1.02E-2</v>
      </c>
      <c r="X492" s="56">
        <v>4.8E-3</v>
      </c>
      <c r="Y492" s="56">
        <v>0.17</v>
      </c>
      <c r="Z492" s="56">
        <v>1.65E-2</v>
      </c>
      <c r="AA492" s="56">
        <v>7.6E-2</v>
      </c>
      <c r="AB492" s="56">
        <f>SUM(W492:AA492)</f>
        <v>0.2775</v>
      </c>
      <c r="AC492" s="48">
        <v>12</v>
      </c>
      <c r="AD492" s="57">
        <f>IF(AL492="","",+AC492*AL492)</f>
        <v>83.20127388535033</v>
      </c>
      <c r="AE492" s="58">
        <f>IF(AL492="","",+AL492*AB492)</f>
        <v>1.9240294585987268</v>
      </c>
      <c r="AF492" s="57">
        <f>IF(AL492="","",+AL492-AE492)</f>
        <v>5.009410031847135</v>
      </c>
      <c r="AG492" s="58">
        <f>+V492</f>
        <v>2.721375</v>
      </c>
      <c r="AH492" s="57">
        <f>IF(AF492="","",+AF492-AG492)</f>
        <v>2.2880350318471345</v>
      </c>
      <c r="AI492" s="57">
        <f>IF(AH492="","",+AH492*AC492)</f>
        <v>27.456420382165614</v>
      </c>
      <c r="AJ492" s="58">
        <v>5.99</v>
      </c>
      <c r="AK492" s="59">
        <v>0.33</v>
      </c>
      <c r="AL492" s="58">
        <f>IF(V492=0,"",V492/(1-AB492-AK492))</f>
        <v>6.933439490445862</v>
      </c>
      <c r="AM492" s="60">
        <v>0.33</v>
      </c>
      <c r="AN492" s="58">
        <f>IF(V492=0,"",V492/(1-AB492-AM492))</f>
        <v>6.933439490445862</v>
      </c>
      <c r="AO492" s="61">
        <v>1.2</v>
      </c>
      <c r="AP492" s="58">
        <f>IF(BD!AJ492="","",BD!AJ492*BD!AO492)</f>
        <v>7.188</v>
      </c>
      <c r="AQ492" s="56">
        <f>BD!AM492/BD!AK492-1</f>
        <v>0</v>
      </c>
      <c r="AR492" s="56">
        <f>IF(BD!AN492="","",IF(BD!AJ492="","",BD!AN492/BD!AJ492-1))</f>
        <v>0.1575024191061538</v>
      </c>
      <c r="AS492" s="56" t="str">
        <f>IF(BD!AN492="","",IF(BD!AN492&lt;BD!AL492,"ABAIXO DA META","DENTRO DA META"))</f>
        <v>DENTRO DA META</v>
      </c>
      <c r="AT492" s="56" t="str">
        <f>IF(BD!AJ492="","EM ANÁLISE",IF(BD!AP492&gt;=BD!AN492,"GO", "NO GO"))</f>
        <v>GO</v>
      </c>
      <c r="AU492" s="62">
        <f>IF(AN492="","",+BD!$AN492-AJ492)</f>
        <v>0.9434394904458614</v>
      </c>
      <c r="AV492" s="63"/>
      <c r="AW492" s="54">
        <f>BD!P492*BD!AC492</f>
        <v>44.28</v>
      </c>
      <c r="AX492" s="54">
        <f>BD!V492*BD!AC492</f>
        <v>32.6565</v>
      </c>
      <c r="AY492" s="54">
        <f>IF(BD!AN492="","",BD!AN492*BD!AC492)</f>
        <v>83.20127388535033</v>
      </c>
      <c r="AZ492" s="48" t="s">
        <v>5271</v>
      </c>
      <c r="BA492" s="69" t="s">
        <v>124</v>
      </c>
      <c r="BB492" s="48">
        <v>1</v>
      </c>
      <c r="BC492" s="69" t="s">
        <v>4751</v>
      </c>
      <c r="BD492" s="64" t="s">
        <v>5257</v>
      </c>
      <c r="BE492" s="65" t="s">
        <v>4</v>
      </c>
      <c r="BF492" s="65" t="s">
        <v>4</v>
      </c>
      <c r="BG492" s="64" t="s">
        <v>5258</v>
      </c>
      <c r="BH492" s="66"/>
      <c r="BI492" s="66"/>
      <c r="BJ492" s="66"/>
      <c r="BK492" s="66"/>
      <c r="BL492" s="66"/>
      <c r="BM492" s="66"/>
      <c r="BN492" s="66"/>
      <c r="BO492" s="64">
        <v>138</v>
      </c>
      <c r="BP492" s="64">
        <v>140.622</v>
      </c>
      <c r="BQ492" s="64">
        <v>121</v>
      </c>
      <c r="BR492" s="64" t="s">
        <v>5260</v>
      </c>
      <c r="BS492" s="64" t="s">
        <v>5260</v>
      </c>
      <c r="BT492" s="64" t="s">
        <v>5261</v>
      </c>
      <c r="BU492" s="64">
        <v>5102</v>
      </c>
      <c r="BV492" s="64"/>
      <c r="BW492" s="64"/>
      <c r="BX492" s="64"/>
      <c r="BY492" s="64"/>
      <c r="BZ492" s="64"/>
      <c r="CA492" s="64"/>
      <c r="CB492" s="64"/>
      <c r="CC492" s="64">
        <v>102</v>
      </c>
      <c r="CD492" s="64">
        <v>8</v>
      </c>
      <c r="CE492" s="64">
        <v>8</v>
      </c>
      <c r="CF492" s="64"/>
      <c r="CG492" s="37" t="e">
        <f>VLOOKUP(Table_1[[#This Row],[EAN]],'[2]Produtos'!$A:$D,4,0)</f>
        <v>#N/A</v>
      </c>
      <c r="CI492" s="188">
        <f>IF(Table_1[[#This Row],[STATUS MERCADO]]="GO",Table_1[[#This Row],[M. BRUTA TOTAL]],0)</f>
        <v>27.456420382165614</v>
      </c>
      <c r="CJ492" s="188">
        <f>IF(Table_1[[#This Row],[STATUS MERCADO]]="GO",Table_1[[#This Row],[PV UNIT. REALIZADO]]*Table_1[[#This Row],[QUANTIDADE]],0)</f>
        <v>83.20127388535033</v>
      </c>
    </row>
    <row r="493" ht="15">
      <c r="A493" s="7"/>
      <c r="B493" s="67" t="s">
        <v>2735</v>
      </c>
      <c r="C493" s="49"/>
      <c r="D493" s="49">
        <v>2116</v>
      </c>
      <c r="E493" s="49" t="s">
        <v>4739</v>
      </c>
      <c r="F493" s="50" t="s">
        <v>4713</v>
      </c>
      <c r="G493" s="48" t="s">
        <v>21</v>
      </c>
      <c r="H493" s="48">
        <v>390</v>
      </c>
      <c r="I493" s="51" t="s">
        <v>3106</v>
      </c>
      <c r="J493" s="48" t="s">
        <v>1474</v>
      </c>
      <c r="K493" s="52" t="s">
        <v>84</v>
      </c>
      <c r="L493" s="52">
        <v>12</v>
      </c>
      <c r="M493" s="52">
        <v>0</v>
      </c>
      <c r="N493" s="48" t="s">
        <v>85</v>
      </c>
      <c r="O493" s="48" t="s">
        <v>4750</v>
      </c>
      <c r="P493" s="68">
        <v>3.69</v>
      </c>
      <c r="Q493" s="54">
        <f>(17/100+7.6/100+1.65/100)*P493</f>
        <v>0.9686250000000001</v>
      </c>
      <c r="R493" s="54"/>
      <c r="S493" s="54"/>
      <c r="T493" s="54"/>
      <c r="U493" s="54"/>
      <c r="V493" s="54">
        <f>+P493-Q493+R493+S493+T493+U493</f>
        <v>2.721375</v>
      </c>
      <c r="W493" s="56">
        <f>(1.02/100)</f>
        <v>1.02E-2</v>
      </c>
      <c r="X493" s="56">
        <v>4.8E-3</v>
      </c>
      <c r="Y493" s="56">
        <v>0.17</v>
      </c>
      <c r="Z493" s="56">
        <v>1.65E-2</v>
      </c>
      <c r="AA493" s="56">
        <v>7.6E-2</v>
      </c>
      <c r="AB493" s="56">
        <f>SUM(W493:AA493)</f>
        <v>0.2775</v>
      </c>
      <c r="AC493" s="48">
        <v>12</v>
      </c>
      <c r="AD493" s="57">
        <f>IF(AL493="","",+AC493*AL493)</f>
        <v>83.20127388535033</v>
      </c>
      <c r="AE493" s="58">
        <f>IF(AL493="","",+AL493*AB493)</f>
        <v>1.9240294585987268</v>
      </c>
      <c r="AF493" s="57">
        <f>IF(AL493="","",+AL493-AE493)</f>
        <v>5.009410031847135</v>
      </c>
      <c r="AG493" s="58">
        <f>+V493</f>
        <v>2.721375</v>
      </c>
      <c r="AH493" s="57">
        <f>IF(AF493="","",+AF493-AG493)</f>
        <v>2.2880350318471345</v>
      </c>
      <c r="AI493" s="57">
        <f>IF(AH493="","",+AH493*AC493)</f>
        <v>27.456420382165614</v>
      </c>
      <c r="AJ493" s="58">
        <v>5.99</v>
      </c>
      <c r="AK493" s="59">
        <v>0.33</v>
      </c>
      <c r="AL493" s="58">
        <f>IF(V493=0,"",V493/(1-AB493-AK493))</f>
        <v>6.933439490445862</v>
      </c>
      <c r="AM493" s="60">
        <v>0.33</v>
      </c>
      <c r="AN493" s="58">
        <f>IF(V493=0,"",V493/(1-AB493-AM493))</f>
        <v>6.933439490445862</v>
      </c>
      <c r="AO493" s="61">
        <v>1.2</v>
      </c>
      <c r="AP493" s="58">
        <f>IF(BD!AJ493="","",BD!AJ493*BD!AO493)</f>
        <v>7.188</v>
      </c>
      <c r="AQ493" s="56">
        <f>BD!AM493/BD!AK493-1</f>
        <v>0</v>
      </c>
      <c r="AR493" s="56">
        <f>IF(BD!AN493="","",IF(BD!AJ493="","",BD!AN493/BD!AJ493-1))</f>
        <v>0.1575024191061538</v>
      </c>
      <c r="AS493" s="56" t="str">
        <f>IF(BD!AN493="","",IF(BD!AN493&lt;BD!AL493,"ABAIXO DA META","DENTRO DA META"))</f>
        <v>DENTRO DA META</v>
      </c>
      <c r="AT493" s="56" t="str">
        <f>IF(BD!AJ493="","EM ANÁLISE",IF(BD!AP493&gt;=BD!AN493,"GO", "NO GO"))</f>
        <v>GO</v>
      </c>
      <c r="AU493" s="62">
        <f>IF(AN493="","",+BD!$AN493-AJ493)</f>
        <v>0.9434394904458614</v>
      </c>
      <c r="AV493" s="63"/>
      <c r="AW493" s="54">
        <f>BD!P493*BD!AC493</f>
        <v>44.28</v>
      </c>
      <c r="AX493" s="54">
        <f>BD!V493*BD!AC493</f>
        <v>32.6565</v>
      </c>
      <c r="AY493" s="54">
        <f>IF(BD!AN493="","",BD!AN493*BD!AC493)</f>
        <v>83.20127388535033</v>
      </c>
      <c r="AZ493" s="48" t="s">
        <v>5271</v>
      </c>
      <c r="BA493" s="69" t="s">
        <v>124</v>
      </c>
      <c r="BB493" s="48">
        <v>1</v>
      </c>
      <c r="BC493" s="69" t="s">
        <v>4751</v>
      </c>
      <c r="BD493" s="64" t="s">
        <v>5257</v>
      </c>
      <c r="BE493" s="65" t="s">
        <v>4</v>
      </c>
      <c r="BF493" s="65" t="s">
        <v>4</v>
      </c>
      <c r="BG493" s="64" t="s">
        <v>5258</v>
      </c>
      <c r="BH493" s="66"/>
      <c r="BI493" s="66"/>
      <c r="BJ493" s="66"/>
      <c r="BK493" s="66"/>
      <c r="BL493" s="66"/>
      <c r="BM493" s="66"/>
      <c r="BN493" s="66"/>
      <c r="BO493" s="64">
        <v>138</v>
      </c>
      <c r="BP493" s="64">
        <v>140.622</v>
      </c>
      <c r="BQ493" s="64">
        <v>121</v>
      </c>
      <c r="BR493" s="64" t="s">
        <v>5260</v>
      </c>
      <c r="BS493" s="64" t="s">
        <v>5260</v>
      </c>
      <c r="BT493" s="64" t="s">
        <v>5261</v>
      </c>
      <c r="BU493" s="64">
        <v>5102</v>
      </c>
      <c r="BV493" s="64"/>
      <c r="BW493" s="64"/>
      <c r="BX493" s="64"/>
      <c r="BY493" s="64"/>
      <c r="BZ493" s="64"/>
      <c r="CA493" s="64"/>
      <c r="CB493" s="64"/>
      <c r="CC493" s="64">
        <v>102</v>
      </c>
      <c r="CD493" s="64">
        <v>8</v>
      </c>
      <c r="CE493" s="64">
        <v>8</v>
      </c>
      <c r="CF493" s="64"/>
      <c r="CG493" s="37" t="e">
        <f>VLOOKUP(Table_1[[#This Row],[EAN]],'[2]Produtos'!$A:$D,4,0)</f>
        <v>#N/A</v>
      </c>
      <c r="CI493" s="188">
        <f>IF(Table_1[[#This Row],[STATUS MERCADO]]="GO",Table_1[[#This Row],[M. BRUTA TOTAL]],0)</f>
        <v>27.456420382165614</v>
      </c>
      <c r="CJ493" s="188">
        <f>IF(Table_1[[#This Row],[STATUS MERCADO]]="GO",Table_1[[#This Row],[PV UNIT. REALIZADO]]*Table_1[[#This Row],[QUANTIDADE]],0)</f>
        <v>83.20127388535033</v>
      </c>
    </row>
    <row r="494" ht="15">
      <c r="A494" s="7"/>
      <c r="B494" s="67" t="s">
        <v>2735</v>
      </c>
      <c r="C494" s="49"/>
      <c r="D494" s="49">
        <v>2124</v>
      </c>
      <c r="E494" s="49" t="s">
        <v>4740</v>
      </c>
      <c r="F494" s="50" t="s">
        <v>4714</v>
      </c>
      <c r="G494" s="48" t="s">
        <v>21</v>
      </c>
      <c r="H494" s="48">
        <v>390</v>
      </c>
      <c r="I494" s="51" t="s">
        <v>3106</v>
      </c>
      <c r="J494" s="48" t="s">
        <v>1474</v>
      </c>
      <c r="K494" s="52" t="s">
        <v>84</v>
      </c>
      <c r="L494" s="52">
        <v>12</v>
      </c>
      <c r="M494" s="52">
        <v>0</v>
      </c>
      <c r="N494" s="48" t="s">
        <v>85</v>
      </c>
      <c r="O494" s="48" t="s">
        <v>4750</v>
      </c>
      <c r="P494" s="68">
        <v>3.69</v>
      </c>
      <c r="Q494" s="54">
        <f>(17/100+7.6/100+1.65/100)*P494</f>
        <v>0.9686250000000001</v>
      </c>
      <c r="R494" s="54"/>
      <c r="S494" s="54"/>
      <c r="T494" s="54"/>
      <c r="U494" s="54"/>
      <c r="V494" s="54">
        <f>+P494-Q494+R494+S494+T494+U494</f>
        <v>2.721375</v>
      </c>
      <c r="W494" s="56">
        <f>(1.02/100)</f>
        <v>1.02E-2</v>
      </c>
      <c r="X494" s="56">
        <v>4.8E-3</v>
      </c>
      <c r="Y494" s="56">
        <v>0.17</v>
      </c>
      <c r="Z494" s="56">
        <v>1.65E-2</v>
      </c>
      <c r="AA494" s="56">
        <v>7.6E-2</v>
      </c>
      <c r="AB494" s="56">
        <f>SUM(W494:AA494)</f>
        <v>0.2775</v>
      </c>
      <c r="AC494" s="48">
        <v>12</v>
      </c>
      <c r="AD494" s="57">
        <f>IF(AL494="","",+AC494*AL494)</f>
        <v>83.20127388535033</v>
      </c>
      <c r="AE494" s="58">
        <f>IF(AL494="","",+AL494*AB494)</f>
        <v>1.9240294585987268</v>
      </c>
      <c r="AF494" s="57">
        <f>IF(AL494="","",+AL494-AE494)</f>
        <v>5.009410031847135</v>
      </c>
      <c r="AG494" s="58">
        <f>+V494</f>
        <v>2.721375</v>
      </c>
      <c r="AH494" s="57">
        <f>IF(AF494="","",+AF494-AG494)</f>
        <v>2.2880350318471345</v>
      </c>
      <c r="AI494" s="57">
        <f>IF(AH494="","",+AH494*AC494)</f>
        <v>27.456420382165614</v>
      </c>
      <c r="AJ494" s="58">
        <v>5.99</v>
      </c>
      <c r="AK494" s="59">
        <v>0.33</v>
      </c>
      <c r="AL494" s="58">
        <f>IF(V494=0,"",V494/(1-AB494-AK494))</f>
        <v>6.933439490445862</v>
      </c>
      <c r="AM494" s="60">
        <v>0.33</v>
      </c>
      <c r="AN494" s="58">
        <f>IF(V494=0,"",V494/(1-AB494-AM494))</f>
        <v>6.933439490445862</v>
      </c>
      <c r="AO494" s="61">
        <v>1.2</v>
      </c>
      <c r="AP494" s="58">
        <f>IF(BD!AJ494="","",BD!AJ494*BD!AO494)</f>
        <v>7.188</v>
      </c>
      <c r="AQ494" s="56">
        <f>BD!AM494/BD!AK494-1</f>
        <v>0</v>
      </c>
      <c r="AR494" s="56">
        <f>IF(BD!AN494="","",IF(BD!AJ494="","",BD!AN494/BD!AJ494-1))</f>
        <v>0.1575024191061538</v>
      </c>
      <c r="AS494" s="56" t="str">
        <f>IF(BD!AN494="","",IF(BD!AN494&lt;BD!AL494,"ABAIXO DA META","DENTRO DA META"))</f>
        <v>DENTRO DA META</v>
      </c>
      <c r="AT494" s="56" t="str">
        <f>IF(BD!AJ494="","EM ANÁLISE",IF(BD!AP494&gt;=BD!AN494,"GO", "NO GO"))</f>
        <v>GO</v>
      </c>
      <c r="AU494" s="62">
        <f>IF(AN494="","",+BD!$AN494-AJ494)</f>
        <v>0.9434394904458614</v>
      </c>
      <c r="AV494" s="63"/>
      <c r="AW494" s="54">
        <f>BD!P494*BD!AC494</f>
        <v>44.28</v>
      </c>
      <c r="AX494" s="54">
        <f>BD!V494*BD!AC494</f>
        <v>32.6565</v>
      </c>
      <c r="AY494" s="54">
        <f>IF(BD!AN494="","",BD!AN494*BD!AC494)</f>
        <v>83.20127388535033</v>
      </c>
      <c r="AZ494" s="48" t="s">
        <v>5271</v>
      </c>
      <c r="BA494" s="69" t="s">
        <v>124</v>
      </c>
      <c r="BB494" s="48">
        <v>1</v>
      </c>
      <c r="BC494" s="69" t="s">
        <v>4751</v>
      </c>
      <c r="BD494" s="64" t="s">
        <v>5257</v>
      </c>
      <c r="BE494" s="65" t="s">
        <v>4</v>
      </c>
      <c r="BF494" s="65" t="s">
        <v>4</v>
      </c>
      <c r="BG494" s="64" t="s">
        <v>5258</v>
      </c>
      <c r="BH494" s="66"/>
      <c r="BI494" s="66"/>
      <c r="BJ494" s="66"/>
      <c r="BK494" s="66"/>
      <c r="BL494" s="66"/>
      <c r="BM494" s="66"/>
      <c r="BN494" s="66"/>
      <c r="BO494" s="64">
        <v>138</v>
      </c>
      <c r="BP494" s="64">
        <v>140.622</v>
      </c>
      <c r="BQ494" s="64">
        <v>121</v>
      </c>
      <c r="BR494" s="64" t="s">
        <v>5260</v>
      </c>
      <c r="BS494" s="64" t="s">
        <v>5260</v>
      </c>
      <c r="BT494" s="64" t="s">
        <v>5261</v>
      </c>
      <c r="BU494" s="64">
        <v>5102</v>
      </c>
      <c r="BV494" s="64"/>
      <c r="BW494" s="64"/>
      <c r="BX494" s="64"/>
      <c r="BY494" s="64"/>
      <c r="BZ494" s="64"/>
      <c r="CA494" s="64"/>
      <c r="CB494" s="64"/>
      <c r="CC494" s="64">
        <v>102</v>
      </c>
      <c r="CD494" s="64">
        <v>8</v>
      </c>
      <c r="CE494" s="64">
        <v>8</v>
      </c>
      <c r="CF494" s="64"/>
      <c r="CG494" s="37" t="e">
        <f>VLOOKUP(Table_1[[#This Row],[EAN]],'[2]Produtos'!$A:$D,4,0)</f>
        <v>#N/A</v>
      </c>
      <c r="CI494" s="188">
        <f>IF(Table_1[[#This Row],[STATUS MERCADO]]="GO",Table_1[[#This Row],[M. BRUTA TOTAL]],0)</f>
        <v>27.456420382165614</v>
      </c>
      <c r="CJ494" s="188">
        <f>IF(Table_1[[#This Row],[STATUS MERCADO]]="GO",Table_1[[#This Row],[PV UNIT. REALIZADO]]*Table_1[[#This Row],[QUANTIDADE]],0)</f>
        <v>83.20127388535033</v>
      </c>
    </row>
    <row r="495" ht="15">
      <c r="A495" s="7"/>
      <c r="B495" s="67" t="s">
        <v>2735</v>
      </c>
      <c r="C495" s="49"/>
      <c r="D495" s="49">
        <v>2121</v>
      </c>
      <c r="E495" s="49" t="s">
        <v>4741</v>
      </c>
      <c r="F495" s="50" t="s">
        <v>4715</v>
      </c>
      <c r="G495" s="48" t="s">
        <v>21</v>
      </c>
      <c r="H495" s="48">
        <v>390</v>
      </c>
      <c r="I495" s="51" t="s">
        <v>3106</v>
      </c>
      <c r="J495" s="48" t="s">
        <v>1474</v>
      </c>
      <c r="K495" s="52" t="s">
        <v>84</v>
      </c>
      <c r="L495" s="52">
        <v>12</v>
      </c>
      <c r="M495" s="52">
        <v>0</v>
      </c>
      <c r="N495" s="48" t="s">
        <v>85</v>
      </c>
      <c r="O495" s="48" t="s">
        <v>4750</v>
      </c>
      <c r="P495" s="68">
        <v>3.69</v>
      </c>
      <c r="Q495" s="54">
        <f>(17/100+7.6/100+1.65/100)*P495</f>
        <v>0.9686250000000001</v>
      </c>
      <c r="R495" s="54"/>
      <c r="S495" s="54"/>
      <c r="T495" s="54"/>
      <c r="U495" s="54"/>
      <c r="V495" s="54">
        <f>+P495-Q495+R495+S495+T495+U495</f>
        <v>2.721375</v>
      </c>
      <c r="W495" s="56">
        <f>(1.02/100)</f>
        <v>1.02E-2</v>
      </c>
      <c r="X495" s="56">
        <v>4.8E-3</v>
      </c>
      <c r="Y495" s="56">
        <v>0.17</v>
      </c>
      <c r="Z495" s="56">
        <v>1.65E-2</v>
      </c>
      <c r="AA495" s="56">
        <v>7.6E-2</v>
      </c>
      <c r="AB495" s="56">
        <f>SUM(W495:AA495)</f>
        <v>0.2775</v>
      </c>
      <c r="AC495" s="48">
        <v>12</v>
      </c>
      <c r="AD495" s="57">
        <f>IF(AL495="","",+AC495*AL495)</f>
        <v>83.20127388535033</v>
      </c>
      <c r="AE495" s="58">
        <f>IF(AL495="","",+AL495*AB495)</f>
        <v>1.9240294585987268</v>
      </c>
      <c r="AF495" s="57">
        <f>IF(AL495="","",+AL495-AE495)</f>
        <v>5.009410031847135</v>
      </c>
      <c r="AG495" s="58">
        <f>+V495</f>
        <v>2.721375</v>
      </c>
      <c r="AH495" s="57">
        <f>IF(AF495="","",+AF495-AG495)</f>
        <v>2.2880350318471345</v>
      </c>
      <c r="AI495" s="57">
        <f>IF(AH495="","",+AH495*AC495)</f>
        <v>27.456420382165614</v>
      </c>
      <c r="AJ495" s="58">
        <v>5.99</v>
      </c>
      <c r="AK495" s="59">
        <v>0.33</v>
      </c>
      <c r="AL495" s="58">
        <f>IF(V495=0,"",V495/(1-AB495-AK495))</f>
        <v>6.933439490445862</v>
      </c>
      <c r="AM495" s="60">
        <v>0.33</v>
      </c>
      <c r="AN495" s="58">
        <f>IF(V495=0,"",V495/(1-AB495-AM495))</f>
        <v>6.933439490445862</v>
      </c>
      <c r="AO495" s="61">
        <v>1.2</v>
      </c>
      <c r="AP495" s="58">
        <f>IF(BD!AJ495="","",BD!AJ495*BD!AO495)</f>
        <v>7.188</v>
      </c>
      <c r="AQ495" s="56">
        <f>BD!AM495/BD!AK495-1</f>
        <v>0</v>
      </c>
      <c r="AR495" s="56">
        <f>IF(BD!AN495="","",IF(BD!AJ495="","",BD!AN495/BD!AJ495-1))</f>
        <v>0.1575024191061538</v>
      </c>
      <c r="AS495" s="56" t="str">
        <f>IF(BD!AN495="","",IF(BD!AN495&lt;BD!AL495,"ABAIXO DA META","DENTRO DA META"))</f>
        <v>DENTRO DA META</v>
      </c>
      <c r="AT495" s="56" t="str">
        <f>IF(BD!AJ495="","EM ANÁLISE",IF(BD!AP495&gt;=BD!AN495,"GO", "NO GO"))</f>
        <v>GO</v>
      </c>
      <c r="AU495" s="62">
        <f>IF(AN495="","",+BD!$AN495-AJ495)</f>
        <v>0.9434394904458614</v>
      </c>
      <c r="AV495" s="63"/>
      <c r="AW495" s="54">
        <f>BD!P495*BD!AC495</f>
        <v>44.28</v>
      </c>
      <c r="AX495" s="54">
        <f>BD!V495*BD!AC495</f>
        <v>32.6565</v>
      </c>
      <c r="AY495" s="54">
        <f>IF(BD!AN495="","",BD!AN495*BD!AC495)</f>
        <v>83.20127388535033</v>
      </c>
      <c r="AZ495" s="48" t="s">
        <v>5271</v>
      </c>
      <c r="BA495" s="69" t="s">
        <v>124</v>
      </c>
      <c r="BB495" s="48">
        <v>1</v>
      </c>
      <c r="BC495" s="69" t="s">
        <v>4751</v>
      </c>
      <c r="BD495" s="64" t="s">
        <v>5257</v>
      </c>
      <c r="BE495" s="65" t="s">
        <v>4</v>
      </c>
      <c r="BF495" s="65" t="s">
        <v>4</v>
      </c>
      <c r="BG495" s="64" t="s">
        <v>5258</v>
      </c>
      <c r="BH495" s="66"/>
      <c r="BI495" s="66"/>
      <c r="BJ495" s="66"/>
      <c r="BK495" s="66"/>
      <c r="BL495" s="66"/>
      <c r="BM495" s="66"/>
      <c r="BN495" s="66"/>
      <c r="BO495" s="64">
        <v>138</v>
      </c>
      <c r="BP495" s="64">
        <v>140.622</v>
      </c>
      <c r="BQ495" s="64">
        <v>121</v>
      </c>
      <c r="BR495" s="64" t="s">
        <v>5260</v>
      </c>
      <c r="BS495" s="64" t="s">
        <v>5260</v>
      </c>
      <c r="BT495" s="64" t="s">
        <v>5261</v>
      </c>
      <c r="BU495" s="64">
        <v>5102</v>
      </c>
      <c r="BV495" s="64"/>
      <c r="BW495" s="64"/>
      <c r="BX495" s="64"/>
      <c r="BY495" s="64"/>
      <c r="BZ495" s="64"/>
      <c r="CA495" s="64"/>
      <c r="CB495" s="64"/>
      <c r="CC495" s="64">
        <v>102</v>
      </c>
      <c r="CD495" s="64">
        <v>8</v>
      </c>
      <c r="CE495" s="64">
        <v>8</v>
      </c>
      <c r="CF495" s="64"/>
      <c r="CG495" s="37" t="e">
        <f>VLOOKUP(Table_1[[#This Row],[EAN]],'[2]Produtos'!$A:$D,4,0)</f>
        <v>#N/A</v>
      </c>
      <c r="CI495" s="188">
        <f>IF(Table_1[[#This Row],[STATUS MERCADO]]="GO",Table_1[[#This Row],[M. BRUTA TOTAL]],0)</f>
        <v>27.456420382165614</v>
      </c>
      <c r="CJ495" s="188">
        <f>IF(Table_1[[#This Row],[STATUS MERCADO]]="GO",Table_1[[#This Row],[PV UNIT. REALIZADO]]*Table_1[[#This Row],[QUANTIDADE]],0)</f>
        <v>83.20127388535033</v>
      </c>
    </row>
    <row r="496" ht="15">
      <c r="A496" s="7"/>
      <c r="B496" s="67" t="s">
        <v>2735</v>
      </c>
      <c r="C496" s="49"/>
      <c r="D496" s="49">
        <v>1788</v>
      </c>
      <c r="E496" s="49" t="s">
        <v>4742</v>
      </c>
      <c r="F496" s="50" t="s">
        <v>4716</v>
      </c>
      <c r="G496" s="48" t="s">
        <v>21</v>
      </c>
      <c r="H496" s="48">
        <v>390</v>
      </c>
      <c r="I496" s="51" t="s">
        <v>3106</v>
      </c>
      <c r="J496" s="48" t="s">
        <v>3164</v>
      </c>
      <c r="K496" s="52" t="s">
        <v>84</v>
      </c>
      <c r="L496" s="52">
        <v>14</v>
      </c>
      <c r="M496" s="52">
        <v>0</v>
      </c>
      <c r="N496" s="48" t="s">
        <v>85</v>
      </c>
      <c r="O496" s="48" t="s">
        <v>4750</v>
      </c>
      <c r="P496" s="68">
        <v>5.98</v>
      </c>
      <c r="Q496" s="54">
        <f>(17/100+7.6/100+1.65/100)*P496</f>
        <v>1.5697500000000002</v>
      </c>
      <c r="R496" s="54"/>
      <c r="S496" s="54"/>
      <c r="T496" s="54"/>
      <c r="U496" s="54"/>
      <c r="V496" s="54">
        <f>+P496-Q496+R496+S496+T496+U496</f>
        <v>4.4102500000000004</v>
      </c>
      <c r="W496" s="56">
        <f>(1.02/100)</f>
        <v>1.02E-2</v>
      </c>
      <c r="X496" s="56">
        <v>4.8E-3</v>
      </c>
      <c r="Y496" s="56">
        <v>0.17</v>
      </c>
      <c r="Z496" s="56">
        <v>1.65E-2</v>
      </c>
      <c r="AA496" s="56">
        <v>7.6E-2</v>
      </c>
      <c r="AB496" s="56">
        <f>SUM(W496:AA496)</f>
        <v>0.2775</v>
      </c>
      <c r="AC496" s="48">
        <v>14</v>
      </c>
      <c r="AD496" s="57">
        <f>IF(AL496="","",+AC496*AL496)</f>
        <v>157.30828025477712</v>
      </c>
      <c r="AE496" s="58">
        <f>IF(AL496="","",+AL496*AB496)</f>
        <v>3.1180748407643324</v>
      </c>
      <c r="AF496" s="57">
        <f>IF(AL496="","",+AL496-AE496)</f>
        <v>8.118230891719747</v>
      </c>
      <c r="AG496" s="58">
        <f>+V496</f>
        <v>4.4102500000000004</v>
      </c>
      <c r="AH496" s="57">
        <f>IF(AF496="","",+AF496-AG496)</f>
        <v>3.707980891719747</v>
      </c>
      <c r="AI496" s="57">
        <f>IF(AH496="","",+AH496*AC496)</f>
        <v>51.91173248407646</v>
      </c>
      <c r="AJ496" s="58">
        <f>Table_1[[#This Row],[PV UNIT. META]]</f>
        <v>11.23630573248408</v>
      </c>
      <c r="AK496" s="59">
        <v>0.33</v>
      </c>
      <c r="AL496" s="58">
        <f>IF(V496=0,"",V496/(1-AB496-AK496))</f>
        <v>11.23630573248408</v>
      </c>
      <c r="AM496" s="60">
        <v>0.33</v>
      </c>
      <c r="AN496" s="58">
        <f>IF(V496=0,"",V496/(1-AB496-AM496))</f>
        <v>11.23630573248408</v>
      </c>
      <c r="AO496" s="61">
        <v>1.2</v>
      </c>
      <c r="AP496" s="58">
        <f>IF(BD!AJ496="","",BD!AJ496*BD!AO496)</f>
        <v>13.483566878980897</v>
      </c>
      <c r="AQ496" s="56">
        <f>BD!AM496/BD!AK496-1</f>
        <v>0</v>
      </c>
      <c r="AR496" s="56">
        <f>IF(BD!AN496="","",IF(BD!AJ496="","",BD!AN496/BD!AJ496-1))</f>
        <v>0</v>
      </c>
      <c r="AS496" s="56" t="str">
        <f>IF(BD!AN496="","",IF(BD!AN496&lt;BD!AL496,"ABAIXO DA META","DENTRO DA META"))</f>
        <v>DENTRO DA META</v>
      </c>
      <c r="AT496" s="56" t="str">
        <f>IF(BD!AJ496="","EM ANÁLISE",IF(BD!AP496&gt;=BD!AN496,"GO", "NO GO"))</f>
        <v>GO</v>
      </c>
      <c r="AU496" s="62">
        <f>IF(AN496="","",+BD!$AN496-AJ496)</f>
        <v>0</v>
      </c>
      <c r="AV496" s="63"/>
      <c r="AW496" s="54">
        <f>BD!P496*BD!AC496</f>
        <v>83.72</v>
      </c>
      <c r="AX496" s="54">
        <f>BD!V496*BD!AC496</f>
        <v>61.743500000000004</v>
      </c>
      <c r="AY496" s="54">
        <f>IF(BD!AN496="","",BD!AN496*BD!AC496)</f>
        <v>157.30828025477712</v>
      </c>
      <c r="AZ496" s="48" t="s">
        <v>5271</v>
      </c>
      <c r="BA496" s="69" t="s">
        <v>124</v>
      </c>
      <c r="BB496" s="48">
        <v>1</v>
      </c>
      <c r="BC496" s="69" t="s">
        <v>4751</v>
      </c>
      <c r="BD496" s="64" t="s">
        <v>5257</v>
      </c>
      <c r="BE496" s="65" t="s">
        <v>4</v>
      </c>
      <c r="BF496" s="65" t="s">
        <v>4</v>
      </c>
      <c r="BG496" s="64" t="s">
        <v>5258</v>
      </c>
      <c r="BH496" s="66"/>
      <c r="BI496" s="66"/>
      <c r="BJ496" s="66"/>
      <c r="BK496" s="66"/>
      <c r="BL496" s="66"/>
      <c r="BM496" s="66"/>
      <c r="BN496" s="66"/>
      <c r="BO496" s="64">
        <v>138</v>
      </c>
      <c r="BP496" s="64">
        <v>140.622</v>
      </c>
      <c r="BQ496" s="64">
        <v>121</v>
      </c>
      <c r="BR496" s="64" t="s">
        <v>5260</v>
      </c>
      <c r="BS496" s="64" t="s">
        <v>5260</v>
      </c>
      <c r="BT496" s="64" t="s">
        <v>5261</v>
      </c>
      <c r="BU496" s="64">
        <v>5102</v>
      </c>
      <c r="BV496" s="64"/>
      <c r="BW496" s="64"/>
      <c r="BX496" s="64"/>
      <c r="BY496" s="64"/>
      <c r="BZ496" s="64"/>
      <c r="CA496" s="64"/>
      <c r="CB496" s="64"/>
      <c r="CC496" s="64">
        <v>102</v>
      </c>
      <c r="CD496" s="64">
        <v>8</v>
      </c>
      <c r="CE496" s="64">
        <v>8</v>
      </c>
      <c r="CF496" s="64"/>
      <c r="CG496" s="37" t="e">
        <f>VLOOKUP(Table_1[[#This Row],[EAN]],'[2]Produtos'!$A:$D,4,0)</f>
        <v>#N/A</v>
      </c>
      <c r="CI496" s="188">
        <f>IF(Table_1[[#This Row],[STATUS MERCADO]]="GO",Table_1[[#This Row],[M. BRUTA TOTAL]],0)</f>
        <v>51.91173248407646</v>
      </c>
      <c r="CJ496" s="188">
        <f>IF(Table_1[[#This Row],[STATUS MERCADO]]="GO",Table_1[[#This Row],[PV UNIT. REALIZADO]]*Table_1[[#This Row],[QUANTIDADE]],0)</f>
        <v>157.30828025477712</v>
      </c>
    </row>
    <row r="497" ht="15">
      <c r="A497" s="7"/>
      <c r="B497" s="67" t="s">
        <v>2735</v>
      </c>
      <c r="C497" s="49"/>
      <c r="D497" s="49">
        <v>1792</v>
      </c>
      <c r="E497" s="49" t="s">
        <v>4743</v>
      </c>
      <c r="F497" s="50" t="s">
        <v>4717</v>
      </c>
      <c r="G497" s="48" t="s">
        <v>21</v>
      </c>
      <c r="H497" s="48">
        <v>390</v>
      </c>
      <c r="I497" s="51" t="s">
        <v>3106</v>
      </c>
      <c r="J497" s="48" t="s">
        <v>3164</v>
      </c>
      <c r="K497" s="52" t="s">
        <v>84</v>
      </c>
      <c r="L497" s="52">
        <v>14</v>
      </c>
      <c r="M497" s="52">
        <v>0</v>
      </c>
      <c r="N497" s="48" t="s">
        <v>85</v>
      </c>
      <c r="O497" s="48" t="s">
        <v>4750</v>
      </c>
      <c r="P497" s="68">
        <v>5.98</v>
      </c>
      <c r="Q497" s="54">
        <f>(17/100+7.6/100+1.65/100)*P497</f>
        <v>1.5697500000000002</v>
      </c>
      <c r="R497" s="54"/>
      <c r="S497" s="54"/>
      <c r="T497" s="54"/>
      <c r="U497" s="54"/>
      <c r="V497" s="54">
        <f>+P497-Q497+R497+S497+T497+U497</f>
        <v>4.4102500000000004</v>
      </c>
      <c r="W497" s="56">
        <f>(1.02/100)</f>
        <v>1.02E-2</v>
      </c>
      <c r="X497" s="56">
        <v>4.8E-3</v>
      </c>
      <c r="Y497" s="56">
        <v>0.17</v>
      </c>
      <c r="Z497" s="56">
        <v>1.65E-2</v>
      </c>
      <c r="AA497" s="56">
        <v>7.6E-2</v>
      </c>
      <c r="AB497" s="56">
        <f>SUM(W497:AA497)</f>
        <v>0.2775</v>
      </c>
      <c r="AC497" s="48">
        <v>14</v>
      </c>
      <c r="AD497" s="57">
        <f>IF(AL497="","",+AC497*AL497)</f>
        <v>157.30828025477712</v>
      </c>
      <c r="AE497" s="58">
        <f>IF(AL497="","",+AL497*AB497)</f>
        <v>3.1180748407643324</v>
      </c>
      <c r="AF497" s="57">
        <f>IF(AL497="","",+AL497-AE497)</f>
        <v>8.118230891719747</v>
      </c>
      <c r="AG497" s="58">
        <f>+V497</f>
        <v>4.4102500000000004</v>
      </c>
      <c r="AH497" s="57">
        <f>IF(AF497="","",+AF497-AG497)</f>
        <v>3.707980891719747</v>
      </c>
      <c r="AI497" s="57">
        <f>IF(AH497="","",+AH497*AC497)</f>
        <v>51.91173248407646</v>
      </c>
      <c r="AJ497" s="58">
        <f>Table_1[[#This Row],[PV UNIT. META]]</f>
        <v>11.23630573248408</v>
      </c>
      <c r="AK497" s="59">
        <v>0.33</v>
      </c>
      <c r="AL497" s="58">
        <f>IF(V497=0,"",V497/(1-AB497-AK497))</f>
        <v>11.23630573248408</v>
      </c>
      <c r="AM497" s="60">
        <v>0.33</v>
      </c>
      <c r="AN497" s="58">
        <f>IF(V497=0,"",V497/(1-AB497-AM497))</f>
        <v>11.23630573248408</v>
      </c>
      <c r="AO497" s="61">
        <v>1.2</v>
      </c>
      <c r="AP497" s="58">
        <f>IF(BD!AJ497="","",BD!AJ497*BD!AO497)</f>
        <v>13.483566878980897</v>
      </c>
      <c r="AQ497" s="56">
        <f>BD!AM497/BD!AK497-1</f>
        <v>0</v>
      </c>
      <c r="AR497" s="56">
        <f>IF(BD!AN497="","",IF(BD!AJ497="","",BD!AN497/BD!AJ497-1))</f>
        <v>0</v>
      </c>
      <c r="AS497" s="56" t="str">
        <f>IF(BD!AN497="","",IF(BD!AN497&lt;BD!AL497,"ABAIXO DA META","DENTRO DA META"))</f>
        <v>DENTRO DA META</v>
      </c>
      <c r="AT497" s="56" t="str">
        <f>IF(BD!AJ497="","EM ANÁLISE",IF(BD!AP497&gt;=BD!AN497,"GO", "NO GO"))</f>
        <v>GO</v>
      </c>
      <c r="AU497" s="62">
        <f>IF(AN497="","",+BD!$AN497-AJ497)</f>
        <v>0</v>
      </c>
      <c r="AV497" s="63"/>
      <c r="AW497" s="54">
        <f>BD!P497*BD!AC497</f>
        <v>83.72</v>
      </c>
      <c r="AX497" s="54">
        <f>BD!V497*BD!AC497</f>
        <v>61.743500000000004</v>
      </c>
      <c r="AY497" s="54">
        <f>IF(BD!AN497="","",BD!AN497*BD!AC497)</f>
        <v>157.30828025477712</v>
      </c>
      <c r="AZ497" s="48" t="s">
        <v>5271</v>
      </c>
      <c r="BA497" s="69" t="s">
        <v>124</v>
      </c>
      <c r="BB497" s="48">
        <v>1</v>
      </c>
      <c r="BC497" s="69" t="s">
        <v>4751</v>
      </c>
      <c r="BD497" s="64" t="s">
        <v>5257</v>
      </c>
      <c r="BE497" s="65" t="s">
        <v>4</v>
      </c>
      <c r="BF497" s="65" t="s">
        <v>4</v>
      </c>
      <c r="BG497" s="64" t="s">
        <v>5258</v>
      </c>
      <c r="BH497" s="66"/>
      <c r="BI497" s="66"/>
      <c r="BJ497" s="66"/>
      <c r="BK497" s="66"/>
      <c r="BL497" s="66"/>
      <c r="BM497" s="66"/>
      <c r="BN497" s="66"/>
      <c r="BO497" s="64">
        <v>138</v>
      </c>
      <c r="BP497" s="64">
        <v>140.622</v>
      </c>
      <c r="BQ497" s="64">
        <v>121</v>
      </c>
      <c r="BR497" s="64" t="s">
        <v>5260</v>
      </c>
      <c r="BS497" s="64" t="s">
        <v>5260</v>
      </c>
      <c r="BT497" s="64" t="s">
        <v>5261</v>
      </c>
      <c r="BU497" s="64">
        <v>5102</v>
      </c>
      <c r="BV497" s="64"/>
      <c r="BW497" s="64"/>
      <c r="BX497" s="64"/>
      <c r="BY497" s="64"/>
      <c r="BZ497" s="64"/>
      <c r="CA497" s="64"/>
      <c r="CB497" s="64"/>
      <c r="CC497" s="64">
        <v>102</v>
      </c>
      <c r="CD497" s="64">
        <v>8</v>
      </c>
      <c r="CE497" s="64">
        <v>8</v>
      </c>
      <c r="CF497" s="64"/>
      <c r="CG497" s="37" t="e">
        <f>VLOOKUP(Table_1[[#This Row],[EAN]],'[2]Produtos'!$A:$D,4,0)</f>
        <v>#N/A</v>
      </c>
      <c r="CI497" s="188">
        <f>IF(Table_1[[#This Row],[STATUS MERCADO]]="GO",Table_1[[#This Row],[M. BRUTA TOTAL]],0)</f>
        <v>51.91173248407646</v>
      </c>
      <c r="CJ497" s="188">
        <f>IF(Table_1[[#This Row],[STATUS MERCADO]]="GO",Table_1[[#This Row],[PV UNIT. REALIZADO]]*Table_1[[#This Row],[QUANTIDADE]],0)</f>
        <v>157.30828025477712</v>
      </c>
    </row>
    <row r="498" ht="15">
      <c r="A498" s="7"/>
      <c r="B498" s="67" t="s">
        <v>2735</v>
      </c>
      <c r="C498" s="49"/>
      <c r="D498" s="49">
        <v>1898</v>
      </c>
      <c r="E498" s="49" t="s">
        <v>4744</v>
      </c>
      <c r="F498" s="50" t="s">
        <v>4718</v>
      </c>
      <c r="G498" s="48" t="s">
        <v>21</v>
      </c>
      <c r="H498" s="48">
        <v>390</v>
      </c>
      <c r="I498" s="51" t="s">
        <v>3106</v>
      </c>
      <c r="J498" s="48" t="s">
        <v>3164</v>
      </c>
      <c r="K498" s="52" t="s">
        <v>84</v>
      </c>
      <c r="L498" s="52">
        <v>14</v>
      </c>
      <c r="M498" s="52">
        <v>0</v>
      </c>
      <c r="N498" s="48" t="s">
        <v>85</v>
      </c>
      <c r="O498" s="48" t="s">
        <v>4750</v>
      </c>
      <c r="P498" s="68">
        <v>5.98</v>
      </c>
      <c r="Q498" s="54">
        <f>(17/100+7.6/100+1.65/100)*P498</f>
        <v>1.5697500000000002</v>
      </c>
      <c r="R498" s="54"/>
      <c r="S498" s="54"/>
      <c r="T498" s="54"/>
      <c r="U498" s="54"/>
      <c r="V498" s="54">
        <f>+P498-Q498+R498+S498+T498+U498</f>
        <v>4.4102500000000004</v>
      </c>
      <c r="W498" s="56">
        <f>(1.02/100)</f>
        <v>1.02E-2</v>
      </c>
      <c r="X498" s="56">
        <v>4.8E-3</v>
      </c>
      <c r="Y498" s="56">
        <v>0.17</v>
      </c>
      <c r="Z498" s="56">
        <v>1.65E-2</v>
      </c>
      <c r="AA498" s="56">
        <v>7.6E-2</v>
      </c>
      <c r="AB498" s="56">
        <f>SUM(W498:AA498)</f>
        <v>0.2775</v>
      </c>
      <c r="AC498" s="48">
        <v>14</v>
      </c>
      <c r="AD498" s="57">
        <f>IF(AL498="","",+AC498*AL498)</f>
        <v>157.30828025477712</v>
      </c>
      <c r="AE498" s="58">
        <f>IF(AL498="","",+AL498*AB498)</f>
        <v>3.1180748407643324</v>
      </c>
      <c r="AF498" s="57">
        <f>IF(AL498="","",+AL498-AE498)</f>
        <v>8.118230891719747</v>
      </c>
      <c r="AG498" s="58">
        <f>+V498</f>
        <v>4.4102500000000004</v>
      </c>
      <c r="AH498" s="57">
        <f>IF(AF498="","",+AF498-AG498)</f>
        <v>3.707980891719747</v>
      </c>
      <c r="AI498" s="57">
        <f>IF(AH498="","",+AH498*AC498)</f>
        <v>51.91173248407646</v>
      </c>
      <c r="AJ498" s="58">
        <f>Table_1[[#This Row],[PV UNIT. META]]</f>
        <v>11.23630573248408</v>
      </c>
      <c r="AK498" s="59">
        <v>0.33</v>
      </c>
      <c r="AL498" s="58">
        <f>IF(V498=0,"",V498/(1-AB498-AK498))</f>
        <v>11.23630573248408</v>
      </c>
      <c r="AM498" s="60">
        <v>0.33</v>
      </c>
      <c r="AN498" s="58">
        <f>IF(V498=0,"",V498/(1-AB498-AM498))</f>
        <v>11.23630573248408</v>
      </c>
      <c r="AO498" s="61">
        <v>1.2</v>
      </c>
      <c r="AP498" s="58">
        <f>IF(BD!AJ498="","",BD!AJ498*BD!AO498)</f>
        <v>13.483566878980897</v>
      </c>
      <c r="AQ498" s="56">
        <f>BD!AM498/BD!AK498-1</f>
        <v>0</v>
      </c>
      <c r="AR498" s="56">
        <f>IF(BD!AN498="","",IF(BD!AJ498="","",BD!AN498/BD!AJ498-1))</f>
        <v>0</v>
      </c>
      <c r="AS498" s="56" t="str">
        <f>IF(BD!AN498="","",IF(BD!AN498&lt;BD!AL498,"ABAIXO DA META","DENTRO DA META"))</f>
        <v>DENTRO DA META</v>
      </c>
      <c r="AT498" s="56" t="str">
        <f>IF(BD!AJ498="","EM ANÁLISE",IF(BD!AP498&gt;=BD!AN498,"GO", "NO GO"))</f>
        <v>GO</v>
      </c>
      <c r="AU498" s="62">
        <f>IF(AN498="","",+BD!$AN498-AJ498)</f>
        <v>0</v>
      </c>
      <c r="AV498" s="63"/>
      <c r="AW498" s="54">
        <f>BD!P498*BD!AC498</f>
        <v>83.72</v>
      </c>
      <c r="AX498" s="54">
        <f>BD!V498*BD!AC498</f>
        <v>61.743500000000004</v>
      </c>
      <c r="AY498" s="54">
        <f>IF(BD!AN498="","",BD!AN498*BD!AC498)</f>
        <v>157.30828025477712</v>
      </c>
      <c r="AZ498" s="48" t="s">
        <v>5271</v>
      </c>
      <c r="BA498" s="69" t="s">
        <v>124</v>
      </c>
      <c r="BB498" s="48">
        <v>1</v>
      </c>
      <c r="BC498" s="69" t="s">
        <v>4751</v>
      </c>
      <c r="BD498" s="64" t="s">
        <v>5257</v>
      </c>
      <c r="BE498" s="65" t="s">
        <v>4</v>
      </c>
      <c r="BF498" s="65" t="s">
        <v>4</v>
      </c>
      <c r="BG498" s="64" t="s">
        <v>5258</v>
      </c>
      <c r="BH498" s="66"/>
      <c r="BI498" s="66"/>
      <c r="BJ498" s="66"/>
      <c r="BK498" s="66"/>
      <c r="BL498" s="66"/>
      <c r="BM498" s="66"/>
      <c r="BN498" s="66"/>
      <c r="BO498" s="64">
        <v>138</v>
      </c>
      <c r="BP498" s="64">
        <v>140.622</v>
      </c>
      <c r="BQ498" s="64">
        <v>121</v>
      </c>
      <c r="BR498" s="64" t="s">
        <v>5260</v>
      </c>
      <c r="BS498" s="64" t="s">
        <v>5260</v>
      </c>
      <c r="BT498" s="64" t="s">
        <v>5261</v>
      </c>
      <c r="BU498" s="64">
        <v>5102</v>
      </c>
      <c r="BV498" s="64"/>
      <c r="BW498" s="64"/>
      <c r="BX498" s="64"/>
      <c r="BY498" s="64"/>
      <c r="BZ498" s="64"/>
      <c r="CA498" s="64"/>
      <c r="CB498" s="64"/>
      <c r="CC498" s="64">
        <v>102</v>
      </c>
      <c r="CD498" s="64">
        <v>8</v>
      </c>
      <c r="CE498" s="64">
        <v>8</v>
      </c>
      <c r="CF498" s="64"/>
      <c r="CG498" s="37" t="e">
        <f>VLOOKUP(Table_1[[#This Row],[EAN]],'[2]Produtos'!$A:$D,4,0)</f>
        <v>#N/A</v>
      </c>
      <c r="CI498" s="188">
        <f>IF(Table_1[[#This Row],[STATUS MERCADO]]="GO",Table_1[[#This Row],[M. BRUTA TOTAL]],0)</f>
        <v>51.91173248407646</v>
      </c>
      <c r="CJ498" s="188">
        <f>IF(Table_1[[#This Row],[STATUS MERCADO]]="GO",Table_1[[#This Row],[PV UNIT. REALIZADO]]*Table_1[[#This Row],[QUANTIDADE]],0)</f>
        <v>157.30828025477712</v>
      </c>
    </row>
    <row r="499" ht="15">
      <c r="A499" s="7"/>
      <c r="B499" s="67" t="s">
        <v>2735</v>
      </c>
      <c r="C499" s="49"/>
      <c r="D499" s="49">
        <v>1790</v>
      </c>
      <c r="E499" s="49" t="s">
        <v>4745</v>
      </c>
      <c r="F499" s="50" t="s">
        <v>4719</v>
      </c>
      <c r="G499" s="48" t="s">
        <v>21</v>
      </c>
      <c r="H499" s="48">
        <v>390</v>
      </c>
      <c r="I499" s="51" t="s">
        <v>3106</v>
      </c>
      <c r="J499" s="48" t="s">
        <v>3164</v>
      </c>
      <c r="K499" s="52" t="s">
        <v>84</v>
      </c>
      <c r="L499" s="52">
        <v>14</v>
      </c>
      <c r="M499" s="52">
        <v>0</v>
      </c>
      <c r="N499" s="48" t="s">
        <v>85</v>
      </c>
      <c r="O499" s="48" t="s">
        <v>4750</v>
      </c>
      <c r="P499" s="68">
        <v>5.98</v>
      </c>
      <c r="Q499" s="54">
        <f>(17/100+7.6/100+1.65/100)*P499</f>
        <v>1.5697500000000002</v>
      </c>
      <c r="R499" s="54"/>
      <c r="S499" s="54"/>
      <c r="T499" s="54"/>
      <c r="U499" s="54"/>
      <c r="V499" s="54">
        <f>+P499-Q499+R499+S499+T499+U499</f>
        <v>4.4102500000000004</v>
      </c>
      <c r="W499" s="56">
        <f>(1.02/100)</f>
        <v>1.02E-2</v>
      </c>
      <c r="X499" s="56">
        <v>4.8E-3</v>
      </c>
      <c r="Y499" s="56">
        <v>0.17</v>
      </c>
      <c r="Z499" s="56">
        <v>1.65E-2</v>
      </c>
      <c r="AA499" s="56">
        <v>7.6E-2</v>
      </c>
      <c r="AB499" s="56">
        <f>SUM(W499:AA499)</f>
        <v>0.2775</v>
      </c>
      <c r="AC499" s="48">
        <v>14</v>
      </c>
      <c r="AD499" s="57">
        <f>IF(AL499="","",+AC499*AL499)</f>
        <v>157.30828025477712</v>
      </c>
      <c r="AE499" s="58">
        <f>IF(AL499="","",+AL499*AB499)</f>
        <v>3.1180748407643324</v>
      </c>
      <c r="AF499" s="57">
        <f>IF(AL499="","",+AL499-AE499)</f>
        <v>8.118230891719747</v>
      </c>
      <c r="AG499" s="58">
        <f>+V499</f>
        <v>4.4102500000000004</v>
      </c>
      <c r="AH499" s="57">
        <f>IF(AF499="","",+AF499-AG499)</f>
        <v>3.707980891719747</v>
      </c>
      <c r="AI499" s="57">
        <f>IF(AH499="","",+AH499*AC499)</f>
        <v>51.91173248407646</v>
      </c>
      <c r="AJ499" s="58">
        <f>Table_1[[#This Row],[PV UNIT. META]]</f>
        <v>11.23630573248408</v>
      </c>
      <c r="AK499" s="59">
        <v>0.33</v>
      </c>
      <c r="AL499" s="58">
        <f>IF(V499=0,"",V499/(1-AB499-AK499))</f>
        <v>11.23630573248408</v>
      </c>
      <c r="AM499" s="60">
        <v>0.33</v>
      </c>
      <c r="AN499" s="58">
        <f>IF(V499=0,"",V499/(1-AB499-AM499))</f>
        <v>11.23630573248408</v>
      </c>
      <c r="AO499" s="61">
        <v>1.2</v>
      </c>
      <c r="AP499" s="58">
        <f>IF(BD!AJ499="","",BD!AJ499*BD!AO499)</f>
        <v>13.483566878980897</v>
      </c>
      <c r="AQ499" s="56">
        <f>BD!AM499/BD!AK499-1</f>
        <v>0</v>
      </c>
      <c r="AR499" s="56">
        <f>IF(BD!AN499="","",IF(BD!AJ499="","",BD!AN499/BD!AJ499-1))</f>
        <v>0</v>
      </c>
      <c r="AS499" s="56" t="str">
        <f>IF(BD!AN499="","",IF(BD!AN499&lt;BD!AL499,"ABAIXO DA META","DENTRO DA META"))</f>
        <v>DENTRO DA META</v>
      </c>
      <c r="AT499" s="56" t="str">
        <f>IF(BD!AJ499="","EM ANÁLISE",IF(BD!AP499&gt;=BD!AN499,"GO", "NO GO"))</f>
        <v>GO</v>
      </c>
      <c r="AU499" s="62">
        <f>IF(AN499="","",+BD!$AN499-AJ499)</f>
        <v>0</v>
      </c>
      <c r="AV499" s="63"/>
      <c r="AW499" s="54">
        <f>BD!P499*BD!AC499</f>
        <v>83.72</v>
      </c>
      <c r="AX499" s="54">
        <f>BD!V499*BD!AC499</f>
        <v>61.743500000000004</v>
      </c>
      <c r="AY499" s="54">
        <f>IF(BD!AN499="","",BD!AN499*BD!AC499)</f>
        <v>157.30828025477712</v>
      </c>
      <c r="AZ499" s="48" t="s">
        <v>5271</v>
      </c>
      <c r="BA499" s="69" t="s">
        <v>124</v>
      </c>
      <c r="BB499" s="48">
        <v>1</v>
      </c>
      <c r="BC499" s="69" t="s">
        <v>4751</v>
      </c>
      <c r="BD499" s="64" t="s">
        <v>5257</v>
      </c>
      <c r="BE499" s="65" t="s">
        <v>4</v>
      </c>
      <c r="BF499" s="65" t="s">
        <v>4</v>
      </c>
      <c r="BG499" s="64" t="s">
        <v>5258</v>
      </c>
      <c r="BH499" s="66"/>
      <c r="BI499" s="66"/>
      <c r="BJ499" s="66"/>
      <c r="BK499" s="66"/>
      <c r="BL499" s="66"/>
      <c r="BM499" s="66"/>
      <c r="BN499" s="66"/>
      <c r="BO499" s="64">
        <v>138</v>
      </c>
      <c r="BP499" s="64">
        <v>140.622</v>
      </c>
      <c r="BQ499" s="64">
        <v>121</v>
      </c>
      <c r="BR499" s="64" t="s">
        <v>5260</v>
      </c>
      <c r="BS499" s="64" t="s">
        <v>5260</v>
      </c>
      <c r="BT499" s="64" t="s">
        <v>5261</v>
      </c>
      <c r="BU499" s="64">
        <v>5102</v>
      </c>
      <c r="BV499" s="64"/>
      <c r="BW499" s="64"/>
      <c r="BX499" s="64"/>
      <c r="BY499" s="64"/>
      <c r="BZ499" s="64"/>
      <c r="CA499" s="64"/>
      <c r="CB499" s="64"/>
      <c r="CC499" s="64">
        <v>102</v>
      </c>
      <c r="CD499" s="64">
        <v>8</v>
      </c>
      <c r="CE499" s="64">
        <v>8</v>
      </c>
      <c r="CF499" s="64"/>
      <c r="CG499" s="37" t="e">
        <f>VLOOKUP(Table_1[[#This Row],[EAN]],'[2]Produtos'!$A:$D,4,0)</f>
        <v>#N/A</v>
      </c>
      <c r="CI499" s="188">
        <f>IF(Table_1[[#This Row],[STATUS MERCADO]]="GO",Table_1[[#This Row],[M. BRUTA TOTAL]],0)</f>
        <v>51.91173248407646</v>
      </c>
      <c r="CJ499" s="188">
        <f>IF(Table_1[[#This Row],[STATUS MERCADO]]="GO",Table_1[[#This Row],[PV UNIT. REALIZADO]]*Table_1[[#This Row],[QUANTIDADE]],0)</f>
        <v>157.30828025477712</v>
      </c>
    </row>
    <row r="500" ht="15">
      <c r="A500" s="7"/>
      <c r="B500" s="67" t="s">
        <v>2735</v>
      </c>
      <c r="C500" s="49"/>
      <c r="D500" s="49">
        <v>2126</v>
      </c>
      <c r="E500" s="49" t="s">
        <v>4746</v>
      </c>
      <c r="F500" s="50" t="s">
        <v>4720</v>
      </c>
      <c r="G500" s="48" t="s">
        <v>21</v>
      </c>
      <c r="H500" s="48">
        <v>390</v>
      </c>
      <c r="I500" s="51" t="s">
        <v>3106</v>
      </c>
      <c r="J500" s="48" t="s">
        <v>3164</v>
      </c>
      <c r="K500" s="52" t="s">
        <v>84</v>
      </c>
      <c r="L500" s="52">
        <v>14</v>
      </c>
      <c r="M500" s="52">
        <v>0</v>
      </c>
      <c r="N500" s="48" t="s">
        <v>85</v>
      </c>
      <c r="O500" s="48" t="s">
        <v>4750</v>
      </c>
      <c r="P500" s="68">
        <v>5.98</v>
      </c>
      <c r="Q500" s="54">
        <f>(17/100+7.6/100+1.65/100)*P500</f>
        <v>1.5697500000000002</v>
      </c>
      <c r="R500" s="54"/>
      <c r="S500" s="54"/>
      <c r="T500" s="54"/>
      <c r="U500" s="54"/>
      <c r="V500" s="54">
        <f>+P500-Q500+R500+S500+T500+U500</f>
        <v>4.4102500000000004</v>
      </c>
      <c r="W500" s="56">
        <f>(1.02/100)</f>
        <v>1.02E-2</v>
      </c>
      <c r="X500" s="56">
        <v>4.8E-3</v>
      </c>
      <c r="Y500" s="56">
        <v>0.17</v>
      </c>
      <c r="Z500" s="56">
        <v>1.65E-2</v>
      </c>
      <c r="AA500" s="56">
        <v>7.6E-2</v>
      </c>
      <c r="AB500" s="56">
        <f>SUM(W500:AA500)</f>
        <v>0.2775</v>
      </c>
      <c r="AC500" s="48">
        <v>14</v>
      </c>
      <c r="AD500" s="57">
        <f>IF(AL500="","",+AC500*AL500)</f>
        <v>157.30828025477712</v>
      </c>
      <c r="AE500" s="58">
        <f>IF(AL500="","",+AL500*AB500)</f>
        <v>3.1180748407643324</v>
      </c>
      <c r="AF500" s="57">
        <f>IF(AL500="","",+AL500-AE500)</f>
        <v>8.118230891719747</v>
      </c>
      <c r="AG500" s="58">
        <f>+V500</f>
        <v>4.4102500000000004</v>
      </c>
      <c r="AH500" s="57">
        <f>IF(AF500="","",+AF500-AG500)</f>
        <v>3.707980891719747</v>
      </c>
      <c r="AI500" s="57">
        <f>IF(AH500="","",+AH500*AC500)</f>
        <v>51.91173248407646</v>
      </c>
      <c r="AJ500" s="58">
        <f>Table_1[[#This Row],[PV UNIT. META]]</f>
        <v>11.23630573248408</v>
      </c>
      <c r="AK500" s="59">
        <v>0.33</v>
      </c>
      <c r="AL500" s="58">
        <f>IF(V500=0,"",V500/(1-AB500-AK500))</f>
        <v>11.23630573248408</v>
      </c>
      <c r="AM500" s="60">
        <v>0.33</v>
      </c>
      <c r="AN500" s="58">
        <f>IF(V500=0,"",V500/(1-AB500-AM500))</f>
        <v>11.23630573248408</v>
      </c>
      <c r="AO500" s="61">
        <v>1.2</v>
      </c>
      <c r="AP500" s="58">
        <f>IF(BD!AJ500="","",BD!AJ500*BD!AO500)</f>
        <v>13.483566878980897</v>
      </c>
      <c r="AQ500" s="56">
        <f>BD!AM500/BD!AK500-1</f>
        <v>0</v>
      </c>
      <c r="AR500" s="56">
        <f>IF(BD!AN500="","",IF(BD!AJ500="","",BD!AN500/BD!AJ500-1))</f>
        <v>0</v>
      </c>
      <c r="AS500" s="56" t="str">
        <f>IF(BD!AN500="","",IF(BD!AN500&lt;BD!AL500,"ABAIXO DA META","DENTRO DA META"))</f>
        <v>DENTRO DA META</v>
      </c>
      <c r="AT500" s="56" t="str">
        <f>IF(BD!AJ500="","EM ANÁLISE",IF(BD!AP500&gt;=BD!AN500,"GO", "NO GO"))</f>
        <v>GO</v>
      </c>
      <c r="AU500" s="62">
        <f>IF(AN500="","",+BD!$AN500-AJ500)</f>
        <v>0</v>
      </c>
      <c r="AV500" s="63"/>
      <c r="AW500" s="54">
        <f>BD!P500*BD!AC500</f>
        <v>83.72</v>
      </c>
      <c r="AX500" s="54">
        <f>BD!V500*BD!AC500</f>
        <v>61.743500000000004</v>
      </c>
      <c r="AY500" s="54">
        <f>IF(BD!AN500="","",BD!AN500*BD!AC500)</f>
        <v>157.30828025477712</v>
      </c>
      <c r="AZ500" s="48" t="s">
        <v>5271</v>
      </c>
      <c r="BA500" s="69" t="s">
        <v>124</v>
      </c>
      <c r="BB500" s="48">
        <v>1</v>
      </c>
      <c r="BC500" s="69" t="s">
        <v>4751</v>
      </c>
      <c r="BD500" s="64" t="s">
        <v>5257</v>
      </c>
      <c r="BE500" s="65" t="s">
        <v>4</v>
      </c>
      <c r="BF500" s="65" t="s">
        <v>4</v>
      </c>
      <c r="BG500" s="64" t="s">
        <v>5258</v>
      </c>
      <c r="BH500" s="66"/>
      <c r="BI500" s="66"/>
      <c r="BJ500" s="66"/>
      <c r="BK500" s="66"/>
      <c r="BL500" s="66"/>
      <c r="BM500" s="66"/>
      <c r="BN500" s="66"/>
      <c r="BO500" s="64">
        <v>138</v>
      </c>
      <c r="BP500" s="64">
        <v>140.622</v>
      </c>
      <c r="BQ500" s="64">
        <v>121</v>
      </c>
      <c r="BR500" s="64" t="s">
        <v>5260</v>
      </c>
      <c r="BS500" s="64" t="s">
        <v>5260</v>
      </c>
      <c r="BT500" s="64" t="s">
        <v>5261</v>
      </c>
      <c r="BU500" s="64">
        <v>5102</v>
      </c>
      <c r="BV500" s="64"/>
      <c r="BW500" s="64"/>
      <c r="BX500" s="64"/>
      <c r="BY500" s="64"/>
      <c r="BZ500" s="64"/>
      <c r="CA500" s="64"/>
      <c r="CB500" s="64"/>
      <c r="CC500" s="64">
        <v>102</v>
      </c>
      <c r="CD500" s="64">
        <v>8</v>
      </c>
      <c r="CE500" s="64">
        <v>8</v>
      </c>
      <c r="CF500" s="64"/>
      <c r="CG500" s="37" t="e">
        <f>VLOOKUP(Table_1[[#This Row],[EAN]],'[2]Produtos'!$A:$D,4,0)</f>
        <v>#N/A</v>
      </c>
      <c r="CI500" s="188">
        <f>IF(Table_1[[#This Row],[STATUS MERCADO]]="GO",Table_1[[#This Row],[M. BRUTA TOTAL]],0)</f>
        <v>51.91173248407646</v>
      </c>
      <c r="CJ500" s="188">
        <f>IF(Table_1[[#This Row],[STATUS MERCADO]]="GO",Table_1[[#This Row],[PV UNIT. REALIZADO]]*Table_1[[#This Row],[QUANTIDADE]],0)</f>
        <v>157.30828025477712</v>
      </c>
    </row>
    <row r="501" ht="15">
      <c r="A501" s="7"/>
      <c r="B501" s="67" t="s">
        <v>2735</v>
      </c>
      <c r="C501" s="49"/>
      <c r="D501" s="49">
        <v>2120</v>
      </c>
      <c r="E501" s="49" t="s">
        <v>4747</v>
      </c>
      <c r="F501" s="50" t="s">
        <v>4721</v>
      </c>
      <c r="G501" s="48" t="s">
        <v>21</v>
      </c>
      <c r="H501" s="48">
        <v>390</v>
      </c>
      <c r="I501" s="51" t="s">
        <v>3106</v>
      </c>
      <c r="J501" s="48" t="s">
        <v>3164</v>
      </c>
      <c r="K501" s="52" t="s">
        <v>84</v>
      </c>
      <c r="L501" s="52">
        <v>14</v>
      </c>
      <c r="M501" s="52">
        <v>0</v>
      </c>
      <c r="N501" s="48" t="s">
        <v>85</v>
      </c>
      <c r="O501" s="48" t="s">
        <v>4750</v>
      </c>
      <c r="P501" s="68">
        <v>5.98</v>
      </c>
      <c r="Q501" s="54">
        <f>(17/100+7.6/100+1.65/100)*P501</f>
        <v>1.5697500000000002</v>
      </c>
      <c r="R501" s="54"/>
      <c r="S501" s="54"/>
      <c r="T501" s="54"/>
      <c r="U501" s="54"/>
      <c r="V501" s="54">
        <f>+P501-Q501+R501+S501+T501+U501</f>
        <v>4.4102500000000004</v>
      </c>
      <c r="W501" s="56">
        <f>(1.02/100)</f>
        <v>1.02E-2</v>
      </c>
      <c r="X501" s="56">
        <v>4.8E-3</v>
      </c>
      <c r="Y501" s="56">
        <v>0.17</v>
      </c>
      <c r="Z501" s="56">
        <v>1.65E-2</v>
      </c>
      <c r="AA501" s="56">
        <v>7.6E-2</v>
      </c>
      <c r="AB501" s="56">
        <f>SUM(W501:AA501)</f>
        <v>0.2775</v>
      </c>
      <c r="AC501" s="48">
        <v>14</v>
      </c>
      <c r="AD501" s="57">
        <f>IF(AL501="","",+AC501*AL501)</f>
        <v>157.30828025477712</v>
      </c>
      <c r="AE501" s="58">
        <f>IF(AL501="","",+AL501*AB501)</f>
        <v>3.1180748407643324</v>
      </c>
      <c r="AF501" s="57">
        <f>IF(AL501="","",+AL501-AE501)</f>
        <v>8.118230891719747</v>
      </c>
      <c r="AG501" s="58">
        <f>+V501</f>
        <v>4.4102500000000004</v>
      </c>
      <c r="AH501" s="57">
        <f>IF(AF501="","",+AF501-AG501)</f>
        <v>3.707980891719747</v>
      </c>
      <c r="AI501" s="57">
        <f>IF(AH501="","",+AH501*AC501)</f>
        <v>51.91173248407646</v>
      </c>
      <c r="AJ501" s="58">
        <f>Table_1[[#This Row],[PV UNIT. META]]</f>
        <v>11.23630573248408</v>
      </c>
      <c r="AK501" s="59">
        <v>0.33</v>
      </c>
      <c r="AL501" s="58">
        <f>IF(V501=0,"",V501/(1-AB501-AK501))</f>
        <v>11.23630573248408</v>
      </c>
      <c r="AM501" s="60">
        <v>0.33</v>
      </c>
      <c r="AN501" s="58">
        <f>IF(V501=0,"",V501/(1-AB501-AM501))</f>
        <v>11.23630573248408</v>
      </c>
      <c r="AO501" s="61">
        <v>1.2</v>
      </c>
      <c r="AP501" s="58">
        <f>IF(BD!AJ501="","",BD!AJ501*BD!AO501)</f>
        <v>13.483566878980897</v>
      </c>
      <c r="AQ501" s="56">
        <f>BD!AM501/BD!AK501-1</f>
        <v>0</v>
      </c>
      <c r="AR501" s="56">
        <f>IF(BD!AN501="","",IF(BD!AJ501="","",BD!AN501/BD!AJ501-1))</f>
        <v>0</v>
      </c>
      <c r="AS501" s="56" t="str">
        <f>IF(BD!AN501="","",IF(BD!AN501&lt;BD!AL501,"ABAIXO DA META","DENTRO DA META"))</f>
        <v>DENTRO DA META</v>
      </c>
      <c r="AT501" s="56" t="str">
        <f>IF(BD!AJ501="","EM ANÁLISE",IF(BD!AP501&gt;=BD!AN501,"GO", "NO GO"))</f>
        <v>GO</v>
      </c>
      <c r="AU501" s="62">
        <f>IF(AN501="","",+BD!$AN501-AJ501)</f>
        <v>0</v>
      </c>
      <c r="AV501" s="63"/>
      <c r="AW501" s="54">
        <f>BD!P501*BD!AC501</f>
        <v>83.72</v>
      </c>
      <c r="AX501" s="54">
        <f>BD!V501*BD!AC501</f>
        <v>61.743500000000004</v>
      </c>
      <c r="AY501" s="54">
        <f>IF(BD!AN501="","",BD!AN501*BD!AC501)</f>
        <v>157.30828025477712</v>
      </c>
      <c r="AZ501" s="48" t="s">
        <v>5271</v>
      </c>
      <c r="BA501" s="69" t="s">
        <v>124</v>
      </c>
      <c r="BB501" s="48">
        <v>1</v>
      </c>
      <c r="BC501" s="69" t="s">
        <v>4751</v>
      </c>
      <c r="BD501" s="64" t="s">
        <v>5257</v>
      </c>
      <c r="BE501" s="65" t="s">
        <v>4</v>
      </c>
      <c r="BF501" s="65" t="s">
        <v>4</v>
      </c>
      <c r="BG501" s="64" t="s">
        <v>5258</v>
      </c>
      <c r="BH501" s="66"/>
      <c r="BI501" s="66"/>
      <c r="BJ501" s="66"/>
      <c r="BK501" s="66"/>
      <c r="BL501" s="66"/>
      <c r="BM501" s="66"/>
      <c r="BN501" s="66"/>
      <c r="BO501" s="64">
        <v>138</v>
      </c>
      <c r="BP501" s="64">
        <v>140.622</v>
      </c>
      <c r="BQ501" s="64">
        <v>121</v>
      </c>
      <c r="BR501" s="64" t="s">
        <v>5260</v>
      </c>
      <c r="BS501" s="64" t="s">
        <v>5260</v>
      </c>
      <c r="BT501" s="64" t="s">
        <v>5261</v>
      </c>
      <c r="BU501" s="64">
        <v>5102</v>
      </c>
      <c r="BV501" s="64"/>
      <c r="BW501" s="64"/>
      <c r="BX501" s="64"/>
      <c r="BY501" s="64"/>
      <c r="BZ501" s="64"/>
      <c r="CA501" s="64"/>
      <c r="CB501" s="64"/>
      <c r="CC501" s="64">
        <v>102</v>
      </c>
      <c r="CD501" s="64">
        <v>8</v>
      </c>
      <c r="CE501" s="64">
        <v>8</v>
      </c>
      <c r="CF501" s="64"/>
      <c r="CG501" s="37" t="e">
        <f>VLOOKUP(Table_1[[#This Row],[EAN]],'[2]Produtos'!$A:$D,4,0)</f>
        <v>#N/A</v>
      </c>
      <c r="CI501" s="188">
        <f>IF(Table_1[[#This Row],[STATUS MERCADO]]="GO",Table_1[[#This Row],[M. BRUTA TOTAL]],0)</f>
        <v>51.91173248407646</v>
      </c>
      <c r="CJ501" s="188">
        <f>IF(Table_1[[#This Row],[STATUS MERCADO]]="GO",Table_1[[#This Row],[PV UNIT. REALIZADO]]*Table_1[[#This Row],[QUANTIDADE]],0)</f>
        <v>157.30828025477712</v>
      </c>
    </row>
    <row r="502" ht="15">
      <c r="A502" s="7"/>
      <c r="B502" s="67" t="s">
        <v>2735</v>
      </c>
      <c r="C502" s="49"/>
      <c r="D502" s="49">
        <v>1983</v>
      </c>
      <c r="E502" s="49" t="s">
        <v>4748</v>
      </c>
      <c r="F502" s="50" t="s">
        <v>4722</v>
      </c>
      <c r="G502" s="48" t="s">
        <v>21</v>
      </c>
      <c r="H502" s="48">
        <v>390</v>
      </c>
      <c r="I502" s="51" t="s">
        <v>3106</v>
      </c>
      <c r="J502" s="48" t="s">
        <v>3164</v>
      </c>
      <c r="K502" s="52" t="s">
        <v>84</v>
      </c>
      <c r="L502" s="52">
        <v>14</v>
      </c>
      <c r="M502" s="52">
        <v>0</v>
      </c>
      <c r="N502" s="48" t="s">
        <v>85</v>
      </c>
      <c r="O502" s="48" t="s">
        <v>4750</v>
      </c>
      <c r="P502" s="68">
        <v>5.98</v>
      </c>
      <c r="Q502" s="54">
        <f>(17/100+7.6/100+1.65/100)*P502</f>
        <v>1.5697500000000002</v>
      </c>
      <c r="R502" s="54"/>
      <c r="S502" s="54"/>
      <c r="T502" s="54"/>
      <c r="U502" s="54"/>
      <c r="V502" s="54">
        <f>+P502-Q502+R502+S502+T502+U502</f>
        <v>4.4102500000000004</v>
      </c>
      <c r="W502" s="56">
        <f>(1.02/100)</f>
        <v>1.02E-2</v>
      </c>
      <c r="X502" s="56">
        <v>4.8E-3</v>
      </c>
      <c r="Y502" s="56">
        <v>0.17</v>
      </c>
      <c r="Z502" s="56">
        <v>1.65E-2</v>
      </c>
      <c r="AA502" s="56">
        <v>7.6E-2</v>
      </c>
      <c r="AB502" s="56">
        <f>SUM(W502:AA502)</f>
        <v>0.2775</v>
      </c>
      <c r="AC502" s="48">
        <v>14</v>
      </c>
      <c r="AD502" s="57">
        <f>IF(AL502="","",+AC502*AL502)</f>
        <v>157.30828025477712</v>
      </c>
      <c r="AE502" s="58">
        <f>IF(AL502="","",+AL502*AB502)</f>
        <v>3.1180748407643324</v>
      </c>
      <c r="AF502" s="57">
        <f>IF(AL502="","",+AL502-AE502)</f>
        <v>8.118230891719747</v>
      </c>
      <c r="AG502" s="58">
        <f>+V502</f>
        <v>4.4102500000000004</v>
      </c>
      <c r="AH502" s="57">
        <f>IF(AF502="","",+AF502-AG502)</f>
        <v>3.707980891719747</v>
      </c>
      <c r="AI502" s="57">
        <f>IF(AH502="","",+AH502*AC502)</f>
        <v>51.91173248407646</v>
      </c>
      <c r="AJ502" s="58">
        <f>Table_1[[#This Row],[PV UNIT. META]]</f>
        <v>11.23630573248408</v>
      </c>
      <c r="AK502" s="59">
        <v>0.33</v>
      </c>
      <c r="AL502" s="58">
        <f>IF(V502=0,"",V502/(1-AB502-AK502))</f>
        <v>11.23630573248408</v>
      </c>
      <c r="AM502" s="60">
        <v>0.33</v>
      </c>
      <c r="AN502" s="58">
        <f>IF(V502=0,"",V502/(1-AB502-AM502))</f>
        <v>11.23630573248408</v>
      </c>
      <c r="AO502" s="61">
        <v>1.2</v>
      </c>
      <c r="AP502" s="58">
        <f>IF(BD!AJ502="","",BD!AJ502*BD!AO502)</f>
        <v>13.483566878980897</v>
      </c>
      <c r="AQ502" s="56">
        <f>BD!AM502/BD!AK502-1</f>
        <v>0</v>
      </c>
      <c r="AR502" s="56">
        <f>IF(BD!AN502="","",IF(BD!AJ502="","",BD!AN502/BD!AJ502-1))</f>
        <v>0</v>
      </c>
      <c r="AS502" s="56" t="str">
        <f>IF(BD!AN502="","",IF(BD!AN502&lt;BD!AL502,"ABAIXO DA META","DENTRO DA META"))</f>
        <v>DENTRO DA META</v>
      </c>
      <c r="AT502" s="56" t="str">
        <f>IF(BD!AJ502="","EM ANÁLISE",IF(BD!AP502&gt;=BD!AN502,"GO", "NO GO"))</f>
        <v>GO</v>
      </c>
      <c r="AU502" s="62">
        <f>IF(AN502="","",+BD!$AN502-AJ502)</f>
        <v>0</v>
      </c>
      <c r="AV502" s="63"/>
      <c r="AW502" s="54">
        <f>BD!P502*BD!AC502</f>
        <v>83.72</v>
      </c>
      <c r="AX502" s="54">
        <f>BD!V502*BD!AC502</f>
        <v>61.743500000000004</v>
      </c>
      <c r="AY502" s="54">
        <f>IF(BD!AN502="","",BD!AN502*BD!AC502)</f>
        <v>157.30828025477712</v>
      </c>
      <c r="AZ502" s="48" t="s">
        <v>5271</v>
      </c>
      <c r="BA502" s="69" t="s">
        <v>124</v>
      </c>
      <c r="BB502" s="48">
        <v>1</v>
      </c>
      <c r="BC502" s="69" t="s">
        <v>4751</v>
      </c>
      <c r="BD502" s="64" t="s">
        <v>5257</v>
      </c>
      <c r="BE502" s="65" t="s">
        <v>4</v>
      </c>
      <c r="BF502" s="65" t="s">
        <v>4</v>
      </c>
      <c r="BG502" s="64" t="s">
        <v>5258</v>
      </c>
      <c r="BH502" s="66"/>
      <c r="BI502" s="66"/>
      <c r="BJ502" s="66"/>
      <c r="BK502" s="66"/>
      <c r="BL502" s="66"/>
      <c r="BM502" s="66"/>
      <c r="BN502" s="66"/>
      <c r="BO502" s="64">
        <v>138</v>
      </c>
      <c r="BP502" s="64">
        <v>140.622</v>
      </c>
      <c r="BQ502" s="64">
        <v>121</v>
      </c>
      <c r="BR502" s="64" t="s">
        <v>5260</v>
      </c>
      <c r="BS502" s="64" t="s">
        <v>5260</v>
      </c>
      <c r="BT502" s="64" t="s">
        <v>5261</v>
      </c>
      <c r="BU502" s="64">
        <v>5102</v>
      </c>
      <c r="BV502" s="64"/>
      <c r="BW502" s="64"/>
      <c r="BX502" s="64"/>
      <c r="BY502" s="64"/>
      <c r="BZ502" s="64"/>
      <c r="CA502" s="64"/>
      <c r="CB502" s="64"/>
      <c r="CC502" s="64">
        <v>102</v>
      </c>
      <c r="CD502" s="64">
        <v>8</v>
      </c>
      <c r="CE502" s="64">
        <v>8</v>
      </c>
      <c r="CF502" s="64"/>
      <c r="CG502" s="37" t="e">
        <f>VLOOKUP(Table_1[[#This Row],[EAN]],'[2]Produtos'!$A:$D,4,0)</f>
        <v>#N/A</v>
      </c>
      <c r="CI502" s="188">
        <f>IF(Table_1[[#This Row],[STATUS MERCADO]]="GO",Table_1[[#This Row],[M. BRUTA TOTAL]],0)</f>
        <v>51.91173248407646</v>
      </c>
      <c r="CJ502" s="188">
        <f>IF(Table_1[[#This Row],[STATUS MERCADO]]="GO",Table_1[[#This Row],[PV UNIT. REALIZADO]]*Table_1[[#This Row],[QUANTIDADE]],0)</f>
        <v>157.30828025477712</v>
      </c>
    </row>
    <row r="503" ht="15">
      <c r="A503" s="7"/>
      <c r="B503" s="67" t="s">
        <v>2735</v>
      </c>
      <c r="C503" s="49"/>
      <c r="D503" s="49" t="s">
        <v>4890</v>
      </c>
      <c r="E503" s="49" t="s">
        <v>4821</v>
      </c>
      <c r="F503" s="50" t="s">
        <v>4752</v>
      </c>
      <c r="G503" s="69" t="s">
        <v>11</v>
      </c>
      <c r="H503" s="48"/>
      <c r="I503" s="51"/>
      <c r="J503" s="48" t="s">
        <v>2847</v>
      </c>
      <c r="K503" s="52" t="s">
        <v>84</v>
      </c>
      <c r="L503" s="52">
        <v>12</v>
      </c>
      <c r="M503" s="52">
        <v>0</v>
      </c>
      <c r="N503" s="48" t="s">
        <v>85</v>
      </c>
      <c r="O503" s="48" t="s">
        <v>4976</v>
      </c>
      <c r="P503" s="68">
        <v>8.24</v>
      </c>
      <c r="Q503" s="54">
        <f>(17/100+7.6/100+1.65/100)*P503</f>
        <v>2.1630000000000003</v>
      </c>
      <c r="R503" s="54"/>
      <c r="S503" s="54"/>
      <c r="T503" s="54"/>
      <c r="U503" s="54"/>
      <c r="V503" s="54">
        <f>+P503-Q503+R503+S503+T503+U503</f>
        <v>6.077</v>
      </c>
      <c r="W503" s="56">
        <f>(1.02/100)</f>
        <v>1.02E-2</v>
      </c>
      <c r="X503" s="56">
        <v>4.8E-3</v>
      </c>
      <c r="Y503" s="56">
        <v>0.17</v>
      </c>
      <c r="Z503" s="56">
        <v>1.65E-2</v>
      </c>
      <c r="AA503" s="56">
        <v>7.6E-2</v>
      </c>
      <c r="AB503" s="56">
        <f>SUM(W503:AA503)</f>
        <v>0.2775</v>
      </c>
      <c r="AC503" s="48">
        <v>12</v>
      </c>
      <c r="AD503" s="57">
        <f>IF(AL503="","",+AC503*AL503)</f>
        <v>185.79363057324846</v>
      </c>
      <c r="AE503" s="58">
        <f>IF(AL503="","",+AL503*AB503)</f>
        <v>4.296477707006371</v>
      </c>
      <c r="AF503" s="57">
        <f>IF(AL503="","",+AL503-AE503)</f>
        <v>11.186324840764334</v>
      </c>
      <c r="AG503" s="58">
        <f>+V503</f>
        <v>6.077</v>
      </c>
      <c r="AH503" s="57">
        <f>IF(AF503="","",+AF503-AG503)</f>
        <v>5.109324840764334</v>
      </c>
      <c r="AI503" s="57">
        <f>IF(AH503="","",+AH503*AC503)</f>
        <v>61.311898089172004</v>
      </c>
      <c r="AJ503" s="58">
        <v>9.88</v>
      </c>
      <c r="AK503" s="59">
        <v>0.33</v>
      </c>
      <c r="AL503" s="58">
        <f>IF(V503=0,"",V503/(1-AB503-AK503))</f>
        <v>15.482802547770705</v>
      </c>
      <c r="AM503" s="60">
        <v>0.33</v>
      </c>
      <c r="AN503" s="58">
        <f>IF(V503=0,"",V503/(1-AB503-AM503))</f>
        <v>15.482802547770705</v>
      </c>
      <c r="AO503" s="61">
        <v>1.2</v>
      </c>
      <c r="AP503" s="58">
        <f>IF(BD!AJ503="","",BD!AJ503*BD!AO503)</f>
        <v>11.856</v>
      </c>
      <c r="AQ503" s="56">
        <f>BD!AM503/BD!AK503-1</f>
        <v>0</v>
      </c>
      <c r="AR503" s="56">
        <f>IF(BD!AN503="","",IF(BD!AJ503="","",BD!AN503/BD!AJ503-1))</f>
        <v>0.5670852781144438</v>
      </c>
      <c r="AS503" s="56" t="str">
        <f>IF(BD!AN503="","",IF(BD!AN503&lt;BD!AL503,"ABAIXO DA META","DENTRO DA META"))</f>
        <v>DENTRO DA META</v>
      </c>
      <c r="AT503" s="56" t="str">
        <f>IF(BD!AJ503="","EM ANÁLISE",IF(BD!AP503&gt;=BD!AN503,"GO", "NO GO"))</f>
        <v>NO GO</v>
      </c>
      <c r="AU503" s="62">
        <f>IF(AN503="","",+BD!$AN503-AJ503)</f>
        <v>5.602802547770704</v>
      </c>
      <c r="AV503" s="63"/>
      <c r="AW503" s="54">
        <f>BD!P503*BD!AC503</f>
        <v>98.88</v>
      </c>
      <c r="AX503" s="54">
        <f>BD!V503*BD!AC503</f>
        <v>72.924</v>
      </c>
      <c r="AY503" s="54">
        <f>IF(BD!AN503="","",BD!AN503*BD!AC503)</f>
        <v>185.79363057324846</v>
      </c>
      <c r="AZ503" s="48" t="s">
        <v>5271</v>
      </c>
      <c r="BA503" s="69" t="s">
        <v>115</v>
      </c>
      <c r="BB503" s="48">
        <v>1</v>
      </c>
      <c r="BC503" s="69" t="s">
        <v>4977</v>
      </c>
      <c r="BD503" s="64" t="s">
        <v>5257</v>
      </c>
      <c r="BE503" s="65" t="s">
        <v>4</v>
      </c>
      <c r="BF503" s="65" t="s">
        <v>4</v>
      </c>
      <c r="BG503" s="64" t="s">
        <v>5258</v>
      </c>
      <c r="BH503" s="66"/>
      <c r="BI503" s="66"/>
      <c r="BJ503" s="66"/>
      <c r="BK503" s="66"/>
      <c r="BL503" s="66"/>
      <c r="BM503" s="66"/>
      <c r="BN503" s="66"/>
      <c r="BO503" s="64">
        <v>138</v>
      </c>
      <c r="BP503" s="64">
        <v>140.622</v>
      </c>
      <c r="BQ503" s="64">
        <v>121</v>
      </c>
      <c r="BR503" s="64" t="s">
        <v>5260</v>
      </c>
      <c r="BS503" s="64" t="s">
        <v>5260</v>
      </c>
      <c r="BT503" s="64" t="s">
        <v>5261</v>
      </c>
      <c r="BU503" s="64">
        <v>5102</v>
      </c>
      <c r="BV503" s="64"/>
      <c r="BW503" s="64"/>
      <c r="BX503" s="64"/>
      <c r="BY503" s="64"/>
      <c r="BZ503" s="64"/>
      <c r="CA503" s="64"/>
      <c r="CB503" s="64"/>
      <c r="CC503" s="64">
        <v>102</v>
      </c>
      <c r="CD503" s="64">
        <v>8</v>
      </c>
      <c r="CE503" s="64">
        <v>8</v>
      </c>
      <c r="CF503" s="64"/>
      <c r="CG503" s="37" t="e">
        <f>VLOOKUP(Table_1[[#This Row],[EAN]],'[2]Produtos'!$A:$D,4,0)</f>
        <v>#N/A</v>
      </c>
      <c r="CI503" s="188">
        <f>IF(Table_1[[#This Row],[STATUS MERCADO]]="GO",Table_1[[#This Row],[M. BRUTA TOTAL]],0)</f>
        <v>0</v>
      </c>
      <c r="CJ503" s="188">
        <f>IF(Table_1[[#This Row],[STATUS MERCADO]]="GO",Table_1[[#This Row],[PV UNIT. REALIZADO]]*Table_1[[#This Row],[QUANTIDADE]],0)</f>
        <v>0</v>
      </c>
    </row>
    <row r="504" ht="15">
      <c r="A504" s="7"/>
      <c r="B504" s="67" t="s">
        <v>2735</v>
      </c>
      <c r="C504" s="49"/>
      <c r="D504" s="49" t="s">
        <v>4891</v>
      </c>
      <c r="E504" s="49" t="s">
        <v>4822</v>
      </c>
      <c r="F504" s="50" t="s">
        <v>4753</v>
      </c>
      <c r="G504" s="69" t="s">
        <v>11</v>
      </c>
      <c r="H504" s="48"/>
      <c r="I504" s="51"/>
      <c r="J504" s="48" t="s">
        <v>2873</v>
      </c>
      <c r="K504" s="52" t="s">
        <v>84</v>
      </c>
      <c r="L504" s="52">
        <v>12</v>
      </c>
      <c r="M504" s="52">
        <v>0</v>
      </c>
      <c r="N504" s="48" t="s">
        <v>85</v>
      </c>
      <c r="O504" s="48" t="s">
        <v>4976</v>
      </c>
      <c r="P504" s="68">
        <v>10.4</v>
      </c>
      <c r="Q504" s="54">
        <f>(17/100+7.6/100+1.65/100)*P504</f>
        <v>2.7300000000000004</v>
      </c>
      <c r="R504" s="54"/>
      <c r="S504" s="54"/>
      <c r="T504" s="54"/>
      <c r="U504" s="54"/>
      <c r="V504" s="54">
        <f>+P504-Q504+R504+S504+T504+U504</f>
        <v>7.67</v>
      </c>
      <c r="W504" s="56">
        <f>(1.02/100)</f>
        <v>1.02E-2</v>
      </c>
      <c r="X504" s="56">
        <v>4.8E-3</v>
      </c>
      <c r="Y504" s="56">
        <v>0.17</v>
      </c>
      <c r="Z504" s="56">
        <v>1.65E-2</v>
      </c>
      <c r="AA504" s="56">
        <v>7.6E-2</v>
      </c>
      <c r="AB504" s="56">
        <f>SUM(W504:AA504)</f>
        <v>0.2775</v>
      </c>
      <c r="AC504" s="48">
        <v>12</v>
      </c>
      <c r="AD504" s="57">
        <f>IF(AL504="","",+AC504*AL504)</f>
        <v>234.49681528662427</v>
      </c>
      <c r="AE504" s="58">
        <f>IF(AL504="","",+AL504*AB504)</f>
        <v>5.422738853503187</v>
      </c>
      <c r="AF504" s="57">
        <f>IF(AL504="","",+AL504-AE504)</f>
        <v>14.118662420382169</v>
      </c>
      <c r="AG504" s="58">
        <f>+V504</f>
        <v>7.67</v>
      </c>
      <c r="AH504" s="57">
        <f>IF(AF504="","",+AF504-AG504)</f>
        <v>6.448662420382169</v>
      </c>
      <c r="AI504" s="57">
        <f>IF(AH504="","",+AH504*AC504)</f>
        <v>77.38394904458602</v>
      </c>
      <c r="AJ504" s="58">
        <v>15.44</v>
      </c>
      <c r="AK504" s="59">
        <v>0.33</v>
      </c>
      <c r="AL504" s="58">
        <f>IF(V504=0,"",V504/(1-AB504-AK504))</f>
        <v>19.541401273885356</v>
      </c>
      <c r="AM504" s="60">
        <v>0.33</v>
      </c>
      <c r="AN504" s="58">
        <f>IF(V504=0,"",V504/(1-AB504-AM504))</f>
        <v>19.541401273885356</v>
      </c>
      <c r="AO504" s="61">
        <v>1.2</v>
      </c>
      <c r="AP504" s="58">
        <f>IF(BD!AJ504="","",BD!AJ504*BD!AO504)</f>
        <v>18.528</v>
      </c>
      <c r="AQ504" s="56">
        <f>BD!AM504/BD!AK504-1</f>
        <v>0</v>
      </c>
      <c r="AR504" s="56">
        <f>IF(BD!AN504="","",IF(BD!AJ504="","",BD!AN504/BD!AJ504-1))</f>
        <v>0.26563479753143504</v>
      </c>
      <c r="AS504" s="56" t="str">
        <f>IF(BD!AN504="","",IF(BD!AN504&lt;BD!AL504,"ABAIXO DA META","DENTRO DA META"))</f>
        <v>DENTRO DA META</v>
      </c>
      <c r="AT504" s="56" t="str">
        <f>IF(BD!AJ504="","EM ANÁLISE",IF(BD!AP504&gt;=BD!AN504,"GO", "NO GO"))</f>
        <v>NO GO</v>
      </c>
      <c r="AU504" s="62">
        <f>IF(AN504="","",+BD!$AN504-AJ504)</f>
        <v>4.101401273885356</v>
      </c>
      <c r="AV504" s="63"/>
      <c r="AW504" s="54">
        <f>BD!P504*BD!AC504</f>
        <v>124.80000000000001</v>
      </c>
      <c r="AX504" s="54">
        <f>BD!V504*BD!AC504</f>
        <v>92.03999999999999</v>
      </c>
      <c r="AY504" s="54">
        <f>IF(BD!AN504="","",BD!AN504*BD!AC504)</f>
        <v>234.49681528662427</v>
      </c>
      <c r="AZ504" s="48" t="s">
        <v>5271</v>
      </c>
      <c r="BA504" s="69" t="s">
        <v>115</v>
      </c>
      <c r="BB504" s="48">
        <v>1</v>
      </c>
      <c r="BC504" s="69" t="s">
        <v>4977</v>
      </c>
      <c r="BD504" s="64" t="s">
        <v>5257</v>
      </c>
      <c r="BE504" s="65" t="s">
        <v>4</v>
      </c>
      <c r="BF504" s="65" t="s">
        <v>4</v>
      </c>
      <c r="BG504" s="64" t="s">
        <v>5258</v>
      </c>
      <c r="BH504" s="66"/>
      <c r="BI504" s="66"/>
      <c r="BJ504" s="66"/>
      <c r="BK504" s="66"/>
      <c r="BL504" s="66"/>
      <c r="BM504" s="66"/>
      <c r="BN504" s="66"/>
      <c r="BO504" s="64">
        <v>138</v>
      </c>
      <c r="BP504" s="64">
        <v>140.622</v>
      </c>
      <c r="BQ504" s="64">
        <v>121</v>
      </c>
      <c r="BR504" s="64" t="s">
        <v>5260</v>
      </c>
      <c r="BS504" s="64" t="s">
        <v>5260</v>
      </c>
      <c r="BT504" s="64" t="s">
        <v>5261</v>
      </c>
      <c r="BU504" s="64">
        <v>5102</v>
      </c>
      <c r="BV504" s="64"/>
      <c r="BW504" s="64"/>
      <c r="BX504" s="64"/>
      <c r="BY504" s="64"/>
      <c r="BZ504" s="64"/>
      <c r="CA504" s="64"/>
      <c r="CB504" s="64"/>
      <c r="CC504" s="64">
        <v>102</v>
      </c>
      <c r="CD504" s="64">
        <v>8</v>
      </c>
      <c r="CE504" s="64">
        <v>8</v>
      </c>
      <c r="CF504" s="64"/>
      <c r="CG504" s="37" t="e">
        <f>VLOOKUP(Table_1[[#This Row],[EAN]],'[2]Produtos'!$A:$D,4,0)</f>
        <v>#N/A</v>
      </c>
      <c r="CI504" s="188">
        <f>IF(Table_1[[#This Row],[STATUS MERCADO]]="GO",Table_1[[#This Row],[M. BRUTA TOTAL]],0)</f>
        <v>0</v>
      </c>
      <c r="CJ504" s="188">
        <f>IF(Table_1[[#This Row],[STATUS MERCADO]]="GO",Table_1[[#This Row],[PV UNIT. REALIZADO]]*Table_1[[#This Row],[QUANTIDADE]],0)</f>
        <v>0</v>
      </c>
    </row>
    <row r="505" ht="15">
      <c r="A505" s="7"/>
      <c r="B505" s="67" t="s">
        <v>2735</v>
      </c>
      <c r="C505" s="49"/>
      <c r="D505" s="49" t="s">
        <v>4892</v>
      </c>
      <c r="E505" s="49" t="s">
        <v>4823</v>
      </c>
      <c r="F505" s="50" t="s">
        <v>4754</v>
      </c>
      <c r="G505" s="69" t="s">
        <v>11</v>
      </c>
      <c r="H505" s="48"/>
      <c r="I505" s="51"/>
      <c r="J505" s="48" t="s">
        <v>2873</v>
      </c>
      <c r="K505" s="52" t="s">
        <v>84</v>
      </c>
      <c r="L505" s="52">
        <v>12</v>
      </c>
      <c r="M505" s="52">
        <v>0</v>
      </c>
      <c r="N505" s="48" t="s">
        <v>85</v>
      </c>
      <c r="O505" s="48" t="s">
        <v>4976</v>
      </c>
      <c r="P505" s="68">
        <v>10.4</v>
      </c>
      <c r="Q505" s="54">
        <f>(17/100+7.6/100+1.65/100)*P505</f>
        <v>2.7300000000000004</v>
      </c>
      <c r="R505" s="54"/>
      <c r="S505" s="54"/>
      <c r="T505" s="54"/>
      <c r="U505" s="54"/>
      <c r="V505" s="54">
        <f>+P505-Q505+R505+S505+T505+U505</f>
        <v>7.67</v>
      </c>
      <c r="W505" s="56">
        <f>(1.02/100)</f>
        <v>1.02E-2</v>
      </c>
      <c r="X505" s="56">
        <v>4.8E-3</v>
      </c>
      <c r="Y505" s="56">
        <v>0.17</v>
      </c>
      <c r="Z505" s="56">
        <v>1.65E-2</v>
      </c>
      <c r="AA505" s="56">
        <v>7.6E-2</v>
      </c>
      <c r="AB505" s="56">
        <f>SUM(W505:AA505)</f>
        <v>0.2775</v>
      </c>
      <c r="AC505" s="48">
        <v>12</v>
      </c>
      <c r="AD505" s="57">
        <f>IF(AL505="","",+AC505*AL505)</f>
        <v>234.49681528662427</v>
      </c>
      <c r="AE505" s="58">
        <f>IF(AL505="","",+AL505*AB505)</f>
        <v>5.422738853503187</v>
      </c>
      <c r="AF505" s="57">
        <f>IF(AL505="","",+AL505-AE505)</f>
        <v>14.118662420382169</v>
      </c>
      <c r="AG505" s="58">
        <f>+V505</f>
        <v>7.67</v>
      </c>
      <c r="AH505" s="57">
        <f>IF(AF505="","",+AF505-AG505)</f>
        <v>6.448662420382169</v>
      </c>
      <c r="AI505" s="57">
        <f>IF(AH505="","",+AH505*AC505)</f>
        <v>77.38394904458602</v>
      </c>
      <c r="AJ505" s="58">
        <v>19.9</v>
      </c>
      <c r="AK505" s="59">
        <v>0.33</v>
      </c>
      <c r="AL505" s="58">
        <f>IF(V505=0,"",V505/(1-AB505-AK505))</f>
        <v>19.541401273885356</v>
      </c>
      <c r="AM505" s="60">
        <v>0.33</v>
      </c>
      <c r="AN505" s="58">
        <f>IF(V505=0,"",V505/(1-AB505-AM505))</f>
        <v>19.541401273885356</v>
      </c>
      <c r="AO505" s="61">
        <v>1.2</v>
      </c>
      <c r="AP505" s="58">
        <f>IF(BD!AJ505="","",BD!AJ505*BD!AO505)</f>
        <v>23.88</v>
      </c>
      <c r="AQ505" s="56">
        <f>BD!AM505/BD!AK505-1</f>
        <v>0</v>
      </c>
      <c r="AR505" s="56">
        <f>IF(BD!AN505="","",IF(BD!AJ505="","",BD!AN505/BD!AJ505-1))</f>
        <v>-1.8020036488172964E-2</v>
      </c>
      <c r="AS505" s="56" t="str">
        <f>IF(BD!AN505="","",IF(BD!AN505&lt;BD!AL505,"ABAIXO DA META","DENTRO DA META"))</f>
        <v>DENTRO DA META</v>
      </c>
      <c r="AT505" s="56" t="str">
        <f>IF(BD!AJ505="","EM ANÁLISE",IF(BD!AP505&gt;=BD!AN505,"GO", "NO GO"))</f>
        <v>GO</v>
      </c>
      <c r="AU505" s="62">
        <f>IF(AN505="","",+BD!$AN505-AJ505)</f>
        <v>-0.35859872611464283</v>
      </c>
      <c r="AV505" s="63"/>
      <c r="AW505" s="54">
        <f>BD!P505*BD!AC505</f>
        <v>124.80000000000001</v>
      </c>
      <c r="AX505" s="54">
        <f>BD!V505*BD!AC505</f>
        <v>92.03999999999999</v>
      </c>
      <c r="AY505" s="54">
        <f>IF(BD!AN505="","",BD!AN505*BD!AC505)</f>
        <v>234.49681528662427</v>
      </c>
      <c r="AZ505" s="48" t="s">
        <v>5271</v>
      </c>
      <c r="BA505" s="69" t="s">
        <v>115</v>
      </c>
      <c r="BB505" s="48">
        <v>1</v>
      </c>
      <c r="BC505" s="69" t="s">
        <v>4977</v>
      </c>
      <c r="BD505" s="64" t="s">
        <v>5257</v>
      </c>
      <c r="BE505" s="65" t="s">
        <v>4</v>
      </c>
      <c r="BF505" s="65" t="s">
        <v>4</v>
      </c>
      <c r="BG505" s="64" t="s">
        <v>5258</v>
      </c>
      <c r="BH505" s="66"/>
      <c r="BI505" s="66"/>
      <c r="BJ505" s="66"/>
      <c r="BK505" s="66"/>
      <c r="BL505" s="66"/>
      <c r="BM505" s="66"/>
      <c r="BN505" s="66"/>
      <c r="BO505" s="64">
        <v>138</v>
      </c>
      <c r="BP505" s="64">
        <v>140.622</v>
      </c>
      <c r="BQ505" s="64">
        <v>121</v>
      </c>
      <c r="BR505" s="64" t="s">
        <v>5260</v>
      </c>
      <c r="BS505" s="64" t="s">
        <v>5260</v>
      </c>
      <c r="BT505" s="64" t="s">
        <v>5261</v>
      </c>
      <c r="BU505" s="64">
        <v>5102</v>
      </c>
      <c r="BV505" s="64"/>
      <c r="BW505" s="64"/>
      <c r="BX505" s="64"/>
      <c r="BY505" s="64"/>
      <c r="BZ505" s="64"/>
      <c r="CA505" s="64"/>
      <c r="CB505" s="64"/>
      <c r="CC505" s="64">
        <v>102</v>
      </c>
      <c r="CD505" s="64">
        <v>8</v>
      </c>
      <c r="CE505" s="64">
        <v>8</v>
      </c>
      <c r="CF505" s="64"/>
      <c r="CG505" s="37" t="e">
        <f>VLOOKUP(Table_1[[#This Row],[EAN]],'[2]Produtos'!$A:$D,4,0)</f>
        <v>#N/A</v>
      </c>
      <c r="CI505" s="188">
        <f>IF(Table_1[[#This Row],[STATUS MERCADO]]="GO",Table_1[[#This Row],[M. BRUTA TOTAL]],0)</f>
        <v>77.38394904458602</v>
      </c>
      <c r="CJ505" s="188">
        <f>IF(Table_1[[#This Row],[STATUS MERCADO]]="GO",Table_1[[#This Row],[PV UNIT. REALIZADO]]*Table_1[[#This Row],[QUANTIDADE]],0)</f>
        <v>234.49681528662427</v>
      </c>
    </row>
    <row r="506" ht="15">
      <c r="A506" s="7"/>
      <c r="B506" s="67" t="s">
        <v>2735</v>
      </c>
      <c r="C506" s="49"/>
      <c r="D506" s="49" t="s">
        <v>4893</v>
      </c>
      <c r="E506" s="49" t="s">
        <v>4824</v>
      </c>
      <c r="F506" s="50" t="s">
        <v>4755</v>
      </c>
      <c r="G506" s="69" t="s">
        <v>11</v>
      </c>
      <c r="H506" s="48"/>
      <c r="I506" s="51"/>
      <c r="J506" s="48" t="s">
        <v>2873</v>
      </c>
      <c r="K506" s="52" t="s">
        <v>84</v>
      </c>
      <c r="L506" s="52">
        <v>12</v>
      </c>
      <c r="M506" s="52">
        <v>0</v>
      </c>
      <c r="N506" s="48" t="s">
        <v>85</v>
      </c>
      <c r="O506" s="48" t="s">
        <v>4976</v>
      </c>
      <c r="P506" s="68">
        <v>7.55</v>
      </c>
      <c r="Q506" s="54">
        <f>(17/100+7.6/100+1.65/100)*P506</f>
        <v>1.981875</v>
      </c>
      <c r="R506" s="54"/>
      <c r="S506" s="54"/>
      <c r="T506" s="54"/>
      <c r="U506" s="54"/>
      <c r="V506" s="54">
        <f>+P506-Q506+R506+S506+T506+U506</f>
        <v>5.568125</v>
      </c>
      <c r="W506" s="56">
        <f>(1.02/100)</f>
        <v>1.02E-2</v>
      </c>
      <c r="X506" s="56">
        <v>4.8E-3</v>
      </c>
      <c r="Y506" s="56">
        <v>0.17</v>
      </c>
      <c r="Z506" s="56">
        <v>1.65E-2</v>
      </c>
      <c r="AA506" s="56">
        <v>7.6E-2</v>
      </c>
      <c r="AB506" s="56">
        <f>SUM(W506:AA506)</f>
        <v>0.2775</v>
      </c>
      <c r="AC506" s="48">
        <v>12</v>
      </c>
      <c r="AD506" s="57">
        <f>IF(AL506="","",+AC506*AL506)</f>
        <v>170.23566878980895</v>
      </c>
      <c r="AE506" s="58">
        <f>IF(AL506="","",+AL506*AB506)</f>
        <v>3.9366998407643323</v>
      </c>
      <c r="AF506" s="57">
        <f>IF(AL506="","",+AL506-AE506)</f>
        <v>10.249605891719748</v>
      </c>
      <c r="AG506" s="58">
        <f>+V506</f>
        <v>5.568125</v>
      </c>
      <c r="AH506" s="57">
        <f>IF(AF506="","",+AF506-AG506)</f>
        <v>4.6814808917197475</v>
      </c>
      <c r="AI506" s="57">
        <f>IF(AH506="","",+AH506*AC506)</f>
        <v>56.17777070063697</v>
      </c>
      <c r="AJ506" s="58">
        <v>17.9</v>
      </c>
      <c r="AK506" s="59">
        <v>0.33</v>
      </c>
      <c r="AL506" s="58">
        <f>IF(V506=0,"",V506/(1-AB506-AK506))</f>
        <v>14.18630573248408</v>
      </c>
      <c r="AM506" s="60">
        <v>0.33</v>
      </c>
      <c r="AN506" s="58">
        <f>IF(V506=0,"",V506/(1-AB506-AM506))</f>
        <v>14.18630573248408</v>
      </c>
      <c r="AO506" s="61">
        <v>1.2</v>
      </c>
      <c r="AP506" s="58">
        <f>IF(BD!AJ506="","",BD!AJ506*BD!AO506)</f>
        <v>21.479999999999997</v>
      </c>
      <c r="AQ506" s="56">
        <f>BD!AM506/BD!AK506-1</f>
        <v>0</v>
      </c>
      <c r="AR506" s="56">
        <f>IF(BD!AN506="","",IF(BD!AJ506="","",BD!AN506/BD!AJ506-1))</f>
        <v>-0.2074689534925095</v>
      </c>
      <c r="AS506" s="56" t="str">
        <f>IF(BD!AN506="","",IF(BD!AN506&lt;BD!AL506,"ABAIXO DA META","DENTRO DA META"))</f>
        <v>DENTRO DA META</v>
      </c>
      <c r="AT506" s="56" t="str">
        <f>IF(BD!AJ506="","EM ANÁLISE",IF(BD!AP506&gt;=BD!AN506,"GO", "NO GO"))</f>
        <v>GO</v>
      </c>
      <c r="AU506" s="62">
        <f>IF(AN506="","",+BD!$AN506-AJ506)</f>
        <v>-3.713694267515919</v>
      </c>
      <c r="AV506" s="63"/>
      <c r="AW506" s="54">
        <f>BD!P506*BD!AC506</f>
        <v>90.6</v>
      </c>
      <c r="AX506" s="54">
        <f>BD!V506*BD!AC506</f>
        <v>66.8175</v>
      </c>
      <c r="AY506" s="54">
        <f>IF(BD!AN506="","",BD!AN506*BD!AC506)</f>
        <v>170.23566878980895</v>
      </c>
      <c r="AZ506" s="48" t="s">
        <v>5271</v>
      </c>
      <c r="BA506" s="69" t="s">
        <v>115</v>
      </c>
      <c r="BB506" s="48">
        <v>1</v>
      </c>
      <c r="BC506" s="69" t="s">
        <v>4977</v>
      </c>
      <c r="BD506" s="64" t="s">
        <v>5257</v>
      </c>
      <c r="BE506" s="65" t="s">
        <v>4</v>
      </c>
      <c r="BF506" s="65" t="s">
        <v>4</v>
      </c>
      <c r="BG506" s="64" t="s">
        <v>5258</v>
      </c>
      <c r="BH506" s="66"/>
      <c r="BI506" s="66"/>
      <c r="BJ506" s="66"/>
      <c r="BK506" s="66"/>
      <c r="BL506" s="66"/>
      <c r="BM506" s="66"/>
      <c r="BN506" s="66"/>
      <c r="BO506" s="64">
        <v>138</v>
      </c>
      <c r="BP506" s="64">
        <v>140.622</v>
      </c>
      <c r="BQ506" s="64">
        <v>121</v>
      </c>
      <c r="BR506" s="64" t="s">
        <v>5260</v>
      </c>
      <c r="BS506" s="64" t="s">
        <v>5260</v>
      </c>
      <c r="BT506" s="64" t="s">
        <v>5261</v>
      </c>
      <c r="BU506" s="64">
        <v>5102</v>
      </c>
      <c r="BV506" s="64"/>
      <c r="BW506" s="64"/>
      <c r="BX506" s="64"/>
      <c r="BY506" s="64"/>
      <c r="BZ506" s="64"/>
      <c r="CA506" s="64"/>
      <c r="CB506" s="64"/>
      <c r="CC506" s="64">
        <v>102</v>
      </c>
      <c r="CD506" s="64">
        <v>8</v>
      </c>
      <c r="CE506" s="64">
        <v>8</v>
      </c>
      <c r="CF506" s="64"/>
      <c r="CG506" s="37" t="e">
        <f>VLOOKUP(Table_1[[#This Row],[EAN]],'[2]Produtos'!$A:$D,4,0)</f>
        <v>#N/A</v>
      </c>
      <c r="CI506" s="188">
        <f>IF(Table_1[[#This Row],[STATUS MERCADO]]="GO",Table_1[[#This Row],[M. BRUTA TOTAL]],0)</f>
        <v>56.17777070063697</v>
      </c>
      <c r="CJ506" s="188">
        <f>IF(Table_1[[#This Row],[STATUS MERCADO]]="GO",Table_1[[#This Row],[PV UNIT. REALIZADO]]*Table_1[[#This Row],[QUANTIDADE]],0)</f>
        <v>170.23566878980895</v>
      </c>
    </row>
    <row r="507" ht="15">
      <c r="A507" s="7"/>
      <c r="B507" s="67" t="s">
        <v>2735</v>
      </c>
      <c r="C507" s="49"/>
      <c r="D507" s="49" t="s">
        <v>4894</v>
      </c>
      <c r="E507" s="49" t="s">
        <v>4825</v>
      </c>
      <c r="F507" s="50" t="s">
        <v>4756</v>
      </c>
      <c r="G507" s="69" t="s">
        <v>11</v>
      </c>
      <c r="H507" s="48"/>
      <c r="I507" s="51"/>
      <c r="J507" s="48" t="s">
        <v>1124</v>
      </c>
      <c r="K507" s="52" t="s">
        <v>84</v>
      </c>
      <c r="L507" s="52">
        <v>12</v>
      </c>
      <c r="M507" s="52">
        <v>0</v>
      </c>
      <c r="N507" s="48" t="s">
        <v>85</v>
      </c>
      <c r="O507" s="48" t="s">
        <v>4976</v>
      </c>
      <c r="P507" s="68">
        <v>5.2</v>
      </c>
      <c r="Q507" s="54">
        <f>(17/100+7.6/100+1.65/100)*P507</f>
        <v>1.3650000000000002</v>
      </c>
      <c r="R507" s="54"/>
      <c r="S507" s="54"/>
      <c r="T507" s="54"/>
      <c r="U507" s="54"/>
      <c r="V507" s="54">
        <f>+P507-Q507+R507+S507+T507+U507</f>
        <v>3.835</v>
      </c>
      <c r="W507" s="56">
        <f>(1.02/100)</f>
        <v>1.02E-2</v>
      </c>
      <c r="X507" s="56">
        <v>4.8E-3</v>
      </c>
      <c r="Y507" s="56">
        <v>0.17</v>
      </c>
      <c r="Z507" s="56">
        <v>1.65E-2</v>
      </c>
      <c r="AA507" s="56">
        <v>7.6E-2</v>
      </c>
      <c r="AB507" s="56">
        <f>SUM(W507:AA507)</f>
        <v>0.2775</v>
      </c>
      <c r="AC507" s="48">
        <v>12</v>
      </c>
      <c r="AD507" s="57">
        <f>IF(AL507="","",+AC507*AL507)</f>
        <v>117.24840764331213</v>
      </c>
      <c r="AE507" s="58">
        <f>IF(AL507="","",+AL507*AB507)</f>
        <v>2.7113694267515935</v>
      </c>
      <c r="AF507" s="57">
        <f>IF(AL507="","",+AL507-AE507)</f>
        <v>7.059331210191084</v>
      </c>
      <c r="AG507" s="58">
        <f>+V507</f>
        <v>3.835</v>
      </c>
      <c r="AH507" s="57">
        <f>IF(AF507="","",+AF507-AG507)</f>
        <v>3.2243312101910844</v>
      </c>
      <c r="AI507" s="57">
        <f>IF(AH507="","",+AH507*AC507)</f>
        <v>38.69197452229301</v>
      </c>
      <c r="AJ507" s="58">
        <v>7.13</v>
      </c>
      <c r="AK507" s="59">
        <v>0.33</v>
      </c>
      <c r="AL507" s="58">
        <f>IF(V507=0,"",V507/(1-AB507-AK507))</f>
        <v>9.770700636942678</v>
      </c>
      <c r="AM507" s="60">
        <v>0.33</v>
      </c>
      <c r="AN507" s="58">
        <f>IF(V507=0,"",V507/(1-AB507-AM507))</f>
        <v>9.770700636942678</v>
      </c>
      <c r="AO507" s="61">
        <v>1.2</v>
      </c>
      <c r="AP507" s="58">
        <f>IF(BD!AJ507="","",BD!AJ507*BD!AO507)</f>
        <v>8.556</v>
      </c>
      <c r="AQ507" s="56">
        <f>BD!AM507/BD!AK507-1</f>
        <v>0</v>
      </c>
      <c r="AR507" s="56">
        <f>IF(BD!AN507="","",IF(BD!AJ507="","",BD!AN507/BD!AJ507-1))</f>
        <v>0.3703647457142607</v>
      </c>
      <c r="AS507" s="56" t="str">
        <f>IF(BD!AN507="","",IF(BD!AN507&lt;BD!AL507,"ABAIXO DA META","DENTRO DA META"))</f>
        <v>DENTRO DA META</v>
      </c>
      <c r="AT507" s="56" t="str">
        <f>IF(BD!AJ507="","EM ANÁLISE",IF(BD!AP507&gt;=BD!AN507,"GO", "NO GO"))</f>
        <v>NO GO</v>
      </c>
      <c r="AU507" s="62">
        <f>IF(AN507="","",+BD!$AN507-AJ507)</f>
        <v>2.640700636942678</v>
      </c>
      <c r="AV507" s="63"/>
      <c r="AW507" s="54">
        <f>BD!P507*BD!AC507</f>
        <v>62.400000000000006</v>
      </c>
      <c r="AX507" s="54">
        <f>BD!V507*BD!AC507</f>
        <v>46.019999999999996</v>
      </c>
      <c r="AY507" s="54">
        <f>IF(BD!AN507="","",BD!AN507*BD!AC507)</f>
        <v>117.24840764331213</v>
      </c>
      <c r="AZ507" s="48" t="s">
        <v>5271</v>
      </c>
      <c r="BA507" s="69" t="s">
        <v>115</v>
      </c>
      <c r="BB507" s="48">
        <v>1</v>
      </c>
      <c r="BC507" s="69" t="s">
        <v>4977</v>
      </c>
      <c r="BD507" s="64" t="s">
        <v>5257</v>
      </c>
      <c r="BE507" s="65" t="s">
        <v>4</v>
      </c>
      <c r="BF507" s="65" t="s">
        <v>4</v>
      </c>
      <c r="BG507" s="64" t="s">
        <v>5258</v>
      </c>
      <c r="BH507" s="66"/>
      <c r="BI507" s="66"/>
      <c r="BJ507" s="66"/>
      <c r="BK507" s="66"/>
      <c r="BL507" s="66"/>
      <c r="BM507" s="66"/>
      <c r="BN507" s="66"/>
      <c r="BO507" s="64">
        <v>138</v>
      </c>
      <c r="BP507" s="64">
        <v>140.622</v>
      </c>
      <c r="BQ507" s="64">
        <v>121</v>
      </c>
      <c r="BR507" s="64" t="s">
        <v>5260</v>
      </c>
      <c r="BS507" s="64" t="s">
        <v>5260</v>
      </c>
      <c r="BT507" s="64" t="s">
        <v>5261</v>
      </c>
      <c r="BU507" s="64">
        <v>5102</v>
      </c>
      <c r="BV507" s="64"/>
      <c r="BW507" s="64"/>
      <c r="BX507" s="64"/>
      <c r="BY507" s="64"/>
      <c r="BZ507" s="64"/>
      <c r="CA507" s="64"/>
      <c r="CB507" s="64"/>
      <c r="CC507" s="64">
        <v>102</v>
      </c>
      <c r="CD507" s="64">
        <v>8</v>
      </c>
      <c r="CE507" s="64">
        <v>8</v>
      </c>
      <c r="CF507" s="64"/>
      <c r="CG507" s="37" t="e">
        <f>VLOOKUP(Table_1[[#This Row],[EAN]],'[2]Produtos'!$A:$D,4,0)</f>
        <v>#N/A</v>
      </c>
      <c r="CI507" s="188">
        <f>IF(Table_1[[#This Row],[STATUS MERCADO]]="GO",Table_1[[#This Row],[M. BRUTA TOTAL]],0)</f>
        <v>0</v>
      </c>
      <c r="CJ507" s="188">
        <f>IF(Table_1[[#This Row],[STATUS MERCADO]]="GO",Table_1[[#This Row],[PV UNIT. REALIZADO]]*Table_1[[#This Row],[QUANTIDADE]],0)</f>
        <v>0</v>
      </c>
    </row>
    <row r="508" ht="15">
      <c r="A508" s="7"/>
      <c r="B508" s="67" t="s">
        <v>2735</v>
      </c>
      <c r="C508" s="49"/>
      <c r="D508" s="49" t="s">
        <v>4895</v>
      </c>
      <c r="E508" s="49" t="s">
        <v>4826</v>
      </c>
      <c r="F508" s="50" t="s">
        <v>4757</v>
      </c>
      <c r="G508" s="69" t="s">
        <v>11</v>
      </c>
      <c r="H508" s="48"/>
      <c r="I508" s="51"/>
      <c r="J508" s="48" t="s">
        <v>1124</v>
      </c>
      <c r="K508" s="52" t="s">
        <v>84</v>
      </c>
      <c r="L508" s="52">
        <v>12</v>
      </c>
      <c r="M508" s="52">
        <v>0</v>
      </c>
      <c r="N508" s="48" t="s">
        <v>85</v>
      </c>
      <c r="O508" s="48" t="s">
        <v>4976</v>
      </c>
      <c r="P508" s="68">
        <v>5.2</v>
      </c>
      <c r="Q508" s="54">
        <f>(17/100+7.6/100+1.65/100)*P508</f>
        <v>1.3650000000000002</v>
      </c>
      <c r="R508" s="54"/>
      <c r="S508" s="54"/>
      <c r="T508" s="54"/>
      <c r="U508" s="54"/>
      <c r="V508" s="54">
        <f>+P508-Q508+R508+S508+T508+U508</f>
        <v>3.835</v>
      </c>
      <c r="W508" s="56">
        <f>(1.02/100)</f>
        <v>1.02E-2</v>
      </c>
      <c r="X508" s="56">
        <v>4.8E-3</v>
      </c>
      <c r="Y508" s="56">
        <v>0.17</v>
      </c>
      <c r="Z508" s="56">
        <v>1.65E-2</v>
      </c>
      <c r="AA508" s="56">
        <v>7.6E-2</v>
      </c>
      <c r="AB508" s="56">
        <f>SUM(W508:AA508)</f>
        <v>0.2775</v>
      </c>
      <c r="AC508" s="48">
        <v>12</v>
      </c>
      <c r="AD508" s="57">
        <f>IF(AL508="","",+AC508*AL508)</f>
        <v>117.24840764331213</v>
      </c>
      <c r="AE508" s="58">
        <f>IF(AL508="","",+AL508*AB508)</f>
        <v>2.7113694267515935</v>
      </c>
      <c r="AF508" s="57">
        <f>IF(AL508="","",+AL508-AE508)</f>
        <v>7.059331210191084</v>
      </c>
      <c r="AG508" s="58">
        <f>+V508</f>
        <v>3.835</v>
      </c>
      <c r="AH508" s="57">
        <f>IF(AF508="","",+AF508-AG508)</f>
        <v>3.2243312101910844</v>
      </c>
      <c r="AI508" s="57">
        <f>IF(AH508="","",+AH508*AC508)</f>
        <v>38.69197452229301</v>
      </c>
      <c r="AJ508" s="58">
        <v>7.13</v>
      </c>
      <c r="AK508" s="59">
        <v>0.33</v>
      </c>
      <c r="AL508" s="58">
        <f>IF(V508=0,"",V508/(1-AB508-AK508))</f>
        <v>9.770700636942678</v>
      </c>
      <c r="AM508" s="60">
        <v>0.33</v>
      </c>
      <c r="AN508" s="58">
        <f>IF(V508=0,"",V508/(1-AB508-AM508))</f>
        <v>9.770700636942678</v>
      </c>
      <c r="AO508" s="61">
        <v>1.2</v>
      </c>
      <c r="AP508" s="58">
        <f>IF(BD!AJ508="","",BD!AJ508*BD!AO508)</f>
        <v>8.556</v>
      </c>
      <c r="AQ508" s="56">
        <f>BD!AM508/BD!AK508-1</f>
        <v>0</v>
      </c>
      <c r="AR508" s="56">
        <f>IF(BD!AN508="","",IF(BD!AJ508="","",BD!AN508/BD!AJ508-1))</f>
        <v>0.3703647457142607</v>
      </c>
      <c r="AS508" s="56" t="str">
        <f>IF(BD!AN508="","",IF(BD!AN508&lt;BD!AL508,"ABAIXO DA META","DENTRO DA META"))</f>
        <v>DENTRO DA META</v>
      </c>
      <c r="AT508" s="56" t="str">
        <f>IF(BD!AJ508="","EM ANÁLISE",IF(BD!AP508&gt;=BD!AN508,"GO", "NO GO"))</f>
        <v>NO GO</v>
      </c>
      <c r="AU508" s="62">
        <f>IF(AN508="","",+BD!$AN508-AJ508)</f>
        <v>2.640700636942678</v>
      </c>
      <c r="AV508" s="63"/>
      <c r="AW508" s="54">
        <f>BD!P508*BD!AC508</f>
        <v>62.400000000000006</v>
      </c>
      <c r="AX508" s="54">
        <f>BD!V508*BD!AC508</f>
        <v>46.019999999999996</v>
      </c>
      <c r="AY508" s="54">
        <f>IF(BD!AN508="","",BD!AN508*BD!AC508)</f>
        <v>117.24840764331213</v>
      </c>
      <c r="AZ508" s="48" t="s">
        <v>5271</v>
      </c>
      <c r="BA508" s="69" t="s">
        <v>115</v>
      </c>
      <c r="BB508" s="48">
        <v>1</v>
      </c>
      <c r="BC508" s="69" t="s">
        <v>4977</v>
      </c>
      <c r="BD508" s="64" t="s">
        <v>5257</v>
      </c>
      <c r="BE508" s="65" t="s">
        <v>4</v>
      </c>
      <c r="BF508" s="65" t="s">
        <v>4</v>
      </c>
      <c r="BG508" s="64" t="s">
        <v>5258</v>
      </c>
      <c r="BH508" s="66"/>
      <c r="BI508" s="66"/>
      <c r="BJ508" s="66"/>
      <c r="BK508" s="66"/>
      <c r="BL508" s="66"/>
      <c r="BM508" s="66"/>
      <c r="BN508" s="66"/>
      <c r="BO508" s="64">
        <v>138</v>
      </c>
      <c r="BP508" s="64">
        <v>140.622</v>
      </c>
      <c r="BQ508" s="64">
        <v>121</v>
      </c>
      <c r="BR508" s="64" t="s">
        <v>5260</v>
      </c>
      <c r="BS508" s="64" t="s">
        <v>5260</v>
      </c>
      <c r="BT508" s="64" t="s">
        <v>5261</v>
      </c>
      <c r="BU508" s="64">
        <v>5102</v>
      </c>
      <c r="BV508" s="64"/>
      <c r="BW508" s="64"/>
      <c r="BX508" s="64"/>
      <c r="BY508" s="64"/>
      <c r="BZ508" s="64"/>
      <c r="CA508" s="64"/>
      <c r="CB508" s="64"/>
      <c r="CC508" s="64">
        <v>102</v>
      </c>
      <c r="CD508" s="64">
        <v>8</v>
      </c>
      <c r="CE508" s="64">
        <v>8</v>
      </c>
      <c r="CF508" s="64"/>
      <c r="CG508" s="37" t="e">
        <f>VLOOKUP(Table_1[[#This Row],[EAN]],'[2]Produtos'!$A:$D,4,0)</f>
        <v>#N/A</v>
      </c>
      <c r="CI508" s="188">
        <f>IF(Table_1[[#This Row],[STATUS MERCADO]]="GO",Table_1[[#This Row],[M. BRUTA TOTAL]],0)</f>
        <v>0</v>
      </c>
      <c r="CJ508" s="188">
        <f>IF(Table_1[[#This Row],[STATUS MERCADO]]="GO",Table_1[[#This Row],[PV UNIT. REALIZADO]]*Table_1[[#This Row],[QUANTIDADE]],0)</f>
        <v>0</v>
      </c>
    </row>
    <row r="509" ht="15">
      <c r="A509" s="7"/>
      <c r="B509" s="67" t="s">
        <v>2735</v>
      </c>
      <c r="C509" s="49"/>
      <c r="D509" s="49" t="s">
        <v>4896</v>
      </c>
      <c r="E509" s="49" t="s">
        <v>4827</v>
      </c>
      <c r="F509" s="50" t="s">
        <v>4758</v>
      </c>
      <c r="G509" s="69" t="s">
        <v>11</v>
      </c>
      <c r="H509" s="48"/>
      <c r="I509" s="51"/>
      <c r="J509" s="48" t="s">
        <v>2825</v>
      </c>
      <c r="K509" s="52" t="s">
        <v>84</v>
      </c>
      <c r="L509" s="52">
        <v>12</v>
      </c>
      <c r="M509" s="52">
        <v>0</v>
      </c>
      <c r="N509" s="48" t="s">
        <v>85</v>
      </c>
      <c r="O509" s="48" t="s">
        <v>4976</v>
      </c>
      <c r="P509" s="68">
        <v>12.55</v>
      </c>
      <c r="Q509" s="54">
        <f>(17/100+7.6/100+1.65/100)*P509</f>
        <v>3.2943750000000005</v>
      </c>
      <c r="R509" s="54"/>
      <c r="S509" s="54"/>
      <c r="T509" s="54"/>
      <c r="U509" s="54"/>
      <c r="V509" s="54">
        <f>+P509-Q509+R509+S509+T509+U509</f>
        <v>9.255625</v>
      </c>
      <c r="W509" s="56">
        <f>(1.02/100)</f>
        <v>1.02E-2</v>
      </c>
      <c r="X509" s="56">
        <v>4.8E-3</v>
      </c>
      <c r="Y509" s="56">
        <v>0.17</v>
      </c>
      <c r="Z509" s="56">
        <v>1.65E-2</v>
      </c>
      <c r="AA509" s="56">
        <v>7.6E-2</v>
      </c>
      <c r="AB509" s="56">
        <f>SUM(W509:AA509)</f>
        <v>0.2775</v>
      </c>
      <c r="AC509" s="48">
        <v>12</v>
      </c>
      <c r="AD509" s="57">
        <f>IF(AL509="","",+AC509*AL509)</f>
        <v>282.9745222929937</v>
      </c>
      <c r="AE509" s="58">
        <f>IF(AL509="","",+AL509*AB509)</f>
        <v>6.543785828025481</v>
      </c>
      <c r="AF509" s="57">
        <f>IF(AL509="","",+AL509-AE509)</f>
        <v>17.03742436305733</v>
      </c>
      <c r="AG509" s="58">
        <f>+V509</f>
        <v>9.255625</v>
      </c>
      <c r="AH509" s="57">
        <f>IF(AF509="","",+AF509-AG509)</f>
        <v>7.781799363057329</v>
      </c>
      <c r="AI509" s="57">
        <f>IF(AH509="","",+AH509*AC509)</f>
        <v>93.38159235668795</v>
      </c>
      <c r="AJ509" s="58">
        <v>11.31</v>
      </c>
      <c r="AK509" s="59">
        <v>0.33</v>
      </c>
      <c r="AL509" s="58">
        <f>IF(V509=0,"",V509/(1-AB509-AK509))</f>
        <v>23.58121019108281</v>
      </c>
      <c r="AM509" s="60">
        <v>0.33</v>
      </c>
      <c r="AN509" s="58">
        <f>IF(V509=0,"",V509/(1-AB509-AM509))</f>
        <v>23.58121019108281</v>
      </c>
      <c r="AO509" s="61">
        <v>1.2</v>
      </c>
      <c r="AP509" s="58">
        <f>IF(BD!AJ509="","",BD!AJ509*BD!AO509)</f>
        <v>13.572000000000001</v>
      </c>
      <c r="AQ509" s="56">
        <f>BD!AM509/BD!AK509-1</f>
        <v>0</v>
      </c>
      <c r="AR509" s="56">
        <f>IF(BD!AN509="","",IF(BD!AJ509="","",BD!AN509/BD!AJ509-1))</f>
        <v>1.0849876384688604</v>
      </c>
      <c r="AS509" s="56" t="str">
        <f>IF(BD!AN509="","",IF(BD!AN509&lt;BD!AL509,"ABAIXO DA META","DENTRO DA META"))</f>
        <v>DENTRO DA META</v>
      </c>
      <c r="AT509" s="56" t="str">
        <f>IF(BD!AJ509="","EM ANÁLISE",IF(BD!AP509&gt;=BD!AN509,"GO", "NO GO"))</f>
        <v>NO GO</v>
      </c>
      <c r="AU509" s="62">
        <f>IF(AN509="","",+BD!$AN509-AJ509)</f>
        <v>12.27121019108281</v>
      </c>
      <c r="AV509" s="63"/>
      <c r="AW509" s="54">
        <f>BD!P509*BD!AC509</f>
        <v>150.60000000000002</v>
      </c>
      <c r="AX509" s="54">
        <f>BD!V509*BD!AC509</f>
        <v>111.0675</v>
      </c>
      <c r="AY509" s="54">
        <f>IF(BD!AN509="","",BD!AN509*BD!AC509)</f>
        <v>282.9745222929937</v>
      </c>
      <c r="AZ509" s="48" t="s">
        <v>5271</v>
      </c>
      <c r="BA509" s="69" t="s">
        <v>115</v>
      </c>
      <c r="BB509" s="48">
        <v>1</v>
      </c>
      <c r="BC509" s="69" t="s">
        <v>4977</v>
      </c>
      <c r="BD509" s="64" t="s">
        <v>5257</v>
      </c>
      <c r="BE509" s="65" t="s">
        <v>4</v>
      </c>
      <c r="BF509" s="65" t="s">
        <v>4</v>
      </c>
      <c r="BG509" s="64" t="s">
        <v>5258</v>
      </c>
      <c r="BH509" s="66"/>
      <c r="BI509" s="66"/>
      <c r="BJ509" s="66"/>
      <c r="BK509" s="66"/>
      <c r="BL509" s="66"/>
      <c r="BM509" s="66"/>
      <c r="BN509" s="66"/>
      <c r="BO509" s="64">
        <v>138</v>
      </c>
      <c r="BP509" s="64">
        <v>140.622</v>
      </c>
      <c r="BQ509" s="64">
        <v>121</v>
      </c>
      <c r="BR509" s="64" t="s">
        <v>5260</v>
      </c>
      <c r="BS509" s="64" t="s">
        <v>5260</v>
      </c>
      <c r="BT509" s="64" t="s">
        <v>5261</v>
      </c>
      <c r="BU509" s="64">
        <v>5102</v>
      </c>
      <c r="BV509" s="64"/>
      <c r="BW509" s="64"/>
      <c r="BX509" s="64"/>
      <c r="BY509" s="64"/>
      <c r="BZ509" s="64"/>
      <c r="CA509" s="64"/>
      <c r="CB509" s="64"/>
      <c r="CC509" s="64">
        <v>102</v>
      </c>
      <c r="CD509" s="64">
        <v>8</v>
      </c>
      <c r="CE509" s="64">
        <v>8</v>
      </c>
      <c r="CF509" s="64"/>
      <c r="CG509" s="37" t="e">
        <f>VLOOKUP(Table_1[[#This Row],[EAN]],'[2]Produtos'!$A:$D,4,0)</f>
        <v>#N/A</v>
      </c>
      <c r="CI509" s="188">
        <f>IF(Table_1[[#This Row],[STATUS MERCADO]]="GO",Table_1[[#This Row],[M. BRUTA TOTAL]],0)</f>
        <v>0</v>
      </c>
      <c r="CJ509" s="188">
        <f>IF(Table_1[[#This Row],[STATUS MERCADO]]="GO",Table_1[[#This Row],[PV UNIT. REALIZADO]]*Table_1[[#This Row],[QUANTIDADE]],0)</f>
        <v>0</v>
      </c>
    </row>
    <row r="510" ht="15">
      <c r="A510" s="7"/>
      <c r="B510" s="67" t="s">
        <v>2735</v>
      </c>
      <c r="C510" s="49"/>
      <c r="D510" s="49" t="s">
        <v>4897</v>
      </c>
      <c r="E510" s="49" t="s">
        <v>4828</v>
      </c>
      <c r="F510" s="82" t="s">
        <v>4759</v>
      </c>
      <c r="G510" s="69" t="s">
        <v>11</v>
      </c>
      <c r="H510" s="48"/>
      <c r="I510" s="51"/>
      <c r="J510" s="48" t="s">
        <v>4959</v>
      </c>
      <c r="K510" s="52" t="s">
        <v>84</v>
      </c>
      <c r="L510" s="52">
        <v>12</v>
      </c>
      <c r="M510" s="52">
        <v>0</v>
      </c>
      <c r="N510" s="48" t="s">
        <v>85</v>
      </c>
      <c r="O510" s="48" t="s">
        <v>4976</v>
      </c>
      <c r="P510" s="68">
        <v>6.05</v>
      </c>
      <c r="Q510" s="54">
        <f>(17/100+7.6/100+1.65/100)*P510</f>
        <v>1.588125</v>
      </c>
      <c r="R510" s="54"/>
      <c r="S510" s="54"/>
      <c r="T510" s="54"/>
      <c r="U510" s="54"/>
      <c r="V510" s="54">
        <f>+P510-Q510+R510+S510+T510+U510</f>
        <v>4.461875</v>
      </c>
      <c r="W510" s="56">
        <f>(1.02/100)</f>
        <v>1.02E-2</v>
      </c>
      <c r="X510" s="56">
        <v>4.8E-3</v>
      </c>
      <c r="Y510" s="56">
        <v>0.17</v>
      </c>
      <c r="Z510" s="56">
        <v>1.65E-2</v>
      </c>
      <c r="AA510" s="56">
        <v>7.6E-2</v>
      </c>
      <c r="AB510" s="56">
        <f>SUM(W510:AA510)</f>
        <v>0.2775</v>
      </c>
      <c r="AC510" s="48">
        <v>12</v>
      </c>
      <c r="AD510" s="57">
        <f>IF(AL510="","",+AC510*AL510)</f>
        <v>136.41401273885353</v>
      </c>
      <c r="AE510" s="58">
        <f>IF(AL510="","",+AL510*AB510)</f>
        <v>3.1545740445859884</v>
      </c>
      <c r="AF510" s="57">
        <f>IF(AL510="","",+AL510-AE510)</f>
        <v>8.213260350318473</v>
      </c>
      <c r="AG510" s="58">
        <f>+V510</f>
        <v>4.461875</v>
      </c>
      <c r="AH510" s="57">
        <f>IF(AF510="","",+AF510-AG510)</f>
        <v>3.751385350318473</v>
      </c>
      <c r="AI510" s="57">
        <f>IF(AH510="","",+AH510*AC510)</f>
        <v>45.01662420382168</v>
      </c>
      <c r="AJ510" s="58">
        <v>6.43</v>
      </c>
      <c r="AK510" s="59">
        <v>0.33</v>
      </c>
      <c r="AL510" s="58">
        <f>IF(V510=0,"",V510/(1-AB510-AK510))</f>
        <v>11.367834394904461</v>
      </c>
      <c r="AM510" s="60">
        <v>0.33</v>
      </c>
      <c r="AN510" s="58">
        <f>IF(V510=0,"",V510/(1-AB510-AM510))</f>
        <v>11.367834394904461</v>
      </c>
      <c r="AO510" s="61">
        <v>1.2</v>
      </c>
      <c r="AP510" s="58">
        <f>IF(BD!AJ510="","",BD!AJ510*BD!AO510)</f>
        <v>7.715999999999999</v>
      </c>
      <c r="AQ510" s="56">
        <f>BD!AM510/BD!AK510-1</f>
        <v>0</v>
      </c>
      <c r="AR510" s="56">
        <f>IF(BD!AN510="","",IF(BD!AJ510="","",BD!AN510/BD!AJ510-1))</f>
        <v>0.7679369198918291</v>
      </c>
      <c r="AS510" s="56" t="str">
        <f>IF(BD!AN510="","",IF(BD!AN510&lt;BD!AL510,"ABAIXO DA META","DENTRO DA META"))</f>
        <v>DENTRO DA META</v>
      </c>
      <c r="AT510" s="56" t="str">
        <f>IF(BD!AJ510="","EM ANÁLISE",IF(BD!AP510&gt;=BD!AN510,"GO", "NO GO"))</f>
        <v>NO GO</v>
      </c>
      <c r="AU510" s="62">
        <f>IF(AN510="","",+BD!$AN510-AJ510)</f>
        <v>4.937834394904462</v>
      </c>
      <c r="AV510" s="63"/>
      <c r="AW510" s="54">
        <f>BD!P510*BD!AC510</f>
        <v>72.6</v>
      </c>
      <c r="AX510" s="54">
        <f>BD!V510*BD!AC510</f>
        <v>53.542500000000004</v>
      </c>
      <c r="AY510" s="54">
        <f>IF(BD!AN510="","",BD!AN510*BD!AC510)</f>
        <v>136.41401273885353</v>
      </c>
      <c r="AZ510" s="48" t="s">
        <v>5271</v>
      </c>
      <c r="BA510" s="69" t="s">
        <v>115</v>
      </c>
      <c r="BB510" s="48">
        <v>1</v>
      </c>
      <c r="BC510" s="69" t="s">
        <v>4977</v>
      </c>
      <c r="BD510" s="64" t="s">
        <v>5257</v>
      </c>
      <c r="BE510" s="65" t="s">
        <v>4</v>
      </c>
      <c r="BF510" s="65" t="s">
        <v>4</v>
      </c>
      <c r="BG510" s="64" t="s">
        <v>5258</v>
      </c>
      <c r="BH510" s="66"/>
      <c r="BI510" s="66"/>
      <c r="BJ510" s="66"/>
      <c r="BK510" s="66"/>
      <c r="BL510" s="66"/>
      <c r="BM510" s="66"/>
      <c r="BN510" s="66"/>
      <c r="BO510" s="64">
        <v>138</v>
      </c>
      <c r="BP510" s="64">
        <v>140.622</v>
      </c>
      <c r="BQ510" s="64">
        <v>121</v>
      </c>
      <c r="BR510" s="64" t="s">
        <v>5260</v>
      </c>
      <c r="BS510" s="64" t="s">
        <v>5260</v>
      </c>
      <c r="BT510" s="64" t="s">
        <v>5261</v>
      </c>
      <c r="BU510" s="64">
        <v>5102</v>
      </c>
      <c r="BV510" s="64"/>
      <c r="BW510" s="64"/>
      <c r="BX510" s="64"/>
      <c r="BY510" s="64"/>
      <c r="BZ510" s="64"/>
      <c r="CA510" s="64"/>
      <c r="CB510" s="64"/>
      <c r="CC510" s="64">
        <v>102</v>
      </c>
      <c r="CD510" s="64">
        <v>8</v>
      </c>
      <c r="CE510" s="64">
        <v>8</v>
      </c>
      <c r="CF510" s="64"/>
      <c r="CG510" s="37" t="e">
        <f>VLOOKUP(Table_1[[#This Row],[EAN]],'[2]Produtos'!$A:$D,4,0)</f>
        <v>#N/A</v>
      </c>
      <c r="CI510" s="188">
        <f>IF(Table_1[[#This Row],[STATUS MERCADO]]="GO",Table_1[[#This Row],[M. BRUTA TOTAL]],0)</f>
        <v>0</v>
      </c>
      <c r="CJ510" s="188">
        <f>IF(Table_1[[#This Row],[STATUS MERCADO]]="GO",Table_1[[#This Row],[PV UNIT. REALIZADO]]*Table_1[[#This Row],[QUANTIDADE]],0)</f>
        <v>0</v>
      </c>
    </row>
    <row r="511" ht="15">
      <c r="A511" s="7"/>
      <c r="B511" s="67" t="s">
        <v>2735</v>
      </c>
      <c r="C511" s="49"/>
      <c r="D511" s="49" t="s">
        <v>4898</v>
      </c>
      <c r="E511" s="49" t="s">
        <v>4829</v>
      </c>
      <c r="F511" s="50" t="s">
        <v>4760</v>
      </c>
      <c r="G511" s="69" t="s">
        <v>11</v>
      </c>
      <c r="H511" s="48"/>
      <c r="I511" s="51"/>
      <c r="J511" s="48" t="s">
        <v>4960</v>
      </c>
      <c r="K511" s="52" t="s">
        <v>84</v>
      </c>
      <c r="L511" s="52">
        <v>15</v>
      </c>
      <c r="M511" s="52">
        <v>0</v>
      </c>
      <c r="N511" s="48" t="s">
        <v>85</v>
      </c>
      <c r="O511" s="48" t="s">
        <v>4976</v>
      </c>
      <c r="P511" s="68">
        <v>7.5</v>
      </c>
      <c r="Q511" s="54">
        <f>(17/100+7.6/100+1.65/100)*P511</f>
        <v>1.96875</v>
      </c>
      <c r="R511" s="54"/>
      <c r="S511" s="54"/>
      <c r="T511" s="54"/>
      <c r="U511" s="54"/>
      <c r="V511" s="54">
        <f>+P511-Q511+R511+S511+T511+U511</f>
        <v>5.53125</v>
      </c>
      <c r="W511" s="56">
        <f>(1.02/100)</f>
        <v>1.02E-2</v>
      </c>
      <c r="X511" s="56">
        <v>4.8E-3</v>
      </c>
      <c r="Y511" s="56">
        <v>0.17</v>
      </c>
      <c r="Z511" s="56">
        <v>1.65E-2</v>
      </c>
      <c r="AA511" s="56">
        <v>7.6E-2</v>
      </c>
      <c r="AB511" s="56">
        <f>SUM(W511:AA511)</f>
        <v>0.2775</v>
      </c>
      <c r="AC511" s="48">
        <v>15</v>
      </c>
      <c r="AD511" s="57">
        <f>IF(AL511="","",+AC511*AL511)</f>
        <v>211.38535031847138</v>
      </c>
      <c r="AE511" s="58">
        <f>IF(AL511="","",+AL511*AB511)</f>
        <v>3.910628980891721</v>
      </c>
      <c r="AF511" s="57">
        <f>IF(AL511="","",+AL511-AE511)</f>
        <v>10.181727707006372</v>
      </c>
      <c r="AG511" s="58">
        <f>+V511</f>
        <v>5.53125</v>
      </c>
      <c r="AH511" s="57">
        <f>IF(AF511="","",+AF511-AG511)</f>
        <v>4.650477707006372</v>
      </c>
      <c r="AI511" s="57">
        <f>IF(AH511="","",+AH511*AC511)</f>
        <v>69.75716560509558</v>
      </c>
      <c r="AJ511" s="58">
        <v>15.44</v>
      </c>
      <c r="AK511" s="59">
        <v>0.33</v>
      </c>
      <c r="AL511" s="58">
        <f>IF(V511=0,"",V511/(1-AB511-AK511))</f>
        <v>14.092356687898093</v>
      </c>
      <c r="AM511" s="60">
        <v>0.33</v>
      </c>
      <c r="AN511" s="58">
        <f>IF(V511=0,"",V511/(1-AB511-AM511))</f>
        <v>14.092356687898093</v>
      </c>
      <c r="AO511" s="61">
        <v>1.2</v>
      </c>
      <c r="AP511" s="58">
        <f>IF(BD!AJ511="","",BD!AJ511*BD!AO511)</f>
        <v>18.528</v>
      </c>
      <c r="AQ511" s="56">
        <f>BD!AM511/BD!AK511-1</f>
        <v>0</v>
      </c>
      <c r="AR511" s="56">
        <f>IF(BD!AN511="","",IF(BD!AJ511="","",BD!AN511/BD!AJ511-1))</f>
        <v>-8.728259793406135E-2</v>
      </c>
      <c r="AS511" s="56" t="str">
        <f>IF(BD!AN511="","",IF(BD!AN511&lt;BD!AL511,"ABAIXO DA META","DENTRO DA META"))</f>
        <v>DENTRO DA META</v>
      </c>
      <c r="AT511" s="56" t="str">
        <f>IF(BD!AJ511="","EM ANÁLISE",IF(BD!AP511&gt;=BD!AN511,"GO", "NO GO"))</f>
        <v>GO</v>
      </c>
      <c r="AU511" s="62">
        <f>IF(AN511="","",+BD!$AN511-AJ511)</f>
        <v>-1.3476433121019067</v>
      </c>
      <c r="AV511" s="63"/>
      <c r="AW511" s="54">
        <f>BD!P511*BD!AC511</f>
        <v>112.5</v>
      </c>
      <c r="AX511" s="54">
        <f>BD!V511*BD!AC511</f>
        <v>82.96875</v>
      </c>
      <c r="AY511" s="54">
        <f>IF(BD!AN511="","",BD!AN511*BD!AC511)</f>
        <v>211.38535031847138</v>
      </c>
      <c r="AZ511" s="48" t="s">
        <v>5271</v>
      </c>
      <c r="BA511" s="69" t="s">
        <v>115</v>
      </c>
      <c r="BB511" s="48">
        <v>1</v>
      </c>
      <c r="BC511" s="69" t="s">
        <v>4977</v>
      </c>
      <c r="BD511" s="64" t="s">
        <v>5257</v>
      </c>
      <c r="BE511" s="65" t="s">
        <v>4</v>
      </c>
      <c r="BF511" s="65" t="s">
        <v>4</v>
      </c>
      <c r="BG511" s="64" t="s">
        <v>5258</v>
      </c>
      <c r="BH511" s="66"/>
      <c r="BI511" s="66"/>
      <c r="BJ511" s="66"/>
      <c r="BK511" s="66"/>
      <c r="BL511" s="66"/>
      <c r="BM511" s="66"/>
      <c r="BN511" s="66"/>
      <c r="BO511" s="64">
        <v>138</v>
      </c>
      <c r="BP511" s="64">
        <v>140.622</v>
      </c>
      <c r="BQ511" s="64">
        <v>121</v>
      </c>
      <c r="BR511" s="64" t="s">
        <v>5260</v>
      </c>
      <c r="BS511" s="64" t="s">
        <v>5260</v>
      </c>
      <c r="BT511" s="64" t="s">
        <v>5261</v>
      </c>
      <c r="BU511" s="64">
        <v>5102</v>
      </c>
      <c r="BV511" s="64"/>
      <c r="BW511" s="64"/>
      <c r="BX511" s="64"/>
      <c r="BY511" s="64"/>
      <c r="BZ511" s="64"/>
      <c r="CA511" s="64"/>
      <c r="CB511" s="64"/>
      <c r="CC511" s="64">
        <v>102</v>
      </c>
      <c r="CD511" s="64">
        <v>8</v>
      </c>
      <c r="CE511" s="64">
        <v>8</v>
      </c>
      <c r="CF511" s="64"/>
      <c r="CG511" s="37" t="e">
        <f>VLOOKUP(Table_1[[#This Row],[EAN]],'[2]Produtos'!$A:$D,4,0)</f>
        <v>#N/A</v>
      </c>
      <c r="CI511" s="188">
        <f>IF(Table_1[[#This Row],[STATUS MERCADO]]="GO",Table_1[[#This Row],[M. BRUTA TOTAL]],0)</f>
        <v>69.75716560509558</v>
      </c>
      <c r="CJ511" s="188">
        <f>IF(Table_1[[#This Row],[STATUS MERCADO]]="GO",Table_1[[#This Row],[PV UNIT. REALIZADO]]*Table_1[[#This Row],[QUANTIDADE]],0)</f>
        <v>211.38535031847138</v>
      </c>
    </row>
    <row r="512" ht="15">
      <c r="A512" s="7"/>
      <c r="B512" s="67" t="s">
        <v>2735</v>
      </c>
      <c r="C512" s="49"/>
      <c r="D512" s="49" t="s">
        <v>4899</v>
      </c>
      <c r="E512" s="49" t="s">
        <v>4830</v>
      </c>
      <c r="F512" s="50" t="s">
        <v>4761</v>
      </c>
      <c r="G512" s="69" t="s">
        <v>11</v>
      </c>
      <c r="H512" s="48"/>
      <c r="I512" s="51"/>
      <c r="J512" s="48" t="s">
        <v>1501</v>
      </c>
      <c r="K512" s="52" t="s">
        <v>84</v>
      </c>
      <c r="L512" s="52">
        <v>15</v>
      </c>
      <c r="M512" s="52">
        <v>0</v>
      </c>
      <c r="N512" s="48" t="s">
        <v>85</v>
      </c>
      <c r="O512" s="48" t="s">
        <v>4976</v>
      </c>
      <c r="P512" s="68">
        <v>4.4</v>
      </c>
      <c r="Q512" s="54">
        <f>(17/100+7.6/100+1.65/100)*P512</f>
        <v>1.1550000000000002</v>
      </c>
      <c r="R512" s="54"/>
      <c r="S512" s="54"/>
      <c r="T512" s="54"/>
      <c r="U512" s="54"/>
      <c r="V512" s="54">
        <f>+P512-Q512+R512+S512+T512+U512</f>
        <v>3.245</v>
      </c>
      <c r="W512" s="56">
        <f>(1.02/100)</f>
        <v>1.02E-2</v>
      </c>
      <c r="X512" s="56">
        <v>4.8E-3</v>
      </c>
      <c r="Y512" s="56">
        <v>0.17</v>
      </c>
      <c r="Z512" s="56">
        <v>1.65E-2</v>
      </c>
      <c r="AA512" s="56">
        <v>7.6E-2</v>
      </c>
      <c r="AB512" s="56">
        <f>SUM(W512:AA512)</f>
        <v>0.2775</v>
      </c>
      <c r="AC512" s="48">
        <v>15</v>
      </c>
      <c r="AD512" s="57">
        <f>IF(AL512="","",+AC512*AL512)</f>
        <v>124.01273885350322</v>
      </c>
      <c r="AE512" s="58">
        <f>IF(AL512="","",+AL512*AB512)</f>
        <v>2.29423566878981</v>
      </c>
      <c r="AF512" s="57">
        <f>IF(AL512="","",+AL512-AE512)</f>
        <v>5.973280254777071</v>
      </c>
      <c r="AG512" s="58">
        <f>+V512</f>
        <v>3.245</v>
      </c>
      <c r="AH512" s="57">
        <f>IF(AF512="","",+AF512-AG512)</f>
        <v>2.7282802547770713</v>
      </c>
      <c r="AI512" s="57">
        <f>IF(AH512="","",+AH512*AC512)</f>
        <v>40.92420382165607</v>
      </c>
      <c r="AJ512" s="58">
        <v>7.2</v>
      </c>
      <c r="AK512" s="59">
        <v>0.33</v>
      </c>
      <c r="AL512" s="58">
        <f>IF(V512=0,"",V512/(1-AB512-AK512))</f>
        <v>8.267515923566881</v>
      </c>
      <c r="AM512" s="60">
        <v>0.33</v>
      </c>
      <c r="AN512" s="58">
        <f>IF(V512=0,"",V512/(1-AB512-AM512))</f>
        <v>8.267515923566881</v>
      </c>
      <c r="AO512" s="61">
        <v>1.2</v>
      </c>
      <c r="AP512" s="58">
        <f>IF(BD!AJ512="","",BD!AJ512*BD!AO512)</f>
        <v>8.64</v>
      </c>
      <c r="AQ512" s="56">
        <f>BD!AM512/BD!AK512-1</f>
        <v>0</v>
      </c>
      <c r="AR512" s="56">
        <f>IF(BD!AN512="","",IF(BD!AJ512="","",BD!AN512/BD!AJ512-1))</f>
        <v>0.14826610049540023</v>
      </c>
      <c r="AS512" s="56" t="str">
        <f>IF(BD!AN512="","",IF(BD!AN512&lt;BD!AL512,"ABAIXO DA META","DENTRO DA META"))</f>
        <v>DENTRO DA META</v>
      </c>
      <c r="AT512" s="56" t="str">
        <f>IF(BD!AJ512="","EM ANÁLISE",IF(BD!AP512&gt;=BD!AN512,"GO", "NO GO"))</f>
        <v>GO</v>
      </c>
      <c r="AU512" s="62">
        <f>IF(AN512="","",+BD!$AN512-AJ512)</f>
        <v>1.067515923566881</v>
      </c>
      <c r="AV512" s="63"/>
      <c r="AW512" s="54">
        <f>BD!P512*BD!AC512</f>
        <v>66</v>
      </c>
      <c r="AX512" s="54">
        <f>BD!V512*BD!AC512</f>
        <v>48.675000000000004</v>
      </c>
      <c r="AY512" s="54">
        <f>IF(BD!AN512="","",BD!AN512*BD!AC512)</f>
        <v>124.01273885350322</v>
      </c>
      <c r="AZ512" s="48" t="s">
        <v>5271</v>
      </c>
      <c r="BA512" s="69" t="s">
        <v>115</v>
      </c>
      <c r="BB512" s="48">
        <v>1</v>
      </c>
      <c r="BC512" s="69" t="s">
        <v>4977</v>
      </c>
      <c r="BD512" s="64" t="s">
        <v>5257</v>
      </c>
      <c r="BE512" s="65" t="s">
        <v>4</v>
      </c>
      <c r="BF512" s="65" t="s">
        <v>4</v>
      </c>
      <c r="BG512" s="64" t="s">
        <v>5258</v>
      </c>
      <c r="BH512" s="66"/>
      <c r="BI512" s="66"/>
      <c r="BJ512" s="66"/>
      <c r="BK512" s="66"/>
      <c r="BL512" s="66"/>
      <c r="BM512" s="66"/>
      <c r="BN512" s="66"/>
      <c r="BO512" s="64">
        <v>138</v>
      </c>
      <c r="BP512" s="64">
        <v>140.622</v>
      </c>
      <c r="BQ512" s="64">
        <v>121</v>
      </c>
      <c r="BR512" s="64" t="s">
        <v>5260</v>
      </c>
      <c r="BS512" s="64" t="s">
        <v>5260</v>
      </c>
      <c r="BT512" s="64" t="s">
        <v>5261</v>
      </c>
      <c r="BU512" s="64">
        <v>5102</v>
      </c>
      <c r="BV512" s="64"/>
      <c r="BW512" s="64"/>
      <c r="BX512" s="64"/>
      <c r="BY512" s="64"/>
      <c r="BZ512" s="64"/>
      <c r="CA512" s="64"/>
      <c r="CB512" s="64"/>
      <c r="CC512" s="64">
        <v>102</v>
      </c>
      <c r="CD512" s="64">
        <v>8</v>
      </c>
      <c r="CE512" s="64">
        <v>8</v>
      </c>
      <c r="CF512" s="64"/>
      <c r="CG512" s="37" t="e">
        <f>VLOOKUP(Table_1[[#This Row],[EAN]],'[2]Produtos'!$A:$D,4,0)</f>
        <v>#N/A</v>
      </c>
      <c r="CI512" s="188">
        <f>IF(Table_1[[#This Row],[STATUS MERCADO]]="GO",Table_1[[#This Row],[M. BRUTA TOTAL]],0)</f>
        <v>40.92420382165607</v>
      </c>
      <c r="CJ512" s="188">
        <f>IF(Table_1[[#This Row],[STATUS MERCADO]]="GO",Table_1[[#This Row],[PV UNIT. REALIZADO]]*Table_1[[#This Row],[QUANTIDADE]],0)</f>
        <v>124.01273885350322</v>
      </c>
    </row>
    <row r="513" ht="15">
      <c r="A513" s="7"/>
      <c r="B513" s="67" t="s">
        <v>2735</v>
      </c>
      <c r="C513" s="49"/>
      <c r="D513" s="49" t="s">
        <v>4900</v>
      </c>
      <c r="E513" s="49" t="s">
        <v>4831</v>
      </c>
      <c r="F513" s="50" t="s">
        <v>4762</v>
      </c>
      <c r="G513" s="69" t="s">
        <v>11</v>
      </c>
      <c r="H513" s="48"/>
      <c r="I513" s="51"/>
      <c r="J513" s="48" t="s">
        <v>1501</v>
      </c>
      <c r="K513" s="52" t="s">
        <v>84</v>
      </c>
      <c r="L513" s="52">
        <v>15</v>
      </c>
      <c r="M513" s="52">
        <v>0</v>
      </c>
      <c r="N513" s="48" t="s">
        <v>85</v>
      </c>
      <c r="O513" s="48" t="s">
        <v>4976</v>
      </c>
      <c r="P513" s="68">
        <v>5.1</v>
      </c>
      <c r="Q513" s="54">
        <f>(17/100+7.6/100+1.65/100)*P513</f>
        <v>1.3387499999999999</v>
      </c>
      <c r="R513" s="54"/>
      <c r="S513" s="54"/>
      <c r="T513" s="54"/>
      <c r="U513" s="54"/>
      <c r="V513" s="54">
        <f>+P513-Q513+R513+S513+T513+U513</f>
        <v>3.7612499999999995</v>
      </c>
      <c r="W513" s="56">
        <f>(1.02/100)</f>
        <v>1.02E-2</v>
      </c>
      <c r="X513" s="56">
        <v>4.8E-3</v>
      </c>
      <c r="Y513" s="56">
        <v>0.17</v>
      </c>
      <c r="Z513" s="56">
        <v>1.65E-2</v>
      </c>
      <c r="AA513" s="56">
        <v>7.6E-2</v>
      </c>
      <c r="AB513" s="56">
        <f>SUM(W513:AA513)</f>
        <v>0.2775</v>
      </c>
      <c r="AC513" s="48">
        <v>15</v>
      </c>
      <c r="AD513" s="57">
        <f>IF(AL513="","",+AC513*AL513)</f>
        <v>143.74203821656053</v>
      </c>
      <c r="AE513" s="58">
        <f>IF(AL513="","",+AL513*AB513)</f>
        <v>2.6592277070063703</v>
      </c>
      <c r="AF513" s="57">
        <f>IF(AL513="","",+AL513-AE513)</f>
        <v>6.923574840764332</v>
      </c>
      <c r="AG513" s="58">
        <f>+V513</f>
        <v>3.7612499999999995</v>
      </c>
      <c r="AH513" s="57">
        <f>IF(AF513="","",+AF513-AG513)</f>
        <v>3.1623248407643327</v>
      </c>
      <c r="AI513" s="57">
        <f>IF(AH513="","",+AH513*AC513)</f>
        <v>47.43487261146499</v>
      </c>
      <c r="AJ513" s="58">
        <v>8.64</v>
      </c>
      <c r="AK513" s="59">
        <v>0.33</v>
      </c>
      <c r="AL513" s="58">
        <f>IF(V513=0,"",V513/(1-AB513-AK513))</f>
        <v>9.582802547770703</v>
      </c>
      <c r="AM513" s="60">
        <v>0.33</v>
      </c>
      <c r="AN513" s="58">
        <f>IF(V513=0,"",V513/(1-AB513-AM513))</f>
        <v>9.582802547770703</v>
      </c>
      <c r="AO513" s="61">
        <v>1.2</v>
      </c>
      <c r="AP513" s="58">
        <f>IF(BD!AJ513="","",BD!AJ513*BD!AO513)</f>
        <v>10.368</v>
      </c>
      <c r="AQ513" s="56">
        <f>BD!AM513/BD!AK513-1</f>
        <v>0</v>
      </c>
      <c r="AR513" s="56">
        <f>IF(BD!AN513="","",IF(BD!AJ513="","",BD!AN513/BD!AJ513-1))</f>
        <v>0.10912066525123865</v>
      </c>
      <c r="AS513" s="56" t="str">
        <f>IF(BD!AN513="","",IF(BD!AN513&lt;BD!AL513,"ABAIXO DA META","DENTRO DA META"))</f>
        <v>DENTRO DA META</v>
      </c>
      <c r="AT513" s="56" t="str">
        <f>IF(BD!AJ513="","EM ANÁLISE",IF(BD!AP513&gt;=BD!AN513,"GO", "NO GO"))</f>
        <v>GO</v>
      </c>
      <c r="AU513" s="62">
        <f>IF(AN513="","",+BD!$AN513-AJ513)</f>
        <v>0.942802547770702</v>
      </c>
      <c r="AV513" s="63"/>
      <c r="AW513" s="54">
        <f>BD!P513*BD!AC513</f>
        <v>76.5</v>
      </c>
      <c r="AX513" s="54">
        <f>BD!V513*BD!AC513</f>
        <v>56.418749999999996</v>
      </c>
      <c r="AY513" s="54">
        <f>IF(BD!AN513="","",BD!AN513*BD!AC513)</f>
        <v>143.74203821656053</v>
      </c>
      <c r="AZ513" s="48" t="s">
        <v>5271</v>
      </c>
      <c r="BA513" s="69" t="s">
        <v>115</v>
      </c>
      <c r="BB513" s="48">
        <v>1</v>
      </c>
      <c r="BC513" s="69" t="s">
        <v>4977</v>
      </c>
      <c r="BD513" s="64" t="s">
        <v>5257</v>
      </c>
      <c r="BE513" s="65" t="s">
        <v>4</v>
      </c>
      <c r="BF513" s="65" t="s">
        <v>4</v>
      </c>
      <c r="BG513" s="64" t="s">
        <v>5258</v>
      </c>
      <c r="BH513" s="66"/>
      <c r="BI513" s="66"/>
      <c r="BJ513" s="66"/>
      <c r="BK513" s="66"/>
      <c r="BL513" s="66"/>
      <c r="BM513" s="66"/>
      <c r="BN513" s="66"/>
      <c r="BO513" s="64">
        <v>138</v>
      </c>
      <c r="BP513" s="64">
        <v>140.622</v>
      </c>
      <c r="BQ513" s="64">
        <v>121</v>
      </c>
      <c r="BR513" s="64" t="s">
        <v>5260</v>
      </c>
      <c r="BS513" s="64" t="s">
        <v>5260</v>
      </c>
      <c r="BT513" s="64" t="s">
        <v>5261</v>
      </c>
      <c r="BU513" s="64">
        <v>5102</v>
      </c>
      <c r="BV513" s="64"/>
      <c r="BW513" s="64"/>
      <c r="BX513" s="64"/>
      <c r="BY513" s="64"/>
      <c r="BZ513" s="64"/>
      <c r="CA513" s="64"/>
      <c r="CB513" s="64"/>
      <c r="CC513" s="64">
        <v>102</v>
      </c>
      <c r="CD513" s="64">
        <v>8</v>
      </c>
      <c r="CE513" s="64">
        <v>8</v>
      </c>
      <c r="CF513" s="64"/>
      <c r="CG513" s="37" t="e">
        <f>VLOOKUP(Table_1[[#This Row],[EAN]],'[2]Produtos'!$A:$D,4,0)</f>
        <v>#N/A</v>
      </c>
      <c r="CI513" s="188">
        <f>IF(Table_1[[#This Row],[STATUS MERCADO]]="GO",Table_1[[#This Row],[M. BRUTA TOTAL]],0)</f>
        <v>47.43487261146499</v>
      </c>
      <c r="CJ513" s="188">
        <f>IF(Table_1[[#This Row],[STATUS MERCADO]]="GO",Table_1[[#This Row],[PV UNIT. REALIZADO]]*Table_1[[#This Row],[QUANTIDADE]],0)</f>
        <v>143.74203821656053</v>
      </c>
    </row>
    <row r="514" ht="15">
      <c r="A514" s="7"/>
      <c r="B514" s="67" t="s">
        <v>2735</v>
      </c>
      <c r="C514" s="49"/>
      <c r="D514" s="49" t="s">
        <v>4901</v>
      </c>
      <c r="E514" s="49" t="s">
        <v>4832</v>
      </c>
      <c r="F514" s="50" t="s">
        <v>4763</v>
      </c>
      <c r="G514" s="69" t="s">
        <v>11</v>
      </c>
      <c r="H514" s="48"/>
      <c r="I514" s="51"/>
      <c r="J514" s="48" t="s">
        <v>1501</v>
      </c>
      <c r="K514" s="52" t="s">
        <v>84</v>
      </c>
      <c r="L514" s="52">
        <v>15</v>
      </c>
      <c r="M514" s="52">
        <v>0</v>
      </c>
      <c r="N514" s="48" t="s">
        <v>85</v>
      </c>
      <c r="O514" s="48" t="s">
        <v>4976</v>
      </c>
      <c r="P514" s="68">
        <v>6.8</v>
      </c>
      <c r="Q514" s="54">
        <f>(17/100+7.6/100+1.65/100)*P514</f>
        <v>1.785</v>
      </c>
      <c r="R514" s="54"/>
      <c r="S514" s="54"/>
      <c r="T514" s="54"/>
      <c r="U514" s="54"/>
      <c r="V514" s="54">
        <f>+P514-Q514+R514+S514+T514+U514</f>
        <v>5.015</v>
      </c>
      <c r="W514" s="56">
        <f>(1.02/100)</f>
        <v>1.02E-2</v>
      </c>
      <c r="X514" s="56">
        <v>4.8E-3</v>
      </c>
      <c r="Y514" s="56">
        <v>0.17</v>
      </c>
      <c r="Z514" s="56">
        <v>1.65E-2</v>
      </c>
      <c r="AA514" s="56">
        <v>7.6E-2</v>
      </c>
      <c r="AB514" s="56">
        <f>SUM(W514:AA514)</f>
        <v>0.2775</v>
      </c>
      <c r="AC514" s="48">
        <v>15</v>
      </c>
      <c r="AD514" s="57">
        <f>IF(AL514="","",+AC514*AL514)</f>
        <v>191.65605095541403</v>
      </c>
      <c r="AE514" s="58">
        <f>IF(AL514="","",+AL514*AB514)</f>
        <v>3.54563694267516</v>
      </c>
      <c r="AF514" s="57">
        <f>IF(AL514="","",+AL514-AE514)</f>
        <v>9.231433121019109</v>
      </c>
      <c r="AG514" s="58">
        <f>+V514</f>
        <v>5.015</v>
      </c>
      <c r="AH514" s="57">
        <f>IF(AF514="","",+AF514-AG514)</f>
        <v>4.216433121019109</v>
      </c>
      <c r="AI514" s="57">
        <f>IF(AH514="","",+AH514*AC514)</f>
        <v>63.24649681528663</v>
      </c>
      <c r="AJ514" s="58">
        <v>7.5</v>
      </c>
      <c r="AK514" s="59">
        <v>0.33</v>
      </c>
      <c r="AL514" s="58">
        <f>IF(V514=0,"",V514/(1-AB514-AK514))</f>
        <v>12.77707006369427</v>
      </c>
      <c r="AM514" s="60">
        <v>0.33</v>
      </c>
      <c r="AN514" s="58">
        <f>IF(V514=0,"",V514/(1-AB514-AM514))</f>
        <v>12.77707006369427</v>
      </c>
      <c r="AO514" s="61">
        <v>1.2</v>
      </c>
      <c r="AP514" s="58">
        <f>IF(BD!AJ514="","",BD!AJ514*BD!AO514)</f>
        <v>9</v>
      </c>
      <c r="AQ514" s="56">
        <f>BD!AM514/BD!AK514-1</f>
        <v>0</v>
      </c>
      <c r="AR514" s="56">
        <f>IF(BD!AN514="","",IF(BD!AJ514="","",BD!AN514/BD!AJ514-1))</f>
        <v>0.7036093418259026</v>
      </c>
      <c r="AS514" s="56" t="str">
        <f>IF(BD!AN514="","",IF(BD!AN514&lt;BD!AL514,"ABAIXO DA META","DENTRO DA META"))</f>
        <v>DENTRO DA META</v>
      </c>
      <c r="AT514" s="56" t="str">
        <f>IF(BD!AJ514="","EM ANÁLISE",IF(BD!AP514&gt;=BD!AN514,"GO", "NO GO"))</f>
        <v>NO GO</v>
      </c>
      <c r="AU514" s="62">
        <f>IF(AN514="","",+BD!$AN514-AJ514)</f>
        <v>5.27707006369427</v>
      </c>
      <c r="AV514" s="63"/>
      <c r="AW514" s="54">
        <f>BD!P514*BD!AC514</f>
        <v>102</v>
      </c>
      <c r="AX514" s="54">
        <f>BD!V514*BD!AC514</f>
        <v>75.225</v>
      </c>
      <c r="AY514" s="54">
        <f>IF(BD!AN514="","",BD!AN514*BD!AC514)</f>
        <v>191.65605095541403</v>
      </c>
      <c r="AZ514" s="48" t="s">
        <v>5271</v>
      </c>
      <c r="BA514" s="69" t="s">
        <v>115</v>
      </c>
      <c r="BB514" s="48">
        <v>1</v>
      </c>
      <c r="BC514" s="69" t="s">
        <v>4977</v>
      </c>
      <c r="BD514" s="64" t="s">
        <v>5257</v>
      </c>
      <c r="BE514" s="65" t="s">
        <v>4</v>
      </c>
      <c r="BF514" s="65" t="s">
        <v>4</v>
      </c>
      <c r="BG514" s="64" t="s">
        <v>5258</v>
      </c>
      <c r="BH514" s="66"/>
      <c r="BI514" s="66"/>
      <c r="BJ514" s="66"/>
      <c r="BK514" s="66"/>
      <c r="BL514" s="66"/>
      <c r="BM514" s="66"/>
      <c r="BN514" s="66"/>
      <c r="BO514" s="64">
        <v>138</v>
      </c>
      <c r="BP514" s="64">
        <v>140.622</v>
      </c>
      <c r="BQ514" s="64">
        <v>121</v>
      </c>
      <c r="BR514" s="64" t="s">
        <v>5260</v>
      </c>
      <c r="BS514" s="64" t="s">
        <v>5260</v>
      </c>
      <c r="BT514" s="64" t="s">
        <v>5261</v>
      </c>
      <c r="BU514" s="64">
        <v>5102</v>
      </c>
      <c r="BV514" s="64"/>
      <c r="BW514" s="64"/>
      <c r="BX514" s="64"/>
      <c r="BY514" s="64"/>
      <c r="BZ514" s="64"/>
      <c r="CA514" s="64"/>
      <c r="CB514" s="64"/>
      <c r="CC514" s="64">
        <v>102</v>
      </c>
      <c r="CD514" s="64">
        <v>8</v>
      </c>
      <c r="CE514" s="64">
        <v>8</v>
      </c>
      <c r="CF514" s="64"/>
      <c r="CG514" s="37" t="e">
        <f>VLOOKUP(Table_1[[#This Row],[EAN]],'[2]Produtos'!$A:$D,4,0)</f>
        <v>#N/A</v>
      </c>
      <c r="CI514" s="188">
        <f>IF(Table_1[[#This Row],[STATUS MERCADO]]="GO",Table_1[[#This Row],[M. BRUTA TOTAL]],0)</f>
        <v>0</v>
      </c>
      <c r="CJ514" s="188">
        <f>IF(Table_1[[#This Row],[STATUS MERCADO]]="GO",Table_1[[#This Row],[PV UNIT. REALIZADO]]*Table_1[[#This Row],[QUANTIDADE]],0)</f>
        <v>0</v>
      </c>
    </row>
    <row r="515" ht="15">
      <c r="A515" s="7"/>
      <c r="B515" s="67" t="s">
        <v>2735</v>
      </c>
      <c r="C515" s="49"/>
      <c r="D515" s="49" t="s">
        <v>4902</v>
      </c>
      <c r="E515" s="49" t="s">
        <v>4833</v>
      </c>
      <c r="F515" s="50" t="s">
        <v>4764</v>
      </c>
      <c r="G515" s="69" t="s">
        <v>11</v>
      </c>
      <c r="H515" s="48"/>
      <c r="I515" s="51"/>
      <c r="J515" s="48" t="s">
        <v>1501</v>
      </c>
      <c r="K515" s="52" t="s">
        <v>84</v>
      </c>
      <c r="L515" s="52">
        <v>15</v>
      </c>
      <c r="M515" s="52">
        <v>0</v>
      </c>
      <c r="N515" s="48" t="s">
        <v>85</v>
      </c>
      <c r="O515" s="48" t="s">
        <v>4976</v>
      </c>
      <c r="P515" s="68">
        <v>6</v>
      </c>
      <c r="Q515" s="54">
        <f>(17/100+7.6/100+1.65/100)*P515</f>
        <v>1.5750000000000002</v>
      </c>
      <c r="R515" s="54"/>
      <c r="S515" s="54"/>
      <c r="T515" s="54"/>
      <c r="U515" s="54"/>
      <c r="V515" s="54">
        <f>+P515-Q515+R515+S515+T515+U515</f>
        <v>4.425</v>
      </c>
      <c r="W515" s="56">
        <f>(1.02/100)</f>
        <v>1.02E-2</v>
      </c>
      <c r="X515" s="56">
        <v>4.8E-3</v>
      </c>
      <c r="Y515" s="56">
        <v>0.17</v>
      </c>
      <c r="Z515" s="56">
        <v>1.65E-2</v>
      </c>
      <c r="AA515" s="56">
        <v>7.6E-2</v>
      </c>
      <c r="AB515" s="56">
        <f>SUM(W515:AA515)</f>
        <v>0.2775</v>
      </c>
      <c r="AC515" s="48">
        <v>15</v>
      </c>
      <c r="AD515" s="57">
        <f>IF(AL515="","",+AC515*AL515)</f>
        <v>169.1082802547771</v>
      </c>
      <c r="AE515" s="58">
        <f>IF(AL515="","",+AL515*AB515)</f>
        <v>3.1285031847133764</v>
      </c>
      <c r="AF515" s="57">
        <f>IF(AL515="","",+AL515-AE515)</f>
        <v>8.145382165605096</v>
      </c>
      <c r="AG515" s="58">
        <f>+V515</f>
        <v>4.425</v>
      </c>
      <c r="AH515" s="57">
        <f>IF(AF515="","",+AF515-AG515)</f>
        <v>3.7203821656050957</v>
      </c>
      <c r="AI515" s="57">
        <f>IF(AH515="","",+AH515*AC515)</f>
        <v>55.80573248407644</v>
      </c>
      <c r="AJ515" s="58">
        <v>11.98</v>
      </c>
      <c r="AK515" s="59">
        <v>0.33</v>
      </c>
      <c r="AL515" s="58">
        <f>IF(V515=0,"",V515/(1-AB515-AK515))</f>
        <v>11.273885350318473</v>
      </c>
      <c r="AM515" s="60">
        <v>0.33</v>
      </c>
      <c r="AN515" s="58">
        <f>IF(V515=0,"",V515/(1-AB515-AM515))</f>
        <v>11.273885350318473</v>
      </c>
      <c r="AO515" s="61">
        <v>1.2</v>
      </c>
      <c r="AP515" s="58">
        <f>IF(BD!AJ515="","",BD!AJ515*BD!AO515)</f>
        <v>14.376</v>
      </c>
      <c r="AQ515" s="56">
        <f>BD!AM515/BD!AK515-1</f>
        <v>0</v>
      </c>
      <c r="AR515" s="56">
        <f>IF(BD!AN515="","",IF(BD!AJ515="","",BD!AN515/BD!AJ515-1))</f>
        <v>-5.894112267792384E-2</v>
      </c>
      <c r="AS515" s="56" t="str">
        <f>IF(BD!AN515="","",IF(BD!AN515&lt;BD!AL515,"ABAIXO DA META","DENTRO DA META"))</f>
        <v>DENTRO DA META</v>
      </c>
      <c r="AT515" s="56" t="str">
        <f>IF(BD!AJ515="","EM ANÁLISE",IF(BD!AP515&gt;=BD!AN515,"GO", "NO GO"))</f>
        <v>GO</v>
      </c>
      <c r="AU515" s="62">
        <f>IF(AN515="","",+BD!$AN515-AJ515)</f>
        <v>-0.7061146496815276</v>
      </c>
      <c r="AV515" s="63"/>
      <c r="AW515" s="54">
        <f>BD!P515*BD!AC515</f>
        <v>90</v>
      </c>
      <c r="AX515" s="54">
        <f>BD!V515*BD!AC515</f>
        <v>66.375</v>
      </c>
      <c r="AY515" s="54">
        <f>IF(BD!AN515="","",BD!AN515*BD!AC515)</f>
        <v>169.1082802547771</v>
      </c>
      <c r="AZ515" s="48" t="s">
        <v>5271</v>
      </c>
      <c r="BA515" s="69" t="s">
        <v>115</v>
      </c>
      <c r="BB515" s="48">
        <v>1</v>
      </c>
      <c r="BC515" s="69" t="s">
        <v>4977</v>
      </c>
      <c r="BD515" s="64" t="s">
        <v>5257</v>
      </c>
      <c r="BE515" s="65" t="s">
        <v>4</v>
      </c>
      <c r="BF515" s="65" t="s">
        <v>4</v>
      </c>
      <c r="BG515" s="64" t="s">
        <v>5258</v>
      </c>
      <c r="BH515" s="66"/>
      <c r="BI515" s="66"/>
      <c r="BJ515" s="66"/>
      <c r="BK515" s="66"/>
      <c r="BL515" s="66"/>
      <c r="BM515" s="66"/>
      <c r="BN515" s="66"/>
      <c r="BO515" s="64">
        <v>138</v>
      </c>
      <c r="BP515" s="64">
        <v>140.622</v>
      </c>
      <c r="BQ515" s="64">
        <v>121</v>
      </c>
      <c r="BR515" s="64" t="s">
        <v>5260</v>
      </c>
      <c r="BS515" s="64" t="s">
        <v>5260</v>
      </c>
      <c r="BT515" s="64" t="s">
        <v>5261</v>
      </c>
      <c r="BU515" s="64">
        <v>5102</v>
      </c>
      <c r="BV515" s="64"/>
      <c r="BW515" s="64"/>
      <c r="BX515" s="64"/>
      <c r="BY515" s="64"/>
      <c r="BZ515" s="64"/>
      <c r="CA515" s="64"/>
      <c r="CB515" s="64"/>
      <c r="CC515" s="64">
        <v>102</v>
      </c>
      <c r="CD515" s="64">
        <v>8</v>
      </c>
      <c r="CE515" s="64">
        <v>8</v>
      </c>
      <c r="CF515" s="64"/>
      <c r="CG515" s="37" t="e">
        <f>VLOOKUP(Table_1[[#This Row],[EAN]],'[2]Produtos'!$A:$D,4,0)</f>
        <v>#N/A</v>
      </c>
      <c r="CI515" s="188">
        <f>IF(Table_1[[#This Row],[STATUS MERCADO]]="GO",Table_1[[#This Row],[M. BRUTA TOTAL]],0)</f>
        <v>55.80573248407644</v>
      </c>
      <c r="CJ515" s="188">
        <f>IF(Table_1[[#This Row],[STATUS MERCADO]]="GO",Table_1[[#This Row],[PV UNIT. REALIZADO]]*Table_1[[#This Row],[QUANTIDADE]],0)</f>
        <v>169.1082802547771</v>
      </c>
    </row>
    <row r="516" ht="15">
      <c r="A516" s="7"/>
      <c r="B516" s="67" t="s">
        <v>2735</v>
      </c>
      <c r="C516" s="49"/>
      <c r="D516" s="49" t="s">
        <v>4903</v>
      </c>
      <c r="E516" s="49" t="s">
        <v>4834</v>
      </c>
      <c r="F516" s="50" t="s">
        <v>4765</v>
      </c>
      <c r="G516" s="69" t="s">
        <v>11</v>
      </c>
      <c r="H516" s="48"/>
      <c r="I516" s="51"/>
      <c r="J516" s="48" t="s">
        <v>1527</v>
      </c>
      <c r="K516" s="52" t="s">
        <v>84</v>
      </c>
      <c r="L516" s="52">
        <v>12</v>
      </c>
      <c r="M516" s="52">
        <v>0</v>
      </c>
      <c r="N516" s="48" t="s">
        <v>85</v>
      </c>
      <c r="O516" s="48" t="s">
        <v>4976</v>
      </c>
      <c r="P516" s="68">
        <v>12.65</v>
      </c>
      <c r="Q516" s="54">
        <f>(17/100+7.6/100+1.65/100)*P516</f>
        <v>3.320625</v>
      </c>
      <c r="R516" s="54"/>
      <c r="S516" s="54"/>
      <c r="T516" s="54"/>
      <c r="U516" s="54"/>
      <c r="V516" s="54">
        <f>+P516-Q516+R516+S516+T516+U516</f>
        <v>9.329375</v>
      </c>
      <c r="W516" s="56">
        <f>(1.02/100)</f>
        <v>1.02E-2</v>
      </c>
      <c r="X516" s="56">
        <v>4.8E-3</v>
      </c>
      <c r="Y516" s="56">
        <v>0.17</v>
      </c>
      <c r="Z516" s="56">
        <v>1.65E-2</v>
      </c>
      <c r="AA516" s="56">
        <v>7.6E-2</v>
      </c>
      <c r="AB516" s="56">
        <f>SUM(W516:AA516)</f>
        <v>0.2775</v>
      </c>
      <c r="AC516" s="48">
        <v>12</v>
      </c>
      <c r="AD516" s="57">
        <f>IF(AL516="","",+AC516*AL516)</f>
        <v>285.2292993630574</v>
      </c>
      <c r="AE516" s="58">
        <f>IF(AL516="","",+AL516*AB516)</f>
        <v>6.595927547770703</v>
      </c>
      <c r="AF516" s="57">
        <f>IF(AL516="","",+AL516-AE516)</f>
        <v>17.17318073248408</v>
      </c>
      <c r="AG516" s="58">
        <f>+V516</f>
        <v>9.329375</v>
      </c>
      <c r="AH516" s="57">
        <f>IF(AF516="","",+AF516-AG516)</f>
        <v>7.84380573248408</v>
      </c>
      <c r="AI516" s="57">
        <f>IF(AH516="","",+AH516*AC516)</f>
        <v>94.12566878980897</v>
      </c>
      <c r="AJ516" s="58">
        <v>15.32</v>
      </c>
      <c r="AK516" s="59">
        <v>0.33</v>
      </c>
      <c r="AL516" s="58">
        <f>IF(V516=0,"",V516/(1-AB516-AK516))</f>
        <v>23.769108280254784</v>
      </c>
      <c r="AM516" s="60">
        <v>0.33</v>
      </c>
      <c r="AN516" s="58">
        <f>IF(V516=0,"",V516/(1-AB516-AM516))</f>
        <v>23.769108280254784</v>
      </c>
      <c r="AO516" s="61">
        <v>1.2</v>
      </c>
      <c r="AP516" s="58">
        <f>IF(BD!AJ516="","",BD!AJ516*BD!AO516)</f>
        <v>18.384</v>
      </c>
      <c r="AQ516" s="56">
        <f>BD!AM516/BD!AK516-1</f>
        <v>0</v>
      </c>
      <c r="AR516" s="56">
        <f>IF(BD!AN516="","",IF(BD!AJ516="","",BD!AN516/BD!AJ516-1))</f>
        <v>0.551508373384777</v>
      </c>
      <c r="AS516" s="56" t="str">
        <f>IF(BD!AN516="","",IF(BD!AN516&lt;BD!AL516,"ABAIXO DA META","DENTRO DA META"))</f>
        <v>DENTRO DA META</v>
      </c>
      <c r="AT516" s="56" t="str">
        <f>IF(BD!AJ516="","EM ANÁLISE",IF(BD!AP516&gt;=BD!AN516,"GO", "NO GO"))</f>
        <v>NO GO</v>
      </c>
      <c r="AU516" s="62">
        <f>IF(AN516="","",+BD!$AN516-AJ516)</f>
        <v>8.449108280254784</v>
      </c>
      <c r="AV516" s="63"/>
      <c r="AW516" s="54">
        <f>BD!P516*BD!AC516</f>
        <v>151.8</v>
      </c>
      <c r="AX516" s="54">
        <f>BD!V516*BD!AC516</f>
        <v>111.95250000000001</v>
      </c>
      <c r="AY516" s="54">
        <f>IF(BD!AN516="","",BD!AN516*BD!AC516)</f>
        <v>285.2292993630574</v>
      </c>
      <c r="AZ516" s="48" t="s">
        <v>5271</v>
      </c>
      <c r="BA516" s="69" t="s">
        <v>115</v>
      </c>
      <c r="BB516" s="48">
        <v>1</v>
      </c>
      <c r="BC516" s="69" t="s">
        <v>4977</v>
      </c>
      <c r="BD516" s="64" t="s">
        <v>5257</v>
      </c>
      <c r="BE516" s="65" t="s">
        <v>4</v>
      </c>
      <c r="BF516" s="65" t="s">
        <v>4</v>
      </c>
      <c r="BG516" s="64" t="s">
        <v>5258</v>
      </c>
      <c r="BH516" s="66"/>
      <c r="BI516" s="66"/>
      <c r="BJ516" s="66"/>
      <c r="BK516" s="66"/>
      <c r="BL516" s="66"/>
      <c r="BM516" s="66"/>
      <c r="BN516" s="66"/>
      <c r="BO516" s="64">
        <v>138</v>
      </c>
      <c r="BP516" s="64">
        <v>140.622</v>
      </c>
      <c r="BQ516" s="64">
        <v>121</v>
      </c>
      <c r="BR516" s="64" t="s">
        <v>5260</v>
      </c>
      <c r="BS516" s="64" t="s">
        <v>5260</v>
      </c>
      <c r="BT516" s="64" t="s">
        <v>5261</v>
      </c>
      <c r="BU516" s="64">
        <v>5102</v>
      </c>
      <c r="BV516" s="64"/>
      <c r="BW516" s="64"/>
      <c r="BX516" s="64"/>
      <c r="BY516" s="64"/>
      <c r="BZ516" s="64"/>
      <c r="CA516" s="64"/>
      <c r="CB516" s="64"/>
      <c r="CC516" s="64">
        <v>102</v>
      </c>
      <c r="CD516" s="64">
        <v>8</v>
      </c>
      <c r="CE516" s="64">
        <v>8</v>
      </c>
      <c r="CF516" s="64"/>
      <c r="CG516" s="37" t="e">
        <f>VLOOKUP(Table_1[[#This Row],[EAN]],'[2]Produtos'!$A:$D,4,0)</f>
        <v>#N/A</v>
      </c>
      <c r="CI516" s="188">
        <f>IF(Table_1[[#This Row],[STATUS MERCADO]]="GO",Table_1[[#This Row],[M. BRUTA TOTAL]],0)</f>
        <v>0</v>
      </c>
      <c r="CJ516" s="188">
        <f>IF(Table_1[[#This Row],[STATUS MERCADO]]="GO",Table_1[[#This Row],[PV UNIT. REALIZADO]]*Table_1[[#This Row],[QUANTIDADE]],0)</f>
        <v>0</v>
      </c>
    </row>
    <row r="517" ht="15">
      <c r="A517" s="7"/>
      <c r="B517" s="67" t="s">
        <v>2735</v>
      </c>
      <c r="C517" s="49"/>
      <c r="D517" s="49" t="s">
        <v>4904</v>
      </c>
      <c r="E517" s="49" t="s">
        <v>4835</v>
      </c>
      <c r="F517" s="50" t="s">
        <v>4766</v>
      </c>
      <c r="G517" s="69" t="s">
        <v>11</v>
      </c>
      <c r="H517" s="48"/>
      <c r="I517" s="51"/>
      <c r="J517" s="48" t="s">
        <v>1527</v>
      </c>
      <c r="K517" s="52" t="s">
        <v>84</v>
      </c>
      <c r="L517" s="52">
        <v>12</v>
      </c>
      <c r="M517" s="52">
        <v>0</v>
      </c>
      <c r="N517" s="48" t="s">
        <v>85</v>
      </c>
      <c r="O517" s="48" t="s">
        <v>4976</v>
      </c>
      <c r="P517" s="68">
        <v>11.25</v>
      </c>
      <c r="Q517" s="54">
        <f>(17/100+7.6/100+1.65/100)*P517</f>
        <v>2.953125</v>
      </c>
      <c r="R517" s="54"/>
      <c r="S517" s="54"/>
      <c r="T517" s="54"/>
      <c r="U517" s="54"/>
      <c r="V517" s="54">
        <f>+P517-Q517+R517+S517+T517+U517</f>
        <v>8.296875</v>
      </c>
      <c r="W517" s="56">
        <f>(1.02/100)</f>
        <v>1.02E-2</v>
      </c>
      <c r="X517" s="56">
        <v>4.8E-3</v>
      </c>
      <c r="Y517" s="56">
        <v>0.17</v>
      </c>
      <c r="Z517" s="56">
        <v>1.65E-2</v>
      </c>
      <c r="AA517" s="56">
        <v>7.6E-2</v>
      </c>
      <c r="AB517" s="56">
        <f>SUM(W517:AA517)</f>
        <v>0.2775</v>
      </c>
      <c r="AC517" s="48">
        <v>12</v>
      </c>
      <c r="AD517" s="57">
        <f>IF(AL517="","",+AC517*AL517)</f>
        <v>253.66242038216564</v>
      </c>
      <c r="AE517" s="58">
        <f>IF(AL517="","",+AL517*AB517)</f>
        <v>5.865943471337581</v>
      </c>
      <c r="AF517" s="57">
        <f>IF(AL517="","",+AL517-AE517)</f>
        <v>15.272591560509557</v>
      </c>
      <c r="AG517" s="58">
        <f>+V517</f>
        <v>8.296875</v>
      </c>
      <c r="AH517" s="57">
        <f>IF(AF517="","",+AF517-AG517)</f>
        <v>6.975716560509557</v>
      </c>
      <c r="AI517" s="57">
        <f>IF(AH517="","",+AH517*AC517)</f>
        <v>83.70859872611469</v>
      </c>
      <c r="AJ517" s="58">
        <v>15.38</v>
      </c>
      <c r="AK517" s="59">
        <v>0.33</v>
      </c>
      <c r="AL517" s="58">
        <f>IF(V517=0,"",V517/(1-AB517-AK517))</f>
        <v>21.138535031847137</v>
      </c>
      <c r="AM517" s="60">
        <v>0.33</v>
      </c>
      <c r="AN517" s="58">
        <f>IF(V517=0,"",V517/(1-AB517-AM517))</f>
        <v>21.138535031847137</v>
      </c>
      <c r="AO517" s="61">
        <v>1.2</v>
      </c>
      <c r="AP517" s="58">
        <f>IF(BD!AJ517="","",BD!AJ517*BD!AO517)</f>
        <v>18.456</v>
      </c>
      <c r="AQ517" s="56">
        <f>BD!AM517/BD!AK517-1</f>
        <v>0</v>
      </c>
      <c r="AR517" s="56">
        <f>IF(BD!AN517="","",IF(BD!AJ517="","",BD!AN517/BD!AJ517-1))</f>
        <v>0.3744171022007241</v>
      </c>
      <c r="AS517" s="56" t="str">
        <f>IF(BD!AN517="","",IF(BD!AN517&lt;BD!AL517,"ABAIXO DA META","DENTRO DA META"))</f>
        <v>DENTRO DA META</v>
      </c>
      <c r="AT517" s="56" t="str">
        <f>IF(BD!AJ517="","EM ANÁLISE",IF(BD!AP517&gt;=BD!AN517,"GO", "NO GO"))</f>
        <v>NO GO</v>
      </c>
      <c r="AU517" s="62">
        <f>IF(AN517="","",+BD!$AN517-AJ517)</f>
        <v>5.758535031847137</v>
      </c>
      <c r="AV517" s="63"/>
      <c r="AW517" s="54">
        <f>BD!P517*BD!AC517</f>
        <v>135</v>
      </c>
      <c r="AX517" s="54">
        <f>BD!V517*BD!AC517</f>
        <v>99.5625</v>
      </c>
      <c r="AY517" s="54">
        <f>IF(BD!AN517="","",BD!AN517*BD!AC517)</f>
        <v>253.66242038216564</v>
      </c>
      <c r="AZ517" s="48" t="s">
        <v>5271</v>
      </c>
      <c r="BA517" s="69" t="s">
        <v>115</v>
      </c>
      <c r="BB517" s="48">
        <v>1</v>
      </c>
      <c r="BC517" s="69" t="s">
        <v>4977</v>
      </c>
      <c r="BD517" s="64" t="s">
        <v>5257</v>
      </c>
      <c r="BE517" s="65" t="s">
        <v>4</v>
      </c>
      <c r="BF517" s="65" t="s">
        <v>4</v>
      </c>
      <c r="BG517" s="64" t="s">
        <v>5258</v>
      </c>
      <c r="BH517" s="66"/>
      <c r="BI517" s="66"/>
      <c r="BJ517" s="66"/>
      <c r="BK517" s="66"/>
      <c r="BL517" s="66"/>
      <c r="BM517" s="66"/>
      <c r="BN517" s="66"/>
      <c r="BO517" s="64">
        <v>138</v>
      </c>
      <c r="BP517" s="64">
        <v>140.622</v>
      </c>
      <c r="BQ517" s="64">
        <v>121</v>
      </c>
      <c r="BR517" s="64" t="s">
        <v>5260</v>
      </c>
      <c r="BS517" s="64" t="s">
        <v>5260</v>
      </c>
      <c r="BT517" s="64" t="s">
        <v>5261</v>
      </c>
      <c r="BU517" s="64">
        <v>5102</v>
      </c>
      <c r="BV517" s="64"/>
      <c r="BW517" s="64"/>
      <c r="BX517" s="64"/>
      <c r="BY517" s="64"/>
      <c r="BZ517" s="64"/>
      <c r="CA517" s="64"/>
      <c r="CB517" s="64"/>
      <c r="CC517" s="64">
        <v>102</v>
      </c>
      <c r="CD517" s="64">
        <v>8</v>
      </c>
      <c r="CE517" s="64">
        <v>8</v>
      </c>
      <c r="CF517" s="64"/>
      <c r="CG517" s="37" t="e">
        <f>VLOOKUP(Table_1[[#This Row],[EAN]],'[2]Produtos'!$A:$D,4,0)</f>
        <v>#N/A</v>
      </c>
      <c r="CI517" s="188">
        <f>IF(Table_1[[#This Row],[STATUS MERCADO]]="GO",Table_1[[#This Row],[M. BRUTA TOTAL]],0)</f>
        <v>0</v>
      </c>
      <c r="CJ517" s="188">
        <f>IF(Table_1[[#This Row],[STATUS MERCADO]]="GO",Table_1[[#This Row],[PV UNIT. REALIZADO]]*Table_1[[#This Row],[QUANTIDADE]],0)</f>
        <v>0</v>
      </c>
    </row>
    <row r="518" ht="15">
      <c r="A518" s="7"/>
      <c r="B518" s="67" t="s">
        <v>2735</v>
      </c>
      <c r="C518" s="49"/>
      <c r="D518" s="49" t="s">
        <v>4905</v>
      </c>
      <c r="E518" s="49" t="s">
        <v>4836</v>
      </c>
      <c r="F518" s="50" t="s">
        <v>4767</v>
      </c>
      <c r="G518" s="69" t="s">
        <v>11</v>
      </c>
      <c r="H518" s="48"/>
      <c r="I518" s="51"/>
      <c r="J518" s="48" t="s">
        <v>1529</v>
      </c>
      <c r="K518" s="52" t="s">
        <v>84</v>
      </c>
      <c r="L518" s="52">
        <v>12</v>
      </c>
      <c r="M518" s="52">
        <v>0</v>
      </c>
      <c r="N518" s="48" t="s">
        <v>85</v>
      </c>
      <c r="O518" s="48" t="s">
        <v>4976</v>
      </c>
      <c r="P518" s="68">
        <v>10.6</v>
      </c>
      <c r="Q518" s="54">
        <f>(17/100+7.6/100+1.65/100)*P518</f>
        <v>2.7825</v>
      </c>
      <c r="R518" s="54"/>
      <c r="S518" s="54"/>
      <c r="T518" s="54"/>
      <c r="U518" s="54"/>
      <c r="V518" s="54">
        <f>+P518-Q518+R518+S518+T518+U518</f>
        <v>7.817499999999999</v>
      </c>
      <c r="W518" s="56">
        <f>(1.02/100)</f>
        <v>1.02E-2</v>
      </c>
      <c r="X518" s="56">
        <v>4.8E-3</v>
      </c>
      <c r="Y518" s="56">
        <v>0.17</v>
      </c>
      <c r="Z518" s="56">
        <v>1.65E-2</v>
      </c>
      <c r="AA518" s="56">
        <v>7.6E-2</v>
      </c>
      <c r="AB518" s="56">
        <f>SUM(W518:AA518)</f>
        <v>0.2775</v>
      </c>
      <c r="AC518" s="48">
        <v>12</v>
      </c>
      <c r="AD518" s="57">
        <f>IF(AL518="","",+AC518*AL518)</f>
        <v>239.00636942675163</v>
      </c>
      <c r="AE518" s="58">
        <f>IF(AL518="","",+AL518*AB518)</f>
        <v>5.527022292993632</v>
      </c>
      <c r="AF518" s="57">
        <f>IF(AL518="","",+AL518-AE518)</f>
        <v>14.390175159235671</v>
      </c>
      <c r="AG518" s="58">
        <f>+V518</f>
        <v>7.817499999999999</v>
      </c>
      <c r="AH518" s="57">
        <f>IF(AF518="","",+AF518-AG518)</f>
        <v>6.572675159235672</v>
      </c>
      <c r="AI518" s="57">
        <f>IF(AH518="","",+AH518*AC518)</f>
        <v>78.87210191082806</v>
      </c>
      <c r="AJ518" s="58">
        <v>19.98</v>
      </c>
      <c r="AK518" s="59">
        <v>0.33</v>
      </c>
      <c r="AL518" s="58">
        <f>IF(V518=0,"",V518/(1-AB518-AK518))</f>
        <v>19.917197452229303</v>
      </c>
      <c r="AM518" s="60">
        <v>0.33</v>
      </c>
      <c r="AN518" s="58">
        <f>IF(V518=0,"",V518/(1-AB518-AM518))</f>
        <v>19.917197452229303</v>
      </c>
      <c r="AO518" s="61">
        <v>1.2</v>
      </c>
      <c r="AP518" s="58">
        <f>IF(BD!AJ518="","",BD!AJ518*BD!AO518)</f>
        <v>23.976</v>
      </c>
      <c r="AQ518" s="56">
        <f>BD!AM518/BD!AK518-1</f>
        <v>0</v>
      </c>
      <c r="AR518" s="56">
        <f>IF(BD!AN518="","",IF(BD!AJ518="","",BD!AN518/BD!AJ518-1))</f>
        <v>-3.143270659194064E-3</v>
      </c>
      <c r="AS518" s="56" t="str">
        <f>IF(BD!AN518="","",IF(BD!AN518&lt;BD!AL518,"ABAIXO DA META","DENTRO DA META"))</f>
        <v>DENTRO DA META</v>
      </c>
      <c r="AT518" s="56" t="str">
        <f>IF(BD!AJ518="","EM ANÁLISE",IF(BD!AP518&gt;=BD!AN518,"GO", "NO GO"))</f>
        <v>GO</v>
      </c>
      <c r="AU518" s="62">
        <f>IF(AN518="","",+BD!$AN518-AJ518)</f>
        <v>-6.280254777069771E-2</v>
      </c>
      <c r="AV518" s="63"/>
      <c r="AW518" s="54">
        <f>BD!P518*BD!AC518</f>
        <v>127.19999999999999</v>
      </c>
      <c r="AX518" s="54">
        <f>BD!V518*BD!AC518</f>
        <v>93.80999999999999</v>
      </c>
      <c r="AY518" s="54">
        <f>IF(BD!AN518="","",BD!AN518*BD!AC518)</f>
        <v>239.00636942675163</v>
      </c>
      <c r="AZ518" s="48" t="s">
        <v>5271</v>
      </c>
      <c r="BA518" s="69" t="s">
        <v>115</v>
      </c>
      <c r="BB518" s="48">
        <v>1</v>
      </c>
      <c r="BC518" s="69" t="s">
        <v>4977</v>
      </c>
      <c r="BD518" s="64" t="s">
        <v>5257</v>
      </c>
      <c r="BE518" s="65" t="s">
        <v>4</v>
      </c>
      <c r="BF518" s="65" t="s">
        <v>4</v>
      </c>
      <c r="BG518" s="64" t="s">
        <v>5258</v>
      </c>
      <c r="BH518" s="66"/>
      <c r="BI518" s="66"/>
      <c r="BJ518" s="66"/>
      <c r="BK518" s="66"/>
      <c r="BL518" s="66"/>
      <c r="BM518" s="66"/>
      <c r="BN518" s="66"/>
      <c r="BO518" s="64">
        <v>138</v>
      </c>
      <c r="BP518" s="64">
        <v>140.622</v>
      </c>
      <c r="BQ518" s="64">
        <v>121</v>
      </c>
      <c r="BR518" s="64" t="s">
        <v>5260</v>
      </c>
      <c r="BS518" s="64" t="s">
        <v>5260</v>
      </c>
      <c r="BT518" s="64" t="s">
        <v>5261</v>
      </c>
      <c r="BU518" s="64">
        <v>5102</v>
      </c>
      <c r="BV518" s="64"/>
      <c r="BW518" s="64"/>
      <c r="BX518" s="64"/>
      <c r="BY518" s="64"/>
      <c r="BZ518" s="64"/>
      <c r="CA518" s="64"/>
      <c r="CB518" s="64"/>
      <c r="CC518" s="64">
        <v>102</v>
      </c>
      <c r="CD518" s="64">
        <v>8</v>
      </c>
      <c r="CE518" s="64">
        <v>8</v>
      </c>
      <c r="CF518" s="64"/>
      <c r="CG518" s="37" t="e">
        <f>VLOOKUP(Table_1[[#This Row],[EAN]],'[2]Produtos'!$A:$D,4,0)</f>
        <v>#N/A</v>
      </c>
      <c r="CI518" s="188">
        <f>IF(Table_1[[#This Row],[STATUS MERCADO]]="GO",Table_1[[#This Row],[M. BRUTA TOTAL]],0)</f>
        <v>78.87210191082806</v>
      </c>
      <c r="CJ518" s="188">
        <f>IF(Table_1[[#This Row],[STATUS MERCADO]]="GO",Table_1[[#This Row],[PV UNIT. REALIZADO]]*Table_1[[#This Row],[QUANTIDADE]],0)</f>
        <v>239.00636942675163</v>
      </c>
    </row>
    <row r="519" ht="15">
      <c r="A519" s="7"/>
      <c r="B519" s="67" t="s">
        <v>2735</v>
      </c>
      <c r="C519" s="49"/>
      <c r="D519" s="49" t="s">
        <v>4906</v>
      </c>
      <c r="E519" s="49" t="s">
        <v>4837</v>
      </c>
      <c r="F519" s="50" t="s">
        <v>4768</v>
      </c>
      <c r="G519" s="69" t="s">
        <v>11</v>
      </c>
      <c r="H519" s="48"/>
      <c r="I519" s="51"/>
      <c r="J519" s="48" t="s">
        <v>4961</v>
      </c>
      <c r="K519" s="52" t="s">
        <v>84</v>
      </c>
      <c r="L519" s="52">
        <v>12</v>
      </c>
      <c r="M519" s="52">
        <v>0</v>
      </c>
      <c r="N519" s="48" t="s">
        <v>85</v>
      </c>
      <c r="O519" s="48" t="s">
        <v>4976</v>
      </c>
      <c r="P519" s="68">
        <v>3.45</v>
      </c>
      <c r="Q519" s="54">
        <f>(17/100+7.6/100+1.65/100)*P519</f>
        <v>0.9056250000000001</v>
      </c>
      <c r="R519" s="54"/>
      <c r="S519" s="54"/>
      <c r="T519" s="54"/>
      <c r="U519" s="54"/>
      <c r="V519" s="54">
        <f>+P519-Q519+R519+S519+T519+U519</f>
        <v>2.544375</v>
      </c>
      <c r="W519" s="56">
        <f>(1.02/100)</f>
        <v>1.02E-2</v>
      </c>
      <c r="X519" s="56">
        <v>4.8E-3</v>
      </c>
      <c r="Y519" s="56">
        <v>0.17</v>
      </c>
      <c r="Z519" s="56">
        <v>1.65E-2</v>
      </c>
      <c r="AA519" s="56">
        <v>7.6E-2</v>
      </c>
      <c r="AB519" s="56">
        <f>SUM(W519:AA519)</f>
        <v>0.2775</v>
      </c>
      <c r="AC519" s="48">
        <v>12</v>
      </c>
      <c r="AD519" s="57">
        <f>IF(AL519="","",+AC519*AL519)</f>
        <v>77.78980891719746</v>
      </c>
      <c r="AE519" s="58">
        <f>IF(AL519="","",+AL519*AB519)</f>
        <v>1.7988893312101917</v>
      </c>
      <c r="AF519" s="57">
        <f>IF(AL519="","",+AL519-AE519)</f>
        <v>4.683594745222931</v>
      </c>
      <c r="AG519" s="58">
        <f>+V519</f>
        <v>2.544375</v>
      </c>
      <c r="AH519" s="57">
        <f>IF(AF519="","",+AF519-AG519)</f>
        <v>2.1392197452229307</v>
      </c>
      <c r="AI519" s="57">
        <f>IF(AH519="","",+AH519*AC519)</f>
        <v>25.670636942675166</v>
      </c>
      <c r="AJ519" s="58">
        <v>5.76</v>
      </c>
      <c r="AK519" s="59">
        <v>0.33</v>
      </c>
      <c r="AL519" s="58">
        <f>IF(V519=0,"",V519/(1-AB519-AK519))</f>
        <v>6.482484076433122</v>
      </c>
      <c r="AM519" s="60">
        <v>0.33</v>
      </c>
      <c r="AN519" s="58">
        <f>IF(V519=0,"",V519/(1-AB519-AM519))</f>
        <v>6.482484076433122</v>
      </c>
      <c r="AO519" s="61">
        <v>1.2</v>
      </c>
      <c r="AP519" s="58">
        <f>IF(BD!AJ519="","",BD!AJ519*BD!AO519)</f>
        <v>6.912</v>
      </c>
      <c r="AQ519" s="56">
        <f>BD!AM519/BD!AK519-1</f>
        <v>0</v>
      </c>
      <c r="AR519" s="56">
        <f>IF(BD!AN519="","",IF(BD!AJ519="","",BD!AN519/BD!AJ519-1))</f>
        <v>0.12543126326963927</v>
      </c>
      <c r="AS519" s="56" t="str">
        <f>IF(BD!AN519="","",IF(BD!AN519&lt;BD!AL519,"ABAIXO DA META","DENTRO DA META"))</f>
        <v>DENTRO DA META</v>
      </c>
      <c r="AT519" s="56" t="str">
        <f>IF(BD!AJ519="","EM ANÁLISE",IF(BD!AP519&gt;=BD!AN519,"GO", "NO GO"))</f>
        <v>GO</v>
      </c>
      <c r="AU519" s="62">
        <f>IF(AN519="","",+BD!$AN519-AJ519)</f>
        <v>0.7224840764331226</v>
      </c>
      <c r="AV519" s="63"/>
      <c r="AW519" s="54">
        <f>BD!P519*BD!AC519</f>
        <v>41.400000000000006</v>
      </c>
      <c r="AX519" s="54">
        <f>BD!V519*BD!AC519</f>
        <v>30.5325</v>
      </c>
      <c r="AY519" s="54">
        <f>IF(BD!AN519="","",BD!AN519*BD!AC519)</f>
        <v>77.78980891719746</v>
      </c>
      <c r="AZ519" s="48" t="s">
        <v>5271</v>
      </c>
      <c r="BA519" s="69" t="s">
        <v>115</v>
      </c>
      <c r="BB519" s="48">
        <v>1</v>
      </c>
      <c r="BC519" s="69" t="s">
        <v>4977</v>
      </c>
      <c r="BD519" s="64" t="s">
        <v>5257</v>
      </c>
      <c r="BE519" s="65" t="s">
        <v>4</v>
      </c>
      <c r="BF519" s="65" t="s">
        <v>4</v>
      </c>
      <c r="BG519" s="64" t="s">
        <v>5258</v>
      </c>
      <c r="BH519" s="66"/>
      <c r="BI519" s="66"/>
      <c r="BJ519" s="66"/>
      <c r="BK519" s="66"/>
      <c r="BL519" s="66"/>
      <c r="BM519" s="66"/>
      <c r="BN519" s="66"/>
      <c r="BO519" s="64">
        <v>138</v>
      </c>
      <c r="BP519" s="64">
        <v>140.622</v>
      </c>
      <c r="BQ519" s="64">
        <v>121</v>
      </c>
      <c r="BR519" s="64" t="s">
        <v>5260</v>
      </c>
      <c r="BS519" s="64" t="s">
        <v>5260</v>
      </c>
      <c r="BT519" s="64" t="s">
        <v>5261</v>
      </c>
      <c r="BU519" s="64">
        <v>5102</v>
      </c>
      <c r="BV519" s="64"/>
      <c r="BW519" s="64"/>
      <c r="BX519" s="64"/>
      <c r="BY519" s="64"/>
      <c r="BZ519" s="64"/>
      <c r="CA519" s="64"/>
      <c r="CB519" s="64"/>
      <c r="CC519" s="64">
        <v>102</v>
      </c>
      <c r="CD519" s="64">
        <v>8</v>
      </c>
      <c r="CE519" s="64">
        <v>8</v>
      </c>
      <c r="CF519" s="64"/>
      <c r="CG519" s="37" t="e">
        <f>VLOOKUP(Table_1[[#This Row],[EAN]],'[2]Produtos'!$A:$D,4,0)</f>
        <v>#N/A</v>
      </c>
      <c r="CI519" s="188">
        <f>IF(Table_1[[#This Row],[STATUS MERCADO]]="GO",Table_1[[#This Row],[M. BRUTA TOTAL]],0)</f>
        <v>25.670636942675166</v>
      </c>
      <c r="CJ519" s="188">
        <f>IF(Table_1[[#This Row],[STATUS MERCADO]]="GO",Table_1[[#This Row],[PV UNIT. REALIZADO]]*Table_1[[#This Row],[QUANTIDADE]],0)</f>
        <v>77.78980891719746</v>
      </c>
    </row>
    <row r="520" ht="15">
      <c r="A520" s="7"/>
      <c r="B520" s="67" t="s">
        <v>2735</v>
      </c>
      <c r="C520" s="49"/>
      <c r="D520" s="49" t="s">
        <v>4907</v>
      </c>
      <c r="E520" s="49" t="s">
        <v>4838</v>
      </c>
      <c r="F520" s="50" t="s">
        <v>4769</v>
      </c>
      <c r="G520" s="69" t="s">
        <v>11</v>
      </c>
      <c r="H520" s="48"/>
      <c r="I520" s="51"/>
      <c r="J520" s="48" t="s">
        <v>4962</v>
      </c>
      <c r="K520" s="52" t="s">
        <v>84</v>
      </c>
      <c r="L520" s="52">
        <v>12</v>
      </c>
      <c r="M520" s="52">
        <v>0</v>
      </c>
      <c r="N520" s="48" t="s">
        <v>85</v>
      </c>
      <c r="O520" s="48" t="s">
        <v>4976</v>
      </c>
      <c r="P520" s="68">
        <v>3.15</v>
      </c>
      <c r="Q520" s="54">
        <f>(17/100+7.6/100+1.65/100)*P520</f>
        <v>0.826875</v>
      </c>
      <c r="R520" s="54"/>
      <c r="S520" s="54"/>
      <c r="T520" s="54"/>
      <c r="U520" s="54"/>
      <c r="V520" s="54">
        <f>+P520-Q520+R520+S520+T520+U520</f>
        <v>2.323125</v>
      </c>
      <c r="W520" s="56">
        <f>(1.02/100)</f>
        <v>1.02E-2</v>
      </c>
      <c r="X520" s="56">
        <v>4.8E-3</v>
      </c>
      <c r="Y520" s="56">
        <v>0.17</v>
      </c>
      <c r="Z520" s="56">
        <v>1.65E-2</v>
      </c>
      <c r="AA520" s="56">
        <v>7.6E-2</v>
      </c>
      <c r="AB520" s="56">
        <f>SUM(W520:AA520)</f>
        <v>0.2775</v>
      </c>
      <c r="AC520" s="48">
        <v>12</v>
      </c>
      <c r="AD520" s="57">
        <f>IF(AL520="","",+AC520*AL520)</f>
        <v>71.02547770700639</v>
      </c>
      <c r="AE520" s="58">
        <f>IF(AL520="","",+AL520*AB520)</f>
        <v>1.642464171974523</v>
      </c>
      <c r="AF520" s="57">
        <f>IF(AL520="","",+AL520-AE520)</f>
        <v>4.276325636942676</v>
      </c>
      <c r="AG520" s="58">
        <f>+V520</f>
        <v>2.323125</v>
      </c>
      <c r="AH520" s="57">
        <f>IF(AF520="","",+AF520-AG520)</f>
        <v>1.9532006369426762</v>
      </c>
      <c r="AI520" s="57">
        <f>IF(AH520="","",+AH520*AC520)</f>
        <v>23.438407643312114</v>
      </c>
      <c r="AJ520" s="58">
        <v>3.59</v>
      </c>
      <c r="AK520" s="59">
        <v>0.33</v>
      </c>
      <c r="AL520" s="58">
        <f>IF(V520=0,"",V520/(1-AB520-AK520))</f>
        <v>5.918789808917199</v>
      </c>
      <c r="AM520" s="60">
        <v>0.33</v>
      </c>
      <c r="AN520" s="58">
        <f>IF(V520=0,"",V520/(1-AB520-AM520))</f>
        <v>5.918789808917199</v>
      </c>
      <c r="AO520" s="61">
        <v>1.2</v>
      </c>
      <c r="AP520" s="58">
        <f>IF(BD!AJ520="","",BD!AJ520*BD!AO520)</f>
        <v>4.308</v>
      </c>
      <c r="AQ520" s="56">
        <f>BD!AM520/BD!AK520-1</f>
        <v>0</v>
      </c>
      <c r="AR520" s="56">
        <f>IF(BD!AN520="","",IF(BD!AJ520="","",BD!AN520/BD!AJ520-1))</f>
        <v>0.6486879690577156</v>
      </c>
      <c r="AS520" s="56" t="str">
        <f>IF(BD!AN520="","",IF(BD!AN520&lt;BD!AL520,"ABAIXO DA META","DENTRO DA META"))</f>
        <v>DENTRO DA META</v>
      </c>
      <c r="AT520" s="56" t="str">
        <f>IF(BD!AJ520="","EM ANÁLISE",IF(BD!AP520&gt;=BD!AN520,"GO", "NO GO"))</f>
        <v>NO GO</v>
      </c>
      <c r="AU520" s="62">
        <f>IF(AN520="","",+BD!$AN520-AJ520)</f>
        <v>2.3287898089171994</v>
      </c>
      <c r="AV520" s="63"/>
      <c r="AW520" s="54">
        <f>BD!P520*BD!AC520</f>
        <v>37.8</v>
      </c>
      <c r="AX520" s="54">
        <f>BD!V520*BD!AC520</f>
        <v>27.8775</v>
      </c>
      <c r="AY520" s="54">
        <f>IF(BD!AN520="","",BD!AN520*BD!AC520)</f>
        <v>71.02547770700639</v>
      </c>
      <c r="AZ520" s="48" t="s">
        <v>5271</v>
      </c>
      <c r="BA520" s="69" t="s">
        <v>115</v>
      </c>
      <c r="BB520" s="48">
        <v>1</v>
      </c>
      <c r="BC520" s="69" t="s">
        <v>4977</v>
      </c>
      <c r="BD520" s="64" t="s">
        <v>5257</v>
      </c>
      <c r="BE520" s="65" t="s">
        <v>4</v>
      </c>
      <c r="BF520" s="65" t="s">
        <v>4</v>
      </c>
      <c r="BG520" s="64" t="s">
        <v>5258</v>
      </c>
      <c r="BH520" s="66"/>
      <c r="BI520" s="66"/>
      <c r="BJ520" s="66"/>
      <c r="BK520" s="66"/>
      <c r="BL520" s="66"/>
      <c r="BM520" s="66"/>
      <c r="BN520" s="66"/>
      <c r="BO520" s="64">
        <v>138</v>
      </c>
      <c r="BP520" s="64">
        <v>140.622</v>
      </c>
      <c r="BQ520" s="64">
        <v>121</v>
      </c>
      <c r="BR520" s="64" t="s">
        <v>5260</v>
      </c>
      <c r="BS520" s="64" t="s">
        <v>5260</v>
      </c>
      <c r="BT520" s="64" t="s">
        <v>5261</v>
      </c>
      <c r="BU520" s="64">
        <v>5102</v>
      </c>
      <c r="BV520" s="64"/>
      <c r="BW520" s="64"/>
      <c r="BX520" s="64"/>
      <c r="BY520" s="64"/>
      <c r="BZ520" s="64"/>
      <c r="CA520" s="64"/>
      <c r="CB520" s="64"/>
      <c r="CC520" s="64">
        <v>102</v>
      </c>
      <c r="CD520" s="64">
        <v>8</v>
      </c>
      <c r="CE520" s="64">
        <v>8</v>
      </c>
      <c r="CF520" s="64"/>
      <c r="CG520" s="37" t="e">
        <f>VLOOKUP(Table_1[[#This Row],[EAN]],'[2]Produtos'!$A:$D,4,0)</f>
        <v>#N/A</v>
      </c>
      <c r="CI520" s="188">
        <f>IF(Table_1[[#This Row],[STATUS MERCADO]]="GO",Table_1[[#This Row],[M. BRUTA TOTAL]],0)</f>
        <v>0</v>
      </c>
      <c r="CJ520" s="188">
        <f>IF(Table_1[[#This Row],[STATUS MERCADO]]="GO",Table_1[[#This Row],[PV UNIT. REALIZADO]]*Table_1[[#This Row],[QUANTIDADE]],0)</f>
        <v>0</v>
      </c>
    </row>
    <row r="521" ht="15">
      <c r="A521" s="7"/>
      <c r="B521" s="67" t="s">
        <v>2735</v>
      </c>
      <c r="C521" s="49"/>
      <c r="D521" s="49" t="s">
        <v>4908</v>
      </c>
      <c r="E521" s="49" t="s">
        <v>4839</v>
      </c>
      <c r="F521" s="50" t="s">
        <v>4770</v>
      </c>
      <c r="G521" s="69" t="s">
        <v>11</v>
      </c>
      <c r="H521" s="48"/>
      <c r="I521" s="51"/>
      <c r="J521" s="48" t="s">
        <v>1124</v>
      </c>
      <c r="K521" s="52" t="s">
        <v>84</v>
      </c>
      <c r="L521" s="52">
        <v>15</v>
      </c>
      <c r="M521" s="52">
        <v>0</v>
      </c>
      <c r="N521" s="48" t="s">
        <v>85</v>
      </c>
      <c r="O521" s="48" t="s">
        <v>4976</v>
      </c>
      <c r="P521" s="68">
        <v>2.85</v>
      </c>
      <c r="Q521" s="54">
        <f>(17/100+7.6/100+1.65/100)*P521</f>
        <v>0.748125</v>
      </c>
      <c r="R521" s="54"/>
      <c r="S521" s="54"/>
      <c r="T521" s="54"/>
      <c r="U521" s="54"/>
      <c r="V521" s="54">
        <f>+P521-Q521+R521+S521+T521+U521</f>
        <v>2.101875</v>
      </c>
      <c r="W521" s="56">
        <f>(1.02/100)</f>
        <v>1.02E-2</v>
      </c>
      <c r="X521" s="56">
        <v>4.8E-3</v>
      </c>
      <c r="Y521" s="56">
        <v>0.17</v>
      </c>
      <c r="Z521" s="56">
        <v>1.65E-2</v>
      </c>
      <c r="AA521" s="56">
        <v>7.6E-2</v>
      </c>
      <c r="AB521" s="56">
        <f>SUM(W521:AA521)</f>
        <v>0.2775</v>
      </c>
      <c r="AC521" s="48">
        <v>15</v>
      </c>
      <c r="AD521" s="57">
        <f>IF(AL521="","",+AC521*AL521)</f>
        <v>80.32643312101914</v>
      </c>
      <c r="AE521" s="58">
        <f>IF(AL521="","",+AL521*AB521)</f>
        <v>1.486039012738854</v>
      </c>
      <c r="AF521" s="57">
        <f>IF(AL521="","",+AL521-AE521)</f>
        <v>3.869056528662421</v>
      </c>
      <c r="AG521" s="58">
        <f>+V521</f>
        <v>2.101875</v>
      </c>
      <c r="AH521" s="57">
        <f>IF(AF521="","",+AF521-AG521)</f>
        <v>1.7671815286624208</v>
      </c>
      <c r="AI521" s="57">
        <f>IF(AH521="","",+AH521*AC521)</f>
        <v>26.507722929936314</v>
      </c>
      <c r="AJ521" s="58">
        <v>4.75</v>
      </c>
      <c r="AK521" s="59">
        <v>0.33</v>
      </c>
      <c r="AL521" s="58">
        <f>IF(V521=0,"",V521/(1-AB521-AK521))</f>
        <v>5.355095541401275</v>
      </c>
      <c r="AM521" s="60">
        <v>0.33</v>
      </c>
      <c r="AN521" s="58">
        <f>IF(V521=0,"",V521/(1-AB521-AM521))</f>
        <v>5.355095541401275</v>
      </c>
      <c r="AO521" s="61">
        <v>1.2</v>
      </c>
      <c r="AP521" s="58">
        <f>IF(BD!AJ521="","",BD!AJ521*BD!AO521)</f>
        <v>5.7</v>
      </c>
      <c r="AQ521" s="56">
        <f>BD!AM521/BD!AK521-1</f>
        <v>0</v>
      </c>
      <c r="AR521" s="56">
        <f>IF(BD!AN521="","",IF(BD!AJ521="","",BD!AN521/BD!AJ521-1))</f>
        <v>0.12738853503184733</v>
      </c>
      <c r="AS521" s="56" t="str">
        <f>IF(BD!AN521="","",IF(BD!AN521&lt;BD!AL521,"ABAIXO DA META","DENTRO DA META"))</f>
        <v>DENTRO DA META</v>
      </c>
      <c r="AT521" s="56" t="str">
        <f>IF(BD!AJ521="","EM ANÁLISE",IF(BD!AP521&gt;=BD!AN521,"GO", "NO GO"))</f>
        <v>GO</v>
      </c>
      <c r="AU521" s="62">
        <f>IF(AN521="","",+BD!$AN521-AJ521)</f>
        <v>0.6050955414012753</v>
      </c>
      <c r="AV521" s="63"/>
      <c r="AW521" s="54">
        <f>BD!P521*BD!AC521</f>
        <v>42.75</v>
      </c>
      <c r="AX521" s="54">
        <f>BD!V521*BD!AC521</f>
        <v>31.528125000000003</v>
      </c>
      <c r="AY521" s="54">
        <f>IF(BD!AN521="","",BD!AN521*BD!AC521)</f>
        <v>80.32643312101914</v>
      </c>
      <c r="AZ521" s="48" t="s">
        <v>5271</v>
      </c>
      <c r="BA521" s="69" t="s">
        <v>115</v>
      </c>
      <c r="BB521" s="48">
        <v>1</v>
      </c>
      <c r="BC521" s="69" t="s">
        <v>4977</v>
      </c>
      <c r="BD521" s="64" t="s">
        <v>5257</v>
      </c>
      <c r="BE521" s="65" t="s">
        <v>4</v>
      </c>
      <c r="BF521" s="65" t="s">
        <v>4</v>
      </c>
      <c r="BG521" s="64" t="s">
        <v>5258</v>
      </c>
      <c r="BH521" s="66"/>
      <c r="BI521" s="66"/>
      <c r="BJ521" s="66"/>
      <c r="BK521" s="66"/>
      <c r="BL521" s="66"/>
      <c r="BM521" s="66"/>
      <c r="BN521" s="66"/>
      <c r="BO521" s="64">
        <v>138</v>
      </c>
      <c r="BP521" s="64">
        <v>140.622</v>
      </c>
      <c r="BQ521" s="64">
        <v>121</v>
      </c>
      <c r="BR521" s="64" t="s">
        <v>5260</v>
      </c>
      <c r="BS521" s="64" t="s">
        <v>5260</v>
      </c>
      <c r="BT521" s="64" t="s">
        <v>5261</v>
      </c>
      <c r="BU521" s="64">
        <v>5102</v>
      </c>
      <c r="BV521" s="64"/>
      <c r="BW521" s="64"/>
      <c r="BX521" s="64"/>
      <c r="BY521" s="64"/>
      <c r="BZ521" s="64"/>
      <c r="CA521" s="64"/>
      <c r="CB521" s="64"/>
      <c r="CC521" s="64">
        <v>102</v>
      </c>
      <c r="CD521" s="64">
        <v>8</v>
      </c>
      <c r="CE521" s="64">
        <v>8</v>
      </c>
      <c r="CF521" s="64"/>
      <c r="CG521" s="37" t="e">
        <f>VLOOKUP(Table_1[[#This Row],[EAN]],'[2]Produtos'!$A:$D,4,0)</f>
        <v>#N/A</v>
      </c>
      <c r="CI521" s="188">
        <f>IF(Table_1[[#This Row],[STATUS MERCADO]]="GO",Table_1[[#This Row],[M. BRUTA TOTAL]],0)</f>
        <v>26.507722929936314</v>
      </c>
      <c r="CJ521" s="188">
        <f>IF(Table_1[[#This Row],[STATUS MERCADO]]="GO",Table_1[[#This Row],[PV UNIT. REALIZADO]]*Table_1[[#This Row],[QUANTIDADE]],0)</f>
        <v>80.32643312101914</v>
      </c>
    </row>
    <row r="522" ht="15">
      <c r="A522" s="7"/>
      <c r="B522" s="67" t="s">
        <v>2735</v>
      </c>
      <c r="C522" s="49"/>
      <c r="D522" s="49" t="s">
        <v>4909</v>
      </c>
      <c r="E522" s="49" t="s">
        <v>4840</v>
      </c>
      <c r="F522" s="50" t="s">
        <v>4771</v>
      </c>
      <c r="G522" s="69" t="s">
        <v>11</v>
      </c>
      <c r="H522" s="48"/>
      <c r="I522" s="51"/>
      <c r="J522" s="48" t="s">
        <v>4963</v>
      </c>
      <c r="K522" s="52" t="s">
        <v>84</v>
      </c>
      <c r="L522" s="52">
        <v>12</v>
      </c>
      <c r="M522" s="52">
        <v>0</v>
      </c>
      <c r="N522" s="48" t="s">
        <v>85</v>
      </c>
      <c r="O522" s="48" t="s">
        <v>4976</v>
      </c>
      <c r="P522" s="68">
        <v>3.65</v>
      </c>
      <c r="Q522" s="54">
        <f>(17/100+7.6/100+1.65/100)*P522</f>
        <v>0.958125</v>
      </c>
      <c r="R522" s="54"/>
      <c r="S522" s="54"/>
      <c r="T522" s="54"/>
      <c r="U522" s="54"/>
      <c r="V522" s="54">
        <f>+P522-Q522+R522+S522+T522+U522</f>
        <v>2.691875</v>
      </c>
      <c r="W522" s="56">
        <f>(1.02/100)</f>
        <v>1.02E-2</v>
      </c>
      <c r="X522" s="56">
        <v>4.8E-3</v>
      </c>
      <c r="Y522" s="56">
        <v>0.17</v>
      </c>
      <c r="Z522" s="56">
        <v>1.65E-2</v>
      </c>
      <c r="AA522" s="56">
        <v>7.6E-2</v>
      </c>
      <c r="AB522" s="56">
        <f>SUM(W522:AA522)</f>
        <v>0.2775</v>
      </c>
      <c r="AC522" s="48">
        <v>12</v>
      </c>
      <c r="AD522" s="57">
        <f>IF(AL522="","",+AC522*AL522)</f>
        <v>82.29936305732487</v>
      </c>
      <c r="AE522" s="58">
        <f>IF(AL522="","",+AL522*AB522)</f>
        <v>1.9031727707006376</v>
      </c>
      <c r="AF522" s="57">
        <f>IF(AL522="","",+AL522-AE522)</f>
        <v>4.955107484076434</v>
      </c>
      <c r="AG522" s="58">
        <f>+V522</f>
        <v>2.691875</v>
      </c>
      <c r="AH522" s="57">
        <f>IF(AF522="","",+AF522-AG522)</f>
        <v>2.263232484076434</v>
      </c>
      <c r="AI522" s="57">
        <f>IF(AH522="","",+AH522*AC522)</f>
        <v>27.158789808917206</v>
      </c>
      <c r="AJ522" s="58">
        <v>6.17</v>
      </c>
      <c r="AK522" s="59">
        <v>0.33</v>
      </c>
      <c r="AL522" s="58">
        <f>IF(V522=0,"",V522/(1-AB522-AK522))</f>
        <v>6.858280254777072</v>
      </c>
      <c r="AM522" s="60">
        <v>0.33</v>
      </c>
      <c r="AN522" s="58">
        <f>IF(V522=0,"",V522/(1-AB522-AM522))</f>
        <v>6.858280254777072</v>
      </c>
      <c r="AO522" s="61">
        <v>1.2</v>
      </c>
      <c r="AP522" s="58">
        <f>IF(BD!AJ522="","",BD!AJ522*BD!AO522)</f>
        <v>7.404</v>
      </c>
      <c r="AQ522" s="56">
        <f>BD!AM522/BD!AK522-1</f>
        <v>0</v>
      </c>
      <c r="AR522" s="56">
        <f>IF(BD!AN522="","",IF(BD!AJ522="","",BD!AN522/BD!AJ522-1))</f>
        <v>0.11155271552302626</v>
      </c>
      <c r="AS522" s="56" t="str">
        <f>IF(BD!AN522="","",IF(BD!AN522&lt;BD!AL522,"ABAIXO DA META","DENTRO DA META"))</f>
        <v>DENTRO DA META</v>
      </c>
      <c r="AT522" s="56" t="str">
        <f>IF(BD!AJ522="","EM ANÁLISE",IF(BD!AP522&gt;=BD!AN522,"GO", "NO GO"))</f>
        <v>GO</v>
      </c>
      <c r="AU522" s="62">
        <f>IF(AN522="","",+BD!$AN522-AJ522)</f>
        <v>0.6882802547770721</v>
      </c>
      <c r="AV522" s="63"/>
      <c r="AW522" s="54">
        <f>BD!P522*BD!AC522</f>
        <v>43.8</v>
      </c>
      <c r="AX522" s="54">
        <f>BD!V522*BD!AC522</f>
        <v>32.3025</v>
      </c>
      <c r="AY522" s="54">
        <f>IF(BD!AN522="","",BD!AN522*BD!AC522)</f>
        <v>82.29936305732487</v>
      </c>
      <c r="AZ522" s="48" t="s">
        <v>5271</v>
      </c>
      <c r="BA522" s="69" t="s">
        <v>115</v>
      </c>
      <c r="BB522" s="48">
        <v>1</v>
      </c>
      <c r="BC522" s="69" t="s">
        <v>4977</v>
      </c>
      <c r="BD522" s="64" t="s">
        <v>5257</v>
      </c>
      <c r="BE522" s="65" t="s">
        <v>4</v>
      </c>
      <c r="BF522" s="65" t="s">
        <v>4</v>
      </c>
      <c r="BG522" s="64" t="s">
        <v>5258</v>
      </c>
      <c r="BH522" s="66"/>
      <c r="BI522" s="66"/>
      <c r="BJ522" s="66"/>
      <c r="BK522" s="66"/>
      <c r="BL522" s="66"/>
      <c r="BM522" s="66"/>
      <c r="BN522" s="66"/>
      <c r="BO522" s="64">
        <v>138</v>
      </c>
      <c r="BP522" s="64">
        <v>140.622</v>
      </c>
      <c r="BQ522" s="64">
        <v>121</v>
      </c>
      <c r="BR522" s="64" t="s">
        <v>5260</v>
      </c>
      <c r="BS522" s="64" t="s">
        <v>5260</v>
      </c>
      <c r="BT522" s="64" t="s">
        <v>5261</v>
      </c>
      <c r="BU522" s="64">
        <v>5102</v>
      </c>
      <c r="BV522" s="64"/>
      <c r="BW522" s="64"/>
      <c r="BX522" s="64"/>
      <c r="BY522" s="64"/>
      <c r="BZ522" s="64"/>
      <c r="CA522" s="64"/>
      <c r="CB522" s="64"/>
      <c r="CC522" s="64">
        <v>102</v>
      </c>
      <c r="CD522" s="64">
        <v>8</v>
      </c>
      <c r="CE522" s="64">
        <v>8</v>
      </c>
      <c r="CF522" s="64"/>
      <c r="CG522" s="37" t="e">
        <f>VLOOKUP(Table_1[[#This Row],[EAN]],'[2]Produtos'!$A:$D,4,0)</f>
        <v>#N/A</v>
      </c>
      <c r="CI522" s="188">
        <f>IF(Table_1[[#This Row],[STATUS MERCADO]]="GO",Table_1[[#This Row],[M. BRUTA TOTAL]],0)</f>
        <v>27.158789808917206</v>
      </c>
      <c r="CJ522" s="188">
        <f>IF(Table_1[[#This Row],[STATUS MERCADO]]="GO",Table_1[[#This Row],[PV UNIT. REALIZADO]]*Table_1[[#This Row],[QUANTIDADE]],0)</f>
        <v>82.29936305732487</v>
      </c>
    </row>
    <row r="523" ht="15">
      <c r="A523" s="7"/>
      <c r="B523" s="67" t="s">
        <v>2735</v>
      </c>
      <c r="C523" s="49"/>
      <c r="D523" s="49" t="s">
        <v>4910</v>
      </c>
      <c r="E523" s="49" t="s">
        <v>4841</v>
      </c>
      <c r="F523" s="50" t="s">
        <v>4772</v>
      </c>
      <c r="G523" s="69" t="s">
        <v>11</v>
      </c>
      <c r="H523" s="48"/>
      <c r="I523" s="51"/>
      <c r="J523" s="48" t="s">
        <v>4964</v>
      </c>
      <c r="K523" s="52" t="s">
        <v>84</v>
      </c>
      <c r="L523" s="52">
        <v>12</v>
      </c>
      <c r="M523" s="52">
        <v>0</v>
      </c>
      <c r="N523" s="48" t="s">
        <v>85</v>
      </c>
      <c r="O523" s="48" t="s">
        <v>4976</v>
      </c>
      <c r="P523" s="68">
        <v>3.65</v>
      </c>
      <c r="Q523" s="54">
        <f>(17/100+7.6/100+1.65/100)*P523</f>
        <v>0.958125</v>
      </c>
      <c r="R523" s="54"/>
      <c r="S523" s="54"/>
      <c r="T523" s="54"/>
      <c r="U523" s="54"/>
      <c r="V523" s="54">
        <f>+P523-Q523+R523+S523+T523+U523</f>
        <v>2.691875</v>
      </c>
      <c r="W523" s="56">
        <f>(1.02/100)</f>
        <v>1.02E-2</v>
      </c>
      <c r="X523" s="56">
        <v>4.8E-3</v>
      </c>
      <c r="Y523" s="56">
        <v>0.17</v>
      </c>
      <c r="Z523" s="56">
        <v>1.65E-2</v>
      </c>
      <c r="AA523" s="56">
        <v>7.6E-2</v>
      </c>
      <c r="AB523" s="56">
        <f>SUM(W523:AA523)</f>
        <v>0.2775</v>
      </c>
      <c r="AC523" s="48">
        <v>12</v>
      </c>
      <c r="AD523" s="57">
        <f>IF(AL523="","",+AC523*AL523)</f>
        <v>82.29936305732487</v>
      </c>
      <c r="AE523" s="58">
        <f>IF(AL523="","",+AL523*AB523)</f>
        <v>1.9031727707006376</v>
      </c>
      <c r="AF523" s="57">
        <f>IF(AL523="","",+AL523-AE523)</f>
        <v>4.955107484076434</v>
      </c>
      <c r="AG523" s="58">
        <f>+V523</f>
        <v>2.691875</v>
      </c>
      <c r="AH523" s="57">
        <f>IF(AF523="","",+AF523-AG523)</f>
        <v>2.263232484076434</v>
      </c>
      <c r="AI523" s="57">
        <f>IF(AH523="","",+AH523*AC523)</f>
        <v>27.158789808917206</v>
      </c>
      <c r="AJ523" s="58">
        <v>6.17</v>
      </c>
      <c r="AK523" s="59">
        <v>0.33</v>
      </c>
      <c r="AL523" s="58">
        <f>IF(V523=0,"",V523/(1-AB523-AK523))</f>
        <v>6.858280254777072</v>
      </c>
      <c r="AM523" s="60">
        <v>0.33</v>
      </c>
      <c r="AN523" s="58">
        <f>IF(V523=0,"",V523/(1-AB523-AM523))</f>
        <v>6.858280254777072</v>
      </c>
      <c r="AO523" s="61">
        <v>1.2</v>
      </c>
      <c r="AP523" s="58">
        <f>IF(BD!AJ523="","",BD!AJ523*BD!AO523)</f>
        <v>7.404</v>
      </c>
      <c r="AQ523" s="56">
        <f>BD!AM523/BD!AK523-1</f>
        <v>0</v>
      </c>
      <c r="AR523" s="56">
        <f>IF(BD!AN523="","",IF(BD!AJ523="","",BD!AN523/BD!AJ523-1))</f>
        <v>0.11155271552302626</v>
      </c>
      <c r="AS523" s="56" t="str">
        <f>IF(BD!AN523="","",IF(BD!AN523&lt;BD!AL523,"ABAIXO DA META","DENTRO DA META"))</f>
        <v>DENTRO DA META</v>
      </c>
      <c r="AT523" s="56" t="str">
        <f>IF(BD!AJ523="","EM ANÁLISE",IF(BD!AP523&gt;=BD!AN523,"GO", "NO GO"))</f>
        <v>GO</v>
      </c>
      <c r="AU523" s="62">
        <f>IF(AN523="","",+BD!$AN523-AJ523)</f>
        <v>0.6882802547770721</v>
      </c>
      <c r="AV523" s="63"/>
      <c r="AW523" s="54">
        <f>BD!P523*BD!AC523</f>
        <v>43.8</v>
      </c>
      <c r="AX523" s="54">
        <f>BD!V523*BD!AC523</f>
        <v>32.3025</v>
      </c>
      <c r="AY523" s="54">
        <f>IF(BD!AN523="","",BD!AN523*BD!AC523)</f>
        <v>82.29936305732487</v>
      </c>
      <c r="AZ523" s="48" t="s">
        <v>5271</v>
      </c>
      <c r="BA523" s="69" t="s">
        <v>115</v>
      </c>
      <c r="BB523" s="48">
        <v>1</v>
      </c>
      <c r="BC523" s="69" t="s">
        <v>4977</v>
      </c>
      <c r="BD523" s="64" t="s">
        <v>5257</v>
      </c>
      <c r="BE523" s="65" t="s">
        <v>4</v>
      </c>
      <c r="BF523" s="65" t="s">
        <v>4</v>
      </c>
      <c r="BG523" s="64" t="s">
        <v>5258</v>
      </c>
      <c r="BH523" s="66"/>
      <c r="BI523" s="66"/>
      <c r="BJ523" s="66"/>
      <c r="BK523" s="66"/>
      <c r="BL523" s="66"/>
      <c r="BM523" s="66"/>
      <c r="BN523" s="66"/>
      <c r="BO523" s="64">
        <v>138</v>
      </c>
      <c r="BP523" s="64">
        <v>140.622</v>
      </c>
      <c r="BQ523" s="64">
        <v>121</v>
      </c>
      <c r="BR523" s="64" t="s">
        <v>5260</v>
      </c>
      <c r="BS523" s="64" t="s">
        <v>5260</v>
      </c>
      <c r="BT523" s="64" t="s">
        <v>5261</v>
      </c>
      <c r="BU523" s="64">
        <v>5102</v>
      </c>
      <c r="BV523" s="64"/>
      <c r="BW523" s="64"/>
      <c r="BX523" s="64"/>
      <c r="BY523" s="64"/>
      <c r="BZ523" s="64"/>
      <c r="CA523" s="64"/>
      <c r="CB523" s="64"/>
      <c r="CC523" s="64">
        <v>102</v>
      </c>
      <c r="CD523" s="64">
        <v>8</v>
      </c>
      <c r="CE523" s="64">
        <v>8</v>
      </c>
      <c r="CF523" s="64"/>
      <c r="CG523" s="37" t="e">
        <f>VLOOKUP(Table_1[[#This Row],[EAN]],'[2]Produtos'!$A:$D,4,0)</f>
        <v>#N/A</v>
      </c>
      <c r="CI523" s="188">
        <f>IF(Table_1[[#This Row],[STATUS MERCADO]]="GO",Table_1[[#This Row],[M. BRUTA TOTAL]],0)</f>
        <v>27.158789808917206</v>
      </c>
      <c r="CJ523" s="188">
        <f>IF(Table_1[[#This Row],[STATUS MERCADO]]="GO",Table_1[[#This Row],[PV UNIT. REALIZADO]]*Table_1[[#This Row],[QUANTIDADE]],0)</f>
        <v>82.29936305732487</v>
      </c>
    </row>
    <row r="524" ht="15">
      <c r="A524" s="7"/>
      <c r="B524" s="67" t="s">
        <v>2735</v>
      </c>
      <c r="C524" s="49"/>
      <c r="D524" s="49" t="s">
        <v>4911</v>
      </c>
      <c r="E524" s="49" t="s">
        <v>4842</v>
      </c>
      <c r="F524" s="50" t="s">
        <v>4773</v>
      </c>
      <c r="G524" s="69" t="s">
        <v>11</v>
      </c>
      <c r="H524" s="48"/>
      <c r="I524" s="51"/>
      <c r="J524" s="48" t="s">
        <v>2801</v>
      </c>
      <c r="K524" s="52" t="s">
        <v>84</v>
      </c>
      <c r="L524" s="52">
        <v>12</v>
      </c>
      <c r="M524" s="52">
        <v>0</v>
      </c>
      <c r="N524" s="48" t="s">
        <v>85</v>
      </c>
      <c r="O524" s="48" t="s">
        <v>4976</v>
      </c>
      <c r="P524" s="68">
        <v>5.75</v>
      </c>
      <c r="Q524" s="54">
        <f>(17/100+7.6/100+1.65/100)*P524</f>
        <v>1.5093750000000001</v>
      </c>
      <c r="R524" s="54"/>
      <c r="S524" s="54"/>
      <c r="T524" s="54"/>
      <c r="U524" s="54"/>
      <c r="V524" s="54">
        <f>+P524-Q524+R524+S524+T524+U524</f>
        <v>4.240625</v>
      </c>
      <c r="W524" s="56">
        <f>(1.02/100)</f>
        <v>1.02E-2</v>
      </c>
      <c r="X524" s="56">
        <v>4.8E-3</v>
      </c>
      <c r="Y524" s="56">
        <v>0.17</v>
      </c>
      <c r="Z524" s="56">
        <v>1.65E-2</v>
      </c>
      <c r="AA524" s="56">
        <v>7.6E-2</v>
      </c>
      <c r="AB524" s="56">
        <f>SUM(W524:AA524)</f>
        <v>0.2775</v>
      </c>
      <c r="AC524" s="48">
        <v>12</v>
      </c>
      <c r="AD524" s="57">
        <f>IF(AL524="","",+AC524*AL524)</f>
        <v>129.64968152866246</v>
      </c>
      <c r="AE524" s="58">
        <f>IF(AL524="","",+AL524*AB524)</f>
        <v>2.9981488853503193</v>
      </c>
      <c r="AF524" s="57">
        <f>IF(AL524="","",+AL524-AE524)</f>
        <v>7.805991242038218</v>
      </c>
      <c r="AG524" s="58">
        <f>+V524</f>
        <v>4.240625</v>
      </c>
      <c r="AH524" s="57">
        <f>IF(AF524="","",+AF524-AG524)</f>
        <v>3.565366242038218</v>
      </c>
      <c r="AI524" s="57">
        <f>IF(AH524="","",+AH524*AC524)</f>
        <v>42.784394904458615</v>
      </c>
      <c r="AJ524" s="58">
        <v>10.59</v>
      </c>
      <c r="AK524" s="59">
        <v>0.33</v>
      </c>
      <c r="AL524" s="58">
        <f>IF(V524=0,"",V524/(1-AB524-AK524))</f>
        <v>10.804140127388537</v>
      </c>
      <c r="AM524" s="60">
        <v>0.33</v>
      </c>
      <c r="AN524" s="58">
        <f>IF(V524=0,"",V524/(1-AB524-AM524))</f>
        <v>10.804140127388537</v>
      </c>
      <c r="AO524" s="61">
        <v>1.2</v>
      </c>
      <c r="AP524" s="58">
        <f>IF(BD!AJ524="","",BD!AJ524*BD!AO524)</f>
        <v>12.708</v>
      </c>
      <c r="AQ524" s="56">
        <f>BD!AM524/BD!AK524-1</f>
        <v>0</v>
      </c>
      <c r="AR524" s="56">
        <f>IF(BD!AN524="","",IF(BD!AJ524="","",BD!AN524/BD!AJ524-1))</f>
        <v>2.022097520193933E-2</v>
      </c>
      <c r="AS524" s="56" t="str">
        <f>IF(BD!AN524="","",IF(BD!AN524&lt;BD!AL524,"ABAIXO DA META","DENTRO DA META"))</f>
        <v>DENTRO DA META</v>
      </c>
      <c r="AT524" s="56" t="str">
        <f>IF(BD!AJ524="","EM ANÁLISE",IF(BD!AP524&gt;=BD!AN524,"GO", "NO GO"))</f>
        <v>GO</v>
      </c>
      <c r="AU524" s="62">
        <f>IF(AN524="","",+BD!$AN524-AJ524)</f>
        <v>0.2141401273885375</v>
      </c>
      <c r="AV524" s="63"/>
      <c r="AW524" s="54">
        <f>BD!P524*BD!AC524</f>
        <v>69</v>
      </c>
      <c r="AX524" s="54">
        <f>BD!V524*BD!AC524</f>
        <v>50.887499999999996</v>
      </c>
      <c r="AY524" s="54">
        <f>IF(BD!AN524="","",BD!AN524*BD!AC524)</f>
        <v>129.64968152866246</v>
      </c>
      <c r="AZ524" s="48" t="s">
        <v>5271</v>
      </c>
      <c r="BA524" s="69" t="s">
        <v>115</v>
      </c>
      <c r="BB524" s="48">
        <v>1</v>
      </c>
      <c r="BC524" s="69" t="s">
        <v>4977</v>
      </c>
      <c r="BD524" s="64" t="s">
        <v>5257</v>
      </c>
      <c r="BE524" s="65" t="s">
        <v>4</v>
      </c>
      <c r="BF524" s="65" t="s">
        <v>4</v>
      </c>
      <c r="BG524" s="64" t="s">
        <v>5258</v>
      </c>
      <c r="BH524" s="66"/>
      <c r="BI524" s="66"/>
      <c r="BJ524" s="66"/>
      <c r="BK524" s="66"/>
      <c r="BL524" s="66"/>
      <c r="BM524" s="66"/>
      <c r="BN524" s="66"/>
      <c r="BO524" s="64">
        <v>138</v>
      </c>
      <c r="BP524" s="64">
        <v>140.622</v>
      </c>
      <c r="BQ524" s="64">
        <v>121</v>
      </c>
      <c r="BR524" s="64" t="s">
        <v>5260</v>
      </c>
      <c r="BS524" s="64" t="s">
        <v>5260</v>
      </c>
      <c r="BT524" s="64" t="s">
        <v>5261</v>
      </c>
      <c r="BU524" s="64">
        <v>5102</v>
      </c>
      <c r="BV524" s="64"/>
      <c r="BW524" s="64"/>
      <c r="BX524" s="64"/>
      <c r="BY524" s="64"/>
      <c r="BZ524" s="64"/>
      <c r="CA524" s="64"/>
      <c r="CB524" s="64"/>
      <c r="CC524" s="64">
        <v>102</v>
      </c>
      <c r="CD524" s="64">
        <v>8</v>
      </c>
      <c r="CE524" s="64">
        <v>8</v>
      </c>
      <c r="CF524" s="64"/>
      <c r="CG524" s="37" t="e">
        <f>VLOOKUP(Table_1[[#This Row],[EAN]],'[2]Produtos'!$A:$D,4,0)</f>
        <v>#N/A</v>
      </c>
      <c r="CI524" s="188">
        <f>IF(Table_1[[#This Row],[STATUS MERCADO]]="GO",Table_1[[#This Row],[M. BRUTA TOTAL]],0)</f>
        <v>42.784394904458615</v>
      </c>
      <c r="CJ524" s="188">
        <f>IF(Table_1[[#This Row],[STATUS MERCADO]]="GO",Table_1[[#This Row],[PV UNIT. REALIZADO]]*Table_1[[#This Row],[QUANTIDADE]],0)</f>
        <v>129.64968152866246</v>
      </c>
    </row>
    <row r="525" ht="15">
      <c r="A525" s="7"/>
      <c r="B525" s="67" t="s">
        <v>2735</v>
      </c>
      <c r="C525" s="49"/>
      <c r="D525" s="49" t="s">
        <v>4912</v>
      </c>
      <c r="E525" s="49" t="s">
        <v>4843</v>
      </c>
      <c r="F525" s="50" t="s">
        <v>4774</v>
      </c>
      <c r="G525" s="69" t="s">
        <v>11</v>
      </c>
      <c r="H525" s="48"/>
      <c r="I525" s="51"/>
      <c r="J525" s="48" t="s">
        <v>4965</v>
      </c>
      <c r="K525" s="52" t="s">
        <v>84</v>
      </c>
      <c r="L525" s="52">
        <v>12</v>
      </c>
      <c r="M525" s="52">
        <v>0</v>
      </c>
      <c r="N525" s="48" t="s">
        <v>85</v>
      </c>
      <c r="O525" s="48" t="s">
        <v>4976</v>
      </c>
      <c r="P525" s="68">
        <v>6.6</v>
      </c>
      <c r="Q525" s="54">
        <f>(17/100+7.6/100+1.65/100)*P525</f>
        <v>1.7325</v>
      </c>
      <c r="R525" s="54"/>
      <c r="S525" s="54"/>
      <c r="T525" s="54"/>
      <c r="U525" s="54"/>
      <c r="V525" s="54">
        <f>+P525-Q525+R525+S525+T525+U525</f>
        <v>4.8675</v>
      </c>
      <c r="W525" s="56">
        <f>(1.02/100)</f>
        <v>1.02E-2</v>
      </c>
      <c r="X525" s="56">
        <v>4.8E-3</v>
      </c>
      <c r="Y525" s="56">
        <v>0.17</v>
      </c>
      <c r="Z525" s="56">
        <v>1.65E-2</v>
      </c>
      <c r="AA525" s="56">
        <v>7.6E-2</v>
      </c>
      <c r="AB525" s="56">
        <f>SUM(W525:AA525)</f>
        <v>0.2775</v>
      </c>
      <c r="AC525" s="48">
        <v>12</v>
      </c>
      <c r="AD525" s="57">
        <f>IF(AL525="","",+AC525*AL525)</f>
        <v>148.81528662420385</v>
      </c>
      <c r="AE525" s="58">
        <f>IF(AL525="","",+AL525*AB525)</f>
        <v>3.4413535031847142</v>
      </c>
      <c r="AF525" s="57">
        <f>IF(AL525="","",+AL525-AE525)</f>
        <v>8.959920382165606</v>
      </c>
      <c r="AG525" s="58">
        <f>+V525</f>
        <v>4.8675</v>
      </c>
      <c r="AH525" s="57">
        <f>IF(AF525="","",+AF525-AG525)</f>
        <v>4.092420382165606</v>
      </c>
      <c r="AI525" s="57">
        <f>IF(AH525="","",+AH525*AC525)</f>
        <v>49.10904458598728</v>
      </c>
      <c r="AJ525" s="58">
        <v>12</v>
      </c>
      <c r="AK525" s="59">
        <v>0.33</v>
      </c>
      <c r="AL525" s="58">
        <f>IF(V525=0,"",V525/(1-AB525-AK525))</f>
        <v>12.40127388535032</v>
      </c>
      <c r="AM525" s="60">
        <v>0.33</v>
      </c>
      <c r="AN525" s="58">
        <f>IF(V525=0,"",V525/(1-AB525-AM525))</f>
        <v>12.40127388535032</v>
      </c>
      <c r="AO525" s="61">
        <v>1.2</v>
      </c>
      <c r="AP525" s="58">
        <f>IF(BD!AJ525="","",BD!AJ525*BD!AO525)</f>
        <v>14.399999999999999</v>
      </c>
      <c r="AQ525" s="56">
        <f>BD!AM525/BD!AK525-1</f>
        <v>0</v>
      </c>
      <c r="AR525" s="56">
        <f>IF(BD!AN525="","",IF(BD!AJ525="","",BD!AN525/BD!AJ525-1))</f>
        <v>3.343949044586014E-2</v>
      </c>
      <c r="AS525" s="56" t="str">
        <f>IF(BD!AN525="","",IF(BD!AN525&lt;BD!AL525,"ABAIXO DA META","DENTRO DA META"))</f>
        <v>DENTRO DA META</v>
      </c>
      <c r="AT525" s="56" t="str">
        <f>IF(BD!AJ525="","EM ANÁLISE",IF(BD!AP525&gt;=BD!AN525,"GO", "NO GO"))</f>
        <v>GO</v>
      </c>
      <c r="AU525" s="62">
        <f>IF(AN525="","",+BD!$AN525-AJ525)</f>
        <v>0.4012738853503208</v>
      </c>
      <c r="AV525" s="63"/>
      <c r="AW525" s="54">
        <f>BD!P525*BD!AC525</f>
        <v>79.19999999999999</v>
      </c>
      <c r="AX525" s="54">
        <f>BD!V525*BD!AC525</f>
        <v>58.41</v>
      </c>
      <c r="AY525" s="54">
        <f>IF(BD!AN525="","",BD!AN525*BD!AC525)</f>
        <v>148.81528662420385</v>
      </c>
      <c r="AZ525" s="48" t="s">
        <v>5271</v>
      </c>
      <c r="BA525" s="69" t="s">
        <v>115</v>
      </c>
      <c r="BB525" s="48">
        <v>1</v>
      </c>
      <c r="BC525" s="69" t="s">
        <v>4977</v>
      </c>
      <c r="BD525" s="64" t="s">
        <v>5257</v>
      </c>
      <c r="BE525" s="65" t="s">
        <v>4</v>
      </c>
      <c r="BF525" s="65" t="s">
        <v>4</v>
      </c>
      <c r="BG525" s="64" t="s">
        <v>5258</v>
      </c>
      <c r="BH525" s="66"/>
      <c r="BI525" s="66"/>
      <c r="BJ525" s="66"/>
      <c r="BK525" s="66"/>
      <c r="BL525" s="66"/>
      <c r="BM525" s="66"/>
      <c r="BN525" s="66"/>
      <c r="BO525" s="64">
        <v>138</v>
      </c>
      <c r="BP525" s="64">
        <v>140.622</v>
      </c>
      <c r="BQ525" s="64">
        <v>121</v>
      </c>
      <c r="BR525" s="64" t="s">
        <v>5260</v>
      </c>
      <c r="BS525" s="64" t="s">
        <v>5260</v>
      </c>
      <c r="BT525" s="64" t="s">
        <v>5261</v>
      </c>
      <c r="BU525" s="64">
        <v>5102</v>
      </c>
      <c r="BV525" s="64"/>
      <c r="BW525" s="64"/>
      <c r="BX525" s="64"/>
      <c r="BY525" s="64"/>
      <c r="BZ525" s="64"/>
      <c r="CA525" s="64"/>
      <c r="CB525" s="64"/>
      <c r="CC525" s="64">
        <v>102</v>
      </c>
      <c r="CD525" s="64">
        <v>8</v>
      </c>
      <c r="CE525" s="64">
        <v>8</v>
      </c>
      <c r="CF525" s="64"/>
      <c r="CG525" s="37" t="e">
        <f>VLOOKUP(Table_1[[#This Row],[EAN]],'[2]Produtos'!$A:$D,4,0)</f>
        <v>#N/A</v>
      </c>
      <c r="CI525" s="188">
        <f>IF(Table_1[[#This Row],[STATUS MERCADO]]="GO",Table_1[[#This Row],[M. BRUTA TOTAL]],0)</f>
        <v>49.10904458598728</v>
      </c>
      <c r="CJ525" s="188">
        <f>IF(Table_1[[#This Row],[STATUS MERCADO]]="GO",Table_1[[#This Row],[PV UNIT. REALIZADO]]*Table_1[[#This Row],[QUANTIDADE]],0)</f>
        <v>148.81528662420385</v>
      </c>
    </row>
    <row r="526" ht="15">
      <c r="A526" s="7"/>
      <c r="B526" s="67" t="s">
        <v>2735</v>
      </c>
      <c r="C526" s="49"/>
      <c r="D526" s="49" t="s">
        <v>4913</v>
      </c>
      <c r="E526" s="49" t="s">
        <v>4844</v>
      </c>
      <c r="F526" s="50" t="s">
        <v>4775</v>
      </c>
      <c r="G526" s="69" t="s">
        <v>11</v>
      </c>
      <c r="H526" s="48"/>
      <c r="I526" s="51"/>
      <c r="J526" s="48" t="s">
        <v>2775</v>
      </c>
      <c r="K526" s="52" t="s">
        <v>84</v>
      </c>
      <c r="L526" s="52">
        <v>12</v>
      </c>
      <c r="M526" s="52">
        <v>0</v>
      </c>
      <c r="N526" s="48" t="s">
        <v>85</v>
      </c>
      <c r="O526" s="48" t="s">
        <v>4976</v>
      </c>
      <c r="P526" s="68">
        <v>2.75</v>
      </c>
      <c r="Q526" s="54">
        <f>(17/100+7.6/100+1.65/100)*P526</f>
        <v>0.721875</v>
      </c>
      <c r="R526" s="54"/>
      <c r="S526" s="54"/>
      <c r="T526" s="54"/>
      <c r="U526" s="54"/>
      <c r="V526" s="54">
        <f>+P526-Q526+R526+S526+T526+U526</f>
        <v>2.028125</v>
      </c>
      <c r="W526" s="56">
        <f>(1.02/100)</f>
        <v>1.02E-2</v>
      </c>
      <c r="X526" s="56">
        <v>4.8E-3</v>
      </c>
      <c r="Y526" s="56">
        <v>0.17</v>
      </c>
      <c r="Z526" s="56">
        <v>1.65E-2</v>
      </c>
      <c r="AA526" s="56">
        <v>7.6E-2</v>
      </c>
      <c r="AB526" s="56">
        <f>SUM(W526:AA526)</f>
        <v>0.2775</v>
      </c>
      <c r="AC526" s="48">
        <v>12</v>
      </c>
      <c r="AD526" s="57">
        <f>IF(AL526="","",+AC526*AL526)</f>
        <v>62.00636942675161</v>
      </c>
      <c r="AE526" s="58">
        <f>IF(AL526="","",+AL526*AB526)</f>
        <v>1.4338972929936311</v>
      </c>
      <c r="AF526" s="57">
        <f>IF(AL526="","",+AL526-AE526)</f>
        <v>3.73330015923567</v>
      </c>
      <c r="AG526" s="58">
        <f>+V526</f>
        <v>2.028125</v>
      </c>
      <c r="AH526" s="57">
        <f>IF(AF526="","",+AF526-AG526)</f>
        <v>1.7051751592356696</v>
      </c>
      <c r="AI526" s="57">
        <f>IF(AH526="","",+AH526*AC526)</f>
        <v>20.462101910828036</v>
      </c>
      <c r="AJ526" s="58">
        <v>3.71</v>
      </c>
      <c r="AK526" s="59">
        <v>0.33</v>
      </c>
      <c r="AL526" s="58">
        <f>IF(V526=0,"",V526/(1-AB526-AK526))</f>
        <v>5.167197452229301</v>
      </c>
      <c r="AM526" s="60">
        <v>0.33</v>
      </c>
      <c r="AN526" s="58">
        <f>IF(V526=0,"",V526/(1-AB526-AM526))</f>
        <v>5.167197452229301</v>
      </c>
      <c r="AO526" s="61">
        <v>1.2</v>
      </c>
      <c r="AP526" s="58">
        <f>IF(BD!AJ526="","",BD!AJ526*BD!AO526)</f>
        <v>4.452</v>
      </c>
      <c r="AQ526" s="56">
        <f>BD!AM526/BD!AK526-1</f>
        <v>0</v>
      </c>
      <c r="AR526" s="56">
        <f>IF(BD!AN526="","",IF(BD!AJ526="","",BD!AN526/BD!AJ526-1))</f>
        <v>0.39277559359280345</v>
      </c>
      <c r="AS526" s="56" t="str">
        <f>IF(BD!AN526="","",IF(BD!AN526&lt;BD!AL526,"ABAIXO DA META","DENTRO DA META"))</f>
        <v>DENTRO DA META</v>
      </c>
      <c r="AT526" s="56" t="str">
        <f>IF(BD!AJ526="","EM ANÁLISE",IF(BD!AP526&gt;=BD!AN526,"GO", "NO GO"))</f>
        <v>NO GO</v>
      </c>
      <c r="AU526" s="62">
        <f>IF(AN526="","",+BD!$AN526-AJ526)</f>
        <v>1.457197452229301</v>
      </c>
      <c r="AV526" s="63"/>
      <c r="AW526" s="54">
        <f>BD!P526*BD!AC526</f>
        <v>33</v>
      </c>
      <c r="AX526" s="54">
        <f>BD!V526*BD!AC526</f>
        <v>24.337500000000002</v>
      </c>
      <c r="AY526" s="54">
        <f>IF(BD!AN526="","",BD!AN526*BD!AC526)</f>
        <v>62.00636942675161</v>
      </c>
      <c r="AZ526" s="48" t="s">
        <v>5271</v>
      </c>
      <c r="BA526" s="69" t="s">
        <v>115</v>
      </c>
      <c r="BB526" s="48">
        <v>1</v>
      </c>
      <c r="BC526" s="69" t="s">
        <v>4977</v>
      </c>
      <c r="BD526" s="64" t="s">
        <v>5257</v>
      </c>
      <c r="BE526" s="65" t="s">
        <v>4</v>
      </c>
      <c r="BF526" s="65" t="s">
        <v>4</v>
      </c>
      <c r="BG526" s="64" t="s">
        <v>5258</v>
      </c>
      <c r="BH526" s="66"/>
      <c r="BI526" s="66"/>
      <c r="BJ526" s="66"/>
      <c r="BK526" s="66"/>
      <c r="BL526" s="66"/>
      <c r="BM526" s="66"/>
      <c r="BN526" s="66"/>
      <c r="BO526" s="64">
        <v>138</v>
      </c>
      <c r="BP526" s="64">
        <v>140.622</v>
      </c>
      <c r="BQ526" s="64">
        <v>121</v>
      </c>
      <c r="BR526" s="64" t="s">
        <v>5260</v>
      </c>
      <c r="BS526" s="64" t="s">
        <v>5260</v>
      </c>
      <c r="BT526" s="64" t="s">
        <v>5261</v>
      </c>
      <c r="BU526" s="64">
        <v>5102</v>
      </c>
      <c r="BV526" s="64"/>
      <c r="BW526" s="64"/>
      <c r="BX526" s="64"/>
      <c r="BY526" s="64"/>
      <c r="BZ526" s="64"/>
      <c r="CA526" s="64"/>
      <c r="CB526" s="64"/>
      <c r="CC526" s="64">
        <v>102</v>
      </c>
      <c r="CD526" s="64">
        <v>8</v>
      </c>
      <c r="CE526" s="64">
        <v>8</v>
      </c>
      <c r="CF526" s="64"/>
      <c r="CG526" s="37" t="e">
        <f>VLOOKUP(Table_1[[#This Row],[EAN]],'[2]Produtos'!$A:$D,4,0)</f>
        <v>#N/A</v>
      </c>
      <c r="CI526" s="188">
        <f>IF(Table_1[[#This Row],[STATUS MERCADO]]="GO",Table_1[[#This Row],[M. BRUTA TOTAL]],0)</f>
        <v>0</v>
      </c>
      <c r="CJ526" s="188">
        <f>IF(Table_1[[#This Row],[STATUS MERCADO]]="GO",Table_1[[#This Row],[PV UNIT. REALIZADO]]*Table_1[[#This Row],[QUANTIDADE]],0)</f>
        <v>0</v>
      </c>
    </row>
    <row r="527" ht="15">
      <c r="A527" s="7"/>
      <c r="B527" s="67" t="s">
        <v>2735</v>
      </c>
      <c r="C527" s="49"/>
      <c r="D527" s="49" t="s">
        <v>4914</v>
      </c>
      <c r="E527" s="49" t="s">
        <v>4845</v>
      </c>
      <c r="F527" s="50" t="s">
        <v>4776</v>
      </c>
      <c r="G527" s="69" t="s">
        <v>11</v>
      </c>
      <c r="H527" s="48"/>
      <c r="I527" s="51"/>
      <c r="J527" s="48" t="s">
        <v>1176</v>
      </c>
      <c r="K527" s="52" t="s">
        <v>84</v>
      </c>
      <c r="L527" s="52">
        <v>12</v>
      </c>
      <c r="M527" s="52">
        <v>0</v>
      </c>
      <c r="N527" s="48" t="s">
        <v>85</v>
      </c>
      <c r="O527" s="48" t="s">
        <v>4976</v>
      </c>
      <c r="P527" s="68">
        <v>6.15</v>
      </c>
      <c r="Q527" s="54">
        <f>(17/100+7.6/100+1.65/100)*P527</f>
        <v>1.6143750000000001</v>
      </c>
      <c r="R527" s="54"/>
      <c r="S527" s="54"/>
      <c r="T527" s="54"/>
      <c r="U527" s="54"/>
      <c r="V527" s="54">
        <f>+P527-Q527+R527+S527+T527+U527</f>
        <v>4.5356250000000005</v>
      </c>
      <c r="W527" s="56">
        <f>(1.02/100)</f>
        <v>1.02E-2</v>
      </c>
      <c r="X527" s="56">
        <v>4.8E-3</v>
      </c>
      <c r="Y527" s="56">
        <v>0.17</v>
      </c>
      <c r="Z527" s="56">
        <v>1.65E-2</v>
      </c>
      <c r="AA527" s="56">
        <v>7.6E-2</v>
      </c>
      <c r="AB527" s="56">
        <f>SUM(W527:AA527)</f>
        <v>0.2775</v>
      </c>
      <c r="AC527" s="48">
        <v>12</v>
      </c>
      <c r="AD527" s="57">
        <f>IF(AL527="","",+AC527*AL527)</f>
        <v>138.66878980891724</v>
      </c>
      <c r="AE527" s="58">
        <f>IF(AL527="","",+AL527*AB527)</f>
        <v>3.2067157643312116</v>
      </c>
      <c r="AF527" s="57">
        <f>IF(AL527="","",+AL527-AE527)</f>
        <v>8.349016719745226</v>
      </c>
      <c r="AG527" s="58">
        <f>+V527</f>
        <v>4.5356250000000005</v>
      </c>
      <c r="AH527" s="57">
        <f>IF(AF527="","",+AF527-AG527)</f>
        <v>3.8133917197452254</v>
      </c>
      <c r="AI527" s="57">
        <f>IF(AH527="","",+AH527*AC527)</f>
        <v>45.7607006369427</v>
      </c>
      <c r="AJ527" s="58">
        <v>6.79</v>
      </c>
      <c r="AK527" s="59">
        <v>0.33</v>
      </c>
      <c r="AL527" s="58">
        <f>IF(V527=0,"",V527/(1-AB527-AK527))</f>
        <v>11.555732484076437</v>
      </c>
      <c r="AM527" s="60">
        <v>0.33</v>
      </c>
      <c r="AN527" s="58">
        <f>IF(V527=0,"",V527/(1-AB527-AM527))</f>
        <v>11.555732484076437</v>
      </c>
      <c r="AO527" s="61">
        <v>1.2</v>
      </c>
      <c r="AP527" s="58">
        <f>IF(BD!AJ527="","",BD!AJ527*BD!AO527)</f>
        <v>8.148</v>
      </c>
      <c r="AQ527" s="56">
        <f>BD!AM527/BD!AK527-1</f>
        <v>0</v>
      </c>
      <c r="AR527" s="56">
        <f>IF(BD!AN527="","",IF(BD!AJ527="","",BD!AN527/BD!AJ527-1))</f>
        <v>0.7018751817491069</v>
      </c>
      <c r="AS527" s="56" t="str">
        <f>IF(BD!AN527="","",IF(BD!AN527&lt;BD!AL527,"ABAIXO DA META","DENTRO DA META"))</f>
        <v>DENTRO DA META</v>
      </c>
      <c r="AT527" s="56" t="str">
        <f>IF(BD!AJ527="","EM ANÁLISE",IF(BD!AP527&gt;=BD!AN527,"GO", "NO GO"))</f>
        <v>NO GO</v>
      </c>
      <c r="AU527" s="62">
        <f>IF(AN527="","",+BD!$AN527-AJ527)</f>
        <v>4.765732484076437</v>
      </c>
      <c r="AV527" s="63"/>
      <c r="AW527" s="54">
        <f>BD!P527*BD!AC527</f>
        <v>73.80000000000001</v>
      </c>
      <c r="AX527" s="54">
        <f>BD!V527*BD!AC527</f>
        <v>54.42750000000001</v>
      </c>
      <c r="AY527" s="54">
        <f>IF(BD!AN527="","",BD!AN527*BD!AC527)</f>
        <v>138.66878980891724</v>
      </c>
      <c r="AZ527" s="48" t="s">
        <v>5271</v>
      </c>
      <c r="BA527" s="69" t="s">
        <v>115</v>
      </c>
      <c r="BB527" s="48">
        <v>1</v>
      </c>
      <c r="BC527" s="69" t="s">
        <v>4977</v>
      </c>
      <c r="BD527" s="64" t="s">
        <v>5257</v>
      </c>
      <c r="BE527" s="65" t="s">
        <v>4</v>
      </c>
      <c r="BF527" s="65" t="s">
        <v>4</v>
      </c>
      <c r="BG527" s="64" t="s">
        <v>5258</v>
      </c>
      <c r="BH527" s="66"/>
      <c r="BI527" s="66"/>
      <c r="BJ527" s="66"/>
      <c r="BK527" s="66"/>
      <c r="BL527" s="66"/>
      <c r="BM527" s="66"/>
      <c r="BN527" s="66"/>
      <c r="BO527" s="64">
        <v>138</v>
      </c>
      <c r="BP527" s="64">
        <v>140.622</v>
      </c>
      <c r="BQ527" s="64">
        <v>121</v>
      </c>
      <c r="BR527" s="64" t="s">
        <v>5260</v>
      </c>
      <c r="BS527" s="64" t="s">
        <v>5260</v>
      </c>
      <c r="BT527" s="64" t="s">
        <v>5261</v>
      </c>
      <c r="BU527" s="64">
        <v>5102</v>
      </c>
      <c r="BV527" s="64"/>
      <c r="BW527" s="64"/>
      <c r="BX527" s="64"/>
      <c r="BY527" s="64"/>
      <c r="BZ527" s="64"/>
      <c r="CA527" s="64"/>
      <c r="CB527" s="64"/>
      <c r="CC527" s="64">
        <v>102</v>
      </c>
      <c r="CD527" s="64">
        <v>8</v>
      </c>
      <c r="CE527" s="64">
        <v>8</v>
      </c>
      <c r="CF527" s="64"/>
      <c r="CG527" s="37" t="e">
        <f>VLOOKUP(Table_1[[#This Row],[EAN]],'[2]Produtos'!$A:$D,4,0)</f>
        <v>#N/A</v>
      </c>
      <c r="CI527" s="188">
        <f>IF(Table_1[[#This Row],[STATUS MERCADO]]="GO",Table_1[[#This Row],[M. BRUTA TOTAL]],0)</f>
        <v>0</v>
      </c>
      <c r="CJ527" s="188">
        <f>IF(Table_1[[#This Row],[STATUS MERCADO]]="GO",Table_1[[#This Row],[PV UNIT. REALIZADO]]*Table_1[[#This Row],[QUANTIDADE]],0)</f>
        <v>0</v>
      </c>
    </row>
    <row r="528" ht="15">
      <c r="A528" s="7"/>
      <c r="B528" s="67" t="s">
        <v>2735</v>
      </c>
      <c r="C528" s="49"/>
      <c r="D528" s="49" t="s">
        <v>4915</v>
      </c>
      <c r="E528" s="49" t="s">
        <v>4846</v>
      </c>
      <c r="F528" s="50" t="s">
        <v>4777</v>
      </c>
      <c r="G528" s="69" t="s">
        <v>11</v>
      </c>
      <c r="H528" s="48"/>
      <c r="I528" s="51"/>
      <c r="J528" s="48" t="s">
        <v>2775</v>
      </c>
      <c r="K528" s="52" t="s">
        <v>84</v>
      </c>
      <c r="L528" s="52">
        <v>15</v>
      </c>
      <c r="M528" s="52">
        <v>0</v>
      </c>
      <c r="N528" s="48" t="s">
        <v>85</v>
      </c>
      <c r="O528" s="48" t="s">
        <v>4976</v>
      </c>
      <c r="P528" s="68">
        <v>3.2</v>
      </c>
      <c r="Q528" s="54">
        <f>(17/100+7.6/100+1.65/100)*P528</f>
        <v>0.8400000000000001</v>
      </c>
      <c r="R528" s="54"/>
      <c r="S528" s="54"/>
      <c r="T528" s="54"/>
      <c r="U528" s="54"/>
      <c r="V528" s="54">
        <f>+P528-Q528+R528+S528+T528+U528</f>
        <v>2.3600000000000003</v>
      </c>
      <c r="W528" s="56">
        <f>(1.02/100)</f>
        <v>1.02E-2</v>
      </c>
      <c r="X528" s="56">
        <v>4.8E-3</v>
      </c>
      <c r="Y528" s="56">
        <v>0.17</v>
      </c>
      <c r="Z528" s="56">
        <v>1.65E-2</v>
      </c>
      <c r="AA528" s="56">
        <v>7.6E-2</v>
      </c>
      <c r="AB528" s="56">
        <f>SUM(W528:AA528)</f>
        <v>0.2775</v>
      </c>
      <c r="AC528" s="48">
        <v>15</v>
      </c>
      <c r="AD528" s="57">
        <f>IF(AL528="","",+AC528*AL528)</f>
        <v>90.19108280254781</v>
      </c>
      <c r="AE528" s="58">
        <f>IF(AL528="","",+AL528*AB528)</f>
        <v>1.6685350318471346</v>
      </c>
      <c r="AF528" s="57">
        <f>IF(AL528="","",+AL528-AE528)</f>
        <v>4.344203821656052</v>
      </c>
      <c r="AG528" s="58">
        <f>+V528</f>
        <v>2.3600000000000003</v>
      </c>
      <c r="AH528" s="57">
        <f>IF(AF528="","",+AF528-AG528)</f>
        <v>1.9842038216560516</v>
      </c>
      <c r="AI528" s="57">
        <f>IF(AH528="","",+AH528*AC528)</f>
        <v>29.763057324840773</v>
      </c>
      <c r="AJ528" s="58">
        <v>4.75</v>
      </c>
      <c r="AK528" s="59">
        <v>0.33</v>
      </c>
      <c r="AL528" s="58">
        <f>IF(V528=0,"",V528/(1-AB528-AK528))</f>
        <v>6.012738853503187</v>
      </c>
      <c r="AM528" s="60">
        <v>0.33</v>
      </c>
      <c r="AN528" s="58">
        <f>IF(V528=0,"",V528/(1-AB528-AM528))</f>
        <v>6.012738853503187</v>
      </c>
      <c r="AO528" s="61">
        <v>1.2</v>
      </c>
      <c r="AP528" s="58">
        <f>IF(BD!AJ528="","",BD!AJ528*BD!AO528)</f>
        <v>5.7</v>
      </c>
      <c r="AQ528" s="56">
        <f>BD!AM528/BD!AK528-1</f>
        <v>0</v>
      </c>
      <c r="AR528" s="56">
        <f>IF(BD!AN528="","",IF(BD!AJ528="","",BD!AN528/BD!AJ528-1))</f>
        <v>0.26583975863224985</v>
      </c>
      <c r="AS528" s="56" t="str">
        <f>IF(BD!AN528="","",IF(BD!AN528&lt;BD!AL528,"ABAIXO DA META","DENTRO DA META"))</f>
        <v>DENTRO DA META</v>
      </c>
      <c r="AT528" s="56" t="str">
        <f>IF(BD!AJ528="","EM ANÁLISE",IF(BD!AP528&gt;=BD!AN528,"GO", "NO GO"))</f>
        <v>NO GO</v>
      </c>
      <c r="AU528" s="62">
        <f>IF(AN528="","",+BD!$AN528-AJ528)</f>
        <v>1.262738853503187</v>
      </c>
      <c r="AV528" s="63"/>
      <c r="AW528" s="54">
        <f>BD!P528*BD!AC528</f>
        <v>48</v>
      </c>
      <c r="AX528" s="54">
        <f>BD!V528*BD!AC528</f>
        <v>35.400000000000006</v>
      </c>
      <c r="AY528" s="54">
        <f>IF(BD!AN528="","",BD!AN528*BD!AC528)</f>
        <v>90.19108280254781</v>
      </c>
      <c r="AZ528" s="48" t="s">
        <v>5271</v>
      </c>
      <c r="BA528" s="69" t="s">
        <v>115</v>
      </c>
      <c r="BB528" s="48">
        <v>1</v>
      </c>
      <c r="BC528" s="69" t="s">
        <v>4977</v>
      </c>
      <c r="BD528" s="64" t="s">
        <v>5257</v>
      </c>
      <c r="BE528" s="65" t="s">
        <v>4</v>
      </c>
      <c r="BF528" s="65" t="s">
        <v>4</v>
      </c>
      <c r="BG528" s="64" t="s">
        <v>5258</v>
      </c>
      <c r="BH528" s="66"/>
      <c r="BI528" s="66"/>
      <c r="BJ528" s="66"/>
      <c r="BK528" s="66"/>
      <c r="BL528" s="66"/>
      <c r="BM528" s="66"/>
      <c r="BN528" s="66"/>
      <c r="BO528" s="64">
        <v>138</v>
      </c>
      <c r="BP528" s="64">
        <v>140.622</v>
      </c>
      <c r="BQ528" s="64">
        <v>121</v>
      </c>
      <c r="BR528" s="64" t="s">
        <v>5260</v>
      </c>
      <c r="BS528" s="64" t="s">
        <v>5260</v>
      </c>
      <c r="BT528" s="64" t="s">
        <v>5261</v>
      </c>
      <c r="BU528" s="64">
        <v>5102</v>
      </c>
      <c r="BV528" s="64"/>
      <c r="BW528" s="64"/>
      <c r="BX528" s="64"/>
      <c r="BY528" s="64"/>
      <c r="BZ528" s="64"/>
      <c r="CA528" s="64"/>
      <c r="CB528" s="64"/>
      <c r="CC528" s="64">
        <v>102</v>
      </c>
      <c r="CD528" s="64">
        <v>8</v>
      </c>
      <c r="CE528" s="64">
        <v>8</v>
      </c>
      <c r="CF528" s="64"/>
      <c r="CG528" s="37" t="e">
        <f>VLOOKUP(Table_1[[#This Row],[EAN]],'[2]Produtos'!$A:$D,4,0)</f>
        <v>#N/A</v>
      </c>
      <c r="CI528" s="188">
        <f>IF(Table_1[[#This Row],[STATUS MERCADO]]="GO",Table_1[[#This Row],[M. BRUTA TOTAL]],0)</f>
        <v>0</v>
      </c>
      <c r="CJ528" s="188">
        <f>IF(Table_1[[#This Row],[STATUS MERCADO]]="GO",Table_1[[#This Row],[PV UNIT. REALIZADO]]*Table_1[[#This Row],[QUANTIDADE]],0)</f>
        <v>0</v>
      </c>
    </row>
    <row r="529" ht="15">
      <c r="A529" s="7"/>
      <c r="B529" s="67" t="s">
        <v>2735</v>
      </c>
      <c r="C529" s="49"/>
      <c r="D529" s="49" t="s">
        <v>4916</v>
      </c>
      <c r="E529" s="49" t="s">
        <v>4847</v>
      </c>
      <c r="F529" s="50" t="s">
        <v>4778</v>
      </c>
      <c r="G529" s="69" t="s">
        <v>11</v>
      </c>
      <c r="H529" s="48"/>
      <c r="I529" s="51"/>
      <c r="J529" s="48" t="s">
        <v>4966</v>
      </c>
      <c r="K529" s="52" t="s">
        <v>84</v>
      </c>
      <c r="L529" s="52">
        <v>15</v>
      </c>
      <c r="M529" s="52">
        <v>0</v>
      </c>
      <c r="N529" s="48" t="s">
        <v>85</v>
      </c>
      <c r="O529" s="48" t="s">
        <v>4976</v>
      </c>
      <c r="P529" s="68">
        <v>3.2</v>
      </c>
      <c r="Q529" s="54">
        <f>(17/100+7.6/100+1.65/100)*P529</f>
        <v>0.8400000000000001</v>
      </c>
      <c r="R529" s="54"/>
      <c r="S529" s="54"/>
      <c r="T529" s="54"/>
      <c r="U529" s="54"/>
      <c r="V529" s="54">
        <f>+P529-Q529+R529+S529+T529+U529</f>
        <v>2.3600000000000003</v>
      </c>
      <c r="W529" s="56">
        <f>(1.02/100)</f>
        <v>1.02E-2</v>
      </c>
      <c r="X529" s="56">
        <v>4.8E-3</v>
      </c>
      <c r="Y529" s="56">
        <v>0.17</v>
      </c>
      <c r="Z529" s="56">
        <v>1.65E-2</v>
      </c>
      <c r="AA529" s="56">
        <v>7.6E-2</v>
      </c>
      <c r="AB529" s="56">
        <f>SUM(W529:AA529)</f>
        <v>0.2775</v>
      </c>
      <c r="AC529" s="48">
        <v>15</v>
      </c>
      <c r="AD529" s="57">
        <f>IF(AL529="","",+AC529*AL529)</f>
        <v>90.19108280254781</v>
      </c>
      <c r="AE529" s="58">
        <f>IF(AL529="","",+AL529*AB529)</f>
        <v>1.6685350318471346</v>
      </c>
      <c r="AF529" s="57">
        <f>IF(AL529="","",+AL529-AE529)</f>
        <v>4.344203821656052</v>
      </c>
      <c r="AG529" s="58">
        <f>+V529</f>
        <v>2.3600000000000003</v>
      </c>
      <c r="AH529" s="57">
        <f>IF(AF529="","",+AF529-AG529)</f>
        <v>1.9842038216560516</v>
      </c>
      <c r="AI529" s="57">
        <f>IF(AH529="","",+AH529*AC529)</f>
        <v>29.763057324840773</v>
      </c>
      <c r="AJ529" s="58"/>
      <c r="AK529" s="59">
        <v>0.33</v>
      </c>
      <c r="AL529" s="58">
        <f>IF(V529=0,"",V529/(1-AB529-AK529))</f>
        <v>6.012738853503187</v>
      </c>
      <c r="AM529" s="60">
        <v>0.33</v>
      </c>
      <c r="AN529" s="58">
        <f>IF(V529=0,"",V529/(1-AB529-AM529))</f>
        <v>6.012738853503187</v>
      </c>
      <c r="AO529" s="61">
        <v>1.2</v>
      </c>
      <c r="AP529" s="58">
        <f>IF(BD!AJ529="","",BD!AJ529*BD!AO529)</f>
      </c>
      <c r="AQ529" s="56">
        <f>BD!AM529/BD!AK529-1</f>
        <v>0</v>
      </c>
      <c r="AR529" s="56">
        <f>IF(BD!AN529="","",IF(BD!AJ529="","",BD!AN529/BD!AJ529-1))</f>
      </c>
      <c r="AS529" s="56" t="str">
        <f>IF(BD!AN529="","",IF(BD!AN529&lt;BD!AL529,"ABAIXO DA META","DENTRO DA META"))</f>
        <v>DENTRO DA META</v>
      </c>
      <c r="AT529" s="56" t="str">
        <f>IF(BD!AJ529="","EM ANÁLISE",IF(BD!AP529&gt;=BD!AN529,"GO", "NO GO"))</f>
        <v>EM ANÁLISE</v>
      </c>
      <c r="AU529" s="62">
        <f>IF(AN529="","",+BD!$AN529-AJ529)</f>
        <v>6.012738853503187</v>
      </c>
      <c r="AV529" s="63"/>
      <c r="AW529" s="54">
        <f>BD!P529*BD!AC529</f>
        <v>48</v>
      </c>
      <c r="AX529" s="54">
        <f>BD!V529*BD!AC529</f>
        <v>35.400000000000006</v>
      </c>
      <c r="AY529" s="54">
        <f>IF(BD!AN529="","",BD!AN529*BD!AC529)</f>
        <v>90.19108280254781</v>
      </c>
      <c r="AZ529" s="69" t="s">
        <v>123</v>
      </c>
      <c r="BA529" s="69" t="s">
        <v>115</v>
      </c>
      <c r="BB529" s="48">
        <v>1</v>
      </c>
      <c r="BC529" s="69" t="s">
        <v>4977</v>
      </c>
      <c r="BD529" s="64" t="s">
        <v>5257</v>
      </c>
      <c r="BE529" s="65" t="s">
        <v>4</v>
      </c>
      <c r="BF529" s="65" t="s">
        <v>4</v>
      </c>
      <c r="BG529" s="64" t="s">
        <v>5258</v>
      </c>
      <c r="BH529" s="66"/>
      <c r="BI529" s="66"/>
      <c r="BJ529" s="66"/>
      <c r="BK529" s="66"/>
      <c r="BL529" s="66"/>
      <c r="BM529" s="66"/>
      <c r="BN529" s="66"/>
      <c r="BO529" s="64">
        <v>138</v>
      </c>
      <c r="BP529" s="64">
        <v>140.622</v>
      </c>
      <c r="BQ529" s="64">
        <v>121</v>
      </c>
      <c r="BR529" s="64" t="s">
        <v>5260</v>
      </c>
      <c r="BS529" s="64" t="s">
        <v>5260</v>
      </c>
      <c r="BT529" s="64" t="s">
        <v>5261</v>
      </c>
      <c r="BU529" s="64">
        <v>5102</v>
      </c>
      <c r="BV529" s="64"/>
      <c r="BW529" s="64"/>
      <c r="BX529" s="64"/>
      <c r="BY529" s="64"/>
      <c r="BZ529" s="64"/>
      <c r="CA529" s="64"/>
      <c r="CB529" s="64"/>
      <c r="CC529" s="64">
        <v>102</v>
      </c>
      <c r="CD529" s="64">
        <v>8</v>
      </c>
      <c r="CE529" s="64">
        <v>8</v>
      </c>
      <c r="CF529" s="64"/>
      <c r="CG529" s="37" t="e">
        <f>VLOOKUP(Table_1[[#This Row],[EAN]],'[2]Produtos'!$A:$D,4,0)</f>
        <v>#N/A</v>
      </c>
      <c r="CI529" s="188">
        <f>IF(Table_1[[#This Row],[STATUS MERCADO]]="GO",Table_1[[#This Row],[M. BRUTA TOTAL]],0)</f>
        <v>0</v>
      </c>
      <c r="CJ529" s="188">
        <f>IF(Table_1[[#This Row],[STATUS MERCADO]]="GO",Table_1[[#This Row],[PV UNIT. REALIZADO]]*Table_1[[#This Row],[QUANTIDADE]],0)</f>
        <v>0</v>
      </c>
    </row>
    <row r="530" ht="15">
      <c r="A530" s="7"/>
      <c r="B530" s="67" t="s">
        <v>2735</v>
      </c>
      <c r="C530" s="49"/>
      <c r="D530" s="49" t="s">
        <v>4917</v>
      </c>
      <c r="E530" s="49" t="s">
        <v>4848</v>
      </c>
      <c r="F530" s="50" t="s">
        <v>4779</v>
      </c>
      <c r="G530" s="69" t="s">
        <v>11</v>
      </c>
      <c r="H530" s="48"/>
      <c r="I530" s="51"/>
      <c r="J530" s="48" t="s">
        <v>3420</v>
      </c>
      <c r="K530" s="52" t="s">
        <v>84</v>
      </c>
      <c r="L530" s="52">
        <v>15</v>
      </c>
      <c r="M530" s="52">
        <v>0</v>
      </c>
      <c r="N530" s="48" t="s">
        <v>85</v>
      </c>
      <c r="O530" s="48" t="s">
        <v>4976</v>
      </c>
      <c r="P530" s="68">
        <v>9.8</v>
      </c>
      <c r="Q530" s="54">
        <f>(17/100+7.6/100+1.65/100)*P530</f>
        <v>2.5725000000000002</v>
      </c>
      <c r="R530" s="54"/>
      <c r="S530" s="54"/>
      <c r="T530" s="54"/>
      <c r="U530" s="54"/>
      <c r="V530" s="54">
        <f>+P530-Q530+R530+S530+T530+U530</f>
        <v>7.227500000000001</v>
      </c>
      <c r="W530" s="56">
        <f>(1.02/100)</f>
        <v>1.02E-2</v>
      </c>
      <c r="X530" s="56">
        <v>4.8E-3</v>
      </c>
      <c r="Y530" s="56">
        <v>0.17</v>
      </c>
      <c r="Z530" s="56">
        <v>1.65E-2</v>
      </c>
      <c r="AA530" s="56">
        <v>7.6E-2</v>
      </c>
      <c r="AB530" s="56">
        <f>SUM(W530:AA530)</f>
        <v>0.2775</v>
      </c>
      <c r="AC530" s="48">
        <v>15</v>
      </c>
      <c r="AD530" s="57">
        <f>IF(AL530="","",+AC530*AL530)</f>
        <v>276.2101910828027</v>
      </c>
      <c r="AE530" s="58">
        <f>IF(AL530="","",+AL530*AB530)</f>
        <v>5.10988853503185</v>
      </c>
      <c r="AF530" s="57">
        <f>IF(AL530="","",+AL530-AE530)</f>
        <v>13.304124203821662</v>
      </c>
      <c r="AG530" s="58">
        <f>+V530</f>
        <v>7.227500000000001</v>
      </c>
      <c r="AH530" s="57">
        <f>IF(AF530="","",+AF530-AG530)</f>
        <v>6.076624203821661</v>
      </c>
      <c r="AI530" s="57">
        <f>IF(AH530="","",+AH530*AC530)</f>
        <v>91.1493630573249</v>
      </c>
      <c r="AJ530" s="58"/>
      <c r="AK530" s="59">
        <v>0.33</v>
      </c>
      <c r="AL530" s="58">
        <f>IF(V530=0,"",V530/(1-AB530-AK530))</f>
        <v>18.41401273885351</v>
      </c>
      <c r="AM530" s="60">
        <v>0.33</v>
      </c>
      <c r="AN530" s="58">
        <f>IF(V530=0,"",V530/(1-AB530-AM530))</f>
        <v>18.41401273885351</v>
      </c>
      <c r="AO530" s="61">
        <v>1.2</v>
      </c>
      <c r="AP530" s="58">
        <f>IF(BD!AJ530="","",BD!AJ530*BD!AO530)</f>
      </c>
      <c r="AQ530" s="56">
        <f>BD!AM530/BD!AK530-1</f>
        <v>0</v>
      </c>
      <c r="AR530" s="56">
        <f>IF(BD!AN530="","",IF(BD!AJ530="","",BD!AN530/BD!AJ530-1))</f>
      </c>
      <c r="AS530" s="56" t="str">
        <f>IF(BD!AN530="","",IF(BD!AN530&lt;BD!AL530,"ABAIXO DA META","DENTRO DA META"))</f>
        <v>DENTRO DA META</v>
      </c>
      <c r="AT530" s="56" t="str">
        <f>IF(BD!AJ530="","EM ANÁLISE",IF(BD!AP530&gt;=BD!AN530,"GO", "NO GO"))</f>
        <v>EM ANÁLISE</v>
      </c>
      <c r="AU530" s="62">
        <f>IF(AN530="","",+BD!$AN530-AJ530)</f>
        <v>18.41401273885351</v>
      </c>
      <c r="AV530" s="63"/>
      <c r="AW530" s="54">
        <f>BD!P530*BD!AC530</f>
        <v>147</v>
      </c>
      <c r="AX530" s="54">
        <f>BD!V530*BD!AC530</f>
        <v>108.41250000000001</v>
      </c>
      <c r="AY530" s="54">
        <f>IF(BD!AN530="","",BD!AN530*BD!AC530)</f>
        <v>276.2101910828027</v>
      </c>
      <c r="AZ530" s="69" t="s">
        <v>123</v>
      </c>
      <c r="BA530" s="69" t="s">
        <v>115</v>
      </c>
      <c r="BB530" s="48">
        <v>1</v>
      </c>
      <c r="BC530" s="69" t="s">
        <v>4977</v>
      </c>
      <c r="BD530" s="64" t="s">
        <v>5257</v>
      </c>
      <c r="BE530" s="65" t="s">
        <v>4</v>
      </c>
      <c r="BF530" s="65" t="s">
        <v>4</v>
      </c>
      <c r="BG530" s="64" t="s">
        <v>5258</v>
      </c>
      <c r="BH530" s="66"/>
      <c r="BI530" s="66"/>
      <c r="BJ530" s="66"/>
      <c r="BK530" s="66"/>
      <c r="BL530" s="66"/>
      <c r="BM530" s="66"/>
      <c r="BN530" s="66"/>
      <c r="BO530" s="64">
        <v>138</v>
      </c>
      <c r="BP530" s="64">
        <v>140.622</v>
      </c>
      <c r="BQ530" s="64">
        <v>121</v>
      </c>
      <c r="BR530" s="64" t="s">
        <v>5260</v>
      </c>
      <c r="BS530" s="64" t="s">
        <v>5260</v>
      </c>
      <c r="BT530" s="64" t="s">
        <v>5261</v>
      </c>
      <c r="BU530" s="64">
        <v>5102</v>
      </c>
      <c r="BV530" s="64"/>
      <c r="BW530" s="64"/>
      <c r="BX530" s="64"/>
      <c r="BY530" s="64"/>
      <c r="BZ530" s="64"/>
      <c r="CA530" s="64"/>
      <c r="CB530" s="64"/>
      <c r="CC530" s="64">
        <v>102</v>
      </c>
      <c r="CD530" s="64">
        <v>8</v>
      </c>
      <c r="CE530" s="64">
        <v>8</v>
      </c>
      <c r="CF530" s="64"/>
      <c r="CG530" s="37" t="e">
        <f>VLOOKUP(Table_1[[#This Row],[EAN]],'[2]Produtos'!$A:$D,4,0)</f>
        <v>#N/A</v>
      </c>
      <c r="CI530" s="188">
        <f>IF(Table_1[[#This Row],[STATUS MERCADO]]="GO",Table_1[[#This Row],[M. BRUTA TOTAL]],0)</f>
        <v>0</v>
      </c>
      <c r="CJ530" s="188">
        <f>IF(Table_1[[#This Row],[STATUS MERCADO]]="GO",Table_1[[#This Row],[PV UNIT. REALIZADO]]*Table_1[[#This Row],[QUANTIDADE]],0)</f>
        <v>0</v>
      </c>
    </row>
    <row r="531" ht="15">
      <c r="A531" s="7"/>
      <c r="B531" s="67" t="s">
        <v>2735</v>
      </c>
      <c r="C531" s="49"/>
      <c r="D531" s="49" t="s">
        <v>4918</v>
      </c>
      <c r="E531" s="49" t="s">
        <v>4849</v>
      </c>
      <c r="F531" s="50" t="s">
        <v>4780</v>
      </c>
      <c r="G531" s="69" t="s">
        <v>11</v>
      </c>
      <c r="H531" s="48"/>
      <c r="I531" s="51"/>
      <c r="J531" s="48" t="s">
        <v>3420</v>
      </c>
      <c r="K531" s="52" t="s">
        <v>84</v>
      </c>
      <c r="L531" s="52">
        <v>15</v>
      </c>
      <c r="M531" s="52">
        <v>0</v>
      </c>
      <c r="N531" s="48" t="s">
        <v>85</v>
      </c>
      <c r="O531" s="48" t="s">
        <v>4976</v>
      </c>
      <c r="P531" s="68">
        <v>10.35</v>
      </c>
      <c r="Q531" s="54">
        <f>(17/100+7.6/100+1.65/100)*P531</f>
        <v>2.716875</v>
      </c>
      <c r="R531" s="54"/>
      <c r="S531" s="54"/>
      <c r="T531" s="54"/>
      <c r="U531" s="54"/>
      <c r="V531" s="54">
        <f>+P531-Q531+R531+S531+T531+U531</f>
        <v>7.633125</v>
      </c>
      <c r="W531" s="56">
        <f>(1.02/100)</f>
        <v>1.02E-2</v>
      </c>
      <c r="X531" s="56">
        <v>4.8E-3</v>
      </c>
      <c r="Y531" s="56">
        <v>0.17</v>
      </c>
      <c r="Z531" s="56">
        <v>1.65E-2</v>
      </c>
      <c r="AA531" s="56">
        <v>7.6E-2</v>
      </c>
      <c r="AB531" s="56">
        <f>SUM(W531:AA531)</f>
        <v>0.2775</v>
      </c>
      <c r="AC531" s="48">
        <v>15</v>
      </c>
      <c r="AD531" s="57">
        <f>IF(AL531="","",+AC531*AL531)</f>
        <v>291.7117834394905</v>
      </c>
      <c r="AE531" s="58">
        <f>IF(AL531="","",+AL531*AB531)</f>
        <v>5.396667993630574</v>
      </c>
      <c r="AF531" s="57">
        <f>IF(AL531="","",+AL531-AE531)</f>
        <v>14.050784235668791</v>
      </c>
      <c r="AG531" s="58">
        <f>+V531</f>
        <v>7.633125</v>
      </c>
      <c r="AH531" s="57">
        <f>IF(AF531="","",+AF531-AG531)</f>
        <v>6.417659235668792</v>
      </c>
      <c r="AI531" s="57">
        <f>IF(AH531="","",+AH531*AC531)</f>
        <v>96.26488853503187</v>
      </c>
      <c r="AJ531" s="58"/>
      <c r="AK531" s="59">
        <v>0.33</v>
      </c>
      <c r="AL531" s="58">
        <f>IF(V531=0,"",V531/(1-AB531-AK531))</f>
        <v>19.447452229299365</v>
      </c>
      <c r="AM531" s="60">
        <v>0.33</v>
      </c>
      <c r="AN531" s="58">
        <f>IF(V531=0,"",V531/(1-AB531-AM531))</f>
        <v>19.447452229299365</v>
      </c>
      <c r="AO531" s="61">
        <v>1.2</v>
      </c>
      <c r="AP531" s="58">
        <f>IF(BD!AJ531="","",BD!AJ531*BD!AO531)</f>
      </c>
      <c r="AQ531" s="56">
        <f>BD!AM531/BD!AK531-1</f>
        <v>0</v>
      </c>
      <c r="AR531" s="56">
        <f>IF(BD!AN531="","",IF(BD!AJ531="","",BD!AN531/BD!AJ531-1))</f>
      </c>
      <c r="AS531" s="56" t="str">
        <f>IF(BD!AN531="","",IF(BD!AN531&lt;BD!AL531,"ABAIXO DA META","DENTRO DA META"))</f>
        <v>DENTRO DA META</v>
      </c>
      <c r="AT531" s="56" t="str">
        <f>IF(BD!AJ531="","EM ANÁLISE",IF(BD!AP531&gt;=BD!AN531,"GO", "NO GO"))</f>
        <v>EM ANÁLISE</v>
      </c>
      <c r="AU531" s="62">
        <f>IF(AN531="","",+BD!$AN531-AJ531)</f>
        <v>19.447452229299365</v>
      </c>
      <c r="AV531" s="63"/>
      <c r="AW531" s="54">
        <f>BD!P531*BD!AC531</f>
        <v>155.25</v>
      </c>
      <c r="AX531" s="54">
        <f>BD!V531*BD!AC531</f>
        <v>114.49687499999999</v>
      </c>
      <c r="AY531" s="54">
        <f>IF(BD!AN531="","",BD!AN531*BD!AC531)</f>
        <v>291.7117834394905</v>
      </c>
      <c r="AZ531" s="69" t="s">
        <v>123</v>
      </c>
      <c r="BA531" s="69" t="s">
        <v>115</v>
      </c>
      <c r="BB531" s="48">
        <v>1</v>
      </c>
      <c r="BC531" s="69" t="s">
        <v>4977</v>
      </c>
      <c r="BD531" s="64" t="s">
        <v>5257</v>
      </c>
      <c r="BE531" s="65" t="s">
        <v>4</v>
      </c>
      <c r="BF531" s="65" t="s">
        <v>4</v>
      </c>
      <c r="BG531" s="64" t="s">
        <v>5258</v>
      </c>
      <c r="BH531" s="66"/>
      <c r="BI531" s="66"/>
      <c r="BJ531" s="66"/>
      <c r="BK531" s="66"/>
      <c r="BL531" s="66"/>
      <c r="BM531" s="66"/>
      <c r="BN531" s="66"/>
      <c r="BO531" s="64">
        <v>138</v>
      </c>
      <c r="BP531" s="64">
        <v>140.622</v>
      </c>
      <c r="BQ531" s="64">
        <v>121</v>
      </c>
      <c r="BR531" s="64" t="s">
        <v>5260</v>
      </c>
      <c r="BS531" s="64" t="s">
        <v>5260</v>
      </c>
      <c r="BT531" s="64" t="s">
        <v>5261</v>
      </c>
      <c r="BU531" s="64">
        <v>5102</v>
      </c>
      <c r="BV531" s="64"/>
      <c r="BW531" s="64"/>
      <c r="BX531" s="64"/>
      <c r="BY531" s="64"/>
      <c r="BZ531" s="64"/>
      <c r="CA531" s="64"/>
      <c r="CB531" s="64"/>
      <c r="CC531" s="64">
        <v>102</v>
      </c>
      <c r="CD531" s="64">
        <v>8</v>
      </c>
      <c r="CE531" s="64">
        <v>8</v>
      </c>
      <c r="CF531" s="64"/>
      <c r="CG531" s="37" t="e">
        <f>VLOOKUP(Table_1[[#This Row],[EAN]],'[2]Produtos'!$A:$D,4,0)</f>
        <v>#N/A</v>
      </c>
      <c r="CI531" s="188">
        <f>IF(Table_1[[#This Row],[STATUS MERCADO]]="GO",Table_1[[#This Row],[M. BRUTA TOTAL]],0)</f>
        <v>0</v>
      </c>
      <c r="CJ531" s="188">
        <f>IF(Table_1[[#This Row],[STATUS MERCADO]]="GO",Table_1[[#This Row],[PV UNIT. REALIZADO]]*Table_1[[#This Row],[QUANTIDADE]],0)</f>
        <v>0</v>
      </c>
    </row>
    <row r="532" ht="15">
      <c r="A532" s="7"/>
      <c r="B532" s="67" t="s">
        <v>2735</v>
      </c>
      <c r="C532" s="49"/>
      <c r="D532" s="49" t="s">
        <v>4919</v>
      </c>
      <c r="E532" s="49" t="s">
        <v>4850</v>
      </c>
      <c r="F532" s="50" t="s">
        <v>4781</v>
      </c>
      <c r="G532" s="69" t="s">
        <v>11</v>
      </c>
      <c r="H532" s="48"/>
      <c r="I532" s="51"/>
      <c r="J532" s="48" t="s">
        <v>4967</v>
      </c>
      <c r="K532" s="52" t="s">
        <v>84</v>
      </c>
      <c r="L532" s="52">
        <v>15</v>
      </c>
      <c r="M532" s="52">
        <v>0</v>
      </c>
      <c r="N532" s="48" t="s">
        <v>85</v>
      </c>
      <c r="O532" s="48" t="s">
        <v>4976</v>
      </c>
      <c r="P532" s="68">
        <v>8.5</v>
      </c>
      <c r="Q532" s="54">
        <f>(17/100+7.6/100+1.65/100)*P532</f>
        <v>2.23125</v>
      </c>
      <c r="R532" s="54"/>
      <c r="S532" s="54"/>
      <c r="T532" s="54"/>
      <c r="U532" s="54"/>
      <c r="V532" s="54">
        <f>+P532-Q532+R532+S532+T532+U532</f>
        <v>6.26875</v>
      </c>
      <c r="W532" s="56">
        <f>(1.02/100)</f>
        <v>1.02E-2</v>
      </c>
      <c r="X532" s="56">
        <v>4.8E-3</v>
      </c>
      <c r="Y532" s="56">
        <v>0.17</v>
      </c>
      <c r="Z532" s="56">
        <v>1.65E-2</v>
      </c>
      <c r="AA532" s="56">
        <v>7.6E-2</v>
      </c>
      <c r="AB532" s="56">
        <f>SUM(W532:AA532)</f>
        <v>0.2775</v>
      </c>
      <c r="AC532" s="48">
        <v>15</v>
      </c>
      <c r="AD532" s="57">
        <f>IF(AL532="","",+AC532*AL532)</f>
        <v>239.57006369426756</v>
      </c>
      <c r="AE532" s="58">
        <f>IF(AL532="","",+AL532*AB532)</f>
        <v>4.432046178343951</v>
      </c>
      <c r="AF532" s="57">
        <f>IF(AL532="","",+AL532-AE532)</f>
        <v>11.539291401273887</v>
      </c>
      <c r="AG532" s="58">
        <f>+V532</f>
        <v>6.26875</v>
      </c>
      <c r="AH532" s="57">
        <f>IF(AF532="","",+AF532-AG532)</f>
        <v>5.270541401273888</v>
      </c>
      <c r="AI532" s="57">
        <f>IF(AH532="","",+AH532*AC532)</f>
        <v>79.05812101910831</v>
      </c>
      <c r="AJ532" s="58">
        <v>11.88</v>
      </c>
      <c r="AK532" s="59">
        <v>0.33</v>
      </c>
      <c r="AL532" s="58">
        <f>IF(V532=0,"",V532/(1-AB532-AK532))</f>
        <v>15.971337579617838</v>
      </c>
      <c r="AM532" s="60">
        <v>0.33</v>
      </c>
      <c r="AN532" s="58">
        <f>IF(V532=0,"",V532/(1-AB532-AM532))</f>
        <v>15.971337579617838</v>
      </c>
      <c r="AO532" s="61">
        <v>1.2</v>
      </c>
      <c r="AP532" s="58">
        <f>IF(BD!AJ532="","",BD!AJ532*BD!AO532)</f>
        <v>14.256</v>
      </c>
      <c r="AQ532" s="56">
        <f>BD!AM532/BD!AK532-1</f>
        <v>0</v>
      </c>
      <c r="AR532" s="56">
        <f>IF(BD!AN532="","",IF(BD!AJ532="","",BD!AN532/BD!AJ532-1))</f>
        <v>0.3443886851530167</v>
      </c>
      <c r="AS532" s="56" t="str">
        <f>IF(BD!AN532="","",IF(BD!AN532&lt;BD!AL532,"ABAIXO DA META","DENTRO DA META"))</f>
        <v>DENTRO DA META</v>
      </c>
      <c r="AT532" s="56" t="str">
        <f>IF(BD!AJ532="","EM ANÁLISE",IF(BD!AP532&gt;=BD!AN532,"GO", "NO GO"))</f>
        <v>NO GO</v>
      </c>
      <c r="AU532" s="62">
        <f>IF(AN532="","",+BD!$AN532-AJ532)</f>
        <v>4.0913375796178375</v>
      </c>
      <c r="AV532" s="63"/>
      <c r="AW532" s="54">
        <f>BD!P532*BD!AC532</f>
        <v>127.5</v>
      </c>
      <c r="AX532" s="54">
        <f>BD!V532*BD!AC532</f>
        <v>94.03125</v>
      </c>
      <c r="AY532" s="54">
        <f>IF(BD!AN532="","",BD!AN532*BD!AC532)</f>
        <v>239.57006369426756</v>
      </c>
      <c r="AZ532" s="48" t="s">
        <v>5271</v>
      </c>
      <c r="BA532" s="69" t="s">
        <v>115</v>
      </c>
      <c r="BB532" s="48">
        <v>1</v>
      </c>
      <c r="BC532" s="69" t="s">
        <v>4977</v>
      </c>
      <c r="BD532" s="64" t="s">
        <v>5257</v>
      </c>
      <c r="BE532" s="65" t="s">
        <v>4</v>
      </c>
      <c r="BF532" s="65" t="s">
        <v>4</v>
      </c>
      <c r="BG532" s="64" t="s">
        <v>5258</v>
      </c>
      <c r="BH532" s="66"/>
      <c r="BI532" s="66"/>
      <c r="BJ532" s="66"/>
      <c r="BK532" s="66"/>
      <c r="BL532" s="66"/>
      <c r="BM532" s="66"/>
      <c r="BN532" s="66"/>
      <c r="BO532" s="64">
        <v>138</v>
      </c>
      <c r="BP532" s="64">
        <v>140.622</v>
      </c>
      <c r="BQ532" s="64">
        <v>121</v>
      </c>
      <c r="BR532" s="64" t="s">
        <v>5260</v>
      </c>
      <c r="BS532" s="64" t="s">
        <v>5260</v>
      </c>
      <c r="BT532" s="64" t="s">
        <v>5261</v>
      </c>
      <c r="BU532" s="64">
        <v>5102</v>
      </c>
      <c r="BV532" s="64"/>
      <c r="BW532" s="64"/>
      <c r="BX532" s="64"/>
      <c r="BY532" s="64"/>
      <c r="BZ532" s="64"/>
      <c r="CA532" s="64"/>
      <c r="CB532" s="64"/>
      <c r="CC532" s="64">
        <v>102</v>
      </c>
      <c r="CD532" s="64">
        <v>8</v>
      </c>
      <c r="CE532" s="64">
        <v>8</v>
      </c>
      <c r="CF532" s="64"/>
      <c r="CG532" s="37" t="e">
        <f>VLOOKUP(Table_1[[#This Row],[EAN]],'[2]Produtos'!$A:$D,4,0)</f>
        <v>#N/A</v>
      </c>
      <c r="CI532" s="188">
        <f>IF(Table_1[[#This Row],[STATUS MERCADO]]="GO",Table_1[[#This Row],[M. BRUTA TOTAL]],0)</f>
        <v>0</v>
      </c>
      <c r="CJ532" s="188">
        <f>IF(Table_1[[#This Row],[STATUS MERCADO]]="GO",Table_1[[#This Row],[PV UNIT. REALIZADO]]*Table_1[[#This Row],[QUANTIDADE]],0)</f>
        <v>0</v>
      </c>
    </row>
    <row r="533" ht="15">
      <c r="A533" s="7"/>
      <c r="B533" s="67" t="s">
        <v>2735</v>
      </c>
      <c r="C533" s="49"/>
      <c r="D533" s="49" t="s">
        <v>4920</v>
      </c>
      <c r="E533" s="49" t="s">
        <v>4851</v>
      </c>
      <c r="F533" s="50" t="s">
        <v>4782</v>
      </c>
      <c r="G533" s="69" t="s">
        <v>11</v>
      </c>
      <c r="H533" s="48"/>
      <c r="I533" s="51"/>
      <c r="J533" s="48" t="s">
        <v>4968</v>
      </c>
      <c r="K533" s="52" t="s">
        <v>84</v>
      </c>
      <c r="L533" s="52">
        <v>10</v>
      </c>
      <c r="M533" s="52">
        <v>0</v>
      </c>
      <c r="N533" s="48" t="s">
        <v>85</v>
      </c>
      <c r="O533" s="48" t="s">
        <v>4976</v>
      </c>
      <c r="P533" s="68">
        <v>3.15</v>
      </c>
      <c r="Q533" s="54">
        <f>(17/100+7.6/100+1.65/100)*P533</f>
        <v>0.826875</v>
      </c>
      <c r="R533" s="54"/>
      <c r="S533" s="54"/>
      <c r="T533" s="54"/>
      <c r="U533" s="54"/>
      <c r="V533" s="54">
        <f>+P533-Q533+R533+S533+T533+U533</f>
        <v>2.323125</v>
      </c>
      <c r="W533" s="56">
        <f>(1.02/100)</f>
        <v>1.02E-2</v>
      </c>
      <c r="X533" s="56">
        <v>4.8E-3</v>
      </c>
      <c r="Y533" s="56">
        <v>0.17</v>
      </c>
      <c r="Z533" s="56">
        <v>1.65E-2</v>
      </c>
      <c r="AA533" s="56">
        <v>7.6E-2</v>
      </c>
      <c r="AB533" s="56">
        <f>SUM(W533:AA533)</f>
        <v>0.2775</v>
      </c>
      <c r="AC533" s="48">
        <v>10</v>
      </c>
      <c r="AD533" s="57">
        <f>IF(AL533="","",+AC533*AL533)</f>
        <v>59.187898089171995</v>
      </c>
      <c r="AE533" s="58">
        <f>IF(AL533="","",+AL533*AB533)</f>
        <v>1.642464171974523</v>
      </c>
      <c r="AF533" s="57">
        <f>IF(AL533="","",+AL533-AE533)</f>
        <v>4.276325636942676</v>
      </c>
      <c r="AG533" s="58">
        <f>+V533</f>
        <v>2.323125</v>
      </c>
      <c r="AH533" s="57">
        <f>IF(AF533="","",+AF533-AG533)</f>
        <v>1.9532006369426762</v>
      </c>
      <c r="AI533" s="57">
        <f>IF(AH533="","",+AH533*AC533)</f>
        <v>19.53200636942676</v>
      </c>
      <c r="AJ533" s="58">
        <v>4.28</v>
      </c>
      <c r="AK533" s="59">
        <v>0.33</v>
      </c>
      <c r="AL533" s="58">
        <f>IF(V533=0,"",V533/(1-AB533-AK533))</f>
        <v>5.918789808917199</v>
      </c>
      <c r="AM533" s="60">
        <v>0.33</v>
      </c>
      <c r="AN533" s="58">
        <f>IF(V533=0,"",V533/(1-AB533-AM533))</f>
        <v>5.918789808917199</v>
      </c>
      <c r="AO533" s="61">
        <v>1.2</v>
      </c>
      <c r="AP533" s="58">
        <f>IF(BD!AJ533="","",BD!AJ533*BD!AO533)</f>
        <v>5.136</v>
      </c>
      <c r="AQ533" s="56">
        <f>BD!AM533/BD!AK533-1</f>
        <v>0</v>
      </c>
      <c r="AR533" s="56">
        <f>IF(BD!AN533="","",IF(BD!AJ533="","",BD!AN533/BD!AJ533-1))</f>
        <v>0.38289481516756996</v>
      </c>
      <c r="AS533" s="56" t="str">
        <f>IF(BD!AN533="","",IF(BD!AN533&lt;BD!AL533,"ABAIXO DA META","DENTRO DA META"))</f>
        <v>DENTRO DA META</v>
      </c>
      <c r="AT533" s="56" t="str">
        <f>IF(BD!AJ533="","EM ANÁLISE",IF(BD!AP533&gt;=BD!AN533,"GO", "NO GO"))</f>
        <v>NO GO</v>
      </c>
      <c r="AU533" s="62">
        <f>IF(AN533="","",+BD!$AN533-AJ533)</f>
        <v>1.638789808917199</v>
      </c>
      <c r="AV533" s="63"/>
      <c r="AW533" s="54">
        <f>BD!P533*BD!AC533</f>
        <v>31.5</v>
      </c>
      <c r="AX533" s="54">
        <f>BD!V533*BD!AC533</f>
        <v>23.231250000000003</v>
      </c>
      <c r="AY533" s="54">
        <f>IF(BD!AN533="","",BD!AN533*BD!AC533)</f>
        <v>59.187898089171995</v>
      </c>
      <c r="AZ533" s="48" t="s">
        <v>5271</v>
      </c>
      <c r="BA533" s="69" t="s">
        <v>115</v>
      </c>
      <c r="BB533" s="48">
        <v>1</v>
      </c>
      <c r="BC533" s="69" t="s">
        <v>4977</v>
      </c>
      <c r="BD533" s="64" t="s">
        <v>5257</v>
      </c>
      <c r="BE533" s="65" t="s">
        <v>4</v>
      </c>
      <c r="BF533" s="65" t="s">
        <v>4</v>
      </c>
      <c r="BG533" s="64" t="s">
        <v>5258</v>
      </c>
      <c r="BH533" s="66"/>
      <c r="BI533" s="66"/>
      <c r="BJ533" s="66"/>
      <c r="BK533" s="66"/>
      <c r="BL533" s="66"/>
      <c r="BM533" s="66"/>
      <c r="BN533" s="66"/>
      <c r="BO533" s="64">
        <v>138</v>
      </c>
      <c r="BP533" s="64">
        <v>140.622</v>
      </c>
      <c r="BQ533" s="64">
        <v>121</v>
      </c>
      <c r="BR533" s="64" t="s">
        <v>5260</v>
      </c>
      <c r="BS533" s="64" t="s">
        <v>5260</v>
      </c>
      <c r="BT533" s="64" t="s">
        <v>5261</v>
      </c>
      <c r="BU533" s="64">
        <v>5102</v>
      </c>
      <c r="BV533" s="64"/>
      <c r="BW533" s="64"/>
      <c r="BX533" s="64"/>
      <c r="BY533" s="64"/>
      <c r="BZ533" s="64"/>
      <c r="CA533" s="64"/>
      <c r="CB533" s="64"/>
      <c r="CC533" s="64">
        <v>102</v>
      </c>
      <c r="CD533" s="64">
        <v>8</v>
      </c>
      <c r="CE533" s="64">
        <v>8</v>
      </c>
      <c r="CF533" s="64"/>
      <c r="CG533" s="37" t="e">
        <f>VLOOKUP(Table_1[[#This Row],[EAN]],'[2]Produtos'!$A:$D,4,0)</f>
        <v>#N/A</v>
      </c>
      <c r="CI533" s="188">
        <f>IF(Table_1[[#This Row],[STATUS MERCADO]]="GO",Table_1[[#This Row],[M. BRUTA TOTAL]],0)</f>
        <v>0</v>
      </c>
      <c r="CJ533" s="188">
        <f>IF(Table_1[[#This Row],[STATUS MERCADO]]="GO",Table_1[[#This Row],[PV UNIT. REALIZADO]]*Table_1[[#This Row],[QUANTIDADE]],0)</f>
        <v>0</v>
      </c>
    </row>
    <row r="534" ht="15">
      <c r="A534" s="7"/>
      <c r="B534" s="67" t="s">
        <v>2735</v>
      </c>
      <c r="C534" s="49"/>
      <c r="D534" s="49" t="s">
        <v>4921</v>
      </c>
      <c r="E534" s="49" t="s">
        <v>4852</v>
      </c>
      <c r="F534" s="50" t="s">
        <v>4783</v>
      </c>
      <c r="G534" s="69" t="s">
        <v>11</v>
      </c>
      <c r="H534" s="48"/>
      <c r="I534" s="51"/>
      <c r="J534" s="48" t="s">
        <v>586</v>
      </c>
      <c r="K534" s="52" t="s">
        <v>84</v>
      </c>
      <c r="L534" s="52">
        <v>12</v>
      </c>
      <c r="M534" s="52">
        <v>0</v>
      </c>
      <c r="N534" s="48" t="s">
        <v>85</v>
      </c>
      <c r="O534" s="48" t="s">
        <v>4976</v>
      </c>
      <c r="P534" s="68">
        <v>4.85</v>
      </c>
      <c r="Q534" s="54">
        <f>(17/100+7.6/100+1.65/100)*P534</f>
        <v>1.273125</v>
      </c>
      <c r="R534" s="54"/>
      <c r="S534" s="54"/>
      <c r="T534" s="54"/>
      <c r="U534" s="54"/>
      <c r="V534" s="54">
        <f>+P534-Q534+R534+S534+T534+U534</f>
        <v>3.5768749999999994</v>
      </c>
      <c r="W534" s="56">
        <f>(1.02/100)</f>
        <v>1.02E-2</v>
      </c>
      <c r="X534" s="56">
        <v>4.8E-3</v>
      </c>
      <c r="Y534" s="56">
        <v>0.17</v>
      </c>
      <c r="Z534" s="56">
        <v>1.65E-2</v>
      </c>
      <c r="AA534" s="56">
        <v>7.6E-2</v>
      </c>
      <c r="AB534" s="56">
        <f>SUM(W534:AA534)</f>
        <v>0.2775</v>
      </c>
      <c r="AC534" s="48">
        <v>12</v>
      </c>
      <c r="AD534" s="57">
        <f>IF(AL534="","",+AC534*AL534)</f>
        <v>109.35668789808918</v>
      </c>
      <c r="AE534" s="58">
        <f>IF(AL534="","",+AL534*AB534)</f>
        <v>2.528873407643313</v>
      </c>
      <c r="AF534" s="57">
        <f>IF(AL534="","",+AL534-AE534)</f>
        <v>6.5841839171974526</v>
      </c>
      <c r="AG534" s="58">
        <f>+V534</f>
        <v>3.5768749999999994</v>
      </c>
      <c r="AH534" s="57">
        <f>IF(AF534="","",+AF534-AG534)</f>
        <v>3.007308917197453</v>
      </c>
      <c r="AI534" s="57">
        <f>IF(AH534="","",+AH534*AC534)</f>
        <v>36.08770700636944</v>
      </c>
      <c r="AJ534" s="58">
        <v>6.65</v>
      </c>
      <c r="AK534" s="59">
        <v>0.33</v>
      </c>
      <c r="AL534" s="58">
        <f>IF(V534=0,"",V534/(1-AB534-AK534))</f>
        <v>9.113057324840765</v>
      </c>
      <c r="AM534" s="60">
        <v>0.33</v>
      </c>
      <c r="AN534" s="58">
        <f>IF(V534=0,"",V534/(1-AB534-AM534))</f>
        <v>9.113057324840765</v>
      </c>
      <c r="AO534" s="61">
        <v>1.2</v>
      </c>
      <c r="AP534" s="58">
        <f>IF(BD!AJ534="","",BD!AJ534*BD!AO534)</f>
        <v>7.98</v>
      </c>
      <c r="AQ534" s="56">
        <f>BD!AM534/BD!AK534-1</f>
        <v>0</v>
      </c>
      <c r="AR534" s="56">
        <f>IF(BD!AN534="","",IF(BD!AJ534="","",BD!AN534/BD!AJ534-1))</f>
        <v>0.37038456012643084</v>
      </c>
      <c r="AS534" s="56" t="str">
        <f>IF(BD!AN534="","",IF(BD!AN534&lt;BD!AL534,"ABAIXO DA META","DENTRO DA META"))</f>
        <v>DENTRO DA META</v>
      </c>
      <c r="AT534" s="56" t="str">
        <f>IF(BD!AJ534="","EM ANÁLISE",IF(BD!AP534&gt;=BD!AN534,"GO", "NO GO"))</f>
        <v>NO GO</v>
      </c>
      <c r="AU534" s="62">
        <f>IF(AN534="","",+BD!$AN534-AJ534)</f>
        <v>2.463057324840765</v>
      </c>
      <c r="AV534" s="63"/>
      <c r="AW534" s="54">
        <f>BD!P534*BD!AC534</f>
        <v>58.199999999999996</v>
      </c>
      <c r="AX534" s="54">
        <f>BD!V534*BD!AC534</f>
        <v>42.92249999999999</v>
      </c>
      <c r="AY534" s="54">
        <f>IF(BD!AN534="","",BD!AN534*BD!AC534)</f>
        <v>109.35668789808918</v>
      </c>
      <c r="AZ534" s="48" t="s">
        <v>5271</v>
      </c>
      <c r="BA534" s="69" t="s">
        <v>115</v>
      </c>
      <c r="BB534" s="48">
        <v>1</v>
      </c>
      <c r="BC534" s="69" t="s">
        <v>4977</v>
      </c>
      <c r="BD534" s="64" t="s">
        <v>5257</v>
      </c>
      <c r="BE534" s="65" t="s">
        <v>4</v>
      </c>
      <c r="BF534" s="65" t="s">
        <v>4</v>
      </c>
      <c r="BG534" s="64" t="s">
        <v>5258</v>
      </c>
      <c r="BH534" s="66"/>
      <c r="BI534" s="66"/>
      <c r="BJ534" s="66"/>
      <c r="BK534" s="66"/>
      <c r="BL534" s="66"/>
      <c r="BM534" s="66"/>
      <c r="BN534" s="66"/>
      <c r="BO534" s="64">
        <v>138</v>
      </c>
      <c r="BP534" s="64">
        <v>140.622</v>
      </c>
      <c r="BQ534" s="64">
        <v>121</v>
      </c>
      <c r="BR534" s="64" t="s">
        <v>5260</v>
      </c>
      <c r="BS534" s="64" t="s">
        <v>5260</v>
      </c>
      <c r="BT534" s="64" t="s">
        <v>5261</v>
      </c>
      <c r="BU534" s="64">
        <v>5102</v>
      </c>
      <c r="BV534" s="64"/>
      <c r="BW534" s="64"/>
      <c r="BX534" s="64"/>
      <c r="BY534" s="64"/>
      <c r="BZ534" s="64"/>
      <c r="CA534" s="64"/>
      <c r="CB534" s="64"/>
      <c r="CC534" s="64">
        <v>102</v>
      </c>
      <c r="CD534" s="64">
        <v>8</v>
      </c>
      <c r="CE534" s="64">
        <v>8</v>
      </c>
      <c r="CF534" s="64"/>
      <c r="CG534" s="37" t="e">
        <f>VLOOKUP(Table_1[[#This Row],[EAN]],'[2]Produtos'!$A:$D,4,0)</f>
        <v>#N/A</v>
      </c>
      <c r="CI534" s="188">
        <f>IF(Table_1[[#This Row],[STATUS MERCADO]]="GO",Table_1[[#This Row],[M. BRUTA TOTAL]],0)</f>
        <v>0</v>
      </c>
      <c r="CJ534" s="188">
        <f>IF(Table_1[[#This Row],[STATUS MERCADO]]="GO",Table_1[[#This Row],[PV UNIT. REALIZADO]]*Table_1[[#This Row],[QUANTIDADE]],0)</f>
        <v>0</v>
      </c>
    </row>
    <row r="535" ht="15">
      <c r="A535" s="7"/>
      <c r="B535" s="67" t="s">
        <v>2735</v>
      </c>
      <c r="C535" s="49"/>
      <c r="D535" s="49" t="s">
        <v>4922</v>
      </c>
      <c r="E535" s="49" t="s">
        <v>4853</v>
      </c>
      <c r="F535" s="50" t="s">
        <v>4784</v>
      </c>
      <c r="G535" s="69" t="s">
        <v>11</v>
      </c>
      <c r="H535" s="48"/>
      <c r="I535" s="51"/>
      <c r="J535" s="48" t="s">
        <v>586</v>
      </c>
      <c r="K535" s="52" t="s">
        <v>84</v>
      </c>
      <c r="L535" s="52">
        <v>12</v>
      </c>
      <c r="M535" s="52">
        <v>0</v>
      </c>
      <c r="N535" s="48" t="s">
        <v>85</v>
      </c>
      <c r="O535" s="48" t="s">
        <v>4976</v>
      </c>
      <c r="P535" s="68">
        <v>5</v>
      </c>
      <c r="Q535" s="54">
        <f>(17/100+7.6/100+1.65/100)*P535</f>
        <v>1.3125</v>
      </c>
      <c r="R535" s="54"/>
      <c r="S535" s="54"/>
      <c r="T535" s="54"/>
      <c r="U535" s="54"/>
      <c r="V535" s="54">
        <f>+P535-Q535+R535+S535+T535+U535</f>
        <v>3.6875</v>
      </c>
      <c r="W535" s="56">
        <f>(1.02/100)</f>
        <v>1.02E-2</v>
      </c>
      <c r="X535" s="56">
        <v>4.8E-3</v>
      </c>
      <c r="Y535" s="56">
        <v>0.17</v>
      </c>
      <c r="Z535" s="56">
        <v>1.65E-2</v>
      </c>
      <c r="AA535" s="56">
        <v>7.6E-2</v>
      </c>
      <c r="AB535" s="56">
        <f>SUM(W535:AA535)</f>
        <v>0.2775</v>
      </c>
      <c r="AC535" s="48">
        <v>12</v>
      </c>
      <c r="AD535" s="57">
        <f>IF(AL535="","",+AC535*AL535)</f>
        <v>112.73885350318474</v>
      </c>
      <c r="AE535" s="58">
        <f>IF(AL535="","",+AL535*AB535)</f>
        <v>2.6070859872611476</v>
      </c>
      <c r="AF535" s="57">
        <f>IF(AL535="","",+AL535-AE535)</f>
        <v>6.787818471337582</v>
      </c>
      <c r="AG535" s="58">
        <f>+V535</f>
        <v>3.6875</v>
      </c>
      <c r="AH535" s="57">
        <f>IF(AF535="","",+AF535-AG535)</f>
        <v>3.100318471337582</v>
      </c>
      <c r="AI535" s="57">
        <f>IF(AH535="","",+AH535*AC535)</f>
        <v>37.203821656050984</v>
      </c>
      <c r="AJ535" s="58">
        <v>6.65</v>
      </c>
      <c r="AK535" s="59">
        <v>0.33</v>
      </c>
      <c r="AL535" s="58">
        <f>IF(V535=0,"",V535/(1-AB535-AK535))</f>
        <v>9.39490445859873</v>
      </c>
      <c r="AM535" s="60">
        <v>0.33</v>
      </c>
      <c r="AN535" s="58">
        <f>IF(V535=0,"",V535/(1-AB535-AM535))</f>
        <v>9.39490445859873</v>
      </c>
      <c r="AO535" s="61">
        <v>1.2</v>
      </c>
      <c r="AP535" s="58">
        <f>IF(BD!AJ535="","",BD!AJ535*BD!AO535)</f>
        <v>7.98</v>
      </c>
      <c r="AQ535" s="56">
        <f>BD!AM535/BD!AK535-1</f>
        <v>0</v>
      </c>
      <c r="AR535" s="56">
        <f>IF(BD!AN535="","",IF(BD!AJ535="","",BD!AN535/BD!AJ535-1))</f>
        <v>0.4127675877592074</v>
      </c>
      <c r="AS535" s="56" t="str">
        <f>IF(BD!AN535="","",IF(BD!AN535&lt;BD!AL535,"ABAIXO DA META","DENTRO DA META"))</f>
        <v>DENTRO DA META</v>
      </c>
      <c r="AT535" s="56" t="str">
        <f>IF(BD!AJ535="","EM ANÁLISE",IF(BD!AP535&gt;=BD!AN535,"GO", "NO GO"))</f>
        <v>NO GO</v>
      </c>
      <c r="AU535" s="62">
        <f>IF(AN535="","",+BD!$AN535-AJ535)</f>
        <v>2.744904458598729</v>
      </c>
      <c r="AV535" s="63"/>
      <c r="AW535" s="54">
        <f>BD!P535*BD!AC535</f>
        <v>60</v>
      </c>
      <c r="AX535" s="54">
        <f>BD!V535*BD!AC535</f>
        <v>44.25</v>
      </c>
      <c r="AY535" s="54">
        <f>IF(BD!AN535="","",BD!AN535*BD!AC535)</f>
        <v>112.73885350318474</v>
      </c>
      <c r="AZ535" s="48" t="s">
        <v>5271</v>
      </c>
      <c r="BA535" s="69" t="s">
        <v>115</v>
      </c>
      <c r="BB535" s="48">
        <v>1</v>
      </c>
      <c r="BC535" s="69" t="s">
        <v>4977</v>
      </c>
      <c r="BD535" s="64" t="s">
        <v>5257</v>
      </c>
      <c r="BE535" s="65" t="s">
        <v>4</v>
      </c>
      <c r="BF535" s="65" t="s">
        <v>4</v>
      </c>
      <c r="BG535" s="64" t="s">
        <v>5258</v>
      </c>
      <c r="BH535" s="66"/>
      <c r="BI535" s="66"/>
      <c r="BJ535" s="66"/>
      <c r="BK535" s="66"/>
      <c r="BL535" s="66"/>
      <c r="BM535" s="66"/>
      <c r="BN535" s="66"/>
      <c r="BO535" s="64">
        <v>138</v>
      </c>
      <c r="BP535" s="64">
        <v>140.622</v>
      </c>
      <c r="BQ535" s="64">
        <v>121</v>
      </c>
      <c r="BR535" s="64" t="s">
        <v>5260</v>
      </c>
      <c r="BS535" s="64" t="s">
        <v>5260</v>
      </c>
      <c r="BT535" s="64" t="s">
        <v>5261</v>
      </c>
      <c r="BU535" s="64">
        <v>5102</v>
      </c>
      <c r="BV535" s="64"/>
      <c r="BW535" s="64"/>
      <c r="BX535" s="64"/>
      <c r="BY535" s="64"/>
      <c r="BZ535" s="64"/>
      <c r="CA535" s="64"/>
      <c r="CB535" s="64"/>
      <c r="CC535" s="64">
        <v>102</v>
      </c>
      <c r="CD535" s="64">
        <v>8</v>
      </c>
      <c r="CE535" s="64">
        <v>8</v>
      </c>
      <c r="CF535" s="64"/>
      <c r="CG535" s="37" t="e">
        <f>VLOOKUP(Table_1[[#This Row],[EAN]],'[2]Produtos'!$A:$D,4,0)</f>
        <v>#N/A</v>
      </c>
      <c r="CI535" s="188">
        <f>IF(Table_1[[#This Row],[STATUS MERCADO]]="GO",Table_1[[#This Row],[M. BRUTA TOTAL]],0)</f>
        <v>0</v>
      </c>
      <c r="CJ535" s="188">
        <f>IF(Table_1[[#This Row],[STATUS MERCADO]]="GO",Table_1[[#This Row],[PV UNIT. REALIZADO]]*Table_1[[#This Row],[QUANTIDADE]],0)</f>
        <v>0</v>
      </c>
    </row>
    <row r="536" ht="15">
      <c r="A536" s="7"/>
      <c r="B536" s="67" t="s">
        <v>2735</v>
      </c>
      <c r="C536" s="49"/>
      <c r="D536" s="49" t="s">
        <v>4923</v>
      </c>
      <c r="E536" s="49" t="s">
        <v>4854</v>
      </c>
      <c r="F536" s="50" t="s">
        <v>4785</v>
      </c>
      <c r="G536" s="69" t="s">
        <v>11</v>
      </c>
      <c r="H536" s="48"/>
      <c r="I536" s="51"/>
      <c r="J536" s="48" t="s">
        <v>4969</v>
      </c>
      <c r="K536" s="52" t="s">
        <v>84</v>
      </c>
      <c r="L536" s="52">
        <v>24</v>
      </c>
      <c r="M536" s="52">
        <v>0</v>
      </c>
      <c r="N536" s="48" t="s">
        <v>85</v>
      </c>
      <c r="O536" s="48" t="s">
        <v>4976</v>
      </c>
      <c r="P536" s="68">
        <v>3.65</v>
      </c>
      <c r="Q536" s="54">
        <f>(17/100+7.6/100+1.65/100)*P536</f>
        <v>0.958125</v>
      </c>
      <c r="R536" s="54"/>
      <c r="S536" s="54"/>
      <c r="T536" s="54"/>
      <c r="U536" s="54"/>
      <c r="V536" s="54">
        <f>+P536-Q536+R536+S536+T536+U536</f>
        <v>2.691875</v>
      </c>
      <c r="W536" s="56">
        <f>(1.02/100)</f>
        <v>1.02E-2</v>
      </c>
      <c r="X536" s="56">
        <v>4.8E-3</v>
      </c>
      <c r="Y536" s="56">
        <v>0.17</v>
      </c>
      <c r="Z536" s="56">
        <v>1.65E-2</v>
      </c>
      <c r="AA536" s="56">
        <v>7.6E-2</v>
      </c>
      <c r="AB536" s="56">
        <f>SUM(W536:AA536)</f>
        <v>0.2775</v>
      </c>
      <c r="AC536" s="48">
        <v>24</v>
      </c>
      <c r="AD536" s="57">
        <f>IF(AL536="","",+AC536*AL536)</f>
        <v>164.59872611464974</v>
      </c>
      <c r="AE536" s="58">
        <f>IF(AL536="","",+AL536*AB536)</f>
        <v>1.9031727707006376</v>
      </c>
      <c r="AF536" s="57">
        <f>IF(AL536="","",+AL536-AE536)</f>
        <v>4.955107484076434</v>
      </c>
      <c r="AG536" s="58">
        <f>+V536</f>
        <v>2.691875</v>
      </c>
      <c r="AH536" s="57">
        <f>IF(AF536="","",+AF536-AG536)</f>
        <v>2.263232484076434</v>
      </c>
      <c r="AI536" s="57">
        <f>IF(AH536="","",+AH536*AC536)</f>
        <v>54.31757961783441</v>
      </c>
      <c r="AJ536" s="58">
        <v>8.39</v>
      </c>
      <c r="AK536" s="59">
        <v>0.33</v>
      </c>
      <c r="AL536" s="58">
        <f>IF(V536=0,"",V536/(1-AB536-AK536))</f>
        <v>6.858280254777072</v>
      </c>
      <c r="AM536" s="60">
        <v>0.33</v>
      </c>
      <c r="AN536" s="58">
        <f>IF(V536=0,"",V536/(1-AB536-AM536))</f>
        <v>6.858280254777072</v>
      </c>
      <c r="AO536" s="61">
        <v>1.2</v>
      </c>
      <c r="AP536" s="58">
        <f>IF(BD!AJ536="","",BD!AJ536*BD!AO536)</f>
        <v>10.068</v>
      </c>
      <c r="AQ536" s="56">
        <f>BD!AM536/BD!AK536-1</f>
        <v>0</v>
      </c>
      <c r="AR536" s="56">
        <f>IF(BD!AN536="","",IF(BD!AJ536="","",BD!AN536/BD!AJ536-1))</f>
        <v>-0.18256492791691636</v>
      </c>
      <c r="AS536" s="56" t="str">
        <f>IF(BD!AN536="","",IF(BD!AN536&lt;BD!AL536,"ABAIXO DA META","DENTRO DA META"))</f>
        <v>DENTRO DA META</v>
      </c>
      <c r="AT536" s="56" t="str">
        <f>IF(BD!AJ536="","EM ANÁLISE",IF(BD!AP536&gt;=BD!AN536,"GO", "NO GO"))</f>
        <v>GO</v>
      </c>
      <c r="AU536" s="62">
        <f>IF(AN536="","",+BD!$AN536-AJ536)</f>
        <v>-1.5317197452229285</v>
      </c>
      <c r="AV536" s="63"/>
      <c r="AW536" s="54">
        <f>BD!P536*BD!AC536</f>
        <v>87.6</v>
      </c>
      <c r="AX536" s="54">
        <f>BD!V536*BD!AC536</f>
        <v>64.605</v>
      </c>
      <c r="AY536" s="54">
        <f>IF(BD!AN536="","",BD!AN536*BD!AC536)</f>
        <v>164.59872611464974</v>
      </c>
      <c r="AZ536" s="48" t="s">
        <v>5271</v>
      </c>
      <c r="BA536" s="69" t="s">
        <v>115</v>
      </c>
      <c r="BB536" s="48">
        <v>1</v>
      </c>
      <c r="BC536" s="69" t="s">
        <v>4977</v>
      </c>
      <c r="BD536" s="64" t="s">
        <v>5257</v>
      </c>
      <c r="BE536" s="65" t="s">
        <v>4</v>
      </c>
      <c r="BF536" s="65" t="s">
        <v>4</v>
      </c>
      <c r="BG536" s="64" t="s">
        <v>5258</v>
      </c>
      <c r="BH536" s="66"/>
      <c r="BI536" s="66"/>
      <c r="BJ536" s="66"/>
      <c r="BK536" s="66"/>
      <c r="BL536" s="66"/>
      <c r="BM536" s="66"/>
      <c r="BN536" s="66"/>
      <c r="BO536" s="64">
        <v>138</v>
      </c>
      <c r="BP536" s="64">
        <v>140.622</v>
      </c>
      <c r="BQ536" s="64">
        <v>121</v>
      </c>
      <c r="BR536" s="64" t="s">
        <v>5260</v>
      </c>
      <c r="BS536" s="64" t="s">
        <v>5260</v>
      </c>
      <c r="BT536" s="64" t="s">
        <v>5261</v>
      </c>
      <c r="BU536" s="64">
        <v>5102</v>
      </c>
      <c r="BV536" s="64"/>
      <c r="BW536" s="64"/>
      <c r="BX536" s="64"/>
      <c r="BY536" s="64"/>
      <c r="BZ536" s="64"/>
      <c r="CA536" s="64"/>
      <c r="CB536" s="64"/>
      <c r="CC536" s="64">
        <v>102</v>
      </c>
      <c r="CD536" s="64">
        <v>8</v>
      </c>
      <c r="CE536" s="64">
        <v>8</v>
      </c>
      <c r="CF536" s="64"/>
      <c r="CG536" s="37" t="e">
        <f>VLOOKUP(Table_1[[#This Row],[EAN]],'[2]Produtos'!$A:$D,4,0)</f>
        <v>#N/A</v>
      </c>
      <c r="CI536" s="188">
        <f>IF(Table_1[[#This Row],[STATUS MERCADO]]="GO",Table_1[[#This Row],[M. BRUTA TOTAL]],0)</f>
        <v>54.31757961783441</v>
      </c>
      <c r="CJ536" s="188">
        <f>IF(Table_1[[#This Row],[STATUS MERCADO]]="GO",Table_1[[#This Row],[PV UNIT. REALIZADO]]*Table_1[[#This Row],[QUANTIDADE]],0)</f>
        <v>164.59872611464974</v>
      </c>
    </row>
    <row r="537" ht="15">
      <c r="A537" s="7"/>
      <c r="B537" s="67" t="s">
        <v>2735</v>
      </c>
      <c r="C537" s="49"/>
      <c r="D537" s="49" t="s">
        <v>4924</v>
      </c>
      <c r="E537" s="49" t="s">
        <v>4855</v>
      </c>
      <c r="F537" s="50" t="s">
        <v>4786</v>
      </c>
      <c r="G537" s="69" t="s">
        <v>11</v>
      </c>
      <c r="H537" s="48"/>
      <c r="I537" s="51"/>
      <c r="J537" s="48" t="s">
        <v>4970</v>
      </c>
      <c r="K537" s="52" t="s">
        <v>84</v>
      </c>
      <c r="L537" s="52">
        <v>24</v>
      </c>
      <c r="M537" s="52">
        <v>0</v>
      </c>
      <c r="N537" s="48" t="s">
        <v>85</v>
      </c>
      <c r="O537" s="48" t="s">
        <v>4976</v>
      </c>
      <c r="P537" s="68">
        <v>3.9</v>
      </c>
      <c r="Q537" s="54">
        <f>(17/100+7.6/100+1.65/100)*P537</f>
        <v>1.02375</v>
      </c>
      <c r="R537" s="54"/>
      <c r="S537" s="54"/>
      <c r="T537" s="54"/>
      <c r="U537" s="54"/>
      <c r="V537" s="54">
        <f>+P537-Q537+R537+S537+T537+U537</f>
        <v>2.8762499999999998</v>
      </c>
      <c r="W537" s="56">
        <f>(1.02/100)</f>
        <v>1.02E-2</v>
      </c>
      <c r="X537" s="56">
        <v>4.8E-3</v>
      </c>
      <c r="Y537" s="56">
        <v>0.17</v>
      </c>
      <c r="Z537" s="56">
        <v>1.65E-2</v>
      </c>
      <c r="AA537" s="56">
        <v>7.6E-2</v>
      </c>
      <c r="AB537" s="56">
        <f>SUM(W537:AA537)</f>
        <v>0.2775</v>
      </c>
      <c r="AC537" s="48">
        <v>24</v>
      </c>
      <c r="AD537" s="57">
        <f>IF(AL537="","",+AC537*AL537)</f>
        <v>175.87261146496817</v>
      </c>
      <c r="AE537" s="58">
        <f>IF(AL537="","",+AL537*AB537)</f>
        <v>2.0335270700636947</v>
      </c>
      <c r="AF537" s="57">
        <f>IF(AL537="","",+AL537-AE537)</f>
        <v>5.294498407643313</v>
      </c>
      <c r="AG537" s="58">
        <f>+V537</f>
        <v>2.8762499999999998</v>
      </c>
      <c r="AH537" s="57">
        <f>IF(AF537="","",+AF537-AG537)</f>
        <v>2.418248407643313</v>
      </c>
      <c r="AI537" s="57">
        <f>IF(AH537="","",+AH537*AC537)</f>
        <v>58.03796178343951</v>
      </c>
      <c r="AJ537" s="58">
        <v>13.64</v>
      </c>
      <c r="AK537" s="59">
        <v>0.33</v>
      </c>
      <c r="AL537" s="58">
        <f>IF(V537=0,"",V537/(1-AB537-AK537))</f>
        <v>7.3280254777070075</v>
      </c>
      <c r="AM537" s="60">
        <v>0.33</v>
      </c>
      <c r="AN537" s="58">
        <f>IF(V537=0,"",V537/(1-AB537-AM537))</f>
        <v>7.3280254777070075</v>
      </c>
      <c r="AO537" s="61">
        <v>1.2</v>
      </c>
      <c r="AP537" s="58">
        <f>IF(BD!AJ537="","",BD!AJ537*BD!AO537)</f>
        <v>16.368</v>
      </c>
      <c r="AQ537" s="56">
        <f>BD!AM537/BD!AK537-1</f>
        <v>0</v>
      </c>
      <c r="AR537" s="56">
        <f>IF(BD!AN537="","",IF(BD!AJ537="","",BD!AN537/BD!AJ537-1))</f>
        <v>-0.46275473037338655</v>
      </c>
      <c r="AS537" s="56" t="str">
        <f>IF(BD!AN537="","",IF(BD!AN537&lt;BD!AL537,"ABAIXO DA META","DENTRO DA META"))</f>
        <v>DENTRO DA META</v>
      </c>
      <c r="AT537" s="56" t="str">
        <f>IF(BD!AJ537="","EM ANÁLISE",IF(BD!AP537&gt;=BD!AN537,"GO", "NO GO"))</f>
        <v>GO</v>
      </c>
      <c r="AU537" s="62">
        <f>IF(AN537="","",+BD!$AN537-AJ537)</f>
        <v>-6.311974522292993</v>
      </c>
      <c r="AV537" s="63"/>
      <c r="AW537" s="54">
        <f>BD!P537*BD!AC537</f>
        <v>93.6</v>
      </c>
      <c r="AX537" s="54">
        <f>BD!V537*BD!AC537</f>
        <v>69.03</v>
      </c>
      <c r="AY537" s="54">
        <f>IF(BD!AN537="","",BD!AN537*BD!AC537)</f>
        <v>175.87261146496817</v>
      </c>
      <c r="AZ537" s="48" t="s">
        <v>5271</v>
      </c>
      <c r="BA537" s="69" t="s">
        <v>115</v>
      </c>
      <c r="BB537" s="48">
        <v>1</v>
      </c>
      <c r="BC537" s="69" t="s">
        <v>4977</v>
      </c>
      <c r="BD537" s="64" t="s">
        <v>5257</v>
      </c>
      <c r="BE537" s="65" t="s">
        <v>4</v>
      </c>
      <c r="BF537" s="65" t="s">
        <v>4</v>
      </c>
      <c r="BG537" s="64" t="s">
        <v>5258</v>
      </c>
      <c r="BH537" s="66"/>
      <c r="BI537" s="66"/>
      <c r="BJ537" s="66"/>
      <c r="BK537" s="66"/>
      <c r="BL537" s="66"/>
      <c r="BM537" s="66"/>
      <c r="BN537" s="66"/>
      <c r="BO537" s="64">
        <v>138</v>
      </c>
      <c r="BP537" s="64">
        <v>140.622</v>
      </c>
      <c r="BQ537" s="64">
        <v>121</v>
      </c>
      <c r="BR537" s="64" t="s">
        <v>5260</v>
      </c>
      <c r="BS537" s="64" t="s">
        <v>5260</v>
      </c>
      <c r="BT537" s="64" t="s">
        <v>5261</v>
      </c>
      <c r="BU537" s="64">
        <v>5102</v>
      </c>
      <c r="BV537" s="64"/>
      <c r="BW537" s="64"/>
      <c r="BX537" s="64"/>
      <c r="BY537" s="64"/>
      <c r="BZ537" s="64"/>
      <c r="CA537" s="64"/>
      <c r="CB537" s="64"/>
      <c r="CC537" s="64">
        <v>102</v>
      </c>
      <c r="CD537" s="64">
        <v>8</v>
      </c>
      <c r="CE537" s="64">
        <v>8</v>
      </c>
      <c r="CF537" s="64"/>
      <c r="CG537" s="37" t="e">
        <f>VLOOKUP(Table_1[[#This Row],[EAN]],'[2]Produtos'!$A:$D,4,0)</f>
        <v>#N/A</v>
      </c>
      <c r="CI537" s="188">
        <f>IF(Table_1[[#This Row],[STATUS MERCADO]]="GO",Table_1[[#This Row],[M. BRUTA TOTAL]],0)</f>
        <v>58.03796178343951</v>
      </c>
      <c r="CJ537" s="188">
        <f>IF(Table_1[[#This Row],[STATUS MERCADO]]="GO",Table_1[[#This Row],[PV UNIT. REALIZADO]]*Table_1[[#This Row],[QUANTIDADE]],0)</f>
        <v>175.87261146496817</v>
      </c>
    </row>
    <row r="538" ht="15">
      <c r="A538" s="7"/>
      <c r="B538" s="67" t="s">
        <v>2735</v>
      </c>
      <c r="C538" s="49"/>
      <c r="D538" s="49" t="s">
        <v>4925</v>
      </c>
      <c r="E538" s="49" t="s">
        <v>4856</v>
      </c>
      <c r="F538" s="50" t="s">
        <v>4787</v>
      </c>
      <c r="G538" s="69" t="s">
        <v>11</v>
      </c>
      <c r="H538" s="48"/>
      <c r="I538" s="51"/>
      <c r="J538" s="48" t="s">
        <v>4966</v>
      </c>
      <c r="K538" s="52" t="s">
        <v>84</v>
      </c>
      <c r="L538" s="52">
        <v>20</v>
      </c>
      <c r="M538" s="52">
        <v>0</v>
      </c>
      <c r="N538" s="48" t="s">
        <v>85</v>
      </c>
      <c r="O538" s="48" t="s">
        <v>4976</v>
      </c>
      <c r="P538" s="68">
        <v>7.4</v>
      </c>
      <c r="Q538" s="54">
        <f>(17/100+7.6/100+1.65/100)*P538</f>
        <v>1.9425000000000001</v>
      </c>
      <c r="R538" s="54"/>
      <c r="S538" s="54"/>
      <c r="T538" s="54"/>
      <c r="U538" s="54"/>
      <c r="V538" s="54">
        <f>+P538-Q538+R538+S538+T538+U538</f>
        <v>5.4575000000000005</v>
      </c>
      <c r="W538" s="56">
        <f>(1.02/100)</f>
        <v>1.02E-2</v>
      </c>
      <c r="X538" s="56">
        <v>4.8E-3</v>
      </c>
      <c r="Y538" s="56">
        <v>0.17</v>
      </c>
      <c r="Z538" s="56">
        <v>1.65E-2</v>
      </c>
      <c r="AA538" s="56">
        <v>7.6E-2</v>
      </c>
      <c r="AB538" s="56">
        <f>SUM(W538:AA538)</f>
        <v>0.2775</v>
      </c>
      <c r="AC538" s="48">
        <v>20</v>
      </c>
      <c r="AD538" s="57">
        <f>IF(AL538="","",+AC538*AL538)</f>
        <v>278.0891719745224</v>
      </c>
      <c r="AE538" s="58">
        <f>IF(AL538="","",+AL538*AB538)</f>
        <v>3.8584872611464984</v>
      </c>
      <c r="AF538" s="57">
        <f>IF(AL538="","",+AL538-AE538)</f>
        <v>10.045971337579621</v>
      </c>
      <c r="AG538" s="58">
        <f>+V538</f>
        <v>5.4575000000000005</v>
      </c>
      <c r="AH538" s="57">
        <f>IF(AF538="","",+AF538-AG538)</f>
        <v>4.5884713375796204</v>
      </c>
      <c r="AI538" s="57">
        <f>IF(AH538="","",+AH538*AC538)</f>
        <v>91.7694267515924</v>
      </c>
      <c r="AJ538" s="58">
        <v>12.83</v>
      </c>
      <c r="AK538" s="59">
        <v>0.33</v>
      </c>
      <c r="AL538" s="58">
        <f>IF(V538=0,"",V538/(1-AB538-AK538))</f>
        <v>13.90445859872612</v>
      </c>
      <c r="AM538" s="60">
        <v>0.33</v>
      </c>
      <c r="AN538" s="58">
        <f>IF(V538=0,"",V538/(1-AB538-AM538))</f>
        <v>13.90445859872612</v>
      </c>
      <c r="AO538" s="61">
        <v>1.2</v>
      </c>
      <c r="AP538" s="58">
        <f>IF(BD!AJ538="","",BD!AJ538*BD!AO538)</f>
        <v>15.395999999999999</v>
      </c>
      <c r="AQ538" s="56">
        <f>BD!AM538/BD!AK538-1</f>
        <v>0</v>
      </c>
      <c r="AR538" s="56">
        <f>IF(BD!AN538="","",IF(BD!AJ538="","",BD!AN538/BD!AJ538-1))</f>
        <v>8.374579880951827E-2</v>
      </c>
      <c r="AS538" s="56" t="str">
        <f>IF(BD!AN538="","",IF(BD!AN538&lt;BD!AL538,"ABAIXO DA META","DENTRO DA META"))</f>
        <v>DENTRO DA META</v>
      </c>
      <c r="AT538" s="56" t="str">
        <f>IF(BD!AJ538="","EM ANÁLISE",IF(BD!AP538&gt;=BD!AN538,"GO", "NO GO"))</f>
        <v>GO</v>
      </c>
      <c r="AU538" s="62">
        <f>IF(AN538="","",+BD!$AN538-AJ538)</f>
        <v>1.0744585987261193</v>
      </c>
      <c r="AV538" s="63"/>
      <c r="AW538" s="54">
        <f>BD!P538*BD!AC538</f>
        <v>148</v>
      </c>
      <c r="AX538" s="54">
        <f>BD!V538*BD!AC538</f>
        <v>109.15</v>
      </c>
      <c r="AY538" s="54">
        <f>IF(BD!AN538="","",BD!AN538*BD!AC538)</f>
        <v>278.0891719745224</v>
      </c>
      <c r="AZ538" s="48" t="s">
        <v>5271</v>
      </c>
      <c r="BA538" s="69" t="s">
        <v>115</v>
      </c>
      <c r="BB538" s="48">
        <v>1</v>
      </c>
      <c r="BC538" s="69" t="s">
        <v>4977</v>
      </c>
      <c r="BD538" s="64" t="s">
        <v>5257</v>
      </c>
      <c r="BE538" s="65" t="s">
        <v>4</v>
      </c>
      <c r="BF538" s="65" t="s">
        <v>4</v>
      </c>
      <c r="BG538" s="64" t="s">
        <v>5258</v>
      </c>
      <c r="BH538" s="66"/>
      <c r="BI538" s="66"/>
      <c r="BJ538" s="66"/>
      <c r="BK538" s="66"/>
      <c r="BL538" s="66"/>
      <c r="BM538" s="66"/>
      <c r="BN538" s="66"/>
      <c r="BO538" s="64">
        <v>138</v>
      </c>
      <c r="BP538" s="64">
        <v>140.622</v>
      </c>
      <c r="BQ538" s="64">
        <v>121</v>
      </c>
      <c r="BR538" s="64" t="s">
        <v>5260</v>
      </c>
      <c r="BS538" s="64" t="s">
        <v>5260</v>
      </c>
      <c r="BT538" s="64" t="s">
        <v>5261</v>
      </c>
      <c r="BU538" s="64">
        <v>5102</v>
      </c>
      <c r="BV538" s="64"/>
      <c r="BW538" s="64"/>
      <c r="BX538" s="64"/>
      <c r="BY538" s="64"/>
      <c r="BZ538" s="64"/>
      <c r="CA538" s="64"/>
      <c r="CB538" s="64"/>
      <c r="CC538" s="64">
        <v>102</v>
      </c>
      <c r="CD538" s="64">
        <v>8</v>
      </c>
      <c r="CE538" s="64">
        <v>8</v>
      </c>
      <c r="CF538" s="64"/>
      <c r="CG538" s="37" t="e">
        <f>VLOOKUP(Table_1[[#This Row],[EAN]],'[2]Produtos'!$A:$D,4,0)</f>
        <v>#N/A</v>
      </c>
      <c r="CI538" s="188">
        <f>IF(Table_1[[#This Row],[STATUS MERCADO]]="GO",Table_1[[#This Row],[M. BRUTA TOTAL]],0)</f>
        <v>91.7694267515924</v>
      </c>
      <c r="CJ538" s="188">
        <f>IF(Table_1[[#This Row],[STATUS MERCADO]]="GO",Table_1[[#This Row],[PV UNIT. REALIZADO]]*Table_1[[#This Row],[QUANTIDADE]],0)</f>
        <v>278.0891719745224</v>
      </c>
    </row>
    <row r="539" ht="15">
      <c r="A539" s="7"/>
      <c r="B539" s="67" t="s">
        <v>2735</v>
      </c>
      <c r="C539" s="49"/>
      <c r="D539" s="49" t="s">
        <v>4926</v>
      </c>
      <c r="E539" s="49" t="s">
        <v>4857</v>
      </c>
      <c r="F539" s="50" t="s">
        <v>4788</v>
      </c>
      <c r="G539" s="69" t="s">
        <v>11</v>
      </c>
      <c r="H539" s="48"/>
      <c r="I539" s="51"/>
      <c r="J539" s="48" t="s">
        <v>4966</v>
      </c>
      <c r="K539" s="52" t="s">
        <v>84</v>
      </c>
      <c r="L539" s="52">
        <v>12</v>
      </c>
      <c r="M539" s="52">
        <v>0</v>
      </c>
      <c r="N539" s="48" t="s">
        <v>85</v>
      </c>
      <c r="O539" s="48" t="s">
        <v>4976</v>
      </c>
      <c r="P539" s="68">
        <v>7</v>
      </c>
      <c r="Q539" s="54">
        <f>(17/100+7.6/100+1.65/100)*P539</f>
        <v>1.8375000000000001</v>
      </c>
      <c r="R539" s="54"/>
      <c r="S539" s="54"/>
      <c r="T539" s="54"/>
      <c r="U539" s="54"/>
      <c r="V539" s="54">
        <f>+P539-Q539+R539+S539+T539+U539</f>
        <v>5.1625</v>
      </c>
      <c r="W539" s="56">
        <f>(1.02/100)</f>
        <v>1.02E-2</v>
      </c>
      <c r="X539" s="56">
        <v>4.8E-3</v>
      </c>
      <c r="Y539" s="56">
        <v>0.17</v>
      </c>
      <c r="Z539" s="56">
        <v>1.65E-2</v>
      </c>
      <c r="AA539" s="56">
        <v>7.6E-2</v>
      </c>
      <c r="AB539" s="56">
        <f>SUM(W539:AA539)</f>
        <v>0.2775</v>
      </c>
      <c r="AC539" s="48">
        <v>12</v>
      </c>
      <c r="AD539" s="57">
        <f>IF(AL539="","",+AC539*AL539)</f>
        <v>157.83439490445863</v>
      </c>
      <c r="AE539" s="58">
        <f>IF(AL539="","",+AL539*AB539)</f>
        <v>3.649920382165606</v>
      </c>
      <c r="AF539" s="57">
        <f>IF(AL539="","",+AL539-AE539)</f>
        <v>9.502945859872613</v>
      </c>
      <c r="AG539" s="58">
        <f>+V539</f>
        <v>5.1625</v>
      </c>
      <c r="AH539" s="57">
        <f>IF(AF539="","",+AF539-AG539)</f>
        <v>4.340445859872613</v>
      </c>
      <c r="AI539" s="57">
        <f>IF(AH539="","",+AH539*AC539)</f>
        <v>52.085350318471356</v>
      </c>
      <c r="AJ539" s="58">
        <v>11.4</v>
      </c>
      <c r="AK539" s="59">
        <v>0.33</v>
      </c>
      <c r="AL539" s="58">
        <f>IF(V539=0,"",V539/(1-AB539-AK539))</f>
        <v>13.152866242038218</v>
      </c>
      <c r="AM539" s="60">
        <v>0.33</v>
      </c>
      <c r="AN539" s="58">
        <f>IF(V539=0,"",V539/(1-AB539-AM539))</f>
        <v>13.152866242038218</v>
      </c>
      <c r="AO539" s="61">
        <v>1.2</v>
      </c>
      <c r="AP539" s="58">
        <f>IF(BD!AJ539="","",BD!AJ539*BD!AO539)</f>
        <v>13.68</v>
      </c>
      <c r="AQ539" s="56">
        <f>BD!AM539/BD!AK539-1</f>
        <v>0</v>
      </c>
      <c r="AR539" s="56">
        <f>IF(BD!AN539="","",IF(BD!AJ539="","",BD!AN539/BD!AJ539-1))</f>
        <v>0.15376019667001906</v>
      </c>
      <c r="AS539" s="56" t="str">
        <f>IF(BD!AN539="","",IF(BD!AN539&lt;BD!AL539,"ABAIXO DA META","DENTRO DA META"))</f>
        <v>DENTRO DA META</v>
      </c>
      <c r="AT539" s="56" t="str">
        <f>IF(BD!AJ539="","EM ANÁLISE",IF(BD!AP539&gt;=BD!AN539,"GO", "NO GO"))</f>
        <v>GO</v>
      </c>
      <c r="AU539" s="62">
        <f>IF(AN539="","",+BD!$AN539-AJ539)</f>
        <v>1.752866242038218</v>
      </c>
      <c r="AV539" s="63"/>
      <c r="AW539" s="54">
        <f>BD!P539*BD!AC539</f>
        <v>84</v>
      </c>
      <c r="AX539" s="54">
        <f>BD!V539*BD!AC539</f>
        <v>61.949999999999996</v>
      </c>
      <c r="AY539" s="54">
        <f>IF(BD!AN539="","",BD!AN539*BD!AC539)</f>
        <v>157.83439490445863</v>
      </c>
      <c r="AZ539" s="48" t="s">
        <v>5271</v>
      </c>
      <c r="BA539" s="69" t="s">
        <v>115</v>
      </c>
      <c r="BB539" s="48">
        <v>1</v>
      </c>
      <c r="BC539" s="69" t="s">
        <v>4977</v>
      </c>
      <c r="BD539" s="64" t="s">
        <v>5257</v>
      </c>
      <c r="BE539" s="65" t="s">
        <v>4</v>
      </c>
      <c r="BF539" s="65" t="s">
        <v>4</v>
      </c>
      <c r="BG539" s="64" t="s">
        <v>5258</v>
      </c>
      <c r="BH539" s="66"/>
      <c r="BI539" s="66"/>
      <c r="BJ539" s="66"/>
      <c r="BK539" s="66"/>
      <c r="BL539" s="66"/>
      <c r="BM539" s="66"/>
      <c r="BN539" s="66"/>
      <c r="BO539" s="64">
        <v>138</v>
      </c>
      <c r="BP539" s="64">
        <v>140.622</v>
      </c>
      <c r="BQ539" s="64">
        <v>121</v>
      </c>
      <c r="BR539" s="64" t="s">
        <v>5260</v>
      </c>
      <c r="BS539" s="64" t="s">
        <v>5260</v>
      </c>
      <c r="BT539" s="64" t="s">
        <v>5261</v>
      </c>
      <c r="BU539" s="64">
        <v>5102</v>
      </c>
      <c r="BV539" s="64"/>
      <c r="BW539" s="64"/>
      <c r="BX539" s="64"/>
      <c r="BY539" s="64"/>
      <c r="BZ539" s="64"/>
      <c r="CA539" s="64"/>
      <c r="CB539" s="64"/>
      <c r="CC539" s="64">
        <v>102</v>
      </c>
      <c r="CD539" s="64">
        <v>8</v>
      </c>
      <c r="CE539" s="64">
        <v>8</v>
      </c>
      <c r="CF539" s="64"/>
      <c r="CG539" s="37" t="e">
        <f>VLOOKUP(Table_1[[#This Row],[EAN]],'[2]Produtos'!$A:$D,4,0)</f>
        <v>#N/A</v>
      </c>
      <c r="CI539" s="188">
        <f>IF(Table_1[[#This Row],[STATUS MERCADO]]="GO",Table_1[[#This Row],[M. BRUTA TOTAL]],0)</f>
        <v>52.085350318471356</v>
      </c>
      <c r="CJ539" s="188">
        <f>IF(Table_1[[#This Row],[STATUS MERCADO]]="GO",Table_1[[#This Row],[PV UNIT. REALIZADO]]*Table_1[[#This Row],[QUANTIDADE]],0)</f>
        <v>157.83439490445863</v>
      </c>
    </row>
    <row r="540" ht="15">
      <c r="A540" s="7"/>
      <c r="B540" s="67" t="s">
        <v>2735</v>
      </c>
      <c r="C540" s="49"/>
      <c r="D540" s="49" t="s">
        <v>4927</v>
      </c>
      <c r="E540" s="49" t="s">
        <v>4858</v>
      </c>
      <c r="F540" s="50" t="s">
        <v>4789</v>
      </c>
      <c r="G540" s="69" t="s">
        <v>11</v>
      </c>
      <c r="H540" s="48"/>
      <c r="I540" s="51"/>
      <c r="J540" s="48" t="s">
        <v>4971</v>
      </c>
      <c r="K540" s="52" t="s">
        <v>84</v>
      </c>
      <c r="L540" s="52">
        <v>12</v>
      </c>
      <c r="M540" s="52">
        <v>0</v>
      </c>
      <c r="N540" s="48" t="s">
        <v>85</v>
      </c>
      <c r="O540" s="48" t="s">
        <v>4976</v>
      </c>
      <c r="P540" s="68">
        <v>8.2</v>
      </c>
      <c r="Q540" s="54">
        <f>(17/100+7.6/100+1.65/100)*P540</f>
        <v>2.1525</v>
      </c>
      <c r="R540" s="54"/>
      <c r="S540" s="54"/>
      <c r="T540" s="54"/>
      <c r="U540" s="54"/>
      <c r="V540" s="54">
        <f>+P540-Q540+R540+S540+T540+U540</f>
        <v>6.047499999999999</v>
      </c>
      <c r="W540" s="56">
        <f>(1.02/100)</f>
        <v>1.02E-2</v>
      </c>
      <c r="X540" s="56">
        <v>4.8E-3</v>
      </c>
      <c r="Y540" s="56">
        <v>0.17</v>
      </c>
      <c r="Z540" s="56">
        <v>1.65E-2</v>
      </c>
      <c r="AA540" s="56">
        <v>7.6E-2</v>
      </c>
      <c r="AB540" s="56">
        <f>SUM(W540:AA540)</f>
        <v>0.2775</v>
      </c>
      <c r="AC540" s="48">
        <v>12</v>
      </c>
      <c r="AD540" s="57">
        <f>IF(AL540="","",+AC540*AL540)</f>
        <v>184.89171974522296</v>
      </c>
      <c r="AE540" s="58">
        <f>IF(AL540="","",+AL540*AB540)</f>
        <v>4.275621019108281</v>
      </c>
      <c r="AF540" s="57">
        <f>IF(AL540="","",+AL540-AE540)</f>
        <v>11.132022292993632</v>
      </c>
      <c r="AG540" s="58">
        <f>+V540</f>
        <v>6.047499999999999</v>
      </c>
      <c r="AH540" s="57">
        <f>IF(AF540="","",+AF540-AG540)</f>
        <v>5.084522292993633</v>
      </c>
      <c r="AI540" s="57">
        <f>IF(AH540="","",+AH540*AC540)</f>
        <v>61.01426751592359</v>
      </c>
      <c r="AJ540" s="58">
        <v>11.4</v>
      </c>
      <c r="AK540" s="59">
        <v>0.33</v>
      </c>
      <c r="AL540" s="58">
        <f>IF(V540=0,"",V540/(1-AB540-AK540))</f>
        <v>15.407643312101913</v>
      </c>
      <c r="AM540" s="60">
        <v>0.33</v>
      </c>
      <c r="AN540" s="58">
        <f>IF(V540=0,"",V540/(1-AB540-AM540))</f>
        <v>15.407643312101913</v>
      </c>
      <c r="AO540" s="61">
        <v>1.2</v>
      </c>
      <c r="AP540" s="58">
        <f>IF(BD!AJ540="","",BD!AJ540*BD!AO540)</f>
        <v>13.68</v>
      </c>
      <c r="AQ540" s="56">
        <f>BD!AM540/BD!AK540-1</f>
        <v>0</v>
      </c>
      <c r="AR540" s="56">
        <f>IF(BD!AN540="","",IF(BD!AJ540="","",BD!AN540/BD!AJ540-1))</f>
        <v>0.351547658956308</v>
      </c>
      <c r="AS540" s="56" t="str">
        <f>IF(BD!AN540="","",IF(BD!AN540&lt;BD!AL540,"ABAIXO DA META","DENTRO DA META"))</f>
        <v>DENTRO DA META</v>
      </c>
      <c r="AT540" s="56" t="str">
        <f>IF(BD!AJ540="","EM ANÁLISE",IF(BD!AP540&gt;=BD!AN540,"GO", "NO GO"))</f>
        <v>NO GO</v>
      </c>
      <c r="AU540" s="62">
        <f>IF(AN540="","",+BD!$AN540-AJ540)</f>
        <v>4.007643312101912</v>
      </c>
      <c r="AV540" s="63"/>
      <c r="AW540" s="54">
        <f>BD!P540*BD!AC540</f>
        <v>98.39999999999999</v>
      </c>
      <c r="AX540" s="54">
        <f>BD!V540*BD!AC540</f>
        <v>72.57</v>
      </c>
      <c r="AY540" s="54">
        <f>IF(BD!AN540="","",BD!AN540*BD!AC540)</f>
        <v>184.89171974522296</v>
      </c>
      <c r="AZ540" s="48" t="s">
        <v>5271</v>
      </c>
      <c r="BA540" s="69" t="s">
        <v>115</v>
      </c>
      <c r="BB540" s="48">
        <v>1</v>
      </c>
      <c r="BC540" s="69" t="s">
        <v>4977</v>
      </c>
      <c r="BD540" s="64" t="s">
        <v>5257</v>
      </c>
      <c r="BE540" s="65" t="s">
        <v>4</v>
      </c>
      <c r="BF540" s="65" t="s">
        <v>4</v>
      </c>
      <c r="BG540" s="64" t="s">
        <v>5258</v>
      </c>
      <c r="BH540" s="66"/>
      <c r="BI540" s="66"/>
      <c r="BJ540" s="66"/>
      <c r="BK540" s="66"/>
      <c r="BL540" s="66"/>
      <c r="BM540" s="66"/>
      <c r="BN540" s="66"/>
      <c r="BO540" s="64">
        <v>138</v>
      </c>
      <c r="BP540" s="64">
        <v>140.622</v>
      </c>
      <c r="BQ540" s="64">
        <v>121</v>
      </c>
      <c r="BR540" s="64" t="s">
        <v>5260</v>
      </c>
      <c r="BS540" s="64" t="s">
        <v>5260</v>
      </c>
      <c r="BT540" s="64" t="s">
        <v>5261</v>
      </c>
      <c r="BU540" s="64">
        <v>5102</v>
      </c>
      <c r="BV540" s="64"/>
      <c r="BW540" s="64"/>
      <c r="BX540" s="64"/>
      <c r="BY540" s="64"/>
      <c r="BZ540" s="64"/>
      <c r="CA540" s="64"/>
      <c r="CB540" s="64"/>
      <c r="CC540" s="64">
        <v>102</v>
      </c>
      <c r="CD540" s="64">
        <v>8</v>
      </c>
      <c r="CE540" s="64">
        <v>8</v>
      </c>
      <c r="CF540" s="64"/>
      <c r="CG540" s="37" t="e">
        <f>VLOOKUP(Table_1[[#This Row],[EAN]],'[2]Produtos'!$A:$D,4,0)</f>
        <v>#N/A</v>
      </c>
      <c r="CI540" s="188">
        <f>IF(Table_1[[#This Row],[STATUS MERCADO]]="GO",Table_1[[#This Row],[M. BRUTA TOTAL]],0)</f>
        <v>0</v>
      </c>
      <c r="CJ540" s="188">
        <f>IF(Table_1[[#This Row],[STATUS MERCADO]]="GO",Table_1[[#This Row],[PV UNIT. REALIZADO]]*Table_1[[#This Row],[QUANTIDADE]],0)</f>
        <v>0</v>
      </c>
    </row>
    <row r="541" ht="15">
      <c r="A541" s="7"/>
      <c r="B541" s="67" t="s">
        <v>2735</v>
      </c>
      <c r="C541" s="49"/>
      <c r="D541" s="49" t="s">
        <v>4928</v>
      </c>
      <c r="E541" s="49" t="s">
        <v>4859</v>
      </c>
      <c r="F541" s="50" t="s">
        <v>4790</v>
      </c>
      <c r="G541" s="69" t="s">
        <v>11</v>
      </c>
      <c r="H541" s="48"/>
      <c r="I541" s="51"/>
      <c r="J541" s="48" t="s">
        <v>4972</v>
      </c>
      <c r="K541" s="52" t="s">
        <v>84</v>
      </c>
      <c r="L541" s="52">
        <v>12</v>
      </c>
      <c r="M541" s="52">
        <v>0</v>
      </c>
      <c r="N541" s="48" t="s">
        <v>85</v>
      </c>
      <c r="O541" s="48" t="s">
        <v>4976</v>
      </c>
      <c r="P541" s="68">
        <v>7.2</v>
      </c>
      <c r="Q541" s="54">
        <f>(17/100+7.6/100+1.65/100)*P541</f>
        <v>1.8900000000000001</v>
      </c>
      <c r="R541" s="54"/>
      <c r="S541" s="54"/>
      <c r="T541" s="54"/>
      <c r="U541" s="54"/>
      <c r="V541" s="54">
        <f>+P541-Q541+R541+S541+T541+U541</f>
        <v>5.3100000000000005</v>
      </c>
      <c r="W541" s="56">
        <f>(1.02/100)</f>
        <v>1.02E-2</v>
      </c>
      <c r="X541" s="56">
        <v>4.8E-3</v>
      </c>
      <c r="Y541" s="56">
        <v>0.17</v>
      </c>
      <c r="Z541" s="56">
        <v>1.65E-2</v>
      </c>
      <c r="AA541" s="56">
        <v>7.6E-2</v>
      </c>
      <c r="AB541" s="56">
        <f>SUM(W541:AA541)</f>
        <v>0.2775</v>
      </c>
      <c r="AC541" s="48">
        <v>12</v>
      </c>
      <c r="AD541" s="57">
        <f>IF(AL541="","",+AC541*AL541)</f>
        <v>162.34394904458605</v>
      </c>
      <c r="AE541" s="58">
        <f>IF(AL541="","",+AL541*AB541)</f>
        <v>3.7542038216560525</v>
      </c>
      <c r="AF541" s="57">
        <f>IF(AL541="","",+AL541-AE541)</f>
        <v>9.774458598726119</v>
      </c>
      <c r="AG541" s="58">
        <f>+V541</f>
        <v>5.3100000000000005</v>
      </c>
      <c r="AH541" s="57">
        <f>IF(AF541="","",+AF541-AG541)</f>
        <v>4.464458598726118</v>
      </c>
      <c r="AI541" s="57">
        <f>IF(AH541="","",+AH541*AC541)</f>
        <v>53.57350318471342</v>
      </c>
      <c r="AJ541" s="58">
        <v>11.4</v>
      </c>
      <c r="AK541" s="59">
        <v>0.33</v>
      </c>
      <c r="AL541" s="58">
        <f>IF(V541=0,"",V541/(1-AB541-AK541))</f>
        <v>13.52866242038217</v>
      </c>
      <c r="AM541" s="60">
        <v>0.33</v>
      </c>
      <c r="AN541" s="58">
        <f>IF(V541=0,"",V541/(1-AB541-AM541))</f>
        <v>13.52866242038217</v>
      </c>
      <c r="AO541" s="61">
        <v>1.2</v>
      </c>
      <c r="AP541" s="58">
        <f>IF(BD!AJ541="","",BD!AJ541*BD!AO541)</f>
        <v>13.68</v>
      </c>
      <c r="AQ541" s="56">
        <f>BD!AM541/BD!AK541-1</f>
        <v>0</v>
      </c>
      <c r="AR541" s="56">
        <f>IF(BD!AN541="","",IF(BD!AJ541="","",BD!AN541/BD!AJ541-1))</f>
        <v>0.18672477371773422</v>
      </c>
      <c r="AS541" s="56" t="str">
        <f>IF(BD!AN541="","",IF(BD!AN541&lt;BD!AL541,"ABAIXO DA META","DENTRO DA META"))</f>
        <v>DENTRO DA META</v>
      </c>
      <c r="AT541" s="56" t="str">
        <f>IF(BD!AJ541="","EM ANÁLISE",IF(BD!AP541&gt;=BD!AN541,"GO", "NO GO"))</f>
        <v>GO</v>
      </c>
      <c r="AU541" s="62">
        <f>IF(AN541="","",+BD!$AN541-AJ541)</f>
        <v>2.1286624203821702</v>
      </c>
      <c r="AV541" s="63"/>
      <c r="AW541" s="54">
        <f>BD!P541*BD!AC541</f>
        <v>86.4</v>
      </c>
      <c r="AX541" s="54">
        <f>BD!V541*BD!AC541</f>
        <v>63.720000000000006</v>
      </c>
      <c r="AY541" s="54">
        <f>IF(BD!AN541="","",BD!AN541*BD!AC541)</f>
        <v>162.34394904458605</v>
      </c>
      <c r="AZ541" s="48" t="s">
        <v>5271</v>
      </c>
      <c r="BA541" s="69" t="s">
        <v>115</v>
      </c>
      <c r="BB541" s="48">
        <v>1</v>
      </c>
      <c r="BC541" s="69" t="s">
        <v>4977</v>
      </c>
      <c r="BD541" s="64" t="s">
        <v>5257</v>
      </c>
      <c r="BE541" s="65" t="s">
        <v>4</v>
      </c>
      <c r="BF541" s="65" t="s">
        <v>4</v>
      </c>
      <c r="BG541" s="64" t="s">
        <v>5258</v>
      </c>
      <c r="BH541" s="66"/>
      <c r="BI541" s="66"/>
      <c r="BJ541" s="66"/>
      <c r="BK541" s="66"/>
      <c r="BL541" s="66"/>
      <c r="BM541" s="66"/>
      <c r="BN541" s="66"/>
      <c r="BO541" s="64">
        <v>138</v>
      </c>
      <c r="BP541" s="64">
        <v>140.622</v>
      </c>
      <c r="BQ541" s="64">
        <v>121</v>
      </c>
      <c r="BR541" s="64" t="s">
        <v>5260</v>
      </c>
      <c r="BS541" s="64" t="s">
        <v>5260</v>
      </c>
      <c r="BT541" s="64" t="s">
        <v>5261</v>
      </c>
      <c r="BU541" s="64">
        <v>5102</v>
      </c>
      <c r="BV541" s="64"/>
      <c r="BW541" s="64"/>
      <c r="BX541" s="64"/>
      <c r="BY541" s="64"/>
      <c r="BZ541" s="64"/>
      <c r="CA541" s="64"/>
      <c r="CB541" s="64"/>
      <c r="CC541" s="64">
        <v>102</v>
      </c>
      <c r="CD541" s="64">
        <v>8</v>
      </c>
      <c r="CE541" s="64">
        <v>8</v>
      </c>
      <c r="CF541" s="64"/>
      <c r="CG541" s="37" t="e">
        <f>VLOOKUP(Table_1[[#This Row],[EAN]],'[2]Produtos'!$A:$D,4,0)</f>
        <v>#N/A</v>
      </c>
      <c r="CI541" s="188">
        <f>IF(Table_1[[#This Row],[STATUS MERCADO]]="GO",Table_1[[#This Row],[M. BRUTA TOTAL]],0)</f>
        <v>53.57350318471342</v>
      </c>
      <c r="CJ541" s="188">
        <f>IF(Table_1[[#This Row],[STATUS MERCADO]]="GO",Table_1[[#This Row],[PV UNIT. REALIZADO]]*Table_1[[#This Row],[QUANTIDADE]],0)</f>
        <v>162.34394904458605</v>
      </c>
    </row>
    <row r="542" ht="15">
      <c r="A542" s="7"/>
      <c r="B542" s="67" t="s">
        <v>2735</v>
      </c>
      <c r="C542" s="49"/>
      <c r="D542" s="49" t="s">
        <v>4929</v>
      </c>
      <c r="E542" s="49" t="s">
        <v>4860</v>
      </c>
      <c r="F542" s="50" t="s">
        <v>4791</v>
      </c>
      <c r="G542" s="69" t="s">
        <v>11</v>
      </c>
      <c r="H542" s="48"/>
      <c r="I542" s="51"/>
      <c r="J542" s="48" t="s">
        <v>4973</v>
      </c>
      <c r="K542" s="52" t="s">
        <v>84</v>
      </c>
      <c r="L542" s="52">
        <v>12</v>
      </c>
      <c r="M542" s="52">
        <v>0</v>
      </c>
      <c r="N542" s="48" t="s">
        <v>85</v>
      </c>
      <c r="O542" s="48" t="s">
        <v>4976</v>
      </c>
      <c r="P542" s="68">
        <v>7.45</v>
      </c>
      <c r="Q542" s="54">
        <f>(17/100+7.6/100+1.65/100)*P542</f>
        <v>1.9556250000000002</v>
      </c>
      <c r="R542" s="54"/>
      <c r="S542" s="54"/>
      <c r="T542" s="54"/>
      <c r="U542" s="54"/>
      <c r="V542" s="54">
        <f>+P542-Q542+R542+S542+T542+U542</f>
        <v>5.494375</v>
      </c>
      <c r="W542" s="56">
        <f>(1.02/100)</f>
        <v>1.02E-2</v>
      </c>
      <c r="X542" s="56">
        <v>4.8E-3</v>
      </c>
      <c r="Y542" s="56">
        <v>0.17</v>
      </c>
      <c r="Z542" s="56">
        <v>1.65E-2</v>
      </c>
      <c r="AA542" s="56">
        <v>7.6E-2</v>
      </c>
      <c r="AB542" s="56">
        <f>SUM(W542:AA542)</f>
        <v>0.2775</v>
      </c>
      <c r="AC542" s="48">
        <v>12</v>
      </c>
      <c r="AD542" s="57">
        <f>IF(AL542="","",+AC542*AL542)</f>
        <v>167.98089171974524</v>
      </c>
      <c r="AE542" s="58">
        <f>IF(AL542="","",+AL542*AB542)</f>
        <v>3.884558121019109</v>
      </c>
      <c r="AF542" s="57">
        <f>IF(AL542="","",+AL542-AE542)</f>
        <v>10.113849522292995</v>
      </c>
      <c r="AG542" s="58">
        <f>+V542</f>
        <v>5.494375</v>
      </c>
      <c r="AH542" s="57">
        <f>IF(AF542="","",+AF542-AG542)</f>
        <v>4.619474522292995</v>
      </c>
      <c r="AI542" s="57">
        <f>IF(AH542="","",+AH542*AC542)</f>
        <v>55.43369426751594</v>
      </c>
      <c r="AJ542" s="58">
        <v>11.4</v>
      </c>
      <c r="AK542" s="59">
        <v>0.33</v>
      </c>
      <c r="AL542" s="58">
        <f>IF(V542=0,"",V542/(1-AB542-AK542))</f>
        <v>13.998407643312104</v>
      </c>
      <c r="AM542" s="60">
        <v>0.33</v>
      </c>
      <c r="AN542" s="58">
        <f>IF(V542=0,"",V542/(1-AB542-AM542))</f>
        <v>13.998407643312104</v>
      </c>
      <c r="AO542" s="61">
        <v>1.2</v>
      </c>
      <c r="AP542" s="58">
        <f>IF(BD!AJ542="","",BD!AJ542*BD!AO542)</f>
        <v>13.68</v>
      </c>
      <c r="AQ542" s="56">
        <f>BD!AM542/BD!AK542-1</f>
        <v>0</v>
      </c>
      <c r="AR542" s="56">
        <f>IF(BD!AN542="","",IF(BD!AJ542="","",BD!AN542/BD!AJ542-1))</f>
        <v>0.2279304950273775</v>
      </c>
      <c r="AS542" s="56" t="str">
        <f>IF(BD!AN542="","",IF(BD!AN542&lt;BD!AL542,"ABAIXO DA META","DENTRO DA META"))</f>
        <v>DENTRO DA META</v>
      </c>
      <c r="AT542" s="56" t="str">
        <f>IF(BD!AJ542="","EM ANÁLISE",IF(BD!AP542&gt;=BD!AN542,"GO", "NO GO"))</f>
        <v>NO GO</v>
      </c>
      <c r="AU542" s="62">
        <f>IF(AN542="","",+BD!$AN542-AJ542)</f>
        <v>2.598407643312104</v>
      </c>
      <c r="AV542" s="63"/>
      <c r="AW542" s="54">
        <f>BD!P542*BD!AC542</f>
        <v>89.4</v>
      </c>
      <c r="AX542" s="54">
        <f>BD!V542*BD!AC542</f>
        <v>65.9325</v>
      </c>
      <c r="AY542" s="54">
        <f>IF(BD!AN542="","",BD!AN542*BD!AC542)</f>
        <v>167.98089171974524</v>
      </c>
      <c r="AZ542" s="48" t="s">
        <v>5271</v>
      </c>
      <c r="BA542" s="69" t="s">
        <v>115</v>
      </c>
      <c r="BB542" s="48">
        <v>1</v>
      </c>
      <c r="BC542" s="69" t="s">
        <v>4977</v>
      </c>
      <c r="BD542" s="64" t="s">
        <v>5257</v>
      </c>
      <c r="BE542" s="65" t="s">
        <v>4</v>
      </c>
      <c r="BF542" s="65" t="s">
        <v>4</v>
      </c>
      <c r="BG542" s="64" t="s">
        <v>5258</v>
      </c>
      <c r="BH542" s="66"/>
      <c r="BI542" s="66"/>
      <c r="BJ542" s="66"/>
      <c r="BK542" s="66"/>
      <c r="BL542" s="66"/>
      <c r="BM542" s="66"/>
      <c r="BN542" s="66"/>
      <c r="BO542" s="64">
        <v>138</v>
      </c>
      <c r="BP542" s="64">
        <v>140.622</v>
      </c>
      <c r="BQ542" s="64">
        <v>121</v>
      </c>
      <c r="BR542" s="64" t="s">
        <v>5260</v>
      </c>
      <c r="BS542" s="64" t="s">
        <v>5260</v>
      </c>
      <c r="BT542" s="64" t="s">
        <v>5261</v>
      </c>
      <c r="BU542" s="64">
        <v>5102</v>
      </c>
      <c r="BV542" s="64"/>
      <c r="BW542" s="64"/>
      <c r="BX542" s="64"/>
      <c r="BY542" s="64"/>
      <c r="BZ542" s="64"/>
      <c r="CA542" s="64"/>
      <c r="CB542" s="64"/>
      <c r="CC542" s="64">
        <v>102</v>
      </c>
      <c r="CD542" s="64">
        <v>8</v>
      </c>
      <c r="CE542" s="64">
        <v>8</v>
      </c>
      <c r="CF542" s="64"/>
      <c r="CG542" s="37" t="e">
        <f>VLOOKUP(Table_1[[#This Row],[EAN]],'[2]Produtos'!$A:$D,4,0)</f>
        <v>#N/A</v>
      </c>
      <c r="CI542" s="188">
        <f>IF(Table_1[[#This Row],[STATUS MERCADO]]="GO",Table_1[[#This Row],[M. BRUTA TOTAL]],0)</f>
        <v>0</v>
      </c>
      <c r="CJ542" s="188">
        <f>IF(Table_1[[#This Row],[STATUS MERCADO]]="GO",Table_1[[#This Row],[PV UNIT. REALIZADO]]*Table_1[[#This Row],[QUANTIDADE]],0)</f>
        <v>0</v>
      </c>
    </row>
    <row r="543" ht="15">
      <c r="A543" s="7"/>
      <c r="B543" s="67" t="s">
        <v>2735</v>
      </c>
      <c r="C543" s="49"/>
      <c r="D543" s="49" t="s">
        <v>4930</v>
      </c>
      <c r="E543" s="49" t="s">
        <v>4861</v>
      </c>
      <c r="F543" s="50" t="s">
        <v>4792</v>
      </c>
      <c r="G543" s="69" t="s">
        <v>11</v>
      </c>
      <c r="H543" s="48"/>
      <c r="I543" s="51"/>
      <c r="J543" s="48" t="s">
        <v>4974</v>
      </c>
      <c r="K543" s="52" t="s">
        <v>84</v>
      </c>
      <c r="L543" s="52">
        <v>12</v>
      </c>
      <c r="M543" s="52">
        <v>0</v>
      </c>
      <c r="N543" s="48" t="s">
        <v>85</v>
      </c>
      <c r="O543" s="48" t="s">
        <v>4976</v>
      </c>
      <c r="P543" s="68">
        <v>8.9</v>
      </c>
      <c r="Q543" s="54">
        <f>(17/100+7.6/100+1.65/100)*P543</f>
        <v>2.33625</v>
      </c>
      <c r="R543" s="54"/>
      <c r="S543" s="54"/>
      <c r="T543" s="54"/>
      <c r="U543" s="54"/>
      <c r="V543" s="54">
        <f>+P543-Q543+R543+S543+T543+U543</f>
        <v>6.563750000000001</v>
      </c>
      <c r="W543" s="56">
        <f>(1.02/100)</f>
        <v>1.02E-2</v>
      </c>
      <c r="X543" s="56">
        <v>4.8E-3</v>
      </c>
      <c r="Y543" s="56">
        <v>0.17</v>
      </c>
      <c r="Z543" s="56">
        <v>1.65E-2</v>
      </c>
      <c r="AA543" s="56">
        <v>7.6E-2</v>
      </c>
      <c r="AB543" s="56">
        <f>SUM(W543:AA543)</f>
        <v>0.2775</v>
      </c>
      <c r="AC543" s="48">
        <v>12</v>
      </c>
      <c r="AD543" s="57">
        <f>IF(AL543="","",+AC543*AL543)</f>
        <v>200.67515923566887</v>
      </c>
      <c r="AE543" s="58">
        <f>IF(AL543="","",+AL543*AB543)</f>
        <v>4.640613057324843</v>
      </c>
      <c r="AF543" s="57">
        <f>IF(AL543="","",+AL543-AE543)</f>
        <v>12.082316878980897</v>
      </c>
      <c r="AG543" s="58">
        <f>+V543</f>
        <v>6.563750000000001</v>
      </c>
      <c r="AH543" s="57">
        <f>IF(AF543="","",+AF543-AG543)</f>
        <v>5.518566878980897</v>
      </c>
      <c r="AI543" s="57">
        <f>IF(AH543="","",+AH543*AC543)</f>
        <v>66.22280254777075</v>
      </c>
      <c r="AJ543" s="58">
        <v>11.88</v>
      </c>
      <c r="AK543" s="59">
        <v>0.33</v>
      </c>
      <c r="AL543" s="58">
        <f>IF(V543=0,"",V543/(1-AB543-AK543))</f>
        <v>16.72292993630574</v>
      </c>
      <c r="AM543" s="60">
        <v>0.33</v>
      </c>
      <c r="AN543" s="58">
        <f>IF(V543=0,"",V543/(1-AB543-AM543))</f>
        <v>16.72292993630574</v>
      </c>
      <c r="AO543" s="61">
        <v>1.2</v>
      </c>
      <c r="AP543" s="58">
        <f>IF(BD!AJ543="","",BD!AJ543*BD!AO543)</f>
        <v>14.256</v>
      </c>
      <c r="AQ543" s="56">
        <f>BD!AM543/BD!AK543-1</f>
        <v>0</v>
      </c>
      <c r="AR543" s="56">
        <f>IF(BD!AN543="","",IF(BD!AJ543="","",BD!AN543/BD!AJ543-1))</f>
        <v>0.4076540350425706</v>
      </c>
      <c r="AS543" s="56" t="str">
        <f>IF(BD!AN543="","",IF(BD!AN543&lt;BD!AL543,"ABAIXO DA META","DENTRO DA META"))</f>
        <v>DENTRO DA META</v>
      </c>
      <c r="AT543" s="56" t="str">
        <f>IF(BD!AJ543="","EM ANÁLISE",IF(BD!AP543&gt;=BD!AN543,"GO", "NO GO"))</f>
        <v>NO GO</v>
      </c>
      <c r="AU543" s="62">
        <f>IF(AN543="","",+BD!$AN543-AJ543)</f>
        <v>4.8429299363057385</v>
      </c>
      <c r="AV543" s="63"/>
      <c r="AW543" s="54">
        <f>BD!P543*BD!AC543</f>
        <v>106.80000000000001</v>
      </c>
      <c r="AX543" s="54">
        <f>BD!V543*BD!AC543</f>
        <v>78.76500000000001</v>
      </c>
      <c r="AY543" s="54">
        <f>IF(BD!AN543="","",BD!AN543*BD!AC543)</f>
        <v>200.67515923566887</v>
      </c>
      <c r="AZ543" s="48" t="s">
        <v>5271</v>
      </c>
      <c r="BA543" s="69" t="s">
        <v>115</v>
      </c>
      <c r="BB543" s="48">
        <v>1</v>
      </c>
      <c r="BC543" s="69" t="s">
        <v>4977</v>
      </c>
      <c r="BD543" s="64" t="s">
        <v>5257</v>
      </c>
      <c r="BE543" s="65" t="s">
        <v>4</v>
      </c>
      <c r="BF543" s="65" t="s">
        <v>4</v>
      </c>
      <c r="BG543" s="64" t="s">
        <v>5258</v>
      </c>
      <c r="BH543" s="66"/>
      <c r="BI543" s="66"/>
      <c r="BJ543" s="66"/>
      <c r="BK543" s="66"/>
      <c r="BL543" s="66"/>
      <c r="BM543" s="66"/>
      <c r="BN543" s="66"/>
      <c r="BO543" s="64">
        <v>138</v>
      </c>
      <c r="BP543" s="64">
        <v>140.622</v>
      </c>
      <c r="BQ543" s="64">
        <v>121</v>
      </c>
      <c r="BR543" s="64" t="s">
        <v>5260</v>
      </c>
      <c r="BS543" s="64" t="s">
        <v>5260</v>
      </c>
      <c r="BT543" s="64" t="s">
        <v>5261</v>
      </c>
      <c r="BU543" s="64">
        <v>5102</v>
      </c>
      <c r="BV543" s="64"/>
      <c r="BW543" s="64"/>
      <c r="BX543" s="64"/>
      <c r="BY543" s="64"/>
      <c r="BZ543" s="64"/>
      <c r="CA543" s="64"/>
      <c r="CB543" s="64"/>
      <c r="CC543" s="64">
        <v>102</v>
      </c>
      <c r="CD543" s="64">
        <v>8</v>
      </c>
      <c r="CE543" s="64">
        <v>8</v>
      </c>
      <c r="CF543" s="64"/>
      <c r="CG543" s="37" t="e">
        <f>VLOOKUP(Table_1[[#This Row],[EAN]],'[2]Produtos'!$A:$D,4,0)</f>
        <v>#N/A</v>
      </c>
      <c r="CI543" s="188">
        <f>IF(Table_1[[#This Row],[STATUS MERCADO]]="GO",Table_1[[#This Row],[M. BRUTA TOTAL]],0)</f>
        <v>0</v>
      </c>
      <c r="CJ543" s="188">
        <f>IF(Table_1[[#This Row],[STATUS MERCADO]]="GO",Table_1[[#This Row],[PV UNIT. REALIZADO]]*Table_1[[#This Row],[QUANTIDADE]],0)</f>
        <v>0</v>
      </c>
    </row>
    <row r="544" ht="15">
      <c r="A544" s="7"/>
      <c r="B544" s="67" t="s">
        <v>2735</v>
      </c>
      <c r="C544" s="49"/>
      <c r="D544" s="49" t="s">
        <v>4931</v>
      </c>
      <c r="E544" s="49" t="s">
        <v>4862</v>
      </c>
      <c r="F544" s="50" t="s">
        <v>4793</v>
      </c>
      <c r="G544" s="69" t="s">
        <v>11</v>
      </c>
      <c r="H544" s="48"/>
      <c r="I544" s="51"/>
      <c r="J544" s="48" t="s">
        <v>4975</v>
      </c>
      <c r="K544" s="52" t="s">
        <v>84</v>
      </c>
      <c r="L544" s="52">
        <v>12</v>
      </c>
      <c r="M544" s="52">
        <v>0</v>
      </c>
      <c r="N544" s="48" t="s">
        <v>85</v>
      </c>
      <c r="O544" s="48" t="s">
        <v>4976</v>
      </c>
      <c r="P544" s="68">
        <v>7.8</v>
      </c>
      <c r="Q544" s="54">
        <f>(17/100+7.6/100+1.65/100)*P544</f>
        <v>2.0475</v>
      </c>
      <c r="R544" s="54"/>
      <c r="S544" s="54"/>
      <c r="T544" s="54"/>
      <c r="U544" s="54"/>
      <c r="V544" s="54">
        <f>+P544-Q544+R544+S544+T544+U544</f>
        <v>5.7524999999999995</v>
      </c>
      <c r="W544" s="56">
        <f>(1.02/100)</f>
        <v>1.02E-2</v>
      </c>
      <c r="X544" s="56">
        <v>4.8E-3</v>
      </c>
      <c r="Y544" s="56">
        <v>0.17</v>
      </c>
      <c r="Z544" s="56">
        <v>1.65E-2</v>
      </c>
      <c r="AA544" s="56">
        <v>7.6E-2</v>
      </c>
      <c r="AB544" s="56">
        <f>SUM(W544:AA544)</f>
        <v>0.2775</v>
      </c>
      <c r="AC544" s="48">
        <v>12</v>
      </c>
      <c r="AD544" s="57">
        <f>IF(AL544="","",+AC544*AL544)</f>
        <v>175.87261146496817</v>
      </c>
      <c r="AE544" s="58">
        <f>IF(AL544="","",+AL544*AB544)</f>
        <v>4.067054140127389</v>
      </c>
      <c r="AF544" s="57">
        <f>IF(AL544="","",+AL544-AE544)</f>
        <v>10.588996815286626</v>
      </c>
      <c r="AG544" s="58">
        <f>+V544</f>
        <v>5.7524999999999995</v>
      </c>
      <c r="AH544" s="57">
        <f>IF(AF544="","",+AF544-AG544)</f>
        <v>4.836496815286626</v>
      </c>
      <c r="AI544" s="57">
        <f>IF(AH544="","",+AH544*AC544)</f>
        <v>58.03796178343951</v>
      </c>
      <c r="AJ544" s="58">
        <v>11.88</v>
      </c>
      <c r="AK544" s="59">
        <v>0.33</v>
      </c>
      <c r="AL544" s="58">
        <f>IF(V544=0,"",V544/(1-AB544-AK544))</f>
        <v>14.656050955414015</v>
      </c>
      <c r="AM544" s="60">
        <v>0.33</v>
      </c>
      <c r="AN544" s="58">
        <f>IF(V544=0,"",V544/(1-AB544-AM544))</f>
        <v>14.656050955414015</v>
      </c>
      <c r="AO544" s="61">
        <v>1.2</v>
      </c>
      <c r="AP544" s="58">
        <f>IF(BD!AJ544="","",BD!AJ544*BD!AO544)</f>
        <v>14.256</v>
      </c>
      <c r="AQ544" s="56">
        <f>BD!AM544/BD!AK544-1</f>
        <v>0</v>
      </c>
      <c r="AR544" s="56">
        <f>IF(BD!AN544="","",IF(BD!AJ544="","",BD!AN544/BD!AJ544-1))</f>
        <v>0.2336743228462974</v>
      </c>
      <c r="AS544" s="56" t="str">
        <f>IF(BD!AN544="","",IF(BD!AN544&lt;BD!AL544,"ABAIXO DA META","DENTRO DA META"))</f>
        <v>DENTRO DA META</v>
      </c>
      <c r="AT544" s="56" t="str">
        <f>IF(BD!AJ544="","EM ANÁLISE",IF(BD!AP544&gt;=BD!AN544,"GO", "NO GO"))</f>
        <v>NO GO</v>
      </c>
      <c r="AU544" s="62">
        <f>IF(AN544="","",+BD!$AN544-AJ544)</f>
        <v>2.7760509554140143</v>
      </c>
      <c r="AV544" s="63"/>
      <c r="AW544" s="54">
        <f>BD!P544*BD!AC544</f>
        <v>93.6</v>
      </c>
      <c r="AX544" s="54">
        <f>BD!V544*BD!AC544</f>
        <v>69.03</v>
      </c>
      <c r="AY544" s="54">
        <f>IF(BD!AN544="","",BD!AN544*BD!AC544)</f>
        <v>175.87261146496817</v>
      </c>
      <c r="AZ544" s="48" t="s">
        <v>5271</v>
      </c>
      <c r="BA544" s="69" t="s">
        <v>115</v>
      </c>
      <c r="BB544" s="48">
        <v>1</v>
      </c>
      <c r="BC544" s="69" t="s">
        <v>4977</v>
      </c>
      <c r="BD544" s="64" t="s">
        <v>5257</v>
      </c>
      <c r="BE544" s="65" t="s">
        <v>4</v>
      </c>
      <c r="BF544" s="65" t="s">
        <v>4</v>
      </c>
      <c r="BG544" s="64" t="s">
        <v>5258</v>
      </c>
      <c r="BH544" s="66"/>
      <c r="BI544" s="66"/>
      <c r="BJ544" s="66"/>
      <c r="BK544" s="66"/>
      <c r="BL544" s="66"/>
      <c r="BM544" s="66"/>
      <c r="BN544" s="66"/>
      <c r="BO544" s="64">
        <v>138</v>
      </c>
      <c r="BP544" s="64">
        <v>140.622</v>
      </c>
      <c r="BQ544" s="64">
        <v>121</v>
      </c>
      <c r="BR544" s="64" t="s">
        <v>5260</v>
      </c>
      <c r="BS544" s="64" t="s">
        <v>5260</v>
      </c>
      <c r="BT544" s="64" t="s">
        <v>5261</v>
      </c>
      <c r="BU544" s="64">
        <v>5102</v>
      </c>
      <c r="BV544" s="64"/>
      <c r="BW544" s="64"/>
      <c r="BX544" s="64"/>
      <c r="BY544" s="64"/>
      <c r="BZ544" s="64"/>
      <c r="CA544" s="64"/>
      <c r="CB544" s="64"/>
      <c r="CC544" s="64">
        <v>102</v>
      </c>
      <c r="CD544" s="64">
        <v>8</v>
      </c>
      <c r="CE544" s="64">
        <v>8</v>
      </c>
      <c r="CF544" s="64"/>
      <c r="CG544" s="37" t="e">
        <f>VLOOKUP(Table_1[[#This Row],[EAN]],'[2]Produtos'!$A:$D,4,0)</f>
        <v>#N/A</v>
      </c>
      <c r="CI544" s="188">
        <f>IF(Table_1[[#This Row],[STATUS MERCADO]]="GO",Table_1[[#This Row],[M. BRUTA TOTAL]],0)</f>
        <v>0</v>
      </c>
      <c r="CJ544" s="188">
        <f>IF(Table_1[[#This Row],[STATUS MERCADO]]="GO",Table_1[[#This Row],[PV UNIT. REALIZADO]]*Table_1[[#This Row],[QUANTIDADE]],0)</f>
        <v>0</v>
      </c>
    </row>
    <row r="545" ht="15">
      <c r="A545" s="7"/>
      <c r="B545" s="67" t="s">
        <v>2735</v>
      </c>
      <c r="C545" s="49"/>
      <c r="D545" s="49" t="s">
        <v>4932</v>
      </c>
      <c r="E545" s="49" t="s">
        <v>4863</v>
      </c>
      <c r="F545" s="50" t="s">
        <v>4794</v>
      </c>
      <c r="G545" s="69" t="s">
        <v>11</v>
      </c>
      <c r="H545" s="48"/>
      <c r="I545" s="51"/>
      <c r="J545" s="48" t="s">
        <v>2795</v>
      </c>
      <c r="K545" s="52" t="s">
        <v>84</v>
      </c>
      <c r="L545" s="52">
        <v>12</v>
      </c>
      <c r="M545" s="52">
        <v>0</v>
      </c>
      <c r="N545" s="48" t="s">
        <v>85</v>
      </c>
      <c r="O545" s="48" t="s">
        <v>4976</v>
      </c>
      <c r="P545" s="68">
        <v>4.65</v>
      </c>
      <c r="Q545" s="54">
        <f>(17/100+7.6/100+1.65/100)*P545</f>
        <v>1.220625</v>
      </c>
      <c r="R545" s="54"/>
      <c r="S545" s="54"/>
      <c r="T545" s="54"/>
      <c r="U545" s="54"/>
      <c r="V545" s="54">
        <f>+P545-Q545+R545+S545+T545+U545</f>
        <v>3.4293750000000003</v>
      </c>
      <c r="W545" s="56">
        <f>(1.02/100)</f>
        <v>1.02E-2</v>
      </c>
      <c r="X545" s="56">
        <v>4.8E-3</v>
      </c>
      <c r="Y545" s="56">
        <v>0.17</v>
      </c>
      <c r="Z545" s="56">
        <v>1.65E-2</v>
      </c>
      <c r="AA545" s="56">
        <v>7.6E-2</v>
      </c>
      <c r="AB545" s="56">
        <f>SUM(W545:AA545)</f>
        <v>0.2775</v>
      </c>
      <c r="AC545" s="48">
        <v>12</v>
      </c>
      <c r="AD545" s="57">
        <f>IF(AL545="","",+AC545*AL545)</f>
        <v>104.84713375796181</v>
      </c>
      <c r="AE545" s="58">
        <f>IF(AL545="","",+AL545*AB545)</f>
        <v>2.4245899681528673</v>
      </c>
      <c r="AF545" s="57">
        <f>IF(AL545="","",+AL545-AE545)</f>
        <v>6.312671178343951</v>
      </c>
      <c r="AG545" s="58">
        <f>+V545</f>
        <v>3.4293750000000003</v>
      </c>
      <c r="AH545" s="57">
        <f>IF(AF545="","",+AF545-AG545)</f>
        <v>2.883296178343951</v>
      </c>
      <c r="AI545" s="57">
        <f>IF(AH545="","",+AH545*AC545)</f>
        <v>34.59955414012741</v>
      </c>
      <c r="AJ545" s="58">
        <v>6.65</v>
      </c>
      <c r="AK545" s="59">
        <v>0.33</v>
      </c>
      <c r="AL545" s="58">
        <f>IF(V545=0,"",V545/(1-AB545-AK545))</f>
        <v>8.737261146496818</v>
      </c>
      <c r="AM545" s="60">
        <v>0.33</v>
      </c>
      <c r="AN545" s="58">
        <f>IF(V545=0,"",V545/(1-AB545-AM545))</f>
        <v>8.737261146496818</v>
      </c>
      <c r="AO545" s="61">
        <v>1.2</v>
      </c>
      <c r="AP545" s="58">
        <f>IF(BD!AJ545="","",BD!AJ545*BD!AO545)</f>
        <v>7.98</v>
      </c>
      <c r="AQ545" s="56">
        <f>BD!AM545/BD!AK545-1</f>
        <v>0</v>
      </c>
      <c r="AR545" s="56">
        <f>IF(BD!AN545="","",IF(BD!AJ545="","",BD!AN545/BD!AJ545-1))</f>
        <v>0.3138738566160628</v>
      </c>
      <c r="AS545" s="56" t="str">
        <f>IF(BD!AN545="","",IF(BD!AN545&lt;BD!AL545,"ABAIXO DA META","DENTRO DA META"))</f>
        <v>DENTRO DA META</v>
      </c>
      <c r="AT545" s="56" t="str">
        <f>IF(BD!AJ545="","EM ANÁLISE",IF(BD!AP545&gt;=BD!AN545,"GO", "NO GO"))</f>
        <v>NO GO</v>
      </c>
      <c r="AU545" s="62">
        <f>IF(AN545="","",+BD!$AN545-AJ545)</f>
        <v>2.087261146496818</v>
      </c>
      <c r="AV545" s="63"/>
      <c r="AW545" s="54">
        <f>BD!P545*BD!AC545</f>
        <v>55.800000000000004</v>
      </c>
      <c r="AX545" s="54">
        <f>BD!V545*BD!AC545</f>
        <v>41.1525</v>
      </c>
      <c r="AY545" s="54">
        <f>IF(BD!AN545="","",BD!AN545*BD!AC545)</f>
        <v>104.84713375796181</v>
      </c>
      <c r="AZ545" s="48" t="s">
        <v>5271</v>
      </c>
      <c r="BA545" s="69" t="s">
        <v>115</v>
      </c>
      <c r="BB545" s="48">
        <v>1</v>
      </c>
      <c r="BC545" s="69" t="s">
        <v>4977</v>
      </c>
      <c r="BD545" s="64" t="s">
        <v>5257</v>
      </c>
      <c r="BE545" s="65" t="s">
        <v>4</v>
      </c>
      <c r="BF545" s="65" t="s">
        <v>4</v>
      </c>
      <c r="BG545" s="64" t="s">
        <v>5258</v>
      </c>
      <c r="BH545" s="66"/>
      <c r="BI545" s="66"/>
      <c r="BJ545" s="66"/>
      <c r="BK545" s="66"/>
      <c r="BL545" s="66"/>
      <c r="BM545" s="66"/>
      <c r="BN545" s="66"/>
      <c r="BO545" s="64">
        <v>138</v>
      </c>
      <c r="BP545" s="64">
        <v>140.622</v>
      </c>
      <c r="BQ545" s="64">
        <v>121</v>
      </c>
      <c r="BR545" s="64" t="s">
        <v>5260</v>
      </c>
      <c r="BS545" s="64" t="s">
        <v>5260</v>
      </c>
      <c r="BT545" s="64" t="s">
        <v>5261</v>
      </c>
      <c r="BU545" s="64">
        <v>5102</v>
      </c>
      <c r="BV545" s="64"/>
      <c r="BW545" s="64"/>
      <c r="BX545" s="64"/>
      <c r="BY545" s="64"/>
      <c r="BZ545" s="64"/>
      <c r="CA545" s="64"/>
      <c r="CB545" s="64"/>
      <c r="CC545" s="64">
        <v>102</v>
      </c>
      <c r="CD545" s="64">
        <v>8</v>
      </c>
      <c r="CE545" s="64">
        <v>8</v>
      </c>
      <c r="CF545" s="64"/>
      <c r="CG545" s="37" t="e">
        <f>VLOOKUP(Table_1[[#This Row],[EAN]],'[2]Produtos'!$A:$D,4,0)</f>
        <v>#N/A</v>
      </c>
      <c r="CI545" s="188">
        <f>IF(Table_1[[#This Row],[STATUS MERCADO]]="GO",Table_1[[#This Row],[M. BRUTA TOTAL]],0)</f>
        <v>0</v>
      </c>
      <c r="CJ545" s="188">
        <f>IF(Table_1[[#This Row],[STATUS MERCADO]]="GO",Table_1[[#This Row],[PV UNIT. REALIZADO]]*Table_1[[#This Row],[QUANTIDADE]],0)</f>
        <v>0</v>
      </c>
    </row>
    <row r="546" ht="15">
      <c r="A546" s="7"/>
      <c r="B546" s="67" t="s">
        <v>2735</v>
      </c>
      <c r="C546" s="49"/>
      <c r="D546" s="49" t="s">
        <v>4933</v>
      </c>
      <c r="E546" s="49" t="s">
        <v>4864</v>
      </c>
      <c r="F546" s="50" t="s">
        <v>4795</v>
      </c>
      <c r="G546" s="69" t="s">
        <v>11</v>
      </c>
      <c r="H546" s="48"/>
      <c r="I546" s="51"/>
      <c r="J546" s="48" t="s">
        <v>2795</v>
      </c>
      <c r="K546" s="52" t="s">
        <v>84</v>
      </c>
      <c r="L546" s="52">
        <v>12</v>
      </c>
      <c r="M546" s="52">
        <v>0</v>
      </c>
      <c r="N546" s="48" t="s">
        <v>85</v>
      </c>
      <c r="O546" s="48" t="s">
        <v>4976</v>
      </c>
      <c r="P546" s="68">
        <v>17.2</v>
      </c>
      <c r="Q546" s="54">
        <f>(17/100+7.6/100+1.65/100)*P546</f>
        <v>4.515</v>
      </c>
      <c r="R546" s="54"/>
      <c r="S546" s="54"/>
      <c r="T546" s="54"/>
      <c r="U546" s="54"/>
      <c r="V546" s="54">
        <f>+P546-Q546+R546+S546+T546+U546</f>
        <v>12.684999999999999</v>
      </c>
      <c r="W546" s="56">
        <f>(1.02/100)</f>
        <v>1.02E-2</v>
      </c>
      <c r="X546" s="56">
        <v>4.8E-3</v>
      </c>
      <c r="Y546" s="56">
        <v>0.17</v>
      </c>
      <c r="Z546" s="56">
        <v>1.65E-2</v>
      </c>
      <c r="AA546" s="56">
        <v>7.6E-2</v>
      </c>
      <c r="AB546" s="56">
        <f>SUM(W546:AA546)</f>
        <v>0.2775</v>
      </c>
      <c r="AC546" s="48">
        <v>12</v>
      </c>
      <c r="AD546" s="57">
        <f>IF(AL546="","",+AC546*AL546)</f>
        <v>387.8216560509555</v>
      </c>
      <c r="AE546" s="58">
        <f>IF(AL546="","",+AL546*AB546)</f>
        <v>8.968375796178346</v>
      </c>
      <c r="AF546" s="57">
        <f>IF(AL546="","",+AL546-AE546)</f>
        <v>23.350095541401277</v>
      </c>
      <c r="AG546" s="58">
        <f>+V546</f>
        <v>12.684999999999999</v>
      </c>
      <c r="AH546" s="57">
        <f>IF(AF546="","",+AF546-AG546)</f>
        <v>10.665095541401278</v>
      </c>
      <c r="AI546" s="57">
        <f>IF(AH546="","",+AH546*AC546)</f>
        <v>127.98114649681534</v>
      </c>
      <c r="AJ546" s="58">
        <v>19.95</v>
      </c>
      <c r="AK546" s="59">
        <v>0.33</v>
      </c>
      <c r="AL546" s="58">
        <f>IF(V546=0,"",V546/(1-AB546-AK546))</f>
        <v>32.31847133757962</v>
      </c>
      <c r="AM546" s="60">
        <v>0.33</v>
      </c>
      <c r="AN546" s="58">
        <f>IF(V546=0,"",V546/(1-AB546-AM546))</f>
        <v>32.31847133757962</v>
      </c>
      <c r="AO546" s="61">
        <v>1.2</v>
      </c>
      <c r="AP546" s="58">
        <f>IF(BD!AJ546="","",BD!AJ546*BD!AO546)</f>
        <v>23.939999999999998</v>
      </c>
      <c r="AQ546" s="56">
        <f>BD!AM546/BD!AK546-1</f>
        <v>0</v>
      </c>
      <c r="AR546" s="56">
        <f>IF(BD!AN546="","",IF(BD!AJ546="","",BD!AN546/BD!AJ546-1))</f>
        <v>0.6199735006305576</v>
      </c>
      <c r="AS546" s="56" t="str">
        <f>IF(BD!AN546="","",IF(BD!AN546&lt;BD!AL546,"ABAIXO DA META","DENTRO DA META"))</f>
        <v>DENTRO DA META</v>
      </c>
      <c r="AT546" s="56" t="str">
        <f>IF(BD!AJ546="","EM ANÁLISE",IF(BD!AP546&gt;=BD!AN546,"GO", "NO GO"))</f>
        <v>NO GO</v>
      </c>
      <c r="AU546" s="62">
        <f>IF(AN546="","",+BD!$AN546-AJ546)</f>
        <v>12.368471337579624</v>
      </c>
      <c r="AV546" s="63"/>
      <c r="AW546" s="54">
        <f>BD!P546*BD!AC546</f>
        <v>206.39999999999998</v>
      </c>
      <c r="AX546" s="54">
        <f>BD!V546*BD!AC546</f>
        <v>152.21999999999997</v>
      </c>
      <c r="AY546" s="54">
        <f>IF(BD!AN546="","",BD!AN546*BD!AC546)</f>
        <v>387.8216560509555</v>
      </c>
      <c r="AZ546" s="48" t="s">
        <v>5271</v>
      </c>
      <c r="BA546" s="69" t="s">
        <v>115</v>
      </c>
      <c r="BB546" s="48">
        <v>1</v>
      </c>
      <c r="BC546" s="69" t="s">
        <v>4977</v>
      </c>
      <c r="BD546" s="64" t="s">
        <v>5257</v>
      </c>
      <c r="BE546" s="65" t="s">
        <v>4</v>
      </c>
      <c r="BF546" s="65" t="s">
        <v>4</v>
      </c>
      <c r="BG546" s="64" t="s">
        <v>5258</v>
      </c>
      <c r="BH546" s="66"/>
      <c r="BI546" s="66"/>
      <c r="BJ546" s="66"/>
      <c r="BK546" s="66"/>
      <c r="BL546" s="66"/>
      <c r="BM546" s="66"/>
      <c r="BN546" s="66"/>
      <c r="BO546" s="64">
        <v>138</v>
      </c>
      <c r="BP546" s="64">
        <v>140.622</v>
      </c>
      <c r="BQ546" s="64">
        <v>121</v>
      </c>
      <c r="BR546" s="64" t="s">
        <v>5260</v>
      </c>
      <c r="BS546" s="64" t="s">
        <v>5260</v>
      </c>
      <c r="BT546" s="64" t="s">
        <v>5261</v>
      </c>
      <c r="BU546" s="64">
        <v>5102</v>
      </c>
      <c r="BV546" s="64"/>
      <c r="BW546" s="64"/>
      <c r="BX546" s="64"/>
      <c r="BY546" s="64"/>
      <c r="BZ546" s="64"/>
      <c r="CA546" s="64"/>
      <c r="CB546" s="64"/>
      <c r="CC546" s="64">
        <v>102</v>
      </c>
      <c r="CD546" s="64">
        <v>8</v>
      </c>
      <c r="CE546" s="64">
        <v>8</v>
      </c>
      <c r="CF546" s="64"/>
      <c r="CG546" s="37" t="e">
        <f>VLOOKUP(Table_1[[#This Row],[EAN]],'[2]Produtos'!$A:$D,4,0)</f>
        <v>#N/A</v>
      </c>
      <c r="CI546" s="188">
        <f>IF(Table_1[[#This Row],[STATUS MERCADO]]="GO",Table_1[[#This Row],[M. BRUTA TOTAL]],0)</f>
        <v>0</v>
      </c>
      <c r="CJ546" s="188">
        <f>IF(Table_1[[#This Row],[STATUS MERCADO]]="GO",Table_1[[#This Row],[PV UNIT. REALIZADO]]*Table_1[[#This Row],[QUANTIDADE]],0)</f>
        <v>0</v>
      </c>
    </row>
    <row r="547" ht="15">
      <c r="A547" s="7"/>
      <c r="B547" s="67" t="s">
        <v>2735</v>
      </c>
      <c r="C547" s="49"/>
      <c r="D547" s="49" t="s">
        <v>4934</v>
      </c>
      <c r="E547" s="49" t="s">
        <v>4865</v>
      </c>
      <c r="F547" s="50" t="s">
        <v>4796</v>
      </c>
      <c r="G547" s="69" t="s">
        <v>11</v>
      </c>
      <c r="H547" s="48"/>
      <c r="I547" s="51"/>
      <c r="J547" s="48" t="s">
        <v>2795</v>
      </c>
      <c r="K547" s="52" t="s">
        <v>84</v>
      </c>
      <c r="L547" s="52">
        <v>12</v>
      </c>
      <c r="M547" s="52">
        <v>0</v>
      </c>
      <c r="N547" s="48" t="s">
        <v>85</v>
      </c>
      <c r="O547" s="48" t="s">
        <v>4976</v>
      </c>
      <c r="P547" s="68">
        <v>4.2</v>
      </c>
      <c r="Q547" s="54">
        <f>(17/100+7.6/100+1.65/100)*P547</f>
        <v>1.1025</v>
      </c>
      <c r="R547" s="54"/>
      <c r="S547" s="54"/>
      <c r="T547" s="54"/>
      <c r="U547" s="54"/>
      <c r="V547" s="54">
        <f>+P547-Q547+R547+S547+T547+U547</f>
        <v>3.0975</v>
      </c>
      <c r="W547" s="56">
        <f>(1.02/100)</f>
        <v>1.02E-2</v>
      </c>
      <c r="X547" s="56">
        <v>4.8E-3</v>
      </c>
      <c r="Y547" s="56">
        <v>0.17</v>
      </c>
      <c r="Z547" s="56">
        <v>1.65E-2</v>
      </c>
      <c r="AA547" s="56">
        <v>7.6E-2</v>
      </c>
      <c r="AB547" s="56">
        <f>SUM(W547:AA547)</f>
        <v>0.2775</v>
      </c>
      <c r="AC547" s="48">
        <v>12</v>
      </c>
      <c r="AD547" s="57">
        <f>IF(AL547="","",+AC547*AL547)</f>
        <v>94.70063694267519</v>
      </c>
      <c r="AE547" s="58">
        <f>IF(AL547="","",+AL547*AB547)</f>
        <v>2.189952229299364</v>
      </c>
      <c r="AF547" s="57">
        <f>IF(AL547="","",+AL547-AE547)</f>
        <v>5.701767515923569</v>
      </c>
      <c r="AG547" s="58">
        <f>+V547</f>
        <v>3.0975</v>
      </c>
      <c r="AH547" s="57">
        <f>IF(AF547="","",+AF547-AG547)</f>
        <v>2.604267515923569</v>
      </c>
      <c r="AI547" s="57">
        <f>IF(AH547="","",+AH547*AC547)</f>
        <v>31.251210191082826</v>
      </c>
      <c r="AJ547" s="58">
        <v>6.18</v>
      </c>
      <c r="AK547" s="59">
        <v>0.33</v>
      </c>
      <c r="AL547" s="58">
        <f>IF(V547=0,"",V547/(1-AB547-AK547))</f>
        <v>7.891719745222932</v>
      </c>
      <c r="AM547" s="60">
        <v>0.33</v>
      </c>
      <c r="AN547" s="58">
        <f>IF(V547=0,"",V547/(1-AB547-AM547))</f>
        <v>7.891719745222932</v>
      </c>
      <c r="AO547" s="61">
        <v>1.2</v>
      </c>
      <c r="AP547" s="58">
        <f>IF(BD!AJ547="","",BD!AJ547*BD!AO547)</f>
        <v>7.4159999999999995</v>
      </c>
      <c r="AQ547" s="56">
        <f>BD!AM547/BD!AK547-1</f>
        <v>0</v>
      </c>
      <c r="AR547" s="56">
        <f>IF(BD!AN547="","",IF(BD!AJ547="","",BD!AN547/BD!AJ547-1))</f>
        <v>0.2769773050522546</v>
      </c>
      <c r="AS547" s="56" t="str">
        <f>IF(BD!AN547="","",IF(BD!AN547&lt;BD!AL547,"ABAIXO DA META","DENTRO DA META"))</f>
        <v>DENTRO DA META</v>
      </c>
      <c r="AT547" s="56" t="str">
        <f>IF(BD!AJ547="","EM ANÁLISE",IF(BD!AP547&gt;=BD!AN547,"GO", "NO GO"))</f>
        <v>NO GO</v>
      </c>
      <c r="AU547" s="62">
        <f>IF(AN547="","",+BD!$AN547-AJ547)</f>
        <v>1.7117197452229327</v>
      </c>
      <c r="AV547" s="63"/>
      <c r="AW547" s="54">
        <f>BD!P547*BD!AC547</f>
        <v>50.400000000000006</v>
      </c>
      <c r="AX547" s="54">
        <f>BD!V547*BD!AC547</f>
        <v>37.17</v>
      </c>
      <c r="AY547" s="54">
        <f>IF(BD!AN547="","",BD!AN547*BD!AC547)</f>
        <v>94.70063694267519</v>
      </c>
      <c r="AZ547" s="48" t="s">
        <v>5271</v>
      </c>
      <c r="BA547" s="69" t="s">
        <v>115</v>
      </c>
      <c r="BB547" s="48">
        <v>1</v>
      </c>
      <c r="BC547" s="69" t="s">
        <v>4977</v>
      </c>
      <c r="BD547" s="64" t="s">
        <v>5257</v>
      </c>
      <c r="BE547" s="65" t="s">
        <v>4</v>
      </c>
      <c r="BF547" s="65" t="s">
        <v>4</v>
      </c>
      <c r="BG547" s="64" t="s">
        <v>5258</v>
      </c>
      <c r="BH547" s="66"/>
      <c r="BI547" s="66"/>
      <c r="BJ547" s="66"/>
      <c r="BK547" s="66"/>
      <c r="BL547" s="66"/>
      <c r="BM547" s="66"/>
      <c r="BN547" s="66"/>
      <c r="BO547" s="64">
        <v>138</v>
      </c>
      <c r="BP547" s="64">
        <v>140.622</v>
      </c>
      <c r="BQ547" s="64">
        <v>121</v>
      </c>
      <c r="BR547" s="64" t="s">
        <v>5260</v>
      </c>
      <c r="BS547" s="64" t="s">
        <v>5260</v>
      </c>
      <c r="BT547" s="64" t="s">
        <v>5261</v>
      </c>
      <c r="BU547" s="64">
        <v>5102</v>
      </c>
      <c r="BV547" s="64"/>
      <c r="BW547" s="64"/>
      <c r="BX547" s="64"/>
      <c r="BY547" s="64"/>
      <c r="BZ547" s="64"/>
      <c r="CA547" s="64"/>
      <c r="CB547" s="64"/>
      <c r="CC547" s="64">
        <v>102</v>
      </c>
      <c r="CD547" s="64">
        <v>8</v>
      </c>
      <c r="CE547" s="64">
        <v>8</v>
      </c>
      <c r="CF547" s="64"/>
      <c r="CG547" s="37" t="e">
        <f>VLOOKUP(Table_1[[#This Row],[EAN]],'[2]Produtos'!$A:$D,4,0)</f>
        <v>#N/A</v>
      </c>
      <c r="CI547" s="188">
        <f>IF(Table_1[[#This Row],[STATUS MERCADO]]="GO",Table_1[[#This Row],[M. BRUTA TOTAL]],0)</f>
        <v>0</v>
      </c>
      <c r="CJ547" s="188">
        <f>IF(Table_1[[#This Row],[STATUS MERCADO]]="GO",Table_1[[#This Row],[PV UNIT. REALIZADO]]*Table_1[[#This Row],[QUANTIDADE]],0)</f>
        <v>0</v>
      </c>
    </row>
    <row r="548" ht="15">
      <c r="A548" s="7"/>
      <c r="B548" s="67" t="s">
        <v>2735</v>
      </c>
      <c r="C548" s="49"/>
      <c r="D548" s="49" t="s">
        <v>4935</v>
      </c>
      <c r="E548" s="49" t="s">
        <v>4866</v>
      </c>
      <c r="F548" s="50" t="s">
        <v>4797</v>
      </c>
      <c r="G548" s="69" t="s">
        <v>11</v>
      </c>
      <c r="H548" s="48"/>
      <c r="I548" s="51"/>
      <c r="J548" s="48" t="s">
        <v>2795</v>
      </c>
      <c r="K548" s="52" t="s">
        <v>84</v>
      </c>
      <c r="L548" s="52">
        <v>12</v>
      </c>
      <c r="M548" s="52">
        <v>0</v>
      </c>
      <c r="N548" s="48" t="s">
        <v>85</v>
      </c>
      <c r="O548" s="48" t="s">
        <v>4976</v>
      </c>
      <c r="P548" s="68">
        <v>15.3</v>
      </c>
      <c r="Q548" s="54">
        <f>(17/100+7.6/100+1.65/100)*P548</f>
        <v>4.01625</v>
      </c>
      <c r="R548" s="54"/>
      <c r="S548" s="54"/>
      <c r="T548" s="54"/>
      <c r="U548" s="54"/>
      <c r="V548" s="54">
        <f>+P548-Q548+R548+S548+T548+U548</f>
        <v>11.283750000000001</v>
      </c>
      <c r="W548" s="56">
        <f>(1.02/100)</f>
        <v>1.02E-2</v>
      </c>
      <c r="X548" s="56">
        <v>4.8E-3</v>
      </c>
      <c r="Y548" s="56">
        <v>0.17</v>
      </c>
      <c r="Z548" s="56">
        <v>1.65E-2</v>
      </c>
      <c r="AA548" s="56">
        <v>7.6E-2</v>
      </c>
      <c r="AB548" s="56">
        <f>SUM(W548:AA548)</f>
        <v>0.2775</v>
      </c>
      <c r="AC548" s="48">
        <v>12</v>
      </c>
      <c r="AD548" s="57">
        <f>IF(AL548="","",+AC548*AL548)</f>
        <v>344.9808917197454</v>
      </c>
      <c r="AE548" s="58">
        <f>IF(AL548="","",+AL548*AB548)</f>
        <v>7.977683121019112</v>
      </c>
      <c r="AF548" s="57">
        <f>IF(AL548="","",+AL548-AE548)</f>
        <v>20.770724522293</v>
      </c>
      <c r="AG548" s="58">
        <f>+V548</f>
        <v>11.283750000000001</v>
      </c>
      <c r="AH548" s="57">
        <f>IF(AF548="","",+AF548-AG548)</f>
        <v>9.486974522293</v>
      </c>
      <c r="AI548" s="57">
        <f>IF(AH548="","",+AH548*AC548)</f>
        <v>113.843694267516</v>
      </c>
      <c r="AJ548" s="58">
        <v>18.05</v>
      </c>
      <c r="AK548" s="59">
        <v>0.33</v>
      </c>
      <c r="AL548" s="58">
        <f>IF(V548=0,"",V548/(1-AB548-AK548))</f>
        <v>28.748407643312113</v>
      </c>
      <c r="AM548" s="60">
        <v>0.33</v>
      </c>
      <c r="AN548" s="58">
        <f>IF(V548=0,"",V548/(1-AB548-AM548))</f>
        <v>28.748407643312113</v>
      </c>
      <c r="AO548" s="61">
        <v>1.2</v>
      </c>
      <c r="AP548" s="58">
        <f>IF(BD!AJ548="","",BD!AJ548*BD!AO548)</f>
        <v>21.66</v>
      </c>
      <c r="AQ548" s="56">
        <f>BD!AM548/BD!AK548-1</f>
        <v>0</v>
      </c>
      <c r="AR548" s="56">
        <f>IF(BD!AN548="","",IF(BD!AJ548="","",BD!AN548/BD!AJ548-1))</f>
        <v>0.5927095647264329</v>
      </c>
      <c r="AS548" s="56" t="str">
        <f>IF(BD!AN548="","",IF(BD!AN548&lt;BD!AL548,"ABAIXO DA META","DENTRO DA META"))</f>
        <v>DENTRO DA META</v>
      </c>
      <c r="AT548" s="56" t="str">
        <f>IF(BD!AJ548="","EM ANÁLISE",IF(BD!AP548&gt;=BD!AN548,"GO", "NO GO"))</f>
        <v>NO GO</v>
      </c>
      <c r="AU548" s="62">
        <f>IF(AN548="","",+BD!$AN548-AJ548)</f>
        <v>10.698407643312112</v>
      </c>
      <c r="AV548" s="63"/>
      <c r="AW548" s="54">
        <f>BD!P548*BD!AC548</f>
        <v>183.60000000000002</v>
      </c>
      <c r="AX548" s="54">
        <f>BD!V548*BD!AC548</f>
        <v>135.40500000000003</v>
      </c>
      <c r="AY548" s="54">
        <f>IF(BD!AN548="","",BD!AN548*BD!AC548)</f>
        <v>344.9808917197454</v>
      </c>
      <c r="AZ548" s="48" t="s">
        <v>5271</v>
      </c>
      <c r="BA548" s="69" t="s">
        <v>115</v>
      </c>
      <c r="BB548" s="48">
        <v>1</v>
      </c>
      <c r="BC548" s="69" t="s">
        <v>4977</v>
      </c>
      <c r="BD548" s="64" t="s">
        <v>5257</v>
      </c>
      <c r="BE548" s="65" t="s">
        <v>4</v>
      </c>
      <c r="BF548" s="65" t="s">
        <v>4</v>
      </c>
      <c r="BG548" s="64" t="s">
        <v>5258</v>
      </c>
      <c r="BH548" s="66"/>
      <c r="BI548" s="66"/>
      <c r="BJ548" s="66"/>
      <c r="BK548" s="66"/>
      <c r="BL548" s="66"/>
      <c r="BM548" s="66"/>
      <c r="BN548" s="66"/>
      <c r="BO548" s="64">
        <v>138</v>
      </c>
      <c r="BP548" s="64">
        <v>140.622</v>
      </c>
      <c r="BQ548" s="64">
        <v>121</v>
      </c>
      <c r="BR548" s="64" t="s">
        <v>5260</v>
      </c>
      <c r="BS548" s="64" t="s">
        <v>5260</v>
      </c>
      <c r="BT548" s="64" t="s">
        <v>5261</v>
      </c>
      <c r="BU548" s="64">
        <v>5102</v>
      </c>
      <c r="BV548" s="64"/>
      <c r="BW548" s="64"/>
      <c r="BX548" s="64"/>
      <c r="BY548" s="64"/>
      <c r="BZ548" s="64"/>
      <c r="CA548" s="64"/>
      <c r="CB548" s="64"/>
      <c r="CC548" s="64">
        <v>102</v>
      </c>
      <c r="CD548" s="64">
        <v>8</v>
      </c>
      <c r="CE548" s="64">
        <v>8</v>
      </c>
      <c r="CF548" s="64"/>
      <c r="CG548" s="37" t="e">
        <f>VLOOKUP(Table_1[[#This Row],[EAN]],'[2]Produtos'!$A:$D,4,0)</f>
        <v>#N/A</v>
      </c>
      <c r="CI548" s="188">
        <f>IF(Table_1[[#This Row],[STATUS MERCADO]]="GO",Table_1[[#This Row],[M. BRUTA TOTAL]],0)</f>
        <v>0</v>
      </c>
      <c r="CJ548" s="188">
        <f>IF(Table_1[[#This Row],[STATUS MERCADO]]="GO",Table_1[[#This Row],[PV UNIT. REALIZADO]]*Table_1[[#This Row],[QUANTIDADE]],0)</f>
        <v>0</v>
      </c>
    </row>
    <row r="549" ht="15">
      <c r="A549" s="7"/>
      <c r="B549" s="67" t="s">
        <v>2735</v>
      </c>
      <c r="C549" s="49"/>
      <c r="D549" s="49" t="s">
        <v>4936</v>
      </c>
      <c r="E549" s="49" t="s">
        <v>4867</v>
      </c>
      <c r="F549" s="50" t="s">
        <v>4798</v>
      </c>
      <c r="G549" s="69" t="s">
        <v>11</v>
      </c>
      <c r="H549" s="48"/>
      <c r="I549" s="51"/>
      <c r="J549" s="48" t="s">
        <v>2795</v>
      </c>
      <c r="K549" s="52" t="s">
        <v>84</v>
      </c>
      <c r="L549" s="52">
        <v>12</v>
      </c>
      <c r="M549" s="52">
        <v>0</v>
      </c>
      <c r="N549" s="48" t="s">
        <v>85</v>
      </c>
      <c r="O549" s="48" t="s">
        <v>4976</v>
      </c>
      <c r="P549" s="68">
        <v>4.55</v>
      </c>
      <c r="Q549" s="54">
        <f>(17/100+7.6/100+1.65/100)*P549</f>
        <v>1.194375</v>
      </c>
      <c r="R549" s="54"/>
      <c r="S549" s="54"/>
      <c r="T549" s="54"/>
      <c r="U549" s="54"/>
      <c r="V549" s="54">
        <f>+P549-Q549+R549+S549+T549+U549</f>
        <v>3.355625</v>
      </c>
      <c r="W549" s="56">
        <f>(1.02/100)</f>
        <v>1.02E-2</v>
      </c>
      <c r="X549" s="56">
        <v>4.8E-3</v>
      </c>
      <c r="Y549" s="56">
        <v>0.17</v>
      </c>
      <c r="Z549" s="56">
        <v>1.65E-2</v>
      </c>
      <c r="AA549" s="56">
        <v>7.6E-2</v>
      </c>
      <c r="AB549" s="56">
        <f>SUM(W549:AA549)</f>
        <v>0.2775</v>
      </c>
      <c r="AC549" s="48">
        <v>12</v>
      </c>
      <c r="AD549" s="57">
        <f>IF(AL549="","",+AC549*AL549)</f>
        <v>102.59235668789812</v>
      </c>
      <c r="AE549" s="58">
        <f>IF(AL549="","",+AL549*AB549)</f>
        <v>2.372448248407644</v>
      </c>
      <c r="AF549" s="57">
        <f>IF(AL549="","",+AL549-AE549)</f>
        <v>6.176914808917199</v>
      </c>
      <c r="AG549" s="58">
        <f>+V549</f>
        <v>3.355625</v>
      </c>
      <c r="AH549" s="57">
        <f>IF(AF549="","",+AF549-AG549)</f>
        <v>2.821289808917199</v>
      </c>
      <c r="AI549" s="57">
        <f>IF(AH549="","",+AH549*AC549)</f>
        <v>33.855477707006386</v>
      </c>
      <c r="AJ549" s="58">
        <v>6.18</v>
      </c>
      <c r="AK549" s="59">
        <v>0.33</v>
      </c>
      <c r="AL549" s="58">
        <f>IF(V549=0,"",V549/(1-AB549-AK549))</f>
        <v>8.549363057324843</v>
      </c>
      <c r="AM549" s="60">
        <v>0.33</v>
      </c>
      <c r="AN549" s="58">
        <f>IF(V549=0,"",V549/(1-AB549-AM549))</f>
        <v>8.549363057324843</v>
      </c>
      <c r="AO549" s="61">
        <v>1.2</v>
      </c>
      <c r="AP549" s="58">
        <f>IF(BD!AJ549="","",BD!AJ549*BD!AO549)</f>
        <v>7.4159999999999995</v>
      </c>
      <c r="AQ549" s="56">
        <f>BD!AM549/BD!AK549-1</f>
        <v>0</v>
      </c>
      <c r="AR549" s="56">
        <f>IF(BD!AN549="","",IF(BD!AJ549="","",BD!AN549/BD!AJ549-1))</f>
        <v>0.38339208047327555</v>
      </c>
      <c r="AS549" s="56" t="str">
        <f>IF(BD!AN549="","",IF(BD!AN549&lt;BD!AL549,"ABAIXO DA META","DENTRO DA META"))</f>
        <v>DENTRO DA META</v>
      </c>
      <c r="AT549" s="56" t="str">
        <f>IF(BD!AJ549="","EM ANÁLISE",IF(BD!AP549&gt;=BD!AN549,"GO", "NO GO"))</f>
        <v>NO GO</v>
      </c>
      <c r="AU549" s="62">
        <f>IF(AN549="","",+BD!$AN549-AJ549)</f>
        <v>2.3693630573248434</v>
      </c>
      <c r="AV549" s="63"/>
      <c r="AW549" s="54">
        <f>BD!P549*BD!AC549</f>
        <v>54.599999999999994</v>
      </c>
      <c r="AX549" s="54">
        <f>BD!V549*BD!AC549</f>
        <v>40.2675</v>
      </c>
      <c r="AY549" s="54">
        <f>IF(BD!AN549="","",BD!AN549*BD!AC549)</f>
        <v>102.59235668789812</v>
      </c>
      <c r="AZ549" s="48" t="s">
        <v>5271</v>
      </c>
      <c r="BA549" s="69" t="s">
        <v>115</v>
      </c>
      <c r="BB549" s="48">
        <v>1</v>
      </c>
      <c r="BC549" s="69" t="s">
        <v>4977</v>
      </c>
      <c r="BD549" s="64" t="s">
        <v>5257</v>
      </c>
      <c r="BE549" s="65" t="s">
        <v>4</v>
      </c>
      <c r="BF549" s="65" t="s">
        <v>4</v>
      </c>
      <c r="BG549" s="64" t="s">
        <v>5258</v>
      </c>
      <c r="BH549" s="66"/>
      <c r="BI549" s="66"/>
      <c r="BJ549" s="66"/>
      <c r="BK549" s="66"/>
      <c r="BL549" s="66"/>
      <c r="BM549" s="66"/>
      <c r="BN549" s="66"/>
      <c r="BO549" s="64">
        <v>138</v>
      </c>
      <c r="BP549" s="64">
        <v>140.622</v>
      </c>
      <c r="BQ549" s="64">
        <v>121</v>
      </c>
      <c r="BR549" s="64" t="s">
        <v>5260</v>
      </c>
      <c r="BS549" s="64" t="s">
        <v>5260</v>
      </c>
      <c r="BT549" s="64" t="s">
        <v>5261</v>
      </c>
      <c r="BU549" s="64">
        <v>5102</v>
      </c>
      <c r="BV549" s="64"/>
      <c r="BW549" s="64"/>
      <c r="BX549" s="64"/>
      <c r="BY549" s="64"/>
      <c r="BZ549" s="64"/>
      <c r="CA549" s="64"/>
      <c r="CB549" s="64"/>
      <c r="CC549" s="64">
        <v>102</v>
      </c>
      <c r="CD549" s="64">
        <v>8</v>
      </c>
      <c r="CE549" s="64">
        <v>8</v>
      </c>
      <c r="CF549" s="64"/>
      <c r="CG549" s="37" t="e">
        <f>VLOOKUP(Table_1[[#This Row],[EAN]],'[2]Produtos'!$A:$D,4,0)</f>
        <v>#N/A</v>
      </c>
      <c r="CI549" s="188">
        <f>IF(Table_1[[#This Row],[STATUS MERCADO]]="GO",Table_1[[#This Row],[M. BRUTA TOTAL]],0)</f>
        <v>0</v>
      </c>
      <c r="CJ549" s="188">
        <f>IF(Table_1[[#This Row],[STATUS MERCADO]]="GO",Table_1[[#This Row],[PV UNIT. REALIZADO]]*Table_1[[#This Row],[QUANTIDADE]],0)</f>
        <v>0</v>
      </c>
    </row>
    <row r="550" ht="15">
      <c r="A550" s="7"/>
      <c r="B550" s="67" t="s">
        <v>2735</v>
      </c>
      <c r="C550" s="49"/>
      <c r="D550" s="49" t="s">
        <v>4937</v>
      </c>
      <c r="E550" s="49" t="s">
        <v>4868</v>
      </c>
      <c r="F550" s="50" t="s">
        <v>4799</v>
      </c>
      <c r="G550" s="69" t="s">
        <v>11</v>
      </c>
      <c r="H550" s="48"/>
      <c r="I550" s="51"/>
      <c r="J550" s="48" t="s">
        <v>2795</v>
      </c>
      <c r="K550" s="52" t="s">
        <v>84</v>
      </c>
      <c r="L550" s="52">
        <v>12</v>
      </c>
      <c r="M550" s="52">
        <v>0</v>
      </c>
      <c r="N550" s="48" t="s">
        <v>85</v>
      </c>
      <c r="O550" s="48" t="s">
        <v>4976</v>
      </c>
      <c r="P550" s="68">
        <v>16.45</v>
      </c>
      <c r="Q550" s="54">
        <f>(17/100+7.6/100+1.65/100)*P550</f>
        <v>4.318125</v>
      </c>
      <c r="R550" s="54"/>
      <c r="S550" s="54"/>
      <c r="T550" s="54"/>
      <c r="U550" s="54"/>
      <c r="V550" s="54">
        <f>+P550-Q550+R550+S550+T550+U550</f>
        <v>12.131874999999999</v>
      </c>
      <c r="W550" s="56">
        <f>(1.02/100)</f>
        <v>1.02E-2</v>
      </c>
      <c r="X550" s="56">
        <v>4.8E-3</v>
      </c>
      <c r="Y550" s="56">
        <v>0.17</v>
      </c>
      <c r="Z550" s="56">
        <v>1.65E-2</v>
      </c>
      <c r="AA550" s="56">
        <v>7.6E-2</v>
      </c>
      <c r="AB550" s="56">
        <f>SUM(W550:AA550)</f>
        <v>0.2775</v>
      </c>
      <c r="AC550" s="48">
        <v>12</v>
      </c>
      <c r="AD550" s="57">
        <f>IF(AL550="","",+AC550*AL550)</f>
        <v>370.91082802547777</v>
      </c>
      <c r="AE550" s="58">
        <f>IF(AL550="","",+AL550*AB550)</f>
        <v>8.577312898089174</v>
      </c>
      <c r="AF550" s="57">
        <f>IF(AL550="","",+AL550-AE550)</f>
        <v>22.331922770700643</v>
      </c>
      <c r="AG550" s="58">
        <f>+V550</f>
        <v>12.131874999999999</v>
      </c>
      <c r="AH550" s="57">
        <f>IF(AF550="","",+AF550-AG550)</f>
        <v>10.200047770700644</v>
      </c>
      <c r="AI550" s="57">
        <f>IF(AH550="","",+AH550*AC550)</f>
        <v>122.40057324840774</v>
      </c>
      <c r="AJ550" s="58">
        <v>18.05</v>
      </c>
      <c r="AK550" s="59">
        <v>0.33</v>
      </c>
      <c r="AL550" s="58">
        <f>IF(V550=0,"",V550/(1-AB550-AK550))</f>
        <v>30.909235668789815</v>
      </c>
      <c r="AM550" s="60">
        <v>0.33</v>
      </c>
      <c r="AN550" s="58">
        <f>IF(V550=0,"",V550/(1-AB550-AM550))</f>
        <v>30.909235668789815</v>
      </c>
      <c r="AO550" s="61">
        <v>1.2</v>
      </c>
      <c r="AP550" s="58">
        <f>IF(BD!AJ550="","",BD!AJ550*BD!AO550)</f>
        <v>21.66</v>
      </c>
      <c r="AQ550" s="56">
        <f>BD!AM550/BD!AK550-1</f>
        <v>0</v>
      </c>
      <c r="AR550" s="56">
        <f>IF(BD!AN550="","",IF(BD!AJ550="","",BD!AN550/BD!AJ550-1))</f>
        <v>0.7124230287418181</v>
      </c>
      <c r="AS550" s="56" t="str">
        <f>IF(BD!AN550="","",IF(BD!AN550&lt;BD!AL550,"ABAIXO DA META","DENTRO DA META"))</f>
        <v>DENTRO DA META</v>
      </c>
      <c r="AT550" s="56" t="str">
        <f>IF(BD!AJ550="","EM ANÁLISE",IF(BD!AP550&gt;=BD!AN550,"GO", "NO GO"))</f>
        <v>NO GO</v>
      </c>
      <c r="AU550" s="62">
        <f>IF(AN550="","",+BD!$AN550-AJ550)</f>
        <v>12.859235668789815</v>
      </c>
      <c r="AV550" s="63"/>
      <c r="AW550" s="54">
        <f>BD!P550*BD!AC550</f>
        <v>197.39999999999998</v>
      </c>
      <c r="AX550" s="54">
        <f>BD!V550*BD!AC550</f>
        <v>145.58249999999998</v>
      </c>
      <c r="AY550" s="54">
        <f>IF(BD!AN550="","",BD!AN550*BD!AC550)</f>
        <v>370.91082802547777</v>
      </c>
      <c r="AZ550" s="48" t="s">
        <v>5271</v>
      </c>
      <c r="BA550" s="69" t="s">
        <v>115</v>
      </c>
      <c r="BB550" s="48">
        <v>1</v>
      </c>
      <c r="BC550" s="69" t="s">
        <v>4977</v>
      </c>
      <c r="BD550" s="64" t="s">
        <v>5257</v>
      </c>
      <c r="BE550" s="65" t="s">
        <v>4</v>
      </c>
      <c r="BF550" s="65" t="s">
        <v>4</v>
      </c>
      <c r="BG550" s="64" t="s">
        <v>5258</v>
      </c>
      <c r="BH550" s="66"/>
      <c r="BI550" s="66"/>
      <c r="BJ550" s="66"/>
      <c r="BK550" s="66"/>
      <c r="BL550" s="66"/>
      <c r="BM550" s="66"/>
      <c r="BN550" s="66"/>
      <c r="BO550" s="64">
        <v>138</v>
      </c>
      <c r="BP550" s="64">
        <v>140.622</v>
      </c>
      <c r="BQ550" s="64">
        <v>121</v>
      </c>
      <c r="BR550" s="64" t="s">
        <v>5260</v>
      </c>
      <c r="BS550" s="64" t="s">
        <v>5260</v>
      </c>
      <c r="BT550" s="64" t="s">
        <v>5261</v>
      </c>
      <c r="BU550" s="64">
        <v>5102</v>
      </c>
      <c r="BV550" s="64"/>
      <c r="BW550" s="64"/>
      <c r="BX550" s="64"/>
      <c r="BY550" s="64"/>
      <c r="BZ550" s="64"/>
      <c r="CA550" s="64"/>
      <c r="CB550" s="64"/>
      <c r="CC550" s="64">
        <v>102</v>
      </c>
      <c r="CD550" s="64">
        <v>8</v>
      </c>
      <c r="CE550" s="64">
        <v>8</v>
      </c>
      <c r="CF550" s="64"/>
      <c r="CG550" s="37" t="e">
        <f>VLOOKUP(Table_1[[#This Row],[EAN]],'[2]Produtos'!$A:$D,4,0)</f>
        <v>#N/A</v>
      </c>
      <c r="CI550" s="188">
        <f>IF(Table_1[[#This Row],[STATUS MERCADO]]="GO",Table_1[[#This Row],[M. BRUTA TOTAL]],0)</f>
        <v>0</v>
      </c>
      <c r="CJ550" s="188">
        <f>IF(Table_1[[#This Row],[STATUS MERCADO]]="GO",Table_1[[#This Row],[PV UNIT. REALIZADO]]*Table_1[[#This Row],[QUANTIDADE]],0)</f>
        <v>0</v>
      </c>
    </row>
    <row r="551" ht="15">
      <c r="A551" s="7"/>
      <c r="B551" s="67" t="s">
        <v>2735</v>
      </c>
      <c r="C551" s="49"/>
      <c r="D551" s="49" t="s">
        <v>4938</v>
      </c>
      <c r="E551" s="49" t="s">
        <v>4869</v>
      </c>
      <c r="F551" s="50" t="s">
        <v>4800</v>
      </c>
      <c r="G551" s="69" t="s">
        <v>11</v>
      </c>
      <c r="H551" s="48"/>
      <c r="I551" s="51"/>
      <c r="J551" s="48" t="s">
        <v>2795</v>
      </c>
      <c r="K551" s="52" t="s">
        <v>84</v>
      </c>
      <c r="L551" s="52">
        <v>12</v>
      </c>
      <c r="M551" s="52">
        <v>0</v>
      </c>
      <c r="N551" s="48" t="s">
        <v>85</v>
      </c>
      <c r="O551" s="48" t="s">
        <v>4976</v>
      </c>
      <c r="P551" s="68">
        <v>4</v>
      </c>
      <c r="Q551" s="54">
        <f>(17/100+7.6/100+1.65/100)*P551</f>
        <v>1.05</v>
      </c>
      <c r="R551" s="54"/>
      <c r="S551" s="54"/>
      <c r="T551" s="54"/>
      <c r="U551" s="54"/>
      <c r="V551" s="54">
        <f>+P551-Q551+R551+S551+T551+U551</f>
        <v>2.95</v>
      </c>
      <c r="W551" s="56">
        <f>(1.02/100)</f>
        <v>1.02E-2</v>
      </c>
      <c r="X551" s="56">
        <v>4.8E-3</v>
      </c>
      <c r="Y551" s="56">
        <v>0.17</v>
      </c>
      <c r="Z551" s="56">
        <v>1.65E-2</v>
      </c>
      <c r="AA551" s="56">
        <v>7.6E-2</v>
      </c>
      <c r="AB551" s="56">
        <f>SUM(W551:AA551)</f>
        <v>0.2775</v>
      </c>
      <c r="AC551" s="48">
        <v>12</v>
      </c>
      <c r="AD551" s="57">
        <f>IF(AL551="","",+AC551*AL551)</f>
        <v>90.1910828025478</v>
      </c>
      <c r="AE551" s="58">
        <f>IF(AL551="","",+AL551*AB551)</f>
        <v>2.085668789808918</v>
      </c>
      <c r="AF551" s="57">
        <f>IF(AL551="","",+AL551-AE551)</f>
        <v>5.430254777070065</v>
      </c>
      <c r="AG551" s="58">
        <f>+V551</f>
        <v>2.95</v>
      </c>
      <c r="AH551" s="57">
        <f>IF(AF551="","",+AF551-AG551)</f>
        <v>2.4802547770700647</v>
      </c>
      <c r="AI551" s="57">
        <f>IF(AH551="","",+AH551*AC551)</f>
        <v>29.763057324840776</v>
      </c>
      <c r="AJ551" s="58">
        <v>6.18</v>
      </c>
      <c r="AK551" s="59">
        <v>0.33</v>
      </c>
      <c r="AL551" s="58">
        <f>IF(V551=0,"",V551/(1-AB551-AK551))</f>
        <v>7.515923566878983</v>
      </c>
      <c r="AM551" s="60">
        <v>0.33</v>
      </c>
      <c r="AN551" s="58">
        <f>IF(V551=0,"",V551/(1-AB551-AM551))</f>
        <v>7.515923566878983</v>
      </c>
      <c r="AO551" s="61">
        <v>1.2</v>
      </c>
      <c r="AP551" s="58">
        <f>IF(BD!AJ551="","",BD!AJ551*BD!AO551)</f>
        <v>7.4159999999999995</v>
      </c>
      <c r="AQ551" s="56">
        <f>BD!AM551/BD!AK551-1</f>
        <v>0</v>
      </c>
      <c r="AR551" s="56">
        <f>IF(BD!AN551="","",IF(BD!AJ551="","",BD!AN551/BD!AJ551-1))</f>
        <v>0.2161688619545281</v>
      </c>
      <c r="AS551" s="56" t="str">
        <f>IF(BD!AN551="","",IF(BD!AN551&lt;BD!AL551,"ABAIXO DA META","DENTRO DA META"))</f>
        <v>DENTRO DA META</v>
      </c>
      <c r="AT551" s="56" t="str">
        <f>IF(BD!AJ551="","EM ANÁLISE",IF(BD!AP551&gt;=BD!AN551,"GO", "NO GO"))</f>
        <v>NO GO</v>
      </c>
      <c r="AU551" s="62">
        <f>IF(AN551="","",+BD!$AN551-AJ551)</f>
        <v>1.335923566878983</v>
      </c>
      <c r="AV551" s="63"/>
      <c r="AW551" s="54">
        <f>BD!P551*BD!AC551</f>
        <v>48</v>
      </c>
      <c r="AX551" s="54">
        <f>BD!V551*BD!AC551</f>
        <v>35.400000000000006</v>
      </c>
      <c r="AY551" s="54">
        <f>IF(BD!AN551="","",BD!AN551*BD!AC551)</f>
        <v>90.1910828025478</v>
      </c>
      <c r="AZ551" s="48" t="s">
        <v>5271</v>
      </c>
      <c r="BA551" s="69" t="s">
        <v>115</v>
      </c>
      <c r="BB551" s="48">
        <v>1</v>
      </c>
      <c r="BC551" s="69" t="s">
        <v>4977</v>
      </c>
      <c r="BD551" s="64" t="s">
        <v>5257</v>
      </c>
      <c r="BE551" s="65" t="s">
        <v>4</v>
      </c>
      <c r="BF551" s="65" t="s">
        <v>4</v>
      </c>
      <c r="BG551" s="64" t="s">
        <v>5258</v>
      </c>
      <c r="BH551" s="66"/>
      <c r="BI551" s="66"/>
      <c r="BJ551" s="66"/>
      <c r="BK551" s="66"/>
      <c r="BL551" s="66"/>
      <c r="BM551" s="66"/>
      <c r="BN551" s="66"/>
      <c r="BO551" s="64">
        <v>138</v>
      </c>
      <c r="BP551" s="64">
        <v>140.622</v>
      </c>
      <c r="BQ551" s="64">
        <v>121</v>
      </c>
      <c r="BR551" s="64" t="s">
        <v>5260</v>
      </c>
      <c r="BS551" s="64" t="s">
        <v>5260</v>
      </c>
      <c r="BT551" s="64" t="s">
        <v>5261</v>
      </c>
      <c r="BU551" s="64">
        <v>5102</v>
      </c>
      <c r="BV551" s="64"/>
      <c r="BW551" s="64"/>
      <c r="BX551" s="64"/>
      <c r="BY551" s="64"/>
      <c r="BZ551" s="64"/>
      <c r="CA551" s="64"/>
      <c r="CB551" s="64"/>
      <c r="CC551" s="64">
        <v>102</v>
      </c>
      <c r="CD551" s="64">
        <v>8</v>
      </c>
      <c r="CE551" s="64">
        <v>8</v>
      </c>
      <c r="CF551" s="64"/>
      <c r="CG551" s="37" t="e">
        <f>VLOOKUP(Table_1[[#This Row],[EAN]],'[2]Produtos'!$A:$D,4,0)</f>
        <v>#N/A</v>
      </c>
      <c r="CI551" s="188">
        <f>IF(Table_1[[#This Row],[STATUS MERCADO]]="GO",Table_1[[#This Row],[M. BRUTA TOTAL]],0)</f>
        <v>0</v>
      </c>
      <c r="CJ551" s="188">
        <f>IF(Table_1[[#This Row],[STATUS MERCADO]]="GO",Table_1[[#This Row],[PV UNIT. REALIZADO]]*Table_1[[#This Row],[QUANTIDADE]],0)</f>
        <v>0</v>
      </c>
    </row>
    <row r="552" ht="15">
      <c r="A552" s="7"/>
      <c r="B552" s="67" t="s">
        <v>2735</v>
      </c>
      <c r="C552" s="49"/>
      <c r="D552" s="49" t="s">
        <v>4939</v>
      </c>
      <c r="E552" s="49" t="s">
        <v>4870</v>
      </c>
      <c r="F552" s="50" t="s">
        <v>4801</v>
      </c>
      <c r="G552" s="69" t="s">
        <v>11</v>
      </c>
      <c r="H552" s="48"/>
      <c r="I552" s="51"/>
      <c r="J552" s="48" t="s">
        <v>2795</v>
      </c>
      <c r="K552" s="52" t="s">
        <v>84</v>
      </c>
      <c r="L552" s="52">
        <v>12</v>
      </c>
      <c r="M552" s="52">
        <v>0</v>
      </c>
      <c r="N552" s="48" t="s">
        <v>85</v>
      </c>
      <c r="O552" s="48" t="s">
        <v>4976</v>
      </c>
      <c r="P552" s="68">
        <v>14.6</v>
      </c>
      <c r="Q552" s="54">
        <f>(17/100+7.6/100+1.65/100)*P552</f>
        <v>3.8325</v>
      </c>
      <c r="R552" s="54"/>
      <c r="S552" s="54"/>
      <c r="T552" s="54"/>
      <c r="U552" s="54"/>
      <c r="V552" s="54">
        <f>+P552-Q552+R552+S552+T552+U552</f>
        <v>10.7675</v>
      </c>
      <c r="W552" s="56">
        <f>(1.02/100)</f>
        <v>1.02E-2</v>
      </c>
      <c r="X552" s="56">
        <v>4.8E-3</v>
      </c>
      <c r="Y552" s="56">
        <v>0.17</v>
      </c>
      <c r="Z552" s="56">
        <v>1.65E-2</v>
      </c>
      <c r="AA552" s="56">
        <v>7.6E-2</v>
      </c>
      <c r="AB552" s="56">
        <f>SUM(W552:AA552)</f>
        <v>0.2775</v>
      </c>
      <c r="AC552" s="48">
        <v>12</v>
      </c>
      <c r="AD552" s="57">
        <f>IF(AL552="","",+AC552*AL552)</f>
        <v>329.1974522292995</v>
      </c>
      <c r="AE552" s="58">
        <f>IF(AL552="","",+AL552*AB552)</f>
        <v>7.6126910828025505</v>
      </c>
      <c r="AF552" s="57">
        <f>IF(AL552="","",+AL552-AE552)</f>
        <v>19.820429936305736</v>
      </c>
      <c r="AG552" s="58">
        <f>+V552</f>
        <v>10.7675</v>
      </c>
      <c r="AH552" s="57">
        <f>IF(AF552="","",+AF552-AG552)</f>
        <v>9.052929936305736</v>
      </c>
      <c r="AI552" s="57">
        <f>IF(AH552="","",+AH552*AC552)</f>
        <v>108.63515923566882</v>
      </c>
      <c r="AJ552" s="58">
        <v>18.05</v>
      </c>
      <c r="AK552" s="59">
        <v>0.33</v>
      </c>
      <c r="AL552" s="58">
        <f>IF(V552=0,"",V552/(1-AB552-AK552))</f>
        <v>27.433121019108288</v>
      </c>
      <c r="AM552" s="60">
        <v>0.33</v>
      </c>
      <c r="AN552" s="58">
        <f>IF(V552=0,"",V552/(1-AB552-AM552))</f>
        <v>27.433121019108288</v>
      </c>
      <c r="AO552" s="61">
        <v>1.2</v>
      </c>
      <c r="AP552" s="58">
        <f>IF(BD!AJ552="","",BD!AJ552*BD!AO552)</f>
        <v>21.66</v>
      </c>
      <c r="AQ552" s="56">
        <f>BD!AM552/BD!AK552-1</f>
        <v>0</v>
      </c>
      <c r="AR552" s="56">
        <f>IF(BD!AN552="","",IF(BD!AJ552="","",BD!AN552/BD!AJ552-1))</f>
        <v>0.5198404996735893</v>
      </c>
      <c r="AS552" s="56" t="str">
        <f>IF(BD!AN552="","",IF(BD!AN552&lt;BD!AL552,"ABAIXO DA META","DENTRO DA META"))</f>
        <v>DENTRO DA META</v>
      </c>
      <c r="AT552" s="56" t="str">
        <f>IF(BD!AJ552="","EM ANÁLISE",IF(BD!AP552&gt;=BD!AN552,"GO", "NO GO"))</f>
        <v>NO GO</v>
      </c>
      <c r="AU552" s="62">
        <f>IF(AN552="","",+BD!$AN552-AJ552)</f>
        <v>9.383121019108287</v>
      </c>
      <c r="AV552" s="63"/>
      <c r="AW552" s="54">
        <f>BD!P552*BD!AC552</f>
        <v>175.2</v>
      </c>
      <c r="AX552" s="54">
        <f>BD!V552*BD!AC552</f>
        <v>129.21</v>
      </c>
      <c r="AY552" s="54">
        <f>IF(BD!AN552="","",BD!AN552*BD!AC552)</f>
        <v>329.1974522292995</v>
      </c>
      <c r="AZ552" s="48" t="s">
        <v>5271</v>
      </c>
      <c r="BA552" s="69" t="s">
        <v>115</v>
      </c>
      <c r="BB552" s="48">
        <v>1</v>
      </c>
      <c r="BC552" s="69" t="s">
        <v>4977</v>
      </c>
      <c r="BD552" s="64" t="s">
        <v>5257</v>
      </c>
      <c r="BE552" s="65" t="s">
        <v>4</v>
      </c>
      <c r="BF552" s="65" t="s">
        <v>4</v>
      </c>
      <c r="BG552" s="64" t="s">
        <v>5258</v>
      </c>
      <c r="BH552" s="66"/>
      <c r="BI552" s="66"/>
      <c r="BJ552" s="66"/>
      <c r="BK552" s="66"/>
      <c r="BL552" s="66"/>
      <c r="BM552" s="66"/>
      <c r="BN552" s="66"/>
      <c r="BO552" s="64">
        <v>138</v>
      </c>
      <c r="BP552" s="64">
        <v>140.622</v>
      </c>
      <c r="BQ552" s="64">
        <v>121</v>
      </c>
      <c r="BR552" s="64" t="s">
        <v>5260</v>
      </c>
      <c r="BS552" s="64" t="s">
        <v>5260</v>
      </c>
      <c r="BT552" s="64" t="s">
        <v>5261</v>
      </c>
      <c r="BU552" s="64">
        <v>5102</v>
      </c>
      <c r="BV552" s="64"/>
      <c r="BW552" s="64"/>
      <c r="BX552" s="64"/>
      <c r="BY552" s="64"/>
      <c r="BZ552" s="64"/>
      <c r="CA552" s="64"/>
      <c r="CB552" s="64"/>
      <c r="CC552" s="64">
        <v>102</v>
      </c>
      <c r="CD552" s="64">
        <v>8</v>
      </c>
      <c r="CE552" s="64">
        <v>8</v>
      </c>
      <c r="CF552" s="64"/>
      <c r="CG552" s="37" t="e">
        <f>VLOOKUP(Table_1[[#This Row],[EAN]],'[2]Produtos'!$A:$D,4,0)</f>
        <v>#N/A</v>
      </c>
      <c r="CI552" s="188">
        <f>IF(Table_1[[#This Row],[STATUS MERCADO]]="GO",Table_1[[#This Row],[M. BRUTA TOTAL]],0)</f>
        <v>0</v>
      </c>
      <c r="CJ552" s="188">
        <f>IF(Table_1[[#This Row],[STATUS MERCADO]]="GO",Table_1[[#This Row],[PV UNIT. REALIZADO]]*Table_1[[#This Row],[QUANTIDADE]],0)</f>
        <v>0</v>
      </c>
    </row>
    <row r="553" ht="15">
      <c r="A553" s="7"/>
      <c r="B553" s="67" t="s">
        <v>2735</v>
      </c>
      <c r="C553" s="49"/>
      <c r="D553" s="49" t="s">
        <v>4940</v>
      </c>
      <c r="E553" s="49" t="s">
        <v>4871</v>
      </c>
      <c r="F553" s="50" t="s">
        <v>4802</v>
      </c>
      <c r="G553" s="69" t="s">
        <v>11</v>
      </c>
      <c r="H553" s="48"/>
      <c r="I553" s="51"/>
      <c r="J553" s="48" t="s">
        <v>2795</v>
      </c>
      <c r="K553" s="52" t="s">
        <v>84</v>
      </c>
      <c r="L553" s="52">
        <v>12</v>
      </c>
      <c r="M553" s="52">
        <v>0</v>
      </c>
      <c r="N553" s="48" t="s">
        <v>85</v>
      </c>
      <c r="O553" s="48" t="s">
        <v>4976</v>
      </c>
      <c r="P553" s="68">
        <v>4.2</v>
      </c>
      <c r="Q553" s="54">
        <f>(17/100+7.6/100+1.65/100)*P553</f>
        <v>1.1025</v>
      </c>
      <c r="R553" s="54"/>
      <c r="S553" s="54"/>
      <c r="T553" s="54"/>
      <c r="U553" s="54"/>
      <c r="V553" s="54">
        <f>+P553-Q553+R553+S553+T553+U553</f>
        <v>3.0975</v>
      </c>
      <c r="W553" s="56">
        <f>(1.02/100)</f>
        <v>1.02E-2</v>
      </c>
      <c r="X553" s="56">
        <v>4.8E-3</v>
      </c>
      <c r="Y553" s="56">
        <v>0.17</v>
      </c>
      <c r="Z553" s="56">
        <v>1.65E-2</v>
      </c>
      <c r="AA553" s="56">
        <v>7.6E-2</v>
      </c>
      <c r="AB553" s="56">
        <f>SUM(W553:AA553)</f>
        <v>0.2775</v>
      </c>
      <c r="AC553" s="48">
        <v>12</v>
      </c>
      <c r="AD553" s="57">
        <f>IF(AL553="","",+AC553*AL553)</f>
        <v>94.70063694267519</v>
      </c>
      <c r="AE553" s="58">
        <f>IF(AL553="","",+AL553*AB553)</f>
        <v>2.189952229299364</v>
      </c>
      <c r="AF553" s="57">
        <f>IF(AL553="","",+AL553-AE553)</f>
        <v>5.701767515923569</v>
      </c>
      <c r="AG553" s="58">
        <f>+V553</f>
        <v>3.0975</v>
      </c>
      <c r="AH553" s="57">
        <f>IF(AF553="","",+AF553-AG553)</f>
        <v>2.604267515923569</v>
      </c>
      <c r="AI553" s="57">
        <f>IF(AH553="","",+AH553*AC553)</f>
        <v>31.251210191082826</v>
      </c>
      <c r="AJ553" s="58">
        <v>6.018</v>
      </c>
      <c r="AK553" s="59">
        <v>0.33</v>
      </c>
      <c r="AL553" s="58">
        <f>IF(V553=0,"",V553/(1-AB553-AK553))</f>
        <v>7.891719745222932</v>
      </c>
      <c r="AM553" s="60">
        <v>0.33</v>
      </c>
      <c r="AN553" s="58">
        <f>IF(V553=0,"",V553/(1-AB553-AM553))</f>
        <v>7.891719745222932</v>
      </c>
      <c r="AO553" s="61">
        <v>1.2</v>
      </c>
      <c r="AP553" s="58">
        <f>IF(BD!AJ553="","",BD!AJ553*BD!AO553)</f>
        <v>7.2216</v>
      </c>
      <c r="AQ553" s="56">
        <f>BD!AM553/BD!AK553-1</f>
        <v>0</v>
      </c>
      <c r="AR553" s="56">
        <f>IF(BD!AN553="","",IF(BD!AJ553="","",BD!AN553/BD!AJ553-1))</f>
        <v>0.3113525665043091</v>
      </c>
      <c r="AS553" s="56" t="str">
        <f>IF(BD!AN553="","",IF(BD!AN553&lt;BD!AL553,"ABAIXO DA META","DENTRO DA META"))</f>
        <v>DENTRO DA META</v>
      </c>
      <c r="AT553" s="56" t="str">
        <f>IF(BD!AJ553="","EM ANÁLISE",IF(BD!AP553&gt;=BD!AN553,"GO", "NO GO"))</f>
        <v>NO GO</v>
      </c>
      <c r="AU553" s="62">
        <f>IF(AN553="","",+BD!$AN553-AJ553)</f>
        <v>1.8737197452229326</v>
      </c>
      <c r="AV553" s="63"/>
      <c r="AW553" s="54">
        <f>BD!P553*BD!AC553</f>
        <v>50.400000000000006</v>
      </c>
      <c r="AX553" s="54">
        <f>BD!V553*BD!AC553</f>
        <v>37.17</v>
      </c>
      <c r="AY553" s="54">
        <f>IF(BD!AN553="","",BD!AN553*BD!AC553)</f>
        <v>94.70063694267519</v>
      </c>
      <c r="AZ553" s="48" t="s">
        <v>5271</v>
      </c>
      <c r="BA553" s="69" t="s">
        <v>115</v>
      </c>
      <c r="BB553" s="48">
        <v>1</v>
      </c>
      <c r="BC553" s="69" t="s">
        <v>4977</v>
      </c>
      <c r="BD553" s="64" t="s">
        <v>5257</v>
      </c>
      <c r="BE553" s="65" t="s">
        <v>4</v>
      </c>
      <c r="BF553" s="65" t="s">
        <v>4</v>
      </c>
      <c r="BG553" s="64" t="s">
        <v>5258</v>
      </c>
      <c r="BH553" s="66"/>
      <c r="BI553" s="66"/>
      <c r="BJ553" s="66"/>
      <c r="BK553" s="66"/>
      <c r="BL553" s="66"/>
      <c r="BM553" s="66"/>
      <c r="BN553" s="66"/>
      <c r="BO553" s="64">
        <v>138</v>
      </c>
      <c r="BP553" s="64">
        <v>140.622</v>
      </c>
      <c r="BQ553" s="64">
        <v>121</v>
      </c>
      <c r="BR553" s="64" t="s">
        <v>5260</v>
      </c>
      <c r="BS553" s="64" t="s">
        <v>5260</v>
      </c>
      <c r="BT553" s="64" t="s">
        <v>5261</v>
      </c>
      <c r="BU553" s="64">
        <v>5102</v>
      </c>
      <c r="BV553" s="64"/>
      <c r="BW553" s="64"/>
      <c r="BX553" s="64"/>
      <c r="BY553" s="64"/>
      <c r="BZ553" s="64"/>
      <c r="CA553" s="64"/>
      <c r="CB553" s="64"/>
      <c r="CC553" s="64">
        <v>102</v>
      </c>
      <c r="CD553" s="64">
        <v>8</v>
      </c>
      <c r="CE553" s="64">
        <v>8</v>
      </c>
      <c r="CF553" s="64"/>
      <c r="CG553" s="37" t="e">
        <f>VLOOKUP(Table_1[[#This Row],[EAN]],'[2]Produtos'!$A:$D,4,0)</f>
        <v>#N/A</v>
      </c>
      <c r="CI553" s="188">
        <f>IF(Table_1[[#This Row],[STATUS MERCADO]]="GO",Table_1[[#This Row],[M. BRUTA TOTAL]],0)</f>
        <v>0</v>
      </c>
      <c r="CJ553" s="188">
        <f>IF(Table_1[[#This Row],[STATUS MERCADO]]="GO",Table_1[[#This Row],[PV UNIT. REALIZADO]]*Table_1[[#This Row],[QUANTIDADE]],0)</f>
        <v>0</v>
      </c>
    </row>
    <row r="554" ht="15">
      <c r="A554" s="7"/>
      <c r="B554" s="67" t="s">
        <v>2735</v>
      </c>
      <c r="C554" s="49"/>
      <c r="D554" s="49" t="s">
        <v>4941</v>
      </c>
      <c r="E554" s="49" t="s">
        <v>4872</v>
      </c>
      <c r="F554" s="50" t="s">
        <v>4803</v>
      </c>
      <c r="G554" s="69" t="s">
        <v>11</v>
      </c>
      <c r="H554" s="48"/>
      <c r="I554" s="51"/>
      <c r="J554" s="48" t="s">
        <v>2795</v>
      </c>
      <c r="K554" s="52" t="s">
        <v>84</v>
      </c>
      <c r="L554" s="52">
        <v>12</v>
      </c>
      <c r="M554" s="52">
        <v>0</v>
      </c>
      <c r="N554" s="48" t="s">
        <v>85</v>
      </c>
      <c r="O554" s="48" t="s">
        <v>4976</v>
      </c>
      <c r="P554" s="68">
        <v>15.25</v>
      </c>
      <c r="Q554" s="54">
        <f>(17/100+7.6/100+1.65/100)*P554</f>
        <v>4.003125</v>
      </c>
      <c r="R554" s="54"/>
      <c r="S554" s="54"/>
      <c r="T554" s="54"/>
      <c r="U554" s="54"/>
      <c r="V554" s="54">
        <f>+P554-Q554+R554+S554+T554+U554</f>
        <v>11.246875</v>
      </c>
      <c r="W554" s="56">
        <f>(1.02/100)</f>
        <v>1.02E-2</v>
      </c>
      <c r="X554" s="56">
        <v>4.8E-3</v>
      </c>
      <c r="Y554" s="56">
        <v>0.17</v>
      </c>
      <c r="Z554" s="56">
        <v>1.65E-2</v>
      </c>
      <c r="AA554" s="56">
        <v>7.6E-2</v>
      </c>
      <c r="AB554" s="56">
        <f>SUM(W554:AA554)</f>
        <v>0.2775</v>
      </c>
      <c r="AC554" s="48">
        <v>12</v>
      </c>
      <c r="AD554" s="57">
        <f>IF(AL554="","",+AC554*AL554)</f>
        <v>343.8535031847134</v>
      </c>
      <c r="AE554" s="58">
        <f>IF(AL554="","",+AL554*AB554)</f>
        <v>7.951612261146499</v>
      </c>
      <c r="AF554" s="57">
        <f>IF(AL554="","",+AL554-AE554)</f>
        <v>20.702846337579622</v>
      </c>
      <c r="AG554" s="58">
        <f>+V554</f>
        <v>11.246875</v>
      </c>
      <c r="AH554" s="57">
        <f>IF(AF554="","",+AF554-AG554)</f>
        <v>9.455971337579623</v>
      </c>
      <c r="AI554" s="57">
        <f>IF(AH554="","",+AH554*AC554)</f>
        <v>113.47165605095547</v>
      </c>
      <c r="AJ554" s="58">
        <v>18.05</v>
      </c>
      <c r="AK554" s="59">
        <v>0.33</v>
      </c>
      <c r="AL554" s="58">
        <f>IF(V554=0,"",V554/(1-AB554-AK554))</f>
        <v>28.65445859872612</v>
      </c>
      <c r="AM554" s="60">
        <v>0.33</v>
      </c>
      <c r="AN554" s="58">
        <f>IF(V554=0,"",V554/(1-AB554-AM554))</f>
        <v>28.65445859872612</v>
      </c>
      <c r="AO554" s="61">
        <v>1.2</v>
      </c>
      <c r="AP554" s="58">
        <f>IF(BD!AJ554="","",BD!AJ554*BD!AO554)</f>
        <v>21.66</v>
      </c>
      <c r="AQ554" s="56">
        <f>BD!AM554/BD!AK554-1</f>
        <v>0</v>
      </c>
      <c r="AR554" s="56">
        <f>IF(BD!AN554="","",IF(BD!AJ554="","",BD!AN554/BD!AJ554-1))</f>
        <v>0.5875046315083723</v>
      </c>
      <c r="AS554" s="56" t="str">
        <f>IF(BD!AN554="","",IF(BD!AN554&lt;BD!AL554,"ABAIXO DA META","DENTRO DA META"))</f>
        <v>DENTRO DA META</v>
      </c>
      <c r="AT554" s="56" t="str">
        <f>IF(BD!AJ554="","EM ANÁLISE",IF(BD!AP554&gt;=BD!AN554,"GO", "NO GO"))</f>
        <v>NO GO</v>
      </c>
      <c r="AU554" s="62">
        <f>IF(AN554="","",+BD!$AN554-AJ554)</f>
        <v>10.604458598726119</v>
      </c>
      <c r="AV554" s="63"/>
      <c r="AW554" s="54">
        <f>BD!P554*BD!AC554</f>
        <v>183</v>
      </c>
      <c r="AX554" s="54">
        <f>BD!V554*BD!AC554</f>
        <v>134.96249999999998</v>
      </c>
      <c r="AY554" s="54">
        <f>IF(BD!AN554="","",BD!AN554*BD!AC554)</f>
        <v>343.8535031847134</v>
      </c>
      <c r="AZ554" s="48" t="s">
        <v>5271</v>
      </c>
      <c r="BA554" s="69" t="s">
        <v>115</v>
      </c>
      <c r="BB554" s="48">
        <v>1</v>
      </c>
      <c r="BC554" s="69" t="s">
        <v>4977</v>
      </c>
      <c r="BD554" s="64" t="s">
        <v>5257</v>
      </c>
      <c r="BE554" s="65" t="s">
        <v>4</v>
      </c>
      <c r="BF554" s="65" t="s">
        <v>4</v>
      </c>
      <c r="BG554" s="64" t="s">
        <v>5258</v>
      </c>
      <c r="BH554" s="66"/>
      <c r="BI554" s="66"/>
      <c r="BJ554" s="66"/>
      <c r="BK554" s="66"/>
      <c r="BL554" s="66"/>
      <c r="BM554" s="66"/>
      <c r="BN554" s="66"/>
      <c r="BO554" s="64">
        <v>138</v>
      </c>
      <c r="BP554" s="64">
        <v>140.622</v>
      </c>
      <c r="BQ554" s="64">
        <v>121</v>
      </c>
      <c r="BR554" s="64" t="s">
        <v>5260</v>
      </c>
      <c r="BS554" s="64" t="s">
        <v>5260</v>
      </c>
      <c r="BT554" s="64" t="s">
        <v>5261</v>
      </c>
      <c r="BU554" s="64">
        <v>5102</v>
      </c>
      <c r="BV554" s="64"/>
      <c r="BW554" s="64"/>
      <c r="BX554" s="64"/>
      <c r="BY554" s="64"/>
      <c r="BZ554" s="64"/>
      <c r="CA554" s="64"/>
      <c r="CB554" s="64"/>
      <c r="CC554" s="64">
        <v>102</v>
      </c>
      <c r="CD554" s="64">
        <v>8</v>
      </c>
      <c r="CE554" s="64">
        <v>8</v>
      </c>
      <c r="CF554" s="64"/>
      <c r="CG554" s="37" t="e">
        <f>VLOOKUP(Table_1[[#This Row],[EAN]],'[2]Produtos'!$A:$D,4,0)</f>
        <v>#N/A</v>
      </c>
      <c r="CI554" s="188">
        <f>IF(Table_1[[#This Row],[STATUS MERCADO]]="GO",Table_1[[#This Row],[M. BRUTA TOTAL]],0)</f>
        <v>0</v>
      </c>
      <c r="CJ554" s="188">
        <f>IF(Table_1[[#This Row],[STATUS MERCADO]]="GO",Table_1[[#This Row],[PV UNIT. REALIZADO]]*Table_1[[#This Row],[QUANTIDADE]],0)</f>
        <v>0</v>
      </c>
    </row>
    <row r="555" ht="15">
      <c r="A555" s="7"/>
      <c r="B555" s="67" t="s">
        <v>2735</v>
      </c>
      <c r="C555" s="49"/>
      <c r="D555" s="49" t="s">
        <v>4942</v>
      </c>
      <c r="E555" s="49" t="s">
        <v>4873</v>
      </c>
      <c r="F555" s="50" t="s">
        <v>4804</v>
      </c>
      <c r="G555" s="69" t="s">
        <v>11</v>
      </c>
      <c r="H555" s="48"/>
      <c r="I555" s="51"/>
      <c r="J555" s="48" t="s">
        <v>2795</v>
      </c>
      <c r="K555" s="52" t="s">
        <v>84</v>
      </c>
      <c r="L555" s="52">
        <v>12</v>
      </c>
      <c r="M555" s="52">
        <v>0</v>
      </c>
      <c r="N555" s="48" t="s">
        <v>85</v>
      </c>
      <c r="O555" s="48" t="s">
        <v>4976</v>
      </c>
      <c r="P555" s="68">
        <v>4.15</v>
      </c>
      <c r="Q555" s="54">
        <f>(17/100+7.6/100+1.65/100)*P555</f>
        <v>1.0893750000000002</v>
      </c>
      <c r="R555" s="54"/>
      <c r="S555" s="54"/>
      <c r="T555" s="54"/>
      <c r="U555" s="54"/>
      <c r="V555" s="54">
        <f>+P555-Q555+R555+S555+T555+U555</f>
        <v>3.060625</v>
      </c>
      <c r="W555" s="56">
        <f>(1.02/100)</f>
        <v>1.02E-2</v>
      </c>
      <c r="X555" s="56">
        <v>4.8E-3</v>
      </c>
      <c r="Y555" s="56">
        <v>0.17</v>
      </c>
      <c r="Z555" s="56">
        <v>1.65E-2</v>
      </c>
      <c r="AA555" s="56">
        <v>7.6E-2</v>
      </c>
      <c r="AB555" s="56">
        <f>SUM(W555:AA555)</f>
        <v>0.2775</v>
      </c>
      <c r="AC555" s="48">
        <v>12</v>
      </c>
      <c r="AD555" s="57">
        <f>IF(AL555="","",+AC555*AL555)</f>
        <v>93.57324840764333</v>
      </c>
      <c r="AE555" s="58">
        <f>IF(AL555="","",+AL555*AB555)</f>
        <v>2.1638813694267522</v>
      </c>
      <c r="AF555" s="57">
        <f>IF(AL555="","",+AL555-AE555)</f>
        <v>5.6338893312101925</v>
      </c>
      <c r="AG555" s="58">
        <f>+V555</f>
        <v>3.060625</v>
      </c>
      <c r="AH555" s="57">
        <f>IF(AF555="","",+AF555-AG555)</f>
        <v>2.5732643312101926</v>
      </c>
      <c r="AI555" s="57">
        <f>IF(AH555="","",+AH555*AC555)</f>
        <v>30.87917197452231</v>
      </c>
      <c r="AJ555" s="58">
        <v>6.18</v>
      </c>
      <c r="AK555" s="59">
        <v>0.33</v>
      </c>
      <c r="AL555" s="58">
        <f>IF(V555=0,"",V555/(1-AB555-AK555))</f>
        <v>7.797770700636945</v>
      </c>
      <c r="AM555" s="60">
        <v>0.33</v>
      </c>
      <c r="AN555" s="58">
        <f>IF(V555=0,"",V555/(1-AB555-AM555))</f>
        <v>7.797770700636945</v>
      </c>
      <c r="AO555" s="61">
        <v>1.2</v>
      </c>
      <c r="AP555" s="58">
        <f>IF(BD!AJ555="","",BD!AJ555*BD!AO555)</f>
        <v>7.4159999999999995</v>
      </c>
      <c r="AQ555" s="56">
        <f>BD!AM555/BD!AK555-1</f>
        <v>0</v>
      </c>
      <c r="AR555" s="56">
        <f>IF(BD!AN555="","",IF(BD!AJ555="","",BD!AN555/BD!AJ555-1))</f>
        <v>0.2617751942778228</v>
      </c>
      <c r="AS555" s="56" t="str">
        <f>IF(BD!AN555="","",IF(BD!AN555&lt;BD!AL555,"ABAIXO DA META","DENTRO DA META"))</f>
        <v>DENTRO DA META</v>
      </c>
      <c r="AT555" s="56" t="str">
        <f>IF(BD!AJ555="","EM ANÁLISE",IF(BD!AP555&gt;=BD!AN555,"GO", "NO GO"))</f>
        <v>NO GO</v>
      </c>
      <c r="AU555" s="62">
        <f>IF(AN555="","",+BD!$AN555-AJ555)</f>
        <v>1.617770700636945</v>
      </c>
      <c r="AV555" s="63"/>
      <c r="AW555" s="54">
        <f>BD!P555*BD!AC555</f>
        <v>49.800000000000004</v>
      </c>
      <c r="AX555" s="54">
        <f>BD!V555*BD!AC555</f>
        <v>36.7275</v>
      </c>
      <c r="AY555" s="54">
        <f>IF(BD!AN555="","",BD!AN555*BD!AC555)</f>
        <v>93.57324840764333</v>
      </c>
      <c r="AZ555" s="48" t="s">
        <v>5271</v>
      </c>
      <c r="BA555" s="69" t="s">
        <v>115</v>
      </c>
      <c r="BB555" s="48">
        <v>1</v>
      </c>
      <c r="BC555" s="69" t="s">
        <v>4977</v>
      </c>
      <c r="BD555" s="64" t="s">
        <v>5257</v>
      </c>
      <c r="BE555" s="65" t="s">
        <v>4</v>
      </c>
      <c r="BF555" s="65" t="s">
        <v>4</v>
      </c>
      <c r="BG555" s="64" t="s">
        <v>5258</v>
      </c>
      <c r="BH555" s="66"/>
      <c r="BI555" s="66"/>
      <c r="BJ555" s="66"/>
      <c r="BK555" s="66"/>
      <c r="BL555" s="66"/>
      <c r="BM555" s="66"/>
      <c r="BN555" s="66"/>
      <c r="BO555" s="64">
        <v>138</v>
      </c>
      <c r="BP555" s="64">
        <v>140.622</v>
      </c>
      <c r="BQ555" s="64">
        <v>121</v>
      </c>
      <c r="BR555" s="64" t="s">
        <v>5260</v>
      </c>
      <c r="BS555" s="64" t="s">
        <v>5260</v>
      </c>
      <c r="BT555" s="64" t="s">
        <v>5261</v>
      </c>
      <c r="BU555" s="64">
        <v>5102</v>
      </c>
      <c r="BV555" s="64"/>
      <c r="BW555" s="64"/>
      <c r="BX555" s="64"/>
      <c r="BY555" s="64"/>
      <c r="BZ555" s="64"/>
      <c r="CA555" s="64"/>
      <c r="CB555" s="64"/>
      <c r="CC555" s="64">
        <v>102</v>
      </c>
      <c r="CD555" s="64">
        <v>8</v>
      </c>
      <c r="CE555" s="64">
        <v>8</v>
      </c>
      <c r="CF555" s="64"/>
      <c r="CG555" s="37" t="e">
        <f>VLOOKUP(Table_1[[#This Row],[EAN]],'[2]Produtos'!$A:$D,4,0)</f>
        <v>#N/A</v>
      </c>
      <c r="CI555" s="188">
        <f>IF(Table_1[[#This Row],[STATUS MERCADO]]="GO",Table_1[[#This Row],[M. BRUTA TOTAL]],0)</f>
        <v>0</v>
      </c>
      <c r="CJ555" s="188">
        <f>IF(Table_1[[#This Row],[STATUS MERCADO]]="GO",Table_1[[#This Row],[PV UNIT. REALIZADO]]*Table_1[[#This Row],[QUANTIDADE]],0)</f>
        <v>0</v>
      </c>
    </row>
    <row r="556" ht="15">
      <c r="A556" s="7"/>
      <c r="B556" s="67" t="s">
        <v>2735</v>
      </c>
      <c r="C556" s="49"/>
      <c r="D556" s="49" t="s">
        <v>4943</v>
      </c>
      <c r="E556" s="49" t="s">
        <v>4874</v>
      </c>
      <c r="F556" s="50" t="s">
        <v>4805</v>
      </c>
      <c r="G556" s="69" t="s">
        <v>11</v>
      </c>
      <c r="H556" s="48"/>
      <c r="I556" s="51"/>
      <c r="J556" s="48" t="s">
        <v>2795</v>
      </c>
      <c r="K556" s="52" t="s">
        <v>84</v>
      </c>
      <c r="L556" s="52">
        <v>12</v>
      </c>
      <c r="M556" s="52">
        <v>0</v>
      </c>
      <c r="N556" s="48" t="s">
        <v>85</v>
      </c>
      <c r="O556" s="48" t="s">
        <v>4976</v>
      </c>
      <c r="P556" s="68">
        <v>15</v>
      </c>
      <c r="Q556" s="54">
        <f>(17/100+7.6/100+1.65/100)*P556</f>
        <v>3.9375</v>
      </c>
      <c r="R556" s="54"/>
      <c r="S556" s="54"/>
      <c r="T556" s="54"/>
      <c r="U556" s="54"/>
      <c r="V556" s="54">
        <f>+P556-Q556+R556+S556+T556+U556</f>
        <v>11.0625</v>
      </c>
      <c r="W556" s="56">
        <f>(1.02/100)</f>
        <v>1.02E-2</v>
      </c>
      <c r="X556" s="56">
        <v>4.8E-3</v>
      </c>
      <c r="Y556" s="56">
        <v>0.17</v>
      </c>
      <c r="Z556" s="56">
        <v>1.65E-2</v>
      </c>
      <c r="AA556" s="56">
        <v>7.6E-2</v>
      </c>
      <c r="AB556" s="56">
        <f>SUM(W556:AA556)</f>
        <v>0.2775</v>
      </c>
      <c r="AC556" s="48">
        <v>12</v>
      </c>
      <c r="AD556" s="57">
        <f>IF(AL556="","",+AC556*AL556)</f>
        <v>338.21656050955426</v>
      </c>
      <c r="AE556" s="58">
        <f>IF(AL556="","",+AL556*AB556)</f>
        <v>7.821257961783442</v>
      </c>
      <c r="AF556" s="57">
        <f>IF(AL556="","",+AL556-AE556)</f>
        <v>20.363455414012744</v>
      </c>
      <c r="AG556" s="58">
        <f>+V556</f>
        <v>11.0625</v>
      </c>
      <c r="AH556" s="57">
        <f>IF(AF556="","",+AF556-AG556)</f>
        <v>9.300955414012744</v>
      </c>
      <c r="AI556" s="57">
        <f>IF(AH556="","",+AH556*AC556)</f>
        <v>111.61146496815293</v>
      </c>
      <c r="AJ556" s="58">
        <v>18.05</v>
      </c>
      <c r="AK556" s="59">
        <v>0.33</v>
      </c>
      <c r="AL556" s="58">
        <f>IF(V556=0,"",V556/(1-AB556-AK556))</f>
        <v>28.184713375796186</v>
      </c>
      <c r="AM556" s="60">
        <v>0.33</v>
      </c>
      <c r="AN556" s="58">
        <f>IF(V556=0,"",V556/(1-AB556-AM556))</f>
        <v>28.184713375796186</v>
      </c>
      <c r="AO556" s="61">
        <v>1.2</v>
      </c>
      <c r="AP556" s="58">
        <f>IF(BD!AJ556="","",BD!AJ556*BD!AO556)</f>
        <v>21.66</v>
      </c>
      <c r="AQ556" s="56">
        <f>BD!AM556/BD!AK556-1</f>
        <v>0</v>
      </c>
      <c r="AR556" s="56">
        <f>IF(BD!AN556="","",IF(BD!AJ556="","",BD!AN556/BD!AJ556-1))</f>
        <v>0.5614799654180711</v>
      </c>
      <c r="AS556" s="56" t="str">
        <f>IF(BD!AN556="","",IF(BD!AN556&lt;BD!AL556,"ABAIXO DA META","DENTRO DA META"))</f>
        <v>DENTRO DA META</v>
      </c>
      <c r="AT556" s="56" t="str">
        <f>IF(BD!AJ556="","EM ANÁLISE",IF(BD!AP556&gt;=BD!AN556,"GO", "NO GO"))</f>
        <v>NO GO</v>
      </c>
      <c r="AU556" s="62">
        <f>IF(AN556="","",+BD!$AN556-AJ556)</f>
        <v>10.134713375796185</v>
      </c>
      <c r="AV556" s="63"/>
      <c r="AW556" s="54">
        <f>BD!P556*BD!AC556</f>
        <v>180</v>
      </c>
      <c r="AX556" s="54">
        <f>BD!V556*BD!AC556</f>
        <v>132.75</v>
      </c>
      <c r="AY556" s="54">
        <f>IF(BD!AN556="","",BD!AN556*BD!AC556)</f>
        <v>338.21656050955426</v>
      </c>
      <c r="AZ556" s="48" t="s">
        <v>5271</v>
      </c>
      <c r="BA556" s="69" t="s">
        <v>115</v>
      </c>
      <c r="BB556" s="48">
        <v>1</v>
      </c>
      <c r="BC556" s="69" t="s">
        <v>4977</v>
      </c>
      <c r="BD556" s="64" t="s">
        <v>5257</v>
      </c>
      <c r="BE556" s="65" t="s">
        <v>4</v>
      </c>
      <c r="BF556" s="65" t="s">
        <v>4</v>
      </c>
      <c r="BG556" s="64" t="s">
        <v>5258</v>
      </c>
      <c r="BH556" s="66"/>
      <c r="BI556" s="66"/>
      <c r="BJ556" s="66"/>
      <c r="BK556" s="66"/>
      <c r="BL556" s="66"/>
      <c r="BM556" s="66"/>
      <c r="BN556" s="66"/>
      <c r="BO556" s="64">
        <v>138</v>
      </c>
      <c r="BP556" s="64">
        <v>140.622</v>
      </c>
      <c r="BQ556" s="64">
        <v>121</v>
      </c>
      <c r="BR556" s="64" t="s">
        <v>5260</v>
      </c>
      <c r="BS556" s="64" t="s">
        <v>5260</v>
      </c>
      <c r="BT556" s="64" t="s">
        <v>5261</v>
      </c>
      <c r="BU556" s="64">
        <v>5102</v>
      </c>
      <c r="BV556" s="64"/>
      <c r="BW556" s="64"/>
      <c r="BX556" s="64"/>
      <c r="BY556" s="64"/>
      <c r="BZ556" s="64"/>
      <c r="CA556" s="64"/>
      <c r="CB556" s="64"/>
      <c r="CC556" s="64">
        <v>102</v>
      </c>
      <c r="CD556" s="64">
        <v>8</v>
      </c>
      <c r="CE556" s="64">
        <v>8</v>
      </c>
      <c r="CF556" s="64"/>
      <c r="CG556" s="37" t="e">
        <f>VLOOKUP(Table_1[[#This Row],[EAN]],'[2]Produtos'!$A:$D,4,0)</f>
        <v>#N/A</v>
      </c>
      <c r="CI556" s="188">
        <f>IF(Table_1[[#This Row],[STATUS MERCADO]]="GO",Table_1[[#This Row],[M. BRUTA TOTAL]],0)</f>
        <v>0</v>
      </c>
      <c r="CJ556" s="188">
        <f>IF(Table_1[[#This Row],[STATUS MERCADO]]="GO",Table_1[[#This Row],[PV UNIT. REALIZADO]]*Table_1[[#This Row],[QUANTIDADE]],0)</f>
        <v>0</v>
      </c>
    </row>
    <row r="557" ht="15">
      <c r="A557" s="7"/>
      <c r="B557" s="67" t="s">
        <v>2735</v>
      </c>
      <c r="C557" s="49"/>
      <c r="D557" s="49" t="s">
        <v>4944</v>
      </c>
      <c r="E557" s="49" t="s">
        <v>4875</v>
      </c>
      <c r="F557" s="50" t="s">
        <v>4806</v>
      </c>
      <c r="G557" s="69" t="s">
        <v>11</v>
      </c>
      <c r="H557" s="48"/>
      <c r="I557" s="51"/>
      <c r="J557" s="48" t="s">
        <v>2795</v>
      </c>
      <c r="K557" s="52" t="s">
        <v>84</v>
      </c>
      <c r="L557" s="52">
        <v>12</v>
      </c>
      <c r="M557" s="52">
        <v>0</v>
      </c>
      <c r="N557" s="48" t="s">
        <v>85</v>
      </c>
      <c r="O557" s="48" t="s">
        <v>4976</v>
      </c>
      <c r="P557" s="68">
        <v>4.2</v>
      </c>
      <c r="Q557" s="54">
        <f>(17/100+7.6/100+1.65/100)*P557</f>
        <v>1.1025</v>
      </c>
      <c r="R557" s="54"/>
      <c r="S557" s="54"/>
      <c r="T557" s="54"/>
      <c r="U557" s="54"/>
      <c r="V557" s="54">
        <f>+P557-Q557+R557+S557+T557+U557</f>
        <v>3.0975</v>
      </c>
      <c r="W557" s="56">
        <f>(1.02/100)</f>
        <v>1.02E-2</v>
      </c>
      <c r="X557" s="56">
        <v>4.8E-3</v>
      </c>
      <c r="Y557" s="56">
        <v>0.17</v>
      </c>
      <c r="Z557" s="56">
        <v>1.65E-2</v>
      </c>
      <c r="AA557" s="56">
        <v>7.6E-2</v>
      </c>
      <c r="AB557" s="56">
        <f>SUM(W557:AA557)</f>
        <v>0.2775</v>
      </c>
      <c r="AC557" s="48">
        <v>12</v>
      </c>
      <c r="AD557" s="57">
        <f>IF(AL557="","",+AC557*AL557)</f>
        <v>94.70063694267519</v>
      </c>
      <c r="AE557" s="58">
        <f>IF(AL557="","",+AL557*AB557)</f>
        <v>2.189952229299364</v>
      </c>
      <c r="AF557" s="57">
        <f>IF(AL557="","",+AL557-AE557)</f>
        <v>5.701767515923569</v>
      </c>
      <c r="AG557" s="58">
        <f>+V557</f>
        <v>3.0975</v>
      </c>
      <c r="AH557" s="57">
        <f>IF(AF557="","",+AF557-AG557)</f>
        <v>2.604267515923569</v>
      </c>
      <c r="AI557" s="57">
        <f>IF(AH557="","",+AH557*AC557)</f>
        <v>31.251210191082826</v>
      </c>
      <c r="AJ557" s="58">
        <v>6.18</v>
      </c>
      <c r="AK557" s="59">
        <v>0.33</v>
      </c>
      <c r="AL557" s="58">
        <f>IF(V557=0,"",V557/(1-AB557-AK557))</f>
        <v>7.891719745222932</v>
      </c>
      <c r="AM557" s="60">
        <v>0.33</v>
      </c>
      <c r="AN557" s="58">
        <f>IF(V557=0,"",V557/(1-AB557-AM557))</f>
        <v>7.891719745222932</v>
      </c>
      <c r="AO557" s="61">
        <v>1.2</v>
      </c>
      <c r="AP557" s="58">
        <f>IF(BD!AJ557="","",BD!AJ557*BD!AO557)</f>
        <v>7.4159999999999995</v>
      </c>
      <c r="AQ557" s="56">
        <f>BD!AM557/BD!AK557-1</f>
        <v>0</v>
      </c>
      <c r="AR557" s="56">
        <f>IF(BD!AN557="","",IF(BD!AJ557="","",BD!AN557/BD!AJ557-1))</f>
        <v>0.2769773050522546</v>
      </c>
      <c r="AS557" s="56" t="str">
        <f>IF(BD!AN557="","",IF(BD!AN557&lt;BD!AL557,"ABAIXO DA META","DENTRO DA META"))</f>
        <v>DENTRO DA META</v>
      </c>
      <c r="AT557" s="56" t="str">
        <f>IF(BD!AJ557="","EM ANÁLISE",IF(BD!AP557&gt;=BD!AN557,"GO", "NO GO"))</f>
        <v>NO GO</v>
      </c>
      <c r="AU557" s="62">
        <f>IF(AN557="","",+BD!$AN557-AJ557)</f>
        <v>1.7117197452229327</v>
      </c>
      <c r="AV557" s="63"/>
      <c r="AW557" s="54">
        <f>BD!P557*BD!AC557</f>
        <v>50.400000000000006</v>
      </c>
      <c r="AX557" s="54">
        <f>BD!V557*BD!AC557</f>
        <v>37.17</v>
      </c>
      <c r="AY557" s="54">
        <f>IF(BD!AN557="","",BD!AN557*BD!AC557)</f>
        <v>94.70063694267519</v>
      </c>
      <c r="AZ557" s="48" t="s">
        <v>5271</v>
      </c>
      <c r="BA557" s="69" t="s">
        <v>115</v>
      </c>
      <c r="BB557" s="48">
        <v>1</v>
      </c>
      <c r="BC557" s="69" t="s">
        <v>4977</v>
      </c>
      <c r="BD557" s="64" t="s">
        <v>5257</v>
      </c>
      <c r="BE557" s="65" t="s">
        <v>4</v>
      </c>
      <c r="BF557" s="65" t="s">
        <v>4</v>
      </c>
      <c r="BG557" s="64" t="s">
        <v>5258</v>
      </c>
      <c r="BH557" s="66"/>
      <c r="BI557" s="66"/>
      <c r="BJ557" s="66"/>
      <c r="BK557" s="66"/>
      <c r="BL557" s="66"/>
      <c r="BM557" s="66"/>
      <c r="BN557" s="66"/>
      <c r="BO557" s="64">
        <v>138</v>
      </c>
      <c r="BP557" s="64">
        <v>140.622</v>
      </c>
      <c r="BQ557" s="64">
        <v>121</v>
      </c>
      <c r="BR557" s="64" t="s">
        <v>5260</v>
      </c>
      <c r="BS557" s="64" t="s">
        <v>5260</v>
      </c>
      <c r="BT557" s="64" t="s">
        <v>5261</v>
      </c>
      <c r="BU557" s="64">
        <v>5102</v>
      </c>
      <c r="BV557" s="64"/>
      <c r="BW557" s="64"/>
      <c r="BX557" s="64"/>
      <c r="BY557" s="64"/>
      <c r="BZ557" s="64"/>
      <c r="CA557" s="64"/>
      <c r="CB557" s="64"/>
      <c r="CC557" s="64">
        <v>102</v>
      </c>
      <c r="CD557" s="64">
        <v>8</v>
      </c>
      <c r="CE557" s="64">
        <v>8</v>
      </c>
      <c r="CF557" s="64"/>
      <c r="CG557" s="37" t="e">
        <f>VLOOKUP(Table_1[[#This Row],[EAN]],'[2]Produtos'!$A:$D,4,0)</f>
        <v>#N/A</v>
      </c>
      <c r="CI557" s="188">
        <f>IF(Table_1[[#This Row],[STATUS MERCADO]]="GO",Table_1[[#This Row],[M. BRUTA TOTAL]],0)</f>
        <v>0</v>
      </c>
      <c r="CJ557" s="188">
        <f>IF(Table_1[[#This Row],[STATUS MERCADO]]="GO",Table_1[[#This Row],[PV UNIT. REALIZADO]]*Table_1[[#This Row],[QUANTIDADE]],0)</f>
        <v>0</v>
      </c>
    </row>
    <row r="558" ht="15">
      <c r="A558" s="7"/>
      <c r="B558" s="67" t="s">
        <v>2735</v>
      </c>
      <c r="C558" s="49"/>
      <c r="D558" s="49" t="s">
        <v>4945</v>
      </c>
      <c r="E558" s="49" t="s">
        <v>4876</v>
      </c>
      <c r="F558" s="50" t="s">
        <v>4807</v>
      </c>
      <c r="G558" s="69" t="s">
        <v>11</v>
      </c>
      <c r="H558" s="48"/>
      <c r="I558" s="51"/>
      <c r="J558" s="48" t="s">
        <v>2795</v>
      </c>
      <c r="K558" s="52" t="s">
        <v>84</v>
      </c>
      <c r="L558" s="52">
        <v>12</v>
      </c>
      <c r="M558" s="52">
        <v>0</v>
      </c>
      <c r="N558" s="48" t="s">
        <v>85</v>
      </c>
      <c r="O558" s="48" t="s">
        <v>4976</v>
      </c>
      <c r="P558" s="68">
        <v>15.25</v>
      </c>
      <c r="Q558" s="54">
        <f>(17/100+7.6/100+1.65/100)*P558</f>
        <v>4.003125</v>
      </c>
      <c r="R558" s="54"/>
      <c r="S558" s="54"/>
      <c r="T558" s="54"/>
      <c r="U558" s="54"/>
      <c r="V558" s="54">
        <f>+P558-Q558+R558+S558+T558+U558</f>
        <v>11.246875</v>
      </c>
      <c r="W558" s="56">
        <f>(1.02/100)</f>
        <v>1.02E-2</v>
      </c>
      <c r="X558" s="56">
        <v>4.8E-3</v>
      </c>
      <c r="Y558" s="56">
        <v>0.17</v>
      </c>
      <c r="Z558" s="56">
        <v>1.65E-2</v>
      </c>
      <c r="AA558" s="56">
        <v>7.6E-2</v>
      </c>
      <c r="AB558" s="56">
        <f>SUM(W558:AA558)</f>
        <v>0.2775</v>
      </c>
      <c r="AC558" s="48">
        <v>12</v>
      </c>
      <c r="AD558" s="57">
        <f>IF(AL558="","",+AC558*AL558)</f>
        <v>343.8535031847134</v>
      </c>
      <c r="AE558" s="58">
        <f>IF(AL558="","",+AL558*AB558)</f>
        <v>7.951612261146499</v>
      </c>
      <c r="AF558" s="57">
        <f>IF(AL558="","",+AL558-AE558)</f>
        <v>20.702846337579622</v>
      </c>
      <c r="AG558" s="58">
        <f>+V558</f>
        <v>11.246875</v>
      </c>
      <c r="AH558" s="57">
        <f>IF(AF558="","",+AF558-AG558)</f>
        <v>9.455971337579623</v>
      </c>
      <c r="AI558" s="57">
        <f>IF(AH558="","",+AH558*AC558)</f>
        <v>113.47165605095547</v>
      </c>
      <c r="AJ558" s="58">
        <v>18.05</v>
      </c>
      <c r="AK558" s="59">
        <v>0.33</v>
      </c>
      <c r="AL558" s="58">
        <f>IF(V558=0,"",V558/(1-AB558-AK558))</f>
        <v>28.65445859872612</v>
      </c>
      <c r="AM558" s="60">
        <v>0.33</v>
      </c>
      <c r="AN558" s="58">
        <f>IF(V558=0,"",V558/(1-AB558-AM558))</f>
        <v>28.65445859872612</v>
      </c>
      <c r="AO558" s="61">
        <v>1.2</v>
      </c>
      <c r="AP558" s="58">
        <f>IF(BD!AJ558="","",BD!AJ558*BD!AO558)</f>
        <v>21.66</v>
      </c>
      <c r="AQ558" s="56">
        <f>BD!AM558/BD!AK558-1</f>
        <v>0</v>
      </c>
      <c r="AR558" s="56">
        <f>IF(BD!AN558="","",IF(BD!AJ558="","",BD!AN558/BD!AJ558-1))</f>
        <v>0.5875046315083723</v>
      </c>
      <c r="AS558" s="56" t="str">
        <f>IF(BD!AN558="","",IF(BD!AN558&lt;BD!AL558,"ABAIXO DA META","DENTRO DA META"))</f>
        <v>DENTRO DA META</v>
      </c>
      <c r="AT558" s="56" t="str">
        <f>IF(BD!AJ558="","EM ANÁLISE",IF(BD!AP558&gt;=BD!AN558,"GO", "NO GO"))</f>
        <v>NO GO</v>
      </c>
      <c r="AU558" s="62">
        <f>IF(AN558="","",+BD!$AN558-AJ558)</f>
        <v>10.604458598726119</v>
      </c>
      <c r="AV558" s="63"/>
      <c r="AW558" s="54">
        <f>BD!P558*BD!AC558</f>
        <v>183</v>
      </c>
      <c r="AX558" s="54">
        <f>BD!V558*BD!AC558</f>
        <v>134.96249999999998</v>
      </c>
      <c r="AY558" s="54">
        <f>IF(BD!AN558="","",BD!AN558*BD!AC558)</f>
        <v>343.8535031847134</v>
      </c>
      <c r="AZ558" s="48" t="s">
        <v>5271</v>
      </c>
      <c r="BA558" s="69" t="s">
        <v>115</v>
      </c>
      <c r="BB558" s="48">
        <v>1</v>
      </c>
      <c r="BC558" s="69" t="s">
        <v>4977</v>
      </c>
      <c r="BD558" s="64" t="s">
        <v>5257</v>
      </c>
      <c r="BE558" s="65" t="s">
        <v>4</v>
      </c>
      <c r="BF558" s="65" t="s">
        <v>4</v>
      </c>
      <c r="BG558" s="64" t="s">
        <v>5258</v>
      </c>
      <c r="BH558" s="66"/>
      <c r="BI558" s="66"/>
      <c r="BJ558" s="66"/>
      <c r="BK558" s="66"/>
      <c r="BL558" s="66"/>
      <c r="BM558" s="66"/>
      <c r="BN558" s="66"/>
      <c r="BO558" s="64">
        <v>138</v>
      </c>
      <c r="BP558" s="64">
        <v>140.622</v>
      </c>
      <c r="BQ558" s="64">
        <v>121</v>
      </c>
      <c r="BR558" s="64" t="s">
        <v>5260</v>
      </c>
      <c r="BS558" s="64" t="s">
        <v>5260</v>
      </c>
      <c r="BT558" s="64" t="s">
        <v>5261</v>
      </c>
      <c r="BU558" s="64">
        <v>5102</v>
      </c>
      <c r="BV558" s="64"/>
      <c r="BW558" s="64"/>
      <c r="BX558" s="64"/>
      <c r="BY558" s="64"/>
      <c r="BZ558" s="64"/>
      <c r="CA558" s="64"/>
      <c r="CB558" s="64"/>
      <c r="CC558" s="64">
        <v>102</v>
      </c>
      <c r="CD558" s="64">
        <v>8</v>
      </c>
      <c r="CE558" s="64">
        <v>8</v>
      </c>
      <c r="CF558" s="64"/>
      <c r="CG558" s="37" t="e">
        <f>VLOOKUP(Table_1[[#This Row],[EAN]],'[2]Produtos'!$A:$D,4,0)</f>
        <v>#N/A</v>
      </c>
      <c r="CI558" s="188">
        <f>IF(Table_1[[#This Row],[STATUS MERCADO]]="GO",Table_1[[#This Row],[M. BRUTA TOTAL]],0)</f>
        <v>0</v>
      </c>
      <c r="CJ558" s="188">
        <f>IF(Table_1[[#This Row],[STATUS MERCADO]]="GO",Table_1[[#This Row],[PV UNIT. REALIZADO]]*Table_1[[#This Row],[QUANTIDADE]],0)</f>
        <v>0</v>
      </c>
    </row>
    <row r="559" ht="15">
      <c r="A559" s="7"/>
      <c r="B559" s="67" t="s">
        <v>2735</v>
      </c>
      <c r="C559" s="49"/>
      <c r="D559" s="49" t="s">
        <v>4946</v>
      </c>
      <c r="E559" s="49" t="s">
        <v>4877</v>
      </c>
      <c r="F559" s="50" t="s">
        <v>4808</v>
      </c>
      <c r="G559" s="69" t="s">
        <v>11</v>
      </c>
      <c r="H559" s="48"/>
      <c r="I559" s="51"/>
      <c r="J559" s="48" t="s">
        <v>2795</v>
      </c>
      <c r="K559" s="52" t="s">
        <v>84</v>
      </c>
      <c r="L559" s="52">
        <v>12</v>
      </c>
      <c r="M559" s="52">
        <v>0</v>
      </c>
      <c r="N559" s="48" t="s">
        <v>85</v>
      </c>
      <c r="O559" s="48" t="s">
        <v>4976</v>
      </c>
      <c r="P559" s="68">
        <v>3.85</v>
      </c>
      <c r="Q559" s="54">
        <f>(17/100+7.6/100+1.65/100)*P559</f>
        <v>1.010625</v>
      </c>
      <c r="R559" s="54"/>
      <c r="S559" s="54"/>
      <c r="T559" s="54"/>
      <c r="U559" s="54"/>
      <c r="V559" s="54">
        <f>+P559-Q559+R559+S559+T559+U559</f>
        <v>2.839375</v>
      </c>
      <c r="W559" s="56">
        <f>(1.02/100)</f>
        <v>1.02E-2</v>
      </c>
      <c r="X559" s="56">
        <v>4.8E-3</v>
      </c>
      <c r="Y559" s="56">
        <v>0.17</v>
      </c>
      <c r="Z559" s="56">
        <v>1.65E-2</v>
      </c>
      <c r="AA559" s="56">
        <v>7.6E-2</v>
      </c>
      <c r="AB559" s="56">
        <f>SUM(W559:AA559)</f>
        <v>0.2775</v>
      </c>
      <c r="AC559" s="48">
        <v>12</v>
      </c>
      <c r="AD559" s="57">
        <f>IF(AL559="","",+AC559*AL559)</f>
        <v>86.80891719745225</v>
      </c>
      <c r="AE559" s="58">
        <f>IF(AL559="","",+AL559*AB559)</f>
        <v>2.0074562101910836</v>
      </c>
      <c r="AF559" s="57">
        <f>IF(AL559="","",+AL559-AE559)</f>
        <v>5.226620222929937</v>
      </c>
      <c r="AG559" s="58">
        <f>+V559</f>
        <v>2.839375</v>
      </c>
      <c r="AH559" s="57">
        <f>IF(AF559="","",+AF559-AG559)</f>
        <v>2.3872452229299372</v>
      </c>
      <c r="AI559" s="57">
        <f>IF(AH559="","",+AH559*AC559)</f>
        <v>28.646942675159245</v>
      </c>
      <c r="AJ559" s="58">
        <v>6.18</v>
      </c>
      <c r="AK559" s="59">
        <v>0.33</v>
      </c>
      <c r="AL559" s="58">
        <f>IF(V559=0,"",V559/(1-AB559-AK559))</f>
        <v>7.234076433121021</v>
      </c>
      <c r="AM559" s="60">
        <v>0.33</v>
      </c>
      <c r="AN559" s="58">
        <f>IF(V559=0,"",V559/(1-AB559-AM559))</f>
        <v>7.234076433121021</v>
      </c>
      <c r="AO559" s="61">
        <v>1.2</v>
      </c>
      <c r="AP559" s="58">
        <f>IF(BD!AJ559="","",BD!AJ559*BD!AO559)</f>
        <v>7.4159999999999995</v>
      </c>
      <c r="AQ559" s="56">
        <f>BD!AM559/BD!AK559-1</f>
        <v>0</v>
      </c>
      <c r="AR559" s="56">
        <f>IF(BD!AN559="","",IF(BD!AJ559="","",BD!AN559/BD!AJ559-1))</f>
        <v>0.1705625296312332</v>
      </c>
      <c r="AS559" s="56" t="str">
        <f>IF(BD!AN559="","",IF(BD!AN559&lt;BD!AL559,"ABAIXO DA META","DENTRO DA META"))</f>
        <v>DENTRO DA META</v>
      </c>
      <c r="AT559" s="56" t="str">
        <f>IF(BD!AJ559="","EM ANÁLISE",IF(BD!AP559&gt;=BD!AN559,"GO", "NO GO"))</f>
        <v>GO</v>
      </c>
      <c r="AU559" s="62">
        <f>IF(AN559="","",+BD!$AN559-AJ559)</f>
        <v>1.054076433121021</v>
      </c>
      <c r="AV559" s="63"/>
      <c r="AW559" s="54">
        <f>BD!P559*BD!AC559</f>
        <v>46.2</v>
      </c>
      <c r="AX559" s="54">
        <f>BD!V559*BD!AC559</f>
        <v>34.0725</v>
      </c>
      <c r="AY559" s="54">
        <f>IF(BD!AN559="","",BD!AN559*BD!AC559)</f>
        <v>86.80891719745225</v>
      </c>
      <c r="AZ559" s="48" t="s">
        <v>5271</v>
      </c>
      <c r="BA559" s="69" t="s">
        <v>115</v>
      </c>
      <c r="BB559" s="48">
        <v>1</v>
      </c>
      <c r="BC559" s="69" t="s">
        <v>4977</v>
      </c>
      <c r="BD559" s="64" t="s">
        <v>5257</v>
      </c>
      <c r="BE559" s="65" t="s">
        <v>4</v>
      </c>
      <c r="BF559" s="65" t="s">
        <v>4</v>
      </c>
      <c r="BG559" s="64" t="s">
        <v>5258</v>
      </c>
      <c r="BH559" s="66"/>
      <c r="BI559" s="66"/>
      <c r="BJ559" s="66"/>
      <c r="BK559" s="66"/>
      <c r="BL559" s="66"/>
      <c r="BM559" s="66"/>
      <c r="BN559" s="66"/>
      <c r="BO559" s="64">
        <v>138</v>
      </c>
      <c r="BP559" s="64">
        <v>140.622</v>
      </c>
      <c r="BQ559" s="64">
        <v>121</v>
      </c>
      <c r="BR559" s="64" t="s">
        <v>5260</v>
      </c>
      <c r="BS559" s="64" t="s">
        <v>5260</v>
      </c>
      <c r="BT559" s="64" t="s">
        <v>5261</v>
      </c>
      <c r="BU559" s="64">
        <v>5102</v>
      </c>
      <c r="BV559" s="64"/>
      <c r="BW559" s="64"/>
      <c r="BX559" s="64"/>
      <c r="BY559" s="64"/>
      <c r="BZ559" s="64"/>
      <c r="CA559" s="64"/>
      <c r="CB559" s="64"/>
      <c r="CC559" s="64">
        <v>102</v>
      </c>
      <c r="CD559" s="64">
        <v>8</v>
      </c>
      <c r="CE559" s="64">
        <v>8</v>
      </c>
      <c r="CF559" s="64"/>
      <c r="CG559" s="37" t="e">
        <f>VLOOKUP(Table_1[[#This Row],[EAN]],'[2]Produtos'!$A:$D,4,0)</f>
        <v>#N/A</v>
      </c>
      <c r="CI559" s="188">
        <f>IF(Table_1[[#This Row],[STATUS MERCADO]]="GO",Table_1[[#This Row],[M. BRUTA TOTAL]],0)</f>
        <v>28.646942675159245</v>
      </c>
      <c r="CJ559" s="188">
        <f>IF(Table_1[[#This Row],[STATUS MERCADO]]="GO",Table_1[[#This Row],[PV UNIT. REALIZADO]]*Table_1[[#This Row],[QUANTIDADE]],0)</f>
        <v>86.80891719745225</v>
      </c>
    </row>
    <row r="560" ht="15">
      <c r="A560" s="7"/>
      <c r="B560" s="67" t="s">
        <v>2735</v>
      </c>
      <c r="C560" s="49"/>
      <c r="D560" s="49" t="s">
        <v>4947</v>
      </c>
      <c r="E560" s="49" t="s">
        <v>4878</v>
      </c>
      <c r="F560" s="50" t="s">
        <v>4809</v>
      </c>
      <c r="G560" s="69" t="s">
        <v>11</v>
      </c>
      <c r="H560" s="48"/>
      <c r="I560" s="51"/>
      <c r="J560" s="48" t="s">
        <v>2795</v>
      </c>
      <c r="K560" s="52" t="s">
        <v>84</v>
      </c>
      <c r="L560" s="52">
        <v>12</v>
      </c>
      <c r="M560" s="52">
        <v>0</v>
      </c>
      <c r="N560" s="48" t="s">
        <v>85</v>
      </c>
      <c r="O560" s="48" t="s">
        <v>4976</v>
      </c>
      <c r="P560" s="68">
        <v>13.95</v>
      </c>
      <c r="Q560" s="54">
        <f>(17/100+7.6/100+1.65/100)*P560</f>
        <v>3.6618749999999998</v>
      </c>
      <c r="R560" s="54"/>
      <c r="S560" s="54"/>
      <c r="T560" s="54"/>
      <c r="U560" s="54"/>
      <c r="V560" s="54">
        <f>+P560-Q560+R560+S560+T560+U560</f>
        <v>10.288124999999999</v>
      </c>
      <c r="W560" s="56">
        <f>(1.02/100)</f>
        <v>1.02E-2</v>
      </c>
      <c r="X560" s="56">
        <v>4.8E-3</v>
      </c>
      <c r="Y560" s="56">
        <v>0.17</v>
      </c>
      <c r="Z560" s="56">
        <v>1.65E-2</v>
      </c>
      <c r="AA560" s="56">
        <v>7.6E-2</v>
      </c>
      <c r="AB560" s="56">
        <f>SUM(W560:AA560)</f>
        <v>0.2775</v>
      </c>
      <c r="AC560" s="48">
        <v>12</v>
      </c>
      <c r="AD560" s="57">
        <f>IF(AL560="","",+AC560*AL560)</f>
        <v>314.5414012738854</v>
      </c>
      <c r="AE560" s="58">
        <f>IF(AL560="","",+AL560*AB560)</f>
        <v>7.2737699044586</v>
      </c>
      <c r="AF560" s="57">
        <f>IF(AL560="","",+AL560-AE560)</f>
        <v>18.93801353503185</v>
      </c>
      <c r="AG560" s="58">
        <f>+V560</f>
        <v>10.288124999999999</v>
      </c>
      <c r="AH560" s="57">
        <f>IF(AF560="","",+AF560-AG560)</f>
        <v>8.64988853503185</v>
      </c>
      <c r="AI560" s="57">
        <f>IF(AH560="","",+AH560*AC560)</f>
        <v>103.79866242038221</v>
      </c>
      <c r="AJ560" s="58">
        <v>18.05</v>
      </c>
      <c r="AK560" s="59">
        <v>0.33</v>
      </c>
      <c r="AL560" s="58">
        <f>IF(V560=0,"",V560/(1-AB560-AK560))</f>
        <v>26.21178343949045</v>
      </c>
      <c r="AM560" s="60">
        <v>0.33</v>
      </c>
      <c r="AN560" s="58">
        <f>IF(V560=0,"",V560/(1-AB560-AM560))</f>
        <v>26.21178343949045</v>
      </c>
      <c r="AO560" s="61">
        <v>1.2</v>
      </c>
      <c r="AP560" s="58">
        <f>IF(BD!AJ560="","",BD!AJ560*BD!AO560)</f>
        <v>21.66</v>
      </c>
      <c r="AQ560" s="56">
        <f>BD!AM560/BD!AK560-1</f>
        <v>0</v>
      </c>
      <c r="AR560" s="56">
        <f>IF(BD!AN560="","",IF(BD!AJ560="","",BD!AN560/BD!AJ560-1))</f>
        <v>0.452176367838806</v>
      </c>
      <c r="AS560" s="56" t="str">
        <f>IF(BD!AN560="","",IF(BD!AN560&lt;BD!AL560,"ABAIXO DA META","DENTRO DA META"))</f>
        <v>DENTRO DA META</v>
      </c>
      <c r="AT560" s="56" t="str">
        <f>IF(BD!AJ560="","EM ANÁLISE",IF(BD!AP560&gt;=BD!AN560,"GO", "NO GO"))</f>
        <v>NO GO</v>
      </c>
      <c r="AU560" s="62">
        <f>IF(AN560="","",+BD!$AN560-AJ560)</f>
        <v>8.16178343949045</v>
      </c>
      <c r="AV560" s="63"/>
      <c r="AW560" s="54">
        <f>BD!P560*BD!AC560</f>
        <v>167.39999999999998</v>
      </c>
      <c r="AX560" s="54">
        <f>BD!V560*BD!AC560</f>
        <v>123.45749999999998</v>
      </c>
      <c r="AY560" s="54">
        <f>IF(BD!AN560="","",BD!AN560*BD!AC560)</f>
        <v>314.5414012738854</v>
      </c>
      <c r="AZ560" s="48" t="s">
        <v>5271</v>
      </c>
      <c r="BA560" s="69" t="s">
        <v>115</v>
      </c>
      <c r="BB560" s="48">
        <v>1</v>
      </c>
      <c r="BC560" s="69" t="s">
        <v>4977</v>
      </c>
      <c r="BD560" s="64" t="s">
        <v>5257</v>
      </c>
      <c r="BE560" s="65" t="s">
        <v>4</v>
      </c>
      <c r="BF560" s="65" t="s">
        <v>4</v>
      </c>
      <c r="BG560" s="64" t="s">
        <v>5258</v>
      </c>
      <c r="BH560" s="66"/>
      <c r="BI560" s="66"/>
      <c r="BJ560" s="66"/>
      <c r="BK560" s="66"/>
      <c r="BL560" s="66"/>
      <c r="BM560" s="66"/>
      <c r="BN560" s="66"/>
      <c r="BO560" s="64">
        <v>138</v>
      </c>
      <c r="BP560" s="64">
        <v>140.622</v>
      </c>
      <c r="BQ560" s="64">
        <v>121</v>
      </c>
      <c r="BR560" s="64" t="s">
        <v>5260</v>
      </c>
      <c r="BS560" s="64" t="s">
        <v>5260</v>
      </c>
      <c r="BT560" s="64" t="s">
        <v>5261</v>
      </c>
      <c r="BU560" s="64">
        <v>5102</v>
      </c>
      <c r="BV560" s="64"/>
      <c r="BW560" s="64"/>
      <c r="BX560" s="64"/>
      <c r="BY560" s="64"/>
      <c r="BZ560" s="64"/>
      <c r="CA560" s="64"/>
      <c r="CB560" s="64"/>
      <c r="CC560" s="64">
        <v>102</v>
      </c>
      <c r="CD560" s="64">
        <v>8</v>
      </c>
      <c r="CE560" s="64">
        <v>8</v>
      </c>
      <c r="CF560" s="64"/>
      <c r="CG560" s="37" t="e">
        <f>VLOOKUP(Table_1[[#This Row],[EAN]],'[2]Produtos'!$A:$D,4,0)</f>
        <v>#N/A</v>
      </c>
      <c r="CI560" s="188">
        <f>IF(Table_1[[#This Row],[STATUS MERCADO]]="GO",Table_1[[#This Row],[M. BRUTA TOTAL]],0)</f>
        <v>0</v>
      </c>
      <c r="CJ560" s="188">
        <f>IF(Table_1[[#This Row],[STATUS MERCADO]]="GO",Table_1[[#This Row],[PV UNIT. REALIZADO]]*Table_1[[#This Row],[QUANTIDADE]],0)</f>
        <v>0</v>
      </c>
    </row>
    <row r="561" ht="15">
      <c r="A561" s="7"/>
      <c r="B561" s="67" t="s">
        <v>2735</v>
      </c>
      <c r="C561" s="49"/>
      <c r="D561" s="49" t="s">
        <v>4948</v>
      </c>
      <c r="E561" s="49" t="s">
        <v>4879</v>
      </c>
      <c r="F561" s="50" t="s">
        <v>4810</v>
      </c>
      <c r="G561" s="69" t="s">
        <v>11</v>
      </c>
      <c r="H561" s="48"/>
      <c r="I561" s="51"/>
      <c r="J561" s="48" t="s">
        <v>2795</v>
      </c>
      <c r="K561" s="52" t="s">
        <v>84</v>
      </c>
      <c r="L561" s="52">
        <v>12</v>
      </c>
      <c r="M561" s="52">
        <v>0</v>
      </c>
      <c r="N561" s="48" t="s">
        <v>85</v>
      </c>
      <c r="O561" s="48" t="s">
        <v>4976</v>
      </c>
      <c r="P561" s="68">
        <v>4</v>
      </c>
      <c r="Q561" s="54">
        <f>(17/100+7.6/100+1.65/100)*P561</f>
        <v>1.05</v>
      </c>
      <c r="R561" s="54"/>
      <c r="S561" s="54"/>
      <c r="T561" s="54"/>
      <c r="U561" s="54"/>
      <c r="V561" s="54">
        <f>+P561-Q561+R561+S561+T561+U561</f>
        <v>2.95</v>
      </c>
      <c r="W561" s="56">
        <f>(1.02/100)</f>
        <v>1.02E-2</v>
      </c>
      <c r="X561" s="56">
        <v>4.8E-3</v>
      </c>
      <c r="Y561" s="56">
        <v>0.17</v>
      </c>
      <c r="Z561" s="56">
        <v>1.65E-2</v>
      </c>
      <c r="AA561" s="56">
        <v>7.6E-2</v>
      </c>
      <c r="AB561" s="56">
        <f>SUM(W561:AA561)</f>
        <v>0.2775</v>
      </c>
      <c r="AC561" s="48">
        <v>12</v>
      </c>
      <c r="AD561" s="57">
        <f>IF(AL561="","",+AC561*AL561)</f>
        <v>90.1910828025478</v>
      </c>
      <c r="AE561" s="58">
        <f>IF(AL561="","",+AL561*AB561)</f>
        <v>2.085668789808918</v>
      </c>
      <c r="AF561" s="57">
        <f>IF(AL561="","",+AL561-AE561)</f>
        <v>5.430254777070065</v>
      </c>
      <c r="AG561" s="58">
        <f>+V561</f>
        <v>2.95</v>
      </c>
      <c r="AH561" s="57">
        <f>IF(AF561="","",+AF561-AG561)</f>
        <v>2.4802547770700647</v>
      </c>
      <c r="AI561" s="57">
        <f>IF(AH561="","",+AH561*AC561)</f>
        <v>29.763057324840776</v>
      </c>
      <c r="AJ561" s="58">
        <v>6.18</v>
      </c>
      <c r="AK561" s="59">
        <v>0.33</v>
      </c>
      <c r="AL561" s="58">
        <f>IF(V561=0,"",V561/(1-AB561-AK561))</f>
        <v>7.515923566878983</v>
      </c>
      <c r="AM561" s="60">
        <v>0.33</v>
      </c>
      <c r="AN561" s="58">
        <f>IF(V561=0,"",V561/(1-AB561-AM561))</f>
        <v>7.515923566878983</v>
      </c>
      <c r="AO561" s="61">
        <v>1.2</v>
      </c>
      <c r="AP561" s="58">
        <f>IF(BD!AJ561="","",BD!AJ561*BD!AO561)</f>
        <v>7.4159999999999995</v>
      </c>
      <c r="AQ561" s="56">
        <f>BD!AM561/BD!AK561-1</f>
        <v>0</v>
      </c>
      <c r="AR561" s="56">
        <f>IF(BD!AN561="","",IF(BD!AJ561="","",BD!AN561/BD!AJ561-1))</f>
        <v>0.2161688619545281</v>
      </c>
      <c r="AS561" s="56" t="str">
        <f>IF(BD!AN561="","",IF(BD!AN561&lt;BD!AL561,"ABAIXO DA META","DENTRO DA META"))</f>
        <v>DENTRO DA META</v>
      </c>
      <c r="AT561" s="56" t="str">
        <f>IF(BD!AJ561="","EM ANÁLISE",IF(BD!AP561&gt;=BD!AN561,"GO", "NO GO"))</f>
        <v>NO GO</v>
      </c>
      <c r="AU561" s="62">
        <f>IF(AN561="","",+BD!$AN561-AJ561)</f>
        <v>1.335923566878983</v>
      </c>
      <c r="AV561" s="63"/>
      <c r="AW561" s="54">
        <f>BD!P561*BD!AC561</f>
        <v>48</v>
      </c>
      <c r="AX561" s="54">
        <f>BD!V561*BD!AC561</f>
        <v>35.400000000000006</v>
      </c>
      <c r="AY561" s="54">
        <f>IF(BD!AN561="","",BD!AN561*BD!AC561)</f>
        <v>90.1910828025478</v>
      </c>
      <c r="AZ561" s="48" t="s">
        <v>5271</v>
      </c>
      <c r="BA561" s="69" t="s">
        <v>115</v>
      </c>
      <c r="BB561" s="48">
        <v>1</v>
      </c>
      <c r="BC561" s="69" t="s">
        <v>4977</v>
      </c>
      <c r="BD561" s="64" t="s">
        <v>5257</v>
      </c>
      <c r="BE561" s="65" t="s">
        <v>4</v>
      </c>
      <c r="BF561" s="65" t="s">
        <v>4</v>
      </c>
      <c r="BG561" s="64" t="s">
        <v>5258</v>
      </c>
      <c r="BH561" s="66"/>
      <c r="BI561" s="66"/>
      <c r="BJ561" s="66"/>
      <c r="BK561" s="66"/>
      <c r="BL561" s="66"/>
      <c r="BM561" s="66"/>
      <c r="BN561" s="66"/>
      <c r="BO561" s="64">
        <v>138</v>
      </c>
      <c r="BP561" s="64">
        <v>140.622</v>
      </c>
      <c r="BQ561" s="64">
        <v>121</v>
      </c>
      <c r="BR561" s="64" t="s">
        <v>5260</v>
      </c>
      <c r="BS561" s="64" t="s">
        <v>5260</v>
      </c>
      <c r="BT561" s="64" t="s">
        <v>5261</v>
      </c>
      <c r="BU561" s="64">
        <v>5102</v>
      </c>
      <c r="BV561" s="64"/>
      <c r="BW561" s="64"/>
      <c r="BX561" s="64"/>
      <c r="BY561" s="64"/>
      <c r="BZ561" s="64"/>
      <c r="CA561" s="64"/>
      <c r="CB561" s="64"/>
      <c r="CC561" s="64">
        <v>102</v>
      </c>
      <c r="CD561" s="64">
        <v>8</v>
      </c>
      <c r="CE561" s="64">
        <v>8</v>
      </c>
      <c r="CF561" s="64"/>
      <c r="CG561" s="37" t="e">
        <f>VLOOKUP(Table_1[[#This Row],[EAN]],'[2]Produtos'!$A:$D,4,0)</f>
        <v>#N/A</v>
      </c>
      <c r="CI561" s="188">
        <f>IF(Table_1[[#This Row],[STATUS MERCADO]]="GO",Table_1[[#This Row],[M. BRUTA TOTAL]],0)</f>
        <v>0</v>
      </c>
      <c r="CJ561" s="188">
        <f>IF(Table_1[[#This Row],[STATUS MERCADO]]="GO",Table_1[[#This Row],[PV UNIT. REALIZADO]]*Table_1[[#This Row],[QUANTIDADE]],0)</f>
        <v>0</v>
      </c>
    </row>
    <row r="562" ht="15">
      <c r="A562" s="7"/>
      <c r="B562" s="67" t="s">
        <v>2735</v>
      </c>
      <c r="C562" s="49"/>
      <c r="D562" s="49" t="s">
        <v>4949</v>
      </c>
      <c r="E562" s="49" t="s">
        <v>4880</v>
      </c>
      <c r="F562" s="50" t="s">
        <v>4811</v>
      </c>
      <c r="G562" s="69" t="s">
        <v>11</v>
      </c>
      <c r="H562" s="48"/>
      <c r="I562" s="51"/>
      <c r="J562" s="48" t="s">
        <v>2795</v>
      </c>
      <c r="K562" s="52" t="s">
        <v>84</v>
      </c>
      <c r="L562" s="52">
        <v>12</v>
      </c>
      <c r="M562" s="52">
        <v>0</v>
      </c>
      <c r="N562" s="48" t="s">
        <v>85</v>
      </c>
      <c r="O562" s="48" t="s">
        <v>4976</v>
      </c>
      <c r="P562" s="68">
        <v>14.35</v>
      </c>
      <c r="Q562" s="54">
        <f>(17/100+7.6/100+1.65/100)*P562</f>
        <v>3.766875</v>
      </c>
      <c r="R562" s="54"/>
      <c r="S562" s="54"/>
      <c r="T562" s="54"/>
      <c r="U562" s="54"/>
      <c r="V562" s="54">
        <f>+P562-Q562+R562+S562+T562+U562</f>
        <v>10.583124999999999</v>
      </c>
      <c r="W562" s="56">
        <f>(1.02/100)</f>
        <v>1.02E-2</v>
      </c>
      <c r="X562" s="56">
        <v>4.8E-3</v>
      </c>
      <c r="Y562" s="56">
        <v>0.17</v>
      </c>
      <c r="Z562" s="56">
        <v>1.65E-2</v>
      </c>
      <c r="AA562" s="56">
        <v>7.6E-2</v>
      </c>
      <c r="AB562" s="56">
        <f>SUM(W562:AA562)</f>
        <v>0.2775</v>
      </c>
      <c r="AC562" s="48">
        <v>12</v>
      </c>
      <c r="AD562" s="57">
        <f>IF(AL562="","",+AC562*AL562)</f>
        <v>323.56050955414014</v>
      </c>
      <c r="AE562" s="58">
        <f>IF(AL562="","",+AL562*AB562)</f>
        <v>7.482336783439492</v>
      </c>
      <c r="AF562" s="57">
        <f>IF(AL562="","",+AL562-AE562)</f>
        <v>19.481039012738854</v>
      </c>
      <c r="AG562" s="58">
        <f>+V562</f>
        <v>10.583124999999999</v>
      </c>
      <c r="AH562" s="57">
        <f>IF(AF562="","",+AF562-AG562)</f>
        <v>8.897914012738855</v>
      </c>
      <c r="AI562" s="57">
        <f>IF(AH562="","",+AH562*AC562)</f>
        <v>106.77496815286626</v>
      </c>
      <c r="AJ562" s="58">
        <v>18.05</v>
      </c>
      <c r="AK562" s="59">
        <v>0.33</v>
      </c>
      <c r="AL562" s="58">
        <f>IF(V562=0,"",V562/(1-AB562-AK562))</f>
        <v>26.963375796178347</v>
      </c>
      <c r="AM562" s="60">
        <v>0.33</v>
      </c>
      <c r="AN562" s="58">
        <f>IF(V562=0,"",V562/(1-AB562-AM562))</f>
        <v>26.963375796178347</v>
      </c>
      <c r="AO562" s="61">
        <v>1.2</v>
      </c>
      <c r="AP562" s="58">
        <f>IF(BD!AJ562="","",BD!AJ562*BD!AO562)</f>
        <v>21.66</v>
      </c>
      <c r="AQ562" s="56">
        <f>BD!AM562/BD!AK562-1</f>
        <v>0</v>
      </c>
      <c r="AR562" s="56">
        <f>IF(BD!AN562="","",IF(BD!AJ562="","",BD!AN562/BD!AJ562-1))</f>
        <v>0.49381583358328784</v>
      </c>
      <c r="AS562" s="56" t="str">
        <f>IF(BD!AN562="","",IF(BD!AN562&lt;BD!AL562,"ABAIXO DA META","DENTRO DA META"))</f>
        <v>DENTRO DA META</v>
      </c>
      <c r="AT562" s="56" t="str">
        <f>IF(BD!AJ562="","EM ANÁLISE",IF(BD!AP562&gt;=BD!AN562,"GO", "NO GO"))</f>
        <v>NO GO</v>
      </c>
      <c r="AU562" s="62">
        <f>IF(AN562="","",+BD!$AN562-AJ562)</f>
        <v>8.913375796178347</v>
      </c>
      <c r="AV562" s="63"/>
      <c r="AW562" s="54">
        <f>BD!P562*BD!AC562</f>
        <v>172.2</v>
      </c>
      <c r="AX562" s="54">
        <f>BD!V562*BD!AC562</f>
        <v>126.99749999999999</v>
      </c>
      <c r="AY562" s="54">
        <f>IF(BD!AN562="","",BD!AN562*BD!AC562)</f>
        <v>323.56050955414014</v>
      </c>
      <c r="AZ562" s="48" t="s">
        <v>5271</v>
      </c>
      <c r="BA562" s="69" t="s">
        <v>115</v>
      </c>
      <c r="BB562" s="48">
        <v>1</v>
      </c>
      <c r="BC562" s="69" t="s">
        <v>4977</v>
      </c>
      <c r="BD562" s="64" t="s">
        <v>5257</v>
      </c>
      <c r="BE562" s="65" t="s">
        <v>4</v>
      </c>
      <c r="BF562" s="65" t="s">
        <v>4</v>
      </c>
      <c r="BG562" s="64" t="s">
        <v>5258</v>
      </c>
      <c r="BH562" s="66"/>
      <c r="BI562" s="66"/>
      <c r="BJ562" s="66"/>
      <c r="BK562" s="66"/>
      <c r="BL562" s="66"/>
      <c r="BM562" s="66"/>
      <c r="BN562" s="66"/>
      <c r="BO562" s="64">
        <v>138</v>
      </c>
      <c r="BP562" s="64">
        <v>140.622</v>
      </c>
      <c r="BQ562" s="64">
        <v>121</v>
      </c>
      <c r="BR562" s="64" t="s">
        <v>5260</v>
      </c>
      <c r="BS562" s="64" t="s">
        <v>5260</v>
      </c>
      <c r="BT562" s="64" t="s">
        <v>5261</v>
      </c>
      <c r="BU562" s="64">
        <v>5102</v>
      </c>
      <c r="BV562" s="64"/>
      <c r="BW562" s="64"/>
      <c r="BX562" s="64"/>
      <c r="BY562" s="64"/>
      <c r="BZ562" s="64"/>
      <c r="CA562" s="64"/>
      <c r="CB562" s="64"/>
      <c r="CC562" s="64">
        <v>102</v>
      </c>
      <c r="CD562" s="64">
        <v>8</v>
      </c>
      <c r="CE562" s="64">
        <v>8</v>
      </c>
      <c r="CF562" s="64"/>
      <c r="CG562" s="37" t="e">
        <f>VLOOKUP(Table_1[[#This Row],[EAN]],'[2]Produtos'!$A:$D,4,0)</f>
        <v>#N/A</v>
      </c>
      <c r="CI562" s="188">
        <f>IF(Table_1[[#This Row],[STATUS MERCADO]]="GO",Table_1[[#This Row],[M. BRUTA TOTAL]],0)</f>
        <v>0</v>
      </c>
      <c r="CJ562" s="188">
        <f>IF(Table_1[[#This Row],[STATUS MERCADO]]="GO",Table_1[[#This Row],[PV UNIT. REALIZADO]]*Table_1[[#This Row],[QUANTIDADE]],0)</f>
        <v>0</v>
      </c>
    </row>
    <row r="563" ht="15">
      <c r="A563" s="7"/>
      <c r="B563" s="67" t="s">
        <v>2735</v>
      </c>
      <c r="C563" s="49"/>
      <c r="D563" s="49" t="s">
        <v>4950</v>
      </c>
      <c r="E563" s="49" t="s">
        <v>4881</v>
      </c>
      <c r="F563" s="50" t="s">
        <v>4812</v>
      </c>
      <c r="G563" s="69" t="s">
        <v>11</v>
      </c>
      <c r="H563" s="48"/>
      <c r="I563" s="51"/>
      <c r="J563" s="48" t="s">
        <v>2795</v>
      </c>
      <c r="K563" s="52" t="s">
        <v>84</v>
      </c>
      <c r="L563" s="52">
        <v>12</v>
      </c>
      <c r="M563" s="52">
        <v>0</v>
      </c>
      <c r="N563" s="48" t="s">
        <v>85</v>
      </c>
      <c r="O563" s="48" t="s">
        <v>4976</v>
      </c>
      <c r="P563" s="68">
        <v>4.4</v>
      </c>
      <c r="Q563" s="54">
        <f>(17/100+7.6/100+1.65/100)*P563</f>
        <v>1.1550000000000002</v>
      </c>
      <c r="R563" s="54"/>
      <c r="S563" s="54"/>
      <c r="T563" s="54"/>
      <c r="U563" s="54"/>
      <c r="V563" s="54">
        <f>+P563-Q563+R563+S563+T563+U563</f>
        <v>3.245</v>
      </c>
      <c r="W563" s="56">
        <f>(1.02/100)</f>
        <v>1.02E-2</v>
      </c>
      <c r="X563" s="56">
        <v>4.8E-3</v>
      </c>
      <c r="Y563" s="56">
        <v>0.17</v>
      </c>
      <c r="Z563" s="56">
        <v>1.65E-2</v>
      </c>
      <c r="AA563" s="56">
        <v>7.6E-2</v>
      </c>
      <c r="AB563" s="56">
        <f>SUM(W563:AA563)</f>
        <v>0.2775</v>
      </c>
      <c r="AC563" s="48">
        <v>12</v>
      </c>
      <c r="AD563" s="57">
        <f>IF(AL563="","",+AC563*AL563)</f>
        <v>99.21019108280257</v>
      </c>
      <c r="AE563" s="58">
        <f>IF(AL563="","",+AL563*AB563)</f>
        <v>2.29423566878981</v>
      </c>
      <c r="AF563" s="57">
        <f>IF(AL563="","",+AL563-AE563)</f>
        <v>5.973280254777071</v>
      </c>
      <c r="AG563" s="58">
        <f>+V563</f>
        <v>3.245</v>
      </c>
      <c r="AH563" s="57">
        <f>IF(AF563="","",+AF563-AG563)</f>
        <v>2.7282802547770713</v>
      </c>
      <c r="AI563" s="57">
        <f>IF(AH563="","",+AH563*AC563)</f>
        <v>32.73936305732485</v>
      </c>
      <c r="AJ563" s="58">
        <v>6.18</v>
      </c>
      <c r="AK563" s="59">
        <v>0.33</v>
      </c>
      <c r="AL563" s="58">
        <f>IF(V563=0,"",V563/(1-AB563-AK563))</f>
        <v>8.267515923566881</v>
      </c>
      <c r="AM563" s="60">
        <v>0.33</v>
      </c>
      <c r="AN563" s="58">
        <f>IF(V563=0,"",V563/(1-AB563-AM563))</f>
        <v>8.267515923566881</v>
      </c>
      <c r="AO563" s="61">
        <v>1.2</v>
      </c>
      <c r="AP563" s="58">
        <f>IF(BD!AJ563="","",BD!AJ563*BD!AO563)</f>
        <v>7.4159999999999995</v>
      </c>
      <c r="AQ563" s="56">
        <f>BD!AM563/BD!AK563-1</f>
        <v>0</v>
      </c>
      <c r="AR563" s="56">
        <f>IF(BD!AN563="","",IF(BD!AJ563="","",BD!AN563/BD!AJ563-1))</f>
        <v>0.33778574814998086</v>
      </c>
      <c r="AS563" s="56" t="str">
        <f>IF(BD!AN563="","",IF(BD!AN563&lt;BD!AL563,"ABAIXO DA META","DENTRO DA META"))</f>
        <v>DENTRO DA META</v>
      </c>
      <c r="AT563" s="56" t="str">
        <f>IF(BD!AJ563="","EM ANÁLISE",IF(BD!AP563&gt;=BD!AN563,"GO", "NO GO"))</f>
        <v>NO GO</v>
      </c>
      <c r="AU563" s="62">
        <f>IF(AN563="","",+BD!$AN563-AJ563)</f>
        <v>2.0875159235668814</v>
      </c>
      <c r="AV563" s="63"/>
      <c r="AW563" s="54">
        <f>BD!P563*BD!AC563</f>
        <v>52.800000000000004</v>
      </c>
      <c r="AX563" s="54">
        <f>BD!V563*BD!AC563</f>
        <v>38.94</v>
      </c>
      <c r="AY563" s="54">
        <f>IF(BD!AN563="","",BD!AN563*BD!AC563)</f>
        <v>99.21019108280257</v>
      </c>
      <c r="AZ563" s="48" t="s">
        <v>5271</v>
      </c>
      <c r="BA563" s="69" t="s">
        <v>115</v>
      </c>
      <c r="BB563" s="48">
        <v>1</v>
      </c>
      <c r="BC563" s="69" t="s">
        <v>4977</v>
      </c>
      <c r="BD563" s="64" t="s">
        <v>5257</v>
      </c>
      <c r="BE563" s="65" t="s">
        <v>4</v>
      </c>
      <c r="BF563" s="65" t="s">
        <v>4</v>
      </c>
      <c r="BG563" s="64" t="s">
        <v>5258</v>
      </c>
      <c r="BH563" s="66"/>
      <c r="BI563" s="66"/>
      <c r="BJ563" s="66"/>
      <c r="BK563" s="66"/>
      <c r="BL563" s="66"/>
      <c r="BM563" s="66"/>
      <c r="BN563" s="66"/>
      <c r="BO563" s="64">
        <v>138</v>
      </c>
      <c r="BP563" s="64">
        <v>140.622</v>
      </c>
      <c r="BQ563" s="64">
        <v>121</v>
      </c>
      <c r="BR563" s="64" t="s">
        <v>5260</v>
      </c>
      <c r="BS563" s="64" t="s">
        <v>5260</v>
      </c>
      <c r="BT563" s="64" t="s">
        <v>5261</v>
      </c>
      <c r="BU563" s="64">
        <v>5102</v>
      </c>
      <c r="BV563" s="64"/>
      <c r="BW563" s="64"/>
      <c r="BX563" s="64"/>
      <c r="BY563" s="64"/>
      <c r="BZ563" s="64"/>
      <c r="CA563" s="64"/>
      <c r="CB563" s="64"/>
      <c r="CC563" s="64">
        <v>102</v>
      </c>
      <c r="CD563" s="64">
        <v>8</v>
      </c>
      <c r="CE563" s="64">
        <v>8</v>
      </c>
      <c r="CF563" s="64"/>
      <c r="CG563" s="37" t="e">
        <f>VLOOKUP(Table_1[[#This Row],[EAN]],'[2]Produtos'!$A:$D,4,0)</f>
        <v>#N/A</v>
      </c>
      <c r="CI563" s="188">
        <f>IF(Table_1[[#This Row],[STATUS MERCADO]]="GO",Table_1[[#This Row],[M. BRUTA TOTAL]],0)</f>
        <v>0</v>
      </c>
      <c r="CJ563" s="188">
        <f>IF(Table_1[[#This Row],[STATUS MERCADO]]="GO",Table_1[[#This Row],[PV UNIT. REALIZADO]]*Table_1[[#This Row],[QUANTIDADE]],0)</f>
        <v>0</v>
      </c>
    </row>
    <row r="564" ht="15">
      <c r="A564" s="7"/>
      <c r="B564" s="67" t="s">
        <v>2735</v>
      </c>
      <c r="C564" s="49"/>
      <c r="D564" s="49" t="s">
        <v>4951</v>
      </c>
      <c r="E564" s="49" t="s">
        <v>4882</v>
      </c>
      <c r="F564" s="50" t="s">
        <v>4813</v>
      </c>
      <c r="G564" s="69" t="s">
        <v>11</v>
      </c>
      <c r="H564" s="48"/>
      <c r="I564" s="51"/>
      <c r="J564" s="48" t="s">
        <v>2795</v>
      </c>
      <c r="K564" s="52" t="s">
        <v>84</v>
      </c>
      <c r="L564" s="52">
        <v>12</v>
      </c>
      <c r="M564" s="52">
        <v>0</v>
      </c>
      <c r="N564" s="48" t="s">
        <v>85</v>
      </c>
      <c r="O564" s="48" t="s">
        <v>4976</v>
      </c>
      <c r="P564" s="68">
        <v>16.15</v>
      </c>
      <c r="Q564" s="54">
        <f>(17/100+7.6/100+1.65/100)*P564</f>
        <v>4.239375</v>
      </c>
      <c r="R564" s="54"/>
      <c r="S564" s="54"/>
      <c r="T564" s="54"/>
      <c r="U564" s="54"/>
      <c r="V564" s="54">
        <f>+P564-Q564+R564+S564+T564+U564</f>
        <v>11.910625</v>
      </c>
      <c r="W564" s="56">
        <f>(1.02/100)</f>
        <v>1.02E-2</v>
      </c>
      <c r="X564" s="56">
        <v>4.8E-3</v>
      </c>
      <c r="Y564" s="56">
        <v>0.17</v>
      </c>
      <c r="Z564" s="56">
        <v>1.65E-2</v>
      </c>
      <c r="AA564" s="56">
        <v>7.6E-2</v>
      </c>
      <c r="AB564" s="56">
        <f>SUM(W564:AA564)</f>
        <v>0.2775</v>
      </c>
      <c r="AC564" s="48">
        <v>12</v>
      </c>
      <c r="AD564" s="57">
        <f>IF(AL564="","",+AC564*AL564)</f>
        <v>364.1464968152867</v>
      </c>
      <c r="AE564" s="58">
        <f>IF(AL564="","",+AL564*AB564)</f>
        <v>8.420887738853505</v>
      </c>
      <c r="AF564" s="57">
        <f>IF(AL564="","",+AL564-AE564)</f>
        <v>21.924653662420386</v>
      </c>
      <c r="AG564" s="58">
        <f>+V564</f>
        <v>11.910625</v>
      </c>
      <c r="AH564" s="57">
        <f>IF(AF564="","",+AF564-AG564)</f>
        <v>10.014028662420387</v>
      </c>
      <c r="AI564" s="57">
        <f>IF(AH564="","",+AH564*AC564)</f>
        <v>120.16834394904464</v>
      </c>
      <c r="AJ564" s="58">
        <v>18.05</v>
      </c>
      <c r="AK564" s="59">
        <v>0.33</v>
      </c>
      <c r="AL564" s="58">
        <f>IF(V564=0,"",V564/(1-AB564-AK564))</f>
        <v>30.34554140127389</v>
      </c>
      <c r="AM564" s="60">
        <v>0.33</v>
      </c>
      <c r="AN564" s="58">
        <f>IF(V564=0,"",V564/(1-AB564-AM564))</f>
        <v>30.34554140127389</v>
      </c>
      <c r="AO564" s="61">
        <v>1.2</v>
      </c>
      <c r="AP564" s="58">
        <f>IF(BD!AJ564="","",BD!AJ564*BD!AO564)</f>
        <v>21.66</v>
      </c>
      <c r="AQ564" s="56">
        <f>BD!AM564/BD!AK564-1</f>
        <v>0</v>
      </c>
      <c r="AR564" s="56">
        <f>IF(BD!AN564="","",IF(BD!AJ564="","",BD!AN564/BD!AJ564-1))</f>
        <v>0.6811934294334565</v>
      </c>
      <c r="AS564" s="56" t="str">
        <f>IF(BD!AN564="","",IF(BD!AN564&lt;BD!AL564,"ABAIXO DA META","DENTRO DA META"))</f>
        <v>DENTRO DA META</v>
      </c>
      <c r="AT564" s="56" t="str">
        <f>IF(BD!AJ564="","EM ANÁLISE",IF(BD!AP564&gt;=BD!AN564,"GO", "NO GO"))</f>
        <v>NO GO</v>
      </c>
      <c r="AU564" s="62">
        <f>IF(AN564="","",+BD!$AN564-AJ564)</f>
        <v>12.29554140127389</v>
      </c>
      <c r="AV564" s="63"/>
      <c r="AW564" s="54">
        <f>BD!P564*BD!AC564</f>
        <v>193.79999999999998</v>
      </c>
      <c r="AX564" s="54">
        <f>BD!V564*BD!AC564</f>
        <v>142.9275</v>
      </c>
      <c r="AY564" s="54">
        <f>IF(BD!AN564="","",BD!AN564*BD!AC564)</f>
        <v>364.1464968152867</v>
      </c>
      <c r="AZ564" s="48" t="s">
        <v>5271</v>
      </c>
      <c r="BA564" s="69" t="s">
        <v>115</v>
      </c>
      <c r="BB564" s="48">
        <v>1</v>
      </c>
      <c r="BC564" s="69" t="s">
        <v>4977</v>
      </c>
      <c r="BD564" s="64" t="s">
        <v>5257</v>
      </c>
      <c r="BE564" s="65" t="s">
        <v>4</v>
      </c>
      <c r="BF564" s="65" t="s">
        <v>4</v>
      </c>
      <c r="BG564" s="64" t="s">
        <v>5258</v>
      </c>
      <c r="BH564" s="66"/>
      <c r="BI564" s="66"/>
      <c r="BJ564" s="66"/>
      <c r="BK564" s="66"/>
      <c r="BL564" s="66"/>
      <c r="BM564" s="66"/>
      <c r="BN564" s="66"/>
      <c r="BO564" s="64">
        <v>138</v>
      </c>
      <c r="BP564" s="64">
        <v>140.622</v>
      </c>
      <c r="BQ564" s="64">
        <v>121</v>
      </c>
      <c r="BR564" s="64" t="s">
        <v>5260</v>
      </c>
      <c r="BS564" s="64" t="s">
        <v>5260</v>
      </c>
      <c r="BT564" s="64" t="s">
        <v>5261</v>
      </c>
      <c r="BU564" s="64">
        <v>5102</v>
      </c>
      <c r="BV564" s="64"/>
      <c r="BW564" s="64"/>
      <c r="BX564" s="64"/>
      <c r="BY564" s="64"/>
      <c r="BZ564" s="64"/>
      <c r="CA564" s="64"/>
      <c r="CB564" s="64"/>
      <c r="CC564" s="64">
        <v>102</v>
      </c>
      <c r="CD564" s="64">
        <v>8</v>
      </c>
      <c r="CE564" s="64">
        <v>8</v>
      </c>
      <c r="CF564" s="64"/>
      <c r="CG564" s="37" t="e">
        <f>VLOOKUP(Table_1[[#This Row],[EAN]],'[2]Produtos'!$A:$D,4,0)</f>
        <v>#N/A</v>
      </c>
      <c r="CI564" s="188">
        <f>IF(Table_1[[#This Row],[STATUS MERCADO]]="GO",Table_1[[#This Row],[M. BRUTA TOTAL]],0)</f>
        <v>0</v>
      </c>
      <c r="CJ564" s="188">
        <f>IF(Table_1[[#This Row],[STATUS MERCADO]]="GO",Table_1[[#This Row],[PV UNIT. REALIZADO]]*Table_1[[#This Row],[QUANTIDADE]],0)</f>
        <v>0</v>
      </c>
    </row>
    <row r="565" ht="15">
      <c r="A565" s="7"/>
      <c r="B565" s="67" t="s">
        <v>2735</v>
      </c>
      <c r="C565" s="49"/>
      <c r="D565" s="49" t="s">
        <v>4952</v>
      </c>
      <c r="E565" s="49" t="s">
        <v>4883</v>
      </c>
      <c r="F565" s="50" t="s">
        <v>4814</v>
      </c>
      <c r="G565" s="69" t="s">
        <v>11</v>
      </c>
      <c r="H565" s="48"/>
      <c r="I565" s="51"/>
      <c r="J565" s="48" t="s">
        <v>2795</v>
      </c>
      <c r="K565" s="52" t="s">
        <v>84</v>
      </c>
      <c r="L565" s="52">
        <v>12</v>
      </c>
      <c r="M565" s="52">
        <v>0</v>
      </c>
      <c r="N565" s="48" t="s">
        <v>85</v>
      </c>
      <c r="O565" s="48" t="s">
        <v>4976</v>
      </c>
      <c r="P565" s="68">
        <v>6.8</v>
      </c>
      <c r="Q565" s="54">
        <f>(17/100+7.6/100+1.65/100)*P565</f>
        <v>1.785</v>
      </c>
      <c r="R565" s="54"/>
      <c r="S565" s="54"/>
      <c r="T565" s="54"/>
      <c r="U565" s="54"/>
      <c r="V565" s="54">
        <f>+P565-Q565+R565+S565+T565+U565</f>
        <v>5.015</v>
      </c>
      <c r="W565" s="56">
        <f>(1.02/100)</f>
        <v>1.02E-2</v>
      </c>
      <c r="X565" s="56">
        <v>4.8E-3</v>
      </c>
      <c r="Y565" s="56">
        <v>0.17</v>
      </c>
      <c r="Z565" s="56">
        <v>1.65E-2</v>
      </c>
      <c r="AA565" s="56">
        <v>7.6E-2</v>
      </c>
      <c r="AB565" s="56">
        <f>SUM(W565:AA565)</f>
        <v>0.2775</v>
      </c>
      <c r="AC565" s="48">
        <v>12</v>
      </c>
      <c r="AD565" s="57">
        <f>IF(AL565="","",+AC565*AL565)</f>
        <v>153.32484076433124</v>
      </c>
      <c r="AE565" s="58">
        <f>IF(AL565="","",+AL565*AB565)</f>
        <v>3.54563694267516</v>
      </c>
      <c r="AF565" s="57">
        <f>IF(AL565="","",+AL565-AE565)</f>
        <v>9.231433121019109</v>
      </c>
      <c r="AG565" s="58">
        <f>+V565</f>
        <v>5.015</v>
      </c>
      <c r="AH565" s="57">
        <f>IF(AF565="","",+AF565-AG565)</f>
        <v>4.216433121019109</v>
      </c>
      <c r="AI565" s="57">
        <f>IF(AH565="","",+AH565*AC565)</f>
        <v>50.59719745222931</v>
      </c>
      <c r="AJ565" s="58">
        <v>7.89</v>
      </c>
      <c r="AK565" s="59">
        <v>0.33</v>
      </c>
      <c r="AL565" s="58">
        <f>IF(V565=0,"",V565/(1-AB565-AK565))</f>
        <v>12.77707006369427</v>
      </c>
      <c r="AM565" s="60">
        <v>0.33</v>
      </c>
      <c r="AN565" s="58">
        <f>IF(V565=0,"",V565/(1-AB565-AM565))</f>
        <v>12.77707006369427</v>
      </c>
      <c r="AO565" s="61">
        <v>1.2</v>
      </c>
      <c r="AP565" s="58">
        <f>IF(BD!AJ565="","",BD!AJ565*BD!AO565)</f>
        <v>9.468</v>
      </c>
      <c r="AQ565" s="56">
        <f>BD!AM565/BD!AK565-1</f>
        <v>0</v>
      </c>
      <c r="AR565" s="56">
        <f>IF(BD!AN565="","",IF(BD!AJ565="","",BD!AN565/BD!AJ565-1))</f>
        <v>0.6194005150436337</v>
      </c>
      <c r="AS565" s="56" t="str">
        <f>IF(BD!AN565="","",IF(BD!AN565&lt;BD!AL565,"ABAIXO DA META","DENTRO DA META"))</f>
        <v>DENTRO DA META</v>
      </c>
      <c r="AT565" s="56" t="str">
        <f>IF(BD!AJ565="","EM ANÁLISE",IF(BD!AP565&gt;=BD!AN565,"GO", "NO GO"))</f>
        <v>NO GO</v>
      </c>
      <c r="AU565" s="62">
        <f>IF(AN565="","",+BD!$AN565-AJ565)</f>
        <v>4.88707006369427</v>
      </c>
      <c r="AV565" s="63"/>
      <c r="AW565" s="54">
        <f>BD!P565*BD!AC565</f>
        <v>81.6</v>
      </c>
      <c r="AX565" s="54">
        <f>BD!V565*BD!AC565</f>
        <v>60.17999999999999</v>
      </c>
      <c r="AY565" s="54">
        <f>IF(BD!AN565="","",BD!AN565*BD!AC565)</f>
        <v>153.32484076433124</v>
      </c>
      <c r="AZ565" s="48" t="s">
        <v>5271</v>
      </c>
      <c r="BA565" s="69" t="s">
        <v>115</v>
      </c>
      <c r="BB565" s="48">
        <v>1</v>
      </c>
      <c r="BC565" s="69" t="s">
        <v>4977</v>
      </c>
      <c r="BD565" s="64" t="s">
        <v>5257</v>
      </c>
      <c r="BE565" s="65" t="s">
        <v>4</v>
      </c>
      <c r="BF565" s="65" t="s">
        <v>4</v>
      </c>
      <c r="BG565" s="64" t="s">
        <v>5258</v>
      </c>
      <c r="BH565" s="66"/>
      <c r="BI565" s="66"/>
      <c r="BJ565" s="66"/>
      <c r="BK565" s="66"/>
      <c r="BL565" s="66"/>
      <c r="BM565" s="66"/>
      <c r="BN565" s="66"/>
      <c r="BO565" s="64">
        <v>138</v>
      </c>
      <c r="BP565" s="64">
        <v>140.622</v>
      </c>
      <c r="BQ565" s="64">
        <v>121</v>
      </c>
      <c r="BR565" s="64" t="s">
        <v>5260</v>
      </c>
      <c r="BS565" s="64" t="s">
        <v>5260</v>
      </c>
      <c r="BT565" s="64" t="s">
        <v>5261</v>
      </c>
      <c r="BU565" s="64">
        <v>5102</v>
      </c>
      <c r="BV565" s="64"/>
      <c r="BW565" s="64"/>
      <c r="BX565" s="64"/>
      <c r="BY565" s="64"/>
      <c r="BZ565" s="64"/>
      <c r="CA565" s="64"/>
      <c r="CB565" s="64"/>
      <c r="CC565" s="64">
        <v>102</v>
      </c>
      <c r="CD565" s="64">
        <v>8</v>
      </c>
      <c r="CE565" s="64">
        <v>8</v>
      </c>
      <c r="CF565" s="64"/>
      <c r="CG565" s="37" t="e">
        <f>VLOOKUP(Table_1[[#This Row],[EAN]],'[2]Produtos'!$A:$D,4,0)</f>
        <v>#N/A</v>
      </c>
      <c r="CI565" s="188">
        <f>IF(Table_1[[#This Row],[STATUS MERCADO]]="GO",Table_1[[#This Row],[M. BRUTA TOTAL]],0)</f>
        <v>0</v>
      </c>
      <c r="CJ565" s="188">
        <f>IF(Table_1[[#This Row],[STATUS MERCADO]]="GO",Table_1[[#This Row],[PV UNIT. REALIZADO]]*Table_1[[#This Row],[QUANTIDADE]],0)</f>
        <v>0</v>
      </c>
    </row>
    <row r="566" ht="15">
      <c r="A566" s="7"/>
      <c r="B566" s="67" t="s">
        <v>2735</v>
      </c>
      <c r="C566" s="49"/>
      <c r="D566" s="49" t="s">
        <v>4953</v>
      </c>
      <c r="E566" s="49" t="s">
        <v>4884</v>
      </c>
      <c r="F566" s="50" t="s">
        <v>4815</v>
      </c>
      <c r="G566" s="69" t="s">
        <v>11</v>
      </c>
      <c r="H566" s="48"/>
      <c r="I566" s="51"/>
      <c r="J566" s="48" t="s">
        <v>2795</v>
      </c>
      <c r="K566" s="52" t="s">
        <v>84</v>
      </c>
      <c r="L566" s="52">
        <v>12</v>
      </c>
      <c r="M566" s="52">
        <v>0</v>
      </c>
      <c r="N566" s="48" t="s">
        <v>85</v>
      </c>
      <c r="O566" s="48" t="s">
        <v>4976</v>
      </c>
      <c r="P566" s="68">
        <v>16.2</v>
      </c>
      <c r="Q566" s="54">
        <f>(17/100+7.6/100+1.65/100)*P566</f>
        <v>4.2525</v>
      </c>
      <c r="R566" s="54"/>
      <c r="S566" s="54"/>
      <c r="T566" s="54"/>
      <c r="U566" s="54"/>
      <c r="V566" s="54">
        <f>+P566-Q566+R566+S566+T566+U566</f>
        <v>11.947499999999998</v>
      </c>
      <c r="W566" s="56">
        <f>(1.02/100)</f>
        <v>1.02E-2</v>
      </c>
      <c r="X566" s="56">
        <v>4.8E-3</v>
      </c>
      <c r="Y566" s="56">
        <v>0.17</v>
      </c>
      <c r="Z566" s="56">
        <v>1.65E-2</v>
      </c>
      <c r="AA566" s="56">
        <v>7.6E-2</v>
      </c>
      <c r="AB566" s="56">
        <f>SUM(W566:AA566)</f>
        <v>0.2775</v>
      </c>
      <c r="AC566" s="48">
        <v>12</v>
      </c>
      <c r="AD566" s="57">
        <f>IF(AL566="","",+AC566*AL566)</f>
        <v>365.2738853503185</v>
      </c>
      <c r="AE566" s="58">
        <f>IF(AL566="","",+AL566*AB566)</f>
        <v>8.446958598726116</v>
      </c>
      <c r="AF566" s="57">
        <f>IF(AL566="","",+AL566-AE566)</f>
        <v>21.99253184713376</v>
      </c>
      <c r="AG566" s="58">
        <f>+V566</f>
        <v>11.947499999999998</v>
      </c>
      <c r="AH566" s="57">
        <f>IF(AF566="","",+AF566-AG566)</f>
        <v>10.04503184713376</v>
      </c>
      <c r="AI566" s="57">
        <f>IF(AH566="","",+AH566*AC566)</f>
        <v>120.54038216560512</v>
      </c>
      <c r="AJ566" s="58">
        <v>18.24</v>
      </c>
      <c r="AK566" s="59">
        <v>0.33</v>
      </c>
      <c r="AL566" s="58">
        <f>IF(V566=0,"",V566/(1-AB566-AK566))</f>
        <v>30.439490445859875</v>
      </c>
      <c r="AM566" s="60">
        <v>0.33</v>
      </c>
      <c r="AN566" s="58">
        <f>IF(V566=0,"",V566/(1-AB566-AM566))</f>
        <v>30.439490445859875</v>
      </c>
      <c r="AO566" s="61">
        <v>1.2</v>
      </c>
      <c r="AP566" s="58">
        <f>IF(BD!AJ566="","",BD!AJ566*BD!AO566)</f>
        <v>21.887999999999998</v>
      </c>
      <c r="AQ566" s="56">
        <f>BD!AM566/BD!AK566-1</f>
        <v>0</v>
      </c>
      <c r="AR566" s="56">
        <f>IF(BD!AN566="","",IF(BD!AJ566="","",BD!AN566/BD!AJ566-1))</f>
        <v>0.6688317130405634</v>
      </c>
      <c r="AS566" s="56" t="str">
        <f>IF(BD!AN566="","",IF(BD!AN566&lt;BD!AL566,"ABAIXO DA META","DENTRO DA META"))</f>
        <v>DENTRO DA META</v>
      </c>
      <c r="AT566" s="56" t="str">
        <f>IF(BD!AJ566="","EM ANÁLISE",IF(BD!AP566&gt;=BD!AN566,"GO", "NO GO"))</f>
        <v>NO GO</v>
      </c>
      <c r="AU566" s="62">
        <f>IF(AN566="","",+BD!$AN566-AJ566)</f>
        <v>12.199490445859876</v>
      </c>
      <c r="AV566" s="63"/>
      <c r="AW566" s="54">
        <f>BD!P566*BD!AC566</f>
        <v>194.39999999999998</v>
      </c>
      <c r="AX566" s="54">
        <f>BD!V566*BD!AC566</f>
        <v>143.36999999999998</v>
      </c>
      <c r="AY566" s="54">
        <f>IF(BD!AN566="","",BD!AN566*BD!AC566)</f>
        <v>365.2738853503185</v>
      </c>
      <c r="AZ566" s="48" t="s">
        <v>5271</v>
      </c>
      <c r="BA566" s="69" t="s">
        <v>115</v>
      </c>
      <c r="BB566" s="48">
        <v>1</v>
      </c>
      <c r="BC566" s="69" t="s">
        <v>4977</v>
      </c>
      <c r="BD566" s="64" t="s">
        <v>5257</v>
      </c>
      <c r="BE566" s="65" t="s">
        <v>4</v>
      </c>
      <c r="BF566" s="65" t="s">
        <v>4</v>
      </c>
      <c r="BG566" s="64" t="s">
        <v>5258</v>
      </c>
      <c r="BH566" s="66"/>
      <c r="BI566" s="66"/>
      <c r="BJ566" s="66"/>
      <c r="BK566" s="66"/>
      <c r="BL566" s="66"/>
      <c r="BM566" s="66"/>
      <c r="BN566" s="66"/>
      <c r="BO566" s="64">
        <v>138</v>
      </c>
      <c r="BP566" s="64">
        <v>140.622</v>
      </c>
      <c r="BQ566" s="64">
        <v>121</v>
      </c>
      <c r="BR566" s="64" t="s">
        <v>5260</v>
      </c>
      <c r="BS566" s="64" t="s">
        <v>5260</v>
      </c>
      <c r="BT566" s="64" t="s">
        <v>5261</v>
      </c>
      <c r="BU566" s="64">
        <v>5102</v>
      </c>
      <c r="BV566" s="64"/>
      <c r="BW566" s="64"/>
      <c r="BX566" s="64"/>
      <c r="BY566" s="64"/>
      <c r="BZ566" s="64"/>
      <c r="CA566" s="64"/>
      <c r="CB566" s="64"/>
      <c r="CC566" s="64">
        <v>102</v>
      </c>
      <c r="CD566" s="64">
        <v>8</v>
      </c>
      <c r="CE566" s="64">
        <v>8</v>
      </c>
      <c r="CF566" s="64"/>
      <c r="CG566" s="37" t="e">
        <f>VLOOKUP(Table_1[[#This Row],[EAN]],'[2]Produtos'!$A:$D,4,0)</f>
        <v>#N/A</v>
      </c>
      <c r="CI566" s="188">
        <f>IF(Table_1[[#This Row],[STATUS MERCADO]]="GO",Table_1[[#This Row],[M. BRUTA TOTAL]],0)</f>
        <v>0</v>
      </c>
      <c r="CJ566" s="188">
        <f>IF(Table_1[[#This Row],[STATUS MERCADO]]="GO",Table_1[[#This Row],[PV UNIT. REALIZADO]]*Table_1[[#This Row],[QUANTIDADE]],0)</f>
        <v>0</v>
      </c>
    </row>
    <row r="567" ht="15">
      <c r="A567" s="7"/>
      <c r="B567" s="67" t="s">
        <v>2735</v>
      </c>
      <c r="C567" s="49"/>
      <c r="D567" s="49" t="s">
        <v>4954</v>
      </c>
      <c r="E567" s="49" t="s">
        <v>4885</v>
      </c>
      <c r="F567" s="50" t="s">
        <v>4816</v>
      </c>
      <c r="G567" s="69" t="s">
        <v>11</v>
      </c>
      <c r="H567" s="48"/>
      <c r="I567" s="51"/>
      <c r="J567" s="48" t="s">
        <v>2795</v>
      </c>
      <c r="K567" s="52" t="s">
        <v>84</v>
      </c>
      <c r="L567" s="52">
        <v>12</v>
      </c>
      <c r="M567" s="52">
        <v>0</v>
      </c>
      <c r="N567" s="48" t="s">
        <v>85</v>
      </c>
      <c r="O567" s="48" t="s">
        <v>4976</v>
      </c>
      <c r="P567" s="68">
        <v>6.1</v>
      </c>
      <c r="Q567" s="54">
        <f>(17/100+7.6/100+1.65/100)*P567</f>
        <v>1.60125</v>
      </c>
      <c r="R567" s="54"/>
      <c r="S567" s="54"/>
      <c r="T567" s="54"/>
      <c r="U567" s="54"/>
      <c r="V567" s="54">
        <f>+P567-Q567+R567+S567+T567+U567</f>
        <v>4.498749999999999</v>
      </c>
      <c r="W567" s="56">
        <f>(1.02/100)</f>
        <v>1.02E-2</v>
      </c>
      <c r="X567" s="56">
        <v>4.8E-3</v>
      </c>
      <c r="Y567" s="56">
        <v>0.17</v>
      </c>
      <c r="Z567" s="56">
        <v>1.65E-2</v>
      </c>
      <c r="AA567" s="56">
        <v>7.6E-2</v>
      </c>
      <c r="AB567" s="56">
        <f>SUM(W567:AA567)</f>
        <v>0.2775</v>
      </c>
      <c r="AC567" s="48">
        <v>12</v>
      </c>
      <c r="AD567" s="57">
        <f>IF(AL567="","",+AC567*AL567)</f>
        <v>137.54140127388536</v>
      </c>
      <c r="AE567" s="58">
        <f>IF(AL567="","",+AL567*AB567)</f>
        <v>3.180644904458599</v>
      </c>
      <c r="AF567" s="57">
        <f>IF(AL567="","",+AL567-AE567)</f>
        <v>8.281138535031847</v>
      </c>
      <c r="AG567" s="58">
        <f>+V567</f>
        <v>4.498749999999999</v>
      </c>
      <c r="AH567" s="57">
        <f>IF(AF567="","",+AF567-AG567)</f>
        <v>3.7823885350318474</v>
      </c>
      <c r="AI567" s="57">
        <f>IF(AH567="","",+AH567*AC567)</f>
        <v>45.38866242038217</v>
      </c>
      <c r="AJ567" s="58">
        <v>7.89</v>
      </c>
      <c r="AK567" s="59">
        <v>0.33</v>
      </c>
      <c r="AL567" s="58">
        <f>IF(V567=0,"",V567/(1-AB567-AK567))</f>
        <v>11.461783439490446</v>
      </c>
      <c r="AM567" s="60">
        <v>0.33</v>
      </c>
      <c r="AN567" s="58">
        <f>IF(V567=0,"",V567/(1-AB567-AM567))</f>
        <v>11.461783439490446</v>
      </c>
      <c r="AO567" s="61">
        <v>1.2</v>
      </c>
      <c r="AP567" s="58">
        <f>IF(BD!AJ567="","",BD!AJ567*BD!AO567)</f>
        <v>9.468</v>
      </c>
      <c r="AQ567" s="56">
        <f>BD!AM567/BD!AK567-1</f>
        <v>0</v>
      </c>
      <c r="AR567" s="56">
        <f>IF(BD!AN567="","",IF(BD!AJ567="","",BD!AN567/BD!AJ567-1))</f>
        <v>0.45269752084796533</v>
      </c>
      <c r="AS567" s="56" t="str">
        <f>IF(BD!AN567="","",IF(BD!AN567&lt;BD!AL567,"ABAIXO DA META","DENTRO DA META"))</f>
        <v>DENTRO DA META</v>
      </c>
      <c r="AT567" s="56" t="str">
        <f>IF(BD!AJ567="","EM ANÁLISE",IF(BD!AP567&gt;=BD!AN567,"GO", "NO GO"))</f>
        <v>NO GO</v>
      </c>
      <c r="AU567" s="62">
        <f>IF(AN567="","",+BD!$AN567-AJ567)</f>
        <v>3.5717834394904466</v>
      </c>
      <c r="AV567" s="63"/>
      <c r="AW567" s="54">
        <f>BD!P567*BD!AC567</f>
        <v>73.19999999999999</v>
      </c>
      <c r="AX567" s="54">
        <f>BD!V567*BD!AC567</f>
        <v>53.98499999999999</v>
      </c>
      <c r="AY567" s="54">
        <f>IF(BD!AN567="","",BD!AN567*BD!AC567)</f>
        <v>137.54140127388536</v>
      </c>
      <c r="AZ567" s="48" t="s">
        <v>5271</v>
      </c>
      <c r="BA567" s="69" t="s">
        <v>115</v>
      </c>
      <c r="BB567" s="48">
        <v>1</v>
      </c>
      <c r="BC567" s="69" t="s">
        <v>4977</v>
      </c>
      <c r="BD567" s="64" t="s">
        <v>5257</v>
      </c>
      <c r="BE567" s="65" t="s">
        <v>4</v>
      </c>
      <c r="BF567" s="65" t="s">
        <v>4</v>
      </c>
      <c r="BG567" s="64" t="s">
        <v>5258</v>
      </c>
      <c r="BH567" s="66"/>
      <c r="BI567" s="66"/>
      <c r="BJ567" s="66"/>
      <c r="BK567" s="66"/>
      <c r="BL567" s="66"/>
      <c r="BM567" s="66"/>
      <c r="BN567" s="66"/>
      <c r="BO567" s="64">
        <v>138</v>
      </c>
      <c r="BP567" s="64">
        <v>140.622</v>
      </c>
      <c r="BQ567" s="64">
        <v>121</v>
      </c>
      <c r="BR567" s="64" t="s">
        <v>5260</v>
      </c>
      <c r="BS567" s="64" t="s">
        <v>5260</v>
      </c>
      <c r="BT567" s="64" t="s">
        <v>5261</v>
      </c>
      <c r="BU567" s="64">
        <v>5102</v>
      </c>
      <c r="BV567" s="64"/>
      <c r="BW567" s="64"/>
      <c r="BX567" s="64"/>
      <c r="BY567" s="64"/>
      <c r="BZ567" s="64"/>
      <c r="CA567" s="64"/>
      <c r="CB567" s="64"/>
      <c r="CC567" s="64">
        <v>102</v>
      </c>
      <c r="CD567" s="64">
        <v>8</v>
      </c>
      <c r="CE567" s="64">
        <v>8</v>
      </c>
      <c r="CF567" s="64"/>
      <c r="CG567" s="37" t="e">
        <f>VLOOKUP(Table_1[[#This Row],[EAN]],'[2]Produtos'!$A:$D,4,0)</f>
        <v>#N/A</v>
      </c>
      <c r="CI567" s="188">
        <f>IF(Table_1[[#This Row],[STATUS MERCADO]]="GO",Table_1[[#This Row],[M. BRUTA TOTAL]],0)</f>
        <v>0</v>
      </c>
      <c r="CJ567" s="188">
        <f>IF(Table_1[[#This Row],[STATUS MERCADO]]="GO",Table_1[[#This Row],[PV UNIT. REALIZADO]]*Table_1[[#This Row],[QUANTIDADE]],0)</f>
        <v>0</v>
      </c>
    </row>
    <row r="568" ht="15">
      <c r="A568" s="7"/>
      <c r="B568" s="67" t="s">
        <v>2735</v>
      </c>
      <c r="C568" s="49"/>
      <c r="D568" s="49" t="s">
        <v>4955</v>
      </c>
      <c r="E568" s="49" t="s">
        <v>4886</v>
      </c>
      <c r="F568" s="50" t="s">
        <v>4817</v>
      </c>
      <c r="G568" s="69" t="s">
        <v>11</v>
      </c>
      <c r="H568" s="48"/>
      <c r="I568" s="51"/>
      <c r="J568" s="48" t="s">
        <v>2795</v>
      </c>
      <c r="K568" s="52" t="s">
        <v>84</v>
      </c>
      <c r="L568" s="52">
        <v>12</v>
      </c>
      <c r="M568" s="52">
        <v>0</v>
      </c>
      <c r="N568" s="48" t="s">
        <v>85</v>
      </c>
      <c r="O568" s="48" t="s">
        <v>4976</v>
      </c>
      <c r="P568" s="68">
        <v>14.55</v>
      </c>
      <c r="Q568" s="54">
        <f>(17/100+7.6/100+1.65/100)*P568</f>
        <v>3.8193750000000004</v>
      </c>
      <c r="R568" s="54"/>
      <c r="S568" s="54"/>
      <c r="T568" s="54"/>
      <c r="U568" s="54"/>
      <c r="V568" s="54">
        <f>+P568-Q568+R568+S568+T568+U568</f>
        <v>10.730625</v>
      </c>
      <c r="W568" s="56">
        <f>(1.02/100)</f>
        <v>1.02E-2</v>
      </c>
      <c r="X568" s="56">
        <v>4.8E-3</v>
      </c>
      <c r="Y568" s="56">
        <v>0.17</v>
      </c>
      <c r="Z568" s="56">
        <v>1.65E-2</v>
      </c>
      <c r="AA568" s="56">
        <v>7.6E-2</v>
      </c>
      <c r="AB568" s="56">
        <f>SUM(W568:AA568)</f>
        <v>0.2775</v>
      </c>
      <c r="AC568" s="48">
        <v>12</v>
      </c>
      <c r="AD568" s="57">
        <f>IF(AL568="","",+AC568*AL568)</f>
        <v>328.07006369426756</v>
      </c>
      <c r="AE568" s="58">
        <f>IF(AL568="","",+AL568*AB568)</f>
        <v>7.586620222929938</v>
      </c>
      <c r="AF568" s="57">
        <f>IF(AL568="","",+AL568-AE568)</f>
        <v>19.75255175159236</v>
      </c>
      <c r="AG568" s="58">
        <f>+V568</f>
        <v>10.730625</v>
      </c>
      <c r="AH568" s="57">
        <f>IF(AF568="","",+AF568-AG568)</f>
        <v>9.02192675159236</v>
      </c>
      <c r="AI568" s="57">
        <f>IF(AH568="","",+AH568*AC568)</f>
        <v>108.26312101910833</v>
      </c>
      <c r="AJ568" s="58">
        <v>18.24</v>
      </c>
      <c r="AK568" s="59">
        <v>0.33</v>
      </c>
      <c r="AL568" s="58">
        <f>IF(V568=0,"",V568/(1-AB568-AK568))</f>
        <v>27.339171974522298</v>
      </c>
      <c r="AM568" s="60">
        <v>0.33</v>
      </c>
      <c r="AN568" s="58">
        <f>IF(V568=0,"",V568/(1-AB568-AM568))</f>
        <v>27.339171974522298</v>
      </c>
      <c r="AO568" s="61">
        <v>1.2</v>
      </c>
      <c r="AP568" s="58">
        <f>IF(BD!AJ568="","",BD!AJ568*BD!AO568)</f>
        <v>21.887999999999998</v>
      </c>
      <c r="AQ568" s="56">
        <f>BD!AM568/BD!AK568-1</f>
        <v>0</v>
      </c>
      <c r="AR568" s="56">
        <f>IF(BD!AN568="","",IF(BD!AJ568="","",BD!AN568/BD!AJ568-1))</f>
        <v>0.49885811263828406</v>
      </c>
      <c r="AS568" s="56" t="str">
        <f>IF(BD!AN568="","",IF(BD!AN568&lt;BD!AL568,"ABAIXO DA META","DENTRO DA META"))</f>
        <v>DENTRO DA META</v>
      </c>
      <c r="AT568" s="56" t="str">
        <f>IF(BD!AJ568="","EM ANÁLISE",IF(BD!AP568&gt;=BD!AN568,"GO", "NO GO"))</f>
        <v>NO GO</v>
      </c>
      <c r="AU568" s="62">
        <f>IF(AN568="","",+BD!$AN568-AJ568)</f>
        <v>9.0991719745223</v>
      </c>
      <c r="AV568" s="63"/>
      <c r="AW568" s="54">
        <f>BD!P568*BD!AC568</f>
        <v>174.60000000000002</v>
      </c>
      <c r="AX568" s="54">
        <f>BD!V568*BD!AC568</f>
        <v>128.76749999999998</v>
      </c>
      <c r="AY568" s="54">
        <f>IF(BD!AN568="","",BD!AN568*BD!AC568)</f>
        <v>328.07006369426756</v>
      </c>
      <c r="AZ568" s="48" t="s">
        <v>5271</v>
      </c>
      <c r="BA568" s="69" t="s">
        <v>115</v>
      </c>
      <c r="BB568" s="48">
        <v>1</v>
      </c>
      <c r="BC568" s="69" t="s">
        <v>4977</v>
      </c>
      <c r="BD568" s="64" t="s">
        <v>5257</v>
      </c>
      <c r="BE568" s="65" t="s">
        <v>4</v>
      </c>
      <c r="BF568" s="65" t="s">
        <v>4</v>
      </c>
      <c r="BG568" s="64" t="s">
        <v>5258</v>
      </c>
      <c r="BH568" s="66"/>
      <c r="BI568" s="66"/>
      <c r="BJ568" s="66"/>
      <c r="BK568" s="66"/>
      <c r="BL568" s="66"/>
      <c r="BM568" s="66"/>
      <c r="BN568" s="66"/>
      <c r="BO568" s="64">
        <v>138</v>
      </c>
      <c r="BP568" s="64">
        <v>140.622</v>
      </c>
      <c r="BQ568" s="64">
        <v>121</v>
      </c>
      <c r="BR568" s="64" t="s">
        <v>5260</v>
      </c>
      <c r="BS568" s="64" t="s">
        <v>5260</v>
      </c>
      <c r="BT568" s="64" t="s">
        <v>5261</v>
      </c>
      <c r="BU568" s="64">
        <v>5102</v>
      </c>
      <c r="BV568" s="64"/>
      <c r="BW568" s="64"/>
      <c r="BX568" s="64"/>
      <c r="BY568" s="64"/>
      <c r="BZ568" s="64"/>
      <c r="CA568" s="64"/>
      <c r="CB568" s="64"/>
      <c r="CC568" s="64">
        <v>102</v>
      </c>
      <c r="CD568" s="64">
        <v>8</v>
      </c>
      <c r="CE568" s="64">
        <v>8</v>
      </c>
      <c r="CF568" s="64"/>
      <c r="CG568" s="37" t="e">
        <f>VLOOKUP(Table_1[[#This Row],[EAN]],'[2]Produtos'!$A:$D,4,0)</f>
        <v>#N/A</v>
      </c>
      <c r="CI568" s="188">
        <f>IF(Table_1[[#This Row],[STATUS MERCADO]]="GO",Table_1[[#This Row],[M. BRUTA TOTAL]],0)</f>
        <v>0</v>
      </c>
      <c r="CJ568" s="188">
        <f>IF(Table_1[[#This Row],[STATUS MERCADO]]="GO",Table_1[[#This Row],[PV UNIT. REALIZADO]]*Table_1[[#This Row],[QUANTIDADE]],0)</f>
        <v>0</v>
      </c>
    </row>
    <row r="569" ht="15">
      <c r="A569" s="7"/>
      <c r="B569" s="67" t="s">
        <v>2735</v>
      </c>
      <c r="C569" s="49"/>
      <c r="D569" s="49" t="s">
        <v>4956</v>
      </c>
      <c r="E569" s="49" t="s">
        <v>4887</v>
      </c>
      <c r="F569" s="50" t="s">
        <v>4818</v>
      </c>
      <c r="G569" s="69" t="s">
        <v>11</v>
      </c>
      <c r="H569" s="48"/>
      <c r="I569" s="51"/>
      <c r="J569" s="48" t="s">
        <v>2795</v>
      </c>
      <c r="K569" s="52" t="s">
        <v>84</v>
      </c>
      <c r="L569" s="52">
        <v>12</v>
      </c>
      <c r="M569" s="52">
        <v>0</v>
      </c>
      <c r="N569" s="48" t="s">
        <v>85</v>
      </c>
      <c r="O569" s="48" t="s">
        <v>4976</v>
      </c>
      <c r="P569" s="68">
        <v>13.4</v>
      </c>
      <c r="Q569" s="54">
        <f>(17/100+7.6/100+1.65/100)*P569</f>
        <v>3.5175</v>
      </c>
      <c r="R569" s="54"/>
      <c r="S569" s="54"/>
      <c r="T569" s="54"/>
      <c r="U569" s="54"/>
      <c r="V569" s="54">
        <f>+P569-Q569+R569+S569+T569+U569</f>
        <v>9.8825</v>
      </c>
      <c r="W569" s="56">
        <f>(1.02/100)</f>
        <v>1.02E-2</v>
      </c>
      <c r="X569" s="56">
        <v>4.8E-3</v>
      </c>
      <c r="Y569" s="56">
        <v>0.17</v>
      </c>
      <c r="Z569" s="56">
        <v>1.65E-2</v>
      </c>
      <c r="AA569" s="56">
        <v>7.6E-2</v>
      </c>
      <c r="AB569" s="56">
        <f>SUM(W569:AA569)</f>
        <v>0.2775</v>
      </c>
      <c r="AC569" s="48">
        <v>12</v>
      </c>
      <c r="AD569" s="57">
        <f>IF(AL569="","",+AC569*AL569)</f>
        <v>302.1401273885351</v>
      </c>
      <c r="AE569" s="58">
        <f>IF(AL569="","",+AL569*AB569)</f>
        <v>6.986990445859875</v>
      </c>
      <c r="AF569" s="57">
        <f>IF(AL569="","",+AL569-AE569)</f>
        <v>18.191353503184718</v>
      </c>
      <c r="AG569" s="58">
        <f>+V569</f>
        <v>9.8825</v>
      </c>
      <c r="AH569" s="57">
        <f>IF(AF569="","",+AF569-AG569)</f>
        <v>8.308853503184718</v>
      </c>
      <c r="AI569" s="57">
        <f>IF(AH569="","",+AH569*AC569)</f>
        <v>99.70624203821662</v>
      </c>
      <c r="AJ569" s="58">
        <v>16.63</v>
      </c>
      <c r="AK569" s="59">
        <v>0.33</v>
      </c>
      <c r="AL569" s="58">
        <f>IF(V569=0,"",V569/(1-AB569-AK569))</f>
        <v>25.178343949044592</v>
      </c>
      <c r="AM569" s="60">
        <v>0.33</v>
      </c>
      <c r="AN569" s="58">
        <f>IF(V569=0,"",V569/(1-AB569-AM569))</f>
        <v>25.178343949044592</v>
      </c>
      <c r="AO569" s="61">
        <v>1.2</v>
      </c>
      <c r="AP569" s="58">
        <f>IF(BD!AJ569="","",BD!AJ569*BD!AO569)</f>
        <v>19.956</v>
      </c>
      <c r="AQ569" s="56">
        <f>BD!AM569/BD!AK569-1</f>
        <v>0</v>
      </c>
      <c r="AR569" s="56">
        <f>IF(BD!AN569="","",IF(BD!AJ569="","",BD!AN569/BD!AJ569-1))</f>
        <v>0.5140315062564398</v>
      </c>
      <c r="AS569" s="56" t="str">
        <f>IF(BD!AN569="","",IF(BD!AN569&lt;BD!AL569,"ABAIXO DA META","DENTRO DA META"))</f>
        <v>DENTRO DA META</v>
      </c>
      <c r="AT569" s="56" t="str">
        <f>IF(BD!AJ569="","EM ANÁLISE",IF(BD!AP569&gt;=BD!AN569,"GO", "NO GO"))</f>
        <v>NO GO</v>
      </c>
      <c r="AU569" s="62">
        <f>IF(AN569="","",+BD!$AN569-AJ569)</f>
        <v>8.548343949044593</v>
      </c>
      <c r="AV569" s="63"/>
      <c r="AW569" s="54">
        <f>BD!P569*BD!AC569</f>
        <v>160.8</v>
      </c>
      <c r="AX569" s="54">
        <f>BD!V569*BD!AC569</f>
        <v>118.59</v>
      </c>
      <c r="AY569" s="54">
        <f>IF(BD!AN569="","",BD!AN569*BD!AC569)</f>
        <v>302.1401273885351</v>
      </c>
      <c r="AZ569" s="48" t="s">
        <v>5271</v>
      </c>
      <c r="BA569" s="69" t="s">
        <v>115</v>
      </c>
      <c r="BB569" s="48">
        <v>1</v>
      </c>
      <c r="BC569" s="69" t="s">
        <v>4977</v>
      </c>
      <c r="BD569" s="64" t="s">
        <v>5257</v>
      </c>
      <c r="BE569" s="65" t="s">
        <v>4</v>
      </c>
      <c r="BF569" s="65" t="s">
        <v>4</v>
      </c>
      <c r="BG569" s="64" t="s">
        <v>5258</v>
      </c>
      <c r="BH569" s="66"/>
      <c r="BI569" s="66"/>
      <c r="BJ569" s="66"/>
      <c r="BK569" s="66"/>
      <c r="BL569" s="66"/>
      <c r="BM569" s="66"/>
      <c r="BN569" s="66"/>
      <c r="BO569" s="64">
        <v>138</v>
      </c>
      <c r="BP569" s="64">
        <v>140.622</v>
      </c>
      <c r="BQ569" s="64">
        <v>121</v>
      </c>
      <c r="BR569" s="64" t="s">
        <v>5260</v>
      </c>
      <c r="BS569" s="64" t="s">
        <v>5260</v>
      </c>
      <c r="BT569" s="64" t="s">
        <v>5261</v>
      </c>
      <c r="BU569" s="64">
        <v>5102</v>
      </c>
      <c r="BV569" s="64"/>
      <c r="BW569" s="64"/>
      <c r="BX569" s="64"/>
      <c r="BY569" s="64"/>
      <c r="BZ569" s="64"/>
      <c r="CA569" s="64"/>
      <c r="CB569" s="64"/>
      <c r="CC569" s="64">
        <v>102</v>
      </c>
      <c r="CD569" s="64">
        <v>8</v>
      </c>
      <c r="CE569" s="64">
        <v>8</v>
      </c>
      <c r="CF569" s="64"/>
      <c r="CG569" s="37" t="e">
        <f>VLOOKUP(Table_1[[#This Row],[EAN]],'[2]Produtos'!$A:$D,4,0)</f>
        <v>#N/A</v>
      </c>
      <c r="CI569" s="188">
        <f>IF(Table_1[[#This Row],[STATUS MERCADO]]="GO",Table_1[[#This Row],[M. BRUTA TOTAL]],0)</f>
        <v>0</v>
      </c>
      <c r="CJ569" s="188">
        <f>IF(Table_1[[#This Row],[STATUS MERCADO]]="GO",Table_1[[#This Row],[PV UNIT. REALIZADO]]*Table_1[[#This Row],[QUANTIDADE]],0)</f>
        <v>0</v>
      </c>
    </row>
    <row r="570" ht="15">
      <c r="A570" s="7"/>
      <c r="B570" s="67" t="s">
        <v>2735</v>
      </c>
      <c r="C570" s="49"/>
      <c r="D570" s="49" t="s">
        <v>4957</v>
      </c>
      <c r="E570" s="49" t="s">
        <v>4888</v>
      </c>
      <c r="F570" s="50" t="s">
        <v>4819</v>
      </c>
      <c r="G570" s="69" t="s">
        <v>11</v>
      </c>
      <c r="H570" s="48"/>
      <c r="I570" s="51"/>
      <c r="J570" s="48" t="s">
        <v>2795</v>
      </c>
      <c r="K570" s="52" t="s">
        <v>84</v>
      </c>
      <c r="L570" s="52">
        <v>12</v>
      </c>
      <c r="M570" s="52">
        <v>0</v>
      </c>
      <c r="N570" s="48" t="s">
        <v>85</v>
      </c>
      <c r="O570" s="48" t="s">
        <v>4976</v>
      </c>
      <c r="P570" s="68">
        <v>10.8</v>
      </c>
      <c r="Q570" s="54">
        <f>(17/100+7.6/100+1.65/100)*P570</f>
        <v>2.8350000000000004</v>
      </c>
      <c r="R570" s="54"/>
      <c r="S570" s="54"/>
      <c r="T570" s="54"/>
      <c r="U570" s="54"/>
      <c r="V570" s="54">
        <f>+P570-Q570+R570+S570+T570+U570</f>
        <v>7.965</v>
      </c>
      <c r="W570" s="56">
        <f>(1.02/100)</f>
        <v>1.02E-2</v>
      </c>
      <c r="X570" s="56">
        <v>4.8E-3</v>
      </c>
      <c r="Y570" s="56">
        <v>0.17</v>
      </c>
      <c r="Z570" s="56">
        <v>1.65E-2</v>
      </c>
      <c r="AA570" s="56">
        <v>7.6E-2</v>
      </c>
      <c r="AB570" s="56">
        <f>SUM(W570:AA570)</f>
        <v>0.2775</v>
      </c>
      <c r="AC570" s="48">
        <v>12</v>
      </c>
      <c r="AD570" s="57">
        <f>IF(AL570="","",+AC570*AL570)</f>
        <v>243.51592356687905</v>
      </c>
      <c r="AE570" s="58">
        <f>IF(AL570="","",+AL570*AB570)</f>
        <v>5.631305732484078</v>
      </c>
      <c r="AF570" s="57">
        <f>IF(AL570="","",+AL570-AE570)</f>
        <v>14.661687898089175</v>
      </c>
      <c r="AG570" s="58">
        <f>+V570</f>
        <v>7.965</v>
      </c>
      <c r="AH570" s="57">
        <f>IF(AF570="","",+AF570-AG570)</f>
        <v>6.696687898089175</v>
      </c>
      <c r="AI570" s="57">
        <f>IF(AH570="","",+AH570*AC570)</f>
        <v>80.36025477707011</v>
      </c>
      <c r="AJ570" s="58">
        <v>13.78</v>
      </c>
      <c r="AK570" s="59">
        <v>0.33</v>
      </c>
      <c r="AL570" s="58">
        <f>IF(V570=0,"",V570/(1-AB570-AK570))</f>
        <v>20.292993630573253</v>
      </c>
      <c r="AM570" s="60">
        <v>0.33</v>
      </c>
      <c r="AN570" s="58">
        <f>IF(V570=0,"",V570/(1-AB570-AM570))</f>
        <v>20.292993630573253</v>
      </c>
      <c r="AO570" s="61">
        <v>1.2</v>
      </c>
      <c r="AP570" s="58">
        <f>IF(BD!AJ570="","",BD!AJ570*BD!AO570)</f>
        <v>16.535999999999998</v>
      </c>
      <c r="AQ570" s="56">
        <f>BD!AM570/BD!AK570-1</f>
        <v>0</v>
      </c>
      <c r="AR570" s="56">
        <f>IF(BD!AN570="","",IF(BD!AJ570="","",BD!AN570/BD!AJ570-1))</f>
        <v>0.47264104721141176</v>
      </c>
      <c r="AS570" s="56" t="str">
        <f>IF(BD!AN570="","",IF(BD!AN570&lt;BD!AL570,"ABAIXO DA META","DENTRO DA META"))</f>
        <v>DENTRO DA META</v>
      </c>
      <c r="AT570" s="56" t="str">
        <f>IF(BD!AJ570="","EM ANÁLISE",IF(BD!AP570&gt;=BD!AN570,"GO", "NO GO"))</f>
        <v>NO GO</v>
      </c>
      <c r="AU570" s="62">
        <f>IF(AN570="","",+BD!$AN570-AJ570)</f>
        <v>6.512993630573254</v>
      </c>
      <c r="AV570" s="63"/>
      <c r="AW570" s="54">
        <f>BD!P570*BD!AC570</f>
        <v>129.60000000000002</v>
      </c>
      <c r="AX570" s="54">
        <f>BD!V570*BD!AC570</f>
        <v>95.58</v>
      </c>
      <c r="AY570" s="54">
        <f>IF(BD!AN570="","",BD!AN570*BD!AC570)</f>
        <v>243.51592356687905</v>
      </c>
      <c r="AZ570" s="48" t="s">
        <v>5271</v>
      </c>
      <c r="BA570" s="69" t="s">
        <v>115</v>
      </c>
      <c r="BB570" s="48">
        <v>1</v>
      </c>
      <c r="BC570" s="69" t="s">
        <v>4977</v>
      </c>
      <c r="BD570" s="64" t="s">
        <v>5257</v>
      </c>
      <c r="BE570" s="65" t="s">
        <v>4</v>
      </c>
      <c r="BF570" s="65" t="s">
        <v>4</v>
      </c>
      <c r="BG570" s="64" t="s">
        <v>5258</v>
      </c>
      <c r="BH570" s="66"/>
      <c r="BI570" s="66"/>
      <c r="BJ570" s="66"/>
      <c r="BK570" s="66"/>
      <c r="BL570" s="66"/>
      <c r="BM570" s="66"/>
      <c r="BN570" s="66"/>
      <c r="BO570" s="64">
        <v>138</v>
      </c>
      <c r="BP570" s="64">
        <v>140.622</v>
      </c>
      <c r="BQ570" s="64">
        <v>121</v>
      </c>
      <c r="BR570" s="64" t="s">
        <v>5260</v>
      </c>
      <c r="BS570" s="64" t="s">
        <v>5260</v>
      </c>
      <c r="BT570" s="64" t="s">
        <v>5261</v>
      </c>
      <c r="BU570" s="64">
        <v>5102</v>
      </c>
      <c r="BV570" s="64"/>
      <c r="BW570" s="64"/>
      <c r="BX570" s="64"/>
      <c r="BY570" s="64"/>
      <c r="BZ570" s="64"/>
      <c r="CA570" s="64"/>
      <c r="CB570" s="64"/>
      <c r="CC570" s="64">
        <v>102</v>
      </c>
      <c r="CD570" s="64">
        <v>8</v>
      </c>
      <c r="CE570" s="64">
        <v>8</v>
      </c>
      <c r="CF570" s="64"/>
      <c r="CG570" s="37" t="e">
        <f>VLOOKUP(Table_1[[#This Row],[EAN]],'[2]Produtos'!$A:$D,4,0)</f>
        <v>#N/A</v>
      </c>
      <c r="CI570" s="188">
        <f>IF(Table_1[[#This Row],[STATUS MERCADO]]="GO",Table_1[[#This Row],[M. BRUTA TOTAL]],0)</f>
        <v>0</v>
      </c>
      <c r="CJ570" s="188">
        <f>IF(Table_1[[#This Row],[STATUS MERCADO]]="GO",Table_1[[#This Row],[PV UNIT. REALIZADO]]*Table_1[[#This Row],[QUANTIDADE]],0)</f>
        <v>0</v>
      </c>
    </row>
    <row r="571" ht="15">
      <c r="A571" s="7"/>
      <c r="B571" s="67" t="s">
        <v>2735</v>
      </c>
      <c r="C571" s="49"/>
      <c r="D571" s="49" t="s">
        <v>4958</v>
      </c>
      <c r="E571" s="49" t="s">
        <v>4889</v>
      </c>
      <c r="F571" s="50" t="s">
        <v>4820</v>
      </c>
      <c r="G571" s="69" t="s">
        <v>11</v>
      </c>
      <c r="H571" s="48"/>
      <c r="I571" s="51"/>
      <c r="J571" s="48" t="s">
        <v>2795</v>
      </c>
      <c r="K571" s="52" t="s">
        <v>84</v>
      </c>
      <c r="L571" s="52">
        <v>12</v>
      </c>
      <c r="M571" s="52">
        <v>0</v>
      </c>
      <c r="N571" s="48" t="s">
        <v>85</v>
      </c>
      <c r="O571" s="48" t="s">
        <v>4976</v>
      </c>
      <c r="P571" s="68">
        <v>9</v>
      </c>
      <c r="Q571" s="54">
        <f>(17/100+7.6/100+1.65/100)*P571</f>
        <v>2.3625000000000003</v>
      </c>
      <c r="R571" s="54"/>
      <c r="S571" s="54"/>
      <c r="T571" s="54"/>
      <c r="U571" s="54"/>
      <c r="V571" s="54">
        <f>+P571-Q571+R571+S571+T571+U571</f>
        <v>6.637499999999999</v>
      </c>
      <c r="W571" s="56">
        <f>(1.02/100)</f>
        <v>1.02E-2</v>
      </c>
      <c r="X571" s="56">
        <v>4.8E-3</v>
      </c>
      <c r="Y571" s="56">
        <v>0.17</v>
      </c>
      <c r="Z571" s="56">
        <v>1.65E-2</v>
      </c>
      <c r="AA571" s="56">
        <v>7.6E-2</v>
      </c>
      <c r="AB571" s="56">
        <f>SUM(W571:AA571)</f>
        <v>0.2775</v>
      </c>
      <c r="AC571" s="48">
        <v>12</v>
      </c>
      <c r="AD571" s="57">
        <f>IF(AL571="","",+AC571*AL571)</f>
        <v>202.9299363057325</v>
      </c>
      <c r="AE571" s="58">
        <f>IF(AL571="","",+AL571*AB571)</f>
        <v>4.692754777070065</v>
      </c>
      <c r="AF571" s="57">
        <f>IF(AL571="","",+AL571-AE571)</f>
        <v>12.218073248407645</v>
      </c>
      <c r="AG571" s="58">
        <f>+V571</f>
        <v>6.637499999999999</v>
      </c>
      <c r="AH571" s="57">
        <f>IF(AF571="","",+AF571-AG571)</f>
        <v>5.580573248407646</v>
      </c>
      <c r="AI571" s="57">
        <f>IF(AH571="","",+AH571*AC571)</f>
        <v>66.96687898089175</v>
      </c>
      <c r="AJ571" s="58">
        <v>11.4</v>
      </c>
      <c r="AK571" s="59">
        <v>0.33</v>
      </c>
      <c r="AL571" s="58">
        <f>IF(V571=0,"",V571/(1-AB571-AK571))</f>
        <v>16.91082802547771</v>
      </c>
      <c r="AM571" s="60">
        <v>0.33</v>
      </c>
      <c r="AN571" s="58">
        <f>IF(V571=0,"",V571/(1-AB571-AM571))</f>
        <v>16.91082802547771</v>
      </c>
      <c r="AO571" s="61">
        <v>1.2</v>
      </c>
      <c r="AP571" s="58">
        <f>IF(BD!AJ571="","",BD!AJ571*BD!AO571)</f>
        <v>13.68</v>
      </c>
      <c r="AQ571" s="56">
        <f>BD!AM571/BD!AK571-1</f>
        <v>0</v>
      </c>
      <c r="AR571" s="56">
        <f>IF(BD!AN571="","",IF(BD!AJ571="","",BD!AN571/BD!AJ571-1))</f>
        <v>0.4834059671471673</v>
      </c>
      <c r="AS571" s="56" t="str">
        <f>IF(BD!AN571="","",IF(BD!AN571&lt;BD!AL571,"ABAIXO DA META","DENTRO DA META"))</f>
        <v>DENTRO DA META</v>
      </c>
      <c r="AT571" s="56" t="str">
        <f>IF(BD!AJ571="","EM ANÁLISE",IF(BD!AP571&gt;=BD!AN571,"GO", "NO GO"))</f>
        <v>NO GO</v>
      </c>
      <c r="AU571" s="62">
        <f>IF(AN571="","",+BD!$AN571-AJ571)</f>
        <v>5.510828025477709</v>
      </c>
      <c r="AV571" s="63"/>
      <c r="AW571" s="54">
        <f>BD!P571*BD!AC571</f>
        <v>108</v>
      </c>
      <c r="AX571" s="54">
        <f>BD!V571*BD!AC571</f>
        <v>79.64999999999999</v>
      </c>
      <c r="AY571" s="54">
        <f>IF(BD!AN571="","",BD!AN571*BD!AC571)</f>
        <v>202.9299363057325</v>
      </c>
      <c r="AZ571" s="48" t="s">
        <v>5271</v>
      </c>
      <c r="BA571" s="69" t="s">
        <v>115</v>
      </c>
      <c r="BB571" s="48">
        <v>1</v>
      </c>
      <c r="BC571" s="69" t="s">
        <v>4977</v>
      </c>
      <c r="BD571" s="64" t="s">
        <v>5257</v>
      </c>
      <c r="BE571" s="65" t="s">
        <v>4</v>
      </c>
      <c r="BF571" s="65" t="s">
        <v>4</v>
      </c>
      <c r="BG571" s="64" t="s">
        <v>5258</v>
      </c>
      <c r="BH571" s="66"/>
      <c r="BI571" s="66"/>
      <c r="BJ571" s="66"/>
      <c r="BK571" s="66"/>
      <c r="BL571" s="66"/>
      <c r="BM571" s="66"/>
      <c r="BN571" s="66"/>
      <c r="BO571" s="64">
        <v>138</v>
      </c>
      <c r="BP571" s="64">
        <v>140.622</v>
      </c>
      <c r="BQ571" s="64">
        <v>121</v>
      </c>
      <c r="BR571" s="64" t="s">
        <v>5260</v>
      </c>
      <c r="BS571" s="64" t="s">
        <v>5260</v>
      </c>
      <c r="BT571" s="64" t="s">
        <v>5261</v>
      </c>
      <c r="BU571" s="64">
        <v>5102</v>
      </c>
      <c r="BV571" s="64"/>
      <c r="BW571" s="64"/>
      <c r="BX571" s="64"/>
      <c r="BY571" s="64"/>
      <c r="BZ571" s="64"/>
      <c r="CA571" s="64"/>
      <c r="CB571" s="64"/>
      <c r="CC571" s="64">
        <v>102</v>
      </c>
      <c r="CD571" s="64">
        <v>8</v>
      </c>
      <c r="CE571" s="64">
        <v>8</v>
      </c>
      <c r="CF571" s="64"/>
      <c r="CG571" s="37" t="e">
        <f>VLOOKUP(Table_1[[#This Row],[EAN]],'[2]Produtos'!$A:$D,4,0)</f>
        <v>#N/A</v>
      </c>
      <c r="CI571" s="188">
        <f>IF(Table_1[[#This Row],[STATUS MERCADO]]="GO",Table_1[[#This Row],[M. BRUTA TOTAL]],0)</f>
        <v>0</v>
      </c>
      <c r="CJ571" s="188">
        <f>IF(Table_1[[#This Row],[STATUS MERCADO]]="GO",Table_1[[#This Row],[PV UNIT. REALIZADO]]*Table_1[[#This Row],[QUANTIDADE]],0)</f>
        <v>0</v>
      </c>
    </row>
    <row r="572" ht="15">
      <c r="A572" s="7"/>
      <c r="B572" s="67" t="s">
        <v>2735</v>
      </c>
      <c r="C572" s="49"/>
      <c r="D572" s="49"/>
      <c r="E572" s="49">
        <v>7891150027831</v>
      </c>
      <c r="F572" s="50" t="s">
        <v>4978</v>
      </c>
      <c r="G572" s="69" t="s">
        <v>21</v>
      </c>
      <c r="H572" s="48"/>
      <c r="I572" s="51"/>
      <c r="J572" s="48"/>
      <c r="K572" s="52" t="s">
        <v>84</v>
      </c>
      <c r="L572" s="52">
        <v>12</v>
      </c>
      <c r="M572" s="52"/>
      <c r="N572" s="48" t="s">
        <v>85</v>
      </c>
      <c r="O572" s="69" t="s">
        <v>5079</v>
      </c>
      <c r="P572" s="68">
        <v>5.81</v>
      </c>
      <c r="Q572" s="54">
        <f>(17/100+7.6/100+1.65/100)*P572</f>
        <v>1.525125</v>
      </c>
      <c r="R572" s="54"/>
      <c r="S572" s="54"/>
      <c r="T572" s="54"/>
      <c r="U572" s="54"/>
      <c r="V572" s="54">
        <f>+P572-Q572+R572+S572+T572+U572</f>
        <v>4.2848749999999995</v>
      </c>
      <c r="W572" s="56">
        <f>(1.02/100)</f>
        <v>1.02E-2</v>
      </c>
      <c r="X572" s="56">
        <v>4.8E-3</v>
      </c>
      <c r="Y572" s="56">
        <v>0.17</v>
      </c>
      <c r="Z572" s="56">
        <v>1.65E-2</v>
      </c>
      <c r="AA572" s="56">
        <v>7.6E-2</v>
      </c>
      <c r="AB572" s="56">
        <f>SUM(W572:AA572)</f>
        <v>0.2775</v>
      </c>
      <c r="AC572" s="48">
        <v>12</v>
      </c>
      <c r="AD572" s="57">
        <f>IF(AL572="","",+AC572*AL572)</f>
        <v>131.00254777070063</v>
      </c>
      <c r="AE572" s="58">
        <f>IF(AL572="","",+AL572*AB572)</f>
        <v>3.0294339171974527</v>
      </c>
      <c r="AF572" s="57">
        <f>IF(AL572="","",+AL572-AE572)</f>
        <v>7.887445063694267</v>
      </c>
      <c r="AG572" s="58">
        <f>+V572</f>
        <v>4.2848749999999995</v>
      </c>
      <c r="AH572" s="57">
        <f>IF(AF572="","",+AF572-AG572)</f>
        <v>3.6025700636942677</v>
      </c>
      <c r="AI572" s="57">
        <f>IF(AH572="","",+AH572*AC572)</f>
        <v>43.23084076433121</v>
      </c>
      <c r="AJ572" s="58">
        <v>8.99</v>
      </c>
      <c r="AK572" s="59">
        <v>0.33</v>
      </c>
      <c r="AL572" s="58">
        <f>IF(V572=0,"",V572/(1-AB572-AK572))</f>
        <v>10.91687898089172</v>
      </c>
      <c r="AM572" s="60">
        <v>0.33</v>
      </c>
      <c r="AN572" s="58">
        <f>IF(V572=0,"",V572/(1-AB572-AM572))</f>
        <v>10.91687898089172</v>
      </c>
      <c r="AO572" s="61">
        <v>1.2</v>
      </c>
      <c r="AP572" s="58">
        <f>IF(BD!AJ572="","",BD!AJ572*BD!AO572)</f>
        <v>10.788</v>
      </c>
      <c r="AQ572" s="56">
        <f>BD!AM572/BD!AK572-1</f>
        <v>0</v>
      </c>
      <c r="AR572" s="56">
        <f>IF(BD!AN572="","",IF(BD!AJ572="","",BD!AN572/BD!AJ572-1))</f>
        <v>0.21433581544957958</v>
      </c>
      <c r="AS572" s="56" t="str">
        <f>IF(BD!AN572="","",IF(BD!AN572&lt;BD!AL572,"ABAIXO DA META","DENTRO DA META"))</f>
        <v>DENTRO DA META</v>
      </c>
      <c r="AT572" s="56" t="str">
        <f>IF(BD!AJ572="","EM ANÁLISE",IF(BD!AP572&gt;=BD!AN572,"GO", "NO GO"))</f>
        <v>NO GO</v>
      </c>
      <c r="AU572" s="62">
        <f>IF(AN572="","",+BD!$AN572-AJ572)</f>
        <v>1.9268789808917202</v>
      </c>
      <c r="AV572" s="63"/>
      <c r="AW572" s="54">
        <f>BD!P572*BD!AC572</f>
        <v>69.72</v>
      </c>
      <c r="AX572" s="54">
        <f>BD!V572*BD!AC572</f>
        <v>51.418499999999995</v>
      </c>
      <c r="AY572" s="54">
        <f>IF(BD!AN572="","",BD!AN572*BD!AC572)</f>
        <v>131.00254777070063</v>
      </c>
      <c r="AZ572" s="48" t="s">
        <v>5271</v>
      </c>
      <c r="BA572" s="69" t="s">
        <v>124</v>
      </c>
      <c r="BB572" s="48">
        <v>1</v>
      </c>
      <c r="BC572" s="69" t="s">
        <v>5079</v>
      </c>
      <c r="BD572" s="64" t="s">
        <v>5257</v>
      </c>
      <c r="BE572" s="65" t="s">
        <v>4</v>
      </c>
      <c r="BF572" s="65" t="s">
        <v>4</v>
      </c>
      <c r="BG572" s="64" t="s">
        <v>5258</v>
      </c>
      <c r="BH572" s="66"/>
      <c r="BI572" s="66"/>
      <c r="BJ572" s="66"/>
      <c r="BK572" s="66"/>
      <c r="BL572" s="66"/>
      <c r="BM572" s="66"/>
      <c r="BN572" s="66"/>
      <c r="BO572" s="64">
        <v>1.138</v>
      </c>
      <c r="BP572" s="64">
        <v>140.622</v>
      </c>
      <c r="BQ572" s="64">
        <v>121</v>
      </c>
      <c r="BR572" s="64" t="s">
        <v>5260</v>
      </c>
      <c r="BS572" s="64" t="s">
        <v>5260</v>
      </c>
      <c r="BT572" s="64" t="s">
        <v>5261</v>
      </c>
      <c r="BU572" s="64">
        <v>5102</v>
      </c>
      <c r="BV572" s="64"/>
      <c r="BW572" s="64"/>
      <c r="BX572" s="64"/>
      <c r="BY572" s="64"/>
      <c r="BZ572" s="64"/>
      <c r="CA572" s="64"/>
      <c r="CB572" s="64"/>
      <c r="CC572" s="64">
        <v>102</v>
      </c>
      <c r="CD572" s="64">
        <v>8</v>
      </c>
      <c r="CE572" s="64">
        <v>8</v>
      </c>
      <c r="CF572" s="64"/>
      <c r="CG572" s="37" t="e">
        <f>VLOOKUP(Table_1[[#This Row],[EAN]],'[2]Produtos'!$A:$D,4,0)</f>
        <v>#N/A</v>
      </c>
      <c r="CI572" s="188">
        <f>IF(Table_1[[#This Row],[STATUS MERCADO]]="GO",Table_1[[#This Row],[M. BRUTA TOTAL]],0)</f>
        <v>0</v>
      </c>
      <c r="CJ572" s="188">
        <f>IF(Table_1[[#This Row],[STATUS MERCADO]]="GO",Table_1[[#This Row],[PV UNIT. REALIZADO]]*Table_1[[#This Row],[QUANTIDADE]],0)</f>
        <v>0</v>
      </c>
    </row>
    <row r="573" ht="15">
      <c r="A573" s="7"/>
      <c r="B573" s="67" t="s">
        <v>2735</v>
      </c>
      <c r="C573" s="49"/>
      <c r="D573" s="49"/>
      <c r="E573" s="49">
        <v>7891150027848</v>
      </c>
      <c r="F573" s="50" t="s">
        <v>4979</v>
      </c>
      <c r="G573" s="69" t="s">
        <v>21</v>
      </c>
      <c r="H573" s="48"/>
      <c r="I573" s="51"/>
      <c r="J573" s="48"/>
      <c r="K573" s="52" t="s">
        <v>84</v>
      </c>
      <c r="L573" s="52">
        <v>12</v>
      </c>
      <c r="M573" s="52"/>
      <c r="N573" s="48" t="s">
        <v>85</v>
      </c>
      <c r="O573" s="69" t="s">
        <v>5079</v>
      </c>
      <c r="P573" s="68">
        <v>5.81</v>
      </c>
      <c r="Q573" s="54">
        <f>(17/100+7.6/100+1.65/100)*P573</f>
        <v>1.525125</v>
      </c>
      <c r="R573" s="54"/>
      <c r="S573" s="54"/>
      <c r="T573" s="54"/>
      <c r="U573" s="54"/>
      <c r="V573" s="54">
        <f>+P573-Q573+R573+S573+T573+U573</f>
        <v>4.2848749999999995</v>
      </c>
      <c r="W573" s="56">
        <f>(1.02/100)</f>
        <v>1.02E-2</v>
      </c>
      <c r="X573" s="56">
        <v>4.8E-3</v>
      </c>
      <c r="Y573" s="56">
        <v>0.17</v>
      </c>
      <c r="Z573" s="56">
        <v>1.65E-2</v>
      </c>
      <c r="AA573" s="56">
        <v>7.6E-2</v>
      </c>
      <c r="AB573" s="56">
        <f>SUM(W573:AA573)</f>
        <v>0.2775</v>
      </c>
      <c r="AC573" s="48">
        <v>12</v>
      </c>
      <c r="AD573" s="57">
        <f>IF(AL573="","",+AC573*AL573)</f>
        <v>131.00254777070063</v>
      </c>
      <c r="AE573" s="58">
        <f>IF(AL573="","",+AL573*AB573)</f>
        <v>3.0294339171974527</v>
      </c>
      <c r="AF573" s="57">
        <f>IF(AL573="","",+AL573-AE573)</f>
        <v>7.887445063694267</v>
      </c>
      <c r="AG573" s="58">
        <f>+V573</f>
        <v>4.2848749999999995</v>
      </c>
      <c r="AH573" s="57">
        <f>IF(AF573="","",+AF573-AG573)</f>
        <v>3.6025700636942677</v>
      </c>
      <c r="AI573" s="57">
        <f>IF(AH573="","",+AH573*AC573)</f>
        <v>43.23084076433121</v>
      </c>
      <c r="AJ573" s="58">
        <v>11.01</v>
      </c>
      <c r="AK573" s="59">
        <v>0.33</v>
      </c>
      <c r="AL573" s="58">
        <f>IF(V573=0,"",V573/(1-AB573-AK573))</f>
        <v>10.91687898089172</v>
      </c>
      <c r="AM573" s="60">
        <v>0.33</v>
      </c>
      <c r="AN573" s="58">
        <f>IF(V573=0,"",V573/(1-AB573-AM573))</f>
        <v>10.91687898089172</v>
      </c>
      <c r="AO573" s="61">
        <v>1.2</v>
      </c>
      <c r="AP573" s="58">
        <f>IF(BD!AJ573="","",BD!AJ573*BD!AO573)</f>
        <v>13.212</v>
      </c>
      <c r="AQ573" s="56">
        <f>BD!AM573/BD!AK573-1</f>
        <v>0</v>
      </c>
      <c r="AR573" s="56">
        <f>IF(BD!AN573="","",IF(BD!AJ573="","",BD!AN573/BD!AJ573-1))</f>
        <v>-8.457858229634851E-3</v>
      </c>
      <c r="AS573" s="56" t="str">
        <f>IF(BD!AN573="","",IF(BD!AN573&lt;BD!AL573,"ABAIXO DA META","DENTRO DA META"))</f>
        <v>DENTRO DA META</v>
      </c>
      <c r="AT573" s="56" t="str">
        <f>IF(BD!AJ573="","EM ANÁLISE",IF(BD!AP573&gt;=BD!AN573,"GO", "NO GO"))</f>
        <v>GO</v>
      </c>
      <c r="AU573" s="62">
        <f>IF(AN573="","",+BD!$AN573-AJ573)</f>
        <v>-9.312101910827941E-2</v>
      </c>
      <c r="AV573" s="63"/>
      <c r="AW573" s="54">
        <f>BD!P573*BD!AC573</f>
        <v>69.72</v>
      </c>
      <c r="AX573" s="54">
        <f>BD!V573*BD!AC573</f>
        <v>51.418499999999995</v>
      </c>
      <c r="AY573" s="54">
        <f>IF(BD!AN573="","",BD!AN573*BD!AC573)</f>
        <v>131.00254777070063</v>
      </c>
      <c r="AZ573" s="48" t="s">
        <v>5271</v>
      </c>
      <c r="BA573" s="69" t="s">
        <v>124</v>
      </c>
      <c r="BB573" s="48">
        <v>1</v>
      </c>
      <c r="BC573" s="69" t="s">
        <v>5079</v>
      </c>
      <c r="BD573" s="64" t="s">
        <v>5257</v>
      </c>
      <c r="BE573" s="65" t="s">
        <v>4</v>
      </c>
      <c r="BF573" s="65" t="s">
        <v>4</v>
      </c>
      <c r="BG573" s="64" t="s">
        <v>5258</v>
      </c>
      <c r="BH573" s="66"/>
      <c r="BI573" s="66"/>
      <c r="BJ573" s="66"/>
      <c r="BK573" s="66"/>
      <c r="BL573" s="66"/>
      <c r="BM573" s="66"/>
      <c r="BN573" s="66"/>
      <c r="BO573" s="64">
        <v>1.138</v>
      </c>
      <c r="BP573" s="64">
        <v>140.622</v>
      </c>
      <c r="BQ573" s="64">
        <v>121</v>
      </c>
      <c r="BR573" s="64" t="s">
        <v>5260</v>
      </c>
      <c r="BS573" s="64" t="s">
        <v>5260</v>
      </c>
      <c r="BT573" s="64" t="s">
        <v>5261</v>
      </c>
      <c r="BU573" s="64">
        <v>5102</v>
      </c>
      <c r="BV573" s="64"/>
      <c r="BW573" s="64"/>
      <c r="BX573" s="64"/>
      <c r="BY573" s="64"/>
      <c r="BZ573" s="64"/>
      <c r="CA573" s="64"/>
      <c r="CB573" s="64"/>
      <c r="CC573" s="64">
        <v>102</v>
      </c>
      <c r="CD573" s="64">
        <v>8</v>
      </c>
      <c r="CE573" s="64">
        <v>8</v>
      </c>
      <c r="CF573" s="64"/>
      <c r="CG573" s="37" t="e">
        <f>VLOOKUP(Table_1[[#This Row],[EAN]],'[2]Produtos'!$A:$D,4,0)</f>
        <v>#N/A</v>
      </c>
      <c r="CI573" s="188">
        <f>IF(Table_1[[#This Row],[STATUS MERCADO]]="GO",Table_1[[#This Row],[M. BRUTA TOTAL]],0)</f>
        <v>43.23084076433121</v>
      </c>
      <c r="CJ573" s="188">
        <f>IF(Table_1[[#This Row],[STATUS MERCADO]]="GO",Table_1[[#This Row],[PV UNIT. REALIZADO]]*Table_1[[#This Row],[QUANTIDADE]],0)</f>
        <v>131.00254777070063</v>
      </c>
    </row>
    <row r="574" ht="15">
      <c r="A574" s="7"/>
      <c r="B574" s="67" t="s">
        <v>2735</v>
      </c>
      <c r="C574" s="49"/>
      <c r="D574" s="49"/>
      <c r="E574" s="49">
        <v>7891150055285</v>
      </c>
      <c r="F574" s="50" t="s">
        <v>4980</v>
      </c>
      <c r="G574" s="69" t="s">
        <v>21</v>
      </c>
      <c r="H574" s="48"/>
      <c r="I574" s="51"/>
      <c r="J574" s="48"/>
      <c r="K574" s="52" t="s">
        <v>84</v>
      </c>
      <c r="L574" s="52">
        <v>12</v>
      </c>
      <c r="M574" s="52"/>
      <c r="N574" s="48" t="s">
        <v>85</v>
      </c>
      <c r="O574" s="69" t="s">
        <v>5079</v>
      </c>
      <c r="P574" s="68">
        <v>26.17</v>
      </c>
      <c r="Q574" s="54">
        <f>(17/100+7.6/100+1.65/100)*P574</f>
        <v>6.869625000000001</v>
      </c>
      <c r="R574" s="54"/>
      <c r="S574" s="54"/>
      <c r="T574" s="54"/>
      <c r="U574" s="54"/>
      <c r="V574" s="54">
        <f>+P574-Q574+R574+S574+T574+U574</f>
        <v>19.300375000000003</v>
      </c>
      <c r="W574" s="56">
        <f>(1.02/100)</f>
        <v>1.02E-2</v>
      </c>
      <c r="X574" s="56">
        <v>4.8E-3</v>
      </c>
      <c r="Y574" s="56">
        <v>0.17</v>
      </c>
      <c r="Z574" s="56">
        <v>1.65E-2</v>
      </c>
      <c r="AA574" s="56">
        <v>7.6E-2</v>
      </c>
      <c r="AB574" s="56">
        <f>SUM(W574:AA574)</f>
        <v>0.2775</v>
      </c>
      <c r="AC574" s="48">
        <v>12</v>
      </c>
      <c r="AD574" s="57">
        <f>IF(AL574="","",+AC574*AL574)</f>
        <v>590.0751592356689</v>
      </c>
      <c r="AE574" s="58">
        <f>IF(AL574="","",+AL574*AB574)</f>
        <v>13.645488057324847</v>
      </c>
      <c r="AF574" s="57">
        <f>IF(AL574="","",+AL574-AE574)</f>
        <v>35.5274418789809</v>
      </c>
      <c r="AG574" s="58">
        <f>+V574</f>
        <v>19.300375000000003</v>
      </c>
      <c r="AH574" s="57">
        <f>IF(AF574="","",+AF574-AG574)</f>
        <v>16.2270668789809</v>
      </c>
      <c r="AI574" s="57">
        <f>IF(AH574="","",+AH574*AC574)</f>
        <v>194.7248025477708</v>
      </c>
      <c r="AJ574" s="58">
        <v>27.21</v>
      </c>
      <c r="AK574" s="59">
        <v>0.33</v>
      </c>
      <c r="AL574" s="58">
        <f>IF(V574=0,"",V574/(1-AB574-AK574))</f>
        <v>49.17292993630575</v>
      </c>
      <c r="AM574" s="60">
        <v>0.33</v>
      </c>
      <c r="AN574" s="58">
        <f>IF(V574=0,"",V574/(1-AB574-AM574))</f>
        <v>49.17292993630575</v>
      </c>
      <c r="AO574" s="61">
        <v>1.2</v>
      </c>
      <c r="AP574" s="58">
        <f>IF(BD!AJ574="","",BD!AJ574*BD!AO574)</f>
        <v>32.652</v>
      </c>
      <c r="AQ574" s="56">
        <f>BD!AM574/BD!AK574-1</f>
        <v>0</v>
      </c>
      <c r="AR574" s="56">
        <f>IF(BD!AN574="","",IF(BD!AJ574="","",BD!AN574/BD!AJ574-1))</f>
        <v>0.8071639079862458</v>
      </c>
      <c r="AS574" s="56" t="str">
        <f>IF(BD!AN574="","",IF(BD!AN574&lt;BD!AL574,"ABAIXO DA META","DENTRO DA META"))</f>
        <v>DENTRO DA META</v>
      </c>
      <c r="AT574" s="56" t="str">
        <f>IF(BD!AJ574="","EM ANÁLISE",IF(BD!AP574&gt;=BD!AN574,"GO", "NO GO"))</f>
        <v>NO GO</v>
      </c>
      <c r="AU574" s="62">
        <f>IF(AN574="","",+BD!$AN574-AJ574)</f>
        <v>21.96292993630575</v>
      </c>
      <c r="AV574" s="63"/>
      <c r="AW574" s="54">
        <f>BD!P574*BD!AC574</f>
        <v>314.04</v>
      </c>
      <c r="AX574" s="54">
        <f>BD!V574*BD!AC574</f>
        <v>231.60450000000003</v>
      </c>
      <c r="AY574" s="54">
        <f>IF(BD!AN574="","",BD!AN574*BD!AC574)</f>
        <v>590.0751592356689</v>
      </c>
      <c r="AZ574" s="48" t="s">
        <v>5271</v>
      </c>
      <c r="BA574" s="69" t="s">
        <v>124</v>
      </c>
      <c r="BB574" s="48">
        <v>1</v>
      </c>
      <c r="BC574" s="69" t="s">
        <v>5079</v>
      </c>
      <c r="BD574" s="64" t="s">
        <v>5257</v>
      </c>
      <c r="BE574" s="65" t="s">
        <v>4</v>
      </c>
      <c r="BF574" s="65" t="s">
        <v>4</v>
      </c>
      <c r="BG574" s="64" t="s">
        <v>5258</v>
      </c>
      <c r="BH574" s="66"/>
      <c r="BI574" s="66"/>
      <c r="BJ574" s="66"/>
      <c r="BK574" s="66"/>
      <c r="BL574" s="66"/>
      <c r="BM574" s="66"/>
      <c r="BN574" s="66"/>
      <c r="BO574" s="64">
        <v>1.138</v>
      </c>
      <c r="BP574" s="64">
        <v>140.622</v>
      </c>
      <c r="BQ574" s="64">
        <v>121</v>
      </c>
      <c r="BR574" s="64" t="s">
        <v>5260</v>
      </c>
      <c r="BS574" s="64" t="s">
        <v>5260</v>
      </c>
      <c r="BT574" s="64" t="s">
        <v>5261</v>
      </c>
      <c r="BU574" s="64">
        <v>5102</v>
      </c>
      <c r="BV574" s="64"/>
      <c r="BW574" s="64"/>
      <c r="BX574" s="64"/>
      <c r="BY574" s="64"/>
      <c r="BZ574" s="64"/>
      <c r="CA574" s="64"/>
      <c r="CB574" s="64"/>
      <c r="CC574" s="64">
        <v>102</v>
      </c>
      <c r="CD574" s="64">
        <v>8</v>
      </c>
      <c r="CE574" s="64">
        <v>8</v>
      </c>
      <c r="CF574" s="64"/>
      <c r="CG574" s="37" t="e">
        <f>VLOOKUP(Table_1[[#This Row],[EAN]],'[2]Produtos'!$A:$D,4,0)</f>
        <v>#N/A</v>
      </c>
      <c r="CI574" s="188">
        <f>IF(Table_1[[#This Row],[STATUS MERCADO]]="GO",Table_1[[#This Row],[M. BRUTA TOTAL]],0)</f>
        <v>0</v>
      </c>
      <c r="CJ574" s="188">
        <f>IF(Table_1[[#This Row],[STATUS MERCADO]]="GO",Table_1[[#This Row],[PV UNIT. REALIZADO]]*Table_1[[#This Row],[QUANTIDADE]],0)</f>
        <v>0</v>
      </c>
    </row>
    <row r="575" ht="15">
      <c r="A575" s="7"/>
      <c r="B575" s="67" t="s">
        <v>2735</v>
      </c>
      <c r="C575" s="49"/>
      <c r="D575" s="49"/>
      <c r="E575" s="49">
        <v>7891150029002</v>
      </c>
      <c r="F575" s="82" t="s">
        <v>4981</v>
      </c>
      <c r="G575" s="69" t="s">
        <v>21</v>
      </c>
      <c r="H575" s="48"/>
      <c r="I575" s="51"/>
      <c r="J575" s="48"/>
      <c r="K575" s="52" t="s">
        <v>84</v>
      </c>
      <c r="L575" s="52">
        <v>12</v>
      </c>
      <c r="M575" s="52"/>
      <c r="N575" s="48" t="s">
        <v>85</v>
      </c>
      <c r="O575" s="69" t="s">
        <v>5079</v>
      </c>
      <c r="P575" s="68">
        <v>9.75</v>
      </c>
      <c r="Q575" s="54">
        <f>(17/100+7.6/100+1.65/100)*P575</f>
        <v>2.559375</v>
      </c>
      <c r="R575" s="54"/>
      <c r="S575" s="54"/>
      <c r="T575" s="54"/>
      <c r="U575" s="54"/>
      <c r="V575" s="54">
        <f>+P575-Q575+R575+S575+T575+U575</f>
        <v>7.190625</v>
      </c>
      <c r="W575" s="56">
        <f>(1.02/100)</f>
        <v>1.02E-2</v>
      </c>
      <c r="X575" s="56">
        <v>4.8E-3</v>
      </c>
      <c r="Y575" s="56">
        <v>0.17</v>
      </c>
      <c r="Z575" s="56">
        <v>1.65E-2</v>
      </c>
      <c r="AA575" s="56">
        <v>7.6E-2</v>
      </c>
      <c r="AB575" s="56">
        <f>SUM(W575:AA575)</f>
        <v>0.2775</v>
      </c>
      <c r="AC575" s="48">
        <v>12</v>
      </c>
      <c r="AD575" s="57">
        <f>IF(AL575="","",+AC575*AL575)</f>
        <v>219.84076433121027</v>
      </c>
      <c r="AE575" s="58">
        <f>IF(AL575="","",+AL575*AB575)</f>
        <v>5.083817675159238</v>
      </c>
      <c r="AF575" s="57">
        <f>IF(AL575="","",+AL575-AE575)</f>
        <v>13.236246019108282</v>
      </c>
      <c r="AG575" s="58">
        <f>+V575</f>
        <v>7.190625</v>
      </c>
      <c r="AH575" s="57">
        <f>IF(AF575="","",+AF575-AG575)</f>
        <v>6.045621019108283</v>
      </c>
      <c r="AI575" s="57">
        <f>IF(AH575="","",+AH575*AC575)</f>
        <v>72.5474522292994</v>
      </c>
      <c r="AJ575" s="58">
        <v>11.39</v>
      </c>
      <c r="AK575" s="59">
        <v>0.33</v>
      </c>
      <c r="AL575" s="58">
        <f>IF(V575=0,"",V575/(1-AB575-AK575))</f>
        <v>18.32006369426752</v>
      </c>
      <c r="AM575" s="60">
        <v>0.33</v>
      </c>
      <c r="AN575" s="58">
        <f>IF(V575=0,"",V575/(1-AB575-AM575))</f>
        <v>18.32006369426752</v>
      </c>
      <c r="AO575" s="61">
        <v>1.2</v>
      </c>
      <c r="AP575" s="58">
        <f>IF(BD!AJ575="","",BD!AJ575*BD!AO575)</f>
        <v>13.668000000000001</v>
      </c>
      <c r="AQ575" s="56">
        <f>BD!AM575/BD!AK575-1</f>
        <v>0</v>
      </c>
      <c r="AR575" s="56">
        <f>IF(BD!AN575="","",IF(BD!AJ575="","",BD!AN575/BD!AJ575-1))</f>
        <v>0.608434038127087</v>
      </c>
      <c r="AS575" s="56" t="str">
        <f>IF(BD!AN575="","",IF(BD!AN575&lt;BD!AL575,"ABAIXO DA META","DENTRO DA META"))</f>
        <v>DENTRO DA META</v>
      </c>
      <c r="AT575" s="56" t="str">
        <f>IF(BD!AJ575="","EM ANÁLISE",IF(BD!AP575&gt;=BD!AN575,"GO", "NO GO"))</f>
        <v>NO GO</v>
      </c>
      <c r="AU575" s="62">
        <f>IF(AN575="","",+BD!$AN575-AJ575)</f>
        <v>6.9300636942675204</v>
      </c>
      <c r="AV575" s="63"/>
      <c r="AW575" s="54">
        <f>BD!P575*BD!AC575</f>
        <v>117</v>
      </c>
      <c r="AX575" s="54">
        <f>BD!V575*BD!AC575</f>
        <v>86.2875</v>
      </c>
      <c r="AY575" s="54">
        <f>IF(BD!AN575="","",BD!AN575*BD!AC575)</f>
        <v>219.84076433121027</v>
      </c>
      <c r="AZ575" s="48" t="s">
        <v>5271</v>
      </c>
      <c r="BA575" s="69" t="s">
        <v>124</v>
      </c>
      <c r="BB575" s="48">
        <v>1</v>
      </c>
      <c r="BC575" s="69" t="s">
        <v>5079</v>
      </c>
      <c r="BD575" s="64" t="s">
        <v>5257</v>
      </c>
      <c r="BE575" s="65" t="s">
        <v>4</v>
      </c>
      <c r="BF575" s="65" t="s">
        <v>4</v>
      </c>
      <c r="BG575" s="64" t="s">
        <v>5258</v>
      </c>
      <c r="BH575" s="66"/>
      <c r="BI575" s="66"/>
      <c r="BJ575" s="66"/>
      <c r="BK575" s="66"/>
      <c r="BL575" s="66"/>
      <c r="BM575" s="66"/>
      <c r="BN575" s="66"/>
      <c r="BO575" s="64">
        <v>1.138</v>
      </c>
      <c r="BP575" s="64">
        <v>140.622</v>
      </c>
      <c r="BQ575" s="64">
        <v>121</v>
      </c>
      <c r="BR575" s="64" t="s">
        <v>5260</v>
      </c>
      <c r="BS575" s="64" t="s">
        <v>5260</v>
      </c>
      <c r="BT575" s="64" t="s">
        <v>5261</v>
      </c>
      <c r="BU575" s="64">
        <v>5102</v>
      </c>
      <c r="BV575" s="64"/>
      <c r="BW575" s="64"/>
      <c r="BX575" s="64"/>
      <c r="BY575" s="64"/>
      <c r="BZ575" s="64"/>
      <c r="CA575" s="64"/>
      <c r="CB575" s="64"/>
      <c r="CC575" s="64">
        <v>102</v>
      </c>
      <c r="CD575" s="64">
        <v>8</v>
      </c>
      <c r="CE575" s="64">
        <v>8</v>
      </c>
      <c r="CF575" s="64"/>
      <c r="CG575" s="37" t="e">
        <f>VLOOKUP(Table_1[[#This Row],[EAN]],'[2]Produtos'!$A:$D,4,0)</f>
        <v>#N/A</v>
      </c>
      <c r="CI575" s="188">
        <f>IF(Table_1[[#This Row],[STATUS MERCADO]]="GO",Table_1[[#This Row],[M. BRUTA TOTAL]],0)</f>
        <v>0</v>
      </c>
      <c r="CJ575" s="188">
        <f>IF(Table_1[[#This Row],[STATUS MERCADO]]="GO",Table_1[[#This Row],[PV UNIT. REALIZADO]]*Table_1[[#This Row],[QUANTIDADE]],0)</f>
        <v>0</v>
      </c>
    </row>
    <row r="576" ht="15">
      <c r="A576" s="7"/>
      <c r="B576" s="67" t="s">
        <v>2735</v>
      </c>
      <c r="C576" s="49"/>
      <c r="D576" s="49"/>
      <c r="E576" s="49">
        <v>7894000030470</v>
      </c>
      <c r="F576" s="50" t="s">
        <v>4982</v>
      </c>
      <c r="G576" s="69" t="s">
        <v>21</v>
      </c>
      <c r="H576" s="48"/>
      <c r="I576" s="51"/>
      <c r="J576" s="48"/>
      <c r="K576" s="52" t="s">
        <v>84</v>
      </c>
      <c r="L576" s="52">
        <v>12</v>
      </c>
      <c r="M576" s="52"/>
      <c r="N576" s="48" t="s">
        <v>85</v>
      </c>
      <c r="O576" s="69" t="s">
        <v>5079</v>
      </c>
      <c r="P576" s="68">
        <v>2.84</v>
      </c>
      <c r="Q576" s="54">
        <f>(17/100+7.6/100+1.65/100)*P576</f>
        <v>0.7454999999999999</v>
      </c>
      <c r="R576" s="54"/>
      <c r="S576" s="54"/>
      <c r="T576" s="54"/>
      <c r="U576" s="54"/>
      <c r="V576" s="54">
        <f>+P576-Q576+R576+S576+T576+U576</f>
        <v>2.0945</v>
      </c>
      <c r="W576" s="56">
        <f>(1.02/100)</f>
        <v>1.02E-2</v>
      </c>
      <c r="X576" s="56">
        <v>4.8E-3</v>
      </c>
      <c r="Y576" s="56">
        <v>0.17</v>
      </c>
      <c r="Z576" s="56">
        <v>1.65E-2</v>
      </c>
      <c r="AA576" s="56">
        <v>7.6E-2</v>
      </c>
      <c r="AB576" s="56">
        <f>SUM(W576:AA576)</f>
        <v>0.2775</v>
      </c>
      <c r="AC576" s="48">
        <v>12</v>
      </c>
      <c r="AD576" s="57">
        <f>IF(AL576="","",+AC576*AL576)</f>
        <v>64.03566878980894</v>
      </c>
      <c r="AE576" s="58">
        <f>IF(AL576="","",+AL576*AB576)</f>
        <v>1.4808248407643319</v>
      </c>
      <c r="AF576" s="57">
        <f>IF(AL576="","",+AL576-AE576)</f>
        <v>3.855480891719746</v>
      </c>
      <c r="AG576" s="58">
        <f>+V576</f>
        <v>2.0945</v>
      </c>
      <c r="AH576" s="57">
        <f>IF(AF576="","",+AF576-AG576)</f>
        <v>1.760980891719746</v>
      </c>
      <c r="AI576" s="57">
        <f>IF(AH576="","",+AH576*AC576)</f>
        <v>21.131770700636952</v>
      </c>
      <c r="AJ576" s="58">
        <v>3.29</v>
      </c>
      <c r="AK576" s="59">
        <v>0.33</v>
      </c>
      <c r="AL576" s="58">
        <f>IF(V576=0,"",V576/(1-AB576-AK576))</f>
        <v>5.336305732484078</v>
      </c>
      <c r="AM576" s="60">
        <v>0.33</v>
      </c>
      <c r="AN576" s="58">
        <f>IF(V576=0,"",V576/(1-AB576-AM576))</f>
        <v>5.336305732484078</v>
      </c>
      <c r="AO576" s="61">
        <v>1.2</v>
      </c>
      <c r="AP576" s="58">
        <f>IF(BD!AJ576="","",BD!AJ576*BD!AO576)</f>
        <v>3.948</v>
      </c>
      <c r="AQ576" s="56">
        <f>BD!AM576/BD!AK576-1</f>
        <v>0</v>
      </c>
      <c r="AR576" s="56">
        <f>IF(BD!AN576="","",IF(BD!AJ576="","",BD!AN576/BD!AJ576-1))</f>
        <v>0.6219774262869537</v>
      </c>
      <c r="AS576" s="56" t="str">
        <f>IF(BD!AN576="","",IF(BD!AN576&lt;BD!AL576,"ABAIXO DA META","DENTRO DA META"))</f>
        <v>DENTRO DA META</v>
      </c>
      <c r="AT576" s="56" t="str">
        <f>IF(BD!AJ576="","EM ANÁLISE",IF(BD!AP576&gt;=BD!AN576,"GO", "NO GO"))</f>
        <v>NO GO</v>
      </c>
      <c r="AU576" s="62">
        <f>IF(AN576="","",+BD!$AN576-AJ576)</f>
        <v>2.046305732484078</v>
      </c>
      <c r="AV576" s="63"/>
      <c r="AW576" s="54">
        <f>BD!P576*BD!AC576</f>
        <v>34.08</v>
      </c>
      <c r="AX576" s="54">
        <f>BD!V576*BD!AC576</f>
        <v>25.134</v>
      </c>
      <c r="AY576" s="54">
        <f>IF(BD!AN576="","",BD!AN576*BD!AC576)</f>
        <v>64.03566878980894</v>
      </c>
      <c r="AZ576" s="48" t="s">
        <v>5271</v>
      </c>
      <c r="BA576" s="69" t="s">
        <v>124</v>
      </c>
      <c r="BB576" s="48">
        <v>1</v>
      </c>
      <c r="BC576" s="69" t="s">
        <v>5079</v>
      </c>
      <c r="BD576" s="64" t="s">
        <v>5257</v>
      </c>
      <c r="BE576" s="65" t="s">
        <v>4</v>
      </c>
      <c r="BF576" s="65" t="s">
        <v>4</v>
      </c>
      <c r="BG576" s="64" t="s">
        <v>5258</v>
      </c>
      <c r="BH576" s="66"/>
      <c r="BI576" s="66"/>
      <c r="BJ576" s="66"/>
      <c r="BK576" s="66"/>
      <c r="BL576" s="66"/>
      <c r="BM576" s="66"/>
      <c r="BN576" s="66"/>
      <c r="BO576" s="64">
        <v>1.138</v>
      </c>
      <c r="BP576" s="64">
        <v>140.622</v>
      </c>
      <c r="BQ576" s="64">
        <v>121</v>
      </c>
      <c r="BR576" s="64" t="s">
        <v>5260</v>
      </c>
      <c r="BS576" s="64" t="s">
        <v>5260</v>
      </c>
      <c r="BT576" s="64" t="s">
        <v>5261</v>
      </c>
      <c r="BU576" s="64">
        <v>5102</v>
      </c>
      <c r="BV576" s="64"/>
      <c r="BW576" s="64"/>
      <c r="BX576" s="64"/>
      <c r="BY576" s="64"/>
      <c r="BZ576" s="64"/>
      <c r="CA576" s="64"/>
      <c r="CB576" s="64"/>
      <c r="CC576" s="64">
        <v>102</v>
      </c>
      <c r="CD576" s="64">
        <v>8</v>
      </c>
      <c r="CE576" s="64">
        <v>8</v>
      </c>
      <c r="CF576" s="64"/>
      <c r="CG576" s="37" t="e">
        <f>VLOOKUP(Table_1[[#This Row],[EAN]],'[2]Produtos'!$A:$D,4,0)</f>
        <v>#N/A</v>
      </c>
      <c r="CI576" s="188">
        <f>IF(Table_1[[#This Row],[STATUS MERCADO]]="GO",Table_1[[#This Row],[M. BRUTA TOTAL]],0)</f>
        <v>0</v>
      </c>
      <c r="CJ576" s="188">
        <f>IF(Table_1[[#This Row],[STATUS MERCADO]]="GO",Table_1[[#This Row],[PV UNIT. REALIZADO]]*Table_1[[#This Row],[QUANTIDADE]],0)</f>
        <v>0</v>
      </c>
    </row>
    <row r="577" ht="15">
      <c r="A577" s="7"/>
      <c r="B577" s="67" t="s">
        <v>2735</v>
      </c>
      <c r="C577" s="49"/>
      <c r="D577" s="49"/>
      <c r="E577" s="49">
        <v>7891150056916</v>
      </c>
      <c r="F577" s="50" t="s">
        <v>4983</v>
      </c>
      <c r="G577" s="69" t="s">
        <v>21</v>
      </c>
      <c r="H577" s="48"/>
      <c r="I577" s="51"/>
      <c r="J577" s="48"/>
      <c r="K577" s="52" t="s">
        <v>84</v>
      </c>
      <c r="L577" s="52">
        <v>12</v>
      </c>
      <c r="M577" s="52"/>
      <c r="N577" s="48" t="s">
        <v>85</v>
      </c>
      <c r="O577" s="69" t="s">
        <v>5079</v>
      </c>
      <c r="P577" s="68">
        <v>4.95</v>
      </c>
      <c r="Q577" s="54">
        <f>(17/100+7.6/100+1.65/100)*P577</f>
        <v>1.2993750000000002</v>
      </c>
      <c r="R577" s="54"/>
      <c r="S577" s="54"/>
      <c r="T577" s="54"/>
      <c r="U577" s="54"/>
      <c r="V577" s="54">
        <f>+P577-Q577+R577+S577+T577+U577</f>
        <v>3.650625</v>
      </c>
      <c r="W577" s="56">
        <f>(1.02/100)</f>
        <v>1.02E-2</v>
      </c>
      <c r="X577" s="56">
        <v>4.8E-3</v>
      </c>
      <c r="Y577" s="56">
        <v>0.17</v>
      </c>
      <c r="Z577" s="56">
        <v>1.65E-2</v>
      </c>
      <c r="AA577" s="56">
        <v>7.6E-2</v>
      </c>
      <c r="AB577" s="56">
        <f>SUM(W577:AA577)</f>
        <v>0.2775</v>
      </c>
      <c r="AC577" s="48">
        <v>12</v>
      </c>
      <c r="AD577" s="57">
        <f>IF(AL577="","",+AC577*AL577)</f>
        <v>111.61146496815289</v>
      </c>
      <c r="AE577" s="58">
        <f>IF(AL577="","",+AL577*AB577)</f>
        <v>2.5810151273885356</v>
      </c>
      <c r="AF577" s="57">
        <f>IF(AL577="","",+AL577-AE577)</f>
        <v>6.719940286624205</v>
      </c>
      <c r="AG577" s="58">
        <f>+V577</f>
        <v>3.650625</v>
      </c>
      <c r="AH577" s="57">
        <f>IF(AF577="","",+AF577-AG577)</f>
        <v>3.069315286624205</v>
      </c>
      <c r="AI577" s="57">
        <f>IF(AH577="","",+AH577*AC577)</f>
        <v>36.83178343949046</v>
      </c>
      <c r="AJ577" s="58"/>
      <c r="AK577" s="59">
        <v>0.33</v>
      </c>
      <c r="AL577" s="58">
        <f>IF(V577=0,"",V577/(1-AB577-AK577))</f>
        <v>9.30095541401274</v>
      </c>
      <c r="AM577" s="60">
        <v>0.33</v>
      </c>
      <c r="AN577" s="58">
        <f>IF(V577=0,"",V577/(1-AB577-AM577))</f>
        <v>9.30095541401274</v>
      </c>
      <c r="AO577" s="61">
        <v>1.2</v>
      </c>
      <c r="AP577" s="58">
        <f>IF(BD!AJ577="","",BD!AJ577*BD!AO577)</f>
      </c>
      <c r="AQ577" s="56">
        <f>BD!AM577/BD!AK577-1</f>
        <v>0</v>
      </c>
      <c r="AR577" s="56">
        <f>IF(BD!AN577="","",IF(BD!AJ577="","",BD!AN577/BD!AJ577-1))</f>
      </c>
      <c r="AS577" s="56" t="str">
        <f>IF(BD!AN577="","",IF(BD!AN577&lt;BD!AL577,"ABAIXO DA META","DENTRO DA META"))</f>
        <v>DENTRO DA META</v>
      </c>
      <c r="AT577" s="56" t="str">
        <f>IF(BD!AJ577="","EM ANÁLISE",IF(BD!AP577&gt;=BD!AN577,"GO", "NO GO"))</f>
        <v>EM ANÁLISE</v>
      </c>
      <c r="AU577" s="62">
        <f>IF(AN577="","",+BD!$AN577-AJ577)</f>
        <v>9.30095541401274</v>
      </c>
      <c r="AV577" s="63"/>
      <c r="AW577" s="54">
        <f>BD!P577*BD!AC577</f>
        <v>59.400000000000006</v>
      </c>
      <c r="AX577" s="54">
        <f>BD!V577*BD!AC577</f>
        <v>43.8075</v>
      </c>
      <c r="AY577" s="54">
        <f>IF(BD!AN577="","",BD!AN577*BD!AC577)</f>
        <v>111.61146496815289</v>
      </c>
      <c r="AZ577" s="69" t="s">
        <v>123</v>
      </c>
      <c r="BA577" s="69" t="s">
        <v>124</v>
      </c>
      <c r="BB577" s="48">
        <v>1</v>
      </c>
      <c r="BC577" s="69" t="s">
        <v>5079</v>
      </c>
      <c r="BD577" s="64" t="s">
        <v>5257</v>
      </c>
      <c r="BE577" s="65" t="s">
        <v>4</v>
      </c>
      <c r="BF577" s="65" t="s">
        <v>4</v>
      </c>
      <c r="BG577" s="64" t="s">
        <v>5258</v>
      </c>
      <c r="BH577" s="66"/>
      <c r="BI577" s="66"/>
      <c r="BJ577" s="66"/>
      <c r="BK577" s="66"/>
      <c r="BL577" s="66"/>
      <c r="BM577" s="66"/>
      <c r="BN577" s="66"/>
      <c r="BO577" s="64">
        <v>1.138</v>
      </c>
      <c r="BP577" s="64">
        <v>140.622</v>
      </c>
      <c r="BQ577" s="64">
        <v>121</v>
      </c>
      <c r="BR577" s="64" t="s">
        <v>5260</v>
      </c>
      <c r="BS577" s="64" t="s">
        <v>5260</v>
      </c>
      <c r="BT577" s="64" t="s">
        <v>5261</v>
      </c>
      <c r="BU577" s="64">
        <v>5102</v>
      </c>
      <c r="BV577" s="64"/>
      <c r="BW577" s="64"/>
      <c r="BX577" s="64"/>
      <c r="BY577" s="64"/>
      <c r="BZ577" s="64"/>
      <c r="CA577" s="64"/>
      <c r="CB577" s="64"/>
      <c r="CC577" s="64">
        <v>102</v>
      </c>
      <c r="CD577" s="64">
        <v>8</v>
      </c>
      <c r="CE577" s="64">
        <v>8</v>
      </c>
      <c r="CF577" s="64"/>
      <c r="CG577" s="37" t="e">
        <f>VLOOKUP(Table_1[[#This Row],[EAN]],'[2]Produtos'!$A:$D,4,0)</f>
        <v>#N/A</v>
      </c>
      <c r="CI577" s="188">
        <f>IF(Table_1[[#This Row],[STATUS MERCADO]]="GO",Table_1[[#This Row],[M. BRUTA TOTAL]],0)</f>
        <v>0</v>
      </c>
      <c r="CJ577" s="188">
        <f>IF(Table_1[[#This Row],[STATUS MERCADO]]="GO",Table_1[[#This Row],[PV UNIT. REALIZADO]]*Table_1[[#This Row],[QUANTIDADE]],0)</f>
        <v>0</v>
      </c>
    </row>
    <row r="578" ht="15">
      <c r="A578" s="7"/>
      <c r="B578" s="67" t="s">
        <v>2735</v>
      </c>
      <c r="C578" s="49"/>
      <c r="D578" s="49"/>
      <c r="E578" s="49">
        <v>7891150078611</v>
      </c>
      <c r="F578" s="50" t="s">
        <v>4984</v>
      </c>
      <c r="G578" s="69" t="s">
        <v>21</v>
      </c>
      <c r="H578" s="48"/>
      <c r="I578" s="51"/>
      <c r="J578" s="48"/>
      <c r="K578" s="52" t="s">
        <v>84</v>
      </c>
      <c r="L578" s="52">
        <v>12</v>
      </c>
      <c r="M578" s="52"/>
      <c r="N578" s="48" t="s">
        <v>85</v>
      </c>
      <c r="O578" s="69" t="s">
        <v>5079</v>
      </c>
      <c r="P578" s="68">
        <v>7.92</v>
      </c>
      <c r="Q578" s="54">
        <f>(17/100+7.6/100+1.65/100)*P578</f>
        <v>2.079</v>
      </c>
      <c r="R578" s="54"/>
      <c r="S578" s="54"/>
      <c r="T578" s="54"/>
      <c r="U578" s="54"/>
      <c r="V578" s="54">
        <f>+P578-Q578+R578+S578+T578+U578</f>
        <v>5.840999999999999</v>
      </c>
      <c r="W578" s="56">
        <f>(1.02/100)</f>
        <v>1.02E-2</v>
      </c>
      <c r="X578" s="56">
        <v>4.8E-3</v>
      </c>
      <c r="Y578" s="56">
        <v>0.17</v>
      </c>
      <c r="Z578" s="56">
        <v>1.65E-2</v>
      </c>
      <c r="AA578" s="56">
        <v>7.6E-2</v>
      </c>
      <c r="AB578" s="56">
        <f>SUM(W578:AA578)</f>
        <v>0.2775</v>
      </c>
      <c r="AC578" s="48">
        <v>12</v>
      </c>
      <c r="AD578" s="57">
        <f>IF(AL578="","",+AC578*AL578)</f>
        <v>178.5783439490446</v>
      </c>
      <c r="AE578" s="58">
        <f>IF(AL578="","",+AL578*AB578)</f>
        <v>4.129624203821657</v>
      </c>
      <c r="AF578" s="57">
        <f>IF(AL578="","",+AL578-AE578)</f>
        <v>10.751904458598727</v>
      </c>
      <c r="AG578" s="58">
        <f>+V578</f>
        <v>5.840999999999999</v>
      </c>
      <c r="AH578" s="57">
        <f>IF(AF578="","",+AF578-AG578)</f>
        <v>4.910904458598727</v>
      </c>
      <c r="AI578" s="57">
        <f>IF(AH578="","",+AH578*AC578)</f>
        <v>58.93085350318473</v>
      </c>
      <c r="AJ578" s="58">
        <v>12.86</v>
      </c>
      <c r="AK578" s="59">
        <v>0.33</v>
      </c>
      <c r="AL578" s="58">
        <f>IF(V578=0,"",V578/(1-AB578-AK578))</f>
        <v>14.881528662420385</v>
      </c>
      <c r="AM578" s="60">
        <v>0.33</v>
      </c>
      <c r="AN578" s="58">
        <f>IF(V578=0,"",V578/(1-AB578-AM578))</f>
        <v>14.881528662420385</v>
      </c>
      <c r="AO578" s="61">
        <v>1.2</v>
      </c>
      <c r="AP578" s="58">
        <f>IF(BD!AJ578="","",BD!AJ578*BD!AO578)</f>
        <v>15.431999999999999</v>
      </c>
      <c r="AQ578" s="56">
        <f>BD!AM578/BD!AK578-1</f>
        <v>0</v>
      </c>
      <c r="AR578" s="56">
        <f>IF(BD!AN578="","",IF(BD!AJ578="","",BD!AN578/BD!AJ578-1))</f>
        <v>0.1571950748382882</v>
      </c>
      <c r="AS578" s="56" t="str">
        <f>IF(BD!AN578="","",IF(BD!AN578&lt;BD!AL578,"ABAIXO DA META","DENTRO DA META"))</f>
        <v>DENTRO DA META</v>
      </c>
      <c r="AT578" s="56" t="str">
        <f>IF(BD!AJ578="","EM ANÁLISE",IF(BD!AP578&gt;=BD!AN578,"GO", "NO GO"))</f>
        <v>GO</v>
      </c>
      <c r="AU578" s="62">
        <f>IF(AN578="","",+BD!$AN578-AJ578)</f>
        <v>2.021528662420385</v>
      </c>
      <c r="AV578" s="63"/>
      <c r="AW578" s="54">
        <f>BD!P578*BD!AC578</f>
        <v>95.03999999999999</v>
      </c>
      <c r="AX578" s="54">
        <f>BD!V578*BD!AC578</f>
        <v>70.09199999999998</v>
      </c>
      <c r="AY578" s="54">
        <f>IF(BD!AN578="","",BD!AN578*BD!AC578)</f>
        <v>178.5783439490446</v>
      </c>
      <c r="AZ578" s="48" t="s">
        <v>5271</v>
      </c>
      <c r="BA578" s="69" t="s">
        <v>124</v>
      </c>
      <c r="BB578" s="48">
        <v>1</v>
      </c>
      <c r="BC578" s="69" t="s">
        <v>5079</v>
      </c>
      <c r="BD578" s="64" t="s">
        <v>5257</v>
      </c>
      <c r="BE578" s="65" t="s">
        <v>4</v>
      </c>
      <c r="BF578" s="65" t="s">
        <v>4</v>
      </c>
      <c r="BG578" s="64" t="s">
        <v>5258</v>
      </c>
      <c r="BH578" s="66"/>
      <c r="BI578" s="66"/>
      <c r="BJ578" s="66"/>
      <c r="BK578" s="66"/>
      <c r="BL578" s="66"/>
      <c r="BM578" s="66"/>
      <c r="BN578" s="66"/>
      <c r="BO578" s="64">
        <v>1.138</v>
      </c>
      <c r="BP578" s="64">
        <v>140.622</v>
      </c>
      <c r="BQ578" s="64">
        <v>121</v>
      </c>
      <c r="BR578" s="64" t="s">
        <v>5260</v>
      </c>
      <c r="BS578" s="64" t="s">
        <v>5260</v>
      </c>
      <c r="BT578" s="64" t="s">
        <v>5261</v>
      </c>
      <c r="BU578" s="64">
        <v>5102</v>
      </c>
      <c r="BV578" s="64"/>
      <c r="BW578" s="64"/>
      <c r="BX578" s="64"/>
      <c r="BY578" s="64"/>
      <c r="BZ578" s="64"/>
      <c r="CA578" s="64"/>
      <c r="CB578" s="64"/>
      <c r="CC578" s="64">
        <v>102</v>
      </c>
      <c r="CD578" s="64">
        <v>8</v>
      </c>
      <c r="CE578" s="64">
        <v>8</v>
      </c>
      <c r="CF578" s="64"/>
      <c r="CG578" s="37" t="e">
        <f>VLOOKUP(Table_1[[#This Row],[EAN]],'[2]Produtos'!$A:$D,4,0)</f>
        <v>#N/A</v>
      </c>
      <c r="CI578" s="188">
        <f>IF(Table_1[[#This Row],[STATUS MERCADO]]="GO",Table_1[[#This Row],[M. BRUTA TOTAL]],0)</f>
        <v>58.93085350318473</v>
      </c>
      <c r="CJ578" s="188">
        <f>IF(Table_1[[#This Row],[STATUS MERCADO]]="GO",Table_1[[#This Row],[PV UNIT. REALIZADO]]*Table_1[[#This Row],[QUANTIDADE]],0)</f>
        <v>178.5783439490446</v>
      </c>
    </row>
    <row r="579" ht="15">
      <c r="A579" s="7"/>
      <c r="B579" s="67" t="s">
        <v>2735</v>
      </c>
      <c r="C579" s="49"/>
      <c r="D579" s="49"/>
      <c r="E579" s="49">
        <v>7894000050720</v>
      </c>
      <c r="F579" s="50" t="s">
        <v>4985</v>
      </c>
      <c r="G579" s="69" t="s">
        <v>21</v>
      </c>
      <c r="H579" s="48"/>
      <c r="I579" s="51"/>
      <c r="J579" s="48"/>
      <c r="K579" s="52" t="s">
        <v>84</v>
      </c>
      <c r="L579" s="52">
        <v>12</v>
      </c>
      <c r="M579" s="52"/>
      <c r="N579" s="48" t="s">
        <v>85</v>
      </c>
      <c r="O579" s="69" t="s">
        <v>5079</v>
      </c>
      <c r="P579" s="68">
        <v>6.04</v>
      </c>
      <c r="Q579" s="54">
        <f>(17/100+7.6/100+1.65/100)*P579</f>
        <v>1.5855000000000001</v>
      </c>
      <c r="R579" s="54"/>
      <c r="S579" s="54"/>
      <c r="T579" s="54"/>
      <c r="U579" s="54"/>
      <c r="V579" s="54">
        <f>+P579-Q579+R579+S579+T579+U579</f>
        <v>4.4544999999999995</v>
      </c>
      <c r="W579" s="56">
        <f>(1.02/100)</f>
        <v>1.02E-2</v>
      </c>
      <c r="X579" s="56">
        <v>4.8E-3</v>
      </c>
      <c r="Y579" s="56">
        <v>0.17</v>
      </c>
      <c r="Z579" s="56">
        <v>1.65E-2</v>
      </c>
      <c r="AA579" s="56">
        <v>7.6E-2</v>
      </c>
      <c r="AB579" s="56">
        <f>SUM(W579:AA579)</f>
        <v>0.2775</v>
      </c>
      <c r="AC579" s="48">
        <v>12</v>
      </c>
      <c r="AD579" s="57">
        <f>IF(AL579="","",+AC579*AL579)</f>
        <v>136.18853503184715</v>
      </c>
      <c r="AE579" s="58">
        <f>IF(AL579="","",+AL579*AB579)</f>
        <v>3.1493598726114658</v>
      </c>
      <c r="AF579" s="57">
        <f>IF(AL579="","",+AL579-AE579)</f>
        <v>8.199684713375797</v>
      </c>
      <c r="AG579" s="58">
        <f>+V579</f>
        <v>4.4544999999999995</v>
      </c>
      <c r="AH579" s="57">
        <f>IF(AF579="","",+AF579-AG579)</f>
        <v>3.7451847133757976</v>
      </c>
      <c r="AI579" s="57">
        <f>IF(AH579="","",+AH579*AC579)</f>
        <v>44.94221656050957</v>
      </c>
      <c r="AJ579" s="58">
        <v>8.23</v>
      </c>
      <c r="AK579" s="59">
        <v>0.33</v>
      </c>
      <c r="AL579" s="58">
        <f>IF(V579=0,"",V579/(1-AB579-AK579))</f>
        <v>11.349044585987263</v>
      </c>
      <c r="AM579" s="60">
        <v>0.33</v>
      </c>
      <c r="AN579" s="58">
        <f>IF(V579=0,"",V579/(1-AB579-AM579))</f>
        <v>11.349044585987263</v>
      </c>
      <c r="AO579" s="61">
        <v>1.2</v>
      </c>
      <c r="AP579" s="58">
        <f>IF(BD!AJ579="","",BD!AJ579*BD!AO579)</f>
        <v>9.876</v>
      </c>
      <c r="AQ579" s="56">
        <f>BD!AM579/BD!AK579-1</f>
        <v>0</v>
      </c>
      <c r="AR579" s="56">
        <f>IF(BD!AN579="","",IF(BD!AJ579="","",BD!AN579/BD!AJ579-1))</f>
        <v>0.3789847613593271</v>
      </c>
      <c r="AS579" s="56" t="str">
        <f>IF(BD!AN579="","",IF(BD!AN579&lt;BD!AL579,"ABAIXO DA META","DENTRO DA META"))</f>
        <v>DENTRO DA META</v>
      </c>
      <c r="AT579" s="56" t="str">
        <f>IF(BD!AJ579="","EM ANÁLISE",IF(BD!AP579&gt;=BD!AN579,"GO", "NO GO"))</f>
        <v>NO GO</v>
      </c>
      <c r="AU579" s="62">
        <f>IF(AN579="","",+BD!$AN579-AJ579)</f>
        <v>3.119044585987263</v>
      </c>
      <c r="AV579" s="63"/>
      <c r="AW579" s="54">
        <f>BD!P579*BD!AC579</f>
        <v>72.48</v>
      </c>
      <c r="AX579" s="54">
        <f>BD!V579*BD!AC579</f>
        <v>53.45399999999999</v>
      </c>
      <c r="AY579" s="54">
        <f>IF(BD!AN579="","",BD!AN579*BD!AC579)</f>
        <v>136.18853503184715</v>
      </c>
      <c r="AZ579" s="48" t="s">
        <v>5271</v>
      </c>
      <c r="BA579" s="69" t="s">
        <v>124</v>
      </c>
      <c r="BB579" s="48">
        <v>1</v>
      </c>
      <c r="BC579" s="69" t="s">
        <v>5079</v>
      </c>
      <c r="BD579" s="64" t="s">
        <v>5257</v>
      </c>
      <c r="BE579" s="65" t="s">
        <v>4</v>
      </c>
      <c r="BF579" s="65" t="s">
        <v>4</v>
      </c>
      <c r="BG579" s="64" t="s">
        <v>5258</v>
      </c>
      <c r="BH579" s="66"/>
      <c r="BI579" s="66"/>
      <c r="BJ579" s="66"/>
      <c r="BK579" s="66"/>
      <c r="BL579" s="66"/>
      <c r="BM579" s="66"/>
      <c r="BN579" s="66"/>
      <c r="BO579" s="64">
        <v>1.138</v>
      </c>
      <c r="BP579" s="64">
        <v>140.622</v>
      </c>
      <c r="BQ579" s="64">
        <v>121</v>
      </c>
      <c r="BR579" s="64" t="s">
        <v>5260</v>
      </c>
      <c r="BS579" s="64" t="s">
        <v>5260</v>
      </c>
      <c r="BT579" s="64" t="s">
        <v>5261</v>
      </c>
      <c r="BU579" s="64">
        <v>5102</v>
      </c>
      <c r="BV579" s="64"/>
      <c r="BW579" s="64"/>
      <c r="BX579" s="64"/>
      <c r="BY579" s="64"/>
      <c r="BZ579" s="64"/>
      <c r="CA579" s="64"/>
      <c r="CB579" s="64"/>
      <c r="CC579" s="64">
        <v>102</v>
      </c>
      <c r="CD579" s="64">
        <v>8</v>
      </c>
      <c r="CE579" s="64">
        <v>8</v>
      </c>
      <c r="CF579" s="64"/>
      <c r="CG579" s="37" t="e">
        <f>VLOOKUP(Table_1[[#This Row],[EAN]],'[2]Produtos'!$A:$D,4,0)</f>
        <v>#N/A</v>
      </c>
      <c r="CI579" s="188">
        <f>IF(Table_1[[#This Row],[STATUS MERCADO]]="GO",Table_1[[#This Row],[M. BRUTA TOTAL]],0)</f>
        <v>0</v>
      </c>
      <c r="CJ579" s="188">
        <f>IF(Table_1[[#This Row],[STATUS MERCADO]]="GO",Table_1[[#This Row],[PV UNIT. REALIZADO]]*Table_1[[#This Row],[QUANTIDADE]],0)</f>
        <v>0</v>
      </c>
    </row>
    <row r="580" ht="15">
      <c r="A580" s="7"/>
      <c r="B580" s="67" t="s">
        <v>2735</v>
      </c>
      <c r="C580" s="49"/>
      <c r="D580" s="49"/>
      <c r="E580" s="49">
        <v>7894000050539</v>
      </c>
      <c r="F580" s="50" t="s">
        <v>4986</v>
      </c>
      <c r="G580" s="69" t="s">
        <v>21</v>
      </c>
      <c r="H580" s="48"/>
      <c r="I580" s="51"/>
      <c r="J580" s="48"/>
      <c r="K580" s="52" t="s">
        <v>84</v>
      </c>
      <c r="L580" s="52">
        <v>12</v>
      </c>
      <c r="M580" s="52"/>
      <c r="N580" s="48" t="s">
        <v>85</v>
      </c>
      <c r="O580" s="69" t="s">
        <v>5079</v>
      </c>
      <c r="P580" s="68">
        <v>6.43</v>
      </c>
      <c r="Q580" s="54">
        <f>(17/100+7.6/100+1.65/100)*P580</f>
        <v>1.687875</v>
      </c>
      <c r="R580" s="54"/>
      <c r="S580" s="54"/>
      <c r="T580" s="54"/>
      <c r="U580" s="54"/>
      <c r="V580" s="54">
        <f>+P580-Q580+R580+S580+T580+U580</f>
        <v>4.742125</v>
      </c>
      <c r="W580" s="56">
        <f>(1.02/100)</f>
        <v>1.02E-2</v>
      </c>
      <c r="X580" s="56">
        <v>4.8E-3</v>
      </c>
      <c r="Y580" s="56">
        <v>0.17</v>
      </c>
      <c r="Z580" s="56">
        <v>1.65E-2</v>
      </c>
      <c r="AA580" s="56">
        <v>7.6E-2</v>
      </c>
      <c r="AB580" s="56">
        <f>SUM(W580:AA580)</f>
        <v>0.2775</v>
      </c>
      <c r="AC580" s="48">
        <v>12</v>
      </c>
      <c r="AD580" s="57">
        <f>IF(AL580="","",+AC580*AL580)</f>
        <v>144.9821656050956</v>
      </c>
      <c r="AE580" s="58">
        <f>IF(AL580="","",+AL580*AB580)</f>
        <v>3.3527125796178354</v>
      </c>
      <c r="AF580" s="57">
        <f>IF(AL580="","",+AL580-AE580)</f>
        <v>8.72913455414013</v>
      </c>
      <c r="AG580" s="58">
        <f>+V580</f>
        <v>4.742125</v>
      </c>
      <c r="AH580" s="57">
        <f>IF(AF580="","",+AF580-AG580)</f>
        <v>3.98700955414013</v>
      </c>
      <c r="AI580" s="57">
        <f>IF(AH580="","",+AH580*AC580)</f>
        <v>47.84411464968156</v>
      </c>
      <c r="AJ580" s="58">
        <v>8.29</v>
      </c>
      <c r="AK580" s="59">
        <v>0.33</v>
      </c>
      <c r="AL580" s="58">
        <f>IF(V580=0,"",V580/(1-AB580-AK580))</f>
        <v>12.081847133757964</v>
      </c>
      <c r="AM580" s="60">
        <v>0.33</v>
      </c>
      <c r="AN580" s="58">
        <f>IF(V580=0,"",V580/(1-AB580-AM580))</f>
        <v>12.081847133757964</v>
      </c>
      <c r="AO580" s="61">
        <v>1.2</v>
      </c>
      <c r="AP580" s="58">
        <f>IF(BD!AJ580="","",BD!AJ580*BD!AO580)</f>
        <v>9.947999999999999</v>
      </c>
      <c r="AQ580" s="56">
        <f>BD!AM580/BD!AK580-1</f>
        <v>0</v>
      </c>
      <c r="AR580" s="56">
        <f>IF(BD!AN580="","",IF(BD!AJ580="","",BD!AN580/BD!AJ580-1))</f>
        <v>0.457400136762119</v>
      </c>
      <c r="AS580" s="56" t="str">
        <f>IF(BD!AN580="","",IF(BD!AN580&lt;BD!AL580,"ABAIXO DA META","DENTRO DA META"))</f>
        <v>DENTRO DA META</v>
      </c>
      <c r="AT580" s="56" t="str">
        <f>IF(BD!AJ580="","EM ANÁLISE",IF(BD!AP580&gt;=BD!AN580,"GO", "NO GO"))</f>
        <v>NO GO</v>
      </c>
      <c r="AU580" s="62">
        <f>IF(AN580="","",+BD!$AN580-AJ580)</f>
        <v>3.7918471337579653</v>
      </c>
      <c r="AV580" s="63"/>
      <c r="AW580" s="54">
        <f>BD!P580*BD!AC580</f>
        <v>77.16</v>
      </c>
      <c r="AX580" s="54">
        <f>BD!V580*BD!AC580</f>
        <v>56.905499999999996</v>
      </c>
      <c r="AY580" s="54">
        <f>IF(BD!AN580="","",BD!AN580*BD!AC580)</f>
        <v>144.9821656050956</v>
      </c>
      <c r="AZ580" s="48" t="s">
        <v>5271</v>
      </c>
      <c r="BA580" s="69" t="s">
        <v>124</v>
      </c>
      <c r="BB580" s="48">
        <v>1</v>
      </c>
      <c r="BC580" s="69" t="s">
        <v>5079</v>
      </c>
      <c r="BD580" s="64" t="s">
        <v>5257</v>
      </c>
      <c r="BE580" s="65" t="s">
        <v>4</v>
      </c>
      <c r="BF580" s="65" t="s">
        <v>4</v>
      </c>
      <c r="BG580" s="64" t="s">
        <v>5258</v>
      </c>
      <c r="BH580" s="66"/>
      <c r="BI580" s="66"/>
      <c r="BJ580" s="66"/>
      <c r="BK580" s="66"/>
      <c r="BL580" s="66"/>
      <c r="BM580" s="66"/>
      <c r="BN580" s="66"/>
      <c r="BO580" s="64">
        <v>1.138</v>
      </c>
      <c r="BP580" s="64">
        <v>140.622</v>
      </c>
      <c r="BQ580" s="64">
        <v>121</v>
      </c>
      <c r="BR580" s="64" t="s">
        <v>5260</v>
      </c>
      <c r="BS580" s="64" t="s">
        <v>5260</v>
      </c>
      <c r="BT580" s="64" t="s">
        <v>5261</v>
      </c>
      <c r="BU580" s="64">
        <v>5102</v>
      </c>
      <c r="BV580" s="64"/>
      <c r="BW580" s="64"/>
      <c r="BX580" s="64"/>
      <c r="BY580" s="64"/>
      <c r="BZ580" s="64"/>
      <c r="CA580" s="64"/>
      <c r="CB580" s="64"/>
      <c r="CC580" s="64">
        <v>102</v>
      </c>
      <c r="CD580" s="64">
        <v>8</v>
      </c>
      <c r="CE580" s="64">
        <v>8</v>
      </c>
      <c r="CF580" s="64"/>
      <c r="CG580" s="37" t="e">
        <f>VLOOKUP(Table_1[[#This Row],[EAN]],'[2]Produtos'!$A:$D,4,0)</f>
        <v>#N/A</v>
      </c>
      <c r="CI580" s="188">
        <f>IF(Table_1[[#This Row],[STATUS MERCADO]]="GO",Table_1[[#This Row],[M. BRUTA TOTAL]],0)</f>
        <v>0</v>
      </c>
      <c r="CJ580" s="188">
        <f>IF(Table_1[[#This Row],[STATUS MERCADO]]="GO",Table_1[[#This Row],[PV UNIT. REALIZADO]]*Table_1[[#This Row],[QUANTIDADE]],0)</f>
        <v>0</v>
      </c>
    </row>
    <row r="581" ht="15">
      <c r="A581" s="7"/>
      <c r="B581" s="67" t="s">
        <v>2735</v>
      </c>
      <c r="C581" s="49"/>
      <c r="D581" s="49"/>
      <c r="E581" s="49">
        <v>7894000050027</v>
      </c>
      <c r="F581" s="50" t="s">
        <v>4987</v>
      </c>
      <c r="G581" s="69" t="s">
        <v>21</v>
      </c>
      <c r="H581" s="48"/>
      <c r="I581" s="51"/>
      <c r="J581" s="48"/>
      <c r="K581" s="52" t="s">
        <v>84</v>
      </c>
      <c r="L581" s="52">
        <v>12</v>
      </c>
      <c r="M581" s="52"/>
      <c r="N581" s="48" t="s">
        <v>85</v>
      </c>
      <c r="O581" s="69" t="s">
        <v>5079</v>
      </c>
      <c r="P581" s="68">
        <v>4</v>
      </c>
      <c r="Q581" s="54">
        <f>(17/100+7.6/100+1.65/100)*P581</f>
        <v>1.05</v>
      </c>
      <c r="R581" s="54"/>
      <c r="S581" s="54"/>
      <c r="T581" s="54"/>
      <c r="U581" s="54"/>
      <c r="V581" s="54">
        <f>+P581-Q581+R581+S581+T581+U581</f>
        <v>2.95</v>
      </c>
      <c r="W581" s="56">
        <f>(1.02/100)</f>
        <v>1.02E-2</v>
      </c>
      <c r="X581" s="56">
        <v>4.8E-3</v>
      </c>
      <c r="Y581" s="56">
        <v>0.17</v>
      </c>
      <c r="Z581" s="56">
        <v>1.65E-2</v>
      </c>
      <c r="AA581" s="56">
        <v>7.6E-2</v>
      </c>
      <c r="AB581" s="56">
        <f>SUM(W581:AA581)</f>
        <v>0.2775</v>
      </c>
      <c r="AC581" s="48">
        <v>12</v>
      </c>
      <c r="AD581" s="57">
        <f>IF(AL581="","",+AC581*AL581)</f>
        <v>90.1910828025478</v>
      </c>
      <c r="AE581" s="58">
        <f>IF(AL581="","",+AL581*AB581)</f>
        <v>2.085668789808918</v>
      </c>
      <c r="AF581" s="57">
        <f>IF(AL581="","",+AL581-AE581)</f>
        <v>5.430254777070065</v>
      </c>
      <c r="AG581" s="58">
        <f>+V581</f>
        <v>2.95</v>
      </c>
      <c r="AH581" s="57">
        <f>IF(AF581="","",+AF581-AG581)</f>
        <v>2.4802547770700647</v>
      </c>
      <c r="AI581" s="57">
        <f>IF(AH581="","",+AH581*AC581)</f>
        <v>29.763057324840776</v>
      </c>
      <c r="AJ581" s="58">
        <v>6.17</v>
      </c>
      <c r="AK581" s="59">
        <v>0.33</v>
      </c>
      <c r="AL581" s="58">
        <f>IF(V581=0,"",V581/(1-AB581-AK581))</f>
        <v>7.515923566878983</v>
      </c>
      <c r="AM581" s="60">
        <v>0.33</v>
      </c>
      <c r="AN581" s="58">
        <f>IF(V581=0,"",V581/(1-AB581-AM581))</f>
        <v>7.515923566878983</v>
      </c>
      <c r="AO581" s="61">
        <v>1.2</v>
      </c>
      <c r="AP581" s="58">
        <f>IF(BD!AJ581="","",BD!AJ581*BD!AO581)</f>
        <v>7.404</v>
      </c>
      <c r="AQ581" s="56">
        <f>BD!AM581/BD!AK581-1</f>
        <v>0</v>
      </c>
      <c r="AR581" s="56">
        <f>IF(BD!AN581="","",IF(BD!AJ581="","",BD!AN581/BD!AJ581-1))</f>
        <v>0.21813996221701504</v>
      </c>
      <c r="AS581" s="56" t="str">
        <f>IF(BD!AN581="","",IF(BD!AN581&lt;BD!AL581,"ABAIXO DA META","DENTRO DA META"))</f>
        <v>DENTRO DA META</v>
      </c>
      <c r="AT581" s="56" t="str">
        <f>IF(BD!AJ581="","EM ANÁLISE",IF(BD!AP581&gt;=BD!AN581,"GO", "NO GO"))</f>
        <v>NO GO</v>
      </c>
      <c r="AU581" s="62">
        <f>IF(AN581="","",+BD!$AN581-AJ581)</f>
        <v>1.3459235668789828</v>
      </c>
      <c r="AV581" s="63"/>
      <c r="AW581" s="54">
        <f>BD!P581*BD!AC581</f>
        <v>48</v>
      </c>
      <c r="AX581" s="54">
        <f>BD!V581*BD!AC581</f>
        <v>35.400000000000006</v>
      </c>
      <c r="AY581" s="54">
        <f>IF(BD!AN581="","",BD!AN581*BD!AC581)</f>
        <v>90.1910828025478</v>
      </c>
      <c r="AZ581" s="48" t="s">
        <v>5271</v>
      </c>
      <c r="BA581" s="69" t="s">
        <v>124</v>
      </c>
      <c r="BB581" s="48">
        <v>1</v>
      </c>
      <c r="BC581" s="69" t="s">
        <v>5079</v>
      </c>
      <c r="BD581" s="64" t="s">
        <v>5257</v>
      </c>
      <c r="BE581" s="65" t="s">
        <v>4</v>
      </c>
      <c r="BF581" s="65" t="s">
        <v>4</v>
      </c>
      <c r="BG581" s="64" t="s">
        <v>5258</v>
      </c>
      <c r="BH581" s="66"/>
      <c r="BI581" s="66"/>
      <c r="BJ581" s="66"/>
      <c r="BK581" s="66"/>
      <c r="BL581" s="66"/>
      <c r="BM581" s="66"/>
      <c r="BN581" s="66"/>
      <c r="BO581" s="64">
        <v>1.138</v>
      </c>
      <c r="BP581" s="64">
        <v>140.622</v>
      </c>
      <c r="BQ581" s="64">
        <v>121</v>
      </c>
      <c r="BR581" s="64" t="s">
        <v>5260</v>
      </c>
      <c r="BS581" s="64" t="s">
        <v>5260</v>
      </c>
      <c r="BT581" s="64" t="s">
        <v>5261</v>
      </c>
      <c r="BU581" s="64">
        <v>5102</v>
      </c>
      <c r="BV581" s="64"/>
      <c r="BW581" s="64"/>
      <c r="BX581" s="64"/>
      <c r="BY581" s="64"/>
      <c r="BZ581" s="64"/>
      <c r="CA581" s="64"/>
      <c r="CB581" s="64"/>
      <c r="CC581" s="64">
        <v>102</v>
      </c>
      <c r="CD581" s="64">
        <v>8</v>
      </c>
      <c r="CE581" s="64">
        <v>8</v>
      </c>
      <c r="CF581" s="64"/>
      <c r="CG581" s="37" t="e">
        <f>VLOOKUP(Table_1[[#This Row],[EAN]],'[2]Produtos'!$A:$D,4,0)</f>
        <v>#N/A</v>
      </c>
      <c r="CI581" s="188">
        <f>IF(Table_1[[#This Row],[STATUS MERCADO]]="GO",Table_1[[#This Row],[M. BRUTA TOTAL]],0)</f>
        <v>0</v>
      </c>
      <c r="CJ581" s="188">
        <f>IF(Table_1[[#This Row],[STATUS MERCADO]]="GO",Table_1[[#This Row],[PV UNIT. REALIZADO]]*Table_1[[#This Row],[QUANTIDADE]],0)</f>
        <v>0</v>
      </c>
    </row>
    <row r="582" ht="15">
      <c r="A582" s="7"/>
      <c r="B582" s="67" t="s">
        <v>2735</v>
      </c>
      <c r="C582" s="49"/>
      <c r="D582" s="49"/>
      <c r="E582" s="49">
        <v>7894000050034</v>
      </c>
      <c r="F582" s="50" t="s">
        <v>4988</v>
      </c>
      <c r="G582" s="69" t="s">
        <v>21</v>
      </c>
      <c r="H582" s="48"/>
      <c r="I582" s="51"/>
      <c r="J582" s="48"/>
      <c r="K582" s="52" t="s">
        <v>84</v>
      </c>
      <c r="L582" s="52">
        <v>12</v>
      </c>
      <c r="M582" s="52"/>
      <c r="N582" s="48" t="s">
        <v>85</v>
      </c>
      <c r="O582" s="69" t="s">
        <v>5079</v>
      </c>
      <c r="P582" s="68">
        <v>6.43</v>
      </c>
      <c r="Q582" s="54">
        <f>(17/100+7.6/100+1.65/100)*P582</f>
        <v>1.687875</v>
      </c>
      <c r="R582" s="54"/>
      <c r="S582" s="54"/>
      <c r="T582" s="54"/>
      <c r="U582" s="54"/>
      <c r="V582" s="54">
        <f>+P582-Q582+R582+S582+T582+U582</f>
        <v>4.742125</v>
      </c>
      <c r="W582" s="56">
        <f>(1.02/100)</f>
        <v>1.02E-2</v>
      </c>
      <c r="X582" s="56">
        <v>4.8E-3</v>
      </c>
      <c r="Y582" s="56">
        <v>0.17</v>
      </c>
      <c r="Z582" s="56">
        <v>1.65E-2</v>
      </c>
      <c r="AA582" s="56">
        <v>7.6E-2</v>
      </c>
      <c r="AB582" s="56">
        <f>SUM(W582:AA582)</f>
        <v>0.2775</v>
      </c>
      <c r="AC582" s="48">
        <v>12</v>
      </c>
      <c r="AD582" s="57">
        <f>IF(AL582="","",+AC582*AL582)</f>
        <v>144.9821656050956</v>
      </c>
      <c r="AE582" s="58">
        <f>IF(AL582="","",+AL582*AB582)</f>
        <v>3.3527125796178354</v>
      </c>
      <c r="AF582" s="57">
        <f>IF(AL582="","",+AL582-AE582)</f>
        <v>8.72913455414013</v>
      </c>
      <c r="AG582" s="58">
        <f>+V582</f>
        <v>4.742125</v>
      </c>
      <c r="AH582" s="57">
        <f>IF(AF582="","",+AF582-AG582)</f>
        <v>3.98700955414013</v>
      </c>
      <c r="AI582" s="57">
        <f>IF(AH582="","",+AH582*AC582)</f>
        <v>47.84411464968156</v>
      </c>
      <c r="AJ582" s="58">
        <v>7.69</v>
      </c>
      <c r="AK582" s="59">
        <v>0.33</v>
      </c>
      <c r="AL582" s="58">
        <f>IF(V582=0,"",V582/(1-AB582-AK582))</f>
        <v>12.081847133757964</v>
      </c>
      <c r="AM582" s="60">
        <v>0.33</v>
      </c>
      <c r="AN582" s="58">
        <f>IF(V582=0,"",V582/(1-AB582-AM582))</f>
        <v>12.081847133757964</v>
      </c>
      <c r="AO582" s="61">
        <v>1.2</v>
      </c>
      <c r="AP582" s="58">
        <f>IF(BD!AJ582="","",BD!AJ582*BD!AO582)</f>
        <v>9.228</v>
      </c>
      <c r="AQ582" s="56">
        <f>BD!AM582/BD!AK582-1</f>
        <v>0</v>
      </c>
      <c r="AR582" s="56">
        <f>IF(BD!AN582="","",IF(BD!AJ582="","",BD!AN582/BD!AJ582-1))</f>
        <v>0.5711114608267833</v>
      </c>
      <c r="AS582" s="56" t="str">
        <f>IF(BD!AN582="","",IF(BD!AN582&lt;BD!AL582,"ABAIXO DA META","DENTRO DA META"))</f>
        <v>DENTRO DA META</v>
      </c>
      <c r="AT582" s="56" t="str">
        <f>IF(BD!AJ582="","EM ANÁLISE",IF(BD!AP582&gt;=BD!AN582,"GO", "NO GO"))</f>
        <v>NO GO</v>
      </c>
      <c r="AU582" s="62">
        <f>IF(AN582="","",+BD!$AN582-AJ582)</f>
        <v>4.391847133757964</v>
      </c>
      <c r="AV582" s="63"/>
      <c r="AW582" s="54">
        <f>BD!P582*BD!AC582</f>
        <v>77.16</v>
      </c>
      <c r="AX582" s="54">
        <f>BD!V582*BD!AC582</f>
        <v>56.905499999999996</v>
      </c>
      <c r="AY582" s="54">
        <f>IF(BD!AN582="","",BD!AN582*BD!AC582)</f>
        <v>144.9821656050956</v>
      </c>
      <c r="AZ582" s="48" t="s">
        <v>5271</v>
      </c>
      <c r="BA582" s="69" t="s">
        <v>124</v>
      </c>
      <c r="BB582" s="48">
        <v>1</v>
      </c>
      <c r="BC582" s="69" t="s">
        <v>5079</v>
      </c>
      <c r="BD582" s="64" t="s">
        <v>5257</v>
      </c>
      <c r="BE582" s="65" t="s">
        <v>4</v>
      </c>
      <c r="BF582" s="65" t="s">
        <v>4</v>
      </c>
      <c r="BG582" s="64" t="s">
        <v>5258</v>
      </c>
      <c r="BH582" s="66"/>
      <c r="BI582" s="66"/>
      <c r="BJ582" s="66"/>
      <c r="BK582" s="66"/>
      <c r="BL582" s="66"/>
      <c r="BM582" s="66"/>
      <c r="BN582" s="66"/>
      <c r="BO582" s="64">
        <v>1.138</v>
      </c>
      <c r="BP582" s="64">
        <v>140.622</v>
      </c>
      <c r="BQ582" s="64">
        <v>121</v>
      </c>
      <c r="BR582" s="64" t="s">
        <v>5260</v>
      </c>
      <c r="BS582" s="64" t="s">
        <v>5260</v>
      </c>
      <c r="BT582" s="64" t="s">
        <v>5261</v>
      </c>
      <c r="BU582" s="64">
        <v>5102</v>
      </c>
      <c r="BV582" s="64"/>
      <c r="BW582" s="64"/>
      <c r="BX582" s="64"/>
      <c r="BY582" s="64"/>
      <c r="BZ582" s="64"/>
      <c r="CA582" s="64"/>
      <c r="CB582" s="64"/>
      <c r="CC582" s="64">
        <v>102</v>
      </c>
      <c r="CD582" s="64">
        <v>8</v>
      </c>
      <c r="CE582" s="64">
        <v>8</v>
      </c>
      <c r="CF582" s="64"/>
      <c r="CG582" s="37" t="e">
        <f>VLOOKUP(Table_1[[#This Row],[EAN]],'[2]Produtos'!$A:$D,4,0)</f>
        <v>#N/A</v>
      </c>
      <c r="CI582" s="188">
        <f>IF(Table_1[[#This Row],[STATUS MERCADO]]="GO",Table_1[[#This Row],[M. BRUTA TOTAL]],0)</f>
        <v>0</v>
      </c>
      <c r="CJ582" s="188">
        <f>IF(Table_1[[#This Row],[STATUS MERCADO]]="GO",Table_1[[#This Row],[PV UNIT. REALIZADO]]*Table_1[[#This Row],[QUANTIDADE]],0)</f>
        <v>0</v>
      </c>
    </row>
    <row r="583" ht="15">
      <c r="A583" s="7"/>
      <c r="B583" s="67" t="s">
        <v>2735</v>
      </c>
      <c r="C583" s="49"/>
      <c r="D583" s="49"/>
      <c r="E583" s="49">
        <v>7891150072053</v>
      </c>
      <c r="F583" s="50" t="s">
        <v>4989</v>
      </c>
      <c r="G583" s="69" t="s">
        <v>21</v>
      </c>
      <c r="H583" s="48"/>
      <c r="I583" s="51"/>
      <c r="J583" s="48"/>
      <c r="K583" s="52" t="s">
        <v>84</v>
      </c>
      <c r="L583" s="52">
        <v>12</v>
      </c>
      <c r="M583" s="52"/>
      <c r="N583" s="48" t="s">
        <v>85</v>
      </c>
      <c r="O583" s="69" t="s">
        <v>5079</v>
      </c>
      <c r="P583" s="68">
        <v>12.86</v>
      </c>
      <c r="Q583" s="54">
        <f>(17/100+7.6/100+1.65/100)*P583</f>
        <v>3.37575</v>
      </c>
      <c r="R583" s="54"/>
      <c r="S583" s="54"/>
      <c r="T583" s="54"/>
      <c r="U583" s="54"/>
      <c r="V583" s="54">
        <f>+P583-Q583+R583+S583+T583+U583</f>
        <v>9.48425</v>
      </c>
      <c r="W583" s="56">
        <f>(1.02/100)</f>
        <v>1.02E-2</v>
      </c>
      <c r="X583" s="56">
        <v>4.8E-3</v>
      </c>
      <c r="Y583" s="56">
        <v>0.17</v>
      </c>
      <c r="Z583" s="56">
        <v>1.65E-2</v>
      </c>
      <c r="AA583" s="56">
        <v>7.6E-2</v>
      </c>
      <c r="AB583" s="56">
        <f>SUM(W583:AA583)</f>
        <v>0.2775</v>
      </c>
      <c r="AC583" s="48">
        <v>12</v>
      </c>
      <c r="AD583" s="57">
        <f>IF(AL583="","",+AC583*AL583)</f>
        <v>289.9643312101912</v>
      </c>
      <c r="AE583" s="58">
        <f>IF(AL583="","",+AL583*AB583)</f>
        <v>6.705425159235671</v>
      </c>
      <c r="AF583" s="57">
        <f>IF(AL583="","",+AL583-AE583)</f>
        <v>17.45826910828026</v>
      </c>
      <c r="AG583" s="58">
        <f>+V583</f>
        <v>9.48425</v>
      </c>
      <c r="AH583" s="57">
        <f>IF(AF583="","",+AF583-AG583)</f>
        <v>7.97401910828026</v>
      </c>
      <c r="AI583" s="57">
        <f>IF(AH583="","",+AH583*AC583)</f>
        <v>95.68822929936312</v>
      </c>
      <c r="AJ583" s="58"/>
      <c r="AK583" s="59">
        <v>0.33</v>
      </c>
      <c r="AL583" s="58">
        <f>IF(V583=0,"",V583/(1-AB583-AK583))</f>
        <v>24.16369426751593</v>
      </c>
      <c r="AM583" s="60">
        <v>0.33</v>
      </c>
      <c r="AN583" s="58">
        <f>IF(V583=0,"",V583/(1-AB583-AM583))</f>
        <v>24.16369426751593</v>
      </c>
      <c r="AO583" s="61">
        <v>1.2</v>
      </c>
      <c r="AP583" s="58">
        <f>IF(BD!AJ583="","",BD!AJ583*BD!AO583)</f>
      </c>
      <c r="AQ583" s="56">
        <f>BD!AM583/BD!AK583-1</f>
        <v>0</v>
      </c>
      <c r="AR583" s="56">
        <f>IF(BD!AN583="","",IF(BD!AJ583="","",BD!AN583/BD!AJ583-1))</f>
      </c>
      <c r="AS583" s="56" t="str">
        <f>IF(BD!AN583="","",IF(BD!AN583&lt;BD!AL583,"ABAIXO DA META","DENTRO DA META"))</f>
        <v>DENTRO DA META</v>
      </c>
      <c r="AT583" s="56" t="str">
        <f>IF(BD!AJ583="","EM ANÁLISE",IF(BD!AP583&gt;=BD!AN583,"GO", "NO GO"))</f>
        <v>EM ANÁLISE</v>
      </c>
      <c r="AU583" s="62">
        <f>IF(AN583="","",+BD!$AN583-AJ583)</f>
        <v>24.16369426751593</v>
      </c>
      <c r="AV583" s="63"/>
      <c r="AW583" s="54">
        <f>BD!P583*BD!AC583</f>
        <v>154.32</v>
      </c>
      <c r="AX583" s="54">
        <f>BD!V583*BD!AC583</f>
        <v>113.81099999999999</v>
      </c>
      <c r="AY583" s="54">
        <f>IF(BD!AN583="","",BD!AN583*BD!AC583)</f>
        <v>289.9643312101912</v>
      </c>
      <c r="AZ583" s="69" t="s">
        <v>123</v>
      </c>
      <c r="BA583" s="69" t="s">
        <v>124</v>
      </c>
      <c r="BB583" s="48">
        <v>1</v>
      </c>
      <c r="BC583" s="69" t="s">
        <v>5079</v>
      </c>
      <c r="BD583" s="64" t="s">
        <v>5257</v>
      </c>
      <c r="BE583" s="65" t="s">
        <v>4</v>
      </c>
      <c r="BF583" s="65" t="s">
        <v>4</v>
      </c>
      <c r="BG583" s="64" t="s">
        <v>5258</v>
      </c>
      <c r="BH583" s="66"/>
      <c r="BI583" s="66"/>
      <c r="BJ583" s="66"/>
      <c r="BK583" s="66"/>
      <c r="BL583" s="66"/>
      <c r="BM583" s="66"/>
      <c r="BN583" s="66"/>
      <c r="BO583" s="64">
        <v>1.138</v>
      </c>
      <c r="BP583" s="64">
        <v>140.622</v>
      </c>
      <c r="BQ583" s="64">
        <v>121</v>
      </c>
      <c r="BR583" s="64" t="s">
        <v>5260</v>
      </c>
      <c r="BS583" s="64" t="s">
        <v>5260</v>
      </c>
      <c r="BT583" s="64" t="s">
        <v>5261</v>
      </c>
      <c r="BU583" s="64">
        <v>5102</v>
      </c>
      <c r="BV583" s="64"/>
      <c r="BW583" s="64"/>
      <c r="BX583" s="64"/>
      <c r="BY583" s="64"/>
      <c r="BZ583" s="64"/>
      <c r="CA583" s="64"/>
      <c r="CB583" s="64"/>
      <c r="CC583" s="64">
        <v>102</v>
      </c>
      <c r="CD583" s="64">
        <v>8</v>
      </c>
      <c r="CE583" s="64">
        <v>8</v>
      </c>
      <c r="CF583" s="64"/>
      <c r="CG583" s="37" t="e">
        <f>VLOOKUP(Table_1[[#This Row],[EAN]],'[2]Produtos'!$A:$D,4,0)</f>
        <v>#N/A</v>
      </c>
      <c r="CI583" s="188">
        <f>IF(Table_1[[#This Row],[STATUS MERCADO]]="GO",Table_1[[#This Row],[M. BRUTA TOTAL]],0)</f>
        <v>0</v>
      </c>
      <c r="CJ583" s="188">
        <f>IF(Table_1[[#This Row],[STATUS MERCADO]]="GO",Table_1[[#This Row],[PV UNIT. REALIZADO]]*Table_1[[#This Row],[QUANTIDADE]],0)</f>
        <v>0</v>
      </c>
    </row>
    <row r="584" ht="15">
      <c r="A584" s="7"/>
      <c r="B584" s="67" t="s">
        <v>2735</v>
      </c>
      <c r="C584" s="49"/>
      <c r="D584" s="49"/>
      <c r="E584" s="49">
        <v>7891150027800</v>
      </c>
      <c r="F584" s="50" t="s">
        <v>4990</v>
      </c>
      <c r="G584" s="69" t="s">
        <v>21</v>
      </c>
      <c r="H584" s="48"/>
      <c r="I584" s="51"/>
      <c r="J584" s="48"/>
      <c r="K584" s="52" t="s">
        <v>84</v>
      </c>
      <c r="L584" s="52">
        <v>12</v>
      </c>
      <c r="M584" s="52"/>
      <c r="N584" s="48" t="s">
        <v>85</v>
      </c>
      <c r="O584" s="69" t="s">
        <v>5079</v>
      </c>
      <c r="P584" s="68">
        <v>6.55</v>
      </c>
      <c r="Q584" s="54">
        <f>(17/100+7.6/100+1.65/100)*P584</f>
        <v>1.719375</v>
      </c>
      <c r="R584" s="54"/>
      <c r="S584" s="54"/>
      <c r="T584" s="54"/>
      <c r="U584" s="54"/>
      <c r="V584" s="54">
        <f>+P584-Q584+R584+S584+T584+U584</f>
        <v>4.8306249999999995</v>
      </c>
      <c r="W584" s="56">
        <f>(1.02/100)</f>
        <v>1.02E-2</v>
      </c>
      <c r="X584" s="56">
        <v>4.8E-3</v>
      </c>
      <c r="Y584" s="56">
        <v>0.17</v>
      </c>
      <c r="Z584" s="56">
        <v>1.65E-2</v>
      </c>
      <c r="AA584" s="56">
        <v>7.6E-2</v>
      </c>
      <c r="AB584" s="56">
        <f>SUM(W584:AA584)</f>
        <v>0.2775</v>
      </c>
      <c r="AC584" s="48">
        <v>12</v>
      </c>
      <c r="AD584" s="57">
        <f>IF(AL584="","",+AC584*AL584)</f>
        <v>147.687898089172</v>
      </c>
      <c r="AE584" s="58">
        <f>IF(AL584="","",+AL584*AB584)</f>
        <v>3.4152826433121026</v>
      </c>
      <c r="AF584" s="57">
        <f>IF(AL584="","",+AL584-AE584)</f>
        <v>8.89204219745223</v>
      </c>
      <c r="AG584" s="58">
        <f>+V584</f>
        <v>4.8306249999999995</v>
      </c>
      <c r="AH584" s="57">
        <f>IF(AF584="","",+AF584-AG584)</f>
        <v>4.061417197452231</v>
      </c>
      <c r="AI584" s="57">
        <f>IF(AH584="","",+AH584*AC584)</f>
        <v>48.73700636942677</v>
      </c>
      <c r="AJ584" s="58">
        <v>9.26</v>
      </c>
      <c r="AK584" s="59">
        <v>0.33</v>
      </c>
      <c r="AL584" s="58">
        <f>IF(V584=0,"",V584/(1-AB584-AK584))</f>
        <v>12.307324840764332</v>
      </c>
      <c r="AM584" s="60">
        <v>0.33</v>
      </c>
      <c r="AN584" s="58">
        <f>IF(V584=0,"",V584/(1-AB584-AM584))</f>
        <v>12.307324840764332</v>
      </c>
      <c r="AO584" s="61">
        <v>1.2</v>
      </c>
      <c r="AP584" s="58">
        <f>IF(BD!AJ584="","",BD!AJ584*BD!AO584)</f>
        <v>11.112</v>
      </c>
      <c r="AQ584" s="56">
        <f>BD!AM584/BD!AK584-1</f>
        <v>0</v>
      </c>
      <c r="AR584" s="56">
        <f>IF(BD!AN584="","",IF(BD!AJ584="","",BD!AN584/BD!AJ584-1))</f>
        <v>0.3290847560220662</v>
      </c>
      <c r="AS584" s="56" t="str">
        <f>IF(BD!AN584="","",IF(BD!AN584&lt;BD!AL584,"ABAIXO DA META","DENTRO DA META"))</f>
        <v>DENTRO DA META</v>
      </c>
      <c r="AT584" s="56" t="str">
        <f>IF(BD!AJ584="","EM ANÁLISE",IF(BD!AP584&gt;=BD!AN584,"GO", "NO GO"))</f>
        <v>NO GO</v>
      </c>
      <c r="AU584" s="62">
        <f>IF(AN584="","",+BD!$AN584-AJ584)</f>
        <v>3.0473248407643325</v>
      </c>
      <c r="AV584" s="63"/>
      <c r="AW584" s="54">
        <f>BD!P584*BD!AC584</f>
        <v>78.6</v>
      </c>
      <c r="AX584" s="54">
        <f>BD!V584*BD!AC584</f>
        <v>57.967499999999994</v>
      </c>
      <c r="AY584" s="54">
        <f>IF(BD!AN584="","",BD!AN584*BD!AC584)</f>
        <v>147.687898089172</v>
      </c>
      <c r="AZ584" s="48" t="s">
        <v>5271</v>
      </c>
      <c r="BA584" s="69" t="s">
        <v>124</v>
      </c>
      <c r="BB584" s="48">
        <v>1</v>
      </c>
      <c r="BC584" s="69" t="s">
        <v>5079</v>
      </c>
      <c r="BD584" s="64" t="s">
        <v>5257</v>
      </c>
      <c r="BE584" s="65" t="s">
        <v>4</v>
      </c>
      <c r="BF584" s="65" t="s">
        <v>4</v>
      </c>
      <c r="BG584" s="64" t="s">
        <v>5258</v>
      </c>
      <c r="BH584" s="66"/>
      <c r="BI584" s="66"/>
      <c r="BJ584" s="66"/>
      <c r="BK584" s="66"/>
      <c r="BL584" s="66"/>
      <c r="BM584" s="66"/>
      <c r="BN584" s="66"/>
      <c r="BO584" s="64">
        <v>1.138</v>
      </c>
      <c r="BP584" s="64">
        <v>140.622</v>
      </c>
      <c r="BQ584" s="64">
        <v>121</v>
      </c>
      <c r="BR584" s="64" t="s">
        <v>5260</v>
      </c>
      <c r="BS584" s="64" t="s">
        <v>5260</v>
      </c>
      <c r="BT584" s="64" t="s">
        <v>5261</v>
      </c>
      <c r="BU584" s="64">
        <v>5102</v>
      </c>
      <c r="BV584" s="64"/>
      <c r="BW584" s="64"/>
      <c r="BX584" s="64"/>
      <c r="BY584" s="64"/>
      <c r="BZ584" s="64"/>
      <c r="CA584" s="64"/>
      <c r="CB584" s="64"/>
      <c r="CC584" s="64">
        <v>102</v>
      </c>
      <c r="CD584" s="64">
        <v>8</v>
      </c>
      <c r="CE584" s="64">
        <v>8</v>
      </c>
      <c r="CF584" s="64"/>
      <c r="CG584" s="37" t="e">
        <f>VLOOKUP(Table_1[[#This Row],[EAN]],'[2]Produtos'!$A:$D,4,0)</f>
        <v>#N/A</v>
      </c>
      <c r="CI584" s="188">
        <f>IF(Table_1[[#This Row],[STATUS MERCADO]]="GO",Table_1[[#This Row],[M. BRUTA TOTAL]],0)</f>
        <v>0</v>
      </c>
      <c r="CJ584" s="188">
        <f>IF(Table_1[[#This Row],[STATUS MERCADO]]="GO",Table_1[[#This Row],[PV UNIT. REALIZADO]]*Table_1[[#This Row],[QUANTIDADE]],0)</f>
        <v>0</v>
      </c>
    </row>
    <row r="585" ht="15">
      <c r="A585" s="7"/>
      <c r="B585" s="67" t="s">
        <v>2735</v>
      </c>
      <c r="C585" s="49"/>
      <c r="D585" s="49"/>
      <c r="E585" s="49">
        <v>7891150072060</v>
      </c>
      <c r="F585" s="50" t="s">
        <v>4991</v>
      </c>
      <c r="G585" s="69" t="s">
        <v>21</v>
      </c>
      <c r="H585" s="48"/>
      <c r="I585" s="51"/>
      <c r="J585" s="48"/>
      <c r="K585" s="52" t="s">
        <v>84</v>
      </c>
      <c r="L585" s="52">
        <v>12</v>
      </c>
      <c r="M585" s="52"/>
      <c r="N585" s="48" t="s">
        <v>85</v>
      </c>
      <c r="O585" s="69" t="s">
        <v>5079</v>
      </c>
      <c r="P585" s="68">
        <v>6.43</v>
      </c>
      <c r="Q585" s="54">
        <f>(17/100+7.6/100+1.65/100)*P585</f>
        <v>1.687875</v>
      </c>
      <c r="R585" s="54"/>
      <c r="S585" s="54"/>
      <c r="T585" s="54"/>
      <c r="U585" s="54"/>
      <c r="V585" s="54">
        <f>+P585-Q585+R585+S585+T585+U585</f>
        <v>4.742125</v>
      </c>
      <c r="W585" s="56">
        <f>(1.02/100)</f>
        <v>1.02E-2</v>
      </c>
      <c r="X585" s="56">
        <v>4.8E-3</v>
      </c>
      <c r="Y585" s="56">
        <v>0.17</v>
      </c>
      <c r="Z585" s="56">
        <v>1.65E-2</v>
      </c>
      <c r="AA585" s="56">
        <v>7.6E-2</v>
      </c>
      <c r="AB585" s="56">
        <f>SUM(W585:AA585)</f>
        <v>0.2775</v>
      </c>
      <c r="AC585" s="48">
        <v>12</v>
      </c>
      <c r="AD585" s="57">
        <f>IF(AL585="","",+AC585*AL585)</f>
        <v>144.9821656050956</v>
      </c>
      <c r="AE585" s="58">
        <f>IF(AL585="","",+AL585*AB585)</f>
        <v>3.3527125796178354</v>
      </c>
      <c r="AF585" s="57">
        <f>IF(AL585="","",+AL585-AE585)</f>
        <v>8.72913455414013</v>
      </c>
      <c r="AG585" s="58">
        <f>+V585</f>
        <v>4.742125</v>
      </c>
      <c r="AH585" s="57">
        <f>IF(AF585="","",+AF585-AG585)</f>
        <v>3.98700955414013</v>
      </c>
      <c r="AI585" s="57">
        <f>IF(AH585="","",+AH585*AC585)</f>
        <v>47.84411464968156</v>
      </c>
      <c r="AJ585" s="58">
        <v>9.26</v>
      </c>
      <c r="AK585" s="59">
        <v>0.33</v>
      </c>
      <c r="AL585" s="58">
        <f>IF(V585=0,"",V585/(1-AB585-AK585))</f>
        <v>12.081847133757964</v>
      </c>
      <c r="AM585" s="60">
        <v>0.33</v>
      </c>
      <c r="AN585" s="58">
        <f>IF(V585=0,"",V585/(1-AB585-AM585))</f>
        <v>12.081847133757964</v>
      </c>
      <c r="AO585" s="61">
        <v>1.2</v>
      </c>
      <c r="AP585" s="58">
        <f>IF(BD!AJ585="","",BD!AJ585*BD!AO585)</f>
        <v>11.112</v>
      </c>
      <c r="AQ585" s="56">
        <f>BD!AM585/BD!AK585-1</f>
        <v>0</v>
      </c>
      <c r="AR585" s="56">
        <f>IF(BD!AN585="","",IF(BD!AJ585="","",BD!AN585/BD!AJ585-1))</f>
        <v>0.30473511163692923</v>
      </c>
      <c r="AS585" s="56" t="str">
        <f>IF(BD!AN585="","",IF(BD!AN585&lt;BD!AL585,"ABAIXO DA META","DENTRO DA META"))</f>
        <v>DENTRO DA META</v>
      </c>
      <c r="AT585" s="56" t="str">
        <f>IF(BD!AJ585="","EM ANÁLISE",IF(BD!AP585&gt;=BD!AN585,"GO", "NO GO"))</f>
        <v>NO GO</v>
      </c>
      <c r="AU585" s="62">
        <f>IF(AN585="","",+BD!$AN585-AJ585)</f>
        <v>2.8218471337579647</v>
      </c>
      <c r="AV585" s="63"/>
      <c r="AW585" s="54">
        <f>BD!P585*BD!AC585</f>
        <v>77.16</v>
      </c>
      <c r="AX585" s="54">
        <f>BD!V585*BD!AC585</f>
        <v>56.905499999999996</v>
      </c>
      <c r="AY585" s="54">
        <f>IF(BD!AN585="","",BD!AN585*BD!AC585)</f>
        <v>144.9821656050956</v>
      </c>
      <c r="AZ585" s="48" t="s">
        <v>5271</v>
      </c>
      <c r="BA585" s="69" t="s">
        <v>124</v>
      </c>
      <c r="BB585" s="48">
        <v>1</v>
      </c>
      <c r="BC585" s="69" t="s">
        <v>5079</v>
      </c>
      <c r="BD585" s="64" t="s">
        <v>5257</v>
      </c>
      <c r="BE585" s="65" t="s">
        <v>4</v>
      </c>
      <c r="BF585" s="65" t="s">
        <v>4</v>
      </c>
      <c r="BG585" s="64" t="s">
        <v>5258</v>
      </c>
      <c r="BH585" s="66"/>
      <c r="BI585" s="66"/>
      <c r="BJ585" s="66"/>
      <c r="BK585" s="66"/>
      <c r="BL585" s="66"/>
      <c r="BM585" s="66"/>
      <c r="BN585" s="66"/>
      <c r="BO585" s="64">
        <v>1.138</v>
      </c>
      <c r="BP585" s="64">
        <v>140.622</v>
      </c>
      <c r="BQ585" s="64">
        <v>121</v>
      </c>
      <c r="BR585" s="64" t="s">
        <v>5260</v>
      </c>
      <c r="BS585" s="64" t="s">
        <v>5260</v>
      </c>
      <c r="BT585" s="64" t="s">
        <v>5261</v>
      </c>
      <c r="BU585" s="64">
        <v>5102</v>
      </c>
      <c r="BV585" s="64"/>
      <c r="BW585" s="64"/>
      <c r="BX585" s="64"/>
      <c r="BY585" s="64"/>
      <c r="BZ585" s="64"/>
      <c r="CA585" s="64"/>
      <c r="CB585" s="64"/>
      <c r="CC585" s="64">
        <v>102</v>
      </c>
      <c r="CD585" s="64">
        <v>8</v>
      </c>
      <c r="CE585" s="64">
        <v>8</v>
      </c>
      <c r="CF585" s="64"/>
      <c r="CG585" s="37" t="e">
        <f>VLOOKUP(Table_1[[#This Row],[EAN]],'[2]Produtos'!$A:$D,4,0)</f>
        <v>#N/A</v>
      </c>
      <c r="CI585" s="188">
        <f>IF(Table_1[[#This Row],[STATUS MERCADO]]="GO",Table_1[[#This Row],[M. BRUTA TOTAL]],0)</f>
        <v>0</v>
      </c>
      <c r="CJ585" s="188">
        <f>IF(Table_1[[#This Row],[STATUS MERCADO]]="GO",Table_1[[#This Row],[PV UNIT. REALIZADO]]*Table_1[[#This Row],[QUANTIDADE]],0)</f>
        <v>0</v>
      </c>
    </row>
    <row r="586" ht="15">
      <c r="A586" s="7"/>
      <c r="B586" s="67" t="s">
        <v>2735</v>
      </c>
      <c r="C586" s="49"/>
      <c r="D586" s="49"/>
      <c r="E586" s="49">
        <v>7891150027794</v>
      </c>
      <c r="F586" s="50" t="s">
        <v>4992</v>
      </c>
      <c r="G586" s="69" t="s">
        <v>21</v>
      </c>
      <c r="H586" s="48"/>
      <c r="I586" s="51"/>
      <c r="J586" s="48"/>
      <c r="K586" s="52" t="s">
        <v>84</v>
      </c>
      <c r="L586" s="52">
        <v>12</v>
      </c>
      <c r="M586" s="52"/>
      <c r="N586" s="48" t="s">
        <v>85</v>
      </c>
      <c r="O586" s="69" t="s">
        <v>5079</v>
      </c>
      <c r="P586" s="68">
        <v>5.63</v>
      </c>
      <c r="Q586" s="54">
        <f>(17/100+7.6/100+1.65/100)*P586</f>
        <v>1.477875</v>
      </c>
      <c r="R586" s="54"/>
      <c r="S586" s="54"/>
      <c r="T586" s="54"/>
      <c r="U586" s="54"/>
      <c r="V586" s="54">
        <f>+P586-Q586+R586+S586+T586+U586</f>
        <v>4.152125</v>
      </c>
      <c r="W586" s="56">
        <f>(1.02/100)</f>
        <v>1.02E-2</v>
      </c>
      <c r="X586" s="56">
        <v>4.8E-3</v>
      </c>
      <c r="Y586" s="56">
        <v>0.17</v>
      </c>
      <c r="Z586" s="56">
        <v>1.65E-2</v>
      </c>
      <c r="AA586" s="56">
        <v>7.6E-2</v>
      </c>
      <c r="AB586" s="56">
        <f>SUM(W586:AA586)</f>
        <v>0.2775</v>
      </c>
      <c r="AC586" s="48">
        <v>12</v>
      </c>
      <c r="AD586" s="57">
        <f>IF(AL586="","",+AC586*AL586)</f>
        <v>126.94394904458602</v>
      </c>
      <c r="AE586" s="58">
        <f>IF(AL586="","",+AL586*AB586)</f>
        <v>2.9355788216560517</v>
      </c>
      <c r="AF586" s="57">
        <f>IF(AL586="","",+AL586-AE586)</f>
        <v>7.6430835987261165</v>
      </c>
      <c r="AG586" s="58">
        <f>+V586</f>
        <v>4.152125</v>
      </c>
      <c r="AH586" s="57">
        <f>IF(AF586="","",+AF586-AG586)</f>
        <v>3.4909585987261167</v>
      </c>
      <c r="AI586" s="57">
        <f>IF(AH586="","",+AH586*AC586)</f>
        <v>41.8915031847134</v>
      </c>
      <c r="AJ586" s="58">
        <v>5.99</v>
      </c>
      <c r="AK586" s="59">
        <v>0.33</v>
      </c>
      <c r="AL586" s="58">
        <f>IF(V586=0,"",V586/(1-AB586-AK586))</f>
        <v>10.578662420382168</v>
      </c>
      <c r="AM586" s="60">
        <v>0.33</v>
      </c>
      <c r="AN586" s="58">
        <f>IF(V586=0,"",V586/(1-AB586-AM586))</f>
        <v>10.578662420382168</v>
      </c>
      <c r="AO586" s="61">
        <v>1.2</v>
      </c>
      <c r="AP586" s="58">
        <f>IF(BD!AJ586="","",BD!AJ586*BD!AO586)</f>
        <v>7.188</v>
      </c>
      <c r="AQ586" s="56">
        <f>BD!AM586/BD!AK586-1</f>
        <v>0</v>
      </c>
      <c r="AR586" s="56">
        <f>IF(BD!AN586="","",IF(BD!AJ586="","",BD!AN586/BD!AJ586-1))</f>
        <v>0.7660538264410963</v>
      </c>
      <c r="AS586" s="56" t="str">
        <f>IF(BD!AN586="","",IF(BD!AN586&lt;BD!AL586,"ABAIXO DA META","DENTRO DA META"))</f>
        <v>DENTRO DA META</v>
      </c>
      <c r="AT586" s="56" t="str">
        <f>IF(BD!AJ586="","EM ANÁLISE",IF(BD!AP586&gt;=BD!AN586,"GO", "NO GO"))</f>
        <v>NO GO</v>
      </c>
      <c r="AU586" s="62">
        <f>IF(AN586="","",+BD!$AN586-AJ586)</f>
        <v>4.5886624203821675</v>
      </c>
      <c r="AV586" s="63"/>
      <c r="AW586" s="54">
        <f>BD!P586*BD!AC586</f>
        <v>67.56</v>
      </c>
      <c r="AX586" s="54">
        <f>BD!V586*BD!AC586</f>
        <v>49.8255</v>
      </c>
      <c r="AY586" s="54">
        <f>IF(BD!AN586="","",BD!AN586*BD!AC586)</f>
        <v>126.94394904458602</v>
      </c>
      <c r="AZ586" s="48" t="s">
        <v>5271</v>
      </c>
      <c r="BA586" s="69" t="s">
        <v>124</v>
      </c>
      <c r="BB586" s="48">
        <v>1</v>
      </c>
      <c r="BC586" s="69" t="s">
        <v>5079</v>
      </c>
      <c r="BD586" s="64" t="s">
        <v>5257</v>
      </c>
      <c r="BE586" s="65" t="s">
        <v>4</v>
      </c>
      <c r="BF586" s="65" t="s">
        <v>4</v>
      </c>
      <c r="BG586" s="64" t="s">
        <v>5258</v>
      </c>
      <c r="BH586" s="66"/>
      <c r="BI586" s="66"/>
      <c r="BJ586" s="66"/>
      <c r="BK586" s="66"/>
      <c r="BL586" s="66"/>
      <c r="BM586" s="66"/>
      <c r="BN586" s="66"/>
      <c r="BO586" s="64">
        <v>1.138</v>
      </c>
      <c r="BP586" s="64">
        <v>140.622</v>
      </c>
      <c r="BQ586" s="64">
        <v>121</v>
      </c>
      <c r="BR586" s="64" t="s">
        <v>5260</v>
      </c>
      <c r="BS586" s="64" t="s">
        <v>5260</v>
      </c>
      <c r="BT586" s="64" t="s">
        <v>5261</v>
      </c>
      <c r="BU586" s="64">
        <v>5102</v>
      </c>
      <c r="BV586" s="64"/>
      <c r="BW586" s="64"/>
      <c r="BX586" s="64"/>
      <c r="BY586" s="64"/>
      <c r="BZ586" s="64"/>
      <c r="CA586" s="64"/>
      <c r="CB586" s="64"/>
      <c r="CC586" s="64">
        <v>102</v>
      </c>
      <c r="CD586" s="64">
        <v>8</v>
      </c>
      <c r="CE586" s="64">
        <v>8</v>
      </c>
      <c r="CF586" s="64"/>
      <c r="CG586" s="37" t="e">
        <f>VLOOKUP(Table_1[[#This Row],[EAN]],'[2]Produtos'!$A:$D,4,0)</f>
        <v>#N/A</v>
      </c>
      <c r="CI586" s="188">
        <f>IF(Table_1[[#This Row],[STATUS MERCADO]]="GO",Table_1[[#This Row],[M. BRUTA TOTAL]],0)</f>
        <v>0</v>
      </c>
      <c r="CJ586" s="188">
        <f>IF(Table_1[[#This Row],[STATUS MERCADO]]="GO",Table_1[[#This Row],[PV UNIT. REALIZADO]]*Table_1[[#This Row],[QUANTIDADE]],0)</f>
        <v>0</v>
      </c>
    </row>
    <row r="587" ht="15">
      <c r="A587" s="7"/>
      <c r="B587" s="67" t="s">
        <v>2735</v>
      </c>
      <c r="C587" s="49"/>
      <c r="D587" s="49"/>
      <c r="E587" s="49">
        <v>7891150055070</v>
      </c>
      <c r="F587" s="50" t="s">
        <v>4993</v>
      </c>
      <c r="G587" s="69" t="s">
        <v>21</v>
      </c>
      <c r="H587" s="48"/>
      <c r="I587" s="51"/>
      <c r="J587" s="48"/>
      <c r="K587" s="52" t="s">
        <v>84</v>
      </c>
      <c r="L587" s="52">
        <v>12</v>
      </c>
      <c r="M587" s="52"/>
      <c r="N587" s="48" t="s">
        <v>85</v>
      </c>
      <c r="O587" s="69" t="s">
        <v>5079</v>
      </c>
      <c r="P587" s="68">
        <v>1.93</v>
      </c>
      <c r="Q587" s="54">
        <f>(17/100+7.6/100+1.65/100)*P587</f>
        <v>0.506625</v>
      </c>
      <c r="R587" s="54"/>
      <c r="S587" s="54"/>
      <c r="T587" s="54"/>
      <c r="U587" s="54"/>
      <c r="V587" s="54">
        <f>+P587-Q587+R587+S587+T587+U587</f>
        <v>1.423375</v>
      </c>
      <c r="W587" s="56">
        <f>(1.02/100)</f>
        <v>1.02E-2</v>
      </c>
      <c r="X587" s="56">
        <v>4.8E-3</v>
      </c>
      <c r="Y587" s="56">
        <v>0.17</v>
      </c>
      <c r="Z587" s="56">
        <v>1.65E-2</v>
      </c>
      <c r="AA587" s="56">
        <v>7.6E-2</v>
      </c>
      <c r="AB587" s="56">
        <f>SUM(W587:AA587)</f>
        <v>0.2775</v>
      </c>
      <c r="AC587" s="48">
        <v>12</v>
      </c>
      <c r="AD587" s="57">
        <f>IF(AL587="","",+AC587*AL587)</f>
        <v>43.51719745222931</v>
      </c>
      <c r="AE587" s="58">
        <f>IF(AL587="","",+AL587*AB587)</f>
        <v>1.006335191082803</v>
      </c>
      <c r="AF587" s="57">
        <f>IF(AL587="","",+AL587-AE587)</f>
        <v>2.6200979299363065</v>
      </c>
      <c r="AG587" s="58">
        <f>+V587</f>
        <v>1.423375</v>
      </c>
      <c r="AH587" s="57">
        <f>IF(AF587="","",+AF587-AG587)</f>
        <v>1.1967229299363065</v>
      </c>
      <c r="AI587" s="57">
        <f>IF(AH587="","",+AH587*AC587)</f>
        <v>14.360675159235678</v>
      </c>
      <c r="AJ587" s="58">
        <v>5.14</v>
      </c>
      <c r="AK587" s="59">
        <v>0.33</v>
      </c>
      <c r="AL587" s="58">
        <f>IF(V587=0,"",V587/(1-AB587-AK587))</f>
        <v>3.6264331210191094</v>
      </c>
      <c r="AM587" s="60">
        <v>0.33</v>
      </c>
      <c r="AN587" s="58">
        <f>IF(V587=0,"",V587/(1-AB587-AM587))</f>
        <v>3.6264331210191094</v>
      </c>
      <c r="AO587" s="61">
        <v>1.2</v>
      </c>
      <c r="AP587" s="58">
        <f>IF(BD!AJ587="","",BD!AJ587*BD!AO587)</f>
        <v>6.167999999999999</v>
      </c>
      <c r="AQ587" s="56">
        <f>BD!AM587/BD!AK587-1</f>
        <v>0</v>
      </c>
      <c r="AR587" s="56">
        <f>IF(BD!AN587="","",IF(BD!AJ587="","",BD!AN587/BD!AJ587-1))</f>
        <v>-0.2944682643931693</v>
      </c>
      <c r="AS587" s="56" t="str">
        <f>IF(BD!AN587="","",IF(BD!AN587&lt;BD!AL587,"ABAIXO DA META","DENTRO DA META"))</f>
        <v>DENTRO DA META</v>
      </c>
      <c r="AT587" s="56" t="str">
        <f>IF(BD!AJ587="","EM ANÁLISE",IF(BD!AP587&gt;=BD!AN587,"GO", "NO GO"))</f>
        <v>GO</v>
      </c>
      <c r="AU587" s="62">
        <f>IF(AN587="","",+BD!$AN587-AJ587)</f>
        <v>-1.5135668789808903</v>
      </c>
      <c r="AV587" s="63"/>
      <c r="AW587" s="54">
        <f>BD!P587*BD!AC587</f>
        <v>23.16</v>
      </c>
      <c r="AX587" s="54">
        <f>BD!V587*BD!AC587</f>
        <v>17.0805</v>
      </c>
      <c r="AY587" s="54">
        <f>IF(BD!AN587="","",BD!AN587*BD!AC587)</f>
        <v>43.51719745222931</v>
      </c>
      <c r="AZ587" s="48" t="s">
        <v>5271</v>
      </c>
      <c r="BA587" s="69" t="s">
        <v>124</v>
      </c>
      <c r="BB587" s="48">
        <v>1</v>
      </c>
      <c r="BC587" s="69" t="s">
        <v>5079</v>
      </c>
      <c r="BD587" s="64" t="s">
        <v>5257</v>
      </c>
      <c r="BE587" s="65" t="s">
        <v>4</v>
      </c>
      <c r="BF587" s="65" t="s">
        <v>4</v>
      </c>
      <c r="BG587" s="64" t="s">
        <v>5258</v>
      </c>
      <c r="BH587" s="66"/>
      <c r="BI587" s="66"/>
      <c r="BJ587" s="66"/>
      <c r="BK587" s="66"/>
      <c r="BL587" s="66"/>
      <c r="BM587" s="66"/>
      <c r="BN587" s="66"/>
      <c r="BO587" s="64">
        <v>1.138</v>
      </c>
      <c r="BP587" s="64">
        <v>140.622</v>
      </c>
      <c r="BQ587" s="64">
        <v>121</v>
      </c>
      <c r="BR587" s="64" t="s">
        <v>5260</v>
      </c>
      <c r="BS587" s="64" t="s">
        <v>5260</v>
      </c>
      <c r="BT587" s="64" t="s">
        <v>5261</v>
      </c>
      <c r="BU587" s="64">
        <v>5102</v>
      </c>
      <c r="BV587" s="64"/>
      <c r="BW587" s="64"/>
      <c r="BX587" s="64"/>
      <c r="BY587" s="64"/>
      <c r="BZ587" s="64"/>
      <c r="CA587" s="64"/>
      <c r="CB587" s="64"/>
      <c r="CC587" s="64">
        <v>102</v>
      </c>
      <c r="CD587" s="64">
        <v>8</v>
      </c>
      <c r="CE587" s="64">
        <v>8</v>
      </c>
      <c r="CF587" s="64"/>
      <c r="CG587" s="37" t="e">
        <f>VLOOKUP(Table_1[[#This Row],[EAN]],'[2]Produtos'!$A:$D,4,0)</f>
        <v>#N/A</v>
      </c>
      <c r="CI587" s="188">
        <f>IF(Table_1[[#This Row],[STATUS MERCADO]]="GO",Table_1[[#This Row],[M. BRUTA TOTAL]],0)</f>
        <v>14.360675159235678</v>
      </c>
      <c r="CJ587" s="188">
        <f>IF(Table_1[[#This Row],[STATUS MERCADO]]="GO",Table_1[[#This Row],[PV UNIT. REALIZADO]]*Table_1[[#This Row],[QUANTIDADE]],0)</f>
        <v>43.51719745222931</v>
      </c>
    </row>
    <row r="588" ht="15">
      <c r="A588" s="7"/>
      <c r="B588" s="67" t="s">
        <v>2735</v>
      </c>
      <c r="C588" s="49"/>
      <c r="D588" s="49"/>
      <c r="E588" s="49">
        <v>7891150064850</v>
      </c>
      <c r="F588" s="50" t="s">
        <v>4994</v>
      </c>
      <c r="G588" s="69" t="s">
        <v>21</v>
      </c>
      <c r="H588" s="48"/>
      <c r="I588" s="51"/>
      <c r="J588" s="48"/>
      <c r="K588" s="52" t="s">
        <v>84</v>
      </c>
      <c r="L588" s="52">
        <v>12</v>
      </c>
      <c r="M588" s="52"/>
      <c r="N588" s="48" t="s">
        <v>85</v>
      </c>
      <c r="O588" s="69" t="s">
        <v>5079</v>
      </c>
      <c r="P588" s="68">
        <v>26.03</v>
      </c>
      <c r="Q588" s="54">
        <f>(17/100+7.6/100+1.65/100)*P588</f>
        <v>6.8328750000000005</v>
      </c>
      <c r="R588" s="54"/>
      <c r="S588" s="54"/>
      <c r="T588" s="54"/>
      <c r="U588" s="54"/>
      <c r="V588" s="54">
        <f>+P588-Q588+R588+S588+T588+U588</f>
        <v>19.197125</v>
      </c>
      <c r="W588" s="56">
        <f>(1.02/100)</f>
        <v>1.02E-2</v>
      </c>
      <c r="X588" s="56">
        <v>4.8E-3</v>
      </c>
      <c r="Y588" s="56">
        <v>0.17</v>
      </c>
      <c r="Z588" s="56">
        <v>1.65E-2</v>
      </c>
      <c r="AA588" s="56">
        <v>7.6E-2</v>
      </c>
      <c r="AB588" s="56">
        <f>SUM(W588:AA588)</f>
        <v>0.2775</v>
      </c>
      <c r="AC588" s="48">
        <v>12</v>
      </c>
      <c r="AD588" s="57">
        <f>IF(AL588="","",+AC588*AL588)</f>
        <v>586.9184713375797</v>
      </c>
      <c r="AE588" s="58">
        <f>IF(AL588="","",+AL588*AB588)</f>
        <v>13.572489649681533</v>
      </c>
      <c r="AF588" s="57">
        <f>IF(AL588="","",+AL588-AE588)</f>
        <v>35.33738296178345</v>
      </c>
      <c r="AG588" s="58">
        <f>+V588</f>
        <v>19.197125</v>
      </c>
      <c r="AH588" s="57">
        <f>IF(AF588="","",+AF588-AG588)</f>
        <v>16.140257961783448</v>
      </c>
      <c r="AI588" s="57">
        <f>IF(AH588="","",+AH588*AC588)</f>
        <v>193.68309554140137</v>
      </c>
      <c r="AJ588" s="58">
        <v>26.65</v>
      </c>
      <c r="AK588" s="59">
        <v>0.33</v>
      </c>
      <c r="AL588" s="58">
        <f>IF(V588=0,"",V588/(1-AB588-AK588))</f>
        <v>48.909872611464976</v>
      </c>
      <c r="AM588" s="60">
        <v>0.33</v>
      </c>
      <c r="AN588" s="58">
        <f>IF(V588=0,"",V588/(1-AB588-AM588))</f>
        <v>48.909872611464976</v>
      </c>
      <c r="AO588" s="61">
        <v>1.2</v>
      </c>
      <c r="AP588" s="58">
        <f>IF(BD!AJ588="","",BD!AJ588*BD!AO588)</f>
        <v>31.979999999999997</v>
      </c>
      <c r="AQ588" s="56">
        <f>BD!AM588/BD!AK588-1</f>
        <v>0</v>
      </c>
      <c r="AR588" s="56">
        <f>IF(BD!AN588="","",IF(BD!AJ588="","",BD!AN588/BD!AJ588-1))</f>
        <v>0.8352672649705433</v>
      </c>
      <c r="AS588" s="56" t="str">
        <f>IF(BD!AN588="","",IF(BD!AN588&lt;BD!AL588,"ABAIXO DA META","DENTRO DA META"))</f>
        <v>DENTRO DA META</v>
      </c>
      <c r="AT588" s="56" t="str">
        <f>IF(BD!AJ588="","EM ANÁLISE",IF(BD!AP588&gt;=BD!AN588,"GO", "NO GO"))</f>
        <v>NO GO</v>
      </c>
      <c r="AU588" s="62">
        <f>IF(AN588="","",+BD!$AN588-AJ588)</f>
        <v>22.259872611464978</v>
      </c>
      <c r="AV588" s="63"/>
      <c r="AW588" s="54">
        <f>BD!P588*BD!AC588</f>
        <v>312.36</v>
      </c>
      <c r="AX588" s="54">
        <f>BD!V588*BD!AC588</f>
        <v>230.3655</v>
      </c>
      <c r="AY588" s="54">
        <f>IF(BD!AN588="","",BD!AN588*BD!AC588)</f>
        <v>586.9184713375797</v>
      </c>
      <c r="AZ588" s="48" t="s">
        <v>5271</v>
      </c>
      <c r="BA588" s="69" t="s">
        <v>124</v>
      </c>
      <c r="BB588" s="48">
        <v>1</v>
      </c>
      <c r="BC588" s="69" t="s">
        <v>5079</v>
      </c>
      <c r="BD588" s="64" t="s">
        <v>5257</v>
      </c>
      <c r="BE588" s="65" t="s">
        <v>4</v>
      </c>
      <c r="BF588" s="65" t="s">
        <v>4</v>
      </c>
      <c r="BG588" s="64" t="s">
        <v>5258</v>
      </c>
      <c r="BH588" s="66"/>
      <c r="BI588" s="66"/>
      <c r="BJ588" s="66"/>
      <c r="BK588" s="66"/>
      <c r="BL588" s="66"/>
      <c r="BM588" s="66"/>
      <c r="BN588" s="66"/>
      <c r="BO588" s="64">
        <v>1.138</v>
      </c>
      <c r="BP588" s="64">
        <v>140.622</v>
      </c>
      <c r="BQ588" s="64">
        <v>121</v>
      </c>
      <c r="BR588" s="64" t="s">
        <v>5260</v>
      </c>
      <c r="BS588" s="64" t="s">
        <v>5260</v>
      </c>
      <c r="BT588" s="64" t="s">
        <v>5261</v>
      </c>
      <c r="BU588" s="64">
        <v>5102</v>
      </c>
      <c r="BV588" s="64"/>
      <c r="BW588" s="64"/>
      <c r="BX588" s="64"/>
      <c r="BY588" s="64"/>
      <c r="BZ588" s="64"/>
      <c r="CA588" s="64"/>
      <c r="CB588" s="64"/>
      <c r="CC588" s="64">
        <v>102</v>
      </c>
      <c r="CD588" s="64">
        <v>8</v>
      </c>
      <c r="CE588" s="64">
        <v>8</v>
      </c>
      <c r="CF588" s="64"/>
      <c r="CG588" s="37" t="e">
        <f>VLOOKUP(Table_1[[#This Row],[EAN]],'[2]Produtos'!$A:$D,4,0)</f>
        <v>#N/A</v>
      </c>
      <c r="CI588" s="188">
        <f>IF(Table_1[[#This Row],[STATUS MERCADO]]="GO",Table_1[[#This Row],[M. BRUTA TOTAL]],0)</f>
        <v>0</v>
      </c>
      <c r="CJ588" s="188">
        <f>IF(Table_1[[#This Row],[STATUS MERCADO]]="GO",Table_1[[#This Row],[PV UNIT. REALIZADO]]*Table_1[[#This Row],[QUANTIDADE]],0)</f>
        <v>0</v>
      </c>
    </row>
    <row r="589" ht="15">
      <c r="A589" s="7"/>
      <c r="B589" s="67" t="s">
        <v>2735</v>
      </c>
      <c r="C589" s="49"/>
      <c r="D589" s="49"/>
      <c r="E589" s="49">
        <v>7894000010038</v>
      </c>
      <c r="F589" s="50" t="s">
        <v>4995</v>
      </c>
      <c r="G589" s="69" t="s">
        <v>21</v>
      </c>
      <c r="H589" s="48"/>
      <c r="I589" s="51"/>
      <c r="J589" s="48"/>
      <c r="K589" s="52" t="s">
        <v>84</v>
      </c>
      <c r="L589" s="52">
        <v>12</v>
      </c>
      <c r="M589" s="52"/>
      <c r="N589" s="48" t="s">
        <v>85</v>
      </c>
      <c r="O589" s="69" t="s">
        <v>5079</v>
      </c>
      <c r="P589" s="68">
        <v>10.33</v>
      </c>
      <c r="Q589" s="54">
        <f>(17/100+7.6/100+1.65/100)*P589</f>
        <v>2.711625</v>
      </c>
      <c r="R589" s="54"/>
      <c r="S589" s="54"/>
      <c r="T589" s="54"/>
      <c r="U589" s="54"/>
      <c r="V589" s="54">
        <f>+P589-Q589+R589+S589+T589+U589</f>
        <v>7.618375</v>
      </c>
      <c r="W589" s="56">
        <f>(1.02/100)</f>
        <v>1.02E-2</v>
      </c>
      <c r="X589" s="56">
        <v>4.8E-3</v>
      </c>
      <c r="Y589" s="56">
        <v>0.17</v>
      </c>
      <c r="Z589" s="56">
        <v>1.65E-2</v>
      </c>
      <c r="AA589" s="56">
        <v>7.6E-2</v>
      </c>
      <c r="AB589" s="56">
        <f>SUM(W589:AA589)</f>
        <v>0.2775</v>
      </c>
      <c r="AC589" s="48">
        <v>12</v>
      </c>
      <c r="AD589" s="57">
        <f>IF(AL589="","",+AC589*AL589)</f>
        <v>232.91847133757966</v>
      </c>
      <c r="AE589" s="58">
        <f>IF(AL589="","",+AL589*AB589)</f>
        <v>5.386239649681531</v>
      </c>
      <c r="AF589" s="57">
        <f>IF(AL589="","",+AL589-AE589)</f>
        <v>14.023632961783441</v>
      </c>
      <c r="AG589" s="58">
        <f>+V589</f>
        <v>7.618375</v>
      </c>
      <c r="AH589" s="57">
        <f>IF(AF589="","",+AF589-AG589)</f>
        <v>6.405257961783441</v>
      </c>
      <c r="AI589" s="57">
        <f>IF(AH589="","",+AH589*AC589)</f>
        <v>76.8630955414013</v>
      </c>
      <c r="AJ589" s="58">
        <v>21.99</v>
      </c>
      <c r="AK589" s="59">
        <v>0.33</v>
      </c>
      <c r="AL589" s="58">
        <f>IF(V589=0,"",V589/(1-AB589-AK589))</f>
        <v>19.409872611464973</v>
      </c>
      <c r="AM589" s="60">
        <v>0.33</v>
      </c>
      <c r="AN589" s="58">
        <f>IF(V589=0,"",V589/(1-AB589-AM589))</f>
        <v>19.409872611464973</v>
      </c>
      <c r="AO589" s="61">
        <v>1.2</v>
      </c>
      <c r="AP589" s="58">
        <f>IF(BD!AJ589="","",BD!AJ589*BD!AO589)</f>
        <v>26.387999999999998</v>
      </c>
      <c r="AQ589" s="56">
        <f>BD!AM589/BD!AK589-1</f>
        <v>0</v>
      </c>
      <c r="AR589" s="56">
        <f>IF(BD!AN589="","",IF(BD!AJ589="","",BD!AN589/BD!AJ589-1))</f>
        <v>-0.11733185031991933</v>
      </c>
      <c r="AS589" s="56" t="str">
        <f>IF(BD!AN589="","",IF(BD!AN589&lt;BD!AL589,"ABAIXO DA META","DENTRO DA META"))</f>
        <v>DENTRO DA META</v>
      </c>
      <c r="AT589" s="56" t="str">
        <f>IF(BD!AJ589="","EM ANÁLISE",IF(BD!AP589&gt;=BD!AN589,"GO", "NO GO"))</f>
        <v>GO</v>
      </c>
      <c r="AU589" s="62">
        <f>IF(AN589="","",+BD!$AN589-AJ589)</f>
        <v>-2.5801273885350255</v>
      </c>
      <c r="AV589" s="63"/>
      <c r="AW589" s="54">
        <f>BD!P589*BD!AC589</f>
        <v>123.96000000000001</v>
      </c>
      <c r="AX589" s="54">
        <f>BD!V589*BD!AC589</f>
        <v>91.4205</v>
      </c>
      <c r="AY589" s="54">
        <f>IF(BD!AN589="","",BD!AN589*BD!AC589)</f>
        <v>232.91847133757966</v>
      </c>
      <c r="AZ589" s="48" t="s">
        <v>5271</v>
      </c>
      <c r="BA589" s="69" t="s">
        <v>124</v>
      </c>
      <c r="BB589" s="48">
        <v>1</v>
      </c>
      <c r="BC589" s="69" t="s">
        <v>5079</v>
      </c>
      <c r="BD589" s="64" t="s">
        <v>5257</v>
      </c>
      <c r="BE589" s="65" t="s">
        <v>4</v>
      </c>
      <c r="BF589" s="65" t="s">
        <v>4</v>
      </c>
      <c r="BG589" s="64" t="s">
        <v>5258</v>
      </c>
      <c r="BH589" s="66"/>
      <c r="BI589" s="66"/>
      <c r="BJ589" s="66"/>
      <c r="BK589" s="66"/>
      <c r="BL589" s="66"/>
      <c r="BM589" s="66"/>
      <c r="BN589" s="66"/>
      <c r="BO589" s="64">
        <v>1.138</v>
      </c>
      <c r="BP589" s="64">
        <v>140.622</v>
      </c>
      <c r="BQ589" s="64">
        <v>121</v>
      </c>
      <c r="BR589" s="64" t="s">
        <v>5260</v>
      </c>
      <c r="BS589" s="64" t="s">
        <v>5260</v>
      </c>
      <c r="BT589" s="64" t="s">
        <v>5261</v>
      </c>
      <c r="BU589" s="64">
        <v>5102</v>
      </c>
      <c r="BV589" s="64"/>
      <c r="BW589" s="64"/>
      <c r="BX589" s="64"/>
      <c r="BY589" s="64"/>
      <c r="BZ589" s="64"/>
      <c r="CA589" s="64"/>
      <c r="CB589" s="64"/>
      <c r="CC589" s="64">
        <v>102</v>
      </c>
      <c r="CD589" s="64">
        <v>8</v>
      </c>
      <c r="CE589" s="64">
        <v>8</v>
      </c>
      <c r="CF589" s="64"/>
      <c r="CG589" s="37" t="e">
        <f>VLOOKUP(Table_1[[#This Row],[EAN]],'[2]Produtos'!$A:$D,4,0)</f>
        <v>#N/A</v>
      </c>
      <c r="CI589" s="188">
        <f>IF(Table_1[[#This Row],[STATUS MERCADO]]="GO",Table_1[[#This Row],[M. BRUTA TOTAL]],0)</f>
        <v>76.8630955414013</v>
      </c>
      <c r="CJ589" s="188">
        <f>IF(Table_1[[#This Row],[STATUS MERCADO]]="GO",Table_1[[#This Row],[PV UNIT. REALIZADO]]*Table_1[[#This Row],[QUANTIDADE]],0)</f>
        <v>232.91847133757966</v>
      </c>
    </row>
    <row r="590" ht="15">
      <c r="A590" s="7"/>
      <c r="B590" s="67" t="s">
        <v>2735</v>
      </c>
      <c r="C590" s="49"/>
      <c r="D590" s="49"/>
      <c r="E590" s="49">
        <v>7894000010014</v>
      </c>
      <c r="F590" s="50" t="s">
        <v>4996</v>
      </c>
      <c r="G590" s="69" t="s">
        <v>21</v>
      </c>
      <c r="H590" s="48"/>
      <c r="I590" s="51"/>
      <c r="J590" s="48"/>
      <c r="K590" s="52" t="s">
        <v>84</v>
      </c>
      <c r="L590" s="52">
        <v>12</v>
      </c>
      <c r="M590" s="52"/>
      <c r="N590" s="48" t="s">
        <v>85</v>
      </c>
      <c r="O590" s="69" t="s">
        <v>5079</v>
      </c>
      <c r="P590" s="68">
        <v>3.11</v>
      </c>
      <c r="Q590" s="54">
        <f>(17/100+7.6/100+1.65/100)*P590</f>
        <v>0.816375</v>
      </c>
      <c r="R590" s="54"/>
      <c r="S590" s="54"/>
      <c r="T590" s="54"/>
      <c r="U590" s="54"/>
      <c r="V590" s="54">
        <f>+P590-Q590+R590+S590+T590+U590</f>
        <v>2.293625</v>
      </c>
      <c r="W590" s="56">
        <f>(1.02/100)</f>
        <v>1.02E-2</v>
      </c>
      <c r="X590" s="56">
        <v>4.8E-3</v>
      </c>
      <c r="Y590" s="56">
        <v>0.17</v>
      </c>
      <c r="Z590" s="56">
        <v>1.65E-2</v>
      </c>
      <c r="AA590" s="56">
        <v>7.6E-2</v>
      </c>
      <c r="AB590" s="56">
        <f>SUM(W590:AA590)</f>
        <v>0.2775</v>
      </c>
      <c r="AC590" s="48">
        <v>12</v>
      </c>
      <c r="AD590" s="57">
        <f>IF(AL590="","",+AC590*AL590)</f>
        <v>70.12356687898091</v>
      </c>
      <c r="AE590" s="58">
        <f>IF(AL590="","",+AL590*AB590)</f>
        <v>1.6216074840764336</v>
      </c>
      <c r="AF590" s="57">
        <f>IF(AL590="","",+AL590-AE590)</f>
        <v>4.222023089171975</v>
      </c>
      <c r="AG590" s="58">
        <f>+V590</f>
        <v>2.293625</v>
      </c>
      <c r="AH590" s="57">
        <f>IF(AF590="","",+AF590-AG590)</f>
        <v>1.9283980891719747</v>
      </c>
      <c r="AI590" s="57">
        <f>IF(AH590="","",+AH590*AC590)</f>
        <v>23.1407770700637</v>
      </c>
      <c r="AJ590" s="58">
        <v>5.14</v>
      </c>
      <c r="AK590" s="59">
        <v>0.33</v>
      </c>
      <c r="AL590" s="58">
        <f>IF(V590=0,"",V590/(1-AB590-AK590))</f>
        <v>5.843630573248409</v>
      </c>
      <c r="AM590" s="60">
        <v>0.33</v>
      </c>
      <c r="AN590" s="58">
        <f>IF(V590=0,"",V590/(1-AB590-AM590))</f>
        <v>5.843630573248409</v>
      </c>
      <c r="AO590" s="61">
        <v>1.2</v>
      </c>
      <c r="AP590" s="58">
        <f>IF(BD!AJ590="","",BD!AJ590*BD!AO590)</f>
        <v>6.167999999999999</v>
      </c>
      <c r="AQ590" s="56">
        <f>BD!AM590/BD!AK590-1</f>
        <v>0</v>
      </c>
      <c r="AR590" s="56">
        <f>IF(BD!AN590="","",IF(BD!AJ590="","",BD!AN590/BD!AJ590-1))</f>
        <v>0.13689310763587725</v>
      </c>
      <c r="AS590" s="56" t="str">
        <f>IF(BD!AN590="","",IF(BD!AN590&lt;BD!AL590,"ABAIXO DA META","DENTRO DA META"))</f>
        <v>DENTRO DA META</v>
      </c>
      <c r="AT590" s="56" t="str">
        <f>IF(BD!AJ590="","EM ANÁLISE",IF(BD!AP590&gt;=BD!AN590,"GO", "NO GO"))</f>
        <v>GO</v>
      </c>
      <c r="AU590" s="62">
        <f>IF(AN590="","",+BD!$AN590-AJ590)</f>
        <v>0.7036305732484092</v>
      </c>
      <c r="AV590" s="63"/>
      <c r="AW590" s="54">
        <f>BD!P590*BD!AC590</f>
        <v>37.32</v>
      </c>
      <c r="AX590" s="54">
        <f>BD!V590*BD!AC590</f>
        <v>27.5235</v>
      </c>
      <c r="AY590" s="54">
        <f>IF(BD!AN590="","",BD!AN590*BD!AC590)</f>
        <v>70.12356687898091</v>
      </c>
      <c r="AZ590" s="48" t="s">
        <v>5271</v>
      </c>
      <c r="BA590" s="69" t="s">
        <v>124</v>
      </c>
      <c r="BB590" s="48">
        <v>1</v>
      </c>
      <c r="BC590" s="69" t="s">
        <v>5079</v>
      </c>
      <c r="BD590" s="64" t="s">
        <v>5257</v>
      </c>
      <c r="BE590" s="65" t="s">
        <v>4</v>
      </c>
      <c r="BF590" s="65" t="s">
        <v>4</v>
      </c>
      <c r="BG590" s="64" t="s">
        <v>5258</v>
      </c>
      <c r="BH590" s="66"/>
      <c r="BI590" s="66"/>
      <c r="BJ590" s="66"/>
      <c r="BK590" s="66"/>
      <c r="BL590" s="66"/>
      <c r="BM590" s="66"/>
      <c r="BN590" s="66"/>
      <c r="BO590" s="64">
        <v>1.138</v>
      </c>
      <c r="BP590" s="64">
        <v>140.622</v>
      </c>
      <c r="BQ590" s="64">
        <v>121</v>
      </c>
      <c r="BR590" s="64" t="s">
        <v>5260</v>
      </c>
      <c r="BS590" s="64" t="s">
        <v>5260</v>
      </c>
      <c r="BT590" s="64" t="s">
        <v>5261</v>
      </c>
      <c r="BU590" s="64">
        <v>5102</v>
      </c>
      <c r="BV590" s="64"/>
      <c r="BW590" s="64"/>
      <c r="BX590" s="64"/>
      <c r="BY590" s="64"/>
      <c r="BZ590" s="64"/>
      <c r="CA590" s="64"/>
      <c r="CB590" s="64"/>
      <c r="CC590" s="64">
        <v>102</v>
      </c>
      <c r="CD590" s="64">
        <v>8</v>
      </c>
      <c r="CE590" s="64">
        <v>8</v>
      </c>
      <c r="CF590" s="64"/>
      <c r="CG590" s="37" t="e">
        <f>VLOOKUP(Table_1[[#This Row],[EAN]],'[2]Produtos'!$A:$D,4,0)</f>
        <v>#N/A</v>
      </c>
      <c r="CI590" s="188">
        <f>IF(Table_1[[#This Row],[STATUS MERCADO]]="GO",Table_1[[#This Row],[M. BRUTA TOTAL]],0)</f>
        <v>23.1407770700637</v>
      </c>
      <c r="CJ590" s="188">
        <f>IF(Table_1[[#This Row],[STATUS MERCADO]]="GO",Table_1[[#This Row],[PV UNIT. REALIZADO]]*Table_1[[#This Row],[QUANTIDADE]],0)</f>
        <v>70.12356687898091</v>
      </c>
    </row>
    <row r="591" ht="15">
      <c r="A591" s="7"/>
      <c r="B591" s="67" t="s">
        <v>2735</v>
      </c>
      <c r="C591" s="49"/>
      <c r="D591" s="49"/>
      <c r="E591" s="49">
        <v>7894000010021</v>
      </c>
      <c r="F591" s="50" t="s">
        <v>4997</v>
      </c>
      <c r="G591" s="69" t="s">
        <v>21</v>
      </c>
      <c r="H591" s="48"/>
      <c r="I591" s="51"/>
      <c r="J591" s="48"/>
      <c r="K591" s="52" t="s">
        <v>84</v>
      </c>
      <c r="L591" s="52">
        <v>12</v>
      </c>
      <c r="M591" s="52"/>
      <c r="N591" s="48" t="s">
        <v>85</v>
      </c>
      <c r="O591" s="69" t="s">
        <v>5079</v>
      </c>
      <c r="P591" s="68">
        <v>6.99</v>
      </c>
      <c r="Q591" s="54">
        <f>(17/100+7.6/100+1.65/100)*P591</f>
        <v>1.834875</v>
      </c>
      <c r="R591" s="54"/>
      <c r="S591" s="54"/>
      <c r="T591" s="54"/>
      <c r="U591" s="54"/>
      <c r="V591" s="54">
        <f>+P591-Q591+R591+S591+T591+U591</f>
        <v>5.155125</v>
      </c>
      <c r="W591" s="56">
        <f>(1.02/100)</f>
        <v>1.02E-2</v>
      </c>
      <c r="X591" s="56">
        <v>4.8E-3</v>
      </c>
      <c r="Y591" s="56">
        <v>0.17</v>
      </c>
      <c r="Z591" s="56">
        <v>1.65E-2</v>
      </c>
      <c r="AA591" s="56">
        <v>7.6E-2</v>
      </c>
      <c r="AB591" s="56">
        <f>SUM(W591:AA591)</f>
        <v>0.2775</v>
      </c>
      <c r="AC591" s="48">
        <v>12</v>
      </c>
      <c r="AD591" s="57">
        <f>IF(AL591="","",+AC591*AL591)</f>
        <v>157.60891719745226</v>
      </c>
      <c r="AE591" s="58">
        <f>IF(AL591="","",+AL591*AB591)</f>
        <v>3.644706210191084</v>
      </c>
      <c r="AF591" s="57">
        <f>IF(AL591="","",+AL591-AE591)</f>
        <v>9.489370222929939</v>
      </c>
      <c r="AG591" s="58">
        <f>+V591</f>
        <v>5.155125</v>
      </c>
      <c r="AH591" s="57">
        <f>IF(AF591="","",+AF591-AG591)</f>
        <v>4.334245222929939</v>
      </c>
      <c r="AI591" s="57">
        <f>IF(AH591="","",+AH591*AC591)</f>
        <v>52.010942675159264</v>
      </c>
      <c r="AJ591" s="58">
        <v>11.22</v>
      </c>
      <c r="AK591" s="59">
        <v>0.33</v>
      </c>
      <c r="AL591" s="58">
        <f>IF(V591=0,"",V591/(1-AB591-AK591))</f>
        <v>13.134076433121022</v>
      </c>
      <c r="AM591" s="60">
        <v>0.33</v>
      </c>
      <c r="AN591" s="58">
        <f>IF(V591=0,"",V591/(1-AB591-AM591))</f>
        <v>13.134076433121022</v>
      </c>
      <c r="AO591" s="61">
        <v>1.2</v>
      </c>
      <c r="AP591" s="58">
        <f>IF(BD!AJ591="","",BD!AJ591*BD!AO591)</f>
        <v>13.464</v>
      </c>
      <c r="AQ591" s="56">
        <f>BD!AM591/BD!AK591-1</f>
        <v>0</v>
      </c>
      <c r="AR591" s="56">
        <f>IF(BD!AN591="","",IF(BD!AJ591="","",BD!AN591/BD!AJ591-1))</f>
        <v>0.17059504751524246</v>
      </c>
      <c r="AS591" s="56" t="str">
        <f>IF(BD!AN591="","",IF(BD!AN591&lt;BD!AL591,"ABAIXO DA META","DENTRO DA META"))</f>
        <v>DENTRO DA META</v>
      </c>
      <c r="AT591" s="56" t="str">
        <f>IF(BD!AJ591="","EM ANÁLISE",IF(BD!AP591&gt;=BD!AN591,"GO", "NO GO"))</f>
        <v>GO</v>
      </c>
      <c r="AU591" s="62">
        <f>IF(AN591="","",+BD!$AN591-AJ591)</f>
        <v>1.9140764331210214</v>
      </c>
      <c r="AV591" s="63"/>
      <c r="AW591" s="54">
        <f>BD!P591*BD!AC591</f>
        <v>83.88</v>
      </c>
      <c r="AX591" s="54">
        <f>BD!V591*BD!AC591</f>
        <v>61.8615</v>
      </c>
      <c r="AY591" s="54">
        <f>IF(BD!AN591="","",BD!AN591*BD!AC591)</f>
        <v>157.60891719745226</v>
      </c>
      <c r="AZ591" s="48" t="s">
        <v>5271</v>
      </c>
      <c r="BA591" s="69" t="s">
        <v>124</v>
      </c>
      <c r="BB591" s="48">
        <v>1</v>
      </c>
      <c r="BC591" s="69" t="s">
        <v>5079</v>
      </c>
      <c r="BD591" s="64" t="s">
        <v>5257</v>
      </c>
      <c r="BE591" s="65" t="s">
        <v>4</v>
      </c>
      <c r="BF591" s="65" t="s">
        <v>4</v>
      </c>
      <c r="BG591" s="64" t="s">
        <v>5258</v>
      </c>
      <c r="BH591" s="66"/>
      <c r="BI591" s="66"/>
      <c r="BJ591" s="66"/>
      <c r="BK591" s="66"/>
      <c r="BL591" s="66"/>
      <c r="BM591" s="66"/>
      <c r="BN591" s="66"/>
      <c r="BO591" s="64">
        <v>1.138</v>
      </c>
      <c r="BP591" s="64">
        <v>140.622</v>
      </c>
      <c r="BQ591" s="64">
        <v>121</v>
      </c>
      <c r="BR591" s="64" t="s">
        <v>5260</v>
      </c>
      <c r="BS591" s="64" t="s">
        <v>5260</v>
      </c>
      <c r="BT591" s="64" t="s">
        <v>5261</v>
      </c>
      <c r="BU591" s="64">
        <v>5102</v>
      </c>
      <c r="BV591" s="64"/>
      <c r="BW591" s="64"/>
      <c r="BX591" s="64"/>
      <c r="BY591" s="64"/>
      <c r="BZ591" s="64"/>
      <c r="CA591" s="64"/>
      <c r="CB591" s="64"/>
      <c r="CC591" s="64">
        <v>102</v>
      </c>
      <c r="CD591" s="64">
        <v>8</v>
      </c>
      <c r="CE591" s="64">
        <v>8</v>
      </c>
      <c r="CF591" s="64"/>
      <c r="CG591" s="37" t="e">
        <f>VLOOKUP(Table_1[[#This Row],[EAN]],'[2]Produtos'!$A:$D,4,0)</f>
        <v>#N/A</v>
      </c>
      <c r="CI591" s="188">
        <f>IF(Table_1[[#This Row],[STATUS MERCADO]]="GO",Table_1[[#This Row],[M. BRUTA TOTAL]],0)</f>
        <v>52.010942675159264</v>
      </c>
      <c r="CJ591" s="188">
        <f>IF(Table_1[[#This Row],[STATUS MERCADO]]="GO",Table_1[[#This Row],[PV UNIT. REALIZADO]]*Table_1[[#This Row],[QUANTIDADE]],0)</f>
        <v>157.60891719745226</v>
      </c>
    </row>
    <row r="592" ht="15">
      <c r="A592" s="7"/>
      <c r="B592" s="67" t="s">
        <v>2735</v>
      </c>
      <c r="C592" s="49"/>
      <c r="D592" s="49"/>
      <c r="E592" s="49">
        <v>7894000095738</v>
      </c>
      <c r="F592" s="50" t="s">
        <v>4998</v>
      </c>
      <c r="G592" s="69" t="s">
        <v>21</v>
      </c>
      <c r="H592" s="48"/>
      <c r="I592" s="51"/>
      <c r="J592" s="48"/>
      <c r="K592" s="52" t="s">
        <v>84</v>
      </c>
      <c r="L592" s="52">
        <v>12</v>
      </c>
      <c r="M592" s="52"/>
      <c r="N592" s="48" t="s">
        <v>85</v>
      </c>
      <c r="O592" s="69" t="s">
        <v>5079</v>
      </c>
      <c r="P592" s="68">
        <v>62.53</v>
      </c>
      <c r="Q592" s="54">
        <f>(17/100+7.6/100+1.65/100)*P592</f>
        <v>16.414125000000002</v>
      </c>
      <c r="R592" s="54"/>
      <c r="S592" s="54"/>
      <c r="T592" s="54"/>
      <c r="U592" s="54"/>
      <c r="V592" s="54">
        <f>+P592-Q592+R592+S592+T592+U592</f>
        <v>46.115875</v>
      </c>
      <c r="W592" s="56">
        <f>(1.02/100)</f>
        <v>1.02E-2</v>
      </c>
      <c r="X592" s="56">
        <v>4.8E-3</v>
      </c>
      <c r="Y592" s="56">
        <v>0.17</v>
      </c>
      <c r="Z592" s="56">
        <v>1.65E-2</v>
      </c>
      <c r="AA592" s="56">
        <v>7.6E-2</v>
      </c>
      <c r="AB592" s="56">
        <f>SUM(W592:AA592)</f>
        <v>0.2775</v>
      </c>
      <c r="AC592" s="48">
        <v>12</v>
      </c>
      <c r="AD592" s="57">
        <f>IF(AL592="","",+AC592*AL592)</f>
        <v>1409.9121019108284</v>
      </c>
      <c r="AE592" s="58">
        <f>IF(AL592="","",+AL592*AB592)</f>
        <v>32.60421735668791</v>
      </c>
      <c r="AF592" s="57">
        <f>IF(AL592="","",+AL592-AE592)</f>
        <v>84.88845780254779</v>
      </c>
      <c r="AG592" s="58">
        <f>+V592</f>
        <v>46.115875</v>
      </c>
      <c r="AH592" s="57">
        <f>IF(AF592="","",+AF592-AG592)</f>
        <v>38.77258280254779</v>
      </c>
      <c r="AI592" s="57">
        <f>IF(AH592="","",+AH592*AC592)</f>
        <v>465.27099363057346</v>
      </c>
      <c r="AJ592" s="58">
        <v>66.35</v>
      </c>
      <c r="AK592" s="59">
        <v>0.33</v>
      </c>
      <c r="AL592" s="58">
        <f>IF(V592=0,"",V592/(1-AB592-AK592))</f>
        <v>117.4926751592357</v>
      </c>
      <c r="AM592" s="60">
        <v>0.33</v>
      </c>
      <c r="AN592" s="58">
        <f>IF(V592=0,"",V592/(1-AB592-AM592))</f>
        <v>117.4926751592357</v>
      </c>
      <c r="AO592" s="61">
        <v>1.2</v>
      </c>
      <c r="AP592" s="58">
        <f>IF(BD!AJ592="","",BD!AJ592*BD!AO592)</f>
        <v>79.61999999999999</v>
      </c>
      <c r="AQ592" s="56">
        <f>BD!AM592/BD!AK592-1</f>
        <v>0</v>
      </c>
      <c r="AR592" s="56">
        <f>IF(BD!AN592="","",IF(BD!AJ592="","",BD!AN592/BD!AJ592-1))</f>
        <v>0.7708014342009903</v>
      </c>
      <c r="AS592" s="56" t="str">
        <f>IF(BD!AN592="","",IF(BD!AN592&lt;BD!AL592,"ABAIXO DA META","DENTRO DA META"))</f>
        <v>DENTRO DA META</v>
      </c>
      <c r="AT592" s="56" t="str">
        <f>IF(BD!AJ592="","EM ANÁLISE",IF(BD!AP592&gt;=BD!AN592,"GO", "NO GO"))</f>
        <v>NO GO</v>
      </c>
      <c r="AU592" s="62">
        <f>IF(AN592="","",+BD!$AN592-AJ592)</f>
        <v>51.14267515923571</v>
      </c>
      <c r="AV592" s="63"/>
      <c r="AW592" s="54">
        <f>BD!P592*BD!AC592</f>
        <v>750.36</v>
      </c>
      <c r="AX592" s="54">
        <f>BD!V592*BD!AC592</f>
        <v>553.3905</v>
      </c>
      <c r="AY592" s="54">
        <f>IF(BD!AN592="","",BD!AN592*BD!AC592)</f>
        <v>1409.9121019108284</v>
      </c>
      <c r="AZ592" s="48" t="s">
        <v>5271</v>
      </c>
      <c r="BA592" s="69" t="s">
        <v>124</v>
      </c>
      <c r="BB592" s="48">
        <v>1</v>
      </c>
      <c r="BC592" s="69" t="s">
        <v>5079</v>
      </c>
      <c r="BD592" s="64" t="s">
        <v>5257</v>
      </c>
      <c r="BE592" s="65" t="s">
        <v>4</v>
      </c>
      <c r="BF592" s="65" t="s">
        <v>4</v>
      </c>
      <c r="BG592" s="64" t="s">
        <v>5258</v>
      </c>
      <c r="BH592" s="66"/>
      <c r="BI592" s="66"/>
      <c r="BJ592" s="66"/>
      <c r="BK592" s="66"/>
      <c r="BL592" s="66"/>
      <c r="BM592" s="66"/>
      <c r="BN592" s="66"/>
      <c r="BO592" s="64">
        <v>1.138</v>
      </c>
      <c r="BP592" s="64">
        <v>140.622</v>
      </c>
      <c r="BQ592" s="64">
        <v>121</v>
      </c>
      <c r="BR592" s="64" t="s">
        <v>5260</v>
      </c>
      <c r="BS592" s="64" t="s">
        <v>5260</v>
      </c>
      <c r="BT592" s="64" t="s">
        <v>5261</v>
      </c>
      <c r="BU592" s="64">
        <v>5102</v>
      </c>
      <c r="BV592" s="64"/>
      <c r="BW592" s="64"/>
      <c r="BX592" s="64"/>
      <c r="BY592" s="64"/>
      <c r="BZ592" s="64"/>
      <c r="CA592" s="64"/>
      <c r="CB592" s="64"/>
      <c r="CC592" s="64">
        <v>102</v>
      </c>
      <c r="CD592" s="64">
        <v>8</v>
      </c>
      <c r="CE592" s="64">
        <v>8</v>
      </c>
      <c r="CF592" s="64"/>
      <c r="CG592" s="37" t="e">
        <f>VLOOKUP(Table_1[[#This Row],[EAN]],'[2]Produtos'!$A:$D,4,0)</f>
        <v>#N/A</v>
      </c>
      <c r="CI592" s="188">
        <f>IF(Table_1[[#This Row],[STATUS MERCADO]]="GO",Table_1[[#This Row],[M. BRUTA TOTAL]],0)</f>
        <v>0</v>
      </c>
      <c r="CJ592" s="188">
        <f>IF(Table_1[[#This Row],[STATUS MERCADO]]="GO",Table_1[[#This Row],[PV UNIT. REALIZADO]]*Table_1[[#This Row],[QUANTIDADE]],0)</f>
        <v>0</v>
      </c>
    </row>
    <row r="593" ht="15">
      <c r="A593" s="7"/>
      <c r="B593" s="67" t="s">
        <v>2735</v>
      </c>
      <c r="C593" s="49"/>
      <c r="D593" s="49"/>
      <c r="E593" s="49">
        <v>7891150068285</v>
      </c>
      <c r="F593" s="50" t="s">
        <v>4999</v>
      </c>
      <c r="G593" s="69" t="s">
        <v>21</v>
      </c>
      <c r="H593" s="48"/>
      <c r="I593" s="51"/>
      <c r="J593" s="48"/>
      <c r="K593" s="52" t="s">
        <v>84</v>
      </c>
      <c r="L593" s="52">
        <v>12</v>
      </c>
      <c r="M593" s="52"/>
      <c r="N593" s="48" t="s">
        <v>85</v>
      </c>
      <c r="O593" s="69" t="s">
        <v>5079</v>
      </c>
      <c r="P593" s="68">
        <v>2.81</v>
      </c>
      <c r="Q593" s="54">
        <f>(17/100+7.6/100+1.65/100)*P593</f>
        <v>0.7376250000000001</v>
      </c>
      <c r="R593" s="54"/>
      <c r="S593" s="54"/>
      <c r="T593" s="54"/>
      <c r="U593" s="54"/>
      <c r="V593" s="54">
        <f>+P593-Q593+R593+S593+T593+U593</f>
        <v>2.072375</v>
      </c>
      <c r="W593" s="56">
        <f>(1.02/100)</f>
        <v>1.02E-2</v>
      </c>
      <c r="X593" s="56">
        <v>4.8E-3</v>
      </c>
      <c r="Y593" s="56">
        <v>0.17</v>
      </c>
      <c r="Z593" s="56">
        <v>1.65E-2</v>
      </c>
      <c r="AA593" s="56">
        <v>7.6E-2</v>
      </c>
      <c r="AB593" s="56">
        <f>SUM(W593:AA593)</f>
        <v>0.2775</v>
      </c>
      <c r="AC593" s="48">
        <v>12</v>
      </c>
      <c r="AD593" s="57">
        <f>IF(AL593="","",+AC593*AL593)</f>
        <v>63.35923566878983</v>
      </c>
      <c r="AE593" s="58">
        <f>IF(AL593="","",+AL593*AB593)</f>
        <v>1.465182324840765</v>
      </c>
      <c r="AF593" s="57">
        <f>IF(AL593="","",+AL593-AE593)</f>
        <v>3.814753980891721</v>
      </c>
      <c r="AG593" s="58">
        <f>+V593</f>
        <v>2.072375</v>
      </c>
      <c r="AH593" s="57">
        <f>IF(AF593="","",+AF593-AG593)</f>
        <v>1.7423789808917207</v>
      </c>
      <c r="AI593" s="57">
        <f>IF(AH593="","",+AH593*AC593)</f>
        <v>20.90854777070065</v>
      </c>
      <c r="AJ593" s="58">
        <v>5.14</v>
      </c>
      <c r="AK593" s="59">
        <v>0.33</v>
      </c>
      <c r="AL593" s="58">
        <f>IF(V593=0,"",V593/(1-AB593-AK593))</f>
        <v>5.279936305732486</v>
      </c>
      <c r="AM593" s="60">
        <v>0.33</v>
      </c>
      <c r="AN593" s="58">
        <f>IF(V593=0,"",V593/(1-AB593-AM593))</f>
        <v>5.279936305732486</v>
      </c>
      <c r="AO593" s="61">
        <v>1.2</v>
      </c>
      <c r="AP593" s="58">
        <f>IF(BD!AJ593="","",BD!AJ593*BD!AO593)</f>
        <v>6.167999999999999</v>
      </c>
      <c r="AQ593" s="56">
        <f>BD!AM593/BD!AK593-1</f>
        <v>0</v>
      </c>
      <c r="AR593" s="56">
        <f>IF(BD!AN593="","",IF(BD!AJ593="","",BD!AN593/BD!AJ593-1))</f>
        <v>2.722496220476378E-2</v>
      </c>
      <c r="AS593" s="56" t="str">
        <f>IF(BD!AN593="","",IF(BD!AN593&lt;BD!AL593,"ABAIXO DA META","DENTRO DA META"))</f>
        <v>DENTRO DA META</v>
      </c>
      <c r="AT593" s="56" t="str">
        <f>IF(BD!AJ593="","EM ANÁLISE",IF(BD!AP593&gt;=BD!AN593,"GO", "NO GO"))</f>
        <v>GO</v>
      </c>
      <c r="AU593" s="62">
        <f>IF(AN593="","",+BD!$AN593-AJ593)</f>
        <v>0.13993630573248605</v>
      </c>
      <c r="AV593" s="63"/>
      <c r="AW593" s="54">
        <f>BD!P593*BD!AC593</f>
        <v>33.72</v>
      </c>
      <c r="AX593" s="54">
        <f>BD!V593*BD!AC593</f>
        <v>24.8685</v>
      </c>
      <c r="AY593" s="54">
        <f>IF(BD!AN593="","",BD!AN593*BD!AC593)</f>
        <v>63.35923566878983</v>
      </c>
      <c r="AZ593" s="48" t="s">
        <v>5271</v>
      </c>
      <c r="BA593" s="69" t="s">
        <v>124</v>
      </c>
      <c r="BB593" s="48">
        <v>1</v>
      </c>
      <c r="BC593" s="69" t="s">
        <v>5079</v>
      </c>
      <c r="BD593" s="64" t="s">
        <v>5257</v>
      </c>
      <c r="BE593" s="65" t="s">
        <v>4</v>
      </c>
      <c r="BF593" s="65" t="s">
        <v>4</v>
      </c>
      <c r="BG593" s="64" t="s">
        <v>5258</v>
      </c>
      <c r="BH593" s="66"/>
      <c r="BI593" s="66"/>
      <c r="BJ593" s="66"/>
      <c r="BK593" s="66"/>
      <c r="BL593" s="66"/>
      <c r="BM593" s="66"/>
      <c r="BN593" s="66"/>
      <c r="BO593" s="64">
        <v>1.138</v>
      </c>
      <c r="BP593" s="64">
        <v>140.622</v>
      </c>
      <c r="BQ593" s="64">
        <v>121</v>
      </c>
      <c r="BR593" s="64" t="s">
        <v>5260</v>
      </c>
      <c r="BS593" s="64" t="s">
        <v>5260</v>
      </c>
      <c r="BT593" s="64" t="s">
        <v>5261</v>
      </c>
      <c r="BU593" s="64">
        <v>5102</v>
      </c>
      <c r="BV593" s="64"/>
      <c r="BW593" s="64"/>
      <c r="BX593" s="64"/>
      <c r="BY593" s="64"/>
      <c r="BZ593" s="64"/>
      <c r="CA593" s="64"/>
      <c r="CB593" s="64"/>
      <c r="CC593" s="64">
        <v>102</v>
      </c>
      <c r="CD593" s="64">
        <v>8</v>
      </c>
      <c r="CE593" s="64">
        <v>8</v>
      </c>
      <c r="CF593" s="64"/>
      <c r="CG593" s="37" t="e">
        <f>VLOOKUP(Table_1[[#This Row],[EAN]],'[2]Produtos'!$A:$D,4,0)</f>
        <v>#N/A</v>
      </c>
      <c r="CI593" s="188">
        <f>IF(Table_1[[#This Row],[STATUS MERCADO]]="GO",Table_1[[#This Row],[M. BRUTA TOTAL]],0)</f>
        <v>20.90854777070065</v>
      </c>
      <c r="CJ593" s="188">
        <f>IF(Table_1[[#This Row],[STATUS MERCADO]]="GO",Table_1[[#This Row],[PV UNIT. REALIZADO]]*Table_1[[#This Row],[QUANTIDADE]],0)</f>
        <v>63.35923566878983</v>
      </c>
    </row>
    <row r="594" ht="15">
      <c r="A594" s="7"/>
      <c r="B594" s="67" t="s">
        <v>2735</v>
      </c>
      <c r="C594" s="49"/>
      <c r="D594" s="49"/>
      <c r="E594" s="49">
        <v>7891150068278</v>
      </c>
      <c r="F594" s="50" t="s">
        <v>5000</v>
      </c>
      <c r="G594" s="69" t="s">
        <v>21</v>
      </c>
      <c r="H594" s="48"/>
      <c r="I594" s="51"/>
      <c r="J594" s="48"/>
      <c r="K594" s="52" t="s">
        <v>84</v>
      </c>
      <c r="L594" s="52">
        <v>12</v>
      </c>
      <c r="M594" s="52"/>
      <c r="N594" s="48" t="s">
        <v>85</v>
      </c>
      <c r="O594" s="69" t="s">
        <v>5079</v>
      </c>
      <c r="P594" s="68">
        <v>4.2</v>
      </c>
      <c r="Q594" s="54">
        <f>(17/100+7.6/100+1.65/100)*P594</f>
        <v>1.1025</v>
      </c>
      <c r="R594" s="54"/>
      <c r="S594" s="54"/>
      <c r="T594" s="54"/>
      <c r="U594" s="54"/>
      <c r="V594" s="54">
        <f>+P594-Q594+R594+S594+T594+U594</f>
        <v>3.0975</v>
      </c>
      <c r="W594" s="56">
        <f>(1.02/100)</f>
        <v>1.02E-2</v>
      </c>
      <c r="X594" s="56">
        <v>4.8E-3</v>
      </c>
      <c r="Y594" s="56">
        <v>0.17</v>
      </c>
      <c r="Z594" s="56">
        <v>1.65E-2</v>
      </c>
      <c r="AA594" s="56">
        <v>7.6E-2</v>
      </c>
      <c r="AB594" s="56">
        <f>SUM(W594:AA594)</f>
        <v>0.2775</v>
      </c>
      <c r="AC594" s="48">
        <v>12</v>
      </c>
      <c r="AD594" s="57">
        <f>IF(AL594="","",+AC594*AL594)</f>
        <v>94.70063694267519</v>
      </c>
      <c r="AE594" s="58">
        <f>IF(AL594="","",+AL594*AB594)</f>
        <v>2.189952229299364</v>
      </c>
      <c r="AF594" s="57">
        <f>IF(AL594="","",+AL594-AE594)</f>
        <v>5.701767515923569</v>
      </c>
      <c r="AG594" s="58">
        <f>+V594</f>
        <v>3.0975</v>
      </c>
      <c r="AH594" s="57">
        <f>IF(AF594="","",+AF594-AG594)</f>
        <v>2.604267515923569</v>
      </c>
      <c r="AI594" s="57">
        <f>IF(AH594="","",+AH594*AC594)</f>
        <v>31.251210191082826</v>
      </c>
      <c r="AJ594" s="58">
        <v>6.17</v>
      </c>
      <c r="AK594" s="59">
        <v>0.33</v>
      </c>
      <c r="AL594" s="58">
        <f>IF(V594=0,"",V594/(1-AB594-AK594))</f>
        <v>7.891719745222932</v>
      </c>
      <c r="AM594" s="60">
        <v>0.33</v>
      </c>
      <c r="AN594" s="58">
        <f>IF(V594=0,"",V594/(1-AB594-AM594))</f>
        <v>7.891719745222932</v>
      </c>
      <c r="AO594" s="61">
        <v>1.2</v>
      </c>
      <c r="AP594" s="58">
        <f>IF(BD!AJ594="","",BD!AJ594*BD!AO594)</f>
        <v>7.404</v>
      </c>
      <c r="AQ594" s="56">
        <f>BD!AM594/BD!AK594-1</f>
        <v>0</v>
      </c>
      <c r="AR594" s="56">
        <f>IF(BD!AN594="","",IF(BD!AJ594="","",BD!AN594/BD!AJ594-1))</f>
        <v>0.2790469603278658</v>
      </c>
      <c r="AS594" s="56" t="str">
        <f>IF(BD!AN594="","",IF(BD!AN594&lt;BD!AL594,"ABAIXO DA META","DENTRO DA META"))</f>
        <v>DENTRO DA META</v>
      </c>
      <c r="AT594" s="56" t="str">
        <f>IF(BD!AJ594="","EM ANÁLISE",IF(BD!AP594&gt;=BD!AN594,"GO", "NO GO"))</f>
        <v>NO GO</v>
      </c>
      <c r="AU594" s="62">
        <f>IF(AN594="","",+BD!$AN594-AJ594)</f>
        <v>1.7217197452229325</v>
      </c>
      <c r="AV594" s="63"/>
      <c r="AW594" s="54">
        <f>BD!P594*BD!AC594</f>
        <v>50.400000000000006</v>
      </c>
      <c r="AX594" s="54">
        <f>BD!V594*BD!AC594</f>
        <v>37.17</v>
      </c>
      <c r="AY594" s="54">
        <f>IF(BD!AN594="","",BD!AN594*BD!AC594)</f>
        <v>94.70063694267519</v>
      </c>
      <c r="AZ594" s="48" t="s">
        <v>5271</v>
      </c>
      <c r="BA594" s="69" t="s">
        <v>124</v>
      </c>
      <c r="BB594" s="48">
        <v>1</v>
      </c>
      <c r="BC594" s="69" t="s">
        <v>5079</v>
      </c>
      <c r="BD594" s="64" t="s">
        <v>5257</v>
      </c>
      <c r="BE594" s="65" t="s">
        <v>4</v>
      </c>
      <c r="BF594" s="65" t="s">
        <v>4</v>
      </c>
      <c r="BG594" s="64" t="s">
        <v>5258</v>
      </c>
      <c r="BH594" s="66"/>
      <c r="BI594" s="66"/>
      <c r="BJ594" s="66"/>
      <c r="BK594" s="66"/>
      <c r="BL594" s="66"/>
      <c r="BM594" s="66"/>
      <c r="BN594" s="66"/>
      <c r="BO594" s="64">
        <v>1.138</v>
      </c>
      <c r="BP594" s="64">
        <v>140.622</v>
      </c>
      <c r="BQ594" s="64">
        <v>121</v>
      </c>
      <c r="BR594" s="64" t="s">
        <v>5260</v>
      </c>
      <c r="BS594" s="64" t="s">
        <v>5260</v>
      </c>
      <c r="BT594" s="64" t="s">
        <v>5261</v>
      </c>
      <c r="BU594" s="64">
        <v>5102</v>
      </c>
      <c r="BV594" s="64"/>
      <c r="BW594" s="64"/>
      <c r="BX594" s="64"/>
      <c r="BY594" s="64"/>
      <c r="BZ594" s="64"/>
      <c r="CA594" s="64"/>
      <c r="CB594" s="64"/>
      <c r="CC594" s="64">
        <v>102</v>
      </c>
      <c r="CD594" s="64">
        <v>8</v>
      </c>
      <c r="CE594" s="64">
        <v>8</v>
      </c>
      <c r="CF594" s="64"/>
      <c r="CG594" s="37" t="e">
        <f>VLOOKUP(Table_1[[#This Row],[EAN]],'[2]Produtos'!$A:$D,4,0)</f>
        <v>#N/A</v>
      </c>
      <c r="CI594" s="188">
        <f>IF(Table_1[[#This Row],[STATUS MERCADO]]="GO",Table_1[[#This Row],[M. BRUTA TOTAL]],0)</f>
        <v>0</v>
      </c>
      <c r="CJ594" s="188">
        <f>IF(Table_1[[#This Row],[STATUS MERCADO]]="GO",Table_1[[#This Row],[PV UNIT. REALIZADO]]*Table_1[[#This Row],[QUANTIDADE]],0)</f>
        <v>0</v>
      </c>
    </row>
    <row r="595" ht="15">
      <c r="A595" s="7"/>
      <c r="B595" s="67" t="s">
        <v>2735</v>
      </c>
      <c r="C595" s="49"/>
      <c r="D595" s="49"/>
      <c r="E595" s="49">
        <v>7891150068308</v>
      </c>
      <c r="F595" s="50" t="s">
        <v>5001</v>
      </c>
      <c r="G595" s="69" t="s">
        <v>21</v>
      </c>
      <c r="H595" s="48"/>
      <c r="I595" s="51"/>
      <c r="J595" s="48"/>
      <c r="K595" s="52" t="s">
        <v>84</v>
      </c>
      <c r="L595" s="52">
        <v>12</v>
      </c>
      <c r="M595" s="52"/>
      <c r="N595" s="48" t="s">
        <v>85</v>
      </c>
      <c r="O595" s="69" t="s">
        <v>5079</v>
      </c>
      <c r="P595" s="68">
        <v>4.2</v>
      </c>
      <c r="Q595" s="54">
        <f>(17/100+7.6/100+1.65/100)*P595</f>
        <v>1.1025</v>
      </c>
      <c r="R595" s="54"/>
      <c r="S595" s="54"/>
      <c r="T595" s="54"/>
      <c r="U595" s="54"/>
      <c r="V595" s="54">
        <f>+P595-Q595+R595+S595+T595+U595</f>
        <v>3.0975</v>
      </c>
      <c r="W595" s="56">
        <f>(1.02/100)</f>
        <v>1.02E-2</v>
      </c>
      <c r="X595" s="56">
        <v>4.8E-3</v>
      </c>
      <c r="Y595" s="56">
        <v>0.17</v>
      </c>
      <c r="Z595" s="56">
        <v>1.65E-2</v>
      </c>
      <c r="AA595" s="56">
        <v>7.6E-2</v>
      </c>
      <c r="AB595" s="56">
        <f>SUM(W595:AA595)</f>
        <v>0.2775</v>
      </c>
      <c r="AC595" s="48">
        <v>12</v>
      </c>
      <c r="AD595" s="57">
        <f>IF(AL595="","",+AC595*AL595)</f>
        <v>94.70063694267519</v>
      </c>
      <c r="AE595" s="58">
        <f>IF(AL595="","",+AL595*AB595)</f>
        <v>2.189952229299364</v>
      </c>
      <c r="AF595" s="57">
        <f>IF(AL595="","",+AL595-AE595)</f>
        <v>5.701767515923569</v>
      </c>
      <c r="AG595" s="58">
        <f>+V595</f>
        <v>3.0975</v>
      </c>
      <c r="AH595" s="57">
        <f>IF(AF595="","",+AF595-AG595)</f>
        <v>2.604267515923569</v>
      </c>
      <c r="AI595" s="57">
        <f>IF(AH595="","",+AH595*AC595)</f>
        <v>31.251210191082826</v>
      </c>
      <c r="AJ595" s="58">
        <v>6.17</v>
      </c>
      <c r="AK595" s="59">
        <v>0.33</v>
      </c>
      <c r="AL595" s="58">
        <f>IF(V595=0,"",V595/(1-AB595-AK595))</f>
        <v>7.891719745222932</v>
      </c>
      <c r="AM595" s="60">
        <v>0.33</v>
      </c>
      <c r="AN595" s="58">
        <f>IF(V595=0,"",V595/(1-AB595-AM595))</f>
        <v>7.891719745222932</v>
      </c>
      <c r="AO595" s="61">
        <v>1.2</v>
      </c>
      <c r="AP595" s="58">
        <f>IF(BD!AJ595="","",BD!AJ595*BD!AO595)</f>
        <v>7.404</v>
      </c>
      <c r="AQ595" s="56">
        <f>BD!AM595/BD!AK595-1</f>
        <v>0</v>
      </c>
      <c r="AR595" s="56">
        <f>IF(BD!AN595="","",IF(BD!AJ595="","",BD!AN595/BD!AJ595-1))</f>
        <v>0.2790469603278658</v>
      </c>
      <c r="AS595" s="56" t="str">
        <f>IF(BD!AN595="","",IF(BD!AN595&lt;BD!AL595,"ABAIXO DA META","DENTRO DA META"))</f>
        <v>DENTRO DA META</v>
      </c>
      <c r="AT595" s="56" t="str">
        <f>IF(BD!AJ595="","EM ANÁLISE",IF(BD!AP595&gt;=BD!AN595,"GO", "NO GO"))</f>
        <v>NO GO</v>
      </c>
      <c r="AU595" s="62">
        <f>IF(AN595="","",+BD!$AN595-AJ595)</f>
        <v>1.7217197452229325</v>
      </c>
      <c r="AV595" s="63"/>
      <c r="AW595" s="54">
        <f>BD!P595*BD!AC595</f>
        <v>50.400000000000006</v>
      </c>
      <c r="AX595" s="54">
        <f>BD!V595*BD!AC595</f>
        <v>37.17</v>
      </c>
      <c r="AY595" s="54">
        <f>IF(BD!AN595="","",BD!AN595*BD!AC595)</f>
        <v>94.70063694267519</v>
      </c>
      <c r="AZ595" s="48" t="s">
        <v>5271</v>
      </c>
      <c r="BA595" s="69" t="s">
        <v>124</v>
      </c>
      <c r="BB595" s="48">
        <v>1</v>
      </c>
      <c r="BC595" s="69" t="s">
        <v>5079</v>
      </c>
      <c r="BD595" s="64" t="s">
        <v>5257</v>
      </c>
      <c r="BE595" s="65" t="s">
        <v>4</v>
      </c>
      <c r="BF595" s="65" t="s">
        <v>4</v>
      </c>
      <c r="BG595" s="64" t="s">
        <v>5258</v>
      </c>
      <c r="BH595" s="66"/>
      <c r="BI595" s="66"/>
      <c r="BJ595" s="66"/>
      <c r="BK595" s="66"/>
      <c r="BL595" s="66"/>
      <c r="BM595" s="66"/>
      <c r="BN595" s="66"/>
      <c r="BO595" s="64">
        <v>1.138</v>
      </c>
      <c r="BP595" s="64">
        <v>140.622</v>
      </c>
      <c r="BQ595" s="64">
        <v>121</v>
      </c>
      <c r="BR595" s="64" t="s">
        <v>5260</v>
      </c>
      <c r="BS595" s="64" t="s">
        <v>5260</v>
      </c>
      <c r="BT595" s="64" t="s">
        <v>5261</v>
      </c>
      <c r="BU595" s="64">
        <v>5102</v>
      </c>
      <c r="BV595" s="64"/>
      <c r="BW595" s="64"/>
      <c r="BX595" s="64"/>
      <c r="BY595" s="64"/>
      <c r="BZ595" s="64"/>
      <c r="CA595" s="64"/>
      <c r="CB595" s="64"/>
      <c r="CC595" s="64">
        <v>102</v>
      </c>
      <c r="CD595" s="64">
        <v>8</v>
      </c>
      <c r="CE595" s="64">
        <v>8</v>
      </c>
      <c r="CF595" s="64"/>
      <c r="CG595" s="37" t="e">
        <f>VLOOKUP(Table_1[[#This Row],[EAN]],'[2]Produtos'!$A:$D,4,0)</f>
        <v>#N/A</v>
      </c>
      <c r="CI595" s="188">
        <f>IF(Table_1[[#This Row],[STATUS MERCADO]]="GO",Table_1[[#This Row],[M. BRUTA TOTAL]],0)</f>
        <v>0</v>
      </c>
      <c r="CJ595" s="188">
        <f>IF(Table_1[[#This Row],[STATUS MERCADO]]="GO",Table_1[[#This Row],[PV UNIT. REALIZADO]]*Table_1[[#This Row],[QUANTIDADE]],0)</f>
        <v>0</v>
      </c>
    </row>
    <row r="596" ht="15">
      <c r="A596" s="7"/>
      <c r="B596" s="67" t="s">
        <v>2735</v>
      </c>
      <c r="C596" s="49"/>
      <c r="D596" s="49"/>
      <c r="E596" s="49">
        <v>7891150068261</v>
      </c>
      <c r="F596" s="50" t="s">
        <v>5002</v>
      </c>
      <c r="G596" s="69" t="s">
        <v>21</v>
      </c>
      <c r="H596" s="48"/>
      <c r="I596" s="51"/>
      <c r="J596" s="48"/>
      <c r="K596" s="52" t="s">
        <v>84</v>
      </c>
      <c r="L596" s="52">
        <v>12</v>
      </c>
      <c r="M596" s="52"/>
      <c r="N596" s="48" t="s">
        <v>85</v>
      </c>
      <c r="O596" s="69" t="s">
        <v>5079</v>
      </c>
      <c r="P596" s="68">
        <v>4.2</v>
      </c>
      <c r="Q596" s="54">
        <f>(17/100+7.6/100+1.65/100)*P596</f>
        <v>1.1025</v>
      </c>
      <c r="R596" s="54"/>
      <c r="S596" s="54"/>
      <c r="T596" s="54"/>
      <c r="U596" s="54"/>
      <c r="V596" s="54">
        <f>+P596-Q596+R596+S596+T596+U596</f>
        <v>3.0975</v>
      </c>
      <c r="W596" s="56">
        <f>(1.02/100)</f>
        <v>1.02E-2</v>
      </c>
      <c r="X596" s="56">
        <v>4.8E-3</v>
      </c>
      <c r="Y596" s="56">
        <v>0.17</v>
      </c>
      <c r="Z596" s="56">
        <v>1.65E-2</v>
      </c>
      <c r="AA596" s="56">
        <v>7.6E-2</v>
      </c>
      <c r="AB596" s="56">
        <f>SUM(W596:AA596)</f>
        <v>0.2775</v>
      </c>
      <c r="AC596" s="48">
        <v>12</v>
      </c>
      <c r="AD596" s="57">
        <f>IF(AL596="","",+AC596*AL596)</f>
        <v>94.70063694267519</v>
      </c>
      <c r="AE596" s="58">
        <f>IF(AL596="","",+AL596*AB596)</f>
        <v>2.189952229299364</v>
      </c>
      <c r="AF596" s="57">
        <f>IF(AL596="","",+AL596-AE596)</f>
        <v>5.701767515923569</v>
      </c>
      <c r="AG596" s="58">
        <f>+V596</f>
        <v>3.0975</v>
      </c>
      <c r="AH596" s="57">
        <f>IF(AF596="","",+AF596-AG596)</f>
        <v>2.604267515923569</v>
      </c>
      <c r="AI596" s="57">
        <f>IF(AH596="","",+AH596*AC596)</f>
        <v>31.251210191082826</v>
      </c>
      <c r="AJ596" s="58">
        <v>5.14</v>
      </c>
      <c r="AK596" s="59">
        <v>0.33</v>
      </c>
      <c r="AL596" s="58">
        <f>IF(V596=0,"",V596/(1-AB596-AK596))</f>
        <v>7.891719745222932</v>
      </c>
      <c r="AM596" s="60">
        <v>0.33</v>
      </c>
      <c r="AN596" s="58">
        <f>IF(V596=0,"",V596/(1-AB596-AM596))</f>
        <v>7.891719745222932</v>
      </c>
      <c r="AO596" s="61">
        <v>1.2</v>
      </c>
      <c r="AP596" s="58">
        <f>IF(BD!AJ596="","",BD!AJ596*BD!AO596)</f>
        <v>6.167999999999999</v>
      </c>
      <c r="AQ596" s="56">
        <f>BD!AM596/BD!AK596-1</f>
        <v>0</v>
      </c>
      <c r="AR596" s="56">
        <f>IF(BD!AN596="","",IF(BD!AJ596="","",BD!AN596/BD!AJ596-1))</f>
        <v>0.53535403603559</v>
      </c>
      <c r="AS596" s="56" t="str">
        <f>IF(BD!AN596="","",IF(BD!AN596&lt;BD!AL596,"ABAIXO DA META","DENTRO DA META"))</f>
        <v>DENTRO DA META</v>
      </c>
      <c r="AT596" s="56" t="str">
        <f>IF(BD!AJ596="","EM ANÁLISE",IF(BD!AP596&gt;=BD!AN596,"GO", "NO GO"))</f>
        <v>NO GO</v>
      </c>
      <c r="AU596" s="62">
        <f>IF(AN596="","",+BD!$AN596-AJ596)</f>
        <v>2.7517197452229327</v>
      </c>
      <c r="AV596" s="63"/>
      <c r="AW596" s="54">
        <f>BD!P596*BD!AC596</f>
        <v>50.400000000000006</v>
      </c>
      <c r="AX596" s="54">
        <f>BD!V596*BD!AC596</f>
        <v>37.17</v>
      </c>
      <c r="AY596" s="54">
        <f>IF(BD!AN596="","",BD!AN596*BD!AC596)</f>
        <v>94.70063694267519</v>
      </c>
      <c r="AZ596" s="48" t="s">
        <v>5271</v>
      </c>
      <c r="BA596" s="69" t="s">
        <v>124</v>
      </c>
      <c r="BB596" s="48">
        <v>1</v>
      </c>
      <c r="BC596" s="69" t="s">
        <v>5079</v>
      </c>
      <c r="BD596" s="64" t="s">
        <v>5257</v>
      </c>
      <c r="BE596" s="65" t="s">
        <v>4</v>
      </c>
      <c r="BF596" s="65" t="s">
        <v>4</v>
      </c>
      <c r="BG596" s="64" t="s">
        <v>5258</v>
      </c>
      <c r="BH596" s="66"/>
      <c r="BI596" s="66"/>
      <c r="BJ596" s="66"/>
      <c r="BK596" s="66"/>
      <c r="BL596" s="66"/>
      <c r="BM596" s="66"/>
      <c r="BN596" s="66"/>
      <c r="BO596" s="64">
        <v>1.138</v>
      </c>
      <c r="BP596" s="64">
        <v>140.622</v>
      </c>
      <c r="BQ596" s="64">
        <v>121</v>
      </c>
      <c r="BR596" s="64" t="s">
        <v>5260</v>
      </c>
      <c r="BS596" s="64" t="s">
        <v>5260</v>
      </c>
      <c r="BT596" s="64" t="s">
        <v>5261</v>
      </c>
      <c r="BU596" s="64">
        <v>5102</v>
      </c>
      <c r="BV596" s="64"/>
      <c r="BW596" s="64"/>
      <c r="BX596" s="64"/>
      <c r="BY596" s="64"/>
      <c r="BZ596" s="64"/>
      <c r="CA596" s="64"/>
      <c r="CB596" s="64"/>
      <c r="CC596" s="64">
        <v>102</v>
      </c>
      <c r="CD596" s="64">
        <v>8</v>
      </c>
      <c r="CE596" s="64">
        <v>8</v>
      </c>
      <c r="CF596" s="64"/>
      <c r="CG596" s="37" t="e">
        <f>VLOOKUP(Table_1[[#This Row],[EAN]],'[2]Produtos'!$A:$D,4,0)</f>
        <v>#N/A</v>
      </c>
      <c r="CI596" s="188">
        <f>IF(Table_1[[#This Row],[STATUS MERCADO]]="GO",Table_1[[#This Row],[M. BRUTA TOTAL]],0)</f>
        <v>0</v>
      </c>
      <c r="CJ596" s="188">
        <f>IF(Table_1[[#This Row],[STATUS MERCADO]]="GO",Table_1[[#This Row],[PV UNIT. REALIZADO]]*Table_1[[#This Row],[QUANTIDADE]],0)</f>
        <v>0</v>
      </c>
    </row>
    <row r="597" ht="15">
      <c r="A597" s="7"/>
      <c r="B597" s="67" t="s">
        <v>2735</v>
      </c>
      <c r="C597" s="49"/>
      <c r="D597" s="49"/>
      <c r="E597" s="49">
        <v>7891150071780</v>
      </c>
      <c r="F597" s="50" t="s">
        <v>5003</v>
      </c>
      <c r="G597" s="69" t="s">
        <v>21</v>
      </c>
      <c r="H597" s="48"/>
      <c r="I597" s="51"/>
      <c r="J597" s="48"/>
      <c r="K597" s="52" t="s">
        <v>84</v>
      </c>
      <c r="L597" s="52">
        <v>12</v>
      </c>
      <c r="M597" s="52"/>
      <c r="N597" s="48" t="s">
        <v>85</v>
      </c>
      <c r="O597" s="69" t="s">
        <v>5079</v>
      </c>
      <c r="P597" s="68">
        <v>3.03</v>
      </c>
      <c r="Q597" s="54">
        <f>(17/100+7.6/100+1.65/100)*P597</f>
        <v>0.7953749999999999</v>
      </c>
      <c r="R597" s="54"/>
      <c r="S597" s="54"/>
      <c r="T597" s="54"/>
      <c r="U597" s="54"/>
      <c r="V597" s="54">
        <f>+P597-Q597+R597+S597+T597+U597</f>
        <v>2.234625</v>
      </c>
      <c r="W597" s="56">
        <f>(1.02/100)</f>
        <v>1.02E-2</v>
      </c>
      <c r="X597" s="56">
        <v>4.8E-3</v>
      </c>
      <c r="Y597" s="56">
        <v>0.17</v>
      </c>
      <c r="Z597" s="56">
        <v>1.65E-2</v>
      </c>
      <c r="AA597" s="56">
        <v>7.6E-2</v>
      </c>
      <c r="AB597" s="56">
        <f>SUM(W597:AA597)</f>
        <v>0.2775</v>
      </c>
      <c r="AC597" s="48">
        <v>12</v>
      </c>
      <c r="AD597" s="57">
        <f>IF(AL597="","",+AC597*AL597)</f>
        <v>68.31974522292995</v>
      </c>
      <c r="AE597" s="58">
        <f>IF(AL597="","",+AL597*AB597)</f>
        <v>1.5798941082802551</v>
      </c>
      <c r="AF597" s="57">
        <f>IF(AL597="","",+AL597-AE597)</f>
        <v>4.1134179936305735</v>
      </c>
      <c r="AG597" s="58">
        <f>+V597</f>
        <v>2.234625</v>
      </c>
      <c r="AH597" s="57">
        <f>IF(AF597="","",+AF597-AG597)</f>
        <v>1.8787929936305736</v>
      </c>
      <c r="AI597" s="57">
        <f>IF(AH597="","",+AH597*AC597)</f>
        <v>22.54551592356688</v>
      </c>
      <c r="AJ597" s="58">
        <v>5.14</v>
      </c>
      <c r="AK597" s="59">
        <v>0.33</v>
      </c>
      <c r="AL597" s="58">
        <f>IF(V597=0,"",V597/(1-AB597-AK597))</f>
        <v>5.693312101910829</v>
      </c>
      <c r="AM597" s="60">
        <v>0.33</v>
      </c>
      <c r="AN597" s="58">
        <f>IF(V597=0,"",V597/(1-AB597-AM597))</f>
        <v>5.693312101910829</v>
      </c>
      <c r="AO597" s="61">
        <v>1.2</v>
      </c>
      <c r="AP597" s="58">
        <f>IF(BD!AJ597="","",BD!AJ597*BD!AO597)</f>
        <v>6.167999999999999</v>
      </c>
      <c r="AQ597" s="56">
        <f>BD!AM597/BD!AK597-1</f>
        <v>0</v>
      </c>
      <c r="AR597" s="56">
        <f>IF(BD!AN597="","",IF(BD!AJ597="","",BD!AN597/BD!AJ597-1))</f>
        <v>0.10764826885424683</v>
      </c>
      <c r="AS597" s="56" t="str">
        <f>IF(BD!AN597="","",IF(BD!AN597&lt;BD!AL597,"ABAIXO DA META","DENTRO DA META"))</f>
        <v>DENTRO DA META</v>
      </c>
      <c r="AT597" s="56" t="str">
        <f>IF(BD!AJ597="","EM ANÁLISE",IF(BD!AP597&gt;=BD!AN597,"GO", "NO GO"))</f>
        <v>GO</v>
      </c>
      <c r="AU597" s="62">
        <f>IF(AN597="","",+BD!$AN597-AJ597)</f>
        <v>0.5533121019108291</v>
      </c>
      <c r="AV597" s="63"/>
      <c r="AW597" s="54">
        <f>BD!P597*BD!AC597</f>
        <v>36.36</v>
      </c>
      <c r="AX597" s="54">
        <f>BD!V597*BD!AC597</f>
        <v>26.8155</v>
      </c>
      <c r="AY597" s="54">
        <f>IF(BD!AN597="","",BD!AN597*BD!AC597)</f>
        <v>68.31974522292995</v>
      </c>
      <c r="AZ597" s="48" t="s">
        <v>5271</v>
      </c>
      <c r="BA597" s="69" t="s">
        <v>124</v>
      </c>
      <c r="BB597" s="48">
        <v>1</v>
      </c>
      <c r="BC597" s="69" t="s">
        <v>5079</v>
      </c>
      <c r="BD597" s="64" t="s">
        <v>5257</v>
      </c>
      <c r="BE597" s="65" t="s">
        <v>4</v>
      </c>
      <c r="BF597" s="65" t="s">
        <v>4</v>
      </c>
      <c r="BG597" s="64" t="s">
        <v>5258</v>
      </c>
      <c r="BH597" s="66"/>
      <c r="BI597" s="66"/>
      <c r="BJ597" s="66"/>
      <c r="BK597" s="66"/>
      <c r="BL597" s="66"/>
      <c r="BM597" s="66"/>
      <c r="BN597" s="66"/>
      <c r="BO597" s="64">
        <v>1.138</v>
      </c>
      <c r="BP597" s="64">
        <v>140.622</v>
      </c>
      <c r="BQ597" s="64">
        <v>121</v>
      </c>
      <c r="BR597" s="64" t="s">
        <v>5260</v>
      </c>
      <c r="BS597" s="64" t="s">
        <v>5260</v>
      </c>
      <c r="BT597" s="64" t="s">
        <v>5261</v>
      </c>
      <c r="BU597" s="64">
        <v>5102</v>
      </c>
      <c r="BV597" s="64"/>
      <c r="BW597" s="64"/>
      <c r="BX597" s="64"/>
      <c r="BY597" s="64"/>
      <c r="BZ597" s="64"/>
      <c r="CA597" s="64"/>
      <c r="CB597" s="64"/>
      <c r="CC597" s="64">
        <v>102</v>
      </c>
      <c r="CD597" s="64">
        <v>8</v>
      </c>
      <c r="CE597" s="64">
        <v>8</v>
      </c>
      <c r="CF597" s="64"/>
      <c r="CG597" s="37" t="e">
        <f>VLOOKUP(Table_1[[#This Row],[EAN]],'[2]Produtos'!$A:$D,4,0)</f>
        <v>#N/A</v>
      </c>
      <c r="CI597" s="188">
        <f>IF(Table_1[[#This Row],[STATUS MERCADO]]="GO",Table_1[[#This Row],[M. BRUTA TOTAL]],0)</f>
        <v>22.54551592356688</v>
      </c>
      <c r="CJ597" s="188">
        <f>IF(Table_1[[#This Row],[STATUS MERCADO]]="GO",Table_1[[#This Row],[PV UNIT. REALIZADO]]*Table_1[[#This Row],[QUANTIDADE]],0)</f>
        <v>68.31974522292995</v>
      </c>
    </row>
    <row r="598" ht="15">
      <c r="A598" s="7"/>
      <c r="B598" s="67" t="s">
        <v>2735</v>
      </c>
      <c r="C598" s="49"/>
      <c r="D598" s="49"/>
      <c r="E598" s="49">
        <v>7891150068292</v>
      </c>
      <c r="F598" s="50" t="s">
        <v>5004</v>
      </c>
      <c r="G598" s="69" t="s">
        <v>21</v>
      </c>
      <c r="H598" s="48"/>
      <c r="I598" s="51"/>
      <c r="J598" s="48"/>
      <c r="K598" s="52" t="s">
        <v>84</v>
      </c>
      <c r="L598" s="52">
        <v>12</v>
      </c>
      <c r="M598" s="52"/>
      <c r="N598" s="48" t="s">
        <v>85</v>
      </c>
      <c r="O598" s="69" t="s">
        <v>5079</v>
      </c>
      <c r="P598" s="68">
        <v>5.55</v>
      </c>
      <c r="Q598" s="54">
        <f>(17/100+7.6/100+1.65/100)*P598</f>
        <v>1.456875</v>
      </c>
      <c r="R598" s="54"/>
      <c r="S598" s="54"/>
      <c r="T598" s="54"/>
      <c r="U598" s="54"/>
      <c r="V598" s="54">
        <f>+P598-Q598+R598+S598+T598+U598</f>
        <v>4.093125</v>
      </c>
      <c r="W598" s="56">
        <f>(1.02/100)</f>
        <v>1.02E-2</v>
      </c>
      <c r="X598" s="56">
        <v>4.8E-3</v>
      </c>
      <c r="Y598" s="56">
        <v>0.17</v>
      </c>
      <c r="Z598" s="56">
        <v>1.65E-2</v>
      </c>
      <c r="AA598" s="56">
        <v>7.6E-2</v>
      </c>
      <c r="AB598" s="56">
        <f>SUM(W598:AA598)</f>
        <v>0.2775</v>
      </c>
      <c r="AC598" s="48">
        <v>12</v>
      </c>
      <c r="AD598" s="57">
        <f>IF(AL598="","",+AC598*AL598)</f>
        <v>125.14012738853503</v>
      </c>
      <c r="AE598" s="58">
        <f>IF(AL598="","",+AL598*AB598)</f>
        <v>2.893865445859873</v>
      </c>
      <c r="AF598" s="57">
        <f>IF(AL598="","",+AL598-AE598)</f>
        <v>7.5344785031847135</v>
      </c>
      <c r="AG598" s="58">
        <f>+V598</f>
        <v>4.093125</v>
      </c>
      <c r="AH598" s="57">
        <f>IF(AF598="","",+AF598-AG598)</f>
        <v>3.441353503184714</v>
      </c>
      <c r="AI598" s="57">
        <f>IF(AH598="","",+AH598*AC598)</f>
        <v>41.29624203821656</v>
      </c>
      <c r="AJ598" s="58">
        <v>14.41</v>
      </c>
      <c r="AK598" s="59">
        <v>0.33</v>
      </c>
      <c r="AL598" s="58">
        <f>IF(V598=0,"",V598/(1-AB598-AK598))</f>
        <v>10.428343949044587</v>
      </c>
      <c r="AM598" s="60">
        <v>0.33</v>
      </c>
      <c r="AN598" s="58">
        <f>IF(V598=0,"",V598/(1-AB598-AM598))</f>
        <v>10.428343949044587</v>
      </c>
      <c r="AO598" s="61">
        <v>1.2</v>
      </c>
      <c r="AP598" s="58">
        <f>IF(BD!AJ598="","",BD!AJ598*BD!AO598)</f>
        <v>17.291999999999998</v>
      </c>
      <c r="AQ598" s="56">
        <f>BD!AM598/BD!AK598-1</f>
        <v>0</v>
      </c>
      <c r="AR598" s="56">
        <f>IF(BD!AN598="","",IF(BD!AJ598="","",BD!AN598/BD!AJ598-1))</f>
        <v>-0.27631200908781495</v>
      </c>
      <c r="AS598" s="56" t="str">
        <f>IF(BD!AN598="","",IF(BD!AN598&lt;BD!AL598,"ABAIXO DA META","DENTRO DA META"))</f>
        <v>DENTRO DA META</v>
      </c>
      <c r="AT598" s="56" t="str">
        <f>IF(BD!AJ598="","EM ANÁLISE",IF(BD!AP598&gt;=BD!AN598,"GO", "NO GO"))</f>
        <v>GO</v>
      </c>
      <c r="AU598" s="62">
        <f>IF(AN598="","",+BD!$AN598-AJ598)</f>
        <v>-3.9816560509554133</v>
      </c>
      <c r="AV598" s="63"/>
      <c r="AW598" s="54">
        <f>BD!P598*BD!AC598</f>
        <v>66.6</v>
      </c>
      <c r="AX598" s="54">
        <f>BD!V598*BD!AC598</f>
        <v>49.11749999999999</v>
      </c>
      <c r="AY598" s="54">
        <f>IF(BD!AN598="","",BD!AN598*BD!AC598)</f>
        <v>125.14012738853503</v>
      </c>
      <c r="AZ598" s="48" t="s">
        <v>5271</v>
      </c>
      <c r="BA598" s="69" t="s">
        <v>124</v>
      </c>
      <c r="BB598" s="48">
        <v>1</v>
      </c>
      <c r="BC598" s="69" t="s">
        <v>5079</v>
      </c>
      <c r="BD598" s="64" t="s">
        <v>5257</v>
      </c>
      <c r="BE598" s="65" t="s">
        <v>4</v>
      </c>
      <c r="BF598" s="65" t="s">
        <v>4</v>
      </c>
      <c r="BG598" s="64" t="s">
        <v>5258</v>
      </c>
      <c r="BH598" s="66"/>
      <c r="BI598" s="66"/>
      <c r="BJ598" s="66"/>
      <c r="BK598" s="66"/>
      <c r="BL598" s="66"/>
      <c r="BM598" s="66"/>
      <c r="BN598" s="66"/>
      <c r="BO598" s="64">
        <v>1.138</v>
      </c>
      <c r="BP598" s="64">
        <v>140.622</v>
      </c>
      <c r="BQ598" s="64">
        <v>121</v>
      </c>
      <c r="BR598" s="64" t="s">
        <v>5260</v>
      </c>
      <c r="BS598" s="64" t="s">
        <v>5260</v>
      </c>
      <c r="BT598" s="64" t="s">
        <v>5261</v>
      </c>
      <c r="BU598" s="64">
        <v>5102</v>
      </c>
      <c r="BV598" s="64"/>
      <c r="BW598" s="64"/>
      <c r="BX598" s="64"/>
      <c r="BY598" s="64"/>
      <c r="BZ598" s="64"/>
      <c r="CA598" s="64"/>
      <c r="CB598" s="64"/>
      <c r="CC598" s="64">
        <v>102</v>
      </c>
      <c r="CD598" s="64">
        <v>8</v>
      </c>
      <c r="CE598" s="64">
        <v>8</v>
      </c>
      <c r="CF598" s="64"/>
      <c r="CG598" s="37" t="e">
        <f>VLOOKUP(Table_1[[#This Row],[EAN]],'[2]Produtos'!$A:$D,4,0)</f>
        <v>#N/A</v>
      </c>
      <c r="CI598" s="188">
        <f>IF(Table_1[[#This Row],[STATUS MERCADO]]="GO",Table_1[[#This Row],[M. BRUTA TOTAL]],0)</f>
        <v>41.29624203821656</v>
      </c>
      <c r="CJ598" s="188">
        <f>IF(Table_1[[#This Row],[STATUS MERCADO]]="GO",Table_1[[#This Row],[PV UNIT. REALIZADO]]*Table_1[[#This Row],[QUANTIDADE]],0)</f>
        <v>125.14012738853503</v>
      </c>
    </row>
    <row r="599" ht="15">
      <c r="A599" s="7"/>
      <c r="B599" s="67" t="s">
        <v>2735</v>
      </c>
      <c r="C599" s="49"/>
      <c r="D599" s="49"/>
      <c r="E599" s="49">
        <v>7896496940158</v>
      </c>
      <c r="F599" s="50" t="s">
        <v>5005</v>
      </c>
      <c r="G599" s="69" t="s">
        <v>11</v>
      </c>
      <c r="H599" s="48"/>
      <c r="I599" s="51"/>
      <c r="J599" s="48"/>
      <c r="K599" s="52" t="s">
        <v>84</v>
      </c>
      <c r="L599" s="52">
        <v>12</v>
      </c>
      <c r="M599" s="52"/>
      <c r="N599" s="48" t="s">
        <v>85</v>
      </c>
      <c r="O599" s="69" t="s">
        <v>5079</v>
      </c>
      <c r="P599" s="68">
        <v>5.16</v>
      </c>
      <c r="Q599" s="54">
        <f>(17/100+7.6/100+1.65/100)*P599</f>
        <v>1.3545</v>
      </c>
      <c r="R599" s="54"/>
      <c r="S599" s="54"/>
      <c r="T599" s="54"/>
      <c r="U599" s="54"/>
      <c r="V599" s="54">
        <f>+P599-Q599+R599+S599+T599+U599</f>
        <v>3.8055000000000003</v>
      </c>
      <c r="W599" s="56">
        <f>(1.02/100)</f>
        <v>1.02E-2</v>
      </c>
      <c r="X599" s="56">
        <v>4.8E-3</v>
      </c>
      <c r="Y599" s="56">
        <v>0.17</v>
      </c>
      <c r="Z599" s="56">
        <v>1.65E-2</v>
      </c>
      <c r="AA599" s="56">
        <v>7.6E-2</v>
      </c>
      <c r="AB599" s="56">
        <f>SUM(W599:AA599)</f>
        <v>0.2775</v>
      </c>
      <c r="AC599" s="48">
        <v>12</v>
      </c>
      <c r="AD599" s="57">
        <f>IF(AL599="","",+AC599*AL599)</f>
        <v>116.34649681528667</v>
      </c>
      <c r="AE599" s="58">
        <f>IF(AL599="","",+AL599*AB599)</f>
        <v>2.6905127388535046</v>
      </c>
      <c r="AF599" s="57">
        <f>IF(AL599="","",+AL599-AE599)</f>
        <v>7.005028662420385</v>
      </c>
      <c r="AG599" s="58">
        <f>+V599</f>
        <v>3.8055000000000003</v>
      </c>
      <c r="AH599" s="57">
        <f>IF(AF599="","",+AF599-AG599)</f>
        <v>3.1995286624203843</v>
      </c>
      <c r="AI599" s="57">
        <f>IF(AH599="","",+AH599*AC599)</f>
        <v>38.39434394904461</v>
      </c>
      <c r="AJ599" s="58">
        <v>5.9</v>
      </c>
      <c r="AK599" s="59">
        <v>0.33</v>
      </c>
      <c r="AL599" s="58">
        <f>IF(V599=0,"",V599/(1-AB599-AK599))</f>
        <v>9.69554140127389</v>
      </c>
      <c r="AM599" s="60">
        <v>0.33</v>
      </c>
      <c r="AN599" s="58">
        <f>IF(V599=0,"",V599/(1-AB599-AM599))</f>
        <v>9.69554140127389</v>
      </c>
      <c r="AO599" s="61">
        <v>1.2</v>
      </c>
      <c r="AP599" s="58">
        <f>IF(BD!AJ599="","",BD!AJ599*BD!AO599)</f>
        <v>7.08</v>
      </c>
      <c r="AQ599" s="56">
        <f>BD!AM599/BD!AK599-1</f>
        <v>0</v>
      </c>
      <c r="AR599" s="56">
        <f>IF(BD!AN599="","",IF(BD!AJ599="","",BD!AN599/BD!AJ599-1))</f>
        <v>0.6433121019108285</v>
      </c>
      <c r="AS599" s="56" t="str">
        <f>IF(BD!AN599="","",IF(BD!AN599&lt;BD!AL599,"ABAIXO DA META","DENTRO DA META"))</f>
        <v>DENTRO DA META</v>
      </c>
      <c r="AT599" s="56" t="str">
        <f>IF(BD!AJ599="","EM ANÁLISE",IF(BD!AP599&gt;=BD!AN599,"GO", "NO GO"))</f>
        <v>NO GO</v>
      </c>
      <c r="AU599" s="62">
        <f>IF(AN599="","",+BD!$AN599-AJ599)</f>
        <v>3.795541401273889</v>
      </c>
      <c r="AV599" s="63"/>
      <c r="AW599" s="54">
        <f>BD!P599*BD!AC599</f>
        <v>61.92</v>
      </c>
      <c r="AX599" s="54">
        <f>BD!V599*BD!AC599</f>
        <v>45.666000000000004</v>
      </c>
      <c r="AY599" s="54">
        <f>IF(BD!AN599="","",BD!AN599*BD!AC599)</f>
        <v>116.34649681528667</v>
      </c>
      <c r="AZ599" s="48" t="s">
        <v>5271</v>
      </c>
      <c r="BA599" s="69" t="s">
        <v>124</v>
      </c>
      <c r="BB599" s="48">
        <v>1</v>
      </c>
      <c r="BC599" s="69" t="s">
        <v>5079</v>
      </c>
      <c r="BD599" s="64" t="s">
        <v>5257</v>
      </c>
      <c r="BE599" s="65" t="s">
        <v>4</v>
      </c>
      <c r="BF599" s="65" t="s">
        <v>4</v>
      </c>
      <c r="BG599" s="64" t="s">
        <v>5258</v>
      </c>
      <c r="BH599" s="66"/>
      <c r="BI599" s="66"/>
      <c r="BJ599" s="66"/>
      <c r="BK599" s="66"/>
      <c r="BL599" s="66"/>
      <c r="BM599" s="66"/>
      <c r="BN599" s="66"/>
      <c r="BO599" s="64">
        <v>1.138</v>
      </c>
      <c r="BP599" s="64">
        <v>140.622</v>
      </c>
      <c r="BQ599" s="64">
        <v>121</v>
      </c>
      <c r="BR599" s="64" t="s">
        <v>5260</v>
      </c>
      <c r="BS599" s="64" t="s">
        <v>5260</v>
      </c>
      <c r="BT599" s="64" t="s">
        <v>5261</v>
      </c>
      <c r="BU599" s="64">
        <v>5102</v>
      </c>
      <c r="BV599" s="64"/>
      <c r="BW599" s="64"/>
      <c r="BX599" s="64"/>
      <c r="BY599" s="64"/>
      <c r="BZ599" s="64"/>
      <c r="CA599" s="64"/>
      <c r="CB599" s="64"/>
      <c r="CC599" s="64">
        <v>102</v>
      </c>
      <c r="CD599" s="64">
        <v>8</v>
      </c>
      <c r="CE599" s="64">
        <v>8</v>
      </c>
      <c r="CF599" s="64"/>
      <c r="CG599" s="37" t="e">
        <f>VLOOKUP(Table_1[[#This Row],[EAN]],'[2]Produtos'!$A:$D,4,0)</f>
        <v>#N/A</v>
      </c>
      <c r="CI599" s="188">
        <f>IF(Table_1[[#This Row],[STATUS MERCADO]]="GO",Table_1[[#This Row],[M. BRUTA TOTAL]],0)</f>
        <v>0</v>
      </c>
      <c r="CJ599" s="188">
        <f>IF(Table_1[[#This Row],[STATUS MERCADO]]="GO",Table_1[[#This Row],[PV UNIT. REALIZADO]]*Table_1[[#This Row],[QUANTIDADE]],0)</f>
        <v>0</v>
      </c>
    </row>
    <row r="600" ht="15">
      <c r="A600" s="7"/>
      <c r="B600" s="67" t="s">
        <v>2735</v>
      </c>
      <c r="C600" s="49"/>
      <c r="D600" s="49"/>
      <c r="E600" s="49">
        <v>7896496941810</v>
      </c>
      <c r="F600" s="50" t="s">
        <v>5006</v>
      </c>
      <c r="G600" s="69" t="s">
        <v>11</v>
      </c>
      <c r="H600" s="48"/>
      <c r="I600" s="51"/>
      <c r="J600" s="48"/>
      <c r="K600" s="52" t="s">
        <v>84</v>
      </c>
      <c r="L600" s="52">
        <v>12</v>
      </c>
      <c r="M600" s="52"/>
      <c r="N600" s="48" t="s">
        <v>85</v>
      </c>
      <c r="O600" s="69" t="s">
        <v>5079</v>
      </c>
      <c r="P600" s="68">
        <v>13.4</v>
      </c>
      <c r="Q600" s="54">
        <f>(17/100+7.6/100+1.65/100)*P600</f>
        <v>3.5175</v>
      </c>
      <c r="R600" s="54"/>
      <c r="S600" s="54"/>
      <c r="T600" s="54"/>
      <c r="U600" s="54"/>
      <c r="V600" s="54">
        <f>+P600-Q600+R600+S600+T600+U600</f>
        <v>9.8825</v>
      </c>
      <c r="W600" s="56">
        <f>(1.02/100)</f>
        <v>1.02E-2</v>
      </c>
      <c r="X600" s="56">
        <v>4.8E-3</v>
      </c>
      <c r="Y600" s="56">
        <v>0.17</v>
      </c>
      <c r="Z600" s="56">
        <v>1.65E-2</v>
      </c>
      <c r="AA600" s="56">
        <v>7.6E-2</v>
      </c>
      <c r="AB600" s="56">
        <f>SUM(W600:AA600)</f>
        <v>0.2775</v>
      </c>
      <c r="AC600" s="48">
        <v>12</v>
      </c>
      <c r="AD600" s="57">
        <f>IF(AL600="","",+AC600*AL600)</f>
        <v>302.1401273885351</v>
      </c>
      <c r="AE600" s="58">
        <f>IF(AL600="","",+AL600*AB600)</f>
        <v>6.986990445859875</v>
      </c>
      <c r="AF600" s="57">
        <f>IF(AL600="","",+AL600-AE600)</f>
        <v>18.191353503184718</v>
      </c>
      <c r="AG600" s="58">
        <f>+V600</f>
        <v>9.8825</v>
      </c>
      <c r="AH600" s="57">
        <f>IF(AF600="","",+AF600-AG600)</f>
        <v>8.308853503184718</v>
      </c>
      <c r="AI600" s="57">
        <f>IF(AH600="","",+AH600*AC600)</f>
        <v>99.70624203821662</v>
      </c>
      <c r="AJ600" s="58">
        <v>21.9</v>
      </c>
      <c r="AK600" s="59">
        <v>0.33</v>
      </c>
      <c r="AL600" s="58">
        <f>IF(V600=0,"",V600/(1-AB600-AK600))</f>
        <v>25.178343949044592</v>
      </c>
      <c r="AM600" s="60">
        <v>0.33</v>
      </c>
      <c r="AN600" s="58">
        <f>IF(V600=0,"",V600/(1-AB600-AM600))</f>
        <v>25.178343949044592</v>
      </c>
      <c r="AO600" s="61">
        <v>1.2</v>
      </c>
      <c r="AP600" s="58">
        <f>IF(BD!AJ600="","",BD!AJ600*BD!AO600)</f>
        <v>26.279999999999998</v>
      </c>
      <c r="AQ600" s="56">
        <f>BD!AM600/BD!AK600-1</f>
        <v>0</v>
      </c>
      <c r="AR600" s="56">
        <f>IF(BD!AN600="","",IF(BD!AJ600="","",BD!AN600/BD!AJ600-1))</f>
        <v>0.1496960707326298</v>
      </c>
      <c r="AS600" s="56" t="str">
        <f>IF(BD!AN600="","",IF(BD!AN600&lt;BD!AL600,"ABAIXO DA META","DENTRO DA META"))</f>
        <v>DENTRO DA META</v>
      </c>
      <c r="AT600" s="56" t="str">
        <f>IF(BD!AJ600="","EM ANÁLISE",IF(BD!AP600&gt;=BD!AN600,"GO", "NO GO"))</f>
        <v>GO</v>
      </c>
      <c r="AU600" s="62">
        <f>IF(AN600="","",+BD!$AN600-AJ600)</f>
        <v>3.2783439490445936</v>
      </c>
      <c r="AV600" s="63"/>
      <c r="AW600" s="54">
        <f>BD!P600*BD!AC600</f>
        <v>160.8</v>
      </c>
      <c r="AX600" s="54">
        <f>BD!V600*BD!AC600</f>
        <v>118.59</v>
      </c>
      <c r="AY600" s="54">
        <f>IF(BD!AN600="","",BD!AN600*BD!AC600)</f>
        <v>302.1401273885351</v>
      </c>
      <c r="AZ600" s="48" t="s">
        <v>5271</v>
      </c>
      <c r="BA600" s="69" t="s">
        <v>124</v>
      </c>
      <c r="BB600" s="48">
        <v>1</v>
      </c>
      <c r="BC600" s="69" t="s">
        <v>5079</v>
      </c>
      <c r="BD600" s="64" t="s">
        <v>5257</v>
      </c>
      <c r="BE600" s="65" t="s">
        <v>4</v>
      </c>
      <c r="BF600" s="65" t="s">
        <v>4</v>
      </c>
      <c r="BG600" s="64" t="s">
        <v>5258</v>
      </c>
      <c r="BH600" s="66"/>
      <c r="BI600" s="66"/>
      <c r="BJ600" s="66"/>
      <c r="BK600" s="66"/>
      <c r="BL600" s="66"/>
      <c r="BM600" s="66"/>
      <c r="BN600" s="66"/>
      <c r="BO600" s="64">
        <v>1.138</v>
      </c>
      <c r="BP600" s="64">
        <v>140.622</v>
      </c>
      <c r="BQ600" s="64">
        <v>121</v>
      </c>
      <c r="BR600" s="64" t="s">
        <v>5260</v>
      </c>
      <c r="BS600" s="64" t="s">
        <v>5260</v>
      </c>
      <c r="BT600" s="64" t="s">
        <v>5261</v>
      </c>
      <c r="BU600" s="64">
        <v>5102</v>
      </c>
      <c r="BV600" s="64"/>
      <c r="BW600" s="64"/>
      <c r="BX600" s="64"/>
      <c r="BY600" s="64"/>
      <c r="BZ600" s="64"/>
      <c r="CA600" s="64"/>
      <c r="CB600" s="64"/>
      <c r="CC600" s="64">
        <v>102</v>
      </c>
      <c r="CD600" s="64">
        <v>8</v>
      </c>
      <c r="CE600" s="64">
        <v>8</v>
      </c>
      <c r="CF600" s="64"/>
      <c r="CG600" s="37" t="e">
        <f>VLOOKUP(Table_1[[#This Row],[EAN]],'[2]Produtos'!$A:$D,4,0)</f>
        <v>#N/A</v>
      </c>
      <c r="CI600" s="188">
        <f>IF(Table_1[[#This Row],[STATUS MERCADO]]="GO",Table_1[[#This Row],[M. BRUTA TOTAL]],0)</f>
        <v>99.70624203821662</v>
      </c>
      <c r="CJ600" s="188">
        <f>IF(Table_1[[#This Row],[STATUS MERCADO]]="GO",Table_1[[#This Row],[PV UNIT. REALIZADO]]*Table_1[[#This Row],[QUANTIDADE]],0)</f>
        <v>302.1401273885351</v>
      </c>
    </row>
    <row r="601" ht="15">
      <c r="A601" s="7"/>
      <c r="B601" s="67" t="s">
        <v>2735</v>
      </c>
      <c r="C601" s="49"/>
      <c r="D601" s="49"/>
      <c r="E601" s="49">
        <v>7896496941919</v>
      </c>
      <c r="F601" s="50" t="s">
        <v>5007</v>
      </c>
      <c r="G601" s="69" t="s">
        <v>11</v>
      </c>
      <c r="H601" s="48"/>
      <c r="I601" s="51"/>
      <c r="J601" s="48"/>
      <c r="K601" s="52" t="s">
        <v>84</v>
      </c>
      <c r="L601" s="52">
        <v>12</v>
      </c>
      <c r="M601" s="52"/>
      <c r="N601" s="48" t="s">
        <v>85</v>
      </c>
      <c r="O601" s="69" t="s">
        <v>5079</v>
      </c>
      <c r="P601" s="68">
        <v>7.38</v>
      </c>
      <c r="Q601" s="54">
        <f>(17/100+7.6/100+1.65/100)*P601</f>
        <v>1.9372500000000001</v>
      </c>
      <c r="R601" s="54"/>
      <c r="S601" s="54"/>
      <c r="T601" s="54"/>
      <c r="U601" s="54"/>
      <c r="V601" s="54">
        <f>+P601-Q601+R601+S601+T601+U601</f>
        <v>5.44275</v>
      </c>
      <c r="W601" s="56">
        <f>(1.02/100)</f>
        <v>1.02E-2</v>
      </c>
      <c r="X601" s="56">
        <v>4.8E-3</v>
      </c>
      <c r="Y601" s="56">
        <v>0.17</v>
      </c>
      <c r="Z601" s="56">
        <v>1.65E-2</v>
      </c>
      <c r="AA601" s="56">
        <v>7.6E-2</v>
      </c>
      <c r="AB601" s="56">
        <f>SUM(W601:AA601)</f>
        <v>0.2775</v>
      </c>
      <c r="AC601" s="48">
        <v>12</v>
      </c>
      <c r="AD601" s="57">
        <f>IF(AL601="","",+AC601*AL601)</f>
        <v>166.40254777070066</v>
      </c>
      <c r="AE601" s="58">
        <f>IF(AL601="","",+AL601*AB601)</f>
        <v>3.8480589171974535</v>
      </c>
      <c r="AF601" s="57">
        <f>IF(AL601="","",+AL601-AE601)</f>
        <v>10.01882006369427</v>
      </c>
      <c r="AG601" s="58">
        <f>+V601</f>
        <v>5.44275</v>
      </c>
      <c r="AH601" s="57">
        <f>IF(AF601="","",+AF601-AG601)</f>
        <v>4.576070063694269</v>
      </c>
      <c r="AI601" s="57">
        <f>IF(AH601="","",+AH601*AC601)</f>
        <v>54.91284076433123</v>
      </c>
      <c r="AJ601" s="58">
        <v>13.89</v>
      </c>
      <c r="AK601" s="59">
        <v>0.33</v>
      </c>
      <c r="AL601" s="58">
        <f>IF(V601=0,"",V601/(1-AB601-AK601))</f>
        <v>13.866878980891723</v>
      </c>
      <c r="AM601" s="60">
        <v>0.33</v>
      </c>
      <c r="AN601" s="58">
        <f>IF(V601=0,"",V601/(1-AB601-AM601))</f>
        <v>13.866878980891723</v>
      </c>
      <c r="AO601" s="61">
        <v>1.2</v>
      </c>
      <c r="AP601" s="58">
        <f>IF(BD!AJ601="","",BD!AJ601*BD!AO601)</f>
        <v>16.668</v>
      </c>
      <c r="AQ601" s="56">
        <f>BD!AM601/BD!AK601-1</f>
        <v>0</v>
      </c>
      <c r="AR601" s="56">
        <f>IF(BD!AN601="","",IF(BD!AJ601="","",BD!AN601/BD!AJ601-1))</f>
        <v>-1.6645802093792073E-3</v>
      </c>
      <c r="AS601" s="56" t="str">
        <f>IF(BD!AN601="","",IF(BD!AN601&lt;BD!AL601,"ABAIXO DA META","DENTRO DA META"))</f>
        <v>DENTRO DA META</v>
      </c>
      <c r="AT601" s="56" t="str">
        <f>IF(BD!AJ601="","EM ANÁLISE",IF(BD!AP601&gt;=BD!AN601,"GO", "NO GO"))</f>
        <v>GO</v>
      </c>
      <c r="AU601" s="62">
        <f>IF(AN601="","",+BD!$AN601-AJ601)</f>
        <v>-2.3121019108277352E-2</v>
      </c>
      <c r="AV601" s="63"/>
      <c r="AW601" s="54">
        <f>BD!P601*BD!AC601</f>
        <v>88.56</v>
      </c>
      <c r="AX601" s="54">
        <f>BD!V601*BD!AC601</f>
        <v>65.313</v>
      </c>
      <c r="AY601" s="54">
        <f>IF(BD!AN601="","",BD!AN601*BD!AC601)</f>
        <v>166.40254777070066</v>
      </c>
      <c r="AZ601" s="48" t="s">
        <v>5271</v>
      </c>
      <c r="BA601" s="69" t="s">
        <v>124</v>
      </c>
      <c r="BB601" s="48">
        <v>1</v>
      </c>
      <c r="BC601" s="69" t="s">
        <v>5079</v>
      </c>
      <c r="BD601" s="64" t="s">
        <v>5257</v>
      </c>
      <c r="BE601" s="65" t="s">
        <v>4</v>
      </c>
      <c r="BF601" s="65" t="s">
        <v>4</v>
      </c>
      <c r="BG601" s="64" t="s">
        <v>5258</v>
      </c>
      <c r="BH601" s="66"/>
      <c r="BI601" s="66"/>
      <c r="BJ601" s="66"/>
      <c r="BK601" s="66"/>
      <c r="BL601" s="66"/>
      <c r="BM601" s="66"/>
      <c r="BN601" s="66"/>
      <c r="BO601" s="64">
        <v>1.138</v>
      </c>
      <c r="BP601" s="64">
        <v>140.622</v>
      </c>
      <c r="BQ601" s="64">
        <v>121</v>
      </c>
      <c r="BR601" s="64" t="s">
        <v>5260</v>
      </c>
      <c r="BS601" s="64" t="s">
        <v>5260</v>
      </c>
      <c r="BT601" s="64" t="s">
        <v>5261</v>
      </c>
      <c r="BU601" s="64">
        <v>5102</v>
      </c>
      <c r="BV601" s="64"/>
      <c r="BW601" s="64"/>
      <c r="BX601" s="64"/>
      <c r="BY601" s="64"/>
      <c r="BZ601" s="64"/>
      <c r="CA601" s="64"/>
      <c r="CB601" s="64"/>
      <c r="CC601" s="64">
        <v>102</v>
      </c>
      <c r="CD601" s="64">
        <v>8</v>
      </c>
      <c r="CE601" s="64">
        <v>8</v>
      </c>
      <c r="CF601" s="64"/>
      <c r="CG601" s="37" t="e">
        <f>VLOOKUP(Table_1[[#This Row],[EAN]],'[2]Produtos'!$A:$D,4,0)</f>
        <v>#N/A</v>
      </c>
      <c r="CI601" s="188">
        <f>IF(Table_1[[#This Row],[STATUS MERCADO]]="GO",Table_1[[#This Row],[M. BRUTA TOTAL]],0)</f>
        <v>54.91284076433123</v>
      </c>
      <c r="CJ601" s="188">
        <f>IF(Table_1[[#This Row],[STATUS MERCADO]]="GO",Table_1[[#This Row],[PV UNIT. REALIZADO]]*Table_1[[#This Row],[QUANTIDADE]],0)</f>
        <v>166.40254777070066</v>
      </c>
    </row>
    <row r="602" ht="15">
      <c r="A602" s="7"/>
      <c r="B602" s="67" t="s">
        <v>2735</v>
      </c>
      <c r="C602" s="49"/>
      <c r="D602" s="49"/>
      <c r="E602" s="49">
        <v>7896496910120</v>
      </c>
      <c r="F602" s="50" t="s">
        <v>5008</v>
      </c>
      <c r="G602" s="69" t="s">
        <v>11</v>
      </c>
      <c r="H602" s="48"/>
      <c r="I602" s="51"/>
      <c r="J602" s="48"/>
      <c r="K602" s="52" t="s">
        <v>84</v>
      </c>
      <c r="L602" s="52">
        <v>12</v>
      </c>
      <c r="M602" s="52"/>
      <c r="N602" s="48" t="s">
        <v>85</v>
      </c>
      <c r="O602" s="69" t="s">
        <v>5079</v>
      </c>
      <c r="P602" s="68">
        <v>7.43</v>
      </c>
      <c r="Q602" s="54">
        <f>(17/100+7.6/100+1.65/100)*P602</f>
        <v>1.950375</v>
      </c>
      <c r="R602" s="54"/>
      <c r="S602" s="54"/>
      <c r="T602" s="54"/>
      <c r="U602" s="54"/>
      <c r="V602" s="54">
        <f>+P602-Q602+R602+S602+T602+U602</f>
        <v>5.4796249999999995</v>
      </c>
      <c r="W602" s="56">
        <f>(1.02/100)</f>
        <v>1.02E-2</v>
      </c>
      <c r="X602" s="56">
        <v>4.8E-3</v>
      </c>
      <c r="Y602" s="56">
        <v>0.17</v>
      </c>
      <c r="Z602" s="56">
        <v>1.65E-2</v>
      </c>
      <c r="AA602" s="56">
        <v>7.6E-2</v>
      </c>
      <c r="AB602" s="56">
        <f>SUM(W602:AA602)</f>
        <v>0.2775</v>
      </c>
      <c r="AC602" s="48">
        <v>12</v>
      </c>
      <c r="AD602" s="57">
        <f>IF(AL602="","",+AC602*AL602)</f>
        <v>167.52993630573252</v>
      </c>
      <c r="AE602" s="58">
        <f>IF(AL602="","",+AL602*AB602)</f>
        <v>3.8741297770700647</v>
      </c>
      <c r="AF602" s="57">
        <f>IF(AL602="","",+AL602-AE602)</f>
        <v>10.086698248407645</v>
      </c>
      <c r="AG602" s="58">
        <f>+V602</f>
        <v>5.4796249999999995</v>
      </c>
      <c r="AH602" s="57">
        <f>IF(AF602="","",+AF602-AG602)</f>
        <v>4.607073248407645</v>
      </c>
      <c r="AI602" s="57">
        <f>IF(AH602="","",+AH602*AC602)</f>
        <v>55.28487898089175</v>
      </c>
      <c r="AJ602" s="58"/>
      <c r="AK602" s="59">
        <v>0.33</v>
      </c>
      <c r="AL602" s="58">
        <f>IF(V602=0,"",V602/(1-AB602-AK602))</f>
        <v>13.96082802547771</v>
      </c>
      <c r="AM602" s="60">
        <v>0.33</v>
      </c>
      <c r="AN602" s="58">
        <f>IF(V602=0,"",V602/(1-AB602-AM602))</f>
        <v>13.96082802547771</v>
      </c>
      <c r="AO602" s="61">
        <v>1.2</v>
      </c>
      <c r="AP602" s="58">
        <f>IF(BD!AJ602="","",BD!AJ602*BD!AO602)</f>
      </c>
      <c r="AQ602" s="56">
        <f>BD!AM602/BD!AK602-1</f>
        <v>0</v>
      </c>
      <c r="AR602" s="56">
        <f>IF(BD!AN602="","",IF(BD!AJ602="","",BD!AN602/BD!AJ602-1))</f>
      </c>
      <c r="AS602" s="56" t="str">
        <f>IF(BD!AN602="","",IF(BD!AN602&lt;BD!AL602,"ABAIXO DA META","DENTRO DA META"))</f>
        <v>DENTRO DA META</v>
      </c>
      <c r="AT602" s="56" t="str">
        <f>IF(BD!AJ602="","EM ANÁLISE",IF(BD!AP602&gt;=BD!AN602,"GO", "NO GO"))</f>
        <v>EM ANÁLISE</v>
      </c>
      <c r="AU602" s="62">
        <f>IF(AN602="","",+BD!$AN602-AJ602)</f>
        <v>13.96082802547771</v>
      </c>
      <c r="AV602" s="63"/>
      <c r="AW602" s="54">
        <f>BD!P602*BD!AC602</f>
        <v>89.16</v>
      </c>
      <c r="AX602" s="54">
        <f>BD!V602*BD!AC602</f>
        <v>65.7555</v>
      </c>
      <c r="AY602" s="54">
        <f>IF(BD!AN602="","",BD!AN602*BD!AC602)</f>
        <v>167.52993630573252</v>
      </c>
      <c r="AZ602" s="69" t="s">
        <v>123</v>
      </c>
      <c r="BA602" s="69" t="s">
        <v>124</v>
      </c>
      <c r="BB602" s="48">
        <v>1</v>
      </c>
      <c r="BC602" s="69" t="s">
        <v>5079</v>
      </c>
      <c r="BD602" s="64" t="s">
        <v>5257</v>
      </c>
      <c r="BE602" s="65" t="s">
        <v>4</v>
      </c>
      <c r="BF602" s="65" t="s">
        <v>4</v>
      </c>
      <c r="BG602" s="64" t="s">
        <v>5258</v>
      </c>
      <c r="BH602" s="66"/>
      <c r="BI602" s="66"/>
      <c r="BJ602" s="66"/>
      <c r="BK602" s="66"/>
      <c r="BL602" s="66"/>
      <c r="BM602" s="66"/>
      <c r="BN602" s="66"/>
      <c r="BO602" s="64">
        <v>1.138</v>
      </c>
      <c r="BP602" s="64">
        <v>140.622</v>
      </c>
      <c r="BQ602" s="64">
        <v>121</v>
      </c>
      <c r="BR602" s="64" t="s">
        <v>5260</v>
      </c>
      <c r="BS602" s="64" t="s">
        <v>5260</v>
      </c>
      <c r="BT602" s="64" t="s">
        <v>5261</v>
      </c>
      <c r="BU602" s="64">
        <v>5102</v>
      </c>
      <c r="BV602" s="64"/>
      <c r="BW602" s="64"/>
      <c r="BX602" s="64"/>
      <c r="BY602" s="64"/>
      <c r="BZ602" s="64"/>
      <c r="CA602" s="64"/>
      <c r="CB602" s="64"/>
      <c r="CC602" s="64">
        <v>102</v>
      </c>
      <c r="CD602" s="64">
        <v>8</v>
      </c>
      <c r="CE602" s="64">
        <v>8</v>
      </c>
      <c r="CF602" s="64"/>
      <c r="CG602" s="37" t="e">
        <f>VLOOKUP(Table_1[[#This Row],[EAN]],'[2]Produtos'!$A:$D,4,0)</f>
        <v>#N/A</v>
      </c>
      <c r="CI602" s="188">
        <f>IF(Table_1[[#This Row],[STATUS MERCADO]]="GO",Table_1[[#This Row],[M. BRUTA TOTAL]],0)</f>
        <v>0</v>
      </c>
      <c r="CJ602" s="188">
        <f>IF(Table_1[[#This Row],[STATUS MERCADO]]="GO",Table_1[[#This Row],[PV UNIT. REALIZADO]]*Table_1[[#This Row],[QUANTIDADE]],0)</f>
        <v>0</v>
      </c>
    </row>
    <row r="603" ht="15">
      <c r="A603" s="7"/>
      <c r="B603" s="67" t="s">
        <v>2735</v>
      </c>
      <c r="C603" s="49"/>
      <c r="D603" s="49"/>
      <c r="E603" s="49">
        <v>7896496910281</v>
      </c>
      <c r="F603" s="50" t="s">
        <v>5009</v>
      </c>
      <c r="G603" s="69" t="s">
        <v>11</v>
      </c>
      <c r="H603" s="48"/>
      <c r="I603" s="51"/>
      <c r="J603" s="48"/>
      <c r="K603" s="52" t="s">
        <v>84</v>
      </c>
      <c r="L603" s="52">
        <v>12</v>
      </c>
      <c r="M603" s="52"/>
      <c r="N603" s="48" t="s">
        <v>85</v>
      </c>
      <c r="O603" s="69" t="s">
        <v>5079</v>
      </c>
      <c r="P603" s="68">
        <v>4.26</v>
      </c>
      <c r="Q603" s="54">
        <f>(17/100+7.6/100+1.65/100)*P603</f>
        <v>1.11825</v>
      </c>
      <c r="R603" s="54"/>
      <c r="S603" s="54"/>
      <c r="T603" s="54"/>
      <c r="U603" s="54"/>
      <c r="V603" s="54">
        <f>+P603-Q603+R603+S603+T603+U603</f>
        <v>3.14175</v>
      </c>
      <c r="W603" s="56">
        <f>(1.02/100)</f>
        <v>1.02E-2</v>
      </c>
      <c r="X603" s="56">
        <v>4.8E-3</v>
      </c>
      <c r="Y603" s="56">
        <v>0.17</v>
      </c>
      <c r="Z603" s="56">
        <v>1.65E-2</v>
      </c>
      <c r="AA603" s="56">
        <v>7.6E-2</v>
      </c>
      <c r="AB603" s="56">
        <f>SUM(W603:AA603)</f>
        <v>0.2775</v>
      </c>
      <c r="AC603" s="48">
        <v>12</v>
      </c>
      <c r="AD603" s="57">
        <f>IF(AL603="","",+AC603*AL603)</f>
        <v>96.0535031847134</v>
      </c>
      <c r="AE603" s="58">
        <f>IF(AL603="","",+AL603*AB603)</f>
        <v>2.2212372611464977</v>
      </c>
      <c r="AF603" s="57">
        <f>IF(AL603="","",+AL603-AE603)</f>
        <v>5.7832213375796195</v>
      </c>
      <c r="AG603" s="58">
        <f>+V603</f>
        <v>3.14175</v>
      </c>
      <c r="AH603" s="57">
        <f>IF(AF603="","",+AF603-AG603)</f>
        <v>2.6414713375796195</v>
      </c>
      <c r="AI603" s="57">
        <f>IF(AH603="","",+AH603*AC603)</f>
        <v>31.697656050955434</v>
      </c>
      <c r="AJ603" s="58">
        <v>6.19</v>
      </c>
      <c r="AK603" s="59">
        <v>0.33</v>
      </c>
      <c r="AL603" s="58">
        <f>IF(V603=0,"",V603/(1-AB603-AK603))</f>
        <v>8.004458598726117</v>
      </c>
      <c r="AM603" s="60">
        <v>0.33</v>
      </c>
      <c r="AN603" s="58">
        <f>IF(V603=0,"",V603/(1-AB603-AM603))</f>
        <v>8.004458598726117</v>
      </c>
      <c r="AO603" s="61">
        <v>1.2</v>
      </c>
      <c r="AP603" s="58">
        <f>IF(BD!AJ603="","",BD!AJ603*BD!AO603)</f>
        <v>7.428</v>
      </c>
      <c r="AQ603" s="56">
        <f>BD!AM603/BD!AK603-1</f>
        <v>0</v>
      </c>
      <c r="AR603" s="56">
        <f>IF(BD!AN603="","",IF(BD!AJ603="","",BD!AN603/BD!AJ603-1))</f>
        <v>0.2931273988248977</v>
      </c>
      <c r="AS603" s="56" t="str">
        <f>IF(BD!AN603="","",IF(BD!AN603&lt;BD!AL603,"ABAIXO DA META","DENTRO DA META"))</f>
        <v>DENTRO DA META</v>
      </c>
      <c r="AT603" s="56" t="str">
        <f>IF(BD!AJ603="","EM ANÁLISE",IF(BD!AP603&gt;=BD!AN603,"GO", "NO GO"))</f>
        <v>NO GO</v>
      </c>
      <c r="AU603" s="62">
        <f>IF(AN603="","",+BD!$AN603-AJ603)</f>
        <v>1.8144585987261168</v>
      </c>
      <c r="AV603" s="63"/>
      <c r="AW603" s="54">
        <f>BD!P603*BD!AC603</f>
        <v>51.12</v>
      </c>
      <c r="AX603" s="54">
        <f>BD!V603*BD!AC603</f>
        <v>37.701</v>
      </c>
      <c r="AY603" s="54">
        <f>IF(BD!AN603="","",BD!AN603*BD!AC603)</f>
        <v>96.0535031847134</v>
      </c>
      <c r="AZ603" s="48" t="s">
        <v>5271</v>
      </c>
      <c r="BA603" s="69" t="s">
        <v>124</v>
      </c>
      <c r="BB603" s="48">
        <v>1</v>
      </c>
      <c r="BC603" s="69" t="s">
        <v>5079</v>
      </c>
      <c r="BD603" s="64" t="s">
        <v>5257</v>
      </c>
      <c r="BE603" s="65" t="s">
        <v>4</v>
      </c>
      <c r="BF603" s="65" t="s">
        <v>4</v>
      </c>
      <c r="BG603" s="64" t="s">
        <v>5258</v>
      </c>
      <c r="BH603" s="66"/>
      <c r="BI603" s="66"/>
      <c r="BJ603" s="66"/>
      <c r="BK603" s="66"/>
      <c r="BL603" s="66"/>
      <c r="BM603" s="66"/>
      <c r="BN603" s="66"/>
      <c r="BO603" s="64">
        <v>1.138</v>
      </c>
      <c r="BP603" s="64">
        <v>140.622</v>
      </c>
      <c r="BQ603" s="64">
        <v>121</v>
      </c>
      <c r="BR603" s="64" t="s">
        <v>5260</v>
      </c>
      <c r="BS603" s="64" t="s">
        <v>5260</v>
      </c>
      <c r="BT603" s="64" t="s">
        <v>5261</v>
      </c>
      <c r="BU603" s="64">
        <v>5102</v>
      </c>
      <c r="BV603" s="64"/>
      <c r="BW603" s="64"/>
      <c r="BX603" s="64"/>
      <c r="BY603" s="64"/>
      <c r="BZ603" s="64"/>
      <c r="CA603" s="64"/>
      <c r="CB603" s="64"/>
      <c r="CC603" s="64">
        <v>102</v>
      </c>
      <c r="CD603" s="64">
        <v>8</v>
      </c>
      <c r="CE603" s="64">
        <v>8</v>
      </c>
      <c r="CF603" s="64"/>
      <c r="CG603" s="37" t="e">
        <f>VLOOKUP(Table_1[[#This Row],[EAN]],'[1]Planilha1'!$E:$R,13,0)</f>
        <v>#N/A</v>
      </c>
      <c r="CI603" s="188">
        <f>IF(Table_1[[#This Row],[STATUS MERCADO]]="GO",Table_1[[#This Row],[M. BRUTA TOTAL]],0)</f>
        <v>0</v>
      </c>
      <c r="CJ603" s="188">
        <f>IF(Table_1[[#This Row],[STATUS MERCADO]]="GO",Table_1[[#This Row],[PV UNIT. REALIZADO]]*Table_1[[#This Row],[QUANTIDADE]],0)</f>
        <v>0</v>
      </c>
    </row>
    <row r="604" ht="15">
      <c r="A604" s="7"/>
      <c r="B604" s="67" t="s">
        <v>2735</v>
      </c>
      <c r="C604" s="49"/>
      <c r="D604" s="49"/>
      <c r="E604" s="49">
        <v>7891150073111</v>
      </c>
      <c r="F604" s="50" t="s">
        <v>5010</v>
      </c>
      <c r="G604" s="69" t="s">
        <v>11</v>
      </c>
      <c r="H604" s="48"/>
      <c r="I604" s="51"/>
      <c r="J604" s="48"/>
      <c r="K604" s="52" t="s">
        <v>84</v>
      </c>
      <c r="L604" s="52">
        <v>12</v>
      </c>
      <c r="M604" s="52"/>
      <c r="N604" s="48" t="s">
        <v>85</v>
      </c>
      <c r="O604" s="69" t="s">
        <v>5079</v>
      </c>
      <c r="P604" s="68">
        <v>3.53</v>
      </c>
      <c r="Q604" s="54">
        <f>(17/100+7.6/100+1.65/100)*P604</f>
        <v>0.926625</v>
      </c>
      <c r="R604" s="54"/>
      <c r="S604" s="54"/>
      <c r="T604" s="54"/>
      <c r="U604" s="54"/>
      <c r="V604" s="54">
        <f>+P604-Q604+R604+S604+T604+U604</f>
        <v>2.6033749999999998</v>
      </c>
      <c r="W604" s="56">
        <f>(1.02/100)</f>
        <v>1.02E-2</v>
      </c>
      <c r="X604" s="56">
        <v>4.8E-3</v>
      </c>
      <c r="Y604" s="56">
        <v>0.17</v>
      </c>
      <c r="Z604" s="56">
        <v>1.65E-2</v>
      </c>
      <c r="AA604" s="56">
        <v>7.6E-2</v>
      </c>
      <c r="AB604" s="56">
        <f>SUM(W604:AA604)</f>
        <v>0.2775</v>
      </c>
      <c r="AC604" s="48">
        <v>12</v>
      </c>
      <c r="AD604" s="57">
        <f>IF(AL604="","",+AC604*AL604)</f>
        <v>79.59363057324842</v>
      </c>
      <c r="AE604" s="58">
        <f>IF(AL604="","",+AL604*AB604)</f>
        <v>1.8406027070063697</v>
      </c>
      <c r="AF604" s="57">
        <f>IF(AL604="","",+AL604-AE604)</f>
        <v>4.792199840764332</v>
      </c>
      <c r="AG604" s="58">
        <f>+V604</f>
        <v>2.6033749999999998</v>
      </c>
      <c r="AH604" s="57">
        <f>IF(AF604="","",+AF604-AG604)</f>
        <v>2.1888248407643323</v>
      </c>
      <c r="AI604" s="57">
        <f>IF(AH604="","",+AH604*AC604)</f>
        <v>26.265898089171987</v>
      </c>
      <c r="AJ604" s="58">
        <v>10.08</v>
      </c>
      <c r="AK604" s="59">
        <v>0.33</v>
      </c>
      <c r="AL604" s="58">
        <f>IF(V604=0,"",V604/(1-AB604-AK604))</f>
        <v>6.6328025477707016</v>
      </c>
      <c r="AM604" s="60">
        <v>0.33</v>
      </c>
      <c r="AN604" s="58">
        <f>IF(V604=0,"",V604/(1-AB604-AM604))</f>
        <v>6.6328025477707016</v>
      </c>
      <c r="AO604" s="61">
        <v>1.2</v>
      </c>
      <c r="AP604" s="58">
        <f>IF(BD!AJ604="","",BD!AJ604*BD!AO604)</f>
        <v>12.096</v>
      </c>
      <c r="AQ604" s="56">
        <f>BD!AM604/BD!AK604-1</f>
        <v>0</v>
      </c>
      <c r="AR604" s="56">
        <f>IF(BD!AN604="","",IF(BD!AJ604="","",BD!AN604/BD!AJ604-1))</f>
        <v>-0.34198387422909704</v>
      </c>
      <c r="AS604" s="56" t="str">
        <f>IF(BD!AN604="","",IF(BD!AN604&lt;BD!AL604,"ABAIXO DA META","DENTRO DA META"))</f>
        <v>DENTRO DA META</v>
      </c>
      <c r="AT604" s="56" t="str">
        <f>IF(BD!AJ604="","EM ANÁLISE",IF(BD!AP604&gt;=BD!AN604,"GO", "NO GO"))</f>
        <v>GO</v>
      </c>
      <c r="AU604" s="62">
        <f>IF(AN604="","",+BD!$AN604-AJ604)</f>
        <v>-3.4471974522292985</v>
      </c>
      <c r="AV604" s="63"/>
      <c r="AW604" s="54">
        <f>BD!P604*BD!AC604</f>
        <v>42.36</v>
      </c>
      <c r="AX604" s="54">
        <f>BD!V604*BD!AC604</f>
        <v>31.240499999999997</v>
      </c>
      <c r="AY604" s="54">
        <f>IF(BD!AN604="","",BD!AN604*BD!AC604)</f>
        <v>79.59363057324842</v>
      </c>
      <c r="AZ604" s="48" t="s">
        <v>5271</v>
      </c>
      <c r="BA604" s="69" t="s">
        <v>124</v>
      </c>
      <c r="BB604" s="48">
        <v>1</v>
      </c>
      <c r="BC604" s="69" t="s">
        <v>5079</v>
      </c>
      <c r="BD604" s="64" t="s">
        <v>5257</v>
      </c>
      <c r="BE604" s="65" t="s">
        <v>4</v>
      </c>
      <c r="BF604" s="65" t="s">
        <v>4</v>
      </c>
      <c r="BG604" s="64" t="s">
        <v>5258</v>
      </c>
      <c r="BH604" s="66"/>
      <c r="BI604" s="66"/>
      <c r="BJ604" s="66"/>
      <c r="BK604" s="66"/>
      <c r="BL604" s="66"/>
      <c r="BM604" s="66"/>
      <c r="BN604" s="66"/>
      <c r="BO604" s="64">
        <v>1.138</v>
      </c>
      <c r="BP604" s="64">
        <v>140.622</v>
      </c>
      <c r="BQ604" s="64">
        <v>121</v>
      </c>
      <c r="BR604" s="64" t="s">
        <v>5260</v>
      </c>
      <c r="BS604" s="64" t="s">
        <v>5260</v>
      </c>
      <c r="BT604" s="64" t="s">
        <v>5261</v>
      </c>
      <c r="BU604" s="64">
        <v>5102</v>
      </c>
      <c r="BV604" s="64"/>
      <c r="BW604" s="64"/>
      <c r="BX604" s="64"/>
      <c r="BY604" s="64"/>
      <c r="BZ604" s="64"/>
      <c r="CA604" s="64"/>
      <c r="CB604" s="64"/>
      <c r="CC604" s="64">
        <v>102</v>
      </c>
      <c r="CD604" s="64">
        <v>8</v>
      </c>
      <c r="CE604" s="64">
        <v>8</v>
      </c>
      <c r="CF604" s="64"/>
      <c r="CG604" s="37" t="e">
        <f>VLOOKUP(Table_1[[#This Row],[EAN]],'[1]Planilha1'!$E:$R,13,0)</f>
        <v>#N/A</v>
      </c>
      <c r="CI604" s="188">
        <f>IF(Table_1[[#This Row],[STATUS MERCADO]]="GO",Table_1[[#This Row],[M. BRUTA TOTAL]],0)</f>
        <v>26.265898089171987</v>
      </c>
      <c r="CJ604" s="188">
        <f>IF(Table_1[[#This Row],[STATUS MERCADO]]="GO",Table_1[[#This Row],[PV UNIT. REALIZADO]]*Table_1[[#This Row],[QUANTIDADE]],0)</f>
        <v>79.59363057324842</v>
      </c>
    </row>
    <row r="605" ht="15">
      <c r="A605" s="7"/>
      <c r="B605" s="67" t="s">
        <v>2735</v>
      </c>
      <c r="C605" s="49"/>
      <c r="D605" s="49"/>
      <c r="E605" s="49">
        <v>7896496918089</v>
      </c>
      <c r="F605" s="82" t="s">
        <v>5269</v>
      </c>
      <c r="G605" s="69" t="s">
        <v>11</v>
      </c>
      <c r="H605" s="48"/>
      <c r="I605" s="51"/>
      <c r="J605" s="48"/>
      <c r="K605" s="52" t="s">
        <v>84</v>
      </c>
      <c r="L605" s="52">
        <v>12</v>
      </c>
      <c r="M605" s="52"/>
      <c r="N605" s="48" t="s">
        <v>85</v>
      </c>
      <c r="O605" s="69" t="s">
        <v>5079</v>
      </c>
      <c r="P605" s="68">
        <v>3.55</v>
      </c>
      <c r="Q605" s="54">
        <f>(17/100+7.6/100+1.65/100)*P605</f>
        <v>0.931875</v>
      </c>
      <c r="R605" s="54"/>
      <c r="S605" s="54"/>
      <c r="T605" s="54"/>
      <c r="U605" s="54"/>
      <c r="V605" s="54">
        <f>+P605-Q605+R605+S605+T605+U605</f>
        <v>2.618125</v>
      </c>
      <c r="W605" s="56">
        <f>(1.02/100)</f>
        <v>1.02E-2</v>
      </c>
      <c r="X605" s="56">
        <v>4.8E-3</v>
      </c>
      <c r="Y605" s="56">
        <v>0.17</v>
      </c>
      <c r="Z605" s="56">
        <v>1.65E-2</v>
      </c>
      <c r="AA605" s="56">
        <v>7.6E-2</v>
      </c>
      <c r="AB605" s="56">
        <f>SUM(W605:AA605)</f>
        <v>0.2775</v>
      </c>
      <c r="AC605" s="48">
        <v>12</v>
      </c>
      <c r="AD605" s="57">
        <f>IF(AL605="","",+AC605*AL605)</f>
        <v>80.04458598726117</v>
      </c>
      <c r="AE605" s="58">
        <f>IF(AL605="","",+AL605*AB605)</f>
        <v>1.8510310509554149</v>
      </c>
      <c r="AF605" s="57">
        <f>IF(AL605="","",+AL605-AE605)</f>
        <v>4.819351114649683</v>
      </c>
      <c r="AG605" s="58">
        <f>+V605</f>
        <v>2.618125</v>
      </c>
      <c r="AH605" s="57">
        <f>IF(AF605="","",+AF605-AG605)</f>
        <v>2.2012261146496828</v>
      </c>
      <c r="AI605" s="57">
        <f>IF(AH605="","",+AH605*AC605)</f>
        <v>26.414713375796193</v>
      </c>
      <c r="AJ605" s="58">
        <v>4.62</v>
      </c>
      <c r="AK605" s="59">
        <v>0.33</v>
      </c>
      <c r="AL605" s="58">
        <f>IF(V605=0,"",V605/(1-AB605-AK605))</f>
        <v>6.670382165605098</v>
      </c>
      <c r="AM605" s="60">
        <v>0.33</v>
      </c>
      <c r="AN605" s="58">
        <f>IF(V605=0,"",V605/(1-AB605-AM605))</f>
        <v>6.670382165605098</v>
      </c>
      <c r="AO605" s="61">
        <v>1.2</v>
      </c>
      <c r="AP605" s="58">
        <f>IF(BD!AJ605="","",BD!AJ605*BD!AO605)</f>
        <v>5.544</v>
      </c>
      <c r="AQ605" s="56">
        <f>BD!AM605/BD!AK605-1</f>
        <v>0</v>
      </c>
      <c r="AR605" s="56">
        <f>IF(BD!AN605="","",IF(BD!AJ605="","",BD!AN605/BD!AJ605-1))</f>
        <v>0.4438056635508869</v>
      </c>
      <c r="AS605" s="56" t="str">
        <f>IF(BD!AN605="","",IF(BD!AN605&lt;BD!AL605,"ABAIXO DA META","DENTRO DA META"))</f>
        <v>DENTRO DA META</v>
      </c>
      <c r="AT605" s="56" t="str">
        <f>IF(BD!AJ605="","EM ANÁLISE",IF(BD!AP605&gt;=BD!AN605,"GO", "NO GO"))</f>
        <v>NO GO</v>
      </c>
      <c r="AU605" s="62">
        <f>IF(AN605="","",+BD!$AN605-AJ605)</f>
        <v>2.0503821656050976</v>
      </c>
      <c r="AV605" s="63"/>
      <c r="AW605" s="54">
        <f>BD!P605*BD!AC605</f>
        <v>42.599999999999994</v>
      </c>
      <c r="AX605" s="54">
        <f>BD!V605*BD!AC605</f>
        <v>31.4175</v>
      </c>
      <c r="AY605" s="54">
        <f>IF(BD!AN605="","",BD!AN605*BD!AC605)</f>
        <v>80.04458598726117</v>
      </c>
      <c r="AZ605" s="48" t="s">
        <v>5271</v>
      </c>
      <c r="BA605" s="69" t="s">
        <v>124</v>
      </c>
      <c r="BB605" s="48">
        <v>1</v>
      </c>
      <c r="BC605" s="69" t="s">
        <v>5079</v>
      </c>
      <c r="BD605" s="64" t="s">
        <v>5257</v>
      </c>
      <c r="BE605" s="65" t="s">
        <v>4</v>
      </c>
      <c r="BF605" s="65" t="s">
        <v>4</v>
      </c>
      <c r="BG605" s="64" t="s">
        <v>5258</v>
      </c>
      <c r="BH605" s="66"/>
      <c r="BI605" s="66"/>
      <c r="BJ605" s="66"/>
      <c r="BK605" s="66"/>
      <c r="BL605" s="66"/>
      <c r="BM605" s="66"/>
      <c r="BN605" s="66"/>
      <c r="BO605" s="64">
        <v>1.138</v>
      </c>
      <c r="BP605" s="64">
        <v>140.622</v>
      </c>
      <c r="BQ605" s="64">
        <v>121</v>
      </c>
      <c r="BR605" s="64" t="s">
        <v>5260</v>
      </c>
      <c r="BS605" s="64" t="s">
        <v>5260</v>
      </c>
      <c r="BT605" s="64" t="s">
        <v>5261</v>
      </c>
      <c r="BU605" s="64">
        <v>5102</v>
      </c>
      <c r="BV605" s="64"/>
      <c r="BW605" s="64"/>
      <c r="BX605" s="64"/>
      <c r="BY605" s="64"/>
      <c r="BZ605" s="64"/>
      <c r="CA605" s="64"/>
      <c r="CB605" s="64"/>
      <c r="CC605" s="64">
        <v>102</v>
      </c>
      <c r="CD605" s="64">
        <v>8</v>
      </c>
      <c r="CE605" s="64">
        <v>8</v>
      </c>
      <c r="CF605" s="64"/>
      <c r="CG605" s="37" t="e">
        <f>VLOOKUP(Table_1[[#This Row],[EAN]],'[1]Planilha1'!$E:$R,13,0)</f>
        <v>#N/A</v>
      </c>
      <c r="CI605" s="188">
        <f>IF(Table_1[[#This Row],[STATUS MERCADO]]="GO",Table_1[[#This Row],[M. BRUTA TOTAL]],0)</f>
        <v>0</v>
      </c>
      <c r="CJ605" s="188">
        <f>IF(Table_1[[#This Row],[STATUS MERCADO]]="GO",Table_1[[#This Row],[PV UNIT. REALIZADO]]*Table_1[[#This Row],[QUANTIDADE]],0)</f>
        <v>0</v>
      </c>
    </row>
    <row r="606" ht="15">
      <c r="A606" s="7"/>
      <c r="B606" s="67" t="s">
        <v>2735</v>
      </c>
      <c r="C606" s="49"/>
      <c r="D606" s="49"/>
      <c r="E606" s="49">
        <v>7896496980833</v>
      </c>
      <c r="F606" s="50" t="s">
        <v>5011</v>
      </c>
      <c r="G606" s="69" t="s">
        <v>11</v>
      </c>
      <c r="H606" s="48"/>
      <c r="I606" s="51"/>
      <c r="J606" s="48"/>
      <c r="K606" s="52" t="s">
        <v>84</v>
      </c>
      <c r="L606" s="52">
        <v>12</v>
      </c>
      <c r="M606" s="52"/>
      <c r="N606" s="48" t="s">
        <v>85</v>
      </c>
      <c r="O606" s="69" t="s">
        <v>5079</v>
      </c>
      <c r="P606" s="68">
        <v>4.18</v>
      </c>
      <c r="Q606" s="54">
        <f>(17/100+7.6/100+1.65/100)*P606</f>
        <v>1.09725</v>
      </c>
      <c r="R606" s="54"/>
      <c r="S606" s="54"/>
      <c r="T606" s="54"/>
      <c r="U606" s="54"/>
      <c r="V606" s="54">
        <f>+P606-Q606+R606+S606+T606+U606</f>
        <v>3.08275</v>
      </c>
      <c r="W606" s="56">
        <f>(1.02/100)</f>
        <v>1.02E-2</v>
      </c>
      <c r="X606" s="56">
        <v>4.8E-3</v>
      </c>
      <c r="Y606" s="56">
        <v>0.17</v>
      </c>
      <c r="Z606" s="56">
        <v>1.65E-2</v>
      </c>
      <c r="AA606" s="56">
        <v>7.6E-2</v>
      </c>
      <c r="AB606" s="56">
        <f>SUM(W606:AA606)</f>
        <v>0.2775</v>
      </c>
      <c r="AC606" s="48">
        <v>12</v>
      </c>
      <c r="AD606" s="57">
        <f>IF(AL606="","",+AC606*AL606)</f>
        <v>94.24968152866244</v>
      </c>
      <c r="AE606" s="58">
        <f>IF(AL606="","",+AL606*AB606)</f>
        <v>2.179523885350319</v>
      </c>
      <c r="AF606" s="57">
        <f>IF(AL606="","",+AL606-AE606)</f>
        <v>5.674616242038217</v>
      </c>
      <c r="AG606" s="58">
        <f>+V606</f>
        <v>3.08275</v>
      </c>
      <c r="AH606" s="57">
        <f>IF(AF606="","",+AF606-AG606)</f>
        <v>2.5918662420382175</v>
      </c>
      <c r="AI606" s="57">
        <f>IF(AH606="","",+AH606*AC606)</f>
        <v>31.10239490445861</v>
      </c>
      <c r="AJ606" s="58">
        <v>9.26</v>
      </c>
      <c r="AK606" s="59">
        <v>0.33</v>
      </c>
      <c r="AL606" s="58">
        <f>IF(V606=0,"",V606/(1-AB606-AK606))</f>
        <v>7.854140127388536</v>
      </c>
      <c r="AM606" s="60">
        <v>0.33</v>
      </c>
      <c r="AN606" s="58">
        <f>IF(V606=0,"",V606/(1-AB606-AM606))</f>
        <v>7.854140127388536</v>
      </c>
      <c r="AO606" s="61">
        <v>1.2</v>
      </c>
      <c r="AP606" s="58">
        <f>IF(BD!AJ606="","",BD!AJ606*BD!AO606)</f>
        <v>11.112</v>
      </c>
      <c r="AQ606" s="56">
        <f>BD!AM606/BD!AK606-1</f>
        <v>0</v>
      </c>
      <c r="AR606" s="56">
        <f>IF(BD!AN606="","",IF(BD!AJ606="","",BD!AN606/BD!AJ606-1))</f>
        <v>-0.15182072058439133</v>
      </c>
      <c r="AS606" s="56" t="str">
        <f>IF(BD!AN606="","",IF(BD!AN606&lt;BD!AL606,"ABAIXO DA META","DENTRO DA META"))</f>
        <v>DENTRO DA META</v>
      </c>
      <c r="AT606" s="56" t="str">
        <f>IF(BD!AJ606="","EM ANÁLISE",IF(BD!AP606&gt;=BD!AN606,"GO", "NO GO"))</f>
        <v>GO</v>
      </c>
      <c r="AU606" s="62">
        <f>IF(AN606="","",+BD!$AN606-AJ606)</f>
        <v>-1.4058598726114635</v>
      </c>
      <c r="AV606" s="63"/>
      <c r="AW606" s="54">
        <f>BD!P606*BD!AC606</f>
        <v>50.16</v>
      </c>
      <c r="AX606" s="54">
        <f>BD!V606*BD!AC606</f>
        <v>36.992999999999995</v>
      </c>
      <c r="AY606" s="54">
        <f>IF(BD!AN606="","",BD!AN606*BD!AC606)</f>
        <v>94.24968152866244</v>
      </c>
      <c r="AZ606" s="48" t="s">
        <v>5271</v>
      </c>
      <c r="BA606" s="69" t="s">
        <v>124</v>
      </c>
      <c r="BB606" s="48">
        <v>1</v>
      </c>
      <c r="BC606" s="69" t="s">
        <v>5079</v>
      </c>
      <c r="BD606" s="64" t="s">
        <v>5257</v>
      </c>
      <c r="BE606" s="65" t="s">
        <v>4</v>
      </c>
      <c r="BF606" s="65" t="s">
        <v>4</v>
      </c>
      <c r="BG606" s="64" t="s">
        <v>5258</v>
      </c>
      <c r="BH606" s="66"/>
      <c r="BI606" s="66"/>
      <c r="BJ606" s="66"/>
      <c r="BK606" s="66"/>
      <c r="BL606" s="66"/>
      <c r="BM606" s="66"/>
      <c r="BN606" s="66"/>
      <c r="BO606" s="64">
        <v>1.138</v>
      </c>
      <c r="BP606" s="64">
        <v>140.622</v>
      </c>
      <c r="BQ606" s="64">
        <v>121</v>
      </c>
      <c r="BR606" s="64" t="s">
        <v>5260</v>
      </c>
      <c r="BS606" s="64" t="s">
        <v>5260</v>
      </c>
      <c r="BT606" s="64" t="s">
        <v>5261</v>
      </c>
      <c r="BU606" s="64">
        <v>5102</v>
      </c>
      <c r="BV606" s="64"/>
      <c r="BW606" s="64"/>
      <c r="BX606" s="64"/>
      <c r="BY606" s="64"/>
      <c r="BZ606" s="64"/>
      <c r="CA606" s="64"/>
      <c r="CB606" s="64"/>
      <c r="CC606" s="64">
        <v>102</v>
      </c>
      <c r="CD606" s="64">
        <v>8</v>
      </c>
      <c r="CE606" s="64">
        <v>8</v>
      </c>
      <c r="CF606" s="64"/>
      <c r="CG606" s="37" t="e">
        <f>VLOOKUP(Table_1[[#This Row],[EAN]],'[1]Planilha1'!$E:$R,13,0)</f>
        <v>#N/A</v>
      </c>
      <c r="CI606" s="188">
        <f>IF(Table_1[[#This Row],[STATUS MERCADO]]="GO",Table_1[[#This Row],[M. BRUTA TOTAL]],0)</f>
        <v>31.10239490445861</v>
      </c>
      <c r="CJ606" s="188">
        <f>IF(Table_1[[#This Row],[STATUS MERCADO]]="GO",Table_1[[#This Row],[PV UNIT. REALIZADO]]*Table_1[[#This Row],[QUANTIDADE]],0)</f>
        <v>94.24968152866244</v>
      </c>
    </row>
    <row r="607" ht="15">
      <c r="A607" s="7"/>
      <c r="B607" s="67" t="s">
        <v>2735</v>
      </c>
      <c r="C607" s="49"/>
      <c r="D607" s="49"/>
      <c r="E607" s="49">
        <v>7896496980888</v>
      </c>
      <c r="F607" s="50" t="s">
        <v>5012</v>
      </c>
      <c r="G607" s="69" t="s">
        <v>11</v>
      </c>
      <c r="H607" s="48"/>
      <c r="I607" s="51"/>
      <c r="J607" s="48"/>
      <c r="K607" s="52" t="s">
        <v>84</v>
      </c>
      <c r="L607" s="52">
        <v>12</v>
      </c>
      <c r="M607" s="52"/>
      <c r="N607" s="48" t="s">
        <v>85</v>
      </c>
      <c r="O607" s="69" t="s">
        <v>5079</v>
      </c>
      <c r="P607" s="68">
        <v>4.18</v>
      </c>
      <c r="Q607" s="54">
        <f>(17/100+7.6/100+1.65/100)*P607</f>
        <v>1.09725</v>
      </c>
      <c r="R607" s="54"/>
      <c r="S607" s="54"/>
      <c r="T607" s="54"/>
      <c r="U607" s="54"/>
      <c r="V607" s="54">
        <f>+P607-Q607+R607+S607+T607+U607</f>
        <v>3.08275</v>
      </c>
      <c r="W607" s="56">
        <f>(1.02/100)</f>
        <v>1.02E-2</v>
      </c>
      <c r="X607" s="56">
        <v>4.8E-3</v>
      </c>
      <c r="Y607" s="56">
        <v>0.17</v>
      </c>
      <c r="Z607" s="56">
        <v>1.65E-2</v>
      </c>
      <c r="AA607" s="56">
        <v>7.6E-2</v>
      </c>
      <c r="AB607" s="56">
        <f>SUM(W607:AA607)</f>
        <v>0.2775</v>
      </c>
      <c r="AC607" s="48">
        <v>12</v>
      </c>
      <c r="AD607" s="57">
        <f>IF(AL607="","",+AC607*AL607)</f>
        <v>94.24968152866244</v>
      </c>
      <c r="AE607" s="58">
        <f>IF(AL607="","",+AL607*AB607)</f>
        <v>2.179523885350319</v>
      </c>
      <c r="AF607" s="57">
        <f>IF(AL607="","",+AL607-AE607)</f>
        <v>5.674616242038217</v>
      </c>
      <c r="AG607" s="58">
        <f>+V607</f>
        <v>3.08275</v>
      </c>
      <c r="AH607" s="57">
        <f>IF(AF607="","",+AF607-AG607)</f>
        <v>2.5918662420382175</v>
      </c>
      <c r="AI607" s="57">
        <f>IF(AH607="","",+AH607*AC607)</f>
        <v>31.10239490445861</v>
      </c>
      <c r="AJ607" s="58">
        <v>9.26</v>
      </c>
      <c r="AK607" s="59">
        <v>0.33</v>
      </c>
      <c r="AL607" s="58">
        <f>IF(V607=0,"",V607/(1-AB607-AK607))</f>
        <v>7.854140127388536</v>
      </c>
      <c r="AM607" s="60">
        <v>0.33</v>
      </c>
      <c r="AN607" s="58">
        <f>IF(V607=0,"",V607/(1-AB607-AM607))</f>
        <v>7.854140127388536</v>
      </c>
      <c r="AO607" s="61">
        <v>1.2</v>
      </c>
      <c r="AP607" s="58">
        <f>IF(BD!AJ607="","",BD!AJ607*BD!AO607)</f>
        <v>11.112</v>
      </c>
      <c r="AQ607" s="56">
        <f>BD!AM607/BD!AK607-1</f>
        <v>0</v>
      </c>
      <c r="AR607" s="56">
        <f>IF(BD!AN607="","",IF(BD!AJ607="","",BD!AN607/BD!AJ607-1))</f>
        <v>-0.15182072058439133</v>
      </c>
      <c r="AS607" s="56" t="str">
        <f>IF(BD!AN607="","",IF(BD!AN607&lt;BD!AL607,"ABAIXO DA META","DENTRO DA META"))</f>
        <v>DENTRO DA META</v>
      </c>
      <c r="AT607" s="56" t="str">
        <f>IF(BD!AJ607="","EM ANÁLISE",IF(BD!AP607&gt;=BD!AN607,"GO", "NO GO"))</f>
        <v>GO</v>
      </c>
      <c r="AU607" s="62">
        <f>IF(AN607="","",+BD!$AN607-AJ607)</f>
        <v>-1.4058598726114635</v>
      </c>
      <c r="AV607" s="63"/>
      <c r="AW607" s="54">
        <f>BD!P607*BD!AC607</f>
        <v>50.16</v>
      </c>
      <c r="AX607" s="54">
        <f>BD!V607*BD!AC607</f>
        <v>36.992999999999995</v>
      </c>
      <c r="AY607" s="54">
        <f>IF(BD!AN607="","",BD!AN607*BD!AC607)</f>
        <v>94.24968152866244</v>
      </c>
      <c r="AZ607" s="48" t="s">
        <v>5271</v>
      </c>
      <c r="BA607" s="69" t="s">
        <v>124</v>
      </c>
      <c r="BB607" s="48">
        <v>1</v>
      </c>
      <c r="BC607" s="69" t="s">
        <v>5079</v>
      </c>
      <c r="BD607" s="64" t="s">
        <v>5257</v>
      </c>
      <c r="BE607" s="65" t="s">
        <v>4</v>
      </c>
      <c r="BF607" s="65" t="s">
        <v>4</v>
      </c>
      <c r="BG607" s="64" t="s">
        <v>5258</v>
      </c>
      <c r="BH607" s="66"/>
      <c r="BI607" s="66"/>
      <c r="BJ607" s="66"/>
      <c r="BK607" s="66"/>
      <c r="BL607" s="66"/>
      <c r="BM607" s="66"/>
      <c r="BN607" s="66"/>
      <c r="BO607" s="64">
        <v>1.138</v>
      </c>
      <c r="BP607" s="64">
        <v>140.622</v>
      </c>
      <c r="BQ607" s="64">
        <v>121</v>
      </c>
      <c r="BR607" s="64" t="s">
        <v>5260</v>
      </c>
      <c r="BS607" s="64" t="s">
        <v>5260</v>
      </c>
      <c r="BT607" s="64" t="s">
        <v>5261</v>
      </c>
      <c r="BU607" s="64">
        <v>5102</v>
      </c>
      <c r="BV607" s="64"/>
      <c r="BW607" s="64"/>
      <c r="BX607" s="64"/>
      <c r="BY607" s="64"/>
      <c r="BZ607" s="64"/>
      <c r="CA607" s="64"/>
      <c r="CB607" s="64"/>
      <c r="CC607" s="64">
        <v>102</v>
      </c>
      <c r="CD607" s="64">
        <v>8</v>
      </c>
      <c r="CE607" s="64">
        <v>8</v>
      </c>
      <c r="CF607" s="64"/>
      <c r="CG607" s="37" t="e">
        <f>VLOOKUP(Table_1[[#This Row],[EAN]],'[1]Planilha1'!$E:$R,13,0)</f>
        <v>#N/A</v>
      </c>
      <c r="CI607" s="188">
        <f>IF(Table_1[[#This Row],[STATUS MERCADO]]="GO",Table_1[[#This Row],[M. BRUTA TOTAL]],0)</f>
        <v>31.10239490445861</v>
      </c>
      <c r="CJ607" s="188">
        <f>IF(Table_1[[#This Row],[STATUS MERCADO]]="GO",Table_1[[#This Row],[PV UNIT. REALIZADO]]*Table_1[[#This Row],[QUANTIDADE]],0)</f>
        <v>94.24968152866244</v>
      </c>
    </row>
    <row r="608" ht="15">
      <c r="A608" s="7"/>
      <c r="B608" s="67" t="s">
        <v>2735</v>
      </c>
      <c r="C608" s="49"/>
      <c r="D608" s="49"/>
      <c r="E608" s="49">
        <v>7896496980857</v>
      </c>
      <c r="F608" s="50" t="s">
        <v>5013</v>
      </c>
      <c r="G608" s="69" t="s">
        <v>11</v>
      </c>
      <c r="H608" s="48"/>
      <c r="I608" s="51"/>
      <c r="J608" s="48"/>
      <c r="K608" s="52" t="s">
        <v>84</v>
      </c>
      <c r="L608" s="52">
        <v>12</v>
      </c>
      <c r="M608" s="52"/>
      <c r="N608" s="48" t="s">
        <v>85</v>
      </c>
      <c r="O608" s="69" t="s">
        <v>5079</v>
      </c>
      <c r="P608" s="68">
        <v>4.18</v>
      </c>
      <c r="Q608" s="54">
        <f>(17/100+7.6/100+1.65/100)*P608</f>
        <v>1.09725</v>
      </c>
      <c r="R608" s="54"/>
      <c r="S608" s="54"/>
      <c r="T608" s="54"/>
      <c r="U608" s="54"/>
      <c r="V608" s="54">
        <f>+P608-Q608+R608+S608+T608+U608</f>
        <v>3.08275</v>
      </c>
      <c r="W608" s="56">
        <f>(1.02/100)</f>
        <v>1.02E-2</v>
      </c>
      <c r="X608" s="56">
        <v>4.8E-3</v>
      </c>
      <c r="Y608" s="56">
        <v>0.17</v>
      </c>
      <c r="Z608" s="56">
        <v>1.65E-2</v>
      </c>
      <c r="AA608" s="56">
        <v>7.6E-2</v>
      </c>
      <c r="AB608" s="56">
        <f>SUM(W608:AA608)</f>
        <v>0.2775</v>
      </c>
      <c r="AC608" s="48">
        <v>12</v>
      </c>
      <c r="AD608" s="57">
        <f>IF(AL608="","",+AC608*AL608)</f>
        <v>94.24968152866244</v>
      </c>
      <c r="AE608" s="58">
        <f>IF(AL608="","",+AL608*AB608)</f>
        <v>2.179523885350319</v>
      </c>
      <c r="AF608" s="57">
        <f>IF(AL608="","",+AL608-AE608)</f>
        <v>5.674616242038217</v>
      </c>
      <c r="AG608" s="58">
        <f>+V608</f>
        <v>3.08275</v>
      </c>
      <c r="AH608" s="57">
        <f>IF(AF608="","",+AF608-AG608)</f>
        <v>2.5918662420382175</v>
      </c>
      <c r="AI608" s="57">
        <f>IF(AH608="","",+AH608*AC608)</f>
        <v>31.10239490445861</v>
      </c>
      <c r="AJ608" s="58">
        <v>9.26</v>
      </c>
      <c r="AK608" s="59">
        <v>0.33</v>
      </c>
      <c r="AL608" s="58">
        <f>IF(V608=0,"",V608/(1-AB608-AK608))</f>
        <v>7.854140127388536</v>
      </c>
      <c r="AM608" s="60">
        <v>0.33</v>
      </c>
      <c r="AN608" s="58">
        <f>IF(V608=0,"",V608/(1-AB608-AM608))</f>
        <v>7.854140127388536</v>
      </c>
      <c r="AO608" s="61">
        <v>1.2</v>
      </c>
      <c r="AP608" s="58">
        <f>IF(BD!AJ608="","",BD!AJ608*BD!AO608)</f>
        <v>11.112</v>
      </c>
      <c r="AQ608" s="56">
        <f>BD!AM608/BD!AK608-1</f>
        <v>0</v>
      </c>
      <c r="AR608" s="56">
        <f>IF(BD!AN608="","",IF(BD!AJ608="","",BD!AN608/BD!AJ608-1))</f>
        <v>-0.15182072058439133</v>
      </c>
      <c r="AS608" s="56" t="str">
        <f>IF(BD!AN608="","",IF(BD!AN608&lt;BD!AL608,"ABAIXO DA META","DENTRO DA META"))</f>
        <v>DENTRO DA META</v>
      </c>
      <c r="AT608" s="56" t="str">
        <f>IF(BD!AJ608="","EM ANÁLISE",IF(BD!AP608&gt;=BD!AN608,"GO", "NO GO"))</f>
        <v>GO</v>
      </c>
      <c r="AU608" s="62">
        <f>IF(AN608="","",+BD!$AN608-AJ608)</f>
        <v>-1.4058598726114635</v>
      </c>
      <c r="AV608" s="63"/>
      <c r="AW608" s="54">
        <f>BD!P608*BD!AC608</f>
        <v>50.16</v>
      </c>
      <c r="AX608" s="54">
        <f>BD!V608*BD!AC608</f>
        <v>36.992999999999995</v>
      </c>
      <c r="AY608" s="54">
        <f>IF(BD!AN608="","",BD!AN608*BD!AC608)</f>
        <v>94.24968152866244</v>
      </c>
      <c r="AZ608" s="48" t="s">
        <v>5271</v>
      </c>
      <c r="BA608" s="69" t="s">
        <v>124</v>
      </c>
      <c r="BB608" s="48">
        <v>1</v>
      </c>
      <c r="BC608" s="69" t="s">
        <v>5079</v>
      </c>
      <c r="BD608" s="64" t="s">
        <v>5257</v>
      </c>
      <c r="BE608" s="65" t="s">
        <v>4</v>
      </c>
      <c r="BF608" s="65" t="s">
        <v>4</v>
      </c>
      <c r="BG608" s="64" t="s">
        <v>5258</v>
      </c>
      <c r="BH608" s="66"/>
      <c r="BI608" s="66"/>
      <c r="BJ608" s="66"/>
      <c r="BK608" s="66"/>
      <c r="BL608" s="66"/>
      <c r="BM608" s="66"/>
      <c r="BN608" s="66"/>
      <c r="BO608" s="64">
        <v>1.138</v>
      </c>
      <c r="BP608" s="64">
        <v>140.622</v>
      </c>
      <c r="BQ608" s="64">
        <v>121</v>
      </c>
      <c r="BR608" s="64" t="s">
        <v>5260</v>
      </c>
      <c r="BS608" s="64" t="s">
        <v>5260</v>
      </c>
      <c r="BT608" s="64" t="s">
        <v>5261</v>
      </c>
      <c r="BU608" s="64">
        <v>5102</v>
      </c>
      <c r="BV608" s="64"/>
      <c r="BW608" s="64"/>
      <c r="BX608" s="64"/>
      <c r="BY608" s="64"/>
      <c r="BZ608" s="64"/>
      <c r="CA608" s="64"/>
      <c r="CB608" s="64"/>
      <c r="CC608" s="64">
        <v>102</v>
      </c>
      <c r="CD608" s="64">
        <v>8</v>
      </c>
      <c r="CE608" s="64">
        <v>8</v>
      </c>
      <c r="CF608" s="64"/>
      <c r="CG608" s="37" t="e">
        <f>VLOOKUP(Table_1[[#This Row],[EAN]],'[1]Planilha1'!$E:$R,13,0)</f>
        <v>#N/A</v>
      </c>
      <c r="CI608" s="188">
        <f>IF(Table_1[[#This Row],[STATUS MERCADO]]="GO",Table_1[[#This Row],[M. BRUTA TOTAL]],0)</f>
        <v>31.10239490445861</v>
      </c>
      <c r="CJ608" s="188">
        <f>IF(Table_1[[#This Row],[STATUS MERCADO]]="GO",Table_1[[#This Row],[PV UNIT. REALIZADO]]*Table_1[[#This Row],[QUANTIDADE]],0)</f>
        <v>94.24968152866244</v>
      </c>
    </row>
    <row r="609" ht="15">
      <c r="A609" s="7"/>
      <c r="B609" s="67" t="s">
        <v>2735</v>
      </c>
      <c r="C609" s="49"/>
      <c r="D609" s="49"/>
      <c r="E609" s="49">
        <v>7896496980994</v>
      </c>
      <c r="F609" s="50" t="s">
        <v>5014</v>
      </c>
      <c r="G609" s="69" t="s">
        <v>11</v>
      </c>
      <c r="H609" s="48"/>
      <c r="I609" s="51"/>
      <c r="J609" s="48"/>
      <c r="K609" s="52" t="s">
        <v>84</v>
      </c>
      <c r="L609" s="52">
        <v>12</v>
      </c>
      <c r="M609" s="52"/>
      <c r="N609" s="48" t="s">
        <v>85</v>
      </c>
      <c r="O609" s="69" t="s">
        <v>5079</v>
      </c>
      <c r="P609" s="68">
        <v>4.18</v>
      </c>
      <c r="Q609" s="54">
        <f>(17/100+7.6/100+1.65/100)*P609</f>
        <v>1.09725</v>
      </c>
      <c r="R609" s="54"/>
      <c r="S609" s="54"/>
      <c r="T609" s="54"/>
      <c r="U609" s="54"/>
      <c r="V609" s="54">
        <f>+P609-Q609+R609+S609+T609+U609</f>
        <v>3.08275</v>
      </c>
      <c r="W609" s="56">
        <f>(1.02/100)</f>
        <v>1.02E-2</v>
      </c>
      <c r="X609" s="56">
        <v>4.8E-3</v>
      </c>
      <c r="Y609" s="56">
        <v>0.17</v>
      </c>
      <c r="Z609" s="56">
        <v>1.65E-2</v>
      </c>
      <c r="AA609" s="56">
        <v>7.6E-2</v>
      </c>
      <c r="AB609" s="56">
        <f>SUM(W609:AA609)</f>
        <v>0.2775</v>
      </c>
      <c r="AC609" s="48">
        <v>12</v>
      </c>
      <c r="AD609" s="57">
        <f>IF(AL609="","",+AC609*AL609)</f>
        <v>94.24968152866244</v>
      </c>
      <c r="AE609" s="58">
        <f>IF(AL609="","",+AL609*AB609)</f>
        <v>2.179523885350319</v>
      </c>
      <c r="AF609" s="57">
        <f>IF(AL609="","",+AL609-AE609)</f>
        <v>5.674616242038217</v>
      </c>
      <c r="AG609" s="58">
        <f>+V609</f>
        <v>3.08275</v>
      </c>
      <c r="AH609" s="57">
        <f>IF(AF609="","",+AF609-AG609)</f>
        <v>2.5918662420382175</v>
      </c>
      <c r="AI609" s="57">
        <f>IF(AH609="","",+AH609*AC609)</f>
        <v>31.10239490445861</v>
      </c>
      <c r="AJ609" s="58">
        <v>9.26</v>
      </c>
      <c r="AK609" s="59">
        <v>0.33</v>
      </c>
      <c r="AL609" s="58">
        <f>IF(V609=0,"",V609/(1-AB609-AK609))</f>
        <v>7.854140127388536</v>
      </c>
      <c r="AM609" s="60">
        <v>0.33</v>
      </c>
      <c r="AN609" s="58">
        <f>IF(V609=0,"",V609/(1-AB609-AM609))</f>
        <v>7.854140127388536</v>
      </c>
      <c r="AO609" s="61">
        <v>1.2</v>
      </c>
      <c r="AP609" s="58">
        <f>IF(BD!AJ609="","",BD!AJ609*BD!AO609)</f>
        <v>11.112</v>
      </c>
      <c r="AQ609" s="56">
        <f>BD!AM609/BD!AK609-1</f>
        <v>0</v>
      </c>
      <c r="AR609" s="56">
        <f>IF(BD!AN609="","",IF(BD!AJ609="","",BD!AN609/BD!AJ609-1))</f>
        <v>-0.15182072058439133</v>
      </c>
      <c r="AS609" s="56" t="str">
        <f>IF(BD!AN609="","",IF(BD!AN609&lt;BD!AL609,"ABAIXO DA META","DENTRO DA META"))</f>
        <v>DENTRO DA META</v>
      </c>
      <c r="AT609" s="56" t="str">
        <f>IF(BD!AJ609="","EM ANÁLISE",IF(BD!AP609&gt;=BD!AN609,"GO", "NO GO"))</f>
        <v>GO</v>
      </c>
      <c r="AU609" s="62">
        <f>IF(AN609="","",+BD!$AN609-AJ609)</f>
        <v>-1.4058598726114635</v>
      </c>
      <c r="AV609" s="63"/>
      <c r="AW609" s="54">
        <f>BD!P609*BD!AC609</f>
        <v>50.16</v>
      </c>
      <c r="AX609" s="54">
        <f>BD!V609*BD!AC609</f>
        <v>36.992999999999995</v>
      </c>
      <c r="AY609" s="54">
        <f>IF(BD!AN609="","",BD!AN609*BD!AC609)</f>
        <v>94.24968152866244</v>
      </c>
      <c r="AZ609" s="48" t="s">
        <v>5271</v>
      </c>
      <c r="BA609" s="69" t="s">
        <v>124</v>
      </c>
      <c r="BB609" s="48">
        <v>1</v>
      </c>
      <c r="BC609" s="69" t="s">
        <v>5079</v>
      </c>
      <c r="BD609" s="64" t="s">
        <v>5257</v>
      </c>
      <c r="BE609" s="65" t="s">
        <v>4</v>
      </c>
      <c r="BF609" s="65" t="s">
        <v>4</v>
      </c>
      <c r="BG609" s="64" t="s">
        <v>5258</v>
      </c>
      <c r="BH609" s="66"/>
      <c r="BI609" s="66"/>
      <c r="BJ609" s="66"/>
      <c r="BK609" s="66"/>
      <c r="BL609" s="66"/>
      <c r="BM609" s="66"/>
      <c r="BN609" s="66"/>
      <c r="BO609" s="64">
        <v>1.138</v>
      </c>
      <c r="BP609" s="64">
        <v>140.622</v>
      </c>
      <c r="BQ609" s="64">
        <v>121</v>
      </c>
      <c r="BR609" s="64" t="s">
        <v>5260</v>
      </c>
      <c r="BS609" s="64" t="s">
        <v>5260</v>
      </c>
      <c r="BT609" s="64" t="s">
        <v>5261</v>
      </c>
      <c r="BU609" s="64">
        <v>5102</v>
      </c>
      <c r="BV609" s="64"/>
      <c r="BW609" s="64"/>
      <c r="BX609" s="64"/>
      <c r="BY609" s="64"/>
      <c r="BZ609" s="64"/>
      <c r="CA609" s="64"/>
      <c r="CB609" s="64"/>
      <c r="CC609" s="64">
        <v>102</v>
      </c>
      <c r="CD609" s="64">
        <v>8</v>
      </c>
      <c r="CE609" s="64">
        <v>8</v>
      </c>
      <c r="CF609" s="64"/>
      <c r="CG609" s="37" t="e">
        <f>VLOOKUP(Table_1[[#This Row],[EAN]],'[1]Planilha1'!$E:$R,13,0)</f>
        <v>#N/A</v>
      </c>
      <c r="CI609" s="188">
        <f>IF(Table_1[[#This Row],[STATUS MERCADO]]="GO",Table_1[[#This Row],[M. BRUTA TOTAL]],0)</f>
        <v>31.10239490445861</v>
      </c>
      <c r="CJ609" s="188">
        <f>IF(Table_1[[#This Row],[STATUS MERCADO]]="GO",Table_1[[#This Row],[PV UNIT. REALIZADO]]*Table_1[[#This Row],[QUANTIDADE]],0)</f>
        <v>94.24968152866244</v>
      </c>
    </row>
    <row r="610" ht="15">
      <c r="A610" s="7"/>
      <c r="B610" s="67" t="s">
        <v>2735</v>
      </c>
      <c r="C610" s="49"/>
      <c r="D610" s="49"/>
      <c r="E610" s="49">
        <v>7896496981007</v>
      </c>
      <c r="F610" s="50" t="s">
        <v>5015</v>
      </c>
      <c r="G610" s="69" t="s">
        <v>11</v>
      </c>
      <c r="H610" s="48"/>
      <c r="I610" s="51"/>
      <c r="J610" s="48"/>
      <c r="K610" s="52" t="s">
        <v>84</v>
      </c>
      <c r="L610" s="52">
        <v>12</v>
      </c>
      <c r="M610" s="52"/>
      <c r="N610" s="48" t="s">
        <v>85</v>
      </c>
      <c r="O610" s="69" t="s">
        <v>5079</v>
      </c>
      <c r="P610" s="68">
        <v>4.53</v>
      </c>
      <c r="Q610" s="54">
        <f>(17/100+7.6/100+1.65/100)*P610</f>
        <v>1.1891250000000002</v>
      </c>
      <c r="R610" s="54"/>
      <c r="S610" s="54"/>
      <c r="T610" s="54"/>
      <c r="U610" s="54"/>
      <c r="V610" s="54">
        <f>+P610-Q610+R610+S610+T610+U610</f>
        <v>3.340875</v>
      </c>
      <c r="W610" s="56">
        <f>(1.02/100)</f>
        <v>1.02E-2</v>
      </c>
      <c r="X610" s="56">
        <v>4.8E-3</v>
      </c>
      <c r="Y610" s="56">
        <v>0.17</v>
      </c>
      <c r="Z610" s="56">
        <v>1.65E-2</v>
      </c>
      <c r="AA610" s="56">
        <v>7.6E-2</v>
      </c>
      <c r="AB610" s="56">
        <f>SUM(W610:AA610)</f>
        <v>0.2775</v>
      </c>
      <c r="AC610" s="48">
        <v>12</v>
      </c>
      <c r="AD610" s="57">
        <f>IF(AL610="","",+AC610*AL610)</f>
        <v>102.14140127388538</v>
      </c>
      <c r="AE610" s="58">
        <f>IF(AL610="","",+AL610*AB610)</f>
        <v>2.3620199044585997</v>
      </c>
      <c r="AF610" s="57">
        <f>IF(AL610="","",+AL610-AE610)</f>
        <v>6.149763535031849</v>
      </c>
      <c r="AG610" s="58">
        <f>+V610</f>
        <v>3.340875</v>
      </c>
      <c r="AH610" s="57">
        <f>IF(AF610="","",+AF610-AG610)</f>
        <v>2.808888535031849</v>
      </c>
      <c r="AI610" s="57">
        <f>IF(AH610="","",+AH610*AC610)</f>
        <v>33.70666242038219</v>
      </c>
      <c r="AJ610" s="58">
        <v>11.32</v>
      </c>
      <c r="AK610" s="59">
        <v>0.33</v>
      </c>
      <c r="AL610" s="58">
        <f>IF(V610=0,"",V610/(1-AB610-AK610))</f>
        <v>8.511783439490449</v>
      </c>
      <c r="AM610" s="60">
        <v>0.33</v>
      </c>
      <c r="AN610" s="58">
        <f>IF(V610=0,"",V610/(1-AB610-AM610))</f>
        <v>8.511783439490449</v>
      </c>
      <c r="AO610" s="61">
        <v>1.2</v>
      </c>
      <c r="AP610" s="58">
        <f>IF(BD!AJ610="","",BD!AJ610*BD!AO610)</f>
        <v>13.584</v>
      </c>
      <c r="AQ610" s="56">
        <f>BD!AM610/BD!AK610-1</f>
        <v>0</v>
      </c>
      <c r="AR610" s="56">
        <f>IF(BD!AN610="","",IF(BD!AJ610="","",BD!AN610/BD!AJ610-1))</f>
        <v>-0.2480756678895364</v>
      </c>
      <c r="AS610" s="56" t="str">
        <f>IF(BD!AN610="","",IF(BD!AN610&lt;BD!AL610,"ABAIXO DA META","DENTRO DA META"))</f>
        <v>DENTRO DA META</v>
      </c>
      <c r="AT610" s="56" t="str">
        <f>IF(BD!AJ610="","EM ANÁLISE",IF(BD!AP610&gt;=BD!AN610,"GO", "NO GO"))</f>
        <v>GO</v>
      </c>
      <c r="AU610" s="62">
        <f>IF(AN610="","",+BD!$AN610-AJ610)</f>
        <v>-2.8082165605095515</v>
      </c>
      <c r="AV610" s="63"/>
      <c r="AW610" s="54">
        <f>BD!P610*BD!AC610</f>
        <v>54.36</v>
      </c>
      <c r="AX610" s="54">
        <f>BD!V610*BD!AC610</f>
        <v>40.0905</v>
      </c>
      <c r="AY610" s="54">
        <f>IF(BD!AN610="","",BD!AN610*BD!AC610)</f>
        <v>102.14140127388538</v>
      </c>
      <c r="AZ610" s="48" t="s">
        <v>5271</v>
      </c>
      <c r="BA610" s="69" t="s">
        <v>124</v>
      </c>
      <c r="BB610" s="48">
        <v>1</v>
      </c>
      <c r="BC610" s="69" t="s">
        <v>5079</v>
      </c>
      <c r="BD610" s="64" t="s">
        <v>5257</v>
      </c>
      <c r="BE610" s="65" t="s">
        <v>4</v>
      </c>
      <c r="BF610" s="65" t="s">
        <v>4</v>
      </c>
      <c r="BG610" s="64" t="s">
        <v>5258</v>
      </c>
      <c r="BH610" s="66"/>
      <c r="BI610" s="66"/>
      <c r="BJ610" s="66"/>
      <c r="BK610" s="66"/>
      <c r="BL610" s="66"/>
      <c r="BM610" s="66"/>
      <c r="BN610" s="66"/>
      <c r="BO610" s="64">
        <v>1.138</v>
      </c>
      <c r="BP610" s="64">
        <v>140.622</v>
      </c>
      <c r="BQ610" s="64">
        <v>121</v>
      </c>
      <c r="BR610" s="64" t="s">
        <v>5260</v>
      </c>
      <c r="BS610" s="64" t="s">
        <v>5260</v>
      </c>
      <c r="BT610" s="64" t="s">
        <v>5261</v>
      </c>
      <c r="BU610" s="64">
        <v>5102</v>
      </c>
      <c r="BV610" s="64"/>
      <c r="BW610" s="64"/>
      <c r="BX610" s="64"/>
      <c r="BY610" s="64"/>
      <c r="BZ610" s="64"/>
      <c r="CA610" s="64"/>
      <c r="CB610" s="64"/>
      <c r="CC610" s="64">
        <v>102</v>
      </c>
      <c r="CD610" s="64">
        <v>8</v>
      </c>
      <c r="CE610" s="64">
        <v>8</v>
      </c>
      <c r="CF610" s="64"/>
      <c r="CG610" s="37" t="e">
        <f>VLOOKUP(Table_1[[#This Row],[EAN]],'[1]Planilha1'!$E:$R,13,0)</f>
        <v>#N/A</v>
      </c>
      <c r="CI610" s="188">
        <f>IF(Table_1[[#This Row],[STATUS MERCADO]]="GO",Table_1[[#This Row],[M. BRUTA TOTAL]],0)</f>
        <v>33.70666242038219</v>
      </c>
      <c r="CJ610" s="188">
        <f>IF(Table_1[[#This Row],[STATUS MERCADO]]="GO",Table_1[[#This Row],[PV UNIT. REALIZADO]]*Table_1[[#This Row],[QUANTIDADE]],0)</f>
        <v>102.14140127388538</v>
      </c>
    </row>
    <row r="611" ht="15">
      <c r="A611" s="7"/>
      <c r="B611" s="67" t="s">
        <v>2735</v>
      </c>
      <c r="C611" s="49"/>
      <c r="D611" s="49"/>
      <c r="E611" s="49">
        <v>7896496940325</v>
      </c>
      <c r="F611" s="50" t="s">
        <v>5016</v>
      </c>
      <c r="G611" s="69" t="s">
        <v>11</v>
      </c>
      <c r="H611" s="48"/>
      <c r="I611" s="51"/>
      <c r="J611" s="48"/>
      <c r="K611" s="52" t="s">
        <v>84</v>
      </c>
      <c r="L611" s="52">
        <v>12</v>
      </c>
      <c r="M611" s="52"/>
      <c r="N611" s="48" t="s">
        <v>85</v>
      </c>
      <c r="O611" s="69" t="s">
        <v>5079</v>
      </c>
      <c r="P611" s="68">
        <v>5.56</v>
      </c>
      <c r="Q611" s="54">
        <f>(17/100+7.6/100+1.65/100)*P611</f>
        <v>1.4595</v>
      </c>
      <c r="R611" s="54"/>
      <c r="S611" s="54"/>
      <c r="T611" s="54"/>
      <c r="U611" s="54"/>
      <c r="V611" s="54">
        <f>+P611-Q611+R611+S611+T611+U611</f>
        <v>4.100499999999999</v>
      </c>
      <c r="W611" s="56">
        <f>(1.02/100)</f>
        <v>1.02E-2</v>
      </c>
      <c r="X611" s="56">
        <v>4.8E-3</v>
      </c>
      <c r="Y611" s="56">
        <v>0.17</v>
      </c>
      <c r="Z611" s="56">
        <v>1.65E-2</v>
      </c>
      <c r="AA611" s="56">
        <v>7.6E-2</v>
      </c>
      <c r="AB611" s="56">
        <f>SUM(W611:AA611)</f>
        <v>0.2775</v>
      </c>
      <c r="AC611" s="48">
        <v>12</v>
      </c>
      <c r="AD611" s="57">
        <f>IF(AL611="","",+AC611*AL611)</f>
        <v>125.36560509554141</v>
      </c>
      <c r="AE611" s="58">
        <f>IF(AL611="","",+AL611*AB611)</f>
        <v>2.8990796178343956</v>
      </c>
      <c r="AF611" s="57">
        <f>IF(AL611="","",+AL611-AE611)</f>
        <v>7.548054140127389</v>
      </c>
      <c r="AG611" s="58">
        <f>+V611</f>
        <v>4.100499999999999</v>
      </c>
      <c r="AH611" s="57">
        <f>IF(AF611="","",+AF611-AG611)</f>
        <v>3.44755414012739</v>
      </c>
      <c r="AI611" s="57">
        <f>IF(AH611="","",+AH611*AC611)</f>
        <v>41.370649681528676</v>
      </c>
      <c r="AJ611" s="58">
        <v>13.37</v>
      </c>
      <c r="AK611" s="59">
        <v>0.33</v>
      </c>
      <c r="AL611" s="58">
        <f>IF(V611=0,"",V611/(1-AB611-AK611))</f>
        <v>10.447133757961785</v>
      </c>
      <c r="AM611" s="60">
        <v>0.33</v>
      </c>
      <c r="AN611" s="58">
        <f>IF(V611=0,"",V611/(1-AB611-AM611))</f>
        <v>10.447133757961785</v>
      </c>
      <c r="AO611" s="61">
        <v>1.2</v>
      </c>
      <c r="AP611" s="58">
        <f>IF(BD!AJ611="","",BD!AJ611*BD!AO611)</f>
        <v>16.043999999999997</v>
      </c>
      <c r="AQ611" s="56">
        <f>BD!AM611/BD!AK611-1</f>
        <v>0</v>
      </c>
      <c r="AR611" s="56">
        <f>IF(BD!AN611="","",IF(BD!AJ611="","",BD!AN611/BD!AJ611-1))</f>
        <v>-0.21861378025715894</v>
      </c>
      <c r="AS611" s="56" t="str">
        <f>IF(BD!AN611="","",IF(BD!AN611&lt;BD!AL611,"ABAIXO DA META","DENTRO DA META"))</f>
        <v>DENTRO DA META</v>
      </c>
      <c r="AT611" s="56" t="str">
        <f>IF(BD!AJ611="","EM ANÁLISE",IF(BD!AP611&gt;=BD!AN611,"GO", "NO GO"))</f>
        <v>GO</v>
      </c>
      <c r="AU611" s="62">
        <f>IF(AN611="","",+BD!$AN611-AJ611)</f>
        <v>-2.9228662420382143</v>
      </c>
      <c r="AV611" s="63"/>
      <c r="AW611" s="54">
        <f>BD!P611*BD!AC611</f>
        <v>66.72</v>
      </c>
      <c r="AX611" s="54">
        <f>BD!V611*BD!AC611</f>
        <v>49.20599999999999</v>
      </c>
      <c r="AY611" s="54">
        <f>IF(BD!AN611="","",BD!AN611*BD!AC611)</f>
        <v>125.36560509554141</v>
      </c>
      <c r="AZ611" s="48" t="s">
        <v>5271</v>
      </c>
      <c r="BA611" s="69" t="s">
        <v>124</v>
      </c>
      <c r="BB611" s="48">
        <v>1</v>
      </c>
      <c r="BC611" s="69" t="s">
        <v>5079</v>
      </c>
      <c r="BD611" s="64" t="s">
        <v>5257</v>
      </c>
      <c r="BE611" s="65" t="s">
        <v>4</v>
      </c>
      <c r="BF611" s="65" t="s">
        <v>4</v>
      </c>
      <c r="BG611" s="64" t="s">
        <v>5258</v>
      </c>
      <c r="BH611" s="66"/>
      <c r="BI611" s="66"/>
      <c r="BJ611" s="66"/>
      <c r="BK611" s="66"/>
      <c r="BL611" s="66"/>
      <c r="BM611" s="66"/>
      <c r="BN611" s="66"/>
      <c r="BO611" s="64">
        <v>1.138</v>
      </c>
      <c r="BP611" s="64">
        <v>140.622</v>
      </c>
      <c r="BQ611" s="64">
        <v>121</v>
      </c>
      <c r="BR611" s="64" t="s">
        <v>5260</v>
      </c>
      <c r="BS611" s="64" t="s">
        <v>5260</v>
      </c>
      <c r="BT611" s="64" t="s">
        <v>5261</v>
      </c>
      <c r="BU611" s="64">
        <v>5102</v>
      </c>
      <c r="BV611" s="64"/>
      <c r="BW611" s="64"/>
      <c r="BX611" s="64"/>
      <c r="BY611" s="64"/>
      <c r="BZ611" s="64"/>
      <c r="CA611" s="64"/>
      <c r="CB611" s="64"/>
      <c r="CC611" s="64">
        <v>102</v>
      </c>
      <c r="CD611" s="64">
        <v>8</v>
      </c>
      <c r="CE611" s="64">
        <v>8</v>
      </c>
      <c r="CF611" s="64"/>
      <c r="CG611" s="37" t="e">
        <f>VLOOKUP(Table_1[[#This Row],[EAN]],'[1]Planilha1'!$E:$R,13,0)</f>
        <v>#N/A</v>
      </c>
      <c r="CI611" s="188">
        <f>IF(Table_1[[#This Row],[STATUS MERCADO]]="GO",Table_1[[#This Row],[M. BRUTA TOTAL]],0)</f>
        <v>41.370649681528676</v>
      </c>
      <c r="CJ611" s="188">
        <f>IF(Table_1[[#This Row],[STATUS MERCADO]]="GO",Table_1[[#This Row],[PV UNIT. REALIZADO]]*Table_1[[#This Row],[QUANTIDADE]],0)</f>
        <v>125.36560509554141</v>
      </c>
    </row>
    <row r="612" ht="15">
      <c r="A612" s="7"/>
      <c r="B612" s="67" t="s">
        <v>2735</v>
      </c>
      <c r="C612" s="49"/>
      <c r="D612" s="49"/>
      <c r="E612" s="49">
        <v>7896496921171</v>
      </c>
      <c r="F612" s="50" t="s">
        <v>5017</v>
      </c>
      <c r="G612" s="69" t="s">
        <v>11</v>
      </c>
      <c r="H612" s="48"/>
      <c r="I612" s="51"/>
      <c r="J612" s="48"/>
      <c r="K612" s="52" t="s">
        <v>84</v>
      </c>
      <c r="L612" s="52">
        <v>12</v>
      </c>
      <c r="M612" s="52"/>
      <c r="N612" s="48" t="s">
        <v>85</v>
      </c>
      <c r="O612" s="69" t="s">
        <v>5079</v>
      </c>
      <c r="P612" s="68">
        <v>9.65</v>
      </c>
      <c r="Q612" s="54">
        <f>(17/100+7.6/100+1.65/100)*P612</f>
        <v>2.533125</v>
      </c>
      <c r="R612" s="54"/>
      <c r="S612" s="54"/>
      <c r="T612" s="54"/>
      <c r="U612" s="54"/>
      <c r="V612" s="54">
        <f>+P612-Q612+R612+S612+T612+U612</f>
        <v>7.116875</v>
      </c>
      <c r="W612" s="56">
        <f>(1.02/100)</f>
        <v>1.02E-2</v>
      </c>
      <c r="X612" s="56">
        <v>4.8E-3</v>
      </c>
      <c r="Y612" s="56">
        <v>0.17</v>
      </c>
      <c r="Z612" s="56">
        <v>1.65E-2</v>
      </c>
      <c r="AA612" s="56">
        <v>7.6E-2</v>
      </c>
      <c r="AB612" s="56">
        <f>SUM(W612:AA612)</f>
        <v>0.2775</v>
      </c>
      <c r="AC612" s="48">
        <v>12</v>
      </c>
      <c r="AD612" s="57">
        <f>IF(AL612="","",+AC612*AL612)</f>
        <v>217.58598726114656</v>
      </c>
      <c r="AE612" s="58">
        <f>IF(AL612="","",+AL612*AB612)</f>
        <v>5.0316759554140145</v>
      </c>
      <c r="AF612" s="57">
        <f>IF(AL612="","",+AL612-AE612)</f>
        <v>13.100489649681533</v>
      </c>
      <c r="AG612" s="58">
        <f>+V612</f>
        <v>7.116875</v>
      </c>
      <c r="AH612" s="57">
        <f>IF(AF612="","",+AF612-AG612)</f>
        <v>5.983614649681533</v>
      </c>
      <c r="AI612" s="57">
        <f>IF(AH612="","",+AH612*AC612)</f>
        <v>71.80337579617839</v>
      </c>
      <c r="AJ612" s="58">
        <v>26.77</v>
      </c>
      <c r="AK612" s="59">
        <v>0.33</v>
      </c>
      <c r="AL612" s="58">
        <f>IF(V612=0,"",V612/(1-AB612-AK612))</f>
        <v>18.132165605095548</v>
      </c>
      <c r="AM612" s="60">
        <v>0.33</v>
      </c>
      <c r="AN612" s="58">
        <f>IF(V612=0,"",V612/(1-AB612-AM612))</f>
        <v>18.132165605095548</v>
      </c>
      <c r="AO612" s="61">
        <v>1.2</v>
      </c>
      <c r="AP612" s="58">
        <f>IF(BD!AJ612="","",BD!AJ612*BD!AO612)</f>
        <v>32.123999999999995</v>
      </c>
      <c r="AQ612" s="56">
        <f>BD!AM612/BD!AK612-1</f>
        <v>0</v>
      </c>
      <c r="AR612" s="56">
        <f>IF(BD!AN612="","",IF(BD!AJ612="","",BD!AN612/BD!AJ612-1))</f>
        <v>-0.3226684495668455</v>
      </c>
      <c r="AS612" s="56" t="str">
        <f>IF(BD!AN612="","",IF(BD!AN612&lt;BD!AL612,"ABAIXO DA META","DENTRO DA META"))</f>
        <v>DENTRO DA META</v>
      </c>
      <c r="AT612" s="56" t="str">
        <f>IF(BD!AJ612="","EM ANÁLISE",IF(BD!AP612&gt;=BD!AN612,"GO", "NO GO"))</f>
        <v>GO</v>
      </c>
      <c r="AU612" s="62">
        <f>IF(AN612="","",+BD!$AN612-AJ612)</f>
        <v>-8.637834394904452</v>
      </c>
      <c r="AV612" s="63"/>
      <c r="AW612" s="54">
        <f>BD!P612*BD!AC612</f>
        <v>115.80000000000001</v>
      </c>
      <c r="AX612" s="54">
        <f>BD!V612*BD!AC612</f>
        <v>85.4025</v>
      </c>
      <c r="AY612" s="54">
        <f>IF(BD!AN612="","",BD!AN612*BD!AC612)</f>
        <v>217.58598726114656</v>
      </c>
      <c r="AZ612" s="48" t="s">
        <v>5271</v>
      </c>
      <c r="BA612" s="69" t="s">
        <v>124</v>
      </c>
      <c r="BB612" s="48">
        <v>1</v>
      </c>
      <c r="BC612" s="69" t="s">
        <v>5079</v>
      </c>
      <c r="BD612" s="64" t="s">
        <v>5257</v>
      </c>
      <c r="BE612" s="65" t="s">
        <v>4</v>
      </c>
      <c r="BF612" s="65" t="s">
        <v>4</v>
      </c>
      <c r="BG612" s="64" t="s">
        <v>5258</v>
      </c>
      <c r="BH612" s="66"/>
      <c r="BI612" s="66"/>
      <c r="BJ612" s="66"/>
      <c r="BK612" s="66"/>
      <c r="BL612" s="66"/>
      <c r="BM612" s="66"/>
      <c r="BN612" s="66"/>
      <c r="BO612" s="64">
        <v>1.138</v>
      </c>
      <c r="BP612" s="64">
        <v>140.622</v>
      </c>
      <c r="BQ612" s="64">
        <v>121</v>
      </c>
      <c r="BR612" s="64" t="s">
        <v>5260</v>
      </c>
      <c r="BS612" s="64" t="s">
        <v>5260</v>
      </c>
      <c r="BT612" s="64" t="s">
        <v>5261</v>
      </c>
      <c r="BU612" s="64">
        <v>5102</v>
      </c>
      <c r="BV612" s="64"/>
      <c r="BW612" s="64"/>
      <c r="BX612" s="64"/>
      <c r="BY612" s="64"/>
      <c r="BZ612" s="64"/>
      <c r="CA612" s="64"/>
      <c r="CB612" s="64"/>
      <c r="CC612" s="64">
        <v>102</v>
      </c>
      <c r="CD612" s="64">
        <v>8</v>
      </c>
      <c r="CE612" s="64">
        <v>8</v>
      </c>
      <c r="CF612" s="64"/>
      <c r="CG612" s="37" t="e">
        <f>VLOOKUP(Table_1[[#This Row],[EAN]],'[1]Planilha1'!$E:$R,13,0)</f>
        <v>#N/A</v>
      </c>
      <c r="CI612" s="188">
        <f>IF(Table_1[[#This Row],[STATUS MERCADO]]="GO",Table_1[[#This Row],[M. BRUTA TOTAL]],0)</f>
        <v>71.80337579617839</v>
      </c>
      <c r="CJ612" s="188">
        <f>IF(Table_1[[#This Row],[STATUS MERCADO]]="GO",Table_1[[#This Row],[PV UNIT. REALIZADO]]*Table_1[[#This Row],[QUANTIDADE]],0)</f>
        <v>217.58598726114656</v>
      </c>
    </row>
    <row r="613" ht="15">
      <c r="A613" s="7"/>
      <c r="B613" s="67" t="s">
        <v>2735</v>
      </c>
      <c r="C613" s="49"/>
      <c r="D613" s="49"/>
      <c r="E613" s="49">
        <v>7891150073128</v>
      </c>
      <c r="F613" s="50" t="s">
        <v>5018</v>
      </c>
      <c r="G613" s="69" t="s">
        <v>11</v>
      </c>
      <c r="H613" s="48"/>
      <c r="I613" s="51"/>
      <c r="J613" s="48"/>
      <c r="K613" s="52" t="s">
        <v>84</v>
      </c>
      <c r="L613" s="52">
        <v>12</v>
      </c>
      <c r="M613" s="52"/>
      <c r="N613" s="48" t="s">
        <v>85</v>
      </c>
      <c r="O613" s="69" t="s">
        <v>5079</v>
      </c>
      <c r="P613" s="68">
        <v>2.37</v>
      </c>
      <c r="Q613" s="54">
        <f>(17/100+7.6/100+1.65/100)*P613</f>
        <v>0.622125</v>
      </c>
      <c r="R613" s="54"/>
      <c r="S613" s="54"/>
      <c r="T613" s="54"/>
      <c r="U613" s="54"/>
      <c r="V613" s="54">
        <f>+P613-Q613+R613+S613+T613+U613</f>
        <v>1.747875</v>
      </c>
      <c r="W613" s="56">
        <f>(1.02/100)</f>
        <v>1.02E-2</v>
      </c>
      <c r="X613" s="56">
        <v>4.8E-3</v>
      </c>
      <c r="Y613" s="56">
        <v>0.17</v>
      </c>
      <c r="Z613" s="56">
        <v>1.65E-2</v>
      </c>
      <c r="AA613" s="56">
        <v>7.6E-2</v>
      </c>
      <c r="AB613" s="56">
        <f>SUM(W613:AA613)</f>
        <v>0.2775</v>
      </c>
      <c r="AC613" s="48">
        <v>12</v>
      </c>
      <c r="AD613" s="57">
        <f>IF(AL613="","",+AC613*AL613)</f>
        <v>53.438216560509574</v>
      </c>
      <c r="AE613" s="58">
        <f>IF(AL613="","",+AL613*AB613)</f>
        <v>1.235758757961784</v>
      </c>
      <c r="AF613" s="57">
        <f>IF(AL613="","",+AL613-AE613)</f>
        <v>3.217425955414014</v>
      </c>
      <c r="AG613" s="58">
        <f>+V613</f>
        <v>1.747875</v>
      </c>
      <c r="AH613" s="57">
        <f>IF(AF613="","",+AF613-AG613)</f>
        <v>1.469550955414014</v>
      </c>
      <c r="AI613" s="57">
        <f>IF(AH613="","",+AH613*AC613)</f>
        <v>17.634611464968167</v>
      </c>
      <c r="AJ613" s="58">
        <v>7.2</v>
      </c>
      <c r="AK613" s="59">
        <v>0.33</v>
      </c>
      <c r="AL613" s="58">
        <f>IF(V613=0,"",V613/(1-AB613-AK613))</f>
        <v>4.453184713375798</v>
      </c>
      <c r="AM613" s="60">
        <v>0.33</v>
      </c>
      <c r="AN613" s="58">
        <f>IF(V613=0,"",V613/(1-AB613-AM613))</f>
        <v>4.453184713375798</v>
      </c>
      <c r="AO613" s="61">
        <v>1.2</v>
      </c>
      <c r="AP613" s="58">
        <f>IF(BD!AJ613="","",BD!AJ613*BD!AO613)</f>
        <v>8.64</v>
      </c>
      <c r="AQ613" s="56">
        <f>BD!AM613/BD!AK613-1</f>
        <v>0</v>
      </c>
      <c r="AR613" s="56">
        <f>IF(BD!AN613="","",IF(BD!AJ613="","",BD!AN613/BD!AJ613-1))</f>
        <v>-0.3815021231422503</v>
      </c>
      <c r="AS613" s="56" t="str">
        <f>IF(BD!AN613="","",IF(BD!AN613&lt;BD!AL613,"ABAIXO DA META","DENTRO DA META"))</f>
        <v>DENTRO DA META</v>
      </c>
      <c r="AT613" s="56" t="str">
        <f>IF(BD!AJ613="","EM ANÁLISE",IF(BD!AP613&gt;=BD!AN613,"GO", "NO GO"))</f>
        <v>GO</v>
      </c>
      <c r="AU613" s="62">
        <f>IF(AN613="","",+BD!$AN613-AJ613)</f>
        <v>-2.7468152866242024</v>
      </c>
      <c r="AV613" s="63"/>
      <c r="AW613" s="54">
        <f>BD!P613*BD!AC613</f>
        <v>28.44</v>
      </c>
      <c r="AX613" s="54">
        <f>BD!V613*BD!AC613</f>
        <v>20.9745</v>
      </c>
      <c r="AY613" s="54">
        <f>IF(BD!AN613="","",BD!AN613*BD!AC613)</f>
        <v>53.438216560509574</v>
      </c>
      <c r="AZ613" s="48" t="s">
        <v>5271</v>
      </c>
      <c r="BA613" s="69" t="s">
        <v>124</v>
      </c>
      <c r="BB613" s="48">
        <v>1</v>
      </c>
      <c r="BC613" s="69" t="s">
        <v>5079</v>
      </c>
      <c r="BD613" s="64" t="s">
        <v>5257</v>
      </c>
      <c r="BE613" s="65" t="s">
        <v>4</v>
      </c>
      <c r="BF613" s="65" t="s">
        <v>4</v>
      </c>
      <c r="BG613" s="64" t="s">
        <v>5258</v>
      </c>
      <c r="BH613" s="66"/>
      <c r="BI613" s="66"/>
      <c r="BJ613" s="66"/>
      <c r="BK613" s="66"/>
      <c r="BL613" s="66"/>
      <c r="BM613" s="66"/>
      <c r="BN613" s="66"/>
      <c r="BO613" s="64">
        <v>1.138</v>
      </c>
      <c r="BP613" s="64">
        <v>140.622</v>
      </c>
      <c r="BQ613" s="64">
        <v>121</v>
      </c>
      <c r="BR613" s="64" t="s">
        <v>5260</v>
      </c>
      <c r="BS613" s="64" t="s">
        <v>5260</v>
      </c>
      <c r="BT613" s="64" t="s">
        <v>5261</v>
      </c>
      <c r="BU613" s="64">
        <v>5102</v>
      </c>
      <c r="BV613" s="64"/>
      <c r="BW613" s="64"/>
      <c r="BX613" s="64"/>
      <c r="BY613" s="64"/>
      <c r="BZ613" s="64"/>
      <c r="CA613" s="64"/>
      <c r="CB613" s="64"/>
      <c r="CC613" s="64">
        <v>102</v>
      </c>
      <c r="CD613" s="64">
        <v>8</v>
      </c>
      <c r="CE613" s="64">
        <v>8</v>
      </c>
      <c r="CF613" s="64"/>
      <c r="CG613" s="37" t="e">
        <f>VLOOKUP(Table_1[[#This Row],[EAN]],'[1]Planilha1'!$E:$R,13,0)</f>
        <v>#N/A</v>
      </c>
      <c r="CI613" s="188">
        <f>IF(Table_1[[#This Row],[STATUS MERCADO]]="GO",Table_1[[#This Row],[M. BRUTA TOTAL]],0)</f>
        <v>17.634611464968167</v>
      </c>
      <c r="CJ613" s="188">
        <f>IF(Table_1[[#This Row],[STATUS MERCADO]]="GO",Table_1[[#This Row],[PV UNIT. REALIZADO]]*Table_1[[#This Row],[QUANTIDADE]],0)</f>
        <v>53.438216560509574</v>
      </c>
    </row>
    <row r="614" ht="15">
      <c r="A614" s="7"/>
      <c r="B614" s="67" t="s">
        <v>2735</v>
      </c>
      <c r="C614" s="49"/>
      <c r="D614" s="49"/>
      <c r="E614" s="49">
        <v>7891150073104</v>
      </c>
      <c r="F614" s="50" t="s">
        <v>5019</v>
      </c>
      <c r="G614" s="69" t="s">
        <v>11</v>
      </c>
      <c r="H614" s="48"/>
      <c r="I614" s="51"/>
      <c r="J614" s="48"/>
      <c r="K614" s="52" t="s">
        <v>84</v>
      </c>
      <c r="L614" s="52">
        <v>12</v>
      </c>
      <c r="M614" s="52"/>
      <c r="N614" s="48" t="s">
        <v>85</v>
      </c>
      <c r="O614" s="69" t="s">
        <v>5079</v>
      </c>
      <c r="P614" s="68">
        <v>3.69</v>
      </c>
      <c r="Q614" s="54">
        <f>(17/100+7.6/100+1.65/100)*P614</f>
        <v>0.9686250000000001</v>
      </c>
      <c r="R614" s="54"/>
      <c r="S614" s="54"/>
      <c r="T614" s="54"/>
      <c r="U614" s="54"/>
      <c r="V614" s="54">
        <f>+P614-Q614+R614+S614+T614+U614</f>
        <v>2.721375</v>
      </c>
      <c r="W614" s="56">
        <f>(1.02/100)</f>
        <v>1.02E-2</v>
      </c>
      <c r="X614" s="56">
        <v>4.8E-3</v>
      </c>
      <c r="Y614" s="56">
        <v>0.17</v>
      </c>
      <c r="Z614" s="56">
        <v>1.65E-2</v>
      </c>
      <c r="AA614" s="56">
        <v>7.6E-2</v>
      </c>
      <c r="AB614" s="56">
        <f>SUM(W614:AA614)</f>
        <v>0.2775</v>
      </c>
      <c r="AC614" s="48">
        <v>12</v>
      </c>
      <c r="AD614" s="57">
        <f>IF(AL614="","",+AC614*AL614)</f>
        <v>83.20127388535033</v>
      </c>
      <c r="AE614" s="58">
        <f>IF(AL614="","",+AL614*AB614)</f>
        <v>1.9240294585987268</v>
      </c>
      <c r="AF614" s="57">
        <f>IF(AL614="","",+AL614-AE614)</f>
        <v>5.009410031847135</v>
      </c>
      <c r="AG614" s="58">
        <f>+V614</f>
        <v>2.721375</v>
      </c>
      <c r="AH614" s="57">
        <f>IF(AF614="","",+AF614-AG614)</f>
        <v>2.2880350318471345</v>
      </c>
      <c r="AI614" s="57">
        <f>IF(AH614="","",+AH614*AC614)</f>
        <v>27.456420382165614</v>
      </c>
      <c r="AJ614" s="58">
        <v>8.19</v>
      </c>
      <c r="AK614" s="59">
        <v>0.33</v>
      </c>
      <c r="AL614" s="58">
        <f>IF(V614=0,"",V614/(1-AB614-AK614))</f>
        <v>6.933439490445862</v>
      </c>
      <c r="AM614" s="60">
        <v>0.33</v>
      </c>
      <c r="AN614" s="58">
        <f>IF(V614=0,"",V614/(1-AB614-AM614))</f>
        <v>6.933439490445862</v>
      </c>
      <c r="AO614" s="61">
        <v>1.2</v>
      </c>
      <c r="AP614" s="58">
        <f>IF(BD!AJ614="","",BD!AJ614*BD!AO614)</f>
        <v>9.828</v>
      </c>
      <c r="AQ614" s="56">
        <f>BD!AM614/BD!AK614-1</f>
        <v>0</v>
      </c>
      <c r="AR614" s="56">
        <f>IF(BD!AN614="","",IF(BD!AJ614="","",BD!AN614/BD!AJ614-1))</f>
        <v>-0.15342619164275184</v>
      </c>
      <c r="AS614" s="56" t="str">
        <f>IF(BD!AN614="","",IF(BD!AN614&lt;BD!AL614,"ABAIXO DA META","DENTRO DA META"))</f>
        <v>DENTRO DA META</v>
      </c>
      <c r="AT614" s="56" t="str">
        <f>IF(BD!AJ614="","EM ANÁLISE",IF(BD!AP614&gt;=BD!AN614,"GO", "NO GO"))</f>
        <v>GO</v>
      </c>
      <c r="AU614" s="62">
        <f>IF(AN614="","",+BD!$AN614-AJ614)</f>
        <v>-1.256560509554138</v>
      </c>
      <c r="AV614" s="63"/>
      <c r="AW614" s="54">
        <f>BD!P614*BD!AC614</f>
        <v>44.28</v>
      </c>
      <c r="AX614" s="54">
        <f>BD!V614*BD!AC614</f>
        <v>32.6565</v>
      </c>
      <c r="AY614" s="54">
        <f>IF(BD!AN614="","",BD!AN614*BD!AC614)</f>
        <v>83.20127388535033</v>
      </c>
      <c r="AZ614" s="48" t="s">
        <v>5271</v>
      </c>
      <c r="BA614" s="69" t="s">
        <v>124</v>
      </c>
      <c r="BB614" s="48">
        <v>1</v>
      </c>
      <c r="BC614" s="69" t="s">
        <v>5079</v>
      </c>
      <c r="BD614" s="64" t="s">
        <v>5257</v>
      </c>
      <c r="BE614" s="65" t="s">
        <v>4</v>
      </c>
      <c r="BF614" s="65" t="s">
        <v>4</v>
      </c>
      <c r="BG614" s="64" t="s">
        <v>5258</v>
      </c>
      <c r="BH614" s="66"/>
      <c r="BI614" s="66"/>
      <c r="BJ614" s="66"/>
      <c r="BK614" s="66"/>
      <c r="BL614" s="66"/>
      <c r="BM614" s="66"/>
      <c r="BN614" s="66"/>
      <c r="BO614" s="64">
        <v>1.138</v>
      </c>
      <c r="BP614" s="64">
        <v>140.622</v>
      </c>
      <c r="BQ614" s="64">
        <v>121</v>
      </c>
      <c r="BR614" s="64" t="s">
        <v>5260</v>
      </c>
      <c r="BS614" s="64" t="s">
        <v>5260</v>
      </c>
      <c r="BT614" s="64" t="s">
        <v>5261</v>
      </c>
      <c r="BU614" s="64">
        <v>5102</v>
      </c>
      <c r="BV614" s="64"/>
      <c r="BW614" s="64"/>
      <c r="BX614" s="64"/>
      <c r="BY614" s="64"/>
      <c r="BZ614" s="64"/>
      <c r="CA614" s="64"/>
      <c r="CB614" s="64"/>
      <c r="CC614" s="64">
        <v>102</v>
      </c>
      <c r="CD614" s="64">
        <v>8</v>
      </c>
      <c r="CE614" s="64">
        <v>8</v>
      </c>
      <c r="CF614" s="64"/>
      <c r="CG614" s="37" t="e">
        <f>VLOOKUP(Table_1[[#This Row],[EAN]],'[1]Planilha1'!$E:$R,13,0)</f>
        <v>#N/A</v>
      </c>
      <c r="CI614" s="188">
        <f>IF(Table_1[[#This Row],[STATUS MERCADO]]="GO",Table_1[[#This Row],[M. BRUTA TOTAL]],0)</f>
        <v>27.456420382165614</v>
      </c>
      <c r="CJ614" s="188">
        <f>IF(Table_1[[#This Row],[STATUS MERCADO]]="GO",Table_1[[#This Row],[PV UNIT. REALIZADO]]*Table_1[[#This Row],[QUANTIDADE]],0)</f>
        <v>83.20127388535033</v>
      </c>
    </row>
    <row r="615" ht="15">
      <c r="A615" s="7"/>
      <c r="B615" s="67" t="s">
        <v>2735</v>
      </c>
      <c r="C615" s="49"/>
      <c r="D615" s="49"/>
      <c r="E615" s="49">
        <v>7896496941537</v>
      </c>
      <c r="F615" s="50" t="s">
        <v>5020</v>
      </c>
      <c r="G615" s="69" t="s">
        <v>11</v>
      </c>
      <c r="H615" s="48"/>
      <c r="I615" s="51"/>
      <c r="J615" s="48"/>
      <c r="K615" s="52" t="s">
        <v>84</v>
      </c>
      <c r="L615" s="52">
        <v>12</v>
      </c>
      <c r="M615" s="52"/>
      <c r="N615" s="48" t="s">
        <v>85</v>
      </c>
      <c r="O615" s="69" t="s">
        <v>5079</v>
      </c>
      <c r="P615" s="68">
        <v>4.24</v>
      </c>
      <c r="Q615" s="54">
        <f>(17/100+7.6/100+1.65/100)*P615</f>
        <v>1.1130000000000002</v>
      </c>
      <c r="R615" s="54"/>
      <c r="S615" s="54"/>
      <c r="T615" s="54"/>
      <c r="U615" s="54"/>
      <c r="V615" s="54">
        <f>+P615-Q615+R615+S615+T615+U615</f>
        <v>3.127</v>
      </c>
      <c r="W615" s="56">
        <f>(1.02/100)</f>
        <v>1.02E-2</v>
      </c>
      <c r="X615" s="56">
        <v>4.8E-3</v>
      </c>
      <c r="Y615" s="56">
        <v>0.17</v>
      </c>
      <c r="Z615" s="56">
        <v>1.65E-2</v>
      </c>
      <c r="AA615" s="56">
        <v>7.6E-2</v>
      </c>
      <c r="AB615" s="56">
        <f>SUM(W615:AA615)</f>
        <v>0.2775</v>
      </c>
      <c r="AC615" s="48">
        <v>12</v>
      </c>
      <c r="AD615" s="57">
        <f>IF(AL615="","",+AC615*AL615)</f>
        <v>95.60254777070065</v>
      </c>
      <c r="AE615" s="58">
        <f>IF(AL615="","",+AL615*AB615)</f>
        <v>2.2108089171974528</v>
      </c>
      <c r="AF615" s="57">
        <f>IF(AL615="","",+AL615-AE615)</f>
        <v>5.756070063694269</v>
      </c>
      <c r="AG615" s="58">
        <f>+V615</f>
        <v>3.127</v>
      </c>
      <c r="AH615" s="57">
        <f>IF(AF615="","",+AF615-AG615)</f>
        <v>2.629070063694269</v>
      </c>
      <c r="AI615" s="57">
        <f>IF(AH615="","",+AH615*AC615)</f>
        <v>31.548840764331228</v>
      </c>
      <c r="AJ615" s="58">
        <v>12.35</v>
      </c>
      <c r="AK615" s="59">
        <v>0.33</v>
      </c>
      <c r="AL615" s="58">
        <f>IF(V615=0,"",V615/(1-AB615-AK615))</f>
        <v>7.966878980891721</v>
      </c>
      <c r="AM615" s="60">
        <v>0.33</v>
      </c>
      <c r="AN615" s="58">
        <f>IF(V615=0,"",V615/(1-AB615-AM615))</f>
        <v>7.966878980891721</v>
      </c>
      <c r="AO615" s="61">
        <v>1.2</v>
      </c>
      <c r="AP615" s="58">
        <f>IF(BD!AJ615="","",BD!AJ615*BD!AO615)</f>
        <v>14.819999999999999</v>
      </c>
      <c r="AQ615" s="56">
        <f>BD!AM615/BD!AK615-1</f>
        <v>0</v>
      </c>
      <c r="AR615" s="56">
        <f>IF(BD!AN615="","",IF(BD!AJ615="","",BD!AN615/BD!AJ615-1))</f>
        <v>-0.3549085845431804</v>
      </c>
      <c r="AS615" s="56" t="str">
        <f>IF(BD!AN615="","",IF(BD!AN615&lt;BD!AL615,"ABAIXO DA META","DENTRO DA META"))</f>
        <v>DENTRO DA META</v>
      </c>
      <c r="AT615" s="56" t="str">
        <f>IF(BD!AJ615="","EM ANÁLISE",IF(BD!AP615&gt;=BD!AN615,"GO", "NO GO"))</f>
        <v>GO</v>
      </c>
      <c r="AU615" s="62">
        <f>IF(AN615="","",+BD!$AN615-AJ615)</f>
        <v>-4.383121019108279</v>
      </c>
      <c r="AV615" s="63"/>
      <c r="AW615" s="54">
        <f>BD!P615*BD!AC615</f>
        <v>50.88</v>
      </c>
      <c r="AX615" s="54">
        <f>BD!V615*BD!AC615</f>
        <v>37.524</v>
      </c>
      <c r="AY615" s="54">
        <f>IF(BD!AN615="","",BD!AN615*BD!AC615)</f>
        <v>95.60254777070065</v>
      </c>
      <c r="AZ615" s="48" t="s">
        <v>5271</v>
      </c>
      <c r="BA615" s="69" t="s">
        <v>124</v>
      </c>
      <c r="BB615" s="48">
        <v>1</v>
      </c>
      <c r="BC615" s="69" t="s">
        <v>5079</v>
      </c>
      <c r="BD615" s="64" t="s">
        <v>5257</v>
      </c>
      <c r="BE615" s="65" t="s">
        <v>4</v>
      </c>
      <c r="BF615" s="65" t="s">
        <v>4</v>
      </c>
      <c r="BG615" s="64" t="s">
        <v>5258</v>
      </c>
      <c r="BH615" s="66"/>
      <c r="BI615" s="66"/>
      <c r="BJ615" s="66"/>
      <c r="BK615" s="66"/>
      <c r="BL615" s="66"/>
      <c r="BM615" s="66"/>
      <c r="BN615" s="66"/>
      <c r="BO615" s="64">
        <v>1.138</v>
      </c>
      <c r="BP615" s="64">
        <v>140.622</v>
      </c>
      <c r="BQ615" s="64">
        <v>121</v>
      </c>
      <c r="BR615" s="64" t="s">
        <v>5260</v>
      </c>
      <c r="BS615" s="64" t="s">
        <v>5260</v>
      </c>
      <c r="BT615" s="64" t="s">
        <v>5261</v>
      </c>
      <c r="BU615" s="64">
        <v>5102</v>
      </c>
      <c r="BV615" s="64"/>
      <c r="BW615" s="64"/>
      <c r="BX615" s="64"/>
      <c r="BY615" s="64"/>
      <c r="BZ615" s="64"/>
      <c r="CA615" s="64"/>
      <c r="CB615" s="64"/>
      <c r="CC615" s="64">
        <v>102</v>
      </c>
      <c r="CD615" s="64">
        <v>8</v>
      </c>
      <c r="CE615" s="64">
        <v>8</v>
      </c>
      <c r="CF615" s="64"/>
      <c r="CG615" s="37" t="e">
        <f>VLOOKUP(Table_1[[#This Row],[EAN]],'[1]Planilha1'!$E:$R,13,0)</f>
        <v>#N/A</v>
      </c>
      <c r="CI615" s="188">
        <f>IF(Table_1[[#This Row],[STATUS MERCADO]]="GO",Table_1[[#This Row],[M. BRUTA TOTAL]],0)</f>
        <v>31.548840764331228</v>
      </c>
      <c r="CJ615" s="188">
        <f>IF(Table_1[[#This Row],[STATUS MERCADO]]="GO",Table_1[[#This Row],[PV UNIT. REALIZADO]]*Table_1[[#This Row],[QUANTIDADE]],0)</f>
        <v>95.60254777070065</v>
      </c>
    </row>
    <row r="616" ht="15">
      <c r="A616" s="7"/>
      <c r="B616" s="67" t="s">
        <v>2735</v>
      </c>
      <c r="C616" s="49"/>
      <c r="D616" s="49"/>
      <c r="E616" s="49">
        <v>7896496941544</v>
      </c>
      <c r="F616" s="50" t="s">
        <v>5021</v>
      </c>
      <c r="G616" s="69" t="s">
        <v>11</v>
      </c>
      <c r="H616" s="48"/>
      <c r="I616" s="51"/>
      <c r="J616" s="48"/>
      <c r="K616" s="52" t="s">
        <v>84</v>
      </c>
      <c r="L616" s="52">
        <v>12</v>
      </c>
      <c r="M616" s="52"/>
      <c r="N616" s="48" t="s">
        <v>85</v>
      </c>
      <c r="O616" s="69" t="s">
        <v>5079</v>
      </c>
      <c r="P616" s="68">
        <v>4.12</v>
      </c>
      <c r="Q616" s="54">
        <f>(17/100+7.6/100+1.65/100)*P616</f>
        <v>1.0815000000000001</v>
      </c>
      <c r="R616" s="54"/>
      <c r="S616" s="54"/>
      <c r="T616" s="54"/>
      <c r="U616" s="54"/>
      <c r="V616" s="54">
        <f>+P616-Q616+R616+S616+T616+U616</f>
        <v>3.0385</v>
      </c>
      <c r="W616" s="56">
        <f>(1.02/100)</f>
        <v>1.02E-2</v>
      </c>
      <c r="X616" s="56">
        <v>4.8E-3</v>
      </c>
      <c r="Y616" s="56">
        <v>0.17</v>
      </c>
      <c r="Z616" s="56">
        <v>1.65E-2</v>
      </c>
      <c r="AA616" s="56">
        <v>7.6E-2</v>
      </c>
      <c r="AB616" s="56">
        <f>SUM(W616:AA616)</f>
        <v>0.2775</v>
      </c>
      <c r="AC616" s="48">
        <v>12</v>
      </c>
      <c r="AD616" s="57">
        <f>IF(AL616="","",+AC616*AL616)</f>
        <v>92.89681528662423</v>
      </c>
      <c r="AE616" s="58">
        <f>IF(AL616="","",+AL616*AB616)</f>
        <v>2.1482388535031856</v>
      </c>
      <c r="AF616" s="57">
        <f>IF(AL616="","",+AL616-AE616)</f>
        <v>5.593162420382167</v>
      </c>
      <c r="AG616" s="58">
        <f>+V616</f>
        <v>3.0385</v>
      </c>
      <c r="AH616" s="57">
        <f>IF(AF616="","",+AF616-AG616)</f>
        <v>2.554662420382167</v>
      </c>
      <c r="AI616" s="57">
        <f>IF(AH616="","",+AH616*AC616)</f>
        <v>30.655949044586002</v>
      </c>
      <c r="AJ616" s="58">
        <v>12.35</v>
      </c>
      <c r="AK616" s="59">
        <v>0.33</v>
      </c>
      <c r="AL616" s="58">
        <f>IF(V616=0,"",V616/(1-AB616-AK616))</f>
        <v>7.741401273885352</v>
      </c>
      <c r="AM616" s="60">
        <v>0.33</v>
      </c>
      <c r="AN616" s="58">
        <f>IF(V616=0,"",V616/(1-AB616-AM616))</f>
        <v>7.741401273885352</v>
      </c>
      <c r="AO616" s="61">
        <v>1.2</v>
      </c>
      <c r="AP616" s="58">
        <f>IF(BD!AJ616="","",BD!AJ616*BD!AO616)</f>
        <v>14.819999999999999</v>
      </c>
      <c r="AQ616" s="56">
        <f>BD!AM616/BD!AK616-1</f>
        <v>0</v>
      </c>
      <c r="AR616" s="56">
        <f>IF(BD!AN616="","",IF(BD!AJ616="","",BD!AN616/BD!AJ616-1))</f>
        <v>-0.3731658887542224</v>
      </c>
      <c r="AS616" s="56" t="str">
        <f>IF(BD!AN616="","",IF(BD!AN616&lt;BD!AL616,"ABAIXO DA META","DENTRO DA META"))</f>
        <v>DENTRO DA META</v>
      </c>
      <c r="AT616" s="56" t="str">
        <f>IF(BD!AJ616="","EM ANÁLISE",IF(BD!AP616&gt;=BD!AN616,"GO", "NO GO"))</f>
        <v>GO</v>
      </c>
      <c r="AU616" s="62">
        <f>IF(AN616="","",+BD!$AN616-AJ616)</f>
        <v>-4.608598726114647</v>
      </c>
      <c r="AV616" s="63"/>
      <c r="AW616" s="54">
        <f>BD!P616*BD!AC616</f>
        <v>49.44</v>
      </c>
      <c r="AX616" s="54">
        <f>BD!V616*BD!AC616</f>
        <v>36.462</v>
      </c>
      <c r="AY616" s="54">
        <f>IF(BD!AN616="","",BD!AN616*BD!AC616)</f>
        <v>92.89681528662423</v>
      </c>
      <c r="AZ616" s="48" t="s">
        <v>5271</v>
      </c>
      <c r="BA616" s="69" t="s">
        <v>124</v>
      </c>
      <c r="BB616" s="48">
        <v>1</v>
      </c>
      <c r="BC616" s="69" t="s">
        <v>5079</v>
      </c>
      <c r="BD616" s="64" t="s">
        <v>5257</v>
      </c>
      <c r="BE616" s="65" t="s">
        <v>4</v>
      </c>
      <c r="BF616" s="65" t="s">
        <v>4</v>
      </c>
      <c r="BG616" s="64" t="s">
        <v>5258</v>
      </c>
      <c r="BH616" s="66"/>
      <c r="BI616" s="66"/>
      <c r="BJ616" s="66"/>
      <c r="BK616" s="66"/>
      <c r="BL616" s="66"/>
      <c r="BM616" s="66"/>
      <c r="BN616" s="66"/>
      <c r="BO616" s="64">
        <v>1.138</v>
      </c>
      <c r="BP616" s="64">
        <v>140.622</v>
      </c>
      <c r="BQ616" s="64">
        <v>121</v>
      </c>
      <c r="BR616" s="64" t="s">
        <v>5260</v>
      </c>
      <c r="BS616" s="64" t="s">
        <v>5260</v>
      </c>
      <c r="BT616" s="64" t="s">
        <v>5261</v>
      </c>
      <c r="BU616" s="64">
        <v>5102</v>
      </c>
      <c r="BV616" s="64"/>
      <c r="BW616" s="64"/>
      <c r="BX616" s="64"/>
      <c r="BY616" s="64"/>
      <c r="BZ616" s="64"/>
      <c r="CA616" s="64"/>
      <c r="CB616" s="64"/>
      <c r="CC616" s="64">
        <v>102</v>
      </c>
      <c r="CD616" s="64">
        <v>8</v>
      </c>
      <c r="CE616" s="64">
        <v>8</v>
      </c>
      <c r="CF616" s="64"/>
      <c r="CG616" s="37" t="e">
        <f>VLOOKUP(Table_1[[#This Row],[EAN]],'[1]Planilha1'!$E:$R,13,0)</f>
        <v>#N/A</v>
      </c>
      <c r="CI616" s="188">
        <f>IF(Table_1[[#This Row],[STATUS MERCADO]]="GO",Table_1[[#This Row],[M. BRUTA TOTAL]],0)</f>
        <v>30.655949044586002</v>
      </c>
      <c r="CJ616" s="188">
        <f>IF(Table_1[[#This Row],[STATUS MERCADO]]="GO",Table_1[[#This Row],[PV UNIT. REALIZADO]]*Table_1[[#This Row],[QUANTIDADE]],0)</f>
        <v>92.89681528662423</v>
      </c>
    </row>
    <row r="617" ht="15">
      <c r="A617" s="7"/>
      <c r="B617" s="67" t="s">
        <v>2735</v>
      </c>
      <c r="C617" s="49"/>
      <c r="D617" s="49"/>
      <c r="E617" s="49">
        <v>7896496921126</v>
      </c>
      <c r="F617" s="50" t="s">
        <v>5022</v>
      </c>
      <c r="G617" s="69" t="s">
        <v>11</v>
      </c>
      <c r="H617" s="48"/>
      <c r="I617" s="51"/>
      <c r="J617" s="48"/>
      <c r="K617" s="52" t="s">
        <v>84</v>
      </c>
      <c r="L617" s="52">
        <v>12</v>
      </c>
      <c r="M617" s="52"/>
      <c r="N617" s="48" t="s">
        <v>85</v>
      </c>
      <c r="O617" s="69" t="s">
        <v>5079</v>
      </c>
      <c r="P617" s="68">
        <v>4.27</v>
      </c>
      <c r="Q617" s="54">
        <f>(17/100+7.6/100+1.65/100)*P617</f>
        <v>1.1208749999999998</v>
      </c>
      <c r="R617" s="54"/>
      <c r="S617" s="54"/>
      <c r="T617" s="54"/>
      <c r="U617" s="54"/>
      <c r="V617" s="54">
        <f>+P617-Q617+R617+S617+T617+U617</f>
        <v>3.1491249999999997</v>
      </c>
      <c r="W617" s="56">
        <f>(1.02/100)</f>
        <v>1.02E-2</v>
      </c>
      <c r="X617" s="56">
        <v>4.8E-3</v>
      </c>
      <c r="Y617" s="56">
        <v>0.17</v>
      </c>
      <c r="Z617" s="56">
        <v>1.65E-2</v>
      </c>
      <c r="AA617" s="56">
        <v>7.6E-2</v>
      </c>
      <c r="AB617" s="56">
        <f>SUM(W617:AA617)</f>
        <v>0.2775</v>
      </c>
      <c r="AC617" s="48">
        <v>12</v>
      </c>
      <c r="AD617" s="57">
        <f>IF(AL617="","",+AC617*AL617)</f>
        <v>96.27898089171975</v>
      </c>
      <c r="AE617" s="58">
        <f>IF(AL617="","",+AL617*AB617)</f>
        <v>2.22645143312102</v>
      </c>
      <c r="AF617" s="57">
        <f>IF(AL617="","",+AL617-AE617)</f>
        <v>5.796796974522294</v>
      </c>
      <c r="AG617" s="58">
        <f>+V617</f>
        <v>3.1491249999999997</v>
      </c>
      <c r="AH617" s="57">
        <f>IF(AF617="","",+AF617-AG617)</f>
        <v>2.647671974522294</v>
      </c>
      <c r="AI617" s="57">
        <f>IF(AH617="","",+AH617*AC617)</f>
        <v>31.772063694267526</v>
      </c>
      <c r="AJ617" s="58">
        <v>10.29</v>
      </c>
      <c r="AK617" s="59">
        <v>0.33</v>
      </c>
      <c r="AL617" s="58">
        <f>IF(V617=0,"",V617/(1-AB617-AK617))</f>
        <v>8.023248407643313</v>
      </c>
      <c r="AM617" s="60">
        <v>0.33</v>
      </c>
      <c r="AN617" s="58">
        <f>IF(V617=0,"",V617/(1-AB617-AM617))</f>
        <v>8.023248407643313</v>
      </c>
      <c r="AO617" s="61">
        <v>1.2</v>
      </c>
      <c r="AP617" s="58">
        <f>IF(BD!AJ617="","",BD!AJ617*BD!AO617)</f>
        <v>12.347999999999999</v>
      </c>
      <c r="AQ617" s="56">
        <f>BD!AM617/BD!AK617-1</f>
        <v>0</v>
      </c>
      <c r="AR617" s="56">
        <f>IF(BD!AN617="","",IF(BD!AJ617="","",BD!AN617/BD!AJ617-1))</f>
        <v>-0.22028684085098993</v>
      </c>
      <c r="AS617" s="56" t="str">
        <f>IF(BD!AN617="","",IF(BD!AN617&lt;BD!AL617,"ABAIXO DA META","DENTRO DA META"))</f>
        <v>DENTRO DA META</v>
      </c>
      <c r="AT617" s="56" t="str">
        <f>IF(BD!AJ617="","EM ANÁLISE",IF(BD!AP617&gt;=BD!AN617,"GO", "NO GO"))</f>
        <v>GO</v>
      </c>
      <c r="AU617" s="62">
        <f>IF(AN617="","",+BD!$AN617-AJ617)</f>
        <v>-2.2667515923566857</v>
      </c>
      <c r="AV617" s="63"/>
      <c r="AW617" s="54">
        <f>BD!P617*BD!AC617</f>
        <v>51.239999999999995</v>
      </c>
      <c r="AX617" s="54">
        <f>BD!V617*BD!AC617</f>
        <v>37.7895</v>
      </c>
      <c r="AY617" s="54">
        <f>IF(BD!AN617="","",BD!AN617*BD!AC617)</f>
        <v>96.27898089171975</v>
      </c>
      <c r="AZ617" s="48" t="s">
        <v>5271</v>
      </c>
      <c r="BA617" s="69" t="s">
        <v>124</v>
      </c>
      <c r="BB617" s="48">
        <v>1</v>
      </c>
      <c r="BC617" s="69" t="s">
        <v>5079</v>
      </c>
      <c r="BD617" s="64" t="s">
        <v>5257</v>
      </c>
      <c r="BE617" s="65" t="s">
        <v>4</v>
      </c>
      <c r="BF617" s="65" t="s">
        <v>4</v>
      </c>
      <c r="BG617" s="64" t="s">
        <v>5258</v>
      </c>
      <c r="BH617" s="66"/>
      <c r="BI617" s="66"/>
      <c r="BJ617" s="66"/>
      <c r="BK617" s="66"/>
      <c r="BL617" s="66"/>
      <c r="BM617" s="66"/>
      <c r="BN617" s="66"/>
      <c r="BO617" s="64">
        <v>1.138</v>
      </c>
      <c r="BP617" s="64">
        <v>140.622</v>
      </c>
      <c r="BQ617" s="64">
        <v>121</v>
      </c>
      <c r="BR617" s="64" t="s">
        <v>5260</v>
      </c>
      <c r="BS617" s="64" t="s">
        <v>5260</v>
      </c>
      <c r="BT617" s="64" t="s">
        <v>5261</v>
      </c>
      <c r="BU617" s="64">
        <v>5102</v>
      </c>
      <c r="BV617" s="64"/>
      <c r="BW617" s="64"/>
      <c r="BX617" s="64"/>
      <c r="BY617" s="64"/>
      <c r="BZ617" s="64"/>
      <c r="CA617" s="64"/>
      <c r="CB617" s="64"/>
      <c r="CC617" s="64">
        <v>102</v>
      </c>
      <c r="CD617" s="64">
        <v>8</v>
      </c>
      <c r="CE617" s="64">
        <v>8</v>
      </c>
      <c r="CF617" s="64"/>
      <c r="CG617" s="37" t="e">
        <f>VLOOKUP(Table_1[[#This Row],[EAN]],'[1]Planilha1'!$E:$R,13,0)</f>
        <v>#N/A</v>
      </c>
      <c r="CI617" s="188">
        <f>IF(Table_1[[#This Row],[STATUS MERCADO]]="GO",Table_1[[#This Row],[M. BRUTA TOTAL]],0)</f>
        <v>31.772063694267526</v>
      </c>
      <c r="CJ617" s="188">
        <f>IF(Table_1[[#This Row],[STATUS MERCADO]]="GO",Table_1[[#This Row],[PV UNIT. REALIZADO]]*Table_1[[#This Row],[QUANTIDADE]],0)</f>
        <v>96.27898089171975</v>
      </c>
    </row>
    <row r="618" ht="15">
      <c r="A618" s="7"/>
      <c r="B618" s="67" t="s">
        <v>2735</v>
      </c>
      <c r="C618" s="49"/>
      <c r="D618" s="49"/>
      <c r="E618" s="49">
        <v>7896496913527</v>
      </c>
      <c r="F618" s="50" t="s">
        <v>5023</v>
      </c>
      <c r="G618" s="69" t="s">
        <v>11</v>
      </c>
      <c r="H618" s="48"/>
      <c r="I618" s="51"/>
      <c r="J618" s="48"/>
      <c r="K618" s="52" t="s">
        <v>84</v>
      </c>
      <c r="L618" s="52">
        <v>12</v>
      </c>
      <c r="M618" s="52"/>
      <c r="N618" s="48" t="s">
        <v>85</v>
      </c>
      <c r="O618" s="69" t="s">
        <v>5079</v>
      </c>
      <c r="P618" s="68">
        <v>9.54</v>
      </c>
      <c r="Q618" s="54">
        <f>(17/100+7.6/100+1.65/100)*P618</f>
        <v>2.50425</v>
      </c>
      <c r="R618" s="54"/>
      <c r="S618" s="54"/>
      <c r="T618" s="54"/>
      <c r="U618" s="54"/>
      <c r="V618" s="54">
        <f>+P618-Q618+R618+S618+T618+U618</f>
        <v>7.035749999999999</v>
      </c>
      <c r="W618" s="56">
        <f>(1.02/100)</f>
        <v>1.02E-2</v>
      </c>
      <c r="X618" s="56">
        <v>4.8E-3</v>
      </c>
      <c r="Y618" s="56">
        <v>0.17</v>
      </c>
      <c r="Z618" s="56">
        <v>1.65E-2</v>
      </c>
      <c r="AA618" s="56">
        <v>7.6E-2</v>
      </c>
      <c r="AB618" s="56">
        <f>SUM(W618:AA618)</f>
        <v>0.2775</v>
      </c>
      <c r="AC618" s="48">
        <v>12</v>
      </c>
      <c r="AD618" s="57">
        <f>IF(AL618="","",+AC618*AL618)</f>
        <v>215.10573248407647</v>
      </c>
      <c r="AE618" s="58">
        <f>IF(AL618="","",+AL618*AB618)</f>
        <v>4.974320063694269</v>
      </c>
      <c r="AF618" s="57">
        <f>IF(AL618="","",+AL618-AE618)</f>
        <v>12.951157643312104</v>
      </c>
      <c r="AG618" s="58">
        <f>+V618</f>
        <v>7.035749999999999</v>
      </c>
      <c r="AH618" s="57">
        <f>IF(AF618="","",+AF618-AG618)</f>
        <v>5.915407643312105</v>
      </c>
      <c r="AI618" s="57">
        <f>IF(AH618="","",+AH618*AC618)</f>
        <v>70.98489171974526</v>
      </c>
      <c r="AJ618" s="58">
        <v>19.94</v>
      </c>
      <c r="AK618" s="59">
        <v>0.33</v>
      </c>
      <c r="AL618" s="58">
        <f>IF(V618=0,"",V618/(1-AB618-AK618))</f>
        <v>17.925477707006372</v>
      </c>
      <c r="AM618" s="60">
        <v>0.33</v>
      </c>
      <c r="AN618" s="58">
        <f>IF(V618=0,"",V618/(1-AB618-AM618))</f>
        <v>17.925477707006372</v>
      </c>
      <c r="AO618" s="61">
        <v>1.2</v>
      </c>
      <c r="AP618" s="58">
        <f>IF(BD!AJ618="","",BD!AJ618*BD!AO618)</f>
        <v>23.928</v>
      </c>
      <c r="AQ618" s="56">
        <f>BD!AM618/BD!AK618-1</f>
        <v>0</v>
      </c>
      <c r="AR618" s="56">
        <f>IF(BD!AN618="","",IF(BD!AJ618="","",BD!AN618/BD!AJ618-1))</f>
        <v>-0.10102920225645073</v>
      </c>
      <c r="AS618" s="56" t="str">
        <f>IF(BD!AN618="","",IF(BD!AN618&lt;BD!AL618,"ABAIXO DA META","DENTRO DA META"))</f>
        <v>DENTRO DA META</v>
      </c>
      <c r="AT618" s="56" t="str">
        <f>IF(BD!AJ618="","EM ANÁLISE",IF(BD!AP618&gt;=BD!AN618,"GO", "NO GO"))</f>
        <v>GO</v>
      </c>
      <c r="AU618" s="62">
        <f>IF(AN618="","",+BD!$AN618-AJ618)</f>
        <v>-2.014522292993629</v>
      </c>
      <c r="AV618" s="63"/>
      <c r="AW618" s="54">
        <f>BD!P618*BD!AC618</f>
        <v>114.47999999999999</v>
      </c>
      <c r="AX618" s="54">
        <f>BD!V618*BD!AC618</f>
        <v>84.42899999999999</v>
      </c>
      <c r="AY618" s="54">
        <f>IF(BD!AN618="","",BD!AN618*BD!AC618)</f>
        <v>215.10573248407647</v>
      </c>
      <c r="AZ618" s="48" t="s">
        <v>5271</v>
      </c>
      <c r="BA618" s="69" t="s">
        <v>124</v>
      </c>
      <c r="BB618" s="48">
        <v>1</v>
      </c>
      <c r="BC618" s="69" t="s">
        <v>5079</v>
      </c>
      <c r="BD618" s="64" t="s">
        <v>5257</v>
      </c>
      <c r="BE618" s="65" t="s">
        <v>4</v>
      </c>
      <c r="BF618" s="65" t="s">
        <v>4</v>
      </c>
      <c r="BG618" s="64" t="s">
        <v>5258</v>
      </c>
      <c r="BH618" s="66"/>
      <c r="BI618" s="66"/>
      <c r="BJ618" s="66"/>
      <c r="BK618" s="66"/>
      <c r="BL618" s="66"/>
      <c r="BM618" s="66"/>
      <c r="BN618" s="66"/>
      <c r="BO618" s="64">
        <v>1.138</v>
      </c>
      <c r="BP618" s="64">
        <v>140.622</v>
      </c>
      <c r="BQ618" s="64">
        <v>121</v>
      </c>
      <c r="BR618" s="64" t="s">
        <v>5260</v>
      </c>
      <c r="BS618" s="64" t="s">
        <v>5260</v>
      </c>
      <c r="BT618" s="64" t="s">
        <v>5261</v>
      </c>
      <c r="BU618" s="64">
        <v>5102</v>
      </c>
      <c r="BV618" s="64"/>
      <c r="BW618" s="64"/>
      <c r="BX618" s="64"/>
      <c r="BY618" s="64"/>
      <c r="BZ618" s="64"/>
      <c r="CA618" s="64"/>
      <c r="CB618" s="64"/>
      <c r="CC618" s="64">
        <v>102</v>
      </c>
      <c r="CD618" s="64">
        <v>8</v>
      </c>
      <c r="CE618" s="64">
        <v>8</v>
      </c>
      <c r="CF618" s="64"/>
      <c r="CG618" s="37" t="e">
        <f>VLOOKUP(Table_1[[#This Row],[EAN]],'[1]Planilha1'!$E:$R,13,0)</f>
        <v>#N/A</v>
      </c>
      <c r="CI618" s="188">
        <f>IF(Table_1[[#This Row],[STATUS MERCADO]]="GO",Table_1[[#This Row],[M. BRUTA TOTAL]],0)</f>
        <v>70.98489171974526</v>
      </c>
      <c r="CJ618" s="188">
        <f>IF(Table_1[[#This Row],[STATUS MERCADO]]="GO",Table_1[[#This Row],[PV UNIT. REALIZADO]]*Table_1[[#This Row],[QUANTIDADE]],0)</f>
        <v>215.10573248407647</v>
      </c>
    </row>
    <row r="619" ht="15">
      <c r="A619" s="7"/>
      <c r="B619" s="67" t="s">
        <v>2735</v>
      </c>
      <c r="C619" s="49"/>
      <c r="D619" s="49"/>
      <c r="E619" s="49">
        <v>7896496913510</v>
      </c>
      <c r="F619" s="50" t="s">
        <v>5024</v>
      </c>
      <c r="G619" s="69" t="s">
        <v>11</v>
      </c>
      <c r="H619" s="48"/>
      <c r="I619" s="51"/>
      <c r="J619" s="48"/>
      <c r="K619" s="52" t="s">
        <v>84</v>
      </c>
      <c r="L619" s="52">
        <v>12</v>
      </c>
      <c r="M619" s="52"/>
      <c r="N619" s="48" t="s">
        <v>85</v>
      </c>
      <c r="O619" s="69" t="s">
        <v>5079</v>
      </c>
      <c r="P619" s="68">
        <v>9.54</v>
      </c>
      <c r="Q619" s="54">
        <f>(17/100+7.6/100+1.65/100)*P619</f>
        <v>2.50425</v>
      </c>
      <c r="R619" s="54"/>
      <c r="S619" s="54"/>
      <c r="T619" s="54"/>
      <c r="U619" s="54"/>
      <c r="V619" s="54">
        <f>+P619-Q619+R619+S619+T619+U619</f>
        <v>7.035749999999999</v>
      </c>
      <c r="W619" s="56">
        <f>(1.02/100)</f>
        <v>1.02E-2</v>
      </c>
      <c r="X619" s="56">
        <v>4.8E-3</v>
      </c>
      <c r="Y619" s="56">
        <v>0.17</v>
      </c>
      <c r="Z619" s="56">
        <v>1.65E-2</v>
      </c>
      <c r="AA619" s="56">
        <v>7.6E-2</v>
      </c>
      <c r="AB619" s="56">
        <f>SUM(W619:AA619)</f>
        <v>0.2775</v>
      </c>
      <c r="AC619" s="48">
        <v>12</v>
      </c>
      <c r="AD619" s="57">
        <f>IF(AL619="","",+AC619*AL619)</f>
        <v>215.10573248407647</v>
      </c>
      <c r="AE619" s="58">
        <f>IF(AL619="","",+AL619*AB619)</f>
        <v>4.974320063694269</v>
      </c>
      <c r="AF619" s="57">
        <f>IF(AL619="","",+AL619-AE619)</f>
        <v>12.951157643312104</v>
      </c>
      <c r="AG619" s="58">
        <f>+V619</f>
        <v>7.035749999999999</v>
      </c>
      <c r="AH619" s="57">
        <f>IF(AF619="","",+AF619-AG619)</f>
        <v>5.915407643312105</v>
      </c>
      <c r="AI619" s="57">
        <f>IF(AH619="","",+AH619*AC619)</f>
        <v>70.98489171974526</v>
      </c>
      <c r="AJ619" s="58">
        <v>19.94</v>
      </c>
      <c r="AK619" s="59">
        <v>0.33</v>
      </c>
      <c r="AL619" s="58">
        <f>IF(V619=0,"",V619/(1-AB619-AK619))</f>
        <v>17.925477707006372</v>
      </c>
      <c r="AM619" s="60">
        <v>0.33</v>
      </c>
      <c r="AN619" s="58">
        <f>IF(V619=0,"",V619/(1-AB619-AM619))</f>
        <v>17.925477707006372</v>
      </c>
      <c r="AO619" s="61">
        <v>1.2</v>
      </c>
      <c r="AP619" s="58">
        <f>IF(BD!AJ619="","",BD!AJ619*BD!AO619)</f>
        <v>23.928</v>
      </c>
      <c r="AQ619" s="56">
        <f>BD!AM619/BD!AK619-1</f>
        <v>0</v>
      </c>
      <c r="AR619" s="56">
        <f>IF(BD!AN619="","",IF(BD!AJ619="","",BD!AN619/BD!AJ619-1))</f>
        <v>-0.10102920225645073</v>
      </c>
      <c r="AS619" s="56" t="str">
        <f>IF(BD!AN619="","",IF(BD!AN619&lt;BD!AL619,"ABAIXO DA META","DENTRO DA META"))</f>
        <v>DENTRO DA META</v>
      </c>
      <c r="AT619" s="56" t="str">
        <f>IF(BD!AJ619="","EM ANÁLISE",IF(BD!AP619&gt;=BD!AN619,"GO", "NO GO"))</f>
        <v>GO</v>
      </c>
      <c r="AU619" s="62">
        <f>IF(AN619="","",+BD!$AN619-AJ619)</f>
        <v>-2.014522292993629</v>
      </c>
      <c r="AV619" s="63"/>
      <c r="AW619" s="54">
        <f>BD!P619*BD!AC619</f>
        <v>114.47999999999999</v>
      </c>
      <c r="AX619" s="54">
        <f>BD!V619*BD!AC619</f>
        <v>84.42899999999999</v>
      </c>
      <c r="AY619" s="54">
        <f>IF(BD!AN619="","",BD!AN619*BD!AC619)</f>
        <v>215.10573248407647</v>
      </c>
      <c r="AZ619" s="48" t="s">
        <v>5271</v>
      </c>
      <c r="BA619" s="69" t="s">
        <v>124</v>
      </c>
      <c r="BB619" s="48">
        <v>1</v>
      </c>
      <c r="BC619" s="69" t="s">
        <v>5079</v>
      </c>
      <c r="BD619" s="64" t="s">
        <v>5257</v>
      </c>
      <c r="BE619" s="65" t="s">
        <v>4</v>
      </c>
      <c r="BF619" s="65" t="s">
        <v>4</v>
      </c>
      <c r="BG619" s="64" t="s">
        <v>5258</v>
      </c>
      <c r="BH619" s="66"/>
      <c r="BI619" s="66"/>
      <c r="BJ619" s="66"/>
      <c r="BK619" s="66"/>
      <c r="BL619" s="66"/>
      <c r="BM619" s="66"/>
      <c r="BN619" s="66"/>
      <c r="BO619" s="64">
        <v>1.138</v>
      </c>
      <c r="BP619" s="64">
        <v>140.622</v>
      </c>
      <c r="BQ619" s="64">
        <v>121</v>
      </c>
      <c r="BR619" s="64" t="s">
        <v>5260</v>
      </c>
      <c r="BS619" s="64" t="s">
        <v>5260</v>
      </c>
      <c r="BT619" s="64" t="s">
        <v>5261</v>
      </c>
      <c r="BU619" s="64">
        <v>5102</v>
      </c>
      <c r="BV619" s="64"/>
      <c r="BW619" s="64"/>
      <c r="BX619" s="64"/>
      <c r="BY619" s="64"/>
      <c r="BZ619" s="64"/>
      <c r="CA619" s="64"/>
      <c r="CB619" s="64"/>
      <c r="CC619" s="64">
        <v>102</v>
      </c>
      <c r="CD619" s="64">
        <v>8</v>
      </c>
      <c r="CE619" s="64">
        <v>8</v>
      </c>
      <c r="CF619" s="64"/>
      <c r="CG619" s="37" t="e">
        <f>VLOOKUP(Table_1[[#This Row],[EAN]],'[1]Planilha1'!$E:$R,13,0)</f>
        <v>#N/A</v>
      </c>
      <c r="CI619" s="188">
        <f>IF(Table_1[[#This Row],[STATUS MERCADO]]="GO",Table_1[[#This Row],[M. BRUTA TOTAL]],0)</f>
        <v>70.98489171974526</v>
      </c>
      <c r="CJ619" s="188">
        <f>IF(Table_1[[#This Row],[STATUS MERCADO]]="GO",Table_1[[#This Row],[PV UNIT. REALIZADO]]*Table_1[[#This Row],[QUANTIDADE]],0)</f>
        <v>215.10573248407647</v>
      </c>
    </row>
    <row r="620" ht="15">
      <c r="A620" s="7"/>
      <c r="B620" s="67" t="s">
        <v>2735</v>
      </c>
      <c r="C620" s="49"/>
      <c r="D620" s="49"/>
      <c r="E620" s="49">
        <v>7896496913503</v>
      </c>
      <c r="F620" s="50" t="s">
        <v>5025</v>
      </c>
      <c r="G620" s="69" t="s">
        <v>11</v>
      </c>
      <c r="H620" s="48"/>
      <c r="I620" s="51"/>
      <c r="J620" s="48"/>
      <c r="K620" s="52" t="s">
        <v>84</v>
      </c>
      <c r="L620" s="52">
        <v>12</v>
      </c>
      <c r="M620" s="52"/>
      <c r="N620" s="48" t="s">
        <v>85</v>
      </c>
      <c r="O620" s="69" t="s">
        <v>5079</v>
      </c>
      <c r="P620" s="68">
        <v>9.54</v>
      </c>
      <c r="Q620" s="54">
        <f>(17/100+7.6/100+1.65/100)*P620</f>
        <v>2.50425</v>
      </c>
      <c r="R620" s="54"/>
      <c r="S620" s="54"/>
      <c r="T620" s="54"/>
      <c r="U620" s="54"/>
      <c r="V620" s="54">
        <f>+P620-Q620+R620+S620+T620+U620</f>
        <v>7.035749999999999</v>
      </c>
      <c r="W620" s="56">
        <f>(1.02/100)</f>
        <v>1.02E-2</v>
      </c>
      <c r="X620" s="56">
        <v>4.8E-3</v>
      </c>
      <c r="Y620" s="56">
        <v>0.17</v>
      </c>
      <c r="Z620" s="56">
        <v>1.65E-2</v>
      </c>
      <c r="AA620" s="56">
        <v>7.6E-2</v>
      </c>
      <c r="AB620" s="56">
        <f>SUM(W620:AA620)</f>
        <v>0.2775</v>
      </c>
      <c r="AC620" s="48">
        <v>12</v>
      </c>
      <c r="AD620" s="57">
        <f>IF(AL620="","",+AC620*AL620)</f>
        <v>215.10573248407647</v>
      </c>
      <c r="AE620" s="58">
        <f>IF(AL620="","",+AL620*AB620)</f>
        <v>4.974320063694269</v>
      </c>
      <c r="AF620" s="57">
        <f>IF(AL620="","",+AL620-AE620)</f>
        <v>12.951157643312104</v>
      </c>
      <c r="AG620" s="58">
        <f>+V620</f>
        <v>7.035749999999999</v>
      </c>
      <c r="AH620" s="57">
        <f>IF(AF620="","",+AF620-AG620)</f>
        <v>5.915407643312105</v>
      </c>
      <c r="AI620" s="57">
        <f>IF(AH620="","",+AH620*AC620)</f>
        <v>70.98489171974526</v>
      </c>
      <c r="AJ620" s="58">
        <v>19.94</v>
      </c>
      <c r="AK620" s="59">
        <v>0.33</v>
      </c>
      <c r="AL620" s="58">
        <f>IF(V620=0,"",V620/(1-AB620-AK620))</f>
        <v>17.925477707006372</v>
      </c>
      <c r="AM620" s="60">
        <v>0.33</v>
      </c>
      <c r="AN620" s="58">
        <f>IF(V620=0,"",V620/(1-AB620-AM620))</f>
        <v>17.925477707006372</v>
      </c>
      <c r="AO620" s="61">
        <v>1.2</v>
      </c>
      <c r="AP620" s="58">
        <f>IF(BD!AJ620="","",BD!AJ620*BD!AO620)</f>
        <v>23.928</v>
      </c>
      <c r="AQ620" s="56">
        <f>BD!AM620/BD!AK620-1</f>
        <v>0</v>
      </c>
      <c r="AR620" s="56">
        <f>IF(BD!AN620="","",IF(BD!AJ620="","",BD!AN620/BD!AJ620-1))</f>
        <v>-0.10102920225645073</v>
      </c>
      <c r="AS620" s="56" t="str">
        <f>IF(BD!AN620="","",IF(BD!AN620&lt;BD!AL620,"ABAIXO DA META","DENTRO DA META"))</f>
        <v>DENTRO DA META</v>
      </c>
      <c r="AT620" s="56" t="str">
        <f>IF(BD!AJ620="","EM ANÁLISE",IF(BD!AP620&gt;=BD!AN620,"GO", "NO GO"))</f>
        <v>GO</v>
      </c>
      <c r="AU620" s="62">
        <f>IF(AN620="","",+BD!$AN620-AJ620)</f>
        <v>-2.014522292993629</v>
      </c>
      <c r="AV620" s="63"/>
      <c r="AW620" s="54">
        <f>BD!P620*BD!AC620</f>
        <v>114.47999999999999</v>
      </c>
      <c r="AX620" s="54">
        <f>BD!V620*BD!AC620</f>
        <v>84.42899999999999</v>
      </c>
      <c r="AY620" s="54">
        <f>IF(BD!AN620="","",BD!AN620*BD!AC620)</f>
        <v>215.10573248407647</v>
      </c>
      <c r="AZ620" s="48" t="s">
        <v>5271</v>
      </c>
      <c r="BA620" s="69" t="s">
        <v>124</v>
      </c>
      <c r="BB620" s="48">
        <v>1</v>
      </c>
      <c r="BC620" s="69" t="s">
        <v>5079</v>
      </c>
      <c r="BD620" s="64" t="s">
        <v>5257</v>
      </c>
      <c r="BE620" s="65" t="s">
        <v>4</v>
      </c>
      <c r="BF620" s="65" t="s">
        <v>4</v>
      </c>
      <c r="BG620" s="64" t="s">
        <v>5258</v>
      </c>
      <c r="BH620" s="66"/>
      <c r="BI620" s="66"/>
      <c r="BJ620" s="66"/>
      <c r="BK620" s="66"/>
      <c r="BL620" s="66"/>
      <c r="BM620" s="66"/>
      <c r="BN620" s="66"/>
      <c r="BO620" s="64">
        <v>1.138</v>
      </c>
      <c r="BP620" s="64">
        <v>140.622</v>
      </c>
      <c r="BQ620" s="64">
        <v>121</v>
      </c>
      <c r="BR620" s="64" t="s">
        <v>5260</v>
      </c>
      <c r="BS620" s="64" t="s">
        <v>5260</v>
      </c>
      <c r="BT620" s="64" t="s">
        <v>5261</v>
      </c>
      <c r="BU620" s="64">
        <v>5102</v>
      </c>
      <c r="BV620" s="64"/>
      <c r="BW620" s="64"/>
      <c r="BX620" s="64"/>
      <c r="BY620" s="64"/>
      <c r="BZ620" s="64"/>
      <c r="CA620" s="64"/>
      <c r="CB620" s="64"/>
      <c r="CC620" s="64">
        <v>102</v>
      </c>
      <c r="CD620" s="64">
        <v>8</v>
      </c>
      <c r="CE620" s="64">
        <v>8</v>
      </c>
      <c r="CF620" s="64"/>
      <c r="CG620" s="37" t="e">
        <f>VLOOKUP(Table_1[[#This Row],[EAN]],'[1]Planilha1'!$E:$R,13,0)</f>
        <v>#N/A</v>
      </c>
      <c r="CI620" s="188">
        <f>IF(Table_1[[#This Row],[STATUS MERCADO]]="GO",Table_1[[#This Row],[M. BRUTA TOTAL]],0)</f>
        <v>70.98489171974526</v>
      </c>
      <c r="CJ620" s="188">
        <f>IF(Table_1[[#This Row],[STATUS MERCADO]]="GO",Table_1[[#This Row],[PV UNIT. REALIZADO]]*Table_1[[#This Row],[QUANTIDADE]],0)</f>
        <v>215.10573248407647</v>
      </c>
    </row>
    <row r="621" ht="15">
      <c r="A621" s="7"/>
      <c r="B621" s="67" t="s">
        <v>2735</v>
      </c>
      <c r="C621" s="49"/>
      <c r="D621" s="49"/>
      <c r="E621" s="49">
        <v>7896496919000</v>
      </c>
      <c r="F621" s="50" t="s">
        <v>5026</v>
      </c>
      <c r="G621" s="69" t="s">
        <v>11</v>
      </c>
      <c r="H621" s="48"/>
      <c r="I621" s="51"/>
      <c r="J621" s="48"/>
      <c r="K621" s="52" t="s">
        <v>84</v>
      </c>
      <c r="L621" s="52">
        <v>12</v>
      </c>
      <c r="M621" s="52"/>
      <c r="N621" s="48" t="s">
        <v>85</v>
      </c>
      <c r="O621" s="69" t="s">
        <v>5079</v>
      </c>
      <c r="P621" s="68">
        <v>7.06</v>
      </c>
      <c r="Q621" s="54">
        <f>(17/100+7.6/100+1.65/100)*P621</f>
        <v>1.85325</v>
      </c>
      <c r="R621" s="54"/>
      <c r="S621" s="54"/>
      <c r="T621" s="54"/>
      <c r="U621" s="54"/>
      <c r="V621" s="54">
        <f>+P621-Q621+R621+S621+T621+U621</f>
        <v>5.2067499999999995</v>
      </c>
      <c r="W621" s="56">
        <f>(1.02/100)</f>
        <v>1.02E-2</v>
      </c>
      <c r="X621" s="56">
        <v>4.8E-3</v>
      </c>
      <c r="Y621" s="56">
        <v>0.17</v>
      </c>
      <c r="Z621" s="56">
        <v>1.65E-2</v>
      </c>
      <c r="AA621" s="56">
        <v>7.6E-2</v>
      </c>
      <c r="AB621" s="56">
        <f>SUM(W621:AA621)</f>
        <v>0.2775</v>
      </c>
      <c r="AC621" s="48">
        <v>12</v>
      </c>
      <c r="AD621" s="57">
        <f>IF(AL621="","",+AC621*AL621)</f>
        <v>159.18726114649684</v>
      </c>
      <c r="AE621" s="58">
        <f>IF(AL621="","",+AL621*AB621)</f>
        <v>3.6812054140127395</v>
      </c>
      <c r="AF621" s="57">
        <f>IF(AL621="","",+AL621-AE621)</f>
        <v>9.584399681528664</v>
      </c>
      <c r="AG621" s="58">
        <f>+V621</f>
        <v>5.2067499999999995</v>
      </c>
      <c r="AH621" s="57">
        <f>IF(AF621="","",+AF621-AG621)</f>
        <v>4.3776496815286645</v>
      </c>
      <c r="AI621" s="57">
        <f>IF(AH621="","",+AH621*AC621)</f>
        <v>52.531796178343974</v>
      </c>
      <c r="AJ621" s="58">
        <v>18.53</v>
      </c>
      <c r="AK621" s="59">
        <v>0.33</v>
      </c>
      <c r="AL621" s="58">
        <f>IF(V621=0,"",V621/(1-AB621-AK621))</f>
        <v>13.265605095541403</v>
      </c>
      <c r="AM621" s="60">
        <v>0.33</v>
      </c>
      <c r="AN621" s="58">
        <f>IF(V621=0,"",V621/(1-AB621-AM621))</f>
        <v>13.265605095541403</v>
      </c>
      <c r="AO621" s="61">
        <v>1.2</v>
      </c>
      <c r="AP621" s="58">
        <f>IF(BD!AJ621="","",BD!AJ621*BD!AO621)</f>
        <v>22.236</v>
      </c>
      <c r="AQ621" s="56">
        <f>BD!AM621/BD!AK621-1</f>
        <v>0</v>
      </c>
      <c r="AR621" s="56">
        <f>IF(BD!AN621="","",IF(BD!AJ621="","",BD!AN621/BD!AJ621-1))</f>
        <v>-0.2841011821078574</v>
      </c>
      <c r="AS621" s="56" t="str">
        <f>IF(BD!AN621="","",IF(BD!AN621&lt;BD!AL621,"ABAIXO DA META","DENTRO DA META"))</f>
        <v>DENTRO DA META</v>
      </c>
      <c r="AT621" s="56" t="str">
        <f>IF(BD!AJ621="","EM ANÁLISE",IF(BD!AP621&gt;=BD!AN621,"GO", "NO GO"))</f>
        <v>GO</v>
      </c>
      <c r="AU621" s="62">
        <f>IF(AN621="","",+BD!$AN621-AJ621)</f>
        <v>-5.264394904458598</v>
      </c>
      <c r="AV621" s="63"/>
      <c r="AW621" s="54">
        <f>BD!P621*BD!AC621</f>
        <v>84.72</v>
      </c>
      <c r="AX621" s="54">
        <f>BD!V621*BD!AC621</f>
        <v>62.480999999999995</v>
      </c>
      <c r="AY621" s="54">
        <f>IF(BD!AN621="","",BD!AN621*BD!AC621)</f>
        <v>159.18726114649684</v>
      </c>
      <c r="AZ621" s="48" t="s">
        <v>5271</v>
      </c>
      <c r="BA621" s="69" t="s">
        <v>124</v>
      </c>
      <c r="BB621" s="48">
        <v>1</v>
      </c>
      <c r="BC621" s="69" t="s">
        <v>5079</v>
      </c>
      <c r="BD621" s="64" t="s">
        <v>5257</v>
      </c>
      <c r="BE621" s="65" t="s">
        <v>4</v>
      </c>
      <c r="BF621" s="65" t="s">
        <v>4</v>
      </c>
      <c r="BG621" s="64" t="s">
        <v>5258</v>
      </c>
      <c r="BH621" s="66"/>
      <c r="BI621" s="66"/>
      <c r="BJ621" s="66"/>
      <c r="BK621" s="66"/>
      <c r="BL621" s="66"/>
      <c r="BM621" s="66"/>
      <c r="BN621" s="66"/>
      <c r="BO621" s="64">
        <v>1.138</v>
      </c>
      <c r="BP621" s="64">
        <v>140.622</v>
      </c>
      <c r="BQ621" s="64">
        <v>121</v>
      </c>
      <c r="BR621" s="64" t="s">
        <v>5260</v>
      </c>
      <c r="BS621" s="64" t="s">
        <v>5260</v>
      </c>
      <c r="BT621" s="64" t="s">
        <v>5261</v>
      </c>
      <c r="BU621" s="64">
        <v>5102</v>
      </c>
      <c r="BV621" s="64"/>
      <c r="BW621" s="64"/>
      <c r="BX621" s="64"/>
      <c r="BY621" s="64"/>
      <c r="BZ621" s="64"/>
      <c r="CA621" s="64"/>
      <c r="CB621" s="64"/>
      <c r="CC621" s="64">
        <v>102</v>
      </c>
      <c r="CD621" s="64">
        <v>8</v>
      </c>
      <c r="CE621" s="64">
        <v>8</v>
      </c>
      <c r="CF621" s="64"/>
      <c r="CG621" s="37" t="e">
        <f>VLOOKUP(Table_1[[#This Row],[EAN]],'[1]Planilha1'!$E:$R,13,0)</f>
        <v>#N/A</v>
      </c>
      <c r="CI621" s="188">
        <f>IF(Table_1[[#This Row],[STATUS MERCADO]]="GO",Table_1[[#This Row],[M. BRUTA TOTAL]],0)</f>
        <v>52.531796178343974</v>
      </c>
      <c r="CJ621" s="188">
        <f>IF(Table_1[[#This Row],[STATUS MERCADO]]="GO",Table_1[[#This Row],[PV UNIT. REALIZADO]]*Table_1[[#This Row],[QUANTIDADE]],0)</f>
        <v>159.18726114649684</v>
      </c>
    </row>
    <row r="622" ht="15">
      <c r="A622" s="7"/>
      <c r="B622" s="67" t="s">
        <v>2735</v>
      </c>
      <c r="C622" s="49"/>
      <c r="D622" s="49"/>
      <c r="E622" s="49">
        <v>7896496910502</v>
      </c>
      <c r="F622" s="50" t="s">
        <v>5027</v>
      </c>
      <c r="G622" s="69" t="s">
        <v>11</v>
      </c>
      <c r="H622" s="48"/>
      <c r="I622" s="51"/>
      <c r="J622" s="48"/>
      <c r="K622" s="52" t="s">
        <v>84</v>
      </c>
      <c r="L622" s="52">
        <v>12</v>
      </c>
      <c r="M622" s="52"/>
      <c r="N622" s="48" t="s">
        <v>85</v>
      </c>
      <c r="O622" s="69" t="s">
        <v>5079</v>
      </c>
      <c r="P622" s="68">
        <v>8.39</v>
      </c>
      <c r="Q622" s="54">
        <f>(17/100+7.6/100+1.65/100)*P622</f>
        <v>2.2023750000000004</v>
      </c>
      <c r="R622" s="54"/>
      <c r="S622" s="54"/>
      <c r="T622" s="54"/>
      <c r="U622" s="54"/>
      <c r="V622" s="54">
        <f>+P622-Q622+R622+S622+T622+U622</f>
        <v>6.187625000000001</v>
      </c>
      <c r="W622" s="56">
        <f>(1.02/100)</f>
        <v>1.02E-2</v>
      </c>
      <c r="X622" s="56">
        <v>4.8E-3</v>
      </c>
      <c r="Y622" s="56">
        <v>0.17</v>
      </c>
      <c r="Z622" s="56">
        <v>1.65E-2</v>
      </c>
      <c r="AA622" s="56">
        <v>7.6E-2</v>
      </c>
      <c r="AB622" s="56">
        <f>SUM(W622:AA622)</f>
        <v>0.2775</v>
      </c>
      <c r="AC622" s="48">
        <v>12</v>
      </c>
      <c r="AD622" s="57">
        <f>IF(AL622="","",+AC622*AL622)</f>
        <v>189.17579617834403</v>
      </c>
      <c r="AE622" s="58">
        <f>IF(AL622="","",+AL622*AB622)</f>
        <v>4.374690286624206</v>
      </c>
      <c r="AF622" s="57">
        <f>IF(AL622="","",+AL622-AE622)</f>
        <v>11.389959394904462</v>
      </c>
      <c r="AG622" s="58">
        <f>+V622</f>
        <v>6.187625000000001</v>
      </c>
      <c r="AH622" s="57">
        <f>IF(AF622="","",+AF622-AG622)</f>
        <v>5.202334394904462</v>
      </c>
      <c r="AI622" s="57">
        <f>IF(AH622="","",+AH622*AC622)</f>
        <v>62.42801273885354</v>
      </c>
      <c r="AJ622" s="58">
        <v>13.07</v>
      </c>
      <c r="AK622" s="59">
        <v>0.33</v>
      </c>
      <c r="AL622" s="58">
        <f>IF(V622=0,"",V622/(1-AB622-AK622))</f>
        <v>15.764649681528669</v>
      </c>
      <c r="AM622" s="60">
        <v>0.33</v>
      </c>
      <c r="AN622" s="58">
        <f>IF(V622=0,"",V622/(1-AB622-AM622))</f>
        <v>15.764649681528669</v>
      </c>
      <c r="AO622" s="61">
        <v>1.2</v>
      </c>
      <c r="AP622" s="58">
        <f>IF(BD!AJ622="","",BD!AJ622*BD!AO622)</f>
        <v>15.684</v>
      </c>
      <c r="AQ622" s="56">
        <f>BD!AM622/BD!AK622-1</f>
        <v>0</v>
      </c>
      <c r="AR622" s="56">
        <f>IF(BD!AN622="","",IF(BD!AJ622="","",BD!AN622/BD!AJ622-1))</f>
        <v>0.2061705953732722</v>
      </c>
      <c r="AS622" s="56" t="str">
        <f>IF(BD!AN622="","",IF(BD!AN622&lt;BD!AL622,"ABAIXO DA META","DENTRO DA META"))</f>
        <v>DENTRO DA META</v>
      </c>
      <c r="AT622" s="56" t="str">
        <f>IF(BD!AJ622="","EM ANÁLISE",IF(BD!AP622&gt;=BD!AN622,"GO", "NO GO"))</f>
        <v>NO GO</v>
      </c>
      <c r="AU622" s="62">
        <f>IF(AN622="","",+BD!$AN622-AJ622)</f>
        <v>2.6946496815286682</v>
      </c>
      <c r="AV622" s="63"/>
      <c r="AW622" s="54">
        <f>BD!P622*BD!AC622</f>
        <v>100.68</v>
      </c>
      <c r="AX622" s="54">
        <f>BD!V622*BD!AC622</f>
        <v>74.25150000000001</v>
      </c>
      <c r="AY622" s="54">
        <f>IF(BD!AN622="","",BD!AN622*BD!AC622)</f>
        <v>189.17579617834403</v>
      </c>
      <c r="AZ622" s="48" t="s">
        <v>5271</v>
      </c>
      <c r="BA622" s="69" t="s">
        <v>124</v>
      </c>
      <c r="BB622" s="48">
        <v>1</v>
      </c>
      <c r="BC622" s="69" t="s">
        <v>5079</v>
      </c>
      <c r="BD622" s="64" t="s">
        <v>5257</v>
      </c>
      <c r="BE622" s="65" t="s">
        <v>4</v>
      </c>
      <c r="BF622" s="65" t="s">
        <v>4</v>
      </c>
      <c r="BG622" s="64" t="s">
        <v>5258</v>
      </c>
      <c r="BH622" s="66"/>
      <c r="BI622" s="66"/>
      <c r="BJ622" s="66"/>
      <c r="BK622" s="66"/>
      <c r="BL622" s="66"/>
      <c r="BM622" s="66"/>
      <c r="BN622" s="66"/>
      <c r="BO622" s="64">
        <v>1.138</v>
      </c>
      <c r="BP622" s="64">
        <v>140.622</v>
      </c>
      <c r="BQ622" s="64">
        <v>121</v>
      </c>
      <c r="BR622" s="64" t="s">
        <v>5260</v>
      </c>
      <c r="BS622" s="64" t="s">
        <v>5260</v>
      </c>
      <c r="BT622" s="64" t="s">
        <v>5261</v>
      </c>
      <c r="BU622" s="64">
        <v>5102</v>
      </c>
      <c r="BV622" s="64"/>
      <c r="BW622" s="64"/>
      <c r="BX622" s="64"/>
      <c r="BY622" s="64"/>
      <c r="BZ622" s="64"/>
      <c r="CA622" s="64"/>
      <c r="CB622" s="64"/>
      <c r="CC622" s="64">
        <v>102</v>
      </c>
      <c r="CD622" s="64">
        <v>8</v>
      </c>
      <c r="CE622" s="64">
        <v>8</v>
      </c>
      <c r="CF622" s="64"/>
      <c r="CG622" s="37" t="e">
        <f>VLOOKUP(Table_1[[#This Row],[EAN]],'[1]Planilha1'!$E:$R,13,0)</f>
        <v>#N/A</v>
      </c>
      <c r="CI622" s="188">
        <f>IF(Table_1[[#This Row],[STATUS MERCADO]]="GO",Table_1[[#This Row],[M. BRUTA TOTAL]],0)</f>
        <v>0</v>
      </c>
      <c r="CJ622" s="188">
        <f>IF(Table_1[[#This Row],[STATUS MERCADO]]="GO",Table_1[[#This Row],[PV UNIT. REALIZADO]]*Table_1[[#This Row],[QUANTIDADE]],0)</f>
        <v>0</v>
      </c>
    </row>
    <row r="623" ht="15">
      <c r="A623" s="7"/>
      <c r="B623" s="67" t="s">
        <v>2735</v>
      </c>
      <c r="C623" s="49"/>
      <c r="D623" s="49"/>
      <c r="E623" s="49">
        <v>7891150073135</v>
      </c>
      <c r="F623" s="50" t="s">
        <v>5028</v>
      </c>
      <c r="G623" s="69" t="s">
        <v>11</v>
      </c>
      <c r="H623" s="48"/>
      <c r="I623" s="51"/>
      <c r="J623" s="48"/>
      <c r="K623" s="52" t="s">
        <v>84</v>
      </c>
      <c r="L623" s="52">
        <v>12</v>
      </c>
      <c r="M623" s="52"/>
      <c r="N623" s="48" t="s">
        <v>85</v>
      </c>
      <c r="O623" s="69" t="s">
        <v>5079</v>
      </c>
      <c r="P623" s="68">
        <v>1.79</v>
      </c>
      <c r="Q623" s="54">
        <f>(17/100+7.6/100+1.65/100)*P623</f>
        <v>0.46987500000000004</v>
      </c>
      <c r="R623" s="54"/>
      <c r="S623" s="54"/>
      <c r="T623" s="54"/>
      <c r="U623" s="54"/>
      <c r="V623" s="54">
        <f>+P623-Q623+R623+S623+T623+U623</f>
        <v>1.320125</v>
      </c>
      <c r="W623" s="56">
        <f>(1.02/100)</f>
        <v>1.02E-2</v>
      </c>
      <c r="X623" s="56">
        <v>4.8E-3</v>
      </c>
      <c r="Y623" s="56">
        <v>0.17</v>
      </c>
      <c r="Z623" s="56">
        <v>1.65E-2</v>
      </c>
      <c r="AA623" s="56">
        <v>7.6E-2</v>
      </c>
      <c r="AB623" s="56">
        <f>SUM(W623:AA623)</f>
        <v>0.2775</v>
      </c>
      <c r="AC623" s="48">
        <v>12</v>
      </c>
      <c r="AD623" s="57">
        <f>IF(AL623="","",+AC623*AL623)</f>
        <v>40.36050955414014</v>
      </c>
      <c r="AE623" s="58">
        <f>IF(AL623="","",+AL623*AB623)</f>
        <v>0.9333367834394907</v>
      </c>
      <c r="AF623" s="57">
        <f>IF(AL623="","",+AL623-AE623)</f>
        <v>2.430039012738854</v>
      </c>
      <c r="AG623" s="58">
        <f>+V623</f>
        <v>1.320125</v>
      </c>
      <c r="AH623" s="57">
        <f>IF(AF623="","",+AF623-AG623)</f>
        <v>1.1099140127388538</v>
      </c>
      <c r="AI623" s="57">
        <f>IF(AH623="","",+AH623*AC623)</f>
        <v>13.318968152866246</v>
      </c>
      <c r="AJ623" s="58">
        <v>10.08</v>
      </c>
      <c r="AK623" s="59">
        <v>0.33</v>
      </c>
      <c r="AL623" s="58">
        <f>IF(V623=0,"",V623/(1-AB623-AK623))</f>
        <v>3.3633757961783446</v>
      </c>
      <c r="AM623" s="60">
        <v>0.33</v>
      </c>
      <c r="AN623" s="58">
        <f>IF(V623=0,"",V623/(1-AB623-AM623))</f>
        <v>3.3633757961783446</v>
      </c>
      <c r="AO623" s="61">
        <v>1.2</v>
      </c>
      <c r="AP623" s="58">
        <f>IF(BD!AJ623="","",BD!AJ623*BD!AO623)</f>
        <v>12.096</v>
      </c>
      <c r="AQ623" s="56">
        <f>BD!AM623/BD!AK623-1</f>
        <v>0</v>
      </c>
      <c r="AR623" s="56">
        <f>IF(BD!AN623="","",IF(BD!AJ623="","",BD!AN623/BD!AJ623-1))</f>
        <v>-0.6663317662521484</v>
      </c>
      <c r="AS623" s="56" t="str">
        <f>IF(BD!AN623="","",IF(BD!AN623&lt;BD!AL623,"ABAIXO DA META","DENTRO DA META"))</f>
        <v>DENTRO DA META</v>
      </c>
      <c r="AT623" s="56" t="str">
        <f>IF(BD!AJ623="","EM ANÁLISE",IF(BD!AP623&gt;=BD!AN623,"GO", "NO GO"))</f>
        <v>GO</v>
      </c>
      <c r="AU623" s="62">
        <f>IF(AN623="","",+BD!$AN623-AJ623)</f>
        <v>-6.716624203821656</v>
      </c>
      <c r="AV623" s="63"/>
      <c r="AW623" s="54">
        <f>BD!P623*BD!AC623</f>
        <v>21.48</v>
      </c>
      <c r="AX623" s="54">
        <f>BD!V623*BD!AC623</f>
        <v>15.8415</v>
      </c>
      <c r="AY623" s="54">
        <f>IF(BD!AN623="","",BD!AN623*BD!AC623)</f>
        <v>40.36050955414014</v>
      </c>
      <c r="AZ623" s="48" t="s">
        <v>5271</v>
      </c>
      <c r="BA623" s="69" t="s">
        <v>124</v>
      </c>
      <c r="BB623" s="48">
        <v>1</v>
      </c>
      <c r="BC623" s="69" t="s">
        <v>5079</v>
      </c>
      <c r="BD623" s="64" t="s">
        <v>5257</v>
      </c>
      <c r="BE623" s="65" t="s">
        <v>4</v>
      </c>
      <c r="BF623" s="65" t="s">
        <v>4</v>
      </c>
      <c r="BG623" s="64" t="s">
        <v>5258</v>
      </c>
      <c r="BH623" s="66"/>
      <c r="BI623" s="66"/>
      <c r="BJ623" s="66"/>
      <c r="BK623" s="66"/>
      <c r="BL623" s="66"/>
      <c r="BM623" s="66"/>
      <c r="BN623" s="66"/>
      <c r="BO623" s="64">
        <v>1.138</v>
      </c>
      <c r="BP623" s="64">
        <v>140.622</v>
      </c>
      <c r="BQ623" s="64">
        <v>121</v>
      </c>
      <c r="BR623" s="64" t="s">
        <v>5260</v>
      </c>
      <c r="BS623" s="64" t="s">
        <v>5260</v>
      </c>
      <c r="BT623" s="64" t="s">
        <v>5261</v>
      </c>
      <c r="BU623" s="64">
        <v>5102</v>
      </c>
      <c r="BV623" s="64"/>
      <c r="BW623" s="64"/>
      <c r="BX623" s="64"/>
      <c r="BY623" s="64"/>
      <c r="BZ623" s="64"/>
      <c r="CA623" s="64"/>
      <c r="CB623" s="64"/>
      <c r="CC623" s="64">
        <v>102</v>
      </c>
      <c r="CD623" s="64">
        <v>8</v>
      </c>
      <c r="CE623" s="64">
        <v>8</v>
      </c>
      <c r="CF623" s="64"/>
      <c r="CG623" s="37" t="e">
        <f>VLOOKUP(Table_1[[#This Row],[EAN]],'[1]Planilha1'!$E:$R,13,0)</f>
        <v>#N/A</v>
      </c>
      <c r="CI623" s="188">
        <f>IF(Table_1[[#This Row],[STATUS MERCADO]]="GO",Table_1[[#This Row],[M. BRUTA TOTAL]],0)</f>
        <v>13.318968152866246</v>
      </c>
      <c r="CJ623" s="188">
        <f>IF(Table_1[[#This Row],[STATUS MERCADO]]="GO",Table_1[[#This Row],[PV UNIT. REALIZADO]]*Table_1[[#This Row],[QUANTIDADE]],0)</f>
        <v>40.36050955414014</v>
      </c>
    </row>
    <row r="624" ht="15">
      <c r="A624" s="7"/>
      <c r="B624" s="67" t="s">
        <v>2735</v>
      </c>
      <c r="C624" s="49"/>
      <c r="D624" s="49"/>
      <c r="E624" s="49">
        <v>7896496911561</v>
      </c>
      <c r="F624" s="50" t="s">
        <v>5029</v>
      </c>
      <c r="G624" s="69" t="s">
        <v>11</v>
      </c>
      <c r="H624" s="48"/>
      <c r="I624" s="51"/>
      <c r="J624" s="48"/>
      <c r="K624" s="52" t="s">
        <v>84</v>
      </c>
      <c r="L624" s="52">
        <v>12</v>
      </c>
      <c r="M624" s="52"/>
      <c r="N624" s="48" t="s">
        <v>85</v>
      </c>
      <c r="O624" s="69" t="s">
        <v>5079</v>
      </c>
      <c r="P624" s="68">
        <v>9.26</v>
      </c>
      <c r="Q624" s="54">
        <f>(17/100+7.6/100+1.65/100)*P624</f>
        <v>2.43075</v>
      </c>
      <c r="R624" s="54"/>
      <c r="S624" s="54"/>
      <c r="T624" s="54"/>
      <c r="U624" s="54"/>
      <c r="V624" s="54">
        <f>+P624-Q624+R624+S624+T624+U624</f>
        <v>6.82925</v>
      </c>
      <c r="W624" s="56">
        <f>(1.02/100)</f>
        <v>1.02E-2</v>
      </c>
      <c r="X624" s="56">
        <v>4.8E-3</v>
      </c>
      <c r="Y624" s="56">
        <v>0.17</v>
      </c>
      <c r="Z624" s="56">
        <v>1.65E-2</v>
      </c>
      <c r="AA624" s="56">
        <v>7.6E-2</v>
      </c>
      <c r="AB624" s="56">
        <f>SUM(W624:AA624)</f>
        <v>0.2775</v>
      </c>
      <c r="AC624" s="48">
        <v>12</v>
      </c>
      <c r="AD624" s="57">
        <f>IF(AL624="","",+AC624*AL624)</f>
        <v>208.79235668789812</v>
      </c>
      <c r="AE624" s="58">
        <f>IF(AL624="","",+AL624*AB624)</f>
        <v>4.828323248407645</v>
      </c>
      <c r="AF624" s="57">
        <f>IF(AL624="","",+AL624-AE624)</f>
        <v>12.571039808917199</v>
      </c>
      <c r="AG624" s="58">
        <f>+V624</f>
        <v>6.82925</v>
      </c>
      <c r="AH624" s="57">
        <f>IF(AF624="","",+AF624-AG624)</f>
        <v>5.741789808917199</v>
      </c>
      <c r="AI624" s="57">
        <f>IF(AH624="","",+AH624*AC624)</f>
        <v>68.90147770700639</v>
      </c>
      <c r="AJ624" s="58">
        <v>24.71</v>
      </c>
      <c r="AK624" s="59">
        <v>0.33</v>
      </c>
      <c r="AL624" s="58">
        <f>IF(V624=0,"",V624/(1-AB624-AK624))</f>
        <v>17.399363057324845</v>
      </c>
      <c r="AM624" s="60">
        <v>0.33</v>
      </c>
      <c r="AN624" s="58">
        <f>IF(V624=0,"",V624/(1-AB624-AM624))</f>
        <v>17.399363057324845</v>
      </c>
      <c r="AO624" s="61">
        <v>1.2</v>
      </c>
      <c r="AP624" s="58">
        <f>IF(BD!AJ624="","",BD!AJ624*BD!AO624)</f>
        <v>29.652</v>
      </c>
      <c r="AQ624" s="56">
        <f>BD!AM624/BD!AK624-1</f>
        <v>0</v>
      </c>
      <c r="AR624" s="56">
        <f>IF(BD!AN624="","",IF(BD!AJ624="","",BD!AN624/BD!AJ624-1))</f>
        <v>-0.2958574238233572</v>
      </c>
      <c r="AS624" s="56" t="str">
        <f>IF(BD!AN624="","",IF(BD!AN624&lt;BD!AL624,"ABAIXO DA META","DENTRO DA META"))</f>
        <v>DENTRO DA META</v>
      </c>
      <c r="AT624" s="56" t="str">
        <f>IF(BD!AJ624="","EM ANÁLISE",IF(BD!AP624&gt;=BD!AN624,"GO", "NO GO"))</f>
        <v>GO</v>
      </c>
      <c r="AU624" s="62">
        <f>IF(AN624="","",+BD!$AN624-AJ624)</f>
        <v>-7.310636942675156</v>
      </c>
      <c r="AV624" s="63"/>
      <c r="AW624" s="54">
        <f>BD!P624*BD!AC624</f>
        <v>111.12</v>
      </c>
      <c r="AX624" s="54">
        <f>BD!V624*BD!AC624</f>
        <v>81.951</v>
      </c>
      <c r="AY624" s="54">
        <f>IF(BD!AN624="","",BD!AN624*BD!AC624)</f>
        <v>208.79235668789812</v>
      </c>
      <c r="AZ624" s="48" t="s">
        <v>5271</v>
      </c>
      <c r="BA624" s="69" t="s">
        <v>124</v>
      </c>
      <c r="BB624" s="48">
        <v>1</v>
      </c>
      <c r="BC624" s="69" t="s">
        <v>5079</v>
      </c>
      <c r="BD624" s="64" t="s">
        <v>5257</v>
      </c>
      <c r="BE624" s="65" t="s">
        <v>4</v>
      </c>
      <c r="BF624" s="65" t="s">
        <v>4</v>
      </c>
      <c r="BG624" s="64" t="s">
        <v>5258</v>
      </c>
      <c r="BH624" s="66"/>
      <c r="BI624" s="66"/>
      <c r="BJ624" s="66"/>
      <c r="BK624" s="66"/>
      <c r="BL624" s="66"/>
      <c r="BM624" s="66"/>
      <c r="BN624" s="66"/>
      <c r="BO624" s="64">
        <v>1.138</v>
      </c>
      <c r="BP624" s="64">
        <v>140.622</v>
      </c>
      <c r="BQ624" s="64">
        <v>121</v>
      </c>
      <c r="BR624" s="64" t="s">
        <v>5260</v>
      </c>
      <c r="BS624" s="64" t="s">
        <v>5260</v>
      </c>
      <c r="BT624" s="64" t="s">
        <v>5261</v>
      </c>
      <c r="BU624" s="64">
        <v>5102</v>
      </c>
      <c r="BV624" s="64"/>
      <c r="BW624" s="64"/>
      <c r="BX624" s="64"/>
      <c r="BY624" s="64"/>
      <c r="BZ624" s="64"/>
      <c r="CA624" s="64"/>
      <c r="CB624" s="64"/>
      <c r="CC624" s="64">
        <v>102</v>
      </c>
      <c r="CD624" s="64">
        <v>8</v>
      </c>
      <c r="CE624" s="64">
        <v>8</v>
      </c>
      <c r="CF624" s="64"/>
      <c r="CG624" s="37" t="e">
        <f>VLOOKUP(Table_1[[#This Row],[EAN]],'[1]Planilha1'!$E:$R,13,0)</f>
        <v>#N/A</v>
      </c>
      <c r="CI624" s="188">
        <f>IF(Table_1[[#This Row],[STATUS MERCADO]]="GO",Table_1[[#This Row],[M. BRUTA TOTAL]],0)</f>
        <v>68.90147770700639</v>
      </c>
      <c r="CJ624" s="188">
        <f>IF(Table_1[[#This Row],[STATUS MERCADO]]="GO",Table_1[[#This Row],[PV UNIT. REALIZADO]]*Table_1[[#This Row],[QUANTIDADE]],0)</f>
        <v>208.79235668789812</v>
      </c>
    </row>
    <row r="625" ht="15">
      <c r="A625" s="7"/>
      <c r="B625" s="67" t="s">
        <v>2735</v>
      </c>
      <c r="C625" s="49"/>
      <c r="D625" s="49"/>
      <c r="E625" s="49">
        <v>7896496921133</v>
      </c>
      <c r="F625" s="50" t="s">
        <v>5030</v>
      </c>
      <c r="G625" s="69" t="s">
        <v>11</v>
      </c>
      <c r="H625" s="48"/>
      <c r="I625" s="51"/>
      <c r="J625" s="48"/>
      <c r="K625" s="52" t="s">
        <v>84</v>
      </c>
      <c r="L625" s="52">
        <v>12</v>
      </c>
      <c r="M625" s="52"/>
      <c r="N625" s="48" t="s">
        <v>85</v>
      </c>
      <c r="O625" s="69" t="s">
        <v>5079</v>
      </c>
      <c r="P625" s="68">
        <v>6.08</v>
      </c>
      <c r="Q625" s="54">
        <f>(17/100+7.6/100+1.65/100)*P625</f>
        <v>1.596</v>
      </c>
      <c r="R625" s="54"/>
      <c r="S625" s="54"/>
      <c r="T625" s="54"/>
      <c r="U625" s="54"/>
      <c r="V625" s="54">
        <f>+P625-Q625+R625+S625+T625+U625</f>
        <v>4.484</v>
      </c>
      <c r="W625" s="56">
        <f>(1.02/100)</f>
        <v>1.02E-2</v>
      </c>
      <c r="X625" s="56">
        <v>4.8E-3</v>
      </c>
      <c r="Y625" s="56">
        <v>0.17</v>
      </c>
      <c r="Z625" s="56">
        <v>1.65E-2</v>
      </c>
      <c r="AA625" s="56">
        <v>7.6E-2</v>
      </c>
      <c r="AB625" s="56">
        <f>SUM(W625:AA625)</f>
        <v>0.2775</v>
      </c>
      <c r="AC625" s="48">
        <v>12</v>
      </c>
      <c r="AD625" s="57">
        <f>IF(AL625="","",+AC625*AL625)</f>
        <v>137.09044585987266</v>
      </c>
      <c r="AE625" s="58">
        <f>IF(AL625="","",+AL625*AB625)</f>
        <v>3.170216560509555</v>
      </c>
      <c r="AF625" s="57">
        <f>IF(AL625="","",+AL625-AE625)</f>
        <v>8.253987261146499</v>
      </c>
      <c r="AG625" s="58">
        <f>+V625</f>
        <v>4.484</v>
      </c>
      <c r="AH625" s="57">
        <f>IF(AF625="","",+AF625-AG625)</f>
        <v>3.7699872611464986</v>
      </c>
      <c r="AI625" s="57">
        <f>IF(AH625="","",+AH625*AC625)</f>
        <v>45.23984713375798</v>
      </c>
      <c r="AJ625" s="58">
        <v>10.81</v>
      </c>
      <c r="AK625" s="59">
        <v>0.33</v>
      </c>
      <c r="AL625" s="58">
        <f>IF(V625=0,"",V625/(1-AB625-AK625))</f>
        <v>11.424203821656054</v>
      </c>
      <c r="AM625" s="60">
        <v>0.33</v>
      </c>
      <c r="AN625" s="58">
        <f>IF(V625=0,"",V625/(1-AB625-AM625))</f>
        <v>11.424203821656054</v>
      </c>
      <c r="AO625" s="61">
        <v>1.2</v>
      </c>
      <c r="AP625" s="58">
        <f>IF(BD!AJ625="","",BD!AJ625*BD!AO625)</f>
        <v>12.972</v>
      </c>
      <c r="AQ625" s="56">
        <f>BD!AM625/BD!AK625-1</f>
        <v>0</v>
      </c>
      <c r="AR625" s="56">
        <f>IF(BD!AN625="","",IF(BD!AJ625="","",BD!AN625/BD!AJ625-1))</f>
        <v>5.681811486179966E-2</v>
      </c>
      <c r="AS625" s="56" t="str">
        <f>IF(BD!AN625="","",IF(BD!AN625&lt;BD!AL625,"ABAIXO DA META","DENTRO DA META"))</f>
        <v>DENTRO DA META</v>
      </c>
      <c r="AT625" s="56" t="str">
        <f>IF(BD!AJ625="","EM ANÁLISE",IF(BD!AP625&gt;=BD!AN625,"GO", "NO GO"))</f>
        <v>GO</v>
      </c>
      <c r="AU625" s="62">
        <f>IF(AN625="","",+BD!$AN625-AJ625)</f>
        <v>0.6142038216560533</v>
      </c>
      <c r="AV625" s="63"/>
      <c r="AW625" s="54">
        <f>BD!P625*BD!AC625</f>
        <v>72.96000000000001</v>
      </c>
      <c r="AX625" s="54">
        <f>BD!V625*BD!AC625</f>
        <v>53.808</v>
      </c>
      <c r="AY625" s="54">
        <f>IF(BD!AN625="","",BD!AN625*BD!AC625)</f>
        <v>137.09044585987266</v>
      </c>
      <c r="AZ625" s="48" t="s">
        <v>5271</v>
      </c>
      <c r="BA625" s="69" t="s">
        <v>124</v>
      </c>
      <c r="BB625" s="48">
        <v>1</v>
      </c>
      <c r="BC625" s="69" t="s">
        <v>5079</v>
      </c>
      <c r="BD625" s="64" t="s">
        <v>5257</v>
      </c>
      <c r="BE625" s="65" t="s">
        <v>4</v>
      </c>
      <c r="BF625" s="65" t="s">
        <v>4</v>
      </c>
      <c r="BG625" s="64" t="s">
        <v>5258</v>
      </c>
      <c r="BH625" s="66"/>
      <c r="BI625" s="66"/>
      <c r="BJ625" s="66"/>
      <c r="BK625" s="66"/>
      <c r="BL625" s="66"/>
      <c r="BM625" s="66"/>
      <c r="BN625" s="66"/>
      <c r="BO625" s="64">
        <v>1.138</v>
      </c>
      <c r="BP625" s="64">
        <v>140.622</v>
      </c>
      <c r="BQ625" s="64">
        <v>121</v>
      </c>
      <c r="BR625" s="64" t="s">
        <v>5260</v>
      </c>
      <c r="BS625" s="64" t="s">
        <v>5260</v>
      </c>
      <c r="BT625" s="64" t="s">
        <v>5261</v>
      </c>
      <c r="BU625" s="64">
        <v>5102</v>
      </c>
      <c r="BV625" s="64"/>
      <c r="BW625" s="64"/>
      <c r="BX625" s="64"/>
      <c r="BY625" s="64"/>
      <c r="BZ625" s="64"/>
      <c r="CA625" s="64"/>
      <c r="CB625" s="64"/>
      <c r="CC625" s="64">
        <v>102</v>
      </c>
      <c r="CD625" s="64">
        <v>8</v>
      </c>
      <c r="CE625" s="64">
        <v>8</v>
      </c>
      <c r="CF625" s="64"/>
      <c r="CG625" s="37" t="e">
        <f>VLOOKUP(Table_1[[#This Row],[EAN]],'[1]Planilha1'!$E:$R,13,0)</f>
        <v>#N/A</v>
      </c>
      <c r="CI625" s="188">
        <f>IF(Table_1[[#This Row],[STATUS MERCADO]]="GO",Table_1[[#This Row],[M. BRUTA TOTAL]],0)</f>
        <v>45.23984713375798</v>
      </c>
      <c r="CJ625" s="188">
        <f>IF(Table_1[[#This Row],[STATUS MERCADO]]="GO",Table_1[[#This Row],[PV UNIT. REALIZADO]]*Table_1[[#This Row],[QUANTIDADE]],0)</f>
        <v>137.09044585987266</v>
      </c>
    </row>
    <row r="626" ht="15">
      <c r="A626" s="7"/>
      <c r="B626" s="67" t="s">
        <v>2735</v>
      </c>
      <c r="C626" s="49"/>
      <c r="D626" s="49"/>
      <c r="E626" s="49">
        <v>7896496972203</v>
      </c>
      <c r="F626" s="50" t="s">
        <v>5031</v>
      </c>
      <c r="G626" s="69" t="s">
        <v>11</v>
      </c>
      <c r="H626" s="48"/>
      <c r="I626" s="51"/>
      <c r="J626" s="48"/>
      <c r="K626" s="52" t="s">
        <v>84</v>
      </c>
      <c r="L626" s="52">
        <v>12</v>
      </c>
      <c r="M626" s="52"/>
      <c r="N626" s="48" t="s">
        <v>85</v>
      </c>
      <c r="O626" s="69" t="s">
        <v>5079</v>
      </c>
      <c r="P626" s="68">
        <v>6.36</v>
      </c>
      <c r="Q626" s="54">
        <f>(17/100+7.6/100+1.65/100)*P626</f>
        <v>1.6695000000000002</v>
      </c>
      <c r="R626" s="54"/>
      <c r="S626" s="54"/>
      <c r="T626" s="54"/>
      <c r="U626" s="54"/>
      <c r="V626" s="54">
        <f>+P626-Q626+R626+S626+T626+U626</f>
        <v>4.6905</v>
      </c>
      <c r="W626" s="56">
        <f>(1.02/100)</f>
        <v>1.02E-2</v>
      </c>
      <c r="X626" s="56">
        <v>4.8E-3</v>
      </c>
      <c r="Y626" s="56">
        <v>0.17</v>
      </c>
      <c r="Z626" s="56">
        <v>1.65E-2</v>
      </c>
      <c r="AA626" s="56">
        <v>7.6E-2</v>
      </c>
      <c r="AB626" s="56">
        <f>SUM(W626:AA626)</f>
        <v>0.2775</v>
      </c>
      <c r="AC626" s="48">
        <v>12</v>
      </c>
      <c r="AD626" s="57">
        <f>IF(AL626="","",+AC626*AL626)</f>
        <v>143.403821656051</v>
      </c>
      <c r="AE626" s="58">
        <f>IF(AL626="","",+AL626*AB626)</f>
        <v>3.31621337579618</v>
      </c>
      <c r="AF626" s="57">
        <f>IF(AL626="","",+AL626-AE626)</f>
        <v>8.634105095541404</v>
      </c>
      <c r="AG626" s="58">
        <f>+V626</f>
        <v>4.6905</v>
      </c>
      <c r="AH626" s="57">
        <f>IF(AF626="","",+AF626-AG626)</f>
        <v>3.943605095541404</v>
      </c>
      <c r="AI626" s="57">
        <f>IF(AH626="","",+AH626*AC626)</f>
        <v>47.32326114649685</v>
      </c>
      <c r="AJ626" s="58">
        <v>15.44</v>
      </c>
      <c r="AK626" s="59">
        <v>0.33</v>
      </c>
      <c r="AL626" s="58">
        <f>IF(V626=0,"",V626/(1-AB626-AK626))</f>
        <v>11.950318471337583</v>
      </c>
      <c r="AM626" s="60">
        <v>0.33</v>
      </c>
      <c r="AN626" s="58">
        <f>IF(V626=0,"",V626/(1-AB626-AM626))</f>
        <v>11.950318471337583</v>
      </c>
      <c r="AO626" s="61">
        <v>1.2</v>
      </c>
      <c r="AP626" s="58">
        <f>IF(BD!AJ626="","",BD!AJ626*BD!AO626)</f>
        <v>18.528</v>
      </c>
      <c r="AQ626" s="56">
        <f>BD!AM626/BD!AK626-1</f>
        <v>0</v>
      </c>
      <c r="AR626" s="56">
        <f>IF(BD!AN626="","",IF(BD!AJ626="","",BD!AN626/BD!AJ626-1))</f>
        <v>-0.22601564304808397</v>
      </c>
      <c r="AS626" s="56" t="str">
        <f>IF(BD!AN626="","",IF(BD!AN626&lt;BD!AL626,"ABAIXO DA META","DENTRO DA META"))</f>
        <v>DENTRO DA META</v>
      </c>
      <c r="AT626" s="56" t="str">
        <f>IF(BD!AJ626="","EM ANÁLISE",IF(BD!AP626&gt;=BD!AN626,"GO", "NO GO"))</f>
        <v>GO</v>
      </c>
      <c r="AU626" s="62">
        <f>IF(AN626="","",+BD!$AN626-AJ626)</f>
        <v>-3.489681528662416</v>
      </c>
      <c r="AV626" s="63"/>
      <c r="AW626" s="54">
        <f>BD!P626*BD!AC626</f>
        <v>76.32000000000001</v>
      </c>
      <c r="AX626" s="54">
        <f>BD!V626*BD!AC626</f>
        <v>56.286</v>
      </c>
      <c r="AY626" s="54">
        <f>IF(BD!AN626="","",BD!AN626*BD!AC626)</f>
        <v>143.403821656051</v>
      </c>
      <c r="AZ626" s="48" t="s">
        <v>5271</v>
      </c>
      <c r="BA626" s="69" t="s">
        <v>124</v>
      </c>
      <c r="BB626" s="48">
        <v>1</v>
      </c>
      <c r="BC626" s="69" t="s">
        <v>5079</v>
      </c>
      <c r="BD626" s="64" t="s">
        <v>5257</v>
      </c>
      <c r="BE626" s="65" t="s">
        <v>4</v>
      </c>
      <c r="BF626" s="65" t="s">
        <v>4</v>
      </c>
      <c r="BG626" s="64" t="s">
        <v>5258</v>
      </c>
      <c r="BH626" s="66"/>
      <c r="BI626" s="66"/>
      <c r="BJ626" s="66"/>
      <c r="BK626" s="66"/>
      <c r="BL626" s="66"/>
      <c r="BM626" s="66"/>
      <c r="BN626" s="66"/>
      <c r="BO626" s="64">
        <v>1.138</v>
      </c>
      <c r="BP626" s="64">
        <v>140.622</v>
      </c>
      <c r="BQ626" s="64">
        <v>121</v>
      </c>
      <c r="BR626" s="64" t="s">
        <v>5260</v>
      </c>
      <c r="BS626" s="64" t="s">
        <v>5260</v>
      </c>
      <c r="BT626" s="64" t="s">
        <v>5261</v>
      </c>
      <c r="BU626" s="64">
        <v>5102</v>
      </c>
      <c r="BV626" s="64"/>
      <c r="BW626" s="64"/>
      <c r="BX626" s="64"/>
      <c r="BY626" s="64"/>
      <c r="BZ626" s="64"/>
      <c r="CA626" s="64"/>
      <c r="CB626" s="64"/>
      <c r="CC626" s="64">
        <v>102</v>
      </c>
      <c r="CD626" s="64">
        <v>8</v>
      </c>
      <c r="CE626" s="64">
        <v>8</v>
      </c>
      <c r="CF626" s="64"/>
      <c r="CG626" s="37" t="e">
        <f>VLOOKUP(Table_1[[#This Row],[EAN]],'[1]Planilha1'!$E:$R,13,0)</f>
        <v>#N/A</v>
      </c>
      <c r="CI626" s="188">
        <f>IF(Table_1[[#This Row],[STATUS MERCADO]]="GO",Table_1[[#This Row],[M. BRUTA TOTAL]],0)</f>
        <v>47.32326114649685</v>
      </c>
      <c r="CJ626" s="188">
        <f>IF(Table_1[[#This Row],[STATUS MERCADO]]="GO",Table_1[[#This Row],[PV UNIT. REALIZADO]]*Table_1[[#This Row],[QUANTIDADE]],0)</f>
        <v>143.403821656051</v>
      </c>
    </row>
    <row r="627" ht="15">
      <c r="A627" s="7"/>
      <c r="B627" s="67" t="s">
        <v>2735</v>
      </c>
      <c r="C627" s="49"/>
      <c r="D627" s="49"/>
      <c r="E627" s="49">
        <v>7891150075450</v>
      </c>
      <c r="F627" s="50" t="s">
        <v>5032</v>
      </c>
      <c r="G627" s="69" t="s">
        <v>11</v>
      </c>
      <c r="H627" s="48"/>
      <c r="I627" s="51"/>
      <c r="J627" s="48"/>
      <c r="K627" s="52" t="s">
        <v>84</v>
      </c>
      <c r="L627" s="52">
        <v>12</v>
      </c>
      <c r="M627" s="52"/>
      <c r="N627" s="48" t="s">
        <v>85</v>
      </c>
      <c r="O627" s="69" t="s">
        <v>5079</v>
      </c>
      <c r="P627" s="68">
        <v>19.19</v>
      </c>
      <c r="Q627" s="54">
        <f>(17/100+7.6/100+1.65/100)*P627</f>
        <v>5.037375000000001</v>
      </c>
      <c r="R627" s="54"/>
      <c r="S627" s="54"/>
      <c r="T627" s="54"/>
      <c r="U627" s="54"/>
      <c r="V627" s="54">
        <f>+P627-Q627+R627+S627+T627+U627</f>
        <v>14.152625</v>
      </c>
      <c r="W627" s="56">
        <f>(1.02/100)</f>
        <v>1.02E-2</v>
      </c>
      <c r="X627" s="56">
        <v>4.8E-3</v>
      </c>
      <c r="Y627" s="56">
        <v>0.17</v>
      </c>
      <c r="Z627" s="56">
        <v>1.65E-2</v>
      </c>
      <c r="AA627" s="56">
        <v>7.6E-2</v>
      </c>
      <c r="AB627" s="56">
        <f>SUM(W627:AA627)</f>
        <v>0.2775</v>
      </c>
      <c r="AC627" s="48">
        <v>12</v>
      </c>
      <c r="AD627" s="57">
        <f>IF(AL627="","",+AC627*AL627)</f>
        <v>432.69171974522305</v>
      </c>
      <c r="AE627" s="58">
        <f>IF(AL627="","",+AL627*AB627)</f>
        <v>10.005996019108284</v>
      </c>
      <c r="AF627" s="57">
        <f>IF(AL627="","",+AL627-AE627)</f>
        <v>26.05164729299364</v>
      </c>
      <c r="AG627" s="58">
        <f>+V627</f>
        <v>14.152625</v>
      </c>
      <c r="AH627" s="57">
        <f>IF(AF627="","",+AF627-AG627)</f>
        <v>11.899022292993639</v>
      </c>
      <c r="AI627" s="57">
        <f>IF(AH627="","",+AH627*AC627)</f>
        <v>142.78826751592368</v>
      </c>
      <c r="AJ627" s="58">
        <v>33.98</v>
      </c>
      <c r="AK627" s="59">
        <v>0.33</v>
      </c>
      <c r="AL627" s="58">
        <f>IF(V627=0,"",V627/(1-AB627-AK627))</f>
        <v>36.05764331210192</v>
      </c>
      <c r="AM627" s="60">
        <v>0.33</v>
      </c>
      <c r="AN627" s="58">
        <f>IF(V627=0,"",V627/(1-AB627-AM627))</f>
        <v>36.05764331210192</v>
      </c>
      <c r="AO627" s="61">
        <v>1.2</v>
      </c>
      <c r="AP627" s="58">
        <f>IF(BD!AJ627="","",BD!AJ627*BD!AO627)</f>
        <v>40.775999999999996</v>
      </c>
      <c r="AQ627" s="56">
        <f>BD!AM627/BD!AK627-1</f>
        <v>0</v>
      </c>
      <c r="AR627" s="56">
        <f>IF(BD!AN627="","",IF(BD!AJ627="","",BD!AN627/BD!AJ627-1))</f>
        <v>6.114312278110434E-2</v>
      </c>
      <c r="AS627" s="56" t="str">
        <f>IF(BD!AN627="","",IF(BD!AN627&lt;BD!AL627,"ABAIXO DA META","DENTRO DA META"))</f>
        <v>DENTRO DA META</v>
      </c>
      <c r="AT627" s="56" t="str">
        <f>IF(BD!AJ627="","EM ANÁLISE",IF(BD!AP627&gt;=BD!AN627,"GO", "NO GO"))</f>
        <v>GO</v>
      </c>
      <c r="AU627" s="62">
        <f>IF(AN627="","",+BD!$AN627-AJ627)</f>
        <v>2.0776433121019267</v>
      </c>
      <c r="AV627" s="63"/>
      <c r="AW627" s="54">
        <f>BD!P627*BD!AC627</f>
        <v>230.28000000000003</v>
      </c>
      <c r="AX627" s="54">
        <f>BD!V627*BD!AC627</f>
        <v>169.8315</v>
      </c>
      <c r="AY627" s="54">
        <f>IF(BD!AN627="","",BD!AN627*BD!AC627)</f>
        <v>432.69171974522305</v>
      </c>
      <c r="AZ627" s="48" t="s">
        <v>5271</v>
      </c>
      <c r="BA627" s="69" t="s">
        <v>124</v>
      </c>
      <c r="BB627" s="48">
        <v>1</v>
      </c>
      <c r="BC627" s="69" t="s">
        <v>5079</v>
      </c>
      <c r="BD627" s="64" t="s">
        <v>5257</v>
      </c>
      <c r="BE627" s="65" t="s">
        <v>4</v>
      </c>
      <c r="BF627" s="65" t="s">
        <v>4</v>
      </c>
      <c r="BG627" s="64" t="s">
        <v>5258</v>
      </c>
      <c r="BH627" s="66"/>
      <c r="BI627" s="66"/>
      <c r="BJ627" s="66"/>
      <c r="BK627" s="66"/>
      <c r="BL627" s="66"/>
      <c r="BM627" s="66"/>
      <c r="BN627" s="66"/>
      <c r="BO627" s="64">
        <v>1.138</v>
      </c>
      <c r="BP627" s="64">
        <v>140.622</v>
      </c>
      <c r="BQ627" s="64">
        <v>121</v>
      </c>
      <c r="BR627" s="64" t="s">
        <v>5260</v>
      </c>
      <c r="BS627" s="64" t="s">
        <v>5260</v>
      </c>
      <c r="BT627" s="64" t="s">
        <v>5261</v>
      </c>
      <c r="BU627" s="64">
        <v>5102</v>
      </c>
      <c r="BV627" s="64"/>
      <c r="BW627" s="64"/>
      <c r="BX627" s="64"/>
      <c r="BY627" s="64"/>
      <c r="BZ627" s="64"/>
      <c r="CA627" s="64"/>
      <c r="CB627" s="64"/>
      <c r="CC627" s="64">
        <v>102</v>
      </c>
      <c r="CD627" s="64">
        <v>8</v>
      </c>
      <c r="CE627" s="64">
        <v>8</v>
      </c>
      <c r="CF627" s="64"/>
      <c r="CG627" s="37" t="e">
        <f>VLOOKUP(Table_1[[#This Row],[EAN]],'[1]Planilha1'!$E:$R,13,0)</f>
        <v>#N/A</v>
      </c>
      <c r="CI627" s="188">
        <f>IF(Table_1[[#This Row],[STATUS MERCADO]]="GO",Table_1[[#This Row],[M. BRUTA TOTAL]],0)</f>
        <v>142.78826751592368</v>
      </c>
      <c r="CJ627" s="188">
        <f>IF(Table_1[[#This Row],[STATUS MERCADO]]="GO",Table_1[[#This Row],[PV UNIT. REALIZADO]]*Table_1[[#This Row],[QUANTIDADE]],0)</f>
        <v>432.69171974522305</v>
      </c>
    </row>
    <row r="628" ht="15">
      <c r="A628" s="7"/>
      <c r="B628" s="67" t="s">
        <v>2735</v>
      </c>
      <c r="C628" s="49"/>
      <c r="D628" s="49"/>
      <c r="E628" s="49">
        <v>7896496995226</v>
      </c>
      <c r="F628" s="50" t="s">
        <v>5033</v>
      </c>
      <c r="G628" s="69" t="s">
        <v>11</v>
      </c>
      <c r="H628" s="48"/>
      <c r="I628" s="51"/>
      <c r="J628" s="48"/>
      <c r="K628" s="52" t="s">
        <v>84</v>
      </c>
      <c r="L628" s="52">
        <v>12</v>
      </c>
      <c r="M628" s="52"/>
      <c r="N628" s="48" t="s">
        <v>85</v>
      </c>
      <c r="O628" s="69" t="s">
        <v>5079</v>
      </c>
      <c r="P628" s="68">
        <v>6.36</v>
      </c>
      <c r="Q628" s="54">
        <f>(17/100+7.6/100+1.65/100)*P628</f>
        <v>1.6695000000000002</v>
      </c>
      <c r="R628" s="54"/>
      <c r="S628" s="54"/>
      <c r="T628" s="54"/>
      <c r="U628" s="54"/>
      <c r="V628" s="54">
        <f>+P628-Q628+R628+S628+T628+U628</f>
        <v>4.6905</v>
      </c>
      <c r="W628" s="56">
        <f>(1.02/100)</f>
        <v>1.02E-2</v>
      </c>
      <c r="X628" s="56">
        <v>4.8E-3</v>
      </c>
      <c r="Y628" s="56">
        <v>0.17</v>
      </c>
      <c r="Z628" s="56">
        <v>1.65E-2</v>
      </c>
      <c r="AA628" s="56">
        <v>7.6E-2</v>
      </c>
      <c r="AB628" s="56">
        <f>SUM(W628:AA628)</f>
        <v>0.2775</v>
      </c>
      <c r="AC628" s="48">
        <v>12</v>
      </c>
      <c r="AD628" s="57">
        <f>IF(AL628="","",+AC628*AL628)</f>
        <v>143.403821656051</v>
      </c>
      <c r="AE628" s="58">
        <f>IF(AL628="","",+AL628*AB628)</f>
        <v>3.31621337579618</v>
      </c>
      <c r="AF628" s="57">
        <f>IF(AL628="","",+AL628-AE628)</f>
        <v>8.634105095541404</v>
      </c>
      <c r="AG628" s="58">
        <f>+V628</f>
        <v>4.6905</v>
      </c>
      <c r="AH628" s="57">
        <f>IF(AF628="","",+AF628-AG628)</f>
        <v>3.943605095541404</v>
      </c>
      <c r="AI628" s="57">
        <f>IF(AH628="","",+AH628*AC628)</f>
        <v>47.32326114649685</v>
      </c>
      <c r="AJ628" s="58">
        <v>15.44</v>
      </c>
      <c r="AK628" s="59">
        <v>0.33</v>
      </c>
      <c r="AL628" s="58">
        <f>IF(V628=0,"",V628/(1-AB628-AK628))</f>
        <v>11.950318471337583</v>
      </c>
      <c r="AM628" s="60">
        <v>0.33</v>
      </c>
      <c r="AN628" s="58">
        <f>IF(V628=0,"",V628/(1-AB628-AM628))</f>
        <v>11.950318471337583</v>
      </c>
      <c r="AO628" s="61">
        <v>1.2</v>
      </c>
      <c r="AP628" s="58">
        <f>IF(BD!AJ628="","",BD!AJ628*BD!AO628)</f>
        <v>18.528</v>
      </c>
      <c r="AQ628" s="56">
        <f>BD!AM628/BD!AK628-1</f>
        <v>0</v>
      </c>
      <c r="AR628" s="56">
        <f>IF(BD!AN628="","",IF(BD!AJ628="","",BD!AN628/BD!AJ628-1))</f>
        <v>-0.22601564304808397</v>
      </c>
      <c r="AS628" s="56" t="str">
        <f>IF(BD!AN628="","",IF(BD!AN628&lt;BD!AL628,"ABAIXO DA META","DENTRO DA META"))</f>
        <v>DENTRO DA META</v>
      </c>
      <c r="AT628" s="56" t="str">
        <f>IF(BD!AJ628="","EM ANÁLISE",IF(BD!AP628&gt;=BD!AN628,"GO", "NO GO"))</f>
        <v>GO</v>
      </c>
      <c r="AU628" s="62">
        <f>IF(AN628="","",+BD!$AN628-AJ628)</f>
        <v>-3.489681528662416</v>
      </c>
      <c r="AV628" s="63"/>
      <c r="AW628" s="54">
        <f>BD!P628*BD!AC628</f>
        <v>76.32000000000001</v>
      </c>
      <c r="AX628" s="54">
        <f>BD!V628*BD!AC628</f>
        <v>56.286</v>
      </c>
      <c r="AY628" s="54">
        <f>IF(BD!AN628="","",BD!AN628*BD!AC628)</f>
        <v>143.403821656051</v>
      </c>
      <c r="AZ628" s="48" t="s">
        <v>5271</v>
      </c>
      <c r="BA628" s="69" t="s">
        <v>124</v>
      </c>
      <c r="BB628" s="48">
        <v>1</v>
      </c>
      <c r="BC628" s="69" t="s">
        <v>5079</v>
      </c>
      <c r="BD628" s="64" t="s">
        <v>5257</v>
      </c>
      <c r="BE628" s="65" t="s">
        <v>4</v>
      </c>
      <c r="BF628" s="65" t="s">
        <v>4</v>
      </c>
      <c r="BG628" s="64" t="s">
        <v>5258</v>
      </c>
      <c r="BH628" s="66"/>
      <c r="BI628" s="66"/>
      <c r="BJ628" s="66"/>
      <c r="BK628" s="66"/>
      <c r="BL628" s="66"/>
      <c r="BM628" s="66"/>
      <c r="BN628" s="66"/>
      <c r="BO628" s="64">
        <v>1.138</v>
      </c>
      <c r="BP628" s="64">
        <v>140.622</v>
      </c>
      <c r="BQ628" s="64">
        <v>121</v>
      </c>
      <c r="BR628" s="64" t="s">
        <v>5260</v>
      </c>
      <c r="BS628" s="64" t="s">
        <v>5260</v>
      </c>
      <c r="BT628" s="64" t="s">
        <v>5261</v>
      </c>
      <c r="BU628" s="64">
        <v>5102</v>
      </c>
      <c r="BV628" s="64"/>
      <c r="BW628" s="64"/>
      <c r="BX628" s="64"/>
      <c r="BY628" s="64"/>
      <c r="BZ628" s="64"/>
      <c r="CA628" s="64"/>
      <c r="CB628" s="64"/>
      <c r="CC628" s="64">
        <v>102</v>
      </c>
      <c r="CD628" s="64">
        <v>8</v>
      </c>
      <c r="CE628" s="64">
        <v>8</v>
      </c>
      <c r="CF628" s="64"/>
      <c r="CG628" s="37" t="e">
        <f>VLOOKUP(Table_1[[#This Row],[EAN]],'[1]Planilha1'!$E:$R,13,0)</f>
        <v>#N/A</v>
      </c>
      <c r="CI628" s="188">
        <f>IF(Table_1[[#This Row],[STATUS MERCADO]]="GO",Table_1[[#This Row],[M. BRUTA TOTAL]],0)</f>
        <v>47.32326114649685</v>
      </c>
      <c r="CJ628" s="188">
        <f>IF(Table_1[[#This Row],[STATUS MERCADO]]="GO",Table_1[[#This Row],[PV UNIT. REALIZADO]]*Table_1[[#This Row],[QUANTIDADE]],0)</f>
        <v>143.403821656051</v>
      </c>
    </row>
    <row r="629" ht="15">
      <c r="A629" s="7"/>
      <c r="B629" s="67" t="s">
        <v>2735</v>
      </c>
      <c r="C629" s="49"/>
      <c r="D629" s="49"/>
      <c r="E629" s="49">
        <v>7896496995219</v>
      </c>
      <c r="F629" s="50" t="s">
        <v>5034</v>
      </c>
      <c r="G629" s="69" t="s">
        <v>11</v>
      </c>
      <c r="H629" s="48"/>
      <c r="I629" s="51"/>
      <c r="J629" s="48"/>
      <c r="K629" s="52" t="s">
        <v>84</v>
      </c>
      <c r="L629" s="52">
        <v>12</v>
      </c>
      <c r="M629" s="52"/>
      <c r="N629" s="48" t="s">
        <v>85</v>
      </c>
      <c r="O629" s="69" t="s">
        <v>5079</v>
      </c>
      <c r="P629" s="68">
        <v>19.19</v>
      </c>
      <c r="Q629" s="54">
        <f>(17/100+7.6/100+1.65/100)*P629</f>
        <v>5.037375000000001</v>
      </c>
      <c r="R629" s="54"/>
      <c r="S629" s="54"/>
      <c r="T629" s="54"/>
      <c r="U629" s="54"/>
      <c r="V629" s="54">
        <f>+P629-Q629+R629+S629+T629+U629</f>
        <v>14.152625</v>
      </c>
      <c r="W629" s="56">
        <f>(1.02/100)</f>
        <v>1.02E-2</v>
      </c>
      <c r="X629" s="56">
        <v>4.8E-3</v>
      </c>
      <c r="Y629" s="56">
        <v>0.17</v>
      </c>
      <c r="Z629" s="56">
        <v>1.65E-2</v>
      </c>
      <c r="AA629" s="56">
        <v>7.6E-2</v>
      </c>
      <c r="AB629" s="56">
        <f>SUM(W629:AA629)</f>
        <v>0.2775</v>
      </c>
      <c r="AC629" s="48">
        <v>12</v>
      </c>
      <c r="AD629" s="57">
        <f>IF(AL629="","",+AC629*AL629)</f>
        <v>432.69171974522305</v>
      </c>
      <c r="AE629" s="58">
        <f>IF(AL629="","",+AL629*AB629)</f>
        <v>10.005996019108284</v>
      </c>
      <c r="AF629" s="57">
        <f>IF(AL629="","",+AL629-AE629)</f>
        <v>26.05164729299364</v>
      </c>
      <c r="AG629" s="58">
        <f>+V629</f>
        <v>14.152625</v>
      </c>
      <c r="AH629" s="57">
        <f>IF(AF629="","",+AF629-AG629)</f>
        <v>11.899022292993639</v>
      </c>
      <c r="AI629" s="57">
        <f>IF(AH629="","",+AH629*AC629)</f>
        <v>142.78826751592368</v>
      </c>
      <c r="AJ629" s="58">
        <v>33.98</v>
      </c>
      <c r="AK629" s="59">
        <v>0.33</v>
      </c>
      <c r="AL629" s="58">
        <f>IF(V629=0,"",V629/(1-AB629-AK629))</f>
        <v>36.05764331210192</v>
      </c>
      <c r="AM629" s="60">
        <v>0.33</v>
      </c>
      <c r="AN629" s="58">
        <f>IF(V629=0,"",V629/(1-AB629-AM629))</f>
        <v>36.05764331210192</v>
      </c>
      <c r="AO629" s="61">
        <v>1.2</v>
      </c>
      <c r="AP629" s="58">
        <f>IF(BD!AJ629="","",BD!AJ629*BD!AO629)</f>
        <v>40.775999999999996</v>
      </c>
      <c r="AQ629" s="56">
        <f>BD!AM629/BD!AK629-1</f>
        <v>0</v>
      </c>
      <c r="AR629" s="56">
        <f>IF(BD!AN629="","",IF(BD!AJ629="","",BD!AN629/BD!AJ629-1))</f>
        <v>6.114312278110434E-2</v>
      </c>
      <c r="AS629" s="56" t="str">
        <f>IF(BD!AN629="","",IF(BD!AN629&lt;BD!AL629,"ABAIXO DA META","DENTRO DA META"))</f>
        <v>DENTRO DA META</v>
      </c>
      <c r="AT629" s="56" t="str">
        <f>IF(BD!AJ629="","EM ANÁLISE",IF(BD!AP629&gt;=BD!AN629,"GO", "NO GO"))</f>
        <v>GO</v>
      </c>
      <c r="AU629" s="62">
        <f>IF(AN629="","",+BD!$AN629-AJ629)</f>
        <v>2.0776433121019267</v>
      </c>
      <c r="AV629" s="63"/>
      <c r="AW629" s="54">
        <f>BD!P629*BD!AC629</f>
        <v>230.28000000000003</v>
      </c>
      <c r="AX629" s="54">
        <f>BD!V629*BD!AC629</f>
        <v>169.8315</v>
      </c>
      <c r="AY629" s="54">
        <f>IF(BD!AN629="","",BD!AN629*BD!AC629)</f>
        <v>432.69171974522305</v>
      </c>
      <c r="AZ629" s="48" t="s">
        <v>5271</v>
      </c>
      <c r="BA629" s="69" t="s">
        <v>124</v>
      </c>
      <c r="BB629" s="48">
        <v>1</v>
      </c>
      <c r="BC629" s="69" t="s">
        <v>5079</v>
      </c>
      <c r="BD629" s="64" t="s">
        <v>5257</v>
      </c>
      <c r="BE629" s="65" t="s">
        <v>4</v>
      </c>
      <c r="BF629" s="65" t="s">
        <v>4</v>
      </c>
      <c r="BG629" s="64" t="s">
        <v>5258</v>
      </c>
      <c r="BH629" s="66"/>
      <c r="BI629" s="66"/>
      <c r="BJ629" s="66"/>
      <c r="BK629" s="66"/>
      <c r="BL629" s="66"/>
      <c r="BM629" s="66"/>
      <c r="BN629" s="66"/>
      <c r="BO629" s="64">
        <v>1.138</v>
      </c>
      <c r="BP629" s="64">
        <v>140.622</v>
      </c>
      <c r="BQ629" s="64">
        <v>121</v>
      </c>
      <c r="BR629" s="64" t="s">
        <v>5260</v>
      </c>
      <c r="BS629" s="64" t="s">
        <v>5260</v>
      </c>
      <c r="BT629" s="64" t="s">
        <v>5261</v>
      </c>
      <c r="BU629" s="64">
        <v>5102</v>
      </c>
      <c r="BV629" s="64"/>
      <c r="BW629" s="64"/>
      <c r="BX629" s="64"/>
      <c r="BY629" s="64"/>
      <c r="BZ629" s="64"/>
      <c r="CA629" s="64"/>
      <c r="CB629" s="64"/>
      <c r="CC629" s="64">
        <v>102</v>
      </c>
      <c r="CD629" s="64">
        <v>8</v>
      </c>
      <c r="CE629" s="64">
        <v>8</v>
      </c>
      <c r="CF629" s="64"/>
      <c r="CG629" s="37" t="e">
        <f>VLOOKUP(Table_1[[#This Row],[EAN]],'[1]Planilha1'!$E:$R,13,0)</f>
        <v>#N/A</v>
      </c>
      <c r="CI629" s="188">
        <f>IF(Table_1[[#This Row],[STATUS MERCADO]]="GO",Table_1[[#This Row],[M. BRUTA TOTAL]],0)</f>
        <v>142.78826751592368</v>
      </c>
      <c r="CJ629" s="188">
        <f>IF(Table_1[[#This Row],[STATUS MERCADO]]="GO",Table_1[[#This Row],[PV UNIT. REALIZADO]]*Table_1[[#This Row],[QUANTIDADE]],0)</f>
        <v>432.69171974522305</v>
      </c>
    </row>
    <row r="630" ht="15">
      <c r="A630" s="7"/>
      <c r="B630" s="67" t="s">
        <v>2735</v>
      </c>
      <c r="C630" s="49"/>
      <c r="D630" s="49"/>
      <c r="E630" s="49">
        <v>7891150075467</v>
      </c>
      <c r="F630" s="50" t="s">
        <v>5035</v>
      </c>
      <c r="G630" s="69" t="s">
        <v>11</v>
      </c>
      <c r="H630" s="48"/>
      <c r="I630" s="51"/>
      <c r="J630" s="48"/>
      <c r="K630" s="52" t="s">
        <v>84</v>
      </c>
      <c r="L630" s="52">
        <v>12</v>
      </c>
      <c r="M630" s="52"/>
      <c r="N630" s="48" t="s">
        <v>85</v>
      </c>
      <c r="O630" s="69" t="s">
        <v>5079</v>
      </c>
      <c r="P630" s="68">
        <v>6.36</v>
      </c>
      <c r="Q630" s="54">
        <f>(17/100+7.6/100+1.65/100)*P630</f>
        <v>1.6695000000000002</v>
      </c>
      <c r="R630" s="54"/>
      <c r="S630" s="54"/>
      <c r="T630" s="54"/>
      <c r="U630" s="54"/>
      <c r="V630" s="54">
        <f>+P630-Q630+R630+S630+T630+U630</f>
        <v>4.6905</v>
      </c>
      <c r="W630" s="56">
        <f>(1.02/100)</f>
        <v>1.02E-2</v>
      </c>
      <c r="X630" s="56">
        <v>4.8E-3</v>
      </c>
      <c r="Y630" s="56">
        <v>0.17</v>
      </c>
      <c r="Z630" s="56">
        <v>1.65E-2</v>
      </c>
      <c r="AA630" s="56">
        <v>7.6E-2</v>
      </c>
      <c r="AB630" s="56">
        <f>SUM(W630:AA630)</f>
        <v>0.2775</v>
      </c>
      <c r="AC630" s="48">
        <v>12</v>
      </c>
      <c r="AD630" s="57">
        <f>IF(AL630="","",+AC630*AL630)</f>
        <v>143.403821656051</v>
      </c>
      <c r="AE630" s="58">
        <f>IF(AL630="","",+AL630*AB630)</f>
        <v>3.31621337579618</v>
      </c>
      <c r="AF630" s="57">
        <f>IF(AL630="","",+AL630-AE630)</f>
        <v>8.634105095541404</v>
      </c>
      <c r="AG630" s="58">
        <f>+V630</f>
        <v>4.6905</v>
      </c>
      <c r="AH630" s="57">
        <f>IF(AF630="","",+AF630-AG630)</f>
        <v>3.943605095541404</v>
      </c>
      <c r="AI630" s="57">
        <f>IF(AH630="","",+AH630*AC630)</f>
        <v>47.32326114649685</v>
      </c>
      <c r="AJ630" s="58">
        <v>17.5</v>
      </c>
      <c r="AK630" s="59">
        <v>0.33</v>
      </c>
      <c r="AL630" s="58">
        <f>IF(V630=0,"",V630/(1-AB630-AK630))</f>
        <v>11.950318471337583</v>
      </c>
      <c r="AM630" s="60">
        <v>0.33</v>
      </c>
      <c r="AN630" s="58">
        <f>IF(V630=0,"",V630/(1-AB630-AM630))</f>
        <v>11.950318471337583</v>
      </c>
      <c r="AO630" s="61">
        <v>1.2</v>
      </c>
      <c r="AP630" s="58">
        <f>IF(BD!AJ630="","",BD!AJ630*BD!AO630)</f>
        <v>21</v>
      </c>
      <c r="AQ630" s="56">
        <f>BD!AM630/BD!AK630-1</f>
        <v>0</v>
      </c>
      <c r="AR630" s="56">
        <f>IF(BD!AN630="","",IF(BD!AJ630="","",BD!AN630/BD!AJ630-1))</f>
        <v>-0.3171246587807095</v>
      </c>
      <c r="AS630" s="56" t="str">
        <f>IF(BD!AN630="","",IF(BD!AN630&lt;BD!AL630,"ABAIXO DA META","DENTRO DA META"))</f>
        <v>DENTRO DA META</v>
      </c>
      <c r="AT630" s="56" t="str">
        <f>IF(BD!AJ630="","EM ANÁLISE",IF(BD!AP630&gt;=BD!AN630,"GO", "NO GO"))</f>
        <v>GO</v>
      </c>
      <c r="AU630" s="62">
        <f>IF(AN630="","",+BD!$AN630-AJ630)</f>
        <v>-5.549681528662417</v>
      </c>
      <c r="AV630" s="63"/>
      <c r="AW630" s="54">
        <f>BD!P630*BD!AC630</f>
        <v>76.32000000000001</v>
      </c>
      <c r="AX630" s="54">
        <f>BD!V630*BD!AC630</f>
        <v>56.286</v>
      </c>
      <c r="AY630" s="54">
        <f>IF(BD!AN630="","",BD!AN630*BD!AC630)</f>
        <v>143.403821656051</v>
      </c>
      <c r="AZ630" s="48" t="s">
        <v>5271</v>
      </c>
      <c r="BA630" s="69" t="s">
        <v>124</v>
      </c>
      <c r="BB630" s="48">
        <v>1</v>
      </c>
      <c r="BC630" s="69" t="s">
        <v>5079</v>
      </c>
      <c r="BD630" s="64" t="s">
        <v>5257</v>
      </c>
      <c r="BE630" s="65" t="s">
        <v>4</v>
      </c>
      <c r="BF630" s="65" t="s">
        <v>4</v>
      </c>
      <c r="BG630" s="64" t="s">
        <v>5258</v>
      </c>
      <c r="BH630" s="66"/>
      <c r="BI630" s="66"/>
      <c r="BJ630" s="66"/>
      <c r="BK630" s="66"/>
      <c r="BL630" s="66"/>
      <c r="BM630" s="66"/>
      <c r="BN630" s="66"/>
      <c r="BO630" s="64">
        <v>1.138</v>
      </c>
      <c r="BP630" s="64">
        <v>140.622</v>
      </c>
      <c r="BQ630" s="64">
        <v>121</v>
      </c>
      <c r="BR630" s="64" t="s">
        <v>5260</v>
      </c>
      <c r="BS630" s="64" t="s">
        <v>5260</v>
      </c>
      <c r="BT630" s="64" t="s">
        <v>5261</v>
      </c>
      <c r="BU630" s="64">
        <v>5102</v>
      </c>
      <c r="BV630" s="64"/>
      <c r="BW630" s="64"/>
      <c r="BX630" s="64"/>
      <c r="BY630" s="64"/>
      <c r="BZ630" s="64"/>
      <c r="CA630" s="64"/>
      <c r="CB630" s="64"/>
      <c r="CC630" s="64">
        <v>102</v>
      </c>
      <c r="CD630" s="64">
        <v>8</v>
      </c>
      <c r="CE630" s="64">
        <v>8</v>
      </c>
      <c r="CF630" s="64"/>
      <c r="CG630" s="37" t="e">
        <f>VLOOKUP(Table_1[[#This Row],[EAN]],'[1]Planilha1'!$E:$R,13,0)</f>
        <v>#N/A</v>
      </c>
      <c r="CI630" s="188">
        <f>IF(Table_1[[#This Row],[STATUS MERCADO]]="GO",Table_1[[#This Row],[M. BRUTA TOTAL]],0)</f>
        <v>47.32326114649685</v>
      </c>
      <c r="CJ630" s="188">
        <f>IF(Table_1[[#This Row],[STATUS MERCADO]]="GO",Table_1[[#This Row],[PV UNIT. REALIZADO]]*Table_1[[#This Row],[QUANTIDADE]],0)</f>
        <v>143.403821656051</v>
      </c>
    </row>
    <row r="631" ht="15">
      <c r="A631" s="7"/>
      <c r="B631" s="67" t="s">
        <v>2735</v>
      </c>
      <c r="C631" s="49"/>
      <c r="D631" s="49"/>
      <c r="E631" s="49">
        <v>7896496972104</v>
      </c>
      <c r="F631" s="50" t="s">
        <v>5036</v>
      </c>
      <c r="G631" s="69" t="s">
        <v>11</v>
      </c>
      <c r="H631" s="48"/>
      <c r="I631" s="51"/>
      <c r="J631" s="48"/>
      <c r="K631" s="52" t="s">
        <v>84</v>
      </c>
      <c r="L631" s="52">
        <v>12</v>
      </c>
      <c r="M631" s="52"/>
      <c r="N631" s="48" t="s">
        <v>85</v>
      </c>
      <c r="O631" s="69" t="s">
        <v>5079</v>
      </c>
      <c r="P631" s="68">
        <v>6.36</v>
      </c>
      <c r="Q631" s="54">
        <f>(17/100+7.6/100+1.65/100)*P631</f>
        <v>1.6695000000000002</v>
      </c>
      <c r="R631" s="54"/>
      <c r="S631" s="54"/>
      <c r="T631" s="54"/>
      <c r="U631" s="54"/>
      <c r="V631" s="54">
        <f>+P631-Q631+R631+S631+T631+U631</f>
        <v>4.6905</v>
      </c>
      <c r="W631" s="56">
        <f>(1.02/100)</f>
        <v>1.02E-2</v>
      </c>
      <c r="X631" s="56">
        <v>4.8E-3</v>
      </c>
      <c r="Y631" s="56">
        <v>0.17</v>
      </c>
      <c r="Z631" s="56">
        <v>1.65E-2</v>
      </c>
      <c r="AA631" s="56">
        <v>7.6E-2</v>
      </c>
      <c r="AB631" s="56">
        <f>SUM(W631:AA631)</f>
        <v>0.2775</v>
      </c>
      <c r="AC631" s="48">
        <v>12</v>
      </c>
      <c r="AD631" s="57">
        <f>IF(AL631="","",+AC631*AL631)</f>
        <v>143.403821656051</v>
      </c>
      <c r="AE631" s="58">
        <f>IF(AL631="","",+AL631*AB631)</f>
        <v>3.31621337579618</v>
      </c>
      <c r="AF631" s="57">
        <f>IF(AL631="","",+AL631-AE631)</f>
        <v>8.634105095541404</v>
      </c>
      <c r="AG631" s="58">
        <f>+V631</f>
        <v>4.6905</v>
      </c>
      <c r="AH631" s="57">
        <f>IF(AF631="","",+AF631-AG631)</f>
        <v>3.943605095541404</v>
      </c>
      <c r="AI631" s="57">
        <f>IF(AH631="","",+AH631*AC631)</f>
        <v>47.32326114649685</v>
      </c>
      <c r="AJ631" s="58">
        <v>15.44</v>
      </c>
      <c r="AK631" s="59">
        <v>0.33</v>
      </c>
      <c r="AL631" s="58">
        <f>IF(V631=0,"",V631/(1-AB631-AK631))</f>
        <v>11.950318471337583</v>
      </c>
      <c r="AM631" s="60">
        <v>0.33</v>
      </c>
      <c r="AN631" s="58">
        <f>IF(V631=0,"",V631/(1-AB631-AM631))</f>
        <v>11.950318471337583</v>
      </c>
      <c r="AO631" s="61">
        <v>1.2</v>
      </c>
      <c r="AP631" s="58">
        <f>IF(BD!AJ631="","",BD!AJ631*BD!AO631)</f>
        <v>18.528</v>
      </c>
      <c r="AQ631" s="56">
        <f>BD!AM631/BD!AK631-1</f>
        <v>0</v>
      </c>
      <c r="AR631" s="56">
        <f>IF(BD!AN631="","",IF(BD!AJ631="","",BD!AN631/BD!AJ631-1))</f>
        <v>-0.22601564304808397</v>
      </c>
      <c r="AS631" s="56" t="str">
        <f>IF(BD!AN631="","",IF(BD!AN631&lt;BD!AL631,"ABAIXO DA META","DENTRO DA META"))</f>
        <v>DENTRO DA META</v>
      </c>
      <c r="AT631" s="56" t="str">
        <f>IF(BD!AJ631="","EM ANÁLISE",IF(BD!AP631&gt;=BD!AN631,"GO", "NO GO"))</f>
        <v>GO</v>
      </c>
      <c r="AU631" s="62">
        <f>IF(AN631="","",+BD!$AN631-AJ631)</f>
        <v>-3.489681528662416</v>
      </c>
      <c r="AV631" s="63"/>
      <c r="AW631" s="54">
        <f>BD!P631*BD!AC631</f>
        <v>76.32000000000001</v>
      </c>
      <c r="AX631" s="54">
        <f>BD!V631*BD!AC631</f>
        <v>56.286</v>
      </c>
      <c r="AY631" s="54">
        <f>IF(BD!AN631="","",BD!AN631*BD!AC631)</f>
        <v>143.403821656051</v>
      </c>
      <c r="AZ631" s="48" t="s">
        <v>5271</v>
      </c>
      <c r="BA631" s="69" t="s">
        <v>124</v>
      </c>
      <c r="BB631" s="48">
        <v>1</v>
      </c>
      <c r="BC631" s="69" t="s">
        <v>5079</v>
      </c>
      <c r="BD631" s="64" t="s">
        <v>5257</v>
      </c>
      <c r="BE631" s="65" t="s">
        <v>4</v>
      </c>
      <c r="BF631" s="65" t="s">
        <v>4</v>
      </c>
      <c r="BG631" s="64" t="s">
        <v>5258</v>
      </c>
      <c r="BH631" s="66"/>
      <c r="BI631" s="66"/>
      <c r="BJ631" s="66"/>
      <c r="BK631" s="66"/>
      <c r="BL631" s="66"/>
      <c r="BM631" s="66"/>
      <c r="BN631" s="66"/>
      <c r="BO631" s="64">
        <v>1.138</v>
      </c>
      <c r="BP631" s="64">
        <v>140.622</v>
      </c>
      <c r="BQ631" s="64">
        <v>121</v>
      </c>
      <c r="BR631" s="64" t="s">
        <v>5260</v>
      </c>
      <c r="BS631" s="64" t="s">
        <v>5260</v>
      </c>
      <c r="BT631" s="64" t="s">
        <v>5261</v>
      </c>
      <c r="BU631" s="64">
        <v>5102</v>
      </c>
      <c r="BV631" s="64"/>
      <c r="BW631" s="64"/>
      <c r="BX631" s="64"/>
      <c r="BY631" s="64"/>
      <c r="BZ631" s="64"/>
      <c r="CA631" s="64"/>
      <c r="CB631" s="64"/>
      <c r="CC631" s="64">
        <v>102</v>
      </c>
      <c r="CD631" s="64">
        <v>8</v>
      </c>
      <c r="CE631" s="64">
        <v>8</v>
      </c>
      <c r="CF631" s="64"/>
      <c r="CG631" s="37" t="e">
        <f>VLOOKUP(Table_1[[#This Row],[EAN]],'[1]Planilha1'!$E:$R,13,0)</f>
        <v>#N/A</v>
      </c>
      <c r="CI631" s="188">
        <f>IF(Table_1[[#This Row],[STATUS MERCADO]]="GO",Table_1[[#This Row],[M. BRUTA TOTAL]],0)</f>
        <v>47.32326114649685</v>
      </c>
      <c r="CJ631" s="188">
        <f>IF(Table_1[[#This Row],[STATUS MERCADO]]="GO",Table_1[[#This Row],[PV UNIT. REALIZADO]]*Table_1[[#This Row],[QUANTIDADE]],0)</f>
        <v>143.403821656051</v>
      </c>
    </row>
    <row r="632" ht="15">
      <c r="A632" s="7"/>
      <c r="B632" s="67" t="s">
        <v>2735</v>
      </c>
      <c r="C632" s="49"/>
      <c r="D632" s="49"/>
      <c r="E632" s="49">
        <v>7896496972111</v>
      </c>
      <c r="F632" s="50" t="s">
        <v>5037</v>
      </c>
      <c r="G632" s="69" t="s">
        <v>11</v>
      </c>
      <c r="H632" s="48"/>
      <c r="I632" s="51"/>
      <c r="J632" s="48"/>
      <c r="K632" s="52" t="s">
        <v>84</v>
      </c>
      <c r="L632" s="52">
        <v>12</v>
      </c>
      <c r="M632" s="52"/>
      <c r="N632" s="48" t="s">
        <v>85</v>
      </c>
      <c r="O632" s="69" t="s">
        <v>5079</v>
      </c>
      <c r="P632" s="68">
        <v>19.19</v>
      </c>
      <c r="Q632" s="54">
        <f>(17/100+7.6/100+1.65/100)*P632</f>
        <v>5.037375000000001</v>
      </c>
      <c r="R632" s="54"/>
      <c r="S632" s="54"/>
      <c r="T632" s="54"/>
      <c r="U632" s="54"/>
      <c r="V632" s="54">
        <f>+P632-Q632+R632+S632+T632+U632</f>
        <v>14.152625</v>
      </c>
      <c r="W632" s="56">
        <f>(1.02/100)</f>
        <v>1.02E-2</v>
      </c>
      <c r="X632" s="56">
        <v>4.8E-3</v>
      </c>
      <c r="Y632" s="56">
        <v>0.17</v>
      </c>
      <c r="Z632" s="56">
        <v>1.65E-2</v>
      </c>
      <c r="AA632" s="56">
        <v>7.6E-2</v>
      </c>
      <c r="AB632" s="56">
        <f>SUM(W632:AA632)</f>
        <v>0.2775</v>
      </c>
      <c r="AC632" s="48">
        <v>12</v>
      </c>
      <c r="AD632" s="57">
        <f>IF(AL632="","",+AC632*AL632)</f>
        <v>432.69171974522305</v>
      </c>
      <c r="AE632" s="58">
        <f>IF(AL632="","",+AL632*AB632)</f>
        <v>10.005996019108284</v>
      </c>
      <c r="AF632" s="57">
        <f>IF(AL632="","",+AL632-AE632)</f>
        <v>26.05164729299364</v>
      </c>
      <c r="AG632" s="58">
        <f>+V632</f>
        <v>14.152625</v>
      </c>
      <c r="AH632" s="57">
        <f>IF(AF632="","",+AF632-AG632)</f>
        <v>11.899022292993639</v>
      </c>
      <c r="AI632" s="57">
        <f>IF(AH632="","",+AH632*AC632)</f>
        <v>142.78826751592368</v>
      </c>
      <c r="AJ632" s="58">
        <v>33.98</v>
      </c>
      <c r="AK632" s="59">
        <v>0.33</v>
      </c>
      <c r="AL632" s="58">
        <f>IF(V632=0,"",V632/(1-AB632-AK632))</f>
        <v>36.05764331210192</v>
      </c>
      <c r="AM632" s="60">
        <v>0.33</v>
      </c>
      <c r="AN632" s="58">
        <f>IF(V632=0,"",V632/(1-AB632-AM632))</f>
        <v>36.05764331210192</v>
      </c>
      <c r="AO632" s="61">
        <v>1.2</v>
      </c>
      <c r="AP632" s="58">
        <f>IF(BD!AJ632="","",BD!AJ632*BD!AO632)</f>
        <v>40.775999999999996</v>
      </c>
      <c r="AQ632" s="56">
        <f>BD!AM632/BD!AK632-1</f>
        <v>0</v>
      </c>
      <c r="AR632" s="56">
        <f>IF(BD!AN632="","",IF(BD!AJ632="","",BD!AN632/BD!AJ632-1))</f>
        <v>6.114312278110434E-2</v>
      </c>
      <c r="AS632" s="56" t="str">
        <f>IF(BD!AN632="","",IF(BD!AN632&lt;BD!AL632,"ABAIXO DA META","DENTRO DA META"))</f>
        <v>DENTRO DA META</v>
      </c>
      <c r="AT632" s="56" t="str">
        <f>IF(BD!AJ632="","EM ANÁLISE",IF(BD!AP632&gt;=BD!AN632,"GO", "NO GO"))</f>
        <v>GO</v>
      </c>
      <c r="AU632" s="62">
        <f>IF(AN632="","",+BD!$AN632-AJ632)</f>
        <v>2.0776433121019267</v>
      </c>
      <c r="AV632" s="63"/>
      <c r="AW632" s="54">
        <f>BD!P632*BD!AC632</f>
        <v>230.28000000000003</v>
      </c>
      <c r="AX632" s="54">
        <f>BD!V632*BD!AC632</f>
        <v>169.8315</v>
      </c>
      <c r="AY632" s="54">
        <f>IF(BD!AN632="","",BD!AN632*BD!AC632)</f>
        <v>432.69171974522305</v>
      </c>
      <c r="AZ632" s="48" t="s">
        <v>5271</v>
      </c>
      <c r="BA632" s="69" t="s">
        <v>124</v>
      </c>
      <c r="BB632" s="48">
        <v>1</v>
      </c>
      <c r="BC632" s="69" t="s">
        <v>5079</v>
      </c>
      <c r="BD632" s="64" t="s">
        <v>5257</v>
      </c>
      <c r="BE632" s="65" t="s">
        <v>4</v>
      </c>
      <c r="BF632" s="65" t="s">
        <v>4</v>
      </c>
      <c r="BG632" s="64" t="s">
        <v>5258</v>
      </c>
      <c r="BH632" s="66"/>
      <c r="BI632" s="66"/>
      <c r="BJ632" s="66"/>
      <c r="BK632" s="66"/>
      <c r="BL632" s="66"/>
      <c r="BM632" s="66"/>
      <c r="BN632" s="66"/>
      <c r="BO632" s="64">
        <v>1.138</v>
      </c>
      <c r="BP632" s="64">
        <v>140.622</v>
      </c>
      <c r="BQ632" s="64">
        <v>121</v>
      </c>
      <c r="BR632" s="64" t="s">
        <v>5260</v>
      </c>
      <c r="BS632" s="64" t="s">
        <v>5260</v>
      </c>
      <c r="BT632" s="64" t="s">
        <v>5261</v>
      </c>
      <c r="BU632" s="64">
        <v>5102</v>
      </c>
      <c r="BV632" s="64"/>
      <c r="BW632" s="64"/>
      <c r="BX632" s="64"/>
      <c r="BY632" s="64"/>
      <c r="BZ632" s="64"/>
      <c r="CA632" s="64"/>
      <c r="CB632" s="64"/>
      <c r="CC632" s="64">
        <v>102</v>
      </c>
      <c r="CD632" s="64">
        <v>8</v>
      </c>
      <c r="CE632" s="64">
        <v>8</v>
      </c>
      <c r="CF632" s="64"/>
      <c r="CG632" s="37" t="e">
        <f>VLOOKUP(Table_1[[#This Row],[EAN]],'[1]Planilha1'!$E:$R,13,0)</f>
        <v>#N/A</v>
      </c>
      <c r="CI632" s="188">
        <f>IF(Table_1[[#This Row],[STATUS MERCADO]]="GO",Table_1[[#This Row],[M. BRUTA TOTAL]],0)</f>
        <v>142.78826751592368</v>
      </c>
      <c r="CJ632" s="188">
        <f>IF(Table_1[[#This Row],[STATUS MERCADO]]="GO",Table_1[[#This Row],[PV UNIT. REALIZADO]]*Table_1[[#This Row],[QUANTIDADE]],0)</f>
        <v>432.69171974522305</v>
      </c>
    </row>
    <row r="633" ht="15">
      <c r="A633" s="7"/>
      <c r="B633" s="67" t="s">
        <v>2735</v>
      </c>
      <c r="C633" s="49"/>
      <c r="D633" s="49"/>
      <c r="E633" s="49">
        <v>7891150075443</v>
      </c>
      <c r="F633" s="50" t="s">
        <v>5038</v>
      </c>
      <c r="G633" s="69" t="s">
        <v>11</v>
      </c>
      <c r="H633" s="48"/>
      <c r="I633" s="51"/>
      <c r="J633" s="48"/>
      <c r="K633" s="52" t="s">
        <v>84</v>
      </c>
      <c r="L633" s="52">
        <v>12</v>
      </c>
      <c r="M633" s="52"/>
      <c r="N633" s="48" t="s">
        <v>85</v>
      </c>
      <c r="O633" s="69" t="s">
        <v>5079</v>
      </c>
      <c r="P633" s="68">
        <v>19.19</v>
      </c>
      <c r="Q633" s="54">
        <f>(17/100+7.6/100+1.65/100)*P633</f>
        <v>5.037375000000001</v>
      </c>
      <c r="R633" s="54"/>
      <c r="S633" s="54"/>
      <c r="T633" s="54"/>
      <c r="U633" s="54"/>
      <c r="V633" s="54">
        <f>+P633-Q633+R633+S633+T633+U633</f>
        <v>14.152625</v>
      </c>
      <c r="W633" s="56">
        <f>(1.02/100)</f>
        <v>1.02E-2</v>
      </c>
      <c r="X633" s="56">
        <v>4.8E-3</v>
      </c>
      <c r="Y633" s="56">
        <v>0.17</v>
      </c>
      <c r="Z633" s="56">
        <v>1.65E-2</v>
      </c>
      <c r="AA633" s="56">
        <v>7.6E-2</v>
      </c>
      <c r="AB633" s="56">
        <f>SUM(W633:AA633)</f>
        <v>0.2775</v>
      </c>
      <c r="AC633" s="48">
        <v>12</v>
      </c>
      <c r="AD633" s="57">
        <f>IF(AL633="","",+AC633*AL633)</f>
        <v>432.69171974522305</v>
      </c>
      <c r="AE633" s="58">
        <f>IF(AL633="","",+AL633*AB633)</f>
        <v>10.005996019108284</v>
      </c>
      <c r="AF633" s="57">
        <f>IF(AL633="","",+AL633-AE633)</f>
        <v>26.05164729299364</v>
      </c>
      <c r="AG633" s="58">
        <f>+V633</f>
        <v>14.152625</v>
      </c>
      <c r="AH633" s="57">
        <f>IF(AF633="","",+AF633-AG633)</f>
        <v>11.899022292993639</v>
      </c>
      <c r="AI633" s="57">
        <f>IF(AH633="","",+AH633*AC633)</f>
        <v>142.78826751592368</v>
      </c>
      <c r="AJ633" s="58">
        <v>33.98</v>
      </c>
      <c r="AK633" s="59">
        <v>0.33</v>
      </c>
      <c r="AL633" s="58">
        <f>IF(V633=0,"",V633/(1-AB633-AK633))</f>
        <v>36.05764331210192</v>
      </c>
      <c r="AM633" s="60">
        <v>0.33</v>
      </c>
      <c r="AN633" s="58">
        <f>IF(V633=0,"",V633/(1-AB633-AM633))</f>
        <v>36.05764331210192</v>
      </c>
      <c r="AO633" s="61">
        <v>1.2</v>
      </c>
      <c r="AP633" s="58">
        <f>IF(BD!AJ633="","",BD!AJ633*BD!AO633)</f>
        <v>40.775999999999996</v>
      </c>
      <c r="AQ633" s="56">
        <f>BD!AM633/BD!AK633-1</f>
        <v>0</v>
      </c>
      <c r="AR633" s="56">
        <f>IF(BD!AN633="","",IF(BD!AJ633="","",BD!AN633/BD!AJ633-1))</f>
        <v>6.114312278110434E-2</v>
      </c>
      <c r="AS633" s="56" t="str">
        <f>IF(BD!AN633="","",IF(BD!AN633&lt;BD!AL633,"ABAIXO DA META","DENTRO DA META"))</f>
        <v>DENTRO DA META</v>
      </c>
      <c r="AT633" s="56" t="str">
        <f>IF(BD!AJ633="","EM ANÁLISE",IF(BD!AP633&gt;=BD!AN633,"GO", "NO GO"))</f>
        <v>GO</v>
      </c>
      <c r="AU633" s="62">
        <f>IF(AN633="","",+BD!$AN633-AJ633)</f>
        <v>2.0776433121019267</v>
      </c>
      <c r="AV633" s="63"/>
      <c r="AW633" s="54">
        <f>BD!P633*BD!AC633</f>
        <v>230.28000000000003</v>
      </c>
      <c r="AX633" s="54">
        <f>BD!V633*BD!AC633</f>
        <v>169.8315</v>
      </c>
      <c r="AY633" s="54">
        <f>IF(BD!AN633="","",BD!AN633*BD!AC633)</f>
        <v>432.69171974522305</v>
      </c>
      <c r="AZ633" s="48" t="s">
        <v>5271</v>
      </c>
      <c r="BA633" s="69" t="s">
        <v>124</v>
      </c>
      <c r="BB633" s="48">
        <v>1</v>
      </c>
      <c r="BC633" s="69" t="s">
        <v>5079</v>
      </c>
      <c r="BD633" s="64" t="s">
        <v>5257</v>
      </c>
      <c r="BE633" s="65" t="s">
        <v>4</v>
      </c>
      <c r="BF633" s="65" t="s">
        <v>4</v>
      </c>
      <c r="BG633" s="64" t="s">
        <v>5258</v>
      </c>
      <c r="BH633" s="66"/>
      <c r="BI633" s="66"/>
      <c r="BJ633" s="66"/>
      <c r="BK633" s="66"/>
      <c r="BL633" s="66"/>
      <c r="BM633" s="66"/>
      <c r="BN633" s="66"/>
      <c r="BO633" s="64">
        <v>1.138</v>
      </c>
      <c r="BP633" s="64">
        <v>140.622</v>
      </c>
      <c r="BQ633" s="64">
        <v>121</v>
      </c>
      <c r="BR633" s="64" t="s">
        <v>5260</v>
      </c>
      <c r="BS633" s="64" t="s">
        <v>5260</v>
      </c>
      <c r="BT633" s="64" t="s">
        <v>5261</v>
      </c>
      <c r="BU633" s="64">
        <v>5102</v>
      </c>
      <c r="BV633" s="64"/>
      <c r="BW633" s="64"/>
      <c r="BX633" s="64"/>
      <c r="BY633" s="64"/>
      <c r="BZ633" s="64"/>
      <c r="CA633" s="64"/>
      <c r="CB633" s="64"/>
      <c r="CC633" s="64">
        <v>102</v>
      </c>
      <c r="CD633" s="64">
        <v>8</v>
      </c>
      <c r="CE633" s="64">
        <v>8</v>
      </c>
      <c r="CF633" s="64"/>
      <c r="CG633" s="37" t="e">
        <f>VLOOKUP(Table_1[[#This Row],[EAN]],'[1]Planilha1'!$E:$R,13,0)</f>
        <v>#N/A</v>
      </c>
      <c r="CI633" s="188">
        <f>IF(Table_1[[#This Row],[STATUS MERCADO]]="GO",Table_1[[#This Row],[M. BRUTA TOTAL]],0)</f>
        <v>142.78826751592368</v>
      </c>
      <c r="CJ633" s="188">
        <f>IF(Table_1[[#This Row],[STATUS MERCADO]]="GO",Table_1[[#This Row],[PV UNIT. REALIZADO]]*Table_1[[#This Row],[QUANTIDADE]],0)</f>
        <v>432.69171974522305</v>
      </c>
    </row>
    <row r="634" ht="15">
      <c r="A634" s="7"/>
      <c r="B634" s="67" t="s">
        <v>2735</v>
      </c>
      <c r="C634" s="49"/>
      <c r="D634" s="49"/>
      <c r="E634" s="49">
        <v>7896496972005</v>
      </c>
      <c r="F634" s="50" t="s">
        <v>5039</v>
      </c>
      <c r="G634" s="69" t="s">
        <v>11</v>
      </c>
      <c r="H634" s="48"/>
      <c r="I634" s="51"/>
      <c r="J634" s="48"/>
      <c r="K634" s="52" t="s">
        <v>84</v>
      </c>
      <c r="L634" s="52">
        <v>12</v>
      </c>
      <c r="M634" s="52"/>
      <c r="N634" s="48" t="s">
        <v>85</v>
      </c>
      <c r="O634" s="69" t="s">
        <v>5079</v>
      </c>
      <c r="P634" s="68">
        <v>6.36</v>
      </c>
      <c r="Q634" s="54">
        <f>(17/100+7.6/100+1.65/100)*P634</f>
        <v>1.6695000000000002</v>
      </c>
      <c r="R634" s="54"/>
      <c r="S634" s="54"/>
      <c r="T634" s="54"/>
      <c r="U634" s="54"/>
      <c r="V634" s="54">
        <f>+P634-Q634+R634+S634+T634+U634</f>
        <v>4.6905</v>
      </c>
      <c r="W634" s="56">
        <f>(1.02/100)</f>
        <v>1.02E-2</v>
      </c>
      <c r="X634" s="56">
        <v>4.8E-3</v>
      </c>
      <c r="Y634" s="56">
        <v>0.17</v>
      </c>
      <c r="Z634" s="56">
        <v>1.65E-2</v>
      </c>
      <c r="AA634" s="56">
        <v>7.6E-2</v>
      </c>
      <c r="AB634" s="56">
        <f>SUM(W634:AA634)</f>
        <v>0.2775</v>
      </c>
      <c r="AC634" s="48">
        <v>12</v>
      </c>
      <c r="AD634" s="57">
        <f>IF(AL634="","",+AC634*AL634)</f>
        <v>143.403821656051</v>
      </c>
      <c r="AE634" s="58">
        <f>IF(AL634="","",+AL634*AB634)</f>
        <v>3.31621337579618</v>
      </c>
      <c r="AF634" s="57">
        <f>IF(AL634="","",+AL634-AE634)</f>
        <v>8.634105095541404</v>
      </c>
      <c r="AG634" s="58">
        <f>+V634</f>
        <v>4.6905</v>
      </c>
      <c r="AH634" s="57">
        <f>IF(AF634="","",+AF634-AG634)</f>
        <v>3.943605095541404</v>
      </c>
      <c r="AI634" s="57">
        <f>IF(AH634="","",+AH634*AC634)</f>
        <v>47.32326114649685</v>
      </c>
      <c r="AJ634" s="58">
        <v>15.44</v>
      </c>
      <c r="AK634" s="59">
        <v>0.33</v>
      </c>
      <c r="AL634" s="58">
        <f>IF(V634=0,"",V634/(1-AB634-AK634))</f>
        <v>11.950318471337583</v>
      </c>
      <c r="AM634" s="60">
        <v>0.33</v>
      </c>
      <c r="AN634" s="58">
        <f>IF(V634=0,"",V634/(1-AB634-AM634))</f>
        <v>11.950318471337583</v>
      </c>
      <c r="AO634" s="61">
        <v>1.2</v>
      </c>
      <c r="AP634" s="58">
        <f>IF(BD!AJ634="","",BD!AJ634*BD!AO634)</f>
        <v>18.528</v>
      </c>
      <c r="AQ634" s="56">
        <f>BD!AM634/BD!AK634-1</f>
        <v>0</v>
      </c>
      <c r="AR634" s="56">
        <f>IF(BD!AN634="","",IF(BD!AJ634="","",BD!AN634/BD!AJ634-1))</f>
        <v>-0.22601564304808397</v>
      </c>
      <c r="AS634" s="56" t="str">
        <f>IF(BD!AN634="","",IF(BD!AN634&lt;BD!AL634,"ABAIXO DA META","DENTRO DA META"))</f>
        <v>DENTRO DA META</v>
      </c>
      <c r="AT634" s="56" t="str">
        <f>IF(BD!AJ634="","EM ANÁLISE",IF(BD!AP634&gt;=BD!AN634,"GO", "NO GO"))</f>
        <v>GO</v>
      </c>
      <c r="AU634" s="62">
        <f>IF(AN634="","",+BD!$AN634-AJ634)</f>
        <v>-3.489681528662416</v>
      </c>
      <c r="AV634" s="63"/>
      <c r="AW634" s="54">
        <f>BD!P634*BD!AC634</f>
        <v>76.32000000000001</v>
      </c>
      <c r="AX634" s="54">
        <f>BD!V634*BD!AC634</f>
        <v>56.286</v>
      </c>
      <c r="AY634" s="54">
        <f>IF(BD!AN634="","",BD!AN634*BD!AC634)</f>
        <v>143.403821656051</v>
      </c>
      <c r="AZ634" s="48" t="s">
        <v>5271</v>
      </c>
      <c r="BA634" s="69" t="s">
        <v>124</v>
      </c>
      <c r="BB634" s="48">
        <v>1</v>
      </c>
      <c r="BC634" s="69" t="s">
        <v>5079</v>
      </c>
      <c r="BD634" s="64" t="s">
        <v>5257</v>
      </c>
      <c r="BE634" s="65" t="s">
        <v>4</v>
      </c>
      <c r="BF634" s="65" t="s">
        <v>4</v>
      </c>
      <c r="BG634" s="64" t="s">
        <v>5258</v>
      </c>
      <c r="BH634" s="66"/>
      <c r="BI634" s="66"/>
      <c r="BJ634" s="66"/>
      <c r="BK634" s="66"/>
      <c r="BL634" s="66"/>
      <c r="BM634" s="66"/>
      <c r="BN634" s="66"/>
      <c r="BO634" s="64">
        <v>1.138</v>
      </c>
      <c r="BP634" s="64">
        <v>140.622</v>
      </c>
      <c r="BQ634" s="64">
        <v>121</v>
      </c>
      <c r="BR634" s="64" t="s">
        <v>5260</v>
      </c>
      <c r="BS634" s="64" t="s">
        <v>5260</v>
      </c>
      <c r="BT634" s="64" t="s">
        <v>5261</v>
      </c>
      <c r="BU634" s="64">
        <v>5102</v>
      </c>
      <c r="BV634" s="64"/>
      <c r="BW634" s="64"/>
      <c r="BX634" s="64"/>
      <c r="BY634" s="64"/>
      <c r="BZ634" s="64"/>
      <c r="CA634" s="64"/>
      <c r="CB634" s="64"/>
      <c r="CC634" s="64">
        <v>102</v>
      </c>
      <c r="CD634" s="64">
        <v>8</v>
      </c>
      <c r="CE634" s="64">
        <v>8</v>
      </c>
      <c r="CF634" s="64"/>
      <c r="CG634" s="37" t="e">
        <f>VLOOKUP(Table_1[[#This Row],[EAN]],'[1]Planilha1'!$E:$R,13,0)</f>
        <v>#N/A</v>
      </c>
      <c r="CI634" s="188">
        <f>IF(Table_1[[#This Row],[STATUS MERCADO]]="GO",Table_1[[#This Row],[M. BRUTA TOTAL]],0)</f>
        <v>47.32326114649685</v>
      </c>
      <c r="CJ634" s="188">
        <f>IF(Table_1[[#This Row],[STATUS MERCADO]]="GO",Table_1[[#This Row],[PV UNIT. REALIZADO]]*Table_1[[#This Row],[QUANTIDADE]],0)</f>
        <v>143.403821656051</v>
      </c>
    </row>
    <row r="635" ht="15">
      <c r="A635" s="7"/>
      <c r="B635" s="67" t="s">
        <v>2735</v>
      </c>
      <c r="C635" s="49"/>
      <c r="D635" s="49"/>
      <c r="E635" s="49">
        <v>7896496910519</v>
      </c>
      <c r="F635" s="50" t="s">
        <v>5040</v>
      </c>
      <c r="G635" s="69" t="s">
        <v>11</v>
      </c>
      <c r="H635" s="48"/>
      <c r="I635" s="51"/>
      <c r="J635" s="48"/>
      <c r="K635" s="52" t="s">
        <v>84</v>
      </c>
      <c r="L635" s="52">
        <v>12</v>
      </c>
      <c r="M635" s="52"/>
      <c r="N635" s="48" t="s">
        <v>85</v>
      </c>
      <c r="O635" s="69" t="s">
        <v>5079</v>
      </c>
      <c r="P635" s="68">
        <v>12.76</v>
      </c>
      <c r="Q635" s="54">
        <f>(17/100+7.6/100+1.65/100)*P635</f>
        <v>3.3495</v>
      </c>
      <c r="R635" s="54"/>
      <c r="S635" s="54"/>
      <c r="T635" s="54"/>
      <c r="U635" s="54"/>
      <c r="V635" s="54">
        <f>+P635-Q635+R635+S635+T635+U635</f>
        <v>9.410499999999999</v>
      </c>
      <c r="W635" s="56">
        <f>(1.02/100)</f>
        <v>1.02E-2</v>
      </c>
      <c r="X635" s="56">
        <v>4.8E-3</v>
      </c>
      <c r="Y635" s="56">
        <v>0.17</v>
      </c>
      <c r="Z635" s="56">
        <v>1.65E-2</v>
      </c>
      <c r="AA635" s="56">
        <v>7.6E-2</v>
      </c>
      <c r="AB635" s="56">
        <f>SUM(W635:AA635)</f>
        <v>0.2775</v>
      </c>
      <c r="AC635" s="48">
        <v>12</v>
      </c>
      <c r="AD635" s="57">
        <f>IF(AL635="","",+AC635*AL635)</f>
        <v>287.7095541401274</v>
      </c>
      <c r="AE635" s="58">
        <f>IF(AL635="","",+AL635*AB635)</f>
        <v>6.653283439490448</v>
      </c>
      <c r="AF635" s="57">
        <f>IF(AL635="","",+AL635-AE635)</f>
        <v>17.322512738853504</v>
      </c>
      <c r="AG635" s="58">
        <f>+V635</f>
        <v>9.410499999999999</v>
      </c>
      <c r="AH635" s="57">
        <f>IF(AF635="","",+AF635-AG635)</f>
        <v>7.912012738853505</v>
      </c>
      <c r="AI635" s="57">
        <f>IF(AH635="","",+AH635*AC635)</f>
        <v>94.94415286624206</v>
      </c>
      <c r="AJ635" s="81">
        <v>28.83</v>
      </c>
      <c r="AK635" s="59">
        <v>0.33</v>
      </c>
      <c r="AL635" s="58">
        <f>IF(V635=0,"",V635/(1-AB635-AK635))</f>
        <v>23.975796178343952</v>
      </c>
      <c r="AM635" s="60">
        <v>0.33</v>
      </c>
      <c r="AN635" s="58">
        <f>IF(V635=0,"",V635/(1-AB635-AM635))</f>
        <v>23.975796178343952</v>
      </c>
      <c r="AO635" s="61">
        <v>1.2</v>
      </c>
      <c r="AP635" s="58">
        <f>IF(BD!AJ635="","",BD!AJ635*BD!AO635)</f>
        <v>34.596</v>
      </c>
      <c r="AQ635" s="56">
        <f>BD!AM635/BD!AK635-1</f>
        <v>0</v>
      </c>
      <c r="AR635" s="56">
        <f>IF(BD!AN635="","",IF(BD!AJ635="","",BD!AN635/BD!AJ635-1))</f>
        <v>-0.16837335489615146</v>
      </c>
      <c r="AS635" s="56" t="str">
        <f>IF(BD!AN635="","",IF(BD!AN635&lt;BD!AL635,"ABAIXO DA META","DENTRO DA META"))</f>
        <v>DENTRO DA META</v>
      </c>
      <c r="AT635" s="56" t="str">
        <f>IF(BD!AJ635="","EM ANÁLISE",IF(BD!AP635&gt;=BD!AN635,"GO", "NO GO"))</f>
        <v>GO</v>
      </c>
      <c r="AU635" s="62">
        <f>IF(AN635="","",+BD!$AN635-AJ635)</f>
        <v>-4.854203821656046</v>
      </c>
      <c r="AV635" s="63"/>
      <c r="AW635" s="54">
        <f>BD!P635*BD!AC635</f>
        <v>153.12</v>
      </c>
      <c r="AX635" s="54">
        <f>BD!V635*BD!AC635</f>
        <v>112.92599999999999</v>
      </c>
      <c r="AY635" s="54">
        <f>IF(BD!AN635="","",BD!AN635*BD!AC635)</f>
        <v>287.7095541401274</v>
      </c>
      <c r="AZ635" s="48" t="s">
        <v>5271</v>
      </c>
      <c r="BA635" s="69" t="s">
        <v>124</v>
      </c>
      <c r="BB635" s="48">
        <v>1</v>
      </c>
      <c r="BC635" s="69" t="s">
        <v>5079</v>
      </c>
      <c r="BD635" s="64" t="s">
        <v>5257</v>
      </c>
      <c r="BE635" s="65" t="s">
        <v>4</v>
      </c>
      <c r="BF635" s="65" t="s">
        <v>4</v>
      </c>
      <c r="BG635" s="64" t="s">
        <v>5258</v>
      </c>
      <c r="BH635" s="66"/>
      <c r="BI635" s="66"/>
      <c r="BJ635" s="66"/>
      <c r="BK635" s="66"/>
      <c r="BL635" s="66"/>
      <c r="BM635" s="66"/>
      <c r="BN635" s="66"/>
      <c r="BO635" s="64">
        <v>1.138</v>
      </c>
      <c r="BP635" s="64">
        <v>140.622</v>
      </c>
      <c r="BQ635" s="64">
        <v>121</v>
      </c>
      <c r="BR635" s="64" t="s">
        <v>5260</v>
      </c>
      <c r="BS635" s="64" t="s">
        <v>5260</v>
      </c>
      <c r="BT635" s="64" t="s">
        <v>5261</v>
      </c>
      <c r="BU635" s="64">
        <v>5102</v>
      </c>
      <c r="BV635" s="64"/>
      <c r="BW635" s="64"/>
      <c r="BX635" s="64"/>
      <c r="BY635" s="64"/>
      <c r="BZ635" s="64"/>
      <c r="CA635" s="64"/>
      <c r="CB635" s="64"/>
      <c r="CC635" s="64">
        <v>102</v>
      </c>
      <c r="CD635" s="64">
        <v>8</v>
      </c>
      <c r="CE635" s="64">
        <v>8</v>
      </c>
      <c r="CF635" s="64"/>
      <c r="CG635" s="37" t="e">
        <f>VLOOKUP(Table_1[[#This Row],[EAN]],'[1]Planilha1'!$E:$R,13,0)</f>
        <v>#N/A</v>
      </c>
      <c r="CI635" s="188">
        <f>IF(Table_1[[#This Row],[STATUS MERCADO]]="GO",Table_1[[#This Row],[M. BRUTA TOTAL]],0)</f>
        <v>94.94415286624206</v>
      </c>
      <c r="CJ635" s="188">
        <f>IF(Table_1[[#This Row],[STATUS MERCADO]]="GO",Table_1[[#This Row],[PV UNIT. REALIZADO]]*Table_1[[#This Row],[QUANTIDADE]],0)</f>
        <v>287.7095541401274</v>
      </c>
    </row>
    <row r="636" ht="15">
      <c r="A636" s="7"/>
      <c r="B636" s="67" t="s">
        <v>2735</v>
      </c>
      <c r="C636" s="49"/>
      <c r="D636" s="49"/>
      <c r="E636" s="49">
        <v>7896496912520</v>
      </c>
      <c r="F636" s="50" t="s">
        <v>5041</v>
      </c>
      <c r="G636" s="69" t="s">
        <v>11</v>
      </c>
      <c r="H636" s="48"/>
      <c r="I636" s="51"/>
      <c r="J636" s="48"/>
      <c r="K636" s="52" t="s">
        <v>84</v>
      </c>
      <c r="L636" s="52">
        <v>12</v>
      </c>
      <c r="M636" s="52"/>
      <c r="N636" s="48" t="s">
        <v>85</v>
      </c>
      <c r="O636" s="69" t="s">
        <v>5079</v>
      </c>
      <c r="P636" s="68">
        <v>18.61</v>
      </c>
      <c r="Q636" s="54">
        <f>(17/100+7.6/100+1.65/100)*P636</f>
        <v>4.885125</v>
      </c>
      <c r="R636" s="54"/>
      <c r="S636" s="54"/>
      <c r="T636" s="54"/>
      <c r="U636" s="54"/>
      <c r="V636" s="54">
        <f>+P636-Q636+R636+S636+T636+U636</f>
        <v>13.724874999999999</v>
      </c>
      <c r="W636" s="56">
        <f>(1.02/100)</f>
        <v>1.02E-2</v>
      </c>
      <c r="X636" s="56">
        <v>4.8E-3</v>
      </c>
      <c r="Y636" s="56">
        <v>0.17</v>
      </c>
      <c r="Z636" s="56">
        <v>1.65E-2</v>
      </c>
      <c r="AA636" s="56">
        <v>7.6E-2</v>
      </c>
      <c r="AB636" s="56">
        <f>SUM(W636:AA636)</f>
        <v>0.2775</v>
      </c>
      <c r="AC636" s="48">
        <v>12</v>
      </c>
      <c r="AD636" s="57">
        <f>IF(AL636="","",+AC636*AL636)</f>
        <v>419.6140127388536</v>
      </c>
      <c r="AE636" s="58">
        <f>IF(AL636="","",+AL636*AB636)</f>
        <v>9.70357404458599</v>
      </c>
      <c r="AF636" s="57">
        <f>IF(AL636="","",+AL636-AE636)</f>
        <v>25.264260350318473</v>
      </c>
      <c r="AG636" s="58">
        <f>+V636</f>
        <v>13.724874999999999</v>
      </c>
      <c r="AH636" s="57">
        <f>IF(AF636="","",+AF636-AG636)</f>
        <v>11.539385350318474</v>
      </c>
      <c r="AI636" s="57">
        <f>IF(AH636="","",+AH636*AC636)</f>
        <v>138.47262420382168</v>
      </c>
      <c r="AJ636" s="58">
        <v>35.01</v>
      </c>
      <c r="AK636" s="59">
        <v>0.33</v>
      </c>
      <c r="AL636" s="58">
        <f>IF(V636=0,"",V636/(1-AB636-AK636))</f>
        <v>34.967834394904465</v>
      </c>
      <c r="AM636" s="60">
        <v>0.33</v>
      </c>
      <c r="AN636" s="58">
        <f>IF(V636=0,"",V636/(1-AB636-AM636))</f>
        <v>34.967834394904465</v>
      </c>
      <c r="AO636" s="61">
        <v>1.2</v>
      </c>
      <c r="AP636" s="58">
        <f>IF(BD!AJ636="","",BD!AJ636*BD!AO636)</f>
        <v>42.01199999999999</v>
      </c>
      <c r="AQ636" s="56">
        <f>BD!AM636/BD!AK636-1</f>
        <v>0</v>
      </c>
      <c r="AR636" s="56">
        <f>IF(BD!AN636="","",IF(BD!AJ636="","",BD!AN636/BD!AJ636-1))</f>
        <v>-1.204387463454304E-3</v>
      </c>
      <c r="AS636" s="56" t="str">
        <f>IF(BD!AN636="","",IF(BD!AN636&lt;BD!AL636,"ABAIXO DA META","DENTRO DA META"))</f>
        <v>DENTRO DA META</v>
      </c>
      <c r="AT636" s="56" t="str">
        <f>IF(BD!AJ636="","EM ANÁLISE",IF(BD!AP636&gt;=BD!AN636,"GO", "NO GO"))</f>
        <v>GO</v>
      </c>
      <c r="AU636" s="62">
        <f>IF(AN636="","",+BD!$AN636-AJ636)</f>
        <v>-4.2165605095533465E-2</v>
      </c>
      <c r="AV636" s="63"/>
      <c r="AW636" s="54">
        <f>BD!P636*BD!AC636</f>
        <v>223.32</v>
      </c>
      <c r="AX636" s="54">
        <f>BD!V636*BD!AC636</f>
        <v>164.6985</v>
      </c>
      <c r="AY636" s="54">
        <f>IF(BD!AN636="","",BD!AN636*BD!AC636)</f>
        <v>419.6140127388536</v>
      </c>
      <c r="AZ636" s="48" t="s">
        <v>5271</v>
      </c>
      <c r="BA636" s="69" t="s">
        <v>124</v>
      </c>
      <c r="BB636" s="48">
        <v>1</v>
      </c>
      <c r="BC636" s="69" t="s">
        <v>5079</v>
      </c>
      <c r="BD636" s="64" t="s">
        <v>5257</v>
      </c>
      <c r="BE636" s="65" t="s">
        <v>4</v>
      </c>
      <c r="BF636" s="65" t="s">
        <v>4</v>
      </c>
      <c r="BG636" s="64" t="s">
        <v>5258</v>
      </c>
      <c r="BH636" s="66"/>
      <c r="BI636" s="66"/>
      <c r="BJ636" s="66"/>
      <c r="BK636" s="66"/>
      <c r="BL636" s="66"/>
      <c r="BM636" s="66"/>
      <c r="BN636" s="66"/>
      <c r="BO636" s="64">
        <v>1.138</v>
      </c>
      <c r="BP636" s="64">
        <v>140.622</v>
      </c>
      <c r="BQ636" s="64">
        <v>121</v>
      </c>
      <c r="BR636" s="64" t="s">
        <v>5260</v>
      </c>
      <c r="BS636" s="64" t="s">
        <v>5260</v>
      </c>
      <c r="BT636" s="64" t="s">
        <v>5261</v>
      </c>
      <c r="BU636" s="64">
        <v>5102</v>
      </c>
      <c r="BV636" s="64"/>
      <c r="BW636" s="64"/>
      <c r="BX636" s="64"/>
      <c r="BY636" s="64"/>
      <c r="BZ636" s="64"/>
      <c r="CA636" s="64"/>
      <c r="CB636" s="64"/>
      <c r="CC636" s="64">
        <v>102</v>
      </c>
      <c r="CD636" s="64">
        <v>8</v>
      </c>
      <c r="CE636" s="64">
        <v>8</v>
      </c>
      <c r="CF636" s="64"/>
      <c r="CG636" s="37" t="e">
        <f>VLOOKUP(Table_1[[#This Row],[EAN]],'[1]Planilha1'!$E:$R,13,0)</f>
        <v>#N/A</v>
      </c>
      <c r="CI636" s="188">
        <f>IF(Table_1[[#This Row],[STATUS MERCADO]]="GO",Table_1[[#This Row],[M. BRUTA TOTAL]],0)</f>
        <v>138.47262420382168</v>
      </c>
      <c r="CJ636" s="188">
        <f>IF(Table_1[[#This Row],[STATUS MERCADO]]="GO",Table_1[[#This Row],[PV UNIT. REALIZADO]]*Table_1[[#This Row],[QUANTIDADE]],0)</f>
        <v>419.6140127388536</v>
      </c>
    </row>
    <row r="637" ht="15">
      <c r="A637" s="7"/>
      <c r="B637" s="67" t="s">
        <v>2735</v>
      </c>
      <c r="C637" s="49"/>
      <c r="D637" s="49"/>
      <c r="E637" s="49">
        <v>7896496941322</v>
      </c>
      <c r="F637" s="50" t="s">
        <v>5042</v>
      </c>
      <c r="G637" s="69" t="s">
        <v>11</v>
      </c>
      <c r="H637" s="48"/>
      <c r="I637" s="51"/>
      <c r="J637" s="48"/>
      <c r="K637" s="52" t="s">
        <v>84</v>
      </c>
      <c r="L637" s="52">
        <v>12</v>
      </c>
      <c r="M637" s="52"/>
      <c r="N637" s="48" t="s">
        <v>85</v>
      </c>
      <c r="O637" s="69" t="s">
        <v>5079</v>
      </c>
      <c r="P637" s="68">
        <v>3.18</v>
      </c>
      <c r="Q637" s="54">
        <f>(17/100+7.6/100+1.65/100)*P637</f>
        <v>0.8347500000000001</v>
      </c>
      <c r="R637" s="54"/>
      <c r="S637" s="54"/>
      <c r="T637" s="54"/>
      <c r="U637" s="54"/>
      <c r="V637" s="54">
        <f>+P637-Q637+R637+S637+T637+U637</f>
        <v>2.34525</v>
      </c>
      <c r="W637" s="56">
        <f>(1.02/100)</f>
        <v>1.02E-2</v>
      </c>
      <c r="X637" s="56">
        <v>4.8E-3</v>
      </c>
      <c r="Y637" s="56">
        <v>0.17</v>
      </c>
      <c r="Z637" s="56">
        <v>1.65E-2</v>
      </c>
      <c r="AA637" s="56">
        <v>7.6E-2</v>
      </c>
      <c r="AB637" s="56">
        <f>SUM(W637:AA637)</f>
        <v>0.2775</v>
      </c>
      <c r="AC637" s="48">
        <v>12</v>
      </c>
      <c r="AD637" s="57">
        <f>IF(AL637="","",+AC637*AL637)</f>
        <v>71.7019108280255</v>
      </c>
      <c r="AE637" s="58">
        <f>IF(AL637="","",+AL637*AB637)</f>
        <v>1.65810668789809</v>
      </c>
      <c r="AF637" s="57">
        <f>IF(AL637="","",+AL637-AE637)</f>
        <v>4.317052547770702</v>
      </c>
      <c r="AG637" s="58">
        <f>+V637</f>
        <v>2.34525</v>
      </c>
      <c r="AH637" s="57">
        <f>IF(AF637="","",+AF637-AG637)</f>
        <v>1.971802547770702</v>
      </c>
      <c r="AI637" s="57">
        <f>IF(AH637="","",+AH637*AC637)</f>
        <v>23.661630573248424</v>
      </c>
      <c r="AJ637" s="58">
        <v>5.93</v>
      </c>
      <c r="AK637" s="59">
        <v>0.33</v>
      </c>
      <c r="AL637" s="58">
        <f>IF(V637=0,"",V637/(1-AB637-AK637))</f>
        <v>5.975159235668792</v>
      </c>
      <c r="AM637" s="60">
        <v>0.33</v>
      </c>
      <c r="AN637" s="58">
        <f>IF(V637=0,"",V637/(1-AB637-AM637))</f>
        <v>5.975159235668792</v>
      </c>
      <c r="AO637" s="61">
        <v>1.2</v>
      </c>
      <c r="AP637" s="58">
        <f>IF(BD!AJ637="","",BD!AJ637*BD!AO637)</f>
        <v>7.116</v>
      </c>
      <c r="AQ637" s="56">
        <f>BD!AM637/BD!AK637-1</f>
        <v>0</v>
      </c>
      <c r="AR637" s="56">
        <f>IF(BD!AN637="","",IF(BD!AJ637="","",BD!AN637/BD!AJ637-1))</f>
        <v>7.615385441617439E-3</v>
      </c>
      <c r="AS637" s="56" t="str">
        <f>IF(BD!AN637="","",IF(BD!AN637&lt;BD!AL637,"ABAIXO DA META","DENTRO DA META"))</f>
        <v>DENTRO DA META</v>
      </c>
      <c r="AT637" s="56" t="str">
        <f>IF(BD!AJ637="","EM ANÁLISE",IF(BD!AP637&gt;=BD!AN637,"GO", "NO GO"))</f>
        <v>GO</v>
      </c>
      <c r="AU637" s="62">
        <f>IF(AN637="","",+BD!$AN637-AJ637)</f>
        <v>4.5159235668791986E-2</v>
      </c>
      <c r="AV637" s="63"/>
      <c r="AW637" s="54">
        <f>BD!P637*BD!AC637</f>
        <v>38.160000000000004</v>
      </c>
      <c r="AX637" s="54">
        <f>BD!V637*BD!AC637</f>
        <v>28.143</v>
      </c>
      <c r="AY637" s="54">
        <f>IF(BD!AN637="","",BD!AN637*BD!AC637)</f>
        <v>71.7019108280255</v>
      </c>
      <c r="AZ637" s="48" t="s">
        <v>5271</v>
      </c>
      <c r="BA637" s="69" t="s">
        <v>124</v>
      </c>
      <c r="BB637" s="48">
        <v>1</v>
      </c>
      <c r="BC637" s="69" t="s">
        <v>5079</v>
      </c>
      <c r="BD637" s="64" t="s">
        <v>5257</v>
      </c>
      <c r="BE637" s="65" t="s">
        <v>4</v>
      </c>
      <c r="BF637" s="65" t="s">
        <v>4</v>
      </c>
      <c r="BG637" s="64" t="s">
        <v>5258</v>
      </c>
      <c r="BH637" s="66"/>
      <c r="BI637" s="66"/>
      <c r="BJ637" s="66"/>
      <c r="BK637" s="66"/>
      <c r="BL637" s="66"/>
      <c r="BM637" s="66"/>
      <c r="BN637" s="66"/>
      <c r="BO637" s="64">
        <v>1.138</v>
      </c>
      <c r="BP637" s="64">
        <v>140.622</v>
      </c>
      <c r="BQ637" s="64">
        <v>121</v>
      </c>
      <c r="BR637" s="64" t="s">
        <v>5260</v>
      </c>
      <c r="BS637" s="64" t="s">
        <v>5260</v>
      </c>
      <c r="BT637" s="64" t="s">
        <v>5261</v>
      </c>
      <c r="BU637" s="64">
        <v>5102</v>
      </c>
      <c r="BV637" s="64"/>
      <c r="BW637" s="64"/>
      <c r="BX637" s="64"/>
      <c r="BY637" s="64"/>
      <c r="BZ637" s="64"/>
      <c r="CA637" s="64"/>
      <c r="CB637" s="64"/>
      <c r="CC637" s="64">
        <v>102</v>
      </c>
      <c r="CD637" s="64">
        <v>8</v>
      </c>
      <c r="CE637" s="64">
        <v>8</v>
      </c>
      <c r="CF637" s="64"/>
      <c r="CG637" s="37" t="e">
        <f>VLOOKUP(Table_1[[#This Row],[EAN]],'[1]Planilha1'!$E:$R,13,0)</f>
        <v>#N/A</v>
      </c>
      <c r="CI637" s="188">
        <f>IF(Table_1[[#This Row],[STATUS MERCADO]]="GO",Table_1[[#This Row],[M. BRUTA TOTAL]],0)</f>
        <v>23.661630573248424</v>
      </c>
      <c r="CJ637" s="188">
        <f>IF(Table_1[[#This Row],[STATUS MERCADO]]="GO",Table_1[[#This Row],[PV UNIT. REALIZADO]]*Table_1[[#This Row],[QUANTIDADE]],0)</f>
        <v>71.7019108280255</v>
      </c>
    </row>
    <row r="638" ht="15">
      <c r="A638" s="7"/>
      <c r="B638" s="67" t="s">
        <v>2735</v>
      </c>
      <c r="C638" s="49"/>
      <c r="D638" s="49"/>
      <c r="E638" s="49">
        <v>7896496972500</v>
      </c>
      <c r="F638" s="50" t="s">
        <v>5043</v>
      </c>
      <c r="G638" s="69" t="s">
        <v>11</v>
      </c>
      <c r="H638" s="48"/>
      <c r="I638" s="51"/>
      <c r="J638" s="48"/>
      <c r="K638" s="52" t="s">
        <v>84</v>
      </c>
      <c r="L638" s="52">
        <v>12</v>
      </c>
      <c r="M638" s="52"/>
      <c r="N638" s="48" t="s">
        <v>85</v>
      </c>
      <c r="O638" s="69" t="s">
        <v>5079</v>
      </c>
      <c r="P638" s="68">
        <v>2.18</v>
      </c>
      <c r="Q638" s="54">
        <f>(17/100+7.6/100+1.65/100)*P638</f>
        <v>0.57225</v>
      </c>
      <c r="R638" s="54"/>
      <c r="S638" s="54"/>
      <c r="T638" s="54"/>
      <c r="U638" s="54"/>
      <c r="V638" s="54">
        <f>+P638-Q638+R638+S638+T638+U638</f>
        <v>1.6077500000000002</v>
      </c>
      <c r="W638" s="56">
        <f>(1.02/100)</f>
        <v>1.02E-2</v>
      </c>
      <c r="X638" s="56">
        <v>4.8E-3</v>
      </c>
      <c r="Y638" s="56">
        <v>0.17</v>
      </c>
      <c r="Z638" s="56">
        <v>1.65E-2</v>
      </c>
      <c r="AA638" s="56">
        <v>7.6E-2</v>
      </c>
      <c r="AB638" s="56">
        <f>SUM(W638:AA638)</f>
        <v>0.2775</v>
      </c>
      <c r="AC638" s="48">
        <v>12</v>
      </c>
      <c r="AD638" s="57">
        <f>IF(AL638="","",+AC638*AL638)</f>
        <v>49.15414012738856</v>
      </c>
      <c r="AE638" s="58">
        <f>IF(AL638="","",+AL638*AB638)</f>
        <v>1.1366894904458604</v>
      </c>
      <c r="AF638" s="57">
        <f>IF(AL638="","",+AL638-AE638)</f>
        <v>2.959488853503186</v>
      </c>
      <c r="AG638" s="58">
        <f>+V638</f>
        <v>1.6077500000000002</v>
      </c>
      <c r="AH638" s="57">
        <f>IF(AF638="","",+AF638-AG638)</f>
        <v>1.3517388535031856</v>
      </c>
      <c r="AI638" s="57">
        <f>IF(AH638="","",+AH638*AC638)</f>
        <v>16.220866242038227</v>
      </c>
      <c r="AJ638" s="58">
        <v>5.86</v>
      </c>
      <c r="AK638" s="59">
        <v>0.33</v>
      </c>
      <c r="AL638" s="58">
        <f>IF(V638=0,"",V638/(1-AB638-AK638))</f>
        <v>4.096178343949046</v>
      </c>
      <c r="AM638" s="60">
        <v>0.33</v>
      </c>
      <c r="AN638" s="58">
        <f>IF(V638=0,"",V638/(1-AB638-AM638))</f>
        <v>4.096178343949046</v>
      </c>
      <c r="AO638" s="61">
        <v>1.2</v>
      </c>
      <c r="AP638" s="58">
        <f>IF(BD!AJ638="","",BD!AJ638*BD!AO638)</f>
        <v>7.032</v>
      </c>
      <c r="AQ638" s="56">
        <f>BD!AM638/BD!AK638-1</f>
        <v>0</v>
      </c>
      <c r="AR638" s="56">
        <f>IF(BD!AN638="","",IF(BD!AJ638="","",BD!AN638/BD!AJ638-1))</f>
        <v>-0.30099345666398536</v>
      </c>
      <c r="AS638" s="56" t="str">
        <f>IF(BD!AN638="","",IF(BD!AN638&lt;BD!AL638,"ABAIXO DA META","DENTRO DA META"))</f>
        <v>DENTRO DA META</v>
      </c>
      <c r="AT638" s="56" t="str">
        <f>IF(BD!AJ638="","EM ANÁLISE",IF(BD!AP638&gt;=BD!AN638,"GO", "NO GO"))</f>
        <v>GO</v>
      </c>
      <c r="AU638" s="62">
        <f>IF(AN638="","",+BD!$AN638-AJ638)</f>
        <v>-1.763821656050954</v>
      </c>
      <c r="AV638" s="63"/>
      <c r="AW638" s="54">
        <f>BD!P638*BD!AC638</f>
        <v>26.160000000000004</v>
      </c>
      <c r="AX638" s="54">
        <f>BD!V638*BD!AC638</f>
        <v>19.293000000000003</v>
      </c>
      <c r="AY638" s="54">
        <f>IF(BD!AN638="","",BD!AN638*BD!AC638)</f>
        <v>49.15414012738856</v>
      </c>
      <c r="AZ638" s="48" t="s">
        <v>5271</v>
      </c>
      <c r="BA638" s="69" t="s">
        <v>124</v>
      </c>
      <c r="BB638" s="48">
        <v>1</v>
      </c>
      <c r="BC638" s="69" t="s">
        <v>5079</v>
      </c>
      <c r="BD638" s="64" t="s">
        <v>5257</v>
      </c>
      <c r="BE638" s="65" t="s">
        <v>4</v>
      </c>
      <c r="BF638" s="65" t="s">
        <v>4</v>
      </c>
      <c r="BG638" s="64" t="s">
        <v>5258</v>
      </c>
      <c r="BH638" s="66"/>
      <c r="BI638" s="66"/>
      <c r="BJ638" s="66"/>
      <c r="BK638" s="66"/>
      <c r="BL638" s="66"/>
      <c r="BM638" s="66"/>
      <c r="BN638" s="66"/>
      <c r="BO638" s="64">
        <v>1.138</v>
      </c>
      <c r="BP638" s="64">
        <v>140.622</v>
      </c>
      <c r="BQ638" s="64">
        <v>121</v>
      </c>
      <c r="BR638" s="64" t="s">
        <v>5260</v>
      </c>
      <c r="BS638" s="64" t="s">
        <v>5260</v>
      </c>
      <c r="BT638" s="64" t="s">
        <v>5261</v>
      </c>
      <c r="BU638" s="64">
        <v>5102</v>
      </c>
      <c r="BV638" s="64"/>
      <c r="BW638" s="64"/>
      <c r="BX638" s="64"/>
      <c r="BY638" s="64"/>
      <c r="BZ638" s="64"/>
      <c r="CA638" s="64"/>
      <c r="CB638" s="64"/>
      <c r="CC638" s="64">
        <v>102</v>
      </c>
      <c r="CD638" s="64">
        <v>8</v>
      </c>
      <c r="CE638" s="64">
        <v>8</v>
      </c>
      <c r="CF638" s="64"/>
      <c r="CG638" s="37" t="e">
        <f>VLOOKUP(Table_1[[#This Row],[EAN]],'[1]Planilha1'!$E:$R,13,0)</f>
        <v>#N/A</v>
      </c>
      <c r="CI638" s="188">
        <f>IF(Table_1[[#This Row],[STATUS MERCADO]]="GO",Table_1[[#This Row],[M. BRUTA TOTAL]],0)</f>
        <v>16.220866242038227</v>
      </c>
      <c r="CJ638" s="188">
        <f>IF(Table_1[[#This Row],[STATUS MERCADO]]="GO",Table_1[[#This Row],[PV UNIT. REALIZADO]]*Table_1[[#This Row],[QUANTIDADE]],0)</f>
        <v>49.15414012738856</v>
      </c>
    </row>
    <row r="639" ht="15">
      <c r="A639" s="7"/>
      <c r="B639" s="67" t="s">
        <v>2735</v>
      </c>
      <c r="C639" s="49"/>
      <c r="D639" s="49"/>
      <c r="E639" s="49">
        <v>7896496972555</v>
      </c>
      <c r="F639" s="50" t="s">
        <v>5044</v>
      </c>
      <c r="G639" s="69" t="s">
        <v>11</v>
      </c>
      <c r="H639" s="48"/>
      <c r="I639" s="51"/>
      <c r="J639" s="48"/>
      <c r="K639" s="52" t="s">
        <v>84</v>
      </c>
      <c r="L639" s="52">
        <v>12</v>
      </c>
      <c r="M639" s="52"/>
      <c r="N639" s="48" t="s">
        <v>85</v>
      </c>
      <c r="O639" s="69" t="s">
        <v>5079</v>
      </c>
      <c r="P639" s="68">
        <v>2.18</v>
      </c>
      <c r="Q639" s="54">
        <f>(17/100+7.6/100+1.65/100)*P639</f>
        <v>0.57225</v>
      </c>
      <c r="R639" s="54"/>
      <c r="S639" s="54"/>
      <c r="T639" s="54"/>
      <c r="U639" s="54"/>
      <c r="V639" s="54">
        <f>+P639-Q639+R639+S639+T639+U639</f>
        <v>1.6077500000000002</v>
      </c>
      <c r="W639" s="56">
        <f>(1.02/100)</f>
        <v>1.02E-2</v>
      </c>
      <c r="X639" s="56">
        <v>4.8E-3</v>
      </c>
      <c r="Y639" s="56">
        <v>0.17</v>
      </c>
      <c r="Z639" s="56">
        <v>1.65E-2</v>
      </c>
      <c r="AA639" s="56">
        <v>7.6E-2</v>
      </c>
      <c r="AB639" s="56">
        <f>SUM(W639:AA639)</f>
        <v>0.2775</v>
      </c>
      <c r="AC639" s="48">
        <v>12</v>
      </c>
      <c r="AD639" s="57">
        <f>IF(AL639="","",+AC639*AL639)</f>
        <v>49.15414012738856</v>
      </c>
      <c r="AE639" s="58">
        <f>IF(AL639="","",+AL639*AB639)</f>
        <v>1.1366894904458604</v>
      </c>
      <c r="AF639" s="57">
        <f>IF(AL639="","",+AL639-AE639)</f>
        <v>2.959488853503186</v>
      </c>
      <c r="AG639" s="58">
        <f>+V639</f>
        <v>1.6077500000000002</v>
      </c>
      <c r="AH639" s="57">
        <f>IF(AF639="","",+AF639-AG639)</f>
        <v>1.3517388535031856</v>
      </c>
      <c r="AI639" s="57">
        <f>IF(AH639="","",+AH639*AC639)</f>
        <v>16.220866242038227</v>
      </c>
      <c r="AJ639" s="58">
        <v>6.17</v>
      </c>
      <c r="AK639" s="59">
        <v>0.33</v>
      </c>
      <c r="AL639" s="58">
        <f>IF(V639=0,"",V639/(1-AB639-AK639))</f>
        <v>4.096178343949046</v>
      </c>
      <c r="AM639" s="60">
        <v>0.33</v>
      </c>
      <c r="AN639" s="58">
        <f>IF(V639=0,"",V639/(1-AB639-AM639))</f>
        <v>4.096178343949046</v>
      </c>
      <c r="AO639" s="61">
        <v>1.2</v>
      </c>
      <c r="AP639" s="58">
        <f>IF(BD!AJ639="","",BD!AJ639*BD!AO639)</f>
        <v>7.404</v>
      </c>
      <c r="AQ639" s="56">
        <f>BD!AM639/BD!AK639-1</f>
        <v>0</v>
      </c>
      <c r="AR639" s="56">
        <f>IF(BD!AN639="","",IF(BD!AJ639="","",BD!AN639/BD!AJ639-1))</f>
        <v>-0.33611372059172673</v>
      </c>
      <c r="AS639" s="56" t="str">
        <f>IF(BD!AN639="","",IF(BD!AN639&lt;BD!AL639,"ABAIXO DA META","DENTRO DA META"))</f>
        <v>DENTRO DA META</v>
      </c>
      <c r="AT639" s="56" t="str">
        <f>IF(BD!AJ639="","EM ANÁLISE",IF(BD!AP639&gt;=BD!AN639,"GO", "NO GO"))</f>
        <v>GO</v>
      </c>
      <c r="AU639" s="62">
        <f>IF(AN639="","",+BD!$AN639-AJ639)</f>
        <v>-2.0738216560509537</v>
      </c>
      <c r="AV639" s="63"/>
      <c r="AW639" s="54">
        <f>BD!P639*BD!AC639</f>
        <v>26.160000000000004</v>
      </c>
      <c r="AX639" s="54">
        <f>BD!V639*BD!AC639</f>
        <v>19.293000000000003</v>
      </c>
      <c r="AY639" s="54">
        <f>IF(BD!AN639="","",BD!AN639*BD!AC639)</f>
        <v>49.15414012738856</v>
      </c>
      <c r="AZ639" s="48" t="s">
        <v>5271</v>
      </c>
      <c r="BA639" s="69" t="s">
        <v>124</v>
      </c>
      <c r="BB639" s="48">
        <v>1</v>
      </c>
      <c r="BC639" s="69" t="s">
        <v>5079</v>
      </c>
      <c r="BD639" s="64" t="s">
        <v>5257</v>
      </c>
      <c r="BE639" s="65" t="s">
        <v>4</v>
      </c>
      <c r="BF639" s="65" t="s">
        <v>4</v>
      </c>
      <c r="BG639" s="64" t="s">
        <v>5258</v>
      </c>
      <c r="BH639" s="66"/>
      <c r="BI639" s="66"/>
      <c r="BJ639" s="66"/>
      <c r="BK639" s="66"/>
      <c r="BL639" s="66"/>
      <c r="BM639" s="66"/>
      <c r="BN639" s="66"/>
      <c r="BO639" s="64">
        <v>1.138</v>
      </c>
      <c r="BP639" s="64">
        <v>140.622</v>
      </c>
      <c r="BQ639" s="64">
        <v>121</v>
      </c>
      <c r="BR639" s="64" t="s">
        <v>5260</v>
      </c>
      <c r="BS639" s="64" t="s">
        <v>5260</v>
      </c>
      <c r="BT639" s="64" t="s">
        <v>5261</v>
      </c>
      <c r="BU639" s="64">
        <v>5102</v>
      </c>
      <c r="BV639" s="64"/>
      <c r="BW639" s="64"/>
      <c r="BX639" s="64"/>
      <c r="BY639" s="64"/>
      <c r="BZ639" s="64"/>
      <c r="CA639" s="64"/>
      <c r="CB639" s="64"/>
      <c r="CC639" s="64">
        <v>102</v>
      </c>
      <c r="CD639" s="64">
        <v>8</v>
      </c>
      <c r="CE639" s="64">
        <v>8</v>
      </c>
      <c r="CF639" s="64"/>
      <c r="CG639" s="37" t="e">
        <f>VLOOKUP(Table_1[[#This Row],[EAN]],'[1]Planilha1'!$E:$R,13,0)</f>
        <v>#N/A</v>
      </c>
      <c r="CI639" s="188">
        <f>IF(Table_1[[#This Row],[STATUS MERCADO]]="GO",Table_1[[#This Row],[M. BRUTA TOTAL]],0)</f>
        <v>16.220866242038227</v>
      </c>
      <c r="CJ639" s="188">
        <f>IF(Table_1[[#This Row],[STATUS MERCADO]]="GO",Table_1[[#This Row],[PV UNIT. REALIZADO]]*Table_1[[#This Row],[QUANTIDADE]],0)</f>
        <v>49.15414012738856</v>
      </c>
    </row>
    <row r="640" ht="15">
      <c r="A640" s="7"/>
      <c r="B640" s="67" t="s">
        <v>2735</v>
      </c>
      <c r="C640" s="49"/>
      <c r="D640" s="49"/>
      <c r="E640" s="49">
        <v>7896496972609</v>
      </c>
      <c r="F640" s="50" t="s">
        <v>5045</v>
      </c>
      <c r="G640" s="69" t="s">
        <v>11</v>
      </c>
      <c r="H640" s="48"/>
      <c r="I640" s="51"/>
      <c r="J640" s="48"/>
      <c r="K640" s="52" t="s">
        <v>84</v>
      </c>
      <c r="L640" s="52">
        <v>12</v>
      </c>
      <c r="M640" s="52"/>
      <c r="N640" s="48" t="s">
        <v>85</v>
      </c>
      <c r="O640" s="69" t="s">
        <v>5079</v>
      </c>
      <c r="P640" s="68">
        <v>2.18</v>
      </c>
      <c r="Q640" s="54">
        <f>(17/100+7.6/100+1.65/100)*P640</f>
        <v>0.57225</v>
      </c>
      <c r="R640" s="54"/>
      <c r="S640" s="54"/>
      <c r="T640" s="54"/>
      <c r="U640" s="54"/>
      <c r="V640" s="54">
        <f>+P640-Q640+R640+S640+T640+U640</f>
        <v>1.6077500000000002</v>
      </c>
      <c r="W640" s="56">
        <f>(1.02/100)</f>
        <v>1.02E-2</v>
      </c>
      <c r="X640" s="56">
        <v>4.8E-3</v>
      </c>
      <c r="Y640" s="56">
        <v>0.17</v>
      </c>
      <c r="Z640" s="56">
        <v>1.65E-2</v>
      </c>
      <c r="AA640" s="56">
        <v>7.6E-2</v>
      </c>
      <c r="AB640" s="56">
        <f>SUM(W640:AA640)</f>
        <v>0.2775</v>
      </c>
      <c r="AC640" s="48">
        <v>12</v>
      </c>
      <c r="AD640" s="57">
        <f>IF(AL640="","",+AC640*AL640)</f>
        <v>49.15414012738856</v>
      </c>
      <c r="AE640" s="58">
        <f>IF(AL640="","",+AL640*AB640)</f>
        <v>1.1366894904458604</v>
      </c>
      <c r="AF640" s="57">
        <f>IF(AL640="","",+AL640-AE640)</f>
        <v>2.959488853503186</v>
      </c>
      <c r="AG640" s="58">
        <f>+V640</f>
        <v>1.6077500000000002</v>
      </c>
      <c r="AH640" s="57">
        <f>IF(AF640="","",+AF640-AG640)</f>
        <v>1.3517388535031856</v>
      </c>
      <c r="AI640" s="57">
        <f>IF(AH640="","",+AH640*AC640)</f>
        <v>16.220866242038227</v>
      </c>
      <c r="AJ640" s="58">
        <v>6.17</v>
      </c>
      <c r="AK640" s="59">
        <v>0.33</v>
      </c>
      <c r="AL640" s="58">
        <f>IF(V640=0,"",V640/(1-AB640-AK640))</f>
        <v>4.096178343949046</v>
      </c>
      <c r="AM640" s="60">
        <v>0.33</v>
      </c>
      <c r="AN640" s="58">
        <f>IF(V640=0,"",V640/(1-AB640-AM640))</f>
        <v>4.096178343949046</v>
      </c>
      <c r="AO640" s="61">
        <v>1.2</v>
      </c>
      <c r="AP640" s="58">
        <f>IF(BD!AJ640="","",BD!AJ640*BD!AO640)</f>
        <v>7.404</v>
      </c>
      <c r="AQ640" s="56">
        <f>BD!AM640/BD!AK640-1</f>
        <v>0</v>
      </c>
      <c r="AR640" s="56">
        <f>IF(BD!AN640="","",IF(BD!AJ640="","",BD!AN640/BD!AJ640-1))</f>
        <v>-0.33611372059172673</v>
      </c>
      <c r="AS640" s="56" t="str">
        <f>IF(BD!AN640="","",IF(BD!AN640&lt;BD!AL640,"ABAIXO DA META","DENTRO DA META"))</f>
        <v>DENTRO DA META</v>
      </c>
      <c r="AT640" s="56" t="str">
        <f>IF(BD!AJ640="","EM ANÁLISE",IF(BD!AP640&gt;=BD!AN640,"GO", "NO GO"))</f>
        <v>GO</v>
      </c>
      <c r="AU640" s="62">
        <f>IF(AN640="","",+BD!$AN640-AJ640)</f>
        <v>-2.0738216560509537</v>
      </c>
      <c r="AV640" s="63"/>
      <c r="AW640" s="54">
        <f>BD!P640*BD!AC640</f>
        <v>26.160000000000004</v>
      </c>
      <c r="AX640" s="54">
        <f>BD!V640*BD!AC640</f>
        <v>19.293000000000003</v>
      </c>
      <c r="AY640" s="54">
        <f>IF(BD!AN640="","",BD!AN640*BD!AC640)</f>
        <v>49.15414012738856</v>
      </c>
      <c r="AZ640" s="48" t="s">
        <v>5271</v>
      </c>
      <c r="BA640" s="69" t="s">
        <v>124</v>
      </c>
      <c r="BB640" s="48">
        <v>1</v>
      </c>
      <c r="BC640" s="69" t="s">
        <v>5079</v>
      </c>
      <c r="BD640" s="64" t="s">
        <v>5257</v>
      </c>
      <c r="BE640" s="65" t="s">
        <v>4</v>
      </c>
      <c r="BF640" s="65" t="s">
        <v>4</v>
      </c>
      <c r="BG640" s="64" t="s">
        <v>5258</v>
      </c>
      <c r="BH640" s="66"/>
      <c r="BI640" s="66"/>
      <c r="BJ640" s="66"/>
      <c r="BK640" s="66"/>
      <c r="BL640" s="66"/>
      <c r="BM640" s="66"/>
      <c r="BN640" s="66"/>
      <c r="BO640" s="64">
        <v>1.138</v>
      </c>
      <c r="BP640" s="64">
        <v>140.622</v>
      </c>
      <c r="BQ640" s="64">
        <v>121</v>
      </c>
      <c r="BR640" s="64" t="s">
        <v>5260</v>
      </c>
      <c r="BS640" s="64" t="s">
        <v>5260</v>
      </c>
      <c r="BT640" s="64" t="s">
        <v>5261</v>
      </c>
      <c r="BU640" s="64">
        <v>5102</v>
      </c>
      <c r="BV640" s="64"/>
      <c r="BW640" s="64"/>
      <c r="BX640" s="64"/>
      <c r="BY640" s="64"/>
      <c r="BZ640" s="64"/>
      <c r="CA640" s="64"/>
      <c r="CB640" s="64"/>
      <c r="CC640" s="64">
        <v>102</v>
      </c>
      <c r="CD640" s="64">
        <v>8</v>
      </c>
      <c r="CE640" s="64">
        <v>8</v>
      </c>
      <c r="CF640" s="64"/>
      <c r="CG640" s="37" t="e">
        <f>VLOOKUP(Table_1[[#This Row],[EAN]],'[1]Planilha1'!$E:$R,13,0)</f>
        <v>#N/A</v>
      </c>
      <c r="CI640" s="188">
        <f>IF(Table_1[[#This Row],[STATUS MERCADO]]="GO",Table_1[[#This Row],[M. BRUTA TOTAL]],0)</f>
        <v>16.220866242038227</v>
      </c>
      <c r="CJ640" s="188">
        <f>IF(Table_1[[#This Row],[STATUS MERCADO]]="GO",Table_1[[#This Row],[PV UNIT. REALIZADO]]*Table_1[[#This Row],[QUANTIDADE]],0)</f>
        <v>49.15414012738856</v>
      </c>
    </row>
    <row r="641" ht="15">
      <c r="A641" s="7"/>
      <c r="B641" s="67" t="s">
        <v>2735</v>
      </c>
      <c r="C641" s="49"/>
      <c r="D641" s="49"/>
      <c r="E641" s="49">
        <v>7896496972623</v>
      </c>
      <c r="F641" s="50" t="s">
        <v>5046</v>
      </c>
      <c r="G641" s="69" t="s">
        <v>11</v>
      </c>
      <c r="H641" s="48"/>
      <c r="I641" s="51"/>
      <c r="J641" s="48"/>
      <c r="K641" s="52" t="s">
        <v>84</v>
      </c>
      <c r="L641" s="52">
        <v>12</v>
      </c>
      <c r="M641" s="52"/>
      <c r="N641" s="48" t="s">
        <v>85</v>
      </c>
      <c r="O641" s="69" t="s">
        <v>5079</v>
      </c>
      <c r="P641" s="68">
        <v>2.19</v>
      </c>
      <c r="Q641" s="54">
        <f>(17/100+7.6/100+1.65/100)*P641</f>
        <v>0.574875</v>
      </c>
      <c r="R641" s="54"/>
      <c r="S641" s="54"/>
      <c r="T641" s="54"/>
      <c r="U641" s="54"/>
      <c r="V641" s="54">
        <f>+P641-Q641+R641+S641+T641+U641</f>
        <v>1.615125</v>
      </c>
      <c r="W641" s="56">
        <f>(1.02/100)</f>
        <v>1.02E-2</v>
      </c>
      <c r="X641" s="56">
        <v>4.8E-3</v>
      </c>
      <c r="Y641" s="56">
        <v>0.17</v>
      </c>
      <c r="Z641" s="56">
        <v>1.65E-2</v>
      </c>
      <c r="AA641" s="56">
        <v>7.6E-2</v>
      </c>
      <c r="AB641" s="56">
        <f>SUM(W641:AA641)</f>
        <v>0.2775</v>
      </c>
      <c r="AC641" s="48">
        <v>12</v>
      </c>
      <c r="AD641" s="57">
        <f>IF(AL641="","",+AC641*AL641)</f>
        <v>49.37961783439491</v>
      </c>
      <c r="AE641" s="58">
        <f>IF(AL641="","",+AL641*AB641)</f>
        <v>1.1419036624203824</v>
      </c>
      <c r="AF641" s="57">
        <f>IF(AL641="","",+AL641-AE641)</f>
        <v>2.97306449044586</v>
      </c>
      <c r="AG641" s="58">
        <f>+V641</f>
        <v>1.615125</v>
      </c>
      <c r="AH641" s="57">
        <f>IF(AF641="","",+AF641-AG641)</f>
        <v>1.35793949044586</v>
      </c>
      <c r="AI641" s="57">
        <f>IF(AH641="","",+AH641*AC641)</f>
        <v>16.29527388535032</v>
      </c>
      <c r="AJ641" s="58">
        <v>6.17</v>
      </c>
      <c r="AK641" s="59">
        <v>0.33</v>
      </c>
      <c r="AL641" s="58">
        <f>IF(V641=0,"",V641/(1-AB641-AK641))</f>
        <v>4.1149681528662425</v>
      </c>
      <c r="AM641" s="60">
        <v>0.33</v>
      </c>
      <c r="AN641" s="58">
        <f>IF(V641=0,"",V641/(1-AB641-AM641))</f>
        <v>4.1149681528662425</v>
      </c>
      <c r="AO641" s="61">
        <v>1.2</v>
      </c>
      <c r="AP641" s="58">
        <f>IF(BD!AJ641="","",BD!AJ641*BD!AO641)</f>
        <v>7.404</v>
      </c>
      <c r="AQ641" s="56">
        <f>BD!AM641/BD!AK641-1</f>
        <v>0</v>
      </c>
      <c r="AR641" s="56">
        <f>IF(BD!AN641="","",IF(BD!AJ641="","",BD!AN641/BD!AJ641-1))</f>
        <v>-0.33306837068618433</v>
      </c>
      <c r="AS641" s="56" t="str">
        <f>IF(BD!AN641="","",IF(BD!AN641&lt;BD!AL641,"ABAIXO DA META","DENTRO DA META"))</f>
        <v>DENTRO DA META</v>
      </c>
      <c r="AT641" s="56" t="str">
        <f>IF(BD!AJ641="","EM ANÁLISE",IF(BD!AP641&gt;=BD!AN641,"GO", "NO GO"))</f>
        <v>GO</v>
      </c>
      <c r="AU641" s="62">
        <f>IF(AN641="","",+BD!$AN641-AJ641)</f>
        <v>-2.0550318471337574</v>
      </c>
      <c r="AV641" s="63"/>
      <c r="AW641" s="54">
        <f>BD!P641*BD!AC641</f>
        <v>26.28</v>
      </c>
      <c r="AX641" s="54">
        <f>BD!V641*BD!AC641</f>
        <v>19.3815</v>
      </c>
      <c r="AY641" s="54">
        <f>IF(BD!AN641="","",BD!AN641*BD!AC641)</f>
        <v>49.37961783439491</v>
      </c>
      <c r="AZ641" s="48" t="s">
        <v>5271</v>
      </c>
      <c r="BA641" s="69" t="s">
        <v>124</v>
      </c>
      <c r="BB641" s="48">
        <v>1</v>
      </c>
      <c r="BC641" s="69" t="s">
        <v>5079</v>
      </c>
      <c r="BD641" s="64" t="s">
        <v>5257</v>
      </c>
      <c r="BE641" s="65" t="s">
        <v>4</v>
      </c>
      <c r="BF641" s="65" t="s">
        <v>4</v>
      </c>
      <c r="BG641" s="64" t="s">
        <v>5258</v>
      </c>
      <c r="BH641" s="66"/>
      <c r="BI641" s="66"/>
      <c r="BJ641" s="66"/>
      <c r="BK641" s="66"/>
      <c r="BL641" s="66"/>
      <c r="BM641" s="66"/>
      <c r="BN641" s="66"/>
      <c r="BO641" s="64">
        <v>1.138</v>
      </c>
      <c r="BP641" s="64">
        <v>140.622</v>
      </c>
      <c r="BQ641" s="64">
        <v>121</v>
      </c>
      <c r="BR641" s="64" t="s">
        <v>5260</v>
      </c>
      <c r="BS641" s="64" t="s">
        <v>5260</v>
      </c>
      <c r="BT641" s="64" t="s">
        <v>5261</v>
      </c>
      <c r="BU641" s="64">
        <v>5102</v>
      </c>
      <c r="BV641" s="64"/>
      <c r="BW641" s="64"/>
      <c r="BX641" s="64"/>
      <c r="BY641" s="64"/>
      <c r="BZ641" s="64"/>
      <c r="CA641" s="64"/>
      <c r="CB641" s="64"/>
      <c r="CC641" s="64">
        <v>102</v>
      </c>
      <c r="CD641" s="64">
        <v>8</v>
      </c>
      <c r="CE641" s="64">
        <v>8</v>
      </c>
      <c r="CF641" s="64"/>
      <c r="CG641" s="37" t="e">
        <f>VLOOKUP(Table_1[[#This Row],[EAN]],'[1]Planilha1'!$E:$R,13,0)</f>
        <v>#N/A</v>
      </c>
      <c r="CI641" s="188">
        <f>IF(Table_1[[#This Row],[STATUS MERCADO]]="GO",Table_1[[#This Row],[M. BRUTA TOTAL]],0)</f>
        <v>16.29527388535032</v>
      </c>
      <c r="CJ641" s="188">
        <f>IF(Table_1[[#This Row],[STATUS MERCADO]]="GO",Table_1[[#This Row],[PV UNIT. REALIZADO]]*Table_1[[#This Row],[QUANTIDADE]],0)</f>
        <v>49.37961783439491</v>
      </c>
    </row>
    <row r="642" ht="15">
      <c r="A642" s="7"/>
      <c r="B642" s="67" t="s">
        <v>2735</v>
      </c>
      <c r="C642" s="49"/>
      <c r="D642" s="49"/>
      <c r="E642" s="49">
        <v>7896496912421</v>
      </c>
      <c r="F642" s="50" t="s">
        <v>5047</v>
      </c>
      <c r="G642" s="69" t="s">
        <v>11</v>
      </c>
      <c r="H642" s="48"/>
      <c r="I642" s="51"/>
      <c r="J642" s="48"/>
      <c r="K642" s="52" t="s">
        <v>84</v>
      </c>
      <c r="L642" s="52">
        <v>12</v>
      </c>
      <c r="M642" s="52"/>
      <c r="N642" s="48" t="s">
        <v>85</v>
      </c>
      <c r="O642" s="69" t="s">
        <v>5079</v>
      </c>
      <c r="P642" s="68">
        <v>9.45</v>
      </c>
      <c r="Q642" s="54">
        <f>(17/100+7.6/100+1.65/100)*P642</f>
        <v>2.480625</v>
      </c>
      <c r="R642" s="54"/>
      <c r="S642" s="54"/>
      <c r="T642" s="54"/>
      <c r="U642" s="54"/>
      <c r="V642" s="54">
        <f>+P642-Q642+R642+S642+T642+U642</f>
        <v>6.969374999999999</v>
      </c>
      <c r="W642" s="56">
        <f>(1.02/100)</f>
        <v>1.02E-2</v>
      </c>
      <c r="X642" s="56">
        <v>4.8E-3</v>
      </c>
      <c r="Y642" s="56">
        <v>0.17</v>
      </c>
      <c r="Z642" s="56">
        <v>1.65E-2</v>
      </c>
      <c r="AA642" s="56">
        <v>7.6E-2</v>
      </c>
      <c r="AB642" s="56">
        <f>SUM(W642:AA642)</f>
        <v>0.2775</v>
      </c>
      <c r="AC642" s="48">
        <v>12</v>
      </c>
      <c r="AD642" s="57">
        <f>IF(AL642="","",+AC642*AL642)</f>
        <v>213.07643312101914</v>
      </c>
      <c r="AE642" s="58">
        <f>IF(AL642="","",+AL642*AB642)</f>
        <v>4.927392515923567</v>
      </c>
      <c r="AF642" s="57">
        <f>IF(AL642="","",+AL642-AE642)</f>
        <v>12.828976910828025</v>
      </c>
      <c r="AG642" s="58">
        <f>+V642</f>
        <v>6.969374999999999</v>
      </c>
      <c r="AH642" s="57">
        <f>IF(AF642="","",+AF642-AG642)</f>
        <v>5.859601910828026</v>
      </c>
      <c r="AI642" s="57">
        <f>IF(AH642="","",+AH642*AC642)</f>
        <v>70.31522292993631</v>
      </c>
      <c r="AJ642" s="58"/>
      <c r="AK642" s="59">
        <v>0.33</v>
      </c>
      <c r="AL642" s="58">
        <f>IF(V642=0,"",V642/(1-AB642-AK642))</f>
        <v>17.756369426751593</v>
      </c>
      <c r="AM642" s="60">
        <v>0.33</v>
      </c>
      <c r="AN642" s="58">
        <f>IF(V642=0,"",V642/(1-AB642-AM642))</f>
        <v>17.756369426751593</v>
      </c>
      <c r="AO642" s="61">
        <v>1.2</v>
      </c>
      <c r="AP642" s="58">
        <f>IF(BD!AJ642="","",BD!AJ642*BD!AO642)</f>
      </c>
      <c r="AQ642" s="56">
        <f>BD!AM642/BD!AK642-1</f>
        <v>0</v>
      </c>
      <c r="AR642" s="56">
        <f>IF(BD!AN642="","",IF(BD!AJ642="","",BD!AN642/BD!AJ642-1))</f>
      </c>
      <c r="AS642" s="56" t="str">
        <f>IF(BD!AN642="","",IF(BD!AN642&lt;BD!AL642,"ABAIXO DA META","DENTRO DA META"))</f>
        <v>DENTRO DA META</v>
      </c>
      <c r="AT642" s="56" t="str">
        <f>IF(BD!AJ642="","EM ANÁLISE",IF(BD!AP642&gt;=BD!AN642,"GO", "NO GO"))</f>
        <v>EM ANÁLISE</v>
      </c>
      <c r="AU642" s="62">
        <f>IF(AN642="","",+BD!$AN642-AJ642)</f>
        <v>17.756369426751593</v>
      </c>
      <c r="AV642" s="63"/>
      <c r="AW642" s="54">
        <f>BD!P642*BD!AC642</f>
        <v>113.39999999999999</v>
      </c>
      <c r="AX642" s="54">
        <f>BD!V642*BD!AC642</f>
        <v>83.6325</v>
      </c>
      <c r="AY642" s="54">
        <f>IF(BD!AN642="","",BD!AN642*BD!AC642)</f>
        <v>213.07643312101914</v>
      </c>
      <c r="AZ642" s="69" t="s">
        <v>123</v>
      </c>
      <c r="BA642" s="69" t="s">
        <v>124</v>
      </c>
      <c r="BB642" s="48">
        <v>1</v>
      </c>
      <c r="BC642" s="69" t="s">
        <v>5079</v>
      </c>
      <c r="BD642" s="64" t="s">
        <v>5257</v>
      </c>
      <c r="BE642" s="65" t="s">
        <v>4</v>
      </c>
      <c r="BF642" s="65" t="s">
        <v>4</v>
      </c>
      <c r="BG642" s="64" t="s">
        <v>5258</v>
      </c>
      <c r="BH642" s="66"/>
      <c r="BI642" s="66"/>
      <c r="BJ642" s="66"/>
      <c r="BK642" s="66"/>
      <c r="BL642" s="66"/>
      <c r="BM642" s="66"/>
      <c r="BN642" s="66"/>
      <c r="BO642" s="64">
        <v>1.138</v>
      </c>
      <c r="BP642" s="64">
        <v>140.622</v>
      </c>
      <c r="BQ642" s="64">
        <v>121</v>
      </c>
      <c r="BR642" s="64" t="s">
        <v>5260</v>
      </c>
      <c r="BS642" s="64" t="s">
        <v>5260</v>
      </c>
      <c r="BT642" s="64" t="s">
        <v>5261</v>
      </c>
      <c r="BU642" s="64">
        <v>5102</v>
      </c>
      <c r="BV642" s="64"/>
      <c r="BW642" s="64"/>
      <c r="BX642" s="64"/>
      <c r="BY642" s="64"/>
      <c r="BZ642" s="64"/>
      <c r="CA642" s="64"/>
      <c r="CB642" s="64"/>
      <c r="CC642" s="64">
        <v>102</v>
      </c>
      <c r="CD642" s="64">
        <v>8</v>
      </c>
      <c r="CE642" s="64">
        <v>8</v>
      </c>
      <c r="CF642" s="64"/>
      <c r="CG642" s="37" t="e">
        <f>VLOOKUP(Table_1[[#This Row],[EAN]],'[1]Planilha1'!$E:$R,13,0)</f>
        <v>#N/A</v>
      </c>
      <c r="CI642" s="188">
        <f>IF(Table_1[[#This Row],[STATUS MERCADO]]="GO",Table_1[[#This Row],[M. BRUTA TOTAL]],0)</f>
        <v>0</v>
      </c>
      <c r="CJ642" s="188">
        <f>IF(Table_1[[#This Row],[STATUS MERCADO]]="GO",Table_1[[#This Row],[PV UNIT. REALIZADO]]*Table_1[[#This Row],[QUANTIDADE]],0)</f>
        <v>0</v>
      </c>
    </row>
    <row r="643" ht="15">
      <c r="A643" s="7"/>
      <c r="B643" s="67" t="s">
        <v>2735</v>
      </c>
      <c r="C643" s="49"/>
      <c r="D643" s="49"/>
      <c r="E643" s="49">
        <v>7896496912438</v>
      </c>
      <c r="F643" s="50" t="s">
        <v>5048</v>
      </c>
      <c r="G643" s="69" t="s">
        <v>11</v>
      </c>
      <c r="H643" s="48"/>
      <c r="I643" s="51"/>
      <c r="J643" s="48"/>
      <c r="K643" s="52" t="s">
        <v>84</v>
      </c>
      <c r="L643" s="52">
        <v>12</v>
      </c>
      <c r="M643" s="52"/>
      <c r="N643" s="48" t="s">
        <v>85</v>
      </c>
      <c r="O643" s="69" t="s">
        <v>5079</v>
      </c>
      <c r="P643" s="68">
        <v>9.45</v>
      </c>
      <c r="Q643" s="54">
        <f>(17/100+7.6/100+1.65/100)*P643</f>
        <v>2.480625</v>
      </c>
      <c r="R643" s="54"/>
      <c r="S643" s="54"/>
      <c r="T643" s="54"/>
      <c r="U643" s="54"/>
      <c r="V643" s="54">
        <f>+P643-Q643+R643+S643+T643+U643</f>
        <v>6.969374999999999</v>
      </c>
      <c r="W643" s="56">
        <f>(1.02/100)</f>
        <v>1.02E-2</v>
      </c>
      <c r="X643" s="56">
        <v>4.8E-3</v>
      </c>
      <c r="Y643" s="56">
        <v>0.17</v>
      </c>
      <c r="Z643" s="56">
        <v>1.65E-2</v>
      </c>
      <c r="AA643" s="56">
        <v>7.6E-2</v>
      </c>
      <c r="AB643" s="56">
        <f>SUM(W643:AA643)</f>
        <v>0.2775</v>
      </c>
      <c r="AC643" s="48">
        <v>12</v>
      </c>
      <c r="AD643" s="57">
        <f>IF(AL643="","",+AC643*AL643)</f>
        <v>213.07643312101914</v>
      </c>
      <c r="AE643" s="58">
        <f>IF(AL643="","",+AL643*AB643)</f>
        <v>4.927392515923567</v>
      </c>
      <c r="AF643" s="57">
        <f>IF(AL643="","",+AL643-AE643)</f>
        <v>12.828976910828025</v>
      </c>
      <c r="AG643" s="58">
        <f>+V643</f>
        <v>6.969374999999999</v>
      </c>
      <c r="AH643" s="57">
        <f>IF(AF643="","",+AF643-AG643)</f>
        <v>5.859601910828026</v>
      </c>
      <c r="AI643" s="57">
        <f>IF(AH643="","",+AH643*AC643)</f>
        <v>70.31522292993631</v>
      </c>
      <c r="AJ643" s="58"/>
      <c r="AK643" s="59">
        <v>0.33</v>
      </c>
      <c r="AL643" s="58">
        <f>IF(V643=0,"",V643/(1-AB643-AK643))</f>
        <v>17.756369426751593</v>
      </c>
      <c r="AM643" s="60">
        <v>0.33</v>
      </c>
      <c r="AN643" s="58">
        <f>IF(V643=0,"",V643/(1-AB643-AM643))</f>
        <v>17.756369426751593</v>
      </c>
      <c r="AO643" s="61">
        <v>1.2</v>
      </c>
      <c r="AP643" s="58">
        <f>IF(BD!AJ643="","",BD!AJ643*BD!AO643)</f>
      </c>
      <c r="AQ643" s="56">
        <f>BD!AM643/BD!AK643-1</f>
        <v>0</v>
      </c>
      <c r="AR643" s="56">
        <f>IF(BD!AN643="","",IF(BD!AJ643="","",BD!AN643/BD!AJ643-1))</f>
      </c>
      <c r="AS643" s="56" t="str">
        <f>IF(BD!AN643="","",IF(BD!AN643&lt;BD!AL643,"ABAIXO DA META","DENTRO DA META"))</f>
        <v>DENTRO DA META</v>
      </c>
      <c r="AT643" s="56" t="str">
        <f>IF(BD!AJ643="","EM ANÁLISE",IF(BD!AP643&gt;=BD!AN643,"GO", "NO GO"))</f>
        <v>EM ANÁLISE</v>
      </c>
      <c r="AU643" s="62">
        <f>IF(AN643="","",+BD!$AN643-AJ643)</f>
        <v>17.756369426751593</v>
      </c>
      <c r="AV643" s="63"/>
      <c r="AW643" s="54">
        <f>BD!P643*BD!AC643</f>
        <v>113.39999999999999</v>
      </c>
      <c r="AX643" s="54">
        <f>BD!V643*BD!AC643</f>
        <v>83.6325</v>
      </c>
      <c r="AY643" s="54">
        <f>IF(BD!AN643="","",BD!AN643*BD!AC643)</f>
        <v>213.07643312101914</v>
      </c>
      <c r="AZ643" s="69" t="s">
        <v>123</v>
      </c>
      <c r="BA643" s="69" t="s">
        <v>124</v>
      </c>
      <c r="BB643" s="48">
        <v>1</v>
      </c>
      <c r="BC643" s="69" t="s">
        <v>5079</v>
      </c>
      <c r="BD643" s="64" t="s">
        <v>5257</v>
      </c>
      <c r="BE643" s="65" t="s">
        <v>4</v>
      </c>
      <c r="BF643" s="65" t="s">
        <v>4</v>
      </c>
      <c r="BG643" s="64" t="s">
        <v>5258</v>
      </c>
      <c r="BH643" s="66"/>
      <c r="BI643" s="66"/>
      <c r="BJ643" s="66"/>
      <c r="BK643" s="66"/>
      <c r="BL643" s="66"/>
      <c r="BM643" s="66"/>
      <c r="BN643" s="66"/>
      <c r="BO643" s="64">
        <v>1.138</v>
      </c>
      <c r="BP643" s="64">
        <v>140.622</v>
      </c>
      <c r="BQ643" s="64">
        <v>121</v>
      </c>
      <c r="BR643" s="64" t="s">
        <v>5260</v>
      </c>
      <c r="BS643" s="64" t="s">
        <v>5260</v>
      </c>
      <c r="BT643" s="64" t="s">
        <v>5261</v>
      </c>
      <c r="BU643" s="64">
        <v>5102</v>
      </c>
      <c r="BV643" s="64"/>
      <c r="BW643" s="64"/>
      <c r="BX643" s="64"/>
      <c r="BY643" s="64"/>
      <c r="BZ643" s="64"/>
      <c r="CA643" s="64"/>
      <c r="CB643" s="64"/>
      <c r="CC643" s="64">
        <v>102</v>
      </c>
      <c r="CD643" s="64">
        <v>8</v>
      </c>
      <c r="CE643" s="64">
        <v>8</v>
      </c>
      <c r="CF643" s="64"/>
      <c r="CG643" s="37" t="e">
        <f>VLOOKUP(Table_1[[#This Row],[EAN]],'[1]Planilha1'!$E:$R,13,0)</f>
        <v>#N/A</v>
      </c>
      <c r="CI643" s="188">
        <f>IF(Table_1[[#This Row],[STATUS MERCADO]]="GO",Table_1[[#This Row],[M. BRUTA TOTAL]],0)</f>
        <v>0</v>
      </c>
      <c r="CJ643" s="188">
        <f>IF(Table_1[[#This Row],[STATUS MERCADO]]="GO",Table_1[[#This Row],[PV UNIT. REALIZADO]]*Table_1[[#This Row],[QUANTIDADE]],0)</f>
        <v>0</v>
      </c>
    </row>
    <row r="644" ht="15">
      <c r="A644" s="7"/>
      <c r="B644" s="67" t="s">
        <v>2735</v>
      </c>
      <c r="C644" s="49"/>
      <c r="D644" s="49"/>
      <c r="E644" s="49">
        <v>7896496941551</v>
      </c>
      <c r="F644" s="50" t="s">
        <v>5049</v>
      </c>
      <c r="G644" s="69" t="s">
        <v>11</v>
      </c>
      <c r="H644" s="48"/>
      <c r="I644" s="51"/>
      <c r="J644" s="48"/>
      <c r="K644" s="52" t="s">
        <v>84</v>
      </c>
      <c r="L644" s="52">
        <v>12</v>
      </c>
      <c r="M644" s="52"/>
      <c r="N644" s="48" t="s">
        <v>85</v>
      </c>
      <c r="O644" s="69" t="s">
        <v>5079</v>
      </c>
      <c r="P644" s="68">
        <v>3.97</v>
      </c>
      <c r="Q644" s="54">
        <f>(17/100+7.6/100+1.65/100)*P644</f>
        <v>1.0421250000000002</v>
      </c>
      <c r="R644" s="54"/>
      <c r="S644" s="54"/>
      <c r="T644" s="54"/>
      <c r="U644" s="54"/>
      <c r="V644" s="54">
        <f>+P644-Q644+R644+S644+T644+U644</f>
        <v>2.9278750000000002</v>
      </c>
      <c r="W644" s="56">
        <f>(1.02/100)</f>
        <v>1.02E-2</v>
      </c>
      <c r="X644" s="56">
        <v>4.8E-3</v>
      </c>
      <c r="Y644" s="56">
        <v>0.17</v>
      </c>
      <c r="Z644" s="56">
        <v>1.65E-2</v>
      </c>
      <c r="AA644" s="56">
        <v>7.6E-2</v>
      </c>
      <c r="AB644" s="56">
        <f>SUM(W644:AA644)</f>
        <v>0.2775</v>
      </c>
      <c r="AC644" s="48">
        <v>12</v>
      </c>
      <c r="AD644" s="57">
        <f>IF(AL644="","",+AC644*AL644)</f>
        <v>89.5146496815287</v>
      </c>
      <c r="AE644" s="58">
        <f>IF(AL644="","",+AL644*AB644)</f>
        <v>2.070026273885351</v>
      </c>
      <c r="AF644" s="57">
        <f>IF(AL644="","",+AL644-AE644)</f>
        <v>5.38952786624204</v>
      </c>
      <c r="AG644" s="58">
        <f>+V644</f>
        <v>2.9278750000000002</v>
      </c>
      <c r="AH644" s="57">
        <f>IF(AF644="","",+AF644-AG644)</f>
        <v>2.46165286624204</v>
      </c>
      <c r="AI644" s="57">
        <f>IF(AH644="","",+AH644*AC644)</f>
        <v>29.539834394904478</v>
      </c>
      <c r="AJ644" s="58">
        <v>13.38</v>
      </c>
      <c r="AK644" s="59">
        <v>0.33</v>
      </c>
      <c r="AL644" s="58">
        <f>IF(V644=0,"",V644/(1-AB644-AK644))</f>
        <v>7.459554140127391</v>
      </c>
      <c r="AM644" s="60">
        <v>0.33</v>
      </c>
      <c r="AN644" s="58">
        <f>IF(V644=0,"",V644/(1-AB644-AM644))</f>
        <v>7.459554140127391</v>
      </c>
      <c r="AO644" s="61">
        <v>1.2</v>
      </c>
      <c r="AP644" s="58">
        <f>IF(BD!AJ644="","",BD!AJ644*BD!AO644)</f>
        <v>16.056</v>
      </c>
      <c r="AQ644" s="56">
        <f>BD!AM644/BD!AK644-1</f>
        <v>0</v>
      </c>
      <c r="AR644" s="56">
        <f>IF(BD!AN644="","",IF(BD!AJ644="","",BD!AN644/BD!AJ644-1))</f>
        <v>-0.4424847428903296</v>
      </c>
      <c r="AS644" s="56" t="str">
        <f>IF(BD!AN644="","",IF(BD!AN644&lt;BD!AL644,"ABAIXO DA META","DENTRO DA META"))</f>
        <v>DENTRO DA META</v>
      </c>
      <c r="AT644" s="56" t="str">
        <f>IF(BD!AJ644="","EM ANÁLISE",IF(BD!AP644&gt;=BD!AN644,"GO", "NO GO"))</f>
        <v>GO</v>
      </c>
      <c r="AU644" s="62">
        <f>IF(AN644="","",+BD!$AN644-AJ644)</f>
        <v>-5.9204458598726095</v>
      </c>
      <c r="AV644" s="63"/>
      <c r="AW644" s="54">
        <f>BD!P644*BD!AC644</f>
        <v>47.64</v>
      </c>
      <c r="AX644" s="54">
        <f>BD!V644*BD!AC644</f>
        <v>35.1345</v>
      </c>
      <c r="AY644" s="54">
        <f>IF(BD!AN644="","",BD!AN644*BD!AC644)</f>
        <v>89.5146496815287</v>
      </c>
      <c r="AZ644" s="48" t="s">
        <v>5271</v>
      </c>
      <c r="BA644" s="69" t="s">
        <v>124</v>
      </c>
      <c r="BB644" s="48">
        <v>1</v>
      </c>
      <c r="BC644" s="69" t="s">
        <v>5079</v>
      </c>
      <c r="BD644" s="64" t="s">
        <v>5257</v>
      </c>
      <c r="BE644" s="65" t="s">
        <v>4</v>
      </c>
      <c r="BF644" s="65" t="s">
        <v>4</v>
      </c>
      <c r="BG644" s="64" t="s">
        <v>5258</v>
      </c>
      <c r="BH644" s="66"/>
      <c r="BI644" s="66"/>
      <c r="BJ644" s="66"/>
      <c r="BK644" s="66"/>
      <c r="BL644" s="66"/>
      <c r="BM644" s="66"/>
      <c r="BN644" s="66"/>
      <c r="BO644" s="64">
        <v>1.138</v>
      </c>
      <c r="BP644" s="64">
        <v>140.622</v>
      </c>
      <c r="BQ644" s="64">
        <v>121</v>
      </c>
      <c r="BR644" s="64" t="s">
        <v>5260</v>
      </c>
      <c r="BS644" s="64" t="s">
        <v>5260</v>
      </c>
      <c r="BT644" s="64" t="s">
        <v>5261</v>
      </c>
      <c r="BU644" s="64">
        <v>5102</v>
      </c>
      <c r="BV644" s="64"/>
      <c r="BW644" s="64"/>
      <c r="BX644" s="64"/>
      <c r="BY644" s="64"/>
      <c r="BZ644" s="64"/>
      <c r="CA644" s="64"/>
      <c r="CB644" s="64"/>
      <c r="CC644" s="64">
        <v>102</v>
      </c>
      <c r="CD644" s="64">
        <v>8</v>
      </c>
      <c r="CE644" s="64">
        <v>8</v>
      </c>
      <c r="CF644" s="64"/>
      <c r="CG644" s="37" t="e">
        <f>VLOOKUP(Table_1[[#This Row],[EAN]],'[1]Planilha1'!$E:$R,13,0)</f>
        <v>#N/A</v>
      </c>
      <c r="CI644" s="188">
        <f>IF(Table_1[[#This Row],[STATUS MERCADO]]="GO",Table_1[[#This Row],[M. BRUTA TOTAL]],0)</f>
        <v>29.539834394904478</v>
      </c>
      <c r="CJ644" s="188">
        <f>IF(Table_1[[#This Row],[STATUS MERCADO]]="GO",Table_1[[#This Row],[PV UNIT. REALIZADO]]*Table_1[[#This Row],[QUANTIDADE]],0)</f>
        <v>89.5146496815287</v>
      </c>
    </row>
    <row r="645" ht="15">
      <c r="A645" s="7"/>
      <c r="B645" s="67" t="s">
        <v>2735</v>
      </c>
      <c r="C645" s="49"/>
      <c r="D645" s="49"/>
      <c r="E645" s="49">
        <v>7896496911615</v>
      </c>
      <c r="F645" s="50" t="s">
        <v>5050</v>
      </c>
      <c r="G645" s="69" t="s">
        <v>11</v>
      </c>
      <c r="H645" s="48"/>
      <c r="I645" s="51"/>
      <c r="J645" s="48"/>
      <c r="K645" s="52" t="s">
        <v>84</v>
      </c>
      <c r="L645" s="52">
        <v>12</v>
      </c>
      <c r="M645" s="52"/>
      <c r="N645" s="48" t="s">
        <v>85</v>
      </c>
      <c r="O645" s="69" t="s">
        <v>5079</v>
      </c>
      <c r="P645" s="68">
        <v>5.27</v>
      </c>
      <c r="Q645" s="54">
        <f>(17/100+7.6/100+1.65/100)*P645</f>
        <v>1.383375</v>
      </c>
      <c r="R645" s="54"/>
      <c r="S645" s="54"/>
      <c r="T645" s="54"/>
      <c r="U645" s="54"/>
      <c r="V645" s="54">
        <f>+P645-Q645+R645+S645+T645+U645</f>
        <v>3.8866249999999996</v>
      </c>
      <c r="W645" s="56">
        <f>(1.02/100)</f>
        <v>1.02E-2</v>
      </c>
      <c r="X645" s="56">
        <v>4.8E-3</v>
      </c>
      <c r="Y645" s="56">
        <v>0.17</v>
      </c>
      <c r="Z645" s="56">
        <v>1.65E-2</v>
      </c>
      <c r="AA645" s="56">
        <v>7.6E-2</v>
      </c>
      <c r="AB645" s="56">
        <f>SUM(W645:AA645)</f>
        <v>0.2775</v>
      </c>
      <c r="AC645" s="48">
        <v>12</v>
      </c>
      <c r="AD645" s="57">
        <f>IF(AL645="","",+AC645*AL645)</f>
        <v>118.82675159235671</v>
      </c>
      <c r="AE645" s="58">
        <f>IF(AL645="","",+AL645*AB645)</f>
        <v>2.747868630573249</v>
      </c>
      <c r="AF645" s="57">
        <f>IF(AL645="","",+AL645-AE645)</f>
        <v>7.15436066878981</v>
      </c>
      <c r="AG645" s="58">
        <f>+V645</f>
        <v>3.8866249999999996</v>
      </c>
      <c r="AH645" s="57">
        <f>IF(AF645="","",+AF645-AG645)</f>
        <v>3.2677356687898103</v>
      </c>
      <c r="AI645" s="57">
        <f>IF(AH645="","",+AH645*AC645)</f>
        <v>39.21282802547772</v>
      </c>
      <c r="AJ645" s="58">
        <v>14</v>
      </c>
      <c r="AK645" s="59">
        <v>0.33</v>
      </c>
      <c r="AL645" s="58">
        <f>IF(V645=0,"",V645/(1-AB645-AK645))</f>
        <v>9.902229299363059</v>
      </c>
      <c r="AM645" s="60">
        <v>0.33</v>
      </c>
      <c r="AN645" s="58">
        <f>IF(V645=0,"",V645/(1-AB645-AM645))</f>
        <v>9.902229299363059</v>
      </c>
      <c r="AO645" s="61">
        <v>1.2</v>
      </c>
      <c r="AP645" s="58">
        <f>IF(BD!AJ645="","",BD!AJ645*BD!AO645)</f>
        <v>16.8</v>
      </c>
      <c r="AQ645" s="56">
        <f>BD!AM645/BD!AK645-1</f>
        <v>0</v>
      </c>
      <c r="AR645" s="56">
        <f>IF(BD!AN645="","",IF(BD!AJ645="","",BD!AN645/BD!AJ645-1))</f>
        <v>-0.292697907188353</v>
      </c>
      <c r="AS645" s="56" t="str">
        <f>IF(BD!AN645="","",IF(BD!AN645&lt;BD!AL645,"ABAIXO DA META","DENTRO DA META"))</f>
        <v>DENTRO DA META</v>
      </c>
      <c r="AT645" s="56" t="str">
        <f>IF(BD!AJ645="","EM ANÁLISE",IF(BD!AP645&gt;=BD!AN645,"GO", "NO GO"))</f>
        <v>GO</v>
      </c>
      <c r="AU645" s="62">
        <f>IF(AN645="","",+BD!$AN645-AJ645)</f>
        <v>-4.097770700636941</v>
      </c>
      <c r="AV645" s="63"/>
      <c r="AW645" s="54">
        <f>BD!P645*BD!AC645</f>
        <v>63.239999999999995</v>
      </c>
      <c r="AX645" s="54">
        <f>BD!V645*BD!AC645</f>
        <v>46.6395</v>
      </c>
      <c r="AY645" s="54">
        <f>IF(BD!AN645="","",BD!AN645*BD!AC645)</f>
        <v>118.82675159235671</v>
      </c>
      <c r="AZ645" s="48" t="s">
        <v>5271</v>
      </c>
      <c r="BA645" s="69" t="s">
        <v>124</v>
      </c>
      <c r="BB645" s="48">
        <v>1</v>
      </c>
      <c r="BC645" s="69" t="s">
        <v>5079</v>
      </c>
      <c r="BD645" s="64" t="s">
        <v>5257</v>
      </c>
      <c r="BE645" s="65" t="s">
        <v>4</v>
      </c>
      <c r="BF645" s="65" t="s">
        <v>4</v>
      </c>
      <c r="BG645" s="64" t="s">
        <v>5258</v>
      </c>
      <c r="BH645" s="66"/>
      <c r="BI645" s="66"/>
      <c r="BJ645" s="66"/>
      <c r="BK645" s="66"/>
      <c r="BL645" s="66"/>
      <c r="BM645" s="66"/>
      <c r="BN645" s="66"/>
      <c r="BO645" s="64">
        <v>1.138</v>
      </c>
      <c r="BP645" s="64">
        <v>140.622</v>
      </c>
      <c r="BQ645" s="64">
        <v>121</v>
      </c>
      <c r="BR645" s="64" t="s">
        <v>5260</v>
      </c>
      <c r="BS645" s="64" t="s">
        <v>5260</v>
      </c>
      <c r="BT645" s="64" t="s">
        <v>5261</v>
      </c>
      <c r="BU645" s="64">
        <v>5102</v>
      </c>
      <c r="BV645" s="64"/>
      <c r="BW645" s="64"/>
      <c r="BX645" s="64"/>
      <c r="BY645" s="64"/>
      <c r="BZ645" s="64"/>
      <c r="CA645" s="64"/>
      <c r="CB645" s="64"/>
      <c r="CC645" s="64">
        <v>102</v>
      </c>
      <c r="CD645" s="64">
        <v>8</v>
      </c>
      <c r="CE645" s="64">
        <v>8</v>
      </c>
      <c r="CF645" s="64"/>
      <c r="CG645" s="37" t="e">
        <f>VLOOKUP(Table_1[[#This Row],[EAN]],'[1]Planilha1'!$E:$R,13,0)</f>
        <v>#N/A</v>
      </c>
      <c r="CI645" s="188">
        <f>IF(Table_1[[#This Row],[STATUS MERCADO]]="GO",Table_1[[#This Row],[M. BRUTA TOTAL]],0)</f>
        <v>39.21282802547772</v>
      </c>
      <c r="CJ645" s="188">
        <f>IF(Table_1[[#This Row],[STATUS MERCADO]]="GO",Table_1[[#This Row],[PV UNIT. REALIZADO]]*Table_1[[#This Row],[QUANTIDADE]],0)</f>
        <v>118.82675159235671</v>
      </c>
    </row>
    <row r="646" ht="15">
      <c r="A646" s="7"/>
      <c r="B646" s="67" t="s">
        <v>2735</v>
      </c>
      <c r="C646" s="49"/>
      <c r="D646" s="49"/>
      <c r="E646" s="49">
        <v>7891150072596</v>
      </c>
      <c r="F646" s="50" t="s">
        <v>5051</v>
      </c>
      <c r="G646" s="69" t="s">
        <v>11</v>
      </c>
      <c r="H646" s="48"/>
      <c r="I646" s="51"/>
      <c r="J646" s="48"/>
      <c r="K646" s="52" t="s">
        <v>84</v>
      </c>
      <c r="L646" s="52">
        <v>12</v>
      </c>
      <c r="M646" s="52"/>
      <c r="N646" s="48" t="s">
        <v>85</v>
      </c>
      <c r="O646" s="69" t="s">
        <v>5079</v>
      </c>
      <c r="P646" s="68">
        <v>3.84</v>
      </c>
      <c r="Q646" s="54">
        <f>(17/100+7.6/100+1.65/100)*P646</f>
        <v>1.008</v>
      </c>
      <c r="R646" s="54"/>
      <c r="S646" s="54"/>
      <c r="T646" s="54"/>
      <c r="U646" s="54"/>
      <c r="V646" s="54">
        <f>+P646-Q646+R646+S646+T646+U646</f>
        <v>2.832</v>
      </c>
      <c r="W646" s="56">
        <f>(1.02/100)</f>
        <v>1.02E-2</v>
      </c>
      <c r="X646" s="56">
        <v>4.8E-3</v>
      </c>
      <c r="Y646" s="56">
        <v>0.17</v>
      </c>
      <c r="Z646" s="56">
        <v>1.65E-2</v>
      </c>
      <c r="AA646" s="56">
        <v>7.6E-2</v>
      </c>
      <c r="AB646" s="56">
        <f>SUM(W646:AA646)</f>
        <v>0.2775</v>
      </c>
      <c r="AC646" s="48">
        <v>12</v>
      </c>
      <c r="AD646" s="57">
        <f>IF(AL646="","",+AC646*AL646)</f>
        <v>86.58343949044587</v>
      </c>
      <c r="AE646" s="58">
        <f>IF(AL646="","",+AL646*AB646)</f>
        <v>2.002242038216561</v>
      </c>
      <c r="AF646" s="57">
        <f>IF(AL646="","",+AL646-AE646)</f>
        <v>5.213044585987262</v>
      </c>
      <c r="AG646" s="58">
        <f>+V646</f>
        <v>2.832</v>
      </c>
      <c r="AH646" s="57">
        <f>IF(AF646="","",+AF646-AG646)</f>
        <v>2.3810445859872624</v>
      </c>
      <c r="AI646" s="57">
        <f>IF(AH646="","",+AH646*AC646)</f>
        <v>28.57253503184715</v>
      </c>
      <c r="AJ646" s="58">
        <v>6.79</v>
      </c>
      <c r="AK646" s="59">
        <v>0.33</v>
      </c>
      <c r="AL646" s="58">
        <f>IF(V646=0,"",V646/(1-AB646-AK646))</f>
        <v>7.215286624203823</v>
      </c>
      <c r="AM646" s="60">
        <v>0.33</v>
      </c>
      <c r="AN646" s="58">
        <f>IF(V646=0,"",V646/(1-AB646-AM646))</f>
        <v>7.215286624203823</v>
      </c>
      <c r="AO646" s="61">
        <v>1.2</v>
      </c>
      <c r="AP646" s="58">
        <f>IF(BD!AJ646="","",BD!AJ646*BD!AO646)</f>
        <v>8.148</v>
      </c>
      <c r="AQ646" s="56">
        <f>BD!AM646/BD!AK646-1</f>
        <v>0</v>
      </c>
      <c r="AR646" s="56">
        <f>IF(BD!AN646="","",IF(BD!AJ646="","",BD!AN646/BD!AJ646-1))</f>
        <v>6.263425982383253E-2</v>
      </c>
      <c r="AS646" s="56" t="str">
        <f>IF(BD!AN646="","",IF(BD!AN646&lt;BD!AL646,"ABAIXO DA META","DENTRO DA META"))</f>
        <v>DENTRO DA META</v>
      </c>
      <c r="AT646" s="56" t="str">
        <f>IF(BD!AJ646="","EM ANÁLISE",IF(BD!AP646&gt;=BD!AN646,"GO", "NO GO"))</f>
        <v>GO</v>
      </c>
      <c r="AU646" s="62">
        <f>IF(AN646="","",+BD!$AN646-AJ646)</f>
        <v>0.4252866242038227</v>
      </c>
      <c r="AV646" s="63"/>
      <c r="AW646" s="54">
        <f>BD!P646*BD!AC646</f>
        <v>46.08</v>
      </c>
      <c r="AX646" s="54">
        <f>BD!V646*BD!AC646</f>
        <v>33.983999999999995</v>
      </c>
      <c r="AY646" s="54">
        <f>IF(BD!AN646="","",BD!AN646*BD!AC646)</f>
        <v>86.58343949044587</v>
      </c>
      <c r="AZ646" s="48" t="s">
        <v>5271</v>
      </c>
      <c r="BA646" s="69" t="s">
        <v>124</v>
      </c>
      <c r="BB646" s="48">
        <v>1</v>
      </c>
      <c r="BC646" s="69" t="s">
        <v>5079</v>
      </c>
      <c r="BD646" s="64" t="s">
        <v>5257</v>
      </c>
      <c r="BE646" s="65" t="s">
        <v>4</v>
      </c>
      <c r="BF646" s="65" t="s">
        <v>4</v>
      </c>
      <c r="BG646" s="64" t="s">
        <v>5258</v>
      </c>
      <c r="BH646" s="66"/>
      <c r="BI646" s="66"/>
      <c r="BJ646" s="66"/>
      <c r="BK646" s="66"/>
      <c r="BL646" s="66"/>
      <c r="BM646" s="66"/>
      <c r="BN646" s="66"/>
      <c r="BO646" s="64">
        <v>1.138</v>
      </c>
      <c r="BP646" s="64">
        <v>140.622</v>
      </c>
      <c r="BQ646" s="64">
        <v>121</v>
      </c>
      <c r="BR646" s="64" t="s">
        <v>5260</v>
      </c>
      <c r="BS646" s="64" t="s">
        <v>5260</v>
      </c>
      <c r="BT646" s="64" t="s">
        <v>5261</v>
      </c>
      <c r="BU646" s="64">
        <v>5102</v>
      </c>
      <c r="BV646" s="64"/>
      <c r="BW646" s="64"/>
      <c r="BX646" s="64"/>
      <c r="BY646" s="64"/>
      <c r="BZ646" s="64"/>
      <c r="CA646" s="64"/>
      <c r="CB646" s="64"/>
      <c r="CC646" s="64">
        <v>102</v>
      </c>
      <c r="CD646" s="64">
        <v>8</v>
      </c>
      <c r="CE646" s="64">
        <v>8</v>
      </c>
      <c r="CF646" s="64"/>
      <c r="CG646" s="37" t="e">
        <f>VLOOKUP(Table_1[[#This Row],[EAN]],'[1]Planilha1'!$E:$R,13,0)</f>
        <v>#N/A</v>
      </c>
      <c r="CI646" s="188">
        <f>IF(Table_1[[#This Row],[STATUS MERCADO]]="GO",Table_1[[#This Row],[M. BRUTA TOTAL]],0)</f>
        <v>28.57253503184715</v>
      </c>
      <c r="CJ646" s="188">
        <f>IF(Table_1[[#This Row],[STATUS MERCADO]]="GO",Table_1[[#This Row],[PV UNIT. REALIZADO]]*Table_1[[#This Row],[QUANTIDADE]],0)</f>
        <v>86.58343949044587</v>
      </c>
    </row>
    <row r="647" ht="15">
      <c r="A647" s="7"/>
      <c r="B647" s="67" t="s">
        <v>2735</v>
      </c>
      <c r="C647" s="49"/>
      <c r="D647" s="49"/>
      <c r="E647" s="49">
        <v>7896496918010</v>
      </c>
      <c r="F647" s="50" t="s">
        <v>5052</v>
      </c>
      <c r="G647" s="69" t="s">
        <v>11</v>
      </c>
      <c r="H647" s="48"/>
      <c r="I647" s="51"/>
      <c r="J647" s="48"/>
      <c r="K647" s="52" t="s">
        <v>84</v>
      </c>
      <c r="L647" s="52">
        <v>12</v>
      </c>
      <c r="M647" s="52"/>
      <c r="N647" s="48" t="s">
        <v>85</v>
      </c>
      <c r="O647" s="69" t="s">
        <v>5079</v>
      </c>
      <c r="P647" s="68">
        <v>3.84</v>
      </c>
      <c r="Q647" s="54">
        <f>(17/100+7.6/100+1.65/100)*P647</f>
        <v>1.008</v>
      </c>
      <c r="R647" s="54"/>
      <c r="S647" s="54"/>
      <c r="T647" s="54"/>
      <c r="U647" s="54"/>
      <c r="V647" s="54">
        <f>+P647-Q647+R647+S647+T647+U647</f>
        <v>2.832</v>
      </c>
      <c r="W647" s="56">
        <f>(1.02/100)</f>
        <v>1.02E-2</v>
      </c>
      <c r="X647" s="56">
        <v>4.8E-3</v>
      </c>
      <c r="Y647" s="56">
        <v>0.17</v>
      </c>
      <c r="Z647" s="56">
        <v>1.65E-2</v>
      </c>
      <c r="AA647" s="56">
        <v>7.6E-2</v>
      </c>
      <c r="AB647" s="56">
        <f>SUM(W647:AA647)</f>
        <v>0.2775</v>
      </c>
      <c r="AC647" s="48">
        <v>12</v>
      </c>
      <c r="AD647" s="57">
        <f>IF(AL647="","",+AC647*AL647)</f>
        <v>86.58343949044587</v>
      </c>
      <c r="AE647" s="58">
        <f>IF(AL647="","",+AL647*AB647)</f>
        <v>2.002242038216561</v>
      </c>
      <c r="AF647" s="57">
        <f>IF(AL647="","",+AL647-AE647)</f>
        <v>5.213044585987262</v>
      </c>
      <c r="AG647" s="58">
        <f>+V647</f>
        <v>2.832</v>
      </c>
      <c r="AH647" s="57">
        <f>IF(AF647="","",+AF647-AG647)</f>
        <v>2.3810445859872624</v>
      </c>
      <c r="AI647" s="57">
        <f>IF(AH647="","",+AH647*AC647)</f>
        <v>28.57253503184715</v>
      </c>
      <c r="AJ647" s="58">
        <v>6.79</v>
      </c>
      <c r="AK647" s="59">
        <v>0.33</v>
      </c>
      <c r="AL647" s="58">
        <f>IF(V647=0,"",V647/(1-AB647-AK647))</f>
        <v>7.215286624203823</v>
      </c>
      <c r="AM647" s="60">
        <v>0.33</v>
      </c>
      <c r="AN647" s="58">
        <f>IF(V647=0,"",V647/(1-AB647-AM647))</f>
        <v>7.215286624203823</v>
      </c>
      <c r="AO647" s="61">
        <v>1.2</v>
      </c>
      <c r="AP647" s="58">
        <f>IF(BD!AJ647="","",BD!AJ647*BD!AO647)</f>
        <v>8.148</v>
      </c>
      <c r="AQ647" s="56">
        <f>BD!AM647/BD!AK647-1</f>
        <v>0</v>
      </c>
      <c r="AR647" s="56">
        <f>IF(BD!AN647="","",IF(BD!AJ647="","",BD!AN647/BD!AJ647-1))</f>
        <v>6.263425982383253E-2</v>
      </c>
      <c r="AS647" s="56" t="str">
        <f>IF(BD!AN647="","",IF(BD!AN647&lt;BD!AL647,"ABAIXO DA META","DENTRO DA META"))</f>
        <v>DENTRO DA META</v>
      </c>
      <c r="AT647" s="56" t="str">
        <f>IF(BD!AJ647="","EM ANÁLISE",IF(BD!AP647&gt;=BD!AN647,"GO", "NO GO"))</f>
        <v>GO</v>
      </c>
      <c r="AU647" s="62">
        <f>IF(AN647="","",+BD!$AN647-AJ647)</f>
        <v>0.4252866242038227</v>
      </c>
      <c r="AV647" s="63"/>
      <c r="AW647" s="54">
        <f>BD!P647*BD!AC647</f>
        <v>46.08</v>
      </c>
      <c r="AX647" s="54">
        <f>BD!V647*BD!AC647</f>
        <v>33.983999999999995</v>
      </c>
      <c r="AY647" s="54">
        <f>IF(BD!AN647="","",BD!AN647*BD!AC647)</f>
        <v>86.58343949044587</v>
      </c>
      <c r="AZ647" s="48" t="s">
        <v>5271</v>
      </c>
      <c r="BA647" s="69" t="s">
        <v>124</v>
      </c>
      <c r="BB647" s="48">
        <v>1</v>
      </c>
      <c r="BC647" s="69" t="s">
        <v>5079</v>
      </c>
      <c r="BD647" s="64" t="s">
        <v>5257</v>
      </c>
      <c r="BE647" s="65" t="s">
        <v>4</v>
      </c>
      <c r="BF647" s="65" t="s">
        <v>4</v>
      </c>
      <c r="BG647" s="64" t="s">
        <v>5258</v>
      </c>
      <c r="BH647" s="66"/>
      <c r="BI647" s="66"/>
      <c r="BJ647" s="66"/>
      <c r="BK647" s="66"/>
      <c r="BL647" s="66"/>
      <c r="BM647" s="66"/>
      <c r="BN647" s="66"/>
      <c r="BO647" s="64">
        <v>1.138</v>
      </c>
      <c r="BP647" s="64">
        <v>140.622</v>
      </c>
      <c r="BQ647" s="64">
        <v>121</v>
      </c>
      <c r="BR647" s="64" t="s">
        <v>5260</v>
      </c>
      <c r="BS647" s="64" t="s">
        <v>5260</v>
      </c>
      <c r="BT647" s="64" t="s">
        <v>5261</v>
      </c>
      <c r="BU647" s="64">
        <v>5102</v>
      </c>
      <c r="BV647" s="64"/>
      <c r="BW647" s="64"/>
      <c r="BX647" s="64"/>
      <c r="BY647" s="64"/>
      <c r="BZ647" s="64"/>
      <c r="CA647" s="64"/>
      <c r="CB647" s="64"/>
      <c r="CC647" s="64">
        <v>102</v>
      </c>
      <c r="CD647" s="64">
        <v>8</v>
      </c>
      <c r="CE647" s="64">
        <v>8</v>
      </c>
      <c r="CF647" s="64"/>
      <c r="CG647" s="37" t="e">
        <f>VLOOKUP(Table_1[[#This Row],[EAN]],'[1]Planilha1'!$E:$R,13,0)</f>
        <v>#N/A</v>
      </c>
      <c r="CI647" s="188">
        <f>IF(Table_1[[#This Row],[STATUS MERCADO]]="GO",Table_1[[#This Row],[M. BRUTA TOTAL]],0)</f>
        <v>28.57253503184715</v>
      </c>
      <c r="CJ647" s="188">
        <f>IF(Table_1[[#This Row],[STATUS MERCADO]]="GO",Table_1[[#This Row],[PV UNIT. REALIZADO]]*Table_1[[#This Row],[QUANTIDADE]],0)</f>
        <v>86.58343949044587</v>
      </c>
    </row>
    <row r="648" ht="15">
      <c r="A648" s="7"/>
      <c r="B648" s="67" t="s">
        <v>2735</v>
      </c>
      <c r="C648" s="49"/>
      <c r="D648" s="49"/>
      <c r="E648" s="49">
        <v>7896496918003</v>
      </c>
      <c r="F648" s="50" t="s">
        <v>5053</v>
      </c>
      <c r="G648" s="69" t="s">
        <v>11</v>
      </c>
      <c r="H648" s="48"/>
      <c r="I648" s="51"/>
      <c r="J648" s="48"/>
      <c r="K648" s="52" t="s">
        <v>84</v>
      </c>
      <c r="L648" s="52">
        <v>12</v>
      </c>
      <c r="M648" s="52"/>
      <c r="N648" s="48" t="s">
        <v>85</v>
      </c>
      <c r="O648" s="69" t="s">
        <v>5079</v>
      </c>
      <c r="P648" s="68">
        <v>3.82</v>
      </c>
      <c r="Q648" s="54">
        <f>(17/100+7.6/100+1.65/100)*P648</f>
        <v>1.00275</v>
      </c>
      <c r="R648" s="54"/>
      <c r="S648" s="54"/>
      <c r="T648" s="54"/>
      <c r="U648" s="54"/>
      <c r="V648" s="54">
        <f>+P648-Q648+R648+S648+T648+U648</f>
        <v>2.8172499999999996</v>
      </c>
      <c r="W648" s="56">
        <f>(1.02/100)</f>
        <v>1.02E-2</v>
      </c>
      <c r="X648" s="56">
        <v>4.8E-3</v>
      </c>
      <c r="Y648" s="56">
        <v>0.17</v>
      </c>
      <c r="Z648" s="56">
        <v>1.65E-2</v>
      </c>
      <c r="AA648" s="56">
        <v>7.6E-2</v>
      </c>
      <c r="AB648" s="56">
        <f>SUM(W648:AA648)</f>
        <v>0.2775</v>
      </c>
      <c r="AC648" s="48">
        <v>12</v>
      </c>
      <c r="AD648" s="57">
        <f>IF(AL648="","",+AC648*AL648)</f>
        <v>86.13248407643313</v>
      </c>
      <c r="AE648" s="58">
        <f>IF(AL648="","",+AL648*AB648)</f>
        <v>1.9918136942675162</v>
      </c>
      <c r="AF648" s="57">
        <f>IF(AL648="","",+AL648-AE648)</f>
        <v>5.1858933121019115</v>
      </c>
      <c r="AG648" s="58">
        <f>+V648</f>
        <v>2.8172499999999996</v>
      </c>
      <c r="AH648" s="57">
        <f>IF(AF648="","",+AF648-AG648)</f>
        <v>2.368643312101912</v>
      </c>
      <c r="AI648" s="57">
        <f>IF(AH648="","",+AH648*AC648)</f>
        <v>28.423719745222943</v>
      </c>
      <c r="AJ648" s="58">
        <v>6.79</v>
      </c>
      <c r="AK648" s="59">
        <v>0.33</v>
      </c>
      <c r="AL648" s="58">
        <f>IF(V648=0,"",V648/(1-AB648-AK648))</f>
        <v>7.1777070063694275</v>
      </c>
      <c r="AM648" s="60">
        <v>0.33</v>
      </c>
      <c r="AN648" s="58">
        <f>IF(V648=0,"",V648/(1-AB648-AM648))</f>
        <v>7.1777070063694275</v>
      </c>
      <c r="AO648" s="61">
        <v>1.2</v>
      </c>
      <c r="AP648" s="58">
        <f>IF(BD!AJ648="","",BD!AJ648*BD!AO648)</f>
        <v>8.148</v>
      </c>
      <c r="AQ648" s="56">
        <f>BD!AM648/BD!AK648-1</f>
        <v>0</v>
      </c>
      <c r="AR648" s="56">
        <f>IF(BD!AN648="","",IF(BD!AJ648="","",BD!AN648/BD!AJ648-1))</f>
        <v>5.709970638725004E-2</v>
      </c>
      <c r="AS648" s="56" t="str">
        <f>IF(BD!AN648="","",IF(BD!AN648&lt;BD!AL648,"ABAIXO DA META","DENTRO DA META"))</f>
        <v>DENTRO DA META</v>
      </c>
      <c r="AT648" s="56" t="str">
        <f>IF(BD!AJ648="","EM ANÁLISE",IF(BD!AP648&gt;=BD!AN648,"GO", "NO GO"))</f>
        <v>GO</v>
      </c>
      <c r="AU648" s="62">
        <f>IF(AN648="","",+BD!$AN648-AJ648)</f>
        <v>0.38770700636942745</v>
      </c>
      <c r="AV648" s="63"/>
      <c r="AW648" s="54">
        <f>BD!P648*BD!AC648</f>
        <v>45.839999999999996</v>
      </c>
      <c r="AX648" s="54">
        <f>BD!V648*BD!AC648</f>
        <v>33.806999999999995</v>
      </c>
      <c r="AY648" s="54">
        <f>IF(BD!AN648="","",BD!AN648*BD!AC648)</f>
        <v>86.13248407643313</v>
      </c>
      <c r="AZ648" s="48" t="s">
        <v>5271</v>
      </c>
      <c r="BA648" s="69" t="s">
        <v>124</v>
      </c>
      <c r="BB648" s="48">
        <v>1</v>
      </c>
      <c r="BC648" s="69" t="s">
        <v>5079</v>
      </c>
      <c r="BD648" s="64" t="s">
        <v>5257</v>
      </c>
      <c r="BE648" s="65" t="s">
        <v>4</v>
      </c>
      <c r="BF648" s="65" t="s">
        <v>4</v>
      </c>
      <c r="BG648" s="64" t="s">
        <v>5258</v>
      </c>
      <c r="BH648" s="66"/>
      <c r="BI648" s="66"/>
      <c r="BJ648" s="66"/>
      <c r="BK648" s="66"/>
      <c r="BL648" s="66"/>
      <c r="BM648" s="66"/>
      <c r="BN648" s="66"/>
      <c r="BO648" s="64">
        <v>1.138</v>
      </c>
      <c r="BP648" s="64">
        <v>140.622</v>
      </c>
      <c r="BQ648" s="64">
        <v>121</v>
      </c>
      <c r="BR648" s="64" t="s">
        <v>5260</v>
      </c>
      <c r="BS648" s="64" t="s">
        <v>5260</v>
      </c>
      <c r="BT648" s="64" t="s">
        <v>5261</v>
      </c>
      <c r="BU648" s="64">
        <v>5102</v>
      </c>
      <c r="BV648" s="64"/>
      <c r="BW648" s="64"/>
      <c r="BX648" s="64"/>
      <c r="BY648" s="64"/>
      <c r="BZ648" s="64"/>
      <c r="CA648" s="64"/>
      <c r="CB648" s="64"/>
      <c r="CC648" s="64">
        <v>102</v>
      </c>
      <c r="CD648" s="64">
        <v>8</v>
      </c>
      <c r="CE648" s="64">
        <v>8</v>
      </c>
      <c r="CF648" s="64"/>
      <c r="CG648" s="37" t="e">
        <f>VLOOKUP(Table_1[[#This Row],[EAN]],'[1]Planilha1'!$E:$R,13,0)</f>
        <v>#N/A</v>
      </c>
      <c r="CI648" s="188">
        <f>IF(Table_1[[#This Row],[STATUS MERCADO]]="GO",Table_1[[#This Row],[M. BRUTA TOTAL]],0)</f>
        <v>28.423719745222943</v>
      </c>
      <c r="CJ648" s="188">
        <f>IF(Table_1[[#This Row],[STATUS MERCADO]]="GO",Table_1[[#This Row],[PV UNIT. REALIZADO]]*Table_1[[#This Row],[QUANTIDADE]],0)</f>
        <v>86.13248407643313</v>
      </c>
    </row>
    <row r="649" ht="15">
      <c r="A649" s="7"/>
      <c r="B649" s="67" t="s">
        <v>2735</v>
      </c>
      <c r="C649" s="49"/>
      <c r="D649" s="49"/>
      <c r="E649" s="49">
        <v>7891150072589</v>
      </c>
      <c r="F649" s="50" t="s">
        <v>5054</v>
      </c>
      <c r="G649" s="69" t="s">
        <v>11</v>
      </c>
      <c r="H649" s="48"/>
      <c r="I649" s="51"/>
      <c r="J649" s="48"/>
      <c r="K649" s="52" t="s">
        <v>84</v>
      </c>
      <c r="L649" s="52">
        <v>12</v>
      </c>
      <c r="M649" s="52"/>
      <c r="N649" s="48" t="s">
        <v>85</v>
      </c>
      <c r="O649" s="69" t="s">
        <v>5079</v>
      </c>
      <c r="P649" s="68">
        <v>3.82</v>
      </c>
      <c r="Q649" s="54">
        <f>(17/100+7.6/100+1.65/100)*P649</f>
        <v>1.00275</v>
      </c>
      <c r="R649" s="54"/>
      <c r="S649" s="54"/>
      <c r="T649" s="54"/>
      <c r="U649" s="54"/>
      <c r="V649" s="54">
        <f>+P649-Q649+R649+S649+T649+U649</f>
        <v>2.8172499999999996</v>
      </c>
      <c r="W649" s="56">
        <f>(1.02/100)</f>
        <v>1.02E-2</v>
      </c>
      <c r="X649" s="56">
        <v>4.8E-3</v>
      </c>
      <c r="Y649" s="56">
        <v>0.17</v>
      </c>
      <c r="Z649" s="56">
        <v>1.65E-2</v>
      </c>
      <c r="AA649" s="56">
        <v>7.6E-2</v>
      </c>
      <c r="AB649" s="56">
        <f>SUM(W649:AA649)</f>
        <v>0.2775</v>
      </c>
      <c r="AC649" s="48">
        <v>12</v>
      </c>
      <c r="AD649" s="57">
        <f>IF(AL649="","",+AC649*AL649)</f>
        <v>86.13248407643313</v>
      </c>
      <c r="AE649" s="58">
        <f>IF(AL649="","",+AL649*AB649)</f>
        <v>1.9918136942675162</v>
      </c>
      <c r="AF649" s="57">
        <f>IF(AL649="","",+AL649-AE649)</f>
        <v>5.1858933121019115</v>
      </c>
      <c r="AG649" s="58">
        <f>+V649</f>
        <v>2.8172499999999996</v>
      </c>
      <c r="AH649" s="57">
        <f>IF(AF649="","",+AF649-AG649)</f>
        <v>2.368643312101912</v>
      </c>
      <c r="AI649" s="57">
        <f>IF(AH649="","",+AH649*AC649)</f>
        <v>28.423719745222943</v>
      </c>
      <c r="AJ649" s="58">
        <v>6.79</v>
      </c>
      <c r="AK649" s="59">
        <v>0.33</v>
      </c>
      <c r="AL649" s="58">
        <f>IF(V649=0,"",V649/(1-AB649-AK649))</f>
        <v>7.1777070063694275</v>
      </c>
      <c r="AM649" s="60">
        <v>0.33</v>
      </c>
      <c r="AN649" s="58">
        <f>IF(V649=0,"",V649/(1-AB649-AM649))</f>
        <v>7.1777070063694275</v>
      </c>
      <c r="AO649" s="61">
        <v>1.2</v>
      </c>
      <c r="AP649" s="58">
        <f>IF(BD!AJ649="","",BD!AJ649*BD!AO649)</f>
        <v>8.148</v>
      </c>
      <c r="AQ649" s="56">
        <f>BD!AM649/BD!AK649-1</f>
        <v>0</v>
      </c>
      <c r="AR649" s="56">
        <f>IF(BD!AN649="","",IF(BD!AJ649="","",BD!AN649/BD!AJ649-1))</f>
        <v>5.709970638725004E-2</v>
      </c>
      <c r="AS649" s="56" t="str">
        <f>IF(BD!AN649="","",IF(BD!AN649&lt;BD!AL649,"ABAIXO DA META","DENTRO DA META"))</f>
        <v>DENTRO DA META</v>
      </c>
      <c r="AT649" s="56" t="str">
        <f>IF(BD!AJ649="","EM ANÁLISE",IF(BD!AP649&gt;=BD!AN649,"GO", "NO GO"))</f>
        <v>GO</v>
      </c>
      <c r="AU649" s="62">
        <f>IF(AN649="","",+BD!$AN649-AJ649)</f>
        <v>0.38770700636942745</v>
      </c>
      <c r="AV649" s="63"/>
      <c r="AW649" s="54">
        <f>BD!P649*BD!AC649</f>
        <v>45.839999999999996</v>
      </c>
      <c r="AX649" s="54">
        <f>BD!V649*BD!AC649</f>
        <v>33.806999999999995</v>
      </c>
      <c r="AY649" s="54">
        <f>IF(BD!AN649="","",BD!AN649*BD!AC649)</f>
        <v>86.13248407643313</v>
      </c>
      <c r="AZ649" s="48" t="s">
        <v>5271</v>
      </c>
      <c r="BA649" s="69" t="s">
        <v>124</v>
      </c>
      <c r="BB649" s="48">
        <v>1</v>
      </c>
      <c r="BC649" s="69" t="s">
        <v>5079</v>
      </c>
      <c r="BD649" s="64" t="s">
        <v>5257</v>
      </c>
      <c r="BE649" s="65" t="s">
        <v>4</v>
      </c>
      <c r="BF649" s="65" t="s">
        <v>4</v>
      </c>
      <c r="BG649" s="64" t="s">
        <v>5258</v>
      </c>
      <c r="BH649" s="66"/>
      <c r="BI649" s="66"/>
      <c r="BJ649" s="66"/>
      <c r="BK649" s="66"/>
      <c r="BL649" s="66"/>
      <c r="BM649" s="66"/>
      <c r="BN649" s="66"/>
      <c r="BO649" s="64">
        <v>1.138</v>
      </c>
      <c r="BP649" s="64">
        <v>140.622</v>
      </c>
      <c r="BQ649" s="64">
        <v>121</v>
      </c>
      <c r="BR649" s="64" t="s">
        <v>5260</v>
      </c>
      <c r="BS649" s="64" t="s">
        <v>5260</v>
      </c>
      <c r="BT649" s="64" t="s">
        <v>5261</v>
      </c>
      <c r="BU649" s="64">
        <v>5102</v>
      </c>
      <c r="BV649" s="64"/>
      <c r="BW649" s="64"/>
      <c r="BX649" s="64"/>
      <c r="BY649" s="64"/>
      <c r="BZ649" s="64"/>
      <c r="CA649" s="64"/>
      <c r="CB649" s="64"/>
      <c r="CC649" s="64">
        <v>102</v>
      </c>
      <c r="CD649" s="64">
        <v>8</v>
      </c>
      <c r="CE649" s="64">
        <v>8</v>
      </c>
      <c r="CF649" s="64"/>
      <c r="CG649" s="37" t="e">
        <f>VLOOKUP(Table_1[[#This Row],[EAN]],'[1]Planilha1'!$E:$R,13,0)</f>
        <v>#N/A</v>
      </c>
      <c r="CI649" s="188">
        <f>IF(Table_1[[#This Row],[STATUS MERCADO]]="GO",Table_1[[#This Row],[M. BRUTA TOTAL]],0)</f>
        <v>28.423719745222943</v>
      </c>
      <c r="CJ649" s="188">
        <f>IF(Table_1[[#This Row],[STATUS MERCADO]]="GO",Table_1[[#This Row],[PV UNIT. REALIZADO]]*Table_1[[#This Row],[QUANTIDADE]],0)</f>
        <v>86.13248407643313</v>
      </c>
    </row>
    <row r="650" ht="15">
      <c r="A650" s="7"/>
      <c r="B650" s="67" t="s">
        <v>2735</v>
      </c>
      <c r="C650" s="49"/>
      <c r="D650" s="49"/>
      <c r="E650" s="49">
        <v>7896496917679</v>
      </c>
      <c r="F650" s="50" t="s">
        <v>5055</v>
      </c>
      <c r="G650" s="69" t="s">
        <v>11</v>
      </c>
      <c r="H650" s="48"/>
      <c r="I650" s="51"/>
      <c r="J650" s="48"/>
      <c r="K650" s="52" t="s">
        <v>84</v>
      </c>
      <c r="L650" s="52">
        <v>12</v>
      </c>
      <c r="M650" s="52"/>
      <c r="N650" s="48" t="s">
        <v>85</v>
      </c>
      <c r="O650" s="69" t="s">
        <v>5079</v>
      </c>
      <c r="P650" s="68">
        <v>3.52</v>
      </c>
      <c r="Q650" s="54">
        <f>(17/100+7.6/100+1.65/100)*P650</f>
        <v>0.924</v>
      </c>
      <c r="R650" s="54"/>
      <c r="S650" s="54"/>
      <c r="T650" s="54"/>
      <c r="U650" s="54"/>
      <c r="V650" s="54">
        <f>+P650-Q650+R650+S650+T650+U650</f>
        <v>2.596</v>
      </c>
      <c r="W650" s="56">
        <f>(1.02/100)</f>
        <v>1.02E-2</v>
      </c>
      <c r="X650" s="56">
        <v>4.8E-3</v>
      </c>
      <c r="Y650" s="56">
        <v>0.17</v>
      </c>
      <c r="Z650" s="56">
        <v>1.65E-2</v>
      </c>
      <c r="AA650" s="56">
        <v>7.6E-2</v>
      </c>
      <c r="AB650" s="56">
        <f>SUM(W650:AA650)</f>
        <v>0.2775</v>
      </c>
      <c r="AC650" s="48">
        <v>12</v>
      </c>
      <c r="AD650" s="57">
        <f>IF(AL650="","",+AC650*AL650)</f>
        <v>79.36815286624207</v>
      </c>
      <c r="AE650" s="58">
        <f>IF(AL650="","",+AL650*AB650)</f>
        <v>1.835388535031848</v>
      </c>
      <c r="AF650" s="57">
        <f>IF(AL650="","",+AL650-AE650)</f>
        <v>4.778624203821657</v>
      </c>
      <c r="AG650" s="58">
        <f>+V650</f>
        <v>2.596</v>
      </c>
      <c r="AH650" s="57">
        <f>IF(AF650="","",+AF650-AG650)</f>
        <v>2.182624203821657</v>
      </c>
      <c r="AI650" s="57">
        <f>IF(AH650="","",+AH650*AC650)</f>
        <v>26.191490445859884</v>
      </c>
      <c r="AJ650" s="58">
        <v>8.95</v>
      </c>
      <c r="AK650" s="59">
        <v>0.33</v>
      </c>
      <c r="AL650" s="58">
        <f>IF(V650=0,"",V650/(1-AB650-AK650))</f>
        <v>6.614012738853505</v>
      </c>
      <c r="AM650" s="60">
        <v>0.33</v>
      </c>
      <c r="AN650" s="58">
        <f>IF(V650=0,"",V650/(1-AB650-AM650))</f>
        <v>6.614012738853505</v>
      </c>
      <c r="AO650" s="61">
        <v>1.2</v>
      </c>
      <c r="AP650" s="58">
        <f>IF(BD!AJ650="","",BD!AJ650*BD!AO650)</f>
        <v>10.739999999999998</v>
      </c>
      <c r="AQ650" s="56">
        <f>BD!AM650/BD!AK650-1</f>
        <v>0</v>
      </c>
      <c r="AR650" s="56">
        <f>IF(BD!AN650="","",IF(BD!AJ650="","",BD!AN650/BD!AJ650-1))</f>
        <v>-0.2610041632565915</v>
      </c>
      <c r="AS650" s="56" t="str">
        <f>IF(BD!AN650="","",IF(BD!AN650&lt;BD!AL650,"ABAIXO DA META","DENTRO DA META"))</f>
        <v>DENTRO DA META</v>
      </c>
      <c r="AT650" s="56" t="str">
        <f>IF(BD!AJ650="","EM ANÁLISE",IF(BD!AP650&gt;=BD!AN650,"GO", "NO GO"))</f>
        <v>GO</v>
      </c>
      <c r="AU650" s="62">
        <f>IF(AN650="","",+BD!$AN650-AJ650)</f>
        <v>-2.335987261146494</v>
      </c>
      <c r="AV650" s="63"/>
      <c r="AW650" s="54">
        <f>BD!P650*BD!AC650</f>
        <v>42.24</v>
      </c>
      <c r="AX650" s="54">
        <f>BD!V650*BD!AC650</f>
        <v>31.152</v>
      </c>
      <c r="AY650" s="54">
        <f>IF(BD!AN650="","",BD!AN650*BD!AC650)</f>
        <v>79.36815286624207</v>
      </c>
      <c r="AZ650" s="48" t="s">
        <v>5271</v>
      </c>
      <c r="BA650" s="69" t="s">
        <v>124</v>
      </c>
      <c r="BB650" s="48">
        <v>1</v>
      </c>
      <c r="BC650" s="69" t="s">
        <v>5079</v>
      </c>
      <c r="BD650" s="64" t="s">
        <v>5257</v>
      </c>
      <c r="BE650" s="65" t="s">
        <v>4</v>
      </c>
      <c r="BF650" s="65" t="s">
        <v>4</v>
      </c>
      <c r="BG650" s="64" t="s">
        <v>5258</v>
      </c>
      <c r="BH650" s="66"/>
      <c r="BI650" s="66"/>
      <c r="BJ650" s="66"/>
      <c r="BK650" s="66"/>
      <c r="BL650" s="66"/>
      <c r="BM650" s="66"/>
      <c r="BN650" s="66"/>
      <c r="BO650" s="64">
        <v>1.138</v>
      </c>
      <c r="BP650" s="64">
        <v>140.622</v>
      </c>
      <c r="BQ650" s="64">
        <v>121</v>
      </c>
      <c r="BR650" s="64" t="s">
        <v>5260</v>
      </c>
      <c r="BS650" s="64" t="s">
        <v>5260</v>
      </c>
      <c r="BT650" s="64" t="s">
        <v>5261</v>
      </c>
      <c r="BU650" s="64">
        <v>5102</v>
      </c>
      <c r="BV650" s="64"/>
      <c r="BW650" s="64"/>
      <c r="BX650" s="64"/>
      <c r="BY650" s="64"/>
      <c r="BZ650" s="64"/>
      <c r="CA650" s="64"/>
      <c r="CB650" s="64"/>
      <c r="CC650" s="64">
        <v>102</v>
      </c>
      <c r="CD650" s="64">
        <v>8</v>
      </c>
      <c r="CE650" s="64">
        <v>8</v>
      </c>
      <c r="CF650" s="64"/>
      <c r="CG650" s="37" t="e">
        <f>VLOOKUP(Table_1[[#This Row],[EAN]],'[1]Planilha1'!$E:$R,13,0)</f>
        <v>#N/A</v>
      </c>
      <c r="CI650" s="188">
        <f>IF(Table_1[[#This Row],[STATUS MERCADO]]="GO",Table_1[[#This Row],[M. BRUTA TOTAL]],0)</f>
        <v>26.191490445859884</v>
      </c>
      <c r="CJ650" s="188">
        <f>IF(Table_1[[#This Row],[STATUS MERCADO]]="GO",Table_1[[#This Row],[PV UNIT. REALIZADO]]*Table_1[[#This Row],[QUANTIDADE]],0)</f>
        <v>79.36815286624207</v>
      </c>
    </row>
    <row r="651" ht="15">
      <c r="A651" s="7"/>
      <c r="B651" s="67" t="s">
        <v>2735</v>
      </c>
      <c r="C651" s="49"/>
      <c r="D651" s="49"/>
      <c r="E651" s="49">
        <v>7896496917662</v>
      </c>
      <c r="F651" s="50" t="s">
        <v>5056</v>
      </c>
      <c r="G651" s="69" t="s">
        <v>11</v>
      </c>
      <c r="H651" s="48"/>
      <c r="I651" s="51"/>
      <c r="J651" s="48"/>
      <c r="K651" s="52" t="s">
        <v>84</v>
      </c>
      <c r="L651" s="52">
        <v>12</v>
      </c>
      <c r="M651" s="52"/>
      <c r="N651" s="48" t="s">
        <v>85</v>
      </c>
      <c r="O651" s="69" t="s">
        <v>5079</v>
      </c>
      <c r="P651" s="68">
        <v>3.94</v>
      </c>
      <c r="Q651" s="54">
        <f>(17/100+7.6/100+1.65/100)*P651</f>
        <v>1.0342500000000001</v>
      </c>
      <c r="R651" s="54"/>
      <c r="S651" s="54"/>
      <c r="T651" s="54"/>
      <c r="U651" s="54"/>
      <c r="V651" s="54">
        <f>+P651-Q651+R651+S651+T651+U651</f>
        <v>2.90575</v>
      </c>
      <c r="W651" s="56">
        <f>(1.02/100)</f>
        <v>1.02E-2</v>
      </c>
      <c r="X651" s="56">
        <v>4.8E-3</v>
      </c>
      <c r="Y651" s="56">
        <v>0.17</v>
      </c>
      <c r="Z651" s="56">
        <v>1.65E-2</v>
      </c>
      <c r="AA651" s="56">
        <v>7.6E-2</v>
      </c>
      <c r="AB651" s="56">
        <f>SUM(W651:AA651)</f>
        <v>0.2775</v>
      </c>
      <c r="AC651" s="48">
        <v>12</v>
      </c>
      <c r="AD651" s="57">
        <f>IF(AL651="","",+AC651*AL651)</f>
        <v>88.83821656050958</v>
      </c>
      <c r="AE651" s="58">
        <f>IF(AL651="","",+AL651*AB651)</f>
        <v>2.054383757961784</v>
      </c>
      <c r="AF651" s="57">
        <f>IF(AL651="","",+AL651-AE651)</f>
        <v>5.3488009554140135</v>
      </c>
      <c r="AG651" s="58">
        <f>+V651</f>
        <v>2.90575</v>
      </c>
      <c r="AH651" s="57">
        <f>IF(AF651="","",+AF651-AG651)</f>
        <v>2.4430509554140136</v>
      </c>
      <c r="AI651" s="57">
        <f>IF(AH651="","",+AH651*AC651)</f>
        <v>29.31661146496816</v>
      </c>
      <c r="AJ651" s="58">
        <v>7.82</v>
      </c>
      <c r="AK651" s="59">
        <v>0.33</v>
      </c>
      <c r="AL651" s="58">
        <f>IF(V651=0,"",V651/(1-AB651-AK651))</f>
        <v>7.403184713375798</v>
      </c>
      <c r="AM651" s="60">
        <v>0.33</v>
      </c>
      <c r="AN651" s="58">
        <f>IF(V651=0,"",V651/(1-AB651-AM651))</f>
        <v>7.403184713375798</v>
      </c>
      <c r="AO651" s="61">
        <v>1.2</v>
      </c>
      <c r="AP651" s="58">
        <f>IF(BD!AJ651="","",BD!AJ651*BD!AO651)</f>
        <v>9.384</v>
      </c>
      <c r="AQ651" s="56">
        <f>BD!AM651/BD!AK651-1</f>
        <v>0</v>
      </c>
      <c r="AR651" s="56">
        <f>IF(BD!AN651="","",IF(BD!AJ651="","",BD!AN651/BD!AJ651-1))</f>
        <v>-5.330118754785196E-2</v>
      </c>
      <c r="AS651" s="56" t="str">
        <f>IF(BD!AN651="","",IF(BD!AN651&lt;BD!AL651,"ABAIXO DA META","DENTRO DA META"))</f>
        <v>DENTRO DA META</v>
      </c>
      <c r="AT651" s="56" t="str">
        <f>IF(BD!AJ651="","EM ANÁLISE",IF(BD!AP651&gt;=BD!AN651,"GO", "NO GO"))</f>
        <v>GO</v>
      </c>
      <c r="AU651" s="62">
        <f>IF(AN651="","",+BD!$AN651-AJ651)</f>
        <v>-0.4168152866242023</v>
      </c>
      <c r="AV651" s="63"/>
      <c r="AW651" s="54">
        <f>BD!P651*BD!AC651</f>
        <v>47.28</v>
      </c>
      <c r="AX651" s="54">
        <f>BD!V651*BD!AC651</f>
        <v>34.869</v>
      </c>
      <c r="AY651" s="54">
        <f>IF(BD!AN651="","",BD!AN651*BD!AC651)</f>
        <v>88.83821656050958</v>
      </c>
      <c r="AZ651" s="48" t="s">
        <v>5271</v>
      </c>
      <c r="BA651" s="69" t="s">
        <v>124</v>
      </c>
      <c r="BB651" s="48">
        <v>1</v>
      </c>
      <c r="BC651" s="69" t="s">
        <v>5079</v>
      </c>
      <c r="BD651" s="64" t="s">
        <v>5257</v>
      </c>
      <c r="BE651" s="65" t="s">
        <v>4</v>
      </c>
      <c r="BF651" s="65" t="s">
        <v>4</v>
      </c>
      <c r="BG651" s="64" t="s">
        <v>5258</v>
      </c>
      <c r="BH651" s="66"/>
      <c r="BI651" s="66"/>
      <c r="BJ651" s="66"/>
      <c r="BK651" s="66"/>
      <c r="BL651" s="66"/>
      <c r="BM651" s="66"/>
      <c r="BN651" s="66"/>
      <c r="BO651" s="64">
        <v>1.138</v>
      </c>
      <c r="BP651" s="64">
        <v>140.622</v>
      </c>
      <c r="BQ651" s="64">
        <v>121</v>
      </c>
      <c r="BR651" s="64" t="s">
        <v>5260</v>
      </c>
      <c r="BS651" s="64" t="s">
        <v>5260</v>
      </c>
      <c r="BT651" s="64" t="s">
        <v>5261</v>
      </c>
      <c r="BU651" s="64">
        <v>5102</v>
      </c>
      <c r="BV651" s="64"/>
      <c r="BW651" s="64"/>
      <c r="BX651" s="64"/>
      <c r="BY651" s="64"/>
      <c r="BZ651" s="64"/>
      <c r="CA651" s="64"/>
      <c r="CB651" s="64"/>
      <c r="CC651" s="64">
        <v>102</v>
      </c>
      <c r="CD651" s="64">
        <v>8</v>
      </c>
      <c r="CE651" s="64">
        <v>8</v>
      </c>
      <c r="CF651" s="64"/>
      <c r="CG651" s="37" t="e">
        <f>VLOOKUP(Table_1[[#This Row],[EAN]],'[1]Planilha1'!$E:$R,13,0)</f>
        <v>#N/A</v>
      </c>
      <c r="CI651" s="188">
        <f>IF(Table_1[[#This Row],[STATUS MERCADO]]="GO",Table_1[[#This Row],[M. BRUTA TOTAL]],0)</f>
        <v>29.31661146496816</v>
      </c>
      <c r="CJ651" s="188">
        <f>IF(Table_1[[#This Row],[STATUS MERCADO]]="GO",Table_1[[#This Row],[PV UNIT. REALIZADO]]*Table_1[[#This Row],[QUANTIDADE]],0)</f>
        <v>88.83821656050958</v>
      </c>
    </row>
    <row r="652" ht="15">
      <c r="A652" s="7"/>
      <c r="B652" s="67" t="s">
        <v>2735</v>
      </c>
      <c r="C652" s="49"/>
      <c r="D652" s="49"/>
      <c r="E652" s="49">
        <v>7891150072619</v>
      </c>
      <c r="F652" s="50" t="s">
        <v>5057</v>
      </c>
      <c r="G652" s="69" t="s">
        <v>11</v>
      </c>
      <c r="H652" s="48"/>
      <c r="I652" s="51"/>
      <c r="J652" s="48"/>
      <c r="K652" s="52" t="s">
        <v>84</v>
      </c>
      <c r="L652" s="52">
        <v>12</v>
      </c>
      <c r="M652" s="52"/>
      <c r="N652" s="48" t="s">
        <v>85</v>
      </c>
      <c r="O652" s="69" t="s">
        <v>5079</v>
      </c>
      <c r="P652" s="68">
        <v>3.94</v>
      </c>
      <c r="Q652" s="54">
        <f>(17/100+7.6/100+1.65/100)*P652</f>
        <v>1.0342500000000001</v>
      </c>
      <c r="R652" s="54"/>
      <c r="S652" s="54"/>
      <c r="T652" s="54"/>
      <c r="U652" s="54"/>
      <c r="V652" s="54">
        <f>+P652-Q652+R652+S652+T652+U652</f>
        <v>2.90575</v>
      </c>
      <c r="W652" s="56">
        <f>(1.02/100)</f>
        <v>1.02E-2</v>
      </c>
      <c r="X652" s="56">
        <v>4.8E-3</v>
      </c>
      <c r="Y652" s="56">
        <v>0.17</v>
      </c>
      <c r="Z652" s="56">
        <v>1.65E-2</v>
      </c>
      <c r="AA652" s="56">
        <v>7.6E-2</v>
      </c>
      <c r="AB652" s="56">
        <f>SUM(W652:AA652)</f>
        <v>0.2775</v>
      </c>
      <c r="AC652" s="48">
        <v>12</v>
      </c>
      <c r="AD652" s="57">
        <f>IF(AL652="","",+AC652*AL652)</f>
        <v>88.83821656050958</v>
      </c>
      <c r="AE652" s="58">
        <f>IF(AL652="","",+AL652*AB652)</f>
        <v>2.054383757961784</v>
      </c>
      <c r="AF652" s="57">
        <f>IF(AL652="","",+AL652-AE652)</f>
        <v>5.3488009554140135</v>
      </c>
      <c r="AG652" s="58">
        <f>+V652</f>
        <v>2.90575</v>
      </c>
      <c r="AH652" s="57">
        <f>IF(AF652="","",+AF652-AG652)</f>
        <v>2.4430509554140136</v>
      </c>
      <c r="AI652" s="57">
        <f>IF(AH652="","",+AH652*AC652)</f>
        <v>29.31661146496816</v>
      </c>
      <c r="AJ652" s="58">
        <v>10.89</v>
      </c>
      <c r="AK652" s="59">
        <v>0.33</v>
      </c>
      <c r="AL652" s="58">
        <f>IF(V652=0,"",V652/(1-AB652-AK652))</f>
        <v>7.403184713375798</v>
      </c>
      <c r="AM652" s="60">
        <v>0.33</v>
      </c>
      <c r="AN652" s="58">
        <f>IF(V652=0,"",V652/(1-AB652-AM652))</f>
        <v>7.403184713375798</v>
      </c>
      <c r="AO652" s="61">
        <v>1.2</v>
      </c>
      <c r="AP652" s="58">
        <f>IF(BD!AJ652="","",BD!AJ652*BD!AO652)</f>
        <v>13.068</v>
      </c>
      <c r="AQ652" s="56">
        <f>BD!AM652/BD!AK652-1</f>
        <v>0</v>
      </c>
      <c r="AR652" s="56">
        <f>IF(BD!AN652="","",IF(BD!AJ652="","",BD!AN652/BD!AJ652-1))</f>
        <v>-0.3201850584595227</v>
      </c>
      <c r="AS652" s="56" t="str">
        <f>IF(BD!AN652="","",IF(BD!AN652&lt;BD!AL652,"ABAIXO DA META","DENTRO DA META"))</f>
        <v>DENTRO DA META</v>
      </c>
      <c r="AT652" s="56" t="str">
        <f>IF(BD!AJ652="","EM ANÁLISE",IF(BD!AP652&gt;=BD!AN652,"GO", "NO GO"))</f>
        <v>GO</v>
      </c>
      <c r="AU652" s="62">
        <f>IF(AN652="","",+BD!$AN652-AJ652)</f>
        <v>-3.4868152866242026</v>
      </c>
      <c r="AV652" s="63"/>
      <c r="AW652" s="54">
        <f>BD!P652*BD!AC652</f>
        <v>47.28</v>
      </c>
      <c r="AX652" s="54">
        <f>BD!V652*BD!AC652</f>
        <v>34.869</v>
      </c>
      <c r="AY652" s="54">
        <f>IF(BD!AN652="","",BD!AN652*BD!AC652)</f>
        <v>88.83821656050958</v>
      </c>
      <c r="AZ652" s="48" t="s">
        <v>5271</v>
      </c>
      <c r="BA652" s="69" t="s">
        <v>124</v>
      </c>
      <c r="BB652" s="48">
        <v>1</v>
      </c>
      <c r="BC652" s="69" t="s">
        <v>5079</v>
      </c>
      <c r="BD652" s="64" t="s">
        <v>5257</v>
      </c>
      <c r="BE652" s="65" t="s">
        <v>4</v>
      </c>
      <c r="BF652" s="65" t="s">
        <v>4</v>
      </c>
      <c r="BG652" s="64" t="s">
        <v>5258</v>
      </c>
      <c r="BH652" s="66"/>
      <c r="BI652" s="66"/>
      <c r="BJ652" s="66"/>
      <c r="BK652" s="66"/>
      <c r="BL652" s="66"/>
      <c r="BM652" s="66"/>
      <c r="BN652" s="66"/>
      <c r="BO652" s="64">
        <v>1.138</v>
      </c>
      <c r="BP652" s="64">
        <v>140.622</v>
      </c>
      <c r="BQ652" s="64">
        <v>121</v>
      </c>
      <c r="BR652" s="64" t="s">
        <v>5260</v>
      </c>
      <c r="BS652" s="64" t="s">
        <v>5260</v>
      </c>
      <c r="BT652" s="64" t="s">
        <v>5261</v>
      </c>
      <c r="BU652" s="64">
        <v>5102</v>
      </c>
      <c r="BV652" s="64"/>
      <c r="BW652" s="64"/>
      <c r="BX652" s="64"/>
      <c r="BY652" s="64"/>
      <c r="BZ652" s="64"/>
      <c r="CA652" s="64"/>
      <c r="CB652" s="64"/>
      <c r="CC652" s="64">
        <v>102</v>
      </c>
      <c r="CD652" s="64">
        <v>8</v>
      </c>
      <c r="CE652" s="64">
        <v>8</v>
      </c>
      <c r="CF652" s="64"/>
      <c r="CG652" s="37" t="e">
        <f>VLOOKUP(Table_1[[#This Row],[EAN]],'[1]Planilha1'!$E:$R,13,0)</f>
        <v>#N/A</v>
      </c>
      <c r="CI652" s="188">
        <f>IF(Table_1[[#This Row],[STATUS MERCADO]]="GO",Table_1[[#This Row],[M. BRUTA TOTAL]],0)</f>
        <v>29.31661146496816</v>
      </c>
      <c r="CJ652" s="188">
        <f>IF(Table_1[[#This Row],[STATUS MERCADO]]="GO",Table_1[[#This Row],[PV UNIT. REALIZADO]]*Table_1[[#This Row],[QUANTIDADE]],0)</f>
        <v>88.83821656050958</v>
      </c>
    </row>
    <row r="653" ht="15">
      <c r="A653" s="7"/>
      <c r="B653" s="67" t="s">
        <v>2735</v>
      </c>
      <c r="C653" s="49"/>
      <c r="D653" s="49"/>
      <c r="E653" s="49">
        <v>7896496917655</v>
      </c>
      <c r="F653" s="50" t="s">
        <v>5058</v>
      </c>
      <c r="G653" s="69" t="s">
        <v>11</v>
      </c>
      <c r="H653" s="48"/>
      <c r="I653" s="51"/>
      <c r="J653" s="48"/>
      <c r="K653" s="52" t="s">
        <v>84</v>
      </c>
      <c r="L653" s="52">
        <v>12</v>
      </c>
      <c r="M653" s="52"/>
      <c r="N653" s="48" t="s">
        <v>85</v>
      </c>
      <c r="O653" s="69" t="s">
        <v>5079</v>
      </c>
      <c r="P653" s="68">
        <v>3.94</v>
      </c>
      <c r="Q653" s="54">
        <f>(17/100+7.6/100+1.65/100)*P653</f>
        <v>1.0342500000000001</v>
      </c>
      <c r="R653" s="54"/>
      <c r="S653" s="54"/>
      <c r="T653" s="54"/>
      <c r="U653" s="54"/>
      <c r="V653" s="54">
        <f>+P653-Q653+R653+S653+T653+U653</f>
        <v>2.90575</v>
      </c>
      <c r="W653" s="56">
        <f>(1.02/100)</f>
        <v>1.02E-2</v>
      </c>
      <c r="X653" s="56">
        <v>4.8E-3</v>
      </c>
      <c r="Y653" s="56">
        <v>0.17</v>
      </c>
      <c r="Z653" s="56">
        <v>1.65E-2</v>
      </c>
      <c r="AA653" s="56">
        <v>7.6E-2</v>
      </c>
      <c r="AB653" s="56">
        <f>SUM(W653:AA653)</f>
        <v>0.2775</v>
      </c>
      <c r="AC653" s="48">
        <v>12</v>
      </c>
      <c r="AD653" s="57">
        <f>IF(AL653="","",+AC653*AL653)</f>
        <v>88.83821656050958</v>
      </c>
      <c r="AE653" s="58">
        <f>IF(AL653="","",+AL653*AB653)</f>
        <v>2.054383757961784</v>
      </c>
      <c r="AF653" s="57">
        <f>IF(AL653="","",+AL653-AE653)</f>
        <v>5.3488009554140135</v>
      </c>
      <c r="AG653" s="58">
        <f>+V653</f>
        <v>2.90575</v>
      </c>
      <c r="AH653" s="57">
        <f>IF(AF653="","",+AF653-AG653)</f>
        <v>2.4430509554140136</v>
      </c>
      <c r="AI653" s="57">
        <f>IF(AH653="","",+AH653*AC653)</f>
        <v>29.31661146496816</v>
      </c>
      <c r="AJ653" s="58">
        <v>7.82</v>
      </c>
      <c r="AK653" s="59">
        <v>0.33</v>
      </c>
      <c r="AL653" s="58">
        <f>IF(V653=0,"",V653/(1-AB653-AK653))</f>
        <v>7.403184713375798</v>
      </c>
      <c r="AM653" s="60">
        <v>0.33</v>
      </c>
      <c r="AN653" s="58">
        <f>IF(V653=0,"",V653/(1-AB653-AM653))</f>
        <v>7.403184713375798</v>
      </c>
      <c r="AO653" s="61">
        <v>1.2</v>
      </c>
      <c r="AP653" s="58">
        <f>IF(BD!AJ653="","",BD!AJ653*BD!AO653)</f>
        <v>9.384</v>
      </c>
      <c r="AQ653" s="56">
        <f>BD!AM653/BD!AK653-1</f>
        <v>0</v>
      </c>
      <c r="AR653" s="56">
        <f>IF(BD!AN653="","",IF(BD!AJ653="","",BD!AN653/BD!AJ653-1))</f>
        <v>-5.330118754785196E-2</v>
      </c>
      <c r="AS653" s="56" t="str">
        <f>IF(BD!AN653="","",IF(BD!AN653&lt;BD!AL653,"ABAIXO DA META","DENTRO DA META"))</f>
        <v>DENTRO DA META</v>
      </c>
      <c r="AT653" s="56" t="str">
        <f>IF(BD!AJ653="","EM ANÁLISE",IF(BD!AP653&gt;=BD!AN653,"GO", "NO GO"))</f>
        <v>GO</v>
      </c>
      <c r="AU653" s="62">
        <f>IF(AN653="","",+BD!$AN653-AJ653)</f>
        <v>-0.4168152866242023</v>
      </c>
      <c r="AV653" s="63"/>
      <c r="AW653" s="54">
        <f>BD!P653*BD!AC653</f>
        <v>47.28</v>
      </c>
      <c r="AX653" s="54">
        <f>BD!V653*BD!AC653</f>
        <v>34.869</v>
      </c>
      <c r="AY653" s="54">
        <f>IF(BD!AN653="","",BD!AN653*BD!AC653)</f>
        <v>88.83821656050958</v>
      </c>
      <c r="AZ653" s="48" t="s">
        <v>5271</v>
      </c>
      <c r="BA653" s="69" t="s">
        <v>124</v>
      </c>
      <c r="BB653" s="48">
        <v>1</v>
      </c>
      <c r="BC653" s="69" t="s">
        <v>5079</v>
      </c>
      <c r="BD653" s="64" t="s">
        <v>5257</v>
      </c>
      <c r="BE653" s="65" t="s">
        <v>4</v>
      </c>
      <c r="BF653" s="65" t="s">
        <v>4</v>
      </c>
      <c r="BG653" s="64" t="s">
        <v>5258</v>
      </c>
      <c r="BH653" s="66"/>
      <c r="BI653" s="66"/>
      <c r="BJ653" s="66"/>
      <c r="BK653" s="66"/>
      <c r="BL653" s="66"/>
      <c r="BM653" s="66"/>
      <c r="BN653" s="66"/>
      <c r="BO653" s="64">
        <v>1.138</v>
      </c>
      <c r="BP653" s="64">
        <v>140.622</v>
      </c>
      <c r="BQ653" s="64">
        <v>121</v>
      </c>
      <c r="BR653" s="64" t="s">
        <v>5260</v>
      </c>
      <c r="BS653" s="64" t="s">
        <v>5260</v>
      </c>
      <c r="BT653" s="64" t="s">
        <v>5261</v>
      </c>
      <c r="BU653" s="64">
        <v>5102</v>
      </c>
      <c r="BV653" s="64"/>
      <c r="BW653" s="64"/>
      <c r="BX653" s="64"/>
      <c r="BY653" s="64"/>
      <c r="BZ653" s="64"/>
      <c r="CA653" s="64"/>
      <c r="CB653" s="64"/>
      <c r="CC653" s="64">
        <v>102</v>
      </c>
      <c r="CD653" s="64">
        <v>8</v>
      </c>
      <c r="CE653" s="64">
        <v>8</v>
      </c>
      <c r="CF653" s="64"/>
      <c r="CG653" s="37" t="e">
        <f>VLOOKUP(Table_1[[#This Row],[EAN]],'[1]Planilha1'!$E:$R,13,0)</f>
        <v>#N/A</v>
      </c>
      <c r="CI653" s="188">
        <f>IF(Table_1[[#This Row],[STATUS MERCADO]]="GO",Table_1[[#This Row],[M. BRUTA TOTAL]],0)</f>
        <v>29.31661146496816</v>
      </c>
      <c r="CJ653" s="188">
        <f>IF(Table_1[[#This Row],[STATUS MERCADO]]="GO",Table_1[[#This Row],[PV UNIT. REALIZADO]]*Table_1[[#This Row],[QUANTIDADE]],0)</f>
        <v>88.83821656050958</v>
      </c>
    </row>
    <row r="654" ht="15">
      <c r="A654" s="7"/>
      <c r="B654" s="67" t="s">
        <v>2735</v>
      </c>
      <c r="C654" s="49"/>
      <c r="D654" s="49"/>
      <c r="E654" s="49">
        <v>7891150072602</v>
      </c>
      <c r="F654" s="50" t="s">
        <v>5059</v>
      </c>
      <c r="G654" s="69" t="s">
        <v>11</v>
      </c>
      <c r="H654" s="48"/>
      <c r="I654" s="51"/>
      <c r="J654" s="48"/>
      <c r="K654" s="52" t="s">
        <v>84</v>
      </c>
      <c r="L654" s="52">
        <v>12</v>
      </c>
      <c r="M654" s="52"/>
      <c r="N654" s="48" t="s">
        <v>85</v>
      </c>
      <c r="O654" s="69" t="s">
        <v>5079</v>
      </c>
      <c r="P654" s="68">
        <v>3.94</v>
      </c>
      <c r="Q654" s="54">
        <f>(17/100+7.6/100+1.65/100)*P654</f>
        <v>1.0342500000000001</v>
      </c>
      <c r="R654" s="54"/>
      <c r="S654" s="54"/>
      <c r="T654" s="54"/>
      <c r="U654" s="54"/>
      <c r="V654" s="54">
        <f>+P654-Q654+R654+S654+T654+U654</f>
        <v>2.90575</v>
      </c>
      <c r="W654" s="56">
        <f>(1.02/100)</f>
        <v>1.02E-2</v>
      </c>
      <c r="X654" s="56">
        <v>4.8E-3</v>
      </c>
      <c r="Y654" s="56">
        <v>0.17</v>
      </c>
      <c r="Z654" s="56">
        <v>1.65E-2</v>
      </c>
      <c r="AA654" s="56">
        <v>7.6E-2</v>
      </c>
      <c r="AB654" s="56">
        <f>SUM(W654:AA654)</f>
        <v>0.2775</v>
      </c>
      <c r="AC654" s="48">
        <v>12</v>
      </c>
      <c r="AD654" s="57">
        <f>IF(AL654="","",+AC654*AL654)</f>
        <v>88.83821656050958</v>
      </c>
      <c r="AE654" s="58">
        <f>IF(AL654="","",+AL654*AB654)</f>
        <v>2.054383757961784</v>
      </c>
      <c r="AF654" s="57">
        <f>IF(AL654="","",+AL654-AE654)</f>
        <v>5.3488009554140135</v>
      </c>
      <c r="AG654" s="58">
        <f>+V654</f>
        <v>2.90575</v>
      </c>
      <c r="AH654" s="57">
        <f>IF(AF654="","",+AF654-AG654)</f>
        <v>2.4430509554140136</v>
      </c>
      <c r="AI654" s="57">
        <f>IF(AH654="","",+AH654*AC654)</f>
        <v>29.31661146496816</v>
      </c>
      <c r="AJ654" s="58">
        <v>7.82</v>
      </c>
      <c r="AK654" s="59">
        <v>0.33</v>
      </c>
      <c r="AL654" s="58">
        <f>IF(V654=0,"",V654/(1-AB654-AK654))</f>
        <v>7.403184713375798</v>
      </c>
      <c r="AM654" s="60">
        <v>0.33</v>
      </c>
      <c r="AN654" s="58">
        <f>IF(V654=0,"",V654/(1-AB654-AM654))</f>
        <v>7.403184713375798</v>
      </c>
      <c r="AO654" s="61">
        <v>1.2</v>
      </c>
      <c r="AP654" s="58">
        <f>IF(BD!AJ654="","",BD!AJ654*BD!AO654)</f>
        <v>9.384</v>
      </c>
      <c r="AQ654" s="56">
        <f>BD!AM654/BD!AK654-1</f>
        <v>0</v>
      </c>
      <c r="AR654" s="56">
        <f>IF(BD!AN654="","",IF(BD!AJ654="","",BD!AN654/BD!AJ654-1))</f>
        <v>-5.330118754785196E-2</v>
      </c>
      <c r="AS654" s="56" t="str">
        <f>IF(BD!AN654="","",IF(BD!AN654&lt;BD!AL654,"ABAIXO DA META","DENTRO DA META"))</f>
        <v>DENTRO DA META</v>
      </c>
      <c r="AT654" s="56" t="str">
        <f>IF(BD!AJ654="","EM ANÁLISE",IF(BD!AP654&gt;=BD!AN654,"GO", "NO GO"))</f>
        <v>GO</v>
      </c>
      <c r="AU654" s="62">
        <f>IF(AN654="","",+BD!$AN654-AJ654)</f>
        <v>-0.4168152866242023</v>
      </c>
      <c r="AV654" s="63"/>
      <c r="AW654" s="54">
        <f>BD!P654*BD!AC654</f>
        <v>47.28</v>
      </c>
      <c r="AX654" s="54">
        <f>BD!V654*BD!AC654</f>
        <v>34.869</v>
      </c>
      <c r="AY654" s="54">
        <f>IF(BD!AN654="","",BD!AN654*BD!AC654)</f>
        <v>88.83821656050958</v>
      </c>
      <c r="AZ654" s="48" t="s">
        <v>5271</v>
      </c>
      <c r="BA654" s="69" t="s">
        <v>124</v>
      </c>
      <c r="BB654" s="48">
        <v>1</v>
      </c>
      <c r="BC654" s="69" t="s">
        <v>5079</v>
      </c>
      <c r="BD654" s="64" t="s">
        <v>5257</v>
      </c>
      <c r="BE654" s="65" t="s">
        <v>4</v>
      </c>
      <c r="BF654" s="65" t="s">
        <v>4</v>
      </c>
      <c r="BG654" s="64" t="s">
        <v>5258</v>
      </c>
      <c r="BH654" s="66"/>
      <c r="BI654" s="66"/>
      <c r="BJ654" s="66"/>
      <c r="BK654" s="66"/>
      <c r="BL654" s="66"/>
      <c r="BM654" s="66"/>
      <c r="BN654" s="66"/>
      <c r="BO654" s="64">
        <v>1.138</v>
      </c>
      <c r="BP654" s="64">
        <v>140.622</v>
      </c>
      <c r="BQ654" s="64">
        <v>121</v>
      </c>
      <c r="BR654" s="64" t="s">
        <v>5260</v>
      </c>
      <c r="BS654" s="64" t="s">
        <v>5260</v>
      </c>
      <c r="BT654" s="64" t="s">
        <v>5261</v>
      </c>
      <c r="BU654" s="64">
        <v>5102</v>
      </c>
      <c r="BV654" s="64"/>
      <c r="BW654" s="64"/>
      <c r="BX654" s="64"/>
      <c r="BY654" s="64"/>
      <c r="BZ654" s="64"/>
      <c r="CA654" s="64"/>
      <c r="CB654" s="64"/>
      <c r="CC654" s="64">
        <v>102</v>
      </c>
      <c r="CD654" s="64">
        <v>8</v>
      </c>
      <c r="CE654" s="64">
        <v>8</v>
      </c>
      <c r="CF654" s="64"/>
      <c r="CG654" s="37" t="e">
        <f>VLOOKUP(Table_1[[#This Row],[EAN]],'[1]Planilha1'!$E:$R,13,0)</f>
        <v>#N/A</v>
      </c>
      <c r="CI654" s="188">
        <f>IF(Table_1[[#This Row],[STATUS MERCADO]]="GO",Table_1[[#This Row],[M. BRUTA TOTAL]],0)</f>
        <v>29.31661146496816</v>
      </c>
      <c r="CJ654" s="188">
        <f>IF(Table_1[[#This Row],[STATUS MERCADO]]="GO",Table_1[[#This Row],[PV UNIT. REALIZADO]]*Table_1[[#This Row],[QUANTIDADE]],0)</f>
        <v>88.83821656050958</v>
      </c>
    </row>
    <row r="655" ht="15">
      <c r="A655" s="7"/>
      <c r="B655" s="67" t="s">
        <v>2735</v>
      </c>
      <c r="C655" s="49"/>
      <c r="D655" s="49"/>
      <c r="E655" s="49">
        <v>7896496971862</v>
      </c>
      <c r="F655" s="50" t="s">
        <v>5060</v>
      </c>
      <c r="G655" s="69" t="s">
        <v>11</v>
      </c>
      <c r="H655" s="48"/>
      <c r="I655" s="51"/>
      <c r="J655" s="48"/>
      <c r="K655" s="52" t="s">
        <v>84</v>
      </c>
      <c r="L655" s="52">
        <v>12</v>
      </c>
      <c r="M655" s="52"/>
      <c r="N655" s="48" t="s">
        <v>85</v>
      </c>
      <c r="O655" s="69" t="s">
        <v>5079</v>
      </c>
      <c r="P655" s="68">
        <v>7.03</v>
      </c>
      <c r="Q655" s="54">
        <f>(17/100+7.6/100+1.65/100)*P655</f>
        <v>1.8453750000000002</v>
      </c>
      <c r="R655" s="54"/>
      <c r="S655" s="54"/>
      <c r="T655" s="54"/>
      <c r="U655" s="54"/>
      <c r="V655" s="54">
        <f>+P655-Q655+R655+S655+T655+U655</f>
        <v>5.1846250000000005</v>
      </c>
      <c r="W655" s="56">
        <f>(1.02/100)</f>
        <v>1.02E-2</v>
      </c>
      <c r="X655" s="56">
        <v>4.8E-3</v>
      </c>
      <c r="Y655" s="56">
        <v>0.17</v>
      </c>
      <c r="Z655" s="56">
        <v>1.65E-2</v>
      </c>
      <c r="AA655" s="56">
        <v>7.6E-2</v>
      </c>
      <c r="AB655" s="56">
        <f>SUM(W655:AA655)</f>
        <v>0.2775</v>
      </c>
      <c r="AC655" s="48">
        <v>12</v>
      </c>
      <c r="AD655" s="57">
        <f>IF(AL655="","",+AC655*AL655)</f>
        <v>158.51082802547774</v>
      </c>
      <c r="AE655" s="58">
        <f>IF(AL655="","",+AL655*AB655)</f>
        <v>3.6655628980891732</v>
      </c>
      <c r="AF655" s="57">
        <f>IF(AL655="","",+AL655-AE655)</f>
        <v>9.543672770700638</v>
      </c>
      <c r="AG655" s="58">
        <f>+V655</f>
        <v>5.1846250000000005</v>
      </c>
      <c r="AH655" s="57">
        <f>IF(AF655="","",+AF655-AG655)</f>
        <v>4.359047770700638</v>
      </c>
      <c r="AI655" s="57">
        <f>IF(AH655="","",+AH655*AC655)</f>
        <v>52.308573248407654</v>
      </c>
      <c r="AJ655" s="58">
        <v>17.5</v>
      </c>
      <c r="AK655" s="59">
        <v>0.33</v>
      </c>
      <c r="AL655" s="58">
        <f>IF(V655=0,"",V655/(1-AB655-AK655))</f>
        <v>13.209235668789812</v>
      </c>
      <c r="AM655" s="60">
        <v>0.33</v>
      </c>
      <c r="AN655" s="58">
        <f>IF(V655=0,"",V655/(1-AB655-AM655))</f>
        <v>13.209235668789812</v>
      </c>
      <c r="AO655" s="61">
        <v>1.2</v>
      </c>
      <c r="AP655" s="58">
        <f>IF(BD!AJ655="","",BD!AJ655*BD!AO655)</f>
        <v>21</v>
      </c>
      <c r="AQ655" s="56">
        <f>BD!AM655/BD!AK655-1</f>
        <v>0</v>
      </c>
      <c r="AR655" s="56">
        <f>IF(BD!AN655="","",IF(BD!AJ655="","",BD!AN655/BD!AJ655-1))</f>
        <v>-0.24518653321201067</v>
      </c>
      <c r="AS655" s="56" t="str">
        <f>IF(BD!AN655="","",IF(BD!AN655&lt;BD!AL655,"ABAIXO DA META","DENTRO DA META"))</f>
        <v>DENTRO DA META</v>
      </c>
      <c r="AT655" s="56" t="str">
        <f>IF(BD!AJ655="","EM ANÁLISE",IF(BD!AP655&gt;=BD!AN655,"GO", "NO GO"))</f>
        <v>GO</v>
      </c>
      <c r="AU655" s="62">
        <f>IF(AN655="","",+BD!$AN655-AJ655)</f>
        <v>-4.2907643312101875</v>
      </c>
      <c r="AV655" s="63"/>
      <c r="AW655" s="54">
        <f>BD!P655*BD!AC655</f>
        <v>84.36</v>
      </c>
      <c r="AX655" s="54">
        <f>BD!V655*BD!AC655</f>
        <v>62.215500000000006</v>
      </c>
      <c r="AY655" s="54">
        <f>IF(BD!AN655="","",BD!AN655*BD!AC655)</f>
        <v>158.51082802547774</v>
      </c>
      <c r="AZ655" s="48" t="s">
        <v>5271</v>
      </c>
      <c r="BA655" s="69" t="s">
        <v>124</v>
      </c>
      <c r="BB655" s="48">
        <v>1</v>
      </c>
      <c r="BC655" s="69" t="s">
        <v>5079</v>
      </c>
      <c r="BD655" s="64" t="s">
        <v>5257</v>
      </c>
      <c r="BE655" s="65" t="s">
        <v>4</v>
      </c>
      <c r="BF655" s="65" t="s">
        <v>4</v>
      </c>
      <c r="BG655" s="64" t="s">
        <v>5258</v>
      </c>
      <c r="BH655" s="66"/>
      <c r="BI655" s="66"/>
      <c r="BJ655" s="66"/>
      <c r="BK655" s="66"/>
      <c r="BL655" s="66"/>
      <c r="BM655" s="66"/>
      <c r="BN655" s="66"/>
      <c r="BO655" s="64">
        <v>1.138</v>
      </c>
      <c r="BP655" s="64">
        <v>140.622</v>
      </c>
      <c r="BQ655" s="64">
        <v>121</v>
      </c>
      <c r="BR655" s="64" t="s">
        <v>5260</v>
      </c>
      <c r="BS655" s="64" t="s">
        <v>5260</v>
      </c>
      <c r="BT655" s="64" t="s">
        <v>5261</v>
      </c>
      <c r="BU655" s="64">
        <v>5102</v>
      </c>
      <c r="BV655" s="64"/>
      <c r="BW655" s="64"/>
      <c r="BX655" s="64"/>
      <c r="BY655" s="64"/>
      <c r="BZ655" s="64"/>
      <c r="CA655" s="64"/>
      <c r="CB655" s="64"/>
      <c r="CC655" s="64">
        <v>102</v>
      </c>
      <c r="CD655" s="64">
        <v>8</v>
      </c>
      <c r="CE655" s="64">
        <v>8</v>
      </c>
      <c r="CF655" s="64"/>
      <c r="CG655" s="37" t="e">
        <f>VLOOKUP(Table_1[[#This Row],[EAN]],'[1]Planilha1'!$E:$R,13,0)</f>
        <v>#N/A</v>
      </c>
      <c r="CI655" s="188">
        <f>IF(Table_1[[#This Row],[STATUS MERCADO]]="GO",Table_1[[#This Row],[M. BRUTA TOTAL]],0)</f>
        <v>52.308573248407654</v>
      </c>
      <c r="CJ655" s="188">
        <f>IF(Table_1[[#This Row],[STATUS MERCADO]]="GO",Table_1[[#This Row],[PV UNIT. REALIZADO]]*Table_1[[#This Row],[QUANTIDADE]],0)</f>
        <v>158.51082802547774</v>
      </c>
    </row>
    <row r="656" ht="15">
      <c r="A656" s="7"/>
      <c r="B656" s="67" t="s">
        <v>2735</v>
      </c>
      <c r="C656" s="49"/>
      <c r="D656" s="49"/>
      <c r="E656" s="49">
        <v>7896496971831</v>
      </c>
      <c r="F656" s="50" t="s">
        <v>5061</v>
      </c>
      <c r="G656" s="69" t="s">
        <v>11</v>
      </c>
      <c r="H656" s="48"/>
      <c r="I656" s="51"/>
      <c r="J656" s="48"/>
      <c r="K656" s="52" t="s">
        <v>84</v>
      </c>
      <c r="L656" s="52">
        <v>12</v>
      </c>
      <c r="M656" s="52"/>
      <c r="N656" s="48" t="s">
        <v>85</v>
      </c>
      <c r="O656" s="69" t="s">
        <v>5079</v>
      </c>
      <c r="P656" s="68">
        <v>7.03</v>
      </c>
      <c r="Q656" s="54">
        <f>(17/100+7.6/100+1.65/100)*P656</f>
        <v>1.8453750000000002</v>
      </c>
      <c r="R656" s="54"/>
      <c r="S656" s="54"/>
      <c r="T656" s="54"/>
      <c r="U656" s="54"/>
      <c r="V656" s="54">
        <f>+P656-Q656+R656+S656+T656+U656</f>
        <v>5.1846250000000005</v>
      </c>
      <c r="W656" s="56">
        <f>(1.02/100)</f>
        <v>1.02E-2</v>
      </c>
      <c r="X656" s="56">
        <v>4.8E-3</v>
      </c>
      <c r="Y656" s="56">
        <v>0.17</v>
      </c>
      <c r="Z656" s="56">
        <v>1.65E-2</v>
      </c>
      <c r="AA656" s="56">
        <v>7.6E-2</v>
      </c>
      <c r="AB656" s="56">
        <f>SUM(W656:AA656)</f>
        <v>0.2775</v>
      </c>
      <c r="AC656" s="48">
        <v>12</v>
      </c>
      <c r="AD656" s="57">
        <f>IF(AL656="","",+AC656*AL656)</f>
        <v>158.51082802547774</v>
      </c>
      <c r="AE656" s="58">
        <f>IF(AL656="","",+AL656*AB656)</f>
        <v>3.6655628980891732</v>
      </c>
      <c r="AF656" s="57">
        <f>IF(AL656="","",+AL656-AE656)</f>
        <v>9.543672770700638</v>
      </c>
      <c r="AG656" s="58">
        <f>+V656</f>
        <v>5.1846250000000005</v>
      </c>
      <c r="AH656" s="57">
        <f>IF(AF656="","",+AF656-AG656)</f>
        <v>4.359047770700638</v>
      </c>
      <c r="AI656" s="57">
        <f>IF(AH656="","",+AH656*AC656)</f>
        <v>52.308573248407654</v>
      </c>
      <c r="AJ656" s="58">
        <v>17.5</v>
      </c>
      <c r="AK656" s="59">
        <v>0.33</v>
      </c>
      <c r="AL656" s="58">
        <f>IF(V656=0,"",V656/(1-AB656-AK656))</f>
        <v>13.209235668789812</v>
      </c>
      <c r="AM656" s="60">
        <v>0.33</v>
      </c>
      <c r="AN656" s="58">
        <f>IF(V656=0,"",V656/(1-AB656-AM656))</f>
        <v>13.209235668789812</v>
      </c>
      <c r="AO656" s="61">
        <v>1.2</v>
      </c>
      <c r="AP656" s="58">
        <f>IF(BD!AJ656="","",BD!AJ656*BD!AO656)</f>
        <v>21</v>
      </c>
      <c r="AQ656" s="56">
        <f>BD!AM656/BD!AK656-1</f>
        <v>0</v>
      </c>
      <c r="AR656" s="56">
        <f>IF(BD!AN656="","",IF(BD!AJ656="","",BD!AN656/BD!AJ656-1))</f>
        <v>-0.24518653321201067</v>
      </c>
      <c r="AS656" s="56" t="str">
        <f>IF(BD!AN656="","",IF(BD!AN656&lt;BD!AL656,"ABAIXO DA META","DENTRO DA META"))</f>
        <v>DENTRO DA META</v>
      </c>
      <c r="AT656" s="56" t="str">
        <f>IF(BD!AJ656="","EM ANÁLISE",IF(BD!AP656&gt;=BD!AN656,"GO", "NO GO"))</f>
        <v>GO</v>
      </c>
      <c r="AU656" s="62">
        <f>IF(AN656="","",+BD!$AN656-AJ656)</f>
        <v>-4.2907643312101875</v>
      </c>
      <c r="AV656" s="63"/>
      <c r="AW656" s="54">
        <f>BD!P656*BD!AC656</f>
        <v>84.36</v>
      </c>
      <c r="AX656" s="54">
        <f>BD!V656*BD!AC656</f>
        <v>62.215500000000006</v>
      </c>
      <c r="AY656" s="54">
        <f>IF(BD!AN656="","",BD!AN656*BD!AC656)</f>
        <v>158.51082802547774</v>
      </c>
      <c r="AZ656" s="48" t="s">
        <v>5271</v>
      </c>
      <c r="BA656" s="69" t="s">
        <v>124</v>
      </c>
      <c r="BB656" s="48">
        <v>1</v>
      </c>
      <c r="BC656" s="69" t="s">
        <v>5079</v>
      </c>
      <c r="BD656" s="64" t="s">
        <v>5257</v>
      </c>
      <c r="BE656" s="65" t="s">
        <v>4</v>
      </c>
      <c r="BF656" s="65" t="s">
        <v>4</v>
      </c>
      <c r="BG656" s="64" t="s">
        <v>5258</v>
      </c>
      <c r="BH656" s="66"/>
      <c r="BI656" s="66"/>
      <c r="BJ656" s="66"/>
      <c r="BK656" s="66"/>
      <c r="BL656" s="66"/>
      <c r="BM656" s="66"/>
      <c r="BN656" s="66"/>
      <c r="BO656" s="64">
        <v>1.138</v>
      </c>
      <c r="BP656" s="64">
        <v>140.622</v>
      </c>
      <c r="BQ656" s="64">
        <v>121</v>
      </c>
      <c r="BR656" s="64" t="s">
        <v>5260</v>
      </c>
      <c r="BS656" s="64" t="s">
        <v>5260</v>
      </c>
      <c r="BT656" s="64" t="s">
        <v>5261</v>
      </c>
      <c r="BU656" s="64">
        <v>5102</v>
      </c>
      <c r="BV656" s="64"/>
      <c r="BW656" s="64"/>
      <c r="BX656" s="64"/>
      <c r="BY656" s="64"/>
      <c r="BZ656" s="64"/>
      <c r="CA656" s="64"/>
      <c r="CB656" s="64"/>
      <c r="CC656" s="64">
        <v>102</v>
      </c>
      <c r="CD656" s="64">
        <v>8</v>
      </c>
      <c r="CE656" s="64">
        <v>8</v>
      </c>
      <c r="CF656" s="64"/>
      <c r="CG656" s="37" t="e">
        <f>VLOOKUP(Table_1[[#This Row],[EAN]],'[1]Planilha1'!$E:$R,13,0)</f>
        <v>#N/A</v>
      </c>
      <c r="CI656" s="188">
        <f>IF(Table_1[[#This Row],[STATUS MERCADO]]="GO",Table_1[[#This Row],[M. BRUTA TOTAL]],0)</f>
        <v>52.308573248407654</v>
      </c>
      <c r="CJ656" s="188">
        <f>IF(Table_1[[#This Row],[STATUS MERCADO]]="GO",Table_1[[#This Row],[PV UNIT. REALIZADO]]*Table_1[[#This Row],[QUANTIDADE]],0)</f>
        <v>158.51082802547774</v>
      </c>
    </row>
    <row r="657" ht="15">
      <c r="A657" s="7"/>
      <c r="B657" s="67" t="s">
        <v>2735</v>
      </c>
      <c r="C657" s="49"/>
      <c r="D657" s="49"/>
      <c r="E657" s="49">
        <v>7896496917204</v>
      </c>
      <c r="F657" s="50" t="s">
        <v>5062</v>
      </c>
      <c r="G657" s="69" t="s">
        <v>11</v>
      </c>
      <c r="H657" s="48"/>
      <c r="I657" s="51"/>
      <c r="J657" s="48"/>
      <c r="K657" s="52" t="s">
        <v>84</v>
      </c>
      <c r="L657" s="52">
        <v>12</v>
      </c>
      <c r="M657" s="52"/>
      <c r="N657" s="48" t="s">
        <v>85</v>
      </c>
      <c r="O657" s="69" t="s">
        <v>5079</v>
      </c>
      <c r="P657" s="68">
        <v>1.62</v>
      </c>
      <c r="Q657" s="54">
        <f>(17/100+7.6/100+1.65/100)*P657</f>
        <v>0.4252500000000001</v>
      </c>
      <c r="R657" s="54"/>
      <c r="S657" s="54"/>
      <c r="T657" s="54"/>
      <c r="U657" s="54"/>
      <c r="V657" s="54">
        <f>+P657-Q657+R657+S657+T657+U657</f>
        <v>1.19475</v>
      </c>
      <c r="W657" s="56">
        <f>(1.02/100)</f>
        <v>1.02E-2</v>
      </c>
      <c r="X657" s="56">
        <v>4.8E-3</v>
      </c>
      <c r="Y657" s="56">
        <v>0.17</v>
      </c>
      <c r="Z657" s="56">
        <v>1.65E-2</v>
      </c>
      <c r="AA657" s="56">
        <v>7.6E-2</v>
      </c>
      <c r="AB657" s="56">
        <f>SUM(W657:AA657)</f>
        <v>0.2775</v>
      </c>
      <c r="AC657" s="48">
        <v>12</v>
      </c>
      <c r="AD657" s="57">
        <f>IF(AL657="","",+AC657*AL657)</f>
        <v>36.527388535031854</v>
      </c>
      <c r="AE657" s="58">
        <f>IF(AL657="","",+AL657*AB657)</f>
        <v>0.8446958598726116</v>
      </c>
      <c r="AF657" s="57">
        <f>IF(AL657="","",+AL657-AE657)</f>
        <v>2.1992531847133763</v>
      </c>
      <c r="AG657" s="58">
        <f>+V657</f>
        <v>1.19475</v>
      </c>
      <c r="AH657" s="57">
        <f>IF(AF657="","",+AF657-AG657)</f>
        <v>1.0045031847133763</v>
      </c>
      <c r="AI657" s="57">
        <f>IF(AH657="","",+AH657*AC657)</f>
        <v>12.054038216560516</v>
      </c>
      <c r="AJ657" s="58">
        <v>4.83</v>
      </c>
      <c r="AK657" s="59">
        <v>0.33</v>
      </c>
      <c r="AL657" s="58">
        <f>IF(V657=0,"",V657/(1-AB657-AK657))</f>
        <v>3.043949044585988</v>
      </c>
      <c r="AM657" s="60">
        <v>0.33</v>
      </c>
      <c r="AN657" s="58">
        <f>IF(V657=0,"",V657/(1-AB657-AM657))</f>
        <v>3.043949044585988</v>
      </c>
      <c r="AO657" s="61">
        <v>1.2</v>
      </c>
      <c r="AP657" s="58">
        <f>IF(BD!AJ657="","",BD!AJ657*BD!AO657)</f>
        <v>5.796</v>
      </c>
      <c r="AQ657" s="56">
        <f>BD!AM657/BD!AK657-1</f>
        <v>0</v>
      </c>
      <c r="AR657" s="56">
        <f>IF(BD!AN657="","",IF(BD!AJ657="","",BD!AN657/BD!AJ657-1))</f>
        <v>-0.36978280650393625</v>
      </c>
      <c r="AS657" s="56" t="str">
        <f>IF(BD!AN657="","",IF(BD!AN657&lt;BD!AL657,"ABAIXO DA META","DENTRO DA META"))</f>
        <v>DENTRO DA META</v>
      </c>
      <c r="AT657" s="56" t="str">
        <f>IF(BD!AJ657="","EM ANÁLISE",IF(BD!AP657&gt;=BD!AN657,"GO", "NO GO"))</f>
        <v>GO</v>
      </c>
      <c r="AU657" s="62">
        <f>IF(AN657="","",+BD!$AN657-AJ657)</f>
        <v>-1.7860509554140123</v>
      </c>
      <c r="AV657" s="63"/>
      <c r="AW657" s="54">
        <f>BD!P657*BD!AC657</f>
        <v>19.44</v>
      </c>
      <c r="AX657" s="54">
        <f>BD!V657*BD!AC657</f>
        <v>14.337</v>
      </c>
      <c r="AY657" s="54">
        <f>IF(BD!AN657="","",BD!AN657*BD!AC657)</f>
        <v>36.527388535031854</v>
      </c>
      <c r="AZ657" s="48" t="s">
        <v>5271</v>
      </c>
      <c r="BA657" s="69" t="s">
        <v>124</v>
      </c>
      <c r="BB657" s="48">
        <v>1</v>
      </c>
      <c r="BC657" s="69" t="s">
        <v>5079</v>
      </c>
      <c r="BD657" s="64" t="s">
        <v>5257</v>
      </c>
      <c r="BE657" s="65" t="s">
        <v>4</v>
      </c>
      <c r="BF657" s="65" t="s">
        <v>4</v>
      </c>
      <c r="BG657" s="64" t="s">
        <v>5258</v>
      </c>
      <c r="BH657" s="66"/>
      <c r="BI657" s="66"/>
      <c r="BJ657" s="66"/>
      <c r="BK657" s="66"/>
      <c r="BL657" s="66"/>
      <c r="BM657" s="66"/>
      <c r="BN657" s="66"/>
      <c r="BO657" s="64">
        <v>1.138</v>
      </c>
      <c r="BP657" s="64">
        <v>140.622</v>
      </c>
      <c r="BQ657" s="64">
        <v>121</v>
      </c>
      <c r="BR657" s="64" t="s">
        <v>5260</v>
      </c>
      <c r="BS657" s="64" t="s">
        <v>5260</v>
      </c>
      <c r="BT657" s="64" t="s">
        <v>5261</v>
      </c>
      <c r="BU657" s="64">
        <v>5102</v>
      </c>
      <c r="BV657" s="64"/>
      <c r="BW657" s="64"/>
      <c r="BX657" s="64"/>
      <c r="BY657" s="64"/>
      <c r="BZ657" s="64"/>
      <c r="CA657" s="64"/>
      <c r="CB657" s="64"/>
      <c r="CC657" s="64">
        <v>102</v>
      </c>
      <c r="CD657" s="64">
        <v>8</v>
      </c>
      <c r="CE657" s="64">
        <v>8</v>
      </c>
      <c r="CF657" s="64"/>
      <c r="CG657" s="37" t="e">
        <f>VLOOKUP(Table_1[[#This Row],[EAN]],'[1]Planilha1'!$E:$R,13,0)</f>
        <v>#N/A</v>
      </c>
      <c r="CI657" s="188">
        <f>IF(Table_1[[#This Row],[STATUS MERCADO]]="GO",Table_1[[#This Row],[M. BRUTA TOTAL]],0)</f>
        <v>12.054038216560516</v>
      </c>
      <c r="CJ657" s="188">
        <f>IF(Table_1[[#This Row],[STATUS MERCADO]]="GO",Table_1[[#This Row],[PV UNIT. REALIZADO]]*Table_1[[#This Row],[QUANTIDADE]],0)</f>
        <v>36.527388535031854</v>
      </c>
    </row>
    <row r="658" ht="15">
      <c r="A658" s="7"/>
      <c r="B658" s="67" t="s">
        <v>2735</v>
      </c>
      <c r="C658" s="49"/>
      <c r="D658" s="49"/>
      <c r="E658" s="49">
        <v>7896496917709</v>
      </c>
      <c r="F658" s="50" t="s">
        <v>5063</v>
      </c>
      <c r="G658" s="69" t="s">
        <v>11</v>
      </c>
      <c r="H658" s="48"/>
      <c r="I658" s="51"/>
      <c r="J658" s="48"/>
      <c r="K658" s="52" t="s">
        <v>84</v>
      </c>
      <c r="L658" s="52">
        <v>12</v>
      </c>
      <c r="M658" s="52"/>
      <c r="N658" s="48" t="s">
        <v>85</v>
      </c>
      <c r="O658" s="69" t="s">
        <v>5079</v>
      </c>
      <c r="P658" s="68">
        <v>2.78</v>
      </c>
      <c r="Q658" s="54">
        <f>(17/100+7.6/100+1.65/100)*P658</f>
        <v>0.72975</v>
      </c>
      <c r="R658" s="54"/>
      <c r="S658" s="54"/>
      <c r="T658" s="54"/>
      <c r="U658" s="54"/>
      <c r="V658" s="54">
        <f>+P658-Q658+R658+S658+T658+U658</f>
        <v>2.0502499999999997</v>
      </c>
      <c r="W658" s="56">
        <f>(1.02/100)</f>
        <v>1.02E-2</v>
      </c>
      <c r="X658" s="56">
        <v>4.8E-3</v>
      </c>
      <c r="Y658" s="56">
        <v>0.17</v>
      </c>
      <c r="Z658" s="56">
        <v>1.65E-2</v>
      </c>
      <c r="AA658" s="56">
        <v>7.6E-2</v>
      </c>
      <c r="AB658" s="56">
        <f>SUM(W658:AA658)</f>
        <v>0.2775</v>
      </c>
      <c r="AC658" s="48">
        <v>12</v>
      </c>
      <c r="AD658" s="57">
        <f>IF(AL658="","",+AC658*AL658)</f>
        <v>62.682802547770706</v>
      </c>
      <c r="AE658" s="58">
        <f>IF(AL658="","",+AL658*AB658)</f>
        <v>1.4495398089171978</v>
      </c>
      <c r="AF658" s="57">
        <f>IF(AL658="","",+AL658-AE658)</f>
        <v>3.7740270700636946</v>
      </c>
      <c r="AG658" s="58">
        <f>+V658</f>
        <v>2.0502499999999997</v>
      </c>
      <c r="AH658" s="57">
        <f>IF(AF658="","",+AF658-AG658)</f>
        <v>1.723777070063695</v>
      </c>
      <c r="AI658" s="57">
        <f>IF(AH658="","",+AH658*AC658)</f>
        <v>20.685324840764338</v>
      </c>
      <c r="AJ658" s="58">
        <v>6.17</v>
      </c>
      <c r="AK658" s="59">
        <v>0.33</v>
      </c>
      <c r="AL658" s="58">
        <f>IF(V658=0,"",V658/(1-AB658-AK658))</f>
        <v>5.2235668789808924</v>
      </c>
      <c r="AM658" s="60">
        <v>0.33</v>
      </c>
      <c r="AN658" s="58">
        <f>IF(V658=0,"",V658/(1-AB658-AM658))</f>
        <v>5.2235668789808924</v>
      </c>
      <c r="AO658" s="61">
        <v>1.2</v>
      </c>
      <c r="AP658" s="58">
        <f>IF(BD!AJ658="","",BD!AJ658*BD!AO658)</f>
        <v>7.404</v>
      </c>
      <c r="AQ658" s="56">
        <f>BD!AM658/BD!AK658-1</f>
        <v>0</v>
      </c>
      <c r="AR658" s="56">
        <f>IF(BD!AN658="","",IF(BD!AJ658="","",BD!AN658/BD!AJ658-1))</f>
        <v>-0.15339272625917466</v>
      </c>
      <c r="AS658" s="56" t="str">
        <f>IF(BD!AN658="","",IF(BD!AN658&lt;BD!AL658,"ABAIXO DA META","DENTRO DA META"))</f>
        <v>DENTRO DA META</v>
      </c>
      <c r="AT658" s="56" t="str">
        <f>IF(BD!AJ658="","EM ANÁLISE",IF(BD!AP658&gt;=BD!AN658,"GO", "NO GO"))</f>
        <v>GO</v>
      </c>
      <c r="AU658" s="62">
        <f>IF(AN658="","",+BD!$AN658-AJ658)</f>
        <v>-0.9464331210191075</v>
      </c>
      <c r="AV658" s="63"/>
      <c r="AW658" s="54">
        <f>BD!P658*BD!AC658</f>
        <v>33.36</v>
      </c>
      <c r="AX658" s="54">
        <f>BD!V658*BD!AC658</f>
        <v>24.602999999999994</v>
      </c>
      <c r="AY658" s="54">
        <f>IF(BD!AN658="","",BD!AN658*BD!AC658)</f>
        <v>62.682802547770706</v>
      </c>
      <c r="AZ658" s="48" t="s">
        <v>5271</v>
      </c>
      <c r="BA658" s="69" t="s">
        <v>124</v>
      </c>
      <c r="BB658" s="48">
        <v>1</v>
      </c>
      <c r="BC658" s="69" t="s">
        <v>5079</v>
      </c>
      <c r="BD658" s="64" t="s">
        <v>5257</v>
      </c>
      <c r="BE658" s="65" t="s">
        <v>4</v>
      </c>
      <c r="BF658" s="65" t="s">
        <v>4</v>
      </c>
      <c r="BG658" s="64" t="s">
        <v>5258</v>
      </c>
      <c r="BH658" s="66"/>
      <c r="BI658" s="66"/>
      <c r="BJ658" s="66"/>
      <c r="BK658" s="66"/>
      <c r="BL658" s="66"/>
      <c r="BM658" s="66"/>
      <c r="BN658" s="66"/>
      <c r="BO658" s="64">
        <v>1.138</v>
      </c>
      <c r="BP658" s="64">
        <v>140.622</v>
      </c>
      <c r="BQ658" s="64">
        <v>121</v>
      </c>
      <c r="BR658" s="64" t="s">
        <v>5260</v>
      </c>
      <c r="BS658" s="64" t="s">
        <v>5260</v>
      </c>
      <c r="BT658" s="64" t="s">
        <v>5261</v>
      </c>
      <c r="BU658" s="64">
        <v>5102</v>
      </c>
      <c r="BV658" s="64"/>
      <c r="BW658" s="64"/>
      <c r="BX658" s="64"/>
      <c r="BY658" s="64"/>
      <c r="BZ658" s="64"/>
      <c r="CA658" s="64"/>
      <c r="CB658" s="64"/>
      <c r="CC658" s="64">
        <v>102</v>
      </c>
      <c r="CD658" s="64">
        <v>8</v>
      </c>
      <c r="CE658" s="64">
        <v>8</v>
      </c>
      <c r="CF658" s="64"/>
      <c r="CG658" s="37" t="e">
        <f>VLOOKUP(Table_1[[#This Row],[EAN]],'[1]Planilha1'!$E:$R,13,0)</f>
        <v>#N/A</v>
      </c>
      <c r="CI658" s="188">
        <f>IF(Table_1[[#This Row],[STATUS MERCADO]]="GO",Table_1[[#This Row],[M. BRUTA TOTAL]],0)</f>
        <v>20.685324840764338</v>
      </c>
      <c r="CJ658" s="188">
        <f>IF(Table_1[[#This Row],[STATUS MERCADO]]="GO",Table_1[[#This Row],[PV UNIT. REALIZADO]]*Table_1[[#This Row],[QUANTIDADE]],0)</f>
        <v>62.682802547770706</v>
      </c>
    </row>
    <row r="659" ht="15">
      <c r="A659" s="7"/>
      <c r="B659" s="67" t="s">
        <v>2735</v>
      </c>
      <c r="C659" s="49"/>
      <c r="D659" s="49"/>
      <c r="E659" s="49">
        <v>7896496917716</v>
      </c>
      <c r="F659" s="50" t="s">
        <v>5064</v>
      </c>
      <c r="G659" s="69" t="s">
        <v>11</v>
      </c>
      <c r="H659" s="48"/>
      <c r="I659" s="51"/>
      <c r="J659" s="48"/>
      <c r="K659" s="52" t="s">
        <v>84</v>
      </c>
      <c r="L659" s="52">
        <v>12</v>
      </c>
      <c r="M659" s="52"/>
      <c r="N659" s="48" t="s">
        <v>85</v>
      </c>
      <c r="O659" s="69" t="s">
        <v>5079</v>
      </c>
      <c r="P659" s="68">
        <v>2.78</v>
      </c>
      <c r="Q659" s="54">
        <f>(17/100+7.6/100+1.65/100)*P659</f>
        <v>0.72975</v>
      </c>
      <c r="R659" s="54"/>
      <c r="S659" s="54"/>
      <c r="T659" s="54"/>
      <c r="U659" s="54"/>
      <c r="V659" s="54">
        <f>+P659-Q659+R659+S659+T659+U659</f>
        <v>2.0502499999999997</v>
      </c>
      <c r="W659" s="56">
        <f>(1.02/100)</f>
        <v>1.02E-2</v>
      </c>
      <c r="X659" s="56">
        <v>4.8E-3</v>
      </c>
      <c r="Y659" s="56">
        <v>0.17</v>
      </c>
      <c r="Z659" s="56">
        <v>1.65E-2</v>
      </c>
      <c r="AA659" s="56">
        <v>7.6E-2</v>
      </c>
      <c r="AB659" s="56">
        <f>SUM(W659:AA659)</f>
        <v>0.2775</v>
      </c>
      <c r="AC659" s="48">
        <v>12</v>
      </c>
      <c r="AD659" s="57">
        <f>IF(AL659="","",+AC659*AL659)</f>
        <v>62.682802547770706</v>
      </c>
      <c r="AE659" s="58">
        <f>IF(AL659="","",+AL659*AB659)</f>
        <v>1.4495398089171978</v>
      </c>
      <c r="AF659" s="57">
        <f>IF(AL659="","",+AL659-AE659)</f>
        <v>3.7740270700636946</v>
      </c>
      <c r="AG659" s="58">
        <f>+V659</f>
        <v>2.0502499999999997</v>
      </c>
      <c r="AH659" s="57">
        <f>IF(AF659="","",+AF659-AG659)</f>
        <v>1.723777070063695</v>
      </c>
      <c r="AI659" s="57">
        <f>IF(AH659="","",+AH659*AC659)</f>
        <v>20.685324840764338</v>
      </c>
      <c r="AJ659" s="58">
        <v>6.17</v>
      </c>
      <c r="AK659" s="59">
        <v>0.33</v>
      </c>
      <c r="AL659" s="58">
        <f>IF(V659=0,"",V659/(1-AB659-AK659))</f>
        <v>5.2235668789808924</v>
      </c>
      <c r="AM659" s="60">
        <v>0.33</v>
      </c>
      <c r="AN659" s="58">
        <f>IF(V659=0,"",V659/(1-AB659-AM659))</f>
        <v>5.2235668789808924</v>
      </c>
      <c r="AO659" s="61">
        <v>1.2</v>
      </c>
      <c r="AP659" s="58">
        <f>IF(BD!AJ659="","",BD!AJ659*BD!AO659)</f>
        <v>7.404</v>
      </c>
      <c r="AQ659" s="56">
        <f>BD!AM659/BD!AK659-1</f>
        <v>0</v>
      </c>
      <c r="AR659" s="56">
        <f>IF(BD!AN659="","",IF(BD!AJ659="","",BD!AN659/BD!AJ659-1))</f>
        <v>-0.15339272625917466</v>
      </c>
      <c r="AS659" s="56" t="str">
        <f>IF(BD!AN659="","",IF(BD!AN659&lt;BD!AL659,"ABAIXO DA META","DENTRO DA META"))</f>
        <v>DENTRO DA META</v>
      </c>
      <c r="AT659" s="56" t="str">
        <f>IF(BD!AJ659="","EM ANÁLISE",IF(BD!AP659&gt;=BD!AN659,"GO", "NO GO"))</f>
        <v>GO</v>
      </c>
      <c r="AU659" s="62">
        <f>IF(AN659="","",+BD!$AN659-AJ659)</f>
        <v>-0.9464331210191075</v>
      </c>
      <c r="AV659" s="63"/>
      <c r="AW659" s="54">
        <f>BD!P659*BD!AC659</f>
        <v>33.36</v>
      </c>
      <c r="AX659" s="54">
        <f>BD!V659*BD!AC659</f>
        <v>24.602999999999994</v>
      </c>
      <c r="AY659" s="54">
        <f>IF(BD!AN659="","",BD!AN659*BD!AC659)</f>
        <v>62.682802547770706</v>
      </c>
      <c r="AZ659" s="48" t="s">
        <v>5271</v>
      </c>
      <c r="BA659" s="69" t="s">
        <v>124</v>
      </c>
      <c r="BB659" s="48">
        <v>1</v>
      </c>
      <c r="BC659" s="69" t="s">
        <v>5079</v>
      </c>
      <c r="BD659" s="64" t="s">
        <v>5257</v>
      </c>
      <c r="BE659" s="65" t="s">
        <v>4</v>
      </c>
      <c r="BF659" s="65" t="s">
        <v>4</v>
      </c>
      <c r="BG659" s="64" t="s">
        <v>5258</v>
      </c>
      <c r="BH659" s="66"/>
      <c r="BI659" s="66"/>
      <c r="BJ659" s="66"/>
      <c r="BK659" s="66"/>
      <c r="BL659" s="66"/>
      <c r="BM659" s="66"/>
      <c r="BN659" s="66"/>
      <c r="BO659" s="64">
        <v>1.138</v>
      </c>
      <c r="BP659" s="64">
        <v>140.622</v>
      </c>
      <c r="BQ659" s="64">
        <v>121</v>
      </c>
      <c r="BR659" s="64" t="s">
        <v>5260</v>
      </c>
      <c r="BS659" s="64" t="s">
        <v>5260</v>
      </c>
      <c r="BT659" s="64" t="s">
        <v>5261</v>
      </c>
      <c r="BU659" s="64">
        <v>5102</v>
      </c>
      <c r="BV659" s="64"/>
      <c r="BW659" s="64"/>
      <c r="BX659" s="64"/>
      <c r="BY659" s="64"/>
      <c r="BZ659" s="64"/>
      <c r="CA659" s="64"/>
      <c r="CB659" s="64"/>
      <c r="CC659" s="64">
        <v>102</v>
      </c>
      <c r="CD659" s="64">
        <v>8</v>
      </c>
      <c r="CE659" s="64">
        <v>8</v>
      </c>
      <c r="CF659" s="64"/>
      <c r="CG659" s="37" t="e">
        <f>VLOOKUP(Table_1[[#This Row],[EAN]],'[1]Planilha1'!$E:$R,13,0)</f>
        <v>#N/A</v>
      </c>
      <c r="CI659" s="188">
        <f>IF(Table_1[[#This Row],[STATUS MERCADO]]="GO",Table_1[[#This Row],[M. BRUTA TOTAL]],0)</f>
        <v>20.685324840764338</v>
      </c>
      <c r="CJ659" s="188">
        <f>IF(Table_1[[#This Row],[STATUS MERCADO]]="GO",Table_1[[#This Row],[PV UNIT. REALIZADO]]*Table_1[[#This Row],[QUANTIDADE]],0)</f>
        <v>62.682802547770706</v>
      </c>
    </row>
    <row r="660" ht="15">
      <c r="A660" s="7"/>
      <c r="B660" s="78" t="s">
        <v>2735</v>
      </c>
      <c r="C660" s="49"/>
      <c r="D660" s="49"/>
      <c r="E660" s="49">
        <v>7896496917723</v>
      </c>
      <c r="F660" s="50" t="s">
        <v>5065</v>
      </c>
      <c r="G660" s="69" t="s">
        <v>11</v>
      </c>
      <c r="H660" s="48"/>
      <c r="I660" s="51"/>
      <c r="J660" s="48"/>
      <c r="K660" s="52" t="s">
        <v>84</v>
      </c>
      <c r="L660" s="52">
        <v>12</v>
      </c>
      <c r="M660" s="52"/>
      <c r="N660" s="48" t="s">
        <v>85</v>
      </c>
      <c r="O660" s="69" t="s">
        <v>5079</v>
      </c>
      <c r="P660" s="68">
        <v>2.78</v>
      </c>
      <c r="Q660" s="54">
        <f>(17/100+7.6/100+1.65/100)*P660</f>
        <v>0.72975</v>
      </c>
      <c r="R660" s="54"/>
      <c r="S660" s="54"/>
      <c r="T660" s="54"/>
      <c r="U660" s="54"/>
      <c r="V660" s="54">
        <f>+P660-Q660+R660+S660+T660+U660</f>
        <v>2.0502499999999997</v>
      </c>
      <c r="W660" s="56">
        <f>(1.02/100)</f>
        <v>1.02E-2</v>
      </c>
      <c r="X660" s="56">
        <v>4.8E-3</v>
      </c>
      <c r="Y660" s="56">
        <v>0.17</v>
      </c>
      <c r="Z660" s="56">
        <v>1.65E-2</v>
      </c>
      <c r="AA660" s="56">
        <v>7.6E-2</v>
      </c>
      <c r="AB660" s="56">
        <f>SUM(W660:AA660)</f>
        <v>0.2775</v>
      </c>
      <c r="AC660" s="48">
        <v>12</v>
      </c>
      <c r="AD660" s="57">
        <f>IF(AL660="","",+AC660*AL660)</f>
        <v>62.682802547770706</v>
      </c>
      <c r="AE660" s="58">
        <f>IF(AL660="","",+AL660*AB660)</f>
        <v>1.4495398089171978</v>
      </c>
      <c r="AF660" s="57">
        <f>IF(AL660="","",+AL660-AE660)</f>
        <v>3.7740270700636946</v>
      </c>
      <c r="AG660" s="58">
        <f>+V660</f>
        <v>2.0502499999999997</v>
      </c>
      <c r="AH660" s="57">
        <f>IF(AF660="","",+AF660-AG660)</f>
        <v>1.723777070063695</v>
      </c>
      <c r="AI660" s="57">
        <f>IF(AH660="","",+AH660*AC660)</f>
        <v>20.685324840764338</v>
      </c>
      <c r="AJ660" s="58">
        <v>6.17</v>
      </c>
      <c r="AK660" s="59">
        <v>0.33</v>
      </c>
      <c r="AL660" s="58">
        <f>IF(V660=0,"",V660/(1-AB660-AK660))</f>
        <v>5.2235668789808924</v>
      </c>
      <c r="AM660" s="60">
        <v>0.33</v>
      </c>
      <c r="AN660" s="58">
        <f>IF(V660=0,"",V660/(1-AB660-AM660))</f>
        <v>5.2235668789808924</v>
      </c>
      <c r="AO660" s="61">
        <v>1.2</v>
      </c>
      <c r="AP660" s="58">
        <f>IF(BD!AJ660="","",BD!AJ660*BD!AO660)</f>
        <v>7.404</v>
      </c>
      <c r="AQ660" s="56">
        <f>BD!AM660/BD!AK660-1</f>
        <v>0</v>
      </c>
      <c r="AR660" s="56">
        <f>IF(BD!AN660="","",IF(BD!AJ660="","",BD!AN660/BD!AJ660-1))</f>
        <v>-0.15339272625917466</v>
      </c>
      <c r="AS660" s="56" t="str">
        <f>IF(BD!AN660="","",IF(BD!AN660&lt;BD!AL660,"ABAIXO DA META","DENTRO DA META"))</f>
        <v>DENTRO DA META</v>
      </c>
      <c r="AT660" s="56" t="str">
        <f>IF(BD!AJ660="","EM ANÁLISE",IF(BD!AP660&gt;=BD!AN660,"GO", "NO GO"))</f>
        <v>GO</v>
      </c>
      <c r="AU660" s="62">
        <f>IF(AN660="","",+BD!$AN660-AJ660)</f>
        <v>-0.9464331210191075</v>
      </c>
      <c r="AV660" s="63"/>
      <c r="AW660" s="54">
        <f>BD!P660*BD!AC660</f>
        <v>33.36</v>
      </c>
      <c r="AX660" s="54">
        <f>BD!V660*BD!AC660</f>
        <v>24.602999999999994</v>
      </c>
      <c r="AY660" s="54">
        <f>IF(BD!AN660="","",BD!AN660*BD!AC660)</f>
        <v>62.682802547770706</v>
      </c>
      <c r="AZ660" s="48" t="s">
        <v>5271</v>
      </c>
      <c r="BA660" s="69" t="s">
        <v>124</v>
      </c>
      <c r="BB660" s="48">
        <v>1</v>
      </c>
      <c r="BC660" s="69" t="s">
        <v>5079</v>
      </c>
      <c r="BD660" s="64" t="s">
        <v>5257</v>
      </c>
      <c r="BE660" s="65" t="s">
        <v>4</v>
      </c>
      <c r="BF660" s="65" t="s">
        <v>4</v>
      </c>
      <c r="BG660" s="64" t="s">
        <v>5258</v>
      </c>
      <c r="BH660" s="66"/>
      <c r="BI660" s="66"/>
      <c r="BJ660" s="66"/>
      <c r="BK660" s="66"/>
      <c r="BL660" s="66"/>
      <c r="BM660" s="66"/>
      <c r="BN660" s="66"/>
      <c r="BO660" s="64">
        <v>1.138</v>
      </c>
      <c r="BP660" s="64">
        <v>140.622</v>
      </c>
      <c r="BQ660" s="64">
        <v>121</v>
      </c>
      <c r="BR660" s="64" t="s">
        <v>5260</v>
      </c>
      <c r="BS660" s="64" t="s">
        <v>5260</v>
      </c>
      <c r="BT660" s="64" t="s">
        <v>5261</v>
      </c>
      <c r="BU660" s="64">
        <v>5102</v>
      </c>
      <c r="BV660" s="64"/>
      <c r="BW660" s="64"/>
      <c r="BX660" s="64"/>
      <c r="BY660" s="64"/>
      <c r="BZ660" s="64"/>
      <c r="CA660" s="64"/>
      <c r="CB660" s="64"/>
      <c r="CC660" s="64">
        <v>102</v>
      </c>
      <c r="CD660" s="64">
        <v>8</v>
      </c>
      <c r="CE660" s="64">
        <v>8</v>
      </c>
      <c r="CF660" s="64"/>
      <c r="CG660" s="37" t="e">
        <f>VLOOKUP(Table_1[[#This Row],[EAN]],'[1]Planilha1'!$E:$R,13,0)</f>
        <v>#N/A</v>
      </c>
      <c r="CI660" s="188">
        <f>IF(Table_1[[#This Row],[STATUS MERCADO]]="GO",Table_1[[#This Row],[M. BRUTA TOTAL]],0)</f>
        <v>20.685324840764338</v>
      </c>
      <c r="CJ660" s="188">
        <f>IF(Table_1[[#This Row],[STATUS MERCADO]]="GO",Table_1[[#This Row],[PV UNIT. REALIZADO]]*Table_1[[#This Row],[QUANTIDADE]],0)</f>
        <v>62.682802547770706</v>
      </c>
    </row>
    <row r="661" ht="15">
      <c r="A661" s="7"/>
      <c r="B661" s="78" t="s">
        <v>2735</v>
      </c>
      <c r="C661" s="49"/>
      <c r="D661" s="49"/>
      <c r="E661" s="49">
        <v>7896496917006</v>
      </c>
      <c r="F661" s="50" t="s">
        <v>5066</v>
      </c>
      <c r="G661" s="69" t="s">
        <v>11</v>
      </c>
      <c r="H661" s="48"/>
      <c r="I661" s="51"/>
      <c r="J661" s="48"/>
      <c r="K661" s="52" t="s">
        <v>84</v>
      </c>
      <c r="L661" s="52">
        <v>12</v>
      </c>
      <c r="M661" s="52"/>
      <c r="N661" s="48" t="s">
        <v>85</v>
      </c>
      <c r="O661" s="69" t="s">
        <v>5079</v>
      </c>
      <c r="P661" s="68">
        <v>2.58</v>
      </c>
      <c r="Q661" s="54">
        <f>(17/100+7.6/100+1.65/100)*P661</f>
        <v>0.67725</v>
      </c>
      <c r="R661" s="54"/>
      <c r="S661" s="54"/>
      <c r="T661" s="54"/>
      <c r="U661" s="54"/>
      <c r="V661" s="54">
        <f>+P661-Q661+R661+S661+T661+U661</f>
        <v>1.9027500000000002</v>
      </c>
      <c r="W661" s="56">
        <f>(1.02/100)</f>
        <v>1.02E-2</v>
      </c>
      <c r="X661" s="56">
        <v>4.8E-3</v>
      </c>
      <c r="Y661" s="56">
        <v>0.17</v>
      </c>
      <c r="Z661" s="56">
        <v>1.65E-2</v>
      </c>
      <c r="AA661" s="56">
        <v>7.6E-2</v>
      </c>
      <c r="AB661" s="56">
        <f>SUM(W661:AA661)</f>
        <v>0.2775</v>
      </c>
      <c r="AC661" s="48">
        <v>12</v>
      </c>
      <c r="AD661" s="57">
        <f>IF(AL661="","",+AC661*AL661)</f>
        <v>58.173248407643335</v>
      </c>
      <c r="AE661" s="58">
        <f>IF(AL661="","",+AL661*AB661)</f>
        <v>1.3452563694267523</v>
      </c>
      <c r="AF661" s="57">
        <f>IF(AL661="","",+AL661-AE661)</f>
        <v>3.5025143312101923</v>
      </c>
      <c r="AG661" s="58">
        <f>+V661</f>
        <v>1.9027500000000002</v>
      </c>
      <c r="AH661" s="57">
        <f>IF(AF661="","",+AF661-AG661)</f>
        <v>1.5997643312101921</v>
      </c>
      <c r="AI661" s="57">
        <f>IF(AH661="","",+AH661*AC661)</f>
        <v>19.197171974522306</v>
      </c>
      <c r="AJ661" s="58">
        <v>4.83</v>
      </c>
      <c r="AK661" s="59">
        <v>0.33</v>
      </c>
      <c r="AL661" s="58">
        <f>IF(V661=0,"",V661/(1-AB661-AK661))</f>
        <v>4.847770700636945</v>
      </c>
      <c r="AM661" s="60">
        <v>0.33</v>
      </c>
      <c r="AN661" s="58">
        <f>IF(V661=0,"",V661/(1-AB661-AM661))</f>
        <v>4.847770700636945</v>
      </c>
      <c r="AO661" s="61">
        <v>1.2</v>
      </c>
      <c r="AP661" s="58">
        <f>IF(BD!AJ661="","",BD!AJ661*BD!AO661)</f>
        <v>5.796</v>
      </c>
      <c r="AQ661" s="56">
        <f>BD!AM661/BD!AK661-1</f>
        <v>0</v>
      </c>
      <c r="AR661" s="56">
        <f>IF(BD!AN661="","",IF(BD!AJ661="","",BD!AN661/BD!AJ661-1))</f>
        <v>3.679234086323868E-3</v>
      </c>
      <c r="AS661" s="56" t="str">
        <f>IF(BD!AN661="","",IF(BD!AN661&lt;BD!AL661,"ABAIXO DA META","DENTRO DA META"))</f>
        <v>DENTRO DA META</v>
      </c>
      <c r="AT661" s="56" t="str">
        <f>IF(BD!AJ661="","EM ANÁLISE",IF(BD!AP661&gt;=BD!AN661,"GO", "NO GO"))</f>
        <v>GO</v>
      </c>
      <c r="AU661" s="62">
        <f>IF(AN661="","",+BD!$AN661-AJ661)</f>
        <v>1.7770700636944525E-2</v>
      </c>
      <c r="AV661" s="63"/>
      <c r="AW661" s="54">
        <f>BD!P661*BD!AC661</f>
        <v>30.96</v>
      </c>
      <c r="AX661" s="54">
        <f>BD!V661*BD!AC661</f>
        <v>22.833000000000002</v>
      </c>
      <c r="AY661" s="54">
        <f>IF(BD!AN661="","",BD!AN661*BD!AC661)</f>
        <v>58.173248407643335</v>
      </c>
      <c r="AZ661" s="48" t="s">
        <v>5271</v>
      </c>
      <c r="BA661" s="69" t="s">
        <v>124</v>
      </c>
      <c r="BB661" s="48">
        <v>1</v>
      </c>
      <c r="BC661" s="69" t="s">
        <v>5079</v>
      </c>
      <c r="BD661" s="64" t="s">
        <v>5257</v>
      </c>
      <c r="BE661" s="65" t="s">
        <v>4</v>
      </c>
      <c r="BF661" s="65" t="s">
        <v>4</v>
      </c>
      <c r="BG661" s="64" t="s">
        <v>5258</v>
      </c>
      <c r="BH661" s="66"/>
      <c r="BI661" s="66"/>
      <c r="BJ661" s="66"/>
      <c r="BK661" s="66"/>
      <c r="BL661" s="66"/>
      <c r="BM661" s="66"/>
      <c r="BN661" s="66"/>
      <c r="BO661" s="64">
        <v>1.138</v>
      </c>
      <c r="BP661" s="64">
        <v>140.622</v>
      </c>
      <c r="BQ661" s="64">
        <v>121</v>
      </c>
      <c r="BR661" s="64" t="s">
        <v>5260</v>
      </c>
      <c r="BS661" s="64" t="s">
        <v>5260</v>
      </c>
      <c r="BT661" s="64" t="s">
        <v>5261</v>
      </c>
      <c r="BU661" s="64">
        <v>5102</v>
      </c>
      <c r="BV661" s="64"/>
      <c r="BW661" s="64"/>
      <c r="BX661" s="64"/>
      <c r="BY661" s="64"/>
      <c r="BZ661" s="64"/>
      <c r="CA661" s="64"/>
      <c r="CB661" s="64"/>
      <c r="CC661" s="64">
        <v>102</v>
      </c>
      <c r="CD661" s="64">
        <v>8</v>
      </c>
      <c r="CE661" s="64">
        <v>8</v>
      </c>
      <c r="CF661" s="64"/>
      <c r="CG661" s="37" t="e">
        <f>VLOOKUP(Table_1[[#This Row],[EAN]],'[1]Planilha1'!$E:$R,13,0)</f>
        <v>#N/A</v>
      </c>
      <c r="CI661" s="188">
        <f>IF(Table_1[[#This Row],[STATUS MERCADO]]="GO",Table_1[[#This Row],[M. BRUTA TOTAL]],0)</f>
        <v>19.197171974522306</v>
      </c>
      <c r="CJ661" s="188">
        <f>IF(Table_1[[#This Row],[STATUS MERCADO]]="GO",Table_1[[#This Row],[PV UNIT. REALIZADO]]*Table_1[[#This Row],[QUANTIDADE]],0)</f>
        <v>58.173248407643335</v>
      </c>
    </row>
    <row r="662" ht="15">
      <c r="A662" s="7"/>
      <c r="B662" s="78" t="s">
        <v>2735</v>
      </c>
      <c r="C662" s="49"/>
      <c r="D662" s="49"/>
      <c r="E662" s="49">
        <v>7896496917044</v>
      </c>
      <c r="F662" s="50" t="s">
        <v>5067</v>
      </c>
      <c r="G662" s="69" t="s">
        <v>11</v>
      </c>
      <c r="H662" s="48"/>
      <c r="I662" s="51"/>
      <c r="J662" s="48"/>
      <c r="K662" s="52" t="s">
        <v>84</v>
      </c>
      <c r="L662" s="52">
        <v>12</v>
      </c>
      <c r="M662" s="52"/>
      <c r="N662" s="48" t="s">
        <v>85</v>
      </c>
      <c r="O662" s="69" t="s">
        <v>5079</v>
      </c>
      <c r="P662" s="68">
        <v>2.58</v>
      </c>
      <c r="Q662" s="54">
        <f>(17/100+7.6/100+1.65/100)*P662</f>
        <v>0.67725</v>
      </c>
      <c r="R662" s="54"/>
      <c r="S662" s="54"/>
      <c r="T662" s="54"/>
      <c r="U662" s="54"/>
      <c r="V662" s="54">
        <f>+P662-Q662+R662+S662+T662+U662</f>
        <v>1.9027500000000002</v>
      </c>
      <c r="W662" s="56">
        <f>(1.02/100)</f>
        <v>1.02E-2</v>
      </c>
      <c r="X662" s="56">
        <v>4.8E-3</v>
      </c>
      <c r="Y662" s="56">
        <v>0.17</v>
      </c>
      <c r="Z662" s="56">
        <v>1.65E-2</v>
      </c>
      <c r="AA662" s="56">
        <v>7.6E-2</v>
      </c>
      <c r="AB662" s="56">
        <f>SUM(W662:AA662)</f>
        <v>0.2775</v>
      </c>
      <c r="AC662" s="48">
        <v>12</v>
      </c>
      <c r="AD662" s="57">
        <f>IF(AL662="","",+AC662*AL662)</f>
        <v>58.173248407643335</v>
      </c>
      <c r="AE662" s="58">
        <f>IF(AL662="","",+AL662*AB662)</f>
        <v>1.3452563694267523</v>
      </c>
      <c r="AF662" s="57">
        <f>IF(AL662="","",+AL662-AE662)</f>
        <v>3.5025143312101923</v>
      </c>
      <c r="AG662" s="58">
        <f>+V662</f>
        <v>1.9027500000000002</v>
      </c>
      <c r="AH662" s="57">
        <f>IF(AF662="","",+AF662-AG662)</f>
        <v>1.5997643312101921</v>
      </c>
      <c r="AI662" s="57">
        <f>IF(AH662="","",+AH662*AC662)</f>
        <v>19.197171974522306</v>
      </c>
      <c r="AJ662" s="58">
        <v>4.83</v>
      </c>
      <c r="AK662" s="59">
        <v>0.33</v>
      </c>
      <c r="AL662" s="58">
        <f>IF(V662=0,"",V662/(1-AB662-AK662))</f>
        <v>4.847770700636945</v>
      </c>
      <c r="AM662" s="60">
        <v>0.33</v>
      </c>
      <c r="AN662" s="58">
        <f>IF(V662=0,"",V662/(1-AB662-AM662))</f>
        <v>4.847770700636945</v>
      </c>
      <c r="AO662" s="61">
        <v>1.2</v>
      </c>
      <c r="AP662" s="58">
        <f>IF(BD!AJ662="","",BD!AJ662*BD!AO662)</f>
        <v>5.796</v>
      </c>
      <c r="AQ662" s="56">
        <f>BD!AM662/BD!AK662-1</f>
        <v>0</v>
      </c>
      <c r="AR662" s="56">
        <f>IF(BD!AN662="","",IF(BD!AJ662="","",BD!AN662/BD!AJ662-1))</f>
        <v>3.679234086323868E-3</v>
      </c>
      <c r="AS662" s="56" t="str">
        <f>IF(BD!AN662="","",IF(BD!AN662&lt;BD!AL662,"ABAIXO DA META","DENTRO DA META"))</f>
        <v>DENTRO DA META</v>
      </c>
      <c r="AT662" s="56" t="str">
        <f>IF(BD!AJ662="","EM ANÁLISE",IF(BD!AP662&gt;=BD!AN662,"GO", "NO GO"))</f>
        <v>GO</v>
      </c>
      <c r="AU662" s="62">
        <f>IF(AN662="","",+BD!$AN662-AJ662)</f>
        <v>1.7770700636944525E-2</v>
      </c>
      <c r="AV662" s="63"/>
      <c r="AW662" s="54">
        <f>BD!P662*BD!AC662</f>
        <v>30.96</v>
      </c>
      <c r="AX662" s="54">
        <f>BD!V662*BD!AC662</f>
        <v>22.833000000000002</v>
      </c>
      <c r="AY662" s="54">
        <f>IF(BD!AN662="","",BD!AN662*BD!AC662)</f>
        <v>58.173248407643335</v>
      </c>
      <c r="AZ662" s="48" t="s">
        <v>5271</v>
      </c>
      <c r="BA662" s="69" t="s">
        <v>124</v>
      </c>
      <c r="BB662" s="48">
        <v>1</v>
      </c>
      <c r="BC662" s="69" t="s">
        <v>5079</v>
      </c>
      <c r="BD662" s="64" t="s">
        <v>5257</v>
      </c>
      <c r="BE662" s="65" t="s">
        <v>4</v>
      </c>
      <c r="BF662" s="65" t="s">
        <v>4</v>
      </c>
      <c r="BG662" s="64" t="s">
        <v>5258</v>
      </c>
      <c r="BH662" s="66"/>
      <c r="BI662" s="66"/>
      <c r="BJ662" s="66"/>
      <c r="BK662" s="66"/>
      <c r="BL662" s="66"/>
      <c r="BM662" s="66"/>
      <c r="BN662" s="66"/>
      <c r="BO662" s="64">
        <v>1.138</v>
      </c>
      <c r="BP662" s="64">
        <v>140.622</v>
      </c>
      <c r="BQ662" s="64">
        <v>121</v>
      </c>
      <c r="BR662" s="64" t="s">
        <v>5260</v>
      </c>
      <c r="BS662" s="64" t="s">
        <v>5260</v>
      </c>
      <c r="BT662" s="64" t="s">
        <v>5261</v>
      </c>
      <c r="BU662" s="64">
        <v>5102</v>
      </c>
      <c r="BV662" s="64"/>
      <c r="BW662" s="64"/>
      <c r="BX662" s="64"/>
      <c r="BY662" s="64"/>
      <c r="BZ662" s="64"/>
      <c r="CA662" s="64"/>
      <c r="CB662" s="64"/>
      <c r="CC662" s="64">
        <v>102</v>
      </c>
      <c r="CD662" s="64">
        <v>8</v>
      </c>
      <c r="CE662" s="64">
        <v>8</v>
      </c>
      <c r="CF662" s="64"/>
      <c r="CG662" s="37" t="e">
        <f>VLOOKUP(Table_1[[#This Row],[EAN]],'[1]Planilha1'!$E:$R,13,0)</f>
        <v>#N/A</v>
      </c>
      <c r="CI662" s="188">
        <f>IF(Table_1[[#This Row],[STATUS MERCADO]]="GO",Table_1[[#This Row],[M. BRUTA TOTAL]],0)</f>
        <v>19.197171974522306</v>
      </c>
      <c r="CJ662" s="188">
        <f>IF(Table_1[[#This Row],[STATUS MERCADO]]="GO",Table_1[[#This Row],[PV UNIT. REALIZADO]]*Table_1[[#This Row],[QUANTIDADE]],0)</f>
        <v>58.173248407643335</v>
      </c>
    </row>
    <row r="663" ht="15">
      <c r="A663" s="7"/>
      <c r="B663" s="78" t="s">
        <v>2735</v>
      </c>
      <c r="C663" s="49"/>
      <c r="D663" s="49"/>
      <c r="E663" s="49">
        <v>7896496917020</v>
      </c>
      <c r="F663" s="50" t="s">
        <v>5068</v>
      </c>
      <c r="G663" s="69" t="s">
        <v>11</v>
      </c>
      <c r="H663" s="48"/>
      <c r="I663" s="51"/>
      <c r="J663" s="48"/>
      <c r="K663" s="52" t="s">
        <v>84</v>
      </c>
      <c r="L663" s="52">
        <v>12</v>
      </c>
      <c r="M663" s="52"/>
      <c r="N663" s="48" t="s">
        <v>85</v>
      </c>
      <c r="O663" s="69" t="s">
        <v>5079</v>
      </c>
      <c r="P663" s="68">
        <v>2.58</v>
      </c>
      <c r="Q663" s="54">
        <f>(17/100+7.6/100+1.65/100)*P663</f>
        <v>0.67725</v>
      </c>
      <c r="R663" s="54"/>
      <c r="S663" s="54"/>
      <c r="T663" s="54"/>
      <c r="U663" s="54"/>
      <c r="V663" s="54">
        <f>+P663-Q663+R663+S663+T663+U663</f>
        <v>1.9027500000000002</v>
      </c>
      <c r="W663" s="56">
        <f>(1.02/100)</f>
        <v>1.02E-2</v>
      </c>
      <c r="X663" s="56">
        <v>4.8E-3</v>
      </c>
      <c r="Y663" s="56">
        <v>0.17</v>
      </c>
      <c r="Z663" s="56">
        <v>1.65E-2</v>
      </c>
      <c r="AA663" s="56">
        <v>7.6E-2</v>
      </c>
      <c r="AB663" s="56">
        <f>SUM(W663:AA663)</f>
        <v>0.2775</v>
      </c>
      <c r="AC663" s="48">
        <v>12</v>
      </c>
      <c r="AD663" s="57">
        <f>IF(AL663="","",+AC663*AL663)</f>
        <v>58.173248407643335</v>
      </c>
      <c r="AE663" s="58">
        <f>IF(AL663="","",+AL663*AB663)</f>
        <v>1.3452563694267523</v>
      </c>
      <c r="AF663" s="57">
        <f>IF(AL663="","",+AL663-AE663)</f>
        <v>3.5025143312101923</v>
      </c>
      <c r="AG663" s="58">
        <f>+V663</f>
        <v>1.9027500000000002</v>
      </c>
      <c r="AH663" s="57">
        <f>IF(AF663="","",+AF663-AG663)</f>
        <v>1.5997643312101921</v>
      </c>
      <c r="AI663" s="57">
        <f>IF(AH663="","",+AH663*AC663)</f>
        <v>19.197171974522306</v>
      </c>
      <c r="AJ663" s="58">
        <v>4.83</v>
      </c>
      <c r="AK663" s="59">
        <v>0.33</v>
      </c>
      <c r="AL663" s="58">
        <f>IF(V663=0,"",V663/(1-AB663-AK663))</f>
        <v>4.847770700636945</v>
      </c>
      <c r="AM663" s="60">
        <v>0.33</v>
      </c>
      <c r="AN663" s="58">
        <f>IF(V663=0,"",V663/(1-AB663-AM663))</f>
        <v>4.847770700636945</v>
      </c>
      <c r="AO663" s="61">
        <v>1.2</v>
      </c>
      <c r="AP663" s="58">
        <f>IF(BD!AJ663="","",BD!AJ663*BD!AO663)</f>
        <v>5.796</v>
      </c>
      <c r="AQ663" s="56">
        <f>BD!AM663/BD!AK663-1</f>
        <v>0</v>
      </c>
      <c r="AR663" s="56">
        <f>IF(BD!AN663="","",IF(BD!AJ663="","",BD!AN663/BD!AJ663-1))</f>
        <v>3.679234086323868E-3</v>
      </c>
      <c r="AS663" s="56" t="str">
        <f>IF(BD!AN663="","",IF(BD!AN663&lt;BD!AL663,"ABAIXO DA META","DENTRO DA META"))</f>
        <v>DENTRO DA META</v>
      </c>
      <c r="AT663" s="56" t="str">
        <f>IF(BD!AJ663="","EM ANÁLISE",IF(BD!AP663&gt;=BD!AN663,"GO", "NO GO"))</f>
        <v>GO</v>
      </c>
      <c r="AU663" s="62">
        <f>IF(AN663="","",+BD!$AN663-AJ663)</f>
        <v>1.7770700636944525E-2</v>
      </c>
      <c r="AV663" s="63"/>
      <c r="AW663" s="54">
        <f>BD!P663*BD!AC663</f>
        <v>30.96</v>
      </c>
      <c r="AX663" s="54">
        <f>BD!V663*BD!AC663</f>
        <v>22.833000000000002</v>
      </c>
      <c r="AY663" s="54">
        <f>IF(BD!AN663="","",BD!AN663*BD!AC663)</f>
        <v>58.173248407643335</v>
      </c>
      <c r="AZ663" s="48" t="s">
        <v>5271</v>
      </c>
      <c r="BA663" s="69" t="s">
        <v>124</v>
      </c>
      <c r="BB663" s="48">
        <v>1</v>
      </c>
      <c r="BC663" s="69" t="s">
        <v>5079</v>
      </c>
      <c r="BD663" s="64" t="s">
        <v>5257</v>
      </c>
      <c r="BE663" s="65" t="s">
        <v>4</v>
      </c>
      <c r="BF663" s="65" t="s">
        <v>4</v>
      </c>
      <c r="BG663" s="64" t="s">
        <v>5258</v>
      </c>
      <c r="BH663" s="66"/>
      <c r="BI663" s="66"/>
      <c r="BJ663" s="66"/>
      <c r="BK663" s="66"/>
      <c r="BL663" s="66"/>
      <c r="BM663" s="66"/>
      <c r="BN663" s="66"/>
      <c r="BO663" s="64">
        <v>1.138</v>
      </c>
      <c r="BP663" s="64">
        <v>140.622</v>
      </c>
      <c r="BQ663" s="64">
        <v>121</v>
      </c>
      <c r="BR663" s="64" t="s">
        <v>5260</v>
      </c>
      <c r="BS663" s="64" t="s">
        <v>5260</v>
      </c>
      <c r="BT663" s="64" t="s">
        <v>5261</v>
      </c>
      <c r="BU663" s="64">
        <v>5102</v>
      </c>
      <c r="BV663" s="64"/>
      <c r="BW663" s="64"/>
      <c r="BX663" s="64"/>
      <c r="BY663" s="64"/>
      <c r="BZ663" s="64"/>
      <c r="CA663" s="64"/>
      <c r="CB663" s="64"/>
      <c r="CC663" s="64">
        <v>102</v>
      </c>
      <c r="CD663" s="64">
        <v>8</v>
      </c>
      <c r="CE663" s="64">
        <v>8</v>
      </c>
      <c r="CF663" s="64"/>
      <c r="CG663" s="37" t="e">
        <f>VLOOKUP(Table_1[[#This Row],[EAN]],'[1]Planilha1'!$E:$R,13,0)</f>
        <v>#N/A</v>
      </c>
      <c r="CI663" s="188">
        <f>IF(Table_1[[#This Row],[STATUS MERCADO]]="GO",Table_1[[#This Row],[M. BRUTA TOTAL]],0)</f>
        <v>19.197171974522306</v>
      </c>
      <c r="CJ663" s="188">
        <f>IF(Table_1[[#This Row],[STATUS MERCADO]]="GO",Table_1[[#This Row],[PV UNIT. REALIZADO]]*Table_1[[#This Row],[QUANTIDADE]],0)</f>
        <v>58.173248407643335</v>
      </c>
    </row>
    <row r="664" ht="15">
      <c r="A664" s="7"/>
      <c r="B664" s="78" t="s">
        <v>2735</v>
      </c>
      <c r="C664" s="49"/>
      <c r="D664" s="49"/>
      <c r="E664" s="49">
        <v>7896496917013</v>
      </c>
      <c r="F664" s="50" t="s">
        <v>5069</v>
      </c>
      <c r="G664" s="69" t="s">
        <v>11</v>
      </c>
      <c r="H664" s="48"/>
      <c r="I664" s="51"/>
      <c r="J664" s="48"/>
      <c r="K664" s="52" t="s">
        <v>84</v>
      </c>
      <c r="L664" s="52">
        <v>12</v>
      </c>
      <c r="M664" s="52"/>
      <c r="N664" s="48" t="s">
        <v>85</v>
      </c>
      <c r="O664" s="69" t="s">
        <v>5079</v>
      </c>
      <c r="P664" s="68">
        <v>2.58</v>
      </c>
      <c r="Q664" s="54">
        <f>(17/100+7.6/100+1.65/100)*P664</f>
        <v>0.67725</v>
      </c>
      <c r="R664" s="54"/>
      <c r="S664" s="54"/>
      <c r="T664" s="54"/>
      <c r="U664" s="54"/>
      <c r="V664" s="54">
        <f>+P664-Q664+R664+S664+T664+U664</f>
        <v>1.9027500000000002</v>
      </c>
      <c r="W664" s="56">
        <f>(1.02/100)</f>
        <v>1.02E-2</v>
      </c>
      <c r="X664" s="56">
        <v>4.8E-3</v>
      </c>
      <c r="Y664" s="56">
        <v>0.17</v>
      </c>
      <c r="Z664" s="56">
        <v>1.65E-2</v>
      </c>
      <c r="AA664" s="56">
        <v>7.6E-2</v>
      </c>
      <c r="AB664" s="56">
        <f>SUM(W664:AA664)</f>
        <v>0.2775</v>
      </c>
      <c r="AC664" s="48">
        <v>12</v>
      </c>
      <c r="AD664" s="57">
        <f>IF(AL664="","",+AC664*AL664)</f>
        <v>58.173248407643335</v>
      </c>
      <c r="AE664" s="58">
        <f>IF(AL664="","",+AL664*AB664)</f>
        <v>1.3452563694267523</v>
      </c>
      <c r="AF664" s="57">
        <f>IF(AL664="","",+AL664-AE664)</f>
        <v>3.5025143312101923</v>
      </c>
      <c r="AG664" s="58">
        <f>+V664</f>
        <v>1.9027500000000002</v>
      </c>
      <c r="AH664" s="57">
        <f>IF(AF664="","",+AF664-AG664)</f>
        <v>1.5997643312101921</v>
      </c>
      <c r="AI664" s="57">
        <f>IF(AH664="","",+AH664*AC664)</f>
        <v>19.197171974522306</v>
      </c>
      <c r="AJ664" s="58">
        <v>4.83</v>
      </c>
      <c r="AK664" s="59">
        <v>0.33</v>
      </c>
      <c r="AL664" s="58">
        <f>IF(V664=0,"",V664/(1-AB664-AK664))</f>
        <v>4.847770700636945</v>
      </c>
      <c r="AM664" s="60">
        <v>0.33</v>
      </c>
      <c r="AN664" s="58">
        <f>IF(V664=0,"",V664/(1-AB664-AM664))</f>
        <v>4.847770700636945</v>
      </c>
      <c r="AO664" s="61">
        <v>1.2</v>
      </c>
      <c r="AP664" s="58">
        <f>IF(BD!AJ664="","",BD!AJ664*BD!AO664)</f>
        <v>5.796</v>
      </c>
      <c r="AQ664" s="56">
        <f>BD!AM664/BD!AK664-1</f>
        <v>0</v>
      </c>
      <c r="AR664" s="56">
        <f>IF(BD!AN664="","",IF(BD!AJ664="","",BD!AN664/BD!AJ664-1))</f>
        <v>3.679234086323868E-3</v>
      </c>
      <c r="AS664" s="56" t="str">
        <f>IF(BD!AN664="","",IF(BD!AN664&lt;BD!AL664,"ABAIXO DA META","DENTRO DA META"))</f>
        <v>DENTRO DA META</v>
      </c>
      <c r="AT664" s="56" t="str">
        <f>IF(BD!AJ664="","EM ANÁLISE",IF(BD!AP664&gt;=BD!AN664,"GO", "NO GO"))</f>
        <v>GO</v>
      </c>
      <c r="AU664" s="62">
        <f>IF(AN664="","",+BD!$AN664-AJ664)</f>
        <v>1.7770700636944525E-2</v>
      </c>
      <c r="AV664" s="63"/>
      <c r="AW664" s="54">
        <f>BD!P664*BD!AC664</f>
        <v>30.96</v>
      </c>
      <c r="AX664" s="54">
        <f>BD!V664*BD!AC664</f>
        <v>22.833000000000002</v>
      </c>
      <c r="AY664" s="54">
        <f>IF(BD!AN664="","",BD!AN664*BD!AC664)</f>
        <v>58.173248407643335</v>
      </c>
      <c r="AZ664" s="48" t="s">
        <v>5271</v>
      </c>
      <c r="BA664" s="69" t="s">
        <v>124</v>
      </c>
      <c r="BB664" s="48">
        <v>1</v>
      </c>
      <c r="BC664" s="69" t="s">
        <v>5079</v>
      </c>
      <c r="BD664" s="64" t="s">
        <v>5257</v>
      </c>
      <c r="BE664" s="65" t="s">
        <v>4</v>
      </c>
      <c r="BF664" s="65" t="s">
        <v>4</v>
      </c>
      <c r="BG664" s="64" t="s">
        <v>5258</v>
      </c>
      <c r="BH664" s="66"/>
      <c r="BI664" s="66"/>
      <c r="BJ664" s="66"/>
      <c r="BK664" s="66"/>
      <c r="BL664" s="66"/>
      <c r="BM664" s="66"/>
      <c r="BN664" s="66"/>
      <c r="BO664" s="64">
        <v>1.138</v>
      </c>
      <c r="BP664" s="64">
        <v>140.622</v>
      </c>
      <c r="BQ664" s="64">
        <v>121</v>
      </c>
      <c r="BR664" s="64" t="s">
        <v>5260</v>
      </c>
      <c r="BS664" s="64" t="s">
        <v>5260</v>
      </c>
      <c r="BT664" s="64" t="s">
        <v>5261</v>
      </c>
      <c r="BU664" s="64">
        <v>5102</v>
      </c>
      <c r="BV664" s="64"/>
      <c r="BW664" s="64"/>
      <c r="BX664" s="64"/>
      <c r="BY664" s="64"/>
      <c r="BZ664" s="64"/>
      <c r="CA664" s="64"/>
      <c r="CB664" s="64"/>
      <c r="CC664" s="64">
        <v>102</v>
      </c>
      <c r="CD664" s="64">
        <v>8</v>
      </c>
      <c r="CE664" s="64">
        <v>8</v>
      </c>
      <c r="CF664" s="64"/>
      <c r="CG664" s="37" t="e">
        <f>VLOOKUP(Table_1[[#This Row],[EAN]],'[1]Planilha1'!$E:$R,13,0)</f>
        <v>#N/A</v>
      </c>
      <c r="CI664" s="188">
        <f>IF(Table_1[[#This Row],[STATUS MERCADO]]="GO",Table_1[[#This Row],[M. BRUTA TOTAL]],0)</f>
        <v>19.197171974522306</v>
      </c>
      <c r="CJ664" s="188">
        <f>IF(Table_1[[#This Row],[STATUS MERCADO]]="GO",Table_1[[#This Row],[PV UNIT. REALIZADO]]*Table_1[[#This Row],[QUANTIDADE]],0)</f>
        <v>58.173248407643335</v>
      </c>
    </row>
    <row r="665" ht="15">
      <c r="A665" s="7"/>
      <c r="B665" s="78" t="s">
        <v>2735</v>
      </c>
      <c r="C665" s="49"/>
      <c r="D665" s="49"/>
      <c r="E665" s="49">
        <v>7896496917525</v>
      </c>
      <c r="F665" s="50" t="s">
        <v>5070</v>
      </c>
      <c r="G665" s="69" t="s">
        <v>11</v>
      </c>
      <c r="H665" s="48"/>
      <c r="I665" s="51"/>
      <c r="J665" s="48"/>
      <c r="K665" s="52" t="s">
        <v>84</v>
      </c>
      <c r="L665" s="52">
        <v>12</v>
      </c>
      <c r="M665" s="52"/>
      <c r="N665" s="48" t="s">
        <v>85</v>
      </c>
      <c r="O665" s="69" t="s">
        <v>5079</v>
      </c>
      <c r="P665" s="68">
        <v>2.44</v>
      </c>
      <c r="Q665" s="54">
        <f>(17/100+7.6/100+1.65/100)*P665</f>
        <v>0.6405</v>
      </c>
      <c r="R665" s="54"/>
      <c r="S665" s="54"/>
      <c r="T665" s="54"/>
      <c r="U665" s="54"/>
      <c r="V665" s="54">
        <f>+P665-Q665+R665+S665+T665+U665</f>
        <v>1.7995</v>
      </c>
      <c r="W665" s="56">
        <f>(1.02/100)</f>
        <v>1.02E-2</v>
      </c>
      <c r="X665" s="56">
        <v>4.8E-3</v>
      </c>
      <c r="Y665" s="56">
        <v>0.17</v>
      </c>
      <c r="Z665" s="56">
        <v>1.65E-2</v>
      </c>
      <c r="AA665" s="56">
        <v>7.6E-2</v>
      </c>
      <c r="AB665" s="56">
        <f>SUM(W665:AA665)</f>
        <v>0.2775</v>
      </c>
      <c r="AC665" s="48">
        <v>12</v>
      </c>
      <c r="AD665" s="57">
        <f>IF(AL665="","",+AC665*AL665)</f>
        <v>55.016560509554154</v>
      </c>
      <c r="AE665" s="58">
        <f>IF(AL665="","",+AL665*AB665)</f>
        <v>1.27225796178344</v>
      </c>
      <c r="AF665" s="57">
        <f>IF(AL665="","",+AL665-AE665)</f>
        <v>3.3124554140127396</v>
      </c>
      <c r="AG665" s="58">
        <f>+V665</f>
        <v>1.7995</v>
      </c>
      <c r="AH665" s="57">
        <f>IF(AF665="","",+AF665-AG665)</f>
        <v>1.5129554140127395</v>
      </c>
      <c r="AI665" s="57">
        <f>IF(AH665="","",+AH665*AC665)</f>
        <v>18.155464968152874</v>
      </c>
      <c r="AJ665" s="58">
        <v>6.07</v>
      </c>
      <c r="AK665" s="59">
        <v>0.33</v>
      </c>
      <c r="AL665" s="58">
        <f>IF(V665=0,"",V665/(1-AB665-AK665))</f>
        <v>4.58471337579618</v>
      </c>
      <c r="AM665" s="60">
        <v>0.33</v>
      </c>
      <c r="AN665" s="58">
        <f>IF(V665=0,"",V665/(1-AB665-AM665))</f>
        <v>4.58471337579618</v>
      </c>
      <c r="AO665" s="61">
        <v>1.2</v>
      </c>
      <c r="AP665" s="58">
        <f>IF(BD!AJ665="","",BD!AJ665*BD!AO665)</f>
        <v>7.284</v>
      </c>
      <c r="AQ665" s="56">
        <f>BD!AM665/BD!AK665-1</f>
        <v>0</v>
      </c>
      <c r="AR665" s="56">
        <f>IF(BD!AN665="","",IF(BD!AJ665="","",BD!AN665/BD!AJ665-1))</f>
        <v>-0.24469301881446792</v>
      </c>
      <c r="AS665" s="56" t="str">
        <f>IF(BD!AN665="","",IF(BD!AN665&lt;BD!AL665,"ABAIXO DA META","DENTRO DA META"))</f>
        <v>DENTRO DA META</v>
      </c>
      <c r="AT665" s="56" t="str">
        <f>IF(BD!AJ665="","EM ANÁLISE",IF(BD!AP665&gt;=BD!AN665,"GO", "NO GO"))</f>
        <v>GO</v>
      </c>
      <c r="AU665" s="62">
        <f>IF(AN665="","",+BD!$AN665-AJ665)</f>
        <v>-1.4852866242038205</v>
      </c>
      <c r="AV665" s="63"/>
      <c r="AW665" s="54">
        <f>BD!P665*BD!AC665</f>
        <v>29.28</v>
      </c>
      <c r="AX665" s="54">
        <f>BD!V665*BD!AC665</f>
        <v>21.594</v>
      </c>
      <c r="AY665" s="54">
        <f>IF(BD!AN665="","",BD!AN665*BD!AC665)</f>
        <v>55.016560509554154</v>
      </c>
      <c r="AZ665" s="48" t="s">
        <v>5271</v>
      </c>
      <c r="BA665" s="69" t="s">
        <v>124</v>
      </c>
      <c r="BB665" s="48">
        <v>1</v>
      </c>
      <c r="BC665" s="69" t="s">
        <v>5079</v>
      </c>
      <c r="BD665" s="64" t="s">
        <v>5257</v>
      </c>
      <c r="BE665" s="65" t="s">
        <v>4</v>
      </c>
      <c r="BF665" s="65" t="s">
        <v>4</v>
      </c>
      <c r="BG665" s="64" t="s">
        <v>5258</v>
      </c>
      <c r="BH665" s="66"/>
      <c r="BI665" s="66"/>
      <c r="BJ665" s="66"/>
      <c r="BK665" s="66"/>
      <c r="BL665" s="66"/>
      <c r="BM665" s="66"/>
      <c r="BN665" s="66"/>
      <c r="BO665" s="64">
        <v>1.138</v>
      </c>
      <c r="BP665" s="64">
        <v>140.622</v>
      </c>
      <c r="BQ665" s="64">
        <v>121</v>
      </c>
      <c r="BR665" s="64" t="s">
        <v>5260</v>
      </c>
      <c r="BS665" s="64" t="s">
        <v>5260</v>
      </c>
      <c r="BT665" s="64" t="s">
        <v>5261</v>
      </c>
      <c r="BU665" s="64">
        <v>5102</v>
      </c>
      <c r="BV665" s="64"/>
      <c r="BW665" s="64"/>
      <c r="BX665" s="64"/>
      <c r="BY665" s="64"/>
      <c r="BZ665" s="64"/>
      <c r="CA665" s="64"/>
      <c r="CB665" s="64"/>
      <c r="CC665" s="64">
        <v>102</v>
      </c>
      <c r="CD665" s="64">
        <v>8</v>
      </c>
      <c r="CE665" s="64">
        <v>8</v>
      </c>
      <c r="CF665" s="64"/>
      <c r="CG665" s="37" t="e">
        <f>VLOOKUP(Table_1[[#This Row],[EAN]],'[1]Planilha1'!$E:$R,13,0)</f>
        <v>#N/A</v>
      </c>
      <c r="CI665" s="188">
        <f>IF(Table_1[[#This Row],[STATUS MERCADO]]="GO",Table_1[[#This Row],[M. BRUTA TOTAL]],0)</f>
        <v>18.155464968152874</v>
      </c>
      <c r="CJ665" s="188">
        <f>IF(Table_1[[#This Row],[STATUS MERCADO]]="GO",Table_1[[#This Row],[PV UNIT. REALIZADO]]*Table_1[[#This Row],[QUANTIDADE]],0)</f>
        <v>55.016560509554154</v>
      </c>
    </row>
    <row r="666" ht="15">
      <c r="A666" s="7"/>
      <c r="B666" s="78" t="s">
        <v>2735</v>
      </c>
      <c r="C666" s="49"/>
      <c r="D666" s="49"/>
      <c r="E666" s="49">
        <v>7896496917501</v>
      </c>
      <c r="F666" s="50" t="s">
        <v>5071</v>
      </c>
      <c r="G666" s="69" t="s">
        <v>11</v>
      </c>
      <c r="H666" s="48"/>
      <c r="I666" s="51"/>
      <c r="J666" s="48"/>
      <c r="K666" s="52" t="s">
        <v>84</v>
      </c>
      <c r="L666" s="52">
        <v>12</v>
      </c>
      <c r="M666" s="52"/>
      <c r="N666" s="48" t="s">
        <v>85</v>
      </c>
      <c r="O666" s="69" t="s">
        <v>5079</v>
      </c>
      <c r="P666" s="68">
        <v>2.44</v>
      </c>
      <c r="Q666" s="54">
        <f>(17/100+7.6/100+1.65/100)*P666</f>
        <v>0.6405</v>
      </c>
      <c r="R666" s="54"/>
      <c r="S666" s="54"/>
      <c r="T666" s="54"/>
      <c r="U666" s="54"/>
      <c r="V666" s="54">
        <f>+P666-Q666+R666+S666+T666+U666</f>
        <v>1.7995</v>
      </c>
      <c r="W666" s="56">
        <f>(1.02/100)</f>
        <v>1.02E-2</v>
      </c>
      <c r="X666" s="56">
        <v>4.8E-3</v>
      </c>
      <c r="Y666" s="56">
        <v>0.17</v>
      </c>
      <c r="Z666" s="56">
        <v>1.65E-2</v>
      </c>
      <c r="AA666" s="56">
        <v>7.6E-2</v>
      </c>
      <c r="AB666" s="56">
        <f>SUM(W666:AA666)</f>
        <v>0.2775</v>
      </c>
      <c r="AC666" s="48">
        <v>12</v>
      </c>
      <c r="AD666" s="57">
        <f>IF(AL666="","",+AC666*AL666)</f>
        <v>55.016560509554154</v>
      </c>
      <c r="AE666" s="58">
        <f>IF(AL666="","",+AL666*AB666)</f>
        <v>1.27225796178344</v>
      </c>
      <c r="AF666" s="57">
        <f>IF(AL666="","",+AL666-AE666)</f>
        <v>3.3124554140127396</v>
      </c>
      <c r="AG666" s="58">
        <f>+V666</f>
        <v>1.7995</v>
      </c>
      <c r="AH666" s="57">
        <f>IF(AF666="","",+AF666-AG666)</f>
        <v>1.5129554140127395</v>
      </c>
      <c r="AI666" s="57">
        <f>IF(AH666="","",+AH666*AC666)</f>
        <v>18.155464968152874</v>
      </c>
      <c r="AJ666" s="58">
        <v>6.07</v>
      </c>
      <c r="AK666" s="59">
        <v>0.33</v>
      </c>
      <c r="AL666" s="58">
        <f>IF(V666=0,"",V666/(1-AB666-AK666))</f>
        <v>4.58471337579618</v>
      </c>
      <c r="AM666" s="60">
        <v>0.33</v>
      </c>
      <c r="AN666" s="58">
        <f>IF(V666=0,"",V666/(1-AB666-AM666))</f>
        <v>4.58471337579618</v>
      </c>
      <c r="AO666" s="61">
        <v>1.2</v>
      </c>
      <c r="AP666" s="58">
        <f>IF(BD!AJ666="","",BD!AJ666*BD!AO666)</f>
        <v>7.284</v>
      </c>
      <c r="AQ666" s="56">
        <f>BD!AM666/BD!AK666-1</f>
        <v>0</v>
      </c>
      <c r="AR666" s="56">
        <f>IF(BD!AN666="","",IF(BD!AJ666="","",BD!AN666/BD!AJ666-1))</f>
        <v>-0.24469301881446792</v>
      </c>
      <c r="AS666" s="56" t="str">
        <f>IF(BD!AN666="","",IF(BD!AN666&lt;BD!AL666,"ABAIXO DA META","DENTRO DA META"))</f>
        <v>DENTRO DA META</v>
      </c>
      <c r="AT666" s="56" t="str">
        <f>IF(BD!AJ666="","EM ANÁLISE",IF(BD!AP666&gt;=BD!AN666,"GO", "NO GO"))</f>
        <v>GO</v>
      </c>
      <c r="AU666" s="62">
        <f>IF(AN666="","",+BD!$AN666-AJ666)</f>
        <v>-1.4852866242038205</v>
      </c>
      <c r="AV666" s="63"/>
      <c r="AW666" s="54">
        <f>BD!P666*BD!AC666</f>
        <v>29.28</v>
      </c>
      <c r="AX666" s="54">
        <f>BD!V666*BD!AC666</f>
        <v>21.594</v>
      </c>
      <c r="AY666" s="54">
        <f>IF(BD!AN666="","",BD!AN666*BD!AC666)</f>
        <v>55.016560509554154</v>
      </c>
      <c r="AZ666" s="48" t="s">
        <v>5271</v>
      </c>
      <c r="BA666" s="69" t="s">
        <v>124</v>
      </c>
      <c r="BB666" s="48">
        <v>1</v>
      </c>
      <c r="BC666" s="69" t="s">
        <v>5079</v>
      </c>
      <c r="BD666" s="64" t="s">
        <v>5257</v>
      </c>
      <c r="BE666" s="65" t="s">
        <v>4</v>
      </c>
      <c r="BF666" s="65" t="s">
        <v>4</v>
      </c>
      <c r="BG666" s="64" t="s">
        <v>5258</v>
      </c>
      <c r="BH666" s="66"/>
      <c r="BI666" s="66"/>
      <c r="BJ666" s="66"/>
      <c r="BK666" s="66"/>
      <c r="BL666" s="66"/>
      <c r="BM666" s="66"/>
      <c r="BN666" s="66"/>
      <c r="BO666" s="64">
        <v>1.138</v>
      </c>
      <c r="BP666" s="64">
        <v>140.622</v>
      </c>
      <c r="BQ666" s="64">
        <v>121</v>
      </c>
      <c r="BR666" s="64" t="s">
        <v>5260</v>
      </c>
      <c r="BS666" s="64" t="s">
        <v>5260</v>
      </c>
      <c r="BT666" s="64" t="s">
        <v>5261</v>
      </c>
      <c r="BU666" s="64">
        <v>5102</v>
      </c>
      <c r="BV666" s="64"/>
      <c r="BW666" s="64"/>
      <c r="BX666" s="64"/>
      <c r="BY666" s="64"/>
      <c r="BZ666" s="64"/>
      <c r="CA666" s="64"/>
      <c r="CB666" s="64"/>
      <c r="CC666" s="64">
        <v>102</v>
      </c>
      <c r="CD666" s="64">
        <v>8</v>
      </c>
      <c r="CE666" s="64">
        <v>8</v>
      </c>
      <c r="CF666" s="64"/>
      <c r="CG666" s="37" t="e">
        <f>VLOOKUP(Table_1[[#This Row],[EAN]],'[1]Planilha1'!$E:$R,13,0)</f>
        <v>#N/A</v>
      </c>
      <c r="CI666" s="188">
        <f>IF(Table_1[[#This Row],[STATUS MERCADO]]="GO",Table_1[[#This Row],[M. BRUTA TOTAL]],0)</f>
        <v>18.155464968152874</v>
      </c>
      <c r="CJ666" s="188">
        <f>IF(Table_1[[#This Row],[STATUS MERCADO]]="GO",Table_1[[#This Row],[PV UNIT. REALIZADO]]*Table_1[[#This Row],[QUANTIDADE]],0)</f>
        <v>55.016560509554154</v>
      </c>
    </row>
    <row r="667" ht="15">
      <c r="A667" s="7"/>
      <c r="B667" s="78" t="s">
        <v>2735</v>
      </c>
      <c r="C667" s="49"/>
      <c r="D667" s="49"/>
      <c r="E667" s="49">
        <v>7896496917600</v>
      </c>
      <c r="F667" s="50" t="s">
        <v>5072</v>
      </c>
      <c r="G667" s="69" t="s">
        <v>11</v>
      </c>
      <c r="H667" s="48"/>
      <c r="I667" s="51"/>
      <c r="J667" s="48"/>
      <c r="K667" s="52" t="s">
        <v>84</v>
      </c>
      <c r="L667" s="52">
        <v>12</v>
      </c>
      <c r="M667" s="52"/>
      <c r="N667" s="48" t="s">
        <v>85</v>
      </c>
      <c r="O667" s="69" t="s">
        <v>5079</v>
      </c>
      <c r="P667" s="68">
        <v>2.62</v>
      </c>
      <c r="Q667" s="54">
        <f>(17/100+7.6/100+1.65/100)*P667</f>
        <v>0.6877500000000001</v>
      </c>
      <c r="R667" s="54"/>
      <c r="S667" s="54"/>
      <c r="T667" s="54"/>
      <c r="U667" s="54"/>
      <c r="V667" s="54">
        <f>+P667-Q667+R667+S667+T667+U667</f>
        <v>1.93225</v>
      </c>
      <c r="W667" s="56">
        <f>(1.02/100)</f>
        <v>1.02E-2</v>
      </c>
      <c r="X667" s="56">
        <v>4.8E-3</v>
      </c>
      <c r="Y667" s="56">
        <v>0.17</v>
      </c>
      <c r="Z667" s="56">
        <v>1.65E-2</v>
      </c>
      <c r="AA667" s="56">
        <v>7.6E-2</v>
      </c>
      <c r="AB667" s="56">
        <f>SUM(W667:AA667)</f>
        <v>0.2775</v>
      </c>
      <c r="AC667" s="48">
        <v>12</v>
      </c>
      <c r="AD667" s="57">
        <f>IF(AL667="","",+AC667*AL667)</f>
        <v>59.075159235668806</v>
      </c>
      <c r="AE667" s="58">
        <f>IF(AL667="","",+AL667*AB667)</f>
        <v>1.3661130573248415</v>
      </c>
      <c r="AF667" s="57">
        <f>IF(AL667="","",+AL667-AE667)</f>
        <v>3.556816878980893</v>
      </c>
      <c r="AG667" s="58">
        <f>+V667</f>
        <v>1.93225</v>
      </c>
      <c r="AH667" s="57">
        <f>IF(AF667="","",+AF667-AG667)</f>
        <v>1.624566878980893</v>
      </c>
      <c r="AI667" s="57">
        <f>IF(AH667="","",+AH667*AC667)</f>
        <v>19.494802547770714</v>
      </c>
      <c r="AJ667" s="58">
        <v>6.68</v>
      </c>
      <c r="AK667" s="59">
        <v>0.33</v>
      </c>
      <c r="AL667" s="58">
        <f>IF(V667=0,"",V667/(1-AB667-AK667))</f>
        <v>4.922929936305734</v>
      </c>
      <c r="AM667" s="60">
        <v>0.33</v>
      </c>
      <c r="AN667" s="58">
        <f>IF(V667=0,"",V667/(1-AB667-AM667))</f>
        <v>4.922929936305734</v>
      </c>
      <c r="AO667" s="61">
        <v>1.2</v>
      </c>
      <c r="AP667" s="58">
        <f>IF(BD!AJ667="","",BD!AJ667*BD!AO667)</f>
        <v>8.016</v>
      </c>
      <c r="AQ667" s="56">
        <f>BD!AM667/BD!AK667-1</f>
        <v>0</v>
      </c>
      <c r="AR667" s="56">
        <f>IF(BD!AN667="","",IF(BD!AJ667="","",BD!AN667/BD!AJ667-1))</f>
        <v>-0.26303444067279425</v>
      </c>
      <c r="AS667" s="56" t="str">
        <f>IF(BD!AN667="","",IF(BD!AN667&lt;BD!AL667,"ABAIXO DA META","DENTRO DA META"))</f>
        <v>DENTRO DA META</v>
      </c>
      <c r="AT667" s="56" t="str">
        <f>IF(BD!AJ667="","EM ANÁLISE",IF(BD!AP667&gt;=BD!AN667,"GO", "NO GO"))</f>
        <v>GO</v>
      </c>
      <c r="AU667" s="62">
        <f>IF(AN667="","",+BD!$AN667-AJ667)</f>
        <v>-1.7570700636942655</v>
      </c>
      <c r="AV667" s="63"/>
      <c r="AW667" s="54">
        <f>BD!P667*BD!AC667</f>
        <v>31.44</v>
      </c>
      <c r="AX667" s="54">
        <f>BD!V667*BD!AC667</f>
        <v>23.187</v>
      </c>
      <c r="AY667" s="54">
        <f>IF(BD!AN667="","",BD!AN667*BD!AC667)</f>
        <v>59.075159235668806</v>
      </c>
      <c r="AZ667" s="48" t="s">
        <v>5271</v>
      </c>
      <c r="BA667" s="69" t="s">
        <v>124</v>
      </c>
      <c r="BB667" s="48">
        <v>1</v>
      </c>
      <c r="BC667" s="69" t="s">
        <v>5079</v>
      </c>
      <c r="BD667" s="64" t="s">
        <v>5257</v>
      </c>
      <c r="BE667" s="65" t="s">
        <v>4</v>
      </c>
      <c r="BF667" s="65" t="s">
        <v>4</v>
      </c>
      <c r="BG667" s="64" t="s">
        <v>5258</v>
      </c>
      <c r="BH667" s="66"/>
      <c r="BI667" s="66"/>
      <c r="BJ667" s="66"/>
      <c r="BK667" s="66"/>
      <c r="BL667" s="66"/>
      <c r="BM667" s="66"/>
      <c r="BN667" s="66"/>
      <c r="BO667" s="64">
        <v>1.138</v>
      </c>
      <c r="BP667" s="64">
        <v>140.622</v>
      </c>
      <c r="BQ667" s="64">
        <v>121</v>
      </c>
      <c r="BR667" s="64" t="s">
        <v>5260</v>
      </c>
      <c r="BS667" s="64" t="s">
        <v>5260</v>
      </c>
      <c r="BT667" s="64" t="s">
        <v>5261</v>
      </c>
      <c r="BU667" s="64">
        <v>5102</v>
      </c>
      <c r="BV667" s="64"/>
      <c r="BW667" s="64"/>
      <c r="BX667" s="64"/>
      <c r="BY667" s="64"/>
      <c r="BZ667" s="64"/>
      <c r="CA667" s="64"/>
      <c r="CB667" s="64"/>
      <c r="CC667" s="64">
        <v>102</v>
      </c>
      <c r="CD667" s="64">
        <v>8</v>
      </c>
      <c r="CE667" s="64">
        <v>8</v>
      </c>
      <c r="CF667" s="64"/>
      <c r="CG667" s="37" t="e">
        <f>VLOOKUP(Table_1[[#This Row],[EAN]],'[1]Planilha1'!$E:$R,13,0)</f>
        <v>#N/A</v>
      </c>
      <c r="CI667" s="188">
        <f>IF(Table_1[[#This Row],[STATUS MERCADO]]="GO",Table_1[[#This Row],[M. BRUTA TOTAL]],0)</f>
        <v>19.494802547770714</v>
      </c>
      <c r="CJ667" s="188">
        <f>IF(Table_1[[#This Row],[STATUS MERCADO]]="GO",Table_1[[#This Row],[PV UNIT. REALIZADO]]*Table_1[[#This Row],[QUANTIDADE]],0)</f>
        <v>59.075159235668806</v>
      </c>
    </row>
    <row r="668" ht="15">
      <c r="A668" s="7"/>
      <c r="B668" s="78" t="s">
        <v>2735</v>
      </c>
      <c r="C668" s="49"/>
      <c r="D668" s="49"/>
      <c r="E668" s="49">
        <v>7896496917846</v>
      </c>
      <c r="F668" s="50" t="s">
        <v>5073</v>
      </c>
      <c r="G668" s="69" t="s">
        <v>11</v>
      </c>
      <c r="H668" s="48"/>
      <c r="I668" s="51"/>
      <c r="J668" s="48"/>
      <c r="K668" s="52" t="s">
        <v>84</v>
      </c>
      <c r="L668" s="52">
        <v>12</v>
      </c>
      <c r="M668" s="52"/>
      <c r="N668" s="48" t="s">
        <v>85</v>
      </c>
      <c r="O668" s="69" t="s">
        <v>5079</v>
      </c>
      <c r="P668" s="68">
        <v>2.28</v>
      </c>
      <c r="Q668" s="54">
        <f>(17/100+7.6/100+1.65/100)*P668</f>
        <v>0.5984999999999999</v>
      </c>
      <c r="R668" s="54"/>
      <c r="S668" s="54"/>
      <c r="T668" s="54"/>
      <c r="U668" s="54"/>
      <c r="V668" s="54">
        <f>+P668-Q668+R668+S668+T668+U668</f>
        <v>1.6814999999999998</v>
      </c>
      <c r="W668" s="56">
        <f>(1.02/100)</f>
        <v>1.02E-2</v>
      </c>
      <c r="X668" s="56">
        <v>4.8E-3</v>
      </c>
      <c r="Y668" s="56">
        <v>0.17</v>
      </c>
      <c r="Z668" s="56">
        <v>1.65E-2</v>
      </c>
      <c r="AA668" s="56">
        <v>7.6E-2</v>
      </c>
      <c r="AB668" s="56">
        <f>SUM(W668:AA668)</f>
        <v>0.2775</v>
      </c>
      <c r="AC668" s="48">
        <v>12</v>
      </c>
      <c r="AD668" s="57">
        <f>IF(AL668="","",+AC668*AL668)</f>
        <v>51.40891719745224</v>
      </c>
      <c r="AE668" s="58">
        <f>IF(AL668="","",+AL668*AB668)</f>
        <v>1.1888312101910832</v>
      </c>
      <c r="AF668" s="57">
        <f>IF(AL668="","",+AL668-AE668)</f>
        <v>3.0952452229299365</v>
      </c>
      <c r="AG668" s="58">
        <f>+V668</f>
        <v>1.6814999999999998</v>
      </c>
      <c r="AH668" s="57">
        <f>IF(AF668="","",+AF668-AG668)</f>
        <v>1.4137452229299368</v>
      </c>
      <c r="AI668" s="57">
        <f>IF(AH668="","",+AH668*AC668)</f>
        <v>16.964942675159243</v>
      </c>
      <c r="AJ668" s="58">
        <v>5.14</v>
      </c>
      <c r="AK668" s="59">
        <v>0.33</v>
      </c>
      <c r="AL668" s="58">
        <f>IF(V668=0,"",V668/(1-AB668-AK668))</f>
        <v>4.28407643312102</v>
      </c>
      <c r="AM668" s="60">
        <v>0.33</v>
      </c>
      <c r="AN668" s="58">
        <f>IF(V668=0,"",V668/(1-AB668-AM668))</f>
        <v>4.28407643312102</v>
      </c>
      <c r="AO668" s="61">
        <v>1.2</v>
      </c>
      <c r="AP668" s="58">
        <f>IF(BD!AJ668="","",BD!AJ668*BD!AO668)</f>
        <v>6.167999999999999</v>
      </c>
      <c r="AQ668" s="56">
        <f>BD!AM668/BD!AK668-1</f>
        <v>0</v>
      </c>
      <c r="AR668" s="56">
        <f>IF(BD!AN668="","",IF(BD!AJ668="","",BD!AN668/BD!AJ668-1))</f>
        <v>-0.16652209472353696</v>
      </c>
      <c r="AS668" s="56" t="str">
        <f>IF(BD!AN668="","",IF(BD!AN668&lt;BD!AL668,"ABAIXO DA META","DENTRO DA META"))</f>
        <v>DENTRO DA META</v>
      </c>
      <c r="AT668" s="56" t="str">
        <f>IF(BD!AJ668="","EM ANÁLISE",IF(BD!AP668&gt;=BD!AN668,"GO", "NO GO"))</f>
        <v>GO</v>
      </c>
      <c r="AU668" s="62">
        <f>IF(AN668="","",+BD!$AN668-AJ668)</f>
        <v>-0.85592356687898</v>
      </c>
      <c r="AV668" s="63"/>
      <c r="AW668" s="54">
        <f>BD!P668*BD!AC668</f>
        <v>27.36</v>
      </c>
      <c r="AX668" s="54">
        <f>BD!V668*BD!AC668</f>
        <v>20.177999999999997</v>
      </c>
      <c r="AY668" s="54">
        <f>IF(BD!AN668="","",BD!AN668*BD!AC668)</f>
        <v>51.40891719745224</v>
      </c>
      <c r="AZ668" s="48" t="s">
        <v>5271</v>
      </c>
      <c r="BA668" s="69" t="s">
        <v>124</v>
      </c>
      <c r="BB668" s="48">
        <v>1</v>
      </c>
      <c r="BC668" s="69" t="s">
        <v>5079</v>
      </c>
      <c r="BD668" s="64" t="s">
        <v>5257</v>
      </c>
      <c r="BE668" s="65" t="s">
        <v>4</v>
      </c>
      <c r="BF668" s="65" t="s">
        <v>4</v>
      </c>
      <c r="BG668" s="64" t="s">
        <v>5258</v>
      </c>
      <c r="BH668" s="66"/>
      <c r="BI668" s="66"/>
      <c r="BJ668" s="66"/>
      <c r="BK668" s="66"/>
      <c r="BL668" s="66"/>
      <c r="BM668" s="66"/>
      <c r="BN668" s="66"/>
      <c r="BO668" s="64">
        <v>1.138</v>
      </c>
      <c r="BP668" s="64">
        <v>140.622</v>
      </c>
      <c r="BQ668" s="64">
        <v>121</v>
      </c>
      <c r="BR668" s="64" t="s">
        <v>5260</v>
      </c>
      <c r="BS668" s="64" t="s">
        <v>5260</v>
      </c>
      <c r="BT668" s="64" t="s">
        <v>5261</v>
      </c>
      <c r="BU668" s="64">
        <v>5102</v>
      </c>
      <c r="BV668" s="64"/>
      <c r="BW668" s="64"/>
      <c r="BX668" s="64"/>
      <c r="BY668" s="64"/>
      <c r="BZ668" s="64"/>
      <c r="CA668" s="64"/>
      <c r="CB668" s="64"/>
      <c r="CC668" s="64">
        <v>102</v>
      </c>
      <c r="CD668" s="64">
        <v>8</v>
      </c>
      <c r="CE668" s="64">
        <v>8</v>
      </c>
      <c r="CF668" s="64"/>
      <c r="CG668" s="37" t="e">
        <f>VLOOKUP(Table_1[[#This Row],[EAN]],'[1]Planilha1'!$E:$R,13,0)</f>
        <v>#N/A</v>
      </c>
      <c r="CI668" s="188">
        <f>IF(Table_1[[#This Row],[STATUS MERCADO]]="GO",Table_1[[#This Row],[M. BRUTA TOTAL]],0)</f>
        <v>16.964942675159243</v>
      </c>
      <c r="CJ668" s="188">
        <f>IF(Table_1[[#This Row],[STATUS MERCADO]]="GO",Table_1[[#This Row],[PV UNIT. REALIZADO]]*Table_1[[#This Row],[QUANTIDADE]],0)</f>
        <v>51.40891719745224</v>
      </c>
    </row>
    <row r="669" ht="15">
      <c r="A669" s="7"/>
      <c r="B669" s="78" t="s">
        <v>2735</v>
      </c>
      <c r="C669" s="49"/>
      <c r="D669" s="49"/>
      <c r="E669" s="49">
        <v>7896496917853</v>
      </c>
      <c r="F669" s="50" t="s">
        <v>5074</v>
      </c>
      <c r="G669" s="69" t="s">
        <v>11</v>
      </c>
      <c r="H669" s="48"/>
      <c r="I669" s="51"/>
      <c r="J669" s="48"/>
      <c r="K669" s="52" t="s">
        <v>84</v>
      </c>
      <c r="L669" s="52">
        <v>12</v>
      </c>
      <c r="M669" s="52"/>
      <c r="N669" s="48" t="s">
        <v>85</v>
      </c>
      <c r="O669" s="69" t="s">
        <v>5079</v>
      </c>
      <c r="P669" s="68">
        <v>2.28</v>
      </c>
      <c r="Q669" s="54">
        <f>(17/100+7.6/100+1.65/100)*P669</f>
        <v>0.5984999999999999</v>
      </c>
      <c r="R669" s="54"/>
      <c r="S669" s="54"/>
      <c r="T669" s="54"/>
      <c r="U669" s="54"/>
      <c r="V669" s="54">
        <f>+P669-Q669+R669+S669+T669+U669</f>
        <v>1.6814999999999998</v>
      </c>
      <c r="W669" s="56">
        <f>(1.02/100)</f>
        <v>1.02E-2</v>
      </c>
      <c r="X669" s="56">
        <v>4.8E-3</v>
      </c>
      <c r="Y669" s="56">
        <v>0.17</v>
      </c>
      <c r="Z669" s="56">
        <v>1.65E-2</v>
      </c>
      <c r="AA669" s="56">
        <v>7.6E-2</v>
      </c>
      <c r="AB669" s="56">
        <f>SUM(W669:AA669)</f>
        <v>0.2775</v>
      </c>
      <c r="AC669" s="48">
        <v>12</v>
      </c>
      <c r="AD669" s="57">
        <f>IF(AL669="","",+AC669*AL669)</f>
        <v>51.40891719745224</v>
      </c>
      <c r="AE669" s="58">
        <f>IF(AL669="","",+AL669*AB669)</f>
        <v>1.1888312101910832</v>
      </c>
      <c r="AF669" s="57">
        <f>IF(AL669="","",+AL669-AE669)</f>
        <v>3.0952452229299365</v>
      </c>
      <c r="AG669" s="58">
        <f>+V669</f>
        <v>1.6814999999999998</v>
      </c>
      <c r="AH669" s="57">
        <f>IF(AF669="","",+AF669-AG669)</f>
        <v>1.4137452229299368</v>
      </c>
      <c r="AI669" s="57">
        <f>IF(AH669="","",+AH669*AC669)</f>
        <v>16.964942675159243</v>
      </c>
      <c r="AJ669" s="58">
        <v>5.14</v>
      </c>
      <c r="AK669" s="59">
        <v>0.33</v>
      </c>
      <c r="AL669" s="58">
        <f>IF(V669=0,"",V669/(1-AB669-AK669))</f>
        <v>4.28407643312102</v>
      </c>
      <c r="AM669" s="60">
        <v>0.33</v>
      </c>
      <c r="AN669" s="58">
        <f>IF(V669=0,"",V669/(1-AB669-AM669))</f>
        <v>4.28407643312102</v>
      </c>
      <c r="AO669" s="61">
        <v>1.2</v>
      </c>
      <c r="AP669" s="58">
        <f>IF(BD!AJ669="","",BD!AJ669*BD!AO669)</f>
        <v>6.167999999999999</v>
      </c>
      <c r="AQ669" s="56">
        <f>BD!AM669/BD!AK669-1</f>
        <v>0</v>
      </c>
      <c r="AR669" s="56">
        <f>IF(BD!AN669="","",IF(BD!AJ669="","",BD!AN669/BD!AJ669-1))</f>
        <v>-0.16652209472353696</v>
      </c>
      <c r="AS669" s="56" t="str">
        <f>IF(BD!AN669="","",IF(BD!AN669&lt;BD!AL669,"ABAIXO DA META","DENTRO DA META"))</f>
        <v>DENTRO DA META</v>
      </c>
      <c r="AT669" s="56" t="str">
        <f>IF(BD!AJ669="","EM ANÁLISE",IF(BD!AP669&gt;=BD!AN669,"GO", "NO GO"))</f>
        <v>GO</v>
      </c>
      <c r="AU669" s="62">
        <f>IF(AN669="","",+BD!$AN669-AJ669)</f>
        <v>-0.85592356687898</v>
      </c>
      <c r="AV669" s="63"/>
      <c r="AW669" s="54">
        <f>BD!P669*BD!AC669</f>
        <v>27.36</v>
      </c>
      <c r="AX669" s="54">
        <f>BD!V669*BD!AC669</f>
        <v>20.177999999999997</v>
      </c>
      <c r="AY669" s="54">
        <f>IF(BD!AN669="","",BD!AN669*BD!AC669)</f>
        <v>51.40891719745224</v>
      </c>
      <c r="AZ669" s="48" t="s">
        <v>5271</v>
      </c>
      <c r="BA669" s="69" t="s">
        <v>124</v>
      </c>
      <c r="BB669" s="48">
        <v>1</v>
      </c>
      <c r="BC669" s="69" t="s">
        <v>5079</v>
      </c>
      <c r="BD669" s="64" t="s">
        <v>5257</v>
      </c>
      <c r="BE669" s="65" t="s">
        <v>4</v>
      </c>
      <c r="BF669" s="65" t="s">
        <v>4</v>
      </c>
      <c r="BG669" s="64" t="s">
        <v>5258</v>
      </c>
      <c r="BH669" s="66"/>
      <c r="BI669" s="66"/>
      <c r="BJ669" s="66"/>
      <c r="BK669" s="66"/>
      <c r="BL669" s="66"/>
      <c r="BM669" s="66"/>
      <c r="BN669" s="66"/>
      <c r="BO669" s="64">
        <v>1.138</v>
      </c>
      <c r="BP669" s="64">
        <v>140.622</v>
      </c>
      <c r="BQ669" s="64">
        <v>121</v>
      </c>
      <c r="BR669" s="64" t="s">
        <v>5260</v>
      </c>
      <c r="BS669" s="64" t="s">
        <v>5260</v>
      </c>
      <c r="BT669" s="64" t="s">
        <v>5261</v>
      </c>
      <c r="BU669" s="64">
        <v>5102</v>
      </c>
      <c r="BV669" s="64"/>
      <c r="BW669" s="64"/>
      <c r="BX669" s="64"/>
      <c r="BY669" s="64"/>
      <c r="BZ669" s="64"/>
      <c r="CA669" s="64"/>
      <c r="CB669" s="64"/>
      <c r="CC669" s="64">
        <v>102</v>
      </c>
      <c r="CD669" s="64">
        <v>8</v>
      </c>
      <c r="CE669" s="64">
        <v>8</v>
      </c>
      <c r="CF669" s="64"/>
      <c r="CG669" s="37" t="e">
        <f>VLOOKUP(Table_1[[#This Row],[EAN]],'[1]Planilha1'!$E:$R,13,0)</f>
        <v>#N/A</v>
      </c>
      <c r="CI669" s="188">
        <f>IF(Table_1[[#This Row],[STATUS MERCADO]]="GO",Table_1[[#This Row],[M. BRUTA TOTAL]],0)</f>
        <v>16.964942675159243</v>
      </c>
      <c r="CJ669" s="188">
        <f>IF(Table_1[[#This Row],[STATUS MERCADO]]="GO",Table_1[[#This Row],[PV UNIT. REALIZADO]]*Table_1[[#This Row],[QUANTIDADE]],0)</f>
        <v>51.40891719745224</v>
      </c>
    </row>
    <row r="670" ht="15">
      <c r="A670" s="7"/>
      <c r="B670" s="78" t="s">
        <v>2735</v>
      </c>
      <c r="C670" s="49"/>
      <c r="D670" s="49"/>
      <c r="E670" s="49">
        <v>7896496972340</v>
      </c>
      <c r="F670" s="50" t="s">
        <v>5075</v>
      </c>
      <c r="G670" s="69" t="s">
        <v>11</v>
      </c>
      <c r="H670" s="48"/>
      <c r="I670" s="51"/>
      <c r="J670" s="48"/>
      <c r="K670" s="52" t="s">
        <v>84</v>
      </c>
      <c r="L670" s="52">
        <v>12</v>
      </c>
      <c r="M670" s="52"/>
      <c r="N670" s="48" t="s">
        <v>85</v>
      </c>
      <c r="O670" s="69" t="s">
        <v>5079</v>
      </c>
      <c r="P670" s="68">
        <v>2.04</v>
      </c>
      <c r="Q670" s="54">
        <f>(17/100+7.6/100+1.65/100)*P670</f>
        <v>0.5355000000000001</v>
      </c>
      <c r="R670" s="54"/>
      <c r="S670" s="54"/>
      <c r="T670" s="54"/>
      <c r="U670" s="54"/>
      <c r="V670" s="54">
        <f>+P670-Q670+R670+S670+T670+U670</f>
        <v>1.5045</v>
      </c>
      <c r="W670" s="56">
        <f>(1.02/100)</f>
        <v>1.02E-2</v>
      </c>
      <c r="X670" s="56">
        <v>4.8E-3</v>
      </c>
      <c r="Y670" s="56">
        <v>0.17</v>
      </c>
      <c r="Z670" s="56">
        <v>1.65E-2</v>
      </c>
      <c r="AA670" s="56">
        <v>7.6E-2</v>
      </c>
      <c r="AB670" s="56">
        <f>SUM(W670:AA670)</f>
        <v>0.2775</v>
      </c>
      <c r="AC670" s="48">
        <v>12</v>
      </c>
      <c r="AD670" s="57">
        <f>IF(AL670="","",+AC670*AL670)</f>
        <v>45.99745222929937</v>
      </c>
      <c r="AE670" s="58">
        <f>IF(AL670="","",+AL670*AB670)</f>
        <v>1.063691082802548</v>
      </c>
      <c r="AF670" s="57">
        <f>IF(AL670="","",+AL670-AE670)</f>
        <v>2.769429936305733</v>
      </c>
      <c r="AG670" s="58">
        <f>+V670</f>
        <v>1.5045</v>
      </c>
      <c r="AH670" s="57">
        <f>IF(AF670="","",+AF670-AG670)</f>
        <v>1.2649299363057331</v>
      </c>
      <c r="AI670" s="57">
        <f>IF(AH670="","",+AH670*AC670)</f>
        <v>15.179159235668799</v>
      </c>
      <c r="AJ670" s="58">
        <v>5.454</v>
      </c>
      <c r="AK670" s="59">
        <v>0.33</v>
      </c>
      <c r="AL670" s="58">
        <f>IF(V670=0,"",V670/(1-AB670-AK670))</f>
        <v>3.833121019108281</v>
      </c>
      <c r="AM670" s="60">
        <v>0.33</v>
      </c>
      <c r="AN670" s="58">
        <f>IF(V670=0,"",V670/(1-AB670-AM670))</f>
        <v>3.833121019108281</v>
      </c>
      <c r="AO670" s="61">
        <v>1.2</v>
      </c>
      <c r="AP670" s="58">
        <f>IF(BD!AJ670="","",BD!AJ670*BD!AO670)</f>
        <v>6.5447999999999995</v>
      </c>
      <c r="AQ670" s="56">
        <f>BD!AM670/BD!AK670-1</f>
        <v>0</v>
      </c>
      <c r="AR670" s="56">
        <f>IF(BD!AN670="","",IF(BD!AJ670="","",BD!AN670/BD!AJ670-1))</f>
        <v>-0.2971908655833735</v>
      </c>
      <c r="AS670" s="56" t="str">
        <f>IF(BD!AN670="","",IF(BD!AN670&lt;BD!AL670,"ABAIXO DA META","DENTRO DA META"))</f>
        <v>DENTRO DA META</v>
      </c>
      <c r="AT670" s="56" t="str">
        <f>IF(BD!AJ670="","EM ANÁLISE",IF(BD!AP670&gt;=BD!AN670,"GO", "NO GO"))</f>
        <v>GO</v>
      </c>
      <c r="AU670" s="62">
        <f>IF(AN670="","",+BD!$AN670-AJ670)</f>
        <v>-1.6208789808917188</v>
      </c>
      <c r="AV670" s="63"/>
      <c r="AW670" s="54">
        <f>BD!P670*BD!AC670</f>
        <v>24.48</v>
      </c>
      <c r="AX670" s="54">
        <f>BD!V670*BD!AC670</f>
        <v>18.054</v>
      </c>
      <c r="AY670" s="54">
        <f>IF(BD!AN670="","",BD!AN670*BD!AC670)</f>
        <v>45.99745222929937</v>
      </c>
      <c r="AZ670" s="48" t="s">
        <v>5271</v>
      </c>
      <c r="BA670" s="69" t="s">
        <v>124</v>
      </c>
      <c r="BB670" s="48">
        <v>1</v>
      </c>
      <c r="BC670" s="69" t="s">
        <v>5079</v>
      </c>
      <c r="BD670" s="64" t="s">
        <v>5257</v>
      </c>
      <c r="BE670" s="65" t="s">
        <v>4</v>
      </c>
      <c r="BF670" s="65" t="s">
        <v>4</v>
      </c>
      <c r="BG670" s="64" t="s">
        <v>5258</v>
      </c>
      <c r="BH670" s="66"/>
      <c r="BI670" s="66"/>
      <c r="BJ670" s="66"/>
      <c r="BK670" s="66"/>
      <c r="BL670" s="66"/>
      <c r="BM670" s="66"/>
      <c r="BN670" s="66"/>
      <c r="BO670" s="64">
        <v>1.138</v>
      </c>
      <c r="BP670" s="64">
        <v>140.622</v>
      </c>
      <c r="BQ670" s="64">
        <v>121</v>
      </c>
      <c r="BR670" s="64" t="s">
        <v>5260</v>
      </c>
      <c r="BS670" s="64" t="s">
        <v>5260</v>
      </c>
      <c r="BT670" s="64" t="s">
        <v>5261</v>
      </c>
      <c r="BU670" s="64">
        <v>5102</v>
      </c>
      <c r="BV670" s="64"/>
      <c r="BW670" s="64"/>
      <c r="BX670" s="64"/>
      <c r="BY670" s="64"/>
      <c r="BZ670" s="64"/>
      <c r="CA670" s="64"/>
      <c r="CB670" s="64"/>
      <c r="CC670" s="64">
        <v>102</v>
      </c>
      <c r="CD670" s="64">
        <v>8</v>
      </c>
      <c r="CE670" s="64">
        <v>8</v>
      </c>
      <c r="CF670" s="64"/>
      <c r="CG670" s="37" t="e">
        <f>VLOOKUP(Table_1[[#This Row],[EAN]],'[1]Planilha1'!$E:$R,13,0)</f>
        <v>#N/A</v>
      </c>
      <c r="CI670" s="188">
        <f>IF(Table_1[[#This Row],[STATUS MERCADO]]="GO",Table_1[[#This Row],[M. BRUTA TOTAL]],0)</f>
        <v>15.179159235668799</v>
      </c>
      <c r="CJ670" s="188">
        <f>IF(Table_1[[#This Row],[STATUS MERCADO]]="GO",Table_1[[#This Row],[PV UNIT. REALIZADO]]*Table_1[[#This Row],[QUANTIDADE]],0)</f>
        <v>45.99745222929937</v>
      </c>
    </row>
    <row r="671" ht="15">
      <c r="A671" s="7"/>
      <c r="B671" s="78" t="s">
        <v>2735</v>
      </c>
      <c r="C671" s="49"/>
      <c r="D671" s="49"/>
      <c r="E671" s="49">
        <v>7896496972333</v>
      </c>
      <c r="F671" s="50" t="s">
        <v>5076</v>
      </c>
      <c r="G671" s="69" t="s">
        <v>11</v>
      </c>
      <c r="H671" s="48"/>
      <c r="I671" s="51"/>
      <c r="J671" s="48"/>
      <c r="K671" s="52" t="s">
        <v>84</v>
      </c>
      <c r="L671" s="52">
        <v>12</v>
      </c>
      <c r="M671" s="52"/>
      <c r="N671" s="48" t="s">
        <v>85</v>
      </c>
      <c r="O671" s="69" t="s">
        <v>5079</v>
      </c>
      <c r="P671" s="68">
        <v>2.04</v>
      </c>
      <c r="Q671" s="54">
        <f>(17/100+7.6/100+1.65/100)*P671</f>
        <v>0.5355000000000001</v>
      </c>
      <c r="R671" s="54"/>
      <c r="S671" s="54"/>
      <c r="T671" s="54"/>
      <c r="U671" s="54"/>
      <c r="V671" s="54">
        <f>+P671-Q671+R671+S671+T671+U671</f>
        <v>1.5045</v>
      </c>
      <c r="W671" s="56">
        <f>(1.02/100)</f>
        <v>1.02E-2</v>
      </c>
      <c r="X671" s="56">
        <v>4.8E-3</v>
      </c>
      <c r="Y671" s="56">
        <v>0.17</v>
      </c>
      <c r="Z671" s="56">
        <v>1.65E-2</v>
      </c>
      <c r="AA671" s="56">
        <v>7.6E-2</v>
      </c>
      <c r="AB671" s="56">
        <f>SUM(W671:AA671)</f>
        <v>0.2775</v>
      </c>
      <c r="AC671" s="48">
        <v>12</v>
      </c>
      <c r="AD671" s="57">
        <f>IF(AL671="","",+AC671*AL671)</f>
        <v>45.99745222929937</v>
      </c>
      <c r="AE671" s="58">
        <f>IF(AL671="","",+AL671*AB671)</f>
        <v>1.063691082802548</v>
      </c>
      <c r="AF671" s="57">
        <f>IF(AL671="","",+AL671-AE671)</f>
        <v>2.769429936305733</v>
      </c>
      <c r="AG671" s="58">
        <f>+V671</f>
        <v>1.5045</v>
      </c>
      <c r="AH671" s="57">
        <f>IF(AF671="","",+AF671-AG671)</f>
        <v>1.2649299363057331</v>
      </c>
      <c r="AI671" s="57">
        <f>IF(AH671="","",+AH671*AC671)</f>
        <v>15.179159235668799</v>
      </c>
      <c r="AJ671" s="58">
        <v>5.45</v>
      </c>
      <c r="AK671" s="59">
        <v>0.33</v>
      </c>
      <c r="AL671" s="58">
        <f>IF(V671=0,"",V671/(1-AB671-AK671))</f>
        <v>3.833121019108281</v>
      </c>
      <c r="AM671" s="60">
        <v>0.33</v>
      </c>
      <c r="AN671" s="58">
        <f>IF(V671=0,"",V671/(1-AB671-AM671))</f>
        <v>3.833121019108281</v>
      </c>
      <c r="AO671" s="61">
        <v>1.2</v>
      </c>
      <c r="AP671" s="58">
        <f>IF(BD!AJ671="","",BD!AJ671*BD!AO671)</f>
        <v>6.54</v>
      </c>
      <c r="AQ671" s="56">
        <f>BD!AM671/BD!AK671-1</f>
        <v>0</v>
      </c>
      <c r="AR671" s="56">
        <f>IF(BD!AN671="","",IF(BD!AJ671="","",BD!AN671/BD!AJ671-1))</f>
        <v>-0.29667504236545306</v>
      </c>
      <c r="AS671" s="56" t="str">
        <f>IF(BD!AN671="","",IF(BD!AN671&lt;BD!AL671,"ABAIXO DA META","DENTRO DA META"))</f>
        <v>DENTRO DA META</v>
      </c>
      <c r="AT671" s="56" t="str">
        <f>IF(BD!AJ671="","EM ANÁLISE",IF(BD!AP671&gt;=BD!AN671,"GO", "NO GO"))</f>
        <v>GO</v>
      </c>
      <c r="AU671" s="62">
        <f>IF(AN671="","",+BD!$AN671-AJ671)</f>
        <v>-1.6168789808917192</v>
      </c>
      <c r="AV671" s="63"/>
      <c r="AW671" s="54">
        <f>BD!P671*BD!AC671</f>
        <v>24.48</v>
      </c>
      <c r="AX671" s="54">
        <f>BD!V671*BD!AC671</f>
        <v>18.054</v>
      </c>
      <c r="AY671" s="54">
        <f>IF(BD!AN671="","",BD!AN671*BD!AC671)</f>
        <v>45.99745222929937</v>
      </c>
      <c r="AZ671" s="48" t="s">
        <v>5271</v>
      </c>
      <c r="BA671" s="69" t="s">
        <v>124</v>
      </c>
      <c r="BB671" s="48">
        <v>1</v>
      </c>
      <c r="BC671" s="69" t="s">
        <v>5079</v>
      </c>
      <c r="BD671" s="64" t="s">
        <v>5257</v>
      </c>
      <c r="BE671" s="65" t="s">
        <v>4</v>
      </c>
      <c r="BF671" s="65" t="s">
        <v>4</v>
      </c>
      <c r="BG671" s="64" t="s">
        <v>5258</v>
      </c>
      <c r="BH671" s="66"/>
      <c r="BI671" s="66"/>
      <c r="BJ671" s="66"/>
      <c r="BK671" s="66"/>
      <c r="BL671" s="66"/>
      <c r="BM671" s="66"/>
      <c r="BN671" s="66"/>
      <c r="BO671" s="64">
        <v>1.138</v>
      </c>
      <c r="BP671" s="64">
        <v>140.622</v>
      </c>
      <c r="BQ671" s="64">
        <v>121</v>
      </c>
      <c r="BR671" s="64" t="s">
        <v>5260</v>
      </c>
      <c r="BS671" s="64" t="s">
        <v>5260</v>
      </c>
      <c r="BT671" s="64" t="s">
        <v>5261</v>
      </c>
      <c r="BU671" s="64">
        <v>5102</v>
      </c>
      <c r="BV671" s="64"/>
      <c r="BW671" s="64"/>
      <c r="BX671" s="64"/>
      <c r="BY671" s="64"/>
      <c r="BZ671" s="64"/>
      <c r="CA671" s="64"/>
      <c r="CB671" s="64"/>
      <c r="CC671" s="64">
        <v>102</v>
      </c>
      <c r="CD671" s="64">
        <v>8</v>
      </c>
      <c r="CE671" s="64">
        <v>8</v>
      </c>
      <c r="CF671" s="64"/>
      <c r="CG671" s="37" t="e">
        <f>VLOOKUP(Table_1[[#This Row],[EAN]],'[1]Planilha1'!$E:$R,13,0)</f>
        <v>#N/A</v>
      </c>
      <c r="CI671" s="188">
        <f>IF(Table_1[[#This Row],[STATUS MERCADO]]="GO",Table_1[[#This Row],[M. BRUTA TOTAL]],0)</f>
        <v>15.179159235668799</v>
      </c>
      <c r="CJ671" s="188">
        <f>IF(Table_1[[#This Row],[STATUS MERCADO]]="GO",Table_1[[#This Row],[PV UNIT. REALIZADO]]*Table_1[[#This Row],[QUANTIDADE]],0)</f>
        <v>45.99745222929937</v>
      </c>
    </row>
    <row r="672" ht="15">
      <c r="A672" s="7"/>
      <c r="B672" s="78" t="s">
        <v>2735</v>
      </c>
      <c r="C672" s="49"/>
      <c r="D672" s="49"/>
      <c r="E672" s="49">
        <v>7896496972326</v>
      </c>
      <c r="F672" s="50" t="s">
        <v>5077</v>
      </c>
      <c r="G672" s="69" t="s">
        <v>11</v>
      </c>
      <c r="H672" s="48"/>
      <c r="I672" s="51"/>
      <c r="J672" s="48"/>
      <c r="K672" s="52" t="s">
        <v>84</v>
      </c>
      <c r="L672" s="52">
        <v>12</v>
      </c>
      <c r="M672" s="52"/>
      <c r="N672" s="48" t="s">
        <v>85</v>
      </c>
      <c r="O672" s="69" t="s">
        <v>5079</v>
      </c>
      <c r="P672" s="68">
        <v>2.04</v>
      </c>
      <c r="Q672" s="54">
        <f>(17/100+7.6/100+1.65/100)*P672</f>
        <v>0.5355000000000001</v>
      </c>
      <c r="R672" s="54"/>
      <c r="S672" s="54"/>
      <c r="T672" s="54"/>
      <c r="U672" s="54"/>
      <c r="V672" s="54">
        <f>+P672-Q672+R672+S672+T672+U672</f>
        <v>1.5045</v>
      </c>
      <c r="W672" s="56">
        <f>(1.02/100)</f>
        <v>1.02E-2</v>
      </c>
      <c r="X672" s="56">
        <v>4.8E-3</v>
      </c>
      <c r="Y672" s="56">
        <v>0.17</v>
      </c>
      <c r="Z672" s="56">
        <v>1.65E-2</v>
      </c>
      <c r="AA672" s="56">
        <v>7.6E-2</v>
      </c>
      <c r="AB672" s="56">
        <f>SUM(W672:AA672)</f>
        <v>0.2775</v>
      </c>
      <c r="AC672" s="48">
        <v>12</v>
      </c>
      <c r="AD672" s="57">
        <f>IF(AL672="","",+AC672*AL672)</f>
        <v>45.99745222929937</v>
      </c>
      <c r="AE672" s="58">
        <f>IF(AL672="","",+AL672*AB672)</f>
        <v>1.063691082802548</v>
      </c>
      <c r="AF672" s="57">
        <f>IF(AL672="","",+AL672-AE672)</f>
        <v>2.769429936305733</v>
      </c>
      <c r="AG672" s="58">
        <f>+V672</f>
        <v>1.5045</v>
      </c>
      <c r="AH672" s="57">
        <f>IF(AF672="","",+AF672-AG672)</f>
        <v>1.2649299363057331</v>
      </c>
      <c r="AI672" s="57">
        <f>IF(AH672="","",+AH672*AC672)</f>
        <v>15.179159235668799</v>
      </c>
      <c r="AJ672" s="58">
        <v>5.45</v>
      </c>
      <c r="AK672" s="59">
        <v>0.33</v>
      </c>
      <c r="AL672" s="58">
        <f>IF(V672=0,"",V672/(1-AB672-AK672))</f>
        <v>3.833121019108281</v>
      </c>
      <c r="AM672" s="60">
        <v>0.33</v>
      </c>
      <c r="AN672" s="58">
        <f>IF(V672=0,"",V672/(1-AB672-AM672))</f>
        <v>3.833121019108281</v>
      </c>
      <c r="AO672" s="61">
        <v>1.2</v>
      </c>
      <c r="AP672" s="58">
        <f>IF(BD!AJ672="","",BD!AJ672*BD!AO672)</f>
        <v>6.54</v>
      </c>
      <c r="AQ672" s="56">
        <f>BD!AM672/BD!AK672-1</f>
        <v>0</v>
      </c>
      <c r="AR672" s="56">
        <f>IF(BD!AN672="","",IF(BD!AJ672="","",BD!AN672/BD!AJ672-1))</f>
        <v>-0.29667504236545306</v>
      </c>
      <c r="AS672" s="56" t="str">
        <f>IF(BD!AN672="","",IF(BD!AN672&lt;BD!AL672,"ABAIXO DA META","DENTRO DA META"))</f>
        <v>DENTRO DA META</v>
      </c>
      <c r="AT672" s="56" t="str">
        <f>IF(BD!AJ672="","EM ANÁLISE",IF(BD!AP672&gt;=BD!AN672,"GO", "NO GO"))</f>
        <v>GO</v>
      </c>
      <c r="AU672" s="62">
        <f>IF(AN672="","",+BD!$AN672-AJ672)</f>
        <v>-1.6168789808917192</v>
      </c>
      <c r="AV672" s="63"/>
      <c r="AW672" s="54">
        <f>BD!P672*BD!AC672</f>
        <v>24.48</v>
      </c>
      <c r="AX672" s="54">
        <f>BD!V672*BD!AC672</f>
        <v>18.054</v>
      </c>
      <c r="AY672" s="54">
        <f>IF(BD!AN672="","",BD!AN672*BD!AC672)</f>
        <v>45.99745222929937</v>
      </c>
      <c r="AZ672" s="48" t="s">
        <v>5271</v>
      </c>
      <c r="BA672" s="69" t="s">
        <v>124</v>
      </c>
      <c r="BB672" s="48">
        <v>1</v>
      </c>
      <c r="BC672" s="69" t="s">
        <v>5079</v>
      </c>
      <c r="BD672" s="64" t="s">
        <v>5257</v>
      </c>
      <c r="BE672" s="65" t="s">
        <v>4</v>
      </c>
      <c r="BF672" s="65" t="s">
        <v>4</v>
      </c>
      <c r="BG672" s="64" t="s">
        <v>5258</v>
      </c>
      <c r="BH672" s="66"/>
      <c r="BI672" s="66"/>
      <c r="BJ672" s="66"/>
      <c r="BK672" s="66"/>
      <c r="BL672" s="66"/>
      <c r="BM672" s="66"/>
      <c r="BN672" s="66"/>
      <c r="BO672" s="64">
        <v>1.138</v>
      </c>
      <c r="BP672" s="64">
        <v>140.622</v>
      </c>
      <c r="BQ672" s="64">
        <v>121</v>
      </c>
      <c r="BR672" s="64" t="s">
        <v>5260</v>
      </c>
      <c r="BS672" s="64" t="s">
        <v>5260</v>
      </c>
      <c r="BT672" s="64" t="s">
        <v>5261</v>
      </c>
      <c r="BU672" s="64">
        <v>5102</v>
      </c>
      <c r="BV672" s="64"/>
      <c r="BW672" s="64"/>
      <c r="BX672" s="64"/>
      <c r="BY672" s="64"/>
      <c r="BZ672" s="64"/>
      <c r="CA672" s="64"/>
      <c r="CB672" s="64"/>
      <c r="CC672" s="64">
        <v>102</v>
      </c>
      <c r="CD672" s="64">
        <v>8</v>
      </c>
      <c r="CE672" s="64">
        <v>8</v>
      </c>
      <c r="CF672" s="64"/>
      <c r="CG672" s="37" t="e">
        <f>VLOOKUP(Table_1[[#This Row],[EAN]],'[1]Planilha1'!$E:$R,13,0)</f>
        <v>#N/A</v>
      </c>
      <c r="CI672" s="188">
        <f>IF(Table_1[[#This Row],[STATUS MERCADO]]="GO",Table_1[[#This Row],[M. BRUTA TOTAL]],0)</f>
        <v>15.179159235668799</v>
      </c>
      <c r="CJ672" s="188">
        <f>IF(Table_1[[#This Row],[STATUS MERCADO]]="GO",Table_1[[#This Row],[PV UNIT. REALIZADO]]*Table_1[[#This Row],[QUANTIDADE]],0)</f>
        <v>45.99745222929937</v>
      </c>
    </row>
    <row r="673" ht="15">
      <c r="A673" s="7"/>
      <c r="B673" s="78" t="s">
        <v>2735</v>
      </c>
      <c r="C673" s="49"/>
      <c r="D673" s="49"/>
      <c r="E673" s="49">
        <v>7891150072626</v>
      </c>
      <c r="F673" s="50" t="s">
        <v>5078</v>
      </c>
      <c r="G673" s="69" t="s">
        <v>11</v>
      </c>
      <c r="H673" s="48"/>
      <c r="I673" s="51"/>
      <c r="J673" s="48"/>
      <c r="K673" s="52" t="s">
        <v>84</v>
      </c>
      <c r="L673" s="52">
        <v>12</v>
      </c>
      <c r="M673" s="52"/>
      <c r="N673" s="48" t="s">
        <v>85</v>
      </c>
      <c r="O673" s="69" t="s">
        <v>5079</v>
      </c>
      <c r="P673" s="68">
        <v>2.04</v>
      </c>
      <c r="Q673" s="54">
        <f>(17/100+7.6/100+1.65/100)*P673</f>
        <v>0.5355000000000001</v>
      </c>
      <c r="R673" s="54"/>
      <c r="S673" s="54"/>
      <c r="T673" s="54"/>
      <c r="U673" s="54"/>
      <c r="V673" s="54">
        <f>+P673-Q673+R673+S673+T673+U673</f>
        <v>1.5045</v>
      </c>
      <c r="W673" s="56">
        <f>(1.02/100)</f>
        <v>1.02E-2</v>
      </c>
      <c r="X673" s="56">
        <v>4.8E-3</v>
      </c>
      <c r="Y673" s="56">
        <v>0.17</v>
      </c>
      <c r="Z673" s="56">
        <v>1.65E-2</v>
      </c>
      <c r="AA673" s="56">
        <v>7.6E-2</v>
      </c>
      <c r="AB673" s="56">
        <f>SUM(W673:AA673)</f>
        <v>0.2775</v>
      </c>
      <c r="AC673" s="48">
        <v>12</v>
      </c>
      <c r="AD673" s="57">
        <f>IF(AL673="","",+AC673*AL673)</f>
        <v>45.99745222929937</v>
      </c>
      <c r="AE673" s="58">
        <f>IF(AL673="","",+AL673*AB673)</f>
        <v>1.063691082802548</v>
      </c>
      <c r="AF673" s="57">
        <f>IF(AL673="","",+AL673-AE673)</f>
        <v>2.769429936305733</v>
      </c>
      <c r="AG673" s="58">
        <f>+V673</f>
        <v>1.5045</v>
      </c>
      <c r="AH673" s="57">
        <f>IF(AF673="","",+AF673-AG673)</f>
        <v>1.2649299363057331</v>
      </c>
      <c r="AI673" s="57">
        <f>IF(AH673="","",+AH673*AC673)</f>
        <v>15.179159235668799</v>
      </c>
      <c r="AJ673" s="58">
        <v>8.91</v>
      </c>
      <c r="AK673" s="59">
        <v>0.33</v>
      </c>
      <c r="AL673" s="58">
        <f>IF(V673=0,"",V673/(1-AB673-AK673))</f>
        <v>3.833121019108281</v>
      </c>
      <c r="AM673" s="60">
        <v>0.33</v>
      </c>
      <c r="AN673" s="58">
        <f>IF(V673=0,"",V673/(1-AB673-AM673))</f>
        <v>3.833121019108281</v>
      </c>
      <c r="AO673" s="61">
        <v>1.2</v>
      </c>
      <c r="AP673" s="58">
        <f>IF(BD!AJ673="","",BD!AJ673*BD!AO673)</f>
        <v>10.692</v>
      </c>
      <c r="AQ673" s="56">
        <f>BD!AM673/BD!AK673-1</f>
        <v>0</v>
      </c>
      <c r="AR673" s="56">
        <f>IF(BD!AN673="","",IF(BD!AJ673="","",BD!AN673/BD!AJ673-1))</f>
        <v>-0.5697956207510346</v>
      </c>
      <c r="AS673" s="56" t="str">
        <f>IF(BD!AN673="","",IF(BD!AN673&lt;BD!AL673,"ABAIXO DA META","DENTRO DA META"))</f>
        <v>DENTRO DA META</v>
      </c>
      <c r="AT673" s="56" t="str">
        <f>IF(BD!AJ673="","EM ANÁLISE",IF(BD!AP673&gt;=BD!AN673,"GO", "NO GO"))</f>
        <v>GO</v>
      </c>
      <c r="AU673" s="62">
        <f>IF(AN673="","",+BD!$AN673-AJ673)</f>
        <v>-5.076878980891719</v>
      </c>
      <c r="AV673" s="63"/>
      <c r="AW673" s="54">
        <f>BD!P673*BD!AC673</f>
        <v>24.48</v>
      </c>
      <c r="AX673" s="54">
        <f>BD!V673*BD!AC673</f>
        <v>18.054</v>
      </c>
      <c r="AY673" s="54">
        <f>IF(BD!AN673="","",BD!AN673*BD!AC673)</f>
        <v>45.99745222929937</v>
      </c>
      <c r="AZ673" s="48" t="s">
        <v>5271</v>
      </c>
      <c r="BA673" s="69" t="s">
        <v>124</v>
      </c>
      <c r="BB673" s="48">
        <v>1</v>
      </c>
      <c r="BC673" s="69" t="s">
        <v>5079</v>
      </c>
      <c r="BD673" s="64" t="s">
        <v>5257</v>
      </c>
      <c r="BE673" s="65" t="s">
        <v>4</v>
      </c>
      <c r="BF673" s="65" t="s">
        <v>4</v>
      </c>
      <c r="BG673" s="64" t="s">
        <v>5258</v>
      </c>
      <c r="BH673" s="66"/>
      <c r="BI673" s="66"/>
      <c r="BJ673" s="66"/>
      <c r="BK673" s="66"/>
      <c r="BL673" s="66"/>
      <c r="BM673" s="66"/>
      <c r="BN673" s="66"/>
      <c r="BO673" s="64">
        <v>1.138</v>
      </c>
      <c r="BP673" s="64">
        <v>140.622</v>
      </c>
      <c r="BQ673" s="64">
        <v>121</v>
      </c>
      <c r="BR673" s="64" t="s">
        <v>5260</v>
      </c>
      <c r="BS673" s="64" t="s">
        <v>5260</v>
      </c>
      <c r="BT673" s="64" t="s">
        <v>5261</v>
      </c>
      <c r="BU673" s="64">
        <v>5102</v>
      </c>
      <c r="BV673" s="64"/>
      <c r="BW673" s="64"/>
      <c r="BX673" s="64"/>
      <c r="BY673" s="64"/>
      <c r="BZ673" s="64"/>
      <c r="CA673" s="64"/>
      <c r="CB673" s="64"/>
      <c r="CC673" s="64">
        <v>102</v>
      </c>
      <c r="CD673" s="64">
        <v>8</v>
      </c>
      <c r="CE673" s="64">
        <v>8</v>
      </c>
      <c r="CF673" s="64"/>
      <c r="CG673" s="37" t="e">
        <f>VLOOKUP(Table_1[[#This Row],[EAN]],'[1]Planilha1'!$E:$R,13,0)</f>
        <v>#N/A</v>
      </c>
      <c r="CI673" s="188">
        <f>IF(Table_1[[#This Row],[STATUS MERCADO]]="GO",Table_1[[#This Row],[M. BRUTA TOTAL]],0)</f>
        <v>15.179159235668799</v>
      </c>
      <c r="CJ673" s="188">
        <f>IF(Table_1[[#This Row],[STATUS MERCADO]]="GO",Table_1[[#This Row],[PV UNIT. REALIZADO]]*Table_1[[#This Row],[QUANTIDADE]],0)</f>
        <v>45.99745222929937</v>
      </c>
    </row>
    <row r="674" ht="15" hidden="1">
      <c r="A674" s="7"/>
      <c r="B674" s="102" t="s">
        <v>79</v>
      </c>
      <c r="C674" s="85">
        <v>220660</v>
      </c>
      <c r="D674" s="85" t="s">
        <v>80</v>
      </c>
      <c r="E674" s="85">
        <v>7899306025809</v>
      </c>
      <c r="F674" s="86" t="s">
        <v>81</v>
      </c>
      <c r="G674" s="75" t="s">
        <v>24</v>
      </c>
      <c r="H674" s="75">
        <v>590</v>
      </c>
      <c r="I674" s="87" t="s">
        <v>82</v>
      </c>
      <c r="J674" s="75" t="s">
        <v>83</v>
      </c>
      <c r="K674" s="88" t="s">
        <v>84</v>
      </c>
      <c r="L674" s="88">
        <v>60</v>
      </c>
      <c r="M674" s="88">
        <v>0</v>
      </c>
      <c r="N674" s="75" t="s">
        <v>85</v>
      </c>
      <c r="O674" s="75" t="s">
        <v>86</v>
      </c>
      <c r="P674" s="89">
        <v>3.1506666666666665</v>
      </c>
      <c r="Q674" s="90">
        <f>(17/100+7.6/100+1.65/100)*P674</f>
        <v>0.82705</v>
      </c>
      <c r="R674" s="90"/>
      <c r="S674" s="90"/>
      <c r="T674" s="90"/>
      <c r="U674" s="90"/>
      <c r="V674" s="90">
        <f>+P674-Q674+R674+S674+T674+U674</f>
        <v>2.3236166666666667</v>
      </c>
      <c r="W674" s="91">
        <f>(1.02/100)</f>
        <v>1.02E-2</v>
      </c>
      <c r="X674" s="91">
        <v>4.8E-3</v>
      </c>
      <c r="Y674" s="91">
        <v>0.17</v>
      </c>
      <c r="Z674" s="91">
        <v>1.65E-2</v>
      </c>
      <c r="AA674" s="91">
        <v>7.6E-2</v>
      </c>
      <c r="AB674" s="91">
        <f>SUM(W674:AA674)</f>
        <v>0.2775</v>
      </c>
      <c r="AC674" s="75">
        <v>60</v>
      </c>
      <c r="AD674" s="92">
        <f>IF(AL674="","",+AC674*AL674)</f>
        <v>355.2025477707007</v>
      </c>
      <c r="AE674" s="93">
        <f>IF(AL674="","",+AL674*AB674)</f>
        <v>1.6428117834394909</v>
      </c>
      <c r="AF674" s="92">
        <f>IF(AL674="","",+AL674-AE674)</f>
        <v>4.277230679405521</v>
      </c>
      <c r="AG674" s="93">
        <f>+V674</f>
        <v>2.3236166666666667</v>
      </c>
      <c r="AH674" s="92">
        <f>IF(AF674="","",+AF674-AG674)</f>
        <v>1.953614012738854</v>
      </c>
      <c r="AI674" s="92">
        <f>IF(AH674="","",+AH674*AC674)</f>
        <v>117.21684076433124</v>
      </c>
      <c r="AJ674" s="93">
        <v>4.99</v>
      </c>
      <c r="AK674" s="94">
        <v>0.33</v>
      </c>
      <c r="AL674" s="93">
        <f>IF(V674=0,"",V674/(1-AB674-AK674))</f>
        <v>5.920042462845012</v>
      </c>
      <c r="AM674" s="95">
        <v>0.33</v>
      </c>
      <c r="AN674" s="93">
        <f>IF(V674=0,"",V674/(1-AB674-AM674))</f>
        <v>5.920042462845012</v>
      </c>
      <c r="AO674" s="96">
        <v>1.2</v>
      </c>
      <c r="AP674" s="93">
        <f>IF(BD!AJ674="","",BD!AJ674*BD!AO674)</f>
        <v>5.988</v>
      </c>
      <c r="AQ674" s="91">
        <f>BD!AM674/BD!AK674-1</f>
        <v>0</v>
      </c>
      <c r="AR674" s="91">
        <f>IF(BD!AN674="","",IF(BD!AJ674="","",BD!AN674/BD!AJ674-1))</f>
        <v>0.1863812550791606</v>
      </c>
      <c r="AS674" s="91" t="str">
        <f>IF(BD!AN674="","",IF(BD!AN674&lt;BD!AL674,"ABAIXO DA META","DENTRO DA META"))</f>
        <v>DENTRO DA META</v>
      </c>
      <c r="AT674" s="91" t="str">
        <f>IF(BD!AJ674="","EM ANÁLISE",IF(BD!AP674&gt;=BD!AN674,"GO", "NO GO"))</f>
        <v>GO</v>
      </c>
      <c r="AU674" s="97">
        <f>IF(AN674="","",+BD!$AN674-AJ674)</f>
        <v>0.9300424628450115</v>
      </c>
      <c r="AV674" s="98"/>
      <c r="AW674" s="90">
        <f>BD!P674*BD!AC674</f>
        <v>189.04</v>
      </c>
      <c r="AX674" s="90">
        <f>BD!V674*BD!AC674</f>
        <v>139.417</v>
      </c>
      <c r="AY674" s="90">
        <f>IF(BD!AN674="","",BD!AN674*BD!AC674)</f>
        <v>355.2025477707007</v>
      </c>
      <c r="AZ674" s="75" t="s">
        <v>5272</v>
      </c>
      <c r="BA674" s="75"/>
      <c r="BB674" s="75"/>
      <c r="BC674" s="75"/>
      <c r="BD674" s="99" t="s">
        <v>5257</v>
      </c>
      <c r="BE674" s="100" t="s">
        <v>4</v>
      </c>
      <c r="BF674" s="100" t="s">
        <v>4</v>
      </c>
      <c r="BG674" s="99" t="s">
        <v>5258</v>
      </c>
      <c r="BH674" s="101"/>
      <c r="BI674" s="101"/>
      <c r="BJ674" s="101"/>
      <c r="BK674" s="101"/>
      <c r="BL674" s="101"/>
      <c r="BM674" s="101"/>
      <c r="BN674" s="101"/>
      <c r="BO674" s="103"/>
      <c r="BP674" s="99">
        <v>140.622</v>
      </c>
      <c r="BQ674" s="99">
        <v>121</v>
      </c>
      <c r="BR674" s="101"/>
      <c r="BS674" s="99" t="s">
        <v>5260</v>
      </c>
      <c r="BT674" s="99" t="s">
        <v>5261</v>
      </c>
      <c r="BU674" s="99">
        <v>5102</v>
      </c>
      <c r="BV674" s="99"/>
      <c r="BW674" s="99"/>
      <c r="BX674" s="99"/>
      <c r="BY674" s="99"/>
      <c r="BZ674" s="99"/>
      <c r="CA674" s="99"/>
      <c r="CB674" s="99"/>
      <c r="CC674" s="99">
        <v>102</v>
      </c>
      <c r="CD674" s="99">
        <v>8</v>
      </c>
      <c r="CE674" s="99">
        <v>8</v>
      </c>
      <c r="CF674" s="99"/>
      <c r="CG674" s="37" t="e">
        <f>VLOOKUP(Table_1[[#This Row],[EAN]],'[1]Planilha1'!$E:$R,13,0)</f>
        <v>#N/A</v>
      </c>
      <c r="CI674" s="188">
        <f>IF(Table_1[[#This Row],[STATUS MERCADO]]="GO",Table_1[[#This Row],[M. BRUTA TOTAL]],0)</f>
        <v>117.21684076433124</v>
      </c>
      <c r="CJ674" s="188">
        <f>IF(Table_1[[#This Row],[STATUS MERCADO]]="GO",Table_1[[#This Row],[PV UNIT. REALIZADO]]*Table_1[[#This Row],[QUANTIDADE]],0)</f>
        <v>355.2025477707007</v>
      </c>
    </row>
    <row r="675" ht="15" hidden="1">
      <c r="A675" s="7"/>
      <c r="B675" s="102" t="s">
        <v>79</v>
      </c>
      <c r="C675" s="85">
        <v>220661</v>
      </c>
      <c r="D675" s="85" t="s">
        <v>87</v>
      </c>
      <c r="E675" s="85">
        <v>7899306003852</v>
      </c>
      <c r="F675" s="86" t="s">
        <v>88</v>
      </c>
      <c r="G675" s="75" t="s">
        <v>24</v>
      </c>
      <c r="H675" s="75">
        <v>590</v>
      </c>
      <c r="I675" s="87" t="s">
        <v>82</v>
      </c>
      <c r="J675" s="75" t="s">
        <v>83</v>
      </c>
      <c r="K675" s="88" t="s">
        <v>84</v>
      </c>
      <c r="L675" s="88">
        <v>60</v>
      </c>
      <c r="M675" s="88">
        <v>0</v>
      </c>
      <c r="N675" s="75" t="s">
        <v>85</v>
      </c>
      <c r="O675" s="75" t="s">
        <v>86</v>
      </c>
      <c r="P675" s="89">
        <v>3.1506666666666665</v>
      </c>
      <c r="Q675" s="90">
        <f>(17/100+7.6/100+1.65/100)*P675</f>
        <v>0.82705</v>
      </c>
      <c r="R675" s="90"/>
      <c r="S675" s="90"/>
      <c r="T675" s="90"/>
      <c r="U675" s="90"/>
      <c r="V675" s="90">
        <f>+P675-Q675+R675+S675+T675+U675</f>
        <v>2.3236166666666667</v>
      </c>
      <c r="W675" s="91">
        <f>(1.02/100)</f>
        <v>1.02E-2</v>
      </c>
      <c r="X675" s="91">
        <v>4.8E-3</v>
      </c>
      <c r="Y675" s="91">
        <v>0.17</v>
      </c>
      <c r="Z675" s="91">
        <v>1.65E-2</v>
      </c>
      <c r="AA675" s="91">
        <v>7.6E-2</v>
      </c>
      <c r="AB675" s="91">
        <f>SUM(W675:AA675)</f>
        <v>0.2775</v>
      </c>
      <c r="AC675" s="75">
        <v>60</v>
      </c>
      <c r="AD675" s="92">
        <f>IF(AL675="","",+AC675*AL675)</f>
        <v>355.2025477707007</v>
      </c>
      <c r="AE675" s="93">
        <f>IF(AL675="","",+AL675*AB675)</f>
        <v>1.6428117834394909</v>
      </c>
      <c r="AF675" s="92">
        <f>IF(AL675="","",+AL675-AE675)</f>
        <v>4.277230679405521</v>
      </c>
      <c r="AG675" s="93">
        <f>+V675</f>
        <v>2.3236166666666667</v>
      </c>
      <c r="AH675" s="92">
        <f>IF(AF675="","",+AF675-AG675)</f>
        <v>1.953614012738854</v>
      </c>
      <c r="AI675" s="92">
        <f>IF(AH675="","",+AH675*AC675)</f>
        <v>117.21684076433124</v>
      </c>
      <c r="AJ675" s="93">
        <v>4.99</v>
      </c>
      <c r="AK675" s="94">
        <v>0.33</v>
      </c>
      <c r="AL675" s="93">
        <f>IF(V675=0,"",V675/(1-AB675-AK675))</f>
        <v>5.920042462845012</v>
      </c>
      <c r="AM675" s="95">
        <v>0.33</v>
      </c>
      <c r="AN675" s="93">
        <f>IF(V675=0,"",V675/(1-AB675-AM675))</f>
        <v>5.920042462845012</v>
      </c>
      <c r="AO675" s="96">
        <v>1.2</v>
      </c>
      <c r="AP675" s="93">
        <f>IF(BD!AJ675="","",BD!AJ675*BD!AO675)</f>
        <v>5.988</v>
      </c>
      <c r="AQ675" s="91">
        <f>BD!AM675/BD!AK675-1</f>
        <v>0</v>
      </c>
      <c r="AR675" s="91">
        <f>IF(BD!AN675="","",IF(BD!AJ675="","",BD!AN675/BD!AJ675-1))</f>
        <v>0.1863812550791606</v>
      </c>
      <c r="AS675" s="91" t="str">
        <f>IF(BD!AN675="","",IF(BD!AN675&lt;BD!AL675,"ABAIXO DA META","DENTRO DA META"))</f>
        <v>DENTRO DA META</v>
      </c>
      <c r="AT675" s="91" t="str">
        <f>IF(BD!AJ675="","EM ANÁLISE",IF(BD!AP675&gt;=BD!AN675,"GO", "NO GO"))</f>
        <v>GO</v>
      </c>
      <c r="AU675" s="97">
        <f>IF(AN675="","",+BD!$AN675-AJ675)</f>
        <v>0.9300424628450115</v>
      </c>
      <c r="AV675" s="98"/>
      <c r="AW675" s="90">
        <f>BD!P675*BD!AC675</f>
        <v>189.04</v>
      </c>
      <c r="AX675" s="90">
        <f>BD!V675*BD!AC675</f>
        <v>139.417</v>
      </c>
      <c r="AY675" s="90">
        <f>IF(BD!AN675="","",BD!AN675*BD!AC675)</f>
        <v>355.2025477707007</v>
      </c>
      <c r="AZ675" s="75" t="s">
        <v>5272</v>
      </c>
      <c r="BA675" s="75"/>
      <c r="BB675" s="75"/>
      <c r="BC675" s="75"/>
      <c r="BD675" s="99" t="s">
        <v>5257</v>
      </c>
      <c r="BE675" s="100" t="s">
        <v>4</v>
      </c>
      <c r="BF675" s="100" t="s">
        <v>4</v>
      </c>
      <c r="BG675" s="99" t="s">
        <v>5258</v>
      </c>
      <c r="BH675" s="101"/>
      <c r="BI675" s="101"/>
      <c r="BJ675" s="101"/>
      <c r="BK675" s="101"/>
      <c r="BL675" s="101"/>
      <c r="BM675" s="101"/>
      <c r="BN675" s="101"/>
      <c r="BO675" s="103"/>
      <c r="BP675" s="99">
        <v>140.622</v>
      </c>
      <c r="BQ675" s="99">
        <v>121</v>
      </c>
      <c r="BR675" s="101"/>
      <c r="BS675" s="99" t="s">
        <v>5260</v>
      </c>
      <c r="BT675" s="99" t="s">
        <v>5261</v>
      </c>
      <c r="BU675" s="99">
        <v>5102</v>
      </c>
      <c r="BV675" s="99"/>
      <c r="BW675" s="99"/>
      <c r="BX675" s="99"/>
      <c r="BY675" s="99"/>
      <c r="BZ675" s="99"/>
      <c r="CA675" s="99"/>
      <c r="CB675" s="99"/>
      <c r="CC675" s="99">
        <v>102</v>
      </c>
      <c r="CD675" s="99">
        <v>8</v>
      </c>
      <c r="CE675" s="99">
        <v>8</v>
      </c>
      <c r="CF675" s="99"/>
      <c r="CG675" s="37" t="e">
        <f>VLOOKUP(Table_1[[#This Row],[EAN]],'[1]Planilha1'!$E:$R,13,0)</f>
        <v>#N/A</v>
      </c>
      <c r="CI675" s="188">
        <f>IF(Table_1[[#This Row],[STATUS MERCADO]]="GO",Table_1[[#This Row],[M. BRUTA TOTAL]],0)</f>
        <v>117.21684076433124</v>
      </c>
      <c r="CJ675" s="188">
        <f>IF(Table_1[[#This Row],[STATUS MERCADO]]="GO",Table_1[[#This Row],[PV UNIT. REALIZADO]]*Table_1[[#This Row],[QUANTIDADE]],0)</f>
        <v>355.2025477707007</v>
      </c>
    </row>
    <row r="676" ht="15" hidden="1">
      <c r="A676" s="7"/>
      <c r="B676" s="102" t="s">
        <v>79</v>
      </c>
      <c r="C676" s="85">
        <v>220662</v>
      </c>
      <c r="D676" s="85" t="s">
        <v>89</v>
      </c>
      <c r="E676" s="85">
        <v>7899306003869</v>
      </c>
      <c r="F676" s="86" t="s">
        <v>90</v>
      </c>
      <c r="G676" s="75" t="s">
        <v>24</v>
      </c>
      <c r="H676" s="75">
        <v>590</v>
      </c>
      <c r="I676" s="87" t="s">
        <v>82</v>
      </c>
      <c r="J676" s="75" t="s">
        <v>83</v>
      </c>
      <c r="K676" s="88" t="s">
        <v>84</v>
      </c>
      <c r="L676" s="88">
        <v>60</v>
      </c>
      <c r="M676" s="88">
        <v>0</v>
      </c>
      <c r="N676" s="75" t="s">
        <v>85</v>
      </c>
      <c r="O676" s="75" t="s">
        <v>86</v>
      </c>
      <c r="P676" s="89">
        <v>3.1506666666666665</v>
      </c>
      <c r="Q676" s="90">
        <f>(17/100+7.6/100+1.65/100)*P676</f>
        <v>0.82705</v>
      </c>
      <c r="R676" s="90"/>
      <c r="S676" s="90"/>
      <c r="T676" s="90"/>
      <c r="U676" s="90"/>
      <c r="V676" s="90">
        <f>+P676-Q676+R676+S676+T676+U676</f>
        <v>2.3236166666666667</v>
      </c>
      <c r="W676" s="91">
        <f>(1.02/100)</f>
        <v>1.02E-2</v>
      </c>
      <c r="X676" s="91">
        <v>4.8E-3</v>
      </c>
      <c r="Y676" s="91">
        <v>0.17</v>
      </c>
      <c r="Z676" s="91">
        <v>1.65E-2</v>
      </c>
      <c r="AA676" s="91">
        <v>7.6E-2</v>
      </c>
      <c r="AB676" s="91">
        <f>SUM(W676:AA676)</f>
        <v>0.2775</v>
      </c>
      <c r="AC676" s="75">
        <v>60</v>
      </c>
      <c r="AD676" s="92">
        <f>IF(AL676="","",+AC676*AL676)</f>
        <v>355.2025477707007</v>
      </c>
      <c r="AE676" s="93">
        <f>IF(AL676="","",+AL676*AB676)</f>
        <v>1.6428117834394909</v>
      </c>
      <c r="AF676" s="92">
        <f>IF(AL676="","",+AL676-AE676)</f>
        <v>4.277230679405521</v>
      </c>
      <c r="AG676" s="93">
        <f>+V676</f>
        <v>2.3236166666666667</v>
      </c>
      <c r="AH676" s="92">
        <f>IF(AF676="","",+AF676-AG676)</f>
        <v>1.953614012738854</v>
      </c>
      <c r="AI676" s="92">
        <f>IF(AH676="","",+AH676*AC676)</f>
        <v>117.21684076433124</v>
      </c>
      <c r="AJ676" s="93">
        <v>4.99</v>
      </c>
      <c r="AK676" s="94">
        <v>0.33</v>
      </c>
      <c r="AL676" s="93">
        <f>IF(V676=0,"",V676/(1-AB676-AK676))</f>
        <v>5.920042462845012</v>
      </c>
      <c r="AM676" s="95">
        <v>0.33</v>
      </c>
      <c r="AN676" s="93">
        <f>IF(V676=0,"",V676/(1-AB676-AM676))</f>
        <v>5.920042462845012</v>
      </c>
      <c r="AO676" s="96">
        <v>1.2</v>
      </c>
      <c r="AP676" s="93">
        <f>IF(BD!AJ676="","",BD!AJ676*BD!AO676)</f>
        <v>5.988</v>
      </c>
      <c r="AQ676" s="91">
        <f>BD!AM676/BD!AK676-1</f>
        <v>0</v>
      </c>
      <c r="AR676" s="91">
        <f>IF(BD!AN676="","",IF(BD!AJ676="","",BD!AN676/BD!AJ676-1))</f>
        <v>0.1863812550791606</v>
      </c>
      <c r="AS676" s="91" t="str">
        <f>IF(BD!AN676="","",IF(BD!AN676&lt;BD!AL676,"ABAIXO DA META","DENTRO DA META"))</f>
        <v>DENTRO DA META</v>
      </c>
      <c r="AT676" s="91" t="str">
        <f>IF(BD!AJ676="","EM ANÁLISE",IF(BD!AP676&gt;=BD!AN676,"GO", "NO GO"))</f>
        <v>GO</v>
      </c>
      <c r="AU676" s="97">
        <f>IF(AN676="","",+BD!$AN676-AJ676)</f>
        <v>0.9300424628450115</v>
      </c>
      <c r="AV676" s="98"/>
      <c r="AW676" s="90">
        <f>BD!P676*BD!AC676</f>
        <v>189.04</v>
      </c>
      <c r="AX676" s="90">
        <f>BD!V676*BD!AC676</f>
        <v>139.417</v>
      </c>
      <c r="AY676" s="90">
        <f>IF(BD!AN676="","",BD!AN676*BD!AC676)</f>
        <v>355.2025477707007</v>
      </c>
      <c r="AZ676" s="75" t="s">
        <v>5272</v>
      </c>
      <c r="BA676" s="75"/>
      <c r="BB676" s="75"/>
      <c r="BC676" s="75"/>
      <c r="BD676" s="99" t="s">
        <v>5257</v>
      </c>
      <c r="BE676" s="100" t="s">
        <v>4</v>
      </c>
      <c r="BF676" s="100" t="s">
        <v>4</v>
      </c>
      <c r="BG676" s="99" t="s">
        <v>5258</v>
      </c>
      <c r="BH676" s="101"/>
      <c r="BI676" s="101"/>
      <c r="BJ676" s="101"/>
      <c r="BK676" s="101"/>
      <c r="BL676" s="101"/>
      <c r="BM676" s="101"/>
      <c r="BN676" s="101"/>
      <c r="BO676" s="103"/>
      <c r="BP676" s="99">
        <v>140.622</v>
      </c>
      <c r="BQ676" s="99">
        <v>121</v>
      </c>
      <c r="BR676" s="101"/>
      <c r="BS676" s="99" t="s">
        <v>5260</v>
      </c>
      <c r="BT676" s="99" t="s">
        <v>5261</v>
      </c>
      <c r="BU676" s="99">
        <v>5102</v>
      </c>
      <c r="BV676" s="99"/>
      <c r="BW676" s="99"/>
      <c r="BX676" s="99"/>
      <c r="BY676" s="99"/>
      <c r="BZ676" s="99"/>
      <c r="CA676" s="99"/>
      <c r="CB676" s="99"/>
      <c r="CC676" s="99">
        <v>102</v>
      </c>
      <c r="CD676" s="99">
        <v>8</v>
      </c>
      <c r="CE676" s="99">
        <v>8</v>
      </c>
      <c r="CF676" s="99"/>
      <c r="CG676" s="37" t="e">
        <f>VLOOKUP(Table_1[[#This Row],[EAN]],'[1]Planilha1'!$E:$R,13,0)</f>
        <v>#N/A</v>
      </c>
      <c r="CI676" s="188">
        <f>IF(Table_1[[#This Row],[STATUS MERCADO]]="GO",Table_1[[#This Row],[M. BRUTA TOTAL]],0)</f>
        <v>117.21684076433124</v>
      </c>
      <c r="CJ676" s="188">
        <f>IF(Table_1[[#This Row],[STATUS MERCADO]]="GO",Table_1[[#This Row],[PV UNIT. REALIZADO]]*Table_1[[#This Row],[QUANTIDADE]],0)</f>
        <v>355.2025477707007</v>
      </c>
    </row>
    <row r="677" ht="15" hidden="1">
      <c r="A677" s="7"/>
      <c r="B677" s="102" t="s">
        <v>79</v>
      </c>
      <c r="C677" s="85">
        <v>220663</v>
      </c>
      <c r="D677" s="85" t="s">
        <v>91</v>
      </c>
      <c r="E677" s="85">
        <v>7899306004415</v>
      </c>
      <c r="F677" s="86" t="s">
        <v>92</v>
      </c>
      <c r="G677" s="75" t="s">
        <v>24</v>
      </c>
      <c r="H677" s="75">
        <v>590</v>
      </c>
      <c r="I677" s="87" t="s">
        <v>82</v>
      </c>
      <c r="J677" s="75" t="s">
        <v>83</v>
      </c>
      <c r="K677" s="88" t="s">
        <v>84</v>
      </c>
      <c r="L677" s="88">
        <v>60</v>
      </c>
      <c r="M677" s="88">
        <v>0</v>
      </c>
      <c r="N677" s="75" t="s">
        <v>85</v>
      </c>
      <c r="O677" s="75" t="s">
        <v>86</v>
      </c>
      <c r="P677" s="89">
        <v>3.1506666666666665</v>
      </c>
      <c r="Q677" s="90">
        <f>(17/100+7.6/100+1.65/100)*P677</f>
        <v>0.82705</v>
      </c>
      <c r="R677" s="90"/>
      <c r="S677" s="90"/>
      <c r="T677" s="90"/>
      <c r="U677" s="90"/>
      <c r="V677" s="90">
        <f>+P677-Q677+R677+S677+T677+U677</f>
        <v>2.3236166666666667</v>
      </c>
      <c r="W677" s="91">
        <f>(1.02/100)</f>
        <v>1.02E-2</v>
      </c>
      <c r="X677" s="91">
        <v>4.8E-3</v>
      </c>
      <c r="Y677" s="91">
        <v>0.17</v>
      </c>
      <c r="Z677" s="91">
        <v>1.65E-2</v>
      </c>
      <c r="AA677" s="91">
        <v>7.6E-2</v>
      </c>
      <c r="AB677" s="91">
        <f>SUM(W677:AA677)</f>
        <v>0.2775</v>
      </c>
      <c r="AC677" s="75">
        <v>60</v>
      </c>
      <c r="AD677" s="92">
        <f>IF(AL677="","",+AC677*AL677)</f>
        <v>355.2025477707007</v>
      </c>
      <c r="AE677" s="93">
        <f>IF(AL677="","",+AL677*AB677)</f>
        <v>1.6428117834394909</v>
      </c>
      <c r="AF677" s="92">
        <f>IF(AL677="","",+AL677-AE677)</f>
        <v>4.277230679405521</v>
      </c>
      <c r="AG677" s="93">
        <f>+V677</f>
        <v>2.3236166666666667</v>
      </c>
      <c r="AH677" s="92">
        <f>IF(AF677="","",+AF677-AG677)</f>
        <v>1.953614012738854</v>
      </c>
      <c r="AI677" s="92">
        <f>IF(AH677="","",+AH677*AC677)</f>
        <v>117.21684076433124</v>
      </c>
      <c r="AJ677" s="93">
        <v>4.99</v>
      </c>
      <c r="AK677" s="94">
        <v>0.33</v>
      </c>
      <c r="AL677" s="93">
        <f>IF(V677=0,"",V677/(1-AB677-AK677))</f>
        <v>5.920042462845012</v>
      </c>
      <c r="AM677" s="95">
        <v>0.33</v>
      </c>
      <c r="AN677" s="93">
        <f>IF(V677=0,"",V677/(1-AB677-AM677))</f>
        <v>5.920042462845012</v>
      </c>
      <c r="AO677" s="96">
        <v>1.2</v>
      </c>
      <c r="AP677" s="93">
        <f>IF(BD!AJ677="","",BD!AJ677*BD!AO677)</f>
        <v>5.988</v>
      </c>
      <c r="AQ677" s="91">
        <f>BD!AM677/BD!AK677-1</f>
        <v>0</v>
      </c>
      <c r="AR677" s="91">
        <f>IF(BD!AN677="","",IF(BD!AJ677="","",BD!AN677/BD!AJ677-1))</f>
        <v>0.1863812550791606</v>
      </c>
      <c r="AS677" s="91" t="str">
        <f>IF(BD!AN677="","",IF(BD!AN677&lt;BD!AL677,"ABAIXO DA META","DENTRO DA META"))</f>
        <v>DENTRO DA META</v>
      </c>
      <c r="AT677" s="91" t="str">
        <f>IF(BD!AJ677="","EM ANÁLISE",IF(BD!AP677&gt;=BD!AN677,"GO", "NO GO"))</f>
        <v>GO</v>
      </c>
      <c r="AU677" s="97">
        <f>IF(AN677="","",+BD!$AN677-AJ677)</f>
        <v>0.9300424628450115</v>
      </c>
      <c r="AV677" s="98"/>
      <c r="AW677" s="90">
        <f>BD!P677*BD!AC677</f>
        <v>189.04</v>
      </c>
      <c r="AX677" s="90">
        <f>BD!V677*BD!AC677</f>
        <v>139.417</v>
      </c>
      <c r="AY677" s="90">
        <f>IF(BD!AN677="","",BD!AN677*BD!AC677)</f>
        <v>355.2025477707007</v>
      </c>
      <c r="AZ677" s="75" t="s">
        <v>5272</v>
      </c>
      <c r="BA677" s="75"/>
      <c r="BB677" s="75"/>
      <c r="BC677" s="75"/>
      <c r="BD677" s="99" t="s">
        <v>5257</v>
      </c>
      <c r="BE677" s="100" t="s">
        <v>4</v>
      </c>
      <c r="BF677" s="100" t="s">
        <v>4</v>
      </c>
      <c r="BG677" s="99" t="s">
        <v>5258</v>
      </c>
      <c r="BH677" s="101"/>
      <c r="BI677" s="101"/>
      <c r="BJ677" s="101"/>
      <c r="BK677" s="101"/>
      <c r="BL677" s="101"/>
      <c r="BM677" s="101"/>
      <c r="BN677" s="101"/>
      <c r="BO677" s="103"/>
      <c r="BP677" s="99">
        <v>140.622</v>
      </c>
      <c r="BQ677" s="99">
        <v>121</v>
      </c>
      <c r="BR677" s="101"/>
      <c r="BS677" s="99" t="s">
        <v>5260</v>
      </c>
      <c r="BT677" s="99" t="s">
        <v>5261</v>
      </c>
      <c r="BU677" s="99">
        <v>5102</v>
      </c>
      <c r="BV677" s="99"/>
      <c r="BW677" s="99"/>
      <c r="BX677" s="99"/>
      <c r="BY677" s="99"/>
      <c r="BZ677" s="99"/>
      <c r="CA677" s="99"/>
      <c r="CB677" s="99"/>
      <c r="CC677" s="99">
        <v>102</v>
      </c>
      <c r="CD677" s="99">
        <v>8</v>
      </c>
      <c r="CE677" s="99">
        <v>8</v>
      </c>
      <c r="CF677" s="99"/>
      <c r="CG677" s="37" t="e">
        <f>VLOOKUP(Table_1[[#This Row],[EAN]],'[1]Planilha1'!$E:$R,13,0)</f>
        <v>#N/A</v>
      </c>
      <c r="CI677" s="188">
        <f>IF(Table_1[[#This Row],[STATUS MERCADO]]="GO",Table_1[[#This Row],[M. BRUTA TOTAL]],0)</f>
        <v>117.21684076433124</v>
      </c>
      <c r="CJ677" s="188">
        <f>IF(Table_1[[#This Row],[STATUS MERCADO]]="GO",Table_1[[#This Row],[PV UNIT. REALIZADO]]*Table_1[[#This Row],[QUANTIDADE]],0)</f>
        <v>355.2025477707007</v>
      </c>
    </row>
    <row r="678" ht="15" hidden="1">
      <c r="A678" s="7"/>
      <c r="B678" s="102" t="s">
        <v>79</v>
      </c>
      <c r="C678" s="85">
        <v>220664</v>
      </c>
      <c r="D678" s="85" t="s">
        <v>93</v>
      </c>
      <c r="E678" s="85">
        <v>7899306003883</v>
      </c>
      <c r="F678" s="86" t="s">
        <v>94</v>
      </c>
      <c r="G678" s="75" t="s">
        <v>24</v>
      </c>
      <c r="H678" s="75">
        <v>590</v>
      </c>
      <c r="I678" s="87" t="s">
        <v>82</v>
      </c>
      <c r="J678" s="75" t="s">
        <v>83</v>
      </c>
      <c r="K678" s="88" t="s">
        <v>84</v>
      </c>
      <c r="L678" s="88">
        <v>60</v>
      </c>
      <c r="M678" s="88">
        <v>0</v>
      </c>
      <c r="N678" s="75" t="s">
        <v>85</v>
      </c>
      <c r="O678" s="75" t="s">
        <v>86</v>
      </c>
      <c r="P678" s="89">
        <v>3.1506666666666665</v>
      </c>
      <c r="Q678" s="90">
        <f>(17/100+7.6/100+1.65/100)*P678</f>
        <v>0.82705</v>
      </c>
      <c r="R678" s="90"/>
      <c r="S678" s="90"/>
      <c r="T678" s="90"/>
      <c r="U678" s="90"/>
      <c r="V678" s="90">
        <f>+P678-Q678+R678+S678+T678+U678</f>
        <v>2.3236166666666667</v>
      </c>
      <c r="W678" s="91">
        <f>(1.02/100)</f>
        <v>1.02E-2</v>
      </c>
      <c r="X678" s="91">
        <v>4.8E-3</v>
      </c>
      <c r="Y678" s="91">
        <v>0.17</v>
      </c>
      <c r="Z678" s="91">
        <v>1.65E-2</v>
      </c>
      <c r="AA678" s="91">
        <v>7.6E-2</v>
      </c>
      <c r="AB678" s="91">
        <f>SUM(W678:AA678)</f>
        <v>0.2775</v>
      </c>
      <c r="AC678" s="75">
        <v>60</v>
      </c>
      <c r="AD678" s="92">
        <f>IF(AL678="","",+AC678*AL678)</f>
        <v>355.2025477707007</v>
      </c>
      <c r="AE678" s="93">
        <f>IF(AL678="","",+AL678*AB678)</f>
        <v>1.6428117834394909</v>
      </c>
      <c r="AF678" s="92">
        <f>IF(AL678="","",+AL678-AE678)</f>
        <v>4.277230679405521</v>
      </c>
      <c r="AG678" s="93">
        <f>+V678</f>
        <v>2.3236166666666667</v>
      </c>
      <c r="AH678" s="92">
        <f>IF(AF678="","",+AF678-AG678)</f>
        <v>1.953614012738854</v>
      </c>
      <c r="AI678" s="92">
        <f>IF(AH678="","",+AH678*AC678)</f>
        <v>117.21684076433124</v>
      </c>
      <c r="AJ678" s="93">
        <v>4.99</v>
      </c>
      <c r="AK678" s="94">
        <v>0.33</v>
      </c>
      <c r="AL678" s="93">
        <f>IF(V678=0,"",V678/(1-AB678-AK678))</f>
        <v>5.920042462845012</v>
      </c>
      <c r="AM678" s="95">
        <v>0.33</v>
      </c>
      <c r="AN678" s="93">
        <f>IF(V678=0,"",V678/(1-AB678-AM678))</f>
        <v>5.920042462845012</v>
      </c>
      <c r="AO678" s="96">
        <v>1.2</v>
      </c>
      <c r="AP678" s="93">
        <f>IF(BD!AJ678="","",BD!AJ678*BD!AO678)</f>
        <v>5.988</v>
      </c>
      <c r="AQ678" s="91">
        <f>BD!AM678/BD!AK678-1</f>
        <v>0</v>
      </c>
      <c r="AR678" s="91">
        <f>IF(BD!AN678="","",IF(BD!AJ678="","",BD!AN678/BD!AJ678-1))</f>
        <v>0.1863812550791606</v>
      </c>
      <c r="AS678" s="91" t="str">
        <f>IF(BD!AN678="","",IF(BD!AN678&lt;BD!AL678,"ABAIXO DA META","DENTRO DA META"))</f>
        <v>DENTRO DA META</v>
      </c>
      <c r="AT678" s="91" t="str">
        <f>IF(BD!AJ678="","EM ANÁLISE",IF(BD!AP678&gt;=BD!AN678,"GO", "NO GO"))</f>
        <v>GO</v>
      </c>
      <c r="AU678" s="97">
        <f>IF(AN678="","",+BD!$AN678-AJ678)</f>
        <v>0.9300424628450115</v>
      </c>
      <c r="AV678" s="98"/>
      <c r="AW678" s="90">
        <f>BD!P678*BD!AC678</f>
        <v>189.04</v>
      </c>
      <c r="AX678" s="90">
        <f>BD!V678*BD!AC678</f>
        <v>139.417</v>
      </c>
      <c r="AY678" s="90">
        <f>IF(BD!AN678="","",BD!AN678*BD!AC678)</f>
        <v>355.2025477707007</v>
      </c>
      <c r="AZ678" s="75" t="s">
        <v>5272</v>
      </c>
      <c r="BA678" s="75"/>
      <c r="BB678" s="75"/>
      <c r="BC678" s="75"/>
      <c r="BD678" s="99" t="s">
        <v>5257</v>
      </c>
      <c r="BE678" s="100" t="s">
        <v>4</v>
      </c>
      <c r="BF678" s="100" t="s">
        <v>4</v>
      </c>
      <c r="BG678" s="99" t="s">
        <v>5258</v>
      </c>
      <c r="BH678" s="101"/>
      <c r="BI678" s="101"/>
      <c r="BJ678" s="101"/>
      <c r="BK678" s="101"/>
      <c r="BL678" s="101"/>
      <c r="BM678" s="101"/>
      <c r="BN678" s="101"/>
      <c r="BO678" s="103"/>
      <c r="BP678" s="99">
        <v>140.622</v>
      </c>
      <c r="BQ678" s="99">
        <v>121</v>
      </c>
      <c r="BR678" s="101"/>
      <c r="BS678" s="99" t="s">
        <v>5260</v>
      </c>
      <c r="BT678" s="99" t="s">
        <v>5261</v>
      </c>
      <c r="BU678" s="99">
        <v>5102</v>
      </c>
      <c r="BV678" s="99"/>
      <c r="BW678" s="99"/>
      <c r="BX678" s="99"/>
      <c r="BY678" s="99"/>
      <c r="BZ678" s="99"/>
      <c r="CA678" s="99"/>
      <c r="CB678" s="99"/>
      <c r="CC678" s="99">
        <v>102</v>
      </c>
      <c r="CD678" s="99">
        <v>8</v>
      </c>
      <c r="CE678" s="99">
        <v>8</v>
      </c>
      <c r="CF678" s="99"/>
      <c r="CG678" s="37" t="e">
        <f>VLOOKUP(Table_1[[#This Row],[EAN]],'[1]Planilha1'!$E:$R,13,0)</f>
        <v>#N/A</v>
      </c>
      <c r="CI678" s="188">
        <f>IF(Table_1[[#This Row],[STATUS MERCADO]]="GO",Table_1[[#This Row],[M. BRUTA TOTAL]],0)</f>
        <v>117.21684076433124</v>
      </c>
      <c r="CJ678" s="188">
        <f>IF(Table_1[[#This Row],[STATUS MERCADO]]="GO",Table_1[[#This Row],[PV UNIT. REALIZADO]]*Table_1[[#This Row],[QUANTIDADE]],0)</f>
        <v>355.2025477707007</v>
      </c>
    </row>
    <row r="679" ht="15" hidden="1">
      <c r="A679" s="7"/>
      <c r="B679" s="102" t="s">
        <v>79</v>
      </c>
      <c r="C679" s="85">
        <v>220665</v>
      </c>
      <c r="D679" s="85" t="s">
        <v>95</v>
      </c>
      <c r="E679" s="85">
        <v>7899306005795</v>
      </c>
      <c r="F679" s="86" t="s">
        <v>96</v>
      </c>
      <c r="G679" s="75" t="s">
        <v>24</v>
      </c>
      <c r="H679" s="75">
        <v>590</v>
      </c>
      <c r="I679" s="87" t="s">
        <v>82</v>
      </c>
      <c r="J679" s="75" t="s">
        <v>83</v>
      </c>
      <c r="K679" s="88" t="s">
        <v>84</v>
      </c>
      <c r="L679" s="88">
        <v>60</v>
      </c>
      <c r="M679" s="88">
        <v>0</v>
      </c>
      <c r="N679" s="75" t="s">
        <v>85</v>
      </c>
      <c r="O679" s="75" t="s">
        <v>86</v>
      </c>
      <c r="P679" s="89">
        <v>3.1506666666666665</v>
      </c>
      <c r="Q679" s="90">
        <f>(17/100+7.6/100+1.65/100)*P679</f>
        <v>0.82705</v>
      </c>
      <c r="R679" s="90"/>
      <c r="S679" s="90"/>
      <c r="T679" s="90"/>
      <c r="U679" s="90"/>
      <c r="V679" s="90">
        <f>+P679-Q679+R679+S679+T679+U679</f>
        <v>2.3236166666666667</v>
      </c>
      <c r="W679" s="91">
        <f>(1.02/100)</f>
        <v>1.02E-2</v>
      </c>
      <c r="X679" s="91">
        <v>4.8E-3</v>
      </c>
      <c r="Y679" s="91">
        <v>0.17</v>
      </c>
      <c r="Z679" s="91">
        <v>1.65E-2</v>
      </c>
      <c r="AA679" s="91">
        <v>7.6E-2</v>
      </c>
      <c r="AB679" s="91">
        <f>SUM(W679:AA679)</f>
        <v>0.2775</v>
      </c>
      <c r="AC679" s="75">
        <v>60</v>
      </c>
      <c r="AD679" s="92">
        <f>IF(AL679="","",+AC679*AL679)</f>
        <v>355.2025477707007</v>
      </c>
      <c r="AE679" s="93">
        <f>IF(AL679="","",+AL679*AB679)</f>
        <v>1.6428117834394909</v>
      </c>
      <c r="AF679" s="92">
        <f>IF(AL679="","",+AL679-AE679)</f>
        <v>4.277230679405521</v>
      </c>
      <c r="AG679" s="93">
        <f>+V679</f>
        <v>2.3236166666666667</v>
      </c>
      <c r="AH679" s="92">
        <f>IF(AF679="","",+AF679-AG679)</f>
        <v>1.953614012738854</v>
      </c>
      <c r="AI679" s="92">
        <f>IF(AH679="","",+AH679*AC679)</f>
        <v>117.21684076433124</v>
      </c>
      <c r="AJ679" s="93">
        <v>4.99</v>
      </c>
      <c r="AK679" s="94">
        <v>0.33</v>
      </c>
      <c r="AL679" s="93">
        <f>IF(V679=0,"",V679/(1-AB679-AK679))</f>
        <v>5.920042462845012</v>
      </c>
      <c r="AM679" s="95">
        <v>0.33</v>
      </c>
      <c r="AN679" s="93">
        <f>IF(V679=0,"",V679/(1-AB679-AM679))</f>
        <v>5.920042462845012</v>
      </c>
      <c r="AO679" s="96">
        <v>1.2</v>
      </c>
      <c r="AP679" s="93">
        <f>IF(BD!AJ679="","",BD!AJ679*BD!AO679)</f>
        <v>5.988</v>
      </c>
      <c r="AQ679" s="91">
        <f>BD!AM679/BD!AK679-1</f>
        <v>0</v>
      </c>
      <c r="AR679" s="91">
        <f>IF(BD!AN679="","",IF(BD!AJ679="","",BD!AN679/BD!AJ679-1))</f>
        <v>0.1863812550791606</v>
      </c>
      <c r="AS679" s="91" t="str">
        <f>IF(BD!AN679="","",IF(BD!AN679&lt;BD!AL679,"ABAIXO DA META","DENTRO DA META"))</f>
        <v>DENTRO DA META</v>
      </c>
      <c r="AT679" s="91" t="str">
        <f>IF(BD!AJ679="","EM ANÁLISE",IF(BD!AP679&gt;=BD!AN679,"GO", "NO GO"))</f>
        <v>GO</v>
      </c>
      <c r="AU679" s="97">
        <f>IF(AN679="","",+BD!$AN679-AJ679)</f>
        <v>0.9300424628450115</v>
      </c>
      <c r="AV679" s="98"/>
      <c r="AW679" s="90">
        <f>BD!P679*BD!AC679</f>
        <v>189.04</v>
      </c>
      <c r="AX679" s="90">
        <f>BD!V679*BD!AC679</f>
        <v>139.417</v>
      </c>
      <c r="AY679" s="90">
        <f>IF(BD!AN679="","",BD!AN679*BD!AC679)</f>
        <v>355.2025477707007</v>
      </c>
      <c r="AZ679" s="75" t="s">
        <v>5272</v>
      </c>
      <c r="BA679" s="75"/>
      <c r="BB679" s="75"/>
      <c r="BC679" s="75"/>
      <c r="BD679" s="99" t="s">
        <v>5257</v>
      </c>
      <c r="BE679" s="100" t="s">
        <v>4</v>
      </c>
      <c r="BF679" s="100" t="s">
        <v>4</v>
      </c>
      <c r="BG679" s="99" t="s">
        <v>5258</v>
      </c>
      <c r="BH679" s="101"/>
      <c r="BI679" s="101"/>
      <c r="BJ679" s="101"/>
      <c r="BK679" s="101"/>
      <c r="BL679" s="101"/>
      <c r="BM679" s="101"/>
      <c r="BN679" s="101"/>
      <c r="BO679" s="103"/>
      <c r="BP679" s="99">
        <v>140.622</v>
      </c>
      <c r="BQ679" s="99">
        <v>121</v>
      </c>
      <c r="BR679" s="101"/>
      <c r="BS679" s="99" t="s">
        <v>5260</v>
      </c>
      <c r="BT679" s="99" t="s">
        <v>5261</v>
      </c>
      <c r="BU679" s="99">
        <v>5102</v>
      </c>
      <c r="BV679" s="99"/>
      <c r="BW679" s="99"/>
      <c r="BX679" s="99"/>
      <c r="BY679" s="99"/>
      <c r="BZ679" s="99"/>
      <c r="CA679" s="99"/>
      <c r="CB679" s="99"/>
      <c r="CC679" s="99">
        <v>102</v>
      </c>
      <c r="CD679" s="99">
        <v>8</v>
      </c>
      <c r="CE679" s="99">
        <v>8</v>
      </c>
      <c r="CF679" s="99"/>
      <c r="CG679" s="37" t="e">
        <f>VLOOKUP(Table_1[[#This Row],[EAN]],'[1]Planilha1'!$E:$R,13,0)</f>
        <v>#N/A</v>
      </c>
      <c r="CI679" s="188">
        <f>IF(Table_1[[#This Row],[STATUS MERCADO]]="GO",Table_1[[#This Row],[M. BRUTA TOTAL]],0)</f>
        <v>117.21684076433124</v>
      </c>
      <c r="CJ679" s="188">
        <f>IF(Table_1[[#This Row],[STATUS MERCADO]]="GO",Table_1[[#This Row],[PV UNIT. REALIZADO]]*Table_1[[#This Row],[QUANTIDADE]],0)</f>
        <v>355.2025477707007</v>
      </c>
    </row>
    <row r="680" ht="15" hidden="1">
      <c r="A680" s="7"/>
      <c r="B680" s="102" t="s">
        <v>79</v>
      </c>
      <c r="C680" s="85">
        <v>220666</v>
      </c>
      <c r="D680" s="85" t="s">
        <v>97</v>
      </c>
      <c r="E680" s="85">
        <v>7899306003876</v>
      </c>
      <c r="F680" s="86" t="s">
        <v>98</v>
      </c>
      <c r="G680" s="75" t="s">
        <v>24</v>
      </c>
      <c r="H680" s="75">
        <v>590</v>
      </c>
      <c r="I680" s="87" t="s">
        <v>82</v>
      </c>
      <c r="J680" s="75" t="s">
        <v>83</v>
      </c>
      <c r="K680" s="88" t="s">
        <v>84</v>
      </c>
      <c r="L680" s="88">
        <v>60</v>
      </c>
      <c r="M680" s="88">
        <v>0</v>
      </c>
      <c r="N680" s="75" t="s">
        <v>85</v>
      </c>
      <c r="O680" s="75" t="s">
        <v>86</v>
      </c>
      <c r="P680" s="89">
        <v>3.1506666666666665</v>
      </c>
      <c r="Q680" s="90">
        <f>(17/100+7.6/100+1.65/100)*P680</f>
        <v>0.82705</v>
      </c>
      <c r="R680" s="90"/>
      <c r="S680" s="90"/>
      <c r="T680" s="90"/>
      <c r="U680" s="90"/>
      <c r="V680" s="90">
        <f>+P680-Q680+R680+S680+T680+U680</f>
        <v>2.3236166666666667</v>
      </c>
      <c r="W680" s="91">
        <f>(1.02/100)</f>
        <v>1.02E-2</v>
      </c>
      <c r="X680" s="91">
        <v>4.8E-3</v>
      </c>
      <c r="Y680" s="91">
        <v>0.17</v>
      </c>
      <c r="Z680" s="91">
        <v>1.65E-2</v>
      </c>
      <c r="AA680" s="91">
        <v>7.6E-2</v>
      </c>
      <c r="AB680" s="91">
        <f>SUM(W680:AA680)</f>
        <v>0.2775</v>
      </c>
      <c r="AC680" s="75">
        <v>60</v>
      </c>
      <c r="AD680" s="92">
        <f>IF(AL680="","",+AC680*AL680)</f>
        <v>355.2025477707007</v>
      </c>
      <c r="AE680" s="93">
        <f>IF(AL680="","",+AL680*AB680)</f>
        <v>1.6428117834394909</v>
      </c>
      <c r="AF680" s="92">
        <f>IF(AL680="","",+AL680-AE680)</f>
        <v>4.277230679405521</v>
      </c>
      <c r="AG680" s="93">
        <f>+V680</f>
        <v>2.3236166666666667</v>
      </c>
      <c r="AH680" s="92">
        <f>IF(AF680="","",+AF680-AG680)</f>
        <v>1.953614012738854</v>
      </c>
      <c r="AI680" s="92">
        <f>IF(AH680="","",+AH680*AC680)</f>
        <v>117.21684076433124</v>
      </c>
      <c r="AJ680" s="93">
        <v>4.99</v>
      </c>
      <c r="AK680" s="94">
        <v>0.33</v>
      </c>
      <c r="AL680" s="93">
        <f>IF(V680=0,"",V680/(1-AB680-AK680))</f>
        <v>5.920042462845012</v>
      </c>
      <c r="AM680" s="95">
        <v>0.33</v>
      </c>
      <c r="AN680" s="93">
        <f>IF(V680=0,"",V680/(1-AB680-AM680))</f>
        <v>5.920042462845012</v>
      </c>
      <c r="AO680" s="96">
        <v>1.2</v>
      </c>
      <c r="AP680" s="93">
        <f>IF(BD!AJ680="","",BD!AJ680*BD!AO680)</f>
        <v>5.988</v>
      </c>
      <c r="AQ680" s="91">
        <f>BD!AM680/BD!AK680-1</f>
        <v>0</v>
      </c>
      <c r="AR680" s="91">
        <f>IF(BD!AN680="","",IF(BD!AJ680="","",BD!AN680/BD!AJ680-1))</f>
        <v>0.1863812550791606</v>
      </c>
      <c r="AS680" s="91" t="str">
        <f>IF(BD!AN680="","",IF(BD!AN680&lt;BD!AL680,"ABAIXO DA META","DENTRO DA META"))</f>
        <v>DENTRO DA META</v>
      </c>
      <c r="AT680" s="91" t="str">
        <f>IF(BD!AJ680="","EM ANÁLISE",IF(BD!AP680&gt;=BD!AN680,"GO", "NO GO"))</f>
        <v>GO</v>
      </c>
      <c r="AU680" s="97">
        <f>IF(AN680="","",+BD!$AN680-AJ680)</f>
        <v>0.9300424628450115</v>
      </c>
      <c r="AV680" s="98"/>
      <c r="AW680" s="90">
        <f>BD!P680*BD!AC680</f>
        <v>189.04</v>
      </c>
      <c r="AX680" s="90">
        <f>BD!V680*BD!AC680</f>
        <v>139.417</v>
      </c>
      <c r="AY680" s="90">
        <f>IF(BD!AN680="","",BD!AN680*BD!AC680)</f>
        <v>355.2025477707007</v>
      </c>
      <c r="AZ680" s="75" t="s">
        <v>5272</v>
      </c>
      <c r="BA680" s="75"/>
      <c r="BB680" s="75"/>
      <c r="BC680" s="75"/>
      <c r="BD680" s="99" t="s">
        <v>5257</v>
      </c>
      <c r="BE680" s="100" t="s">
        <v>4</v>
      </c>
      <c r="BF680" s="100" t="s">
        <v>4</v>
      </c>
      <c r="BG680" s="99" t="s">
        <v>5258</v>
      </c>
      <c r="BH680" s="101"/>
      <c r="BI680" s="101"/>
      <c r="BJ680" s="101"/>
      <c r="BK680" s="101"/>
      <c r="BL680" s="101"/>
      <c r="BM680" s="101"/>
      <c r="BN680" s="101"/>
      <c r="BO680" s="103"/>
      <c r="BP680" s="99">
        <v>140.622</v>
      </c>
      <c r="BQ680" s="99">
        <v>121</v>
      </c>
      <c r="BR680" s="101"/>
      <c r="BS680" s="99" t="s">
        <v>5260</v>
      </c>
      <c r="BT680" s="99" t="s">
        <v>5261</v>
      </c>
      <c r="BU680" s="99">
        <v>5102</v>
      </c>
      <c r="BV680" s="99"/>
      <c r="BW680" s="99"/>
      <c r="BX680" s="99"/>
      <c r="BY680" s="99"/>
      <c r="BZ680" s="99"/>
      <c r="CA680" s="99"/>
      <c r="CB680" s="99"/>
      <c r="CC680" s="99">
        <v>102</v>
      </c>
      <c r="CD680" s="99">
        <v>8</v>
      </c>
      <c r="CE680" s="99">
        <v>8</v>
      </c>
      <c r="CF680" s="99"/>
      <c r="CG680" s="37" t="e">
        <f>VLOOKUP(Table_1[[#This Row],[EAN]],'[1]Planilha1'!$E:$R,13,0)</f>
        <v>#N/A</v>
      </c>
      <c r="CI680" s="188">
        <f>IF(Table_1[[#This Row],[STATUS MERCADO]]="GO",Table_1[[#This Row],[M. BRUTA TOTAL]],0)</f>
        <v>117.21684076433124</v>
      </c>
      <c r="CJ680" s="188">
        <f>IF(Table_1[[#This Row],[STATUS MERCADO]]="GO",Table_1[[#This Row],[PV UNIT. REALIZADO]]*Table_1[[#This Row],[QUANTIDADE]],0)</f>
        <v>355.2025477707007</v>
      </c>
    </row>
    <row r="681" ht="15" hidden="1">
      <c r="A681" s="7"/>
      <c r="B681" s="102" t="s">
        <v>79</v>
      </c>
      <c r="C681" s="85">
        <v>220667</v>
      </c>
      <c r="D681" s="85" t="s">
        <v>99</v>
      </c>
      <c r="E681" s="85">
        <v>7899306008215</v>
      </c>
      <c r="F681" s="86" t="s">
        <v>100</v>
      </c>
      <c r="G681" s="75" t="s">
        <v>24</v>
      </c>
      <c r="H681" s="75">
        <v>590</v>
      </c>
      <c r="I681" s="87" t="s">
        <v>82</v>
      </c>
      <c r="J681" s="75" t="s">
        <v>101</v>
      </c>
      <c r="K681" s="88" t="s">
        <v>84</v>
      </c>
      <c r="L681" s="88">
        <v>12</v>
      </c>
      <c r="M681" s="88">
        <v>0</v>
      </c>
      <c r="N681" s="75" t="s">
        <v>85</v>
      </c>
      <c r="O681" s="75" t="s">
        <v>86</v>
      </c>
      <c r="P681" s="89">
        <v>5.805833333333333</v>
      </c>
      <c r="Q681" s="90">
        <f>(17/100+7.6/100+1.65/100)*P681</f>
        <v>1.52403125</v>
      </c>
      <c r="R681" s="90"/>
      <c r="S681" s="90"/>
      <c r="T681" s="90"/>
      <c r="U681" s="90"/>
      <c r="V681" s="90">
        <f>+P681-Q681+R681+S681+T681+U681</f>
        <v>4.281802083333333</v>
      </c>
      <c r="W681" s="91">
        <f>(1.02/100)</f>
        <v>1.02E-2</v>
      </c>
      <c r="X681" s="91">
        <v>4.8E-3</v>
      </c>
      <c r="Y681" s="91">
        <v>0.17</v>
      </c>
      <c r="Z681" s="91">
        <v>1.65E-2</v>
      </c>
      <c r="AA681" s="91">
        <v>7.6E-2</v>
      </c>
      <c r="AB681" s="91">
        <f>SUM(W681:AA681)</f>
        <v>0.2775</v>
      </c>
      <c r="AC681" s="75">
        <v>12</v>
      </c>
      <c r="AD681" s="92">
        <f>IF(AL681="","",+AC681*AL681)</f>
        <v>130.90859872611466</v>
      </c>
      <c r="AE681" s="93">
        <f>IF(AL681="","",+AL681*AB681)</f>
        <v>3.027261345541402</v>
      </c>
      <c r="AF681" s="92">
        <f>IF(AL681="","",+AL681-AE681)</f>
        <v>7.881788548301487</v>
      </c>
      <c r="AG681" s="93">
        <f>+V681</f>
        <v>4.281802083333333</v>
      </c>
      <c r="AH681" s="92">
        <f>IF(AF681="","",+AF681-AG681)</f>
        <v>3.599986464968154</v>
      </c>
      <c r="AI681" s="92">
        <f>IF(AH681="","",+AH681*AC681)</f>
        <v>43.19983757961785</v>
      </c>
      <c r="AJ681" s="93">
        <v>7.15</v>
      </c>
      <c r="AK681" s="94">
        <v>0.33</v>
      </c>
      <c r="AL681" s="93">
        <f>IF(V681=0,"",V681/(1-AB681-AK681))</f>
        <v>10.909049893842889</v>
      </c>
      <c r="AM681" s="95">
        <v>0.33</v>
      </c>
      <c r="AN681" s="93">
        <f>IF(V681=0,"",V681/(1-AB681-AM681))</f>
        <v>10.909049893842889</v>
      </c>
      <c r="AO681" s="96">
        <v>1.2</v>
      </c>
      <c r="AP681" s="93">
        <f>IF(BD!AJ681="","",BD!AJ681*BD!AO681)</f>
        <v>8.58</v>
      </c>
      <c r="AQ681" s="91">
        <f>BD!AM681/BD!AK681-1</f>
        <v>0</v>
      </c>
      <c r="AR681" s="91">
        <f>IF(BD!AN681="","",IF(BD!AJ681="","",BD!AN681/BD!AJ681-1))</f>
        <v>0.5257412438941103</v>
      </c>
      <c r="AS681" s="91" t="str">
        <f>IF(BD!AN681="","",IF(BD!AN681&lt;BD!AL681,"ABAIXO DA META","DENTRO DA META"))</f>
        <v>DENTRO DA META</v>
      </c>
      <c r="AT681" s="91" t="str">
        <f>IF(BD!AJ681="","EM ANÁLISE",IF(BD!AP681&gt;=BD!AN681,"GO", "NO GO"))</f>
        <v>NO GO</v>
      </c>
      <c r="AU681" s="97">
        <f>IF(AN681="","",+BD!$AN681-AJ681)</f>
        <v>3.7590498938428887</v>
      </c>
      <c r="AV681" s="98"/>
      <c r="AW681" s="90">
        <f>BD!P681*BD!AC681</f>
        <v>69.67</v>
      </c>
      <c r="AX681" s="90">
        <f>BD!V681*BD!AC681</f>
        <v>51.381625</v>
      </c>
      <c r="AY681" s="90">
        <f>IF(BD!AN681="","",BD!AN681*BD!AC681)</f>
        <v>130.90859872611466</v>
      </c>
      <c r="AZ681" s="75" t="s">
        <v>5272</v>
      </c>
      <c r="BA681" s="75"/>
      <c r="BB681" s="75"/>
      <c r="BC681" s="75"/>
      <c r="BD681" s="99" t="s">
        <v>5257</v>
      </c>
      <c r="BE681" s="100" t="s">
        <v>4</v>
      </c>
      <c r="BF681" s="100" t="s">
        <v>4</v>
      </c>
      <c r="BG681" s="99" t="s">
        <v>5258</v>
      </c>
      <c r="BH681" s="101"/>
      <c r="BI681" s="101"/>
      <c r="BJ681" s="101"/>
      <c r="BK681" s="101"/>
      <c r="BL681" s="101"/>
      <c r="BM681" s="101"/>
      <c r="BN681" s="101"/>
      <c r="BO681" s="103"/>
      <c r="BP681" s="99">
        <v>140.622</v>
      </c>
      <c r="BQ681" s="99">
        <v>121</v>
      </c>
      <c r="BR681" s="101"/>
      <c r="BS681" s="99" t="s">
        <v>5260</v>
      </c>
      <c r="BT681" s="99" t="s">
        <v>5261</v>
      </c>
      <c r="BU681" s="99">
        <v>5102</v>
      </c>
      <c r="BV681" s="99"/>
      <c r="BW681" s="99"/>
      <c r="BX681" s="99"/>
      <c r="BY681" s="99"/>
      <c r="BZ681" s="99"/>
      <c r="CA681" s="99"/>
      <c r="CB681" s="99"/>
      <c r="CC681" s="99">
        <v>102</v>
      </c>
      <c r="CD681" s="99">
        <v>8</v>
      </c>
      <c r="CE681" s="99">
        <v>8</v>
      </c>
      <c r="CF681" s="99"/>
      <c r="CG681" s="37" t="e">
        <f>VLOOKUP(Table_1[[#This Row],[EAN]],'[1]Planilha1'!$E:$R,13,0)</f>
        <v>#N/A</v>
      </c>
      <c r="CI681" s="188">
        <f>IF(Table_1[[#This Row],[STATUS MERCADO]]="GO",Table_1[[#This Row],[M. BRUTA TOTAL]],0)</f>
        <v>0</v>
      </c>
      <c r="CJ681" s="188">
        <f>IF(Table_1[[#This Row],[STATUS MERCADO]]="GO",Table_1[[#This Row],[PV UNIT. REALIZADO]]*Table_1[[#This Row],[QUANTIDADE]],0)</f>
        <v>0</v>
      </c>
    </row>
    <row r="682" ht="15" hidden="1">
      <c r="A682" s="7"/>
      <c r="B682" s="102" t="s">
        <v>79</v>
      </c>
      <c r="C682" s="85">
        <v>220668</v>
      </c>
      <c r="D682" s="85" t="s">
        <v>102</v>
      </c>
      <c r="E682" s="85">
        <v>7899306008246</v>
      </c>
      <c r="F682" s="86" t="s">
        <v>103</v>
      </c>
      <c r="G682" s="75" t="s">
        <v>24</v>
      </c>
      <c r="H682" s="75">
        <v>590</v>
      </c>
      <c r="I682" s="87" t="s">
        <v>82</v>
      </c>
      <c r="J682" s="75" t="s">
        <v>101</v>
      </c>
      <c r="K682" s="88" t="s">
        <v>84</v>
      </c>
      <c r="L682" s="88">
        <v>12</v>
      </c>
      <c r="M682" s="88">
        <v>0</v>
      </c>
      <c r="N682" s="75" t="s">
        <v>85</v>
      </c>
      <c r="O682" s="75" t="s">
        <v>86</v>
      </c>
      <c r="P682" s="89">
        <v>5.805833333333333</v>
      </c>
      <c r="Q682" s="90">
        <f>(17/100+7.6/100+1.65/100)*P682</f>
        <v>1.52403125</v>
      </c>
      <c r="R682" s="90"/>
      <c r="S682" s="90"/>
      <c r="T682" s="90"/>
      <c r="U682" s="90"/>
      <c r="V682" s="90">
        <f>+P682-Q682+R682+S682+T682+U682</f>
        <v>4.281802083333333</v>
      </c>
      <c r="W682" s="91">
        <f>(1.02/100)</f>
        <v>1.02E-2</v>
      </c>
      <c r="X682" s="91">
        <v>4.8E-3</v>
      </c>
      <c r="Y682" s="91">
        <v>0.17</v>
      </c>
      <c r="Z682" s="91">
        <v>1.65E-2</v>
      </c>
      <c r="AA682" s="91">
        <v>7.6E-2</v>
      </c>
      <c r="AB682" s="91">
        <f>SUM(W682:AA682)</f>
        <v>0.2775</v>
      </c>
      <c r="AC682" s="75">
        <v>12</v>
      </c>
      <c r="AD682" s="92">
        <f>IF(AL682="","",+AC682*AL682)</f>
        <v>130.90859872611466</v>
      </c>
      <c r="AE682" s="93">
        <f>IF(AL682="","",+AL682*AB682)</f>
        <v>3.027261345541402</v>
      </c>
      <c r="AF682" s="92">
        <f>IF(AL682="","",+AL682-AE682)</f>
        <v>7.881788548301487</v>
      </c>
      <c r="AG682" s="93">
        <f>+V682</f>
        <v>4.281802083333333</v>
      </c>
      <c r="AH682" s="92">
        <f>IF(AF682="","",+AF682-AG682)</f>
        <v>3.599986464968154</v>
      </c>
      <c r="AI682" s="92">
        <f>IF(AH682="","",+AH682*AC682)</f>
        <v>43.19983757961785</v>
      </c>
      <c r="AJ682" s="93">
        <v>7.15</v>
      </c>
      <c r="AK682" s="94">
        <v>0.33</v>
      </c>
      <c r="AL682" s="93">
        <f>IF(V682=0,"",V682/(1-AB682-AK682))</f>
        <v>10.909049893842889</v>
      </c>
      <c r="AM682" s="95">
        <v>0.33</v>
      </c>
      <c r="AN682" s="93">
        <f>IF(V682=0,"",V682/(1-AB682-AM682))</f>
        <v>10.909049893842889</v>
      </c>
      <c r="AO682" s="96">
        <v>1.2</v>
      </c>
      <c r="AP682" s="93">
        <f>IF(BD!AJ682="","",BD!AJ682*BD!AO682)</f>
        <v>8.58</v>
      </c>
      <c r="AQ682" s="91">
        <f>BD!AM682/BD!AK682-1</f>
        <v>0</v>
      </c>
      <c r="AR682" s="91">
        <f>IF(BD!AN682="","",IF(BD!AJ682="","",BD!AN682/BD!AJ682-1))</f>
        <v>0.5257412438941103</v>
      </c>
      <c r="AS682" s="91" t="str">
        <f>IF(BD!AN682="","",IF(BD!AN682&lt;BD!AL682,"ABAIXO DA META","DENTRO DA META"))</f>
        <v>DENTRO DA META</v>
      </c>
      <c r="AT682" s="91" t="str">
        <f>IF(BD!AJ682="","EM ANÁLISE",IF(BD!AP682&gt;=BD!AN682,"GO", "NO GO"))</f>
        <v>NO GO</v>
      </c>
      <c r="AU682" s="97">
        <f>IF(AN682="","",+BD!$AN682-AJ682)</f>
        <v>3.7590498938428887</v>
      </c>
      <c r="AV682" s="98"/>
      <c r="AW682" s="90">
        <f>BD!P682*BD!AC682</f>
        <v>69.67</v>
      </c>
      <c r="AX682" s="90">
        <f>BD!V682*BD!AC682</f>
        <v>51.381625</v>
      </c>
      <c r="AY682" s="90">
        <f>IF(BD!AN682="","",BD!AN682*BD!AC682)</f>
        <v>130.90859872611466</v>
      </c>
      <c r="AZ682" s="75" t="s">
        <v>5272</v>
      </c>
      <c r="BA682" s="75"/>
      <c r="BB682" s="75"/>
      <c r="BC682" s="75"/>
      <c r="BD682" s="99" t="s">
        <v>5257</v>
      </c>
      <c r="BE682" s="100" t="s">
        <v>4</v>
      </c>
      <c r="BF682" s="100" t="s">
        <v>4</v>
      </c>
      <c r="BG682" s="99" t="s">
        <v>5258</v>
      </c>
      <c r="BH682" s="101"/>
      <c r="BI682" s="101"/>
      <c r="BJ682" s="101"/>
      <c r="BK682" s="101"/>
      <c r="BL682" s="101"/>
      <c r="BM682" s="101"/>
      <c r="BN682" s="101"/>
      <c r="BO682" s="103"/>
      <c r="BP682" s="99">
        <v>140.622</v>
      </c>
      <c r="BQ682" s="99">
        <v>121</v>
      </c>
      <c r="BR682" s="101"/>
      <c r="BS682" s="99" t="s">
        <v>5260</v>
      </c>
      <c r="BT682" s="99" t="s">
        <v>5261</v>
      </c>
      <c r="BU682" s="99">
        <v>5102</v>
      </c>
      <c r="BV682" s="99"/>
      <c r="BW682" s="99"/>
      <c r="BX682" s="99"/>
      <c r="BY682" s="99"/>
      <c r="BZ682" s="99"/>
      <c r="CA682" s="99"/>
      <c r="CB682" s="99"/>
      <c r="CC682" s="99">
        <v>102</v>
      </c>
      <c r="CD682" s="99">
        <v>8</v>
      </c>
      <c r="CE682" s="99">
        <v>8</v>
      </c>
      <c r="CF682" s="99"/>
      <c r="CG682" s="37" t="e">
        <f>VLOOKUP(Table_1[[#This Row],[EAN]],'[1]Planilha1'!$E:$R,13,0)</f>
        <v>#N/A</v>
      </c>
      <c r="CI682" s="188">
        <f>IF(Table_1[[#This Row],[STATUS MERCADO]]="GO",Table_1[[#This Row],[M. BRUTA TOTAL]],0)</f>
        <v>0</v>
      </c>
      <c r="CJ682" s="188">
        <f>IF(Table_1[[#This Row],[STATUS MERCADO]]="GO",Table_1[[#This Row],[PV UNIT. REALIZADO]]*Table_1[[#This Row],[QUANTIDADE]],0)</f>
        <v>0</v>
      </c>
    </row>
    <row r="683" ht="15" hidden="1">
      <c r="A683" s="7"/>
      <c r="B683" s="102" t="s">
        <v>79</v>
      </c>
      <c r="C683" s="85">
        <v>220669</v>
      </c>
      <c r="D683" s="85" t="s">
        <v>104</v>
      </c>
      <c r="E683" s="85">
        <v>7899306008222</v>
      </c>
      <c r="F683" s="86" t="s">
        <v>105</v>
      </c>
      <c r="G683" s="75" t="s">
        <v>24</v>
      </c>
      <c r="H683" s="75">
        <v>590</v>
      </c>
      <c r="I683" s="87" t="s">
        <v>82</v>
      </c>
      <c r="J683" s="75" t="s">
        <v>101</v>
      </c>
      <c r="K683" s="88" t="s">
        <v>84</v>
      </c>
      <c r="L683" s="88">
        <v>12</v>
      </c>
      <c r="M683" s="88">
        <v>0</v>
      </c>
      <c r="N683" s="75" t="s">
        <v>85</v>
      </c>
      <c r="O683" s="75" t="s">
        <v>86</v>
      </c>
      <c r="P683" s="89">
        <v>5.805833333333333</v>
      </c>
      <c r="Q683" s="90">
        <f>(17/100+7.6/100+1.65/100)*P683</f>
        <v>1.52403125</v>
      </c>
      <c r="R683" s="90"/>
      <c r="S683" s="90"/>
      <c r="T683" s="90"/>
      <c r="U683" s="90"/>
      <c r="V683" s="90">
        <f>+P683-Q683+R683+S683+T683+U683</f>
        <v>4.281802083333333</v>
      </c>
      <c r="W683" s="91">
        <f>(1.02/100)</f>
        <v>1.02E-2</v>
      </c>
      <c r="X683" s="91">
        <v>4.8E-3</v>
      </c>
      <c r="Y683" s="91">
        <v>0.17</v>
      </c>
      <c r="Z683" s="91">
        <v>1.65E-2</v>
      </c>
      <c r="AA683" s="91">
        <v>7.6E-2</v>
      </c>
      <c r="AB683" s="91">
        <f>SUM(W683:AA683)</f>
        <v>0.2775</v>
      </c>
      <c r="AC683" s="75">
        <v>12</v>
      </c>
      <c r="AD683" s="92">
        <f>IF(AL683="","",+AC683*AL683)</f>
        <v>130.90859872611466</v>
      </c>
      <c r="AE683" s="93">
        <f>IF(AL683="","",+AL683*AB683)</f>
        <v>3.027261345541402</v>
      </c>
      <c r="AF683" s="92">
        <f>IF(AL683="","",+AL683-AE683)</f>
        <v>7.881788548301487</v>
      </c>
      <c r="AG683" s="93">
        <f>+V683</f>
        <v>4.281802083333333</v>
      </c>
      <c r="AH683" s="92">
        <f>IF(AF683="","",+AF683-AG683)</f>
        <v>3.599986464968154</v>
      </c>
      <c r="AI683" s="92">
        <f>IF(AH683="","",+AH683*AC683)</f>
        <v>43.19983757961785</v>
      </c>
      <c r="AJ683" s="93">
        <v>7.15</v>
      </c>
      <c r="AK683" s="94">
        <v>0.33</v>
      </c>
      <c r="AL683" s="93">
        <f>IF(V683=0,"",V683/(1-AB683-AK683))</f>
        <v>10.909049893842889</v>
      </c>
      <c r="AM683" s="95">
        <v>0.33</v>
      </c>
      <c r="AN683" s="93">
        <f>IF(V683=0,"",V683/(1-AB683-AM683))</f>
        <v>10.909049893842889</v>
      </c>
      <c r="AO683" s="96">
        <v>1.2</v>
      </c>
      <c r="AP683" s="93">
        <f>IF(BD!AJ683="","",BD!AJ683*BD!AO683)</f>
        <v>8.58</v>
      </c>
      <c r="AQ683" s="91">
        <f>BD!AM683/BD!AK683-1</f>
        <v>0</v>
      </c>
      <c r="AR683" s="91">
        <f>IF(BD!AN683="","",IF(BD!AJ683="","",BD!AN683/BD!AJ683-1))</f>
        <v>0.5257412438941103</v>
      </c>
      <c r="AS683" s="91" t="str">
        <f>IF(BD!AN683="","",IF(BD!AN683&lt;BD!AL683,"ABAIXO DA META","DENTRO DA META"))</f>
        <v>DENTRO DA META</v>
      </c>
      <c r="AT683" s="91" t="str">
        <f>IF(BD!AJ683="","EM ANÁLISE",IF(BD!AP683&gt;=BD!AN683,"GO", "NO GO"))</f>
        <v>NO GO</v>
      </c>
      <c r="AU683" s="97">
        <f>IF(AN683="","",+BD!$AN683-AJ683)</f>
        <v>3.7590498938428887</v>
      </c>
      <c r="AV683" s="98"/>
      <c r="AW683" s="90">
        <f>BD!P683*BD!AC683</f>
        <v>69.67</v>
      </c>
      <c r="AX683" s="90">
        <f>BD!V683*BD!AC683</f>
        <v>51.381625</v>
      </c>
      <c r="AY683" s="90">
        <f>IF(BD!AN683="","",BD!AN683*BD!AC683)</f>
        <v>130.90859872611466</v>
      </c>
      <c r="AZ683" s="75" t="s">
        <v>5272</v>
      </c>
      <c r="BA683" s="75"/>
      <c r="BB683" s="75"/>
      <c r="BC683" s="75"/>
      <c r="BD683" s="99" t="s">
        <v>5257</v>
      </c>
      <c r="BE683" s="100" t="s">
        <v>4</v>
      </c>
      <c r="BF683" s="100" t="s">
        <v>4</v>
      </c>
      <c r="BG683" s="99" t="s">
        <v>5258</v>
      </c>
      <c r="BH683" s="101"/>
      <c r="BI683" s="101"/>
      <c r="BJ683" s="101"/>
      <c r="BK683" s="101"/>
      <c r="BL683" s="101"/>
      <c r="BM683" s="101"/>
      <c r="BN683" s="101"/>
      <c r="BO683" s="103"/>
      <c r="BP683" s="99">
        <v>140.622</v>
      </c>
      <c r="BQ683" s="99">
        <v>121</v>
      </c>
      <c r="BR683" s="101"/>
      <c r="BS683" s="99" t="s">
        <v>5260</v>
      </c>
      <c r="BT683" s="99" t="s">
        <v>5261</v>
      </c>
      <c r="BU683" s="99">
        <v>5102</v>
      </c>
      <c r="BV683" s="99"/>
      <c r="BW683" s="99"/>
      <c r="BX683" s="99"/>
      <c r="BY683" s="99"/>
      <c r="BZ683" s="99"/>
      <c r="CA683" s="99"/>
      <c r="CB683" s="99"/>
      <c r="CC683" s="99">
        <v>102</v>
      </c>
      <c r="CD683" s="99">
        <v>8</v>
      </c>
      <c r="CE683" s="99">
        <v>8</v>
      </c>
      <c r="CF683" s="99"/>
      <c r="CG683" s="37" t="e">
        <f>VLOOKUP(Table_1[[#This Row],[EAN]],'[1]Planilha1'!$E:$R,13,0)</f>
        <v>#N/A</v>
      </c>
      <c r="CI683" s="188">
        <f>IF(Table_1[[#This Row],[STATUS MERCADO]]="GO",Table_1[[#This Row],[M. BRUTA TOTAL]],0)</f>
        <v>0</v>
      </c>
      <c r="CJ683" s="188">
        <f>IF(Table_1[[#This Row],[STATUS MERCADO]]="GO",Table_1[[#This Row],[PV UNIT. REALIZADO]]*Table_1[[#This Row],[QUANTIDADE]],0)</f>
        <v>0</v>
      </c>
    </row>
    <row r="684" ht="15" hidden="1">
      <c r="A684" s="7"/>
      <c r="B684" s="102" t="s">
        <v>79</v>
      </c>
      <c r="C684" s="85">
        <v>220670</v>
      </c>
      <c r="D684" s="85" t="s">
        <v>106</v>
      </c>
      <c r="E684" s="85">
        <v>7899306008239</v>
      </c>
      <c r="F684" s="86" t="s">
        <v>107</v>
      </c>
      <c r="G684" s="75" t="s">
        <v>24</v>
      </c>
      <c r="H684" s="75">
        <v>590</v>
      </c>
      <c r="I684" s="87" t="s">
        <v>82</v>
      </c>
      <c r="J684" s="75" t="s">
        <v>101</v>
      </c>
      <c r="K684" s="88" t="s">
        <v>84</v>
      </c>
      <c r="L684" s="88">
        <v>12</v>
      </c>
      <c r="M684" s="88">
        <v>0</v>
      </c>
      <c r="N684" s="75" t="s">
        <v>85</v>
      </c>
      <c r="O684" s="75" t="s">
        <v>86</v>
      </c>
      <c r="P684" s="89">
        <v>5.805833333333333</v>
      </c>
      <c r="Q684" s="90">
        <f>(17/100+7.6/100+1.65/100)*P684</f>
        <v>1.52403125</v>
      </c>
      <c r="R684" s="90"/>
      <c r="S684" s="90"/>
      <c r="T684" s="90"/>
      <c r="U684" s="90"/>
      <c r="V684" s="90">
        <f>+P684-Q684+R684+S684+T684+U684</f>
        <v>4.281802083333333</v>
      </c>
      <c r="W684" s="91">
        <f>(1.02/100)</f>
        <v>1.02E-2</v>
      </c>
      <c r="X684" s="91">
        <v>4.8E-3</v>
      </c>
      <c r="Y684" s="91">
        <v>0.17</v>
      </c>
      <c r="Z684" s="91">
        <v>1.65E-2</v>
      </c>
      <c r="AA684" s="91">
        <v>7.6E-2</v>
      </c>
      <c r="AB684" s="91">
        <f>SUM(W684:AA684)</f>
        <v>0.2775</v>
      </c>
      <c r="AC684" s="75">
        <v>12</v>
      </c>
      <c r="AD684" s="92">
        <f>IF(AL684="","",+AC684*AL684)</f>
        <v>130.90859872611466</v>
      </c>
      <c r="AE684" s="93">
        <f>IF(AL684="","",+AL684*AB684)</f>
        <v>3.027261345541402</v>
      </c>
      <c r="AF684" s="92">
        <f>IF(AL684="","",+AL684-AE684)</f>
        <v>7.881788548301487</v>
      </c>
      <c r="AG684" s="93">
        <f>+V684</f>
        <v>4.281802083333333</v>
      </c>
      <c r="AH684" s="92">
        <f>IF(AF684="","",+AF684-AG684)</f>
        <v>3.599986464968154</v>
      </c>
      <c r="AI684" s="92">
        <f>IF(AH684="","",+AH684*AC684)</f>
        <v>43.19983757961785</v>
      </c>
      <c r="AJ684" s="93">
        <v>7.15</v>
      </c>
      <c r="AK684" s="94">
        <v>0.33</v>
      </c>
      <c r="AL684" s="93">
        <f>IF(V684=0,"",V684/(1-AB684-AK684))</f>
        <v>10.909049893842889</v>
      </c>
      <c r="AM684" s="95">
        <v>0.33</v>
      </c>
      <c r="AN684" s="93">
        <f>IF(V684=0,"",V684/(1-AB684-AM684))</f>
        <v>10.909049893842889</v>
      </c>
      <c r="AO684" s="96">
        <v>1.2</v>
      </c>
      <c r="AP684" s="93">
        <f>IF(BD!AJ684="","",BD!AJ684*BD!AO684)</f>
        <v>8.58</v>
      </c>
      <c r="AQ684" s="91">
        <f>BD!AM684/BD!AK684-1</f>
        <v>0</v>
      </c>
      <c r="AR684" s="91">
        <f>IF(BD!AN684="","",IF(BD!AJ684="","",BD!AN684/BD!AJ684-1))</f>
        <v>0.5257412438941103</v>
      </c>
      <c r="AS684" s="91" t="str">
        <f>IF(BD!AN684="","",IF(BD!AN684&lt;BD!AL684,"ABAIXO DA META","DENTRO DA META"))</f>
        <v>DENTRO DA META</v>
      </c>
      <c r="AT684" s="91" t="str">
        <f>IF(BD!AJ684="","EM ANÁLISE",IF(BD!AP684&gt;=BD!AN684,"GO", "NO GO"))</f>
        <v>NO GO</v>
      </c>
      <c r="AU684" s="97">
        <f>IF(AN684="","",+BD!$AN684-AJ684)</f>
        <v>3.7590498938428887</v>
      </c>
      <c r="AV684" s="98"/>
      <c r="AW684" s="90">
        <f>BD!P684*BD!AC684</f>
        <v>69.67</v>
      </c>
      <c r="AX684" s="90">
        <f>BD!V684*BD!AC684</f>
        <v>51.381625</v>
      </c>
      <c r="AY684" s="90">
        <f>IF(BD!AN684="","",BD!AN684*BD!AC684)</f>
        <v>130.90859872611466</v>
      </c>
      <c r="AZ684" s="75" t="s">
        <v>5272</v>
      </c>
      <c r="BA684" s="75"/>
      <c r="BB684" s="75"/>
      <c r="BC684" s="75"/>
      <c r="BD684" s="99" t="s">
        <v>5257</v>
      </c>
      <c r="BE684" s="100" t="s">
        <v>4</v>
      </c>
      <c r="BF684" s="100" t="s">
        <v>4</v>
      </c>
      <c r="BG684" s="99" t="s">
        <v>5258</v>
      </c>
      <c r="BH684" s="101"/>
      <c r="BI684" s="101"/>
      <c r="BJ684" s="101"/>
      <c r="BK684" s="101"/>
      <c r="BL684" s="101"/>
      <c r="BM684" s="101"/>
      <c r="BN684" s="101"/>
      <c r="BO684" s="103"/>
      <c r="BP684" s="99">
        <v>140.622</v>
      </c>
      <c r="BQ684" s="99">
        <v>121</v>
      </c>
      <c r="BR684" s="101"/>
      <c r="BS684" s="99" t="s">
        <v>5260</v>
      </c>
      <c r="BT684" s="99" t="s">
        <v>5261</v>
      </c>
      <c r="BU684" s="99">
        <v>5102</v>
      </c>
      <c r="BV684" s="99"/>
      <c r="BW684" s="99"/>
      <c r="BX684" s="99"/>
      <c r="BY684" s="99"/>
      <c r="BZ684" s="99"/>
      <c r="CA684" s="99"/>
      <c r="CB684" s="99"/>
      <c r="CC684" s="99">
        <v>102</v>
      </c>
      <c r="CD684" s="99">
        <v>8</v>
      </c>
      <c r="CE684" s="99">
        <v>8</v>
      </c>
      <c r="CF684" s="99"/>
      <c r="CG684" s="37" t="e">
        <f>VLOOKUP(Table_1[[#This Row],[EAN]],'[1]Planilha1'!$E:$R,13,0)</f>
        <v>#N/A</v>
      </c>
      <c r="CI684" s="188">
        <f>IF(Table_1[[#This Row],[STATUS MERCADO]]="GO",Table_1[[#This Row],[M. BRUTA TOTAL]],0)</f>
        <v>0</v>
      </c>
      <c r="CJ684" s="188">
        <f>IF(Table_1[[#This Row],[STATUS MERCADO]]="GO",Table_1[[#This Row],[PV UNIT. REALIZADO]]*Table_1[[#This Row],[QUANTIDADE]],0)</f>
        <v>0</v>
      </c>
    </row>
    <row r="685" ht="15" hidden="1">
      <c r="A685" s="7"/>
      <c r="B685" s="102" t="s">
        <v>79</v>
      </c>
      <c r="C685" s="85">
        <v>220671</v>
      </c>
      <c r="D685" s="85" t="s">
        <v>108</v>
      </c>
      <c r="E685" s="85">
        <v>7899306008253</v>
      </c>
      <c r="F685" s="86" t="s">
        <v>109</v>
      </c>
      <c r="G685" s="75" t="s">
        <v>24</v>
      </c>
      <c r="H685" s="75">
        <v>1540</v>
      </c>
      <c r="I685" s="87" t="s">
        <v>110</v>
      </c>
      <c r="J685" s="75" t="s">
        <v>101</v>
      </c>
      <c r="K685" s="88" t="s">
        <v>84</v>
      </c>
      <c r="L685" s="88">
        <v>12</v>
      </c>
      <c r="M685" s="88">
        <v>0</v>
      </c>
      <c r="N685" s="75" t="s">
        <v>85</v>
      </c>
      <c r="O685" s="75" t="s">
        <v>86</v>
      </c>
      <c r="P685" s="89">
        <v>5.805833333333333</v>
      </c>
      <c r="Q685" s="90">
        <f>(17/100+7.6/100+1.65/100)*P685</f>
        <v>1.52403125</v>
      </c>
      <c r="R685" s="90"/>
      <c r="S685" s="90"/>
      <c r="T685" s="90"/>
      <c r="U685" s="90"/>
      <c r="V685" s="90">
        <f>+P685-Q685+R685+S685+T685+U685</f>
        <v>4.281802083333333</v>
      </c>
      <c r="W685" s="91">
        <f>(1.02/100)</f>
        <v>1.02E-2</v>
      </c>
      <c r="X685" s="91">
        <v>4.8E-3</v>
      </c>
      <c r="Y685" s="91">
        <v>0.17</v>
      </c>
      <c r="Z685" s="91">
        <v>1.65E-2</v>
      </c>
      <c r="AA685" s="91">
        <v>7.6E-2</v>
      </c>
      <c r="AB685" s="91">
        <f>SUM(W685:AA685)</f>
        <v>0.2775</v>
      </c>
      <c r="AC685" s="75">
        <v>12</v>
      </c>
      <c r="AD685" s="92">
        <f>IF(AL685="","",+AC685*AL685)</f>
        <v>130.90859872611466</v>
      </c>
      <c r="AE685" s="93">
        <f>IF(AL685="","",+AL685*AB685)</f>
        <v>3.027261345541402</v>
      </c>
      <c r="AF685" s="92">
        <f>IF(AL685="","",+AL685-AE685)</f>
        <v>7.881788548301487</v>
      </c>
      <c r="AG685" s="93">
        <f>+V685</f>
        <v>4.281802083333333</v>
      </c>
      <c r="AH685" s="92">
        <f>IF(AF685="","",+AF685-AG685)</f>
        <v>3.599986464968154</v>
      </c>
      <c r="AI685" s="92">
        <f>IF(AH685="","",+AH685*AC685)</f>
        <v>43.19983757961785</v>
      </c>
      <c r="AJ685" s="93">
        <v>7.15</v>
      </c>
      <c r="AK685" s="94">
        <v>0.33</v>
      </c>
      <c r="AL685" s="93">
        <f>IF(V685=0,"",V685/(1-AB685-AK685))</f>
        <v>10.909049893842889</v>
      </c>
      <c r="AM685" s="95">
        <v>0.33</v>
      </c>
      <c r="AN685" s="93">
        <f>IF(V685=0,"",V685/(1-AB685-AM685))</f>
        <v>10.909049893842889</v>
      </c>
      <c r="AO685" s="96">
        <v>1.2</v>
      </c>
      <c r="AP685" s="93">
        <f>IF(BD!AJ685="","",BD!AJ685*BD!AO685)</f>
        <v>8.58</v>
      </c>
      <c r="AQ685" s="91">
        <f>BD!AM685/BD!AK685-1</f>
        <v>0</v>
      </c>
      <c r="AR685" s="91">
        <f>IF(BD!AN685="","",IF(BD!AJ685="","",BD!AN685/BD!AJ685-1))</f>
        <v>0.5257412438941103</v>
      </c>
      <c r="AS685" s="91" t="str">
        <f>IF(BD!AN685="","",IF(BD!AN685&lt;BD!AL685,"ABAIXO DA META","DENTRO DA META"))</f>
        <v>DENTRO DA META</v>
      </c>
      <c r="AT685" s="91" t="str">
        <f>IF(BD!AJ685="","EM ANÁLISE",IF(BD!AP685&gt;=BD!AN685,"GO", "NO GO"))</f>
        <v>NO GO</v>
      </c>
      <c r="AU685" s="97">
        <f>IF(AN685="","",+BD!$AN685-AJ685)</f>
        <v>3.7590498938428887</v>
      </c>
      <c r="AV685" s="98"/>
      <c r="AW685" s="90">
        <f>BD!P685*BD!AC685</f>
        <v>69.67</v>
      </c>
      <c r="AX685" s="90">
        <f>BD!V685*BD!AC685</f>
        <v>51.381625</v>
      </c>
      <c r="AY685" s="90">
        <f>IF(BD!AN685="","",BD!AN685*BD!AC685)</f>
        <v>130.90859872611466</v>
      </c>
      <c r="AZ685" s="75" t="s">
        <v>5272</v>
      </c>
      <c r="BA685" s="75"/>
      <c r="BB685" s="75"/>
      <c r="BC685" s="75"/>
      <c r="BD685" s="99" t="s">
        <v>5257</v>
      </c>
      <c r="BE685" s="100" t="s">
        <v>4</v>
      </c>
      <c r="BF685" s="100" t="s">
        <v>4</v>
      </c>
      <c r="BG685" s="99" t="s">
        <v>5258</v>
      </c>
      <c r="BH685" s="101"/>
      <c r="BI685" s="101"/>
      <c r="BJ685" s="101"/>
      <c r="BK685" s="101"/>
      <c r="BL685" s="101"/>
      <c r="BM685" s="101"/>
      <c r="BN685" s="101"/>
      <c r="BO685" s="103"/>
      <c r="BP685" s="99">
        <v>140.622</v>
      </c>
      <c r="BQ685" s="99">
        <v>121</v>
      </c>
      <c r="BR685" s="101"/>
      <c r="BS685" s="99" t="s">
        <v>5260</v>
      </c>
      <c r="BT685" s="99" t="s">
        <v>5261</v>
      </c>
      <c r="BU685" s="99">
        <v>5102</v>
      </c>
      <c r="BV685" s="99"/>
      <c r="BW685" s="99"/>
      <c r="BX685" s="99"/>
      <c r="BY685" s="99"/>
      <c r="BZ685" s="99"/>
      <c r="CA685" s="99"/>
      <c r="CB685" s="99"/>
      <c r="CC685" s="99">
        <v>102</v>
      </c>
      <c r="CD685" s="99">
        <v>8</v>
      </c>
      <c r="CE685" s="99">
        <v>8</v>
      </c>
      <c r="CF685" s="99"/>
      <c r="CG685" s="37" t="e">
        <f>VLOOKUP(Table_1[[#This Row],[EAN]],'[1]Planilha1'!$E:$R,13,0)</f>
        <v>#N/A</v>
      </c>
      <c r="CI685" s="188">
        <f>IF(Table_1[[#This Row],[STATUS MERCADO]]="GO",Table_1[[#This Row],[M. BRUTA TOTAL]],0)</f>
        <v>0</v>
      </c>
      <c r="CJ685" s="188">
        <f>IF(Table_1[[#This Row],[STATUS MERCADO]]="GO",Table_1[[#This Row],[PV UNIT. REALIZADO]]*Table_1[[#This Row],[QUANTIDADE]],0)</f>
        <v>0</v>
      </c>
    </row>
    <row r="686" ht="15" hidden="1">
      <c r="A686" s="7"/>
      <c r="B686" s="102" t="s">
        <v>79</v>
      </c>
      <c r="C686" s="85">
        <v>220672</v>
      </c>
      <c r="D686" s="85" t="s">
        <v>111</v>
      </c>
      <c r="E686" s="85">
        <v>7899306008260</v>
      </c>
      <c r="F686" s="86" t="s">
        <v>112</v>
      </c>
      <c r="G686" s="75" t="s">
        <v>24</v>
      </c>
      <c r="H686" s="75">
        <v>1540</v>
      </c>
      <c r="I686" s="87" t="s">
        <v>110</v>
      </c>
      <c r="J686" s="75" t="s">
        <v>101</v>
      </c>
      <c r="K686" s="88" t="s">
        <v>84</v>
      </c>
      <c r="L686" s="88">
        <v>12</v>
      </c>
      <c r="M686" s="88">
        <v>0</v>
      </c>
      <c r="N686" s="75" t="s">
        <v>85</v>
      </c>
      <c r="O686" s="75" t="s">
        <v>86</v>
      </c>
      <c r="P686" s="89">
        <v>5.805833333333333</v>
      </c>
      <c r="Q686" s="90">
        <f>(17/100+7.6/100+1.65/100)*P686</f>
        <v>1.52403125</v>
      </c>
      <c r="R686" s="90"/>
      <c r="S686" s="90"/>
      <c r="T686" s="90"/>
      <c r="U686" s="90"/>
      <c r="V686" s="90">
        <f>+P686-Q686+R686+S686+T686+U686</f>
        <v>4.281802083333333</v>
      </c>
      <c r="W686" s="91">
        <f>(1.02/100)</f>
        <v>1.02E-2</v>
      </c>
      <c r="X686" s="91">
        <v>4.8E-3</v>
      </c>
      <c r="Y686" s="91">
        <v>0.17</v>
      </c>
      <c r="Z686" s="91">
        <v>1.65E-2</v>
      </c>
      <c r="AA686" s="91">
        <v>7.6E-2</v>
      </c>
      <c r="AB686" s="91">
        <f>SUM(W686:AA686)</f>
        <v>0.2775</v>
      </c>
      <c r="AC686" s="75">
        <v>12</v>
      </c>
      <c r="AD686" s="92">
        <f>IF(AL686="","",+AC686*AL686)</f>
        <v>130.90859872611466</v>
      </c>
      <c r="AE686" s="93">
        <f>IF(AL686="","",+AL686*AB686)</f>
        <v>3.027261345541402</v>
      </c>
      <c r="AF686" s="92">
        <f>IF(AL686="","",+AL686-AE686)</f>
        <v>7.881788548301487</v>
      </c>
      <c r="AG686" s="93">
        <f>+V686</f>
        <v>4.281802083333333</v>
      </c>
      <c r="AH686" s="92">
        <f>IF(AF686="","",+AF686-AG686)</f>
        <v>3.599986464968154</v>
      </c>
      <c r="AI686" s="92">
        <f>IF(AH686="","",+AH686*AC686)</f>
        <v>43.19983757961785</v>
      </c>
      <c r="AJ686" s="93">
        <v>7.15</v>
      </c>
      <c r="AK686" s="94">
        <v>0.33</v>
      </c>
      <c r="AL686" s="93">
        <f>IF(V686=0,"",V686/(1-AB686-AK686))</f>
        <v>10.909049893842889</v>
      </c>
      <c r="AM686" s="95">
        <v>0.33</v>
      </c>
      <c r="AN686" s="93">
        <f>IF(V686=0,"",V686/(1-AB686-AM686))</f>
        <v>10.909049893842889</v>
      </c>
      <c r="AO686" s="96">
        <v>1.2</v>
      </c>
      <c r="AP686" s="93">
        <f>IF(BD!AJ686="","",BD!AJ686*BD!AO686)</f>
        <v>8.58</v>
      </c>
      <c r="AQ686" s="91">
        <f>BD!AM686/BD!AK686-1</f>
        <v>0</v>
      </c>
      <c r="AR686" s="91">
        <f>IF(BD!AN686="","",IF(BD!AJ686="","",BD!AN686/BD!AJ686-1))</f>
        <v>0.5257412438941103</v>
      </c>
      <c r="AS686" s="91" t="str">
        <f>IF(BD!AN686="","",IF(BD!AN686&lt;BD!AL686,"ABAIXO DA META","DENTRO DA META"))</f>
        <v>DENTRO DA META</v>
      </c>
      <c r="AT686" s="91" t="str">
        <f>IF(BD!AJ686="","EM ANÁLISE",IF(BD!AP686&gt;=BD!AN686,"GO", "NO GO"))</f>
        <v>NO GO</v>
      </c>
      <c r="AU686" s="97">
        <f>IF(AN686="","",+BD!$AN686-AJ686)</f>
        <v>3.7590498938428887</v>
      </c>
      <c r="AV686" s="98"/>
      <c r="AW686" s="90">
        <f>BD!P686*BD!AC686</f>
        <v>69.67</v>
      </c>
      <c r="AX686" s="90">
        <f>BD!V686*BD!AC686</f>
        <v>51.381625</v>
      </c>
      <c r="AY686" s="90">
        <f>IF(BD!AN686="","",BD!AN686*BD!AC686)</f>
        <v>130.90859872611466</v>
      </c>
      <c r="AZ686" s="75" t="s">
        <v>5272</v>
      </c>
      <c r="BA686" s="75"/>
      <c r="BB686" s="75"/>
      <c r="BC686" s="75"/>
      <c r="BD686" s="99" t="s">
        <v>5257</v>
      </c>
      <c r="BE686" s="100" t="s">
        <v>4</v>
      </c>
      <c r="BF686" s="100" t="s">
        <v>4</v>
      </c>
      <c r="BG686" s="99" t="s">
        <v>5258</v>
      </c>
      <c r="BH686" s="101"/>
      <c r="BI686" s="101"/>
      <c r="BJ686" s="101"/>
      <c r="BK686" s="101"/>
      <c r="BL686" s="101"/>
      <c r="BM686" s="101"/>
      <c r="BN686" s="101"/>
      <c r="BO686" s="103"/>
      <c r="BP686" s="99">
        <v>140.622</v>
      </c>
      <c r="BQ686" s="99">
        <v>121</v>
      </c>
      <c r="BR686" s="101"/>
      <c r="BS686" s="99" t="s">
        <v>5260</v>
      </c>
      <c r="BT686" s="99" t="s">
        <v>5261</v>
      </c>
      <c r="BU686" s="99">
        <v>5102</v>
      </c>
      <c r="BV686" s="99"/>
      <c r="BW686" s="99"/>
      <c r="BX686" s="99"/>
      <c r="BY686" s="99"/>
      <c r="BZ686" s="99"/>
      <c r="CA686" s="99"/>
      <c r="CB686" s="99"/>
      <c r="CC686" s="99">
        <v>102</v>
      </c>
      <c r="CD686" s="99">
        <v>8</v>
      </c>
      <c r="CE686" s="99">
        <v>8</v>
      </c>
      <c r="CF686" s="99"/>
      <c r="CG686" s="37" t="e">
        <f>VLOOKUP(Table_1[[#This Row],[EAN]],'[1]Planilha1'!$E:$R,13,0)</f>
        <v>#N/A</v>
      </c>
      <c r="CI686" s="188">
        <f>IF(Table_1[[#This Row],[STATUS MERCADO]]="GO",Table_1[[#This Row],[M. BRUTA TOTAL]],0)</f>
        <v>0</v>
      </c>
      <c r="CJ686" s="188">
        <f>IF(Table_1[[#This Row],[STATUS MERCADO]]="GO",Table_1[[#This Row],[PV UNIT. REALIZADO]]*Table_1[[#This Row],[QUANTIDADE]],0)</f>
        <v>0</v>
      </c>
    </row>
    <row r="687" ht="15" hidden="1">
      <c r="A687" s="7"/>
      <c r="B687" s="102" t="s">
        <v>79</v>
      </c>
      <c r="C687" s="75">
        <v>220680</v>
      </c>
      <c r="D687" s="75">
        <v>12436566</v>
      </c>
      <c r="E687" s="85">
        <v>7891000118733</v>
      </c>
      <c r="F687" s="86" t="s">
        <v>120</v>
      </c>
      <c r="G687" s="75" t="s">
        <v>24</v>
      </c>
      <c r="H687" s="75">
        <v>590</v>
      </c>
      <c r="I687" s="87" t="s">
        <v>82</v>
      </c>
      <c r="J687" s="75" t="s">
        <v>121</v>
      </c>
      <c r="K687" s="88" t="s">
        <v>84</v>
      </c>
      <c r="L687" s="88">
        <v>20</v>
      </c>
      <c r="M687" s="88">
        <v>0</v>
      </c>
      <c r="N687" s="75" t="s">
        <v>85</v>
      </c>
      <c r="O687" s="75" t="s">
        <v>122</v>
      </c>
      <c r="P687" s="89"/>
      <c r="Q687" s="90">
        <f>(17/100+7.6/100+1.65/100)*P687</f>
        <v>0</v>
      </c>
      <c r="R687" s="90"/>
      <c r="S687" s="90"/>
      <c r="T687" s="90"/>
      <c r="U687" s="90"/>
      <c r="V687" s="90">
        <f>+P687-Q687+R687+S687+T687+U687</f>
        <v>0</v>
      </c>
      <c r="W687" s="91">
        <f>(1.02/100)</f>
        <v>1.02E-2</v>
      </c>
      <c r="X687" s="91">
        <v>4.8E-3</v>
      </c>
      <c r="Y687" s="91">
        <v>0.17</v>
      </c>
      <c r="Z687" s="91">
        <v>1.65E-2</v>
      </c>
      <c r="AA687" s="91">
        <v>7.6E-2</v>
      </c>
      <c r="AB687" s="91">
        <f>SUM(W687:AA687)</f>
        <v>0.2775</v>
      </c>
      <c r="AC687" s="75">
        <v>20</v>
      </c>
      <c r="AD687" s="92">
        <f>IF(AL687="","",+AC687*AL687)</f>
      </c>
      <c r="AE687" s="93">
        <f>IF(AL687="","",+AL687*AB687)</f>
      </c>
      <c r="AF687" s="92">
        <f>IF(AL687="","",+AL687-AE687)</f>
      </c>
      <c r="AG687" s="93">
        <f>+V687</f>
        <v>0</v>
      </c>
      <c r="AH687" s="92">
        <f>IF(AF687="","",+AF687-AG687)</f>
      </c>
      <c r="AI687" s="92">
        <f>IF(AH687="","",+AH687*AC687)</f>
      </c>
      <c r="AJ687" s="93"/>
      <c r="AK687" s="94">
        <v>0.33</v>
      </c>
      <c r="AL687" s="93">
        <f>IF(V687=0,"",V687/(1-AB687-AK687))</f>
      </c>
      <c r="AM687" s="95">
        <v>0.33</v>
      </c>
      <c r="AN687" s="93">
        <f>IF(V687=0,"",V687/(1-AB687-AM687))</f>
      </c>
      <c r="AO687" s="96">
        <v>1.2</v>
      </c>
      <c r="AP687" s="93">
        <f>IF(BD!AJ687="","",BD!AJ687*BD!AO687)</f>
      </c>
      <c r="AQ687" s="91">
        <f>BD!AM687/BD!AK687-1</f>
        <v>0</v>
      </c>
      <c r="AR687" s="91">
        <f>IF(BD!AN687="","",IF(BD!AJ687="","",BD!AN687/BD!AJ687-1))</f>
      </c>
      <c r="AS687" s="91">
        <f>IF(BD!AN687="","",IF(BD!AN687&lt;BD!AL687,"ABAIXO DA META","DENTRO DA META"))</f>
      </c>
      <c r="AT687" s="91" t="str">
        <f>IF(BD!AJ687="","EM ANÁLISE",IF(BD!AP687&gt;=BD!AN687,"GO", "NO GO"))</f>
        <v>EM ANÁLISE</v>
      </c>
      <c r="AU687" s="97">
        <f>IF(AN687="","",+BD!$AN687-AJ687)</f>
      </c>
      <c r="AV687" s="98"/>
      <c r="AW687" s="90">
        <f>BD!P687*BD!AC687</f>
        <v>0</v>
      </c>
      <c r="AX687" s="90">
        <f>BD!V687*BD!AC687</f>
        <v>0</v>
      </c>
      <c r="AY687" s="90">
        <f>IF(BD!AN687="","",BD!AN687*BD!AC687)</f>
      </c>
      <c r="AZ687" s="75" t="s">
        <v>123</v>
      </c>
      <c r="BA687" s="75" t="s">
        <v>124</v>
      </c>
      <c r="BB687" s="75">
        <v>1</v>
      </c>
      <c r="BC687" s="75" t="s">
        <v>125</v>
      </c>
      <c r="BD687" s="104"/>
      <c r="BE687" s="104"/>
      <c r="BF687" s="101"/>
      <c r="BG687" s="101"/>
      <c r="BH687" s="101"/>
      <c r="BI687" s="101"/>
      <c r="BJ687" s="101"/>
      <c r="BK687" s="101"/>
      <c r="BL687" s="101"/>
      <c r="BM687" s="101"/>
      <c r="BN687" s="101"/>
      <c r="BO687" s="103"/>
      <c r="BP687" s="101"/>
      <c r="BQ687" s="101"/>
      <c r="BR687" s="101"/>
      <c r="BS687" s="101"/>
      <c r="BT687" s="101"/>
      <c r="BU687" s="101"/>
      <c r="BV687" s="101"/>
      <c r="BW687" s="101"/>
      <c r="BX687" s="101"/>
      <c r="BY687" s="101"/>
      <c r="BZ687" s="101"/>
      <c r="CA687" s="101"/>
      <c r="CB687" s="101"/>
      <c r="CC687" s="101"/>
      <c r="CD687" s="101"/>
      <c r="CE687" s="101"/>
      <c r="CF687" s="101"/>
      <c r="CG687" s="37" t="e">
        <f>VLOOKUP(Table_1[[#This Row],[EAN]],'[1]Planilha1'!$E:$R,13,0)</f>
        <v>#N/A</v>
      </c>
      <c r="CI687" s="188">
        <f>IF(Table_1[[#This Row],[STATUS MERCADO]]="GO",Table_1[[#This Row],[M. BRUTA TOTAL]],0)</f>
        <v>0</v>
      </c>
      <c r="CJ687" s="188">
        <f>IF(Table_1[[#This Row],[STATUS MERCADO]]="GO",Table_1[[#This Row],[PV UNIT. REALIZADO]]*Table_1[[#This Row],[QUANTIDADE]],0)</f>
        <v>0</v>
      </c>
    </row>
    <row r="688" ht="15" hidden="1">
      <c r="A688" s="7"/>
      <c r="B688" s="102" t="s">
        <v>79</v>
      </c>
      <c r="C688" s="75">
        <v>220681</v>
      </c>
      <c r="D688" s="75">
        <v>12436590</v>
      </c>
      <c r="E688" s="85">
        <v>7891000246566</v>
      </c>
      <c r="F688" s="86" t="s">
        <v>126</v>
      </c>
      <c r="G688" s="75" t="s">
        <v>24</v>
      </c>
      <c r="H688" s="75">
        <v>590</v>
      </c>
      <c r="I688" s="87" t="s">
        <v>82</v>
      </c>
      <c r="J688" s="75" t="s">
        <v>121</v>
      </c>
      <c r="K688" s="88" t="s">
        <v>84</v>
      </c>
      <c r="L688" s="88">
        <v>20</v>
      </c>
      <c r="M688" s="88">
        <v>0</v>
      </c>
      <c r="N688" s="75" t="s">
        <v>85</v>
      </c>
      <c r="O688" s="75" t="s">
        <v>122</v>
      </c>
      <c r="P688" s="89"/>
      <c r="Q688" s="90">
        <f>(17/100+7.6/100+1.65/100)*P688</f>
        <v>0</v>
      </c>
      <c r="R688" s="90"/>
      <c r="S688" s="90"/>
      <c r="T688" s="90"/>
      <c r="U688" s="90"/>
      <c r="V688" s="90">
        <f>+P688-Q688+R688+S688+T688+U688</f>
        <v>0</v>
      </c>
      <c r="W688" s="91">
        <f>(1.02/100)</f>
        <v>1.02E-2</v>
      </c>
      <c r="X688" s="91">
        <v>4.8E-3</v>
      </c>
      <c r="Y688" s="91">
        <v>0.17</v>
      </c>
      <c r="Z688" s="91">
        <v>1.65E-2</v>
      </c>
      <c r="AA688" s="91">
        <v>7.6E-2</v>
      </c>
      <c r="AB688" s="91">
        <f>SUM(W688:AA688)</f>
        <v>0.2775</v>
      </c>
      <c r="AC688" s="75">
        <v>20</v>
      </c>
      <c r="AD688" s="92">
        <f>IF(AL688="","",+AC688*AL688)</f>
      </c>
      <c r="AE688" s="93">
        <f>IF(AL688="","",+AL688*AB688)</f>
      </c>
      <c r="AF688" s="92">
        <f>IF(AL688="","",+AL688-AE688)</f>
      </c>
      <c r="AG688" s="93">
        <f>+V688</f>
        <v>0</v>
      </c>
      <c r="AH688" s="92">
        <f>IF(AF688="","",+AF688-AG688)</f>
      </c>
      <c r="AI688" s="92">
        <f>IF(AH688="","",+AH688*AC688)</f>
      </c>
      <c r="AJ688" s="93"/>
      <c r="AK688" s="94">
        <v>0.33</v>
      </c>
      <c r="AL688" s="93">
        <f>IF(V688=0,"",V688/(1-AB688-AK688))</f>
      </c>
      <c r="AM688" s="95">
        <v>0.33</v>
      </c>
      <c r="AN688" s="93">
        <f>IF(V688=0,"",V688/(1-AB688-AM688))</f>
      </c>
      <c r="AO688" s="96">
        <v>1.2</v>
      </c>
      <c r="AP688" s="93">
        <f>IF(BD!AJ688="","",BD!AJ688*BD!AO688)</f>
      </c>
      <c r="AQ688" s="91">
        <f>BD!AM688/BD!AK688-1</f>
        <v>0</v>
      </c>
      <c r="AR688" s="91">
        <f>IF(BD!AN688="","",IF(BD!AJ688="","",BD!AN688/BD!AJ688-1))</f>
      </c>
      <c r="AS688" s="91">
        <f>IF(BD!AN688="","",IF(BD!AN688&lt;BD!AL688,"ABAIXO DA META","DENTRO DA META"))</f>
      </c>
      <c r="AT688" s="91" t="str">
        <f>IF(BD!AJ688="","EM ANÁLISE",IF(BD!AP688&gt;=BD!AN688,"GO", "NO GO"))</f>
        <v>EM ANÁLISE</v>
      </c>
      <c r="AU688" s="97">
        <f>IF(AN688="","",+BD!$AN688-AJ688)</f>
      </c>
      <c r="AV688" s="98"/>
      <c r="AW688" s="90">
        <f>BD!P688*BD!AC688</f>
        <v>0</v>
      </c>
      <c r="AX688" s="90">
        <f>BD!V688*BD!AC688</f>
        <v>0</v>
      </c>
      <c r="AY688" s="90">
        <f>IF(BD!AN688="","",BD!AN688*BD!AC688)</f>
      </c>
      <c r="AZ688" s="75" t="s">
        <v>123</v>
      </c>
      <c r="BA688" s="75" t="s">
        <v>124</v>
      </c>
      <c r="BB688" s="75">
        <v>1</v>
      </c>
      <c r="BC688" s="75" t="s">
        <v>125</v>
      </c>
      <c r="BD688" s="104"/>
      <c r="BE688" s="104"/>
      <c r="BF688" s="101"/>
      <c r="BG688" s="101"/>
      <c r="BH688" s="101"/>
      <c r="BI688" s="101"/>
      <c r="BJ688" s="101"/>
      <c r="BK688" s="101"/>
      <c r="BL688" s="101"/>
      <c r="BM688" s="101"/>
      <c r="BN688" s="101"/>
      <c r="BO688" s="103"/>
      <c r="BP688" s="101"/>
      <c r="BQ688" s="101"/>
      <c r="BR688" s="101"/>
      <c r="BS688" s="101"/>
      <c r="BT688" s="101"/>
      <c r="BU688" s="101"/>
      <c r="BV688" s="101"/>
      <c r="BW688" s="101"/>
      <c r="BX688" s="101"/>
      <c r="BY688" s="101"/>
      <c r="BZ688" s="101"/>
      <c r="CA688" s="101"/>
      <c r="CB688" s="101"/>
      <c r="CC688" s="101"/>
      <c r="CD688" s="101"/>
      <c r="CE688" s="101"/>
      <c r="CF688" s="101"/>
      <c r="CG688" s="37" t="e">
        <f>VLOOKUP(Table_1[[#This Row],[EAN]],'[1]Planilha1'!$E:$R,13,0)</f>
        <v>#N/A</v>
      </c>
      <c r="CI688" s="188">
        <f>IF(Table_1[[#This Row],[STATUS MERCADO]]="GO",Table_1[[#This Row],[M. BRUTA TOTAL]],0)</f>
        <v>0</v>
      </c>
      <c r="CJ688" s="188">
        <f>IF(Table_1[[#This Row],[STATUS MERCADO]]="GO",Table_1[[#This Row],[PV UNIT. REALIZADO]]*Table_1[[#This Row],[QUANTIDADE]],0)</f>
        <v>0</v>
      </c>
    </row>
    <row r="689" ht="15" hidden="1">
      <c r="A689" s="7"/>
      <c r="B689" s="102" t="s">
        <v>79</v>
      </c>
      <c r="C689" s="75">
        <v>220682</v>
      </c>
      <c r="D689" s="75">
        <v>12436584</v>
      </c>
      <c r="E689" s="85">
        <v>7891000097090</v>
      </c>
      <c r="F689" s="86" t="s">
        <v>127</v>
      </c>
      <c r="G689" s="75" t="s">
        <v>24</v>
      </c>
      <c r="H689" s="75">
        <v>590</v>
      </c>
      <c r="I689" s="87" t="s">
        <v>82</v>
      </c>
      <c r="J689" s="75" t="s">
        <v>121</v>
      </c>
      <c r="K689" s="88" t="s">
        <v>84</v>
      </c>
      <c r="L689" s="88">
        <v>20</v>
      </c>
      <c r="M689" s="88">
        <v>0</v>
      </c>
      <c r="N689" s="75" t="s">
        <v>85</v>
      </c>
      <c r="O689" s="75" t="s">
        <v>122</v>
      </c>
      <c r="P689" s="89"/>
      <c r="Q689" s="90">
        <f>(17/100+7.6/100+1.65/100)*P689</f>
        <v>0</v>
      </c>
      <c r="R689" s="90"/>
      <c r="S689" s="90"/>
      <c r="T689" s="90"/>
      <c r="U689" s="90"/>
      <c r="V689" s="90">
        <f>+P689-Q689+R689+S689+T689+U689</f>
        <v>0</v>
      </c>
      <c r="W689" s="91">
        <f>(1.02/100)</f>
        <v>1.02E-2</v>
      </c>
      <c r="X689" s="91">
        <v>4.8E-3</v>
      </c>
      <c r="Y689" s="91">
        <v>0.17</v>
      </c>
      <c r="Z689" s="91">
        <v>1.65E-2</v>
      </c>
      <c r="AA689" s="91">
        <v>7.6E-2</v>
      </c>
      <c r="AB689" s="91">
        <f>SUM(W689:AA689)</f>
        <v>0.2775</v>
      </c>
      <c r="AC689" s="75">
        <v>20</v>
      </c>
      <c r="AD689" s="92">
        <f>IF(AL689="","",+AC689*AL689)</f>
      </c>
      <c r="AE689" s="93">
        <f>IF(AL689="","",+AL689*AB689)</f>
      </c>
      <c r="AF689" s="92">
        <f>IF(AL689="","",+AL689-AE689)</f>
      </c>
      <c r="AG689" s="93">
        <f>+V689</f>
        <v>0</v>
      </c>
      <c r="AH689" s="92">
        <f>IF(AF689="","",+AF689-AG689)</f>
      </c>
      <c r="AI689" s="92">
        <f>IF(AH689="","",+AH689*AC689)</f>
      </c>
      <c r="AJ689" s="93"/>
      <c r="AK689" s="94">
        <v>0.33</v>
      </c>
      <c r="AL689" s="93">
        <f>IF(V689=0,"",V689/(1-AB689-AK689))</f>
      </c>
      <c r="AM689" s="95">
        <v>0.33</v>
      </c>
      <c r="AN689" s="93">
        <f>IF(V689=0,"",V689/(1-AB689-AM689))</f>
      </c>
      <c r="AO689" s="96">
        <v>1.2</v>
      </c>
      <c r="AP689" s="93">
        <f>IF(BD!AJ689="","",BD!AJ689*BD!AO689)</f>
      </c>
      <c r="AQ689" s="91">
        <f>BD!AM689/BD!AK689-1</f>
        <v>0</v>
      </c>
      <c r="AR689" s="91">
        <f>IF(BD!AN689="","",IF(BD!AJ689="","",BD!AN689/BD!AJ689-1))</f>
      </c>
      <c r="AS689" s="91">
        <f>IF(BD!AN689="","",IF(BD!AN689&lt;BD!AL689,"ABAIXO DA META","DENTRO DA META"))</f>
      </c>
      <c r="AT689" s="91" t="str">
        <f>IF(BD!AJ689="","EM ANÁLISE",IF(BD!AP689&gt;=BD!AN689,"GO", "NO GO"))</f>
        <v>EM ANÁLISE</v>
      </c>
      <c r="AU689" s="97">
        <f>IF(AN689="","",+BD!$AN689-AJ689)</f>
      </c>
      <c r="AV689" s="98"/>
      <c r="AW689" s="90">
        <f>BD!P689*BD!AC689</f>
        <v>0</v>
      </c>
      <c r="AX689" s="90">
        <f>BD!V689*BD!AC689</f>
        <v>0</v>
      </c>
      <c r="AY689" s="90">
        <f>IF(BD!AN689="","",BD!AN689*BD!AC689)</f>
      </c>
      <c r="AZ689" s="75" t="s">
        <v>123</v>
      </c>
      <c r="BA689" s="75" t="s">
        <v>124</v>
      </c>
      <c r="BB689" s="75">
        <v>1</v>
      </c>
      <c r="BC689" s="75" t="s">
        <v>125</v>
      </c>
      <c r="BD689" s="104"/>
      <c r="BE689" s="104"/>
      <c r="BF689" s="101"/>
      <c r="BG689" s="101"/>
      <c r="BH689" s="101"/>
      <c r="BI689" s="101"/>
      <c r="BJ689" s="101"/>
      <c r="BK689" s="101"/>
      <c r="BL689" s="101"/>
      <c r="BM689" s="101"/>
      <c r="BN689" s="101"/>
      <c r="BO689" s="103"/>
      <c r="BP689" s="101"/>
      <c r="BQ689" s="101"/>
      <c r="BR689" s="101"/>
      <c r="BS689" s="101"/>
      <c r="BT689" s="101"/>
      <c r="BU689" s="101"/>
      <c r="BV689" s="101"/>
      <c r="BW689" s="101"/>
      <c r="BX689" s="101"/>
      <c r="BY689" s="101"/>
      <c r="BZ689" s="101"/>
      <c r="CA689" s="101"/>
      <c r="CB689" s="101"/>
      <c r="CC689" s="101"/>
      <c r="CD689" s="101"/>
      <c r="CE689" s="101"/>
      <c r="CF689" s="101"/>
      <c r="CG689" s="37" t="e">
        <f>VLOOKUP(Table_1[[#This Row],[EAN]],'[1]Planilha1'!$E:$R,13,0)</f>
        <v>#N/A</v>
      </c>
      <c r="CI689" s="188">
        <f>IF(Table_1[[#This Row],[STATUS MERCADO]]="GO",Table_1[[#This Row],[M. BRUTA TOTAL]],0)</f>
        <v>0</v>
      </c>
      <c r="CJ689" s="188">
        <f>IF(Table_1[[#This Row],[STATUS MERCADO]]="GO",Table_1[[#This Row],[PV UNIT. REALIZADO]]*Table_1[[#This Row],[QUANTIDADE]],0)</f>
        <v>0</v>
      </c>
    </row>
    <row r="690" ht="15" hidden="1">
      <c r="A690" s="7"/>
      <c r="B690" s="102" t="s">
        <v>79</v>
      </c>
      <c r="C690" s="75">
        <v>220686</v>
      </c>
      <c r="D690" s="75">
        <v>12447217</v>
      </c>
      <c r="E690" s="85">
        <v>7891000311677</v>
      </c>
      <c r="F690" s="86" t="s">
        <v>128</v>
      </c>
      <c r="G690" s="75" t="s">
        <v>24</v>
      </c>
      <c r="H690" s="75">
        <v>1540</v>
      </c>
      <c r="I690" s="87" t="s">
        <v>110</v>
      </c>
      <c r="J690" s="75" t="s">
        <v>101</v>
      </c>
      <c r="K690" s="88" t="s">
        <v>84</v>
      </c>
      <c r="L690" s="88">
        <v>15</v>
      </c>
      <c r="M690" s="88">
        <v>0</v>
      </c>
      <c r="N690" s="75" t="s">
        <v>85</v>
      </c>
      <c r="O690" s="75" t="s">
        <v>122</v>
      </c>
      <c r="P690" s="89"/>
      <c r="Q690" s="90">
        <f>(17/100+7.6/100+1.65/100)*P690</f>
        <v>0</v>
      </c>
      <c r="R690" s="90"/>
      <c r="S690" s="90"/>
      <c r="T690" s="90"/>
      <c r="U690" s="90"/>
      <c r="V690" s="90">
        <f>+P690-Q690+R690+S690+T690+U690</f>
        <v>0</v>
      </c>
      <c r="W690" s="91">
        <f>(1.02/100)</f>
        <v>1.02E-2</v>
      </c>
      <c r="X690" s="91">
        <v>4.8E-3</v>
      </c>
      <c r="Y690" s="91">
        <v>0.17</v>
      </c>
      <c r="Z690" s="91">
        <v>1.65E-2</v>
      </c>
      <c r="AA690" s="91">
        <v>7.6E-2</v>
      </c>
      <c r="AB690" s="91">
        <f>SUM(W690:AA690)</f>
        <v>0.2775</v>
      </c>
      <c r="AC690" s="75">
        <v>15</v>
      </c>
      <c r="AD690" s="92">
        <f>IF(AL690="","",+AC690*AL690)</f>
      </c>
      <c r="AE690" s="93">
        <f>IF(AL690="","",+AL690*AB690)</f>
      </c>
      <c r="AF690" s="92">
        <f>IF(AL690="","",+AL690-AE690)</f>
      </c>
      <c r="AG690" s="93">
        <f>+V690</f>
        <v>0</v>
      </c>
      <c r="AH690" s="92">
        <f>IF(AF690="","",+AF690-AG690)</f>
      </c>
      <c r="AI690" s="92">
        <f>IF(AH690="","",+AH690*AC690)</f>
      </c>
      <c r="AJ690" s="93"/>
      <c r="AK690" s="94">
        <v>0.33</v>
      </c>
      <c r="AL690" s="93">
        <f>IF(V690=0,"",V690/(1-AB690-AK690))</f>
      </c>
      <c r="AM690" s="95">
        <v>0.33</v>
      </c>
      <c r="AN690" s="93">
        <f>IF(V690=0,"",V690/(1-AB690-AM690))</f>
      </c>
      <c r="AO690" s="96">
        <v>1.2</v>
      </c>
      <c r="AP690" s="93">
        <f>IF(BD!AJ690="","",BD!AJ690*BD!AO690)</f>
      </c>
      <c r="AQ690" s="91">
        <f>BD!AM690/BD!AK690-1</f>
        <v>0</v>
      </c>
      <c r="AR690" s="91">
        <f>IF(BD!AN690="","",IF(BD!AJ690="","",BD!AN690/BD!AJ690-1))</f>
      </c>
      <c r="AS690" s="91">
        <f>IF(BD!AN690="","",IF(BD!AN690&lt;BD!AL690,"ABAIXO DA META","DENTRO DA META"))</f>
      </c>
      <c r="AT690" s="91" t="str">
        <f>IF(BD!AJ690="","EM ANÁLISE",IF(BD!AP690&gt;=BD!AN690,"GO", "NO GO"))</f>
        <v>EM ANÁLISE</v>
      </c>
      <c r="AU690" s="97">
        <f>IF(AN690="","",+BD!$AN690-AJ690)</f>
      </c>
      <c r="AV690" s="98"/>
      <c r="AW690" s="90">
        <f>BD!P690*BD!AC690</f>
        <v>0</v>
      </c>
      <c r="AX690" s="90">
        <f>BD!V690*BD!AC690</f>
        <v>0</v>
      </c>
      <c r="AY690" s="90">
        <f>IF(BD!AN690="","",BD!AN690*BD!AC690)</f>
      </c>
      <c r="AZ690" s="75" t="s">
        <v>123</v>
      </c>
      <c r="BA690" s="75" t="s">
        <v>124</v>
      </c>
      <c r="BB690" s="75">
        <v>1</v>
      </c>
      <c r="BC690" s="75" t="s">
        <v>125</v>
      </c>
      <c r="BD690" s="104"/>
      <c r="BE690" s="104"/>
      <c r="BF690" s="101"/>
      <c r="BG690" s="101"/>
      <c r="BH690" s="101"/>
      <c r="BI690" s="101"/>
      <c r="BJ690" s="101"/>
      <c r="BK690" s="101"/>
      <c r="BL690" s="101"/>
      <c r="BM690" s="101"/>
      <c r="BN690" s="101"/>
      <c r="BO690" s="103"/>
      <c r="BP690" s="101"/>
      <c r="BQ690" s="101"/>
      <c r="BR690" s="101"/>
      <c r="BS690" s="101"/>
      <c r="BT690" s="101"/>
      <c r="BU690" s="101"/>
      <c r="BV690" s="101"/>
      <c r="BW690" s="101"/>
      <c r="BX690" s="101"/>
      <c r="BY690" s="101"/>
      <c r="BZ690" s="101"/>
      <c r="CA690" s="101"/>
      <c r="CB690" s="101"/>
      <c r="CC690" s="101"/>
      <c r="CD690" s="101"/>
      <c r="CE690" s="101"/>
      <c r="CF690" s="101"/>
      <c r="CG690" s="37" t="e">
        <f>VLOOKUP(Table_1[[#This Row],[EAN]],'[1]Planilha1'!$E:$R,13,0)</f>
        <v>#N/A</v>
      </c>
      <c r="CI690" s="188">
        <f>IF(Table_1[[#This Row],[STATUS MERCADO]]="GO",Table_1[[#This Row],[M. BRUTA TOTAL]],0)</f>
        <v>0</v>
      </c>
      <c r="CJ690" s="188">
        <f>IF(Table_1[[#This Row],[STATUS MERCADO]]="GO",Table_1[[#This Row],[PV UNIT. REALIZADO]]*Table_1[[#This Row],[QUANTIDADE]],0)</f>
        <v>0</v>
      </c>
    </row>
    <row r="691" ht="15" hidden="1">
      <c r="A691" s="7"/>
      <c r="B691" s="102" t="s">
        <v>79</v>
      </c>
      <c r="C691" s="75">
        <v>220687</v>
      </c>
      <c r="D691" s="75">
        <v>12447191</v>
      </c>
      <c r="E691" s="85">
        <v>7891000311455</v>
      </c>
      <c r="F691" s="86" t="s">
        <v>129</v>
      </c>
      <c r="G691" s="75" t="s">
        <v>24</v>
      </c>
      <c r="H691" s="75">
        <v>1540</v>
      </c>
      <c r="I691" s="87" t="s">
        <v>110</v>
      </c>
      <c r="J691" s="75" t="s">
        <v>101</v>
      </c>
      <c r="K691" s="88" t="s">
        <v>84</v>
      </c>
      <c r="L691" s="88">
        <v>15</v>
      </c>
      <c r="M691" s="88">
        <v>0</v>
      </c>
      <c r="N691" s="75" t="s">
        <v>85</v>
      </c>
      <c r="O691" s="75" t="s">
        <v>122</v>
      </c>
      <c r="P691" s="89"/>
      <c r="Q691" s="90">
        <f>(17/100+7.6/100+1.65/100)*P691</f>
        <v>0</v>
      </c>
      <c r="R691" s="90"/>
      <c r="S691" s="90"/>
      <c r="T691" s="90"/>
      <c r="U691" s="90"/>
      <c r="V691" s="90">
        <f>+P691-Q691+R691+S691+T691+U691</f>
        <v>0</v>
      </c>
      <c r="W691" s="91">
        <f>(1.02/100)</f>
        <v>1.02E-2</v>
      </c>
      <c r="X691" s="91">
        <v>4.8E-3</v>
      </c>
      <c r="Y691" s="91">
        <v>0.17</v>
      </c>
      <c r="Z691" s="91">
        <v>1.65E-2</v>
      </c>
      <c r="AA691" s="91">
        <v>7.6E-2</v>
      </c>
      <c r="AB691" s="91">
        <f>SUM(W691:AA691)</f>
        <v>0.2775</v>
      </c>
      <c r="AC691" s="75">
        <v>15</v>
      </c>
      <c r="AD691" s="92">
        <f>IF(AL691="","",+AC691*AL691)</f>
      </c>
      <c r="AE691" s="93">
        <f>IF(AL691="","",+AL691*AB691)</f>
      </c>
      <c r="AF691" s="92">
        <f>IF(AL691="","",+AL691-AE691)</f>
      </c>
      <c r="AG691" s="93">
        <f>+V691</f>
        <v>0</v>
      </c>
      <c r="AH691" s="92">
        <f>IF(AF691="","",+AF691-AG691)</f>
      </c>
      <c r="AI691" s="92">
        <f>IF(AH691="","",+AH691*AC691)</f>
      </c>
      <c r="AJ691" s="93"/>
      <c r="AK691" s="94">
        <v>0.33</v>
      </c>
      <c r="AL691" s="93">
        <f>IF(V691=0,"",V691/(1-AB691-AK691))</f>
      </c>
      <c r="AM691" s="95">
        <v>0.33</v>
      </c>
      <c r="AN691" s="93">
        <f>IF(V691=0,"",V691/(1-AB691-AM691))</f>
      </c>
      <c r="AO691" s="96">
        <v>1.2</v>
      </c>
      <c r="AP691" s="93">
        <f>IF(BD!AJ691="","",BD!AJ691*BD!AO691)</f>
      </c>
      <c r="AQ691" s="91">
        <f>BD!AM691/BD!AK691-1</f>
        <v>0</v>
      </c>
      <c r="AR691" s="91">
        <f>IF(BD!AN691="","",IF(BD!AJ691="","",BD!AN691/BD!AJ691-1))</f>
      </c>
      <c r="AS691" s="91">
        <f>IF(BD!AN691="","",IF(BD!AN691&lt;BD!AL691,"ABAIXO DA META","DENTRO DA META"))</f>
      </c>
      <c r="AT691" s="91" t="str">
        <f>IF(BD!AJ691="","EM ANÁLISE",IF(BD!AP691&gt;=BD!AN691,"GO", "NO GO"))</f>
        <v>EM ANÁLISE</v>
      </c>
      <c r="AU691" s="97">
        <f>IF(AN691="","",+BD!$AN691-AJ691)</f>
      </c>
      <c r="AV691" s="98"/>
      <c r="AW691" s="90">
        <f>BD!P691*BD!AC691</f>
        <v>0</v>
      </c>
      <c r="AX691" s="90">
        <f>BD!V691*BD!AC691</f>
        <v>0</v>
      </c>
      <c r="AY691" s="90">
        <f>IF(BD!AN691="","",BD!AN691*BD!AC691)</f>
      </c>
      <c r="AZ691" s="75" t="s">
        <v>123</v>
      </c>
      <c r="BA691" s="75" t="s">
        <v>124</v>
      </c>
      <c r="BB691" s="75">
        <v>1</v>
      </c>
      <c r="BC691" s="75" t="s">
        <v>125</v>
      </c>
      <c r="BD691" s="104"/>
      <c r="BE691" s="104"/>
      <c r="BF691" s="101"/>
      <c r="BG691" s="101"/>
      <c r="BH691" s="101"/>
      <c r="BI691" s="101"/>
      <c r="BJ691" s="101"/>
      <c r="BK691" s="101"/>
      <c r="BL691" s="101"/>
      <c r="BM691" s="101"/>
      <c r="BN691" s="101"/>
      <c r="BO691" s="103"/>
      <c r="BP691" s="101"/>
      <c r="BQ691" s="101"/>
      <c r="BR691" s="101"/>
      <c r="BS691" s="101"/>
      <c r="BT691" s="101"/>
      <c r="BU691" s="101"/>
      <c r="BV691" s="101"/>
      <c r="BW691" s="101"/>
      <c r="BX691" s="101"/>
      <c r="BY691" s="101"/>
      <c r="BZ691" s="101"/>
      <c r="CA691" s="101"/>
      <c r="CB691" s="101"/>
      <c r="CC691" s="101"/>
      <c r="CD691" s="101"/>
      <c r="CE691" s="101"/>
      <c r="CF691" s="101"/>
      <c r="CG691" s="37" t="e">
        <f>VLOOKUP(Table_1[[#This Row],[EAN]],'[1]Planilha1'!$E:$R,13,0)</f>
        <v>#N/A</v>
      </c>
      <c r="CI691" s="188">
        <f>IF(Table_1[[#This Row],[STATUS MERCADO]]="GO",Table_1[[#This Row],[M. BRUTA TOTAL]],0)</f>
        <v>0</v>
      </c>
      <c r="CJ691" s="188">
        <f>IF(Table_1[[#This Row],[STATUS MERCADO]]="GO",Table_1[[#This Row],[PV UNIT. REALIZADO]]*Table_1[[#This Row],[QUANTIDADE]],0)</f>
        <v>0</v>
      </c>
    </row>
    <row r="692" ht="15" hidden="1">
      <c r="A692" s="7"/>
      <c r="B692" s="102" t="s">
        <v>79</v>
      </c>
      <c r="C692" s="75">
        <v>220688</v>
      </c>
      <c r="D692" s="75">
        <v>12447208</v>
      </c>
      <c r="E692" s="85">
        <v>7891000311837</v>
      </c>
      <c r="F692" s="86" t="s">
        <v>130</v>
      </c>
      <c r="G692" s="75" t="s">
        <v>24</v>
      </c>
      <c r="H692" s="75">
        <v>1540</v>
      </c>
      <c r="I692" s="87" t="s">
        <v>110</v>
      </c>
      <c r="J692" s="75" t="s">
        <v>101</v>
      </c>
      <c r="K692" s="88" t="s">
        <v>84</v>
      </c>
      <c r="L692" s="88">
        <v>15</v>
      </c>
      <c r="M692" s="88">
        <v>0</v>
      </c>
      <c r="N692" s="75" t="s">
        <v>85</v>
      </c>
      <c r="O692" s="75" t="s">
        <v>122</v>
      </c>
      <c r="P692" s="89"/>
      <c r="Q692" s="90">
        <f>(17/100+7.6/100+1.65/100)*P692</f>
        <v>0</v>
      </c>
      <c r="R692" s="90"/>
      <c r="S692" s="90"/>
      <c r="T692" s="90"/>
      <c r="U692" s="90"/>
      <c r="V692" s="90">
        <f>+P692-Q692+R692+S692+T692+U692</f>
        <v>0</v>
      </c>
      <c r="W692" s="91">
        <f>(1.02/100)</f>
        <v>1.02E-2</v>
      </c>
      <c r="X692" s="91">
        <v>4.8E-3</v>
      </c>
      <c r="Y692" s="91">
        <v>0.17</v>
      </c>
      <c r="Z692" s="91">
        <v>1.65E-2</v>
      </c>
      <c r="AA692" s="91">
        <v>7.6E-2</v>
      </c>
      <c r="AB692" s="91">
        <f>SUM(W692:AA692)</f>
        <v>0.2775</v>
      </c>
      <c r="AC692" s="75">
        <v>15</v>
      </c>
      <c r="AD692" s="92">
        <f>IF(AL692="","",+AC692*AL692)</f>
      </c>
      <c r="AE692" s="93">
        <f>IF(AL692="","",+AL692*AB692)</f>
      </c>
      <c r="AF692" s="92">
        <f>IF(AL692="","",+AL692-AE692)</f>
      </c>
      <c r="AG692" s="93">
        <f>+V692</f>
        <v>0</v>
      </c>
      <c r="AH692" s="92">
        <f>IF(AF692="","",+AF692-AG692)</f>
      </c>
      <c r="AI692" s="92">
        <f>IF(AH692="","",+AH692*AC692)</f>
      </c>
      <c r="AJ692" s="93"/>
      <c r="AK692" s="94">
        <v>0.33</v>
      </c>
      <c r="AL692" s="93">
        <f>IF(V692=0,"",V692/(1-AB692-AK692))</f>
      </c>
      <c r="AM692" s="95">
        <v>0.33</v>
      </c>
      <c r="AN692" s="93">
        <f>IF(V692=0,"",V692/(1-AB692-AM692))</f>
      </c>
      <c r="AO692" s="96">
        <v>1.2</v>
      </c>
      <c r="AP692" s="93">
        <f>IF(BD!AJ692="","",BD!AJ692*BD!AO692)</f>
      </c>
      <c r="AQ692" s="91">
        <f>BD!AM692/BD!AK692-1</f>
        <v>0</v>
      </c>
      <c r="AR692" s="91">
        <f>IF(BD!AN692="","",IF(BD!AJ692="","",BD!AN692/BD!AJ692-1))</f>
      </c>
      <c r="AS692" s="91">
        <f>IF(BD!AN692="","",IF(BD!AN692&lt;BD!AL692,"ABAIXO DA META","DENTRO DA META"))</f>
      </c>
      <c r="AT692" s="91" t="str">
        <f>IF(BD!AJ692="","EM ANÁLISE",IF(BD!AP692&gt;=BD!AN692,"GO", "NO GO"))</f>
        <v>EM ANÁLISE</v>
      </c>
      <c r="AU692" s="97">
        <f>IF(AN692="","",+BD!$AN692-AJ692)</f>
      </c>
      <c r="AV692" s="98"/>
      <c r="AW692" s="90">
        <f>BD!P692*BD!AC692</f>
        <v>0</v>
      </c>
      <c r="AX692" s="90">
        <f>BD!V692*BD!AC692</f>
        <v>0</v>
      </c>
      <c r="AY692" s="90">
        <f>IF(BD!AN692="","",BD!AN692*BD!AC692)</f>
      </c>
      <c r="AZ692" s="75" t="s">
        <v>123</v>
      </c>
      <c r="BA692" s="75" t="s">
        <v>124</v>
      </c>
      <c r="BB692" s="75">
        <v>1</v>
      </c>
      <c r="BC692" s="75" t="s">
        <v>125</v>
      </c>
      <c r="BD692" s="104"/>
      <c r="BE692" s="104"/>
      <c r="BF692" s="101"/>
      <c r="BG692" s="101"/>
      <c r="BH692" s="101"/>
      <c r="BI692" s="101"/>
      <c r="BJ692" s="101"/>
      <c r="BK692" s="101"/>
      <c r="BL692" s="101"/>
      <c r="BM692" s="101"/>
      <c r="BN692" s="101"/>
      <c r="BO692" s="103"/>
      <c r="BP692" s="101"/>
      <c r="BQ692" s="101"/>
      <c r="BR692" s="101"/>
      <c r="BS692" s="101"/>
      <c r="BT692" s="101"/>
      <c r="BU692" s="101"/>
      <c r="BV692" s="101"/>
      <c r="BW692" s="101"/>
      <c r="BX692" s="101"/>
      <c r="BY692" s="101"/>
      <c r="BZ692" s="101"/>
      <c r="CA692" s="101"/>
      <c r="CB692" s="101"/>
      <c r="CC692" s="101"/>
      <c r="CD692" s="101"/>
      <c r="CE692" s="101"/>
      <c r="CF692" s="101"/>
      <c r="CG692" s="37" t="e">
        <f>VLOOKUP(Table_1[[#This Row],[EAN]],'[1]Planilha1'!$E:$R,13,0)</f>
        <v>#N/A</v>
      </c>
      <c r="CI692" s="188">
        <f>IF(Table_1[[#This Row],[STATUS MERCADO]]="GO",Table_1[[#This Row],[M. BRUTA TOTAL]],0)</f>
        <v>0</v>
      </c>
      <c r="CJ692" s="188">
        <f>IF(Table_1[[#This Row],[STATUS MERCADO]]="GO",Table_1[[#This Row],[PV UNIT. REALIZADO]]*Table_1[[#This Row],[QUANTIDADE]],0)</f>
        <v>0</v>
      </c>
    </row>
    <row r="693" ht="15" hidden="1">
      <c r="A693" s="7"/>
      <c r="B693" s="102" t="s">
        <v>79</v>
      </c>
      <c r="C693" s="75">
        <v>220689</v>
      </c>
      <c r="D693" s="75">
        <v>12447218</v>
      </c>
      <c r="E693" s="85">
        <v>7891000311790</v>
      </c>
      <c r="F693" s="86" t="s">
        <v>131</v>
      </c>
      <c r="G693" s="75" t="s">
        <v>24</v>
      </c>
      <c r="H693" s="75">
        <v>1540</v>
      </c>
      <c r="I693" s="87" t="s">
        <v>110</v>
      </c>
      <c r="J693" s="75" t="s">
        <v>101</v>
      </c>
      <c r="K693" s="88" t="s">
        <v>84</v>
      </c>
      <c r="L693" s="88">
        <v>15</v>
      </c>
      <c r="M693" s="88">
        <v>0</v>
      </c>
      <c r="N693" s="75" t="s">
        <v>85</v>
      </c>
      <c r="O693" s="75" t="s">
        <v>122</v>
      </c>
      <c r="P693" s="89"/>
      <c r="Q693" s="90">
        <f>(17/100+7.6/100+1.65/100)*P693</f>
        <v>0</v>
      </c>
      <c r="R693" s="90"/>
      <c r="S693" s="90"/>
      <c r="T693" s="90"/>
      <c r="U693" s="90"/>
      <c r="V693" s="90">
        <f>+P693-Q693+R693+S693+T693+U693</f>
        <v>0</v>
      </c>
      <c r="W693" s="91">
        <f>(1.02/100)</f>
        <v>1.02E-2</v>
      </c>
      <c r="X693" s="91">
        <v>4.8E-3</v>
      </c>
      <c r="Y693" s="91">
        <v>0.17</v>
      </c>
      <c r="Z693" s="91">
        <v>1.65E-2</v>
      </c>
      <c r="AA693" s="91">
        <v>7.6E-2</v>
      </c>
      <c r="AB693" s="91">
        <f>SUM(W693:AA693)</f>
        <v>0.2775</v>
      </c>
      <c r="AC693" s="75">
        <v>15</v>
      </c>
      <c r="AD693" s="92">
        <f>IF(AL693="","",+AC693*AL693)</f>
      </c>
      <c r="AE693" s="93">
        <f>IF(AL693="","",+AL693*AB693)</f>
      </c>
      <c r="AF693" s="92">
        <f>IF(AL693="","",+AL693-AE693)</f>
      </c>
      <c r="AG693" s="93">
        <f>+V693</f>
        <v>0</v>
      </c>
      <c r="AH693" s="92">
        <f>IF(AF693="","",+AF693-AG693)</f>
      </c>
      <c r="AI693" s="92">
        <f>IF(AH693="","",+AH693*AC693)</f>
      </c>
      <c r="AJ693" s="93"/>
      <c r="AK693" s="94">
        <v>0.33</v>
      </c>
      <c r="AL693" s="93">
        <f>IF(V693=0,"",V693/(1-AB693-AK693))</f>
      </c>
      <c r="AM693" s="95">
        <v>0.33</v>
      </c>
      <c r="AN693" s="93">
        <f>IF(V693=0,"",V693/(1-AB693-AM693))</f>
      </c>
      <c r="AO693" s="96">
        <v>1.2</v>
      </c>
      <c r="AP693" s="93">
        <f>IF(BD!AJ693="","",BD!AJ693*BD!AO693)</f>
      </c>
      <c r="AQ693" s="91">
        <f>BD!AM693/BD!AK693-1</f>
        <v>0</v>
      </c>
      <c r="AR693" s="91">
        <f>IF(BD!AN693="","",IF(BD!AJ693="","",BD!AN693/BD!AJ693-1))</f>
      </c>
      <c r="AS693" s="91">
        <f>IF(BD!AN693="","",IF(BD!AN693&lt;BD!AL693,"ABAIXO DA META","DENTRO DA META"))</f>
      </c>
      <c r="AT693" s="91" t="str">
        <f>IF(BD!AJ693="","EM ANÁLISE",IF(BD!AP693&gt;=BD!AN693,"GO", "NO GO"))</f>
        <v>EM ANÁLISE</v>
      </c>
      <c r="AU693" s="97">
        <f>IF(AN693="","",+BD!$AN693-AJ693)</f>
      </c>
      <c r="AV693" s="98"/>
      <c r="AW693" s="90">
        <f>BD!P693*BD!AC693</f>
        <v>0</v>
      </c>
      <c r="AX693" s="90">
        <f>BD!V693*BD!AC693</f>
        <v>0</v>
      </c>
      <c r="AY693" s="90">
        <f>IF(BD!AN693="","",BD!AN693*BD!AC693)</f>
      </c>
      <c r="AZ693" s="75" t="s">
        <v>123</v>
      </c>
      <c r="BA693" s="75" t="s">
        <v>124</v>
      </c>
      <c r="BB693" s="75">
        <v>1</v>
      </c>
      <c r="BC693" s="75" t="s">
        <v>125</v>
      </c>
      <c r="BD693" s="104"/>
      <c r="BE693" s="104"/>
      <c r="BF693" s="101"/>
      <c r="BG693" s="101"/>
      <c r="BH693" s="101"/>
      <c r="BI693" s="101"/>
      <c r="BJ693" s="101"/>
      <c r="BK693" s="101"/>
      <c r="BL693" s="101"/>
      <c r="BM693" s="101"/>
      <c r="BN693" s="101"/>
      <c r="BO693" s="103"/>
      <c r="BP693" s="101"/>
      <c r="BQ693" s="101"/>
      <c r="BR693" s="101"/>
      <c r="BS693" s="101"/>
      <c r="BT693" s="101"/>
      <c r="BU693" s="101"/>
      <c r="BV693" s="101"/>
      <c r="BW693" s="101"/>
      <c r="BX693" s="101"/>
      <c r="BY693" s="101"/>
      <c r="BZ693" s="101"/>
      <c r="CA693" s="101"/>
      <c r="CB693" s="101"/>
      <c r="CC693" s="101"/>
      <c r="CD693" s="101"/>
      <c r="CE693" s="101"/>
      <c r="CF693" s="101"/>
      <c r="CG693" s="37" t="e">
        <f>VLOOKUP(Table_1[[#This Row],[EAN]],'[1]Planilha1'!$E:$R,13,0)</f>
        <v>#N/A</v>
      </c>
      <c r="CI693" s="188">
        <f>IF(Table_1[[#This Row],[STATUS MERCADO]]="GO",Table_1[[#This Row],[M. BRUTA TOTAL]],0)</f>
        <v>0</v>
      </c>
      <c r="CJ693" s="188">
        <f>IF(Table_1[[#This Row],[STATUS MERCADO]]="GO",Table_1[[#This Row],[PV UNIT. REALIZADO]]*Table_1[[#This Row],[QUANTIDADE]],0)</f>
        <v>0</v>
      </c>
    </row>
    <row r="694" ht="15" hidden="1">
      <c r="A694" s="7"/>
      <c r="B694" s="102" t="s">
        <v>79</v>
      </c>
      <c r="C694" s="75">
        <v>220690</v>
      </c>
      <c r="D694" s="75">
        <v>12447207</v>
      </c>
      <c r="E694" s="85">
        <v>7891000311752</v>
      </c>
      <c r="F694" s="86" t="s">
        <v>132</v>
      </c>
      <c r="G694" s="75" t="s">
        <v>24</v>
      </c>
      <c r="H694" s="75">
        <v>1540</v>
      </c>
      <c r="I694" s="87" t="s">
        <v>110</v>
      </c>
      <c r="J694" s="75" t="s">
        <v>101</v>
      </c>
      <c r="K694" s="88" t="s">
        <v>84</v>
      </c>
      <c r="L694" s="88">
        <v>15</v>
      </c>
      <c r="M694" s="88">
        <v>0</v>
      </c>
      <c r="N694" s="75" t="s">
        <v>85</v>
      </c>
      <c r="O694" s="75" t="s">
        <v>122</v>
      </c>
      <c r="P694" s="89"/>
      <c r="Q694" s="90">
        <f>(17/100+7.6/100+1.65/100)*P694</f>
        <v>0</v>
      </c>
      <c r="R694" s="90"/>
      <c r="S694" s="90"/>
      <c r="T694" s="90"/>
      <c r="U694" s="90"/>
      <c r="V694" s="90">
        <f>+P694-Q694+R694+S694+T694+U694</f>
        <v>0</v>
      </c>
      <c r="W694" s="91">
        <f>(1.02/100)</f>
        <v>1.02E-2</v>
      </c>
      <c r="X694" s="91">
        <v>4.8E-3</v>
      </c>
      <c r="Y694" s="91">
        <v>0.17</v>
      </c>
      <c r="Z694" s="91">
        <v>1.65E-2</v>
      </c>
      <c r="AA694" s="91">
        <v>7.6E-2</v>
      </c>
      <c r="AB694" s="91">
        <f>SUM(W694:AA694)</f>
        <v>0.2775</v>
      </c>
      <c r="AC694" s="75">
        <v>15</v>
      </c>
      <c r="AD694" s="92">
        <f>IF(AL694="","",+AC694*AL694)</f>
      </c>
      <c r="AE694" s="93">
        <f>IF(AL694="","",+AL694*AB694)</f>
      </c>
      <c r="AF694" s="92">
        <f>IF(AL694="","",+AL694-AE694)</f>
      </c>
      <c r="AG694" s="93">
        <f>+V694</f>
        <v>0</v>
      </c>
      <c r="AH694" s="92">
        <f>IF(AF694="","",+AF694-AG694)</f>
      </c>
      <c r="AI694" s="92">
        <f>IF(AH694="","",+AH694*AC694)</f>
      </c>
      <c r="AJ694" s="93"/>
      <c r="AK694" s="94">
        <v>0.33</v>
      </c>
      <c r="AL694" s="93">
        <f>IF(V694=0,"",V694/(1-AB694-AK694))</f>
      </c>
      <c r="AM694" s="95">
        <v>0.33</v>
      </c>
      <c r="AN694" s="93">
        <f>IF(V694=0,"",V694/(1-AB694-AM694))</f>
      </c>
      <c r="AO694" s="96">
        <v>1.2</v>
      </c>
      <c r="AP694" s="93">
        <f>IF(BD!AJ694="","",BD!AJ694*BD!AO694)</f>
      </c>
      <c r="AQ694" s="91">
        <f>BD!AM694/BD!AK694-1</f>
        <v>0</v>
      </c>
      <c r="AR694" s="91">
        <f>IF(BD!AN694="","",IF(BD!AJ694="","",BD!AN694/BD!AJ694-1))</f>
      </c>
      <c r="AS694" s="91">
        <f>IF(BD!AN694="","",IF(BD!AN694&lt;BD!AL694,"ABAIXO DA META","DENTRO DA META"))</f>
      </c>
      <c r="AT694" s="91" t="str">
        <f>IF(BD!AJ694="","EM ANÁLISE",IF(BD!AP694&gt;=BD!AN694,"GO", "NO GO"))</f>
        <v>EM ANÁLISE</v>
      </c>
      <c r="AU694" s="97">
        <f>IF(AN694="","",+BD!$AN694-AJ694)</f>
      </c>
      <c r="AV694" s="98"/>
      <c r="AW694" s="90">
        <f>BD!P694*BD!AC694</f>
        <v>0</v>
      </c>
      <c r="AX694" s="90">
        <f>BD!V694*BD!AC694</f>
        <v>0</v>
      </c>
      <c r="AY694" s="90">
        <f>IF(BD!AN694="","",BD!AN694*BD!AC694)</f>
      </c>
      <c r="AZ694" s="75" t="s">
        <v>123</v>
      </c>
      <c r="BA694" s="75" t="s">
        <v>124</v>
      </c>
      <c r="BB694" s="75">
        <v>1</v>
      </c>
      <c r="BC694" s="75" t="s">
        <v>125</v>
      </c>
      <c r="BD694" s="104"/>
      <c r="BE694" s="104"/>
      <c r="BF694" s="101"/>
      <c r="BG694" s="101"/>
      <c r="BH694" s="101"/>
      <c r="BI694" s="101"/>
      <c r="BJ694" s="101"/>
      <c r="BK694" s="101"/>
      <c r="BL694" s="101"/>
      <c r="BM694" s="101"/>
      <c r="BN694" s="101"/>
      <c r="BO694" s="103"/>
      <c r="BP694" s="101"/>
      <c r="BQ694" s="101"/>
      <c r="BR694" s="101"/>
      <c r="BS694" s="101"/>
      <c r="BT694" s="101"/>
      <c r="BU694" s="101"/>
      <c r="BV694" s="101"/>
      <c r="BW694" s="101"/>
      <c r="BX694" s="101"/>
      <c r="BY694" s="101"/>
      <c r="BZ694" s="101"/>
      <c r="CA694" s="101"/>
      <c r="CB694" s="101"/>
      <c r="CC694" s="101"/>
      <c r="CD694" s="101"/>
      <c r="CE694" s="101"/>
      <c r="CF694" s="101"/>
      <c r="CG694" s="37" t="e">
        <f>VLOOKUP(Table_1[[#This Row],[EAN]],'[1]Planilha1'!$E:$R,13,0)</f>
        <v>#N/A</v>
      </c>
      <c r="CI694" s="188">
        <f>IF(Table_1[[#This Row],[STATUS MERCADO]]="GO",Table_1[[#This Row],[M. BRUTA TOTAL]],0)</f>
        <v>0</v>
      </c>
      <c r="CJ694" s="188">
        <f>IF(Table_1[[#This Row],[STATUS MERCADO]]="GO",Table_1[[#This Row],[PV UNIT. REALIZADO]]*Table_1[[#This Row],[QUANTIDADE]],0)</f>
        <v>0</v>
      </c>
    </row>
    <row r="695" ht="15" hidden="1">
      <c r="A695" s="7"/>
      <c r="B695" s="102" t="s">
        <v>79</v>
      </c>
      <c r="C695" s="75">
        <v>220691</v>
      </c>
      <c r="D695" s="75">
        <v>12447206</v>
      </c>
      <c r="E695" s="85">
        <v>7891000311714</v>
      </c>
      <c r="F695" s="86" t="s">
        <v>133</v>
      </c>
      <c r="G695" s="75" t="s">
        <v>24</v>
      </c>
      <c r="H695" s="75">
        <v>1540</v>
      </c>
      <c r="I695" s="87" t="s">
        <v>110</v>
      </c>
      <c r="J695" s="75" t="s">
        <v>101</v>
      </c>
      <c r="K695" s="88" t="s">
        <v>84</v>
      </c>
      <c r="L695" s="88">
        <v>15</v>
      </c>
      <c r="M695" s="88">
        <v>0</v>
      </c>
      <c r="N695" s="75" t="s">
        <v>85</v>
      </c>
      <c r="O695" s="75" t="s">
        <v>122</v>
      </c>
      <c r="P695" s="89"/>
      <c r="Q695" s="90">
        <f>(17/100+7.6/100+1.65/100)*P695</f>
        <v>0</v>
      </c>
      <c r="R695" s="90"/>
      <c r="S695" s="90"/>
      <c r="T695" s="90"/>
      <c r="U695" s="90"/>
      <c r="V695" s="90">
        <f>+P695-Q695+R695+S695+T695+U695</f>
        <v>0</v>
      </c>
      <c r="W695" s="91">
        <f>(1.02/100)</f>
        <v>1.02E-2</v>
      </c>
      <c r="X695" s="91">
        <v>4.8E-3</v>
      </c>
      <c r="Y695" s="91">
        <v>0.17</v>
      </c>
      <c r="Z695" s="91">
        <v>1.65E-2</v>
      </c>
      <c r="AA695" s="91">
        <v>7.6E-2</v>
      </c>
      <c r="AB695" s="91">
        <f>SUM(W695:AA695)</f>
        <v>0.2775</v>
      </c>
      <c r="AC695" s="75">
        <v>15</v>
      </c>
      <c r="AD695" s="92">
        <f>IF(AL695="","",+AC695*AL695)</f>
      </c>
      <c r="AE695" s="93">
        <f>IF(AL695="","",+AL695*AB695)</f>
      </c>
      <c r="AF695" s="92">
        <f>IF(AL695="","",+AL695-AE695)</f>
      </c>
      <c r="AG695" s="93">
        <f>+V695</f>
        <v>0</v>
      </c>
      <c r="AH695" s="92">
        <f>IF(AF695="","",+AF695-AG695)</f>
      </c>
      <c r="AI695" s="92">
        <f>IF(AH695="","",+AH695*AC695)</f>
      </c>
      <c r="AJ695" s="93"/>
      <c r="AK695" s="94">
        <v>0.33</v>
      </c>
      <c r="AL695" s="93">
        <f>IF(V695=0,"",V695/(1-AB695-AK695))</f>
      </c>
      <c r="AM695" s="95">
        <v>0.33</v>
      </c>
      <c r="AN695" s="93">
        <f>IF(V695=0,"",V695/(1-AB695-AM695))</f>
      </c>
      <c r="AO695" s="96">
        <v>1.2</v>
      </c>
      <c r="AP695" s="93">
        <f>IF(BD!AJ695="","",BD!AJ695*BD!AO695)</f>
      </c>
      <c r="AQ695" s="91">
        <f>BD!AM695/BD!AK695-1</f>
        <v>0</v>
      </c>
      <c r="AR695" s="91">
        <f>IF(BD!AN695="","",IF(BD!AJ695="","",BD!AN695/BD!AJ695-1))</f>
      </c>
      <c r="AS695" s="91">
        <f>IF(BD!AN695="","",IF(BD!AN695&lt;BD!AL695,"ABAIXO DA META","DENTRO DA META"))</f>
      </c>
      <c r="AT695" s="91" t="str">
        <f>IF(BD!AJ695="","EM ANÁLISE",IF(BD!AP695&gt;=BD!AN695,"GO", "NO GO"))</f>
        <v>EM ANÁLISE</v>
      </c>
      <c r="AU695" s="97">
        <f>IF(AN695="","",+BD!$AN695-AJ695)</f>
      </c>
      <c r="AV695" s="98"/>
      <c r="AW695" s="90">
        <f>BD!P695*BD!AC695</f>
        <v>0</v>
      </c>
      <c r="AX695" s="90">
        <f>BD!V695*BD!AC695</f>
        <v>0</v>
      </c>
      <c r="AY695" s="90">
        <f>IF(BD!AN695="","",BD!AN695*BD!AC695)</f>
      </c>
      <c r="AZ695" s="75" t="s">
        <v>123</v>
      </c>
      <c r="BA695" s="75" t="s">
        <v>124</v>
      </c>
      <c r="BB695" s="75">
        <v>1</v>
      </c>
      <c r="BC695" s="75" t="s">
        <v>125</v>
      </c>
      <c r="BD695" s="104"/>
      <c r="BE695" s="104"/>
      <c r="BF695" s="101"/>
      <c r="BG695" s="101"/>
      <c r="BH695" s="101"/>
      <c r="BI695" s="101"/>
      <c r="BJ695" s="101"/>
      <c r="BK695" s="101"/>
      <c r="BL695" s="101"/>
      <c r="BM695" s="101"/>
      <c r="BN695" s="101"/>
      <c r="BO695" s="103"/>
      <c r="BP695" s="101"/>
      <c r="BQ695" s="101"/>
      <c r="BR695" s="101"/>
      <c r="BS695" s="101"/>
      <c r="BT695" s="101"/>
      <c r="BU695" s="101"/>
      <c r="BV695" s="101"/>
      <c r="BW695" s="101"/>
      <c r="BX695" s="101"/>
      <c r="BY695" s="101"/>
      <c r="BZ695" s="101"/>
      <c r="CA695" s="101"/>
      <c r="CB695" s="101"/>
      <c r="CC695" s="101"/>
      <c r="CD695" s="101"/>
      <c r="CE695" s="101"/>
      <c r="CF695" s="101"/>
      <c r="CG695" s="37" t="e">
        <f>VLOOKUP(Table_1[[#This Row],[EAN]],'[1]Planilha1'!$E:$R,13,0)</f>
        <v>#N/A</v>
      </c>
      <c r="CI695" s="188">
        <f>IF(Table_1[[#This Row],[STATUS MERCADO]]="GO",Table_1[[#This Row],[M. BRUTA TOTAL]],0)</f>
        <v>0</v>
      </c>
      <c r="CJ695" s="188">
        <f>IF(Table_1[[#This Row],[STATUS MERCADO]]="GO",Table_1[[#This Row],[PV UNIT. REALIZADO]]*Table_1[[#This Row],[QUANTIDADE]],0)</f>
        <v>0</v>
      </c>
    </row>
    <row r="696" ht="15" hidden="1">
      <c r="A696" s="7"/>
      <c r="B696" s="102" t="s">
        <v>79</v>
      </c>
      <c r="C696" s="75">
        <v>220692</v>
      </c>
      <c r="D696" s="75">
        <v>12467997</v>
      </c>
      <c r="E696" s="85">
        <v>7891000332382</v>
      </c>
      <c r="F696" s="86" t="s">
        <v>134</v>
      </c>
      <c r="G696" s="75" t="s">
        <v>24</v>
      </c>
      <c r="H696" s="75">
        <v>1540</v>
      </c>
      <c r="I696" s="87" t="s">
        <v>110</v>
      </c>
      <c r="J696" s="75" t="s">
        <v>101</v>
      </c>
      <c r="K696" s="88" t="s">
        <v>84</v>
      </c>
      <c r="L696" s="88">
        <v>15</v>
      </c>
      <c r="M696" s="88">
        <v>0</v>
      </c>
      <c r="N696" s="75" t="s">
        <v>85</v>
      </c>
      <c r="O696" s="75" t="s">
        <v>122</v>
      </c>
      <c r="P696" s="89"/>
      <c r="Q696" s="90">
        <f>(17/100+7.6/100+1.65/100)*P696</f>
        <v>0</v>
      </c>
      <c r="R696" s="90"/>
      <c r="S696" s="90"/>
      <c r="T696" s="90"/>
      <c r="U696" s="90"/>
      <c r="V696" s="90">
        <f>+P696-Q696+R696+S696+T696+U696</f>
        <v>0</v>
      </c>
      <c r="W696" s="91">
        <f>(1.02/100)</f>
        <v>1.02E-2</v>
      </c>
      <c r="X696" s="91">
        <v>4.8E-3</v>
      </c>
      <c r="Y696" s="91">
        <v>0.17</v>
      </c>
      <c r="Z696" s="91">
        <v>1.65E-2</v>
      </c>
      <c r="AA696" s="91">
        <v>7.6E-2</v>
      </c>
      <c r="AB696" s="91">
        <f>SUM(W696:AA696)</f>
        <v>0.2775</v>
      </c>
      <c r="AC696" s="75">
        <v>15</v>
      </c>
      <c r="AD696" s="92">
        <f>IF(AL696="","",+AC696*AL696)</f>
      </c>
      <c r="AE696" s="93">
        <f>IF(AL696="","",+AL696*AB696)</f>
      </c>
      <c r="AF696" s="92">
        <f>IF(AL696="","",+AL696-AE696)</f>
      </c>
      <c r="AG696" s="93">
        <f>+V696</f>
        <v>0</v>
      </c>
      <c r="AH696" s="92">
        <f>IF(AF696="","",+AF696-AG696)</f>
      </c>
      <c r="AI696" s="92">
        <f>IF(AH696="","",+AH696*AC696)</f>
      </c>
      <c r="AJ696" s="93"/>
      <c r="AK696" s="94">
        <v>0.33</v>
      </c>
      <c r="AL696" s="93">
        <f>IF(V696=0,"",V696/(1-AB696-AK696))</f>
      </c>
      <c r="AM696" s="95">
        <v>0.33</v>
      </c>
      <c r="AN696" s="93">
        <f>IF(V696=0,"",V696/(1-AB696-AM696))</f>
      </c>
      <c r="AO696" s="96">
        <v>1.2</v>
      </c>
      <c r="AP696" s="93">
        <f>IF(BD!AJ696="","",BD!AJ696*BD!AO696)</f>
      </c>
      <c r="AQ696" s="91">
        <f>BD!AM696/BD!AK696-1</f>
        <v>0</v>
      </c>
      <c r="AR696" s="91">
        <f>IF(BD!AN696="","",IF(BD!AJ696="","",BD!AN696/BD!AJ696-1))</f>
      </c>
      <c r="AS696" s="91">
        <f>IF(BD!AN696="","",IF(BD!AN696&lt;BD!AL696,"ABAIXO DA META","DENTRO DA META"))</f>
      </c>
      <c r="AT696" s="91" t="str">
        <f>IF(BD!AJ696="","EM ANÁLISE",IF(BD!AP696&gt;=BD!AN696,"GO", "NO GO"))</f>
        <v>EM ANÁLISE</v>
      </c>
      <c r="AU696" s="97">
        <f>IF(AN696="","",+BD!$AN696-AJ696)</f>
      </c>
      <c r="AV696" s="98"/>
      <c r="AW696" s="90">
        <f>BD!P696*BD!AC696</f>
        <v>0</v>
      </c>
      <c r="AX696" s="90">
        <f>BD!V696*BD!AC696</f>
        <v>0</v>
      </c>
      <c r="AY696" s="90">
        <f>IF(BD!AN696="","",BD!AN696*BD!AC696)</f>
      </c>
      <c r="AZ696" s="75" t="s">
        <v>123</v>
      </c>
      <c r="BA696" s="75" t="s">
        <v>124</v>
      </c>
      <c r="BB696" s="75">
        <v>1</v>
      </c>
      <c r="BC696" s="75" t="s">
        <v>125</v>
      </c>
      <c r="BD696" s="104"/>
      <c r="BE696" s="104"/>
      <c r="BF696" s="101"/>
      <c r="BG696" s="101"/>
      <c r="BH696" s="101"/>
      <c r="BI696" s="101"/>
      <c r="BJ696" s="101"/>
      <c r="BK696" s="101"/>
      <c r="BL696" s="101"/>
      <c r="BM696" s="101"/>
      <c r="BN696" s="101"/>
      <c r="BO696" s="103"/>
      <c r="BP696" s="101"/>
      <c r="BQ696" s="101"/>
      <c r="BR696" s="101"/>
      <c r="BS696" s="101"/>
      <c r="BT696" s="101"/>
      <c r="BU696" s="101"/>
      <c r="BV696" s="101"/>
      <c r="BW696" s="101"/>
      <c r="BX696" s="101"/>
      <c r="BY696" s="101"/>
      <c r="BZ696" s="101"/>
      <c r="CA696" s="101"/>
      <c r="CB696" s="101"/>
      <c r="CC696" s="101"/>
      <c r="CD696" s="101"/>
      <c r="CE696" s="101"/>
      <c r="CF696" s="101"/>
      <c r="CG696" s="37" t="e">
        <f>VLOOKUP(Table_1[[#This Row],[EAN]],'[1]Planilha1'!$E:$R,13,0)</f>
        <v>#N/A</v>
      </c>
      <c r="CI696" s="188">
        <f>IF(Table_1[[#This Row],[STATUS MERCADO]]="GO",Table_1[[#This Row],[M. BRUTA TOTAL]],0)</f>
        <v>0</v>
      </c>
      <c r="CJ696" s="188">
        <f>IF(Table_1[[#This Row],[STATUS MERCADO]]="GO",Table_1[[#This Row],[PV UNIT. REALIZADO]]*Table_1[[#This Row],[QUANTIDADE]],0)</f>
        <v>0</v>
      </c>
    </row>
    <row r="697" ht="15" hidden="1">
      <c r="A697" s="7"/>
      <c r="B697" s="102" t="s">
        <v>79</v>
      </c>
      <c r="C697" s="75">
        <v>220693</v>
      </c>
      <c r="D697" s="75">
        <v>12468014</v>
      </c>
      <c r="E697" s="85">
        <v>7891000332467</v>
      </c>
      <c r="F697" s="86" t="s">
        <v>135</v>
      </c>
      <c r="G697" s="75" t="s">
        <v>24</v>
      </c>
      <c r="H697" s="75">
        <v>1540</v>
      </c>
      <c r="I697" s="87" t="s">
        <v>110</v>
      </c>
      <c r="J697" s="75" t="s">
        <v>101</v>
      </c>
      <c r="K697" s="88" t="s">
        <v>84</v>
      </c>
      <c r="L697" s="88">
        <v>15</v>
      </c>
      <c r="M697" s="88">
        <v>0</v>
      </c>
      <c r="N697" s="75" t="s">
        <v>85</v>
      </c>
      <c r="O697" s="75" t="s">
        <v>122</v>
      </c>
      <c r="P697" s="89"/>
      <c r="Q697" s="90">
        <f>(17/100+7.6/100+1.65/100)*P697</f>
        <v>0</v>
      </c>
      <c r="R697" s="90"/>
      <c r="S697" s="90"/>
      <c r="T697" s="90"/>
      <c r="U697" s="90"/>
      <c r="V697" s="90">
        <f>+P697-Q697+R697+S697+T697+U697</f>
        <v>0</v>
      </c>
      <c r="W697" s="91">
        <f>(1.02/100)</f>
        <v>1.02E-2</v>
      </c>
      <c r="X697" s="91">
        <v>4.8E-3</v>
      </c>
      <c r="Y697" s="91">
        <v>0.17</v>
      </c>
      <c r="Z697" s="91">
        <v>1.65E-2</v>
      </c>
      <c r="AA697" s="91">
        <v>7.6E-2</v>
      </c>
      <c r="AB697" s="91">
        <f>SUM(W697:AA697)</f>
        <v>0.2775</v>
      </c>
      <c r="AC697" s="75">
        <v>15</v>
      </c>
      <c r="AD697" s="92">
        <f>IF(AL697="","",+AC697*AL697)</f>
      </c>
      <c r="AE697" s="93">
        <f>IF(AL697="","",+AL697*AB697)</f>
      </c>
      <c r="AF697" s="92">
        <f>IF(AL697="","",+AL697-AE697)</f>
      </c>
      <c r="AG697" s="93">
        <f>+V697</f>
        <v>0</v>
      </c>
      <c r="AH697" s="92">
        <f>IF(AF697="","",+AF697-AG697)</f>
      </c>
      <c r="AI697" s="92">
        <f>IF(AH697="","",+AH697*AC697)</f>
      </c>
      <c r="AJ697" s="93"/>
      <c r="AK697" s="94">
        <v>0.33</v>
      </c>
      <c r="AL697" s="93">
        <f>IF(V697=0,"",V697/(1-AB697-AK697))</f>
      </c>
      <c r="AM697" s="95">
        <v>0.33</v>
      </c>
      <c r="AN697" s="93">
        <f>IF(V697=0,"",V697/(1-AB697-AM697))</f>
      </c>
      <c r="AO697" s="96">
        <v>1.2</v>
      </c>
      <c r="AP697" s="93">
        <f>IF(BD!AJ697="","",BD!AJ697*BD!AO697)</f>
      </c>
      <c r="AQ697" s="91">
        <f>BD!AM697/BD!AK697-1</f>
        <v>0</v>
      </c>
      <c r="AR697" s="91">
        <f>IF(BD!AN697="","",IF(BD!AJ697="","",BD!AN697/BD!AJ697-1))</f>
      </c>
      <c r="AS697" s="91">
        <f>IF(BD!AN697="","",IF(BD!AN697&lt;BD!AL697,"ABAIXO DA META","DENTRO DA META"))</f>
      </c>
      <c r="AT697" s="91" t="str">
        <f>IF(BD!AJ697="","EM ANÁLISE",IF(BD!AP697&gt;=BD!AN697,"GO", "NO GO"))</f>
        <v>EM ANÁLISE</v>
      </c>
      <c r="AU697" s="97">
        <f>IF(AN697="","",+BD!$AN697-AJ697)</f>
      </c>
      <c r="AV697" s="98"/>
      <c r="AW697" s="90">
        <f>BD!P697*BD!AC697</f>
        <v>0</v>
      </c>
      <c r="AX697" s="90">
        <f>BD!V697*BD!AC697</f>
        <v>0</v>
      </c>
      <c r="AY697" s="90">
        <f>IF(BD!AN697="","",BD!AN697*BD!AC697)</f>
      </c>
      <c r="AZ697" s="75" t="s">
        <v>123</v>
      </c>
      <c r="BA697" s="75" t="s">
        <v>124</v>
      </c>
      <c r="BB697" s="75">
        <v>1</v>
      </c>
      <c r="BC697" s="75" t="s">
        <v>125</v>
      </c>
      <c r="BD697" s="104"/>
      <c r="BE697" s="104"/>
      <c r="BF697" s="101"/>
      <c r="BG697" s="101"/>
      <c r="BH697" s="101"/>
      <c r="BI697" s="101"/>
      <c r="BJ697" s="101"/>
      <c r="BK697" s="101"/>
      <c r="BL697" s="101"/>
      <c r="BM697" s="101"/>
      <c r="BN697" s="101"/>
      <c r="BO697" s="103"/>
      <c r="BP697" s="101"/>
      <c r="BQ697" s="101"/>
      <c r="BR697" s="101"/>
      <c r="BS697" s="101"/>
      <c r="BT697" s="101"/>
      <c r="BU697" s="101"/>
      <c r="BV697" s="101"/>
      <c r="BW697" s="101"/>
      <c r="BX697" s="101"/>
      <c r="BY697" s="101"/>
      <c r="BZ697" s="101"/>
      <c r="CA697" s="101"/>
      <c r="CB697" s="101"/>
      <c r="CC697" s="101"/>
      <c r="CD697" s="101"/>
      <c r="CE697" s="101"/>
      <c r="CF697" s="101"/>
      <c r="CG697" s="37" t="e">
        <f>VLOOKUP(Table_1[[#This Row],[EAN]],'[1]Planilha1'!$E:$R,13,0)</f>
        <v>#N/A</v>
      </c>
      <c r="CI697" s="188">
        <f>IF(Table_1[[#This Row],[STATUS MERCADO]]="GO",Table_1[[#This Row],[M. BRUTA TOTAL]],0)</f>
        <v>0</v>
      </c>
      <c r="CJ697" s="188">
        <f>IF(Table_1[[#This Row],[STATUS MERCADO]]="GO",Table_1[[#This Row],[PV UNIT. REALIZADO]]*Table_1[[#This Row],[QUANTIDADE]],0)</f>
        <v>0</v>
      </c>
    </row>
    <row r="698" ht="15" hidden="1">
      <c r="A698" s="7"/>
      <c r="B698" s="102" t="s">
        <v>79</v>
      </c>
      <c r="C698" s="75">
        <v>220694</v>
      </c>
      <c r="D698" s="75">
        <v>12468024</v>
      </c>
      <c r="E698" s="85">
        <v>7891000332429</v>
      </c>
      <c r="F698" s="86" t="s">
        <v>136</v>
      </c>
      <c r="G698" s="75" t="s">
        <v>24</v>
      </c>
      <c r="H698" s="75">
        <v>1540</v>
      </c>
      <c r="I698" s="87" t="s">
        <v>110</v>
      </c>
      <c r="J698" s="75" t="s">
        <v>101</v>
      </c>
      <c r="K698" s="88" t="s">
        <v>84</v>
      </c>
      <c r="L698" s="88">
        <v>15</v>
      </c>
      <c r="M698" s="88">
        <v>0</v>
      </c>
      <c r="N698" s="75" t="s">
        <v>85</v>
      </c>
      <c r="O698" s="75" t="s">
        <v>122</v>
      </c>
      <c r="P698" s="89"/>
      <c r="Q698" s="90">
        <f>(17/100+7.6/100+1.65/100)*P698</f>
        <v>0</v>
      </c>
      <c r="R698" s="90"/>
      <c r="S698" s="90"/>
      <c r="T698" s="90"/>
      <c r="U698" s="90"/>
      <c r="V698" s="90">
        <f>+P698-Q698+R698+S698+T698+U698</f>
        <v>0</v>
      </c>
      <c r="W698" s="91">
        <f>(1.02/100)</f>
        <v>1.02E-2</v>
      </c>
      <c r="X698" s="91">
        <v>4.8E-3</v>
      </c>
      <c r="Y698" s="91">
        <v>0.17</v>
      </c>
      <c r="Z698" s="91">
        <v>1.65E-2</v>
      </c>
      <c r="AA698" s="91">
        <v>7.6E-2</v>
      </c>
      <c r="AB698" s="91">
        <f>SUM(W698:AA698)</f>
        <v>0.2775</v>
      </c>
      <c r="AC698" s="75">
        <v>15</v>
      </c>
      <c r="AD698" s="92">
        <f>IF(AL698="","",+AC698*AL698)</f>
      </c>
      <c r="AE698" s="93">
        <f>IF(AL698="","",+AL698*AB698)</f>
      </c>
      <c r="AF698" s="92">
        <f>IF(AL698="","",+AL698-AE698)</f>
      </c>
      <c r="AG698" s="93">
        <f>+V698</f>
        <v>0</v>
      </c>
      <c r="AH698" s="92">
        <f>IF(AF698="","",+AF698-AG698)</f>
      </c>
      <c r="AI698" s="92">
        <f>IF(AH698="","",+AH698*AC698)</f>
      </c>
      <c r="AJ698" s="93"/>
      <c r="AK698" s="94">
        <v>0.33</v>
      </c>
      <c r="AL698" s="93">
        <f>IF(V698=0,"",V698/(1-AB698-AK698))</f>
      </c>
      <c r="AM698" s="95">
        <v>0.33</v>
      </c>
      <c r="AN698" s="93">
        <f>IF(V698=0,"",V698/(1-AB698-AM698))</f>
      </c>
      <c r="AO698" s="96">
        <v>1.2</v>
      </c>
      <c r="AP698" s="93">
        <f>IF(BD!AJ698="","",BD!AJ698*BD!AO698)</f>
      </c>
      <c r="AQ698" s="91">
        <f>BD!AM698/BD!AK698-1</f>
        <v>0</v>
      </c>
      <c r="AR698" s="91">
        <f>IF(BD!AN698="","",IF(BD!AJ698="","",BD!AN698/BD!AJ698-1))</f>
      </c>
      <c r="AS698" s="91">
        <f>IF(BD!AN698="","",IF(BD!AN698&lt;BD!AL698,"ABAIXO DA META","DENTRO DA META"))</f>
      </c>
      <c r="AT698" s="91" t="str">
        <f>IF(BD!AJ698="","EM ANÁLISE",IF(BD!AP698&gt;=BD!AN698,"GO", "NO GO"))</f>
        <v>EM ANÁLISE</v>
      </c>
      <c r="AU698" s="97">
        <f>IF(AN698="","",+BD!$AN698-AJ698)</f>
      </c>
      <c r="AV698" s="98"/>
      <c r="AW698" s="90">
        <f>BD!P698*BD!AC698</f>
        <v>0</v>
      </c>
      <c r="AX698" s="90">
        <f>BD!V698*BD!AC698</f>
        <v>0</v>
      </c>
      <c r="AY698" s="90">
        <f>IF(BD!AN698="","",BD!AN698*BD!AC698)</f>
      </c>
      <c r="AZ698" s="75" t="s">
        <v>123</v>
      </c>
      <c r="BA698" s="75" t="s">
        <v>124</v>
      </c>
      <c r="BB698" s="75">
        <v>1</v>
      </c>
      <c r="BC698" s="75" t="s">
        <v>125</v>
      </c>
      <c r="BD698" s="104"/>
      <c r="BE698" s="104"/>
      <c r="BF698" s="101"/>
      <c r="BG698" s="101"/>
      <c r="BH698" s="101"/>
      <c r="BI698" s="101"/>
      <c r="BJ698" s="101"/>
      <c r="BK698" s="101"/>
      <c r="BL698" s="101"/>
      <c r="BM698" s="101"/>
      <c r="BN698" s="101"/>
      <c r="BO698" s="103"/>
      <c r="BP698" s="101"/>
      <c r="BQ698" s="101"/>
      <c r="BR698" s="101"/>
      <c r="BS698" s="101"/>
      <c r="BT698" s="101"/>
      <c r="BU698" s="101"/>
      <c r="BV698" s="101"/>
      <c r="BW698" s="101"/>
      <c r="BX698" s="101"/>
      <c r="BY698" s="101"/>
      <c r="BZ698" s="101"/>
      <c r="CA698" s="101"/>
      <c r="CB698" s="101"/>
      <c r="CC698" s="101"/>
      <c r="CD698" s="101"/>
      <c r="CE698" s="101"/>
      <c r="CF698" s="101"/>
      <c r="CG698" s="37" t="e">
        <f>VLOOKUP(Table_1[[#This Row],[EAN]],'[1]Planilha1'!$E:$R,13,0)</f>
        <v>#N/A</v>
      </c>
      <c r="CI698" s="188">
        <f>IF(Table_1[[#This Row],[STATUS MERCADO]]="GO",Table_1[[#This Row],[M. BRUTA TOTAL]],0)</f>
        <v>0</v>
      </c>
      <c r="CJ698" s="188">
        <f>IF(Table_1[[#This Row],[STATUS MERCADO]]="GO",Table_1[[#This Row],[PV UNIT. REALIZADO]]*Table_1[[#This Row],[QUANTIDADE]],0)</f>
        <v>0</v>
      </c>
    </row>
    <row r="699" ht="15" hidden="1">
      <c r="A699" s="7"/>
      <c r="B699" s="102" t="s">
        <v>79</v>
      </c>
      <c r="C699" s="75">
        <v>220744</v>
      </c>
      <c r="D699" s="75">
        <v>12455012</v>
      </c>
      <c r="E699" s="85">
        <v>7891000321706</v>
      </c>
      <c r="F699" s="86" t="s">
        <v>151</v>
      </c>
      <c r="G699" s="75" t="s">
        <v>24</v>
      </c>
      <c r="H699" s="75">
        <v>1540</v>
      </c>
      <c r="I699" s="87" t="s">
        <v>110</v>
      </c>
      <c r="J699" s="75" t="s">
        <v>121</v>
      </c>
      <c r="K699" s="88" t="s">
        <v>84</v>
      </c>
      <c r="L699" s="88">
        <v>15</v>
      </c>
      <c r="M699" s="88">
        <v>0</v>
      </c>
      <c r="N699" s="75" t="s">
        <v>85</v>
      </c>
      <c r="O699" s="75" t="s">
        <v>122</v>
      </c>
      <c r="P699" s="89"/>
      <c r="Q699" s="90">
        <f>(17/100+7.6/100+1.65/100)*P699</f>
        <v>0</v>
      </c>
      <c r="R699" s="90"/>
      <c r="S699" s="90"/>
      <c r="T699" s="90"/>
      <c r="U699" s="90"/>
      <c r="V699" s="90">
        <f>+P699-Q699+R699+S699+T699+U699</f>
        <v>0</v>
      </c>
      <c r="W699" s="91">
        <f>(1.02/100)</f>
        <v>1.02E-2</v>
      </c>
      <c r="X699" s="91">
        <v>4.8E-3</v>
      </c>
      <c r="Y699" s="91">
        <v>0.17</v>
      </c>
      <c r="Z699" s="91">
        <v>1.65E-2</v>
      </c>
      <c r="AA699" s="91">
        <v>7.6E-2</v>
      </c>
      <c r="AB699" s="91">
        <f>SUM(W699:AA699)</f>
        <v>0.2775</v>
      </c>
      <c r="AC699" s="75">
        <v>15</v>
      </c>
      <c r="AD699" s="92">
        <f>IF(AL699="","",+AC699*AL699)</f>
      </c>
      <c r="AE699" s="93">
        <f>IF(AL699="","",+AL699*AB699)</f>
      </c>
      <c r="AF699" s="92">
        <f>IF(AL699="","",+AL699-AE699)</f>
      </c>
      <c r="AG699" s="93">
        <f>+V699</f>
        <v>0</v>
      </c>
      <c r="AH699" s="92">
        <f>IF(AF699="","",+AF699-AG699)</f>
      </c>
      <c r="AI699" s="92">
        <f>IF(AH699="","",+AH699*AC699)</f>
      </c>
      <c r="AJ699" s="93"/>
      <c r="AK699" s="94">
        <v>0.33</v>
      </c>
      <c r="AL699" s="93">
        <f>IF(V699=0,"",V699/(1-AB699-AK699))</f>
      </c>
      <c r="AM699" s="95">
        <v>0.33</v>
      </c>
      <c r="AN699" s="93">
        <f>IF(V699=0,"",V699/(1-AB699-AM699))</f>
      </c>
      <c r="AO699" s="96">
        <v>1.2</v>
      </c>
      <c r="AP699" s="93">
        <f>IF(BD!AJ699="","",BD!AJ699*BD!AO699)</f>
      </c>
      <c r="AQ699" s="91">
        <f>BD!AM699/BD!AK699-1</f>
        <v>0</v>
      </c>
      <c r="AR699" s="91">
        <f>IF(BD!AN699="","",IF(BD!AJ699="","",BD!AN699/BD!AJ699-1))</f>
      </c>
      <c r="AS699" s="91">
        <f>IF(BD!AN699="","",IF(BD!AN699&lt;BD!AL699,"ABAIXO DA META","DENTRO DA META"))</f>
      </c>
      <c r="AT699" s="91" t="str">
        <f>IF(BD!AJ699="","EM ANÁLISE",IF(BD!AP699&gt;=BD!AN699,"GO", "NO GO"))</f>
        <v>EM ANÁLISE</v>
      </c>
      <c r="AU699" s="97">
        <f>IF(AN699="","",+BD!$AN699-AJ699)</f>
      </c>
      <c r="AV699" s="98"/>
      <c r="AW699" s="90">
        <f>BD!P699*BD!AC699</f>
        <v>0</v>
      </c>
      <c r="AX699" s="90">
        <f>BD!V699*BD!AC699</f>
        <v>0</v>
      </c>
      <c r="AY699" s="90">
        <f>IF(BD!AN699="","",BD!AN699*BD!AC699)</f>
      </c>
      <c r="AZ699" s="75" t="s">
        <v>123</v>
      </c>
      <c r="BA699" s="75" t="s">
        <v>124</v>
      </c>
      <c r="BB699" s="75">
        <v>1</v>
      </c>
      <c r="BC699" s="75" t="s">
        <v>125</v>
      </c>
      <c r="BD699" s="104"/>
      <c r="BE699" s="104"/>
      <c r="BF699" s="101"/>
      <c r="BG699" s="101"/>
      <c r="BH699" s="101"/>
      <c r="BI699" s="101"/>
      <c r="BJ699" s="101"/>
      <c r="BK699" s="101"/>
      <c r="BL699" s="101"/>
      <c r="BM699" s="101"/>
      <c r="BN699" s="101"/>
      <c r="BO699" s="103"/>
      <c r="BP699" s="101"/>
      <c r="BQ699" s="101"/>
      <c r="BR699" s="101"/>
      <c r="BS699" s="101"/>
      <c r="BT699" s="101"/>
      <c r="BU699" s="101"/>
      <c r="BV699" s="101"/>
      <c r="BW699" s="101"/>
      <c r="BX699" s="101"/>
      <c r="BY699" s="101"/>
      <c r="BZ699" s="101"/>
      <c r="CA699" s="101"/>
      <c r="CB699" s="101"/>
      <c r="CC699" s="101"/>
      <c r="CD699" s="101"/>
      <c r="CE699" s="101"/>
      <c r="CF699" s="101"/>
      <c r="CG699" s="37" t="e">
        <f>VLOOKUP(Table_1[[#This Row],[EAN]],'[1]Planilha1'!$E:$R,13,0)</f>
        <v>#N/A</v>
      </c>
      <c r="CI699" s="188">
        <f>IF(Table_1[[#This Row],[STATUS MERCADO]]="GO",Table_1[[#This Row],[M. BRUTA TOTAL]],0)</f>
        <v>0</v>
      </c>
      <c r="CJ699" s="188">
        <f>IF(Table_1[[#This Row],[STATUS MERCADO]]="GO",Table_1[[#This Row],[PV UNIT. REALIZADO]]*Table_1[[#This Row],[QUANTIDADE]],0)</f>
        <v>0</v>
      </c>
    </row>
    <row r="700" ht="15" hidden="1">
      <c r="A700" s="7"/>
      <c r="B700" s="102" t="s">
        <v>79</v>
      </c>
      <c r="C700" s="85">
        <v>220745</v>
      </c>
      <c r="D700" s="85">
        <v>575364</v>
      </c>
      <c r="E700" s="85">
        <v>7894904575367</v>
      </c>
      <c r="F700" s="86" t="s">
        <v>152</v>
      </c>
      <c r="G700" s="75" t="s">
        <v>14</v>
      </c>
      <c r="H700" s="75">
        <v>690</v>
      </c>
      <c r="I700" s="87" t="s">
        <v>153</v>
      </c>
      <c r="J700" s="75" t="s">
        <v>154</v>
      </c>
      <c r="K700" s="88" t="s">
        <v>84</v>
      </c>
      <c r="L700" s="88">
        <v>12</v>
      </c>
      <c r="M700" s="88">
        <v>4</v>
      </c>
      <c r="N700" s="75" t="s">
        <v>85</v>
      </c>
      <c r="O700" s="75" t="s">
        <v>155</v>
      </c>
      <c r="P700" s="89">
        <v>16.19</v>
      </c>
      <c r="Q700" s="90">
        <f>(17/100+7.6/100+1.65/100)*P700</f>
        <v>4.249875</v>
      </c>
      <c r="R700" s="90"/>
      <c r="S700" s="90"/>
      <c r="T700" s="90"/>
      <c r="U700" s="90"/>
      <c r="V700" s="90">
        <f>+P700-Q700+R700+S700+T700+U700</f>
        <v>11.940125000000002</v>
      </c>
      <c r="W700" s="91">
        <f>(1.02/100)</f>
        <v>1.02E-2</v>
      </c>
      <c r="X700" s="91">
        <v>4.8E-3</v>
      </c>
      <c r="Y700" s="91">
        <v>0.17</v>
      </c>
      <c r="Z700" s="91">
        <v>1.65E-2</v>
      </c>
      <c r="AA700" s="91">
        <v>7.6E-2</v>
      </c>
      <c r="AB700" s="91">
        <f>SUM(W700:AA700)</f>
        <v>0.2775</v>
      </c>
      <c r="AC700" s="75">
        <v>12</v>
      </c>
      <c r="AD700" s="92">
        <f>IF(AL700="","",+AC700*AL700)</f>
        <v>365.04840764331226</v>
      </c>
      <c r="AE700" s="93">
        <f>IF(AL700="","",+AL700*AB700)</f>
        <v>8.441744426751596</v>
      </c>
      <c r="AF700" s="92">
        <f>IF(AL700="","",+AL700-AE700)</f>
        <v>21.978956210191093</v>
      </c>
      <c r="AG700" s="93">
        <f>+V700</f>
        <v>11.940125000000002</v>
      </c>
      <c r="AH700" s="92">
        <f>IF(AF700="","",+AF700-AG700)</f>
        <v>10.038831210191091</v>
      </c>
      <c r="AI700" s="92">
        <f>IF(AH700="","",+AH700*AC700)</f>
        <v>120.4659745222931</v>
      </c>
      <c r="AJ700" s="93">
        <v>22.99</v>
      </c>
      <c r="AK700" s="94">
        <v>0.33</v>
      </c>
      <c r="AL700" s="93">
        <f>IF(V700=0,"",V700/(1-AB700-AK700))</f>
        <v>30.420700636942687</v>
      </c>
      <c r="AM700" s="95">
        <v>0.33</v>
      </c>
      <c r="AN700" s="93">
        <f>IF(V700=0,"",V700/(1-AB700-AM700))</f>
        <v>30.420700636942687</v>
      </c>
      <c r="AO700" s="96">
        <v>1.2</v>
      </c>
      <c r="AP700" s="93">
        <f>IF(BD!AJ700="","",BD!AJ700*BD!AO700)</f>
        <v>27.587999999999997</v>
      </c>
      <c r="AQ700" s="91">
        <f>BD!AM700/BD!AK700-1</f>
        <v>0</v>
      </c>
      <c r="AR700" s="91">
        <f>IF(BD!AN700="","",IF(BD!AJ700="","",BD!AN700/BD!AJ700-1))</f>
        <v>0.32321446876653726</v>
      </c>
      <c r="AS700" s="91" t="str">
        <f>IF(BD!AN700="","",IF(BD!AN700&lt;BD!AL700,"ABAIXO DA META","DENTRO DA META"))</f>
        <v>DENTRO DA META</v>
      </c>
      <c r="AT700" s="91" t="str">
        <f>IF(BD!AJ700="","EM ANÁLISE",IF(BD!AP700&gt;=BD!AN700,"GO", "NO GO"))</f>
        <v>NO GO</v>
      </c>
      <c r="AU700" s="97">
        <f>IF(AN700="","",+BD!$AN700-AJ700)</f>
        <v>7.430700636942689</v>
      </c>
      <c r="AV700" s="98"/>
      <c r="AW700" s="90">
        <f>BD!P700*BD!AC700</f>
        <v>194.28000000000003</v>
      </c>
      <c r="AX700" s="90">
        <f>BD!V700*BD!AC700</f>
        <v>143.28150000000002</v>
      </c>
      <c r="AY700" s="90">
        <f>IF(BD!AN700="","",BD!AN700*BD!AC700)</f>
        <v>365.04840764331226</v>
      </c>
      <c r="AZ700" s="75" t="s">
        <v>5272</v>
      </c>
      <c r="BA700" s="75"/>
      <c r="BB700" s="75"/>
      <c r="BC700" s="75"/>
      <c r="BD700" s="99" t="s">
        <v>5257</v>
      </c>
      <c r="BE700" s="100" t="s">
        <v>4</v>
      </c>
      <c r="BF700" s="100" t="s">
        <v>4</v>
      </c>
      <c r="BG700" s="99" t="s">
        <v>5258</v>
      </c>
      <c r="BH700" s="101"/>
      <c r="BI700" s="101"/>
      <c r="BJ700" s="101"/>
      <c r="BK700" s="101"/>
      <c r="BL700" s="101"/>
      <c r="BM700" s="101"/>
      <c r="BN700" s="101"/>
      <c r="BO700" s="103"/>
      <c r="BP700" s="99">
        <v>140.622</v>
      </c>
      <c r="BQ700" s="99">
        <v>121</v>
      </c>
      <c r="BR700" s="101"/>
      <c r="BS700" s="99" t="s">
        <v>5260</v>
      </c>
      <c r="BT700" s="99" t="s">
        <v>5261</v>
      </c>
      <c r="BU700" s="99">
        <v>5102</v>
      </c>
      <c r="BV700" s="99"/>
      <c r="BW700" s="99"/>
      <c r="BX700" s="99"/>
      <c r="BY700" s="99"/>
      <c r="BZ700" s="99"/>
      <c r="CA700" s="99"/>
      <c r="CB700" s="99"/>
      <c r="CC700" s="99">
        <v>102</v>
      </c>
      <c r="CD700" s="99">
        <v>8</v>
      </c>
      <c r="CE700" s="99">
        <v>8</v>
      </c>
      <c r="CF700" s="99"/>
      <c r="CG700" s="37" t="e">
        <f>VLOOKUP(Table_1[[#This Row],[EAN]],'[1]Planilha1'!$E:$R,13,0)</f>
        <v>#N/A</v>
      </c>
      <c r="CI700" s="188">
        <f>IF(Table_1[[#This Row],[STATUS MERCADO]]="GO",Table_1[[#This Row],[M. BRUTA TOTAL]],0)</f>
        <v>0</v>
      </c>
      <c r="CJ700" s="188">
        <f>IF(Table_1[[#This Row],[STATUS MERCADO]]="GO",Table_1[[#This Row],[PV UNIT. REALIZADO]]*Table_1[[#This Row],[QUANTIDADE]],0)</f>
        <v>0</v>
      </c>
    </row>
    <row r="701" ht="15" hidden="1">
      <c r="A701" s="7"/>
      <c r="B701" s="102" t="s">
        <v>79</v>
      </c>
      <c r="C701" s="85">
        <v>220746</v>
      </c>
      <c r="D701" s="85">
        <v>12400</v>
      </c>
      <c r="E701" s="85">
        <v>7896336005931</v>
      </c>
      <c r="F701" s="86" t="s">
        <v>156</v>
      </c>
      <c r="G701" s="75" t="s">
        <v>23</v>
      </c>
      <c r="H701" s="75">
        <v>190</v>
      </c>
      <c r="I701" s="87" t="s">
        <v>157</v>
      </c>
      <c r="J701" s="75" t="s">
        <v>158</v>
      </c>
      <c r="K701" s="88" t="s">
        <v>84</v>
      </c>
      <c r="L701" s="88">
        <v>12</v>
      </c>
      <c r="M701" s="88">
        <v>4</v>
      </c>
      <c r="N701" s="75" t="s">
        <v>85</v>
      </c>
      <c r="O701" s="75" t="s">
        <v>159</v>
      </c>
      <c r="P701" s="89">
        <v>20.322</v>
      </c>
      <c r="Q701" s="90">
        <f>(17/100+7.6/100+1.65/100)*P701</f>
        <v>5.334525</v>
      </c>
      <c r="R701" s="90"/>
      <c r="S701" s="90"/>
      <c r="T701" s="90"/>
      <c r="U701" s="90"/>
      <c r="V701" s="90">
        <f>+P701-Q701+R701+S701+T701+U701</f>
        <v>14.987475</v>
      </c>
      <c r="W701" s="91">
        <f>(1.02/100)</f>
        <v>1.02E-2</v>
      </c>
      <c r="X701" s="91">
        <v>4.8E-3</v>
      </c>
      <c r="Y701" s="91">
        <v>0.17</v>
      </c>
      <c r="Z701" s="91">
        <v>1.65E-2</v>
      </c>
      <c r="AA701" s="91">
        <v>7.6E-2</v>
      </c>
      <c r="AB701" s="91">
        <f>SUM(W701:AA701)</f>
        <v>0.2775</v>
      </c>
      <c r="AC701" s="75">
        <v>12</v>
      </c>
      <c r="AD701" s="92">
        <f>IF(AL701="","",+AC701*AL701)</f>
        <v>458.215796178344</v>
      </c>
      <c r="AE701" s="93">
        <f>IF(AL701="","",+AL701*AB701)</f>
        <v>10.596240286624207</v>
      </c>
      <c r="AF701" s="92">
        <f>IF(AL701="","",+AL701-AE701)</f>
        <v>27.58840939490446</v>
      </c>
      <c r="AG701" s="93">
        <f>+V701</f>
        <v>14.987475</v>
      </c>
      <c r="AH701" s="92">
        <f>IF(AF701="","",+AF701-AG701)</f>
        <v>12.60093439490446</v>
      </c>
      <c r="AI701" s="92">
        <f>IF(AH701="","",+AH701*AC701)</f>
        <v>151.21121273885353</v>
      </c>
      <c r="AJ701" s="93">
        <v>25.9</v>
      </c>
      <c r="AK701" s="94">
        <v>0.33</v>
      </c>
      <c r="AL701" s="93">
        <f>IF(V701=0,"",V701/(1-AB701-AK701))</f>
        <v>38.18464968152867</v>
      </c>
      <c r="AM701" s="95">
        <v>0.33</v>
      </c>
      <c r="AN701" s="93">
        <f>IF(V701=0,"",V701/(1-AB701-AM701))</f>
        <v>38.18464968152867</v>
      </c>
      <c r="AO701" s="96">
        <v>1.2</v>
      </c>
      <c r="AP701" s="93">
        <f>IF(BD!AJ701="","",BD!AJ701*BD!AO701)</f>
        <v>31.08</v>
      </c>
      <c r="AQ701" s="91">
        <f>BD!AM701/BD!AK701-1</f>
        <v>0</v>
      </c>
      <c r="AR701" s="91">
        <f>IF(BD!AN701="","",IF(BD!AJ701="","",BD!AN701/BD!AJ701-1))</f>
        <v>0.47431079851462044</v>
      </c>
      <c r="AS701" s="91" t="str">
        <f>IF(BD!AN701="","",IF(BD!AN701&lt;BD!AL701,"ABAIXO DA META","DENTRO DA META"))</f>
        <v>DENTRO DA META</v>
      </c>
      <c r="AT701" s="91" t="str">
        <f>IF(BD!AJ701="","EM ANÁLISE",IF(BD!AP701&gt;=BD!AN701,"GO", "NO GO"))</f>
        <v>NO GO</v>
      </c>
      <c r="AU701" s="97">
        <f>IF(AN701="","",+BD!$AN701-AJ701)</f>
        <v>12.28464968152867</v>
      </c>
      <c r="AV701" s="98"/>
      <c r="AW701" s="90">
        <f>BD!P701*BD!AC701</f>
        <v>243.86399999999998</v>
      </c>
      <c r="AX701" s="90">
        <f>BD!V701*BD!AC701</f>
        <v>179.84969999999998</v>
      </c>
      <c r="AY701" s="90">
        <f>IF(BD!AN701="","",BD!AN701*BD!AC701)</f>
        <v>458.215796178344</v>
      </c>
      <c r="AZ701" s="75" t="s">
        <v>5272</v>
      </c>
      <c r="BA701" s="75"/>
      <c r="BB701" s="75"/>
      <c r="BC701" s="75"/>
      <c r="BD701" s="99" t="s">
        <v>5257</v>
      </c>
      <c r="BE701" s="100" t="s">
        <v>4</v>
      </c>
      <c r="BF701" s="100" t="s">
        <v>4</v>
      </c>
      <c r="BG701" s="99" t="s">
        <v>5258</v>
      </c>
      <c r="BH701" s="101"/>
      <c r="BI701" s="101"/>
      <c r="BJ701" s="101"/>
      <c r="BK701" s="101"/>
      <c r="BL701" s="101"/>
      <c r="BM701" s="101"/>
      <c r="BN701" s="101"/>
      <c r="BO701" s="103"/>
      <c r="BP701" s="99">
        <v>140.622</v>
      </c>
      <c r="BQ701" s="99">
        <v>121</v>
      </c>
      <c r="BR701" s="101"/>
      <c r="BS701" s="99" t="s">
        <v>5260</v>
      </c>
      <c r="BT701" s="99" t="s">
        <v>5261</v>
      </c>
      <c r="BU701" s="99">
        <v>5102</v>
      </c>
      <c r="BV701" s="99"/>
      <c r="BW701" s="99"/>
      <c r="BX701" s="99"/>
      <c r="BY701" s="99"/>
      <c r="BZ701" s="99"/>
      <c r="CA701" s="99"/>
      <c r="CB701" s="99"/>
      <c r="CC701" s="99">
        <v>102</v>
      </c>
      <c r="CD701" s="99">
        <v>8</v>
      </c>
      <c r="CE701" s="99">
        <v>8</v>
      </c>
      <c r="CF701" s="99"/>
      <c r="CG701" s="37" t="e">
        <f>VLOOKUP(Table_1[[#This Row],[EAN]],'[1]Planilha1'!$E:$R,13,0)</f>
        <v>#N/A</v>
      </c>
      <c r="CI701" s="188">
        <f>IF(Table_1[[#This Row],[STATUS MERCADO]]="GO",Table_1[[#This Row],[M. BRUTA TOTAL]],0)</f>
        <v>0</v>
      </c>
      <c r="CJ701" s="188">
        <f>IF(Table_1[[#This Row],[STATUS MERCADO]]="GO",Table_1[[#This Row],[PV UNIT. REALIZADO]]*Table_1[[#This Row],[QUANTIDADE]],0)</f>
        <v>0</v>
      </c>
    </row>
    <row r="702" ht="15" hidden="1">
      <c r="A702" s="7"/>
      <c r="B702" s="102" t="s">
        <v>79</v>
      </c>
      <c r="C702" s="85">
        <v>220747</v>
      </c>
      <c r="D702" s="85">
        <v>12401</v>
      </c>
      <c r="E702" s="85">
        <v>7896336005870</v>
      </c>
      <c r="F702" s="86" t="s">
        <v>160</v>
      </c>
      <c r="G702" s="75" t="s">
        <v>23</v>
      </c>
      <c r="H702" s="75">
        <v>190</v>
      </c>
      <c r="I702" s="87" t="s">
        <v>157</v>
      </c>
      <c r="J702" s="75" t="s">
        <v>158</v>
      </c>
      <c r="K702" s="88" t="s">
        <v>84</v>
      </c>
      <c r="L702" s="88">
        <v>12</v>
      </c>
      <c r="M702" s="88">
        <v>4</v>
      </c>
      <c r="N702" s="75" t="s">
        <v>85</v>
      </c>
      <c r="O702" s="75" t="s">
        <v>159</v>
      </c>
      <c r="P702" s="89">
        <v>21.429</v>
      </c>
      <c r="Q702" s="90">
        <f>(17/100+7.6/100+1.65/100)*P702</f>
        <v>5.6251125</v>
      </c>
      <c r="R702" s="90"/>
      <c r="S702" s="90"/>
      <c r="T702" s="90"/>
      <c r="U702" s="90"/>
      <c r="V702" s="90">
        <f>+P702-Q702+R702+S702+T702+U702</f>
        <v>15.803887499999998</v>
      </c>
      <c r="W702" s="91">
        <f>(1.02/100)</f>
        <v>1.02E-2</v>
      </c>
      <c r="X702" s="91">
        <v>4.8E-3</v>
      </c>
      <c r="Y702" s="91">
        <v>0.17</v>
      </c>
      <c r="Z702" s="91">
        <v>1.65E-2</v>
      </c>
      <c r="AA702" s="91">
        <v>7.6E-2</v>
      </c>
      <c r="AB702" s="91">
        <f>SUM(W702:AA702)</f>
        <v>0.2775</v>
      </c>
      <c r="AC702" s="75">
        <v>12</v>
      </c>
      <c r="AD702" s="92">
        <f>IF(AL702="","",+AC702*AL702)</f>
        <v>483.1761783439491</v>
      </c>
      <c r="AE702" s="93">
        <f>IF(AL702="","",+AL702*AB702)</f>
        <v>11.173449124203826</v>
      </c>
      <c r="AF702" s="92">
        <f>IF(AL702="","",+AL702-AE702)</f>
        <v>29.0912324044586</v>
      </c>
      <c r="AG702" s="93">
        <f>+V702</f>
        <v>15.803887499999998</v>
      </c>
      <c r="AH702" s="92">
        <f>IF(AF702="","",+AF702-AG702)</f>
        <v>13.287344904458603</v>
      </c>
      <c r="AI702" s="92">
        <f>IF(AH702="","",+AH702*AC702)</f>
        <v>159.44813885350322</v>
      </c>
      <c r="AJ702" s="93">
        <v>25.9</v>
      </c>
      <c r="AK702" s="94">
        <v>0.33</v>
      </c>
      <c r="AL702" s="93">
        <f>IF(V702=0,"",V702/(1-AB702-AK702))</f>
        <v>40.26468152866243</v>
      </c>
      <c r="AM702" s="95">
        <v>0.33</v>
      </c>
      <c r="AN702" s="93">
        <f>IF(V702=0,"",V702/(1-AB702-AM702))</f>
        <v>40.26468152866243</v>
      </c>
      <c r="AO702" s="96">
        <v>1.2</v>
      </c>
      <c r="AP702" s="93">
        <f>IF(BD!AJ702="","",BD!AJ702*BD!AO702)</f>
        <v>31.08</v>
      </c>
      <c r="AQ702" s="91">
        <f>BD!AM702/BD!AK702-1</f>
        <v>0</v>
      </c>
      <c r="AR702" s="91">
        <f>IF(BD!AN702="","",IF(BD!AJ702="","",BD!AN702/BD!AJ702-1))</f>
        <v>0.5546209084425648</v>
      </c>
      <c r="AS702" s="91" t="str">
        <f>IF(BD!AN702="","",IF(BD!AN702&lt;BD!AL702,"ABAIXO DA META","DENTRO DA META"))</f>
        <v>DENTRO DA META</v>
      </c>
      <c r="AT702" s="91" t="str">
        <f>IF(BD!AJ702="","EM ANÁLISE",IF(BD!AP702&gt;=BD!AN702,"GO", "NO GO"))</f>
        <v>NO GO</v>
      </c>
      <c r="AU702" s="97">
        <f>IF(AN702="","",+BD!$AN702-AJ702)</f>
        <v>14.36468152866243</v>
      </c>
      <c r="AV702" s="98"/>
      <c r="AW702" s="90">
        <f>BD!P702*BD!AC702</f>
        <v>257.14799999999997</v>
      </c>
      <c r="AX702" s="90">
        <f>BD!V702*BD!AC702</f>
        <v>189.64664999999997</v>
      </c>
      <c r="AY702" s="90">
        <f>IF(BD!AN702="","",BD!AN702*BD!AC702)</f>
        <v>483.1761783439491</v>
      </c>
      <c r="AZ702" s="75" t="s">
        <v>5272</v>
      </c>
      <c r="BA702" s="75"/>
      <c r="BB702" s="75"/>
      <c r="BC702" s="75"/>
      <c r="BD702" s="99" t="s">
        <v>5257</v>
      </c>
      <c r="BE702" s="100" t="s">
        <v>4</v>
      </c>
      <c r="BF702" s="100" t="s">
        <v>4</v>
      </c>
      <c r="BG702" s="99" t="s">
        <v>5258</v>
      </c>
      <c r="BH702" s="101"/>
      <c r="BI702" s="101"/>
      <c r="BJ702" s="101"/>
      <c r="BK702" s="101"/>
      <c r="BL702" s="101"/>
      <c r="BM702" s="101"/>
      <c r="BN702" s="101"/>
      <c r="BO702" s="103"/>
      <c r="BP702" s="99">
        <v>140.622</v>
      </c>
      <c r="BQ702" s="99">
        <v>121</v>
      </c>
      <c r="BR702" s="101"/>
      <c r="BS702" s="99" t="s">
        <v>5260</v>
      </c>
      <c r="BT702" s="99" t="s">
        <v>5261</v>
      </c>
      <c r="BU702" s="99">
        <v>5102</v>
      </c>
      <c r="BV702" s="99"/>
      <c r="BW702" s="99"/>
      <c r="BX702" s="99"/>
      <c r="BY702" s="99"/>
      <c r="BZ702" s="99"/>
      <c r="CA702" s="99"/>
      <c r="CB702" s="99"/>
      <c r="CC702" s="99">
        <v>102</v>
      </c>
      <c r="CD702" s="99">
        <v>8</v>
      </c>
      <c r="CE702" s="99">
        <v>8</v>
      </c>
      <c r="CF702" s="99"/>
      <c r="CG702" s="37" t="e">
        <f>VLOOKUP(Table_1[[#This Row],[EAN]],'[1]Planilha1'!$E:$R,13,0)</f>
        <v>#N/A</v>
      </c>
      <c r="CI702" s="188">
        <f>IF(Table_1[[#This Row],[STATUS MERCADO]]="GO",Table_1[[#This Row],[M. BRUTA TOTAL]],0)</f>
        <v>0</v>
      </c>
      <c r="CJ702" s="188">
        <f>IF(Table_1[[#This Row],[STATUS MERCADO]]="GO",Table_1[[#This Row],[PV UNIT. REALIZADO]]*Table_1[[#This Row],[QUANTIDADE]],0)</f>
        <v>0</v>
      </c>
    </row>
    <row r="703" ht="15" hidden="1">
      <c r="A703" s="7"/>
      <c r="B703" s="102" t="s">
        <v>79</v>
      </c>
      <c r="C703" s="85">
        <v>220748</v>
      </c>
      <c r="D703" s="85">
        <v>12402</v>
      </c>
      <c r="E703" s="85">
        <v>7896336005924</v>
      </c>
      <c r="F703" s="86" t="s">
        <v>161</v>
      </c>
      <c r="G703" s="75" t="s">
        <v>23</v>
      </c>
      <c r="H703" s="75">
        <v>190</v>
      </c>
      <c r="I703" s="87" t="s">
        <v>157</v>
      </c>
      <c r="J703" s="75" t="s">
        <v>158</v>
      </c>
      <c r="K703" s="88" t="s">
        <v>84</v>
      </c>
      <c r="L703" s="88">
        <v>12</v>
      </c>
      <c r="M703" s="88">
        <v>4</v>
      </c>
      <c r="N703" s="75" t="s">
        <v>85</v>
      </c>
      <c r="O703" s="75" t="s">
        <v>159</v>
      </c>
      <c r="P703" s="89">
        <v>21.429</v>
      </c>
      <c r="Q703" s="90">
        <f>(17/100+7.6/100+1.65/100)*P703</f>
        <v>5.6251125</v>
      </c>
      <c r="R703" s="90"/>
      <c r="S703" s="90"/>
      <c r="T703" s="90"/>
      <c r="U703" s="90"/>
      <c r="V703" s="90">
        <f>+P703-Q703+R703+S703+T703+U703</f>
        <v>15.803887499999998</v>
      </c>
      <c r="W703" s="91">
        <f>(1.02/100)</f>
        <v>1.02E-2</v>
      </c>
      <c r="X703" s="91">
        <v>4.8E-3</v>
      </c>
      <c r="Y703" s="91">
        <v>0.17</v>
      </c>
      <c r="Z703" s="91">
        <v>1.65E-2</v>
      </c>
      <c r="AA703" s="91">
        <v>7.6E-2</v>
      </c>
      <c r="AB703" s="91">
        <f>SUM(W703:AA703)</f>
        <v>0.2775</v>
      </c>
      <c r="AC703" s="75">
        <v>12</v>
      </c>
      <c r="AD703" s="92">
        <f>IF(AL703="","",+AC703*AL703)</f>
        <v>483.1761783439491</v>
      </c>
      <c r="AE703" s="93">
        <f>IF(AL703="","",+AL703*AB703)</f>
        <v>11.173449124203826</v>
      </c>
      <c r="AF703" s="92">
        <f>IF(AL703="","",+AL703-AE703)</f>
        <v>29.0912324044586</v>
      </c>
      <c r="AG703" s="93">
        <f>+V703</f>
        <v>15.803887499999998</v>
      </c>
      <c r="AH703" s="92">
        <f>IF(AF703="","",+AF703-AG703)</f>
        <v>13.287344904458603</v>
      </c>
      <c r="AI703" s="92">
        <f>IF(AH703="","",+AH703*AC703)</f>
        <v>159.44813885350322</v>
      </c>
      <c r="AJ703" s="93">
        <v>25.9</v>
      </c>
      <c r="AK703" s="94">
        <v>0.33</v>
      </c>
      <c r="AL703" s="93">
        <f>IF(V703=0,"",V703/(1-AB703-AK703))</f>
        <v>40.26468152866243</v>
      </c>
      <c r="AM703" s="95">
        <v>0.33</v>
      </c>
      <c r="AN703" s="93">
        <f>IF(V703=0,"",V703/(1-AB703-AM703))</f>
        <v>40.26468152866243</v>
      </c>
      <c r="AO703" s="96">
        <v>1.2</v>
      </c>
      <c r="AP703" s="93">
        <f>IF(BD!AJ703="","",BD!AJ703*BD!AO703)</f>
        <v>31.08</v>
      </c>
      <c r="AQ703" s="91">
        <f>BD!AM703/BD!AK703-1</f>
        <v>0</v>
      </c>
      <c r="AR703" s="91">
        <f>IF(BD!AN703="","",IF(BD!AJ703="","",BD!AN703/BD!AJ703-1))</f>
        <v>0.5546209084425648</v>
      </c>
      <c r="AS703" s="91" t="str">
        <f>IF(BD!AN703="","",IF(BD!AN703&lt;BD!AL703,"ABAIXO DA META","DENTRO DA META"))</f>
        <v>DENTRO DA META</v>
      </c>
      <c r="AT703" s="91" t="str">
        <f>IF(BD!AJ703="","EM ANÁLISE",IF(BD!AP703&gt;=BD!AN703,"GO", "NO GO"))</f>
        <v>NO GO</v>
      </c>
      <c r="AU703" s="97">
        <f>IF(AN703="","",+BD!$AN703-AJ703)</f>
        <v>14.36468152866243</v>
      </c>
      <c r="AV703" s="98"/>
      <c r="AW703" s="90">
        <f>BD!P703*BD!AC703</f>
        <v>257.14799999999997</v>
      </c>
      <c r="AX703" s="90">
        <f>BD!V703*BD!AC703</f>
        <v>189.64664999999997</v>
      </c>
      <c r="AY703" s="90">
        <f>IF(BD!AN703="","",BD!AN703*BD!AC703)</f>
        <v>483.1761783439491</v>
      </c>
      <c r="AZ703" s="75" t="s">
        <v>5272</v>
      </c>
      <c r="BA703" s="75"/>
      <c r="BB703" s="75"/>
      <c r="BC703" s="75"/>
      <c r="BD703" s="99" t="s">
        <v>5257</v>
      </c>
      <c r="BE703" s="100" t="s">
        <v>4</v>
      </c>
      <c r="BF703" s="100" t="s">
        <v>4</v>
      </c>
      <c r="BG703" s="99" t="s">
        <v>5258</v>
      </c>
      <c r="BH703" s="101"/>
      <c r="BI703" s="101"/>
      <c r="BJ703" s="101"/>
      <c r="BK703" s="101"/>
      <c r="BL703" s="101"/>
      <c r="BM703" s="101"/>
      <c r="BN703" s="101"/>
      <c r="BO703" s="103"/>
      <c r="BP703" s="99">
        <v>140.622</v>
      </c>
      <c r="BQ703" s="99">
        <v>121</v>
      </c>
      <c r="BR703" s="101"/>
      <c r="BS703" s="99" t="s">
        <v>5260</v>
      </c>
      <c r="BT703" s="99" t="s">
        <v>5261</v>
      </c>
      <c r="BU703" s="99">
        <v>5102</v>
      </c>
      <c r="BV703" s="99"/>
      <c r="BW703" s="99"/>
      <c r="BX703" s="99"/>
      <c r="BY703" s="99"/>
      <c r="BZ703" s="99"/>
      <c r="CA703" s="99"/>
      <c r="CB703" s="99"/>
      <c r="CC703" s="99">
        <v>102</v>
      </c>
      <c r="CD703" s="99">
        <v>8</v>
      </c>
      <c r="CE703" s="99">
        <v>8</v>
      </c>
      <c r="CF703" s="99"/>
      <c r="CG703" s="37" t="e">
        <f>VLOOKUP(Table_1[[#This Row],[EAN]],'[1]Planilha1'!$E:$R,13,0)</f>
        <v>#N/A</v>
      </c>
      <c r="CI703" s="188">
        <f>IF(Table_1[[#This Row],[STATUS MERCADO]]="GO",Table_1[[#This Row],[M. BRUTA TOTAL]],0)</f>
        <v>0</v>
      </c>
      <c r="CJ703" s="188">
        <f>IF(Table_1[[#This Row],[STATUS MERCADO]]="GO",Table_1[[#This Row],[PV UNIT. REALIZADO]]*Table_1[[#This Row],[QUANTIDADE]],0)</f>
        <v>0</v>
      </c>
    </row>
    <row r="704" ht="15" hidden="1">
      <c r="A704" s="7"/>
      <c r="B704" s="102" t="s">
        <v>79</v>
      </c>
      <c r="C704" s="85">
        <v>220749</v>
      </c>
      <c r="D704" s="85">
        <v>13400</v>
      </c>
      <c r="E704" s="85">
        <v>7896336009212</v>
      </c>
      <c r="F704" s="86" t="s">
        <v>162</v>
      </c>
      <c r="G704" s="75" t="s">
        <v>23</v>
      </c>
      <c r="H704" s="75">
        <v>170</v>
      </c>
      <c r="I704" s="87" t="s">
        <v>163</v>
      </c>
      <c r="J704" s="75" t="s">
        <v>158</v>
      </c>
      <c r="K704" s="88" t="s">
        <v>84</v>
      </c>
      <c r="L704" s="88">
        <v>30</v>
      </c>
      <c r="M704" s="88">
        <v>4</v>
      </c>
      <c r="N704" s="75" t="s">
        <v>85</v>
      </c>
      <c r="O704" s="75" t="s">
        <v>159</v>
      </c>
      <c r="P704" s="89">
        <v>4.329</v>
      </c>
      <c r="Q704" s="90">
        <f>(17/100+7.6/100+1.65/100)*P704</f>
        <v>1.1363625</v>
      </c>
      <c r="R704" s="90"/>
      <c r="S704" s="90"/>
      <c r="T704" s="90"/>
      <c r="U704" s="90"/>
      <c r="V704" s="90">
        <f>+P704-Q704+R704+S704+T704+U704</f>
        <v>3.1926375</v>
      </c>
      <c r="W704" s="91">
        <f>(1.02/100)</f>
        <v>1.02E-2</v>
      </c>
      <c r="X704" s="91">
        <v>4.8E-3</v>
      </c>
      <c r="Y704" s="91">
        <v>0.17</v>
      </c>
      <c r="Z704" s="91">
        <v>1.65E-2</v>
      </c>
      <c r="AA704" s="91">
        <v>7.6E-2</v>
      </c>
      <c r="AB704" s="91">
        <f>SUM(W704:AA704)</f>
        <v>0.2775</v>
      </c>
      <c r="AC704" s="75">
        <v>30</v>
      </c>
      <c r="AD704" s="92">
        <f>IF(AL704="","",+AC704*AL704)</f>
        <v>244.02324840764336</v>
      </c>
      <c r="AE704" s="93">
        <f>IF(AL704="","",+AL704*AB704)</f>
        <v>2.257215047770701</v>
      </c>
      <c r="AF704" s="92">
        <f>IF(AL704="","",+AL704-AE704)</f>
        <v>5.876893232484077</v>
      </c>
      <c r="AG704" s="93">
        <f>+V704</f>
        <v>3.1926375</v>
      </c>
      <c r="AH704" s="92">
        <f>IF(AF704="","",+AF704-AG704)</f>
        <v>2.6842557324840772</v>
      </c>
      <c r="AI704" s="92">
        <f>IF(AH704="","",+AH704*AC704)</f>
        <v>80.52767197452232</v>
      </c>
      <c r="AJ704" s="93">
        <v>6.99</v>
      </c>
      <c r="AK704" s="94">
        <v>0.33</v>
      </c>
      <c r="AL704" s="93">
        <f>IF(V704=0,"",V704/(1-AB704-AK704))</f>
        <v>8.134108280254779</v>
      </c>
      <c r="AM704" s="95">
        <v>0.33</v>
      </c>
      <c r="AN704" s="93">
        <f>IF(V704=0,"",V704/(1-AB704-AM704))</f>
        <v>8.134108280254779</v>
      </c>
      <c r="AO704" s="96">
        <v>1.2</v>
      </c>
      <c r="AP704" s="93">
        <f>IF(BD!AJ704="","",BD!AJ704*BD!AO704)</f>
        <v>8.388</v>
      </c>
      <c r="AQ704" s="91">
        <f>BD!AM704/BD!AK704-1</f>
        <v>0</v>
      </c>
      <c r="AR704" s="91">
        <f>IF(BD!AN704="","",IF(BD!AJ704="","",BD!AN704/BD!AJ704-1))</f>
        <v>0.16367786555862351</v>
      </c>
      <c r="AS704" s="91" t="str">
        <f>IF(BD!AN704="","",IF(BD!AN704&lt;BD!AL704,"ABAIXO DA META","DENTRO DA META"))</f>
        <v>DENTRO DA META</v>
      </c>
      <c r="AT704" s="91" t="str">
        <f>IF(BD!AJ704="","EM ANÁLISE",IF(BD!AP704&gt;=BD!AN704,"GO", "NO GO"))</f>
        <v>GO</v>
      </c>
      <c r="AU704" s="97">
        <f>IF(AN704="","",+BD!$AN704-AJ704)</f>
        <v>1.1441082802547786</v>
      </c>
      <c r="AV704" s="98"/>
      <c r="AW704" s="90">
        <f>BD!P704*BD!AC704</f>
        <v>129.87</v>
      </c>
      <c r="AX704" s="90">
        <f>BD!V704*BD!AC704</f>
        <v>95.779125</v>
      </c>
      <c r="AY704" s="90">
        <f>IF(BD!AN704="","",BD!AN704*BD!AC704)</f>
        <v>244.02324840764336</v>
      </c>
      <c r="AZ704" s="75" t="s">
        <v>5272</v>
      </c>
      <c r="BA704" s="75"/>
      <c r="BB704" s="75"/>
      <c r="BC704" s="75"/>
      <c r="BD704" s="99" t="s">
        <v>5257</v>
      </c>
      <c r="BE704" s="100" t="s">
        <v>4</v>
      </c>
      <c r="BF704" s="100" t="s">
        <v>4</v>
      </c>
      <c r="BG704" s="99" t="s">
        <v>5258</v>
      </c>
      <c r="BH704" s="101"/>
      <c r="BI704" s="101"/>
      <c r="BJ704" s="101"/>
      <c r="BK704" s="101"/>
      <c r="BL704" s="101"/>
      <c r="BM704" s="101"/>
      <c r="BN704" s="101"/>
      <c r="BO704" s="103"/>
      <c r="BP704" s="99">
        <v>140.622</v>
      </c>
      <c r="BQ704" s="99">
        <v>121</v>
      </c>
      <c r="BR704" s="101"/>
      <c r="BS704" s="99" t="s">
        <v>5260</v>
      </c>
      <c r="BT704" s="99" t="s">
        <v>5261</v>
      </c>
      <c r="BU704" s="99">
        <v>5102</v>
      </c>
      <c r="BV704" s="99"/>
      <c r="BW704" s="99"/>
      <c r="BX704" s="99"/>
      <c r="BY704" s="99"/>
      <c r="BZ704" s="99"/>
      <c r="CA704" s="99"/>
      <c r="CB704" s="99"/>
      <c r="CC704" s="99">
        <v>102</v>
      </c>
      <c r="CD704" s="99">
        <v>8</v>
      </c>
      <c r="CE704" s="99">
        <v>8</v>
      </c>
      <c r="CF704" s="99"/>
      <c r="CG704" s="37" t="e">
        <f>VLOOKUP(Table_1[[#This Row],[EAN]],'[1]Planilha1'!$E:$R,13,0)</f>
        <v>#N/A</v>
      </c>
      <c r="CI704" s="188">
        <f>IF(Table_1[[#This Row],[STATUS MERCADO]]="GO",Table_1[[#This Row],[M. BRUTA TOTAL]],0)</f>
        <v>80.52767197452232</v>
      </c>
      <c r="CJ704" s="188">
        <f>IF(Table_1[[#This Row],[STATUS MERCADO]]="GO",Table_1[[#This Row],[PV UNIT. REALIZADO]]*Table_1[[#This Row],[QUANTIDADE]],0)</f>
        <v>244.02324840764336</v>
      </c>
    </row>
    <row r="705" ht="15" hidden="1">
      <c r="A705" s="7"/>
      <c r="B705" s="102" t="s">
        <v>79</v>
      </c>
      <c r="C705" s="85">
        <v>220750</v>
      </c>
      <c r="D705" s="85">
        <v>13401</v>
      </c>
      <c r="E705" s="85">
        <v>7896336009229</v>
      </c>
      <c r="F705" s="86" t="s">
        <v>164</v>
      </c>
      <c r="G705" s="75" t="s">
        <v>23</v>
      </c>
      <c r="H705" s="75">
        <v>170</v>
      </c>
      <c r="I705" s="87" t="s">
        <v>163</v>
      </c>
      <c r="J705" s="75" t="s">
        <v>158</v>
      </c>
      <c r="K705" s="88" t="s">
        <v>84</v>
      </c>
      <c r="L705" s="88">
        <v>30</v>
      </c>
      <c r="M705" s="88">
        <v>4</v>
      </c>
      <c r="N705" s="75" t="s">
        <v>85</v>
      </c>
      <c r="O705" s="75" t="s">
        <v>159</v>
      </c>
      <c r="P705" s="89">
        <v>4.329</v>
      </c>
      <c r="Q705" s="90">
        <f>(17/100+7.6/100+1.65/100)*P705</f>
        <v>1.1363625</v>
      </c>
      <c r="R705" s="90"/>
      <c r="S705" s="90"/>
      <c r="T705" s="90"/>
      <c r="U705" s="90"/>
      <c r="V705" s="90">
        <f>+P705-Q705+R705+S705+T705+U705</f>
        <v>3.1926375</v>
      </c>
      <c r="W705" s="91">
        <f>(1.02/100)</f>
        <v>1.02E-2</v>
      </c>
      <c r="X705" s="91">
        <v>4.8E-3</v>
      </c>
      <c r="Y705" s="91">
        <v>0.17</v>
      </c>
      <c r="Z705" s="91">
        <v>1.65E-2</v>
      </c>
      <c r="AA705" s="91">
        <v>7.6E-2</v>
      </c>
      <c r="AB705" s="91">
        <f>SUM(W705:AA705)</f>
        <v>0.2775</v>
      </c>
      <c r="AC705" s="75">
        <v>30</v>
      </c>
      <c r="AD705" s="92">
        <f>IF(AL705="","",+AC705*AL705)</f>
        <v>244.02324840764336</v>
      </c>
      <c r="AE705" s="93">
        <f>IF(AL705="","",+AL705*AB705)</f>
        <v>2.257215047770701</v>
      </c>
      <c r="AF705" s="92">
        <f>IF(AL705="","",+AL705-AE705)</f>
        <v>5.876893232484077</v>
      </c>
      <c r="AG705" s="93">
        <f>+V705</f>
        <v>3.1926375</v>
      </c>
      <c r="AH705" s="92">
        <f>IF(AF705="","",+AF705-AG705)</f>
        <v>2.6842557324840772</v>
      </c>
      <c r="AI705" s="92">
        <f>IF(AH705="","",+AH705*AC705)</f>
        <v>80.52767197452232</v>
      </c>
      <c r="AJ705" s="93">
        <v>6.99</v>
      </c>
      <c r="AK705" s="94">
        <v>0.33</v>
      </c>
      <c r="AL705" s="93">
        <f>IF(V705=0,"",V705/(1-AB705-AK705))</f>
        <v>8.134108280254779</v>
      </c>
      <c r="AM705" s="95">
        <v>0.33</v>
      </c>
      <c r="AN705" s="93">
        <f>IF(V705=0,"",V705/(1-AB705-AM705))</f>
        <v>8.134108280254779</v>
      </c>
      <c r="AO705" s="96">
        <v>1.2</v>
      </c>
      <c r="AP705" s="93">
        <f>IF(BD!AJ705="","",BD!AJ705*BD!AO705)</f>
        <v>8.388</v>
      </c>
      <c r="AQ705" s="91">
        <f>BD!AM705/BD!AK705-1</f>
        <v>0</v>
      </c>
      <c r="AR705" s="91">
        <f>IF(BD!AN705="","",IF(BD!AJ705="","",BD!AN705/BD!AJ705-1))</f>
        <v>0.16367786555862351</v>
      </c>
      <c r="AS705" s="91" t="str">
        <f>IF(BD!AN705="","",IF(BD!AN705&lt;BD!AL705,"ABAIXO DA META","DENTRO DA META"))</f>
        <v>DENTRO DA META</v>
      </c>
      <c r="AT705" s="91" t="str">
        <f>IF(BD!AJ705="","EM ANÁLISE",IF(BD!AP705&gt;=BD!AN705,"GO", "NO GO"))</f>
        <v>GO</v>
      </c>
      <c r="AU705" s="97">
        <f>IF(AN705="","",+BD!$AN705-AJ705)</f>
        <v>1.1441082802547786</v>
      </c>
      <c r="AV705" s="98"/>
      <c r="AW705" s="90">
        <f>BD!P705*BD!AC705</f>
        <v>129.87</v>
      </c>
      <c r="AX705" s="90">
        <f>BD!V705*BD!AC705</f>
        <v>95.779125</v>
      </c>
      <c r="AY705" s="90">
        <f>IF(BD!AN705="","",BD!AN705*BD!AC705)</f>
        <v>244.02324840764336</v>
      </c>
      <c r="AZ705" s="75" t="s">
        <v>5272</v>
      </c>
      <c r="BA705" s="75"/>
      <c r="BB705" s="75"/>
      <c r="BC705" s="75"/>
      <c r="BD705" s="99" t="s">
        <v>5257</v>
      </c>
      <c r="BE705" s="100" t="s">
        <v>4</v>
      </c>
      <c r="BF705" s="100" t="s">
        <v>4</v>
      </c>
      <c r="BG705" s="99" t="s">
        <v>5258</v>
      </c>
      <c r="BH705" s="101"/>
      <c r="BI705" s="101"/>
      <c r="BJ705" s="101"/>
      <c r="BK705" s="101"/>
      <c r="BL705" s="101"/>
      <c r="BM705" s="101"/>
      <c r="BN705" s="101"/>
      <c r="BO705" s="103"/>
      <c r="BP705" s="99">
        <v>140.622</v>
      </c>
      <c r="BQ705" s="99">
        <v>121</v>
      </c>
      <c r="BR705" s="101"/>
      <c r="BS705" s="99" t="s">
        <v>5260</v>
      </c>
      <c r="BT705" s="99" t="s">
        <v>5261</v>
      </c>
      <c r="BU705" s="99">
        <v>5102</v>
      </c>
      <c r="BV705" s="99"/>
      <c r="BW705" s="99"/>
      <c r="BX705" s="99"/>
      <c r="BY705" s="99"/>
      <c r="BZ705" s="99"/>
      <c r="CA705" s="99"/>
      <c r="CB705" s="99"/>
      <c r="CC705" s="99">
        <v>102</v>
      </c>
      <c r="CD705" s="99">
        <v>8</v>
      </c>
      <c r="CE705" s="99">
        <v>8</v>
      </c>
      <c r="CF705" s="99"/>
      <c r="CG705" s="37" t="e">
        <f>VLOOKUP(Table_1[[#This Row],[EAN]],'[1]Planilha1'!$E:$R,13,0)</f>
        <v>#N/A</v>
      </c>
      <c r="CI705" s="188">
        <f>IF(Table_1[[#This Row],[STATUS MERCADO]]="GO",Table_1[[#This Row],[M. BRUTA TOTAL]],0)</f>
        <v>80.52767197452232</v>
      </c>
      <c r="CJ705" s="188">
        <f>IF(Table_1[[#This Row],[STATUS MERCADO]]="GO",Table_1[[#This Row],[PV UNIT. REALIZADO]]*Table_1[[#This Row],[QUANTIDADE]],0)</f>
        <v>244.02324840764336</v>
      </c>
    </row>
    <row r="706" ht="15" hidden="1">
      <c r="A706" s="7"/>
      <c r="B706" s="102" t="s">
        <v>79</v>
      </c>
      <c r="C706" s="85">
        <v>220751</v>
      </c>
      <c r="D706" s="85">
        <v>13402</v>
      </c>
      <c r="E706" s="85">
        <v>7896336006921</v>
      </c>
      <c r="F706" s="86" t="s">
        <v>165</v>
      </c>
      <c r="G706" s="75" t="s">
        <v>23</v>
      </c>
      <c r="H706" s="75">
        <v>170</v>
      </c>
      <c r="I706" s="87" t="s">
        <v>163</v>
      </c>
      <c r="J706" s="75" t="s">
        <v>158</v>
      </c>
      <c r="K706" s="88" t="s">
        <v>84</v>
      </c>
      <c r="L706" s="88">
        <v>30</v>
      </c>
      <c r="M706" s="88">
        <v>4</v>
      </c>
      <c r="N706" s="75" t="s">
        <v>85</v>
      </c>
      <c r="O706" s="75" t="s">
        <v>159</v>
      </c>
      <c r="P706" s="89">
        <v>4.329</v>
      </c>
      <c r="Q706" s="90">
        <f>(17/100+7.6/100+1.65/100)*P706</f>
        <v>1.1363625</v>
      </c>
      <c r="R706" s="90"/>
      <c r="S706" s="90"/>
      <c r="T706" s="90"/>
      <c r="U706" s="90"/>
      <c r="V706" s="90">
        <f>+P706-Q706+R706+S706+T706+U706</f>
        <v>3.1926375</v>
      </c>
      <c r="W706" s="91">
        <f>(1.02/100)</f>
        <v>1.02E-2</v>
      </c>
      <c r="X706" s="91">
        <v>4.8E-3</v>
      </c>
      <c r="Y706" s="91">
        <v>0.17</v>
      </c>
      <c r="Z706" s="91">
        <v>1.65E-2</v>
      </c>
      <c r="AA706" s="91">
        <v>7.6E-2</v>
      </c>
      <c r="AB706" s="91">
        <f>SUM(W706:AA706)</f>
        <v>0.2775</v>
      </c>
      <c r="AC706" s="75">
        <v>30</v>
      </c>
      <c r="AD706" s="92">
        <f>IF(AL706="","",+AC706*AL706)</f>
        <v>244.02324840764336</v>
      </c>
      <c r="AE706" s="93">
        <f>IF(AL706="","",+AL706*AB706)</f>
        <v>2.257215047770701</v>
      </c>
      <c r="AF706" s="92">
        <f>IF(AL706="","",+AL706-AE706)</f>
        <v>5.876893232484077</v>
      </c>
      <c r="AG706" s="93">
        <f>+V706</f>
        <v>3.1926375</v>
      </c>
      <c r="AH706" s="92">
        <f>IF(AF706="","",+AF706-AG706)</f>
        <v>2.6842557324840772</v>
      </c>
      <c r="AI706" s="92">
        <f>IF(AH706="","",+AH706*AC706)</f>
        <v>80.52767197452232</v>
      </c>
      <c r="AJ706" s="93">
        <v>6.99</v>
      </c>
      <c r="AK706" s="94">
        <v>0.33</v>
      </c>
      <c r="AL706" s="93">
        <f>IF(V706=0,"",V706/(1-AB706-AK706))</f>
        <v>8.134108280254779</v>
      </c>
      <c r="AM706" s="95">
        <v>0.33</v>
      </c>
      <c r="AN706" s="93">
        <f>IF(V706=0,"",V706/(1-AB706-AM706))</f>
        <v>8.134108280254779</v>
      </c>
      <c r="AO706" s="96">
        <v>1.2</v>
      </c>
      <c r="AP706" s="93">
        <f>IF(BD!AJ706="","",BD!AJ706*BD!AO706)</f>
        <v>8.388</v>
      </c>
      <c r="AQ706" s="91">
        <f>BD!AM706/BD!AK706-1</f>
        <v>0</v>
      </c>
      <c r="AR706" s="91">
        <f>IF(BD!AN706="","",IF(BD!AJ706="","",BD!AN706/BD!AJ706-1))</f>
        <v>0.16367786555862351</v>
      </c>
      <c r="AS706" s="91" t="str">
        <f>IF(BD!AN706="","",IF(BD!AN706&lt;BD!AL706,"ABAIXO DA META","DENTRO DA META"))</f>
        <v>DENTRO DA META</v>
      </c>
      <c r="AT706" s="91" t="str">
        <f>IF(BD!AJ706="","EM ANÁLISE",IF(BD!AP706&gt;=BD!AN706,"GO", "NO GO"))</f>
        <v>GO</v>
      </c>
      <c r="AU706" s="97">
        <f>IF(AN706="","",+BD!$AN706-AJ706)</f>
        <v>1.1441082802547786</v>
      </c>
      <c r="AV706" s="98"/>
      <c r="AW706" s="90">
        <f>BD!P706*BD!AC706</f>
        <v>129.87</v>
      </c>
      <c r="AX706" s="90">
        <f>BD!V706*BD!AC706</f>
        <v>95.779125</v>
      </c>
      <c r="AY706" s="90">
        <f>IF(BD!AN706="","",BD!AN706*BD!AC706)</f>
        <v>244.02324840764336</v>
      </c>
      <c r="AZ706" s="75" t="s">
        <v>5272</v>
      </c>
      <c r="BA706" s="75"/>
      <c r="BB706" s="75"/>
      <c r="BC706" s="75"/>
      <c r="BD706" s="99" t="s">
        <v>5257</v>
      </c>
      <c r="BE706" s="100" t="s">
        <v>4</v>
      </c>
      <c r="BF706" s="100" t="s">
        <v>4</v>
      </c>
      <c r="BG706" s="99" t="s">
        <v>5258</v>
      </c>
      <c r="BH706" s="101"/>
      <c r="BI706" s="101"/>
      <c r="BJ706" s="101"/>
      <c r="BK706" s="101"/>
      <c r="BL706" s="101"/>
      <c r="BM706" s="101"/>
      <c r="BN706" s="101"/>
      <c r="BO706" s="103"/>
      <c r="BP706" s="99">
        <v>140.622</v>
      </c>
      <c r="BQ706" s="99">
        <v>121</v>
      </c>
      <c r="BR706" s="101"/>
      <c r="BS706" s="99" t="s">
        <v>5260</v>
      </c>
      <c r="BT706" s="99" t="s">
        <v>5261</v>
      </c>
      <c r="BU706" s="99">
        <v>5102</v>
      </c>
      <c r="BV706" s="99"/>
      <c r="BW706" s="99"/>
      <c r="BX706" s="99"/>
      <c r="BY706" s="99"/>
      <c r="BZ706" s="99"/>
      <c r="CA706" s="99"/>
      <c r="CB706" s="99"/>
      <c r="CC706" s="99">
        <v>102</v>
      </c>
      <c r="CD706" s="99">
        <v>8</v>
      </c>
      <c r="CE706" s="99">
        <v>8</v>
      </c>
      <c r="CF706" s="99"/>
      <c r="CG706" s="37" t="e">
        <f>VLOOKUP(Table_1[[#This Row],[EAN]],'[1]Planilha1'!$E:$R,13,0)</f>
        <v>#N/A</v>
      </c>
      <c r="CI706" s="188">
        <f>IF(Table_1[[#This Row],[STATUS MERCADO]]="GO",Table_1[[#This Row],[M. BRUTA TOTAL]],0)</f>
        <v>80.52767197452232</v>
      </c>
      <c r="CJ706" s="188">
        <f>IF(Table_1[[#This Row],[STATUS MERCADO]]="GO",Table_1[[#This Row],[PV UNIT. REALIZADO]]*Table_1[[#This Row],[QUANTIDADE]],0)</f>
        <v>244.02324840764336</v>
      </c>
    </row>
    <row r="707" ht="15" hidden="1">
      <c r="A707" s="7"/>
      <c r="B707" s="102" t="s">
        <v>79</v>
      </c>
      <c r="C707" s="85">
        <v>220752</v>
      </c>
      <c r="D707" s="85">
        <v>13403</v>
      </c>
      <c r="E707" s="85">
        <v>7896336006877</v>
      </c>
      <c r="F707" s="86" t="s">
        <v>166</v>
      </c>
      <c r="G707" s="75" t="s">
        <v>23</v>
      </c>
      <c r="H707" s="75">
        <v>170</v>
      </c>
      <c r="I707" s="87" t="s">
        <v>163</v>
      </c>
      <c r="J707" s="75" t="s">
        <v>158</v>
      </c>
      <c r="K707" s="88" t="s">
        <v>84</v>
      </c>
      <c r="L707" s="88">
        <v>30</v>
      </c>
      <c r="M707" s="88">
        <v>4</v>
      </c>
      <c r="N707" s="75" t="s">
        <v>85</v>
      </c>
      <c r="O707" s="75" t="s">
        <v>159</v>
      </c>
      <c r="P707" s="89">
        <v>5.409</v>
      </c>
      <c r="Q707" s="90">
        <f>(17/100+7.6/100+1.65/100)*P707</f>
        <v>1.4198625</v>
      </c>
      <c r="R707" s="90"/>
      <c r="S707" s="90"/>
      <c r="T707" s="90"/>
      <c r="U707" s="90"/>
      <c r="V707" s="90">
        <f>+P707-Q707+R707+S707+T707+U707</f>
        <v>3.9891375</v>
      </c>
      <c r="W707" s="91">
        <f>(1.02/100)</f>
        <v>1.02E-2</v>
      </c>
      <c r="X707" s="91">
        <v>4.8E-3</v>
      </c>
      <c r="Y707" s="91">
        <v>0.17</v>
      </c>
      <c r="Z707" s="91">
        <v>1.65E-2</v>
      </c>
      <c r="AA707" s="91">
        <v>7.6E-2</v>
      </c>
      <c r="AB707" s="91">
        <f>SUM(W707:AA707)</f>
        <v>0.2775</v>
      </c>
      <c r="AC707" s="75">
        <v>30</v>
      </c>
      <c r="AD707" s="92">
        <f>IF(AL707="","",+AC707*AL707)</f>
        <v>304.90222929936317</v>
      </c>
      <c r="AE707" s="93">
        <f>IF(AL707="","",+AL707*AB707)</f>
        <v>2.8203456210191096</v>
      </c>
      <c r="AF707" s="92">
        <f>IF(AL707="","",+AL707-AE707)</f>
        <v>7.343062022292996</v>
      </c>
      <c r="AG707" s="93">
        <f>+V707</f>
        <v>3.9891375</v>
      </c>
      <c r="AH707" s="92">
        <f>IF(AF707="","",+AF707-AG707)</f>
        <v>3.3539245222929956</v>
      </c>
      <c r="AI707" s="92">
        <f>IF(AH707="","",+AH707*AC707)</f>
        <v>100.61773566878986</v>
      </c>
      <c r="AJ707" s="93">
        <v>6.99</v>
      </c>
      <c r="AK707" s="94">
        <v>0.33</v>
      </c>
      <c r="AL707" s="93">
        <f>IF(V707=0,"",V707/(1-AB707-AK707))</f>
        <v>10.163407643312105</v>
      </c>
      <c r="AM707" s="95">
        <v>0.33</v>
      </c>
      <c r="AN707" s="93">
        <f>IF(V707=0,"",V707/(1-AB707-AM707))</f>
        <v>10.163407643312105</v>
      </c>
      <c r="AO707" s="96">
        <v>1.2</v>
      </c>
      <c r="AP707" s="93">
        <f>IF(BD!AJ707="","",BD!AJ707*BD!AO707)</f>
        <v>8.388</v>
      </c>
      <c r="AQ707" s="91">
        <f>BD!AM707/BD!AK707-1</f>
        <v>0</v>
      </c>
      <c r="AR707" s="91">
        <f>IF(BD!AN707="","",IF(BD!AJ707="","",BD!AN707/BD!AJ707-1))</f>
        <v>0.45399250977283323</v>
      </c>
      <c r="AS707" s="91" t="str">
        <f>IF(BD!AN707="","",IF(BD!AN707&lt;BD!AL707,"ABAIXO DA META","DENTRO DA META"))</f>
        <v>DENTRO DA META</v>
      </c>
      <c r="AT707" s="91" t="str">
        <f>IF(BD!AJ707="","EM ANÁLISE",IF(BD!AP707&gt;=BD!AN707,"GO", "NO GO"))</f>
        <v>NO GO</v>
      </c>
      <c r="AU707" s="97">
        <f>IF(AN707="","",+BD!$AN707-AJ707)</f>
        <v>3.173407643312105</v>
      </c>
      <c r="AV707" s="98"/>
      <c r="AW707" s="90">
        <f>BD!P707*BD!AC707</f>
        <v>162.26999999999998</v>
      </c>
      <c r="AX707" s="90">
        <f>BD!V707*BD!AC707</f>
        <v>119.674125</v>
      </c>
      <c r="AY707" s="90">
        <f>IF(BD!AN707="","",BD!AN707*BD!AC707)</f>
        <v>304.90222929936317</v>
      </c>
      <c r="AZ707" s="75" t="s">
        <v>5272</v>
      </c>
      <c r="BA707" s="75"/>
      <c r="BB707" s="75"/>
      <c r="BC707" s="75"/>
      <c r="BD707" s="99" t="s">
        <v>5257</v>
      </c>
      <c r="BE707" s="100" t="s">
        <v>4</v>
      </c>
      <c r="BF707" s="100" t="s">
        <v>4</v>
      </c>
      <c r="BG707" s="99" t="s">
        <v>5258</v>
      </c>
      <c r="BH707" s="101"/>
      <c r="BI707" s="101"/>
      <c r="BJ707" s="101"/>
      <c r="BK707" s="101"/>
      <c r="BL707" s="101"/>
      <c r="BM707" s="101"/>
      <c r="BN707" s="101"/>
      <c r="BO707" s="103"/>
      <c r="BP707" s="99">
        <v>140.622</v>
      </c>
      <c r="BQ707" s="99">
        <v>121</v>
      </c>
      <c r="BR707" s="101"/>
      <c r="BS707" s="99" t="s">
        <v>5260</v>
      </c>
      <c r="BT707" s="99" t="s">
        <v>5261</v>
      </c>
      <c r="BU707" s="99">
        <v>5102</v>
      </c>
      <c r="BV707" s="99"/>
      <c r="BW707" s="99"/>
      <c r="BX707" s="99"/>
      <c r="BY707" s="99"/>
      <c r="BZ707" s="99"/>
      <c r="CA707" s="99"/>
      <c r="CB707" s="99"/>
      <c r="CC707" s="99">
        <v>102</v>
      </c>
      <c r="CD707" s="99">
        <v>8</v>
      </c>
      <c r="CE707" s="99">
        <v>8</v>
      </c>
      <c r="CF707" s="99"/>
      <c r="CG707" s="37" t="e">
        <f>VLOOKUP(Table_1[[#This Row],[EAN]],'[1]Planilha1'!$E:$R,13,0)</f>
        <v>#N/A</v>
      </c>
      <c r="CI707" s="188">
        <f>IF(Table_1[[#This Row],[STATUS MERCADO]]="GO",Table_1[[#This Row],[M. BRUTA TOTAL]],0)</f>
        <v>0</v>
      </c>
      <c r="CJ707" s="188">
        <f>IF(Table_1[[#This Row],[STATUS MERCADO]]="GO",Table_1[[#This Row],[PV UNIT. REALIZADO]]*Table_1[[#This Row],[QUANTIDADE]],0)</f>
        <v>0</v>
      </c>
    </row>
    <row r="708" ht="15" hidden="1">
      <c r="A708" s="7"/>
      <c r="B708" s="102" t="s">
        <v>79</v>
      </c>
      <c r="C708" s="75">
        <v>220755</v>
      </c>
      <c r="D708" s="75">
        <v>13501</v>
      </c>
      <c r="E708" s="85">
        <v>7896336009298</v>
      </c>
      <c r="F708" s="86" t="s">
        <v>167</v>
      </c>
      <c r="G708" s="75" t="s">
        <v>23</v>
      </c>
      <c r="H708" s="75">
        <v>170</v>
      </c>
      <c r="I708" s="87" t="s">
        <v>163</v>
      </c>
      <c r="J708" s="75" t="s">
        <v>158</v>
      </c>
      <c r="K708" s="88" t="s">
        <v>84</v>
      </c>
      <c r="L708" s="88">
        <v>12</v>
      </c>
      <c r="M708" s="88">
        <v>4</v>
      </c>
      <c r="N708" s="75" t="s">
        <v>85</v>
      </c>
      <c r="O708" s="75" t="s">
        <v>159</v>
      </c>
      <c r="P708" s="89"/>
      <c r="Q708" s="90">
        <f>(17/100+7.6/100+1.65/100)*P708</f>
        <v>0</v>
      </c>
      <c r="R708" s="90"/>
      <c r="S708" s="90"/>
      <c r="T708" s="90"/>
      <c r="U708" s="90"/>
      <c r="V708" s="90">
        <f>+P708-Q708+R708+S708+T708+U708</f>
        <v>0</v>
      </c>
      <c r="W708" s="91">
        <f>(1.02/100)</f>
        <v>1.02E-2</v>
      </c>
      <c r="X708" s="91">
        <v>4.8E-3</v>
      </c>
      <c r="Y708" s="91">
        <v>0.17</v>
      </c>
      <c r="Z708" s="91">
        <v>1.65E-2</v>
      </c>
      <c r="AA708" s="91">
        <v>7.6E-2</v>
      </c>
      <c r="AB708" s="91">
        <f>SUM(W708:AA708)</f>
        <v>0.2775</v>
      </c>
      <c r="AC708" s="75">
        <v>12</v>
      </c>
      <c r="AD708" s="92">
        <f>IF(AL708="","",+AC708*AL708)</f>
      </c>
      <c r="AE708" s="93">
        <f>IF(AL708="","",+AL708*AB708)</f>
      </c>
      <c r="AF708" s="92">
        <f>IF(AL708="","",+AL708-AE708)</f>
      </c>
      <c r="AG708" s="93">
        <f>+V708</f>
        <v>0</v>
      </c>
      <c r="AH708" s="92">
        <f>IF(AF708="","",+AF708-AG708)</f>
      </c>
      <c r="AI708" s="92">
        <f>IF(AH708="","",+AH708*AC708)</f>
      </c>
      <c r="AJ708" s="93"/>
      <c r="AK708" s="94">
        <v>0.33</v>
      </c>
      <c r="AL708" s="93">
        <f>IF(V708=0,"",V708/(1-AB708-AK708))</f>
      </c>
      <c r="AM708" s="95">
        <v>0.33</v>
      </c>
      <c r="AN708" s="93">
        <f>IF(V708=0,"",V708/(1-AB708-AM708))</f>
      </c>
      <c r="AO708" s="96">
        <v>1.2</v>
      </c>
      <c r="AP708" s="93">
        <f>IF(BD!AJ708="","",BD!AJ708*BD!AO708)</f>
      </c>
      <c r="AQ708" s="91">
        <f>BD!AM708/BD!AK708-1</f>
        <v>0</v>
      </c>
      <c r="AR708" s="91">
        <f>IF(BD!AN708="","",IF(BD!AJ708="","",BD!AN708/BD!AJ708-1))</f>
      </c>
      <c r="AS708" s="91">
        <f>IF(BD!AN708="","",IF(BD!AN708&lt;BD!AL708,"ABAIXO DA META","DENTRO DA META"))</f>
      </c>
      <c r="AT708" s="91" t="str">
        <f>IF(BD!AJ708="","EM ANÁLISE",IF(BD!AP708&gt;=BD!AN708,"GO", "NO GO"))</f>
        <v>EM ANÁLISE</v>
      </c>
      <c r="AU708" s="97">
        <f>IF(AN708="","",+BD!$AN708-AJ708)</f>
      </c>
      <c r="AV708" s="98"/>
      <c r="AW708" s="90">
        <f>BD!P708*BD!AC708</f>
        <v>0</v>
      </c>
      <c r="AX708" s="90">
        <f>BD!V708*BD!AC708</f>
        <v>0</v>
      </c>
      <c r="AY708" s="90">
        <f>IF(BD!AN708="","",BD!AN708*BD!AC708)</f>
      </c>
      <c r="AZ708" s="75" t="s">
        <v>123</v>
      </c>
      <c r="BA708" s="75"/>
      <c r="BB708" s="75"/>
      <c r="BC708" s="75"/>
      <c r="BD708" s="104"/>
      <c r="BE708" s="104"/>
      <c r="BF708" s="101"/>
      <c r="BG708" s="101"/>
      <c r="BH708" s="101"/>
      <c r="BI708" s="101"/>
      <c r="BJ708" s="101"/>
      <c r="BK708" s="101"/>
      <c r="BL708" s="101"/>
      <c r="BM708" s="101"/>
      <c r="BN708" s="101"/>
      <c r="BO708" s="103"/>
      <c r="BP708" s="101"/>
      <c r="BQ708" s="101"/>
      <c r="BR708" s="101"/>
      <c r="BS708" s="101"/>
      <c r="BT708" s="101"/>
      <c r="BU708" s="101"/>
      <c r="BV708" s="101"/>
      <c r="BW708" s="101"/>
      <c r="BX708" s="101"/>
      <c r="BY708" s="101"/>
      <c r="BZ708" s="101"/>
      <c r="CA708" s="101"/>
      <c r="CB708" s="101"/>
      <c r="CC708" s="101"/>
      <c r="CD708" s="101"/>
      <c r="CE708" s="101"/>
      <c r="CF708" s="101"/>
      <c r="CG708" s="37" t="e">
        <f>VLOOKUP(Table_1[[#This Row],[EAN]],'[1]Planilha1'!$E:$R,13,0)</f>
        <v>#N/A</v>
      </c>
      <c r="CI708" s="188">
        <f>IF(Table_1[[#This Row],[STATUS MERCADO]]="GO",Table_1[[#This Row],[M. BRUTA TOTAL]],0)</f>
        <v>0</v>
      </c>
      <c r="CJ708" s="188">
        <f>IF(Table_1[[#This Row],[STATUS MERCADO]]="GO",Table_1[[#This Row],[PV UNIT. REALIZADO]]*Table_1[[#This Row],[QUANTIDADE]],0)</f>
        <v>0</v>
      </c>
    </row>
    <row r="709" ht="15" hidden="1">
      <c r="A709" s="7"/>
      <c r="B709" s="84" t="s">
        <v>79</v>
      </c>
      <c r="C709" s="75">
        <v>220756</v>
      </c>
      <c r="D709" s="75">
        <v>13503</v>
      </c>
      <c r="E709" s="85">
        <v>7896336009311</v>
      </c>
      <c r="F709" s="86" t="s">
        <v>168</v>
      </c>
      <c r="G709" s="75" t="s">
        <v>23</v>
      </c>
      <c r="H709" s="75">
        <v>170</v>
      </c>
      <c r="I709" s="87" t="s">
        <v>163</v>
      </c>
      <c r="J709" s="75" t="s">
        <v>158</v>
      </c>
      <c r="K709" s="88" t="s">
        <v>84</v>
      </c>
      <c r="L709" s="88">
        <v>12</v>
      </c>
      <c r="M709" s="88">
        <v>4</v>
      </c>
      <c r="N709" s="75" t="s">
        <v>85</v>
      </c>
      <c r="O709" s="75" t="s">
        <v>159</v>
      </c>
      <c r="P709" s="89"/>
      <c r="Q709" s="90">
        <f>(17/100+7.6/100+1.65/100)*P709</f>
        <v>0</v>
      </c>
      <c r="R709" s="90"/>
      <c r="S709" s="90"/>
      <c r="T709" s="90"/>
      <c r="U709" s="90"/>
      <c r="V709" s="90">
        <f>+P709-Q709+R709+S709+T709+U709</f>
        <v>0</v>
      </c>
      <c r="W709" s="91">
        <f>(1.02/100)</f>
        <v>1.02E-2</v>
      </c>
      <c r="X709" s="91">
        <v>4.8E-3</v>
      </c>
      <c r="Y709" s="91">
        <v>0.17</v>
      </c>
      <c r="Z709" s="91">
        <v>1.65E-2</v>
      </c>
      <c r="AA709" s="91">
        <v>7.6E-2</v>
      </c>
      <c r="AB709" s="91">
        <f>SUM(W709:AA709)</f>
        <v>0.2775</v>
      </c>
      <c r="AC709" s="75">
        <v>12</v>
      </c>
      <c r="AD709" s="92">
        <f>IF(AL709="","",+AC709*AL709)</f>
      </c>
      <c r="AE709" s="93">
        <f>IF(AL709="","",+AL709*AB709)</f>
      </c>
      <c r="AF709" s="92">
        <f>IF(AL709="","",+AL709-AE709)</f>
      </c>
      <c r="AG709" s="93">
        <f>+V709</f>
        <v>0</v>
      </c>
      <c r="AH709" s="92">
        <f>IF(AF709="","",+AF709-AG709)</f>
      </c>
      <c r="AI709" s="92">
        <f>IF(AH709="","",+AH709*AC709)</f>
      </c>
      <c r="AJ709" s="93"/>
      <c r="AK709" s="94">
        <v>0.33</v>
      </c>
      <c r="AL709" s="93">
        <f>IF(V709=0,"",V709/(1-AB709-AK709))</f>
      </c>
      <c r="AM709" s="95">
        <v>0.33</v>
      </c>
      <c r="AN709" s="93">
        <f>IF(V709=0,"",V709/(1-AB709-AM709))</f>
      </c>
      <c r="AO709" s="96">
        <v>1.2</v>
      </c>
      <c r="AP709" s="93">
        <f>IF(BD!AJ709="","",BD!AJ709*BD!AO709)</f>
      </c>
      <c r="AQ709" s="91">
        <f>BD!AM709/BD!AK709-1</f>
        <v>0</v>
      </c>
      <c r="AR709" s="91">
        <f>IF(BD!AN709="","",IF(BD!AJ709="","",BD!AN709/BD!AJ709-1))</f>
      </c>
      <c r="AS709" s="91">
        <f>IF(BD!AN709="","",IF(BD!AN709&lt;BD!AL709,"ABAIXO DA META","DENTRO DA META"))</f>
      </c>
      <c r="AT709" s="91" t="str">
        <f>IF(BD!AJ709="","EM ANÁLISE",IF(BD!AP709&gt;=BD!AN709,"GO", "NO GO"))</f>
        <v>EM ANÁLISE</v>
      </c>
      <c r="AU709" s="97">
        <f>IF(AN709="","",+BD!$AN709-AJ709)</f>
      </c>
      <c r="AV709" s="98"/>
      <c r="AW709" s="90">
        <f>BD!P709*BD!AC709</f>
        <v>0</v>
      </c>
      <c r="AX709" s="90">
        <f>BD!V709*BD!AC709</f>
        <v>0</v>
      </c>
      <c r="AY709" s="90">
        <f>IF(BD!AN709="","",BD!AN709*BD!AC709)</f>
      </c>
      <c r="AZ709" s="75" t="s">
        <v>123</v>
      </c>
      <c r="BA709" s="75"/>
      <c r="BB709" s="75"/>
      <c r="BC709" s="75"/>
      <c r="BD709" s="104"/>
      <c r="BE709" s="104"/>
      <c r="BF709" s="101"/>
      <c r="BG709" s="101"/>
      <c r="BH709" s="101"/>
      <c r="BI709" s="101"/>
      <c r="BJ709" s="101"/>
      <c r="BK709" s="101"/>
      <c r="BL709" s="101"/>
      <c r="BM709" s="101"/>
      <c r="BN709" s="101"/>
      <c r="BO709" s="103"/>
      <c r="BP709" s="101"/>
      <c r="BQ709" s="101"/>
      <c r="BR709" s="101"/>
      <c r="BS709" s="101"/>
      <c r="BT709" s="101"/>
      <c r="BU709" s="101"/>
      <c r="BV709" s="101"/>
      <c r="BW709" s="101"/>
      <c r="BX709" s="101"/>
      <c r="BY709" s="101"/>
      <c r="BZ709" s="101"/>
      <c r="CA709" s="101"/>
      <c r="CB709" s="101"/>
      <c r="CC709" s="101"/>
      <c r="CD709" s="101"/>
      <c r="CE709" s="101"/>
      <c r="CF709" s="101"/>
      <c r="CG709" s="37" t="e">
        <f>VLOOKUP(Table_1[[#This Row],[EAN]],'[1]Planilha1'!$E:$R,13,0)</f>
        <v>#N/A</v>
      </c>
      <c r="CI709" s="188">
        <f>IF(Table_1[[#This Row],[STATUS MERCADO]]="GO",Table_1[[#This Row],[M. BRUTA TOTAL]],0)</f>
        <v>0</v>
      </c>
      <c r="CJ709" s="188">
        <f>IF(Table_1[[#This Row],[STATUS MERCADO]]="GO",Table_1[[#This Row],[PV UNIT. REALIZADO]]*Table_1[[#This Row],[QUANTIDADE]],0)</f>
        <v>0</v>
      </c>
    </row>
    <row r="710" ht="15" hidden="1">
      <c r="A710" s="7"/>
      <c r="B710" s="84" t="s">
        <v>79</v>
      </c>
      <c r="C710" s="75">
        <v>220757</v>
      </c>
      <c r="D710" s="75">
        <v>13504</v>
      </c>
      <c r="E710" s="85">
        <v>7896336009304</v>
      </c>
      <c r="F710" s="86" t="s">
        <v>169</v>
      </c>
      <c r="G710" s="75" t="s">
        <v>23</v>
      </c>
      <c r="H710" s="75">
        <v>170</v>
      </c>
      <c r="I710" s="87" t="s">
        <v>163</v>
      </c>
      <c r="J710" s="75" t="s">
        <v>158</v>
      </c>
      <c r="K710" s="88" t="s">
        <v>84</v>
      </c>
      <c r="L710" s="88">
        <v>12</v>
      </c>
      <c r="M710" s="88">
        <v>4</v>
      </c>
      <c r="N710" s="75" t="s">
        <v>85</v>
      </c>
      <c r="O710" s="75" t="s">
        <v>159</v>
      </c>
      <c r="P710" s="89"/>
      <c r="Q710" s="90">
        <f>(17/100+7.6/100+1.65/100)*P710</f>
        <v>0</v>
      </c>
      <c r="R710" s="90"/>
      <c r="S710" s="90"/>
      <c r="T710" s="90"/>
      <c r="U710" s="90"/>
      <c r="V710" s="90">
        <f>+P710-Q710+R710+S710+T710+U710</f>
        <v>0</v>
      </c>
      <c r="W710" s="91">
        <f>(1.02/100)</f>
        <v>1.02E-2</v>
      </c>
      <c r="X710" s="91">
        <v>4.8E-3</v>
      </c>
      <c r="Y710" s="91">
        <v>0.17</v>
      </c>
      <c r="Z710" s="91">
        <v>1.65E-2</v>
      </c>
      <c r="AA710" s="91">
        <v>7.6E-2</v>
      </c>
      <c r="AB710" s="91">
        <f>SUM(W710:AA710)</f>
        <v>0.2775</v>
      </c>
      <c r="AC710" s="75">
        <v>12</v>
      </c>
      <c r="AD710" s="92">
        <f>IF(AL710="","",+AC710*AL710)</f>
      </c>
      <c r="AE710" s="93">
        <f>IF(AL710="","",+AL710*AB710)</f>
      </c>
      <c r="AF710" s="92">
        <f>IF(AL710="","",+AL710-AE710)</f>
      </c>
      <c r="AG710" s="93">
        <f>+V710</f>
        <v>0</v>
      </c>
      <c r="AH710" s="92">
        <f>IF(AF710="","",+AF710-AG710)</f>
      </c>
      <c r="AI710" s="92">
        <f>IF(AH710="","",+AH710*AC710)</f>
      </c>
      <c r="AJ710" s="93"/>
      <c r="AK710" s="94">
        <v>0.33</v>
      </c>
      <c r="AL710" s="93">
        <f>IF(V710=0,"",V710/(1-AB710-AK710))</f>
      </c>
      <c r="AM710" s="95">
        <v>0.33</v>
      </c>
      <c r="AN710" s="93">
        <f>IF(V710=0,"",V710/(1-AB710-AM710))</f>
      </c>
      <c r="AO710" s="96">
        <v>1.2</v>
      </c>
      <c r="AP710" s="93">
        <f>IF(BD!AJ710="","",BD!AJ710*BD!AO710)</f>
      </c>
      <c r="AQ710" s="91">
        <f>BD!AM710/BD!AK710-1</f>
        <v>0</v>
      </c>
      <c r="AR710" s="91">
        <f>IF(BD!AN710="","",IF(BD!AJ710="","",BD!AN710/BD!AJ710-1))</f>
      </c>
      <c r="AS710" s="91">
        <f>IF(BD!AN710="","",IF(BD!AN710&lt;BD!AL710,"ABAIXO DA META","DENTRO DA META"))</f>
      </c>
      <c r="AT710" s="91" t="str">
        <f>IF(BD!AJ710="","EM ANÁLISE",IF(BD!AP710&gt;=BD!AN710,"GO", "NO GO"))</f>
        <v>EM ANÁLISE</v>
      </c>
      <c r="AU710" s="97">
        <f>IF(AN710="","",+BD!$AN710-AJ710)</f>
      </c>
      <c r="AV710" s="98"/>
      <c r="AW710" s="90">
        <f>BD!P710*BD!AC710</f>
        <v>0</v>
      </c>
      <c r="AX710" s="90">
        <f>BD!V710*BD!AC710</f>
        <v>0</v>
      </c>
      <c r="AY710" s="90">
        <f>IF(BD!AN710="","",BD!AN710*BD!AC710)</f>
      </c>
      <c r="AZ710" s="75" t="s">
        <v>123</v>
      </c>
      <c r="BA710" s="75"/>
      <c r="BB710" s="75"/>
      <c r="BC710" s="75"/>
      <c r="BD710" s="104"/>
      <c r="BE710" s="104"/>
      <c r="BF710" s="101"/>
      <c r="BG710" s="101"/>
      <c r="BH710" s="101"/>
      <c r="BI710" s="101"/>
      <c r="BJ710" s="101"/>
      <c r="BK710" s="101"/>
      <c r="BL710" s="101"/>
      <c r="BM710" s="101"/>
      <c r="BN710" s="101"/>
      <c r="BO710" s="103"/>
      <c r="BP710" s="101"/>
      <c r="BQ710" s="101"/>
      <c r="BR710" s="101"/>
      <c r="BS710" s="101"/>
      <c r="BT710" s="101"/>
      <c r="BU710" s="101"/>
      <c r="BV710" s="101"/>
      <c r="BW710" s="101"/>
      <c r="BX710" s="101"/>
      <c r="BY710" s="101"/>
      <c r="BZ710" s="101"/>
      <c r="CA710" s="101"/>
      <c r="CB710" s="101"/>
      <c r="CC710" s="101"/>
      <c r="CD710" s="101"/>
      <c r="CE710" s="101"/>
      <c r="CF710" s="101"/>
      <c r="CG710" s="37" t="e">
        <f>VLOOKUP(Table_1[[#This Row],[EAN]],'[1]Planilha1'!$E:$R,13,0)</f>
        <v>#N/A</v>
      </c>
      <c r="CI710" s="188">
        <f>IF(Table_1[[#This Row],[STATUS MERCADO]]="GO",Table_1[[#This Row],[M. BRUTA TOTAL]],0)</f>
        <v>0</v>
      </c>
      <c r="CJ710" s="188">
        <f>IF(Table_1[[#This Row],[STATUS MERCADO]]="GO",Table_1[[#This Row],[PV UNIT. REALIZADO]]*Table_1[[#This Row],[QUANTIDADE]],0)</f>
        <v>0</v>
      </c>
    </row>
    <row r="711" ht="15" hidden="1">
      <c r="A711" s="7"/>
      <c r="B711" s="84" t="s">
        <v>79</v>
      </c>
      <c r="C711" s="85">
        <v>220761</v>
      </c>
      <c r="D711" s="85">
        <v>13801</v>
      </c>
      <c r="E711" s="85">
        <v>7896336010072</v>
      </c>
      <c r="F711" s="86" t="s">
        <v>170</v>
      </c>
      <c r="G711" s="75" t="s">
        <v>23</v>
      </c>
      <c r="H711" s="75">
        <v>170</v>
      </c>
      <c r="I711" s="87" t="s">
        <v>163</v>
      </c>
      <c r="J711" s="75" t="s">
        <v>158</v>
      </c>
      <c r="K711" s="88" t="s">
        <v>84</v>
      </c>
      <c r="L711" s="88">
        <v>30</v>
      </c>
      <c r="M711" s="88">
        <v>4</v>
      </c>
      <c r="N711" s="75" t="s">
        <v>85</v>
      </c>
      <c r="O711" s="75" t="s">
        <v>159</v>
      </c>
      <c r="P711" s="89">
        <v>11.421</v>
      </c>
      <c r="Q711" s="90">
        <f>(17/100+7.6/100+1.65/100)*P711</f>
        <v>2.9980124999999997</v>
      </c>
      <c r="R711" s="90"/>
      <c r="S711" s="90"/>
      <c r="T711" s="90"/>
      <c r="U711" s="90"/>
      <c r="V711" s="90">
        <f>+P711-Q711+R711+S711+T711+U711</f>
        <v>8.4229875</v>
      </c>
      <c r="W711" s="91">
        <f>(1.02/100)</f>
        <v>1.02E-2</v>
      </c>
      <c r="X711" s="91">
        <v>4.8E-3</v>
      </c>
      <c r="Y711" s="91">
        <v>0.17</v>
      </c>
      <c r="Z711" s="91">
        <v>1.65E-2</v>
      </c>
      <c r="AA711" s="91">
        <v>7.6E-2</v>
      </c>
      <c r="AB711" s="91">
        <f>SUM(W711:AA711)</f>
        <v>0.2775</v>
      </c>
      <c r="AC711" s="75">
        <v>30</v>
      </c>
      <c r="AD711" s="92">
        <f>IF(AL711="","",+AC711*AL711)</f>
        <v>643.7952229299365</v>
      </c>
      <c r="AE711" s="93">
        <f>IF(AL711="","",+AL711*AB711)</f>
        <v>5.9551058121019125</v>
      </c>
      <c r="AF711" s="92">
        <f>IF(AL711="","",+AL711-AE711)</f>
        <v>15.504734952229303</v>
      </c>
      <c r="AG711" s="93">
        <f>+V711</f>
        <v>8.4229875</v>
      </c>
      <c r="AH711" s="92">
        <f>IF(AF711="","",+AF711-AG711)</f>
        <v>7.081747452229303</v>
      </c>
      <c r="AI711" s="92">
        <f>IF(AH711="","",+AH711*AC711)</f>
        <v>212.45242356687908</v>
      </c>
      <c r="AJ711" s="93">
        <v>17.67</v>
      </c>
      <c r="AK711" s="94">
        <v>0.33</v>
      </c>
      <c r="AL711" s="93">
        <f>IF(V711=0,"",V711/(1-AB711-AK711))</f>
        <v>21.459840764331215</v>
      </c>
      <c r="AM711" s="95">
        <v>0.33</v>
      </c>
      <c r="AN711" s="93">
        <f>IF(V711=0,"",V711/(1-AB711-AM711))</f>
        <v>21.459840764331215</v>
      </c>
      <c r="AO711" s="96">
        <v>1.2</v>
      </c>
      <c r="AP711" s="93">
        <f>IF(BD!AJ711="","",BD!AJ711*BD!AO711)</f>
        <v>21.204</v>
      </c>
      <c r="AQ711" s="91">
        <f>BD!AM711/BD!AK711-1</f>
        <v>0</v>
      </c>
      <c r="AR711" s="91">
        <f>IF(BD!AN711="","",IF(BD!AJ711="","",BD!AN711/BD!AJ711-1))</f>
        <v>0.21447882084500347</v>
      </c>
      <c r="AS711" s="91" t="str">
        <f>IF(BD!AN711="","",IF(BD!AN711&lt;BD!AL711,"ABAIXO DA META","DENTRO DA META"))</f>
        <v>DENTRO DA META</v>
      </c>
      <c r="AT711" s="91" t="str">
        <f>IF(BD!AJ711="","EM ANÁLISE",IF(BD!AP711&gt;=BD!AN711,"GO", "NO GO"))</f>
        <v>NO GO</v>
      </c>
      <c r="AU711" s="97">
        <f>IF(AN711="","",+BD!$AN711-AJ711)</f>
        <v>3.7898407643312133</v>
      </c>
      <c r="AV711" s="98"/>
      <c r="AW711" s="90">
        <f>BD!P711*BD!AC711</f>
        <v>342.63</v>
      </c>
      <c r="AX711" s="90">
        <f>BD!V711*BD!AC711</f>
        <v>252.68962499999998</v>
      </c>
      <c r="AY711" s="90">
        <f>IF(BD!AN711="","",BD!AN711*BD!AC711)</f>
        <v>643.7952229299365</v>
      </c>
      <c r="AZ711" s="75" t="s">
        <v>5272</v>
      </c>
      <c r="BA711" s="75"/>
      <c r="BB711" s="75"/>
      <c r="BC711" s="75"/>
      <c r="BD711" s="99" t="s">
        <v>5257</v>
      </c>
      <c r="BE711" s="100" t="s">
        <v>4</v>
      </c>
      <c r="BF711" s="100" t="s">
        <v>4</v>
      </c>
      <c r="BG711" s="99" t="s">
        <v>5258</v>
      </c>
      <c r="BH711" s="101"/>
      <c r="BI711" s="101"/>
      <c r="BJ711" s="101"/>
      <c r="BK711" s="101"/>
      <c r="BL711" s="101"/>
      <c r="BM711" s="101"/>
      <c r="BN711" s="101"/>
      <c r="BO711" s="103"/>
      <c r="BP711" s="99">
        <v>140.622</v>
      </c>
      <c r="BQ711" s="99">
        <v>121</v>
      </c>
      <c r="BR711" s="101"/>
      <c r="BS711" s="99" t="s">
        <v>5260</v>
      </c>
      <c r="BT711" s="99" t="s">
        <v>5261</v>
      </c>
      <c r="BU711" s="99">
        <v>5102</v>
      </c>
      <c r="BV711" s="99"/>
      <c r="BW711" s="99"/>
      <c r="BX711" s="99"/>
      <c r="BY711" s="99"/>
      <c r="BZ711" s="99"/>
      <c r="CA711" s="99"/>
      <c r="CB711" s="99"/>
      <c r="CC711" s="99">
        <v>102</v>
      </c>
      <c r="CD711" s="99">
        <v>8</v>
      </c>
      <c r="CE711" s="99">
        <v>8</v>
      </c>
      <c r="CF711" s="99"/>
      <c r="CG711" s="37" t="e">
        <f>VLOOKUP(Table_1[[#This Row],[EAN]],'[1]Planilha1'!$E:$R,13,0)</f>
        <v>#N/A</v>
      </c>
      <c r="CI711" s="188">
        <f>IF(Table_1[[#This Row],[STATUS MERCADO]]="GO",Table_1[[#This Row],[M. BRUTA TOTAL]],0)</f>
        <v>0</v>
      </c>
      <c r="CJ711" s="188">
        <f>IF(Table_1[[#This Row],[STATUS MERCADO]]="GO",Table_1[[#This Row],[PV UNIT. REALIZADO]]*Table_1[[#This Row],[QUANTIDADE]],0)</f>
        <v>0</v>
      </c>
    </row>
    <row r="712" ht="15" hidden="1">
      <c r="A712" s="7"/>
      <c r="B712" s="84" t="s">
        <v>79</v>
      </c>
      <c r="C712" s="85">
        <v>220762</v>
      </c>
      <c r="D712" s="85">
        <v>13803</v>
      </c>
      <c r="E712" s="85">
        <v>7896336010058</v>
      </c>
      <c r="F712" s="86" t="s">
        <v>171</v>
      </c>
      <c r="G712" s="75" t="s">
        <v>23</v>
      </c>
      <c r="H712" s="75">
        <v>170</v>
      </c>
      <c r="I712" s="87" t="s">
        <v>163</v>
      </c>
      <c r="J712" s="75" t="s">
        <v>158</v>
      </c>
      <c r="K712" s="88" t="s">
        <v>84</v>
      </c>
      <c r="L712" s="88">
        <v>30</v>
      </c>
      <c r="M712" s="88">
        <v>4</v>
      </c>
      <c r="N712" s="75" t="s">
        <v>85</v>
      </c>
      <c r="O712" s="75" t="s">
        <v>159</v>
      </c>
      <c r="P712" s="89">
        <v>11.421</v>
      </c>
      <c r="Q712" s="90">
        <f>(17/100+7.6/100+1.65/100)*P712</f>
        <v>2.9980124999999997</v>
      </c>
      <c r="R712" s="90"/>
      <c r="S712" s="90"/>
      <c r="T712" s="90"/>
      <c r="U712" s="90"/>
      <c r="V712" s="90">
        <f>+P712-Q712+R712+S712+T712+U712</f>
        <v>8.4229875</v>
      </c>
      <c r="W712" s="91">
        <f>(1.02/100)</f>
        <v>1.02E-2</v>
      </c>
      <c r="X712" s="91">
        <v>4.8E-3</v>
      </c>
      <c r="Y712" s="91">
        <v>0.17</v>
      </c>
      <c r="Z712" s="91">
        <v>1.65E-2</v>
      </c>
      <c r="AA712" s="91">
        <v>7.6E-2</v>
      </c>
      <c r="AB712" s="91">
        <f>SUM(W712:AA712)</f>
        <v>0.2775</v>
      </c>
      <c r="AC712" s="75">
        <v>30</v>
      </c>
      <c r="AD712" s="92">
        <f>IF(AL712="","",+AC712*AL712)</f>
        <v>643.7952229299365</v>
      </c>
      <c r="AE712" s="93">
        <f>IF(AL712="","",+AL712*AB712)</f>
        <v>5.9551058121019125</v>
      </c>
      <c r="AF712" s="92">
        <f>IF(AL712="","",+AL712-AE712)</f>
        <v>15.504734952229303</v>
      </c>
      <c r="AG712" s="93">
        <f>+V712</f>
        <v>8.4229875</v>
      </c>
      <c r="AH712" s="92">
        <f>IF(AF712="","",+AF712-AG712)</f>
        <v>7.081747452229303</v>
      </c>
      <c r="AI712" s="92">
        <f>IF(AH712="","",+AH712*AC712)</f>
        <v>212.45242356687908</v>
      </c>
      <c r="AJ712" s="93">
        <v>17.67</v>
      </c>
      <c r="AK712" s="94">
        <v>0.33</v>
      </c>
      <c r="AL712" s="93">
        <f>IF(V712=0,"",V712/(1-AB712-AK712))</f>
        <v>21.459840764331215</v>
      </c>
      <c r="AM712" s="95">
        <v>0.33</v>
      </c>
      <c r="AN712" s="93">
        <f>IF(V712=0,"",V712/(1-AB712-AM712))</f>
        <v>21.459840764331215</v>
      </c>
      <c r="AO712" s="96">
        <v>1.2</v>
      </c>
      <c r="AP712" s="93">
        <f>IF(BD!AJ712="","",BD!AJ712*BD!AO712)</f>
        <v>21.204</v>
      </c>
      <c r="AQ712" s="91">
        <f>BD!AM712/BD!AK712-1</f>
        <v>0</v>
      </c>
      <c r="AR712" s="91">
        <f>IF(BD!AN712="","",IF(BD!AJ712="","",BD!AN712/BD!AJ712-1))</f>
        <v>0.21447882084500347</v>
      </c>
      <c r="AS712" s="91" t="str">
        <f>IF(BD!AN712="","",IF(BD!AN712&lt;BD!AL712,"ABAIXO DA META","DENTRO DA META"))</f>
        <v>DENTRO DA META</v>
      </c>
      <c r="AT712" s="91" t="str">
        <f>IF(BD!AJ712="","EM ANÁLISE",IF(BD!AP712&gt;=BD!AN712,"GO", "NO GO"))</f>
        <v>NO GO</v>
      </c>
      <c r="AU712" s="97">
        <f>IF(AN712="","",+BD!$AN712-AJ712)</f>
        <v>3.7898407643312133</v>
      </c>
      <c r="AV712" s="98"/>
      <c r="AW712" s="90">
        <f>BD!P712*BD!AC712</f>
        <v>342.63</v>
      </c>
      <c r="AX712" s="90">
        <f>BD!V712*BD!AC712</f>
        <v>252.68962499999998</v>
      </c>
      <c r="AY712" s="90">
        <f>IF(BD!AN712="","",BD!AN712*BD!AC712)</f>
        <v>643.7952229299365</v>
      </c>
      <c r="AZ712" s="75" t="s">
        <v>5272</v>
      </c>
      <c r="BA712" s="75"/>
      <c r="BB712" s="75"/>
      <c r="BC712" s="75"/>
      <c r="BD712" s="99" t="s">
        <v>5257</v>
      </c>
      <c r="BE712" s="100" t="s">
        <v>4</v>
      </c>
      <c r="BF712" s="100" t="s">
        <v>4</v>
      </c>
      <c r="BG712" s="99" t="s">
        <v>5258</v>
      </c>
      <c r="BH712" s="101"/>
      <c r="BI712" s="101"/>
      <c r="BJ712" s="101"/>
      <c r="BK712" s="101"/>
      <c r="BL712" s="101"/>
      <c r="BM712" s="101"/>
      <c r="BN712" s="101"/>
      <c r="BO712" s="103"/>
      <c r="BP712" s="99">
        <v>140.622</v>
      </c>
      <c r="BQ712" s="99">
        <v>121</v>
      </c>
      <c r="BR712" s="101"/>
      <c r="BS712" s="99" t="s">
        <v>5260</v>
      </c>
      <c r="BT712" s="99" t="s">
        <v>5261</v>
      </c>
      <c r="BU712" s="99">
        <v>5102</v>
      </c>
      <c r="BV712" s="99"/>
      <c r="BW712" s="99"/>
      <c r="BX712" s="99"/>
      <c r="BY712" s="99"/>
      <c r="BZ712" s="99"/>
      <c r="CA712" s="99"/>
      <c r="CB712" s="99"/>
      <c r="CC712" s="99">
        <v>102</v>
      </c>
      <c r="CD712" s="99">
        <v>8</v>
      </c>
      <c r="CE712" s="99">
        <v>8</v>
      </c>
      <c r="CF712" s="99"/>
      <c r="CG712" s="37" t="e">
        <f>VLOOKUP(Table_1[[#This Row],[EAN]],'[1]Planilha1'!$E:$R,13,0)</f>
        <v>#N/A</v>
      </c>
      <c r="CI712" s="188">
        <f>IF(Table_1[[#This Row],[STATUS MERCADO]]="GO",Table_1[[#This Row],[M. BRUTA TOTAL]],0)</f>
        <v>0</v>
      </c>
      <c r="CJ712" s="188">
        <f>IF(Table_1[[#This Row],[STATUS MERCADO]]="GO",Table_1[[#This Row],[PV UNIT. REALIZADO]]*Table_1[[#This Row],[QUANTIDADE]],0)</f>
        <v>0</v>
      </c>
    </row>
    <row r="713" ht="15" hidden="1">
      <c r="A713" s="7"/>
      <c r="B713" s="84" t="s">
        <v>79</v>
      </c>
      <c r="C713" s="85">
        <v>220763</v>
      </c>
      <c r="D713" s="85">
        <v>13804</v>
      </c>
      <c r="E713" s="85">
        <v>7896336010065</v>
      </c>
      <c r="F713" s="86" t="s">
        <v>172</v>
      </c>
      <c r="G713" s="75" t="s">
        <v>23</v>
      </c>
      <c r="H713" s="75">
        <v>170</v>
      </c>
      <c r="I713" s="87" t="s">
        <v>163</v>
      </c>
      <c r="J713" s="75" t="s">
        <v>158</v>
      </c>
      <c r="K713" s="88" t="s">
        <v>84</v>
      </c>
      <c r="L713" s="88">
        <v>30</v>
      </c>
      <c r="M713" s="88">
        <v>4</v>
      </c>
      <c r="N713" s="75" t="s">
        <v>85</v>
      </c>
      <c r="O713" s="75" t="s">
        <v>159</v>
      </c>
      <c r="P713" s="89">
        <v>11.421</v>
      </c>
      <c r="Q713" s="90">
        <f>(17/100+7.6/100+1.65/100)*P713</f>
        <v>2.9980124999999997</v>
      </c>
      <c r="R713" s="90"/>
      <c r="S713" s="90"/>
      <c r="T713" s="90"/>
      <c r="U713" s="90"/>
      <c r="V713" s="90">
        <f>+P713-Q713+R713+S713+T713+U713</f>
        <v>8.4229875</v>
      </c>
      <c r="W713" s="91">
        <f>(1.02/100)</f>
        <v>1.02E-2</v>
      </c>
      <c r="X713" s="91">
        <v>4.8E-3</v>
      </c>
      <c r="Y713" s="91">
        <v>0.17</v>
      </c>
      <c r="Z713" s="91">
        <v>1.65E-2</v>
      </c>
      <c r="AA713" s="91">
        <v>7.6E-2</v>
      </c>
      <c r="AB713" s="91">
        <f>SUM(W713:AA713)</f>
        <v>0.2775</v>
      </c>
      <c r="AC713" s="75">
        <v>30</v>
      </c>
      <c r="AD713" s="92">
        <f>IF(AL713="","",+AC713*AL713)</f>
        <v>643.7952229299365</v>
      </c>
      <c r="AE713" s="93">
        <f>IF(AL713="","",+AL713*AB713)</f>
        <v>5.9551058121019125</v>
      </c>
      <c r="AF713" s="92">
        <f>IF(AL713="","",+AL713-AE713)</f>
        <v>15.504734952229303</v>
      </c>
      <c r="AG713" s="93">
        <f>+V713</f>
        <v>8.4229875</v>
      </c>
      <c r="AH713" s="92">
        <f>IF(AF713="","",+AF713-AG713)</f>
        <v>7.081747452229303</v>
      </c>
      <c r="AI713" s="92">
        <f>IF(AH713="","",+AH713*AC713)</f>
        <v>212.45242356687908</v>
      </c>
      <c r="AJ713" s="93">
        <v>17.67</v>
      </c>
      <c r="AK713" s="94">
        <v>0.33</v>
      </c>
      <c r="AL713" s="93">
        <f>IF(V713=0,"",V713/(1-AB713-AK713))</f>
        <v>21.459840764331215</v>
      </c>
      <c r="AM713" s="95">
        <v>0.33</v>
      </c>
      <c r="AN713" s="93">
        <f>IF(V713=0,"",V713/(1-AB713-AM713))</f>
        <v>21.459840764331215</v>
      </c>
      <c r="AO713" s="96">
        <v>1.2</v>
      </c>
      <c r="AP713" s="93">
        <f>IF(BD!AJ713="","",BD!AJ713*BD!AO713)</f>
        <v>21.204</v>
      </c>
      <c r="AQ713" s="91">
        <f>BD!AM713/BD!AK713-1</f>
        <v>0</v>
      </c>
      <c r="AR713" s="91">
        <f>IF(BD!AN713="","",IF(BD!AJ713="","",BD!AN713/BD!AJ713-1))</f>
        <v>0.21447882084500347</v>
      </c>
      <c r="AS713" s="91" t="str">
        <f>IF(BD!AN713="","",IF(BD!AN713&lt;BD!AL713,"ABAIXO DA META","DENTRO DA META"))</f>
        <v>DENTRO DA META</v>
      </c>
      <c r="AT713" s="91" t="str">
        <f>IF(BD!AJ713="","EM ANÁLISE",IF(BD!AP713&gt;=BD!AN713,"GO", "NO GO"))</f>
        <v>NO GO</v>
      </c>
      <c r="AU713" s="97">
        <f>IF(AN713="","",+BD!$AN713-AJ713)</f>
        <v>3.7898407643312133</v>
      </c>
      <c r="AV713" s="98"/>
      <c r="AW713" s="90">
        <f>BD!P713*BD!AC713</f>
        <v>342.63</v>
      </c>
      <c r="AX713" s="90">
        <f>BD!V713*BD!AC713</f>
        <v>252.68962499999998</v>
      </c>
      <c r="AY713" s="90">
        <f>IF(BD!AN713="","",BD!AN713*BD!AC713)</f>
        <v>643.7952229299365</v>
      </c>
      <c r="AZ713" s="75" t="s">
        <v>5272</v>
      </c>
      <c r="BA713" s="75"/>
      <c r="BB713" s="75"/>
      <c r="BC713" s="75"/>
      <c r="BD713" s="99" t="s">
        <v>5257</v>
      </c>
      <c r="BE713" s="100" t="s">
        <v>4</v>
      </c>
      <c r="BF713" s="100" t="s">
        <v>4</v>
      </c>
      <c r="BG713" s="99" t="s">
        <v>5258</v>
      </c>
      <c r="BH713" s="101"/>
      <c r="BI713" s="101"/>
      <c r="BJ713" s="101"/>
      <c r="BK713" s="101"/>
      <c r="BL713" s="101"/>
      <c r="BM713" s="101"/>
      <c r="BN713" s="101"/>
      <c r="BO713" s="103"/>
      <c r="BP713" s="99">
        <v>140.622</v>
      </c>
      <c r="BQ713" s="99">
        <v>121</v>
      </c>
      <c r="BR713" s="101"/>
      <c r="BS713" s="99" t="s">
        <v>5260</v>
      </c>
      <c r="BT713" s="99" t="s">
        <v>5261</v>
      </c>
      <c r="BU713" s="99">
        <v>5102</v>
      </c>
      <c r="BV713" s="99"/>
      <c r="BW713" s="99"/>
      <c r="BX713" s="99"/>
      <c r="BY713" s="99"/>
      <c r="BZ713" s="99"/>
      <c r="CA713" s="99"/>
      <c r="CB713" s="99"/>
      <c r="CC713" s="99">
        <v>102</v>
      </c>
      <c r="CD713" s="99">
        <v>8</v>
      </c>
      <c r="CE713" s="99">
        <v>8</v>
      </c>
      <c r="CF713" s="99"/>
      <c r="CG713" s="37" t="e">
        <f>VLOOKUP(Table_1[[#This Row],[EAN]],'[1]Planilha1'!$E:$R,13,0)</f>
        <v>#N/A</v>
      </c>
      <c r="CI713" s="188">
        <f>IF(Table_1[[#This Row],[STATUS MERCADO]]="GO",Table_1[[#This Row],[M. BRUTA TOTAL]],0)</f>
        <v>0</v>
      </c>
      <c r="CJ713" s="188">
        <f>IF(Table_1[[#This Row],[STATUS MERCADO]]="GO",Table_1[[#This Row],[PV UNIT. REALIZADO]]*Table_1[[#This Row],[QUANTIDADE]],0)</f>
        <v>0</v>
      </c>
    </row>
    <row r="714" ht="15" hidden="1">
      <c r="A714" s="7"/>
      <c r="B714" s="84" t="s">
        <v>79</v>
      </c>
      <c r="C714" s="75">
        <v>220764</v>
      </c>
      <c r="D714" s="75">
        <v>13900</v>
      </c>
      <c r="E714" s="85">
        <v>7896336003579</v>
      </c>
      <c r="F714" s="86" t="s">
        <v>173</v>
      </c>
      <c r="G714" s="75" t="s">
        <v>23</v>
      </c>
      <c r="H714" s="75">
        <v>170</v>
      </c>
      <c r="I714" s="87" t="s">
        <v>163</v>
      </c>
      <c r="J714" s="75" t="s">
        <v>158</v>
      </c>
      <c r="K714" s="88" t="s">
        <v>84</v>
      </c>
      <c r="L714" s="88">
        <v>2</v>
      </c>
      <c r="M714" s="88">
        <v>4</v>
      </c>
      <c r="N714" s="75" t="s">
        <v>85</v>
      </c>
      <c r="O714" s="75" t="s">
        <v>159</v>
      </c>
      <c r="P714" s="89"/>
      <c r="Q714" s="90">
        <f>(17/100+7.6/100+1.65/100)*P714</f>
        <v>0</v>
      </c>
      <c r="R714" s="90"/>
      <c r="S714" s="90"/>
      <c r="T714" s="90"/>
      <c r="U714" s="90"/>
      <c r="V714" s="90">
        <f>+P714-Q714+R714+S714+T714+U714</f>
        <v>0</v>
      </c>
      <c r="W714" s="91">
        <f>(1.02/100)</f>
        <v>1.02E-2</v>
      </c>
      <c r="X714" s="91">
        <v>4.8E-3</v>
      </c>
      <c r="Y714" s="91">
        <v>0.17</v>
      </c>
      <c r="Z714" s="91">
        <v>1.65E-2</v>
      </c>
      <c r="AA714" s="91">
        <v>7.6E-2</v>
      </c>
      <c r="AB714" s="91">
        <f>SUM(W714:AA714)</f>
        <v>0.2775</v>
      </c>
      <c r="AC714" s="75">
        <v>2</v>
      </c>
      <c r="AD714" s="92">
        <f>IF(AL714="","",+AC714*AL714)</f>
      </c>
      <c r="AE714" s="93">
        <f>IF(AL714="","",+AL714*AB714)</f>
      </c>
      <c r="AF714" s="92">
        <f>IF(AL714="","",+AL714-AE714)</f>
      </c>
      <c r="AG714" s="93">
        <f>+V714</f>
        <v>0</v>
      </c>
      <c r="AH714" s="92">
        <f>IF(AF714="","",+AF714-AG714)</f>
      </c>
      <c r="AI714" s="92">
        <f>IF(AH714="","",+AH714*AC714)</f>
      </c>
      <c r="AJ714" s="93"/>
      <c r="AK714" s="94">
        <v>0.33</v>
      </c>
      <c r="AL714" s="93">
        <f>IF(V714=0,"",V714/(1-AB714-AK714))</f>
      </c>
      <c r="AM714" s="95">
        <v>0.33</v>
      </c>
      <c r="AN714" s="93">
        <f>IF(V714=0,"",V714/(1-AB714-AM714))</f>
      </c>
      <c r="AO714" s="96">
        <v>1.2</v>
      </c>
      <c r="AP714" s="93">
        <f>IF(BD!AJ714="","",BD!AJ714*BD!AO714)</f>
      </c>
      <c r="AQ714" s="91">
        <f>BD!AM714/BD!AK714-1</f>
        <v>0</v>
      </c>
      <c r="AR714" s="91">
        <f>IF(BD!AN714="","",IF(BD!AJ714="","",BD!AN714/BD!AJ714-1))</f>
      </c>
      <c r="AS714" s="91">
        <f>IF(BD!AN714="","",IF(BD!AN714&lt;BD!AL714,"ABAIXO DA META","DENTRO DA META"))</f>
      </c>
      <c r="AT714" s="91" t="str">
        <f>IF(BD!AJ714="","EM ANÁLISE",IF(BD!AP714&gt;=BD!AN714,"GO", "NO GO"))</f>
        <v>EM ANÁLISE</v>
      </c>
      <c r="AU714" s="97">
        <f>IF(AN714="","",+BD!$AN714-AJ714)</f>
      </c>
      <c r="AV714" s="98"/>
      <c r="AW714" s="90">
        <f>BD!P714*BD!AC714</f>
        <v>0</v>
      </c>
      <c r="AX714" s="90">
        <f>BD!V714*BD!AC714</f>
        <v>0</v>
      </c>
      <c r="AY714" s="90">
        <f>IF(BD!AN714="","",BD!AN714*BD!AC714)</f>
      </c>
      <c r="AZ714" s="75" t="s">
        <v>123</v>
      </c>
      <c r="BA714" s="75"/>
      <c r="BB714" s="75"/>
      <c r="BC714" s="75"/>
      <c r="BD714" s="104"/>
      <c r="BE714" s="104"/>
      <c r="BF714" s="101"/>
      <c r="BG714" s="101"/>
      <c r="BH714" s="101"/>
      <c r="BI714" s="101"/>
      <c r="BJ714" s="101"/>
      <c r="BK714" s="101"/>
      <c r="BL714" s="101"/>
      <c r="BM714" s="101"/>
      <c r="BN714" s="101"/>
      <c r="BO714" s="103"/>
      <c r="BP714" s="101"/>
      <c r="BQ714" s="101"/>
      <c r="BR714" s="101"/>
      <c r="BS714" s="101"/>
      <c r="BT714" s="101"/>
      <c r="BU714" s="101"/>
      <c r="BV714" s="101"/>
      <c r="BW714" s="101"/>
      <c r="BX714" s="101"/>
      <c r="BY714" s="101"/>
      <c r="BZ714" s="101"/>
      <c r="CA714" s="101"/>
      <c r="CB714" s="101"/>
      <c r="CC714" s="101"/>
      <c r="CD714" s="101"/>
      <c r="CE714" s="101"/>
      <c r="CF714" s="101"/>
      <c r="CG714" s="37" t="e">
        <f>VLOOKUP(Table_1[[#This Row],[EAN]],'[1]Planilha1'!$E:$R,13,0)</f>
        <v>#N/A</v>
      </c>
      <c r="CI714" s="188">
        <f>IF(Table_1[[#This Row],[STATUS MERCADO]]="GO",Table_1[[#This Row],[M. BRUTA TOTAL]],0)</f>
        <v>0</v>
      </c>
      <c r="CJ714" s="188">
        <f>IF(Table_1[[#This Row],[STATUS MERCADO]]="GO",Table_1[[#This Row],[PV UNIT. REALIZADO]]*Table_1[[#This Row],[QUANTIDADE]],0)</f>
        <v>0</v>
      </c>
    </row>
    <row r="715" ht="15" hidden="1">
      <c r="A715" s="7"/>
      <c r="B715" s="84" t="s">
        <v>79</v>
      </c>
      <c r="C715" s="75">
        <v>220765</v>
      </c>
      <c r="D715" s="75">
        <v>13901</v>
      </c>
      <c r="E715" s="85">
        <v>7896336003241</v>
      </c>
      <c r="F715" s="86" t="s">
        <v>174</v>
      </c>
      <c r="G715" s="75" t="s">
        <v>23</v>
      </c>
      <c r="H715" s="75">
        <v>170</v>
      </c>
      <c r="I715" s="87" t="s">
        <v>163</v>
      </c>
      <c r="J715" s="75" t="s">
        <v>158</v>
      </c>
      <c r="K715" s="88" t="s">
        <v>84</v>
      </c>
      <c r="L715" s="88">
        <v>2</v>
      </c>
      <c r="M715" s="88">
        <v>4</v>
      </c>
      <c r="N715" s="75" t="s">
        <v>85</v>
      </c>
      <c r="O715" s="75" t="s">
        <v>159</v>
      </c>
      <c r="P715" s="89"/>
      <c r="Q715" s="90">
        <f>(17/100+7.6/100+1.65/100)*P715</f>
        <v>0</v>
      </c>
      <c r="R715" s="90"/>
      <c r="S715" s="90"/>
      <c r="T715" s="90"/>
      <c r="U715" s="90"/>
      <c r="V715" s="90">
        <f>+P715-Q715+R715+S715+T715+U715</f>
        <v>0</v>
      </c>
      <c r="W715" s="91">
        <f>(1.02/100)</f>
        <v>1.02E-2</v>
      </c>
      <c r="X715" s="91">
        <v>4.8E-3</v>
      </c>
      <c r="Y715" s="91">
        <v>0.17</v>
      </c>
      <c r="Z715" s="91">
        <v>1.65E-2</v>
      </c>
      <c r="AA715" s="91">
        <v>7.6E-2</v>
      </c>
      <c r="AB715" s="91">
        <f>SUM(W715:AA715)</f>
        <v>0.2775</v>
      </c>
      <c r="AC715" s="75">
        <v>2</v>
      </c>
      <c r="AD715" s="92">
        <f>IF(AL715="","",+AC715*AL715)</f>
      </c>
      <c r="AE715" s="93">
        <f>IF(AL715="","",+AL715*AB715)</f>
      </c>
      <c r="AF715" s="92">
        <f>IF(AL715="","",+AL715-AE715)</f>
      </c>
      <c r="AG715" s="93">
        <f>+V715</f>
        <v>0</v>
      </c>
      <c r="AH715" s="92">
        <f>IF(AF715="","",+AF715-AG715)</f>
      </c>
      <c r="AI715" s="92">
        <f>IF(AH715="","",+AH715*AC715)</f>
      </c>
      <c r="AJ715" s="93"/>
      <c r="AK715" s="94">
        <v>0.33</v>
      </c>
      <c r="AL715" s="93">
        <f>IF(V715=0,"",V715/(1-AB715-AK715))</f>
      </c>
      <c r="AM715" s="95">
        <v>0.33</v>
      </c>
      <c r="AN715" s="93">
        <f>IF(V715=0,"",V715/(1-AB715-AM715))</f>
      </c>
      <c r="AO715" s="96">
        <v>1.2</v>
      </c>
      <c r="AP715" s="93">
        <f>IF(BD!AJ715="","",BD!AJ715*BD!AO715)</f>
      </c>
      <c r="AQ715" s="91">
        <f>BD!AM715/BD!AK715-1</f>
        <v>0</v>
      </c>
      <c r="AR715" s="91">
        <f>IF(BD!AN715="","",IF(BD!AJ715="","",BD!AN715/BD!AJ715-1))</f>
      </c>
      <c r="AS715" s="91">
        <f>IF(BD!AN715="","",IF(BD!AN715&lt;BD!AL715,"ABAIXO DA META","DENTRO DA META"))</f>
      </c>
      <c r="AT715" s="91" t="str">
        <f>IF(BD!AJ715="","EM ANÁLISE",IF(BD!AP715&gt;=BD!AN715,"GO", "NO GO"))</f>
        <v>EM ANÁLISE</v>
      </c>
      <c r="AU715" s="97">
        <f>IF(AN715="","",+BD!$AN715-AJ715)</f>
      </c>
      <c r="AV715" s="98"/>
      <c r="AW715" s="90">
        <f>BD!P715*BD!AC715</f>
        <v>0</v>
      </c>
      <c r="AX715" s="90">
        <f>BD!V715*BD!AC715</f>
        <v>0</v>
      </c>
      <c r="AY715" s="90">
        <f>IF(BD!AN715="","",BD!AN715*BD!AC715)</f>
      </c>
      <c r="AZ715" s="75" t="s">
        <v>123</v>
      </c>
      <c r="BA715" s="75"/>
      <c r="BB715" s="75"/>
      <c r="BC715" s="75"/>
      <c r="BD715" s="104"/>
      <c r="BE715" s="104"/>
      <c r="BF715" s="101"/>
      <c r="BG715" s="101"/>
      <c r="BH715" s="101"/>
      <c r="BI715" s="101"/>
      <c r="BJ715" s="101"/>
      <c r="BK715" s="101"/>
      <c r="BL715" s="101"/>
      <c r="BM715" s="101"/>
      <c r="BN715" s="101"/>
      <c r="BO715" s="103"/>
      <c r="BP715" s="101"/>
      <c r="BQ715" s="101"/>
      <c r="BR715" s="101"/>
      <c r="BS715" s="101"/>
      <c r="BT715" s="101"/>
      <c r="BU715" s="101"/>
      <c r="BV715" s="101"/>
      <c r="BW715" s="101"/>
      <c r="BX715" s="101"/>
      <c r="BY715" s="101"/>
      <c r="BZ715" s="101"/>
      <c r="CA715" s="101"/>
      <c r="CB715" s="101"/>
      <c r="CC715" s="101"/>
      <c r="CD715" s="101"/>
      <c r="CE715" s="101"/>
      <c r="CF715" s="101"/>
      <c r="CG715" s="37" t="e">
        <f>VLOOKUP(Table_1[[#This Row],[EAN]],'[1]Planilha1'!$E:$R,13,0)</f>
        <v>#N/A</v>
      </c>
      <c r="CI715" s="188">
        <f>IF(Table_1[[#This Row],[STATUS MERCADO]]="GO",Table_1[[#This Row],[M. BRUTA TOTAL]],0)</f>
        <v>0</v>
      </c>
      <c r="CJ715" s="188">
        <f>IF(Table_1[[#This Row],[STATUS MERCADO]]="GO",Table_1[[#This Row],[PV UNIT. REALIZADO]]*Table_1[[#This Row],[QUANTIDADE]],0)</f>
        <v>0</v>
      </c>
    </row>
    <row r="716" ht="15" hidden="1">
      <c r="A716" s="7"/>
      <c r="B716" s="84" t="s">
        <v>79</v>
      </c>
      <c r="C716" s="75">
        <v>220766</v>
      </c>
      <c r="D716" s="75">
        <v>13902</v>
      </c>
      <c r="E716" s="85">
        <v>7896336003678</v>
      </c>
      <c r="F716" s="86" t="s">
        <v>175</v>
      </c>
      <c r="G716" s="75" t="s">
        <v>23</v>
      </c>
      <c r="H716" s="75">
        <v>170</v>
      </c>
      <c r="I716" s="87" t="s">
        <v>163</v>
      </c>
      <c r="J716" s="75" t="s">
        <v>158</v>
      </c>
      <c r="K716" s="88" t="s">
        <v>84</v>
      </c>
      <c r="L716" s="88">
        <v>2</v>
      </c>
      <c r="M716" s="88">
        <v>4</v>
      </c>
      <c r="N716" s="75" t="s">
        <v>85</v>
      </c>
      <c r="O716" s="75" t="s">
        <v>159</v>
      </c>
      <c r="P716" s="89"/>
      <c r="Q716" s="90">
        <f>(17/100+7.6/100+1.65/100)*P716</f>
        <v>0</v>
      </c>
      <c r="R716" s="90"/>
      <c r="S716" s="90"/>
      <c r="T716" s="90"/>
      <c r="U716" s="90"/>
      <c r="V716" s="90">
        <f>+P716-Q716+R716+S716+T716+U716</f>
        <v>0</v>
      </c>
      <c r="W716" s="91">
        <f>(1.02/100)</f>
        <v>1.02E-2</v>
      </c>
      <c r="X716" s="91">
        <v>4.8E-3</v>
      </c>
      <c r="Y716" s="91">
        <v>0.17</v>
      </c>
      <c r="Z716" s="91">
        <v>1.65E-2</v>
      </c>
      <c r="AA716" s="91">
        <v>7.6E-2</v>
      </c>
      <c r="AB716" s="91">
        <f>SUM(W716:AA716)</f>
        <v>0.2775</v>
      </c>
      <c r="AC716" s="75">
        <v>2</v>
      </c>
      <c r="AD716" s="92">
        <f>IF(AL716="","",+AC716*AL716)</f>
      </c>
      <c r="AE716" s="93">
        <f>IF(AL716="","",+AL716*AB716)</f>
      </c>
      <c r="AF716" s="92">
        <f>IF(AL716="","",+AL716-AE716)</f>
      </c>
      <c r="AG716" s="93">
        <f>+V716</f>
        <v>0</v>
      </c>
      <c r="AH716" s="92">
        <f>IF(AF716="","",+AF716-AG716)</f>
      </c>
      <c r="AI716" s="92">
        <f>IF(AH716="","",+AH716*AC716)</f>
      </c>
      <c r="AJ716" s="93"/>
      <c r="AK716" s="94">
        <v>0.33</v>
      </c>
      <c r="AL716" s="93">
        <f>IF(V716=0,"",V716/(1-AB716-AK716))</f>
      </c>
      <c r="AM716" s="95">
        <v>0.33</v>
      </c>
      <c r="AN716" s="93">
        <f>IF(V716=0,"",V716/(1-AB716-AM716))</f>
      </c>
      <c r="AO716" s="96">
        <v>1.2</v>
      </c>
      <c r="AP716" s="93">
        <f>IF(BD!AJ716="","",BD!AJ716*BD!AO716)</f>
      </c>
      <c r="AQ716" s="91">
        <f>BD!AM716/BD!AK716-1</f>
        <v>0</v>
      </c>
      <c r="AR716" s="91">
        <f>IF(BD!AN716="","",IF(BD!AJ716="","",BD!AN716/BD!AJ716-1))</f>
      </c>
      <c r="AS716" s="91">
        <f>IF(BD!AN716="","",IF(BD!AN716&lt;BD!AL716,"ABAIXO DA META","DENTRO DA META"))</f>
      </c>
      <c r="AT716" s="91" t="str">
        <f>IF(BD!AJ716="","EM ANÁLISE",IF(BD!AP716&gt;=BD!AN716,"GO", "NO GO"))</f>
        <v>EM ANÁLISE</v>
      </c>
      <c r="AU716" s="97">
        <f>IF(AN716="","",+BD!$AN716-AJ716)</f>
      </c>
      <c r="AV716" s="98"/>
      <c r="AW716" s="90">
        <f>BD!P716*BD!AC716</f>
        <v>0</v>
      </c>
      <c r="AX716" s="90">
        <f>BD!V716*BD!AC716</f>
        <v>0</v>
      </c>
      <c r="AY716" s="90">
        <f>IF(BD!AN716="","",BD!AN716*BD!AC716)</f>
      </c>
      <c r="AZ716" s="75" t="s">
        <v>123</v>
      </c>
      <c r="BA716" s="75"/>
      <c r="BB716" s="75"/>
      <c r="BC716" s="75"/>
      <c r="BD716" s="104"/>
      <c r="BE716" s="104"/>
      <c r="BF716" s="101"/>
      <c r="BG716" s="101"/>
      <c r="BH716" s="101"/>
      <c r="BI716" s="101"/>
      <c r="BJ716" s="101"/>
      <c r="BK716" s="101"/>
      <c r="BL716" s="101"/>
      <c r="BM716" s="101"/>
      <c r="BN716" s="101"/>
      <c r="BO716" s="103"/>
      <c r="BP716" s="101"/>
      <c r="BQ716" s="101"/>
      <c r="BR716" s="101"/>
      <c r="BS716" s="101"/>
      <c r="BT716" s="101"/>
      <c r="BU716" s="101"/>
      <c r="BV716" s="101"/>
      <c r="BW716" s="101"/>
      <c r="BX716" s="101"/>
      <c r="BY716" s="101"/>
      <c r="BZ716" s="101"/>
      <c r="CA716" s="101"/>
      <c r="CB716" s="101"/>
      <c r="CC716" s="101"/>
      <c r="CD716" s="101"/>
      <c r="CE716" s="101"/>
      <c r="CF716" s="101"/>
      <c r="CG716" s="37" t="e">
        <f>VLOOKUP(Table_1[[#This Row],[EAN]],'[1]Planilha1'!$E:$R,13,0)</f>
        <v>#N/A</v>
      </c>
      <c r="CI716" s="188">
        <f>IF(Table_1[[#This Row],[STATUS MERCADO]]="GO",Table_1[[#This Row],[M. BRUTA TOTAL]],0)</f>
        <v>0</v>
      </c>
      <c r="CJ716" s="188">
        <f>IF(Table_1[[#This Row],[STATUS MERCADO]]="GO",Table_1[[#This Row],[PV UNIT. REALIZADO]]*Table_1[[#This Row],[QUANTIDADE]],0)</f>
        <v>0</v>
      </c>
    </row>
    <row r="717" ht="15" hidden="1">
      <c r="A717" s="7"/>
      <c r="B717" s="84" t="s">
        <v>79</v>
      </c>
      <c r="C717" s="75">
        <v>220767</v>
      </c>
      <c r="D717" s="75">
        <v>13903</v>
      </c>
      <c r="E717" s="85">
        <v>7896336003234</v>
      </c>
      <c r="F717" s="86" t="s">
        <v>176</v>
      </c>
      <c r="G717" s="75" t="s">
        <v>23</v>
      </c>
      <c r="H717" s="75">
        <v>170</v>
      </c>
      <c r="I717" s="87" t="s">
        <v>163</v>
      </c>
      <c r="J717" s="75" t="s">
        <v>158</v>
      </c>
      <c r="K717" s="88" t="s">
        <v>84</v>
      </c>
      <c r="L717" s="88">
        <v>2</v>
      </c>
      <c r="M717" s="88">
        <v>4</v>
      </c>
      <c r="N717" s="75" t="s">
        <v>85</v>
      </c>
      <c r="O717" s="75" t="s">
        <v>159</v>
      </c>
      <c r="P717" s="89"/>
      <c r="Q717" s="90">
        <f>(17/100+7.6/100+1.65/100)*P717</f>
        <v>0</v>
      </c>
      <c r="R717" s="90"/>
      <c r="S717" s="90"/>
      <c r="T717" s="90"/>
      <c r="U717" s="90"/>
      <c r="V717" s="90">
        <f>+P717-Q717+R717+S717+T717+U717</f>
        <v>0</v>
      </c>
      <c r="W717" s="91">
        <f>(1.02/100)</f>
        <v>1.02E-2</v>
      </c>
      <c r="X717" s="91">
        <v>4.8E-3</v>
      </c>
      <c r="Y717" s="91">
        <v>0.17</v>
      </c>
      <c r="Z717" s="91">
        <v>1.65E-2</v>
      </c>
      <c r="AA717" s="91">
        <v>7.6E-2</v>
      </c>
      <c r="AB717" s="91">
        <f>SUM(W717:AA717)</f>
        <v>0.2775</v>
      </c>
      <c r="AC717" s="75">
        <v>2</v>
      </c>
      <c r="AD717" s="92">
        <f>IF(AL717="","",+AC717*AL717)</f>
      </c>
      <c r="AE717" s="93">
        <f>IF(AL717="","",+AL717*AB717)</f>
      </c>
      <c r="AF717" s="92">
        <f>IF(AL717="","",+AL717-AE717)</f>
      </c>
      <c r="AG717" s="93">
        <f>+V717</f>
        <v>0</v>
      </c>
      <c r="AH717" s="92">
        <f>IF(AF717="","",+AF717-AG717)</f>
      </c>
      <c r="AI717" s="92">
        <f>IF(AH717="","",+AH717*AC717)</f>
      </c>
      <c r="AJ717" s="93"/>
      <c r="AK717" s="94">
        <v>0.33</v>
      </c>
      <c r="AL717" s="93">
        <f>IF(V717=0,"",V717/(1-AB717-AK717))</f>
      </c>
      <c r="AM717" s="95">
        <v>0.33</v>
      </c>
      <c r="AN717" s="93">
        <f>IF(V717=0,"",V717/(1-AB717-AM717))</f>
      </c>
      <c r="AO717" s="96">
        <v>1.2</v>
      </c>
      <c r="AP717" s="93">
        <f>IF(BD!AJ717="","",BD!AJ717*BD!AO717)</f>
      </c>
      <c r="AQ717" s="91">
        <f>BD!AM717/BD!AK717-1</f>
        <v>0</v>
      </c>
      <c r="AR717" s="91">
        <f>IF(BD!AN717="","",IF(BD!AJ717="","",BD!AN717/BD!AJ717-1))</f>
      </c>
      <c r="AS717" s="91">
        <f>IF(BD!AN717="","",IF(BD!AN717&lt;BD!AL717,"ABAIXO DA META","DENTRO DA META"))</f>
      </c>
      <c r="AT717" s="91" t="str">
        <f>IF(BD!AJ717="","EM ANÁLISE",IF(BD!AP717&gt;=BD!AN717,"GO", "NO GO"))</f>
        <v>EM ANÁLISE</v>
      </c>
      <c r="AU717" s="97">
        <f>IF(AN717="","",+BD!$AN717-AJ717)</f>
      </c>
      <c r="AV717" s="98"/>
      <c r="AW717" s="90">
        <f>BD!P717*BD!AC717</f>
        <v>0</v>
      </c>
      <c r="AX717" s="90">
        <f>BD!V717*BD!AC717</f>
        <v>0</v>
      </c>
      <c r="AY717" s="90">
        <f>IF(BD!AN717="","",BD!AN717*BD!AC717)</f>
      </c>
      <c r="AZ717" s="75" t="s">
        <v>123</v>
      </c>
      <c r="BA717" s="75"/>
      <c r="BB717" s="75"/>
      <c r="BC717" s="75"/>
      <c r="BD717" s="104"/>
      <c r="BE717" s="104"/>
      <c r="BF717" s="101"/>
      <c r="BG717" s="101"/>
      <c r="BH717" s="101"/>
      <c r="BI717" s="101"/>
      <c r="BJ717" s="101"/>
      <c r="BK717" s="101"/>
      <c r="BL717" s="101"/>
      <c r="BM717" s="101"/>
      <c r="BN717" s="101"/>
      <c r="BO717" s="103"/>
      <c r="BP717" s="101"/>
      <c r="BQ717" s="101"/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37" t="e">
        <f>VLOOKUP(Table_1[[#This Row],[EAN]],'[1]Planilha1'!$E:$R,13,0)</f>
        <v>#N/A</v>
      </c>
      <c r="CI717" s="188">
        <f>IF(Table_1[[#This Row],[STATUS MERCADO]]="GO",Table_1[[#This Row],[M. BRUTA TOTAL]],0)</f>
        <v>0</v>
      </c>
      <c r="CJ717" s="188">
        <f>IF(Table_1[[#This Row],[STATUS MERCADO]]="GO",Table_1[[#This Row],[PV UNIT. REALIZADO]]*Table_1[[#This Row],[QUANTIDADE]],0)</f>
        <v>0</v>
      </c>
    </row>
    <row r="718" ht="15" hidden="1">
      <c r="A718" s="7"/>
      <c r="B718" s="84" t="s">
        <v>79</v>
      </c>
      <c r="C718" s="75">
        <v>220768</v>
      </c>
      <c r="D718" s="75">
        <v>13904</v>
      </c>
      <c r="E718" s="85">
        <v>7896336003227</v>
      </c>
      <c r="F718" s="86" t="s">
        <v>177</v>
      </c>
      <c r="G718" s="75" t="s">
        <v>23</v>
      </c>
      <c r="H718" s="75">
        <v>170</v>
      </c>
      <c r="I718" s="87" t="s">
        <v>163</v>
      </c>
      <c r="J718" s="75" t="s">
        <v>158</v>
      </c>
      <c r="K718" s="88" t="s">
        <v>84</v>
      </c>
      <c r="L718" s="88">
        <v>2</v>
      </c>
      <c r="M718" s="88">
        <v>4</v>
      </c>
      <c r="N718" s="75" t="s">
        <v>85</v>
      </c>
      <c r="O718" s="75" t="s">
        <v>159</v>
      </c>
      <c r="P718" s="89"/>
      <c r="Q718" s="90">
        <f>(17/100+7.6/100+1.65/100)*P718</f>
        <v>0</v>
      </c>
      <c r="R718" s="90"/>
      <c r="S718" s="90"/>
      <c r="T718" s="90"/>
      <c r="U718" s="90"/>
      <c r="V718" s="90">
        <f>+P718-Q718+R718+S718+T718+U718</f>
        <v>0</v>
      </c>
      <c r="W718" s="91">
        <f>(1.02/100)</f>
        <v>1.02E-2</v>
      </c>
      <c r="X718" s="91">
        <v>4.8E-3</v>
      </c>
      <c r="Y718" s="91">
        <v>0.17</v>
      </c>
      <c r="Z718" s="91">
        <v>1.65E-2</v>
      </c>
      <c r="AA718" s="91">
        <v>7.6E-2</v>
      </c>
      <c r="AB718" s="91">
        <f>SUM(W718:AA718)</f>
        <v>0.2775</v>
      </c>
      <c r="AC718" s="75">
        <v>2</v>
      </c>
      <c r="AD718" s="92">
        <f>IF(AL718="","",+AC718*AL718)</f>
      </c>
      <c r="AE718" s="93">
        <f>IF(AL718="","",+AL718*AB718)</f>
      </c>
      <c r="AF718" s="92">
        <f>IF(AL718="","",+AL718-AE718)</f>
      </c>
      <c r="AG718" s="93">
        <f>+V718</f>
        <v>0</v>
      </c>
      <c r="AH718" s="92">
        <f>IF(AF718="","",+AF718-AG718)</f>
      </c>
      <c r="AI718" s="92">
        <f>IF(AH718="","",+AH718*AC718)</f>
      </c>
      <c r="AJ718" s="93"/>
      <c r="AK718" s="94">
        <v>0.33</v>
      </c>
      <c r="AL718" s="93">
        <f>IF(V718=0,"",V718/(1-AB718-AK718))</f>
      </c>
      <c r="AM718" s="95">
        <v>0.33</v>
      </c>
      <c r="AN718" s="93">
        <f>IF(V718=0,"",V718/(1-AB718-AM718))</f>
      </c>
      <c r="AO718" s="96">
        <v>1.2</v>
      </c>
      <c r="AP718" s="93">
        <f>IF(BD!AJ718="","",BD!AJ718*BD!AO718)</f>
      </c>
      <c r="AQ718" s="91">
        <f>BD!AM718/BD!AK718-1</f>
        <v>0</v>
      </c>
      <c r="AR718" s="91">
        <f>IF(BD!AN718="","",IF(BD!AJ718="","",BD!AN718/BD!AJ718-1))</f>
      </c>
      <c r="AS718" s="91">
        <f>IF(BD!AN718="","",IF(BD!AN718&lt;BD!AL718,"ABAIXO DA META","DENTRO DA META"))</f>
      </c>
      <c r="AT718" s="91" t="str">
        <f>IF(BD!AJ718="","EM ANÁLISE",IF(BD!AP718&gt;=BD!AN718,"GO", "NO GO"))</f>
        <v>EM ANÁLISE</v>
      </c>
      <c r="AU718" s="97">
        <f>IF(AN718="","",+BD!$AN718-AJ718)</f>
      </c>
      <c r="AV718" s="98"/>
      <c r="AW718" s="90">
        <f>BD!P718*BD!AC718</f>
        <v>0</v>
      </c>
      <c r="AX718" s="90">
        <f>BD!V718*BD!AC718</f>
        <v>0</v>
      </c>
      <c r="AY718" s="90">
        <f>IF(BD!AN718="","",BD!AN718*BD!AC718)</f>
      </c>
      <c r="AZ718" s="75" t="s">
        <v>123</v>
      </c>
      <c r="BA718" s="75"/>
      <c r="BB718" s="75"/>
      <c r="BC718" s="75"/>
      <c r="BD718" s="104"/>
      <c r="BE718" s="104"/>
      <c r="BF718" s="101"/>
      <c r="BG718" s="101"/>
      <c r="BH718" s="101"/>
      <c r="BI718" s="101"/>
      <c r="BJ718" s="101"/>
      <c r="BK718" s="101"/>
      <c r="BL718" s="101"/>
      <c r="BM718" s="101"/>
      <c r="BN718" s="101"/>
      <c r="BO718" s="103"/>
      <c r="BP718" s="101"/>
      <c r="BQ718" s="101"/>
      <c r="BR718" s="101"/>
      <c r="BS718" s="101"/>
      <c r="BT718" s="101"/>
      <c r="BU718" s="101"/>
      <c r="BV718" s="101"/>
      <c r="BW718" s="101"/>
      <c r="BX718" s="101"/>
      <c r="BY718" s="101"/>
      <c r="BZ718" s="101"/>
      <c r="CA718" s="101"/>
      <c r="CB718" s="101"/>
      <c r="CC718" s="101"/>
      <c r="CD718" s="101"/>
      <c r="CE718" s="101"/>
      <c r="CF718" s="101"/>
      <c r="CG718" s="37" t="e">
        <f>VLOOKUP(Table_1[[#This Row],[EAN]],'[1]Planilha1'!$E:$R,13,0)</f>
        <v>#N/A</v>
      </c>
      <c r="CI718" s="188">
        <f>IF(Table_1[[#This Row],[STATUS MERCADO]]="GO",Table_1[[#This Row],[M. BRUTA TOTAL]],0)</f>
        <v>0</v>
      </c>
      <c r="CJ718" s="188">
        <f>IF(Table_1[[#This Row],[STATUS MERCADO]]="GO",Table_1[[#This Row],[PV UNIT. REALIZADO]]*Table_1[[#This Row],[QUANTIDADE]],0)</f>
        <v>0</v>
      </c>
    </row>
    <row r="719" ht="15" hidden="1">
      <c r="A719" s="7"/>
      <c r="B719" s="84" t="s">
        <v>79</v>
      </c>
      <c r="C719" s="85">
        <v>220769</v>
      </c>
      <c r="D719" s="85">
        <v>14001</v>
      </c>
      <c r="E719" s="85">
        <v>7896336002862</v>
      </c>
      <c r="F719" s="86" t="s">
        <v>178</v>
      </c>
      <c r="G719" s="75" t="s">
        <v>23</v>
      </c>
      <c r="H719" s="75">
        <v>170</v>
      </c>
      <c r="I719" s="87" t="s">
        <v>163</v>
      </c>
      <c r="J719" s="75" t="s">
        <v>158</v>
      </c>
      <c r="K719" s="88" t="s">
        <v>84</v>
      </c>
      <c r="L719" s="88">
        <v>20</v>
      </c>
      <c r="M719" s="88">
        <v>4</v>
      </c>
      <c r="N719" s="75" t="s">
        <v>85</v>
      </c>
      <c r="O719" s="75" t="s">
        <v>159</v>
      </c>
      <c r="P719" s="89">
        <v>3.42</v>
      </c>
      <c r="Q719" s="90">
        <f>(17/100+7.6/100+1.65/100)*P719</f>
        <v>0.89775</v>
      </c>
      <c r="R719" s="90"/>
      <c r="S719" s="90"/>
      <c r="T719" s="90"/>
      <c r="U719" s="90"/>
      <c r="V719" s="90">
        <f>+P719-Q719+R719+S719+T719+U719</f>
        <v>2.5222499999999997</v>
      </c>
      <c r="W719" s="91">
        <f>(1.02/100)</f>
        <v>1.02E-2</v>
      </c>
      <c r="X719" s="91">
        <v>4.8E-3</v>
      </c>
      <c r="Y719" s="91">
        <v>0.17</v>
      </c>
      <c r="Z719" s="91">
        <v>1.65E-2</v>
      </c>
      <c r="AA719" s="91">
        <v>7.6E-2</v>
      </c>
      <c r="AB719" s="91">
        <f>SUM(W719:AA719)</f>
        <v>0.2775</v>
      </c>
      <c r="AC719" s="75">
        <v>20</v>
      </c>
      <c r="AD719" s="92">
        <f>IF(AL719="","",+AC719*AL719)</f>
        <v>128.52229299363057</v>
      </c>
      <c r="AE719" s="93">
        <f>IF(AL719="","",+AL719*AB719)</f>
        <v>1.7832468152866245</v>
      </c>
      <c r="AF719" s="92">
        <f>IF(AL719="","",+AL719-AE719)</f>
        <v>4.642867834394904</v>
      </c>
      <c r="AG719" s="93">
        <f>+V719</f>
        <v>2.5222499999999997</v>
      </c>
      <c r="AH719" s="92">
        <f>IF(AF719="","",+AF719-AG719)</f>
        <v>2.1206178343949045</v>
      </c>
      <c r="AI719" s="92">
        <f>IF(AH719="","",+AH719*AC719)</f>
        <v>42.41235668789809</v>
      </c>
      <c r="AJ719" s="93">
        <v>6.09</v>
      </c>
      <c r="AK719" s="94">
        <v>0.33</v>
      </c>
      <c r="AL719" s="93">
        <f>IF(V719=0,"",V719/(1-AB719-AK719))</f>
        <v>6.426114649681529</v>
      </c>
      <c r="AM719" s="95">
        <v>0.33</v>
      </c>
      <c r="AN719" s="93">
        <f>IF(V719=0,"",V719/(1-AB719-AM719))</f>
        <v>6.426114649681529</v>
      </c>
      <c r="AO719" s="96">
        <v>1.2</v>
      </c>
      <c r="AP719" s="93">
        <f>IF(BD!AJ719="","",BD!AJ719*BD!AO719)</f>
        <v>7.308</v>
      </c>
      <c r="AQ719" s="91">
        <f>BD!AM719/BD!AK719-1</f>
        <v>0</v>
      </c>
      <c r="AR719" s="91">
        <f>IF(BD!AN719="","",IF(BD!AJ719="","",BD!AN719/BD!AJ719-1))</f>
        <v>5.5191239684980076E-2</v>
      </c>
      <c r="AS719" s="91" t="str">
        <f>IF(BD!AN719="","",IF(BD!AN719&lt;BD!AL719,"ABAIXO DA META","DENTRO DA META"))</f>
        <v>DENTRO DA META</v>
      </c>
      <c r="AT719" s="91" t="str">
        <f>IF(BD!AJ719="","EM ANÁLISE",IF(BD!AP719&gt;=BD!AN719,"GO", "NO GO"))</f>
        <v>GO</v>
      </c>
      <c r="AU719" s="97">
        <f>IF(AN719="","",+BD!$AN719-AJ719)</f>
        <v>0.33611464968152927</v>
      </c>
      <c r="AV719" s="98"/>
      <c r="AW719" s="90">
        <f>BD!P719*BD!AC719</f>
        <v>68.4</v>
      </c>
      <c r="AX719" s="90">
        <f>BD!V719*BD!AC719</f>
        <v>50.44499999999999</v>
      </c>
      <c r="AY719" s="90">
        <f>IF(BD!AN719="","",BD!AN719*BD!AC719)</f>
        <v>128.52229299363057</v>
      </c>
      <c r="AZ719" s="75" t="s">
        <v>5272</v>
      </c>
      <c r="BA719" s="75"/>
      <c r="BB719" s="75"/>
      <c r="BC719" s="75"/>
      <c r="BD719" s="99" t="s">
        <v>5257</v>
      </c>
      <c r="BE719" s="100" t="s">
        <v>4</v>
      </c>
      <c r="BF719" s="100" t="s">
        <v>4</v>
      </c>
      <c r="BG719" s="99" t="s">
        <v>5258</v>
      </c>
      <c r="BH719" s="101"/>
      <c r="BI719" s="101"/>
      <c r="BJ719" s="101"/>
      <c r="BK719" s="101"/>
      <c r="BL719" s="101"/>
      <c r="BM719" s="101"/>
      <c r="BN719" s="101"/>
      <c r="BO719" s="103"/>
      <c r="BP719" s="99">
        <v>140.622</v>
      </c>
      <c r="BQ719" s="99">
        <v>121</v>
      </c>
      <c r="BR719" s="101"/>
      <c r="BS719" s="99" t="s">
        <v>5260</v>
      </c>
      <c r="BT719" s="99" t="s">
        <v>5261</v>
      </c>
      <c r="BU719" s="99">
        <v>5102</v>
      </c>
      <c r="BV719" s="99"/>
      <c r="BW719" s="99"/>
      <c r="BX719" s="99"/>
      <c r="BY719" s="99"/>
      <c r="BZ719" s="99"/>
      <c r="CA719" s="99"/>
      <c r="CB719" s="99"/>
      <c r="CC719" s="99">
        <v>102</v>
      </c>
      <c r="CD719" s="99">
        <v>8</v>
      </c>
      <c r="CE719" s="99">
        <v>8</v>
      </c>
      <c r="CF719" s="99"/>
      <c r="CG719" s="37" t="e">
        <f>VLOOKUP(Table_1[[#This Row],[EAN]],'[1]Planilha1'!$E:$R,13,0)</f>
        <v>#N/A</v>
      </c>
      <c r="CI719" s="188">
        <f>IF(Table_1[[#This Row],[STATUS MERCADO]]="GO",Table_1[[#This Row],[M. BRUTA TOTAL]],0)</f>
        <v>42.41235668789809</v>
      </c>
      <c r="CJ719" s="188">
        <f>IF(Table_1[[#This Row],[STATUS MERCADO]]="GO",Table_1[[#This Row],[PV UNIT. REALIZADO]]*Table_1[[#This Row],[QUANTIDADE]],0)</f>
        <v>128.52229299363057</v>
      </c>
    </row>
    <row r="720" ht="15" hidden="1">
      <c r="A720" s="7"/>
      <c r="B720" s="84" t="s">
        <v>79</v>
      </c>
      <c r="C720" s="85">
        <v>220770</v>
      </c>
      <c r="D720" s="85">
        <v>14003</v>
      </c>
      <c r="E720" s="85">
        <v>7896336002886</v>
      </c>
      <c r="F720" s="86" t="s">
        <v>179</v>
      </c>
      <c r="G720" s="75" t="s">
        <v>23</v>
      </c>
      <c r="H720" s="75">
        <v>170</v>
      </c>
      <c r="I720" s="87" t="s">
        <v>163</v>
      </c>
      <c r="J720" s="75" t="s">
        <v>158</v>
      </c>
      <c r="K720" s="88" t="s">
        <v>84</v>
      </c>
      <c r="L720" s="88">
        <v>20</v>
      </c>
      <c r="M720" s="88">
        <v>4</v>
      </c>
      <c r="N720" s="75" t="s">
        <v>85</v>
      </c>
      <c r="O720" s="75" t="s">
        <v>159</v>
      </c>
      <c r="P720" s="89">
        <v>3.42</v>
      </c>
      <c r="Q720" s="90">
        <f>(17/100+7.6/100+1.65/100)*P720</f>
        <v>0.89775</v>
      </c>
      <c r="R720" s="90"/>
      <c r="S720" s="90"/>
      <c r="T720" s="90"/>
      <c r="U720" s="90"/>
      <c r="V720" s="90">
        <f>+P720-Q720+R720+S720+T720+U720</f>
        <v>2.5222499999999997</v>
      </c>
      <c r="W720" s="91">
        <f>(1.02/100)</f>
        <v>1.02E-2</v>
      </c>
      <c r="X720" s="91">
        <v>4.8E-3</v>
      </c>
      <c r="Y720" s="91">
        <v>0.17</v>
      </c>
      <c r="Z720" s="91">
        <v>1.65E-2</v>
      </c>
      <c r="AA720" s="91">
        <v>7.6E-2</v>
      </c>
      <c r="AB720" s="91">
        <f>SUM(W720:AA720)</f>
        <v>0.2775</v>
      </c>
      <c r="AC720" s="75">
        <v>20</v>
      </c>
      <c r="AD720" s="92">
        <f>IF(AL720="","",+AC720*AL720)</f>
        <v>128.52229299363057</v>
      </c>
      <c r="AE720" s="93">
        <f>IF(AL720="","",+AL720*AB720)</f>
        <v>1.7832468152866245</v>
      </c>
      <c r="AF720" s="92">
        <f>IF(AL720="","",+AL720-AE720)</f>
        <v>4.642867834394904</v>
      </c>
      <c r="AG720" s="93">
        <f>+V720</f>
        <v>2.5222499999999997</v>
      </c>
      <c r="AH720" s="92">
        <f>IF(AF720="","",+AF720-AG720)</f>
        <v>2.1206178343949045</v>
      </c>
      <c r="AI720" s="92">
        <f>IF(AH720="","",+AH720*AC720)</f>
        <v>42.41235668789809</v>
      </c>
      <c r="AJ720" s="93">
        <v>6.09</v>
      </c>
      <c r="AK720" s="94">
        <v>0.33</v>
      </c>
      <c r="AL720" s="93">
        <f>IF(V720=0,"",V720/(1-AB720-AK720))</f>
        <v>6.426114649681529</v>
      </c>
      <c r="AM720" s="95">
        <v>0.33</v>
      </c>
      <c r="AN720" s="93">
        <f>IF(V720=0,"",V720/(1-AB720-AM720))</f>
        <v>6.426114649681529</v>
      </c>
      <c r="AO720" s="96">
        <v>1.2</v>
      </c>
      <c r="AP720" s="93">
        <f>IF(BD!AJ720="","",BD!AJ720*BD!AO720)</f>
        <v>7.308</v>
      </c>
      <c r="AQ720" s="91">
        <f>BD!AM720/BD!AK720-1</f>
        <v>0</v>
      </c>
      <c r="AR720" s="91">
        <f>IF(BD!AN720="","",IF(BD!AJ720="","",BD!AN720/BD!AJ720-1))</f>
        <v>5.5191239684980076E-2</v>
      </c>
      <c r="AS720" s="91" t="str">
        <f>IF(BD!AN720="","",IF(BD!AN720&lt;BD!AL720,"ABAIXO DA META","DENTRO DA META"))</f>
        <v>DENTRO DA META</v>
      </c>
      <c r="AT720" s="91" t="str">
        <f>IF(BD!AJ720="","EM ANÁLISE",IF(BD!AP720&gt;=BD!AN720,"GO", "NO GO"))</f>
        <v>GO</v>
      </c>
      <c r="AU720" s="97">
        <f>IF(AN720="","",+BD!$AN720-AJ720)</f>
        <v>0.33611464968152927</v>
      </c>
      <c r="AV720" s="98"/>
      <c r="AW720" s="90">
        <f>BD!P720*BD!AC720</f>
        <v>68.4</v>
      </c>
      <c r="AX720" s="90">
        <f>BD!V720*BD!AC720</f>
        <v>50.44499999999999</v>
      </c>
      <c r="AY720" s="90">
        <f>IF(BD!AN720="","",BD!AN720*BD!AC720)</f>
        <v>128.52229299363057</v>
      </c>
      <c r="AZ720" s="75" t="s">
        <v>5272</v>
      </c>
      <c r="BA720" s="75"/>
      <c r="BB720" s="75"/>
      <c r="BC720" s="75"/>
      <c r="BD720" s="99" t="s">
        <v>5257</v>
      </c>
      <c r="BE720" s="100" t="s">
        <v>4</v>
      </c>
      <c r="BF720" s="100" t="s">
        <v>4</v>
      </c>
      <c r="BG720" s="99" t="s">
        <v>5258</v>
      </c>
      <c r="BH720" s="101"/>
      <c r="BI720" s="101"/>
      <c r="BJ720" s="101"/>
      <c r="BK720" s="101"/>
      <c r="BL720" s="101"/>
      <c r="BM720" s="101"/>
      <c r="BN720" s="101"/>
      <c r="BO720" s="103"/>
      <c r="BP720" s="99">
        <v>140.622</v>
      </c>
      <c r="BQ720" s="99">
        <v>121</v>
      </c>
      <c r="BR720" s="101"/>
      <c r="BS720" s="99" t="s">
        <v>5260</v>
      </c>
      <c r="BT720" s="99" t="s">
        <v>5261</v>
      </c>
      <c r="BU720" s="99">
        <v>5102</v>
      </c>
      <c r="BV720" s="99"/>
      <c r="BW720" s="99"/>
      <c r="BX720" s="99"/>
      <c r="BY720" s="99"/>
      <c r="BZ720" s="99"/>
      <c r="CA720" s="99"/>
      <c r="CB720" s="99"/>
      <c r="CC720" s="99">
        <v>102</v>
      </c>
      <c r="CD720" s="99">
        <v>8</v>
      </c>
      <c r="CE720" s="99">
        <v>8</v>
      </c>
      <c r="CF720" s="99"/>
      <c r="CG720" s="37" t="e">
        <f>VLOOKUP(Table_1[[#This Row],[EAN]],'[1]Planilha1'!$E:$R,13,0)</f>
        <v>#N/A</v>
      </c>
      <c r="CI720" s="188">
        <f>IF(Table_1[[#This Row],[STATUS MERCADO]]="GO",Table_1[[#This Row],[M. BRUTA TOTAL]],0)</f>
        <v>42.41235668789809</v>
      </c>
      <c r="CJ720" s="188">
        <f>IF(Table_1[[#This Row],[STATUS MERCADO]]="GO",Table_1[[#This Row],[PV UNIT. REALIZADO]]*Table_1[[#This Row],[QUANTIDADE]],0)</f>
        <v>128.52229299363057</v>
      </c>
    </row>
    <row r="721" ht="15" hidden="1">
      <c r="A721" s="7"/>
      <c r="B721" s="84" t="s">
        <v>79</v>
      </c>
      <c r="C721" s="85">
        <v>220771</v>
      </c>
      <c r="D721" s="85">
        <v>14004</v>
      </c>
      <c r="E721" s="85">
        <v>7896336002879</v>
      </c>
      <c r="F721" s="86" t="s">
        <v>180</v>
      </c>
      <c r="G721" s="75" t="s">
        <v>23</v>
      </c>
      <c r="H721" s="75">
        <v>170</v>
      </c>
      <c r="I721" s="87" t="s">
        <v>163</v>
      </c>
      <c r="J721" s="75" t="s">
        <v>158</v>
      </c>
      <c r="K721" s="88" t="s">
        <v>84</v>
      </c>
      <c r="L721" s="88">
        <v>20</v>
      </c>
      <c r="M721" s="88">
        <v>4</v>
      </c>
      <c r="N721" s="75" t="s">
        <v>85</v>
      </c>
      <c r="O721" s="75" t="s">
        <v>159</v>
      </c>
      <c r="P721" s="89">
        <v>3.42</v>
      </c>
      <c r="Q721" s="90">
        <f>(17/100+7.6/100+1.65/100)*P721</f>
        <v>0.89775</v>
      </c>
      <c r="R721" s="90"/>
      <c r="S721" s="90"/>
      <c r="T721" s="90"/>
      <c r="U721" s="90"/>
      <c r="V721" s="90">
        <f>+P721-Q721+R721+S721+T721+U721</f>
        <v>2.5222499999999997</v>
      </c>
      <c r="W721" s="91">
        <f>(1.02/100)</f>
        <v>1.02E-2</v>
      </c>
      <c r="X721" s="91">
        <v>4.8E-3</v>
      </c>
      <c r="Y721" s="91">
        <v>0.17</v>
      </c>
      <c r="Z721" s="91">
        <v>1.65E-2</v>
      </c>
      <c r="AA721" s="91">
        <v>7.6E-2</v>
      </c>
      <c r="AB721" s="91">
        <f>SUM(W721:AA721)</f>
        <v>0.2775</v>
      </c>
      <c r="AC721" s="75">
        <v>20</v>
      </c>
      <c r="AD721" s="92">
        <f>IF(AL721="","",+AC721*AL721)</f>
        <v>128.52229299363057</v>
      </c>
      <c r="AE721" s="93">
        <f>IF(AL721="","",+AL721*AB721)</f>
        <v>1.7832468152866245</v>
      </c>
      <c r="AF721" s="92">
        <f>IF(AL721="","",+AL721-AE721)</f>
        <v>4.642867834394904</v>
      </c>
      <c r="AG721" s="93">
        <f>+V721</f>
        <v>2.5222499999999997</v>
      </c>
      <c r="AH721" s="92">
        <f>IF(AF721="","",+AF721-AG721)</f>
        <v>2.1206178343949045</v>
      </c>
      <c r="AI721" s="92">
        <f>IF(AH721="","",+AH721*AC721)</f>
        <v>42.41235668789809</v>
      </c>
      <c r="AJ721" s="93">
        <v>6.09</v>
      </c>
      <c r="AK721" s="94">
        <v>0.33</v>
      </c>
      <c r="AL721" s="93">
        <f>IF(V721=0,"",V721/(1-AB721-AK721))</f>
        <v>6.426114649681529</v>
      </c>
      <c r="AM721" s="95">
        <v>0.33</v>
      </c>
      <c r="AN721" s="93">
        <f>IF(V721=0,"",V721/(1-AB721-AM721))</f>
        <v>6.426114649681529</v>
      </c>
      <c r="AO721" s="96">
        <v>1.2</v>
      </c>
      <c r="AP721" s="93">
        <f>IF(BD!AJ721="","",BD!AJ721*BD!AO721)</f>
        <v>7.308</v>
      </c>
      <c r="AQ721" s="91">
        <f>BD!AM721/BD!AK721-1</f>
        <v>0</v>
      </c>
      <c r="AR721" s="91">
        <f>IF(BD!AN721="","",IF(BD!AJ721="","",BD!AN721/BD!AJ721-1))</f>
        <v>5.5191239684980076E-2</v>
      </c>
      <c r="AS721" s="91" t="str">
        <f>IF(BD!AN721="","",IF(BD!AN721&lt;BD!AL721,"ABAIXO DA META","DENTRO DA META"))</f>
        <v>DENTRO DA META</v>
      </c>
      <c r="AT721" s="91" t="str">
        <f>IF(BD!AJ721="","EM ANÁLISE",IF(BD!AP721&gt;=BD!AN721,"GO", "NO GO"))</f>
        <v>GO</v>
      </c>
      <c r="AU721" s="97">
        <f>IF(AN721="","",+BD!$AN721-AJ721)</f>
        <v>0.33611464968152927</v>
      </c>
      <c r="AV721" s="98"/>
      <c r="AW721" s="90">
        <f>BD!P721*BD!AC721</f>
        <v>68.4</v>
      </c>
      <c r="AX721" s="90">
        <f>BD!V721*BD!AC721</f>
        <v>50.44499999999999</v>
      </c>
      <c r="AY721" s="90">
        <f>IF(BD!AN721="","",BD!AN721*BD!AC721)</f>
        <v>128.52229299363057</v>
      </c>
      <c r="AZ721" s="75" t="s">
        <v>5272</v>
      </c>
      <c r="BA721" s="75"/>
      <c r="BB721" s="75"/>
      <c r="BC721" s="75"/>
      <c r="BD721" s="99" t="s">
        <v>5257</v>
      </c>
      <c r="BE721" s="100" t="s">
        <v>4</v>
      </c>
      <c r="BF721" s="100" t="s">
        <v>4</v>
      </c>
      <c r="BG721" s="99" t="s">
        <v>5258</v>
      </c>
      <c r="BH721" s="101"/>
      <c r="BI721" s="101"/>
      <c r="BJ721" s="101"/>
      <c r="BK721" s="101"/>
      <c r="BL721" s="101"/>
      <c r="BM721" s="101"/>
      <c r="BN721" s="101"/>
      <c r="BO721" s="103"/>
      <c r="BP721" s="99">
        <v>140.622</v>
      </c>
      <c r="BQ721" s="99">
        <v>121</v>
      </c>
      <c r="BR721" s="101"/>
      <c r="BS721" s="99" t="s">
        <v>5260</v>
      </c>
      <c r="BT721" s="99" t="s">
        <v>5261</v>
      </c>
      <c r="BU721" s="99">
        <v>5102</v>
      </c>
      <c r="BV721" s="99"/>
      <c r="BW721" s="99"/>
      <c r="BX721" s="99"/>
      <c r="BY721" s="99"/>
      <c r="BZ721" s="99"/>
      <c r="CA721" s="99"/>
      <c r="CB721" s="99"/>
      <c r="CC721" s="99">
        <v>102</v>
      </c>
      <c r="CD721" s="99">
        <v>8</v>
      </c>
      <c r="CE721" s="99">
        <v>8</v>
      </c>
      <c r="CF721" s="99"/>
      <c r="CG721" s="37" t="e">
        <f>VLOOKUP(Table_1[[#This Row],[EAN]],'[1]Planilha1'!$E:$R,13,0)</f>
        <v>#N/A</v>
      </c>
      <c r="CI721" s="188">
        <f>IF(Table_1[[#This Row],[STATUS MERCADO]]="GO",Table_1[[#This Row],[M. BRUTA TOTAL]],0)</f>
        <v>42.41235668789809</v>
      </c>
      <c r="CJ721" s="188">
        <f>IF(Table_1[[#This Row],[STATUS MERCADO]]="GO",Table_1[[#This Row],[PV UNIT. REALIZADO]]*Table_1[[#This Row],[QUANTIDADE]],0)</f>
        <v>128.52229299363057</v>
      </c>
    </row>
    <row r="722" ht="15" hidden="1">
      <c r="A722" s="7"/>
      <c r="B722" s="84" t="s">
        <v>79</v>
      </c>
      <c r="C722" s="85">
        <v>220772</v>
      </c>
      <c r="D722" s="85">
        <v>20301</v>
      </c>
      <c r="E722" s="85">
        <v>7896336011109</v>
      </c>
      <c r="F722" s="86" t="s">
        <v>181</v>
      </c>
      <c r="G722" s="75" t="s">
        <v>23</v>
      </c>
      <c r="H722" s="75">
        <v>170</v>
      </c>
      <c r="I722" s="87" t="s">
        <v>163</v>
      </c>
      <c r="J722" s="75" t="s">
        <v>158</v>
      </c>
      <c r="K722" s="88" t="s">
        <v>84</v>
      </c>
      <c r="L722" s="88">
        <v>20</v>
      </c>
      <c r="M722" s="88">
        <v>4</v>
      </c>
      <c r="N722" s="75" t="s">
        <v>85</v>
      </c>
      <c r="O722" s="75" t="s">
        <v>159</v>
      </c>
      <c r="P722" s="89">
        <v>3.42</v>
      </c>
      <c r="Q722" s="90">
        <f>(17/100+7.6/100+1.65/100)*P722</f>
        <v>0.89775</v>
      </c>
      <c r="R722" s="90"/>
      <c r="S722" s="90"/>
      <c r="T722" s="90"/>
      <c r="U722" s="90"/>
      <c r="V722" s="90">
        <f>+P722-Q722+R722+S722+T722+U722</f>
        <v>2.5222499999999997</v>
      </c>
      <c r="W722" s="91">
        <f>(1.02/100)</f>
        <v>1.02E-2</v>
      </c>
      <c r="X722" s="91">
        <v>4.8E-3</v>
      </c>
      <c r="Y722" s="91">
        <v>0.17</v>
      </c>
      <c r="Z722" s="91">
        <v>1.65E-2</v>
      </c>
      <c r="AA722" s="91">
        <v>7.6E-2</v>
      </c>
      <c r="AB722" s="91">
        <f>SUM(W722:AA722)</f>
        <v>0.2775</v>
      </c>
      <c r="AC722" s="75">
        <v>20</v>
      </c>
      <c r="AD722" s="92">
        <f>IF(AL722="","",+AC722*AL722)</f>
        <v>128.52229299363057</v>
      </c>
      <c r="AE722" s="93">
        <f>IF(AL722="","",+AL722*AB722)</f>
        <v>1.7832468152866245</v>
      </c>
      <c r="AF722" s="92">
        <f>IF(AL722="","",+AL722-AE722)</f>
        <v>4.642867834394904</v>
      </c>
      <c r="AG722" s="93">
        <f>+V722</f>
        <v>2.5222499999999997</v>
      </c>
      <c r="AH722" s="92">
        <f>IF(AF722="","",+AF722-AG722)</f>
        <v>2.1206178343949045</v>
      </c>
      <c r="AI722" s="92">
        <f>IF(AH722="","",+AH722*AC722)</f>
        <v>42.41235668789809</v>
      </c>
      <c r="AJ722" s="93">
        <v>6.09</v>
      </c>
      <c r="AK722" s="94">
        <v>0.33</v>
      </c>
      <c r="AL722" s="93">
        <f>IF(V722=0,"",V722/(1-AB722-AK722))</f>
        <v>6.426114649681529</v>
      </c>
      <c r="AM722" s="95">
        <v>0.33</v>
      </c>
      <c r="AN722" s="93">
        <f>IF(V722=0,"",V722/(1-AB722-AM722))</f>
        <v>6.426114649681529</v>
      </c>
      <c r="AO722" s="96">
        <v>1.2</v>
      </c>
      <c r="AP722" s="93">
        <f>IF(BD!AJ722="","",BD!AJ722*BD!AO722)</f>
        <v>7.308</v>
      </c>
      <c r="AQ722" s="91">
        <f>BD!AM722/BD!AK722-1</f>
        <v>0</v>
      </c>
      <c r="AR722" s="91">
        <f>IF(BD!AN722="","",IF(BD!AJ722="","",BD!AN722/BD!AJ722-1))</f>
        <v>5.5191239684980076E-2</v>
      </c>
      <c r="AS722" s="91" t="str">
        <f>IF(BD!AN722="","",IF(BD!AN722&lt;BD!AL722,"ABAIXO DA META","DENTRO DA META"))</f>
        <v>DENTRO DA META</v>
      </c>
      <c r="AT722" s="91" t="str">
        <f>IF(BD!AJ722="","EM ANÁLISE",IF(BD!AP722&gt;=BD!AN722,"GO", "NO GO"))</f>
        <v>GO</v>
      </c>
      <c r="AU722" s="97">
        <f>IF(AN722="","",+BD!$AN722-AJ722)</f>
        <v>0.33611464968152927</v>
      </c>
      <c r="AV722" s="98"/>
      <c r="AW722" s="90">
        <f>BD!P722*BD!AC722</f>
        <v>68.4</v>
      </c>
      <c r="AX722" s="90">
        <f>BD!V722*BD!AC722</f>
        <v>50.44499999999999</v>
      </c>
      <c r="AY722" s="90">
        <f>IF(BD!AN722="","",BD!AN722*BD!AC722)</f>
        <v>128.52229299363057</v>
      </c>
      <c r="AZ722" s="75" t="s">
        <v>5272</v>
      </c>
      <c r="BA722" s="75"/>
      <c r="BB722" s="75"/>
      <c r="BC722" s="75"/>
      <c r="BD722" s="99" t="s">
        <v>5257</v>
      </c>
      <c r="BE722" s="100" t="s">
        <v>4</v>
      </c>
      <c r="BF722" s="100" t="s">
        <v>4</v>
      </c>
      <c r="BG722" s="99" t="s">
        <v>5258</v>
      </c>
      <c r="BH722" s="101"/>
      <c r="BI722" s="101"/>
      <c r="BJ722" s="101"/>
      <c r="BK722" s="101"/>
      <c r="BL722" s="101"/>
      <c r="BM722" s="101"/>
      <c r="BN722" s="101"/>
      <c r="BO722" s="103"/>
      <c r="BP722" s="99">
        <v>140.622</v>
      </c>
      <c r="BQ722" s="99">
        <v>121</v>
      </c>
      <c r="BR722" s="101"/>
      <c r="BS722" s="99" t="s">
        <v>5260</v>
      </c>
      <c r="BT722" s="99" t="s">
        <v>5261</v>
      </c>
      <c r="BU722" s="99">
        <v>5102</v>
      </c>
      <c r="BV722" s="99"/>
      <c r="BW722" s="99"/>
      <c r="BX722" s="99"/>
      <c r="BY722" s="99"/>
      <c r="BZ722" s="99"/>
      <c r="CA722" s="99"/>
      <c r="CB722" s="99"/>
      <c r="CC722" s="99">
        <v>102</v>
      </c>
      <c r="CD722" s="99">
        <v>8</v>
      </c>
      <c r="CE722" s="99">
        <v>8</v>
      </c>
      <c r="CF722" s="99"/>
      <c r="CG722" s="37" t="e">
        <f>VLOOKUP(Table_1[[#This Row],[EAN]],'[1]Planilha1'!$E:$R,13,0)</f>
        <v>#N/A</v>
      </c>
      <c r="CI722" s="188">
        <f>IF(Table_1[[#This Row],[STATUS MERCADO]]="GO",Table_1[[#This Row],[M. BRUTA TOTAL]],0)</f>
        <v>42.41235668789809</v>
      </c>
      <c r="CJ722" s="188">
        <f>IF(Table_1[[#This Row],[STATUS MERCADO]]="GO",Table_1[[#This Row],[PV UNIT. REALIZADO]]*Table_1[[#This Row],[QUANTIDADE]],0)</f>
        <v>128.52229299363057</v>
      </c>
    </row>
    <row r="723" ht="15" hidden="1">
      <c r="A723" s="7"/>
      <c r="B723" s="84" t="s">
        <v>79</v>
      </c>
      <c r="C723" s="85">
        <v>220773</v>
      </c>
      <c r="D723" s="85">
        <v>20300</v>
      </c>
      <c r="E723" s="85">
        <v>7896336011093</v>
      </c>
      <c r="F723" s="86" t="s">
        <v>182</v>
      </c>
      <c r="G723" s="75" t="s">
        <v>23</v>
      </c>
      <c r="H723" s="75">
        <v>170</v>
      </c>
      <c r="I723" s="87" t="s">
        <v>163</v>
      </c>
      <c r="J723" s="75" t="s">
        <v>158</v>
      </c>
      <c r="K723" s="88" t="s">
        <v>84</v>
      </c>
      <c r="L723" s="88">
        <v>20</v>
      </c>
      <c r="M723" s="88">
        <v>4</v>
      </c>
      <c r="N723" s="75" t="s">
        <v>85</v>
      </c>
      <c r="O723" s="75" t="s">
        <v>159</v>
      </c>
      <c r="P723" s="89">
        <v>3.42</v>
      </c>
      <c r="Q723" s="90">
        <f>(17/100+7.6/100+1.65/100)*P723</f>
        <v>0.89775</v>
      </c>
      <c r="R723" s="90"/>
      <c r="S723" s="90"/>
      <c r="T723" s="90"/>
      <c r="U723" s="90"/>
      <c r="V723" s="90">
        <f>+P723-Q723+R723+S723+T723+U723</f>
        <v>2.5222499999999997</v>
      </c>
      <c r="W723" s="91">
        <f>(1.02/100)</f>
        <v>1.02E-2</v>
      </c>
      <c r="X723" s="91">
        <v>4.8E-3</v>
      </c>
      <c r="Y723" s="91">
        <v>0.17</v>
      </c>
      <c r="Z723" s="91">
        <v>1.65E-2</v>
      </c>
      <c r="AA723" s="91">
        <v>7.6E-2</v>
      </c>
      <c r="AB723" s="91">
        <f>SUM(W723:AA723)</f>
        <v>0.2775</v>
      </c>
      <c r="AC723" s="75">
        <v>20</v>
      </c>
      <c r="AD723" s="92">
        <f>IF(AL723="","",+AC723*AL723)</f>
        <v>128.52229299363057</v>
      </c>
      <c r="AE723" s="93">
        <f>IF(AL723="","",+AL723*AB723)</f>
        <v>1.7832468152866245</v>
      </c>
      <c r="AF723" s="92">
        <f>IF(AL723="","",+AL723-AE723)</f>
        <v>4.642867834394904</v>
      </c>
      <c r="AG723" s="93">
        <f>+V723</f>
        <v>2.5222499999999997</v>
      </c>
      <c r="AH723" s="92">
        <f>IF(AF723="","",+AF723-AG723)</f>
        <v>2.1206178343949045</v>
      </c>
      <c r="AI723" s="92">
        <f>IF(AH723="","",+AH723*AC723)</f>
        <v>42.41235668789809</v>
      </c>
      <c r="AJ723" s="93">
        <v>6.09</v>
      </c>
      <c r="AK723" s="94">
        <v>0.33</v>
      </c>
      <c r="AL723" s="93">
        <f>IF(V723=0,"",V723/(1-AB723-AK723))</f>
        <v>6.426114649681529</v>
      </c>
      <c r="AM723" s="95">
        <v>0.33</v>
      </c>
      <c r="AN723" s="93">
        <f>IF(V723=0,"",V723/(1-AB723-AM723))</f>
        <v>6.426114649681529</v>
      </c>
      <c r="AO723" s="96">
        <v>1.2</v>
      </c>
      <c r="AP723" s="93">
        <f>IF(BD!AJ723="","",BD!AJ723*BD!AO723)</f>
        <v>7.308</v>
      </c>
      <c r="AQ723" s="91">
        <f>BD!AM723/BD!AK723-1</f>
        <v>0</v>
      </c>
      <c r="AR723" s="91">
        <f>IF(BD!AN723="","",IF(BD!AJ723="","",BD!AN723/BD!AJ723-1))</f>
        <v>5.5191239684980076E-2</v>
      </c>
      <c r="AS723" s="91" t="str">
        <f>IF(BD!AN723="","",IF(BD!AN723&lt;BD!AL723,"ABAIXO DA META","DENTRO DA META"))</f>
        <v>DENTRO DA META</v>
      </c>
      <c r="AT723" s="91" t="str">
        <f>IF(BD!AJ723="","EM ANÁLISE",IF(BD!AP723&gt;=BD!AN723,"GO", "NO GO"))</f>
        <v>GO</v>
      </c>
      <c r="AU723" s="97">
        <f>IF(AN723="","",+BD!$AN723-AJ723)</f>
        <v>0.33611464968152927</v>
      </c>
      <c r="AV723" s="98"/>
      <c r="AW723" s="90">
        <f>BD!P723*BD!AC723</f>
        <v>68.4</v>
      </c>
      <c r="AX723" s="90">
        <f>BD!V723*BD!AC723</f>
        <v>50.44499999999999</v>
      </c>
      <c r="AY723" s="90">
        <f>IF(BD!AN723="","",BD!AN723*BD!AC723)</f>
        <v>128.52229299363057</v>
      </c>
      <c r="AZ723" s="75" t="s">
        <v>5272</v>
      </c>
      <c r="BA723" s="75"/>
      <c r="BB723" s="75"/>
      <c r="BC723" s="75"/>
      <c r="BD723" s="99" t="s">
        <v>5257</v>
      </c>
      <c r="BE723" s="100" t="s">
        <v>4</v>
      </c>
      <c r="BF723" s="100" t="s">
        <v>4</v>
      </c>
      <c r="BG723" s="99" t="s">
        <v>5258</v>
      </c>
      <c r="BH723" s="101"/>
      <c r="BI723" s="101"/>
      <c r="BJ723" s="101"/>
      <c r="BK723" s="101"/>
      <c r="BL723" s="101"/>
      <c r="BM723" s="101"/>
      <c r="BN723" s="101"/>
      <c r="BO723" s="103"/>
      <c r="BP723" s="99">
        <v>140.622</v>
      </c>
      <c r="BQ723" s="99">
        <v>121</v>
      </c>
      <c r="BR723" s="101"/>
      <c r="BS723" s="99" t="s">
        <v>5260</v>
      </c>
      <c r="BT723" s="99" t="s">
        <v>5261</v>
      </c>
      <c r="BU723" s="99">
        <v>5102</v>
      </c>
      <c r="BV723" s="99"/>
      <c r="BW723" s="99"/>
      <c r="BX723" s="99"/>
      <c r="BY723" s="99"/>
      <c r="BZ723" s="99"/>
      <c r="CA723" s="99"/>
      <c r="CB723" s="99"/>
      <c r="CC723" s="99">
        <v>102</v>
      </c>
      <c r="CD723" s="99">
        <v>8</v>
      </c>
      <c r="CE723" s="99">
        <v>8</v>
      </c>
      <c r="CF723" s="99"/>
      <c r="CG723" s="37" t="e">
        <f>VLOOKUP(Table_1[[#This Row],[EAN]],'[1]Planilha1'!$E:$R,13,0)</f>
        <v>#N/A</v>
      </c>
      <c r="CI723" s="188">
        <f>IF(Table_1[[#This Row],[STATUS MERCADO]]="GO",Table_1[[#This Row],[M. BRUTA TOTAL]],0)</f>
        <v>42.41235668789809</v>
      </c>
      <c r="CJ723" s="188">
        <f>IF(Table_1[[#This Row],[STATUS MERCADO]]="GO",Table_1[[#This Row],[PV UNIT. REALIZADO]]*Table_1[[#This Row],[QUANTIDADE]],0)</f>
        <v>128.52229299363057</v>
      </c>
    </row>
    <row r="724" ht="15" hidden="1">
      <c r="A724" s="7"/>
      <c r="B724" s="84" t="s">
        <v>79</v>
      </c>
      <c r="C724" s="85">
        <v>220774</v>
      </c>
      <c r="D724" s="85">
        <v>20302</v>
      </c>
      <c r="E724" s="85">
        <v>7896336011086</v>
      </c>
      <c r="F724" s="86" t="s">
        <v>183</v>
      </c>
      <c r="G724" s="75" t="s">
        <v>23</v>
      </c>
      <c r="H724" s="75">
        <v>170</v>
      </c>
      <c r="I724" s="87" t="s">
        <v>163</v>
      </c>
      <c r="J724" s="75" t="s">
        <v>158</v>
      </c>
      <c r="K724" s="88" t="s">
        <v>84</v>
      </c>
      <c r="L724" s="88">
        <v>20</v>
      </c>
      <c r="M724" s="88">
        <v>4</v>
      </c>
      <c r="N724" s="75" t="s">
        <v>85</v>
      </c>
      <c r="O724" s="75" t="s">
        <v>159</v>
      </c>
      <c r="P724" s="89">
        <v>3.42</v>
      </c>
      <c r="Q724" s="90">
        <f>(17/100+7.6/100+1.65/100)*P724</f>
        <v>0.89775</v>
      </c>
      <c r="R724" s="90"/>
      <c r="S724" s="90"/>
      <c r="T724" s="90"/>
      <c r="U724" s="90"/>
      <c r="V724" s="90">
        <f>+P724-Q724+R724+S724+T724+U724</f>
        <v>2.5222499999999997</v>
      </c>
      <c r="W724" s="91">
        <f>(1.02/100)</f>
        <v>1.02E-2</v>
      </c>
      <c r="X724" s="91">
        <v>4.8E-3</v>
      </c>
      <c r="Y724" s="91">
        <v>0.17</v>
      </c>
      <c r="Z724" s="91">
        <v>1.65E-2</v>
      </c>
      <c r="AA724" s="91">
        <v>7.6E-2</v>
      </c>
      <c r="AB724" s="91">
        <f>SUM(W724:AA724)</f>
        <v>0.2775</v>
      </c>
      <c r="AC724" s="75">
        <v>20</v>
      </c>
      <c r="AD724" s="92">
        <f>IF(AL724="","",+AC724*AL724)</f>
        <v>128.52229299363057</v>
      </c>
      <c r="AE724" s="93">
        <f>IF(AL724="","",+AL724*AB724)</f>
        <v>1.7832468152866245</v>
      </c>
      <c r="AF724" s="92">
        <f>IF(AL724="","",+AL724-AE724)</f>
        <v>4.642867834394904</v>
      </c>
      <c r="AG724" s="93">
        <f>+V724</f>
        <v>2.5222499999999997</v>
      </c>
      <c r="AH724" s="92">
        <f>IF(AF724="","",+AF724-AG724)</f>
        <v>2.1206178343949045</v>
      </c>
      <c r="AI724" s="92">
        <f>IF(AH724="","",+AH724*AC724)</f>
        <v>42.41235668789809</v>
      </c>
      <c r="AJ724" s="93">
        <v>6.09</v>
      </c>
      <c r="AK724" s="94">
        <v>0.33</v>
      </c>
      <c r="AL724" s="93">
        <f>IF(V724=0,"",V724/(1-AB724-AK724))</f>
        <v>6.426114649681529</v>
      </c>
      <c r="AM724" s="95">
        <v>0.33</v>
      </c>
      <c r="AN724" s="93">
        <f>IF(V724=0,"",V724/(1-AB724-AM724))</f>
        <v>6.426114649681529</v>
      </c>
      <c r="AO724" s="96">
        <v>1.2</v>
      </c>
      <c r="AP724" s="93">
        <f>IF(BD!AJ724="","",BD!AJ724*BD!AO724)</f>
        <v>7.308</v>
      </c>
      <c r="AQ724" s="91">
        <f>BD!AM724/BD!AK724-1</f>
        <v>0</v>
      </c>
      <c r="AR724" s="91">
        <f>IF(BD!AN724="","",IF(BD!AJ724="","",BD!AN724/BD!AJ724-1))</f>
        <v>5.5191239684980076E-2</v>
      </c>
      <c r="AS724" s="91" t="str">
        <f>IF(BD!AN724="","",IF(BD!AN724&lt;BD!AL724,"ABAIXO DA META","DENTRO DA META"))</f>
        <v>DENTRO DA META</v>
      </c>
      <c r="AT724" s="91" t="str">
        <f>IF(BD!AJ724="","EM ANÁLISE",IF(BD!AP724&gt;=BD!AN724,"GO", "NO GO"))</f>
        <v>GO</v>
      </c>
      <c r="AU724" s="97">
        <f>IF(AN724="","",+BD!$AN724-AJ724)</f>
        <v>0.33611464968152927</v>
      </c>
      <c r="AV724" s="98"/>
      <c r="AW724" s="90">
        <f>BD!P724*BD!AC724</f>
        <v>68.4</v>
      </c>
      <c r="AX724" s="90">
        <f>BD!V724*BD!AC724</f>
        <v>50.44499999999999</v>
      </c>
      <c r="AY724" s="90">
        <f>IF(BD!AN724="","",BD!AN724*BD!AC724)</f>
        <v>128.52229299363057</v>
      </c>
      <c r="AZ724" s="75" t="s">
        <v>5272</v>
      </c>
      <c r="BA724" s="75"/>
      <c r="BB724" s="75"/>
      <c r="BC724" s="75"/>
      <c r="BD724" s="99" t="s">
        <v>5257</v>
      </c>
      <c r="BE724" s="100" t="s">
        <v>4</v>
      </c>
      <c r="BF724" s="100" t="s">
        <v>4</v>
      </c>
      <c r="BG724" s="99" t="s">
        <v>5258</v>
      </c>
      <c r="BH724" s="101"/>
      <c r="BI724" s="101"/>
      <c r="BJ724" s="101"/>
      <c r="BK724" s="101"/>
      <c r="BL724" s="101"/>
      <c r="BM724" s="101"/>
      <c r="BN724" s="101"/>
      <c r="BO724" s="103"/>
      <c r="BP724" s="99">
        <v>140.622</v>
      </c>
      <c r="BQ724" s="99">
        <v>121</v>
      </c>
      <c r="BR724" s="101"/>
      <c r="BS724" s="99" t="s">
        <v>5260</v>
      </c>
      <c r="BT724" s="99" t="s">
        <v>5261</v>
      </c>
      <c r="BU724" s="99">
        <v>5102</v>
      </c>
      <c r="BV724" s="99"/>
      <c r="BW724" s="99"/>
      <c r="BX724" s="99"/>
      <c r="BY724" s="99"/>
      <c r="BZ724" s="99"/>
      <c r="CA724" s="99"/>
      <c r="CB724" s="99"/>
      <c r="CC724" s="99">
        <v>102</v>
      </c>
      <c r="CD724" s="99">
        <v>8</v>
      </c>
      <c r="CE724" s="99">
        <v>8</v>
      </c>
      <c r="CF724" s="99"/>
      <c r="CG724" s="37" t="e">
        <f>VLOOKUP(Table_1[[#This Row],[EAN]],'[1]Planilha1'!$E:$R,13,0)</f>
        <v>#N/A</v>
      </c>
      <c r="CI724" s="188">
        <f>IF(Table_1[[#This Row],[STATUS MERCADO]]="GO",Table_1[[#This Row],[M. BRUTA TOTAL]],0)</f>
        <v>42.41235668789809</v>
      </c>
      <c r="CJ724" s="188">
        <f>IF(Table_1[[#This Row],[STATUS MERCADO]]="GO",Table_1[[#This Row],[PV UNIT. REALIZADO]]*Table_1[[#This Row],[QUANTIDADE]],0)</f>
        <v>128.52229299363057</v>
      </c>
    </row>
    <row r="725" ht="15" hidden="1">
      <c r="A725" s="7"/>
      <c r="B725" s="84" t="s">
        <v>79</v>
      </c>
      <c r="C725" s="75">
        <v>220775</v>
      </c>
      <c r="D725" s="75">
        <v>15700</v>
      </c>
      <c r="E725" s="85">
        <v>7896336008857</v>
      </c>
      <c r="F725" s="86" t="s">
        <v>184</v>
      </c>
      <c r="G725" s="75" t="s">
        <v>23</v>
      </c>
      <c r="H725" s="75">
        <v>170</v>
      </c>
      <c r="I725" s="87" t="s">
        <v>163</v>
      </c>
      <c r="J725" s="75" t="s">
        <v>158</v>
      </c>
      <c r="K725" s="88" t="s">
        <v>84</v>
      </c>
      <c r="L725" s="88">
        <v>12</v>
      </c>
      <c r="M725" s="88">
        <v>4</v>
      </c>
      <c r="N725" s="75" t="s">
        <v>85</v>
      </c>
      <c r="O725" s="75" t="s">
        <v>159</v>
      </c>
      <c r="P725" s="89"/>
      <c r="Q725" s="90">
        <f>(17/100+7.6/100+1.65/100)*P725</f>
        <v>0</v>
      </c>
      <c r="R725" s="90"/>
      <c r="S725" s="90"/>
      <c r="T725" s="90"/>
      <c r="U725" s="90"/>
      <c r="V725" s="90">
        <f>+P725-Q725+R725+S725+T725+U725</f>
        <v>0</v>
      </c>
      <c r="W725" s="91">
        <f>(1.02/100)</f>
        <v>1.02E-2</v>
      </c>
      <c r="X725" s="91">
        <v>4.8E-3</v>
      </c>
      <c r="Y725" s="91">
        <v>0.17</v>
      </c>
      <c r="Z725" s="91">
        <v>1.65E-2</v>
      </c>
      <c r="AA725" s="91">
        <v>7.6E-2</v>
      </c>
      <c r="AB725" s="91">
        <f>SUM(W725:AA725)</f>
        <v>0.2775</v>
      </c>
      <c r="AC725" s="75">
        <v>12</v>
      </c>
      <c r="AD725" s="92">
        <f>IF(AL725="","",+AC725*AL725)</f>
      </c>
      <c r="AE725" s="93">
        <f>IF(AL725="","",+AL725*AB725)</f>
      </c>
      <c r="AF725" s="92">
        <f>IF(AL725="","",+AL725-AE725)</f>
      </c>
      <c r="AG725" s="93">
        <f>+V725</f>
        <v>0</v>
      </c>
      <c r="AH725" s="92">
        <f>IF(AF725="","",+AF725-AG725)</f>
      </c>
      <c r="AI725" s="92">
        <f>IF(AH725="","",+AH725*AC725)</f>
      </c>
      <c r="AJ725" s="93"/>
      <c r="AK725" s="94">
        <v>0.33</v>
      </c>
      <c r="AL725" s="93">
        <f>IF(V725=0,"",V725/(1-AB725-AK725))</f>
      </c>
      <c r="AM725" s="95">
        <v>0.33</v>
      </c>
      <c r="AN725" s="93">
        <f>IF(V725=0,"",V725/(1-AB725-AM725))</f>
      </c>
      <c r="AO725" s="96">
        <v>1.2</v>
      </c>
      <c r="AP725" s="93">
        <f>IF(BD!AJ725="","",BD!AJ725*BD!AO725)</f>
      </c>
      <c r="AQ725" s="91">
        <f>BD!AM725/BD!AK725-1</f>
        <v>0</v>
      </c>
      <c r="AR725" s="91">
        <f>IF(BD!AN725="","",IF(BD!AJ725="","",BD!AN725/BD!AJ725-1))</f>
      </c>
      <c r="AS725" s="91">
        <f>IF(BD!AN725="","",IF(BD!AN725&lt;BD!AL725,"ABAIXO DA META","DENTRO DA META"))</f>
      </c>
      <c r="AT725" s="91" t="str">
        <f>IF(BD!AJ725="","EM ANÁLISE",IF(BD!AP725&gt;=BD!AN725,"GO", "NO GO"))</f>
        <v>EM ANÁLISE</v>
      </c>
      <c r="AU725" s="97">
        <f>IF(AN725="","",+BD!$AN725-AJ725)</f>
      </c>
      <c r="AV725" s="98"/>
      <c r="AW725" s="90">
        <f>BD!P725*BD!AC725</f>
        <v>0</v>
      </c>
      <c r="AX725" s="90">
        <f>BD!V725*BD!AC725</f>
        <v>0</v>
      </c>
      <c r="AY725" s="90">
        <f>IF(BD!AN725="","",BD!AN725*BD!AC725)</f>
      </c>
      <c r="AZ725" s="75" t="s">
        <v>123</v>
      </c>
      <c r="BA725" s="75"/>
      <c r="BB725" s="75"/>
      <c r="BC725" s="75"/>
      <c r="BD725" s="104"/>
      <c r="BE725" s="104"/>
      <c r="BF725" s="101"/>
      <c r="BG725" s="101"/>
      <c r="BH725" s="101"/>
      <c r="BI725" s="101"/>
      <c r="BJ725" s="101"/>
      <c r="BK725" s="101"/>
      <c r="BL725" s="101"/>
      <c r="BM725" s="101"/>
      <c r="BN725" s="101"/>
      <c r="BO725" s="103"/>
      <c r="BP725" s="101"/>
      <c r="BQ725" s="101"/>
      <c r="BR725" s="101"/>
      <c r="BS725" s="101"/>
      <c r="BT725" s="101"/>
      <c r="BU725" s="101"/>
      <c r="BV725" s="101"/>
      <c r="BW725" s="101"/>
      <c r="BX725" s="101"/>
      <c r="BY725" s="101"/>
      <c r="BZ725" s="101"/>
      <c r="CA725" s="101"/>
      <c r="CB725" s="101"/>
      <c r="CC725" s="101"/>
      <c r="CD725" s="101"/>
      <c r="CE725" s="101"/>
      <c r="CF725" s="101"/>
      <c r="CG725" s="37" t="e">
        <f>VLOOKUP(Table_1[[#This Row],[EAN]],'[1]Planilha1'!$E:$R,13,0)</f>
        <v>#N/A</v>
      </c>
      <c r="CI725" s="188">
        <f>IF(Table_1[[#This Row],[STATUS MERCADO]]="GO",Table_1[[#This Row],[M. BRUTA TOTAL]],0)</f>
        <v>0</v>
      </c>
      <c r="CJ725" s="188">
        <f>IF(Table_1[[#This Row],[STATUS MERCADO]]="GO",Table_1[[#This Row],[PV UNIT. REALIZADO]]*Table_1[[#This Row],[QUANTIDADE]],0)</f>
        <v>0</v>
      </c>
    </row>
    <row r="726" ht="15" hidden="1">
      <c r="A726" s="7"/>
      <c r="B726" s="84" t="s">
        <v>79</v>
      </c>
      <c r="C726" s="85">
        <v>220776</v>
      </c>
      <c r="D726" s="85">
        <v>15800</v>
      </c>
      <c r="E726" s="85">
        <v>7896336002534</v>
      </c>
      <c r="F726" s="86" t="s">
        <v>185</v>
      </c>
      <c r="G726" s="75" t="s">
        <v>23</v>
      </c>
      <c r="H726" s="75">
        <v>170</v>
      </c>
      <c r="I726" s="87" t="s">
        <v>163</v>
      </c>
      <c r="J726" s="75" t="s">
        <v>158</v>
      </c>
      <c r="K726" s="88" t="s">
        <v>84</v>
      </c>
      <c r="L726" s="88">
        <v>36</v>
      </c>
      <c r="M726" s="88">
        <v>4</v>
      </c>
      <c r="N726" s="75" t="s">
        <v>85</v>
      </c>
      <c r="O726" s="75" t="s">
        <v>159</v>
      </c>
      <c r="P726" s="89">
        <v>3.15</v>
      </c>
      <c r="Q726" s="90">
        <f>(17/100+7.6/100+1.65/100)*P726</f>
        <v>0.826875</v>
      </c>
      <c r="R726" s="90"/>
      <c r="S726" s="90"/>
      <c r="T726" s="90"/>
      <c r="U726" s="90"/>
      <c r="V726" s="90">
        <f>+P726-Q726+R726+S726+T726+U726</f>
        <v>2.323125</v>
      </c>
      <c r="W726" s="91">
        <f>(1.02/100)</f>
        <v>1.02E-2</v>
      </c>
      <c r="X726" s="91">
        <v>4.8E-3</v>
      </c>
      <c r="Y726" s="91">
        <v>0.17</v>
      </c>
      <c r="Z726" s="91">
        <v>1.65E-2</v>
      </c>
      <c r="AA726" s="91">
        <v>7.6E-2</v>
      </c>
      <c r="AB726" s="91">
        <f>SUM(W726:AA726)</f>
        <v>0.2775</v>
      </c>
      <c r="AC726" s="75">
        <v>36</v>
      </c>
      <c r="AD726" s="92">
        <f>IF(AL726="","",+AC726*AL726)</f>
        <v>213.07643312101916</v>
      </c>
      <c r="AE726" s="93">
        <f>IF(AL726="","",+AL726*AB726)</f>
        <v>1.642464171974523</v>
      </c>
      <c r="AF726" s="92">
        <f>IF(AL726="","",+AL726-AE726)</f>
        <v>4.276325636942676</v>
      </c>
      <c r="AG726" s="93">
        <f>+V726</f>
        <v>2.323125</v>
      </c>
      <c r="AH726" s="92">
        <f>IF(AF726="","",+AF726-AG726)</f>
        <v>1.9532006369426762</v>
      </c>
      <c r="AI726" s="92">
        <f>IF(AH726="","",+AH726*AC726)</f>
        <v>70.31522292993634</v>
      </c>
      <c r="AJ726" s="93">
        <v>5.19</v>
      </c>
      <c r="AK726" s="94">
        <v>0.33</v>
      </c>
      <c r="AL726" s="93">
        <f>IF(V726=0,"",V726/(1-AB726-AK726))</f>
        <v>5.918789808917199</v>
      </c>
      <c r="AM726" s="95">
        <v>0.33</v>
      </c>
      <c r="AN726" s="93">
        <f>IF(V726=0,"",V726/(1-AB726-AM726))</f>
        <v>5.918789808917199</v>
      </c>
      <c r="AO726" s="96">
        <v>1.2</v>
      </c>
      <c r="AP726" s="93">
        <f>IF(BD!AJ726="","",BD!AJ726*BD!AO726)</f>
        <v>6.228000000000001</v>
      </c>
      <c r="AQ726" s="91">
        <f>BD!AM726/BD!AK726-1</f>
        <v>0</v>
      </c>
      <c r="AR726" s="91">
        <f>IF(BD!AN726="","",IF(BD!AJ726="","",BD!AN726/BD!AJ726-1))</f>
        <v>0.14042192850042357</v>
      </c>
      <c r="AS726" s="91" t="str">
        <f>IF(BD!AN726="","",IF(BD!AN726&lt;BD!AL726,"ABAIXO DA META","DENTRO DA META"))</f>
        <v>DENTRO DA META</v>
      </c>
      <c r="AT726" s="91" t="str">
        <f>IF(BD!AJ726="","EM ANÁLISE",IF(BD!AP726&gt;=BD!AN726,"GO", "NO GO"))</f>
        <v>GO</v>
      </c>
      <c r="AU726" s="97">
        <f>IF(AN726="","",+BD!$AN726-AJ726)</f>
        <v>0.7287898089171989</v>
      </c>
      <c r="AV726" s="98"/>
      <c r="AW726" s="90">
        <f>BD!P726*BD!AC726</f>
        <v>113.39999999999999</v>
      </c>
      <c r="AX726" s="90">
        <f>BD!V726*BD!AC726</f>
        <v>83.63250000000001</v>
      </c>
      <c r="AY726" s="90">
        <f>IF(BD!AN726="","",BD!AN726*BD!AC726)</f>
        <v>213.07643312101916</v>
      </c>
      <c r="AZ726" s="75" t="s">
        <v>5272</v>
      </c>
      <c r="BA726" s="75"/>
      <c r="BB726" s="75"/>
      <c r="BC726" s="75"/>
      <c r="BD726" s="99" t="s">
        <v>5257</v>
      </c>
      <c r="BE726" s="100" t="s">
        <v>4</v>
      </c>
      <c r="BF726" s="100" t="s">
        <v>4</v>
      </c>
      <c r="BG726" s="99" t="s">
        <v>5258</v>
      </c>
      <c r="BH726" s="101"/>
      <c r="BI726" s="101"/>
      <c r="BJ726" s="101"/>
      <c r="BK726" s="101"/>
      <c r="BL726" s="101"/>
      <c r="BM726" s="101"/>
      <c r="BN726" s="101"/>
      <c r="BO726" s="103"/>
      <c r="BP726" s="99">
        <v>140.622</v>
      </c>
      <c r="BQ726" s="99">
        <v>121</v>
      </c>
      <c r="BR726" s="101"/>
      <c r="BS726" s="99" t="s">
        <v>5260</v>
      </c>
      <c r="BT726" s="99" t="s">
        <v>5261</v>
      </c>
      <c r="BU726" s="99">
        <v>5102</v>
      </c>
      <c r="BV726" s="99"/>
      <c r="BW726" s="99"/>
      <c r="BX726" s="99"/>
      <c r="BY726" s="99"/>
      <c r="BZ726" s="99"/>
      <c r="CA726" s="99"/>
      <c r="CB726" s="99"/>
      <c r="CC726" s="99">
        <v>102</v>
      </c>
      <c r="CD726" s="99">
        <v>8</v>
      </c>
      <c r="CE726" s="99">
        <v>8</v>
      </c>
      <c r="CF726" s="99"/>
      <c r="CG726" s="37" t="e">
        <f>VLOOKUP(Table_1[[#This Row],[EAN]],'[1]Planilha1'!$E:$R,13,0)</f>
        <v>#N/A</v>
      </c>
      <c r="CI726" s="188">
        <f>IF(Table_1[[#This Row],[STATUS MERCADO]]="GO",Table_1[[#This Row],[M. BRUTA TOTAL]],0)</f>
        <v>70.31522292993634</v>
      </c>
      <c r="CJ726" s="188">
        <f>IF(Table_1[[#This Row],[STATUS MERCADO]]="GO",Table_1[[#This Row],[PV UNIT. REALIZADO]]*Table_1[[#This Row],[QUANTIDADE]],0)</f>
        <v>213.07643312101916</v>
      </c>
    </row>
    <row r="727" ht="15" hidden="1">
      <c r="A727" s="7"/>
      <c r="B727" s="84" t="s">
        <v>79</v>
      </c>
      <c r="C727" s="85">
        <v>220777</v>
      </c>
      <c r="D727" s="85">
        <v>15900</v>
      </c>
      <c r="E727" s="85">
        <v>7896336005542</v>
      </c>
      <c r="F727" s="86" t="s">
        <v>186</v>
      </c>
      <c r="G727" s="75" t="s">
        <v>23</v>
      </c>
      <c r="H727" s="75">
        <v>170</v>
      </c>
      <c r="I727" s="87" t="s">
        <v>163</v>
      </c>
      <c r="J727" s="75" t="s">
        <v>158</v>
      </c>
      <c r="K727" s="88" t="s">
        <v>84</v>
      </c>
      <c r="L727" s="88">
        <v>24</v>
      </c>
      <c r="M727" s="88">
        <v>4</v>
      </c>
      <c r="N727" s="75" t="s">
        <v>85</v>
      </c>
      <c r="O727" s="75" t="s">
        <v>159</v>
      </c>
      <c r="P727" s="89">
        <v>6.8759999999999994</v>
      </c>
      <c r="Q727" s="90">
        <f>(17/100+7.6/100+1.65/100)*P727</f>
        <v>1.8049499999999998</v>
      </c>
      <c r="R727" s="90"/>
      <c r="S727" s="90"/>
      <c r="T727" s="90"/>
      <c r="U727" s="90"/>
      <c r="V727" s="90">
        <f>+P727-Q727+R727+S727+T727+U727</f>
        <v>5.07105</v>
      </c>
      <c r="W727" s="91">
        <f>(1.02/100)</f>
        <v>1.02E-2</v>
      </c>
      <c r="X727" s="91">
        <v>4.8E-3</v>
      </c>
      <c r="Y727" s="91">
        <v>0.17</v>
      </c>
      <c r="Z727" s="91">
        <v>1.65E-2</v>
      </c>
      <c r="AA727" s="91">
        <v>7.6E-2</v>
      </c>
      <c r="AB727" s="91">
        <f>SUM(W727:AA727)</f>
        <v>0.2775</v>
      </c>
      <c r="AC727" s="75">
        <v>24</v>
      </c>
      <c r="AD727" s="92">
        <f>IF(AL727="","",+AC727*AL727)</f>
        <v>310.07694267515933</v>
      </c>
      <c r="AE727" s="93">
        <f>IF(AL727="","",+AL727*AB727)</f>
        <v>3.58526464968153</v>
      </c>
      <c r="AF727" s="92">
        <f>IF(AL727="","",+AL727-AE727)</f>
        <v>9.33460796178344</v>
      </c>
      <c r="AG727" s="93">
        <f>+V727</f>
        <v>5.07105</v>
      </c>
      <c r="AH727" s="92">
        <f>IF(AF727="","",+AF727-AG727)</f>
        <v>4.263557961783441</v>
      </c>
      <c r="AI727" s="92">
        <f>IF(AH727="","",+AH727*AC727)</f>
        <v>102.32539108280258</v>
      </c>
      <c r="AJ727" s="93">
        <v>9.99</v>
      </c>
      <c r="AK727" s="94">
        <v>0.33</v>
      </c>
      <c r="AL727" s="93">
        <f>IF(V727=0,"",V727/(1-AB727-AK727))</f>
        <v>12.919872611464971</v>
      </c>
      <c r="AM727" s="95">
        <v>0.33</v>
      </c>
      <c r="AN727" s="93">
        <f>IF(V727=0,"",V727/(1-AB727-AM727))</f>
        <v>12.919872611464971</v>
      </c>
      <c r="AO727" s="96">
        <v>1.2</v>
      </c>
      <c r="AP727" s="93">
        <f>IF(BD!AJ727="","",BD!AJ727*BD!AO727)</f>
        <v>11.988</v>
      </c>
      <c r="AQ727" s="91">
        <f>BD!AM727/BD!AK727-1</f>
        <v>0</v>
      </c>
      <c r="AR727" s="91">
        <f>IF(BD!AN727="","",IF(BD!AJ727="","",BD!AN727/BD!AJ727-1))</f>
        <v>0.2932805416881852</v>
      </c>
      <c r="AS727" s="91" t="str">
        <f>IF(BD!AN727="","",IF(BD!AN727&lt;BD!AL727,"ABAIXO DA META","DENTRO DA META"))</f>
        <v>DENTRO DA META</v>
      </c>
      <c r="AT727" s="91" t="str">
        <f>IF(BD!AJ727="","EM ANÁLISE",IF(BD!AP727&gt;=BD!AN727,"GO", "NO GO"))</f>
        <v>NO GO</v>
      </c>
      <c r="AU727" s="97">
        <f>IF(AN727="","",+BD!$AN727-AJ727)</f>
        <v>2.9298726114649707</v>
      </c>
      <c r="AV727" s="98"/>
      <c r="AW727" s="90">
        <f>BD!P727*BD!AC727</f>
        <v>165.024</v>
      </c>
      <c r="AX727" s="90">
        <f>BD!V727*BD!AC727</f>
        <v>121.70519999999999</v>
      </c>
      <c r="AY727" s="90">
        <f>IF(BD!AN727="","",BD!AN727*BD!AC727)</f>
        <v>310.07694267515933</v>
      </c>
      <c r="AZ727" s="75" t="s">
        <v>5272</v>
      </c>
      <c r="BA727" s="75"/>
      <c r="BB727" s="75"/>
      <c r="BC727" s="75"/>
      <c r="BD727" s="99" t="s">
        <v>5257</v>
      </c>
      <c r="BE727" s="100" t="s">
        <v>4</v>
      </c>
      <c r="BF727" s="100" t="s">
        <v>4</v>
      </c>
      <c r="BG727" s="99" t="s">
        <v>5258</v>
      </c>
      <c r="BH727" s="101"/>
      <c r="BI727" s="101"/>
      <c r="BJ727" s="101"/>
      <c r="BK727" s="101"/>
      <c r="BL727" s="101"/>
      <c r="BM727" s="101"/>
      <c r="BN727" s="101"/>
      <c r="BO727" s="103"/>
      <c r="BP727" s="99">
        <v>140.622</v>
      </c>
      <c r="BQ727" s="99">
        <v>121</v>
      </c>
      <c r="BR727" s="101"/>
      <c r="BS727" s="99" t="s">
        <v>5260</v>
      </c>
      <c r="BT727" s="99" t="s">
        <v>5261</v>
      </c>
      <c r="BU727" s="99">
        <v>5102</v>
      </c>
      <c r="BV727" s="99"/>
      <c r="BW727" s="99"/>
      <c r="BX727" s="99"/>
      <c r="BY727" s="99"/>
      <c r="BZ727" s="99"/>
      <c r="CA727" s="99"/>
      <c r="CB727" s="99"/>
      <c r="CC727" s="99">
        <v>102</v>
      </c>
      <c r="CD727" s="99">
        <v>8</v>
      </c>
      <c r="CE727" s="99">
        <v>8</v>
      </c>
      <c r="CF727" s="99"/>
      <c r="CG727" s="37" t="e">
        <f>VLOOKUP(Table_1[[#This Row],[EAN]],'[1]Planilha1'!$E:$R,13,0)</f>
        <v>#N/A</v>
      </c>
      <c r="CI727" s="188">
        <f>IF(Table_1[[#This Row],[STATUS MERCADO]]="GO",Table_1[[#This Row],[M. BRUTA TOTAL]],0)</f>
        <v>0</v>
      </c>
      <c r="CJ727" s="188">
        <f>IF(Table_1[[#This Row],[STATUS MERCADO]]="GO",Table_1[[#This Row],[PV UNIT. REALIZADO]]*Table_1[[#This Row],[QUANTIDADE]],0)</f>
        <v>0</v>
      </c>
    </row>
    <row r="728" ht="15" hidden="1">
      <c r="A728" s="7"/>
      <c r="B728" s="84" t="s">
        <v>79</v>
      </c>
      <c r="C728" s="75">
        <v>220778</v>
      </c>
      <c r="D728" s="75">
        <v>19200</v>
      </c>
      <c r="E728" s="85">
        <v>7896336012212</v>
      </c>
      <c r="F728" s="86" t="s">
        <v>187</v>
      </c>
      <c r="G728" s="75" t="s">
        <v>23</v>
      </c>
      <c r="H728" s="75">
        <v>170</v>
      </c>
      <c r="I728" s="87" t="s">
        <v>163</v>
      </c>
      <c r="J728" s="75" t="s">
        <v>158</v>
      </c>
      <c r="K728" s="88" t="s">
        <v>84</v>
      </c>
      <c r="L728" s="88">
        <v>6</v>
      </c>
      <c r="M728" s="88">
        <v>4</v>
      </c>
      <c r="N728" s="75" t="s">
        <v>85</v>
      </c>
      <c r="O728" s="75" t="s">
        <v>159</v>
      </c>
      <c r="P728" s="89"/>
      <c r="Q728" s="90">
        <f>(17/100+7.6/100+1.65/100)*P728</f>
        <v>0</v>
      </c>
      <c r="R728" s="90"/>
      <c r="S728" s="90"/>
      <c r="T728" s="90"/>
      <c r="U728" s="90"/>
      <c r="V728" s="90">
        <f>+P728-Q728+R728+S728+T728+U728</f>
        <v>0</v>
      </c>
      <c r="W728" s="91">
        <f>(1.02/100)</f>
        <v>1.02E-2</v>
      </c>
      <c r="X728" s="91">
        <v>4.8E-3</v>
      </c>
      <c r="Y728" s="91">
        <v>0.17</v>
      </c>
      <c r="Z728" s="91">
        <v>1.65E-2</v>
      </c>
      <c r="AA728" s="91">
        <v>7.6E-2</v>
      </c>
      <c r="AB728" s="91">
        <f>SUM(W728:AA728)</f>
        <v>0.2775</v>
      </c>
      <c r="AC728" s="75">
        <v>6</v>
      </c>
      <c r="AD728" s="92">
        <f>IF(AL728="","",+AC728*AL728)</f>
      </c>
      <c r="AE728" s="93">
        <f>IF(AL728="","",+AL728*AB728)</f>
      </c>
      <c r="AF728" s="92">
        <f>IF(AL728="","",+AL728-AE728)</f>
      </c>
      <c r="AG728" s="93">
        <f>+V728</f>
        <v>0</v>
      </c>
      <c r="AH728" s="92">
        <f>IF(AF728="","",+AF728-AG728)</f>
      </c>
      <c r="AI728" s="92">
        <f>IF(AH728="","",+AH728*AC728)</f>
      </c>
      <c r="AJ728" s="93"/>
      <c r="AK728" s="94">
        <v>0.33</v>
      </c>
      <c r="AL728" s="93">
        <f>IF(V728=0,"",V728/(1-AB728-AK728))</f>
      </c>
      <c r="AM728" s="95">
        <v>0.33</v>
      </c>
      <c r="AN728" s="93">
        <f>IF(V728=0,"",V728/(1-AB728-AM728))</f>
      </c>
      <c r="AO728" s="96">
        <v>1.2</v>
      </c>
      <c r="AP728" s="93">
        <f>IF(BD!AJ728="","",BD!AJ728*BD!AO728)</f>
      </c>
      <c r="AQ728" s="91">
        <f>BD!AM728/BD!AK728-1</f>
        <v>0</v>
      </c>
      <c r="AR728" s="91">
        <f>IF(BD!AN728="","",IF(BD!AJ728="","",BD!AN728/BD!AJ728-1))</f>
      </c>
      <c r="AS728" s="91">
        <f>IF(BD!AN728="","",IF(BD!AN728&lt;BD!AL728,"ABAIXO DA META","DENTRO DA META"))</f>
      </c>
      <c r="AT728" s="91" t="str">
        <f>IF(BD!AJ728="","EM ANÁLISE",IF(BD!AP728&gt;=BD!AN728,"GO", "NO GO"))</f>
        <v>EM ANÁLISE</v>
      </c>
      <c r="AU728" s="97">
        <f>IF(AN728="","",+BD!$AN728-AJ728)</f>
      </c>
      <c r="AV728" s="98"/>
      <c r="AW728" s="90">
        <f>BD!P728*BD!AC728</f>
        <v>0</v>
      </c>
      <c r="AX728" s="90">
        <f>BD!V728*BD!AC728</f>
        <v>0</v>
      </c>
      <c r="AY728" s="90">
        <f>IF(BD!AN728="","",BD!AN728*BD!AC728)</f>
      </c>
      <c r="AZ728" s="75" t="s">
        <v>123</v>
      </c>
      <c r="BA728" s="75"/>
      <c r="BB728" s="75"/>
      <c r="BC728" s="75"/>
      <c r="BD728" s="104"/>
      <c r="BE728" s="104"/>
      <c r="BF728" s="101"/>
      <c r="BG728" s="101"/>
      <c r="BH728" s="101"/>
      <c r="BI728" s="101"/>
      <c r="BJ728" s="101"/>
      <c r="BK728" s="101"/>
      <c r="BL728" s="101"/>
      <c r="BM728" s="101"/>
      <c r="BN728" s="101"/>
      <c r="BO728" s="103"/>
      <c r="BP728" s="101"/>
      <c r="BQ728" s="101"/>
      <c r="BR728" s="101"/>
      <c r="BS728" s="101"/>
      <c r="BT728" s="101"/>
      <c r="BU728" s="101"/>
      <c r="BV728" s="101"/>
      <c r="BW728" s="101"/>
      <c r="BX728" s="101"/>
      <c r="BY728" s="101"/>
      <c r="BZ728" s="101"/>
      <c r="CA728" s="101"/>
      <c r="CB728" s="101"/>
      <c r="CC728" s="101"/>
      <c r="CD728" s="101"/>
      <c r="CE728" s="101"/>
      <c r="CF728" s="101"/>
      <c r="CG728" s="37" t="e">
        <f>VLOOKUP(Table_1[[#This Row],[EAN]],'[1]Planilha1'!$E:$R,13,0)</f>
        <v>#N/A</v>
      </c>
      <c r="CI728" s="188">
        <f>IF(Table_1[[#This Row],[STATUS MERCADO]]="GO",Table_1[[#This Row],[M. BRUTA TOTAL]],0)</f>
        <v>0</v>
      </c>
      <c r="CJ728" s="188">
        <f>IF(Table_1[[#This Row],[STATUS MERCADO]]="GO",Table_1[[#This Row],[PV UNIT. REALIZADO]]*Table_1[[#This Row],[QUANTIDADE]],0)</f>
        <v>0</v>
      </c>
    </row>
    <row r="729" ht="15" hidden="1">
      <c r="A729" s="7"/>
      <c r="B729" s="84" t="s">
        <v>79</v>
      </c>
      <c r="C729" s="75">
        <v>220779</v>
      </c>
      <c r="D729" s="75">
        <v>16100</v>
      </c>
      <c r="E729" s="85">
        <v>7896336000578</v>
      </c>
      <c r="F729" s="86" t="s">
        <v>188</v>
      </c>
      <c r="G729" s="75" t="s">
        <v>23</v>
      </c>
      <c r="H729" s="75">
        <v>170</v>
      </c>
      <c r="I729" s="87" t="s">
        <v>163</v>
      </c>
      <c r="J729" s="75" t="s">
        <v>158</v>
      </c>
      <c r="K729" s="88" t="s">
        <v>84</v>
      </c>
      <c r="L729" s="88">
        <v>30</v>
      </c>
      <c r="M729" s="88">
        <v>4</v>
      </c>
      <c r="N729" s="75" t="s">
        <v>85</v>
      </c>
      <c r="O729" s="75" t="s">
        <v>159</v>
      </c>
      <c r="P729" s="89"/>
      <c r="Q729" s="90">
        <f>(17/100+7.6/100+1.65/100)*P729</f>
        <v>0</v>
      </c>
      <c r="R729" s="90"/>
      <c r="S729" s="90"/>
      <c r="T729" s="90"/>
      <c r="U729" s="90"/>
      <c r="V729" s="90">
        <f>+P729-Q729+R729+S729+T729+U729</f>
        <v>0</v>
      </c>
      <c r="W729" s="91">
        <f>(1.02/100)</f>
        <v>1.02E-2</v>
      </c>
      <c r="X729" s="91">
        <v>4.8E-3</v>
      </c>
      <c r="Y729" s="91">
        <v>0.17</v>
      </c>
      <c r="Z729" s="91">
        <v>1.65E-2</v>
      </c>
      <c r="AA729" s="91">
        <v>7.6E-2</v>
      </c>
      <c r="AB729" s="91">
        <f>SUM(W729:AA729)</f>
        <v>0.2775</v>
      </c>
      <c r="AC729" s="75">
        <v>30</v>
      </c>
      <c r="AD729" s="92">
        <f>IF(AL729="","",+AC729*AL729)</f>
      </c>
      <c r="AE729" s="93">
        <f>IF(AL729="","",+AL729*AB729)</f>
      </c>
      <c r="AF729" s="92">
        <f>IF(AL729="","",+AL729-AE729)</f>
      </c>
      <c r="AG729" s="93">
        <f>+V729</f>
        <v>0</v>
      </c>
      <c r="AH729" s="92">
        <f>IF(AF729="","",+AF729-AG729)</f>
      </c>
      <c r="AI729" s="92">
        <f>IF(AH729="","",+AH729*AC729)</f>
      </c>
      <c r="AJ729" s="93"/>
      <c r="AK729" s="94">
        <v>0.33</v>
      </c>
      <c r="AL729" s="93">
        <f>IF(V729=0,"",V729/(1-AB729-AK729))</f>
      </c>
      <c r="AM729" s="95">
        <v>0.33</v>
      </c>
      <c r="AN729" s="93">
        <f>IF(V729=0,"",V729/(1-AB729-AM729))</f>
      </c>
      <c r="AO729" s="96">
        <v>1.2</v>
      </c>
      <c r="AP729" s="93">
        <f>IF(BD!AJ729="","",BD!AJ729*BD!AO729)</f>
      </c>
      <c r="AQ729" s="91">
        <f>BD!AM729/BD!AK729-1</f>
        <v>0</v>
      </c>
      <c r="AR729" s="91">
        <f>IF(BD!AN729="","",IF(BD!AJ729="","",BD!AN729/BD!AJ729-1))</f>
      </c>
      <c r="AS729" s="91">
        <f>IF(BD!AN729="","",IF(BD!AN729&lt;BD!AL729,"ABAIXO DA META","DENTRO DA META"))</f>
      </c>
      <c r="AT729" s="91" t="str">
        <f>IF(BD!AJ729="","EM ANÁLISE",IF(BD!AP729&gt;=BD!AN729,"GO", "NO GO"))</f>
        <v>EM ANÁLISE</v>
      </c>
      <c r="AU729" s="97">
        <f>IF(AN729="","",+BD!$AN729-AJ729)</f>
      </c>
      <c r="AV729" s="98"/>
      <c r="AW729" s="90">
        <f>BD!P729*BD!AC729</f>
        <v>0</v>
      </c>
      <c r="AX729" s="90">
        <f>BD!V729*BD!AC729</f>
        <v>0</v>
      </c>
      <c r="AY729" s="90">
        <f>IF(BD!AN729="","",BD!AN729*BD!AC729)</f>
      </c>
      <c r="AZ729" s="75" t="s">
        <v>123</v>
      </c>
      <c r="BA729" s="75"/>
      <c r="BB729" s="75"/>
      <c r="BC729" s="75"/>
      <c r="BD729" s="104"/>
      <c r="BE729" s="104"/>
      <c r="BF729" s="101"/>
      <c r="BG729" s="101"/>
      <c r="BH729" s="101"/>
      <c r="BI729" s="101"/>
      <c r="BJ729" s="101"/>
      <c r="BK729" s="101"/>
      <c r="BL729" s="101"/>
      <c r="BM729" s="101"/>
      <c r="BN729" s="101"/>
      <c r="BO729" s="103"/>
      <c r="BP729" s="101"/>
      <c r="BQ729" s="101"/>
      <c r="BR729" s="101"/>
      <c r="BS729" s="101"/>
      <c r="BT729" s="101"/>
      <c r="BU729" s="101"/>
      <c r="BV729" s="101"/>
      <c r="BW729" s="101"/>
      <c r="BX729" s="101"/>
      <c r="BY729" s="101"/>
      <c r="BZ729" s="101"/>
      <c r="CA729" s="101"/>
      <c r="CB729" s="101"/>
      <c r="CC729" s="101"/>
      <c r="CD729" s="101"/>
      <c r="CE729" s="101"/>
      <c r="CF729" s="101"/>
      <c r="CG729" s="37" t="e">
        <f>VLOOKUP(Table_1[[#This Row],[EAN]],'[1]Planilha1'!$E:$R,13,0)</f>
        <v>#N/A</v>
      </c>
      <c r="CI729" s="188">
        <f>IF(Table_1[[#This Row],[STATUS MERCADO]]="GO",Table_1[[#This Row],[M. BRUTA TOTAL]],0)</f>
        <v>0</v>
      </c>
      <c r="CJ729" s="188">
        <f>IF(Table_1[[#This Row],[STATUS MERCADO]]="GO",Table_1[[#This Row],[PV UNIT. REALIZADO]]*Table_1[[#This Row],[QUANTIDADE]],0)</f>
        <v>0</v>
      </c>
    </row>
    <row r="730" ht="15" hidden="1">
      <c r="A730" s="7"/>
      <c r="B730" s="84" t="s">
        <v>79</v>
      </c>
      <c r="C730" s="85">
        <v>220780</v>
      </c>
      <c r="D730" s="85">
        <v>16200</v>
      </c>
      <c r="E730" s="85">
        <v>7896336010034</v>
      </c>
      <c r="F730" s="86" t="s">
        <v>189</v>
      </c>
      <c r="G730" s="75" t="s">
        <v>23</v>
      </c>
      <c r="H730" s="75">
        <v>170</v>
      </c>
      <c r="I730" s="87" t="s">
        <v>163</v>
      </c>
      <c r="J730" s="75" t="s">
        <v>158</v>
      </c>
      <c r="K730" s="88" t="s">
        <v>84</v>
      </c>
      <c r="L730" s="88">
        <v>30</v>
      </c>
      <c r="M730" s="88">
        <v>4</v>
      </c>
      <c r="N730" s="75" t="s">
        <v>85</v>
      </c>
      <c r="O730" s="75" t="s">
        <v>159</v>
      </c>
      <c r="P730" s="89">
        <v>12.158999999999999</v>
      </c>
      <c r="Q730" s="90">
        <f>(17/100+7.6/100+1.65/100)*P730</f>
        <v>3.1917375</v>
      </c>
      <c r="R730" s="90"/>
      <c r="S730" s="90"/>
      <c r="T730" s="90"/>
      <c r="U730" s="90"/>
      <c r="V730" s="90">
        <f>+P730-Q730+R730+S730+T730+U730</f>
        <v>8.967262499999999</v>
      </c>
      <c r="W730" s="91">
        <f>(1.02/100)</f>
        <v>1.02E-2</v>
      </c>
      <c r="X730" s="91">
        <v>4.8E-3</v>
      </c>
      <c r="Y730" s="91">
        <v>0.17</v>
      </c>
      <c r="Z730" s="91">
        <v>1.65E-2</v>
      </c>
      <c r="AA730" s="91">
        <v>7.6E-2</v>
      </c>
      <c r="AB730" s="91">
        <f>SUM(W730:AA730)</f>
        <v>0.2775</v>
      </c>
      <c r="AC730" s="75">
        <v>30</v>
      </c>
      <c r="AD730" s="92">
        <f>IF(AL730="","",+AC730*AL730)</f>
        <v>685.3958598726115</v>
      </c>
      <c r="AE730" s="93">
        <f>IF(AL730="","",+AL730*AB730)</f>
        <v>6.339911703821657</v>
      </c>
      <c r="AF730" s="92">
        <f>IF(AL730="","",+AL730-AE730)</f>
        <v>16.506616958598727</v>
      </c>
      <c r="AG730" s="93">
        <f>+V730</f>
        <v>8.967262499999999</v>
      </c>
      <c r="AH730" s="92">
        <f>IF(AF730="","",+AF730-AG730)</f>
        <v>7.539354458598728</v>
      </c>
      <c r="AI730" s="92">
        <f>IF(AH730="","",+AH730*AC730)</f>
        <v>226.18063375796186</v>
      </c>
      <c r="AJ730" s="93">
        <v>16.69</v>
      </c>
      <c r="AK730" s="94">
        <v>0.33</v>
      </c>
      <c r="AL730" s="93">
        <f>IF(V730=0,"",V730/(1-AB730-AK730))</f>
        <v>22.846528662420383</v>
      </c>
      <c r="AM730" s="95">
        <v>0.33</v>
      </c>
      <c r="AN730" s="93">
        <f>IF(V730=0,"",V730/(1-AB730-AM730))</f>
        <v>22.846528662420383</v>
      </c>
      <c r="AO730" s="96">
        <v>1.2</v>
      </c>
      <c r="AP730" s="93">
        <f>IF(BD!AJ730="","",BD!AJ730*BD!AO730)</f>
        <v>20.028000000000002</v>
      </c>
      <c r="AQ730" s="91">
        <f>BD!AM730/BD!AK730-1</f>
        <v>0</v>
      </c>
      <c r="AR730" s="91">
        <f>IF(BD!AN730="","",IF(BD!AJ730="","",BD!AN730/BD!AJ730-1))</f>
        <v>0.36887529433315636</v>
      </c>
      <c r="AS730" s="91" t="str">
        <f>IF(BD!AN730="","",IF(BD!AN730&lt;BD!AL730,"ABAIXO DA META","DENTRO DA META"))</f>
        <v>DENTRO DA META</v>
      </c>
      <c r="AT730" s="91" t="str">
        <f>IF(BD!AJ730="","EM ANÁLISE",IF(BD!AP730&gt;=BD!AN730,"GO", "NO GO"))</f>
        <v>NO GO</v>
      </c>
      <c r="AU730" s="97">
        <f>IF(AN730="","",+BD!$AN730-AJ730)</f>
        <v>6.156528662420381</v>
      </c>
      <c r="AV730" s="98"/>
      <c r="AW730" s="90">
        <f>BD!P730*BD!AC730</f>
        <v>364.77</v>
      </c>
      <c r="AX730" s="90">
        <f>BD!V730*BD!AC730</f>
        <v>269.01787499999995</v>
      </c>
      <c r="AY730" s="90">
        <f>IF(BD!AN730="","",BD!AN730*BD!AC730)</f>
        <v>685.3958598726115</v>
      </c>
      <c r="AZ730" s="75" t="s">
        <v>5272</v>
      </c>
      <c r="BA730" s="75"/>
      <c r="BB730" s="75"/>
      <c r="BC730" s="75"/>
      <c r="BD730" s="99" t="s">
        <v>5257</v>
      </c>
      <c r="BE730" s="100" t="s">
        <v>4</v>
      </c>
      <c r="BF730" s="100" t="s">
        <v>4</v>
      </c>
      <c r="BG730" s="99" t="s">
        <v>5258</v>
      </c>
      <c r="BH730" s="101"/>
      <c r="BI730" s="101"/>
      <c r="BJ730" s="101"/>
      <c r="BK730" s="101"/>
      <c r="BL730" s="101"/>
      <c r="BM730" s="101"/>
      <c r="BN730" s="101"/>
      <c r="BO730" s="103"/>
      <c r="BP730" s="99">
        <v>140.622</v>
      </c>
      <c r="BQ730" s="99">
        <v>121</v>
      </c>
      <c r="BR730" s="101"/>
      <c r="BS730" s="99" t="s">
        <v>5260</v>
      </c>
      <c r="BT730" s="99" t="s">
        <v>5261</v>
      </c>
      <c r="BU730" s="99">
        <v>5102</v>
      </c>
      <c r="BV730" s="99"/>
      <c r="BW730" s="99"/>
      <c r="BX730" s="99"/>
      <c r="BY730" s="99"/>
      <c r="BZ730" s="99"/>
      <c r="CA730" s="99"/>
      <c r="CB730" s="99"/>
      <c r="CC730" s="99">
        <v>102</v>
      </c>
      <c r="CD730" s="99">
        <v>8</v>
      </c>
      <c r="CE730" s="99">
        <v>8</v>
      </c>
      <c r="CF730" s="99"/>
      <c r="CG730" s="37" t="e">
        <f>VLOOKUP(Table_1[[#This Row],[EAN]],'[1]Planilha1'!$E:$R,13,0)</f>
        <v>#N/A</v>
      </c>
      <c r="CI730" s="188">
        <f>IF(Table_1[[#This Row],[STATUS MERCADO]]="GO",Table_1[[#This Row],[M. BRUTA TOTAL]],0)</f>
        <v>0</v>
      </c>
      <c r="CJ730" s="188">
        <f>IF(Table_1[[#This Row],[STATUS MERCADO]]="GO",Table_1[[#This Row],[PV UNIT. REALIZADO]]*Table_1[[#This Row],[QUANTIDADE]],0)</f>
        <v>0</v>
      </c>
    </row>
    <row r="731" ht="15" hidden="1">
      <c r="A731" s="7"/>
      <c r="B731" s="84" t="s">
        <v>79</v>
      </c>
      <c r="C731" s="85">
        <v>220781</v>
      </c>
      <c r="D731" s="85">
        <v>16300</v>
      </c>
      <c r="E731" s="85">
        <v>7896336008062</v>
      </c>
      <c r="F731" s="86" t="s">
        <v>190</v>
      </c>
      <c r="G731" s="75" t="s">
        <v>23</v>
      </c>
      <c r="H731" s="75">
        <v>170</v>
      </c>
      <c r="I731" s="87" t="s">
        <v>163</v>
      </c>
      <c r="J731" s="75" t="s">
        <v>158</v>
      </c>
      <c r="K731" s="88" t="s">
        <v>84</v>
      </c>
      <c r="L731" s="88">
        <v>12</v>
      </c>
      <c r="M731" s="88">
        <v>4</v>
      </c>
      <c r="N731" s="75" t="s">
        <v>85</v>
      </c>
      <c r="O731" s="75" t="s">
        <v>159</v>
      </c>
      <c r="P731" s="89">
        <v>22.338</v>
      </c>
      <c r="Q731" s="90">
        <f>(17/100+7.6/100+1.65/100)*P731</f>
        <v>5.8637250000000005</v>
      </c>
      <c r="R731" s="90"/>
      <c r="S731" s="90"/>
      <c r="T731" s="90"/>
      <c r="U731" s="90"/>
      <c r="V731" s="90">
        <f>+P731-Q731+R731+S731+T731+U731</f>
        <v>16.474275</v>
      </c>
      <c r="W731" s="91">
        <f>(1.02/100)</f>
        <v>1.02E-2</v>
      </c>
      <c r="X731" s="91">
        <v>4.8E-3</v>
      </c>
      <c r="Y731" s="91">
        <v>0.17</v>
      </c>
      <c r="Z731" s="91">
        <v>1.65E-2</v>
      </c>
      <c r="AA731" s="91">
        <v>7.6E-2</v>
      </c>
      <c r="AB731" s="91">
        <f>SUM(W731:AA731)</f>
        <v>0.2775</v>
      </c>
      <c r="AC731" s="75">
        <v>12</v>
      </c>
      <c r="AD731" s="92">
        <f>IF(AL731="","",+AC731*AL731)</f>
        <v>503.67210191082813</v>
      </c>
      <c r="AE731" s="93">
        <f>IF(AL731="","",+AL731*AB731)</f>
        <v>11.647417356687901</v>
      </c>
      <c r="AF731" s="92">
        <f>IF(AL731="","",+AL731-AE731)</f>
        <v>30.325257802547775</v>
      </c>
      <c r="AG731" s="93">
        <f>+V731</f>
        <v>16.474275</v>
      </c>
      <c r="AH731" s="92">
        <f>IF(AF731="","",+AF731-AG731)</f>
        <v>13.850982802547776</v>
      </c>
      <c r="AI731" s="92">
        <f>IF(AH731="","",+AH731*AC731)</f>
        <v>166.2117936305733</v>
      </c>
      <c r="AJ731" s="93">
        <v>29.9</v>
      </c>
      <c r="AK731" s="94">
        <v>0.33</v>
      </c>
      <c r="AL731" s="93">
        <f>IF(V731=0,"",V731/(1-AB731-AK731))</f>
        <v>41.97267515923568</v>
      </c>
      <c r="AM731" s="95">
        <v>0.33</v>
      </c>
      <c r="AN731" s="93">
        <f>IF(V731=0,"",V731/(1-AB731-AM731))</f>
        <v>41.97267515923568</v>
      </c>
      <c r="AO731" s="96">
        <v>1.2</v>
      </c>
      <c r="AP731" s="93">
        <f>IF(BD!AJ731="","",BD!AJ731*BD!AO731)</f>
        <v>35.879999999999995</v>
      </c>
      <c r="AQ731" s="91">
        <f>BD!AM731/BD!AK731-1</f>
        <v>0</v>
      </c>
      <c r="AR731" s="91">
        <f>IF(BD!AN731="","",IF(BD!AJ731="","",BD!AN731/BD!AJ731-1))</f>
        <v>0.4037683999744375</v>
      </c>
      <c r="AS731" s="91" t="str">
        <f>IF(BD!AN731="","",IF(BD!AN731&lt;BD!AL731,"ABAIXO DA META","DENTRO DA META"))</f>
        <v>DENTRO DA META</v>
      </c>
      <c r="AT731" s="91" t="str">
        <f>IF(BD!AJ731="","EM ANÁLISE",IF(BD!AP731&gt;=BD!AN731,"GO", "NO GO"))</f>
        <v>NO GO</v>
      </c>
      <c r="AU731" s="97">
        <f>IF(AN731="","",+BD!$AN731-AJ731)</f>
        <v>12.07267515923568</v>
      </c>
      <c r="AV731" s="98"/>
      <c r="AW731" s="90">
        <f>BD!P731*BD!AC731</f>
        <v>268.05600000000004</v>
      </c>
      <c r="AX731" s="90">
        <f>BD!V731*BD!AC731</f>
        <v>197.69129999999998</v>
      </c>
      <c r="AY731" s="90">
        <f>IF(BD!AN731="","",BD!AN731*BD!AC731)</f>
        <v>503.67210191082813</v>
      </c>
      <c r="AZ731" s="75" t="s">
        <v>5272</v>
      </c>
      <c r="BA731" s="75"/>
      <c r="BB731" s="75"/>
      <c r="BC731" s="75"/>
      <c r="BD731" s="99" t="s">
        <v>5257</v>
      </c>
      <c r="BE731" s="100" t="s">
        <v>4</v>
      </c>
      <c r="BF731" s="100" t="s">
        <v>4</v>
      </c>
      <c r="BG731" s="99" t="s">
        <v>5258</v>
      </c>
      <c r="BH731" s="101"/>
      <c r="BI731" s="101"/>
      <c r="BJ731" s="101"/>
      <c r="BK731" s="101"/>
      <c r="BL731" s="101"/>
      <c r="BM731" s="101"/>
      <c r="BN731" s="101"/>
      <c r="BO731" s="103"/>
      <c r="BP731" s="99">
        <v>140.622</v>
      </c>
      <c r="BQ731" s="99">
        <v>121</v>
      </c>
      <c r="BR731" s="101"/>
      <c r="BS731" s="99" t="s">
        <v>5260</v>
      </c>
      <c r="BT731" s="99" t="s">
        <v>5261</v>
      </c>
      <c r="BU731" s="99">
        <v>5102</v>
      </c>
      <c r="BV731" s="99"/>
      <c r="BW731" s="99"/>
      <c r="BX731" s="99"/>
      <c r="BY731" s="99"/>
      <c r="BZ731" s="99"/>
      <c r="CA731" s="99"/>
      <c r="CB731" s="99"/>
      <c r="CC731" s="99">
        <v>102</v>
      </c>
      <c r="CD731" s="99">
        <v>8</v>
      </c>
      <c r="CE731" s="99">
        <v>8</v>
      </c>
      <c r="CF731" s="99"/>
      <c r="CG731" s="37" t="e">
        <f>VLOOKUP(Table_1[[#This Row],[EAN]],'[1]Planilha1'!$E:$R,13,0)</f>
        <v>#N/A</v>
      </c>
      <c r="CI731" s="188">
        <f>IF(Table_1[[#This Row],[STATUS MERCADO]]="GO",Table_1[[#This Row],[M. BRUTA TOTAL]],0)</f>
        <v>0</v>
      </c>
      <c r="CJ731" s="188">
        <f>IF(Table_1[[#This Row],[STATUS MERCADO]]="GO",Table_1[[#This Row],[PV UNIT. REALIZADO]]*Table_1[[#This Row],[QUANTIDADE]],0)</f>
        <v>0</v>
      </c>
    </row>
    <row r="732" ht="15" hidden="1">
      <c r="A732" s="7"/>
      <c r="B732" s="84" t="s">
        <v>79</v>
      </c>
      <c r="C732" s="75">
        <v>220784</v>
      </c>
      <c r="D732" s="75">
        <v>19100</v>
      </c>
      <c r="E732" s="85">
        <v>7896336012205</v>
      </c>
      <c r="F732" s="86" t="s">
        <v>191</v>
      </c>
      <c r="G732" s="75" t="s">
        <v>23</v>
      </c>
      <c r="H732" s="75">
        <v>170</v>
      </c>
      <c r="I732" s="87" t="s">
        <v>163</v>
      </c>
      <c r="J732" s="75" t="s">
        <v>158</v>
      </c>
      <c r="K732" s="88" t="s">
        <v>84</v>
      </c>
      <c r="L732" s="88">
        <v>6</v>
      </c>
      <c r="M732" s="88">
        <v>4</v>
      </c>
      <c r="N732" s="75" t="s">
        <v>85</v>
      </c>
      <c r="O732" s="75" t="s">
        <v>159</v>
      </c>
      <c r="P732" s="89"/>
      <c r="Q732" s="90">
        <f>(17/100+7.6/100+1.65/100)*P732</f>
        <v>0</v>
      </c>
      <c r="R732" s="90"/>
      <c r="S732" s="90"/>
      <c r="T732" s="90"/>
      <c r="U732" s="90"/>
      <c r="V732" s="90">
        <f>+P732-Q732+R732+S732+T732+U732</f>
        <v>0</v>
      </c>
      <c r="W732" s="91">
        <f>(1.02/100)</f>
        <v>1.02E-2</v>
      </c>
      <c r="X732" s="91">
        <v>4.8E-3</v>
      </c>
      <c r="Y732" s="91">
        <v>0.17</v>
      </c>
      <c r="Z732" s="91">
        <v>1.65E-2</v>
      </c>
      <c r="AA732" s="91">
        <v>7.6E-2</v>
      </c>
      <c r="AB732" s="91">
        <f>SUM(W732:AA732)</f>
        <v>0.2775</v>
      </c>
      <c r="AC732" s="75">
        <v>6</v>
      </c>
      <c r="AD732" s="92">
        <f>IF(AL732="","",+AC732*AL732)</f>
      </c>
      <c r="AE732" s="93">
        <f>IF(AL732="","",+AL732*AB732)</f>
      </c>
      <c r="AF732" s="92">
        <f>IF(AL732="","",+AL732-AE732)</f>
      </c>
      <c r="AG732" s="93">
        <f>+V732</f>
        <v>0</v>
      </c>
      <c r="AH732" s="92">
        <f>IF(AF732="","",+AF732-AG732)</f>
      </c>
      <c r="AI732" s="92">
        <f>IF(AH732="","",+AH732*AC732)</f>
      </c>
      <c r="AJ732" s="93"/>
      <c r="AK732" s="94">
        <v>0.33</v>
      </c>
      <c r="AL732" s="93">
        <f>IF(V732=0,"",V732/(1-AB732-AK732))</f>
      </c>
      <c r="AM732" s="95">
        <v>0.33</v>
      </c>
      <c r="AN732" s="93">
        <f>IF(V732=0,"",V732/(1-AB732-AM732))</f>
      </c>
      <c r="AO732" s="96">
        <v>1.2</v>
      </c>
      <c r="AP732" s="93">
        <f>IF(BD!AJ732="","",BD!AJ732*BD!AO732)</f>
      </c>
      <c r="AQ732" s="91">
        <f>BD!AM732/BD!AK732-1</f>
        <v>0</v>
      </c>
      <c r="AR732" s="91">
        <f>IF(BD!AN732="","",IF(BD!AJ732="","",BD!AN732/BD!AJ732-1))</f>
      </c>
      <c r="AS732" s="91">
        <f>IF(BD!AN732="","",IF(BD!AN732&lt;BD!AL732,"ABAIXO DA META","DENTRO DA META"))</f>
      </c>
      <c r="AT732" s="91" t="str">
        <f>IF(BD!AJ732="","EM ANÁLISE",IF(BD!AP732&gt;=BD!AN732,"GO", "NO GO"))</f>
        <v>EM ANÁLISE</v>
      </c>
      <c r="AU732" s="97">
        <f>IF(AN732="","",+BD!$AN732-AJ732)</f>
      </c>
      <c r="AV732" s="98"/>
      <c r="AW732" s="90">
        <f>BD!P732*BD!AC732</f>
        <v>0</v>
      </c>
      <c r="AX732" s="90">
        <f>BD!V732*BD!AC732</f>
        <v>0</v>
      </c>
      <c r="AY732" s="90">
        <f>IF(BD!AN732="","",BD!AN732*BD!AC732)</f>
      </c>
      <c r="AZ732" s="75" t="s">
        <v>123</v>
      </c>
      <c r="BA732" s="75"/>
      <c r="BB732" s="75"/>
      <c r="BC732" s="75"/>
      <c r="BD732" s="104"/>
      <c r="BE732" s="104"/>
      <c r="BF732" s="101"/>
      <c r="BG732" s="101"/>
      <c r="BH732" s="101"/>
      <c r="BI732" s="101"/>
      <c r="BJ732" s="101"/>
      <c r="BK732" s="101"/>
      <c r="BL732" s="101"/>
      <c r="BM732" s="101"/>
      <c r="BN732" s="101"/>
      <c r="BO732" s="103"/>
      <c r="BP732" s="101"/>
      <c r="BQ732" s="101"/>
      <c r="BR732" s="101"/>
      <c r="BS732" s="101"/>
      <c r="BT732" s="101"/>
      <c r="BU732" s="101"/>
      <c r="BV732" s="101"/>
      <c r="BW732" s="101"/>
      <c r="BX732" s="101"/>
      <c r="BY732" s="101"/>
      <c r="BZ732" s="101"/>
      <c r="CA732" s="101"/>
      <c r="CB732" s="101"/>
      <c r="CC732" s="101"/>
      <c r="CD732" s="101"/>
      <c r="CE732" s="101"/>
      <c r="CF732" s="101"/>
      <c r="CG732" s="37" t="e">
        <f>VLOOKUP(Table_1[[#This Row],[EAN]],'[1]Planilha1'!$E:$R,13,0)</f>
        <v>#N/A</v>
      </c>
      <c r="CI732" s="188">
        <f>IF(Table_1[[#This Row],[STATUS MERCADO]]="GO",Table_1[[#This Row],[M. BRUTA TOTAL]],0)</f>
        <v>0</v>
      </c>
      <c r="CJ732" s="188">
        <f>IF(Table_1[[#This Row],[STATUS MERCADO]]="GO",Table_1[[#This Row],[PV UNIT. REALIZADO]]*Table_1[[#This Row],[QUANTIDADE]],0)</f>
        <v>0</v>
      </c>
    </row>
    <row r="733" ht="15" hidden="1">
      <c r="A733" s="7"/>
      <c r="B733" s="84" t="s">
        <v>79</v>
      </c>
      <c r="C733" s="75">
        <v>220786</v>
      </c>
      <c r="D733" s="75">
        <v>16800</v>
      </c>
      <c r="E733" s="85">
        <v>7896336000530</v>
      </c>
      <c r="F733" s="86" t="s">
        <v>192</v>
      </c>
      <c r="G733" s="75" t="s">
        <v>23</v>
      </c>
      <c r="H733" s="75">
        <v>170</v>
      </c>
      <c r="I733" s="87" t="s">
        <v>163</v>
      </c>
      <c r="J733" s="75" t="s">
        <v>158</v>
      </c>
      <c r="K733" s="88" t="s">
        <v>84</v>
      </c>
      <c r="L733" s="88">
        <v>30</v>
      </c>
      <c r="M733" s="88">
        <v>4</v>
      </c>
      <c r="N733" s="75" t="s">
        <v>85</v>
      </c>
      <c r="O733" s="75" t="s">
        <v>159</v>
      </c>
      <c r="P733" s="89"/>
      <c r="Q733" s="90">
        <f>(17/100+7.6/100+1.65/100)*P733</f>
        <v>0</v>
      </c>
      <c r="R733" s="90"/>
      <c r="S733" s="90"/>
      <c r="T733" s="90"/>
      <c r="U733" s="90"/>
      <c r="V733" s="90">
        <f>+P733-Q733+R733+S733+T733+U733</f>
        <v>0</v>
      </c>
      <c r="W733" s="91">
        <f>(1.02/100)</f>
        <v>1.02E-2</v>
      </c>
      <c r="X733" s="91">
        <v>4.8E-3</v>
      </c>
      <c r="Y733" s="91">
        <v>0.17</v>
      </c>
      <c r="Z733" s="91">
        <v>1.65E-2</v>
      </c>
      <c r="AA733" s="91">
        <v>7.6E-2</v>
      </c>
      <c r="AB733" s="91">
        <f>SUM(W733:AA733)</f>
        <v>0.2775</v>
      </c>
      <c r="AC733" s="75">
        <v>30</v>
      </c>
      <c r="AD733" s="92">
        <f>IF(AL733="","",+AC733*AL733)</f>
      </c>
      <c r="AE733" s="93">
        <f>IF(AL733="","",+AL733*AB733)</f>
      </c>
      <c r="AF733" s="92">
        <f>IF(AL733="","",+AL733-AE733)</f>
      </c>
      <c r="AG733" s="93">
        <f>+V733</f>
        <v>0</v>
      </c>
      <c r="AH733" s="92">
        <f>IF(AF733="","",+AF733-AG733)</f>
      </c>
      <c r="AI733" s="92">
        <f>IF(AH733="","",+AH733*AC733)</f>
      </c>
      <c r="AJ733" s="93"/>
      <c r="AK733" s="94">
        <v>0.33</v>
      </c>
      <c r="AL733" s="93">
        <f>IF(V733=0,"",V733/(1-AB733-AK733))</f>
      </c>
      <c r="AM733" s="95">
        <v>0.33</v>
      </c>
      <c r="AN733" s="93">
        <f>IF(V733=0,"",V733/(1-AB733-AM733))</f>
      </c>
      <c r="AO733" s="96">
        <v>1.2</v>
      </c>
      <c r="AP733" s="93">
        <f>IF(BD!AJ733="","",BD!AJ733*BD!AO733)</f>
      </c>
      <c r="AQ733" s="91">
        <f>BD!AM733/BD!AK733-1</f>
        <v>0</v>
      </c>
      <c r="AR733" s="91">
        <f>IF(BD!AN733="","",IF(BD!AJ733="","",BD!AN733/BD!AJ733-1))</f>
      </c>
      <c r="AS733" s="91">
        <f>IF(BD!AN733="","",IF(BD!AN733&lt;BD!AL733,"ABAIXO DA META","DENTRO DA META"))</f>
      </c>
      <c r="AT733" s="91" t="str">
        <f>IF(BD!AJ733="","EM ANÁLISE",IF(BD!AP733&gt;=BD!AN733,"GO", "NO GO"))</f>
        <v>EM ANÁLISE</v>
      </c>
      <c r="AU733" s="97">
        <f>IF(AN733="","",+BD!$AN733-AJ733)</f>
      </c>
      <c r="AV733" s="98"/>
      <c r="AW733" s="90">
        <f>BD!P733*BD!AC733</f>
        <v>0</v>
      </c>
      <c r="AX733" s="90">
        <f>BD!V733*BD!AC733</f>
        <v>0</v>
      </c>
      <c r="AY733" s="90">
        <f>IF(BD!AN733="","",BD!AN733*BD!AC733)</f>
      </c>
      <c r="AZ733" s="75" t="s">
        <v>123</v>
      </c>
      <c r="BA733" s="75"/>
      <c r="BB733" s="75"/>
      <c r="BC733" s="75"/>
      <c r="BD733" s="104"/>
      <c r="BE733" s="104"/>
      <c r="BF733" s="101"/>
      <c r="BG733" s="101"/>
      <c r="BH733" s="101"/>
      <c r="BI733" s="101"/>
      <c r="BJ733" s="101"/>
      <c r="BK733" s="101"/>
      <c r="BL733" s="101"/>
      <c r="BM733" s="101"/>
      <c r="BN733" s="101"/>
      <c r="BO733" s="103"/>
      <c r="BP733" s="101"/>
      <c r="BQ733" s="101"/>
      <c r="BR733" s="101"/>
      <c r="BS733" s="101"/>
      <c r="BT733" s="101"/>
      <c r="BU733" s="101"/>
      <c r="BV733" s="101"/>
      <c r="BW733" s="101"/>
      <c r="BX733" s="101"/>
      <c r="BY733" s="101"/>
      <c r="BZ733" s="101"/>
      <c r="CA733" s="101"/>
      <c r="CB733" s="101"/>
      <c r="CC733" s="101"/>
      <c r="CD733" s="101"/>
      <c r="CE733" s="101"/>
      <c r="CF733" s="101"/>
      <c r="CG733" s="37" t="e">
        <f>VLOOKUP(Table_1[[#This Row],[EAN]],'[1]Planilha1'!$E:$R,13,0)</f>
        <v>#N/A</v>
      </c>
      <c r="CI733" s="188">
        <f>IF(Table_1[[#This Row],[STATUS MERCADO]]="GO",Table_1[[#This Row],[M. BRUTA TOTAL]],0)</f>
        <v>0</v>
      </c>
      <c r="CJ733" s="188">
        <f>IF(Table_1[[#This Row],[STATUS MERCADO]]="GO",Table_1[[#This Row],[PV UNIT. REALIZADO]]*Table_1[[#This Row],[QUANTIDADE]],0)</f>
        <v>0</v>
      </c>
    </row>
    <row r="734" ht="15" hidden="1">
      <c r="A734" s="7"/>
      <c r="B734" s="84" t="s">
        <v>79</v>
      </c>
      <c r="C734" s="75">
        <v>220787</v>
      </c>
      <c r="D734" s="75">
        <v>19600</v>
      </c>
      <c r="E734" s="85">
        <v>7896336010621</v>
      </c>
      <c r="F734" s="86" t="s">
        <v>193</v>
      </c>
      <c r="G734" s="75" t="s">
        <v>23</v>
      </c>
      <c r="H734" s="75">
        <v>180</v>
      </c>
      <c r="I734" s="87" t="s">
        <v>194</v>
      </c>
      <c r="J734" s="75" t="s">
        <v>158</v>
      </c>
      <c r="K734" s="88" t="s">
        <v>84</v>
      </c>
      <c r="L734" s="88">
        <v>6</v>
      </c>
      <c r="M734" s="88">
        <v>4</v>
      </c>
      <c r="N734" s="75" t="s">
        <v>85</v>
      </c>
      <c r="O734" s="75" t="s">
        <v>159</v>
      </c>
      <c r="P734" s="89"/>
      <c r="Q734" s="90">
        <f>(17/100+7.6/100+1.65/100)*P734</f>
        <v>0</v>
      </c>
      <c r="R734" s="90"/>
      <c r="S734" s="90"/>
      <c r="T734" s="90"/>
      <c r="U734" s="90"/>
      <c r="V734" s="90">
        <f>+P734-Q734+R734+S734+T734+U734</f>
        <v>0</v>
      </c>
      <c r="W734" s="91">
        <f>(1.02/100)</f>
        <v>1.02E-2</v>
      </c>
      <c r="X734" s="91">
        <v>4.8E-3</v>
      </c>
      <c r="Y734" s="91">
        <v>0.17</v>
      </c>
      <c r="Z734" s="91">
        <v>1.65E-2</v>
      </c>
      <c r="AA734" s="91">
        <v>7.6E-2</v>
      </c>
      <c r="AB734" s="91">
        <f>SUM(W734:AA734)</f>
        <v>0.2775</v>
      </c>
      <c r="AC734" s="75">
        <v>6</v>
      </c>
      <c r="AD734" s="92">
        <f>IF(AL734="","",+AC734*AL734)</f>
      </c>
      <c r="AE734" s="93">
        <f>IF(AL734="","",+AL734*AB734)</f>
      </c>
      <c r="AF734" s="92">
        <f>IF(AL734="","",+AL734-AE734)</f>
      </c>
      <c r="AG734" s="93">
        <f>+V734</f>
        <v>0</v>
      </c>
      <c r="AH734" s="92">
        <f>IF(AF734="","",+AF734-AG734)</f>
      </c>
      <c r="AI734" s="92">
        <f>IF(AH734="","",+AH734*AC734)</f>
      </c>
      <c r="AJ734" s="93"/>
      <c r="AK734" s="94">
        <v>0.33</v>
      </c>
      <c r="AL734" s="93">
        <f>IF(V734=0,"",V734/(1-AB734-AK734))</f>
      </c>
      <c r="AM734" s="95">
        <v>0.33</v>
      </c>
      <c r="AN734" s="93">
        <f>IF(V734=0,"",V734/(1-AB734-AM734))</f>
      </c>
      <c r="AO734" s="96">
        <v>1.2</v>
      </c>
      <c r="AP734" s="93">
        <f>IF(BD!AJ734="","",BD!AJ734*BD!AO734)</f>
      </c>
      <c r="AQ734" s="91">
        <f>BD!AM734/BD!AK734-1</f>
        <v>0</v>
      </c>
      <c r="AR734" s="91">
        <f>IF(BD!AN734="","",IF(BD!AJ734="","",BD!AN734/BD!AJ734-1))</f>
      </c>
      <c r="AS734" s="91">
        <f>IF(BD!AN734="","",IF(BD!AN734&lt;BD!AL734,"ABAIXO DA META","DENTRO DA META"))</f>
      </c>
      <c r="AT734" s="91" t="str">
        <f>IF(BD!AJ734="","EM ANÁLISE",IF(BD!AP734&gt;=BD!AN734,"GO", "NO GO"))</f>
        <v>EM ANÁLISE</v>
      </c>
      <c r="AU734" s="97">
        <f>IF(AN734="","",+BD!$AN734-AJ734)</f>
      </c>
      <c r="AV734" s="98"/>
      <c r="AW734" s="90">
        <f>BD!P734*BD!AC734</f>
        <v>0</v>
      </c>
      <c r="AX734" s="90">
        <f>BD!V734*BD!AC734</f>
        <v>0</v>
      </c>
      <c r="AY734" s="90">
        <f>IF(BD!AN734="","",BD!AN734*BD!AC734)</f>
      </c>
      <c r="AZ734" s="75" t="s">
        <v>123</v>
      </c>
      <c r="BA734" s="75"/>
      <c r="BB734" s="75"/>
      <c r="BC734" s="75"/>
      <c r="BD734" s="104"/>
      <c r="BE734" s="104"/>
      <c r="BF734" s="101"/>
      <c r="BG734" s="101"/>
      <c r="BH734" s="101"/>
      <c r="BI734" s="101"/>
      <c r="BJ734" s="101"/>
      <c r="BK734" s="101"/>
      <c r="BL734" s="101"/>
      <c r="BM734" s="101"/>
      <c r="BN734" s="101"/>
      <c r="BO734" s="103"/>
      <c r="BP734" s="101"/>
      <c r="BQ734" s="101"/>
      <c r="BR734" s="101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37" t="e">
        <f>VLOOKUP(Table_1[[#This Row],[EAN]],'[1]Planilha1'!$E:$R,13,0)</f>
        <v>#N/A</v>
      </c>
      <c r="CI734" s="188">
        <f>IF(Table_1[[#This Row],[STATUS MERCADO]]="GO",Table_1[[#This Row],[M. BRUTA TOTAL]],0)</f>
        <v>0</v>
      </c>
      <c r="CJ734" s="188">
        <f>IF(Table_1[[#This Row],[STATUS MERCADO]]="GO",Table_1[[#This Row],[PV UNIT. REALIZADO]]*Table_1[[#This Row],[QUANTIDADE]],0)</f>
        <v>0</v>
      </c>
    </row>
    <row r="735" ht="15" hidden="1">
      <c r="A735" s="7"/>
      <c r="B735" s="84" t="s">
        <v>79</v>
      </c>
      <c r="C735" s="85">
        <v>220788</v>
      </c>
      <c r="D735" s="85">
        <v>19400</v>
      </c>
      <c r="E735" s="85">
        <v>7896336010416</v>
      </c>
      <c r="F735" s="86" t="s">
        <v>195</v>
      </c>
      <c r="G735" s="75" t="s">
        <v>23</v>
      </c>
      <c r="H735" s="75">
        <v>180</v>
      </c>
      <c r="I735" s="87" t="s">
        <v>194</v>
      </c>
      <c r="J735" s="75" t="s">
        <v>158</v>
      </c>
      <c r="K735" s="88" t="s">
        <v>84</v>
      </c>
      <c r="L735" s="88">
        <v>20</v>
      </c>
      <c r="M735" s="88">
        <v>4</v>
      </c>
      <c r="N735" s="75" t="s">
        <v>85</v>
      </c>
      <c r="O735" s="75" t="s">
        <v>159</v>
      </c>
      <c r="P735" s="89">
        <v>3.4019999999999997</v>
      </c>
      <c r="Q735" s="90">
        <f>(17/100+7.6/100+1.65/100)*P735</f>
        <v>0.893025</v>
      </c>
      <c r="R735" s="90"/>
      <c r="S735" s="90"/>
      <c r="T735" s="90"/>
      <c r="U735" s="90"/>
      <c r="V735" s="90">
        <f>+P735-Q735+R735+S735+T735+U735</f>
        <v>2.5089749999999995</v>
      </c>
      <c r="W735" s="91">
        <f>(1.02/100)</f>
        <v>1.02E-2</v>
      </c>
      <c r="X735" s="91">
        <v>4.8E-3</v>
      </c>
      <c r="Y735" s="91">
        <v>0.17</v>
      </c>
      <c r="Z735" s="91">
        <v>1.65E-2</v>
      </c>
      <c r="AA735" s="91">
        <v>7.6E-2</v>
      </c>
      <c r="AB735" s="91">
        <f>SUM(W735:AA735)</f>
        <v>0.2775</v>
      </c>
      <c r="AC735" s="75">
        <v>20</v>
      </c>
      <c r="AD735" s="92">
        <f>IF(AL735="","",+AC735*AL735)</f>
        <v>127.84585987261147</v>
      </c>
      <c r="AE735" s="93">
        <f>IF(AL735="","",+AL735*AB735)</f>
        <v>1.7738613057324844</v>
      </c>
      <c r="AF735" s="92">
        <f>IF(AL735="","",+AL735-AE735)</f>
        <v>4.61843168789809</v>
      </c>
      <c r="AG735" s="93">
        <f>+V735</f>
        <v>2.5089749999999995</v>
      </c>
      <c r="AH735" s="92">
        <f>IF(AF735="","",+AF735-AG735)</f>
        <v>2.1094566878980903</v>
      </c>
      <c r="AI735" s="92">
        <f>IF(AH735="","",+AH735*AC735)</f>
        <v>42.189133757961805</v>
      </c>
      <c r="AJ735" s="93">
        <v>5.49</v>
      </c>
      <c r="AK735" s="94">
        <v>0.33</v>
      </c>
      <c r="AL735" s="93">
        <f>IF(V735=0,"",V735/(1-AB735-AK735))</f>
        <v>6.392292993630574</v>
      </c>
      <c r="AM735" s="95">
        <v>0.33</v>
      </c>
      <c r="AN735" s="93">
        <f>IF(V735=0,"",V735/(1-AB735-AM735))</f>
        <v>6.392292993630574</v>
      </c>
      <c r="AO735" s="96">
        <v>1.2</v>
      </c>
      <c r="AP735" s="93">
        <f>IF(BD!AJ735="","",BD!AJ735*BD!AO735)</f>
        <v>6.588</v>
      </c>
      <c r="AQ735" s="91">
        <f>BD!AM735/BD!AK735-1</f>
        <v>0</v>
      </c>
      <c r="AR735" s="91">
        <f>IF(BD!AN735="","",IF(BD!AJ735="","",BD!AN735/BD!AJ735-1))</f>
        <v>0.1643520935574816</v>
      </c>
      <c r="AS735" s="91" t="str">
        <f>IF(BD!AN735="","",IF(BD!AN735&lt;BD!AL735,"ABAIXO DA META","DENTRO DA META"))</f>
        <v>DENTRO DA META</v>
      </c>
      <c r="AT735" s="91" t="str">
        <f>IF(BD!AJ735="","EM ANÁLISE",IF(BD!AP735&gt;=BD!AN735,"GO", "NO GO"))</f>
        <v>GO</v>
      </c>
      <c r="AU735" s="97">
        <f>IF(AN735="","",+BD!$AN735-AJ735)</f>
        <v>0.9022929936305735</v>
      </c>
      <c r="AV735" s="98"/>
      <c r="AW735" s="90">
        <f>BD!P735*BD!AC735</f>
        <v>68.03999999999999</v>
      </c>
      <c r="AX735" s="90">
        <f>BD!V735*BD!AC735</f>
        <v>50.17949999999999</v>
      </c>
      <c r="AY735" s="90">
        <f>IF(BD!AN735="","",BD!AN735*BD!AC735)</f>
        <v>127.84585987261147</v>
      </c>
      <c r="AZ735" s="75" t="s">
        <v>5272</v>
      </c>
      <c r="BA735" s="75"/>
      <c r="BB735" s="75"/>
      <c r="BC735" s="75"/>
      <c r="BD735" s="99" t="s">
        <v>5257</v>
      </c>
      <c r="BE735" s="100" t="s">
        <v>4</v>
      </c>
      <c r="BF735" s="100" t="s">
        <v>4</v>
      </c>
      <c r="BG735" s="99" t="s">
        <v>5258</v>
      </c>
      <c r="BH735" s="101"/>
      <c r="BI735" s="101"/>
      <c r="BJ735" s="101"/>
      <c r="BK735" s="101"/>
      <c r="BL735" s="101"/>
      <c r="BM735" s="101"/>
      <c r="BN735" s="101"/>
      <c r="BO735" s="103"/>
      <c r="BP735" s="99">
        <v>140.622</v>
      </c>
      <c r="BQ735" s="99">
        <v>121</v>
      </c>
      <c r="BR735" s="101"/>
      <c r="BS735" s="99" t="s">
        <v>5260</v>
      </c>
      <c r="BT735" s="99" t="s">
        <v>5261</v>
      </c>
      <c r="BU735" s="99">
        <v>5102</v>
      </c>
      <c r="BV735" s="99"/>
      <c r="BW735" s="99"/>
      <c r="BX735" s="99"/>
      <c r="BY735" s="99"/>
      <c r="BZ735" s="99"/>
      <c r="CA735" s="99"/>
      <c r="CB735" s="99"/>
      <c r="CC735" s="99">
        <v>102</v>
      </c>
      <c r="CD735" s="99">
        <v>8</v>
      </c>
      <c r="CE735" s="99">
        <v>8</v>
      </c>
      <c r="CF735" s="99"/>
      <c r="CG735" s="37" t="e">
        <f>VLOOKUP(Table_1[[#This Row],[EAN]],'[1]Planilha1'!$E:$R,13,0)</f>
        <v>#N/A</v>
      </c>
      <c r="CI735" s="188">
        <f>IF(Table_1[[#This Row],[STATUS MERCADO]]="GO",Table_1[[#This Row],[M. BRUTA TOTAL]],0)</f>
        <v>42.189133757961805</v>
      </c>
      <c r="CJ735" s="188">
        <f>IF(Table_1[[#This Row],[STATUS MERCADO]]="GO",Table_1[[#This Row],[PV UNIT. REALIZADO]]*Table_1[[#This Row],[QUANTIDADE]],0)</f>
        <v>127.84585987261147</v>
      </c>
    </row>
    <row r="736" ht="15" hidden="1">
      <c r="A736" s="7"/>
      <c r="B736" s="84" t="s">
        <v>79</v>
      </c>
      <c r="C736" s="75">
        <v>220790</v>
      </c>
      <c r="D736" s="75">
        <v>19700</v>
      </c>
      <c r="E736" s="85">
        <v>7896336011925</v>
      </c>
      <c r="F736" s="86" t="s">
        <v>197</v>
      </c>
      <c r="G736" s="75" t="s">
        <v>23</v>
      </c>
      <c r="H736" s="75">
        <v>180</v>
      </c>
      <c r="I736" s="87" t="s">
        <v>194</v>
      </c>
      <c r="J736" s="75" t="s">
        <v>158</v>
      </c>
      <c r="K736" s="88" t="s">
        <v>84</v>
      </c>
      <c r="L736" s="88">
        <v>6</v>
      </c>
      <c r="M736" s="88">
        <v>4</v>
      </c>
      <c r="N736" s="75" t="s">
        <v>85</v>
      </c>
      <c r="O736" s="75" t="s">
        <v>159</v>
      </c>
      <c r="P736" s="89"/>
      <c r="Q736" s="90">
        <f>(17/100+7.6/100+1.65/100)*P736</f>
        <v>0</v>
      </c>
      <c r="R736" s="90"/>
      <c r="S736" s="90"/>
      <c r="T736" s="90"/>
      <c r="U736" s="90"/>
      <c r="V736" s="90">
        <f>+P736-Q736+R736+S736+T736+U736</f>
        <v>0</v>
      </c>
      <c r="W736" s="91">
        <f>(1.02/100)</f>
        <v>1.02E-2</v>
      </c>
      <c r="X736" s="91">
        <v>4.8E-3</v>
      </c>
      <c r="Y736" s="91">
        <v>0.17</v>
      </c>
      <c r="Z736" s="91">
        <v>1.65E-2</v>
      </c>
      <c r="AA736" s="91">
        <v>7.6E-2</v>
      </c>
      <c r="AB736" s="91">
        <f>SUM(W736:AA736)</f>
        <v>0.2775</v>
      </c>
      <c r="AC736" s="75">
        <v>6</v>
      </c>
      <c r="AD736" s="92">
        <f>IF(AL736="","",+AC736*AL736)</f>
      </c>
      <c r="AE736" s="93">
        <f>IF(AL736="","",+AL736*AB736)</f>
      </c>
      <c r="AF736" s="92">
        <f>IF(AL736="","",+AL736-AE736)</f>
      </c>
      <c r="AG736" s="93">
        <f>+V736</f>
        <v>0</v>
      </c>
      <c r="AH736" s="92">
        <f>IF(AF736="","",+AF736-AG736)</f>
      </c>
      <c r="AI736" s="92">
        <f>IF(AH736="","",+AH736*AC736)</f>
      </c>
      <c r="AJ736" s="93"/>
      <c r="AK736" s="94">
        <v>0.33</v>
      </c>
      <c r="AL736" s="93">
        <f>IF(V736=0,"",V736/(1-AB736-AK736))</f>
      </c>
      <c r="AM736" s="95">
        <v>0.33</v>
      </c>
      <c r="AN736" s="93">
        <f>IF(V736=0,"",V736/(1-AB736-AM736))</f>
      </c>
      <c r="AO736" s="96">
        <v>1.2</v>
      </c>
      <c r="AP736" s="93">
        <f>IF(BD!AJ736="","",BD!AJ736*BD!AO736)</f>
      </c>
      <c r="AQ736" s="91">
        <f>BD!AM736/BD!AK736-1</f>
        <v>0</v>
      </c>
      <c r="AR736" s="91">
        <f>IF(BD!AN736="","",IF(BD!AJ736="","",BD!AN736/BD!AJ736-1))</f>
      </c>
      <c r="AS736" s="91">
        <f>IF(BD!AN736="","",IF(BD!AN736&lt;BD!AL736,"ABAIXO DA META","DENTRO DA META"))</f>
      </c>
      <c r="AT736" s="91" t="str">
        <f>IF(BD!AJ736="","EM ANÁLISE",IF(BD!AP736&gt;=BD!AN736,"GO", "NO GO"))</f>
        <v>EM ANÁLISE</v>
      </c>
      <c r="AU736" s="97">
        <f>IF(AN736="","",+BD!$AN736-AJ736)</f>
      </c>
      <c r="AV736" s="98"/>
      <c r="AW736" s="90">
        <f>BD!P736*BD!AC736</f>
        <v>0</v>
      </c>
      <c r="AX736" s="90">
        <f>BD!V736*BD!AC736</f>
        <v>0</v>
      </c>
      <c r="AY736" s="90">
        <f>IF(BD!AN736="","",BD!AN736*BD!AC736)</f>
      </c>
      <c r="AZ736" s="75" t="s">
        <v>123</v>
      </c>
      <c r="BA736" s="75"/>
      <c r="BB736" s="75"/>
      <c r="BC736" s="75"/>
      <c r="BD736" s="104"/>
      <c r="BE736" s="104"/>
      <c r="BF736" s="101"/>
      <c r="BG736" s="101"/>
      <c r="BH736" s="101"/>
      <c r="BI736" s="101"/>
      <c r="BJ736" s="101"/>
      <c r="BK736" s="101"/>
      <c r="BL736" s="101"/>
      <c r="BM736" s="101"/>
      <c r="BN736" s="101"/>
      <c r="BO736" s="103"/>
      <c r="BP736" s="101"/>
      <c r="BQ736" s="101"/>
      <c r="BR736" s="101"/>
      <c r="BS736" s="101"/>
      <c r="BT736" s="101"/>
      <c r="BU736" s="101"/>
      <c r="BV736" s="101"/>
      <c r="BW736" s="101"/>
      <c r="BX736" s="101"/>
      <c r="BY736" s="101"/>
      <c r="BZ736" s="101"/>
      <c r="CA736" s="101"/>
      <c r="CB736" s="101"/>
      <c r="CC736" s="101"/>
      <c r="CD736" s="101"/>
      <c r="CE736" s="101"/>
      <c r="CF736" s="101"/>
      <c r="CG736" s="37" t="e">
        <f>VLOOKUP(Table_1[[#This Row],[EAN]],'[1]Planilha1'!$E:$R,13,0)</f>
        <v>#N/A</v>
      </c>
      <c r="CI736" s="188">
        <f>IF(Table_1[[#This Row],[STATUS MERCADO]]="GO",Table_1[[#This Row],[M. BRUTA TOTAL]],0)</f>
        <v>0</v>
      </c>
      <c r="CJ736" s="188">
        <f>IF(Table_1[[#This Row],[STATUS MERCADO]]="GO",Table_1[[#This Row],[PV UNIT. REALIZADO]]*Table_1[[#This Row],[QUANTIDADE]],0)</f>
        <v>0</v>
      </c>
    </row>
    <row r="737" ht="15" hidden="1">
      <c r="A737" s="7"/>
      <c r="B737" s="84" t="s">
        <v>79</v>
      </c>
      <c r="C737" s="85">
        <v>220791</v>
      </c>
      <c r="D737" s="85">
        <v>729116</v>
      </c>
      <c r="E737" s="85">
        <v>7894904729111</v>
      </c>
      <c r="F737" s="86" t="s">
        <v>198</v>
      </c>
      <c r="G737" s="75" t="s">
        <v>17</v>
      </c>
      <c r="H737" s="75">
        <v>230</v>
      </c>
      <c r="I737" s="87" t="s">
        <v>199</v>
      </c>
      <c r="J737" s="75" t="s">
        <v>200</v>
      </c>
      <c r="K737" s="88" t="s">
        <v>84</v>
      </c>
      <c r="L737" s="88">
        <v>20</v>
      </c>
      <c r="M737" s="88">
        <v>4</v>
      </c>
      <c r="N737" s="75" t="s">
        <v>85</v>
      </c>
      <c r="O737" s="75" t="s">
        <v>155</v>
      </c>
      <c r="P737" s="89">
        <v>5.04</v>
      </c>
      <c r="Q737" s="90">
        <f>(17/100+7.6/100+1.65/100)*P737</f>
        <v>1.3230000000000002</v>
      </c>
      <c r="R737" s="90"/>
      <c r="S737" s="90"/>
      <c r="T737" s="90"/>
      <c r="U737" s="90"/>
      <c r="V737" s="90">
        <f>+P737-Q737+R737+S737+T737+U737</f>
        <v>3.7169999999999996</v>
      </c>
      <c r="W737" s="91">
        <f>(1.02/100)</f>
        <v>1.02E-2</v>
      </c>
      <c r="X737" s="91">
        <v>4.8E-3</v>
      </c>
      <c r="Y737" s="91">
        <v>0.17</v>
      </c>
      <c r="Z737" s="91">
        <v>1.65E-2</v>
      </c>
      <c r="AA737" s="91">
        <v>7.6E-2</v>
      </c>
      <c r="AB737" s="91">
        <f>SUM(W737:AA737)</f>
        <v>0.2775</v>
      </c>
      <c r="AC737" s="75">
        <v>20</v>
      </c>
      <c r="AD737" s="92">
        <f>IF(AL737="","",+AC737*AL737)</f>
        <v>189.40127388535035</v>
      </c>
      <c r="AE737" s="93">
        <f>IF(AL737="","",+AL737*AB737)</f>
        <v>2.6279426751592365</v>
      </c>
      <c r="AF737" s="92">
        <f>IF(AL737="","",+AL737-AE737)</f>
        <v>6.842121019108282</v>
      </c>
      <c r="AG737" s="93">
        <f>+V737</f>
        <v>3.7169999999999996</v>
      </c>
      <c r="AH737" s="92">
        <f>IF(AF737="","",+AF737-AG737)</f>
        <v>3.125121019108282</v>
      </c>
      <c r="AI737" s="92">
        <f>IF(AH737="","",+AH737*AC737)</f>
        <v>62.50242038216564</v>
      </c>
      <c r="AJ737" s="93">
        <v>7.2</v>
      </c>
      <c r="AK737" s="94">
        <v>0.33</v>
      </c>
      <c r="AL737" s="93">
        <f>IF(V737=0,"",V737/(1-AB737-AK737))</f>
        <v>9.470063694267518</v>
      </c>
      <c r="AM737" s="95">
        <v>0.33</v>
      </c>
      <c r="AN737" s="93">
        <f>IF(V737=0,"",V737/(1-AB737-AM737))</f>
        <v>9.470063694267518</v>
      </c>
      <c r="AO737" s="96">
        <v>1.2</v>
      </c>
      <c r="AP737" s="93">
        <f>IF(BD!AJ737="","",BD!AJ737*BD!AO737)</f>
        <v>8.64</v>
      </c>
      <c r="AQ737" s="91">
        <f>BD!AM737/BD!AK737-1</f>
        <v>0</v>
      </c>
      <c r="AR737" s="91">
        <f>IF(BD!AN737="","",IF(BD!AJ737="","",BD!AN737/BD!AJ737-1))</f>
        <v>0.3152866242038219</v>
      </c>
      <c r="AS737" s="91" t="str">
        <f>IF(BD!AN737="","",IF(BD!AN737&lt;BD!AL737,"ABAIXO DA META","DENTRO DA META"))</f>
        <v>DENTRO DA META</v>
      </c>
      <c r="AT737" s="91" t="str">
        <f>IF(BD!AJ737="","EM ANÁLISE",IF(BD!AP737&gt;=BD!AN737,"GO", "NO GO"))</f>
        <v>NO GO</v>
      </c>
      <c r="AU737" s="97">
        <f>IF(AN737="","",+BD!$AN737-AJ737)</f>
        <v>2.2700636942675176</v>
      </c>
      <c r="AV737" s="98"/>
      <c r="AW737" s="90">
        <f>BD!P737*BD!AC737</f>
        <v>100.8</v>
      </c>
      <c r="AX737" s="90">
        <f>BD!V737*BD!AC737</f>
        <v>74.33999999999999</v>
      </c>
      <c r="AY737" s="90">
        <f>IF(BD!AN737="","",BD!AN737*BD!AC737)</f>
        <v>189.40127388535035</v>
      </c>
      <c r="AZ737" s="75" t="s">
        <v>5272</v>
      </c>
      <c r="BA737" s="75"/>
      <c r="BB737" s="75"/>
      <c r="BC737" s="75"/>
      <c r="BD737" s="99" t="s">
        <v>5257</v>
      </c>
      <c r="BE737" s="100" t="s">
        <v>4</v>
      </c>
      <c r="BF737" s="100" t="s">
        <v>4</v>
      </c>
      <c r="BG737" s="99" t="s">
        <v>5258</v>
      </c>
      <c r="BH737" s="101"/>
      <c r="BI737" s="101"/>
      <c r="BJ737" s="101"/>
      <c r="BK737" s="101"/>
      <c r="BL737" s="101"/>
      <c r="BM737" s="101"/>
      <c r="BN737" s="101"/>
      <c r="BO737" s="103"/>
      <c r="BP737" s="99">
        <v>140.622</v>
      </c>
      <c r="BQ737" s="99">
        <v>121</v>
      </c>
      <c r="BR737" s="101"/>
      <c r="BS737" s="99" t="s">
        <v>5260</v>
      </c>
      <c r="BT737" s="99" t="s">
        <v>5261</v>
      </c>
      <c r="BU737" s="99">
        <v>5102</v>
      </c>
      <c r="BV737" s="99"/>
      <c r="BW737" s="99"/>
      <c r="BX737" s="99"/>
      <c r="BY737" s="99"/>
      <c r="BZ737" s="99"/>
      <c r="CA737" s="99"/>
      <c r="CB737" s="99"/>
      <c r="CC737" s="99">
        <v>102</v>
      </c>
      <c r="CD737" s="99">
        <v>8</v>
      </c>
      <c r="CE737" s="99">
        <v>8</v>
      </c>
      <c r="CF737" s="99"/>
      <c r="CG737" s="37" t="e">
        <f>VLOOKUP(Table_1[[#This Row],[EAN]],'[1]Planilha1'!$E:$R,13,0)</f>
        <v>#N/A</v>
      </c>
      <c r="CI737" s="188">
        <f>IF(Table_1[[#This Row],[STATUS MERCADO]]="GO",Table_1[[#This Row],[M. BRUTA TOTAL]],0)</f>
        <v>0</v>
      </c>
      <c r="CJ737" s="188">
        <f>IF(Table_1[[#This Row],[STATUS MERCADO]]="GO",Table_1[[#This Row],[PV UNIT. REALIZADO]]*Table_1[[#This Row],[QUANTIDADE]],0)</f>
        <v>0</v>
      </c>
    </row>
    <row r="738" ht="15" hidden="1">
      <c r="A738" s="7"/>
      <c r="B738" s="84" t="s">
        <v>79</v>
      </c>
      <c r="C738" s="85">
        <v>220792</v>
      </c>
      <c r="D738" s="85">
        <v>7056</v>
      </c>
      <c r="E738" s="85">
        <v>7894904007059</v>
      </c>
      <c r="F738" s="86" t="s">
        <v>201</v>
      </c>
      <c r="G738" s="75" t="s">
        <v>17</v>
      </c>
      <c r="H738" s="75">
        <v>230</v>
      </c>
      <c r="I738" s="87" t="s">
        <v>199</v>
      </c>
      <c r="J738" s="75" t="s">
        <v>200</v>
      </c>
      <c r="K738" s="88" t="s">
        <v>202</v>
      </c>
      <c r="L738" s="88">
        <v>15</v>
      </c>
      <c r="M738" s="88">
        <v>4</v>
      </c>
      <c r="N738" s="75" t="s">
        <v>85</v>
      </c>
      <c r="O738" s="75" t="s">
        <v>155</v>
      </c>
      <c r="P738" s="89">
        <v>16.22</v>
      </c>
      <c r="Q738" s="90">
        <f>(17/100+7.6/100+1.65/100)*P738</f>
        <v>4.25775</v>
      </c>
      <c r="R738" s="90"/>
      <c r="S738" s="90"/>
      <c r="T738" s="90"/>
      <c r="U738" s="90"/>
      <c r="V738" s="90">
        <f>+P738-Q738+R738+S738+T738+U738</f>
        <v>11.96225</v>
      </c>
      <c r="W738" s="91">
        <f>(1.02/100)</f>
        <v>1.02E-2</v>
      </c>
      <c r="X738" s="91">
        <v>4.8E-3</v>
      </c>
      <c r="Y738" s="91">
        <v>0.17</v>
      </c>
      <c r="Z738" s="91">
        <v>1.65E-2</v>
      </c>
      <c r="AA738" s="91">
        <v>7.6E-2</v>
      </c>
      <c r="AB738" s="91">
        <f>SUM(W738:AA738)</f>
        <v>0.2775</v>
      </c>
      <c r="AC738" s="75">
        <v>15</v>
      </c>
      <c r="AD738" s="92">
        <f>IF(AL738="","",+AC738*AL738)</f>
        <v>457.1560509554141</v>
      </c>
      <c r="AE738" s="93">
        <f>IF(AL738="","",+AL738*AB738)</f>
        <v>8.457386942675162</v>
      </c>
      <c r="AF738" s="92">
        <f>IF(AL738="","",+AL738-AE738)</f>
        <v>22.019683121019114</v>
      </c>
      <c r="AG738" s="93">
        <f>+V738</f>
        <v>11.96225</v>
      </c>
      <c r="AH738" s="92">
        <f>IF(AF738="","",+AF738-AG738)</f>
        <v>10.057433121019114</v>
      </c>
      <c r="AI738" s="92">
        <f>IF(AH738="","",+AH738*AC738)</f>
        <v>150.86149681528673</v>
      </c>
      <c r="AJ738" s="93">
        <v>25.98</v>
      </c>
      <c r="AK738" s="94">
        <v>0.33</v>
      </c>
      <c r="AL738" s="93">
        <f>IF(V738=0,"",V738/(1-AB738-AK738))</f>
        <v>30.477070063694274</v>
      </c>
      <c r="AM738" s="95">
        <v>0.33</v>
      </c>
      <c r="AN738" s="93">
        <f>IF(V738=0,"",V738/(1-AB738-AM738))</f>
        <v>30.477070063694274</v>
      </c>
      <c r="AO738" s="96">
        <v>1.2</v>
      </c>
      <c r="AP738" s="93">
        <f>IF(BD!AJ738="","",BD!AJ738*BD!AO738)</f>
        <v>31.176</v>
      </c>
      <c r="AQ738" s="91">
        <f>BD!AM738/BD!AK738-1</f>
        <v>0</v>
      </c>
      <c r="AR738" s="91">
        <f>IF(BD!AN738="","",IF(BD!AJ738="","",BD!AN738/BD!AJ738-1))</f>
        <v>0.17309738505366723</v>
      </c>
      <c r="AS738" s="91" t="str">
        <f>IF(BD!AN738="","",IF(BD!AN738&lt;BD!AL738,"ABAIXO DA META","DENTRO DA META"))</f>
        <v>DENTRO DA META</v>
      </c>
      <c r="AT738" s="91" t="str">
        <f>IF(BD!AJ738="","EM ANÁLISE",IF(BD!AP738&gt;=BD!AN738,"GO", "NO GO"))</f>
        <v>GO</v>
      </c>
      <c r="AU738" s="97">
        <f>IF(AN738="","",+BD!$AN738-AJ738)</f>
        <v>4.497070063694274</v>
      </c>
      <c r="AV738" s="98"/>
      <c r="AW738" s="90">
        <f>BD!P738*BD!AC738</f>
        <v>243.29999999999998</v>
      </c>
      <c r="AX738" s="90">
        <f>BD!V738*BD!AC738</f>
        <v>179.43374999999997</v>
      </c>
      <c r="AY738" s="90">
        <f>IF(BD!AN738="","",BD!AN738*BD!AC738)</f>
        <v>457.1560509554141</v>
      </c>
      <c r="AZ738" s="75" t="s">
        <v>5272</v>
      </c>
      <c r="BA738" s="75"/>
      <c r="BB738" s="75"/>
      <c r="BC738" s="75"/>
      <c r="BD738" s="99" t="s">
        <v>5257</v>
      </c>
      <c r="BE738" s="100" t="s">
        <v>4</v>
      </c>
      <c r="BF738" s="100" t="s">
        <v>4</v>
      </c>
      <c r="BG738" s="99" t="s">
        <v>5258</v>
      </c>
      <c r="BH738" s="101"/>
      <c r="BI738" s="101"/>
      <c r="BJ738" s="101"/>
      <c r="BK738" s="101"/>
      <c r="BL738" s="101"/>
      <c r="BM738" s="101"/>
      <c r="BN738" s="101"/>
      <c r="BO738" s="103"/>
      <c r="BP738" s="99">
        <v>140.622</v>
      </c>
      <c r="BQ738" s="99">
        <v>121</v>
      </c>
      <c r="BR738" s="101"/>
      <c r="BS738" s="99" t="s">
        <v>5260</v>
      </c>
      <c r="BT738" s="99" t="s">
        <v>5261</v>
      </c>
      <c r="BU738" s="99">
        <v>5102</v>
      </c>
      <c r="BV738" s="99"/>
      <c r="BW738" s="99"/>
      <c r="BX738" s="99"/>
      <c r="BY738" s="99"/>
      <c r="BZ738" s="99"/>
      <c r="CA738" s="99"/>
      <c r="CB738" s="99"/>
      <c r="CC738" s="99">
        <v>102</v>
      </c>
      <c r="CD738" s="99">
        <v>8</v>
      </c>
      <c r="CE738" s="99">
        <v>8</v>
      </c>
      <c r="CF738" s="99"/>
      <c r="CG738" s="37" t="e">
        <f>VLOOKUP(Table_1[[#This Row],[EAN]],'[1]Planilha1'!$E:$R,13,0)</f>
        <v>#N/A</v>
      </c>
      <c r="CI738" s="188">
        <f>IF(Table_1[[#This Row],[STATUS MERCADO]]="GO",Table_1[[#This Row],[M. BRUTA TOTAL]],0)</f>
        <v>150.86149681528673</v>
      </c>
      <c r="CJ738" s="188">
        <f>IF(Table_1[[#This Row],[STATUS MERCADO]]="GO",Table_1[[#This Row],[PV UNIT. REALIZADO]]*Table_1[[#This Row],[QUANTIDADE]],0)</f>
        <v>457.1560509554141</v>
      </c>
    </row>
    <row r="739" ht="15" hidden="1">
      <c r="A739" s="7"/>
      <c r="B739" s="84" t="s">
        <v>79</v>
      </c>
      <c r="C739" s="85">
        <v>220794</v>
      </c>
      <c r="D739" s="85">
        <v>689</v>
      </c>
      <c r="E739" s="85">
        <v>7899819800887</v>
      </c>
      <c r="F739" s="86" t="s">
        <v>206</v>
      </c>
      <c r="G739" s="75" t="s">
        <v>24</v>
      </c>
      <c r="H739" s="75">
        <v>1530</v>
      </c>
      <c r="I739" s="87" t="s">
        <v>204</v>
      </c>
      <c r="J739" s="75" t="s">
        <v>207</v>
      </c>
      <c r="K739" s="88" t="s">
        <v>84</v>
      </c>
      <c r="L739" s="88">
        <v>6</v>
      </c>
      <c r="M739" s="88">
        <v>4</v>
      </c>
      <c r="N739" s="75" t="s">
        <v>85</v>
      </c>
      <c r="O739" s="75" t="s">
        <v>208</v>
      </c>
      <c r="P739" s="89">
        <v>13.9</v>
      </c>
      <c r="Q739" s="90">
        <f>(17/100+7.6/100+1.65/100)*P739</f>
        <v>3.64875</v>
      </c>
      <c r="R739" s="90"/>
      <c r="S739" s="90"/>
      <c r="T739" s="90"/>
      <c r="U739" s="90"/>
      <c r="V739" s="90">
        <f>+P739-Q739+R739+S739+T739+U739</f>
        <v>10.25125</v>
      </c>
      <c r="W739" s="91">
        <f>(1.02/100)</f>
        <v>1.02E-2</v>
      </c>
      <c r="X739" s="91">
        <v>4.8E-3</v>
      </c>
      <c r="Y739" s="91">
        <v>0.17</v>
      </c>
      <c r="Z739" s="91">
        <v>1.65E-2</v>
      </c>
      <c r="AA739" s="91">
        <v>7.6E-2</v>
      </c>
      <c r="AB739" s="91">
        <f>SUM(W739:AA739)</f>
        <v>0.2775</v>
      </c>
      <c r="AC739" s="75">
        <v>6</v>
      </c>
      <c r="AD739" s="92">
        <f>IF(AL739="","",+AC739*AL739)</f>
        <v>156.7070063694268</v>
      </c>
      <c r="AE739" s="93">
        <f>IF(AL739="","",+AL739*AB739)</f>
        <v>7.24769904458599</v>
      </c>
      <c r="AF739" s="92">
        <f>IF(AL739="","",+AL739-AE739)</f>
        <v>18.870135350318478</v>
      </c>
      <c r="AG739" s="93">
        <f>+V739</f>
        <v>10.25125</v>
      </c>
      <c r="AH739" s="92">
        <f>IF(AF739="","",+AF739-AG739)</f>
        <v>8.618885350318477</v>
      </c>
      <c r="AI739" s="92">
        <f>IF(AH739="","",+AH739*AC739)</f>
        <v>51.71331210191086</v>
      </c>
      <c r="AJ739" s="93">
        <v>18.9</v>
      </c>
      <c r="AK739" s="94">
        <v>0.33</v>
      </c>
      <c r="AL739" s="93">
        <f>IF(V739=0,"",V739/(1-AB739-AK739))</f>
        <v>26.117834394904467</v>
      </c>
      <c r="AM739" s="95">
        <v>0.33</v>
      </c>
      <c r="AN739" s="93">
        <f>IF(V739=0,"",V739/(1-AB739-AM739))</f>
        <v>26.117834394904467</v>
      </c>
      <c r="AO739" s="96">
        <v>1.2</v>
      </c>
      <c r="AP739" s="93">
        <f>IF(BD!AJ739="","",BD!AJ739*BD!AO739)</f>
        <v>22.679999999999996</v>
      </c>
      <c r="AQ739" s="91">
        <f>BD!AM739/BD!AK739-1</f>
        <v>0</v>
      </c>
      <c r="AR739" s="91">
        <f>IF(BD!AN739="","",IF(BD!AJ739="","",BD!AN739/BD!AJ739-1))</f>
        <v>0.38189599973039523</v>
      </c>
      <c r="AS739" s="91" t="str">
        <f>IF(BD!AN739="","",IF(BD!AN739&lt;BD!AL739,"ABAIXO DA META","DENTRO DA META"))</f>
        <v>DENTRO DA META</v>
      </c>
      <c r="AT739" s="91" t="str">
        <f>IF(BD!AJ739="","EM ANÁLISE",IF(BD!AP739&gt;=BD!AN739,"GO", "NO GO"))</f>
        <v>NO GO</v>
      </c>
      <c r="AU739" s="97">
        <f>IF(AN739="","",+BD!$AN739-AJ739)</f>
        <v>7.217834394904468</v>
      </c>
      <c r="AV739" s="98"/>
      <c r="AW739" s="90">
        <f>BD!P739*BD!AC739</f>
        <v>83.4</v>
      </c>
      <c r="AX739" s="90">
        <f>BD!V739*BD!AC739</f>
        <v>61.50750000000001</v>
      </c>
      <c r="AY739" s="90">
        <f>IF(BD!AN739="","",BD!AN739*BD!AC739)</f>
        <v>156.7070063694268</v>
      </c>
      <c r="AZ739" s="75" t="s">
        <v>5272</v>
      </c>
      <c r="BA739" s="75" t="s">
        <v>115</v>
      </c>
      <c r="BB739" s="75">
        <v>1</v>
      </c>
      <c r="BC739" s="75" t="s">
        <v>209</v>
      </c>
      <c r="BD739" s="99" t="s">
        <v>5257</v>
      </c>
      <c r="BE739" s="100" t="s">
        <v>4</v>
      </c>
      <c r="BF739" s="100" t="s">
        <v>4</v>
      </c>
      <c r="BG739" s="99" t="s">
        <v>5258</v>
      </c>
      <c r="BH739" s="101"/>
      <c r="BI739" s="101"/>
      <c r="BJ739" s="101"/>
      <c r="BK739" s="101"/>
      <c r="BL739" s="101"/>
      <c r="BM739" s="101"/>
      <c r="BN739" s="101"/>
      <c r="BO739" s="103"/>
      <c r="BP739" s="99">
        <v>140.622</v>
      </c>
      <c r="BQ739" s="99">
        <v>121</v>
      </c>
      <c r="BR739" s="101"/>
      <c r="BS739" s="99" t="s">
        <v>5260</v>
      </c>
      <c r="BT739" s="99" t="s">
        <v>5261</v>
      </c>
      <c r="BU739" s="99">
        <v>5102</v>
      </c>
      <c r="BV739" s="99"/>
      <c r="BW739" s="99"/>
      <c r="BX739" s="99"/>
      <c r="BY739" s="99"/>
      <c r="BZ739" s="99"/>
      <c r="CA739" s="99"/>
      <c r="CB739" s="99"/>
      <c r="CC739" s="99">
        <v>102</v>
      </c>
      <c r="CD739" s="99">
        <v>8</v>
      </c>
      <c r="CE739" s="99">
        <v>8</v>
      </c>
      <c r="CF739" s="99"/>
      <c r="CG739" s="37" t="e">
        <f>VLOOKUP(Table_1[[#This Row],[EAN]],'[1]Planilha1'!$E:$R,13,0)</f>
        <v>#N/A</v>
      </c>
      <c r="CI739" s="188">
        <f>IF(Table_1[[#This Row],[STATUS MERCADO]]="GO",Table_1[[#This Row],[M. BRUTA TOTAL]],0)</f>
        <v>0</v>
      </c>
      <c r="CJ739" s="188">
        <f>IF(Table_1[[#This Row],[STATUS MERCADO]]="GO",Table_1[[#This Row],[PV UNIT. REALIZADO]]*Table_1[[#This Row],[QUANTIDADE]],0)</f>
        <v>0</v>
      </c>
    </row>
    <row r="740" ht="15" hidden="1">
      <c r="A740" s="7"/>
      <c r="B740" s="84" t="s">
        <v>79</v>
      </c>
      <c r="C740" s="85">
        <v>220795</v>
      </c>
      <c r="D740" s="85" t="s">
        <v>210</v>
      </c>
      <c r="E740" s="85">
        <v>7897018101026</v>
      </c>
      <c r="F740" s="86" t="s">
        <v>211</v>
      </c>
      <c r="G740" s="75" t="s">
        <v>24</v>
      </c>
      <c r="H740" s="75">
        <v>1530</v>
      </c>
      <c r="I740" s="87" t="s">
        <v>204</v>
      </c>
      <c r="J740" s="75" t="s">
        <v>212</v>
      </c>
      <c r="K740" s="88" t="s">
        <v>84</v>
      </c>
      <c r="L740" s="88">
        <v>5</v>
      </c>
      <c r="M740" s="88">
        <v>0</v>
      </c>
      <c r="N740" s="75" t="s">
        <v>85</v>
      </c>
      <c r="O740" s="75" t="s">
        <v>86</v>
      </c>
      <c r="P740" s="89">
        <v>5.82</v>
      </c>
      <c r="Q740" s="90">
        <f>(17/100+7.6/100+1.65/100)*P740</f>
        <v>1.5277500000000002</v>
      </c>
      <c r="R740" s="90"/>
      <c r="S740" s="90"/>
      <c r="T740" s="90"/>
      <c r="U740" s="90"/>
      <c r="V740" s="90">
        <f>+P740-Q740+R740+S740+T740+U740</f>
        <v>4.29225</v>
      </c>
      <c r="W740" s="91">
        <f>(1.02/100)</f>
        <v>1.02E-2</v>
      </c>
      <c r="X740" s="91">
        <v>4.8E-3</v>
      </c>
      <c r="Y740" s="91">
        <v>0.17</v>
      </c>
      <c r="Z740" s="91">
        <v>1.65E-2</v>
      </c>
      <c r="AA740" s="91">
        <v>7.6E-2</v>
      </c>
      <c r="AB740" s="91">
        <f>SUM(W740:AA740)</f>
        <v>0.2775</v>
      </c>
      <c r="AC740" s="75">
        <v>5</v>
      </c>
      <c r="AD740" s="92">
        <f>IF(AL740="","",+AC740*AL740)</f>
        <v>54.6783439490446</v>
      </c>
      <c r="AE740" s="93">
        <f>IF(AL740="","",+AL740*AB740)</f>
        <v>3.034648089171976</v>
      </c>
      <c r="AF740" s="92">
        <f>IF(AL740="","",+AL740-AE740)</f>
        <v>7.901020700636945</v>
      </c>
      <c r="AG740" s="93">
        <f>+V740</f>
        <v>4.29225</v>
      </c>
      <c r="AH740" s="92">
        <f>IF(AF740="","",+AF740-AG740)</f>
        <v>3.6087707006369447</v>
      </c>
      <c r="AI740" s="92">
        <f>IF(AH740="","",+AH740*AC740)</f>
        <v>18.043853503184724</v>
      </c>
      <c r="AJ740" s="93">
        <v>8.9</v>
      </c>
      <c r="AK740" s="94">
        <v>0.33</v>
      </c>
      <c r="AL740" s="93">
        <f>IF(V740=0,"",V740/(1-AB740-AK740))</f>
        <v>10.93566878980892</v>
      </c>
      <c r="AM740" s="95">
        <v>0.33</v>
      </c>
      <c r="AN740" s="93">
        <f>IF(V740=0,"",V740/(1-AB740-AM740))</f>
        <v>10.93566878980892</v>
      </c>
      <c r="AO740" s="96">
        <v>1.3</v>
      </c>
      <c r="AP740" s="93">
        <f>IF(BD!AJ740="","",BD!AJ740*BD!AO740)</f>
        <v>11.57</v>
      </c>
      <c r="AQ740" s="91">
        <f>BD!AM740/BD!AK740-1</f>
        <v>0</v>
      </c>
      <c r="AR740" s="91">
        <f>IF(BD!AN740="","",IF(BD!AJ740="","",BD!AN740/BD!AJ740-1))</f>
        <v>0.22872683031560892</v>
      </c>
      <c r="AS740" s="91" t="str">
        <f>IF(BD!AN740="","",IF(BD!AN740&lt;BD!AL740,"ABAIXO DA META","DENTRO DA META"))</f>
        <v>DENTRO DA META</v>
      </c>
      <c r="AT740" s="91" t="str">
        <f>IF(BD!AJ740="","EM ANÁLISE",IF(BD!AP740&gt;=BD!AN740,"GO", "NO GO"))</f>
        <v>GO</v>
      </c>
      <c r="AU740" s="97">
        <f>IF(AN740="","",+BD!$AN740-AJ740)</f>
        <v>2.03566878980892</v>
      </c>
      <c r="AV740" s="98"/>
      <c r="AW740" s="90">
        <f>BD!P740*BD!AC740</f>
        <v>29.1</v>
      </c>
      <c r="AX740" s="90">
        <f>BD!V740*BD!AC740</f>
        <v>21.46125</v>
      </c>
      <c r="AY740" s="90">
        <f>IF(BD!AN740="","",BD!AN740*BD!AC740)</f>
        <v>54.6783439490446</v>
      </c>
      <c r="AZ740" s="75" t="s">
        <v>5272</v>
      </c>
      <c r="BA740" s="75"/>
      <c r="BB740" s="75"/>
      <c r="BC740" s="75"/>
      <c r="BD740" s="99" t="s">
        <v>5257</v>
      </c>
      <c r="BE740" s="100" t="s">
        <v>4</v>
      </c>
      <c r="BF740" s="100" t="s">
        <v>4</v>
      </c>
      <c r="BG740" s="99" t="s">
        <v>5258</v>
      </c>
      <c r="BH740" s="101"/>
      <c r="BI740" s="101"/>
      <c r="BJ740" s="101"/>
      <c r="BK740" s="101"/>
      <c r="BL740" s="101"/>
      <c r="BM740" s="101"/>
      <c r="BN740" s="101"/>
      <c r="BO740" s="103"/>
      <c r="BP740" s="99">
        <v>140.622</v>
      </c>
      <c r="BQ740" s="99">
        <v>121</v>
      </c>
      <c r="BR740" s="101"/>
      <c r="BS740" s="99" t="s">
        <v>5260</v>
      </c>
      <c r="BT740" s="99" t="s">
        <v>5261</v>
      </c>
      <c r="BU740" s="99">
        <v>5102</v>
      </c>
      <c r="BV740" s="99"/>
      <c r="BW740" s="99"/>
      <c r="BX740" s="99"/>
      <c r="BY740" s="99"/>
      <c r="BZ740" s="99"/>
      <c r="CA740" s="99"/>
      <c r="CB740" s="99"/>
      <c r="CC740" s="99">
        <v>102</v>
      </c>
      <c r="CD740" s="99">
        <v>8</v>
      </c>
      <c r="CE740" s="99">
        <v>8</v>
      </c>
      <c r="CF740" s="99"/>
      <c r="CG740" s="37" t="e">
        <f>VLOOKUP(Table_1[[#This Row],[EAN]],'[1]Planilha1'!$E:$R,13,0)</f>
        <v>#N/A</v>
      </c>
      <c r="CI740" s="188">
        <f>IF(Table_1[[#This Row],[STATUS MERCADO]]="GO",Table_1[[#This Row],[M. BRUTA TOTAL]],0)</f>
        <v>18.043853503184724</v>
      </c>
      <c r="CJ740" s="188">
        <f>IF(Table_1[[#This Row],[STATUS MERCADO]]="GO",Table_1[[#This Row],[PV UNIT. REALIZADO]]*Table_1[[#This Row],[QUANTIDADE]],0)</f>
        <v>54.6783439490446</v>
      </c>
    </row>
    <row r="741" ht="15" hidden="1">
      <c r="A741" s="7"/>
      <c r="B741" s="84" t="s">
        <v>79</v>
      </c>
      <c r="C741" s="85">
        <v>220796</v>
      </c>
      <c r="D741" s="85" t="s">
        <v>213</v>
      </c>
      <c r="E741" s="85">
        <v>7899306035594</v>
      </c>
      <c r="F741" s="86" t="s">
        <v>214</v>
      </c>
      <c r="G741" s="75" t="s">
        <v>24</v>
      </c>
      <c r="H741" s="75">
        <v>1530</v>
      </c>
      <c r="I741" s="87" t="s">
        <v>204</v>
      </c>
      <c r="J741" s="75" t="s">
        <v>212</v>
      </c>
      <c r="K741" s="88" t="s">
        <v>84</v>
      </c>
      <c r="L741" s="88">
        <v>5</v>
      </c>
      <c r="M741" s="88">
        <v>0</v>
      </c>
      <c r="N741" s="75" t="s">
        <v>85</v>
      </c>
      <c r="O741" s="75" t="s">
        <v>86</v>
      </c>
      <c r="P741" s="89">
        <v>6.56</v>
      </c>
      <c r="Q741" s="90">
        <f>(17/100+7.6/100+1.65/100)*P741</f>
        <v>1.722</v>
      </c>
      <c r="R741" s="90"/>
      <c r="S741" s="90"/>
      <c r="T741" s="90"/>
      <c r="U741" s="90"/>
      <c r="V741" s="90">
        <f>+P741-Q741+R741+S741+T741+U741</f>
        <v>4.837999999999999</v>
      </c>
      <c r="W741" s="91">
        <f>(1.02/100)</f>
        <v>1.02E-2</v>
      </c>
      <c r="X741" s="91">
        <v>4.8E-3</v>
      </c>
      <c r="Y741" s="91">
        <v>0.17</v>
      </c>
      <c r="Z741" s="91">
        <v>1.65E-2</v>
      </c>
      <c r="AA741" s="91">
        <v>7.6E-2</v>
      </c>
      <c r="AB741" s="91">
        <f>SUM(W741:AA741)</f>
        <v>0.2775</v>
      </c>
      <c r="AC741" s="75">
        <v>5</v>
      </c>
      <c r="AD741" s="92">
        <f>IF(AL741="","",+AC741*AL741)</f>
        <v>61.63057324840765</v>
      </c>
      <c r="AE741" s="93">
        <f>IF(AL741="","",+AL741*AB741)</f>
        <v>3.420496815286625</v>
      </c>
      <c r="AF741" s="92">
        <f>IF(AL741="","",+AL741-AE741)</f>
        <v>8.905617834394906</v>
      </c>
      <c r="AG741" s="93">
        <f>+V741</f>
        <v>4.837999999999999</v>
      </c>
      <c r="AH741" s="92">
        <f>IF(AF741="","",+AF741-AG741)</f>
        <v>4.067617834394907</v>
      </c>
      <c r="AI741" s="92">
        <f>IF(AH741="","",+AH741*AC741)</f>
        <v>20.338089171974538</v>
      </c>
      <c r="AJ741" s="93">
        <v>9.9</v>
      </c>
      <c r="AK741" s="94">
        <v>0.33</v>
      </c>
      <c r="AL741" s="93">
        <f>IF(V741=0,"",V741/(1-AB741-AK741))</f>
        <v>12.32611464968153</v>
      </c>
      <c r="AM741" s="95">
        <v>0.33</v>
      </c>
      <c r="AN741" s="93">
        <f>IF(V741=0,"",V741/(1-AB741-AM741))</f>
        <v>12.32611464968153</v>
      </c>
      <c r="AO741" s="96">
        <v>1.3</v>
      </c>
      <c r="AP741" s="93">
        <f>IF(BD!AJ741="","",BD!AJ741*BD!AO741)</f>
        <v>12.870000000000001</v>
      </c>
      <c r="AQ741" s="91">
        <f>BD!AM741/BD!AK741-1</f>
        <v>0</v>
      </c>
      <c r="AR741" s="91">
        <f>IF(BD!AN741="","",IF(BD!AJ741="","",BD!AN741/BD!AJ741-1))</f>
        <v>0.2450620858264172</v>
      </c>
      <c r="AS741" s="91" t="str">
        <f>IF(BD!AN741="","",IF(BD!AN741&lt;BD!AL741,"ABAIXO DA META","DENTRO DA META"))</f>
        <v>DENTRO DA META</v>
      </c>
      <c r="AT741" s="91" t="str">
        <f>IF(BD!AJ741="","EM ANÁLISE",IF(BD!AP741&gt;=BD!AN741,"GO", "NO GO"))</f>
        <v>GO</v>
      </c>
      <c r="AU741" s="97">
        <f>IF(AN741="","",+BD!$AN741-AJ741)</f>
        <v>2.42611464968153</v>
      </c>
      <c r="AV741" s="98"/>
      <c r="AW741" s="90">
        <f>BD!P741*BD!AC741</f>
        <v>32.8</v>
      </c>
      <c r="AX741" s="90">
        <f>BD!V741*BD!AC741</f>
        <v>24.189999999999998</v>
      </c>
      <c r="AY741" s="90">
        <f>IF(BD!AN741="","",BD!AN741*BD!AC741)</f>
        <v>61.63057324840765</v>
      </c>
      <c r="AZ741" s="75" t="s">
        <v>5272</v>
      </c>
      <c r="BA741" s="75"/>
      <c r="BB741" s="75"/>
      <c r="BC741" s="75"/>
      <c r="BD741" s="99" t="s">
        <v>5257</v>
      </c>
      <c r="BE741" s="100" t="s">
        <v>4</v>
      </c>
      <c r="BF741" s="100" t="s">
        <v>4</v>
      </c>
      <c r="BG741" s="99" t="s">
        <v>5258</v>
      </c>
      <c r="BH741" s="101"/>
      <c r="BI741" s="101"/>
      <c r="BJ741" s="101"/>
      <c r="BK741" s="101"/>
      <c r="BL741" s="101"/>
      <c r="BM741" s="101"/>
      <c r="BN741" s="101"/>
      <c r="BO741" s="103"/>
      <c r="BP741" s="99">
        <v>140.622</v>
      </c>
      <c r="BQ741" s="99">
        <v>121</v>
      </c>
      <c r="BR741" s="101"/>
      <c r="BS741" s="99" t="s">
        <v>5260</v>
      </c>
      <c r="BT741" s="99" t="s">
        <v>5261</v>
      </c>
      <c r="BU741" s="99">
        <v>5102</v>
      </c>
      <c r="BV741" s="99"/>
      <c r="BW741" s="99"/>
      <c r="BX741" s="99"/>
      <c r="BY741" s="99"/>
      <c r="BZ741" s="99"/>
      <c r="CA741" s="99"/>
      <c r="CB741" s="99"/>
      <c r="CC741" s="99">
        <v>102</v>
      </c>
      <c r="CD741" s="99">
        <v>8</v>
      </c>
      <c r="CE741" s="99">
        <v>8</v>
      </c>
      <c r="CF741" s="99"/>
      <c r="CG741" s="37" t="e">
        <f>VLOOKUP(Table_1[[#This Row],[EAN]],'[1]Planilha1'!$E:$R,13,0)</f>
        <v>#N/A</v>
      </c>
      <c r="CI741" s="188">
        <f>IF(Table_1[[#This Row],[STATUS MERCADO]]="GO",Table_1[[#This Row],[M. BRUTA TOTAL]],0)</f>
        <v>20.338089171974538</v>
      </c>
      <c r="CJ741" s="188">
        <f>IF(Table_1[[#This Row],[STATUS MERCADO]]="GO",Table_1[[#This Row],[PV UNIT. REALIZADO]]*Table_1[[#This Row],[QUANTIDADE]],0)</f>
        <v>61.63057324840765</v>
      </c>
    </row>
    <row r="742" ht="15" hidden="1">
      <c r="A742" s="7"/>
      <c r="B742" s="84" t="s">
        <v>79</v>
      </c>
      <c r="C742" s="85">
        <v>220797</v>
      </c>
      <c r="D742" s="85">
        <v>45600</v>
      </c>
      <c r="E742" s="85">
        <v>7894321411538</v>
      </c>
      <c r="F742" s="86" t="s">
        <v>215</v>
      </c>
      <c r="G742" s="75" t="s">
        <v>16</v>
      </c>
      <c r="H742" s="75">
        <v>270</v>
      </c>
      <c r="I742" s="87" t="s">
        <v>216</v>
      </c>
      <c r="J742" s="75" t="s">
        <v>217</v>
      </c>
      <c r="K742" s="88" t="s">
        <v>84</v>
      </c>
      <c r="L742" s="88">
        <v>24</v>
      </c>
      <c r="M742" s="88">
        <v>4</v>
      </c>
      <c r="N742" s="75" t="s">
        <v>85</v>
      </c>
      <c r="O742" s="75" t="s">
        <v>159</v>
      </c>
      <c r="P742" s="89">
        <v>7.488</v>
      </c>
      <c r="Q742" s="90">
        <f>(17/100+7.6/100+1.65/100)*P742</f>
        <v>1.9656000000000002</v>
      </c>
      <c r="R742" s="90"/>
      <c r="S742" s="90"/>
      <c r="T742" s="90"/>
      <c r="U742" s="90"/>
      <c r="V742" s="90">
        <f>+P742-Q742+R742+S742+T742+U742</f>
        <v>5.5224</v>
      </c>
      <c r="W742" s="91">
        <f>(1.02/100)</f>
        <v>1.02E-2</v>
      </c>
      <c r="X742" s="91">
        <v>4.8E-3</v>
      </c>
      <c r="Y742" s="91">
        <v>0.17</v>
      </c>
      <c r="Z742" s="91">
        <v>1.65E-2</v>
      </c>
      <c r="AA742" s="91">
        <v>7.6E-2</v>
      </c>
      <c r="AB742" s="91">
        <f>SUM(W742:AA742)</f>
        <v>0.2775</v>
      </c>
      <c r="AC742" s="75">
        <v>24</v>
      </c>
      <c r="AD742" s="92">
        <f>IF(AL742="","",+AC742*AL742)</f>
        <v>337.67541401273894</v>
      </c>
      <c r="AE742" s="93">
        <f>IF(AL742="","",+AL742*AB742)</f>
        <v>3.9043719745222942</v>
      </c>
      <c r="AF742" s="92">
        <f>IF(AL742="","",+AL742-AE742)</f>
        <v>10.16543694267516</v>
      </c>
      <c r="AG742" s="93">
        <f>+V742</f>
        <v>5.5224</v>
      </c>
      <c r="AH742" s="92">
        <f>IF(AF742="","",+AF742-AG742)</f>
        <v>4.6430369426751605</v>
      </c>
      <c r="AI742" s="92">
        <f>IF(AH742="","",+AH742*AC742)</f>
        <v>111.43288662420386</v>
      </c>
      <c r="AJ742" s="93">
        <v>10.69</v>
      </c>
      <c r="AK742" s="94">
        <v>0.33</v>
      </c>
      <c r="AL742" s="93">
        <f>IF(V742=0,"",V742/(1-AB742-AK742))</f>
        <v>14.069808917197456</v>
      </c>
      <c r="AM742" s="95">
        <v>0.33</v>
      </c>
      <c r="AN742" s="93">
        <f>IF(V742=0,"",V742/(1-AB742-AM742))</f>
        <v>14.069808917197456</v>
      </c>
      <c r="AO742" s="96">
        <v>1.2</v>
      </c>
      <c r="AP742" s="93">
        <f>IF(BD!AJ742="","",BD!AJ742*BD!AO742)</f>
        <v>12.828</v>
      </c>
      <c r="AQ742" s="91">
        <f>BD!AM742/BD!AK742-1</f>
        <v>0</v>
      </c>
      <c r="AR742" s="91">
        <f>IF(BD!AN742="","",IF(BD!AJ742="","",BD!AN742/BD!AJ742-1))</f>
        <v>0.3161654740128583</v>
      </c>
      <c r="AS742" s="91" t="str">
        <f>IF(BD!AN742="","",IF(BD!AN742&lt;BD!AL742,"ABAIXO DA META","DENTRO DA META"))</f>
        <v>DENTRO DA META</v>
      </c>
      <c r="AT742" s="91" t="str">
        <f>IF(BD!AJ742="","EM ANÁLISE",IF(BD!AP742&gt;=BD!AN742,"GO", "NO GO"))</f>
        <v>NO GO</v>
      </c>
      <c r="AU742" s="97">
        <f>IF(AN742="","",+BD!$AN742-AJ742)</f>
        <v>3.3798089171974564</v>
      </c>
      <c r="AV742" s="98"/>
      <c r="AW742" s="90">
        <f>BD!P742*BD!AC742</f>
        <v>179.71200000000002</v>
      </c>
      <c r="AX742" s="90">
        <f>BD!V742*BD!AC742</f>
        <v>132.5376</v>
      </c>
      <c r="AY742" s="90">
        <f>IF(BD!AN742="","",BD!AN742*BD!AC742)</f>
        <v>337.67541401273894</v>
      </c>
      <c r="AZ742" s="75" t="s">
        <v>5272</v>
      </c>
      <c r="BA742" s="75"/>
      <c r="BB742" s="75"/>
      <c r="BC742" s="75"/>
      <c r="BD742" s="99" t="s">
        <v>5257</v>
      </c>
      <c r="BE742" s="100" t="s">
        <v>4</v>
      </c>
      <c r="BF742" s="100" t="s">
        <v>4</v>
      </c>
      <c r="BG742" s="99" t="s">
        <v>5258</v>
      </c>
      <c r="BH742" s="101"/>
      <c r="BI742" s="101"/>
      <c r="BJ742" s="101"/>
      <c r="BK742" s="101"/>
      <c r="BL742" s="101"/>
      <c r="BM742" s="101"/>
      <c r="BN742" s="101"/>
      <c r="BO742" s="103"/>
      <c r="BP742" s="99">
        <v>140.622</v>
      </c>
      <c r="BQ742" s="99">
        <v>121</v>
      </c>
      <c r="BR742" s="101"/>
      <c r="BS742" s="99" t="s">
        <v>5260</v>
      </c>
      <c r="BT742" s="99" t="s">
        <v>5261</v>
      </c>
      <c r="BU742" s="99">
        <v>5102</v>
      </c>
      <c r="BV742" s="99"/>
      <c r="BW742" s="99"/>
      <c r="BX742" s="99"/>
      <c r="BY742" s="99"/>
      <c r="BZ742" s="99"/>
      <c r="CA742" s="99"/>
      <c r="CB742" s="99"/>
      <c r="CC742" s="99">
        <v>102</v>
      </c>
      <c r="CD742" s="99">
        <v>8</v>
      </c>
      <c r="CE742" s="99">
        <v>8</v>
      </c>
      <c r="CF742" s="99"/>
      <c r="CG742" s="37" t="e">
        <f>VLOOKUP(Table_1[[#This Row],[EAN]],'[1]Planilha1'!$E:$R,13,0)</f>
        <v>#N/A</v>
      </c>
      <c r="CI742" s="188">
        <f>IF(Table_1[[#This Row],[STATUS MERCADO]]="GO",Table_1[[#This Row],[M. BRUTA TOTAL]],0)</f>
        <v>0</v>
      </c>
      <c r="CJ742" s="188">
        <f>IF(Table_1[[#This Row],[STATUS MERCADO]]="GO",Table_1[[#This Row],[PV UNIT. REALIZADO]]*Table_1[[#This Row],[QUANTIDADE]],0)</f>
        <v>0</v>
      </c>
    </row>
    <row r="743" ht="15" hidden="1">
      <c r="A743" s="7"/>
      <c r="B743" s="84" t="s">
        <v>79</v>
      </c>
      <c r="C743" s="85">
        <v>220623</v>
      </c>
      <c r="D743" s="85">
        <v>48800</v>
      </c>
      <c r="E743" s="85">
        <v>7896009301087</v>
      </c>
      <c r="F743" s="86" t="s">
        <v>218</v>
      </c>
      <c r="G743" s="75" t="s">
        <v>16</v>
      </c>
      <c r="H743" s="75">
        <v>270</v>
      </c>
      <c r="I743" s="87" t="s">
        <v>216</v>
      </c>
      <c r="J743" s="75" t="s">
        <v>217</v>
      </c>
      <c r="K743" s="88" t="s">
        <v>84</v>
      </c>
      <c r="L743" s="88">
        <v>24</v>
      </c>
      <c r="M743" s="88">
        <v>4</v>
      </c>
      <c r="N743" s="75" t="s">
        <v>85</v>
      </c>
      <c r="O743" s="75" t="s">
        <v>159</v>
      </c>
      <c r="P743" s="89">
        <v>7.488</v>
      </c>
      <c r="Q743" s="90">
        <f>(17/100+7.6/100+1.65/100)*P743</f>
        <v>1.9656000000000002</v>
      </c>
      <c r="R743" s="90"/>
      <c r="S743" s="90"/>
      <c r="T743" s="90"/>
      <c r="U743" s="90"/>
      <c r="V743" s="90">
        <f>+P743-Q743+R743+S743+T743+U743</f>
        <v>5.5224</v>
      </c>
      <c r="W743" s="91">
        <f>(1.02/100)</f>
        <v>1.02E-2</v>
      </c>
      <c r="X743" s="91">
        <v>4.8E-3</v>
      </c>
      <c r="Y743" s="91">
        <v>0.17</v>
      </c>
      <c r="Z743" s="91">
        <v>1.65E-2</v>
      </c>
      <c r="AA743" s="91">
        <v>7.6E-2</v>
      </c>
      <c r="AB743" s="91">
        <f>SUM(W743:AA743)</f>
        <v>0.2775</v>
      </c>
      <c r="AC743" s="75">
        <v>24</v>
      </c>
      <c r="AD743" s="92">
        <f>IF(AL743="","",+AC743*AL743)</f>
        <v>337.67541401273894</v>
      </c>
      <c r="AE743" s="93">
        <f>IF(AL743="","",+AL743*AB743)</f>
        <v>3.9043719745222942</v>
      </c>
      <c r="AF743" s="92">
        <f>IF(AL743="","",+AL743-AE743)</f>
        <v>10.16543694267516</v>
      </c>
      <c r="AG743" s="93">
        <f>+V743</f>
        <v>5.5224</v>
      </c>
      <c r="AH743" s="92">
        <f>IF(AF743="","",+AF743-AG743)</f>
        <v>4.6430369426751605</v>
      </c>
      <c r="AI743" s="92">
        <f>IF(AH743="","",+AH743*AC743)</f>
        <v>111.43288662420386</v>
      </c>
      <c r="AJ743" s="93">
        <v>10.69</v>
      </c>
      <c r="AK743" s="94">
        <v>0.33</v>
      </c>
      <c r="AL743" s="93">
        <f>IF(V743=0,"",V743/(1-AB743-AK743))</f>
        <v>14.069808917197456</v>
      </c>
      <c r="AM743" s="95">
        <v>0.33</v>
      </c>
      <c r="AN743" s="93">
        <f>IF(V743=0,"",V743/(1-AB743-AM743))</f>
        <v>14.069808917197456</v>
      </c>
      <c r="AO743" s="96">
        <v>1.2</v>
      </c>
      <c r="AP743" s="93">
        <f>IF(BD!AJ743="","",BD!AJ743*BD!AO743)</f>
        <v>12.828</v>
      </c>
      <c r="AQ743" s="91">
        <f>BD!AM743/BD!AK743-1</f>
        <v>0</v>
      </c>
      <c r="AR743" s="91">
        <f>IF(BD!AN743="","",IF(BD!AJ743="","",BD!AN743/BD!AJ743-1))</f>
        <v>0.3161654740128583</v>
      </c>
      <c r="AS743" s="91" t="str">
        <f>IF(BD!AN743="","",IF(BD!AN743&lt;BD!AL743,"ABAIXO DA META","DENTRO DA META"))</f>
        <v>DENTRO DA META</v>
      </c>
      <c r="AT743" s="91" t="str">
        <f>IF(BD!AJ743="","EM ANÁLISE",IF(BD!AP743&gt;=BD!AN743,"GO", "NO GO"))</f>
        <v>NO GO</v>
      </c>
      <c r="AU743" s="97">
        <f>IF(AN743="","",+BD!$AN743-AJ743)</f>
        <v>3.3798089171974564</v>
      </c>
      <c r="AV743" s="98"/>
      <c r="AW743" s="90">
        <f>BD!P743*BD!AC743</f>
        <v>179.71200000000002</v>
      </c>
      <c r="AX743" s="90">
        <f>BD!V743*BD!AC743</f>
        <v>132.5376</v>
      </c>
      <c r="AY743" s="90">
        <f>IF(BD!AN743="","",BD!AN743*BD!AC743)</f>
        <v>337.67541401273894</v>
      </c>
      <c r="AZ743" s="75" t="s">
        <v>5272</v>
      </c>
      <c r="BA743" s="75"/>
      <c r="BB743" s="75"/>
      <c r="BC743" s="75"/>
      <c r="BD743" s="99" t="s">
        <v>5257</v>
      </c>
      <c r="BE743" s="100" t="s">
        <v>4</v>
      </c>
      <c r="BF743" s="100" t="s">
        <v>4</v>
      </c>
      <c r="BG743" s="99" t="s">
        <v>5258</v>
      </c>
      <c r="BH743" s="101"/>
      <c r="BI743" s="101"/>
      <c r="BJ743" s="101"/>
      <c r="BK743" s="101"/>
      <c r="BL743" s="101"/>
      <c r="BM743" s="101"/>
      <c r="BN743" s="101"/>
      <c r="BO743" s="103"/>
      <c r="BP743" s="99">
        <v>140.622</v>
      </c>
      <c r="BQ743" s="99">
        <v>121</v>
      </c>
      <c r="BR743" s="101"/>
      <c r="BS743" s="99" t="s">
        <v>5260</v>
      </c>
      <c r="BT743" s="99" t="s">
        <v>5261</v>
      </c>
      <c r="BU743" s="99">
        <v>5102</v>
      </c>
      <c r="BV743" s="99"/>
      <c r="BW743" s="99"/>
      <c r="BX743" s="99"/>
      <c r="BY743" s="99"/>
      <c r="BZ743" s="99"/>
      <c r="CA743" s="99"/>
      <c r="CB743" s="99"/>
      <c r="CC743" s="99">
        <v>102</v>
      </c>
      <c r="CD743" s="99">
        <v>8</v>
      </c>
      <c r="CE743" s="99">
        <v>8</v>
      </c>
      <c r="CF743" s="99"/>
      <c r="CG743" s="37" t="e">
        <f>VLOOKUP(Table_1[[#This Row],[EAN]],'[1]Planilha1'!$E:$R,13,0)</f>
        <v>#N/A</v>
      </c>
      <c r="CI743" s="188">
        <f>IF(Table_1[[#This Row],[STATUS MERCADO]]="GO",Table_1[[#This Row],[M. BRUTA TOTAL]],0)</f>
        <v>0</v>
      </c>
      <c r="CJ743" s="188">
        <f>IF(Table_1[[#This Row],[STATUS MERCADO]]="GO",Table_1[[#This Row],[PV UNIT. REALIZADO]]*Table_1[[#This Row],[QUANTIDADE]],0)</f>
        <v>0</v>
      </c>
    </row>
    <row r="744" ht="15" hidden="1">
      <c r="A744" s="7"/>
      <c r="B744" s="84" t="s">
        <v>79</v>
      </c>
      <c r="C744" s="85">
        <v>220629</v>
      </c>
      <c r="D744" s="85">
        <v>48000</v>
      </c>
      <c r="E744" s="85">
        <v>7896009301124</v>
      </c>
      <c r="F744" s="86" t="s">
        <v>219</v>
      </c>
      <c r="G744" s="75" t="s">
        <v>16</v>
      </c>
      <c r="H744" s="75">
        <v>270</v>
      </c>
      <c r="I744" s="87" t="s">
        <v>216</v>
      </c>
      <c r="J744" s="75" t="s">
        <v>220</v>
      </c>
      <c r="K744" s="88" t="s">
        <v>84</v>
      </c>
      <c r="L744" s="88">
        <v>24</v>
      </c>
      <c r="M744" s="88">
        <v>4</v>
      </c>
      <c r="N744" s="75" t="s">
        <v>85</v>
      </c>
      <c r="O744" s="75" t="s">
        <v>159</v>
      </c>
      <c r="P744" s="89">
        <v>5.607</v>
      </c>
      <c r="Q744" s="90">
        <f>(17/100+7.6/100+1.65/100)*P744</f>
        <v>1.4718375000000001</v>
      </c>
      <c r="R744" s="90"/>
      <c r="S744" s="90"/>
      <c r="T744" s="90"/>
      <c r="U744" s="90"/>
      <c r="V744" s="90">
        <f>+P744-Q744+R744+S744+T744+U744</f>
        <v>4.1351625</v>
      </c>
      <c r="W744" s="91">
        <f>(1.02/100)</f>
        <v>1.02E-2</v>
      </c>
      <c r="X744" s="91">
        <v>4.8E-3</v>
      </c>
      <c r="Y744" s="91">
        <v>0.17</v>
      </c>
      <c r="Z744" s="91">
        <v>1.65E-2</v>
      </c>
      <c r="AA744" s="91">
        <v>7.6E-2</v>
      </c>
      <c r="AB744" s="91">
        <f>SUM(W744:AA744)</f>
        <v>0.2775</v>
      </c>
      <c r="AC744" s="75">
        <v>24</v>
      </c>
      <c r="AD744" s="92">
        <f>IF(AL744="","",+AC744*AL744)</f>
        <v>252.85070063694272</v>
      </c>
      <c r="AE744" s="93">
        <f>IF(AL744="","",+AL744*AB744)</f>
        <v>2.9235862261146504</v>
      </c>
      <c r="AF744" s="92">
        <f>IF(AL744="","",+AL744-AE744)</f>
        <v>7.6118596337579625</v>
      </c>
      <c r="AG744" s="93">
        <f>+V744</f>
        <v>4.1351625</v>
      </c>
      <c r="AH744" s="92">
        <f>IF(AF744="","",+AF744-AG744)</f>
        <v>3.4766971337579626</v>
      </c>
      <c r="AI744" s="92">
        <f>IF(AH744="","",+AH744*AC744)</f>
        <v>83.4407312101911</v>
      </c>
      <c r="AJ744" s="93">
        <v>8.23</v>
      </c>
      <c r="AK744" s="94">
        <v>0.33</v>
      </c>
      <c r="AL744" s="93">
        <f>IF(V744=0,"",V744/(1-AB744-AK744))</f>
        <v>10.535445859872613</v>
      </c>
      <c r="AM744" s="95">
        <v>0.33</v>
      </c>
      <c r="AN744" s="93">
        <f>IF(V744=0,"",V744/(1-AB744-AM744))</f>
        <v>10.535445859872613</v>
      </c>
      <c r="AO744" s="96">
        <v>1.2</v>
      </c>
      <c r="AP744" s="93">
        <f>IF(BD!AJ744="","",BD!AJ744*BD!AO744)</f>
        <v>9.876</v>
      </c>
      <c r="AQ744" s="91">
        <f>BD!AM744/BD!AK744-1</f>
        <v>0</v>
      </c>
      <c r="AR744" s="91">
        <f>IF(BD!AN744="","",IF(BD!AJ744="","",BD!AN744/BD!AJ744-1))</f>
        <v>0.28012707896386546</v>
      </c>
      <c r="AS744" s="91" t="str">
        <f>IF(BD!AN744="","",IF(BD!AN744&lt;BD!AL744,"ABAIXO DA META","DENTRO DA META"))</f>
        <v>DENTRO DA META</v>
      </c>
      <c r="AT744" s="91" t="str">
        <f>IF(BD!AJ744="","EM ANÁLISE",IF(BD!AP744&gt;=BD!AN744,"GO", "NO GO"))</f>
        <v>NO GO</v>
      </c>
      <c r="AU744" s="97">
        <f>IF(AN744="","",+BD!$AN744-AJ744)</f>
        <v>2.305445859872613</v>
      </c>
      <c r="AV744" s="98"/>
      <c r="AW744" s="90">
        <f>BD!P744*BD!AC744</f>
        <v>134.568</v>
      </c>
      <c r="AX744" s="90">
        <f>BD!V744*BD!AC744</f>
        <v>99.2439</v>
      </c>
      <c r="AY744" s="90">
        <f>IF(BD!AN744="","",BD!AN744*BD!AC744)</f>
        <v>252.85070063694272</v>
      </c>
      <c r="AZ744" s="75" t="s">
        <v>5272</v>
      </c>
      <c r="BA744" s="75"/>
      <c r="BB744" s="75"/>
      <c r="BC744" s="75"/>
      <c r="BD744" s="99" t="s">
        <v>5257</v>
      </c>
      <c r="BE744" s="100" t="s">
        <v>4</v>
      </c>
      <c r="BF744" s="100" t="s">
        <v>4</v>
      </c>
      <c r="BG744" s="99" t="s">
        <v>5258</v>
      </c>
      <c r="BH744" s="101"/>
      <c r="BI744" s="101"/>
      <c r="BJ744" s="101"/>
      <c r="BK744" s="101"/>
      <c r="BL744" s="101"/>
      <c r="BM744" s="101"/>
      <c r="BN744" s="101"/>
      <c r="BO744" s="103"/>
      <c r="BP744" s="99">
        <v>140.622</v>
      </c>
      <c r="BQ744" s="99">
        <v>121</v>
      </c>
      <c r="BR744" s="101"/>
      <c r="BS744" s="99" t="s">
        <v>5260</v>
      </c>
      <c r="BT744" s="99" t="s">
        <v>5261</v>
      </c>
      <c r="BU744" s="99">
        <v>5102</v>
      </c>
      <c r="BV744" s="99"/>
      <c r="BW744" s="99"/>
      <c r="BX744" s="99"/>
      <c r="BY744" s="99"/>
      <c r="BZ744" s="99"/>
      <c r="CA744" s="99"/>
      <c r="CB744" s="99"/>
      <c r="CC744" s="99">
        <v>102</v>
      </c>
      <c r="CD744" s="99">
        <v>8</v>
      </c>
      <c r="CE744" s="99">
        <v>8</v>
      </c>
      <c r="CF744" s="99"/>
      <c r="CG744" s="37" t="e">
        <f>VLOOKUP(Table_1[[#This Row],[EAN]],'[1]Planilha1'!$E:$R,13,0)</f>
        <v>#N/A</v>
      </c>
      <c r="CI744" s="188">
        <f>IF(Table_1[[#This Row],[STATUS MERCADO]]="GO",Table_1[[#This Row],[M. BRUTA TOTAL]],0)</f>
        <v>0</v>
      </c>
      <c r="CJ744" s="188">
        <f>IF(Table_1[[#This Row],[STATUS MERCADO]]="GO",Table_1[[#This Row],[PV UNIT. REALIZADO]]*Table_1[[#This Row],[QUANTIDADE]],0)</f>
        <v>0</v>
      </c>
    </row>
    <row r="745" ht="15" hidden="1">
      <c r="A745" s="7"/>
      <c r="B745" s="84" t="s">
        <v>79</v>
      </c>
      <c r="C745" s="85">
        <v>220626</v>
      </c>
      <c r="D745" s="85">
        <v>48001</v>
      </c>
      <c r="E745" s="85">
        <v>7896009301131</v>
      </c>
      <c r="F745" s="86" t="s">
        <v>221</v>
      </c>
      <c r="G745" s="75" t="s">
        <v>16</v>
      </c>
      <c r="H745" s="75">
        <v>270</v>
      </c>
      <c r="I745" s="87" t="s">
        <v>216</v>
      </c>
      <c r="J745" s="75" t="s">
        <v>220</v>
      </c>
      <c r="K745" s="88" t="s">
        <v>84</v>
      </c>
      <c r="L745" s="88">
        <v>24</v>
      </c>
      <c r="M745" s="88">
        <v>4</v>
      </c>
      <c r="N745" s="75" t="s">
        <v>85</v>
      </c>
      <c r="O745" s="75" t="s">
        <v>159</v>
      </c>
      <c r="P745" s="89">
        <v>5.607</v>
      </c>
      <c r="Q745" s="90">
        <f>(17/100+7.6/100+1.65/100)*P745</f>
        <v>1.4718375000000001</v>
      </c>
      <c r="R745" s="90"/>
      <c r="S745" s="90"/>
      <c r="T745" s="90"/>
      <c r="U745" s="90"/>
      <c r="V745" s="90">
        <f>+P745-Q745+R745+S745+T745+U745</f>
        <v>4.1351625</v>
      </c>
      <c r="W745" s="91">
        <f>(1.02/100)</f>
        <v>1.02E-2</v>
      </c>
      <c r="X745" s="91">
        <v>4.8E-3</v>
      </c>
      <c r="Y745" s="91">
        <v>0.17</v>
      </c>
      <c r="Z745" s="91">
        <v>1.65E-2</v>
      </c>
      <c r="AA745" s="91">
        <v>7.6E-2</v>
      </c>
      <c r="AB745" s="91">
        <f>SUM(W745:AA745)</f>
        <v>0.2775</v>
      </c>
      <c r="AC745" s="75">
        <v>24</v>
      </c>
      <c r="AD745" s="92">
        <f>IF(AL745="","",+AC745*AL745)</f>
        <v>252.85070063694272</v>
      </c>
      <c r="AE745" s="93">
        <f>IF(AL745="","",+AL745*AB745)</f>
        <v>2.9235862261146504</v>
      </c>
      <c r="AF745" s="92">
        <f>IF(AL745="","",+AL745-AE745)</f>
        <v>7.6118596337579625</v>
      </c>
      <c r="AG745" s="93">
        <f>+V745</f>
        <v>4.1351625</v>
      </c>
      <c r="AH745" s="92">
        <f>IF(AF745="","",+AF745-AG745)</f>
        <v>3.4766971337579626</v>
      </c>
      <c r="AI745" s="92">
        <f>IF(AH745="","",+AH745*AC745)</f>
        <v>83.4407312101911</v>
      </c>
      <c r="AJ745" s="93">
        <v>8.23</v>
      </c>
      <c r="AK745" s="94">
        <v>0.33</v>
      </c>
      <c r="AL745" s="93">
        <f>IF(V745=0,"",V745/(1-AB745-AK745))</f>
        <v>10.535445859872613</v>
      </c>
      <c r="AM745" s="95">
        <v>0.33</v>
      </c>
      <c r="AN745" s="93">
        <f>IF(V745=0,"",V745/(1-AB745-AM745))</f>
        <v>10.535445859872613</v>
      </c>
      <c r="AO745" s="96">
        <v>1.2</v>
      </c>
      <c r="AP745" s="93">
        <f>IF(BD!AJ745="","",BD!AJ745*BD!AO745)</f>
        <v>9.876</v>
      </c>
      <c r="AQ745" s="91">
        <f>BD!AM745/BD!AK745-1</f>
        <v>0</v>
      </c>
      <c r="AR745" s="91">
        <f>IF(BD!AN745="","",IF(BD!AJ745="","",BD!AN745/BD!AJ745-1))</f>
        <v>0.28012707896386546</v>
      </c>
      <c r="AS745" s="91" t="str">
        <f>IF(BD!AN745="","",IF(BD!AN745&lt;BD!AL745,"ABAIXO DA META","DENTRO DA META"))</f>
        <v>DENTRO DA META</v>
      </c>
      <c r="AT745" s="91" t="str">
        <f>IF(BD!AJ745="","EM ANÁLISE",IF(BD!AP745&gt;=BD!AN745,"GO", "NO GO"))</f>
        <v>NO GO</v>
      </c>
      <c r="AU745" s="97">
        <f>IF(AN745="","",+BD!$AN745-AJ745)</f>
        <v>2.305445859872613</v>
      </c>
      <c r="AV745" s="98"/>
      <c r="AW745" s="90">
        <f>BD!P745*BD!AC745</f>
        <v>134.568</v>
      </c>
      <c r="AX745" s="90">
        <f>BD!V745*BD!AC745</f>
        <v>99.2439</v>
      </c>
      <c r="AY745" s="90">
        <f>IF(BD!AN745="","",BD!AN745*BD!AC745)</f>
        <v>252.85070063694272</v>
      </c>
      <c r="AZ745" s="75" t="s">
        <v>5272</v>
      </c>
      <c r="BA745" s="75"/>
      <c r="BB745" s="75"/>
      <c r="BC745" s="75"/>
      <c r="BD745" s="99" t="s">
        <v>5257</v>
      </c>
      <c r="BE745" s="100" t="s">
        <v>4</v>
      </c>
      <c r="BF745" s="100" t="s">
        <v>4</v>
      </c>
      <c r="BG745" s="99" t="s">
        <v>5258</v>
      </c>
      <c r="BH745" s="101"/>
      <c r="BI745" s="101"/>
      <c r="BJ745" s="101"/>
      <c r="BK745" s="101"/>
      <c r="BL745" s="101"/>
      <c r="BM745" s="101"/>
      <c r="BN745" s="101"/>
      <c r="BO745" s="103"/>
      <c r="BP745" s="99">
        <v>140.622</v>
      </c>
      <c r="BQ745" s="99">
        <v>121</v>
      </c>
      <c r="BR745" s="101"/>
      <c r="BS745" s="99" t="s">
        <v>5260</v>
      </c>
      <c r="BT745" s="99" t="s">
        <v>5261</v>
      </c>
      <c r="BU745" s="99">
        <v>5102</v>
      </c>
      <c r="BV745" s="99"/>
      <c r="BW745" s="99"/>
      <c r="BX745" s="99"/>
      <c r="BY745" s="99"/>
      <c r="BZ745" s="99"/>
      <c r="CA745" s="99"/>
      <c r="CB745" s="99"/>
      <c r="CC745" s="99">
        <v>102</v>
      </c>
      <c r="CD745" s="99">
        <v>8</v>
      </c>
      <c r="CE745" s="99">
        <v>8</v>
      </c>
      <c r="CF745" s="99"/>
      <c r="CG745" s="37" t="e">
        <f>VLOOKUP(Table_1[[#This Row],[EAN]],'[1]Planilha1'!$E:$R,13,0)</f>
        <v>#N/A</v>
      </c>
      <c r="CI745" s="188">
        <f>IF(Table_1[[#This Row],[STATUS MERCADO]]="GO",Table_1[[#This Row],[M. BRUTA TOTAL]],0)</f>
        <v>0</v>
      </c>
      <c r="CJ745" s="188">
        <f>IF(Table_1[[#This Row],[STATUS MERCADO]]="GO",Table_1[[#This Row],[PV UNIT. REALIZADO]]*Table_1[[#This Row],[QUANTIDADE]],0)</f>
        <v>0</v>
      </c>
    </row>
    <row r="746" ht="15" hidden="1">
      <c r="A746" s="7"/>
      <c r="B746" s="84" t="s">
        <v>79</v>
      </c>
      <c r="C746" s="85">
        <v>220630</v>
      </c>
      <c r="D746" s="85">
        <v>48002</v>
      </c>
      <c r="E746" s="85">
        <v>7896009301117</v>
      </c>
      <c r="F746" s="86" t="s">
        <v>222</v>
      </c>
      <c r="G746" s="75" t="s">
        <v>16</v>
      </c>
      <c r="H746" s="75">
        <v>270</v>
      </c>
      <c r="I746" s="87" t="s">
        <v>216</v>
      </c>
      <c r="J746" s="75" t="s">
        <v>220</v>
      </c>
      <c r="K746" s="88" t="s">
        <v>84</v>
      </c>
      <c r="L746" s="88">
        <v>24</v>
      </c>
      <c r="M746" s="88">
        <v>4</v>
      </c>
      <c r="N746" s="75" t="s">
        <v>85</v>
      </c>
      <c r="O746" s="75" t="s">
        <v>159</v>
      </c>
      <c r="P746" s="89">
        <v>5.607</v>
      </c>
      <c r="Q746" s="90">
        <f>(17/100+7.6/100+1.65/100)*P746</f>
        <v>1.4718375000000001</v>
      </c>
      <c r="R746" s="90"/>
      <c r="S746" s="90"/>
      <c r="T746" s="90"/>
      <c r="U746" s="90"/>
      <c r="V746" s="90">
        <f>+P746-Q746+R746+S746+T746+U746</f>
        <v>4.1351625</v>
      </c>
      <c r="W746" s="91">
        <f>(1.02/100)</f>
        <v>1.02E-2</v>
      </c>
      <c r="X746" s="91">
        <v>4.8E-3</v>
      </c>
      <c r="Y746" s="91">
        <v>0.17</v>
      </c>
      <c r="Z746" s="91">
        <v>1.65E-2</v>
      </c>
      <c r="AA746" s="91">
        <v>7.6E-2</v>
      </c>
      <c r="AB746" s="91">
        <f>SUM(W746:AA746)</f>
        <v>0.2775</v>
      </c>
      <c r="AC746" s="75">
        <v>24</v>
      </c>
      <c r="AD746" s="92">
        <f>IF(AL746="","",+AC746*AL746)</f>
        <v>252.85070063694272</v>
      </c>
      <c r="AE746" s="93">
        <f>IF(AL746="","",+AL746*AB746)</f>
        <v>2.9235862261146504</v>
      </c>
      <c r="AF746" s="92">
        <f>IF(AL746="","",+AL746-AE746)</f>
        <v>7.6118596337579625</v>
      </c>
      <c r="AG746" s="93">
        <f>+V746</f>
        <v>4.1351625</v>
      </c>
      <c r="AH746" s="92">
        <f>IF(AF746="","",+AF746-AG746)</f>
        <v>3.4766971337579626</v>
      </c>
      <c r="AI746" s="92">
        <f>IF(AH746="","",+AH746*AC746)</f>
        <v>83.4407312101911</v>
      </c>
      <c r="AJ746" s="93">
        <v>8.23</v>
      </c>
      <c r="AK746" s="94">
        <v>0.33</v>
      </c>
      <c r="AL746" s="93">
        <f>IF(V746=0,"",V746/(1-AB746-AK746))</f>
        <v>10.535445859872613</v>
      </c>
      <c r="AM746" s="95">
        <v>0.33</v>
      </c>
      <c r="AN746" s="93">
        <f>IF(V746=0,"",V746/(1-AB746-AM746))</f>
        <v>10.535445859872613</v>
      </c>
      <c r="AO746" s="96">
        <v>1.2</v>
      </c>
      <c r="AP746" s="93">
        <f>IF(BD!AJ746="","",BD!AJ746*BD!AO746)</f>
        <v>9.876</v>
      </c>
      <c r="AQ746" s="91">
        <f>BD!AM746/BD!AK746-1</f>
        <v>0</v>
      </c>
      <c r="AR746" s="91">
        <f>IF(BD!AN746="","",IF(BD!AJ746="","",BD!AN746/BD!AJ746-1))</f>
        <v>0.28012707896386546</v>
      </c>
      <c r="AS746" s="91" t="str">
        <f>IF(BD!AN746="","",IF(BD!AN746&lt;BD!AL746,"ABAIXO DA META","DENTRO DA META"))</f>
        <v>DENTRO DA META</v>
      </c>
      <c r="AT746" s="91" t="str">
        <f>IF(BD!AJ746="","EM ANÁLISE",IF(BD!AP746&gt;=BD!AN746,"GO", "NO GO"))</f>
        <v>NO GO</v>
      </c>
      <c r="AU746" s="97">
        <f>IF(AN746="","",+BD!$AN746-AJ746)</f>
        <v>2.305445859872613</v>
      </c>
      <c r="AV746" s="98"/>
      <c r="AW746" s="90">
        <f>BD!P746*BD!AC746</f>
        <v>134.568</v>
      </c>
      <c r="AX746" s="90">
        <f>BD!V746*BD!AC746</f>
        <v>99.2439</v>
      </c>
      <c r="AY746" s="90">
        <f>IF(BD!AN746="","",BD!AN746*BD!AC746)</f>
        <v>252.85070063694272</v>
      </c>
      <c r="AZ746" s="75" t="s">
        <v>5272</v>
      </c>
      <c r="BA746" s="75"/>
      <c r="BB746" s="75"/>
      <c r="BC746" s="75"/>
      <c r="BD746" s="99" t="s">
        <v>5257</v>
      </c>
      <c r="BE746" s="100" t="s">
        <v>4</v>
      </c>
      <c r="BF746" s="100" t="s">
        <v>4</v>
      </c>
      <c r="BG746" s="99" t="s">
        <v>5258</v>
      </c>
      <c r="BH746" s="101"/>
      <c r="BI746" s="101"/>
      <c r="BJ746" s="101"/>
      <c r="BK746" s="101"/>
      <c r="BL746" s="101"/>
      <c r="BM746" s="101"/>
      <c r="BN746" s="101"/>
      <c r="BO746" s="103"/>
      <c r="BP746" s="99">
        <v>140.622</v>
      </c>
      <c r="BQ746" s="99">
        <v>121</v>
      </c>
      <c r="BR746" s="101"/>
      <c r="BS746" s="99" t="s">
        <v>5260</v>
      </c>
      <c r="BT746" s="99" t="s">
        <v>5261</v>
      </c>
      <c r="BU746" s="99">
        <v>5102</v>
      </c>
      <c r="BV746" s="99"/>
      <c r="BW746" s="99"/>
      <c r="BX746" s="99"/>
      <c r="BY746" s="99"/>
      <c r="BZ746" s="99"/>
      <c r="CA746" s="99"/>
      <c r="CB746" s="99"/>
      <c r="CC746" s="99">
        <v>102</v>
      </c>
      <c r="CD746" s="99">
        <v>8</v>
      </c>
      <c r="CE746" s="99">
        <v>8</v>
      </c>
      <c r="CF746" s="99"/>
      <c r="CG746" s="37" t="e">
        <f>VLOOKUP(Table_1[[#This Row],[EAN]],'[1]Planilha1'!$E:$R,13,0)</f>
        <v>#N/A</v>
      </c>
      <c r="CI746" s="188">
        <f>IF(Table_1[[#This Row],[STATUS MERCADO]]="GO",Table_1[[#This Row],[M. BRUTA TOTAL]],0)</f>
        <v>0</v>
      </c>
      <c r="CJ746" s="188">
        <f>IF(Table_1[[#This Row],[STATUS MERCADO]]="GO",Table_1[[#This Row],[PV UNIT. REALIZADO]]*Table_1[[#This Row],[QUANTIDADE]],0)</f>
        <v>0</v>
      </c>
    </row>
    <row r="747" ht="15" hidden="1">
      <c r="A747" s="7"/>
      <c r="B747" s="84" t="s">
        <v>79</v>
      </c>
      <c r="C747" s="75">
        <v>220807</v>
      </c>
      <c r="D747" s="75">
        <v>7316</v>
      </c>
      <c r="E747" s="85" t="s">
        <v>223</v>
      </c>
      <c r="F747" s="86" t="s">
        <v>224</v>
      </c>
      <c r="G747" s="75" t="s">
        <v>16</v>
      </c>
      <c r="H747" s="75">
        <v>270</v>
      </c>
      <c r="I747" s="87" t="s">
        <v>216</v>
      </c>
      <c r="J747" s="75" t="s">
        <v>220</v>
      </c>
      <c r="K747" s="88" t="s">
        <v>84</v>
      </c>
      <c r="L747" s="88">
        <v>24</v>
      </c>
      <c r="M747" s="88">
        <v>0</v>
      </c>
      <c r="N747" s="75" t="s">
        <v>85</v>
      </c>
      <c r="O747" s="75" t="s">
        <v>225</v>
      </c>
      <c r="P747" s="89"/>
      <c r="Q747" s="90">
        <f>(17/100+7.6/100+1.65/100)*P747</f>
        <v>0</v>
      </c>
      <c r="R747" s="90"/>
      <c r="S747" s="90"/>
      <c r="T747" s="90"/>
      <c r="U747" s="90"/>
      <c r="V747" s="90">
        <f>+P747-Q747+R747+S747+T747+U747</f>
        <v>0</v>
      </c>
      <c r="W747" s="91">
        <f>(1.02/100)</f>
        <v>1.02E-2</v>
      </c>
      <c r="X747" s="91">
        <v>4.8E-3</v>
      </c>
      <c r="Y747" s="91">
        <v>0.17</v>
      </c>
      <c r="Z747" s="91">
        <v>1.65E-2</v>
      </c>
      <c r="AA747" s="91">
        <v>7.6E-2</v>
      </c>
      <c r="AB747" s="91">
        <f>SUM(W747:AA747)</f>
        <v>0.2775</v>
      </c>
      <c r="AC747" s="75">
        <v>24</v>
      </c>
      <c r="AD747" s="92">
        <f>IF(AL747="","",+AC747*AL747)</f>
      </c>
      <c r="AE747" s="93">
        <f>IF(AL747="","",+AL747*AB747)</f>
      </c>
      <c r="AF747" s="92">
        <f>IF(AL747="","",+AL747-AE747)</f>
      </c>
      <c r="AG747" s="93">
        <f>+V747</f>
        <v>0</v>
      </c>
      <c r="AH747" s="92">
        <f>IF(AF747="","",+AF747-AG747)</f>
      </c>
      <c r="AI747" s="92">
        <f>IF(AH747="","",+AH747*AC747)</f>
      </c>
      <c r="AJ747" s="93"/>
      <c r="AK747" s="94">
        <v>0.33</v>
      </c>
      <c r="AL747" s="93">
        <f>IF(V747=0,"",V747/(1-AB747-AK747))</f>
      </c>
      <c r="AM747" s="95">
        <v>0.33</v>
      </c>
      <c r="AN747" s="93">
        <f>IF(V747=0,"",V747/(1-AB747-AM747))</f>
      </c>
      <c r="AO747" s="96">
        <v>1.2</v>
      </c>
      <c r="AP747" s="93">
        <f>IF(BD!AJ747="","",BD!AJ747*BD!AO747)</f>
      </c>
      <c r="AQ747" s="91">
        <f>BD!AM747/BD!AK747-1</f>
        <v>0</v>
      </c>
      <c r="AR747" s="91">
        <f>IF(BD!AN747="","",IF(BD!AJ747="","",BD!AN747/BD!AJ747-1))</f>
      </c>
      <c r="AS747" s="91">
        <f>IF(BD!AN747="","",IF(BD!AN747&lt;BD!AL747,"ABAIXO DA META","DENTRO DA META"))</f>
      </c>
      <c r="AT747" s="91" t="str">
        <f>IF(BD!AJ747="","EM ANÁLISE",IF(BD!AP747&gt;=BD!AN747,"GO", "NO GO"))</f>
        <v>EM ANÁLISE</v>
      </c>
      <c r="AU747" s="97">
        <f>IF(AN747="","",+BD!$AN747-AJ747)</f>
      </c>
      <c r="AV747" s="98"/>
      <c r="AW747" s="90">
        <f>BD!P747*BD!AC747</f>
        <v>0</v>
      </c>
      <c r="AX747" s="90">
        <f>BD!V747*BD!AC747</f>
        <v>0</v>
      </c>
      <c r="AY747" s="90">
        <f>IF(BD!AN747="","",BD!AN747*BD!AC747)</f>
      </c>
      <c r="AZ747" s="75" t="s">
        <v>123</v>
      </c>
      <c r="BA747" s="75"/>
      <c r="BB747" s="75"/>
      <c r="BC747" s="75"/>
      <c r="BD747" s="104"/>
      <c r="BE747" s="104"/>
      <c r="BF747" s="101"/>
      <c r="BG747" s="101"/>
      <c r="BH747" s="101"/>
      <c r="BI747" s="101"/>
      <c r="BJ747" s="101"/>
      <c r="BK747" s="101"/>
      <c r="BL747" s="101"/>
      <c r="BM747" s="101"/>
      <c r="BN747" s="101"/>
      <c r="BO747" s="103"/>
      <c r="BP747" s="101"/>
      <c r="BQ747" s="101"/>
      <c r="BR747" s="101"/>
      <c r="BS747" s="101"/>
      <c r="BT747" s="101"/>
      <c r="BU747" s="101"/>
      <c r="BV747" s="101"/>
      <c r="BW747" s="101"/>
      <c r="BX747" s="101"/>
      <c r="BY747" s="101"/>
      <c r="BZ747" s="101"/>
      <c r="CA747" s="101"/>
      <c r="CB747" s="101"/>
      <c r="CC747" s="101"/>
      <c r="CD747" s="101"/>
      <c r="CE747" s="101"/>
      <c r="CF747" s="101"/>
      <c r="CG747" s="37" t="e">
        <f>VLOOKUP(Table_1[[#This Row],[EAN]],'[1]Planilha1'!$E:$R,13,0)</f>
        <v>#N/A</v>
      </c>
      <c r="CI747" s="188">
        <f>IF(Table_1[[#This Row],[STATUS MERCADO]]="GO",Table_1[[#This Row],[M. BRUTA TOTAL]],0)</f>
        <v>0</v>
      </c>
      <c r="CJ747" s="188">
        <f>IF(Table_1[[#This Row],[STATUS MERCADO]]="GO",Table_1[[#This Row],[PV UNIT. REALIZADO]]*Table_1[[#This Row],[QUANTIDADE]],0)</f>
        <v>0</v>
      </c>
    </row>
    <row r="748" ht="15" hidden="1">
      <c r="A748" s="7"/>
      <c r="B748" s="84" t="s">
        <v>79</v>
      </c>
      <c r="C748" s="75">
        <v>220808</v>
      </c>
      <c r="D748" s="75">
        <v>7317</v>
      </c>
      <c r="E748" s="85" t="s">
        <v>226</v>
      </c>
      <c r="F748" s="86" t="s">
        <v>227</v>
      </c>
      <c r="G748" s="75" t="s">
        <v>16</v>
      </c>
      <c r="H748" s="75">
        <v>270</v>
      </c>
      <c r="I748" s="87" t="s">
        <v>216</v>
      </c>
      <c r="J748" s="75" t="s">
        <v>220</v>
      </c>
      <c r="K748" s="88" t="s">
        <v>84</v>
      </c>
      <c r="L748" s="88">
        <v>24</v>
      </c>
      <c r="M748" s="88">
        <v>0</v>
      </c>
      <c r="N748" s="75" t="s">
        <v>85</v>
      </c>
      <c r="O748" s="75" t="s">
        <v>225</v>
      </c>
      <c r="P748" s="89"/>
      <c r="Q748" s="90">
        <f>(17/100+7.6/100+1.65/100)*P748</f>
        <v>0</v>
      </c>
      <c r="R748" s="90"/>
      <c r="S748" s="90"/>
      <c r="T748" s="90"/>
      <c r="U748" s="90"/>
      <c r="V748" s="90">
        <f>+P748-Q748+R748+S748+T748+U748</f>
        <v>0</v>
      </c>
      <c r="W748" s="91">
        <f>(1.02/100)</f>
        <v>1.02E-2</v>
      </c>
      <c r="X748" s="91">
        <v>4.8E-3</v>
      </c>
      <c r="Y748" s="91">
        <v>0.17</v>
      </c>
      <c r="Z748" s="91">
        <v>1.65E-2</v>
      </c>
      <c r="AA748" s="91">
        <v>7.6E-2</v>
      </c>
      <c r="AB748" s="91">
        <f>SUM(W748:AA748)</f>
        <v>0.2775</v>
      </c>
      <c r="AC748" s="75">
        <v>24</v>
      </c>
      <c r="AD748" s="92">
        <f>IF(AL748="","",+AC748*AL748)</f>
      </c>
      <c r="AE748" s="93">
        <f>IF(AL748="","",+AL748*AB748)</f>
      </c>
      <c r="AF748" s="92">
        <f>IF(AL748="","",+AL748-AE748)</f>
      </c>
      <c r="AG748" s="93">
        <f>+V748</f>
        <v>0</v>
      </c>
      <c r="AH748" s="92">
        <f>IF(AF748="","",+AF748-AG748)</f>
      </c>
      <c r="AI748" s="92">
        <f>IF(AH748="","",+AH748*AC748)</f>
      </c>
      <c r="AJ748" s="93"/>
      <c r="AK748" s="94">
        <v>0.33</v>
      </c>
      <c r="AL748" s="93">
        <f>IF(V748=0,"",V748/(1-AB748-AK748))</f>
      </c>
      <c r="AM748" s="95">
        <v>0.33</v>
      </c>
      <c r="AN748" s="93">
        <f>IF(V748=0,"",V748/(1-AB748-AM748))</f>
      </c>
      <c r="AO748" s="96">
        <v>1.2</v>
      </c>
      <c r="AP748" s="93">
        <f>IF(BD!AJ748="","",BD!AJ748*BD!AO748)</f>
      </c>
      <c r="AQ748" s="91">
        <f>BD!AM748/BD!AK748-1</f>
        <v>0</v>
      </c>
      <c r="AR748" s="91">
        <f>IF(BD!AN748="","",IF(BD!AJ748="","",BD!AN748/BD!AJ748-1))</f>
      </c>
      <c r="AS748" s="91">
        <f>IF(BD!AN748="","",IF(BD!AN748&lt;BD!AL748,"ABAIXO DA META","DENTRO DA META"))</f>
      </c>
      <c r="AT748" s="91" t="str">
        <f>IF(BD!AJ748="","EM ANÁLISE",IF(BD!AP748&gt;=BD!AN748,"GO", "NO GO"))</f>
        <v>EM ANÁLISE</v>
      </c>
      <c r="AU748" s="97">
        <f>IF(AN748="","",+BD!$AN748-AJ748)</f>
      </c>
      <c r="AV748" s="98"/>
      <c r="AW748" s="90">
        <f>BD!P748*BD!AC748</f>
        <v>0</v>
      </c>
      <c r="AX748" s="90">
        <f>BD!V748*BD!AC748</f>
        <v>0</v>
      </c>
      <c r="AY748" s="90">
        <f>IF(BD!AN748="","",BD!AN748*BD!AC748)</f>
      </c>
      <c r="AZ748" s="75" t="s">
        <v>123</v>
      </c>
      <c r="BA748" s="75"/>
      <c r="BB748" s="75"/>
      <c r="BC748" s="75"/>
      <c r="BD748" s="104"/>
      <c r="BE748" s="104"/>
      <c r="BF748" s="101"/>
      <c r="BG748" s="101"/>
      <c r="BH748" s="101"/>
      <c r="BI748" s="101"/>
      <c r="BJ748" s="101"/>
      <c r="BK748" s="101"/>
      <c r="BL748" s="101"/>
      <c r="BM748" s="101"/>
      <c r="BN748" s="101"/>
      <c r="BO748" s="103"/>
      <c r="BP748" s="101"/>
      <c r="BQ748" s="101"/>
      <c r="BR748" s="101"/>
      <c r="BS748" s="101"/>
      <c r="BT748" s="101"/>
      <c r="BU748" s="101"/>
      <c r="BV748" s="101"/>
      <c r="BW748" s="101"/>
      <c r="BX748" s="101"/>
      <c r="BY748" s="101"/>
      <c r="BZ748" s="101"/>
      <c r="CA748" s="101"/>
      <c r="CB748" s="101"/>
      <c r="CC748" s="101"/>
      <c r="CD748" s="101"/>
      <c r="CE748" s="101"/>
      <c r="CF748" s="101"/>
      <c r="CG748" s="37" t="e">
        <f>VLOOKUP(Table_1[[#This Row],[EAN]],'[1]Planilha1'!$E:$R,13,0)</f>
        <v>#N/A</v>
      </c>
      <c r="CI748" s="188">
        <f>IF(Table_1[[#This Row],[STATUS MERCADO]]="GO",Table_1[[#This Row],[M. BRUTA TOTAL]],0)</f>
        <v>0</v>
      </c>
      <c r="CJ748" s="188">
        <f>IF(Table_1[[#This Row],[STATUS MERCADO]]="GO",Table_1[[#This Row],[PV UNIT. REALIZADO]]*Table_1[[#This Row],[QUANTIDADE]],0)</f>
        <v>0</v>
      </c>
    </row>
    <row r="749" ht="15" hidden="1">
      <c r="A749" s="7"/>
      <c r="B749" s="84" t="s">
        <v>79</v>
      </c>
      <c r="C749" s="75">
        <v>220809</v>
      </c>
      <c r="D749" s="75">
        <v>7315</v>
      </c>
      <c r="E749" s="85" t="s">
        <v>228</v>
      </c>
      <c r="F749" s="86" t="s">
        <v>229</v>
      </c>
      <c r="G749" s="75" t="s">
        <v>16</v>
      </c>
      <c r="H749" s="75">
        <v>270</v>
      </c>
      <c r="I749" s="87" t="s">
        <v>216</v>
      </c>
      <c r="J749" s="75" t="s">
        <v>220</v>
      </c>
      <c r="K749" s="88" t="s">
        <v>84</v>
      </c>
      <c r="L749" s="88">
        <v>24</v>
      </c>
      <c r="M749" s="88">
        <v>0</v>
      </c>
      <c r="N749" s="75" t="s">
        <v>85</v>
      </c>
      <c r="O749" s="75" t="s">
        <v>225</v>
      </c>
      <c r="P749" s="89"/>
      <c r="Q749" s="90">
        <f>(17/100+7.6/100+1.65/100)*P749</f>
        <v>0</v>
      </c>
      <c r="R749" s="90"/>
      <c r="S749" s="90"/>
      <c r="T749" s="90"/>
      <c r="U749" s="90"/>
      <c r="V749" s="90">
        <f>+P749-Q749+R749+S749+T749+U749</f>
        <v>0</v>
      </c>
      <c r="W749" s="91">
        <f>(1.02/100)</f>
        <v>1.02E-2</v>
      </c>
      <c r="X749" s="91">
        <v>4.8E-3</v>
      </c>
      <c r="Y749" s="91">
        <v>0.17</v>
      </c>
      <c r="Z749" s="91">
        <v>1.65E-2</v>
      </c>
      <c r="AA749" s="91">
        <v>7.6E-2</v>
      </c>
      <c r="AB749" s="91">
        <f>SUM(W749:AA749)</f>
        <v>0.2775</v>
      </c>
      <c r="AC749" s="75">
        <v>24</v>
      </c>
      <c r="AD749" s="92">
        <f>IF(AL749="","",+AC749*AL749)</f>
      </c>
      <c r="AE749" s="93">
        <f>IF(AL749="","",+AL749*AB749)</f>
      </c>
      <c r="AF749" s="92">
        <f>IF(AL749="","",+AL749-AE749)</f>
      </c>
      <c r="AG749" s="93">
        <f>+V749</f>
        <v>0</v>
      </c>
      <c r="AH749" s="92">
        <f>IF(AF749="","",+AF749-AG749)</f>
      </c>
      <c r="AI749" s="92">
        <f>IF(AH749="","",+AH749*AC749)</f>
      </c>
      <c r="AJ749" s="93"/>
      <c r="AK749" s="94">
        <v>0.33</v>
      </c>
      <c r="AL749" s="93">
        <f>IF(V749=0,"",V749/(1-AB749-AK749))</f>
      </c>
      <c r="AM749" s="95">
        <v>0.33</v>
      </c>
      <c r="AN749" s="93">
        <f>IF(V749=0,"",V749/(1-AB749-AM749))</f>
      </c>
      <c r="AO749" s="96">
        <v>1.2</v>
      </c>
      <c r="AP749" s="93">
        <f>IF(BD!AJ749="","",BD!AJ749*BD!AO749)</f>
      </c>
      <c r="AQ749" s="91">
        <f>BD!AM749/BD!AK749-1</f>
        <v>0</v>
      </c>
      <c r="AR749" s="91">
        <f>IF(BD!AN749="","",IF(BD!AJ749="","",BD!AN749/BD!AJ749-1))</f>
      </c>
      <c r="AS749" s="91">
        <f>IF(BD!AN749="","",IF(BD!AN749&lt;BD!AL749,"ABAIXO DA META","DENTRO DA META"))</f>
      </c>
      <c r="AT749" s="91" t="str">
        <f>IF(BD!AJ749="","EM ANÁLISE",IF(BD!AP749&gt;=BD!AN749,"GO", "NO GO"))</f>
        <v>EM ANÁLISE</v>
      </c>
      <c r="AU749" s="97">
        <f>IF(AN749="","",+BD!$AN749-AJ749)</f>
      </c>
      <c r="AV749" s="98"/>
      <c r="AW749" s="90">
        <f>BD!P749*BD!AC749</f>
        <v>0</v>
      </c>
      <c r="AX749" s="90">
        <f>BD!V749*BD!AC749</f>
        <v>0</v>
      </c>
      <c r="AY749" s="90">
        <f>IF(BD!AN749="","",BD!AN749*BD!AC749)</f>
      </c>
      <c r="AZ749" s="75" t="s">
        <v>123</v>
      </c>
      <c r="BA749" s="75"/>
      <c r="BB749" s="75"/>
      <c r="BC749" s="75"/>
      <c r="BD749" s="104"/>
      <c r="BE749" s="104"/>
      <c r="BF749" s="101"/>
      <c r="BG749" s="101"/>
      <c r="BH749" s="101"/>
      <c r="BI749" s="101"/>
      <c r="BJ749" s="101"/>
      <c r="BK749" s="101"/>
      <c r="BL749" s="101"/>
      <c r="BM749" s="101"/>
      <c r="BN749" s="101"/>
      <c r="BO749" s="103"/>
      <c r="BP749" s="101"/>
      <c r="BQ749" s="101"/>
      <c r="BR749" s="101"/>
      <c r="BS749" s="101"/>
      <c r="BT749" s="101"/>
      <c r="BU749" s="101"/>
      <c r="BV749" s="101"/>
      <c r="BW749" s="101"/>
      <c r="BX749" s="101"/>
      <c r="BY749" s="101"/>
      <c r="BZ749" s="101"/>
      <c r="CA749" s="101"/>
      <c r="CB749" s="101"/>
      <c r="CC749" s="101"/>
      <c r="CD749" s="101"/>
      <c r="CE749" s="101"/>
      <c r="CF749" s="101"/>
      <c r="CG749" s="37" t="e">
        <f>VLOOKUP(Table_1[[#This Row],[EAN]],'[1]Planilha1'!$E:$R,13,0)</f>
        <v>#N/A</v>
      </c>
      <c r="CI749" s="188">
        <f>IF(Table_1[[#This Row],[STATUS MERCADO]]="GO",Table_1[[#This Row],[M. BRUTA TOTAL]],0)</f>
        <v>0</v>
      </c>
      <c r="CJ749" s="188">
        <f>IF(Table_1[[#This Row],[STATUS MERCADO]]="GO",Table_1[[#This Row],[PV UNIT. REALIZADO]]*Table_1[[#This Row],[QUANTIDADE]],0)</f>
        <v>0</v>
      </c>
    </row>
    <row r="750" ht="15" hidden="1">
      <c r="A750" s="7"/>
      <c r="B750" s="84" t="s">
        <v>79</v>
      </c>
      <c r="C750" s="85">
        <v>220810</v>
      </c>
      <c r="D750" s="85">
        <v>48400</v>
      </c>
      <c r="E750" s="85">
        <v>7896009301148</v>
      </c>
      <c r="F750" s="86" t="s">
        <v>230</v>
      </c>
      <c r="G750" s="75" t="s">
        <v>16</v>
      </c>
      <c r="H750" s="75">
        <v>270</v>
      </c>
      <c r="I750" s="87" t="s">
        <v>216</v>
      </c>
      <c r="J750" s="75" t="s">
        <v>217</v>
      </c>
      <c r="K750" s="88" t="s">
        <v>84</v>
      </c>
      <c r="L750" s="88">
        <v>24</v>
      </c>
      <c r="M750" s="88">
        <v>4</v>
      </c>
      <c r="N750" s="75" t="s">
        <v>85</v>
      </c>
      <c r="O750" s="75" t="s">
        <v>159</v>
      </c>
      <c r="P750" s="89">
        <v>7.425</v>
      </c>
      <c r="Q750" s="90">
        <f>(17/100+7.6/100+1.65/100)*P750</f>
        <v>1.9490625000000001</v>
      </c>
      <c r="R750" s="90"/>
      <c r="S750" s="90"/>
      <c r="T750" s="90"/>
      <c r="U750" s="90"/>
      <c r="V750" s="90">
        <f>+P750-Q750+R750+S750+T750+U750</f>
        <v>5.4759375</v>
      </c>
      <c r="W750" s="91">
        <f>(1.02/100)</f>
        <v>1.02E-2</v>
      </c>
      <c r="X750" s="91">
        <v>4.8E-3</v>
      </c>
      <c r="Y750" s="91">
        <v>0.17</v>
      </c>
      <c r="Z750" s="91">
        <v>1.65E-2</v>
      </c>
      <c r="AA750" s="91">
        <v>7.6E-2</v>
      </c>
      <c r="AB750" s="91">
        <f>SUM(W750:AA750)</f>
        <v>0.2775</v>
      </c>
      <c r="AC750" s="75">
        <v>24</v>
      </c>
      <c r="AD750" s="92">
        <f>IF(AL750="","",+AC750*AL750)</f>
        <v>334.8343949044587</v>
      </c>
      <c r="AE750" s="93">
        <f>IF(AL750="","",+AL750*AB750)</f>
        <v>3.8715226910828036</v>
      </c>
      <c r="AF750" s="92">
        <f>IF(AL750="","",+AL750-AE750)</f>
        <v>10.079910429936307</v>
      </c>
      <c r="AG750" s="93">
        <f>+V750</f>
        <v>5.4759375</v>
      </c>
      <c r="AH750" s="92">
        <f>IF(AF750="","",+AF750-AG750)</f>
        <v>4.603972929936307</v>
      </c>
      <c r="AI750" s="92">
        <f>IF(AH750="","",+AH750*AC750)</f>
        <v>110.49535031847137</v>
      </c>
      <c r="AJ750" s="93">
        <v>11.32</v>
      </c>
      <c r="AK750" s="94">
        <v>0.33</v>
      </c>
      <c r="AL750" s="93">
        <f>IF(V750=0,"",V750/(1-AB750-AK750))</f>
        <v>13.951433121019111</v>
      </c>
      <c r="AM750" s="95">
        <v>0.33</v>
      </c>
      <c r="AN750" s="93">
        <f>IF(V750=0,"",V750/(1-AB750-AM750))</f>
        <v>13.951433121019111</v>
      </c>
      <c r="AO750" s="96">
        <v>1.2</v>
      </c>
      <c r="AP750" s="93">
        <f>IF(BD!AJ750="","",BD!AJ750*BD!AO750)</f>
        <v>13.584</v>
      </c>
      <c r="AQ750" s="91">
        <f>BD!AM750/BD!AK750-1</f>
        <v>0</v>
      </c>
      <c r="AR750" s="91">
        <f>IF(BD!AN750="","",IF(BD!AJ750="","",BD!AN750/BD!AJ750-1))</f>
        <v>0.232458756273773</v>
      </c>
      <c r="AS750" s="91" t="str">
        <f>IF(BD!AN750="","",IF(BD!AN750&lt;BD!AL750,"ABAIXO DA META","DENTRO DA META"))</f>
        <v>DENTRO DA META</v>
      </c>
      <c r="AT750" s="91" t="str">
        <f>IF(BD!AJ750="","EM ANÁLISE",IF(BD!AP750&gt;=BD!AN750,"GO", "NO GO"))</f>
        <v>NO GO</v>
      </c>
      <c r="AU750" s="97">
        <f>IF(AN750="","",+BD!$AN750-AJ750)</f>
        <v>2.6314331210191106</v>
      </c>
      <c r="AV750" s="98"/>
      <c r="AW750" s="90">
        <f>BD!P750*BD!AC750</f>
        <v>178.2</v>
      </c>
      <c r="AX750" s="90">
        <f>BD!V750*BD!AC750</f>
        <v>131.42249999999999</v>
      </c>
      <c r="AY750" s="90">
        <f>IF(BD!AN750="","",BD!AN750*BD!AC750)</f>
        <v>334.8343949044587</v>
      </c>
      <c r="AZ750" s="75" t="s">
        <v>5272</v>
      </c>
      <c r="BA750" s="75"/>
      <c r="BB750" s="75"/>
      <c r="BC750" s="75"/>
      <c r="BD750" s="99" t="s">
        <v>5257</v>
      </c>
      <c r="BE750" s="100" t="s">
        <v>4</v>
      </c>
      <c r="BF750" s="100" t="s">
        <v>4</v>
      </c>
      <c r="BG750" s="99" t="s">
        <v>5258</v>
      </c>
      <c r="BH750" s="101"/>
      <c r="BI750" s="101"/>
      <c r="BJ750" s="101"/>
      <c r="BK750" s="101"/>
      <c r="BL750" s="101"/>
      <c r="BM750" s="101"/>
      <c r="BN750" s="101"/>
      <c r="BO750" s="103"/>
      <c r="BP750" s="99">
        <v>140.622</v>
      </c>
      <c r="BQ750" s="99">
        <v>121</v>
      </c>
      <c r="BR750" s="101"/>
      <c r="BS750" s="99" t="s">
        <v>5260</v>
      </c>
      <c r="BT750" s="99" t="s">
        <v>5261</v>
      </c>
      <c r="BU750" s="99">
        <v>5102</v>
      </c>
      <c r="BV750" s="99"/>
      <c r="BW750" s="99"/>
      <c r="BX750" s="99"/>
      <c r="BY750" s="99"/>
      <c r="BZ750" s="99"/>
      <c r="CA750" s="99"/>
      <c r="CB750" s="99"/>
      <c r="CC750" s="99">
        <v>102</v>
      </c>
      <c r="CD750" s="99">
        <v>8</v>
      </c>
      <c r="CE750" s="99">
        <v>8</v>
      </c>
      <c r="CF750" s="99"/>
      <c r="CG750" s="37" t="e">
        <f>VLOOKUP(Table_1[[#This Row],[EAN]],'[1]Planilha1'!$E:$R,13,0)</f>
        <v>#N/A</v>
      </c>
      <c r="CI750" s="188">
        <f>IF(Table_1[[#This Row],[STATUS MERCADO]]="GO",Table_1[[#This Row],[M. BRUTA TOTAL]],0)</f>
        <v>0</v>
      </c>
      <c r="CJ750" s="188">
        <f>IF(Table_1[[#This Row],[STATUS MERCADO]]="GO",Table_1[[#This Row],[PV UNIT. REALIZADO]]*Table_1[[#This Row],[QUANTIDADE]],0)</f>
        <v>0</v>
      </c>
    </row>
    <row r="751" ht="15" hidden="1">
      <c r="A751" s="7"/>
      <c r="B751" s="84" t="s">
        <v>79</v>
      </c>
      <c r="C751" s="85">
        <v>220624</v>
      </c>
      <c r="D751" s="85">
        <v>48401</v>
      </c>
      <c r="E751" s="85">
        <v>7896009301155</v>
      </c>
      <c r="F751" s="86" t="s">
        <v>231</v>
      </c>
      <c r="G751" s="75" t="s">
        <v>16</v>
      </c>
      <c r="H751" s="75">
        <v>270</v>
      </c>
      <c r="I751" s="87" t="s">
        <v>216</v>
      </c>
      <c r="J751" s="75" t="s">
        <v>217</v>
      </c>
      <c r="K751" s="88" t="s">
        <v>84</v>
      </c>
      <c r="L751" s="88">
        <v>24</v>
      </c>
      <c r="M751" s="88">
        <v>4</v>
      </c>
      <c r="N751" s="75" t="s">
        <v>85</v>
      </c>
      <c r="O751" s="75" t="s">
        <v>159</v>
      </c>
      <c r="P751" s="89">
        <v>7.425</v>
      </c>
      <c r="Q751" s="90">
        <f>(17/100+7.6/100+1.65/100)*P751</f>
        <v>1.9490625000000001</v>
      </c>
      <c r="R751" s="90"/>
      <c r="S751" s="90"/>
      <c r="T751" s="90"/>
      <c r="U751" s="90"/>
      <c r="V751" s="90">
        <f>+P751-Q751+R751+S751+T751+U751</f>
        <v>5.4759375</v>
      </c>
      <c r="W751" s="91">
        <f>(1.02/100)</f>
        <v>1.02E-2</v>
      </c>
      <c r="X751" s="91">
        <v>4.8E-3</v>
      </c>
      <c r="Y751" s="91">
        <v>0.17</v>
      </c>
      <c r="Z751" s="91">
        <v>1.65E-2</v>
      </c>
      <c r="AA751" s="91">
        <v>7.6E-2</v>
      </c>
      <c r="AB751" s="91">
        <f>SUM(W751:AA751)</f>
        <v>0.2775</v>
      </c>
      <c r="AC751" s="75">
        <v>24</v>
      </c>
      <c r="AD751" s="92">
        <f>IF(AL751="","",+AC751*AL751)</f>
        <v>334.8343949044587</v>
      </c>
      <c r="AE751" s="93">
        <f>IF(AL751="","",+AL751*AB751)</f>
        <v>3.8715226910828036</v>
      </c>
      <c r="AF751" s="92">
        <f>IF(AL751="","",+AL751-AE751)</f>
        <v>10.079910429936307</v>
      </c>
      <c r="AG751" s="93">
        <f>+V751</f>
        <v>5.4759375</v>
      </c>
      <c r="AH751" s="92">
        <f>IF(AF751="","",+AF751-AG751)</f>
        <v>4.603972929936307</v>
      </c>
      <c r="AI751" s="92">
        <f>IF(AH751="","",+AH751*AC751)</f>
        <v>110.49535031847137</v>
      </c>
      <c r="AJ751" s="93">
        <v>11.32</v>
      </c>
      <c r="AK751" s="94">
        <v>0.33</v>
      </c>
      <c r="AL751" s="93">
        <f>IF(V751=0,"",V751/(1-AB751-AK751))</f>
        <v>13.951433121019111</v>
      </c>
      <c r="AM751" s="95">
        <v>0.33</v>
      </c>
      <c r="AN751" s="93">
        <f>IF(V751=0,"",V751/(1-AB751-AM751))</f>
        <v>13.951433121019111</v>
      </c>
      <c r="AO751" s="96">
        <v>1.2</v>
      </c>
      <c r="AP751" s="93">
        <f>IF(BD!AJ751="","",BD!AJ751*BD!AO751)</f>
        <v>13.584</v>
      </c>
      <c r="AQ751" s="91">
        <f>BD!AM751/BD!AK751-1</f>
        <v>0</v>
      </c>
      <c r="AR751" s="91">
        <f>IF(BD!AN751="","",IF(BD!AJ751="","",BD!AN751/BD!AJ751-1))</f>
        <v>0.232458756273773</v>
      </c>
      <c r="AS751" s="91" t="str">
        <f>IF(BD!AN751="","",IF(BD!AN751&lt;BD!AL751,"ABAIXO DA META","DENTRO DA META"))</f>
        <v>DENTRO DA META</v>
      </c>
      <c r="AT751" s="91" t="str">
        <f>IF(BD!AJ751="","EM ANÁLISE",IF(BD!AP751&gt;=BD!AN751,"GO", "NO GO"))</f>
        <v>NO GO</v>
      </c>
      <c r="AU751" s="97">
        <f>IF(AN751="","",+BD!$AN751-AJ751)</f>
        <v>2.6314331210191106</v>
      </c>
      <c r="AV751" s="98"/>
      <c r="AW751" s="90">
        <f>BD!P751*BD!AC751</f>
        <v>178.2</v>
      </c>
      <c r="AX751" s="90">
        <f>BD!V751*BD!AC751</f>
        <v>131.42249999999999</v>
      </c>
      <c r="AY751" s="90">
        <f>IF(BD!AN751="","",BD!AN751*BD!AC751)</f>
        <v>334.8343949044587</v>
      </c>
      <c r="AZ751" s="75" t="s">
        <v>5272</v>
      </c>
      <c r="BA751" s="75"/>
      <c r="BB751" s="75"/>
      <c r="BC751" s="75"/>
      <c r="BD751" s="99" t="s">
        <v>5257</v>
      </c>
      <c r="BE751" s="100" t="s">
        <v>4</v>
      </c>
      <c r="BF751" s="100" t="s">
        <v>4</v>
      </c>
      <c r="BG751" s="99" t="s">
        <v>5258</v>
      </c>
      <c r="BH751" s="101"/>
      <c r="BI751" s="101"/>
      <c r="BJ751" s="101"/>
      <c r="BK751" s="101"/>
      <c r="BL751" s="101"/>
      <c r="BM751" s="101"/>
      <c r="BN751" s="101"/>
      <c r="BO751" s="103"/>
      <c r="BP751" s="99">
        <v>140.622</v>
      </c>
      <c r="BQ751" s="99">
        <v>121</v>
      </c>
      <c r="BR751" s="101"/>
      <c r="BS751" s="99" t="s">
        <v>5260</v>
      </c>
      <c r="BT751" s="99" t="s">
        <v>5261</v>
      </c>
      <c r="BU751" s="99">
        <v>5102</v>
      </c>
      <c r="BV751" s="99"/>
      <c r="BW751" s="99"/>
      <c r="BX751" s="99"/>
      <c r="BY751" s="99"/>
      <c r="BZ751" s="99"/>
      <c r="CA751" s="99"/>
      <c r="CB751" s="99"/>
      <c r="CC751" s="99">
        <v>102</v>
      </c>
      <c r="CD751" s="99">
        <v>8</v>
      </c>
      <c r="CE751" s="99">
        <v>8</v>
      </c>
      <c r="CF751" s="99"/>
      <c r="CG751" s="37" t="e">
        <f>VLOOKUP(Table_1[[#This Row],[EAN]],'[1]Planilha1'!$E:$R,13,0)</f>
        <v>#N/A</v>
      </c>
      <c r="CI751" s="188">
        <f>IF(Table_1[[#This Row],[STATUS MERCADO]]="GO",Table_1[[#This Row],[M. BRUTA TOTAL]],0)</f>
        <v>0</v>
      </c>
      <c r="CJ751" s="188">
        <f>IF(Table_1[[#This Row],[STATUS MERCADO]]="GO",Table_1[[#This Row],[PV UNIT. REALIZADO]]*Table_1[[#This Row],[QUANTIDADE]],0)</f>
        <v>0</v>
      </c>
    </row>
    <row r="752" ht="15" hidden="1">
      <c r="A752" s="7"/>
      <c r="B752" s="84" t="s">
        <v>79</v>
      </c>
      <c r="C752" s="75">
        <v>220812</v>
      </c>
      <c r="D752" s="75">
        <v>7324</v>
      </c>
      <c r="E752" s="85" t="s">
        <v>232</v>
      </c>
      <c r="F752" s="86" t="s">
        <v>233</v>
      </c>
      <c r="G752" s="75" t="s">
        <v>16</v>
      </c>
      <c r="H752" s="75">
        <v>270</v>
      </c>
      <c r="I752" s="87" t="s">
        <v>216</v>
      </c>
      <c r="J752" s="75" t="s">
        <v>220</v>
      </c>
      <c r="K752" s="88" t="s">
        <v>84</v>
      </c>
      <c r="L752" s="88">
        <v>24</v>
      </c>
      <c r="M752" s="88">
        <v>0</v>
      </c>
      <c r="N752" s="75" t="s">
        <v>85</v>
      </c>
      <c r="O752" s="75" t="s">
        <v>225</v>
      </c>
      <c r="P752" s="89"/>
      <c r="Q752" s="90">
        <f>(17/100+7.6/100+1.65/100)*P752</f>
        <v>0</v>
      </c>
      <c r="R752" s="90"/>
      <c r="S752" s="90"/>
      <c r="T752" s="90"/>
      <c r="U752" s="90"/>
      <c r="V752" s="90">
        <f>+P752-Q752+R752+S752+T752+U752</f>
        <v>0</v>
      </c>
      <c r="W752" s="91">
        <f>(1.02/100)</f>
        <v>1.02E-2</v>
      </c>
      <c r="X752" s="91">
        <v>4.8E-3</v>
      </c>
      <c r="Y752" s="91">
        <v>0.17</v>
      </c>
      <c r="Z752" s="91">
        <v>1.65E-2</v>
      </c>
      <c r="AA752" s="91">
        <v>7.6E-2</v>
      </c>
      <c r="AB752" s="91">
        <f>SUM(W752:AA752)</f>
        <v>0.2775</v>
      </c>
      <c r="AC752" s="75">
        <v>24</v>
      </c>
      <c r="AD752" s="92">
        <f>IF(AL752="","",+AC752*AL752)</f>
      </c>
      <c r="AE752" s="93">
        <f>IF(AL752="","",+AL752*AB752)</f>
      </c>
      <c r="AF752" s="92">
        <f>IF(AL752="","",+AL752-AE752)</f>
      </c>
      <c r="AG752" s="93">
        <f>+V752</f>
        <v>0</v>
      </c>
      <c r="AH752" s="92">
        <f>IF(AF752="","",+AF752-AG752)</f>
      </c>
      <c r="AI752" s="92">
        <f>IF(AH752="","",+AH752*AC752)</f>
      </c>
      <c r="AJ752" s="93"/>
      <c r="AK752" s="94">
        <v>0.33</v>
      </c>
      <c r="AL752" s="93">
        <f>IF(V752=0,"",V752/(1-AB752-AK752))</f>
      </c>
      <c r="AM752" s="95">
        <v>0.33</v>
      </c>
      <c r="AN752" s="93">
        <f>IF(V752=0,"",V752/(1-AB752-AM752))</f>
      </c>
      <c r="AO752" s="96">
        <v>1.2</v>
      </c>
      <c r="AP752" s="93">
        <f>IF(BD!AJ752="","",BD!AJ752*BD!AO752)</f>
      </c>
      <c r="AQ752" s="91">
        <f>BD!AM752/BD!AK752-1</f>
        <v>0</v>
      </c>
      <c r="AR752" s="91">
        <f>IF(BD!AN752="","",IF(BD!AJ752="","",BD!AN752/BD!AJ752-1))</f>
      </c>
      <c r="AS752" s="91">
        <f>IF(BD!AN752="","",IF(BD!AN752&lt;BD!AL752,"ABAIXO DA META","DENTRO DA META"))</f>
      </c>
      <c r="AT752" s="91" t="str">
        <f>IF(BD!AJ752="","EM ANÁLISE",IF(BD!AP752&gt;=BD!AN752,"GO", "NO GO"))</f>
        <v>EM ANÁLISE</v>
      </c>
      <c r="AU752" s="97">
        <f>IF(AN752="","",+BD!$AN752-AJ752)</f>
      </c>
      <c r="AV752" s="98"/>
      <c r="AW752" s="90">
        <f>BD!P752*BD!AC752</f>
        <v>0</v>
      </c>
      <c r="AX752" s="90">
        <f>BD!V752*BD!AC752</f>
        <v>0</v>
      </c>
      <c r="AY752" s="90">
        <f>IF(BD!AN752="","",BD!AN752*BD!AC752)</f>
      </c>
      <c r="AZ752" s="75" t="s">
        <v>123</v>
      </c>
      <c r="BA752" s="75"/>
      <c r="BB752" s="75"/>
      <c r="BC752" s="75"/>
      <c r="BD752" s="104"/>
      <c r="BE752" s="104"/>
      <c r="BF752" s="101"/>
      <c r="BG752" s="101"/>
      <c r="BH752" s="101"/>
      <c r="BI752" s="101"/>
      <c r="BJ752" s="101"/>
      <c r="BK752" s="101"/>
      <c r="BL752" s="101"/>
      <c r="BM752" s="101"/>
      <c r="BN752" s="101"/>
      <c r="BO752" s="103"/>
      <c r="BP752" s="101"/>
      <c r="BQ752" s="101"/>
      <c r="BR752" s="101"/>
      <c r="BS752" s="101"/>
      <c r="BT752" s="101"/>
      <c r="BU752" s="101"/>
      <c r="BV752" s="101"/>
      <c r="BW752" s="101"/>
      <c r="BX752" s="101"/>
      <c r="BY752" s="101"/>
      <c r="BZ752" s="101"/>
      <c r="CA752" s="101"/>
      <c r="CB752" s="101"/>
      <c r="CC752" s="101"/>
      <c r="CD752" s="101"/>
      <c r="CE752" s="101"/>
      <c r="CF752" s="101"/>
      <c r="CG752" s="37" t="e">
        <f>VLOOKUP(Table_1[[#This Row],[EAN]],'[1]Planilha1'!$E:$R,13,0)</f>
        <v>#N/A</v>
      </c>
      <c r="CI752" s="188">
        <f>IF(Table_1[[#This Row],[STATUS MERCADO]]="GO",Table_1[[#This Row],[M. BRUTA TOTAL]],0)</f>
        <v>0</v>
      </c>
      <c r="CJ752" s="188">
        <f>IF(Table_1[[#This Row],[STATUS MERCADO]]="GO",Table_1[[#This Row],[PV UNIT. REALIZADO]]*Table_1[[#This Row],[QUANTIDADE]],0)</f>
        <v>0</v>
      </c>
    </row>
    <row r="753" ht="15" hidden="1">
      <c r="A753" s="7"/>
      <c r="B753" s="84" t="s">
        <v>79</v>
      </c>
      <c r="C753" s="75">
        <v>220813</v>
      </c>
      <c r="D753" s="75">
        <v>7330</v>
      </c>
      <c r="E753" s="85" t="s">
        <v>234</v>
      </c>
      <c r="F753" s="86" t="s">
        <v>235</v>
      </c>
      <c r="G753" s="75" t="s">
        <v>16</v>
      </c>
      <c r="H753" s="75">
        <v>270</v>
      </c>
      <c r="I753" s="87" t="s">
        <v>216</v>
      </c>
      <c r="J753" s="75" t="s">
        <v>220</v>
      </c>
      <c r="K753" s="88" t="s">
        <v>84</v>
      </c>
      <c r="L753" s="88">
        <v>24</v>
      </c>
      <c r="M753" s="88">
        <v>0</v>
      </c>
      <c r="N753" s="75" t="s">
        <v>85</v>
      </c>
      <c r="O753" s="75" t="s">
        <v>225</v>
      </c>
      <c r="P753" s="89"/>
      <c r="Q753" s="90">
        <f>(17/100+7.6/100+1.65/100)*P753</f>
        <v>0</v>
      </c>
      <c r="R753" s="90"/>
      <c r="S753" s="90"/>
      <c r="T753" s="90"/>
      <c r="U753" s="90"/>
      <c r="V753" s="90">
        <f>+P753-Q753+R753+S753+T753+U753</f>
        <v>0</v>
      </c>
      <c r="W753" s="91">
        <f>(1.02/100)</f>
        <v>1.02E-2</v>
      </c>
      <c r="X753" s="91">
        <v>4.8E-3</v>
      </c>
      <c r="Y753" s="91">
        <v>0.17</v>
      </c>
      <c r="Z753" s="91">
        <v>1.65E-2</v>
      </c>
      <c r="AA753" s="91">
        <v>7.6E-2</v>
      </c>
      <c r="AB753" s="91">
        <f>SUM(W753:AA753)</f>
        <v>0.2775</v>
      </c>
      <c r="AC753" s="75">
        <v>24</v>
      </c>
      <c r="AD753" s="92">
        <f>IF(AL753="","",+AC753*AL753)</f>
      </c>
      <c r="AE753" s="93">
        <f>IF(AL753="","",+AL753*AB753)</f>
      </c>
      <c r="AF753" s="92">
        <f>IF(AL753="","",+AL753-AE753)</f>
      </c>
      <c r="AG753" s="93">
        <f>+V753</f>
        <v>0</v>
      </c>
      <c r="AH753" s="92">
        <f>IF(AF753="","",+AF753-AG753)</f>
      </c>
      <c r="AI753" s="92">
        <f>IF(AH753="","",+AH753*AC753)</f>
      </c>
      <c r="AJ753" s="93"/>
      <c r="AK753" s="94">
        <v>0.33</v>
      </c>
      <c r="AL753" s="93">
        <f>IF(V753=0,"",V753/(1-AB753-AK753))</f>
      </c>
      <c r="AM753" s="95">
        <v>0.33</v>
      </c>
      <c r="AN753" s="93">
        <f>IF(V753=0,"",V753/(1-AB753-AM753))</f>
      </c>
      <c r="AO753" s="96">
        <v>1.2</v>
      </c>
      <c r="AP753" s="93">
        <f>IF(BD!AJ753="","",BD!AJ753*BD!AO753)</f>
      </c>
      <c r="AQ753" s="91">
        <f>BD!AM753/BD!AK753-1</f>
        <v>0</v>
      </c>
      <c r="AR753" s="91">
        <f>IF(BD!AN753="","",IF(BD!AJ753="","",BD!AN753/BD!AJ753-1))</f>
      </c>
      <c r="AS753" s="91">
        <f>IF(BD!AN753="","",IF(BD!AN753&lt;BD!AL753,"ABAIXO DA META","DENTRO DA META"))</f>
      </c>
      <c r="AT753" s="91" t="str">
        <f>IF(BD!AJ753="","EM ANÁLISE",IF(BD!AP753&gt;=BD!AN753,"GO", "NO GO"))</f>
        <v>EM ANÁLISE</v>
      </c>
      <c r="AU753" s="97">
        <f>IF(AN753="","",+BD!$AN753-AJ753)</f>
      </c>
      <c r="AV753" s="98"/>
      <c r="AW753" s="90">
        <f>BD!P753*BD!AC753</f>
        <v>0</v>
      </c>
      <c r="AX753" s="90">
        <f>BD!V753*BD!AC753</f>
        <v>0</v>
      </c>
      <c r="AY753" s="90">
        <f>IF(BD!AN753="","",BD!AN753*BD!AC753)</f>
      </c>
      <c r="AZ753" s="75" t="s">
        <v>123</v>
      </c>
      <c r="BA753" s="75"/>
      <c r="BB753" s="75"/>
      <c r="BC753" s="75"/>
      <c r="BD753" s="104"/>
      <c r="BE753" s="104"/>
      <c r="BF753" s="101"/>
      <c r="BG753" s="101"/>
      <c r="BH753" s="101"/>
      <c r="BI753" s="101"/>
      <c r="BJ753" s="101"/>
      <c r="BK753" s="101"/>
      <c r="BL753" s="101"/>
      <c r="BM753" s="101"/>
      <c r="BN753" s="101"/>
      <c r="BO753" s="103"/>
      <c r="BP753" s="101"/>
      <c r="BQ753" s="101"/>
      <c r="BR753" s="101"/>
      <c r="BS753" s="101"/>
      <c r="BT753" s="101"/>
      <c r="BU753" s="101"/>
      <c r="BV753" s="101"/>
      <c r="BW753" s="101"/>
      <c r="BX753" s="101"/>
      <c r="BY753" s="101"/>
      <c r="BZ753" s="101"/>
      <c r="CA753" s="101"/>
      <c r="CB753" s="101"/>
      <c r="CC753" s="101"/>
      <c r="CD753" s="101"/>
      <c r="CE753" s="101"/>
      <c r="CF753" s="101"/>
      <c r="CG753" s="37" t="e">
        <f>VLOOKUP(Table_1[[#This Row],[EAN]],'[1]Planilha1'!$E:$R,13,0)</f>
        <v>#N/A</v>
      </c>
      <c r="CI753" s="188">
        <f>IF(Table_1[[#This Row],[STATUS MERCADO]]="GO",Table_1[[#This Row],[M. BRUTA TOTAL]],0)</f>
        <v>0</v>
      </c>
      <c r="CJ753" s="188">
        <f>IF(Table_1[[#This Row],[STATUS MERCADO]]="GO",Table_1[[#This Row],[PV UNIT. REALIZADO]]*Table_1[[#This Row],[QUANTIDADE]],0)</f>
        <v>0</v>
      </c>
    </row>
    <row r="754" ht="15" hidden="1">
      <c r="A754" s="7"/>
      <c r="B754" s="84" t="s">
        <v>79</v>
      </c>
      <c r="C754" s="75">
        <v>220814</v>
      </c>
      <c r="D754" s="75">
        <v>7314</v>
      </c>
      <c r="E754" s="85" t="s">
        <v>236</v>
      </c>
      <c r="F754" s="86" t="s">
        <v>237</v>
      </c>
      <c r="G754" s="75" t="s">
        <v>16</v>
      </c>
      <c r="H754" s="75">
        <v>270</v>
      </c>
      <c r="I754" s="87" t="s">
        <v>216</v>
      </c>
      <c r="J754" s="75" t="s">
        <v>220</v>
      </c>
      <c r="K754" s="88" t="s">
        <v>84</v>
      </c>
      <c r="L754" s="88">
        <v>24</v>
      </c>
      <c r="M754" s="88">
        <v>0</v>
      </c>
      <c r="N754" s="75" t="s">
        <v>85</v>
      </c>
      <c r="O754" s="75" t="s">
        <v>225</v>
      </c>
      <c r="P754" s="89"/>
      <c r="Q754" s="90">
        <f>(17/100+7.6/100+1.65/100)*P754</f>
        <v>0</v>
      </c>
      <c r="R754" s="90"/>
      <c r="S754" s="90"/>
      <c r="T754" s="90"/>
      <c r="U754" s="90"/>
      <c r="V754" s="90">
        <f>+P754-Q754+R754+S754+T754+U754</f>
        <v>0</v>
      </c>
      <c r="W754" s="91">
        <f>(1.02/100)</f>
        <v>1.02E-2</v>
      </c>
      <c r="X754" s="91">
        <v>4.8E-3</v>
      </c>
      <c r="Y754" s="91">
        <v>0.17</v>
      </c>
      <c r="Z754" s="91">
        <v>1.65E-2</v>
      </c>
      <c r="AA754" s="91">
        <v>7.6E-2</v>
      </c>
      <c r="AB754" s="91">
        <f>SUM(W754:AA754)</f>
        <v>0.2775</v>
      </c>
      <c r="AC754" s="75">
        <v>24</v>
      </c>
      <c r="AD754" s="92">
        <f>IF(AL754="","",+AC754*AL754)</f>
      </c>
      <c r="AE754" s="93">
        <f>IF(AL754="","",+AL754*AB754)</f>
      </c>
      <c r="AF754" s="92">
        <f>IF(AL754="","",+AL754-AE754)</f>
      </c>
      <c r="AG754" s="93">
        <f>+V754</f>
        <v>0</v>
      </c>
      <c r="AH754" s="92">
        <f>IF(AF754="","",+AF754-AG754)</f>
      </c>
      <c r="AI754" s="92">
        <f>IF(AH754="","",+AH754*AC754)</f>
      </c>
      <c r="AJ754" s="93"/>
      <c r="AK754" s="94">
        <v>0.33</v>
      </c>
      <c r="AL754" s="93">
        <f>IF(V754=0,"",V754/(1-AB754-AK754))</f>
      </c>
      <c r="AM754" s="95">
        <v>0.33</v>
      </c>
      <c r="AN754" s="93">
        <f>IF(V754=0,"",V754/(1-AB754-AM754))</f>
      </c>
      <c r="AO754" s="96">
        <v>1.2</v>
      </c>
      <c r="AP754" s="93">
        <f>IF(BD!AJ754="","",BD!AJ754*BD!AO754)</f>
      </c>
      <c r="AQ754" s="91">
        <f>BD!AM754/BD!AK754-1</f>
        <v>0</v>
      </c>
      <c r="AR754" s="91">
        <f>IF(BD!AN754="","",IF(BD!AJ754="","",BD!AN754/BD!AJ754-1))</f>
      </c>
      <c r="AS754" s="91">
        <f>IF(BD!AN754="","",IF(BD!AN754&lt;BD!AL754,"ABAIXO DA META","DENTRO DA META"))</f>
      </c>
      <c r="AT754" s="91" t="str">
        <f>IF(BD!AJ754="","EM ANÁLISE",IF(BD!AP754&gt;=BD!AN754,"GO", "NO GO"))</f>
        <v>EM ANÁLISE</v>
      </c>
      <c r="AU754" s="97">
        <f>IF(AN754="","",+BD!$AN754-AJ754)</f>
      </c>
      <c r="AV754" s="98"/>
      <c r="AW754" s="90">
        <f>BD!P754*BD!AC754</f>
        <v>0</v>
      </c>
      <c r="AX754" s="90">
        <f>BD!V754*BD!AC754</f>
        <v>0</v>
      </c>
      <c r="AY754" s="90">
        <f>IF(BD!AN754="","",BD!AN754*BD!AC754)</f>
      </c>
      <c r="AZ754" s="75" t="s">
        <v>123</v>
      </c>
      <c r="BA754" s="75"/>
      <c r="BB754" s="75"/>
      <c r="BC754" s="75"/>
      <c r="BD754" s="104"/>
      <c r="BE754" s="104"/>
      <c r="BF754" s="101"/>
      <c r="BG754" s="101"/>
      <c r="BH754" s="101"/>
      <c r="BI754" s="101"/>
      <c r="BJ754" s="101"/>
      <c r="BK754" s="101"/>
      <c r="BL754" s="101"/>
      <c r="BM754" s="101"/>
      <c r="BN754" s="101"/>
      <c r="BO754" s="103"/>
      <c r="BP754" s="101"/>
      <c r="BQ754" s="101"/>
      <c r="BR754" s="101"/>
      <c r="BS754" s="101"/>
      <c r="BT754" s="101"/>
      <c r="BU754" s="101"/>
      <c r="BV754" s="101"/>
      <c r="BW754" s="101"/>
      <c r="BX754" s="101"/>
      <c r="BY754" s="101"/>
      <c r="BZ754" s="101"/>
      <c r="CA754" s="101"/>
      <c r="CB754" s="101"/>
      <c r="CC754" s="101"/>
      <c r="CD754" s="101"/>
      <c r="CE754" s="101"/>
      <c r="CF754" s="101"/>
      <c r="CG754" s="37" t="e">
        <f>VLOOKUP(Table_1[[#This Row],[EAN]],'[1]Planilha1'!$E:$R,13,0)</f>
        <v>#N/A</v>
      </c>
      <c r="CI754" s="188">
        <f>IF(Table_1[[#This Row],[STATUS MERCADO]]="GO",Table_1[[#This Row],[M. BRUTA TOTAL]],0)</f>
        <v>0</v>
      </c>
      <c r="CJ754" s="188">
        <f>IF(Table_1[[#This Row],[STATUS MERCADO]]="GO",Table_1[[#This Row],[PV UNIT. REALIZADO]]*Table_1[[#This Row],[QUANTIDADE]],0)</f>
        <v>0</v>
      </c>
    </row>
    <row r="755" ht="15" hidden="1">
      <c r="A755" s="7"/>
      <c r="B755" s="84" t="s">
        <v>79</v>
      </c>
      <c r="C755" s="75">
        <v>220815</v>
      </c>
      <c r="D755" s="75">
        <v>7313</v>
      </c>
      <c r="E755" s="85" t="s">
        <v>238</v>
      </c>
      <c r="F755" s="86" t="s">
        <v>239</v>
      </c>
      <c r="G755" s="75" t="s">
        <v>16</v>
      </c>
      <c r="H755" s="75">
        <v>270</v>
      </c>
      <c r="I755" s="87" t="s">
        <v>216</v>
      </c>
      <c r="J755" s="75" t="s">
        <v>220</v>
      </c>
      <c r="K755" s="88" t="s">
        <v>84</v>
      </c>
      <c r="L755" s="88">
        <v>24</v>
      </c>
      <c r="M755" s="88">
        <v>0</v>
      </c>
      <c r="N755" s="75" t="s">
        <v>85</v>
      </c>
      <c r="O755" s="75" t="s">
        <v>225</v>
      </c>
      <c r="P755" s="89"/>
      <c r="Q755" s="90">
        <f>(17/100+7.6/100+1.65/100)*P755</f>
        <v>0</v>
      </c>
      <c r="R755" s="90"/>
      <c r="S755" s="90"/>
      <c r="T755" s="90"/>
      <c r="U755" s="90"/>
      <c r="V755" s="90">
        <f>+P755-Q755+R755+S755+T755+U755</f>
        <v>0</v>
      </c>
      <c r="W755" s="91">
        <f>(1.02/100)</f>
        <v>1.02E-2</v>
      </c>
      <c r="X755" s="91">
        <v>4.8E-3</v>
      </c>
      <c r="Y755" s="91">
        <v>0.17</v>
      </c>
      <c r="Z755" s="91">
        <v>1.65E-2</v>
      </c>
      <c r="AA755" s="91">
        <v>7.6E-2</v>
      </c>
      <c r="AB755" s="91">
        <f>SUM(W755:AA755)</f>
        <v>0.2775</v>
      </c>
      <c r="AC755" s="75">
        <v>24</v>
      </c>
      <c r="AD755" s="92">
        <f>IF(AL755="","",+AC755*AL755)</f>
      </c>
      <c r="AE755" s="93">
        <f>IF(AL755="","",+AL755*AB755)</f>
      </c>
      <c r="AF755" s="92">
        <f>IF(AL755="","",+AL755-AE755)</f>
      </c>
      <c r="AG755" s="93">
        <f>+V755</f>
        <v>0</v>
      </c>
      <c r="AH755" s="92">
        <f>IF(AF755="","",+AF755-AG755)</f>
      </c>
      <c r="AI755" s="92">
        <f>IF(AH755="","",+AH755*AC755)</f>
      </c>
      <c r="AJ755" s="93"/>
      <c r="AK755" s="94">
        <v>0.33</v>
      </c>
      <c r="AL755" s="93">
        <f>IF(V755=0,"",V755/(1-AB755-AK755))</f>
      </c>
      <c r="AM755" s="95">
        <v>0.33</v>
      </c>
      <c r="AN755" s="93">
        <f>IF(V755=0,"",V755/(1-AB755-AM755))</f>
      </c>
      <c r="AO755" s="96">
        <v>1.2</v>
      </c>
      <c r="AP755" s="93">
        <f>IF(BD!AJ755="","",BD!AJ755*BD!AO755)</f>
      </c>
      <c r="AQ755" s="91">
        <f>BD!AM755/BD!AK755-1</f>
        <v>0</v>
      </c>
      <c r="AR755" s="91">
        <f>IF(BD!AN755="","",IF(BD!AJ755="","",BD!AN755/BD!AJ755-1))</f>
      </c>
      <c r="AS755" s="91">
        <f>IF(BD!AN755="","",IF(BD!AN755&lt;BD!AL755,"ABAIXO DA META","DENTRO DA META"))</f>
      </c>
      <c r="AT755" s="91" t="str">
        <f>IF(BD!AJ755="","EM ANÁLISE",IF(BD!AP755&gt;=BD!AN755,"GO", "NO GO"))</f>
        <v>EM ANÁLISE</v>
      </c>
      <c r="AU755" s="97">
        <f>IF(AN755="","",+BD!$AN755-AJ755)</f>
      </c>
      <c r="AV755" s="98"/>
      <c r="AW755" s="90">
        <f>BD!P755*BD!AC755</f>
        <v>0</v>
      </c>
      <c r="AX755" s="90">
        <f>BD!V755*BD!AC755</f>
        <v>0</v>
      </c>
      <c r="AY755" s="90">
        <f>IF(BD!AN755="","",BD!AN755*BD!AC755)</f>
      </c>
      <c r="AZ755" s="75" t="s">
        <v>123</v>
      </c>
      <c r="BA755" s="75"/>
      <c r="BB755" s="75"/>
      <c r="BC755" s="75"/>
      <c r="BD755" s="104"/>
      <c r="BE755" s="104"/>
      <c r="BF755" s="101"/>
      <c r="BG755" s="101"/>
      <c r="BH755" s="101"/>
      <c r="BI755" s="101"/>
      <c r="BJ755" s="101"/>
      <c r="BK755" s="101"/>
      <c r="BL755" s="101"/>
      <c r="BM755" s="101"/>
      <c r="BN755" s="101"/>
      <c r="BO755" s="103"/>
      <c r="BP755" s="101"/>
      <c r="BQ755" s="101"/>
      <c r="BR755" s="101"/>
      <c r="BS755" s="101"/>
      <c r="BT755" s="101"/>
      <c r="BU755" s="101"/>
      <c r="BV755" s="101"/>
      <c r="BW755" s="101"/>
      <c r="BX755" s="101"/>
      <c r="BY755" s="101"/>
      <c r="BZ755" s="101"/>
      <c r="CA755" s="101"/>
      <c r="CB755" s="101"/>
      <c r="CC755" s="101"/>
      <c r="CD755" s="101"/>
      <c r="CE755" s="101"/>
      <c r="CF755" s="101"/>
      <c r="CG755" s="37" t="e">
        <f>VLOOKUP(Table_1[[#This Row],[EAN]],'[1]Planilha1'!$E:$R,13,0)</f>
        <v>#N/A</v>
      </c>
      <c r="CI755" s="188">
        <f>IF(Table_1[[#This Row],[STATUS MERCADO]]="GO",Table_1[[#This Row],[M. BRUTA TOTAL]],0)</f>
        <v>0</v>
      </c>
      <c r="CJ755" s="188">
        <f>IF(Table_1[[#This Row],[STATUS MERCADO]]="GO",Table_1[[#This Row],[PV UNIT. REALIZADO]]*Table_1[[#This Row],[QUANTIDADE]],0)</f>
        <v>0</v>
      </c>
    </row>
    <row r="756" ht="15" hidden="1">
      <c r="A756" s="7"/>
      <c r="B756" s="84" t="s">
        <v>79</v>
      </c>
      <c r="C756" s="75">
        <v>220816</v>
      </c>
      <c r="D756" s="75">
        <v>7329</v>
      </c>
      <c r="E756" s="85" t="s">
        <v>240</v>
      </c>
      <c r="F756" s="86" t="s">
        <v>241</v>
      </c>
      <c r="G756" s="75" t="s">
        <v>16</v>
      </c>
      <c r="H756" s="75">
        <v>270</v>
      </c>
      <c r="I756" s="87" t="s">
        <v>216</v>
      </c>
      <c r="J756" s="75" t="s">
        <v>220</v>
      </c>
      <c r="K756" s="88" t="s">
        <v>84</v>
      </c>
      <c r="L756" s="88">
        <v>24</v>
      </c>
      <c r="M756" s="88">
        <v>0</v>
      </c>
      <c r="N756" s="75" t="s">
        <v>85</v>
      </c>
      <c r="O756" s="75" t="s">
        <v>225</v>
      </c>
      <c r="P756" s="89"/>
      <c r="Q756" s="90">
        <f>(17/100+7.6/100+1.65/100)*P756</f>
        <v>0</v>
      </c>
      <c r="R756" s="90"/>
      <c r="S756" s="90"/>
      <c r="T756" s="90"/>
      <c r="U756" s="90"/>
      <c r="V756" s="90">
        <f>+P756-Q756+R756+S756+T756+U756</f>
        <v>0</v>
      </c>
      <c r="W756" s="91">
        <f>(1.02/100)</f>
        <v>1.02E-2</v>
      </c>
      <c r="X756" s="91">
        <v>4.8E-3</v>
      </c>
      <c r="Y756" s="91">
        <v>0.17</v>
      </c>
      <c r="Z756" s="91">
        <v>1.65E-2</v>
      </c>
      <c r="AA756" s="91">
        <v>7.6E-2</v>
      </c>
      <c r="AB756" s="91">
        <f>SUM(W756:AA756)</f>
        <v>0.2775</v>
      </c>
      <c r="AC756" s="75">
        <v>24</v>
      </c>
      <c r="AD756" s="92">
        <f>IF(AL756="","",+AC756*AL756)</f>
      </c>
      <c r="AE756" s="93">
        <f>IF(AL756="","",+AL756*AB756)</f>
      </c>
      <c r="AF756" s="92">
        <f>IF(AL756="","",+AL756-AE756)</f>
      </c>
      <c r="AG756" s="93">
        <f>+V756</f>
        <v>0</v>
      </c>
      <c r="AH756" s="92">
        <f>IF(AF756="","",+AF756-AG756)</f>
      </c>
      <c r="AI756" s="92">
        <f>IF(AH756="","",+AH756*AC756)</f>
      </c>
      <c r="AJ756" s="93"/>
      <c r="AK756" s="94">
        <v>0.33</v>
      </c>
      <c r="AL756" s="93">
        <f>IF(V756=0,"",V756/(1-AB756-AK756))</f>
      </c>
      <c r="AM756" s="95">
        <v>0.33</v>
      </c>
      <c r="AN756" s="93">
        <f>IF(V756=0,"",V756/(1-AB756-AM756))</f>
      </c>
      <c r="AO756" s="96">
        <v>1.2</v>
      </c>
      <c r="AP756" s="93">
        <f>IF(BD!AJ756="","",BD!AJ756*BD!AO756)</f>
      </c>
      <c r="AQ756" s="91">
        <f>BD!AM756/BD!AK756-1</f>
        <v>0</v>
      </c>
      <c r="AR756" s="91">
        <f>IF(BD!AN756="","",IF(BD!AJ756="","",BD!AN756/BD!AJ756-1))</f>
      </c>
      <c r="AS756" s="91">
        <f>IF(BD!AN756="","",IF(BD!AN756&lt;BD!AL756,"ABAIXO DA META","DENTRO DA META"))</f>
      </c>
      <c r="AT756" s="91" t="str">
        <f>IF(BD!AJ756="","EM ANÁLISE",IF(BD!AP756&gt;=BD!AN756,"GO", "NO GO"))</f>
        <v>EM ANÁLISE</v>
      </c>
      <c r="AU756" s="97">
        <f>IF(AN756="","",+BD!$AN756-AJ756)</f>
      </c>
      <c r="AV756" s="98"/>
      <c r="AW756" s="90">
        <f>BD!P756*BD!AC756</f>
        <v>0</v>
      </c>
      <c r="AX756" s="90">
        <f>BD!V756*BD!AC756</f>
        <v>0</v>
      </c>
      <c r="AY756" s="90">
        <f>IF(BD!AN756="","",BD!AN756*BD!AC756)</f>
      </c>
      <c r="AZ756" s="75" t="s">
        <v>123</v>
      </c>
      <c r="BA756" s="75"/>
      <c r="BB756" s="75"/>
      <c r="BC756" s="75"/>
      <c r="BD756" s="104"/>
      <c r="BE756" s="104"/>
      <c r="BF756" s="101"/>
      <c r="BG756" s="101"/>
      <c r="BH756" s="101"/>
      <c r="BI756" s="101"/>
      <c r="BJ756" s="101"/>
      <c r="BK756" s="101"/>
      <c r="BL756" s="101"/>
      <c r="BM756" s="101"/>
      <c r="BN756" s="101"/>
      <c r="BO756" s="103"/>
      <c r="BP756" s="101"/>
      <c r="BQ756" s="101"/>
      <c r="BR756" s="101"/>
      <c r="BS756" s="101"/>
      <c r="BT756" s="101"/>
      <c r="BU756" s="101"/>
      <c r="BV756" s="101"/>
      <c r="BW756" s="101"/>
      <c r="BX756" s="101"/>
      <c r="BY756" s="101"/>
      <c r="BZ756" s="101"/>
      <c r="CA756" s="101"/>
      <c r="CB756" s="101"/>
      <c r="CC756" s="101"/>
      <c r="CD756" s="101"/>
      <c r="CE756" s="101"/>
      <c r="CF756" s="101"/>
      <c r="CG756" s="37" t="e">
        <f>VLOOKUP(Table_1[[#This Row],[EAN]],'[1]Planilha1'!$E:$R,13,0)</f>
        <v>#N/A</v>
      </c>
      <c r="CI756" s="188">
        <f>IF(Table_1[[#This Row],[STATUS MERCADO]]="GO",Table_1[[#This Row],[M. BRUTA TOTAL]],0)</f>
        <v>0</v>
      </c>
      <c r="CJ756" s="188">
        <f>IF(Table_1[[#This Row],[STATUS MERCADO]]="GO",Table_1[[#This Row],[PV UNIT. REALIZADO]]*Table_1[[#This Row],[QUANTIDADE]],0)</f>
        <v>0</v>
      </c>
    </row>
    <row r="757" ht="15" hidden="1">
      <c r="A757" s="7"/>
      <c r="B757" s="84" t="s">
        <v>79</v>
      </c>
      <c r="C757" s="75">
        <v>220817</v>
      </c>
      <c r="D757" s="75">
        <v>7323</v>
      </c>
      <c r="E757" s="85" t="s">
        <v>242</v>
      </c>
      <c r="F757" s="86" t="s">
        <v>243</v>
      </c>
      <c r="G757" s="75" t="s">
        <v>16</v>
      </c>
      <c r="H757" s="75">
        <v>270</v>
      </c>
      <c r="I757" s="87" t="s">
        <v>216</v>
      </c>
      <c r="J757" s="75" t="s">
        <v>220</v>
      </c>
      <c r="K757" s="88" t="s">
        <v>84</v>
      </c>
      <c r="L757" s="88">
        <v>24</v>
      </c>
      <c r="M757" s="88">
        <v>0</v>
      </c>
      <c r="N757" s="75" t="s">
        <v>85</v>
      </c>
      <c r="O757" s="75" t="s">
        <v>225</v>
      </c>
      <c r="P757" s="89"/>
      <c r="Q757" s="90">
        <f>(17/100+7.6/100+1.65/100)*P757</f>
        <v>0</v>
      </c>
      <c r="R757" s="90"/>
      <c r="S757" s="90"/>
      <c r="T757" s="90"/>
      <c r="U757" s="90"/>
      <c r="V757" s="90">
        <f>+P757-Q757+R757+S757+T757+U757</f>
        <v>0</v>
      </c>
      <c r="W757" s="91">
        <f>(1.02/100)</f>
        <v>1.02E-2</v>
      </c>
      <c r="X757" s="91">
        <v>4.8E-3</v>
      </c>
      <c r="Y757" s="91">
        <v>0.17</v>
      </c>
      <c r="Z757" s="91">
        <v>1.65E-2</v>
      </c>
      <c r="AA757" s="91">
        <v>7.6E-2</v>
      </c>
      <c r="AB757" s="91">
        <f>SUM(W757:AA757)</f>
        <v>0.2775</v>
      </c>
      <c r="AC757" s="75">
        <v>24</v>
      </c>
      <c r="AD757" s="92">
        <f>IF(AL757="","",+AC757*AL757)</f>
      </c>
      <c r="AE757" s="93">
        <f>IF(AL757="","",+AL757*AB757)</f>
      </c>
      <c r="AF757" s="92">
        <f>IF(AL757="","",+AL757-AE757)</f>
      </c>
      <c r="AG757" s="93">
        <f>+V757</f>
        <v>0</v>
      </c>
      <c r="AH757" s="92">
        <f>IF(AF757="","",+AF757-AG757)</f>
      </c>
      <c r="AI757" s="92">
        <f>IF(AH757="","",+AH757*AC757)</f>
      </c>
      <c r="AJ757" s="93"/>
      <c r="AK757" s="94">
        <v>0.33</v>
      </c>
      <c r="AL757" s="93">
        <f>IF(V757=0,"",V757/(1-AB757-AK757))</f>
      </c>
      <c r="AM757" s="95">
        <v>0.33</v>
      </c>
      <c r="AN757" s="93">
        <f>IF(V757=0,"",V757/(1-AB757-AM757))</f>
      </c>
      <c r="AO757" s="96">
        <v>1.2</v>
      </c>
      <c r="AP757" s="93">
        <f>IF(BD!AJ757="","",BD!AJ757*BD!AO757)</f>
      </c>
      <c r="AQ757" s="91">
        <f>BD!AM757/BD!AK757-1</f>
        <v>0</v>
      </c>
      <c r="AR757" s="91">
        <f>IF(BD!AN757="","",IF(BD!AJ757="","",BD!AN757/BD!AJ757-1))</f>
      </c>
      <c r="AS757" s="91">
        <f>IF(BD!AN757="","",IF(BD!AN757&lt;BD!AL757,"ABAIXO DA META","DENTRO DA META"))</f>
      </c>
      <c r="AT757" s="91" t="str">
        <f>IF(BD!AJ757="","EM ANÁLISE",IF(BD!AP757&gt;=BD!AN757,"GO", "NO GO"))</f>
        <v>EM ANÁLISE</v>
      </c>
      <c r="AU757" s="97">
        <f>IF(AN757="","",+BD!$AN757-AJ757)</f>
      </c>
      <c r="AV757" s="98"/>
      <c r="AW757" s="90">
        <f>BD!P757*BD!AC757</f>
        <v>0</v>
      </c>
      <c r="AX757" s="90">
        <f>BD!V757*BD!AC757</f>
        <v>0</v>
      </c>
      <c r="AY757" s="90">
        <f>IF(BD!AN757="","",BD!AN757*BD!AC757)</f>
      </c>
      <c r="AZ757" s="75" t="s">
        <v>123</v>
      </c>
      <c r="BA757" s="75"/>
      <c r="BB757" s="75"/>
      <c r="BC757" s="75"/>
      <c r="BD757" s="104"/>
      <c r="BE757" s="104"/>
      <c r="BF757" s="101"/>
      <c r="BG757" s="101"/>
      <c r="BH757" s="101"/>
      <c r="BI757" s="101"/>
      <c r="BJ757" s="101"/>
      <c r="BK757" s="101"/>
      <c r="BL757" s="101"/>
      <c r="BM757" s="101"/>
      <c r="BN757" s="101"/>
      <c r="BO757" s="103"/>
      <c r="BP757" s="101"/>
      <c r="BQ757" s="101"/>
      <c r="BR757" s="101"/>
      <c r="BS757" s="101"/>
      <c r="BT757" s="101"/>
      <c r="BU757" s="101"/>
      <c r="BV757" s="101"/>
      <c r="BW757" s="101"/>
      <c r="BX757" s="101"/>
      <c r="BY757" s="101"/>
      <c r="BZ757" s="101"/>
      <c r="CA757" s="101"/>
      <c r="CB757" s="101"/>
      <c r="CC757" s="101"/>
      <c r="CD757" s="101"/>
      <c r="CE757" s="101"/>
      <c r="CF757" s="101"/>
      <c r="CG757" s="37" t="e">
        <f>VLOOKUP(Table_1[[#This Row],[EAN]],'[1]Planilha1'!$E:$R,13,0)</f>
        <v>#N/A</v>
      </c>
      <c r="CI757" s="188">
        <f>IF(Table_1[[#This Row],[STATUS MERCADO]]="GO",Table_1[[#This Row],[M. BRUTA TOTAL]],0)</f>
        <v>0</v>
      </c>
      <c r="CJ757" s="188">
        <f>IF(Table_1[[#This Row],[STATUS MERCADO]]="GO",Table_1[[#This Row],[PV UNIT. REALIZADO]]*Table_1[[#This Row],[QUANTIDADE]],0)</f>
        <v>0</v>
      </c>
    </row>
    <row r="758" ht="15" hidden="1">
      <c r="A758" s="7"/>
      <c r="B758" s="84" t="s">
        <v>79</v>
      </c>
      <c r="C758" s="75">
        <v>220818</v>
      </c>
      <c r="D758" s="75">
        <v>7326</v>
      </c>
      <c r="E758" s="85" t="s">
        <v>244</v>
      </c>
      <c r="F758" s="86" t="s">
        <v>245</v>
      </c>
      <c r="G758" s="75" t="s">
        <v>16</v>
      </c>
      <c r="H758" s="75">
        <v>270</v>
      </c>
      <c r="I758" s="87" t="s">
        <v>216</v>
      </c>
      <c r="J758" s="75" t="s">
        <v>220</v>
      </c>
      <c r="K758" s="88" t="s">
        <v>84</v>
      </c>
      <c r="L758" s="88">
        <v>24</v>
      </c>
      <c r="M758" s="88">
        <v>0</v>
      </c>
      <c r="N758" s="75" t="s">
        <v>85</v>
      </c>
      <c r="O758" s="75" t="s">
        <v>225</v>
      </c>
      <c r="P758" s="89"/>
      <c r="Q758" s="90">
        <f>(17/100+7.6/100+1.65/100)*P758</f>
        <v>0</v>
      </c>
      <c r="R758" s="90"/>
      <c r="S758" s="90"/>
      <c r="T758" s="90"/>
      <c r="U758" s="90"/>
      <c r="V758" s="90">
        <f>+P758-Q758+R758+S758+T758+U758</f>
        <v>0</v>
      </c>
      <c r="W758" s="91">
        <f>(1.02/100)</f>
        <v>1.02E-2</v>
      </c>
      <c r="X758" s="91">
        <v>4.8E-3</v>
      </c>
      <c r="Y758" s="91">
        <v>0.17</v>
      </c>
      <c r="Z758" s="91">
        <v>1.65E-2</v>
      </c>
      <c r="AA758" s="91">
        <v>7.6E-2</v>
      </c>
      <c r="AB758" s="91">
        <f>SUM(W758:AA758)</f>
        <v>0.2775</v>
      </c>
      <c r="AC758" s="75">
        <v>24</v>
      </c>
      <c r="AD758" s="92">
        <f>IF(AL758="","",+AC758*AL758)</f>
      </c>
      <c r="AE758" s="93">
        <f>IF(AL758="","",+AL758*AB758)</f>
      </c>
      <c r="AF758" s="92">
        <f>IF(AL758="","",+AL758-AE758)</f>
      </c>
      <c r="AG758" s="93">
        <f>+V758</f>
        <v>0</v>
      </c>
      <c r="AH758" s="92">
        <f>IF(AF758="","",+AF758-AG758)</f>
      </c>
      <c r="AI758" s="92">
        <f>IF(AH758="","",+AH758*AC758)</f>
      </c>
      <c r="AJ758" s="93"/>
      <c r="AK758" s="94">
        <v>0.33</v>
      </c>
      <c r="AL758" s="93">
        <f>IF(V758=0,"",V758/(1-AB758-AK758))</f>
      </c>
      <c r="AM758" s="95">
        <v>0.33</v>
      </c>
      <c r="AN758" s="93">
        <f>IF(V758=0,"",V758/(1-AB758-AM758))</f>
      </c>
      <c r="AO758" s="96">
        <v>1.2</v>
      </c>
      <c r="AP758" s="93">
        <f>IF(BD!AJ758="","",BD!AJ758*BD!AO758)</f>
      </c>
      <c r="AQ758" s="91">
        <f>BD!AM758/BD!AK758-1</f>
        <v>0</v>
      </c>
      <c r="AR758" s="91">
        <f>IF(BD!AN758="","",IF(BD!AJ758="","",BD!AN758/BD!AJ758-1))</f>
      </c>
      <c r="AS758" s="91">
        <f>IF(BD!AN758="","",IF(BD!AN758&lt;BD!AL758,"ABAIXO DA META","DENTRO DA META"))</f>
      </c>
      <c r="AT758" s="91" t="str">
        <f>IF(BD!AJ758="","EM ANÁLISE",IF(BD!AP758&gt;=BD!AN758,"GO", "NO GO"))</f>
        <v>EM ANÁLISE</v>
      </c>
      <c r="AU758" s="97">
        <f>IF(AN758="","",+BD!$AN758-AJ758)</f>
      </c>
      <c r="AV758" s="98"/>
      <c r="AW758" s="90">
        <f>BD!P758*BD!AC758</f>
        <v>0</v>
      </c>
      <c r="AX758" s="90">
        <f>BD!V758*BD!AC758</f>
        <v>0</v>
      </c>
      <c r="AY758" s="90">
        <f>IF(BD!AN758="","",BD!AN758*BD!AC758)</f>
      </c>
      <c r="AZ758" s="75" t="s">
        <v>123</v>
      </c>
      <c r="BA758" s="75"/>
      <c r="BB758" s="75"/>
      <c r="BC758" s="75"/>
      <c r="BD758" s="104"/>
      <c r="BE758" s="104"/>
      <c r="BF758" s="101"/>
      <c r="BG758" s="101"/>
      <c r="BH758" s="101"/>
      <c r="BI758" s="101"/>
      <c r="BJ758" s="101"/>
      <c r="BK758" s="101"/>
      <c r="BL758" s="101"/>
      <c r="BM758" s="101"/>
      <c r="BN758" s="101"/>
      <c r="BO758" s="103"/>
      <c r="BP758" s="101"/>
      <c r="BQ758" s="101"/>
      <c r="BR758" s="101"/>
      <c r="BS758" s="101"/>
      <c r="BT758" s="101"/>
      <c r="BU758" s="101"/>
      <c r="BV758" s="101"/>
      <c r="BW758" s="101"/>
      <c r="BX758" s="101"/>
      <c r="BY758" s="101"/>
      <c r="BZ758" s="101"/>
      <c r="CA758" s="101"/>
      <c r="CB758" s="101"/>
      <c r="CC758" s="101"/>
      <c r="CD758" s="101"/>
      <c r="CE758" s="101"/>
      <c r="CF758" s="101"/>
      <c r="CG758" s="37" t="e">
        <f>VLOOKUP(Table_1[[#This Row],[EAN]],'[1]Planilha1'!$E:$R,13,0)</f>
        <v>#N/A</v>
      </c>
      <c r="CI758" s="188">
        <f>IF(Table_1[[#This Row],[STATUS MERCADO]]="GO",Table_1[[#This Row],[M. BRUTA TOTAL]],0)</f>
        <v>0</v>
      </c>
      <c r="CJ758" s="188">
        <f>IF(Table_1[[#This Row],[STATUS MERCADO]]="GO",Table_1[[#This Row],[PV UNIT. REALIZADO]]*Table_1[[#This Row],[QUANTIDADE]],0)</f>
        <v>0</v>
      </c>
    </row>
    <row r="759" ht="15" hidden="1">
      <c r="A759" s="7"/>
      <c r="B759" s="84" t="s">
        <v>79</v>
      </c>
      <c r="C759" s="75">
        <v>220820</v>
      </c>
      <c r="D759" s="75">
        <v>41300</v>
      </c>
      <c r="E759" s="85">
        <v>7897765601176</v>
      </c>
      <c r="F759" s="86" t="s">
        <v>247</v>
      </c>
      <c r="G759" s="75" t="s">
        <v>16</v>
      </c>
      <c r="H759" s="75">
        <v>350</v>
      </c>
      <c r="I759" s="87" t="s">
        <v>248</v>
      </c>
      <c r="J759" s="75" t="s">
        <v>249</v>
      </c>
      <c r="K759" s="88" t="s">
        <v>84</v>
      </c>
      <c r="L759" s="88">
        <v>4</v>
      </c>
      <c r="M759" s="88">
        <v>4</v>
      </c>
      <c r="N759" s="75" t="s">
        <v>85</v>
      </c>
      <c r="O759" s="75" t="s">
        <v>159</v>
      </c>
      <c r="P759" s="89"/>
      <c r="Q759" s="90">
        <f>(17/100+7.6/100+1.65/100)*P759</f>
        <v>0</v>
      </c>
      <c r="R759" s="90"/>
      <c r="S759" s="90"/>
      <c r="T759" s="90"/>
      <c r="U759" s="90"/>
      <c r="V759" s="90">
        <f>+P759-Q759+R759+S759+T759+U759</f>
        <v>0</v>
      </c>
      <c r="W759" s="91">
        <f>(1.02/100)</f>
        <v>1.02E-2</v>
      </c>
      <c r="X759" s="91">
        <v>4.8E-3</v>
      </c>
      <c r="Y759" s="91">
        <v>0.17</v>
      </c>
      <c r="Z759" s="91">
        <v>1.65E-2</v>
      </c>
      <c r="AA759" s="91">
        <v>7.6E-2</v>
      </c>
      <c r="AB759" s="91">
        <f>SUM(W759:AA759)</f>
        <v>0.2775</v>
      </c>
      <c r="AC759" s="75">
        <v>4</v>
      </c>
      <c r="AD759" s="92">
        <f>IF(AL759="","",+AC759*AL759)</f>
      </c>
      <c r="AE759" s="93">
        <f>IF(AL759="","",+AL759*AB759)</f>
      </c>
      <c r="AF759" s="92">
        <f>IF(AL759="","",+AL759-AE759)</f>
      </c>
      <c r="AG759" s="93">
        <f>+V759</f>
        <v>0</v>
      </c>
      <c r="AH759" s="92">
        <f>IF(AF759="","",+AF759-AG759)</f>
      </c>
      <c r="AI759" s="92">
        <f>IF(AH759="","",+AH759*AC759)</f>
      </c>
      <c r="AJ759" s="93"/>
      <c r="AK759" s="94">
        <v>0.33</v>
      </c>
      <c r="AL759" s="93">
        <f>IF(V759=0,"",V759/(1-AB759-AK759))</f>
      </c>
      <c r="AM759" s="95">
        <v>0.33</v>
      </c>
      <c r="AN759" s="93">
        <f>IF(V759=0,"",V759/(1-AB759-AM759))</f>
      </c>
      <c r="AO759" s="96">
        <v>1.2</v>
      </c>
      <c r="AP759" s="93">
        <f>IF(BD!AJ759="","",BD!AJ759*BD!AO759)</f>
      </c>
      <c r="AQ759" s="91">
        <f>BD!AM759/BD!AK759-1</f>
        <v>0</v>
      </c>
      <c r="AR759" s="91">
        <f>IF(BD!AN759="","",IF(BD!AJ759="","",BD!AN759/BD!AJ759-1))</f>
      </c>
      <c r="AS759" s="91">
        <f>IF(BD!AN759="","",IF(BD!AN759&lt;BD!AL759,"ABAIXO DA META","DENTRO DA META"))</f>
      </c>
      <c r="AT759" s="91" t="str">
        <f>IF(BD!AJ759="","EM ANÁLISE",IF(BD!AP759&gt;=BD!AN759,"GO", "NO GO"))</f>
        <v>EM ANÁLISE</v>
      </c>
      <c r="AU759" s="97">
        <f>IF(AN759="","",+BD!$AN759-AJ759)</f>
      </c>
      <c r="AV759" s="98"/>
      <c r="AW759" s="90">
        <f>BD!P759*BD!AC759</f>
        <v>0</v>
      </c>
      <c r="AX759" s="90">
        <f>BD!V759*BD!AC759</f>
        <v>0</v>
      </c>
      <c r="AY759" s="90">
        <f>IF(BD!AN759="","",BD!AN759*BD!AC759)</f>
      </c>
      <c r="AZ759" s="75" t="s">
        <v>123</v>
      </c>
      <c r="BA759" s="75" t="s">
        <v>115</v>
      </c>
      <c r="BB759" s="75">
        <v>1</v>
      </c>
      <c r="BC759" s="75" t="s">
        <v>250</v>
      </c>
      <c r="BD759" s="104"/>
      <c r="BE759" s="104"/>
      <c r="BF759" s="101"/>
      <c r="BG759" s="101"/>
      <c r="BH759" s="101"/>
      <c r="BI759" s="101"/>
      <c r="BJ759" s="101"/>
      <c r="BK759" s="101"/>
      <c r="BL759" s="101"/>
      <c r="BM759" s="101"/>
      <c r="BN759" s="101"/>
      <c r="BO759" s="103"/>
      <c r="BP759" s="101"/>
      <c r="BQ759" s="101"/>
      <c r="BR759" s="101"/>
      <c r="BS759" s="101"/>
      <c r="BT759" s="101"/>
      <c r="BU759" s="101"/>
      <c r="BV759" s="101"/>
      <c r="BW759" s="101"/>
      <c r="BX759" s="101"/>
      <c r="BY759" s="101"/>
      <c r="BZ759" s="101"/>
      <c r="CA759" s="101"/>
      <c r="CB759" s="101"/>
      <c r="CC759" s="101"/>
      <c r="CD759" s="101"/>
      <c r="CE759" s="101"/>
      <c r="CF759" s="101"/>
      <c r="CG759" s="37" t="e">
        <f>VLOOKUP(Table_1[[#This Row],[EAN]],'[1]Planilha1'!$E:$R,13,0)</f>
        <v>#N/A</v>
      </c>
      <c r="CI759" s="188">
        <f>IF(Table_1[[#This Row],[STATUS MERCADO]]="GO",Table_1[[#This Row],[M. BRUTA TOTAL]],0)</f>
        <v>0</v>
      </c>
      <c r="CJ759" s="188">
        <f>IF(Table_1[[#This Row],[STATUS MERCADO]]="GO",Table_1[[#This Row],[PV UNIT. REALIZADO]]*Table_1[[#This Row],[QUANTIDADE]],0)</f>
        <v>0</v>
      </c>
    </row>
    <row r="760" ht="15" hidden="1">
      <c r="A760" s="7"/>
      <c r="B760" s="84" t="s">
        <v>79</v>
      </c>
      <c r="C760" s="75">
        <v>220821</v>
      </c>
      <c r="D760" s="75">
        <v>41301</v>
      </c>
      <c r="E760" s="85">
        <v>7897765600971</v>
      </c>
      <c r="F760" s="86" t="s">
        <v>251</v>
      </c>
      <c r="G760" s="75" t="s">
        <v>16</v>
      </c>
      <c r="H760" s="75">
        <v>360</v>
      </c>
      <c r="I760" s="87" t="s">
        <v>252</v>
      </c>
      <c r="J760" s="75" t="s">
        <v>249</v>
      </c>
      <c r="K760" s="88" t="s">
        <v>84</v>
      </c>
      <c r="L760" s="88">
        <v>4</v>
      </c>
      <c r="M760" s="88">
        <v>4</v>
      </c>
      <c r="N760" s="75" t="s">
        <v>85</v>
      </c>
      <c r="O760" s="75" t="s">
        <v>159</v>
      </c>
      <c r="P760" s="89"/>
      <c r="Q760" s="90">
        <f>(17/100+7.6/100+1.65/100)*P760</f>
        <v>0</v>
      </c>
      <c r="R760" s="90"/>
      <c r="S760" s="90"/>
      <c r="T760" s="90"/>
      <c r="U760" s="90"/>
      <c r="V760" s="90">
        <f>+P760-Q760+R760+S760+T760+U760</f>
        <v>0</v>
      </c>
      <c r="W760" s="91">
        <f>(1.02/100)</f>
        <v>1.02E-2</v>
      </c>
      <c r="X760" s="91">
        <v>4.8E-3</v>
      </c>
      <c r="Y760" s="91">
        <v>0.17</v>
      </c>
      <c r="Z760" s="91">
        <v>1.65E-2</v>
      </c>
      <c r="AA760" s="91">
        <v>7.6E-2</v>
      </c>
      <c r="AB760" s="91">
        <f>SUM(W760:AA760)</f>
        <v>0.2775</v>
      </c>
      <c r="AC760" s="75">
        <v>4</v>
      </c>
      <c r="AD760" s="92">
        <f>IF(AL760="","",+AC760*AL760)</f>
      </c>
      <c r="AE760" s="93">
        <f>IF(AL760="","",+AL760*AB760)</f>
      </c>
      <c r="AF760" s="92">
        <f>IF(AL760="","",+AL760-AE760)</f>
      </c>
      <c r="AG760" s="93">
        <f>+V760</f>
        <v>0</v>
      </c>
      <c r="AH760" s="92">
        <f>IF(AF760="","",+AF760-AG760)</f>
      </c>
      <c r="AI760" s="92">
        <f>IF(AH760="","",+AH760*AC760)</f>
      </c>
      <c r="AJ760" s="93"/>
      <c r="AK760" s="94">
        <v>0.33</v>
      </c>
      <c r="AL760" s="93">
        <f>IF(V760=0,"",V760/(1-AB760-AK760))</f>
      </c>
      <c r="AM760" s="95">
        <v>0.33</v>
      </c>
      <c r="AN760" s="93">
        <f>IF(V760=0,"",V760/(1-AB760-AM760))</f>
      </c>
      <c r="AO760" s="96">
        <v>1.2</v>
      </c>
      <c r="AP760" s="93">
        <f>IF(BD!AJ760="","",BD!AJ760*BD!AO760)</f>
      </c>
      <c r="AQ760" s="91">
        <f>BD!AM760/BD!AK760-1</f>
        <v>0</v>
      </c>
      <c r="AR760" s="91">
        <f>IF(BD!AN760="","",IF(BD!AJ760="","",BD!AN760/BD!AJ760-1))</f>
      </c>
      <c r="AS760" s="91">
        <f>IF(BD!AN760="","",IF(BD!AN760&lt;BD!AL760,"ABAIXO DA META","DENTRO DA META"))</f>
      </c>
      <c r="AT760" s="91" t="str">
        <f>IF(BD!AJ760="","EM ANÁLISE",IF(BD!AP760&gt;=BD!AN760,"GO", "NO GO"))</f>
        <v>EM ANÁLISE</v>
      </c>
      <c r="AU760" s="97">
        <f>IF(AN760="","",+BD!$AN760-AJ760)</f>
      </c>
      <c r="AV760" s="98"/>
      <c r="AW760" s="90">
        <f>BD!P760*BD!AC760</f>
        <v>0</v>
      </c>
      <c r="AX760" s="90">
        <f>BD!V760*BD!AC760</f>
        <v>0</v>
      </c>
      <c r="AY760" s="90">
        <f>IF(BD!AN760="","",BD!AN760*BD!AC760)</f>
      </c>
      <c r="AZ760" s="75" t="s">
        <v>123</v>
      </c>
      <c r="BA760" s="75" t="s">
        <v>115</v>
      </c>
      <c r="BB760" s="75">
        <v>1</v>
      </c>
      <c r="BC760" s="75" t="s">
        <v>250</v>
      </c>
      <c r="BD760" s="104"/>
      <c r="BE760" s="104"/>
      <c r="BF760" s="101"/>
      <c r="BG760" s="101"/>
      <c r="BH760" s="101"/>
      <c r="BI760" s="101"/>
      <c r="BJ760" s="101"/>
      <c r="BK760" s="101"/>
      <c r="BL760" s="101"/>
      <c r="BM760" s="101"/>
      <c r="BN760" s="101"/>
      <c r="BO760" s="103"/>
      <c r="BP760" s="101"/>
      <c r="BQ760" s="101"/>
      <c r="BR760" s="101"/>
      <c r="BS760" s="101"/>
      <c r="BT760" s="101"/>
      <c r="BU760" s="101"/>
      <c r="BV760" s="101"/>
      <c r="BW760" s="101"/>
      <c r="BX760" s="101"/>
      <c r="BY760" s="101"/>
      <c r="BZ760" s="101"/>
      <c r="CA760" s="101"/>
      <c r="CB760" s="101"/>
      <c r="CC760" s="101"/>
      <c r="CD760" s="101"/>
      <c r="CE760" s="101"/>
      <c r="CF760" s="101"/>
      <c r="CG760" s="37" t="e">
        <f>VLOOKUP(Table_1[[#This Row],[EAN]],'[1]Planilha1'!$E:$R,13,0)</f>
        <v>#N/A</v>
      </c>
      <c r="CI760" s="188">
        <f>IF(Table_1[[#This Row],[STATUS MERCADO]]="GO",Table_1[[#This Row],[M. BRUTA TOTAL]],0)</f>
        <v>0</v>
      </c>
      <c r="CJ760" s="188">
        <f>IF(Table_1[[#This Row],[STATUS MERCADO]]="GO",Table_1[[#This Row],[PV UNIT. REALIZADO]]*Table_1[[#This Row],[QUANTIDADE]],0)</f>
        <v>0</v>
      </c>
    </row>
    <row r="761" ht="15" hidden="1">
      <c r="A761" s="7"/>
      <c r="B761" s="84" t="s">
        <v>79</v>
      </c>
      <c r="C761" s="75">
        <v>220822</v>
      </c>
      <c r="D761" s="75">
        <v>41302</v>
      </c>
      <c r="E761" s="85">
        <v>7897765600469</v>
      </c>
      <c r="F761" s="86" t="s">
        <v>253</v>
      </c>
      <c r="G761" s="75" t="s">
        <v>16</v>
      </c>
      <c r="H761" s="75">
        <v>360</v>
      </c>
      <c r="I761" s="87" t="s">
        <v>252</v>
      </c>
      <c r="J761" s="75" t="s">
        <v>249</v>
      </c>
      <c r="K761" s="88" t="s">
        <v>84</v>
      </c>
      <c r="L761" s="88">
        <v>4</v>
      </c>
      <c r="M761" s="88">
        <v>4</v>
      </c>
      <c r="N761" s="75" t="s">
        <v>85</v>
      </c>
      <c r="O761" s="75" t="s">
        <v>159</v>
      </c>
      <c r="P761" s="89"/>
      <c r="Q761" s="90">
        <f>(17/100+7.6/100+1.65/100)*P761</f>
        <v>0</v>
      </c>
      <c r="R761" s="90"/>
      <c r="S761" s="90"/>
      <c r="T761" s="90"/>
      <c r="U761" s="90"/>
      <c r="V761" s="90">
        <f>+P761-Q761+R761+S761+T761+U761</f>
        <v>0</v>
      </c>
      <c r="W761" s="91">
        <f>(1.02/100)</f>
        <v>1.02E-2</v>
      </c>
      <c r="X761" s="91">
        <v>4.8E-3</v>
      </c>
      <c r="Y761" s="91">
        <v>0.17</v>
      </c>
      <c r="Z761" s="91">
        <v>1.65E-2</v>
      </c>
      <c r="AA761" s="91">
        <v>7.6E-2</v>
      </c>
      <c r="AB761" s="91">
        <f>SUM(W761:AA761)</f>
        <v>0.2775</v>
      </c>
      <c r="AC761" s="75">
        <v>4</v>
      </c>
      <c r="AD761" s="92">
        <f>IF(AL761="","",+AC761*AL761)</f>
      </c>
      <c r="AE761" s="93">
        <f>IF(AL761="","",+AL761*AB761)</f>
      </c>
      <c r="AF761" s="92">
        <f>IF(AL761="","",+AL761-AE761)</f>
      </c>
      <c r="AG761" s="93">
        <f>+V761</f>
        <v>0</v>
      </c>
      <c r="AH761" s="92">
        <f>IF(AF761="","",+AF761-AG761)</f>
      </c>
      <c r="AI761" s="92">
        <f>IF(AH761="","",+AH761*AC761)</f>
      </c>
      <c r="AJ761" s="93"/>
      <c r="AK761" s="94">
        <v>0.33</v>
      </c>
      <c r="AL761" s="93">
        <f>IF(V761=0,"",V761/(1-AB761-AK761))</f>
      </c>
      <c r="AM761" s="95">
        <v>0.33</v>
      </c>
      <c r="AN761" s="93">
        <f>IF(V761=0,"",V761/(1-AB761-AM761))</f>
      </c>
      <c r="AO761" s="96">
        <v>1.2</v>
      </c>
      <c r="AP761" s="93">
        <f>IF(BD!AJ761="","",BD!AJ761*BD!AO761)</f>
      </c>
      <c r="AQ761" s="91">
        <f>BD!AM761/BD!AK761-1</f>
        <v>0</v>
      </c>
      <c r="AR761" s="91">
        <f>IF(BD!AN761="","",IF(BD!AJ761="","",BD!AN761/BD!AJ761-1))</f>
      </c>
      <c r="AS761" s="91">
        <f>IF(BD!AN761="","",IF(BD!AN761&lt;BD!AL761,"ABAIXO DA META","DENTRO DA META"))</f>
      </c>
      <c r="AT761" s="91" t="str">
        <f>IF(BD!AJ761="","EM ANÁLISE",IF(BD!AP761&gt;=BD!AN761,"GO", "NO GO"))</f>
        <v>EM ANÁLISE</v>
      </c>
      <c r="AU761" s="97">
        <f>IF(AN761="","",+BD!$AN761-AJ761)</f>
      </c>
      <c r="AV761" s="98"/>
      <c r="AW761" s="90">
        <f>BD!P761*BD!AC761</f>
        <v>0</v>
      </c>
      <c r="AX761" s="90">
        <f>BD!V761*BD!AC761</f>
        <v>0</v>
      </c>
      <c r="AY761" s="90">
        <f>IF(BD!AN761="","",BD!AN761*BD!AC761)</f>
      </c>
      <c r="AZ761" s="75" t="s">
        <v>123</v>
      </c>
      <c r="BA761" s="75" t="s">
        <v>115</v>
      </c>
      <c r="BB761" s="75">
        <v>1</v>
      </c>
      <c r="BC761" s="75" t="s">
        <v>250</v>
      </c>
      <c r="BD761" s="104"/>
      <c r="BE761" s="104"/>
      <c r="BF761" s="101"/>
      <c r="BG761" s="101"/>
      <c r="BH761" s="101"/>
      <c r="BI761" s="101"/>
      <c r="BJ761" s="101"/>
      <c r="BK761" s="101"/>
      <c r="BL761" s="101"/>
      <c r="BM761" s="101"/>
      <c r="BN761" s="101"/>
      <c r="BO761" s="103"/>
      <c r="BP761" s="101"/>
      <c r="BQ761" s="101"/>
      <c r="BR761" s="101"/>
      <c r="BS761" s="101"/>
      <c r="BT761" s="101"/>
      <c r="BU761" s="101"/>
      <c r="BV761" s="101"/>
      <c r="BW761" s="101"/>
      <c r="BX761" s="101"/>
      <c r="BY761" s="101"/>
      <c r="BZ761" s="101"/>
      <c r="CA761" s="101"/>
      <c r="CB761" s="101"/>
      <c r="CC761" s="101"/>
      <c r="CD761" s="101"/>
      <c r="CE761" s="101"/>
      <c r="CF761" s="101"/>
      <c r="CG761" s="37" t="e">
        <f>VLOOKUP(Table_1[[#This Row],[EAN]],'[1]Planilha1'!$E:$R,13,0)</f>
        <v>#N/A</v>
      </c>
      <c r="CI761" s="188">
        <f>IF(Table_1[[#This Row],[STATUS MERCADO]]="GO",Table_1[[#This Row],[M. BRUTA TOTAL]],0)</f>
        <v>0</v>
      </c>
      <c r="CJ761" s="188">
        <f>IF(Table_1[[#This Row],[STATUS MERCADO]]="GO",Table_1[[#This Row],[PV UNIT. REALIZADO]]*Table_1[[#This Row],[QUANTIDADE]],0)</f>
        <v>0</v>
      </c>
    </row>
    <row r="762" ht="15" hidden="1">
      <c r="A762" s="7"/>
      <c r="B762" s="84" t="s">
        <v>79</v>
      </c>
      <c r="C762" s="75">
        <v>220823</v>
      </c>
      <c r="D762" s="75">
        <v>41303</v>
      </c>
      <c r="E762" s="85">
        <v>7897765600728</v>
      </c>
      <c r="F762" s="86" t="s">
        <v>254</v>
      </c>
      <c r="G762" s="75" t="s">
        <v>16</v>
      </c>
      <c r="H762" s="75">
        <v>360</v>
      </c>
      <c r="I762" s="87" t="s">
        <v>252</v>
      </c>
      <c r="J762" s="75" t="s">
        <v>249</v>
      </c>
      <c r="K762" s="88" t="s">
        <v>84</v>
      </c>
      <c r="L762" s="88">
        <v>4</v>
      </c>
      <c r="M762" s="88">
        <v>4</v>
      </c>
      <c r="N762" s="75" t="s">
        <v>85</v>
      </c>
      <c r="O762" s="75" t="s">
        <v>159</v>
      </c>
      <c r="P762" s="89"/>
      <c r="Q762" s="90">
        <f>(17/100+7.6/100+1.65/100)*P762</f>
        <v>0</v>
      </c>
      <c r="R762" s="90"/>
      <c r="S762" s="90"/>
      <c r="T762" s="90"/>
      <c r="U762" s="90"/>
      <c r="V762" s="90">
        <f>+P762-Q762+R762+S762+T762+U762</f>
        <v>0</v>
      </c>
      <c r="W762" s="91">
        <f>(1.02/100)</f>
        <v>1.02E-2</v>
      </c>
      <c r="X762" s="91">
        <v>4.8E-3</v>
      </c>
      <c r="Y762" s="91">
        <v>0.17</v>
      </c>
      <c r="Z762" s="91">
        <v>1.65E-2</v>
      </c>
      <c r="AA762" s="91">
        <v>7.6E-2</v>
      </c>
      <c r="AB762" s="91">
        <f>SUM(W762:AA762)</f>
        <v>0.2775</v>
      </c>
      <c r="AC762" s="75">
        <v>4</v>
      </c>
      <c r="AD762" s="92">
        <f>IF(AL762="","",+AC762*AL762)</f>
      </c>
      <c r="AE762" s="93">
        <f>IF(AL762="","",+AL762*AB762)</f>
      </c>
      <c r="AF762" s="92">
        <f>IF(AL762="","",+AL762-AE762)</f>
      </c>
      <c r="AG762" s="93">
        <f>+V762</f>
        <v>0</v>
      </c>
      <c r="AH762" s="92">
        <f>IF(AF762="","",+AF762-AG762)</f>
      </c>
      <c r="AI762" s="92">
        <f>IF(AH762="","",+AH762*AC762)</f>
      </c>
      <c r="AJ762" s="93"/>
      <c r="AK762" s="94">
        <v>0.33</v>
      </c>
      <c r="AL762" s="93">
        <f>IF(V762=0,"",V762/(1-AB762-AK762))</f>
      </c>
      <c r="AM762" s="95">
        <v>0.33</v>
      </c>
      <c r="AN762" s="93">
        <f>IF(V762=0,"",V762/(1-AB762-AM762))</f>
      </c>
      <c r="AO762" s="96">
        <v>1.2</v>
      </c>
      <c r="AP762" s="93">
        <f>IF(BD!AJ762="","",BD!AJ762*BD!AO762)</f>
      </c>
      <c r="AQ762" s="91">
        <f>BD!AM762/BD!AK762-1</f>
        <v>0</v>
      </c>
      <c r="AR762" s="91">
        <f>IF(BD!AN762="","",IF(BD!AJ762="","",BD!AN762/BD!AJ762-1))</f>
      </c>
      <c r="AS762" s="91">
        <f>IF(BD!AN762="","",IF(BD!AN762&lt;BD!AL762,"ABAIXO DA META","DENTRO DA META"))</f>
      </c>
      <c r="AT762" s="91" t="str">
        <f>IF(BD!AJ762="","EM ANÁLISE",IF(BD!AP762&gt;=BD!AN762,"GO", "NO GO"))</f>
        <v>EM ANÁLISE</v>
      </c>
      <c r="AU762" s="97">
        <f>IF(AN762="","",+BD!$AN762-AJ762)</f>
      </c>
      <c r="AV762" s="98"/>
      <c r="AW762" s="90">
        <f>BD!P762*BD!AC762</f>
        <v>0</v>
      </c>
      <c r="AX762" s="90">
        <f>BD!V762*BD!AC762</f>
        <v>0</v>
      </c>
      <c r="AY762" s="90">
        <f>IF(BD!AN762="","",BD!AN762*BD!AC762)</f>
      </c>
      <c r="AZ762" s="75" t="s">
        <v>123</v>
      </c>
      <c r="BA762" s="75" t="s">
        <v>115</v>
      </c>
      <c r="BB762" s="75">
        <v>1</v>
      </c>
      <c r="BC762" s="75" t="s">
        <v>250</v>
      </c>
      <c r="BD762" s="104"/>
      <c r="BE762" s="104"/>
      <c r="BF762" s="101"/>
      <c r="BG762" s="101"/>
      <c r="BH762" s="101"/>
      <c r="BI762" s="101"/>
      <c r="BJ762" s="101"/>
      <c r="BK762" s="101"/>
      <c r="BL762" s="101"/>
      <c r="BM762" s="101"/>
      <c r="BN762" s="101"/>
      <c r="BO762" s="103"/>
      <c r="BP762" s="101"/>
      <c r="BQ762" s="101"/>
      <c r="BR762" s="101"/>
      <c r="BS762" s="101"/>
      <c r="BT762" s="101"/>
      <c r="BU762" s="101"/>
      <c r="BV762" s="101"/>
      <c r="BW762" s="101"/>
      <c r="BX762" s="101"/>
      <c r="BY762" s="101"/>
      <c r="BZ762" s="101"/>
      <c r="CA762" s="101"/>
      <c r="CB762" s="101"/>
      <c r="CC762" s="101"/>
      <c r="CD762" s="101"/>
      <c r="CE762" s="101"/>
      <c r="CF762" s="101"/>
      <c r="CG762" s="37" t="e">
        <f>VLOOKUP(Table_1[[#This Row],[EAN]],'[1]Planilha1'!$E:$R,13,0)</f>
        <v>#N/A</v>
      </c>
      <c r="CI762" s="188">
        <f>IF(Table_1[[#This Row],[STATUS MERCADO]]="GO",Table_1[[#This Row],[M. BRUTA TOTAL]],0)</f>
        <v>0</v>
      </c>
      <c r="CJ762" s="188">
        <f>IF(Table_1[[#This Row],[STATUS MERCADO]]="GO",Table_1[[#This Row],[PV UNIT. REALIZADO]]*Table_1[[#This Row],[QUANTIDADE]],0)</f>
        <v>0</v>
      </c>
    </row>
    <row r="763" ht="15" hidden="1">
      <c r="A763" s="7"/>
      <c r="B763" s="84" t="s">
        <v>79</v>
      </c>
      <c r="C763" s="75">
        <v>220844</v>
      </c>
      <c r="D763" s="75">
        <v>6459</v>
      </c>
      <c r="E763" s="85">
        <v>7894904006458</v>
      </c>
      <c r="F763" s="86" t="s">
        <v>277</v>
      </c>
      <c r="G763" s="75" t="s">
        <v>17</v>
      </c>
      <c r="H763" s="75">
        <v>380</v>
      </c>
      <c r="I763" s="87" t="s">
        <v>274</v>
      </c>
      <c r="J763" s="75" t="s">
        <v>275</v>
      </c>
      <c r="K763" s="88" t="s">
        <v>202</v>
      </c>
      <c r="L763" s="88">
        <v>17</v>
      </c>
      <c r="M763" s="88">
        <v>4</v>
      </c>
      <c r="N763" s="75" t="s">
        <v>85</v>
      </c>
      <c r="O763" s="75" t="s">
        <v>155</v>
      </c>
      <c r="P763" s="89"/>
      <c r="Q763" s="90">
        <f>(17/100+7.6/100+1.65/100)*P763</f>
        <v>0</v>
      </c>
      <c r="R763" s="90"/>
      <c r="S763" s="90"/>
      <c r="T763" s="90"/>
      <c r="U763" s="90"/>
      <c r="V763" s="90">
        <f>+P763-Q763+R763+S763+T763+U763</f>
        <v>0</v>
      </c>
      <c r="W763" s="91">
        <f>(1.02/100)</f>
        <v>1.02E-2</v>
      </c>
      <c r="X763" s="91">
        <v>4.8E-3</v>
      </c>
      <c r="Y763" s="91">
        <v>0.17</v>
      </c>
      <c r="Z763" s="91">
        <v>1.65E-2</v>
      </c>
      <c r="AA763" s="91">
        <v>7.6E-2</v>
      </c>
      <c r="AB763" s="91">
        <f>SUM(W763:AA763)</f>
        <v>0.2775</v>
      </c>
      <c r="AC763" s="75">
        <v>17</v>
      </c>
      <c r="AD763" s="92">
        <f>IF(AL763="","",+AC763*AL763)</f>
      </c>
      <c r="AE763" s="93">
        <f>IF(AL763="","",+AL763*AB763)</f>
      </c>
      <c r="AF763" s="92">
        <f>IF(AL763="","",+AL763-AE763)</f>
      </c>
      <c r="AG763" s="93">
        <f>+V763</f>
        <v>0</v>
      </c>
      <c r="AH763" s="92">
        <f>IF(AF763="","",+AF763-AG763)</f>
      </c>
      <c r="AI763" s="92">
        <f>IF(AH763="","",+AH763*AC763)</f>
      </c>
      <c r="AJ763" s="93"/>
      <c r="AK763" s="94">
        <v>0.33</v>
      </c>
      <c r="AL763" s="93">
        <f>IF(V763=0,"",V763/(1-AB763-AK763))</f>
      </c>
      <c r="AM763" s="95">
        <v>0.33</v>
      </c>
      <c r="AN763" s="93">
        <f>IF(V763=0,"",V763/(1-AB763-AM763))</f>
      </c>
      <c r="AO763" s="96">
        <v>1.2</v>
      </c>
      <c r="AP763" s="93">
        <f>IF(BD!AJ763="","",BD!AJ763*BD!AO763)</f>
      </c>
      <c r="AQ763" s="91">
        <f>BD!AM763/BD!AK763-1</f>
        <v>0</v>
      </c>
      <c r="AR763" s="91">
        <f>IF(BD!AN763="","",IF(BD!AJ763="","",BD!AN763/BD!AJ763-1))</f>
      </c>
      <c r="AS763" s="91">
        <f>IF(BD!AN763="","",IF(BD!AN763&lt;BD!AL763,"ABAIXO DA META","DENTRO DA META"))</f>
      </c>
      <c r="AT763" s="91" t="str">
        <f>IF(BD!AJ763="","EM ANÁLISE",IF(BD!AP763&gt;=BD!AN763,"GO", "NO GO"))</f>
        <v>EM ANÁLISE</v>
      </c>
      <c r="AU763" s="97">
        <f>IF(AN763="","",+BD!$AN763-AJ763)</f>
      </c>
      <c r="AV763" s="98"/>
      <c r="AW763" s="90">
        <f>BD!P763*BD!AC763</f>
        <v>0</v>
      </c>
      <c r="AX763" s="90">
        <f>BD!V763*BD!AC763</f>
        <v>0</v>
      </c>
      <c r="AY763" s="90">
        <f>IF(BD!AN763="","",BD!AN763*BD!AC763)</f>
      </c>
      <c r="AZ763" s="75" t="s">
        <v>123</v>
      </c>
      <c r="BA763" s="75"/>
      <c r="BB763" s="75"/>
      <c r="BC763" s="75"/>
      <c r="BD763" s="104"/>
      <c r="BE763" s="104"/>
      <c r="BF763" s="101"/>
      <c r="BG763" s="101"/>
      <c r="BH763" s="101"/>
      <c r="BI763" s="101"/>
      <c r="BJ763" s="101"/>
      <c r="BK763" s="101"/>
      <c r="BL763" s="101"/>
      <c r="BM763" s="101"/>
      <c r="BN763" s="101"/>
      <c r="BO763" s="103"/>
      <c r="BP763" s="101"/>
      <c r="BQ763" s="101"/>
      <c r="BR763" s="101"/>
      <c r="BS763" s="101"/>
      <c r="BT763" s="101"/>
      <c r="BU763" s="101"/>
      <c r="BV763" s="101"/>
      <c r="BW763" s="101"/>
      <c r="BX763" s="101"/>
      <c r="BY763" s="101"/>
      <c r="BZ763" s="101"/>
      <c r="CA763" s="101"/>
      <c r="CB763" s="101"/>
      <c r="CC763" s="101"/>
      <c r="CD763" s="101"/>
      <c r="CE763" s="101"/>
      <c r="CF763" s="101"/>
      <c r="CG763" s="37" t="e">
        <f>VLOOKUP(Table_1[[#This Row],[EAN]],'[1]Planilha1'!$E:$R,13,0)</f>
        <v>#N/A</v>
      </c>
      <c r="CI763" s="188">
        <f>IF(Table_1[[#This Row],[STATUS MERCADO]]="GO",Table_1[[#This Row],[M. BRUTA TOTAL]],0)</f>
        <v>0</v>
      </c>
      <c r="CJ763" s="188">
        <f>IF(Table_1[[#This Row],[STATUS MERCADO]]="GO",Table_1[[#This Row],[PV UNIT. REALIZADO]]*Table_1[[#This Row],[QUANTIDADE]],0)</f>
        <v>0</v>
      </c>
    </row>
    <row r="764" ht="15" hidden="1">
      <c r="A764" s="7"/>
      <c r="B764" s="84" t="s">
        <v>79</v>
      </c>
      <c r="C764" s="75">
        <v>220845</v>
      </c>
      <c r="D764" s="75">
        <v>205159</v>
      </c>
      <c r="E764" s="85">
        <v>7894904205158</v>
      </c>
      <c r="F764" s="86" t="s">
        <v>278</v>
      </c>
      <c r="G764" s="75" t="s">
        <v>17</v>
      </c>
      <c r="H764" s="75">
        <v>380</v>
      </c>
      <c r="I764" s="87" t="s">
        <v>274</v>
      </c>
      <c r="J764" s="75" t="s">
        <v>275</v>
      </c>
      <c r="K764" s="88" t="s">
        <v>202</v>
      </c>
      <c r="L764" s="88">
        <v>5.5</v>
      </c>
      <c r="M764" s="88">
        <v>4</v>
      </c>
      <c r="N764" s="75" t="s">
        <v>85</v>
      </c>
      <c r="O764" s="75" t="s">
        <v>155</v>
      </c>
      <c r="P764" s="89"/>
      <c r="Q764" s="90">
        <f>(17/100+7.6/100+1.65/100)*P764</f>
        <v>0</v>
      </c>
      <c r="R764" s="90"/>
      <c r="S764" s="90"/>
      <c r="T764" s="90"/>
      <c r="U764" s="90"/>
      <c r="V764" s="90">
        <f>+P764-Q764+R764+S764+T764+U764</f>
        <v>0</v>
      </c>
      <c r="W764" s="91">
        <f>(1.02/100)</f>
        <v>1.02E-2</v>
      </c>
      <c r="X764" s="91">
        <v>4.8E-3</v>
      </c>
      <c r="Y764" s="91">
        <v>0.17</v>
      </c>
      <c r="Z764" s="91">
        <v>1.65E-2</v>
      </c>
      <c r="AA764" s="91">
        <v>7.6E-2</v>
      </c>
      <c r="AB764" s="91">
        <f>SUM(W764:AA764)</f>
        <v>0.2775</v>
      </c>
      <c r="AC764" s="75">
        <v>5.5</v>
      </c>
      <c r="AD764" s="92">
        <f>IF(AL764="","",+AC764*AL764)</f>
      </c>
      <c r="AE764" s="93">
        <f>IF(AL764="","",+AL764*AB764)</f>
      </c>
      <c r="AF764" s="92">
        <f>IF(AL764="","",+AL764-AE764)</f>
      </c>
      <c r="AG764" s="93">
        <f>+V764</f>
        <v>0</v>
      </c>
      <c r="AH764" s="92">
        <f>IF(AF764="","",+AF764-AG764)</f>
      </c>
      <c r="AI764" s="92">
        <f>IF(AH764="","",+AH764*AC764)</f>
      </c>
      <c r="AJ764" s="93"/>
      <c r="AK764" s="94">
        <v>0.33</v>
      </c>
      <c r="AL764" s="93">
        <f>IF(V764=0,"",V764/(1-AB764-AK764))</f>
      </c>
      <c r="AM764" s="95">
        <v>0.33</v>
      </c>
      <c r="AN764" s="93">
        <f>IF(V764=0,"",V764/(1-AB764-AM764))</f>
      </c>
      <c r="AO764" s="96">
        <v>1.2</v>
      </c>
      <c r="AP764" s="93">
        <f>IF(BD!AJ764="","",BD!AJ764*BD!AO764)</f>
      </c>
      <c r="AQ764" s="91">
        <f>BD!AM764/BD!AK764-1</f>
        <v>0</v>
      </c>
      <c r="AR764" s="91">
        <f>IF(BD!AN764="","",IF(BD!AJ764="","",BD!AN764/BD!AJ764-1))</f>
      </c>
      <c r="AS764" s="91">
        <f>IF(BD!AN764="","",IF(BD!AN764&lt;BD!AL764,"ABAIXO DA META","DENTRO DA META"))</f>
      </c>
      <c r="AT764" s="91" t="str">
        <f>IF(BD!AJ764="","EM ANÁLISE",IF(BD!AP764&gt;=BD!AN764,"GO", "NO GO"))</f>
        <v>EM ANÁLISE</v>
      </c>
      <c r="AU764" s="97">
        <f>IF(AN764="","",+BD!$AN764-AJ764)</f>
      </c>
      <c r="AV764" s="98"/>
      <c r="AW764" s="90">
        <f>BD!P764*BD!AC764</f>
        <v>0</v>
      </c>
      <c r="AX764" s="90">
        <f>BD!V764*BD!AC764</f>
        <v>0</v>
      </c>
      <c r="AY764" s="90">
        <f>IF(BD!AN764="","",BD!AN764*BD!AC764)</f>
      </c>
      <c r="AZ764" s="75" t="s">
        <v>123</v>
      </c>
      <c r="BA764" s="75"/>
      <c r="BB764" s="75"/>
      <c r="BC764" s="75"/>
      <c r="BD764" s="104"/>
      <c r="BE764" s="104"/>
      <c r="BF764" s="101"/>
      <c r="BG764" s="101"/>
      <c r="BH764" s="101"/>
      <c r="BI764" s="101"/>
      <c r="BJ764" s="101"/>
      <c r="BK764" s="101"/>
      <c r="BL764" s="101"/>
      <c r="BM764" s="101"/>
      <c r="BN764" s="101"/>
      <c r="BO764" s="103"/>
      <c r="BP764" s="101"/>
      <c r="BQ764" s="101"/>
      <c r="BR764" s="101"/>
      <c r="BS764" s="101"/>
      <c r="BT764" s="101"/>
      <c r="BU764" s="101"/>
      <c r="BV764" s="101"/>
      <c r="BW764" s="101"/>
      <c r="BX764" s="101"/>
      <c r="BY764" s="101"/>
      <c r="BZ764" s="101"/>
      <c r="CA764" s="101"/>
      <c r="CB764" s="101"/>
      <c r="CC764" s="101"/>
      <c r="CD764" s="101"/>
      <c r="CE764" s="101"/>
      <c r="CF764" s="101"/>
      <c r="CG764" s="37" t="e">
        <f>VLOOKUP(Table_1[[#This Row],[EAN]],'[1]Planilha1'!$E:$R,13,0)</f>
        <v>#N/A</v>
      </c>
      <c r="CI764" s="188">
        <f>IF(Table_1[[#This Row],[STATUS MERCADO]]="GO",Table_1[[#This Row],[M. BRUTA TOTAL]],0)</f>
        <v>0</v>
      </c>
      <c r="CJ764" s="188">
        <f>IF(Table_1[[#This Row],[STATUS MERCADO]]="GO",Table_1[[#This Row],[PV UNIT. REALIZADO]]*Table_1[[#This Row],[QUANTIDADE]],0)</f>
        <v>0</v>
      </c>
    </row>
    <row r="765" ht="15" hidden="1">
      <c r="A765" s="7"/>
      <c r="B765" s="84" t="s">
        <v>79</v>
      </c>
      <c r="C765" s="75">
        <v>220846</v>
      </c>
      <c r="D765" s="75">
        <v>4008</v>
      </c>
      <c r="E765" s="85">
        <v>7898645220425</v>
      </c>
      <c r="F765" s="86" t="s">
        <v>279</v>
      </c>
      <c r="G765" s="75" t="s">
        <v>24</v>
      </c>
      <c r="H765" s="75">
        <v>580</v>
      </c>
      <c r="I765" s="87" t="s">
        <v>280</v>
      </c>
      <c r="J765" s="75" t="s">
        <v>281</v>
      </c>
      <c r="K765" s="88" t="s">
        <v>84</v>
      </c>
      <c r="L765" s="88">
        <v>12</v>
      </c>
      <c r="M765" s="88">
        <v>0</v>
      </c>
      <c r="N765" s="75" t="s">
        <v>85</v>
      </c>
      <c r="O765" s="75" t="s">
        <v>114</v>
      </c>
      <c r="P765" s="89"/>
      <c r="Q765" s="90">
        <f>(17/100+7.6/100+1.65/100)*P765</f>
        <v>0</v>
      </c>
      <c r="R765" s="90"/>
      <c r="S765" s="90"/>
      <c r="T765" s="90"/>
      <c r="U765" s="90"/>
      <c r="V765" s="90">
        <f>+P765-Q765+R765+S765+T765+U765</f>
        <v>0</v>
      </c>
      <c r="W765" s="91">
        <f>(1.02/100)</f>
        <v>1.02E-2</v>
      </c>
      <c r="X765" s="91">
        <v>4.8E-3</v>
      </c>
      <c r="Y765" s="91">
        <v>0.17</v>
      </c>
      <c r="Z765" s="91">
        <v>1.65E-2</v>
      </c>
      <c r="AA765" s="91">
        <v>7.6E-2</v>
      </c>
      <c r="AB765" s="91">
        <f>SUM(W765:AA765)</f>
        <v>0.2775</v>
      </c>
      <c r="AC765" s="75">
        <v>12</v>
      </c>
      <c r="AD765" s="92">
        <f>IF(AL765="","",+AC765*AL765)</f>
      </c>
      <c r="AE765" s="93">
        <f>IF(AL765="","",+AL765*AB765)</f>
      </c>
      <c r="AF765" s="92">
        <f>IF(AL765="","",+AL765-AE765)</f>
      </c>
      <c r="AG765" s="93">
        <f>+V765</f>
        <v>0</v>
      </c>
      <c r="AH765" s="92">
        <f>IF(AF765="","",+AF765-AG765)</f>
      </c>
      <c r="AI765" s="92">
        <f>IF(AH765="","",+AH765*AC765)</f>
      </c>
      <c r="AJ765" s="93"/>
      <c r="AK765" s="94">
        <v>0.33</v>
      </c>
      <c r="AL765" s="93">
        <f>IF(V765=0,"",V765/(1-AB765-AK765))</f>
      </c>
      <c r="AM765" s="95">
        <v>0.33</v>
      </c>
      <c r="AN765" s="93">
        <f>IF(V765=0,"",V765/(1-AB765-AM765))</f>
      </c>
      <c r="AO765" s="96">
        <v>1.2</v>
      </c>
      <c r="AP765" s="93">
        <f>IF(BD!AJ765="","",BD!AJ765*BD!AO765)</f>
      </c>
      <c r="AQ765" s="91">
        <f>BD!AM765/BD!AK765-1</f>
        <v>0</v>
      </c>
      <c r="AR765" s="91">
        <f>IF(BD!AN765="","",IF(BD!AJ765="","",BD!AN765/BD!AJ765-1))</f>
      </c>
      <c r="AS765" s="91">
        <f>IF(BD!AN765="","",IF(BD!AN765&lt;BD!AL765,"ABAIXO DA META","DENTRO DA META"))</f>
      </c>
      <c r="AT765" s="91" t="str">
        <f>IF(BD!AJ765="","EM ANÁLISE",IF(BD!AP765&gt;=BD!AN765,"GO", "NO GO"))</f>
        <v>EM ANÁLISE</v>
      </c>
      <c r="AU765" s="97">
        <f>IF(AN765="","",+BD!$AN765-AJ765)</f>
      </c>
      <c r="AV765" s="98"/>
      <c r="AW765" s="90">
        <f>BD!P765*BD!AC765</f>
        <v>0</v>
      </c>
      <c r="AX765" s="90">
        <f>BD!V765*BD!AC765</f>
        <v>0</v>
      </c>
      <c r="AY765" s="90">
        <f>IF(BD!AN765="","",BD!AN765*BD!AC765)</f>
      </c>
      <c r="AZ765" s="75" t="s">
        <v>123</v>
      </c>
      <c r="BA765" s="75" t="s">
        <v>115</v>
      </c>
      <c r="BB765" s="75">
        <v>1</v>
      </c>
      <c r="BC765" s="75" t="s">
        <v>116</v>
      </c>
      <c r="BD765" s="104"/>
      <c r="BE765" s="104"/>
      <c r="BF765" s="101"/>
      <c r="BG765" s="101"/>
      <c r="BH765" s="101"/>
      <c r="BI765" s="101"/>
      <c r="BJ765" s="101"/>
      <c r="BK765" s="101"/>
      <c r="BL765" s="101"/>
      <c r="BM765" s="101"/>
      <c r="BN765" s="101"/>
      <c r="BO765" s="103"/>
      <c r="BP765" s="101"/>
      <c r="BQ765" s="101"/>
      <c r="BR765" s="101"/>
      <c r="BS765" s="101"/>
      <c r="BT765" s="101"/>
      <c r="BU765" s="101"/>
      <c r="BV765" s="101"/>
      <c r="BW765" s="101"/>
      <c r="BX765" s="101"/>
      <c r="BY765" s="101"/>
      <c r="BZ765" s="101"/>
      <c r="CA765" s="101"/>
      <c r="CB765" s="101"/>
      <c r="CC765" s="101"/>
      <c r="CD765" s="101"/>
      <c r="CE765" s="101"/>
      <c r="CF765" s="101"/>
      <c r="CG765" s="37" t="e">
        <f>VLOOKUP(Table_1[[#This Row],[EAN]],'[1]Planilha1'!$E:$R,13,0)</f>
        <v>#N/A</v>
      </c>
      <c r="CI765" s="188">
        <f>IF(Table_1[[#This Row],[STATUS MERCADO]]="GO",Table_1[[#This Row],[M. BRUTA TOTAL]],0)</f>
        <v>0</v>
      </c>
      <c r="CJ765" s="188">
        <f>IF(Table_1[[#This Row],[STATUS MERCADO]]="GO",Table_1[[#This Row],[PV UNIT. REALIZADO]]*Table_1[[#This Row],[QUANTIDADE]],0)</f>
        <v>0</v>
      </c>
    </row>
    <row r="766" ht="15" hidden="1">
      <c r="A766" s="7"/>
      <c r="B766" s="84" t="s">
        <v>79</v>
      </c>
      <c r="C766" s="75">
        <v>220847</v>
      </c>
      <c r="D766" s="75">
        <v>4007</v>
      </c>
      <c r="E766" s="85">
        <v>7898645220418</v>
      </c>
      <c r="F766" s="86" t="s">
        <v>282</v>
      </c>
      <c r="G766" s="75" t="s">
        <v>24</v>
      </c>
      <c r="H766" s="75">
        <v>580</v>
      </c>
      <c r="I766" s="87" t="s">
        <v>280</v>
      </c>
      <c r="J766" s="75" t="s">
        <v>281</v>
      </c>
      <c r="K766" s="88" t="s">
        <v>84</v>
      </c>
      <c r="L766" s="88">
        <v>12</v>
      </c>
      <c r="M766" s="88">
        <v>0</v>
      </c>
      <c r="N766" s="75" t="s">
        <v>85</v>
      </c>
      <c r="O766" s="75" t="s">
        <v>114</v>
      </c>
      <c r="P766" s="89"/>
      <c r="Q766" s="90">
        <f>(17/100+7.6/100+1.65/100)*P766</f>
        <v>0</v>
      </c>
      <c r="R766" s="90"/>
      <c r="S766" s="90"/>
      <c r="T766" s="90"/>
      <c r="U766" s="90"/>
      <c r="V766" s="90">
        <f>+P766-Q766+R766+S766+T766+U766</f>
        <v>0</v>
      </c>
      <c r="W766" s="91">
        <f>(1.02/100)</f>
        <v>1.02E-2</v>
      </c>
      <c r="X766" s="91">
        <v>4.8E-3</v>
      </c>
      <c r="Y766" s="91">
        <v>0.17</v>
      </c>
      <c r="Z766" s="91">
        <v>1.65E-2</v>
      </c>
      <c r="AA766" s="91">
        <v>7.6E-2</v>
      </c>
      <c r="AB766" s="91">
        <f>SUM(W766:AA766)</f>
        <v>0.2775</v>
      </c>
      <c r="AC766" s="75">
        <v>12</v>
      </c>
      <c r="AD766" s="92">
        <f>IF(AL766="","",+AC766*AL766)</f>
      </c>
      <c r="AE766" s="93">
        <f>IF(AL766="","",+AL766*AB766)</f>
      </c>
      <c r="AF766" s="92">
        <f>IF(AL766="","",+AL766-AE766)</f>
      </c>
      <c r="AG766" s="93">
        <f>+V766</f>
        <v>0</v>
      </c>
      <c r="AH766" s="92">
        <f>IF(AF766="","",+AF766-AG766)</f>
      </c>
      <c r="AI766" s="92">
        <f>IF(AH766="","",+AH766*AC766)</f>
      </c>
      <c r="AJ766" s="93"/>
      <c r="AK766" s="94">
        <v>0.33</v>
      </c>
      <c r="AL766" s="93">
        <f>IF(V766=0,"",V766/(1-AB766-AK766))</f>
      </c>
      <c r="AM766" s="95">
        <v>0.33</v>
      </c>
      <c r="AN766" s="93">
        <f>IF(V766=0,"",V766/(1-AB766-AM766))</f>
      </c>
      <c r="AO766" s="96">
        <v>1.2</v>
      </c>
      <c r="AP766" s="93">
        <f>IF(BD!AJ766="","",BD!AJ766*BD!AO766)</f>
      </c>
      <c r="AQ766" s="91">
        <f>BD!AM766/BD!AK766-1</f>
        <v>0</v>
      </c>
      <c r="AR766" s="91">
        <f>IF(BD!AN766="","",IF(BD!AJ766="","",BD!AN766/BD!AJ766-1))</f>
      </c>
      <c r="AS766" s="91">
        <f>IF(BD!AN766="","",IF(BD!AN766&lt;BD!AL766,"ABAIXO DA META","DENTRO DA META"))</f>
      </c>
      <c r="AT766" s="91" t="str">
        <f>IF(BD!AJ766="","EM ANÁLISE",IF(BD!AP766&gt;=BD!AN766,"GO", "NO GO"))</f>
        <v>EM ANÁLISE</v>
      </c>
      <c r="AU766" s="97">
        <f>IF(AN766="","",+BD!$AN766-AJ766)</f>
      </c>
      <c r="AV766" s="98"/>
      <c r="AW766" s="90">
        <f>BD!P766*BD!AC766</f>
        <v>0</v>
      </c>
      <c r="AX766" s="90">
        <f>BD!V766*BD!AC766</f>
        <v>0</v>
      </c>
      <c r="AY766" s="90">
        <f>IF(BD!AN766="","",BD!AN766*BD!AC766)</f>
      </c>
      <c r="AZ766" s="75" t="s">
        <v>123</v>
      </c>
      <c r="BA766" s="75" t="s">
        <v>115</v>
      </c>
      <c r="BB766" s="75">
        <v>1</v>
      </c>
      <c r="BC766" s="75" t="s">
        <v>116</v>
      </c>
      <c r="BD766" s="104"/>
      <c r="BE766" s="104"/>
      <c r="BF766" s="101"/>
      <c r="BG766" s="101"/>
      <c r="BH766" s="101"/>
      <c r="BI766" s="101"/>
      <c r="BJ766" s="101"/>
      <c r="BK766" s="101"/>
      <c r="BL766" s="101"/>
      <c r="BM766" s="101"/>
      <c r="BN766" s="101"/>
      <c r="BO766" s="103"/>
      <c r="BP766" s="101"/>
      <c r="BQ766" s="101"/>
      <c r="BR766" s="101"/>
      <c r="BS766" s="101"/>
      <c r="BT766" s="101"/>
      <c r="BU766" s="101"/>
      <c r="BV766" s="101"/>
      <c r="BW766" s="101"/>
      <c r="BX766" s="101"/>
      <c r="BY766" s="101"/>
      <c r="BZ766" s="101"/>
      <c r="CA766" s="101"/>
      <c r="CB766" s="101"/>
      <c r="CC766" s="101"/>
      <c r="CD766" s="101"/>
      <c r="CE766" s="101"/>
      <c r="CF766" s="101"/>
      <c r="CG766" s="37" t="e">
        <f>VLOOKUP(Table_1[[#This Row],[EAN]],'[1]Planilha1'!$E:$R,13,0)</f>
        <v>#N/A</v>
      </c>
      <c r="CI766" s="188">
        <f>IF(Table_1[[#This Row],[STATUS MERCADO]]="GO",Table_1[[#This Row],[M. BRUTA TOTAL]],0)</f>
        <v>0</v>
      </c>
      <c r="CJ766" s="188">
        <f>IF(Table_1[[#This Row],[STATUS MERCADO]]="GO",Table_1[[#This Row],[PV UNIT. REALIZADO]]*Table_1[[#This Row],[QUANTIDADE]],0)</f>
        <v>0</v>
      </c>
    </row>
    <row r="767" ht="15" hidden="1">
      <c r="A767" s="7"/>
      <c r="B767" s="84" t="s">
        <v>79</v>
      </c>
      <c r="C767" s="75">
        <v>220848</v>
      </c>
      <c r="D767" s="75">
        <v>4006</v>
      </c>
      <c r="E767" s="85">
        <v>7898645220401</v>
      </c>
      <c r="F767" s="86" t="s">
        <v>283</v>
      </c>
      <c r="G767" s="75" t="s">
        <v>24</v>
      </c>
      <c r="H767" s="75">
        <v>580</v>
      </c>
      <c r="I767" s="87" t="s">
        <v>280</v>
      </c>
      <c r="J767" s="75" t="s">
        <v>281</v>
      </c>
      <c r="K767" s="88" t="s">
        <v>84</v>
      </c>
      <c r="L767" s="88">
        <v>12</v>
      </c>
      <c r="M767" s="88">
        <v>0</v>
      </c>
      <c r="N767" s="75" t="s">
        <v>85</v>
      </c>
      <c r="O767" s="75" t="s">
        <v>114</v>
      </c>
      <c r="P767" s="89"/>
      <c r="Q767" s="90">
        <f>(17/100+7.6/100+1.65/100)*P767</f>
        <v>0</v>
      </c>
      <c r="R767" s="90"/>
      <c r="S767" s="90"/>
      <c r="T767" s="90"/>
      <c r="U767" s="90"/>
      <c r="V767" s="90">
        <f>+P767-Q767+R767+S767+T767+U767</f>
        <v>0</v>
      </c>
      <c r="W767" s="91">
        <f>(1.02/100)</f>
        <v>1.02E-2</v>
      </c>
      <c r="X767" s="91">
        <v>4.8E-3</v>
      </c>
      <c r="Y767" s="91">
        <v>0.17</v>
      </c>
      <c r="Z767" s="91">
        <v>1.65E-2</v>
      </c>
      <c r="AA767" s="91">
        <v>7.6E-2</v>
      </c>
      <c r="AB767" s="91">
        <f>SUM(W767:AA767)</f>
        <v>0.2775</v>
      </c>
      <c r="AC767" s="75">
        <v>12</v>
      </c>
      <c r="AD767" s="92">
        <f>IF(AL767="","",+AC767*AL767)</f>
      </c>
      <c r="AE767" s="93">
        <f>IF(AL767="","",+AL767*AB767)</f>
      </c>
      <c r="AF767" s="92">
        <f>IF(AL767="","",+AL767-AE767)</f>
      </c>
      <c r="AG767" s="93">
        <f>+V767</f>
        <v>0</v>
      </c>
      <c r="AH767" s="92">
        <f>IF(AF767="","",+AF767-AG767)</f>
      </c>
      <c r="AI767" s="92">
        <f>IF(AH767="","",+AH767*AC767)</f>
      </c>
      <c r="AJ767" s="93"/>
      <c r="AK767" s="94">
        <v>0.33</v>
      </c>
      <c r="AL767" s="93">
        <f>IF(V767=0,"",V767/(1-AB767-AK767))</f>
      </c>
      <c r="AM767" s="95">
        <v>0.33</v>
      </c>
      <c r="AN767" s="93">
        <f>IF(V767=0,"",V767/(1-AB767-AM767))</f>
      </c>
      <c r="AO767" s="96">
        <v>1.2</v>
      </c>
      <c r="AP767" s="93">
        <f>IF(BD!AJ767="","",BD!AJ767*BD!AO767)</f>
      </c>
      <c r="AQ767" s="91">
        <f>BD!AM767/BD!AK767-1</f>
        <v>0</v>
      </c>
      <c r="AR767" s="91">
        <f>IF(BD!AN767="","",IF(BD!AJ767="","",BD!AN767/BD!AJ767-1))</f>
      </c>
      <c r="AS767" s="91">
        <f>IF(BD!AN767="","",IF(BD!AN767&lt;BD!AL767,"ABAIXO DA META","DENTRO DA META"))</f>
      </c>
      <c r="AT767" s="91" t="str">
        <f>IF(BD!AJ767="","EM ANÁLISE",IF(BD!AP767&gt;=BD!AN767,"GO", "NO GO"))</f>
        <v>EM ANÁLISE</v>
      </c>
      <c r="AU767" s="97">
        <f>IF(AN767="","",+BD!$AN767-AJ767)</f>
      </c>
      <c r="AV767" s="98"/>
      <c r="AW767" s="90">
        <f>BD!P767*BD!AC767</f>
        <v>0</v>
      </c>
      <c r="AX767" s="90">
        <f>BD!V767*BD!AC767</f>
        <v>0</v>
      </c>
      <c r="AY767" s="90">
        <f>IF(BD!AN767="","",BD!AN767*BD!AC767)</f>
      </c>
      <c r="AZ767" s="75" t="s">
        <v>123</v>
      </c>
      <c r="BA767" s="75" t="s">
        <v>115</v>
      </c>
      <c r="BB767" s="75">
        <v>1</v>
      </c>
      <c r="BC767" s="75" t="s">
        <v>116</v>
      </c>
      <c r="BD767" s="104"/>
      <c r="BE767" s="104"/>
      <c r="BF767" s="101"/>
      <c r="BG767" s="101"/>
      <c r="BH767" s="101"/>
      <c r="BI767" s="101"/>
      <c r="BJ767" s="101"/>
      <c r="BK767" s="101"/>
      <c r="BL767" s="101"/>
      <c r="BM767" s="101"/>
      <c r="BN767" s="101"/>
      <c r="BO767" s="103"/>
      <c r="BP767" s="101"/>
      <c r="BQ767" s="101"/>
      <c r="BR767" s="101"/>
      <c r="BS767" s="101"/>
      <c r="BT767" s="101"/>
      <c r="BU767" s="101"/>
      <c r="BV767" s="101"/>
      <c r="BW767" s="101"/>
      <c r="BX767" s="101"/>
      <c r="BY767" s="101"/>
      <c r="BZ767" s="101"/>
      <c r="CA767" s="101"/>
      <c r="CB767" s="101"/>
      <c r="CC767" s="101"/>
      <c r="CD767" s="101"/>
      <c r="CE767" s="101"/>
      <c r="CF767" s="101"/>
      <c r="CG767" s="37" t="e">
        <f>VLOOKUP(Table_1[[#This Row],[EAN]],'[1]Planilha1'!$E:$R,13,0)</f>
        <v>#N/A</v>
      </c>
      <c r="CI767" s="188">
        <f>IF(Table_1[[#This Row],[STATUS MERCADO]]="GO",Table_1[[#This Row],[M. BRUTA TOTAL]],0)</f>
        <v>0</v>
      </c>
      <c r="CJ767" s="188">
        <f>IF(Table_1[[#This Row],[STATUS MERCADO]]="GO",Table_1[[#This Row],[PV UNIT. REALIZADO]]*Table_1[[#This Row],[QUANTIDADE]],0)</f>
        <v>0</v>
      </c>
    </row>
    <row r="768" ht="15" hidden="1">
      <c r="A768" s="7"/>
      <c r="B768" s="84" t="s">
        <v>79</v>
      </c>
      <c r="C768" s="75">
        <v>220849</v>
      </c>
      <c r="D768" s="75">
        <v>690</v>
      </c>
      <c r="E768" s="85">
        <v>7899819800917</v>
      </c>
      <c r="F768" s="86" t="s">
        <v>284</v>
      </c>
      <c r="G768" s="75" t="s">
        <v>24</v>
      </c>
      <c r="H768" s="75">
        <v>1530</v>
      </c>
      <c r="I768" s="87" t="s">
        <v>204</v>
      </c>
      <c r="J768" s="75" t="s">
        <v>285</v>
      </c>
      <c r="K768" s="88" t="s">
        <v>84</v>
      </c>
      <c r="L768" s="88">
        <v>10</v>
      </c>
      <c r="M768" s="88">
        <v>4</v>
      </c>
      <c r="N768" s="75" t="s">
        <v>85</v>
      </c>
      <c r="O768" s="75" t="s">
        <v>208</v>
      </c>
      <c r="P768" s="89"/>
      <c r="Q768" s="90">
        <f>(17/100+7.6/100+1.65/100)*P768</f>
        <v>0</v>
      </c>
      <c r="R768" s="90"/>
      <c r="S768" s="90"/>
      <c r="T768" s="90"/>
      <c r="U768" s="90"/>
      <c r="V768" s="90">
        <f>+P768-Q768+R768+S768+T768+U768</f>
        <v>0</v>
      </c>
      <c r="W768" s="91">
        <f>(1.02/100)</f>
        <v>1.02E-2</v>
      </c>
      <c r="X768" s="91">
        <v>4.8E-3</v>
      </c>
      <c r="Y768" s="91">
        <v>0.17</v>
      </c>
      <c r="Z768" s="91">
        <v>1.65E-2</v>
      </c>
      <c r="AA768" s="91">
        <v>7.6E-2</v>
      </c>
      <c r="AB768" s="91">
        <f>SUM(W768:AA768)</f>
        <v>0.2775</v>
      </c>
      <c r="AC768" s="75">
        <v>10</v>
      </c>
      <c r="AD768" s="92">
        <f>IF(AL768="","",+AC768*AL768)</f>
      </c>
      <c r="AE768" s="93">
        <f>IF(AL768="","",+AL768*AB768)</f>
      </c>
      <c r="AF768" s="92">
        <f>IF(AL768="","",+AL768-AE768)</f>
      </c>
      <c r="AG768" s="93">
        <f>+V768</f>
        <v>0</v>
      </c>
      <c r="AH768" s="92">
        <f>IF(AF768="","",+AF768-AG768)</f>
      </c>
      <c r="AI768" s="92">
        <f>IF(AH768="","",+AH768*AC768)</f>
      </c>
      <c r="AJ768" s="93"/>
      <c r="AK768" s="94">
        <v>0.33</v>
      </c>
      <c r="AL768" s="93">
        <f>IF(V768=0,"",V768/(1-AB768-AK768))</f>
      </c>
      <c r="AM768" s="95">
        <v>0.33</v>
      </c>
      <c r="AN768" s="93">
        <f>IF(V768=0,"",V768/(1-AB768-AM768))</f>
      </c>
      <c r="AO768" s="96">
        <v>1.2</v>
      </c>
      <c r="AP768" s="93">
        <f>IF(BD!AJ768="","",BD!AJ768*BD!AO768)</f>
      </c>
      <c r="AQ768" s="91">
        <f>BD!AM768/BD!AK768-1</f>
        <v>0</v>
      </c>
      <c r="AR768" s="91">
        <f>IF(BD!AN768="","",IF(BD!AJ768="","",BD!AN768/BD!AJ768-1))</f>
      </c>
      <c r="AS768" s="91">
        <f>IF(BD!AN768="","",IF(BD!AN768&lt;BD!AL768,"ABAIXO DA META","DENTRO DA META"))</f>
      </c>
      <c r="AT768" s="91" t="str">
        <f>IF(BD!AJ768="","EM ANÁLISE",IF(BD!AP768&gt;=BD!AN768,"GO", "NO GO"))</f>
        <v>EM ANÁLISE</v>
      </c>
      <c r="AU768" s="97">
        <f>IF(AN768="","",+BD!$AN768-AJ768)</f>
      </c>
      <c r="AV768" s="98"/>
      <c r="AW768" s="90">
        <f>BD!P768*BD!AC768</f>
        <v>0</v>
      </c>
      <c r="AX768" s="90">
        <f>BD!V768*BD!AC768</f>
        <v>0</v>
      </c>
      <c r="AY768" s="90">
        <f>IF(BD!AN768="","",BD!AN768*BD!AC768)</f>
      </c>
      <c r="AZ768" s="75" t="s">
        <v>123</v>
      </c>
      <c r="BA768" s="75" t="s">
        <v>115</v>
      </c>
      <c r="BB768" s="75">
        <v>1</v>
      </c>
      <c r="BC768" s="75" t="s">
        <v>209</v>
      </c>
      <c r="BD768" s="104"/>
      <c r="BE768" s="104"/>
      <c r="BF768" s="101"/>
      <c r="BG768" s="101"/>
      <c r="BH768" s="101"/>
      <c r="BI768" s="101"/>
      <c r="BJ768" s="101"/>
      <c r="BK768" s="101"/>
      <c r="BL768" s="101"/>
      <c r="BM768" s="101"/>
      <c r="BN768" s="101"/>
      <c r="BO768" s="103"/>
      <c r="BP768" s="101"/>
      <c r="BQ768" s="101"/>
      <c r="BR768" s="101"/>
      <c r="BS768" s="101"/>
      <c r="BT768" s="101"/>
      <c r="BU768" s="101"/>
      <c r="BV768" s="101"/>
      <c r="BW768" s="101"/>
      <c r="BX768" s="101"/>
      <c r="BY768" s="101"/>
      <c r="BZ768" s="101"/>
      <c r="CA768" s="101"/>
      <c r="CB768" s="101"/>
      <c r="CC768" s="101"/>
      <c r="CD768" s="101"/>
      <c r="CE768" s="101"/>
      <c r="CF768" s="101"/>
      <c r="CG768" s="37" t="e">
        <f>VLOOKUP(Table_1[[#This Row],[EAN]],'[1]Planilha1'!$E:$R,13,0)</f>
        <v>#N/A</v>
      </c>
      <c r="CI768" s="188">
        <f>IF(Table_1[[#This Row],[STATUS MERCADO]]="GO",Table_1[[#This Row],[M. BRUTA TOTAL]],0)</f>
        <v>0</v>
      </c>
      <c r="CJ768" s="188">
        <f>IF(Table_1[[#This Row],[STATUS MERCADO]]="GO",Table_1[[#This Row],[PV UNIT. REALIZADO]]*Table_1[[#This Row],[QUANTIDADE]],0)</f>
        <v>0</v>
      </c>
    </row>
    <row r="769" ht="15" hidden="1">
      <c r="A769" s="7"/>
      <c r="B769" s="84" t="s">
        <v>79</v>
      </c>
      <c r="C769" s="75">
        <v>220850</v>
      </c>
      <c r="D769" s="75">
        <v>692</v>
      </c>
      <c r="E769" s="85">
        <v>7899819800931</v>
      </c>
      <c r="F769" s="86" t="s">
        <v>286</v>
      </c>
      <c r="G769" s="75" t="s">
        <v>24</v>
      </c>
      <c r="H769" s="75">
        <v>1530</v>
      </c>
      <c r="I769" s="87" t="s">
        <v>204</v>
      </c>
      <c r="J769" s="75" t="s">
        <v>285</v>
      </c>
      <c r="K769" s="88" t="s">
        <v>84</v>
      </c>
      <c r="L769" s="88">
        <v>10</v>
      </c>
      <c r="M769" s="88">
        <v>4</v>
      </c>
      <c r="N769" s="75" t="s">
        <v>85</v>
      </c>
      <c r="O769" s="75" t="s">
        <v>208</v>
      </c>
      <c r="P769" s="89"/>
      <c r="Q769" s="90">
        <f>(17/100+7.6/100+1.65/100)*P769</f>
        <v>0</v>
      </c>
      <c r="R769" s="90"/>
      <c r="S769" s="90"/>
      <c r="T769" s="90"/>
      <c r="U769" s="90"/>
      <c r="V769" s="90">
        <f>+P769-Q769+R769+S769+T769+U769</f>
        <v>0</v>
      </c>
      <c r="W769" s="91">
        <f>(1.02/100)</f>
        <v>1.02E-2</v>
      </c>
      <c r="X769" s="91">
        <v>4.8E-3</v>
      </c>
      <c r="Y769" s="91">
        <v>0.17</v>
      </c>
      <c r="Z769" s="91">
        <v>1.65E-2</v>
      </c>
      <c r="AA769" s="91">
        <v>7.6E-2</v>
      </c>
      <c r="AB769" s="91">
        <f>SUM(W769:AA769)</f>
        <v>0.2775</v>
      </c>
      <c r="AC769" s="75">
        <v>10</v>
      </c>
      <c r="AD769" s="92">
        <f>IF(AL769="","",+AC769*AL769)</f>
      </c>
      <c r="AE769" s="93">
        <f>IF(AL769="","",+AL769*AB769)</f>
      </c>
      <c r="AF769" s="92">
        <f>IF(AL769="","",+AL769-AE769)</f>
      </c>
      <c r="AG769" s="93">
        <f>+V769</f>
        <v>0</v>
      </c>
      <c r="AH769" s="92">
        <f>IF(AF769="","",+AF769-AG769)</f>
      </c>
      <c r="AI769" s="92">
        <f>IF(AH769="","",+AH769*AC769)</f>
      </c>
      <c r="AJ769" s="93"/>
      <c r="AK769" s="94">
        <v>0.33</v>
      </c>
      <c r="AL769" s="93">
        <f>IF(V769=0,"",V769/(1-AB769-AK769))</f>
      </c>
      <c r="AM769" s="95">
        <v>0.33</v>
      </c>
      <c r="AN769" s="93">
        <f>IF(V769=0,"",V769/(1-AB769-AM769))</f>
      </c>
      <c r="AO769" s="96">
        <v>1.2</v>
      </c>
      <c r="AP769" s="93">
        <f>IF(BD!AJ769="","",BD!AJ769*BD!AO769)</f>
      </c>
      <c r="AQ769" s="91">
        <f>BD!AM769/BD!AK769-1</f>
        <v>0</v>
      </c>
      <c r="AR769" s="91">
        <f>IF(BD!AN769="","",IF(BD!AJ769="","",BD!AN769/BD!AJ769-1))</f>
      </c>
      <c r="AS769" s="91">
        <f>IF(BD!AN769="","",IF(BD!AN769&lt;BD!AL769,"ABAIXO DA META","DENTRO DA META"))</f>
      </c>
      <c r="AT769" s="91" t="str">
        <f>IF(BD!AJ769="","EM ANÁLISE",IF(BD!AP769&gt;=BD!AN769,"GO", "NO GO"))</f>
        <v>EM ANÁLISE</v>
      </c>
      <c r="AU769" s="97">
        <f>IF(AN769="","",+BD!$AN769-AJ769)</f>
      </c>
      <c r="AV769" s="98"/>
      <c r="AW769" s="90">
        <f>BD!P769*BD!AC769</f>
        <v>0</v>
      </c>
      <c r="AX769" s="90">
        <f>BD!V769*BD!AC769</f>
        <v>0</v>
      </c>
      <c r="AY769" s="90">
        <f>IF(BD!AN769="","",BD!AN769*BD!AC769)</f>
      </c>
      <c r="AZ769" s="75" t="s">
        <v>123</v>
      </c>
      <c r="BA769" s="75" t="s">
        <v>115</v>
      </c>
      <c r="BB769" s="75">
        <v>1</v>
      </c>
      <c r="BC769" s="75" t="s">
        <v>209</v>
      </c>
      <c r="BD769" s="104"/>
      <c r="BE769" s="104"/>
      <c r="BF769" s="101"/>
      <c r="BG769" s="101"/>
      <c r="BH769" s="101"/>
      <c r="BI769" s="101"/>
      <c r="BJ769" s="101"/>
      <c r="BK769" s="101"/>
      <c r="BL769" s="101"/>
      <c r="BM769" s="101"/>
      <c r="BN769" s="101"/>
      <c r="BO769" s="103"/>
      <c r="BP769" s="101"/>
      <c r="BQ769" s="101"/>
      <c r="BR769" s="101"/>
      <c r="BS769" s="101"/>
      <c r="BT769" s="101"/>
      <c r="BU769" s="101"/>
      <c r="BV769" s="101"/>
      <c r="BW769" s="101"/>
      <c r="BX769" s="101"/>
      <c r="BY769" s="101"/>
      <c r="BZ769" s="101"/>
      <c r="CA769" s="101"/>
      <c r="CB769" s="101"/>
      <c r="CC769" s="101"/>
      <c r="CD769" s="101"/>
      <c r="CE769" s="101"/>
      <c r="CF769" s="101"/>
      <c r="CG769" s="37" t="e">
        <f>VLOOKUP(Table_1[[#This Row],[EAN]],'[1]Planilha1'!$E:$R,13,0)</f>
        <v>#N/A</v>
      </c>
      <c r="CI769" s="188">
        <f>IF(Table_1[[#This Row],[STATUS MERCADO]]="GO",Table_1[[#This Row],[M. BRUTA TOTAL]],0)</f>
        <v>0</v>
      </c>
      <c r="CJ769" s="188">
        <f>IF(Table_1[[#This Row],[STATUS MERCADO]]="GO",Table_1[[#This Row],[PV UNIT. REALIZADO]]*Table_1[[#This Row],[QUANTIDADE]],0)</f>
        <v>0</v>
      </c>
    </row>
    <row r="770" ht="15" hidden="1">
      <c r="A770" s="7"/>
      <c r="B770" s="84" t="s">
        <v>79</v>
      </c>
      <c r="C770" s="75">
        <v>220851</v>
      </c>
      <c r="D770" s="75">
        <v>691</v>
      </c>
      <c r="E770" s="85">
        <v>7899819800924</v>
      </c>
      <c r="F770" s="86" t="s">
        <v>287</v>
      </c>
      <c r="G770" s="75" t="s">
        <v>24</v>
      </c>
      <c r="H770" s="75">
        <v>1530</v>
      </c>
      <c r="I770" s="87" t="s">
        <v>204</v>
      </c>
      <c r="J770" s="75" t="s">
        <v>285</v>
      </c>
      <c r="K770" s="88" t="s">
        <v>84</v>
      </c>
      <c r="L770" s="88">
        <v>10</v>
      </c>
      <c r="M770" s="88">
        <v>4</v>
      </c>
      <c r="N770" s="75" t="s">
        <v>85</v>
      </c>
      <c r="O770" s="75" t="s">
        <v>208</v>
      </c>
      <c r="P770" s="89"/>
      <c r="Q770" s="90">
        <f>(17/100+7.6/100+1.65/100)*P770</f>
        <v>0</v>
      </c>
      <c r="R770" s="90"/>
      <c r="S770" s="90"/>
      <c r="T770" s="90"/>
      <c r="U770" s="90"/>
      <c r="V770" s="90">
        <f>+P770-Q770+R770+S770+T770+U770</f>
        <v>0</v>
      </c>
      <c r="W770" s="91">
        <f>(1.02/100)</f>
        <v>1.02E-2</v>
      </c>
      <c r="X770" s="91">
        <v>4.8E-3</v>
      </c>
      <c r="Y770" s="91">
        <v>0.17</v>
      </c>
      <c r="Z770" s="91">
        <v>1.65E-2</v>
      </c>
      <c r="AA770" s="91">
        <v>7.6E-2</v>
      </c>
      <c r="AB770" s="91">
        <f>SUM(W770:AA770)</f>
        <v>0.2775</v>
      </c>
      <c r="AC770" s="75">
        <v>10</v>
      </c>
      <c r="AD770" s="92">
        <f>IF(AL770="","",+AC770*AL770)</f>
      </c>
      <c r="AE770" s="93">
        <f>IF(AL770="","",+AL770*AB770)</f>
      </c>
      <c r="AF770" s="92">
        <f>IF(AL770="","",+AL770-AE770)</f>
      </c>
      <c r="AG770" s="93">
        <f>+V770</f>
        <v>0</v>
      </c>
      <c r="AH770" s="92">
        <f>IF(AF770="","",+AF770-AG770)</f>
      </c>
      <c r="AI770" s="92">
        <f>IF(AH770="","",+AH770*AC770)</f>
      </c>
      <c r="AJ770" s="93"/>
      <c r="AK770" s="94">
        <v>0.33</v>
      </c>
      <c r="AL770" s="93">
        <f>IF(V770=0,"",V770/(1-AB770-AK770))</f>
      </c>
      <c r="AM770" s="95">
        <v>0.33</v>
      </c>
      <c r="AN770" s="93">
        <f>IF(V770=0,"",V770/(1-AB770-AM770))</f>
      </c>
      <c r="AO770" s="96">
        <v>1.2</v>
      </c>
      <c r="AP770" s="93">
        <f>IF(BD!AJ770="","",BD!AJ770*BD!AO770)</f>
      </c>
      <c r="AQ770" s="91">
        <f>BD!AM770/BD!AK770-1</f>
        <v>0</v>
      </c>
      <c r="AR770" s="91">
        <f>IF(BD!AN770="","",IF(BD!AJ770="","",BD!AN770/BD!AJ770-1))</f>
      </c>
      <c r="AS770" s="91">
        <f>IF(BD!AN770="","",IF(BD!AN770&lt;BD!AL770,"ABAIXO DA META","DENTRO DA META"))</f>
      </c>
      <c r="AT770" s="91" t="str">
        <f>IF(BD!AJ770="","EM ANÁLISE",IF(BD!AP770&gt;=BD!AN770,"GO", "NO GO"))</f>
        <v>EM ANÁLISE</v>
      </c>
      <c r="AU770" s="97">
        <f>IF(AN770="","",+BD!$AN770-AJ770)</f>
      </c>
      <c r="AV770" s="98"/>
      <c r="AW770" s="90">
        <f>BD!P770*BD!AC770</f>
        <v>0</v>
      </c>
      <c r="AX770" s="90">
        <f>BD!V770*BD!AC770</f>
        <v>0</v>
      </c>
      <c r="AY770" s="90">
        <f>IF(BD!AN770="","",BD!AN770*BD!AC770)</f>
      </c>
      <c r="AZ770" s="75" t="s">
        <v>123</v>
      </c>
      <c r="BA770" s="75" t="s">
        <v>115</v>
      </c>
      <c r="BB770" s="75">
        <v>1</v>
      </c>
      <c r="BC770" s="75" t="s">
        <v>209</v>
      </c>
      <c r="BD770" s="104"/>
      <c r="BE770" s="104"/>
      <c r="BF770" s="101"/>
      <c r="BG770" s="101"/>
      <c r="BH770" s="101"/>
      <c r="BI770" s="101"/>
      <c r="BJ770" s="101"/>
      <c r="BK770" s="101"/>
      <c r="BL770" s="101"/>
      <c r="BM770" s="101"/>
      <c r="BN770" s="101"/>
      <c r="BO770" s="103"/>
      <c r="BP770" s="101"/>
      <c r="BQ770" s="101"/>
      <c r="BR770" s="101"/>
      <c r="BS770" s="101"/>
      <c r="BT770" s="101"/>
      <c r="BU770" s="101"/>
      <c r="BV770" s="101"/>
      <c r="BW770" s="101"/>
      <c r="BX770" s="101"/>
      <c r="BY770" s="101"/>
      <c r="BZ770" s="101"/>
      <c r="CA770" s="101"/>
      <c r="CB770" s="101"/>
      <c r="CC770" s="101"/>
      <c r="CD770" s="101"/>
      <c r="CE770" s="101"/>
      <c r="CF770" s="101"/>
      <c r="CG770" s="37" t="e">
        <f>VLOOKUP(Table_1[[#This Row],[EAN]],'[1]Planilha1'!$E:$R,13,0)</f>
        <v>#N/A</v>
      </c>
      <c r="CI770" s="188">
        <f>IF(Table_1[[#This Row],[STATUS MERCADO]]="GO",Table_1[[#This Row],[M. BRUTA TOTAL]],0)</f>
        <v>0</v>
      </c>
      <c r="CJ770" s="188">
        <f>IF(Table_1[[#This Row],[STATUS MERCADO]]="GO",Table_1[[#This Row],[PV UNIT. REALIZADO]]*Table_1[[#This Row],[QUANTIDADE]],0)</f>
        <v>0</v>
      </c>
    </row>
    <row r="771" ht="15" hidden="1">
      <c r="A771" s="7"/>
      <c r="B771" s="84" t="s">
        <v>79</v>
      </c>
      <c r="C771" s="75">
        <v>220853</v>
      </c>
      <c r="D771" s="75">
        <v>827134</v>
      </c>
      <c r="E771" s="85">
        <v>7894904827138</v>
      </c>
      <c r="F771" s="86" t="s">
        <v>290</v>
      </c>
      <c r="G771" s="75" t="s">
        <v>14</v>
      </c>
      <c r="H771" s="75">
        <v>440</v>
      </c>
      <c r="I771" s="87" t="s">
        <v>291</v>
      </c>
      <c r="J771" s="75" t="s">
        <v>292</v>
      </c>
      <c r="K771" s="88" t="s">
        <v>84</v>
      </c>
      <c r="L771" s="88">
        <v>5</v>
      </c>
      <c r="M771" s="88">
        <v>4</v>
      </c>
      <c r="N771" s="75" t="s">
        <v>85</v>
      </c>
      <c r="O771" s="75" t="s">
        <v>155</v>
      </c>
      <c r="P771" s="89"/>
      <c r="Q771" s="90">
        <f>(17/100+7.6/100+1.65/100)*P771</f>
        <v>0</v>
      </c>
      <c r="R771" s="90"/>
      <c r="S771" s="90"/>
      <c r="T771" s="90"/>
      <c r="U771" s="90"/>
      <c r="V771" s="90">
        <f>+P771-Q771+R771+S771+T771+U771</f>
        <v>0</v>
      </c>
      <c r="W771" s="91">
        <f>(1.02/100)</f>
        <v>1.02E-2</v>
      </c>
      <c r="X771" s="91">
        <v>4.8E-3</v>
      </c>
      <c r="Y771" s="91">
        <v>0.17</v>
      </c>
      <c r="Z771" s="91">
        <v>1.65E-2</v>
      </c>
      <c r="AA771" s="91">
        <v>7.6E-2</v>
      </c>
      <c r="AB771" s="91">
        <f>SUM(W771:AA771)</f>
        <v>0.2775</v>
      </c>
      <c r="AC771" s="75">
        <v>5</v>
      </c>
      <c r="AD771" s="92">
        <f>IF(AL771="","",+AC771*AL771)</f>
      </c>
      <c r="AE771" s="93">
        <f>IF(AL771="","",+AL771*AB771)</f>
      </c>
      <c r="AF771" s="92">
        <f>IF(AL771="","",+AL771-AE771)</f>
      </c>
      <c r="AG771" s="93">
        <f>+V771</f>
        <v>0</v>
      </c>
      <c r="AH771" s="92">
        <f>IF(AF771="","",+AF771-AG771)</f>
      </c>
      <c r="AI771" s="92">
        <f>IF(AH771="","",+AH771*AC771)</f>
      </c>
      <c r="AJ771" s="93"/>
      <c r="AK771" s="94">
        <v>0.33</v>
      </c>
      <c r="AL771" s="93">
        <f>IF(V771=0,"",V771/(1-AB771-AK771))</f>
      </c>
      <c r="AM771" s="95">
        <v>0.33</v>
      </c>
      <c r="AN771" s="93">
        <f>IF(V771=0,"",V771/(1-AB771-AM771))</f>
      </c>
      <c r="AO771" s="96">
        <v>1.2</v>
      </c>
      <c r="AP771" s="93">
        <f>IF(BD!AJ771="","",BD!AJ771*BD!AO771)</f>
      </c>
      <c r="AQ771" s="91">
        <f>BD!AM771/BD!AK771-1</f>
        <v>0</v>
      </c>
      <c r="AR771" s="91">
        <f>IF(BD!AN771="","",IF(BD!AJ771="","",BD!AN771/BD!AJ771-1))</f>
      </c>
      <c r="AS771" s="91">
        <f>IF(BD!AN771="","",IF(BD!AN771&lt;BD!AL771,"ABAIXO DA META","DENTRO DA META"))</f>
      </c>
      <c r="AT771" s="91" t="str">
        <f>IF(BD!AJ771="","EM ANÁLISE",IF(BD!AP771&gt;=BD!AN771,"GO", "NO GO"))</f>
        <v>EM ANÁLISE</v>
      </c>
      <c r="AU771" s="97">
        <f>IF(AN771="","",+BD!$AN771-AJ771)</f>
      </c>
      <c r="AV771" s="98"/>
      <c r="AW771" s="90">
        <f>BD!P771*BD!AC771</f>
        <v>0</v>
      </c>
      <c r="AX771" s="90">
        <f>BD!V771*BD!AC771</f>
        <v>0</v>
      </c>
      <c r="AY771" s="90">
        <f>IF(BD!AN771="","",BD!AN771*BD!AC771)</f>
      </c>
      <c r="AZ771" s="75" t="s">
        <v>123</v>
      </c>
      <c r="BA771" s="75"/>
      <c r="BB771" s="75"/>
      <c r="BC771" s="75"/>
      <c r="BD771" s="104"/>
      <c r="BE771" s="104"/>
      <c r="BF771" s="101"/>
      <c r="BG771" s="101"/>
      <c r="BH771" s="101"/>
      <c r="BI771" s="101"/>
      <c r="BJ771" s="101"/>
      <c r="BK771" s="101"/>
      <c r="BL771" s="101"/>
      <c r="BM771" s="101"/>
      <c r="BN771" s="101"/>
      <c r="BO771" s="103"/>
      <c r="BP771" s="101"/>
      <c r="BQ771" s="101"/>
      <c r="BR771" s="101"/>
      <c r="BS771" s="101"/>
      <c r="BT771" s="101"/>
      <c r="BU771" s="101"/>
      <c r="BV771" s="101"/>
      <c r="BW771" s="101"/>
      <c r="BX771" s="101"/>
      <c r="BY771" s="101"/>
      <c r="BZ771" s="101"/>
      <c r="CA771" s="101"/>
      <c r="CB771" s="101"/>
      <c r="CC771" s="101"/>
      <c r="CD771" s="101"/>
      <c r="CE771" s="101"/>
      <c r="CF771" s="101"/>
      <c r="CG771" s="37" t="e">
        <f>VLOOKUP(Table_1[[#This Row],[EAN]],'[1]Planilha1'!$E:$R,13,0)</f>
        <v>#N/A</v>
      </c>
      <c r="CI771" s="188">
        <f>IF(Table_1[[#This Row],[STATUS MERCADO]]="GO",Table_1[[#This Row],[M. BRUTA TOTAL]],0)</f>
        <v>0</v>
      </c>
      <c r="CJ771" s="188">
        <f>IF(Table_1[[#This Row],[STATUS MERCADO]]="GO",Table_1[[#This Row],[PV UNIT. REALIZADO]]*Table_1[[#This Row],[QUANTIDADE]],0)</f>
        <v>0</v>
      </c>
    </row>
    <row r="772" ht="15" hidden="1">
      <c r="A772" s="7"/>
      <c r="B772" s="84" t="s">
        <v>79</v>
      </c>
      <c r="C772" s="75">
        <v>220856</v>
      </c>
      <c r="D772" s="75">
        <v>1639</v>
      </c>
      <c r="E772" s="85">
        <v>7898553443886</v>
      </c>
      <c r="F772" s="86" t="s">
        <v>295</v>
      </c>
      <c r="G772" s="75" t="s">
        <v>17</v>
      </c>
      <c r="H772" s="75">
        <v>3910</v>
      </c>
      <c r="I772" s="87" t="s">
        <v>296</v>
      </c>
      <c r="J772" s="75" t="s">
        <v>297</v>
      </c>
      <c r="K772" s="88" t="s">
        <v>84</v>
      </c>
      <c r="L772" s="88">
        <v>1</v>
      </c>
      <c r="M772" s="88">
        <v>0</v>
      </c>
      <c r="N772" s="75" t="s">
        <v>85</v>
      </c>
      <c r="O772" s="105">
        <v>27152731000109</v>
      </c>
      <c r="P772" s="89"/>
      <c r="Q772" s="90">
        <f>(17/100+7.6/100+1.65/100)*P772</f>
        <v>0</v>
      </c>
      <c r="R772" s="90"/>
      <c r="S772" s="90"/>
      <c r="T772" s="90"/>
      <c r="U772" s="90"/>
      <c r="V772" s="90">
        <f>+P772-Q772+R772+S772+T772+U772</f>
        <v>0</v>
      </c>
      <c r="W772" s="91">
        <f>(1.02/100)</f>
        <v>1.02E-2</v>
      </c>
      <c r="X772" s="91">
        <v>4.8E-3</v>
      </c>
      <c r="Y772" s="91">
        <v>0.17</v>
      </c>
      <c r="Z772" s="91">
        <v>1.65E-2</v>
      </c>
      <c r="AA772" s="91">
        <v>7.6E-2</v>
      </c>
      <c r="AB772" s="91">
        <f>SUM(W772:AA772)</f>
        <v>0.2775</v>
      </c>
      <c r="AC772" s="75">
        <v>1</v>
      </c>
      <c r="AD772" s="92">
        <f>IF(AL772="","",+AC772*AL772)</f>
      </c>
      <c r="AE772" s="93">
        <f>IF(AL772="","",+AL772*AB772)</f>
      </c>
      <c r="AF772" s="92">
        <f>IF(AL772="","",+AL772-AE772)</f>
      </c>
      <c r="AG772" s="93">
        <f>+V772</f>
        <v>0</v>
      </c>
      <c r="AH772" s="92">
        <f>IF(AF772="","",+AF772-AG772)</f>
      </c>
      <c r="AI772" s="92">
        <f>IF(AH772="","",+AH772*AC772)</f>
      </c>
      <c r="AJ772" s="93"/>
      <c r="AK772" s="94">
        <v>0.33</v>
      </c>
      <c r="AL772" s="93">
        <f>IF(V772=0,"",V772/(1-AB772-AK772))</f>
      </c>
      <c r="AM772" s="95">
        <v>0.33</v>
      </c>
      <c r="AN772" s="93">
        <f>IF(V772=0,"",V772/(1-AB772-AM772))</f>
      </c>
      <c r="AO772" s="96">
        <v>1.2</v>
      </c>
      <c r="AP772" s="93">
        <f>IF(BD!AJ772="","",BD!AJ772*BD!AO772)</f>
      </c>
      <c r="AQ772" s="91">
        <f>BD!AM772/BD!AK772-1</f>
        <v>0</v>
      </c>
      <c r="AR772" s="91">
        <f>IF(BD!AN772="","",IF(BD!AJ772="","",BD!AN772/BD!AJ772-1))</f>
      </c>
      <c r="AS772" s="91">
        <f>IF(BD!AN772="","",IF(BD!AN772&lt;BD!AL772,"ABAIXO DA META","DENTRO DA META"))</f>
      </c>
      <c r="AT772" s="91" t="str">
        <f>IF(BD!AJ772="","EM ANÁLISE",IF(BD!AP772&gt;=BD!AN772,"GO", "NO GO"))</f>
        <v>EM ANÁLISE</v>
      </c>
      <c r="AU772" s="97">
        <f>IF(AN772="","",+BD!$AN772-AJ772)</f>
      </c>
      <c r="AV772" s="98"/>
      <c r="AW772" s="90">
        <f>BD!P772*BD!AC772</f>
        <v>0</v>
      </c>
      <c r="AX772" s="90">
        <f>BD!V772*BD!AC772</f>
        <v>0</v>
      </c>
      <c r="AY772" s="90">
        <f>IF(BD!AN772="","",BD!AN772*BD!AC772)</f>
      </c>
      <c r="AZ772" s="75" t="s">
        <v>123</v>
      </c>
      <c r="BA772" s="75"/>
      <c r="BB772" s="75"/>
      <c r="BC772" s="75"/>
      <c r="BD772" s="104"/>
      <c r="BE772" s="104"/>
      <c r="BF772" s="101"/>
      <c r="BG772" s="101"/>
      <c r="BH772" s="101"/>
      <c r="BI772" s="101"/>
      <c r="BJ772" s="101"/>
      <c r="BK772" s="101"/>
      <c r="BL772" s="101"/>
      <c r="BM772" s="101"/>
      <c r="BN772" s="101"/>
      <c r="BO772" s="103"/>
      <c r="BP772" s="101"/>
      <c r="BQ772" s="101"/>
      <c r="BR772" s="101"/>
      <c r="BS772" s="101"/>
      <c r="BT772" s="101"/>
      <c r="BU772" s="101"/>
      <c r="BV772" s="101"/>
      <c r="BW772" s="101"/>
      <c r="BX772" s="101"/>
      <c r="BY772" s="101"/>
      <c r="BZ772" s="101"/>
      <c r="CA772" s="101"/>
      <c r="CB772" s="101"/>
      <c r="CC772" s="101"/>
      <c r="CD772" s="101"/>
      <c r="CE772" s="101"/>
      <c r="CF772" s="101"/>
      <c r="CG772" s="37" t="e">
        <f>VLOOKUP(Table_1[[#This Row],[EAN]],'[1]Planilha1'!$E:$R,13,0)</f>
        <v>#N/A</v>
      </c>
      <c r="CI772" s="188">
        <f>IF(Table_1[[#This Row],[STATUS MERCADO]]="GO",Table_1[[#This Row],[M. BRUTA TOTAL]],0)</f>
        <v>0</v>
      </c>
      <c r="CJ772" s="188">
        <f>IF(Table_1[[#This Row],[STATUS MERCADO]]="GO",Table_1[[#This Row],[PV UNIT. REALIZADO]]*Table_1[[#This Row],[QUANTIDADE]],0)</f>
        <v>0</v>
      </c>
    </row>
    <row r="773" ht="15" hidden="1">
      <c r="A773" s="7"/>
      <c r="B773" s="84" t="s">
        <v>79</v>
      </c>
      <c r="C773" s="75">
        <v>220858</v>
      </c>
      <c r="D773" s="75">
        <v>20221</v>
      </c>
      <c r="E773" s="85">
        <v>7898396117807</v>
      </c>
      <c r="F773" s="86" t="s">
        <v>299</v>
      </c>
      <c r="G773" s="75" t="s">
        <v>24</v>
      </c>
      <c r="H773" s="75">
        <v>590</v>
      </c>
      <c r="I773" s="87" t="s">
        <v>82</v>
      </c>
      <c r="J773" s="75" t="s">
        <v>83</v>
      </c>
      <c r="K773" s="88" t="s">
        <v>84</v>
      </c>
      <c r="L773" s="88">
        <v>24</v>
      </c>
      <c r="M773" s="88">
        <v>4</v>
      </c>
      <c r="N773" s="75" t="s">
        <v>85</v>
      </c>
      <c r="O773" s="75" t="s">
        <v>208</v>
      </c>
      <c r="P773" s="89"/>
      <c r="Q773" s="90">
        <f>(17/100+7.6/100+1.65/100)*P773</f>
        <v>0</v>
      </c>
      <c r="R773" s="90"/>
      <c r="S773" s="90"/>
      <c r="T773" s="90"/>
      <c r="U773" s="90"/>
      <c r="V773" s="90">
        <f>+P773-Q773+R773+S773+T773+U773</f>
        <v>0</v>
      </c>
      <c r="W773" s="91">
        <f>(1.02/100)</f>
        <v>1.02E-2</v>
      </c>
      <c r="X773" s="91">
        <v>4.8E-3</v>
      </c>
      <c r="Y773" s="91">
        <v>0.17</v>
      </c>
      <c r="Z773" s="91">
        <v>1.65E-2</v>
      </c>
      <c r="AA773" s="91">
        <v>7.6E-2</v>
      </c>
      <c r="AB773" s="91">
        <f>SUM(W773:AA773)</f>
        <v>0.2775</v>
      </c>
      <c r="AC773" s="75">
        <v>24</v>
      </c>
      <c r="AD773" s="92">
        <f>IF(AL773="","",+AC773*AL773)</f>
      </c>
      <c r="AE773" s="93">
        <f>IF(AL773="","",+AL773*AB773)</f>
      </c>
      <c r="AF773" s="92">
        <f>IF(AL773="","",+AL773-AE773)</f>
      </c>
      <c r="AG773" s="93">
        <f>+V773</f>
        <v>0</v>
      </c>
      <c r="AH773" s="92">
        <f>IF(AF773="","",+AF773-AG773)</f>
      </c>
      <c r="AI773" s="92">
        <f>IF(AH773="","",+AH773*AC773)</f>
      </c>
      <c r="AJ773" s="93"/>
      <c r="AK773" s="94">
        <v>0.33</v>
      </c>
      <c r="AL773" s="93">
        <f>IF(V773=0,"",V773/(1-AB773-AK773))</f>
      </c>
      <c r="AM773" s="95">
        <v>0.33</v>
      </c>
      <c r="AN773" s="93">
        <f>IF(V773=0,"",V773/(1-AB773-AM773))</f>
      </c>
      <c r="AO773" s="96">
        <v>1.2</v>
      </c>
      <c r="AP773" s="93">
        <f>IF(BD!AJ773="","",BD!AJ773*BD!AO773)</f>
      </c>
      <c r="AQ773" s="91">
        <f>BD!AM773/BD!AK773-1</f>
        <v>0</v>
      </c>
      <c r="AR773" s="91">
        <f>IF(BD!AN773="","",IF(BD!AJ773="","",BD!AN773/BD!AJ773-1))</f>
      </c>
      <c r="AS773" s="91">
        <f>IF(BD!AN773="","",IF(BD!AN773&lt;BD!AL773,"ABAIXO DA META","DENTRO DA META"))</f>
      </c>
      <c r="AT773" s="91" t="str">
        <f>IF(BD!AJ773="","EM ANÁLISE",IF(BD!AP773&gt;=BD!AN773,"GO", "NO GO"))</f>
        <v>EM ANÁLISE</v>
      </c>
      <c r="AU773" s="97">
        <f>IF(AN773="","",+BD!$AN773-AJ773)</f>
      </c>
      <c r="AV773" s="98"/>
      <c r="AW773" s="90">
        <f>BD!P773*BD!AC773</f>
        <v>0</v>
      </c>
      <c r="AX773" s="90">
        <f>BD!V773*BD!AC773</f>
        <v>0</v>
      </c>
      <c r="AY773" s="90">
        <f>IF(BD!AN773="","",BD!AN773*BD!AC773)</f>
      </c>
      <c r="AZ773" s="75" t="s">
        <v>123</v>
      </c>
      <c r="BA773" s="75" t="s">
        <v>115</v>
      </c>
      <c r="BB773" s="75">
        <v>1</v>
      </c>
      <c r="BC773" s="75" t="s">
        <v>209</v>
      </c>
      <c r="BD773" s="104"/>
      <c r="BE773" s="104"/>
      <c r="BF773" s="101"/>
      <c r="BG773" s="101"/>
      <c r="BH773" s="101"/>
      <c r="BI773" s="101"/>
      <c r="BJ773" s="101"/>
      <c r="BK773" s="101"/>
      <c r="BL773" s="101"/>
      <c r="BM773" s="101"/>
      <c r="BN773" s="101"/>
      <c r="BO773" s="103"/>
      <c r="BP773" s="101"/>
      <c r="BQ773" s="101"/>
      <c r="BR773" s="101"/>
      <c r="BS773" s="101"/>
      <c r="BT773" s="101"/>
      <c r="BU773" s="101"/>
      <c r="BV773" s="101"/>
      <c r="BW773" s="101"/>
      <c r="BX773" s="101"/>
      <c r="BY773" s="101"/>
      <c r="BZ773" s="101"/>
      <c r="CA773" s="101"/>
      <c r="CB773" s="101"/>
      <c r="CC773" s="101"/>
      <c r="CD773" s="101"/>
      <c r="CE773" s="101"/>
      <c r="CF773" s="101"/>
      <c r="CG773" s="37" t="e">
        <f>VLOOKUP(Table_1[[#This Row],[EAN]],'[1]Planilha1'!$E:$R,13,0)</f>
        <v>#N/A</v>
      </c>
      <c r="CI773" s="188">
        <f>IF(Table_1[[#This Row],[STATUS MERCADO]]="GO",Table_1[[#This Row],[M. BRUTA TOTAL]],0)</f>
        <v>0</v>
      </c>
      <c r="CJ773" s="188">
        <f>IF(Table_1[[#This Row],[STATUS MERCADO]]="GO",Table_1[[#This Row],[PV UNIT. REALIZADO]]*Table_1[[#This Row],[QUANTIDADE]],0)</f>
        <v>0</v>
      </c>
    </row>
    <row r="774" ht="15" hidden="1">
      <c r="A774" s="7"/>
      <c r="B774" s="84" t="s">
        <v>79</v>
      </c>
      <c r="C774" s="75">
        <v>220860</v>
      </c>
      <c r="D774" s="75">
        <v>20222</v>
      </c>
      <c r="E774" s="85">
        <v>7898396117791</v>
      </c>
      <c r="F774" s="86" t="s">
        <v>301</v>
      </c>
      <c r="G774" s="75" t="s">
        <v>24</v>
      </c>
      <c r="H774" s="75">
        <v>590</v>
      </c>
      <c r="I774" s="87" t="s">
        <v>82</v>
      </c>
      <c r="J774" s="75" t="s">
        <v>83</v>
      </c>
      <c r="K774" s="88" t="s">
        <v>84</v>
      </c>
      <c r="L774" s="88">
        <v>24</v>
      </c>
      <c r="M774" s="88">
        <v>4</v>
      </c>
      <c r="N774" s="75" t="s">
        <v>85</v>
      </c>
      <c r="O774" s="75" t="s">
        <v>208</v>
      </c>
      <c r="P774" s="89"/>
      <c r="Q774" s="90">
        <f>(17/100+7.6/100+1.65/100)*P774</f>
        <v>0</v>
      </c>
      <c r="R774" s="90"/>
      <c r="S774" s="90"/>
      <c r="T774" s="90"/>
      <c r="U774" s="90"/>
      <c r="V774" s="90">
        <f>+P774-Q774+R774+S774+T774+U774</f>
        <v>0</v>
      </c>
      <c r="W774" s="91">
        <f>(1.02/100)</f>
        <v>1.02E-2</v>
      </c>
      <c r="X774" s="91">
        <v>4.8E-3</v>
      </c>
      <c r="Y774" s="91">
        <v>0.17</v>
      </c>
      <c r="Z774" s="91">
        <v>1.65E-2</v>
      </c>
      <c r="AA774" s="91">
        <v>7.6E-2</v>
      </c>
      <c r="AB774" s="91">
        <f>SUM(W774:AA774)</f>
        <v>0.2775</v>
      </c>
      <c r="AC774" s="75">
        <v>24</v>
      </c>
      <c r="AD774" s="92">
        <f>IF(AL774="","",+AC774*AL774)</f>
      </c>
      <c r="AE774" s="93">
        <f>IF(AL774="","",+AL774*AB774)</f>
      </c>
      <c r="AF774" s="92">
        <f>IF(AL774="","",+AL774-AE774)</f>
      </c>
      <c r="AG774" s="93">
        <f>+V774</f>
        <v>0</v>
      </c>
      <c r="AH774" s="92">
        <f>IF(AF774="","",+AF774-AG774)</f>
      </c>
      <c r="AI774" s="92">
        <f>IF(AH774="","",+AH774*AC774)</f>
      </c>
      <c r="AJ774" s="93"/>
      <c r="AK774" s="94">
        <v>0.33</v>
      </c>
      <c r="AL774" s="93">
        <f>IF(V774=0,"",V774/(1-AB774-AK774))</f>
      </c>
      <c r="AM774" s="95">
        <v>0.33</v>
      </c>
      <c r="AN774" s="93">
        <f>IF(V774=0,"",V774/(1-AB774-AM774))</f>
      </c>
      <c r="AO774" s="96">
        <v>1.2</v>
      </c>
      <c r="AP774" s="93">
        <f>IF(BD!AJ774="","",BD!AJ774*BD!AO774)</f>
      </c>
      <c r="AQ774" s="91">
        <f>BD!AM774/BD!AK774-1</f>
        <v>0</v>
      </c>
      <c r="AR774" s="91">
        <f>IF(BD!AN774="","",IF(BD!AJ774="","",BD!AN774/BD!AJ774-1))</f>
      </c>
      <c r="AS774" s="91">
        <f>IF(BD!AN774="","",IF(BD!AN774&lt;BD!AL774,"ABAIXO DA META","DENTRO DA META"))</f>
      </c>
      <c r="AT774" s="91" t="str">
        <f>IF(BD!AJ774="","EM ANÁLISE",IF(BD!AP774&gt;=BD!AN774,"GO", "NO GO"))</f>
        <v>EM ANÁLISE</v>
      </c>
      <c r="AU774" s="97">
        <f>IF(AN774="","",+BD!$AN774-AJ774)</f>
      </c>
      <c r="AV774" s="98"/>
      <c r="AW774" s="90">
        <f>BD!P774*BD!AC774</f>
        <v>0</v>
      </c>
      <c r="AX774" s="90">
        <f>BD!V774*BD!AC774</f>
        <v>0</v>
      </c>
      <c r="AY774" s="90">
        <f>IF(BD!AN774="","",BD!AN774*BD!AC774)</f>
      </c>
      <c r="AZ774" s="75" t="s">
        <v>123</v>
      </c>
      <c r="BA774" s="75" t="s">
        <v>115</v>
      </c>
      <c r="BB774" s="75">
        <v>1</v>
      </c>
      <c r="BC774" s="75" t="s">
        <v>209</v>
      </c>
      <c r="BD774" s="104"/>
      <c r="BE774" s="104"/>
      <c r="BF774" s="101"/>
      <c r="BG774" s="101"/>
      <c r="BH774" s="101"/>
      <c r="BI774" s="101"/>
      <c r="BJ774" s="101"/>
      <c r="BK774" s="101"/>
      <c r="BL774" s="101"/>
      <c r="BM774" s="101"/>
      <c r="BN774" s="101"/>
      <c r="BO774" s="103"/>
      <c r="BP774" s="101"/>
      <c r="BQ774" s="101"/>
      <c r="BR774" s="101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37" t="e">
        <f>VLOOKUP(Table_1[[#This Row],[EAN]],'[1]Planilha1'!$E:$R,13,0)</f>
        <v>#N/A</v>
      </c>
      <c r="CI774" s="188">
        <f>IF(Table_1[[#This Row],[STATUS MERCADO]]="GO",Table_1[[#This Row],[M. BRUTA TOTAL]],0)</f>
        <v>0</v>
      </c>
      <c r="CJ774" s="188">
        <f>IF(Table_1[[#This Row],[STATUS MERCADO]]="GO",Table_1[[#This Row],[PV UNIT. REALIZADO]]*Table_1[[#This Row],[QUANTIDADE]],0)</f>
        <v>0</v>
      </c>
    </row>
    <row r="775" ht="15" hidden="1">
      <c r="A775" s="7"/>
      <c r="B775" s="84" t="s">
        <v>79</v>
      </c>
      <c r="C775" s="75">
        <v>220863</v>
      </c>
      <c r="D775" s="75">
        <v>3659</v>
      </c>
      <c r="E775" s="85">
        <v>7897520100715</v>
      </c>
      <c r="F775" s="86" t="s">
        <v>304</v>
      </c>
      <c r="G775" s="75" t="s">
        <v>24</v>
      </c>
      <c r="H775" s="75">
        <v>590</v>
      </c>
      <c r="I775" s="87" t="s">
        <v>82</v>
      </c>
      <c r="J775" s="75" t="s">
        <v>83</v>
      </c>
      <c r="K775" s="88" t="s">
        <v>84</v>
      </c>
      <c r="L775" s="88">
        <v>24</v>
      </c>
      <c r="M775" s="88">
        <v>0</v>
      </c>
      <c r="N775" s="75" t="s">
        <v>85</v>
      </c>
      <c r="O775" s="75" t="s">
        <v>114</v>
      </c>
      <c r="P775" s="89"/>
      <c r="Q775" s="90">
        <f>(17/100+7.6/100+1.65/100)*P775</f>
        <v>0</v>
      </c>
      <c r="R775" s="90"/>
      <c r="S775" s="90"/>
      <c r="T775" s="90"/>
      <c r="U775" s="90"/>
      <c r="V775" s="90">
        <f>+P775-Q775+R775+S775+T775+U775</f>
        <v>0</v>
      </c>
      <c r="W775" s="91">
        <f>(1.02/100)</f>
        <v>1.02E-2</v>
      </c>
      <c r="X775" s="91">
        <v>4.8E-3</v>
      </c>
      <c r="Y775" s="91">
        <v>0.17</v>
      </c>
      <c r="Z775" s="91">
        <v>1.65E-2</v>
      </c>
      <c r="AA775" s="91">
        <v>7.6E-2</v>
      </c>
      <c r="AB775" s="91">
        <f>SUM(W775:AA775)</f>
        <v>0.2775</v>
      </c>
      <c r="AC775" s="75">
        <v>24</v>
      </c>
      <c r="AD775" s="92">
        <f>IF(AL775="","",+AC775*AL775)</f>
      </c>
      <c r="AE775" s="93">
        <f>IF(AL775="","",+AL775*AB775)</f>
      </c>
      <c r="AF775" s="92">
        <f>IF(AL775="","",+AL775-AE775)</f>
      </c>
      <c r="AG775" s="93">
        <f>+V775</f>
        <v>0</v>
      </c>
      <c r="AH775" s="92">
        <f>IF(AF775="","",+AF775-AG775)</f>
      </c>
      <c r="AI775" s="92">
        <f>IF(AH775="","",+AH775*AC775)</f>
      </c>
      <c r="AJ775" s="93"/>
      <c r="AK775" s="94">
        <v>0.33</v>
      </c>
      <c r="AL775" s="93">
        <f>IF(V775=0,"",V775/(1-AB775-AK775))</f>
      </c>
      <c r="AM775" s="95">
        <v>0.33</v>
      </c>
      <c r="AN775" s="93">
        <f>IF(V775=0,"",V775/(1-AB775-AM775))</f>
      </c>
      <c r="AO775" s="96">
        <v>1.2</v>
      </c>
      <c r="AP775" s="93">
        <f>IF(BD!AJ775="","",BD!AJ775*BD!AO775)</f>
      </c>
      <c r="AQ775" s="91">
        <f>BD!AM775/BD!AK775-1</f>
        <v>0</v>
      </c>
      <c r="AR775" s="91">
        <f>IF(BD!AN775="","",IF(BD!AJ775="","",BD!AN775/BD!AJ775-1))</f>
      </c>
      <c r="AS775" s="91">
        <f>IF(BD!AN775="","",IF(BD!AN775&lt;BD!AL775,"ABAIXO DA META","DENTRO DA META"))</f>
      </c>
      <c r="AT775" s="91" t="str">
        <f>IF(BD!AJ775="","EM ANÁLISE",IF(BD!AP775&gt;=BD!AN775,"GO", "NO GO"))</f>
        <v>EM ANÁLISE</v>
      </c>
      <c r="AU775" s="97">
        <f>IF(AN775="","",+BD!$AN775-AJ775)</f>
      </c>
      <c r="AV775" s="98"/>
      <c r="AW775" s="90">
        <f>BD!P775*BD!AC775</f>
        <v>0</v>
      </c>
      <c r="AX775" s="90">
        <f>BD!V775*BD!AC775</f>
        <v>0</v>
      </c>
      <c r="AY775" s="90">
        <f>IF(BD!AN775="","",BD!AN775*BD!AC775)</f>
      </c>
      <c r="AZ775" s="75" t="s">
        <v>123</v>
      </c>
      <c r="BA775" s="75" t="s">
        <v>115</v>
      </c>
      <c r="BB775" s="75">
        <v>1</v>
      </c>
      <c r="BC775" s="75" t="s">
        <v>116</v>
      </c>
      <c r="BD775" s="104"/>
      <c r="BE775" s="104"/>
      <c r="BF775" s="101"/>
      <c r="BG775" s="101"/>
      <c r="BH775" s="101"/>
      <c r="BI775" s="101"/>
      <c r="BJ775" s="101"/>
      <c r="BK775" s="101"/>
      <c r="BL775" s="101"/>
      <c r="BM775" s="101"/>
      <c r="BN775" s="101"/>
      <c r="BO775" s="103"/>
      <c r="BP775" s="101"/>
      <c r="BQ775" s="101"/>
      <c r="BR775" s="101"/>
      <c r="BS775" s="101"/>
      <c r="BT775" s="101"/>
      <c r="BU775" s="101"/>
      <c r="BV775" s="101"/>
      <c r="BW775" s="101"/>
      <c r="BX775" s="101"/>
      <c r="BY775" s="101"/>
      <c r="BZ775" s="101"/>
      <c r="CA775" s="101"/>
      <c r="CB775" s="101"/>
      <c r="CC775" s="101"/>
      <c r="CD775" s="101"/>
      <c r="CE775" s="101"/>
      <c r="CF775" s="101"/>
      <c r="CG775" s="37" t="e">
        <f>VLOOKUP(Table_1[[#This Row],[EAN]],'[1]Planilha1'!$E:$R,13,0)</f>
        <v>#N/A</v>
      </c>
      <c r="CI775" s="188">
        <f>IF(Table_1[[#This Row],[STATUS MERCADO]]="GO",Table_1[[#This Row],[M. BRUTA TOTAL]],0)</f>
        <v>0</v>
      </c>
      <c r="CJ775" s="188">
        <f>IF(Table_1[[#This Row],[STATUS MERCADO]]="GO",Table_1[[#This Row],[PV UNIT. REALIZADO]]*Table_1[[#This Row],[QUANTIDADE]],0)</f>
        <v>0</v>
      </c>
    </row>
    <row r="776" ht="15" hidden="1">
      <c r="A776" s="7"/>
      <c r="B776" s="84" t="s">
        <v>79</v>
      </c>
      <c r="C776" s="75">
        <v>220864</v>
      </c>
      <c r="D776" s="75" t="s">
        <v>305</v>
      </c>
      <c r="E776" s="85">
        <v>7899306040185</v>
      </c>
      <c r="F776" s="86" t="s">
        <v>306</v>
      </c>
      <c r="G776" s="75" t="s">
        <v>24</v>
      </c>
      <c r="H776" s="75">
        <v>590</v>
      </c>
      <c r="I776" s="87" t="s">
        <v>82</v>
      </c>
      <c r="J776" s="75" t="s">
        <v>307</v>
      </c>
      <c r="K776" s="88" t="s">
        <v>84</v>
      </c>
      <c r="L776" s="88">
        <v>20</v>
      </c>
      <c r="M776" s="88">
        <v>0</v>
      </c>
      <c r="N776" s="75" t="s">
        <v>85</v>
      </c>
      <c r="O776" s="75" t="s">
        <v>86</v>
      </c>
      <c r="P776" s="89"/>
      <c r="Q776" s="90">
        <f>(17/100+7.6/100+1.65/100)*P776</f>
        <v>0</v>
      </c>
      <c r="R776" s="90"/>
      <c r="S776" s="90"/>
      <c r="T776" s="90"/>
      <c r="U776" s="90"/>
      <c r="V776" s="90">
        <f>+P776-Q776+R776+S776+T776+U776</f>
        <v>0</v>
      </c>
      <c r="W776" s="91">
        <f>(1.02/100)</f>
        <v>1.02E-2</v>
      </c>
      <c r="X776" s="91">
        <v>4.8E-3</v>
      </c>
      <c r="Y776" s="91">
        <v>0.17</v>
      </c>
      <c r="Z776" s="91">
        <v>1.65E-2</v>
      </c>
      <c r="AA776" s="91">
        <v>7.6E-2</v>
      </c>
      <c r="AB776" s="91">
        <f>SUM(W776:AA776)</f>
        <v>0.2775</v>
      </c>
      <c r="AC776" s="75">
        <v>20</v>
      </c>
      <c r="AD776" s="92">
        <f>IF(AL776="","",+AC776*AL776)</f>
      </c>
      <c r="AE776" s="93">
        <f>IF(AL776="","",+AL776*AB776)</f>
      </c>
      <c r="AF776" s="92">
        <f>IF(AL776="","",+AL776-AE776)</f>
      </c>
      <c r="AG776" s="93">
        <f>+V776</f>
        <v>0</v>
      </c>
      <c r="AH776" s="92">
        <f>IF(AF776="","",+AF776-AG776)</f>
      </c>
      <c r="AI776" s="92">
        <f>IF(AH776="","",+AH776*AC776)</f>
      </c>
      <c r="AJ776" s="93"/>
      <c r="AK776" s="94">
        <v>0.33</v>
      </c>
      <c r="AL776" s="93">
        <f>IF(V776=0,"",V776/(1-AB776-AK776))</f>
      </c>
      <c r="AM776" s="95">
        <v>0.33</v>
      </c>
      <c r="AN776" s="93">
        <f>IF(V776=0,"",V776/(1-AB776-AM776))</f>
      </c>
      <c r="AO776" s="96">
        <v>1.2</v>
      </c>
      <c r="AP776" s="93">
        <f>IF(BD!AJ776="","",BD!AJ776*BD!AO776)</f>
      </c>
      <c r="AQ776" s="91">
        <f>BD!AM776/BD!AK776-1</f>
        <v>0</v>
      </c>
      <c r="AR776" s="91">
        <f>IF(BD!AN776="","",IF(BD!AJ776="","",BD!AN776/BD!AJ776-1))</f>
      </c>
      <c r="AS776" s="91">
        <f>IF(BD!AN776="","",IF(BD!AN776&lt;BD!AL776,"ABAIXO DA META","DENTRO DA META"))</f>
      </c>
      <c r="AT776" s="91" t="str">
        <f>IF(BD!AJ776="","EM ANÁLISE",IF(BD!AP776&gt;=BD!AN776,"GO", "NO GO"))</f>
        <v>EM ANÁLISE</v>
      </c>
      <c r="AU776" s="97">
        <f>IF(AN776="","",+BD!$AN776-AJ776)</f>
      </c>
      <c r="AV776" s="98"/>
      <c r="AW776" s="90">
        <f>BD!P776*BD!AC776</f>
        <v>0</v>
      </c>
      <c r="AX776" s="90">
        <f>BD!V776*BD!AC776</f>
        <v>0</v>
      </c>
      <c r="AY776" s="90">
        <f>IF(BD!AN776="","",BD!AN776*BD!AC776)</f>
      </c>
      <c r="AZ776" s="75" t="s">
        <v>123</v>
      </c>
      <c r="BA776" s="75"/>
      <c r="BB776" s="75"/>
      <c r="BC776" s="75"/>
      <c r="BD776" s="104"/>
      <c r="BE776" s="104"/>
      <c r="BF776" s="101"/>
      <c r="BG776" s="101"/>
      <c r="BH776" s="101"/>
      <c r="BI776" s="101"/>
      <c r="BJ776" s="101"/>
      <c r="BK776" s="101"/>
      <c r="BL776" s="101"/>
      <c r="BM776" s="101"/>
      <c r="BN776" s="101"/>
      <c r="BO776" s="103"/>
      <c r="BP776" s="101"/>
      <c r="BQ776" s="101"/>
      <c r="BR776" s="101"/>
      <c r="BS776" s="101"/>
      <c r="BT776" s="101"/>
      <c r="BU776" s="101"/>
      <c r="BV776" s="101"/>
      <c r="BW776" s="101"/>
      <c r="BX776" s="101"/>
      <c r="BY776" s="101"/>
      <c r="BZ776" s="101"/>
      <c r="CA776" s="101"/>
      <c r="CB776" s="101"/>
      <c r="CC776" s="101"/>
      <c r="CD776" s="101"/>
      <c r="CE776" s="101"/>
      <c r="CF776" s="101"/>
      <c r="CG776" s="37" t="e">
        <f>VLOOKUP(Table_1[[#This Row],[EAN]],'[1]Planilha1'!$E:$R,13,0)</f>
        <v>#N/A</v>
      </c>
      <c r="CI776" s="188">
        <f>IF(Table_1[[#This Row],[STATUS MERCADO]]="GO",Table_1[[#This Row],[M. BRUTA TOTAL]],0)</f>
        <v>0</v>
      </c>
      <c r="CJ776" s="188">
        <f>IF(Table_1[[#This Row],[STATUS MERCADO]]="GO",Table_1[[#This Row],[PV UNIT. REALIZADO]]*Table_1[[#This Row],[QUANTIDADE]],0)</f>
        <v>0</v>
      </c>
    </row>
    <row r="777" ht="15" hidden="1">
      <c r="A777" s="7"/>
      <c r="B777" s="84" t="s">
        <v>79</v>
      </c>
      <c r="C777" s="75">
        <v>220865</v>
      </c>
      <c r="D777" s="75" t="s">
        <v>308</v>
      </c>
      <c r="E777" s="85">
        <v>7899306040192</v>
      </c>
      <c r="F777" s="86" t="s">
        <v>309</v>
      </c>
      <c r="G777" s="75" t="s">
        <v>24</v>
      </c>
      <c r="H777" s="75">
        <v>590</v>
      </c>
      <c r="I777" s="87" t="s">
        <v>82</v>
      </c>
      <c r="J777" s="75" t="s">
        <v>307</v>
      </c>
      <c r="K777" s="88" t="s">
        <v>84</v>
      </c>
      <c r="L777" s="88">
        <v>20</v>
      </c>
      <c r="M777" s="88">
        <v>0</v>
      </c>
      <c r="N777" s="75" t="s">
        <v>85</v>
      </c>
      <c r="O777" s="75" t="s">
        <v>86</v>
      </c>
      <c r="P777" s="89"/>
      <c r="Q777" s="90">
        <f>(17/100+7.6/100+1.65/100)*P777</f>
        <v>0</v>
      </c>
      <c r="R777" s="90"/>
      <c r="S777" s="90"/>
      <c r="T777" s="90"/>
      <c r="U777" s="90"/>
      <c r="V777" s="90">
        <f>+P777-Q777+R777+S777+T777+U777</f>
        <v>0</v>
      </c>
      <c r="W777" s="91">
        <f>(1.02/100)</f>
        <v>1.02E-2</v>
      </c>
      <c r="X777" s="91">
        <v>4.8E-3</v>
      </c>
      <c r="Y777" s="91">
        <v>0.17</v>
      </c>
      <c r="Z777" s="91">
        <v>1.65E-2</v>
      </c>
      <c r="AA777" s="91">
        <v>7.6E-2</v>
      </c>
      <c r="AB777" s="91">
        <f>SUM(W777:AA777)</f>
        <v>0.2775</v>
      </c>
      <c r="AC777" s="75">
        <v>20</v>
      </c>
      <c r="AD777" s="92">
        <f>IF(AL777="","",+AC777*AL777)</f>
      </c>
      <c r="AE777" s="93">
        <f>IF(AL777="","",+AL777*AB777)</f>
      </c>
      <c r="AF777" s="92">
        <f>IF(AL777="","",+AL777-AE777)</f>
      </c>
      <c r="AG777" s="93">
        <f>+V777</f>
        <v>0</v>
      </c>
      <c r="AH777" s="92">
        <f>IF(AF777="","",+AF777-AG777)</f>
      </c>
      <c r="AI777" s="92">
        <f>IF(AH777="","",+AH777*AC777)</f>
      </c>
      <c r="AJ777" s="93"/>
      <c r="AK777" s="94">
        <v>0.33</v>
      </c>
      <c r="AL777" s="93">
        <f>IF(V777=0,"",V777/(1-AB777-AK777))</f>
      </c>
      <c r="AM777" s="95">
        <v>0.33</v>
      </c>
      <c r="AN777" s="93">
        <f>IF(V777=0,"",V777/(1-AB777-AM777))</f>
      </c>
      <c r="AO777" s="96">
        <v>1.2</v>
      </c>
      <c r="AP777" s="93">
        <f>IF(BD!AJ777="","",BD!AJ777*BD!AO777)</f>
      </c>
      <c r="AQ777" s="91">
        <f>BD!AM777/BD!AK777-1</f>
        <v>0</v>
      </c>
      <c r="AR777" s="91">
        <f>IF(BD!AN777="","",IF(BD!AJ777="","",BD!AN777/BD!AJ777-1))</f>
      </c>
      <c r="AS777" s="91">
        <f>IF(BD!AN777="","",IF(BD!AN777&lt;BD!AL777,"ABAIXO DA META","DENTRO DA META"))</f>
      </c>
      <c r="AT777" s="91" t="str">
        <f>IF(BD!AJ777="","EM ANÁLISE",IF(BD!AP777&gt;=BD!AN777,"GO", "NO GO"))</f>
        <v>EM ANÁLISE</v>
      </c>
      <c r="AU777" s="97">
        <f>IF(AN777="","",+BD!$AN777-AJ777)</f>
      </c>
      <c r="AV777" s="98"/>
      <c r="AW777" s="90">
        <f>BD!P777*BD!AC777</f>
        <v>0</v>
      </c>
      <c r="AX777" s="90">
        <f>BD!V777*BD!AC777</f>
        <v>0</v>
      </c>
      <c r="AY777" s="90">
        <f>IF(BD!AN777="","",BD!AN777*BD!AC777)</f>
      </c>
      <c r="AZ777" s="75" t="s">
        <v>123</v>
      </c>
      <c r="BA777" s="75"/>
      <c r="BB777" s="75"/>
      <c r="BC777" s="75"/>
      <c r="BD777" s="104"/>
      <c r="BE777" s="104"/>
      <c r="BF777" s="101"/>
      <c r="BG777" s="101"/>
      <c r="BH777" s="101"/>
      <c r="BI777" s="101"/>
      <c r="BJ777" s="101"/>
      <c r="BK777" s="101"/>
      <c r="BL777" s="101"/>
      <c r="BM777" s="101"/>
      <c r="BN777" s="101"/>
      <c r="BO777" s="103"/>
      <c r="BP777" s="101"/>
      <c r="BQ777" s="101"/>
      <c r="BR777" s="101"/>
      <c r="BS777" s="101"/>
      <c r="BT777" s="101"/>
      <c r="BU777" s="101"/>
      <c r="BV777" s="101"/>
      <c r="BW777" s="101"/>
      <c r="BX777" s="101"/>
      <c r="BY777" s="101"/>
      <c r="BZ777" s="101"/>
      <c r="CA777" s="101"/>
      <c r="CB777" s="101"/>
      <c r="CC777" s="101"/>
      <c r="CD777" s="101"/>
      <c r="CE777" s="101"/>
      <c r="CF777" s="101"/>
      <c r="CG777" s="37" t="e">
        <f>VLOOKUP(Table_1[[#This Row],[EAN]],'[1]Planilha1'!$E:$R,13,0)</f>
        <v>#N/A</v>
      </c>
      <c r="CI777" s="188">
        <f>IF(Table_1[[#This Row],[STATUS MERCADO]]="GO",Table_1[[#This Row],[M. BRUTA TOTAL]],0)</f>
        <v>0</v>
      </c>
      <c r="CJ777" s="188">
        <f>IF(Table_1[[#This Row],[STATUS MERCADO]]="GO",Table_1[[#This Row],[PV UNIT. REALIZADO]]*Table_1[[#This Row],[QUANTIDADE]],0)</f>
        <v>0</v>
      </c>
    </row>
    <row r="778" ht="15" hidden="1">
      <c r="A778" s="7"/>
      <c r="B778" s="84" t="s">
        <v>79</v>
      </c>
      <c r="C778" s="75">
        <v>220872</v>
      </c>
      <c r="D778" s="75">
        <v>628</v>
      </c>
      <c r="E778" s="85">
        <v>7899819800290</v>
      </c>
      <c r="F778" s="86" t="s">
        <v>316</v>
      </c>
      <c r="G778" s="75" t="s">
        <v>24</v>
      </c>
      <c r="H778" s="75">
        <v>580</v>
      </c>
      <c r="I778" s="87" t="s">
        <v>280</v>
      </c>
      <c r="J778" s="75" t="s">
        <v>317</v>
      </c>
      <c r="K778" s="88" t="s">
        <v>84</v>
      </c>
      <c r="L778" s="88">
        <v>12</v>
      </c>
      <c r="M778" s="88">
        <v>4</v>
      </c>
      <c r="N778" s="75" t="s">
        <v>85</v>
      </c>
      <c r="O778" s="75" t="s">
        <v>208</v>
      </c>
      <c r="P778" s="89"/>
      <c r="Q778" s="90">
        <f>(17/100+7.6/100+1.65/100)*P778</f>
        <v>0</v>
      </c>
      <c r="R778" s="90"/>
      <c r="S778" s="90"/>
      <c r="T778" s="90"/>
      <c r="U778" s="90"/>
      <c r="V778" s="90">
        <f>+P778-Q778+R778+S778+T778+U778</f>
        <v>0</v>
      </c>
      <c r="W778" s="91">
        <f>(1.02/100)</f>
        <v>1.02E-2</v>
      </c>
      <c r="X778" s="91">
        <v>4.8E-3</v>
      </c>
      <c r="Y778" s="91">
        <v>0.17</v>
      </c>
      <c r="Z778" s="91">
        <v>1.65E-2</v>
      </c>
      <c r="AA778" s="91">
        <v>7.6E-2</v>
      </c>
      <c r="AB778" s="91">
        <f>SUM(W778:AA778)</f>
        <v>0.2775</v>
      </c>
      <c r="AC778" s="75">
        <v>12</v>
      </c>
      <c r="AD778" s="92">
        <f>IF(AL778="","",+AC778*AL778)</f>
      </c>
      <c r="AE778" s="93">
        <f>IF(AL778="","",+AL778*AB778)</f>
      </c>
      <c r="AF778" s="92">
        <f>IF(AL778="","",+AL778-AE778)</f>
      </c>
      <c r="AG778" s="93">
        <f>+V778</f>
        <v>0</v>
      </c>
      <c r="AH778" s="92">
        <f>IF(AF778="","",+AF778-AG778)</f>
      </c>
      <c r="AI778" s="92">
        <f>IF(AH778="","",+AH778*AC778)</f>
      </c>
      <c r="AJ778" s="93"/>
      <c r="AK778" s="94">
        <v>0.33</v>
      </c>
      <c r="AL778" s="93">
        <f>IF(V778=0,"",V778/(1-AB778-AK778))</f>
      </c>
      <c r="AM778" s="95">
        <v>0.33</v>
      </c>
      <c r="AN778" s="93">
        <f>IF(V778=0,"",V778/(1-AB778-AM778))</f>
      </c>
      <c r="AO778" s="96">
        <v>1.2</v>
      </c>
      <c r="AP778" s="93">
        <f>IF(BD!AJ778="","",BD!AJ778*BD!AO778)</f>
      </c>
      <c r="AQ778" s="91">
        <f>BD!AM778/BD!AK778-1</f>
        <v>0</v>
      </c>
      <c r="AR778" s="91">
        <f>IF(BD!AN778="","",IF(BD!AJ778="","",BD!AN778/BD!AJ778-1))</f>
      </c>
      <c r="AS778" s="91">
        <f>IF(BD!AN778="","",IF(BD!AN778&lt;BD!AL778,"ABAIXO DA META","DENTRO DA META"))</f>
      </c>
      <c r="AT778" s="91" t="str">
        <f>IF(BD!AJ778="","EM ANÁLISE",IF(BD!AP778&gt;=BD!AN778,"GO", "NO GO"))</f>
        <v>EM ANÁLISE</v>
      </c>
      <c r="AU778" s="97">
        <f>IF(AN778="","",+BD!$AN778-AJ778)</f>
      </c>
      <c r="AV778" s="98"/>
      <c r="AW778" s="90">
        <f>BD!P778*BD!AC778</f>
        <v>0</v>
      </c>
      <c r="AX778" s="90">
        <f>BD!V778*BD!AC778</f>
        <v>0</v>
      </c>
      <c r="AY778" s="90">
        <f>IF(BD!AN778="","",BD!AN778*BD!AC778)</f>
      </c>
      <c r="AZ778" s="75" t="s">
        <v>123</v>
      </c>
      <c r="BA778" s="75" t="s">
        <v>115</v>
      </c>
      <c r="BB778" s="75">
        <v>1</v>
      </c>
      <c r="BC778" s="75" t="s">
        <v>209</v>
      </c>
      <c r="BD778" s="104"/>
      <c r="BE778" s="104"/>
      <c r="BF778" s="101"/>
      <c r="BG778" s="101"/>
      <c r="BH778" s="101"/>
      <c r="BI778" s="101"/>
      <c r="BJ778" s="101"/>
      <c r="BK778" s="101"/>
      <c r="BL778" s="101"/>
      <c r="BM778" s="101"/>
      <c r="BN778" s="101"/>
      <c r="BO778" s="103"/>
      <c r="BP778" s="101"/>
      <c r="BQ778" s="101"/>
      <c r="BR778" s="101"/>
      <c r="BS778" s="101"/>
      <c r="BT778" s="101"/>
      <c r="BU778" s="101"/>
      <c r="BV778" s="101"/>
      <c r="BW778" s="101"/>
      <c r="BX778" s="101"/>
      <c r="BY778" s="101"/>
      <c r="BZ778" s="101"/>
      <c r="CA778" s="101"/>
      <c r="CB778" s="101"/>
      <c r="CC778" s="101"/>
      <c r="CD778" s="101"/>
      <c r="CE778" s="101"/>
      <c r="CF778" s="101"/>
      <c r="CG778" s="37" t="e">
        <f>VLOOKUP(Table_1[[#This Row],[EAN]],'[1]Planilha1'!$E:$R,13,0)</f>
        <v>#N/A</v>
      </c>
      <c r="CI778" s="188">
        <f>IF(Table_1[[#This Row],[STATUS MERCADO]]="GO",Table_1[[#This Row],[M. BRUTA TOTAL]],0)</f>
        <v>0</v>
      </c>
      <c r="CJ778" s="188">
        <f>IF(Table_1[[#This Row],[STATUS MERCADO]]="GO",Table_1[[#This Row],[PV UNIT. REALIZADO]]*Table_1[[#This Row],[QUANTIDADE]],0)</f>
        <v>0</v>
      </c>
    </row>
    <row r="779" ht="15" hidden="1">
      <c r="A779" s="7"/>
      <c r="B779" s="84" t="s">
        <v>79</v>
      </c>
      <c r="C779" s="75">
        <v>220875</v>
      </c>
      <c r="D779" s="75">
        <v>633</v>
      </c>
      <c r="E779" s="85">
        <v>7899819800344</v>
      </c>
      <c r="F779" s="86" t="s">
        <v>320</v>
      </c>
      <c r="G779" s="75" t="s">
        <v>24</v>
      </c>
      <c r="H779" s="75">
        <v>580</v>
      </c>
      <c r="I779" s="87" t="s">
        <v>280</v>
      </c>
      <c r="J779" s="75" t="s">
        <v>317</v>
      </c>
      <c r="K779" s="88" t="s">
        <v>84</v>
      </c>
      <c r="L779" s="88">
        <v>12</v>
      </c>
      <c r="M779" s="88">
        <v>4</v>
      </c>
      <c r="N779" s="75" t="s">
        <v>85</v>
      </c>
      <c r="O779" s="75" t="s">
        <v>208</v>
      </c>
      <c r="P779" s="89"/>
      <c r="Q779" s="90">
        <f>(17/100+7.6/100+1.65/100)*P779</f>
        <v>0</v>
      </c>
      <c r="R779" s="90"/>
      <c r="S779" s="90"/>
      <c r="T779" s="90"/>
      <c r="U779" s="90"/>
      <c r="V779" s="90">
        <f>+P779-Q779+R779+S779+T779+U779</f>
        <v>0</v>
      </c>
      <c r="W779" s="91">
        <f>(1.02/100)</f>
        <v>1.02E-2</v>
      </c>
      <c r="X779" s="91">
        <v>4.8E-3</v>
      </c>
      <c r="Y779" s="91">
        <v>0.17</v>
      </c>
      <c r="Z779" s="91">
        <v>1.65E-2</v>
      </c>
      <c r="AA779" s="91">
        <v>7.6E-2</v>
      </c>
      <c r="AB779" s="91">
        <f>SUM(W779:AA779)</f>
        <v>0.2775</v>
      </c>
      <c r="AC779" s="75">
        <v>12</v>
      </c>
      <c r="AD779" s="92">
        <f>IF(AL779="","",+AC779*AL779)</f>
      </c>
      <c r="AE779" s="93">
        <f>IF(AL779="","",+AL779*AB779)</f>
      </c>
      <c r="AF779" s="92">
        <f>IF(AL779="","",+AL779-AE779)</f>
      </c>
      <c r="AG779" s="93">
        <f>+V779</f>
        <v>0</v>
      </c>
      <c r="AH779" s="92">
        <f>IF(AF779="","",+AF779-AG779)</f>
      </c>
      <c r="AI779" s="92">
        <f>IF(AH779="","",+AH779*AC779)</f>
      </c>
      <c r="AJ779" s="93"/>
      <c r="AK779" s="94">
        <v>0.33</v>
      </c>
      <c r="AL779" s="93">
        <f>IF(V779=0,"",V779/(1-AB779-AK779))</f>
      </c>
      <c r="AM779" s="95">
        <v>0.33</v>
      </c>
      <c r="AN779" s="93">
        <f>IF(V779=0,"",V779/(1-AB779-AM779))</f>
      </c>
      <c r="AO779" s="96">
        <v>1.2</v>
      </c>
      <c r="AP779" s="93">
        <f>IF(BD!AJ779="","",BD!AJ779*BD!AO779)</f>
      </c>
      <c r="AQ779" s="91">
        <f>BD!AM779/BD!AK779-1</f>
        <v>0</v>
      </c>
      <c r="AR779" s="91">
        <f>IF(BD!AN779="","",IF(BD!AJ779="","",BD!AN779/BD!AJ779-1))</f>
      </c>
      <c r="AS779" s="91">
        <f>IF(BD!AN779="","",IF(BD!AN779&lt;BD!AL779,"ABAIXO DA META","DENTRO DA META"))</f>
      </c>
      <c r="AT779" s="91" t="str">
        <f>IF(BD!AJ779="","EM ANÁLISE",IF(BD!AP779&gt;=BD!AN779,"GO", "NO GO"))</f>
        <v>EM ANÁLISE</v>
      </c>
      <c r="AU779" s="97">
        <f>IF(AN779="","",+BD!$AN779-AJ779)</f>
      </c>
      <c r="AV779" s="98"/>
      <c r="AW779" s="90">
        <f>BD!P779*BD!AC779</f>
        <v>0</v>
      </c>
      <c r="AX779" s="90">
        <f>BD!V779*BD!AC779</f>
        <v>0</v>
      </c>
      <c r="AY779" s="90">
        <f>IF(BD!AN779="","",BD!AN779*BD!AC779)</f>
      </c>
      <c r="AZ779" s="75" t="s">
        <v>123</v>
      </c>
      <c r="BA779" s="75" t="s">
        <v>115</v>
      </c>
      <c r="BB779" s="75">
        <v>1</v>
      </c>
      <c r="BC779" s="75" t="s">
        <v>209</v>
      </c>
      <c r="BD779" s="104"/>
      <c r="BE779" s="104"/>
      <c r="BF779" s="101"/>
      <c r="BG779" s="101"/>
      <c r="BH779" s="101"/>
      <c r="BI779" s="101"/>
      <c r="BJ779" s="101"/>
      <c r="BK779" s="101"/>
      <c r="BL779" s="101"/>
      <c r="BM779" s="101"/>
      <c r="BN779" s="101"/>
      <c r="BO779" s="103"/>
      <c r="BP779" s="101"/>
      <c r="BQ779" s="101"/>
      <c r="BR779" s="101"/>
      <c r="BS779" s="101"/>
      <c r="BT779" s="101"/>
      <c r="BU779" s="101"/>
      <c r="BV779" s="101"/>
      <c r="BW779" s="101"/>
      <c r="BX779" s="101"/>
      <c r="BY779" s="101"/>
      <c r="BZ779" s="101"/>
      <c r="CA779" s="101"/>
      <c r="CB779" s="101"/>
      <c r="CC779" s="101"/>
      <c r="CD779" s="101"/>
      <c r="CE779" s="101"/>
      <c r="CF779" s="101"/>
      <c r="CG779" s="37" t="e">
        <f>VLOOKUP(Table_1[[#This Row],[EAN]],'[1]Planilha1'!$E:$R,13,0)</f>
        <v>#N/A</v>
      </c>
      <c r="CI779" s="188">
        <f>IF(Table_1[[#This Row],[STATUS MERCADO]]="GO",Table_1[[#This Row],[M. BRUTA TOTAL]],0)</f>
        <v>0</v>
      </c>
      <c r="CJ779" s="188">
        <f>IF(Table_1[[#This Row],[STATUS MERCADO]]="GO",Table_1[[#This Row],[PV UNIT. REALIZADO]]*Table_1[[#This Row],[QUANTIDADE]],0)</f>
        <v>0</v>
      </c>
    </row>
    <row r="780" ht="15" hidden="1">
      <c r="A780" s="7"/>
      <c r="B780" s="84" t="s">
        <v>79</v>
      </c>
      <c r="C780" s="75">
        <v>220876</v>
      </c>
      <c r="D780" s="75">
        <v>637</v>
      </c>
      <c r="E780" s="85">
        <v>7899819800382</v>
      </c>
      <c r="F780" s="86" t="s">
        <v>321</v>
      </c>
      <c r="G780" s="75" t="s">
        <v>24</v>
      </c>
      <c r="H780" s="75">
        <v>580</v>
      </c>
      <c r="I780" s="87" t="s">
        <v>280</v>
      </c>
      <c r="J780" s="75" t="s">
        <v>322</v>
      </c>
      <c r="K780" s="88" t="s">
        <v>84</v>
      </c>
      <c r="L780" s="88">
        <v>12</v>
      </c>
      <c r="M780" s="88">
        <v>4</v>
      </c>
      <c r="N780" s="75" t="s">
        <v>85</v>
      </c>
      <c r="O780" s="75" t="s">
        <v>208</v>
      </c>
      <c r="P780" s="89"/>
      <c r="Q780" s="90">
        <f>(17/100+7.6/100+1.65/100)*P780</f>
        <v>0</v>
      </c>
      <c r="R780" s="90"/>
      <c r="S780" s="90"/>
      <c r="T780" s="90"/>
      <c r="U780" s="90"/>
      <c r="V780" s="90">
        <f>+P780-Q780+R780+S780+T780+U780</f>
        <v>0</v>
      </c>
      <c r="W780" s="91">
        <f>(1.02/100)</f>
        <v>1.02E-2</v>
      </c>
      <c r="X780" s="91">
        <v>4.8E-3</v>
      </c>
      <c r="Y780" s="91">
        <v>0.17</v>
      </c>
      <c r="Z780" s="91">
        <v>1.65E-2</v>
      </c>
      <c r="AA780" s="91">
        <v>7.6E-2</v>
      </c>
      <c r="AB780" s="91">
        <f>SUM(W780:AA780)</f>
        <v>0.2775</v>
      </c>
      <c r="AC780" s="75">
        <v>12</v>
      </c>
      <c r="AD780" s="92">
        <f>IF(AL780="","",+AC780*AL780)</f>
      </c>
      <c r="AE780" s="93">
        <f>IF(AL780="","",+AL780*AB780)</f>
      </c>
      <c r="AF780" s="92">
        <f>IF(AL780="","",+AL780-AE780)</f>
      </c>
      <c r="AG780" s="93">
        <f>+V780</f>
        <v>0</v>
      </c>
      <c r="AH780" s="92">
        <f>IF(AF780="","",+AF780-AG780)</f>
      </c>
      <c r="AI780" s="92">
        <f>IF(AH780="","",+AH780*AC780)</f>
      </c>
      <c r="AJ780" s="93"/>
      <c r="AK780" s="94">
        <v>0.33</v>
      </c>
      <c r="AL780" s="93">
        <f>IF(V780=0,"",V780/(1-AB780-AK780))</f>
      </c>
      <c r="AM780" s="95">
        <v>0.33</v>
      </c>
      <c r="AN780" s="93">
        <f>IF(V780=0,"",V780/(1-AB780-AM780))</f>
      </c>
      <c r="AO780" s="96">
        <v>1.2</v>
      </c>
      <c r="AP780" s="93">
        <f>IF(BD!AJ780="","",BD!AJ780*BD!AO780)</f>
      </c>
      <c r="AQ780" s="91">
        <f>BD!AM780/BD!AK780-1</f>
        <v>0</v>
      </c>
      <c r="AR780" s="91">
        <f>IF(BD!AN780="","",IF(BD!AJ780="","",BD!AN780/BD!AJ780-1))</f>
      </c>
      <c r="AS780" s="91">
        <f>IF(BD!AN780="","",IF(BD!AN780&lt;BD!AL780,"ABAIXO DA META","DENTRO DA META"))</f>
      </c>
      <c r="AT780" s="91" t="str">
        <f>IF(BD!AJ780="","EM ANÁLISE",IF(BD!AP780&gt;=BD!AN780,"GO", "NO GO"))</f>
        <v>EM ANÁLISE</v>
      </c>
      <c r="AU780" s="97">
        <f>IF(AN780="","",+BD!$AN780-AJ780)</f>
      </c>
      <c r="AV780" s="98"/>
      <c r="AW780" s="90">
        <f>BD!P780*BD!AC780</f>
        <v>0</v>
      </c>
      <c r="AX780" s="90">
        <f>BD!V780*BD!AC780</f>
        <v>0</v>
      </c>
      <c r="AY780" s="90">
        <f>IF(BD!AN780="","",BD!AN780*BD!AC780)</f>
      </c>
      <c r="AZ780" s="75" t="s">
        <v>123</v>
      </c>
      <c r="BA780" s="75" t="s">
        <v>115</v>
      </c>
      <c r="BB780" s="75">
        <v>1</v>
      </c>
      <c r="BC780" s="75" t="s">
        <v>209</v>
      </c>
      <c r="BD780" s="104"/>
      <c r="BE780" s="104"/>
      <c r="BF780" s="101"/>
      <c r="BG780" s="101"/>
      <c r="BH780" s="101"/>
      <c r="BI780" s="101"/>
      <c r="BJ780" s="101"/>
      <c r="BK780" s="101"/>
      <c r="BL780" s="101"/>
      <c r="BM780" s="101"/>
      <c r="BN780" s="101"/>
      <c r="BO780" s="103"/>
      <c r="BP780" s="101"/>
      <c r="BQ780" s="101"/>
      <c r="BR780" s="101"/>
      <c r="BS780" s="101"/>
      <c r="BT780" s="101"/>
      <c r="BU780" s="101"/>
      <c r="BV780" s="101"/>
      <c r="BW780" s="101"/>
      <c r="BX780" s="101"/>
      <c r="BY780" s="101"/>
      <c r="BZ780" s="101"/>
      <c r="CA780" s="101"/>
      <c r="CB780" s="101"/>
      <c r="CC780" s="101"/>
      <c r="CD780" s="101"/>
      <c r="CE780" s="101"/>
      <c r="CF780" s="101"/>
      <c r="CG780" s="37" t="e">
        <f>VLOOKUP(Table_1[[#This Row],[EAN]],'[1]Planilha1'!$E:$R,13,0)</f>
        <v>#N/A</v>
      </c>
      <c r="CI780" s="188">
        <f>IF(Table_1[[#This Row],[STATUS MERCADO]]="GO",Table_1[[#This Row],[M. BRUTA TOTAL]],0)</f>
        <v>0</v>
      </c>
      <c r="CJ780" s="188">
        <f>IF(Table_1[[#This Row],[STATUS MERCADO]]="GO",Table_1[[#This Row],[PV UNIT. REALIZADO]]*Table_1[[#This Row],[QUANTIDADE]],0)</f>
        <v>0</v>
      </c>
    </row>
    <row r="781" ht="15" hidden="1">
      <c r="A781" s="7"/>
      <c r="B781" s="84" t="s">
        <v>79</v>
      </c>
      <c r="C781" s="75">
        <v>220877</v>
      </c>
      <c r="D781" s="75">
        <v>635</v>
      </c>
      <c r="E781" s="85">
        <v>7899819800368</v>
      </c>
      <c r="F781" s="86" t="s">
        <v>323</v>
      </c>
      <c r="G781" s="75" t="s">
        <v>24</v>
      </c>
      <c r="H781" s="75">
        <v>580</v>
      </c>
      <c r="I781" s="87" t="s">
        <v>280</v>
      </c>
      <c r="J781" s="75" t="s">
        <v>317</v>
      </c>
      <c r="K781" s="88" t="s">
        <v>84</v>
      </c>
      <c r="L781" s="88">
        <v>12</v>
      </c>
      <c r="M781" s="88">
        <v>4</v>
      </c>
      <c r="N781" s="75" t="s">
        <v>85</v>
      </c>
      <c r="O781" s="75" t="s">
        <v>208</v>
      </c>
      <c r="P781" s="89"/>
      <c r="Q781" s="90">
        <f>(17/100+7.6/100+1.65/100)*P781</f>
        <v>0</v>
      </c>
      <c r="R781" s="90"/>
      <c r="S781" s="90"/>
      <c r="T781" s="90"/>
      <c r="U781" s="90"/>
      <c r="V781" s="90">
        <f>+P781-Q781+R781+S781+T781+U781</f>
        <v>0</v>
      </c>
      <c r="W781" s="91">
        <f>(1.02/100)</f>
        <v>1.02E-2</v>
      </c>
      <c r="X781" s="91">
        <v>4.8E-3</v>
      </c>
      <c r="Y781" s="91">
        <v>0.17</v>
      </c>
      <c r="Z781" s="91">
        <v>1.65E-2</v>
      </c>
      <c r="AA781" s="91">
        <v>7.6E-2</v>
      </c>
      <c r="AB781" s="91">
        <f>SUM(W781:AA781)</f>
        <v>0.2775</v>
      </c>
      <c r="AC781" s="75">
        <v>12</v>
      </c>
      <c r="AD781" s="92">
        <f>IF(AL781="","",+AC781*AL781)</f>
      </c>
      <c r="AE781" s="93">
        <f>IF(AL781="","",+AL781*AB781)</f>
      </c>
      <c r="AF781" s="92">
        <f>IF(AL781="","",+AL781-AE781)</f>
      </c>
      <c r="AG781" s="93">
        <f>+V781</f>
        <v>0</v>
      </c>
      <c r="AH781" s="92">
        <f>IF(AF781="","",+AF781-AG781)</f>
      </c>
      <c r="AI781" s="92">
        <f>IF(AH781="","",+AH781*AC781)</f>
      </c>
      <c r="AJ781" s="93"/>
      <c r="AK781" s="94">
        <v>0.33</v>
      </c>
      <c r="AL781" s="93">
        <f>IF(V781=0,"",V781/(1-AB781-AK781))</f>
      </c>
      <c r="AM781" s="95">
        <v>0.33</v>
      </c>
      <c r="AN781" s="93">
        <f>IF(V781=0,"",V781/(1-AB781-AM781))</f>
      </c>
      <c r="AO781" s="96">
        <v>1.2</v>
      </c>
      <c r="AP781" s="93">
        <f>IF(BD!AJ781="","",BD!AJ781*BD!AO781)</f>
      </c>
      <c r="AQ781" s="91">
        <f>BD!AM781/BD!AK781-1</f>
        <v>0</v>
      </c>
      <c r="AR781" s="91">
        <f>IF(BD!AN781="","",IF(BD!AJ781="","",BD!AN781/BD!AJ781-1))</f>
      </c>
      <c r="AS781" s="91">
        <f>IF(BD!AN781="","",IF(BD!AN781&lt;BD!AL781,"ABAIXO DA META","DENTRO DA META"))</f>
      </c>
      <c r="AT781" s="91" t="str">
        <f>IF(BD!AJ781="","EM ANÁLISE",IF(BD!AP781&gt;=BD!AN781,"GO", "NO GO"))</f>
        <v>EM ANÁLISE</v>
      </c>
      <c r="AU781" s="97">
        <f>IF(AN781="","",+BD!$AN781-AJ781)</f>
      </c>
      <c r="AV781" s="98"/>
      <c r="AW781" s="90">
        <f>BD!P781*BD!AC781</f>
        <v>0</v>
      </c>
      <c r="AX781" s="90">
        <f>BD!V781*BD!AC781</f>
        <v>0</v>
      </c>
      <c r="AY781" s="90">
        <f>IF(BD!AN781="","",BD!AN781*BD!AC781)</f>
      </c>
      <c r="AZ781" s="75" t="s">
        <v>123</v>
      </c>
      <c r="BA781" s="75" t="s">
        <v>115</v>
      </c>
      <c r="BB781" s="75">
        <v>1</v>
      </c>
      <c r="BC781" s="75" t="s">
        <v>209</v>
      </c>
      <c r="BD781" s="104"/>
      <c r="BE781" s="104"/>
      <c r="BF781" s="101"/>
      <c r="BG781" s="101"/>
      <c r="BH781" s="101"/>
      <c r="BI781" s="101"/>
      <c r="BJ781" s="101"/>
      <c r="BK781" s="101"/>
      <c r="BL781" s="101"/>
      <c r="BM781" s="101"/>
      <c r="BN781" s="101"/>
      <c r="BO781" s="103"/>
      <c r="BP781" s="101"/>
      <c r="BQ781" s="101"/>
      <c r="BR781" s="101"/>
      <c r="BS781" s="101"/>
      <c r="BT781" s="101"/>
      <c r="BU781" s="101"/>
      <c r="BV781" s="101"/>
      <c r="BW781" s="101"/>
      <c r="BX781" s="101"/>
      <c r="BY781" s="101"/>
      <c r="BZ781" s="101"/>
      <c r="CA781" s="101"/>
      <c r="CB781" s="101"/>
      <c r="CC781" s="101"/>
      <c r="CD781" s="101"/>
      <c r="CE781" s="101"/>
      <c r="CF781" s="101"/>
      <c r="CG781" s="37" t="e">
        <f>VLOOKUP(Table_1[[#This Row],[EAN]],'[1]Planilha1'!$E:$R,13,0)</f>
        <v>#N/A</v>
      </c>
      <c r="CI781" s="188">
        <f>IF(Table_1[[#This Row],[STATUS MERCADO]]="GO",Table_1[[#This Row],[M. BRUTA TOTAL]],0)</f>
        <v>0</v>
      </c>
      <c r="CJ781" s="188">
        <f>IF(Table_1[[#This Row],[STATUS MERCADO]]="GO",Table_1[[#This Row],[PV UNIT. REALIZADO]]*Table_1[[#This Row],[QUANTIDADE]],0)</f>
        <v>0</v>
      </c>
    </row>
    <row r="782" ht="15" hidden="1">
      <c r="A782" s="7"/>
      <c r="B782" s="84" t="s">
        <v>79</v>
      </c>
      <c r="C782" s="75">
        <v>220879</v>
      </c>
      <c r="D782" s="75">
        <v>659</v>
      </c>
      <c r="E782" s="85">
        <v>7899819800597</v>
      </c>
      <c r="F782" s="86" t="s">
        <v>326</v>
      </c>
      <c r="G782" s="75" t="s">
        <v>24</v>
      </c>
      <c r="H782" s="75">
        <v>580</v>
      </c>
      <c r="I782" s="87" t="s">
        <v>280</v>
      </c>
      <c r="J782" s="75" t="s">
        <v>325</v>
      </c>
      <c r="K782" s="88" t="s">
        <v>84</v>
      </c>
      <c r="L782" s="88">
        <v>1</v>
      </c>
      <c r="M782" s="88">
        <v>4</v>
      </c>
      <c r="N782" s="75" t="s">
        <v>85</v>
      </c>
      <c r="O782" s="75" t="s">
        <v>208</v>
      </c>
      <c r="P782" s="89"/>
      <c r="Q782" s="90">
        <f>(17/100+7.6/100+1.65/100)*P782</f>
        <v>0</v>
      </c>
      <c r="R782" s="90"/>
      <c r="S782" s="90"/>
      <c r="T782" s="90"/>
      <c r="U782" s="90"/>
      <c r="V782" s="90">
        <f>+P782-Q782+R782+S782+T782+U782</f>
        <v>0</v>
      </c>
      <c r="W782" s="91">
        <f>(1.02/100)</f>
        <v>1.02E-2</v>
      </c>
      <c r="X782" s="91">
        <v>4.8E-3</v>
      </c>
      <c r="Y782" s="91">
        <v>0.17</v>
      </c>
      <c r="Z782" s="91">
        <v>1.65E-2</v>
      </c>
      <c r="AA782" s="91">
        <v>7.6E-2</v>
      </c>
      <c r="AB782" s="91">
        <f>SUM(W782:AA782)</f>
        <v>0.2775</v>
      </c>
      <c r="AC782" s="75">
        <v>1</v>
      </c>
      <c r="AD782" s="92">
        <f>IF(AL782="","",+AC782*AL782)</f>
      </c>
      <c r="AE782" s="93">
        <f>IF(AL782="","",+AL782*AB782)</f>
      </c>
      <c r="AF782" s="92">
        <f>IF(AL782="","",+AL782-AE782)</f>
      </c>
      <c r="AG782" s="93">
        <f>+V782</f>
        <v>0</v>
      </c>
      <c r="AH782" s="92">
        <f>IF(AF782="","",+AF782-AG782)</f>
      </c>
      <c r="AI782" s="92">
        <f>IF(AH782="","",+AH782*AC782)</f>
      </c>
      <c r="AJ782" s="93"/>
      <c r="AK782" s="94">
        <v>0.33</v>
      </c>
      <c r="AL782" s="93">
        <f>IF(V782=0,"",V782/(1-AB782-AK782))</f>
      </c>
      <c r="AM782" s="95">
        <v>0.33</v>
      </c>
      <c r="AN782" s="93">
        <f>IF(V782=0,"",V782/(1-AB782-AM782))</f>
      </c>
      <c r="AO782" s="96">
        <v>1.2</v>
      </c>
      <c r="AP782" s="93">
        <f>IF(BD!AJ782="","",BD!AJ782*BD!AO782)</f>
      </c>
      <c r="AQ782" s="91">
        <f>BD!AM782/BD!AK782-1</f>
        <v>0</v>
      </c>
      <c r="AR782" s="91">
        <f>IF(BD!AN782="","",IF(BD!AJ782="","",BD!AN782/BD!AJ782-1))</f>
      </c>
      <c r="AS782" s="91">
        <f>IF(BD!AN782="","",IF(BD!AN782&lt;BD!AL782,"ABAIXO DA META","DENTRO DA META"))</f>
      </c>
      <c r="AT782" s="91" t="str">
        <f>IF(BD!AJ782="","EM ANÁLISE",IF(BD!AP782&gt;=BD!AN782,"GO", "NO GO"))</f>
        <v>EM ANÁLISE</v>
      </c>
      <c r="AU782" s="97">
        <f>IF(AN782="","",+BD!$AN782-AJ782)</f>
      </c>
      <c r="AV782" s="98"/>
      <c r="AW782" s="90">
        <f>BD!P782*BD!AC782</f>
        <v>0</v>
      </c>
      <c r="AX782" s="90">
        <f>BD!V782*BD!AC782</f>
        <v>0</v>
      </c>
      <c r="AY782" s="90">
        <f>IF(BD!AN782="","",BD!AN782*BD!AC782)</f>
      </c>
      <c r="AZ782" s="75" t="s">
        <v>123</v>
      </c>
      <c r="BA782" s="75" t="s">
        <v>115</v>
      </c>
      <c r="BB782" s="75">
        <v>1</v>
      </c>
      <c r="BC782" s="75" t="s">
        <v>209</v>
      </c>
      <c r="BD782" s="104"/>
      <c r="BE782" s="104"/>
      <c r="BF782" s="101"/>
      <c r="BG782" s="101"/>
      <c r="BH782" s="101"/>
      <c r="BI782" s="101"/>
      <c r="BJ782" s="101"/>
      <c r="BK782" s="101"/>
      <c r="BL782" s="101"/>
      <c r="BM782" s="101"/>
      <c r="BN782" s="101"/>
      <c r="BO782" s="103"/>
      <c r="BP782" s="101"/>
      <c r="BQ782" s="101"/>
      <c r="BR782" s="101"/>
      <c r="BS782" s="101"/>
      <c r="BT782" s="101"/>
      <c r="BU782" s="101"/>
      <c r="BV782" s="101"/>
      <c r="BW782" s="101"/>
      <c r="BX782" s="101"/>
      <c r="BY782" s="101"/>
      <c r="BZ782" s="101"/>
      <c r="CA782" s="101"/>
      <c r="CB782" s="101"/>
      <c r="CC782" s="101"/>
      <c r="CD782" s="101"/>
      <c r="CE782" s="101"/>
      <c r="CF782" s="101"/>
      <c r="CG782" s="37" t="e">
        <f>VLOOKUP(Table_1[[#This Row],[EAN]],'[1]Planilha1'!$E:$R,13,0)</f>
        <v>#N/A</v>
      </c>
      <c r="CI782" s="188">
        <f>IF(Table_1[[#This Row],[STATUS MERCADO]]="GO",Table_1[[#This Row],[M. BRUTA TOTAL]],0)</f>
        <v>0</v>
      </c>
      <c r="CJ782" s="188">
        <f>IF(Table_1[[#This Row],[STATUS MERCADO]]="GO",Table_1[[#This Row],[PV UNIT. REALIZADO]]*Table_1[[#This Row],[QUANTIDADE]],0)</f>
        <v>0</v>
      </c>
    </row>
    <row r="783" ht="15" hidden="1">
      <c r="A783" s="7"/>
      <c r="B783" s="84" t="s">
        <v>79</v>
      </c>
      <c r="C783" s="75">
        <v>220880</v>
      </c>
      <c r="D783" s="75">
        <v>658</v>
      </c>
      <c r="E783" s="85">
        <v>7899819800603</v>
      </c>
      <c r="F783" s="86" t="s">
        <v>327</v>
      </c>
      <c r="G783" s="75" t="s">
        <v>24</v>
      </c>
      <c r="H783" s="75">
        <v>580</v>
      </c>
      <c r="I783" s="87" t="s">
        <v>280</v>
      </c>
      <c r="J783" s="75" t="s">
        <v>328</v>
      </c>
      <c r="K783" s="88" t="s">
        <v>84</v>
      </c>
      <c r="L783" s="88">
        <v>1</v>
      </c>
      <c r="M783" s="88">
        <v>4</v>
      </c>
      <c r="N783" s="75" t="s">
        <v>85</v>
      </c>
      <c r="O783" s="75" t="s">
        <v>208</v>
      </c>
      <c r="P783" s="89"/>
      <c r="Q783" s="90">
        <f>(17/100+7.6/100+1.65/100)*P783</f>
        <v>0</v>
      </c>
      <c r="R783" s="90"/>
      <c r="S783" s="90"/>
      <c r="T783" s="90"/>
      <c r="U783" s="90"/>
      <c r="V783" s="90">
        <f>+P783-Q783+R783+S783+T783+U783</f>
        <v>0</v>
      </c>
      <c r="W783" s="91">
        <f>(1.02/100)</f>
        <v>1.02E-2</v>
      </c>
      <c r="X783" s="91">
        <v>4.8E-3</v>
      </c>
      <c r="Y783" s="91">
        <v>0.17</v>
      </c>
      <c r="Z783" s="91">
        <v>1.65E-2</v>
      </c>
      <c r="AA783" s="91">
        <v>7.6E-2</v>
      </c>
      <c r="AB783" s="91">
        <f>SUM(W783:AA783)</f>
        <v>0.2775</v>
      </c>
      <c r="AC783" s="75">
        <v>1</v>
      </c>
      <c r="AD783" s="92">
        <f>IF(AL783="","",+AC783*AL783)</f>
      </c>
      <c r="AE783" s="93">
        <f>IF(AL783="","",+AL783*AB783)</f>
      </c>
      <c r="AF783" s="92">
        <f>IF(AL783="","",+AL783-AE783)</f>
      </c>
      <c r="AG783" s="93">
        <f>+V783</f>
        <v>0</v>
      </c>
      <c r="AH783" s="92">
        <f>IF(AF783="","",+AF783-AG783)</f>
      </c>
      <c r="AI783" s="92">
        <f>IF(AH783="","",+AH783*AC783)</f>
      </c>
      <c r="AJ783" s="93"/>
      <c r="AK783" s="94">
        <v>0.33</v>
      </c>
      <c r="AL783" s="93">
        <f>IF(V783=0,"",V783/(1-AB783-AK783))</f>
      </c>
      <c r="AM783" s="95">
        <v>0.33</v>
      </c>
      <c r="AN783" s="93">
        <f>IF(V783=0,"",V783/(1-AB783-AM783))</f>
      </c>
      <c r="AO783" s="96">
        <v>1.2</v>
      </c>
      <c r="AP783" s="93">
        <f>IF(BD!AJ783="","",BD!AJ783*BD!AO783)</f>
      </c>
      <c r="AQ783" s="91">
        <f>BD!AM783/BD!AK783-1</f>
        <v>0</v>
      </c>
      <c r="AR783" s="91">
        <f>IF(BD!AN783="","",IF(BD!AJ783="","",BD!AN783/BD!AJ783-1))</f>
      </c>
      <c r="AS783" s="91">
        <f>IF(BD!AN783="","",IF(BD!AN783&lt;BD!AL783,"ABAIXO DA META","DENTRO DA META"))</f>
      </c>
      <c r="AT783" s="91" t="str">
        <f>IF(BD!AJ783="","EM ANÁLISE",IF(BD!AP783&gt;=BD!AN783,"GO", "NO GO"))</f>
        <v>EM ANÁLISE</v>
      </c>
      <c r="AU783" s="97">
        <f>IF(AN783="","",+BD!$AN783-AJ783)</f>
      </c>
      <c r="AV783" s="98"/>
      <c r="AW783" s="90">
        <f>BD!P783*BD!AC783</f>
        <v>0</v>
      </c>
      <c r="AX783" s="90">
        <f>BD!V783*BD!AC783</f>
        <v>0</v>
      </c>
      <c r="AY783" s="90">
        <f>IF(BD!AN783="","",BD!AN783*BD!AC783)</f>
      </c>
      <c r="AZ783" s="75" t="s">
        <v>123</v>
      </c>
      <c r="BA783" s="75" t="s">
        <v>115</v>
      </c>
      <c r="BB783" s="75">
        <v>1</v>
      </c>
      <c r="BC783" s="75" t="s">
        <v>209</v>
      </c>
      <c r="BD783" s="104"/>
      <c r="BE783" s="104"/>
      <c r="BF783" s="101"/>
      <c r="BG783" s="101"/>
      <c r="BH783" s="101"/>
      <c r="BI783" s="101"/>
      <c r="BJ783" s="101"/>
      <c r="BK783" s="101"/>
      <c r="BL783" s="101"/>
      <c r="BM783" s="101"/>
      <c r="BN783" s="101"/>
      <c r="BO783" s="103"/>
      <c r="BP783" s="101"/>
      <c r="BQ783" s="101"/>
      <c r="BR783" s="101"/>
      <c r="BS783" s="101"/>
      <c r="BT783" s="101"/>
      <c r="BU783" s="101"/>
      <c r="BV783" s="101"/>
      <c r="BW783" s="101"/>
      <c r="BX783" s="101"/>
      <c r="BY783" s="101"/>
      <c r="BZ783" s="101"/>
      <c r="CA783" s="101"/>
      <c r="CB783" s="101"/>
      <c r="CC783" s="101"/>
      <c r="CD783" s="101"/>
      <c r="CE783" s="101"/>
      <c r="CF783" s="101"/>
      <c r="CG783" s="37" t="e">
        <f>VLOOKUP(Table_1[[#This Row],[EAN]],'[1]Planilha1'!$E:$R,13,0)</f>
        <v>#N/A</v>
      </c>
      <c r="CI783" s="188">
        <f>IF(Table_1[[#This Row],[STATUS MERCADO]]="GO",Table_1[[#This Row],[M. BRUTA TOTAL]],0)</f>
        <v>0</v>
      </c>
      <c r="CJ783" s="188">
        <f>IF(Table_1[[#This Row],[STATUS MERCADO]]="GO",Table_1[[#This Row],[PV UNIT. REALIZADO]]*Table_1[[#This Row],[QUANTIDADE]],0)</f>
        <v>0</v>
      </c>
    </row>
    <row r="784" ht="15" hidden="1">
      <c r="A784" s="7"/>
      <c r="B784" s="84" t="s">
        <v>79</v>
      </c>
      <c r="C784" s="75">
        <v>220881</v>
      </c>
      <c r="D784" s="75">
        <v>651</v>
      </c>
      <c r="E784" s="85">
        <v>7899819800528</v>
      </c>
      <c r="F784" s="86" t="s">
        <v>329</v>
      </c>
      <c r="G784" s="75" t="s">
        <v>24</v>
      </c>
      <c r="H784" s="75">
        <v>580</v>
      </c>
      <c r="I784" s="87" t="s">
        <v>280</v>
      </c>
      <c r="J784" s="75" t="s">
        <v>325</v>
      </c>
      <c r="K784" s="88" t="s">
        <v>84</v>
      </c>
      <c r="L784" s="88">
        <v>1</v>
      </c>
      <c r="M784" s="88">
        <v>4</v>
      </c>
      <c r="N784" s="75" t="s">
        <v>85</v>
      </c>
      <c r="O784" s="75" t="s">
        <v>208</v>
      </c>
      <c r="P784" s="89"/>
      <c r="Q784" s="90">
        <f>(17/100+7.6/100+1.65/100)*P784</f>
        <v>0</v>
      </c>
      <c r="R784" s="90"/>
      <c r="S784" s="90"/>
      <c r="T784" s="90"/>
      <c r="U784" s="90"/>
      <c r="V784" s="90">
        <f>+P784-Q784+R784+S784+T784+U784</f>
        <v>0</v>
      </c>
      <c r="W784" s="91">
        <f>(1.02/100)</f>
        <v>1.02E-2</v>
      </c>
      <c r="X784" s="91">
        <v>4.8E-3</v>
      </c>
      <c r="Y784" s="91">
        <v>0.17</v>
      </c>
      <c r="Z784" s="91">
        <v>1.65E-2</v>
      </c>
      <c r="AA784" s="91">
        <v>7.6E-2</v>
      </c>
      <c r="AB784" s="91">
        <f>SUM(W784:AA784)</f>
        <v>0.2775</v>
      </c>
      <c r="AC784" s="75">
        <v>1</v>
      </c>
      <c r="AD784" s="92">
        <f>IF(AL784="","",+AC784*AL784)</f>
      </c>
      <c r="AE784" s="93">
        <f>IF(AL784="","",+AL784*AB784)</f>
      </c>
      <c r="AF784" s="92">
        <f>IF(AL784="","",+AL784-AE784)</f>
      </c>
      <c r="AG784" s="93">
        <f>+V784</f>
        <v>0</v>
      </c>
      <c r="AH784" s="92">
        <f>IF(AF784="","",+AF784-AG784)</f>
      </c>
      <c r="AI784" s="92">
        <f>IF(AH784="","",+AH784*AC784)</f>
      </c>
      <c r="AJ784" s="93"/>
      <c r="AK784" s="94">
        <v>0.33</v>
      </c>
      <c r="AL784" s="93">
        <f>IF(V784=0,"",V784/(1-AB784-AK784))</f>
      </c>
      <c r="AM784" s="95">
        <v>0.33</v>
      </c>
      <c r="AN784" s="93">
        <f>IF(V784=0,"",V784/(1-AB784-AM784))</f>
      </c>
      <c r="AO784" s="96">
        <v>1.2</v>
      </c>
      <c r="AP784" s="93">
        <f>IF(BD!AJ784="","",BD!AJ784*BD!AO784)</f>
      </c>
      <c r="AQ784" s="91">
        <f>BD!AM784/BD!AK784-1</f>
        <v>0</v>
      </c>
      <c r="AR784" s="91">
        <f>IF(BD!AN784="","",IF(BD!AJ784="","",BD!AN784/BD!AJ784-1))</f>
      </c>
      <c r="AS784" s="91">
        <f>IF(BD!AN784="","",IF(BD!AN784&lt;BD!AL784,"ABAIXO DA META","DENTRO DA META"))</f>
      </c>
      <c r="AT784" s="91" t="str">
        <f>IF(BD!AJ784="","EM ANÁLISE",IF(BD!AP784&gt;=BD!AN784,"GO", "NO GO"))</f>
        <v>EM ANÁLISE</v>
      </c>
      <c r="AU784" s="97">
        <f>IF(AN784="","",+BD!$AN784-AJ784)</f>
      </c>
      <c r="AV784" s="98"/>
      <c r="AW784" s="90">
        <f>BD!P784*BD!AC784</f>
        <v>0</v>
      </c>
      <c r="AX784" s="90">
        <f>BD!V784*BD!AC784</f>
        <v>0</v>
      </c>
      <c r="AY784" s="90">
        <f>IF(BD!AN784="","",BD!AN784*BD!AC784)</f>
      </c>
      <c r="AZ784" s="75" t="s">
        <v>123</v>
      </c>
      <c r="BA784" s="75" t="s">
        <v>115</v>
      </c>
      <c r="BB784" s="75">
        <v>1</v>
      </c>
      <c r="BC784" s="75" t="s">
        <v>209</v>
      </c>
      <c r="BD784" s="104"/>
      <c r="BE784" s="104"/>
      <c r="BF784" s="101"/>
      <c r="BG784" s="101"/>
      <c r="BH784" s="101"/>
      <c r="BI784" s="101"/>
      <c r="BJ784" s="101"/>
      <c r="BK784" s="101"/>
      <c r="BL784" s="101"/>
      <c r="BM784" s="101"/>
      <c r="BN784" s="101"/>
      <c r="BO784" s="103"/>
      <c r="BP784" s="101"/>
      <c r="BQ784" s="101"/>
      <c r="BR784" s="101"/>
      <c r="BS784" s="101"/>
      <c r="BT784" s="101"/>
      <c r="BU784" s="101"/>
      <c r="BV784" s="101"/>
      <c r="BW784" s="101"/>
      <c r="BX784" s="101"/>
      <c r="BY784" s="101"/>
      <c r="BZ784" s="101"/>
      <c r="CA784" s="101"/>
      <c r="CB784" s="101"/>
      <c r="CC784" s="101"/>
      <c r="CD784" s="101"/>
      <c r="CE784" s="101"/>
      <c r="CF784" s="101"/>
      <c r="CG784" s="37" t="e">
        <f>VLOOKUP(Table_1[[#This Row],[EAN]],'[1]Planilha1'!$E:$R,13,0)</f>
        <v>#N/A</v>
      </c>
      <c r="CI784" s="188">
        <f>IF(Table_1[[#This Row],[STATUS MERCADO]]="GO",Table_1[[#This Row],[M. BRUTA TOTAL]],0)</f>
        <v>0</v>
      </c>
      <c r="CJ784" s="188">
        <f>IF(Table_1[[#This Row],[STATUS MERCADO]]="GO",Table_1[[#This Row],[PV UNIT. REALIZADO]]*Table_1[[#This Row],[QUANTIDADE]],0)</f>
        <v>0</v>
      </c>
    </row>
    <row r="785" ht="15" hidden="1">
      <c r="A785" s="7"/>
      <c r="B785" s="84" t="s">
        <v>79</v>
      </c>
      <c r="C785" s="75">
        <v>220882</v>
      </c>
      <c r="D785" s="75">
        <v>652</v>
      </c>
      <c r="E785" s="85">
        <v>7899819800535</v>
      </c>
      <c r="F785" s="86" t="s">
        <v>330</v>
      </c>
      <c r="G785" s="75" t="s">
        <v>24</v>
      </c>
      <c r="H785" s="75">
        <v>580</v>
      </c>
      <c r="I785" s="87" t="s">
        <v>280</v>
      </c>
      <c r="J785" s="75" t="s">
        <v>328</v>
      </c>
      <c r="K785" s="88" t="s">
        <v>84</v>
      </c>
      <c r="L785" s="88">
        <v>1</v>
      </c>
      <c r="M785" s="88">
        <v>4</v>
      </c>
      <c r="N785" s="75" t="s">
        <v>85</v>
      </c>
      <c r="O785" s="75" t="s">
        <v>208</v>
      </c>
      <c r="P785" s="89"/>
      <c r="Q785" s="90">
        <f>(17/100+7.6/100+1.65/100)*P785</f>
        <v>0</v>
      </c>
      <c r="R785" s="90"/>
      <c r="S785" s="90"/>
      <c r="T785" s="90"/>
      <c r="U785" s="90"/>
      <c r="V785" s="90">
        <f>+P785-Q785+R785+S785+T785+U785</f>
        <v>0</v>
      </c>
      <c r="W785" s="91">
        <f>(1.02/100)</f>
        <v>1.02E-2</v>
      </c>
      <c r="X785" s="91">
        <v>4.8E-3</v>
      </c>
      <c r="Y785" s="91">
        <v>0.17</v>
      </c>
      <c r="Z785" s="91">
        <v>1.65E-2</v>
      </c>
      <c r="AA785" s="91">
        <v>7.6E-2</v>
      </c>
      <c r="AB785" s="91">
        <f>SUM(W785:AA785)</f>
        <v>0.2775</v>
      </c>
      <c r="AC785" s="75">
        <v>1</v>
      </c>
      <c r="AD785" s="92">
        <f>IF(AL785="","",+AC785*AL785)</f>
      </c>
      <c r="AE785" s="93">
        <f>IF(AL785="","",+AL785*AB785)</f>
      </c>
      <c r="AF785" s="92">
        <f>IF(AL785="","",+AL785-AE785)</f>
      </c>
      <c r="AG785" s="93">
        <f>+V785</f>
        <v>0</v>
      </c>
      <c r="AH785" s="92">
        <f>IF(AF785="","",+AF785-AG785)</f>
      </c>
      <c r="AI785" s="92">
        <f>IF(AH785="","",+AH785*AC785)</f>
      </c>
      <c r="AJ785" s="93"/>
      <c r="AK785" s="94">
        <v>0.33</v>
      </c>
      <c r="AL785" s="93">
        <f>IF(V785=0,"",V785/(1-AB785-AK785))</f>
      </c>
      <c r="AM785" s="95">
        <v>0.33</v>
      </c>
      <c r="AN785" s="93">
        <f>IF(V785=0,"",V785/(1-AB785-AM785))</f>
      </c>
      <c r="AO785" s="96">
        <v>1.2</v>
      </c>
      <c r="AP785" s="93">
        <f>IF(BD!AJ785="","",BD!AJ785*BD!AO785)</f>
      </c>
      <c r="AQ785" s="91">
        <f>BD!AM785/BD!AK785-1</f>
        <v>0</v>
      </c>
      <c r="AR785" s="91">
        <f>IF(BD!AN785="","",IF(BD!AJ785="","",BD!AN785/BD!AJ785-1))</f>
      </c>
      <c r="AS785" s="91">
        <f>IF(BD!AN785="","",IF(BD!AN785&lt;BD!AL785,"ABAIXO DA META","DENTRO DA META"))</f>
      </c>
      <c r="AT785" s="91" t="str">
        <f>IF(BD!AJ785="","EM ANÁLISE",IF(BD!AP785&gt;=BD!AN785,"GO", "NO GO"))</f>
        <v>EM ANÁLISE</v>
      </c>
      <c r="AU785" s="97">
        <f>IF(AN785="","",+BD!$AN785-AJ785)</f>
      </c>
      <c r="AV785" s="98"/>
      <c r="AW785" s="90">
        <f>BD!P785*BD!AC785</f>
        <v>0</v>
      </c>
      <c r="AX785" s="90">
        <f>BD!V785*BD!AC785</f>
        <v>0</v>
      </c>
      <c r="AY785" s="90">
        <f>IF(BD!AN785="","",BD!AN785*BD!AC785)</f>
      </c>
      <c r="AZ785" s="75" t="s">
        <v>123</v>
      </c>
      <c r="BA785" s="75" t="s">
        <v>115</v>
      </c>
      <c r="BB785" s="75">
        <v>1</v>
      </c>
      <c r="BC785" s="75" t="s">
        <v>209</v>
      </c>
      <c r="BD785" s="104"/>
      <c r="BE785" s="104"/>
      <c r="BF785" s="101"/>
      <c r="BG785" s="101"/>
      <c r="BH785" s="101"/>
      <c r="BI785" s="101"/>
      <c r="BJ785" s="101"/>
      <c r="BK785" s="101"/>
      <c r="BL785" s="101"/>
      <c r="BM785" s="101"/>
      <c r="BN785" s="101"/>
      <c r="BO785" s="103"/>
      <c r="BP785" s="101"/>
      <c r="BQ785" s="101"/>
      <c r="BR785" s="101"/>
      <c r="BS785" s="101"/>
      <c r="BT785" s="101"/>
      <c r="BU785" s="101"/>
      <c r="BV785" s="101"/>
      <c r="BW785" s="101"/>
      <c r="BX785" s="101"/>
      <c r="BY785" s="101"/>
      <c r="BZ785" s="101"/>
      <c r="CA785" s="101"/>
      <c r="CB785" s="101"/>
      <c r="CC785" s="101"/>
      <c r="CD785" s="101"/>
      <c r="CE785" s="101"/>
      <c r="CF785" s="101"/>
      <c r="CG785" s="37" t="e">
        <f>VLOOKUP(Table_1[[#This Row],[EAN]],'[1]Planilha1'!$E:$R,13,0)</f>
        <v>#N/A</v>
      </c>
      <c r="CI785" s="188">
        <f>IF(Table_1[[#This Row],[STATUS MERCADO]]="GO",Table_1[[#This Row],[M. BRUTA TOTAL]],0)</f>
        <v>0</v>
      </c>
      <c r="CJ785" s="188">
        <f>IF(Table_1[[#This Row],[STATUS MERCADO]]="GO",Table_1[[#This Row],[PV UNIT. REALIZADO]]*Table_1[[#This Row],[QUANTIDADE]],0)</f>
        <v>0</v>
      </c>
    </row>
    <row r="786" ht="15" hidden="1">
      <c r="A786" s="7"/>
      <c r="B786" s="84" t="s">
        <v>79</v>
      </c>
      <c r="C786" s="75">
        <v>220883</v>
      </c>
      <c r="D786" s="75">
        <v>696</v>
      </c>
      <c r="E786" s="85">
        <v>7899819801006</v>
      </c>
      <c r="F786" s="86" t="s">
        <v>331</v>
      </c>
      <c r="G786" s="75" t="s">
        <v>24</v>
      </c>
      <c r="H786" s="75">
        <v>580</v>
      </c>
      <c r="I786" s="87" t="s">
        <v>280</v>
      </c>
      <c r="J786" s="75" t="s">
        <v>325</v>
      </c>
      <c r="K786" s="88" t="s">
        <v>84</v>
      </c>
      <c r="L786" s="88">
        <v>1</v>
      </c>
      <c r="M786" s="88">
        <v>4</v>
      </c>
      <c r="N786" s="75" t="s">
        <v>85</v>
      </c>
      <c r="O786" s="75" t="s">
        <v>208</v>
      </c>
      <c r="P786" s="89"/>
      <c r="Q786" s="90">
        <f>(17/100+7.6/100+1.65/100)*P786</f>
        <v>0</v>
      </c>
      <c r="R786" s="90"/>
      <c r="S786" s="90"/>
      <c r="T786" s="90"/>
      <c r="U786" s="90"/>
      <c r="V786" s="90">
        <f>+P786-Q786+R786+S786+T786+U786</f>
        <v>0</v>
      </c>
      <c r="W786" s="91">
        <f>(1.02/100)</f>
        <v>1.02E-2</v>
      </c>
      <c r="X786" s="91">
        <v>4.8E-3</v>
      </c>
      <c r="Y786" s="91">
        <v>0.17</v>
      </c>
      <c r="Z786" s="91">
        <v>1.65E-2</v>
      </c>
      <c r="AA786" s="91">
        <v>7.6E-2</v>
      </c>
      <c r="AB786" s="91">
        <f>SUM(W786:AA786)</f>
        <v>0.2775</v>
      </c>
      <c r="AC786" s="75">
        <v>1</v>
      </c>
      <c r="AD786" s="92">
        <f>IF(AL786="","",+AC786*AL786)</f>
      </c>
      <c r="AE786" s="93">
        <f>IF(AL786="","",+AL786*AB786)</f>
      </c>
      <c r="AF786" s="92">
        <f>IF(AL786="","",+AL786-AE786)</f>
      </c>
      <c r="AG786" s="93">
        <f>+V786</f>
        <v>0</v>
      </c>
      <c r="AH786" s="92">
        <f>IF(AF786="","",+AF786-AG786)</f>
      </c>
      <c r="AI786" s="92">
        <f>IF(AH786="","",+AH786*AC786)</f>
      </c>
      <c r="AJ786" s="93"/>
      <c r="AK786" s="94">
        <v>0.33</v>
      </c>
      <c r="AL786" s="93">
        <f>IF(V786=0,"",V786/(1-AB786-AK786))</f>
      </c>
      <c r="AM786" s="95">
        <v>0.33</v>
      </c>
      <c r="AN786" s="93">
        <f>IF(V786=0,"",V786/(1-AB786-AM786))</f>
      </c>
      <c r="AO786" s="96">
        <v>1.2</v>
      </c>
      <c r="AP786" s="93">
        <f>IF(BD!AJ786="","",BD!AJ786*BD!AO786)</f>
      </c>
      <c r="AQ786" s="91">
        <f>BD!AM786/BD!AK786-1</f>
        <v>0</v>
      </c>
      <c r="AR786" s="91">
        <f>IF(BD!AN786="","",IF(BD!AJ786="","",BD!AN786/BD!AJ786-1))</f>
      </c>
      <c r="AS786" s="91">
        <f>IF(BD!AN786="","",IF(BD!AN786&lt;BD!AL786,"ABAIXO DA META","DENTRO DA META"))</f>
      </c>
      <c r="AT786" s="91" t="str">
        <f>IF(BD!AJ786="","EM ANÁLISE",IF(BD!AP786&gt;=BD!AN786,"GO", "NO GO"))</f>
        <v>EM ANÁLISE</v>
      </c>
      <c r="AU786" s="97">
        <f>IF(AN786="","",+BD!$AN786-AJ786)</f>
      </c>
      <c r="AV786" s="98"/>
      <c r="AW786" s="90">
        <f>BD!P786*BD!AC786</f>
        <v>0</v>
      </c>
      <c r="AX786" s="90">
        <f>BD!V786*BD!AC786</f>
        <v>0</v>
      </c>
      <c r="AY786" s="90">
        <f>IF(BD!AN786="","",BD!AN786*BD!AC786)</f>
      </c>
      <c r="AZ786" s="75" t="s">
        <v>123</v>
      </c>
      <c r="BA786" s="75" t="s">
        <v>115</v>
      </c>
      <c r="BB786" s="75">
        <v>1</v>
      </c>
      <c r="BC786" s="75" t="s">
        <v>209</v>
      </c>
      <c r="BD786" s="104"/>
      <c r="BE786" s="104"/>
      <c r="BF786" s="101"/>
      <c r="BG786" s="101"/>
      <c r="BH786" s="101"/>
      <c r="BI786" s="101"/>
      <c r="BJ786" s="101"/>
      <c r="BK786" s="101"/>
      <c r="BL786" s="101"/>
      <c r="BM786" s="101"/>
      <c r="BN786" s="101"/>
      <c r="BO786" s="103"/>
      <c r="BP786" s="101"/>
      <c r="BQ786" s="101"/>
      <c r="BR786" s="101"/>
      <c r="BS786" s="101"/>
      <c r="BT786" s="101"/>
      <c r="BU786" s="101"/>
      <c r="BV786" s="101"/>
      <c r="BW786" s="101"/>
      <c r="BX786" s="101"/>
      <c r="BY786" s="101"/>
      <c r="BZ786" s="101"/>
      <c r="CA786" s="101"/>
      <c r="CB786" s="101"/>
      <c r="CC786" s="101"/>
      <c r="CD786" s="101"/>
      <c r="CE786" s="101"/>
      <c r="CF786" s="101"/>
      <c r="CG786" s="37" t="e">
        <f>VLOOKUP(Table_1[[#This Row],[EAN]],'[1]Planilha1'!$E:$R,13,0)</f>
        <v>#N/A</v>
      </c>
      <c r="CI786" s="188">
        <f>IF(Table_1[[#This Row],[STATUS MERCADO]]="GO",Table_1[[#This Row],[M. BRUTA TOTAL]],0)</f>
        <v>0</v>
      </c>
      <c r="CJ786" s="188">
        <f>IF(Table_1[[#This Row],[STATUS MERCADO]]="GO",Table_1[[#This Row],[PV UNIT. REALIZADO]]*Table_1[[#This Row],[QUANTIDADE]],0)</f>
        <v>0</v>
      </c>
    </row>
    <row r="787" ht="15" hidden="1">
      <c r="A787" s="7"/>
      <c r="B787" s="84" t="s">
        <v>79</v>
      </c>
      <c r="C787" s="75">
        <v>220884</v>
      </c>
      <c r="D787" s="75">
        <v>698</v>
      </c>
      <c r="E787" s="85">
        <v>7899819801037</v>
      </c>
      <c r="F787" s="86" t="s">
        <v>332</v>
      </c>
      <c r="G787" s="75" t="s">
        <v>24</v>
      </c>
      <c r="H787" s="75">
        <v>580</v>
      </c>
      <c r="I787" s="87" t="s">
        <v>280</v>
      </c>
      <c r="J787" s="75" t="s">
        <v>325</v>
      </c>
      <c r="K787" s="88" t="s">
        <v>84</v>
      </c>
      <c r="L787" s="88">
        <v>1</v>
      </c>
      <c r="M787" s="88">
        <v>4</v>
      </c>
      <c r="N787" s="75" t="s">
        <v>85</v>
      </c>
      <c r="O787" s="75" t="s">
        <v>208</v>
      </c>
      <c r="P787" s="89"/>
      <c r="Q787" s="90">
        <f>(17/100+7.6/100+1.65/100)*P787</f>
        <v>0</v>
      </c>
      <c r="R787" s="90"/>
      <c r="S787" s="90"/>
      <c r="T787" s="90"/>
      <c r="U787" s="90"/>
      <c r="V787" s="90">
        <f>+P787-Q787+R787+S787+T787+U787</f>
        <v>0</v>
      </c>
      <c r="W787" s="91">
        <f>(1.02/100)</f>
        <v>1.02E-2</v>
      </c>
      <c r="X787" s="91">
        <v>4.8E-3</v>
      </c>
      <c r="Y787" s="91">
        <v>0.17</v>
      </c>
      <c r="Z787" s="91">
        <v>1.65E-2</v>
      </c>
      <c r="AA787" s="91">
        <v>7.6E-2</v>
      </c>
      <c r="AB787" s="91">
        <f>SUM(W787:AA787)</f>
        <v>0.2775</v>
      </c>
      <c r="AC787" s="75">
        <v>1</v>
      </c>
      <c r="AD787" s="92">
        <f>IF(AL787="","",+AC787*AL787)</f>
      </c>
      <c r="AE787" s="93">
        <f>IF(AL787="","",+AL787*AB787)</f>
      </c>
      <c r="AF787" s="92">
        <f>IF(AL787="","",+AL787-AE787)</f>
      </c>
      <c r="AG787" s="93">
        <f>+V787</f>
        <v>0</v>
      </c>
      <c r="AH787" s="92">
        <f>IF(AF787="","",+AF787-AG787)</f>
      </c>
      <c r="AI787" s="92">
        <f>IF(AH787="","",+AH787*AC787)</f>
      </c>
      <c r="AJ787" s="93"/>
      <c r="AK787" s="94">
        <v>0.33</v>
      </c>
      <c r="AL787" s="93">
        <f>IF(V787=0,"",V787/(1-AB787-AK787))</f>
      </c>
      <c r="AM787" s="95">
        <v>0.33</v>
      </c>
      <c r="AN787" s="93">
        <f>IF(V787=0,"",V787/(1-AB787-AM787))</f>
      </c>
      <c r="AO787" s="96">
        <v>1.2</v>
      </c>
      <c r="AP787" s="93">
        <f>IF(BD!AJ787="","",BD!AJ787*BD!AO787)</f>
      </c>
      <c r="AQ787" s="91">
        <f>BD!AM787/BD!AK787-1</f>
        <v>0</v>
      </c>
      <c r="AR787" s="91">
        <f>IF(BD!AN787="","",IF(BD!AJ787="","",BD!AN787/BD!AJ787-1))</f>
      </c>
      <c r="AS787" s="91">
        <f>IF(BD!AN787="","",IF(BD!AN787&lt;BD!AL787,"ABAIXO DA META","DENTRO DA META"))</f>
      </c>
      <c r="AT787" s="91" t="str">
        <f>IF(BD!AJ787="","EM ANÁLISE",IF(BD!AP787&gt;=BD!AN787,"GO", "NO GO"))</f>
        <v>EM ANÁLISE</v>
      </c>
      <c r="AU787" s="97">
        <f>IF(AN787="","",+BD!$AN787-AJ787)</f>
      </c>
      <c r="AV787" s="98"/>
      <c r="AW787" s="90">
        <f>BD!P787*BD!AC787</f>
        <v>0</v>
      </c>
      <c r="AX787" s="90">
        <f>BD!V787*BD!AC787</f>
        <v>0</v>
      </c>
      <c r="AY787" s="90">
        <f>IF(BD!AN787="","",BD!AN787*BD!AC787)</f>
      </c>
      <c r="AZ787" s="75" t="s">
        <v>123</v>
      </c>
      <c r="BA787" s="75" t="s">
        <v>115</v>
      </c>
      <c r="BB787" s="75">
        <v>1</v>
      </c>
      <c r="BC787" s="75" t="s">
        <v>209</v>
      </c>
      <c r="BD787" s="104"/>
      <c r="BE787" s="104"/>
      <c r="BF787" s="101"/>
      <c r="BG787" s="101"/>
      <c r="BH787" s="101"/>
      <c r="BI787" s="101"/>
      <c r="BJ787" s="101"/>
      <c r="BK787" s="101"/>
      <c r="BL787" s="101"/>
      <c r="BM787" s="101"/>
      <c r="BN787" s="101"/>
      <c r="BO787" s="103"/>
      <c r="BP787" s="101"/>
      <c r="BQ787" s="101"/>
      <c r="BR787" s="101"/>
      <c r="BS787" s="101"/>
      <c r="BT787" s="101"/>
      <c r="BU787" s="101"/>
      <c r="BV787" s="101"/>
      <c r="BW787" s="101"/>
      <c r="BX787" s="101"/>
      <c r="BY787" s="101"/>
      <c r="BZ787" s="101"/>
      <c r="CA787" s="101"/>
      <c r="CB787" s="101"/>
      <c r="CC787" s="101"/>
      <c r="CD787" s="101"/>
      <c r="CE787" s="101"/>
      <c r="CF787" s="101"/>
      <c r="CG787" s="37" t="e">
        <f>VLOOKUP(Table_1[[#This Row],[EAN]],'[1]Planilha1'!$E:$R,13,0)</f>
        <v>#N/A</v>
      </c>
      <c r="CI787" s="188">
        <f>IF(Table_1[[#This Row],[STATUS MERCADO]]="GO",Table_1[[#This Row],[M. BRUTA TOTAL]],0)</f>
        <v>0</v>
      </c>
      <c r="CJ787" s="188">
        <f>IF(Table_1[[#This Row],[STATUS MERCADO]]="GO",Table_1[[#This Row],[PV UNIT. REALIZADO]]*Table_1[[#This Row],[QUANTIDADE]],0)</f>
        <v>0</v>
      </c>
    </row>
    <row r="788" ht="15" hidden="1">
      <c r="A788" s="7"/>
      <c r="B788" s="84" t="s">
        <v>79</v>
      </c>
      <c r="C788" s="75">
        <v>220885</v>
      </c>
      <c r="D788" s="75">
        <v>650</v>
      </c>
      <c r="E788" s="85">
        <v>7899819800511</v>
      </c>
      <c r="F788" s="86" t="s">
        <v>333</v>
      </c>
      <c r="G788" s="75" t="s">
        <v>24</v>
      </c>
      <c r="H788" s="75">
        <v>580</v>
      </c>
      <c r="I788" s="87" t="s">
        <v>280</v>
      </c>
      <c r="J788" s="75" t="s">
        <v>328</v>
      </c>
      <c r="K788" s="88" t="s">
        <v>84</v>
      </c>
      <c r="L788" s="88">
        <v>1</v>
      </c>
      <c r="M788" s="88">
        <v>4</v>
      </c>
      <c r="N788" s="75" t="s">
        <v>85</v>
      </c>
      <c r="O788" s="75" t="s">
        <v>208</v>
      </c>
      <c r="P788" s="89"/>
      <c r="Q788" s="90">
        <f>(17/100+7.6/100+1.65/100)*P788</f>
        <v>0</v>
      </c>
      <c r="R788" s="90"/>
      <c r="S788" s="90"/>
      <c r="T788" s="90"/>
      <c r="U788" s="90"/>
      <c r="V788" s="90">
        <f>+P788-Q788+R788+S788+T788+U788</f>
        <v>0</v>
      </c>
      <c r="W788" s="91">
        <f>(1.02/100)</f>
        <v>1.02E-2</v>
      </c>
      <c r="X788" s="91">
        <v>4.8E-3</v>
      </c>
      <c r="Y788" s="91">
        <v>0.17</v>
      </c>
      <c r="Z788" s="91">
        <v>1.65E-2</v>
      </c>
      <c r="AA788" s="91">
        <v>7.6E-2</v>
      </c>
      <c r="AB788" s="91">
        <f>SUM(W788:AA788)</f>
        <v>0.2775</v>
      </c>
      <c r="AC788" s="75">
        <v>1</v>
      </c>
      <c r="AD788" s="92">
        <f>IF(AL788="","",+AC788*AL788)</f>
      </c>
      <c r="AE788" s="93">
        <f>IF(AL788="","",+AL788*AB788)</f>
      </c>
      <c r="AF788" s="92">
        <f>IF(AL788="","",+AL788-AE788)</f>
      </c>
      <c r="AG788" s="93">
        <f>+V788</f>
        <v>0</v>
      </c>
      <c r="AH788" s="92">
        <f>IF(AF788="","",+AF788-AG788)</f>
      </c>
      <c r="AI788" s="92">
        <f>IF(AH788="","",+AH788*AC788)</f>
      </c>
      <c r="AJ788" s="93"/>
      <c r="AK788" s="94">
        <v>0.33</v>
      </c>
      <c r="AL788" s="93">
        <f>IF(V788=0,"",V788/(1-AB788-AK788))</f>
      </c>
      <c r="AM788" s="95">
        <v>0.33</v>
      </c>
      <c r="AN788" s="93">
        <f>IF(V788=0,"",V788/(1-AB788-AM788))</f>
      </c>
      <c r="AO788" s="96">
        <v>1.2</v>
      </c>
      <c r="AP788" s="93">
        <f>IF(BD!AJ788="","",BD!AJ788*BD!AO788)</f>
      </c>
      <c r="AQ788" s="91">
        <f>BD!AM788/BD!AK788-1</f>
        <v>0</v>
      </c>
      <c r="AR788" s="91">
        <f>IF(BD!AN788="","",IF(BD!AJ788="","",BD!AN788/BD!AJ788-1))</f>
      </c>
      <c r="AS788" s="91">
        <f>IF(BD!AN788="","",IF(BD!AN788&lt;BD!AL788,"ABAIXO DA META","DENTRO DA META"))</f>
      </c>
      <c r="AT788" s="91" t="str">
        <f>IF(BD!AJ788="","EM ANÁLISE",IF(BD!AP788&gt;=BD!AN788,"GO", "NO GO"))</f>
        <v>EM ANÁLISE</v>
      </c>
      <c r="AU788" s="97">
        <f>IF(AN788="","",+BD!$AN788-AJ788)</f>
      </c>
      <c r="AV788" s="98"/>
      <c r="AW788" s="90">
        <f>BD!P788*BD!AC788</f>
        <v>0</v>
      </c>
      <c r="AX788" s="90">
        <f>BD!V788*BD!AC788</f>
        <v>0</v>
      </c>
      <c r="AY788" s="90">
        <f>IF(BD!AN788="","",BD!AN788*BD!AC788)</f>
      </c>
      <c r="AZ788" s="75" t="s">
        <v>123</v>
      </c>
      <c r="BA788" s="75" t="s">
        <v>115</v>
      </c>
      <c r="BB788" s="75">
        <v>1</v>
      </c>
      <c r="BC788" s="75" t="s">
        <v>209</v>
      </c>
      <c r="BD788" s="104"/>
      <c r="BE788" s="104"/>
      <c r="BF788" s="101"/>
      <c r="BG788" s="101"/>
      <c r="BH788" s="101"/>
      <c r="BI788" s="101"/>
      <c r="BJ788" s="101"/>
      <c r="BK788" s="101"/>
      <c r="BL788" s="101"/>
      <c r="BM788" s="101"/>
      <c r="BN788" s="101"/>
      <c r="BO788" s="103"/>
      <c r="BP788" s="101"/>
      <c r="BQ788" s="101"/>
      <c r="BR788" s="101"/>
      <c r="BS788" s="101"/>
      <c r="BT788" s="101"/>
      <c r="BU788" s="101"/>
      <c r="BV788" s="101"/>
      <c r="BW788" s="101"/>
      <c r="BX788" s="101"/>
      <c r="BY788" s="101"/>
      <c r="BZ788" s="101"/>
      <c r="CA788" s="101"/>
      <c r="CB788" s="101"/>
      <c r="CC788" s="101"/>
      <c r="CD788" s="101"/>
      <c r="CE788" s="101"/>
      <c r="CF788" s="101"/>
      <c r="CG788" s="37" t="e">
        <f>VLOOKUP(Table_1[[#This Row],[EAN]],'[1]Planilha1'!$E:$R,13,0)</f>
        <v>#N/A</v>
      </c>
      <c r="CI788" s="188">
        <f>IF(Table_1[[#This Row],[STATUS MERCADO]]="GO",Table_1[[#This Row],[M. BRUTA TOTAL]],0)</f>
        <v>0</v>
      </c>
      <c r="CJ788" s="188">
        <f>IF(Table_1[[#This Row],[STATUS MERCADO]]="GO",Table_1[[#This Row],[PV UNIT. REALIZADO]]*Table_1[[#This Row],[QUANTIDADE]],0)</f>
        <v>0</v>
      </c>
    </row>
    <row r="789" ht="15" hidden="1">
      <c r="A789" s="7"/>
      <c r="B789" s="84" t="s">
        <v>79</v>
      </c>
      <c r="C789" s="75">
        <v>220886</v>
      </c>
      <c r="D789" s="75">
        <v>648</v>
      </c>
      <c r="E789" s="85">
        <v>7899819800498</v>
      </c>
      <c r="F789" s="86" t="s">
        <v>334</v>
      </c>
      <c r="G789" s="75" t="s">
        <v>24</v>
      </c>
      <c r="H789" s="75">
        <v>580</v>
      </c>
      <c r="I789" s="87" t="s">
        <v>280</v>
      </c>
      <c r="J789" s="75" t="s">
        <v>328</v>
      </c>
      <c r="K789" s="88" t="s">
        <v>84</v>
      </c>
      <c r="L789" s="88">
        <v>1</v>
      </c>
      <c r="M789" s="88">
        <v>4</v>
      </c>
      <c r="N789" s="75" t="s">
        <v>85</v>
      </c>
      <c r="O789" s="75" t="s">
        <v>208</v>
      </c>
      <c r="P789" s="89"/>
      <c r="Q789" s="90">
        <f>(17/100+7.6/100+1.65/100)*P789</f>
        <v>0</v>
      </c>
      <c r="R789" s="90"/>
      <c r="S789" s="90"/>
      <c r="T789" s="90"/>
      <c r="U789" s="90"/>
      <c r="V789" s="90">
        <f>+P789-Q789+R789+S789+T789+U789</f>
        <v>0</v>
      </c>
      <c r="W789" s="91">
        <f>(1.02/100)</f>
        <v>1.02E-2</v>
      </c>
      <c r="X789" s="91">
        <v>4.8E-3</v>
      </c>
      <c r="Y789" s="91">
        <v>0.17</v>
      </c>
      <c r="Z789" s="91">
        <v>1.65E-2</v>
      </c>
      <c r="AA789" s="91">
        <v>7.6E-2</v>
      </c>
      <c r="AB789" s="91">
        <f>SUM(W789:AA789)</f>
        <v>0.2775</v>
      </c>
      <c r="AC789" s="75">
        <v>1</v>
      </c>
      <c r="AD789" s="92">
        <f>IF(AL789="","",+AC789*AL789)</f>
      </c>
      <c r="AE789" s="93">
        <f>IF(AL789="","",+AL789*AB789)</f>
      </c>
      <c r="AF789" s="92">
        <f>IF(AL789="","",+AL789-AE789)</f>
      </c>
      <c r="AG789" s="93">
        <f>+V789</f>
        <v>0</v>
      </c>
      <c r="AH789" s="92">
        <f>IF(AF789="","",+AF789-AG789)</f>
      </c>
      <c r="AI789" s="92">
        <f>IF(AH789="","",+AH789*AC789)</f>
      </c>
      <c r="AJ789" s="93"/>
      <c r="AK789" s="94">
        <v>0.33</v>
      </c>
      <c r="AL789" s="93">
        <f>IF(V789=0,"",V789/(1-AB789-AK789))</f>
      </c>
      <c r="AM789" s="95">
        <v>0.33</v>
      </c>
      <c r="AN789" s="93">
        <f>IF(V789=0,"",V789/(1-AB789-AM789))</f>
      </c>
      <c r="AO789" s="96">
        <v>1.2</v>
      </c>
      <c r="AP789" s="93">
        <f>IF(BD!AJ789="","",BD!AJ789*BD!AO789)</f>
      </c>
      <c r="AQ789" s="91">
        <f>BD!AM789/BD!AK789-1</f>
        <v>0</v>
      </c>
      <c r="AR789" s="91">
        <f>IF(BD!AN789="","",IF(BD!AJ789="","",BD!AN789/BD!AJ789-1))</f>
      </c>
      <c r="AS789" s="91">
        <f>IF(BD!AN789="","",IF(BD!AN789&lt;BD!AL789,"ABAIXO DA META","DENTRO DA META"))</f>
      </c>
      <c r="AT789" s="91" t="str">
        <f>IF(BD!AJ789="","EM ANÁLISE",IF(BD!AP789&gt;=BD!AN789,"GO", "NO GO"))</f>
        <v>EM ANÁLISE</v>
      </c>
      <c r="AU789" s="97">
        <f>IF(AN789="","",+BD!$AN789-AJ789)</f>
      </c>
      <c r="AV789" s="98"/>
      <c r="AW789" s="90">
        <f>BD!P789*BD!AC789</f>
        <v>0</v>
      </c>
      <c r="AX789" s="90">
        <f>BD!V789*BD!AC789</f>
        <v>0</v>
      </c>
      <c r="AY789" s="90">
        <f>IF(BD!AN789="","",BD!AN789*BD!AC789)</f>
      </c>
      <c r="AZ789" s="75" t="s">
        <v>123</v>
      </c>
      <c r="BA789" s="75" t="s">
        <v>115</v>
      </c>
      <c r="BB789" s="75">
        <v>1</v>
      </c>
      <c r="BC789" s="75" t="s">
        <v>209</v>
      </c>
      <c r="BD789" s="104"/>
      <c r="BE789" s="104"/>
      <c r="BF789" s="101"/>
      <c r="BG789" s="101"/>
      <c r="BH789" s="101"/>
      <c r="BI789" s="101"/>
      <c r="BJ789" s="101"/>
      <c r="BK789" s="101"/>
      <c r="BL789" s="101"/>
      <c r="BM789" s="101"/>
      <c r="BN789" s="101"/>
      <c r="BO789" s="103"/>
      <c r="BP789" s="101"/>
      <c r="BQ789" s="101"/>
      <c r="BR789" s="101"/>
      <c r="BS789" s="101"/>
      <c r="BT789" s="101"/>
      <c r="BU789" s="101"/>
      <c r="BV789" s="101"/>
      <c r="BW789" s="101"/>
      <c r="BX789" s="101"/>
      <c r="BY789" s="101"/>
      <c r="BZ789" s="101"/>
      <c r="CA789" s="101"/>
      <c r="CB789" s="101"/>
      <c r="CC789" s="101"/>
      <c r="CD789" s="101"/>
      <c r="CE789" s="101"/>
      <c r="CF789" s="101"/>
      <c r="CG789" s="37" t="e">
        <f>VLOOKUP(Table_1[[#This Row],[EAN]],'[1]Planilha1'!$E:$R,13,0)</f>
        <v>#N/A</v>
      </c>
      <c r="CI789" s="188">
        <f>IF(Table_1[[#This Row],[STATUS MERCADO]]="GO",Table_1[[#This Row],[M. BRUTA TOTAL]],0)</f>
        <v>0</v>
      </c>
      <c r="CJ789" s="188">
        <f>IF(Table_1[[#This Row],[STATUS MERCADO]]="GO",Table_1[[#This Row],[PV UNIT. REALIZADO]]*Table_1[[#This Row],[QUANTIDADE]],0)</f>
        <v>0</v>
      </c>
    </row>
    <row r="790" ht="15" hidden="1">
      <c r="A790" s="7"/>
      <c r="B790" s="84" t="s">
        <v>79</v>
      </c>
      <c r="C790" s="75">
        <v>220887</v>
      </c>
      <c r="D790" s="75">
        <v>649</v>
      </c>
      <c r="E790" s="85">
        <v>7899819800504</v>
      </c>
      <c r="F790" s="86" t="s">
        <v>335</v>
      </c>
      <c r="G790" s="75" t="s">
        <v>24</v>
      </c>
      <c r="H790" s="75">
        <v>580</v>
      </c>
      <c r="I790" s="87" t="s">
        <v>280</v>
      </c>
      <c r="J790" s="75" t="s">
        <v>336</v>
      </c>
      <c r="K790" s="88" t="s">
        <v>84</v>
      </c>
      <c r="L790" s="88">
        <v>1</v>
      </c>
      <c r="M790" s="88">
        <v>4</v>
      </c>
      <c r="N790" s="75" t="s">
        <v>85</v>
      </c>
      <c r="O790" s="75" t="s">
        <v>208</v>
      </c>
      <c r="P790" s="89"/>
      <c r="Q790" s="90">
        <f>(17/100+7.6/100+1.65/100)*P790</f>
        <v>0</v>
      </c>
      <c r="R790" s="90"/>
      <c r="S790" s="90"/>
      <c r="T790" s="90"/>
      <c r="U790" s="90"/>
      <c r="V790" s="90">
        <f>+P790-Q790+R790+S790+T790+U790</f>
        <v>0</v>
      </c>
      <c r="W790" s="91">
        <f>(1.02/100)</f>
        <v>1.02E-2</v>
      </c>
      <c r="X790" s="91">
        <v>4.8E-3</v>
      </c>
      <c r="Y790" s="91">
        <v>0.17</v>
      </c>
      <c r="Z790" s="91">
        <v>1.65E-2</v>
      </c>
      <c r="AA790" s="91">
        <v>7.6E-2</v>
      </c>
      <c r="AB790" s="91">
        <f>SUM(W790:AA790)</f>
        <v>0.2775</v>
      </c>
      <c r="AC790" s="75">
        <v>1</v>
      </c>
      <c r="AD790" s="92">
        <f>IF(AL790="","",+AC790*AL790)</f>
      </c>
      <c r="AE790" s="93">
        <f>IF(AL790="","",+AL790*AB790)</f>
      </c>
      <c r="AF790" s="92">
        <f>IF(AL790="","",+AL790-AE790)</f>
      </c>
      <c r="AG790" s="93">
        <f>+V790</f>
        <v>0</v>
      </c>
      <c r="AH790" s="92">
        <f>IF(AF790="","",+AF790-AG790)</f>
      </c>
      <c r="AI790" s="92">
        <f>IF(AH790="","",+AH790*AC790)</f>
      </c>
      <c r="AJ790" s="93"/>
      <c r="AK790" s="94">
        <v>0.33</v>
      </c>
      <c r="AL790" s="93">
        <f>IF(V790=0,"",V790/(1-AB790-AK790))</f>
      </c>
      <c r="AM790" s="95">
        <v>0.33</v>
      </c>
      <c r="AN790" s="93">
        <f>IF(V790=0,"",V790/(1-AB790-AM790))</f>
      </c>
      <c r="AO790" s="96">
        <v>1.2</v>
      </c>
      <c r="AP790" s="93">
        <f>IF(BD!AJ790="","",BD!AJ790*BD!AO790)</f>
      </c>
      <c r="AQ790" s="91">
        <f>BD!AM790/BD!AK790-1</f>
        <v>0</v>
      </c>
      <c r="AR790" s="91">
        <f>IF(BD!AN790="","",IF(BD!AJ790="","",BD!AN790/BD!AJ790-1))</f>
      </c>
      <c r="AS790" s="91">
        <f>IF(BD!AN790="","",IF(BD!AN790&lt;BD!AL790,"ABAIXO DA META","DENTRO DA META"))</f>
      </c>
      <c r="AT790" s="91" t="str">
        <f>IF(BD!AJ790="","EM ANÁLISE",IF(BD!AP790&gt;=BD!AN790,"GO", "NO GO"))</f>
        <v>EM ANÁLISE</v>
      </c>
      <c r="AU790" s="97">
        <f>IF(AN790="","",+BD!$AN790-AJ790)</f>
      </c>
      <c r="AV790" s="98"/>
      <c r="AW790" s="90">
        <f>BD!P790*BD!AC790</f>
        <v>0</v>
      </c>
      <c r="AX790" s="90">
        <f>BD!V790*BD!AC790</f>
        <v>0</v>
      </c>
      <c r="AY790" s="90">
        <f>IF(BD!AN790="","",BD!AN790*BD!AC790)</f>
      </c>
      <c r="AZ790" s="75" t="s">
        <v>123</v>
      </c>
      <c r="BA790" s="75" t="s">
        <v>115</v>
      </c>
      <c r="BB790" s="75">
        <v>1</v>
      </c>
      <c r="BC790" s="75" t="s">
        <v>209</v>
      </c>
      <c r="BD790" s="104"/>
      <c r="BE790" s="104"/>
      <c r="BF790" s="101"/>
      <c r="BG790" s="101"/>
      <c r="BH790" s="101"/>
      <c r="BI790" s="101"/>
      <c r="BJ790" s="101"/>
      <c r="BK790" s="101"/>
      <c r="BL790" s="101"/>
      <c r="BM790" s="101"/>
      <c r="BN790" s="101"/>
      <c r="BO790" s="103"/>
      <c r="BP790" s="101"/>
      <c r="BQ790" s="101"/>
      <c r="BR790" s="101"/>
      <c r="BS790" s="101"/>
      <c r="BT790" s="101"/>
      <c r="BU790" s="101"/>
      <c r="BV790" s="101"/>
      <c r="BW790" s="101"/>
      <c r="BX790" s="101"/>
      <c r="BY790" s="101"/>
      <c r="BZ790" s="101"/>
      <c r="CA790" s="101"/>
      <c r="CB790" s="101"/>
      <c r="CC790" s="101"/>
      <c r="CD790" s="101"/>
      <c r="CE790" s="101"/>
      <c r="CF790" s="101"/>
      <c r="CG790" s="37" t="e">
        <f>VLOOKUP(Table_1[[#This Row],[EAN]],'[1]Planilha1'!$E:$R,13,0)</f>
        <v>#N/A</v>
      </c>
      <c r="CI790" s="188">
        <f>IF(Table_1[[#This Row],[STATUS MERCADO]]="GO",Table_1[[#This Row],[M. BRUTA TOTAL]],0)</f>
        <v>0</v>
      </c>
      <c r="CJ790" s="188">
        <f>IF(Table_1[[#This Row],[STATUS MERCADO]]="GO",Table_1[[#This Row],[PV UNIT. REALIZADO]]*Table_1[[#This Row],[QUANTIDADE]],0)</f>
        <v>0</v>
      </c>
    </row>
    <row r="791" ht="15" hidden="1">
      <c r="A791" s="7"/>
      <c r="B791" s="84" t="s">
        <v>79</v>
      </c>
      <c r="C791" s="75">
        <v>220888</v>
      </c>
      <c r="D791" s="75">
        <v>643</v>
      </c>
      <c r="E791" s="85">
        <v>7899819800443</v>
      </c>
      <c r="F791" s="86" t="s">
        <v>337</v>
      </c>
      <c r="G791" s="75" t="s">
        <v>24</v>
      </c>
      <c r="H791" s="75">
        <v>580</v>
      </c>
      <c r="I791" s="87" t="s">
        <v>280</v>
      </c>
      <c r="J791" s="75" t="s">
        <v>317</v>
      </c>
      <c r="K791" s="88" t="s">
        <v>84</v>
      </c>
      <c r="L791" s="88">
        <v>6</v>
      </c>
      <c r="M791" s="88">
        <v>4</v>
      </c>
      <c r="N791" s="75" t="s">
        <v>85</v>
      </c>
      <c r="O791" s="75" t="s">
        <v>208</v>
      </c>
      <c r="P791" s="89"/>
      <c r="Q791" s="90">
        <f>(17/100+7.6/100+1.65/100)*P791</f>
        <v>0</v>
      </c>
      <c r="R791" s="90"/>
      <c r="S791" s="90"/>
      <c r="T791" s="90"/>
      <c r="U791" s="90"/>
      <c r="V791" s="90">
        <f>+P791-Q791+R791+S791+T791+U791</f>
        <v>0</v>
      </c>
      <c r="W791" s="91">
        <f>(1.02/100)</f>
        <v>1.02E-2</v>
      </c>
      <c r="X791" s="91">
        <v>4.8E-3</v>
      </c>
      <c r="Y791" s="91">
        <v>0.17</v>
      </c>
      <c r="Z791" s="91">
        <v>1.65E-2</v>
      </c>
      <c r="AA791" s="91">
        <v>7.6E-2</v>
      </c>
      <c r="AB791" s="91">
        <f>SUM(W791:AA791)</f>
        <v>0.2775</v>
      </c>
      <c r="AC791" s="75">
        <v>6</v>
      </c>
      <c r="AD791" s="92">
        <f>IF(AL791="","",+AC791*AL791)</f>
      </c>
      <c r="AE791" s="93">
        <f>IF(AL791="","",+AL791*AB791)</f>
      </c>
      <c r="AF791" s="92">
        <f>IF(AL791="","",+AL791-AE791)</f>
      </c>
      <c r="AG791" s="93">
        <f>+V791</f>
        <v>0</v>
      </c>
      <c r="AH791" s="92">
        <f>IF(AF791="","",+AF791-AG791)</f>
      </c>
      <c r="AI791" s="92">
        <f>IF(AH791="","",+AH791*AC791)</f>
      </c>
      <c r="AJ791" s="93"/>
      <c r="AK791" s="94">
        <v>0.33</v>
      </c>
      <c r="AL791" s="93">
        <f>IF(V791=0,"",V791/(1-AB791-AK791))</f>
      </c>
      <c r="AM791" s="95">
        <v>0.33</v>
      </c>
      <c r="AN791" s="93">
        <f>IF(V791=0,"",V791/(1-AB791-AM791))</f>
      </c>
      <c r="AO791" s="96">
        <v>1.2</v>
      </c>
      <c r="AP791" s="93">
        <f>IF(BD!AJ791="","",BD!AJ791*BD!AO791)</f>
      </c>
      <c r="AQ791" s="91">
        <f>BD!AM791/BD!AK791-1</f>
        <v>0</v>
      </c>
      <c r="AR791" s="91">
        <f>IF(BD!AN791="","",IF(BD!AJ791="","",BD!AN791/BD!AJ791-1))</f>
      </c>
      <c r="AS791" s="91">
        <f>IF(BD!AN791="","",IF(BD!AN791&lt;BD!AL791,"ABAIXO DA META","DENTRO DA META"))</f>
      </c>
      <c r="AT791" s="91" t="str">
        <f>IF(BD!AJ791="","EM ANÁLISE",IF(BD!AP791&gt;=BD!AN791,"GO", "NO GO"))</f>
        <v>EM ANÁLISE</v>
      </c>
      <c r="AU791" s="97">
        <f>IF(AN791="","",+BD!$AN791-AJ791)</f>
      </c>
      <c r="AV791" s="98"/>
      <c r="AW791" s="90">
        <f>BD!P791*BD!AC791</f>
        <v>0</v>
      </c>
      <c r="AX791" s="90">
        <f>BD!V791*BD!AC791</f>
        <v>0</v>
      </c>
      <c r="AY791" s="90">
        <f>IF(BD!AN791="","",BD!AN791*BD!AC791)</f>
      </c>
      <c r="AZ791" s="75" t="s">
        <v>123</v>
      </c>
      <c r="BA791" s="75" t="s">
        <v>115</v>
      </c>
      <c r="BB791" s="75">
        <v>1</v>
      </c>
      <c r="BC791" s="75" t="s">
        <v>209</v>
      </c>
      <c r="BD791" s="104"/>
      <c r="BE791" s="104"/>
      <c r="BF791" s="101"/>
      <c r="BG791" s="101"/>
      <c r="BH791" s="101"/>
      <c r="BI791" s="101"/>
      <c r="BJ791" s="101"/>
      <c r="BK791" s="101"/>
      <c r="BL791" s="101"/>
      <c r="BM791" s="101"/>
      <c r="BN791" s="101"/>
      <c r="BO791" s="103"/>
      <c r="BP791" s="101"/>
      <c r="BQ791" s="101"/>
      <c r="BR791" s="101"/>
      <c r="BS791" s="101"/>
      <c r="BT791" s="101"/>
      <c r="BU791" s="101"/>
      <c r="BV791" s="101"/>
      <c r="BW791" s="101"/>
      <c r="BX791" s="101"/>
      <c r="BY791" s="101"/>
      <c r="BZ791" s="101"/>
      <c r="CA791" s="101"/>
      <c r="CB791" s="101"/>
      <c r="CC791" s="101"/>
      <c r="CD791" s="101"/>
      <c r="CE791" s="101"/>
      <c r="CF791" s="101"/>
      <c r="CG791" s="37" t="e">
        <f>VLOOKUP(Table_1[[#This Row],[EAN]],'[1]Planilha1'!$E:$R,13,0)</f>
        <v>#N/A</v>
      </c>
      <c r="CI791" s="188">
        <f>IF(Table_1[[#This Row],[STATUS MERCADO]]="GO",Table_1[[#This Row],[M. BRUTA TOTAL]],0)</f>
        <v>0</v>
      </c>
      <c r="CJ791" s="188">
        <f>IF(Table_1[[#This Row],[STATUS MERCADO]]="GO",Table_1[[#This Row],[PV UNIT. REALIZADO]]*Table_1[[#This Row],[QUANTIDADE]],0)</f>
        <v>0</v>
      </c>
    </row>
    <row r="792" ht="15" hidden="1">
      <c r="A792" s="7"/>
      <c r="B792" s="84" t="s">
        <v>79</v>
      </c>
      <c r="C792" s="75">
        <v>220889</v>
      </c>
      <c r="D792" s="75">
        <v>627</v>
      </c>
      <c r="E792" s="85">
        <v>7899819800283</v>
      </c>
      <c r="F792" s="86" t="s">
        <v>338</v>
      </c>
      <c r="G792" s="75" t="s">
        <v>24</v>
      </c>
      <c r="H792" s="75">
        <v>580</v>
      </c>
      <c r="I792" s="87" t="s">
        <v>280</v>
      </c>
      <c r="J792" s="75" t="s">
        <v>317</v>
      </c>
      <c r="K792" s="88" t="s">
        <v>84</v>
      </c>
      <c r="L792" s="88">
        <v>12</v>
      </c>
      <c r="M792" s="88">
        <v>4</v>
      </c>
      <c r="N792" s="75" t="s">
        <v>85</v>
      </c>
      <c r="O792" s="75" t="s">
        <v>208</v>
      </c>
      <c r="P792" s="89"/>
      <c r="Q792" s="90">
        <f>(17/100+7.6/100+1.65/100)*P792</f>
        <v>0</v>
      </c>
      <c r="R792" s="90"/>
      <c r="S792" s="90"/>
      <c r="T792" s="90"/>
      <c r="U792" s="90"/>
      <c r="V792" s="90">
        <f>+P792-Q792+R792+S792+T792+U792</f>
        <v>0</v>
      </c>
      <c r="W792" s="91">
        <f>(1.02/100)</f>
        <v>1.02E-2</v>
      </c>
      <c r="X792" s="91">
        <v>4.8E-3</v>
      </c>
      <c r="Y792" s="91">
        <v>0.17</v>
      </c>
      <c r="Z792" s="91">
        <v>1.65E-2</v>
      </c>
      <c r="AA792" s="91">
        <v>7.6E-2</v>
      </c>
      <c r="AB792" s="91">
        <f>SUM(W792:AA792)</f>
        <v>0.2775</v>
      </c>
      <c r="AC792" s="75">
        <v>12</v>
      </c>
      <c r="AD792" s="92">
        <f>IF(AL792="","",+AC792*AL792)</f>
      </c>
      <c r="AE792" s="93">
        <f>IF(AL792="","",+AL792*AB792)</f>
      </c>
      <c r="AF792" s="92">
        <f>IF(AL792="","",+AL792-AE792)</f>
      </c>
      <c r="AG792" s="93">
        <f>+V792</f>
        <v>0</v>
      </c>
      <c r="AH792" s="92">
        <f>IF(AF792="","",+AF792-AG792)</f>
      </c>
      <c r="AI792" s="92">
        <f>IF(AH792="","",+AH792*AC792)</f>
      </c>
      <c r="AJ792" s="93"/>
      <c r="AK792" s="94">
        <v>0.33</v>
      </c>
      <c r="AL792" s="93">
        <f>IF(V792=0,"",V792/(1-AB792-AK792))</f>
      </c>
      <c r="AM792" s="95">
        <v>0.33</v>
      </c>
      <c r="AN792" s="93">
        <f>IF(V792=0,"",V792/(1-AB792-AM792))</f>
      </c>
      <c r="AO792" s="96">
        <v>1.2</v>
      </c>
      <c r="AP792" s="93">
        <f>IF(BD!AJ792="","",BD!AJ792*BD!AO792)</f>
      </c>
      <c r="AQ792" s="91">
        <f>BD!AM792/BD!AK792-1</f>
        <v>0</v>
      </c>
      <c r="AR792" s="91">
        <f>IF(BD!AN792="","",IF(BD!AJ792="","",BD!AN792/BD!AJ792-1))</f>
      </c>
      <c r="AS792" s="91">
        <f>IF(BD!AN792="","",IF(BD!AN792&lt;BD!AL792,"ABAIXO DA META","DENTRO DA META"))</f>
      </c>
      <c r="AT792" s="91" t="str">
        <f>IF(BD!AJ792="","EM ANÁLISE",IF(BD!AP792&gt;=BD!AN792,"GO", "NO GO"))</f>
        <v>EM ANÁLISE</v>
      </c>
      <c r="AU792" s="97">
        <f>IF(AN792="","",+BD!$AN792-AJ792)</f>
      </c>
      <c r="AV792" s="98"/>
      <c r="AW792" s="90">
        <f>BD!P792*BD!AC792</f>
        <v>0</v>
      </c>
      <c r="AX792" s="90">
        <f>BD!V792*BD!AC792</f>
        <v>0</v>
      </c>
      <c r="AY792" s="90">
        <f>IF(BD!AN792="","",BD!AN792*BD!AC792)</f>
      </c>
      <c r="AZ792" s="75" t="s">
        <v>123</v>
      </c>
      <c r="BA792" s="75" t="s">
        <v>115</v>
      </c>
      <c r="BB792" s="75">
        <v>1</v>
      </c>
      <c r="BC792" s="75" t="s">
        <v>209</v>
      </c>
      <c r="BD792" s="104"/>
      <c r="BE792" s="104"/>
      <c r="BF792" s="101"/>
      <c r="BG792" s="101"/>
      <c r="BH792" s="101"/>
      <c r="BI792" s="101"/>
      <c r="BJ792" s="101"/>
      <c r="BK792" s="101"/>
      <c r="BL792" s="101"/>
      <c r="BM792" s="101"/>
      <c r="BN792" s="101"/>
      <c r="BO792" s="103"/>
      <c r="BP792" s="101"/>
      <c r="BQ792" s="101"/>
      <c r="BR792" s="101"/>
      <c r="BS792" s="101"/>
      <c r="BT792" s="101"/>
      <c r="BU792" s="101"/>
      <c r="BV792" s="101"/>
      <c r="BW792" s="101"/>
      <c r="BX792" s="101"/>
      <c r="BY792" s="101"/>
      <c r="BZ792" s="101"/>
      <c r="CA792" s="101"/>
      <c r="CB792" s="101"/>
      <c r="CC792" s="101"/>
      <c r="CD792" s="101"/>
      <c r="CE792" s="101"/>
      <c r="CF792" s="101"/>
      <c r="CG792" s="37" t="e">
        <f>VLOOKUP(Table_1[[#This Row],[EAN]],'[1]Planilha1'!$E:$R,13,0)</f>
        <v>#N/A</v>
      </c>
      <c r="CI792" s="188">
        <f>IF(Table_1[[#This Row],[STATUS MERCADO]]="GO",Table_1[[#This Row],[M. BRUTA TOTAL]],0)</f>
        <v>0</v>
      </c>
      <c r="CJ792" s="188">
        <f>IF(Table_1[[#This Row],[STATUS MERCADO]]="GO",Table_1[[#This Row],[PV UNIT. REALIZADO]]*Table_1[[#This Row],[QUANTIDADE]],0)</f>
        <v>0</v>
      </c>
    </row>
    <row r="793" ht="15" hidden="1">
      <c r="A793" s="7"/>
      <c r="B793" s="84" t="s">
        <v>79</v>
      </c>
      <c r="C793" s="75">
        <v>220890</v>
      </c>
      <c r="D793" s="75">
        <v>625</v>
      </c>
      <c r="E793" s="85">
        <v>7899819800269</v>
      </c>
      <c r="F793" s="86" t="s">
        <v>339</v>
      </c>
      <c r="G793" s="75" t="s">
        <v>24</v>
      </c>
      <c r="H793" s="75">
        <v>580</v>
      </c>
      <c r="I793" s="87" t="s">
        <v>280</v>
      </c>
      <c r="J793" s="75" t="s">
        <v>322</v>
      </c>
      <c r="K793" s="88" t="s">
        <v>84</v>
      </c>
      <c r="L793" s="88">
        <v>12</v>
      </c>
      <c r="M793" s="88">
        <v>4</v>
      </c>
      <c r="N793" s="75" t="s">
        <v>85</v>
      </c>
      <c r="O793" s="75" t="s">
        <v>208</v>
      </c>
      <c r="P793" s="89"/>
      <c r="Q793" s="90">
        <f>(17/100+7.6/100+1.65/100)*P793</f>
        <v>0</v>
      </c>
      <c r="R793" s="90"/>
      <c r="S793" s="90"/>
      <c r="T793" s="90"/>
      <c r="U793" s="90"/>
      <c r="V793" s="90">
        <f>+P793-Q793+R793+S793+T793+U793</f>
        <v>0</v>
      </c>
      <c r="W793" s="91">
        <f>(1.02/100)</f>
        <v>1.02E-2</v>
      </c>
      <c r="X793" s="91">
        <v>4.8E-3</v>
      </c>
      <c r="Y793" s="91">
        <v>0.17</v>
      </c>
      <c r="Z793" s="91">
        <v>1.65E-2</v>
      </c>
      <c r="AA793" s="91">
        <v>7.6E-2</v>
      </c>
      <c r="AB793" s="91">
        <f>SUM(W793:AA793)</f>
        <v>0.2775</v>
      </c>
      <c r="AC793" s="75">
        <v>12</v>
      </c>
      <c r="AD793" s="92">
        <f>IF(AL793="","",+AC793*AL793)</f>
      </c>
      <c r="AE793" s="93">
        <f>IF(AL793="","",+AL793*AB793)</f>
      </c>
      <c r="AF793" s="92">
        <f>IF(AL793="","",+AL793-AE793)</f>
      </c>
      <c r="AG793" s="93">
        <f>+V793</f>
        <v>0</v>
      </c>
      <c r="AH793" s="92">
        <f>IF(AF793="","",+AF793-AG793)</f>
      </c>
      <c r="AI793" s="92">
        <f>IF(AH793="","",+AH793*AC793)</f>
      </c>
      <c r="AJ793" s="93"/>
      <c r="AK793" s="94">
        <v>0.33</v>
      </c>
      <c r="AL793" s="93">
        <f>IF(V793=0,"",V793/(1-AB793-AK793))</f>
      </c>
      <c r="AM793" s="95">
        <v>0.33</v>
      </c>
      <c r="AN793" s="93">
        <f>IF(V793=0,"",V793/(1-AB793-AM793))</f>
      </c>
      <c r="AO793" s="96">
        <v>1.2</v>
      </c>
      <c r="AP793" s="93">
        <f>IF(BD!AJ793="","",BD!AJ793*BD!AO793)</f>
      </c>
      <c r="AQ793" s="91">
        <f>BD!AM793/BD!AK793-1</f>
        <v>0</v>
      </c>
      <c r="AR793" s="91">
        <f>IF(BD!AN793="","",IF(BD!AJ793="","",BD!AN793/BD!AJ793-1))</f>
      </c>
      <c r="AS793" s="91">
        <f>IF(BD!AN793="","",IF(BD!AN793&lt;BD!AL793,"ABAIXO DA META","DENTRO DA META"))</f>
      </c>
      <c r="AT793" s="91" t="str">
        <f>IF(BD!AJ793="","EM ANÁLISE",IF(BD!AP793&gt;=BD!AN793,"GO", "NO GO"))</f>
        <v>EM ANÁLISE</v>
      </c>
      <c r="AU793" s="97">
        <f>IF(AN793="","",+BD!$AN793-AJ793)</f>
      </c>
      <c r="AV793" s="98"/>
      <c r="AW793" s="90">
        <f>BD!P793*BD!AC793</f>
        <v>0</v>
      </c>
      <c r="AX793" s="90">
        <f>BD!V793*BD!AC793</f>
        <v>0</v>
      </c>
      <c r="AY793" s="90">
        <f>IF(BD!AN793="","",BD!AN793*BD!AC793)</f>
      </c>
      <c r="AZ793" s="75" t="s">
        <v>123</v>
      </c>
      <c r="BA793" s="75" t="s">
        <v>115</v>
      </c>
      <c r="BB793" s="75">
        <v>1</v>
      </c>
      <c r="BC793" s="75" t="s">
        <v>209</v>
      </c>
      <c r="BD793" s="104"/>
      <c r="BE793" s="104"/>
      <c r="BF793" s="101"/>
      <c r="BG793" s="101"/>
      <c r="BH793" s="101"/>
      <c r="BI793" s="101"/>
      <c r="BJ793" s="101"/>
      <c r="BK793" s="101"/>
      <c r="BL793" s="101"/>
      <c r="BM793" s="101"/>
      <c r="BN793" s="101"/>
      <c r="BO793" s="103"/>
      <c r="BP793" s="101"/>
      <c r="BQ793" s="101"/>
      <c r="BR793" s="101"/>
      <c r="BS793" s="101"/>
      <c r="BT793" s="101"/>
      <c r="BU793" s="101"/>
      <c r="BV793" s="101"/>
      <c r="BW793" s="101"/>
      <c r="BX793" s="101"/>
      <c r="BY793" s="101"/>
      <c r="BZ793" s="101"/>
      <c r="CA793" s="101"/>
      <c r="CB793" s="101"/>
      <c r="CC793" s="101"/>
      <c r="CD793" s="101"/>
      <c r="CE793" s="101"/>
      <c r="CF793" s="101"/>
      <c r="CG793" s="37" t="e">
        <f>VLOOKUP(Table_1[[#This Row],[EAN]],'[1]Planilha1'!$E:$R,13,0)</f>
        <v>#N/A</v>
      </c>
      <c r="CI793" s="188">
        <f>IF(Table_1[[#This Row],[STATUS MERCADO]]="GO",Table_1[[#This Row],[M. BRUTA TOTAL]],0)</f>
        <v>0</v>
      </c>
      <c r="CJ793" s="188">
        <f>IF(Table_1[[#This Row],[STATUS MERCADO]]="GO",Table_1[[#This Row],[PV UNIT. REALIZADO]]*Table_1[[#This Row],[QUANTIDADE]],0)</f>
        <v>0</v>
      </c>
    </row>
    <row r="794" ht="15" hidden="1">
      <c r="A794" s="7"/>
      <c r="B794" s="84" t="s">
        <v>79</v>
      </c>
      <c r="C794" s="75">
        <v>220891</v>
      </c>
      <c r="D794" s="75">
        <v>624</v>
      </c>
      <c r="E794" s="85">
        <v>7899819800252</v>
      </c>
      <c r="F794" s="86" t="s">
        <v>340</v>
      </c>
      <c r="G794" s="75" t="s">
        <v>24</v>
      </c>
      <c r="H794" s="75">
        <v>580</v>
      </c>
      <c r="I794" s="87" t="s">
        <v>280</v>
      </c>
      <c r="J794" s="75" t="s">
        <v>317</v>
      </c>
      <c r="K794" s="88" t="s">
        <v>84</v>
      </c>
      <c r="L794" s="88">
        <v>12</v>
      </c>
      <c r="M794" s="88">
        <v>4</v>
      </c>
      <c r="N794" s="75" t="s">
        <v>85</v>
      </c>
      <c r="O794" s="75" t="s">
        <v>208</v>
      </c>
      <c r="P794" s="89"/>
      <c r="Q794" s="90">
        <f>(17/100+7.6/100+1.65/100)*P794</f>
        <v>0</v>
      </c>
      <c r="R794" s="90"/>
      <c r="S794" s="90"/>
      <c r="T794" s="90"/>
      <c r="U794" s="90"/>
      <c r="V794" s="90">
        <f>+P794-Q794+R794+S794+T794+U794</f>
        <v>0</v>
      </c>
      <c r="W794" s="91">
        <f>(1.02/100)</f>
        <v>1.02E-2</v>
      </c>
      <c r="X794" s="91">
        <v>4.8E-3</v>
      </c>
      <c r="Y794" s="91">
        <v>0.17</v>
      </c>
      <c r="Z794" s="91">
        <v>1.65E-2</v>
      </c>
      <c r="AA794" s="91">
        <v>7.6E-2</v>
      </c>
      <c r="AB794" s="91">
        <f>SUM(W794:AA794)</f>
        <v>0.2775</v>
      </c>
      <c r="AC794" s="75">
        <v>12</v>
      </c>
      <c r="AD794" s="92">
        <f>IF(AL794="","",+AC794*AL794)</f>
      </c>
      <c r="AE794" s="93">
        <f>IF(AL794="","",+AL794*AB794)</f>
      </c>
      <c r="AF794" s="92">
        <f>IF(AL794="","",+AL794-AE794)</f>
      </c>
      <c r="AG794" s="93">
        <f>+V794</f>
        <v>0</v>
      </c>
      <c r="AH794" s="92">
        <f>IF(AF794="","",+AF794-AG794)</f>
      </c>
      <c r="AI794" s="92">
        <f>IF(AH794="","",+AH794*AC794)</f>
      </c>
      <c r="AJ794" s="93"/>
      <c r="AK794" s="94">
        <v>0.33</v>
      </c>
      <c r="AL794" s="93">
        <f>IF(V794=0,"",V794/(1-AB794-AK794))</f>
      </c>
      <c r="AM794" s="95">
        <v>0.33</v>
      </c>
      <c r="AN794" s="93">
        <f>IF(V794=0,"",V794/(1-AB794-AM794))</f>
      </c>
      <c r="AO794" s="96">
        <v>1.2</v>
      </c>
      <c r="AP794" s="93">
        <f>IF(BD!AJ794="","",BD!AJ794*BD!AO794)</f>
      </c>
      <c r="AQ794" s="91">
        <f>BD!AM794/BD!AK794-1</f>
        <v>0</v>
      </c>
      <c r="AR794" s="91">
        <f>IF(BD!AN794="","",IF(BD!AJ794="","",BD!AN794/BD!AJ794-1))</f>
      </c>
      <c r="AS794" s="91">
        <f>IF(BD!AN794="","",IF(BD!AN794&lt;BD!AL794,"ABAIXO DA META","DENTRO DA META"))</f>
      </c>
      <c r="AT794" s="91" t="str">
        <f>IF(BD!AJ794="","EM ANÁLISE",IF(BD!AP794&gt;=BD!AN794,"GO", "NO GO"))</f>
        <v>EM ANÁLISE</v>
      </c>
      <c r="AU794" s="97">
        <f>IF(AN794="","",+BD!$AN794-AJ794)</f>
      </c>
      <c r="AV794" s="98"/>
      <c r="AW794" s="90">
        <f>BD!P794*BD!AC794</f>
        <v>0</v>
      </c>
      <c r="AX794" s="90">
        <f>BD!V794*BD!AC794</f>
        <v>0</v>
      </c>
      <c r="AY794" s="90">
        <f>IF(BD!AN794="","",BD!AN794*BD!AC794)</f>
      </c>
      <c r="AZ794" s="75" t="s">
        <v>123</v>
      </c>
      <c r="BA794" s="75" t="s">
        <v>115</v>
      </c>
      <c r="BB794" s="75">
        <v>1</v>
      </c>
      <c r="BC794" s="75" t="s">
        <v>209</v>
      </c>
      <c r="BD794" s="104"/>
      <c r="BE794" s="104"/>
      <c r="BF794" s="101"/>
      <c r="BG794" s="101"/>
      <c r="BH794" s="101"/>
      <c r="BI794" s="101"/>
      <c r="BJ794" s="101"/>
      <c r="BK794" s="101"/>
      <c r="BL794" s="101"/>
      <c r="BM794" s="101"/>
      <c r="BN794" s="101"/>
      <c r="BO794" s="103"/>
      <c r="BP794" s="101"/>
      <c r="BQ794" s="101"/>
      <c r="BR794" s="101"/>
      <c r="BS794" s="101"/>
      <c r="BT794" s="101"/>
      <c r="BU794" s="101"/>
      <c r="BV794" s="101"/>
      <c r="BW794" s="101"/>
      <c r="BX794" s="101"/>
      <c r="BY794" s="101"/>
      <c r="BZ794" s="101"/>
      <c r="CA794" s="101"/>
      <c r="CB794" s="101"/>
      <c r="CC794" s="101"/>
      <c r="CD794" s="101"/>
      <c r="CE794" s="101"/>
      <c r="CF794" s="101"/>
      <c r="CG794" s="37" t="e">
        <f>VLOOKUP(Table_1[[#This Row],[EAN]],'[1]Planilha1'!$E:$R,13,0)</f>
        <v>#N/A</v>
      </c>
      <c r="CI794" s="188">
        <f>IF(Table_1[[#This Row],[STATUS MERCADO]]="GO",Table_1[[#This Row],[M. BRUTA TOTAL]],0)</f>
        <v>0</v>
      </c>
      <c r="CJ794" s="188">
        <f>IF(Table_1[[#This Row],[STATUS MERCADO]]="GO",Table_1[[#This Row],[PV UNIT. REALIZADO]]*Table_1[[#This Row],[QUANTIDADE]],0)</f>
        <v>0</v>
      </c>
    </row>
    <row r="795" ht="15" hidden="1">
      <c r="A795" s="7"/>
      <c r="B795" s="84" t="s">
        <v>79</v>
      </c>
      <c r="C795" s="75">
        <v>220892</v>
      </c>
      <c r="D795" s="75">
        <v>623</v>
      </c>
      <c r="E795" s="85">
        <v>7899819800245</v>
      </c>
      <c r="F795" s="86" t="s">
        <v>341</v>
      </c>
      <c r="G795" s="75" t="s">
        <v>24</v>
      </c>
      <c r="H795" s="75">
        <v>580</v>
      </c>
      <c r="I795" s="87" t="s">
        <v>280</v>
      </c>
      <c r="J795" s="75" t="s">
        <v>317</v>
      </c>
      <c r="K795" s="88" t="s">
        <v>84</v>
      </c>
      <c r="L795" s="88">
        <v>12</v>
      </c>
      <c r="M795" s="88">
        <v>4</v>
      </c>
      <c r="N795" s="75" t="s">
        <v>85</v>
      </c>
      <c r="O795" s="75" t="s">
        <v>208</v>
      </c>
      <c r="P795" s="89"/>
      <c r="Q795" s="90">
        <f>(17/100+7.6/100+1.65/100)*P795</f>
        <v>0</v>
      </c>
      <c r="R795" s="90"/>
      <c r="S795" s="90"/>
      <c r="T795" s="90"/>
      <c r="U795" s="90"/>
      <c r="V795" s="90">
        <f>+P795-Q795+R795+S795+T795+U795</f>
        <v>0</v>
      </c>
      <c r="W795" s="91">
        <f>(1.02/100)</f>
        <v>1.02E-2</v>
      </c>
      <c r="X795" s="91">
        <v>4.8E-3</v>
      </c>
      <c r="Y795" s="91">
        <v>0.17</v>
      </c>
      <c r="Z795" s="91">
        <v>1.65E-2</v>
      </c>
      <c r="AA795" s="91">
        <v>7.6E-2</v>
      </c>
      <c r="AB795" s="91">
        <f>SUM(W795:AA795)</f>
        <v>0.2775</v>
      </c>
      <c r="AC795" s="75">
        <v>12</v>
      </c>
      <c r="AD795" s="92">
        <f>IF(AL795="","",+AC795*AL795)</f>
      </c>
      <c r="AE795" s="93">
        <f>IF(AL795="","",+AL795*AB795)</f>
      </c>
      <c r="AF795" s="92">
        <f>IF(AL795="","",+AL795-AE795)</f>
      </c>
      <c r="AG795" s="93">
        <f>+V795</f>
        <v>0</v>
      </c>
      <c r="AH795" s="92">
        <f>IF(AF795="","",+AF795-AG795)</f>
      </c>
      <c r="AI795" s="92">
        <f>IF(AH795="","",+AH795*AC795)</f>
      </c>
      <c r="AJ795" s="93"/>
      <c r="AK795" s="94">
        <v>0.33</v>
      </c>
      <c r="AL795" s="93">
        <f>IF(V795=0,"",V795/(1-AB795-AK795))</f>
      </c>
      <c r="AM795" s="95">
        <v>0.33</v>
      </c>
      <c r="AN795" s="93">
        <f>IF(V795=0,"",V795/(1-AB795-AM795))</f>
      </c>
      <c r="AO795" s="96">
        <v>1.2</v>
      </c>
      <c r="AP795" s="93">
        <f>IF(BD!AJ795="","",BD!AJ795*BD!AO795)</f>
      </c>
      <c r="AQ795" s="91">
        <f>BD!AM795/BD!AK795-1</f>
        <v>0</v>
      </c>
      <c r="AR795" s="91">
        <f>IF(BD!AN795="","",IF(BD!AJ795="","",BD!AN795/BD!AJ795-1))</f>
      </c>
      <c r="AS795" s="91">
        <f>IF(BD!AN795="","",IF(BD!AN795&lt;BD!AL795,"ABAIXO DA META","DENTRO DA META"))</f>
      </c>
      <c r="AT795" s="91" t="str">
        <f>IF(BD!AJ795="","EM ANÁLISE",IF(BD!AP795&gt;=BD!AN795,"GO", "NO GO"))</f>
        <v>EM ANÁLISE</v>
      </c>
      <c r="AU795" s="97">
        <f>IF(AN795="","",+BD!$AN795-AJ795)</f>
      </c>
      <c r="AV795" s="98"/>
      <c r="AW795" s="90">
        <f>BD!P795*BD!AC795</f>
        <v>0</v>
      </c>
      <c r="AX795" s="90">
        <f>BD!V795*BD!AC795</f>
        <v>0</v>
      </c>
      <c r="AY795" s="90">
        <f>IF(BD!AN795="","",BD!AN795*BD!AC795)</f>
      </c>
      <c r="AZ795" s="75" t="s">
        <v>123</v>
      </c>
      <c r="BA795" s="75" t="s">
        <v>115</v>
      </c>
      <c r="BB795" s="75">
        <v>1</v>
      </c>
      <c r="BC795" s="75" t="s">
        <v>209</v>
      </c>
      <c r="BD795" s="104"/>
      <c r="BE795" s="104"/>
      <c r="BF795" s="101"/>
      <c r="BG795" s="101"/>
      <c r="BH795" s="101"/>
      <c r="BI795" s="101"/>
      <c r="BJ795" s="101"/>
      <c r="BK795" s="101"/>
      <c r="BL795" s="101"/>
      <c r="BM795" s="101"/>
      <c r="BN795" s="101"/>
      <c r="BO795" s="103"/>
      <c r="BP795" s="101"/>
      <c r="BQ795" s="101"/>
      <c r="BR795" s="101"/>
      <c r="BS795" s="101"/>
      <c r="BT795" s="101"/>
      <c r="BU795" s="101"/>
      <c r="BV795" s="101"/>
      <c r="BW795" s="101"/>
      <c r="BX795" s="101"/>
      <c r="BY795" s="101"/>
      <c r="BZ795" s="101"/>
      <c r="CA795" s="101"/>
      <c r="CB795" s="101"/>
      <c r="CC795" s="101"/>
      <c r="CD795" s="101"/>
      <c r="CE795" s="101"/>
      <c r="CF795" s="101"/>
      <c r="CG795" s="37" t="e">
        <f>VLOOKUP(Table_1[[#This Row],[EAN]],'[1]Planilha1'!$E:$R,13,0)</f>
        <v>#N/A</v>
      </c>
      <c r="CI795" s="188">
        <f>IF(Table_1[[#This Row],[STATUS MERCADO]]="GO",Table_1[[#This Row],[M. BRUTA TOTAL]],0)</f>
        <v>0</v>
      </c>
      <c r="CJ795" s="188">
        <f>IF(Table_1[[#This Row],[STATUS MERCADO]]="GO",Table_1[[#This Row],[PV UNIT. REALIZADO]]*Table_1[[#This Row],[QUANTIDADE]],0)</f>
        <v>0</v>
      </c>
    </row>
    <row r="796" ht="15" hidden="1">
      <c r="A796" s="7"/>
      <c r="B796" s="84" t="s">
        <v>79</v>
      </c>
      <c r="C796" s="75">
        <v>220897</v>
      </c>
      <c r="D796" s="75">
        <v>713260</v>
      </c>
      <c r="E796" s="85">
        <v>7896228100560</v>
      </c>
      <c r="F796" s="86" t="s">
        <v>348</v>
      </c>
      <c r="G796" s="75" t="s">
        <v>17</v>
      </c>
      <c r="H796" s="75">
        <v>1990</v>
      </c>
      <c r="I796" s="87" t="s">
        <v>349</v>
      </c>
      <c r="J796" s="75" t="s">
        <v>350</v>
      </c>
      <c r="K796" s="88" t="s">
        <v>84</v>
      </c>
      <c r="L796" s="88">
        <v>2</v>
      </c>
      <c r="M796" s="88">
        <v>0</v>
      </c>
      <c r="N796" s="75" t="s">
        <v>85</v>
      </c>
      <c r="O796" s="105">
        <v>27152731000109</v>
      </c>
      <c r="P796" s="89"/>
      <c r="Q796" s="90">
        <f>(17/100+7.6/100+1.65/100)*P796</f>
        <v>0</v>
      </c>
      <c r="R796" s="90"/>
      <c r="S796" s="90"/>
      <c r="T796" s="90"/>
      <c r="U796" s="90"/>
      <c r="V796" s="90">
        <f>+P796-Q796+R796+S796+T796+U796</f>
        <v>0</v>
      </c>
      <c r="W796" s="91">
        <f>(1.02/100)</f>
        <v>1.02E-2</v>
      </c>
      <c r="X796" s="91">
        <v>4.8E-3</v>
      </c>
      <c r="Y796" s="91">
        <v>0.17</v>
      </c>
      <c r="Z796" s="91">
        <v>1.65E-2</v>
      </c>
      <c r="AA796" s="91">
        <v>7.6E-2</v>
      </c>
      <c r="AB796" s="91">
        <f>SUM(W796:AA796)</f>
        <v>0.2775</v>
      </c>
      <c r="AC796" s="75">
        <v>2</v>
      </c>
      <c r="AD796" s="92">
        <f>IF(AL796="","",+AC796*AL796)</f>
      </c>
      <c r="AE796" s="93">
        <f>IF(AL796="","",+AL796*AB796)</f>
      </c>
      <c r="AF796" s="92">
        <f>IF(AL796="","",+AL796-AE796)</f>
      </c>
      <c r="AG796" s="93">
        <f>+V796</f>
        <v>0</v>
      </c>
      <c r="AH796" s="92">
        <f>IF(AF796="","",+AF796-AG796)</f>
      </c>
      <c r="AI796" s="92">
        <f>IF(AH796="","",+AH796*AC796)</f>
      </c>
      <c r="AJ796" s="93"/>
      <c r="AK796" s="94">
        <v>0.33</v>
      </c>
      <c r="AL796" s="93">
        <f>IF(V796=0,"",V796/(1-AB796-AK796))</f>
      </c>
      <c r="AM796" s="95">
        <v>0.33</v>
      </c>
      <c r="AN796" s="93">
        <f>IF(V796=0,"",V796/(1-AB796-AM796))</f>
      </c>
      <c r="AO796" s="96">
        <v>1.2</v>
      </c>
      <c r="AP796" s="93">
        <f>IF(BD!AJ796="","",BD!AJ796*BD!AO796)</f>
      </c>
      <c r="AQ796" s="91">
        <f>BD!AM796/BD!AK796-1</f>
        <v>0</v>
      </c>
      <c r="AR796" s="91">
        <f>IF(BD!AN796="","",IF(BD!AJ796="","",BD!AN796/BD!AJ796-1))</f>
      </c>
      <c r="AS796" s="91">
        <f>IF(BD!AN796="","",IF(BD!AN796&lt;BD!AL796,"ABAIXO DA META","DENTRO DA META"))</f>
      </c>
      <c r="AT796" s="91" t="str">
        <f>IF(BD!AJ796="","EM ANÁLISE",IF(BD!AP796&gt;=BD!AN796,"GO", "NO GO"))</f>
        <v>EM ANÁLISE</v>
      </c>
      <c r="AU796" s="97">
        <f>IF(AN796="","",+BD!$AN796-AJ796)</f>
      </c>
      <c r="AV796" s="98"/>
      <c r="AW796" s="90">
        <f>BD!P796*BD!AC796</f>
        <v>0</v>
      </c>
      <c r="AX796" s="90">
        <f>BD!V796*BD!AC796</f>
        <v>0</v>
      </c>
      <c r="AY796" s="90">
        <f>IF(BD!AN796="","",BD!AN796*BD!AC796)</f>
      </c>
      <c r="AZ796" s="75" t="s">
        <v>123</v>
      </c>
      <c r="BA796" s="75"/>
      <c r="BB796" s="75"/>
      <c r="BC796" s="75"/>
      <c r="BD796" s="104"/>
      <c r="BE796" s="104"/>
      <c r="BF796" s="101"/>
      <c r="BG796" s="101"/>
      <c r="BH796" s="101"/>
      <c r="BI796" s="101"/>
      <c r="BJ796" s="101"/>
      <c r="BK796" s="101"/>
      <c r="BL796" s="101"/>
      <c r="BM796" s="101"/>
      <c r="BN796" s="101"/>
      <c r="BO796" s="103"/>
      <c r="BP796" s="101"/>
      <c r="BQ796" s="101"/>
      <c r="BR796" s="101"/>
      <c r="BS796" s="101"/>
      <c r="BT796" s="101"/>
      <c r="BU796" s="101"/>
      <c r="BV796" s="101"/>
      <c r="BW796" s="101"/>
      <c r="BX796" s="101"/>
      <c r="BY796" s="101"/>
      <c r="BZ796" s="101"/>
      <c r="CA796" s="101"/>
      <c r="CB796" s="101"/>
      <c r="CC796" s="101"/>
      <c r="CD796" s="101"/>
      <c r="CE796" s="101"/>
      <c r="CF796" s="101"/>
      <c r="CG796" s="37" t="e">
        <f>VLOOKUP(Table_1[[#This Row],[EAN]],'[1]Planilha1'!$E:$R,13,0)</f>
        <v>#N/A</v>
      </c>
      <c r="CI796" s="188">
        <f>IF(Table_1[[#This Row],[STATUS MERCADO]]="GO",Table_1[[#This Row],[M. BRUTA TOTAL]],0)</f>
        <v>0</v>
      </c>
      <c r="CJ796" s="188">
        <f>IF(Table_1[[#This Row],[STATUS MERCADO]]="GO",Table_1[[#This Row],[PV UNIT. REALIZADO]]*Table_1[[#This Row],[QUANTIDADE]],0)</f>
        <v>0</v>
      </c>
    </row>
    <row r="797" ht="15" hidden="1">
      <c r="A797" s="7"/>
      <c r="B797" s="84" t="s">
        <v>79</v>
      </c>
      <c r="C797" s="75">
        <v>220899</v>
      </c>
      <c r="D797" s="75">
        <v>714143</v>
      </c>
      <c r="E797" s="85">
        <v>7896228100577</v>
      </c>
      <c r="F797" s="86" t="s">
        <v>351</v>
      </c>
      <c r="G797" s="75" t="s">
        <v>17</v>
      </c>
      <c r="H797" s="75">
        <v>1990</v>
      </c>
      <c r="I797" s="87" t="s">
        <v>349</v>
      </c>
      <c r="J797" s="75" t="s">
        <v>350</v>
      </c>
      <c r="K797" s="88" t="s">
        <v>84</v>
      </c>
      <c r="L797" s="88">
        <v>2</v>
      </c>
      <c r="M797" s="88">
        <v>0</v>
      </c>
      <c r="N797" s="75" t="s">
        <v>85</v>
      </c>
      <c r="O797" s="105">
        <v>27152731000109</v>
      </c>
      <c r="P797" s="89"/>
      <c r="Q797" s="90">
        <f>(17/100+7.6/100+1.65/100)*P797</f>
        <v>0</v>
      </c>
      <c r="R797" s="90"/>
      <c r="S797" s="90"/>
      <c r="T797" s="90"/>
      <c r="U797" s="90"/>
      <c r="V797" s="90">
        <f>+P797-Q797+R797+S797+T797+U797</f>
        <v>0</v>
      </c>
      <c r="W797" s="91">
        <f>(1.02/100)</f>
        <v>1.02E-2</v>
      </c>
      <c r="X797" s="91">
        <v>4.8E-3</v>
      </c>
      <c r="Y797" s="91">
        <v>0.17</v>
      </c>
      <c r="Z797" s="91">
        <v>1.65E-2</v>
      </c>
      <c r="AA797" s="91">
        <v>7.6E-2</v>
      </c>
      <c r="AB797" s="91">
        <f>SUM(W797:AA797)</f>
        <v>0.2775</v>
      </c>
      <c r="AC797" s="75">
        <v>2</v>
      </c>
      <c r="AD797" s="92">
        <f>IF(AL797="","",+AC797*AL797)</f>
      </c>
      <c r="AE797" s="93">
        <f>IF(AL797="","",+AL797*AB797)</f>
      </c>
      <c r="AF797" s="92">
        <f>IF(AL797="","",+AL797-AE797)</f>
      </c>
      <c r="AG797" s="93">
        <f>+V797</f>
        <v>0</v>
      </c>
      <c r="AH797" s="92">
        <f>IF(AF797="","",+AF797-AG797)</f>
      </c>
      <c r="AI797" s="92">
        <f>IF(AH797="","",+AH797*AC797)</f>
      </c>
      <c r="AJ797" s="93"/>
      <c r="AK797" s="94">
        <v>0.33</v>
      </c>
      <c r="AL797" s="93">
        <f>IF(V797=0,"",V797/(1-AB797-AK797))</f>
      </c>
      <c r="AM797" s="95">
        <v>0.33</v>
      </c>
      <c r="AN797" s="93">
        <f>IF(V797=0,"",V797/(1-AB797-AM797))</f>
      </c>
      <c r="AO797" s="96">
        <v>1.2</v>
      </c>
      <c r="AP797" s="93">
        <f>IF(BD!AJ797="","",BD!AJ797*BD!AO797)</f>
      </c>
      <c r="AQ797" s="91">
        <f>BD!AM797/BD!AK797-1</f>
        <v>0</v>
      </c>
      <c r="AR797" s="91">
        <f>IF(BD!AN797="","",IF(BD!AJ797="","",BD!AN797/BD!AJ797-1))</f>
      </c>
      <c r="AS797" s="91">
        <f>IF(BD!AN797="","",IF(BD!AN797&lt;BD!AL797,"ABAIXO DA META","DENTRO DA META"))</f>
      </c>
      <c r="AT797" s="91" t="str">
        <f>IF(BD!AJ797="","EM ANÁLISE",IF(BD!AP797&gt;=BD!AN797,"GO", "NO GO"))</f>
        <v>EM ANÁLISE</v>
      </c>
      <c r="AU797" s="97">
        <f>IF(AN797="","",+BD!$AN797-AJ797)</f>
      </c>
      <c r="AV797" s="98"/>
      <c r="AW797" s="90">
        <f>BD!P797*BD!AC797</f>
        <v>0</v>
      </c>
      <c r="AX797" s="90">
        <f>BD!V797*BD!AC797</f>
        <v>0</v>
      </c>
      <c r="AY797" s="90">
        <f>IF(BD!AN797="","",BD!AN797*BD!AC797)</f>
      </c>
      <c r="AZ797" s="75" t="s">
        <v>123</v>
      </c>
      <c r="BA797" s="75"/>
      <c r="BB797" s="75"/>
      <c r="BC797" s="75"/>
      <c r="BD797" s="104"/>
      <c r="BE797" s="104"/>
      <c r="BF797" s="101"/>
      <c r="BG797" s="101"/>
      <c r="BH797" s="101"/>
      <c r="BI797" s="101"/>
      <c r="BJ797" s="101"/>
      <c r="BK797" s="101"/>
      <c r="BL797" s="101"/>
      <c r="BM797" s="101"/>
      <c r="BN797" s="101"/>
      <c r="BO797" s="103"/>
      <c r="BP797" s="101"/>
      <c r="BQ797" s="101"/>
      <c r="BR797" s="101"/>
      <c r="BS797" s="101"/>
      <c r="BT797" s="101"/>
      <c r="BU797" s="101"/>
      <c r="BV797" s="101"/>
      <c r="BW797" s="101"/>
      <c r="BX797" s="101"/>
      <c r="BY797" s="101"/>
      <c r="BZ797" s="101"/>
      <c r="CA797" s="101"/>
      <c r="CB797" s="101"/>
      <c r="CC797" s="101"/>
      <c r="CD797" s="101"/>
      <c r="CE797" s="101"/>
      <c r="CF797" s="101"/>
      <c r="CG797" s="37" t="e">
        <f>VLOOKUP(Table_1[[#This Row],[EAN]],'[1]Planilha1'!$E:$R,13,0)</f>
        <v>#N/A</v>
      </c>
      <c r="CI797" s="188">
        <f>IF(Table_1[[#This Row],[STATUS MERCADO]]="GO",Table_1[[#This Row],[M. BRUTA TOTAL]],0)</f>
        <v>0</v>
      </c>
      <c r="CJ797" s="188">
        <f>IF(Table_1[[#This Row],[STATUS MERCADO]]="GO",Table_1[[#This Row],[PV UNIT. REALIZADO]]*Table_1[[#This Row],[QUANTIDADE]],0)</f>
        <v>0</v>
      </c>
    </row>
    <row r="798" ht="15" hidden="1">
      <c r="A798" s="7"/>
      <c r="B798" s="84" t="s">
        <v>79</v>
      </c>
      <c r="C798" s="75">
        <v>220901</v>
      </c>
      <c r="D798" s="75">
        <v>713465</v>
      </c>
      <c r="E798" s="85">
        <v>7896228100621</v>
      </c>
      <c r="F798" s="86" t="s">
        <v>352</v>
      </c>
      <c r="G798" s="75" t="s">
        <v>17</v>
      </c>
      <c r="H798" s="75">
        <v>1990</v>
      </c>
      <c r="I798" s="87" t="s">
        <v>349</v>
      </c>
      <c r="J798" s="75" t="s">
        <v>350</v>
      </c>
      <c r="K798" s="88" t="s">
        <v>84</v>
      </c>
      <c r="L798" s="88">
        <v>2</v>
      </c>
      <c r="M798" s="88">
        <v>0</v>
      </c>
      <c r="N798" s="75" t="s">
        <v>85</v>
      </c>
      <c r="O798" s="105">
        <v>27152731000109</v>
      </c>
      <c r="P798" s="89"/>
      <c r="Q798" s="90">
        <f>(17/100+7.6/100+1.65/100)*P798</f>
        <v>0</v>
      </c>
      <c r="R798" s="90"/>
      <c r="S798" s="90"/>
      <c r="T798" s="90"/>
      <c r="U798" s="90"/>
      <c r="V798" s="90">
        <f>+P798-Q798+R798+S798+T798+U798</f>
        <v>0</v>
      </c>
      <c r="W798" s="91">
        <f>(1.02/100)</f>
        <v>1.02E-2</v>
      </c>
      <c r="X798" s="91">
        <v>4.8E-3</v>
      </c>
      <c r="Y798" s="91">
        <v>0.17</v>
      </c>
      <c r="Z798" s="91">
        <v>1.65E-2</v>
      </c>
      <c r="AA798" s="91">
        <v>7.6E-2</v>
      </c>
      <c r="AB798" s="91">
        <f>SUM(W798:AA798)</f>
        <v>0.2775</v>
      </c>
      <c r="AC798" s="75">
        <v>2</v>
      </c>
      <c r="AD798" s="92">
        <f>IF(AL798="","",+AC798*AL798)</f>
      </c>
      <c r="AE798" s="93">
        <f>IF(AL798="","",+AL798*AB798)</f>
      </c>
      <c r="AF798" s="92">
        <f>IF(AL798="","",+AL798-AE798)</f>
      </c>
      <c r="AG798" s="93">
        <f>+V798</f>
        <v>0</v>
      </c>
      <c r="AH798" s="92">
        <f>IF(AF798="","",+AF798-AG798)</f>
      </c>
      <c r="AI798" s="92">
        <f>IF(AH798="","",+AH798*AC798)</f>
      </c>
      <c r="AJ798" s="93"/>
      <c r="AK798" s="94">
        <v>0.33</v>
      </c>
      <c r="AL798" s="93">
        <f>IF(V798=0,"",V798/(1-AB798-AK798))</f>
      </c>
      <c r="AM798" s="95">
        <v>0.33</v>
      </c>
      <c r="AN798" s="93">
        <f>IF(V798=0,"",V798/(1-AB798-AM798))</f>
      </c>
      <c r="AO798" s="96">
        <v>1.2</v>
      </c>
      <c r="AP798" s="93">
        <f>IF(BD!AJ798="","",BD!AJ798*BD!AO798)</f>
      </c>
      <c r="AQ798" s="91">
        <f>BD!AM798/BD!AK798-1</f>
        <v>0</v>
      </c>
      <c r="AR798" s="91">
        <f>IF(BD!AN798="","",IF(BD!AJ798="","",BD!AN798/BD!AJ798-1))</f>
      </c>
      <c r="AS798" s="91">
        <f>IF(BD!AN798="","",IF(BD!AN798&lt;BD!AL798,"ABAIXO DA META","DENTRO DA META"))</f>
      </c>
      <c r="AT798" s="91" t="str">
        <f>IF(BD!AJ798="","EM ANÁLISE",IF(BD!AP798&gt;=BD!AN798,"GO", "NO GO"))</f>
        <v>EM ANÁLISE</v>
      </c>
      <c r="AU798" s="97">
        <f>IF(AN798="","",+BD!$AN798-AJ798)</f>
      </c>
      <c r="AV798" s="98"/>
      <c r="AW798" s="90">
        <f>BD!P798*BD!AC798</f>
        <v>0</v>
      </c>
      <c r="AX798" s="90">
        <f>BD!V798*BD!AC798</f>
        <v>0</v>
      </c>
      <c r="AY798" s="90">
        <f>IF(BD!AN798="","",BD!AN798*BD!AC798)</f>
      </c>
      <c r="AZ798" s="75" t="s">
        <v>123</v>
      </c>
      <c r="BA798" s="75"/>
      <c r="BB798" s="75"/>
      <c r="BC798" s="75"/>
      <c r="BD798" s="104"/>
      <c r="BE798" s="104"/>
      <c r="BF798" s="101"/>
      <c r="BG798" s="101"/>
      <c r="BH798" s="101"/>
      <c r="BI798" s="101"/>
      <c r="BJ798" s="101"/>
      <c r="BK798" s="101"/>
      <c r="BL798" s="101"/>
      <c r="BM798" s="101"/>
      <c r="BN798" s="101"/>
      <c r="BO798" s="103"/>
      <c r="BP798" s="101"/>
      <c r="BQ798" s="101"/>
      <c r="BR798" s="101"/>
      <c r="BS798" s="101"/>
      <c r="BT798" s="101"/>
      <c r="BU798" s="101"/>
      <c r="BV798" s="101"/>
      <c r="BW798" s="101"/>
      <c r="BX798" s="101"/>
      <c r="BY798" s="101"/>
      <c r="BZ798" s="101"/>
      <c r="CA798" s="101"/>
      <c r="CB798" s="101"/>
      <c r="CC798" s="101"/>
      <c r="CD798" s="101"/>
      <c r="CE798" s="101"/>
      <c r="CF798" s="101"/>
      <c r="CG798" s="37" t="e">
        <f>VLOOKUP(Table_1[[#This Row],[EAN]],'[1]Planilha1'!$E:$R,13,0)</f>
        <v>#N/A</v>
      </c>
      <c r="CI798" s="188">
        <f>IF(Table_1[[#This Row],[STATUS MERCADO]]="GO",Table_1[[#This Row],[M. BRUTA TOTAL]],0)</f>
        <v>0</v>
      </c>
      <c r="CJ798" s="188">
        <f>IF(Table_1[[#This Row],[STATUS MERCADO]]="GO",Table_1[[#This Row],[PV UNIT. REALIZADO]]*Table_1[[#This Row],[QUANTIDADE]],0)</f>
        <v>0</v>
      </c>
    </row>
    <row r="799" ht="15" hidden="1">
      <c r="A799" s="7"/>
      <c r="B799" s="84" t="s">
        <v>79</v>
      </c>
      <c r="C799" s="75">
        <v>220903</v>
      </c>
      <c r="D799" s="75">
        <v>661</v>
      </c>
      <c r="E799" s="85">
        <v>7898490093434</v>
      </c>
      <c r="F799" s="86" t="s">
        <v>353</v>
      </c>
      <c r="G799" s="75" t="s">
        <v>24</v>
      </c>
      <c r="H799" s="75">
        <v>580</v>
      </c>
      <c r="I799" s="87" t="s">
        <v>280</v>
      </c>
      <c r="J799" s="75" t="s">
        <v>354</v>
      </c>
      <c r="K799" s="88" t="s">
        <v>84</v>
      </c>
      <c r="L799" s="88">
        <v>1</v>
      </c>
      <c r="M799" s="88">
        <v>4</v>
      </c>
      <c r="N799" s="75" t="s">
        <v>85</v>
      </c>
      <c r="O799" s="75" t="s">
        <v>208</v>
      </c>
      <c r="P799" s="89"/>
      <c r="Q799" s="90">
        <f>(17/100+7.6/100+1.65/100)*P799</f>
        <v>0</v>
      </c>
      <c r="R799" s="90"/>
      <c r="S799" s="90"/>
      <c r="T799" s="90"/>
      <c r="U799" s="90"/>
      <c r="V799" s="90">
        <f>+P799-Q799+R799+S799+T799+U799</f>
        <v>0</v>
      </c>
      <c r="W799" s="91">
        <f>(1.02/100)</f>
        <v>1.02E-2</v>
      </c>
      <c r="X799" s="91">
        <v>4.8E-3</v>
      </c>
      <c r="Y799" s="91">
        <v>0.17</v>
      </c>
      <c r="Z799" s="91">
        <v>1.65E-2</v>
      </c>
      <c r="AA799" s="91">
        <v>7.6E-2</v>
      </c>
      <c r="AB799" s="91">
        <f>SUM(W799:AA799)</f>
        <v>0.2775</v>
      </c>
      <c r="AC799" s="75">
        <v>1</v>
      </c>
      <c r="AD799" s="92">
        <f>IF(AL799="","",+AC799*AL799)</f>
      </c>
      <c r="AE799" s="93">
        <f>IF(AL799="","",+AL799*AB799)</f>
      </c>
      <c r="AF799" s="92">
        <f>IF(AL799="","",+AL799-AE799)</f>
      </c>
      <c r="AG799" s="93">
        <f>+V799</f>
        <v>0</v>
      </c>
      <c r="AH799" s="92">
        <f>IF(AF799="","",+AF799-AG799)</f>
      </c>
      <c r="AI799" s="92">
        <f>IF(AH799="","",+AH799*AC799)</f>
      </c>
      <c r="AJ799" s="93"/>
      <c r="AK799" s="94">
        <v>0.33</v>
      </c>
      <c r="AL799" s="93">
        <f>IF(V799=0,"",V799/(1-AB799-AK799))</f>
      </c>
      <c r="AM799" s="95">
        <v>0.33</v>
      </c>
      <c r="AN799" s="93">
        <f>IF(V799=0,"",V799/(1-AB799-AM799))</f>
      </c>
      <c r="AO799" s="96">
        <v>1.2</v>
      </c>
      <c r="AP799" s="93">
        <f>IF(BD!AJ799="","",BD!AJ799*BD!AO799)</f>
      </c>
      <c r="AQ799" s="91">
        <f>BD!AM799/BD!AK799-1</f>
        <v>0</v>
      </c>
      <c r="AR799" s="91">
        <f>IF(BD!AN799="","",IF(BD!AJ799="","",BD!AN799/BD!AJ799-1))</f>
      </c>
      <c r="AS799" s="91">
        <f>IF(BD!AN799="","",IF(BD!AN799&lt;BD!AL799,"ABAIXO DA META","DENTRO DA META"))</f>
      </c>
      <c r="AT799" s="91" t="str">
        <f>IF(BD!AJ799="","EM ANÁLISE",IF(BD!AP799&gt;=BD!AN799,"GO", "NO GO"))</f>
        <v>EM ANÁLISE</v>
      </c>
      <c r="AU799" s="97">
        <f>IF(AN799="","",+BD!$AN799-AJ799)</f>
      </c>
      <c r="AV799" s="98"/>
      <c r="AW799" s="90">
        <f>BD!P799*BD!AC799</f>
        <v>0</v>
      </c>
      <c r="AX799" s="90">
        <f>BD!V799*BD!AC799</f>
        <v>0</v>
      </c>
      <c r="AY799" s="90">
        <f>IF(BD!AN799="","",BD!AN799*BD!AC799)</f>
      </c>
      <c r="AZ799" s="75" t="s">
        <v>123</v>
      </c>
      <c r="BA799" s="75" t="s">
        <v>115</v>
      </c>
      <c r="BB799" s="75">
        <v>1</v>
      </c>
      <c r="BC799" s="75" t="s">
        <v>209</v>
      </c>
      <c r="BD799" s="104"/>
      <c r="BE799" s="104"/>
      <c r="BF799" s="101"/>
      <c r="BG799" s="101"/>
      <c r="BH799" s="101"/>
      <c r="BI799" s="101"/>
      <c r="BJ799" s="101"/>
      <c r="BK799" s="101"/>
      <c r="BL799" s="101"/>
      <c r="BM799" s="101"/>
      <c r="BN799" s="101"/>
      <c r="BO799" s="103"/>
      <c r="BP799" s="101"/>
      <c r="BQ799" s="101"/>
      <c r="BR799" s="101"/>
      <c r="BS799" s="101"/>
      <c r="BT799" s="101"/>
      <c r="BU799" s="101"/>
      <c r="BV799" s="101"/>
      <c r="BW799" s="101"/>
      <c r="BX799" s="101"/>
      <c r="BY799" s="101"/>
      <c r="BZ799" s="101"/>
      <c r="CA799" s="101"/>
      <c r="CB799" s="101"/>
      <c r="CC799" s="101"/>
      <c r="CD799" s="101"/>
      <c r="CE799" s="101"/>
      <c r="CF799" s="101"/>
      <c r="CG799" s="37" t="e">
        <f>VLOOKUP(Table_1[[#This Row],[EAN]],'[1]Planilha1'!$E:$R,13,0)</f>
        <v>#N/A</v>
      </c>
      <c r="CI799" s="188">
        <f>IF(Table_1[[#This Row],[STATUS MERCADO]]="GO",Table_1[[#This Row],[M. BRUTA TOTAL]],0)</f>
        <v>0</v>
      </c>
      <c r="CJ799" s="188">
        <f>IF(Table_1[[#This Row],[STATUS MERCADO]]="GO",Table_1[[#This Row],[PV UNIT. REALIZADO]]*Table_1[[#This Row],[QUANTIDADE]],0)</f>
        <v>0</v>
      </c>
    </row>
    <row r="800" ht="15" hidden="1">
      <c r="A800" s="7"/>
      <c r="B800" s="84" t="s">
        <v>79</v>
      </c>
      <c r="C800" s="75">
        <v>220904</v>
      </c>
      <c r="D800" s="75">
        <v>645</v>
      </c>
      <c r="E800" s="85">
        <v>7898490093724</v>
      </c>
      <c r="F800" s="86" t="s">
        <v>355</v>
      </c>
      <c r="G800" s="75" t="s">
        <v>24</v>
      </c>
      <c r="H800" s="75">
        <v>580</v>
      </c>
      <c r="I800" s="87" t="s">
        <v>280</v>
      </c>
      <c r="J800" s="75" t="s">
        <v>354</v>
      </c>
      <c r="K800" s="88" t="s">
        <v>84</v>
      </c>
      <c r="L800" s="88">
        <v>1</v>
      </c>
      <c r="M800" s="88">
        <v>4</v>
      </c>
      <c r="N800" s="75" t="s">
        <v>85</v>
      </c>
      <c r="O800" s="75" t="s">
        <v>208</v>
      </c>
      <c r="P800" s="89"/>
      <c r="Q800" s="90">
        <f>(17/100+7.6/100+1.65/100)*P800</f>
        <v>0</v>
      </c>
      <c r="R800" s="90"/>
      <c r="S800" s="90"/>
      <c r="T800" s="90"/>
      <c r="U800" s="90"/>
      <c r="V800" s="90">
        <f>+P800-Q800+R800+S800+T800+U800</f>
        <v>0</v>
      </c>
      <c r="W800" s="91">
        <f>(1.02/100)</f>
        <v>1.02E-2</v>
      </c>
      <c r="X800" s="91">
        <v>4.8E-3</v>
      </c>
      <c r="Y800" s="91">
        <v>0.17</v>
      </c>
      <c r="Z800" s="91">
        <v>1.65E-2</v>
      </c>
      <c r="AA800" s="91">
        <v>7.6E-2</v>
      </c>
      <c r="AB800" s="91">
        <f>SUM(W800:AA800)</f>
        <v>0.2775</v>
      </c>
      <c r="AC800" s="75">
        <v>1</v>
      </c>
      <c r="AD800" s="92">
        <f>IF(AL800="","",+AC800*AL800)</f>
      </c>
      <c r="AE800" s="93">
        <f>IF(AL800="","",+AL800*AB800)</f>
      </c>
      <c r="AF800" s="92">
        <f>IF(AL800="","",+AL800-AE800)</f>
      </c>
      <c r="AG800" s="93">
        <f>+V800</f>
        <v>0</v>
      </c>
      <c r="AH800" s="92">
        <f>IF(AF800="","",+AF800-AG800)</f>
      </c>
      <c r="AI800" s="92">
        <f>IF(AH800="","",+AH800*AC800)</f>
      </c>
      <c r="AJ800" s="93"/>
      <c r="AK800" s="94">
        <v>0.33</v>
      </c>
      <c r="AL800" s="93">
        <f>IF(V800=0,"",V800/(1-AB800-AK800))</f>
      </c>
      <c r="AM800" s="95">
        <v>0.33</v>
      </c>
      <c r="AN800" s="93">
        <f>IF(V800=0,"",V800/(1-AB800-AM800))</f>
      </c>
      <c r="AO800" s="96">
        <v>1.2</v>
      </c>
      <c r="AP800" s="93">
        <f>IF(BD!AJ800="","",BD!AJ800*BD!AO800)</f>
      </c>
      <c r="AQ800" s="91">
        <f>BD!AM800/BD!AK800-1</f>
        <v>0</v>
      </c>
      <c r="AR800" s="91">
        <f>IF(BD!AN800="","",IF(BD!AJ800="","",BD!AN800/BD!AJ800-1))</f>
      </c>
      <c r="AS800" s="91">
        <f>IF(BD!AN800="","",IF(BD!AN800&lt;BD!AL800,"ABAIXO DA META","DENTRO DA META"))</f>
      </c>
      <c r="AT800" s="91" t="str">
        <f>IF(BD!AJ800="","EM ANÁLISE",IF(BD!AP800&gt;=BD!AN800,"GO", "NO GO"))</f>
        <v>EM ANÁLISE</v>
      </c>
      <c r="AU800" s="97">
        <f>IF(AN800="","",+BD!$AN800-AJ800)</f>
      </c>
      <c r="AV800" s="98"/>
      <c r="AW800" s="90">
        <f>BD!P800*BD!AC800</f>
        <v>0</v>
      </c>
      <c r="AX800" s="90">
        <f>BD!V800*BD!AC800</f>
        <v>0</v>
      </c>
      <c r="AY800" s="90">
        <f>IF(BD!AN800="","",BD!AN800*BD!AC800)</f>
      </c>
      <c r="AZ800" s="75" t="s">
        <v>123</v>
      </c>
      <c r="BA800" s="75" t="s">
        <v>115</v>
      </c>
      <c r="BB800" s="75">
        <v>1</v>
      </c>
      <c r="BC800" s="75" t="s">
        <v>209</v>
      </c>
      <c r="BD800" s="104"/>
      <c r="BE800" s="104"/>
      <c r="BF800" s="101"/>
      <c r="BG800" s="101"/>
      <c r="BH800" s="101"/>
      <c r="BI800" s="101"/>
      <c r="BJ800" s="101"/>
      <c r="BK800" s="101"/>
      <c r="BL800" s="101"/>
      <c r="BM800" s="101"/>
      <c r="BN800" s="101"/>
      <c r="BO800" s="103"/>
      <c r="BP800" s="101"/>
      <c r="BQ800" s="101"/>
      <c r="BR800" s="101"/>
      <c r="BS800" s="101"/>
      <c r="BT800" s="101"/>
      <c r="BU800" s="101"/>
      <c r="BV800" s="101"/>
      <c r="BW800" s="101"/>
      <c r="BX800" s="101"/>
      <c r="BY800" s="101"/>
      <c r="BZ800" s="101"/>
      <c r="CA800" s="101"/>
      <c r="CB800" s="101"/>
      <c r="CC800" s="101"/>
      <c r="CD800" s="101"/>
      <c r="CE800" s="101"/>
      <c r="CF800" s="101"/>
      <c r="CG800" s="37" t="e">
        <f>VLOOKUP(Table_1[[#This Row],[EAN]],'[1]Planilha1'!$E:$R,13,0)</f>
        <v>#N/A</v>
      </c>
      <c r="CI800" s="188">
        <f>IF(Table_1[[#This Row],[STATUS MERCADO]]="GO",Table_1[[#This Row],[M. BRUTA TOTAL]],0)</f>
        <v>0</v>
      </c>
      <c r="CJ800" s="188">
        <f>IF(Table_1[[#This Row],[STATUS MERCADO]]="GO",Table_1[[#This Row],[PV UNIT. REALIZADO]]*Table_1[[#This Row],[QUANTIDADE]],0)</f>
        <v>0</v>
      </c>
    </row>
    <row r="801" ht="15" hidden="1">
      <c r="A801" s="7"/>
      <c r="B801" s="84" t="s">
        <v>79</v>
      </c>
      <c r="C801" s="75">
        <v>220905</v>
      </c>
      <c r="D801" s="75">
        <v>664</v>
      </c>
      <c r="E801" s="85">
        <v>7899819800658</v>
      </c>
      <c r="F801" s="86" t="s">
        <v>356</v>
      </c>
      <c r="G801" s="75" t="s">
        <v>24</v>
      </c>
      <c r="H801" s="75">
        <v>580</v>
      </c>
      <c r="I801" s="87" t="s">
        <v>280</v>
      </c>
      <c r="J801" s="75" t="s">
        <v>354</v>
      </c>
      <c r="K801" s="88" t="s">
        <v>84</v>
      </c>
      <c r="L801" s="88">
        <v>1</v>
      </c>
      <c r="M801" s="88">
        <v>4</v>
      </c>
      <c r="N801" s="75" t="s">
        <v>85</v>
      </c>
      <c r="O801" s="75" t="s">
        <v>208</v>
      </c>
      <c r="P801" s="89"/>
      <c r="Q801" s="90">
        <f>(17/100+7.6/100+1.65/100)*P801</f>
        <v>0</v>
      </c>
      <c r="R801" s="90"/>
      <c r="S801" s="90"/>
      <c r="T801" s="90"/>
      <c r="U801" s="90"/>
      <c r="V801" s="90">
        <f>+P801-Q801+R801+S801+T801+U801</f>
        <v>0</v>
      </c>
      <c r="W801" s="91">
        <f>(1.02/100)</f>
        <v>1.02E-2</v>
      </c>
      <c r="X801" s="91">
        <v>4.8E-3</v>
      </c>
      <c r="Y801" s="91">
        <v>0.17</v>
      </c>
      <c r="Z801" s="91">
        <v>1.65E-2</v>
      </c>
      <c r="AA801" s="91">
        <v>7.6E-2</v>
      </c>
      <c r="AB801" s="91">
        <f>SUM(W801:AA801)</f>
        <v>0.2775</v>
      </c>
      <c r="AC801" s="75">
        <v>1</v>
      </c>
      <c r="AD801" s="92">
        <f>IF(AL801="","",+AC801*AL801)</f>
      </c>
      <c r="AE801" s="93">
        <f>IF(AL801="","",+AL801*AB801)</f>
      </c>
      <c r="AF801" s="92">
        <f>IF(AL801="","",+AL801-AE801)</f>
      </c>
      <c r="AG801" s="93">
        <f>+V801</f>
        <v>0</v>
      </c>
      <c r="AH801" s="92">
        <f>IF(AF801="","",+AF801-AG801)</f>
      </c>
      <c r="AI801" s="92">
        <f>IF(AH801="","",+AH801*AC801)</f>
      </c>
      <c r="AJ801" s="93"/>
      <c r="AK801" s="94">
        <v>0.33</v>
      </c>
      <c r="AL801" s="93">
        <f>IF(V801=0,"",V801/(1-AB801-AK801))</f>
      </c>
      <c r="AM801" s="95">
        <v>0.33</v>
      </c>
      <c r="AN801" s="93">
        <f>IF(V801=0,"",V801/(1-AB801-AM801))</f>
      </c>
      <c r="AO801" s="96">
        <v>1.2</v>
      </c>
      <c r="AP801" s="93">
        <f>IF(BD!AJ801="","",BD!AJ801*BD!AO801)</f>
      </c>
      <c r="AQ801" s="91">
        <f>BD!AM801/BD!AK801-1</f>
        <v>0</v>
      </c>
      <c r="AR801" s="91">
        <f>IF(BD!AN801="","",IF(BD!AJ801="","",BD!AN801/BD!AJ801-1))</f>
      </c>
      <c r="AS801" s="91">
        <f>IF(BD!AN801="","",IF(BD!AN801&lt;BD!AL801,"ABAIXO DA META","DENTRO DA META"))</f>
      </c>
      <c r="AT801" s="91" t="str">
        <f>IF(BD!AJ801="","EM ANÁLISE",IF(BD!AP801&gt;=BD!AN801,"GO", "NO GO"))</f>
        <v>EM ANÁLISE</v>
      </c>
      <c r="AU801" s="97">
        <f>IF(AN801="","",+BD!$AN801-AJ801)</f>
      </c>
      <c r="AV801" s="98"/>
      <c r="AW801" s="90">
        <f>BD!P801*BD!AC801</f>
        <v>0</v>
      </c>
      <c r="AX801" s="90">
        <f>BD!V801*BD!AC801</f>
        <v>0</v>
      </c>
      <c r="AY801" s="90">
        <f>IF(BD!AN801="","",BD!AN801*BD!AC801)</f>
      </c>
      <c r="AZ801" s="75" t="s">
        <v>123</v>
      </c>
      <c r="BA801" s="75" t="s">
        <v>115</v>
      </c>
      <c r="BB801" s="75">
        <v>1</v>
      </c>
      <c r="BC801" s="75" t="s">
        <v>209</v>
      </c>
      <c r="BD801" s="104"/>
      <c r="BE801" s="104"/>
      <c r="BF801" s="101"/>
      <c r="BG801" s="101"/>
      <c r="BH801" s="101"/>
      <c r="BI801" s="101"/>
      <c r="BJ801" s="101"/>
      <c r="BK801" s="101"/>
      <c r="BL801" s="101"/>
      <c r="BM801" s="101"/>
      <c r="BN801" s="101"/>
      <c r="BO801" s="103"/>
      <c r="BP801" s="101"/>
      <c r="BQ801" s="101"/>
      <c r="BR801" s="101"/>
      <c r="BS801" s="101"/>
      <c r="BT801" s="101"/>
      <c r="BU801" s="101"/>
      <c r="BV801" s="101"/>
      <c r="BW801" s="101"/>
      <c r="BX801" s="101"/>
      <c r="BY801" s="101"/>
      <c r="BZ801" s="101"/>
      <c r="CA801" s="101"/>
      <c r="CB801" s="101"/>
      <c r="CC801" s="101"/>
      <c r="CD801" s="101"/>
      <c r="CE801" s="101"/>
      <c r="CF801" s="101"/>
      <c r="CG801" s="37" t="e">
        <f>VLOOKUP(Table_1[[#This Row],[EAN]],'[1]Planilha1'!$E:$R,13,0)</f>
        <v>#N/A</v>
      </c>
      <c r="CI801" s="188">
        <f>IF(Table_1[[#This Row],[STATUS MERCADO]]="GO",Table_1[[#This Row],[M. BRUTA TOTAL]],0)</f>
        <v>0</v>
      </c>
      <c r="CJ801" s="188">
        <f>IF(Table_1[[#This Row],[STATUS MERCADO]]="GO",Table_1[[#This Row],[PV UNIT. REALIZADO]]*Table_1[[#This Row],[QUANTIDADE]],0)</f>
        <v>0</v>
      </c>
    </row>
    <row r="802" ht="15" hidden="1">
      <c r="A802" s="7"/>
      <c r="B802" s="84" t="s">
        <v>79</v>
      </c>
      <c r="C802" s="75">
        <v>220906</v>
      </c>
      <c r="D802" s="75">
        <v>662</v>
      </c>
      <c r="E802" s="85">
        <v>7898490093458</v>
      </c>
      <c r="F802" s="86" t="s">
        <v>357</v>
      </c>
      <c r="G802" s="75" t="s">
        <v>24</v>
      </c>
      <c r="H802" s="75">
        <v>580</v>
      </c>
      <c r="I802" s="87" t="s">
        <v>280</v>
      </c>
      <c r="J802" s="75" t="s">
        <v>354</v>
      </c>
      <c r="K802" s="88" t="s">
        <v>84</v>
      </c>
      <c r="L802" s="88">
        <v>1</v>
      </c>
      <c r="M802" s="88">
        <v>4</v>
      </c>
      <c r="N802" s="75" t="s">
        <v>85</v>
      </c>
      <c r="O802" s="75" t="s">
        <v>208</v>
      </c>
      <c r="P802" s="89"/>
      <c r="Q802" s="90">
        <f>(17/100+7.6/100+1.65/100)*P802</f>
        <v>0</v>
      </c>
      <c r="R802" s="90"/>
      <c r="S802" s="90"/>
      <c r="T802" s="90"/>
      <c r="U802" s="90"/>
      <c r="V802" s="90">
        <f>+P802-Q802+R802+S802+T802+U802</f>
        <v>0</v>
      </c>
      <c r="W802" s="91">
        <f>(1.02/100)</f>
        <v>1.02E-2</v>
      </c>
      <c r="X802" s="91">
        <v>4.8E-3</v>
      </c>
      <c r="Y802" s="91">
        <v>0.17</v>
      </c>
      <c r="Z802" s="91">
        <v>1.65E-2</v>
      </c>
      <c r="AA802" s="91">
        <v>7.6E-2</v>
      </c>
      <c r="AB802" s="91">
        <f>SUM(W802:AA802)</f>
        <v>0.2775</v>
      </c>
      <c r="AC802" s="75">
        <v>1</v>
      </c>
      <c r="AD802" s="92">
        <f>IF(AL802="","",+AC802*AL802)</f>
      </c>
      <c r="AE802" s="93">
        <f>IF(AL802="","",+AL802*AB802)</f>
      </c>
      <c r="AF802" s="92">
        <f>IF(AL802="","",+AL802-AE802)</f>
      </c>
      <c r="AG802" s="93">
        <f>+V802</f>
        <v>0</v>
      </c>
      <c r="AH802" s="92">
        <f>IF(AF802="","",+AF802-AG802)</f>
      </c>
      <c r="AI802" s="92">
        <f>IF(AH802="","",+AH802*AC802)</f>
      </c>
      <c r="AJ802" s="93"/>
      <c r="AK802" s="94">
        <v>0.33</v>
      </c>
      <c r="AL802" s="93">
        <f>IF(V802=0,"",V802/(1-AB802-AK802))</f>
      </c>
      <c r="AM802" s="95">
        <v>0.33</v>
      </c>
      <c r="AN802" s="93">
        <f>IF(V802=0,"",V802/(1-AB802-AM802))</f>
      </c>
      <c r="AO802" s="96">
        <v>1.2</v>
      </c>
      <c r="AP802" s="93">
        <f>IF(BD!AJ802="","",BD!AJ802*BD!AO802)</f>
      </c>
      <c r="AQ802" s="91">
        <f>BD!AM802/BD!AK802-1</f>
        <v>0</v>
      </c>
      <c r="AR802" s="91">
        <f>IF(BD!AN802="","",IF(BD!AJ802="","",BD!AN802/BD!AJ802-1))</f>
      </c>
      <c r="AS802" s="91">
        <f>IF(BD!AN802="","",IF(BD!AN802&lt;BD!AL802,"ABAIXO DA META","DENTRO DA META"))</f>
      </c>
      <c r="AT802" s="91" t="str">
        <f>IF(BD!AJ802="","EM ANÁLISE",IF(BD!AP802&gt;=BD!AN802,"GO", "NO GO"))</f>
        <v>EM ANÁLISE</v>
      </c>
      <c r="AU802" s="97">
        <f>IF(AN802="","",+BD!$AN802-AJ802)</f>
      </c>
      <c r="AV802" s="98"/>
      <c r="AW802" s="90">
        <f>BD!P802*BD!AC802</f>
        <v>0</v>
      </c>
      <c r="AX802" s="90">
        <f>BD!V802*BD!AC802</f>
        <v>0</v>
      </c>
      <c r="AY802" s="90">
        <f>IF(BD!AN802="","",BD!AN802*BD!AC802)</f>
      </c>
      <c r="AZ802" s="75" t="s">
        <v>123</v>
      </c>
      <c r="BA802" s="75" t="s">
        <v>115</v>
      </c>
      <c r="BB802" s="75">
        <v>1</v>
      </c>
      <c r="BC802" s="75" t="s">
        <v>209</v>
      </c>
      <c r="BD802" s="104"/>
      <c r="BE802" s="104"/>
      <c r="BF802" s="101"/>
      <c r="BG802" s="101"/>
      <c r="BH802" s="101"/>
      <c r="BI802" s="101"/>
      <c r="BJ802" s="101"/>
      <c r="BK802" s="101"/>
      <c r="BL802" s="101"/>
      <c r="BM802" s="101"/>
      <c r="BN802" s="101"/>
      <c r="BO802" s="103"/>
      <c r="BP802" s="101"/>
      <c r="BQ802" s="101"/>
      <c r="BR802" s="101"/>
      <c r="BS802" s="101"/>
      <c r="BT802" s="101"/>
      <c r="BU802" s="101"/>
      <c r="BV802" s="101"/>
      <c r="BW802" s="101"/>
      <c r="BX802" s="101"/>
      <c r="BY802" s="101"/>
      <c r="BZ802" s="101"/>
      <c r="CA802" s="101"/>
      <c r="CB802" s="101"/>
      <c r="CC802" s="101"/>
      <c r="CD802" s="101"/>
      <c r="CE802" s="101"/>
      <c r="CF802" s="101"/>
      <c r="CG802" s="37" t="e">
        <f>VLOOKUP(Table_1[[#This Row],[EAN]],'[1]Planilha1'!$E:$R,13,0)</f>
        <v>#N/A</v>
      </c>
      <c r="CI802" s="188">
        <f>IF(Table_1[[#This Row],[STATUS MERCADO]]="GO",Table_1[[#This Row],[M. BRUTA TOTAL]],0)</f>
        <v>0</v>
      </c>
      <c r="CJ802" s="188">
        <f>IF(Table_1[[#This Row],[STATUS MERCADO]]="GO",Table_1[[#This Row],[PV UNIT. REALIZADO]]*Table_1[[#This Row],[QUANTIDADE]],0)</f>
        <v>0</v>
      </c>
    </row>
    <row r="803" ht="15" hidden="1">
      <c r="A803" s="7"/>
      <c r="B803" s="84" t="s">
        <v>79</v>
      </c>
      <c r="C803" s="75">
        <v>220907</v>
      </c>
      <c r="D803" s="75">
        <v>646</v>
      </c>
      <c r="E803" s="85">
        <v>7899819800474</v>
      </c>
      <c r="F803" s="86" t="s">
        <v>358</v>
      </c>
      <c r="G803" s="75" t="s">
        <v>24</v>
      </c>
      <c r="H803" s="75">
        <v>580</v>
      </c>
      <c r="I803" s="87" t="s">
        <v>280</v>
      </c>
      <c r="J803" s="75" t="s">
        <v>354</v>
      </c>
      <c r="K803" s="88" t="s">
        <v>84</v>
      </c>
      <c r="L803" s="88">
        <v>1</v>
      </c>
      <c r="M803" s="88">
        <v>4</v>
      </c>
      <c r="N803" s="75" t="s">
        <v>85</v>
      </c>
      <c r="O803" s="75" t="s">
        <v>208</v>
      </c>
      <c r="P803" s="89"/>
      <c r="Q803" s="90">
        <f>(17/100+7.6/100+1.65/100)*P803</f>
        <v>0</v>
      </c>
      <c r="R803" s="90"/>
      <c r="S803" s="90"/>
      <c r="T803" s="90"/>
      <c r="U803" s="90"/>
      <c r="V803" s="90">
        <f>+P803-Q803+R803+S803+T803+U803</f>
        <v>0</v>
      </c>
      <c r="W803" s="91">
        <f>(1.02/100)</f>
        <v>1.02E-2</v>
      </c>
      <c r="X803" s="91">
        <v>4.8E-3</v>
      </c>
      <c r="Y803" s="91">
        <v>0.17</v>
      </c>
      <c r="Z803" s="91">
        <v>1.65E-2</v>
      </c>
      <c r="AA803" s="91">
        <v>7.6E-2</v>
      </c>
      <c r="AB803" s="91">
        <f>SUM(W803:AA803)</f>
        <v>0.2775</v>
      </c>
      <c r="AC803" s="75">
        <v>1</v>
      </c>
      <c r="AD803" s="92">
        <f>IF(AL803="","",+AC803*AL803)</f>
      </c>
      <c r="AE803" s="93">
        <f>IF(AL803="","",+AL803*AB803)</f>
      </c>
      <c r="AF803" s="92">
        <f>IF(AL803="","",+AL803-AE803)</f>
      </c>
      <c r="AG803" s="93">
        <f>+V803</f>
        <v>0</v>
      </c>
      <c r="AH803" s="92">
        <f>IF(AF803="","",+AF803-AG803)</f>
      </c>
      <c r="AI803" s="92">
        <f>IF(AH803="","",+AH803*AC803)</f>
      </c>
      <c r="AJ803" s="93"/>
      <c r="AK803" s="94">
        <v>0.33</v>
      </c>
      <c r="AL803" s="93">
        <f>IF(V803=0,"",V803/(1-AB803-AK803))</f>
      </c>
      <c r="AM803" s="95">
        <v>0.33</v>
      </c>
      <c r="AN803" s="93">
        <f>IF(V803=0,"",V803/(1-AB803-AM803))</f>
      </c>
      <c r="AO803" s="96">
        <v>1.2</v>
      </c>
      <c r="AP803" s="93">
        <f>IF(BD!AJ803="","",BD!AJ803*BD!AO803)</f>
      </c>
      <c r="AQ803" s="91">
        <f>BD!AM803/BD!AK803-1</f>
        <v>0</v>
      </c>
      <c r="AR803" s="91">
        <f>IF(BD!AN803="","",IF(BD!AJ803="","",BD!AN803/BD!AJ803-1))</f>
      </c>
      <c r="AS803" s="91">
        <f>IF(BD!AN803="","",IF(BD!AN803&lt;BD!AL803,"ABAIXO DA META","DENTRO DA META"))</f>
      </c>
      <c r="AT803" s="91" t="str">
        <f>IF(BD!AJ803="","EM ANÁLISE",IF(BD!AP803&gt;=BD!AN803,"GO", "NO GO"))</f>
        <v>EM ANÁLISE</v>
      </c>
      <c r="AU803" s="97">
        <f>IF(AN803="","",+BD!$AN803-AJ803)</f>
      </c>
      <c r="AV803" s="98"/>
      <c r="AW803" s="90">
        <f>BD!P803*BD!AC803</f>
        <v>0</v>
      </c>
      <c r="AX803" s="90">
        <f>BD!V803*BD!AC803</f>
        <v>0</v>
      </c>
      <c r="AY803" s="90">
        <f>IF(BD!AN803="","",BD!AN803*BD!AC803)</f>
      </c>
      <c r="AZ803" s="75" t="s">
        <v>123</v>
      </c>
      <c r="BA803" s="75" t="s">
        <v>115</v>
      </c>
      <c r="BB803" s="75">
        <v>1</v>
      </c>
      <c r="BC803" s="75" t="s">
        <v>209</v>
      </c>
      <c r="BD803" s="104"/>
      <c r="BE803" s="104"/>
      <c r="BF803" s="101"/>
      <c r="BG803" s="101"/>
      <c r="BH803" s="101"/>
      <c r="BI803" s="101"/>
      <c r="BJ803" s="101"/>
      <c r="BK803" s="101"/>
      <c r="BL803" s="101"/>
      <c r="BM803" s="101"/>
      <c r="BN803" s="101"/>
      <c r="BO803" s="103"/>
      <c r="BP803" s="101"/>
      <c r="BQ803" s="101"/>
      <c r="BR803" s="101"/>
      <c r="BS803" s="101"/>
      <c r="BT803" s="101"/>
      <c r="BU803" s="101"/>
      <c r="BV803" s="101"/>
      <c r="BW803" s="101"/>
      <c r="BX803" s="101"/>
      <c r="BY803" s="101"/>
      <c r="BZ803" s="101"/>
      <c r="CA803" s="101"/>
      <c r="CB803" s="101"/>
      <c r="CC803" s="101"/>
      <c r="CD803" s="101"/>
      <c r="CE803" s="101"/>
      <c r="CF803" s="101"/>
      <c r="CG803" s="37" t="e">
        <f>VLOOKUP(Table_1[[#This Row],[EAN]],'[1]Planilha1'!$E:$R,13,0)</f>
        <v>#N/A</v>
      </c>
      <c r="CI803" s="188">
        <f>IF(Table_1[[#This Row],[STATUS MERCADO]]="GO",Table_1[[#This Row],[M. BRUTA TOTAL]],0)</f>
        <v>0</v>
      </c>
      <c r="CJ803" s="188">
        <f>IF(Table_1[[#This Row],[STATUS MERCADO]]="GO",Table_1[[#This Row],[PV UNIT. REALIZADO]]*Table_1[[#This Row],[QUANTIDADE]],0)</f>
        <v>0</v>
      </c>
    </row>
    <row r="804" ht="15" hidden="1">
      <c r="A804" s="7"/>
      <c r="B804" s="84" t="s">
        <v>79</v>
      </c>
      <c r="C804" s="75">
        <v>220908</v>
      </c>
      <c r="D804" s="75">
        <v>665</v>
      </c>
      <c r="E804" s="85">
        <v>7899819800665</v>
      </c>
      <c r="F804" s="86" t="s">
        <v>359</v>
      </c>
      <c r="G804" s="75" t="s">
        <v>24</v>
      </c>
      <c r="H804" s="75">
        <v>580</v>
      </c>
      <c r="I804" s="87" t="s">
        <v>280</v>
      </c>
      <c r="J804" s="75" t="s">
        <v>354</v>
      </c>
      <c r="K804" s="88" t="s">
        <v>84</v>
      </c>
      <c r="L804" s="88">
        <v>1</v>
      </c>
      <c r="M804" s="88">
        <v>4</v>
      </c>
      <c r="N804" s="75" t="s">
        <v>85</v>
      </c>
      <c r="O804" s="75" t="s">
        <v>208</v>
      </c>
      <c r="P804" s="89"/>
      <c r="Q804" s="90">
        <f>(17/100+7.6/100+1.65/100)*P804</f>
        <v>0</v>
      </c>
      <c r="R804" s="90"/>
      <c r="S804" s="90"/>
      <c r="T804" s="90"/>
      <c r="U804" s="90"/>
      <c r="V804" s="90">
        <f>+P804-Q804+R804+S804+T804+U804</f>
        <v>0</v>
      </c>
      <c r="W804" s="91">
        <f>(1.02/100)</f>
        <v>1.02E-2</v>
      </c>
      <c r="X804" s="91">
        <v>4.8E-3</v>
      </c>
      <c r="Y804" s="91">
        <v>0.17</v>
      </c>
      <c r="Z804" s="91">
        <v>1.65E-2</v>
      </c>
      <c r="AA804" s="91">
        <v>7.6E-2</v>
      </c>
      <c r="AB804" s="91">
        <f>SUM(W804:AA804)</f>
        <v>0.2775</v>
      </c>
      <c r="AC804" s="75">
        <v>1</v>
      </c>
      <c r="AD804" s="92">
        <f>IF(AL804="","",+AC804*AL804)</f>
      </c>
      <c r="AE804" s="93">
        <f>IF(AL804="","",+AL804*AB804)</f>
      </c>
      <c r="AF804" s="92">
        <f>IF(AL804="","",+AL804-AE804)</f>
      </c>
      <c r="AG804" s="93">
        <f>+V804</f>
        <v>0</v>
      </c>
      <c r="AH804" s="92">
        <f>IF(AF804="","",+AF804-AG804)</f>
      </c>
      <c r="AI804" s="92">
        <f>IF(AH804="","",+AH804*AC804)</f>
      </c>
      <c r="AJ804" s="93"/>
      <c r="AK804" s="94">
        <v>0.33</v>
      </c>
      <c r="AL804" s="93">
        <f>IF(V804=0,"",V804/(1-AB804-AK804))</f>
      </c>
      <c r="AM804" s="95">
        <v>0.33</v>
      </c>
      <c r="AN804" s="93">
        <f>IF(V804=0,"",V804/(1-AB804-AM804))</f>
      </c>
      <c r="AO804" s="96">
        <v>1.2</v>
      </c>
      <c r="AP804" s="93">
        <f>IF(BD!AJ804="","",BD!AJ804*BD!AO804)</f>
      </c>
      <c r="AQ804" s="91">
        <f>BD!AM804/BD!AK804-1</f>
        <v>0</v>
      </c>
      <c r="AR804" s="91">
        <f>IF(BD!AN804="","",IF(BD!AJ804="","",BD!AN804/BD!AJ804-1))</f>
      </c>
      <c r="AS804" s="91">
        <f>IF(BD!AN804="","",IF(BD!AN804&lt;BD!AL804,"ABAIXO DA META","DENTRO DA META"))</f>
      </c>
      <c r="AT804" s="91" t="str">
        <f>IF(BD!AJ804="","EM ANÁLISE",IF(BD!AP804&gt;=BD!AN804,"GO", "NO GO"))</f>
        <v>EM ANÁLISE</v>
      </c>
      <c r="AU804" s="97">
        <f>IF(AN804="","",+BD!$AN804-AJ804)</f>
      </c>
      <c r="AV804" s="98"/>
      <c r="AW804" s="90">
        <f>BD!P804*BD!AC804</f>
        <v>0</v>
      </c>
      <c r="AX804" s="90">
        <f>BD!V804*BD!AC804</f>
        <v>0</v>
      </c>
      <c r="AY804" s="90">
        <f>IF(BD!AN804="","",BD!AN804*BD!AC804)</f>
      </c>
      <c r="AZ804" s="75" t="s">
        <v>123</v>
      </c>
      <c r="BA804" s="75" t="s">
        <v>115</v>
      </c>
      <c r="BB804" s="75">
        <v>1</v>
      </c>
      <c r="BC804" s="75" t="s">
        <v>209</v>
      </c>
      <c r="BD804" s="104"/>
      <c r="BE804" s="104"/>
      <c r="BF804" s="101"/>
      <c r="BG804" s="101"/>
      <c r="BH804" s="101"/>
      <c r="BI804" s="101"/>
      <c r="BJ804" s="101"/>
      <c r="BK804" s="101"/>
      <c r="BL804" s="101"/>
      <c r="BM804" s="101"/>
      <c r="BN804" s="101"/>
      <c r="BO804" s="103"/>
      <c r="BP804" s="101"/>
      <c r="BQ804" s="101"/>
      <c r="BR804" s="101"/>
      <c r="BS804" s="101"/>
      <c r="BT804" s="101"/>
      <c r="BU804" s="101"/>
      <c r="BV804" s="101"/>
      <c r="BW804" s="101"/>
      <c r="BX804" s="101"/>
      <c r="BY804" s="101"/>
      <c r="BZ804" s="101"/>
      <c r="CA804" s="101"/>
      <c r="CB804" s="101"/>
      <c r="CC804" s="101"/>
      <c r="CD804" s="101"/>
      <c r="CE804" s="101"/>
      <c r="CF804" s="101"/>
      <c r="CG804" s="37" t="e">
        <f>VLOOKUP(Table_1[[#This Row],[EAN]],'[1]Planilha1'!$E:$R,13,0)</f>
        <v>#N/A</v>
      </c>
      <c r="CI804" s="188">
        <f>IF(Table_1[[#This Row],[STATUS MERCADO]]="GO",Table_1[[#This Row],[M. BRUTA TOTAL]],0)</f>
        <v>0</v>
      </c>
      <c r="CJ804" s="188">
        <f>IF(Table_1[[#This Row],[STATUS MERCADO]]="GO",Table_1[[#This Row],[PV UNIT. REALIZADO]]*Table_1[[#This Row],[QUANTIDADE]],0)</f>
        <v>0</v>
      </c>
    </row>
    <row r="805" ht="15" hidden="1">
      <c r="A805" s="7"/>
      <c r="B805" s="84" t="s">
        <v>79</v>
      </c>
      <c r="C805" s="75">
        <v>220909</v>
      </c>
      <c r="D805" s="75">
        <v>663</v>
      </c>
      <c r="E805" s="85">
        <v>7898490093472</v>
      </c>
      <c r="F805" s="86" t="s">
        <v>360</v>
      </c>
      <c r="G805" s="75" t="s">
        <v>24</v>
      </c>
      <c r="H805" s="75">
        <v>580</v>
      </c>
      <c r="I805" s="87" t="s">
        <v>280</v>
      </c>
      <c r="J805" s="75" t="s">
        <v>354</v>
      </c>
      <c r="K805" s="88" t="s">
        <v>84</v>
      </c>
      <c r="L805" s="88">
        <v>1</v>
      </c>
      <c r="M805" s="88">
        <v>4</v>
      </c>
      <c r="N805" s="75" t="s">
        <v>85</v>
      </c>
      <c r="O805" s="75" t="s">
        <v>208</v>
      </c>
      <c r="P805" s="89"/>
      <c r="Q805" s="90">
        <f>(17/100+7.6/100+1.65/100)*P805</f>
        <v>0</v>
      </c>
      <c r="R805" s="90"/>
      <c r="S805" s="90"/>
      <c r="T805" s="90"/>
      <c r="U805" s="90"/>
      <c r="V805" s="90">
        <f>+P805-Q805+R805+S805+T805+U805</f>
        <v>0</v>
      </c>
      <c r="W805" s="91">
        <f>(1.02/100)</f>
        <v>1.02E-2</v>
      </c>
      <c r="X805" s="91">
        <v>4.8E-3</v>
      </c>
      <c r="Y805" s="91">
        <v>0.17</v>
      </c>
      <c r="Z805" s="91">
        <v>1.65E-2</v>
      </c>
      <c r="AA805" s="91">
        <v>7.6E-2</v>
      </c>
      <c r="AB805" s="91">
        <f>SUM(W805:AA805)</f>
        <v>0.2775</v>
      </c>
      <c r="AC805" s="75">
        <v>1</v>
      </c>
      <c r="AD805" s="92">
        <f>IF(AL805="","",+AC805*AL805)</f>
      </c>
      <c r="AE805" s="93">
        <f>IF(AL805="","",+AL805*AB805)</f>
      </c>
      <c r="AF805" s="92">
        <f>IF(AL805="","",+AL805-AE805)</f>
      </c>
      <c r="AG805" s="93">
        <f>+V805</f>
        <v>0</v>
      </c>
      <c r="AH805" s="92">
        <f>IF(AF805="","",+AF805-AG805)</f>
      </c>
      <c r="AI805" s="92">
        <f>IF(AH805="","",+AH805*AC805)</f>
      </c>
      <c r="AJ805" s="93"/>
      <c r="AK805" s="94">
        <v>0.33</v>
      </c>
      <c r="AL805" s="93">
        <f>IF(V805=0,"",V805/(1-AB805-AK805))</f>
      </c>
      <c r="AM805" s="95">
        <v>0.33</v>
      </c>
      <c r="AN805" s="93">
        <f>IF(V805=0,"",V805/(1-AB805-AM805))</f>
      </c>
      <c r="AO805" s="96">
        <v>1.2</v>
      </c>
      <c r="AP805" s="93">
        <f>IF(BD!AJ805="","",BD!AJ805*BD!AO805)</f>
      </c>
      <c r="AQ805" s="91">
        <f>BD!AM805/BD!AK805-1</f>
        <v>0</v>
      </c>
      <c r="AR805" s="91">
        <f>IF(BD!AN805="","",IF(BD!AJ805="","",BD!AN805/BD!AJ805-1))</f>
      </c>
      <c r="AS805" s="91">
        <f>IF(BD!AN805="","",IF(BD!AN805&lt;BD!AL805,"ABAIXO DA META","DENTRO DA META"))</f>
      </c>
      <c r="AT805" s="91" t="str">
        <f>IF(BD!AJ805="","EM ANÁLISE",IF(BD!AP805&gt;=BD!AN805,"GO", "NO GO"))</f>
        <v>EM ANÁLISE</v>
      </c>
      <c r="AU805" s="97">
        <f>IF(AN805="","",+BD!$AN805-AJ805)</f>
      </c>
      <c r="AV805" s="98"/>
      <c r="AW805" s="90">
        <f>BD!P805*BD!AC805</f>
        <v>0</v>
      </c>
      <c r="AX805" s="90">
        <f>BD!V805*BD!AC805</f>
        <v>0</v>
      </c>
      <c r="AY805" s="90">
        <f>IF(BD!AN805="","",BD!AN805*BD!AC805)</f>
      </c>
      <c r="AZ805" s="75" t="s">
        <v>123</v>
      </c>
      <c r="BA805" s="75" t="s">
        <v>115</v>
      </c>
      <c r="BB805" s="75">
        <v>1</v>
      </c>
      <c r="BC805" s="75" t="s">
        <v>209</v>
      </c>
      <c r="BD805" s="104"/>
      <c r="BE805" s="104"/>
      <c r="BF805" s="101"/>
      <c r="BG805" s="101"/>
      <c r="BH805" s="101"/>
      <c r="BI805" s="101"/>
      <c r="BJ805" s="101"/>
      <c r="BK805" s="101"/>
      <c r="BL805" s="101"/>
      <c r="BM805" s="101"/>
      <c r="BN805" s="101"/>
      <c r="BO805" s="103"/>
      <c r="BP805" s="101"/>
      <c r="BQ805" s="101"/>
      <c r="BR805" s="101"/>
      <c r="BS805" s="101"/>
      <c r="BT805" s="101"/>
      <c r="BU805" s="101"/>
      <c r="BV805" s="101"/>
      <c r="BW805" s="101"/>
      <c r="BX805" s="101"/>
      <c r="BY805" s="101"/>
      <c r="BZ805" s="101"/>
      <c r="CA805" s="101"/>
      <c r="CB805" s="101"/>
      <c r="CC805" s="101"/>
      <c r="CD805" s="101"/>
      <c r="CE805" s="101"/>
      <c r="CF805" s="101"/>
      <c r="CG805" s="37" t="e">
        <f>VLOOKUP(Table_1[[#This Row],[EAN]],'[1]Planilha1'!$E:$R,13,0)</f>
        <v>#N/A</v>
      </c>
      <c r="CI805" s="188">
        <f>IF(Table_1[[#This Row],[STATUS MERCADO]]="GO",Table_1[[#This Row],[M. BRUTA TOTAL]],0)</f>
        <v>0</v>
      </c>
      <c r="CJ805" s="188">
        <f>IF(Table_1[[#This Row],[STATUS MERCADO]]="GO",Table_1[[#This Row],[PV UNIT. REALIZADO]]*Table_1[[#This Row],[QUANTIDADE]],0)</f>
        <v>0</v>
      </c>
    </row>
    <row r="806" ht="15" hidden="1">
      <c r="A806" s="7"/>
      <c r="B806" s="84" t="s">
        <v>79</v>
      </c>
      <c r="C806" s="75">
        <v>220910</v>
      </c>
      <c r="D806" s="75">
        <v>647</v>
      </c>
      <c r="E806" s="85">
        <v>7899819800481</v>
      </c>
      <c r="F806" s="86" t="s">
        <v>361</v>
      </c>
      <c r="G806" s="75" t="s">
        <v>24</v>
      </c>
      <c r="H806" s="75">
        <v>580</v>
      </c>
      <c r="I806" s="87" t="s">
        <v>280</v>
      </c>
      <c r="J806" s="75" t="s">
        <v>354</v>
      </c>
      <c r="K806" s="88" t="s">
        <v>84</v>
      </c>
      <c r="L806" s="88">
        <v>1</v>
      </c>
      <c r="M806" s="88">
        <v>4</v>
      </c>
      <c r="N806" s="75" t="s">
        <v>85</v>
      </c>
      <c r="O806" s="75" t="s">
        <v>208</v>
      </c>
      <c r="P806" s="89"/>
      <c r="Q806" s="90">
        <f>(17/100+7.6/100+1.65/100)*P806</f>
        <v>0</v>
      </c>
      <c r="R806" s="90"/>
      <c r="S806" s="90"/>
      <c r="T806" s="90"/>
      <c r="U806" s="90"/>
      <c r="V806" s="90">
        <f>+P806-Q806+R806+S806+T806+U806</f>
        <v>0</v>
      </c>
      <c r="W806" s="91">
        <f>(1.02/100)</f>
        <v>1.02E-2</v>
      </c>
      <c r="X806" s="91">
        <v>4.8E-3</v>
      </c>
      <c r="Y806" s="91">
        <v>0.17</v>
      </c>
      <c r="Z806" s="91">
        <v>1.65E-2</v>
      </c>
      <c r="AA806" s="91">
        <v>7.6E-2</v>
      </c>
      <c r="AB806" s="91">
        <f>SUM(W806:AA806)</f>
        <v>0.2775</v>
      </c>
      <c r="AC806" s="75">
        <v>1</v>
      </c>
      <c r="AD806" s="92">
        <f>IF(AL806="","",+AC806*AL806)</f>
      </c>
      <c r="AE806" s="93">
        <f>IF(AL806="","",+AL806*AB806)</f>
      </c>
      <c r="AF806" s="92">
        <f>IF(AL806="","",+AL806-AE806)</f>
      </c>
      <c r="AG806" s="93">
        <f>+V806</f>
        <v>0</v>
      </c>
      <c r="AH806" s="92">
        <f>IF(AF806="","",+AF806-AG806)</f>
      </c>
      <c r="AI806" s="92">
        <f>IF(AH806="","",+AH806*AC806)</f>
      </c>
      <c r="AJ806" s="93"/>
      <c r="AK806" s="94">
        <v>0.33</v>
      </c>
      <c r="AL806" s="93">
        <f>IF(V806=0,"",V806/(1-AB806-AK806))</f>
      </c>
      <c r="AM806" s="95">
        <v>0.33</v>
      </c>
      <c r="AN806" s="93">
        <f>IF(V806=0,"",V806/(1-AB806-AM806))</f>
      </c>
      <c r="AO806" s="96">
        <v>1.2</v>
      </c>
      <c r="AP806" s="93">
        <f>IF(BD!AJ806="","",BD!AJ806*BD!AO806)</f>
      </c>
      <c r="AQ806" s="91">
        <f>BD!AM806/BD!AK806-1</f>
        <v>0</v>
      </c>
      <c r="AR806" s="91">
        <f>IF(BD!AN806="","",IF(BD!AJ806="","",BD!AN806/BD!AJ806-1))</f>
      </c>
      <c r="AS806" s="91">
        <f>IF(BD!AN806="","",IF(BD!AN806&lt;BD!AL806,"ABAIXO DA META","DENTRO DA META"))</f>
      </c>
      <c r="AT806" s="91" t="str">
        <f>IF(BD!AJ806="","EM ANÁLISE",IF(BD!AP806&gt;=BD!AN806,"GO", "NO GO"))</f>
        <v>EM ANÁLISE</v>
      </c>
      <c r="AU806" s="97">
        <f>IF(AN806="","",+BD!$AN806-AJ806)</f>
      </c>
      <c r="AV806" s="98"/>
      <c r="AW806" s="90">
        <f>BD!P806*BD!AC806</f>
        <v>0</v>
      </c>
      <c r="AX806" s="90">
        <f>BD!V806*BD!AC806</f>
        <v>0</v>
      </c>
      <c r="AY806" s="90">
        <f>IF(BD!AN806="","",BD!AN806*BD!AC806)</f>
      </c>
      <c r="AZ806" s="75" t="s">
        <v>123</v>
      </c>
      <c r="BA806" s="75" t="s">
        <v>115</v>
      </c>
      <c r="BB806" s="75">
        <v>1</v>
      </c>
      <c r="BC806" s="75" t="s">
        <v>209</v>
      </c>
      <c r="BD806" s="104"/>
      <c r="BE806" s="104"/>
      <c r="BF806" s="101"/>
      <c r="BG806" s="101"/>
      <c r="BH806" s="101"/>
      <c r="BI806" s="101"/>
      <c r="BJ806" s="101"/>
      <c r="BK806" s="101"/>
      <c r="BL806" s="101"/>
      <c r="BM806" s="101"/>
      <c r="BN806" s="101"/>
      <c r="BO806" s="103"/>
      <c r="BP806" s="101"/>
      <c r="BQ806" s="101"/>
      <c r="BR806" s="101"/>
      <c r="BS806" s="101"/>
      <c r="BT806" s="101"/>
      <c r="BU806" s="101"/>
      <c r="BV806" s="101"/>
      <c r="BW806" s="101"/>
      <c r="BX806" s="101"/>
      <c r="BY806" s="101"/>
      <c r="BZ806" s="101"/>
      <c r="CA806" s="101"/>
      <c r="CB806" s="101"/>
      <c r="CC806" s="101"/>
      <c r="CD806" s="101"/>
      <c r="CE806" s="101"/>
      <c r="CF806" s="101"/>
      <c r="CG806" s="37" t="e">
        <f>VLOOKUP(Table_1[[#This Row],[EAN]],'[1]Planilha1'!$E:$R,13,0)</f>
        <v>#N/A</v>
      </c>
      <c r="CI806" s="188">
        <f>IF(Table_1[[#This Row],[STATUS MERCADO]]="GO",Table_1[[#This Row],[M. BRUTA TOTAL]],0)</f>
        <v>0</v>
      </c>
      <c r="CJ806" s="188">
        <f>IF(Table_1[[#This Row],[STATUS MERCADO]]="GO",Table_1[[#This Row],[PV UNIT. REALIZADO]]*Table_1[[#This Row],[QUANTIDADE]],0)</f>
        <v>0</v>
      </c>
    </row>
    <row r="807" ht="15" hidden="1">
      <c r="A807" s="7"/>
      <c r="B807" s="84" t="s">
        <v>79</v>
      </c>
      <c r="C807" s="75">
        <v>220911</v>
      </c>
      <c r="D807" s="75">
        <v>666</v>
      </c>
      <c r="E807" s="85">
        <v>7899819800672</v>
      </c>
      <c r="F807" s="86" t="s">
        <v>362</v>
      </c>
      <c r="G807" s="75" t="s">
        <v>24</v>
      </c>
      <c r="H807" s="75">
        <v>580</v>
      </c>
      <c r="I807" s="87" t="s">
        <v>280</v>
      </c>
      <c r="J807" s="75" t="s">
        <v>354</v>
      </c>
      <c r="K807" s="88" t="s">
        <v>84</v>
      </c>
      <c r="L807" s="88">
        <v>1</v>
      </c>
      <c r="M807" s="88">
        <v>4</v>
      </c>
      <c r="N807" s="75" t="s">
        <v>85</v>
      </c>
      <c r="O807" s="75" t="s">
        <v>208</v>
      </c>
      <c r="P807" s="89"/>
      <c r="Q807" s="90">
        <f>(17/100+7.6/100+1.65/100)*P807</f>
        <v>0</v>
      </c>
      <c r="R807" s="90"/>
      <c r="S807" s="90"/>
      <c r="T807" s="90"/>
      <c r="U807" s="90"/>
      <c r="V807" s="90">
        <f>+P807-Q807+R807+S807+T807+U807</f>
        <v>0</v>
      </c>
      <c r="W807" s="91">
        <f>(1.02/100)</f>
        <v>1.02E-2</v>
      </c>
      <c r="X807" s="91">
        <v>4.8E-3</v>
      </c>
      <c r="Y807" s="91">
        <v>0.17</v>
      </c>
      <c r="Z807" s="91">
        <v>1.65E-2</v>
      </c>
      <c r="AA807" s="91">
        <v>7.6E-2</v>
      </c>
      <c r="AB807" s="91">
        <f>SUM(W807:AA807)</f>
        <v>0.2775</v>
      </c>
      <c r="AC807" s="75">
        <v>1</v>
      </c>
      <c r="AD807" s="92">
        <f>IF(AL807="","",+AC807*AL807)</f>
      </c>
      <c r="AE807" s="93">
        <f>IF(AL807="","",+AL807*AB807)</f>
      </c>
      <c r="AF807" s="92">
        <f>IF(AL807="","",+AL807-AE807)</f>
      </c>
      <c r="AG807" s="93">
        <f>+V807</f>
        <v>0</v>
      </c>
      <c r="AH807" s="92">
        <f>IF(AF807="","",+AF807-AG807)</f>
      </c>
      <c r="AI807" s="92">
        <f>IF(AH807="","",+AH807*AC807)</f>
      </c>
      <c r="AJ807" s="93"/>
      <c r="AK807" s="94">
        <v>0.33</v>
      </c>
      <c r="AL807" s="93">
        <f>IF(V807=0,"",V807/(1-AB807-AK807))</f>
      </c>
      <c r="AM807" s="95">
        <v>0.33</v>
      </c>
      <c r="AN807" s="93">
        <f>IF(V807=0,"",V807/(1-AB807-AM807))</f>
      </c>
      <c r="AO807" s="96">
        <v>1.2</v>
      </c>
      <c r="AP807" s="93">
        <f>IF(BD!AJ807="","",BD!AJ807*BD!AO807)</f>
      </c>
      <c r="AQ807" s="91">
        <f>BD!AM807/BD!AK807-1</f>
        <v>0</v>
      </c>
      <c r="AR807" s="91">
        <f>IF(BD!AN807="","",IF(BD!AJ807="","",BD!AN807/BD!AJ807-1))</f>
      </c>
      <c r="AS807" s="91">
        <f>IF(BD!AN807="","",IF(BD!AN807&lt;BD!AL807,"ABAIXO DA META","DENTRO DA META"))</f>
      </c>
      <c r="AT807" s="91" t="str">
        <f>IF(BD!AJ807="","EM ANÁLISE",IF(BD!AP807&gt;=BD!AN807,"GO", "NO GO"))</f>
        <v>EM ANÁLISE</v>
      </c>
      <c r="AU807" s="97">
        <f>IF(AN807="","",+BD!$AN807-AJ807)</f>
      </c>
      <c r="AV807" s="98"/>
      <c r="AW807" s="90">
        <f>BD!P807*BD!AC807</f>
        <v>0</v>
      </c>
      <c r="AX807" s="90">
        <f>BD!V807*BD!AC807</f>
        <v>0</v>
      </c>
      <c r="AY807" s="90">
        <f>IF(BD!AN807="","",BD!AN807*BD!AC807)</f>
      </c>
      <c r="AZ807" s="75" t="s">
        <v>123</v>
      </c>
      <c r="BA807" s="75" t="s">
        <v>115</v>
      </c>
      <c r="BB807" s="75">
        <v>1</v>
      </c>
      <c r="BC807" s="75" t="s">
        <v>209</v>
      </c>
      <c r="BD807" s="104"/>
      <c r="BE807" s="104"/>
      <c r="BF807" s="101"/>
      <c r="BG807" s="101"/>
      <c r="BH807" s="101"/>
      <c r="BI807" s="101"/>
      <c r="BJ807" s="101"/>
      <c r="BK807" s="101"/>
      <c r="BL807" s="101"/>
      <c r="BM807" s="101"/>
      <c r="BN807" s="101"/>
      <c r="BO807" s="103"/>
      <c r="BP807" s="101"/>
      <c r="BQ807" s="101"/>
      <c r="BR807" s="101"/>
      <c r="BS807" s="101"/>
      <c r="BT807" s="101"/>
      <c r="BU807" s="101"/>
      <c r="BV807" s="101"/>
      <c r="BW807" s="101"/>
      <c r="BX807" s="101"/>
      <c r="BY807" s="101"/>
      <c r="BZ807" s="101"/>
      <c r="CA807" s="101"/>
      <c r="CB807" s="101"/>
      <c r="CC807" s="101"/>
      <c r="CD807" s="101"/>
      <c r="CE807" s="101"/>
      <c r="CF807" s="101"/>
      <c r="CG807" s="37" t="e">
        <f>VLOOKUP(Table_1[[#This Row],[EAN]],'[1]Planilha1'!$E:$R,13,0)</f>
        <v>#N/A</v>
      </c>
      <c r="CI807" s="188">
        <f>IF(Table_1[[#This Row],[STATUS MERCADO]]="GO",Table_1[[#This Row],[M. BRUTA TOTAL]],0)</f>
        <v>0</v>
      </c>
      <c r="CJ807" s="188">
        <f>IF(Table_1[[#This Row],[STATUS MERCADO]]="GO",Table_1[[#This Row],[PV UNIT. REALIZADO]]*Table_1[[#This Row],[QUANTIDADE]],0)</f>
        <v>0</v>
      </c>
    </row>
    <row r="808" ht="15" hidden="1">
      <c r="A808" s="7"/>
      <c r="B808" s="84" t="s">
        <v>79</v>
      </c>
      <c r="C808" s="75">
        <v>220184</v>
      </c>
      <c r="D808" s="75">
        <v>933</v>
      </c>
      <c r="E808" s="85">
        <v>7897520009339</v>
      </c>
      <c r="F808" s="86" t="s">
        <v>379</v>
      </c>
      <c r="G808" s="75" t="s">
        <v>24</v>
      </c>
      <c r="H808" s="75">
        <v>580</v>
      </c>
      <c r="I808" s="87" t="s">
        <v>280</v>
      </c>
      <c r="J808" s="75" t="s">
        <v>289</v>
      </c>
      <c r="K808" s="88" t="s">
        <v>84</v>
      </c>
      <c r="L808" s="88">
        <v>24</v>
      </c>
      <c r="M808" s="88">
        <v>0</v>
      </c>
      <c r="N808" s="75" t="s">
        <v>85</v>
      </c>
      <c r="O808" s="75" t="s">
        <v>114</v>
      </c>
      <c r="P808" s="89"/>
      <c r="Q808" s="90">
        <f>(17/100+7.6/100+1.65/100)*P808</f>
        <v>0</v>
      </c>
      <c r="R808" s="90"/>
      <c r="S808" s="90"/>
      <c r="T808" s="90"/>
      <c r="U808" s="90"/>
      <c r="V808" s="90">
        <f>+P808-Q808+R808+S808+T808+U808</f>
        <v>0</v>
      </c>
      <c r="W808" s="91">
        <f>(1.02/100)</f>
        <v>1.02E-2</v>
      </c>
      <c r="X808" s="91">
        <v>4.8E-3</v>
      </c>
      <c r="Y808" s="91">
        <v>0.17</v>
      </c>
      <c r="Z808" s="91">
        <v>1.65E-2</v>
      </c>
      <c r="AA808" s="91">
        <v>7.6E-2</v>
      </c>
      <c r="AB808" s="91">
        <f>SUM(W808:AA808)</f>
        <v>0.2775</v>
      </c>
      <c r="AC808" s="75">
        <v>24</v>
      </c>
      <c r="AD808" s="92">
        <f>IF(AL808="","",+AC808*AL808)</f>
      </c>
      <c r="AE808" s="93">
        <f>IF(AL808="","",+AL808*AB808)</f>
      </c>
      <c r="AF808" s="92">
        <f>IF(AL808="","",+AL808-AE808)</f>
      </c>
      <c r="AG808" s="93">
        <f>+V808</f>
        <v>0</v>
      </c>
      <c r="AH808" s="92">
        <f>IF(AF808="","",+AF808-AG808)</f>
      </c>
      <c r="AI808" s="92">
        <f>IF(AH808="","",+AH808*AC808)</f>
      </c>
      <c r="AJ808" s="93"/>
      <c r="AK808" s="94">
        <v>0.33</v>
      </c>
      <c r="AL808" s="93">
        <f>IF(V808=0,"",V808/(1-AB808-AK808))</f>
      </c>
      <c r="AM808" s="95">
        <v>0.33</v>
      </c>
      <c r="AN808" s="93">
        <f>IF(V808=0,"",V808/(1-AB808-AM808))</f>
      </c>
      <c r="AO808" s="96">
        <v>1.2</v>
      </c>
      <c r="AP808" s="93">
        <f>IF(BD!AJ808="","",BD!AJ808*BD!AO808)</f>
      </c>
      <c r="AQ808" s="91">
        <f>BD!AM808/BD!AK808-1</f>
        <v>0</v>
      </c>
      <c r="AR808" s="91">
        <f>IF(BD!AN808="","",IF(BD!AJ808="","",BD!AN808/BD!AJ808-1))</f>
      </c>
      <c r="AS808" s="91">
        <f>IF(BD!AN808="","",IF(BD!AN808&lt;BD!AL808,"ABAIXO DA META","DENTRO DA META"))</f>
      </c>
      <c r="AT808" s="91" t="str">
        <f>IF(BD!AJ808="","EM ANÁLISE",IF(BD!AP808&gt;=BD!AN808,"GO", "NO GO"))</f>
        <v>EM ANÁLISE</v>
      </c>
      <c r="AU808" s="97">
        <f>IF(AN808="","",+BD!$AN808-AJ808)</f>
      </c>
      <c r="AV808" s="98"/>
      <c r="AW808" s="90">
        <f>BD!P808*BD!AC808</f>
        <v>0</v>
      </c>
      <c r="AX808" s="90">
        <f>BD!V808*BD!AC808</f>
        <v>0</v>
      </c>
      <c r="AY808" s="90">
        <f>IF(BD!AN808="","",BD!AN808*BD!AC808)</f>
      </c>
      <c r="AZ808" s="75" t="s">
        <v>123</v>
      </c>
      <c r="BA808" s="75" t="s">
        <v>115</v>
      </c>
      <c r="BB808" s="75">
        <v>1</v>
      </c>
      <c r="BC808" s="75" t="s">
        <v>116</v>
      </c>
      <c r="BD808" s="104"/>
      <c r="BE808" s="104"/>
      <c r="BF808" s="101"/>
      <c r="BG808" s="101"/>
      <c r="BH808" s="101"/>
      <c r="BI808" s="101"/>
      <c r="BJ808" s="101"/>
      <c r="BK808" s="101"/>
      <c r="BL808" s="101"/>
      <c r="BM808" s="101"/>
      <c r="BN808" s="101"/>
      <c r="BO808" s="103"/>
      <c r="BP808" s="101"/>
      <c r="BQ808" s="101"/>
      <c r="BR808" s="101"/>
      <c r="BS808" s="101"/>
      <c r="BT808" s="101"/>
      <c r="BU808" s="101"/>
      <c r="BV808" s="101"/>
      <c r="BW808" s="101"/>
      <c r="BX808" s="101"/>
      <c r="BY808" s="101"/>
      <c r="BZ808" s="101"/>
      <c r="CA808" s="101"/>
      <c r="CB808" s="101"/>
      <c r="CC808" s="101"/>
      <c r="CD808" s="101"/>
      <c r="CE808" s="101"/>
      <c r="CF808" s="101"/>
      <c r="CG808" s="37" t="e">
        <f>VLOOKUP(Table_1[[#This Row],[EAN]],'[1]Planilha1'!$E:$R,13,0)</f>
        <v>#N/A</v>
      </c>
      <c r="CI808" s="188">
        <f>IF(Table_1[[#This Row],[STATUS MERCADO]]="GO",Table_1[[#This Row],[M. BRUTA TOTAL]],0)</f>
        <v>0</v>
      </c>
      <c r="CJ808" s="188">
        <f>IF(Table_1[[#This Row],[STATUS MERCADO]]="GO",Table_1[[#This Row],[PV UNIT. REALIZADO]]*Table_1[[#This Row],[QUANTIDADE]],0)</f>
        <v>0</v>
      </c>
    </row>
    <row r="809" ht="15" hidden="1">
      <c r="A809" s="7"/>
      <c r="B809" s="84" t="s">
        <v>79</v>
      </c>
      <c r="C809" s="75">
        <v>220922</v>
      </c>
      <c r="D809" s="75">
        <v>693</v>
      </c>
      <c r="E809" s="85">
        <v>7899819800948</v>
      </c>
      <c r="F809" s="86" t="s">
        <v>380</v>
      </c>
      <c r="G809" s="75" t="s">
        <v>24</v>
      </c>
      <c r="H809" s="75">
        <v>1530</v>
      </c>
      <c r="I809" s="87" t="s">
        <v>204</v>
      </c>
      <c r="J809" s="75" t="s">
        <v>354</v>
      </c>
      <c r="K809" s="88" t="s">
        <v>84</v>
      </c>
      <c r="L809" s="88">
        <v>100</v>
      </c>
      <c r="M809" s="88">
        <v>4</v>
      </c>
      <c r="N809" s="75" t="s">
        <v>85</v>
      </c>
      <c r="O809" s="75" t="s">
        <v>208</v>
      </c>
      <c r="P809" s="89"/>
      <c r="Q809" s="90">
        <f>(17/100+7.6/100+1.65/100)*P809</f>
        <v>0</v>
      </c>
      <c r="R809" s="90"/>
      <c r="S809" s="90"/>
      <c r="T809" s="90"/>
      <c r="U809" s="90"/>
      <c r="V809" s="90">
        <f>+P809-Q809+R809+S809+T809+U809</f>
        <v>0</v>
      </c>
      <c r="W809" s="91">
        <f>(1.02/100)</f>
        <v>1.02E-2</v>
      </c>
      <c r="X809" s="91">
        <v>4.8E-3</v>
      </c>
      <c r="Y809" s="91">
        <v>0.17</v>
      </c>
      <c r="Z809" s="91">
        <v>1.65E-2</v>
      </c>
      <c r="AA809" s="91">
        <v>7.6E-2</v>
      </c>
      <c r="AB809" s="91">
        <f>SUM(W809:AA809)</f>
        <v>0.2775</v>
      </c>
      <c r="AC809" s="75">
        <v>100</v>
      </c>
      <c r="AD809" s="92">
        <f>IF(AL809="","",+AC809*AL809)</f>
      </c>
      <c r="AE809" s="93">
        <f>IF(AL809="","",+AL809*AB809)</f>
      </c>
      <c r="AF809" s="92">
        <f>IF(AL809="","",+AL809-AE809)</f>
      </c>
      <c r="AG809" s="93">
        <f>+V809</f>
        <v>0</v>
      </c>
      <c r="AH809" s="92">
        <f>IF(AF809="","",+AF809-AG809)</f>
      </c>
      <c r="AI809" s="92">
        <f>IF(AH809="","",+AH809*AC809)</f>
      </c>
      <c r="AJ809" s="93"/>
      <c r="AK809" s="94">
        <v>0.33</v>
      </c>
      <c r="AL809" s="93">
        <f>IF(V809=0,"",V809/(1-AB809-AK809))</f>
      </c>
      <c r="AM809" s="95">
        <v>0.33</v>
      </c>
      <c r="AN809" s="93">
        <f>IF(V809=0,"",V809/(1-AB809-AM809))</f>
      </c>
      <c r="AO809" s="96">
        <v>1.2</v>
      </c>
      <c r="AP809" s="93">
        <f>IF(BD!AJ809="","",BD!AJ809*BD!AO809)</f>
      </c>
      <c r="AQ809" s="91">
        <f>BD!AM809/BD!AK809-1</f>
        <v>0</v>
      </c>
      <c r="AR809" s="91">
        <f>IF(BD!AN809="","",IF(BD!AJ809="","",BD!AN809/BD!AJ809-1))</f>
      </c>
      <c r="AS809" s="91">
        <f>IF(BD!AN809="","",IF(BD!AN809&lt;BD!AL809,"ABAIXO DA META","DENTRO DA META"))</f>
      </c>
      <c r="AT809" s="91" t="str">
        <f>IF(BD!AJ809="","EM ANÁLISE",IF(BD!AP809&gt;=BD!AN809,"GO", "NO GO"))</f>
        <v>EM ANÁLISE</v>
      </c>
      <c r="AU809" s="97">
        <f>IF(AN809="","",+BD!$AN809-AJ809)</f>
      </c>
      <c r="AV809" s="98"/>
      <c r="AW809" s="90">
        <f>BD!P809*BD!AC809</f>
        <v>0</v>
      </c>
      <c r="AX809" s="90">
        <f>BD!V809*BD!AC809</f>
        <v>0</v>
      </c>
      <c r="AY809" s="90">
        <f>IF(BD!AN809="","",BD!AN809*BD!AC809)</f>
      </c>
      <c r="AZ809" s="75" t="s">
        <v>123</v>
      </c>
      <c r="BA809" s="75" t="s">
        <v>115</v>
      </c>
      <c r="BB809" s="75">
        <v>1</v>
      </c>
      <c r="BC809" s="75" t="s">
        <v>209</v>
      </c>
      <c r="BD809" s="104"/>
      <c r="BE809" s="104"/>
      <c r="BF809" s="101"/>
      <c r="BG809" s="101"/>
      <c r="BH809" s="101"/>
      <c r="BI809" s="101"/>
      <c r="BJ809" s="101"/>
      <c r="BK809" s="101"/>
      <c r="BL809" s="101"/>
      <c r="BM809" s="101"/>
      <c r="BN809" s="101"/>
      <c r="BO809" s="103"/>
      <c r="BP809" s="101"/>
      <c r="BQ809" s="101"/>
      <c r="BR809" s="101"/>
      <c r="BS809" s="101"/>
      <c r="BT809" s="101"/>
      <c r="BU809" s="101"/>
      <c r="BV809" s="101"/>
      <c r="BW809" s="101"/>
      <c r="BX809" s="101"/>
      <c r="BY809" s="101"/>
      <c r="BZ809" s="101"/>
      <c r="CA809" s="101"/>
      <c r="CB809" s="101"/>
      <c r="CC809" s="101"/>
      <c r="CD809" s="101"/>
      <c r="CE809" s="101"/>
      <c r="CF809" s="101"/>
      <c r="CG809" s="37" t="e">
        <f>VLOOKUP(Table_1[[#This Row],[EAN]],'[1]Planilha1'!$E:$R,13,0)</f>
        <v>#N/A</v>
      </c>
      <c r="CI809" s="188">
        <f>IF(Table_1[[#This Row],[STATUS MERCADO]]="GO",Table_1[[#This Row],[M. BRUTA TOTAL]],0)</f>
        <v>0</v>
      </c>
      <c r="CJ809" s="188">
        <f>IF(Table_1[[#This Row],[STATUS MERCADO]]="GO",Table_1[[#This Row],[PV UNIT. REALIZADO]]*Table_1[[#This Row],[QUANTIDADE]],0)</f>
        <v>0</v>
      </c>
    </row>
    <row r="810" ht="15" hidden="1">
      <c r="A810" s="7"/>
      <c r="B810" s="84" t="s">
        <v>79</v>
      </c>
      <c r="C810" s="75">
        <v>220923</v>
      </c>
      <c r="D810" s="75">
        <v>600</v>
      </c>
      <c r="E810" s="85">
        <v>7899819800016</v>
      </c>
      <c r="F810" s="86" t="s">
        <v>381</v>
      </c>
      <c r="G810" s="75" t="s">
        <v>24</v>
      </c>
      <c r="H810" s="75">
        <v>1530</v>
      </c>
      <c r="I810" s="87" t="s">
        <v>204</v>
      </c>
      <c r="J810" s="75" t="s">
        <v>354</v>
      </c>
      <c r="K810" s="88" t="s">
        <v>84</v>
      </c>
      <c r="L810" s="88">
        <v>100</v>
      </c>
      <c r="M810" s="88">
        <v>4</v>
      </c>
      <c r="N810" s="75" t="s">
        <v>85</v>
      </c>
      <c r="O810" s="75" t="s">
        <v>208</v>
      </c>
      <c r="P810" s="89"/>
      <c r="Q810" s="90">
        <f>(17/100+7.6/100+1.65/100)*P810</f>
        <v>0</v>
      </c>
      <c r="R810" s="90"/>
      <c r="S810" s="90"/>
      <c r="T810" s="90"/>
      <c r="U810" s="90"/>
      <c r="V810" s="90">
        <f>+P810-Q810+R810+S810+T810+U810</f>
        <v>0</v>
      </c>
      <c r="W810" s="91">
        <f>(1.02/100)</f>
        <v>1.02E-2</v>
      </c>
      <c r="X810" s="91">
        <v>4.8E-3</v>
      </c>
      <c r="Y810" s="91">
        <v>0.17</v>
      </c>
      <c r="Z810" s="91">
        <v>1.65E-2</v>
      </c>
      <c r="AA810" s="91">
        <v>7.6E-2</v>
      </c>
      <c r="AB810" s="91">
        <f>SUM(W810:AA810)</f>
        <v>0.2775</v>
      </c>
      <c r="AC810" s="75">
        <v>100</v>
      </c>
      <c r="AD810" s="92">
        <f>IF(AL810="","",+AC810*AL810)</f>
      </c>
      <c r="AE810" s="93">
        <f>IF(AL810="","",+AL810*AB810)</f>
      </c>
      <c r="AF810" s="92">
        <f>IF(AL810="","",+AL810-AE810)</f>
      </c>
      <c r="AG810" s="93">
        <f>+V810</f>
        <v>0</v>
      </c>
      <c r="AH810" s="92">
        <f>IF(AF810="","",+AF810-AG810)</f>
      </c>
      <c r="AI810" s="92">
        <f>IF(AH810="","",+AH810*AC810)</f>
      </c>
      <c r="AJ810" s="93"/>
      <c r="AK810" s="94">
        <v>0.33</v>
      </c>
      <c r="AL810" s="93">
        <f>IF(V810=0,"",V810/(1-AB810-AK810))</f>
      </c>
      <c r="AM810" s="95">
        <v>0.33</v>
      </c>
      <c r="AN810" s="93">
        <f>IF(V810=0,"",V810/(1-AB810-AM810))</f>
      </c>
      <c r="AO810" s="96">
        <v>1.2</v>
      </c>
      <c r="AP810" s="93">
        <f>IF(BD!AJ810="","",BD!AJ810*BD!AO810)</f>
      </c>
      <c r="AQ810" s="91">
        <f>BD!AM810/BD!AK810-1</f>
        <v>0</v>
      </c>
      <c r="AR810" s="91">
        <f>IF(BD!AN810="","",IF(BD!AJ810="","",BD!AN810/BD!AJ810-1))</f>
      </c>
      <c r="AS810" s="91">
        <f>IF(BD!AN810="","",IF(BD!AN810&lt;BD!AL810,"ABAIXO DA META","DENTRO DA META"))</f>
      </c>
      <c r="AT810" s="91" t="str">
        <f>IF(BD!AJ810="","EM ANÁLISE",IF(BD!AP810&gt;=BD!AN810,"GO", "NO GO"))</f>
        <v>EM ANÁLISE</v>
      </c>
      <c r="AU810" s="97">
        <f>IF(AN810="","",+BD!$AN810-AJ810)</f>
      </c>
      <c r="AV810" s="98"/>
      <c r="AW810" s="90">
        <f>BD!P810*BD!AC810</f>
        <v>0</v>
      </c>
      <c r="AX810" s="90">
        <f>BD!V810*BD!AC810</f>
        <v>0</v>
      </c>
      <c r="AY810" s="90">
        <f>IF(BD!AN810="","",BD!AN810*BD!AC810)</f>
      </c>
      <c r="AZ810" s="75" t="s">
        <v>123</v>
      </c>
      <c r="BA810" s="75" t="s">
        <v>115</v>
      </c>
      <c r="BB810" s="75">
        <v>1</v>
      </c>
      <c r="BC810" s="75" t="s">
        <v>209</v>
      </c>
      <c r="BD810" s="104"/>
      <c r="BE810" s="104"/>
      <c r="BF810" s="101"/>
      <c r="BG810" s="101"/>
      <c r="BH810" s="101"/>
      <c r="BI810" s="101"/>
      <c r="BJ810" s="101"/>
      <c r="BK810" s="101"/>
      <c r="BL810" s="101"/>
      <c r="BM810" s="101"/>
      <c r="BN810" s="101"/>
      <c r="BO810" s="103"/>
      <c r="BP810" s="101"/>
      <c r="BQ810" s="101"/>
      <c r="BR810" s="101"/>
      <c r="BS810" s="101"/>
      <c r="BT810" s="101"/>
      <c r="BU810" s="101"/>
      <c r="BV810" s="101"/>
      <c r="BW810" s="101"/>
      <c r="BX810" s="101"/>
      <c r="BY810" s="101"/>
      <c r="BZ810" s="101"/>
      <c r="CA810" s="101"/>
      <c r="CB810" s="101"/>
      <c r="CC810" s="101"/>
      <c r="CD810" s="101"/>
      <c r="CE810" s="101"/>
      <c r="CF810" s="101"/>
      <c r="CG810" s="37" t="e">
        <f>VLOOKUP(Table_1[[#This Row],[EAN]],'[1]Planilha1'!$E:$R,13,0)</f>
        <v>#N/A</v>
      </c>
      <c r="CI810" s="188">
        <f>IF(Table_1[[#This Row],[STATUS MERCADO]]="GO",Table_1[[#This Row],[M. BRUTA TOTAL]],0)</f>
        <v>0</v>
      </c>
      <c r="CJ810" s="188">
        <f>IF(Table_1[[#This Row],[STATUS MERCADO]]="GO",Table_1[[#This Row],[PV UNIT. REALIZADO]]*Table_1[[#This Row],[QUANTIDADE]],0)</f>
        <v>0</v>
      </c>
    </row>
    <row r="811" ht="15" hidden="1">
      <c r="A811" s="7"/>
      <c r="B811" s="84" t="s">
        <v>79</v>
      </c>
      <c r="C811" s="75">
        <v>220927</v>
      </c>
      <c r="D811" s="75">
        <v>604</v>
      </c>
      <c r="E811" s="85">
        <v>7899819800054</v>
      </c>
      <c r="F811" s="86" t="s">
        <v>385</v>
      </c>
      <c r="G811" s="75" t="s">
        <v>24</v>
      </c>
      <c r="H811" s="75">
        <v>580</v>
      </c>
      <c r="I811" s="87" t="s">
        <v>280</v>
      </c>
      <c r="J811" s="75" t="s">
        <v>354</v>
      </c>
      <c r="K811" s="88" t="s">
        <v>84</v>
      </c>
      <c r="L811" s="88">
        <v>100</v>
      </c>
      <c r="M811" s="88">
        <v>4</v>
      </c>
      <c r="N811" s="75" t="s">
        <v>85</v>
      </c>
      <c r="O811" s="75" t="s">
        <v>208</v>
      </c>
      <c r="P811" s="89"/>
      <c r="Q811" s="90">
        <f>(17/100+7.6/100+1.65/100)*P811</f>
        <v>0</v>
      </c>
      <c r="R811" s="90"/>
      <c r="S811" s="90"/>
      <c r="T811" s="90"/>
      <c r="U811" s="90"/>
      <c r="V811" s="90">
        <f>+P811-Q811+R811+S811+T811+U811</f>
        <v>0</v>
      </c>
      <c r="W811" s="91">
        <f>(1.02/100)</f>
        <v>1.02E-2</v>
      </c>
      <c r="X811" s="91">
        <v>4.8E-3</v>
      </c>
      <c r="Y811" s="91">
        <v>0.17</v>
      </c>
      <c r="Z811" s="91">
        <v>1.65E-2</v>
      </c>
      <c r="AA811" s="91">
        <v>7.6E-2</v>
      </c>
      <c r="AB811" s="91">
        <f>SUM(W811:AA811)</f>
        <v>0.2775</v>
      </c>
      <c r="AC811" s="75">
        <v>100</v>
      </c>
      <c r="AD811" s="92">
        <f>IF(AL811="","",+AC811*AL811)</f>
      </c>
      <c r="AE811" s="93">
        <f>IF(AL811="","",+AL811*AB811)</f>
      </c>
      <c r="AF811" s="92">
        <f>IF(AL811="","",+AL811-AE811)</f>
      </c>
      <c r="AG811" s="93">
        <f>+V811</f>
        <v>0</v>
      </c>
      <c r="AH811" s="92">
        <f>IF(AF811="","",+AF811-AG811)</f>
      </c>
      <c r="AI811" s="92">
        <f>IF(AH811="","",+AH811*AC811)</f>
      </c>
      <c r="AJ811" s="93"/>
      <c r="AK811" s="94">
        <v>0.33</v>
      </c>
      <c r="AL811" s="93">
        <f>IF(V811=0,"",V811/(1-AB811-AK811))</f>
      </c>
      <c r="AM811" s="95">
        <v>0.33</v>
      </c>
      <c r="AN811" s="93">
        <f>IF(V811=0,"",V811/(1-AB811-AM811))</f>
      </c>
      <c r="AO811" s="96">
        <v>1.2</v>
      </c>
      <c r="AP811" s="93">
        <f>IF(BD!AJ811="","",BD!AJ811*BD!AO811)</f>
      </c>
      <c r="AQ811" s="91">
        <f>BD!AM811/BD!AK811-1</f>
        <v>0</v>
      </c>
      <c r="AR811" s="91">
        <f>IF(BD!AN811="","",IF(BD!AJ811="","",BD!AN811/BD!AJ811-1))</f>
      </c>
      <c r="AS811" s="91">
        <f>IF(BD!AN811="","",IF(BD!AN811&lt;BD!AL811,"ABAIXO DA META","DENTRO DA META"))</f>
      </c>
      <c r="AT811" s="91" t="str">
        <f>IF(BD!AJ811="","EM ANÁLISE",IF(BD!AP811&gt;=BD!AN811,"GO", "NO GO"))</f>
        <v>EM ANÁLISE</v>
      </c>
      <c r="AU811" s="97">
        <f>IF(AN811="","",+BD!$AN811-AJ811)</f>
      </c>
      <c r="AV811" s="98"/>
      <c r="AW811" s="90">
        <f>BD!P811*BD!AC811</f>
        <v>0</v>
      </c>
      <c r="AX811" s="90">
        <f>BD!V811*BD!AC811</f>
        <v>0</v>
      </c>
      <c r="AY811" s="90">
        <f>IF(BD!AN811="","",BD!AN811*BD!AC811)</f>
      </c>
      <c r="AZ811" s="75" t="s">
        <v>123</v>
      </c>
      <c r="BA811" s="75" t="s">
        <v>115</v>
      </c>
      <c r="BB811" s="75">
        <v>1</v>
      </c>
      <c r="BC811" s="75" t="s">
        <v>209</v>
      </c>
      <c r="BD811" s="104"/>
      <c r="BE811" s="104"/>
      <c r="BF811" s="101"/>
      <c r="BG811" s="101"/>
      <c r="BH811" s="101"/>
      <c r="BI811" s="101"/>
      <c r="BJ811" s="101"/>
      <c r="BK811" s="101"/>
      <c r="BL811" s="101"/>
      <c r="BM811" s="101"/>
      <c r="BN811" s="101"/>
      <c r="BO811" s="103"/>
      <c r="BP811" s="101"/>
      <c r="BQ811" s="101"/>
      <c r="BR811" s="101"/>
      <c r="BS811" s="101"/>
      <c r="BT811" s="101"/>
      <c r="BU811" s="101"/>
      <c r="BV811" s="101"/>
      <c r="BW811" s="101"/>
      <c r="BX811" s="101"/>
      <c r="BY811" s="101"/>
      <c r="BZ811" s="101"/>
      <c r="CA811" s="101"/>
      <c r="CB811" s="101"/>
      <c r="CC811" s="101"/>
      <c r="CD811" s="101"/>
      <c r="CE811" s="101"/>
      <c r="CF811" s="101"/>
      <c r="CG811" s="37" t="e">
        <f>VLOOKUP(Table_1[[#This Row],[EAN]],'[1]Planilha1'!$E:$R,13,0)</f>
        <v>#N/A</v>
      </c>
      <c r="CI811" s="188">
        <f>IF(Table_1[[#This Row],[STATUS MERCADO]]="GO",Table_1[[#This Row],[M. BRUTA TOTAL]],0)</f>
        <v>0</v>
      </c>
      <c r="CJ811" s="188">
        <f>IF(Table_1[[#This Row],[STATUS MERCADO]]="GO",Table_1[[#This Row],[PV UNIT. REALIZADO]]*Table_1[[#This Row],[QUANTIDADE]],0)</f>
        <v>0</v>
      </c>
    </row>
    <row r="812" ht="15" hidden="1">
      <c r="A812" s="7"/>
      <c r="B812" s="84" t="s">
        <v>79</v>
      </c>
      <c r="C812" s="75">
        <v>220928</v>
      </c>
      <c r="D812" s="75">
        <v>615</v>
      </c>
      <c r="E812" s="85">
        <v>7899819800160</v>
      </c>
      <c r="F812" s="86" t="s">
        <v>386</v>
      </c>
      <c r="G812" s="75" t="s">
        <v>24</v>
      </c>
      <c r="H812" s="75">
        <v>580</v>
      </c>
      <c r="I812" s="87" t="s">
        <v>280</v>
      </c>
      <c r="J812" s="75" t="s">
        <v>354</v>
      </c>
      <c r="K812" s="88" t="s">
        <v>84</v>
      </c>
      <c r="L812" s="88">
        <v>100</v>
      </c>
      <c r="M812" s="88">
        <v>4</v>
      </c>
      <c r="N812" s="75" t="s">
        <v>85</v>
      </c>
      <c r="O812" s="75" t="s">
        <v>208</v>
      </c>
      <c r="P812" s="89"/>
      <c r="Q812" s="90">
        <f>(17/100+7.6/100+1.65/100)*P812</f>
        <v>0</v>
      </c>
      <c r="R812" s="90"/>
      <c r="S812" s="90"/>
      <c r="T812" s="90"/>
      <c r="U812" s="90"/>
      <c r="V812" s="90">
        <f>+P812-Q812+R812+S812+T812+U812</f>
        <v>0</v>
      </c>
      <c r="W812" s="91">
        <f>(1.02/100)</f>
        <v>1.02E-2</v>
      </c>
      <c r="X812" s="91">
        <v>4.8E-3</v>
      </c>
      <c r="Y812" s="91">
        <v>0.17</v>
      </c>
      <c r="Z812" s="91">
        <v>1.65E-2</v>
      </c>
      <c r="AA812" s="91">
        <v>7.6E-2</v>
      </c>
      <c r="AB812" s="91">
        <f>SUM(W812:AA812)</f>
        <v>0.2775</v>
      </c>
      <c r="AC812" s="75">
        <v>100</v>
      </c>
      <c r="AD812" s="92">
        <f>IF(AL812="","",+AC812*AL812)</f>
      </c>
      <c r="AE812" s="93">
        <f>IF(AL812="","",+AL812*AB812)</f>
      </c>
      <c r="AF812" s="92">
        <f>IF(AL812="","",+AL812-AE812)</f>
      </c>
      <c r="AG812" s="93">
        <f>+V812</f>
        <v>0</v>
      </c>
      <c r="AH812" s="92">
        <f>IF(AF812="","",+AF812-AG812)</f>
      </c>
      <c r="AI812" s="92">
        <f>IF(AH812="","",+AH812*AC812)</f>
      </c>
      <c r="AJ812" s="93"/>
      <c r="AK812" s="94">
        <v>0.33</v>
      </c>
      <c r="AL812" s="93">
        <f>IF(V812=0,"",V812/(1-AB812-AK812))</f>
      </c>
      <c r="AM812" s="95">
        <v>0.33</v>
      </c>
      <c r="AN812" s="93">
        <f>IF(V812=0,"",V812/(1-AB812-AM812))</f>
      </c>
      <c r="AO812" s="96">
        <v>1.2</v>
      </c>
      <c r="AP812" s="93">
        <f>IF(BD!AJ812="","",BD!AJ812*BD!AO812)</f>
      </c>
      <c r="AQ812" s="91">
        <f>BD!AM812/BD!AK812-1</f>
        <v>0</v>
      </c>
      <c r="AR812" s="91">
        <f>IF(BD!AN812="","",IF(BD!AJ812="","",BD!AN812/BD!AJ812-1))</f>
      </c>
      <c r="AS812" s="91">
        <f>IF(BD!AN812="","",IF(BD!AN812&lt;BD!AL812,"ABAIXO DA META","DENTRO DA META"))</f>
      </c>
      <c r="AT812" s="91" t="str">
        <f>IF(BD!AJ812="","EM ANÁLISE",IF(BD!AP812&gt;=BD!AN812,"GO", "NO GO"))</f>
        <v>EM ANÁLISE</v>
      </c>
      <c r="AU812" s="97">
        <f>IF(AN812="","",+BD!$AN812-AJ812)</f>
      </c>
      <c r="AV812" s="98"/>
      <c r="AW812" s="90">
        <f>BD!P812*BD!AC812</f>
        <v>0</v>
      </c>
      <c r="AX812" s="90">
        <f>BD!V812*BD!AC812</f>
        <v>0</v>
      </c>
      <c r="AY812" s="90">
        <f>IF(BD!AN812="","",BD!AN812*BD!AC812)</f>
      </c>
      <c r="AZ812" s="75" t="s">
        <v>123</v>
      </c>
      <c r="BA812" s="75" t="s">
        <v>115</v>
      </c>
      <c r="BB812" s="75">
        <v>1</v>
      </c>
      <c r="BC812" s="75" t="s">
        <v>209</v>
      </c>
      <c r="BD812" s="104"/>
      <c r="BE812" s="104"/>
      <c r="BF812" s="101"/>
      <c r="BG812" s="101"/>
      <c r="BH812" s="101"/>
      <c r="BI812" s="101"/>
      <c r="BJ812" s="101"/>
      <c r="BK812" s="101"/>
      <c r="BL812" s="101"/>
      <c r="BM812" s="101"/>
      <c r="BN812" s="101"/>
      <c r="BO812" s="103"/>
      <c r="BP812" s="101"/>
      <c r="BQ812" s="101"/>
      <c r="BR812" s="101"/>
      <c r="BS812" s="101"/>
      <c r="BT812" s="101"/>
      <c r="BU812" s="101"/>
      <c r="BV812" s="101"/>
      <c r="BW812" s="101"/>
      <c r="BX812" s="101"/>
      <c r="BY812" s="101"/>
      <c r="BZ812" s="101"/>
      <c r="CA812" s="101"/>
      <c r="CB812" s="101"/>
      <c r="CC812" s="101"/>
      <c r="CD812" s="101"/>
      <c r="CE812" s="101"/>
      <c r="CF812" s="101"/>
      <c r="CG812" s="37" t="e">
        <f>VLOOKUP(Table_1[[#This Row],[EAN]],'[1]Planilha1'!$E:$R,13,0)</f>
        <v>#N/A</v>
      </c>
      <c r="CI812" s="188">
        <f>IF(Table_1[[#This Row],[STATUS MERCADO]]="GO",Table_1[[#This Row],[M. BRUTA TOTAL]],0)</f>
        <v>0</v>
      </c>
      <c r="CJ812" s="188">
        <f>IF(Table_1[[#This Row],[STATUS MERCADO]]="GO",Table_1[[#This Row],[PV UNIT. REALIZADO]]*Table_1[[#This Row],[QUANTIDADE]],0)</f>
        <v>0</v>
      </c>
    </row>
    <row r="813" ht="15" hidden="1">
      <c r="A813" s="7"/>
      <c r="B813" s="84" t="s">
        <v>79</v>
      </c>
      <c r="C813" s="75">
        <v>220929</v>
      </c>
      <c r="D813" s="75">
        <v>616</v>
      </c>
      <c r="E813" s="85">
        <v>7899819800177</v>
      </c>
      <c r="F813" s="86" t="s">
        <v>387</v>
      </c>
      <c r="G813" s="75" t="s">
        <v>24</v>
      </c>
      <c r="H813" s="75">
        <v>580</v>
      </c>
      <c r="I813" s="87" t="s">
        <v>280</v>
      </c>
      <c r="J813" s="75" t="s">
        <v>354</v>
      </c>
      <c r="K813" s="88" t="s">
        <v>84</v>
      </c>
      <c r="L813" s="88">
        <v>100</v>
      </c>
      <c r="M813" s="88">
        <v>4</v>
      </c>
      <c r="N813" s="75" t="s">
        <v>85</v>
      </c>
      <c r="O813" s="75" t="s">
        <v>208</v>
      </c>
      <c r="P813" s="89"/>
      <c r="Q813" s="90">
        <f>(17/100+7.6/100+1.65/100)*P813</f>
        <v>0</v>
      </c>
      <c r="R813" s="90"/>
      <c r="S813" s="90"/>
      <c r="T813" s="90"/>
      <c r="U813" s="90"/>
      <c r="V813" s="90">
        <f>+P813-Q813+R813+S813+T813+U813</f>
        <v>0</v>
      </c>
      <c r="W813" s="91">
        <f>(1.02/100)</f>
        <v>1.02E-2</v>
      </c>
      <c r="X813" s="91">
        <v>4.8E-3</v>
      </c>
      <c r="Y813" s="91">
        <v>0.17</v>
      </c>
      <c r="Z813" s="91">
        <v>1.65E-2</v>
      </c>
      <c r="AA813" s="91">
        <v>7.6E-2</v>
      </c>
      <c r="AB813" s="91">
        <f>SUM(W813:AA813)</f>
        <v>0.2775</v>
      </c>
      <c r="AC813" s="75">
        <v>100</v>
      </c>
      <c r="AD813" s="92">
        <f>IF(AL813="","",+AC813*AL813)</f>
      </c>
      <c r="AE813" s="93">
        <f>IF(AL813="","",+AL813*AB813)</f>
      </c>
      <c r="AF813" s="92">
        <f>IF(AL813="","",+AL813-AE813)</f>
      </c>
      <c r="AG813" s="93">
        <f>+V813</f>
        <v>0</v>
      </c>
      <c r="AH813" s="92">
        <f>IF(AF813="","",+AF813-AG813)</f>
      </c>
      <c r="AI813" s="92">
        <f>IF(AH813="","",+AH813*AC813)</f>
      </c>
      <c r="AJ813" s="93"/>
      <c r="AK813" s="94">
        <v>0.33</v>
      </c>
      <c r="AL813" s="93">
        <f>IF(V813=0,"",V813/(1-AB813-AK813))</f>
      </c>
      <c r="AM813" s="95">
        <v>0.33</v>
      </c>
      <c r="AN813" s="93">
        <f>IF(V813=0,"",V813/(1-AB813-AM813))</f>
      </c>
      <c r="AO813" s="96">
        <v>1.2</v>
      </c>
      <c r="AP813" s="93">
        <f>IF(BD!AJ813="","",BD!AJ813*BD!AO813)</f>
      </c>
      <c r="AQ813" s="91">
        <f>BD!AM813/BD!AK813-1</f>
        <v>0</v>
      </c>
      <c r="AR813" s="91">
        <f>IF(BD!AN813="","",IF(BD!AJ813="","",BD!AN813/BD!AJ813-1))</f>
      </c>
      <c r="AS813" s="91">
        <f>IF(BD!AN813="","",IF(BD!AN813&lt;BD!AL813,"ABAIXO DA META","DENTRO DA META"))</f>
      </c>
      <c r="AT813" s="91" t="str">
        <f>IF(BD!AJ813="","EM ANÁLISE",IF(BD!AP813&gt;=BD!AN813,"GO", "NO GO"))</f>
        <v>EM ANÁLISE</v>
      </c>
      <c r="AU813" s="97">
        <f>IF(AN813="","",+BD!$AN813-AJ813)</f>
      </c>
      <c r="AV813" s="98"/>
      <c r="AW813" s="90">
        <f>BD!P813*BD!AC813</f>
        <v>0</v>
      </c>
      <c r="AX813" s="90">
        <f>BD!V813*BD!AC813</f>
        <v>0</v>
      </c>
      <c r="AY813" s="90">
        <f>IF(BD!AN813="","",BD!AN813*BD!AC813)</f>
      </c>
      <c r="AZ813" s="75" t="s">
        <v>123</v>
      </c>
      <c r="BA813" s="75" t="s">
        <v>115</v>
      </c>
      <c r="BB813" s="75">
        <v>1</v>
      </c>
      <c r="BC813" s="75" t="s">
        <v>209</v>
      </c>
      <c r="BD813" s="104"/>
      <c r="BE813" s="104"/>
      <c r="BF813" s="101"/>
      <c r="BG813" s="101"/>
      <c r="BH813" s="101"/>
      <c r="BI813" s="101"/>
      <c r="BJ813" s="101"/>
      <c r="BK813" s="101"/>
      <c r="BL813" s="101"/>
      <c r="BM813" s="101"/>
      <c r="BN813" s="101"/>
      <c r="BO813" s="103"/>
      <c r="BP813" s="101"/>
      <c r="BQ813" s="101"/>
      <c r="BR813" s="101"/>
      <c r="BS813" s="101"/>
      <c r="BT813" s="101"/>
      <c r="BU813" s="101"/>
      <c r="BV813" s="101"/>
      <c r="BW813" s="101"/>
      <c r="BX813" s="101"/>
      <c r="BY813" s="101"/>
      <c r="BZ813" s="101"/>
      <c r="CA813" s="101"/>
      <c r="CB813" s="101"/>
      <c r="CC813" s="101"/>
      <c r="CD813" s="101"/>
      <c r="CE813" s="101"/>
      <c r="CF813" s="101"/>
      <c r="CG813" s="37" t="e">
        <f>VLOOKUP(Table_1[[#This Row],[EAN]],'[1]Planilha1'!$E:$R,13,0)</f>
        <v>#N/A</v>
      </c>
      <c r="CI813" s="188">
        <f>IF(Table_1[[#This Row],[STATUS MERCADO]]="GO",Table_1[[#This Row],[M. BRUTA TOTAL]],0)</f>
        <v>0</v>
      </c>
      <c r="CJ813" s="188">
        <f>IF(Table_1[[#This Row],[STATUS MERCADO]]="GO",Table_1[[#This Row],[PV UNIT. REALIZADO]]*Table_1[[#This Row],[QUANTIDADE]],0)</f>
        <v>0</v>
      </c>
    </row>
    <row r="814" ht="15" hidden="1">
      <c r="A814" s="7"/>
      <c r="B814" s="84" t="s">
        <v>79</v>
      </c>
      <c r="C814" s="75">
        <v>220930</v>
      </c>
      <c r="D814" s="75" t="s">
        <v>388</v>
      </c>
      <c r="E814" s="85">
        <v>7897018100739</v>
      </c>
      <c r="F814" s="86" t="s">
        <v>389</v>
      </c>
      <c r="G814" s="75" t="s">
        <v>24</v>
      </c>
      <c r="H814" s="75">
        <v>580</v>
      </c>
      <c r="I814" s="87" t="s">
        <v>280</v>
      </c>
      <c r="J814" s="75" t="s">
        <v>289</v>
      </c>
      <c r="K814" s="88" t="s">
        <v>84</v>
      </c>
      <c r="L814" s="88">
        <v>12</v>
      </c>
      <c r="M814" s="88">
        <v>0</v>
      </c>
      <c r="N814" s="75" t="s">
        <v>85</v>
      </c>
      <c r="O814" s="75" t="s">
        <v>86</v>
      </c>
      <c r="P814" s="89"/>
      <c r="Q814" s="90">
        <f>(17/100+7.6/100+1.65/100)*P814</f>
        <v>0</v>
      </c>
      <c r="R814" s="90"/>
      <c r="S814" s="90"/>
      <c r="T814" s="90"/>
      <c r="U814" s="90"/>
      <c r="V814" s="90">
        <f>+P814-Q814+R814+S814+T814+U814</f>
        <v>0</v>
      </c>
      <c r="W814" s="91">
        <f>(1.02/100)</f>
        <v>1.02E-2</v>
      </c>
      <c r="X814" s="91">
        <v>4.8E-3</v>
      </c>
      <c r="Y814" s="91">
        <v>0.17</v>
      </c>
      <c r="Z814" s="91">
        <v>1.65E-2</v>
      </c>
      <c r="AA814" s="91">
        <v>7.6E-2</v>
      </c>
      <c r="AB814" s="91">
        <f>SUM(W814:AA814)</f>
        <v>0.2775</v>
      </c>
      <c r="AC814" s="75">
        <v>12</v>
      </c>
      <c r="AD814" s="92">
        <f>IF(AL814="","",+AC814*AL814)</f>
      </c>
      <c r="AE814" s="93">
        <f>IF(AL814="","",+AL814*AB814)</f>
      </c>
      <c r="AF814" s="92">
        <f>IF(AL814="","",+AL814-AE814)</f>
      </c>
      <c r="AG814" s="93">
        <f>+V814</f>
        <v>0</v>
      </c>
      <c r="AH814" s="92">
        <f>IF(AF814="","",+AF814-AG814)</f>
      </c>
      <c r="AI814" s="92">
        <f>IF(AH814="","",+AH814*AC814)</f>
      </c>
      <c r="AJ814" s="93"/>
      <c r="AK814" s="94">
        <v>0.33</v>
      </c>
      <c r="AL814" s="93">
        <f>IF(V814=0,"",V814/(1-AB814-AK814))</f>
      </c>
      <c r="AM814" s="95">
        <v>0.33</v>
      </c>
      <c r="AN814" s="93">
        <f>IF(V814=0,"",V814/(1-AB814-AM814))</f>
      </c>
      <c r="AO814" s="96">
        <v>1.2</v>
      </c>
      <c r="AP814" s="93">
        <f>IF(BD!AJ814="","",BD!AJ814*BD!AO814)</f>
      </c>
      <c r="AQ814" s="91">
        <f>BD!AM814/BD!AK814-1</f>
        <v>0</v>
      </c>
      <c r="AR814" s="91">
        <f>IF(BD!AN814="","",IF(BD!AJ814="","",BD!AN814/BD!AJ814-1))</f>
      </c>
      <c r="AS814" s="91">
        <f>IF(BD!AN814="","",IF(BD!AN814&lt;BD!AL814,"ABAIXO DA META","DENTRO DA META"))</f>
      </c>
      <c r="AT814" s="91" t="str">
        <f>IF(BD!AJ814="","EM ANÁLISE",IF(BD!AP814&gt;=BD!AN814,"GO", "NO GO"))</f>
        <v>EM ANÁLISE</v>
      </c>
      <c r="AU814" s="97">
        <f>IF(AN814="","",+BD!$AN814-AJ814)</f>
      </c>
      <c r="AV814" s="98"/>
      <c r="AW814" s="90">
        <f>BD!P814*BD!AC814</f>
        <v>0</v>
      </c>
      <c r="AX814" s="90">
        <f>BD!V814*BD!AC814</f>
        <v>0</v>
      </c>
      <c r="AY814" s="90">
        <f>IF(BD!AN814="","",BD!AN814*BD!AC814)</f>
      </c>
      <c r="AZ814" s="75" t="s">
        <v>123</v>
      </c>
      <c r="BA814" s="75"/>
      <c r="BB814" s="75"/>
      <c r="BC814" s="75"/>
      <c r="BD814" s="104"/>
      <c r="BE814" s="104"/>
      <c r="BF814" s="101"/>
      <c r="BG814" s="101"/>
      <c r="BH814" s="101"/>
      <c r="BI814" s="101"/>
      <c r="BJ814" s="101"/>
      <c r="BK814" s="101"/>
      <c r="BL814" s="101"/>
      <c r="BM814" s="101"/>
      <c r="BN814" s="101"/>
      <c r="BO814" s="103"/>
      <c r="BP814" s="101"/>
      <c r="BQ814" s="101"/>
      <c r="BR814" s="101"/>
      <c r="BS814" s="101"/>
      <c r="BT814" s="101"/>
      <c r="BU814" s="101"/>
      <c r="BV814" s="101"/>
      <c r="BW814" s="101"/>
      <c r="BX814" s="101"/>
      <c r="BY814" s="101"/>
      <c r="BZ814" s="101"/>
      <c r="CA814" s="101"/>
      <c r="CB814" s="101"/>
      <c r="CC814" s="101"/>
      <c r="CD814" s="101"/>
      <c r="CE814" s="101"/>
      <c r="CF814" s="101"/>
      <c r="CG814" s="37" t="e">
        <f>VLOOKUP(Table_1[[#This Row],[EAN]],'[1]Planilha1'!$E:$R,13,0)</f>
        <v>#N/A</v>
      </c>
      <c r="CI814" s="188">
        <f>IF(Table_1[[#This Row],[STATUS MERCADO]]="GO",Table_1[[#This Row],[M. BRUTA TOTAL]],0)</f>
        <v>0</v>
      </c>
      <c r="CJ814" s="188">
        <f>IF(Table_1[[#This Row],[STATUS MERCADO]]="GO",Table_1[[#This Row],[PV UNIT. REALIZADO]]*Table_1[[#This Row],[QUANTIDADE]],0)</f>
        <v>0</v>
      </c>
    </row>
    <row r="815" ht="15" hidden="1">
      <c r="A815" s="7"/>
      <c r="B815" s="84" t="s">
        <v>79</v>
      </c>
      <c r="C815" s="75">
        <v>220931</v>
      </c>
      <c r="D815" s="75">
        <v>801</v>
      </c>
      <c r="E815" s="85">
        <v>7899819800962</v>
      </c>
      <c r="F815" s="86" t="s">
        <v>390</v>
      </c>
      <c r="G815" s="75" t="s">
        <v>24</v>
      </c>
      <c r="H815" s="75">
        <v>580</v>
      </c>
      <c r="I815" s="87" t="s">
        <v>280</v>
      </c>
      <c r="J815" s="75" t="s">
        <v>289</v>
      </c>
      <c r="K815" s="88" t="s">
        <v>84</v>
      </c>
      <c r="L815" s="88">
        <v>12</v>
      </c>
      <c r="M815" s="88">
        <v>4</v>
      </c>
      <c r="N815" s="75" t="s">
        <v>85</v>
      </c>
      <c r="O815" s="75" t="s">
        <v>208</v>
      </c>
      <c r="P815" s="89"/>
      <c r="Q815" s="90">
        <f>(17/100+7.6/100+1.65/100)*P815</f>
        <v>0</v>
      </c>
      <c r="R815" s="90"/>
      <c r="S815" s="90"/>
      <c r="T815" s="90"/>
      <c r="U815" s="90"/>
      <c r="V815" s="90">
        <f>+P815-Q815+R815+S815+T815+U815</f>
        <v>0</v>
      </c>
      <c r="W815" s="91">
        <f>(1.02/100)</f>
        <v>1.02E-2</v>
      </c>
      <c r="X815" s="91">
        <v>4.8E-3</v>
      </c>
      <c r="Y815" s="91">
        <v>0.17</v>
      </c>
      <c r="Z815" s="91">
        <v>1.65E-2</v>
      </c>
      <c r="AA815" s="91">
        <v>7.6E-2</v>
      </c>
      <c r="AB815" s="91">
        <f>SUM(W815:AA815)</f>
        <v>0.2775</v>
      </c>
      <c r="AC815" s="75">
        <v>12</v>
      </c>
      <c r="AD815" s="92">
        <f>IF(AL815="","",+AC815*AL815)</f>
      </c>
      <c r="AE815" s="93">
        <f>IF(AL815="","",+AL815*AB815)</f>
      </c>
      <c r="AF815" s="92">
        <f>IF(AL815="","",+AL815-AE815)</f>
      </c>
      <c r="AG815" s="93">
        <f>+V815</f>
        <v>0</v>
      </c>
      <c r="AH815" s="92">
        <f>IF(AF815="","",+AF815-AG815)</f>
      </c>
      <c r="AI815" s="92">
        <f>IF(AH815="","",+AH815*AC815)</f>
      </c>
      <c r="AJ815" s="93"/>
      <c r="AK815" s="94">
        <v>0.33</v>
      </c>
      <c r="AL815" s="93">
        <f>IF(V815=0,"",V815/(1-AB815-AK815))</f>
      </c>
      <c r="AM815" s="95">
        <v>0.33</v>
      </c>
      <c r="AN815" s="93">
        <f>IF(V815=0,"",V815/(1-AB815-AM815))</f>
      </c>
      <c r="AO815" s="96">
        <v>1.2</v>
      </c>
      <c r="AP815" s="93">
        <f>IF(BD!AJ815="","",BD!AJ815*BD!AO815)</f>
      </c>
      <c r="AQ815" s="91">
        <f>BD!AM815/BD!AK815-1</f>
        <v>0</v>
      </c>
      <c r="AR815" s="91">
        <f>IF(BD!AN815="","",IF(BD!AJ815="","",BD!AN815/BD!AJ815-1))</f>
      </c>
      <c r="AS815" s="91">
        <f>IF(BD!AN815="","",IF(BD!AN815&lt;BD!AL815,"ABAIXO DA META","DENTRO DA META"))</f>
      </c>
      <c r="AT815" s="91" t="str">
        <f>IF(BD!AJ815="","EM ANÁLISE",IF(BD!AP815&gt;=BD!AN815,"GO", "NO GO"))</f>
        <v>EM ANÁLISE</v>
      </c>
      <c r="AU815" s="97">
        <f>IF(AN815="","",+BD!$AN815-AJ815)</f>
      </c>
      <c r="AV815" s="98"/>
      <c r="AW815" s="90">
        <f>BD!P815*BD!AC815</f>
        <v>0</v>
      </c>
      <c r="AX815" s="90">
        <f>BD!V815*BD!AC815</f>
        <v>0</v>
      </c>
      <c r="AY815" s="90">
        <f>IF(BD!AN815="","",BD!AN815*BD!AC815)</f>
      </c>
      <c r="AZ815" s="75" t="s">
        <v>123</v>
      </c>
      <c r="BA815" s="75" t="s">
        <v>115</v>
      </c>
      <c r="BB815" s="75">
        <v>1</v>
      </c>
      <c r="BC815" s="75" t="s">
        <v>209</v>
      </c>
      <c r="BD815" s="104"/>
      <c r="BE815" s="104"/>
      <c r="BF815" s="101"/>
      <c r="BG815" s="101"/>
      <c r="BH815" s="101"/>
      <c r="BI815" s="101"/>
      <c r="BJ815" s="101"/>
      <c r="BK815" s="101"/>
      <c r="BL815" s="101"/>
      <c r="BM815" s="101"/>
      <c r="BN815" s="101"/>
      <c r="BO815" s="103"/>
      <c r="BP815" s="101"/>
      <c r="BQ815" s="101"/>
      <c r="BR815" s="101"/>
      <c r="BS815" s="101"/>
      <c r="BT815" s="101"/>
      <c r="BU815" s="101"/>
      <c r="BV815" s="101"/>
      <c r="BW815" s="101"/>
      <c r="BX815" s="101"/>
      <c r="BY815" s="101"/>
      <c r="BZ815" s="101"/>
      <c r="CA815" s="101"/>
      <c r="CB815" s="101"/>
      <c r="CC815" s="101"/>
      <c r="CD815" s="101"/>
      <c r="CE815" s="101"/>
      <c r="CF815" s="101"/>
      <c r="CG815" s="37" t="e">
        <f>VLOOKUP(Table_1[[#This Row],[EAN]],'[1]Planilha1'!$E:$R,13,0)</f>
        <v>#N/A</v>
      </c>
      <c r="CI815" s="188">
        <f>IF(Table_1[[#This Row],[STATUS MERCADO]]="GO",Table_1[[#This Row],[M. BRUTA TOTAL]],0)</f>
        <v>0</v>
      </c>
      <c r="CJ815" s="188">
        <f>IF(Table_1[[#This Row],[STATUS MERCADO]]="GO",Table_1[[#This Row],[PV UNIT. REALIZADO]]*Table_1[[#This Row],[QUANTIDADE]],0)</f>
        <v>0</v>
      </c>
    </row>
    <row r="816" ht="15" hidden="1">
      <c r="A816" s="7"/>
      <c r="B816" s="84" t="s">
        <v>79</v>
      </c>
      <c r="C816" s="75">
        <v>220183</v>
      </c>
      <c r="D816" s="75">
        <v>5291</v>
      </c>
      <c r="E816" s="85">
        <v>7898645220777</v>
      </c>
      <c r="F816" s="86" t="s">
        <v>398</v>
      </c>
      <c r="G816" s="75" t="s">
        <v>24</v>
      </c>
      <c r="H816" s="75">
        <v>590</v>
      </c>
      <c r="I816" s="87" t="s">
        <v>82</v>
      </c>
      <c r="J816" s="75" t="s">
        <v>399</v>
      </c>
      <c r="K816" s="88" t="s">
        <v>84</v>
      </c>
      <c r="L816" s="88">
        <v>30</v>
      </c>
      <c r="M816" s="88">
        <v>0</v>
      </c>
      <c r="N816" s="75" t="s">
        <v>85</v>
      </c>
      <c r="O816" s="75" t="s">
        <v>114</v>
      </c>
      <c r="P816" s="89"/>
      <c r="Q816" s="90">
        <f>(17/100+7.6/100+1.65/100)*P816</f>
        <v>0</v>
      </c>
      <c r="R816" s="90"/>
      <c r="S816" s="90"/>
      <c r="T816" s="90"/>
      <c r="U816" s="90"/>
      <c r="V816" s="90">
        <f>+P816-Q816+R816+S816+T816+U816</f>
        <v>0</v>
      </c>
      <c r="W816" s="91">
        <f>(1.02/100)</f>
        <v>1.02E-2</v>
      </c>
      <c r="X816" s="91">
        <v>4.8E-3</v>
      </c>
      <c r="Y816" s="91">
        <v>0.17</v>
      </c>
      <c r="Z816" s="91">
        <v>1.65E-2</v>
      </c>
      <c r="AA816" s="91">
        <v>7.6E-2</v>
      </c>
      <c r="AB816" s="91">
        <f>SUM(W816:AA816)</f>
        <v>0.2775</v>
      </c>
      <c r="AC816" s="75">
        <v>30</v>
      </c>
      <c r="AD816" s="92">
        <f>IF(AL816="","",+AC816*AL816)</f>
      </c>
      <c r="AE816" s="93">
        <f>IF(AL816="","",+AL816*AB816)</f>
      </c>
      <c r="AF816" s="92">
        <f>IF(AL816="","",+AL816-AE816)</f>
      </c>
      <c r="AG816" s="93">
        <f>+V816</f>
        <v>0</v>
      </c>
      <c r="AH816" s="92">
        <f>IF(AF816="","",+AF816-AG816)</f>
      </c>
      <c r="AI816" s="92">
        <f>IF(AH816="","",+AH816*AC816)</f>
      </c>
      <c r="AJ816" s="93"/>
      <c r="AK816" s="94">
        <v>0.33</v>
      </c>
      <c r="AL816" s="93">
        <f>IF(V816=0,"",V816/(1-AB816-AK816))</f>
      </c>
      <c r="AM816" s="95">
        <v>0.33</v>
      </c>
      <c r="AN816" s="93">
        <f>IF(V816=0,"",V816/(1-AB816-AM816))</f>
      </c>
      <c r="AO816" s="96">
        <v>1.2</v>
      </c>
      <c r="AP816" s="93">
        <f>IF(BD!AJ816="","",BD!AJ816*BD!AO816)</f>
      </c>
      <c r="AQ816" s="91">
        <f>BD!AM816/BD!AK816-1</f>
        <v>0</v>
      </c>
      <c r="AR816" s="91">
        <f>IF(BD!AN816="","",IF(BD!AJ816="","",BD!AN816/BD!AJ816-1))</f>
      </c>
      <c r="AS816" s="91">
        <f>IF(BD!AN816="","",IF(BD!AN816&lt;BD!AL816,"ABAIXO DA META","DENTRO DA META"))</f>
      </c>
      <c r="AT816" s="91" t="str">
        <f>IF(BD!AJ816="","EM ANÁLISE",IF(BD!AP816&gt;=BD!AN816,"GO", "NO GO"))</f>
        <v>EM ANÁLISE</v>
      </c>
      <c r="AU816" s="97">
        <f>IF(AN816="","",+BD!$AN816-AJ816)</f>
      </c>
      <c r="AV816" s="98"/>
      <c r="AW816" s="90">
        <f>BD!P816*BD!AC816</f>
        <v>0</v>
      </c>
      <c r="AX816" s="90">
        <f>BD!V816*BD!AC816</f>
        <v>0</v>
      </c>
      <c r="AY816" s="90">
        <f>IF(BD!AN816="","",BD!AN816*BD!AC816)</f>
      </c>
      <c r="AZ816" s="75" t="s">
        <v>123</v>
      </c>
      <c r="BA816" s="75" t="s">
        <v>115</v>
      </c>
      <c r="BB816" s="75">
        <v>1</v>
      </c>
      <c r="BC816" s="75" t="s">
        <v>116</v>
      </c>
      <c r="BD816" s="104"/>
      <c r="BE816" s="104"/>
      <c r="BF816" s="101"/>
      <c r="BG816" s="101"/>
      <c r="BH816" s="101"/>
      <c r="BI816" s="101"/>
      <c r="BJ816" s="101"/>
      <c r="BK816" s="101"/>
      <c r="BL816" s="101"/>
      <c r="BM816" s="101"/>
      <c r="BN816" s="101"/>
      <c r="BO816" s="103"/>
      <c r="BP816" s="101"/>
      <c r="BQ816" s="101"/>
      <c r="BR816" s="101"/>
      <c r="BS816" s="101"/>
      <c r="BT816" s="101"/>
      <c r="BU816" s="101"/>
      <c r="BV816" s="101"/>
      <c r="BW816" s="101"/>
      <c r="BX816" s="101"/>
      <c r="BY816" s="101"/>
      <c r="BZ816" s="101"/>
      <c r="CA816" s="101"/>
      <c r="CB816" s="101"/>
      <c r="CC816" s="101"/>
      <c r="CD816" s="101"/>
      <c r="CE816" s="101"/>
      <c r="CF816" s="101"/>
      <c r="CG816" s="37" t="e">
        <f>VLOOKUP(Table_1[[#This Row],[EAN]],'[1]Planilha1'!$E:$R,13,0)</f>
        <v>#N/A</v>
      </c>
      <c r="CI816" s="188">
        <f>IF(Table_1[[#This Row],[STATUS MERCADO]]="GO",Table_1[[#This Row],[M. BRUTA TOTAL]],0)</f>
        <v>0</v>
      </c>
      <c r="CJ816" s="188">
        <f>IF(Table_1[[#This Row],[STATUS MERCADO]]="GO",Table_1[[#This Row],[PV UNIT. REALIZADO]]*Table_1[[#This Row],[QUANTIDADE]],0)</f>
        <v>0</v>
      </c>
    </row>
    <row r="817" ht="15" hidden="1">
      <c r="A817" s="7"/>
      <c r="B817" s="84" t="s">
        <v>79</v>
      </c>
      <c r="C817" s="75">
        <v>220189</v>
      </c>
      <c r="D817" s="75">
        <v>4925</v>
      </c>
      <c r="E817" s="85">
        <v>7898645220821</v>
      </c>
      <c r="F817" s="86" t="s">
        <v>405</v>
      </c>
      <c r="G817" s="75" t="s">
        <v>24</v>
      </c>
      <c r="H817" s="75">
        <v>580</v>
      </c>
      <c r="I817" s="87" t="s">
        <v>280</v>
      </c>
      <c r="J817" s="75" t="s">
        <v>406</v>
      </c>
      <c r="K817" s="88" t="s">
        <v>84</v>
      </c>
      <c r="L817" s="88">
        <v>12</v>
      </c>
      <c r="M817" s="88">
        <v>0</v>
      </c>
      <c r="N817" s="75" t="s">
        <v>85</v>
      </c>
      <c r="O817" s="75" t="s">
        <v>114</v>
      </c>
      <c r="P817" s="89"/>
      <c r="Q817" s="90">
        <f>(17/100+7.6/100+1.65/100)*P817</f>
        <v>0</v>
      </c>
      <c r="R817" s="90"/>
      <c r="S817" s="90"/>
      <c r="T817" s="90"/>
      <c r="U817" s="90"/>
      <c r="V817" s="90">
        <f>+P817-Q817+R817+S817+T817+U817</f>
        <v>0</v>
      </c>
      <c r="W817" s="91">
        <f>(1.02/100)</f>
        <v>1.02E-2</v>
      </c>
      <c r="X817" s="91">
        <v>4.8E-3</v>
      </c>
      <c r="Y817" s="91">
        <v>0.17</v>
      </c>
      <c r="Z817" s="91">
        <v>1.65E-2</v>
      </c>
      <c r="AA817" s="91">
        <v>7.6E-2</v>
      </c>
      <c r="AB817" s="91">
        <f>SUM(W817:AA817)</f>
        <v>0.2775</v>
      </c>
      <c r="AC817" s="75">
        <v>12</v>
      </c>
      <c r="AD817" s="92">
        <f>IF(AL817="","",+AC817*AL817)</f>
      </c>
      <c r="AE817" s="93">
        <f>IF(AL817="","",+AL817*AB817)</f>
      </c>
      <c r="AF817" s="92">
        <f>IF(AL817="","",+AL817-AE817)</f>
      </c>
      <c r="AG817" s="93">
        <f>+V817</f>
        <v>0</v>
      </c>
      <c r="AH817" s="92">
        <f>IF(AF817="","",+AF817-AG817)</f>
      </c>
      <c r="AI817" s="92">
        <f>IF(AH817="","",+AH817*AC817)</f>
      </c>
      <c r="AJ817" s="93"/>
      <c r="AK817" s="94">
        <v>0.33</v>
      </c>
      <c r="AL817" s="93">
        <f>IF(V817=0,"",V817/(1-AB817-AK817))</f>
      </c>
      <c r="AM817" s="95">
        <v>0.33</v>
      </c>
      <c r="AN817" s="93">
        <f>IF(V817=0,"",V817/(1-AB817-AM817))</f>
      </c>
      <c r="AO817" s="96">
        <v>1.2</v>
      </c>
      <c r="AP817" s="93">
        <f>IF(BD!AJ817="","",BD!AJ817*BD!AO817)</f>
      </c>
      <c r="AQ817" s="91">
        <f>BD!AM817/BD!AK817-1</f>
        <v>0</v>
      </c>
      <c r="AR817" s="91">
        <f>IF(BD!AN817="","",IF(BD!AJ817="","",BD!AN817/BD!AJ817-1))</f>
      </c>
      <c r="AS817" s="91">
        <f>IF(BD!AN817="","",IF(BD!AN817&lt;BD!AL817,"ABAIXO DA META","DENTRO DA META"))</f>
      </c>
      <c r="AT817" s="91" t="str">
        <f>IF(BD!AJ817="","EM ANÁLISE",IF(BD!AP817&gt;=BD!AN817,"GO", "NO GO"))</f>
        <v>EM ANÁLISE</v>
      </c>
      <c r="AU817" s="97">
        <f>IF(AN817="","",+BD!$AN817-AJ817)</f>
      </c>
      <c r="AV817" s="98"/>
      <c r="AW817" s="90">
        <f>BD!P817*BD!AC817</f>
        <v>0</v>
      </c>
      <c r="AX817" s="90">
        <f>BD!V817*BD!AC817</f>
        <v>0</v>
      </c>
      <c r="AY817" s="90">
        <f>IF(BD!AN817="","",BD!AN817*BD!AC817)</f>
      </c>
      <c r="AZ817" s="75" t="s">
        <v>123</v>
      </c>
      <c r="BA817" s="75" t="s">
        <v>115</v>
      </c>
      <c r="BB817" s="75">
        <v>1</v>
      </c>
      <c r="BC817" s="75" t="s">
        <v>116</v>
      </c>
      <c r="BD817" s="104"/>
      <c r="BE817" s="104"/>
      <c r="BF817" s="101"/>
      <c r="BG817" s="101"/>
      <c r="BH817" s="101"/>
      <c r="BI817" s="101"/>
      <c r="BJ817" s="101"/>
      <c r="BK817" s="101"/>
      <c r="BL817" s="101"/>
      <c r="BM817" s="101"/>
      <c r="BN817" s="101"/>
      <c r="BO817" s="103"/>
      <c r="BP817" s="101"/>
      <c r="BQ817" s="101"/>
      <c r="BR817" s="101"/>
      <c r="BS817" s="101"/>
      <c r="BT817" s="101"/>
      <c r="BU817" s="101"/>
      <c r="BV817" s="101"/>
      <c r="BW817" s="101"/>
      <c r="BX817" s="101"/>
      <c r="BY817" s="101"/>
      <c r="BZ817" s="101"/>
      <c r="CA817" s="101"/>
      <c r="CB817" s="101"/>
      <c r="CC817" s="101"/>
      <c r="CD817" s="101"/>
      <c r="CE817" s="101"/>
      <c r="CF817" s="101"/>
      <c r="CG817" s="37" t="e">
        <f>VLOOKUP(Table_1[[#This Row],[EAN]],'[1]Planilha1'!$E:$R,13,0)</f>
        <v>#N/A</v>
      </c>
      <c r="CI817" s="188">
        <f>IF(Table_1[[#This Row],[STATUS MERCADO]]="GO",Table_1[[#This Row],[M. BRUTA TOTAL]],0)</f>
        <v>0</v>
      </c>
      <c r="CJ817" s="188">
        <f>IF(Table_1[[#This Row],[STATUS MERCADO]]="GO",Table_1[[#This Row],[PV UNIT. REALIZADO]]*Table_1[[#This Row],[QUANTIDADE]],0)</f>
        <v>0</v>
      </c>
    </row>
    <row r="818" ht="15" hidden="1">
      <c r="A818" s="7"/>
      <c r="B818" s="84" t="s">
        <v>79</v>
      </c>
      <c r="C818" s="75">
        <v>220939</v>
      </c>
      <c r="D818" s="75">
        <v>20233</v>
      </c>
      <c r="E818" s="85">
        <v>7898396115544</v>
      </c>
      <c r="F818" s="86" t="s">
        <v>407</v>
      </c>
      <c r="G818" s="75" t="s">
        <v>24</v>
      </c>
      <c r="H818" s="75">
        <v>590</v>
      </c>
      <c r="I818" s="87" t="s">
        <v>82</v>
      </c>
      <c r="J818" s="75" t="s">
        <v>399</v>
      </c>
      <c r="K818" s="88" t="s">
        <v>84</v>
      </c>
      <c r="L818" s="88">
        <v>12</v>
      </c>
      <c r="M818" s="88">
        <v>4</v>
      </c>
      <c r="N818" s="75" t="s">
        <v>85</v>
      </c>
      <c r="O818" s="75" t="s">
        <v>208</v>
      </c>
      <c r="P818" s="89"/>
      <c r="Q818" s="90">
        <f>(17/100+7.6/100+1.65/100)*P818</f>
        <v>0</v>
      </c>
      <c r="R818" s="90"/>
      <c r="S818" s="90"/>
      <c r="T818" s="90"/>
      <c r="U818" s="90"/>
      <c r="V818" s="90">
        <f>+P818-Q818+R818+S818+T818+U818</f>
        <v>0</v>
      </c>
      <c r="W818" s="91">
        <f>(1.02/100)</f>
        <v>1.02E-2</v>
      </c>
      <c r="X818" s="91">
        <v>4.8E-3</v>
      </c>
      <c r="Y818" s="91">
        <v>0.17</v>
      </c>
      <c r="Z818" s="91">
        <v>1.65E-2</v>
      </c>
      <c r="AA818" s="91">
        <v>7.6E-2</v>
      </c>
      <c r="AB818" s="91">
        <f>SUM(W818:AA818)</f>
        <v>0.2775</v>
      </c>
      <c r="AC818" s="75">
        <v>12</v>
      </c>
      <c r="AD818" s="92">
        <f>IF(AL818="","",+AC818*AL818)</f>
      </c>
      <c r="AE818" s="93">
        <f>IF(AL818="","",+AL818*AB818)</f>
      </c>
      <c r="AF818" s="92">
        <f>IF(AL818="","",+AL818-AE818)</f>
      </c>
      <c r="AG818" s="93">
        <f>+V818</f>
        <v>0</v>
      </c>
      <c r="AH818" s="92">
        <f>IF(AF818="","",+AF818-AG818)</f>
      </c>
      <c r="AI818" s="92">
        <f>IF(AH818="","",+AH818*AC818)</f>
      </c>
      <c r="AJ818" s="93"/>
      <c r="AK818" s="94">
        <v>0.33</v>
      </c>
      <c r="AL818" s="93">
        <f>IF(V818=0,"",V818/(1-AB818-AK818))</f>
      </c>
      <c r="AM818" s="95">
        <v>0.33</v>
      </c>
      <c r="AN818" s="93">
        <f>IF(V818=0,"",V818/(1-AB818-AM818))</f>
      </c>
      <c r="AO818" s="96">
        <v>1.2</v>
      </c>
      <c r="AP818" s="93">
        <f>IF(BD!AJ818="","",BD!AJ818*BD!AO818)</f>
      </c>
      <c r="AQ818" s="91">
        <f>BD!AM818/BD!AK818-1</f>
        <v>0</v>
      </c>
      <c r="AR818" s="91">
        <f>IF(BD!AN818="","",IF(BD!AJ818="","",BD!AN818/BD!AJ818-1))</f>
      </c>
      <c r="AS818" s="91">
        <f>IF(BD!AN818="","",IF(BD!AN818&lt;BD!AL818,"ABAIXO DA META","DENTRO DA META"))</f>
      </c>
      <c r="AT818" s="91" t="str">
        <f>IF(BD!AJ818="","EM ANÁLISE",IF(BD!AP818&gt;=BD!AN818,"GO", "NO GO"))</f>
        <v>EM ANÁLISE</v>
      </c>
      <c r="AU818" s="97">
        <f>IF(AN818="","",+BD!$AN818-AJ818)</f>
      </c>
      <c r="AV818" s="98"/>
      <c r="AW818" s="90">
        <f>BD!P818*BD!AC818</f>
        <v>0</v>
      </c>
      <c r="AX818" s="90">
        <f>BD!V818*BD!AC818</f>
        <v>0</v>
      </c>
      <c r="AY818" s="90">
        <f>IF(BD!AN818="","",BD!AN818*BD!AC818)</f>
      </c>
      <c r="AZ818" s="75" t="s">
        <v>123</v>
      </c>
      <c r="BA818" s="75" t="s">
        <v>115</v>
      </c>
      <c r="BB818" s="75">
        <v>1</v>
      </c>
      <c r="BC818" s="75" t="s">
        <v>209</v>
      </c>
      <c r="BD818" s="104"/>
      <c r="BE818" s="104"/>
      <c r="BF818" s="101"/>
      <c r="BG818" s="101"/>
      <c r="BH818" s="101"/>
      <c r="BI818" s="101"/>
      <c r="BJ818" s="101"/>
      <c r="BK818" s="101"/>
      <c r="BL818" s="101"/>
      <c r="BM818" s="101"/>
      <c r="BN818" s="101"/>
      <c r="BO818" s="103"/>
      <c r="BP818" s="101"/>
      <c r="BQ818" s="101"/>
      <c r="BR818" s="101"/>
      <c r="BS818" s="101"/>
      <c r="BT818" s="101"/>
      <c r="BU818" s="101"/>
      <c r="BV818" s="101"/>
      <c r="BW818" s="101"/>
      <c r="BX818" s="101"/>
      <c r="BY818" s="101"/>
      <c r="BZ818" s="101"/>
      <c r="CA818" s="101"/>
      <c r="CB818" s="101"/>
      <c r="CC818" s="101"/>
      <c r="CD818" s="101"/>
      <c r="CE818" s="101"/>
      <c r="CF818" s="101"/>
      <c r="CG818" s="37" t="e">
        <f>VLOOKUP(Table_1[[#This Row],[EAN]],'[1]Planilha1'!$E:$R,13,0)</f>
        <v>#N/A</v>
      </c>
      <c r="CI818" s="188">
        <f>IF(Table_1[[#This Row],[STATUS MERCADO]]="GO",Table_1[[#This Row],[M. BRUTA TOTAL]],0)</f>
        <v>0</v>
      </c>
      <c r="CJ818" s="188">
        <f>IF(Table_1[[#This Row],[STATUS MERCADO]]="GO",Table_1[[#This Row],[PV UNIT. REALIZADO]]*Table_1[[#This Row],[QUANTIDADE]],0)</f>
        <v>0</v>
      </c>
    </row>
    <row r="819" ht="15" hidden="1">
      <c r="A819" s="7"/>
      <c r="B819" s="84" t="s">
        <v>79</v>
      </c>
      <c r="C819" s="75">
        <v>220940</v>
      </c>
      <c r="D819" s="75">
        <v>20238</v>
      </c>
      <c r="E819" s="85">
        <v>7898396116824</v>
      </c>
      <c r="F819" s="86" t="s">
        <v>408</v>
      </c>
      <c r="G819" s="75" t="s">
        <v>24</v>
      </c>
      <c r="H819" s="75">
        <v>590</v>
      </c>
      <c r="I819" s="87" t="s">
        <v>82</v>
      </c>
      <c r="J819" s="75" t="s">
        <v>399</v>
      </c>
      <c r="K819" s="88" t="s">
        <v>84</v>
      </c>
      <c r="L819" s="88">
        <v>18</v>
      </c>
      <c r="M819" s="88">
        <v>4</v>
      </c>
      <c r="N819" s="75" t="s">
        <v>85</v>
      </c>
      <c r="O819" s="75" t="s">
        <v>208</v>
      </c>
      <c r="P819" s="89"/>
      <c r="Q819" s="90">
        <f>(17/100+7.6/100+1.65/100)*P819</f>
        <v>0</v>
      </c>
      <c r="R819" s="90"/>
      <c r="S819" s="90"/>
      <c r="T819" s="90"/>
      <c r="U819" s="90"/>
      <c r="V819" s="90">
        <f>+P819-Q819+R819+S819+T819+U819</f>
        <v>0</v>
      </c>
      <c r="W819" s="91">
        <f>(1.02/100)</f>
        <v>1.02E-2</v>
      </c>
      <c r="X819" s="91">
        <v>4.8E-3</v>
      </c>
      <c r="Y819" s="91">
        <v>0.17</v>
      </c>
      <c r="Z819" s="91">
        <v>1.65E-2</v>
      </c>
      <c r="AA819" s="91">
        <v>7.6E-2</v>
      </c>
      <c r="AB819" s="91">
        <f>SUM(W819:AA819)</f>
        <v>0.2775</v>
      </c>
      <c r="AC819" s="75">
        <v>18</v>
      </c>
      <c r="AD819" s="92">
        <f>IF(AL819="","",+AC819*AL819)</f>
      </c>
      <c r="AE819" s="93">
        <f>IF(AL819="","",+AL819*AB819)</f>
      </c>
      <c r="AF819" s="92">
        <f>IF(AL819="","",+AL819-AE819)</f>
      </c>
      <c r="AG819" s="93">
        <f>+V819</f>
        <v>0</v>
      </c>
      <c r="AH819" s="92">
        <f>IF(AF819="","",+AF819-AG819)</f>
      </c>
      <c r="AI819" s="92">
        <f>IF(AH819="","",+AH819*AC819)</f>
      </c>
      <c r="AJ819" s="93"/>
      <c r="AK819" s="94">
        <v>0.33</v>
      </c>
      <c r="AL819" s="93">
        <f>IF(V819=0,"",V819/(1-AB819-AK819))</f>
      </c>
      <c r="AM819" s="95">
        <v>0.33</v>
      </c>
      <c r="AN819" s="93">
        <f>IF(V819=0,"",V819/(1-AB819-AM819))</f>
      </c>
      <c r="AO819" s="96">
        <v>1.2</v>
      </c>
      <c r="AP819" s="93">
        <f>IF(BD!AJ819="","",BD!AJ819*BD!AO819)</f>
      </c>
      <c r="AQ819" s="91">
        <f>BD!AM819/BD!AK819-1</f>
        <v>0</v>
      </c>
      <c r="AR819" s="91">
        <f>IF(BD!AN819="","",IF(BD!AJ819="","",BD!AN819/BD!AJ819-1))</f>
      </c>
      <c r="AS819" s="91">
        <f>IF(BD!AN819="","",IF(BD!AN819&lt;BD!AL819,"ABAIXO DA META","DENTRO DA META"))</f>
      </c>
      <c r="AT819" s="91" t="str">
        <f>IF(BD!AJ819="","EM ANÁLISE",IF(BD!AP819&gt;=BD!AN819,"GO", "NO GO"))</f>
        <v>EM ANÁLISE</v>
      </c>
      <c r="AU819" s="97">
        <f>IF(AN819="","",+BD!$AN819-AJ819)</f>
      </c>
      <c r="AV819" s="98"/>
      <c r="AW819" s="90">
        <f>BD!P819*BD!AC819</f>
        <v>0</v>
      </c>
      <c r="AX819" s="90">
        <f>BD!V819*BD!AC819</f>
        <v>0</v>
      </c>
      <c r="AY819" s="90">
        <f>IF(BD!AN819="","",BD!AN819*BD!AC819)</f>
      </c>
      <c r="AZ819" s="75" t="s">
        <v>123</v>
      </c>
      <c r="BA819" s="75" t="s">
        <v>115</v>
      </c>
      <c r="BB819" s="75">
        <v>1</v>
      </c>
      <c r="BC819" s="75" t="s">
        <v>209</v>
      </c>
      <c r="BD819" s="104"/>
      <c r="BE819" s="104"/>
      <c r="BF819" s="101"/>
      <c r="BG819" s="101"/>
      <c r="BH819" s="101"/>
      <c r="BI819" s="101"/>
      <c r="BJ819" s="101"/>
      <c r="BK819" s="101"/>
      <c r="BL819" s="101"/>
      <c r="BM819" s="101"/>
      <c r="BN819" s="101"/>
      <c r="BO819" s="103"/>
      <c r="BP819" s="101"/>
      <c r="BQ819" s="101"/>
      <c r="BR819" s="101"/>
      <c r="BS819" s="101"/>
      <c r="BT819" s="101"/>
      <c r="BU819" s="101"/>
      <c r="BV819" s="101"/>
      <c r="BW819" s="101"/>
      <c r="BX819" s="101"/>
      <c r="BY819" s="101"/>
      <c r="BZ819" s="101"/>
      <c r="CA819" s="101"/>
      <c r="CB819" s="101"/>
      <c r="CC819" s="101"/>
      <c r="CD819" s="101"/>
      <c r="CE819" s="101"/>
      <c r="CF819" s="101"/>
      <c r="CG819" s="37" t="e">
        <f>VLOOKUP(Table_1[[#This Row],[EAN]],'[1]Planilha1'!$E:$R,13,0)</f>
        <v>#N/A</v>
      </c>
      <c r="CI819" s="188">
        <f>IF(Table_1[[#This Row],[STATUS MERCADO]]="GO",Table_1[[#This Row],[M. BRUTA TOTAL]],0)</f>
        <v>0</v>
      </c>
      <c r="CJ819" s="188">
        <f>IF(Table_1[[#This Row],[STATUS MERCADO]]="GO",Table_1[[#This Row],[PV UNIT. REALIZADO]]*Table_1[[#This Row],[QUANTIDADE]],0)</f>
        <v>0</v>
      </c>
    </row>
    <row r="820" ht="15" hidden="1">
      <c r="A820" s="7"/>
      <c r="B820" s="84" t="s">
        <v>79</v>
      </c>
      <c r="C820" s="75">
        <v>220941</v>
      </c>
      <c r="D820" s="75">
        <v>20237</v>
      </c>
      <c r="E820" s="85">
        <v>7898396117920</v>
      </c>
      <c r="F820" s="86" t="s">
        <v>409</v>
      </c>
      <c r="G820" s="75" t="s">
        <v>24</v>
      </c>
      <c r="H820" s="75">
        <v>590</v>
      </c>
      <c r="I820" s="87" t="s">
        <v>82</v>
      </c>
      <c r="J820" s="75" t="s">
        <v>399</v>
      </c>
      <c r="K820" s="88" t="s">
        <v>84</v>
      </c>
      <c r="L820" s="88">
        <v>12</v>
      </c>
      <c r="M820" s="88">
        <v>4</v>
      </c>
      <c r="N820" s="75" t="s">
        <v>85</v>
      </c>
      <c r="O820" s="75" t="s">
        <v>208</v>
      </c>
      <c r="P820" s="89"/>
      <c r="Q820" s="90">
        <f>(17/100+7.6/100+1.65/100)*P820</f>
        <v>0</v>
      </c>
      <c r="R820" s="90"/>
      <c r="S820" s="90"/>
      <c r="T820" s="90"/>
      <c r="U820" s="90"/>
      <c r="V820" s="90">
        <f>+P820-Q820+R820+S820+T820+U820</f>
        <v>0</v>
      </c>
      <c r="W820" s="91">
        <f>(1.02/100)</f>
        <v>1.02E-2</v>
      </c>
      <c r="X820" s="91">
        <v>4.8E-3</v>
      </c>
      <c r="Y820" s="91">
        <v>0.17</v>
      </c>
      <c r="Z820" s="91">
        <v>1.65E-2</v>
      </c>
      <c r="AA820" s="91">
        <v>7.6E-2</v>
      </c>
      <c r="AB820" s="91">
        <f>SUM(W820:AA820)</f>
        <v>0.2775</v>
      </c>
      <c r="AC820" s="75">
        <v>12</v>
      </c>
      <c r="AD820" s="92">
        <f>IF(AL820="","",+AC820*AL820)</f>
      </c>
      <c r="AE820" s="93">
        <f>IF(AL820="","",+AL820*AB820)</f>
      </c>
      <c r="AF820" s="92">
        <f>IF(AL820="","",+AL820-AE820)</f>
      </c>
      <c r="AG820" s="93">
        <f>+V820</f>
        <v>0</v>
      </c>
      <c r="AH820" s="92">
        <f>IF(AF820="","",+AF820-AG820)</f>
      </c>
      <c r="AI820" s="92">
        <f>IF(AH820="","",+AH820*AC820)</f>
      </c>
      <c r="AJ820" s="93"/>
      <c r="AK820" s="94">
        <v>0.33</v>
      </c>
      <c r="AL820" s="93">
        <f>IF(V820=0,"",V820/(1-AB820-AK820))</f>
      </c>
      <c r="AM820" s="95">
        <v>0.33</v>
      </c>
      <c r="AN820" s="93">
        <f>IF(V820=0,"",V820/(1-AB820-AM820))</f>
      </c>
      <c r="AO820" s="96">
        <v>1.2</v>
      </c>
      <c r="AP820" s="93">
        <f>IF(BD!AJ820="","",BD!AJ820*BD!AO820)</f>
      </c>
      <c r="AQ820" s="91">
        <f>BD!AM820/BD!AK820-1</f>
        <v>0</v>
      </c>
      <c r="AR820" s="91">
        <f>IF(BD!AN820="","",IF(BD!AJ820="","",BD!AN820/BD!AJ820-1))</f>
      </c>
      <c r="AS820" s="91">
        <f>IF(BD!AN820="","",IF(BD!AN820&lt;BD!AL820,"ABAIXO DA META","DENTRO DA META"))</f>
      </c>
      <c r="AT820" s="91" t="str">
        <f>IF(BD!AJ820="","EM ANÁLISE",IF(BD!AP820&gt;=BD!AN820,"GO", "NO GO"))</f>
        <v>EM ANÁLISE</v>
      </c>
      <c r="AU820" s="97">
        <f>IF(AN820="","",+BD!$AN820-AJ820)</f>
      </c>
      <c r="AV820" s="98"/>
      <c r="AW820" s="90">
        <f>BD!P820*BD!AC820</f>
        <v>0</v>
      </c>
      <c r="AX820" s="90">
        <f>BD!V820*BD!AC820</f>
        <v>0</v>
      </c>
      <c r="AY820" s="90">
        <f>IF(BD!AN820="","",BD!AN820*BD!AC820)</f>
      </c>
      <c r="AZ820" s="75" t="s">
        <v>123</v>
      </c>
      <c r="BA820" s="75" t="s">
        <v>115</v>
      </c>
      <c r="BB820" s="75">
        <v>1</v>
      </c>
      <c r="BC820" s="75" t="s">
        <v>209</v>
      </c>
      <c r="BD820" s="104"/>
      <c r="BE820" s="104"/>
      <c r="BF820" s="101"/>
      <c r="BG820" s="101"/>
      <c r="BH820" s="101"/>
      <c r="BI820" s="101"/>
      <c r="BJ820" s="101"/>
      <c r="BK820" s="101"/>
      <c r="BL820" s="101"/>
      <c r="BM820" s="101"/>
      <c r="BN820" s="101"/>
      <c r="BO820" s="103"/>
      <c r="BP820" s="101"/>
      <c r="BQ820" s="101"/>
      <c r="BR820" s="101"/>
      <c r="BS820" s="101"/>
      <c r="BT820" s="101"/>
      <c r="BU820" s="101"/>
      <c r="BV820" s="101"/>
      <c r="BW820" s="101"/>
      <c r="BX820" s="101"/>
      <c r="BY820" s="101"/>
      <c r="BZ820" s="101"/>
      <c r="CA820" s="101"/>
      <c r="CB820" s="101"/>
      <c r="CC820" s="101"/>
      <c r="CD820" s="101"/>
      <c r="CE820" s="101"/>
      <c r="CF820" s="101"/>
      <c r="CG820" s="37" t="e">
        <f>VLOOKUP(Table_1[[#This Row],[EAN]],'[1]Planilha1'!$E:$R,13,0)</f>
        <v>#N/A</v>
      </c>
      <c r="CI820" s="188">
        <f>IF(Table_1[[#This Row],[STATUS MERCADO]]="GO",Table_1[[#This Row],[M. BRUTA TOTAL]],0)</f>
        <v>0</v>
      </c>
      <c r="CJ820" s="188">
        <f>IF(Table_1[[#This Row],[STATUS MERCADO]]="GO",Table_1[[#This Row],[PV UNIT. REALIZADO]]*Table_1[[#This Row],[QUANTIDADE]],0)</f>
        <v>0</v>
      </c>
    </row>
    <row r="821" ht="15" hidden="1">
      <c r="A821" s="7"/>
      <c r="B821" s="84" t="s">
        <v>79</v>
      </c>
      <c r="C821" s="75">
        <v>220942</v>
      </c>
      <c r="D821" s="75">
        <v>20234</v>
      </c>
      <c r="E821" s="85">
        <v>7898396115513</v>
      </c>
      <c r="F821" s="86" t="s">
        <v>410</v>
      </c>
      <c r="G821" s="75" t="s">
        <v>24</v>
      </c>
      <c r="H821" s="75">
        <v>590</v>
      </c>
      <c r="I821" s="87" t="s">
        <v>82</v>
      </c>
      <c r="J821" s="75" t="s">
        <v>399</v>
      </c>
      <c r="K821" s="88" t="s">
        <v>84</v>
      </c>
      <c r="L821" s="88">
        <v>12</v>
      </c>
      <c r="M821" s="88">
        <v>4</v>
      </c>
      <c r="N821" s="75" t="s">
        <v>85</v>
      </c>
      <c r="O821" s="75" t="s">
        <v>208</v>
      </c>
      <c r="P821" s="89"/>
      <c r="Q821" s="90">
        <f>(17/100+7.6/100+1.65/100)*P821</f>
        <v>0</v>
      </c>
      <c r="R821" s="90"/>
      <c r="S821" s="90"/>
      <c r="T821" s="90"/>
      <c r="U821" s="90"/>
      <c r="V821" s="90">
        <f>+P821-Q821+R821+S821+T821+U821</f>
        <v>0</v>
      </c>
      <c r="W821" s="91">
        <f>(1.02/100)</f>
        <v>1.02E-2</v>
      </c>
      <c r="X821" s="91">
        <v>4.8E-3</v>
      </c>
      <c r="Y821" s="91">
        <v>0.17</v>
      </c>
      <c r="Z821" s="91">
        <v>1.65E-2</v>
      </c>
      <c r="AA821" s="91">
        <v>7.6E-2</v>
      </c>
      <c r="AB821" s="91">
        <f>SUM(W821:AA821)</f>
        <v>0.2775</v>
      </c>
      <c r="AC821" s="75">
        <v>12</v>
      </c>
      <c r="AD821" s="92">
        <f>IF(AL821="","",+AC821*AL821)</f>
      </c>
      <c r="AE821" s="93">
        <f>IF(AL821="","",+AL821*AB821)</f>
      </c>
      <c r="AF821" s="92">
        <f>IF(AL821="","",+AL821-AE821)</f>
      </c>
      <c r="AG821" s="93">
        <f>+V821</f>
        <v>0</v>
      </c>
      <c r="AH821" s="92">
        <f>IF(AF821="","",+AF821-AG821)</f>
      </c>
      <c r="AI821" s="92">
        <f>IF(AH821="","",+AH821*AC821)</f>
      </c>
      <c r="AJ821" s="93"/>
      <c r="AK821" s="94">
        <v>0.33</v>
      </c>
      <c r="AL821" s="93">
        <f>IF(V821=0,"",V821/(1-AB821-AK821))</f>
      </c>
      <c r="AM821" s="95">
        <v>0.33</v>
      </c>
      <c r="AN821" s="93">
        <f>IF(V821=0,"",V821/(1-AB821-AM821))</f>
      </c>
      <c r="AO821" s="96">
        <v>1.2</v>
      </c>
      <c r="AP821" s="93">
        <f>IF(BD!AJ821="","",BD!AJ821*BD!AO821)</f>
      </c>
      <c r="AQ821" s="91">
        <f>BD!AM821/BD!AK821-1</f>
        <v>0</v>
      </c>
      <c r="AR821" s="91">
        <f>IF(BD!AN821="","",IF(BD!AJ821="","",BD!AN821/BD!AJ821-1))</f>
      </c>
      <c r="AS821" s="91">
        <f>IF(BD!AN821="","",IF(BD!AN821&lt;BD!AL821,"ABAIXO DA META","DENTRO DA META"))</f>
      </c>
      <c r="AT821" s="91" t="str">
        <f>IF(BD!AJ821="","EM ANÁLISE",IF(BD!AP821&gt;=BD!AN821,"GO", "NO GO"))</f>
        <v>EM ANÁLISE</v>
      </c>
      <c r="AU821" s="97">
        <f>IF(AN821="","",+BD!$AN821-AJ821)</f>
      </c>
      <c r="AV821" s="98"/>
      <c r="AW821" s="90">
        <f>BD!P821*BD!AC821</f>
        <v>0</v>
      </c>
      <c r="AX821" s="90">
        <f>BD!V821*BD!AC821</f>
        <v>0</v>
      </c>
      <c r="AY821" s="90">
        <f>IF(BD!AN821="","",BD!AN821*BD!AC821)</f>
      </c>
      <c r="AZ821" s="75" t="s">
        <v>123</v>
      </c>
      <c r="BA821" s="75" t="s">
        <v>115</v>
      </c>
      <c r="BB821" s="75">
        <v>1</v>
      </c>
      <c r="BC821" s="75" t="s">
        <v>209</v>
      </c>
      <c r="BD821" s="104"/>
      <c r="BE821" s="104"/>
      <c r="BF821" s="101"/>
      <c r="BG821" s="101"/>
      <c r="BH821" s="101"/>
      <c r="BI821" s="101"/>
      <c r="BJ821" s="101"/>
      <c r="BK821" s="101"/>
      <c r="BL821" s="101"/>
      <c r="BM821" s="101"/>
      <c r="BN821" s="101"/>
      <c r="BO821" s="103"/>
      <c r="BP821" s="101"/>
      <c r="BQ821" s="101"/>
      <c r="BR821" s="101"/>
      <c r="BS821" s="101"/>
      <c r="BT821" s="101"/>
      <c r="BU821" s="101"/>
      <c r="BV821" s="101"/>
      <c r="BW821" s="101"/>
      <c r="BX821" s="101"/>
      <c r="BY821" s="101"/>
      <c r="BZ821" s="101"/>
      <c r="CA821" s="101"/>
      <c r="CB821" s="101"/>
      <c r="CC821" s="101"/>
      <c r="CD821" s="101"/>
      <c r="CE821" s="101"/>
      <c r="CF821" s="101"/>
      <c r="CG821" s="37" t="e">
        <f>VLOOKUP(Table_1[[#This Row],[EAN]],'[1]Planilha1'!$E:$R,13,0)</f>
        <v>#N/A</v>
      </c>
      <c r="CI821" s="188">
        <f>IF(Table_1[[#This Row],[STATUS MERCADO]]="GO",Table_1[[#This Row],[M. BRUTA TOTAL]],0)</f>
        <v>0</v>
      </c>
      <c r="CJ821" s="188">
        <f>IF(Table_1[[#This Row],[STATUS MERCADO]]="GO",Table_1[[#This Row],[PV UNIT. REALIZADO]]*Table_1[[#This Row],[QUANTIDADE]],0)</f>
        <v>0</v>
      </c>
    </row>
    <row r="822" ht="15" hidden="1">
      <c r="A822" s="7"/>
      <c r="B822" s="84" t="s">
        <v>79</v>
      </c>
      <c r="C822" s="75">
        <v>220944</v>
      </c>
      <c r="D822" s="75">
        <v>927</v>
      </c>
      <c r="E822" s="85">
        <v>7897520009278</v>
      </c>
      <c r="F822" s="86" t="s">
        <v>413</v>
      </c>
      <c r="G822" s="75" t="s">
        <v>24</v>
      </c>
      <c r="H822" s="75">
        <v>580</v>
      </c>
      <c r="I822" s="87" t="s">
        <v>280</v>
      </c>
      <c r="J822" s="75" t="s">
        <v>414</v>
      </c>
      <c r="K822" s="88" t="s">
        <v>84</v>
      </c>
      <c r="L822" s="88">
        <v>12</v>
      </c>
      <c r="M822" s="88">
        <v>0</v>
      </c>
      <c r="N822" s="75" t="s">
        <v>85</v>
      </c>
      <c r="O822" s="75" t="s">
        <v>114</v>
      </c>
      <c r="P822" s="89"/>
      <c r="Q822" s="90">
        <f>(17/100+7.6/100+1.65/100)*P822</f>
        <v>0</v>
      </c>
      <c r="R822" s="90"/>
      <c r="S822" s="90"/>
      <c r="T822" s="90"/>
      <c r="U822" s="90"/>
      <c r="V822" s="90">
        <f>+P822-Q822+R822+S822+T822+U822</f>
        <v>0</v>
      </c>
      <c r="W822" s="91">
        <f>(1.02/100)</f>
        <v>1.02E-2</v>
      </c>
      <c r="X822" s="91">
        <v>4.8E-3</v>
      </c>
      <c r="Y822" s="91">
        <v>0.17</v>
      </c>
      <c r="Z822" s="91">
        <v>1.65E-2</v>
      </c>
      <c r="AA822" s="91">
        <v>7.6E-2</v>
      </c>
      <c r="AB822" s="91">
        <f>SUM(W822:AA822)</f>
        <v>0.2775</v>
      </c>
      <c r="AC822" s="75">
        <v>12</v>
      </c>
      <c r="AD822" s="92">
        <f>IF(AL822="","",+AC822*AL822)</f>
      </c>
      <c r="AE822" s="93">
        <f>IF(AL822="","",+AL822*AB822)</f>
      </c>
      <c r="AF822" s="92">
        <f>IF(AL822="","",+AL822-AE822)</f>
      </c>
      <c r="AG822" s="93">
        <f>+V822</f>
        <v>0</v>
      </c>
      <c r="AH822" s="92">
        <f>IF(AF822="","",+AF822-AG822)</f>
      </c>
      <c r="AI822" s="92">
        <f>IF(AH822="","",+AH822*AC822)</f>
      </c>
      <c r="AJ822" s="93"/>
      <c r="AK822" s="94">
        <v>0.33</v>
      </c>
      <c r="AL822" s="93">
        <f>IF(V822=0,"",V822/(1-AB822-AK822))</f>
      </c>
      <c r="AM822" s="95">
        <v>0.33</v>
      </c>
      <c r="AN822" s="93">
        <f>IF(V822=0,"",V822/(1-AB822-AM822))</f>
      </c>
      <c r="AO822" s="96">
        <v>1.2</v>
      </c>
      <c r="AP822" s="93">
        <f>IF(BD!AJ822="","",BD!AJ822*BD!AO822)</f>
      </c>
      <c r="AQ822" s="91">
        <f>BD!AM822/BD!AK822-1</f>
        <v>0</v>
      </c>
      <c r="AR822" s="91">
        <f>IF(BD!AN822="","",IF(BD!AJ822="","",BD!AN822/BD!AJ822-1))</f>
      </c>
      <c r="AS822" s="91">
        <f>IF(BD!AN822="","",IF(BD!AN822&lt;BD!AL822,"ABAIXO DA META","DENTRO DA META"))</f>
      </c>
      <c r="AT822" s="91" t="str">
        <f>IF(BD!AJ822="","EM ANÁLISE",IF(BD!AP822&gt;=BD!AN822,"GO", "NO GO"))</f>
        <v>EM ANÁLISE</v>
      </c>
      <c r="AU822" s="97">
        <f>IF(AN822="","",+BD!$AN822-AJ822)</f>
      </c>
      <c r="AV822" s="98"/>
      <c r="AW822" s="90">
        <f>BD!P822*BD!AC822</f>
        <v>0</v>
      </c>
      <c r="AX822" s="90">
        <f>BD!V822*BD!AC822</f>
        <v>0</v>
      </c>
      <c r="AY822" s="90">
        <f>IF(BD!AN822="","",BD!AN822*BD!AC822)</f>
      </c>
      <c r="AZ822" s="75" t="s">
        <v>123</v>
      </c>
      <c r="BA822" s="75" t="s">
        <v>115</v>
      </c>
      <c r="BB822" s="75">
        <v>1</v>
      </c>
      <c r="BC822" s="75" t="s">
        <v>116</v>
      </c>
      <c r="BD822" s="104"/>
      <c r="BE822" s="104"/>
      <c r="BF822" s="101"/>
      <c r="BG822" s="101"/>
      <c r="BH822" s="101"/>
      <c r="BI822" s="101"/>
      <c r="BJ822" s="101"/>
      <c r="BK822" s="101"/>
      <c r="BL822" s="101"/>
      <c r="BM822" s="101"/>
      <c r="BN822" s="101"/>
      <c r="BO822" s="103"/>
      <c r="BP822" s="101"/>
      <c r="BQ822" s="101"/>
      <c r="BR822" s="101"/>
      <c r="BS822" s="101"/>
      <c r="BT822" s="101"/>
      <c r="BU822" s="101"/>
      <c r="BV822" s="101"/>
      <c r="BW822" s="101"/>
      <c r="BX822" s="101"/>
      <c r="BY822" s="101"/>
      <c r="BZ822" s="101"/>
      <c r="CA822" s="101"/>
      <c r="CB822" s="101"/>
      <c r="CC822" s="101"/>
      <c r="CD822" s="101"/>
      <c r="CE822" s="101"/>
      <c r="CF822" s="101"/>
      <c r="CG822" s="37" t="e">
        <f>VLOOKUP(Table_1[[#This Row],[EAN]],'[1]Planilha1'!$E:$R,13,0)</f>
        <v>#N/A</v>
      </c>
      <c r="CI822" s="188">
        <f>IF(Table_1[[#This Row],[STATUS MERCADO]]="GO",Table_1[[#This Row],[M. BRUTA TOTAL]],0)</f>
        <v>0</v>
      </c>
      <c r="CJ822" s="188">
        <f>IF(Table_1[[#This Row],[STATUS MERCADO]]="GO",Table_1[[#This Row],[PV UNIT. REALIZADO]]*Table_1[[#This Row],[QUANTIDADE]],0)</f>
        <v>0</v>
      </c>
    </row>
    <row r="823" ht="15" hidden="1">
      <c r="A823" s="7"/>
      <c r="B823" s="84" t="s">
        <v>79</v>
      </c>
      <c r="C823" s="75">
        <v>220945</v>
      </c>
      <c r="D823" s="75" t="s">
        <v>415</v>
      </c>
      <c r="E823" s="85">
        <v>7897018100876</v>
      </c>
      <c r="F823" s="86" t="s">
        <v>416</v>
      </c>
      <c r="G823" s="75" t="s">
        <v>24</v>
      </c>
      <c r="H823" s="75">
        <v>580</v>
      </c>
      <c r="I823" s="87" t="s">
        <v>280</v>
      </c>
      <c r="J823" s="75" t="s">
        <v>417</v>
      </c>
      <c r="K823" s="88" t="s">
        <v>84</v>
      </c>
      <c r="L823" s="88">
        <v>6</v>
      </c>
      <c r="M823" s="88">
        <v>0</v>
      </c>
      <c r="N823" s="75" t="s">
        <v>85</v>
      </c>
      <c r="O823" s="75" t="s">
        <v>86</v>
      </c>
      <c r="P823" s="89"/>
      <c r="Q823" s="90">
        <f>(17/100+7.6/100+1.65/100)*P823</f>
        <v>0</v>
      </c>
      <c r="R823" s="90"/>
      <c r="S823" s="90"/>
      <c r="T823" s="90"/>
      <c r="U823" s="90"/>
      <c r="V823" s="90">
        <f>+P823-Q823+R823+S823+T823+U823</f>
        <v>0</v>
      </c>
      <c r="W823" s="91">
        <f>(1.02/100)</f>
        <v>1.02E-2</v>
      </c>
      <c r="X823" s="91">
        <v>4.8E-3</v>
      </c>
      <c r="Y823" s="91">
        <v>0.17</v>
      </c>
      <c r="Z823" s="91">
        <v>1.65E-2</v>
      </c>
      <c r="AA823" s="91">
        <v>7.6E-2</v>
      </c>
      <c r="AB823" s="91">
        <f>SUM(W823:AA823)</f>
        <v>0.2775</v>
      </c>
      <c r="AC823" s="75">
        <v>6</v>
      </c>
      <c r="AD823" s="92">
        <f>IF(AL823="","",+AC823*AL823)</f>
      </c>
      <c r="AE823" s="93">
        <f>IF(AL823="","",+AL823*AB823)</f>
      </c>
      <c r="AF823" s="92">
        <f>IF(AL823="","",+AL823-AE823)</f>
      </c>
      <c r="AG823" s="93">
        <f>+V823</f>
        <v>0</v>
      </c>
      <c r="AH823" s="92">
        <f>IF(AF823="","",+AF823-AG823)</f>
      </c>
      <c r="AI823" s="92">
        <f>IF(AH823="","",+AH823*AC823)</f>
      </c>
      <c r="AJ823" s="93"/>
      <c r="AK823" s="94">
        <v>0.33</v>
      </c>
      <c r="AL823" s="93">
        <f>IF(V823=0,"",V823/(1-AB823-AK823))</f>
      </c>
      <c r="AM823" s="95">
        <v>0.33</v>
      </c>
      <c r="AN823" s="93">
        <f>IF(V823=0,"",V823/(1-AB823-AM823))</f>
      </c>
      <c r="AO823" s="96">
        <v>1.2</v>
      </c>
      <c r="AP823" s="93">
        <f>IF(BD!AJ823="","",BD!AJ823*BD!AO823)</f>
      </c>
      <c r="AQ823" s="91">
        <f>BD!AM823/BD!AK823-1</f>
        <v>0</v>
      </c>
      <c r="AR823" s="91">
        <f>IF(BD!AN823="","",IF(BD!AJ823="","",BD!AN823/BD!AJ823-1))</f>
      </c>
      <c r="AS823" s="91">
        <f>IF(BD!AN823="","",IF(BD!AN823&lt;BD!AL823,"ABAIXO DA META","DENTRO DA META"))</f>
      </c>
      <c r="AT823" s="91" t="str">
        <f>IF(BD!AJ823="","EM ANÁLISE",IF(BD!AP823&gt;=BD!AN823,"GO", "NO GO"))</f>
        <v>EM ANÁLISE</v>
      </c>
      <c r="AU823" s="97">
        <f>IF(AN823="","",+BD!$AN823-AJ823)</f>
      </c>
      <c r="AV823" s="98"/>
      <c r="AW823" s="90">
        <f>BD!P823*BD!AC823</f>
        <v>0</v>
      </c>
      <c r="AX823" s="90">
        <f>BD!V823*BD!AC823</f>
        <v>0</v>
      </c>
      <c r="AY823" s="90">
        <f>IF(BD!AN823="","",BD!AN823*BD!AC823)</f>
      </c>
      <c r="AZ823" s="75" t="s">
        <v>123</v>
      </c>
      <c r="BA823" s="75"/>
      <c r="BB823" s="75"/>
      <c r="BC823" s="75"/>
      <c r="BD823" s="104"/>
      <c r="BE823" s="104"/>
      <c r="BF823" s="101"/>
      <c r="BG823" s="101"/>
      <c r="BH823" s="101"/>
      <c r="BI823" s="101"/>
      <c r="BJ823" s="101"/>
      <c r="BK823" s="101"/>
      <c r="BL823" s="101"/>
      <c r="BM823" s="101"/>
      <c r="BN823" s="101"/>
      <c r="BO823" s="103"/>
      <c r="BP823" s="101"/>
      <c r="BQ823" s="101"/>
      <c r="BR823" s="101"/>
      <c r="BS823" s="101"/>
      <c r="BT823" s="101"/>
      <c r="BU823" s="101"/>
      <c r="BV823" s="101"/>
      <c r="BW823" s="101"/>
      <c r="BX823" s="101"/>
      <c r="BY823" s="101"/>
      <c r="BZ823" s="101"/>
      <c r="CA823" s="101"/>
      <c r="CB823" s="101"/>
      <c r="CC823" s="101"/>
      <c r="CD823" s="101"/>
      <c r="CE823" s="101"/>
      <c r="CF823" s="101"/>
      <c r="CG823" s="37" t="e">
        <f>VLOOKUP(Table_1[[#This Row],[EAN]],'[1]Planilha1'!$E:$R,13,0)</f>
        <v>#N/A</v>
      </c>
      <c r="CI823" s="188">
        <f>IF(Table_1[[#This Row],[STATUS MERCADO]]="GO",Table_1[[#This Row],[M. BRUTA TOTAL]],0)</f>
        <v>0</v>
      </c>
      <c r="CJ823" s="188">
        <f>IF(Table_1[[#This Row],[STATUS MERCADO]]="GO",Table_1[[#This Row],[PV UNIT. REALIZADO]]*Table_1[[#This Row],[QUANTIDADE]],0)</f>
        <v>0</v>
      </c>
    </row>
    <row r="824" ht="15" hidden="1">
      <c r="A824" s="7"/>
      <c r="B824" s="84" t="s">
        <v>79</v>
      </c>
      <c r="C824" s="75">
        <v>220946</v>
      </c>
      <c r="D824" s="75" t="s">
        <v>418</v>
      </c>
      <c r="E824" s="85">
        <v>7897018100869</v>
      </c>
      <c r="F824" s="86" t="s">
        <v>419</v>
      </c>
      <c r="G824" s="75" t="s">
        <v>24</v>
      </c>
      <c r="H824" s="75">
        <v>580</v>
      </c>
      <c r="I824" s="87" t="s">
        <v>280</v>
      </c>
      <c r="J824" s="75" t="s">
        <v>417</v>
      </c>
      <c r="K824" s="88" t="s">
        <v>84</v>
      </c>
      <c r="L824" s="88">
        <v>6</v>
      </c>
      <c r="M824" s="88">
        <v>0</v>
      </c>
      <c r="N824" s="75" t="s">
        <v>85</v>
      </c>
      <c r="O824" s="75" t="s">
        <v>86</v>
      </c>
      <c r="P824" s="89"/>
      <c r="Q824" s="90">
        <f>(17/100+7.6/100+1.65/100)*P824</f>
        <v>0</v>
      </c>
      <c r="R824" s="90"/>
      <c r="S824" s="90"/>
      <c r="T824" s="90"/>
      <c r="U824" s="90"/>
      <c r="V824" s="90">
        <f>+P824-Q824+R824+S824+T824+U824</f>
        <v>0</v>
      </c>
      <c r="W824" s="91">
        <f>(1.02/100)</f>
        <v>1.02E-2</v>
      </c>
      <c r="X824" s="91">
        <v>4.8E-3</v>
      </c>
      <c r="Y824" s="91">
        <v>0.17</v>
      </c>
      <c r="Z824" s="91">
        <v>1.65E-2</v>
      </c>
      <c r="AA824" s="91">
        <v>7.6E-2</v>
      </c>
      <c r="AB824" s="91">
        <f>SUM(W824:AA824)</f>
        <v>0.2775</v>
      </c>
      <c r="AC824" s="75">
        <v>6</v>
      </c>
      <c r="AD824" s="92">
        <f>IF(AL824="","",+AC824*AL824)</f>
      </c>
      <c r="AE824" s="93">
        <f>IF(AL824="","",+AL824*AB824)</f>
      </c>
      <c r="AF824" s="92">
        <f>IF(AL824="","",+AL824-AE824)</f>
      </c>
      <c r="AG824" s="93">
        <f>+V824</f>
        <v>0</v>
      </c>
      <c r="AH824" s="92">
        <f>IF(AF824="","",+AF824-AG824)</f>
      </c>
      <c r="AI824" s="92">
        <f>IF(AH824="","",+AH824*AC824)</f>
      </c>
      <c r="AJ824" s="93"/>
      <c r="AK824" s="94">
        <v>0.33</v>
      </c>
      <c r="AL824" s="93">
        <f>IF(V824=0,"",V824/(1-AB824-AK824))</f>
      </c>
      <c r="AM824" s="95">
        <v>0.33</v>
      </c>
      <c r="AN824" s="93">
        <f>IF(V824=0,"",V824/(1-AB824-AM824))</f>
      </c>
      <c r="AO824" s="96">
        <v>1.2</v>
      </c>
      <c r="AP824" s="93">
        <f>IF(BD!AJ824="","",BD!AJ824*BD!AO824)</f>
      </c>
      <c r="AQ824" s="91">
        <f>BD!AM824/BD!AK824-1</f>
        <v>0</v>
      </c>
      <c r="AR824" s="91">
        <f>IF(BD!AN824="","",IF(BD!AJ824="","",BD!AN824/BD!AJ824-1))</f>
      </c>
      <c r="AS824" s="91">
        <f>IF(BD!AN824="","",IF(BD!AN824&lt;BD!AL824,"ABAIXO DA META","DENTRO DA META"))</f>
      </c>
      <c r="AT824" s="91" t="str">
        <f>IF(BD!AJ824="","EM ANÁLISE",IF(BD!AP824&gt;=BD!AN824,"GO", "NO GO"))</f>
        <v>EM ANÁLISE</v>
      </c>
      <c r="AU824" s="97">
        <f>IF(AN824="","",+BD!$AN824-AJ824)</f>
      </c>
      <c r="AV824" s="98"/>
      <c r="AW824" s="90">
        <f>BD!P824*BD!AC824</f>
        <v>0</v>
      </c>
      <c r="AX824" s="90">
        <f>BD!V824*BD!AC824</f>
        <v>0</v>
      </c>
      <c r="AY824" s="90">
        <f>IF(BD!AN824="","",BD!AN824*BD!AC824)</f>
      </c>
      <c r="AZ824" s="75" t="s">
        <v>123</v>
      </c>
      <c r="BA824" s="75"/>
      <c r="BB824" s="75"/>
      <c r="BC824" s="75"/>
      <c r="BD824" s="104"/>
      <c r="BE824" s="104"/>
      <c r="BF824" s="101"/>
      <c r="BG824" s="101"/>
      <c r="BH824" s="101"/>
      <c r="BI824" s="101"/>
      <c r="BJ824" s="101"/>
      <c r="BK824" s="101"/>
      <c r="BL824" s="101"/>
      <c r="BM824" s="101"/>
      <c r="BN824" s="101"/>
      <c r="BO824" s="103"/>
      <c r="BP824" s="101"/>
      <c r="BQ824" s="101"/>
      <c r="BR824" s="101"/>
      <c r="BS824" s="101"/>
      <c r="BT824" s="101"/>
      <c r="BU824" s="101"/>
      <c r="BV824" s="101"/>
      <c r="BW824" s="101"/>
      <c r="BX824" s="101"/>
      <c r="BY824" s="101"/>
      <c r="BZ824" s="101"/>
      <c r="CA824" s="101"/>
      <c r="CB824" s="101"/>
      <c r="CC824" s="101"/>
      <c r="CD824" s="101"/>
      <c r="CE824" s="101"/>
      <c r="CF824" s="101"/>
      <c r="CG824" s="37" t="e">
        <f>VLOOKUP(Table_1[[#This Row],[EAN]],'[1]Planilha1'!$E:$R,13,0)</f>
        <v>#N/A</v>
      </c>
      <c r="CI824" s="188">
        <f>IF(Table_1[[#This Row],[STATUS MERCADO]]="GO",Table_1[[#This Row],[M. BRUTA TOTAL]],0)</f>
        <v>0</v>
      </c>
      <c r="CJ824" s="188">
        <f>IF(Table_1[[#This Row],[STATUS MERCADO]]="GO",Table_1[[#This Row],[PV UNIT. REALIZADO]]*Table_1[[#This Row],[QUANTIDADE]],0)</f>
        <v>0</v>
      </c>
    </row>
    <row r="825" ht="15" hidden="1">
      <c r="A825" s="7"/>
      <c r="B825" s="84" t="s">
        <v>79</v>
      </c>
      <c r="C825" s="75">
        <v>220947</v>
      </c>
      <c r="D825" s="75" t="s">
        <v>420</v>
      </c>
      <c r="E825" s="85">
        <v>7897018100623</v>
      </c>
      <c r="F825" s="86" t="s">
        <v>421</v>
      </c>
      <c r="G825" s="75" t="s">
        <v>24</v>
      </c>
      <c r="H825" s="75">
        <v>580</v>
      </c>
      <c r="I825" s="87" t="s">
        <v>280</v>
      </c>
      <c r="J825" s="75" t="s">
        <v>417</v>
      </c>
      <c r="K825" s="88" t="s">
        <v>84</v>
      </c>
      <c r="L825" s="88">
        <v>6</v>
      </c>
      <c r="M825" s="88">
        <v>0</v>
      </c>
      <c r="N825" s="75" t="s">
        <v>85</v>
      </c>
      <c r="O825" s="75" t="s">
        <v>86</v>
      </c>
      <c r="P825" s="89"/>
      <c r="Q825" s="90">
        <f>(17/100+7.6/100+1.65/100)*P825</f>
        <v>0</v>
      </c>
      <c r="R825" s="90"/>
      <c r="S825" s="90"/>
      <c r="T825" s="90"/>
      <c r="U825" s="90"/>
      <c r="V825" s="90">
        <f>+P825-Q825+R825+S825+T825+U825</f>
        <v>0</v>
      </c>
      <c r="W825" s="91">
        <f>(1.02/100)</f>
        <v>1.02E-2</v>
      </c>
      <c r="X825" s="91">
        <v>4.8E-3</v>
      </c>
      <c r="Y825" s="91">
        <v>0.17</v>
      </c>
      <c r="Z825" s="91">
        <v>1.65E-2</v>
      </c>
      <c r="AA825" s="91">
        <v>7.6E-2</v>
      </c>
      <c r="AB825" s="91">
        <f>SUM(W825:AA825)</f>
        <v>0.2775</v>
      </c>
      <c r="AC825" s="75">
        <v>6</v>
      </c>
      <c r="AD825" s="92">
        <f>IF(AL825="","",+AC825*AL825)</f>
      </c>
      <c r="AE825" s="93">
        <f>IF(AL825="","",+AL825*AB825)</f>
      </c>
      <c r="AF825" s="92">
        <f>IF(AL825="","",+AL825-AE825)</f>
      </c>
      <c r="AG825" s="93">
        <f>+V825</f>
        <v>0</v>
      </c>
      <c r="AH825" s="92">
        <f>IF(AF825="","",+AF825-AG825)</f>
      </c>
      <c r="AI825" s="92">
        <f>IF(AH825="","",+AH825*AC825)</f>
      </c>
      <c r="AJ825" s="93"/>
      <c r="AK825" s="94">
        <v>0.33</v>
      </c>
      <c r="AL825" s="93">
        <f>IF(V825=0,"",V825/(1-AB825-AK825))</f>
      </c>
      <c r="AM825" s="95">
        <v>0.33</v>
      </c>
      <c r="AN825" s="93">
        <f>IF(V825=0,"",V825/(1-AB825-AM825))</f>
      </c>
      <c r="AO825" s="96">
        <v>1.2</v>
      </c>
      <c r="AP825" s="93">
        <f>IF(BD!AJ825="","",BD!AJ825*BD!AO825)</f>
      </c>
      <c r="AQ825" s="91">
        <f>BD!AM825/BD!AK825-1</f>
        <v>0</v>
      </c>
      <c r="AR825" s="91">
        <f>IF(BD!AN825="","",IF(BD!AJ825="","",BD!AN825/BD!AJ825-1))</f>
      </c>
      <c r="AS825" s="91">
        <f>IF(BD!AN825="","",IF(BD!AN825&lt;BD!AL825,"ABAIXO DA META","DENTRO DA META"))</f>
      </c>
      <c r="AT825" s="91" t="str">
        <f>IF(BD!AJ825="","EM ANÁLISE",IF(BD!AP825&gt;=BD!AN825,"GO", "NO GO"))</f>
        <v>EM ANÁLISE</v>
      </c>
      <c r="AU825" s="97">
        <f>IF(AN825="","",+BD!$AN825-AJ825)</f>
      </c>
      <c r="AV825" s="98"/>
      <c r="AW825" s="90">
        <f>BD!P825*BD!AC825</f>
        <v>0</v>
      </c>
      <c r="AX825" s="90">
        <f>BD!V825*BD!AC825</f>
        <v>0</v>
      </c>
      <c r="AY825" s="90">
        <f>IF(BD!AN825="","",BD!AN825*BD!AC825)</f>
      </c>
      <c r="AZ825" s="75" t="s">
        <v>123</v>
      </c>
      <c r="BA825" s="75"/>
      <c r="BB825" s="75"/>
      <c r="BC825" s="75"/>
      <c r="BD825" s="104"/>
      <c r="BE825" s="104"/>
      <c r="BF825" s="101"/>
      <c r="BG825" s="101"/>
      <c r="BH825" s="101"/>
      <c r="BI825" s="101"/>
      <c r="BJ825" s="101"/>
      <c r="BK825" s="101"/>
      <c r="BL825" s="101"/>
      <c r="BM825" s="101"/>
      <c r="BN825" s="101"/>
      <c r="BO825" s="103"/>
      <c r="BP825" s="101"/>
      <c r="BQ825" s="101"/>
      <c r="BR825" s="101"/>
      <c r="BS825" s="101"/>
      <c r="BT825" s="101"/>
      <c r="BU825" s="101"/>
      <c r="BV825" s="101"/>
      <c r="BW825" s="101"/>
      <c r="BX825" s="101"/>
      <c r="BY825" s="101"/>
      <c r="BZ825" s="101"/>
      <c r="CA825" s="101"/>
      <c r="CB825" s="101"/>
      <c r="CC825" s="101"/>
      <c r="CD825" s="101"/>
      <c r="CE825" s="101"/>
      <c r="CF825" s="101"/>
      <c r="CG825" s="37" t="e">
        <f>VLOOKUP(Table_1[[#This Row],[EAN]],'[1]Planilha1'!$E:$R,13,0)</f>
        <v>#N/A</v>
      </c>
      <c r="CI825" s="188">
        <f>IF(Table_1[[#This Row],[STATUS MERCADO]]="GO",Table_1[[#This Row],[M. BRUTA TOTAL]],0)</f>
        <v>0</v>
      </c>
      <c r="CJ825" s="188">
        <f>IF(Table_1[[#This Row],[STATUS MERCADO]]="GO",Table_1[[#This Row],[PV UNIT. REALIZADO]]*Table_1[[#This Row],[QUANTIDADE]],0)</f>
        <v>0</v>
      </c>
    </row>
    <row r="826" ht="15" hidden="1">
      <c r="A826" s="7"/>
      <c r="B826" s="84" t="s">
        <v>79</v>
      </c>
      <c r="C826" s="75">
        <v>220948</v>
      </c>
      <c r="D826" s="75">
        <v>3087</v>
      </c>
      <c r="E826" s="85">
        <v>7897520100487</v>
      </c>
      <c r="F826" s="86" t="s">
        <v>422</v>
      </c>
      <c r="G826" s="75" t="s">
        <v>24</v>
      </c>
      <c r="H826" s="75">
        <v>580</v>
      </c>
      <c r="I826" s="87" t="s">
        <v>280</v>
      </c>
      <c r="J826" s="75" t="s">
        <v>423</v>
      </c>
      <c r="K826" s="88" t="s">
        <v>84</v>
      </c>
      <c r="L826" s="88">
        <v>6</v>
      </c>
      <c r="M826" s="88">
        <v>0</v>
      </c>
      <c r="N826" s="75" t="s">
        <v>85</v>
      </c>
      <c r="O826" s="75" t="s">
        <v>114</v>
      </c>
      <c r="P826" s="89"/>
      <c r="Q826" s="90">
        <f>(17/100+7.6/100+1.65/100)*P826</f>
        <v>0</v>
      </c>
      <c r="R826" s="90"/>
      <c r="S826" s="90"/>
      <c r="T826" s="90"/>
      <c r="U826" s="90"/>
      <c r="V826" s="90">
        <f>+P826-Q826+R826+S826+T826+U826</f>
        <v>0</v>
      </c>
      <c r="W826" s="91">
        <f>(1.02/100)</f>
        <v>1.02E-2</v>
      </c>
      <c r="X826" s="91">
        <v>4.8E-3</v>
      </c>
      <c r="Y826" s="91">
        <v>0.17</v>
      </c>
      <c r="Z826" s="91">
        <v>1.65E-2</v>
      </c>
      <c r="AA826" s="91">
        <v>7.6E-2</v>
      </c>
      <c r="AB826" s="91">
        <f>SUM(W826:AA826)</f>
        <v>0.2775</v>
      </c>
      <c r="AC826" s="75">
        <v>6</v>
      </c>
      <c r="AD826" s="92">
        <f>IF(AL826="","",+AC826*AL826)</f>
      </c>
      <c r="AE826" s="93">
        <f>IF(AL826="","",+AL826*AB826)</f>
      </c>
      <c r="AF826" s="92">
        <f>IF(AL826="","",+AL826-AE826)</f>
      </c>
      <c r="AG826" s="93">
        <f>+V826</f>
        <v>0</v>
      </c>
      <c r="AH826" s="92">
        <f>IF(AF826="","",+AF826-AG826)</f>
      </c>
      <c r="AI826" s="92">
        <f>IF(AH826="","",+AH826*AC826)</f>
      </c>
      <c r="AJ826" s="93"/>
      <c r="AK826" s="94">
        <v>0.33</v>
      </c>
      <c r="AL826" s="93">
        <f>IF(V826=0,"",V826/(1-AB826-AK826))</f>
      </c>
      <c r="AM826" s="95">
        <v>0.33</v>
      </c>
      <c r="AN826" s="93">
        <f>IF(V826=0,"",V826/(1-AB826-AM826))</f>
      </c>
      <c r="AO826" s="96">
        <v>1.2</v>
      </c>
      <c r="AP826" s="93">
        <f>IF(BD!AJ826="","",BD!AJ826*BD!AO826)</f>
      </c>
      <c r="AQ826" s="91">
        <f>BD!AM826/BD!AK826-1</f>
        <v>0</v>
      </c>
      <c r="AR826" s="91">
        <f>IF(BD!AN826="","",IF(BD!AJ826="","",BD!AN826/BD!AJ826-1))</f>
      </c>
      <c r="AS826" s="91">
        <f>IF(BD!AN826="","",IF(BD!AN826&lt;BD!AL826,"ABAIXO DA META","DENTRO DA META"))</f>
      </c>
      <c r="AT826" s="91" t="str">
        <f>IF(BD!AJ826="","EM ANÁLISE",IF(BD!AP826&gt;=BD!AN826,"GO", "NO GO"))</f>
        <v>EM ANÁLISE</v>
      </c>
      <c r="AU826" s="97">
        <f>IF(AN826="","",+BD!$AN826-AJ826)</f>
      </c>
      <c r="AV826" s="98"/>
      <c r="AW826" s="90">
        <f>BD!P826*BD!AC826</f>
        <v>0</v>
      </c>
      <c r="AX826" s="90">
        <f>BD!V826*BD!AC826</f>
        <v>0</v>
      </c>
      <c r="AY826" s="90">
        <f>IF(BD!AN826="","",BD!AN826*BD!AC826)</f>
      </c>
      <c r="AZ826" s="75" t="s">
        <v>123</v>
      </c>
      <c r="BA826" s="75" t="s">
        <v>115</v>
      </c>
      <c r="BB826" s="75">
        <v>1</v>
      </c>
      <c r="BC826" s="75" t="s">
        <v>116</v>
      </c>
      <c r="BD826" s="104"/>
      <c r="BE826" s="104"/>
      <c r="BF826" s="101"/>
      <c r="BG826" s="101"/>
      <c r="BH826" s="101"/>
      <c r="BI826" s="101"/>
      <c r="BJ826" s="101"/>
      <c r="BK826" s="101"/>
      <c r="BL826" s="101"/>
      <c r="BM826" s="101"/>
      <c r="BN826" s="101"/>
      <c r="BO826" s="103"/>
      <c r="BP826" s="101"/>
      <c r="BQ826" s="101"/>
      <c r="BR826" s="101"/>
      <c r="BS826" s="101"/>
      <c r="BT826" s="101"/>
      <c r="BU826" s="101"/>
      <c r="BV826" s="101"/>
      <c r="BW826" s="101"/>
      <c r="BX826" s="101"/>
      <c r="BY826" s="101"/>
      <c r="BZ826" s="101"/>
      <c r="CA826" s="101"/>
      <c r="CB826" s="101"/>
      <c r="CC826" s="101"/>
      <c r="CD826" s="101"/>
      <c r="CE826" s="101"/>
      <c r="CF826" s="101"/>
      <c r="CG826" s="37" t="e">
        <f>VLOOKUP(Table_1[[#This Row],[EAN]],'[1]Planilha1'!$E:$R,13,0)</f>
        <v>#N/A</v>
      </c>
      <c r="CI826" s="188">
        <f>IF(Table_1[[#This Row],[STATUS MERCADO]]="GO",Table_1[[#This Row],[M. BRUTA TOTAL]],0)</f>
        <v>0</v>
      </c>
      <c r="CJ826" s="188">
        <f>IF(Table_1[[#This Row],[STATUS MERCADO]]="GO",Table_1[[#This Row],[PV UNIT. REALIZADO]]*Table_1[[#This Row],[QUANTIDADE]],0)</f>
        <v>0</v>
      </c>
    </row>
    <row r="827" ht="15" hidden="1">
      <c r="A827" s="7"/>
      <c r="B827" s="84" t="s">
        <v>79</v>
      </c>
      <c r="C827" s="75">
        <v>220949</v>
      </c>
      <c r="D827" s="75">
        <v>3822</v>
      </c>
      <c r="E827" s="85">
        <v>7897520100845</v>
      </c>
      <c r="F827" s="86" t="s">
        <v>424</v>
      </c>
      <c r="G827" s="75" t="s">
        <v>24</v>
      </c>
      <c r="H827" s="75">
        <v>580</v>
      </c>
      <c r="I827" s="87" t="s">
        <v>280</v>
      </c>
      <c r="J827" s="75" t="s">
        <v>423</v>
      </c>
      <c r="K827" s="88" t="s">
        <v>84</v>
      </c>
      <c r="L827" s="88">
        <v>12</v>
      </c>
      <c r="M827" s="88">
        <v>0</v>
      </c>
      <c r="N827" s="75" t="s">
        <v>85</v>
      </c>
      <c r="O827" s="75" t="s">
        <v>114</v>
      </c>
      <c r="P827" s="89"/>
      <c r="Q827" s="90">
        <f>(17/100+7.6/100+1.65/100)*P827</f>
        <v>0</v>
      </c>
      <c r="R827" s="90"/>
      <c r="S827" s="90"/>
      <c r="T827" s="90"/>
      <c r="U827" s="90"/>
      <c r="V827" s="90">
        <f>+P827-Q827+R827+S827+T827+U827</f>
        <v>0</v>
      </c>
      <c r="W827" s="91">
        <f>(1.02/100)</f>
        <v>1.02E-2</v>
      </c>
      <c r="X827" s="91">
        <v>4.8E-3</v>
      </c>
      <c r="Y827" s="91">
        <v>0.17</v>
      </c>
      <c r="Z827" s="91">
        <v>1.65E-2</v>
      </c>
      <c r="AA827" s="91">
        <v>7.6E-2</v>
      </c>
      <c r="AB827" s="91">
        <f>SUM(W827:AA827)</f>
        <v>0.2775</v>
      </c>
      <c r="AC827" s="75">
        <v>12</v>
      </c>
      <c r="AD827" s="92">
        <f>IF(AL827="","",+AC827*AL827)</f>
      </c>
      <c r="AE827" s="93">
        <f>IF(AL827="","",+AL827*AB827)</f>
      </c>
      <c r="AF827" s="92">
        <f>IF(AL827="","",+AL827-AE827)</f>
      </c>
      <c r="AG827" s="93">
        <f>+V827</f>
        <v>0</v>
      </c>
      <c r="AH827" s="92">
        <f>IF(AF827="","",+AF827-AG827)</f>
      </c>
      <c r="AI827" s="92">
        <f>IF(AH827="","",+AH827*AC827)</f>
      </c>
      <c r="AJ827" s="93"/>
      <c r="AK827" s="94">
        <v>0.33</v>
      </c>
      <c r="AL827" s="93">
        <f>IF(V827=0,"",V827/(1-AB827-AK827))</f>
      </c>
      <c r="AM827" s="95">
        <v>0.33</v>
      </c>
      <c r="AN827" s="93">
        <f>IF(V827=0,"",V827/(1-AB827-AM827))</f>
      </c>
      <c r="AO827" s="96">
        <v>1.2</v>
      </c>
      <c r="AP827" s="93">
        <f>IF(BD!AJ827="","",BD!AJ827*BD!AO827)</f>
      </c>
      <c r="AQ827" s="91">
        <f>BD!AM827/BD!AK827-1</f>
        <v>0</v>
      </c>
      <c r="AR827" s="91">
        <f>IF(BD!AN827="","",IF(BD!AJ827="","",BD!AN827/BD!AJ827-1))</f>
      </c>
      <c r="AS827" s="91">
        <f>IF(BD!AN827="","",IF(BD!AN827&lt;BD!AL827,"ABAIXO DA META","DENTRO DA META"))</f>
      </c>
      <c r="AT827" s="91" t="str">
        <f>IF(BD!AJ827="","EM ANÁLISE",IF(BD!AP827&gt;=BD!AN827,"GO", "NO GO"))</f>
        <v>EM ANÁLISE</v>
      </c>
      <c r="AU827" s="97">
        <f>IF(AN827="","",+BD!$AN827-AJ827)</f>
      </c>
      <c r="AV827" s="98"/>
      <c r="AW827" s="90">
        <f>BD!P827*BD!AC827</f>
        <v>0</v>
      </c>
      <c r="AX827" s="90">
        <f>BD!V827*BD!AC827</f>
        <v>0</v>
      </c>
      <c r="AY827" s="90">
        <f>IF(BD!AN827="","",BD!AN827*BD!AC827)</f>
      </c>
      <c r="AZ827" s="75" t="s">
        <v>123</v>
      </c>
      <c r="BA827" s="75" t="s">
        <v>115</v>
      </c>
      <c r="BB827" s="75">
        <v>1</v>
      </c>
      <c r="BC827" s="75" t="s">
        <v>116</v>
      </c>
      <c r="BD827" s="104"/>
      <c r="BE827" s="104"/>
      <c r="BF827" s="101"/>
      <c r="BG827" s="101"/>
      <c r="BH827" s="101"/>
      <c r="BI827" s="101"/>
      <c r="BJ827" s="101"/>
      <c r="BK827" s="101"/>
      <c r="BL827" s="101"/>
      <c r="BM827" s="101"/>
      <c r="BN827" s="101"/>
      <c r="BO827" s="103"/>
      <c r="BP827" s="101"/>
      <c r="BQ827" s="101"/>
      <c r="BR827" s="101"/>
      <c r="BS827" s="101"/>
      <c r="BT827" s="101"/>
      <c r="BU827" s="101"/>
      <c r="BV827" s="101"/>
      <c r="BW827" s="101"/>
      <c r="BX827" s="101"/>
      <c r="BY827" s="101"/>
      <c r="BZ827" s="101"/>
      <c r="CA827" s="101"/>
      <c r="CB827" s="101"/>
      <c r="CC827" s="101"/>
      <c r="CD827" s="101"/>
      <c r="CE827" s="101"/>
      <c r="CF827" s="101"/>
      <c r="CG827" s="37" t="e">
        <f>VLOOKUP(Table_1[[#This Row],[EAN]],'[1]Planilha1'!$E:$R,13,0)</f>
        <v>#N/A</v>
      </c>
      <c r="CI827" s="188">
        <f>IF(Table_1[[#This Row],[STATUS MERCADO]]="GO",Table_1[[#This Row],[M. BRUTA TOTAL]],0)</f>
        <v>0</v>
      </c>
      <c r="CJ827" s="188">
        <f>IF(Table_1[[#This Row],[STATUS MERCADO]]="GO",Table_1[[#This Row],[PV UNIT. REALIZADO]]*Table_1[[#This Row],[QUANTIDADE]],0)</f>
        <v>0</v>
      </c>
    </row>
    <row r="828" ht="15" hidden="1">
      <c r="A828" s="7"/>
      <c r="B828" s="84" t="s">
        <v>79</v>
      </c>
      <c r="C828" s="75">
        <v>220950</v>
      </c>
      <c r="D828" s="75">
        <v>3084</v>
      </c>
      <c r="E828" s="85">
        <v>7897520100500</v>
      </c>
      <c r="F828" s="86" t="s">
        <v>425</v>
      </c>
      <c r="G828" s="75" t="s">
        <v>24</v>
      </c>
      <c r="H828" s="75">
        <v>580</v>
      </c>
      <c r="I828" s="87" t="s">
        <v>280</v>
      </c>
      <c r="J828" s="75" t="s">
        <v>423</v>
      </c>
      <c r="K828" s="88" t="s">
        <v>84</v>
      </c>
      <c r="L828" s="88">
        <v>6</v>
      </c>
      <c r="M828" s="88">
        <v>0</v>
      </c>
      <c r="N828" s="75" t="s">
        <v>85</v>
      </c>
      <c r="O828" s="75" t="s">
        <v>114</v>
      </c>
      <c r="P828" s="89"/>
      <c r="Q828" s="90">
        <f>(17/100+7.6/100+1.65/100)*P828</f>
        <v>0</v>
      </c>
      <c r="R828" s="90"/>
      <c r="S828" s="90"/>
      <c r="T828" s="90"/>
      <c r="U828" s="90"/>
      <c r="V828" s="90">
        <f>+P828-Q828+R828+S828+T828+U828</f>
        <v>0</v>
      </c>
      <c r="W828" s="91">
        <f>(1.02/100)</f>
        <v>1.02E-2</v>
      </c>
      <c r="X828" s="91">
        <v>4.8E-3</v>
      </c>
      <c r="Y828" s="91">
        <v>0.17</v>
      </c>
      <c r="Z828" s="91">
        <v>1.65E-2</v>
      </c>
      <c r="AA828" s="91">
        <v>7.6E-2</v>
      </c>
      <c r="AB828" s="91">
        <f>SUM(W828:AA828)</f>
        <v>0.2775</v>
      </c>
      <c r="AC828" s="75">
        <v>6</v>
      </c>
      <c r="AD828" s="92">
        <f>IF(AL828="","",+AC828*AL828)</f>
      </c>
      <c r="AE828" s="93">
        <f>IF(AL828="","",+AL828*AB828)</f>
      </c>
      <c r="AF828" s="92">
        <f>IF(AL828="","",+AL828-AE828)</f>
      </c>
      <c r="AG828" s="93">
        <f>+V828</f>
        <v>0</v>
      </c>
      <c r="AH828" s="92">
        <f>IF(AF828="","",+AF828-AG828)</f>
      </c>
      <c r="AI828" s="92">
        <f>IF(AH828="","",+AH828*AC828)</f>
      </c>
      <c r="AJ828" s="93"/>
      <c r="AK828" s="94">
        <v>0.33</v>
      </c>
      <c r="AL828" s="93">
        <f>IF(V828=0,"",V828/(1-AB828-AK828))</f>
      </c>
      <c r="AM828" s="95">
        <v>0.33</v>
      </c>
      <c r="AN828" s="93">
        <f>IF(V828=0,"",V828/(1-AB828-AM828))</f>
      </c>
      <c r="AO828" s="96">
        <v>1.2</v>
      </c>
      <c r="AP828" s="93">
        <f>IF(BD!AJ828="","",BD!AJ828*BD!AO828)</f>
      </c>
      <c r="AQ828" s="91">
        <f>BD!AM828/BD!AK828-1</f>
        <v>0</v>
      </c>
      <c r="AR828" s="91">
        <f>IF(BD!AN828="","",IF(BD!AJ828="","",BD!AN828/BD!AJ828-1))</f>
      </c>
      <c r="AS828" s="91">
        <f>IF(BD!AN828="","",IF(BD!AN828&lt;BD!AL828,"ABAIXO DA META","DENTRO DA META"))</f>
      </c>
      <c r="AT828" s="91" t="str">
        <f>IF(BD!AJ828="","EM ANÁLISE",IF(BD!AP828&gt;=BD!AN828,"GO", "NO GO"))</f>
        <v>EM ANÁLISE</v>
      </c>
      <c r="AU828" s="97">
        <f>IF(AN828="","",+BD!$AN828-AJ828)</f>
      </c>
      <c r="AV828" s="98"/>
      <c r="AW828" s="90">
        <f>BD!P828*BD!AC828</f>
        <v>0</v>
      </c>
      <c r="AX828" s="90">
        <f>BD!V828*BD!AC828</f>
        <v>0</v>
      </c>
      <c r="AY828" s="90">
        <f>IF(BD!AN828="","",BD!AN828*BD!AC828)</f>
      </c>
      <c r="AZ828" s="75" t="s">
        <v>123</v>
      </c>
      <c r="BA828" s="75" t="s">
        <v>115</v>
      </c>
      <c r="BB828" s="75">
        <v>1</v>
      </c>
      <c r="BC828" s="75" t="s">
        <v>116</v>
      </c>
      <c r="BD828" s="104"/>
      <c r="BE828" s="104"/>
      <c r="BF828" s="101"/>
      <c r="BG828" s="101"/>
      <c r="BH828" s="101"/>
      <c r="BI828" s="101"/>
      <c r="BJ828" s="101"/>
      <c r="BK828" s="101"/>
      <c r="BL828" s="101"/>
      <c r="BM828" s="101"/>
      <c r="BN828" s="101"/>
      <c r="BO828" s="103"/>
      <c r="BP828" s="101"/>
      <c r="BQ828" s="101"/>
      <c r="BR828" s="101"/>
      <c r="BS828" s="101"/>
      <c r="BT828" s="101"/>
      <c r="BU828" s="101"/>
      <c r="BV828" s="101"/>
      <c r="BW828" s="101"/>
      <c r="BX828" s="101"/>
      <c r="BY828" s="101"/>
      <c r="BZ828" s="101"/>
      <c r="CA828" s="101"/>
      <c r="CB828" s="101"/>
      <c r="CC828" s="101"/>
      <c r="CD828" s="101"/>
      <c r="CE828" s="101"/>
      <c r="CF828" s="101"/>
      <c r="CG828" s="37" t="e">
        <f>VLOOKUP(Table_1[[#This Row],[EAN]],'[1]Planilha1'!$E:$R,13,0)</f>
        <v>#N/A</v>
      </c>
      <c r="CI828" s="188">
        <f>IF(Table_1[[#This Row],[STATUS MERCADO]]="GO",Table_1[[#This Row],[M. BRUTA TOTAL]],0)</f>
        <v>0</v>
      </c>
      <c r="CJ828" s="188">
        <f>IF(Table_1[[#This Row],[STATUS MERCADO]]="GO",Table_1[[#This Row],[PV UNIT. REALIZADO]]*Table_1[[#This Row],[QUANTIDADE]],0)</f>
        <v>0</v>
      </c>
    </row>
    <row r="829" ht="15" hidden="1">
      <c r="A829" s="7"/>
      <c r="B829" s="84" t="s">
        <v>79</v>
      </c>
      <c r="C829" s="75">
        <v>220954</v>
      </c>
      <c r="D829" s="75">
        <v>216639</v>
      </c>
      <c r="E829" s="85">
        <v>7894904216635</v>
      </c>
      <c r="F829" s="86" t="s">
        <v>430</v>
      </c>
      <c r="G829" s="75" t="s">
        <v>14</v>
      </c>
      <c r="H829" s="75">
        <v>2790</v>
      </c>
      <c r="I829" s="87" t="s">
        <v>431</v>
      </c>
      <c r="J829" s="75" t="s">
        <v>350</v>
      </c>
      <c r="K829" s="88" t="s">
        <v>84</v>
      </c>
      <c r="L829" s="88">
        <v>12</v>
      </c>
      <c r="M829" s="88">
        <v>4</v>
      </c>
      <c r="N829" s="75" t="s">
        <v>85</v>
      </c>
      <c r="O829" s="75" t="s">
        <v>155</v>
      </c>
      <c r="P829" s="89"/>
      <c r="Q829" s="90">
        <f>(17/100+7.6/100+1.65/100)*P829</f>
        <v>0</v>
      </c>
      <c r="R829" s="90"/>
      <c r="S829" s="90"/>
      <c r="T829" s="90"/>
      <c r="U829" s="90"/>
      <c r="V829" s="90">
        <f>+P829-Q829+R829+S829+T829+U829</f>
        <v>0</v>
      </c>
      <c r="W829" s="91">
        <f>(1.02/100)</f>
        <v>1.02E-2</v>
      </c>
      <c r="X829" s="91">
        <v>4.8E-3</v>
      </c>
      <c r="Y829" s="91">
        <v>0.17</v>
      </c>
      <c r="Z829" s="91">
        <v>1.65E-2</v>
      </c>
      <c r="AA829" s="91">
        <v>7.6E-2</v>
      </c>
      <c r="AB829" s="91">
        <f>SUM(W829:AA829)</f>
        <v>0.2775</v>
      </c>
      <c r="AC829" s="75">
        <v>12</v>
      </c>
      <c r="AD829" s="92">
        <f>IF(AL829="","",+AC829*AL829)</f>
      </c>
      <c r="AE829" s="93">
        <f>IF(AL829="","",+AL829*AB829)</f>
      </c>
      <c r="AF829" s="92">
        <f>IF(AL829="","",+AL829-AE829)</f>
      </c>
      <c r="AG829" s="93">
        <f>+V829</f>
        <v>0</v>
      </c>
      <c r="AH829" s="92">
        <f>IF(AF829="","",+AF829-AG829)</f>
      </c>
      <c r="AI829" s="92">
        <f>IF(AH829="","",+AH829*AC829)</f>
      </c>
      <c r="AJ829" s="93"/>
      <c r="AK829" s="94">
        <v>0.33</v>
      </c>
      <c r="AL829" s="93">
        <f>IF(V829=0,"",V829/(1-AB829-AK829))</f>
      </c>
      <c r="AM829" s="95">
        <v>0.33</v>
      </c>
      <c r="AN829" s="93">
        <f>IF(V829=0,"",V829/(1-AB829-AM829))</f>
      </c>
      <c r="AO829" s="96">
        <v>1.2</v>
      </c>
      <c r="AP829" s="93">
        <f>IF(BD!AJ829="","",BD!AJ829*BD!AO829)</f>
      </c>
      <c r="AQ829" s="91">
        <f>BD!AM829/BD!AK829-1</f>
        <v>0</v>
      </c>
      <c r="AR829" s="91">
        <f>IF(BD!AN829="","",IF(BD!AJ829="","",BD!AN829/BD!AJ829-1))</f>
      </c>
      <c r="AS829" s="91">
        <f>IF(BD!AN829="","",IF(BD!AN829&lt;BD!AL829,"ABAIXO DA META","DENTRO DA META"))</f>
      </c>
      <c r="AT829" s="91" t="str">
        <f>IF(BD!AJ829="","EM ANÁLISE",IF(BD!AP829&gt;=BD!AN829,"GO", "NO GO"))</f>
        <v>EM ANÁLISE</v>
      </c>
      <c r="AU829" s="97">
        <f>IF(AN829="","",+BD!$AN829-AJ829)</f>
      </c>
      <c r="AV829" s="98"/>
      <c r="AW829" s="90">
        <f>BD!P829*BD!AC829</f>
        <v>0</v>
      </c>
      <c r="AX829" s="90">
        <f>BD!V829*BD!AC829</f>
        <v>0</v>
      </c>
      <c r="AY829" s="90">
        <f>IF(BD!AN829="","",BD!AN829*BD!AC829)</f>
      </c>
      <c r="AZ829" s="75" t="s">
        <v>123</v>
      </c>
      <c r="BA829" s="75"/>
      <c r="BB829" s="75"/>
      <c r="BC829" s="75"/>
      <c r="BD829" s="104"/>
      <c r="BE829" s="104"/>
      <c r="BF829" s="101"/>
      <c r="BG829" s="101"/>
      <c r="BH829" s="101"/>
      <c r="BI829" s="101"/>
      <c r="BJ829" s="101"/>
      <c r="BK829" s="101"/>
      <c r="BL829" s="101"/>
      <c r="BM829" s="101"/>
      <c r="BN829" s="101"/>
      <c r="BO829" s="103"/>
      <c r="BP829" s="101"/>
      <c r="BQ829" s="101"/>
      <c r="BR829" s="101"/>
      <c r="BS829" s="101"/>
      <c r="BT829" s="101"/>
      <c r="BU829" s="101"/>
      <c r="BV829" s="101"/>
      <c r="BW829" s="101"/>
      <c r="BX829" s="101"/>
      <c r="BY829" s="101"/>
      <c r="BZ829" s="101"/>
      <c r="CA829" s="101"/>
      <c r="CB829" s="101"/>
      <c r="CC829" s="101"/>
      <c r="CD829" s="101"/>
      <c r="CE829" s="101"/>
      <c r="CF829" s="101"/>
      <c r="CG829" s="37" t="e">
        <f>VLOOKUP(Table_1[[#This Row],[EAN]],'[1]Planilha1'!$E:$R,13,0)</f>
        <v>#N/A</v>
      </c>
      <c r="CI829" s="188">
        <f>IF(Table_1[[#This Row],[STATUS MERCADO]]="GO",Table_1[[#This Row],[M. BRUTA TOTAL]],0)</f>
        <v>0</v>
      </c>
      <c r="CJ829" s="188">
        <f>IF(Table_1[[#This Row],[STATUS MERCADO]]="GO",Table_1[[#This Row],[PV UNIT. REALIZADO]]*Table_1[[#This Row],[QUANTIDADE]],0)</f>
        <v>0</v>
      </c>
    </row>
    <row r="830" ht="15" hidden="1">
      <c r="A830" s="7"/>
      <c r="B830" s="84" t="s">
        <v>79</v>
      </c>
      <c r="C830" s="75">
        <v>220957</v>
      </c>
      <c r="D830" s="75">
        <v>20235</v>
      </c>
      <c r="E830" s="85">
        <v>7898396114943</v>
      </c>
      <c r="F830" s="86" t="s">
        <v>434</v>
      </c>
      <c r="G830" s="75" t="s">
        <v>24</v>
      </c>
      <c r="H830" s="75">
        <v>590</v>
      </c>
      <c r="I830" s="87" t="s">
        <v>82</v>
      </c>
      <c r="J830" s="75" t="s">
        <v>399</v>
      </c>
      <c r="K830" s="88" t="s">
        <v>84</v>
      </c>
      <c r="L830" s="88">
        <v>10</v>
      </c>
      <c r="M830" s="88">
        <v>4</v>
      </c>
      <c r="N830" s="75" t="s">
        <v>85</v>
      </c>
      <c r="O830" s="75" t="s">
        <v>208</v>
      </c>
      <c r="P830" s="89"/>
      <c r="Q830" s="90">
        <f>(17/100+7.6/100+1.65/100)*P830</f>
        <v>0</v>
      </c>
      <c r="R830" s="90"/>
      <c r="S830" s="90"/>
      <c r="T830" s="90"/>
      <c r="U830" s="90"/>
      <c r="V830" s="90">
        <f>+P830-Q830+R830+S830+T830+U830</f>
        <v>0</v>
      </c>
      <c r="W830" s="91">
        <f>(1.02/100)</f>
        <v>1.02E-2</v>
      </c>
      <c r="X830" s="91">
        <v>4.8E-3</v>
      </c>
      <c r="Y830" s="91">
        <v>0.17</v>
      </c>
      <c r="Z830" s="91">
        <v>1.65E-2</v>
      </c>
      <c r="AA830" s="91">
        <v>7.6E-2</v>
      </c>
      <c r="AB830" s="91">
        <f>SUM(W830:AA830)</f>
        <v>0.2775</v>
      </c>
      <c r="AC830" s="75">
        <v>10</v>
      </c>
      <c r="AD830" s="92">
        <f>IF(AL830="","",+AC830*AL830)</f>
      </c>
      <c r="AE830" s="93">
        <f>IF(AL830="","",+AL830*AB830)</f>
      </c>
      <c r="AF830" s="92">
        <f>IF(AL830="","",+AL830-AE830)</f>
      </c>
      <c r="AG830" s="93">
        <f>+V830</f>
        <v>0</v>
      </c>
      <c r="AH830" s="92">
        <f>IF(AF830="","",+AF830-AG830)</f>
      </c>
      <c r="AI830" s="92">
        <f>IF(AH830="","",+AH830*AC830)</f>
      </c>
      <c r="AJ830" s="93"/>
      <c r="AK830" s="94">
        <v>0.33</v>
      </c>
      <c r="AL830" s="93">
        <f>IF(V830=0,"",V830/(1-AB830-AK830))</f>
      </c>
      <c r="AM830" s="95">
        <v>0.33</v>
      </c>
      <c r="AN830" s="93">
        <f>IF(V830=0,"",V830/(1-AB830-AM830))</f>
      </c>
      <c r="AO830" s="96">
        <v>1.2</v>
      </c>
      <c r="AP830" s="93">
        <f>IF(BD!AJ830="","",BD!AJ830*BD!AO830)</f>
      </c>
      <c r="AQ830" s="91">
        <f>BD!AM830/BD!AK830-1</f>
        <v>0</v>
      </c>
      <c r="AR830" s="91">
        <f>IF(BD!AN830="","",IF(BD!AJ830="","",BD!AN830/BD!AJ830-1))</f>
      </c>
      <c r="AS830" s="91">
        <f>IF(BD!AN830="","",IF(BD!AN830&lt;BD!AL830,"ABAIXO DA META","DENTRO DA META"))</f>
      </c>
      <c r="AT830" s="91" t="str">
        <f>IF(BD!AJ830="","EM ANÁLISE",IF(BD!AP830&gt;=BD!AN830,"GO", "NO GO"))</f>
        <v>EM ANÁLISE</v>
      </c>
      <c r="AU830" s="97">
        <f>IF(AN830="","",+BD!$AN830-AJ830)</f>
      </c>
      <c r="AV830" s="98"/>
      <c r="AW830" s="90">
        <f>BD!P830*BD!AC830</f>
        <v>0</v>
      </c>
      <c r="AX830" s="90">
        <f>BD!V830*BD!AC830</f>
        <v>0</v>
      </c>
      <c r="AY830" s="90">
        <f>IF(BD!AN830="","",BD!AN830*BD!AC830)</f>
      </c>
      <c r="AZ830" s="75" t="s">
        <v>123</v>
      </c>
      <c r="BA830" s="75" t="s">
        <v>115</v>
      </c>
      <c r="BB830" s="75">
        <v>1</v>
      </c>
      <c r="BC830" s="75" t="s">
        <v>209</v>
      </c>
      <c r="BD830" s="104"/>
      <c r="BE830" s="104"/>
      <c r="BF830" s="101"/>
      <c r="BG830" s="101"/>
      <c r="BH830" s="101"/>
      <c r="BI830" s="101"/>
      <c r="BJ830" s="101"/>
      <c r="BK830" s="101"/>
      <c r="BL830" s="101"/>
      <c r="BM830" s="101"/>
      <c r="BN830" s="101"/>
      <c r="BO830" s="103"/>
      <c r="BP830" s="101"/>
      <c r="BQ830" s="101"/>
      <c r="BR830" s="101"/>
      <c r="BS830" s="101"/>
      <c r="BT830" s="101"/>
      <c r="BU830" s="101"/>
      <c r="BV830" s="101"/>
      <c r="BW830" s="101"/>
      <c r="BX830" s="101"/>
      <c r="BY830" s="101"/>
      <c r="BZ830" s="101"/>
      <c r="CA830" s="101"/>
      <c r="CB830" s="101"/>
      <c r="CC830" s="101"/>
      <c r="CD830" s="101"/>
      <c r="CE830" s="101"/>
      <c r="CF830" s="101"/>
      <c r="CG830" s="37" t="e">
        <f>VLOOKUP(Table_1[[#This Row],[EAN]],'[1]Planilha1'!$E:$R,13,0)</f>
        <v>#N/A</v>
      </c>
      <c r="CI830" s="188">
        <f>IF(Table_1[[#This Row],[STATUS MERCADO]]="GO",Table_1[[#This Row],[M. BRUTA TOTAL]],0)</f>
        <v>0</v>
      </c>
      <c r="CJ830" s="188">
        <f>IF(Table_1[[#This Row],[STATUS MERCADO]]="GO",Table_1[[#This Row],[PV UNIT. REALIZADO]]*Table_1[[#This Row],[QUANTIDADE]],0)</f>
        <v>0</v>
      </c>
    </row>
    <row r="831" ht="15" hidden="1">
      <c r="A831" s="7"/>
      <c r="B831" s="84" t="s">
        <v>79</v>
      </c>
      <c r="C831" s="75">
        <v>220958</v>
      </c>
      <c r="D831" s="75">
        <v>716596</v>
      </c>
      <c r="E831" s="85">
        <v>7896228101604</v>
      </c>
      <c r="F831" s="86" t="s">
        <v>435</v>
      </c>
      <c r="G831" s="75" t="s">
        <v>17</v>
      </c>
      <c r="H831" s="75">
        <v>1990</v>
      </c>
      <c r="I831" s="87" t="s">
        <v>349</v>
      </c>
      <c r="J831" s="75" t="s">
        <v>350</v>
      </c>
      <c r="K831" s="88" t="s">
        <v>84</v>
      </c>
      <c r="L831" s="88">
        <v>2</v>
      </c>
      <c r="M831" s="88">
        <v>0</v>
      </c>
      <c r="N831" s="75" t="s">
        <v>85</v>
      </c>
      <c r="O831" s="105">
        <v>27152731000109</v>
      </c>
      <c r="P831" s="89"/>
      <c r="Q831" s="90">
        <f>(17/100+7.6/100+1.65/100)*P831</f>
        <v>0</v>
      </c>
      <c r="R831" s="90"/>
      <c r="S831" s="90"/>
      <c r="T831" s="90"/>
      <c r="U831" s="90"/>
      <c r="V831" s="90">
        <f>+P831-Q831+R831+S831+T831+U831</f>
        <v>0</v>
      </c>
      <c r="W831" s="91">
        <f>(1.02/100)</f>
        <v>1.02E-2</v>
      </c>
      <c r="X831" s="91">
        <v>4.8E-3</v>
      </c>
      <c r="Y831" s="91">
        <v>0.17</v>
      </c>
      <c r="Z831" s="91">
        <v>1.65E-2</v>
      </c>
      <c r="AA831" s="91">
        <v>7.6E-2</v>
      </c>
      <c r="AB831" s="91">
        <f>SUM(W831:AA831)</f>
        <v>0.2775</v>
      </c>
      <c r="AC831" s="75">
        <v>2</v>
      </c>
      <c r="AD831" s="92">
        <f>IF(AL831="","",+AC831*AL831)</f>
      </c>
      <c r="AE831" s="93">
        <f>IF(AL831="","",+AL831*AB831)</f>
      </c>
      <c r="AF831" s="92">
        <f>IF(AL831="","",+AL831-AE831)</f>
      </c>
      <c r="AG831" s="93">
        <f>+V831</f>
        <v>0</v>
      </c>
      <c r="AH831" s="92">
        <f>IF(AF831="","",+AF831-AG831)</f>
      </c>
      <c r="AI831" s="92">
        <f>IF(AH831="","",+AH831*AC831)</f>
      </c>
      <c r="AJ831" s="93"/>
      <c r="AK831" s="94">
        <v>0.33</v>
      </c>
      <c r="AL831" s="93">
        <f>IF(V831=0,"",V831/(1-AB831-AK831))</f>
      </c>
      <c r="AM831" s="95">
        <v>0.33</v>
      </c>
      <c r="AN831" s="93">
        <f>IF(V831=0,"",V831/(1-AB831-AM831))</f>
      </c>
      <c r="AO831" s="96">
        <v>1.2</v>
      </c>
      <c r="AP831" s="93">
        <f>IF(BD!AJ831="","",BD!AJ831*BD!AO831)</f>
      </c>
      <c r="AQ831" s="91">
        <f>BD!AM831/BD!AK831-1</f>
        <v>0</v>
      </c>
      <c r="AR831" s="91">
        <f>IF(BD!AN831="","",IF(BD!AJ831="","",BD!AN831/BD!AJ831-1))</f>
      </c>
      <c r="AS831" s="91">
        <f>IF(BD!AN831="","",IF(BD!AN831&lt;BD!AL831,"ABAIXO DA META","DENTRO DA META"))</f>
      </c>
      <c r="AT831" s="91" t="str">
        <f>IF(BD!AJ831="","EM ANÁLISE",IF(BD!AP831&gt;=BD!AN831,"GO", "NO GO"))</f>
        <v>EM ANÁLISE</v>
      </c>
      <c r="AU831" s="97">
        <f>IF(AN831="","",+BD!$AN831-AJ831)</f>
      </c>
      <c r="AV831" s="98"/>
      <c r="AW831" s="90">
        <f>BD!P831*BD!AC831</f>
        <v>0</v>
      </c>
      <c r="AX831" s="90">
        <f>BD!V831*BD!AC831</f>
        <v>0</v>
      </c>
      <c r="AY831" s="90">
        <f>IF(BD!AN831="","",BD!AN831*BD!AC831)</f>
      </c>
      <c r="AZ831" s="75" t="s">
        <v>123</v>
      </c>
      <c r="BA831" s="75"/>
      <c r="BB831" s="75"/>
      <c r="BC831" s="75"/>
      <c r="BD831" s="104"/>
      <c r="BE831" s="104"/>
      <c r="BF831" s="101"/>
      <c r="BG831" s="101"/>
      <c r="BH831" s="101"/>
      <c r="BI831" s="101"/>
      <c r="BJ831" s="101"/>
      <c r="BK831" s="101"/>
      <c r="BL831" s="101"/>
      <c r="BM831" s="101"/>
      <c r="BN831" s="101"/>
      <c r="BO831" s="103"/>
      <c r="BP831" s="101"/>
      <c r="BQ831" s="101"/>
      <c r="BR831" s="101"/>
      <c r="BS831" s="101"/>
      <c r="BT831" s="101"/>
      <c r="BU831" s="101"/>
      <c r="BV831" s="101"/>
      <c r="BW831" s="101"/>
      <c r="BX831" s="101"/>
      <c r="BY831" s="101"/>
      <c r="BZ831" s="101"/>
      <c r="CA831" s="101"/>
      <c r="CB831" s="101"/>
      <c r="CC831" s="101"/>
      <c r="CD831" s="101"/>
      <c r="CE831" s="101"/>
      <c r="CF831" s="101"/>
      <c r="CG831" s="37" t="e">
        <f>VLOOKUP(Table_1[[#This Row],[EAN]],'[1]Planilha1'!$E:$R,13,0)</f>
        <v>#N/A</v>
      </c>
      <c r="CI831" s="188">
        <f>IF(Table_1[[#This Row],[STATUS MERCADO]]="GO",Table_1[[#This Row],[M. BRUTA TOTAL]],0)</f>
        <v>0</v>
      </c>
      <c r="CJ831" s="188">
        <f>IF(Table_1[[#This Row],[STATUS MERCADO]]="GO",Table_1[[#This Row],[PV UNIT. REALIZADO]]*Table_1[[#This Row],[QUANTIDADE]],0)</f>
        <v>0</v>
      </c>
    </row>
    <row r="832" ht="15" hidden="1">
      <c r="A832" s="7"/>
      <c r="B832" s="84" t="s">
        <v>79</v>
      </c>
      <c r="C832" s="85">
        <v>220959</v>
      </c>
      <c r="D832" s="85">
        <v>716537</v>
      </c>
      <c r="E832" s="85">
        <v>7896228101468</v>
      </c>
      <c r="F832" s="86" t="s">
        <v>436</v>
      </c>
      <c r="G832" s="75" t="s">
        <v>17</v>
      </c>
      <c r="H832" s="75">
        <v>1990</v>
      </c>
      <c r="I832" s="87" t="s">
        <v>349</v>
      </c>
      <c r="J832" s="75" t="s">
        <v>350</v>
      </c>
      <c r="K832" s="88" t="s">
        <v>84</v>
      </c>
      <c r="L832" s="88">
        <v>2</v>
      </c>
      <c r="M832" s="88">
        <v>0</v>
      </c>
      <c r="N832" s="75" t="s">
        <v>85</v>
      </c>
      <c r="O832" s="75" t="s">
        <v>437</v>
      </c>
      <c r="P832" s="89">
        <v>6.2</v>
      </c>
      <c r="Q832" s="90">
        <f>(17/100+7.6/100+1.65/100)*P832</f>
        <v>1.6275000000000002</v>
      </c>
      <c r="R832" s="90"/>
      <c r="S832" s="90"/>
      <c r="T832" s="90"/>
      <c r="U832" s="90"/>
      <c r="V832" s="90">
        <f>+P832-Q832+R832+S832+T832+U832</f>
        <v>4.5725</v>
      </c>
      <c r="W832" s="91">
        <f>(1.02/100)</f>
        <v>1.02E-2</v>
      </c>
      <c r="X832" s="91">
        <v>4.8E-3</v>
      </c>
      <c r="Y832" s="91">
        <v>0.17</v>
      </c>
      <c r="Z832" s="91">
        <v>1.65E-2</v>
      </c>
      <c r="AA832" s="91">
        <v>7.6E-2</v>
      </c>
      <c r="AB832" s="91">
        <f>SUM(W832:AA832)</f>
        <v>0.2775</v>
      </c>
      <c r="AC832" s="75">
        <v>2</v>
      </c>
      <c r="AD832" s="92">
        <f>IF(AL832="","",+AC832*AL832)</f>
        <v>23.299363057324847</v>
      </c>
      <c r="AE832" s="93">
        <f>IF(AL832="","",+AL832*AB832)</f>
        <v>3.232786624203823</v>
      </c>
      <c r="AF832" s="92">
        <f>IF(AL832="","",+AL832-AE832)</f>
        <v>8.416894904458601</v>
      </c>
      <c r="AG832" s="93">
        <f>+V832</f>
        <v>4.5725</v>
      </c>
      <c r="AH832" s="92">
        <f>IF(AF832="","",+AF832-AG832)</f>
        <v>3.8443949044586017</v>
      </c>
      <c r="AI832" s="92">
        <f>IF(AH832="","",+AH832*AC832)</f>
        <v>7.688789808917203</v>
      </c>
      <c r="AJ832" s="93">
        <v>9.67</v>
      </c>
      <c r="AK832" s="94">
        <v>0.33</v>
      </c>
      <c r="AL832" s="93">
        <f>IF(V832=0,"",V832/(1-AB832-AK832))</f>
        <v>11.649681528662423</v>
      </c>
      <c r="AM832" s="95">
        <v>0.33</v>
      </c>
      <c r="AN832" s="93">
        <f>IF(V832=0,"",V832/(1-AB832-AM832))</f>
        <v>11.649681528662423</v>
      </c>
      <c r="AO832" s="96">
        <v>1.2</v>
      </c>
      <c r="AP832" s="93">
        <f>IF(BD!AJ832="","",BD!AJ832*BD!AO832)</f>
        <v>11.604</v>
      </c>
      <c r="AQ832" s="91">
        <f>BD!AM832/BD!AK832-1</f>
        <v>0</v>
      </c>
      <c r="AR832" s="91">
        <f>IF(BD!AN832="","",IF(BD!AJ832="","",BD!AN832/BD!AJ832-1))</f>
        <v>0.20472404639735498</v>
      </c>
      <c r="AS832" s="91" t="str">
        <f>IF(BD!AN832="","",IF(BD!AN832&lt;BD!AL832,"ABAIXO DA META","DENTRO DA META"))</f>
        <v>DENTRO DA META</v>
      </c>
      <c r="AT832" s="91" t="str">
        <f>IF(BD!AJ832="","EM ANÁLISE",IF(BD!AP832&gt;=BD!AN832,"GO", "NO GO"))</f>
        <v>NO GO</v>
      </c>
      <c r="AU832" s="97">
        <f>IF(AN832="","",+BD!$AN832-AJ832)</f>
        <v>1.9796815286624234</v>
      </c>
      <c r="AV832" s="98"/>
      <c r="AW832" s="90">
        <f>BD!P832*BD!AC832</f>
        <v>12.4</v>
      </c>
      <c r="AX832" s="90">
        <f>BD!V832*BD!AC832</f>
        <v>9.145</v>
      </c>
      <c r="AY832" s="90">
        <f>IF(BD!AN832="","",BD!AN832*BD!AC832)</f>
        <v>23.299363057324847</v>
      </c>
      <c r="AZ832" s="75" t="s">
        <v>5272</v>
      </c>
      <c r="BA832" s="75"/>
      <c r="BB832" s="75"/>
      <c r="BC832" s="75"/>
      <c r="BD832" s="99" t="s">
        <v>5257</v>
      </c>
      <c r="BE832" s="100" t="s">
        <v>4</v>
      </c>
      <c r="BF832" s="100" t="s">
        <v>4</v>
      </c>
      <c r="BG832" s="99" t="s">
        <v>5258</v>
      </c>
      <c r="BH832" s="101"/>
      <c r="BI832" s="101"/>
      <c r="BJ832" s="101"/>
      <c r="BK832" s="101"/>
      <c r="BL832" s="101"/>
      <c r="BM832" s="101"/>
      <c r="BN832" s="101"/>
      <c r="BO832" s="103"/>
      <c r="BP832" s="99">
        <v>140.622</v>
      </c>
      <c r="BQ832" s="99">
        <v>121</v>
      </c>
      <c r="BR832" s="101"/>
      <c r="BS832" s="99" t="s">
        <v>5260</v>
      </c>
      <c r="BT832" s="99" t="s">
        <v>5261</v>
      </c>
      <c r="BU832" s="99">
        <v>5102</v>
      </c>
      <c r="BV832" s="99"/>
      <c r="BW832" s="99"/>
      <c r="BX832" s="99"/>
      <c r="BY832" s="99"/>
      <c r="BZ832" s="99"/>
      <c r="CA832" s="99"/>
      <c r="CB832" s="99"/>
      <c r="CC832" s="99">
        <v>102</v>
      </c>
      <c r="CD832" s="99">
        <v>8</v>
      </c>
      <c r="CE832" s="99">
        <v>8</v>
      </c>
      <c r="CF832" s="99"/>
      <c r="CG832" s="37" t="e">
        <f>VLOOKUP(Table_1[[#This Row],[EAN]],'[1]Planilha1'!$E:$R,13,0)</f>
        <v>#N/A</v>
      </c>
      <c r="CI832" s="188">
        <f>IF(Table_1[[#This Row],[STATUS MERCADO]]="GO",Table_1[[#This Row],[M. BRUTA TOTAL]],0)</f>
        <v>0</v>
      </c>
      <c r="CJ832" s="188">
        <f>IF(Table_1[[#This Row],[STATUS MERCADO]]="GO",Table_1[[#This Row],[PV UNIT. REALIZADO]]*Table_1[[#This Row],[QUANTIDADE]],0)</f>
        <v>0</v>
      </c>
    </row>
    <row r="833" ht="15" hidden="1">
      <c r="A833" s="7"/>
      <c r="B833" s="84" t="s">
        <v>79</v>
      </c>
      <c r="C833" s="75">
        <v>220960</v>
      </c>
      <c r="D833" s="75">
        <v>716219</v>
      </c>
      <c r="E833" s="85">
        <v>7896228100713</v>
      </c>
      <c r="F833" s="86" t="s">
        <v>438</v>
      </c>
      <c r="G833" s="75" t="s">
        <v>17</v>
      </c>
      <c r="H833" s="75">
        <v>1990</v>
      </c>
      <c r="I833" s="87" t="s">
        <v>349</v>
      </c>
      <c r="J833" s="75" t="s">
        <v>350</v>
      </c>
      <c r="K833" s="88" t="s">
        <v>84</v>
      </c>
      <c r="L833" s="88">
        <v>2</v>
      </c>
      <c r="M833" s="88">
        <v>0</v>
      </c>
      <c r="N833" s="75" t="s">
        <v>85</v>
      </c>
      <c r="O833" s="105">
        <v>27152731000109</v>
      </c>
      <c r="P833" s="89"/>
      <c r="Q833" s="90">
        <f>(17/100+7.6/100+1.65/100)*P833</f>
        <v>0</v>
      </c>
      <c r="R833" s="90"/>
      <c r="S833" s="90"/>
      <c r="T833" s="90"/>
      <c r="U833" s="90"/>
      <c r="V833" s="90">
        <f>+P833-Q833+R833+S833+T833+U833</f>
        <v>0</v>
      </c>
      <c r="W833" s="91">
        <f>(1.02/100)</f>
        <v>1.02E-2</v>
      </c>
      <c r="X833" s="91">
        <v>4.8E-3</v>
      </c>
      <c r="Y833" s="91">
        <v>0.17</v>
      </c>
      <c r="Z833" s="91">
        <v>1.65E-2</v>
      </c>
      <c r="AA833" s="91">
        <v>7.6E-2</v>
      </c>
      <c r="AB833" s="91">
        <f>SUM(W833:AA833)</f>
        <v>0.2775</v>
      </c>
      <c r="AC833" s="75">
        <v>2</v>
      </c>
      <c r="AD833" s="92">
        <f>IF(AL833="","",+AC833*AL833)</f>
      </c>
      <c r="AE833" s="93">
        <f>IF(AL833="","",+AL833*AB833)</f>
      </c>
      <c r="AF833" s="92">
        <f>IF(AL833="","",+AL833-AE833)</f>
      </c>
      <c r="AG833" s="93">
        <f>+V833</f>
        <v>0</v>
      </c>
      <c r="AH833" s="92">
        <f>IF(AF833="","",+AF833-AG833)</f>
      </c>
      <c r="AI833" s="92">
        <f>IF(AH833="","",+AH833*AC833)</f>
      </c>
      <c r="AJ833" s="93"/>
      <c r="AK833" s="94">
        <v>0.33</v>
      </c>
      <c r="AL833" s="93">
        <f>IF(V833=0,"",V833/(1-AB833-AK833))</f>
      </c>
      <c r="AM833" s="95">
        <v>0.33</v>
      </c>
      <c r="AN833" s="93">
        <f>IF(V833=0,"",V833/(1-AB833-AM833))</f>
      </c>
      <c r="AO833" s="96">
        <v>1.2</v>
      </c>
      <c r="AP833" s="93">
        <f>IF(BD!AJ833="","",BD!AJ833*BD!AO833)</f>
      </c>
      <c r="AQ833" s="91">
        <f>BD!AM833/BD!AK833-1</f>
        <v>0</v>
      </c>
      <c r="AR833" s="91">
        <f>IF(BD!AN833="","",IF(BD!AJ833="","",BD!AN833/BD!AJ833-1))</f>
      </c>
      <c r="AS833" s="91">
        <f>IF(BD!AN833="","",IF(BD!AN833&lt;BD!AL833,"ABAIXO DA META","DENTRO DA META"))</f>
      </c>
      <c r="AT833" s="91" t="str">
        <f>IF(BD!AJ833="","EM ANÁLISE",IF(BD!AP833&gt;=BD!AN833,"GO", "NO GO"))</f>
        <v>EM ANÁLISE</v>
      </c>
      <c r="AU833" s="97">
        <f>IF(AN833="","",+BD!$AN833-AJ833)</f>
      </c>
      <c r="AV833" s="98"/>
      <c r="AW833" s="90">
        <f>BD!P833*BD!AC833</f>
        <v>0</v>
      </c>
      <c r="AX833" s="90">
        <f>BD!V833*BD!AC833</f>
        <v>0</v>
      </c>
      <c r="AY833" s="90">
        <f>IF(BD!AN833="","",BD!AN833*BD!AC833)</f>
      </c>
      <c r="AZ833" s="75" t="s">
        <v>123</v>
      </c>
      <c r="BA833" s="75"/>
      <c r="BB833" s="75"/>
      <c r="BC833" s="75"/>
      <c r="BD833" s="104"/>
      <c r="BE833" s="104"/>
      <c r="BF833" s="101"/>
      <c r="BG833" s="101"/>
      <c r="BH833" s="101"/>
      <c r="BI833" s="101"/>
      <c r="BJ833" s="101"/>
      <c r="BK833" s="101"/>
      <c r="BL833" s="101"/>
      <c r="BM833" s="101"/>
      <c r="BN833" s="101"/>
      <c r="BO833" s="103"/>
      <c r="BP833" s="101"/>
      <c r="BQ833" s="101"/>
      <c r="BR833" s="101"/>
      <c r="BS833" s="101"/>
      <c r="BT833" s="101"/>
      <c r="BU833" s="101"/>
      <c r="BV833" s="101"/>
      <c r="BW833" s="101"/>
      <c r="BX833" s="101"/>
      <c r="BY833" s="101"/>
      <c r="BZ833" s="101"/>
      <c r="CA833" s="101"/>
      <c r="CB833" s="101"/>
      <c r="CC833" s="101"/>
      <c r="CD833" s="101"/>
      <c r="CE833" s="101"/>
      <c r="CF833" s="101"/>
      <c r="CG833" s="37" t="e">
        <f>VLOOKUP(Table_1[[#This Row],[EAN]],'[1]Planilha1'!$E:$R,13,0)</f>
        <v>#N/A</v>
      </c>
      <c r="CI833" s="188">
        <f>IF(Table_1[[#This Row],[STATUS MERCADO]]="GO",Table_1[[#This Row],[M. BRUTA TOTAL]],0)</f>
        <v>0</v>
      </c>
      <c r="CJ833" s="188">
        <f>IF(Table_1[[#This Row],[STATUS MERCADO]]="GO",Table_1[[#This Row],[PV UNIT. REALIZADO]]*Table_1[[#This Row],[QUANTIDADE]],0)</f>
        <v>0</v>
      </c>
    </row>
    <row r="834" ht="15" hidden="1">
      <c r="A834" s="7"/>
      <c r="B834" s="84" t="s">
        <v>79</v>
      </c>
      <c r="C834" s="85">
        <v>220961</v>
      </c>
      <c r="D834" s="85">
        <v>716200</v>
      </c>
      <c r="E834" s="85">
        <v>7896228101161</v>
      </c>
      <c r="F834" s="86" t="s">
        <v>439</v>
      </c>
      <c r="G834" s="75" t="s">
        <v>17</v>
      </c>
      <c r="H834" s="75">
        <v>1990</v>
      </c>
      <c r="I834" s="87" t="s">
        <v>349</v>
      </c>
      <c r="J834" s="75" t="s">
        <v>350</v>
      </c>
      <c r="K834" s="88" t="s">
        <v>84</v>
      </c>
      <c r="L834" s="88">
        <v>2</v>
      </c>
      <c r="M834" s="88">
        <v>0</v>
      </c>
      <c r="N834" s="75" t="s">
        <v>85</v>
      </c>
      <c r="O834" s="75" t="s">
        <v>437</v>
      </c>
      <c r="P834" s="89">
        <v>6.2</v>
      </c>
      <c r="Q834" s="90">
        <f>(17/100+7.6/100+1.65/100)*P834</f>
        <v>1.6275000000000002</v>
      </c>
      <c r="R834" s="90"/>
      <c r="S834" s="90"/>
      <c r="T834" s="90"/>
      <c r="U834" s="90"/>
      <c r="V834" s="90">
        <f>+P834-Q834+R834+S834+T834+U834</f>
        <v>4.5725</v>
      </c>
      <c r="W834" s="91">
        <f>(1.02/100)</f>
        <v>1.02E-2</v>
      </c>
      <c r="X834" s="91">
        <v>4.8E-3</v>
      </c>
      <c r="Y834" s="91">
        <v>0.17</v>
      </c>
      <c r="Z834" s="91">
        <v>1.65E-2</v>
      </c>
      <c r="AA834" s="91">
        <v>7.6E-2</v>
      </c>
      <c r="AB834" s="91">
        <f>SUM(W834:AA834)</f>
        <v>0.2775</v>
      </c>
      <c r="AC834" s="75">
        <v>2</v>
      </c>
      <c r="AD834" s="92">
        <f>IF(AL834="","",+AC834*AL834)</f>
        <v>23.299363057324847</v>
      </c>
      <c r="AE834" s="93">
        <f>IF(AL834="","",+AL834*AB834)</f>
        <v>3.232786624203823</v>
      </c>
      <c r="AF834" s="92">
        <f>IF(AL834="","",+AL834-AE834)</f>
        <v>8.416894904458601</v>
      </c>
      <c r="AG834" s="93">
        <f>+V834</f>
        <v>4.5725</v>
      </c>
      <c r="AH834" s="92">
        <f>IF(AF834="","",+AF834-AG834)</f>
        <v>3.8443949044586017</v>
      </c>
      <c r="AI834" s="92">
        <f>IF(AH834="","",+AH834*AC834)</f>
        <v>7.688789808917203</v>
      </c>
      <c r="AJ834" s="93">
        <v>9.67</v>
      </c>
      <c r="AK834" s="94">
        <v>0.33</v>
      </c>
      <c r="AL834" s="93">
        <f>IF(V834=0,"",V834/(1-AB834-AK834))</f>
        <v>11.649681528662423</v>
      </c>
      <c r="AM834" s="95">
        <v>0.33</v>
      </c>
      <c r="AN834" s="93">
        <f>IF(V834=0,"",V834/(1-AB834-AM834))</f>
        <v>11.649681528662423</v>
      </c>
      <c r="AO834" s="96">
        <v>1.2</v>
      </c>
      <c r="AP834" s="93">
        <f>IF(BD!AJ834="","",BD!AJ834*BD!AO834)</f>
        <v>11.604</v>
      </c>
      <c r="AQ834" s="91">
        <f>BD!AM834/BD!AK834-1</f>
        <v>0</v>
      </c>
      <c r="AR834" s="91">
        <f>IF(BD!AN834="","",IF(BD!AJ834="","",BD!AN834/BD!AJ834-1))</f>
        <v>0.20472404639735498</v>
      </c>
      <c r="AS834" s="91" t="str">
        <f>IF(BD!AN834="","",IF(BD!AN834&lt;BD!AL834,"ABAIXO DA META","DENTRO DA META"))</f>
        <v>DENTRO DA META</v>
      </c>
      <c r="AT834" s="91" t="str">
        <f>IF(BD!AJ834="","EM ANÁLISE",IF(BD!AP834&gt;=BD!AN834,"GO", "NO GO"))</f>
        <v>NO GO</v>
      </c>
      <c r="AU834" s="97">
        <f>IF(AN834="","",+BD!$AN834-AJ834)</f>
        <v>1.9796815286624234</v>
      </c>
      <c r="AV834" s="98"/>
      <c r="AW834" s="90">
        <f>BD!P834*BD!AC834</f>
        <v>12.4</v>
      </c>
      <c r="AX834" s="90">
        <f>BD!V834*BD!AC834</f>
        <v>9.145</v>
      </c>
      <c r="AY834" s="90">
        <f>IF(BD!AN834="","",BD!AN834*BD!AC834)</f>
        <v>23.299363057324847</v>
      </c>
      <c r="AZ834" s="75" t="s">
        <v>5272</v>
      </c>
      <c r="BA834" s="75"/>
      <c r="BB834" s="75"/>
      <c r="BC834" s="75"/>
      <c r="BD834" s="99" t="s">
        <v>5257</v>
      </c>
      <c r="BE834" s="100" t="s">
        <v>4</v>
      </c>
      <c r="BF834" s="100" t="s">
        <v>4</v>
      </c>
      <c r="BG834" s="99" t="s">
        <v>5258</v>
      </c>
      <c r="BH834" s="101"/>
      <c r="BI834" s="101"/>
      <c r="BJ834" s="101"/>
      <c r="BK834" s="101"/>
      <c r="BL834" s="101"/>
      <c r="BM834" s="101"/>
      <c r="BN834" s="101"/>
      <c r="BO834" s="103"/>
      <c r="BP834" s="99">
        <v>140.622</v>
      </c>
      <c r="BQ834" s="99">
        <v>121</v>
      </c>
      <c r="BR834" s="101"/>
      <c r="BS834" s="99" t="s">
        <v>5260</v>
      </c>
      <c r="BT834" s="99" t="s">
        <v>5261</v>
      </c>
      <c r="BU834" s="99">
        <v>5102</v>
      </c>
      <c r="BV834" s="99"/>
      <c r="BW834" s="99"/>
      <c r="BX834" s="99"/>
      <c r="BY834" s="99"/>
      <c r="BZ834" s="99"/>
      <c r="CA834" s="99"/>
      <c r="CB834" s="99"/>
      <c r="CC834" s="99">
        <v>102</v>
      </c>
      <c r="CD834" s="99">
        <v>8</v>
      </c>
      <c r="CE834" s="99">
        <v>8</v>
      </c>
      <c r="CF834" s="99"/>
      <c r="CG834" s="37" t="e">
        <f>VLOOKUP(Table_1[[#This Row],[EAN]],'[1]Planilha1'!$E:$R,13,0)</f>
        <v>#N/A</v>
      </c>
      <c r="CI834" s="188">
        <f>IF(Table_1[[#This Row],[STATUS MERCADO]]="GO",Table_1[[#This Row],[M. BRUTA TOTAL]],0)</f>
        <v>0</v>
      </c>
      <c r="CJ834" s="188">
        <f>IF(Table_1[[#This Row],[STATUS MERCADO]]="GO",Table_1[[#This Row],[PV UNIT. REALIZADO]]*Table_1[[#This Row],[QUANTIDADE]],0)</f>
        <v>0</v>
      </c>
    </row>
    <row r="835" ht="15" hidden="1">
      <c r="A835" s="7"/>
      <c r="B835" s="84" t="s">
        <v>79</v>
      </c>
      <c r="C835" s="75">
        <v>220462</v>
      </c>
      <c r="D835" s="75">
        <v>49300</v>
      </c>
      <c r="E835" s="85">
        <v>7896006715160</v>
      </c>
      <c r="F835" s="86" t="s">
        <v>440</v>
      </c>
      <c r="G835" s="75" t="s">
        <v>16</v>
      </c>
      <c r="H835" s="75">
        <v>1420</v>
      </c>
      <c r="I835" s="87" t="s">
        <v>441</v>
      </c>
      <c r="J835" s="75" t="s">
        <v>442</v>
      </c>
      <c r="K835" s="88" t="s">
        <v>84</v>
      </c>
      <c r="L835" s="88">
        <v>18</v>
      </c>
      <c r="M835" s="88">
        <v>4</v>
      </c>
      <c r="N835" s="75" t="s">
        <v>85</v>
      </c>
      <c r="O835" s="75" t="s">
        <v>159</v>
      </c>
      <c r="P835" s="89"/>
      <c r="Q835" s="90">
        <f>(17/100+7.6/100+1.65/100)*P835</f>
        <v>0</v>
      </c>
      <c r="R835" s="90"/>
      <c r="S835" s="90"/>
      <c r="T835" s="90"/>
      <c r="U835" s="90"/>
      <c r="V835" s="90">
        <f>+P835-Q835+R835+S835+T835+U835</f>
        <v>0</v>
      </c>
      <c r="W835" s="91">
        <f>(1.02/100)</f>
        <v>1.02E-2</v>
      </c>
      <c r="X835" s="91">
        <v>4.8E-3</v>
      </c>
      <c r="Y835" s="91">
        <v>0.17</v>
      </c>
      <c r="Z835" s="91">
        <v>1.65E-2</v>
      </c>
      <c r="AA835" s="91">
        <v>7.6E-2</v>
      </c>
      <c r="AB835" s="91">
        <f>SUM(W835:AA835)</f>
        <v>0.2775</v>
      </c>
      <c r="AC835" s="75">
        <v>18</v>
      </c>
      <c r="AD835" s="92">
        <f>IF(AL835="","",+AC835*AL835)</f>
      </c>
      <c r="AE835" s="93">
        <f>IF(AL835="","",+AL835*AB835)</f>
      </c>
      <c r="AF835" s="92">
        <f>IF(AL835="","",+AL835-AE835)</f>
      </c>
      <c r="AG835" s="93">
        <f>+V835</f>
        <v>0</v>
      </c>
      <c r="AH835" s="92">
        <f>IF(AF835="","",+AF835-AG835)</f>
      </c>
      <c r="AI835" s="92">
        <f>IF(AH835="","",+AH835*AC835)</f>
      </c>
      <c r="AJ835" s="93"/>
      <c r="AK835" s="94">
        <v>0.33</v>
      </c>
      <c r="AL835" s="93">
        <f>IF(V835=0,"",V835/(1-AB835-AK835))</f>
      </c>
      <c r="AM835" s="95">
        <v>0.33</v>
      </c>
      <c r="AN835" s="93">
        <f>IF(V835=0,"",V835/(1-AB835-AM835))</f>
      </c>
      <c r="AO835" s="96">
        <v>1.2</v>
      </c>
      <c r="AP835" s="93">
        <f>IF(BD!AJ835="","",BD!AJ835*BD!AO835)</f>
      </c>
      <c r="AQ835" s="91">
        <f>BD!AM835/BD!AK835-1</f>
        <v>0</v>
      </c>
      <c r="AR835" s="91">
        <f>IF(BD!AN835="","",IF(BD!AJ835="","",BD!AN835/BD!AJ835-1))</f>
      </c>
      <c r="AS835" s="91">
        <f>IF(BD!AN835="","",IF(BD!AN835&lt;BD!AL835,"ABAIXO DA META","DENTRO DA META"))</f>
      </c>
      <c r="AT835" s="91" t="str">
        <f>IF(BD!AJ835="","EM ANÁLISE",IF(BD!AP835&gt;=BD!AN835,"GO", "NO GO"))</f>
        <v>EM ANÁLISE</v>
      </c>
      <c r="AU835" s="97">
        <f>IF(AN835="","",+BD!$AN835-AJ835)</f>
      </c>
      <c r="AV835" s="98"/>
      <c r="AW835" s="90">
        <f>BD!P835*BD!AC835</f>
        <v>0</v>
      </c>
      <c r="AX835" s="90">
        <f>BD!V835*BD!AC835</f>
        <v>0</v>
      </c>
      <c r="AY835" s="90">
        <f>IF(BD!AN835="","",BD!AN835*BD!AC835)</f>
      </c>
      <c r="AZ835" s="75" t="s">
        <v>123</v>
      </c>
      <c r="BA835" s="75"/>
      <c r="BB835" s="75"/>
      <c r="BC835" s="75"/>
      <c r="BD835" s="104"/>
      <c r="BE835" s="104"/>
      <c r="BF835" s="101"/>
      <c r="BG835" s="101"/>
      <c r="BH835" s="101"/>
      <c r="BI835" s="101"/>
      <c r="BJ835" s="101"/>
      <c r="BK835" s="101"/>
      <c r="BL835" s="101"/>
      <c r="BM835" s="101"/>
      <c r="BN835" s="101"/>
      <c r="BO835" s="103"/>
      <c r="BP835" s="101"/>
      <c r="BQ835" s="101"/>
      <c r="BR835" s="101"/>
      <c r="BS835" s="101"/>
      <c r="BT835" s="101"/>
      <c r="BU835" s="101"/>
      <c r="BV835" s="101"/>
      <c r="BW835" s="101"/>
      <c r="BX835" s="101"/>
      <c r="BY835" s="101"/>
      <c r="BZ835" s="101"/>
      <c r="CA835" s="101"/>
      <c r="CB835" s="101"/>
      <c r="CC835" s="101"/>
      <c r="CD835" s="101"/>
      <c r="CE835" s="101"/>
      <c r="CF835" s="101"/>
      <c r="CG835" s="37" t="e">
        <f>VLOOKUP(Table_1[[#This Row],[EAN]],'[1]Planilha1'!$E:$R,13,0)</f>
        <v>#N/A</v>
      </c>
      <c r="CI835" s="188">
        <f>IF(Table_1[[#This Row],[STATUS MERCADO]]="GO",Table_1[[#This Row],[M. BRUTA TOTAL]],0)</f>
        <v>0</v>
      </c>
      <c r="CJ835" s="188">
        <f>IF(Table_1[[#This Row],[STATUS MERCADO]]="GO",Table_1[[#This Row],[PV UNIT. REALIZADO]]*Table_1[[#This Row],[QUANTIDADE]],0)</f>
        <v>0</v>
      </c>
    </row>
    <row r="836" ht="15" hidden="1">
      <c r="A836" s="7"/>
      <c r="B836" s="84" t="s">
        <v>79</v>
      </c>
      <c r="C836" s="75">
        <v>220466</v>
      </c>
      <c r="D836" s="75">
        <v>49301</v>
      </c>
      <c r="E836" s="85">
        <v>7896006797944</v>
      </c>
      <c r="F836" s="86" t="s">
        <v>443</v>
      </c>
      <c r="G836" s="75" t="s">
        <v>16</v>
      </c>
      <c r="H836" s="75">
        <v>1420</v>
      </c>
      <c r="I836" s="87" t="s">
        <v>441</v>
      </c>
      <c r="J836" s="75" t="s">
        <v>442</v>
      </c>
      <c r="K836" s="88" t="s">
        <v>84</v>
      </c>
      <c r="L836" s="88">
        <v>18</v>
      </c>
      <c r="M836" s="88">
        <v>4</v>
      </c>
      <c r="N836" s="75" t="s">
        <v>85</v>
      </c>
      <c r="O836" s="75" t="s">
        <v>159</v>
      </c>
      <c r="P836" s="89"/>
      <c r="Q836" s="90">
        <f>(17/100+7.6/100+1.65/100)*P836</f>
        <v>0</v>
      </c>
      <c r="R836" s="90"/>
      <c r="S836" s="90"/>
      <c r="T836" s="90"/>
      <c r="U836" s="90"/>
      <c r="V836" s="90">
        <f>+P836-Q836+R836+S836+T836+U836</f>
        <v>0</v>
      </c>
      <c r="W836" s="91">
        <f>(1.02/100)</f>
        <v>1.02E-2</v>
      </c>
      <c r="X836" s="91">
        <v>4.8E-3</v>
      </c>
      <c r="Y836" s="91">
        <v>0.17</v>
      </c>
      <c r="Z836" s="91">
        <v>1.65E-2</v>
      </c>
      <c r="AA836" s="91">
        <v>7.6E-2</v>
      </c>
      <c r="AB836" s="91">
        <f>SUM(W836:AA836)</f>
        <v>0.2775</v>
      </c>
      <c r="AC836" s="75">
        <v>18</v>
      </c>
      <c r="AD836" s="92">
        <f>IF(AL836="","",+AC836*AL836)</f>
      </c>
      <c r="AE836" s="93">
        <f>IF(AL836="","",+AL836*AB836)</f>
      </c>
      <c r="AF836" s="92">
        <f>IF(AL836="","",+AL836-AE836)</f>
      </c>
      <c r="AG836" s="93">
        <f>+V836</f>
        <v>0</v>
      </c>
      <c r="AH836" s="92">
        <f>IF(AF836="","",+AF836-AG836)</f>
      </c>
      <c r="AI836" s="92">
        <f>IF(AH836="","",+AH836*AC836)</f>
      </c>
      <c r="AJ836" s="93"/>
      <c r="AK836" s="94">
        <v>0.33</v>
      </c>
      <c r="AL836" s="93">
        <f>IF(V836=0,"",V836/(1-AB836-AK836))</f>
      </c>
      <c r="AM836" s="95">
        <v>0.33</v>
      </c>
      <c r="AN836" s="93">
        <f>IF(V836=0,"",V836/(1-AB836-AM836))</f>
      </c>
      <c r="AO836" s="96">
        <v>1.2</v>
      </c>
      <c r="AP836" s="93">
        <f>IF(BD!AJ836="","",BD!AJ836*BD!AO836)</f>
      </c>
      <c r="AQ836" s="91">
        <f>BD!AM836/BD!AK836-1</f>
        <v>0</v>
      </c>
      <c r="AR836" s="91">
        <f>IF(BD!AN836="","",IF(BD!AJ836="","",BD!AN836/BD!AJ836-1))</f>
      </c>
      <c r="AS836" s="91">
        <f>IF(BD!AN836="","",IF(BD!AN836&lt;BD!AL836,"ABAIXO DA META","DENTRO DA META"))</f>
      </c>
      <c r="AT836" s="91" t="str">
        <f>IF(BD!AJ836="","EM ANÁLISE",IF(BD!AP836&gt;=BD!AN836,"GO", "NO GO"))</f>
        <v>EM ANÁLISE</v>
      </c>
      <c r="AU836" s="97">
        <f>IF(AN836="","",+BD!$AN836-AJ836)</f>
      </c>
      <c r="AV836" s="98"/>
      <c r="AW836" s="90">
        <f>BD!P836*BD!AC836</f>
        <v>0</v>
      </c>
      <c r="AX836" s="90">
        <f>BD!V836*BD!AC836</f>
        <v>0</v>
      </c>
      <c r="AY836" s="90">
        <f>IF(BD!AN836="","",BD!AN836*BD!AC836)</f>
      </c>
      <c r="AZ836" s="75" t="s">
        <v>123</v>
      </c>
      <c r="BA836" s="75"/>
      <c r="BB836" s="75"/>
      <c r="BC836" s="75"/>
      <c r="BD836" s="104"/>
      <c r="BE836" s="104"/>
      <c r="BF836" s="101"/>
      <c r="BG836" s="101"/>
      <c r="BH836" s="101"/>
      <c r="BI836" s="101"/>
      <c r="BJ836" s="101"/>
      <c r="BK836" s="101"/>
      <c r="BL836" s="101"/>
      <c r="BM836" s="101"/>
      <c r="BN836" s="101"/>
      <c r="BO836" s="103"/>
      <c r="BP836" s="101"/>
      <c r="BQ836" s="101"/>
      <c r="BR836" s="101"/>
      <c r="BS836" s="101"/>
      <c r="BT836" s="101"/>
      <c r="BU836" s="101"/>
      <c r="BV836" s="101"/>
      <c r="BW836" s="101"/>
      <c r="BX836" s="101"/>
      <c r="BY836" s="101"/>
      <c r="BZ836" s="101"/>
      <c r="CA836" s="101"/>
      <c r="CB836" s="101"/>
      <c r="CC836" s="101"/>
      <c r="CD836" s="101"/>
      <c r="CE836" s="101"/>
      <c r="CF836" s="101"/>
      <c r="CG836" s="37" t="e">
        <f>VLOOKUP(Table_1[[#This Row],[EAN]],'[1]Planilha1'!$E:$R,13,0)</f>
        <v>#N/A</v>
      </c>
      <c r="CI836" s="188">
        <f>IF(Table_1[[#This Row],[STATUS MERCADO]]="GO",Table_1[[#This Row],[M. BRUTA TOTAL]],0)</f>
        <v>0</v>
      </c>
      <c r="CJ836" s="188">
        <f>IF(Table_1[[#This Row],[STATUS MERCADO]]="GO",Table_1[[#This Row],[PV UNIT. REALIZADO]]*Table_1[[#This Row],[QUANTIDADE]],0)</f>
        <v>0</v>
      </c>
    </row>
    <row r="837" ht="15" hidden="1">
      <c r="A837" s="7"/>
      <c r="B837" s="84" t="s">
        <v>79</v>
      </c>
      <c r="C837" s="75">
        <v>220464</v>
      </c>
      <c r="D837" s="75">
        <v>47900</v>
      </c>
      <c r="E837" s="85">
        <v>7896006716402</v>
      </c>
      <c r="F837" s="86" t="s">
        <v>444</v>
      </c>
      <c r="G837" s="75" t="s">
        <v>16</v>
      </c>
      <c r="H837" s="75">
        <v>1420</v>
      </c>
      <c r="I837" s="87" t="s">
        <v>441</v>
      </c>
      <c r="J837" s="75" t="s">
        <v>442</v>
      </c>
      <c r="K837" s="88" t="s">
        <v>84</v>
      </c>
      <c r="L837" s="88">
        <v>18</v>
      </c>
      <c r="M837" s="88">
        <v>4</v>
      </c>
      <c r="N837" s="75" t="s">
        <v>85</v>
      </c>
      <c r="O837" s="75" t="s">
        <v>159</v>
      </c>
      <c r="P837" s="89"/>
      <c r="Q837" s="90">
        <f>(17/100+7.6/100+1.65/100)*P837</f>
        <v>0</v>
      </c>
      <c r="R837" s="90"/>
      <c r="S837" s="90"/>
      <c r="T837" s="90"/>
      <c r="U837" s="90"/>
      <c r="V837" s="90">
        <f>+P837-Q837+R837+S837+T837+U837</f>
        <v>0</v>
      </c>
      <c r="W837" s="91">
        <f>(1.02/100)</f>
        <v>1.02E-2</v>
      </c>
      <c r="X837" s="91">
        <v>4.8E-3</v>
      </c>
      <c r="Y837" s="91">
        <v>0.17</v>
      </c>
      <c r="Z837" s="91">
        <v>1.65E-2</v>
      </c>
      <c r="AA837" s="91">
        <v>7.6E-2</v>
      </c>
      <c r="AB837" s="91">
        <f>SUM(W837:AA837)</f>
        <v>0.2775</v>
      </c>
      <c r="AC837" s="75">
        <v>18</v>
      </c>
      <c r="AD837" s="92">
        <f>IF(AL837="","",+AC837*AL837)</f>
      </c>
      <c r="AE837" s="93">
        <f>IF(AL837="","",+AL837*AB837)</f>
      </c>
      <c r="AF837" s="92">
        <f>IF(AL837="","",+AL837-AE837)</f>
      </c>
      <c r="AG837" s="93">
        <f>+V837</f>
        <v>0</v>
      </c>
      <c r="AH837" s="92">
        <f>IF(AF837="","",+AF837-AG837)</f>
      </c>
      <c r="AI837" s="92">
        <f>IF(AH837="","",+AH837*AC837)</f>
      </c>
      <c r="AJ837" s="93"/>
      <c r="AK837" s="94">
        <v>0.33</v>
      </c>
      <c r="AL837" s="93">
        <f>IF(V837=0,"",V837/(1-AB837-AK837))</f>
      </c>
      <c r="AM837" s="95">
        <v>0.33</v>
      </c>
      <c r="AN837" s="93">
        <f>IF(V837=0,"",V837/(1-AB837-AM837))</f>
      </c>
      <c r="AO837" s="96">
        <v>1.2</v>
      </c>
      <c r="AP837" s="93">
        <f>IF(BD!AJ837="","",BD!AJ837*BD!AO837)</f>
      </c>
      <c r="AQ837" s="91">
        <f>BD!AM837/BD!AK837-1</f>
        <v>0</v>
      </c>
      <c r="AR837" s="91">
        <f>IF(BD!AN837="","",IF(BD!AJ837="","",BD!AN837/BD!AJ837-1))</f>
      </c>
      <c r="AS837" s="91">
        <f>IF(BD!AN837="","",IF(BD!AN837&lt;BD!AL837,"ABAIXO DA META","DENTRO DA META"))</f>
      </c>
      <c r="AT837" s="91" t="str">
        <f>IF(BD!AJ837="","EM ANÁLISE",IF(BD!AP837&gt;=BD!AN837,"GO", "NO GO"))</f>
        <v>EM ANÁLISE</v>
      </c>
      <c r="AU837" s="97">
        <f>IF(AN837="","",+BD!$AN837-AJ837)</f>
      </c>
      <c r="AV837" s="98"/>
      <c r="AW837" s="90">
        <f>BD!P837*BD!AC837</f>
        <v>0</v>
      </c>
      <c r="AX837" s="90">
        <f>BD!V837*BD!AC837</f>
        <v>0</v>
      </c>
      <c r="AY837" s="90">
        <f>IF(BD!AN837="","",BD!AN837*BD!AC837)</f>
      </c>
      <c r="AZ837" s="75" t="s">
        <v>123</v>
      </c>
      <c r="BA837" s="75"/>
      <c r="BB837" s="75"/>
      <c r="BC837" s="75"/>
      <c r="BD837" s="104"/>
      <c r="BE837" s="104"/>
      <c r="BF837" s="101"/>
      <c r="BG837" s="101"/>
      <c r="BH837" s="101"/>
      <c r="BI837" s="101"/>
      <c r="BJ837" s="101"/>
      <c r="BK837" s="101"/>
      <c r="BL837" s="101"/>
      <c r="BM837" s="101"/>
      <c r="BN837" s="101"/>
      <c r="BO837" s="103"/>
      <c r="BP837" s="101"/>
      <c r="BQ837" s="101"/>
      <c r="BR837" s="101"/>
      <c r="BS837" s="101"/>
      <c r="BT837" s="101"/>
      <c r="BU837" s="101"/>
      <c r="BV837" s="101"/>
      <c r="BW837" s="101"/>
      <c r="BX837" s="101"/>
      <c r="BY837" s="101"/>
      <c r="BZ837" s="101"/>
      <c r="CA837" s="101"/>
      <c r="CB837" s="101"/>
      <c r="CC837" s="101"/>
      <c r="CD837" s="101"/>
      <c r="CE837" s="101"/>
      <c r="CF837" s="101"/>
      <c r="CG837" s="37" t="e">
        <f>VLOOKUP(Table_1[[#This Row],[EAN]],'[1]Planilha1'!$E:$R,13,0)</f>
        <v>#N/A</v>
      </c>
      <c r="CI837" s="188">
        <f>IF(Table_1[[#This Row],[STATUS MERCADO]]="GO",Table_1[[#This Row],[M. BRUTA TOTAL]],0)</f>
        <v>0</v>
      </c>
      <c r="CJ837" s="188">
        <f>IF(Table_1[[#This Row],[STATUS MERCADO]]="GO",Table_1[[#This Row],[PV UNIT. REALIZADO]]*Table_1[[#This Row],[QUANTIDADE]],0)</f>
        <v>0</v>
      </c>
    </row>
    <row r="838" ht="15" hidden="1">
      <c r="A838" s="7"/>
      <c r="B838" s="84" t="s">
        <v>79</v>
      </c>
      <c r="C838" s="75">
        <v>220467</v>
      </c>
      <c r="D838" s="75">
        <v>47901</v>
      </c>
      <c r="E838" s="85">
        <v>7896006712398</v>
      </c>
      <c r="F838" s="86" t="s">
        <v>445</v>
      </c>
      <c r="G838" s="75" t="s">
        <v>16</v>
      </c>
      <c r="H838" s="75">
        <v>1420</v>
      </c>
      <c r="I838" s="87" t="s">
        <v>441</v>
      </c>
      <c r="J838" s="75" t="s">
        <v>442</v>
      </c>
      <c r="K838" s="88" t="s">
        <v>84</v>
      </c>
      <c r="L838" s="88">
        <v>18</v>
      </c>
      <c r="M838" s="88">
        <v>4</v>
      </c>
      <c r="N838" s="75" t="s">
        <v>85</v>
      </c>
      <c r="O838" s="75" t="s">
        <v>159</v>
      </c>
      <c r="P838" s="89"/>
      <c r="Q838" s="90">
        <f>(17/100+7.6/100+1.65/100)*P838</f>
        <v>0</v>
      </c>
      <c r="R838" s="90"/>
      <c r="S838" s="90"/>
      <c r="T838" s="90"/>
      <c r="U838" s="90"/>
      <c r="V838" s="90">
        <f>+P838-Q838+R838+S838+T838+U838</f>
        <v>0</v>
      </c>
      <c r="W838" s="91">
        <f>(1.02/100)</f>
        <v>1.02E-2</v>
      </c>
      <c r="X838" s="91">
        <v>4.8E-3</v>
      </c>
      <c r="Y838" s="91">
        <v>0.17</v>
      </c>
      <c r="Z838" s="91">
        <v>1.65E-2</v>
      </c>
      <c r="AA838" s="91">
        <v>7.6E-2</v>
      </c>
      <c r="AB838" s="91">
        <f>SUM(W838:AA838)</f>
        <v>0.2775</v>
      </c>
      <c r="AC838" s="75">
        <v>18</v>
      </c>
      <c r="AD838" s="92">
        <f>IF(AL838="","",+AC838*AL838)</f>
      </c>
      <c r="AE838" s="93">
        <f>IF(AL838="","",+AL838*AB838)</f>
      </c>
      <c r="AF838" s="92">
        <f>IF(AL838="","",+AL838-AE838)</f>
      </c>
      <c r="AG838" s="93">
        <f>+V838</f>
        <v>0</v>
      </c>
      <c r="AH838" s="92">
        <f>IF(AF838="","",+AF838-AG838)</f>
      </c>
      <c r="AI838" s="92">
        <f>IF(AH838="","",+AH838*AC838)</f>
      </c>
      <c r="AJ838" s="93"/>
      <c r="AK838" s="94">
        <v>0.33</v>
      </c>
      <c r="AL838" s="93">
        <f>IF(V838=0,"",V838/(1-AB838-AK838))</f>
      </c>
      <c r="AM838" s="95">
        <v>0.33</v>
      </c>
      <c r="AN838" s="93">
        <f>IF(V838=0,"",V838/(1-AB838-AM838))</f>
      </c>
      <c r="AO838" s="96">
        <v>1.2</v>
      </c>
      <c r="AP838" s="93">
        <f>IF(BD!AJ838="","",BD!AJ838*BD!AO838)</f>
      </c>
      <c r="AQ838" s="91">
        <f>BD!AM838/BD!AK838-1</f>
        <v>0</v>
      </c>
      <c r="AR838" s="91">
        <f>IF(BD!AN838="","",IF(BD!AJ838="","",BD!AN838/BD!AJ838-1))</f>
      </c>
      <c r="AS838" s="91">
        <f>IF(BD!AN838="","",IF(BD!AN838&lt;BD!AL838,"ABAIXO DA META","DENTRO DA META"))</f>
      </c>
      <c r="AT838" s="91" t="str">
        <f>IF(BD!AJ838="","EM ANÁLISE",IF(BD!AP838&gt;=BD!AN838,"GO", "NO GO"))</f>
        <v>EM ANÁLISE</v>
      </c>
      <c r="AU838" s="97">
        <f>IF(AN838="","",+BD!$AN838-AJ838)</f>
      </c>
      <c r="AV838" s="98"/>
      <c r="AW838" s="90">
        <f>BD!P838*BD!AC838</f>
        <v>0</v>
      </c>
      <c r="AX838" s="90">
        <f>BD!V838*BD!AC838</f>
        <v>0</v>
      </c>
      <c r="AY838" s="90">
        <f>IF(BD!AN838="","",BD!AN838*BD!AC838)</f>
      </c>
      <c r="AZ838" s="75" t="s">
        <v>123</v>
      </c>
      <c r="BA838" s="75"/>
      <c r="BB838" s="75"/>
      <c r="BC838" s="75"/>
      <c r="BD838" s="104"/>
      <c r="BE838" s="104"/>
      <c r="BF838" s="101"/>
      <c r="BG838" s="101"/>
      <c r="BH838" s="101"/>
      <c r="BI838" s="101"/>
      <c r="BJ838" s="101"/>
      <c r="BK838" s="101"/>
      <c r="BL838" s="101"/>
      <c r="BM838" s="101"/>
      <c r="BN838" s="101"/>
      <c r="BO838" s="103"/>
      <c r="BP838" s="101"/>
      <c r="BQ838" s="101"/>
      <c r="BR838" s="101"/>
      <c r="BS838" s="101"/>
      <c r="BT838" s="101"/>
      <c r="BU838" s="101"/>
      <c r="BV838" s="101"/>
      <c r="BW838" s="101"/>
      <c r="BX838" s="101"/>
      <c r="BY838" s="101"/>
      <c r="BZ838" s="101"/>
      <c r="CA838" s="101"/>
      <c r="CB838" s="101"/>
      <c r="CC838" s="101"/>
      <c r="CD838" s="101"/>
      <c r="CE838" s="101"/>
      <c r="CF838" s="101"/>
      <c r="CG838" s="37" t="e">
        <f>VLOOKUP(Table_1[[#This Row],[EAN]],'[1]Planilha1'!$E:$R,13,0)</f>
        <v>#N/A</v>
      </c>
      <c r="CI838" s="188">
        <f>IF(Table_1[[#This Row],[STATUS MERCADO]]="GO",Table_1[[#This Row],[M. BRUTA TOTAL]],0)</f>
        <v>0</v>
      </c>
      <c r="CJ838" s="188">
        <f>IF(Table_1[[#This Row],[STATUS MERCADO]]="GO",Table_1[[#This Row],[PV UNIT. REALIZADO]]*Table_1[[#This Row],[QUANTIDADE]],0)</f>
        <v>0</v>
      </c>
    </row>
    <row r="839" ht="15" hidden="1">
      <c r="A839" s="7"/>
      <c r="B839" s="84" t="s">
        <v>79</v>
      </c>
      <c r="C839" s="75">
        <v>220974</v>
      </c>
      <c r="D839" s="75">
        <v>72419</v>
      </c>
      <c r="E839" s="85">
        <v>7894904072415</v>
      </c>
      <c r="F839" s="86" t="s">
        <v>457</v>
      </c>
      <c r="G839" s="75" t="s">
        <v>17</v>
      </c>
      <c r="H839" s="75">
        <v>2690</v>
      </c>
      <c r="I839" s="87" t="s">
        <v>458</v>
      </c>
      <c r="J839" s="75" t="s">
        <v>395</v>
      </c>
      <c r="K839" s="88" t="s">
        <v>84</v>
      </c>
      <c r="L839" s="88">
        <v>7</v>
      </c>
      <c r="M839" s="88">
        <v>4</v>
      </c>
      <c r="N839" s="75" t="s">
        <v>85</v>
      </c>
      <c r="O839" s="75" t="s">
        <v>155</v>
      </c>
      <c r="P839" s="89"/>
      <c r="Q839" s="90">
        <f>(17/100+7.6/100+1.65/100)*P839</f>
        <v>0</v>
      </c>
      <c r="R839" s="90"/>
      <c r="S839" s="90"/>
      <c r="T839" s="90"/>
      <c r="U839" s="90"/>
      <c r="V839" s="90">
        <f>+P839-Q839+R839+S839+T839+U839</f>
        <v>0</v>
      </c>
      <c r="W839" s="91">
        <f>(1.02/100)</f>
        <v>1.02E-2</v>
      </c>
      <c r="X839" s="91">
        <v>4.8E-3</v>
      </c>
      <c r="Y839" s="91">
        <v>0.17</v>
      </c>
      <c r="Z839" s="91">
        <v>1.65E-2</v>
      </c>
      <c r="AA839" s="91">
        <v>7.6E-2</v>
      </c>
      <c r="AB839" s="91">
        <f>SUM(W839:AA839)</f>
        <v>0.2775</v>
      </c>
      <c r="AC839" s="75">
        <v>7</v>
      </c>
      <c r="AD839" s="92">
        <f>IF(AL839="","",+AC839*AL839)</f>
      </c>
      <c r="AE839" s="93">
        <f>IF(AL839="","",+AL839*AB839)</f>
      </c>
      <c r="AF839" s="92">
        <f>IF(AL839="","",+AL839-AE839)</f>
      </c>
      <c r="AG839" s="93">
        <f>+V839</f>
        <v>0</v>
      </c>
      <c r="AH839" s="92">
        <f>IF(AF839="","",+AF839-AG839)</f>
      </c>
      <c r="AI839" s="92">
        <f>IF(AH839="","",+AH839*AC839)</f>
      </c>
      <c r="AJ839" s="93"/>
      <c r="AK839" s="94">
        <v>0.33</v>
      </c>
      <c r="AL839" s="93">
        <f>IF(V839=0,"",V839/(1-AB839-AK839))</f>
      </c>
      <c r="AM839" s="95">
        <v>0.33</v>
      </c>
      <c r="AN839" s="93">
        <f>IF(V839=0,"",V839/(1-AB839-AM839))</f>
      </c>
      <c r="AO839" s="96">
        <v>1.2</v>
      </c>
      <c r="AP839" s="93">
        <f>IF(BD!AJ839="","",BD!AJ839*BD!AO839)</f>
      </c>
      <c r="AQ839" s="91">
        <f>BD!AM839/BD!AK839-1</f>
        <v>0</v>
      </c>
      <c r="AR839" s="91">
        <f>IF(BD!AN839="","",IF(BD!AJ839="","",BD!AN839/BD!AJ839-1))</f>
      </c>
      <c r="AS839" s="91">
        <f>IF(BD!AN839="","",IF(BD!AN839&lt;BD!AL839,"ABAIXO DA META","DENTRO DA META"))</f>
      </c>
      <c r="AT839" s="91" t="str">
        <f>IF(BD!AJ839="","EM ANÁLISE",IF(BD!AP839&gt;=BD!AN839,"GO", "NO GO"))</f>
        <v>EM ANÁLISE</v>
      </c>
      <c r="AU839" s="97">
        <f>IF(AN839="","",+BD!$AN839-AJ839)</f>
      </c>
      <c r="AV839" s="98"/>
      <c r="AW839" s="90">
        <f>BD!P839*BD!AC839</f>
        <v>0</v>
      </c>
      <c r="AX839" s="90">
        <f>BD!V839*BD!AC839</f>
        <v>0</v>
      </c>
      <c r="AY839" s="90">
        <f>IF(BD!AN839="","",BD!AN839*BD!AC839)</f>
      </c>
      <c r="AZ839" s="75" t="s">
        <v>123</v>
      </c>
      <c r="BA839" s="75"/>
      <c r="BB839" s="75"/>
      <c r="BC839" s="75"/>
      <c r="BD839" s="104"/>
      <c r="BE839" s="104"/>
      <c r="BF839" s="101"/>
      <c r="BG839" s="101"/>
      <c r="BH839" s="101"/>
      <c r="BI839" s="101"/>
      <c r="BJ839" s="101"/>
      <c r="BK839" s="101"/>
      <c r="BL839" s="101"/>
      <c r="BM839" s="101"/>
      <c r="BN839" s="101"/>
      <c r="BO839" s="103"/>
      <c r="BP839" s="101"/>
      <c r="BQ839" s="101"/>
      <c r="BR839" s="101"/>
      <c r="BS839" s="101"/>
      <c r="BT839" s="101"/>
      <c r="BU839" s="101"/>
      <c r="BV839" s="101"/>
      <c r="BW839" s="101"/>
      <c r="BX839" s="101"/>
      <c r="BY839" s="101"/>
      <c r="BZ839" s="101"/>
      <c r="CA839" s="101"/>
      <c r="CB839" s="101"/>
      <c r="CC839" s="101"/>
      <c r="CD839" s="101"/>
      <c r="CE839" s="101"/>
      <c r="CF839" s="101"/>
      <c r="CG839" s="37" t="e">
        <f>VLOOKUP(Table_1[[#This Row],[EAN]],'[1]Planilha1'!$E:$R,13,0)</f>
        <v>#N/A</v>
      </c>
      <c r="CI839" s="188">
        <f>IF(Table_1[[#This Row],[STATUS MERCADO]]="GO",Table_1[[#This Row],[M. BRUTA TOTAL]],0)</f>
        <v>0</v>
      </c>
      <c r="CJ839" s="188">
        <f>IF(Table_1[[#This Row],[STATUS MERCADO]]="GO",Table_1[[#This Row],[PV UNIT. REALIZADO]]*Table_1[[#This Row],[QUANTIDADE]],0)</f>
        <v>0</v>
      </c>
    </row>
    <row r="840" ht="15" hidden="1">
      <c r="A840" s="7"/>
      <c r="B840" s="84" t="s">
        <v>79</v>
      </c>
      <c r="C840" s="75">
        <v>220975</v>
      </c>
      <c r="D840" s="75">
        <v>217089</v>
      </c>
      <c r="E840" s="85">
        <v>7894904217083</v>
      </c>
      <c r="F840" s="86" t="s">
        <v>459</v>
      </c>
      <c r="G840" s="75" t="s">
        <v>14</v>
      </c>
      <c r="H840" s="75">
        <v>2790</v>
      </c>
      <c r="I840" s="87" t="s">
        <v>431</v>
      </c>
      <c r="J840" s="75" t="s">
        <v>449</v>
      </c>
      <c r="K840" s="88" t="s">
        <v>84</v>
      </c>
      <c r="L840" s="88">
        <v>4</v>
      </c>
      <c r="M840" s="88">
        <v>4</v>
      </c>
      <c r="N840" s="75" t="s">
        <v>85</v>
      </c>
      <c r="O840" s="75" t="s">
        <v>155</v>
      </c>
      <c r="P840" s="89"/>
      <c r="Q840" s="90">
        <f>(17/100+7.6/100+1.65/100)*P840</f>
        <v>0</v>
      </c>
      <c r="R840" s="90"/>
      <c r="S840" s="90"/>
      <c r="T840" s="90"/>
      <c r="U840" s="90"/>
      <c r="V840" s="90">
        <f>+P840-Q840+R840+S840+T840+U840</f>
        <v>0</v>
      </c>
      <c r="W840" s="91">
        <f>(1.02/100)</f>
        <v>1.02E-2</v>
      </c>
      <c r="X840" s="91">
        <v>4.8E-3</v>
      </c>
      <c r="Y840" s="91">
        <v>0.17</v>
      </c>
      <c r="Z840" s="91">
        <v>1.65E-2</v>
      </c>
      <c r="AA840" s="91">
        <v>7.6E-2</v>
      </c>
      <c r="AB840" s="91">
        <f>SUM(W840:AA840)</f>
        <v>0.2775</v>
      </c>
      <c r="AC840" s="75">
        <v>4</v>
      </c>
      <c r="AD840" s="92">
        <f>IF(AL840="","",+AC840*AL840)</f>
      </c>
      <c r="AE840" s="93">
        <f>IF(AL840="","",+AL840*AB840)</f>
      </c>
      <c r="AF840" s="92">
        <f>IF(AL840="","",+AL840-AE840)</f>
      </c>
      <c r="AG840" s="93">
        <f>+V840</f>
        <v>0</v>
      </c>
      <c r="AH840" s="92">
        <f>IF(AF840="","",+AF840-AG840)</f>
      </c>
      <c r="AI840" s="92">
        <f>IF(AH840="","",+AH840*AC840)</f>
      </c>
      <c r="AJ840" s="93"/>
      <c r="AK840" s="94">
        <v>0.33</v>
      </c>
      <c r="AL840" s="93">
        <f>IF(V840=0,"",V840/(1-AB840-AK840))</f>
      </c>
      <c r="AM840" s="95">
        <v>0.33</v>
      </c>
      <c r="AN840" s="93">
        <f>IF(V840=0,"",V840/(1-AB840-AM840))</f>
      </c>
      <c r="AO840" s="96">
        <v>1.2</v>
      </c>
      <c r="AP840" s="93">
        <f>IF(BD!AJ840="","",BD!AJ840*BD!AO840)</f>
      </c>
      <c r="AQ840" s="91">
        <f>BD!AM840/BD!AK840-1</f>
        <v>0</v>
      </c>
      <c r="AR840" s="91">
        <f>IF(BD!AN840="","",IF(BD!AJ840="","",BD!AN840/BD!AJ840-1))</f>
      </c>
      <c r="AS840" s="91">
        <f>IF(BD!AN840="","",IF(BD!AN840&lt;BD!AL840,"ABAIXO DA META","DENTRO DA META"))</f>
      </c>
      <c r="AT840" s="91" t="str">
        <f>IF(BD!AJ840="","EM ANÁLISE",IF(BD!AP840&gt;=BD!AN840,"GO", "NO GO"))</f>
        <v>EM ANÁLISE</v>
      </c>
      <c r="AU840" s="97">
        <f>IF(AN840="","",+BD!$AN840-AJ840)</f>
      </c>
      <c r="AV840" s="98"/>
      <c r="AW840" s="90">
        <f>BD!P840*BD!AC840</f>
        <v>0</v>
      </c>
      <c r="AX840" s="90">
        <f>BD!V840*BD!AC840</f>
        <v>0</v>
      </c>
      <c r="AY840" s="90">
        <f>IF(BD!AN840="","",BD!AN840*BD!AC840)</f>
      </c>
      <c r="AZ840" s="75" t="s">
        <v>123</v>
      </c>
      <c r="BA840" s="75"/>
      <c r="BB840" s="75"/>
      <c r="BC840" s="75"/>
      <c r="BD840" s="104"/>
      <c r="BE840" s="104"/>
      <c r="BF840" s="101"/>
      <c r="BG840" s="101"/>
      <c r="BH840" s="101"/>
      <c r="BI840" s="101"/>
      <c r="BJ840" s="101"/>
      <c r="BK840" s="101"/>
      <c r="BL840" s="101"/>
      <c r="BM840" s="101"/>
      <c r="BN840" s="101"/>
      <c r="BO840" s="103"/>
      <c r="BP840" s="101"/>
      <c r="BQ840" s="101"/>
      <c r="BR840" s="101"/>
      <c r="BS840" s="101"/>
      <c r="BT840" s="101"/>
      <c r="BU840" s="101"/>
      <c r="BV840" s="101"/>
      <c r="BW840" s="101"/>
      <c r="BX840" s="101"/>
      <c r="BY840" s="101"/>
      <c r="BZ840" s="101"/>
      <c r="CA840" s="101"/>
      <c r="CB840" s="101"/>
      <c r="CC840" s="101"/>
      <c r="CD840" s="101"/>
      <c r="CE840" s="101"/>
      <c r="CF840" s="101"/>
      <c r="CG840" s="37" t="e">
        <f>VLOOKUP(Table_1[[#This Row],[EAN]],'[1]Planilha1'!$E:$R,13,0)</f>
        <v>#N/A</v>
      </c>
      <c r="CI840" s="188">
        <f>IF(Table_1[[#This Row],[STATUS MERCADO]]="GO",Table_1[[#This Row],[M. BRUTA TOTAL]],0)</f>
        <v>0</v>
      </c>
      <c r="CJ840" s="188">
        <f>IF(Table_1[[#This Row],[STATUS MERCADO]]="GO",Table_1[[#This Row],[PV UNIT. REALIZADO]]*Table_1[[#This Row],[QUANTIDADE]],0)</f>
        <v>0</v>
      </c>
    </row>
    <row r="841" ht="15" hidden="1">
      <c r="A841" s="7"/>
      <c r="B841" s="84" t="s">
        <v>79</v>
      </c>
      <c r="C841" s="75">
        <v>220976</v>
      </c>
      <c r="D841" s="75">
        <v>41600</v>
      </c>
      <c r="E841" s="85">
        <v>7897765600575</v>
      </c>
      <c r="F841" s="86" t="s">
        <v>460</v>
      </c>
      <c r="G841" s="75" t="s">
        <v>19</v>
      </c>
      <c r="H841" s="75">
        <v>1510</v>
      </c>
      <c r="I841" s="87" t="s">
        <v>461</v>
      </c>
      <c r="J841" s="75" t="s">
        <v>462</v>
      </c>
      <c r="K841" s="88" t="s">
        <v>84</v>
      </c>
      <c r="L841" s="88">
        <v>12</v>
      </c>
      <c r="M841" s="88">
        <v>4</v>
      </c>
      <c r="N841" s="75" t="s">
        <v>85</v>
      </c>
      <c r="O841" s="75" t="s">
        <v>159</v>
      </c>
      <c r="P841" s="89"/>
      <c r="Q841" s="90">
        <f>(17/100+7.6/100+1.65/100)*P841</f>
        <v>0</v>
      </c>
      <c r="R841" s="90"/>
      <c r="S841" s="90"/>
      <c r="T841" s="90"/>
      <c r="U841" s="90"/>
      <c r="V841" s="90">
        <f>+P841-Q841+R841+S841+T841+U841</f>
        <v>0</v>
      </c>
      <c r="W841" s="91">
        <f>(1.02/100)</f>
        <v>1.02E-2</v>
      </c>
      <c r="X841" s="91">
        <v>4.8E-3</v>
      </c>
      <c r="Y841" s="91">
        <v>0.17</v>
      </c>
      <c r="Z841" s="91">
        <v>1.65E-2</v>
      </c>
      <c r="AA841" s="91">
        <v>7.6E-2</v>
      </c>
      <c r="AB841" s="91">
        <f>SUM(W841:AA841)</f>
        <v>0.2775</v>
      </c>
      <c r="AC841" s="75">
        <v>12</v>
      </c>
      <c r="AD841" s="92">
        <f>IF(AL841="","",+AC841*AL841)</f>
      </c>
      <c r="AE841" s="93">
        <f>IF(AL841="","",+AL841*AB841)</f>
      </c>
      <c r="AF841" s="92">
        <f>IF(AL841="","",+AL841-AE841)</f>
      </c>
      <c r="AG841" s="93">
        <f>+V841</f>
        <v>0</v>
      </c>
      <c r="AH841" s="92">
        <f>IF(AF841="","",+AF841-AG841)</f>
      </c>
      <c r="AI841" s="92">
        <f>IF(AH841="","",+AH841*AC841)</f>
      </c>
      <c r="AJ841" s="93"/>
      <c r="AK841" s="94">
        <v>0.33</v>
      </c>
      <c r="AL841" s="93">
        <f>IF(V841=0,"",V841/(1-AB841-AK841))</f>
      </c>
      <c r="AM841" s="95">
        <v>0.33</v>
      </c>
      <c r="AN841" s="93">
        <f>IF(V841=0,"",V841/(1-AB841-AM841))</f>
      </c>
      <c r="AO841" s="96">
        <v>1.2</v>
      </c>
      <c r="AP841" s="93">
        <f>IF(BD!AJ841="","",BD!AJ841*BD!AO841)</f>
      </c>
      <c r="AQ841" s="91">
        <f>BD!AM841/BD!AK841-1</f>
        <v>0</v>
      </c>
      <c r="AR841" s="91">
        <f>IF(BD!AN841="","",IF(BD!AJ841="","",BD!AN841/BD!AJ841-1))</f>
      </c>
      <c r="AS841" s="91">
        <f>IF(BD!AN841="","",IF(BD!AN841&lt;BD!AL841,"ABAIXO DA META","DENTRO DA META"))</f>
      </c>
      <c r="AT841" s="91" t="str">
        <f>IF(BD!AJ841="","EM ANÁLISE",IF(BD!AP841&gt;=BD!AN841,"GO", "NO GO"))</f>
        <v>EM ANÁLISE</v>
      </c>
      <c r="AU841" s="97">
        <f>IF(AN841="","",+BD!$AN841-AJ841)</f>
      </c>
      <c r="AV841" s="98"/>
      <c r="AW841" s="90">
        <f>BD!P841*BD!AC841</f>
        <v>0</v>
      </c>
      <c r="AX841" s="90">
        <f>BD!V841*BD!AC841</f>
        <v>0</v>
      </c>
      <c r="AY841" s="90">
        <f>IF(BD!AN841="","",BD!AN841*BD!AC841)</f>
      </c>
      <c r="AZ841" s="75" t="s">
        <v>123</v>
      </c>
      <c r="BA841" s="75"/>
      <c r="BB841" s="75"/>
      <c r="BC841" s="75"/>
      <c r="BD841" s="104"/>
      <c r="BE841" s="104"/>
      <c r="BF841" s="101"/>
      <c r="BG841" s="101"/>
      <c r="BH841" s="101"/>
      <c r="BI841" s="101"/>
      <c r="BJ841" s="101"/>
      <c r="BK841" s="101"/>
      <c r="BL841" s="101"/>
      <c r="BM841" s="101"/>
      <c r="BN841" s="101"/>
      <c r="BO841" s="103"/>
      <c r="BP841" s="101"/>
      <c r="BQ841" s="101"/>
      <c r="BR841" s="101"/>
      <c r="BS841" s="101"/>
      <c r="BT841" s="101"/>
      <c r="BU841" s="101"/>
      <c r="BV841" s="101"/>
      <c r="BW841" s="101"/>
      <c r="BX841" s="101"/>
      <c r="BY841" s="101"/>
      <c r="BZ841" s="101"/>
      <c r="CA841" s="101"/>
      <c r="CB841" s="101"/>
      <c r="CC841" s="101"/>
      <c r="CD841" s="101"/>
      <c r="CE841" s="101"/>
      <c r="CF841" s="101"/>
      <c r="CG841" s="37" t="e">
        <f>VLOOKUP(Table_1[[#This Row],[EAN]],'[1]Planilha1'!$E:$R,13,0)</f>
        <v>#N/A</v>
      </c>
      <c r="CI841" s="188">
        <f>IF(Table_1[[#This Row],[STATUS MERCADO]]="GO",Table_1[[#This Row],[M. BRUTA TOTAL]],0)</f>
        <v>0</v>
      </c>
      <c r="CJ841" s="188">
        <f>IF(Table_1[[#This Row],[STATUS MERCADO]]="GO",Table_1[[#This Row],[PV UNIT. REALIZADO]]*Table_1[[#This Row],[QUANTIDADE]],0)</f>
        <v>0</v>
      </c>
    </row>
    <row r="842" ht="15" hidden="1">
      <c r="A842" s="7"/>
      <c r="B842" s="84" t="s">
        <v>79</v>
      </c>
      <c r="C842" s="75">
        <v>220977</v>
      </c>
      <c r="D842" s="75">
        <v>41601</v>
      </c>
      <c r="E842" s="85">
        <v>7897765600667</v>
      </c>
      <c r="F842" s="86" t="s">
        <v>463</v>
      </c>
      <c r="G842" s="75" t="s">
        <v>19</v>
      </c>
      <c r="H842" s="75">
        <v>1510</v>
      </c>
      <c r="I842" s="87" t="s">
        <v>461</v>
      </c>
      <c r="J842" s="75" t="s">
        <v>464</v>
      </c>
      <c r="K842" s="88" t="s">
        <v>84</v>
      </c>
      <c r="L842" s="88">
        <v>12</v>
      </c>
      <c r="M842" s="88">
        <v>4</v>
      </c>
      <c r="N842" s="75" t="s">
        <v>85</v>
      </c>
      <c r="O842" s="75" t="s">
        <v>159</v>
      </c>
      <c r="P842" s="89"/>
      <c r="Q842" s="90">
        <f>(17/100+7.6/100+1.65/100)*P842</f>
        <v>0</v>
      </c>
      <c r="R842" s="90"/>
      <c r="S842" s="90"/>
      <c r="T842" s="90"/>
      <c r="U842" s="90"/>
      <c r="V842" s="90">
        <f>+P842-Q842+R842+S842+T842+U842</f>
        <v>0</v>
      </c>
      <c r="W842" s="91">
        <f>(1.02/100)</f>
        <v>1.02E-2</v>
      </c>
      <c r="X842" s="91">
        <v>4.8E-3</v>
      </c>
      <c r="Y842" s="91">
        <v>0.17</v>
      </c>
      <c r="Z842" s="91">
        <v>1.65E-2</v>
      </c>
      <c r="AA842" s="91">
        <v>7.6E-2</v>
      </c>
      <c r="AB842" s="91">
        <f>SUM(W842:AA842)</f>
        <v>0.2775</v>
      </c>
      <c r="AC842" s="75">
        <v>12</v>
      </c>
      <c r="AD842" s="92">
        <f>IF(AL842="","",+AC842*AL842)</f>
      </c>
      <c r="AE842" s="93">
        <f>IF(AL842="","",+AL842*AB842)</f>
      </c>
      <c r="AF842" s="92">
        <f>IF(AL842="","",+AL842-AE842)</f>
      </c>
      <c r="AG842" s="93">
        <f>+V842</f>
        <v>0</v>
      </c>
      <c r="AH842" s="92">
        <f>IF(AF842="","",+AF842-AG842)</f>
      </c>
      <c r="AI842" s="92">
        <f>IF(AH842="","",+AH842*AC842)</f>
      </c>
      <c r="AJ842" s="93"/>
      <c r="AK842" s="94">
        <v>0.33</v>
      </c>
      <c r="AL842" s="93">
        <f>IF(V842=0,"",V842/(1-AB842-AK842))</f>
      </c>
      <c r="AM842" s="95">
        <v>0.33</v>
      </c>
      <c r="AN842" s="93">
        <f>IF(V842=0,"",V842/(1-AB842-AM842))</f>
      </c>
      <c r="AO842" s="96">
        <v>1.2</v>
      </c>
      <c r="AP842" s="93">
        <f>IF(BD!AJ842="","",BD!AJ842*BD!AO842)</f>
      </c>
      <c r="AQ842" s="91">
        <f>BD!AM842/BD!AK842-1</f>
        <v>0</v>
      </c>
      <c r="AR842" s="91">
        <f>IF(BD!AN842="","",IF(BD!AJ842="","",BD!AN842/BD!AJ842-1))</f>
      </c>
      <c r="AS842" s="91">
        <f>IF(BD!AN842="","",IF(BD!AN842&lt;BD!AL842,"ABAIXO DA META","DENTRO DA META"))</f>
      </c>
      <c r="AT842" s="91" t="str">
        <f>IF(BD!AJ842="","EM ANÁLISE",IF(BD!AP842&gt;=BD!AN842,"GO", "NO GO"))</f>
        <v>EM ANÁLISE</v>
      </c>
      <c r="AU842" s="97">
        <f>IF(AN842="","",+BD!$AN842-AJ842)</f>
      </c>
      <c r="AV842" s="98"/>
      <c r="AW842" s="90">
        <f>BD!P842*BD!AC842</f>
        <v>0</v>
      </c>
      <c r="AX842" s="90">
        <f>BD!V842*BD!AC842</f>
        <v>0</v>
      </c>
      <c r="AY842" s="90">
        <f>IF(BD!AN842="","",BD!AN842*BD!AC842)</f>
      </c>
      <c r="AZ842" s="75" t="s">
        <v>123</v>
      </c>
      <c r="BA842" s="75"/>
      <c r="BB842" s="75"/>
      <c r="BC842" s="75"/>
      <c r="BD842" s="104"/>
      <c r="BE842" s="104"/>
      <c r="BF842" s="101"/>
      <c r="BG842" s="101"/>
      <c r="BH842" s="101"/>
      <c r="BI842" s="101"/>
      <c r="BJ842" s="101"/>
      <c r="BK842" s="101"/>
      <c r="BL842" s="101"/>
      <c r="BM842" s="101"/>
      <c r="BN842" s="101"/>
      <c r="BO842" s="103"/>
      <c r="BP842" s="101"/>
      <c r="BQ842" s="101"/>
      <c r="BR842" s="101"/>
      <c r="BS842" s="101"/>
      <c r="BT842" s="101"/>
      <c r="BU842" s="101"/>
      <c r="BV842" s="101"/>
      <c r="BW842" s="101"/>
      <c r="BX842" s="101"/>
      <c r="BY842" s="101"/>
      <c r="BZ842" s="101"/>
      <c r="CA842" s="101"/>
      <c r="CB842" s="101"/>
      <c r="CC842" s="101"/>
      <c r="CD842" s="101"/>
      <c r="CE842" s="101"/>
      <c r="CF842" s="101"/>
      <c r="CG842" s="37" t="e">
        <f>VLOOKUP(Table_1[[#This Row],[EAN]],'[1]Planilha1'!$E:$R,13,0)</f>
        <v>#N/A</v>
      </c>
      <c r="CI842" s="188">
        <f>IF(Table_1[[#This Row],[STATUS MERCADO]]="GO",Table_1[[#This Row],[M. BRUTA TOTAL]],0)</f>
        <v>0</v>
      </c>
      <c r="CJ842" s="188">
        <f>IF(Table_1[[#This Row],[STATUS MERCADO]]="GO",Table_1[[#This Row],[PV UNIT. REALIZADO]]*Table_1[[#This Row],[QUANTIDADE]],0)</f>
        <v>0</v>
      </c>
    </row>
    <row r="843" ht="15" hidden="1">
      <c r="A843" s="7"/>
      <c r="B843" s="84" t="s">
        <v>79</v>
      </c>
      <c r="C843" s="75">
        <v>220978</v>
      </c>
      <c r="D843" s="75">
        <v>42600</v>
      </c>
      <c r="E843" s="85">
        <v>7897765601794</v>
      </c>
      <c r="F843" s="86" t="s">
        <v>465</v>
      </c>
      <c r="G843" s="75" t="s">
        <v>19</v>
      </c>
      <c r="H843" s="75">
        <v>1510</v>
      </c>
      <c r="I843" s="87" t="s">
        <v>461</v>
      </c>
      <c r="J843" s="75" t="s">
        <v>466</v>
      </c>
      <c r="K843" s="88" t="s">
        <v>84</v>
      </c>
      <c r="L843" s="88">
        <v>24</v>
      </c>
      <c r="M843" s="88">
        <v>4</v>
      </c>
      <c r="N843" s="75" t="s">
        <v>85</v>
      </c>
      <c r="O843" s="75" t="s">
        <v>159</v>
      </c>
      <c r="P843" s="89"/>
      <c r="Q843" s="90">
        <f>(17/100+7.6/100+1.65/100)*P843</f>
        <v>0</v>
      </c>
      <c r="R843" s="90"/>
      <c r="S843" s="90"/>
      <c r="T843" s="90"/>
      <c r="U843" s="90"/>
      <c r="V843" s="90">
        <f>+P843-Q843+R843+S843+T843+U843</f>
        <v>0</v>
      </c>
      <c r="W843" s="91">
        <f>(1.02/100)</f>
        <v>1.02E-2</v>
      </c>
      <c r="X843" s="91">
        <v>4.8E-3</v>
      </c>
      <c r="Y843" s="91">
        <v>0.17</v>
      </c>
      <c r="Z843" s="91">
        <v>1.65E-2</v>
      </c>
      <c r="AA843" s="91">
        <v>7.6E-2</v>
      </c>
      <c r="AB843" s="91">
        <f>SUM(W843:AA843)</f>
        <v>0.2775</v>
      </c>
      <c r="AC843" s="75">
        <v>24</v>
      </c>
      <c r="AD843" s="92">
        <f>IF(AL843="","",+AC843*AL843)</f>
      </c>
      <c r="AE843" s="93">
        <f>IF(AL843="","",+AL843*AB843)</f>
      </c>
      <c r="AF843" s="92">
        <f>IF(AL843="","",+AL843-AE843)</f>
      </c>
      <c r="AG843" s="93">
        <f>+V843</f>
        <v>0</v>
      </c>
      <c r="AH843" s="92">
        <f>IF(AF843="","",+AF843-AG843)</f>
      </c>
      <c r="AI843" s="92">
        <f>IF(AH843="","",+AH843*AC843)</f>
      </c>
      <c r="AJ843" s="93"/>
      <c r="AK843" s="94">
        <v>0.33</v>
      </c>
      <c r="AL843" s="93">
        <f>IF(V843=0,"",V843/(1-AB843-AK843))</f>
      </c>
      <c r="AM843" s="95">
        <v>0.33</v>
      </c>
      <c r="AN843" s="93">
        <f>IF(V843=0,"",V843/(1-AB843-AM843))</f>
      </c>
      <c r="AO843" s="96">
        <v>1.2</v>
      </c>
      <c r="AP843" s="93">
        <f>IF(BD!AJ843="","",BD!AJ843*BD!AO843)</f>
      </c>
      <c r="AQ843" s="91">
        <f>BD!AM843/BD!AK843-1</f>
        <v>0</v>
      </c>
      <c r="AR843" s="91">
        <f>IF(BD!AN843="","",IF(BD!AJ843="","",BD!AN843/BD!AJ843-1))</f>
      </c>
      <c r="AS843" s="91">
        <f>IF(BD!AN843="","",IF(BD!AN843&lt;BD!AL843,"ABAIXO DA META","DENTRO DA META"))</f>
      </c>
      <c r="AT843" s="91" t="str">
        <f>IF(BD!AJ843="","EM ANÁLISE",IF(BD!AP843&gt;=BD!AN843,"GO", "NO GO"))</f>
        <v>EM ANÁLISE</v>
      </c>
      <c r="AU843" s="97">
        <f>IF(AN843="","",+BD!$AN843-AJ843)</f>
      </c>
      <c r="AV843" s="98"/>
      <c r="AW843" s="90">
        <f>BD!P843*BD!AC843</f>
        <v>0</v>
      </c>
      <c r="AX843" s="90">
        <f>BD!V843*BD!AC843</f>
        <v>0</v>
      </c>
      <c r="AY843" s="90">
        <f>IF(BD!AN843="","",BD!AN843*BD!AC843)</f>
      </c>
      <c r="AZ843" s="75" t="s">
        <v>123</v>
      </c>
      <c r="BA843" s="75"/>
      <c r="BB843" s="75"/>
      <c r="BC843" s="75"/>
      <c r="BD843" s="104"/>
      <c r="BE843" s="104"/>
      <c r="BF843" s="101"/>
      <c r="BG843" s="101"/>
      <c r="BH843" s="101"/>
      <c r="BI843" s="101"/>
      <c r="BJ843" s="101"/>
      <c r="BK843" s="101"/>
      <c r="BL843" s="101"/>
      <c r="BM843" s="101"/>
      <c r="BN843" s="101"/>
      <c r="BO843" s="103"/>
      <c r="BP843" s="101"/>
      <c r="BQ843" s="101"/>
      <c r="BR843" s="101"/>
      <c r="BS843" s="101"/>
      <c r="BT843" s="101"/>
      <c r="BU843" s="101"/>
      <c r="BV843" s="101"/>
      <c r="BW843" s="101"/>
      <c r="BX843" s="101"/>
      <c r="BY843" s="101"/>
      <c r="BZ843" s="101"/>
      <c r="CA843" s="101"/>
      <c r="CB843" s="101"/>
      <c r="CC843" s="101"/>
      <c r="CD843" s="101"/>
      <c r="CE843" s="101"/>
      <c r="CF843" s="101"/>
      <c r="CG843" s="37" t="e">
        <f>VLOOKUP(Table_1[[#This Row],[EAN]],'[1]Planilha1'!$E:$R,13,0)</f>
        <v>#N/A</v>
      </c>
      <c r="CI843" s="188">
        <f>IF(Table_1[[#This Row],[STATUS MERCADO]]="GO",Table_1[[#This Row],[M. BRUTA TOTAL]],0)</f>
        <v>0</v>
      </c>
      <c r="CJ843" s="188">
        <f>IF(Table_1[[#This Row],[STATUS MERCADO]]="GO",Table_1[[#This Row],[PV UNIT. REALIZADO]]*Table_1[[#This Row],[QUANTIDADE]],0)</f>
        <v>0</v>
      </c>
    </row>
    <row r="844" ht="15" hidden="1">
      <c r="A844" s="7"/>
      <c r="B844" s="84" t="s">
        <v>79</v>
      </c>
      <c r="C844" s="75">
        <v>220979</v>
      </c>
      <c r="D844" s="75">
        <v>41700</v>
      </c>
      <c r="E844" s="85">
        <v>7897765601039</v>
      </c>
      <c r="F844" s="86" t="s">
        <v>467</v>
      </c>
      <c r="G844" s="75" t="s">
        <v>19</v>
      </c>
      <c r="H844" s="75">
        <v>1510</v>
      </c>
      <c r="I844" s="87" t="s">
        <v>461</v>
      </c>
      <c r="J844" s="75" t="s">
        <v>468</v>
      </c>
      <c r="K844" s="88" t="s">
        <v>84</v>
      </c>
      <c r="L844" s="88">
        <v>12</v>
      </c>
      <c r="M844" s="88">
        <v>4</v>
      </c>
      <c r="N844" s="75" t="s">
        <v>85</v>
      </c>
      <c r="O844" s="75" t="s">
        <v>159</v>
      </c>
      <c r="P844" s="89"/>
      <c r="Q844" s="90">
        <f>(17/100+7.6/100+1.65/100)*P844</f>
        <v>0</v>
      </c>
      <c r="R844" s="90"/>
      <c r="S844" s="90"/>
      <c r="T844" s="90"/>
      <c r="U844" s="90"/>
      <c r="V844" s="90">
        <f>+P844-Q844+R844+S844+T844+U844</f>
        <v>0</v>
      </c>
      <c r="W844" s="91">
        <f>(1.02/100)</f>
        <v>1.02E-2</v>
      </c>
      <c r="X844" s="91">
        <v>4.8E-3</v>
      </c>
      <c r="Y844" s="91">
        <v>0.17</v>
      </c>
      <c r="Z844" s="91">
        <v>1.65E-2</v>
      </c>
      <c r="AA844" s="91">
        <v>7.6E-2</v>
      </c>
      <c r="AB844" s="91">
        <f>SUM(W844:AA844)</f>
        <v>0.2775</v>
      </c>
      <c r="AC844" s="75">
        <v>12</v>
      </c>
      <c r="AD844" s="92">
        <f>IF(AL844="","",+AC844*AL844)</f>
      </c>
      <c r="AE844" s="93">
        <f>IF(AL844="","",+AL844*AB844)</f>
      </c>
      <c r="AF844" s="92">
        <f>IF(AL844="","",+AL844-AE844)</f>
      </c>
      <c r="AG844" s="93">
        <f>+V844</f>
        <v>0</v>
      </c>
      <c r="AH844" s="92">
        <f>IF(AF844="","",+AF844-AG844)</f>
      </c>
      <c r="AI844" s="92">
        <f>IF(AH844="","",+AH844*AC844)</f>
      </c>
      <c r="AJ844" s="93"/>
      <c r="AK844" s="94">
        <v>0.33</v>
      </c>
      <c r="AL844" s="93">
        <f>IF(V844=0,"",V844/(1-AB844-AK844))</f>
      </c>
      <c r="AM844" s="95">
        <v>0.33</v>
      </c>
      <c r="AN844" s="93">
        <f>IF(V844=0,"",V844/(1-AB844-AM844))</f>
      </c>
      <c r="AO844" s="96">
        <v>1.2</v>
      </c>
      <c r="AP844" s="93">
        <f>IF(BD!AJ844="","",BD!AJ844*BD!AO844)</f>
      </c>
      <c r="AQ844" s="91">
        <f>BD!AM844/BD!AK844-1</f>
        <v>0</v>
      </c>
      <c r="AR844" s="91">
        <f>IF(BD!AN844="","",IF(BD!AJ844="","",BD!AN844/BD!AJ844-1))</f>
      </c>
      <c r="AS844" s="91">
        <f>IF(BD!AN844="","",IF(BD!AN844&lt;BD!AL844,"ABAIXO DA META","DENTRO DA META"))</f>
      </c>
      <c r="AT844" s="91" t="str">
        <f>IF(BD!AJ844="","EM ANÁLISE",IF(BD!AP844&gt;=BD!AN844,"GO", "NO GO"))</f>
        <v>EM ANÁLISE</v>
      </c>
      <c r="AU844" s="97">
        <f>IF(AN844="","",+BD!$AN844-AJ844)</f>
      </c>
      <c r="AV844" s="98"/>
      <c r="AW844" s="90">
        <f>BD!P844*BD!AC844</f>
        <v>0</v>
      </c>
      <c r="AX844" s="90">
        <f>BD!V844*BD!AC844</f>
        <v>0</v>
      </c>
      <c r="AY844" s="90">
        <f>IF(BD!AN844="","",BD!AN844*BD!AC844)</f>
      </c>
      <c r="AZ844" s="75" t="s">
        <v>123</v>
      </c>
      <c r="BA844" s="75"/>
      <c r="BB844" s="75"/>
      <c r="BC844" s="75"/>
      <c r="BD844" s="104"/>
      <c r="BE844" s="104"/>
      <c r="BF844" s="101"/>
      <c r="BG844" s="101"/>
      <c r="BH844" s="101"/>
      <c r="BI844" s="101"/>
      <c r="BJ844" s="101"/>
      <c r="BK844" s="101"/>
      <c r="BL844" s="101"/>
      <c r="BM844" s="101"/>
      <c r="BN844" s="101"/>
      <c r="BO844" s="103"/>
      <c r="BP844" s="101"/>
      <c r="BQ844" s="101"/>
      <c r="BR844" s="101"/>
      <c r="BS844" s="101"/>
      <c r="BT844" s="101"/>
      <c r="BU844" s="101"/>
      <c r="BV844" s="101"/>
      <c r="BW844" s="101"/>
      <c r="BX844" s="101"/>
      <c r="BY844" s="101"/>
      <c r="BZ844" s="101"/>
      <c r="CA844" s="101"/>
      <c r="CB844" s="101"/>
      <c r="CC844" s="101"/>
      <c r="CD844" s="101"/>
      <c r="CE844" s="101"/>
      <c r="CF844" s="101"/>
      <c r="CG844" s="37" t="e">
        <f>VLOOKUP(Table_1[[#This Row],[EAN]],'[1]Planilha1'!$E:$R,13,0)</f>
        <v>#N/A</v>
      </c>
      <c r="CI844" s="188">
        <f>IF(Table_1[[#This Row],[STATUS MERCADO]]="GO",Table_1[[#This Row],[M. BRUTA TOTAL]],0)</f>
        <v>0</v>
      </c>
      <c r="CJ844" s="188">
        <f>IF(Table_1[[#This Row],[STATUS MERCADO]]="GO",Table_1[[#This Row],[PV UNIT. REALIZADO]]*Table_1[[#This Row],[QUANTIDADE]],0)</f>
        <v>0</v>
      </c>
    </row>
    <row r="845" ht="15" hidden="1">
      <c r="A845" s="7"/>
      <c r="B845" s="84" t="s">
        <v>79</v>
      </c>
      <c r="C845" s="75">
        <v>220980</v>
      </c>
      <c r="D845" s="75">
        <v>41800</v>
      </c>
      <c r="E845" s="85">
        <v>7897765600537</v>
      </c>
      <c r="F845" s="86" t="s">
        <v>469</v>
      </c>
      <c r="G845" s="75" t="s">
        <v>19</v>
      </c>
      <c r="H845" s="75">
        <v>1510</v>
      </c>
      <c r="I845" s="87" t="s">
        <v>461</v>
      </c>
      <c r="J845" s="75" t="s">
        <v>470</v>
      </c>
      <c r="K845" s="88" t="s">
        <v>84</v>
      </c>
      <c r="L845" s="88">
        <v>12</v>
      </c>
      <c r="M845" s="88">
        <v>4</v>
      </c>
      <c r="N845" s="75" t="s">
        <v>85</v>
      </c>
      <c r="O845" s="75" t="s">
        <v>159</v>
      </c>
      <c r="P845" s="89"/>
      <c r="Q845" s="90">
        <f>(17/100+7.6/100+1.65/100)*P845</f>
        <v>0</v>
      </c>
      <c r="R845" s="90"/>
      <c r="S845" s="90"/>
      <c r="T845" s="90"/>
      <c r="U845" s="90"/>
      <c r="V845" s="90">
        <f>+P845-Q845+R845+S845+T845+U845</f>
        <v>0</v>
      </c>
      <c r="W845" s="91">
        <f>(1.02/100)</f>
        <v>1.02E-2</v>
      </c>
      <c r="X845" s="91">
        <v>4.8E-3</v>
      </c>
      <c r="Y845" s="91">
        <v>0.17</v>
      </c>
      <c r="Z845" s="91">
        <v>1.65E-2</v>
      </c>
      <c r="AA845" s="91">
        <v>7.6E-2</v>
      </c>
      <c r="AB845" s="91">
        <f>SUM(W845:AA845)</f>
        <v>0.2775</v>
      </c>
      <c r="AC845" s="75">
        <v>12</v>
      </c>
      <c r="AD845" s="92">
        <f>IF(AL845="","",+AC845*AL845)</f>
      </c>
      <c r="AE845" s="93">
        <f>IF(AL845="","",+AL845*AB845)</f>
      </c>
      <c r="AF845" s="92">
        <f>IF(AL845="","",+AL845-AE845)</f>
      </c>
      <c r="AG845" s="93">
        <f>+V845</f>
        <v>0</v>
      </c>
      <c r="AH845" s="92">
        <f>IF(AF845="","",+AF845-AG845)</f>
      </c>
      <c r="AI845" s="92">
        <f>IF(AH845="","",+AH845*AC845)</f>
      </c>
      <c r="AJ845" s="93"/>
      <c r="AK845" s="94">
        <v>0.33</v>
      </c>
      <c r="AL845" s="93">
        <f>IF(V845=0,"",V845/(1-AB845-AK845))</f>
      </c>
      <c r="AM845" s="95">
        <v>0.33</v>
      </c>
      <c r="AN845" s="93">
        <f>IF(V845=0,"",V845/(1-AB845-AM845))</f>
      </c>
      <c r="AO845" s="96">
        <v>1.2</v>
      </c>
      <c r="AP845" s="93">
        <f>IF(BD!AJ845="","",BD!AJ845*BD!AO845)</f>
      </c>
      <c r="AQ845" s="91">
        <f>BD!AM845/BD!AK845-1</f>
        <v>0</v>
      </c>
      <c r="AR845" s="91">
        <f>IF(BD!AN845="","",IF(BD!AJ845="","",BD!AN845/BD!AJ845-1))</f>
      </c>
      <c r="AS845" s="91">
        <f>IF(BD!AN845="","",IF(BD!AN845&lt;BD!AL845,"ABAIXO DA META","DENTRO DA META"))</f>
      </c>
      <c r="AT845" s="91" t="str">
        <f>IF(BD!AJ845="","EM ANÁLISE",IF(BD!AP845&gt;=BD!AN845,"GO", "NO GO"))</f>
        <v>EM ANÁLISE</v>
      </c>
      <c r="AU845" s="97">
        <f>IF(AN845="","",+BD!$AN845-AJ845)</f>
      </c>
      <c r="AV845" s="98"/>
      <c r="AW845" s="90">
        <f>BD!P845*BD!AC845</f>
        <v>0</v>
      </c>
      <c r="AX845" s="90">
        <f>BD!V845*BD!AC845</f>
        <v>0</v>
      </c>
      <c r="AY845" s="90">
        <f>IF(BD!AN845="","",BD!AN845*BD!AC845)</f>
      </c>
      <c r="AZ845" s="75" t="s">
        <v>123</v>
      </c>
      <c r="BA845" s="75"/>
      <c r="BB845" s="75"/>
      <c r="BC845" s="75"/>
      <c r="BD845" s="104"/>
      <c r="BE845" s="104"/>
      <c r="BF845" s="101"/>
      <c r="BG845" s="101"/>
      <c r="BH845" s="101"/>
      <c r="BI845" s="101"/>
      <c r="BJ845" s="101"/>
      <c r="BK845" s="101"/>
      <c r="BL845" s="101"/>
      <c r="BM845" s="101"/>
      <c r="BN845" s="101"/>
      <c r="BO845" s="103"/>
      <c r="BP845" s="101"/>
      <c r="BQ845" s="101"/>
      <c r="BR845" s="101"/>
      <c r="BS845" s="101"/>
      <c r="BT845" s="101"/>
      <c r="BU845" s="101"/>
      <c r="BV845" s="101"/>
      <c r="BW845" s="101"/>
      <c r="BX845" s="101"/>
      <c r="BY845" s="101"/>
      <c r="BZ845" s="101"/>
      <c r="CA845" s="101"/>
      <c r="CB845" s="101"/>
      <c r="CC845" s="101"/>
      <c r="CD845" s="101"/>
      <c r="CE845" s="101"/>
      <c r="CF845" s="101"/>
      <c r="CG845" s="37" t="e">
        <f>VLOOKUP(Table_1[[#This Row],[EAN]],'[1]Planilha1'!$E:$R,13,0)</f>
        <v>#N/A</v>
      </c>
      <c r="CI845" s="188">
        <f>IF(Table_1[[#This Row],[STATUS MERCADO]]="GO",Table_1[[#This Row],[M. BRUTA TOTAL]],0)</f>
        <v>0</v>
      </c>
      <c r="CJ845" s="188">
        <f>IF(Table_1[[#This Row],[STATUS MERCADO]]="GO",Table_1[[#This Row],[PV UNIT. REALIZADO]]*Table_1[[#This Row],[QUANTIDADE]],0)</f>
        <v>0</v>
      </c>
    </row>
    <row r="846" ht="15" hidden="1">
      <c r="A846" s="7"/>
      <c r="B846" s="84" t="s">
        <v>79</v>
      </c>
      <c r="C846" s="75">
        <v>220981</v>
      </c>
      <c r="D846" s="75">
        <v>41801</v>
      </c>
      <c r="E846" s="85">
        <v>7897765600568</v>
      </c>
      <c r="F846" s="86" t="s">
        <v>471</v>
      </c>
      <c r="G846" s="75" t="s">
        <v>19</v>
      </c>
      <c r="H846" s="75">
        <v>1510</v>
      </c>
      <c r="I846" s="87" t="s">
        <v>461</v>
      </c>
      <c r="J846" s="75" t="s">
        <v>472</v>
      </c>
      <c r="K846" s="88" t="s">
        <v>84</v>
      </c>
      <c r="L846" s="88">
        <v>12</v>
      </c>
      <c r="M846" s="88">
        <v>4</v>
      </c>
      <c r="N846" s="75" t="s">
        <v>85</v>
      </c>
      <c r="O846" s="75" t="s">
        <v>159</v>
      </c>
      <c r="P846" s="89"/>
      <c r="Q846" s="90">
        <f>(17/100+7.6/100+1.65/100)*P846</f>
        <v>0</v>
      </c>
      <c r="R846" s="90"/>
      <c r="S846" s="90"/>
      <c r="T846" s="90"/>
      <c r="U846" s="90"/>
      <c r="V846" s="90">
        <f>+P846-Q846+R846+S846+T846+U846</f>
        <v>0</v>
      </c>
      <c r="W846" s="91">
        <f>(1.02/100)</f>
        <v>1.02E-2</v>
      </c>
      <c r="X846" s="91">
        <v>4.8E-3</v>
      </c>
      <c r="Y846" s="91">
        <v>0.17</v>
      </c>
      <c r="Z846" s="91">
        <v>1.65E-2</v>
      </c>
      <c r="AA846" s="91">
        <v>7.6E-2</v>
      </c>
      <c r="AB846" s="91">
        <f>SUM(W846:AA846)</f>
        <v>0.2775</v>
      </c>
      <c r="AC846" s="75">
        <v>12</v>
      </c>
      <c r="AD846" s="92">
        <f>IF(AL846="","",+AC846*AL846)</f>
      </c>
      <c r="AE846" s="93">
        <f>IF(AL846="","",+AL846*AB846)</f>
      </c>
      <c r="AF846" s="92">
        <f>IF(AL846="","",+AL846-AE846)</f>
      </c>
      <c r="AG846" s="93">
        <f>+V846</f>
        <v>0</v>
      </c>
      <c r="AH846" s="92">
        <f>IF(AF846="","",+AF846-AG846)</f>
      </c>
      <c r="AI846" s="92">
        <f>IF(AH846="","",+AH846*AC846)</f>
      </c>
      <c r="AJ846" s="93"/>
      <c r="AK846" s="94">
        <v>0.33</v>
      </c>
      <c r="AL846" s="93">
        <f>IF(V846=0,"",V846/(1-AB846-AK846))</f>
      </c>
      <c r="AM846" s="95">
        <v>0.33</v>
      </c>
      <c r="AN846" s="93">
        <f>IF(V846=0,"",V846/(1-AB846-AM846))</f>
      </c>
      <c r="AO846" s="96">
        <v>1.2</v>
      </c>
      <c r="AP846" s="93">
        <f>IF(BD!AJ846="","",BD!AJ846*BD!AO846)</f>
      </c>
      <c r="AQ846" s="91">
        <f>BD!AM846/BD!AK846-1</f>
        <v>0</v>
      </c>
      <c r="AR846" s="91">
        <f>IF(BD!AN846="","",IF(BD!AJ846="","",BD!AN846/BD!AJ846-1))</f>
      </c>
      <c r="AS846" s="91">
        <f>IF(BD!AN846="","",IF(BD!AN846&lt;BD!AL846,"ABAIXO DA META","DENTRO DA META"))</f>
      </c>
      <c r="AT846" s="91" t="str">
        <f>IF(BD!AJ846="","EM ANÁLISE",IF(BD!AP846&gt;=BD!AN846,"GO", "NO GO"))</f>
        <v>EM ANÁLISE</v>
      </c>
      <c r="AU846" s="97">
        <f>IF(AN846="","",+BD!$AN846-AJ846)</f>
      </c>
      <c r="AV846" s="98"/>
      <c r="AW846" s="90">
        <f>BD!P846*BD!AC846</f>
        <v>0</v>
      </c>
      <c r="AX846" s="90">
        <f>BD!V846*BD!AC846</f>
        <v>0</v>
      </c>
      <c r="AY846" s="90">
        <f>IF(BD!AN846="","",BD!AN846*BD!AC846)</f>
      </c>
      <c r="AZ846" s="75" t="s">
        <v>123</v>
      </c>
      <c r="BA846" s="75"/>
      <c r="BB846" s="75"/>
      <c r="BC846" s="75"/>
      <c r="BD846" s="104"/>
      <c r="BE846" s="104"/>
      <c r="BF846" s="101"/>
      <c r="BG846" s="101"/>
      <c r="BH846" s="101"/>
      <c r="BI846" s="101"/>
      <c r="BJ846" s="101"/>
      <c r="BK846" s="101"/>
      <c r="BL846" s="101"/>
      <c r="BM846" s="101"/>
      <c r="BN846" s="101"/>
      <c r="BO846" s="103"/>
      <c r="BP846" s="101"/>
      <c r="BQ846" s="101"/>
      <c r="BR846" s="101"/>
      <c r="BS846" s="101"/>
      <c r="BT846" s="101"/>
      <c r="BU846" s="101"/>
      <c r="BV846" s="101"/>
      <c r="BW846" s="101"/>
      <c r="BX846" s="101"/>
      <c r="BY846" s="101"/>
      <c r="BZ846" s="101"/>
      <c r="CA846" s="101"/>
      <c r="CB846" s="101"/>
      <c r="CC846" s="101"/>
      <c r="CD846" s="101"/>
      <c r="CE846" s="101"/>
      <c r="CF846" s="101"/>
      <c r="CG846" s="37" t="e">
        <f>VLOOKUP(Table_1[[#This Row],[EAN]],'[1]Planilha1'!$E:$R,13,0)</f>
        <v>#N/A</v>
      </c>
      <c r="CI846" s="188">
        <f>IF(Table_1[[#This Row],[STATUS MERCADO]]="GO",Table_1[[#This Row],[M. BRUTA TOTAL]],0)</f>
        <v>0</v>
      </c>
      <c r="CJ846" s="188">
        <f>IF(Table_1[[#This Row],[STATUS MERCADO]]="GO",Table_1[[#This Row],[PV UNIT. REALIZADO]]*Table_1[[#This Row],[QUANTIDADE]],0)</f>
        <v>0</v>
      </c>
    </row>
    <row r="847" ht="15" hidden="1">
      <c r="A847" s="7"/>
      <c r="B847" s="84" t="s">
        <v>79</v>
      </c>
      <c r="C847" s="75">
        <v>220982</v>
      </c>
      <c r="D847" s="75">
        <v>41802</v>
      </c>
      <c r="E847" s="85">
        <v>7897765600544</v>
      </c>
      <c r="F847" s="86" t="s">
        <v>473</v>
      </c>
      <c r="G847" s="75" t="s">
        <v>19</v>
      </c>
      <c r="H847" s="75">
        <v>1510</v>
      </c>
      <c r="I847" s="87" t="s">
        <v>461</v>
      </c>
      <c r="J847" s="75" t="s">
        <v>466</v>
      </c>
      <c r="K847" s="88" t="s">
        <v>84</v>
      </c>
      <c r="L847" s="88">
        <v>12</v>
      </c>
      <c r="M847" s="88">
        <v>4</v>
      </c>
      <c r="N847" s="75" t="s">
        <v>85</v>
      </c>
      <c r="O847" s="75" t="s">
        <v>159</v>
      </c>
      <c r="P847" s="89"/>
      <c r="Q847" s="90">
        <f>(17/100+7.6/100+1.65/100)*P847</f>
        <v>0</v>
      </c>
      <c r="R847" s="90"/>
      <c r="S847" s="90"/>
      <c r="T847" s="90"/>
      <c r="U847" s="90"/>
      <c r="V847" s="90">
        <f>+P847-Q847+R847+S847+T847+U847</f>
        <v>0</v>
      </c>
      <c r="W847" s="91">
        <f>(1.02/100)</f>
        <v>1.02E-2</v>
      </c>
      <c r="X847" s="91">
        <v>4.8E-3</v>
      </c>
      <c r="Y847" s="91">
        <v>0.17</v>
      </c>
      <c r="Z847" s="91">
        <v>1.65E-2</v>
      </c>
      <c r="AA847" s="91">
        <v>7.6E-2</v>
      </c>
      <c r="AB847" s="91">
        <f>SUM(W847:AA847)</f>
        <v>0.2775</v>
      </c>
      <c r="AC847" s="75">
        <v>12</v>
      </c>
      <c r="AD847" s="92">
        <f>IF(AL847="","",+AC847*AL847)</f>
      </c>
      <c r="AE847" s="93">
        <f>IF(AL847="","",+AL847*AB847)</f>
      </c>
      <c r="AF847" s="92">
        <f>IF(AL847="","",+AL847-AE847)</f>
      </c>
      <c r="AG847" s="93">
        <f>+V847</f>
        <v>0</v>
      </c>
      <c r="AH847" s="92">
        <f>IF(AF847="","",+AF847-AG847)</f>
      </c>
      <c r="AI847" s="92">
        <f>IF(AH847="","",+AH847*AC847)</f>
      </c>
      <c r="AJ847" s="93"/>
      <c r="AK847" s="94">
        <v>0.33</v>
      </c>
      <c r="AL847" s="93">
        <f>IF(V847=0,"",V847/(1-AB847-AK847))</f>
      </c>
      <c r="AM847" s="95">
        <v>0.33</v>
      </c>
      <c r="AN847" s="93">
        <f>IF(V847=0,"",V847/(1-AB847-AM847))</f>
      </c>
      <c r="AO847" s="96">
        <v>1.2</v>
      </c>
      <c r="AP847" s="93">
        <f>IF(BD!AJ847="","",BD!AJ847*BD!AO847)</f>
      </c>
      <c r="AQ847" s="91">
        <f>BD!AM847/BD!AK847-1</f>
        <v>0</v>
      </c>
      <c r="AR847" s="91">
        <f>IF(BD!AN847="","",IF(BD!AJ847="","",BD!AN847/BD!AJ847-1))</f>
      </c>
      <c r="AS847" s="91">
        <f>IF(BD!AN847="","",IF(BD!AN847&lt;BD!AL847,"ABAIXO DA META","DENTRO DA META"))</f>
      </c>
      <c r="AT847" s="91" t="str">
        <f>IF(BD!AJ847="","EM ANÁLISE",IF(BD!AP847&gt;=BD!AN847,"GO", "NO GO"))</f>
        <v>EM ANÁLISE</v>
      </c>
      <c r="AU847" s="97">
        <f>IF(AN847="","",+BD!$AN847-AJ847)</f>
      </c>
      <c r="AV847" s="98"/>
      <c r="AW847" s="90">
        <f>BD!P847*BD!AC847</f>
        <v>0</v>
      </c>
      <c r="AX847" s="90">
        <f>BD!V847*BD!AC847</f>
        <v>0</v>
      </c>
      <c r="AY847" s="90">
        <f>IF(BD!AN847="","",BD!AN847*BD!AC847)</f>
      </c>
      <c r="AZ847" s="75" t="s">
        <v>123</v>
      </c>
      <c r="BA847" s="75"/>
      <c r="BB847" s="75"/>
      <c r="BC847" s="75"/>
      <c r="BD847" s="104"/>
      <c r="BE847" s="104"/>
      <c r="BF847" s="101"/>
      <c r="BG847" s="101"/>
      <c r="BH847" s="101"/>
      <c r="BI847" s="101"/>
      <c r="BJ847" s="101"/>
      <c r="BK847" s="101"/>
      <c r="BL847" s="101"/>
      <c r="BM847" s="101"/>
      <c r="BN847" s="101"/>
      <c r="BO847" s="103"/>
      <c r="BP847" s="101"/>
      <c r="BQ847" s="101"/>
      <c r="BR847" s="101"/>
      <c r="BS847" s="101"/>
      <c r="BT847" s="101"/>
      <c r="BU847" s="101"/>
      <c r="BV847" s="101"/>
      <c r="BW847" s="101"/>
      <c r="BX847" s="101"/>
      <c r="BY847" s="101"/>
      <c r="BZ847" s="101"/>
      <c r="CA847" s="101"/>
      <c r="CB847" s="101"/>
      <c r="CC847" s="101"/>
      <c r="CD847" s="101"/>
      <c r="CE847" s="101"/>
      <c r="CF847" s="101"/>
      <c r="CG847" s="37" t="e">
        <f>VLOOKUP(Table_1[[#This Row],[EAN]],'[1]Planilha1'!$E:$R,13,0)</f>
        <v>#N/A</v>
      </c>
      <c r="CI847" s="188">
        <f>IF(Table_1[[#This Row],[STATUS MERCADO]]="GO",Table_1[[#This Row],[M. BRUTA TOTAL]],0)</f>
        <v>0</v>
      </c>
      <c r="CJ847" s="188">
        <f>IF(Table_1[[#This Row],[STATUS MERCADO]]="GO",Table_1[[#This Row],[PV UNIT. REALIZADO]]*Table_1[[#This Row],[QUANTIDADE]],0)</f>
        <v>0</v>
      </c>
    </row>
    <row r="848" ht="15" hidden="1">
      <c r="A848" s="7"/>
      <c r="B848" s="84" t="s">
        <v>79</v>
      </c>
      <c r="C848" s="75">
        <v>220984</v>
      </c>
      <c r="D848" s="75">
        <v>806</v>
      </c>
      <c r="E848" s="85">
        <v>7897907603297</v>
      </c>
      <c r="F848" s="86" t="s">
        <v>475</v>
      </c>
      <c r="G848" s="75" t="s">
        <v>24</v>
      </c>
      <c r="H848" s="75">
        <v>1530</v>
      </c>
      <c r="I848" s="87" t="s">
        <v>204</v>
      </c>
      <c r="J848" s="75" t="s">
        <v>476</v>
      </c>
      <c r="K848" s="88" t="s">
        <v>84</v>
      </c>
      <c r="L848" s="88">
        <v>6</v>
      </c>
      <c r="M848" s="88">
        <v>4</v>
      </c>
      <c r="N848" s="75" t="s">
        <v>85</v>
      </c>
      <c r="O848" s="75" t="s">
        <v>208</v>
      </c>
      <c r="P848" s="89"/>
      <c r="Q848" s="90">
        <f>(17/100+7.6/100+1.65/100)*P848</f>
        <v>0</v>
      </c>
      <c r="R848" s="90"/>
      <c r="S848" s="90"/>
      <c r="T848" s="90"/>
      <c r="U848" s="90"/>
      <c r="V848" s="90">
        <f>+P848-Q848+R848+S848+T848+U848</f>
        <v>0</v>
      </c>
      <c r="W848" s="91">
        <f>(1.02/100)</f>
        <v>1.02E-2</v>
      </c>
      <c r="X848" s="91">
        <v>4.8E-3</v>
      </c>
      <c r="Y848" s="91">
        <v>0.17</v>
      </c>
      <c r="Z848" s="91">
        <v>1.65E-2</v>
      </c>
      <c r="AA848" s="91">
        <v>7.6E-2</v>
      </c>
      <c r="AB848" s="91">
        <f>SUM(W848:AA848)</f>
        <v>0.2775</v>
      </c>
      <c r="AC848" s="75">
        <v>6</v>
      </c>
      <c r="AD848" s="92">
        <f>IF(AL848="","",+AC848*AL848)</f>
      </c>
      <c r="AE848" s="93">
        <f>IF(AL848="","",+AL848*AB848)</f>
      </c>
      <c r="AF848" s="92">
        <f>IF(AL848="","",+AL848-AE848)</f>
      </c>
      <c r="AG848" s="93">
        <f>+V848</f>
        <v>0</v>
      </c>
      <c r="AH848" s="92">
        <f>IF(AF848="","",+AF848-AG848)</f>
      </c>
      <c r="AI848" s="92">
        <f>IF(AH848="","",+AH848*AC848)</f>
      </c>
      <c r="AJ848" s="93"/>
      <c r="AK848" s="94">
        <v>0.33</v>
      </c>
      <c r="AL848" s="93">
        <f>IF(V848=0,"",V848/(1-AB848-AK848))</f>
      </c>
      <c r="AM848" s="95">
        <v>0.33</v>
      </c>
      <c r="AN848" s="93">
        <f>IF(V848=0,"",V848/(1-AB848-AM848))</f>
      </c>
      <c r="AO848" s="96">
        <v>1.2</v>
      </c>
      <c r="AP848" s="93">
        <f>IF(BD!AJ848="","",BD!AJ848*BD!AO848)</f>
      </c>
      <c r="AQ848" s="91">
        <f>BD!AM848/BD!AK848-1</f>
        <v>0</v>
      </c>
      <c r="AR848" s="91">
        <f>IF(BD!AN848="","",IF(BD!AJ848="","",BD!AN848/BD!AJ848-1))</f>
      </c>
      <c r="AS848" s="91">
        <f>IF(BD!AN848="","",IF(BD!AN848&lt;BD!AL848,"ABAIXO DA META","DENTRO DA META"))</f>
      </c>
      <c r="AT848" s="91" t="str">
        <f>IF(BD!AJ848="","EM ANÁLISE",IF(BD!AP848&gt;=BD!AN848,"GO", "NO GO"))</f>
        <v>EM ANÁLISE</v>
      </c>
      <c r="AU848" s="97">
        <f>IF(AN848="","",+BD!$AN848-AJ848)</f>
      </c>
      <c r="AV848" s="98"/>
      <c r="AW848" s="90">
        <f>BD!P848*BD!AC848</f>
        <v>0</v>
      </c>
      <c r="AX848" s="90">
        <f>BD!V848*BD!AC848</f>
        <v>0</v>
      </c>
      <c r="AY848" s="90">
        <f>IF(BD!AN848="","",BD!AN848*BD!AC848)</f>
      </c>
      <c r="AZ848" s="75" t="s">
        <v>123</v>
      </c>
      <c r="BA848" s="75" t="s">
        <v>115</v>
      </c>
      <c r="BB848" s="75">
        <v>1</v>
      </c>
      <c r="BC848" s="75" t="s">
        <v>209</v>
      </c>
      <c r="BD848" s="104"/>
      <c r="BE848" s="104"/>
      <c r="BF848" s="101"/>
      <c r="BG848" s="101"/>
      <c r="BH848" s="101"/>
      <c r="BI848" s="101"/>
      <c r="BJ848" s="101"/>
      <c r="BK848" s="101"/>
      <c r="BL848" s="101"/>
      <c r="BM848" s="101"/>
      <c r="BN848" s="101"/>
      <c r="BO848" s="103"/>
      <c r="BP848" s="101"/>
      <c r="BQ848" s="101"/>
      <c r="BR848" s="101"/>
      <c r="BS848" s="101"/>
      <c r="BT848" s="101"/>
      <c r="BU848" s="101"/>
      <c r="BV848" s="101"/>
      <c r="BW848" s="101"/>
      <c r="BX848" s="101"/>
      <c r="BY848" s="101"/>
      <c r="BZ848" s="101"/>
      <c r="CA848" s="101"/>
      <c r="CB848" s="101"/>
      <c r="CC848" s="101"/>
      <c r="CD848" s="101"/>
      <c r="CE848" s="101"/>
      <c r="CF848" s="101"/>
      <c r="CG848" s="37" t="e">
        <f>VLOOKUP(Table_1[[#This Row],[EAN]],'[1]Planilha1'!$E:$R,13,0)</f>
        <v>#N/A</v>
      </c>
      <c r="CI848" s="188">
        <f>IF(Table_1[[#This Row],[STATUS MERCADO]]="GO",Table_1[[#This Row],[M. BRUTA TOTAL]],0)</f>
        <v>0</v>
      </c>
      <c r="CJ848" s="188">
        <f>IF(Table_1[[#This Row],[STATUS MERCADO]]="GO",Table_1[[#This Row],[PV UNIT. REALIZADO]]*Table_1[[#This Row],[QUANTIDADE]],0)</f>
        <v>0</v>
      </c>
    </row>
    <row r="849" ht="15" hidden="1">
      <c r="A849" s="7"/>
      <c r="B849" s="84" t="s">
        <v>79</v>
      </c>
      <c r="C849" s="75">
        <v>220468</v>
      </c>
      <c r="D849" s="75">
        <v>47800</v>
      </c>
      <c r="E849" s="85">
        <v>7896006715207</v>
      </c>
      <c r="F849" s="86" t="s">
        <v>477</v>
      </c>
      <c r="G849" s="75" t="s">
        <v>16</v>
      </c>
      <c r="H849" s="75">
        <v>1160</v>
      </c>
      <c r="I849" s="87" t="s">
        <v>364</v>
      </c>
      <c r="J849" s="75" t="s">
        <v>478</v>
      </c>
      <c r="K849" s="88" t="s">
        <v>84</v>
      </c>
      <c r="L849" s="88">
        <v>18</v>
      </c>
      <c r="M849" s="88">
        <v>4</v>
      </c>
      <c r="N849" s="75" t="s">
        <v>85</v>
      </c>
      <c r="O849" s="75" t="s">
        <v>159</v>
      </c>
      <c r="P849" s="89"/>
      <c r="Q849" s="90">
        <f>(17/100+7.6/100+1.65/100)*P849</f>
        <v>0</v>
      </c>
      <c r="R849" s="90"/>
      <c r="S849" s="90"/>
      <c r="T849" s="90"/>
      <c r="U849" s="90"/>
      <c r="V849" s="90">
        <f>+P849-Q849+R849+S849+T849+U849</f>
        <v>0</v>
      </c>
      <c r="W849" s="91">
        <f>(1.02/100)</f>
        <v>1.02E-2</v>
      </c>
      <c r="X849" s="91">
        <v>4.8E-3</v>
      </c>
      <c r="Y849" s="91">
        <v>0.17</v>
      </c>
      <c r="Z849" s="91">
        <v>1.65E-2</v>
      </c>
      <c r="AA849" s="91">
        <v>7.6E-2</v>
      </c>
      <c r="AB849" s="91">
        <f>SUM(W849:AA849)</f>
        <v>0.2775</v>
      </c>
      <c r="AC849" s="75">
        <v>18</v>
      </c>
      <c r="AD849" s="92">
        <f>IF(AL849="","",+AC849*AL849)</f>
      </c>
      <c r="AE849" s="93">
        <f>IF(AL849="","",+AL849*AB849)</f>
      </c>
      <c r="AF849" s="92">
        <f>IF(AL849="","",+AL849-AE849)</f>
      </c>
      <c r="AG849" s="93">
        <f>+V849</f>
        <v>0</v>
      </c>
      <c r="AH849" s="92">
        <f>IF(AF849="","",+AF849-AG849)</f>
      </c>
      <c r="AI849" s="92">
        <f>IF(AH849="","",+AH849*AC849)</f>
      </c>
      <c r="AJ849" s="93"/>
      <c r="AK849" s="94">
        <v>0.33</v>
      </c>
      <c r="AL849" s="93">
        <f>IF(V849=0,"",V849/(1-AB849-AK849))</f>
      </c>
      <c r="AM849" s="95">
        <v>0.33</v>
      </c>
      <c r="AN849" s="93">
        <f>IF(V849=0,"",V849/(1-AB849-AM849))</f>
      </c>
      <c r="AO849" s="96">
        <v>1.2</v>
      </c>
      <c r="AP849" s="93">
        <f>IF(BD!AJ849="","",BD!AJ849*BD!AO849)</f>
      </c>
      <c r="AQ849" s="91">
        <f>BD!AM849/BD!AK849-1</f>
        <v>0</v>
      </c>
      <c r="AR849" s="91">
        <f>IF(BD!AN849="","",IF(BD!AJ849="","",BD!AN849/BD!AJ849-1))</f>
      </c>
      <c r="AS849" s="91">
        <f>IF(BD!AN849="","",IF(BD!AN849&lt;BD!AL849,"ABAIXO DA META","DENTRO DA META"))</f>
      </c>
      <c r="AT849" s="91" t="str">
        <f>IF(BD!AJ849="","EM ANÁLISE",IF(BD!AP849&gt;=BD!AN849,"GO", "NO GO"))</f>
        <v>EM ANÁLISE</v>
      </c>
      <c r="AU849" s="97">
        <f>IF(AN849="","",+BD!$AN849-AJ849)</f>
      </c>
      <c r="AV849" s="98"/>
      <c r="AW849" s="90">
        <f>BD!P849*BD!AC849</f>
        <v>0</v>
      </c>
      <c r="AX849" s="90">
        <f>BD!V849*BD!AC849</f>
        <v>0</v>
      </c>
      <c r="AY849" s="90">
        <f>IF(BD!AN849="","",BD!AN849*BD!AC849)</f>
      </c>
      <c r="AZ849" s="75" t="s">
        <v>123</v>
      </c>
      <c r="BA849" s="75" t="s">
        <v>115</v>
      </c>
      <c r="BB849" s="75">
        <v>1</v>
      </c>
      <c r="BC849" s="75" t="s">
        <v>250</v>
      </c>
      <c r="BD849" s="104"/>
      <c r="BE849" s="104"/>
      <c r="BF849" s="101"/>
      <c r="BG849" s="101"/>
      <c r="BH849" s="101"/>
      <c r="BI849" s="101"/>
      <c r="BJ849" s="101"/>
      <c r="BK849" s="101"/>
      <c r="BL849" s="101"/>
      <c r="BM849" s="101"/>
      <c r="BN849" s="101"/>
      <c r="BO849" s="103"/>
      <c r="BP849" s="101"/>
      <c r="BQ849" s="101"/>
      <c r="BR849" s="101"/>
      <c r="BS849" s="101"/>
      <c r="BT849" s="101"/>
      <c r="BU849" s="101"/>
      <c r="BV849" s="101"/>
      <c r="BW849" s="101"/>
      <c r="BX849" s="101"/>
      <c r="BY849" s="101"/>
      <c r="BZ849" s="101"/>
      <c r="CA849" s="101"/>
      <c r="CB849" s="101"/>
      <c r="CC849" s="101"/>
      <c r="CD849" s="101"/>
      <c r="CE849" s="101"/>
      <c r="CF849" s="101"/>
      <c r="CG849" s="37" t="e">
        <f>VLOOKUP(Table_1[[#This Row],[EAN]],'[1]Planilha1'!$E:$R,13,0)</f>
        <v>#N/A</v>
      </c>
      <c r="CI849" s="188">
        <f>IF(Table_1[[#This Row],[STATUS MERCADO]]="GO",Table_1[[#This Row],[M. BRUTA TOTAL]],0)</f>
        <v>0</v>
      </c>
      <c r="CJ849" s="188">
        <f>IF(Table_1[[#This Row],[STATUS MERCADO]]="GO",Table_1[[#This Row],[PV UNIT. REALIZADO]]*Table_1[[#This Row],[QUANTIDADE]],0)</f>
        <v>0</v>
      </c>
    </row>
    <row r="850" ht="15" hidden="1">
      <c r="A850" s="7"/>
      <c r="B850" s="84" t="s">
        <v>79</v>
      </c>
      <c r="C850" s="75">
        <v>220986</v>
      </c>
      <c r="D850" s="75">
        <v>609</v>
      </c>
      <c r="E850" s="85">
        <v>7899819800108</v>
      </c>
      <c r="F850" s="86" t="s">
        <v>479</v>
      </c>
      <c r="G850" s="75" t="s">
        <v>24</v>
      </c>
      <c r="H850" s="75">
        <v>580</v>
      </c>
      <c r="I850" s="87" t="s">
        <v>280</v>
      </c>
      <c r="J850" s="75" t="s">
        <v>376</v>
      </c>
      <c r="K850" s="88" t="s">
        <v>84</v>
      </c>
      <c r="L850" s="88">
        <v>12</v>
      </c>
      <c r="M850" s="88">
        <v>4</v>
      </c>
      <c r="N850" s="75" t="s">
        <v>85</v>
      </c>
      <c r="O850" s="75" t="s">
        <v>208</v>
      </c>
      <c r="P850" s="89"/>
      <c r="Q850" s="90">
        <f>(17/100+7.6/100+1.65/100)*P850</f>
        <v>0</v>
      </c>
      <c r="R850" s="90"/>
      <c r="S850" s="90"/>
      <c r="T850" s="90"/>
      <c r="U850" s="90"/>
      <c r="V850" s="90">
        <f>+P850-Q850+R850+S850+T850+U850</f>
        <v>0</v>
      </c>
      <c r="W850" s="91">
        <f>(1.02/100)</f>
        <v>1.02E-2</v>
      </c>
      <c r="X850" s="91">
        <v>4.8E-3</v>
      </c>
      <c r="Y850" s="91">
        <v>0.17</v>
      </c>
      <c r="Z850" s="91">
        <v>1.65E-2</v>
      </c>
      <c r="AA850" s="91">
        <v>7.6E-2</v>
      </c>
      <c r="AB850" s="91">
        <f>SUM(W850:AA850)</f>
        <v>0.2775</v>
      </c>
      <c r="AC850" s="75">
        <v>12</v>
      </c>
      <c r="AD850" s="92">
        <f>IF(AL850="","",+AC850*AL850)</f>
      </c>
      <c r="AE850" s="93">
        <f>IF(AL850="","",+AL850*AB850)</f>
      </c>
      <c r="AF850" s="92">
        <f>IF(AL850="","",+AL850-AE850)</f>
      </c>
      <c r="AG850" s="93">
        <f>+V850</f>
        <v>0</v>
      </c>
      <c r="AH850" s="92">
        <f>IF(AF850="","",+AF850-AG850)</f>
      </c>
      <c r="AI850" s="92">
        <f>IF(AH850="","",+AH850*AC850)</f>
      </c>
      <c r="AJ850" s="93"/>
      <c r="AK850" s="94">
        <v>0.33</v>
      </c>
      <c r="AL850" s="93">
        <f>IF(V850=0,"",V850/(1-AB850-AK850))</f>
      </c>
      <c r="AM850" s="95">
        <v>0.33</v>
      </c>
      <c r="AN850" s="93">
        <f>IF(V850=0,"",V850/(1-AB850-AM850))</f>
      </c>
      <c r="AO850" s="96">
        <v>1.2</v>
      </c>
      <c r="AP850" s="93">
        <f>IF(BD!AJ850="","",BD!AJ850*BD!AO850)</f>
      </c>
      <c r="AQ850" s="91">
        <f>BD!AM850/BD!AK850-1</f>
        <v>0</v>
      </c>
      <c r="AR850" s="91">
        <f>IF(BD!AN850="","",IF(BD!AJ850="","",BD!AN850/BD!AJ850-1))</f>
      </c>
      <c r="AS850" s="91">
        <f>IF(BD!AN850="","",IF(BD!AN850&lt;BD!AL850,"ABAIXO DA META","DENTRO DA META"))</f>
      </c>
      <c r="AT850" s="91" t="str">
        <f>IF(BD!AJ850="","EM ANÁLISE",IF(BD!AP850&gt;=BD!AN850,"GO", "NO GO"))</f>
        <v>EM ANÁLISE</v>
      </c>
      <c r="AU850" s="97">
        <f>IF(AN850="","",+BD!$AN850-AJ850)</f>
      </c>
      <c r="AV850" s="98"/>
      <c r="AW850" s="90">
        <f>BD!P850*BD!AC850</f>
        <v>0</v>
      </c>
      <c r="AX850" s="90">
        <f>BD!V850*BD!AC850</f>
        <v>0</v>
      </c>
      <c r="AY850" s="90">
        <f>IF(BD!AN850="","",BD!AN850*BD!AC850)</f>
      </c>
      <c r="AZ850" s="75" t="s">
        <v>123</v>
      </c>
      <c r="BA850" s="75" t="s">
        <v>115</v>
      </c>
      <c r="BB850" s="75">
        <v>1</v>
      </c>
      <c r="BC850" s="75" t="s">
        <v>209</v>
      </c>
      <c r="BD850" s="104"/>
      <c r="BE850" s="104"/>
      <c r="BF850" s="101"/>
      <c r="BG850" s="101"/>
      <c r="BH850" s="101"/>
      <c r="BI850" s="101"/>
      <c r="BJ850" s="101"/>
      <c r="BK850" s="101"/>
      <c r="BL850" s="101"/>
      <c r="BM850" s="101"/>
      <c r="BN850" s="101"/>
      <c r="BO850" s="103"/>
      <c r="BP850" s="101"/>
      <c r="BQ850" s="101"/>
      <c r="BR850" s="101"/>
      <c r="BS850" s="101"/>
      <c r="BT850" s="101"/>
      <c r="BU850" s="101"/>
      <c r="BV850" s="101"/>
      <c r="BW850" s="101"/>
      <c r="BX850" s="101"/>
      <c r="BY850" s="101"/>
      <c r="BZ850" s="101"/>
      <c r="CA850" s="101"/>
      <c r="CB850" s="101"/>
      <c r="CC850" s="101"/>
      <c r="CD850" s="101"/>
      <c r="CE850" s="101"/>
      <c r="CF850" s="101"/>
      <c r="CG850" s="37" t="e">
        <f>VLOOKUP(Table_1[[#This Row],[EAN]],'[1]Planilha1'!$E:$R,13,0)</f>
        <v>#N/A</v>
      </c>
      <c r="CI850" s="188">
        <f>IF(Table_1[[#This Row],[STATUS MERCADO]]="GO",Table_1[[#This Row],[M. BRUTA TOTAL]],0)</f>
        <v>0</v>
      </c>
      <c r="CJ850" s="188">
        <f>IF(Table_1[[#This Row],[STATUS MERCADO]]="GO",Table_1[[#This Row],[PV UNIT. REALIZADO]]*Table_1[[#This Row],[QUANTIDADE]],0)</f>
        <v>0</v>
      </c>
    </row>
    <row r="851" ht="15" hidden="1">
      <c r="A851" s="7"/>
      <c r="B851" s="84" t="s">
        <v>79</v>
      </c>
      <c r="C851" s="75">
        <v>220987</v>
      </c>
      <c r="D851" s="75">
        <v>608</v>
      </c>
      <c r="E851" s="85">
        <v>7899819800092</v>
      </c>
      <c r="F851" s="86" t="s">
        <v>480</v>
      </c>
      <c r="G851" s="75" t="s">
        <v>24</v>
      </c>
      <c r="H851" s="75">
        <v>580</v>
      </c>
      <c r="I851" s="87" t="s">
        <v>280</v>
      </c>
      <c r="J851" s="75" t="s">
        <v>376</v>
      </c>
      <c r="K851" s="88" t="s">
        <v>84</v>
      </c>
      <c r="L851" s="88">
        <v>12</v>
      </c>
      <c r="M851" s="88">
        <v>4</v>
      </c>
      <c r="N851" s="75" t="s">
        <v>85</v>
      </c>
      <c r="O851" s="75" t="s">
        <v>208</v>
      </c>
      <c r="P851" s="89"/>
      <c r="Q851" s="90">
        <f>(17/100+7.6/100+1.65/100)*P851</f>
        <v>0</v>
      </c>
      <c r="R851" s="90"/>
      <c r="S851" s="90"/>
      <c r="T851" s="90"/>
      <c r="U851" s="90"/>
      <c r="V851" s="90">
        <f>+P851-Q851+R851+S851+T851+U851</f>
        <v>0</v>
      </c>
      <c r="W851" s="91">
        <f>(1.02/100)</f>
        <v>1.02E-2</v>
      </c>
      <c r="X851" s="91">
        <v>4.8E-3</v>
      </c>
      <c r="Y851" s="91">
        <v>0.17</v>
      </c>
      <c r="Z851" s="91">
        <v>1.65E-2</v>
      </c>
      <c r="AA851" s="91">
        <v>7.6E-2</v>
      </c>
      <c r="AB851" s="91">
        <f>SUM(W851:AA851)</f>
        <v>0.2775</v>
      </c>
      <c r="AC851" s="75">
        <v>12</v>
      </c>
      <c r="AD851" s="92">
        <f>IF(AL851="","",+AC851*AL851)</f>
      </c>
      <c r="AE851" s="93">
        <f>IF(AL851="","",+AL851*AB851)</f>
      </c>
      <c r="AF851" s="92">
        <f>IF(AL851="","",+AL851-AE851)</f>
      </c>
      <c r="AG851" s="93">
        <f>+V851</f>
        <v>0</v>
      </c>
      <c r="AH851" s="92">
        <f>IF(AF851="","",+AF851-AG851)</f>
      </c>
      <c r="AI851" s="92">
        <f>IF(AH851="","",+AH851*AC851)</f>
      </c>
      <c r="AJ851" s="93"/>
      <c r="AK851" s="94">
        <v>0.33</v>
      </c>
      <c r="AL851" s="93">
        <f>IF(V851=0,"",V851/(1-AB851-AK851))</f>
      </c>
      <c r="AM851" s="95">
        <v>0.33</v>
      </c>
      <c r="AN851" s="93">
        <f>IF(V851=0,"",V851/(1-AB851-AM851))</f>
      </c>
      <c r="AO851" s="96">
        <v>1.2</v>
      </c>
      <c r="AP851" s="93">
        <f>IF(BD!AJ851="","",BD!AJ851*BD!AO851)</f>
      </c>
      <c r="AQ851" s="91">
        <f>BD!AM851/BD!AK851-1</f>
        <v>0</v>
      </c>
      <c r="AR851" s="91">
        <f>IF(BD!AN851="","",IF(BD!AJ851="","",BD!AN851/BD!AJ851-1))</f>
      </c>
      <c r="AS851" s="91">
        <f>IF(BD!AN851="","",IF(BD!AN851&lt;BD!AL851,"ABAIXO DA META","DENTRO DA META"))</f>
      </c>
      <c r="AT851" s="91" t="str">
        <f>IF(BD!AJ851="","EM ANÁLISE",IF(BD!AP851&gt;=BD!AN851,"GO", "NO GO"))</f>
        <v>EM ANÁLISE</v>
      </c>
      <c r="AU851" s="97">
        <f>IF(AN851="","",+BD!$AN851-AJ851)</f>
      </c>
      <c r="AV851" s="98"/>
      <c r="AW851" s="90">
        <f>BD!P851*BD!AC851</f>
        <v>0</v>
      </c>
      <c r="AX851" s="90">
        <f>BD!V851*BD!AC851</f>
        <v>0</v>
      </c>
      <c r="AY851" s="90">
        <f>IF(BD!AN851="","",BD!AN851*BD!AC851)</f>
      </c>
      <c r="AZ851" s="75" t="s">
        <v>123</v>
      </c>
      <c r="BA851" s="75" t="s">
        <v>115</v>
      </c>
      <c r="BB851" s="75">
        <v>1</v>
      </c>
      <c r="BC851" s="75" t="s">
        <v>209</v>
      </c>
      <c r="BD851" s="104"/>
      <c r="BE851" s="104"/>
      <c r="BF851" s="101"/>
      <c r="BG851" s="101"/>
      <c r="BH851" s="101"/>
      <c r="BI851" s="101"/>
      <c r="BJ851" s="101"/>
      <c r="BK851" s="101"/>
      <c r="BL851" s="101"/>
      <c r="BM851" s="101"/>
      <c r="BN851" s="101"/>
      <c r="BO851" s="103"/>
      <c r="BP851" s="101"/>
      <c r="BQ851" s="101"/>
      <c r="BR851" s="101"/>
      <c r="BS851" s="101"/>
      <c r="BT851" s="101"/>
      <c r="BU851" s="101"/>
      <c r="BV851" s="101"/>
      <c r="BW851" s="101"/>
      <c r="BX851" s="101"/>
      <c r="BY851" s="101"/>
      <c r="BZ851" s="101"/>
      <c r="CA851" s="101"/>
      <c r="CB851" s="101"/>
      <c r="CC851" s="101"/>
      <c r="CD851" s="101"/>
      <c r="CE851" s="101"/>
      <c r="CF851" s="101"/>
      <c r="CG851" s="37" t="e">
        <f>VLOOKUP(Table_1[[#This Row],[EAN]],'[1]Planilha1'!$E:$R,13,0)</f>
        <v>#N/A</v>
      </c>
      <c r="CI851" s="188">
        <f>IF(Table_1[[#This Row],[STATUS MERCADO]]="GO",Table_1[[#This Row],[M. BRUTA TOTAL]],0)</f>
        <v>0</v>
      </c>
      <c r="CJ851" s="188">
        <f>IF(Table_1[[#This Row],[STATUS MERCADO]]="GO",Table_1[[#This Row],[PV UNIT. REALIZADO]]*Table_1[[#This Row],[QUANTIDADE]],0)</f>
        <v>0</v>
      </c>
    </row>
    <row r="852" ht="15" hidden="1">
      <c r="A852" s="7"/>
      <c r="B852" s="84" t="s">
        <v>79</v>
      </c>
      <c r="C852" s="75">
        <v>220988</v>
      </c>
      <c r="D852" s="75">
        <v>607</v>
      </c>
      <c r="E852" s="85">
        <v>7899819800085</v>
      </c>
      <c r="F852" s="86" t="s">
        <v>481</v>
      </c>
      <c r="G852" s="75" t="s">
        <v>24</v>
      </c>
      <c r="H852" s="75">
        <v>580</v>
      </c>
      <c r="I852" s="87" t="s">
        <v>280</v>
      </c>
      <c r="J852" s="75" t="s">
        <v>376</v>
      </c>
      <c r="K852" s="88" t="s">
        <v>84</v>
      </c>
      <c r="L852" s="88">
        <v>12</v>
      </c>
      <c r="M852" s="88">
        <v>4</v>
      </c>
      <c r="N852" s="75" t="s">
        <v>85</v>
      </c>
      <c r="O852" s="75" t="s">
        <v>208</v>
      </c>
      <c r="P852" s="89"/>
      <c r="Q852" s="90">
        <f>(17/100+7.6/100+1.65/100)*P852</f>
        <v>0</v>
      </c>
      <c r="R852" s="90"/>
      <c r="S852" s="90"/>
      <c r="T852" s="90"/>
      <c r="U852" s="90"/>
      <c r="V852" s="90">
        <f>+P852-Q852+R852+S852+T852+U852</f>
        <v>0</v>
      </c>
      <c r="W852" s="91">
        <f>(1.02/100)</f>
        <v>1.02E-2</v>
      </c>
      <c r="X852" s="91">
        <v>4.8E-3</v>
      </c>
      <c r="Y852" s="91">
        <v>0.17</v>
      </c>
      <c r="Z852" s="91">
        <v>1.65E-2</v>
      </c>
      <c r="AA852" s="91">
        <v>7.6E-2</v>
      </c>
      <c r="AB852" s="91">
        <f>SUM(W852:AA852)</f>
        <v>0.2775</v>
      </c>
      <c r="AC852" s="75">
        <v>12</v>
      </c>
      <c r="AD852" s="92">
        <f>IF(AL852="","",+AC852*AL852)</f>
      </c>
      <c r="AE852" s="93">
        <f>IF(AL852="","",+AL852*AB852)</f>
      </c>
      <c r="AF852" s="92">
        <f>IF(AL852="","",+AL852-AE852)</f>
      </c>
      <c r="AG852" s="93">
        <f>+V852</f>
        <v>0</v>
      </c>
      <c r="AH852" s="92">
        <f>IF(AF852="","",+AF852-AG852)</f>
      </c>
      <c r="AI852" s="92">
        <f>IF(AH852="","",+AH852*AC852)</f>
      </c>
      <c r="AJ852" s="93"/>
      <c r="AK852" s="94">
        <v>0.33</v>
      </c>
      <c r="AL852" s="93">
        <f>IF(V852=0,"",V852/(1-AB852-AK852))</f>
      </c>
      <c r="AM852" s="95">
        <v>0.33</v>
      </c>
      <c r="AN852" s="93">
        <f>IF(V852=0,"",V852/(1-AB852-AM852))</f>
      </c>
      <c r="AO852" s="96">
        <v>1.2</v>
      </c>
      <c r="AP852" s="93">
        <f>IF(BD!AJ852="","",BD!AJ852*BD!AO852)</f>
      </c>
      <c r="AQ852" s="91">
        <f>BD!AM852/BD!AK852-1</f>
        <v>0</v>
      </c>
      <c r="AR852" s="91">
        <f>IF(BD!AN852="","",IF(BD!AJ852="","",BD!AN852/BD!AJ852-1))</f>
      </c>
      <c r="AS852" s="91">
        <f>IF(BD!AN852="","",IF(BD!AN852&lt;BD!AL852,"ABAIXO DA META","DENTRO DA META"))</f>
      </c>
      <c r="AT852" s="91" t="str">
        <f>IF(BD!AJ852="","EM ANÁLISE",IF(BD!AP852&gt;=BD!AN852,"GO", "NO GO"))</f>
        <v>EM ANÁLISE</v>
      </c>
      <c r="AU852" s="97">
        <f>IF(AN852="","",+BD!$AN852-AJ852)</f>
      </c>
      <c r="AV852" s="98"/>
      <c r="AW852" s="90">
        <f>BD!P852*BD!AC852</f>
        <v>0</v>
      </c>
      <c r="AX852" s="90">
        <f>BD!V852*BD!AC852</f>
        <v>0</v>
      </c>
      <c r="AY852" s="90">
        <f>IF(BD!AN852="","",BD!AN852*BD!AC852)</f>
      </c>
      <c r="AZ852" s="75" t="s">
        <v>123</v>
      </c>
      <c r="BA852" s="75" t="s">
        <v>115</v>
      </c>
      <c r="BB852" s="75">
        <v>1</v>
      </c>
      <c r="BC852" s="75" t="s">
        <v>209</v>
      </c>
      <c r="BD852" s="104"/>
      <c r="BE852" s="104"/>
      <c r="BF852" s="101"/>
      <c r="BG852" s="101"/>
      <c r="BH852" s="101"/>
      <c r="BI852" s="101"/>
      <c r="BJ852" s="101"/>
      <c r="BK852" s="101"/>
      <c r="BL852" s="101"/>
      <c r="BM852" s="101"/>
      <c r="BN852" s="101"/>
      <c r="BO852" s="103"/>
      <c r="BP852" s="101"/>
      <c r="BQ852" s="101"/>
      <c r="BR852" s="101"/>
      <c r="BS852" s="101"/>
      <c r="BT852" s="101"/>
      <c r="BU852" s="101"/>
      <c r="BV852" s="101"/>
      <c r="BW852" s="101"/>
      <c r="BX852" s="101"/>
      <c r="BY852" s="101"/>
      <c r="BZ852" s="101"/>
      <c r="CA852" s="101"/>
      <c r="CB852" s="101"/>
      <c r="CC852" s="101"/>
      <c r="CD852" s="101"/>
      <c r="CE852" s="101"/>
      <c r="CF852" s="101"/>
      <c r="CG852" s="37" t="e">
        <f>VLOOKUP(Table_1[[#This Row],[EAN]],'[1]Planilha1'!$E:$R,13,0)</f>
        <v>#N/A</v>
      </c>
      <c r="CI852" s="188">
        <f>IF(Table_1[[#This Row],[STATUS MERCADO]]="GO",Table_1[[#This Row],[M. BRUTA TOTAL]],0)</f>
        <v>0</v>
      </c>
      <c r="CJ852" s="188">
        <f>IF(Table_1[[#This Row],[STATUS MERCADO]]="GO",Table_1[[#This Row],[PV UNIT. REALIZADO]]*Table_1[[#This Row],[QUANTIDADE]],0)</f>
        <v>0</v>
      </c>
    </row>
    <row r="853" ht="15" hidden="1">
      <c r="A853" s="7"/>
      <c r="B853" s="84" t="s">
        <v>79</v>
      </c>
      <c r="C853" s="75">
        <v>220989</v>
      </c>
      <c r="D853" s="75">
        <v>605</v>
      </c>
      <c r="E853" s="85">
        <v>7899819800061</v>
      </c>
      <c r="F853" s="86" t="s">
        <v>482</v>
      </c>
      <c r="G853" s="75" t="s">
        <v>24</v>
      </c>
      <c r="H853" s="75">
        <v>580</v>
      </c>
      <c r="I853" s="87" t="s">
        <v>280</v>
      </c>
      <c r="J853" s="75" t="s">
        <v>376</v>
      </c>
      <c r="K853" s="88" t="s">
        <v>84</v>
      </c>
      <c r="L853" s="88">
        <v>12</v>
      </c>
      <c r="M853" s="88">
        <v>4</v>
      </c>
      <c r="N853" s="75" t="s">
        <v>85</v>
      </c>
      <c r="O853" s="75" t="s">
        <v>208</v>
      </c>
      <c r="P853" s="89"/>
      <c r="Q853" s="90">
        <f>(17/100+7.6/100+1.65/100)*P853</f>
        <v>0</v>
      </c>
      <c r="R853" s="90"/>
      <c r="S853" s="90"/>
      <c r="T853" s="90"/>
      <c r="U853" s="90"/>
      <c r="V853" s="90">
        <f>+P853-Q853+R853+S853+T853+U853</f>
        <v>0</v>
      </c>
      <c r="W853" s="91">
        <f>(1.02/100)</f>
        <v>1.02E-2</v>
      </c>
      <c r="X853" s="91">
        <v>4.8E-3</v>
      </c>
      <c r="Y853" s="91">
        <v>0.17</v>
      </c>
      <c r="Z853" s="91">
        <v>1.65E-2</v>
      </c>
      <c r="AA853" s="91">
        <v>7.6E-2</v>
      </c>
      <c r="AB853" s="91">
        <f>SUM(W853:AA853)</f>
        <v>0.2775</v>
      </c>
      <c r="AC853" s="75">
        <v>12</v>
      </c>
      <c r="AD853" s="92">
        <f>IF(AL853="","",+AC853*AL853)</f>
      </c>
      <c r="AE853" s="93">
        <f>IF(AL853="","",+AL853*AB853)</f>
      </c>
      <c r="AF853" s="92">
        <f>IF(AL853="","",+AL853-AE853)</f>
      </c>
      <c r="AG853" s="93">
        <f>+V853</f>
        <v>0</v>
      </c>
      <c r="AH853" s="92">
        <f>IF(AF853="","",+AF853-AG853)</f>
      </c>
      <c r="AI853" s="92">
        <f>IF(AH853="","",+AH853*AC853)</f>
      </c>
      <c r="AJ853" s="93"/>
      <c r="AK853" s="94">
        <v>0.33</v>
      </c>
      <c r="AL853" s="93">
        <f>IF(V853=0,"",V853/(1-AB853-AK853))</f>
      </c>
      <c r="AM853" s="95">
        <v>0.33</v>
      </c>
      <c r="AN853" s="93">
        <f>IF(V853=0,"",V853/(1-AB853-AM853))</f>
      </c>
      <c r="AO853" s="96">
        <v>1.2</v>
      </c>
      <c r="AP853" s="93">
        <f>IF(BD!AJ853="","",BD!AJ853*BD!AO853)</f>
      </c>
      <c r="AQ853" s="91">
        <f>BD!AM853/BD!AK853-1</f>
        <v>0</v>
      </c>
      <c r="AR853" s="91">
        <f>IF(BD!AN853="","",IF(BD!AJ853="","",BD!AN853/BD!AJ853-1))</f>
      </c>
      <c r="AS853" s="91">
        <f>IF(BD!AN853="","",IF(BD!AN853&lt;BD!AL853,"ABAIXO DA META","DENTRO DA META"))</f>
      </c>
      <c r="AT853" s="91" t="str">
        <f>IF(BD!AJ853="","EM ANÁLISE",IF(BD!AP853&gt;=BD!AN853,"GO", "NO GO"))</f>
        <v>EM ANÁLISE</v>
      </c>
      <c r="AU853" s="97">
        <f>IF(AN853="","",+BD!$AN853-AJ853)</f>
      </c>
      <c r="AV853" s="98"/>
      <c r="AW853" s="90">
        <f>BD!P853*BD!AC853</f>
        <v>0</v>
      </c>
      <c r="AX853" s="90">
        <f>BD!V853*BD!AC853</f>
        <v>0</v>
      </c>
      <c r="AY853" s="90">
        <f>IF(BD!AN853="","",BD!AN853*BD!AC853)</f>
      </c>
      <c r="AZ853" s="75" t="s">
        <v>123</v>
      </c>
      <c r="BA853" s="75" t="s">
        <v>115</v>
      </c>
      <c r="BB853" s="75">
        <v>1</v>
      </c>
      <c r="BC853" s="75" t="s">
        <v>209</v>
      </c>
      <c r="BD853" s="104"/>
      <c r="BE853" s="104"/>
      <c r="BF853" s="101"/>
      <c r="BG853" s="101"/>
      <c r="BH853" s="101"/>
      <c r="BI853" s="101"/>
      <c r="BJ853" s="101"/>
      <c r="BK853" s="101"/>
      <c r="BL853" s="101"/>
      <c r="BM853" s="101"/>
      <c r="BN853" s="101"/>
      <c r="BO853" s="103"/>
      <c r="BP853" s="101"/>
      <c r="BQ853" s="101"/>
      <c r="BR853" s="101"/>
      <c r="BS853" s="101"/>
      <c r="BT853" s="101"/>
      <c r="BU853" s="101"/>
      <c r="BV853" s="101"/>
      <c r="BW853" s="101"/>
      <c r="BX853" s="101"/>
      <c r="BY853" s="101"/>
      <c r="BZ853" s="101"/>
      <c r="CA853" s="101"/>
      <c r="CB853" s="101"/>
      <c r="CC853" s="101"/>
      <c r="CD853" s="101"/>
      <c r="CE853" s="101"/>
      <c r="CF853" s="101"/>
      <c r="CG853" s="37" t="e">
        <f>VLOOKUP(Table_1[[#This Row],[EAN]],'[1]Planilha1'!$E:$R,13,0)</f>
        <v>#N/A</v>
      </c>
      <c r="CI853" s="188">
        <f>IF(Table_1[[#This Row],[STATUS MERCADO]]="GO",Table_1[[#This Row],[M. BRUTA TOTAL]],0)</f>
        <v>0</v>
      </c>
      <c r="CJ853" s="188">
        <f>IF(Table_1[[#This Row],[STATUS MERCADO]]="GO",Table_1[[#This Row],[PV UNIT. REALIZADO]]*Table_1[[#This Row],[QUANTIDADE]],0)</f>
        <v>0</v>
      </c>
    </row>
    <row r="854" ht="15" hidden="1">
      <c r="A854" s="7"/>
      <c r="B854" s="84" t="s">
        <v>79</v>
      </c>
      <c r="C854" s="75">
        <v>220990</v>
      </c>
      <c r="D854" s="75">
        <v>606</v>
      </c>
      <c r="E854" s="85">
        <v>7899819800078</v>
      </c>
      <c r="F854" s="86" t="s">
        <v>483</v>
      </c>
      <c r="G854" s="75" t="s">
        <v>24</v>
      </c>
      <c r="H854" s="75">
        <v>580</v>
      </c>
      <c r="I854" s="87" t="s">
        <v>280</v>
      </c>
      <c r="J854" s="75" t="s">
        <v>376</v>
      </c>
      <c r="K854" s="88" t="s">
        <v>84</v>
      </c>
      <c r="L854" s="88">
        <v>12</v>
      </c>
      <c r="M854" s="88">
        <v>4</v>
      </c>
      <c r="N854" s="75" t="s">
        <v>85</v>
      </c>
      <c r="O854" s="75" t="s">
        <v>208</v>
      </c>
      <c r="P854" s="89"/>
      <c r="Q854" s="90">
        <f>(17/100+7.6/100+1.65/100)*P854</f>
        <v>0</v>
      </c>
      <c r="R854" s="90"/>
      <c r="S854" s="90"/>
      <c r="T854" s="90"/>
      <c r="U854" s="90"/>
      <c r="V854" s="90">
        <f>+P854-Q854+R854+S854+T854+U854</f>
        <v>0</v>
      </c>
      <c r="W854" s="91">
        <f>(1.02/100)</f>
        <v>1.02E-2</v>
      </c>
      <c r="X854" s="91">
        <v>4.8E-3</v>
      </c>
      <c r="Y854" s="91">
        <v>0.17</v>
      </c>
      <c r="Z854" s="91">
        <v>1.65E-2</v>
      </c>
      <c r="AA854" s="91">
        <v>7.6E-2</v>
      </c>
      <c r="AB854" s="91">
        <f>SUM(W854:AA854)</f>
        <v>0.2775</v>
      </c>
      <c r="AC854" s="75">
        <v>12</v>
      </c>
      <c r="AD854" s="92">
        <f>IF(AL854="","",+AC854*AL854)</f>
      </c>
      <c r="AE854" s="93">
        <f>IF(AL854="","",+AL854*AB854)</f>
      </c>
      <c r="AF854" s="92">
        <f>IF(AL854="","",+AL854-AE854)</f>
      </c>
      <c r="AG854" s="93">
        <f>+V854</f>
        <v>0</v>
      </c>
      <c r="AH854" s="92">
        <f>IF(AF854="","",+AF854-AG854)</f>
      </c>
      <c r="AI854" s="92">
        <f>IF(AH854="","",+AH854*AC854)</f>
      </c>
      <c r="AJ854" s="93"/>
      <c r="AK854" s="94">
        <v>0.33</v>
      </c>
      <c r="AL854" s="93">
        <f>IF(V854=0,"",V854/(1-AB854-AK854))</f>
      </c>
      <c r="AM854" s="95">
        <v>0.33</v>
      </c>
      <c r="AN854" s="93">
        <f>IF(V854=0,"",V854/(1-AB854-AM854))</f>
      </c>
      <c r="AO854" s="96">
        <v>1.2</v>
      </c>
      <c r="AP854" s="93">
        <f>IF(BD!AJ854="","",BD!AJ854*BD!AO854)</f>
      </c>
      <c r="AQ854" s="91">
        <f>BD!AM854/BD!AK854-1</f>
        <v>0</v>
      </c>
      <c r="AR854" s="91">
        <f>IF(BD!AN854="","",IF(BD!AJ854="","",BD!AN854/BD!AJ854-1))</f>
      </c>
      <c r="AS854" s="91">
        <f>IF(BD!AN854="","",IF(BD!AN854&lt;BD!AL854,"ABAIXO DA META","DENTRO DA META"))</f>
      </c>
      <c r="AT854" s="91" t="str">
        <f>IF(BD!AJ854="","EM ANÁLISE",IF(BD!AP854&gt;=BD!AN854,"GO", "NO GO"))</f>
        <v>EM ANÁLISE</v>
      </c>
      <c r="AU854" s="97">
        <f>IF(AN854="","",+BD!$AN854-AJ854)</f>
      </c>
      <c r="AV854" s="98"/>
      <c r="AW854" s="90">
        <f>BD!P854*BD!AC854</f>
        <v>0</v>
      </c>
      <c r="AX854" s="90">
        <f>BD!V854*BD!AC854</f>
        <v>0</v>
      </c>
      <c r="AY854" s="90">
        <f>IF(BD!AN854="","",BD!AN854*BD!AC854)</f>
      </c>
      <c r="AZ854" s="75" t="s">
        <v>123</v>
      </c>
      <c r="BA854" s="75" t="s">
        <v>115</v>
      </c>
      <c r="BB854" s="75">
        <v>1</v>
      </c>
      <c r="BC854" s="75" t="s">
        <v>209</v>
      </c>
      <c r="BD854" s="104"/>
      <c r="BE854" s="104"/>
      <c r="BF854" s="101"/>
      <c r="BG854" s="101"/>
      <c r="BH854" s="101"/>
      <c r="BI854" s="101"/>
      <c r="BJ854" s="101"/>
      <c r="BK854" s="101"/>
      <c r="BL854" s="101"/>
      <c r="BM854" s="101"/>
      <c r="BN854" s="101"/>
      <c r="BO854" s="103"/>
      <c r="BP854" s="101"/>
      <c r="BQ854" s="101"/>
      <c r="BR854" s="101"/>
      <c r="BS854" s="101"/>
      <c r="BT854" s="101"/>
      <c r="BU854" s="101"/>
      <c r="BV854" s="101"/>
      <c r="BW854" s="101"/>
      <c r="BX854" s="101"/>
      <c r="BY854" s="101"/>
      <c r="BZ854" s="101"/>
      <c r="CA854" s="101"/>
      <c r="CB854" s="101"/>
      <c r="CC854" s="101"/>
      <c r="CD854" s="101"/>
      <c r="CE854" s="101"/>
      <c r="CF854" s="101"/>
      <c r="CG854" s="37" t="e">
        <f>VLOOKUP(Table_1[[#This Row],[EAN]],'[1]Planilha1'!$E:$R,13,0)</f>
        <v>#N/A</v>
      </c>
      <c r="CI854" s="188">
        <f>IF(Table_1[[#This Row],[STATUS MERCADO]]="GO",Table_1[[#This Row],[M. BRUTA TOTAL]],0)</f>
        <v>0</v>
      </c>
      <c r="CJ854" s="188">
        <f>IF(Table_1[[#This Row],[STATUS MERCADO]]="GO",Table_1[[#This Row],[PV UNIT. REALIZADO]]*Table_1[[#This Row],[QUANTIDADE]],0)</f>
        <v>0</v>
      </c>
    </row>
    <row r="855" ht="15" hidden="1">
      <c r="A855" s="7"/>
      <c r="B855" s="84" t="s">
        <v>79</v>
      </c>
      <c r="C855" s="75">
        <v>220998</v>
      </c>
      <c r="D855" s="75">
        <v>678295</v>
      </c>
      <c r="E855" s="85">
        <v>7894904678297</v>
      </c>
      <c r="F855" s="86" t="s">
        <v>492</v>
      </c>
      <c r="G855" s="75" t="s">
        <v>14</v>
      </c>
      <c r="H855" s="75">
        <v>2790</v>
      </c>
      <c r="I855" s="87" t="s">
        <v>431</v>
      </c>
      <c r="J855" s="75" t="s">
        <v>491</v>
      </c>
      <c r="K855" s="88" t="s">
        <v>84</v>
      </c>
      <c r="L855" s="88">
        <v>18</v>
      </c>
      <c r="M855" s="88">
        <v>4</v>
      </c>
      <c r="N855" s="75" t="s">
        <v>85</v>
      </c>
      <c r="O855" s="75" t="s">
        <v>155</v>
      </c>
      <c r="P855" s="89"/>
      <c r="Q855" s="90">
        <f>(17/100+7.6/100+1.65/100)*P855</f>
        <v>0</v>
      </c>
      <c r="R855" s="90"/>
      <c r="S855" s="90"/>
      <c r="T855" s="90"/>
      <c r="U855" s="90"/>
      <c r="V855" s="90">
        <f>+P855-Q855+R855+S855+T855+U855</f>
        <v>0</v>
      </c>
      <c r="W855" s="91">
        <f>(1.02/100)</f>
        <v>1.02E-2</v>
      </c>
      <c r="X855" s="91">
        <v>4.8E-3</v>
      </c>
      <c r="Y855" s="91">
        <v>0.17</v>
      </c>
      <c r="Z855" s="91">
        <v>1.65E-2</v>
      </c>
      <c r="AA855" s="91">
        <v>7.6E-2</v>
      </c>
      <c r="AB855" s="91">
        <f>SUM(W855:AA855)</f>
        <v>0.2775</v>
      </c>
      <c r="AC855" s="75">
        <v>18</v>
      </c>
      <c r="AD855" s="92">
        <f>IF(AL855="","",+AC855*AL855)</f>
      </c>
      <c r="AE855" s="93">
        <f>IF(AL855="","",+AL855*AB855)</f>
      </c>
      <c r="AF855" s="92">
        <f>IF(AL855="","",+AL855-AE855)</f>
      </c>
      <c r="AG855" s="93">
        <f>+V855</f>
        <v>0</v>
      </c>
      <c r="AH855" s="92">
        <f>IF(AF855="","",+AF855-AG855)</f>
      </c>
      <c r="AI855" s="92">
        <f>IF(AH855="","",+AH855*AC855)</f>
      </c>
      <c r="AJ855" s="93"/>
      <c r="AK855" s="94">
        <v>0.33</v>
      </c>
      <c r="AL855" s="93">
        <f>IF(V855=0,"",V855/(1-AB855-AK855))</f>
      </c>
      <c r="AM855" s="95">
        <v>0.33</v>
      </c>
      <c r="AN855" s="93">
        <f>IF(V855=0,"",V855/(1-AB855-AM855))</f>
      </c>
      <c r="AO855" s="96">
        <v>1.2</v>
      </c>
      <c r="AP855" s="93">
        <f>IF(BD!AJ855="","",BD!AJ855*BD!AO855)</f>
      </c>
      <c r="AQ855" s="91">
        <f>BD!AM855/BD!AK855-1</f>
        <v>0</v>
      </c>
      <c r="AR855" s="91">
        <f>IF(BD!AN855="","",IF(BD!AJ855="","",BD!AN855/BD!AJ855-1))</f>
      </c>
      <c r="AS855" s="91">
        <f>IF(BD!AN855="","",IF(BD!AN855&lt;BD!AL855,"ABAIXO DA META","DENTRO DA META"))</f>
      </c>
      <c r="AT855" s="91" t="str">
        <f>IF(BD!AJ855="","EM ANÁLISE",IF(BD!AP855&gt;=BD!AN855,"GO", "NO GO"))</f>
        <v>EM ANÁLISE</v>
      </c>
      <c r="AU855" s="97">
        <f>IF(AN855="","",+BD!$AN855-AJ855)</f>
      </c>
      <c r="AV855" s="98"/>
      <c r="AW855" s="90">
        <f>BD!P855*BD!AC855</f>
        <v>0</v>
      </c>
      <c r="AX855" s="90">
        <f>BD!V855*BD!AC855</f>
        <v>0</v>
      </c>
      <c r="AY855" s="90">
        <f>IF(BD!AN855="","",BD!AN855*BD!AC855)</f>
      </c>
      <c r="AZ855" s="75" t="s">
        <v>123</v>
      </c>
      <c r="BA855" s="75"/>
      <c r="BB855" s="75"/>
      <c r="BC855" s="75"/>
      <c r="BD855" s="104"/>
      <c r="BE855" s="104"/>
      <c r="BF855" s="101"/>
      <c r="BG855" s="101"/>
      <c r="BH855" s="101"/>
      <c r="BI855" s="101"/>
      <c r="BJ855" s="101"/>
      <c r="BK855" s="101"/>
      <c r="BL855" s="101"/>
      <c r="BM855" s="101"/>
      <c r="BN855" s="101"/>
      <c r="BO855" s="103"/>
      <c r="BP855" s="101"/>
      <c r="BQ855" s="101"/>
      <c r="BR855" s="101"/>
      <c r="BS855" s="101"/>
      <c r="BT855" s="101"/>
      <c r="BU855" s="101"/>
      <c r="BV855" s="101"/>
      <c r="BW855" s="101"/>
      <c r="BX855" s="101"/>
      <c r="BY855" s="101"/>
      <c r="BZ855" s="101"/>
      <c r="CA855" s="101"/>
      <c r="CB855" s="101"/>
      <c r="CC855" s="101"/>
      <c r="CD855" s="101"/>
      <c r="CE855" s="101"/>
      <c r="CF855" s="101"/>
      <c r="CG855" s="37" t="e">
        <f>VLOOKUP(Table_1[[#This Row],[EAN]],'[1]Planilha1'!$E:$R,13,0)</f>
        <v>#N/A</v>
      </c>
      <c r="CI855" s="188">
        <f>IF(Table_1[[#This Row],[STATUS MERCADO]]="GO",Table_1[[#This Row],[M. BRUTA TOTAL]],0)</f>
        <v>0</v>
      </c>
      <c r="CJ855" s="188">
        <f>IF(Table_1[[#This Row],[STATUS MERCADO]]="GO",Table_1[[#This Row],[PV UNIT. REALIZADO]]*Table_1[[#This Row],[QUANTIDADE]],0)</f>
        <v>0</v>
      </c>
    </row>
    <row r="856" ht="15" hidden="1">
      <c r="A856" s="7"/>
      <c r="B856" s="84" t="s">
        <v>79</v>
      </c>
      <c r="C856" s="75">
        <v>221003</v>
      </c>
      <c r="D856" s="75">
        <v>215939</v>
      </c>
      <c r="E856" s="85">
        <v>7894904215935</v>
      </c>
      <c r="F856" s="86" t="s">
        <v>497</v>
      </c>
      <c r="G856" s="75" t="s">
        <v>14</v>
      </c>
      <c r="H856" s="75">
        <v>2790</v>
      </c>
      <c r="I856" s="87" t="s">
        <v>431</v>
      </c>
      <c r="J856" s="75" t="s">
        <v>491</v>
      </c>
      <c r="K856" s="88" t="s">
        <v>84</v>
      </c>
      <c r="L856" s="88">
        <v>18</v>
      </c>
      <c r="M856" s="88">
        <v>4</v>
      </c>
      <c r="N856" s="75" t="s">
        <v>85</v>
      </c>
      <c r="O856" s="75" t="s">
        <v>155</v>
      </c>
      <c r="P856" s="89"/>
      <c r="Q856" s="90">
        <f>(17/100+7.6/100+1.65/100)*P856</f>
        <v>0</v>
      </c>
      <c r="R856" s="90"/>
      <c r="S856" s="90"/>
      <c r="T856" s="90"/>
      <c r="U856" s="90"/>
      <c r="V856" s="90">
        <f>+P856-Q856+R856+S856+T856+U856</f>
        <v>0</v>
      </c>
      <c r="W856" s="91">
        <f>(1.02/100)</f>
        <v>1.02E-2</v>
      </c>
      <c r="X856" s="91">
        <v>4.8E-3</v>
      </c>
      <c r="Y856" s="91">
        <v>0.17</v>
      </c>
      <c r="Z856" s="91">
        <v>1.65E-2</v>
      </c>
      <c r="AA856" s="91">
        <v>7.6E-2</v>
      </c>
      <c r="AB856" s="91">
        <f>SUM(W856:AA856)</f>
        <v>0.2775</v>
      </c>
      <c r="AC856" s="75">
        <v>18</v>
      </c>
      <c r="AD856" s="92">
        <f>IF(AL856="","",+AC856*AL856)</f>
      </c>
      <c r="AE856" s="93">
        <f>IF(AL856="","",+AL856*AB856)</f>
      </c>
      <c r="AF856" s="92">
        <f>IF(AL856="","",+AL856-AE856)</f>
      </c>
      <c r="AG856" s="93">
        <f>+V856</f>
        <v>0</v>
      </c>
      <c r="AH856" s="92">
        <f>IF(AF856="","",+AF856-AG856)</f>
      </c>
      <c r="AI856" s="92">
        <f>IF(AH856="","",+AH856*AC856)</f>
      </c>
      <c r="AJ856" s="93"/>
      <c r="AK856" s="94">
        <v>0.33</v>
      </c>
      <c r="AL856" s="93">
        <f>IF(V856=0,"",V856/(1-AB856-AK856))</f>
      </c>
      <c r="AM856" s="95">
        <v>0.33</v>
      </c>
      <c r="AN856" s="93">
        <f>IF(V856=0,"",V856/(1-AB856-AM856))</f>
      </c>
      <c r="AO856" s="96">
        <v>1.2</v>
      </c>
      <c r="AP856" s="93">
        <f>IF(BD!AJ856="","",BD!AJ856*BD!AO856)</f>
      </c>
      <c r="AQ856" s="91">
        <f>BD!AM856/BD!AK856-1</f>
        <v>0</v>
      </c>
      <c r="AR856" s="91">
        <f>IF(BD!AN856="","",IF(BD!AJ856="","",BD!AN856/BD!AJ856-1))</f>
      </c>
      <c r="AS856" s="91">
        <f>IF(BD!AN856="","",IF(BD!AN856&lt;BD!AL856,"ABAIXO DA META","DENTRO DA META"))</f>
      </c>
      <c r="AT856" s="91" t="str">
        <f>IF(BD!AJ856="","EM ANÁLISE",IF(BD!AP856&gt;=BD!AN856,"GO", "NO GO"))</f>
        <v>EM ANÁLISE</v>
      </c>
      <c r="AU856" s="97">
        <f>IF(AN856="","",+BD!$AN856-AJ856)</f>
      </c>
      <c r="AV856" s="98"/>
      <c r="AW856" s="90">
        <f>BD!P856*BD!AC856</f>
        <v>0</v>
      </c>
      <c r="AX856" s="90">
        <f>BD!V856*BD!AC856</f>
        <v>0</v>
      </c>
      <c r="AY856" s="90">
        <f>IF(BD!AN856="","",BD!AN856*BD!AC856)</f>
      </c>
      <c r="AZ856" s="75" t="s">
        <v>123</v>
      </c>
      <c r="BA856" s="75"/>
      <c r="BB856" s="75"/>
      <c r="BC856" s="75"/>
      <c r="BD856" s="104"/>
      <c r="BE856" s="104"/>
      <c r="BF856" s="101"/>
      <c r="BG856" s="101"/>
      <c r="BH856" s="101"/>
      <c r="BI856" s="101"/>
      <c r="BJ856" s="101"/>
      <c r="BK856" s="101"/>
      <c r="BL856" s="101"/>
      <c r="BM856" s="101"/>
      <c r="BN856" s="101"/>
      <c r="BO856" s="103"/>
      <c r="BP856" s="101"/>
      <c r="BQ856" s="101"/>
      <c r="BR856" s="101"/>
      <c r="BS856" s="101"/>
      <c r="BT856" s="101"/>
      <c r="BU856" s="101"/>
      <c r="BV856" s="101"/>
      <c r="BW856" s="101"/>
      <c r="BX856" s="101"/>
      <c r="BY856" s="101"/>
      <c r="BZ856" s="101"/>
      <c r="CA856" s="101"/>
      <c r="CB856" s="101"/>
      <c r="CC856" s="101"/>
      <c r="CD856" s="101"/>
      <c r="CE856" s="101"/>
      <c r="CF856" s="101"/>
      <c r="CG856" s="37" t="e">
        <f>VLOOKUP(Table_1[[#This Row],[EAN]],'[1]Planilha1'!$E:$R,13,0)</f>
        <v>#N/A</v>
      </c>
      <c r="CI856" s="188">
        <f>IF(Table_1[[#This Row],[STATUS MERCADO]]="GO",Table_1[[#This Row],[M. BRUTA TOTAL]],0)</f>
        <v>0</v>
      </c>
      <c r="CJ856" s="188">
        <f>IF(Table_1[[#This Row],[STATUS MERCADO]]="GO",Table_1[[#This Row],[PV UNIT. REALIZADO]]*Table_1[[#This Row],[QUANTIDADE]],0)</f>
        <v>0</v>
      </c>
    </row>
    <row r="857" ht="15" hidden="1">
      <c r="A857" s="7"/>
      <c r="B857" s="84" t="s">
        <v>79</v>
      </c>
      <c r="C857" s="85">
        <v>221004</v>
      </c>
      <c r="D857" s="85">
        <v>1132</v>
      </c>
      <c r="E857" s="85">
        <v>7891000260166</v>
      </c>
      <c r="F857" s="86" t="s">
        <v>498</v>
      </c>
      <c r="G857" s="75" t="s">
        <v>17</v>
      </c>
      <c r="H857" s="75">
        <v>1640</v>
      </c>
      <c r="I857" s="87" t="s">
        <v>499</v>
      </c>
      <c r="J857" s="75" t="s">
        <v>500</v>
      </c>
      <c r="K857" s="88" t="s">
        <v>84</v>
      </c>
      <c r="L857" s="88">
        <v>1</v>
      </c>
      <c r="M857" s="88">
        <v>0</v>
      </c>
      <c r="N857" s="75" t="s">
        <v>85</v>
      </c>
      <c r="O857" s="75" t="s">
        <v>437</v>
      </c>
      <c r="P857" s="89">
        <v>2.89</v>
      </c>
      <c r="Q857" s="90">
        <f>(17/100+7.6/100+1.65/100)*P857</f>
        <v>0.7586250000000001</v>
      </c>
      <c r="R857" s="90"/>
      <c r="S857" s="90"/>
      <c r="T857" s="90"/>
      <c r="U857" s="90"/>
      <c r="V857" s="90">
        <f>+P857-Q857+R857+S857+T857+U857</f>
        <v>2.1313750000000002</v>
      </c>
      <c r="W857" s="91">
        <f>(1.02/100)</f>
        <v>1.02E-2</v>
      </c>
      <c r="X857" s="91">
        <v>4.8E-3</v>
      </c>
      <c r="Y857" s="91">
        <v>0.17</v>
      </c>
      <c r="Z857" s="91">
        <v>1.65E-2</v>
      </c>
      <c r="AA857" s="91">
        <v>7.6E-2</v>
      </c>
      <c r="AB857" s="91">
        <f>SUM(W857:AA857)</f>
        <v>0.2775</v>
      </c>
      <c r="AC857" s="75">
        <v>1</v>
      </c>
      <c r="AD857" s="92">
        <f>IF(AL857="","",+AC857*AL857)</f>
        <v>5.430254777070066</v>
      </c>
      <c r="AE857" s="93">
        <f>IF(AL857="","",+AL857*AB857)</f>
        <v>1.5068957006369434</v>
      </c>
      <c r="AF857" s="92">
        <f>IF(AL857="","",+AL857-AE857)</f>
        <v>3.9233590764331225</v>
      </c>
      <c r="AG857" s="93">
        <f>+V857</f>
        <v>2.1313750000000002</v>
      </c>
      <c r="AH857" s="92">
        <f>IF(AF857="","",+AF857-AG857)</f>
        <v>1.7919840764331223</v>
      </c>
      <c r="AI857" s="92">
        <f>IF(AH857="","",+AH857*AC857)</f>
        <v>1.7919840764331223</v>
      </c>
      <c r="AJ857" s="93">
        <v>3.46</v>
      </c>
      <c r="AK857" s="94">
        <v>0.33</v>
      </c>
      <c r="AL857" s="93">
        <f>IF(V857=0,"",V857/(1-AB857-AK857))</f>
        <v>5.430254777070066</v>
      </c>
      <c r="AM857" s="95">
        <v>0.33</v>
      </c>
      <c r="AN857" s="93">
        <f>IF(V857=0,"",V857/(1-AB857-AM857))</f>
        <v>5.430254777070066</v>
      </c>
      <c r="AO857" s="96">
        <v>1.2</v>
      </c>
      <c r="AP857" s="93">
        <f>IF(BD!AJ857="","",BD!AJ857*BD!AO857)</f>
        <v>4.152</v>
      </c>
      <c r="AQ857" s="91">
        <f>BD!AM857/BD!AK857-1</f>
        <v>0</v>
      </c>
      <c r="AR857" s="91">
        <f>IF(BD!AN857="","",IF(BD!AJ857="","",BD!AN857/BD!AJ857-1))</f>
        <v>0.5694377968410596</v>
      </c>
      <c r="AS857" s="91" t="str">
        <f>IF(BD!AN857="","",IF(BD!AN857&lt;BD!AL857,"ABAIXO DA META","DENTRO DA META"))</f>
        <v>DENTRO DA META</v>
      </c>
      <c r="AT857" s="91" t="str">
        <f>IF(BD!AJ857="","EM ANÁLISE",IF(BD!AP857&gt;=BD!AN857,"GO", "NO GO"))</f>
        <v>NO GO</v>
      </c>
      <c r="AU857" s="97">
        <f>IF(AN857="","",+BD!$AN857-AJ857)</f>
        <v>1.9702547770700658</v>
      </c>
      <c r="AV857" s="98"/>
      <c r="AW857" s="90">
        <f>BD!P857*BD!AC857</f>
        <v>2.89</v>
      </c>
      <c r="AX857" s="90">
        <f>BD!V857*BD!AC857</f>
        <v>2.1313750000000002</v>
      </c>
      <c r="AY857" s="90">
        <f>IF(BD!AN857="","",BD!AN857*BD!AC857)</f>
        <v>5.430254777070066</v>
      </c>
      <c r="AZ857" s="75" t="s">
        <v>5272</v>
      </c>
      <c r="BA857" s="75"/>
      <c r="BB857" s="75"/>
      <c r="BC857" s="75"/>
      <c r="BD857" s="99" t="s">
        <v>5257</v>
      </c>
      <c r="BE857" s="100" t="s">
        <v>4</v>
      </c>
      <c r="BF857" s="100" t="s">
        <v>4</v>
      </c>
      <c r="BG857" s="99" t="s">
        <v>5258</v>
      </c>
      <c r="BH857" s="101"/>
      <c r="BI857" s="101"/>
      <c r="BJ857" s="101"/>
      <c r="BK857" s="101"/>
      <c r="BL857" s="101"/>
      <c r="BM857" s="101"/>
      <c r="BN857" s="101"/>
      <c r="BO857" s="103"/>
      <c r="BP857" s="99">
        <v>140.622</v>
      </c>
      <c r="BQ857" s="99">
        <v>121</v>
      </c>
      <c r="BR857" s="101"/>
      <c r="BS857" s="99" t="s">
        <v>5260</v>
      </c>
      <c r="BT857" s="99" t="s">
        <v>5261</v>
      </c>
      <c r="BU857" s="99">
        <v>5102</v>
      </c>
      <c r="BV857" s="99"/>
      <c r="BW857" s="99"/>
      <c r="BX857" s="99"/>
      <c r="BY857" s="99"/>
      <c r="BZ857" s="99"/>
      <c r="CA857" s="99"/>
      <c r="CB857" s="99"/>
      <c r="CC857" s="99">
        <v>102</v>
      </c>
      <c r="CD857" s="99">
        <v>8</v>
      </c>
      <c r="CE857" s="99">
        <v>8</v>
      </c>
      <c r="CF857" s="99"/>
      <c r="CG857" s="37" t="e">
        <f>VLOOKUP(Table_1[[#This Row],[EAN]],'[1]Planilha1'!$E:$R,13,0)</f>
        <v>#N/A</v>
      </c>
      <c r="CI857" s="188">
        <f>IF(Table_1[[#This Row],[STATUS MERCADO]]="GO",Table_1[[#This Row],[M. BRUTA TOTAL]],0)</f>
        <v>0</v>
      </c>
      <c r="CJ857" s="188">
        <f>IF(Table_1[[#This Row],[STATUS MERCADO]]="GO",Table_1[[#This Row],[PV UNIT. REALIZADO]]*Table_1[[#This Row],[QUANTIDADE]],0)</f>
        <v>0</v>
      </c>
    </row>
    <row r="858" ht="15" hidden="1">
      <c r="A858" s="7"/>
      <c r="B858" s="84" t="s">
        <v>79</v>
      </c>
      <c r="C858" s="85">
        <v>221005</v>
      </c>
      <c r="D858" s="85">
        <v>2903</v>
      </c>
      <c r="E858" s="85">
        <v>7891000261460</v>
      </c>
      <c r="F858" s="86" t="s">
        <v>501</v>
      </c>
      <c r="G858" s="75" t="s">
        <v>17</v>
      </c>
      <c r="H858" s="75">
        <v>1640</v>
      </c>
      <c r="I858" s="87" t="s">
        <v>499</v>
      </c>
      <c r="J858" s="75" t="s">
        <v>500</v>
      </c>
      <c r="K858" s="88" t="s">
        <v>84</v>
      </c>
      <c r="L858" s="88">
        <v>1</v>
      </c>
      <c r="M858" s="88">
        <v>0</v>
      </c>
      <c r="N858" s="75" t="s">
        <v>85</v>
      </c>
      <c r="O858" s="75" t="s">
        <v>437</v>
      </c>
      <c r="P858" s="89">
        <v>2.89</v>
      </c>
      <c r="Q858" s="90">
        <f>(17/100+7.6/100+1.65/100)*P858</f>
        <v>0.7586250000000001</v>
      </c>
      <c r="R858" s="90"/>
      <c r="S858" s="90"/>
      <c r="T858" s="90"/>
      <c r="U858" s="90"/>
      <c r="V858" s="90">
        <f>+P858-Q858+R858+S858+T858+U858</f>
        <v>2.1313750000000002</v>
      </c>
      <c r="W858" s="91">
        <f>(1.02/100)</f>
        <v>1.02E-2</v>
      </c>
      <c r="X858" s="91">
        <v>4.8E-3</v>
      </c>
      <c r="Y858" s="91">
        <v>0.17</v>
      </c>
      <c r="Z858" s="91">
        <v>1.65E-2</v>
      </c>
      <c r="AA858" s="91">
        <v>7.6E-2</v>
      </c>
      <c r="AB858" s="91">
        <f>SUM(W858:AA858)</f>
        <v>0.2775</v>
      </c>
      <c r="AC858" s="75">
        <v>1</v>
      </c>
      <c r="AD858" s="92">
        <f>IF(AL858="","",+AC858*AL858)</f>
        <v>5.430254777070066</v>
      </c>
      <c r="AE858" s="93">
        <f>IF(AL858="","",+AL858*AB858)</f>
        <v>1.5068957006369434</v>
      </c>
      <c r="AF858" s="92">
        <f>IF(AL858="","",+AL858-AE858)</f>
        <v>3.9233590764331225</v>
      </c>
      <c r="AG858" s="93">
        <f>+V858</f>
        <v>2.1313750000000002</v>
      </c>
      <c r="AH858" s="92">
        <f>IF(AF858="","",+AF858-AG858)</f>
        <v>1.7919840764331223</v>
      </c>
      <c r="AI858" s="92">
        <f>IF(AH858="","",+AH858*AC858)</f>
        <v>1.7919840764331223</v>
      </c>
      <c r="AJ858" s="93">
        <v>3.46</v>
      </c>
      <c r="AK858" s="94">
        <v>0.33</v>
      </c>
      <c r="AL858" s="93">
        <f>IF(V858=0,"",V858/(1-AB858-AK858))</f>
        <v>5.430254777070066</v>
      </c>
      <c r="AM858" s="95">
        <v>0.33</v>
      </c>
      <c r="AN858" s="93">
        <f>IF(V858=0,"",V858/(1-AB858-AM858))</f>
        <v>5.430254777070066</v>
      </c>
      <c r="AO858" s="96">
        <v>1.2</v>
      </c>
      <c r="AP858" s="93">
        <f>IF(BD!AJ858="","",BD!AJ858*BD!AO858)</f>
        <v>4.152</v>
      </c>
      <c r="AQ858" s="91">
        <f>BD!AM858/BD!AK858-1</f>
        <v>0</v>
      </c>
      <c r="AR858" s="91">
        <f>IF(BD!AN858="","",IF(BD!AJ858="","",BD!AN858/BD!AJ858-1))</f>
        <v>0.5694377968410596</v>
      </c>
      <c r="AS858" s="91" t="str">
        <f>IF(BD!AN858="","",IF(BD!AN858&lt;BD!AL858,"ABAIXO DA META","DENTRO DA META"))</f>
        <v>DENTRO DA META</v>
      </c>
      <c r="AT858" s="91" t="str">
        <f>IF(BD!AJ858="","EM ANÁLISE",IF(BD!AP858&gt;=BD!AN858,"GO", "NO GO"))</f>
        <v>NO GO</v>
      </c>
      <c r="AU858" s="97">
        <f>IF(AN858="","",+BD!$AN858-AJ858)</f>
        <v>1.9702547770700658</v>
      </c>
      <c r="AV858" s="98"/>
      <c r="AW858" s="90">
        <f>BD!P858*BD!AC858</f>
        <v>2.89</v>
      </c>
      <c r="AX858" s="90">
        <f>BD!V858*BD!AC858</f>
        <v>2.1313750000000002</v>
      </c>
      <c r="AY858" s="90">
        <f>IF(BD!AN858="","",BD!AN858*BD!AC858)</f>
        <v>5.430254777070066</v>
      </c>
      <c r="AZ858" s="75" t="s">
        <v>5272</v>
      </c>
      <c r="BA858" s="75"/>
      <c r="BB858" s="75"/>
      <c r="BC858" s="75"/>
      <c r="BD858" s="99" t="s">
        <v>5257</v>
      </c>
      <c r="BE858" s="100" t="s">
        <v>4</v>
      </c>
      <c r="BF858" s="100" t="s">
        <v>4</v>
      </c>
      <c r="BG858" s="99" t="s">
        <v>5258</v>
      </c>
      <c r="BH858" s="101"/>
      <c r="BI858" s="101"/>
      <c r="BJ858" s="101"/>
      <c r="BK858" s="101"/>
      <c r="BL858" s="101"/>
      <c r="BM858" s="101"/>
      <c r="BN858" s="101"/>
      <c r="BO858" s="103"/>
      <c r="BP858" s="99">
        <v>140.622</v>
      </c>
      <c r="BQ858" s="99">
        <v>121</v>
      </c>
      <c r="BR858" s="101"/>
      <c r="BS858" s="99" t="s">
        <v>5260</v>
      </c>
      <c r="BT858" s="99" t="s">
        <v>5261</v>
      </c>
      <c r="BU858" s="99">
        <v>5102</v>
      </c>
      <c r="BV858" s="99"/>
      <c r="BW858" s="99"/>
      <c r="BX858" s="99"/>
      <c r="BY858" s="99"/>
      <c r="BZ858" s="99"/>
      <c r="CA858" s="99"/>
      <c r="CB858" s="99"/>
      <c r="CC858" s="99">
        <v>102</v>
      </c>
      <c r="CD858" s="99">
        <v>8</v>
      </c>
      <c r="CE858" s="99">
        <v>8</v>
      </c>
      <c r="CF858" s="99"/>
      <c r="CG858" s="37" t="e">
        <f>VLOOKUP(Table_1[[#This Row],[EAN]],'[1]Planilha1'!$E:$R,13,0)</f>
        <v>#N/A</v>
      </c>
      <c r="CI858" s="188">
        <f>IF(Table_1[[#This Row],[STATUS MERCADO]]="GO",Table_1[[#This Row],[M. BRUTA TOTAL]],0)</f>
        <v>0</v>
      </c>
      <c r="CJ858" s="188">
        <f>IF(Table_1[[#This Row],[STATUS MERCADO]]="GO",Table_1[[#This Row],[PV UNIT. REALIZADO]]*Table_1[[#This Row],[QUANTIDADE]],0)</f>
        <v>0</v>
      </c>
    </row>
    <row r="859" ht="15" hidden="1">
      <c r="A859" s="7"/>
      <c r="B859" s="84" t="s">
        <v>79</v>
      </c>
      <c r="C859" s="85">
        <v>221006</v>
      </c>
      <c r="D859" s="85">
        <v>4550</v>
      </c>
      <c r="E859" s="85">
        <v>7891000252819</v>
      </c>
      <c r="F859" s="86" t="s">
        <v>502</v>
      </c>
      <c r="G859" s="75" t="s">
        <v>17</v>
      </c>
      <c r="H859" s="75">
        <v>1640</v>
      </c>
      <c r="I859" s="87" t="s">
        <v>499</v>
      </c>
      <c r="J859" s="75" t="s">
        <v>500</v>
      </c>
      <c r="K859" s="88" t="s">
        <v>84</v>
      </c>
      <c r="L859" s="88">
        <v>1</v>
      </c>
      <c r="M859" s="88">
        <v>0</v>
      </c>
      <c r="N859" s="75" t="s">
        <v>85</v>
      </c>
      <c r="O859" s="75" t="s">
        <v>437</v>
      </c>
      <c r="P859" s="89">
        <v>2.29</v>
      </c>
      <c r="Q859" s="90">
        <f>(17/100+7.6/100+1.65/100)*P859</f>
        <v>0.601125</v>
      </c>
      <c r="R859" s="90"/>
      <c r="S859" s="90"/>
      <c r="T859" s="90"/>
      <c r="U859" s="90"/>
      <c r="V859" s="90">
        <f>+P859-Q859+R859+S859+T859+U859</f>
        <v>1.688875</v>
      </c>
      <c r="W859" s="91">
        <f>(1.02/100)</f>
        <v>1.02E-2</v>
      </c>
      <c r="X859" s="91">
        <v>4.8E-3</v>
      </c>
      <c r="Y859" s="91">
        <v>0.17</v>
      </c>
      <c r="Z859" s="91">
        <v>1.65E-2</v>
      </c>
      <c r="AA859" s="91">
        <v>7.6E-2</v>
      </c>
      <c r="AB859" s="91">
        <f>SUM(W859:AA859)</f>
        <v>0.2775</v>
      </c>
      <c r="AC859" s="75">
        <v>1</v>
      </c>
      <c r="AD859" s="92">
        <f>IF(AL859="","",+AC859*AL859)</f>
        <v>4.302866242038218</v>
      </c>
      <c r="AE859" s="93">
        <f>IF(AL859="","",+AL859*AB859)</f>
        <v>1.1940453821656056</v>
      </c>
      <c r="AF859" s="92">
        <f>IF(AL859="","",+AL859-AE859)</f>
        <v>3.108820859872612</v>
      </c>
      <c r="AG859" s="93">
        <f>+V859</f>
        <v>1.688875</v>
      </c>
      <c r="AH859" s="92">
        <f>IF(AF859="","",+AF859-AG859)</f>
        <v>1.419945859872612</v>
      </c>
      <c r="AI859" s="92">
        <f>IF(AH859="","",+AH859*AC859)</f>
        <v>1.419945859872612</v>
      </c>
      <c r="AJ859" s="93">
        <v>3.79</v>
      </c>
      <c r="AK859" s="94">
        <v>0.33</v>
      </c>
      <c r="AL859" s="93">
        <f>IF(V859=0,"",V859/(1-AB859-AK859))</f>
        <v>4.302866242038218</v>
      </c>
      <c r="AM859" s="95">
        <v>0.33</v>
      </c>
      <c r="AN859" s="93">
        <f>IF(V859=0,"",V859/(1-AB859-AM859))</f>
        <v>4.302866242038218</v>
      </c>
      <c r="AO859" s="96">
        <v>1.2</v>
      </c>
      <c r="AP859" s="93">
        <f>IF(BD!AJ859="","",BD!AJ859*BD!AO859)</f>
        <v>4.548</v>
      </c>
      <c r="AQ859" s="91">
        <f>BD!AM859/BD!AK859-1</f>
        <v>0</v>
      </c>
      <c r="AR859" s="91">
        <f>IF(BD!AN859="","",IF(BD!AJ859="","",BD!AN859/BD!AJ859-1))</f>
        <v>0.13532090818950326</v>
      </c>
      <c r="AS859" s="91" t="str">
        <f>IF(BD!AN859="","",IF(BD!AN859&lt;BD!AL859,"ABAIXO DA META","DENTRO DA META"))</f>
        <v>DENTRO DA META</v>
      </c>
      <c r="AT859" s="91" t="str">
        <f>IF(BD!AJ859="","EM ANÁLISE",IF(BD!AP859&gt;=BD!AN859,"GO", "NO GO"))</f>
        <v>GO</v>
      </c>
      <c r="AU859" s="97">
        <f>IF(AN859="","",+BD!$AN859-AJ859)</f>
        <v>0.5128662420382177</v>
      </c>
      <c r="AV859" s="98"/>
      <c r="AW859" s="90">
        <f>BD!P859*BD!AC859</f>
        <v>2.29</v>
      </c>
      <c r="AX859" s="90">
        <f>BD!V859*BD!AC859</f>
        <v>1.688875</v>
      </c>
      <c r="AY859" s="90">
        <f>IF(BD!AN859="","",BD!AN859*BD!AC859)</f>
        <v>4.302866242038218</v>
      </c>
      <c r="AZ859" s="75" t="s">
        <v>5272</v>
      </c>
      <c r="BA859" s="75"/>
      <c r="BB859" s="75"/>
      <c r="BC859" s="75"/>
      <c r="BD859" s="99" t="s">
        <v>5257</v>
      </c>
      <c r="BE859" s="100" t="s">
        <v>4</v>
      </c>
      <c r="BF859" s="100" t="s">
        <v>4</v>
      </c>
      <c r="BG859" s="99" t="s">
        <v>5258</v>
      </c>
      <c r="BH859" s="101"/>
      <c r="BI859" s="101"/>
      <c r="BJ859" s="101"/>
      <c r="BK859" s="101"/>
      <c r="BL859" s="101"/>
      <c r="BM859" s="101"/>
      <c r="BN859" s="101"/>
      <c r="BO859" s="103"/>
      <c r="BP859" s="99">
        <v>140.622</v>
      </c>
      <c r="BQ859" s="99">
        <v>121</v>
      </c>
      <c r="BR859" s="101"/>
      <c r="BS859" s="99" t="s">
        <v>5260</v>
      </c>
      <c r="BT859" s="99" t="s">
        <v>5261</v>
      </c>
      <c r="BU859" s="99">
        <v>5102</v>
      </c>
      <c r="BV859" s="99"/>
      <c r="BW859" s="99"/>
      <c r="BX859" s="99"/>
      <c r="BY859" s="99"/>
      <c r="BZ859" s="99"/>
      <c r="CA859" s="99"/>
      <c r="CB859" s="99"/>
      <c r="CC859" s="99">
        <v>102</v>
      </c>
      <c r="CD859" s="99">
        <v>8</v>
      </c>
      <c r="CE859" s="99">
        <v>8</v>
      </c>
      <c r="CF859" s="99"/>
      <c r="CG859" s="37" t="e">
        <f>VLOOKUP(Table_1[[#This Row],[EAN]],'[1]Planilha1'!$E:$R,13,0)</f>
        <v>#N/A</v>
      </c>
      <c r="CI859" s="188">
        <f>IF(Table_1[[#This Row],[STATUS MERCADO]]="GO",Table_1[[#This Row],[M. BRUTA TOTAL]],0)</f>
        <v>1.419945859872612</v>
      </c>
      <c r="CJ859" s="188">
        <f>IF(Table_1[[#This Row],[STATUS MERCADO]]="GO",Table_1[[#This Row],[PV UNIT. REALIZADO]]*Table_1[[#This Row],[QUANTIDADE]],0)</f>
        <v>4.302866242038218</v>
      </c>
    </row>
    <row r="860" ht="15" hidden="1">
      <c r="A860" s="7"/>
      <c r="B860" s="84" t="s">
        <v>79</v>
      </c>
      <c r="C860" s="85">
        <v>221007</v>
      </c>
      <c r="D860" s="85">
        <v>4539</v>
      </c>
      <c r="E860" s="85">
        <v>7891000252833</v>
      </c>
      <c r="F860" s="86" t="s">
        <v>503</v>
      </c>
      <c r="G860" s="75" t="s">
        <v>17</v>
      </c>
      <c r="H860" s="75">
        <v>1640</v>
      </c>
      <c r="I860" s="87" t="s">
        <v>499</v>
      </c>
      <c r="J860" s="75" t="s">
        <v>500</v>
      </c>
      <c r="K860" s="88" t="s">
        <v>84</v>
      </c>
      <c r="L860" s="88">
        <v>1</v>
      </c>
      <c r="M860" s="88">
        <v>0</v>
      </c>
      <c r="N860" s="75" t="s">
        <v>85</v>
      </c>
      <c r="O860" s="75" t="s">
        <v>437</v>
      </c>
      <c r="P860" s="89">
        <v>2.29</v>
      </c>
      <c r="Q860" s="90">
        <f>(17/100+7.6/100+1.65/100)*P860</f>
        <v>0.601125</v>
      </c>
      <c r="R860" s="90"/>
      <c r="S860" s="90"/>
      <c r="T860" s="90"/>
      <c r="U860" s="90"/>
      <c r="V860" s="90">
        <f>+P860-Q860+R860+S860+T860+U860</f>
        <v>1.688875</v>
      </c>
      <c r="W860" s="91">
        <f>(1.02/100)</f>
        <v>1.02E-2</v>
      </c>
      <c r="X860" s="91">
        <v>4.8E-3</v>
      </c>
      <c r="Y860" s="91">
        <v>0.17</v>
      </c>
      <c r="Z860" s="91">
        <v>1.65E-2</v>
      </c>
      <c r="AA860" s="91">
        <v>7.6E-2</v>
      </c>
      <c r="AB860" s="91">
        <f>SUM(W860:AA860)</f>
        <v>0.2775</v>
      </c>
      <c r="AC860" s="75">
        <v>1</v>
      </c>
      <c r="AD860" s="92">
        <f>IF(AL860="","",+AC860*AL860)</f>
        <v>4.302866242038218</v>
      </c>
      <c r="AE860" s="93">
        <f>IF(AL860="","",+AL860*AB860)</f>
        <v>1.1940453821656056</v>
      </c>
      <c r="AF860" s="92">
        <f>IF(AL860="","",+AL860-AE860)</f>
        <v>3.108820859872612</v>
      </c>
      <c r="AG860" s="93">
        <f>+V860</f>
        <v>1.688875</v>
      </c>
      <c r="AH860" s="92">
        <f>IF(AF860="","",+AF860-AG860)</f>
        <v>1.419945859872612</v>
      </c>
      <c r="AI860" s="92">
        <f>IF(AH860="","",+AH860*AC860)</f>
        <v>1.419945859872612</v>
      </c>
      <c r="AJ860" s="93">
        <v>3.79</v>
      </c>
      <c r="AK860" s="94">
        <v>0.33</v>
      </c>
      <c r="AL860" s="93">
        <f>IF(V860=0,"",V860/(1-AB860-AK860))</f>
        <v>4.302866242038218</v>
      </c>
      <c r="AM860" s="95">
        <v>0.33</v>
      </c>
      <c r="AN860" s="93">
        <f>IF(V860=0,"",V860/(1-AB860-AM860))</f>
        <v>4.302866242038218</v>
      </c>
      <c r="AO860" s="96">
        <v>1.2</v>
      </c>
      <c r="AP860" s="93">
        <f>IF(BD!AJ860="","",BD!AJ860*BD!AO860)</f>
        <v>4.548</v>
      </c>
      <c r="AQ860" s="91">
        <f>BD!AM860/BD!AK860-1</f>
        <v>0</v>
      </c>
      <c r="AR860" s="91">
        <f>IF(BD!AN860="","",IF(BD!AJ860="","",BD!AN860/BD!AJ860-1))</f>
        <v>0.13532090818950326</v>
      </c>
      <c r="AS860" s="91" t="str">
        <f>IF(BD!AN860="","",IF(BD!AN860&lt;BD!AL860,"ABAIXO DA META","DENTRO DA META"))</f>
        <v>DENTRO DA META</v>
      </c>
      <c r="AT860" s="91" t="str">
        <f>IF(BD!AJ860="","EM ANÁLISE",IF(BD!AP860&gt;=BD!AN860,"GO", "NO GO"))</f>
        <v>GO</v>
      </c>
      <c r="AU860" s="97">
        <f>IF(AN860="","",+BD!$AN860-AJ860)</f>
        <v>0.5128662420382177</v>
      </c>
      <c r="AV860" s="98"/>
      <c r="AW860" s="90">
        <f>BD!P860*BD!AC860</f>
        <v>2.29</v>
      </c>
      <c r="AX860" s="90">
        <f>BD!V860*BD!AC860</f>
        <v>1.688875</v>
      </c>
      <c r="AY860" s="90">
        <f>IF(BD!AN860="","",BD!AN860*BD!AC860)</f>
        <v>4.302866242038218</v>
      </c>
      <c r="AZ860" s="75" t="s">
        <v>5272</v>
      </c>
      <c r="BA860" s="75"/>
      <c r="BB860" s="75"/>
      <c r="BC860" s="75"/>
      <c r="BD860" s="99" t="s">
        <v>5257</v>
      </c>
      <c r="BE860" s="100" t="s">
        <v>4</v>
      </c>
      <c r="BF860" s="100" t="s">
        <v>4</v>
      </c>
      <c r="BG860" s="99" t="s">
        <v>5258</v>
      </c>
      <c r="BH860" s="101"/>
      <c r="BI860" s="101"/>
      <c r="BJ860" s="101"/>
      <c r="BK860" s="101"/>
      <c r="BL860" s="101"/>
      <c r="BM860" s="101"/>
      <c r="BN860" s="101"/>
      <c r="BO860" s="103"/>
      <c r="BP860" s="99">
        <v>140.622</v>
      </c>
      <c r="BQ860" s="99">
        <v>121</v>
      </c>
      <c r="BR860" s="101"/>
      <c r="BS860" s="99" t="s">
        <v>5260</v>
      </c>
      <c r="BT860" s="99" t="s">
        <v>5261</v>
      </c>
      <c r="BU860" s="99">
        <v>5102</v>
      </c>
      <c r="BV860" s="99"/>
      <c r="BW860" s="99"/>
      <c r="BX860" s="99"/>
      <c r="BY860" s="99"/>
      <c r="BZ860" s="99"/>
      <c r="CA860" s="99"/>
      <c r="CB860" s="99"/>
      <c r="CC860" s="99">
        <v>102</v>
      </c>
      <c r="CD860" s="99">
        <v>8</v>
      </c>
      <c r="CE860" s="99">
        <v>8</v>
      </c>
      <c r="CF860" s="99"/>
      <c r="CG860" s="37" t="e">
        <f>VLOOKUP(Table_1[[#This Row],[EAN]],'[1]Planilha1'!$E:$R,13,0)</f>
        <v>#N/A</v>
      </c>
      <c r="CI860" s="188">
        <f>IF(Table_1[[#This Row],[STATUS MERCADO]]="GO",Table_1[[#This Row],[M. BRUTA TOTAL]],0)</f>
        <v>1.419945859872612</v>
      </c>
      <c r="CJ860" s="188">
        <f>IF(Table_1[[#This Row],[STATUS MERCADO]]="GO",Table_1[[#This Row],[PV UNIT. REALIZADO]]*Table_1[[#This Row],[QUANTIDADE]],0)</f>
        <v>4.302866242038218</v>
      </c>
    </row>
    <row r="861" ht="15" hidden="1">
      <c r="A861" s="7"/>
      <c r="B861" s="84" t="s">
        <v>79</v>
      </c>
      <c r="C861" s="85">
        <v>221008</v>
      </c>
      <c r="D861" s="85">
        <v>8012</v>
      </c>
      <c r="E861" s="85">
        <v>7891000332269</v>
      </c>
      <c r="F861" s="86" t="s">
        <v>504</v>
      </c>
      <c r="G861" s="75" t="s">
        <v>17</v>
      </c>
      <c r="H861" s="75">
        <v>1640</v>
      </c>
      <c r="I861" s="87" t="s">
        <v>499</v>
      </c>
      <c r="J861" s="75" t="s">
        <v>500</v>
      </c>
      <c r="K861" s="88" t="s">
        <v>84</v>
      </c>
      <c r="L861" s="88">
        <v>1</v>
      </c>
      <c r="M861" s="88">
        <v>0</v>
      </c>
      <c r="N861" s="75" t="s">
        <v>85</v>
      </c>
      <c r="O861" s="75" t="s">
        <v>437</v>
      </c>
      <c r="P861" s="89">
        <v>2.25</v>
      </c>
      <c r="Q861" s="90">
        <f>(17/100+7.6/100+1.65/100)*P861</f>
        <v>0.5906250000000001</v>
      </c>
      <c r="R861" s="90"/>
      <c r="S861" s="90"/>
      <c r="T861" s="90"/>
      <c r="U861" s="90"/>
      <c r="V861" s="90">
        <f>+P861-Q861+R861+S861+T861+U861</f>
        <v>1.6593749999999998</v>
      </c>
      <c r="W861" s="91">
        <f>(1.02/100)</f>
        <v>1.02E-2</v>
      </c>
      <c r="X861" s="91">
        <v>4.8E-3</v>
      </c>
      <c r="Y861" s="91">
        <v>0.17</v>
      </c>
      <c r="Z861" s="91">
        <v>1.65E-2</v>
      </c>
      <c r="AA861" s="91">
        <v>7.6E-2</v>
      </c>
      <c r="AB861" s="91">
        <f>SUM(W861:AA861)</f>
        <v>0.2775</v>
      </c>
      <c r="AC861" s="75">
        <v>1</v>
      </c>
      <c r="AD861" s="92">
        <f>IF(AL861="","",+AC861*AL861)</f>
        <v>4.227707006369427</v>
      </c>
      <c r="AE861" s="93">
        <f>IF(AL861="","",+AL861*AB861)</f>
        <v>1.1731886942675163</v>
      </c>
      <c r="AF861" s="92">
        <f>IF(AL861="","",+AL861-AE861)</f>
        <v>3.0545183121019113</v>
      </c>
      <c r="AG861" s="93">
        <f>+V861</f>
        <v>1.6593749999999998</v>
      </c>
      <c r="AH861" s="92">
        <f>IF(AF861="","",+AF861-AG861)</f>
        <v>1.3951433121019114</v>
      </c>
      <c r="AI861" s="92">
        <f>IF(AH861="","",+AH861*AC861)</f>
        <v>1.3951433121019114</v>
      </c>
      <c r="AJ861" s="93">
        <v>2.87</v>
      </c>
      <c r="AK861" s="94">
        <v>0.33</v>
      </c>
      <c r="AL861" s="93">
        <f>IF(V861=0,"",V861/(1-AB861-AK861))</f>
        <v>4.227707006369427</v>
      </c>
      <c r="AM861" s="95">
        <v>0.33</v>
      </c>
      <c r="AN861" s="93">
        <f>IF(V861=0,"",V861/(1-AB861-AM861))</f>
        <v>4.227707006369427</v>
      </c>
      <c r="AO861" s="96">
        <v>1.2</v>
      </c>
      <c r="AP861" s="93">
        <f>IF(BD!AJ861="","",BD!AJ861*BD!AO861)</f>
        <v>3.444</v>
      </c>
      <c r="AQ861" s="91">
        <f>BD!AM861/BD!AK861-1</f>
        <v>0</v>
      </c>
      <c r="AR861" s="91">
        <f>IF(BD!AN861="","",IF(BD!AJ861="","",BD!AN861/BD!AJ861-1))</f>
        <v>0.4730686433342952</v>
      </c>
      <c r="AS861" s="91" t="str">
        <f>IF(BD!AN861="","",IF(BD!AN861&lt;BD!AL861,"ABAIXO DA META","DENTRO DA META"))</f>
        <v>DENTRO DA META</v>
      </c>
      <c r="AT861" s="91" t="str">
        <f>IF(BD!AJ861="","EM ANÁLISE",IF(BD!AP861&gt;=BD!AN861,"GO", "NO GO"))</f>
        <v>NO GO</v>
      </c>
      <c r="AU861" s="97">
        <f>IF(AN861="","",+BD!$AN861-AJ861)</f>
        <v>1.3577070063694272</v>
      </c>
      <c r="AV861" s="98"/>
      <c r="AW861" s="90">
        <f>BD!P861*BD!AC861</f>
        <v>2.25</v>
      </c>
      <c r="AX861" s="90">
        <f>BD!V861*BD!AC861</f>
        <v>1.6593749999999998</v>
      </c>
      <c r="AY861" s="90">
        <f>IF(BD!AN861="","",BD!AN861*BD!AC861)</f>
        <v>4.227707006369427</v>
      </c>
      <c r="AZ861" s="75" t="s">
        <v>5272</v>
      </c>
      <c r="BA861" s="75"/>
      <c r="BB861" s="75"/>
      <c r="BC861" s="75"/>
      <c r="BD861" s="99" t="s">
        <v>5257</v>
      </c>
      <c r="BE861" s="100" t="s">
        <v>4</v>
      </c>
      <c r="BF861" s="100" t="s">
        <v>4</v>
      </c>
      <c r="BG861" s="99" t="s">
        <v>5258</v>
      </c>
      <c r="BH861" s="101"/>
      <c r="BI861" s="101"/>
      <c r="BJ861" s="101"/>
      <c r="BK861" s="101"/>
      <c r="BL861" s="101"/>
      <c r="BM861" s="101"/>
      <c r="BN861" s="101"/>
      <c r="BO861" s="103"/>
      <c r="BP861" s="99">
        <v>140.622</v>
      </c>
      <c r="BQ861" s="99">
        <v>121</v>
      </c>
      <c r="BR861" s="101"/>
      <c r="BS861" s="99" t="s">
        <v>5260</v>
      </c>
      <c r="BT861" s="99" t="s">
        <v>5261</v>
      </c>
      <c r="BU861" s="99">
        <v>5102</v>
      </c>
      <c r="BV861" s="99"/>
      <c r="BW861" s="99"/>
      <c r="BX861" s="99"/>
      <c r="BY861" s="99"/>
      <c r="BZ861" s="99"/>
      <c r="CA861" s="99"/>
      <c r="CB861" s="99"/>
      <c r="CC861" s="99">
        <v>102</v>
      </c>
      <c r="CD861" s="99">
        <v>8</v>
      </c>
      <c r="CE861" s="99">
        <v>8</v>
      </c>
      <c r="CF861" s="99"/>
      <c r="CG861" s="37" t="e">
        <f>VLOOKUP(Table_1[[#This Row],[EAN]],'[1]Planilha1'!$E:$R,13,0)</f>
        <v>#N/A</v>
      </c>
      <c r="CI861" s="188">
        <f>IF(Table_1[[#This Row],[STATUS MERCADO]]="GO",Table_1[[#This Row],[M. BRUTA TOTAL]],0)</f>
        <v>0</v>
      </c>
      <c r="CJ861" s="188">
        <f>IF(Table_1[[#This Row],[STATUS MERCADO]]="GO",Table_1[[#This Row],[PV UNIT. REALIZADO]]*Table_1[[#This Row],[QUANTIDADE]],0)</f>
        <v>0</v>
      </c>
    </row>
    <row r="862" ht="15" hidden="1">
      <c r="A862" s="7"/>
      <c r="B862" s="84" t="s">
        <v>79</v>
      </c>
      <c r="C862" s="75">
        <v>221009</v>
      </c>
      <c r="D862" s="75">
        <v>8034</v>
      </c>
      <c r="E862" s="85">
        <v>7891000332221</v>
      </c>
      <c r="F862" s="86" t="s">
        <v>505</v>
      </c>
      <c r="G862" s="75" t="s">
        <v>17</v>
      </c>
      <c r="H862" s="75">
        <v>1640</v>
      </c>
      <c r="I862" s="87" t="s">
        <v>499</v>
      </c>
      <c r="J862" s="75" t="s">
        <v>500</v>
      </c>
      <c r="K862" s="88" t="s">
        <v>84</v>
      </c>
      <c r="L862" s="88">
        <v>1</v>
      </c>
      <c r="M862" s="88">
        <v>0</v>
      </c>
      <c r="N862" s="75" t="s">
        <v>85</v>
      </c>
      <c r="O862" s="105">
        <v>27152731000109</v>
      </c>
      <c r="P862" s="89"/>
      <c r="Q862" s="90">
        <f>(17/100+7.6/100+1.65/100)*P862</f>
        <v>0</v>
      </c>
      <c r="R862" s="90"/>
      <c r="S862" s="90"/>
      <c r="T862" s="90"/>
      <c r="U862" s="90"/>
      <c r="V862" s="90">
        <f>+P862-Q862+R862+S862+T862+U862</f>
        <v>0</v>
      </c>
      <c r="W862" s="91">
        <f>(1.02/100)</f>
        <v>1.02E-2</v>
      </c>
      <c r="X862" s="91">
        <v>4.8E-3</v>
      </c>
      <c r="Y862" s="91">
        <v>0.17</v>
      </c>
      <c r="Z862" s="91">
        <v>1.65E-2</v>
      </c>
      <c r="AA862" s="91">
        <v>7.6E-2</v>
      </c>
      <c r="AB862" s="91">
        <f>SUM(W862:AA862)</f>
        <v>0.2775</v>
      </c>
      <c r="AC862" s="75">
        <v>1</v>
      </c>
      <c r="AD862" s="92">
        <f>IF(AL862="","",+AC862*AL862)</f>
      </c>
      <c r="AE862" s="93">
        <f>IF(AL862="","",+AL862*AB862)</f>
      </c>
      <c r="AF862" s="92">
        <f>IF(AL862="","",+AL862-AE862)</f>
      </c>
      <c r="AG862" s="93">
        <f>+V862</f>
        <v>0</v>
      </c>
      <c r="AH862" s="92">
        <f>IF(AF862="","",+AF862-AG862)</f>
      </c>
      <c r="AI862" s="92">
        <f>IF(AH862="","",+AH862*AC862)</f>
      </c>
      <c r="AJ862" s="93"/>
      <c r="AK862" s="94">
        <v>0.33</v>
      </c>
      <c r="AL862" s="93">
        <f>IF(V862=0,"",V862/(1-AB862-AK862))</f>
      </c>
      <c r="AM862" s="95">
        <v>0.33</v>
      </c>
      <c r="AN862" s="93">
        <f>IF(V862=0,"",V862/(1-AB862-AM862))</f>
      </c>
      <c r="AO862" s="96">
        <v>1.2</v>
      </c>
      <c r="AP862" s="93">
        <f>IF(BD!AJ862="","",BD!AJ862*BD!AO862)</f>
      </c>
      <c r="AQ862" s="91">
        <f>BD!AM862/BD!AK862-1</f>
        <v>0</v>
      </c>
      <c r="AR862" s="91">
        <f>IF(BD!AN862="","",IF(BD!AJ862="","",BD!AN862/BD!AJ862-1))</f>
      </c>
      <c r="AS862" s="91">
        <f>IF(BD!AN862="","",IF(BD!AN862&lt;BD!AL862,"ABAIXO DA META","DENTRO DA META"))</f>
      </c>
      <c r="AT862" s="91" t="str">
        <f>IF(BD!AJ862="","EM ANÁLISE",IF(BD!AP862&gt;=BD!AN862,"GO", "NO GO"))</f>
        <v>EM ANÁLISE</v>
      </c>
      <c r="AU862" s="97">
        <f>IF(AN862="","",+BD!$AN862-AJ862)</f>
      </c>
      <c r="AV862" s="98"/>
      <c r="AW862" s="90">
        <f>BD!P862*BD!AC862</f>
        <v>0</v>
      </c>
      <c r="AX862" s="90">
        <f>BD!V862*BD!AC862</f>
        <v>0</v>
      </c>
      <c r="AY862" s="90">
        <f>IF(BD!AN862="","",BD!AN862*BD!AC862)</f>
      </c>
      <c r="AZ862" s="75" t="s">
        <v>123</v>
      </c>
      <c r="BA862" s="75"/>
      <c r="BB862" s="75"/>
      <c r="BC862" s="75"/>
      <c r="BD862" s="104"/>
      <c r="BE862" s="104"/>
      <c r="BF862" s="101"/>
      <c r="BG862" s="101"/>
      <c r="BH862" s="101"/>
      <c r="BI862" s="101"/>
      <c r="BJ862" s="101"/>
      <c r="BK862" s="101"/>
      <c r="BL862" s="101"/>
      <c r="BM862" s="101"/>
      <c r="BN862" s="101"/>
      <c r="BO862" s="103"/>
      <c r="BP862" s="101"/>
      <c r="BQ862" s="101"/>
      <c r="BR862" s="101"/>
      <c r="BS862" s="101"/>
      <c r="BT862" s="101"/>
      <c r="BU862" s="101"/>
      <c r="BV862" s="101"/>
      <c r="BW862" s="101"/>
      <c r="BX862" s="101"/>
      <c r="BY862" s="101"/>
      <c r="BZ862" s="101"/>
      <c r="CA862" s="101"/>
      <c r="CB862" s="101"/>
      <c r="CC862" s="101"/>
      <c r="CD862" s="101"/>
      <c r="CE862" s="101"/>
      <c r="CF862" s="101"/>
      <c r="CG862" s="37" t="e">
        <f>VLOOKUP(Table_1[[#This Row],[EAN]],'[1]Planilha1'!$E:$R,13,0)</f>
        <v>#N/A</v>
      </c>
      <c r="CI862" s="188">
        <f>IF(Table_1[[#This Row],[STATUS MERCADO]]="GO",Table_1[[#This Row],[M. BRUTA TOTAL]],0)</f>
        <v>0</v>
      </c>
      <c r="CJ862" s="188">
        <f>IF(Table_1[[#This Row],[STATUS MERCADO]]="GO",Table_1[[#This Row],[PV UNIT. REALIZADO]]*Table_1[[#This Row],[QUANTIDADE]],0)</f>
        <v>0</v>
      </c>
    </row>
    <row r="863" ht="15" hidden="1">
      <c r="A863" s="7"/>
      <c r="B863" s="84" t="s">
        <v>79</v>
      </c>
      <c r="C863" s="85">
        <v>221010</v>
      </c>
      <c r="D863" s="85">
        <v>892</v>
      </c>
      <c r="E863" s="85">
        <v>7891000305812</v>
      </c>
      <c r="F863" s="86" t="s">
        <v>506</v>
      </c>
      <c r="G863" s="75" t="s">
        <v>17</v>
      </c>
      <c r="H863" s="75">
        <v>1640</v>
      </c>
      <c r="I863" s="87" t="s">
        <v>499</v>
      </c>
      <c r="J863" s="75" t="s">
        <v>500</v>
      </c>
      <c r="K863" s="88" t="s">
        <v>84</v>
      </c>
      <c r="L863" s="88">
        <v>1</v>
      </c>
      <c r="M863" s="88">
        <v>0</v>
      </c>
      <c r="N863" s="75" t="s">
        <v>85</v>
      </c>
      <c r="O863" s="75" t="s">
        <v>437</v>
      </c>
      <c r="P863" s="89">
        <v>2.25</v>
      </c>
      <c r="Q863" s="90">
        <f>(17/100+7.6/100+1.65/100)*P863</f>
        <v>0.5906250000000001</v>
      </c>
      <c r="R863" s="90"/>
      <c r="S863" s="90"/>
      <c r="T863" s="90"/>
      <c r="U863" s="90"/>
      <c r="V863" s="90">
        <f>+P863-Q863+R863+S863+T863+U863</f>
        <v>1.6593749999999998</v>
      </c>
      <c r="W863" s="91">
        <f>(1.02/100)</f>
        <v>1.02E-2</v>
      </c>
      <c r="X863" s="91">
        <v>4.8E-3</v>
      </c>
      <c r="Y863" s="91">
        <v>0.17</v>
      </c>
      <c r="Z863" s="91">
        <v>1.65E-2</v>
      </c>
      <c r="AA863" s="91">
        <v>7.6E-2</v>
      </c>
      <c r="AB863" s="91">
        <f>SUM(W863:AA863)</f>
        <v>0.2775</v>
      </c>
      <c r="AC863" s="75">
        <v>1</v>
      </c>
      <c r="AD863" s="92">
        <f>IF(AL863="","",+AC863*AL863)</f>
        <v>4.227707006369427</v>
      </c>
      <c r="AE863" s="93">
        <f>IF(AL863="","",+AL863*AB863)</f>
        <v>1.1731886942675163</v>
      </c>
      <c r="AF863" s="92">
        <f>IF(AL863="","",+AL863-AE863)</f>
        <v>3.0545183121019113</v>
      </c>
      <c r="AG863" s="93">
        <f>+V863</f>
        <v>1.6593749999999998</v>
      </c>
      <c r="AH863" s="92">
        <f>IF(AF863="","",+AF863-AG863)</f>
        <v>1.3951433121019114</v>
      </c>
      <c r="AI863" s="92">
        <f>IF(AH863="","",+AH863*AC863)</f>
        <v>1.3951433121019114</v>
      </c>
      <c r="AJ863" s="93">
        <v>2.87</v>
      </c>
      <c r="AK863" s="94">
        <v>0.33</v>
      </c>
      <c r="AL863" s="93">
        <f>IF(V863=0,"",V863/(1-AB863-AK863))</f>
        <v>4.227707006369427</v>
      </c>
      <c r="AM863" s="95">
        <v>0.33</v>
      </c>
      <c r="AN863" s="93">
        <f>IF(V863=0,"",V863/(1-AB863-AM863))</f>
        <v>4.227707006369427</v>
      </c>
      <c r="AO863" s="96">
        <v>1.2</v>
      </c>
      <c r="AP863" s="93">
        <f>IF(BD!AJ863="","",BD!AJ863*BD!AO863)</f>
        <v>3.444</v>
      </c>
      <c r="AQ863" s="91">
        <f>BD!AM863/BD!AK863-1</f>
        <v>0</v>
      </c>
      <c r="AR863" s="91">
        <f>IF(BD!AN863="","",IF(BD!AJ863="","",BD!AN863/BD!AJ863-1))</f>
        <v>0.4730686433342952</v>
      </c>
      <c r="AS863" s="91" t="str">
        <f>IF(BD!AN863="","",IF(BD!AN863&lt;BD!AL863,"ABAIXO DA META","DENTRO DA META"))</f>
        <v>DENTRO DA META</v>
      </c>
      <c r="AT863" s="91" t="str">
        <f>IF(BD!AJ863="","EM ANÁLISE",IF(BD!AP863&gt;=BD!AN863,"GO", "NO GO"))</f>
        <v>NO GO</v>
      </c>
      <c r="AU863" s="97">
        <f>IF(AN863="","",+BD!$AN863-AJ863)</f>
        <v>1.3577070063694272</v>
      </c>
      <c r="AV863" s="98"/>
      <c r="AW863" s="90">
        <f>BD!P863*BD!AC863</f>
        <v>2.25</v>
      </c>
      <c r="AX863" s="90">
        <f>BD!V863*BD!AC863</f>
        <v>1.6593749999999998</v>
      </c>
      <c r="AY863" s="90">
        <f>IF(BD!AN863="","",BD!AN863*BD!AC863)</f>
        <v>4.227707006369427</v>
      </c>
      <c r="AZ863" s="75" t="s">
        <v>5272</v>
      </c>
      <c r="BA863" s="75"/>
      <c r="BB863" s="75"/>
      <c r="BC863" s="75"/>
      <c r="BD863" s="99" t="s">
        <v>5257</v>
      </c>
      <c r="BE863" s="100" t="s">
        <v>4</v>
      </c>
      <c r="BF863" s="100" t="s">
        <v>4</v>
      </c>
      <c r="BG863" s="99" t="s">
        <v>5258</v>
      </c>
      <c r="BH863" s="101"/>
      <c r="BI863" s="101"/>
      <c r="BJ863" s="101"/>
      <c r="BK863" s="101"/>
      <c r="BL863" s="101"/>
      <c r="BM863" s="101"/>
      <c r="BN863" s="101"/>
      <c r="BO863" s="103"/>
      <c r="BP863" s="99">
        <v>140.622</v>
      </c>
      <c r="BQ863" s="99">
        <v>121</v>
      </c>
      <c r="BR863" s="101"/>
      <c r="BS863" s="99" t="s">
        <v>5260</v>
      </c>
      <c r="BT863" s="99" t="s">
        <v>5261</v>
      </c>
      <c r="BU863" s="99">
        <v>5102</v>
      </c>
      <c r="BV863" s="99"/>
      <c r="BW863" s="99"/>
      <c r="BX863" s="99"/>
      <c r="BY863" s="99"/>
      <c r="BZ863" s="99"/>
      <c r="CA863" s="99"/>
      <c r="CB863" s="99"/>
      <c r="CC863" s="99">
        <v>102</v>
      </c>
      <c r="CD863" s="99">
        <v>8</v>
      </c>
      <c r="CE863" s="99">
        <v>8</v>
      </c>
      <c r="CF863" s="99"/>
      <c r="CG863" s="37" t="e">
        <f>VLOOKUP(Table_1[[#This Row],[EAN]],'[1]Planilha1'!$E:$R,13,0)</f>
        <v>#N/A</v>
      </c>
      <c r="CI863" s="188">
        <f>IF(Table_1[[#This Row],[STATUS MERCADO]]="GO",Table_1[[#This Row],[M. BRUTA TOTAL]],0)</f>
        <v>0</v>
      </c>
      <c r="CJ863" s="188">
        <f>IF(Table_1[[#This Row],[STATUS MERCADO]]="GO",Table_1[[#This Row],[PV UNIT. REALIZADO]]*Table_1[[#This Row],[QUANTIDADE]],0)</f>
        <v>0</v>
      </c>
    </row>
    <row r="864" ht="15" hidden="1">
      <c r="A864" s="7"/>
      <c r="B864" s="84" t="s">
        <v>79</v>
      </c>
      <c r="C864" s="75">
        <v>221011</v>
      </c>
      <c r="D864" s="75">
        <v>873</v>
      </c>
      <c r="E864" s="85">
        <v>7891000305775</v>
      </c>
      <c r="F864" s="86" t="s">
        <v>507</v>
      </c>
      <c r="G864" s="75" t="s">
        <v>17</v>
      </c>
      <c r="H864" s="75">
        <v>1640</v>
      </c>
      <c r="I864" s="87" t="s">
        <v>499</v>
      </c>
      <c r="J864" s="75" t="s">
        <v>500</v>
      </c>
      <c r="K864" s="88" t="s">
        <v>84</v>
      </c>
      <c r="L864" s="88">
        <v>1</v>
      </c>
      <c r="M864" s="88">
        <v>0</v>
      </c>
      <c r="N864" s="75" t="s">
        <v>85</v>
      </c>
      <c r="O864" s="105">
        <v>27152731000109</v>
      </c>
      <c r="P864" s="89"/>
      <c r="Q864" s="90">
        <f>(17/100+7.6/100+1.65/100)*P864</f>
        <v>0</v>
      </c>
      <c r="R864" s="90"/>
      <c r="S864" s="90"/>
      <c r="T864" s="90"/>
      <c r="U864" s="90"/>
      <c r="V864" s="90">
        <f>+P864-Q864+R864+S864+T864+U864</f>
        <v>0</v>
      </c>
      <c r="W864" s="91">
        <f>(1.02/100)</f>
        <v>1.02E-2</v>
      </c>
      <c r="X864" s="91">
        <v>4.8E-3</v>
      </c>
      <c r="Y864" s="91">
        <v>0.17</v>
      </c>
      <c r="Z864" s="91">
        <v>1.65E-2</v>
      </c>
      <c r="AA864" s="91">
        <v>7.6E-2</v>
      </c>
      <c r="AB864" s="91">
        <f>SUM(W864:AA864)</f>
        <v>0.2775</v>
      </c>
      <c r="AC864" s="75">
        <v>1</v>
      </c>
      <c r="AD864" s="92">
        <f>IF(AL864="","",+AC864*AL864)</f>
      </c>
      <c r="AE864" s="93">
        <f>IF(AL864="","",+AL864*AB864)</f>
      </c>
      <c r="AF864" s="92">
        <f>IF(AL864="","",+AL864-AE864)</f>
      </c>
      <c r="AG864" s="93">
        <f>+V864</f>
        <v>0</v>
      </c>
      <c r="AH864" s="92">
        <f>IF(AF864="","",+AF864-AG864)</f>
      </c>
      <c r="AI864" s="92">
        <f>IF(AH864="","",+AH864*AC864)</f>
      </c>
      <c r="AJ864" s="93"/>
      <c r="AK864" s="94">
        <v>0.33</v>
      </c>
      <c r="AL864" s="93">
        <f>IF(V864=0,"",V864/(1-AB864-AK864))</f>
      </c>
      <c r="AM864" s="95">
        <v>0.33</v>
      </c>
      <c r="AN864" s="93">
        <f>IF(V864=0,"",V864/(1-AB864-AM864))</f>
      </c>
      <c r="AO864" s="96">
        <v>1.2</v>
      </c>
      <c r="AP864" s="93">
        <f>IF(BD!AJ864="","",BD!AJ864*BD!AO864)</f>
      </c>
      <c r="AQ864" s="91">
        <f>BD!AM864/BD!AK864-1</f>
        <v>0</v>
      </c>
      <c r="AR864" s="91">
        <f>IF(BD!AN864="","",IF(BD!AJ864="","",BD!AN864/BD!AJ864-1))</f>
      </c>
      <c r="AS864" s="91">
        <f>IF(BD!AN864="","",IF(BD!AN864&lt;BD!AL864,"ABAIXO DA META","DENTRO DA META"))</f>
      </c>
      <c r="AT864" s="91" t="str">
        <f>IF(BD!AJ864="","EM ANÁLISE",IF(BD!AP864&gt;=BD!AN864,"GO", "NO GO"))</f>
        <v>EM ANÁLISE</v>
      </c>
      <c r="AU864" s="97">
        <f>IF(AN864="","",+BD!$AN864-AJ864)</f>
      </c>
      <c r="AV864" s="98"/>
      <c r="AW864" s="90">
        <f>BD!P864*BD!AC864</f>
        <v>0</v>
      </c>
      <c r="AX864" s="90">
        <f>BD!V864*BD!AC864</f>
        <v>0</v>
      </c>
      <c r="AY864" s="90">
        <f>IF(BD!AN864="","",BD!AN864*BD!AC864)</f>
      </c>
      <c r="AZ864" s="75" t="s">
        <v>123</v>
      </c>
      <c r="BA864" s="75"/>
      <c r="BB864" s="75"/>
      <c r="BC864" s="75"/>
      <c r="BD864" s="104"/>
      <c r="BE864" s="104"/>
      <c r="BF864" s="101"/>
      <c r="BG864" s="101"/>
      <c r="BH864" s="101"/>
      <c r="BI864" s="101"/>
      <c r="BJ864" s="101"/>
      <c r="BK864" s="101"/>
      <c r="BL864" s="101"/>
      <c r="BM864" s="101"/>
      <c r="BN864" s="101"/>
      <c r="BO864" s="103"/>
      <c r="BP864" s="101"/>
      <c r="BQ864" s="101"/>
      <c r="BR864" s="101"/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37" t="e">
        <f>VLOOKUP(Table_1[[#This Row],[EAN]],'[1]Planilha1'!$E:$R,13,0)</f>
        <v>#N/A</v>
      </c>
      <c r="CI864" s="188">
        <f>IF(Table_1[[#This Row],[STATUS MERCADO]]="GO",Table_1[[#This Row],[M. BRUTA TOTAL]],0)</f>
        <v>0</v>
      </c>
      <c r="CJ864" s="188">
        <f>IF(Table_1[[#This Row],[STATUS MERCADO]]="GO",Table_1[[#This Row],[PV UNIT. REALIZADO]]*Table_1[[#This Row],[QUANTIDADE]],0)</f>
        <v>0</v>
      </c>
    </row>
    <row r="865" ht="15" hidden="1">
      <c r="A865" s="7"/>
      <c r="B865" s="84" t="s">
        <v>79</v>
      </c>
      <c r="C865" s="75">
        <v>221012</v>
      </c>
      <c r="D865" s="75">
        <v>9955</v>
      </c>
      <c r="E865" s="85">
        <v>7891000334225</v>
      </c>
      <c r="F865" s="86" t="s">
        <v>508</v>
      </c>
      <c r="G865" s="75" t="s">
        <v>17</v>
      </c>
      <c r="H865" s="75">
        <v>1640</v>
      </c>
      <c r="I865" s="87" t="s">
        <v>499</v>
      </c>
      <c r="J865" s="75" t="s">
        <v>500</v>
      </c>
      <c r="K865" s="88" t="s">
        <v>84</v>
      </c>
      <c r="L865" s="88">
        <v>1</v>
      </c>
      <c r="M865" s="88">
        <v>0</v>
      </c>
      <c r="N865" s="75" t="s">
        <v>85</v>
      </c>
      <c r="O865" s="105">
        <v>27152731000109</v>
      </c>
      <c r="P865" s="89"/>
      <c r="Q865" s="90">
        <f>(17/100+7.6/100+1.65/100)*P865</f>
        <v>0</v>
      </c>
      <c r="R865" s="90"/>
      <c r="S865" s="90"/>
      <c r="T865" s="90"/>
      <c r="U865" s="90"/>
      <c r="V865" s="90">
        <f>+P865-Q865+R865+S865+T865+U865</f>
        <v>0</v>
      </c>
      <c r="W865" s="91">
        <f>(1.02/100)</f>
        <v>1.02E-2</v>
      </c>
      <c r="X865" s="91">
        <v>4.8E-3</v>
      </c>
      <c r="Y865" s="91">
        <v>0.17</v>
      </c>
      <c r="Z865" s="91">
        <v>1.65E-2</v>
      </c>
      <c r="AA865" s="91">
        <v>7.6E-2</v>
      </c>
      <c r="AB865" s="91">
        <f>SUM(W865:AA865)</f>
        <v>0.2775</v>
      </c>
      <c r="AC865" s="75">
        <v>1</v>
      </c>
      <c r="AD865" s="92">
        <f>IF(AL865="","",+AC865*AL865)</f>
      </c>
      <c r="AE865" s="93">
        <f>IF(AL865="","",+AL865*AB865)</f>
      </c>
      <c r="AF865" s="92">
        <f>IF(AL865="","",+AL865-AE865)</f>
      </c>
      <c r="AG865" s="93">
        <f>+V865</f>
        <v>0</v>
      </c>
      <c r="AH865" s="92">
        <f>IF(AF865="","",+AF865-AG865)</f>
      </c>
      <c r="AI865" s="92">
        <f>IF(AH865="","",+AH865*AC865)</f>
      </c>
      <c r="AJ865" s="93"/>
      <c r="AK865" s="94">
        <v>0.33</v>
      </c>
      <c r="AL865" s="93">
        <f>IF(V865=0,"",V865/(1-AB865-AK865))</f>
      </c>
      <c r="AM865" s="95">
        <v>0.33</v>
      </c>
      <c r="AN865" s="93">
        <f>IF(V865=0,"",V865/(1-AB865-AM865))</f>
      </c>
      <c r="AO865" s="96">
        <v>1.2</v>
      </c>
      <c r="AP865" s="93">
        <f>IF(BD!AJ865="","",BD!AJ865*BD!AO865)</f>
      </c>
      <c r="AQ865" s="91">
        <f>BD!AM865/BD!AK865-1</f>
        <v>0</v>
      </c>
      <c r="AR865" s="91">
        <f>IF(BD!AN865="","",IF(BD!AJ865="","",BD!AN865/BD!AJ865-1))</f>
      </c>
      <c r="AS865" s="91">
        <f>IF(BD!AN865="","",IF(BD!AN865&lt;BD!AL865,"ABAIXO DA META","DENTRO DA META"))</f>
      </c>
      <c r="AT865" s="91" t="str">
        <f>IF(BD!AJ865="","EM ANÁLISE",IF(BD!AP865&gt;=BD!AN865,"GO", "NO GO"))</f>
        <v>EM ANÁLISE</v>
      </c>
      <c r="AU865" s="97">
        <f>IF(AN865="","",+BD!$AN865-AJ865)</f>
      </c>
      <c r="AV865" s="98"/>
      <c r="AW865" s="90">
        <f>BD!P865*BD!AC865</f>
        <v>0</v>
      </c>
      <c r="AX865" s="90">
        <f>BD!V865*BD!AC865</f>
        <v>0</v>
      </c>
      <c r="AY865" s="90">
        <f>IF(BD!AN865="","",BD!AN865*BD!AC865)</f>
      </c>
      <c r="AZ865" s="75" t="s">
        <v>123</v>
      </c>
      <c r="BA865" s="75"/>
      <c r="BB865" s="75"/>
      <c r="BC865" s="75"/>
      <c r="BD865" s="104"/>
      <c r="BE865" s="104"/>
      <c r="BF865" s="101"/>
      <c r="BG865" s="101"/>
      <c r="BH865" s="101"/>
      <c r="BI865" s="101"/>
      <c r="BJ865" s="101"/>
      <c r="BK865" s="101"/>
      <c r="BL865" s="101"/>
      <c r="BM865" s="101"/>
      <c r="BN865" s="101"/>
      <c r="BO865" s="103"/>
      <c r="BP865" s="101"/>
      <c r="BQ865" s="101"/>
      <c r="BR865" s="101"/>
      <c r="BS865" s="101"/>
      <c r="BT865" s="101"/>
      <c r="BU865" s="101"/>
      <c r="BV865" s="101"/>
      <c r="BW865" s="101"/>
      <c r="BX865" s="101"/>
      <c r="BY865" s="101"/>
      <c r="BZ865" s="101"/>
      <c r="CA865" s="101"/>
      <c r="CB865" s="101"/>
      <c r="CC865" s="101"/>
      <c r="CD865" s="101"/>
      <c r="CE865" s="101"/>
      <c r="CF865" s="101"/>
      <c r="CG865" s="37" t="e">
        <f>VLOOKUP(Table_1[[#This Row],[EAN]],'[1]Planilha1'!$E:$R,13,0)</f>
        <v>#N/A</v>
      </c>
      <c r="CI865" s="188">
        <f>IF(Table_1[[#This Row],[STATUS MERCADO]]="GO",Table_1[[#This Row],[M. BRUTA TOTAL]],0)</f>
        <v>0</v>
      </c>
      <c r="CJ865" s="188">
        <f>IF(Table_1[[#This Row],[STATUS MERCADO]]="GO",Table_1[[#This Row],[PV UNIT. REALIZADO]]*Table_1[[#This Row],[QUANTIDADE]],0)</f>
        <v>0</v>
      </c>
    </row>
    <row r="866" ht="15" hidden="1">
      <c r="A866" s="7"/>
      <c r="B866" s="84" t="s">
        <v>79</v>
      </c>
      <c r="C866" s="85">
        <v>221013</v>
      </c>
      <c r="D866" s="85">
        <v>9954</v>
      </c>
      <c r="E866" s="85">
        <v>7891000334188</v>
      </c>
      <c r="F866" s="86" t="s">
        <v>509</v>
      </c>
      <c r="G866" s="75" t="s">
        <v>17</v>
      </c>
      <c r="H866" s="75">
        <v>1640</v>
      </c>
      <c r="I866" s="87" t="s">
        <v>499</v>
      </c>
      <c r="J866" s="75" t="s">
        <v>500</v>
      </c>
      <c r="K866" s="88" t="s">
        <v>84</v>
      </c>
      <c r="L866" s="88">
        <v>1</v>
      </c>
      <c r="M866" s="88">
        <v>0</v>
      </c>
      <c r="N866" s="75" t="s">
        <v>85</v>
      </c>
      <c r="O866" s="75" t="s">
        <v>437</v>
      </c>
      <c r="P866" s="89">
        <v>5.34</v>
      </c>
      <c r="Q866" s="90">
        <f>(17/100+7.6/100+1.65/100)*P866</f>
        <v>1.40175</v>
      </c>
      <c r="R866" s="90"/>
      <c r="S866" s="90"/>
      <c r="T866" s="90"/>
      <c r="U866" s="90"/>
      <c r="V866" s="90">
        <f>+P866-Q866+R866+S866+T866+U866</f>
        <v>3.93825</v>
      </c>
      <c r="W866" s="91">
        <f>(1.02/100)</f>
        <v>1.02E-2</v>
      </c>
      <c r="X866" s="91">
        <v>4.8E-3</v>
      </c>
      <c r="Y866" s="91">
        <v>0.17</v>
      </c>
      <c r="Z866" s="91">
        <v>1.65E-2</v>
      </c>
      <c r="AA866" s="91">
        <v>7.6E-2</v>
      </c>
      <c r="AB866" s="91">
        <f>SUM(W866:AA866)</f>
        <v>0.2775</v>
      </c>
      <c r="AC866" s="75">
        <v>1</v>
      </c>
      <c r="AD866" s="92">
        <f>IF(AL866="","",+AC866*AL866)</f>
        <v>10.033757961783442</v>
      </c>
      <c r="AE866" s="93">
        <f>IF(AL866="","",+AL866*AB866)</f>
        <v>2.784367834394905</v>
      </c>
      <c r="AF866" s="92">
        <f>IF(AL866="","",+AL866-AE866)</f>
        <v>7.249390127388537</v>
      </c>
      <c r="AG866" s="93">
        <f>+V866</f>
        <v>3.93825</v>
      </c>
      <c r="AH866" s="92">
        <f>IF(AF866="","",+AF866-AG866)</f>
        <v>3.311140127388537</v>
      </c>
      <c r="AI866" s="92">
        <f>IF(AH866="","",+AH866*AC866)</f>
        <v>3.311140127388537</v>
      </c>
      <c r="AJ866" s="93">
        <v>6.89</v>
      </c>
      <c r="AK866" s="94">
        <v>0.33</v>
      </c>
      <c r="AL866" s="93">
        <f>IF(V866=0,"",V866/(1-AB866-AK866))</f>
        <v>10.033757961783442</v>
      </c>
      <c r="AM866" s="95">
        <v>0.33</v>
      </c>
      <c r="AN866" s="93">
        <f>IF(V866=0,"",V866/(1-AB866-AM866))</f>
        <v>10.033757961783442</v>
      </c>
      <c r="AO866" s="96">
        <v>1.2</v>
      </c>
      <c r="AP866" s="93">
        <f>IF(BD!AJ866="","",BD!AJ866*BD!AO866)</f>
        <v>8.267999999999999</v>
      </c>
      <c r="AQ866" s="91">
        <f>BD!AM866/BD!AK866-1</f>
        <v>0</v>
      </c>
      <c r="AR866" s="91">
        <f>IF(BD!AN866="","",IF(BD!AJ866="","",BD!AN866/BD!AJ866-1))</f>
        <v>0.4562783689090628</v>
      </c>
      <c r="AS866" s="91" t="str">
        <f>IF(BD!AN866="","",IF(BD!AN866&lt;BD!AL866,"ABAIXO DA META","DENTRO DA META"))</f>
        <v>DENTRO DA META</v>
      </c>
      <c r="AT866" s="91" t="str">
        <f>IF(BD!AJ866="","EM ANÁLISE",IF(BD!AP866&gt;=BD!AN866,"GO", "NO GO"))</f>
        <v>NO GO</v>
      </c>
      <c r="AU866" s="97">
        <f>IF(AN866="","",+BD!$AN866-AJ866)</f>
        <v>3.143757961783442</v>
      </c>
      <c r="AV866" s="98"/>
      <c r="AW866" s="90">
        <f>BD!P866*BD!AC866</f>
        <v>5.34</v>
      </c>
      <c r="AX866" s="90">
        <f>BD!V866*BD!AC866</f>
        <v>3.93825</v>
      </c>
      <c r="AY866" s="90">
        <f>IF(BD!AN866="","",BD!AN866*BD!AC866)</f>
        <v>10.033757961783442</v>
      </c>
      <c r="AZ866" s="75" t="s">
        <v>5272</v>
      </c>
      <c r="BA866" s="75"/>
      <c r="BB866" s="75"/>
      <c r="BC866" s="75"/>
      <c r="BD866" s="99" t="s">
        <v>5257</v>
      </c>
      <c r="BE866" s="100" t="s">
        <v>4</v>
      </c>
      <c r="BF866" s="100" t="s">
        <v>4</v>
      </c>
      <c r="BG866" s="99" t="s">
        <v>5258</v>
      </c>
      <c r="BH866" s="101"/>
      <c r="BI866" s="101"/>
      <c r="BJ866" s="101"/>
      <c r="BK866" s="101"/>
      <c r="BL866" s="101"/>
      <c r="BM866" s="101"/>
      <c r="BN866" s="101"/>
      <c r="BO866" s="103"/>
      <c r="BP866" s="99">
        <v>140.622</v>
      </c>
      <c r="BQ866" s="99">
        <v>121</v>
      </c>
      <c r="BR866" s="101"/>
      <c r="BS866" s="99" t="s">
        <v>5260</v>
      </c>
      <c r="BT866" s="99" t="s">
        <v>5261</v>
      </c>
      <c r="BU866" s="99">
        <v>5102</v>
      </c>
      <c r="BV866" s="99"/>
      <c r="BW866" s="99"/>
      <c r="BX866" s="99"/>
      <c r="BY866" s="99"/>
      <c r="BZ866" s="99"/>
      <c r="CA866" s="99"/>
      <c r="CB866" s="99"/>
      <c r="CC866" s="99">
        <v>102</v>
      </c>
      <c r="CD866" s="99">
        <v>8</v>
      </c>
      <c r="CE866" s="99">
        <v>8</v>
      </c>
      <c r="CF866" s="99"/>
      <c r="CG866" s="37" t="e">
        <f>VLOOKUP(Table_1[[#This Row],[EAN]],'[1]Planilha1'!$E:$R,13,0)</f>
        <v>#N/A</v>
      </c>
      <c r="CI866" s="188">
        <f>IF(Table_1[[#This Row],[STATUS MERCADO]]="GO",Table_1[[#This Row],[M. BRUTA TOTAL]],0)</f>
        <v>0</v>
      </c>
      <c r="CJ866" s="188">
        <f>IF(Table_1[[#This Row],[STATUS MERCADO]]="GO",Table_1[[#This Row],[PV UNIT. REALIZADO]]*Table_1[[#This Row],[QUANTIDADE]],0)</f>
        <v>0</v>
      </c>
    </row>
    <row r="867" ht="15" hidden="1">
      <c r="A867" s="7"/>
      <c r="B867" s="84" t="s">
        <v>79</v>
      </c>
      <c r="C867" s="75">
        <v>221014</v>
      </c>
      <c r="D867" s="75">
        <v>5444</v>
      </c>
      <c r="E867" s="85">
        <v>7891000337196</v>
      </c>
      <c r="F867" s="86" t="s">
        <v>510</v>
      </c>
      <c r="G867" s="75" t="s">
        <v>17</v>
      </c>
      <c r="H867" s="75">
        <v>1640</v>
      </c>
      <c r="I867" s="87" t="s">
        <v>499</v>
      </c>
      <c r="J867" s="75" t="s">
        <v>500</v>
      </c>
      <c r="K867" s="88" t="s">
        <v>84</v>
      </c>
      <c r="L867" s="88">
        <v>1</v>
      </c>
      <c r="M867" s="88">
        <v>0</v>
      </c>
      <c r="N867" s="75" t="s">
        <v>85</v>
      </c>
      <c r="O867" s="105">
        <v>27152731000109</v>
      </c>
      <c r="P867" s="89"/>
      <c r="Q867" s="90">
        <f>(17/100+7.6/100+1.65/100)*P867</f>
        <v>0</v>
      </c>
      <c r="R867" s="90"/>
      <c r="S867" s="90"/>
      <c r="T867" s="90"/>
      <c r="U867" s="90"/>
      <c r="V867" s="90">
        <f>+P867-Q867+R867+S867+T867+U867</f>
        <v>0</v>
      </c>
      <c r="W867" s="91">
        <f>(1.02/100)</f>
        <v>1.02E-2</v>
      </c>
      <c r="X867" s="91">
        <v>4.8E-3</v>
      </c>
      <c r="Y867" s="91">
        <v>0.17</v>
      </c>
      <c r="Z867" s="91">
        <v>1.65E-2</v>
      </c>
      <c r="AA867" s="91">
        <v>7.6E-2</v>
      </c>
      <c r="AB867" s="91">
        <f>SUM(W867:AA867)</f>
        <v>0.2775</v>
      </c>
      <c r="AC867" s="75">
        <v>1</v>
      </c>
      <c r="AD867" s="92">
        <f>IF(AL867="","",+AC867*AL867)</f>
      </c>
      <c r="AE867" s="93">
        <f>IF(AL867="","",+AL867*AB867)</f>
      </c>
      <c r="AF867" s="92">
        <f>IF(AL867="","",+AL867-AE867)</f>
      </c>
      <c r="AG867" s="93">
        <f>+V867</f>
        <v>0</v>
      </c>
      <c r="AH867" s="92">
        <f>IF(AF867="","",+AF867-AG867)</f>
      </c>
      <c r="AI867" s="92">
        <f>IF(AH867="","",+AH867*AC867)</f>
      </c>
      <c r="AJ867" s="93"/>
      <c r="AK867" s="94">
        <v>0.33</v>
      </c>
      <c r="AL867" s="93">
        <f>IF(V867=0,"",V867/(1-AB867-AK867))</f>
      </c>
      <c r="AM867" s="95">
        <v>0.33</v>
      </c>
      <c r="AN867" s="93">
        <f>IF(V867=0,"",V867/(1-AB867-AM867))</f>
      </c>
      <c r="AO867" s="96">
        <v>1.2</v>
      </c>
      <c r="AP867" s="93">
        <f>IF(BD!AJ867="","",BD!AJ867*BD!AO867)</f>
      </c>
      <c r="AQ867" s="91">
        <f>BD!AM867/BD!AK867-1</f>
        <v>0</v>
      </c>
      <c r="AR867" s="91">
        <f>IF(BD!AN867="","",IF(BD!AJ867="","",BD!AN867/BD!AJ867-1))</f>
      </c>
      <c r="AS867" s="91">
        <f>IF(BD!AN867="","",IF(BD!AN867&lt;BD!AL867,"ABAIXO DA META","DENTRO DA META"))</f>
      </c>
      <c r="AT867" s="91" t="str">
        <f>IF(BD!AJ867="","EM ANÁLISE",IF(BD!AP867&gt;=BD!AN867,"GO", "NO GO"))</f>
        <v>EM ANÁLISE</v>
      </c>
      <c r="AU867" s="97">
        <f>IF(AN867="","",+BD!$AN867-AJ867)</f>
      </c>
      <c r="AV867" s="98"/>
      <c r="AW867" s="90">
        <f>BD!P867*BD!AC867</f>
        <v>0</v>
      </c>
      <c r="AX867" s="90">
        <f>BD!V867*BD!AC867</f>
        <v>0</v>
      </c>
      <c r="AY867" s="90">
        <f>IF(BD!AN867="","",BD!AN867*BD!AC867)</f>
      </c>
      <c r="AZ867" s="75" t="s">
        <v>123</v>
      </c>
      <c r="BA867" s="75"/>
      <c r="BB867" s="75"/>
      <c r="BC867" s="75"/>
      <c r="BD867" s="104"/>
      <c r="BE867" s="104"/>
      <c r="BF867" s="101"/>
      <c r="BG867" s="101"/>
      <c r="BH867" s="101"/>
      <c r="BI867" s="101"/>
      <c r="BJ867" s="101"/>
      <c r="BK867" s="101"/>
      <c r="BL867" s="101"/>
      <c r="BM867" s="101"/>
      <c r="BN867" s="101"/>
      <c r="BO867" s="103"/>
      <c r="BP867" s="101"/>
      <c r="BQ867" s="101"/>
      <c r="BR867" s="101"/>
      <c r="BS867" s="101"/>
      <c r="BT867" s="101"/>
      <c r="BU867" s="101"/>
      <c r="BV867" s="101"/>
      <c r="BW867" s="101"/>
      <c r="BX867" s="101"/>
      <c r="BY867" s="101"/>
      <c r="BZ867" s="101"/>
      <c r="CA867" s="101"/>
      <c r="CB867" s="101"/>
      <c r="CC867" s="101"/>
      <c r="CD867" s="101"/>
      <c r="CE867" s="101"/>
      <c r="CF867" s="101"/>
      <c r="CG867" s="37" t="e">
        <f>VLOOKUP(Table_1[[#This Row],[EAN]],'[1]Planilha1'!$E:$R,13,0)</f>
        <v>#N/A</v>
      </c>
      <c r="CI867" s="188">
        <f>IF(Table_1[[#This Row],[STATUS MERCADO]]="GO",Table_1[[#This Row],[M. BRUTA TOTAL]],0)</f>
        <v>0</v>
      </c>
      <c r="CJ867" s="188">
        <f>IF(Table_1[[#This Row],[STATUS MERCADO]]="GO",Table_1[[#This Row],[PV UNIT. REALIZADO]]*Table_1[[#This Row],[QUANTIDADE]],0)</f>
        <v>0</v>
      </c>
    </row>
    <row r="868" ht="15" hidden="1">
      <c r="A868" s="7"/>
      <c r="B868" s="84" t="s">
        <v>79</v>
      </c>
      <c r="C868" s="85">
        <v>221015</v>
      </c>
      <c r="D868" s="85">
        <v>7005</v>
      </c>
      <c r="E868" s="85">
        <v>7891000302002</v>
      </c>
      <c r="F868" s="86" t="s">
        <v>511</v>
      </c>
      <c r="G868" s="75" t="s">
        <v>17</v>
      </c>
      <c r="H868" s="75">
        <v>1640</v>
      </c>
      <c r="I868" s="87" t="s">
        <v>499</v>
      </c>
      <c r="J868" s="75" t="s">
        <v>500</v>
      </c>
      <c r="K868" s="88" t="s">
        <v>84</v>
      </c>
      <c r="L868" s="88">
        <v>1</v>
      </c>
      <c r="M868" s="88">
        <v>0</v>
      </c>
      <c r="N868" s="75" t="s">
        <v>85</v>
      </c>
      <c r="O868" s="75" t="s">
        <v>437</v>
      </c>
      <c r="P868" s="89">
        <v>2.98</v>
      </c>
      <c r="Q868" s="90">
        <f>(17/100+7.6/100+1.65/100)*P868</f>
        <v>0.78225</v>
      </c>
      <c r="R868" s="90"/>
      <c r="S868" s="90"/>
      <c r="T868" s="90"/>
      <c r="U868" s="90"/>
      <c r="V868" s="90">
        <f>+P868-Q868+R868+S868+T868+U868</f>
        <v>2.19775</v>
      </c>
      <c r="W868" s="91">
        <f>(1.02/100)</f>
        <v>1.02E-2</v>
      </c>
      <c r="X868" s="91">
        <v>4.8E-3</v>
      </c>
      <c r="Y868" s="91">
        <v>0.17</v>
      </c>
      <c r="Z868" s="91">
        <v>1.65E-2</v>
      </c>
      <c r="AA868" s="91">
        <v>7.6E-2</v>
      </c>
      <c r="AB868" s="91">
        <f>SUM(W868:AA868)</f>
        <v>0.2775</v>
      </c>
      <c r="AC868" s="75">
        <v>1</v>
      </c>
      <c r="AD868" s="92">
        <f>IF(AL868="","",+AC868*AL868)</f>
        <v>5.599363057324842</v>
      </c>
      <c r="AE868" s="93">
        <f>IF(AL868="","",+AL868*AB868)</f>
        <v>1.5538232484076437</v>
      </c>
      <c r="AF868" s="92">
        <f>IF(AL868="","",+AL868-AE868)</f>
        <v>4.045539808917198</v>
      </c>
      <c r="AG868" s="93">
        <f>+V868</f>
        <v>2.19775</v>
      </c>
      <c r="AH868" s="92">
        <f>IF(AF868="","",+AF868-AG868)</f>
        <v>1.8477898089171978</v>
      </c>
      <c r="AI868" s="92">
        <f>IF(AH868="","",+AH868*AC868)</f>
        <v>1.8477898089171978</v>
      </c>
      <c r="AJ868" s="93">
        <v>4.11</v>
      </c>
      <c r="AK868" s="94">
        <v>0.33</v>
      </c>
      <c r="AL868" s="93">
        <f>IF(V868=0,"",V868/(1-AB868-AK868))</f>
        <v>5.599363057324842</v>
      </c>
      <c r="AM868" s="95">
        <v>0.33</v>
      </c>
      <c r="AN868" s="93">
        <f>IF(V868=0,"",V868/(1-AB868-AM868))</f>
        <v>5.599363057324842</v>
      </c>
      <c r="AO868" s="96">
        <v>1.2</v>
      </c>
      <c r="AP868" s="93">
        <f>IF(BD!AJ868="","",BD!AJ868*BD!AO868)</f>
        <v>4.932</v>
      </c>
      <c r="AQ868" s="91">
        <f>BD!AM868/BD!AK868-1</f>
        <v>0</v>
      </c>
      <c r="AR868" s="91">
        <f>IF(BD!AN868="","",IF(BD!AJ868="","",BD!AN868/BD!AJ868-1))</f>
        <v>0.36237543973840425</v>
      </c>
      <c r="AS868" s="91" t="str">
        <f>IF(BD!AN868="","",IF(BD!AN868&lt;BD!AL868,"ABAIXO DA META","DENTRO DA META"))</f>
        <v>DENTRO DA META</v>
      </c>
      <c r="AT868" s="91" t="str">
        <f>IF(BD!AJ868="","EM ANÁLISE",IF(BD!AP868&gt;=BD!AN868,"GO", "NO GO"))</f>
        <v>NO GO</v>
      </c>
      <c r="AU868" s="97">
        <f>IF(AN868="","",+BD!$AN868-AJ868)</f>
        <v>1.4893630573248418</v>
      </c>
      <c r="AV868" s="98"/>
      <c r="AW868" s="90">
        <f>BD!P868*BD!AC868</f>
        <v>2.98</v>
      </c>
      <c r="AX868" s="90">
        <f>BD!V868*BD!AC868</f>
        <v>2.19775</v>
      </c>
      <c r="AY868" s="90">
        <f>IF(BD!AN868="","",BD!AN868*BD!AC868)</f>
        <v>5.599363057324842</v>
      </c>
      <c r="AZ868" s="75" t="s">
        <v>5272</v>
      </c>
      <c r="BA868" s="75"/>
      <c r="BB868" s="75"/>
      <c r="BC868" s="75"/>
      <c r="BD868" s="99" t="s">
        <v>5257</v>
      </c>
      <c r="BE868" s="100" t="s">
        <v>4</v>
      </c>
      <c r="BF868" s="100" t="s">
        <v>4</v>
      </c>
      <c r="BG868" s="99" t="s">
        <v>5258</v>
      </c>
      <c r="BH868" s="101"/>
      <c r="BI868" s="101"/>
      <c r="BJ868" s="101"/>
      <c r="BK868" s="101"/>
      <c r="BL868" s="101"/>
      <c r="BM868" s="101"/>
      <c r="BN868" s="101"/>
      <c r="BO868" s="103"/>
      <c r="BP868" s="99">
        <v>140.622</v>
      </c>
      <c r="BQ868" s="99">
        <v>121</v>
      </c>
      <c r="BR868" s="101"/>
      <c r="BS868" s="99" t="s">
        <v>5260</v>
      </c>
      <c r="BT868" s="99" t="s">
        <v>5261</v>
      </c>
      <c r="BU868" s="99">
        <v>5102</v>
      </c>
      <c r="BV868" s="99"/>
      <c r="BW868" s="99"/>
      <c r="BX868" s="99"/>
      <c r="BY868" s="99"/>
      <c r="BZ868" s="99"/>
      <c r="CA868" s="99"/>
      <c r="CB868" s="99"/>
      <c r="CC868" s="99">
        <v>102</v>
      </c>
      <c r="CD868" s="99">
        <v>8</v>
      </c>
      <c r="CE868" s="99">
        <v>8</v>
      </c>
      <c r="CF868" s="99"/>
      <c r="CG868" s="37" t="e">
        <f>VLOOKUP(Table_1[[#This Row],[EAN]],'[1]Planilha1'!$E:$R,13,0)</f>
        <v>#N/A</v>
      </c>
      <c r="CI868" s="188">
        <f>IF(Table_1[[#This Row],[STATUS MERCADO]]="GO",Table_1[[#This Row],[M. BRUTA TOTAL]],0)</f>
        <v>0</v>
      </c>
      <c r="CJ868" s="188">
        <f>IF(Table_1[[#This Row],[STATUS MERCADO]]="GO",Table_1[[#This Row],[PV UNIT. REALIZADO]]*Table_1[[#This Row],[QUANTIDADE]],0)</f>
        <v>0</v>
      </c>
    </row>
    <row r="869" ht="15" hidden="1">
      <c r="A869" s="7"/>
      <c r="B869" s="84" t="s">
        <v>79</v>
      </c>
      <c r="C869" s="85">
        <v>221016</v>
      </c>
      <c r="D869" s="85">
        <v>5255</v>
      </c>
      <c r="E869" s="85">
        <v>7891000337059</v>
      </c>
      <c r="F869" s="86" t="s">
        <v>512</v>
      </c>
      <c r="G869" s="75" t="s">
        <v>17</v>
      </c>
      <c r="H869" s="75">
        <v>1640</v>
      </c>
      <c r="I869" s="87" t="s">
        <v>499</v>
      </c>
      <c r="J869" s="75" t="s">
        <v>500</v>
      </c>
      <c r="K869" s="88" t="s">
        <v>84</v>
      </c>
      <c r="L869" s="88">
        <v>1</v>
      </c>
      <c r="M869" s="88">
        <v>0</v>
      </c>
      <c r="N869" s="75" t="s">
        <v>85</v>
      </c>
      <c r="O869" s="75" t="s">
        <v>437</v>
      </c>
      <c r="P869" s="89">
        <v>5.95</v>
      </c>
      <c r="Q869" s="90">
        <f>(17/100+7.6/100+1.65/100)*P869</f>
        <v>1.5618750000000001</v>
      </c>
      <c r="R869" s="90"/>
      <c r="S869" s="90"/>
      <c r="T869" s="90"/>
      <c r="U869" s="90"/>
      <c r="V869" s="90">
        <f>+P869-Q869+R869+S869+T869+U869</f>
        <v>4.3881250000000005</v>
      </c>
      <c r="W869" s="91">
        <f>(1.02/100)</f>
        <v>1.02E-2</v>
      </c>
      <c r="X869" s="91">
        <v>4.8E-3</v>
      </c>
      <c r="Y869" s="91">
        <v>0.17</v>
      </c>
      <c r="Z869" s="91">
        <v>1.65E-2</v>
      </c>
      <c r="AA869" s="91">
        <v>7.6E-2</v>
      </c>
      <c r="AB869" s="91">
        <f>SUM(W869:AA869)</f>
        <v>0.2775</v>
      </c>
      <c r="AC869" s="75">
        <v>1</v>
      </c>
      <c r="AD869" s="92">
        <f>IF(AL869="","",+AC869*AL869)</f>
        <v>11.179936305732488</v>
      </c>
      <c r="AE869" s="93">
        <f>IF(AL869="","",+AL869*AB869)</f>
        <v>3.1024323248407657</v>
      </c>
      <c r="AF869" s="92">
        <f>IF(AL869="","",+AL869-AE869)</f>
        <v>8.077503980891722</v>
      </c>
      <c r="AG869" s="93">
        <f>+V869</f>
        <v>4.3881250000000005</v>
      </c>
      <c r="AH869" s="92">
        <f>IF(AF869="","",+AF869-AG869)</f>
        <v>3.6893789808917212</v>
      </c>
      <c r="AI869" s="92">
        <f>IF(AH869="","",+AH869*AC869)</f>
        <v>3.6893789808917212</v>
      </c>
      <c r="AJ869" s="93">
        <v>7.98</v>
      </c>
      <c r="AK869" s="94">
        <v>0.33</v>
      </c>
      <c r="AL869" s="93">
        <f>IF(V869=0,"",V869/(1-AB869-AK869))</f>
        <v>11.179936305732488</v>
      </c>
      <c r="AM869" s="95">
        <v>0.33</v>
      </c>
      <c r="AN869" s="93">
        <f>IF(V869=0,"",V869/(1-AB869-AM869))</f>
        <v>11.179936305732488</v>
      </c>
      <c r="AO869" s="96">
        <v>1.2</v>
      </c>
      <c r="AP869" s="93">
        <f>IF(BD!AJ869="","",BD!AJ869*BD!AO869)</f>
        <v>9.576</v>
      </c>
      <c r="AQ869" s="91">
        <f>BD!AM869/BD!AK869-1</f>
        <v>0</v>
      </c>
      <c r="AR869" s="91">
        <f>IF(BD!AN869="","",IF(BD!AJ869="","",BD!AN869/BD!AJ869-1))</f>
        <v>0.40099452452788054</v>
      </c>
      <c r="AS869" s="91" t="str">
        <f>IF(BD!AN869="","",IF(BD!AN869&lt;BD!AL869,"ABAIXO DA META","DENTRO DA META"))</f>
        <v>DENTRO DA META</v>
      </c>
      <c r="AT869" s="91" t="str">
        <f>IF(BD!AJ869="","EM ANÁLISE",IF(BD!AP869&gt;=BD!AN869,"GO", "NO GO"))</f>
        <v>NO GO</v>
      </c>
      <c r="AU869" s="97">
        <f>IF(AN869="","",+BD!$AN869-AJ869)</f>
        <v>3.1999363057324874</v>
      </c>
      <c r="AV869" s="98"/>
      <c r="AW869" s="90">
        <f>BD!P869*BD!AC869</f>
        <v>5.95</v>
      </c>
      <c r="AX869" s="90">
        <f>BD!V869*BD!AC869</f>
        <v>4.3881250000000005</v>
      </c>
      <c r="AY869" s="90">
        <f>IF(BD!AN869="","",BD!AN869*BD!AC869)</f>
        <v>11.179936305732488</v>
      </c>
      <c r="AZ869" s="75" t="s">
        <v>5272</v>
      </c>
      <c r="BA869" s="75"/>
      <c r="BB869" s="75"/>
      <c r="BC869" s="75"/>
      <c r="BD869" s="99" t="s">
        <v>5257</v>
      </c>
      <c r="BE869" s="100" t="s">
        <v>4</v>
      </c>
      <c r="BF869" s="100" t="s">
        <v>4</v>
      </c>
      <c r="BG869" s="99" t="s">
        <v>5258</v>
      </c>
      <c r="BH869" s="101"/>
      <c r="BI869" s="101"/>
      <c r="BJ869" s="101"/>
      <c r="BK869" s="101"/>
      <c r="BL869" s="101"/>
      <c r="BM869" s="101"/>
      <c r="BN869" s="101"/>
      <c r="BO869" s="103"/>
      <c r="BP869" s="99">
        <v>140.622</v>
      </c>
      <c r="BQ869" s="99">
        <v>121</v>
      </c>
      <c r="BR869" s="101"/>
      <c r="BS869" s="99" t="s">
        <v>5260</v>
      </c>
      <c r="BT869" s="99" t="s">
        <v>5261</v>
      </c>
      <c r="BU869" s="99">
        <v>5102</v>
      </c>
      <c r="BV869" s="99"/>
      <c r="BW869" s="99"/>
      <c r="BX869" s="99"/>
      <c r="BY869" s="99"/>
      <c r="BZ869" s="99"/>
      <c r="CA869" s="99"/>
      <c r="CB869" s="99"/>
      <c r="CC869" s="99">
        <v>102</v>
      </c>
      <c r="CD869" s="99">
        <v>8</v>
      </c>
      <c r="CE869" s="99">
        <v>8</v>
      </c>
      <c r="CF869" s="99"/>
      <c r="CG869" s="37" t="e">
        <f>VLOOKUP(Table_1[[#This Row],[EAN]],'[1]Planilha1'!$E:$R,13,0)</f>
        <v>#N/A</v>
      </c>
      <c r="CI869" s="188">
        <f>IF(Table_1[[#This Row],[STATUS MERCADO]]="GO",Table_1[[#This Row],[M. BRUTA TOTAL]],0)</f>
        <v>0</v>
      </c>
      <c r="CJ869" s="188">
        <f>IF(Table_1[[#This Row],[STATUS MERCADO]]="GO",Table_1[[#This Row],[PV UNIT. REALIZADO]]*Table_1[[#This Row],[QUANTIDADE]],0)</f>
        <v>0</v>
      </c>
    </row>
    <row r="870" ht="15" hidden="1">
      <c r="A870" s="7"/>
      <c r="B870" s="84" t="s">
        <v>79</v>
      </c>
      <c r="C870" s="75">
        <v>221017</v>
      </c>
      <c r="D870" s="75">
        <v>6994</v>
      </c>
      <c r="E870" s="85">
        <v>7891000301968</v>
      </c>
      <c r="F870" s="86" t="s">
        <v>513</v>
      </c>
      <c r="G870" s="75" t="s">
        <v>17</v>
      </c>
      <c r="H870" s="75">
        <v>1640</v>
      </c>
      <c r="I870" s="87" t="s">
        <v>499</v>
      </c>
      <c r="J870" s="75" t="s">
        <v>500</v>
      </c>
      <c r="K870" s="88" t="s">
        <v>84</v>
      </c>
      <c r="L870" s="88">
        <v>1</v>
      </c>
      <c r="M870" s="88">
        <v>0</v>
      </c>
      <c r="N870" s="75" t="s">
        <v>85</v>
      </c>
      <c r="O870" s="105">
        <v>27152731000109</v>
      </c>
      <c r="P870" s="89"/>
      <c r="Q870" s="90">
        <f>(17/100+7.6/100+1.65/100)*P870</f>
        <v>0</v>
      </c>
      <c r="R870" s="90"/>
      <c r="S870" s="90"/>
      <c r="T870" s="90"/>
      <c r="U870" s="90"/>
      <c r="V870" s="90">
        <f>+P870-Q870+R870+S870+T870+U870</f>
        <v>0</v>
      </c>
      <c r="W870" s="91">
        <f>(1.02/100)</f>
        <v>1.02E-2</v>
      </c>
      <c r="X870" s="91">
        <v>4.8E-3</v>
      </c>
      <c r="Y870" s="91">
        <v>0.17</v>
      </c>
      <c r="Z870" s="91">
        <v>1.65E-2</v>
      </c>
      <c r="AA870" s="91">
        <v>7.6E-2</v>
      </c>
      <c r="AB870" s="91">
        <f>SUM(W870:AA870)</f>
        <v>0.2775</v>
      </c>
      <c r="AC870" s="75">
        <v>1</v>
      </c>
      <c r="AD870" s="92">
        <f>IF(AL870="","",+AC870*AL870)</f>
      </c>
      <c r="AE870" s="93">
        <f>IF(AL870="","",+AL870*AB870)</f>
      </c>
      <c r="AF870" s="92">
        <f>IF(AL870="","",+AL870-AE870)</f>
      </c>
      <c r="AG870" s="93">
        <f>+V870</f>
        <v>0</v>
      </c>
      <c r="AH870" s="92">
        <f>IF(AF870="","",+AF870-AG870)</f>
      </c>
      <c r="AI870" s="92">
        <f>IF(AH870="","",+AH870*AC870)</f>
      </c>
      <c r="AJ870" s="93"/>
      <c r="AK870" s="94">
        <v>0.33</v>
      </c>
      <c r="AL870" s="93">
        <f>IF(V870=0,"",V870/(1-AB870-AK870))</f>
      </c>
      <c r="AM870" s="95">
        <v>0.33</v>
      </c>
      <c r="AN870" s="93">
        <f>IF(V870=0,"",V870/(1-AB870-AM870))</f>
      </c>
      <c r="AO870" s="96">
        <v>1.2</v>
      </c>
      <c r="AP870" s="93">
        <f>IF(BD!AJ870="","",BD!AJ870*BD!AO870)</f>
      </c>
      <c r="AQ870" s="91">
        <f>BD!AM870/BD!AK870-1</f>
        <v>0</v>
      </c>
      <c r="AR870" s="91">
        <f>IF(BD!AN870="","",IF(BD!AJ870="","",BD!AN870/BD!AJ870-1))</f>
      </c>
      <c r="AS870" s="91">
        <f>IF(BD!AN870="","",IF(BD!AN870&lt;BD!AL870,"ABAIXO DA META","DENTRO DA META"))</f>
      </c>
      <c r="AT870" s="91" t="str">
        <f>IF(BD!AJ870="","EM ANÁLISE",IF(BD!AP870&gt;=BD!AN870,"GO", "NO GO"))</f>
        <v>EM ANÁLISE</v>
      </c>
      <c r="AU870" s="97">
        <f>IF(AN870="","",+BD!$AN870-AJ870)</f>
      </c>
      <c r="AV870" s="98"/>
      <c r="AW870" s="90">
        <f>BD!P870*BD!AC870</f>
        <v>0</v>
      </c>
      <c r="AX870" s="90">
        <f>BD!V870*BD!AC870</f>
        <v>0</v>
      </c>
      <c r="AY870" s="90">
        <f>IF(BD!AN870="","",BD!AN870*BD!AC870)</f>
      </c>
      <c r="AZ870" s="75" t="s">
        <v>123</v>
      </c>
      <c r="BA870" s="75"/>
      <c r="BB870" s="75"/>
      <c r="BC870" s="75"/>
      <c r="BD870" s="104"/>
      <c r="BE870" s="104"/>
      <c r="BF870" s="101"/>
      <c r="BG870" s="101"/>
      <c r="BH870" s="101"/>
      <c r="BI870" s="101"/>
      <c r="BJ870" s="101"/>
      <c r="BK870" s="101"/>
      <c r="BL870" s="101"/>
      <c r="BM870" s="101"/>
      <c r="BN870" s="101"/>
      <c r="BO870" s="103"/>
      <c r="BP870" s="101"/>
      <c r="BQ870" s="101"/>
      <c r="BR870" s="101"/>
      <c r="BS870" s="101"/>
      <c r="BT870" s="101"/>
      <c r="BU870" s="101"/>
      <c r="BV870" s="101"/>
      <c r="BW870" s="101"/>
      <c r="BX870" s="101"/>
      <c r="BY870" s="101"/>
      <c r="BZ870" s="101"/>
      <c r="CA870" s="101"/>
      <c r="CB870" s="101"/>
      <c r="CC870" s="101"/>
      <c r="CD870" s="101"/>
      <c r="CE870" s="101"/>
      <c r="CF870" s="101"/>
      <c r="CG870" s="37" t="e">
        <f>VLOOKUP(Table_1[[#This Row],[EAN]],'[1]Planilha1'!$E:$R,13,0)</f>
        <v>#N/A</v>
      </c>
      <c r="CI870" s="188">
        <f>IF(Table_1[[#This Row],[STATUS MERCADO]]="GO",Table_1[[#This Row],[M. BRUTA TOTAL]],0)</f>
        <v>0</v>
      </c>
      <c r="CJ870" s="188">
        <f>IF(Table_1[[#This Row],[STATUS MERCADO]]="GO",Table_1[[#This Row],[PV UNIT. REALIZADO]]*Table_1[[#This Row],[QUANTIDADE]],0)</f>
        <v>0</v>
      </c>
    </row>
    <row r="871" ht="15" hidden="1">
      <c r="A871" s="7"/>
      <c r="B871" s="84" t="s">
        <v>79</v>
      </c>
      <c r="C871" s="85">
        <v>221018</v>
      </c>
      <c r="D871" s="85">
        <v>9950</v>
      </c>
      <c r="E871" s="85">
        <v>7891000347102</v>
      </c>
      <c r="F871" s="86" t="s">
        <v>514</v>
      </c>
      <c r="G871" s="75" t="s">
        <v>17</v>
      </c>
      <c r="H871" s="75">
        <v>1640</v>
      </c>
      <c r="I871" s="87" t="s">
        <v>499</v>
      </c>
      <c r="J871" s="75" t="s">
        <v>500</v>
      </c>
      <c r="K871" s="88" t="s">
        <v>84</v>
      </c>
      <c r="L871" s="88">
        <v>1</v>
      </c>
      <c r="M871" s="88">
        <v>0</v>
      </c>
      <c r="N871" s="75" t="s">
        <v>85</v>
      </c>
      <c r="O871" s="75" t="s">
        <v>437</v>
      </c>
      <c r="P871" s="89">
        <v>2.98</v>
      </c>
      <c r="Q871" s="90">
        <f>(17/100+7.6/100+1.65/100)*P871</f>
        <v>0.78225</v>
      </c>
      <c r="R871" s="90"/>
      <c r="S871" s="90"/>
      <c r="T871" s="90"/>
      <c r="U871" s="90"/>
      <c r="V871" s="90">
        <f>+P871-Q871+R871+S871+T871+U871</f>
        <v>2.19775</v>
      </c>
      <c r="W871" s="91">
        <f>(1.02/100)</f>
        <v>1.02E-2</v>
      </c>
      <c r="X871" s="91">
        <v>4.8E-3</v>
      </c>
      <c r="Y871" s="91">
        <v>0.17</v>
      </c>
      <c r="Z871" s="91">
        <v>1.65E-2</v>
      </c>
      <c r="AA871" s="91">
        <v>7.6E-2</v>
      </c>
      <c r="AB871" s="91">
        <f>SUM(W871:AA871)</f>
        <v>0.2775</v>
      </c>
      <c r="AC871" s="75">
        <v>1</v>
      </c>
      <c r="AD871" s="92">
        <f>IF(AL871="","",+AC871*AL871)</f>
        <v>5.599363057324842</v>
      </c>
      <c r="AE871" s="93">
        <f>IF(AL871="","",+AL871*AB871)</f>
        <v>1.5538232484076437</v>
      </c>
      <c r="AF871" s="92">
        <f>IF(AL871="","",+AL871-AE871)</f>
        <v>4.045539808917198</v>
      </c>
      <c r="AG871" s="93">
        <f>+V871</f>
        <v>2.19775</v>
      </c>
      <c r="AH871" s="92">
        <f>IF(AF871="","",+AF871-AG871)</f>
        <v>1.8477898089171978</v>
      </c>
      <c r="AI871" s="92">
        <f>IF(AH871="","",+AH871*AC871)</f>
        <v>1.8477898089171978</v>
      </c>
      <c r="AJ871" s="93">
        <v>4.11</v>
      </c>
      <c r="AK871" s="94">
        <v>0.33</v>
      </c>
      <c r="AL871" s="93">
        <f>IF(V871=0,"",V871/(1-AB871-AK871))</f>
        <v>5.599363057324842</v>
      </c>
      <c r="AM871" s="95">
        <v>0.33</v>
      </c>
      <c r="AN871" s="93">
        <f>IF(V871=0,"",V871/(1-AB871-AM871))</f>
        <v>5.599363057324842</v>
      </c>
      <c r="AO871" s="96">
        <v>1.2</v>
      </c>
      <c r="AP871" s="93">
        <f>IF(BD!AJ871="","",BD!AJ871*BD!AO871)</f>
        <v>4.932</v>
      </c>
      <c r="AQ871" s="91">
        <f>BD!AM871/BD!AK871-1</f>
        <v>0</v>
      </c>
      <c r="AR871" s="91">
        <f>IF(BD!AN871="","",IF(BD!AJ871="","",BD!AN871/BD!AJ871-1))</f>
        <v>0.36237543973840425</v>
      </c>
      <c r="AS871" s="91" t="str">
        <f>IF(BD!AN871="","",IF(BD!AN871&lt;BD!AL871,"ABAIXO DA META","DENTRO DA META"))</f>
        <v>DENTRO DA META</v>
      </c>
      <c r="AT871" s="91" t="str">
        <f>IF(BD!AJ871="","EM ANÁLISE",IF(BD!AP871&gt;=BD!AN871,"GO", "NO GO"))</f>
        <v>NO GO</v>
      </c>
      <c r="AU871" s="97">
        <f>IF(AN871="","",+BD!$AN871-AJ871)</f>
        <v>1.4893630573248418</v>
      </c>
      <c r="AV871" s="98"/>
      <c r="AW871" s="90">
        <f>BD!P871*BD!AC871</f>
        <v>2.98</v>
      </c>
      <c r="AX871" s="90">
        <f>BD!V871*BD!AC871</f>
        <v>2.19775</v>
      </c>
      <c r="AY871" s="90">
        <f>IF(BD!AN871="","",BD!AN871*BD!AC871)</f>
        <v>5.599363057324842</v>
      </c>
      <c r="AZ871" s="75" t="s">
        <v>5272</v>
      </c>
      <c r="BA871" s="75"/>
      <c r="BB871" s="75"/>
      <c r="BC871" s="75"/>
      <c r="BD871" s="99" t="s">
        <v>5257</v>
      </c>
      <c r="BE871" s="100" t="s">
        <v>4</v>
      </c>
      <c r="BF871" s="100" t="s">
        <v>4</v>
      </c>
      <c r="BG871" s="99" t="s">
        <v>5258</v>
      </c>
      <c r="BH871" s="101"/>
      <c r="BI871" s="101"/>
      <c r="BJ871" s="101"/>
      <c r="BK871" s="101"/>
      <c r="BL871" s="101"/>
      <c r="BM871" s="101"/>
      <c r="BN871" s="101"/>
      <c r="BO871" s="103"/>
      <c r="BP871" s="99">
        <v>140.622</v>
      </c>
      <c r="BQ871" s="99">
        <v>121</v>
      </c>
      <c r="BR871" s="101"/>
      <c r="BS871" s="99" t="s">
        <v>5260</v>
      </c>
      <c r="BT871" s="99" t="s">
        <v>5261</v>
      </c>
      <c r="BU871" s="99">
        <v>5102</v>
      </c>
      <c r="BV871" s="99"/>
      <c r="BW871" s="99"/>
      <c r="BX871" s="99"/>
      <c r="BY871" s="99"/>
      <c r="BZ871" s="99"/>
      <c r="CA871" s="99"/>
      <c r="CB871" s="99"/>
      <c r="CC871" s="99">
        <v>102</v>
      </c>
      <c r="CD871" s="99">
        <v>8</v>
      </c>
      <c r="CE871" s="99">
        <v>8</v>
      </c>
      <c r="CF871" s="99"/>
      <c r="CG871" s="37" t="e">
        <f>VLOOKUP(Table_1[[#This Row],[EAN]],'[1]Planilha1'!$E:$R,13,0)</f>
        <v>#N/A</v>
      </c>
      <c r="CI871" s="188">
        <f>IF(Table_1[[#This Row],[STATUS MERCADO]]="GO",Table_1[[#This Row],[M. BRUTA TOTAL]],0)</f>
        <v>0</v>
      </c>
      <c r="CJ871" s="188">
        <f>IF(Table_1[[#This Row],[STATUS MERCADO]]="GO",Table_1[[#This Row],[PV UNIT. REALIZADO]]*Table_1[[#This Row],[QUANTIDADE]],0)</f>
        <v>0</v>
      </c>
    </row>
    <row r="872" ht="15" hidden="1">
      <c r="A872" s="7"/>
      <c r="B872" s="84" t="s">
        <v>79</v>
      </c>
      <c r="C872" s="75">
        <v>221019</v>
      </c>
      <c r="D872" s="75">
        <v>6011</v>
      </c>
      <c r="E872" s="85">
        <v>7891000344781</v>
      </c>
      <c r="F872" s="86" t="s">
        <v>515</v>
      </c>
      <c r="G872" s="75" t="s">
        <v>17</v>
      </c>
      <c r="H872" s="75">
        <v>1640</v>
      </c>
      <c r="I872" s="87" t="s">
        <v>499</v>
      </c>
      <c r="J872" s="75" t="s">
        <v>500</v>
      </c>
      <c r="K872" s="88" t="s">
        <v>84</v>
      </c>
      <c r="L872" s="88">
        <v>1</v>
      </c>
      <c r="M872" s="88">
        <v>0</v>
      </c>
      <c r="N872" s="75" t="s">
        <v>85</v>
      </c>
      <c r="O872" s="105">
        <v>27152731000109</v>
      </c>
      <c r="P872" s="89"/>
      <c r="Q872" s="90">
        <f>(17/100+7.6/100+1.65/100)*P872</f>
        <v>0</v>
      </c>
      <c r="R872" s="90"/>
      <c r="S872" s="90"/>
      <c r="T872" s="90"/>
      <c r="U872" s="90"/>
      <c r="V872" s="90">
        <f>+P872-Q872+R872+S872+T872+U872</f>
        <v>0</v>
      </c>
      <c r="W872" s="91">
        <f>(1.02/100)</f>
        <v>1.02E-2</v>
      </c>
      <c r="X872" s="91">
        <v>4.8E-3</v>
      </c>
      <c r="Y872" s="91">
        <v>0.17</v>
      </c>
      <c r="Z872" s="91">
        <v>1.65E-2</v>
      </c>
      <c r="AA872" s="91">
        <v>7.6E-2</v>
      </c>
      <c r="AB872" s="91">
        <f>SUM(W872:AA872)</f>
        <v>0.2775</v>
      </c>
      <c r="AC872" s="75">
        <v>1</v>
      </c>
      <c r="AD872" s="92">
        <f>IF(AL872="","",+AC872*AL872)</f>
      </c>
      <c r="AE872" s="93">
        <f>IF(AL872="","",+AL872*AB872)</f>
      </c>
      <c r="AF872" s="92">
        <f>IF(AL872="","",+AL872-AE872)</f>
      </c>
      <c r="AG872" s="93">
        <f>+V872</f>
        <v>0</v>
      </c>
      <c r="AH872" s="92">
        <f>IF(AF872="","",+AF872-AG872)</f>
      </c>
      <c r="AI872" s="92">
        <f>IF(AH872="","",+AH872*AC872)</f>
      </c>
      <c r="AJ872" s="93"/>
      <c r="AK872" s="94">
        <v>0.33</v>
      </c>
      <c r="AL872" s="93">
        <f>IF(V872=0,"",V872/(1-AB872-AK872))</f>
      </c>
      <c r="AM872" s="95">
        <v>0.33</v>
      </c>
      <c r="AN872" s="93">
        <f>IF(V872=0,"",V872/(1-AB872-AM872))</f>
      </c>
      <c r="AO872" s="96">
        <v>1.2</v>
      </c>
      <c r="AP872" s="93">
        <f>IF(BD!AJ872="","",BD!AJ872*BD!AO872)</f>
      </c>
      <c r="AQ872" s="91">
        <f>BD!AM872/BD!AK872-1</f>
        <v>0</v>
      </c>
      <c r="AR872" s="91">
        <f>IF(BD!AN872="","",IF(BD!AJ872="","",BD!AN872/BD!AJ872-1))</f>
      </c>
      <c r="AS872" s="91">
        <f>IF(BD!AN872="","",IF(BD!AN872&lt;BD!AL872,"ABAIXO DA META","DENTRO DA META"))</f>
      </c>
      <c r="AT872" s="91" t="str">
        <f>IF(BD!AJ872="","EM ANÁLISE",IF(BD!AP872&gt;=BD!AN872,"GO", "NO GO"))</f>
        <v>EM ANÁLISE</v>
      </c>
      <c r="AU872" s="97">
        <f>IF(AN872="","",+BD!$AN872-AJ872)</f>
      </c>
      <c r="AV872" s="98"/>
      <c r="AW872" s="90">
        <f>BD!P872*BD!AC872</f>
        <v>0</v>
      </c>
      <c r="AX872" s="90">
        <f>BD!V872*BD!AC872</f>
        <v>0</v>
      </c>
      <c r="AY872" s="90">
        <f>IF(BD!AN872="","",BD!AN872*BD!AC872)</f>
      </c>
      <c r="AZ872" s="75" t="s">
        <v>123</v>
      </c>
      <c r="BA872" s="75"/>
      <c r="BB872" s="75"/>
      <c r="BC872" s="75"/>
      <c r="BD872" s="104"/>
      <c r="BE872" s="104"/>
      <c r="BF872" s="101"/>
      <c r="BG872" s="101"/>
      <c r="BH872" s="101"/>
      <c r="BI872" s="101"/>
      <c r="BJ872" s="101"/>
      <c r="BK872" s="101"/>
      <c r="BL872" s="101"/>
      <c r="BM872" s="101"/>
      <c r="BN872" s="101"/>
      <c r="BO872" s="103"/>
      <c r="BP872" s="101"/>
      <c r="BQ872" s="101"/>
      <c r="BR872" s="101"/>
      <c r="BS872" s="101"/>
      <c r="BT872" s="101"/>
      <c r="BU872" s="101"/>
      <c r="BV872" s="101"/>
      <c r="BW872" s="101"/>
      <c r="BX872" s="101"/>
      <c r="BY872" s="101"/>
      <c r="BZ872" s="101"/>
      <c r="CA872" s="101"/>
      <c r="CB872" s="101"/>
      <c r="CC872" s="101"/>
      <c r="CD872" s="101"/>
      <c r="CE872" s="101"/>
      <c r="CF872" s="101"/>
      <c r="CG872" s="37" t="e">
        <f>VLOOKUP(Table_1[[#This Row],[EAN]],'[1]Planilha1'!$E:$R,13,0)</f>
        <v>#N/A</v>
      </c>
      <c r="CI872" s="188">
        <f>IF(Table_1[[#This Row],[STATUS MERCADO]]="GO",Table_1[[#This Row],[M. BRUTA TOTAL]],0)</f>
        <v>0</v>
      </c>
      <c r="CJ872" s="188">
        <f>IF(Table_1[[#This Row],[STATUS MERCADO]]="GO",Table_1[[#This Row],[PV UNIT. REALIZADO]]*Table_1[[#This Row],[QUANTIDADE]],0)</f>
        <v>0</v>
      </c>
    </row>
    <row r="873" ht="15" hidden="1">
      <c r="A873" s="7"/>
      <c r="B873" s="84" t="s">
        <v>79</v>
      </c>
      <c r="C873" s="85">
        <v>221020</v>
      </c>
      <c r="D873" s="85">
        <v>2071</v>
      </c>
      <c r="E873" s="85">
        <v>7891000298848</v>
      </c>
      <c r="F873" s="86" t="s">
        <v>516</v>
      </c>
      <c r="G873" s="75" t="s">
        <v>17</v>
      </c>
      <c r="H873" s="75">
        <v>1640</v>
      </c>
      <c r="I873" s="87" t="s">
        <v>499</v>
      </c>
      <c r="J873" s="75" t="s">
        <v>500</v>
      </c>
      <c r="K873" s="88" t="s">
        <v>84</v>
      </c>
      <c r="L873" s="88">
        <v>1</v>
      </c>
      <c r="M873" s="88">
        <v>0</v>
      </c>
      <c r="N873" s="75" t="s">
        <v>85</v>
      </c>
      <c r="O873" s="75" t="s">
        <v>437</v>
      </c>
      <c r="P873" s="89">
        <v>2.98</v>
      </c>
      <c r="Q873" s="90">
        <f>(17/100+7.6/100+1.65/100)*P873</f>
        <v>0.78225</v>
      </c>
      <c r="R873" s="90"/>
      <c r="S873" s="90"/>
      <c r="T873" s="90"/>
      <c r="U873" s="90"/>
      <c r="V873" s="90">
        <f>+P873-Q873+R873+S873+T873+U873</f>
        <v>2.19775</v>
      </c>
      <c r="W873" s="91">
        <f>(1.02/100)</f>
        <v>1.02E-2</v>
      </c>
      <c r="X873" s="91">
        <v>4.8E-3</v>
      </c>
      <c r="Y873" s="91">
        <v>0.17</v>
      </c>
      <c r="Z873" s="91">
        <v>1.65E-2</v>
      </c>
      <c r="AA873" s="91">
        <v>7.6E-2</v>
      </c>
      <c r="AB873" s="91">
        <f>SUM(W873:AA873)</f>
        <v>0.2775</v>
      </c>
      <c r="AC873" s="75">
        <v>1</v>
      </c>
      <c r="AD873" s="92">
        <f>IF(AL873="","",+AC873*AL873)</f>
        <v>5.599363057324842</v>
      </c>
      <c r="AE873" s="93">
        <f>IF(AL873="","",+AL873*AB873)</f>
        <v>1.5538232484076437</v>
      </c>
      <c r="AF873" s="92">
        <f>IF(AL873="","",+AL873-AE873)</f>
        <v>4.045539808917198</v>
      </c>
      <c r="AG873" s="93">
        <f>+V873</f>
        <v>2.19775</v>
      </c>
      <c r="AH873" s="92">
        <f>IF(AF873="","",+AF873-AG873)</f>
        <v>1.8477898089171978</v>
      </c>
      <c r="AI873" s="92">
        <f>IF(AH873="","",+AH873*AC873)</f>
        <v>1.8477898089171978</v>
      </c>
      <c r="AJ873" s="93">
        <v>4.11</v>
      </c>
      <c r="AK873" s="94">
        <v>0.33</v>
      </c>
      <c r="AL873" s="93">
        <f>IF(V873=0,"",V873/(1-AB873-AK873))</f>
        <v>5.599363057324842</v>
      </c>
      <c r="AM873" s="95">
        <v>0.33</v>
      </c>
      <c r="AN873" s="93">
        <f>IF(V873=0,"",V873/(1-AB873-AM873))</f>
        <v>5.599363057324842</v>
      </c>
      <c r="AO873" s="96">
        <v>1.2</v>
      </c>
      <c r="AP873" s="93">
        <f>IF(BD!AJ873="","",BD!AJ873*BD!AO873)</f>
        <v>4.932</v>
      </c>
      <c r="AQ873" s="91">
        <f>BD!AM873/BD!AK873-1</f>
        <v>0</v>
      </c>
      <c r="AR873" s="91">
        <f>IF(BD!AN873="","",IF(BD!AJ873="","",BD!AN873/BD!AJ873-1))</f>
        <v>0.36237543973840425</v>
      </c>
      <c r="AS873" s="91" t="str">
        <f>IF(BD!AN873="","",IF(BD!AN873&lt;BD!AL873,"ABAIXO DA META","DENTRO DA META"))</f>
        <v>DENTRO DA META</v>
      </c>
      <c r="AT873" s="91" t="str">
        <f>IF(BD!AJ873="","EM ANÁLISE",IF(BD!AP873&gt;=BD!AN873,"GO", "NO GO"))</f>
        <v>NO GO</v>
      </c>
      <c r="AU873" s="97">
        <f>IF(AN873="","",+BD!$AN873-AJ873)</f>
        <v>1.4893630573248418</v>
      </c>
      <c r="AV873" s="98"/>
      <c r="AW873" s="90">
        <f>BD!P873*BD!AC873</f>
        <v>2.98</v>
      </c>
      <c r="AX873" s="90">
        <f>BD!V873*BD!AC873</f>
        <v>2.19775</v>
      </c>
      <c r="AY873" s="90">
        <f>IF(BD!AN873="","",BD!AN873*BD!AC873)</f>
        <v>5.599363057324842</v>
      </c>
      <c r="AZ873" s="75" t="s">
        <v>5272</v>
      </c>
      <c r="BA873" s="75"/>
      <c r="BB873" s="75"/>
      <c r="BC873" s="75"/>
      <c r="BD873" s="99" t="s">
        <v>5257</v>
      </c>
      <c r="BE873" s="100" t="s">
        <v>4</v>
      </c>
      <c r="BF873" s="100" t="s">
        <v>4</v>
      </c>
      <c r="BG873" s="99" t="s">
        <v>5258</v>
      </c>
      <c r="BH873" s="101"/>
      <c r="BI873" s="101"/>
      <c r="BJ873" s="101"/>
      <c r="BK873" s="101"/>
      <c r="BL873" s="101"/>
      <c r="BM873" s="101"/>
      <c r="BN873" s="101"/>
      <c r="BO873" s="103"/>
      <c r="BP873" s="99">
        <v>140.622</v>
      </c>
      <c r="BQ873" s="99">
        <v>121</v>
      </c>
      <c r="BR873" s="101"/>
      <c r="BS873" s="99" t="s">
        <v>5260</v>
      </c>
      <c r="BT873" s="99" t="s">
        <v>5261</v>
      </c>
      <c r="BU873" s="99">
        <v>5102</v>
      </c>
      <c r="BV873" s="99"/>
      <c r="BW873" s="99"/>
      <c r="BX873" s="99"/>
      <c r="BY873" s="99"/>
      <c r="BZ873" s="99"/>
      <c r="CA873" s="99"/>
      <c r="CB873" s="99"/>
      <c r="CC873" s="99">
        <v>102</v>
      </c>
      <c r="CD873" s="99">
        <v>8</v>
      </c>
      <c r="CE873" s="99">
        <v>8</v>
      </c>
      <c r="CF873" s="99"/>
      <c r="CG873" s="37" t="e">
        <f>VLOOKUP(Table_1[[#This Row],[EAN]],'[1]Planilha1'!$E:$R,13,0)</f>
        <v>#N/A</v>
      </c>
      <c r="CI873" s="188">
        <f>IF(Table_1[[#This Row],[STATUS MERCADO]]="GO",Table_1[[#This Row],[M. BRUTA TOTAL]],0)</f>
        <v>0</v>
      </c>
      <c r="CJ873" s="188">
        <f>IF(Table_1[[#This Row],[STATUS MERCADO]]="GO",Table_1[[#This Row],[PV UNIT. REALIZADO]]*Table_1[[#This Row],[QUANTIDADE]],0)</f>
        <v>0</v>
      </c>
    </row>
    <row r="874" ht="15" hidden="1">
      <c r="A874" s="7"/>
      <c r="B874" s="84" t="s">
        <v>79</v>
      </c>
      <c r="C874" s="85">
        <v>221021</v>
      </c>
      <c r="D874" s="85">
        <v>9753</v>
      </c>
      <c r="E874" s="85">
        <v>7891000334003</v>
      </c>
      <c r="F874" s="86" t="s">
        <v>517</v>
      </c>
      <c r="G874" s="75" t="s">
        <v>17</v>
      </c>
      <c r="H874" s="75">
        <v>1640</v>
      </c>
      <c r="I874" s="87" t="s">
        <v>499</v>
      </c>
      <c r="J874" s="75" t="s">
        <v>500</v>
      </c>
      <c r="K874" s="88" t="s">
        <v>84</v>
      </c>
      <c r="L874" s="88">
        <v>1</v>
      </c>
      <c r="M874" s="88">
        <v>0</v>
      </c>
      <c r="N874" s="75" t="s">
        <v>85</v>
      </c>
      <c r="O874" s="75" t="s">
        <v>437</v>
      </c>
      <c r="P874" s="89">
        <v>5.95</v>
      </c>
      <c r="Q874" s="90">
        <f>(17/100+7.6/100+1.65/100)*P874</f>
        <v>1.5618750000000001</v>
      </c>
      <c r="R874" s="90"/>
      <c r="S874" s="90"/>
      <c r="T874" s="90"/>
      <c r="U874" s="90"/>
      <c r="V874" s="90">
        <f>+P874-Q874+R874+S874+T874+U874</f>
        <v>4.3881250000000005</v>
      </c>
      <c r="W874" s="91">
        <f>(1.02/100)</f>
        <v>1.02E-2</v>
      </c>
      <c r="X874" s="91">
        <v>4.8E-3</v>
      </c>
      <c r="Y874" s="91">
        <v>0.17</v>
      </c>
      <c r="Z874" s="91">
        <v>1.65E-2</v>
      </c>
      <c r="AA874" s="91">
        <v>7.6E-2</v>
      </c>
      <c r="AB874" s="91">
        <f>SUM(W874:AA874)</f>
        <v>0.2775</v>
      </c>
      <c r="AC874" s="75">
        <v>1</v>
      </c>
      <c r="AD874" s="92">
        <f>IF(AL874="","",+AC874*AL874)</f>
        <v>11.179936305732488</v>
      </c>
      <c r="AE874" s="93">
        <f>IF(AL874="","",+AL874*AB874)</f>
        <v>3.1024323248407657</v>
      </c>
      <c r="AF874" s="92">
        <f>IF(AL874="","",+AL874-AE874)</f>
        <v>8.077503980891722</v>
      </c>
      <c r="AG874" s="93">
        <f>+V874</f>
        <v>4.3881250000000005</v>
      </c>
      <c r="AH874" s="92">
        <f>IF(AF874="","",+AF874-AG874)</f>
        <v>3.6893789808917212</v>
      </c>
      <c r="AI874" s="92">
        <f>IF(AH874="","",+AH874*AC874)</f>
        <v>3.6893789808917212</v>
      </c>
      <c r="AJ874" s="93">
        <v>7.98</v>
      </c>
      <c r="AK874" s="94">
        <v>0.33</v>
      </c>
      <c r="AL874" s="93">
        <f>IF(V874=0,"",V874/(1-AB874-AK874))</f>
        <v>11.179936305732488</v>
      </c>
      <c r="AM874" s="95">
        <v>0.33</v>
      </c>
      <c r="AN874" s="93">
        <f>IF(V874=0,"",V874/(1-AB874-AM874))</f>
        <v>11.179936305732488</v>
      </c>
      <c r="AO874" s="96">
        <v>1.2</v>
      </c>
      <c r="AP874" s="93">
        <f>IF(BD!AJ874="","",BD!AJ874*BD!AO874)</f>
        <v>9.576</v>
      </c>
      <c r="AQ874" s="91">
        <f>BD!AM874/BD!AK874-1</f>
        <v>0</v>
      </c>
      <c r="AR874" s="91">
        <f>IF(BD!AN874="","",IF(BD!AJ874="","",BD!AN874/BD!AJ874-1))</f>
        <v>0.40099452452788054</v>
      </c>
      <c r="AS874" s="91" t="str">
        <f>IF(BD!AN874="","",IF(BD!AN874&lt;BD!AL874,"ABAIXO DA META","DENTRO DA META"))</f>
        <v>DENTRO DA META</v>
      </c>
      <c r="AT874" s="91" t="str">
        <f>IF(BD!AJ874="","EM ANÁLISE",IF(BD!AP874&gt;=BD!AN874,"GO", "NO GO"))</f>
        <v>NO GO</v>
      </c>
      <c r="AU874" s="97">
        <f>IF(AN874="","",+BD!$AN874-AJ874)</f>
        <v>3.1999363057324874</v>
      </c>
      <c r="AV874" s="98"/>
      <c r="AW874" s="90">
        <f>BD!P874*BD!AC874</f>
        <v>5.95</v>
      </c>
      <c r="AX874" s="90">
        <f>BD!V874*BD!AC874</f>
        <v>4.3881250000000005</v>
      </c>
      <c r="AY874" s="90">
        <f>IF(BD!AN874="","",BD!AN874*BD!AC874)</f>
        <v>11.179936305732488</v>
      </c>
      <c r="AZ874" s="75" t="s">
        <v>5272</v>
      </c>
      <c r="BA874" s="75"/>
      <c r="BB874" s="75"/>
      <c r="BC874" s="75"/>
      <c r="BD874" s="99" t="s">
        <v>5257</v>
      </c>
      <c r="BE874" s="100" t="s">
        <v>4</v>
      </c>
      <c r="BF874" s="100" t="s">
        <v>4</v>
      </c>
      <c r="BG874" s="99" t="s">
        <v>5258</v>
      </c>
      <c r="BH874" s="101"/>
      <c r="BI874" s="101"/>
      <c r="BJ874" s="101"/>
      <c r="BK874" s="101"/>
      <c r="BL874" s="101"/>
      <c r="BM874" s="101"/>
      <c r="BN874" s="101"/>
      <c r="BO874" s="103"/>
      <c r="BP874" s="99">
        <v>140.622</v>
      </c>
      <c r="BQ874" s="99">
        <v>121</v>
      </c>
      <c r="BR874" s="101"/>
      <c r="BS874" s="99" t="s">
        <v>5260</v>
      </c>
      <c r="BT874" s="99" t="s">
        <v>5261</v>
      </c>
      <c r="BU874" s="99">
        <v>5102</v>
      </c>
      <c r="BV874" s="99"/>
      <c r="BW874" s="99"/>
      <c r="BX874" s="99"/>
      <c r="BY874" s="99"/>
      <c r="BZ874" s="99"/>
      <c r="CA874" s="99"/>
      <c r="CB874" s="99"/>
      <c r="CC874" s="99">
        <v>102</v>
      </c>
      <c r="CD874" s="99">
        <v>8</v>
      </c>
      <c r="CE874" s="99">
        <v>8</v>
      </c>
      <c r="CF874" s="99"/>
      <c r="CG874" s="37" t="e">
        <f>VLOOKUP(Table_1[[#This Row],[EAN]],'[1]Planilha1'!$E:$R,13,0)</f>
        <v>#N/A</v>
      </c>
      <c r="CI874" s="188">
        <f>IF(Table_1[[#This Row],[STATUS MERCADO]]="GO",Table_1[[#This Row],[M. BRUTA TOTAL]],0)</f>
        <v>0</v>
      </c>
      <c r="CJ874" s="188">
        <f>IF(Table_1[[#This Row],[STATUS MERCADO]]="GO",Table_1[[#This Row],[PV UNIT. REALIZADO]]*Table_1[[#This Row],[QUANTIDADE]],0)</f>
        <v>0</v>
      </c>
    </row>
    <row r="875" ht="15" hidden="1">
      <c r="A875" s="7"/>
      <c r="B875" s="84" t="s">
        <v>79</v>
      </c>
      <c r="C875" s="75">
        <v>221022</v>
      </c>
      <c r="D875" s="75">
        <v>2181</v>
      </c>
      <c r="E875" s="85">
        <v>7891000298961</v>
      </c>
      <c r="F875" s="86" t="s">
        <v>518</v>
      </c>
      <c r="G875" s="75" t="s">
        <v>17</v>
      </c>
      <c r="H875" s="75">
        <v>1640</v>
      </c>
      <c r="I875" s="87" t="s">
        <v>499</v>
      </c>
      <c r="J875" s="75" t="s">
        <v>500</v>
      </c>
      <c r="K875" s="88" t="s">
        <v>84</v>
      </c>
      <c r="L875" s="88">
        <v>1</v>
      </c>
      <c r="M875" s="88">
        <v>0</v>
      </c>
      <c r="N875" s="75" t="s">
        <v>85</v>
      </c>
      <c r="O875" s="105">
        <v>27152731000109</v>
      </c>
      <c r="P875" s="89"/>
      <c r="Q875" s="90">
        <f>(17/100+7.6/100+1.65/100)*P875</f>
        <v>0</v>
      </c>
      <c r="R875" s="90"/>
      <c r="S875" s="90"/>
      <c r="T875" s="90"/>
      <c r="U875" s="90"/>
      <c r="V875" s="90">
        <f>+P875-Q875+R875+S875+T875+U875</f>
        <v>0</v>
      </c>
      <c r="W875" s="91">
        <f>(1.02/100)</f>
        <v>1.02E-2</v>
      </c>
      <c r="X875" s="91">
        <v>4.8E-3</v>
      </c>
      <c r="Y875" s="91">
        <v>0.17</v>
      </c>
      <c r="Z875" s="91">
        <v>1.65E-2</v>
      </c>
      <c r="AA875" s="91">
        <v>7.6E-2</v>
      </c>
      <c r="AB875" s="91">
        <f>SUM(W875:AA875)</f>
        <v>0.2775</v>
      </c>
      <c r="AC875" s="75">
        <v>1</v>
      </c>
      <c r="AD875" s="92">
        <f>IF(AL875="","",+AC875*AL875)</f>
      </c>
      <c r="AE875" s="93">
        <f>IF(AL875="","",+AL875*AB875)</f>
      </c>
      <c r="AF875" s="92">
        <f>IF(AL875="","",+AL875-AE875)</f>
      </c>
      <c r="AG875" s="93">
        <f>+V875</f>
        <v>0</v>
      </c>
      <c r="AH875" s="92">
        <f>IF(AF875="","",+AF875-AG875)</f>
      </c>
      <c r="AI875" s="92">
        <f>IF(AH875="","",+AH875*AC875)</f>
      </c>
      <c r="AJ875" s="93"/>
      <c r="AK875" s="94">
        <v>0.33</v>
      </c>
      <c r="AL875" s="93">
        <f>IF(V875=0,"",V875/(1-AB875-AK875))</f>
      </c>
      <c r="AM875" s="95">
        <v>0.33</v>
      </c>
      <c r="AN875" s="93">
        <f>IF(V875=0,"",V875/(1-AB875-AM875))</f>
      </c>
      <c r="AO875" s="96">
        <v>1.2</v>
      </c>
      <c r="AP875" s="93">
        <f>IF(BD!AJ875="","",BD!AJ875*BD!AO875)</f>
      </c>
      <c r="AQ875" s="91">
        <f>BD!AM875/BD!AK875-1</f>
        <v>0</v>
      </c>
      <c r="AR875" s="91">
        <f>IF(BD!AN875="","",IF(BD!AJ875="","",BD!AN875/BD!AJ875-1))</f>
      </c>
      <c r="AS875" s="91">
        <f>IF(BD!AN875="","",IF(BD!AN875&lt;BD!AL875,"ABAIXO DA META","DENTRO DA META"))</f>
      </c>
      <c r="AT875" s="91" t="str">
        <f>IF(BD!AJ875="","EM ANÁLISE",IF(BD!AP875&gt;=BD!AN875,"GO", "NO GO"))</f>
        <v>EM ANÁLISE</v>
      </c>
      <c r="AU875" s="97">
        <f>IF(AN875="","",+BD!$AN875-AJ875)</f>
      </c>
      <c r="AV875" s="98"/>
      <c r="AW875" s="90">
        <f>BD!P875*BD!AC875</f>
        <v>0</v>
      </c>
      <c r="AX875" s="90">
        <f>BD!V875*BD!AC875</f>
        <v>0</v>
      </c>
      <c r="AY875" s="90">
        <f>IF(BD!AN875="","",BD!AN875*BD!AC875)</f>
      </c>
      <c r="AZ875" s="75" t="s">
        <v>123</v>
      </c>
      <c r="BA875" s="75"/>
      <c r="BB875" s="75"/>
      <c r="BC875" s="75"/>
      <c r="BD875" s="104"/>
      <c r="BE875" s="104"/>
      <c r="BF875" s="101"/>
      <c r="BG875" s="101"/>
      <c r="BH875" s="101"/>
      <c r="BI875" s="101"/>
      <c r="BJ875" s="101"/>
      <c r="BK875" s="101"/>
      <c r="BL875" s="101"/>
      <c r="BM875" s="101"/>
      <c r="BN875" s="101"/>
      <c r="BO875" s="103"/>
      <c r="BP875" s="101"/>
      <c r="BQ875" s="101"/>
      <c r="BR875" s="101"/>
      <c r="BS875" s="101"/>
      <c r="BT875" s="101"/>
      <c r="BU875" s="101"/>
      <c r="BV875" s="101"/>
      <c r="BW875" s="101"/>
      <c r="BX875" s="101"/>
      <c r="BY875" s="101"/>
      <c r="BZ875" s="101"/>
      <c r="CA875" s="101"/>
      <c r="CB875" s="101"/>
      <c r="CC875" s="101"/>
      <c r="CD875" s="101"/>
      <c r="CE875" s="101"/>
      <c r="CF875" s="101"/>
      <c r="CG875" s="37" t="e">
        <f>VLOOKUP(Table_1[[#This Row],[EAN]],'[1]Planilha1'!$E:$R,13,0)</f>
        <v>#N/A</v>
      </c>
      <c r="CI875" s="188">
        <f>IF(Table_1[[#This Row],[STATUS MERCADO]]="GO",Table_1[[#This Row],[M. BRUTA TOTAL]],0)</f>
        <v>0</v>
      </c>
      <c r="CJ875" s="188">
        <f>IF(Table_1[[#This Row],[STATUS MERCADO]]="GO",Table_1[[#This Row],[PV UNIT. REALIZADO]]*Table_1[[#This Row],[QUANTIDADE]],0)</f>
        <v>0</v>
      </c>
    </row>
    <row r="876" ht="15" hidden="1">
      <c r="A876" s="7"/>
      <c r="B876" s="84" t="s">
        <v>79</v>
      </c>
      <c r="C876" s="75">
        <v>221023</v>
      </c>
      <c r="D876" s="75">
        <v>9781</v>
      </c>
      <c r="E876" s="85">
        <v>7891000334041</v>
      </c>
      <c r="F876" s="86" t="s">
        <v>519</v>
      </c>
      <c r="G876" s="75" t="s">
        <v>17</v>
      </c>
      <c r="H876" s="75">
        <v>1640</v>
      </c>
      <c r="I876" s="87" t="s">
        <v>499</v>
      </c>
      <c r="J876" s="75" t="s">
        <v>500</v>
      </c>
      <c r="K876" s="88" t="s">
        <v>84</v>
      </c>
      <c r="L876" s="88">
        <v>1</v>
      </c>
      <c r="M876" s="88">
        <v>0</v>
      </c>
      <c r="N876" s="75" t="s">
        <v>85</v>
      </c>
      <c r="O876" s="105">
        <v>27152731000109</v>
      </c>
      <c r="P876" s="89"/>
      <c r="Q876" s="90">
        <f>(17/100+7.6/100+1.65/100)*P876</f>
        <v>0</v>
      </c>
      <c r="R876" s="90"/>
      <c r="S876" s="90"/>
      <c r="T876" s="90"/>
      <c r="U876" s="90"/>
      <c r="V876" s="90">
        <f>+P876-Q876+R876+S876+T876+U876</f>
        <v>0</v>
      </c>
      <c r="W876" s="91">
        <f>(1.02/100)</f>
        <v>1.02E-2</v>
      </c>
      <c r="X876" s="91">
        <v>4.8E-3</v>
      </c>
      <c r="Y876" s="91">
        <v>0.17</v>
      </c>
      <c r="Z876" s="91">
        <v>1.65E-2</v>
      </c>
      <c r="AA876" s="91">
        <v>7.6E-2</v>
      </c>
      <c r="AB876" s="91">
        <f>SUM(W876:AA876)</f>
        <v>0.2775</v>
      </c>
      <c r="AC876" s="75">
        <v>1</v>
      </c>
      <c r="AD876" s="92">
        <f>IF(AL876="","",+AC876*AL876)</f>
      </c>
      <c r="AE876" s="93">
        <f>IF(AL876="","",+AL876*AB876)</f>
      </c>
      <c r="AF876" s="92">
        <f>IF(AL876="","",+AL876-AE876)</f>
      </c>
      <c r="AG876" s="93">
        <f>+V876</f>
        <v>0</v>
      </c>
      <c r="AH876" s="92">
        <f>IF(AF876="","",+AF876-AG876)</f>
      </c>
      <c r="AI876" s="92">
        <f>IF(AH876="","",+AH876*AC876)</f>
      </c>
      <c r="AJ876" s="93"/>
      <c r="AK876" s="94">
        <v>0.33</v>
      </c>
      <c r="AL876" s="93">
        <f>IF(V876=0,"",V876/(1-AB876-AK876))</f>
      </c>
      <c r="AM876" s="95">
        <v>0.33</v>
      </c>
      <c r="AN876" s="93">
        <f>IF(V876=0,"",V876/(1-AB876-AM876))</f>
      </c>
      <c r="AO876" s="96">
        <v>1.2</v>
      </c>
      <c r="AP876" s="93">
        <f>IF(BD!AJ876="","",BD!AJ876*BD!AO876)</f>
      </c>
      <c r="AQ876" s="91">
        <f>BD!AM876/BD!AK876-1</f>
        <v>0</v>
      </c>
      <c r="AR876" s="91">
        <f>IF(BD!AN876="","",IF(BD!AJ876="","",BD!AN876/BD!AJ876-1))</f>
      </c>
      <c r="AS876" s="91">
        <f>IF(BD!AN876="","",IF(BD!AN876&lt;BD!AL876,"ABAIXO DA META","DENTRO DA META"))</f>
      </c>
      <c r="AT876" s="91" t="str">
        <f>IF(BD!AJ876="","EM ANÁLISE",IF(BD!AP876&gt;=BD!AN876,"GO", "NO GO"))</f>
        <v>EM ANÁLISE</v>
      </c>
      <c r="AU876" s="97">
        <f>IF(AN876="","",+BD!$AN876-AJ876)</f>
      </c>
      <c r="AV876" s="98"/>
      <c r="AW876" s="90">
        <f>BD!P876*BD!AC876</f>
        <v>0</v>
      </c>
      <c r="AX876" s="90">
        <f>BD!V876*BD!AC876</f>
        <v>0</v>
      </c>
      <c r="AY876" s="90">
        <f>IF(BD!AN876="","",BD!AN876*BD!AC876)</f>
      </c>
      <c r="AZ876" s="75" t="s">
        <v>123</v>
      </c>
      <c r="BA876" s="75"/>
      <c r="BB876" s="75"/>
      <c r="BC876" s="75"/>
      <c r="BD876" s="104"/>
      <c r="BE876" s="104"/>
      <c r="BF876" s="101"/>
      <c r="BG876" s="101"/>
      <c r="BH876" s="101"/>
      <c r="BI876" s="101"/>
      <c r="BJ876" s="101"/>
      <c r="BK876" s="101"/>
      <c r="BL876" s="101"/>
      <c r="BM876" s="101"/>
      <c r="BN876" s="101"/>
      <c r="BO876" s="103"/>
      <c r="BP876" s="101"/>
      <c r="BQ876" s="101"/>
      <c r="BR876" s="101"/>
      <c r="BS876" s="101"/>
      <c r="BT876" s="101"/>
      <c r="BU876" s="101"/>
      <c r="BV876" s="101"/>
      <c r="BW876" s="101"/>
      <c r="BX876" s="101"/>
      <c r="BY876" s="101"/>
      <c r="BZ876" s="101"/>
      <c r="CA876" s="101"/>
      <c r="CB876" s="101"/>
      <c r="CC876" s="101"/>
      <c r="CD876" s="101"/>
      <c r="CE876" s="101"/>
      <c r="CF876" s="101"/>
      <c r="CG876" s="37" t="e">
        <f>VLOOKUP(Table_1[[#This Row],[EAN]],'[1]Planilha1'!$E:$R,13,0)</f>
        <v>#N/A</v>
      </c>
      <c r="CI876" s="188">
        <f>IF(Table_1[[#This Row],[STATUS MERCADO]]="GO",Table_1[[#This Row],[M. BRUTA TOTAL]],0)</f>
        <v>0</v>
      </c>
      <c r="CJ876" s="188">
        <f>IF(Table_1[[#This Row],[STATUS MERCADO]]="GO",Table_1[[#This Row],[PV UNIT. REALIZADO]]*Table_1[[#This Row],[QUANTIDADE]],0)</f>
        <v>0</v>
      </c>
    </row>
    <row r="877" ht="15" hidden="1">
      <c r="A877" s="7"/>
      <c r="B877" s="84" t="s">
        <v>79</v>
      </c>
      <c r="C877" s="85">
        <v>221024</v>
      </c>
      <c r="D877" s="85">
        <v>1720</v>
      </c>
      <c r="E877" s="85">
        <v>7891000298671</v>
      </c>
      <c r="F877" s="86" t="s">
        <v>520</v>
      </c>
      <c r="G877" s="75" t="s">
        <v>17</v>
      </c>
      <c r="H877" s="75">
        <v>1640</v>
      </c>
      <c r="I877" s="87" t="s">
        <v>499</v>
      </c>
      <c r="J877" s="75" t="s">
        <v>500</v>
      </c>
      <c r="K877" s="88" t="s">
        <v>84</v>
      </c>
      <c r="L877" s="88">
        <v>1</v>
      </c>
      <c r="M877" s="88">
        <v>0</v>
      </c>
      <c r="N877" s="75" t="s">
        <v>85</v>
      </c>
      <c r="O877" s="75" t="s">
        <v>437</v>
      </c>
      <c r="P877" s="89">
        <v>2.98</v>
      </c>
      <c r="Q877" s="90">
        <f>(17/100+7.6/100+1.65/100)*P877</f>
        <v>0.78225</v>
      </c>
      <c r="R877" s="90"/>
      <c r="S877" s="90"/>
      <c r="T877" s="90"/>
      <c r="U877" s="90"/>
      <c r="V877" s="90">
        <f>+P877-Q877+R877+S877+T877+U877</f>
        <v>2.19775</v>
      </c>
      <c r="W877" s="91">
        <f>(1.02/100)</f>
        <v>1.02E-2</v>
      </c>
      <c r="X877" s="91">
        <v>4.8E-3</v>
      </c>
      <c r="Y877" s="91">
        <v>0.17</v>
      </c>
      <c r="Z877" s="91">
        <v>1.65E-2</v>
      </c>
      <c r="AA877" s="91">
        <v>7.6E-2</v>
      </c>
      <c r="AB877" s="91">
        <f>SUM(W877:AA877)</f>
        <v>0.2775</v>
      </c>
      <c r="AC877" s="75">
        <v>1</v>
      </c>
      <c r="AD877" s="92">
        <f>IF(AL877="","",+AC877*AL877)</f>
        <v>5.599363057324842</v>
      </c>
      <c r="AE877" s="93">
        <f>IF(AL877="","",+AL877*AB877)</f>
        <v>1.5538232484076437</v>
      </c>
      <c r="AF877" s="92">
        <f>IF(AL877="","",+AL877-AE877)</f>
        <v>4.045539808917198</v>
      </c>
      <c r="AG877" s="93">
        <f>+V877</f>
        <v>2.19775</v>
      </c>
      <c r="AH877" s="92">
        <f>IF(AF877="","",+AF877-AG877)</f>
        <v>1.8477898089171978</v>
      </c>
      <c r="AI877" s="92">
        <f>IF(AH877="","",+AH877*AC877)</f>
        <v>1.8477898089171978</v>
      </c>
      <c r="AJ877" s="93">
        <v>4.11</v>
      </c>
      <c r="AK877" s="94">
        <v>0.33</v>
      </c>
      <c r="AL877" s="93">
        <f>IF(V877=0,"",V877/(1-AB877-AK877))</f>
        <v>5.599363057324842</v>
      </c>
      <c r="AM877" s="95">
        <v>0.33</v>
      </c>
      <c r="AN877" s="93">
        <f>IF(V877=0,"",V877/(1-AB877-AM877))</f>
        <v>5.599363057324842</v>
      </c>
      <c r="AO877" s="96">
        <v>1.2</v>
      </c>
      <c r="AP877" s="93">
        <f>IF(BD!AJ877="","",BD!AJ877*BD!AO877)</f>
        <v>4.932</v>
      </c>
      <c r="AQ877" s="91">
        <f>BD!AM877/BD!AK877-1</f>
        <v>0</v>
      </c>
      <c r="AR877" s="91">
        <f>IF(BD!AN877="","",IF(BD!AJ877="","",BD!AN877/BD!AJ877-1))</f>
        <v>0.36237543973840425</v>
      </c>
      <c r="AS877" s="91" t="str">
        <f>IF(BD!AN877="","",IF(BD!AN877&lt;BD!AL877,"ABAIXO DA META","DENTRO DA META"))</f>
        <v>DENTRO DA META</v>
      </c>
      <c r="AT877" s="91" t="str">
        <f>IF(BD!AJ877="","EM ANÁLISE",IF(BD!AP877&gt;=BD!AN877,"GO", "NO GO"))</f>
        <v>NO GO</v>
      </c>
      <c r="AU877" s="97">
        <f>IF(AN877="","",+BD!$AN877-AJ877)</f>
        <v>1.4893630573248418</v>
      </c>
      <c r="AV877" s="98"/>
      <c r="AW877" s="90">
        <f>BD!P877*BD!AC877</f>
        <v>2.98</v>
      </c>
      <c r="AX877" s="90">
        <f>BD!V877*BD!AC877</f>
        <v>2.19775</v>
      </c>
      <c r="AY877" s="90">
        <f>IF(BD!AN877="","",BD!AN877*BD!AC877)</f>
        <v>5.599363057324842</v>
      </c>
      <c r="AZ877" s="75" t="s">
        <v>5272</v>
      </c>
      <c r="BA877" s="75"/>
      <c r="BB877" s="75"/>
      <c r="BC877" s="75"/>
      <c r="BD877" s="99" t="s">
        <v>5257</v>
      </c>
      <c r="BE877" s="100" t="s">
        <v>4</v>
      </c>
      <c r="BF877" s="100" t="s">
        <v>4</v>
      </c>
      <c r="BG877" s="99" t="s">
        <v>5258</v>
      </c>
      <c r="BH877" s="101"/>
      <c r="BI877" s="101"/>
      <c r="BJ877" s="101"/>
      <c r="BK877" s="101"/>
      <c r="BL877" s="101"/>
      <c r="BM877" s="101"/>
      <c r="BN877" s="101"/>
      <c r="BO877" s="103"/>
      <c r="BP877" s="99">
        <v>140.622</v>
      </c>
      <c r="BQ877" s="99">
        <v>121</v>
      </c>
      <c r="BR877" s="101"/>
      <c r="BS877" s="99" t="s">
        <v>5260</v>
      </c>
      <c r="BT877" s="99" t="s">
        <v>5261</v>
      </c>
      <c r="BU877" s="99">
        <v>5102</v>
      </c>
      <c r="BV877" s="99"/>
      <c r="BW877" s="99"/>
      <c r="BX877" s="99"/>
      <c r="BY877" s="99"/>
      <c r="BZ877" s="99"/>
      <c r="CA877" s="99"/>
      <c r="CB877" s="99"/>
      <c r="CC877" s="99">
        <v>102</v>
      </c>
      <c r="CD877" s="99">
        <v>8</v>
      </c>
      <c r="CE877" s="99">
        <v>8</v>
      </c>
      <c r="CF877" s="99"/>
      <c r="CG877" s="37" t="e">
        <f>VLOOKUP(Table_1[[#This Row],[EAN]],'[1]Planilha1'!$E:$R,13,0)</f>
        <v>#N/A</v>
      </c>
      <c r="CI877" s="188">
        <f>IF(Table_1[[#This Row],[STATUS MERCADO]]="GO",Table_1[[#This Row],[M. BRUTA TOTAL]],0)</f>
        <v>0</v>
      </c>
      <c r="CJ877" s="188">
        <f>IF(Table_1[[#This Row],[STATUS MERCADO]]="GO",Table_1[[#This Row],[PV UNIT. REALIZADO]]*Table_1[[#This Row],[QUANTIDADE]],0)</f>
        <v>0</v>
      </c>
    </row>
    <row r="878" ht="15" hidden="1">
      <c r="A878" s="7"/>
      <c r="B878" s="84" t="s">
        <v>79</v>
      </c>
      <c r="C878" s="75">
        <v>221025</v>
      </c>
      <c r="D878" s="75">
        <v>1721</v>
      </c>
      <c r="E878" s="85">
        <v>7891000298718</v>
      </c>
      <c r="F878" s="86" t="s">
        <v>521</v>
      </c>
      <c r="G878" s="75" t="s">
        <v>17</v>
      </c>
      <c r="H878" s="75">
        <v>1640</v>
      </c>
      <c r="I878" s="87" t="s">
        <v>499</v>
      </c>
      <c r="J878" s="75" t="s">
        <v>500</v>
      </c>
      <c r="K878" s="88" t="s">
        <v>84</v>
      </c>
      <c r="L878" s="88">
        <v>1</v>
      </c>
      <c r="M878" s="88">
        <v>0</v>
      </c>
      <c r="N878" s="75" t="s">
        <v>85</v>
      </c>
      <c r="O878" s="105">
        <v>27152731000109</v>
      </c>
      <c r="P878" s="89"/>
      <c r="Q878" s="90">
        <f>(17/100+7.6/100+1.65/100)*P878</f>
        <v>0</v>
      </c>
      <c r="R878" s="90"/>
      <c r="S878" s="90"/>
      <c r="T878" s="90"/>
      <c r="U878" s="90"/>
      <c r="V878" s="90">
        <f>+P878-Q878+R878+S878+T878+U878</f>
        <v>0</v>
      </c>
      <c r="W878" s="91">
        <f>(1.02/100)</f>
        <v>1.02E-2</v>
      </c>
      <c r="X878" s="91">
        <v>4.8E-3</v>
      </c>
      <c r="Y878" s="91">
        <v>0.17</v>
      </c>
      <c r="Z878" s="91">
        <v>1.65E-2</v>
      </c>
      <c r="AA878" s="91">
        <v>7.6E-2</v>
      </c>
      <c r="AB878" s="91">
        <f>SUM(W878:AA878)</f>
        <v>0.2775</v>
      </c>
      <c r="AC878" s="75">
        <v>1</v>
      </c>
      <c r="AD878" s="92">
        <f>IF(AL878="","",+AC878*AL878)</f>
      </c>
      <c r="AE878" s="93">
        <f>IF(AL878="","",+AL878*AB878)</f>
      </c>
      <c r="AF878" s="92">
        <f>IF(AL878="","",+AL878-AE878)</f>
      </c>
      <c r="AG878" s="93">
        <f>+V878</f>
        <v>0</v>
      </c>
      <c r="AH878" s="92">
        <f>IF(AF878="","",+AF878-AG878)</f>
      </c>
      <c r="AI878" s="92">
        <f>IF(AH878="","",+AH878*AC878)</f>
      </c>
      <c r="AJ878" s="93"/>
      <c r="AK878" s="94">
        <v>0.33</v>
      </c>
      <c r="AL878" s="93">
        <f>IF(V878=0,"",V878/(1-AB878-AK878))</f>
      </c>
      <c r="AM878" s="95">
        <v>0.33</v>
      </c>
      <c r="AN878" s="93">
        <f>IF(V878=0,"",V878/(1-AB878-AM878))</f>
      </c>
      <c r="AO878" s="96">
        <v>1.2</v>
      </c>
      <c r="AP878" s="93">
        <f>IF(BD!AJ878="","",BD!AJ878*BD!AO878)</f>
      </c>
      <c r="AQ878" s="91">
        <f>BD!AM878/BD!AK878-1</f>
        <v>0</v>
      </c>
      <c r="AR878" s="91">
        <f>IF(BD!AN878="","",IF(BD!AJ878="","",BD!AN878/BD!AJ878-1))</f>
      </c>
      <c r="AS878" s="91">
        <f>IF(BD!AN878="","",IF(BD!AN878&lt;BD!AL878,"ABAIXO DA META","DENTRO DA META"))</f>
      </c>
      <c r="AT878" s="91" t="str">
        <f>IF(BD!AJ878="","EM ANÁLISE",IF(BD!AP878&gt;=BD!AN878,"GO", "NO GO"))</f>
        <v>EM ANÁLISE</v>
      </c>
      <c r="AU878" s="97">
        <f>IF(AN878="","",+BD!$AN878-AJ878)</f>
      </c>
      <c r="AV878" s="98"/>
      <c r="AW878" s="90">
        <f>BD!P878*BD!AC878</f>
        <v>0</v>
      </c>
      <c r="AX878" s="90">
        <f>BD!V878*BD!AC878</f>
        <v>0</v>
      </c>
      <c r="AY878" s="90">
        <f>IF(BD!AN878="","",BD!AN878*BD!AC878)</f>
      </c>
      <c r="AZ878" s="75" t="s">
        <v>123</v>
      </c>
      <c r="BA878" s="75"/>
      <c r="BB878" s="75"/>
      <c r="BC878" s="75"/>
      <c r="BD878" s="104"/>
      <c r="BE878" s="104"/>
      <c r="BF878" s="101"/>
      <c r="BG878" s="101"/>
      <c r="BH878" s="101"/>
      <c r="BI878" s="101"/>
      <c r="BJ878" s="101"/>
      <c r="BK878" s="101"/>
      <c r="BL878" s="101"/>
      <c r="BM878" s="101"/>
      <c r="BN878" s="101"/>
      <c r="BO878" s="103"/>
      <c r="BP878" s="101"/>
      <c r="BQ878" s="101"/>
      <c r="BR878" s="101"/>
      <c r="BS878" s="101"/>
      <c r="BT878" s="101"/>
      <c r="BU878" s="101"/>
      <c r="BV878" s="101"/>
      <c r="BW878" s="101"/>
      <c r="BX878" s="101"/>
      <c r="BY878" s="101"/>
      <c r="BZ878" s="101"/>
      <c r="CA878" s="101"/>
      <c r="CB878" s="101"/>
      <c r="CC878" s="101"/>
      <c r="CD878" s="101"/>
      <c r="CE878" s="101"/>
      <c r="CF878" s="101"/>
      <c r="CG878" s="37" t="e">
        <f>VLOOKUP(Table_1[[#This Row],[EAN]],'[1]Planilha1'!$E:$R,13,0)</f>
        <v>#N/A</v>
      </c>
      <c r="CI878" s="188">
        <f>IF(Table_1[[#This Row],[STATUS MERCADO]]="GO",Table_1[[#This Row],[M. BRUTA TOTAL]],0)</f>
        <v>0</v>
      </c>
      <c r="CJ878" s="188">
        <f>IF(Table_1[[#This Row],[STATUS MERCADO]]="GO",Table_1[[#This Row],[PV UNIT. REALIZADO]]*Table_1[[#This Row],[QUANTIDADE]],0)</f>
        <v>0</v>
      </c>
    </row>
    <row r="879" ht="15" hidden="1">
      <c r="A879" s="7"/>
      <c r="B879" s="84" t="s">
        <v>79</v>
      </c>
      <c r="C879" s="85">
        <v>221026</v>
      </c>
      <c r="D879" s="85">
        <v>2567</v>
      </c>
      <c r="E879" s="85">
        <v>7891000340004</v>
      </c>
      <c r="F879" s="86" t="s">
        <v>522</v>
      </c>
      <c r="G879" s="75" t="s">
        <v>17</v>
      </c>
      <c r="H879" s="75">
        <v>1640</v>
      </c>
      <c r="I879" s="87" t="s">
        <v>499</v>
      </c>
      <c r="J879" s="75" t="s">
        <v>500</v>
      </c>
      <c r="K879" s="88" t="s">
        <v>84</v>
      </c>
      <c r="L879" s="88">
        <v>1</v>
      </c>
      <c r="M879" s="88">
        <v>0</v>
      </c>
      <c r="N879" s="75" t="s">
        <v>85</v>
      </c>
      <c r="O879" s="75" t="s">
        <v>437</v>
      </c>
      <c r="P879" s="89">
        <v>2.9</v>
      </c>
      <c r="Q879" s="90">
        <f>(17/100+7.6/100+1.65/100)*P879</f>
        <v>0.76125</v>
      </c>
      <c r="R879" s="90"/>
      <c r="S879" s="90"/>
      <c r="T879" s="90"/>
      <c r="U879" s="90"/>
      <c r="V879" s="90">
        <f>+P879-Q879+R879+S879+T879+U879</f>
        <v>2.13875</v>
      </c>
      <c r="W879" s="91">
        <f>(1.02/100)</f>
        <v>1.02E-2</v>
      </c>
      <c r="X879" s="91">
        <v>4.8E-3</v>
      </c>
      <c r="Y879" s="91">
        <v>0.17</v>
      </c>
      <c r="Z879" s="91">
        <v>1.65E-2</v>
      </c>
      <c r="AA879" s="91">
        <v>7.6E-2</v>
      </c>
      <c r="AB879" s="91">
        <f>SUM(W879:AA879)</f>
        <v>0.2775</v>
      </c>
      <c r="AC879" s="75">
        <v>1</v>
      </c>
      <c r="AD879" s="92">
        <f>IF(AL879="","",+AC879*AL879)</f>
        <v>5.449044585987262</v>
      </c>
      <c r="AE879" s="93">
        <f>IF(AL879="","",+AL879*AB879)</f>
        <v>1.5121098726114655</v>
      </c>
      <c r="AF879" s="92">
        <f>IF(AL879="","",+AL879-AE879)</f>
        <v>3.9369347133757966</v>
      </c>
      <c r="AG879" s="93">
        <f>+V879</f>
        <v>2.13875</v>
      </c>
      <c r="AH879" s="92">
        <f>IF(AF879="","",+AF879-AG879)</f>
        <v>1.7981847133757967</v>
      </c>
      <c r="AI879" s="92">
        <f>IF(AH879="","",+AH879*AC879)</f>
        <v>1.7981847133757967</v>
      </c>
      <c r="AJ879" s="93">
        <v>4.11</v>
      </c>
      <c r="AK879" s="94">
        <v>0.33</v>
      </c>
      <c r="AL879" s="93">
        <f>IF(V879=0,"",V879/(1-AB879-AK879))</f>
        <v>5.449044585987262</v>
      </c>
      <c r="AM879" s="95">
        <v>0.33</v>
      </c>
      <c r="AN879" s="93">
        <f>IF(V879=0,"",V879/(1-AB879-AM879))</f>
        <v>5.449044585987262</v>
      </c>
      <c r="AO879" s="96">
        <v>1.2</v>
      </c>
      <c r="AP879" s="93">
        <f>IF(BD!AJ879="","",BD!AJ879*BD!AO879)</f>
        <v>4.932</v>
      </c>
      <c r="AQ879" s="91">
        <f>BD!AM879/BD!AK879-1</f>
        <v>0</v>
      </c>
      <c r="AR879" s="91">
        <f>IF(BD!AN879="","",IF(BD!AJ879="","",BD!AN879/BD!AJ879-1))</f>
        <v>0.32580160242999057</v>
      </c>
      <c r="AS879" s="91" t="str">
        <f>IF(BD!AN879="","",IF(BD!AN879&lt;BD!AL879,"ABAIXO DA META","DENTRO DA META"))</f>
        <v>DENTRO DA META</v>
      </c>
      <c r="AT879" s="91" t="str">
        <f>IF(BD!AJ879="","EM ANÁLISE",IF(BD!AP879&gt;=BD!AN879,"GO", "NO GO"))</f>
        <v>NO GO</v>
      </c>
      <c r="AU879" s="97">
        <f>IF(AN879="","",+BD!$AN879-AJ879)</f>
        <v>1.3390445859872617</v>
      </c>
      <c r="AV879" s="98"/>
      <c r="AW879" s="90">
        <f>BD!P879*BD!AC879</f>
        <v>2.9</v>
      </c>
      <c r="AX879" s="90">
        <f>BD!V879*BD!AC879</f>
        <v>2.13875</v>
      </c>
      <c r="AY879" s="90">
        <f>IF(BD!AN879="","",BD!AN879*BD!AC879)</f>
        <v>5.449044585987262</v>
      </c>
      <c r="AZ879" s="75" t="s">
        <v>5272</v>
      </c>
      <c r="BA879" s="75"/>
      <c r="BB879" s="75"/>
      <c r="BC879" s="75"/>
      <c r="BD879" s="99" t="s">
        <v>5257</v>
      </c>
      <c r="BE879" s="100" t="s">
        <v>4</v>
      </c>
      <c r="BF879" s="100" t="s">
        <v>4</v>
      </c>
      <c r="BG879" s="99" t="s">
        <v>5258</v>
      </c>
      <c r="BH879" s="101"/>
      <c r="BI879" s="101"/>
      <c r="BJ879" s="101"/>
      <c r="BK879" s="101"/>
      <c r="BL879" s="101"/>
      <c r="BM879" s="101"/>
      <c r="BN879" s="101"/>
      <c r="BO879" s="103"/>
      <c r="BP879" s="99">
        <v>140.622</v>
      </c>
      <c r="BQ879" s="99">
        <v>121</v>
      </c>
      <c r="BR879" s="101"/>
      <c r="BS879" s="99" t="s">
        <v>5260</v>
      </c>
      <c r="BT879" s="99" t="s">
        <v>5261</v>
      </c>
      <c r="BU879" s="99">
        <v>5102</v>
      </c>
      <c r="BV879" s="99"/>
      <c r="BW879" s="99"/>
      <c r="BX879" s="99"/>
      <c r="BY879" s="99"/>
      <c r="BZ879" s="99"/>
      <c r="CA879" s="99"/>
      <c r="CB879" s="99"/>
      <c r="CC879" s="99">
        <v>102</v>
      </c>
      <c r="CD879" s="99">
        <v>8</v>
      </c>
      <c r="CE879" s="99">
        <v>8</v>
      </c>
      <c r="CF879" s="99"/>
      <c r="CG879" s="37" t="e">
        <f>VLOOKUP(Table_1[[#This Row],[EAN]],'[1]Planilha1'!$E:$R,13,0)</f>
        <v>#N/A</v>
      </c>
      <c r="CI879" s="188">
        <f>IF(Table_1[[#This Row],[STATUS MERCADO]]="GO",Table_1[[#This Row],[M. BRUTA TOTAL]],0)</f>
        <v>0</v>
      </c>
      <c r="CJ879" s="188">
        <f>IF(Table_1[[#This Row],[STATUS MERCADO]]="GO",Table_1[[#This Row],[PV UNIT. REALIZADO]]*Table_1[[#This Row],[QUANTIDADE]],0)</f>
        <v>0</v>
      </c>
    </row>
    <row r="880" ht="15" hidden="1">
      <c r="A880" s="7"/>
      <c r="B880" s="84" t="s">
        <v>79</v>
      </c>
      <c r="C880" s="85">
        <v>221029</v>
      </c>
      <c r="D880" s="85">
        <v>4360</v>
      </c>
      <c r="E880" s="85">
        <v>7891000244425</v>
      </c>
      <c r="F880" s="86" t="s">
        <v>524</v>
      </c>
      <c r="G880" s="75" t="s">
        <v>17</v>
      </c>
      <c r="H880" s="75">
        <v>1640</v>
      </c>
      <c r="I880" s="87" t="s">
        <v>499</v>
      </c>
      <c r="J880" s="75" t="s">
        <v>500</v>
      </c>
      <c r="K880" s="88" t="s">
        <v>84</v>
      </c>
      <c r="L880" s="88">
        <v>1</v>
      </c>
      <c r="M880" s="88">
        <v>0</v>
      </c>
      <c r="N880" s="75" t="s">
        <v>85</v>
      </c>
      <c r="O880" s="75" t="s">
        <v>437</v>
      </c>
      <c r="P880" s="89">
        <v>8.99</v>
      </c>
      <c r="Q880" s="90">
        <f>(17/100+7.6/100+1.65/100)*P880</f>
        <v>2.359875</v>
      </c>
      <c r="R880" s="90"/>
      <c r="S880" s="90"/>
      <c r="T880" s="90"/>
      <c r="U880" s="90"/>
      <c r="V880" s="90">
        <f>+P880-Q880+R880+S880+T880+U880</f>
        <v>6.630125</v>
      </c>
      <c r="W880" s="91">
        <f>(1.02/100)</f>
        <v>1.02E-2</v>
      </c>
      <c r="X880" s="91">
        <v>4.8E-3</v>
      </c>
      <c r="Y880" s="91">
        <v>0.17</v>
      </c>
      <c r="Z880" s="91">
        <v>1.65E-2</v>
      </c>
      <c r="AA880" s="91">
        <v>7.6E-2</v>
      </c>
      <c r="AB880" s="91">
        <f>SUM(W880:AA880)</f>
        <v>0.2775</v>
      </c>
      <c r="AC880" s="75">
        <v>1</v>
      </c>
      <c r="AD880" s="92">
        <f>IF(AL880="","",+AC880*AL880)</f>
        <v>16.89203821656051</v>
      </c>
      <c r="AE880" s="93">
        <f>IF(AL880="","",+AL880*AB880)</f>
        <v>4.687540605095542</v>
      </c>
      <c r="AF880" s="92">
        <f>IF(AL880="","",+AL880-AE880)</f>
        <v>12.20449761146497</v>
      </c>
      <c r="AG880" s="93">
        <f>+V880</f>
        <v>6.630125</v>
      </c>
      <c r="AH880" s="92">
        <f>IF(AF880="","",+AF880-AG880)</f>
        <v>5.57437261146497</v>
      </c>
      <c r="AI880" s="92">
        <f>IF(AH880="","",+AH880*AC880)</f>
        <v>5.57437261146497</v>
      </c>
      <c r="AJ880" s="93">
        <v>13.85</v>
      </c>
      <c r="AK880" s="94">
        <v>0.33</v>
      </c>
      <c r="AL880" s="93">
        <f>IF(V880=0,"",V880/(1-AB880-AK880))</f>
        <v>16.89203821656051</v>
      </c>
      <c r="AM880" s="95">
        <v>0.33</v>
      </c>
      <c r="AN880" s="93">
        <f>IF(V880=0,"",V880/(1-AB880-AM880))</f>
        <v>16.89203821656051</v>
      </c>
      <c r="AO880" s="96">
        <v>1.2</v>
      </c>
      <c r="AP880" s="93">
        <f>IF(BD!AJ880="","",BD!AJ880*BD!AO880)</f>
        <v>16.619999999999997</v>
      </c>
      <c r="AQ880" s="91">
        <f>BD!AM880/BD!AK880-1</f>
        <v>0</v>
      </c>
      <c r="AR880" s="91">
        <f>IF(BD!AN880="","",IF(BD!AJ880="","",BD!AN880/BD!AJ880-1))</f>
        <v>0.21964174848812368</v>
      </c>
      <c r="AS880" s="91" t="str">
        <f>IF(BD!AN880="","",IF(BD!AN880&lt;BD!AL880,"ABAIXO DA META","DENTRO DA META"))</f>
        <v>DENTRO DA META</v>
      </c>
      <c r="AT880" s="91" t="str">
        <f>IF(BD!AJ880="","EM ANÁLISE",IF(BD!AP880&gt;=BD!AN880,"GO", "NO GO"))</f>
        <v>NO GO</v>
      </c>
      <c r="AU880" s="97">
        <f>IF(AN880="","",+BD!$AN880-AJ880)</f>
        <v>3.0420382165605115</v>
      </c>
      <c r="AV880" s="98"/>
      <c r="AW880" s="90">
        <f>BD!P880*BD!AC880</f>
        <v>8.99</v>
      </c>
      <c r="AX880" s="90">
        <f>BD!V880*BD!AC880</f>
        <v>6.630125</v>
      </c>
      <c r="AY880" s="90">
        <f>IF(BD!AN880="","",BD!AN880*BD!AC880)</f>
        <v>16.89203821656051</v>
      </c>
      <c r="AZ880" s="75" t="s">
        <v>5272</v>
      </c>
      <c r="BA880" s="75"/>
      <c r="BB880" s="75"/>
      <c r="BC880" s="75"/>
      <c r="BD880" s="99" t="s">
        <v>5257</v>
      </c>
      <c r="BE880" s="100" t="s">
        <v>4</v>
      </c>
      <c r="BF880" s="100" t="s">
        <v>4</v>
      </c>
      <c r="BG880" s="99" t="s">
        <v>5258</v>
      </c>
      <c r="BH880" s="101"/>
      <c r="BI880" s="101"/>
      <c r="BJ880" s="101"/>
      <c r="BK880" s="101"/>
      <c r="BL880" s="101"/>
      <c r="BM880" s="101"/>
      <c r="BN880" s="101"/>
      <c r="BO880" s="103"/>
      <c r="BP880" s="99">
        <v>140.622</v>
      </c>
      <c r="BQ880" s="99">
        <v>121</v>
      </c>
      <c r="BR880" s="101"/>
      <c r="BS880" s="99" t="s">
        <v>5260</v>
      </c>
      <c r="BT880" s="99" t="s">
        <v>5261</v>
      </c>
      <c r="BU880" s="99">
        <v>5102</v>
      </c>
      <c r="BV880" s="99"/>
      <c r="BW880" s="99"/>
      <c r="BX880" s="99"/>
      <c r="BY880" s="99"/>
      <c r="BZ880" s="99"/>
      <c r="CA880" s="99"/>
      <c r="CB880" s="99"/>
      <c r="CC880" s="99">
        <v>102</v>
      </c>
      <c r="CD880" s="99">
        <v>8</v>
      </c>
      <c r="CE880" s="99">
        <v>8</v>
      </c>
      <c r="CF880" s="99"/>
      <c r="CG880" s="37" t="e">
        <f>VLOOKUP(Table_1[[#This Row],[EAN]],'[1]Planilha1'!$E:$R,13,0)</f>
        <v>#N/A</v>
      </c>
      <c r="CI880" s="188">
        <f>IF(Table_1[[#This Row],[STATUS MERCADO]]="GO",Table_1[[#This Row],[M. BRUTA TOTAL]],0)</f>
        <v>0</v>
      </c>
      <c r="CJ880" s="188">
        <f>IF(Table_1[[#This Row],[STATUS MERCADO]]="GO",Table_1[[#This Row],[PV UNIT. REALIZADO]]*Table_1[[#This Row],[QUANTIDADE]],0)</f>
        <v>0</v>
      </c>
    </row>
    <row r="881" ht="15" hidden="1">
      <c r="A881" s="7"/>
      <c r="B881" s="84" t="s">
        <v>79</v>
      </c>
      <c r="C881" s="85">
        <v>221036</v>
      </c>
      <c r="D881" s="85">
        <v>4575</v>
      </c>
      <c r="E881" s="85">
        <v>7891000244548</v>
      </c>
      <c r="F881" s="86" t="s">
        <v>525</v>
      </c>
      <c r="G881" s="75" t="s">
        <v>17</v>
      </c>
      <c r="H881" s="75">
        <v>1640</v>
      </c>
      <c r="I881" s="87" t="s">
        <v>499</v>
      </c>
      <c r="J881" s="75" t="s">
        <v>500</v>
      </c>
      <c r="K881" s="88" t="s">
        <v>84</v>
      </c>
      <c r="L881" s="88">
        <v>1</v>
      </c>
      <c r="M881" s="88">
        <v>0</v>
      </c>
      <c r="N881" s="75" t="s">
        <v>85</v>
      </c>
      <c r="O881" s="75" t="s">
        <v>437</v>
      </c>
      <c r="P881" s="89">
        <v>11.55</v>
      </c>
      <c r="Q881" s="90">
        <f>(17/100+7.6/100+1.65/100)*P881</f>
        <v>3.0318750000000003</v>
      </c>
      <c r="R881" s="90"/>
      <c r="S881" s="90"/>
      <c r="T881" s="90"/>
      <c r="U881" s="90"/>
      <c r="V881" s="90">
        <f>+P881-Q881+R881+S881+T881+U881</f>
        <v>8.518125000000001</v>
      </c>
      <c r="W881" s="91">
        <f>(1.02/100)</f>
        <v>1.02E-2</v>
      </c>
      <c r="X881" s="91">
        <v>4.8E-3</v>
      </c>
      <c r="Y881" s="91">
        <v>0.17</v>
      </c>
      <c r="Z881" s="91">
        <v>1.65E-2</v>
      </c>
      <c r="AA881" s="91">
        <v>7.6E-2</v>
      </c>
      <c r="AB881" s="91">
        <f>SUM(W881:AA881)</f>
        <v>0.2775</v>
      </c>
      <c r="AC881" s="75">
        <v>1</v>
      </c>
      <c r="AD881" s="92">
        <f>IF(AL881="","",+AC881*AL881)</f>
        <v>21.702229299363065</v>
      </c>
      <c r="AE881" s="93">
        <f>IF(AL881="","",+AL881*AB881)</f>
        <v>6.022368630573251</v>
      </c>
      <c r="AF881" s="92">
        <f>IF(AL881="","",+AL881-AE881)</f>
        <v>15.679860668789814</v>
      </c>
      <c r="AG881" s="93">
        <f>+V881</f>
        <v>8.518125000000001</v>
      </c>
      <c r="AH881" s="92">
        <f>IF(AF881="","",+AF881-AG881)</f>
        <v>7.161735668789813</v>
      </c>
      <c r="AI881" s="92">
        <f>IF(AH881="","",+AH881*AC881)</f>
        <v>7.161735668789813</v>
      </c>
      <c r="AJ881" s="93">
        <v>14.29</v>
      </c>
      <c r="AK881" s="94">
        <v>0.33</v>
      </c>
      <c r="AL881" s="93">
        <f>IF(V881=0,"",V881/(1-AB881-AK881))</f>
        <v>21.702229299363065</v>
      </c>
      <c r="AM881" s="95">
        <v>0.33</v>
      </c>
      <c r="AN881" s="93">
        <f>IF(V881=0,"",V881/(1-AB881-AM881))</f>
        <v>21.702229299363065</v>
      </c>
      <c r="AO881" s="96">
        <v>1.2</v>
      </c>
      <c r="AP881" s="93">
        <f>IF(BD!AJ881="","",BD!AJ881*BD!AO881)</f>
        <v>17.148</v>
      </c>
      <c r="AQ881" s="91">
        <f>BD!AM881/BD!AK881-1</f>
        <v>0</v>
      </c>
      <c r="AR881" s="91">
        <f>IF(BD!AN881="","",IF(BD!AJ881="","",BD!AN881/BD!AJ881-1))</f>
        <v>0.5187004408231677</v>
      </c>
      <c r="AS881" s="91" t="str">
        <f>IF(BD!AN881="","",IF(BD!AN881&lt;BD!AL881,"ABAIXO DA META","DENTRO DA META"))</f>
        <v>DENTRO DA META</v>
      </c>
      <c r="AT881" s="91" t="str">
        <f>IF(BD!AJ881="","EM ANÁLISE",IF(BD!AP881&gt;=BD!AN881,"GO", "NO GO"))</f>
        <v>NO GO</v>
      </c>
      <c r="AU881" s="97">
        <f>IF(AN881="","",+BD!$AN881-AJ881)</f>
        <v>7.412229299363066</v>
      </c>
      <c r="AV881" s="98"/>
      <c r="AW881" s="90">
        <f>BD!P881*BD!AC881</f>
        <v>11.55</v>
      </c>
      <c r="AX881" s="90">
        <f>BD!V881*BD!AC881</f>
        <v>8.518125000000001</v>
      </c>
      <c r="AY881" s="90">
        <f>IF(BD!AN881="","",BD!AN881*BD!AC881)</f>
        <v>21.702229299363065</v>
      </c>
      <c r="AZ881" s="75" t="s">
        <v>5272</v>
      </c>
      <c r="BA881" s="75"/>
      <c r="BB881" s="75"/>
      <c r="BC881" s="75"/>
      <c r="BD881" s="99" t="s">
        <v>5257</v>
      </c>
      <c r="BE881" s="100" t="s">
        <v>4</v>
      </c>
      <c r="BF881" s="100" t="s">
        <v>4</v>
      </c>
      <c r="BG881" s="99" t="s">
        <v>5258</v>
      </c>
      <c r="BH881" s="101"/>
      <c r="BI881" s="101"/>
      <c r="BJ881" s="101"/>
      <c r="BK881" s="101"/>
      <c r="BL881" s="101"/>
      <c r="BM881" s="101"/>
      <c r="BN881" s="101"/>
      <c r="BO881" s="103"/>
      <c r="BP881" s="99">
        <v>140.622</v>
      </c>
      <c r="BQ881" s="99">
        <v>121</v>
      </c>
      <c r="BR881" s="101"/>
      <c r="BS881" s="99" t="s">
        <v>5260</v>
      </c>
      <c r="BT881" s="99" t="s">
        <v>5261</v>
      </c>
      <c r="BU881" s="99">
        <v>5102</v>
      </c>
      <c r="BV881" s="99"/>
      <c r="BW881" s="99"/>
      <c r="BX881" s="99"/>
      <c r="BY881" s="99"/>
      <c r="BZ881" s="99"/>
      <c r="CA881" s="99"/>
      <c r="CB881" s="99"/>
      <c r="CC881" s="99">
        <v>102</v>
      </c>
      <c r="CD881" s="99">
        <v>8</v>
      </c>
      <c r="CE881" s="99">
        <v>8</v>
      </c>
      <c r="CF881" s="99"/>
      <c r="CG881" s="37" t="e">
        <f>VLOOKUP(Table_1[[#This Row],[EAN]],'[1]Planilha1'!$E:$R,13,0)</f>
        <v>#N/A</v>
      </c>
      <c r="CI881" s="188">
        <f>IF(Table_1[[#This Row],[STATUS MERCADO]]="GO",Table_1[[#This Row],[M. BRUTA TOTAL]],0)</f>
        <v>0</v>
      </c>
      <c r="CJ881" s="188">
        <f>IF(Table_1[[#This Row],[STATUS MERCADO]]="GO",Table_1[[#This Row],[PV UNIT. REALIZADO]]*Table_1[[#This Row],[QUANTIDADE]],0)</f>
        <v>0</v>
      </c>
    </row>
    <row r="882" ht="15" hidden="1">
      <c r="A882" s="7"/>
      <c r="B882" s="84" t="s">
        <v>79</v>
      </c>
      <c r="C882" s="85">
        <v>221038</v>
      </c>
      <c r="D882" s="85">
        <v>6243</v>
      </c>
      <c r="E882" s="85">
        <v>7891000241417</v>
      </c>
      <c r="F882" s="86" t="s">
        <v>526</v>
      </c>
      <c r="G882" s="75" t="s">
        <v>17</v>
      </c>
      <c r="H882" s="75">
        <v>1640</v>
      </c>
      <c r="I882" s="87" t="s">
        <v>499</v>
      </c>
      <c r="J882" s="75" t="s">
        <v>500</v>
      </c>
      <c r="K882" s="88" t="s">
        <v>84</v>
      </c>
      <c r="L882" s="88">
        <v>1</v>
      </c>
      <c r="M882" s="88">
        <v>0</v>
      </c>
      <c r="N882" s="75" t="s">
        <v>85</v>
      </c>
      <c r="O882" s="75" t="s">
        <v>437</v>
      </c>
      <c r="P882" s="89">
        <v>8.99</v>
      </c>
      <c r="Q882" s="90">
        <f>(17/100+7.6/100+1.65/100)*P882</f>
        <v>2.359875</v>
      </c>
      <c r="R882" s="90"/>
      <c r="S882" s="90"/>
      <c r="T882" s="90"/>
      <c r="U882" s="90"/>
      <c r="V882" s="90">
        <f>+P882-Q882+R882+S882+T882+U882</f>
        <v>6.630125</v>
      </c>
      <c r="W882" s="91">
        <f>(1.02/100)</f>
        <v>1.02E-2</v>
      </c>
      <c r="X882" s="91">
        <v>4.8E-3</v>
      </c>
      <c r="Y882" s="91">
        <v>0.17</v>
      </c>
      <c r="Z882" s="91">
        <v>1.65E-2</v>
      </c>
      <c r="AA882" s="91">
        <v>7.6E-2</v>
      </c>
      <c r="AB882" s="91">
        <f>SUM(W882:AA882)</f>
        <v>0.2775</v>
      </c>
      <c r="AC882" s="75">
        <v>1</v>
      </c>
      <c r="AD882" s="92">
        <f>IF(AL882="","",+AC882*AL882)</f>
        <v>16.89203821656051</v>
      </c>
      <c r="AE882" s="93">
        <f>IF(AL882="","",+AL882*AB882)</f>
        <v>4.687540605095542</v>
      </c>
      <c r="AF882" s="92">
        <f>IF(AL882="","",+AL882-AE882)</f>
        <v>12.20449761146497</v>
      </c>
      <c r="AG882" s="93">
        <f>+V882</f>
        <v>6.630125</v>
      </c>
      <c r="AH882" s="92">
        <f>IF(AF882="","",+AF882-AG882)</f>
        <v>5.57437261146497</v>
      </c>
      <c r="AI882" s="92">
        <f>IF(AH882="","",+AH882*AC882)</f>
        <v>5.57437261146497</v>
      </c>
      <c r="AJ882" s="93">
        <v>10.79</v>
      </c>
      <c r="AK882" s="94">
        <v>0.33</v>
      </c>
      <c r="AL882" s="93">
        <f>IF(V882=0,"",V882/(1-AB882-AK882))</f>
        <v>16.89203821656051</v>
      </c>
      <c r="AM882" s="95">
        <v>0.33</v>
      </c>
      <c r="AN882" s="93">
        <f>IF(V882=0,"",V882/(1-AB882-AM882))</f>
        <v>16.89203821656051</v>
      </c>
      <c r="AO882" s="96">
        <v>1.2</v>
      </c>
      <c r="AP882" s="93">
        <f>IF(BD!AJ882="","",BD!AJ882*BD!AO882)</f>
        <v>12.947999999999999</v>
      </c>
      <c r="AQ882" s="91">
        <f>BD!AM882/BD!AK882-1</f>
        <v>0</v>
      </c>
      <c r="AR882" s="91">
        <f>IF(BD!AN882="","",IF(BD!AJ882="","",BD!AN882/BD!AJ882-1))</f>
        <v>0.565527174843421</v>
      </c>
      <c r="AS882" s="91" t="str">
        <f>IF(BD!AN882="","",IF(BD!AN882&lt;BD!AL882,"ABAIXO DA META","DENTRO DA META"))</f>
        <v>DENTRO DA META</v>
      </c>
      <c r="AT882" s="91" t="str">
        <f>IF(BD!AJ882="","EM ANÁLISE",IF(BD!AP882&gt;=BD!AN882,"GO", "NO GO"))</f>
        <v>NO GO</v>
      </c>
      <c r="AU882" s="97">
        <f>IF(AN882="","",+BD!$AN882-AJ882)</f>
        <v>6.102038216560512</v>
      </c>
      <c r="AV882" s="98"/>
      <c r="AW882" s="90">
        <f>BD!P882*BD!AC882</f>
        <v>8.99</v>
      </c>
      <c r="AX882" s="90">
        <f>BD!V882*BD!AC882</f>
        <v>6.630125</v>
      </c>
      <c r="AY882" s="90">
        <f>IF(BD!AN882="","",BD!AN882*BD!AC882)</f>
        <v>16.89203821656051</v>
      </c>
      <c r="AZ882" s="75" t="s">
        <v>5272</v>
      </c>
      <c r="BA882" s="75"/>
      <c r="BB882" s="75"/>
      <c r="BC882" s="75"/>
      <c r="BD882" s="99" t="s">
        <v>5257</v>
      </c>
      <c r="BE882" s="100" t="s">
        <v>4</v>
      </c>
      <c r="BF882" s="100" t="s">
        <v>4</v>
      </c>
      <c r="BG882" s="99" t="s">
        <v>5258</v>
      </c>
      <c r="BH882" s="101"/>
      <c r="BI882" s="101"/>
      <c r="BJ882" s="101"/>
      <c r="BK882" s="101"/>
      <c r="BL882" s="101"/>
      <c r="BM882" s="101"/>
      <c r="BN882" s="101"/>
      <c r="BO882" s="103"/>
      <c r="BP882" s="99">
        <v>140.622</v>
      </c>
      <c r="BQ882" s="99">
        <v>121</v>
      </c>
      <c r="BR882" s="101"/>
      <c r="BS882" s="99" t="s">
        <v>5260</v>
      </c>
      <c r="BT882" s="99" t="s">
        <v>5261</v>
      </c>
      <c r="BU882" s="99">
        <v>5102</v>
      </c>
      <c r="BV882" s="99"/>
      <c r="BW882" s="99"/>
      <c r="BX882" s="99"/>
      <c r="BY882" s="99"/>
      <c r="BZ882" s="99"/>
      <c r="CA882" s="99"/>
      <c r="CB882" s="99"/>
      <c r="CC882" s="99">
        <v>102</v>
      </c>
      <c r="CD882" s="99">
        <v>8</v>
      </c>
      <c r="CE882" s="99">
        <v>8</v>
      </c>
      <c r="CF882" s="99"/>
      <c r="CG882" s="37" t="e">
        <f>VLOOKUP(Table_1[[#This Row],[EAN]],'[1]Planilha1'!$E:$R,13,0)</f>
        <v>#N/A</v>
      </c>
      <c r="CI882" s="188">
        <f>IF(Table_1[[#This Row],[STATUS MERCADO]]="GO",Table_1[[#This Row],[M. BRUTA TOTAL]],0)</f>
        <v>0</v>
      </c>
      <c r="CJ882" s="188">
        <f>IF(Table_1[[#This Row],[STATUS MERCADO]]="GO",Table_1[[#This Row],[PV UNIT. REALIZADO]]*Table_1[[#This Row],[QUANTIDADE]],0)</f>
        <v>0</v>
      </c>
    </row>
    <row r="883" ht="15" hidden="1">
      <c r="A883" s="7"/>
      <c r="B883" s="84" t="s">
        <v>79</v>
      </c>
      <c r="C883" s="85">
        <v>221039</v>
      </c>
      <c r="D883" s="85">
        <v>1716</v>
      </c>
      <c r="E883" s="85">
        <v>7891000260609</v>
      </c>
      <c r="F883" s="86" t="s">
        <v>527</v>
      </c>
      <c r="G883" s="75" t="s">
        <v>17</v>
      </c>
      <c r="H883" s="75">
        <v>1640</v>
      </c>
      <c r="I883" s="87" t="s">
        <v>499</v>
      </c>
      <c r="J883" s="75" t="s">
        <v>500</v>
      </c>
      <c r="K883" s="88" t="s">
        <v>84</v>
      </c>
      <c r="L883" s="88">
        <v>1</v>
      </c>
      <c r="M883" s="88">
        <v>0</v>
      </c>
      <c r="N883" s="75" t="s">
        <v>85</v>
      </c>
      <c r="O883" s="75" t="s">
        <v>437</v>
      </c>
      <c r="P883" s="89">
        <v>2.05</v>
      </c>
      <c r="Q883" s="90">
        <f>(17/100+7.6/100+1.65/100)*P883</f>
        <v>0.538125</v>
      </c>
      <c r="R883" s="90"/>
      <c r="S883" s="90"/>
      <c r="T883" s="90"/>
      <c r="U883" s="90"/>
      <c r="V883" s="90">
        <f>+P883-Q883+R883+S883+T883+U883</f>
        <v>1.5118749999999999</v>
      </c>
      <c r="W883" s="91">
        <f>(1.02/100)</f>
        <v>1.02E-2</v>
      </c>
      <c r="X883" s="91">
        <v>4.8E-3</v>
      </c>
      <c r="Y883" s="91">
        <v>0.17</v>
      </c>
      <c r="Z883" s="91">
        <v>1.65E-2</v>
      </c>
      <c r="AA883" s="91">
        <v>7.6E-2</v>
      </c>
      <c r="AB883" s="91">
        <f>SUM(W883:AA883)</f>
        <v>0.2775</v>
      </c>
      <c r="AC883" s="75">
        <v>1</v>
      </c>
      <c r="AD883" s="92">
        <f>IF(AL883="","",+AC883*AL883)</f>
        <v>3.851910828025478</v>
      </c>
      <c r="AE883" s="93">
        <f>IF(AL883="","",+AL883*AB883)</f>
        <v>1.0689052547770703</v>
      </c>
      <c r="AF883" s="92">
        <f>IF(AL883="","",+AL883-AE883)</f>
        <v>2.783005573248408</v>
      </c>
      <c r="AG883" s="93">
        <f>+V883</f>
        <v>1.5118749999999999</v>
      </c>
      <c r="AH883" s="92">
        <f>IF(AF883="","",+AF883-AG883)</f>
        <v>1.2711305732484082</v>
      </c>
      <c r="AI883" s="92">
        <f>IF(AH883="","",+AH883*AC883)</f>
        <v>1.2711305732484082</v>
      </c>
      <c r="AJ883" s="93">
        <v>2.79</v>
      </c>
      <c r="AK883" s="94">
        <v>0.33</v>
      </c>
      <c r="AL883" s="93">
        <f>IF(V883=0,"",V883/(1-AB883-AK883))</f>
        <v>3.851910828025478</v>
      </c>
      <c r="AM883" s="95">
        <v>0.33</v>
      </c>
      <c r="AN883" s="93">
        <f>IF(V883=0,"",V883/(1-AB883-AM883))</f>
        <v>3.851910828025478</v>
      </c>
      <c r="AO883" s="96">
        <v>1.2</v>
      </c>
      <c r="AP883" s="93">
        <f>IF(BD!AJ883="","",BD!AJ883*BD!AO883)</f>
        <v>3.348</v>
      </c>
      <c r="AQ883" s="91">
        <f>BD!AM883/BD!AK883-1</f>
        <v>0</v>
      </c>
      <c r="AR883" s="91">
        <f>IF(BD!AN883="","",IF(BD!AJ883="","",BD!AN883/BD!AJ883-1))</f>
        <v>0.380613200009132</v>
      </c>
      <c r="AS883" s="91" t="str">
        <f>IF(BD!AN883="","",IF(BD!AN883&lt;BD!AL883,"ABAIXO DA META","DENTRO DA META"))</f>
        <v>DENTRO DA META</v>
      </c>
      <c r="AT883" s="91" t="str">
        <f>IF(BD!AJ883="","EM ANÁLISE",IF(BD!AP883&gt;=BD!AN883,"GO", "NO GO"))</f>
        <v>NO GO</v>
      </c>
      <c r="AU883" s="97">
        <f>IF(AN883="","",+BD!$AN883-AJ883)</f>
        <v>1.061910828025478</v>
      </c>
      <c r="AV883" s="98"/>
      <c r="AW883" s="90">
        <f>BD!P883*BD!AC883</f>
        <v>2.05</v>
      </c>
      <c r="AX883" s="90">
        <f>BD!V883*BD!AC883</f>
        <v>1.5118749999999999</v>
      </c>
      <c r="AY883" s="90">
        <f>IF(BD!AN883="","",BD!AN883*BD!AC883)</f>
        <v>3.851910828025478</v>
      </c>
      <c r="AZ883" s="75" t="s">
        <v>5272</v>
      </c>
      <c r="BA883" s="75"/>
      <c r="BB883" s="75"/>
      <c r="BC883" s="75"/>
      <c r="BD883" s="99" t="s">
        <v>5257</v>
      </c>
      <c r="BE883" s="100" t="s">
        <v>4</v>
      </c>
      <c r="BF883" s="100" t="s">
        <v>4</v>
      </c>
      <c r="BG883" s="99" t="s">
        <v>5258</v>
      </c>
      <c r="BH883" s="101"/>
      <c r="BI883" s="101"/>
      <c r="BJ883" s="101"/>
      <c r="BK883" s="101"/>
      <c r="BL883" s="101"/>
      <c r="BM883" s="101"/>
      <c r="BN883" s="101"/>
      <c r="BO883" s="103"/>
      <c r="BP883" s="99">
        <v>140.622</v>
      </c>
      <c r="BQ883" s="99">
        <v>121</v>
      </c>
      <c r="BR883" s="101"/>
      <c r="BS883" s="99" t="s">
        <v>5260</v>
      </c>
      <c r="BT883" s="99" t="s">
        <v>5261</v>
      </c>
      <c r="BU883" s="99">
        <v>5102</v>
      </c>
      <c r="BV883" s="99"/>
      <c r="BW883" s="99"/>
      <c r="BX883" s="99"/>
      <c r="BY883" s="99"/>
      <c r="BZ883" s="99"/>
      <c r="CA883" s="99"/>
      <c r="CB883" s="99"/>
      <c r="CC883" s="99">
        <v>102</v>
      </c>
      <c r="CD883" s="99">
        <v>8</v>
      </c>
      <c r="CE883" s="99">
        <v>8</v>
      </c>
      <c r="CF883" s="99"/>
      <c r="CG883" s="37" t="e">
        <f>VLOOKUP(Table_1[[#This Row],[EAN]],'[1]Planilha1'!$E:$R,13,0)</f>
        <v>#N/A</v>
      </c>
      <c r="CI883" s="188">
        <f>IF(Table_1[[#This Row],[STATUS MERCADO]]="GO",Table_1[[#This Row],[M. BRUTA TOTAL]],0)</f>
        <v>0</v>
      </c>
      <c r="CJ883" s="188">
        <f>IF(Table_1[[#This Row],[STATUS MERCADO]]="GO",Table_1[[#This Row],[PV UNIT. REALIZADO]]*Table_1[[#This Row],[QUANTIDADE]],0)</f>
        <v>0</v>
      </c>
    </row>
    <row r="884" ht="15" hidden="1">
      <c r="A884" s="7"/>
      <c r="B884" s="84" t="s">
        <v>79</v>
      </c>
      <c r="C884" s="75">
        <v>221040</v>
      </c>
      <c r="D884" s="75">
        <v>1714</v>
      </c>
      <c r="E884" s="85">
        <v>7891000260623</v>
      </c>
      <c r="F884" s="86" t="s">
        <v>528</v>
      </c>
      <c r="G884" s="75" t="s">
        <v>17</v>
      </c>
      <c r="H884" s="75">
        <v>1640</v>
      </c>
      <c r="I884" s="87" t="s">
        <v>499</v>
      </c>
      <c r="J884" s="75" t="s">
        <v>500</v>
      </c>
      <c r="K884" s="88" t="s">
        <v>84</v>
      </c>
      <c r="L884" s="88">
        <v>1</v>
      </c>
      <c r="M884" s="88">
        <v>0</v>
      </c>
      <c r="N884" s="75" t="s">
        <v>85</v>
      </c>
      <c r="O884" s="105">
        <v>27152731000109</v>
      </c>
      <c r="P884" s="89"/>
      <c r="Q884" s="90">
        <f>(17/100+7.6/100+1.65/100)*P884</f>
        <v>0</v>
      </c>
      <c r="R884" s="90"/>
      <c r="S884" s="90"/>
      <c r="T884" s="90"/>
      <c r="U884" s="90"/>
      <c r="V884" s="90">
        <f>+P884-Q884+R884+S884+T884+U884</f>
        <v>0</v>
      </c>
      <c r="W884" s="91">
        <f>(1.02/100)</f>
        <v>1.02E-2</v>
      </c>
      <c r="X884" s="91">
        <v>4.8E-3</v>
      </c>
      <c r="Y884" s="91">
        <v>0.17</v>
      </c>
      <c r="Z884" s="91">
        <v>1.65E-2</v>
      </c>
      <c r="AA884" s="91">
        <v>7.6E-2</v>
      </c>
      <c r="AB884" s="91">
        <f>SUM(W884:AA884)</f>
        <v>0.2775</v>
      </c>
      <c r="AC884" s="75">
        <v>1</v>
      </c>
      <c r="AD884" s="92">
        <f>IF(AL884="","",+AC884*AL884)</f>
      </c>
      <c r="AE884" s="93">
        <f>IF(AL884="","",+AL884*AB884)</f>
      </c>
      <c r="AF884" s="92">
        <f>IF(AL884="","",+AL884-AE884)</f>
      </c>
      <c r="AG884" s="93">
        <f>+V884</f>
        <v>0</v>
      </c>
      <c r="AH884" s="92">
        <f>IF(AF884="","",+AF884-AG884)</f>
      </c>
      <c r="AI884" s="92">
        <f>IF(AH884="","",+AH884*AC884)</f>
      </c>
      <c r="AJ884" s="93"/>
      <c r="AK884" s="94">
        <v>0.33</v>
      </c>
      <c r="AL884" s="93">
        <f>IF(V884=0,"",V884/(1-AB884-AK884))</f>
      </c>
      <c r="AM884" s="95">
        <v>0.33</v>
      </c>
      <c r="AN884" s="93">
        <f>IF(V884=0,"",V884/(1-AB884-AM884))</f>
      </c>
      <c r="AO884" s="96">
        <v>1.2</v>
      </c>
      <c r="AP884" s="93">
        <f>IF(BD!AJ884="","",BD!AJ884*BD!AO884)</f>
      </c>
      <c r="AQ884" s="91">
        <f>BD!AM884/BD!AK884-1</f>
        <v>0</v>
      </c>
      <c r="AR884" s="91">
        <f>IF(BD!AN884="","",IF(BD!AJ884="","",BD!AN884/BD!AJ884-1))</f>
      </c>
      <c r="AS884" s="91">
        <f>IF(BD!AN884="","",IF(BD!AN884&lt;BD!AL884,"ABAIXO DA META","DENTRO DA META"))</f>
      </c>
      <c r="AT884" s="91" t="str">
        <f>IF(BD!AJ884="","EM ANÁLISE",IF(BD!AP884&gt;=BD!AN884,"GO", "NO GO"))</f>
        <v>EM ANÁLISE</v>
      </c>
      <c r="AU884" s="97">
        <f>IF(AN884="","",+BD!$AN884-AJ884)</f>
      </c>
      <c r="AV884" s="98"/>
      <c r="AW884" s="90">
        <f>BD!P884*BD!AC884</f>
        <v>0</v>
      </c>
      <c r="AX884" s="90">
        <f>BD!V884*BD!AC884</f>
        <v>0</v>
      </c>
      <c r="AY884" s="90">
        <f>IF(BD!AN884="","",BD!AN884*BD!AC884)</f>
      </c>
      <c r="AZ884" s="75" t="s">
        <v>123</v>
      </c>
      <c r="BA884" s="75"/>
      <c r="BB884" s="75"/>
      <c r="BC884" s="75"/>
      <c r="BD884" s="104"/>
      <c r="BE884" s="104"/>
      <c r="BF884" s="101"/>
      <c r="BG884" s="101"/>
      <c r="BH884" s="101"/>
      <c r="BI884" s="101"/>
      <c r="BJ884" s="101"/>
      <c r="BK884" s="101"/>
      <c r="BL884" s="101"/>
      <c r="BM884" s="101"/>
      <c r="BN884" s="101"/>
      <c r="BO884" s="103"/>
      <c r="BP884" s="101"/>
      <c r="BQ884" s="101"/>
      <c r="BR884" s="101"/>
      <c r="BS884" s="101"/>
      <c r="BT884" s="101"/>
      <c r="BU884" s="101"/>
      <c r="BV884" s="101"/>
      <c r="BW884" s="101"/>
      <c r="BX884" s="101"/>
      <c r="BY884" s="101"/>
      <c r="BZ884" s="101"/>
      <c r="CA884" s="101"/>
      <c r="CB884" s="101"/>
      <c r="CC884" s="101"/>
      <c r="CD884" s="101"/>
      <c r="CE884" s="101"/>
      <c r="CF884" s="101"/>
      <c r="CG884" s="37" t="e">
        <f>VLOOKUP(Table_1[[#This Row],[EAN]],'[1]Planilha1'!$E:$R,13,0)</f>
        <v>#N/A</v>
      </c>
      <c r="CI884" s="188">
        <f>IF(Table_1[[#This Row],[STATUS MERCADO]]="GO",Table_1[[#This Row],[M. BRUTA TOTAL]],0)</f>
        <v>0</v>
      </c>
      <c r="CJ884" s="188">
        <f>IF(Table_1[[#This Row],[STATUS MERCADO]]="GO",Table_1[[#This Row],[PV UNIT. REALIZADO]]*Table_1[[#This Row],[QUANTIDADE]],0)</f>
        <v>0</v>
      </c>
    </row>
    <row r="885" ht="15" hidden="1">
      <c r="A885" s="7"/>
      <c r="B885" s="84" t="s">
        <v>79</v>
      </c>
      <c r="C885" s="85">
        <v>221042</v>
      </c>
      <c r="D885" s="85">
        <v>5184</v>
      </c>
      <c r="E885" s="85">
        <v>7891000094396</v>
      </c>
      <c r="F885" s="86" t="s">
        <v>529</v>
      </c>
      <c r="G885" s="75" t="s">
        <v>17</v>
      </c>
      <c r="H885" s="75">
        <v>1640</v>
      </c>
      <c r="I885" s="87" t="s">
        <v>499</v>
      </c>
      <c r="J885" s="75" t="s">
        <v>500</v>
      </c>
      <c r="K885" s="88" t="s">
        <v>84</v>
      </c>
      <c r="L885" s="88">
        <v>1</v>
      </c>
      <c r="M885" s="88">
        <v>0</v>
      </c>
      <c r="N885" s="75" t="s">
        <v>85</v>
      </c>
      <c r="O885" s="75" t="s">
        <v>437</v>
      </c>
      <c r="P885" s="89">
        <v>5.53</v>
      </c>
      <c r="Q885" s="90">
        <f>(17/100+7.6/100+1.65/100)*P885</f>
        <v>1.4516250000000002</v>
      </c>
      <c r="R885" s="90"/>
      <c r="S885" s="90"/>
      <c r="T885" s="90"/>
      <c r="U885" s="90"/>
      <c r="V885" s="90">
        <f>+P885-Q885+R885+S885+T885+U885</f>
        <v>4.078375</v>
      </c>
      <c r="W885" s="91">
        <f>(1.02/100)</f>
        <v>1.02E-2</v>
      </c>
      <c r="X885" s="91">
        <v>4.8E-3</v>
      </c>
      <c r="Y885" s="91">
        <v>0.17</v>
      </c>
      <c r="Z885" s="91">
        <v>1.65E-2</v>
      </c>
      <c r="AA885" s="91">
        <v>7.6E-2</v>
      </c>
      <c r="AB885" s="91">
        <f>SUM(W885:AA885)</f>
        <v>0.2775</v>
      </c>
      <c r="AC885" s="75">
        <v>1</v>
      </c>
      <c r="AD885" s="92">
        <f>IF(AL885="","",+AC885*AL885)</f>
        <v>10.390764331210194</v>
      </c>
      <c r="AE885" s="93">
        <f>IF(AL885="","",+AL885*AB885)</f>
        <v>2.8834371019108294</v>
      </c>
      <c r="AF885" s="92">
        <f>IF(AL885="","",+AL885-AE885)</f>
        <v>7.507327229299365</v>
      </c>
      <c r="AG885" s="93">
        <f>+V885</f>
        <v>4.078375</v>
      </c>
      <c r="AH885" s="92">
        <f>IF(AF885="","",+AF885-AG885)</f>
        <v>3.428952229299365</v>
      </c>
      <c r="AI885" s="92">
        <f>IF(AH885="","",+AH885*AC885)</f>
        <v>3.428952229299365</v>
      </c>
      <c r="AJ885" s="93">
        <v>6.99</v>
      </c>
      <c r="AK885" s="94">
        <v>0.33</v>
      </c>
      <c r="AL885" s="93">
        <f>IF(V885=0,"",V885/(1-AB885-AK885))</f>
        <v>10.390764331210194</v>
      </c>
      <c r="AM885" s="95">
        <v>0.33</v>
      </c>
      <c r="AN885" s="93">
        <f>IF(V885=0,"",V885/(1-AB885-AM885))</f>
        <v>10.390764331210194</v>
      </c>
      <c r="AO885" s="96">
        <v>1.2</v>
      </c>
      <c r="AP885" s="93">
        <f>IF(BD!AJ885="","",BD!AJ885*BD!AO885)</f>
        <v>8.388</v>
      </c>
      <c r="AQ885" s="91">
        <f>BD!AM885/BD!AK885-1</f>
        <v>0</v>
      </c>
      <c r="AR885" s="91">
        <f>IF(BD!AN885="","",IF(BD!AJ885="","",BD!AN885/BD!AJ885-1))</f>
        <v>0.486518502319055</v>
      </c>
      <c r="AS885" s="91" t="str">
        <f>IF(BD!AN885="","",IF(BD!AN885&lt;BD!AL885,"ABAIXO DA META","DENTRO DA META"))</f>
        <v>DENTRO DA META</v>
      </c>
      <c r="AT885" s="91" t="str">
        <f>IF(BD!AJ885="","EM ANÁLISE",IF(BD!AP885&gt;=BD!AN885,"GO", "NO GO"))</f>
        <v>NO GO</v>
      </c>
      <c r="AU885" s="97">
        <f>IF(AN885="","",+BD!$AN885-AJ885)</f>
        <v>3.400764331210194</v>
      </c>
      <c r="AV885" s="98"/>
      <c r="AW885" s="90">
        <f>BD!P885*BD!AC885</f>
        <v>5.53</v>
      </c>
      <c r="AX885" s="90">
        <f>BD!V885*BD!AC885</f>
        <v>4.078375</v>
      </c>
      <c r="AY885" s="90">
        <f>IF(BD!AN885="","",BD!AN885*BD!AC885)</f>
        <v>10.390764331210194</v>
      </c>
      <c r="AZ885" s="75" t="s">
        <v>5272</v>
      </c>
      <c r="BA885" s="75"/>
      <c r="BB885" s="75"/>
      <c r="BC885" s="75"/>
      <c r="BD885" s="99" t="s">
        <v>5257</v>
      </c>
      <c r="BE885" s="100" t="s">
        <v>4</v>
      </c>
      <c r="BF885" s="100" t="s">
        <v>4</v>
      </c>
      <c r="BG885" s="99" t="s">
        <v>5258</v>
      </c>
      <c r="BH885" s="101"/>
      <c r="BI885" s="101"/>
      <c r="BJ885" s="101"/>
      <c r="BK885" s="101"/>
      <c r="BL885" s="101"/>
      <c r="BM885" s="101"/>
      <c r="BN885" s="101"/>
      <c r="BO885" s="103"/>
      <c r="BP885" s="99">
        <v>140.622</v>
      </c>
      <c r="BQ885" s="99">
        <v>121</v>
      </c>
      <c r="BR885" s="101"/>
      <c r="BS885" s="99" t="s">
        <v>5260</v>
      </c>
      <c r="BT885" s="99" t="s">
        <v>5261</v>
      </c>
      <c r="BU885" s="99">
        <v>5102</v>
      </c>
      <c r="BV885" s="99"/>
      <c r="BW885" s="99"/>
      <c r="BX885" s="99"/>
      <c r="BY885" s="99"/>
      <c r="BZ885" s="99"/>
      <c r="CA885" s="99"/>
      <c r="CB885" s="99"/>
      <c r="CC885" s="99">
        <v>102</v>
      </c>
      <c r="CD885" s="99">
        <v>8</v>
      </c>
      <c r="CE885" s="99">
        <v>8</v>
      </c>
      <c r="CF885" s="99"/>
      <c r="CG885" s="37" t="e">
        <f>VLOOKUP(Table_1[[#This Row],[EAN]],'[1]Planilha1'!$E:$R,13,0)</f>
        <v>#N/A</v>
      </c>
      <c r="CI885" s="188">
        <f>IF(Table_1[[#This Row],[STATUS MERCADO]]="GO",Table_1[[#This Row],[M. BRUTA TOTAL]],0)</f>
        <v>0</v>
      </c>
      <c r="CJ885" s="188">
        <f>IF(Table_1[[#This Row],[STATUS MERCADO]]="GO",Table_1[[#This Row],[PV UNIT. REALIZADO]]*Table_1[[#This Row],[QUANTIDADE]],0)</f>
        <v>0</v>
      </c>
    </row>
    <row r="886" ht="15" hidden="1">
      <c r="A886" s="7"/>
      <c r="B886" s="84" t="s">
        <v>79</v>
      </c>
      <c r="C886" s="85">
        <v>221043</v>
      </c>
      <c r="D886" s="85">
        <v>3027</v>
      </c>
      <c r="E886" s="85">
        <v>7891000261484</v>
      </c>
      <c r="F886" s="86" t="s">
        <v>530</v>
      </c>
      <c r="G886" s="75" t="s">
        <v>17</v>
      </c>
      <c r="H886" s="75">
        <v>1640</v>
      </c>
      <c r="I886" s="87" t="s">
        <v>499</v>
      </c>
      <c r="J886" s="75" t="s">
        <v>500</v>
      </c>
      <c r="K886" s="88" t="s">
        <v>84</v>
      </c>
      <c r="L886" s="88">
        <v>1</v>
      </c>
      <c r="M886" s="88">
        <v>0</v>
      </c>
      <c r="N886" s="75" t="s">
        <v>85</v>
      </c>
      <c r="O886" s="75" t="s">
        <v>437</v>
      </c>
      <c r="P886" s="89">
        <v>2.29</v>
      </c>
      <c r="Q886" s="90">
        <f>(17/100+7.6/100+1.65/100)*P886</f>
        <v>0.601125</v>
      </c>
      <c r="R886" s="90"/>
      <c r="S886" s="90"/>
      <c r="T886" s="90"/>
      <c r="U886" s="90"/>
      <c r="V886" s="90">
        <f>+P886-Q886+R886+S886+T886+U886</f>
        <v>1.688875</v>
      </c>
      <c r="W886" s="91">
        <f>(1.02/100)</f>
        <v>1.02E-2</v>
      </c>
      <c r="X886" s="91">
        <v>4.8E-3</v>
      </c>
      <c r="Y886" s="91">
        <v>0.17</v>
      </c>
      <c r="Z886" s="91">
        <v>1.65E-2</v>
      </c>
      <c r="AA886" s="91">
        <v>7.6E-2</v>
      </c>
      <c r="AB886" s="91">
        <f>SUM(W886:AA886)</f>
        <v>0.2775</v>
      </c>
      <c r="AC886" s="75">
        <v>1</v>
      </c>
      <c r="AD886" s="92">
        <f>IF(AL886="","",+AC886*AL886)</f>
        <v>4.302866242038218</v>
      </c>
      <c r="AE886" s="93">
        <f>IF(AL886="","",+AL886*AB886)</f>
        <v>1.1940453821656056</v>
      </c>
      <c r="AF886" s="92">
        <f>IF(AL886="","",+AL886-AE886)</f>
        <v>3.108820859872612</v>
      </c>
      <c r="AG886" s="93">
        <f>+V886</f>
        <v>1.688875</v>
      </c>
      <c r="AH886" s="92">
        <f>IF(AF886="","",+AF886-AG886)</f>
        <v>1.419945859872612</v>
      </c>
      <c r="AI886" s="92">
        <f>IF(AH886="","",+AH886*AC886)</f>
        <v>1.419945859872612</v>
      </c>
      <c r="AJ886" s="93">
        <v>2.79</v>
      </c>
      <c r="AK886" s="94">
        <v>0.33</v>
      </c>
      <c r="AL886" s="93">
        <f>IF(V886=0,"",V886/(1-AB886-AK886))</f>
        <v>4.302866242038218</v>
      </c>
      <c r="AM886" s="95">
        <v>0.33</v>
      </c>
      <c r="AN886" s="93">
        <f>IF(V886=0,"",V886/(1-AB886-AM886))</f>
        <v>4.302866242038218</v>
      </c>
      <c r="AO886" s="96">
        <v>1.2</v>
      </c>
      <c r="AP886" s="93">
        <f>IF(BD!AJ886="","",BD!AJ886*BD!AO886)</f>
        <v>3.348</v>
      </c>
      <c r="AQ886" s="91">
        <f>BD!AM886/BD!AK886-1</f>
        <v>0</v>
      </c>
      <c r="AR886" s="91">
        <f>IF(BD!AN886="","",IF(BD!AJ886="","",BD!AN886/BD!AJ886-1))</f>
        <v>0.54224596488825</v>
      </c>
      <c r="AS886" s="91" t="str">
        <f>IF(BD!AN886="","",IF(BD!AN886&lt;BD!AL886,"ABAIXO DA META","DENTRO DA META"))</f>
        <v>DENTRO DA META</v>
      </c>
      <c r="AT886" s="91" t="str">
        <f>IF(BD!AJ886="","EM ANÁLISE",IF(BD!AP886&gt;=BD!AN886,"GO", "NO GO"))</f>
        <v>NO GO</v>
      </c>
      <c r="AU886" s="97">
        <f>IF(AN886="","",+BD!$AN886-AJ886)</f>
        <v>1.5128662420382177</v>
      </c>
      <c r="AV886" s="98"/>
      <c r="AW886" s="90">
        <f>BD!P886*BD!AC886</f>
        <v>2.29</v>
      </c>
      <c r="AX886" s="90">
        <f>BD!V886*BD!AC886</f>
        <v>1.688875</v>
      </c>
      <c r="AY886" s="90">
        <f>IF(BD!AN886="","",BD!AN886*BD!AC886)</f>
        <v>4.302866242038218</v>
      </c>
      <c r="AZ886" s="75" t="s">
        <v>5272</v>
      </c>
      <c r="BA886" s="75"/>
      <c r="BB886" s="75"/>
      <c r="BC886" s="75"/>
      <c r="BD886" s="99" t="s">
        <v>5257</v>
      </c>
      <c r="BE886" s="100" t="s">
        <v>4</v>
      </c>
      <c r="BF886" s="100" t="s">
        <v>4</v>
      </c>
      <c r="BG886" s="99" t="s">
        <v>5258</v>
      </c>
      <c r="BH886" s="101"/>
      <c r="BI886" s="101"/>
      <c r="BJ886" s="101"/>
      <c r="BK886" s="101"/>
      <c r="BL886" s="101"/>
      <c r="BM886" s="101"/>
      <c r="BN886" s="101"/>
      <c r="BO886" s="103"/>
      <c r="BP886" s="99">
        <v>140.622</v>
      </c>
      <c r="BQ886" s="99">
        <v>121</v>
      </c>
      <c r="BR886" s="101"/>
      <c r="BS886" s="99" t="s">
        <v>5260</v>
      </c>
      <c r="BT886" s="99" t="s">
        <v>5261</v>
      </c>
      <c r="BU886" s="99">
        <v>5102</v>
      </c>
      <c r="BV886" s="99"/>
      <c r="BW886" s="99"/>
      <c r="BX886" s="99"/>
      <c r="BY886" s="99"/>
      <c r="BZ886" s="99"/>
      <c r="CA886" s="99"/>
      <c r="CB886" s="99"/>
      <c r="CC886" s="99">
        <v>102</v>
      </c>
      <c r="CD886" s="99">
        <v>8</v>
      </c>
      <c r="CE886" s="99">
        <v>8</v>
      </c>
      <c r="CF886" s="99"/>
      <c r="CG886" s="37" t="e">
        <f>VLOOKUP(Table_1[[#This Row],[EAN]],'[1]Planilha1'!$E:$R,13,0)</f>
        <v>#N/A</v>
      </c>
      <c r="CI886" s="188">
        <f>IF(Table_1[[#This Row],[STATUS MERCADO]]="GO",Table_1[[#This Row],[M. BRUTA TOTAL]],0)</f>
        <v>0</v>
      </c>
      <c r="CJ886" s="188">
        <f>IF(Table_1[[#This Row],[STATUS MERCADO]]="GO",Table_1[[#This Row],[PV UNIT. REALIZADO]]*Table_1[[#This Row],[QUANTIDADE]],0)</f>
        <v>0</v>
      </c>
    </row>
    <row r="887" ht="15" hidden="1">
      <c r="A887" s="7"/>
      <c r="B887" s="84" t="s">
        <v>79</v>
      </c>
      <c r="C887" s="85">
        <v>221044</v>
      </c>
      <c r="D887" s="85">
        <v>3321</v>
      </c>
      <c r="E887" s="85">
        <v>7891000103852</v>
      </c>
      <c r="F887" s="86" t="s">
        <v>531</v>
      </c>
      <c r="G887" s="75" t="s">
        <v>17</v>
      </c>
      <c r="H887" s="75">
        <v>1640</v>
      </c>
      <c r="I887" s="87" t="s">
        <v>499</v>
      </c>
      <c r="J887" s="75" t="s">
        <v>500</v>
      </c>
      <c r="K887" s="88" t="s">
        <v>84</v>
      </c>
      <c r="L887" s="88">
        <v>1</v>
      </c>
      <c r="M887" s="88">
        <v>0</v>
      </c>
      <c r="N887" s="75" t="s">
        <v>85</v>
      </c>
      <c r="O887" s="75" t="s">
        <v>437</v>
      </c>
      <c r="P887" s="89">
        <v>2.05</v>
      </c>
      <c r="Q887" s="90">
        <f>(17/100+7.6/100+1.65/100)*P887</f>
        <v>0.538125</v>
      </c>
      <c r="R887" s="90"/>
      <c r="S887" s="90"/>
      <c r="T887" s="90"/>
      <c r="U887" s="90"/>
      <c r="V887" s="90">
        <f>+P887-Q887+R887+S887+T887+U887</f>
        <v>1.5118749999999999</v>
      </c>
      <c r="W887" s="91">
        <f>(1.02/100)</f>
        <v>1.02E-2</v>
      </c>
      <c r="X887" s="91">
        <v>4.8E-3</v>
      </c>
      <c r="Y887" s="91">
        <v>0.17</v>
      </c>
      <c r="Z887" s="91">
        <v>1.65E-2</v>
      </c>
      <c r="AA887" s="91">
        <v>7.6E-2</v>
      </c>
      <c r="AB887" s="91">
        <f>SUM(W887:AA887)</f>
        <v>0.2775</v>
      </c>
      <c r="AC887" s="75">
        <v>1</v>
      </c>
      <c r="AD887" s="92">
        <f>IF(AL887="","",+AC887*AL887)</f>
        <v>3.851910828025478</v>
      </c>
      <c r="AE887" s="93">
        <f>IF(AL887="","",+AL887*AB887)</f>
        <v>1.0689052547770703</v>
      </c>
      <c r="AF887" s="92">
        <f>IF(AL887="","",+AL887-AE887)</f>
        <v>2.783005573248408</v>
      </c>
      <c r="AG887" s="93">
        <f>+V887</f>
        <v>1.5118749999999999</v>
      </c>
      <c r="AH887" s="92">
        <f>IF(AF887="","",+AF887-AG887)</f>
        <v>1.2711305732484082</v>
      </c>
      <c r="AI887" s="92">
        <f>IF(AH887="","",+AH887*AC887)</f>
        <v>1.2711305732484082</v>
      </c>
      <c r="AJ887" s="93">
        <v>2.69</v>
      </c>
      <c r="AK887" s="94">
        <v>0.33</v>
      </c>
      <c r="AL887" s="93">
        <f>IF(V887=0,"",V887/(1-AB887-AK887))</f>
        <v>3.851910828025478</v>
      </c>
      <c r="AM887" s="95">
        <v>0.33</v>
      </c>
      <c r="AN887" s="93">
        <f>IF(V887=0,"",V887/(1-AB887-AM887))</f>
        <v>3.851910828025478</v>
      </c>
      <c r="AO887" s="96">
        <v>1.2</v>
      </c>
      <c r="AP887" s="93">
        <f>IF(BD!AJ887="","",BD!AJ887*BD!AO887)</f>
        <v>3.2279999999999998</v>
      </c>
      <c r="AQ887" s="91">
        <f>BD!AM887/BD!AK887-1</f>
        <v>0</v>
      </c>
      <c r="AR887" s="91">
        <f>IF(BD!AN887="","",IF(BD!AJ887="","",BD!AN887/BD!AJ887-1))</f>
        <v>0.43193711079014063</v>
      </c>
      <c r="AS887" s="91" t="str">
        <f>IF(BD!AN887="","",IF(BD!AN887&lt;BD!AL887,"ABAIXO DA META","DENTRO DA META"))</f>
        <v>DENTRO DA META</v>
      </c>
      <c r="AT887" s="91" t="str">
        <f>IF(BD!AJ887="","EM ANÁLISE",IF(BD!AP887&gt;=BD!AN887,"GO", "NO GO"))</f>
        <v>NO GO</v>
      </c>
      <c r="AU887" s="97">
        <f>IF(AN887="","",+BD!$AN887-AJ887)</f>
        <v>1.1619108280254782</v>
      </c>
      <c r="AV887" s="98"/>
      <c r="AW887" s="90">
        <f>BD!P887*BD!AC887</f>
        <v>2.05</v>
      </c>
      <c r="AX887" s="90">
        <f>BD!V887*BD!AC887</f>
        <v>1.5118749999999999</v>
      </c>
      <c r="AY887" s="90">
        <f>IF(BD!AN887="","",BD!AN887*BD!AC887)</f>
        <v>3.851910828025478</v>
      </c>
      <c r="AZ887" s="75" t="s">
        <v>5272</v>
      </c>
      <c r="BA887" s="75"/>
      <c r="BB887" s="75"/>
      <c r="BC887" s="75"/>
      <c r="BD887" s="99" t="s">
        <v>5257</v>
      </c>
      <c r="BE887" s="100" t="s">
        <v>4</v>
      </c>
      <c r="BF887" s="100" t="s">
        <v>4</v>
      </c>
      <c r="BG887" s="99" t="s">
        <v>5258</v>
      </c>
      <c r="BH887" s="101"/>
      <c r="BI887" s="101"/>
      <c r="BJ887" s="101"/>
      <c r="BK887" s="101"/>
      <c r="BL887" s="101"/>
      <c r="BM887" s="101"/>
      <c r="BN887" s="101"/>
      <c r="BO887" s="103"/>
      <c r="BP887" s="99">
        <v>140.622</v>
      </c>
      <c r="BQ887" s="99">
        <v>121</v>
      </c>
      <c r="BR887" s="101"/>
      <c r="BS887" s="99" t="s">
        <v>5260</v>
      </c>
      <c r="BT887" s="99" t="s">
        <v>5261</v>
      </c>
      <c r="BU887" s="99">
        <v>5102</v>
      </c>
      <c r="BV887" s="99"/>
      <c r="BW887" s="99"/>
      <c r="BX887" s="99"/>
      <c r="BY887" s="99"/>
      <c r="BZ887" s="99"/>
      <c r="CA887" s="99"/>
      <c r="CB887" s="99"/>
      <c r="CC887" s="99">
        <v>102</v>
      </c>
      <c r="CD887" s="99">
        <v>8</v>
      </c>
      <c r="CE887" s="99">
        <v>8</v>
      </c>
      <c r="CF887" s="99"/>
      <c r="CG887" s="37" t="e">
        <f>VLOOKUP(Table_1[[#This Row],[EAN]],'[1]Planilha1'!$E:$R,13,0)</f>
        <v>#N/A</v>
      </c>
      <c r="CI887" s="188">
        <f>IF(Table_1[[#This Row],[STATUS MERCADO]]="GO",Table_1[[#This Row],[M. BRUTA TOTAL]],0)</f>
        <v>0</v>
      </c>
      <c r="CJ887" s="188">
        <f>IF(Table_1[[#This Row],[STATUS MERCADO]]="GO",Table_1[[#This Row],[PV UNIT. REALIZADO]]*Table_1[[#This Row],[QUANTIDADE]],0)</f>
        <v>0</v>
      </c>
    </row>
    <row r="888" ht="15" hidden="1">
      <c r="A888" s="7"/>
      <c r="B888" s="84" t="s">
        <v>79</v>
      </c>
      <c r="C888" s="75">
        <v>221045</v>
      </c>
      <c r="D888" s="75">
        <v>1967</v>
      </c>
      <c r="E888" s="85">
        <v>7891000261002</v>
      </c>
      <c r="F888" s="86" t="s">
        <v>532</v>
      </c>
      <c r="G888" s="75" t="s">
        <v>17</v>
      </c>
      <c r="H888" s="75">
        <v>1640</v>
      </c>
      <c r="I888" s="87" t="s">
        <v>499</v>
      </c>
      <c r="J888" s="75" t="s">
        <v>500</v>
      </c>
      <c r="K888" s="88" t="s">
        <v>84</v>
      </c>
      <c r="L888" s="88">
        <v>1</v>
      </c>
      <c r="M888" s="88">
        <v>0</v>
      </c>
      <c r="N888" s="75" t="s">
        <v>85</v>
      </c>
      <c r="O888" s="105">
        <v>27152731000109</v>
      </c>
      <c r="P888" s="89"/>
      <c r="Q888" s="90">
        <f>(17/100+7.6/100+1.65/100)*P888</f>
        <v>0</v>
      </c>
      <c r="R888" s="90"/>
      <c r="S888" s="90"/>
      <c r="T888" s="90"/>
      <c r="U888" s="90"/>
      <c r="V888" s="90">
        <f>+P888-Q888+R888+S888+T888+U888</f>
        <v>0</v>
      </c>
      <c r="W888" s="91">
        <f>(1.02/100)</f>
        <v>1.02E-2</v>
      </c>
      <c r="X888" s="91">
        <v>4.8E-3</v>
      </c>
      <c r="Y888" s="91">
        <v>0.17</v>
      </c>
      <c r="Z888" s="91">
        <v>1.65E-2</v>
      </c>
      <c r="AA888" s="91">
        <v>7.6E-2</v>
      </c>
      <c r="AB888" s="91">
        <f>SUM(W888:AA888)</f>
        <v>0.2775</v>
      </c>
      <c r="AC888" s="75">
        <v>1</v>
      </c>
      <c r="AD888" s="92">
        <f>IF(AL888="","",+AC888*AL888)</f>
      </c>
      <c r="AE888" s="93">
        <f>IF(AL888="","",+AL888*AB888)</f>
      </c>
      <c r="AF888" s="92">
        <f>IF(AL888="","",+AL888-AE888)</f>
      </c>
      <c r="AG888" s="93">
        <f>+V888</f>
        <v>0</v>
      </c>
      <c r="AH888" s="92">
        <f>IF(AF888="","",+AF888-AG888)</f>
      </c>
      <c r="AI888" s="92">
        <f>IF(AH888="","",+AH888*AC888)</f>
      </c>
      <c r="AJ888" s="93"/>
      <c r="AK888" s="94">
        <v>0.33</v>
      </c>
      <c r="AL888" s="93">
        <f>IF(V888=0,"",V888/(1-AB888-AK888))</f>
      </c>
      <c r="AM888" s="95">
        <v>0.33</v>
      </c>
      <c r="AN888" s="93">
        <f>IF(V888=0,"",V888/(1-AB888-AM888))</f>
      </c>
      <c r="AO888" s="96">
        <v>1.2</v>
      </c>
      <c r="AP888" s="93">
        <f>IF(BD!AJ888="","",BD!AJ888*BD!AO888)</f>
      </c>
      <c r="AQ888" s="91">
        <f>BD!AM888/BD!AK888-1</f>
        <v>0</v>
      </c>
      <c r="AR888" s="91">
        <f>IF(BD!AN888="","",IF(BD!AJ888="","",BD!AN888/BD!AJ888-1))</f>
      </c>
      <c r="AS888" s="91">
        <f>IF(BD!AN888="","",IF(BD!AN888&lt;BD!AL888,"ABAIXO DA META","DENTRO DA META"))</f>
      </c>
      <c r="AT888" s="91" t="str">
        <f>IF(BD!AJ888="","EM ANÁLISE",IF(BD!AP888&gt;=BD!AN888,"GO", "NO GO"))</f>
        <v>EM ANÁLISE</v>
      </c>
      <c r="AU888" s="97">
        <f>IF(AN888="","",+BD!$AN888-AJ888)</f>
      </c>
      <c r="AV888" s="98"/>
      <c r="AW888" s="90">
        <f>BD!P888*BD!AC888</f>
        <v>0</v>
      </c>
      <c r="AX888" s="90">
        <f>BD!V888*BD!AC888</f>
        <v>0</v>
      </c>
      <c r="AY888" s="90">
        <f>IF(BD!AN888="","",BD!AN888*BD!AC888)</f>
      </c>
      <c r="AZ888" s="75" t="s">
        <v>123</v>
      </c>
      <c r="BA888" s="75"/>
      <c r="BB888" s="75"/>
      <c r="BC888" s="75"/>
      <c r="BD888" s="104"/>
      <c r="BE888" s="104"/>
      <c r="BF888" s="101"/>
      <c r="BG888" s="101"/>
      <c r="BH888" s="101"/>
      <c r="BI888" s="101"/>
      <c r="BJ888" s="101"/>
      <c r="BK888" s="101"/>
      <c r="BL888" s="101"/>
      <c r="BM888" s="101"/>
      <c r="BN888" s="101"/>
      <c r="BO888" s="103"/>
      <c r="BP888" s="101"/>
      <c r="BQ888" s="101"/>
      <c r="BR888" s="101"/>
      <c r="BS888" s="101"/>
      <c r="BT888" s="101"/>
      <c r="BU888" s="101"/>
      <c r="BV888" s="101"/>
      <c r="BW888" s="101"/>
      <c r="BX888" s="101"/>
      <c r="BY888" s="101"/>
      <c r="BZ888" s="101"/>
      <c r="CA888" s="101"/>
      <c r="CB888" s="101"/>
      <c r="CC888" s="101"/>
      <c r="CD888" s="101"/>
      <c r="CE888" s="101"/>
      <c r="CF888" s="101"/>
      <c r="CG888" s="37" t="e">
        <f>VLOOKUP(Table_1[[#This Row],[EAN]],'[1]Planilha1'!$E:$R,13,0)</f>
        <v>#N/A</v>
      </c>
      <c r="CI888" s="188">
        <f>IF(Table_1[[#This Row],[STATUS MERCADO]]="GO",Table_1[[#This Row],[M. BRUTA TOTAL]],0)</f>
        <v>0</v>
      </c>
      <c r="CJ888" s="188">
        <f>IF(Table_1[[#This Row],[STATUS MERCADO]]="GO",Table_1[[#This Row],[PV UNIT. REALIZADO]]*Table_1[[#This Row],[QUANTIDADE]],0)</f>
        <v>0</v>
      </c>
    </row>
    <row r="889" ht="15" hidden="1">
      <c r="A889" s="7"/>
      <c r="B889" s="84" t="s">
        <v>79</v>
      </c>
      <c r="C889" s="85">
        <v>221046</v>
      </c>
      <c r="D889" s="85">
        <v>3322</v>
      </c>
      <c r="E889" s="85">
        <v>7891000103876</v>
      </c>
      <c r="F889" s="86" t="s">
        <v>533</v>
      </c>
      <c r="G889" s="75" t="s">
        <v>17</v>
      </c>
      <c r="H889" s="75">
        <v>1640</v>
      </c>
      <c r="I889" s="87" t="s">
        <v>499</v>
      </c>
      <c r="J889" s="75" t="s">
        <v>500</v>
      </c>
      <c r="K889" s="88" t="s">
        <v>84</v>
      </c>
      <c r="L889" s="88">
        <v>1</v>
      </c>
      <c r="M889" s="88">
        <v>0</v>
      </c>
      <c r="N889" s="75" t="s">
        <v>85</v>
      </c>
      <c r="O889" s="75" t="s">
        <v>437</v>
      </c>
      <c r="P889" s="89">
        <v>2.05</v>
      </c>
      <c r="Q889" s="90">
        <f>(17/100+7.6/100+1.65/100)*P889</f>
        <v>0.538125</v>
      </c>
      <c r="R889" s="90"/>
      <c r="S889" s="90"/>
      <c r="T889" s="90"/>
      <c r="U889" s="90"/>
      <c r="V889" s="90">
        <f>+P889-Q889+R889+S889+T889+U889</f>
        <v>1.5118749999999999</v>
      </c>
      <c r="W889" s="91">
        <f>(1.02/100)</f>
        <v>1.02E-2</v>
      </c>
      <c r="X889" s="91">
        <v>4.8E-3</v>
      </c>
      <c r="Y889" s="91">
        <v>0.17</v>
      </c>
      <c r="Z889" s="91">
        <v>1.65E-2</v>
      </c>
      <c r="AA889" s="91">
        <v>7.6E-2</v>
      </c>
      <c r="AB889" s="91">
        <f>SUM(W889:AA889)</f>
        <v>0.2775</v>
      </c>
      <c r="AC889" s="75">
        <v>1</v>
      </c>
      <c r="AD889" s="92">
        <f>IF(AL889="","",+AC889*AL889)</f>
        <v>3.851910828025478</v>
      </c>
      <c r="AE889" s="93">
        <f>IF(AL889="","",+AL889*AB889)</f>
        <v>1.0689052547770703</v>
      </c>
      <c r="AF889" s="92">
        <f>IF(AL889="","",+AL889-AE889)</f>
        <v>2.783005573248408</v>
      </c>
      <c r="AG889" s="93">
        <f>+V889</f>
        <v>1.5118749999999999</v>
      </c>
      <c r="AH889" s="92">
        <f>IF(AF889="","",+AF889-AG889)</f>
        <v>1.2711305732484082</v>
      </c>
      <c r="AI889" s="92">
        <f>IF(AH889="","",+AH889*AC889)</f>
        <v>1.2711305732484082</v>
      </c>
      <c r="AJ889" s="93">
        <v>2.69</v>
      </c>
      <c r="AK889" s="94">
        <v>0.33</v>
      </c>
      <c r="AL889" s="93">
        <f>IF(V889=0,"",V889/(1-AB889-AK889))</f>
        <v>3.851910828025478</v>
      </c>
      <c r="AM889" s="95">
        <v>0.33</v>
      </c>
      <c r="AN889" s="93">
        <f>IF(V889=0,"",V889/(1-AB889-AM889))</f>
        <v>3.851910828025478</v>
      </c>
      <c r="AO889" s="96">
        <v>1.2</v>
      </c>
      <c r="AP889" s="93">
        <f>IF(BD!AJ889="","",BD!AJ889*BD!AO889)</f>
        <v>3.2279999999999998</v>
      </c>
      <c r="AQ889" s="91">
        <f>BD!AM889/BD!AK889-1</f>
        <v>0</v>
      </c>
      <c r="AR889" s="91">
        <f>IF(BD!AN889="","",IF(BD!AJ889="","",BD!AN889/BD!AJ889-1))</f>
        <v>0.43193711079014063</v>
      </c>
      <c r="AS889" s="91" t="str">
        <f>IF(BD!AN889="","",IF(BD!AN889&lt;BD!AL889,"ABAIXO DA META","DENTRO DA META"))</f>
        <v>DENTRO DA META</v>
      </c>
      <c r="AT889" s="91" t="str">
        <f>IF(BD!AJ889="","EM ANÁLISE",IF(BD!AP889&gt;=BD!AN889,"GO", "NO GO"))</f>
        <v>NO GO</v>
      </c>
      <c r="AU889" s="97">
        <f>IF(AN889="","",+BD!$AN889-AJ889)</f>
        <v>1.1619108280254782</v>
      </c>
      <c r="AV889" s="98"/>
      <c r="AW889" s="90">
        <f>BD!P889*BD!AC889</f>
        <v>2.05</v>
      </c>
      <c r="AX889" s="90">
        <f>BD!V889*BD!AC889</f>
        <v>1.5118749999999999</v>
      </c>
      <c r="AY889" s="90">
        <f>IF(BD!AN889="","",BD!AN889*BD!AC889)</f>
        <v>3.851910828025478</v>
      </c>
      <c r="AZ889" s="75" t="s">
        <v>5272</v>
      </c>
      <c r="BA889" s="75"/>
      <c r="BB889" s="75"/>
      <c r="BC889" s="75"/>
      <c r="BD889" s="99" t="s">
        <v>5257</v>
      </c>
      <c r="BE889" s="100" t="s">
        <v>4</v>
      </c>
      <c r="BF889" s="100" t="s">
        <v>4</v>
      </c>
      <c r="BG889" s="99" t="s">
        <v>5258</v>
      </c>
      <c r="BH889" s="101"/>
      <c r="BI889" s="101"/>
      <c r="BJ889" s="101"/>
      <c r="BK889" s="101"/>
      <c r="BL889" s="101"/>
      <c r="BM889" s="101"/>
      <c r="BN889" s="101"/>
      <c r="BO889" s="103"/>
      <c r="BP889" s="99">
        <v>140.622</v>
      </c>
      <c r="BQ889" s="99">
        <v>121</v>
      </c>
      <c r="BR889" s="101"/>
      <c r="BS889" s="99" t="s">
        <v>5260</v>
      </c>
      <c r="BT889" s="99" t="s">
        <v>5261</v>
      </c>
      <c r="BU889" s="99">
        <v>5102</v>
      </c>
      <c r="BV889" s="99"/>
      <c r="BW889" s="99"/>
      <c r="BX889" s="99"/>
      <c r="BY889" s="99"/>
      <c r="BZ889" s="99"/>
      <c r="CA889" s="99"/>
      <c r="CB889" s="99"/>
      <c r="CC889" s="99">
        <v>102</v>
      </c>
      <c r="CD889" s="99">
        <v>8</v>
      </c>
      <c r="CE889" s="99">
        <v>8</v>
      </c>
      <c r="CF889" s="99"/>
      <c r="CG889" s="37" t="e">
        <f>VLOOKUP(Table_1[[#This Row],[EAN]],'[1]Planilha1'!$E:$R,13,0)</f>
        <v>#N/A</v>
      </c>
      <c r="CI889" s="188">
        <f>IF(Table_1[[#This Row],[STATUS MERCADO]]="GO",Table_1[[#This Row],[M. BRUTA TOTAL]],0)</f>
        <v>0</v>
      </c>
      <c r="CJ889" s="188">
        <f>IF(Table_1[[#This Row],[STATUS MERCADO]]="GO",Table_1[[#This Row],[PV UNIT. REALIZADO]]*Table_1[[#This Row],[QUANTIDADE]],0)</f>
        <v>0</v>
      </c>
    </row>
    <row r="890" ht="15" hidden="1">
      <c r="A890" s="7"/>
      <c r="B890" s="84" t="s">
        <v>79</v>
      </c>
      <c r="C890" s="75">
        <v>221047</v>
      </c>
      <c r="D890" s="75">
        <v>1968</v>
      </c>
      <c r="E890" s="85">
        <v>7891000261026</v>
      </c>
      <c r="F890" s="86" t="s">
        <v>534</v>
      </c>
      <c r="G890" s="75" t="s">
        <v>17</v>
      </c>
      <c r="H890" s="75">
        <v>1640</v>
      </c>
      <c r="I890" s="87" t="s">
        <v>499</v>
      </c>
      <c r="J890" s="75" t="s">
        <v>500</v>
      </c>
      <c r="K890" s="88" t="s">
        <v>84</v>
      </c>
      <c r="L890" s="88">
        <v>1</v>
      </c>
      <c r="M890" s="88">
        <v>0</v>
      </c>
      <c r="N890" s="75" t="s">
        <v>85</v>
      </c>
      <c r="O890" s="105">
        <v>27152731000109</v>
      </c>
      <c r="P890" s="89"/>
      <c r="Q890" s="90">
        <f>(17/100+7.6/100+1.65/100)*P890</f>
        <v>0</v>
      </c>
      <c r="R890" s="90"/>
      <c r="S890" s="90"/>
      <c r="T890" s="90"/>
      <c r="U890" s="90"/>
      <c r="V890" s="90">
        <f>+P890-Q890+R890+S890+T890+U890</f>
        <v>0</v>
      </c>
      <c r="W890" s="91">
        <f>(1.02/100)</f>
        <v>1.02E-2</v>
      </c>
      <c r="X890" s="91">
        <v>4.8E-3</v>
      </c>
      <c r="Y890" s="91">
        <v>0.17</v>
      </c>
      <c r="Z890" s="91">
        <v>1.65E-2</v>
      </c>
      <c r="AA890" s="91">
        <v>7.6E-2</v>
      </c>
      <c r="AB890" s="91">
        <f>SUM(W890:AA890)</f>
        <v>0.2775</v>
      </c>
      <c r="AC890" s="75">
        <v>1</v>
      </c>
      <c r="AD890" s="92">
        <f>IF(AL890="","",+AC890*AL890)</f>
      </c>
      <c r="AE890" s="93">
        <f>IF(AL890="","",+AL890*AB890)</f>
      </c>
      <c r="AF890" s="92">
        <f>IF(AL890="","",+AL890-AE890)</f>
      </c>
      <c r="AG890" s="93">
        <f>+V890</f>
        <v>0</v>
      </c>
      <c r="AH890" s="92">
        <f>IF(AF890="","",+AF890-AG890)</f>
      </c>
      <c r="AI890" s="92">
        <f>IF(AH890="","",+AH890*AC890)</f>
      </c>
      <c r="AJ890" s="93"/>
      <c r="AK890" s="94">
        <v>0.33</v>
      </c>
      <c r="AL890" s="93">
        <f>IF(V890=0,"",V890/(1-AB890-AK890))</f>
      </c>
      <c r="AM890" s="95">
        <v>0.33</v>
      </c>
      <c r="AN890" s="93">
        <f>IF(V890=0,"",V890/(1-AB890-AM890))</f>
      </c>
      <c r="AO890" s="96">
        <v>1.2</v>
      </c>
      <c r="AP890" s="93">
        <f>IF(BD!AJ890="","",BD!AJ890*BD!AO890)</f>
      </c>
      <c r="AQ890" s="91">
        <f>BD!AM890/BD!AK890-1</f>
        <v>0</v>
      </c>
      <c r="AR890" s="91">
        <f>IF(BD!AN890="","",IF(BD!AJ890="","",BD!AN890/BD!AJ890-1))</f>
      </c>
      <c r="AS890" s="91">
        <f>IF(BD!AN890="","",IF(BD!AN890&lt;BD!AL890,"ABAIXO DA META","DENTRO DA META"))</f>
      </c>
      <c r="AT890" s="91" t="str">
        <f>IF(BD!AJ890="","EM ANÁLISE",IF(BD!AP890&gt;=BD!AN890,"GO", "NO GO"))</f>
        <v>EM ANÁLISE</v>
      </c>
      <c r="AU890" s="97">
        <f>IF(AN890="","",+BD!$AN890-AJ890)</f>
      </c>
      <c r="AV890" s="98"/>
      <c r="AW890" s="90">
        <f>BD!P890*BD!AC890</f>
        <v>0</v>
      </c>
      <c r="AX890" s="90">
        <f>BD!V890*BD!AC890</f>
        <v>0</v>
      </c>
      <c r="AY890" s="90">
        <f>IF(BD!AN890="","",BD!AN890*BD!AC890)</f>
      </c>
      <c r="AZ890" s="75" t="s">
        <v>123</v>
      </c>
      <c r="BA890" s="75"/>
      <c r="BB890" s="75"/>
      <c r="BC890" s="75"/>
      <c r="BD890" s="104"/>
      <c r="BE890" s="104"/>
      <c r="BF890" s="101"/>
      <c r="BG890" s="101"/>
      <c r="BH890" s="101"/>
      <c r="BI890" s="101"/>
      <c r="BJ890" s="101"/>
      <c r="BK890" s="101"/>
      <c r="BL890" s="101"/>
      <c r="BM890" s="101"/>
      <c r="BN890" s="101"/>
      <c r="BO890" s="103"/>
      <c r="BP890" s="101"/>
      <c r="BQ890" s="101"/>
      <c r="BR890" s="101"/>
      <c r="BS890" s="101"/>
      <c r="BT890" s="101"/>
      <c r="BU890" s="101"/>
      <c r="BV890" s="101"/>
      <c r="BW890" s="101"/>
      <c r="BX890" s="101"/>
      <c r="BY890" s="101"/>
      <c r="BZ890" s="101"/>
      <c r="CA890" s="101"/>
      <c r="CB890" s="101"/>
      <c r="CC890" s="101"/>
      <c r="CD890" s="101"/>
      <c r="CE890" s="101"/>
      <c r="CF890" s="101"/>
      <c r="CG890" s="37" t="e">
        <f>VLOOKUP(Table_1[[#This Row],[EAN]],'[1]Planilha1'!$E:$R,13,0)</f>
        <v>#N/A</v>
      </c>
      <c r="CI890" s="188">
        <f>IF(Table_1[[#This Row],[STATUS MERCADO]]="GO",Table_1[[#This Row],[M. BRUTA TOTAL]],0)</f>
        <v>0</v>
      </c>
      <c r="CJ890" s="188">
        <f>IF(Table_1[[#This Row],[STATUS MERCADO]]="GO",Table_1[[#This Row],[PV UNIT. REALIZADO]]*Table_1[[#This Row],[QUANTIDADE]],0)</f>
        <v>0</v>
      </c>
    </row>
    <row r="891" ht="15" hidden="1">
      <c r="A891" s="7"/>
      <c r="B891" s="84" t="s">
        <v>79</v>
      </c>
      <c r="C891" s="85">
        <v>221057</v>
      </c>
      <c r="D891" s="85">
        <v>2863</v>
      </c>
      <c r="E891" s="85">
        <v>7891000027974</v>
      </c>
      <c r="F891" s="86" t="s">
        <v>537</v>
      </c>
      <c r="G891" s="75" t="s">
        <v>17</v>
      </c>
      <c r="H891" s="75">
        <v>1770</v>
      </c>
      <c r="I891" s="87" t="s">
        <v>538</v>
      </c>
      <c r="J891" s="75" t="s">
        <v>539</v>
      </c>
      <c r="K891" s="88" t="s">
        <v>84</v>
      </c>
      <c r="L891" s="88">
        <v>1</v>
      </c>
      <c r="M891" s="88">
        <v>0</v>
      </c>
      <c r="N891" s="75" t="s">
        <v>85</v>
      </c>
      <c r="O891" s="75" t="s">
        <v>437</v>
      </c>
      <c r="P891" s="89">
        <v>7.32</v>
      </c>
      <c r="Q891" s="90">
        <f>(17/100+7.6/100+1.65/100)*P891</f>
        <v>1.9215000000000002</v>
      </c>
      <c r="R891" s="90"/>
      <c r="S891" s="90"/>
      <c r="T891" s="90"/>
      <c r="U891" s="90"/>
      <c r="V891" s="90">
        <f>+P891-Q891+R891+S891+T891+U891</f>
        <v>5.3985</v>
      </c>
      <c r="W891" s="91">
        <f>(1.02/100)</f>
        <v>1.02E-2</v>
      </c>
      <c r="X891" s="91">
        <v>4.8E-3</v>
      </c>
      <c r="Y891" s="91">
        <v>0.17</v>
      </c>
      <c r="Z891" s="91">
        <v>1.65E-2</v>
      </c>
      <c r="AA891" s="91">
        <v>7.6E-2</v>
      </c>
      <c r="AB891" s="91">
        <f>SUM(W891:AA891)</f>
        <v>0.2775</v>
      </c>
      <c r="AC891" s="75">
        <v>1</v>
      </c>
      <c r="AD891" s="92">
        <f>IF(AL891="","",+AC891*AL891)</f>
        <v>13.754140127388538</v>
      </c>
      <c r="AE891" s="93">
        <f>IF(AL891="","",+AL891*AB891)</f>
        <v>3.8167738853503197</v>
      </c>
      <c r="AF891" s="92">
        <f>IF(AL891="","",+AL891-AE891)</f>
        <v>9.93736624203822</v>
      </c>
      <c r="AG891" s="93">
        <f>+V891</f>
        <v>5.3985</v>
      </c>
      <c r="AH891" s="92">
        <f>IF(AF891="","",+AF891-AG891)</f>
        <v>4.538866242038219</v>
      </c>
      <c r="AI891" s="92">
        <f>IF(AH891="","",+AH891*AC891)</f>
        <v>4.538866242038219</v>
      </c>
      <c r="AJ891" s="93">
        <v>9.26</v>
      </c>
      <c r="AK891" s="94">
        <v>0.33</v>
      </c>
      <c r="AL891" s="93">
        <f>IF(V891=0,"",V891/(1-AB891-AK891))</f>
        <v>13.754140127388538</v>
      </c>
      <c r="AM891" s="95">
        <v>0.33</v>
      </c>
      <c r="AN891" s="93">
        <f>IF(V891=0,"",V891/(1-AB891-AM891))</f>
        <v>13.754140127388538</v>
      </c>
      <c r="AO891" s="96">
        <v>1.2</v>
      </c>
      <c r="AP891" s="93">
        <f>IF(BD!AJ891="","",BD!AJ891*BD!AO891)</f>
        <v>11.112</v>
      </c>
      <c r="AQ891" s="91">
        <f>BD!AM891/BD!AK891-1</f>
        <v>0</v>
      </c>
      <c r="AR891" s="91">
        <f>IF(BD!AN891="","",IF(BD!AJ891="","",BD!AN891/BD!AJ891-1))</f>
        <v>0.48532830749336275</v>
      </c>
      <c r="AS891" s="91" t="str">
        <f>IF(BD!AN891="","",IF(BD!AN891&lt;BD!AL891,"ABAIXO DA META","DENTRO DA META"))</f>
        <v>DENTRO DA META</v>
      </c>
      <c r="AT891" s="91" t="str">
        <f>IF(BD!AJ891="","EM ANÁLISE",IF(BD!AP891&gt;=BD!AN891,"GO", "NO GO"))</f>
        <v>NO GO</v>
      </c>
      <c r="AU891" s="97">
        <f>IF(AN891="","",+BD!$AN891-AJ891)</f>
        <v>4.494140127388539</v>
      </c>
      <c r="AV891" s="98"/>
      <c r="AW891" s="90">
        <f>BD!P891*BD!AC891</f>
        <v>7.32</v>
      </c>
      <c r="AX891" s="90">
        <f>BD!V891*BD!AC891</f>
        <v>5.3985</v>
      </c>
      <c r="AY891" s="90">
        <f>IF(BD!AN891="","",BD!AN891*BD!AC891)</f>
        <v>13.754140127388538</v>
      </c>
      <c r="AZ891" s="75" t="s">
        <v>5272</v>
      </c>
      <c r="BA891" s="75"/>
      <c r="BB891" s="75"/>
      <c r="BC891" s="75"/>
      <c r="BD891" s="99" t="s">
        <v>5257</v>
      </c>
      <c r="BE891" s="100" t="s">
        <v>4</v>
      </c>
      <c r="BF891" s="100" t="s">
        <v>4</v>
      </c>
      <c r="BG891" s="99" t="s">
        <v>5258</v>
      </c>
      <c r="BH891" s="101"/>
      <c r="BI891" s="101"/>
      <c r="BJ891" s="101"/>
      <c r="BK891" s="101"/>
      <c r="BL891" s="101"/>
      <c r="BM891" s="101"/>
      <c r="BN891" s="101"/>
      <c r="BO891" s="103"/>
      <c r="BP891" s="99">
        <v>140.622</v>
      </c>
      <c r="BQ891" s="99">
        <v>121</v>
      </c>
      <c r="BR891" s="101"/>
      <c r="BS891" s="99" t="s">
        <v>5260</v>
      </c>
      <c r="BT891" s="99" t="s">
        <v>5261</v>
      </c>
      <c r="BU891" s="99">
        <v>5102</v>
      </c>
      <c r="BV891" s="99"/>
      <c r="BW891" s="99"/>
      <c r="BX891" s="99"/>
      <c r="BY891" s="99"/>
      <c r="BZ891" s="99"/>
      <c r="CA891" s="99"/>
      <c r="CB891" s="99"/>
      <c r="CC891" s="99">
        <v>102</v>
      </c>
      <c r="CD891" s="99">
        <v>8</v>
      </c>
      <c r="CE891" s="99">
        <v>8</v>
      </c>
      <c r="CF891" s="99"/>
      <c r="CG891" s="37" t="e">
        <f>VLOOKUP(Table_1[[#This Row],[EAN]],'[1]Planilha1'!$E:$R,13,0)</f>
        <v>#N/A</v>
      </c>
      <c r="CI891" s="188">
        <f>IF(Table_1[[#This Row],[STATUS MERCADO]]="GO",Table_1[[#This Row],[M. BRUTA TOTAL]],0)</f>
        <v>0</v>
      </c>
      <c r="CJ891" s="188">
        <f>IF(Table_1[[#This Row],[STATUS MERCADO]]="GO",Table_1[[#This Row],[PV UNIT. REALIZADO]]*Table_1[[#This Row],[QUANTIDADE]],0)</f>
        <v>0</v>
      </c>
    </row>
    <row r="892" ht="15" hidden="1">
      <c r="A892" s="7"/>
      <c r="B892" s="84" t="s">
        <v>79</v>
      </c>
      <c r="C892" s="75">
        <v>221064</v>
      </c>
      <c r="D892" s="75">
        <v>5223</v>
      </c>
      <c r="E892" s="85">
        <v>7894904005222</v>
      </c>
      <c r="F892" s="86" t="s">
        <v>546</v>
      </c>
      <c r="G892" s="75" t="s">
        <v>17</v>
      </c>
      <c r="H892" s="75">
        <v>1930</v>
      </c>
      <c r="I892" s="87" t="s">
        <v>547</v>
      </c>
      <c r="J892" s="75" t="s">
        <v>395</v>
      </c>
      <c r="K892" s="88" t="s">
        <v>202</v>
      </c>
      <c r="L892" s="88">
        <v>15</v>
      </c>
      <c r="M892" s="88">
        <v>4</v>
      </c>
      <c r="N892" s="75" t="s">
        <v>85</v>
      </c>
      <c r="O892" s="75" t="s">
        <v>155</v>
      </c>
      <c r="P892" s="89"/>
      <c r="Q892" s="90">
        <f>(17/100+7.6/100+1.65/100)*P892</f>
        <v>0</v>
      </c>
      <c r="R892" s="90"/>
      <c r="S892" s="90"/>
      <c r="T892" s="90"/>
      <c r="U892" s="90"/>
      <c r="V892" s="90">
        <f>+P892-Q892+R892+S892+T892+U892</f>
        <v>0</v>
      </c>
      <c r="W892" s="91">
        <f>(1.02/100)</f>
        <v>1.02E-2</v>
      </c>
      <c r="X892" s="91">
        <v>4.8E-3</v>
      </c>
      <c r="Y892" s="91">
        <v>0.17</v>
      </c>
      <c r="Z892" s="91">
        <v>1.65E-2</v>
      </c>
      <c r="AA892" s="91">
        <v>7.6E-2</v>
      </c>
      <c r="AB892" s="91">
        <f>SUM(W892:AA892)</f>
        <v>0.2775</v>
      </c>
      <c r="AC892" s="75">
        <v>15</v>
      </c>
      <c r="AD892" s="92">
        <f>IF(AL892="","",+AC892*AL892)</f>
      </c>
      <c r="AE892" s="93">
        <f>IF(AL892="","",+AL892*AB892)</f>
      </c>
      <c r="AF892" s="92">
        <f>IF(AL892="","",+AL892-AE892)</f>
      </c>
      <c r="AG892" s="93">
        <f>+V892</f>
        <v>0</v>
      </c>
      <c r="AH892" s="92">
        <f>IF(AF892="","",+AF892-AG892)</f>
      </c>
      <c r="AI892" s="92">
        <f>IF(AH892="","",+AH892*AC892)</f>
      </c>
      <c r="AJ892" s="93"/>
      <c r="AK892" s="94">
        <v>0.33</v>
      </c>
      <c r="AL892" s="93">
        <f>IF(V892=0,"",V892/(1-AB892-AK892))</f>
      </c>
      <c r="AM892" s="95">
        <v>0.33</v>
      </c>
      <c r="AN892" s="93">
        <f>IF(V892=0,"",V892/(1-AB892-AM892))</f>
      </c>
      <c r="AO892" s="96">
        <v>1.2</v>
      </c>
      <c r="AP892" s="93">
        <f>IF(BD!AJ892="","",BD!AJ892*BD!AO892)</f>
      </c>
      <c r="AQ892" s="91">
        <f>BD!AM892/BD!AK892-1</f>
        <v>0</v>
      </c>
      <c r="AR892" s="91">
        <f>IF(BD!AN892="","",IF(BD!AJ892="","",BD!AN892/BD!AJ892-1))</f>
      </c>
      <c r="AS892" s="91">
        <f>IF(BD!AN892="","",IF(BD!AN892&lt;BD!AL892,"ABAIXO DA META","DENTRO DA META"))</f>
      </c>
      <c r="AT892" s="91" t="str">
        <f>IF(BD!AJ892="","EM ANÁLISE",IF(BD!AP892&gt;=BD!AN892,"GO", "NO GO"))</f>
        <v>EM ANÁLISE</v>
      </c>
      <c r="AU892" s="97">
        <f>IF(AN892="","",+BD!$AN892-AJ892)</f>
      </c>
      <c r="AV892" s="98"/>
      <c r="AW892" s="90">
        <f>BD!P892*BD!AC892</f>
        <v>0</v>
      </c>
      <c r="AX892" s="90">
        <f>BD!V892*BD!AC892</f>
        <v>0</v>
      </c>
      <c r="AY892" s="90">
        <f>IF(BD!AN892="","",BD!AN892*BD!AC892)</f>
      </c>
      <c r="AZ892" s="75" t="s">
        <v>123</v>
      </c>
      <c r="BA892" s="75"/>
      <c r="BB892" s="75"/>
      <c r="BC892" s="75"/>
      <c r="BD892" s="104"/>
      <c r="BE892" s="104"/>
      <c r="BF892" s="101"/>
      <c r="BG892" s="101"/>
      <c r="BH892" s="101"/>
      <c r="BI892" s="101"/>
      <c r="BJ892" s="101"/>
      <c r="BK892" s="101"/>
      <c r="BL892" s="101"/>
      <c r="BM892" s="101"/>
      <c r="BN892" s="101"/>
      <c r="BO892" s="103"/>
      <c r="BP892" s="101"/>
      <c r="BQ892" s="101"/>
      <c r="BR892" s="101"/>
      <c r="BS892" s="101"/>
      <c r="BT892" s="101"/>
      <c r="BU892" s="101"/>
      <c r="BV892" s="101"/>
      <c r="BW892" s="101"/>
      <c r="BX892" s="101"/>
      <c r="BY892" s="101"/>
      <c r="BZ892" s="101"/>
      <c r="CA892" s="101"/>
      <c r="CB892" s="101"/>
      <c r="CC892" s="101"/>
      <c r="CD892" s="101"/>
      <c r="CE892" s="101"/>
      <c r="CF892" s="101"/>
      <c r="CG892" s="37" t="e">
        <f>VLOOKUP(Table_1[[#This Row],[EAN]],'[1]Planilha1'!$E:$R,13,0)</f>
        <v>#N/A</v>
      </c>
      <c r="CI892" s="188">
        <f>IF(Table_1[[#This Row],[STATUS MERCADO]]="GO",Table_1[[#This Row],[M. BRUTA TOTAL]],0)</f>
        <v>0</v>
      </c>
      <c r="CJ892" s="188">
        <f>IF(Table_1[[#This Row],[STATUS MERCADO]]="GO",Table_1[[#This Row],[PV UNIT. REALIZADO]]*Table_1[[#This Row],[QUANTIDADE]],0)</f>
        <v>0</v>
      </c>
    </row>
    <row r="893" ht="15" hidden="1">
      <c r="A893" s="7"/>
      <c r="B893" s="84" t="s">
        <v>79</v>
      </c>
      <c r="C893" s="75">
        <v>221070</v>
      </c>
      <c r="D893" s="75">
        <v>6220</v>
      </c>
      <c r="E893" s="85">
        <v>7894904006229</v>
      </c>
      <c r="F893" s="86" t="s">
        <v>553</v>
      </c>
      <c r="G893" s="75" t="s">
        <v>17</v>
      </c>
      <c r="H893" s="75">
        <v>3840</v>
      </c>
      <c r="I893" s="87" t="s">
        <v>554</v>
      </c>
      <c r="J893" s="75" t="s">
        <v>395</v>
      </c>
      <c r="K893" s="88" t="s">
        <v>202</v>
      </c>
      <c r="L893" s="88">
        <v>7</v>
      </c>
      <c r="M893" s="88">
        <v>4</v>
      </c>
      <c r="N893" s="75" t="s">
        <v>85</v>
      </c>
      <c r="O893" s="75" t="s">
        <v>155</v>
      </c>
      <c r="P893" s="89"/>
      <c r="Q893" s="90">
        <f>(17/100+7.6/100+1.65/100)*P893</f>
        <v>0</v>
      </c>
      <c r="R893" s="90"/>
      <c r="S893" s="90"/>
      <c r="T893" s="90"/>
      <c r="U893" s="90"/>
      <c r="V893" s="90">
        <f>+P893-Q893+R893+S893+T893+U893</f>
        <v>0</v>
      </c>
      <c r="W893" s="91">
        <f>(1.02/100)</f>
        <v>1.02E-2</v>
      </c>
      <c r="X893" s="91">
        <v>4.8E-3</v>
      </c>
      <c r="Y893" s="91">
        <v>0.17</v>
      </c>
      <c r="Z893" s="91">
        <v>1.65E-2</v>
      </c>
      <c r="AA893" s="91">
        <v>7.6E-2</v>
      </c>
      <c r="AB893" s="91">
        <f>SUM(W893:AA893)</f>
        <v>0.2775</v>
      </c>
      <c r="AC893" s="75">
        <v>7</v>
      </c>
      <c r="AD893" s="92">
        <f>IF(AL893="","",+AC893*AL893)</f>
      </c>
      <c r="AE893" s="93">
        <f>IF(AL893="","",+AL893*AB893)</f>
      </c>
      <c r="AF893" s="92">
        <f>IF(AL893="","",+AL893-AE893)</f>
      </c>
      <c r="AG893" s="93">
        <f>+V893</f>
        <v>0</v>
      </c>
      <c r="AH893" s="92">
        <f>IF(AF893="","",+AF893-AG893)</f>
      </c>
      <c r="AI893" s="92">
        <f>IF(AH893="","",+AH893*AC893)</f>
      </c>
      <c r="AJ893" s="93"/>
      <c r="AK893" s="94">
        <v>0.33</v>
      </c>
      <c r="AL893" s="93">
        <f>IF(V893=0,"",V893/(1-AB893-AK893))</f>
      </c>
      <c r="AM893" s="95">
        <v>0.33</v>
      </c>
      <c r="AN893" s="93">
        <f>IF(V893=0,"",V893/(1-AB893-AM893))</f>
      </c>
      <c r="AO893" s="96">
        <v>1.2</v>
      </c>
      <c r="AP893" s="93">
        <f>IF(BD!AJ893="","",BD!AJ893*BD!AO893)</f>
      </c>
      <c r="AQ893" s="91">
        <f>BD!AM893/BD!AK893-1</f>
        <v>0</v>
      </c>
      <c r="AR893" s="91">
        <f>IF(BD!AN893="","",IF(BD!AJ893="","",BD!AN893/BD!AJ893-1))</f>
      </c>
      <c r="AS893" s="91">
        <f>IF(BD!AN893="","",IF(BD!AN893&lt;BD!AL893,"ABAIXO DA META","DENTRO DA META"))</f>
      </c>
      <c r="AT893" s="91" t="str">
        <f>IF(BD!AJ893="","EM ANÁLISE",IF(BD!AP893&gt;=BD!AN893,"GO", "NO GO"))</f>
        <v>EM ANÁLISE</v>
      </c>
      <c r="AU893" s="97">
        <f>IF(AN893="","",+BD!$AN893-AJ893)</f>
      </c>
      <c r="AV893" s="98"/>
      <c r="AW893" s="90">
        <f>BD!P893*BD!AC893</f>
        <v>0</v>
      </c>
      <c r="AX893" s="90">
        <f>BD!V893*BD!AC893</f>
        <v>0</v>
      </c>
      <c r="AY893" s="90">
        <f>IF(BD!AN893="","",BD!AN893*BD!AC893)</f>
      </c>
      <c r="AZ893" s="75" t="s">
        <v>123</v>
      </c>
      <c r="BA893" s="75"/>
      <c r="BB893" s="75"/>
      <c r="BC893" s="75"/>
      <c r="BD893" s="104"/>
      <c r="BE893" s="104"/>
      <c r="BF893" s="101"/>
      <c r="BG893" s="101"/>
      <c r="BH893" s="101"/>
      <c r="BI893" s="101"/>
      <c r="BJ893" s="101"/>
      <c r="BK893" s="101"/>
      <c r="BL893" s="101"/>
      <c r="BM893" s="101"/>
      <c r="BN893" s="101"/>
      <c r="BO893" s="103"/>
      <c r="BP893" s="101"/>
      <c r="BQ893" s="101"/>
      <c r="BR893" s="101"/>
      <c r="BS893" s="101"/>
      <c r="BT893" s="101"/>
      <c r="BU893" s="101"/>
      <c r="BV893" s="101"/>
      <c r="BW893" s="101"/>
      <c r="BX893" s="101"/>
      <c r="BY893" s="101"/>
      <c r="BZ893" s="101"/>
      <c r="CA893" s="101"/>
      <c r="CB893" s="101"/>
      <c r="CC893" s="101"/>
      <c r="CD893" s="101"/>
      <c r="CE893" s="101"/>
      <c r="CF893" s="101"/>
      <c r="CG893" s="37" t="e">
        <f>VLOOKUP(Table_1[[#This Row],[EAN]],'[1]Planilha1'!$E:$R,13,0)</f>
        <v>#N/A</v>
      </c>
      <c r="CI893" s="188">
        <f>IF(Table_1[[#This Row],[STATUS MERCADO]]="GO",Table_1[[#This Row],[M. BRUTA TOTAL]],0)</f>
        <v>0</v>
      </c>
      <c r="CJ893" s="188">
        <f>IF(Table_1[[#This Row],[STATUS MERCADO]]="GO",Table_1[[#This Row],[PV UNIT. REALIZADO]]*Table_1[[#This Row],[QUANTIDADE]],0)</f>
        <v>0</v>
      </c>
    </row>
    <row r="894" ht="15" hidden="1">
      <c r="A894" s="7"/>
      <c r="B894" s="84" t="s">
        <v>79</v>
      </c>
      <c r="C894" s="75">
        <v>221071</v>
      </c>
      <c r="D894" s="75">
        <v>574198</v>
      </c>
      <c r="E894" s="85">
        <v>7894904574193</v>
      </c>
      <c r="F894" s="86" t="s">
        <v>555</v>
      </c>
      <c r="G894" s="75" t="s">
        <v>14</v>
      </c>
      <c r="H894" s="75">
        <v>3830</v>
      </c>
      <c r="I894" s="87" t="s">
        <v>346</v>
      </c>
      <c r="J894" s="75" t="s">
        <v>347</v>
      </c>
      <c r="K894" s="88" t="s">
        <v>84</v>
      </c>
      <c r="L894" s="88">
        <v>10</v>
      </c>
      <c r="M894" s="88">
        <v>4</v>
      </c>
      <c r="N894" s="75" t="s">
        <v>85</v>
      </c>
      <c r="O894" s="75" t="s">
        <v>155</v>
      </c>
      <c r="P894" s="89"/>
      <c r="Q894" s="90">
        <f>(17/100+7.6/100+1.65/100)*P894</f>
        <v>0</v>
      </c>
      <c r="R894" s="90"/>
      <c r="S894" s="90"/>
      <c r="T894" s="90"/>
      <c r="U894" s="90"/>
      <c r="V894" s="90">
        <f>+P894-Q894+R894+S894+T894+U894</f>
        <v>0</v>
      </c>
      <c r="W894" s="91">
        <f>(1.02/100)</f>
        <v>1.02E-2</v>
      </c>
      <c r="X894" s="91">
        <v>4.8E-3</v>
      </c>
      <c r="Y894" s="91">
        <v>0.17</v>
      </c>
      <c r="Z894" s="91">
        <v>1.65E-2</v>
      </c>
      <c r="AA894" s="91">
        <v>7.6E-2</v>
      </c>
      <c r="AB894" s="91">
        <f>SUM(W894:AA894)</f>
        <v>0.2775</v>
      </c>
      <c r="AC894" s="75">
        <v>10</v>
      </c>
      <c r="AD894" s="92">
        <f>IF(AL894="","",+AC894*AL894)</f>
      </c>
      <c r="AE894" s="93">
        <f>IF(AL894="","",+AL894*AB894)</f>
      </c>
      <c r="AF894" s="92">
        <f>IF(AL894="","",+AL894-AE894)</f>
      </c>
      <c r="AG894" s="93">
        <f>+V894</f>
        <v>0</v>
      </c>
      <c r="AH894" s="92">
        <f>IF(AF894="","",+AF894-AG894)</f>
      </c>
      <c r="AI894" s="92">
        <f>IF(AH894="","",+AH894*AC894)</f>
      </c>
      <c r="AJ894" s="93"/>
      <c r="AK894" s="94">
        <v>0.33</v>
      </c>
      <c r="AL894" s="93">
        <f>IF(V894=0,"",V894/(1-AB894-AK894))</f>
      </c>
      <c r="AM894" s="95">
        <v>0.33</v>
      </c>
      <c r="AN894" s="93">
        <f>IF(V894=0,"",V894/(1-AB894-AM894))</f>
      </c>
      <c r="AO894" s="96">
        <v>1.2</v>
      </c>
      <c r="AP894" s="93">
        <f>IF(BD!AJ894="","",BD!AJ894*BD!AO894)</f>
      </c>
      <c r="AQ894" s="91">
        <f>BD!AM894/BD!AK894-1</f>
        <v>0</v>
      </c>
      <c r="AR894" s="91">
        <f>IF(BD!AN894="","",IF(BD!AJ894="","",BD!AN894/BD!AJ894-1))</f>
      </c>
      <c r="AS894" s="91">
        <f>IF(BD!AN894="","",IF(BD!AN894&lt;BD!AL894,"ABAIXO DA META","DENTRO DA META"))</f>
      </c>
      <c r="AT894" s="91" t="str">
        <f>IF(BD!AJ894="","EM ANÁLISE",IF(BD!AP894&gt;=BD!AN894,"GO", "NO GO"))</f>
        <v>EM ANÁLISE</v>
      </c>
      <c r="AU894" s="97">
        <f>IF(AN894="","",+BD!$AN894-AJ894)</f>
      </c>
      <c r="AV894" s="98"/>
      <c r="AW894" s="90">
        <f>BD!P894*BD!AC894</f>
        <v>0</v>
      </c>
      <c r="AX894" s="90">
        <f>BD!V894*BD!AC894</f>
        <v>0</v>
      </c>
      <c r="AY894" s="90">
        <f>IF(BD!AN894="","",BD!AN894*BD!AC894)</f>
      </c>
      <c r="AZ894" s="75" t="s">
        <v>123</v>
      </c>
      <c r="BA894" s="75"/>
      <c r="BB894" s="75"/>
      <c r="BC894" s="75"/>
      <c r="BD894" s="104"/>
      <c r="BE894" s="104"/>
      <c r="BF894" s="101"/>
      <c r="BG894" s="101"/>
      <c r="BH894" s="101"/>
      <c r="BI894" s="101"/>
      <c r="BJ894" s="101"/>
      <c r="BK894" s="101"/>
      <c r="BL894" s="101"/>
      <c r="BM894" s="101"/>
      <c r="BN894" s="101"/>
      <c r="BO894" s="103"/>
      <c r="BP894" s="101"/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37" t="e">
        <f>VLOOKUP(Table_1[[#This Row],[EAN]],'[1]Planilha1'!$E:$R,13,0)</f>
        <v>#N/A</v>
      </c>
      <c r="CI894" s="188">
        <f>IF(Table_1[[#This Row],[STATUS MERCADO]]="GO",Table_1[[#This Row],[M. BRUTA TOTAL]],0)</f>
        <v>0</v>
      </c>
      <c r="CJ894" s="188">
        <f>IF(Table_1[[#This Row],[STATUS MERCADO]]="GO",Table_1[[#This Row],[PV UNIT. REALIZADO]]*Table_1[[#This Row],[QUANTIDADE]],0)</f>
        <v>0</v>
      </c>
    </row>
    <row r="895" ht="15" hidden="1">
      <c r="A895" s="7"/>
      <c r="B895" s="84" t="s">
        <v>79</v>
      </c>
      <c r="C895" s="75">
        <v>221072</v>
      </c>
      <c r="D895" s="75">
        <v>955809</v>
      </c>
      <c r="E895" s="85">
        <v>7894904955800</v>
      </c>
      <c r="F895" s="86" t="s">
        <v>556</v>
      </c>
      <c r="G895" s="75" t="s">
        <v>14</v>
      </c>
      <c r="H895" s="75">
        <v>3830</v>
      </c>
      <c r="I895" s="87" t="s">
        <v>346</v>
      </c>
      <c r="J895" s="75" t="s">
        <v>347</v>
      </c>
      <c r="K895" s="88" t="s">
        <v>84</v>
      </c>
      <c r="L895" s="88">
        <v>6</v>
      </c>
      <c r="M895" s="88">
        <v>4</v>
      </c>
      <c r="N895" s="75" t="s">
        <v>85</v>
      </c>
      <c r="O895" s="75" t="s">
        <v>155</v>
      </c>
      <c r="P895" s="89"/>
      <c r="Q895" s="90">
        <f>(17/100+7.6/100+1.65/100)*P895</f>
        <v>0</v>
      </c>
      <c r="R895" s="90"/>
      <c r="S895" s="90"/>
      <c r="T895" s="90"/>
      <c r="U895" s="90"/>
      <c r="V895" s="90">
        <f>+P895-Q895+R895+S895+T895+U895</f>
        <v>0</v>
      </c>
      <c r="W895" s="91">
        <f>(1.02/100)</f>
        <v>1.02E-2</v>
      </c>
      <c r="X895" s="91">
        <v>4.8E-3</v>
      </c>
      <c r="Y895" s="91">
        <v>0.17</v>
      </c>
      <c r="Z895" s="91">
        <v>1.65E-2</v>
      </c>
      <c r="AA895" s="91">
        <v>7.6E-2</v>
      </c>
      <c r="AB895" s="91">
        <f>SUM(W895:AA895)</f>
        <v>0.2775</v>
      </c>
      <c r="AC895" s="75">
        <v>6</v>
      </c>
      <c r="AD895" s="92">
        <f>IF(AL895="","",+AC895*AL895)</f>
      </c>
      <c r="AE895" s="93">
        <f>IF(AL895="","",+AL895*AB895)</f>
      </c>
      <c r="AF895" s="92">
        <f>IF(AL895="","",+AL895-AE895)</f>
      </c>
      <c r="AG895" s="93">
        <f>+V895</f>
        <v>0</v>
      </c>
      <c r="AH895" s="92">
        <f>IF(AF895="","",+AF895-AG895)</f>
      </c>
      <c r="AI895" s="92">
        <f>IF(AH895="","",+AH895*AC895)</f>
      </c>
      <c r="AJ895" s="93"/>
      <c r="AK895" s="94">
        <v>0.33</v>
      </c>
      <c r="AL895" s="93">
        <f>IF(V895=0,"",V895/(1-AB895-AK895))</f>
      </c>
      <c r="AM895" s="95">
        <v>0.33</v>
      </c>
      <c r="AN895" s="93">
        <f>IF(V895=0,"",V895/(1-AB895-AM895))</f>
      </c>
      <c r="AO895" s="96">
        <v>1.2</v>
      </c>
      <c r="AP895" s="93">
        <f>IF(BD!AJ895="","",BD!AJ895*BD!AO895)</f>
      </c>
      <c r="AQ895" s="91">
        <f>BD!AM895/BD!AK895-1</f>
        <v>0</v>
      </c>
      <c r="AR895" s="91">
        <f>IF(BD!AN895="","",IF(BD!AJ895="","",BD!AN895/BD!AJ895-1))</f>
      </c>
      <c r="AS895" s="91">
        <f>IF(BD!AN895="","",IF(BD!AN895&lt;BD!AL895,"ABAIXO DA META","DENTRO DA META"))</f>
      </c>
      <c r="AT895" s="91" t="str">
        <f>IF(BD!AJ895="","EM ANÁLISE",IF(BD!AP895&gt;=BD!AN895,"GO", "NO GO"))</f>
        <v>EM ANÁLISE</v>
      </c>
      <c r="AU895" s="97">
        <f>IF(AN895="","",+BD!$AN895-AJ895)</f>
      </c>
      <c r="AV895" s="98"/>
      <c r="AW895" s="90">
        <f>BD!P895*BD!AC895</f>
        <v>0</v>
      </c>
      <c r="AX895" s="90">
        <f>BD!V895*BD!AC895</f>
        <v>0</v>
      </c>
      <c r="AY895" s="90">
        <f>IF(BD!AN895="","",BD!AN895*BD!AC895)</f>
      </c>
      <c r="AZ895" s="75" t="s">
        <v>123</v>
      </c>
      <c r="BA895" s="75"/>
      <c r="BB895" s="75"/>
      <c r="BC895" s="75"/>
      <c r="BD895" s="104"/>
      <c r="BE895" s="104"/>
      <c r="BF895" s="101"/>
      <c r="BG895" s="101"/>
      <c r="BH895" s="101"/>
      <c r="BI895" s="101"/>
      <c r="BJ895" s="101"/>
      <c r="BK895" s="101"/>
      <c r="BL895" s="101"/>
      <c r="BM895" s="101"/>
      <c r="BN895" s="101"/>
      <c r="BO895" s="103"/>
      <c r="BP895" s="101"/>
      <c r="BQ895" s="101"/>
      <c r="BR895" s="101"/>
      <c r="BS895" s="101"/>
      <c r="BT895" s="101"/>
      <c r="BU895" s="101"/>
      <c r="BV895" s="101"/>
      <c r="BW895" s="101"/>
      <c r="BX895" s="101"/>
      <c r="BY895" s="101"/>
      <c r="BZ895" s="101"/>
      <c r="CA895" s="101"/>
      <c r="CB895" s="101"/>
      <c r="CC895" s="101"/>
      <c r="CD895" s="101"/>
      <c r="CE895" s="101"/>
      <c r="CF895" s="101"/>
      <c r="CG895" s="37" t="e">
        <f>VLOOKUP(Table_1[[#This Row],[EAN]],'[1]Planilha1'!$E:$R,13,0)</f>
        <v>#N/A</v>
      </c>
      <c r="CI895" s="188">
        <f>IF(Table_1[[#This Row],[STATUS MERCADO]]="GO",Table_1[[#This Row],[M. BRUTA TOTAL]],0)</f>
        <v>0</v>
      </c>
      <c r="CJ895" s="188">
        <f>IF(Table_1[[#This Row],[STATUS MERCADO]]="GO",Table_1[[#This Row],[PV UNIT. REALIZADO]]*Table_1[[#This Row],[QUANTIDADE]],0)</f>
        <v>0</v>
      </c>
    </row>
    <row r="896" ht="15" hidden="1">
      <c r="A896" s="7"/>
      <c r="B896" s="84" t="s">
        <v>79</v>
      </c>
      <c r="C896" s="75">
        <v>221074</v>
      </c>
      <c r="D896" s="75">
        <v>2093</v>
      </c>
      <c r="E896" s="85">
        <v>7896331100532</v>
      </c>
      <c r="F896" s="86" t="s">
        <v>558</v>
      </c>
      <c r="G896" s="75" t="s">
        <v>17</v>
      </c>
      <c r="H896" s="75">
        <v>2180</v>
      </c>
      <c r="I896" s="87" t="s">
        <v>559</v>
      </c>
      <c r="J896" s="75" t="s">
        <v>560</v>
      </c>
      <c r="K896" s="88" t="s">
        <v>84</v>
      </c>
      <c r="L896" s="88">
        <v>1</v>
      </c>
      <c r="M896" s="88">
        <v>0</v>
      </c>
      <c r="N896" s="75" t="s">
        <v>85</v>
      </c>
      <c r="O896" s="105">
        <v>27152731000109</v>
      </c>
      <c r="P896" s="89"/>
      <c r="Q896" s="90">
        <f>(17/100+7.6/100+1.65/100)*P896</f>
        <v>0</v>
      </c>
      <c r="R896" s="90"/>
      <c r="S896" s="90"/>
      <c r="T896" s="90"/>
      <c r="U896" s="90"/>
      <c r="V896" s="90">
        <f>+P896-Q896+R896+S896+T896+U896</f>
        <v>0</v>
      </c>
      <c r="W896" s="91">
        <f>(1.02/100)</f>
        <v>1.02E-2</v>
      </c>
      <c r="X896" s="91">
        <v>4.8E-3</v>
      </c>
      <c r="Y896" s="91">
        <v>0.17</v>
      </c>
      <c r="Z896" s="91">
        <v>1.65E-2</v>
      </c>
      <c r="AA896" s="91">
        <v>7.6E-2</v>
      </c>
      <c r="AB896" s="91">
        <f>SUM(W896:AA896)</f>
        <v>0.2775</v>
      </c>
      <c r="AC896" s="75">
        <v>1</v>
      </c>
      <c r="AD896" s="92">
        <f>IF(AL896="","",+AC896*AL896)</f>
      </c>
      <c r="AE896" s="93">
        <f>IF(AL896="","",+AL896*AB896)</f>
      </c>
      <c r="AF896" s="92">
        <f>IF(AL896="","",+AL896-AE896)</f>
      </c>
      <c r="AG896" s="93">
        <f>+V896</f>
        <v>0</v>
      </c>
      <c r="AH896" s="92">
        <f>IF(AF896="","",+AF896-AG896)</f>
      </c>
      <c r="AI896" s="92">
        <f>IF(AH896="","",+AH896*AC896)</f>
      </c>
      <c r="AJ896" s="93"/>
      <c r="AK896" s="94">
        <v>0.33</v>
      </c>
      <c r="AL896" s="93">
        <f>IF(V896=0,"",V896/(1-AB896-AK896))</f>
      </c>
      <c r="AM896" s="95">
        <v>0.33</v>
      </c>
      <c r="AN896" s="93">
        <f>IF(V896=0,"",V896/(1-AB896-AM896))</f>
      </c>
      <c r="AO896" s="96">
        <v>1.2</v>
      </c>
      <c r="AP896" s="93">
        <f>IF(BD!AJ896="","",BD!AJ896*BD!AO896)</f>
      </c>
      <c r="AQ896" s="91">
        <f>BD!AM896/BD!AK896-1</f>
        <v>0</v>
      </c>
      <c r="AR896" s="91">
        <f>IF(BD!AN896="","",IF(BD!AJ896="","",BD!AN896/BD!AJ896-1))</f>
      </c>
      <c r="AS896" s="91">
        <f>IF(BD!AN896="","",IF(BD!AN896&lt;BD!AL896,"ABAIXO DA META","DENTRO DA META"))</f>
      </c>
      <c r="AT896" s="91" t="str">
        <f>IF(BD!AJ896="","EM ANÁLISE",IF(BD!AP896&gt;=BD!AN896,"GO", "NO GO"))</f>
        <v>EM ANÁLISE</v>
      </c>
      <c r="AU896" s="97">
        <f>IF(AN896="","",+BD!$AN896-AJ896)</f>
      </c>
      <c r="AV896" s="98"/>
      <c r="AW896" s="90">
        <f>BD!P896*BD!AC896</f>
        <v>0</v>
      </c>
      <c r="AX896" s="90">
        <f>BD!V896*BD!AC896</f>
        <v>0</v>
      </c>
      <c r="AY896" s="90">
        <f>IF(BD!AN896="","",BD!AN896*BD!AC896)</f>
      </c>
      <c r="AZ896" s="75" t="s">
        <v>123</v>
      </c>
      <c r="BA896" s="75"/>
      <c r="BB896" s="75"/>
      <c r="BC896" s="75"/>
      <c r="BD896" s="104"/>
      <c r="BE896" s="104"/>
      <c r="BF896" s="101"/>
      <c r="BG896" s="101"/>
      <c r="BH896" s="101"/>
      <c r="BI896" s="101"/>
      <c r="BJ896" s="101"/>
      <c r="BK896" s="101"/>
      <c r="BL896" s="101"/>
      <c r="BM896" s="101"/>
      <c r="BN896" s="101"/>
      <c r="BO896" s="103"/>
      <c r="BP896" s="101"/>
      <c r="BQ896" s="101"/>
      <c r="BR896" s="101"/>
      <c r="BS896" s="101"/>
      <c r="BT896" s="101"/>
      <c r="BU896" s="101"/>
      <c r="BV896" s="101"/>
      <c r="BW896" s="101"/>
      <c r="BX896" s="101"/>
      <c r="BY896" s="101"/>
      <c r="BZ896" s="101"/>
      <c r="CA896" s="101"/>
      <c r="CB896" s="101"/>
      <c r="CC896" s="101"/>
      <c r="CD896" s="101"/>
      <c r="CE896" s="101"/>
      <c r="CF896" s="101"/>
      <c r="CG896" s="37" t="e">
        <f>VLOOKUP(Table_1[[#This Row],[EAN]],'[1]Planilha1'!$E:$R,13,0)</f>
        <v>#N/A</v>
      </c>
      <c r="CI896" s="188">
        <f>IF(Table_1[[#This Row],[STATUS MERCADO]]="GO",Table_1[[#This Row],[M. BRUTA TOTAL]],0)</f>
        <v>0</v>
      </c>
      <c r="CJ896" s="188">
        <f>IF(Table_1[[#This Row],[STATUS MERCADO]]="GO",Table_1[[#This Row],[PV UNIT. REALIZADO]]*Table_1[[#This Row],[QUANTIDADE]],0)</f>
        <v>0</v>
      </c>
    </row>
    <row r="897" ht="15" hidden="1">
      <c r="A897" s="7"/>
      <c r="B897" s="84" t="s">
        <v>79</v>
      </c>
      <c r="C897" s="85">
        <v>221076</v>
      </c>
      <c r="D897" s="85">
        <v>1054</v>
      </c>
      <c r="E897" s="85">
        <v>7896331100310</v>
      </c>
      <c r="F897" s="86" t="s">
        <v>561</v>
      </c>
      <c r="G897" s="75" t="s">
        <v>17</v>
      </c>
      <c r="H897" s="75">
        <v>2180</v>
      </c>
      <c r="I897" s="87" t="s">
        <v>559</v>
      </c>
      <c r="J897" s="75" t="s">
        <v>560</v>
      </c>
      <c r="K897" s="88" t="s">
        <v>84</v>
      </c>
      <c r="L897" s="88">
        <v>2</v>
      </c>
      <c r="M897" s="88">
        <v>0</v>
      </c>
      <c r="N897" s="75" t="s">
        <v>85</v>
      </c>
      <c r="O897" s="75" t="s">
        <v>437</v>
      </c>
      <c r="P897" s="89">
        <v>10.31</v>
      </c>
      <c r="Q897" s="90">
        <f>(17/100+7.6/100+1.65/100)*P897</f>
        <v>2.7063750000000004</v>
      </c>
      <c r="R897" s="90"/>
      <c r="S897" s="90"/>
      <c r="T897" s="90"/>
      <c r="U897" s="90"/>
      <c r="V897" s="90">
        <f>+P897-Q897+R897+S897+T897+U897</f>
        <v>7.603625</v>
      </c>
      <c r="W897" s="91">
        <f>(1.02/100)</f>
        <v>1.02E-2</v>
      </c>
      <c r="X897" s="91">
        <v>4.8E-3</v>
      </c>
      <c r="Y897" s="91">
        <v>0.17</v>
      </c>
      <c r="Z897" s="91">
        <v>1.65E-2</v>
      </c>
      <c r="AA897" s="91">
        <v>7.6E-2</v>
      </c>
      <c r="AB897" s="91">
        <f>SUM(W897:AA897)</f>
        <v>0.2775</v>
      </c>
      <c r="AC897" s="75">
        <v>2</v>
      </c>
      <c r="AD897" s="92">
        <f>IF(AL897="","",+AC897*AL897)</f>
        <v>38.74458598726115</v>
      </c>
      <c r="AE897" s="93">
        <f>IF(AL897="","",+AL897*AB897)</f>
        <v>5.375811305732485</v>
      </c>
      <c r="AF897" s="92">
        <f>IF(AL897="","",+AL897-AE897)</f>
        <v>13.996481687898092</v>
      </c>
      <c r="AG897" s="93">
        <f>+V897</f>
        <v>7.603625</v>
      </c>
      <c r="AH897" s="92">
        <f>IF(AF897="","",+AF897-AG897)</f>
        <v>6.3928566878980915</v>
      </c>
      <c r="AI897" s="92">
        <f>IF(AH897="","",+AH897*AC897)</f>
        <v>12.785713375796183</v>
      </c>
      <c r="AJ897" s="93">
        <v>12.29</v>
      </c>
      <c r="AK897" s="94">
        <v>0.33</v>
      </c>
      <c r="AL897" s="93">
        <f>IF(V897=0,"",V897/(1-AB897-AK897))</f>
        <v>19.372292993630577</v>
      </c>
      <c r="AM897" s="95">
        <v>0.33</v>
      </c>
      <c r="AN897" s="93">
        <f>IF(V897=0,"",V897/(1-AB897-AM897))</f>
        <v>19.372292993630577</v>
      </c>
      <c r="AO897" s="96">
        <v>1.2</v>
      </c>
      <c r="AP897" s="93">
        <f>IF(BD!AJ897="","",BD!AJ897*BD!AO897)</f>
        <v>14.747999999999998</v>
      </c>
      <c r="AQ897" s="91">
        <f>BD!AM897/BD!AK897-1</f>
        <v>0</v>
      </c>
      <c r="AR897" s="91">
        <f>IF(BD!AN897="","",IF(BD!AJ897="","",BD!AN897/BD!AJ897-1))</f>
        <v>0.5762646862189242</v>
      </c>
      <c r="AS897" s="91" t="str">
        <f>IF(BD!AN897="","",IF(BD!AN897&lt;BD!AL897,"ABAIXO DA META","DENTRO DA META"))</f>
        <v>DENTRO DA META</v>
      </c>
      <c r="AT897" s="91" t="str">
        <f>IF(BD!AJ897="","EM ANÁLISE",IF(BD!AP897&gt;=BD!AN897,"GO", "NO GO"))</f>
        <v>NO GO</v>
      </c>
      <c r="AU897" s="97">
        <f>IF(AN897="","",+BD!$AN897-AJ897)</f>
        <v>7.082292993630578</v>
      </c>
      <c r="AV897" s="98"/>
      <c r="AW897" s="90">
        <f>BD!P897*BD!AC897</f>
        <v>20.62</v>
      </c>
      <c r="AX897" s="90">
        <f>BD!V897*BD!AC897</f>
        <v>15.20725</v>
      </c>
      <c r="AY897" s="90">
        <f>IF(BD!AN897="","",BD!AN897*BD!AC897)</f>
        <v>38.74458598726115</v>
      </c>
      <c r="AZ897" s="75" t="s">
        <v>5272</v>
      </c>
      <c r="BA897" s="75"/>
      <c r="BB897" s="75"/>
      <c r="BC897" s="75"/>
      <c r="BD897" s="99" t="s">
        <v>5257</v>
      </c>
      <c r="BE897" s="100" t="s">
        <v>4</v>
      </c>
      <c r="BF897" s="100" t="s">
        <v>4</v>
      </c>
      <c r="BG897" s="99" t="s">
        <v>5258</v>
      </c>
      <c r="BH897" s="101"/>
      <c r="BI897" s="101"/>
      <c r="BJ897" s="101"/>
      <c r="BK897" s="101"/>
      <c r="BL897" s="101"/>
      <c r="BM897" s="101"/>
      <c r="BN897" s="101"/>
      <c r="BO897" s="103"/>
      <c r="BP897" s="99">
        <v>140.622</v>
      </c>
      <c r="BQ897" s="99">
        <v>121</v>
      </c>
      <c r="BR897" s="101"/>
      <c r="BS897" s="99" t="s">
        <v>5260</v>
      </c>
      <c r="BT897" s="99" t="s">
        <v>5261</v>
      </c>
      <c r="BU897" s="99">
        <v>5102</v>
      </c>
      <c r="BV897" s="99"/>
      <c r="BW897" s="99"/>
      <c r="BX897" s="99"/>
      <c r="BY897" s="99"/>
      <c r="BZ897" s="99"/>
      <c r="CA897" s="99"/>
      <c r="CB897" s="99"/>
      <c r="CC897" s="99">
        <v>102</v>
      </c>
      <c r="CD897" s="99">
        <v>8</v>
      </c>
      <c r="CE897" s="99">
        <v>8</v>
      </c>
      <c r="CF897" s="99"/>
      <c r="CG897" s="37" t="e">
        <f>VLOOKUP(Table_1[[#This Row],[EAN]],'[1]Planilha1'!$E:$R,13,0)</f>
        <v>#N/A</v>
      </c>
      <c r="CI897" s="188">
        <f>IF(Table_1[[#This Row],[STATUS MERCADO]]="GO",Table_1[[#This Row],[M. BRUTA TOTAL]],0)</f>
        <v>0</v>
      </c>
      <c r="CJ897" s="188">
        <f>IF(Table_1[[#This Row],[STATUS MERCADO]]="GO",Table_1[[#This Row],[PV UNIT. REALIZADO]]*Table_1[[#This Row],[QUANTIDADE]],0)</f>
        <v>0</v>
      </c>
    </row>
    <row r="898" ht="15" hidden="1">
      <c r="A898" s="7"/>
      <c r="B898" s="84" t="s">
        <v>79</v>
      </c>
      <c r="C898" s="85">
        <v>221077</v>
      </c>
      <c r="D898" s="85">
        <v>2086</v>
      </c>
      <c r="E898" s="85">
        <v>7896331100327</v>
      </c>
      <c r="F898" s="86" t="s">
        <v>562</v>
      </c>
      <c r="G898" s="75" t="s">
        <v>17</v>
      </c>
      <c r="H898" s="75">
        <v>2180</v>
      </c>
      <c r="I898" s="87" t="s">
        <v>559</v>
      </c>
      <c r="J898" s="75" t="s">
        <v>560</v>
      </c>
      <c r="K898" s="88" t="s">
        <v>84</v>
      </c>
      <c r="L898" s="88">
        <v>2</v>
      </c>
      <c r="M898" s="88">
        <v>0</v>
      </c>
      <c r="N898" s="75" t="s">
        <v>85</v>
      </c>
      <c r="O898" s="75" t="s">
        <v>437</v>
      </c>
      <c r="P898" s="89">
        <v>23.6</v>
      </c>
      <c r="Q898" s="90">
        <f>(17/100+7.6/100+1.65/100)*P898</f>
        <v>6.195</v>
      </c>
      <c r="R898" s="90"/>
      <c r="S898" s="90"/>
      <c r="T898" s="90"/>
      <c r="U898" s="90"/>
      <c r="V898" s="90">
        <f>+P898-Q898+R898+S898+T898+U898</f>
        <v>17.405</v>
      </c>
      <c r="W898" s="91">
        <f>(1.02/100)</f>
        <v>1.02E-2</v>
      </c>
      <c r="X898" s="91">
        <v>4.8E-3</v>
      </c>
      <c r="Y898" s="91">
        <v>0.17</v>
      </c>
      <c r="Z898" s="91">
        <v>1.65E-2</v>
      </c>
      <c r="AA898" s="91">
        <v>7.6E-2</v>
      </c>
      <c r="AB898" s="91">
        <f>SUM(W898:AA898)</f>
        <v>0.2775</v>
      </c>
      <c r="AC898" s="75">
        <v>2</v>
      </c>
      <c r="AD898" s="92">
        <f>IF(AL898="","",+AC898*AL898)</f>
        <v>88.687898089172</v>
      </c>
      <c r="AE898" s="93">
        <f>IF(AL898="","",+AL898*AB898)</f>
        <v>12.305445859872615</v>
      </c>
      <c r="AF898" s="92">
        <f>IF(AL898="","",+AL898-AE898)</f>
        <v>32.038503184713385</v>
      </c>
      <c r="AG898" s="93">
        <f>+V898</f>
        <v>17.405</v>
      </c>
      <c r="AH898" s="92">
        <f>IF(AF898="","",+AF898-AG898)</f>
        <v>14.633503184713383</v>
      </c>
      <c r="AI898" s="92">
        <f>IF(AH898="","",+AH898*AC898)</f>
        <v>29.267006369426767</v>
      </c>
      <c r="AJ898" s="93">
        <v>26.89</v>
      </c>
      <c r="AK898" s="94">
        <v>0.33</v>
      </c>
      <c r="AL898" s="93">
        <f>IF(V898=0,"",V898/(1-AB898-AK898))</f>
        <v>44.343949044586</v>
      </c>
      <c r="AM898" s="95">
        <v>0.33</v>
      </c>
      <c r="AN898" s="93">
        <f>IF(V898=0,"",V898/(1-AB898-AM898))</f>
        <v>44.343949044586</v>
      </c>
      <c r="AO898" s="96">
        <v>1.2</v>
      </c>
      <c r="AP898" s="93">
        <f>IF(BD!AJ898="","",BD!AJ898*BD!AO898)</f>
        <v>32.268</v>
      </c>
      <c r="AQ898" s="91">
        <f>BD!AM898/BD!AK898-1</f>
        <v>0</v>
      </c>
      <c r="AR898" s="91">
        <f>IF(BD!AN898="","",IF(BD!AJ898="","",BD!AN898/BD!AJ898-1))</f>
        <v>0.6490869856670136</v>
      </c>
      <c r="AS898" s="91" t="str">
        <f>IF(BD!AN898="","",IF(BD!AN898&lt;BD!AL898,"ABAIXO DA META","DENTRO DA META"))</f>
        <v>DENTRO DA META</v>
      </c>
      <c r="AT898" s="91" t="str">
        <f>IF(BD!AJ898="","EM ANÁLISE",IF(BD!AP898&gt;=BD!AN898,"GO", "NO GO"))</f>
        <v>NO GO</v>
      </c>
      <c r="AU898" s="97">
        <f>IF(AN898="","",+BD!$AN898-AJ898)</f>
        <v>17.453949044585997</v>
      </c>
      <c r="AV898" s="98"/>
      <c r="AW898" s="90">
        <f>BD!P898*BD!AC898</f>
        <v>47.2</v>
      </c>
      <c r="AX898" s="90">
        <f>BD!V898*BD!AC898</f>
        <v>34.81</v>
      </c>
      <c r="AY898" s="90">
        <f>IF(BD!AN898="","",BD!AN898*BD!AC898)</f>
        <v>88.687898089172</v>
      </c>
      <c r="AZ898" s="75" t="s">
        <v>5272</v>
      </c>
      <c r="BA898" s="75"/>
      <c r="BB898" s="75"/>
      <c r="BC898" s="75"/>
      <c r="BD898" s="99" t="s">
        <v>5257</v>
      </c>
      <c r="BE898" s="100" t="s">
        <v>4</v>
      </c>
      <c r="BF898" s="100" t="s">
        <v>4</v>
      </c>
      <c r="BG898" s="99" t="s">
        <v>5258</v>
      </c>
      <c r="BH898" s="101"/>
      <c r="BI898" s="101"/>
      <c r="BJ898" s="101"/>
      <c r="BK898" s="101"/>
      <c r="BL898" s="101"/>
      <c r="BM898" s="101"/>
      <c r="BN898" s="101"/>
      <c r="BO898" s="103"/>
      <c r="BP898" s="99">
        <v>140.622</v>
      </c>
      <c r="BQ898" s="99">
        <v>121</v>
      </c>
      <c r="BR898" s="101"/>
      <c r="BS898" s="99" t="s">
        <v>5260</v>
      </c>
      <c r="BT898" s="99" t="s">
        <v>5261</v>
      </c>
      <c r="BU898" s="99">
        <v>5102</v>
      </c>
      <c r="BV898" s="99"/>
      <c r="BW898" s="99"/>
      <c r="BX898" s="99"/>
      <c r="BY898" s="99"/>
      <c r="BZ898" s="99"/>
      <c r="CA898" s="99"/>
      <c r="CB898" s="99"/>
      <c r="CC898" s="99">
        <v>102</v>
      </c>
      <c r="CD898" s="99">
        <v>8</v>
      </c>
      <c r="CE898" s="99">
        <v>8</v>
      </c>
      <c r="CF898" s="99"/>
      <c r="CG898" s="37" t="e">
        <f>VLOOKUP(Table_1[[#This Row],[EAN]],'[1]Planilha1'!$E:$R,13,0)</f>
        <v>#N/A</v>
      </c>
      <c r="CI898" s="188">
        <f>IF(Table_1[[#This Row],[STATUS MERCADO]]="GO",Table_1[[#This Row],[M. BRUTA TOTAL]],0)</f>
        <v>0</v>
      </c>
      <c r="CJ898" s="188">
        <f>IF(Table_1[[#This Row],[STATUS MERCADO]]="GO",Table_1[[#This Row],[PV UNIT. REALIZADO]]*Table_1[[#This Row],[QUANTIDADE]],0)</f>
        <v>0</v>
      </c>
    </row>
    <row r="899" ht="15" hidden="1">
      <c r="A899" s="7"/>
      <c r="B899" s="84" t="s">
        <v>79</v>
      </c>
      <c r="C899" s="85">
        <v>221078</v>
      </c>
      <c r="D899" s="85">
        <v>1056</v>
      </c>
      <c r="E899" s="85">
        <v>7896331100389</v>
      </c>
      <c r="F899" s="86" t="s">
        <v>563</v>
      </c>
      <c r="G899" s="75" t="s">
        <v>17</v>
      </c>
      <c r="H899" s="75">
        <v>2180</v>
      </c>
      <c r="I899" s="87" t="s">
        <v>559</v>
      </c>
      <c r="J899" s="75" t="s">
        <v>560</v>
      </c>
      <c r="K899" s="88" t="s">
        <v>84</v>
      </c>
      <c r="L899" s="88">
        <v>2</v>
      </c>
      <c r="M899" s="88">
        <v>0</v>
      </c>
      <c r="N899" s="75" t="s">
        <v>85</v>
      </c>
      <c r="O899" s="75" t="s">
        <v>437</v>
      </c>
      <c r="P899" s="89">
        <v>10.31</v>
      </c>
      <c r="Q899" s="90">
        <f>(17/100+7.6/100+1.65/100)*P899</f>
        <v>2.7063750000000004</v>
      </c>
      <c r="R899" s="90"/>
      <c r="S899" s="90"/>
      <c r="T899" s="90"/>
      <c r="U899" s="90"/>
      <c r="V899" s="90">
        <f>+P899-Q899+R899+S899+T899+U899</f>
        <v>7.603625</v>
      </c>
      <c r="W899" s="91">
        <f>(1.02/100)</f>
        <v>1.02E-2</v>
      </c>
      <c r="X899" s="91">
        <v>4.8E-3</v>
      </c>
      <c r="Y899" s="91">
        <v>0.17</v>
      </c>
      <c r="Z899" s="91">
        <v>1.65E-2</v>
      </c>
      <c r="AA899" s="91">
        <v>7.6E-2</v>
      </c>
      <c r="AB899" s="91">
        <f>SUM(W899:AA899)</f>
        <v>0.2775</v>
      </c>
      <c r="AC899" s="75">
        <v>2</v>
      </c>
      <c r="AD899" s="92">
        <f>IF(AL899="","",+AC899*AL899)</f>
        <v>38.74458598726115</v>
      </c>
      <c r="AE899" s="93">
        <f>IF(AL899="","",+AL899*AB899)</f>
        <v>5.375811305732485</v>
      </c>
      <c r="AF899" s="92">
        <f>IF(AL899="","",+AL899-AE899)</f>
        <v>13.996481687898092</v>
      </c>
      <c r="AG899" s="93">
        <f>+V899</f>
        <v>7.603625</v>
      </c>
      <c r="AH899" s="92">
        <f>IF(AF899="","",+AF899-AG899)</f>
        <v>6.3928566878980915</v>
      </c>
      <c r="AI899" s="92">
        <f>IF(AH899="","",+AH899*AC899)</f>
        <v>12.785713375796183</v>
      </c>
      <c r="AJ899" s="93">
        <v>12.29</v>
      </c>
      <c r="AK899" s="94">
        <v>0.33</v>
      </c>
      <c r="AL899" s="93">
        <f>IF(V899=0,"",V899/(1-AB899-AK899))</f>
        <v>19.372292993630577</v>
      </c>
      <c r="AM899" s="95">
        <v>0.33</v>
      </c>
      <c r="AN899" s="93">
        <f>IF(V899=0,"",V899/(1-AB899-AM899))</f>
        <v>19.372292993630577</v>
      </c>
      <c r="AO899" s="96">
        <v>1.2</v>
      </c>
      <c r="AP899" s="93">
        <f>IF(BD!AJ899="","",BD!AJ899*BD!AO899)</f>
        <v>14.747999999999998</v>
      </c>
      <c r="AQ899" s="91">
        <f>BD!AM899/BD!AK899-1</f>
        <v>0</v>
      </c>
      <c r="AR899" s="91">
        <f>IF(BD!AN899="","",IF(BD!AJ899="","",BD!AN899/BD!AJ899-1))</f>
        <v>0.5762646862189242</v>
      </c>
      <c r="AS899" s="91" t="str">
        <f>IF(BD!AN899="","",IF(BD!AN899&lt;BD!AL899,"ABAIXO DA META","DENTRO DA META"))</f>
        <v>DENTRO DA META</v>
      </c>
      <c r="AT899" s="91" t="str">
        <f>IF(BD!AJ899="","EM ANÁLISE",IF(BD!AP899&gt;=BD!AN899,"GO", "NO GO"))</f>
        <v>NO GO</v>
      </c>
      <c r="AU899" s="97">
        <f>IF(AN899="","",+BD!$AN899-AJ899)</f>
        <v>7.082292993630578</v>
      </c>
      <c r="AV899" s="98"/>
      <c r="AW899" s="90">
        <f>BD!P899*BD!AC899</f>
        <v>20.62</v>
      </c>
      <c r="AX899" s="90">
        <f>BD!V899*BD!AC899</f>
        <v>15.20725</v>
      </c>
      <c r="AY899" s="90">
        <f>IF(BD!AN899="","",BD!AN899*BD!AC899)</f>
        <v>38.74458598726115</v>
      </c>
      <c r="AZ899" s="75" t="s">
        <v>5272</v>
      </c>
      <c r="BA899" s="75"/>
      <c r="BB899" s="75"/>
      <c r="BC899" s="75"/>
      <c r="BD899" s="99" t="s">
        <v>5257</v>
      </c>
      <c r="BE899" s="100" t="s">
        <v>4</v>
      </c>
      <c r="BF899" s="100" t="s">
        <v>4</v>
      </c>
      <c r="BG899" s="99" t="s">
        <v>5258</v>
      </c>
      <c r="BH899" s="101"/>
      <c r="BI899" s="101"/>
      <c r="BJ899" s="101"/>
      <c r="BK899" s="101"/>
      <c r="BL899" s="101"/>
      <c r="BM899" s="101"/>
      <c r="BN899" s="101"/>
      <c r="BO899" s="103"/>
      <c r="BP899" s="99">
        <v>140.622</v>
      </c>
      <c r="BQ899" s="99">
        <v>121</v>
      </c>
      <c r="BR899" s="101"/>
      <c r="BS899" s="99" t="s">
        <v>5260</v>
      </c>
      <c r="BT899" s="99" t="s">
        <v>5261</v>
      </c>
      <c r="BU899" s="99">
        <v>5102</v>
      </c>
      <c r="BV899" s="99"/>
      <c r="BW899" s="99"/>
      <c r="BX899" s="99"/>
      <c r="BY899" s="99"/>
      <c r="BZ899" s="99"/>
      <c r="CA899" s="99"/>
      <c r="CB899" s="99"/>
      <c r="CC899" s="99">
        <v>102</v>
      </c>
      <c r="CD899" s="99">
        <v>8</v>
      </c>
      <c r="CE899" s="99">
        <v>8</v>
      </c>
      <c r="CF899" s="99"/>
      <c r="CG899" s="37" t="e">
        <f>VLOOKUP(Table_1[[#This Row],[EAN]],'[1]Planilha1'!$E:$R,13,0)</f>
        <v>#N/A</v>
      </c>
      <c r="CI899" s="188">
        <f>IF(Table_1[[#This Row],[STATUS MERCADO]]="GO",Table_1[[#This Row],[M. BRUTA TOTAL]],0)</f>
        <v>0</v>
      </c>
      <c r="CJ899" s="188">
        <f>IF(Table_1[[#This Row],[STATUS MERCADO]]="GO",Table_1[[#This Row],[PV UNIT. REALIZADO]]*Table_1[[#This Row],[QUANTIDADE]],0)</f>
        <v>0</v>
      </c>
    </row>
    <row r="900" ht="15" hidden="1">
      <c r="A900" s="7"/>
      <c r="B900" s="84" t="s">
        <v>79</v>
      </c>
      <c r="C900" s="75">
        <v>221079</v>
      </c>
      <c r="D900" s="75">
        <v>1023</v>
      </c>
      <c r="E900" s="85">
        <v>7896331101195</v>
      </c>
      <c r="F900" s="86" t="s">
        <v>564</v>
      </c>
      <c r="G900" s="75" t="s">
        <v>17</v>
      </c>
      <c r="H900" s="75">
        <v>2180</v>
      </c>
      <c r="I900" s="87" t="s">
        <v>559</v>
      </c>
      <c r="J900" s="75" t="s">
        <v>560</v>
      </c>
      <c r="K900" s="88" t="s">
        <v>84</v>
      </c>
      <c r="L900" s="88">
        <v>2</v>
      </c>
      <c r="M900" s="88">
        <v>0</v>
      </c>
      <c r="N900" s="75" t="s">
        <v>85</v>
      </c>
      <c r="O900" s="105">
        <v>27152731000109</v>
      </c>
      <c r="P900" s="89"/>
      <c r="Q900" s="90">
        <f>(17/100+7.6/100+1.65/100)*P900</f>
        <v>0</v>
      </c>
      <c r="R900" s="90"/>
      <c r="S900" s="90"/>
      <c r="T900" s="90"/>
      <c r="U900" s="90"/>
      <c r="V900" s="90">
        <f>+P900-Q900+R900+S900+T900+U900</f>
        <v>0</v>
      </c>
      <c r="W900" s="91">
        <f>(1.02/100)</f>
        <v>1.02E-2</v>
      </c>
      <c r="X900" s="91">
        <v>4.8E-3</v>
      </c>
      <c r="Y900" s="91">
        <v>0.17</v>
      </c>
      <c r="Z900" s="91">
        <v>1.65E-2</v>
      </c>
      <c r="AA900" s="91">
        <v>7.6E-2</v>
      </c>
      <c r="AB900" s="91">
        <f>SUM(W900:AA900)</f>
        <v>0.2775</v>
      </c>
      <c r="AC900" s="75">
        <v>2</v>
      </c>
      <c r="AD900" s="92">
        <f>IF(AL900="","",+AC900*AL900)</f>
      </c>
      <c r="AE900" s="93">
        <f>IF(AL900="","",+AL900*AB900)</f>
      </c>
      <c r="AF900" s="92">
        <f>IF(AL900="","",+AL900-AE900)</f>
      </c>
      <c r="AG900" s="93">
        <f>+V900</f>
        <v>0</v>
      </c>
      <c r="AH900" s="92">
        <f>IF(AF900="","",+AF900-AG900)</f>
      </c>
      <c r="AI900" s="92">
        <f>IF(AH900="","",+AH900*AC900)</f>
      </c>
      <c r="AJ900" s="93"/>
      <c r="AK900" s="94">
        <v>0.33</v>
      </c>
      <c r="AL900" s="93">
        <f>IF(V900=0,"",V900/(1-AB900-AK900))</f>
      </c>
      <c r="AM900" s="95">
        <v>0.33</v>
      </c>
      <c r="AN900" s="93">
        <f>IF(V900=0,"",V900/(1-AB900-AM900))</f>
      </c>
      <c r="AO900" s="96">
        <v>1.2</v>
      </c>
      <c r="AP900" s="93">
        <f>IF(BD!AJ900="","",BD!AJ900*BD!AO900)</f>
      </c>
      <c r="AQ900" s="91">
        <f>BD!AM900/BD!AK900-1</f>
        <v>0</v>
      </c>
      <c r="AR900" s="91">
        <f>IF(BD!AN900="","",IF(BD!AJ900="","",BD!AN900/BD!AJ900-1))</f>
      </c>
      <c r="AS900" s="91">
        <f>IF(BD!AN900="","",IF(BD!AN900&lt;BD!AL900,"ABAIXO DA META","DENTRO DA META"))</f>
      </c>
      <c r="AT900" s="91" t="str">
        <f>IF(BD!AJ900="","EM ANÁLISE",IF(BD!AP900&gt;=BD!AN900,"GO", "NO GO"))</f>
        <v>EM ANÁLISE</v>
      </c>
      <c r="AU900" s="97">
        <f>IF(AN900="","",+BD!$AN900-AJ900)</f>
      </c>
      <c r="AV900" s="98"/>
      <c r="AW900" s="90">
        <f>BD!P900*BD!AC900</f>
        <v>0</v>
      </c>
      <c r="AX900" s="90">
        <f>BD!V900*BD!AC900</f>
        <v>0</v>
      </c>
      <c r="AY900" s="90">
        <f>IF(BD!AN900="","",BD!AN900*BD!AC900)</f>
      </c>
      <c r="AZ900" s="75" t="s">
        <v>123</v>
      </c>
      <c r="BA900" s="75"/>
      <c r="BB900" s="75"/>
      <c r="BC900" s="75"/>
      <c r="BD900" s="104"/>
      <c r="BE900" s="104"/>
      <c r="BF900" s="101"/>
      <c r="BG900" s="101"/>
      <c r="BH900" s="101"/>
      <c r="BI900" s="101"/>
      <c r="BJ900" s="101"/>
      <c r="BK900" s="101"/>
      <c r="BL900" s="101"/>
      <c r="BM900" s="101"/>
      <c r="BN900" s="101"/>
      <c r="BO900" s="103"/>
      <c r="BP900" s="101"/>
      <c r="BQ900" s="101"/>
      <c r="BR900" s="101"/>
      <c r="BS900" s="101"/>
      <c r="BT900" s="101"/>
      <c r="BU900" s="101"/>
      <c r="BV900" s="101"/>
      <c r="BW900" s="101"/>
      <c r="BX900" s="101"/>
      <c r="BY900" s="101"/>
      <c r="BZ900" s="101"/>
      <c r="CA900" s="101"/>
      <c r="CB900" s="101"/>
      <c r="CC900" s="101"/>
      <c r="CD900" s="101"/>
      <c r="CE900" s="101"/>
      <c r="CF900" s="101"/>
      <c r="CG900" s="37" t="e">
        <f>VLOOKUP(Table_1[[#This Row],[EAN]],'[1]Planilha1'!$E:$R,13,0)</f>
        <v>#N/A</v>
      </c>
      <c r="CI900" s="188">
        <f>IF(Table_1[[#This Row],[STATUS MERCADO]]="GO",Table_1[[#This Row],[M. BRUTA TOTAL]],0)</f>
        <v>0</v>
      </c>
      <c r="CJ900" s="188">
        <f>IF(Table_1[[#This Row],[STATUS MERCADO]]="GO",Table_1[[#This Row],[PV UNIT. REALIZADO]]*Table_1[[#This Row],[QUANTIDADE]],0)</f>
        <v>0</v>
      </c>
    </row>
    <row r="901" ht="15" hidden="1">
      <c r="A901" s="7"/>
      <c r="B901" s="84" t="s">
        <v>79</v>
      </c>
      <c r="C901" s="75">
        <v>221080</v>
      </c>
      <c r="D901" s="75">
        <v>1024</v>
      </c>
      <c r="E901" s="85">
        <v>7896331100143</v>
      </c>
      <c r="F901" s="86" t="s">
        <v>565</v>
      </c>
      <c r="G901" s="75" t="s">
        <v>17</v>
      </c>
      <c r="H901" s="75">
        <v>2180</v>
      </c>
      <c r="I901" s="87" t="s">
        <v>559</v>
      </c>
      <c r="J901" s="75" t="s">
        <v>560</v>
      </c>
      <c r="K901" s="88" t="s">
        <v>84</v>
      </c>
      <c r="L901" s="88">
        <v>2</v>
      </c>
      <c r="M901" s="88">
        <v>0</v>
      </c>
      <c r="N901" s="75" t="s">
        <v>85</v>
      </c>
      <c r="O901" s="105">
        <v>27152731000109</v>
      </c>
      <c r="P901" s="89"/>
      <c r="Q901" s="90">
        <f>(17/100+7.6/100+1.65/100)*P901</f>
        <v>0</v>
      </c>
      <c r="R901" s="90"/>
      <c r="S901" s="90"/>
      <c r="T901" s="90"/>
      <c r="U901" s="90"/>
      <c r="V901" s="90">
        <f>+P901-Q901+R901+S901+T901+U901</f>
        <v>0</v>
      </c>
      <c r="W901" s="91">
        <f>(1.02/100)</f>
        <v>1.02E-2</v>
      </c>
      <c r="X901" s="91">
        <v>4.8E-3</v>
      </c>
      <c r="Y901" s="91">
        <v>0.17</v>
      </c>
      <c r="Z901" s="91">
        <v>1.65E-2</v>
      </c>
      <c r="AA901" s="91">
        <v>7.6E-2</v>
      </c>
      <c r="AB901" s="91">
        <f>SUM(W901:AA901)</f>
        <v>0.2775</v>
      </c>
      <c r="AC901" s="75">
        <v>2</v>
      </c>
      <c r="AD901" s="92">
        <f>IF(AL901="","",+AC901*AL901)</f>
      </c>
      <c r="AE901" s="93">
        <f>IF(AL901="","",+AL901*AB901)</f>
      </c>
      <c r="AF901" s="92">
        <f>IF(AL901="","",+AL901-AE901)</f>
      </c>
      <c r="AG901" s="93">
        <f>+V901</f>
        <v>0</v>
      </c>
      <c r="AH901" s="92">
        <f>IF(AF901="","",+AF901-AG901)</f>
      </c>
      <c r="AI901" s="92">
        <f>IF(AH901="","",+AH901*AC901)</f>
      </c>
      <c r="AJ901" s="93"/>
      <c r="AK901" s="94">
        <v>0.33</v>
      </c>
      <c r="AL901" s="93">
        <f>IF(V901=0,"",V901/(1-AB901-AK901))</f>
      </c>
      <c r="AM901" s="95">
        <v>0.33</v>
      </c>
      <c r="AN901" s="93">
        <f>IF(V901=0,"",V901/(1-AB901-AM901))</f>
      </c>
      <c r="AO901" s="96">
        <v>1.2</v>
      </c>
      <c r="AP901" s="93">
        <f>IF(BD!AJ901="","",BD!AJ901*BD!AO901)</f>
      </c>
      <c r="AQ901" s="91">
        <f>BD!AM901/BD!AK901-1</f>
        <v>0</v>
      </c>
      <c r="AR901" s="91">
        <f>IF(BD!AN901="","",IF(BD!AJ901="","",BD!AN901/BD!AJ901-1))</f>
      </c>
      <c r="AS901" s="91">
        <f>IF(BD!AN901="","",IF(BD!AN901&lt;BD!AL901,"ABAIXO DA META","DENTRO DA META"))</f>
      </c>
      <c r="AT901" s="91" t="str">
        <f>IF(BD!AJ901="","EM ANÁLISE",IF(BD!AP901&gt;=BD!AN901,"GO", "NO GO"))</f>
        <v>EM ANÁLISE</v>
      </c>
      <c r="AU901" s="97">
        <f>IF(AN901="","",+BD!$AN901-AJ901)</f>
      </c>
      <c r="AV901" s="98"/>
      <c r="AW901" s="90">
        <f>BD!P901*BD!AC901</f>
        <v>0</v>
      </c>
      <c r="AX901" s="90">
        <f>BD!V901*BD!AC901</f>
        <v>0</v>
      </c>
      <c r="AY901" s="90">
        <f>IF(BD!AN901="","",BD!AN901*BD!AC901)</f>
      </c>
      <c r="AZ901" s="75" t="s">
        <v>123</v>
      </c>
      <c r="BA901" s="75"/>
      <c r="BB901" s="75"/>
      <c r="BC901" s="75"/>
      <c r="BD901" s="104"/>
      <c r="BE901" s="104"/>
      <c r="BF901" s="101"/>
      <c r="BG901" s="101"/>
      <c r="BH901" s="101"/>
      <c r="BI901" s="101"/>
      <c r="BJ901" s="101"/>
      <c r="BK901" s="101"/>
      <c r="BL901" s="101"/>
      <c r="BM901" s="101"/>
      <c r="BN901" s="101"/>
      <c r="BO901" s="103"/>
      <c r="BP901" s="101"/>
      <c r="BQ901" s="101"/>
      <c r="BR901" s="101"/>
      <c r="BS901" s="101"/>
      <c r="BT901" s="101"/>
      <c r="BU901" s="101"/>
      <c r="BV901" s="101"/>
      <c r="BW901" s="101"/>
      <c r="BX901" s="101"/>
      <c r="BY901" s="101"/>
      <c r="BZ901" s="101"/>
      <c r="CA901" s="101"/>
      <c r="CB901" s="101"/>
      <c r="CC901" s="101"/>
      <c r="CD901" s="101"/>
      <c r="CE901" s="101"/>
      <c r="CF901" s="101"/>
      <c r="CG901" s="37" t="e">
        <f>VLOOKUP(Table_1[[#This Row],[EAN]],'[1]Planilha1'!$E:$R,13,0)</f>
        <v>#N/A</v>
      </c>
      <c r="CI901" s="188">
        <f>IF(Table_1[[#This Row],[STATUS MERCADO]]="GO",Table_1[[#This Row],[M. BRUTA TOTAL]],0)</f>
        <v>0</v>
      </c>
      <c r="CJ901" s="188">
        <f>IF(Table_1[[#This Row],[STATUS MERCADO]]="GO",Table_1[[#This Row],[PV UNIT. REALIZADO]]*Table_1[[#This Row],[QUANTIDADE]],0)</f>
        <v>0</v>
      </c>
    </row>
    <row r="902" ht="15" hidden="1">
      <c r="A902" s="7"/>
      <c r="B902" s="84" t="s">
        <v>79</v>
      </c>
      <c r="C902" s="75">
        <v>221081</v>
      </c>
      <c r="D902" s="75">
        <v>1019</v>
      </c>
      <c r="E902" s="85">
        <v>7896331100136</v>
      </c>
      <c r="F902" s="86" t="s">
        <v>566</v>
      </c>
      <c r="G902" s="75" t="s">
        <v>17</v>
      </c>
      <c r="H902" s="75">
        <v>2180</v>
      </c>
      <c r="I902" s="87" t="s">
        <v>559</v>
      </c>
      <c r="J902" s="75" t="s">
        <v>560</v>
      </c>
      <c r="K902" s="88" t="s">
        <v>84</v>
      </c>
      <c r="L902" s="88">
        <v>2</v>
      </c>
      <c r="M902" s="88">
        <v>0</v>
      </c>
      <c r="N902" s="75" t="s">
        <v>85</v>
      </c>
      <c r="O902" s="105">
        <v>27152731000109</v>
      </c>
      <c r="P902" s="89"/>
      <c r="Q902" s="90">
        <f>(17/100+7.6/100+1.65/100)*P902</f>
        <v>0</v>
      </c>
      <c r="R902" s="90"/>
      <c r="S902" s="90"/>
      <c r="T902" s="90"/>
      <c r="U902" s="90"/>
      <c r="V902" s="90">
        <f>+P902-Q902+R902+S902+T902+U902</f>
        <v>0</v>
      </c>
      <c r="W902" s="91">
        <f>(1.02/100)</f>
        <v>1.02E-2</v>
      </c>
      <c r="X902" s="91">
        <v>4.8E-3</v>
      </c>
      <c r="Y902" s="91">
        <v>0.17</v>
      </c>
      <c r="Z902" s="91">
        <v>1.65E-2</v>
      </c>
      <c r="AA902" s="91">
        <v>7.6E-2</v>
      </c>
      <c r="AB902" s="91">
        <f>SUM(W902:AA902)</f>
        <v>0.2775</v>
      </c>
      <c r="AC902" s="75">
        <v>2</v>
      </c>
      <c r="AD902" s="92">
        <f>IF(AL902="","",+AC902*AL902)</f>
      </c>
      <c r="AE902" s="93">
        <f>IF(AL902="","",+AL902*AB902)</f>
      </c>
      <c r="AF902" s="92">
        <f>IF(AL902="","",+AL902-AE902)</f>
      </c>
      <c r="AG902" s="93">
        <f>+V902</f>
        <v>0</v>
      </c>
      <c r="AH902" s="92">
        <f>IF(AF902="","",+AF902-AG902)</f>
      </c>
      <c r="AI902" s="92">
        <f>IF(AH902="","",+AH902*AC902)</f>
      </c>
      <c r="AJ902" s="93"/>
      <c r="AK902" s="94">
        <v>0.33</v>
      </c>
      <c r="AL902" s="93">
        <f>IF(V902=0,"",V902/(1-AB902-AK902))</f>
      </c>
      <c r="AM902" s="95">
        <v>0.33</v>
      </c>
      <c r="AN902" s="93">
        <f>IF(V902=0,"",V902/(1-AB902-AM902))</f>
      </c>
      <c r="AO902" s="96">
        <v>1.2</v>
      </c>
      <c r="AP902" s="93">
        <f>IF(BD!AJ902="","",BD!AJ902*BD!AO902)</f>
      </c>
      <c r="AQ902" s="91">
        <f>BD!AM902/BD!AK902-1</f>
        <v>0</v>
      </c>
      <c r="AR902" s="91">
        <f>IF(BD!AN902="","",IF(BD!AJ902="","",BD!AN902/BD!AJ902-1))</f>
      </c>
      <c r="AS902" s="91">
        <f>IF(BD!AN902="","",IF(BD!AN902&lt;BD!AL902,"ABAIXO DA META","DENTRO DA META"))</f>
      </c>
      <c r="AT902" s="91" t="str">
        <f>IF(BD!AJ902="","EM ANÁLISE",IF(BD!AP902&gt;=BD!AN902,"GO", "NO GO"))</f>
        <v>EM ANÁLISE</v>
      </c>
      <c r="AU902" s="97">
        <f>IF(AN902="","",+BD!$AN902-AJ902)</f>
      </c>
      <c r="AV902" s="98"/>
      <c r="AW902" s="90">
        <f>BD!P902*BD!AC902</f>
        <v>0</v>
      </c>
      <c r="AX902" s="90">
        <f>BD!V902*BD!AC902</f>
        <v>0</v>
      </c>
      <c r="AY902" s="90">
        <f>IF(BD!AN902="","",BD!AN902*BD!AC902)</f>
      </c>
      <c r="AZ902" s="75" t="s">
        <v>123</v>
      </c>
      <c r="BA902" s="75"/>
      <c r="BB902" s="75"/>
      <c r="BC902" s="75"/>
      <c r="BD902" s="104"/>
      <c r="BE902" s="104"/>
      <c r="BF902" s="101"/>
      <c r="BG902" s="101"/>
      <c r="BH902" s="101"/>
      <c r="BI902" s="101"/>
      <c r="BJ902" s="101"/>
      <c r="BK902" s="101"/>
      <c r="BL902" s="101"/>
      <c r="BM902" s="101"/>
      <c r="BN902" s="101"/>
      <c r="BO902" s="103"/>
      <c r="BP902" s="101"/>
      <c r="BQ902" s="101"/>
      <c r="BR902" s="101"/>
      <c r="BS902" s="101"/>
      <c r="BT902" s="101"/>
      <c r="BU902" s="101"/>
      <c r="BV902" s="101"/>
      <c r="BW902" s="101"/>
      <c r="BX902" s="101"/>
      <c r="BY902" s="101"/>
      <c r="BZ902" s="101"/>
      <c r="CA902" s="101"/>
      <c r="CB902" s="101"/>
      <c r="CC902" s="101"/>
      <c r="CD902" s="101"/>
      <c r="CE902" s="101"/>
      <c r="CF902" s="101"/>
      <c r="CG902" s="37" t="e">
        <f>VLOOKUP(Table_1[[#This Row],[EAN]],'[1]Planilha1'!$E:$R,13,0)</f>
        <v>#N/A</v>
      </c>
      <c r="CI902" s="188">
        <f>IF(Table_1[[#This Row],[STATUS MERCADO]]="GO",Table_1[[#This Row],[M. BRUTA TOTAL]],0)</f>
        <v>0</v>
      </c>
      <c r="CJ902" s="188">
        <f>IF(Table_1[[#This Row],[STATUS MERCADO]]="GO",Table_1[[#This Row],[PV UNIT. REALIZADO]]*Table_1[[#This Row],[QUANTIDADE]],0)</f>
        <v>0</v>
      </c>
    </row>
    <row r="903" ht="15" hidden="1">
      <c r="A903" s="7"/>
      <c r="B903" s="84" t="s">
        <v>79</v>
      </c>
      <c r="C903" s="75">
        <v>221082</v>
      </c>
      <c r="D903" s="75">
        <v>132</v>
      </c>
      <c r="E903" s="85">
        <v>7896066766072</v>
      </c>
      <c r="F903" s="86" t="s">
        <v>567</v>
      </c>
      <c r="G903" s="75" t="s">
        <v>17</v>
      </c>
      <c r="H903" s="75">
        <v>2180</v>
      </c>
      <c r="I903" s="87" t="s">
        <v>559</v>
      </c>
      <c r="J903" s="75" t="s">
        <v>560</v>
      </c>
      <c r="K903" s="88" t="s">
        <v>84</v>
      </c>
      <c r="L903" s="88">
        <v>2</v>
      </c>
      <c r="M903" s="88">
        <v>0</v>
      </c>
      <c r="N903" s="75" t="s">
        <v>85</v>
      </c>
      <c r="O903" s="105">
        <v>27152731000109</v>
      </c>
      <c r="P903" s="89"/>
      <c r="Q903" s="90">
        <f>(17/100+7.6/100+1.65/100)*P903</f>
        <v>0</v>
      </c>
      <c r="R903" s="90"/>
      <c r="S903" s="90"/>
      <c r="T903" s="90"/>
      <c r="U903" s="90"/>
      <c r="V903" s="90">
        <f>+P903-Q903+R903+S903+T903+U903</f>
        <v>0</v>
      </c>
      <c r="W903" s="91">
        <f>(1.02/100)</f>
        <v>1.02E-2</v>
      </c>
      <c r="X903" s="91">
        <v>4.8E-3</v>
      </c>
      <c r="Y903" s="91">
        <v>0.17</v>
      </c>
      <c r="Z903" s="91">
        <v>1.65E-2</v>
      </c>
      <c r="AA903" s="91">
        <v>7.6E-2</v>
      </c>
      <c r="AB903" s="91">
        <f>SUM(W903:AA903)</f>
        <v>0.2775</v>
      </c>
      <c r="AC903" s="75">
        <v>2</v>
      </c>
      <c r="AD903" s="92">
        <f>IF(AL903="","",+AC903*AL903)</f>
      </c>
      <c r="AE903" s="93">
        <f>IF(AL903="","",+AL903*AB903)</f>
      </c>
      <c r="AF903" s="92">
        <f>IF(AL903="","",+AL903-AE903)</f>
      </c>
      <c r="AG903" s="93">
        <f>+V903</f>
        <v>0</v>
      </c>
      <c r="AH903" s="92">
        <f>IF(AF903="","",+AF903-AG903)</f>
      </c>
      <c r="AI903" s="92">
        <f>IF(AH903="","",+AH903*AC903)</f>
      </c>
      <c r="AJ903" s="93"/>
      <c r="AK903" s="94">
        <v>0.33</v>
      </c>
      <c r="AL903" s="93">
        <f>IF(V903=0,"",V903/(1-AB903-AK903))</f>
      </c>
      <c r="AM903" s="95">
        <v>0.33</v>
      </c>
      <c r="AN903" s="93">
        <f>IF(V903=0,"",V903/(1-AB903-AM903))</f>
      </c>
      <c r="AO903" s="96">
        <v>1.2</v>
      </c>
      <c r="AP903" s="93">
        <f>IF(BD!AJ903="","",BD!AJ903*BD!AO903)</f>
      </c>
      <c r="AQ903" s="91">
        <f>BD!AM903/BD!AK903-1</f>
        <v>0</v>
      </c>
      <c r="AR903" s="91">
        <f>IF(BD!AN903="","",IF(BD!AJ903="","",BD!AN903/BD!AJ903-1))</f>
      </c>
      <c r="AS903" s="91">
        <f>IF(BD!AN903="","",IF(BD!AN903&lt;BD!AL903,"ABAIXO DA META","DENTRO DA META"))</f>
      </c>
      <c r="AT903" s="91" t="str">
        <f>IF(BD!AJ903="","EM ANÁLISE",IF(BD!AP903&gt;=BD!AN903,"GO", "NO GO"))</f>
        <v>EM ANÁLISE</v>
      </c>
      <c r="AU903" s="97">
        <f>IF(AN903="","",+BD!$AN903-AJ903)</f>
      </c>
      <c r="AV903" s="98"/>
      <c r="AW903" s="90">
        <f>BD!P903*BD!AC903</f>
        <v>0</v>
      </c>
      <c r="AX903" s="90">
        <f>BD!V903*BD!AC903</f>
        <v>0</v>
      </c>
      <c r="AY903" s="90">
        <f>IF(BD!AN903="","",BD!AN903*BD!AC903)</f>
      </c>
      <c r="AZ903" s="75" t="s">
        <v>123</v>
      </c>
      <c r="BA903" s="75"/>
      <c r="BB903" s="75"/>
      <c r="BC903" s="75"/>
      <c r="BD903" s="104"/>
      <c r="BE903" s="104"/>
      <c r="BF903" s="101"/>
      <c r="BG903" s="101"/>
      <c r="BH903" s="101"/>
      <c r="BI903" s="101"/>
      <c r="BJ903" s="101"/>
      <c r="BK903" s="101"/>
      <c r="BL903" s="101"/>
      <c r="BM903" s="101"/>
      <c r="BN903" s="101"/>
      <c r="BO903" s="103"/>
      <c r="BP903" s="101"/>
      <c r="BQ903" s="101"/>
      <c r="BR903" s="101"/>
      <c r="BS903" s="101"/>
      <c r="BT903" s="101"/>
      <c r="BU903" s="101"/>
      <c r="BV903" s="101"/>
      <c r="BW903" s="101"/>
      <c r="BX903" s="101"/>
      <c r="BY903" s="101"/>
      <c r="BZ903" s="101"/>
      <c r="CA903" s="101"/>
      <c r="CB903" s="101"/>
      <c r="CC903" s="101"/>
      <c r="CD903" s="101"/>
      <c r="CE903" s="101"/>
      <c r="CF903" s="101"/>
      <c r="CG903" s="37" t="e">
        <f>VLOOKUP(Table_1[[#This Row],[EAN]],'[1]Planilha1'!$E:$R,13,0)</f>
        <v>#N/A</v>
      </c>
      <c r="CI903" s="188">
        <f>IF(Table_1[[#This Row],[STATUS MERCADO]]="GO",Table_1[[#This Row],[M. BRUTA TOTAL]],0)</f>
        <v>0</v>
      </c>
      <c r="CJ903" s="188">
        <f>IF(Table_1[[#This Row],[STATUS MERCADO]]="GO",Table_1[[#This Row],[PV UNIT. REALIZADO]]*Table_1[[#This Row],[QUANTIDADE]],0)</f>
        <v>0</v>
      </c>
    </row>
    <row r="904" ht="15" hidden="1">
      <c r="A904" s="7"/>
      <c r="B904" s="84" t="s">
        <v>79</v>
      </c>
      <c r="C904" s="75">
        <v>221083</v>
      </c>
      <c r="D904" s="75">
        <v>133</v>
      </c>
      <c r="E904" s="85">
        <v>7896066766089</v>
      </c>
      <c r="F904" s="86" t="s">
        <v>568</v>
      </c>
      <c r="G904" s="75" t="s">
        <v>17</v>
      </c>
      <c r="H904" s="75">
        <v>2180</v>
      </c>
      <c r="I904" s="87" t="s">
        <v>559</v>
      </c>
      <c r="J904" s="75" t="s">
        <v>560</v>
      </c>
      <c r="K904" s="88" t="s">
        <v>84</v>
      </c>
      <c r="L904" s="88">
        <v>2</v>
      </c>
      <c r="M904" s="88">
        <v>0</v>
      </c>
      <c r="N904" s="75" t="s">
        <v>85</v>
      </c>
      <c r="O904" s="105">
        <v>27152731000109</v>
      </c>
      <c r="P904" s="89"/>
      <c r="Q904" s="90">
        <f>(17/100+7.6/100+1.65/100)*P904</f>
        <v>0</v>
      </c>
      <c r="R904" s="90"/>
      <c r="S904" s="90"/>
      <c r="T904" s="90"/>
      <c r="U904" s="90"/>
      <c r="V904" s="90">
        <f>+P904-Q904+R904+S904+T904+U904</f>
        <v>0</v>
      </c>
      <c r="W904" s="91">
        <f>(1.02/100)</f>
        <v>1.02E-2</v>
      </c>
      <c r="X904" s="91">
        <v>4.8E-3</v>
      </c>
      <c r="Y904" s="91">
        <v>0.17</v>
      </c>
      <c r="Z904" s="91">
        <v>1.65E-2</v>
      </c>
      <c r="AA904" s="91">
        <v>7.6E-2</v>
      </c>
      <c r="AB904" s="91">
        <f>SUM(W904:AA904)</f>
        <v>0.2775</v>
      </c>
      <c r="AC904" s="75">
        <v>2</v>
      </c>
      <c r="AD904" s="92">
        <f>IF(AL904="","",+AC904*AL904)</f>
      </c>
      <c r="AE904" s="93">
        <f>IF(AL904="","",+AL904*AB904)</f>
      </c>
      <c r="AF904" s="92">
        <f>IF(AL904="","",+AL904-AE904)</f>
      </c>
      <c r="AG904" s="93">
        <f>+V904</f>
        <v>0</v>
      </c>
      <c r="AH904" s="92">
        <f>IF(AF904="","",+AF904-AG904)</f>
      </c>
      <c r="AI904" s="92">
        <f>IF(AH904="","",+AH904*AC904)</f>
      </c>
      <c r="AJ904" s="93"/>
      <c r="AK904" s="94">
        <v>0.33</v>
      </c>
      <c r="AL904" s="93">
        <f>IF(V904=0,"",V904/(1-AB904-AK904))</f>
      </c>
      <c r="AM904" s="95">
        <v>0.33</v>
      </c>
      <c r="AN904" s="93">
        <f>IF(V904=0,"",V904/(1-AB904-AM904))</f>
      </c>
      <c r="AO904" s="96">
        <v>1.2</v>
      </c>
      <c r="AP904" s="93">
        <f>IF(BD!AJ904="","",BD!AJ904*BD!AO904)</f>
      </c>
      <c r="AQ904" s="91">
        <f>BD!AM904/BD!AK904-1</f>
        <v>0</v>
      </c>
      <c r="AR904" s="91">
        <f>IF(BD!AN904="","",IF(BD!AJ904="","",BD!AN904/BD!AJ904-1))</f>
      </c>
      <c r="AS904" s="91">
        <f>IF(BD!AN904="","",IF(BD!AN904&lt;BD!AL904,"ABAIXO DA META","DENTRO DA META"))</f>
      </c>
      <c r="AT904" s="91" t="str">
        <f>IF(BD!AJ904="","EM ANÁLISE",IF(BD!AP904&gt;=BD!AN904,"GO", "NO GO"))</f>
        <v>EM ANÁLISE</v>
      </c>
      <c r="AU904" s="97">
        <f>IF(AN904="","",+BD!$AN904-AJ904)</f>
      </c>
      <c r="AV904" s="98"/>
      <c r="AW904" s="90">
        <f>BD!P904*BD!AC904</f>
        <v>0</v>
      </c>
      <c r="AX904" s="90">
        <f>BD!V904*BD!AC904</f>
        <v>0</v>
      </c>
      <c r="AY904" s="90">
        <f>IF(BD!AN904="","",BD!AN904*BD!AC904)</f>
      </c>
      <c r="AZ904" s="75" t="s">
        <v>123</v>
      </c>
      <c r="BA904" s="75"/>
      <c r="BB904" s="75"/>
      <c r="BC904" s="75"/>
      <c r="BD904" s="104"/>
      <c r="BE904" s="104"/>
      <c r="BF904" s="101"/>
      <c r="BG904" s="101"/>
      <c r="BH904" s="101"/>
      <c r="BI904" s="101"/>
      <c r="BJ904" s="101"/>
      <c r="BK904" s="101"/>
      <c r="BL904" s="101"/>
      <c r="BM904" s="101"/>
      <c r="BN904" s="101"/>
      <c r="BO904" s="103"/>
      <c r="BP904" s="101"/>
      <c r="BQ904" s="101"/>
      <c r="BR904" s="101"/>
      <c r="BS904" s="101"/>
      <c r="BT904" s="101"/>
      <c r="BU904" s="101"/>
      <c r="BV904" s="101"/>
      <c r="BW904" s="101"/>
      <c r="BX904" s="101"/>
      <c r="BY904" s="101"/>
      <c r="BZ904" s="101"/>
      <c r="CA904" s="101"/>
      <c r="CB904" s="101"/>
      <c r="CC904" s="101"/>
      <c r="CD904" s="101"/>
      <c r="CE904" s="101"/>
      <c r="CF904" s="101"/>
      <c r="CG904" s="37" t="e">
        <f>VLOOKUP(Table_1[[#This Row],[EAN]],'[1]Planilha1'!$E:$R,13,0)</f>
        <v>#N/A</v>
      </c>
      <c r="CI904" s="188">
        <f>IF(Table_1[[#This Row],[STATUS MERCADO]]="GO",Table_1[[#This Row],[M. BRUTA TOTAL]],0)</f>
        <v>0</v>
      </c>
      <c r="CJ904" s="188">
        <f>IF(Table_1[[#This Row],[STATUS MERCADO]]="GO",Table_1[[#This Row],[PV UNIT. REALIZADO]]*Table_1[[#This Row],[QUANTIDADE]],0)</f>
        <v>0</v>
      </c>
    </row>
    <row r="905" ht="15" hidden="1">
      <c r="A905" s="7"/>
      <c r="B905" s="84" t="s">
        <v>79</v>
      </c>
      <c r="C905" s="75">
        <v>221084</v>
      </c>
      <c r="D905" s="75">
        <v>136</v>
      </c>
      <c r="E905" s="85">
        <v>7896066766119</v>
      </c>
      <c r="F905" s="86" t="s">
        <v>569</v>
      </c>
      <c r="G905" s="75" t="s">
        <v>17</v>
      </c>
      <c r="H905" s="75">
        <v>2180</v>
      </c>
      <c r="I905" s="87" t="s">
        <v>559</v>
      </c>
      <c r="J905" s="75" t="s">
        <v>560</v>
      </c>
      <c r="K905" s="88" t="s">
        <v>84</v>
      </c>
      <c r="L905" s="88">
        <v>1</v>
      </c>
      <c r="M905" s="88">
        <v>0</v>
      </c>
      <c r="N905" s="75" t="s">
        <v>85</v>
      </c>
      <c r="O905" s="105">
        <v>27152731000109</v>
      </c>
      <c r="P905" s="89"/>
      <c r="Q905" s="90">
        <f>(17/100+7.6/100+1.65/100)*P905</f>
        <v>0</v>
      </c>
      <c r="R905" s="90"/>
      <c r="S905" s="90"/>
      <c r="T905" s="90"/>
      <c r="U905" s="90"/>
      <c r="V905" s="90">
        <f>+P905-Q905+R905+S905+T905+U905</f>
        <v>0</v>
      </c>
      <c r="W905" s="91">
        <f>(1.02/100)</f>
        <v>1.02E-2</v>
      </c>
      <c r="X905" s="91">
        <v>4.8E-3</v>
      </c>
      <c r="Y905" s="91">
        <v>0.17</v>
      </c>
      <c r="Z905" s="91">
        <v>1.65E-2</v>
      </c>
      <c r="AA905" s="91">
        <v>7.6E-2</v>
      </c>
      <c r="AB905" s="91">
        <f>SUM(W905:AA905)</f>
        <v>0.2775</v>
      </c>
      <c r="AC905" s="75">
        <v>1</v>
      </c>
      <c r="AD905" s="92">
        <f>IF(AL905="","",+AC905*AL905)</f>
      </c>
      <c r="AE905" s="93">
        <f>IF(AL905="","",+AL905*AB905)</f>
      </c>
      <c r="AF905" s="92">
        <f>IF(AL905="","",+AL905-AE905)</f>
      </c>
      <c r="AG905" s="93">
        <f>+V905</f>
        <v>0</v>
      </c>
      <c r="AH905" s="92">
        <f>IF(AF905="","",+AF905-AG905)</f>
      </c>
      <c r="AI905" s="92">
        <f>IF(AH905="","",+AH905*AC905)</f>
      </c>
      <c r="AJ905" s="93"/>
      <c r="AK905" s="94">
        <v>0.33</v>
      </c>
      <c r="AL905" s="93">
        <f>IF(V905=0,"",V905/(1-AB905-AK905))</f>
      </c>
      <c r="AM905" s="95">
        <v>0.33</v>
      </c>
      <c r="AN905" s="93">
        <f>IF(V905=0,"",V905/(1-AB905-AM905))</f>
      </c>
      <c r="AO905" s="96">
        <v>1.2</v>
      </c>
      <c r="AP905" s="93">
        <f>IF(BD!AJ905="","",BD!AJ905*BD!AO905)</f>
      </c>
      <c r="AQ905" s="91">
        <f>BD!AM905/BD!AK905-1</f>
        <v>0</v>
      </c>
      <c r="AR905" s="91">
        <f>IF(BD!AN905="","",IF(BD!AJ905="","",BD!AN905/BD!AJ905-1))</f>
      </c>
      <c r="AS905" s="91">
        <f>IF(BD!AN905="","",IF(BD!AN905&lt;BD!AL905,"ABAIXO DA META","DENTRO DA META"))</f>
      </c>
      <c r="AT905" s="91" t="str">
        <f>IF(BD!AJ905="","EM ANÁLISE",IF(BD!AP905&gt;=BD!AN905,"GO", "NO GO"))</f>
        <v>EM ANÁLISE</v>
      </c>
      <c r="AU905" s="97">
        <f>IF(AN905="","",+BD!$AN905-AJ905)</f>
      </c>
      <c r="AV905" s="98"/>
      <c r="AW905" s="90">
        <f>BD!P905*BD!AC905</f>
        <v>0</v>
      </c>
      <c r="AX905" s="90">
        <f>BD!V905*BD!AC905</f>
        <v>0</v>
      </c>
      <c r="AY905" s="90">
        <f>IF(BD!AN905="","",BD!AN905*BD!AC905)</f>
      </c>
      <c r="AZ905" s="75" t="s">
        <v>123</v>
      </c>
      <c r="BA905" s="75"/>
      <c r="BB905" s="75"/>
      <c r="BC905" s="75"/>
      <c r="BD905" s="104"/>
      <c r="BE905" s="104"/>
      <c r="BF905" s="101"/>
      <c r="BG905" s="101"/>
      <c r="BH905" s="101"/>
      <c r="BI905" s="101"/>
      <c r="BJ905" s="101"/>
      <c r="BK905" s="101"/>
      <c r="BL905" s="101"/>
      <c r="BM905" s="101"/>
      <c r="BN905" s="101"/>
      <c r="BO905" s="103"/>
      <c r="BP905" s="101"/>
      <c r="BQ905" s="101"/>
      <c r="BR905" s="101"/>
      <c r="BS905" s="101"/>
      <c r="BT905" s="101"/>
      <c r="BU905" s="101"/>
      <c r="BV905" s="101"/>
      <c r="BW905" s="101"/>
      <c r="BX905" s="101"/>
      <c r="BY905" s="101"/>
      <c r="BZ905" s="101"/>
      <c r="CA905" s="101"/>
      <c r="CB905" s="101"/>
      <c r="CC905" s="101"/>
      <c r="CD905" s="101"/>
      <c r="CE905" s="101"/>
      <c r="CF905" s="101"/>
      <c r="CG905" s="37" t="e">
        <f>VLOOKUP(Table_1[[#This Row],[EAN]],'[1]Planilha1'!$E:$R,13,0)</f>
        <v>#N/A</v>
      </c>
      <c r="CI905" s="188">
        <f>IF(Table_1[[#This Row],[STATUS MERCADO]]="GO",Table_1[[#This Row],[M. BRUTA TOTAL]],0)</f>
        <v>0</v>
      </c>
      <c r="CJ905" s="188">
        <f>IF(Table_1[[#This Row],[STATUS MERCADO]]="GO",Table_1[[#This Row],[PV UNIT. REALIZADO]]*Table_1[[#This Row],[QUANTIDADE]],0)</f>
        <v>0</v>
      </c>
    </row>
    <row r="906" ht="15" hidden="1">
      <c r="A906" s="7"/>
      <c r="B906" s="84" t="s">
        <v>79</v>
      </c>
      <c r="C906" s="75">
        <v>221085</v>
      </c>
      <c r="D906" s="75">
        <v>134</v>
      </c>
      <c r="E906" s="85">
        <v>7896066766096</v>
      </c>
      <c r="F906" s="86" t="s">
        <v>570</v>
      </c>
      <c r="G906" s="75" t="s">
        <v>17</v>
      </c>
      <c r="H906" s="75">
        <v>2180</v>
      </c>
      <c r="I906" s="87" t="s">
        <v>559</v>
      </c>
      <c r="J906" s="75" t="s">
        <v>560</v>
      </c>
      <c r="K906" s="88" t="s">
        <v>84</v>
      </c>
      <c r="L906" s="88">
        <v>2</v>
      </c>
      <c r="M906" s="88">
        <v>0</v>
      </c>
      <c r="N906" s="75" t="s">
        <v>85</v>
      </c>
      <c r="O906" s="105">
        <v>27152731000109</v>
      </c>
      <c r="P906" s="89"/>
      <c r="Q906" s="90">
        <f>(17/100+7.6/100+1.65/100)*P906</f>
        <v>0</v>
      </c>
      <c r="R906" s="90"/>
      <c r="S906" s="90"/>
      <c r="T906" s="90"/>
      <c r="U906" s="90"/>
      <c r="V906" s="90">
        <f>+P906-Q906+R906+S906+T906+U906</f>
        <v>0</v>
      </c>
      <c r="W906" s="91">
        <f>(1.02/100)</f>
        <v>1.02E-2</v>
      </c>
      <c r="X906" s="91">
        <v>4.8E-3</v>
      </c>
      <c r="Y906" s="91">
        <v>0.17</v>
      </c>
      <c r="Z906" s="91">
        <v>1.65E-2</v>
      </c>
      <c r="AA906" s="91">
        <v>7.6E-2</v>
      </c>
      <c r="AB906" s="91">
        <f>SUM(W906:AA906)</f>
        <v>0.2775</v>
      </c>
      <c r="AC906" s="75">
        <v>2</v>
      </c>
      <c r="AD906" s="92">
        <f>IF(AL906="","",+AC906*AL906)</f>
      </c>
      <c r="AE906" s="93">
        <f>IF(AL906="","",+AL906*AB906)</f>
      </c>
      <c r="AF906" s="92">
        <f>IF(AL906="","",+AL906-AE906)</f>
      </c>
      <c r="AG906" s="93">
        <f>+V906</f>
        <v>0</v>
      </c>
      <c r="AH906" s="92">
        <f>IF(AF906="","",+AF906-AG906)</f>
      </c>
      <c r="AI906" s="92">
        <f>IF(AH906="","",+AH906*AC906)</f>
      </c>
      <c r="AJ906" s="93"/>
      <c r="AK906" s="94">
        <v>0.33</v>
      </c>
      <c r="AL906" s="93">
        <f>IF(V906=0,"",V906/(1-AB906-AK906))</f>
      </c>
      <c r="AM906" s="95">
        <v>0.33</v>
      </c>
      <c r="AN906" s="93">
        <f>IF(V906=0,"",V906/(1-AB906-AM906))</f>
      </c>
      <c r="AO906" s="96">
        <v>1.2</v>
      </c>
      <c r="AP906" s="93">
        <f>IF(BD!AJ906="","",BD!AJ906*BD!AO906)</f>
      </c>
      <c r="AQ906" s="91">
        <f>BD!AM906/BD!AK906-1</f>
        <v>0</v>
      </c>
      <c r="AR906" s="91">
        <f>IF(BD!AN906="","",IF(BD!AJ906="","",BD!AN906/BD!AJ906-1))</f>
      </c>
      <c r="AS906" s="91">
        <f>IF(BD!AN906="","",IF(BD!AN906&lt;BD!AL906,"ABAIXO DA META","DENTRO DA META"))</f>
      </c>
      <c r="AT906" s="91" t="str">
        <f>IF(BD!AJ906="","EM ANÁLISE",IF(BD!AP906&gt;=BD!AN906,"GO", "NO GO"))</f>
        <v>EM ANÁLISE</v>
      </c>
      <c r="AU906" s="97">
        <f>IF(AN906="","",+BD!$AN906-AJ906)</f>
      </c>
      <c r="AV906" s="98"/>
      <c r="AW906" s="90">
        <f>BD!P906*BD!AC906</f>
        <v>0</v>
      </c>
      <c r="AX906" s="90">
        <f>BD!V906*BD!AC906</f>
        <v>0</v>
      </c>
      <c r="AY906" s="90">
        <f>IF(BD!AN906="","",BD!AN906*BD!AC906)</f>
      </c>
      <c r="AZ906" s="75" t="s">
        <v>123</v>
      </c>
      <c r="BA906" s="75"/>
      <c r="BB906" s="75"/>
      <c r="BC906" s="75"/>
      <c r="BD906" s="104"/>
      <c r="BE906" s="104"/>
      <c r="BF906" s="101"/>
      <c r="BG906" s="101"/>
      <c r="BH906" s="101"/>
      <c r="BI906" s="101"/>
      <c r="BJ906" s="101"/>
      <c r="BK906" s="101"/>
      <c r="BL906" s="101"/>
      <c r="BM906" s="101"/>
      <c r="BN906" s="101"/>
      <c r="BO906" s="103"/>
      <c r="BP906" s="101"/>
      <c r="BQ906" s="101"/>
      <c r="BR906" s="101"/>
      <c r="BS906" s="101"/>
      <c r="BT906" s="101"/>
      <c r="BU906" s="101"/>
      <c r="BV906" s="101"/>
      <c r="BW906" s="101"/>
      <c r="BX906" s="101"/>
      <c r="BY906" s="101"/>
      <c r="BZ906" s="101"/>
      <c r="CA906" s="101"/>
      <c r="CB906" s="101"/>
      <c r="CC906" s="101"/>
      <c r="CD906" s="101"/>
      <c r="CE906" s="101"/>
      <c r="CF906" s="101"/>
      <c r="CG906" s="37" t="e">
        <f>VLOOKUP(Table_1[[#This Row],[EAN]],'[1]Planilha1'!$E:$R,13,0)</f>
        <v>#N/A</v>
      </c>
      <c r="CI906" s="188">
        <f>IF(Table_1[[#This Row],[STATUS MERCADO]]="GO",Table_1[[#This Row],[M. BRUTA TOTAL]],0)</f>
        <v>0</v>
      </c>
      <c r="CJ906" s="188">
        <f>IF(Table_1[[#This Row],[STATUS MERCADO]]="GO",Table_1[[#This Row],[PV UNIT. REALIZADO]]*Table_1[[#This Row],[QUANTIDADE]],0)</f>
        <v>0</v>
      </c>
    </row>
    <row r="907" ht="15" hidden="1">
      <c r="A907" s="7"/>
      <c r="B907" s="84" t="s">
        <v>79</v>
      </c>
      <c r="C907" s="75">
        <v>221086</v>
      </c>
      <c r="D907" s="75">
        <v>137</v>
      </c>
      <c r="E907" s="85">
        <v>7896066766126</v>
      </c>
      <c r="F907" s="86" t="s">
        <v>571</v>
      </c>
      <c r="G907" s="75" t="s">
        <v>17</v>
      </c>
      <c r="H907" s="75">
        <v>2180</v>
      </c>
      <c r="I907" s="87" t="s">
        <v>559</v>
      </c>
      <c r="J907" s="75" t="s">
        <v>560</v>
      </c>
      <c r="K907" s="88" t="s">
        <v>84</v>
      </c>
      <c r="L907" s="88">
        <v>1</v>
      </c>
      <c r="M907" s="88">
        <v>0</v>
      </c>
      <c r="N907" s="75" t="s">
        <v>85</v>
      </c>
      <c r="O907" s="105">
        <v>27152731000109</v>
      </c>
      <c r="P907" s="89"/>
      <c r="Q907" s="90">
        <f>(17/100+7.6/100+1.65/100)*P907</f>
        <v>0</v>
      </c>
      <c r="R907" s="90"/>
      <c r="S907" s="90"/>
      <c r="T907" s="90"/>
      <c r="U907" s="90"/>
      <c r="V907" s="90">
        <f>+P907-Q907+R907+S907+T907+U907</f>
        <v>0</v>
      </c>
      <c r="W907" s="91">
        <f>(1.02/100)</f>
        <v>1.02E-2</v>
      </c>
      <c r="X907" s="91">
        <v>4.8E-3</v>
      </c>
      <c r="Y907" s="91">
        <v>0.17</v>
      </c>
      <c r="Z907" s="91">
        <v>1.65E-2</v>
      </c>
      <c r="AA907" s="91">
        <v>7.6E-2</v>
      </c>
      <c r="AB907" s="91">
        <f>SUM(W907:AA907)</f>
        <v>0.2775</v>
      </c>
      <c r="AC907" s="75">
        <v>1</v>
      </c>
      <c r="AD907" s="92">
        <f>IF(AL907="","",+AC907*AL907)</f>
      </c>
      <c r="AE907" s="93">
        <f>IF(AL907="","",+AL907*AB907)</f>
      </c>
      <c r="AF907" s="92">
        <f>IF(AL907="","",+AL907-AE907)</f>
      </c>
      <c r="AG907" s="93">
        <f>+V907</f>
        <v>0</v>
      </c>
      <c r="AH907" s="92">
        <f>IF(AF907="","",+AF907-AG907)</f>
      </c>
      <c r="AI907" s="92">
        <f>IF(AH907="","",+AH907*AC907)</f>
      </c>
      <c r="AJ907" s="93"/>
      <c r="AK907" s="94">
        <v>0.33</v>
      </c>
      <c r="AL907" s="93">
        <f>IF(V907=0,"",V907/(1-AB907-AK907))</f>
      </c>
      <c r="AM907" s="95">
        <v>0.33</v>
      </c>
      <c r="AN907" s="93">
        <f>IF(V907=0,"",V907/(1-AB907-AM907))</f>
      </c>
      <c r="AO907" s="96">
        <v>1.2</v>
      </c>
      <c r="AP907" s="93">
        <f>IF(BD!AJ907="","",BD!AJ907*BD!AO907)</f>
      </c>
      <c r="AQ907" s="91">
        <f>BD!AM907/BD!AK907-1</f>
        <v>0</v>
      </c>
      <c r="AR907" s="91">
        <f>IF(BD!AN907="","",IF(BD!AJ907="","",BD!AN907/BD!AJ907-1))</f>
      </c>
      <c r="AS907" s="91">
        <f>IF(BD!AN907="","",IF(BD!AN907&lt;BD!AL907,"ABAIXO DA META","DENTRO DA META"))</f>
      </c>
      <c r="AT907" s="91" t="str">
        <f>IF(BD!AJ907="","EM ANÁLISE",IF(BD!AP907&gt;=BD!AN907,"GO", "NO GO"))</f>
        <v>EM ANÁLISE</v>
      </c>
      <c r="AU907" s="97">
        <f>IF(AN907="","",+BD!$AN907-AJ907)</f>
      </c>
      <c r="AV907" s="98"/>
      <c r="AW907" s="90">
        <f>BD!P907*BD!AC907</f>
        <v>0</v>
      </c>
      <c r="AX907" s="90">
        <f>BD!V907*BD!AC907</f>
        <v>0</v>
      </c>
      <c r="AY907" s="90">
        <f>IF(BD!AN907="","",BD!AN907*BD!AC907)</f>
      </c>
      <c r="AZ907" s="75" t="s">
        <v>123</v>
      </c>
      <c r="BA907" s="75"/>
      <c r="BB907" s="75"/>
      <c r="BC907" s="75"/>
      <c r="BD907" s="104"/>
      <c r="BE907" s="104"/>
      <c r="BF907" s="101"/>
      <c r="BG907" s="101"/>
      <c r="BH907" s="101"/>
      <c r="BI907" s="101"/>
      <c r="BJ907" s="101"/>
      <c r="BK907" s="101"/>
      <c r="BL907" s="101"/>
      <c r="BM907" s="101"/>
      <c r="BN907" s="101"/>
      <c r="BO907" s="103"/>
      <c r="BP907" s="101"/>
      <c r="BQ907" s="101"/>
      <c r="BR907" s="101"/>
      <c r="BS907" s="101"/>
      <c r="BT907" s="101"/>
      <c r="BU907" s="101"/>
      <c r="BV907" s="101"/>
      <c r="BW907" s="101"/>
      <c r="BX907" s="101"/>
      <c r="BY907" s="101"/>
      <c r="BZ907" s="101"/>
      <c r="CA907" s="101"/>
      <c r="CB907" s="101"/>
      <c r="CC907" s="101"/>
      <c r="CD907" s="101"/>
      <c r="CE907" s="101"/>
      <c r="CF907" s="101"/>
      <c r="CG907" s="37" t="e">
        <f>VLOOKUP(Table_1[[#This Row],[EAN]],'[1]Planilha1'!$E:$R,13,0)</f>
        <v>#N/A</v>
      </c>
      <c r="CI907" s="188">
        <f>IF(Table_1[[#This Row],[STATUS MERCADO]]="GO",Table_1[[#This Row],[M. BRUTA TOTAL]],0)</f>
        <v>0</v>
      </c>
      <c r="CJ907" s="188">
        <f>IF(Table_1[[#This Row],[STATUS MERCADO]]="GO",Table_1[[#This Row],[PV UNIT. REALIZADO]]*Table_1[[#This Row],[QUANTIDADE]],0)</f>
        <v>0</v>
      </c>
    </row>
    <row r="908" ht="15" hidden="1">
      <c r="A908" s="7"/>
      <c r="B908" s="84" t="s">
        <v>79</v>
      </c>
      <c r="C908" s="75">
        <v>221087</v>
      </c>
      <c r="D908" s="75">
        <v>149</v>
      </c>
      <c r="E908" s="85">
        <v>7896066767567</v>
      </c>
      <c r="F908" s="86" t="s">
        <v>572</v>
      </c>
      <c r="G908" s="75" t="s">
        <v>17</v>
      </c>
      <c r="H908" s="75">
        <v>2180</v>
      </c>
      <c r="I908" s="87" t="s">
        <v>559</v>
      </c>
      <c r="J908" s="75" t="s">
        <v>560</v>
      </c>
      <c r="K908" s="88" t="s">
        <v>84</v>
      </c>
      <c r="L908" s="88">
        <v>2</v>
      </c>
      <c r="M908" s="88">
        <v>0</v>
      </c>
      <c r="N908" s="75" t="s">
        <v>85</v>
      </c>
      <c r="O908" s="105">
        <v>27152731000109</v>
      </c>
      <c r="P908" s="89"/>
      <c r="Q908" s="90">
        <f>(17/100+7.6/100+1.65/100)*P908</f>
        <v>0</v>
      </c>
      <c r="R908" s="90"/>
      <c r="S908" s="90"/>
      <c r="T908" s="90"/>
      <c r="U908" s="90"/>
      <c r="V908" s="90">
        <f>+P908-Q908+R908+S908+T908+U908</f>
        <v>0</v>
      </c>
      <c r="W908" s="91">
        <f>(1.02/100)</f>
        <v>1.02E-2</v>
      </c>
      <c r="X908" s="91">
        <v>4.8E-3</v>
      </c>
      <c r="Y908" s="91">
        <v>0.17</v>
      </c>
      <c r="Z908" s="91">
        <v>1.65E-2</v>
      </c>
      <c r="AA908" s="91">
        <v>7.6E-2</v>
      </c>
      <c r="AB908" s="91">
        <f>SUM(W908:AA908)</f>
        <v>0.2775</v>
      </c>
      <c r="AC908" s="75">
        <v>2</v>
      </c>
      <c r="AD908" s="92">
        <f>IF(AL908="","",+AC908*AL908)</f>
      </c>
      <c r="AE908" s="93">
        <f>IF(AL908="","",+AL908*AB908)</f>
      </c>
      <c r="AF908" s="92">
        <f>IF(AL908="","",+AL908-AE908)</f>
      </c>
      <c r="AG908" s="93">
        <f>+V908</f>
        <v>0</v>
      </c>
      <c r="AH908" s="92">
        <f>IF(AF908="","",+AF908-AG908)</f>
      </c>
      <c r="AI908" s="92">
        <f>IF(AH908="","",+AH908*AC908)</f>
      </c>
      <c r="AJ908" s="93"/>
      <c r="AK908" s="94">
        <v>0.33</v>
      </c>
      <c r="AL908" s="93">
        <f>IF(V908=0,"",V908/(1-AB908-AK908))</f>
      </c>
      <c r="AM908" s="95">
        <v>0.33</v>
      </c>
      <c r="AN908" s="93">
        <f>IF(V908=0,"",V908/(1-AB908-AM908))</f>
      </c>
      <c r="AO908" s="96">
        <v>1.2</v>
      </c>
      <c r="AP908" s="93">
        <f>IF(BD!AJ908="","",BD!AJ908*BD!AO908)</f>
      </c>
      <c r="AQ908" s="91">
        <f>BD!AM908/BD!AK908-1</f>
        <v>0</v>
      </c>
      <c r="AR908" s="91">
        <f>IF(BD!AN908="","",IF(BD!AJ908="","",BD!AN908/BD!AJ908-1))</f>
      </c>
      <c r="AS908" s="91">
        <f>IF(BD!AN908="","",IF(BD!AN908&lt;BD!AL908,"ABAIXO DA META","DENTRO DA META"))</f>
      </c>
      <c r="AT908" s="91" t="str">
        <f>IF(BD!AJ908="","EM ANÁLISE",IF(BD!AP908&gt;=BD!AN908,"GO", "NO GO"))</f>
        <v>EM ANÁLISE</v>
      </c>
      <c r="AU908" s="97">
        <f>IF(AN908="","",+BD!$AN908-AJ908)</f>
      </c>
      <c r="AV908" s="98"/>
      <c r="AW908" s="90">
        <f>BD!P908*BD!AC908</f>
        <v>0</v>
      </c>
      <c r="AX908" s="90">
        <f>BD!V908*BD!AC908</f>
        <v>0</v>
      </c>
      <c r="AY908" s="90">
        <f>IF(BD!AN908="","",BD!AN908*BD!AC908)</f>
      </c>
      <c r="AZ908" s="75" t="s">
        <v>123</v>
      </c>
      <c r="BA908" s="75"/>
      <c r="BB908" s="75"/>
      <c r="BC908" s="75"/>
      <c r="BD908" s="104"/>
      <c r="BE908" s="104"/>
      <c r="BF908" s="101"/>
      <c r="BG908" s="101"/>
      <c r="BH908" s="101"/>
      <c r="BI908" s="101"/>
      <c r="BJ908" s="101"/>
      <c r="BK908" s="101"/>
      <c r="BL908" s="101"/>
      <c r="BM908" s="101"/>
      <c r="BN908" s="101"/>
      <c r="BO908" s="103"/>
      <c r="BP908" s="101"/>
      <c r="BQ908" s="101"/>
      <c r="BR908" s="101"/>
      <c r="BS908" s="101"/>
      <c r="BT908" s="101"/>
      <c r="BU908" s="101"/>
      <c r="BV908" s="101"/>
      <c r="BW908" s="101"/>
      <c r="BX908" s="101"/>
      <c r="BY908" s="101"/>
      <c r="BZ908" s="101"/>
      <c r="CA908" s="101"/>
      <c r="CB908" s="101"/>
      <c r="CC908" s="101"/>
      <c r="CD908" s="101"/>
      <c r="CE908" s="101"/>
      <c r="CF908" s="101"/>
      <c r="CG908" s="37" t="e">
        <f>VLOOKUP(Table_1[[#This Row],[EAN]],'[1]Planilha1'!$E:$R,13,0)</f>
        <v>#N/A</v>
      </c>
      <c r="CI908" s="188">
        <f>IF(Table_1[[#This Row],[STATUS MERCADO]]="GO",Table_1[[#This Row],[M. BRUTA TOTAL]],0)</f>
        <v>0</v>
      </c>
      <c r="CJ908" s="188">
        <f>IF(Table_1[[#This Row],[STATUS MERCADO]]="GO",Table_1[[#This Row],[PV UNIT. REALIZADO]]*Table_1[[#This Row],[QUANTIDADE]],0)</f>
        <v>0</v>
      </c>
    </row>
    <row r="909" ht="15" hidden="1">
      <c r="A909" s="7"/>
      <c r="B909" s="84" t="s">
        <v>79</v>
      </c>
      <c r="C909" s="75">
        <v>221093</v>
      </c>
      <c r="D909" s="75">
        <v>929654</v>
      </c>
      <c r="E909" s="85">
        <v>7894904929658</v>
      </c>
      <c r="F909" s="86" t="s">
        <v>580</v>
      </c>
      <c r="G909" s="75" t="s">
        <v>17</v>
      </c>
      <c r="H909" s="75">
        <v>2220</v>
      </c>
      <c r="I909" s="87" t="s">
        <v>574</v>
      </c>
      <c r="J909" s="75" t="s">
        <v>575</v>
      </c>
      <c r="K909" s="88" t="s">
        <v>84</v>
      </c>
      <c r="L909" s="88">
        <v>6</v>
      </c>
      <c r="M909" s="88">
        <v>4</v>
      </c>
      <c r="N909" s="75" t="s">
        <v>85</v>
      </c>
      <c r="O909" s="75" t="s">
        <v>155</v>
      </c>
      <c r="P909" s="89"/>
      <c r="Q909" s="90">
        <f>(17/100+7.6/100+1.65/100)*P909</f>
        <v>0</v>
      </c>
      <c r="R909" s="90"/>
      <c r="S909" s="90"/>
      <c r="T909" s="90"/>
      <c r="U909" s="90"/>
      <c r="V909" s="90">
        <f>+P909-Q909+R909+S909+T909+U909</f>
        <v>0</v>
      </c>
      <c r="W909" s="91">
        <f>(1.02/100)</f>
        <v>1.02E-2</v>
      </c>
      <c r="X909" s="91">
        <v>4.8E-3</v>
      </c>
      <c r="Y909" s="91">
        <v>0.17</v>
      </c>
      <c r="Z909" s="91">
        <v>1.65E-2</v>
      </c>
      <c r="AA909" s="91">
        <v>7.6E-2</v>
      </c>
      <c r="AB909" s="91">
        <f>SUM(W909:AA909)</f>
        <v>0.2775</v>
      </c>
      <c r="AC909" s="75">
        <v>6</v>
      </c>
      <c r="AD909" s="92">
        <f>IF(AL909="","",+AC909*AL909)</f>
      </c>
      <c r="AE909" s="93">
        <f>IF(AL909="","",+AL909*AB909)</f>
      </c>
      <c r="AF909" s="92">
        <f>IF(AL909="","",+AL909-AE909)</f>
      </c>
      <c r="AG909" s="93">
        <f>+V909</f>
        <v>0</v>
      </c>
      <c r="AH909" s="92">
        <f>IF(AF909="","",+AF909-AG909)</f>
      </c>
      <c r="AI909" s="92">
        <f>IF(AH909="","",+AH909*AC909)</f>
      </c>
      <c r="AJ909" s="93"/>
      <c r="AK909" s="94">
        <v>0.33</v>
      </c>
      <c r="AL909" s="93">
        <f>IF(V909=0,"",V909/(1-AB909-AK909))</f>
      </c>
      <c r="AM909" s="95">
        <v>0.33</v>
      </c>
      <c r="AN909" s="93">
        <f>IF(V909=0,"",V909/(1-AB909-AM909))</f>
      </c>
      <c r="AO909" s="96">
        <v>1.2</v>
      </c>
      <c r="AP909" s="93">
        <f>IF(BD!AJ909="","",BD!AJ909*BD!AO909)</f>
      </c>
      <c r="AQ909" s="91">
        <f>BD!AM909/BD!AK909-1</f>
        <v>0</v>
      </c>
      <c r="AR909" s="91">
        <f>IF(BD!AN909="","",IF(BD!AJ909="","",BD!AN909/BD!AJ909-1))</f>
      </c>
      <c r="AS909" s="91">
        <f>IF(BD!AN909="","",IF(BD!AN909&lt;BD!AL909,"ABAIXO DA META","DENTRO DA META"))</f>
      </c>
      <c r="AT909" s="91" t="str">
        <f>IF(BD!AJ909="","EM ANÁLISE",IF(BD!AP909&gt;=BD!AN909,"GO", "NO GO"))</f>
        <v>EM ANÁLISE</v>
      </c>
      <c r="AU909" s="97">
        <f>IF(AN909="","",+BD!$AN909-AJ909)</f>
      </c>
      <c r="AV909" s="98"/>
      <c r="AW909" s="90">
        <f>BD!P909*BD!AC909</f>
        <v>0</v>
      </c>
      <c r="AX909" s="90">
        <f>BD!V909*BD!AC909</f>
        <v>0</v>
      </c>
      <c r="AY909" s="90">
        <f>IF(BD!AN909="","",BD!AN909*BD!AC909)</f>
      </c>
      <c r="AZ909" s="75" t="s">
        <v>123</v>
      </c>
      <c r="BA909" s="75"/>
      <c r="BB909" s="75"/>
      <c r="BC909" s="75"/>
      <c r="BD909" s="104"/>
      <c r="BE909" s="104"/>
      <c r="BF909" s="101"/>
      <c r="BG909" s="101"/>
      <c r="BH909" s="101"/>
      <c r="BI909" s="101"/>
      <c r="BJ909" s="101"/>
      <c r="BK909" s="101"/>
      <c r="BL909" s="101"/>
      <c r="BM909" s="101"/>
      <c r="BN909" s="101"/>
      <c r="BO909" s="103"/>
      <c r="BP909" s="101"/>
      <c r="BQ909" s="101"/>
      <c r="BR909" s="101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37" t="e">
        <f>VLOOKUP(Table_1[[#This Row],[EAN]],'[1]Planilha1'!$E:$R,13,0)</f>
        <v>#N/A</v>
      </c>
      <c r="CI909" s="188">
        <f>IF(Table_1[[#This Row],[STATUS MERCADO]]="GO",Table_1[[#This Row],[M. BRUTA TOTAL]],0)</f>
        <v>0</v>
      </c>
      <c r="CJ909" s="188">
        <f>IF(Table_1[[#This Row],[STATUS MERCADO]]="GO",Table_1[[#This Row],[PV UNIT. REALIZADO]]*Table_1[[#This Row],[QUANTIDADE]],0)</f>
        <v>0</v>
      </c>
    </row>
    <row r="910" ht="15" hidden="1">
      <c r="A910" s="7"/>
      <c r="B910" s="84" t="s">
        <v>79</v>
      </c>
      <c r="C910" s="85">
        <v>221094</v>
      </c>
      <c r="D910" s="85">
        <v>715751</v>
      </c>
      <c r="E910" s="85">
        <v>7896228100935</v>
      </c>
      <c r="F910" s="86" t="s">
        <v>581</v>
      </c>
      <c r="G910" s="75" t="s">
        <v>17</v>
      </c>
      <c r="H910" s="75">
        <v>2230</v>
      </c>
      <c r="I910" s="87" t="s">
        <v>582</v>
      </c>
      <c r="J910" s="75" t="s">
        <v>583</v>
      </c>
      <c r="K910" s="88" t="s">
        <v>84</v>
      </c>
      <c r="L910" s="88">
        <v>1</v>
      </c>
      <c r="M910" s="88">
        <v>0</v>
      </c>
      <c r="N910" s="75" t="s">
        <v>85</v>
      </c>
      <c r="O910" s="75" t="s">
        <v>437</v>
      </c>
      <c r="P910" s="89">
        <v>6.43</v>
      </c>
      <c r="Q910" s="90">
        <f>(17/100+7.6/100+1.65/100)*P910</f>
        <v>1.687875</v>
      </c>
      <c r="R910" s="90"/>
      <c r="S910" s="90"/>
      <c r="T910" s="90"/>
      <c r="U910" s="90"/>
      <c r="V910" s="90">
        <f>+P910-Q910+R910+S910+T910+U910</f>
        <v>4.742125</v>
      </c>
      <c r="W910" s="91">
        <f>(1.02/100)</f>
        <v>1.02E-2</v>
      </c>
      <c r="X910" s="91">
        <v>4.8E-3</v>
      </c>
      <c r="Y910" s="91">
        <v>0.17</v>
      </c>
      <c r="Z910" s="91">
        <v>1.65E-2</v>
      </c>
      <c r="AA910" s="91">
        <v>7.6E-2</v>
      </c>
      <c r="AB910" s="91">
        <f>SUM(W910:AA910)</f>
        <v>0.2775</v>
      </c>
      <c r="AC910" s="75">
        <v>1</v>
      </c>
      <c r="AD910" s="92">
        <f>IF(AL910="","",+AC910*AL910)</f>
        <v>12.081847133757964</v>
      </c>
      <c r="AE910" s="93">
        <f>IF(AL910="","",+AL910*AB910)</f>
        <v>3.3527125796178354</v>
      </c>
      <c r="AF910" s="92">
        <f>IF(AL910="","",+AL910-AE910)</f>
        <v>8.72913455414013</v>
      </c>
      <c r="AG910" s="93">
        <f>+V910</f>
        <v>4.742125</v>
      </c>
      <c r="AH910" s="92">
        <f>IF(AF910="","",+AF910-AG910)</f>
        <v>3.98700955414013</v>
      </c>
      <c r="AI910" s="92">
        <f>IF(AH910="","",+AH910*AC910)</f>
        <v>3.98700955414013</v>
      </c>
      <c r="AJ910" s="93">
        <v>10.6</v>
      </c>
      <c r="AK910" s="94">
        <v>0.33</v>
      </c>
      <c r="AL910" s="93">
        <f>IF(V910=0,"",V910/(1-AB910-AK910))</f>
        <v>12.081847133757964</v>
      </c>
      <c r="AM910" s="95">
        <v>0.33</v>
      </c>
      <c r="AN910" s="93">
        <f>IF(V910=0,"",V910/(1-AB910-AM910))</f>
        <v>12.081847133757964</v>
      </c>
      <c r="AO910" s="96">
        <v>1.2</v>
      </c>
      <c r="AP910" s="93">
        <f>IF(BD!AJ910="","",BD!AJ910*BD!AO910)</f>
        <v>12.719999999999999</v>
      </c>
      <c r="AQ910" s="91">
        <f>BD!AM910/BD!AK910-1</f>
        <v>0</v>
      </c>
      <c r="AR910" s="91">
        <f>IF(BD!AN910="","",IF(BD!AJ910="","",BD!AN910/BD!AJ910-1))</f>
        <v>0.13979689941112872</v>
      </c>
      <c r="AS910" s="91" t="str">
        <f>IF(BD!AN910="","",IF(BD!AN910&lt;BD!AL910,"ABAIXO DA META","DENTRO DA META"))</f>
        <v>DENTRO DA META</v>
      </c>
      <c r="AT910" s="91" t="str">
        <f>IF(BD!AJ910="","EM ANÁLISE",IF(BD!AP910&gt;=BD!AN910,"GO", "NO GO"))</f>
        <v>GO</v>
      </c>
      <c r="AU910" s="97">
        <f>IF(AN910="","",+BD!$AN910-AJ910)</f>
        <v>1.4818471337579648</v>
      </c>
      <c r="AV910" s="98"/>
      <c r="AW910" s="90">
        <f>BD!P910*BD!AC910</f>
        <v>6.43</v>
      </c>
      <c r="AX910" s="90">
        <f>BD!V910*BD!AC910</f>
        <v>4.742125</v>
      </c>
      <c r="AY910" s="90">
        <f>IF(BD!AN910="","",BD!AN910*BD!AC910)</f>
        <v>12.081847133757964</v>
      </c>
      <c r="AZ910" s="75" t="s">
        <v>5272</v>
      </c>
      <c r="BA910" s="75"/>
      <c r="BB910" s="75"/>
      <c r="BC910" s="75"/>
      <c r="BD910" s="99" t="s">
        <v>5257</v>
      </c>
      <c r="BE910" s="100" t="s">
        <v>4</v>
      </c>
      <c r="BF910" s="100" t="s">
        <v>4</v>
      </c>
      <c r="BG910" s="99" t="s">
        <v>5258</v>
      </c>
      <c r="BH910" s="101"/>
      <c r="BI910" s="101"/>
      <c r="BJ910" s="101"/>
      <c r="BK910" s="101"/>
      <c r="BL910" s="101"/>
      <c r="BM910" s="101"/>
      <c r="BN910" s="101"/>
      <c r="BO910" s="103"/>
      <c r="BP910" s="99">
        <v>140.622</v>
      </c>
      <c r="BQ910" s="99">
        <v>121</v>
      </c>
      <c r="BR910" s="101"/>
      <c r="BS910" s="99" t="s">
        <v>5260</v>
      </c>
      <c r="BT910" s="99" t="s">
        <v>5261</v>
      </c>
      <c r="BU910" s="99">
        <v>5102</v>
      </c>
      <c r="BV910" s="99"/>
      <c r="BW910" s="99"/>
      <c r="BX910" s="99"/>
      <c r="BY910" s="99"/>
      <c r="BZ910" s="99"/>
      <c r="CA910" s="99"/>
      <c r="CB910" s="99"/>
      <c r="CC910" s="99">
        <v>102</v>
      </c>
      <c r="CD910" s="99">
        <v>8</v>
      </c>
      <c r="CE910" s="99">
        <v>8</v>
      </c>
      <c r="CF910" s="99"/>
      <c r="CG910" s="37" t="e">
        <f>VLOOKUP(Table_1[[#This Row],[EAN]],'[1]Planilha1'!$E:$R,13,0)</f>
        <v>#N/A</v>
      </c>
      <c r="CI910" s="188">
        <f>IF(Table_1[[#This Row],[STATUS MERCADO]]="GO",Table_1[[#This Row],[M. BRUTA TOTAL]],0)</f>
        <v>3.98700955414013</v>
      </c>
      <c r="CJ910" s="188">
        <f>IF(Table_1[[#This Row],[STATUS MERCADO]]="GO",Table_1[[#This Row],[PV UNIT. REALIZADO]]*Table_1[[#This Row],[QUANTIDADE]],0)</f>
        <v>12.081847133757964</v>
      </c>
    </row>
    <row r="911" ht="15" hidden="1">
      <c r="A911" s="7"/>
      <c r="B911" s="84" t="s">
        <v>79</v>
      </c>
      <c r="C911" s="75">
        <v>221095</v>
      </c>
      <c r="D911" s="75">
        <v>714917</v>
      </c>
      <c r="E911" s="85">
        <v>7896228100362</v>
      </c>
      <c r="F911" s="86" t="s">
        <v>584</v>
      </c>
      <c r="G911" s="75" t="s">
        <v>17</v>
      </c>
      <c r="H911" s="75">
        <v>1670</v>
      </c>
      <c r="I911" s="87" t="s">
        <v>585</v>
      </c>
      <c r="J911" s="75" t="s">
        <v>586</v>
      </c>
      <c r="K911" s="88" t="s">
        <v>84</v>
      </c>
      <c r="L911" s="88">
        <v>2</v>
      </c>
      <c r="M911" s="88">
        <v>0</v>
      </c>
      <c r="N911" s="75" t="s">
        <v>85</v>
      </c>
      <c r="O911" s="105">
        <v>27152731000109</v>
      </c>
      <c r="P911" s="89"/>
      <c r="Q911" s="90">
        <f>(17/100+7.6/100+1.65/100)*P911</f>
        <v>0</v>
      </c>
      <c r="R911" s="90"/>
      <c r="S911" s="90"/>
      <c r="T911" s="90"/>
      <c r="U911" s="90"/>
      <c r="V911" s="90">
        <f>+P911-Q911+R911+S911+T911+U911</f>
        <v>0</v>
      </c>
      <c r="W911" s="91">
        <f>(1.02/100)</f>
        <v>1.02E-2</v>
      </c>
      <c r="X911" s="91">
        <v>4.8E-3</v>
      </c>
      <c r="Y911" s="91">
        <v>0.17</v>
      </c>
      <c r="Z911" s="91">
        <v>1.65E-2</v>
      </c>
      <c r="AA911" s="91">
        <v>7.6E-2</v>
      </c>
      <c r="AB911" s="91">
        <f>SUM(W911:AA911)</f>
        <v>0.2775</v>
      </c>
      <c r="AC911" s="75">
        <v>2</v>
      </c>
      <c r="AD911" s="92">
        <f>IF(AL911="","",+AC911*AL911)</f>
      </c>
      <c r="AE911" s="93">
        <f>IF(AL911="","",+AL911*AB911)</f>
      </c>
      <c r="AF911" s="92">
        <f>IF(AL911="","",+AL911-AE911)</f>
      </c>
      <c r="AG911" s="93">
        <f>+V911</f>
        <v>0</v>
      </c>
      <c r="AH911" s="92">
        <f>IF(AF911="","",+AF911-AG911)</f>
      </c>
      <c r="AI911" s="92">
        <f>IF(AH911="","",+AH911*AC911)</f>
      </c>
      <c r="AJ911" s="93"/>
      <c r="AK911" s="94">
        <v>0.33</v>
      </c>
      <c r="AL911" s="93">
        <f>IF(V911=0,"",V911/(1-AB911-AK911))</f>
      </c>
      <c r="AM911" s="95">
        <v>0.33</v>
      </c>
      <c r="AN911" s="93">
        <f>IF(V911=0,"",V911/(1-AB911-AM911))</f>
      </c>
      <c r="AO911" s="96">
        <v>1.2</v>
      </c>
      <c r="AP911" s="93">
        <f>IF(BD!AJ911="","",BD!AJ911*BD!AO911)</f>
      </c>
      <c r="AQ911" s="91">
        <f>BD!AM911/BD!AK911-1</f>
        <v>0</v>
      </c>
      <c r="AR911" s="91">
        <f>IF(BD!AN911="","",IF(BD!AJ911="","",BD!AN911/BD!AJ911-1))</f>
      </c>
      <c r="AS911" s="91">
        <f>IF(BD!AN911="","",IF(BD!AN911&lt;BD!AL911,"ABAIXO DA META","DENTRO DA META"))</f>
      </c>
      <c r="AT911" s="91" t="str">
        <f>IF(BD!AJ911="","EM ANÁLISE",IF(BD!AP911&gt;=BD!AN911,"GO", "NO GO"))</f>
        <v>EM ANÁLISE</v>
      </c>
      <c r="AU911" s="97">
        <f>IF(AN911="","",+BD!$AN911-AJ911)</f>
      </c>
      <c r="AV911" s="98"/>
      <c r="AW911" s="90">
        <f>BD!P911*BD!AC911</f>
        <v>0</v>
      </c>
      <c r="AX911" s="90">
        <f>BD!V911*BD!AC911</f>
        <v>0</v>
      </c>
      <c r="AY911" s="90">
        <f>IF(BD!AN911="","",BD!AN911*BD!AC911)</f>
      </c>
      <c r="AZ911" s="75" t="s">
        <v>123</v>
      </c>
      <c r="BA911" s="75"/>
      <c r="BB911" s="75"/>
      <c r="BC911" s="75"/>
      <c r="BD911" s="104"/>
      <c r="BE911" s="104"/>
      <c r="BF911" s="101"/>
      <c r="BG911" s="101"/>
      <c r="BH911" s="101"/>
      <c r="BI911" s="101"/>
      <c r="BJ911" s="101"/>
      <c r="BK911" s="101"/>
      <c r="BL911" s="101"/>
      <c r="BM911" s="101"/>
      <c r="BN911" s="101"/>
      <c r="BO911" s="103"/>
      <c r="BP911" s="101"/>
      <c r="BQ911" s="101"/>
      <c r="BR911" s="101"/>
      <c r="BS911" s="101"/>
      <c r="BT911" s="101"/>
      <c r="BU911" s="101"/>
      <c r="BV911" s="101"/>
      <c r="BW911" s="101"/>
      <c r="BX911" s="101"/>
      <c r="BY911" s="101"/>
      <c r="BZ911" s="101"/>
      <c r="CA911" s="101"/>
      <c r="CB911" s="101"/>
      <c r="CC911" s="101"/>
      <c r="CD911" s="101"/>
      <c r="CE911" s="101"/>
      <c r="CF911" s="101"/>
      <c r="CG911" s="37" t="e">
        <f>VLOOKUP(Table_1[[#This Row],[EAN]],'[1]Planilha1'!$E:$R,13,0)</f>
        <v>#N/A</v>
      </c>
      <c r="CI911" s="188">
        <f>IF(Table_1[[#This Row],[STATUS MERCADO]]="GO",Table_1[[#This Row],[M. BRUTA TOTAL]],0)</f>
        <v>0</v>
      </c>
      <c r="CJ911" s="188">
        <f>IF(Table_1[[#This Row],[STATUS MERCADO]]="GO",Table_1[[#This Row],[PV UNIT. REALIZADO]]*Table_1[[#This Row],[QUANTIDADE]],0)</f>
        <v>0</v>
      </c>
    </row>
    <row r="912" ht="15" hidden="1">
      <c r="A912" s="7"/>
      <c r="B912" s="84" t="s">
        <v>79</v>
      </c>
      <c r="C912" s="85">
        <v>221096</v>
      </c>
      <c r="D912" s="85">
        <v>520301</v>
      </c>
      <c r="E912" s="85">
        <v>7896228100355</v>
      </c>
      <c r="F912" s="86" t="s">
        <v>587</v>
      </c>
      <c r="G912" s="75" t="s">
        <v>17</v>
      </c>
      <c r="H912" s="75">
        <v>1670</v>
      </c>
      <c r="I912" s="87" t="s">
        <v>585</v>
      </c>
      <c r="J912" s="75" t="s">
        <v>586</v>
      </c>
      <c r="K912" s="88" t="s">
        <v>84</v>
      </c>
      <c r="L912" s="88">
        <v>2</v>
      </c>
      <c r="M912" s="88">
        <v>0</v>
      </c>
      <c r="N912" s="75" t="s">
        <v>85</v>
      </c>
      <c r="O912" s="75" t="s">
        <v>437</v>
      </c>
      <c r="P912" s="89">
        <v>5.28</v>
      </c>
      <c r="Q912" s="90">
        <f>(17/100+7.6/100+1.65/100)*P912</f>
        <v>1.3860000000000001</v>
      </c>
      <c r="R912" s="90"/>
      <c r="S912" s="90"/>
      <c r="T912" s="90"/>
      <c r="U912" s="90"/>
      <c r="V912" s="90">
        <f>+P912-Q912+R912+S912+T912+U912</f>
        <v>3.894</v>
      </c>
      <c r="W912" s="91">
        <f>(1.02/100)</f>
        <v>1.02E-2</v>
      </c>
      <c r="X912" s="91">
        <v>4.8E-3</v>
      </c>
      <c r="Y912" s="91">
        <v>0.17</v>
      </c>
      <c r="Z912" s="91">
        <v>1.65E-2</v>
      </c>
      <c r="AA912" s="91">
        <v>7.6E-2</v>
      </c>
      <c r="AB912" s="91">
        <f>SUM(W912:AA912)</f>
        <v>0.2775</v>
      </c>
      <c r="AC912" s="75">
        <v>2</v>
      </c>
      <c r="AD912" s="92">
        <f>IF(AL912="","",+AC912*AL912)</f>
        <v>19.842038216560514</v>
      </c>
      <c r="AE912" s="93">
        <f>IF(AL912="","",+AL912*AB912)</f>
        <v>2.7530828025477714</v>
      </c>
      <c r="AF912" s="92">
        <f>IF(AL912="","",+AL912-AE912)</f>
        <v>7.167936305732486</v>
      </c>
      <c r="AG912" s="93">
        <f>+V912</f>
        <v>3.894</v>
      </c>
      <c r="AH912" s="92">
        <f>IF(AF912="","",+AF912-AG912)</f>
        <v>3.2739363057324855</v>
      </c>
      <c r="AI912" s="92">
        <f>IF(AH912="","",+AH912*AC912)</f>
        <v>6.547872611464971</v>
      </c>
      <c r="AJ912" s="93">
        <v>8.49</v>
      </c>
      <c r="AK912" s="94">
        <v>0.33</v>
      </c>
      <c r="AL912" s="93">
        <f>IF(V912=0,"",V912/(1-AB912-AK912))</f>
        <v>9.921019108280257</v>
      </c>
      <c r="AM912" s="95">
        <v>0.33</v>
      </c>
      <c r="AN912" s="93">
        <f>IF(V912=0,"",V912/(1-AB912-AM912))</f>
        <v>9.921019108280257</v>
      </c>
      <c r="AO912" s="96">
        <v>1.2</v>
      </c>
      <c r="AP912" s="93">
        <f>IF(BD!AJ912="","",BD!AJ912*BD!AO912)</f>
        <v>10.188</v>
      </c>
      <c r="AQ912" s="91">
        <f>BD!AM912/BD!AK912-1</f>
        <v>0</v>
      </c>
      <c r="AR912" s="91">
        <f>IF(BD!AN912="","",IF(BD!AJ912="","",BD!AN912/BD!AJ912-1))</f>
        <v>0.1685534874299477</v>
      </c>
      <c r="AS912" s="91" t="str">
        <f>IF(BD!AN912="","",IF(BD!AN912&lt;BD!AL912,"ABAIXO DA META","DENTRO DA META"))</f>
        <v>DENTRO DA META</v>
      </c>
      <c r="AT912" s="91" t="str">
        <f>IF(BD!AJ912="","EM ANÁLISE",IF(BD!AP912&gt;=BD!AN912,"GO", "NO GO"))</f>
        <v>GO</v>
      </c>
      <c r="AU912" s="97">
        <f>IF(AN912="","",+BD!$AN912-AJ912)</f>
        <v>1.4310191082802568</v>
      </c>
      <c r="AV912" s="98"/>
      <c r="AW912" s="90">
        <f>BD!P912*BD!AC912</f>
        <v>10.56</v>
      </c>
      <c r="AX912" s="90">
        <f>BD!V912*BD!AC912</f>
        <v>7.788</v>
      </c>
      <c r="AY912" s="90">
        <f>IF(BD!AN912="","",BD!AN912*BD!AC912)</f>
        <v>19.842038216560514</v>
      </c>
      <c r="AZ912" s="75" t="s">
        <v>5272</v>
      </c>
      <c r="BA912" s="75"/>
      <c r="BB912" s="75"/>
      <c r="BC912" s="75"/>
      <c r="BD912" s="99" t="s">
        <v>5257</v>
      </c>
      <c r="BE912" s="100" t="s">
        <v>4</v>
      </c>
      <c r="BF912" s="100" t="s">
        <v>4</v>
      </c>
      <c r="BG912" s="99" t="s">
        <v>5258</v>
      </c>
      <c r="BH912" s="101"/>
      <c r="BI912" s="101"/>
      <c r="BJ912" s="101"/>
      <c r="BK912" s="101"/>
      <c r="BL912" s="101"/>
      <c r="BM912" s="101"/>
      <c r="BN912" s="101"/>
      <c r="BO912" s="103"/>
      <c r="BP912" s="99">
        <v>140.622</v>
      </c>
      <c r="BQ912" s="99">
        <v>121</v>
      </c>
      <c r="BR912" s="101"/>
      <c r="BS912" s="99" t="s">
        <v>5260</v>
      </c>
      <c r="BT912" s="99" t="s">
        <v>5261</v>
      </c>
      <c r="BU912" s="99">
        <v>5102</v>
      </c>
      <c r="BV912" s="99"/>
      <c r="BW912" s="99"/>
      <c r="BX912" s="99"/>
      <c r="BY912" s="99"/>
      <c r="BZ912" s="99"/>
      <c r="CA912" s="99"/>
      <c r="CB912" s="99"/>
      <c r="CC912" s="99">
        <v>102</v>
      </c>
      <c r="CD912" s="99">
        <v>8</v>
      </c>
      <c r="CE912" s="99">
        <v>8</v>
      </c>
      <c r="CF912" s="99"/>
      <c r="CG912" s="37" t="e">
        <f>VLOOKUP(Table_1[[#This Row],[EAN]],'[1]Planilha1'!$E:$R,13,0)</f>
        <v>#N/A</v>
      </c>
      <c r="CI912" s="188">
        <f>IF(Table_1[[#This Row],[STATUS MERCADO]]="GO",Table_1[[#This Row],[M. BRUTA TOTAL]],0)</f>
        <v>6.547872611464971</v>
      </c>
      <c r="CJ912" s="188">
        <f>IF(Table_1[[#This Row],[STATUS MERCADO]]="GO",Table_1[[#This Row],[PV UNIT. REALIZADO]]*Table_1[[#This Row],[QUANTIDADE]],0)</f>
        <v>19.842038216560514</v>
      </c>
    </row>
    <row r="913" ht="15" hidden="1">
      <c r="A913" s="7"/>
      <c r="B913" s="84" t="s">
        <v>79</v>
      </c>
      <c r="C913" s="85">
        <v>221097</v>
      </c>
      <c r="D913" s="85">
        <v>130101</v>
      </c>
      <c r="E913" s="85">
        <v>7896228100133</v>
      </c>
      <c r="F913" s="86" t="s">
        <v>588</v>
      </c>
      <c r="G913" s="75" t="s">
        <v>17</v>
      </c>
      <c r="H913" s="75">
        <v>2650</v>
      </c>
      <c r="I913" s="87" t="s">
        <v>589</v>
      </c>
      <c r="J913" s="75" t="s">
        <v>583</v>
      </c>
      <c r="K913" s="88" t="s">
        <v>84</v>
      </c>
      <c r="L913" s="88">
        <v>2</v>
      </c>
      <c r="M913" s="88">
        <v>0</v>
      </c>
      <c r="N913" s="75" t="s">
        <v>85</v>
      </c>
      <c r="O913" s="75" t="s">
        <v>437</v>
      </c>
      <c r="P913" s="89">
        <v>2.49</v>
      </c>
      <c r="Q913" s="90">
        <f>(17/100+7.6/100+1.65/100)*P913</f>
        <v>0.6536250000000001</v>
      </c>
      <c r="R913" s="90"/>
      <c r="S913" s="90"/>
      <c r="T913" s="90"/>
      <c r="U913" s="90"/>
      <c r="V913" s="90">
        <f>+P913-Q913+R913+S913+T913+U913</f>
        <v>1.836375</v>
      </c>
      <c r="W913" s="91">
        <f>(1.02/100)</f>
        <v>1.02E-2</v>
      </c>
      <c r="X913" s="91">
        <v>4.8E-3</v>
      </c>
      <c r="Y913" s="91">
        <v>0.17</v>
      </c>
      <c r="Z913" s="91">
        <v>1.65E-2</v>
      </c>
      <c r="AA913" s="91">
        <v>7.6E-2</v>
      </c>
      <c r="AB913" s="91">
        <f>SUM(W913:AA913)</f>
        <v>0.2775</v>
      </c>
      <c r="AC913" s="75">
        <v>2</v>
      </c>
      <c r="AD913" s="92">
        <f>IF(AL913="","",+AC913*AL913)</f>
        <v>9.357324840764335</v>
      </c>
      <c r="AE913" s="93">
        <f>IF(AL913="","",+AL913*AB913)</f>
        <v>1.2983288216560516</v>
      </c>
      <c r="AF913" s="92">
        <f>IF(AL913="","",+AL913-AE913)</f>
        <v>3.380333598726116</v>
      </c>
      <c r="AG913" s="93">
        <f>+V913</f>
        <v>1.836375</v>
      </c>
      <c r="AH913" s="92">
        <f>IF(AF913="","",+AF913-AG913)</f>
        <v>1.543958598726116</v>
      </c>
      <c r="AI913" s="92">
        <f>IF(AH913="","",+AH913*AC913)</f>
        <v>3.087917197452232</v>
      </c>
      <c r="AJ913" s="93">
        <v>3.99</v>
      </c>
      <c r="AK913" s="94">
        <v>0.33</v>
      </c>
      <c r="AL913" s="93">
        <f>IF(V913=0,"",V913/(1-AB913-AK913))</f>
        <v>4.678662420382167</v>
      </c>
      <c r="AM913" s="95">
        <v>0.33</v>
      </c>
      <c r="AN913" s="93">
        <f>IF(V913=0,"",V913/(1-AB913-AM913))</f>
        <v>4.678662420382167</v>
      </c>
      <c r="AO913" s="96">
        <v>1.2</v>
      </c>
      <c r="AP913" s="93">
        <f>IF(BD!AJ913="","",BD!AJ913*BD!AO913)</f>
        <v>4.788</v>
      </c>
      <c r="AQ913" s="91">
        <f>BD!AM913/BD!AK913-1</f>
        <v>0</v>
      </c>
      <c r="AR913" s="91">
        <f>IF(BD!AN913="","",IF(BD!AJ913="","",BD!AN913/BD!AJ913-1))</f>
        <v>0.1725970978401421</v>
      </c>
      <c r="AS913" s="91" t="str">
        <f>IF(BD!AN913="","",IF(BD!AN913&lt;BD!AL913,"ABAIXO DA META","DENTRO DA META"))</f>
        <v>DENTRO DA META</v>
      </c>
      <c r="AT913" s="91" t="str">
        <f>IF(BD!AJ913="","EM ANÁLISE",IF(BD!AP913&gt;=BD!AN913,"GO", "NO GO"))</f>
        <v>GO</v>
      </c>
      <c r="AU913" s="97">
        <f>IF(AN913="","",+BD!$AN913-AJ913)</f>
        <v>0.6886624203821672</v>
      </c>
      <c r="AV913" s="98"/>
      <c r="AW913" s="90">
        <f>BD!P913*BD!AC913</f>
        <v>4.98</v>
      </c>
      <c r="AX913" s="90">
        <f>BD!V913*BD!AC913</f>
        <v>3.67275</v>
      </c>
      <c r="AY913" s="90">
        <f>IF(BD!AN913="","",BD!AN913*BD!AC913)</f>
        <v>9.357324840764335</v>
      </c>
      <c r="AZ913" s="75" t="s">
        <v>5272</v>
      </c>
      <c r="BA913" s="75"/>
      <c r="BB913" s="75"/>
      <c r="BC913" s="75"/>
      <c r="BD913" s="99" t="s">
        <v>5257</v>
      </c>
      <c r="BE913" s="100" t="s">
        <v>4</v>
      </c>
      <c r="BF913" s="100" t="s">
        <v>4</v>
      </c>
      <c r="BG913" s="99" t="s">
        <v>5258</v>
      </c>
      <c r="BH913" s="101"/>
      <c r="BI913" s="101"/>
      <c r="BJ913" s="101"/>
      <c r="BK913" s="101"/>
      <c r="BL913" s="101"/>
      <c r="BM913" s="101"/>
      <c r="BN913" s="101"/>
      <c r="BO913" s="103"/>
      <c r="BP913" s="99">
        <v>140.622</v>
      </c>
      <c r="BQ913" s="99">
        <v>121</v>
      </c>
      <c r="BR913" s="101"/>
      <c r="BS913" s="99" t="s">
        <v>5260</v>
      </c>
      <c r="BT913" s="99" t="s">
        <v>5261</v>
      </c>
      <c r="BU913" s="99">
        <v>5102</v>
      </c>
      <c r="BV913" s="99"/>
      <c r="BW913" s="99"/>
      <c r="BX913" s="99"/>
      <c r="BY913" s="99"/>
      <c r="BZ913" s="99"/>
      <c r="CA913" s="99"/>
      <c r="CB913" s="99"/>
      <c r="CC913" s="99">
        <v>102</v>
      </c>
      <c r="CD913" s="99">
        <v>8</v>
      </c>
      <c r="CE913" s="99">
        <v>8</v>
      </c>
      <c r="CF913" s="99"/>
      <c r="CG913" s="37" t="e">
        <f>VLOOKUP(Table_1[[#This Row],[EAN]],'[1]Planilha1'!$E:$R,13,0)</f>
        <v>#N/A</v>
      </c>
      <c r="CI913" s="188">
        <f>IF(Table_1[[#This Row],[STATUS MERCADO]]="GO",Table_1[[#This Row],[M. BRUTA TOTAL]],0)</f>
        <v>3.087917197452232</v>
      </c>
      <c r="CJ913" s="188">
        <f>IF(Table_1[[#This Row],[STATUS MERCADO]]="GO",Table_1[[#This Row],[PV UNIT. REALIZADO]]*Table_1[[#This Row],[QUANTIDADE]],0)</f>
        <v>9.357324840764335</v>
      </c>
    </row>
    <row r="914" ht="15" hidden="1">
      <c r="A914" s="7"/>
      <c r="B914" s="84" t="s">
        <v>79</v>
      </c>
      <c r="C914" s="75">
        <v>221098</v>
      </c>
      <c r="D914" s="75">
        <v>130304</v>
      </c>
      <c r="E914" s="85">
        <v>7896228100188</v>
      </c>
      <c r="F914" s="86" t="s">
        <v>590</v>
      </c>
      <c r="G914" s="75" t="s">
        <v>17</v>
      </c>
      <c r="H914" s="75">
        <v>2650</v>
      </c>
      <c r="I914" s="87" t="s">
        <v>589</v>
      </c>
      <c r="J914" s="75" t="s">
        <v>583</v>
      </c>
      <c r="K914" s="88" t="s">
        <v>84</v>
      </c>
      <c r="L914" s="88">
        <v>2</v>
      </c>
      <c r="M914" s="88">
        <v>0</v>
      </c>
      <c r="N914" s="75" t="s">
        <v>85</v>
      </c>
      <c r="O914" s="105">
        <v>27152731000109</v>
      </c>
      <c r="P914" s="89"/>
      <c r="Q914" s="90">
        <f>(17/100+7.6/100+1.65/100)*P914</f>
        <v>0</v>
      </c>
      <c r="R914" s="90"/>
      <c r="S914" s="90"/>
      <c r="T914" s="90"/>
      <c r="U914" s="90"/>
      <c r="V914" s="90">
        <f>+P914-Q914+R914+S914+T914+U914</f>
        <v>0</v>
      </c>
      <c r="W914" s="91">
        <f>(1.02/100)</f>
        <v>1.02E-2</v>
      </c>
      <c r="X914" s="91">
        <v>4.8E-3</v>
      </c>
      <c r="Y914" s="91">
        <v>0.17</v>
      </c>
      <c r="Z914" s="91">
        <v>1.65E-2</v>
      </c>
      <c r="AA914" s="91">
        <v>7.6E-2</v>
      </c>
      <c r="AB914" s="91">
        <f>SUM(W914:AA914)</f>
        <v>0.2775</v>
      </c>
      <c r="AC914" s="75">
        <v>2</v>
      </c>
      <c r="AD914" s="92">
        <f>IF(AL914="","",+AC914*AL914)</f>
      </c>
      <c r="AE914" s="93">
        <f>IF(AL914="","",+AL914*AB914)</f>
      </c>
      <c r="AF914" s="92">
        <f>IF(AL914="","",+AL914-AE914)</f>
      </c>
      <c r="AG914" s="93">
        <f>+V914</f>
        <v>0</v>
      </c>
      <c r="AH914" s="92">
        <f>IF(AF914="","",+AF914-AG914)</f>
      </c>
      <c r="AI914" s="92">
        <f>IF(AH914="","",+AH914*AC914)</f>
      </c>
      <c r="AJ914" s="93"/>
      <c r="AK914" s="94">
        <v>0.33</v>
      </c>
      <c r="AL914" s="93">
        <f>IF(V914=0,"",V914/(1-AB914-AK914))</f>
      </c>
      <c r="AM914" s="95">
        <v>0.33</v>
      </c>
      <c r="AN914" s="93">
        <f>IF(V914=0,"",V914/(1-AB914-AM914))</f>
      </c>
      <c r="AO914" s="96">
        <v>1.2</v>
      </c>
      <c r="AP914" s="93">
        <f>IF(BD!AJ914="","",BD!AJ914*BD!AO914)</f>
      </c>
      <c r="AQ914" s="91">
        <f>BD!AM914/BD!AK914-1</f>
        <v>0</v>
      </c>
      <c r="AR914" s="91">
        <f>IF(BD!AN914="","",IF(BD!AJ914="","",BD!AN914/BD!AJ914-1))</f>
      </c>
      <c r="AS914" s="91">
        <f>IF(BD!AN914="","",IF(BD!AN914&lt;BD!AL914,"ABAIXO DA META","DENTRO DA META"))</f>
      </c>
      <c r="AT914" s="91" t="str">
        <f>IF(BD!AJ914="","EM ANÁLISE",IF(BD!AP914&gt;=BD!AN914,"GO", "NO GO"))</f>
        <v>EM ANÁLISE</v>
      </c>
      <c r="AU914" s="97">
        <f>IF(AN914="","",+BD!$AN914-AJ914)</f>
      </c>
      <c r="AV914" s="98"/>
      <c r="AW914" s="90">
        <f>BD!P914*BD!AC914</f>
        <v>0</v>
      </c>
      <c r="AX914" s="90">
        <f>BD!V914*BD!AC914</f>
        <v>0</v>
      </c>
      <c r="AY914" s="90">
        <f>IF(BD!AN914="","",BD!AN914*BD!AC914)</f>
      </c>
      <c r="AZ914" s="75" t="s">
        <v>123</v>
      </c>
      <c r="BA914" s="75"/>
      <c r="BB914" s="75"/>
      <c r="BC914" s="75"/>
      <c r="BD914" s="104"/>
      <c r="BE914" s="104"/>
      <c r="BF914" s="101"/>
      <c r="BG914" s="101"/>
      <c r="BH914" s="101"/>
      <c r="BI914" s="101"/>
      <c r="BJ914" s="101"/>
      <c r="BK914" s="101"/>
      <c r="BL914" s="101"/>
      <c r="BM914" s="101"/>
      <c r="BN914" s="101"/>
      <c r="BO914" s="103"/>
      <c r="BP914" s="101"/>
      <c r="BQ914" s="101"/>
      <c r="BR914" s="101"/>
      <c r="BS914" s="101"/>
      <c r="BT914" s="101"/>
      <c r="BU914" s="101"/>
      <c r="BV914" s="101"/>
      <c r="BW914" s="101"/>
      <c r="BX914" s="101"/>
      <c r="BY914" s="101"/>
      <c r="BZ914" s="101"/>
      <c r="CA914" s="101"/>
      <c r="CB914" s="101"/>
      <c r="CC914" s="101"/>
      <c r="CD914" s="101"/>
      <c r="CE914" s="101"/>
      <c r="CF914" s="101"/>
      <c r="CG914" s="37" t="e">
        <f>VLOOKUP(Table_1[[#This Row],[EAN]],'[1]Planilha1'!$E:$R,13,0)</f>
        <v>#N/A</v>
      </c>
      <c r="CI914" s="188">
        <f>IF(Table_1[[#This Row],[STATUS MERCADO]]="GO",Table_1[[#This Row],[M. BRUTA TOTAL]],0)</f>
        <v>0</v>
      </c>
      <c r="CJ914" s="188">
        <f>IF(Table_1[[#This Row],[STATUS MERCADO]]="GO",Table_1[[#This Row],[PV UNIT. REALIZADO]]*Table_1[[#This Row],[QUANTIDADE]],0)</f>
        <v>0</v>
      </c>
    </row>
    <row r="915" ht="15" hidden="1">
      <c r="A915" s="7"/>
      <c r="B915" s="84" t="s">
        <v>79</v>
      </c>
      <c r="C915" s="85">
        <v>221099</v>
      </c>
      <c r="D915" s="85">
        <v>130305</v>
      </c>
      <c r="E915" s="85">
        <v>7896228100164</v>
      </c>
      <c r="F915" s="86" t="s">
        <v>591</v>
      </c>
      <c r="G915" s="75" t="s">
        <v>17</v>
      </c>
      <c r="H915" s="75">
        <v>2650</v>
      </c>
      <c r="I915" s="87" t="s">
        <v>589</v>
      </c>
      <c r="J915" s="75" t="s">
        <v>583</v>
      </c>
      <c r="K915" s="88" t="s">
        <v>84</v>
      </c>
      <c r="L915" s="88">
        <v>2</v>
      </c>
      <c r="M915" s="88">
        <v>0</v>
      </c>
      <c r="N915" s="75" t="s">
        <v>85</v>
      </c>
      <c r="O915" s="75" t="s">
        <v>437</v>
      </c>
      <c r="P915" s="89">
        <v>5.92</v>
      </c>
      <c r="Q915" s="90">
        <f>(17/100+7.6/100+1.65/100)*P915</f>
        <v>1.554</v>
      </c>
      <c r="R915" s="90"/>
      <c r="S915" s="90"/>
      <c r="T915" s="90"/>
      <c r="U915" s="90"/>
      <c r="V915" s="90">
        <f>+P915-Q915+R915+S915+T915+U915</f>
        <v>4.366</v>
      </c>
      <c r="W915" s="91">
        <f>(1.02/100)</f>
        <v>1.02E-2</v>
      </c>
      <c r="X915" s="91">
        <v>4.8E-3</v>
      </c>
      <c r="Y915" s="91">
        <v>0.17</v>
      </c>
      <c r="Z915" s="91">
        <v>1.65E-2</v>
      </c>
      <c r="AA915" s="91">
        <v>7.6E-2</v>
      </c>
      <c r="AB915" s="91">
        <f>SUM(W915:AA915)</f>
        <v>0.2775</v>
      </c>
      <c r="AC915" s="75">
        <v>2</v>
      </c>
      <c r="AD915" s="92">
        <f>IF(AL915="","",+AC915*AL915)</f>
        <v>22.247133757961787</v>
      </c>
      <c r="AE915" s="93">
        <f>IF(AL915="","",+AL915*AB915)</f>
        <v>3.086789808917198</v>
      </c>
      <c r="AF915" s="92">
        <f>IF(AL915="","",+AL915-AE915)</f>
        <v>8.036777070063696</v>
      </c>
      <c r="AG915" s="93">
        <f>+V915</f>
        <v>4.366</v>
      </c>
      <c r="AH915" s="92">
        <f>IF(AF915="","",+AF915-AG915)</f>
        <v>3.6707770700636964</v>
      </c>
      <c r="AI915" s="92">
        <f>IF(AH915="","",+AH915*AC915)</f>
        <v>7.341554140127393</v>
      </c>
      <c r="AJ915" s="93">
        <v>8.13</v>
      </c>
      <c r="AK915" s="94">
        <v>0.33</v>
      </c>
      <c r="AL915" s="93">
        <f>IF(V915=0,"",V915/(1-AB915-AK915))</f>
        <v>11.123566878980894</v>
      </c>
      <c r="AM915" s="95">
        <v>0.33</v>
      </c>
      <c r="AN915" s="93">
        <f>IF(V915=0,"",V915/(1-AB915-AM915))</f>
        <v>11.123566878980894</v>
      </c>
      <c r="AO915" s="96">
        <v>1.2</v>
      </c>
      <c r="AP915" s="93">
        <f>IF(BD!AJ915="","",BD!AJ915*BD!AO915)</f>
        <v>9.756</v>
      </c>
      <c r="AQ915" s="91">
        <f>BD!AM915/BD!AK915-1</f>
        <v>0</v>
      </c>
      <c r="AR915" s="91">
        <f>IF(BD!AN915="","",IF(BD!AJ915="","",BD!AN915/BD!AJ915-1))</f>
        <v>0.36821240823873214</v>
      </c>
      <c r="AS915" s="91" t="str">
        <f>IF(BD!AN915="","",IF(BD!AN915&lt;BD!AL915,"ABAIXO DA META","DENTRO DA META"))</f>
        <v>DENTRO DA META</v>
      </c>
      <c r="AT915" s="91" t="str">
        <f>IF(BD!AJ915="","EM ANÁLISE",IF(BD!AP915&gt;=BD!AN915,"GO", "NO GO"))</f>
        <v>NO GO</v>
      </c>
      <c r="AU915" s="97">
        <f>IF(AN915="","",+BD!$AN915-AJ915)</f>
        <v>2.993566878980893</v>
      </c>
      <c r="AV915" s="98"/>
      <c r="AW915" s="90">
        <f>BD!P915*BD!AC915</f>
        <v>11.84</v>
      </c>
      <c r="AX915" s="90">
        <f>BD!V915*BD!AC915</f>
        <v>8.732</v>
      </c>
      <c r="AY915" s="90">
        <f>IF(BD!AN915="","",BD!AN915*BD!AC915)</f>
        <v>22.247133757961787</v>
      </c>
      <c r="AZ915" s="75" t="s">
        <v>5272</v>
      </c>
      <c r="BA915" s="75"/>
      <c r="BB915" s="75"/>
      <c r="BC915" s="75"/>
      <c r="BD915" s="99" t="s">
        <v>5257</v>
      </c>
      <c r="BE915" s="100" t="s">
        <v>4</v>
      </c>
      <c r="BF915" s="100" t="s">
        <v>4</v>
      </c>
      <c r="BG915" s="99" t="s">
        <v>5258</v>
      </c>
      <c r="BH915" s="101"/>
      <c r="BI915" s="101"/>
      <c r="BJ915" s="101"/>
      <c r="BK915" s="101"/>
      <c r="BL915" s="101"/>
      <c r="BM915" s="101"/>
      <c r="BN915" s="101"/>
      <c r="BO915" s="103"/>
      <c r="BP915" s="99">
        <v>140.622</v>
      </c>
      <c r="BQ915" s="99">
        <v>121</v>
      </c>
      <c r="BR915" s="101"/>
      <c r="BS915" s="99" t="s">
        <v>5260</v>
      </c>
      <c r="BT915" s="99" t="s">
        <v>5261</v>
      </c>
      <c r="BU915" s="99">
        <v>5102</v>
      </c>
      <c r="BV915" s="99"/>
      <c r="BW915" s="99"/>
      <c r="BX915" s="99"/>
      <c r="BY915" s="99"/>
      <c r="BZ915" s="99"/>
      <c r="CA915" s="99"/>
      <c r="CB915" s="99"/>
      <c r="CC915" s="99">
        <v>102</v>
      </c>
      <c r="CD915" s="99">
        <v>8</v>
      </c>
      <c r="CE915" s="99">
        <v>8</v>
      </c>
      <c r="CF915" s="99"/>
      <c r="CG915" s="37" t="e">
        <f>VLOOKUP(Table_1[[#This Row],[EAN]],'[1]Planilha1'!$E:$R,13,0)</f>
        <v>#N/A</v>
      </c>
      <c r="CI915" s="188">
        <f>IF(Table_1[[#This Row],[STATUS MERCADO]]="GO",Table_1[[#This Row],[M. BRUTA TOTAL]],0)</f>
        <v>0</v>
      </c>
      <c r="CJ915" s="188">
        <f>IF(Table_1[[#This Row],[STATUS MERCADO]]="GO",Table_1[[#This Row],[PV UNIT. REALIZADO]]*Table_1[[#This Row],[QUANTIDADE]],0)</f>
        <v>0</v>
      </c>
    </row>
    <row r="916" ht="15" hidden="1">
      <c r="A916" s="7"/>
      <c r="B916" s="84" t="s">
        <v>79</v>
      </c>
      <c r="C916" s="85">
        <v>221100</v>
      </c>
      <c r="D916" s="85">
        <v>130306</v>
      </c>
      <c r="E916" s="85">
        <v>7896228102014</v>
      </c>
      <c r="F916" s="86" t="s">
        <v>592</v>
      </c>
      <c r="G916" s="75" t="s">
        <v>17</v>
      </c>
      <c r="H916" s="75">
        <v>2650</v>
      </c>
      <c r="I916" s="87" t="s">
        <v>589</v>
      </c>
      <c r="J916" s="75" t="s">
        <v>583</v>
      </c>
      <c r="K916" s="88" t="s">
        <v>84</v>
      </c>
      <c r="L916" s="88">
        <v>2</v>
      </c>
      <c r="M916" s="88">
        <v>0</v>
      </c>
      <c r="N916" s="75" t="s">
        <v>85</v>
      </c>
      <c r="O916" s="75" t="s">
        <v>437</v>
      </c>
      <c r="P916" s="89">
        <v>5.42</v>
      </c>
      <c r="Q916" s="90">
        <f>(17/100+7.6/100+1.65/100)*P916</f>
        <v>1.42275</v>
      </c>
      <c r="R916" s="90"/>
      <c r="S916" s="90"/>
      <c r="T916" s="90"/>
      <c r="U916" s="90"/>
      <c r="V916" s="90">
        <f>+P916-Q916+R916+S916+T916+U916</f>
        <v>3.99725</v>
      </c>
      <c r="W916" s="91">
        <f>(1.02/100)</f>
        <v>1.02E-2</v>
      </c>
      <c r="X916" s="91">
        <v>4.8E-3</v>
      </c>
      <c r="Y916" s="91">
        <v>0.17</v>
      </c>
      <c r="Z916" s="91">
        <v>1.65E-2</v>
      </c>
      <c r="AA916" s="91">
        <v>7.6E-2</v>
      </c>
      <c r="AB916" s="91">
        <f>SUM(W916:AA916)</f>
        <v>0.2775</v>
      </c>
      <c r="AC916" s="75">
        <v>2</v>
      </c>
      <c r="AD916" s="92">
        <f>IF(AL916="","",+AC916*AL916)</f>
        <v>20.368152866242045</v>
      </c>
      <c r="AE916" s="93">
        <f>IF(AL916="","",+AL916*AB916)</f>
        <v>2.826081210191084</v>
      </c>
      <c r="AF916" s="92">
        <f>IF(AL916="","",+AL916-AE916)</f>
        <v>7.357995222929938</v>
      </c>
      <c r="AG916" s="93">
        <f>+V916</f>
        <v>3.99725</v>
      </c>
      <c r="AH916" s="92">
        <f>IF(AF916="","",+AF916-AG916)</f>
        <v>3.360745222929938</v>
      </c>
      <c r="AI916" s="92">
        <f>IF(AH916="","",+AH916*AC916)</f>
        <v>6.721490445859876</v>
      </c>
      <c r="AJ916" s="93">
        <v>8.23</v>
      </c>
      <c r="AK916" s="94">
        <v>0.33</v>
      </c>
      <c r="AL916" s="93">
        <f>IF(V916=0,"",V916/(1-AB916-AK916))</f>
        <v>10.184076433121023</v>
      </c>
      <c r="AM916" s="95">
        <v>0.33</v>
      </c>
      <c r="AN916" s="93">
        <f>IF(V916=0,"",V916/(1-AB916-AM916))</f>
        <v>10.184076433121023</v>
      </c>
      <c r="AO916" s="96">
        <v>1.2</v>
      </c>
      <c r="AP916" s="93">
        <f>IF(BD!AJ916="","",BD!AJ916*BD!AO916)</f>
        <v>9.876</v>
      </c>
      <c r="AQ916" s="91">
        <f>BD!AM916/BD!AK916-1</f>
        <v>0</v>
      </c>
      <c r="AR916" s="91">
        <f>IF(BD!AN916="","",IF(BD!AJ916="","",BD!AN916/BD!AJ916-1))</f>
        <v>0.2374333454582045</v>
      </c>
      <c r="AS916" s="91" t="str">
        <f>IF(BD!AN916="","",IF(BD!AN916&lt;BD!AL916,"ABAIXO DA META","DENTRO DA META"))</f>
        <v>DENTRO DA META</v>
      </c>
      <c r="AT916" s="91" t="str">
        <f>IF(BD!AJ916="","EM ANÁLISE",IF(BD!AP916&gt;=BD!AN916,"GO", "NO GO"))</f>
        <v>NO GO</v>
      </c>
      <c r="AU916" s="97">
        <f>IF(AN916="","",+BD!$AN916-AJ916)</f>
        <v>1.9540764331210223</v>
      </c>
      <c r="AV916" s="98"/>
      <c r="AW916" s="90">
        <f>BD!P916*BD!AC916</f>
        <v>10.84</v>
      </c>
      <c r="AX916" s="90">
        <f>BD!V916*BD!AC916</f>
        <v>7.9945</v>
      </c>
      <c r="AY916" s="90">
        <f>IF(BD!AN916="","",BD!AN916*BD!AC916)</f>
        <v>20.368152866242045</v>
      </c>
      <c r="AZ916" s="75" t="s">
        <v>5272</v>
      </c>
      <c r="BA916" s="75"/>
      <c r="BB916" s="75"/>
      <c r="BC916" s="75"/>
      <c r="BD916" s="99" t="s">
        <v>5257</v>
      </c>
      <c r="BE916" s="100" t="s">
        <v>4</v>
      </c>
      <c r="BF916" s="100" t="s">
        <v>4</v>
      </c>
      <c r="BG916" s="99" t="s">
        <v>5258</v>
      </c>
      <c r="BH916" s="101"/>
      <c r="BI916" s="101"/>
      <c r="BJ916" s="101"/>
      <c r="BK916" s="101"/>
      <c r="BL916" s="101"/>
      <c r="BM916" s="101"/>
      <c r="BN916" s="101"/>
      <c r="BO916" s="103"/>
      <c r="BP916" s="99">
        <v>140.622</v>
      </c>
      <c r="BQ916" s="99">
        <v>121</v>
      </c>
      <c r="BR916" s="101"/>
      <c r="BS916" s="99" t="s">
        <v>5260</v>
      </c>
      <c r="BT916" s="99" t="s">
        <v>5261</v>
      </c>
      <c r="BU916" s="99">
        <v>5102</v>
      </c>
      <c r="BV916" s="99"/>
      <c r="BW916" s="99"/>
      <c r="BX916" s="99"/>
      <c r="BY916" s="99"/>
      <c r="BZ916" s="99"/>
      <c r="CA916" s="99"/>
      <c r="CB916" s="99"/>
      <c r="CC916" s="99">
        <v>102</v>
      </c>
      <c r="CD916" s="99">
        <v>8</v>
      </c>
      <c r="CE916" s="99">
        <v>8</v>
      </c>
      <c r="CF916" s="99"/>
      <c r="CG916" s="37" t="e">
        <f>VLOOKUP(Table_1[[#This Row],[EAN]],'[1]Planilha1'!$E:$R,13,0)</f>
        <v>#N/A</v>
      </c>
      <c r="CI916" s="188">
        <f>IF(Table_1[[#This Row],[STATUS MERCADO]]="GO",Table_1[[#This Row],[M. BRUTA TOTAL]],0)</f>
        <v>0</v>
      </c>
      <c r="CJ916" s="188">
        <f>IF(Table_1[[#This Row],[STATUS MERCADO]]="GO",Table_1[[#This Row],[PV UNIT. REALIZADO]]*Table_1[[#This Row],[QUANTIDADE]],0)</f>
        <v>0</v>
      </c>
    </row>
    <row r="917" ht="15" hidden="1">
      <c r="A917" s="7"/>
      <c r="B917" s="84" t="s">
        <v>79</v>
      </c>
      <c r="C917" s="85">
        <v>221101</v>
      </c>
      <c r="D917" s="85">
        <v>130302</v>
      </c>
      <c r="E917" s="85">
        <v>7896228100140</v>
      </c>
      <c r="F917" s="86" t="s">
        <v>593</v>
      </c>
      <c r="G917" s="75" t="s">
        <v>17</v>
      </c>
      <c r="H917" s="75">
        <v>2650</v>
      </c>
      <c r="I917" s="87" t="s">
        <v>589</v>
      </c>
      <c r="J917" s="75" t="s">
        <v>583</v>
      </c>
      <c r="K917" s="88" t="s">
        <v>84</v>
      </c>
      <c r="L917" s="88">
        <v>2</v>
      </c>
      <c r="M917" s="88">
        <v>0</v>
      </c>
      <c r="N917" s="75" t="s">
        <v>85</v>
      </c>
      <c r="O917" s="75" t="s">
        <v>437</v>
      </c>
      <c r="P917" s="89">
        <v>5.92</v>
      </c>
      <c r="Q917" s="90">
        <f>(17/100+7.6/100+1.65/100)*P917</f>
        <v>1.554</v>
      </c>
      <c r="R917" s="90"/>
      <c r="S917" s="90"/>
      <c r="T917" s="90"/>
      <c r="U917" s="90"/>
      <c r="V917" s="90">
        <f>+P917-Q917+R917+S917+T917+U917</f>
        <v>4.366</v>
      </c>
      <c r="W917" s="91">
        <f>(1.02/100)</f>
        <v>1.02E-2</v>
      </c>
      <c r="X917" s="91">
        <v>4.8E-3</v>
      </c>
      <c r="Y917" s="91">
        <v>0.17</v>
      </c>
      <c r="Z917" s="91">
        <v>1.65E-2</v>
      </c>
      <c r="AA917" s="91">
        <v>7.6E-2</v>
      </c>
      <c r="AB917" s="91">
        <f>SUM(W917:AA917)</f>
        <v>0.2775</v>
      </c>
      <c r="AC917" s="75">
        <v>2</v>
      </c>
      <c r="AD917" s="92">
        <f>IF(AL917="","",+AC917*AL917)</f>
        <v>22.247133757961787</v>
      </c>
      <c r="AE917" s="93">
        <f>IF(AL917="","",+AL917*AB917)</f>
        <v>3.086789808917198</v>
      </c>
      <c r="AF917" s="92">
        <f>IF(AL917="","",+AL917-AE917)</f>
        <v>8.036777070063696</v>
      </c>
      <c r="AG917" s="93">
        <f>+V917</f>
        <v>4.366</v>
      </c>
      <c r="AH917" s="92">
        <f>IF(AF917="","",+AF917-AG917)</f>
        <v>3.6707770700636964</v>
      </c>
      <c r="AI917" s="92">
        <f>IF(AH917="","",+AH917*AC917)</f>
        <v>7.341554140127393</v>
      </c>
      <c r="AJ917" s="93">
        <v>8.13</v>
      </c>
      <c r="AK917" s="94">
        <v>0.33</v>
      </c>
      <c r="AL917" s="93">
        <f>IF(V917=0,"",V917/(1-AB917-AK917))</f>
        <v>11.123566878980894</v>
      </c>
      <c r="AM917" s="95">
        <v>0.33</v>
      </c>
      <c r="AN917" s="93">
        <f>IF(V917=0,"",V917/(1-AB917-AM917))</f>
        <v>11.123566878980894</v>
      </c>
      <c r="AO917" s="96">
        <v>1.2</v>
      </c>
      <c r="AP917" s="93">
        <f>IF(BD!AJ917="","",BD!AJ917*BD!AO917)</f>
        <v>9.756</v>
      </c>
      <c r="AQ917" s="91">
        <f>BD!AM917/BD!AK917-1</f>
        <v>0</v>
      </c>
      <c r="AR917" s="91">
        <f>IF(BD!AN917="","",IF(BD!AJ917="","",BD!AN917/BD!AJ917-1))</f>
        <v>0.36821240823873214</v>
      </c>
      <c r="AS917" s="91" t="str">
        <f>IF(BD!AN917="","",IF(BD!AN917&lt;BD!AL917,"ABAIXO DA META","DENTRO DA META"))</f>
        <v>DENTRO DA META</v>
      </c>
      <c r="AT917" s="91" t="str">
        <f>IF(BD!AJ917="","EM ANÁLISE",IF(BD!AP917&gt;=BD!AN917,"GO", "NO GO"))</f>
        <v>NO GO</v>
      </c>
      <c r="AU917" s="97">
        <f>IF(AN917="","",+BD!$AN917-AJ917)</f>
        <v>2.993566878980893</v>
      </c>
      <c r="AV917" s="98"/>
      <c r="AW917" s="90">
        <f>BD!P917*BD!AC917</f>
        <v>11.84</v>
      </c>
      <c r="AX917" s="90">
        <f>BD!V917*BD!AC917</f>
        <v>8.732</v>
      </c>
      <c r="AY917" s="90">
        <f>IF(BD!AN917="","",BD!AN917*BD!AC917)</f>
        <v>22.247133757961787</v>
      </c>
      <c r="AZ917" s="75" t="s">
        <v>5272</v>
      </c>
      <c r="BA917" s="75"/>
      <c r="BB917" s="75"/>
      <c r="BC917" s="75"/>
      <c r="BD917" s="99" t="s">
        <v>5257</v>
      </c>
      <c r="BE917" s="100" t="s">
        <v>4</v>
      </c>
      <c r="BF917" s="100" t="s">
        <v>4</v>
      </c>
      <c r="BG917" s="99" t="s">
        <v>5258</v>
      </c>
      <c r="BH917" s="101"/>
      <c r="BI917" s="101"/>
      <c r="BJ917" s="101"/>
      <c r="BK917" s="101"/>
      <c r="BL917" s="101"/>
      <c r="BM917" s="101"/>
      <c r="BN917" s="101"/>
      <c r="BO917" s="103"/>
      <c r="BP917" s="99">
        <v>140.622</v>
      </c>
      <c r="BQ917" s="99">
        <v>121</v>
      </c>
      <c r="BR917" s="101"/>
      <c r="BS917" s="99" t="s">
        <v>5260</v>
      </c>
      <c r="BT917" s="99" t="s">
        <v>5261</v>
      </c>
      <c r="BU917" s="99">
        <v>5102</v>
      </c>
      <c r="BV917" s="99"/>
      <c r="BW917" s="99"/>
      <c r="BX917" s="99"/>
      <c r="BY917" s="99"/>
      <c r="BZ917" s="99"/>
      <c r="CA917" s="99"/>
      <c r="CB917" s="99"/>
      <c r="CC917" s="99">
        <v>102</v>
      </c>
      <c r="CD917" s="99">
        <v>8</v>
      </c>
      <c r="CE917" s="99">
        <v>8</v>
      </c>
      <c r="CF917" s="99"/>
      <c r="CG917" s="37" t="e">
        <f>VLOOKUP(Table_1[[#This Row],[EAN]],'[1]Planilha1'!$E:$R,13,0)</f>
        <v>#N/A</v>
      </c>
      <c r="CI917" s="188">
        <f>IF(Table_1[[#This Row],[STATUS MERCADO]]="GO",Table_1[[#This Row],[M. BRUTA TOTAL]],0)</f>
        <v>0</v>
      </c>
      <c r="CJ917" s="188">
        <f>IF(Table_1[[#This Row],[STATUS MERCADO]]="GO",Table_1[[#This Row],[PV UNIT. REALIZADO]]*Table_1[[#This Row],[QUANTIDADE]],0)</f>
        <v>0</v>
      </c>
    </row>
    <row r="918" ht="15" hidden="1">
      <c r="A918" s="7"/>
      <c r="B918" s="84" t="s">
        <v>79</v>
      </c>
      <c r="C918" s="75">
        <v>221102</v>
      </c>
      <c r="D918" s="75">
        <v>711454</v>
      </c>
      <c r="E918" s="85">
        <v>7896228101826</v>
      </c>
      <c r="F918" s="86" t="s">
        <v>594</v>
      </c>
      <c r="G918" s="75" t="s">
        <v>17</v>
      </c>
      <c r="H918" s="75">
        <v>2650</v>
      </c>
      <c r="I918" s="87" t="s">
        <v>589</v>
      </c>
      <c r="J918" s="75" t="s">
        <v>583</v>
      </c>
      <c r="K918" s="88" t="s">
        <v>84</v>
      </c>
      <c r="L918" s="88">
        <v>2</v>
      </c>
      <c r="M918" s="88">
        <v>0</v>
      </c>
      <c r="N918" s="75" t="s">
        <v>85</v>
      </c>
      <c r="O918" s="105">
        <v>27152731000109</v>
      </c>
      <c r="P918" s="89"/>
      <c r="Q918" s="90">
        <f>(17/100+7.6/100+1.65/100)*P918</f>
        <v>0</v>
      </c>
      <c r="R918" s="90"/>
      <c r="S918" s="90"/>
      <c r="T918" s="90"/>
      <c r="U918" s="90"/>
      <c r="V918" s="90">
        <f>+P918-Q918+R918+S918+T918+U918</f>
        <v>0</v>
      </c>
      <c r="W918" s="91">
        <f>(1.02/100)</f>
        <v>1.02E-2</v>
      </c>
      <c r="X918" s="91">
        <v>4.8E-3</v>
      </c>
      <c r="Y918" s="91">
        <v>0.17</v>
      </c>
      <c r="Z918" s="91">
        <v>1.65E-2</v>
      </c>
      <c r="AA918" s="91">
        <v>7.6E-2</v>
      </c>
      <c r="AB918" s="91">
        <f>SUM(W918:AA918)</f>
        <v>0.2775</v>
      </c>
      <c r="AC918" s="75">
        <v>2</v>
      </c>
      <c r="AD918" s="92">
        <f>IF(AL918="","",+AC918*AL918)</f>
      </c>
      <c r="AE918" s="93">
        <f>IF(AL918="","",+AL918*AB918)</f>
      </c>
      <c r="AF918" s="92">
        <f>IF(AL918="","",+AL918-AE918)</f>
      </c>
      <c r="AG918" s="93">
        <f>+V918</f>
        <v>0</v>
      </c>
      <c r="AH918" s="92">
        <f>IF(AF918="","",+AF918-AG918)</f>
      </c>
      <c r="AI918" s="92">
        <f>IF(AH918="","",+AH918*AC918)</f>
      </c>
      <c r="AJ918" s="93"/>
      <c r="AK918" s="94">
        <v>0.33</v>
      </c>
      <c r="AL918" s="93">
        <f>IF(V918=0,"",V918/(1-AB918-AK918))</f>
      </c>
      <c r="AM918" s="95">
        <v>0.33</v>
      </c>
      <c r="AN918" s="93">
        <f>IF(V918=0,"",V918/(1-AB918-AM918))</f>
      </c>
      <c r="AO918" s="96">
        <v>1.2</v>
      </c>
      <c r="AP918" s="93">
        <f>IF(BD!AJ918="","",BD!AJ918*BD!AO918)</f>
      </c>
      <c r="AQ918" s="91">
        <f>BD!AM918/BD!AK918-1</f>
        <v>0</v>
      </c>
      <c r="AR918" s="91">
        <f>IF(BD!AN918="","",IF(BD!AJ918="","",BD!AN918/BD!AJ918-1))</f>
      </c>
      <c r="AS918" s="91">
        <f>IF(BD!AN918="","",IF(BD!AN918&lt;BD!AL918,"ABAIXO DA META","DENTRO DA META"))</f>
      </c>
      <c r="AT918" s="91" t="str">
        <f>IF(BD!AJ918="","EM ANÁLISE",IF(BD!AP918&gt;=BD!AN918,"GO", "NO GO"))</f>
        <v>EM ANÁLISE</v>
      </c>
      <c r="AU918" s="97">
        <f>IF(AN918="","",+BD!$AN918-AJ918)</f>
      </c>
      <c r="AV918" s="98"/>
      <c r="AW918" s="90">
        <f>BD!P918*BD!AC918</f>
        <v>0</v>
      </c>
      <c r="AX918" s="90">
        <f>BD!V918*BD!AC918</f>
        <v>0</v>
      </c>
      <c r="AY918" s="90">
        <f>IF(BD!AN918="","",BD!AN918*BD!AC918)</f>
      </c>
      <c r="AZ918" s="75" t="s">
        <v>123</v>
      </c>
      <c r="BA918" s="75"/>
      <c r="BB918" s="75"/>
      <c r="BC918" s="75"/>
      <c r="BD918" s="104"/>
      <c r="BE918" s="104"/>
      <c r="BF918" s="101"/>
      <c r="BG918" s="101"/>
      <c r="BH918" s="101"/>
      <c r="BI918" s="101"/>
      <c r="BJ918" s="101"/>
      <c r="BK918" s="101"/>
      <c r="BL918" s="101"/>
      <c r="BM918" s="101"/>
      <c r="BN918" s="101"/>
      <c r="BO918" s="103"/>
      <c r="BP918" s="101"/>
      <c r="BQ918" s="101"/>
      <c r="BR918" s="101"/>
      <c r="BS918" s="101"/>
      <c r="BT918" s="101"/>
      <c r="BU918" s="101"/>
      <c r="BV918" s="101"/>
      <c r="BW918" s="101"/>
      <c r="BX918" s="101"/>
      <c r="BY918" s="101"/>
      <c r="BZ918" s="101"/>
      <c r="CA918" s="101"/>
      <c r="CB918" s="101"/>
      <c r="CC918" s="101"/>
      <c r="CD918" s="101"/>
      <c r="CE918" s="101"/>
      <c r="CF918" s="101"/>
      <c r="CG918" s="37" t="e">
        <f>VLOOKUP(Table_1[[#This Row],[EAN]],'[1]Planilha1'!$E:$R,13,0)</f>
        <v>#N/A</v>
      </c>
      <c r="CI918" s="188">
        <f>IF(Table_1[[#This Row],[STATUS MERCADO]]="GO",Table_1[[#This Row],[M. BRUTA TOTAL]],0)</f>
        <v>0</v>
      </c>
      <c r="CJ918" s="188">
        <f>IF(Table_1[[#This Row],[STATUS MERCADO]]="GO",Table_1[[#This Row],[PV UNIT. REALIZADO]]*Table_1[[#This Row],[QUANTIDADE]],0)</f>
        <v>0</v>
      </c>
    </row>
    <row r="919" ht="15" hidden="1">
      <c r="A919" s="7"/>
      <c r="B919" s="84" t="s">
        <v>79</v>
      </c>
      <c r="C919" s="85">
        <v>221103</v>
      </c>
      <c r="D919" s="85">
        <v>711446</v>
      </c>
      <c r="E919" s="85">
        <v>7896228100171</v>
      </c>
      <c r="F919" s="86" t="s">
        <v>595</v>
      </c>
      <c r="G919" s="75" t="s">
        <v>17</v>
      </c>
      <c r="H919" s="75">
        <v>2650</v>
      </c>
      <c r="I919" s="87" t="s">
        <v>589</v>
      </c>
      <c r="J919" s="75" t="s">
        <v>583</v>
      </c>
      <c r="K919" s="88" t="s">
        <v>84</v>
      </c>
      <c r="L919" s="88">
        <v>2</v>
      </c>
      <c r="M919" s="88">
        <v>0</v>
      </c>
      <c r="N919" s="75" t="s">
        <v>85</v>
      </c>
      <c r="O919" s="75" t="s">
        <v>437</v>
      </c>
      <c r="P919" s="89">
        <v>10.79</v>
      </c>
      <c r="Q919" s="90">
        <f>(17/100+7.6/100+1.65/100)*P919</f>
        <v>2.832375</v>
      </c>
      <c r="R919" s="90"/>
      <c r="S919" s="90"/>
      <c r="T919" s="90"/>
      <c r="U919" s="90"/>
      <c r="V919" s="90">
        <f>+P919-Q919+R919+S919+T919+U919</f>
        <v>7.957624999999999</v>
      </c>
      <c r="W919" s="91">
        <f>(1.02/100)</f>
        <v>1.02E-2</v>
      </c>
      <c r="X919" s="91">
        <v>4.8E-3</v>
      </c>
      <c r="Y919" s="91">
        <v>0.17</v>
      </c>
      <c r="Z919" s="91">
        <v>1.65E-2</v>
      </c>
      <c r="AA919" s="91">
        <v>7.6E-2</v>
      </c>
      <c r="AB919" s="91">
        <f>SUM(W919:AA919)</f>
        <v>0.2775</v>
      </c>
      <c r="AC919" s="75">
        <v>2</v>
      </c>
      <c r="AD919" s="92">
        <f>IF(AL919="","",+AC919*AL919)</f>
        <v>40.54840764331211</v>
      </c>
      <c r="AE919" s="93">
        <f>IF(AL919="","",+AL919*AB919)</f>
        <v>5.626091560509556</v>
      </c>
      <c r="AF919" s="92">
        <f>IF(AL919="","",+AL919-AE919)</f>
        <v>14.6481122611465</v>
      </c>
      <c r="AG919" s="93">
        <f>+V919</f>
        <v>7.957624999999999</v>
      </c>
      <c r="AH919" s="92">
        <f>IF(AF919="","",+AF919-AG919)</f>
        <v>6.6904872611465</v>
      </c>
      <c r="AI919" s="92">
        <f>IF(AH919="","",+AH919*AC919)</f>
        <v>13.380974522293</v>
      </c>
      <c r="AJ919" s="93">
        <v>13.9</v>
      </c>
      <c r="AK919" s="94">
        <v>0.33</v>
      </c>
      <c r="AL919" s="93">
        <f>IF(V919=0,"",V919/(1-AB919-AK919))</f>
        <v>20.274203821656055</v>
      </c>
      <c r="AM919" s="95">
        <v>0.33</v>
      </c>
      <c r="AN919" s="93">
        <f>IF(V919=0,"",V919/(1-AB919-AM919))</f>
        <v>20.274203821656055</v>
      </c>
      <c r="AO919" s="96">
        <v>1.2</v>
      </c>
      <c r="AP919" s="93">
        <f>IF(BD!AJ919="","",BD!AJ919*BD!AO919)</f>
        <v>16.68</v>
      </c>
      <c r="AQ919" s="91">
        <f>BD!AM919/BD!AK919-1</f>
        <v>0</v>
      </c>
      <c r="AR919" s="91">
        <f>IF(BD!AN919="","",IF(BD!AJ919="","",BD!AN919/BD!AJ919-1))</f>
        <v>0.45857581450762974</v>
      </c>
      <c r="AS919" s="91" t="str">
        <f>IF(BD!AN919="","",IF(BD!AN919&lt;BD!AL919,"ABAIXO DA META","DENTRO DA META"))</f>
        <v>DENTRO DA META</v>
      </c>
      <c r="AT919" s="91" t="str">
        <f>IF(BD!AJ919="","EM ANÁLISE",IF(BD!AP919&gt;=BD!AN919,"GO", "NO GO"))</f>
        <v>NO GO</v>
      </c>
      <c r="AU919" s="97">
        <f>IF(AN919="","",+BD!$AN919-AJ919)</f>
        <v>6.374203821656055</v>
      </c>
      <c r="AV919" s="98"/>
      <c r="AW919" s="90">
        <f>BD!P919*BD!AC919</f>
        <v>21.58</v>
      </c>
      <c r="AX919" s="90">
        <f>BD!V919*BD!AC919</f>
        <v>15.915249999999999</v>
      </c>
      <c r="AY919" s="90">
        <f>IF(BD!AN919="","",BD!AN919*BD!AC919)</f>
        <v>40.54840764331211</v>
      </c>
      <c r="AZ919" s="75" t="s">
        <v>5272</v>
      </c>
      <c r="BA919" s="75"/>
      <c r="BB919" s="75"/>
      <c r="BC919" s="75"/>
      <c r="BD919" s="99" t="s">
        <v>5257</v>
      </c>
      <c r="BE919" s="100" t="s">
        <v>4</v>
      </c>
      <c r="BF919" s="100" t="s">
        <v>4</v>
      </c>
      <c r="BG919" s="99" t="s">
        <v>5258</v>
      </c>
      <c r="BH919" s="101"/>
      <c r="BI919" s="101"/>
      <c r="BJ919" s="101"/>
      <c r="BK919" s="101"/>
      <c r="BL919" s="101"/>
      <c r="BM919" s="101"/>
      <c r="BN919" s="101"/>
      <c r="BO919" s="103"/>
      <c r="BP919" s="99">
        <v>140.622</v>
      </c>
      <c r="BQ919" s="99">
        <v>121</v>
      </c>
      <c r="BR919" s="101"/>
      <c r="BS919" s="99" t="s">
        <v>5260</v>
      </c>
      <c r="BT919" s="99" t="s">
        <v>5261</v>
      </c>
      <c r="BU919" s="99">
        <v>5102</v>
      </c>
      <c r="BV919" s="99"/>
      <c r="BW919" s="99"/>
      <c r="BX919" s="99"/>
      <c r="BY919" s="99"/>
      <c r="BZ919" s="99"/>
      <c r="CA919" s="99"/>
      <c r="CB919" s="99"/>
      <c r="CC919" s="99">
        <v>102</v>
      </c>
      <c r="CD919" s="99">
        <v>8</v>
      </c>
      <c r="CE919" s="99">
        <v>8</v>
      </c>
      <c r="CF919" s="99"/>
      <c r="CG919" s="37" t="e">
        <f>VLOOKUP(Table_1[[#This Row],[EAN]],'[1]Planilha1'!$E:$R,13,0)</f>
        <v>#N/A</v>
      </c>
      <c r="CI919" s="188">
        <f>IF(Table_1[[#This Row],[STATUS MERCADO]]="GO",Table_1[[#This Row],[M. BRUTA TOTAL]],0)</f>
        <v>0</v>
      </c>
      <c r="CJ919" s="188">
        <f>IF(Table_1[[#This Row],[STATUS MERCADO]]="GO",Table_1[[#This Row],[PV UNIT. REALIZADO]]*Table_1[[#This Row],[QUANTIDADE]],0)</f>
        <v>0</v>
      </c>
    </row>
    <row r="920" ht="15" hidden="1">
      <c r="A920" s="7"/>
      <c r="B920" s="84" t="s">
        <v>79</v>
      </c>
      <c r="C920" s="75">
        <v>221104</v>
      </c>
      <c r="D920" s="75">
        <v>211879</v>
      </c>
      <c r="E920" s="85">
        <v>7894904211876</v>
      </c>
      <c r="F920" s="86" t="s">
        <v>596</v>
      </c>
      <c r="G920" s="75" t="s">
        <v>17</v>
      </c>
      <c r="H920" s="75">
        <v>2650</v>
      </c>
      <c r="I920" s="87" t="s">
        <v>589</v>
      </c>
      <c r="J920" s="75" t="s">
        <v>583</v>
      </c>
      <c r="K920" s="88" t="s">
        <v>84</v>
      </c>
      <c r="L920" s="88">
        <v>2</v>
      </c>
      <c r="M920" s="88">
        <v>0</v>
      </c>
      <c r="N920" s="75" t="s">
        <v>85</v>
      </c>
      <c r="O920" s="105">
        <v>27152731000109</v>
      </c>
      <c r="P920" s="89"/>
      <c r="Q920" s="90">
        <f>(17/100+7.6/100+1.65/100)*P920</f>
        <v>0</v>
      </c>
      <c r="R920" s="90"/>
      <c r="S920" s="90"/>
      <c r="T920" s="90"/>
      <c r="U920" s="90"/>
      <c r="V920" s="90">
        <f>+P920-Q920+R920+S920+T920+U920</f>
        <v>0</v>
      </c>
      <c r="W920" s="91">
        <f>(1.02/100)</f>
        <v>1.02E-2</v>
      </c>
      <c r="X920" s="91">
        <v>4.8E-3</v>
      </c>
      <c r="Y920" s="91">
        <v>0.17</v>
      </c>
      <c r="Z920" s="91">
        <v>1.65E-2</v>
      </c>
      <c r="AA920" s="91">
        <v>7.6E-2</v>
      </c>
      <c r="AB920" s="91">
        <f>SUM(W920:AA920)</f>
        <v>0.2775</v>
      </c>
      <c r="AC920" s="75">
        <v>2</v>
      </c>
      <c r="AD920" s="92">
        <f>IF(AL920="","",+AC920*AL920)</f>
      </c>
      <c r="AE920" s="93">
        <f>IF(AL920="","",+AL920*AB920)</f>
      </c>
      <c r="AF920" s="92">
        <f>IF(AL920="","",+AL920-AE920)</f>
      </c>
      <c r="AG920" s="93">
        <f>+V920</f>
        <v>0</v>
      </c>
      <c r="AH920" s="92">
        <f>IF(AF920="","",+AF920-AG920)</f>
      </c>
      <c r="AI920" s="92">
        <f>IF(AH920="","",+AH920*AC920)</f>
      </c>
      <c r="AJ920" s="93"/>
      <c r="AK920" s="94">
        <v>0.33</v>
      </c>
      <c r="AL920" s="93">
        <f>IF(V920=0,"",V920/(1-AB920-AK920))</f>
      </c>
      <c r="AM920" s="95">
        <v>0.33</v>
      </c>
      <c r="AN920" s="93">
        <f>IF(V920=0,"",V920/(1-AB920-AM920))</f>
      </c>
      <c r="AO920" s="96">
        <v>1.2</v>
      </c>
      <c r="AP920" s="93">
        <f>IF(BD!AJ920="","",BD!AJ920*BD!AO920)</f>
      </c>
      <c r="AQ920" s="91">
        <f>BD!AM920/BD!AK920-1</f>
        <v>0</v>
      </c>
      <c r="AR920" s="91">
        <f>IF(BD!AN920="","",IF(BD!AJ920="","",BD!AN920/BD!AJ920-1))</f>
      </c>
      <c r="AS920" s="91">
        <f>IF(BD!AN920="","",IF(BD!AN920&lt;BD!AL920,"ABAIXO DA META","DENTRO DA META"))</f>
      </c>
      <c r="AT920" s="91" t="str">
        <f>IF(BD!AJ920="","EM ANÁLISE",IF(BD!AP920&gt;=BD!AN920,"GO", "NO GO"))</f>
        <v>EM ANÁLISE</v>
      </c>
      <c r="AU920" s="97">
        <f>IF(AN920="","",+BD!$AN920-AJ920)</f>
      </c>
      <c r="AV920" s="98"/>
      <c r="AW920" s="90">
        <f>BD!P920*BD!AC920</f>
        <v>0</v>
      </c>
      <c r="AX920" s="90">
        <f>BD!V920*BD!AC920</f>
        <v>0</v>
      </c>
      <c r="AY920" s="90">
        <f>IF(BD!AN920="","",BD!AN920*BD!AC920)</f>
      </c>
      <c r="AZ920" s="75" t="s">
        <v>123</v>
      </c>
      <c r="BA920" s="75"/>
      <c r="BB920" s="75"/>
      <c r="BC920" s="75"/>
      <c r="BD920" s="104"/>
      <c r="BE920" s="104"/>
      <c r="BF920" s="101"/>
      <c r="BG920" s="101"/>
      <c r="BH920" s="101"/>
      <c r="BI920" s="101"/>
      <c r="BJ920" s="101"/>
      <c r="BK920" s="101"/>
      <c r="BL920" s="101"/>
      <c r="BM920" s="101"/>
      <c r="BN920" s="101"/>
      <c r="BO920" s="103"/>
      <c r="BP920" s="101"/>
      <c r="BQ920" s="101"/>
      <c r="BR920" s="101"/>
      <c r="BS920" s="101"/>
      <c r="BT920" s="101"/>
      <c r="BU920" s="101"/>
      <c r="BV920" s="101"/>
      <c r="BW920" s="101"/>
      <c r="BX920" s="101"/>
      <c r="BY920" s="101"/>
      <c r="BZ920" s="101"/>
      <c r="CA920" s="101"/>
      <c r="CB920" s="101"/>
      <c r="CC920" s="101"/>
      <c r="CD920" s="101"/>
      <c r="CE920" s="101"/>
      <c r="CF920" s="101"/>
      <c r="CG920" s="37" t="e">
        <f>VLOOKUP(Table_1[[#This Row],[EAN]],'[1]Planilha1'!$E:$R,13,0)</f>
        <v>#N/A</v>
      </c>
      <c r="CI920" s="188">
        <f>IF(Table_1[[#This Row],[STATUS MERCADO]]="GO",Table_1[[#This Row],[M. BRUTA TOTAL]],0)</f>
        <v>0</v>
      </c>
      <c r="CJ920" s="188">
        <f>IF(Table_1[[#This Row],[STATUS MERCADO]]="GO",Table_1[[#This Row],[PV UNIT. REALIZADO]]*Table_1[[#This Row],[QUANTIDADE]],0)</f>
        <v>0</v>
      </c>
    </row>
    <row r="921" ht="15" hidden="1">
      <c r="A921" s="7"/>
      <c r="B921" s="84" t="s">
        <v>79</v>
      </c>
      <c r="C921" s="85">
        <v>221105</v>
      </c>
      <c r="D921" s="85">
        <v>711047</v>
      </c>
      <c r="E921" s="85">
        <v>7896228100102</v>
      </c>
      <c r="F921" s="86" t="s">
        <v>597</v>
      </c>
      <c r="G921" s="75" t="s">
        <v>17</v>
      </c>
      <c r="H921" s="75">
        <v>2650</v>
      </c>
      <c r="I921" s="87" t="s">
        <v>589</v>
      </c>
      <c r="J921" s="75" t="s">
        <v>583</v>
      </c>
      <c r="K921" s="88" t="s">
        <v>84</v>
      </c>
      <c r="L921" s="88">
        <v>2</v>
      </c>
      <c r="M921" s="88">
        <v>0</v>
      </c>
      <c r="N921" s="75" t="s">
        <v>85</v>
      </c>
      <c r="O921" s="75" t="s">
        <v>437</v>
      </c>
      <c r="P921" s="89">
        <v>4.2</v>
      </c>
      <c r="Q921" s="90">
        <f>(17/100+7.6/100+1.65/100)*P921</f>
        <v>1.1025</v>
      </c>
      <c r="R921" s="90"/>
      <c r="S921" s="90"/>
      <c r="T921" s="90"/>
      <c r="U921" s="90"/>
      <c r="V921" s="90">
        <f>+P921-Q921+R921+S921+T921+U921</f>
        <v>3.0975</v>
      </c>
      <c r="W921" s="91">
        <f>(1.02/100)</f>
        <v>1.02E-2</v>
      </c>
      <c r="X921" s="91">
        <v>4.8E-3</v>
      </c>
      <c r="Y921" s="91">
        <v>0.17</v>
      </c>
      <c r="Z921" s="91">
        <v>1.65E-2</v>
      </c>
      <c r="AA921" s="91">
        <v>7.6E-2</v>
      </c>
      <c r="AB921" s="91">
        <f>SUM(W921:AA921)</f>
        <v>0.2775</v>
      </c>
      <c r="AC921" s="75">
        <v>2</v>
      </c>
      <c r="AD921" s="92">
        <f>IF(AL921="","",+AC921*AL921)</f>
        <v>15.783439490445865</v>
      </c>
      <c r="AE921" s="93">
        <f>IF(AL921="","",+AL921*AB921)</f>
        <v>2.189952229299364</v>
      </c>
      <c r="AF921" s="92">
        <f>IF(AL921="","",+AL921-AE921)</f>
        <v>5.701767515923569</v>
      </c>
      <c r="AG921" s="93">
        <f>+V921</f>
        <v>3.0975</v>
      </c>
      <c r="AH921" s="92">
        <f>IF(AF921="","",+AF921-AG921)</f>
        <v>2.604267515923569</v>
      </c>
      <c r="AI921" s="92">
        <f>IF(AH921="","",+AH921*AC921)</f>
        <v>5.208535031847138</v>
      </c>
      <c r="AJ921" s="93">
        <v>5.14</v>
      </c>
      <c r="AK921" s="94">
        <v>0.33</v>
      </c>
      <c r="AL921" s="93">
        <f>IF(V921=0,"",V921/(1-AB921-AK921))</f>
        <v>7.891719745222932</v>
      </c>
      <c r="AM921" s="95">
        <v>0.33</v>
      </c>
      <c r="AN921" s="93">
        <f>IF(V921=0,"",V921/(1-AB921-AM921))</f>
        <v>7.891719745222932</v>
      </c>
      <c r="AO921" s="96">
        <v>1.2</v>
      </c>
      <c r="AP921" s="93">
        <f>IF(BD!AJ921="","",BD!AJ921*BD!AO921)</f>
        <v>6.167999999999999</v>
      </c>
      <c r="AQ921" s="91">
        <f>BD!AM921/BD!AK921-1</f>
        <v>0</v>
      </c>
      <c r="AR921" s="91">
        <f>IF(BD!AN921="","",IF(BD!AJ921="","",BD!AN921/BD!AJ921-1))</f>
        <v>0.53535403603559</v>
      </c>
      <c r="AS921" s="91" t="str">
        <f>IF(BD!AN921="","",IF(BD!AN921&lt;BD!AL921,"ABAIXO DA META","DENTRO DA META"))</f>
        <v>DENTRO DA META</v>
      </c>
      <c r="AT921" s="91" t="str">
        <f>IF(BD!AJ921="","EM ANÁLISE",IF(BD!AP921&gt;=BD!AN921,"GO", "NO GO"))</f>
        <v>NO GO</v>
      </c>
      <c r="AU921" s="97">
        <f>IF(AN921="","",+BD!$AN921-AJ921)</f>
        <v>2.7517197452229327</v>
      </c>
      <c r="AV921" s="98"/>
      <c r="AW921" s="90">
        <f>BD!P921*BD!AC921</f>
        <v>8.4</v>
      </c>
      <c r="AX921" s="90">
        <f>BD!V921*BD!AC921</f>
        <v>6.195</v>
      </c>
      <c r="AY921" s="90">
        <f>IF(BD!AN921="","",BD!AN921*BD!AC921)</f>
        <v>15.783439490445865</v>
      </c>
      <c r="AZ921" s="75" t="s">
        <v>5272</v>
      </c>
      <c r="BA921" s="75"/>
      <c r="BB921" s="75"/>
      <c r="BC921" s="75"/>
      <c r="BD921" s="99" t="s">
        <v>5257</v>
      </c>
      <c r="BE921" s="100" t="s">
        <v>4</v>
      </c>
      <c r="BF921" s="100" t="s">
        <v>4</v>
      </c>
      <c r="BG921" s="99" t="s">
        <v>5258</v>
      </c>
      <c r="BH921" s="101"/>
      <c r="BI921" s="101"/>
      <c r="BJ921" s="101"/>
      <c r="BK921" s="101"/>
      <c r="BL921" s="101"/>
      <c r="BM921" s="101"/>
      <c r="BN921" s="101"/>
      <c r="BO921" s="103"/>
      <c r="BP921" s="99">
        <v>140.622</v>
      </c>
      <c r="BQ921" s="99">
        <v>121</v>
      </c>
      <c r="BR921" s="101"/>
      <c r="BS921" s="99" t="s">
        <v>5260</v>
      </c>
      <c r="BT921" s="99" t="s">
        <v>5261</v>
      </c>
      <c r="BU921" s="99">
        <v>5102</v>
      </c>
      <c r="BV921" s="99"/>
      <c r="BW921" s="99"/>
      <c r="BX921" s="99"/>
      <c r="BY921" s="99"/>
      <c r="BZ921" s="99"/>
      <c r="CA921" s="99"/>
      <c r="CB921" s="99"/>
      <c r="CC921" s="99">
        <v>102</v>
      </c>
      <c r="CD921" s="99">
        <v>8</v>
      </c>
      <c r="CE921" s="99">
        <v>8</v>
      </c>
      <c r="CF921" s="99"/>
      <c r="CG921" s="37" t="e">
        <f>VLOOKUP(Table_1[[#This Row],[EAN]],'[1]Planilha1'!$E:$R,13,0)</f>
        <v>#N/A</v>
      </c>
      <c r="CI921" s="188">
        <f>IF(Table_1[[#This Row],[STATUS MERCADO]]="GO",Table_1[[#This Row],[M. BRUTA TOTAL]],0)</f>
        <v>0</v>
      </c>
      <c r="CJ921" s="188">
        <f>IF(Table_1[[#This Row],[STATUS MERCADO]]="GO",Table_1[[#This Row],[PV UNIT. REALIZADO]]*Table_1[[#This Row],[QUANTIDADE]],0)</f>
        <v>0</v>
      </c>
    </row>
    <row r="922" ht="15" hidden="1">
      <c r="A922" s="7"/>
      <c r="B922" s="84" t="s">
        <v>79</v>
      </c>
      <c r="C922" s="85">
        <v>221106</v>
      </c>
      <c r="D922" s="85">
        <v>211101</v>
      </c>
      <c r="E922" s="85">
        <v>7896228100225</v>
      </c>
      <c r="F922" s="86" t="s">
        <v>598</v>
      </c>
      <c r="G922" s="75" t="s">
        <v>17</v>
      </c>
      <c r="H922" s="75">
        <v>2780</v>
      </c>
      <c r="I922" s="87" t="s">
        <v>599</v>
      </c>
      <c r="J922" s="75" t="s">
        <v>583</v>
      </c>
      <c r="K922" s="88" t="s">
        <v>84</v>
      </c>
      <c r="L922" s="88">
        <v>2</v>
      </c>
      <c r="M922" s="88">
        <v>0</v>
      </c>
      <c r="N922" s="75" t="s">
        <v>85</v>
      </c>
      <c r="O922" s="75" t="s">
        <v>437</v>
      </c>
      <c r="P922" s="89">
        <v>5.18</v>
      </c>
      <c r="Q922" s="90">
        <f>(17/100+7.6/100+1.65/100)*P922</f>
        <v>1.35975</v>
      </c>
      <c r="R922" s="90"/>
      <c r="S922" s="90"/>
      <c r="T922" s="90"/>
      <c r="U922" s="90"/>
      <c r="V922" s="90">
        <f>+P922-Q922+R922+S922+T922+U922</f>
        <v>3.8202499999999997</v>
      </c>
      <c r="W922" s="91">
        <f>(1.02/100)</f>
        <v>1.02E-2</v>
      </c>
      <c r="X922" s="91">
        <v>4.8E-3</v>
      </c>
      <c r="Y922" s="91">
        <v>0.17</v>
      </c>
      <c r="Z922" s="91">
        <v>1.65E-2</v>
      </c>
      <c r="AA922" s="91">
        <v>7.6E-2</v>
      </c>
      <c r="AB922" s="91">
        <f>SUM(W922:AA922)</f>
        <v>0.2775</v>
      </c>
      <c r="AC922" s="75">
        <v>2</v>
      </c>
      <c r="AD922" s="92">
        <f>IF(AL922="","",+AC922*AL922)</f>
        <v>19.466242038216564</v>
      </c>
      <c r="AE922" s="93">
        <f>IF(AL922="","",+AL922*AB922)</f>
        <v>2.7009410828025486</v>
      </c>
      <c r="AF922" s="92">
        <f>IF(AL922="","",+AL922-AE922)</f>
        <v>7.032179936305733</v>
      </c>
      <c r="AG922" s="93">
        <f>+V922</f>
        <v>3.8202499999999997</v>
      </c>
      <c r="AH922" s="92">
        <f>IF(AF922="","",+AF922-AG922)</f>
        <v>3.211929936305733</v>
      </c>
      <c r="AI922" s="92">
        <f>IF(AH922="","",+AH922*AC922)</f>
        <v>6.423859872611466</v>
      </c>
      <c r="AJ922" s="93">
        <v>8.99</v>
      </c>
      <c r="AK922" s="94">
        <v>0.33</v>
      </c>
      <c r="AL922" s="93">
        <f>IF(V922=0,"",V922/(1-AB922-AK922))</f>
        <v>9.733121019108282</v>
      </c>
      <c r="AM922" s="95">
        <v>0.33</v>
      </c>
      <c r="AN922" s="93">
        <f>IF(V922=0,"",V922/(1-AB922-AM922))</f>
        <v>9.733121019108282</v>
      </c>
      <c r="AO922" s="96">
        <v>1.2</v>
      </c>
      <c r="AP922" s="93">
        <f>IF(BD!AJ922="","",BD!AJ922*BD!AO922)</f>
        <v>10.788</v>
      </c>
      <c r="AQ922" s="91">
        <f>BD!AM922/BD!AK922-1</f>
        <v>0</v>
      </c>
      <c r="AR922" s="91">
        <f>IF(BD!AN922="","",IF(BD!AJ922="","",BD!AN922/BD!AJ922-1))</f>
        <v>8.266084750926384E-2</v>
      </c>
      <c r="AS922" s="91" t="str">
        <f>IF(BD!AN922="","",IF(BD!AN922&lt;BD!AL922,"ABAIXO DA META","DENTRO DA META"))</f>
        <v>DENTRO DA META</v>
      </c>
      <c r="AT922" s="91" t="str">
        <f>IF(BD!AJ922="","EM ANÁLISE",IF(BD!AP922&gt;=BD!AN922,"GO", "NO GO"))</f>
        <v>GO</v>
      </c>
      <c r="AU922" s="97">
        <f>IF(AN922="","",+BD!$AN922-AJ922)</f>
        <v>0.7431210191082815</v>
      </c>
      <c r="AV922" s="98"/>
      <c r="AW922" s="90">
        <f>BD!P922*BD!AC922</f>
        <v>10.36</v>
      </c>
      <c r="AX922" s="90">
        <f>BD!V922*BD!AC922</f>
        <v>7.640499999999999</v>
      </c>
      <c r="AY922" s="90">
        <f>IF(BD!AN922="","",BD!AN922*BD!AC922)</f>
        <v>19.466242038216564</v>
      </c>
      <c r="AZ922" s="75" t="s">
        <v>5272</v>
      </c>
      <c r="BA922" s="75"/>
      <c r="BB922" s="75"/>
      <c r="BC922" s="75"/>
      <c r="BD922" s="99" t="s">
        <v>5257</v>
      </c>
      <c r="BE922" s="100" t="s">
        <v>4</v>
      </c>
      <c r="BF922" s="100" t="s">
        <v>4</v>
      </c>
      <c r="BG922" s="99" t="s">
        <v>5258</v>
      </c>
      <c r="BH922" s="101"/>
      <c r="BI922" s="101"/>
      <c r="BJ922" s="101"/>
      <c r="BK922" s="101"/>
      <c r="BL922" s="101"/>
      <c r="BM922" s="101"/>
      <c r="BN922" s="101"/>
      <c r="BO922" s="103"/>
      <c r="BP922" s="99">
        <v>140.622</v>
      </c>
      <c r="BQ922" s="99">
        <v>121</v>
      </c>
      <c r="BR922" s="101"/>
      <c r="BS922" s="99" t="s">
        <v>5260</v>
      </c>
      <c r="BT922" s="99" t="s">
        <v>5261</v>
      </c>
      <c r="BU922" s="99">
        <v>5102</v>
      </c>
      <c r="BV922" s="99"/>
      <c r="BW922" s="99"/>
      <c r="BX922" s="99"/>
      <c r="BY922" s="99"/>
      <c r="BZ922" s="99"/>
      <c r="CA922" s="99"/>
      <c r="CB922" s="99"/>
      <c r="CC922" s="99">
        <v>102</v>
      </c>
      <c r="CD922" s="99">
        <v>8</v>
      </c>
      <c r="CE922" s="99">
        <v>8</v>
      </c>
      <c r="CF922" s="99"/>
      <c r="CG922" s="37" t="e">
        <f>VLOOKUP(Table_1[[#This Row],[EAN]],'[1]Planilha1'!$E:$R,13,0)</f>
        <v>#N/A</v>
      </c>
      <c r="CI922" s="188">
        <f>IF(Table_1[[#This Row],[STATUS MERCADO]]="GO",Table_1[[#This Row],[M. BRUTA TOTAL]],0)</f>
        <v>6.423859872611466</v>
      </c>
      <c r="CJ922" s="188">
        <f>IF(Table_1[[#This Row],[STATUS MERCADO]]="GO",Table_1[[#This Row],[PV UNIT. REALIZADO]]*Table_1[[#This Row],[QUANTIDADE]],0)</f>
        <v>19.466242038216564</v>
      </c>
    </row>
    <row r="923" ht="15" hidden="1">
      <c r="A923" s="7"/>
      <c r="B923" s="84" t="s">
        <v>79</v>
      </c>
      <c r="C923" s="85">
        <v>221107</v>
      </c>
      <c r="D923" s="85">
        <v>242103</v>
      </c>
      <c r="E923" s="85">
        <v>7896228101178</v>
      </c>
      <c r="F923" s="86" t="s">
        <v>600</v>
      </c>
      <c r="G923" s="75" t="s">
        <v>17</v>
      </c>
      <c r="H923" s="75">
        <v>2780</v>
      </c>
      <c r="I923" s="87" t="s">
        <v>599</v>
      </c>
      <c r="J923" s="75" t="s">
        <v>583</v>
      </c>
      <c r="K923" s="88" t="s">
        <v>84</v>
      </c>
      <c r="L923" s="88">
        <v>2</v>
      </c>
      <c r="M923" s="88">
        <v>0</v>
      </c>
      <c r="N923" s="75" t="s">
        <v>85</v>
      </c>
      <c r="O923" s="75" t="s">
        <v>437</v>
      </c>
      <c r="P923" s="89">
        <v>6.96</v>
      </c>
      <c r="Q923" s="90">
        <f>(17/100+7.6/100+1.65/100)*P923</f>
        <v>1.827</v>
      </c>
      <c r="R923" s="90"/>
      <c r="S923" s="90"/>
      <c r="T923" s="90"/>
      <c r="U923" s="90"/>
      <c r="V923" s="90">
        <f>+P923-Q923+R923+S923+T923+U923</f>
        <v>5.133</v>
      </c>
      <c r="W923" s="91">
        <f>(1.02/100)</f>
        <v>1.02E-2</v>
      </c>
      <c r="X923" s="91">
        <v>4.8E-3</v>
      </c>
      <c r="Y923" s="91">
        <v>0.17</v>
      </c>
      <c r="Z923" s="91">
        <v>1.65E-2</v>
      </c>
      <c r="AA923" s="91">
        <v>7.6E-2</v>
      </c>
      <c r="AB923" s="91">
        <f>SUM(W923:AA923)</f>
        <v>0.2775</v>
      </c>
      <c r="AC923" s="75">
        <v>2</v>
      </c>
      <c r="AD923" s="92">
        <f>IF(AL923="","",+AC923*AL923)</f>
        <v>26.15541401273886</v>
      </c>
      <c r="AE923" s="93">
        <f>IF(AL923="","",+AL923*AB923)</f>
        <v>3.629063694267517</v>
      </c>
      <c r="AF923" s="92">
        <f>IF(AL923="","",+AL923-AE923)</f>
        <v>9.448643312101913</v>
      </c>
      <c r="AG923" s="93">
        <f>+V923</f>
        <v>5.133</v>
      </c>
      <c r="AH923" s="92">
        <f>IF(AF923="","",+AF923-AG923)</f>
        <v>4.315643312101913</v>
      </c>
      <c r="AI923" s="92">
        <f>IF(AH923="","",+AH923*AC923)</f>
        <v>8.631286624203826</v>
      </c>
      <c r="AJ923" s="93">
        <v>9.69</v>
      </c>
      <c r="AK923" s="94">
        <v>0.33</v>
      </c>
      <c r="AL923" s="93">
        <f>IF(V923=0,"",V923/(1-AB923-AK923))</f>
        <v>13.07770700636943</v>
      </c>
      <c r="AM923" s="95">
        <v>0.33</v>
      </c>
      <c r="AN923" s="93">
        <f>IF(V923=0,"",V923/(1-AB923-AM923))</f>
        <v>13.07770700636943</v>
      </c>
      <c r="AO923" s="96">
        <v>1.2</v>
      </c>
      <c r="AP923" s="93">
        <f>IF(BD!AJ923="","",BD!AJ923*BD!AO923)</f>
        <v>11.627999999999998</v>
      </c>
      <c r="AQ923" s="91">
        <f>BD!AM923/BD!AK923-1</f>
        <v>0</v>
      </c>
      <c r="AR923" s="91">
        <f>IF(BD!AN923="","",IF(BD!AJ923="","",BD!AN923/BD!AJ923-1))</f>
        <v>0.34960856618879577</v>
      </c>
      <c r="AS923" s="91" t="str">
        <f>IF(BD!AN923="","",IF(BD!AN923&lt;BD!AL923,"ABAIXO DA META","DENTRO DA META"))</f>
        <v>DENTRO DA META</v>
      </c>
      <c r="AT923" s="91" t="str">
        <f>IF(BD!AJ923="","EM ANÁLISE",IF(BD!AP923&gt;=BD!AN923,"GO", "NO GO"))</f>
        <v>NO GO</v>
      </c>
      <c r="AU923" s="97">
        <f>IF(AN923="","",+BD!$AN923-AJ923)</f>
        <v>3.38770700636943</v>
      </c>
      <c r="AV923" s="98"/>
      <c r="AW923" s="90">
        <f>BD!P923*BD!AC923</f>
        <v>13.92</v>
      </c>
      <c r="AX923" s="90">
        <f>BD!V923*BD!AC923</f>
        <v>10.266</v>
      </c>
      <c r="AY923" s="90">
        <f>IF(BD!AN923="","",BD!AN923*BD!AC923)</f>
        <v>26.15541401273886</v>
      </c>
      <c r="AZ923" s="75" t="s">
        <v>5272</v>
      </c>
      <c r="BA923" s="75"/>
      <c r="BB923" s="75"/>
      <c r="BC923" s="75"/>
      <c r="BD923" s="99" t="s">
        <v>5257</v>
      </c>
      <c r="BE923" s="100" t="s">
        <v>4</v>
      </c>
      <c r="BF923" s="100" t="s">
        <v>4</v>
      </c>
      <c r="BG923" s="99" t="s">
        <v>5258</v>
      </c>
      <c r="BH923" s="101"/>
      <c r="BI923" s="101"/>
      <c r="BJ923" s="101"/>
      <c r="BK923" s="101"/>
      <c r="BL923" s="101"/>
      <c r="BM923" s="101"/>
      <c r="BN923" s="101"/>
      <c r="BO923" s="103"/>
      <c r="BP923" s="99">
        <v>140.622</v>
      </c>
      <c r="BQ923" s="99">
        <v>121</v>
      </c>
      <c r="BR923" s="101"/>
      <c r="BS923" s="99" t="s">
        <v>5260</v>
      </c>
      <c r="BT923" s="99" t="s">
        <v>5261</v>
      </c>
      <c r="BU923" s="99">
        <v>5102</v>
      </c>
      <c r="BV923" s="99"/>
      <c r="BW923" s="99"/>
      <c r="BX923" s="99"/>
      <c r="BY923" s="99"/>
      <c r="BZ923" s="99"/>
      <c r="CA923" s="99"/>
      <c r="CB923" s="99"/>
      <c r="CC923" s="99">
        <v>102</v>
      </c>
      <c r="CD923" s="99">
        <v>8</v>
      </c>
      <c r="CE923" s="99">
        <v>8</v>
      </c>
      <c r="CF923" s="99"/>
      <c r="CG923" s="37" t="e">
        <f>VLOOKUP(Table_1[[#This Row],[EAN]],'[1]Planilha1'!$E:$R,13,0)</f>
        <v>#N/A</v>
      </c>
      <c r="CI923" s="188">
        <f>IF(Table_1[[#This Row],[STATUS MERCADO]]="GO",Table_1[[#This Row],[M. BRUTA TOTAL]],0)</f>
        <v>0</v>
      </c>
      <c r="CJ923" s="188">
        <f>IF(Table_1[[#This Row],[STATUS MERCADO]]="GO",Table_1[[#This Row],[PV UNIT. REALIZADO]]*Table_1[[#This Row],[QUANTIDADE]],0)</f>
        <v>0</v>
      </c>
    </row>
    <row r="924" ht="15" hidden="1">
      <c r="A924" s="7"/>
      <c r="B924" s="84" t="s">
        <v>79</v>
      </c>
      <c r="C924" s="85">
        <v>221108</v>
      </c>
      <c r="D924" s="85">
        <v>712400</v>
      </c>
      <c r="E924" s="85">
        <v>7896228100706</v>
      </c>
      <c r="F924" s="86" t="s">
        <v>601</v>
      </c>
      <c r="G924" s="75" t="s">
        <v>17</v>
      </c>
      <c r="H924" s="75">
        <v>2780</v>
      </c>
      <c r="I924" s="87" t="s">
        <v>599</v>
      </c>
      <c r="J924" s="75" t="s">
        <v>583</v>
      </c>
      <c r="K924" s="88" t="s">
        <v>84</v>
      </c>
      <c r="L924" s="88">
        <v>2</v>
      </c>
      <c r="M924" s="88">
        <v>0</v>
      </c>
      <c r="N924" s="75" t="s">
        <v>85</v>
      </c>
      <c r="O924" s="75" t="s">
        <v>437</v>
      </c>
      <c r="P924" s="89">
        <v>6.33</v>
      </c>
      <c r="Q924" s="90">
        <f>(17/100+7.6/100+1.65/100)*P924</f>
        <v>1.6616250000000001</v>
      </c>
      <c r="R924" s="90"/>
      <c r="S924" s="90"/>
      <c r="T924" s="90"/>
      <c r="U924" s="90"/>
      <c r="V924" s="90">
        <f>+P924-Q924+R924+S924+T924+U924</f>
        <v>4.668375</v>
      </c>
      <c r="W924" s="91">
        <f>(1.02/100)</f>
        <v>1.02E-2</v>
      </c>
      <c r="X924" s="91">
        <v>4.8E-3</v>
      </c>
      <c r="Y924" s="91">
        <v>0.17</v>
      </c>
      <c r="Z924" s="91">
        <v>1.65E-2</v>
      </c>
      <c r="AA924" s="91">
        <v>7.6E-2</v>
      </c>
      <c r="AB924" s="91">
        <f>SUM(W924:AA924)</f>
        <v>0.2775</v>
      </c>
      <c r="AC924" s="75">
        <v>2</v>
      </c>
      <c r="AD924" s="92">
        <f>IF(AL924="","",+AC924*AL924)</f>
        <v>23.787898089171982</v>
      </c>
      <c r="AE924" s="93">
        <f>IF(AL924="","",+AL924*AB924)</f>
        <v>3.3005708598726127</v>
      </c>
      <c r="AF924" s="92">
        <f>IF(AL924="","",+AL924-AE924)</f>
        <v>8.593378184713378</v>
      </c>
      <c r="AG924" s="93">
        <f>+V924</f>
        <v>4.668375</v>
      </c>
      <c r="AH924" s="92">
        <f>IF(AF924="","",+AF924-AG924)</f>
        <v>3.925003184713378</v>
      </c>
      <c r="AI924" s="92">
        <f>IF(AH924="","",+AH924*AC924)</f>
        <v>7.850006369426756</v>
      </c>
      <c r="AJ924" s="93">
        <v>9.48</v>
      </c>
      <c r="AK924" s="94">
        <v>0.33</v>
      </c>
      <c r="AL924" s="93">
        <f>IF(V924=0,"",V924/(1-AB924-AK924))</f>
        <v>11.893949044585991</v>
      </c>
      <c r="AM924" s="95">
        <v>0.33</v>
      </c>
      <c r="AN924" s="93">
        <f>IF(V924=0,"",V924/(1-AB924-AM924))</f>
        <v>11.893949044585991</v>
      </c>
      <c r="AO924" s="96">
        <v>1.2</v>
      </c>
      <c r="AP924" s="93">
        <f>IF(BD!AJ924="","",BD!AJ924*BD!AO924)</f>
        <v>11.376</v>
      </c>
      <c r="AQ924" s="91">
        <f>BD!AM924/BD!AK924-1</f>
        <v>0</v>
      </c>
      <c r="AR924" s="91">
        <f>IF(BD!AN924="","",IF(BD!AJ924="","",BD!AN924/BD!AJ924-1))</f>
        <v>0.25463597516729863</v>
      </c>
      <c r="AS924" s="91" t="str">
        <f>IF(BD!AN924="","",IF(BD!AN924&lt;BD!AL924,"ABAIXO DA META","DENTRO DA META"))</f>
        <v>DENTRO DA META</v>
      </c>
      <c r="AT924" s="91" t="str">
        <f>IF(BD!AJ924="","EM ANÁLISE",IF(BD!AP924&gt;=BD!AN924,"GO", "NO GO"))</f>
        <v>NO GO</v>
      </c>
      <c r="AU924" s="97">
        <f>IF(AN924="","",+BD!$AN924-AJ924)</f>
        <v>2.4139490445859906</v>
      </c>
      <c r="AV924" s="98"/>
      <c r="AW924" s="90">
        <f>BD!P924*BD!AC924</f>
        <v>12.66</v>
      </c>
      <c r="AX924" s="90">
        <f>BD!V924*BD!AC924</f>
        <v>9.33675</v>
      </c>
      <c r="AY924" s="90">
        <f>IF(BD!AN924="","",BD!AN924*BD!AC924)</f>
        <v>23.787898089171982</v>
      </c>
      <c r="AZ924" s="75" t="s">
        <v>5272</v>
      </c>
      <c r="BA924" s="75"/>
      <c r="BB924" s="75"/>
      <c r="BC924" s="75"/>
      <c r="BD924" s="99" t="s">
        <v>5257</v>
      </c>
      <c r="BE924" s="100" t="s">
        <v>4</v>
      </c>
      <c r="BF924" s="100" t="s">
        <v>4</v>
      </c>
      <c r="BG924" s="99" t="s">
        <v>5258</v>
      </c>
      <c r="BH924" s="101"/>
      <c r="BI924" s="101"/>
      <c r="BJ924" s="101"/>
      <c r="BK924" s="101"/>
      <c r="BL924" s="101"/>
      <c r="BM924" s="101"/>
      <c r="BN924" s="101"/>
      <c r="BO924" s="103"/>
      <c r="BP924" s="99">
        <v>140.622</v>
      </c>
      <c r="BQ924" s="99">
        <v>121</v>
      </c>
      <c r="BR924" s="101"/>
      <c r="BS924" s="99" t="s">
        <v>5260</v>
      </c>
      <c r="BT924" s="99" t="s">
        <v>5261</v>
      </c>
      <c r="BU924" s="99">
        <v>5102</v>
      </c>
      <c r="BV924" s="99"/>
      <c r="BW924" s="99"/>
      <c r="BX924" s="99"/>
      <c r="BY924" s="99"/>
      <c r="BZ924" s="99"/>
      <c r="CA924" s="99"/>
      <c r="CB924" s="99"/>
      <c r="CC924" s="99">
        <v>102</v>
      </c>
      <c r="CD924" s="99">
        <v>8</v>
      </c>
      <c r="CE924" s="99">
        <v>8</v>
      </c>
      <c r="CF924" s="99"/>
      <c r="CG924" s="37" t="e">
        <f>VLOOKUP(Table_1[[#This Row],[EAN]],'[1]Planilha1'!$E:$R,13,0)</f>
        <v>#N/A</v>
      </c>
      <c r="CI924" s="188">
        <f>IF(Table_1[[#This Row],[STATUS MERCADO]]="GO",Table_1[[#This Row],[M. BRUTA TOTAL]],0)</f>
        <v>0</v>
      </c>
      <c r="CJ924" s="188">
        <f>IF(Table_1[[#This Row],[STATUS MERCADO]]="GO",Table_1[[#This Row],[PV UNIT. REALIZADO]]*Table_1[[#This Row],[QUANTIDADE]],0)</f>
        <v>0</v>
      </c>
    </row>
    <row r="925" ht="15" hidden="1">
      <c r="A925" s="7"/>
      <c r="B925" s="84" t="s">
        <v>79</v>
      </c>
      <c r="C925" s="85">
        <v>221109</v>
      </c>
      <c r="D925" s="85">
        <v>213109</v>
      </c>
      <c r="E925" s="85">
        <v>7896228100515</v>
      </c>
      <c r="F925" s="86" t="s">
        <v>602</v>
      </c>
      <c r="G925" s="75" t="s">
        <v>17</v>
      </c>
      <c r="H925" s="75">
        <v>2780</v>
      </c>
      <c r="I925" s="87" t="s">
        <v>599</v>
      </c>
      <c r="J925" s="75" t="s">
        <v>583</v>
      </c>
      <c r="K925" s="88" t="s">
        <v>84</v>
      </c>
      <c r="L925" s="88">
        <v>2</v>
      </c>
      <c r="M925" s="88">
        <v>0</v>
      </c>
      <c r="N925" s="75" t="s">
        <v>85</v>
      </c>
      <c r="O925" s="75" t="s">
        <v>437</v>
      </c>
      <c r="P925" s="89">
        <v>5.14</v>
      </c>
      <c r="Q925" s="90">
        <f>(17/100+7.6/100+1.65/100)*P925</f>
        <v>1.34925</v>
      </c>
      <c r="R925" s="90"/>
      <c r="S925" s="90"/>
      <c r="T925" s="90"/>
      <c r="U925" s="90"/>
      <c r="V925" s="90">
        <f>+P925-Q925+R925+S925+T925+U925</f>
        <v>3.7907499999999996</v>
      </c>
      <c r="W925" s="91">
        <f>(1.02/100)</f>
        <v>1.02E-2</v>
      </c>
      <c r="X925" s="91">
        <v>4.8E-3</v>
      </c>
      <c r="Y925" s="91">
        <v>0.17</v>
      </c>
      <c r="Z925" s="91">
        <v>1.65E-2</v>
      </c>
      <c r="AA925" s="91">
        <v>7.6E-2</v>
      </c>
      <c r="AB925" s="91">
        <f>SUM(W925:AA925)</f>
        <v>0.2775</v>
      </c>
      <c r="AC925" s="75">
        <v>2</v>
      </c>
      <c r="AD925" s="92">
        <f>IF(AL925="","",+AC925*AL925)</f>
        <v>19.315923566878983</v>
      </c>
      <c r="AE925" s="93">
        <f>IF(AL925="","",+AL925*AB925)</f>
        <v>2.6800843949044593</v>
      </c>
      <c r="AF925" s="92">
        <f>IF(AL925="","",+AL925-AE925)</f>
        <v>6.977877388535032</v>
      </c>
      <c r="AG925" s="93">
        <f>+V925</f>
        <v>3.7907499999999996</v>
      </c>
      <c r="AH925" s="92">
        <f>IF(AF925="","",+AF925-AG925)</f>
        <v>3.1871273885350324</v>
      </c>
      <c r="AI925" s="92">
        <f>IF(AH925="","",+AH925*AC925)</f>
        <v>6.374254777070065</v>
      </c>
      <c r="AJ925" s="93">
        <v>8.99</v>
      </c>
      <c r="AK925" s="94">
        <v>0.33</v>
      </c>
      <c r="AL925" s="93">
        <f>IF(V925=0,"",V925/(1-AB925-AK925))</f>
        <v>9.657961783439491</v>
      </c>
      <c r="AM925" s="95">
        <v>0.33</v>
      </c>
      <c r="AN925" s="93">
        <f>IF(V925=0,"",V925/(1-AB925-AM925))</f>
        <v>9.657961783439491</v>
      </c>
      <c r="AO925" s="96">
        <v>1.2</v>
      </c>
      <c r="AP925" s="93">
        <f>IF(BD!AJ925="","",BD!AJ925*BD!AO925)</f>
        <v>10.788</v>
      </c>
      <c r="AQ925" s="91">
        <f>BD!AM925/BD!AK925-1</f>
        <v>0</v>
      </c>
      <c r="AR925" s="91">
        <f>IF(BD!AN925="","",IF(BD!AJ925="","",BD!AN925/BD!AJ925-1))</f>
        <v>7.430053208448184E-2</v>
      </c>
      <c r="AS925" s="91" t="str">
        <f>IF(BD!AN925="","",IF(BD!AN925&lt;BD!AL925,"ABAIXO DA META","DENTRO DA META"))</f>
        <v>DENTRO DA META</v>
      </c>
      <c r="AT925" s="91" t="str">
        <f>IF(BD!AJ925="","EM ANÁLISE",IF(BD!AP925&gt;=BD!AN925,"GO", "NO GO"))</f>
        <v>GO</v>
      </c>
      <c r="AU925" s="97">
        <f>IF(AN925="","",+BD!$AN925-AJ925)</f>
        <v>0.6679617834394911</v>
      </c>
      <c r="AV925" s="98"/>
      <c r="AW925" s="90">
        <f>BD!P925*BD!AC925</f>
        <v>10.28</v>
      </c>
      <c r="AX925" s="90">
        <f>BD!V925*BD!AC925</f>
        <v>7.581499999999999</v>
      </c>
      <c r="AY925" s="90">
        <f>IF(BD!AN925="","",BD!AN925*BD!AC925)</f>
        <v>19.315923566878983</v>
      </c>
      <c r="AZ925" s="75" t="s">
        <v>5272</v>
      </c>
      <c r="BA925" s="75"/>
      <c r="BB925" s="75"/>
      <c r="BC925" s="75"/>
      <c r="BD925" s="99" t="s">
        <v>5257</v>
      </c>
      <c r="BE925" s="100" t="s">
        <v>4</v>
      </c>
      <c r="BF925" s="100" t="s">
        <v>4</v>
      </c>
      <c r="BG925" s="99" t="s">
        <v>5258</v>
      </c>
      <c r="BH925" s="101"/>
      <c r="BI925" s="101"/>
      <c r="BJ925" s="101"/>
      <c r="BK925" s="101"/>
      <c r="BL925" s="101"/>
      <c r="BM925" s="101"/>
      <c r="BN925" s="101"/>
      <c r="BO925" s="103"/>
      <c r="BP925" s="99">
        <v>140.622</v>
      </c>
      <c r="BQ925" s="99">
        <v>121</v>
      </c>
      <c r="BR925" s="101"/>
      <c r="BS925" s="99" t="s">
        <v>5260</v>
      </c>
      <c r="BT925" s="99" t="s">
        <v>5261</v>
      </c>
      <c r="BU925" s="99">
        <v>5102</v>
      </c>
      <c r="BV925" s="99"/>
      <c r="BW925" s="99"/>
      <c r="BX925" s="99"/>
      <c r="BY925" s="99"/>
      <c r="BZ925" s="99"/>
      <c r="CA925" s="99"/>
      <c r="CB925" s="99"/>
      <c r="CC925" s="99">
        <v>102</v>
      </c>
      <c r="CD925" s="99">
        <v>8</v>
      </c>
      <c r="CE925" s="99">
        <v>8</v>
      </c>
      <c r="CF925" s="99"/>
      <c r="CG925" s="37" t="e">
        <f>VLOOKUP(Table_1[[#This Row],[EAN]],'[1]Planilha1'!$E:$R,13,0)</f>
        <v>#N/A</v>
      </c>
      <c r="CI925" s="188">
        <f>IF(Table_1[[#This Row],[STATUS MERCADO]]="GO",Table_1[[#This Row],[M. BRUTA TOTAL]],0)</f>
        <v>6.374254777070065</v>
      </c>
      <c r="CJ925" s="188">
        <f>IF(Table_1[[#This Row],[STATUS MERCADO]]="GO",Table_1[[#This Row],[PV UNIT. REALIZADO]]*Table_1[[#This Row],[QUANTIDADE]],0)</f>
        <v>19.315923566878983</v>
      </c>
    </row>
    <row r="926" ht="15" hidden="1">
      <c r="A926" s="7"/>
      <c r="B926" s="84" t="s">
        <v>79</v>
      </c>
      <c r="C926" s="75">
        <v>221111</v>
      </c>
      <c r="D926" s="75">
        <v>20239</v>
      </c>
      <c r="E926" s="85">
        <v>7898396118064</v>
      </c>
      <c r="F926" s="86" t="s">
        <v>605</v>
      </c>
      <c r="G926" s="75" t="s">
        <v>24</v>
      </c>
      <c r="H926" s="75">
        <v>590</v>
      </c>
      <c r="I926" s="87" t="s">
        <v>82</v>
      </c>
      <c r="J926" s="75" t="s">
        <v>604</v>
      </c>
      <c r="K926" s="88" t="s">
        <v>84</v>
      </c>
      <c r="L926" s="88">
        <v>14</v>
      </c>
      <c r="M926" s="88">
        <v>4</v>
      </c>
      <c r="N926" s="75" t="s">
        <v>85</v>
      </c>
      <c r="O926" s="75" t="s">
        <v>208</v>
      </c>
      <c r="P926" s="89"/>
      <c r="Q926" s="90">
        <f>(17/100+7.6/100+1.65/100)*P926</f>
        <v>0</v>
      </c>
      <c r="R926" s="90"/>
      <c r="S926" s="90"/>
      <c r="T926" s="90"/>
      <c r="U926" s="90"/>
      <c r="V926" s="90">
        <f>+P926-Q926+R926+S926+T926+U926</f>
        <v>0</v>
      </c>
      <c r="W926" s="91">
        <f>(1.02/100)</f>
        <v>1.02E-2</v>
      </c>
      <c r="X926" s="91">
        <v>4.8E-3</v>
      </c>
      <c r="Y926" s="91">
        <v>0.17</v>
      </c>
      <c r="Z926" s="91">
        <v>1.65E-2</v>
      </c>
      <c r="AA926" s="91">
        <v>7.6E-2</v>
      </c>
      <c r="AB926" s="91">
        <f>SUM(W926:AA926)</f>
        <v>0.2775</v>
      </c>
      <c r="AC926" s="75">
        <v>14</v>
      </c>
      <c r="AD926" s="92">
        <f>IF(AL926="","",+AC926*AL926)</f>
      </c>
      <c r="AE926" s="93">
        <f>IF(AL926="","",+AL926*AB926)</f>
      </c>
      <c r="AF926" s="92">
        <f>IF(AL926="","",+AL926-AE926)</f>
      </c>
      <c r="AG926" s="93">
        <f>+V926</f>
        <v>0</v>
      </c>
      <c r="AH926" s="92">
        <f>IF(AF926="","",+AF926-AG926)</f>
      </c>
      <c r="AI926" s="92">
        <f>IF(AH926="","",+AH926*AC926)</f>
      </c>
      <c r="AJ926" s="93"/>
      <c r="AK926" s="94">
        <v>0.33</v>
      </c>
      <c r="AL926" s="93">
        <f>IF(V926=0,"",V926/(1-AB926-AK926))</f>
      </c>
      <c r="AM926" s="95">
        <v>0.33</v>
      </c>
      <c r="AN926" s="93">
        <f>IF(V926=0,"",V926/(1-AB926-AM926))</f>
      </c>
      <c r="AO926" s="96">
        <v>1.2</v>
      </c>
      <c r="AP926" s="93">
        <f>IF(BD!AJ926="","",BD!AJ926*BD!AO926)</f>
      </c>
      <c r="AQ926" s="91">
        <f>BD!AM926/BD!AK926-1</f>
        <v>0</v>
      </c>
      <c r="AR926" s="91">
        <f>IF(BD!AN926="","",IF(BD!AJ926="","",BD!AN926/BD!AJ926-1))</f>
      </c>
      <c r="AS926" s="91">
        <f>IF(BD!AN926="","",IF(BD!AN926&lt;BD!AL926,"ABAIXO DA META","DENTRO DA META"))</f>
      </c>
      <c r="AT926" s="91" t="str">
        <f>IF(BD!AJ926="","EM ANÁLISE",IF(BD!AP926&gt;=BD!AN926,"GO", "NO GO"))</f>
        <v>EM ANÁLISE</v>
      </c>
      <c r="AU926" s="97">
        <f>IF(AN926="","",+BD!$AN926-AJ926)</f>
      </c>
      <c r="AV926" s="98"/>
      <c r="AW926" s="90">
        <f>BD!P926*BD!AC926</f>
        <v>0</v>
      </c>
      <c r="AX926" s="90">
        <f>BD!V926*BD!AC926</f>
        <v>0</v>
      </c>
      <c r="AY926" s="90">
        <f>IF(BD!AN926="","",BD!AN926*BD!AC926)</f>
      </c>
      <c r="AZ926" s="75" t="s">
        <v>123</v>
      </c>
      <c r="BA926" s="75" t="s">
        <v>115</v>
      </c>
      <c r="BB926" s="75">
        <v>1</v>
      </c>
      <c r="BC926" s="75" t="s">
        <v>209</v>
      </c>
      <c r="BD926" s="104"/>
      <c r="BE926" s="104"/>
      <c r="BF926" s="101"/>
      <c r="BG926" s="101"/>
      <c r="BH926" s="101"/>
      <c r="BI926" s="101"/>
      <c r="BJ926" s="101"/>
      <c r="BK926" s="101"/>
      <c r="BL926" s="101"/>
      <c r="BM926" s="101"/>
      <c r="BN926" s="101"/>
      <c r="BO926" s="103"/>
      <c r="BP926" s="101"/>
      <c r="BQ926" s="101"/>
      <c r="BR926" s="101"/>
      <c r="BS926" s="101"/>
      <c r="BT926" s="101"/>
      <c r="BU926" s="101"/>
      <c r="BV926" s="101"/>
      <c r="BW926" s="101"/>
      <c r="BX926" s="101"/>
      <c r="BY926" s="101"/>
      <c r="BZ926" s="101"/>
      <c r="CA926" s="101"/>
      <c r="CB926" s="101"/>
      <c r="CC926" s="101"/>
      <c r="CD926" s="101"/>
      <c r="CE926" s="101"/>
      <c r="CF926" s="101"/>
      <c r="CG926" s="37" t="e">
        <f>VLOOKUP(Table_1[[#This Row],[EAN]],'[1]Planilha1'!$E:$R,13,0)</f>
        <v>#N/A</v>
      </c>
      <c r="CI926" s="188">
        <f>IF(Table_1[[#This Row],[STATUS MERCADO]]="GO",Table_1[[#This Row],[M. BRUTA TOTAL]],0)</f>
        <v>0</v>
      </c>
      <c r="CJ926" s="188">
        <f>IF(Table_1[[#This Row],[STATUS MERCADO]]="GO",Table_1[[#This Row],[PV UNIT. REALIZADO]]*Table_1[[#This Row],[QUANTIDADE]],0)</f>
        <v>0</v>
      </c>
    </row>
    <row r="927" ht="15" hidden="1">
      <c r="A927" s="7"/>
      <c r="B927" s="84" t="s">
        <v>79</v>
      </c>
      <c r="C927" s="75">
        <v>221112</v>
      </c>
      <c r="D927" s="75">
        <v>20242</v>
      </c>
      <c r="E927" s="85">
        <v>7898396118071</v>
      </c>
      <c r="F927" s="86" t="s">
        <v>606</v>
      </c>
      <c r="G927" s="75" t="s">
        <v>24</v>
      </c>
      <c r="H927" s="75">
        <v>590</v>
      </c>
      <c r="I927" s="87" t="s">
        <v>82</v>
      </c>
      <c r="J927" s="75" t="s">
        <v>604</v>
      </c>
      <c r="K927" s="88" t="s">
        <v>84</v>
      </c>
      <c r="L927" s="88">
        <v>20</v>
      </c>
      <c r="M927" s="88">
        <v>4</v>
      </c>
      <c r="N927" s="75" t="s">
        <v>85</v>
      </c>
      <c r="O927" s="75" t="s">
        <v>208</v>
      </c>
      <c r="P927" s="89"/>
      <c r="Q927" s="90">
        <f>(17/100+7.6/100+1.65/100)*P927</f>
        <v>0</v>
      </c>
      <c r="R927" s="90"/>
      <c r="S927" s="90"/>
      <c r="T927" s="90"/>
      <c r="U927" s="90"/>
      <c r="V927" s="90">
        <f>+P927-Q927+R927+S927+T927+U927</f>
        <v>0</v>
      </c>
      <c r="W927" s="91">
        <f>(1.02/100)</f>
        <v>1.02E-2</v>
      </c>
      <c r="X927" s="91">
        <v>4.8E-3</v>
      </c>
      <c r="Y927" s="91">
        <v>0.17</v>
      </c>
      <c r="Z927" s="91">
        <v>1.65E-2</v>
      </c>
      <c r="AA927" s="91">
        <v>7.6E-2</v>
      </c>
      <c r="AB927" s="91">
        <f>SUM(W927:AA927)</f>
        <v>0.2775</v>
      </c>
      <c r="AC927" s="75">
        <v>20</v>
      </c>
      <c r="AD927" s="92">
        <f>IF(AL927="","",+AC927*AL927)</f>
      </c>
      <c r="AE927" s="93">
        <f>IF(AL927="","",+AL927*AB927)</f>
      </c>
      <c r="AF927" s="92">
        <f>IF(AL927="","",+AL927-AE927)</f>
      </c>
      <c r="AG927" s="93">
        <f>+V927</f>
        <v>0</v>
      </c>
      <c r="AH927" s="92">
        <f>IF(AF927="","",+AF927-AG927)</f>
      </c>
      <c r="AI927" s="92">
        <f>IF(AH927="","",+AH927*AC927)</f>
      </c>
      <c r="AJ927" s="93"/>
      <c r="AK927" s="94">
        <v>0.33</v>
      </c>
      <c r="AL927" s="93">
        <f>IF(V927=0,"",V927/(1-AB927-AK927))</f>
      </c>
      <c r="AM927" s="95">
        <v>0.33</v>
      </c>
      <c r="AN927" s="93">
        <f>IF(V927=0,"",V927/(1-AB927-AM927))</f>
      </c>
      <c r="AO927" s="96">
        <v>1.2</v>
      </c>
      <c r="AP927" s="93">
        <f>IF(BD!AJ927="","",BD!AJ927*BD!AO927)</f>
      </c>
      <c r="AQ927" s="91">
        <f>BD!AM927/BD!AK927-1</f>
        <v>0</v>
      </c>
      <c r="AR927" s="91">
        <f>IF(BD!AN927="","",IF(BD!AJ927="","",BD!AN927/BD!AJ927-1))</f>
      </c>
      <c r="AS927" s="91">
        <f>IF(BD!AN927="","",IF(BD!AN927&lt;BD!AL927,"ABAIXO DA META","DENTRO DA META"))</f>
      </c>
      <c r="AT927" s="91" t="str">
        <f>IF(BD!AJ927="","EM ANÁLISE",IF(BD!AP927&gt;=BD!AN927,"GO", "NO GO"))</f>
        <v>EM ANÁLISE</v>
      </c>
      <c r="AU927" s="97">
        <f>IF(AN927="","",+BD!$AN927-AJ927)</f>
      </c>
      <c r="AV927" s="98"/>
      <c r="AW927" s="90">
        <f>BD!P927*BD!AC927</f>
        <v>0</v>
      </c>
      <c r="AX927" s="90">
        <f>BD!V927*BD!AC927</f>
        <v>0</v>
      </c>
      <c r="AY927" s="90">
        <f>IF(BD!AN927="","",BD!AN927*BD!AC927)</f>
      </c>
      <c r="AZ927" s="75" t="s">
        <v>123</v>
      </c>
      <c r="BA927" s="75" t="s">
        <v>115</v>
      </c>
      <c r="BB927" s="75">
        <v>1</v>
      </c>
      <c r="BC927" s="75" t="s">
        <v>209</v>
      </c>
      <c r="BD927" s="104"/>
      <c r="BE927" s="104"/>
      <c r="BF927" s="101"/>
      <c r="BG927" s="101"/>
      <c r="BH927" s="101"/>
      <c r="BI927" s="101"/>
      <c r="BJ927" s="101"/>
      <c r="BK927" s="101"/>
      <c r="BL927" s="101"/>
      <c r="BM927" s="101"/>
      <c r="BN927" s="101"/>
      <c r="BO927" s="103"/>
      <c r="BP927" s="101"/>
      <c r="BQ927" s="101"/>
      <c r="BR927" s="101"/>
      <c r="BS927" s="101"/>
      <c r="BT927" s="101"/>
      <c r="BU927" s="101"/>
      <c r="BV927" s="101"/>
      <c r="BW927" s="101"/>
      <c r="BX927" s="101"/>
      <c r="BY927" s="101"/>
      <c r="BZ927" s="101"/>
      <c r="CA927" s="101"/>
      <c r="CB927" s="101"/>
      <c r="CC927" s="101"/>
      <c r="CD927" s="101"/>
      <c r="CE927" s="101"/>
      <c r="CF927" s="101"/>
      <c r="CG927" s="37" t="e">
        <f>VLOOKUP(Table_1[[#This Row],[EAN]],'[1]Planilha1'!$E:$R,13,0)</f>
        <v>#N/A</v>
      </c>
      <c r="CI927" s="188">
        <f>IF(Table_1[[#This Row],[STATUS MERCADO]]="GO",Table_1[[#This Row],[M. BRUTA TOTAL]],0)</f>
        <v>0</v>
      </c>
      <c r="CJ927" s="188">
        <f>IF(Table_1[[#This Row],[STATUS MERCADO]]="GO",Table_1[[#This Row],[PV UNIT. REALIZADO]]*Table_1[[#This Row],[QUANTIDADE]],0)</f>
        <v>0</v>
      </c>
    </row>
    <row r="928" ht="15" hidden="1">
      <c r="A928" s="7"/>
      <c r="B928" s="84" t="s">
        <v>79</v>
      </c>
      <c r="C928" s="75">
        <v>221113</v>
      </c>
      <c r="D928" s="75">
        <v>2020</v>
      </c>
      <c r="E928" s="85">
        <v>7898937868021</v>
      </c>
      <c r="F928" s="86" t="s">
        <v>607</v>
      </c>
      <c r="G928" s="75" t="s">
        <v>17</v>
      </c>
      <c r="H928" s="75">
        <v>1170</v>
      </c>
      <c r="I928" s="87" t="s">
        <v>608</v>
      </c>
      <c r="J928" s="75" t="s">
        <v>609</v>
      </c>
      <c r="K928" s="88" t="s">
        <v>84</v>
      </c>
      <c r="L928" s="88">
        <v>1</v>
      </c>
      <c r="M928" s="88">
        <v>0</v>
      </c>
      <c r="N928" s="75" t="s">
        <v>85</v>
      </c>
      <c r="O928" s="105">
        <v>27152731000109</v>
      </c>
      <c r="P928" s="89"/>
      <c r="Q928" s="90">
        <f>(17/100+7.6/100+1.65/100)*P928</f>
        <v>0</v>
      </c>
      <c r="R928" s="90"/>
      <c r="S928" s="90"/>
      <c r="T928" s="90"/>
      <c r="U928" s="90"/>
      <c r="V928" s="90">
        <f>+P928-Q928+R928+S928+T928+U928</f>
        <v>0</v>
      </c>
      <c r="W928" s="91">
        <f>(1.02/100)</f>
        <v>1.02E-2</v>
      </c>
      <c r="X928" s="91">
        <v>4.8E-3</v>
      </c>
      <c r="Y928" s="91">
        <v>0.17</v>
      </c>
      <c r="Z928" s="91">
        <v>1.65E-2</v>
      </c>
      <c r="AA928" s="91">
        <v>7.6E-2</v>
      </c>
      <c r="AB928" s="91">
        <f>SUM(W928:AA928)</f>
        <v>0.2775</v>
      </c>
      <c r="AC928" s="75">
        <v>1</v>
      </c>
      <c r="AD928" s="92">
        <f>IF(AL928="","",+AC928*AL928)</f>
      </c>
      <c r="AE928" s="93">
        <f>IF(AL928="","",+AL928*AB928)</f>
      </c>
      <c r="AF928" s="92">
        <f>IF(AL928="","",+AL928-AE928)</f>
      </c>
      <c r="AG928" s="93">
        <f>+V928</f>
        <v>0</v>
      </c>
      <c r="AH928" s="92">
        <f>IF(AF928="","",+AF928-AG928)</f>
      </c>
      <c r="AI928" s="92">
        <f>IF(AH928="","",+AH928*AC928)</f>
      </c>
      <c r="AJ928" s="93"/>
      <c r="AK928" s="94">
        <v>0.33</v>
      </c>
      <c r="AL928" s="93">
        <f>IF(V928=0,"",V928/(1-AB928-AK928))</f>
      </c>
      <c r="AM928" s="95">
        <v>0.33</v>
      </c>
      <c r="AN928" s="93">
        <f>IF(V928=0,"",V928/(1-AB928-AM928))</f>
      </c>
      <c r="AO928" s="96">
        <v>1.2</v>
      </c>
      <c r="AP928" s="93">
        <f>IF(BD!AJ928="","",BD!AJ928*BD!AO928)</f>
      </c>
      <c r="AQ928" s="91">
        <f>BD!AM928/BD!AK928-1</f>
        <v>0</v>
      </c>
      <c r="AR928" s="91">
        <f>IF(BD!AN928="","",IF(BD!AJ928="","",BD!AN928/BD!AJ928-1))</f>
      </c>
      <c r="AS928" s="91">
        <f>IF(BD!AN928="","",IF(BD!AN928&lt;BD!AL928,"ABAIXO DA META","DENTRO DA META"))</f>
      </c>
      <c r="AT928" s="91" t="str">
        <f>IF(BD!AJ928="","EM ANÁLISE",IF(BD!AP928&gt;=BD!AN928,"GO", "NO GO"))</f>
        <v>EM ANÁLISE</v>
      </c>
      <c r="AU928" s="97">
        <f>IF(AN928="","",+BD!$AN928-AJ928)</f>
      </c>
      <c r="AV928" s="98"/>
      <c r="AW928" s="90">
        <f>BD!P928*BD!AC928</f>
        <v>0</v>
      </c>
      <c r="AX928" s="90">
        <f>BD!V928*BD!AC928</f>
        <v>0</v>
      </c>
      <c r="AY928" s="90">
        <f>IF(BD!AN928="","",BD!AN928*BD!AC928)</f>
      </c>
      <c r="AZ928" s="75" t="s">
        <v>123</v>
      </c>
      <c r="BA928" s="75"/>
      <c r="BB928" s="75"/>
      <c r="BC928" s="75"/>
      <c r="BD928" s="104"/>
      <c r="BE928" s="104"/>
      <c r="BF928" s="101"/>
      <c r="BG928" s="101"/>
      <c r="BH928" s="101"/>
      <c r="BI928" s="101"/>
      <c r="BJ928" s="101"/>
      <c r="BK928" s="101"/>
      <c r="BL928" s="101"/>
      <c r="BM928" s="101"/>
      <c r="BN928" s="101"/>
      <c r="BO928" s="103"/>
      <c r="BP928" s="101"/>
      <c r="BQ928" s="101"/>
      <c r="BR928" s="101"/>
      <c r="BS928" s="101"/>
      <c r="BT928" s="101"/>
      <c r="BU928" s="101"/>
      <c r="BV928" s="101"/>
      <c r="BW928" s="101"/>
      <c r="BX928" s="101"/>
      <c r="BY928" s="101"/>
      <c r="BZ928" s="101"/>
      <c r="CA928" s="101"/>
      <c r="CB928" s="101"/>
      <c r="CC928" s="101"/>
      <c r="CD928" s="101"/>
      <c r="CE928" s="101"/>
      <c r="CF928" s="101"/>
      <c r="CG928" s="37" t="e">
        <f>VLOOKUP(Table_1[[#This Row],[EAN]],'[1]Planilha1'!$E:$R,13,0)</f>
        <v>#N/A</v>
      </c>
      <c r="CI928" s="188">
        <f>IF(Table_1[[#This Row],[STATUS MERCADO]]="GO",Table_1[[#This Row],[M. BRUTA TOTAL]],0)</f>
        <v>0</v>
      </c>
      <c r="CJ928" s="188">
        <f>IF(Table_1[[#This Row],[STATUS MERCADO]]="GO",Table_1[[#This Row],[PV UNIT. REALIZADO]]*Table_1[[#This Row],[QUANTIDADE]],0)</f>
        <v>0</v>
      </c>
    </row>
    <row r="929" ht="15" hidden="1">
      <c r="A929" s="7"/>
      <c r="B929" s="84" t="s">
        <v>79</v>
      </c>
      <c r="C929" s="75">
        <v>221127</v>
      </c>
      <c r="D929" s="75">
        <v>2721</v>
      </c>
      <c r="E929" s="85">
        <v>7896189200583</v>
      </c>
      <c r="F929" s="86" t="s">
        <v>620</v>
      </c>
      <c r="G929" s="75" t="s">
        <v>24</v>
      </c>
      <c r="H929" s="75">
        <v>580</v>
      </c>
      <c r="I929" s="87" t="s">
        <v>280</v>
      </c>
      <c r="J929" s="75" t="s">
        <v>621</v>
      </c>
      <c r="K929" s="88" t="s">
        <v>84</v>
      </c>
      <c r="L929" s="88">
        <v>12</v>
      </c>
      <c r="M929" s="88">
        <v>0</v>
      </c>
      <c r="N929" s="75" t="s">
        <v>85</v>
      </c>
      <c r="O929" s="75" t="s">
        <v>114</v>
      </c>
      <c r="P929" s="89"/>
      <c r="Q929" s="90">
        <f>(17/100+7.6/100+1.65/100)*P929</f>
        <v>0</v>
      </c>
      <c r="R929" s="90"/>
      <c r="S929" s="90"/>
      <c r="T929" s="90"/>
      <c r="U929" s="90"/>
      <c r="V929" s="90">
        <f>+P929-Q929+R929+S929+T929+U929</f>
        <v>0</v>
      </c>
      <c r="W929" s="91">
        <f>(1.02/100)</f>
        <v>1.02E-2</v>
      </c>
      <c r="X929" s="91">
        <v>4.8E-3</v>
      </c>
      <c r="Y929" s="91">
        <v>0.17</v>
      </c>
      <c r="Z929" s="91">
        <v>1.65E-2</v>
      </c>
      <c r="AA929" s="91">
        <v>7.6E-2</v>
      </c>
      <c r="AB929" s="91">
        <f>SUM(W929:AA929)</f>
        <v>0.2775</v>
      </c>
      <c r="AC929" s="75">
        <v>12</v>
      </c>
      <c r="AD929" s="92">
        <f>IF(AL929="","",+AC929*AL929)</f>
      </c>
      <c r="AE929" s="93">
        <f>IF(AL929="","",+AL929*AB929)</f>
      </c>
      <c r="AF929" s="92">
        <f>IF(AL929="","",+AL929-AE929)</f>
      </c>
      <c r="AG929" s="93">
        <f>+V929</f>
        <v>0</v>
      </c>
      <c r="AH929" s="92">
        <f>IF(AF929="","",+AF929-AG929)</f>
      </c>
      <c r="AI929" s="92">
        <f>IF(AH929="","",+AH929*AC929)</f>
      </c>
      <c r="AJ929" s="93"/>
      <c r="AK929" s="94">
        <v>0.33</v>
      </c>
      <c r="AL929" s="93">
        <f>IF(V929=0,"",V929/(1-AB929-AK929))</f>
      </c>
      <c r="AM929" s="95">
        <v>0.33</v>
      </c>
      <c r="AN929" s="93">
        <f>IF(V929=0,"",V929/(1-AB929-AM929))</f>
      </c>
      <c r="AO929" s="96">
        <v>1.2</v>
      </c>
      <c r="AP929" s="93">
        <f>IF(BD!AJ929="","",BD!AJ929*BD!AO929)</f>
      </c>
      <c r="AQ929" s="91">
        <f>BD!AM929/BD!AK929-1</f>
        <v>0</v>
      </c>
      <c r="AR929" s="91">
        <f>IF(BD!AN929="","",IF(BD!AJ929="","",BD!AN929/BD!AJ929-1))</f>
      </c>
      <c r="AS929" s="91">
        <f>IF(BD!AN929="","",IF(BD!AN929&lt;BD!AL929,"ABAIXO DA META","DENTRO DA META"))</f>
      </c>
      <c r="AT929" s="91" t="str">
        <f>IF(BD!AJ929="","EM ANÁLISE",IF(BD!AP929&gt;=BD!AN929,"GO", "NO GO"))</f>
        <v>EM ANÁLISE</v>
      </c>
      <c r="AU929" s="97">
        <f>IF(AN929="","",+BD!$AN929-AJ929)</f>
      </c>
      <c r="AV929" s="98"/>
      <c r="AW929" s="90">
        <f>BD!P929*BD!AC929</f>
        <v>0</v>
      </c>
      <c r="AX929" s="90">
        <f>BD!V929*BD!AC929</f>
        <v>0</v>
      </c>
      <c r="AY929" s="90">
        <f>IF(BD!AN929="","",BD!AN929*BD!AC929)</f>
      </c>
      <c r="AZ929" s="75" t="s">
        <v>123</v>
      </c>
      <c r="BA929" s="75" t="s">
        <v>115</v>
      </c>
      <c r="BB929" s="75">
        <v>1</v>
      </c>
      <c r="BC929" s="75" t="s">
        <v>116</v>
      </c>
      <c r="BD929" s="104"/>
      <c r="BE929" s="104"/>
      <c r="BF929" s="101"/>
      <c r="BG929" s="101"/>
      <c r="BH929" s="101"/>
      <c r="BI929" s="101"/>
      <c r="BJ929" s="101"/>
      <c r="BK929" s="101"/>
      <c r="BL929" s="101"/>
      <c r="BM929" s="101"/>
      <c r="BN929" s="101"/>
      <c r="BO929" s="103"/>
      <c r="BP929" s="101"/>
      <c r="BQ929" s="101"/>
      <c r="BR929" s="101"/>
      <c r="BS929" s="101"/>
      <c r="BT929" s="101"/>
      <c r="BU929" s="101"/>
      <c r="BV929" s="101"/>
      <c r="BW929" s="101"/>
      <c r="BX929" s="101"/>
      <c r="BY929" s="101"/>
      <c r="BZ929" s="101"/>
      <c r="CA929" s="101"/>
      <c r="CB929" s="101"/>
      <c r="CC929" s="101"/>
      <c r="CD929" s="101"/>
      <c r="CE929" s="101"/>
      <c r="CF929" s="101"/>
      <c r="CG929" s="37" t="e">
        <f>VLOOKUP(Table_1[[#This Row],[EAN]],'[1]Planilha1'!$E:$R,13,0)</f>
        <v>#N/A</v>
      </c>
      <c r="CI929" s="188">
        <f>IF(Table_1[[#This Row],[STATUS MERCADO]]="GO",Table_1[[#This Row],[M. BRUTA TOTAL]],0)</f>
        <v>0</v>
      </c>
      <c r="CJ929" s="188">
        <f>IF(Table_1[[#This Row],[STATUS MERCADO]]="GO",Table_1[[#This Row],[PV UNIT. REALIZADO]]*Table_1[[#This Row],[QUANTIDADE]],0)</f>
        <v>0</v>
      </c>
    </row>
    <row r="930" ht="15" hidden="1">
      <c r="A930" s="7"/>
      <c r="B930" s="84" t="s">
        <v>79</v>
      </c>
      <c r="C930" s="75">
        <v>221128</v>
      </c>
      <c r="D930" s="75">
        <v>810105</v>
      </c>
      <c r="E930" s="85">
        <v>7896228100768</v>
      </c>
      <c r="F930" s="86" t="s">
        <v>622</v>
      </c>
      <c r="G930" s="75" t="s">
        <v>17</v>
      </c>
      <c r="H930" s="75">
        <v>3850</v>
      </c>
      <c r="I930" s="87" t="s">
        <v>623</v>
      </c>
      <c r="J930" s="75" t="s">
        <v>586</v>
      </c>
      <c r="K930" s="88" t="s">
        <v>84</v>
      </c>
      <c r="L930" s="88">
        <v>2</v>
      </c>
      <c r="M930" s="88">
        <v>0</v>
      </c>
      <c r="N930" s="75" t="s">
        <v>85</v>
      </c>
      <c r="O930" s="105">
        <v>27152731000109</v>
      </c>
      <c r="P930" s="89"/>
      <c r="Q930" s="90">
        <f>(17/100+7.6/100+1.65/100)*P930</f>
        <v>0</v>
      </c>
      <c r="R930" s="90"/>
      <c r="S930" s="90"/>
      <c r="T930" s="90"/>
      <c r="U930" s="90"/>
      <c r="V930" s="90">
        <f>+P930-Q930+R930+S930+T930+U930</f>
        <v>0</v>
      </c>
      <c r="W930" s="91">
        <f>(1.02/100)</f>
        <v>1.02E-2</v>
      </c>
      <c r="X930" s="91">
        <v>4.8E-3</v>
      </c>
      <c r="Y930" s="91">
        <v>0.17</v>
      </c>
      <c r="Z930" s="91">
        <v>1.65E-2</v>
      </c>
      <c r="AA930" s="91">
        <v>7.6E-2</v>
      </c>
      <c r="AB930" s="91">
        <f>SUM(W930:AA930)</f>
        <v>0.2775</v>
      </c>
      <c r="AC930" s="75">
        <v>2</v>
      </c>
      <c r="AD930" s="92">
        <f>IF(AL930="","",+AC930*AL930)</f>
      </c>
      <c r="AE930" s="93">
        <f>IF(AL930="","",+AL930*AB930)</f>
      </c>
      <c r="AF930" s="92">
        <f>IF(AL930="","",+AL930-AE930)</f>
      </c>
      <c r="AG930" s="93">
        <f>+V930</f>
        <v>0</v>
      </c>
      <c r="AH930" s="92">
        <f>IF(AF930="","",+AF930-AG930)</f>
      </c>
      <c r="AI930" s="92">
        <f>IF(AH930="","",+AH930*AC930)</f>
      </c>
      <c r="AJ930" s="93"/>
      <c r="AK930" s="94">
        <v>0.33</v>
      </c>
      <c r="AL930" s="93">
        <f>IF(V930=0,"",V930/(1-AB930-AK930))</f>
      </c>
      <c r="AM930" s="95">
        <v>0.33</v>
      </c>
      <c r="AN930" s="93">
        <f>IF(V930=0,"",V930/(1-AB930-AM930))</f>
      </c>
      <c r="AO930" s="96">
        <v>1.2</v>
      </c>
      <c r="AP930" s="93">
        <f>IF(BD!AJ930="","",BD!AJ930*BD!AO930)</f>
      </c>
      <c r="AQ930" s="91">
        <f>BD!AM930/BD!AK930-1</f>
        <v>0</v>
      </c>
      <c r="AR930" s="91">
        <f>IF(BD!AN930="","",IF(BD!AJ930="","",BD!AN930/BD!AJ930-1))</f>
      </c>
      <c r="AS930" s="91">
        <f>IF(BD!AN930="","",IF(BD!AN930&lt;BD!AL930,"ABAIXO DA META","DENTRO DA META"))</f>
      </c>
      <c r="AT930" s="91" t="str">
        <f>IF(BD!AJ930="","EM ANÁLISE",IF(BD!AP930&gt;=BD!AN930,"GO", "NO GO"))</f>
        <v>EM ANÁLISE</v>
      </c>
      <c r="AU930" s="97">
        <f>IF(AN930="","",+BD!$AN930-AJ930)</f>
      </c>
      <c r="AV930" s="98"/>
      <c r="AW930" s="90">
        <f>BD!P930*BD!AC930</f>
        <v>0</v>
      </c>
      <c r="AX930" s="90">
        <f>BD!V930*BD!AC930</f>
        <v>0</v>
      </c>
      <c r="AY930" s="90">
        <f>IF(BD!AN930="","",BD!AN930*BD!AC930)</f>
      </c>
      <c r="AZ930" s="75" t="s">
        <v>123</v>
      </c>
      <c r="BA930" s="75"/>
      <c r="BB930" s="75"/>
      <c r="BC930" s="75"/>
      <c r="BD930" s="104"/>
      <c r="BE930" s="104"/>
      <c r="BF930" s="101"/>
      <c r="BG930" s="101"/>
      <c r="BH930" s="101"/>
      <c r="BI930" s="101"/>
      <c r="BJ930" s="101"/>
      <c r="BK930" s="101"/>
      <c r="BL930" s="101"/>
      <c r="BM930" s="101"/>
      <c r="BN930" s="101"/>
      <c r="BO930" s="103"/>
      <c r="BP930" s="101"/>
      <c r="BQ930" s="101"/>
      <c r="BR930" s="101"/>
      <c r="BS930" s="101"/>
      <c r="BT930" s="101"/>
      <c r="BU930" s="101"/>
      <c r="BV930" s="101"/>
      <c r="BW930" s="101"/>
      <c r="BX930" s="101"/>
      <c r="BY930" s="101"/>
      <c r="BZ930" s="101"/>
      <c r="CA930" s="101"/>
      <c r="CB930" s="101"/>
      <c r="CC930" s="101"/>
      <c r="CD930" s="101"/>
      <c r="CE930" s="101"/>
      <c r="CF930" s="101"/>
      <c r="CG930" s="37" t="e">
        <f>VLOOKUP(Table_1[[#This Row],[EAN]],'[1]Planilha1'!$E:$R,13,0)</f>
        <v>#N/A</v>
      </c>
      <c r="CI930" s="188">
        <f>IF(Table_1[[#This Row],[STATUS MERCADO]]="GO",Table_1[[#This Row],[M. BRUTA TOTAL]],0)</f>
        <v>0</v>
      </c>
      <c r="CJ930" s="188">
        <f>IF(Table_1[[#This Row],[STATUS MERCADO]]="GO",Table_1[[#This Row],[PV UNIT. REALIZADO]]*Table_1[[#This Row],[QUANTIDADE]],0)</f>
        <v>0</v>
      </c>
    </row>
    <row r="931" ht="15" hidden="1">
      <c r="A931" s="7"/>
      <c r="B931" s="84" t="s">
        <v>79</v>
      </c>
      <c r="C931" s="85">
        <v>221129</v>
      </c>
      <c r="D931" s="85">
        <v>810101</v>
      </c>
      <c r="E931" s="85">
        <v>7896228100751</v>
      </c>
      <c r="F931" s="86" t="s">
        <v>624</v>
      </c>
      <c r="G931" s="75" t="s">
        <v>17</v>
      </c>
      <c r="H931" s="75">
        <v>3850</v>
      </c>
      <c r="I931" s="87" t="s">
        <v>623</v>
      </c>
      <c r="J931" s="75" t="s">
        <v>586</v>
      </c>
      <c r="K931" s="88" t="s">
        <v>84</v>
      </c>
      <c r="L931" s="88">
        <v>2</v>
      </c>
      <c r="M931" s="88">
        <v>0</v>
      </c>
      <c r="N931" s="75" t="s">
        <v>85</v>
      </c>
      <c r="O931" s="75" t="s">
        <v>437</v>
      </c>
      <c r="P931" s="89">
        <v>6.75</v>
      </c>
      <c r="Q931" s="90">
        <f>(17/100+7.6/100+1.65/100)*P931</f>
        <v>1.771875</v>
      </c>
      <c r="R931" s="90"/>
      <c r="S931" s="90"/>
      <c r="T931" s="90"/>
      <c r="U931" s="90"/>
      <c r="V931" s="90">
        <f>+P931-Q931+R931+S931+T931+U931</f>
        <v>4.978125</v>
      </c>
      <c r="W931" s="91">
        <f>(1.02/100)</f>
        <v>1.02E-2</v>
      </c>
      <c r="X931" s="91">
        <v>4.8E-3</v>
      </c>
      <c r="Y931" s="91">
        <v>0.17</v>
      </c>
      <c r="Z931" s="91">
        <v>1.65E-2</v>
      </c>
      <c r="AA931" s="91">
        <v>7.6E-2</v>
      </c>
      <c r="AB931" s="91">
        <f>SUM(W931:AA931)</f>
        <v>0.2775</v>
      </c>
      <c r="AC931" s="75">
        <v>2</v>
      </c>
      <c r="AD931" s="92">
        <f>IF(AL931="","",+AC931*AL931)</f>
        <v>25.36624203821657</v>
      </c>
      <c r="AE931" s="93">
        <f>IF(AL931="","",+AL931*AB931)</f>
        <v>3.5195660828025495</v>
      </c>
      <c r="AF931" s="92">
        <f>IF(AL931="","",+AL931-AE931)</f>
        <v>9.163554936305735</v>
      </c>
      <c r="AG931" s="93">
        <f>+V931</f>
        <v>4.978125</v>
      </c>
      <c r="AH931" s="92">
        <f>IF(AF931="","",+AF931-AG931)</f>
        <v>4.185429936305734</v>
      </c>
      <c r="AI931" s="92">
        <f>IF(AH931="","",+AH931*AC931)</f>
        <v>8.370859872611469</v>
      </c>
      <c r="AJ931" s="93">
        <v>8.99</v>
      </c>
      <c r="AK931" s="94">
        <v>0.33</v>
      </c>
      <c r="AL931" s="93">
        <f>IF(V931=0,"",V931/(1-AB931-AK931))</f>
        <v>12.683121019108285</v>
      </c>
      <c r="AM931" s="95">
        <v>0.33</v>
      </c>
      <c r="AN931" s="93">
        <f>IF(V931=0,"",V931/(1-AB931-AM931))</f>
        <v>12.683121019108285</v>
      </c>
      <c r="AO931" s="96">
        <v>1.2</v>
      </c>
      <c r="AP931" s="93">
        <f>IF(BD!AJ931="","",BD!AJ931*BD!AO931)</f>
        <v>10.788</v>
      </c>
      <c r="AQ931" s="91">
        <f>BD!AM931/BD!AK931-1</f>
        <v>0</v>
      </c>
      <c r="AR931" s="91">
        <f>IF(BD!AN931="","",IF(BD!AJ931="","",BD!AN931/BD!AJ931-1))</f>
        <v>0.410803227931956</v>
      </c>
      <c r="AS931" s="91" t="str">
        <f>IF(BD!AN931="","",IF(BD!AN931&lt;BD!AL931,"ABAIXO DA META","DENTRO DA META"))</f>
        <v>DENTRO DA META</v>
      </c>
      <c r="AT931" s="91" t="str">
        <f>IF(BD!AJ931="","EM ANÁLISE",IF(BD!AP931&gt;=BD!AN931,"GO", "NO GO"))</f>
        <v>NO GO</v>
      </c>
      <c r="AU931" s="97">
        <f>IF(AN931="","",+BD!$AN931-AJ931)</f>
        <v>3.6931210191082844</v>
      </c>
      <c r="AV931" s="98"/>
      <c r="AW931" s="90">
        <f>BD!P931*BD!AC931</f>
        <v>13.5</v>
      </c>
      <c r="AX931" s="90">
        <f>BD!V931*BD!AC931</f>
        <v>9.95625</v>
      </c>
      <c r="AY931" s="90">
        <f>IF(BD!AN931="","",BD!AN931*BD!AC931)</f>
        <v>25.36624203821657</v>
      </c>
      <c r="AZ931" s="75" t="s">
        <v>5272</v>
      </c>
      <c r="BA931" s="75"/>
      <c r="BB931" s="75"/>
      <c r="BC931" s="75"/>
      <c r="BD931" s="99" t="s">
        <v>5257</v>
      </c>
      <c r="BE931" s="100" t="s">
        <v>4</v>
      </c>
      <c r="BF931" s="100" t="s">
        <v>4</v>
      </c>
      <c r="BG931" s="99" t="s">
        <v>5258</v>
      </c>
      <c r="BH931" s="101"/>
      <c r="BI931" s="101"/>
      <c r="BJ931" s="101"/>
      <c r="BK931" s="101"/>
      <c r="BL931" s="101"/>
      <c r="BM931" s="101"/>
      <c r="BN931" s="101"/>
      <c r="BO931" s="103"/>
      <c r="BP931" s="99">
        <v>140.622</v>
      </c>
      <c r="BQ931" s="99">
        <v>121</v>
      </c>
      <c r="BR931" s="101"/>
      <c r="BS931" s="99" t="s">
        <v>5260</v>
      </c>
      <c r="BT931" s="99" t="s">
        <v>5261</v>
      </c>
      <c r="BU931" s="99">
        <v>5102</v>
      </c>
      <c r="BV931" s="99"/>
      <c r="BW931" s="99"/>
      <c r="BX931" s="99"/>
      <c r="BY931" s="99"/>
      <c r="BZ931" s="99"/>
      <c r="CA931" s="99"/>
      <c r="CB931" s="99"/>
      <c r="CC931" s="99">
        <v>102</v>
      </c>
      <c r="CD931" s="99">
        <v>8</v>
      </c>
      <c r="CE931" s="99">
        <v>8</v>
      </c>
      <c r="CF931" s="99"/>
      <c r="CG931" s="37" t="e">
        <f>VLOOKUP(Table_1[[#This Row],[EAN]],'[1]Planilha1'!$E:$R,13,0)</f>
        <v>#N/A</v>
      </c>
      <c r="CI931" s="188">
        <f>IF(Table_1[[#This Row],[STATUS MERCADO]]="GO",Table_1[[#This Row],[M. BRUTA TOTAL]],0)</f>
        <v>0</v>
      </c>
      <c r="CJ931" s="188">
        <f>IF(Table_1[[#This Row],[STATUS MERCADO]]="GO",Table_1[[#This Row],[PV UNIT. REALIZADO]]*Table_1[[#This Row],[QUANTIDADE]],0)</f>
        <v>0</v>
      </c>
    </row>
    <row r="932" ht="15" hidden="1">
      <c r="A932" s="7"/>
      <c r="B932" s="84" t="s">
        <v>79</v>
      </c>
      <c r="C932" s="85">
        <v>221130</v>
      </c>
      <c r="D932" s="85">
        <v>810108</v>
      </c>
      <c r="E932" s="85">
        <v>7896228102052</v>
      </c>
      <c r="F932" s="86" t="s">
        <v>625</v>
      </c>
      <c r="G932" s="75" t="s">
        <v>17</v>
      </c>
      <c r="H932" s="75">
        <v>3850</v>
      </c>
      <c r="I932" s="87" t="s">
        <v>623</v>
      </c>
      <c r="J932" s="75" t="s">
        <v>350</v>
      </c>
      <c r="K932" s="88" t="s">
        <v>84</v>
      </c>
      <c r="L932" s="88">
        <v>2</v>
      </c>
      <c r="M932" s="88">
        <v>0</v>
      </c>
      <c r="N932" s="75" t="s">
        <v>85</v>
      </c>
      <c r="O932" s="75" t="s">
        <v>437</v>
      </c>
      <c r="P932" s="89">
        <v>8.31</v>
      </c>
      <c r="Q932" s="90">
        <f>(17/100+7.6/100+1.65/100)*P932</f>
        <v>2.181375</v>
      </c>
      <c r="R932" s="90"/>
      <c r="S932" s="90"/>
      <c r="T932" s="90"/>
      <c r="U932" s="90"/>
      <c r="V932" s="90">
        <f>+P932-Q932+R932+S932+T932+U932</f>
        <v>6.128625</v>
      </c>
      <c r="W932" s="91">
        <f>(1.02/100)</f>
        <v>1.02E-2</v>
      </c>
      <c r="X932" s="91">
        <v>4.8E-3</v>
      </c>
      <c r="Y932" s="91">
        <v>0.17</v>
      </c>
      <c r="Z932" s="91">
        <v>1.65E-2</v>
      </c>
      <c r="AA932" s="91">
        <v>7.6E-2</v>
      </c>
      <c r="AB932" s="91">
        <f>SUM(W932:AA932)</f>
        <v>0.2775</v>
      </c>
      <c r="AC932" s="75">
        <v>2</v>
      </c>
      <c r="AD932" s="92">
        <f>IF(AL932="","",+AC932*AL932)</f>
        <v>31.228662420382175</v>
      </c>
      <c r="AE932" s="93">
        <f>IF(AL932="","",+AL932*AB932)</f>
        <v>4.332976910828028</v>
      </c>
      <c r="AF932" s="92">
        <f>IF(AL932="","",+AL932-AE932)</f>
        <v>11.28135429936306</v>
      </c>
      <c r="AG932" s="93">
        <f>+V932</f>
        <v>6.128625</v>
      </c>
      <c r="AH932" s="92">
        <f>IF(AF932="","",+AF932-AG932)</f>
        <v>5.152729299363059</v>
      </c>
      <c r="AI932" s="92">
        <f>IF(AH932="","",+AH932*AC932)</f>
        <v>10.305458598726117</v>
      </c>
      <c r="AJ932" s="93">
        <v>12.49</v>
      </c>
      <c r="AK932" s="94">
        <v>0.33</v>
      </c>
      <c r="AL932" s="93">
        <f>IF(V932=0,"",V932/(1-AB932-AK932))</f>
        <v>15.614331210191088</v>
      </c>
      <c r="AM932" s="95">
        <v>0.33</v>
      </c>
      <c r="AN932" s="93">
        <f>IF(V932=0,"",V932/(1-AB932-AM932))</f>
        <v>15.614331210191088</v>
      </c>
      <c r="AO932" s="96">
        <v>1.2</v>
      </c>
      <c r="AP932" s="93">
        <f>IF(BD!AJ932="","",BD!AJ932*BD!AO932)</f>
        <v>14.988</v>
      </c>
      <c r="AQ932" s="91">
        <f>BD!AM932/BD!AK932-1</f>
        <v>0</v>
      </c>
      <c r="AR932" s="91">
        <f>IF(BD!AN932="","",IF(BD!AJ932="","",BD!AN932/BD!AJ932-1))</f>
        <v>0.25014661410657224</v>
      </c>
      <c r="AS932" s="91" t="str">
        <f>IF(BD!AN932="","",IF(BD!AN932&lt;BD!AL932,"ABAIXO DA META","DENTRO DA META"))</f>
        <v>DENTRO DA META</v>
      </c>
      <c r="AT932" s="91" t="str">
        <f>IF(BD!AJ932="","EM ANÁLISE",IF(BD!AP932&gt;=BD!AN932,"GO", "NO GO"))</f>
        <v>NO GO</v>
      </c>
      <c r="AU932" s="97">
        <f>IF(AN932="","",+BD!$AN932-AJ932)</f>
        <v>3.1243312101910874</v>
      </c>
      <c r="AV932" s="98"/>
      <c r="AW932" s="90">
        <f>BD!P932*BD!AC932</f>
        <v>16.62</v>
      </c>
      <c r="AX932" s="90">
        <f>BD!V932*BD!AC932</f>
        <v>12.25725</v>
      </c>
      <c r="AY932" s="90">
        <f>IF(BD!AN932="","",BD!AN932*BD!AC932)</f>
        <v>31.228662420382175</v>
      </c>
      <c r="AZ932" s="75" t="s">
        <v>5272</v>
      </c>
      <c r="BA932" s="75"/>
      <c r="BB932" s="75"/>
      <c r="BC932" s="75"/>
      <c r="BD932" s="99" t="s">
        <v>5257</v>
      </c>
      <c r="BE932" s="100" t="s">
        <v>4</v>
      </c>
      <c r="BF932" s="100" t="s">
        <v>4</v>
      </c>
      <c r="BG932" s="99" t="s">
        <v>5258</v>
      </c>
      <c r="BH932" s="101"/>
      <c r="BI932" s="101"/>
      <c r="BJ932" s="101"/>
      <c r="BK932" s="101"/>
      <c r="BL932" s="101"/>
      <c r="BM932" s="101"/>
      <c r="BN932" s="101"/>
      <c r="BO932" s="103"/>
      <c r="BP932" s="99">
        <v>140.622</v>
      </c>
      <c r="BQ932" s="99">
        <v>121</v>
      </c>
      <c r="BR932" s="101"/>
      <c r="BS932" s="99" t="s">
        <v>5260</v>
      </c>
      <c r="BT932" s="99" t="s">
        <v>5261</v>
      </c>
      <c r="BU932" s="99">
        <v>5102</v>
      </c>
      <c r="BV932" s="99"/>
      <c r="BW932" s="99"/>
      <c r="BX932" s="99"/>
      <c r="BY932" s="99"/>
      <c r="BZ932" s="99"/>
      <c r="CA932" s="99"/>
      <c r="CB932" s="99"/>
      <c r="CC932" s="99">
        <v>102</v>
      </c>
      <c r="CD932" s="99">
        <v>8</v>
      </c>
      <c r="CE932" s="99">
        <v>8</v>
      </c>
      <c r="CF932" s="99"/>
      <c r="CG932" s="37" t="e">
        <f>VLOOKUP(Table_1[[#This Row],[EAN]],'[1]Planilha1'!$E:$R,13,0)</f>
        <v>#N/A</v>
      </c>
      <c r="CI932" s="188">
        <f>IF(Table_1[[#This Row],[STATUS MERCADO]]="GO",Table_1[[#This Row],[M. BRUTA TOTAL]],0)</f>
        <v>0</v>
      </c>
      <c r="CJ932" s="188">
        <f>IF(Table_1[[#This Row],[STATUS MERCADO]]="GO",Table_1[[#This Row],[PV UNIT. REALIZADO]]*Table_1[[#This Row],[QUANTIDADE]],0)</f>
        <v>0</v>
      </c>
    </row>
    <row r="933" ht="15" hidden="1">
      <c r="A933" s="7"/>
      <c r="B933" s="84" t="s">
        <v>79</v>
      </c>
      <c r="C933" s="75">
        <v>220229</v>
      </c>
      <c r="D933" s="75">
        <v>5000</v>
      </c>
      <c r="E933" s="85">
        <v>7898645220685</v>
      </c>
      <c r="F933" s="86" t="s">
        <v>626</v>
      </c>
      <c r="G933" s="75" t="s">
        <v>24</v>
      </c>
      <c r="H933" s="75">
        <v>580</v>
      </c>
      <c r="I933" s="87" t="s">
        <v>280</v>
      </c>
      <c r="J933" s="75" t="s">
        <v>417</v>
      </c>
      <c r="K933" s="88" t="s">
        <v>84</v>
      </c>
      <c r="L933" s="88">
        <v>12</v>
      </c>
      <c r="M933" s="88">
        <v>0</v>
      </c>
      <c r="N933" s="75" t="s">
        <v>85</v>
      </c>
      <c r="O933" s="75" t="s">
        <v>114</v>
      </c>
      <c r="P933" s="89"/>
      <c r="Q933" s="90">
        <f>(17/100+7.6/100+1.65/100)*P933</f>
        <v>0</v>
      </c>
      <c r="R933" s="90"/>
      <c r="S933" s="90"/>
      <c r="T933" s="90"/>
      <c r="U933" s="90"/>
      <c r="V933" s="90">
        <f>+P933-Q933+R933+S933+T933+U933</f>
        <v>0</v>
      </c>
      <c r="W933" s="91">
        <f>(1.02/100)</f>
        <v>1.02E-2</v>
      </c>
      <c r="X933" s="91">
        <v>4.8E-3</v>
      </c>
      <c r="Y933" s="91">
        <v>0.17</v>
      </c>
      <c r="Z933" s="91">
        <v>1.65E-2</v>
      </c>
      <c r="AA933" s="91">
        <v>7.6E-2</v>
      </c>
      <c r="AB933" s="91">
        <f>SUM(W933:AA933)</f>
        <v>0.2775</v>
      </c>
      <c r="AC933" s="75">
        <v>12</v>
      </c>
      <c r="AD933" s="92">
        <f>IF(AL933="","",+AC933*AL933)</f>
      </c>
      <c r="AE933" s="93">
        <f>IF(AL933="","",+AL933*AB933)</f>
      </c>
      <c r="AF933" s="92">
        <f>IF(AL933="","",+AL933-AE933)</f>
      </c>
      <c r="AG933" s="93">
        <f>+V933</f>
        <v>0</v>
      </c>
      <c r="AH933" s="92">
        <f>IF(AF933="","",+AF933-AG933)</f>
      </c>
      <c r="AI933" s="92">
        <f>IF(AH933="","",+AH933*AC933)</f>
      </c>
      <c r="AJ933" s="93"/>
      <c r="AK933" s="94">
        <v>0.33</v>
      </c>
      <c r="AL933" s="93">
        <f>IF(V933=0,"",V933/(1-AB933-AK933))</f>
      </c>
      <c r="AM933" s="95">
        <v>0.33</v>
      </c>
      <c r="AN933" s="93">
        <f>IF(V933=0,"",V933/(1-AB933-AM933))</f>
      </c>
      <c r="AO933" s="96">
        <v>1.2</v>
      </c>
      <c r="AP933" s="93">
        <f>IF(BD!AJ933="","",BD!AJ933*BD!AO933)</f>
      </c>
      <c r="AQ933" s="91">
        <f>BD!AM933/BD!AK933-1</f>
        <v>0</v>
      </c>
      <c r="AR933" s="91">
        <f>IF(BD!AN933="","",IF(BD!AJ933="","",BD!AN933/BD!AJ933-1))</f>
      </c>
      <c r="AS933" s="91">
        <f>IF(BD!AN933="","",IF(BD!AN933&lt;BD!AL933,"ABAIXO DA META","DENTRO DA META"))</f>
      </c>
      <c r="AT933" s="91" t="str">
        <f>IF(BD!AJ933="","EM ANÁLISE",IF(BD!AP933&gt;=BD!AN933,"GO", "NO GO"))</f>
        <v>EM ANÁLISE</v>
      </c>
      <c r="AU933" s="97">
        <f>IF(AN933="","",+BD!$AN933-AJ933)</f>
      </c>
      <c r="AV933" s="98"/>
      <c r="AW933" s="90">
        <f>BD!P933*BD!AC933</f>
        <v>0</v>
      </c>
      <c r="AX933" s="90">
        <f>BD!V933*BD!AC933</f>
        <v>0</v>
      </c>
      <c r="AY933" s="90">
        <f>IF(BD!AN933="","",BD!AN933*BD!AC933)</f>
      </c>
      <c r="AZ933" s="75" t="s">
        <v>123</v>
      </c>
      <c r="BA933" s="75" t="s">
        <v>115</v>
      </c>
      <c r="BB933" s="75">
        <v>1</v>
      </c>
      <c r="BC933" s="75" t="s">
        <v>116</v>
      </c>
      <c r="BD933" s="104"/>
      <c r="BE933" s="104"/>
      <c r="BF933" s="101"/>
      <c r="BG933" s="101"/>
      <c r="BH933" s="101"/>
      <c r="BI933" s="101"/>
      <c r="BJ933" s="101"/>
      <c r="BK933" s="101"/>
      <c r="BL933" s="101"/>
      <c r="BM933" s="101"/>
      <c r="BN933" s="101"/>
      <c r="BO933" s="103"/>
      <c r="BP933" s="101"/>
      <c r="BQ933" s="101"/>
      <c r="BR933" s="101"/>
      <c r="BS933" s="101"/>
      <c r="BT933" s="101"/>
      <c r="BU933" s="101"/>
      <c r="BV933" s="101"/>
      <c r="BW933" s="101"/>
      <c r="BX933" s="101"/>
      <c r="BY933" s="101"/>
      <c r="BZ933" s="101"/>
      <c r="CA933" s="101"/>
      <c r="CB933" s="101"/>
      <c r="CC933" s="101"/>
      <c r="CD933" s="101"/>
      <c r="CE933" s="101"/>
      <c r="CF933" s="101"/>
      <c r="CG933" s="37" t="e">
        <f>VLOOKUP(Table_1[[#This Row],[EAN]],'[1]Planilha1'!$E:$R,13,0)</f>
        <v>#N/A</v>
      </c>
      <c r="CI933" s="188">
        <f>IF(Table_1[[#This Row],[STATUS MERCADO]]="GO",Table_1[[#This Row],[M. BRUTA TOTAL]],0)</f>
        <v>0</v>
      </c>
      <c r="CJ933" s="188">
        <f>IF(Table_1[[#This Row],[STATUS MERCADO]]="GO",Table_1[[#This Row],[PV UNIT. REALIZADO]]*Table_1[[#This Row],[QUANTIDADE]],0)</f>
        <v>0</v>
      </c>
    </row>
    <row r="934" ht="15" hidden="1">
      <c r="A934" s="7"/>
      <c r="B934" s="84" t="s">
        <v>79</v>
      </c>
      <c r="C934" s="75">
        <v>220230</v>
      </c>
      <c r="D934" s="75">
        <v>4998</v>
      </c>
      <c r="E934" s="85">
        <v>7898645220678</v>
      </c>
      <c r="F934" s="86" t="s">
        <v>627</v>
      </c>
      <c r="G934" s="75" t="s">
        <v>24</v>
      </c>
      <c r="H934" s="75">
        <v>580</v>
      </c>
      <c r="I934" s="87" t="s">
        <v>280</v>
      </c>
      <c r="J934" s="75" t="s">
        <v>417</v>
      </c>
      <c r="K934" s="88" t="s">
        <v>84</v>
      </c>
      <c r="L934" s="88">
        <v>12</v>
      </c>
      <c r="M934" s="88">
        <v>0</v>
      </c>
      <c r="N934" s="75" t="s">
        <v>85</v>
      </c>
      <c r="O934" s="75" t="s">
        <v>114</v>
      </c>
      <c r="P934" s="89"/>
      <c r="Q934" s="90">
        <f>(17/100+7.6/100+1.65/100)*P934</f>
        <v>0</v>
      </c>
      <c r="R934" s="90"/>
      <c r="S934" s="90"/>
      <c r="T934" s="90"/>
      <c r="U934" s="90"/>
      <c r="V934" s="90">
        <f>+P934-Q934+R934+S934+T934+U934</f>
        <v>0</v>
      </c>
      <c r="W934" s="91">
        <f>(1.02/100)</f>
        <v>1.02E-2</v>
      </c>
      <c r="X934" s="91">
        <v>4.8E-3</v>
      </c>
      <c r="Y934" s="91">
        <v>0.17</v>
      </c>
      <c r="Z934" s="91">
        <v>1.65E-2</v>
      </c>
      <c r="AA934" s="91">
        <v>7.6E-2</v>
      </c>
      <c r="AB934" s="91">
        <f>SUM(W934:AA934)</f>
        <v>0.2775</v>
      </c>
      <c r="AC934" s="75">
        <v>12</v>
      </c>
      <c r="AD934" s="92">
        <f>IF(AL934="","",+AC934*AL934)</f>
      </c>
      <c r="AE934" s="93">
        <f>IF(AL934="","",+AL934*AB934)</f>
      </c>
      <c r="AF934" s="92">
        <f>IF(AL934="","",+AL934-AE934)</f>
      </c>
      <c r="AG934" s="93">
        <f>+V934</f>
        <v>0</v>
      </c>
      <c r="AH934" s="92">
        <f>IF(AF934="","",+AF934-AG934)</f>
      </c>
      <c r="AI934" s="92">
        <f>IF(AH934="","",+AH934*AC934)</f>
      </c>
      <c r="AJ934" s="93"/>
      <c r="AK934" s="94">
        <v>0.33</v>
      </c>
      <c r="AL934" s="93">
        <f>IF(V934=0,"",V934/(1-AB934-AK934))</f>
      </c>
      <c r="AM934" s="95">
        <v>0.33</v>
      </c>
      <c r="AN934" s="93">
        <f>IF(V934=0,"",V934/(1-AB934-AM934))</f>
      </c>
      <c r="AO934" s="96">
        <v>1.2</v>
      </c>
      <c r="AP934" s="93">
        <f>IF(BD!AJ934="","",BD!AJ934*BD!AO934)</f>
      </c>
      <c r="AQ934" s="91">
        <f>BD!AM934/BD!AK934-1</f>
        <v>0</v>
      </c>
      <c r="AR934" s="91">
        <f>IF(BD!AN934="","",IF(BD!AJ934="","",BD!AN934/BD!AJ934-1))</f>
      </c>
      <c r="AS934" s="91">
        <f>IF(BD!AN934="","",IF(BD!AN934&lt;BD!AL934,"ABAIXO DA META","DENTRO DA META"))</f>
      </c>
      <c r="AT934" s="91" t="str">
        <f>IF(BD!AJ934="","EM ANÁLISE",IF(BD!AP934&gt;=BD!AN934,"GO", "NO GO"))</f>
        <v>EM ANÁLISE</v>
      </c>
      <c r="AU934" s="97">
        <f>IF(AN934="","",+BD!$AN934-AJ934)</f>
      </c>
      <c r="AV934" s="98"/>
      <c r="AW934" s="90">
        <f>BD!P934*BD!AC934</f>
        <v>0</v>
      </c>
      <c r="AX934" s="90">
        <f>BD!V934*BD!AC934</f>
        <v>0</v>
      </c>
      <c r="AY934" s="90">
        <f>IF(BD!AN934="","",BD!AN934*BD!AC934)</f>
      </c>
      <c r="AZ934" s="75" t="s">
        <v>123</v>
      </c>
      <c r="BA934" s="75" t="s">
        <v>115</v>
      </c>
      <c r="BB934" s="75">
        <v>1</v>
      </c>
      <c r="BC934" s="75" t="s">
        <v>116</v>
      </c>
      <c r="BD934" s="104"/>
      <c r="BE934" s="104"/>
      <c r="BF934" s="101"/>
      <c r="BG934" s="101"/>
      <c r="BH934" s="101"/>
      <c r="BI934" s="101"/>
      <c r="BJ934" s="101"/>
      <c r="BK934" s="101"/>
      <c r="BL934" s="101"/>
      <c r="BM934" s="101"/>
      <c r="BN934" s="101"/>
      <c r="BO934" s="103"/>
      <c r="BP934" s="101"/>
      <c r="BQ934" s="101"/>
      <c r="BR934" s="101"/>
      <c r="BS934" s="101"/>
      <c r="BT934" s="101"/>
      <c r="BU934" s="101"/>
      <c r="BV934" s="101"/>
      <c r="BW934" s="101"/>
      <c r="BX934" s="101"/>
      <c r="BY934" s="101"/>
      <c r="BZ934" s="101"/>
      <c r="CA934" s="101"/>
      <c r="CB934" s="101"/>
      <c r="CC934" s="101"/>
      <c r="CD934" s="101"/>
      <c r="CE934" s="101"/>
      <c r="CF934" s="101"/>
      <c r="CG934" s="37" t="e">
        <f>VLOOKUP(Table_1[[#This Row],[EAN]],'[1]Planilha1'!$E:$R,13,0)</f>
        <v>#N/A</v>
      </c>
      <c r="CI934" s="188">
        <f>IF(Table_1[[#This Row],[STATUS MERCADO]]="GO",Table_1[[#This Row],[M. BRUTA TOTAL]],0)</f>
        <v>0</v>
      </c>
      <c r="CJ934" s="188">
        <f>IF(Table_1[[#This Row],[STATUS MERCADO]]="GO",Table_1[[#This Row],[PV UNIT. REALIZADO]]*Table_1[[#This Row],[QUANTIDADE]],0)</f>
        <v>0</v>
      </c>
    </row>
    <row r="935" ht="15" hidden="1">
      <c r="A935" s="7"/>
      <c r="B935" s="84" t="s">
        <v>79</v>
      </c>
      <c r="C935" s="75">
        <v>220231</v>
      </c>
      <c r="D935" s="75">
        <v>4996</v>
      </c>
      <c r="E935" s="85">
        <v>7898645220661</v>
      </c>
      <c r="F935" s="86" t="s">
        <v>628</v>
      </c>
      <c r="G935" s="75" t="s">
        <v>24</v>
      </c>
      <c r="H935" s="75">
        <v>580</v>
      </c>
      <c r="I935" s="87" t="s">
        <v>280</v>
      </c>
      <c r="J935" s="75" t="s">
        <v>417</v>
      </c>
      <c r="K935" s="88" t="s">
        <v>84</v>
      </c>
      <c r="L935" s="88">
        <v>12</v>
      </c>
      <c r="M935" s="88">
        <v>0</v>
      </c>
      <c r="N935" s="75" t="s">
        <v>85</v>
      </c>
      <c r="O935" s="75" t="s">
        <v>114</v>
      </c>
      <c r="P935" s="89"/>
      <c r="Q935" s="90">
        <f>(17/100+7.6/100+1.65/100)*P935</f>
        <v>0</v>
      </c>
      <c r="R935" s="90"/>
      <c r="S935" s="90"/>
      <c r="T935" s="90"/>
      <c r="U935" s="90"/>
      <c r="V935" s="90">
        <f>+P935-Q935+R935+S935+T935+U935</f>
        <v>0</v>
      </c>
      <c r="W935" s="91">
        <f>(1.02/100)</f>
        <v>1.02E-2</v>
      </c>
      <c r="X935" s="91">
        <v>4.8E-3</v>
      </c>
      <c r="Y935" s="91">
        <v>0.17</v>
      </c>
      <c r="Z935" s="91">
        <v>1.65E-2</v>
      </c>
      <c r="AA935" s="91">
        <v>7.6E-2</v>
      </c>
      <c r="AB935" s="91">
        <f>SUM(W935:AA935)</f>
        <v>0.2775</v>
      </c>
      <c r="AC935" s="75">
        <v>12</v>
      </c>
      <c r="AD935" s="92">
        <f>IF(AL935="","",+AC935*AL935)</f>
      </c>
      <c r="AE935" s="93">
        <f>IF(AL935="","",+AL935*AB935)</f>
      </c>
      <c r="AF935" s="92">
        <f>IF(AL935="","",+AL935-AE935)</f>
      </c>
      <c r="AG935" s="93">
        <f>+V935</f>
        <v>0</v>
      </c>
      <c r="AH935" s="92">
        <f>IF(AF935="","",+AF935-AG935)</f>
      </c>
      <c r="AI935" s="92">
        <f>IF(AH935="","",+AH935*AC935)</f>
      </c>
      <c r="AJ935" s="93"/>
      <c r="AK935" s="94">
        <v>0.33</v>
      </c>
      <c r="AL935" s="93">
        <f>IF(V935=0,"",V935/(1-AB935-AK935))</f>
      </c>
      <c r="AM935" s="95">
        <v>0.33</v>
      </c>
      <c r="AN935" s="93">
        <f>IF(V935=0,"",V935/(1-AB935-AM935))</f>
      </c>
      <c r="AO935" s="96">
        <v>1.2</v>
      </c>
      <c r="AP935" s="93">
        <f>IF(BD!AJ935="","",BD!AJ935*BD!AO935)</f>
      </c>
      <c r="AQ935" s="91">
        <f>BD!AM935/BD!AK935-1</f>
        <v>0</v>
      </c>
      <c r="AR935" s="91">
        <f>IF(BD!AN935="","",IF(BD!AJ935="","",BD!AN935/BD!AJ935-1))</f>
      </c>
      <c r="AS935" s="91">
        <f>IF(BD!AN935="","",IF(BD!AN935&lt;BD!AL935,"ABAIXO DA META","DENTRO DA META"))</f>
      </c>
      <c r="AT935" s="91" t="str">
        <f>IF(BD!AJ935="","EM ANÁLISE",IF(BD!AP935&gt;=BD!AN935,"GO", "NO GO"))</f>
        <v>EM ANÁLISE</v>
      </c>
      <c r="AU935" s="97">
        <f>IF(AN935="","",+BD!$AN935-AJ935)</f>
      </c>
      <c r="AV935" s="98"/>
      <c r="AW935" s="90">
        <f>BD!P935*BD!AC935</f>
        <v>0</v>
      </c>
      <c r="AX935" s="90">
        <f>BD!V935*BD!AC935</f>
        <v>0</v>
      </c>
      <c r="AY935" s="90">
        <f>IF(BD!AN935="","",BD!AN935*BD!AC935)</f>
      </c>
      <c r="AZ935" s="75" t="s">
        <v>123</v>
      </c>
      <c r="BA935" s="75" t="s">
        <v>115</v>
      </c>
      <c r="BB935" s="75">
        <v>1</v>
      </c>
      <c r="BC935" s="75" t="s">
        <v>116</v>
      </c>
      <c r="BD935" s="104"/>
      <c r="BE935" s="104"/>
      <c r="BF935" s="101"/>
      <c r="BG935" s="101"/>
      <c r="BH935" s="101"/>
      <c r="BI935" s="101"/>
      <c r="BJ935" s="101"/>
      <c r="BK935" s="101"/>
      <c r="BL935" s="101"/>
      <c r="BM935" s="101"/>
      <c r="BN935" s="101"/>
      <c r="BO935" s="103"/>
      <c r="BP935" s="101"/>
      <c r="BQ935" s="101"/>
      <c r="BR935" s="101"/>
      <c r="BS935" s="101"/>
      <c r="BT935" s="101"/>
      <c r="BU935" s="101"/>
      <c r="BV935" s="101"/>
      <c r="BW935" s="101"/>
      <c r="BX935" s="101"/>
      <c r="BY935" s="101"/>
      <c r="BZ935" s="101"/>
      <c r="CA935" s="101"/>
      <c r="CB935" s="101"/>
      <c r="CC935" s="101"/>
      <c r="CD935" s="101"/>
      <c r="CE935" s="101"/>
      <c r="CF935" s="101"/>
      <c r="CG935" s="37" t="e">
        <f>VLOOKUP(Table_1[[#This Row],[EAN]],'[1]Planilha1'!$E:$R,13,0)</f>
        <v>#N/A</v>
      </c>
      <c r="CI935" s="188">
        <f>IF(Table_1[[#This Row],[STATUS MERCADO]]="GO",Table_1[[#This Row],[M. BRUTA TOTAL]],0)</f>
        <v>0</v>
      </c>
      <c r="CJ935" s="188">
        <f>IF(Table_1[[#This Row],[STATUS MERCADO]]="GO",Table_1[[#This Row],[PV UNIT. REALIZADO]]*Table_1[[#This Row],[QUANTIDADE]],0)</f>
        <v>0</v>
      </c>
    </row>
    <row r="936" ht="15" hidden="1">
      <c r="A936" s="7"/>
      <c r="B936" s="84" t="s">
        <v>79</v>
      </c>
      <c r="C936" s="75">
        <v>220217</v>
      </c>
      <c r="D936" s="75">
        <v>4994</v>
      </c>
      <c r="E936" s="85">
        <v>7898645220654</v>
      </c>
      <c r="F936" s="86" t="s">
        <v>629</v>
      </c>
      <c r="G936" s="75" t="s">
        <v>24</v>
      </c>
      <c r="H936" s="75">
        <v>580</v>
      </c>
      <c r="I936" s="87" t="s">
        <v>280</v>
      </c>
      <c r="J936" s="75" t="s">
        <v>417</v>
      </c>
      <c r="K936" s="88" t="s">
        <v>84</v>
      </c>
      <c r="L936" s="88">
        <v>12</v>
      </c>
      <c r="M936" s="88">
        <v>0</v>
      </c>
      <c r="N936" s="75" t="s">
        <v>85</v>
      </c>
      <c r="O936" s="75" t="s">
        <v>114</v>
      </c>
      <c r="P936" s="89"/>
      <c r="Q936" s="90">
        <f>(17/100+7.6/100+1.65/100)*P936</f>
        <v>0</v>
      </c>
      <c r="R936" s="90"/>
      <c r="S936" s="90"/>
      <c r="T936" s="90"/>
      <c r="U936" s="90"/>
      <c r="V936" s="90">
        <f>+P936-Q936+R936+S936+T936+U936</f>
        <v>0</v>
      </c>
      <c r="W936" s="91">
        <f>(1.02/100)</f>
        <v>1.02E-2</v>
      </c>
      <c r="X936" s="91">
        <v>4.8E-3</v>
      </c>
      <c r="Y936" s="91">
        <v>0.17</v>
      </c>
      <c r="Z936" s="91">
        <v>1.65E-2</v>
      </c>
      <c r="AA936" s="91">
        <v>7.6E-2</v>
      </c>
      <c r="AB936" s="91">
        <f>SUM(W936:AA936)</f>
        <v>0.2775</v>
      </c>
      <c r="AC936" s="75">
        <v>12</v>
      </c>
      <c r="AD936" s="92">
        <f>IF(AL936="","",+AC936*AL936)</f>
      </c>
      <c r="AE936" s="93">
        <f>IF(AL936="","",+AL936*AB936)</f>
      </c>
      <c r="AF936" s="92">
        <f>IF(AL936="","",+AL936-AE936)</f>
      </c>
      <c r="AG936" s="93">
        <f>+V936</f>
        <v>0</v>
      </c>
      <c r="AH936" s="92">
        <f>IF(AF936="","",+AF936-AG936)</f>
      </c>
      <c r="AI936" s="92">
        <f>IF(AH936="","",+AH936*AC936)</f>
      </c>
      <c r="AJ936" s="93"/>
      <c r="AK936" s="94">
        <v>0.33</v>
      </c>
      <c r="AL936" s="93">
        <f>IF(V936=0,"",V936/(1-AB936-AK936))</f>
      </c>
      <c r="AM936" s="95">
        <v>0.33</v>
      </c>
      <c r="AN936" s="93">
        <f>IF(V936=0,"",V936/(1-AB936-AM936))</f>
      </c>
      <c r="AO936" s="96">
        <v>1.2</v>
      </c>
      <c r="AP936" s="93">
        <f>IF(BD!AJ936="","",BD!AJ936*BD!AO936)</f>
      </c>
      <c r="AQ936" s="91">
        <f>BD!AM936/BD!AK936-1</f>
        <v>0</v>
      </c>
      <c r="AR936" s="91">
        <f>IF(BD!AN936="","",IF(BD!AJ936="","",BD!AN936/BD!AJ936-1))</f>
      </c>
      <c r="AS936" s="91">
        <f>IF(BD!AN936="","",IF(BD!AN936&lt;BD!AL936,"ABAIXO DA META","DENTRO DA META"))</f>
      </c>
      <c r="AT936" s="91" t="str">
        <f>IF(BD!AJ936="","EM ANÁLISE",IF(BD!AP936&gt;=BD!AN936,"GO", "NO GO"))</f>
        <v>EM ANÁLISE</v>
      </c>
      <c r="AU936" s="97">
        <f>IF(AN936="","",+BD!$AN936-AJ936)</f>
      </c>
      <c r="AV936" s="98"/>
      <c r="AW936" s="90">
        <f>BD!P936*BD!AC936</f>
        <v>0</v>
      </c>
      <c r="AX936" s="90">
        <f>BD!V936*BD!AC936</f>
        <v>0</v>
      </c>
      <c r="AY936" s="90">
        <f>IF(BD!AN936="","",BD!AN936*BD!AC936)</f>
      </c>
      <c r="AZ936" s="75" t="s">
        <v>123</v>
      </c>
      <c r="BA936" s="75" t="s">
        <v>115</v>
      </c>
      <c r="BB936" s="75">
        <v>1</v>
      </c>
      <c r="BC936" s="75" t="s">
        <v>116</v>
      </c>
      <c r="BD936" s="104"/>
      <c r="BE936" s="104"/>
      <c r="BF936" s="101"/>
      <c r="BG936" s="101"/>
      <c r="BH936" s="101"/>
      <c r="BI936" s="101"/>
      <c r="BJ936" s="101"/>
      <c r="BK936" s="101"/>
      <c r="BL936" s="101"/>
      <c r="BM936" s="101"/>
      <c r="BN936" s="101"/>
      <c r="BO936" s="103"/>
      <c r="BP936" s="101"/>
      <c r="BQ936" s="101"/>
      <c r="BR936" s="101"/>
      <c r="BS936" s="101"/>
      <c r="BT936" s="101"/>
      <c r="BU936" s="101"/>
      <c r="BV936" s="101"/>
      <c r="BW936" s="101"/>
      <c r="BX936" s="101"/>
      <c r="BY936" s="101"/>
      <c r="BZ936" s="101"/>
      <c r="CA936" s="101"/>
      <c r="CB936" s="101"/>
      <c r="CC936" s="101"/>
      <c r="CD936" s="101"/>
      <c r="CE936" s="101"/>
      <c r="CF936" s="101"/>
      <c r="CG936" s="37" t="e">
        <f>VLOOKUP(Table_1[[#This Row],[EAN]],'[1]Planilha1'!$E:$R,13,0)</f>
        <v>#N/A</v>
      </c>
      <c r="CI936" s="188">
        <f>IF(Table_1[[#This Row],[STATUS MERCADO]]="GO",Table_1[[#This Row],[M. BRUTA TOTAL]],0)</f>
        <v>0</v>
      </c>
      <c r="CJ936" s="188">
        <f>IF(Table_1[[#This Row],[STATUS MERCADO]]="GO",Table_1[[#This Row],[PV UNIT. REALIZADO]]*Table_1[[#This Row],[QUANTIDADE]],0)</f>
        <v>0</v>
      </c>
    </row>
    <row r="937" ht="15" hidden="1">
      <c r="A937" s="7"/>
      <c r="B937" s="84" t="s">
        <v>79</v>
      </c>
      <c r="C937" s="75">
        <v>221135</v>
      </c>
      <c r="D937" s="75">
        <v>20236</v>
      </c>
      <c r="E937" s="85">
        <v>7898396114851</v>
      </c>
      <c r="F937" s="86" t="s">
        <v>630</v>
      </c>
      <c r="G937" s="75" t="s">
        <v>24</v>
      </c>
      <c r="H937" s="75">
        <v>590</v>
      </c>
      <c r="I937" s="87" t="s">
        <v>82</v>
      </c>
      <c r="J937" s="75" t="s">
        <v>399</v>
      </c>
      <c r="K937" s="88" t="s">
        <v>84</v>
      </c>
      <c r="L937" s="88">
        <v>12</v>
      </c>
      <c r="M937" s="88">
        <v>4</v>
      </c>
      <c r="N937" s="75" t="s">
        <v>85</v>
      </c>
      <c r="O937" s="75" t="s">
        <v>208</v>
      </c>
      <c r="P937" s="89"/>
      <c r="Q937" s="90">
        <f>(17/100+7.6/100+1.65/100)*P937</f>
        <v>0</v>
      </c>
      <c r="R937" s="90"/>
      <c r="S937" s="90"/>
      <c r="T937" s="90"/>
      <c r="U937" s="90"/>
      <c r="V937" s="90">
        <f>+P937-Q937+R937+S937+T937+U937</f>
        <v>0</v>
      </c>
      <c r="W937" s="91">
        <f>(1.02/100)</f>
        <v>1.02E-2</v>
      </c>
      <c r="X937" s="91">
        <v>4.8E-3</v>
      </c>
      <c r="Y937" s="91">
        <v>0.17</v>
      </c>
      <c r="Z937" s="91">
        <v>1.65E-2</v>
      </c>
      <c r="AA937" s="91">
        <v>7.6E-2</v>
      </c>
      <c r="AB937" s="91">
        <f>SUM(W937:AA937)</f>
        <v>0.2775</v>
      </c>
      <c r="AC937" s="75">
        <v>12</v>
      </c>
      <c r="AD937" s="92">
        <f>IF(AL937="","",+AC937*AL937)</f>
      </c>
      <c r="AE937" s="93">
        <f>IF(AL937="","",+AL937*AB937)</f>
      </c>
      <c r="AF937" s="92">
        <f>IF(AL937="","",+AL937-AE937)</f>
      </c>
      <c r="AG937" s="93">
        <f>+V937</f>
        <v>0</v>
      </c>
      <c r="AH937" s="92">
        <f>IF(AF937="","",+AF937-AG937)</f>
      </c>
      <c r="AI937" s="92">
        <f>IF(AH937="","",+AH937*AC937)</f>
      </c>
      <c r="AJ937" s="93"/>
      <c r="AK937" s="94">
        <v>0.33</v>
      </c>
      <c r="AL937" s="93">
        <f>IF(V937=0,"",V937/(1-AB937-AK937))</f>
      </c>
      <c r="AM937" s="95">
        <v>0.33</v>
      </c>
      <c r="AN937" s="93">
        <f>IF(V937=0,"",V937/(1-AB937-AM937))</f>
      </c>
      <c r="AO937" s="96">
        <v>1.2</v>
      </c>
      <c r="AP937" s="93">
        <f>IF(BD!AJ937="","",BD!AJ937*BD!AO937)</f>
      </c>
      <c r="AQ937" s="91">
        <f>BD!AM937/BD!AK937-1</f>
        <v>0</v>
      </c>
      <c r="AR937" s="91">
        <f>IF(BD!AN937="","",IF(BD!AJ937="","",BD!AN937/BD!AJ937-1))</f>
      </c>
      <c r="AS937" s="91">
        <f>IF(BD!AN937="","",IF(BD!AN937&lt;BD!AL937,"ABAIXO DA META","DENTRO DA META"))</f>
      </c>
      <c r="AT937" s="91" t="str">
        <f>IF(BD!AJ937="","EM ANÁLISE",IF(BD!AP937&gt;=BD!AN937,"GO", "NO GO"))</f>
        <v>EM ANÁLISE</v>
      </c>
      <c r="AU937" s="97">
        <f>IF(AN937="","",+BD!$AN937-AJ937)</f>
      </c>
      <c r="AV937" s="98"/>
      <c r="AW937" s="90">
        <f>BD!P937*BD!AC937</f>
        <v>0</v>
      </c>
      <c r="AX937" s="90">
        <f>BD!V937*BD!AC937</f>
        <v>0</v>
      </c>
      <c r="AY937" s="90">
        <f>IF(BD!AN937="","",BD!AN937*BD!AC937)</f>
      </c>
      <c r="AZ937" s="75" t="s">
        <v>123</v>
      </c>
      <c r="BA937" s="75" t="s">
        <v>115</v>
      </c>
      <c r="BB937" s="75">
        <v>1</v>
      </c>
      <c r="BC937" s="75" t="s">
        <v>209</v>
      </c>
      <c r="BD937" s="104"/>
      <c r="BE937" s="104"/>
      <c r="BF937" s="101"/>
      <c r="BG937" s="101"/>
      <c r="BH937" s="101"/>
      <c r="BI937" s="101"/>
      <c r="BJ937" s="101"/>
      <c r="BK937" s="101"/>
      <c r="BL937" s="101"/>
      <c r="BM937" s="101"/>
      <c r="BN937" s="101"/>
      <c r="BO937" s="103"/>
      <c r="BP937" s="101"/>
      <c r="BQ937" s="101"/>
      <c r="BR937" s="101"/>
      <c r="BS937" s="101"/>
      <c r="BT937" s="101"/>
      <c r="BU937" s="101"/>
      <c r="BV937" s="101"/>
      <c r="BW937" s="101"/>
      <c r="BX937" s="101"/>
      <c r="BY937" s="101"/>
      <c r="BZ937" s="101"/>
      <c r="CA937" s="101"/>
      <c r="CB937" s="101"/>
      <c r="CC937" s="101"/>
      <c r="CD937" s="101"/>
      <c r="CE937" s="101"/>
      <c r="CF937" s="101"/>
      <c r="CG937" s="37" t="e">
        <f>VLOOKUP(Table_1[[#This Row],[EAN]],'[1]Planilha1'!$E:$R,13,0)</f>
        <v>#N/A</v>
      </c>
      <c r="CI937" s="188">
        <f>IF(Table_1[[#This Row],[STATUS MERCADO]]="GO",Table_1[[#This Row],[M. BRUTA TOTAL]],0)</f>
        <v>0</v>
      </c>
      <c r="CJ937" s="188">
        <f>IF(Table_1[[#This Row],[STATUS MERCADO]]="GO",Table_1[[#This Row],[PV UNIT. REALIZADO]]*Table_1[[#This Row],[QUANTIDADE]],0)</f>
        <v>0</v>
      </c>
    </row>
    <row r="938" ht="15" hidden="1">
      <c r="A938" s="7"/>
      <c r="B938" s="84" t="s">
        <v>79</v>
      </c>
      <c r="C938" s="75">
        <v>221138</v>
      </c>
      <c r="D938" s="75" t="s">
        <v>636</v>
      </c>
      <c r="E938" s="85">
        <v>7899306008307</v>
      </c>
      <c r="F938" s="86" t="s">
        <v>637</v>
      </c>
      <c r="G938" s="75" t="s">
        <v>24</v>
      </c>
      <c r="H938" s="75">
        <v>590</v>
      </c>
      <c r="I938" s="87" t="s">
        <v>82</v>
      </c>
      <c r="J938" s="75" t="s">
        <v>633</v>
      </c>
      <c r="K938" s="88" t="s">
        <v>84</v>
      </c>
      <c r="L938" s="88">
        <v>12</v>
      </c>
      <c r="M938" s="88">
        <v>0</v>
      </c>
      <c r="N938" s="75" t="s">
        <v>85</v>
      </c>
      <c r="O938" s="75" t="s">
        <v>86</v>
      </c>
      <c r="P938" s="89"/>
      <c r="Q938" s="90">
        <f>(17/100+7.6/100+1.65/100)*P938</f>
        <v>0</v>
      </c>
      <c r="R938" s="90"/>
      <c r="S938" s="90"/>
      <c r="T938" s="90"/>
      <c r="U938" s="90"/>
      <c r="V938" s="90">
        <f>+P938-Q938+R938+S938+T938+U938</f>
        <v>0</v>
      </c>
      <c r="W938" s="91">
        <f>(1.02/100)</f>
        <v>1.02E-2</v>
      </c>
      <c r="X938" s="91">
        <v>4.8E-3</v>
      </c>
      <c r="Y938" s="91">
        <v>0.17</v>
      </c>
      <c r="Z938" s="91">
        <v>1.65E-2</v>
      </c>
      <c r="AA938" s="91">
        <v>7.6E-2</v>
      </c>
      <c r="AB938" s="91">
        <f>SUM(W938:AA938)</f>
        <v>0.2775</v>
      </c>
      <c r="AC938" s="75">
        <v>12</v>
      </c>
      <c r="AD938" s="92">
        <f>IF(AL938="","",+AC938*AL938)</f>
      </c>
      <c r="AE938" s="93">
        <f>IF(AL938="","",+AL938*AB938)</f>
      </c>
      <c r="AF938" s="92">
        <f>IF(AL938="","",+AL938-AE938)</f>
      </c>
      <c r="AG938" s="93">
        <f>+V938</f>
        <v>0</v>
      </c>
      <c r="AH938" s="92">
        <f>IF(AF938="","",+AF938-AG938)</f>
      </c>
      <c r="AI938" s="92">
        <f>IF(AH938="","",+AH938*AC938)</f>
      </c>
      <c r="AJ938" s="93"/>
      <c r="AK938" s="94">
        <v>0.33</v>
      </c>
      <c r="AL938" s="93">
        <f>IF(V938=0,"",V938/(1-AB938-AK938))</f>
      </c>
      <c r="AM938" s="95">
        <v>0.33</v>
      </c>
      <c r="AN938" s="93">
        <f>IF(V938=0,"",V938/(1-AB938-AM938))</f>
      </c>
      <c r="AO938" s="96">
        <v>1.2</v>
      </c>
      <c r="AP938" s="93">
        <f>IF(BD!AJ938="","",BD!AJ938*BD!AO938)</f>
      </c>
      <c r="AQ938" s="91">
        <f>BD!AM938/BD!AK938-1</f>
        <v>0</v>
      </c>
      <c r="AR938" s="91">
        <f>IF(BD!AN938="","",IF(BD!AJ938="","",BD!AN938/BD!AJ938-1))</f>
      </c>
      <c r="AS938" s="91">
        <f>IF(BD!AN938="","",IF(BD!AN938&lt;BD!AL938,"ABAIXO DA META","DENTRO DA META"))</f>
      </c>
      <c r="AT938" s="91" t="str">
        <f>IF(BD!AJ938="","EM ANÁLISE",IF(BD!AP938&gt;=BD!AN938,"GO", "NO GO"))</f>
        <v>EM ANÁLISE</v>
      </c>
      <c r="AU938" s="97">
        <f>IF(AN938="","",+BD!$AN938-AJ938)</f>
      </c>
      <c r="AV938" s="98"/>
      <c r="AW938" s="90">
        <f>BD!P938*BD!AC938</f>
        <v>0</v>
      </c>
      <c r="AX938" s="90">
        <f>BD!V938*BD!AC938</f>
        <v>0</v>
      </c>
      <c r="AY938" s="90">
        <f>IF(BD!AN938="","",BD!AN938*BD!AC938)</f>
      </c>
      <c r="AZ938" s="75" t="s">
        <v>123</v>
      </c>
      <c r="BA938" s="75"/>
      <c r="BB938" s="75"/>
      <c r="BC938" s="75"/>
      <c r="BD938" s="104"/>
      <c r="BE938" s="104"/>
      <c r="BF938" s="101"/>
      <c r="BG938" s="101"/>
      <c r="BH938" s="101"/>
      <c r="BI938" s="101"/>
      <c r="BJ938" s="101"/>
      <c r="BK938" s="101"/>
      <c r="BL938" s="101"/>
      <c r="BM938" s="101"/>
      <c r="BN938" s="101"/>
      <c r="BO938" s="103"/>
      <c r="BP938" s="101"/>
      <c r="BQ938" s="101"/>
      <c r="BR938" s="101"/>
      <c r="BS938" s="101"/>
      <c r="BT938" s="101"/>
      <c r="BU938" s="101"/>
      <c r="BV938" s="101"/>
      <c r="BW938" s="101"/>
      <c r="BX938" s="101"/>
      <c r="BY938" s="101"/>
      <c r="BZ938" s="101"/>
      <c r="CA938" s="101"/>
      <c r="CB938" s="101"/>
      <c r="CC938" s="101"/>
      <c r="CD938" s="101"/>
      <c r="CE938" s="101"/>
      <c r="CF938" s="101"/>
      <c r="CG938" s="37" t="e">
        <f>VLOOKUP(Table_1[[#This Row],[EAN]],'[1]Planilha1'!$E:$R,13,0)</f>
        <v>#N/A</v>
      </c>
      <c r="CI938" s="188">
        <f>IF(Table_1[[#This Row],[STATUS MERCADO]]="GO",Table_1[[#This Row],[M. BRUTA TOTAL]],0)</f>
        <v>0</v>
      </c>
      <c r="CJ938" s="188">
        <f>IF(Table_1[[#This Row],[STATUS MERCADO]]="GO",Table_1[[#This Row],[PV UNIT. REALIZADO]]*Table_1[[#This Row],[QUANTIDADE]],0)</f>
        <v>0</v>
      </c>
    </row>
    <row r="939" ht="15" hidden="1">
      <c r="A939" s="7"/>
      <c r="B939" s="84" t="s">
        <v>79</v>
      </c>
      <c r="C939" s="75">
        <v>221139</v>
      </c>
      <c r="D939" s="75" t="s">
        <v>638</v>
      </c>
      <c r="E939" s="85">
        <v>7899306006464</v>
      </c>
      <c r="F939" s="86" t="s">
        <v>639</v>
      </c>
      <c r="G939" s="75" t="s">
        <v>24</v>
      </c>
      <c r="H939" s="75">
        <v>590</v>
      </c>
      <c r="I939" s="87" t="s">
        <v>82</v>
      </c>
      <c r="J939" s="75" t="s">
        <v>633</v>
      </c>
      <c r="K939" s="88" t="s">
        <v>84</v>
      </c>
      <c r="L939" s="88">
        <v>30</v>
      </c>
      <c r="M939" s="88">
        <v>0</v>
      </c>
      <c r="N939" s="75" t="s">
        <v>85</v>
      </c>
      <c r="O939" s="75" t="s">
        <v>86</v>
      </c>
      <c r="P939" s="89"/>
      <c r="Q939" s="90">
        <f>(17/100+7.6/100+1.65/100)*P939</f>
        <v>0</v>
      </c>
      <c r="R939" s="90"/>
      <c r="S939" s="90"/>
      <c r="T939" s="90"/>
      <c r="U939" s="90"/>
      <c r="V939" s="90">
        <f>+P939-Q939+R939+S939+T939+U939</f>
        <v>0</v>
      </c>
      <c r="W939" s="91">
        <f>(1.02/100)</f>
        <v>1.02E-2</v>
      </c>
      <c r="X939" s="91">
        <v>4.8E-3</v>
      </c>
      <c r="Y939" s="91">
        <v>0.17</v>
      </c>
      <c r="Z939" s="91">
        <v>1.65E-2</v>
      </c>
      <c r="AA939" s="91">
        <v>7.6E-2</v>
      </c>
      <c r="AB939" s="91">
        <f>SUM(W939:AA939)</f>
        <v>0.2775</v>
      </c>
      <c r="AC939" s="75">
        <v>30</v>
      </c>
      <c r="AD939" s="92">
        <f>IF(AL939="","",+AC939*AL939)</f>
      </c>
      <c r="AE939" s="93">
        <f>IF(AL939="","",+AL939*AB939)</f>
      </c>
      <c r="AF939" s="92">
        <f>IF(AL939="","",+AL939-AE939)</f>
      </c>
      <c r="AG939" s="93">
        <f>+V939</f>
        <v>0</v>
      </c>
      <c r="AH939" s="92">
        <f>IF(AF939="","",+AF939-AG939)</f>
      </c>
      <c r="AI939" s="92">
        <f>IF(AH939="","",+AH939*AC939)</f>
      </c>
      <c r="AJ939" s="93"/>
      <c r="AK939" s="94">
        <v>0.33</v>
      </c>
      <c r="AL939" s="93">
        <f>IF(V939=0,"",V939/(1-AB939-AK939))</f>
      </c>
      <c r="AM939" s="95">
        <v>0.33</v>
      </c>
      <c r="AN939" s="93">
        <f>IF(V939=0,"",V939/(1-AB939-AM939))</f>
      </c>
      <c r="AO939" s="96">
        <v>1.2</v>
      </c>
      <c r="AP939" s="93">
        <f>IF(BD!AJ939="","",BD!AJ939*BD!AO939)</f>
      </c>
      <c r="AQ939" s="91">
        <f>BD!AM939/BD!AK939-1</f>
        <v>0</v>
      </c>
      <c r="AR939" s="91">
        <f>IF(BD!AN939="","",IF(BD!AJ939="","",BD!AN939/BD!AJ939-1))</f>
      </c>
      <c r="AS939" s="91">
        <f>IF(BD!AN939="","",IF(BD!AN939&lt;BD!AL939,"ABAIXO DA META","DENTRO DA META"))</f>
      </c>
      <c r="AT939" s="91" t="str">
        <f>IF(BD!AJ939="","EM ANÁLISE",IF(BD!AP939&gt;=BD!AN939,"GO", "NO GO"))</f>
        <v>EM ANÁLISE</v>
      </c>
      <c r="AU939" s="97">
        <f>IF(AN939="","",+BD!$AN939-AJ939)</f>
      </c>
      <c r="AV939" s="98"/>
      <c r="AW939" s="90">
        <f>BD!P939*BD!AC939</f>
        <v>0</v>
      </c>
      <c r="AX939" s="90">
        <f>BD!V939*BD!AC939</f>
        <v>0</v>
      </c>
      <c r="AY939" s="90">
        <f>IF(BD!AN939="","",BD!AN939*BD!AC939)</f>
      </c>
      <c r="AZ939" s="75" t="s">
        <v>123</v>
      </c>
      <c r="BA939" s="75"/>
      <c r="BB939" s="75"/>
      <c r="BC939" s="75"/>
      <c r="BD939" s="104"/>
      <c r="BE939" s="104"/>
      <c r="BF939" s="101"/>
      <c r="BG939" s="101"/>
      <c r="BH939" s="101"/>
      <c r="BI939" s="101"/>
      <c r="BJ939" s="101"/>
      <c r="BK939" s="101"/>
      <c r="BL939" s="101"/>
      <c r="BM939" s="101"/>
      <c r="BN939" s="101"/>
      <c r="BO939" s="103"/>
      <c r="BP939" s="101"/>
      <c r="BQ939" s="101"/>
      <c r="BR939" s="101"/>
      <c r="BS939" s="101"/>
      <c r="BT939" s="101"/>
      <c r="BU939" s="101"/>
      <c r="BV939" s="101"/>
      <c r="BW939" s="101"/>
      <c r="BX939" s="101"/>
      <c r="BY939" s="101"/>
      <c r="BZ939" s="101"/>
      <c r="CA939" s="101"/>
      <c r="CB939" s="101"/>
      <c r="CC939" s="101"/>
      <c r="CD939" s="101"/>
      <c r="CE939" s="101"/>
      <c r="CF939" s="101"/>
      <c r="CG939" s="37" t="e">
        <f>VLOOKUP(Table_1[[#This Row],[EAN]],'[1]Planilha1'!$E:$R,13,0)</f>
        <v>#N/A</v>
      </c>
      <c r="CI939" s="188">
        <f>IF(Table_1[[#This Row],[STATUS MERCADO]]="GO",Table_1[[#This Row],[M. BRUTA TOTAL]],0)</f>
        <v>0</v>
      </c>
      <c r="CJ939" s="188">
        <f>IF(Table_1[[#This Row],[STATUS MERCADO]]="GO",Table_1[[#This Row],[PV UNIT. REALIZADO]]*Table_1[[#This Row],[QUANTIDADE]],0)</f>
        <v>0</v>
      </c>
    </row>
    <row r="940" ht="15" hidden="1">
      <c r="A940" s="7"/>
      <c r="B940" s="84" t="s">
        <v>79</v>
      </c>
      <c r="C940" s="75">
        <v>221140</v>
      </c>
      <c r="D940" s="75" t="s">
        <v>640</v>
      </c>
      <c r="E940" s="85">
        <v>7899306006488</v>
      </c>
      <c r="F940" s="86" t="s">
        <v>641</v>
      </c>
      <c r="G940" s="75" t="s">
        <v>24</v>
      </c>
      <c r="H940" s="75">
        <v>590</v>
      </c>
      <c r="I940" s="87" t="s">
        <v>82</v>
      </c>
      <c r="J940" s="75" t="s">
        <v>633</v>
      </c>
      <c r="K940" s="88" t="s">
        <v>84</v>
      </c>
      <c r="L940" s="88">
        <v>30</v>
      </c>
      <c r="M940" s="88">
        <v>0</v>
      </c>
      <c r="N940" s="75" t="s">
        <v>85</v>
      </c>
      <c r="O940" s="75" t="s">
        <v>86</v>
      </c>
      <c r="P940" s="89"/>
      <c r="Q940" s="90">
        <f>(17/100+7.6/100+1.65/100)*P940</f>
        <v>0</v>
      </c>
      <c r="R940" s="90"/>
      <c r="S940" s="90"/>
      <c r="T940" s="90"/>
      <c r="U940" s="90"/>
      <c r="V940" s="90">
        <f>+P940-Q940+R940+S940+T940+U940</f>
        <v>0</v>
      </c>
      <c r="W940" s="91">
        <f>(1.02/100)</f>
        <v>1.02E-2</v>
      </c>
      <c r="X940" s="91">
        <v>4.8E-3</v>
      </c>
      <c r="Y940" s="91">
        <v>0.17</v>
      </c>
      <c r="Z940" s="91">
        <v>1.65E-2</v>
      </c>
      <c r="AA940" s="91">
        <v>7.6E-2</v>
      </c>
      <c r="AB940" s="91">
        <f>SUM(W940:AA940)</f>
        <v>0.2775</v>
      </c>
      <c r="AC940" s="75">
        <v>30</v>
      </c>
      <c r="AD940" s="92">
        <f>IF(AL940="","",+AC940*AL940)</f>
      </c>
      <c r="AE940" s="93">
        <f>IF(AL940="","",+AL940*AB940)</f>
      </c>
      <c r="AF940" s="92">
        <f>IF(AL940="","",+AL940-AE940)</f>
      </c>
      <c r="AG940" s="93">
        <f>+V940</f>
        <v>0</v>
      </c>
      <c r="AH940" s="92">
        <f>IF(AF940="","",+AF940-AG940)</f>
      </c>
      <c r="AI940" s="92">
        <f>IF(AH940="","",+AH940*AC940)</f>
      </c>
      <c r="AJ940" s="93"/>
      <c r="AK940" s="94">
        <v>0.33</v>
      </c>
      <c r="AL940" s="93">
        <f>IF(V940=0,"",V940/(1-AB940-AK940))</f>
      </c>
      <c r="AM940" s="95">
        <v>0.33</v>
      </c>
      <c r="AN940" s="93">
        <f>IF(V940=0,"",V940/(1-AB940-AM940))</f>
      </c>
      <c r="AO940" s="96">
        <v>1.2</v>
      </c>
      <c r="AP940" s="93">
        <f>IF(BD!AJ940="","",BD!AJ940*BD!AO940)</f>
      </c>
      <c r="AQ940" s="91">
        <f>BD!AM940/BD!AK940-1</f>
        <v>0</v>
      </c>
      <c r="AR940" s="91">
        <f>IF(BD!AN940="","",IF(BD!AJ940="","",BD!AN940/BD!AJ940-1))</f>
      </c>
      <c r="AS940" s="91">
        <f>IF(BD!AN940="","",IF(BD!AN940&lt;BD!AL940,"ABAIXO DA META","DENTRO DA META"))</f>
      </c>
      <c r="AT940" s="91" t="str">
        <f>IF(BD!AJ940="","EM ANÁLISE",IF(BD!AP940&gt;=BD!AN940,"GO", "NO GO"))</f>
        <v>EM ANÁLISE</v>
      </c>
      <c r="AU940" s="97">
        <f>IF(AN940="","",+BD!$AN940-AJ940)</f>
      </c>
      <c r="AV940" s="98"/>
      <c r="AW940" s="90">
        <f>BD!P940*BD!AC940</f>
        <v>0</v>
      </c>
      <c r="AX940" s="90">
        <f>BD!V940*BD!AC940</f>
        <v>0</v>
      </c>
      <c r="AY940" s="90">
        <f>IF(BD!AN940="","",BD!AN940*BD!AC940)</f>
      </c>
      <c r="AZ940" s="75" t="s">
        <v>123</v>
      </c>
      <c r="BA940" s="75"/>
      <c r="BB940" s="75"/>
      <c r="BC940" s="75"/>
      <c r="BD940" s="104"/>
      <c r="BE940" s="104"/>
      <c r="BF940" s="101"/>
      <c r="BG940" s="101"/>
      <c r="BH940" s="101"/>
      <c r="BI940" s="101"/>
      <c r="BJ940" s="101"/>
      <c r="BK940" s="101"/>
      <c r="BL940" s="101"/>
      <c r="BM940" s="101"/>
      <c r="BN940" s="101"/>
      <c r="BO940" s="103"/>
      <c r="BP940" s="101"/>
      <c r="BQ940" s="101"/>
      <c r="BR940" s="101"/>
      <c r="BS940" s="101"/>
      <c r="BT940" s="101"/>
      <c r="BU940" s="101"/>
      <c r="BV940" s="101"/>
      <c r="BW940" s="101"/>
      <c r="BX940" s="101"/>
      <c r="BY940" s="101"/>
      <c r="BZ940" s="101"/>
      <c r="CA940" s="101"/>
      <c r="CB940" s="101"/>
      <c r="CC940" s="101"/>
      <c r="CD940" s="101"/>
      <c r="CE940" s="101"/>
      <c r="CF940" s="101"/>
      <c r="CG940" s="37" t="e">
        <f>VLOOKUP(Table_1[[#This Row],[EAN]],'[1]Planilha1'!$E:$R,13,0)</f>
        <v>#N/A</v>
      </c>
      <c r="CI940" s="188">
        <f>IF(Table_1[[#This Row],[STATUS MERCADO]]="GO",Table_1[[#This Row],[M. BRUTA TOTAL]],0)</f>
        <v>0</v>
      </c>
      <c r="CJ940" s="188">
        <f>IF(Table_1[[#This Row],[STATUS MERCADO]]="GO",Table_1[[#This Row],[PV UNIT. REALIZADO]]*Table_1[[#This Row],[QUANTIDADE]],0)</f>
        <v>0</v>
      </c>
    </row>
    <row r="941" ht="15" hidden="1">
      <c r="A941" s="7"/>
      <c r="B941" s="84" t="s">
        <v>79</v>
      </c>
      <c r="C941" s="75">
        <v>221141</v>
      </c>
      <c r="D941" s="75" t="s">
        <v>642</v>
      </c>
      <c r="E941" s="85">
        <v>7899306006457</v>
      </c>
      <c r="F941" s="86" t="s">
        <v>643</v>
      </c>
      <c r="G941" s="75" t="s">
        <v>24</v>
      </c>
      <c r="H941" s="75">
        <v>590</v>
      </c>
      <c r="I941" s="87" t="s">
        <v>82</v>
      </c>
      <c r="J941" s="75" t="s">
        <v>633</v>
      </c>
      <c r="K941" s="88" t="s">
        <v>84</v>
      </c>
      <c r="L941" s="88">
        <v>30</v>
      </c>
      <c r="M941" s="88">
        <v>0</v>
      </c>
      <c r="N941" s="75" t="s">
        <v>85</v>
      </c>
      <c r="O941" s="75" t="s">
        <v>86</v>
      </c>
      <c r="P941" s="89"/>
      <c r="Q941" s="90">
        <f>(17/100+7.6/100+1.65/100)*P941</f>
        <v>0</v>
      </c>
      <c r="R941" s="90"/>
      <c r="S941" s="90"/>
      <c r="T941" s="90"/>
      <c r="U941" s="90"/>
      <c r="V941" s="90">
        <f>+P941-Q941+R941+S941+T941+U941</f>
        <v>0</v>
      </c>
      <c r="W941" s="91">
        <f>(1.02/100)</f>
        <v>1.02E-2</v>
      </c>
      <c r="X941" s="91">
        <v>4.8E-3</v>
      </c>
      <c r="Y941" s="91">
        <v>0.17</v>
      </c>
      <c r="Z941" s="91">
        <v>1.65E-2</v>
      </c>
      <c r="AA941" s="91">
        <v>7.6E-2</v>
      </c>
      <c r="AB941" s="91">
        <f>SUM(W941:AA941)</f>
        <v>0.2775</v>
      </c>
      <c r="AC941" s="75">
        <v>30</v>
      </c>
      <c r="AD941" s="92">
        <f>IF(AL941="","",+AC941*AL941)</f>
      </c>
      <c r="AE941" s="93">
        <f>IF(AL941="","",+AL941*AB941)</f>
      </c>
      <c r="AF941" s="92">
        <f>IF(AL941="","",+AL941-AE941)</f>
      </c>
      <c r="AG941" s="93">
        <f>+V941</f>
        <v>0</v>
      </c>
      <c r="AH941" s="92">
        <f>IF(AF941="","",+AF941-AG941)</f>
      </c>
      <c r="AI941" s="92">
        <f>IF(AH941="","",+AH941*AC941)</f>
      </c>
      <c r="AJ941" s="93"/>
      <c r="AK941" s="94">
        <v>0.33</v>
      </c>
      <c r="AL941" s="93">
        <f>IF(V941=0,"",V941/(1-AB941-AK941))</f>
      </c>
      <c r="AM941" s="95">
        <v>0.33</v>
      </c>
      <c r="AN941" s="93">
        <f>IF(V941=0,"",V941/(1-AB941-AM941))</f>
      </c>
      <c r="AO941" s="96">
        <v>1.2</v>
      </c>
      <c r="AP941" s="93">
        <f>IF(BD!AJ941="","",BD!AJ941*BD!AO941)</f>
      </c>
      <c r="AQ941" s="91">
        <f>BD!AM941/BD!AK941-1</f>
        <v>0</v>
      </c>
      <c r="AR941" s="91">
        <f>IF(BD!AN941="","",IF(BD!AJ941="","",BD!AN941/BD!AJ941-1))</f>
      </c>
      <c r="AS941" s="91">
        <f>IF(BD!AN941="","",IF(BD!AN941&lt;BD!AL941,"ABAIXO DA META","DENTRO DA META"))</f>
      </c>
      <c r="AT941" s="91" t="str">
        <f>IF(BD!AJ941="","EM ANÁLISE",IF(BD!AP941&gt;=BD!AN941,"GO", "NO GO"))</f>
        <v>EM ANÁLISE</v>
      </c>
      <c r="AU941" s="97">
        <f>IF(AN941="","",+BD!$AN941-AJ941)</f>
      </c>
      <c r="AV941" s="98"/>
      <c r="AW941" s="90">
        <f>BD!P941*BD!AC941</f>
        <v>0</v>
      </c>
      <c r="AX941" s="90">
        <f>BD!V941*BD!AC941</f>
        <v>0</v>
      </c>
      <c r="AY941" s="90">
        <f>IF(BD!AN941="","",BD!AN941*BD!AC941)</f>
      </c>
      <c r="AZ941" s="75" t="s">
        <v>123</v>
      </c>
      <c r="BA941" s="75"/>
      <c r="BB941" s="75"/>
      <c r="BC941" s="75"/>
      <c r="BD941" s="104"/>
      <c r="BE941" s="104"/>
      <c r="BF941" s="101"/>
      <c r="BG941" s="101"/>
      <c r="BH941" s="101"/>
      <c r="BI941" s="101"/>
      <c r="BJ941" s="101"/>
      <c r="BK941" s="101"/>
      <c r="BL941" s="101"/>
      <c r="BM941" s="101"/>
      <c r="BN941" s="101"/>
      <c r="BO941" s="103"/>
      <c r="BP941" s="101"/>
      <c r="BQ941" s="101"/>
      <c r="BR941" s="101"/>
      <c r="BS941" s="101"/>
      <c r="BT941" s="101"/>
      <c r="BU941" s="101"/>
      <c r="BV941" s="101"/>
      <c r="BW941" s="101"/>
      <c r="BX941" s="101"/>
      <c r="BY941" s="101"/>
      <c r="BZ941" s="101"/>
      <c r="CA941" s="101"/>
      <c r="CB941" s="101"/>
      <c r="CC941" s="101"/>
      <c r="CD941" s="101"/>
      <c r="CE941" s="101"/>
      <c r="CF941" s="101"/>
      <c r="CG941" s="37" t="e">
        <f>VLOOKUP(Table_1[[#This Row],[EAN]],'[1]Planilha1'!$E:$R,13,0)</f>
        <v>#N/A</v>
      </c>
      <c r="CI941" s="188">
        <f>IF(Table_1[[#This Row],[STATUS MERCADO]]="GO",Table_1[[#This Row],[M. BRUTA TOTAL]],0)</f>
        <v>0</v>
      </c>
      <c r="CJ941" s="188">
        <f>IF(Table_1[[#This Row],[STATUS MERCADO]]="GO",Table_1[[#This Row],[PV UNIT. REALIZADO]]*Table_1[[#This Row],[QUANTIDADE]],0)</f>
        <v>0</v>
      </c>
    </row>
    <row r="942" ht="15" hidden="1">
      <c r="A942" s="7"/>
      <c r="B942" s="84" t="s">
        <v>79</v>
      </c>
      <c r="C942" s="75">
        <v>221142</v>
      </c>
      <c r="D942" s="75" t="s">
        <v>644</v>
      </c>
      <c r="E942" s="85">
        <v>7899306008291</v>
      </c>
      <c r="F942" s="86" t="s">
        <v>645</v>
      </c>
      <c r="G942" s="75" t="s">
        <v>24</v>
      </c>
      <c r="H942" s="75">
        <v>590</v>
      </c>
      <c r="I942" s="87" t="s">
        <v>82</v>
      </c>
      <c r="J942" s="75" t="s">
        <v>633</v>
      </c>
      <c r="K942" s="88" t="s">
        <v>84</v>
      </c>
      <c r="L942" s="88">
        <v>12</v>
      </c>
      <c r="M942" s="88">
        <v>0</v>
      </c>
      <c r="N942" s="75" t="s">
        <v>85</v>
      </c>
      <c r="O942" s="75" t="s">
        <v>86</v>
      </c>
      <c r="P942" s="89"/>
      <c r="Q942" s="90">
        <f>(17/100+7.6/100+1.65/100)*P942</f>
        <v>0</v>
      </c>
      <c r="R942" s="90"/>
      <c r="S942" s="90"/>
      <c r="T942" s="90"/>
      <c r="U942" s="90"/>
      <c r="V942" s="90">
        <f>+P942-Q942+R942+S942+T942+U942</f>
        <v>0</v>
      </c>
      <c r="W942" s="91">
        <f>(1.02/100)</f>
        <v>1.02E-2</v>
      </c>
      <c r="X942" s="91">
        <v>4.8E-3</v>
      </c>
      <c r="Y942" s="91">
        <v>0.17</v>
      </c>
      <c r="Z942" s="91">
        <v>1.65E-2</v>
      </c>
      <c r="AA942" s="91">
        <v>7.6E-2</v>
      </c>
      <c r="AB942" s="91">
        <f>SUM(W942:AA942)</f>
        <v>0.2775</v>
      </c>
      <c r="AC942" s="75">
        <v>12</v>
      </c>
      <c r="AD942" s="92">
        <f>IF(AL942="","",+AC942*AL942)</f>
      </c>
      <c r="AE942" s="93">
        <f>IF(AL942="","",+AL942*AB942)</f>
      </c>
      <c r="AF942" s="92">
        <f>IF(AL942="","",+AL942-AE942)</f>
      </c>
      <c r="AG942" s="93">
        <f>+V942</f>
        <v>0</v>
      </c>
      <c r="AH942" s="92">
        <f>IF(AF942="","",+AF942-AG942)</f>
      </c>
      <c r="AI942" s="92">
        <f>IF(AH942="","",+AH942*AC942)</f>
      </c>
      <c r="AJ942" s="93"/>
      <c r="AK942" s="94">
        <v>0.33</v>
      </c>
      <c r="AL942" s="93">
        <f>IF(V942=0,"",V942/(1-AB942-AK942))</f>
      </c>
      <c r="AM942" s="95">
        <v>0.33</v>
      </c>
      <c r="AN942" s="93">
        <f>IF(V942=0,"",V942/(1-AB942-AM942))</f>
      </c>
      <c r="AO942" s="96">
        <v>1.2</v>
      </c>
      <c r="AP942" s="93">
        <f>IF(BD!AJ942="","",BD!AJ942*BD!AO942)</f>
      </c>
      <c r="AQ942" s="91">
        <f>BD!AM942/BD!AK942-1</f>
        <v>0</v>
      </c>
      <c r="AR942" s="91">
        <f>IF(BD!AN942="","",IF(BD!AJ942="","",BD!AN942/BD!AJ942-1))</f>
      </c>
      <c r="AS942" s="91">
        <f>IF(BD!AN942="","",IF(BD!AN942&lt;BD!AL942,"ABAIXO DA META","DENTRO DA META"))</f>
      </c>
      <c r="AT942" s="91" t="str">
        <f>IF(BD!AJ942="","EM ANÁLISE",IF(BD!AP942&gt;=BD!AN942,"GO", "NO GO"))</f>
        <v>EM ANÁLISE</v>
      </c>
      <c r="AU942" s="97">
        <f>IF(AN942="","",+BD!$AN942-AJ942)</f>
      </c>
      <c r="AV942" s="98"/>
      <c r="AW942" s="90">
        <f>BD!P942*BD!AC942</f>
        <v>0</v>
      </c>
      <c r="AX942" s="90">
        <f>BD!V942*BD!AC942</f>
        <v>0</v>
      </c>
      <c r="AY942" s="90">
        <f>IF(BD!AN942="","",BD!AN942*BD!AC942)</f>
      </c>
      <c r="AZ942" s="75" t="s">
        <v>123</v>
      </c>
      <c r="BA942" s="75"/>
      <c r="BB942" s="75"/>
      <c r="BC942" s="75"/>
      <c r="BD942" s="104"/>
      <c r="BE942" s="104"/>
      <c r="BF942" s="101"/>
      <c r="BG942" s="101"/>
      <c r="BH942" s="101"/>
      <c r="BI942" s="101"/>
      <c r="BJ942" s="101"/>
      <c r="BK942" s="101"/>
      <c r="BL942" s="101"/>
      <c r="BM942" s="101"/>
      <c r="BN942" s="101"/>
      <c r="BO942" s="103"/>
      <c r="BP942" s="101"/>
      <c r="BQ942" s="101"/>
      <c r="BR942" s="101"/>
      <c r="BS942" s="101"/>
      <c r="BT942" s="101"/>
      <c r="BU942" s="101"/>
      <c r="BV942" s="101"/>
      <c r="BW942" s="101"/>
      <c r="BX942" s="101"/>
      <c r="BY942" s="101"/>
      <c r="BZ942" s="101"/>
      <c r="CA942" s="101"/>
      <c r="CB942" s="101"/>
      <c r="CC942" s="101"/>
      <c r="CD942" s="101"/>
      <c r="CE942" s="101"/>
      <c r="CF942" s="101"/>
      <c r="CG942" s="37" t="e">
        <f>VLOOKUP(Table_1[[#This Row],[EAN]],'[1]Planilha1'!$E:$R,13,0)</f>
        <v>#N/A</v>
      </c>
      <c r="CI942" s="188">
        <f>IF(Table_1[[#This Row],[STATUS MERCADO]]="GO",Table_1[[#This Row],[M. BRUTA TOTAL]],0)</f>
        <v>0</v>
      </c>
      <c r="CJ942" s="188">
        <f>IF(Table_1[[#This Row],[STATUS MERCADO]]="GO",Table_1[[#This Row],[PV UNIT. REALIZADO]]*Table_1[[#This Row],[QUANTIDADE]],0)</f>
        <v>0</v>
      </c>
    </row>
    <row r="943" ht="15" hidden="1">
      <c r="A943" s="7"/>
      <c r="B943" s="84" t="s">
        <v>79</v>
      </c>
      <c r="C943" s="75">
        <v>221143</v>
      </c>
      <c r="D943" s="75" t="s">
        <v>646</v>
      </c>
      <c r="E943" s="85">
        <v>7899306006471</v>
      </c>
      <c r="F943" s="86" t="s">
        <v>647</v>
      </c>
      <c r="G943" s="75" t="s">
        <v>24</v>
      </c>
      <c r="H943" s="75">
        <v>590</v>
      </c>
      <c r="I943" s="87" t="s">
        <v>82</v>
      </c>
      <c r="J943" s="75" t="s">
        <v>633</v>
      </c>
      <c r="K943" s="88" t="s">
        <v>84</v>
      </c>
      <c r="L943" s="88">
        <v>30</v>
      </c>
      <c r="M943" s="88">
        <v>0</v>
      </c>
      <c r="N943" s="75" t="s">
        <v>85</v>
      </c>
      <c r="O943" s="75" t="s">
        <v>86</v>
      </c>
      <c r="P943" s="89"/>
      <c r="Q943" s="90">
        <f>(17/100+7.6/100+1.65/100)*P943</f>
        <v>0</v>
      </c>
      <c r="R943" s="90"/>
      <c r="S943" s="90"/>
      <c r="T943" s="90"/>
      <c r="U943" s="90"/>
      <c r="V943" s="90">
        <f>+P943-Q943+R943+S943+T943+U943</f>
        <v>0</v>
      </c>
      <c r="W943" s="91">
        <f>(1.02/100)</f>
        <v>1.02E-2</v>
      </c>
      <c r="X943" s="91">
        <v>4.8E-3</v>
      </c>
      <c r="Y943" s="91">
        <v>0.17</v>
      </c>
      <c r="Z943" s="91">
        <v>1.65E-2</v>
      </c>
      <c r="AA943" s="91">
        <v>7.6E-2</v>
      </c>
      <c r="AB943" s="91">
        <f>SUM(W943:AA943)</f>
        <v>0.2775</v>
      </c>
      <c r="AC943" s="75">
        <v>30</v>
      </c>
      <c r="AD943" s="92">
        <f>IF(AL943="","",+AC943*AL943)</f>
      </c>
      <c r="AE943" s="93">
        <f>IF(AL943="","",+AL943*AB943)</f>
      </c>
      <c r="AF943" s="92">
        <f>IF(AL943="","",+AL943-AE943)</f>
      </c>
      <c r="AG943" s="93">
        <f>+V943</f>
        <v>0</v>
      </c>
      <c r="AH943" s="92">
        <f>IF(AF943="","",+AF943-AG943)</f>
      </c>
      <c r="AI943" s="92">
        <f>IF(AH943="","",+AH943*AC943)</f>
      </c>
      <c r="AJ943" s="93"/>
      <c r="AK943" s="94">
        <v>0.33</v>
      </c>
      <c r="AL943" s="93">
        <f>IF(V943=0,"",V943/(1-AB943-AK943))</f>
      </c>
      <c r="AM943" s="95">
        <v>0.33</v>
      </c>
      <c r="AN943" s="93">
        <f>IF(V943=0,"",V943/(1-AB943-AM943))</f>
      </c>
      <c r="AO943" s="96">
        <v>1.2</v>
      </c>
      <c r="AP943" s="93">
        <f>IF(BD!AJ943="","",BD!AJ943*BD!AO943)</f>
      </c>
      <c r="AQ943" s="91">
        <f>BD!AM943/BD!AK943-1</f>
        <v>0</v>
      </c>
      <c r="AR943" s="91">
        <f>IF(BD!AN943="","",IF(BD!AJ943="","",BD!AN943/BD!AJ943-1))</f>
      </c>
      <c r="AS943" s="91">
        <f>IF(BD!AN943="","",IF(BD!AN943&lt;BD!AL943,"ABAIXO DA META","DENTRO DA META"))</f>
      </c>
      <c r="AT943" s="91" t="str">
        <f>IF(BD!AJ943="","EM ANÁLISE",IF(BD!AP943&gt;=BD!AN943,"GO", "NO GO"))</f>
        <v>EM ANÁLISE</v>
      </c>
      <c r="AU943" s="97">
        <f>IF(AN943="","",+BD!$AN943-AJ943)</f>
      </c>
      <c r="AV943" s="98"/>
      <c r="AW943" s="90">
        <f>BD!P943*BD!AC943</f>
        <v>0</v>
      </c>
      <c r="AX943" s="90">
        <f>BD!V943*BD!AC943</f>
        <v>0</v>
      </c>
      <c r="AY943" s="90">
        <f>IF(BD!AN943="","",BD!AN943*BD!AC943)</f>
      </c>
      <c r="AZ943" s="75" t="s">
        <v>123</v>
      </c>
      <c r="BA943" s="75"/>
      <c r="BB943" s="75"/>
      <c r="BC943" s="75"/>
      <c r="BD943" s="104"/>
      <c r="BE943" s="104"/>
      <c r="BF943" s="101"/>
      <c r="BG943" s="101"/>
      <c r="BH943" s="101"/>
      <c r="BI943" s="101"/>
      <c r="BJ943" s="101"/>
      <c r="BK943" s="101"/>
      <c r="BL943" s="101"/>
      <c r="BM943" s="101"/>
      <c r="BN943" s="101"/>
      <c r="BO943" s="103"/>
      <c r="BP943" s="101"/>
      <c r="BQ943" s="101"/>
      <c r="BR943" s="101"/>
      <c r="BS943" s="101"/>
      <c r="BT943" s="101"/>
      <c r="BU943" s="101"/>
      <c r="BV943" s="101"/>
      <c r="BW943" s="101"/>
      <c r="BX943" s="101"/>
      <c r="BY943" s="101"/>
      <c r="BZ943" s="101"/>
      <c r="CA943" s="101"/>
      <c r="CB943" s="101"/>
      <c r="CC943" s="101"/>
      <c r="CD943" s="101"/>
      <c r="CE943" s="101"/>
      <c r="CF943" s="101"/>
      <c r="CG943" s="37" t="e">
        <f>VLOOKUP(Table_1[[#This Row],[EAN]],'[1]Planilha1'!$E:$R,13,0)</f>
        <v>#N/A</v>
      </c>
      <c r="CI943" s="188">
        <f>IF(Table_1[[#This Row],[STATUS MERCADO]]="GO",Table_1[[#This Row],[M. BRUTA TOTAL]],0)</f>
        <v>0</v>
      </c>
      <c r="CJ943" s="188">
        <f>IF(Table_1[[#This Row],[STATUS MERCADO]]="GO",Table_1[[#This Row],[PV UNIT. REALIZADO]]*Table_1[[#This Row],[QUANTIDADE]],0)</f>
        <v>0</v>
      </c>
    </row>
    <row r="944" ht="15" hidden="1">
      <c r="A944" s="7"/>
      <c r="B944" s="84" t="s">
        <v>79</v>
      </c>
      <c r="C944" s="75">
        <v>221144</v>
      </c>
      <c r="D944" s="75">
        <v>20243</v>
      </c>
      <c r="E944" s="85">
        <v>7898396113113</v>
      </c>
      <c r="F944" s="86" t="s">
        <v>648</v>
      </c>
      <c r="G944" s="75" t="s">
        <v>24</v>
      </c>
      <c r="H944" s="75">
        <v>590</v>
      </c>
      <c r="I944" s="87" t="s">
        <v>82</v>
      </c>
      <c r="J944" s="75" t="s">
        <v>649</v>
      </c>
      <c r="K944" s="88" t="s">
        <v>84</v>
      </c>
      <c r="L944" s="88">
        <v>20</v>
      </c>
      <c r="M944" s="88">
        <v>4</v>
      </c>
      <c r="N944" s="75" t="s">
        <v>85</v>
      </c>
      <c r="O944" s="75" t="s">
        <v>208</v>
      </c>
      <c r="P944" s="89"/>
      <c r="Q944" s="90">
        <f>(17/100+7.6/100+1.65/100)*P944</f>
        <v>0</v>
      </c>
      <c r="R944" s="90"/>
      <c r="S944" s="90"/>
      <c r="T944" s="90"/>
      <c r="U944" s="90"/>
      <c r="V944" s="90">
        <f>+P944-Q944+R944+S944+T944+U944</f>
        <v>0</v>
      </c>
      <c r="W944" s="91">
        <f>(1.02/100)</f>
        <v>1.02E-2</v>
      </c>
      <c r="X944" s="91">
        <v>4.8E-3</v>
      </c>
      <c r="Y944" s="91">
        <v>0.17</v>
      </c>
      <c r="Z944" s="91">
        <v>1.65E-2</v>
      </c>
      <c r="AA944" s="91">
        <v>7.6E-2</v>
      </c>
      <c r="AB944" s="91">
        <f>SUM(W944:AA944)</f>
        <v>0.2775</v>
      </c>
      <c r="AC944" s="75">
        <v>20</v>
      </c>
      <c r="AD944" s="92">
        <f>IF(AL944="","",+AC944*AL944)</f>
      </c>
      <c r="AE944" s="93">
        <f>IF(AL944="","",+AL944*AB944)</f>
      </c>
      <c r="AF944" s="92">
        <f>IF(AL944="","",+AL944-AE944)</f>
      </c>
      <c r="AG944" s="93">
        <f>+V944</f>
        <v>0</v>
      </c>
      <c r="AH944" s="92">
        <f>IF(AF944="","",+AF944-AG944)</f>
      </c>
      <c r="AI944" s="92">
        <f>IF(AH944="","",+AH944*AC944)</f>
      </c>
      <c r="AJ944" s="93"/>
      <c r="AK944" s="94">
        <v>0.33</v>
      </c>
      <c r="AL944" s="93">
        <f>IF(V944=0,"",V944/(1-AB944-AK944))</f>
      </c>
      <c r="AM944" s="95">
        <v>0.33</v>
      </c>
      <c r="AN944" s="93">
        <f>IF(V944=0,"",V944/(1-AB944-AM944))</f>
      </c>
      <c r="AO944" s="96">
        <v>1.2</v>
      </c>
      <c r="AP944" s="93">
        <f>IF(BD!AJ944="","",BD!AJ944*BD!AO944)</f>
      </c>
      <c r="AQ944" s="91">
        <f>BD!AM944/BD!AK944-1</f>
        <v>0</v>
      </c>
      <c r="AR944" s="91">
        <f>IF(BD!AN944="","",IF(BD!AJ944="","",BD!AN944/BD!AJ944-1))</f>
      </c>
      <c r="AS944" s="91">
        <f>IF(BD!AN944="","",IF(BD!AN944&lt;BD!AL944,"ABAIXO DA META","DENTRO DA META"))</f>
      </c>
      <c r="AT944" s="91" t="str">
        <f>IF(BD!AJ944="","EM ANÁLISE",IF(BD!AP944&gt;=BD!AN944,"GO", "NO GO"))</f>
        <v>EM ANÁLISE</v>
      </c>
      <c r="AU944" s="97">
        <f>IF(AN944="","",+BD!$AN944-AJ944)</f>
      </c>
      <c r="AV944" s="98"/>
      <c r="AW944" s="90">
        <f>BD!P944*BD!AC944</f>
        <v>0</v>
      </c>
      <c r="AX944" s="90">
        <f>BD!V944*BD!AC944</f>
        <v>0</v>
      </c>
      <c r="AY944" s="90">
        <f>IF(BD!AN944="","",BD!AN944*BD!AC944)</f>
      </c>
      <c r="AZ944" s="75" t="s">
        <v>123</v>
      </c>
      <c r="BA944" s="75" t="s">
        <v>115</v>
      </c>
      <c r="BB944" s="75">
        <v>1</v>
      </c>
      <c r="BC944" s="75" t="s">
        <v>209</v>
      </c>
      <c r="BD944" s="104"/>
      <c r="BE944" s="104"/>
      <c r="BF944" s="101"/>
      <c r="BG944" s="101"/>
      <c r="BH944" s="101"/>
      <c r="BI944" s="101"/>
      <c r="BJ944" s="101"/>
      <c r="BK944" s="101"/>
      <c r="BL944" s="101"/>
      <c r="BM944" s="101"/>
      <c r="BN944" s="101"/>
      <c r="BO944" s="103"/>
      <c r="BP944" s="101"/>
      <c r="BQ944" s="101"/>
      <c r="BR944" s="101"/>
      <c r="BS944" s="101"/>
      <c r="BT944" s="101"/>
      <c r="BU944" s="101"/>
      <c r="BV944" s="101"/>
      <c r="BW944" s="101"/>
      <c r="BX944" s="101"/>
      <c r="BY944" s="101"/>
      <c r="BZ944" s="101"/>
      <c r="CA944" s="101"/>
      <c r="CB944" s="101"/>
      <c r="CC944" s="101"/>
      <c r="CD944" s="101"/>
      <c r="CE944" s="101"/>
      <c r="CF944" s="101"/>
      <c r="CG944" s="37" t="e">
        <f>VLOOKUP(Table_1[[#This Row],[EAN]],'[1]Planilha1'!$E:$R,13,0)</f>
        <v>#N/A</v>
      </c>
      <c r="CI944" s="188">
        <f>IF(Table_1[[#This Row],[STATUS MERCADO]]="GO",Table_1[[#This Row],[M. BRUTA TOTAL]],0)</f>
        <v>0</v>
      </c>
      <c r="CJ944" s="188">
        <f>IF(Table_1[[#This Row],[STATUS MERCADO]]="GO",Table_1[[#This Row],[PV UNIT. REALIZADO]]*Table_1[[#This Row],[QUANTIDADE]],0)</f>
        <v>0</v>
      </c>
    </row>
    <row r="945" ht="15" hidden="1">
      <c r="A945" s="7"/>
      <c r="B945" s="84" t="s">
        <v>79</v>
      </c>
      <c r="C945" s="75">
        <v>221145</v>
      </c>
      <c r="D945" s="75">
        <v>20214</v>
      </c>
      <c r="E945" s="85">
        <v>7898396112130</v>
      </c>
      <c r="F945" s="86" t="s">
        <v>650</v>
      </c>
      <c r="G945" s="75" t="s">
        <v>24</v>
      </c>
      <c r="H945" s="75">
        <v>590</v>
      </c>
      <c r="I945" s="87" t="s">
        <v>82</v>
      </c>
      <c r="J945" s="75" t="s">
        <v>649</v>
      </c>
      <c r="K945" s="88" t="s">
        <v>84</v>
      </c>
      <c r="L945" s="88">
        <v>12</v>
      </c>
      <c r="M945" s="88">
        <v>4</v>
      </c>
      <c r="N945" s="75" t="s">
        <v>85</v>
      </c>
      <c r="O945" s="75" t="s">
        <v>208</v>
      </c>
      <c r="P945" s="89"/>
      <c r="Q945" s="90">
        <f>(17/100+7.6/100+1.65/100)*P945</f>
        <v>0</v>
      </c>
      <c r="R945" s="90"/>
      <c r="S945" s="90"/>
      <c r="T945" s="90"/>
      <c r="U945" s="90"/>
      <c r="V945" s="90">
        <f>+P945-Q945+R945+S945+T945+U945</f>
        <v>0</v>
      </c>
      <c r="W945" s="91">
        <f>(1.02/100)</f>
        <v>1.02E-2</v>
      </c>
      <c r="X945" s="91">
        <v>4.8E-3</v>
      </c>
      <c r="Y945" s="91">
        <v>0.17</v>
      </c>
      <c r="Z945" s="91">
        <v>1.65E-2</v>
      </c>
      <c r="AA945" s="91">
        <v>7.6E-2</v>
      </c>
      <c r="AB945" s="91">
        <f>SUM(W945:AA945)</f>
        <v>0.2775</v>
      </c>
      <c r="AC945" s="75">
        <v>12</v>
      </c>
      <c r="AD945" s="92">
        <f>IF(AL945="","",+AC945*AL945)</f>
      </c>
      <c r="AE945" s="93">
        <f>IF(AL945="","",+AL945*AB945)</f>
      </c>
      <c r="AF945" s="92">
        <f>IF(AL945="","",+AL945-AE945)</f>
      </c>
      <c r="AG945" s="93">
        <f>+V945</f>
        <v>0</v>
      </c>
      <c r="AH945" s="92">
        <f>IF(AF945="","",+AF945-AG945)</f>
      </c>
      <c r="AI945" s="92">
        <f>IF(AH945="","",+AH945*AC945)</f>
      </c>
      <c r="AJ945" s="93"/>
      <c r="AK945" s="94">
        <v>0.33</v>
      </c>
      <c r="AL945" s="93">
        <f>IF(V945=0,"",V945/(1-AB945-AK945))</f>
      </c>
      <c r="AM945" s="95">
        <v>0.33</v>
      </c>
      <c r="AN945" s="93">
        <f>IF(V945=0,"",V945/(1-AB945-AM945))</f>
      </c>
      <c r="AO945" s="96">
        <v>1.2</v>
      </c>
      <c r="AP945" s="93">
        <f>IF(BD!AJ945="","",BD!AJ945*BD!AO945)</f>
      </c>
      <c r="AQ945" s="91">
        <f>BD!AM945/BD!AK945-1</f>
        <v>0</v>
      </c>
      <c r="AR945" s="91">
        <f>IF(BD!AN945="","",IF(BD!AJ945="","",BD!AN945/BD!AJ945-1))</f>
      </c>
      <c r="AS945" s="91">
        <f>IF(BD!AN945="","",IF(BD!AN945&lt;BD!AL945,"ABAIXO DA META","DENTRO DA META"))</f>
      </c>
      <c r="AT945" s="91" t="str">
        <f>IF(BD!AJ945="","EM ANÁLISE",IF(BD!AP945&gt;=BD!AN945,"GO", "NO GO"))</f>
        <v>EM ANÁLISE</v>
      </c>
      <c r="AU945" s="97">
        <f>IF(AN945="","",+BD!$AN945-AJ945)</f>
      </c>
      <c r="AV945" s="98"/>
      <c r="AW945" s="90">
        <f>BD!P945*BD!AC945</f>
        <v>0</v>
      </c>
      <c r="AX945" s="90">
        <f>BD!V945*BD!AC945</f>
        <v>0</v>
      </c>
      <c r="AY945" s="90">
        <f>IF(BD!AN945="","",BD!AN945*BD!AC945)</f>
      </c>
      <c r="AZ945" s="75" t="s">
        <v>123</v>
      </c>
      <c r="BA945" s="75" t="s">
        <v>115</v>
      </c>
      <c r="BB945" s="75">
        <v>1</v>
      </c>
      <c r="BC945" s="75" t="s">
        <v>209</v>
      </c>
      <c r="BD945" s="104"/>
      <c r="BE945" s="104"/>
      <c r="BF945" s="101"/>
      <c r="BG945" s="101"/>
      <c r="BH945" s="101"/>
      <c r="BI945" s="101"/>
      <c r="BJ945" s="101"/>
      <c r="BK945" s="101"/>
      <c r="BL945" s="101"/>
      <c r="BM945" s="101"/>
      <c r="BN945" s="101"/>
      <c r="BO945" s="103"/>
      <c r="BP945" s="101"/>
      <c r="BQ945" s="101"/>
      <c r="BR945" s="101"/>
      <c r="BS945" s="101"/>
      <c r="BT945" s="101"/>
      <c r="BU945" s="101"/>
      <c r="BV945" s="101"/>
      <c r="BW945" s="101"/>
      <c r="BX945" s="101"/>
      <c r="BY945" s="101"/>
      <c r="BZ945" s="101"/>
      <c r="CA945" s="101"/>
      <c r="CB945" s="101"/>
      <c r="CC945" s="101"/>
      <c r="CD945" s="101"/>
      <c r="CE945" s="101"/>
      <c r="CF945" s="101"/>
      <c r="CG945" s="37" t="e">
        <f>VLOOKUP(Table_1[[#This Row],[EAN]],'[1]Planilha1'!$E:$R,13,0)</f>
        <v>#N/A</v>
      </c>
      <c r="CI945" s="188">
        <f>IF(Table_1[[#This Row],[STATUS MERCADO]]="GO",Table_1[[#This Row],[M. BRUTA TOTAL]],0)</f>
        <v>0</v>
      </c>
      <c r="CJ945" s="188">
        <f>IF(Table_1[[#This Row],[STATUS MERCADO]]="GO",Table_1[[#This Row],[PV UNIT. REALIZADO]]*Table_1[[#This Row],[QUANTIDADE]],0)</f>
        <v>0</v>
      </c>
    </row>
    <row r="946" ht="15" hidden="1">
      <c r="A946" s="7"/>
      <c r="B946" s="84" t="s">
        <v>79</v>
      </c>
      <c r="C946" s="75">
        <v>221146</v>
      </c>
      <c r="D946" s="75">
        <v>20232</v>
      </c>
      <c r="E946" s="85">
        <v>7898396112093</v>
      </c>
      <c r="F946" s="86" t="s">
        <v>651</v>
      </c>
      <c r="G946" s="75" t="s">
        <v>24</v>
      </c>
      <c r="H946" s="75">
        <v>590</v>
      </c>
      <c r="I946" s="87" t="s">
        <v>82</v>
      </c>
      <c r="J946" s="75" t="s">
        <v>649</v>
      </c>
      <c r="K946" s="88" t="s">
        <v>84</v>
      </c>
      <c r="L946" s="88">
        <v>12</v>
      </c>
      <c r="M946" s="88">
        <v>4</v>
      </c>
      <c r="N946" s="75" t="s">
        <v>85</v>
      </c>
      <c r="O946" s="75" t="s">
        <v>208</v>
      </c>
      <c r="P946" s="89"/>
      <c r="Q946" s="90">
        <f>(17/100+7.6/100+1.65/100)*P946</f>
        <v>0</v>
      </c>
      <c r="R946" s="90"/>
      <c r="S946" s="90"/>
      <c r="T946" s="90"/>
      <c r="U946" s="90"/>
      <c r="V946" s="90">
        <f>+P946-Q946+R946+S946+T946+U946</f>
        <v>0</v>
      </c>
      <c r="W946" s="91">
        <f>(1.02/100)</f>
        <v>1.02E-2</v>
      </c>
      <c r="X946" s="91">
        <v>4.8E-3</v>
      </c>
      <c r="Y946" s="91">
        <v>0.17</v>
      </c>
      <c r="Z946" s="91">
        <v>1.65E-2</v>
      </c>
      <c r="AA946" s="91">
        <v>7.6E-2</v>
      </c>
      <c r="AB946" s="91">
        <f>SUM(W946:AA946)</f>
        <v>0.2775</v>
      </c>
      <c r="AC946" s="75">
        <v>12</v>
      </c>
      <c r="AD946" s="92">
        <f>IF(AL946="","",+AC946*AL946)</f>
      </c>
      <c r="AE946" s="93">
        <f>IF(AL946="","",+AL946*AB946)</f>
      </c>
      <c r="AF946" s="92">
        <f>IF(AL946="","",+AL946-AE946)</f>
      </c>
      <c r="AG946" s="93">
        <f>+V946</f>
        <v>0</v>
      </c>
      <c r="AH946" s="92">
        <f>IF(AF946="","",+AF946-AG946)</f>
      </c>
      <c r="AI946" s="92">
        <f>IF(AH946="","",+AH946*AC946)</f>
      </c>
      <c r="AJ946" s="93"/>
      <c r="AK946" s="94">
        <v>0.33</v>
      </c>
      <c r="AL946" s="93">
        <f>IF(V946=0,"",V946/(1-AB946-AK946))</f>
      </c>
      <c r="AM946" s="95">
        <v>0.33</v>
      </c>
      <c r="AN946" s="93">
        <f>IF(V946=0,"",V946/(1-AB946-AM946))</f>
      </c>
      <c r="AO946" s="96">
        <v>1.2</v>
      </c>
      <c r="AP946" s="93">
        <f>IF(BD!AJ946="","",BD!AJ946*BD!AO946)</f>
      </c>
      <c r="AQ946" s="91">
        <f>BD!AM946/BD!AK946-1</f>
        <v>0</v>
      </c>
      <c r="AR946" s="91">
        <f>IF(BD!AN946="","",IF(BD!AJ946="","",BD!AN946/BD!AJ946-1))</f>
      </c>
      <c r="AS946" s="91">
        <f>IF(BD!AN946="","",IF(BD!AN946&lt;BD!AL946,"ABAIXO DA META","DENTRO DA META"))</f>
      </c>
      <c r="AT946" s="91" t="str">
        <f>IF(BD!AJ946="","EM ANÁLISE",IF(BD!AP946&gt;=BD!AN946,"GO", "NO GO"))</f>
        <v>EM ANÁLISE</v>
      </c>
      <c r="AU946" s="97">
        <f>IF(AN946="","",+BD!$AN946-AJ946)</f>
      </c>
      <c r="AV946" s="98"/>
      <c r="AW946" s="90">
        <f>BD!P946*BD!AC946</f>
        <v>0</v>
      </c>
      <c r="AX946" s="90">
        <f>BD!V946*BD!AC946</f>
        <v>0</v>
      </c>
      <c r="AY946" s="90">
        <f>IF(BD!AN946="","",BD!AN946*BD!AC946)</f>
      </c>
      <c r="AZ946" s="75" t="s">
        <v>123</v>
      </c>
      <c r="BA946" s="75" t="s">
        <v>115</v>
      </c>
      <c r="BB946" s="75">
        <v>1</v>
      </c>
      <c r="BC946" s="75" t="s">
        <v>209</v>
      </c>
      <c r="BD946" s="104"/>
      <c r="BE946" s="104"/>
      <c r="BF946" s="101"/>
      <c r="BG946" s="101"/>
      <c r="BH946" s="101"/>
      <c r="BI946" s="101"/>
      <c r="BJ946" s="101"/>
      <c r="BK946" s="101"/>
      <c r="BL946" s="101"/>
      <c r="BM946" s="101"/>
      <c r="BN946" s="101"/>
      <c r="BO946" s="103"/>
      <c r="BP946" s="101"/>
      <c r="BQ946" s="101"/>
      <c r="BR946" s="101"/>
      <c r="BS946" s="101"/>
      <c r="BT946" s="101"/>
      <c r="BU946" s="101"/>
      <c r="BV946" s="101"/>
      <c r="BW946" s="101"/>
      <c r="BX946" s="101"/>
      <c r="BY946" s="101"/>
      <c r="BZ946" s="101"/>
      <c r="CA946" s="101"/>
      <c r="CB946" s="101"/>
      <c r="CC946" s="101"/>
      <c r="CD946" s="101"/>
      <c r="CE946" s="101"/>
      <c r="CF946" s="101"/>
      <c r="CG946" s="37" t="e">
        <f>VLOOKUP(Table_1[[#This Row],[EAN]],'[1]Planilha1'!$E:$R,13,0)</f>
        <v>#N/A</v>
      </c>
      <c r="CI946" s="188">
        <f>IF(Table_1[[#This Row],[STATUS MERCADO]]="GO",Table_1[[#This Row],[M. BRUTA TOTAL]],0)</f>
        <v>0</v>
      </c>
      <c r="CJ946" s="188">
        <f>IF(Table_1[[#This Row],[STATUS MERCADO]]="GO",Table_1[[#This Row],[PV UNIT. REALIZADO]]*Table_1[[#This Row],[QUANTIDADE]],0)</f>
        <v>0</v>
      </c>
    </row>
    <row r="947" ht="15" hidden="1">
      <c r="A947" s="7"/>
      <c r="B947" s="84" t="s">
        <v>79</v>
      </c>
      <c r="C947" s="75">
        <v>221147</v>
      </c>
      <c r="D947" s="75">
        <v>697</v>
      </c>
      <c r="E947" s="85">
        <v>7899819801013</v>
      </c>
      <c r="F947" s="86" t="s">
        <v>652</v>
      </c>
      <c r="G947" s="75" t="s">
        <v>24</v>
      </c>
      <c r="H947" s="75">
        <v>1530</v>
      </c>
      <c r="I947" s="87" t="s">
        <v>204</v>
      </c>
      <c r="J947" s="75" t="s">
        <v>285</v>
      </c>
      <c r="K947" s="88" t="s">
        <v>84</v>
      </c>
      <c r="L947" s="88">
        <v>12</v>
      </c>
      <c r="M947" s="88">
        <v>4</v>
      </c>
      <c r="N947" s="75" t="s">
        <v>85</v>
      </c>
      <c r="O947" s="75" t="s">
        <v>208</v>
      </c>
      <c r="P947" s="89"/>
      <c r="Q947" s="90">
        <f>(17/100+7.6/100+1.65/100)*P947</f>
        <v>0</v>
      </c>
      <c r="R947" s="90"/>
      <c r="S947" s="90"/>
      <c r="T947" s="90"/>
      <c r="U947" s="90"/>
      <c r="V947" s="90">
        <f>+P947-Q947+R947+S947+T947+U947</f>
        <v>0</v>
      </c>
      <c r="W947" s="91">
        <f>(1.02/100)</f>
        <v>1.02E-2</v>
      </c>
      <c r="X947" s="91">
        <v>4.8E-3</v>
      </c>
      <c r="Y947" s="91">
        <v>0.17</v>
      </c>
      <c r="Z947" s="91">
        <v>1.65E-2</v>
      </c>
      <c r="AA947" s="91">
        <v>7.6E-2</v>
      </c>
      <c r="AB947" s="91">
        <f>SUM(W947:AA947)</f>
        <v>0.2775</v>
      </c>
      <c r="AC947" s="75">
        <v>12</v>
      </c>
      <c r="AD947" s="92">
        <f>IF(AL947="","",+AC947*AL947)</f>
      </c>
      <c r="AE947" s="93">
        <f>IF(AL947="","",+AL947*AB947)</f>
      </c>
      <c r="AF947" s="92">
        <f>IF(AL947="","",+AL947-AE947)</f>
      </c>
      <c r="AG947" s="93">
        <f>+V947</f>
        <v>0</v>
      </c>
      <c r="AH947" s="92">
        <f>IF(AF947="","",+AF947-AG947)</f>
      </c>
      <c r="AI947" s="92">
        <f>IF(AH947="","",+AH947*AC947)</f>
      </c>
      <c r="AJ947" s="93"/>
      <c r="AK947" s="94">
        <v>0.33</v>
      </c>
      <c r="AL947" s="93">
        <f>IF(V947=0,"",V947/(1-AB947-AK947))</f>
      </c>
      <c r="AM947" s="95">
        <v>0.33</v>
      </c>
      <c r="AN947" s="93">
        <f>IF(V947=0,"",V947/(1-AB947-AM947))</f>
      </c>
      <c r="AO947" s="96">
        <v>1.2</v>
      </c>
      <c r="AP947" s="93">
        <f>IF(BD!AJ947="","",BD!AJ947*BD!AO947)</f>
      </c>
      <c r="AQ947" s="91">
        <f>BD!AM947/BD!AK947-1</f>
        <v>0</v>
      </c>
      <c r="AR947" s="91">
        <f>IF(BD!AN947="","",IF(BD!AJ947="","",BD!AN947/BD!AJ947-1))</f>
      </c>
      <c r="AS947" s="91">
        <f>IF(BD!AN947="","",IF(BD!AN947&lt;BD!AL947,"ABAIXO DA META","DENTRO DA META"))</f>
      </c>
      <c r="AT947" s="91" t="str">
        <f>IF(BD!AJ947="","EM ANÁLISE",IF(BD!AP947&gt;=BD!AN947,"GO", "NO GO"))</f>
        <v>EM ANÁLISE</v>
      </c>
      <c r="AU947" s="97">
        <f>IF(AN947="","",+BD!$AN947-AJ947)</f>
      </c>
      <c r="AV947" s="98"/>
      <c r="AW947" s="90">
        <f>BD!P947*BD!AC947</f>
        <v>0</v>
      </c>
      <c r="AX947" s="90">
        <f>BD!V947*BD!AC947</f>
        <v>0</v>
      </c>
      <c r="AY947" s="90">
        <f>IF(BD!AN947="","",BD!AN947*BD!AC947)</f>
      </c>
      <c r="AZ947" s="75" t="s">
        <v>123</v>
      </c>
      <c r="BA947" s="75" t="s">
        <v>115</v>
      </c>
      <c r="BB947" s="75">
        <v>1</v>
      </c>
      <c r="BC947" s="75" t="s">
        <v>209</v>
      </c>
      <c r="BD947" s="104"/>
      <c r="BE947" s="104"/>
      <c r="BF947" s="101"/>
      <c r="BG947" s="101"/>
      <c r="BH947" s="101"/>
      <c r="BI947" s="101"/>
      <c r="BJ947" s="101"/>
      <c r="BK947" s="101"/>
      <c r="BL947" s="101"/>
      <c r="BM947" s="101"/>
      <c r="BN947" s="101"/>
      <c r="BO947" s="103"/>
      <c r="BP947" s="101"/>
      <c r="BQ947" s="101"/>
      <c r="BR947" s="101"/>
      <c r="BS947" s="101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37" t="e">
        <f>VLOOKUP(Table_1[[#This Row],[EAN]],'[1]Planilha1'!$E:$R,13,0)</f>
        <v>#N/A</v>
      </c>
      <c r="CI947" s="188">
        <f>IF(Table_1[[#This Row],[STATUS MERCADO]]="GO",Table_1[[#This Row],[M. BRUTA TOTAL]],0)</f>
        <v>0</v>
      </c>
      <c r="CJ947" s="188">
        <f>IF(Table_1[[#This Row],[STATUS MERCADO]]="GO",Table_1[[#This Row],[PV UNIT. REALIZADO]]*Table_1[[#This Row],[QUANTIDADE]],0)</f>
        <v>0</v>
      </c>
    </row>
    <row r="948" ht="15" hidden="1">
      <c r="A948" s="7"/>
      <c r="B948" s="84" t="s">
        <v>79</v>
      </c>
      <c r="C948" s="75">
        <v>221148</v>
      </c>
      <c r="D948" s="75">
        <v>9318</v>
      </c>
      <c r="E948" s="85">
        <v>7894904009312</v>
      </c>
      <c r="F948" s="86" t="s">
        <v>653</v>
      </c>
      <c r="G948" s="75" t="s">
        <v>17</v>
      </c>
      <c r="H948" s="75">
        <v>1940</v>
      </c>
      <c r="I948" s="87" t="s">
        <v>654</v>
      </c>
      <c r="J948" s="75" t="s">
        <v>395</v>
      </c>
      <c r="K948" s="88" t="s">
        <v>202</v>
      </c>
      <c r="L948" s="88">
        <v>15</v>
      </c>
      <c r="M948" s="88">
        <v>4</v>
      </c>
      <c r="N948" s="75" t="s">
        <v>85</v>
      </c>
      <c r="O948" s="75" t="s">
        <v>155</v>
      </c>
      <c r="P948" s="89"/>
      <c r="Q948" s="90">
        <f>(17/100+7.6/100+1.65/100)*P948</f>
        <v>0</v>
      </c>
      <c r="R948" s="90"/>
      <c r="S948" s="90"/>
      <c r="T948" s="90"/>
      <c r="U948" s="90"/>
      <c r="V948" s="90">
        <f>+P948-Q948+R948+S948+T948+U948</f>
        <v>0</v>
      </c>
      <c r="W948" s="91">
        <f>(1.02/100)</f>
        <v>1.02E-2</v>
      </c>
      <c r="X948" s="91">
        <v>4.8E-3</v>
      </c>
      <c r="Y948" s="91">
        <v>0.17</v>
      </c>
      <c r="Z948" s="91">
        <v>1.65E-2</v>
      </c>
      <c r="AA948" s="91">
        <v>7.6E-2</v>
      </c>
      <c r="AB948" s="91">
        <f>SUM(W948:AA948)</f>
        <v>0.2775</v>
      </c>
      <c r="AC948" s="75">
        <v>15</v>
      </c>
      <c r="AD948" s="92">
        <f>IF(AL948="","",+AC948*AL948)</f>
      </c>
      <c r="AE948" s="93">
        <f>IF(AL948="","",+AL948*AB948)</f>
      </c>
      <c r="AF948" s="92">
        <f>IF(AL948="","",+AL948-AE948)</f>
      </c>
      <c r="AG948" s="93">
        <f>+V948</f>
        <v>0</v>
      </c>
      <c r="AH948" s="92">
        <f>IF(AF948="","",+AF948-AG948)</f>
      </c>
      <c r="AI948" s="92">
        <f>IF(AH948="","",+AH948*AC948)</f>
      </c>
      <c r="AJ948" s="93"/>
      <c r="AK948" s="94">
        <v>0.33</v>
      </c>
      <c r="AL948" s="93">
        <f>IF(V948=0,"",V948/(1-AB948-AK948))</f>
      </c>
      <c r="AM948" s="95">
        <v>0.33</v>
      </c>
      <c r="AN948" s="93">
        <f>IF(V948=0,"",V948/(1-AB948-AM948))</f>
      </c>
      <c r="AO948" s="96">
        <v>1.2</v>
      </c>
      <c r="AP948" s="93">
        <f>IF(BD!AJ948="","",BD!AJ948*BD!AO948)</f>
      </c>
      <c r="AQ948" s="91">
        <f>BD!AM948/BD!AK948-1</f>
        <v>0</v>
      </c>
      <c r="AR948" s="91">
        <f>IF(BD!AN948="","",IF(BD!AJ948="","",BD!AN948/BD!AJ948-1))</f>
      </c>
      <c r="AS948" s="91">
        <f>IF(BD!AN948="","",IF(BD!AN948&lt;BD!AL948,"ABAIXO DA META","DENTRO DA META"))</f>
      </c>
      <c r="AT948" s="91" t="str">
        <f>IF(BD!AJ948="","EM ANÁLISE",IF(BD!AP948&gt;=BD!AN948,"GO", "NO GO"))</f>
        <v>EM ANÁLISE</v>
      </c>
      <c r="AU948" s="97">
        <f>IF(AN948="","",+BD!$AN948-AJ948)</f>
      </c>
      <c r="AV948" s="98"/>
      <c r="AW948" s="90">
        <f>BD!P948*BD!AC948</f>
        <v>0</v>
      </c>
      <c r="AX948" s="90">
        <f>BD!V948*BD!AC948</f>
        <v>0</v>
      </c>
      <c r="AY948" s="90">
        <f>IF(BD!AN948="","",BD!AN948*BD!AC948)</f>
      </c>
      <c r="AZ948" s="75" t="s">
        <v>123</v>
      </c>
      <c r="BA948" s="75"/>
      <c r="BB948" s="75"/>
      <c r="BC948" s="75"/>
      <c r="BD948" s="104"/>
      <c r="BE948" s="104"/>
      <c r="BF948" s="101"/>
      <c r="BG948" s="101"/>
      <c r="BH948" s="101"/>
      <c r="BI948" s="101"/>
      <c r="BJ948" s="101"/>
      <c r="BK948" s="101"/>
      <c r="BL948" s="101"/>
      <c r="BM948" s="101"/>
      <c r="BN948" s="101"/>
      <c r="BO948" s="103"/>
      <c r="BP948" s="101"/>
      <c r="BQ948" s="101"/>
      <c r="BR948" s="101"/>
      <c r="BS948" s="101"/>
      <c r="BT948" s="101"/>
      <c r="BU948" s="101"/>
      <c r="BV948" s="101"/>
      <c r="BW948" s="101"/>
      <c r="BX948" s="101"/>
      <c r="BY948" s="101"/>
      <c r="BZ948" s="101"/>
      <c r="CA948" s="101"/>
      <c r="CB948" s="101"/>
      <c r="CC948" s="101"/>
      <c r="CD948" s="101"/>
      <c r="CE948" s="101"/>
      <c r="CF948" s="101"/>
      <c r="CG948" s="37" t="e">
        <f>VLOOKUP(Table_1[[#This Row],[EAN]],'[1]Planilha1'!$E:$R,13,0)</f>
        <v>#N/A</v>
      </c>
      <c r="CI948" s="188">
        <f>IF(Table_1[[#This Row],[STATUS MERCADO]]="GO",Table_1[[#This Row],[M. BRUTA TOTAL]],0)</f>
        <v>0</v>
      </c>
      <c r="CJ948" s="188">
        <f>IF(Table_1[[#This Row],[STATUS MERCADO]]="GO",Table_1[[#This Row],[PV UNIT. REALIZADO]]*Table_1[[#This Row],[QUANTIDADE]],0)</f>
        <v>0</v>
      </c>
    </row>
    <row r="949" ht="15" hidden="1">
      <c r="A949" s="7"/>
      <c r="B949" s="84" t="s">
        <v>79</v>
      </c>
      <c r="C949" s="75">
        <v>221149</v>
      </c>
      <c r="D949" s="75">
        <v>20229</v>
      </c>
      <c r="E949" s="85">
        <v>7898396110440</v>
      </c>
      <c r="F949" s="86" t="s">
        <v>655</v>
      </c>
      <c r="G949" s="75" t="s">
        <v>24</v>
      </c>
      <c r="H949" s="75">
        <v>590</v>
      </c>
      <c r="I949" s="87" t="s">
        <v>82</v>
      </c>
      <c r="J949" s="75" t="s">
        <v>604</v>
      </c>
      <c r="K949" s="88" t="s">
        <v>84</v>
      </c>
      <c r="L949" s="88">
        <v>10</v>
      </c>
      <c r="M949" s="88">
        <v>4</v>
      </c>
      <c r="N949" s="75" t="s">
        <v>85</v>
      </c>
      <c r="O949" s="75" t="s">
        <v>208</v>
      </c>
      <c r="P949" s="89"/>
      <c r="Q949" s="90">
        <f>(17/100+7.6/100+1.65/100)*P949</f>
        <v>0</v>
      </c>
      <c r="R949" s="90"/>
      <c r="S949" s="90"/>
      <c r="T949" s="90"/>
      <c r="U949" s="90"/>
      <c r="V949" s="90">
        <f>+P949-Q949+R949+S949+T949+U949</f>
        <v>0</v>
      </c>
      <c r="W949" s="91">
        <f>(1.02/100)</f>
        <v>1.02E-2</v>
      </c>
      <c r="X949" s="91">
        <v>4.8E-3</v>
      </c>
      <c r="Y949" s="91">
        <v>0.17</v>
      </c>
      <c r="Z949" s="91">
        <v>1.65E-2</v>
      </c>
      <c r="AA949" s="91">
        <v>7.6E-2</v>
      </c>
      <c r="AB949" s="91">
        <f>SUM(W949:AA949)</f>
        <v>0.2775</v>
      </c>
      <c r="AC949" s="75">
        <v>10</v>
      </c>
      <c r="AD949" s="92">
        <f>IF(AL949="","",+AC949*AL949)</f>
      </c>
      <c r="AE949" s="93">
        <f>IF(AL949="","",+AL949*AB949)</f>
      </c>
      <c r="AF949" s="92">
        <f>IF(AL949="","",+AL949-AE949)</f>
      </c>
      <c r="AG949" s="93">
        <f>+V949</f>
        <v>0</v>
      </c>
      <c r="AH949" s="92">
        <f>IF(AF949="","",+AF949-AG949)</f>
      </c>
      <c r="AI949" s="92">
        <f>IF(AH949="","",+AH949*AC949)</f>
      </c>
      <c r="AJ949" s="93"/>
      <c r="AK949" s="94">
        <v>0.33</v>
      </c>
      <c r="AL949" s="93">
        <f>IF(V949=0,"",V949/(1-AB949-AK949))</f>
      </c>
      <c r="AM949" s="95">
        <v>0.33</v>
      </c>
      <c r="AN949" s="93">
        <f>IF(V949=0,"",V949/(1-AB949-AM949))</f>
      </c>
      <c r="AO949" s="96">
        <v>1.2</v>
      </c>
      <c r="AP949" s="93">
        <f>IF(BD!AJ949="","",BD!AJ949*BD!AO949)</f>
      </c>
      <c r="AQ949" s="91">
        <f>BD!AM949/BD!AK949-1</f>
        <v>0</v>
      </c>
      <c r="AR949" s="91">
        <f>IF(BD!AN949="","",IF(BD!AJ949="","",BD!AN949/BD!AJ949-1))</f>
      </c>
      <c r="AS949" s="91">
        <f>IF(BD!AN949="","",IF(BD!AN949&lt;BD!AL949,"ABAIXO DA META","DENTRO DA META"))</f>
      </c>
      <c r="AT949" s="91" t="str">
        <f>IF(BD!AJ949="","EM ANÁLISE",IF(BD!AP949&gt;=BD!AN949,"GO", "NO GO"))</f>
        <v>EM ANÁLISE</v>
      </c>
      <c r="AU949" s="97">
        <f>IF(AN949="","",+BD!$AN949-AJ949)</f>
      </c>
      <c r="AV949" s="98"/>
      <c r="AW949" s="90">
        <f>BD!P949*BD!AC949</f>
        <v>0</v>
      </c>
      <c r="AX949" s="90">
        <f>BD!V949*BD!AC949</f>
        <v>0</v>
      </c>
      <c r="AY949" s="90">
        <f>IF(BD!AN949="","",BD!AN949*BD!AC949)</f>
      </c>
      <c r="AZ949" s="75" t="s">
        <v>123</v>
      </c>
      <c r="BA949" s="75" t="s">
        <v>115</v>
      </c>
      <c r="BB949" s="75">
        <v>1</v>
      </c>
      <c r="BC949" s="75" t="s">
        <v>209</v>
      </c>
      <c r="BD949" s="104"/>
      <c r="BE949" s="104"/>
      <c r="BF949" s="101"/>
      <c r="BG949" s="101"/>
      <c r="BH949" s="101"/>
      <c r="BI949" s="101"/>
      <c r="BJ949" s="101"/>
      <c r="BK949" s="101"/>
      <c r="BL949" s="101"/>
      <c r="BM949" s="101"/>
      <c r="BN949" s="101"/>
      <c r="BO949" s="103"/>
      <c r="BP949" s="101"/>
      <c r="BQ949" s="101"/>
      <c r="BR949" s="101"/>
      <c r="BS949" s="101"/>
      <c r="BT949" s="101"/>
      <c r="BU949" s="101"/>
      <c r="BV949" s="101"/>
      <c r="BW949" s="101"/>
      <c r="BX949" s="101"/>
      <c r="BY949" s="101"/>
      <c r="BZ949" s="101"/>
      <c r="CA949" s="101"/>
      <c r="CB949" s="101"/>
      <c r="CC949" s="101"/>
      <c r="CD949" s="101"/>
      <c r="CE949" s="101"/>
      <c r="CF949" s="101"/>
      <c r="CG949" s="37" t="e">
        <f>VLOOKUP(Table_1[[#This Row],[EAN]],'[1]Planilha1'!$E:$R,13,0)</f>
        <v>#N/A</v>
      </c>
      <c r="CI949" s="188">
        <f>IF(Table_1[[#This Row],[STATUS MERCADO]]="GO",Table_1[[#This Row],[M. BRUTA TOTAL]],0)</f>
        <v>0</v>
      </c>
      <c r="CJ949" s="188">
        <f>IF(Table_1[[#This Row],[STATUS MERCADO]]="GO",Table_1[[#This Row],[PV UNIT. REALIZADO]]*Table_1[[#This Row],[QUANTIDADE]],0)</f>
        <v>0</v>
      </c>
    </row>
    <row r="950" ht="15" hidden="1">
      <c r="A950" s="7"/>
      <c r="B950" s="84" t="s">
        <v>79</v>
      </c>
      <c r="C950" s="75">
        <v>221150</v>
      </c>
      <c r="D950" s="75">
        <v>20230</v>
      </c>
      <c r="E950" s="85">
        <v>7898396111867</v>
      </c>
      <c r="F950" s="86" t="s">
        <v>656</v>
      </c>
      <c r="G950" s="75" t="s">
        <v>24</v>
      </c>
      <c r="H950" s="75">
        <v>590</v>
      </c>
      <c r="I950" s="87" t="s">
        <v>82</v>
      </c>
      <c r="J950" s="75" t="s">
        <v>604</v>
      </c>
      <c r="K950" s="88" t="s">
        <v>84</v>
      </c>
      <c r="L950" s="88">
        <v>10</v>
      </c>
      <c r="M950" s="88">
        <v>4</v>
      </c>
      <c r="N950" s="75" t="s">
        <v>85</v>
      </c>
      <c r="O950" s="75" t="s">
        <v>208</v>
      </c>
      <c r="P950" s="89"/>
      <c r="Q950" s="90">
        <f>(17/100+7.6/100+1.65/100)*P950</f>
        <v>0</v>
      </c>
      <c r="R950" s="90"/>
      <c r="S950" s="90"/>
      <c r="T950" s="90"/>
      <c r="U950" s="90"/>
      <c r="V950" s="90">
        <f>+P950-Q950+R950+S950+T950+U950</f>
        <v>0</v>
      </c>
      <c r="W950" s="91">
        <f>(1.02/100)</f>
        <v>1.02E-2</v>
      </c>
      <c r="X950" s="91">
        <v>4.8E-3</v>
      </c>
      <c r="Y950" s="91">
        <v>0.17</v>
      </c>
      <c r="Z950" s="91">
        <v>1.65E-2</v>
      </c>
      <c r="AA950" s="91">
        <v>7.6E-2</v>
      </c>
      <c r="AB950" s="91">
        <f>SUM(W950:AA950)</f>
        <v>0.2775</v>
      </c>
      <c r="AC950" s="75">
        <v>10</v>
      </c>
      <c r="AD950" s="92">
        <f>IF(AL950="","",+AC950*AL950)</f>
      </c>
      <c r="AE950" s="93">
        <f>IF(AL950="","",+AL950*AB950)</f>
      </c>
      <c r="AF950" s="92">
        <f>IF(AL950="","",+AL950-AE950)</f>
      </c>
      <c r="AG950" s="93">
        <f>+V950</f>
        <v>0</v>
      </c>
      <c r="AH950" s="92">
        <f>IF(AF950="","",+AF950-AG950)</f>
      </c>
      <c r="AI950" s="92">
        <f>IF(AH950="","",+AH950*AC950)</f>
      </c>
      <c r="AJ950" s="93"/>
      <c r="AK950" s="94">
        <v>0.33</v>
      </c>
      <c r="AL950" s="93">
        <f>IF(V950=0,"",V950/(1-AB950-AK950))</f>
      </c>
      <c r="AM950" s="95">
        <v>0.33</v>
      </c>
      <c r="AN950" s="93">
        <f>IF(V950=0,"",V950/(1-AB950-AM950))</f>
      </c>
      <c r="AO950" s="96">
        <v>1.2</v>
      </c>
      <c r="AP950" s="93">
        <f>IF(BD!AJ950="","",BD!AJ950*BD!AO950)</f>
      </c>
      <c r="AQ950" s="91">
        <f>BD!AM950/BD!AK950-1</f>
        <v>0</v>
      </c>
      <c r="AR950" s="91">
        <f>IF(BD!AN950="","",IF(BD!AJ950="","",BD!AN950/BD!AJ950-1))</f>
      </c>
      <c r="AS950" s="91">
        <f>IF(BD!AN950="","",IF(BD!AN950&lt;BD!AL950,"ABAIXO DA META","DENTRO DA META"))</f>
      </c>
      <c r="AT950" s="91" t="str">
        <f>IF(BD!AJ950="","EM ANÁLISE",IF(BD!AP950&gt;=BD!AN950,"GO", "NO GO"))</f>
        <v>EM ANÁLISE</v>
      </c>
      <c r="AU950" s="97">
        <f>IF(AN950="","",+BD!$AN950-AJ950)</f>
      </c>
      <c r="AV950" s="98"/>
      <c r="AW950" s="90">
        <f>BD!P950*BD!AC950</f>
        <v>0</v>
      </c>
      <c r="AX950" s="90">
        <f>BD!V950*BD!AC950</f>
        <v>0</v>
      </c>
      <c r="AY950" s="90">
        <f>IF(BD!AN950="","",BD!AN950*BD!AC950)</f>
      </c>
      <c r="AZ950" s="75" t="s">
        <v>123</v>
      </c>
      <c r="BA950" s="75" t="s">
        <v>115</v>
      </c>
      <c r="BB950" s="75">
        <v>1</v>
      </c>
      <c r="BC950" s="75" t="s">
        <v>209</v>
      </c>
      <c r="BD950" s="104"/>
      <c r="BE950" s="104"/>
      <c r="BF950" s="101"/>
      <c r="BG950" s="101"/>
      <c r="BH950" s="101"/>
      <c r="BI950" s="101"/>
      <c r="BJ950" s="101"/>
      <c r="BK950" s="101"/>
      <c r="BL950" s="101"/>
      <c r="BM950" s="101"/>
      <c r="BN950" s="101"/>
      <c r="BO950" s="103"/>
      <c r="BP950" s="101"/>
      <c r="BQ950" s="101"/>
      <c r="BR950" s="101"/>
      <c r="BS950" s="101"/>
      <c r="BT950" s="101"/>
      <c r="BU950" s="101"/>
      <c r="BV950" s="101"/>
      <c r="BW950" s="101"/>
      <c r="BX950" s="101"/>
      <c r="BY950" s="101"/>
      <c r="BZ950" s="101"/>
      <c r="CA950" s="101"/>
      <c r="CB950" s="101"/>
      <c r="CC950" s="101"/>
      <c r="CD950" s="101"/>
      <c r="CE950" s="101"/>
      <c r="CF950" s="101"/>
      <c r="CG950" s="37" t="e">
        <f>VLOOKUP(Table_1[[#This Row],[EAN]],'[1]Planilha1'!$E:$R,13,0)</f>
        <v>#N/A</v>
      </c>
      <c r="CI950" s="188">
        <f>IF(Table_1[[#This Row],[STATUS MERCADO]]="GO",Table_1[[#This Row],[M. BRUTA TOTAL]],0)</f>
        <v>0</v>
      </c>
      <c r="CJ950" s="188">
        <f>IF(Table_1[[#This Row],[STATUS MERCADO]]="GO",Table_1[[#This Row],[PV UNIT. REALIZADO]]*Table_1[[#This Row],[QUANTIDADE]],0)</f>
        <v>0</v>
      </c>
    </row>
    <row r="951" ht="15" hidden="1">
      <c r="A951" s="7"/>
      <c r="B951" s="84" t="s">
        <v>79</v>
      </c>
      <c r="C951" s="75">
        <v>221151</v>
      </c>
      <c r="D951" s="75">
        <v>20200</v>
      </c>
      <c r="E951" s="85">
        <v>7898396111874</v>
      </c>
      <c r="F951" s="86" t="s">
        <v>657</v>
      </c>
      <c r="G951" s="75" t="s">
        <v>24</v>
      </c>
      <c r="H951" s="75">
        <v>590</v>
      </c>
      <c r="I951" s="87" t="s">
        <v>82</v>
      </c>
      <c r="J951" s="75" t="s">
        <v>604</v>
      </c>
      <c r="K951" s="88" t="s">
        <v>84</v>
      </c>
      <c r="L951" s="88">
        <v>10</v>
      </c>
      <c r="M951" s="88">
        <v>4</v>
      </c>
      <c r="N951" s="75" t="s">
        <v>85</v>
      </c>
      <c r="O951" s="75" t="s">
        <v>208</v>
      </c>
      <c r="P951" s="89"/>
      <c r="Q951" s="90">
        <f>(17/100+7.6/100+1.65/100)*P951</f>
        <v>0</v>
      </c>
      <c r="R951" s="90"/>
      <c r="S951" s="90"/>
      <c r="T951" s="90"/>
      <c r="U951" s="90"/>
      <c r="V951" s="90">
        <f>+P951-Q951+R951+S951+T951+U951</f>
        <v>0</v>
      </c>
      <c r="W951" s="91">
        <f>(1.02/100)</f>
        <v>1.02E-2</v>
      </c>
      <c r="X951" s="91">
        <v>4.8E-3</v>
      </c>
      <c r="Y951" s="91">
        <v>0.17</v>
      </c>
      <c r="Z951" s="91">
        <v>1.65E-2</v>
      </c>
      <c r="AA951" s="91">
        <v>7.6E-2</v>
      </c>
      <c r="AB951" s="91">
        <f>SUM(W951:AA951)</f>
        <v>0.2775</v>
      </c>
      <c r="AC951" s="75">
        <v>10</v>
      </c>
      <c r="AD951" s="92">
        <f>IF(AL951="","",+AC951*AL951)</f>
      </c>
      <c r="AE951" s="93">
        <f>IF(AL951="","",+AL951*AB951)</f>
      </c>
      <c r="AF951" s="92">
        <f>IF(AL951="","",+AL951-AE951)</f>
      </c>
      <c r="AG951" s="93">
        <f>+V951</f>
        <v>0</v>
      </c>
      <c r="AH951" s="92">
        <f>IF(AF951="","",+AF951-AG951)</f>
      </c>
      <c r="AI951" s="92">
        <f>IF(AH951="","",+AH951*AC951)</f>
      </c>
      <c r="AJ951" s="93"/>
      <c r="AK951" s="94">
        <v>0.33</v>
      </c>
      <c r="AL951" s="93">
        <f>IF(V951=0,"",V951/(1-AB951-AK951))</f>
      </c>
      <c r="AM951" s="95">
        <v>0.33</v>
      </c>
      <c r="AN951" s="93">
        <f>IF(V951=0,"",V951/(1-AB951-AM951))</f>
      </c>
      <c r="AO951" s="96">
        <v>1.2</v>
      </c>
      <c r="AP951" s="93">
        <f>IF(BD!AJ951="","",BD!AJ951*BD!AO951)</f>
      </c>
      <c r="AQ951" s="91">
        <f>BD!AM951/BD!AK951-1</f>
        <v>0</v>
      </c>
      <c r="AR951" s="91">
        <f>IF(BD!AN951="","",IF(BD!AJ951="","",BD!AN951/BD!AJ951-1))</f>
      </c>
      <c r="AS951" s="91">
        <f>IF(BD!AN951="","",IF(BD!AN951&lt;BD!AL951,"ABAIXO DA META","DENTRO DA META"))</f>
      </c>
      <c r="AT951" s="91" t="str">
        <f>IF(BD!AJ951="","EM ANÁLISE",IF(BD!AP951&gt;=BD!AN951,"GO", "NO GO"))</f>
        <v>EM ANÁLISE</v>
      </c>
      <c r="AU951" s="97">
        <f>IF(AN951="","",+BD!$AN951-AJ951)</f>
      </c>
      <c r="AV951" s="98"/>
      <c r="AW951" s="90">
        <f>BD!P951*BD!AC951</f>
        <v>0</v>
      </c>
      <c r="AX951" s="90">
        <f>BD!V951*BD!AC951</f>
        <v>0</v>
      </c>
      <c r="AY951" s="90">
        <f>IF(BD!AN951="","",BD!AN951*BD!AC951)</f>
      </c>
      <c r="AZ951" s="75" t="s">
        <v>123</v>
      </c>
      <c r="BA951" s="75" t="s">
        <v>115</v>
      </c>
      <c r="BB951" s="75">
        <v>1</v>
      </c>
      <c r="BC951" s="75" t="s">
        <v>209</v>
      </c>
      <c r="BD951" s="104"/>
      <c r="BE951" s="104"/>
      <c r="BF951" s="101"/>
      <c r="BG951" s="101"/>
      <c r="BH951" s="101"/>
      <c r="BI951" s="101"/>
      <c r="BJ951" s="101"/>
      <c r="BK951" s="101"/>
      <c r="BL951" s="101"/>
      <c r="BM951" s="101"/>
      <c r="BN951" s="101"/>
      <c r="BO951" s="103"/>
      <c r="BP951" s="101"/>
      <c r="BQ951" s="101"/>
      <c r="BR951" s="101"/>
      <c r="BS951" s="101"/>
      <c r="BT951" s="101"/>
      <c r="BU951" s="101"/>
      <c r="BV951" s="101"/>
      <c r="BW951" s="101"/>
      <c r="BX951" s="101"/>
      <c r="BY951" s="101"/>
      <c r="BZ951" s="101"/>
      <c r="CA951" s="101"/>
      <c r="CB951" s="101"/>
      <c r="CC951" s="101"/>
      <c r="CD951" s="101"/>
      <c r="CE951" s="101"/>
      <c r="CF951" s="101"/>
      <c r="CG951" s="37" t="e">
        <f>VLOOKUP(Table_1[[#This Row],[EAN]],'[1]Planilha1'!$E:$R,13,0)</f>
        <v>#N/A</v>
      </c>
      <c r="CI951" s="188">
        <f>IF(Table_1[[#This Row],[STATUS MERCADO]]="GO",Table_1[[#This Row],[M. BRUTA TOTAL]],0)</f>
        <v>0</v>
      </c>
      <c r="CJ951" s="188">
        <f>IF(Table_1[[#This Row],[STATUS MERCADO]]="GO",Table_1[[#This Row],[PV UNIT. REALIZADO]]*Table_1[[#This Row],[QUANTIDADE]],0)</f>
        <v>0</v>
      </c>
    </row>
    <row r="952" ht="15" hidden="1">
      <c r="A952" s="7"/>
      <c r="B952" s="84" t="s">
        <v>79</v>
      </c>
      <c r="C952" s="75">
        <v>221152</v>
      </c>
      <c r="D952" s="75">
        <v>20203</v>
      </c>
      <c r="E952" s="85">
        <v>7898396117951</v>
      </c>
      <c r="F952" s="86" t="s">
        <v>658</v>
      </c>
      <c r="G952" s="75" t="s">
        <v>24</v>
      </c>
      <c r="H952" s="75">
        <v>590</v>
      </c>
      <c r="I952" s="87" t="s">
        <v>82</v>
      </c>
      <c r="J952" s="75" t="s">
        <v>604</v>
      </c>
      <c r="K952" s="88" t="s">
        <v>84</v>
      </c>
      <c r="L952" s="88">
        <v>18</v>
      </c>
      <c r="M952" s="88">
        <v>4</v>
      </c>
      <c r="N952" s="75" t="s">
        <v>85</v>
      </c>
      <c r="O952" s="75" t="s">
        <v>208</v>
      </c>
      <c r="P952" s="89"/>
      <c r="Q952" s="90">
        <f>(17/100+7.6/100+1.65/100)*P952</f>
        <v>0</v>
      </c>
      <c r="R952" s="90"/>
      <c r="S952" s="90"/>
      <c r="T952" s="90"/>
      <c r="U952" s="90"/>
      <c r="V952" s="90">
        <f>+P952-Q952+R952+S952+T952+U952</f>
        <v>0</v>
      </c>
      <c r="W952" s="91">
        <f>(1.02/100)</f>
        <v>1.02E-2</v>
      </c>
      <c r="X952" s="91">
        <v>4.8E-3</v>
      </c>
      <c r="Y952" s="91">
        <v>0.17</v>
      </c>
      <c r="Z952" s="91">
        <v>1.65E-2</v>
      </c>
      <c r="AA952" s="91">
        <v>7.6E-2</v>
      </c>
      <c r="AB952" s="91">
        <f>SUM(W952:AA952)</f>
        <v>0.2775</v>
      </c>
      <c r="AC952" s="75">
        <v>18</v>
      </c>
      <c r="AD952" s="92">
        <f>IF(AL952="","",+AC952*AL952)</f>
      </c>
      <c r="AE952" s="93">
        <f>IF(AL952="","",+AL952*AB952)</f>
      </c>
      <c r="AF952" s="92">
        <f>IF(AL952="","",+AL952-AE952)</f>
      </c>
      <c r="AG952" s="93">
        <f>+V952</f>
        <v>0</v>
      </c>
      <c r="AH952" s="92">
        <f>IF(AF952="","",+AF952-AG952)</f>
      </c>
      <c r="AI952" s="92">
        <f>IF(AH952="","",+AH952*AC952)</f>
      </c>
      <c r="AJ952" s="93"/>
      <c r="AK952" s="94">
        <v>0.33</v>
      </c>
      <c r="AL952" s="93">
        <f>IF(V952=0,"",V952/(1-AB952-AK952))</f>
      </c>
      <c r="AM952" s="95">
        <v>0.33</v>
      </c>
      <c r="AN952" s="93">
        <f>IF(V952=0,"",V952/(1-AB952-AM952))</f>
      </c>
      <c r="AO952" s="96">
        <v>1.2</v>
      </c>
      <c r="AP952" s="93">
        <f>IF(BD!AJ952="","",BD!AJ952*BD!AO952)</f>
      </c>
      <c r="AQ952" s="91">
        <f>BD!AM952/BD!AK952-1</f>
        <v>0</v>
      </c>
      <c r="AR952" s="91">
        <f>IF(BD!AN952="","",IF(BD!AJ952="","",BD!AN952/BD!AJ952-1))</f>
      </c>
      <c r="AS952" s="91">
        <f>IF(BD!AN952="","",IF(BD!AN952&lt;BD!AL952,"ABAIXO DA META","DENTRO DA META"))</f>
      </c>
      <c r="AT952" s="91" t="str">
        <f>IF(BD!AJ952="","EM ANÁLISE",IF(BD!AP952&gt;=BD!AN952,"GO", "NO GO"))</f>
        <v>EM ANÁLISE</v>
      </c>
      <c r="AU952" s="97">
        <f>IF(AN952="","",+BD!$AN952-AJ952)</f>
      </c>
      <c r="AV952" s="98"/>
      <c r="AW952" s="90">
        <f>BD!P952*BD!AC952</f>
        <v>0</v>
      </c>
      <c r="AX952" s="90">
        <f>BD!V952*BD!AC952</f>
        <v>0</v>
      </c>
      <c r="AY952" s="90">
        <f>IF(BD!AN952="","",BD!AN952*BD!AC952)</f>
      </c>
      <c r="AZ952" s="75" t="s">
        <v>123</v>
      </c>
      <c r="BA952" s="75" t="s">
        <v>115</v>
      </c>
      <c r="BB952" s="75">
        <v>1</v>
      </c>
      <c r="BC952" s="75" t="s">
        <v>209</v>
      </c>
      <c r="BD952" s="104"/>
      <c r="BE952" s="104"/>
      <c r="BF952" s="101"/>
      <c r="BG952" s="101"/>
      <c r="BH952" s="101"/>
      <c r="BI952" s="101"/>
      <c r="BJ952" s="101"/>
      <c r="BK952" s="101"/>
      <c r="BL952" s="101"/>
      <c r="BM952" s="101"/>
      <c r="BN952" s="101"/>
      <c r="BO952" s="103"/>
      <c r="BP952" s="101"/>
      <c r="BQ952" s="101"/>
      <c r="BR952" s="101"/>
      <c r="BS952" s="101"/>
      <c r="BT952" s="101"/>
      <c r="BU952" s="101"/>
      <c r="BV952" s="101"/>
      <c r="BW952" s="101"/>
      <c r="BX952" s="101"/>
      <c r="BY952" s="101"/>
      <c r="BZ952" s="101"/>
      <c r="CA952" s="101"/>
      <c r="CB952" s="101"/>
      <c r="CC952" s="101"/>
      <c r="CD952" s="101"/>
      <c r="CE952" s="101"/>
      <c r="CF952" s="101"/>
      <c r="CG952" s="37" t="e">
        <f>VLOOKUP(Table_1[[#This Row],[EAN]],'[1]Planilha1'!$E:$R,13,0)</f>
        <v>#N/A</v>
      </c>
      <c r="CI952" s="188">
        <f>IF(Table_1[[#This Row],[STATUS MERCADO]]="GO",Table_1[[#This Row],[M. BRUTA TOTAL]],0)</f>
        <v>0</v>
      </c>
      <c r="CJ952" s="188">
        <f>IF(Table_1[[#This Row],[STATUS MERCADO]]="GO",Table_1[[#This Row],[PV UNIT. REALIZADO]]*Table_1[[#This Row],[QUANTIDADE]],0)</f>
        <v>0</v>
      </c>
    </row>
    <row r="953" ht="15" hidden="1">
      <c r="A953" s="7"/>
      <c r="B953" s="84" t="s">
        <v>79</v>
      </c>
      <c r="C953" s="75">
        <v>221153</v>
      </c>
      <c r="D953" s="75">
        <v>20202</v>
      </c>
      <c r="E953" s="85">
        <v>7898396111690</v>
      </c>
      <c r="F953" s="86" t="s">
        <v>659</v>
      </c>
      <c r="G953" s="75" t="s">
        <v>24</v>
      </c>
      <c r="H953" s="75">
        <v>590</v>
      </c>
      <c r="I953" s="87" t="s">
        <v>82</v>
      </c>
      <c r="J953" s="75" t="s">
        <v>604</v>
      </c>
      <c r="K953" s="88" t="s">
        <v>84</v>
      </c>
      <c r="L953" s="88">
        <v>24</v>
      </c>
      <c r="M953" s="88">
        <v>4</v>
      </c>
      <c r="N953" s="75" t="s">
        <v>85</v>
      </c>
      <c r="O953" s="75" t="s">
        <v>208</v>
      </c>
      <c r="P953" s="89"/>
      <c r="Q953" s="90">
        <f>(17/100+7.6/100+1.65/100)*P953</f>
        <v>0</v>
      </c>
      <c r="R953" s="90"/>
      <c r="S953" s="90"/>
      <c r="T953" s="90"/>
      <c r="U953" s="90"/>
      <c r="V953" s="90">
        <f>+P953-Q953+R953+S953+T953+U953</f>
        <v>0</v>
      </c>
      <c r="W953" s="91">
        <f>(1.02/100)</f>
        <v>1.02E-2</v>
      </c>
      <c r="X953" s="91">
        <v>4.8E-3</v>
      </c>
      <c r="Y953" s="91">
        <v>0.17</v>
      </c>
      <c r="Z953" s="91">
        <v>1.65E-2</v>
      </c>
      <c r="AA953" s="91">
        <v>7.6E-2</v>
      </c>
      <c r="AB953" s="91">
        <f>SUM(W953:AA953)</f>
        <v>0.2775</v>
      </c>
      <c r="AC953" s="75">
        <v>24</v>
      </c>
      <c r="AD953" s="92">
        <f>IF(AL953="","",+AC953*AL953)</f>
      </c>
      <c r="AE953" s="93">
        <f>IF(AL953="","",+AL953*AB953)</f>
      </c>
      <c r="AF953" s="92">
        <f>IF(AL953="","",+AL953-AE953)</f>
      </c>
      <c r="AG953" s="93">
        <f>+V953</f>
        <v>0</v>
      </c>
      <c r="AH953" s="92">
        <f>IF(AF953="","",+AF953-AG953)</f>
      </c>
      <c r="AI953" s="92">
        <f>IF(AH953="","",+AH953*AC953)</f>
      </c>
      <c r="AJ953" s="93"/>
      <c r="AK953" s="94">
        <v>0.33</v>
      </c>
      <c r="AL953" s="93">
        <f>IF(V953=0,"",V953/(1-AB953-AK953))</f>
      </c>
      <c r="AM953" s="95">
        <v>0.33</v>
      </c>
      <c r="AN953" s="93">
        <f>IF(V953=0,"",V953/(1-AB953-AM953))</f>
      </c>
      <c r="AO953" s="96">
        <v>1.2</v>
      </c>
      <c r="AP953" s="93">
        <f>IF(BD!AJ953="","",BD!AJ953*BD!AO953)</f>
      </c>
      <c r="AQ953" s="91">
        <f>BD!AM953/BD!AK953-1</f>
        <v>0</v>
      </c>
      <c r="AR953" s="91">
        <f>IF(BD!AN953="","",IF(BD!AJ953="","",BD!AN953/BD!AJ953-1))</f>
      </c>
      <c r="AS953" s="91">
        <f>IF(BD!AN953="","",IF(BD!AN953&lt;BD!AL953,"ABAIXO DA META","DENTRO DA META"))</f>
      </c>
      <c r="AT953" s="91" t="str">
        <f>IF(BD!AJ953="","EM ANÁLISE",IF(BD!AP953&gt;=BD!AN953,"GO", "NO GO"))</f>
        <v>EM ANÁLISE</v>
      </c>
      <c r="AU953" s="97">
        <f>IF(AN953="","",+BD!$AN953-AJ953)</f>
      </c>
      <c r="AV953" s="98"/>
      <c r="AW953" s="90">
        <f>BD!P953*BD!AC953</f>
        <v>0</v>
      </c>
      <c r="AX953" s="90">
        <f>BD!V953*BD!AC953</f>
        <v>0</v>
      </c>
      <c r="AY953" s="90">
        <f>IF(BD!AN953="","",BD!AN953*BD!AC953)</f>
      </c>
      <c r="AZ953" s="75" t="s">
        <v>123</v>
      </c>
      <c r="BA953" s="75" t="s">
        <v>115</v>
      </c>
      <c r="BB953" s="75">
        <v>1</v>
      </c>
      <c r="BC953" s="75" t="s">
        <v>209</v>
      </c>
      <c r="BD953" s="104"/>
      <c r="BE953" s="104"/>
      <c r="BF953" s="101"/>
      <c r="BG953" s="101"/>
      <c r="BH953" s="101"/>
      <c r="BI953" s="101"/>
      <c r="BJ953" s="101"/>
      <c r="BK953" s="101"/>
      <c r="BL953" s="101"/>
      <c r="BM953" s="101"/>
      <c r="BN953" s="101"/>
      <c r="BO953" s="103"/>
      <c r="BP953" s="101"/>
      <c r="BQ953" s="101"/>
      <c r="BR953" s="101"/>
      <c r="BS953" s="101"/>
      <c r="BT953" s="101"/>
      <c r="BU953" s="101"/>
      <c r="BV953" s="101"/>
      <c r="BW953" s="101"/>
      <c r="BX953" s="101"/>
      <c r="BY953" s="101"/>
      <c r="BZ953" s="101"/>
      <c r="CA953" s="101"/>
      <c r="CB953" s="101"/>
      <c r="CC953" s="101"/>
      <c r="CD953" s="101"/>
      <c r="CE953" s="101"/>
      <c r="CF953" s="101"/>
      <c r="CG953" s="37" t="e">
        <f>VLOOKUP(Table_1[[#This Row],[EAN]],'[1]Planilha1'!$E:$R,13,0)</f>
        <v>#N/A</v>
      </c>
      <c r="CI953" s="188">
        <f>IF(Table_1[[#This Row],[STATUS MERCADO]]="GO",Table_1[[#This Row],[M. BRUTA TOTAL]],0)</f>
        <v>0</v>
      </c>
      <c r="CJ953" s="188">
        <f>IF(Table_1[[#This Row],[STATUS MERCADO]]="GO",Table_1[[#This Row],[PV UNIT. REALIZADO]]*Table_1[[#This Row],[QUANTIDADE]],0)</f>
        <v>0</v>
      </c>
    </row>
    <row r="954" ht="15" hidden="1">
      <c r="A954" s="7"/>
      <c r="B954" s="84" t="s">
        <v>79</v>
      </c>
      <c r="C954" s="75">
        <v>221156</v>
      </c>
      <c r="D954" s="75">
        <v>30134</v>
      </c>
      <c r="E954" s="85">
        <v>7896105900306</v>
      </c>
      <c r="F954" s="86" t="s">
        <v>664</v>
      </c>
      <c r="G954" s="75" t="s">
        <v>16</v>
      </c>
      <c r="H954" s="75">
        <v>2560</v>
      </c>
      <c r="I954" s="87" t="s">
        <v>661</v>
      </c>
      <c r="J954" s="75" t="s">
        <v>662</v>
      </c>
      <c r="K954" s="88" t="s">
        <v>84</v>
      </c>
      <c r="L954" s="88">
        <v>1</v>
      </c>
      <c r="M954" s="88">
        <v>0</v>
      </c>
      <c r="N954" s="75" t="s">
        <v>85</v>
      </c>
      <c r="O954" s="105">
        <v>27152731000109</v>
      </c>
      <c r="P954" s="89"/>
      <c r="Q954" s="90">
        <f>(17/100+7.6/100+1.65/100)*P954</f>
        <v>0</v>
      </c>
      <c r="R954" s="90"/>
      <c r="S954" s="90"/>
      <c r="T954" s="90"/>
      <c r="U954" s="90"/>
      <c r="V954" s="90">
        <f>+P954-Q954+R954+S954+T954+U954</f>
        <v>0</v>
      </c>
      <c r="W954" s="91">
        <f>(1.02/100)</f>
        <v>1.02E-2</v>
      </c>
      <c r="X954" s="91">
        <v>4.8E-3</v>
      </c>
      <c r="Y954" s="91">
        <v>0.17</v>
      </c>
      <c r="Z954" s="91">
        <v>1.65E-2</v>
      </c>
      <c r="AA954" s="91">
        <v>7.6E-2</v>
      </c>
      <c r="AB954" s="91">
        <f>SUM(W954:AA954)</f>
        <v>0.2775</v>
      </c>
      <c r="AC954" s="75">
        <v>1</v>
      </c>
      <c r="AD954" s="92">
        <f>IF(AL954="","",+AC954*AL954)</f>
      </c>
      <c r="AE954" s="93">
        <f>IF(AL954="","",+AL954*AB954)</f>
      </c>
      <c r="AF954" s="92">
        <f>IF(AL954="","",+AL954-AE954)</f>
      </c>
      <c r="AG954" s="93">
        <f>+V954</f>
        <v>0</v>
      </c>
      <c r="AH954" s="92">
        <f>IF(AF954="","",+AF954-AG954)</f>
      </c>
      <c r="AI954" s="92">
        <f>IF(AH954="","",+AH954*AC954)</f>
      </c>
      <c r="AJ954" s="93"/>
      <c r="AK954" s="94">
        <v>0.33</v>
      </c>
      <c r="AL954" s="93">
        <f>IF(V954=0,"",V954/(1-AB954-AK954))</f>
      </c>
      <c r="AM954" s="95">
        <v>0.33</v>
      </c>
      <c r="AN954" s="93">
        <f>IF(V954=0,"",V954/(1-AB954-AM954))</f>
      </c>
      <c r="AO954" s="96">
        <v>1.2</v>
      </c>
      <c r="AP954" s="93">
        <f>IF(BD!AJ954="","",BD!AJ954*BD!AO954)</f>
      </c>
      <c r="AQ954" s="91">
        <f>BD!AM954/BD!AK954-1</f>
        <v>0</v>
      </c>
      <c r="AR954" s="91">
        <f>IF(BD!AN954="","",IF(BD!AJ954="","",BD!AN954/BD!AJ954-1))</f>
      </c>
      <c r="AS954" s="91">
        <f>IF(BD!AN954="","",IF(BD!AN954&lt;BD!AL954,"ABAIXO DA META","DENTRO DA META"))</f>
      </c>
      <c r="AT954" s="91" t="str">
        <f>IF(BD!AJ954="","EM ANÁLISE",IF(BD!AP954&gt;=BD!AN954,"GO", "NO GO"))</f>
        <v>EM ANÁLISE</v>
      </c>
      <c r="AU954" s="97">
        <f>IF(AN954="","",+BD!$AN954-AJ954)</f>
      </c>
      <c r="AV954" s="98"/>
      <c r="AW954" s="90">
        <f>BD!P954*BD!AC954</f>
        <v>0</v>
      </c>
      <c r="AX954" s="90">
        <f>BD!V954*BD!AC954</f>
        <v>0</v>
      </c>
      <c r="AY954" s="90">
        <f>IF(BD!AN954="","",BD!AN954*BD!AC954)</f>
      </c>
      <c r="AZ954" s="75" t="s">
        <v>123</v>
      </c>
      <c r="BA954" s="75"/>
      <c r="BB954" s="75"/>
      <c r="BC954" s="75"/>
      <c r="BD954" s="104"/>
      <c r="BE954" s="104"/>
      <c r="BF954" s="101"/>
      <c r="BG954" s="101"/>
      <c r="BH954" s="101"/>
      <c r="BI954" s="101"/>
      <c r="BJ954" s="101"/>
      <c r="BK954" s="101"/>
      <c r="BL954" s="101"/>
      <c r="BM954" s="101"/>
      <c r="BN954" s="101"/>
      <c r="BO954" s="103"/>
      <c r="BP954" s="101"/>
      <c r="BQ954" s="101"/>
      <c r="BR954" s="101"/>
      <c r="BS954" s="101"/>
      <c r="BT954" s="101"/>
      <c r="BU954" s="101"/>
      <c r="BV954" s="101"/>
      <c r="BW954" s="101"/>
      <c r="BX954" s="101"/>
      <c r="BY954" s="101"/>
      <c r="BZ954" s="101"/>
      <c r="CA954" s="101"/>
      <c r="CB954" s="101"/>
      <c r="CC954" s="101"/>
      <c r="CD954" s="101"/>
      <c r="CE954" s="101"/>
      <c r="CF954" s="101"/>
      <c r="CG954" s="37" t="e">
        <f>VLOOKUP(Table_1[[#This Row],[EAN]],'[1]Planilha1'!$E:$R,13,0)</f>
        <v>#N/A</v>
      </c>
      <c r="CI954" s="188">
        <f>IF(Table_1[[#This Row],[STATUS MERCADO]]="GO",Table_1[[#This Row],[M. BRUTA TOTAL]],0)</f>
        <v>0</v>
      </c>
      <c r="CJ954" s="188">
        <f>IF(Table_1[[#This Row],[STATUS MERCADO]]="GO",Table_1[[#This Row],[PV UNIT. REALIZADO]]*Table_1[[#This Row],[QUANTIDADE]],0)</f>
        <v>0</v>
      </c>
    </row>
    <row r="955" ht="15" hidden="1">
      <c r="A955" s="7"/>
      <c r="B955" s="84" t="s">
        <v>79</v>
      </c>
      <c r="C955" s="85">
        <v>221157</v>
      </c>
      <c r="D955" s="85">
        <v>1441</v>
      </c>
      <c r="E955" s="85">
        <v>7898337980149</v>
      </c>
      <c r="F955" s="86" t="s">
        <v>665</v>
      </c>
      <c r="G955" s="75" t="s">
        <v>17</v>
      </c>
      <c r="H955" s="75">
        <v>3870</v>
      </c>
      <c r="I955" s="87" t="s">
        <v>666</v>
      </c>
      <c r="J955" s="75" t="s">
        <v>667</v>
      </c>
      <c r="K955" s="88" t="s">
        <v>84</v>
      </c>
      <c r="L955" s="88">
        <v>3</v>
      </c>
      <c r="M955" s="88">
        <v>0</v>
      </c>
      <c r="N955" s="75" t="s">
        <v>85</v>
      </c>
      <c r="O955" s="75" t="s">
        <v>437</v>
      </c>
      <c r="P955" s="89">
        <v>7.69</v>
      </c>
      <c r="Q955" s="90">
        <f>(17/100+7.6/100+1.65/100)*P955</f>
        <v>2.018625</v>
      </c>
      <c r="R955" s="90"/>
      <c r="S955" s="90"/>
      <c r="T955" s="90"/>
      <c r="U955" s="90"/>
      <c r="V955" s="90">
        <f>+P955-Q955+R955+S955+T955+U955</f>
        <v>5.671375</v>
      </c>
      <c r="W955" s="91">
        <f>(1.02/100)</f>
        <v>1.02E-2</v>
      </c>
      <c r="X955" s="91">
        <v>4.8E-3</v>
      </c>
      <c r="Y955" s="91">
        <v>0.17</v>
      </c>
      <c r="Z955" s="91">
        <v>1.65E-2</v>
      </c>
      <c r="AA955" s="91">
        <v>7.6E-2</v>
      </c>
      <c r="AB955" s="91">
        <f>SUM(W955:AA955)</f>
        <v>0.2775</v>
      </c>
      <c r="AC955" s="75">
        <v>3</v>
      </c>
      <c r="AD955" s="92">
        <f>IF(AL955="","",+AC955*AL955)</f>
        <v>43.348089171974536</v>
      </c>
      <c r="AE955" s="93">
        <f>IF(AL955="","",+AL955*AB955)</f>
        <v>4.009698248407645</v>
      </c>
      <c r="AF955" s="92">
        <f>IF(AL955="","",+AL955-AE955)</f>
        <v>10.4396648089172</v>
      </c>
      <c r="AG955" s="93">
        <f>+V955</f>
        <v>5.671375</v>
      </c>
      <c r="AH955" s="92">
        <f>IF(AF955="","",+AF955-AG955)</f>
        <v>4.7682898089172</v>
      </c>
      <c r="AI955" s="92">
        <f>IF(AH955="","",+AH955*AC955)</f>
        <v>14.304869426751601</v>
      </c>
      <c r="AJ955" s="93">
        <v>12.99</v>
      </c>
      <c r="AK955" s="94">
        <v>0.33</v>
      </c>
      <c r="AL955" s="93">
        <f>IF(V955=0,"",V955/(1-AB955-AK955))</f>
        <v>14.449363057324845</v>
      </c>
      <c r="AM955" s="95">
        <v>0.33</v>
      </c>
      <c r="AN955" s="93">
        <f>IF(V955=0,"",V955/(1-AB955-AM955))</f>
        <v>14.449363057324845</v>
      </c>
      <c r="AO955" s="96">
        <v>1.2</v>
      </c>
      <c r="AP955" s="93">
        <f>IF(BD!AJ955="","",BD!AJ955*BD!AO955)</f>
        <v>15.588</v>
      </c>
      <c r="AQ955" s="91">
        <f>BD!AM955/BD!AK955-1</f>
        <v>0</v>
      </c>
      <c r="AR955" s="91">
        <f>IF(BD!AN955="","",IF(BD!AJ955="","",BD!AN955/BD!AJ955-1))</f>
        <v>0.11234511603732455</v>
      </c>
      <c r="AS955" s="91" t="str">
        <f>IF(BD!AN955="","",IF(BD!AN955&lt;BD!AL955,"ABAIXO DA META","DENTRO DA META"))</f>
        <v>DENTRO DA META</v>
      </c>
      <c r="AT955" s="91" t="str">
        <f>IF(BD!AJ955="","EM ANÁLISE",IF(BD!AP955&gt;=BD!AN955,"GO", "NO GO"))</f>
        <v>GO</v>
      </c>
      <c r="AU955" s="97">
        <f>IF(AN955="","",+BD!$AN955-AJ955)</f>
        <v>1.459363057324845</v>
      </c>
      <c r="AV955" s="98"/>
      <c r="AW955" s="90">
        <f>BD!P955*BD!AC955</f>
        <v>23.07</v>
      </c>
      <c r="AX955" s="90">
        <f>BD!V955*BD!AC955</f>
        <v>17.014125</v>
      </c>
      <c r="AY955" s="90">
        <f>IF(BD!AN955="","",BD!AN955*BD!AC955)</f>
        <v>43.348089171974536</v>
      </c>
      <c r="AZ955" s="75" t="s">
        <v>5272</v>
      </c>
      <c r="BA955" s="75"/>
      <c r="BB955" s="75"/>
      <c r="BC955" s="75"/>
      <c r="BD955" s="99" t="s">
        <v>5257</v>
      </c>
      <c r="BE955" s="100" t="s">
        <v>4</v>
      </c>
      <c r="BF955" s="100" t="s">
        <v>4</v>
      </c>
      <c r="BG955" s="99" t="s">
        <v>5258</v>
      </c>
      <c r="BH955" s="101"/>
      <c r="BI955" s="101"/>
      <c r="BJ955" s="101"/>
      <c r="BK955" s="101"/>
      <c r="BL955" s="101"/>
      <c r="BM955" s="101"/>
      <c r="BN955" s="101"/>
      <c r="BO955" s="103"/>
      <c r="BP955" s="99">
        <v>140.622</v>
      </c>
      <c r="BQ955" s="99">
        <v>121</v>
      </c>
      <c r="BR955" s="101"/>
      <c r="BS955" s="99" t="s">
        <v>5260</v>
      </c>
      <c r="BT955" s="99" t="s">
        <v>5261</v>
      </c>
      <c r="BU955" s="99">
        <v>5102</v>
      </c>
      <c r="BV955" s="99"/>
      <c r="BW955" s="99"/>
      <c r="BX955" s="99"/>
      <c r="BY955" s="99"/>
      <c r="BZ955" s="99"/>
      <c r="CA955" s="99"/>
      <c r="CB955" s="99"/>
      <c r="CC955" s="99">
        <v>102</v>
      </c>
      <c r="CD955" s="99">
        <v>8</v>
      </c>
      <c r="CE955" s="99">
        <v>8</v>
      </c>
      <c r="CF955" s="99"/>
      <c r="CG955" s="37" t="e">
        <f>VLOOKUP(Table_1[[#This Row],[EAN]],'[1]Planilha1'!$E:$R,13,0)</f>
        <v>#N/A</v>
      </c>
      <c r="CI955" s="188">
        <f>IF(Table_1[[#This Row],[STATUS MERCADO]]="GO",Table_1[[#This Row],[M. BRUTA TOTAL]],0)</f>
        <v>14.304869426751601</v>
      </c>
      <c r="CJ955" s="188">
        <f>IF(Table_1[[#This Row],[STATUS MERCADO]]="GO",Table_1[[#This Row],[PV UNIT. REALIZADO]]*Table_1[[#This Row],[QUANTIDADE]],0)</f>
        <v>43.348089171974536</v>
      </c>
    </row>
    <row r="956" ht="15" hidden="1">
      <c r="A956" s="7"/>
      <c r="B956" s="84" t="s">
        <v>79</v>
      </c>
      <c r="C956" s="85">
        <v>221158</v>
      </c>
      <c r="D956" s="85">
        <v>1444</v>
      </c>
      <c r="E956" s="85">
        <v>7898337980286</v>
      </c>
      <c r="F956" s="86" t="s">
        <v>668</v>
      </c>
      <c r="G956" s="75" t="s">
        <v>17</v>
      </c>
      <c r="H956" s="75">
        <v>3870</v>
      </c>
      <c r="I956" s="87" t="s">
        <v>666</v>
      </c>
      <c r="J956" s="75" t="s">
        <v>667</v>
      </c>
      <c r="K956" s="88" t="s">
        <v>84</v>
      </c>
      <c r="L956" s="88">
        <v>3</v>
      </c>
      <c r="M956" s="88">
        <v>0</v>
      </c>
      <c r="N956" s="75" t="s">
        <v>85</v>
      </c>
      <c r="O956" s="75" t="s">
        <v>437</v>
      </c>
      <c r="P956" s="89">
        <v>7.69</v>
      </c>
      <c r="Q956" s="90">
        <f>(17/100+7.6/100+1.65/100)*P956</f>
        <v>2.018625</v>
      </c>
      <c r="R956" s="90"/>
      <c r="S956" s="90"/>
      <c r="T956" s="90"/>
      <c r="U956" s="90"/>
      <c r="V956" s="90">
        <f>+P956-Q956+R956+S956+T956+U956</f>
        <v>5.671375</v>
      </c>
      <c r="W956" s="91">
        <f>(1.02/100)</f>
        <v>1.02E-2</v>
      </c>
      <c r="X956" s="91">
        <v>4.8E-3</v>
      </c>
      <c r="Y956" s="91">
        <v>0.17</v>
      </c>
      <c r="Z956" s="91">
        <v>1.65E-2</v>
      </c>
      <c r="AA956" s="91">
        <v>7.6E-2</v>
      </c>
      <c r="AB956" s="91">
        <f>SUM(W956:AA956)</f>
        <v>0.2775</v>
      </c>
      <c r="AC956" s="75">
        <v>3</v>
      </c>
      <c r="AD956" s="92">
        <f>IF(AL956="","",+AC956*AL956)</f>
        <v>43.348089171974536</v>
      </c>
      <c r="AE956" s="93">
        <f>IF(AL956="","",+AL956*AB956)</f>
        <v>4.009698248407645</v>
      </c>
      <c r="AF956" s="92">
        <f>IF(AL956="","",+AL956-AE956)</f>
        <v>10.4396648089172</v>
      </c>
      <c r="AG956" s="93">
        <f>+V956</f>
        <v>5.671375</v>
      </c>
      <c r="AH956" s="92">
        <f>IF(AF956="","",+AF956-AG956)</f>
        <v>4.7682898089172</v>
      </c>
      <c r="AI956" s="92">
        <f>IF(AH956="","",+AH956*AC956)</f>
        <v>14.304869426751601</v>
      </c>
      <c r="AJ956" s="93">
        <v>12.99</v>
      </c>
      <c r="AK956" s="94">
        <v>0.33</v>
      </c>
      <c r="AL956" s="93">
        <f>IF(V956=0,"",V956/(1-AB956-AK956))</f>
        <v>14.449363057324845</v>
      </c>
      <c r="AM956" s="95">
        <v>0.33</v>
      </c>
      <c r="AN956" s="93">
        <f>IF(V956=0,"",V956/(1-AB956-AM956))</f>
        <v>14.449363057324845</v>
      </c>
      <c r="AO956" s="96">
        <v>1.2</v>
      </c>
      <c r="AP956" s="93">
        <f>IF(BD!AJ956="","",BD!AJ956*BD!AO956)</f>
        <v>15.588</v>
      </c>
      <c r="AQ956" s="91">
        <f>BD!AM956/BD!AK956-1</f>
        <v>0</v>
      </c>
      <c r="AR956" s="91">
        <f>IF(BD!AN956="","",IF(BD!AJ956="","",BD!AN956/BD!AJ956-1))</f>
        <v>0.11234511603732455</v>
      </c>
      <c r="AS956" s="91" t="str">
        <f>IF(BD!AN956="","",IF(BD!AN956&lt;BD!AL956,"ABAIXO DA META","DENTRO DA META"))</f>
        <v>DENTRO DA META</v>
      </c>
      <c r="AT956" s="91" t="str">
        <f>IF(BD!AJ956="","EM ANÁLISE",IF(BD!AP956&gt;=BD!AN956,"GO", "NO GO"))</f>
        <v>GO</v>
      </c>
      <c r="AU956" s="97">
        <f>IF(AN956="","",+BD!$AN956-AJ956)</f>
        <v>1.459363057324845</v>
      </c>
      <c r="AV956" s="98"/>
      <c r="AW956" s="90">
        <f>BD!P956*BD!AC956</f>
        <v>23.07</v>
      </c>
      <c r="AX956" s="90">
        <f>BD!V956*BD!AC956</f>
        <v>17.014125</v>
      </c>
      <c r="AY956" s="90">
        <f>IF(BD!AN956="","",BD!AN956*BD!AC956)</f>
        <v>43.348089171974536</v>
      </c>
      <c r="AZ956" s="75" t="s">
        <v>5272</v>
      </c>
      <c r="BA956" s="75"/>
      <c r="BB956" s="75"/>
      <c r="BC956" s="75"/>
      <c r="BD956" s="99" t="s">
        <v>5257</v>
      </c>
      <c r="BE956" s="100" t="s">
        <v>4</v>
      </c>
      <c r="BF956" s="100" t="s">
        <v>4</v>
      </c>
      <c r="BG956" s="99" t="s">
        <v>5258</v>
      </c>
      <c r="BH956" s="101"/>
      <c r="BI956" s="101"/>
      <c r="BJ956" s="101"/>
      <c r="BK956" s="101"/>
      <c r="BL956" s="101"/>
      <c r="BM956" s="101"/>
      <c r="BN956" s="101"/>
      <c r="BO956" s="103"/>
      <c r="BP956" s="99">
        <v>140.622</v>
      </c>
      <c r="BQ956" s="99">
        <v>121</v>
      </c>
      <c r="BR956" s="101"/>
      <c r="BS956" s="99" t="s">
        <v>5260</v>
      </c>
      <c r="BT956" s="99" t="s">
        <v>5261</v>
      </c>
      <c r="BU956" s="99">
        <v>5102</v>
      </c>
      <c r="BV956" s="99"/>
      <c r="BW956" s="99"/>
      <c r="BX956" s="99"/>
      <c r="BY956" s="99"/>
      <c r="BZ956" s="99"/>
      <c r="CA956" s="99"/>
      <c r="CB956" s="99"/>
      <c r="CC956" s="99">
        <v>102</v>
      </c>
      <c r="CD956" s="99">
        <v>8</v>
      </c>
      <c r="CE956" s="99">
        <v>8</v>
      </c>
      <c r="CF956" s="99"/>
      <c r="CG956" s="37" t="e">
        <f>VLOOKUP(Table_1[[#This Row],[EAN]],'[1]Planilha1'!$E:$R,13,0)</f>
        <v>#N/A</v>
      </c>
      <c r="CI956" s="188">
        <f>IF(Table_1[[#This Row],[STATUS MERCADO]]="GO",Table_1[[#This Row],[M. BRUTA TOTAL]],0)</f>
        <v>14.304869426751601</v>
      </c>
      <c r="CJ956" s="188">
        <f>IF(Table_1[[#This Row],[STATUS MERCADO]]="GO",Table_1[[#This Row],[PV UNIT. REALIZADO]]*Table_1[[#This Row],[QUANTIDADE]],0)</f>
        <v>43.348089171974536</v>
      </c>
    </row>
    <row r="957" ht="15" hidden="1">
      <c r="A957" s="7"/>
      <c r="B957" s="84" t="s">
        <v>79</v>
      </c>
      <c r="C957" s="75">
        <v>221161</v>
      </c>
      <c r="D957" s="75">
        <v>1442</v>
      </c>
      <c r="E957" s="85">
        <v>7898337980187</v>
      </c>
      <c r="F957" s="86" t="s">
        <v>669</v>
      </c>
      <c r="G957" s="75" t="s">
        <v>17</v>
      </c>
      <c r="H957" s="75">
        <v>3870</v>
      </c>
      <c r="I957" s="87" t="s">
        <v>666</v>
      </c>
      <c r="J957" s="75" t="s">
        <v>667</v>
      </c>
      <c r="K957" s="88" t="s">
        <v>84</v>
      </c>
      <c r="L957" s="88">
        <v>3</v>
      </c>
      <c r="M957" s="88">
        <v>0</v>
      </c>
      <c r="N957" s="75" t="s">
        <v>85</v>
      </c>
      <c r="O957" s="105">
        <v>27152731000109</v>
      </c>
      <c r="P957" s="89"/>
      <c r="Q957" s="90">
        <f>(17/100+7.6/100+1.65/100)*P957</f>
        <v>0</v>
      </c>
      <c r="R957" s="90"/>
      <c r="S957" s="90"/>
      <c r="T957" s="90"/>
      <c r="U957" s="90"/>
      <c r="V957" s="90">
        <f>+P957-Q957+R957+S957+T957+U957</f>
        <v>0</v>
      </c>
      <c r="W957" s="91">
        <f>(1.02/100)</f>
        <v>1.02E-2</v>
      </c>
      <c r="X957" s="91">
        <v>4.8E-3</v>
      </c>
      <c r="Y957" s="91">
        <v>0.17</v>
      </c>
      <c r="Z957" s="91">
        <v>1.65E-2</v>
      </c>
      <c r="AA957" s="91">
        <v>7.6E-2</v>
      </c>
      <c r="AB957" s="91">
        <f>SUM(W957:AA957)</f>
        <v>0.2775</v>
      </c>
      <c r="AC957" s="75">
        <v>3</v>
      </c>
      <c r="AD957" s="92">
        <f>IF(AL957="","",+AC957*AL957)</f>
      </c>
      <c r="AE957" s="93">
        <f>IF(AL957="","",+AL957*AB957)</f>
      </c>
      <c r="AF957" s="92">
        <f>IF(AL957="","",+AL957-AE957)</f>
      </c>
      <c r="AG957" s="93">
        <f>+V957</f>
        <v>0</v>
      </c>
      <c r="AH957" s="92">
        <f>IF(AF957="","",+AF957-AG957)</f>
      </c>
      <c r="AI957" s="92">
        <f>IF(AH957="","",+AH957*AC957)</f>
      </c>
      <c r="AJ957" s="93"/>
      <c r="AK957" s="94">
        <v>0.33</v>
      </c>
      <c r="AL957" s="93">
        <f>IF(V957=0,"",V957/(1-AB957-AK957))</f>
      </c>
      <c r="AM957" s="95">
        <v>0.33</v>
      </c>
      <c r="AN957" s="93">
        <f>IF(V957=0,"",V957/(1-AB957-AM957))</f>
      </c>
      <c r="AO957" s="96">
        <v>1.2</v>
      </c>
      <c r="AP957" s="93">
        <f>IF(BD!AJ957="","",BD!AJ957*BD!AO957)</f>
      </c>
      <c r="AQ957" s="91">
        <f>BD!AM957/BD!AK957-1</f>
        <v>0</v>
      </c>
      <c r="AR957" s="91">
        <f>IF(BD!AN957="","",IF(BD!AJ957="","",BD!AN957/BD!AJ957-1))</f>
      </c>
      <c r="AS957" s="91">
        <f>IF(BD!AN957="","",IF(BD!AN957&lt;BD!AL957,"ABAIXO DA META","DENTRO DA META"))</f>
      </c>
      <c r="AT957" s="91" t="str">
        <f>IF(BD!AJ957="","EM ANÁLISE",IF(BD!AP957&gt;=BD!AN957,"GO", "NO GO"))</f>
        <v>EM ANÁLISE</v>
      </c>
      <c r="AU957" s="97">
        <f>IF(AN957="","",+BD!$AN957-AJ957)</f>
      </c>
      <c r="AV957" s="98"/>
      <c r="AW957" s="90">
        <f>BD!P957*BD!AC957</f>
        <v>0</v>
      </c>
      <c r="AX957" s="90">
        <f>BD!V957*BD!AC957</f>
        <v>0</v>
      </c>
      <c r="AY957" s="90">
        <f>IF(BD!AN957="","",BD!AN957*BD!AC957)</f>
      </c>
      <c r="AZ957" s="75" t="s">
        <v>123</v>
      </c>
      <c r="BA957" s="75"/>
      <c r="BB957" s="75"/>
      <c r="BC957" s="75"/>
      <c r="BD957" s="104"/>
      <c r="BE957" s="104"/>
      <c r="BF957" s="101"/>
      <c r="BG957" s="101"/>
      <c r="BH957" s="101"/>
      <c r="BI957" s="101"/>
      <c r="BJ957" s="101"/>
      <c r="BK957" s="101"/>
      <c r="BL957" s="101"/>
      <c r="BM957" s="101"/>
      <c r="BN957" s="101"/>
      <c r="BO957" s="103"/>
      <c r="BP957" s="101"/>
      <c r="BQ957" s="101"/>
      <c r="BR957" s="101"/>
      <c r="BS957" s="101"/>
      <c r="BT957" s="101"/>
      <c r="BU957" s="101"/>
      <c r="BV957" s="101"/>
      <c r="BW957" s="101"/>
      <c r="BX957" s="101"/>
      <c r="BY957" s="101"/>
      <c r="BZ957" s="101"/>
      <c r="CA957" s="101"/>
      <c r="CB957" s="101"/>
      <c r="CC957" s="101"/>
      <c r="CD957" s="101"/>
      <c r="CE957" s="101"/>
      <c r="CF957" s="101"/>
      <c r="CG957" s="37" t="e">
        <f>VLOOKUP(Table_1[[#This Row],[EAN]],'[1]Planilha1'!$E:$R,13,0)</f>
        <v>#N/A</v>
      </c>
      <c r="CI957" s="188">
        <f>IF(Table_1[[#This Row],[STATUS MERCADO]]="GO",Table_1[[#This Row],[M. BRUTA TOTAL]],0)</f>
        <v>0</v>
      </c>
      <c r="CJ957" s="188">
        <f>IF(Table_1[[#This Row],[STATUS MERCADO]]="GO",Table_1[[#This Row],[PV UNIT. REALIZADO]]*Table_1[[#This Row],[QUANTIDADE]],0)</f>
        <v>0</v>
      </c>
    </row>
    <row r="958" ht="15" hidden="1">
      <c r="A958" s="7"/>
      <c r="B958" s="84" t="s">
        <v>79</v>
      </c>
      <c r="C958" s="75">
        <v>221162</v>
      </c>
      <c r="D958" s="75">
        <v>1440</v>
      </c>
      <c r="E958" s="85">
        <v>7898337980064</v>
      </c>
      <c r="F958" s="86" t="s">
        <v>670</v>
      </c>
      <c r="G958" s="75" t="s">
        <v>17</v>
      </c>
      <c r="H958" s="75">
        <v>3870</v>
      </c>
      <c r="I958" s="87" t="s">
        <v>666</v>
      </c>
      <c r="J958" s="75" t="s">
        <v>667</v>
      </c>
      <c r="K958" s="88" t="s">
        <v>84</v>
      </c>
      <c r="L958" s="88">
        <v>3</v>
      </c>
      <c r="M958" s="88">
        <v>0</v>
      </c>
      <c r="N958" s="75" t="s">
        <v>85</v>
      </c>
      <c r="O958" s="105">
        <v>27152731000109</v>
      </c>
      <c r="P958" s="89"/>
      <c r="Q958" s="90">
        <f>(17/100+7.6/100+1.65/100)*P958</f>
        <v>0</v>
      </c>
      <c r="R958" s="90"/>
      <c r="S958" s="90"/>
      <c r="T958" s="90"/>
      <c r="U958" s="90"/>
      <c r="V958" s="90">
        <f>+P958-Q958+R958+S958+T958+U958</f>
        <v>0</v>
      </c>
      <c r="W958" s="91">
        <f>(1.02/100)</f>
        <v>1.02E-2</v>
      </c>
      <c r="X958" s="91">
        <v>4.8E-3</v>
      </c>
      <c r="Y958" s="91">
        <v>0.17</v>
      </c>
      <c r="Z958" s="91">
        <v>1.65E-2</v>
      </c>
      <c r="AA958" s="91">
        <v>7.6E-2</v>
      </c>
      <c r="AB958" s="91">
        <f>SUM(W958:AA958)</f>
        <v>0.2775</v>
      </c>
      <c r="AC958" s="75">
        <v>3</v>
      </c>
      <c r="AD958" s="92">
        <f>IF(AL958="","",+AC958*AL958)</f>
      </c>
      <c r="AE958" s="93">
        <f>IF(AL958="","",+AL958*AB958)</f>
      </c>
      <c r="AF958" s="92">
        <f>IF(AL958="","",+AL958-AE958)</f>
      </c>
      <c r="AG958" s="93">
        <f>+V958</f>
        <v>0</v>
      </c>
      <c r="AH958" s="92">
        <f>IF(AF958="","",+AF958-AG958)</f>
      </c>
      <c r="AI958" s="92">
        <f>IF(AH958="","",+AH958*AC958)</f>
      </c>
      <c r="AJ958" s="93"/>
      <c r="AK958" s="94">
        <v>0.33</v>
      </c>
      <c r="AL958" s="93">
        <f>IF(V958=0,"",V958/(1-AB958-AK958))</f>
      </c>
      <c r="AM958" s="95">
        <v>0.33</v>
      </c>
      <c r="AN958" s="93">
        <f>IF(V958=0,"",V958/(1-AB958-AM958))</f>
      </c>
      <c r="AO958" s="96">
        <v>1.2</v>
      </c>
      <c r="AP958" s="93">
        <f>IF(BD!AJ958="","",BD!AJ958*BD!AO958)</f>
      </c>
      <c r="AQ958" s="91">
        <f>BD!AM958/BD!AK958-1</f>
        <v>0</v>
      </c>
      <c r="AR958" s="91">
        <f>IF(BD!AN958="","",IF(BD!AJ958="","",BD!AN958/BD!AJ958-1))</f>
      </c>
      <c r="AS958" s="91">
        <f>IF(BD!AN958="","",IF(BD!AN958&lt;BD!AL958,"ABAIXO DA META","DENTRO DA META"))</f>
      </c>
      <c r="AT958" s="91" t="str">
        <f>IF(BD!AJ958="","EM ANÁLISE",IF(BD!AP958&gt;=BD!AN958,"GO", "NO GO"))</f>
        <v>EM ANÁLISE</v>
      </c>
      <c r="AU958" s="97">
        <f>IF(AN958="","",+BD!$AN958-AJ958)</f>
      </c>
      <c r="AV958" s="98"/>
      <c r="AW958" s="90">
        <f>BD!P958*BD!AC958</f>
        <v>0</v>
      </c>
      <c r="AX958" s="90">
        <f>BD!V958*BD!AC958</f>
        <v>0</v>
      </c>
      <c r="AY958" s="90">
        <f>IF(BD!AN958="","",BD!AN958*BD!AC958)</f>
      </c>
      <c r="AZ958" s="75" t="s">
        <v>123</v>
      </c>
      <c r="BA958" s="75"/>
      <c r="BB958" s="75"/>
      <c r="BC958" s="75"/>
      <c r="BD958" s="104"/>
      <c r="BE958" s="104"/>
      <c r="BF958" s="101"/>
      <c r="BG958" s="101"/>
      <c r="BH958" s="101"/>
      <c r="BI958" s="101"/>
      <c r="BJ958" s="101"/>
      <c r="BK958" s="101"/>
      <c r="BL958" s="101"/>
      <c r="BM958" s="101"/>
      <c r="BN958" s="101"/>
      <c r="BO958" s="103"/>
      <c r="BP958" s="101"/>
      <c r="BQ958" s="101"/>
      <c r="BR958" s="101"/>
      <c r="BS958" s="101"/>
      <c r="BT958" s="101"/>
      <c r="BU958" s="101"/>
      <c r="BV958" s="101"/>
      <c r="BW958" s="101"/>
      <c r="BX958" s="101"/>
      <c r="BY958" s="101"/>
      <c r="BZ958" s="101"/>
      <c r="CA958" s="101"/>
      <c r="CB958" s="101"/>
      <c r="CC958" s="101"/>
      <c r="CD958" s="101"/>
      <c r="CE958" s="101"/>
      <c r="CF958" s="101"/>
      <c r="CG958" s="37" t="e">
        <f>VLOOKUP(Table_1[[#This Row],[EAN]],'[1]Planilha1'!$E:$R,13,0)</f>
        <v>#N/A</v>
      </c>
      <c r="CI958" s="188">
        <f>IF(Table_1[[#This Row],[STATUS MERCADO]]="GO",Table_1[[#This Row],[M. BRUTA TOTAL]],0)</f>
        <v>0</v>
      </c>
      <c r="CJ958" s="188">
        <f>IF(Table_1[[#This Row],[STATUS MERCADO]]="GO",Table_1[[#This Row],[PV UNIT. REALIZADO]]*Table_1[[#This Row],[QUANTIDADE]],0)</f>
        <v>0</v>
      </c>
    </row>
    <row r="959" ht="15" hidden="1">
      <c r="A959" s="7"/>
      <c r="B959" s="84" t="s">
        <v>79</v>
      </c>
      <c r="C959" s="75">
        <v>221163</v>
      </c>
      <c r="D959" s="75">
        <v>597848</v>
      </c>
      <c r="E959" s="85">
        <v>7894904597840</v>
      </c>
      <c r="F959" s="86" t="s">
        <v>671</v>
      </c>
      <c r="G959" s="75" t="s">
        <v>14</v>
      </c>
      <c r="H959" s="75">
        <v>2590</v>
      </c>
      <c r="I959" s="87" t="s">
        <v>672</v>
      </c>
      <c r="J959" s="75" t="s">
        <v>673</v>
      </c>
      <c r="K959" s="88" t="s">
        <v>84</v>
      </c>
      <c r="L959" s="88">
        <v>25</v>
      </c>
      <c r="M959" s="88">
        <v>4</v>
      </c>
      <c r="N959" s="75" t="s">
        <v>85</v>
      </c>
      <c r="O959" s="75" t="s">
        <v>155</v>
      </c>
      <c r="P959" s="89"/>
      <c r="Q959" s="90">
        <f>(17/100+7.6/100+1.65/100)*P959</f>
        <v>0</v>
      </c>
      <c r="R959" s="90"/>
      <c r="S959" s="90"/>
      <c r="T959" s="90"/>
      <c r="U959" s="90"/>
      <c r="V959" s="90">
        <f>+P959-Q959+R959+S959+T959+U959</f>
        <v>0</v>
      </c>
      <c r="W959" s="91">
        <f>(1.02/100)</f>
        <v>1.02E-2</v>
      </c>
      <c r="X959" s="91">
        <v>4.8E-3</v>
      </c>
      <c r="Y959" s="91">
        <v>0.17</v>
      </c>
      <c r="Z959" s="91">
        <v>1.65E-2</v>
      </c>
      <c r="AA959" s="91">
        <v>7.6E-2</v>
      </c>
      <c r="AB959" s="91">
        <f>SUM(W959:AA959)</f>
        <v>0.2775</v>
      </c>
      <c r="AC959" s="75">
        <v>25</v>
      </c>
      <c r="AD959" s="92">
        <f>IF(AL959="","",+AC959*AL959)</f>
      </c>
      <c r="AE959" s="93">
        <f>IF(AL959="","",+AL959*AB959)</f>
      </c>
      <c r="AF959" s="92">
        <f>IF(AL959="","",+AL959-AE959)</f>
      </c>
      <c r="AG959" s="93">
        <f>+V959</f>
        <v>0</v>
      </c>
      <c r="AH959" s="92">
        <f>IF(AF959="","",+AF959-AG959)</f>
      </c>
      <c r="AI959" s="92">
        <f>IF(AH959="","",+AH959*AC959)</f>
      </c>
      <c r="AJ959" s="93"/>
      <c r="AK959" s="94">
        <v>0.33</v>
      </c>
      <c r="AL959" s="93">
        <f>IF(V959=0,"",V959/(1-AB959-AK959))</f>
      </c>
      <c r="AM959" s="95">
        <v>0.33</v>
      </c>
      <c r="AN959" s="93">
        <f>IF(V959=0,"",V959/(1-AB959-AM959))</f>
      </c>
      <c r="AO959" s="96">
        <v>1.2</v>
      </c>
      <c r="AP959" s="93">
        <f>IF(BD!AJ959="","",BD!AJ959*BD!AO959)</f>
      </c>
      <c r="AQ959" s="91">
        <f>BD!AM959/BD!AK959-1</f>
        <v>0</v>
      </c>
      <c r="AR959" s="91">
        <f>IF(BD!AN959="","",IF(BD!AJ959="","",BD!AN959/BD!AJ959-1))</f>
      </c>
      <c r="AS959" s="91">
        <f>IF(BD!AN959="","",IF(BD!AN959&lt;BD!AL959,"ABAIXO DA META","DENTRO DA META"))</f>
      </c>
      <c r="AT959" s="91" t="str">
        <f>IF(BD!AJ959="","EM ANÁLISE",IF(BD!AP959&gt;=BD!AN959,"GO", "NO GO"))</f>
        <v>EM ANÁLISE</v>
      </c>
      <c r="AU959" s="97">
        <f>IF(AN959="","",+BD!$AN959-AJ959)</f>
      </c>
      <c r="AV959" s="98"/>
      <c r="AW959" s="90">
        <f>BD!P959*BD!AC959</f>
        <v>0</v>
      </c>
      <c r="AX959" s="90">
        <f>BD!V959*BD!AC959</f>
        <v>0</v>
      </c>
      <c r="AY959" s="90">
        <f>IF(BD!AN959="","",BD!AN959*BD!AC959)</f>
      </c>
      <c r="AZ959" s="75" t="s">
        <v>123</v>
      </c>
      <c r="BA959" s="75"/>
      <c r="BB959" s="75"/>
      <c r="BC959" s="75"/>
      <c r="BD959" s="104"/>
      <c r="BE959" s="104"/>
      <c r="BF959" s="101"/>
      <c r="BG959" s="101"/>
      <c r="BH959" s="101"/>
      <c r="BI959" s="101"/>
      <c r="BJ959" s="101"/>
      <c r="BK959" s="101"/>
      <c r="BL959" s="101"/>
      <c r="BM959" s="101"/>
      <c r="BN959" s="101"/>
      <c r="BO959" s="103"/>
      <c r="BP959" s="101"/>
      <c r="BQ959" s="101"/>
      <c r="BR959" s="101"/>
      <c r="BS959" s="101"/>
      <c r="BT959" s="101"/>
      <c r="BU959" s="101"/>
      <c r="BV959" s="101"/>
      <c r="BW959" s="101"/>
      <c r="BX959" s="101"/>
      <c r="BY959" s="101"/>
      <c r="BZ959" s="101"/>
      <c r="CA959" s="101"/>
      <c r="CB959" s="101"/>
      <c r="CC959" s="101"/>
      <c r="CD959" s="101"/>
      <c r="CE959" s="101"/>
      <c r="CF959" s="101"/>
      <c r="CG959" s="37" t="e">
        <f>VLOOKUP(Table_1[[#This Row],[EAN]],'[1]Planilha1'!$E:$R,13,0)</f>
        <v>#N/A</v>
      </c>
      <c r="CI959" s="188">
        <f>IF(Table_1[[#This Row],[STATUS MERCADO]]="GO",Table_1[[#This Row],[M. BRUTA TOTAL]],0)</f>
        <v>0</v>
      </c>
      <c r="CJ959" s="188">
        <f>IF(Table_1[[#This Row],[STATUS MERCADO]]="GO",Table_1[[#This Row],[PV UNIT. REALIZADO]]*Table_1[[#This Row],[QUANTIDADE]],0)</f>
        <v>0</v>
      </c>
    </row>
    <row r="960" ht="15" hidden="1">
      <c r="A960" s="7"/>
      <c r="B960" s="84" t="s">
        <v>79</v>
      </c>
      <c r="C960" s="85">
        <v>221164</v>
      </c>
      <c r="D960" s="85">
        <v>29</v>
      </c>
      <c r="E960" s="85">
        <v>7898937868441</v>
      </c>
      <c r="F960" s="86" t="s">
        <v>674</v>
      </c>
      <c r="G960" s="75" t="s">
        <v>16</v>
      </c>
      <c r="H960" s="75">
        <v>2670</v>
      </c>
      <c r="I960" s="87" t="s">
        <v>675</v>
      </c>
      <c r="J960" s="75" t="s">
        <v>609</v>
      </c>
      <c r="K960" s="88" t="s">
        <v>84</v>
      </c>
      <c r="L960" s="88">
        <v>1</v>
      </c>
      <c r="M960" s="88">
        <v>0</v>
      </c>
      <c r="N960" s="75" t="s">
        <v>85</v>
      </c>
      <c r="O960" s="75" t="s">
        <v>437</v>
      </c>
      <c r="P960" s="89">
        <v>6.73</v>
      </c>
      <c r="Q960" s="90">
        <f>(17/100+7.6/100+1.65/100)*P960</f>
        <v>1.7666250000000001</v>
      </c>
      <c r="R960" s="90"/>
      <c r="S960" s="90"/>
      <c r="T960" s="90"/>
      <c r="U960" s="90"/>
      <c r="V960" s="90">
        <f>+P960-Q960+R960+S960+T960+U960</f>
        <v>4.963375</v>
      </c>
      <c r="W960" s="91">
        <f>(1.02/100)</f>
        <v>1.02E-2</v>
      </c>
      <c r="X960" s="91">
        <v>4.8E-3</v>
      </c>
      <c r="Y960" s="91">
        <v>0.17</v>
      </c>
      <c r="Z960" s="91">
        <v>1.65E-2</v>
      </c>
      <c r="AA960" s="91">
        <v>7.6E-2</v>
      </c>
      <c r="AB960" s="91">
        <f>SUM(W960:AA960)</f>
        <v>0.2775</v>
      </c>
      <c r="AC960" s="75">
        <v>1</v>
      </c>
      <c r="AD960" s="92">
        <f>IF(AL960="","",+AC960*AL960)</f>
        <v>12.645541401273888</v>
      </c>
      <c r="AE960" s="93">
        <f>IF(AL960="","",+AL960*AB960)</f>
        <v>3.5091377388535046</v>
      </c>
      <c r="AF960" s="92">
        <f>IF(AL960="","",+AL960-AE960)</f>
        <v>9.136403662420385</v>
      </c>
      <c r="AG960" s="93">
        <f>+V960</f>
        <v>4.963375</v>
      </c>
      <c r="AH960" s="92">
        <f>IF(AF960="","",+AF960-AG960)</f>
        <v>4.173028662420385</v>
      </c>
      <c r="AI960" s="92">
        <f>IF(AH960="","",+AH960*AC960)</f>
        <v>4.173028662420385</v>
      </c>
      <c r="AJ960" s="93">
        <v>14.41</v>
      </c>
      <c r="AK960" s="94">
        <v>0.33</v>
      </c>
      <c r="AL960" s="93">
        <f>IF(V960=0,"",V960/(1-AB960-AK960))</f>
        <v>12.645541401273888</v>
      </c>
      <c r="AM960" s="95">
        <v>0.33</v>
      </c>
      <c r="AN960" s="93">
        <f>IF(V960=0,"",V960/(1-AB960-AM960))</f>
        <v>12.645541401273888</v>
      </c>
      <c r="AO960" s="96">
        <v>1.2</v>
      </c>
      <c r="AP960" s="93">
        <f>IF(BD!AJ960="","",BD!AJ960*BD!AO960)</f>
        <v>17.291999999999998</v>
      </c>
      <c r="AQ960" s="91">
        <f>BD!AM960/BD!AK960-1</f>
        <v>0</v>
      </c>
      <c r="AR960" s="91">
        <f>IF(BD!AN960="","",IF(BD!AJ960="","",BD!AN960/BD!AJ960-1))</f>
        <v>-0.12244681462360252</v>
      </c>
      <c r="AS960" s="91" t="str">
        <f>IF(BD!AN960="","",IF(BD!AN960&lt;BD!AL960,"ABAIXO DA META","DENTRO DA META"))</f>
        <v>DENTRO DA META</v>
      </c>
      <c r="AT960" s="91" t="str">
        <f>IF(BD!AJ960="","EM ANÁLISE",IF(BD!AP960&gt;=BD!AN960,"GO", "NO GO"))</f>
        <v>GO</v>
      </c>
      <c r="AU960" s="97">
        <f>IF(AN960="","",+BD!$AN960-AJ960)</f>
        <v>-1.7644585987261117</v>
      </c>
      <c r="AV960" s="98"/>
      <c r="AW960" s="90">
        <f>BD!P960*BD!AC960</f>
        <v>6.73</v>
      </c>
      <c r="AX960" s="90">
        <f>BD!V960*BD!AC960</f>
        <v>4.963375</v>
      </c>
      <c r="AY960" s="90">
        <f>IF(BD!AN960="","",BD!AN960*BD!AC960)</f>
        <v>12.645541401273888</v>
      </c>
      <c r="AZ960" s="75" t="s">
        <v>5272</v>
      </c>
      <c r="BA960" s="75"/>
      <c r="BB960" s="75"/>
      <c r="BC960" s="75"/>
      <c r="BD960" s="99" t="s">
        <v>5257</v>
      </c>
      <c r="BE960" s="100" t="s">
        <v>4</v>
      </c>
      <c r="BF960" s="100" t="s">
        <v>4</v>
      </c>
      <c r="BG960" s="99" t="s">
        <v>5258</v>
      </c>
      <c r="BH960" s="101"/>
      <c r="BI960" s="101"/>
      <c r="BJ960" s="101"/>
      <c r="BK960" s="101"/>
      <c r="BL960" s="101"/>
      <c r="BM960" s="101"/>
      <c r="BN960" s="101"/>
      <c r="BO960" s="103"/>
      <c r="BP960" s="99">
        <v>140.622</v>
      </c>
      <c r="BQ960" s="99">
        <v>121</v>
      </c>
      <c r="BR960" s="101"/>
      <c r="BS960" s="99" t="s">
        <v>5260</v>
      </c>
      <c r="BT960" s="99" t="s">
        <v>5261</v>
      </c>
      <c r="BU960" s="99">
        <v>5102</v>
      </c>
      <c r="BV960" s="99"/>
      <c r="BW960" s="99"/>
      <c r="BX960" s="99"/>
      <c r="BY960" s="99"/>
      <c r="BZ960" s="99"/>
      <c r="CA960" s="99"/>
      <c r="CB960" s="99"/>
      <c r="CC960" s="99">
        <v>102</v>
      </c>
      <c r="CD960" s="99">
        <v>8</v>
      </c>
      <c r="CE960" s="99">
        <v>8</v>
      </c>
      <c r="CF960" s="99"/>
      <c r="CG960" s="37" t="e">
        <f>VLOOKUP(Table_1[[#This Row],[EAN]],'[1]Planilha1'!$E:$R,13,0)</f>
        <v>#N/A</v>
      </c>
      <c r="CI960" s="188">
        <f>IF(Table_1[[#This Row],[STATUS MERCADO]]="GO",Table_1[[#This Row],[M. BRUTA TOTAL]],0)</f>
        <v>4.173028662420385</v>
      </c>
      <c r="CJ960" s="188">
        <f>IF(Table_1[[#This Row],[STATUS MERCADO]]="GO",Table_1[[#This Row],[PV UNIT. REALIZADO]]*Table_1[[#This Row],[QUANTIDADE]],0)</f>
        <v>12.645541401273888</v>
      </c>
    </row>
    <row r="961" ht="15" hidden="1">
      <c r="A961" s="7"/>
      <c r="B961" s="84" t="s">
        <v>79</v>
      </c>
      <c r="C961" s="85">
        <v>221165</v>
      </c>
      <c r="D961" s="85">
        <v>30</v>
      </c>
      <c r="E961" s="85">
        <v>7898937868458</v>
      </c>
      <c r="F961" s="86" t="s">
        <v>676</v>
      </c>
      <c r="G961" s="75" t="s">
        <v>16</v>
      </c>
      <c r="H961" s="75">
        <v>2670</v>
      </c>
      <c r="I961" s="87" t="s">
        <v>675</v>
      </c>
      <c r="J961" s="75" t="s">
        <v>609</v>
      </c>
      <c r="K961" s="88" t="s">
        <v>84</v>
      </c>
      <c r="L961" s="88">
        <v>1</v>
      </c>
      <c r="M961" s="88">
        <v>0</v>
      </c>
      <c r="N961" s="75" t="s">
        <v>85</v>
      </c>
      <c r="O961" s="75" t="s">
        <v>437</v>
      </c>
      <c r="P961" s="89">
        <v>6.73</v>
      </c>
      <c r="Q961" s="90">
        <f>(17/100+7.6/100+1.65/100)*P961</f>
        <v>1.7666250000000001</v>
      </c>
      <c r="R961" s="90"/>
      <c r="S961" s="90"/>
      <c r="T961" s="90"/>
      <c r="U961" s="90"/>
      <c r="V961" s="90">
        <f>+P961-Q961+R961+S961+T961+U961</f>
        <v>4.963375</v>
      </c>
      <c r="W961" s="91">
        <f>(1.02/100)</f>
        <v>1.02E-2</v>
      </c>
      <c r="X961" s="91">
        <v>4.8E-3</v>
      </c>
      <c r="Y961" s="91">
        <v>0.17</v>
      </c>
      <c r="Z961" s="91">
        <v>1.65E-2</v>
      </c>
      <c r="AA961" s="91">
        <v>7.6E-2</v>
      </c>
      <c r="AB961" s="91">
        <f>SUM(W961:AA961)</f>
        <v>0.2775</v>
      </c>
      <c r="AC961" s="75">
        <v>1</v>
      </c>
      <c r="AD961" s="92">
        <f>IF(AL961="","",+AC961*AL961)</f>
        <v>12.645541401273888</v>
      </c>
      <c r="AE961" s="93">
        <f>IF(AL961="","",+AL961*AB961)</f>
        <v>3.5091377388535046</v>
      </c>
      <c r="AF961" s="92">
        <f>IF(AL961="","",+AL961-AE961)</f>
        <v>9.136403662420385</v>
      </c>
      <c r="AG961" s="93">
        <f>+V961</f>
        <v>4.963375</v>
      </c>
      <c r="AH961" s="92">
        <f>IF(AF961="","",+AF961-AG961)</f>
        <v>4.173028662420385</v>
      </c>
      <c r="AI961" s="92">
        <f>IF(AH961="","",+AH961*AC961)</f>
        <v>4.173028662420385</v>
      </c>
      <c r="AJ961" s="93">
        <v>14.41</v>
      </c>
      <c r="AK961" s="94">
        <v>0.33</v>
      </c>
      <c r="AL961" s="93">
        <f>IF(V961=0,"",V961/(1-AB961-AK961))</f>
        <v>12.645541401273888</v>
      </c>
      <c r="AM961" s="95">
        <v>0.33</v>
      </c>
      <c r="AN961" s="93">
        <f>IF(V961=0,"",V961/(1-AB961-AM961))</f>
        <v>12.645541401273888</v>
      </c>
      <c r="AO961" s="96">
        <v>1.2</v>
      </c>
      <c r="AP961" s="93">
        <f>IF(BD!AJ961="","",BD!AJ961*BD!AO961)</f>
        <v>17.291999999999998</v>
      </c>
      <c r="AQ961" s="91">
        <f>BD!AM961/BD!AK961-1</f>
        <v>0</v>
      </c>
      <c r="AR961" s="91">
        <f>IF(BD!AN961="","",IF(BD!AJ961="","",BD!AN961/BD!AJ961-1))</f>
        <v>-0.12244681462360252</v>
      </c>
      <c r="AS961" s="91" t="str">
        <f>IF(BD!AN961="","",IF(BD!AN961&lt;BD!AL961,"ABAIXO DA META","DENTRO DA META"))</f>
        <v>DENTRO DA META</v>
      </c>
      <c r="AT961" s="91" t="str">
        <f>IF(BD!AJ961="","EM ANÁLISE",IF(BD!AP961&gt;=BD!AN961,"GO", "NO GO"))</f>
        <v>GO</v>
      </c>
      <c r="AU961" s="97">
        <f>IF(AN961="","",+BD!$AN961-AJ961)</f>
        <v>-1.7644585987261117</v>
      </c>
      <c r="AV961" s="98"/>
      <c r="AW961" s="90">
        <f>BD!P961*BD!AC961</f>
        <v>6.73</v>
      </c>
      <c r="AX961" s="90">
        <f>BD!V961*BD!AC961</f>
        <v>4.963375</v>
      </c>
      <c r="AY961" s="90">
        <f>IF(BD!AN961="","",BD!AN961*BD!AC961)</f>
        <v>12.645541401273888</v>
      </c>
      <c r="AZ961" s="75" t="s">
        <v>5272</v>
      </c>
      <c r="BA961" s="75"/>
      <c r="BB961" s="75"/>
      <c r="BC961" s="75"/>
      <c r="BD961" s="99" t="s">
        <v>5257</v>
      </c>
      <c r="BE961" s="100" t="s">
        <v>4</v>
      </c>
      <c r="BF961" s="100" t="s">
        <v>4</v>
      </c>
      <c r="BG961" s="99" t="s">
        <v>5258</v>
      </c>
      <c r="BH961" s="101"/>
      <c r="BI961" s="101"/>
      <c r="BJ961" s="101"/>
      <c r="BK961" s="101"/>
      <c r="BL961" s="101"/>
      <c r="BM961" s="101"/>
      <c r="BN961" s="101"/>
      <c r="BO961" s="103"/>
      <c r="BP961" s="99">
        <v>140.622</v>
      </c>
      <c r="BQ961" s="99">
        <v>121</v>
      </c>
      <c r="BR961" s="101"/>
      <c r="BS961" s="99" t="s">
        <v>5260</v>
      </c>
      <c r="BT961" s="99" t="s">
        <v>5261</v>
      </c>
      <c r="BU961" s="99">
        <v>5102</v>
      </c>
      <c r="BV961" s="99"/>
      <c r="BW961" s="99"/>
      <c r="BX961" s="99"/>
      <c r="BY961" s="99"/>
      <c r="BZ961" s="99"/>
      <c r="CA961" s="99"/>
      <c r="CB961" s="99"/>
      <c r="CC961" s="99">
        <v>102</v>
      </c>
      <c r="CD961" s="99">
        <v>8</v>
      </c>
      <c r="CE961" s="99">
        <v>8</v>
      </c>
      <c r="CF961" s="99"/>
      <c r="CG961" s="37" t="e">
        <f>VLOOKUP(Table_1[[#This Row],[EAN]],'[1]Planilha1'!$E:$R,13,0)</f>
        <v>#N/A</v>
      </c>
      <c r="CI961" s="188">
        <f>IF(Table_1[[#This Row],[STATUS MERCADO]]="GO",Table_1[[#This Row],[M. BRUTA TOTAL]],0)</f>
        <v>4.173028662420385</v>
      </c>
      <c r="CJ961" s="188">
        <f>IF(Table_1[[#This Row],[STATUS MERCADO]]="GO",Table_1[[#This Row],[PV UNIT. REALIZADO]]*Table_1[[#This Row],[QUANTIDADE]],0)</f>
        <v>12.645541401273888</v>
      </c>
    </row>
    <row r="962" ht="15" hidden="1">
      <c r="A962" s="7"/>
      <c r="B962" s="84" t="s">
        <v>79</v>
      </c>
      <c r="C962" s="85">
        <v>221166</v>
      </c>
      <c r="D962" s="85">
        <v>35</v>
      </c>
      <c r="E962" s="85">
        <v>7898937868922</v>
      </c>
      <c r="F962" s="86" t="s">
        <v>677</v>
      </c>
      <c r="G962" s="75" t="s">
        <v>16</v>
      </c>
      <c r="H962" s="75">
        <v>2670</v>
      </c>
      <c r="I962" s="87" t="s">
        <v>675</v>
      </c>
      <c r="J962" s="75" t="s">
        <v>609</v>
      </c>
      <c r="K962" s="88" t="s">
        <v>84</v>
      </c>
      <c r="L962" s="88">
        <v>1</v>
      </c>
      <c r="M962" s="88">
        <v>0</v>
      </c>
      <c r="N962" s="75" t="s">
        <v>85</v>
      </c>
      <c r="O962" s="75" t="s">
        <v>437</v>
      </c>
      <c r="P962" s="89">
        <v>7.6</v>
      </c>
      <c r="Q962" s="90">
        <f>(17/100+7.6/100+1.65/100)*P962</f>
        <v>1.9949999999999999</v>
      </c>
      <c r="R962" s="90"/>
      <c r="S962" s="90"/>
      <c r="T962" s="90"/>
      <c r="U962" s="90"/>
      <c r="V962" s="90">
        <f>+P962-Q962+R962+S962+T962+U962</f>
        <v>5.6049999999999995</v>
      </c>
      <c r="W962" s="91">
        <f>(1.02/100)</f>
        <v>1.02E-2</v>
      </c>
      <c r="X962" s="91">
        <v>4.8E-3</v>
      </c>
      <c r="Y962" s="91">
        <v>0.17</v>
      </c>
      <c r="Z962" s="91">
        <v>1.65E-2</v>
      </c>
      <c r="AA962" s="91">
        <v>7.6E-2</v>
      </c>
      <c r="AB962" s="91">
        <f>SUM(W962:AA962)</f>
        <v>0.2775</v>
      </c>
      <c r="AC962" s="75">
        <v>1</v>
      </c>
      <c r="AD962" s="92">
        <f>IF(AL962="","",+AC962*AL962)</f>
        <v>14.280254777070066</v>
      </c>
      <c r="AE962" s="93">
        <f>IF(AL962="","",+AL962*AB962)</f>
        <v>3.962770700636944</v>
      </c>
      <c r="AF962" s="92">
        <f>IF(AL962="","",+AL962-AE962)</f>
        <v>10.317484076433121</v>
      </c>
      <c r="AG962" s="93">
        <f>+V962</f>
        <v>5.6049999999999995</v>
      </c>
      <c r="AH962" s="92">
        <f>IF(AF962="","",+AF962-AG962)</f>
        <v>4.712484076433122</v>
      </c>
      <c r="AI962" s="92">
        <f>IF(AH962="","",+AH962*AC962)</f>
        <v>4.712484076433122</v>
      </c>
      <c r="AJ962" s="93">
        <v>14.41</v>
      </c>
      <c r="AK962" s="94">
        <v>0.33</v>
      </c>
      <c r="AL962" s="93">
        <f>IF(V962=0,"",V962/(1-AB962-AK962))</f>
        <v>14.280254777070066</v>
      </c>
      <c r="AM962" s="95">
        <v>0.33</v>
      </c>
      <c r="AN962" s="93">
        <f>IF(V962=0,"",V962/(1-AB962-AM962))</f>
        <v>14.280254777070066</v>
      </c>
      <c r="AO962" s="96">
        <v>1.2</v>
      </c>
      <c r="AP962" s="93">
        <f>IF(BD!AJ962="","",BD!AJ962*BD!AO962)</f>
        <v>17.291999999999998</v>
      </c>
      <c r="AQ962" s="91">
        <f>BD!AM962/BD!AK962-1</f>
        <v>0</v>
      </c>
      <c r="AR962" s="91">
        <f>IF(BD!AN962="","",IF(BD!AJ962="","",BD!AN962/BD!AJ962-1))</f>
        <v>-9.003832264395162E-3</v>
      </c>
      <c r="AS962" s="91" t="str">
        <f>IF(BD!AN962="","",IF(BD!AN962&lt;BD!AL962,"ABAIXO DA META","DENTRO DA META"))</f>
        <v>DENTRO DA META</v>
      </c>
      <c r="AT962" s="91" t="str">
        <f>IF(BD!AJ962="","EM ANÁLISE",IF(BD!AP962&gt;=BD!AN962,"GO", "NO GO"))</f>
        <v>GO</v>
      </c>
      <c r="AU962" s="97">
        <f>IF(AN962="","",+BD!$AN962-AJ962)</f>
        <v>-0.12974522292993385</v>
      </c>
      <c r="AV962" s="98"/>
      <c r="AW962" s="90">
        <f>BD!P962*BD!AC962</f>
        <v>7.6</v>
      </c>
      <c r="AX962" s="90">
        <f>BD!V962*BD!AC962</f>
        <v>5.6049999999999995</v>
      </c>
      <c r="AY962" s="90">
        <f>IF(BD!AN962="","",BD!AN962*BD!AC962)</f>
        <v>14.280254777070066</v>
      </c>
      <c r="AZ962" s="75" t="s">
        <v>5272</v>
      </c>
      <c r="BA962" s="75"/>
      <c r="BB962" s="75"/>
      <c r="BC962" s="75"/>
      <c r="BD962" s="99" t="s">
        <v>5257</v>
      </c>
      <c r="BE962" s="100" t="s">
        <v>4</v>
      </c>
      <c r="BF962" s="100" t="s">
        <v>4</v>
      </c>
      <c r="BG962" s="99" t="s">
        <v>5258</v>
      </c>
      <c r="BH962" s="101"/>
      <c r="BI962" s="101"/>
      <c r="BJ962" s="101"/>
      <c r="BK962" s="101"/>
      <c r="BL962" s="101"/>
      <c r="BM962" s="101"/>
      <c r="BN962" s="101"/>
      <c r="BO962" s="103"/>
      <c r="BP962" s="99">
        <v>140.622</v>
      </c>
      <c r="BQ962" s="99">
        <v>121</v>
      </c>
      <c r="BR962" s="101"/>
      <c r="BS962" s="99" t="s">
        <v>5260</v>
      </c>
      <c r="BT962" s="99" t="s">
        <v>5261</v>
      </c>
      <c r="BU962" s="99">
        <v>5102</v>
      </c>
      <c r="BV962" s="99"/>
      <c r="BW962" s="99"/>
      <c r="BX962" s="99"/>
      <c r="BY962" s="99"/>
      <c r="BZ962" s="99"/>
      <c r="CA962" s="99"/>
      <c r="CB962" s="99"/>
      <c r="CC962" s="99">
        <v>102</v>
      </c>
      <c r="CD962" s="99">
        <v>8</v>
      </c>
      <c r="CE962" s="99">
        <v>8</v>
      </c>
      <c r="CF962" s="99"/>
      <c r="CG962" s="37" t="e">
        <f>VLOOKUP(Table_1[[#This Row],[EAN]],'[1]Planilha1'!$E:$R,13,0)</f>
        <v>#N/A</v>
      </c>
      <c r="CI962" s="188">
        <f>IF(Table_1[[#This Row],[STATUS MERCADO]]="GO",Table_1[[#This Row],[M. BRUTA TOTAL]],0)</f>
        <v>4.712484076433122</v>
      </c>
      <c r="CJ962" s="188">
        <f>IF(Table_1[[#This Row],[STATUS MERCADO]]="GO",Table_1[[#This Row],[PV UNIT. REALIZADO]]*Table_1[[#This Row],[QUANTIDADE]],0)</f>
        <v>14.280254777070066</v>
      </c>
    </row>
    <row r="963" ht="15" hidden="1">
      <c r="A963" s="7"/>
      <c r="B963" s="84" t="s">
        <v>79</v>
      </c>
      <c r="C963" s="85">
        <v>221167</v>
      </c>
      <c r="D963" s="85">
        <v>32</v>
      </c>
      <c r="E963" s="85">
        <v>7898937868472</v>
      </c>
      <c r="F963" s="86" t="s">
        <v>678</v>
      </c>
      <c r="G963" s="75" t="s">
        <v>16</v>
      </c>
      <c r="H963" s="75">
        <v>2670</v>
      </c>
      <c r="I963" s="87" t="s">
        <v>675</v>
      </c>
      <c r="J963" s="75" t="s">
        <v>609</v>
      </c>
      <c r="K963" s="88" t="s">
        <v>84</v>
      </c>
      <c r="L963" s="88">
        <v>1</v>
      </c>
      <c r="M963" s="88">
        <v>0</v>
      </c>
      <c r="N963" s="75" t="s">
        <v>85</v>
      </c>
      <c r="O963" s="75" t="s">
        <v>437</v>
      </c>
      <c r="P963" s="89">
        <v>7.6</v>
      </c>
      <c r="Q963" s="90">
        <f>(17/100+7.6/100+1.65/100)*P963</f>
        <v>1.9949999999999999</v>
      </c>
      <c r="R963" s="90"/>
      <c r="S963" s="90"/>
      <c r="T963" s="90"/>
      <c r="U963" s="90"/>
      <c r="V963" s="90">
        <f>+P963-Q963+R963+S963+T963+U963</f>
        <v>5.6049999999999995</v>
      </c>
      <c r="W963" s="91">
        <f>(1.02/100)</f>
        <v>1.02E-2</v>
      </c>
      <c r="X963" s="91">
        <v>4.8E-3</v>
      </c>
      <c r="Y963" s="91">
        <v>0.17</v>
      </c>
      <c r="Z963" s="91">
        <v>1.65E-2</v>
      </c>
      <c r="AA963" s="91">
        <v>7.6E-2</v>
      </c>
      <c r="AB963" s="91">
        <f>SUM(W963:AA963)</f>
        <v>0.2775</v>
      </c>
      <c r="AC963" s="75">
        <v>1</v>
      </c>
      <c r="AD963" s="92">
        <f>IF(AL963="","",+AC963*AL963)</f>
        <v>14.280254777070066</v>
      </c>
      <c r="AE963" s="93">
        <f>IF(AL963="","",+AL963*AB963)</f>
        <v>3.962770700636944</v>
      </c>
      <c r="AF963" s="92">
        <f>IF(AL963="","",+AL963-AE963)</f>
        <v>10.317484076433121</v>
      </c>
      <c r="AG963" s="93">
        <f>+V963</f>
        <v>5.6049999999999995</v>
      </c>
      <c r="AH963" s="92">
        <f>IF(AF963="","",+AF963-AG963)</f>
        <v>4.712484076433122</v>
      </c>
      <c r="AI963" s="92">
        <f>IF(AH963="","",+AH963*AC963)</f>
        <v>4.712484076433122</v>
      </c>
      <c r="AJ963" s="93">
        <v>14.41</v>
      </c>
      <c r="AK963" s="94">
        <v>0.33</v>
      </c>
      <c r="AL963" s="93">
        <f>IF(V963=0,"",V963/(1-AB963-AK963))</f>
        <v>14.280254777070066</v>
      </c>
      <c r="AM963" s="95">
        <v>0.33</v>
      </c>
      <c r="AN963" s="93">
        <f>IF(V963=0,"",V963/(1-AB963-AM963))</f>
        <v>14.280254777070066</v>
      </c>
      <c r="AO963" s="96">
        <v>1.2</v>
      </c>
      <c r="AP963" s="93">
        <f>IF(BD!AJ963="","",BD!AJ963*BD!AO963)</f>
        <v>17.291999999999998</v>
      </c>
      <c r="AQ963" s="91">
        <f>BD!AM963/BD!AK963-1</f>
        <v>0</v>
      </c>
      <c r="AR963" s="91">
        <f>IF(BD!AN963="","",IF(BD!AJ963="","",BD!AN963/BD!AJ963-1))</f>
        <v>-9.003832264395162E-3</v>
      </c>
      <c r="AS963" s="91" t="str">
        <f>IF(BD!AN963="","",IF(BD!AN963&lt;BD!AL963,"ABAIXO DA META","DENTRO DA META"))</f>
        <v>DENTRO DA META</v>
      </c>
      <c r="AT963" s="91" t="str">
        <f>IF(BD!AJ963="","EM ANÁLISE",IF(BD!AP963&gt;=BD!AN963,"GO", "NO GO"))</f>
        <v>GO</v>
      </c>
      <c r="AU963" s="97">
        <f>IF(AN963="","",+BD!$AN963-AJ963)</f>
        <v>-0.12974522292993385</v>
      </c>
      <c r="AV963" s="98"/>
      <c r="AW963" s="90">
        <f>BD!P963*BD!AC963</f>
        <v>7.6</v>
      </c>
      <c r="AX963" s="90">
        <f>BD!V963*BD!AC963</f>
        <v>5.6049999999999995</v>
      </c>
      <c r="AY963" s="90">
        <f>IF(BD!AN963="","",BD!AN963*BD!AC963)</f>
        <v>14.280254777070066</v>
      </c>
      <c r="AZ963" s="75" t="s">
        <v>5272</v>
      </c>
      <c r="BA963" s="75"/>
      <c r="BB963" s="75"/>
      <c r="BC963" s="75"/>
      <c r="BD963" s="99" t="s">
        <v>5257</v>
      </c>
      <c r="BE963" s="100" t="s">
        <v>4</v>
      </c>
      <c r="BF963" s="100" t="s">
        <v>4</v>
      </c>
      <c r="BG963" s="99" t="s">
        <v>5258</v>
      </c>
      <c r="BH963" s="101"/>
      <c r="BI963" s="101"/>
      <c r="BJ963" s="101"/>
      <c r="BK963" s="101"/>
      <c r="BL963" s="101"/>
      <c r="BM963" s="101"/>
      <c r="BN963" s="101"/>
      <c r="BO963" s="103"/>
      <c r="BP963" s="99">
        <v>140.622</v>
      </c>
      <c r="BQ963" s="99">
        <v>121</v>
      </c>
      <c r="BR963" s="101"/>
      <c r="BS963" s="99" t="s">
        <v>5260</v>
      </c>
      <c r="BT963" s="99" t="s">
        <v>5261</v>
      </c>
      <c r="BU963" s="99">
        <v>5102</v>
      </c>
      <c r="BV963" s="99"/>
      <c r="BW963" s="99"/>
      <c r="BX963" s="99"/>
      <c r="BY963" s="99"/>
      <c r="BZ963" s="99"/>
      <c r="CA963" s="99"/>
      <c r="CB963" s="99"/>
      <c r="CC963" s="99">
        <v>102</v>
      </c>
      <c r="CD963" s="99">
        <v>8</v>
      </c>
      <c r="CE963" s="99">
        <v>8</v>
      </c>
      <c r="CF963" s="99"/>
      <c r="CG963" s="37" t="e">
        <f>VLOOKUP(Table_1[[#This Row],[EAN]],'[1]Planilha1'!$E:$R,13,0)</f>
        <v>#N/A</v>
      </c>
      <c r="CI963" s="188">
        <f>IF(Table_1[[#This Row],[STATUS MERCADO]]="GO",Table_1[[#This Row],[M. BRUTA TOTAL]],0)</f>
        <v>4.712484076433122</v>
      </c>
      <c r="CJ963" s="188">
        <f>IF(Table_1[[#This Row],[STATUS MERCADO]]="GO",Table_1[[#This Row],[PV UNIT. REALIZADO]]*Table_1[[#This Row],[QUANTIDADE]],0)</f>
        <v>14.280254777070066</v>
      </c>
    </row>
    <row r="964" ht="15" hidden="1">
      <c r="A964" s="7"/>
      <c r="B964" s="84" t="s">
        <v>79</v>
      </c>
      <c r="C964" s="85">
        <v>221168</v>
      </c>
      <c r="D964" s="85">
        <v>31</v>
      </c>
      <c r="E964" s="85">
        <v>7898937868465</v>
      </c>
      <c r="F964" s="86" t="s">
        <v>679</v>
      </c>
      <c r="G964" s="75" t="s">
        <v>16</v>
      </c>
      <c r="H964" s="75">
        <v>2670</v>
      </c>
      <c r="I964" s="87" t="s">
        <v>675</v>
      </c>
      <c r="J964" s="75" t="s">
        <v>609</v>
      </c>
      <c r="K964" s="88" t="s">
        <v>84</v>
      </c>
      <c r="L964" s="88">
        <v>1</v>
      </c>
      <c r="M964" s="88">
        <v>0</v>
      </c>
      <c r="N964" s="75" t="s">
        <v>85</v>
      </c>
      <c r="O964" s="75" t="s">
        <v>437</v>
      </c>
      <c r="P964" s="89">
        <v>7.6</v>
      </c>
      <c r="Q964" s="90">
        <f>(17/100+7.6/100+1.65/100)*P964</f>
        <v>1.9949999999999999</v>
      </c>
      <c r="R964" s="90"/>
      <c r="S964" s="90"/>
      <c r="T964" s="90"/>
      <c r="U964" s="90"/>
      <c r="V964" s="90">
        <f>+P964-Q964+R964+S964+T964+U964</f>
        <v>5.6049999999999995</v>
      </c>
      <c r="W964" s="91">
        <f>(1.02/100)</f>
        <v>1.02E-2</v>
      </c>
      <c r="X964" s="91">
        <v>4.8E-3</v>
      </c>
      <c r="Y964" s="91">
        <v>0.17</v>
      </c>
      <c r="Z964" s="91">
        <v>1.65E-2</v>
      </c>
      <c r="AA964" s="91">
        <v>7.6E-2</v>
      </c>
      <c r="AB964" s="91">
        <f>SUM(W964:AA964)</f>
        <v>0.2775</v>
      </c>
      <c r="AC964" s="75">
        <v>1</v>
      </c>
      <c r="AD964" s="92">
        <f>IF(AL964="","",+AC964*AL964)</f>
        <v>14.280254777070066</v>
      </c>
      <c r="AE964" s="93">
        <f>IF(AL964="","",+AL964*AB964)</f>
        <v>3.962770700636944</v>
      </c>
      <c r="AF964" s="92">
        <f>IF(AL964="","",+AL964-AE964)</f>
        <v>10.317484076433121</v>
      </c>
      <c r="AG964" s="93">
        <f>+V964</f>
        <v>5.6049999999999995</v>
      </c>
      <c r="AH964" s="92">
        <f>IF(AF964="","",+AF964-AG964)</f>
        <v>4.712484076433122</v>
      </c>
      <c r="AI964" s="92">
        <f>IF(AH964="","",+AH964*AC964)</f>
        <v>4.712484076433122</v>
      </c>
      <c r="AJ964" s="93">
        <v>14.41</v>
      </c>
      <c r="AK964" s="94">
        <v>0.33</v>
      </c>
      <c r="AL964" s="93">
        <f>IF(V964=0,"",V964/(1-AB964-AK964))</f>
        <v>14.280254777070066</v>
      </c>
      <c r="AM964" s="95">
        <v>0.33</v>
      </c>
      <c r="AN964" s="93">
        <f>IF(V964=0,"",V964/(1-AB964-AM964))</f>
        <v>14.280254777070066</v>
      </c>
      <c r="AO964" s="96">
        <v>1.2</v>
      </c>
      <c r="AP964" s="93">
        <f>IF(BD!AJ964="","",BD!AJ964*BD!AO964)</f>
        <v>17.291999999999998</v>
      </c>
      <c r="AQ964" s="91">
        <f>BD!AM964/BD!AK964-1</f>
        <v>0</v>
      </c>
      <c r="AR964" s="91">
        <f>IF(BD!AN964="","",IF(BD!AJ964="","",BD!AN964/BD!AJ964-1))</f>
        <v>-9.003832264395162E-3</v>
      </c>
      <c r="AS964" s="91" t="str">
        <f>IF(BD!AN964="","",IF(BD!AN964&lt;BD!AL964,"ABAIXO DA META","DENTRO DA META"))</f>
        <v>DENTRO DA META</v>
      </c>
      <c r="AT964" s="91" t="str">
        <f>IF(BD!AJ964="","EM ANÁLISE",IF(BD!AP964&gt;=BD!AN964,"GO", "NO GO"))</f>
        <v>GO</v>
      </c>
      <c r="AU964" s="97">
        <f>IF(AN964="","",+BD!$AN964-AJ964)</f>
        <v>-0.12974522292993385</v>
      </c>
      <c r="AV964" s="98"/>
      <c r="AW964" s="90">
        <f>BD!P964*BD!AC964</f>
        <v>7.6</v>
      </c>
      <c r="AX964" s="90">
        <f>BD!V964*BD!AC964</f>
        <v>5.6049999999999995</v>
      </c>
      <c r="AY964" s="90">
        <f>IF(BD!AN964="","",BD!AN964*BD!AC964)</f>
        <v>14.280254777070066</v>
      </c>
      <c r="AZ964" s="75" t="s">
        <v>5272</v>
      </c>
      <c r="BA964" s="75"/>
      <c r="BB964" s="75"/>
      <c r="BC964" s="75"/>
      <c r="BD964" s="99" t="s">
        <v>5257</v>
      </c>
      <c r="BE964" s="100" t="s">
        <v>4</v>
      </c>
      <c r="BF964" s="100" t="s">
        <v>4</v>
      </c>
      <c r="BG964" s="99" t="s">
        <v>5258</v>
      </c>
      <c r="BH964" s="101"/>
      <c r="BI964" s="101"/>
      <c r="BJ964" s="101"/>
      <c r="BK964" s="101"/>
      <c r="BL964" s="101"/>
      <c r="BM964" s="101"/>
      <c r="BN964" s="101"/>
      <c r="BO964" s="103"/>
      <c r="BP964" s="99">
        <v>140.622</v>
      </c>
      <c r="BQ964" s="99">
        <v>121</v>
      </c>
      <c r="BR964" s="101"/>
      <c r="BS964" s="99" t="s">
        <v>5260</v>
      </c>
      <c r="BT964" s="99" t="s">
        <v>5261</v>
      </c>
      <c r="BU964" s="99">
        <v>5102</v>
      </c>
      <c r="BV964" s="99"/>
      <c r="BW964" s="99"/>
      <c r="BX964" s="99"/>
      <c r="BY964" s="99"/>
      <c r="BZ964" s="99"/>
      <c r="CA964" s="99"/>
      <c r="CB964" s="99"/>
      <c r="CC964" s="99">
        <v>102</v>
      </c>
      <c r="CD964" s="99">
        <v>8</v>
      </c>
      <c r="CE964" s="99">
        <v>8</v>
      </c>
      <c r="CF964" s="99"/>
      <c r="CG964" s="37" t="e">
        <f>VLOOKUP(Table_1[[#This Row],[EAN]],'[1]Planilha1'!$E:$R,13,0)</f>
        <v>#N/A</v>
      </c>
      <c r="CI964" s="188">
        <f>IF(Table_1[[#This Row],[STATUS MERCADO]]="GO",Table_1[[#This Row],[M. BRUTA TOTAL]],0)</f>
        <v>4.712484076433122</v>
      </c>
      <c r="CJ964" s="188">
        <f>IF(Table_1[[#This Row],[STATUS MERCADO]]="GO",Table_1[[#This Row],[PV UNIT. REALIZADO]]*Table_1[[#This Row],[QUANTIDADE]],0)</f>
        <v>14.280254777070066</v>
      </c>
    </row>
    <row r="965" ht="15" hidden="1">
      <c r="A965" s="7"/>
      <c r="B965" s="84" t="s">
        <v>79</v>
      </c>
      <c r="C965" s="85">
        <v>221169</v>
      </c>
      <c r="D965" s="85">
        <v>28</v>
      </c>
      <c r="E965" s="85">
        <v>7898937868434</v>
      </c>
      <c r="F965" s="86" t="s">
        <v>680</v>
      </c>
      <c r="G965" s="75" t="s">
        <v>16</v>
      </c>
      <c r="H965" s="75">
        <v>2670</v>
      </c>
      <c r="I965" s="87" t="s">
        <v>675</v>
      </c>
      <c r="J965" s="75" t="s">
        <v>609</v>
      </c>
      <c r="K965" s="88" t="s">
        <v>84</v>
      </c>
      <c r="L965" s="88">
        <v>1</v>
      </c>
      <c r="M965" s="88">
        <v>0</v>
      </c>
      <c r="N965" s="75" t="s">
        <v>85</v>
      </c>
      <c r="O965" s="75" t="s">
        <v>437</v>
      </c>
      <c r="P965" s="89">
        <v>6.73</v>
      </c>
      <c r="Q965" s="90">
        <f>(17/100+7.6/100+1.65/100)*P965</f>
        <v>1.7666250000000001</v>
      </c>
      <c r="R965" s="90"/>
      <c r="S965" s="90"/>
      <c r="T965" s="90"/>
      <c r="U965" s="90"/>
      <c r="V965" s="90">
        <f>+P965-Q965+R965+S965+T965+U965</f>
        <v>4.963375</v>
      </c>
      <c r="W965" s="91">
        <f>(1.02/100)</f>
        <v>1.02E-2</v>
      </c>
      <c r="X965" s="91">
        <v>4.8E-3</v>
      </c>
      <c r="Y965" s="91">
        <v>0.17</v>
      </c>
      <c r="Z965" s="91">
        <v>1.65E-2</v>
      </c>
      <c r="AA965" s="91">
        <v>7.6E-2</v>
      </c>
      <c r="AB965" s="91">
        <f>SUM(W965:AA965)</f>
        <v>0.2775</v>
      </c>
      <c r="AC965" s="75">
        <v>1</v>
      </c>
      <c r="AD965" s="92">
        <f>IF(AL965="","",+AC965*AL965)</f>
        <v>12.645541401273888</v>
      </c>
      <c r="AE965" s="93">
        <f>IF(AL965="","",+AL965*AB965)</f>
        <v>3.5091377388535046</v>
      </c>
      <c r="AF965" s="92">
        <f>IF(AL965="","",+AL965-AE965)</f>
        <v>9.136403662420385</v>
      </c>
      <c r="AG965" s="93">
        <f>+V965</f>
        <v>4.963375</v>
      </c>
      <c r="AH965" s="92">
        <f>IF(AF965="","",+AF965-AG965)</f>
        <v>4.173028662420385</v>
      </c>
      <c r="AI965" s="92">
        <f>IF(AH965="","",+AH965*AC965)</f>
        <v>4.173028662420385</v>
      </c>
      <c r="AJ965" s="93">
        <v>14.41</v>
      </c>
      <c r="AK965" s="94">
        <v>0.33</v>
      </c>
      <c r="AL965" s="93">
        <f>IF(V965=0,"",V965/(1-AB965-AK965))</f>
        <v>12.645541401273888</v>
      </c>
      <c r="AM965" s="95">
        <v>0.33</v>
      </c>
      <c r="AN965" s="93">
        <f>IF(V965=0,"",V965/(1-AB965-AM965))</f>
        <v>12.645541401273888</v>
      </c>
      <c r="AO965" s="96">
        <v>1.2</v>
      </c>
      <c r="AP965" s="93">
        <f>IF(BD!AJ965="","",BD!AJ965*BD!AO965)</f>
        <v>17.291999999999998</v>
      </c>
      <c r="AQ965" s="91">
        <f>BD!AM965/BD!AK965-1</f>
        <v>0</v>
      </c>
      <c r="AR965" s="91">
        <f>IF(BD!AN965="","",IF(BD!AJ965="","",BD!AN965/BD!AJ965-1))</f>
        <v>-0.12244681462360252</v>
      </c>
      <c r="AS965" s="91" t="str">
        <f>IF(BD!AN965="","",IF(BD!AN965&lt;BD!AL965,"ABAIXO DA META","DENTRO DA META"))</f>
        <v>DENTRO DA META</v>
      </c>
      <c r="AT965" s="91" t="str">
        <f>IF(BD!AJ965="","EM ANÁLISE",IF(BD!AP965&gt;=BD!AN965,"GO", "NO GO"))</f>
        <v>GO</v>
      </c>
      <c r="AU965" s="97">
        <f>IF(AN965="","",+BD!$AN965-AJ965)</f>
        <v>-1.7644585987261117</v>
      </c>
      <c r="AV965" s="98"/>
      <c r="AW965" s="90">
        <f>BD!P965*BD!AC965</f>
        <v>6.73</v>
      </c>
      <c r="AX965" s="90">
        <f>BD!V965*BD!AC965</f>
        <v>4.963375</v>
      </c>
      <c r="AY965" s="90">
        <f>IF(BD!AN965="","",BD!AN965*BD!AC965)</f>
        <v>12.645541401273888</v>
      </c>
      <c r="AZ965" s="75" t="s">
        <v>5272</v>
      </c>
      <c r="BA965" s="75"/>
      <c r="BB965" s="75"/>
      <c r="BC965" s="75"/>
      <c r="BD965" s="99" t="s">
        <v>5257</v>
      </c>
      <c r="BE965" s="100" t="s">
        <v>4</v>
      </c>
      <c r="BF965" s="100" t="s">
        <v>4</v>
      </c>
      <c r="BG965" s="99" t="s">
        <v>5258</v>
      </c>
      <c r="BH965" s="101"/>
      <c r="BI965" s="101"/>
      <c r="BJ965" s="101"/>
      <c r="BK965" s="101"/>
      <c r="BL965" s="101"/>
      <c r="BM965" s="101"/>
      <c r="BN965" s="101"/>
      <c r="BO965" s="103"/>
      <c r="BP965" s="99">
        <v>140.622</v>
      </c>
      <c r="BQ965" s="99">
        <v>121</v>
      </c>
      <c r="BR965" s="101"/>
      <c r="BS965" s="99" t="s">
        <v>5260</v>
      </c>
      <c r="BT965" s="99" t="s">
        <v>5261</v>
      </c>
      <c r="BU965" s="99">
        <v>5102</v>
      </c>
      <c r="BV965" s="99"/>
      <c r="BW965" s="99"/>
      <c r="BX965" s="99"/>
      <c r="BY965" s="99"/>
      <c r="BZ965" s="99"/>
      <c r="CA965" s="99"/>
      <c r="CB965" s="99"/>
      <c r="CC965" s="99">
        <v>102</v>
      </c>
      <c r="CD965" s="99">
        <v>8</v>
      </c>
      <c r="CE965" s="99">
        <v>8</v>
      </c>
      <c r="CF965" s="99"/>
      <c r="CG965" s="37" t="e">
        <f>VLOOKUP(Table_1[[#This Row],[EAN]],'[1]Planilha1'!$E:$R,13,0)</f>
        <v>#N/A</v>
      </c>
      <c r="CI965" s="188">
        <f>IF(Table_1[[#This Row],[STATUS MERCADO]]="GO",Table_1[[#This Row],[M. BRUTA TOTAL]],0)</f>
        <v>4.173028662420385</v>
      </c>
      <c r="CJ965" s="188">
        <f>IF(Table_1[[#This Row],[STATUS MERCADO]]="GO",Table_1[[#This Row],[PV UNIT. REALIZADO]]*Table_1[[#This Row],[QUANTIDADE]],0)</f>
        <v>12.645541401273888</v>
      </c>
    </row>
    <row r="966" ht="15" hidden="1">
      <c r="A966" s="7"/>
      <c r="B966" s="84" t="s">
        <v>79</v>
      </c>
      <c r="C966" s="85">
        <v>221170</v>
      </c>
      <c r="D966" s="85">
        <v>27</v>
      </c>
      <c r="E966" s="85">
        <v>7898937868427</v>
      </c>
      <c r="F966" s="86" t="s">
        <v>681</v>
      </c>
      <c r="G966" s="75" t="s">
        <v>16</v>
      </c>
      <c r="H966" s="75">
        <v>2670</v>
      </c>
      <c r="I966" s="87" t="s">
        <v>675</v>
      </c>
      <c r="J966" s="75" t="s">
        <v>609</v>
      </c>
      <c r="K966" s="88" t="s">
        <v>84</v>
      </c>
      <c r="L966" s="88">
        <v>1</v>
      </c>
      <c r="M966" s="88">
        <v>0</v>
      </c>
      <c r="N966" s="75" t="s">
        <v>85</v>
      </c>
      <c r="O966" s="75" t="s">
        <v>437</v>
      </c>
      <c r="P966" s="89">
        <v>6.73</v>
      </c>
      <c r="Q966" s="90">
        <f>(17/100+7.6/100+1.65/100)*P966</f>
        <v>1.7666250000000001</v>
      </c>
      <c r="R966" s="90"/>
      <c r="S966" s="90"/>
      <c r="T966" s="90"/>
      <c r="U966" s="90"/>
      <c r="V966" s="90">
        <f>+P966-Q966+R966+S966+T966+U966</f>
        <v>4.963375</v>
      </c>
      <c r="W966" s="91">
        <f>(1.02/100)</f>
        <v>1.02E-2</v>
      </c>
      <c r="X966" s="91">
        <v>4.8E-3</v>
      </c>
      <c r="Y966" s="91">
        <v>0.17</v>
      </c>
      <c r="Z966" s="91">
        <v>1.65E-2</v>
      </c>
      <c r="AA966" s="91">
        <v>7.6E-2</v>
      </c>
      <c r="AB966" s="91">
        <f>SUM(W966:AA966)</f>
        <v>0.2775</v>
      </c>
      <c r="AC966" s="75">
        <v>1</v>
      </c>
      <c r="AD966" s="92">
        <f>IF(AL966="","",+AC966*AL966)</f>
        <v>12.645541401273888</v>
      </c>
      <c r="AE966" s="93">
        <f>IF(AL966="","",+AL966*AB966)</f>
        <v>3.5091377388535046</v>
      </c>
      <c r="AF966" s="92">
        <f>IF(AL966="","",+AL966-AE966)</f>
        <v>9.136403662420385</v>
      </c>
      <c r="AG966" s="93">
        <f>+V966</f>
        <v>4.963375</v>
      </c>
      <c r="AH966" s="92">
        <f>IF(AF966="","",+AF966-AG966)</f>
        <v>4.173028662420385</v>
      </c>
      <c r="AI966" s="92">
        <f>IF(AH966="","",+AH966*AC966)</f>
        <v>4.173028662420385</v>
      </c>
      <c r="AJ966" s="93">
        <v>14.41</v>
      </c>
      <c r="AK966" s="94">
        <v>0.33</v>
      </c>
      <c r="AL966" s="93">
        <f>IF(V966=0,"",V966/(1-AB966-AK966))</f>
        <v>12.645541401273888</v>
      </c>
      <c r="AM966" s="95">
        <v>0.33</v>
      </c>
      <c r="AN966" s="93">
        <f>IF(V966=0,"",V966/(1-AB966-AM966))</f>
        <v>12.645541401273888</v>
      </c>
      <c r="AO966" s="96">
        <v>1.2</v>
      </c>
      <c r="AP966" s="93">
        <f>IF(BD!AJ966="","",BD!AJ966*BD!AO966)</f>
        <v>17.291999999999998</v>
      </c>
      <c r="AQ966" s="91">
        <f>BD!AM966/BD!AK966-1</f>
        <v>0</v>
      </c>
      <c r="AR966" s="91">
        <f>IF(BD!AN966="","",IF(BD!AJ966="","",BD!AN966/BD!AJ966-1))</f>
        <v>-0.12244681462360252</v>
      </c>
      <c r="AS966" s="91" t="str">
        <f>IF(BD!AN966="","",IF(BD!AN966&lt;BD!AL966,"ABAIXO DA META","DENTRO DA META"))</f>
        <v>DENTRO DA META</v>
      </c>
      <c r="AT966" s="91" t="str">
        <f>IF(BD!AJ966="","EM ANÁLISE",IF(BD!AP966&gt;=BD!AN966,"GO", "NO GO"))</f>
        <v>GO</v>
      </c>
      <c r="AU966" s="97">
        <f>IF(AN966="","",+BD!$AN966-AJ966)</f>
        <v>-1.7644585987261117</v>
      </c>
      <c r="AV966" s="98"/>
      <c r="AW966" s="90">
        <f>BD!P966*BD!AC966</f>
        <v>6.73</v>
      </c>
      <c r="AX966" s="90">
        <f>BD!V966*BD!AC966</f>
        <v>4.963375</v>
      </c>
      <c r="AY966" s="90">
        <f>IF(BD!AN966="","",BD!AN966*BD!AC966)</f>
        <v>12.645541401273888</v>
      </c>
      <c r="AZ966" s="75" t="s">
        <v>5272</v>
      </c>
      <c r="BA966" s="75"/>
      <c r="BB966" s="75"/>
      <c r="BC966" s="75"/>
      <c r="BD966" s="99" t="s">
        <v>5257</v>
      </c>
      <c r="BE966" s="100" t="s">
        <v>4</v>
      </c>
      <c r="BF966" s="100" t="s">
        <v>4</v>
      </c>
      <c r="BG966" s="99" t="s">
        <v>5258</v>
      </c>
      <c r="BH966" s="101"/>
      <c r="BI966" s="101"/>
      <c r="BJ966" s="101"/>
      <c r="BK966" s="101"/>
      <c r="BL966" s="101"/>
      <c r="BM966" s="101"/>
      <c r="BN966" s="101"/>
      <c r="BO966" s="103"/>
      <c r="BP966" s="99">
        <v>140.622</v>
      </c>
      <c r="BQ966" s="99">
        <v>121</v>
      </c>
      <c r="BR966" s="101"/>
      <c r="BS966" s="99" t="s">
        <v>5260</v>
      </c>
      <c r="BT966" s="99" t="s">
        <v>5261</v>
      </c>
      <c r="BU966" s="99">
        <v>5102</v>
      </c>
      <c r="BV966" s="99"/>
      <c r="BW966" s="99"/>
      <c r="BX966" s="99"/>
      <c r="BY966" s="99"/>
      <c r="BZ966" s="99"/>
      <c r="CA966" s="99"/>
      <c r="CB966" s="99"/>
      <c r="CC966" s="99">
        <v>102</v>
      </c>
      <c r="CD966" s="99">
        <v>8</v>
      </c>
      <c r="CE966" s="99">
        <v>8</v>
      </c>
      <c r="CF966" s="99"/>
      <c r="CG966" s="37" t="e">
        <f>VLOOKUP(Table_1[[#This Row],[EAN]],'[1]Planilha1'!$E:$R,13,0)</f>
        <v>#N/A</v>
      </c>
      <c r="CI966" s="188">
        <f>IF(Table_1[[#This Row],[STATUS MERCADO]]="GO",Table_1[[#This Row],[M. BRUTA TOTAL]],0)</f>
        <v>4.173028662420385</v>
      </c>
      <c r="CJ966" s="188">
        <f>IF(Table_1[[#This Row],[STATUS MERCADO]]="GO",Table_1[[#This Row],[PV UNIT. REALIZADO]]*Table_1[[#This Row],[QUANTIDADE]],0)</f>
        <v>12.645541401273888</v>
      </c>
    </row>
    <row r="967" ht="15" hidden="1">
      <c r="A967" s="7"/>
      <c r="B967" s="84" t="s">
        <v>79</v>
      </c>
      <c r="C967" s="85">
        <v>221171</v>
      </c>
      <c r="D967" s="85">
        <v>52</v>
      </c>
      <c r="E967" s="85">
        <v>7898937868687</v>
      </c>
      <c r="F967" s="86" t="s">
        <v>682</v>
      </c>
      <c r="G967" s="75" t="s">
        <v>16</v>
      </c>
      <c r="H967" s="75">
        <v>2670</v>
      </c>
      <c r="I967" s="87" t="s">
        <v>675</v>
      </c>
      <c r="J967" s="75" t="s">
        <v>683</v>
      </c>
      <c r="K967" s="88" t="s">
        <v>84</v>
      </c>
      <c r="L967" s="88">
        <v>1</v>
      </c>
      <c r="M967" s="88">
        <v>0</v>
      </c>
      <c r="N967" s="75" t="s">
        <v>85</v>
      </c>
      <c r="O967" s="75" t="s">
        <v>437</v>
      </c>
      <c r="P967" s="89">
        <v>11.53</v>
      </c>
      <c r="Q967" s="90">
        <f>(17/100+7.6/100+1.65/100)*P967</f>
        <v>3.026625</v>
      </c>
      <c r="R967" s="90"/>
      <c r="S967" s="90"/>
      <c r="T967" s="90"/>
      <c r="U967" s="90"/>
      <c r="V967" s="90">
        <f>+P967-Q967+R967+S967+T967+U967</f>
        <v>8.503374999999998</v>
      </c>
      <c r="W967" s="91">
        <f>(1.02/100)</f>
        <v>1.02E-2</v>
      </c>
      <c r="X967" s="91">
        <v>4.8E-3</v>
      </c>
      <c r="Y967" s="91">
        <v>0.17</v>
      </c>
      <c r="Z967" s="91">
        <v>1.65E-2</v>
      </c>
      <c r="AA967" s="91">
        <v>7.6E-2</v>
      </c>
      <c r="AB967" s="91">
        <f>SUM(W967:AA967)</f>
        <v>0.2775</v>
      </c>
      <c r="AC967" s="75">
        <v>1</v>
      </c>
      <c r="AD967" s="92">
        <f>IF(AL967="","",+AC967*AL967)</f>
        <v>21.66464968152866</v>
      </c>
      <c r="AE967" s="93">
        <f>IF(AL967="","",+AL967*AB967)</f>
        <v>6.011940286624204</v>
      </c>
      <c r="AF967" s="92">
        <f>IF(AL967="","",+AL967-AE967)</f>
        <v>15.652709394904457</v>
      </c>
      <c r="AG967" s="93">
        <f>+V967</f>
        <v>8.503374999999998</v>
      </c>
      <c r="AH967" s="92">
        <f>IF(AF967="","",+AF967-AG967)</f>
        <v>7.149334394904459</v>
      </c>
      <c r="AI967" s="92">
        <f>IF(AH967="","",+AH967*AC967)</f>
        <v>7.149334394904459</v>
      </c>
      <c r="AJ967" s="93">
        <v>17.99</v>
      </c>
      <c r="AK967" s="94">
        <v>0.33</v>
      </c>
      <c r="AL967" s="93">
        <f>IF(V967=0,"",V967/(1-AB967-AK967))</f>
        <v>21.66464968152866</v>
      </c>
      <c r="AM967" s="95">
        <v>0.33</v>
      </c>
      <c r="AN967" s="93">
        <f>IF(V967=0,"",V967/(1-AB967-AM967))</f>
        <v>21.66464968152866</v>
      </c>
      <c r="AO967" s="96">
        <v>1.2</v>
      </c>
      <c r="AP967" s="93">
        <f>IF(BD!AJ967="","",BD!AJ967*BD!AO967)</f>
        <v>21.587999999999997</v>
      </c>
      <c r="AQ967" s="91">
        <f>BD!AM967/BD!AK967-1</f>
        <v>0</v>
      </c>
      <c r="AR967" s="91">
        <f>IF(BD!AN967="","",IF(BD!AJ967="","",BD!AN967/BD!AJ967-1))</f>
        <v>0.20426068268641817</v>
      </c>
      <c r="AS967" s="91" t="str">
        <f>IF(BD!AN967="","",IF(BD!AN967&lt;BD!AL967,"ABAIXO DA META","DENTRO DA META"))</f>
        <v>DENTRO DA META</v>
      </c>
      <c r="AT967" s="91" t="str">
        <f>IF(BD!AJ967="","EM ANÁLISE",IF(BD!AP967&gt;=BD!AN967,"GO", "NO GO"))</f>
        <v>NO GO</v>
      </c>
      <c r="AU967" s="97">
        <f>IF(AN967="","",+BD!$AN967-AJ967)</f>
        <v>3.6746496815286633</v>
      </c>
      <c r="AV967" s="98"/>
      <c r="AW967" s="90">
        <f>BD!P967*BD!AC967</f>
        <v>11.53</v>
      </c>
      <c r="AX967" s="90">
        <f>BD!V967*BD!AC967</f>
        <v>8.503374999999998</v>
      </c>
      <c r="AY967" s="90">
        <f>IF(BD!AN967="","",BD!AN967*BD!AC967)</f>
        <v>21.66464968152866</v>
      </c>
      <c r="AZ967" s="75" t="s">
        <v>5272</v>
      </c>
      <c r="BA967" s="75"/>
      <c r="BB967" s="75"/>
      <c r="BC967" s="75"/>
      <c r="BD967" s="99" t="s">
        <v>5257</v>
      </c>
      <c r="BE967" s="100" t="s">
        <v>4</v>
      </c>
      <c r="BF967" s="100" t="s">
        <v>4</v>
      </c>
      <c r="BG967" s="99" t="s">
        <v>5258</v>
      </c>
      <c r="BH967" s="101"/>
      <c r="BI967" s="101"/>
      <c r="BJ967" s="101"/>
      <c r="BK967" s="101"/>
      <c r="BL967" s="101"/>
      <c r="BM967" s="101"/>
      <c r="BN967" s="101"/>
      <c r="BO967" s="103"/>
      <c r="BP967" s="99">
        <v>140.622</v>
      </c>
      <c r="BQ967" s="99">
        <v>121</v>
      </c>
      <c r="BR967" s="101"/>
      <c r="BS967" s="99" t="s">
        <v>5260</v>
      </c>
      <c r="BT967" s="99" t="s">
        <v>5261</v>
      </c>
      <c r="BU967" s="99">
        <v>5102</v>
      </c>
      <c r="BV967" s="99"/>
      <c r="BW967" s="99"/>
      <c r="BX967" s="99"/>
      <c r="BY967" s="99"/>
      <c r="BZ967" s="99"/>
      <c r="CA967" s="99"/>
      <c r="CB967" s="99"/>
      <c r="CC967" s="99">
        <v>102</v>
      </c>
      <c r="CD967" s="99">
        <v>8</v>
      </c>
      <c r="CE967" s="99">
        <v>8</v>
      </c>
      <c r="CF967" s="99"/>
      <c r="CG967" s="37" t="e">
        <f>VLOOKUP(Table_1[[#This Row],[EAN]],'[1]Planilha1'!$E:$R,13,0)</f>
        <v>#N/A</v>
      </c>
      <c r="CI967" s="188">
        <f>IF(Table_1[[#This Row],[STATUS MERCADO]]="GO",Table_1[[#This Row],[M. BRUTA TOTAL]],0)</f>
        <v>0</v>
      </c>
      <c r="CJ967" s="188">
        <f>IF(Table_1[[#This Row],[STATUS MERCADO]]="GO",Table_1[[#This Row],[PV UNIT. REALIZADO]]*Table_1[[#This Row],[QUANTIDADE]],0)</f>
        <v>0</v>
      </c>
    </row>
    <row r="968" ht="15" hidden="1">
      <c r="A968" s="7"/>
      <c r="B968" s="84" t="s">
        <v>79</v>
      </c>
      <c r="C968" s="85">
        <v>221172</v>
      </c>
      <c r="D968" s="85">
        <v>25</v>
      </c>
      <c r="E968" s="85">
        <v>7898937868403</v>
      </c>
      <c r="F968" s="86" t="s">
        <v>684</v>
      </c>
      <c r="G968" s="75" t="s">
        <v>16</v>
      </c>
      <c r="H968" s="75">
        <v>2670</v>
      </c>
      <c r="I968" s="87" t="s">
        <v>675</v>
      </c>
      <c r="J968" s="75" t="s">
        <v>609</v>
      </c>
      <c r="K968" s="88" t="s">
        <v>84</v>
      </c>
      <c r="L968" s="88">
        <v>1</v>
      </c>
      <c r="M968" s="88">
        <v>0</v>
      </c>
      <c r="N968" s="75" t="s">
        <v>85</v>
      </c>
      <c r="O968" s="75" t="s">
        <v>437</v>
      </c>
      <c r="P968" s="89">
        <v>6.73</v>
      </c>
      <c r="Q968" s="90">
        <f>(17/100+7.6/100+1.65/100)*P968</f>
        <v>1.7666250000000001</v>
      </c>
      <c r="R968" s="90"/>
      <c r="S968" s="90"/>
      <c r="T968" s="90"/>
      <c r="U968" s="90"/>
      <c r="V968" s="90">
        <f>+P968-Q968+R968+S968+T968+U968</f>
        <v>4.963375</v>
      </c>
      <c r="W968" s="91">
        <f>(1.02/100)</f>
        <v>1.02E-2</v>
      </c>
      <c r="X968" s="91">
        <v>4.8E-3</v>
      </c>
      <c r="Y968" s="91">
        <v>0.17</v>
      </c>
      <c r="Z968" s="91">
        <v>1.65E-2</v>
      </c>
      <c r="AA968" s="91">
        <v>7.6E-2</v>
      </c>
      <c r="AB968" s="91">
        <f>SUM(W968:AA968)</f>
        <v>0.2775</v>
      </c>
      <c r="AC968" s="75">
        <v>1</v>
      </c>
      <c r="AD968" s="92">
        <f>IF(AL968="","",+AC968*AL968)</f>
        <v>12.645541401273888</v>
      </c>
      <c r="AE968" s="93">
        <f>IF(AL968="","",+AL968*AB968)</f>
        <v>3.5091377388535046</v>
      </c>
      <c r="AF968" s="92">
        <f>IF(AL968="","",+AL968-AE968)</f>
        <v>9.136403662420385</v>
      </c>
      <c r="AG968" s="93">
        <f>+V968</f>
        <v>4.963375</v>
      </c>
      <c r="AH968" s="92">
        <f>IF(AF968="","",+AF968-AG968)</f>
        <v>4.173028662420385</v>
      </c>
      <c r="AI968" s="92">
        <f>IF(AH968="","",+AH968*AC968)</f>
        <v>4.173028662420385</v>
      </c>
      <c r="AJ968" s="93">
        <v>14.41</v>
      </c>
      <c r="AK968" s="94">
        <v>0.33</v>
      </c>
      <c r="AL968" s="93">
        <f>IF(V968=0,"",V968/(1-AB968-AK968))</f>
        <v>12.645541401273888</v>
      </c>
      <c r="AM968" s="95">
        <v>0.33</v>
      </c>
      <c r="AN968" s="93">
        <f>IF(V968=0,"",V968/(1-AB968-AM968))</f>
        <v>12.645541401273888</v>
      </c>
      <c r="AO968" s="96">
        <v>1.2</v>
      </c>
      <c r="AP968" s="93">
        <f>IF(BD!AJ968="","",BD!AJ968*BD!AO968)</f>
        <v>17.291999999999998</v>
      </c>
      <c r="AQ968" s="91">
        <f>BD!AM968/BD!AK968-1</f>
        <v>0</v>
      </c>
      <c r="AR968" s="91">
        <f>IF(BD!AN968="","",IF(BD!AJ968="","",BD!AN968/BD!AJ968-1))</f>
        <v>-0.12244681462360252</v>
      </c>
      <c r="AS968" s="91" t="str">
        <f>IF(BD!AN968="","",IF(BD!AN968&lt;BD!AL968,"ABAIXO DA META","DENTRO DA META"))</f>
        <v>DENTRO DA META</v>
      </c>
      <c r="AT968" s="91" t="str">
        <f>IF(BD!AJ968="","EM ANÁLISE",IF(BD!AP968&gt;=BD!AN968,"GO", "NO GO"))</f>
        <v>GO</v>
      </c>
      <c r="AU968" s="97">
        <f>IF(AN968="","",+BD!$AN968-AJ968)</f>
        <v>-1.7644585987261117</v>
      </c>
      <c r="AV968" s="98"/>
      <c r="AW968" s="90">
        <f>BD!P968*BD!AC968</f>
        <v>6.73</v>
      </c>
      <c r="AX968" s="90">
        <f>BD!V968*BD!AC968</f>
        <v>4.963375</v>
      </c>
      <c r="AY968" s="90">
        <f>IF(BD!AN968="","",BD!AN968*BD!AC968)</f>
        <v>12.645541401273888</v>
      </c>
      <c r="AZ968" s="75" t="s">
        <v>5272</v>
      </c>
      <c r="BA968" s="75"/>
      <c r="BB968" s="75"/>
      <c r="BC968" s="75"/>
      <c r="BD968" s="99" t="s">
        <v>5257</v>
      </c>
      <c r="BE968" s="100" t="s">
        <v>4</v>
      </c>
      <c r="BF968" s="100" t="s">
        <v>4</v>
      </c>
      <c r="BG968" s="99" t="s">
        <v>5258</v>
      </c>
      <c r="BH968" s="101"/>
      <c r="BI968" s="101"/>
      <c r="BJ968" s="101"/>
      <c r="BK968" s="101"/>
      <c r="BL968" s="101"/>
      <c r="BM968" s="101"/>
      <c r="BN968" s="101"/>
      <c r="BO968" s="103"/>
      <c r="BP968" s="99">
        <v>140.622</v>
      </c>
      <c r="BQ968" s="99">
        <v>121</v>
      </c>
      <c r="BR968" s="101"/>
      <c r="BS968" s="99" t="s">
        <v>5260</v>
      </c>
      <c r="BT968" s="99" t="s">
        <v>5261</v>
      </c>
      <c r="BU968" s="99">
        <v>5102</v>
      </c>
      <c r="BV968" s="99"/>
      <c r="BW968" s="99"/>
      <c r="BX968" s="99"/>
      <c r="BY968" s="99"/>
      <c r="BZ968" s="99"/>
      <c r="CA968" s="99"/>
      <c r="CB968" s="99"/>
      <c r="CC968" s="99">
        <v>102</v>
      </c>
      <c r="CD968" s="99">
        <v>8</v>
      </c>
      <c r="CE968" s="99">
        <v>8</v>
      </c>
      <c r="CF968" s="99"/>
      <c r="CG968" s="37" t="e">
        <f>VLOOKUP(Table_1[[#This Row],[EAN]],'[1]Planilha1'!$E:$R,13,0)</f>
        <v>#N/A</v>
      </c>
      <c r="CI968" s="188">
        <f>IF(Table_1[[#This Row],[STATUS MERCADO]]="GO",Table_1[[#This Row],[M. BRUTA TOTAL]],0)</f>
        <v>4.173028662420385</v>
      </c>
      <c r="CJ968" s="188">
        <f>IF(Table_1[[#This Row],[STATUS MERCADO]]="GO",Table_1[[#This Row],[PV UNIT. REALIZADO]]*Table_1[[#This Row],[QUANTIDADE]],0)</f>
        <v>12.645541401273888</v>
      </c>
    </row>
    <row r="969" ht="15" hidden="1">
      <c r="A969" s="7"/>
      <c r="B969" s="84" t="s">
        <v>79</v>
      </c>
      <c r="C969" s="85">
        <v>221173</v>
      </c>
      <c r="D969" s="85">
        <v>26</v>
      </c>
      <c r="E969" s="85">
        <v>7898937868410</v>
      </c>
      <c r="F969" s="86" t="s">
        <v>685</v>
      </c>
      <c r="G969" s="75" t="s">
        <v>16</v>
      </c>
      <c r="H969" s="75">
        <v>2670</v>
      </c>
      <c r="I969" s="87" t="s">
        <v>675</v>
      </c>
      <c r="J969" s="75" t="s">
        <v>609</v>
      </c>
      <c r="K969" s="88" t="s">
        <v>84</v>
      </c>
      <c r="L969" s="88">
        <v>1</v>
      </c>
      <c r="M969" s="88">
        <v>0</v>
      </c>
      <c r="N969" s="75" t="s">
        <v>85</v>
      </c>
      <c r="O969" s="75" t="s">
        <v>437</v>
      </c>
      <c r="P969" s="89">
        <v>6.73</v>
      </c>
      <c r="Q969" s="90">
        <f>(17/100+7.6/100+1.65/100)*P969</f>
        <v>1.7666250000000001</v>
      </c>
      <c r="R969" s="90"/>
      <c r="S969" s="90"/>
      <c r="T969" s="90"/>
      <c r="U969" s="90"/>
      <c r="V969" s="90">
        <f>+P969-Q969+R969+S969+T969+U969</f>
        <v>4.963375</v>
      </c>
      <c r="W969" s="91">
        <f>(1.02/100)</f>
        <v>1.02E-2</v>
      </c>
      <c r="X969" s="91">
        <v>4.8E-3</v>
      </c>
      <c r="Y969" s="91">
        <v>0.17</v>
      </c>
      <c r="Z969" s="91">
        <v>1.65E-2</v>
      </c>
      <c r="AA969" s="91">
        <v>7.6E-2</v>
      </c>
      <c r="AB969" s="91">
        <f>SUM(W969:AA969)</f>
        <v>0.2775</v>
      </c>
      <c r="AC969" s="75">
        <v>1</v>
      </c>
      <c r="AD969" s="92">
        <f>IF(AL969="","",+AC969*AL969)</f>
        <v>12.645541401273888</v>
      </c>
      <c r="AE969" s="93">
        <f>IF(AL969="","",+AL969*AB969)</f>
        <v>3.5091377388535046</v>
      </c>
      <c r="AF969" s="92">
        <f>IF(AL969="","",+AL969-AE969)</f>
        <v>9.136403662420385</v>
      </c>
      <c r="AG969" s="93">
        <f>+V969</f>
        <v>4.963375</v>
      </c>
      <c r="AH969" s="92">
        <f>IF(AF969="","",+AF969-AG969)</f>
        <v>4.173028662420385</v>
      </c>
      <c r="AI969" s="92">
        <f>IF(AH969="","",+AH969*AC969)</f>
        <v>4.173028662420385</v>
      </c>
      <c r="AJ969" s="93">
        <v>14.41</v>
      </c>
      <c r="AK969" s="94">
        <v>0.33</v>
      </c>
      <c r="AL969" s="93">
        <f>IF(V969=0,"",V969/(1-AB969-AK969))</f>
        <v>12.645541401273888</v>
      </c>
      <c r="AM969" s="95">
        <v>0.33</v>
      </c>
      <c r="AN969" s="93">
        <f>IF(V969=0,"",V969/(1-AB969-AM969))</f>
        <v>12.645541401273888</v>
      </c>
      <c r="AO969" s="96">
        <v>1.2</v>
      </c>
      <c r="AP969" s="93">
        <f>IF(BD!AJ969="","",BD!AJ969*BD!AO969)</f>
        <v>17.291999999999998</v>
      </c>
      <c r="AQ969" s="91">
        <f>BD!AM969/BD!AK969-1</f>
        <v>0</v>
      </c>
      <c r="AR969" s="91">
        <f>IF(BD!AN969="","",IF(BD!AJ969="","",BD!AN969/BD!AJ969-1))</f>
        <v>-0.12244681462360252</v>
      </c>
      <c r="AS969" s="91" t="str">
        <f>IF(BD!AN969="","",IF(BD!AN969&lt;BD!AL969,"ABAIXO DA META","DENTRO DA META"))</f>
        <v>DENTRO DA META</v>
      </c>
      <c r="AT969" s="91" t="str">
        <f>IF(BD!AJ969="","EM ANÁLISE",IF(BD!AP969&gt;=BD!AN969,"GO", "NO GO"))</f>
        <v>GO</v>
      </c>
      <c r="AU969" s="97">
        <f>IF(AN969="","",+BD!$AN969-AJ969)</f>
        <v>-1.7644585987261117</v>
      </c>
      <c r="AV969" s="98"/>
      <c r="AW969" s="90">
        <f>BD!P969*BD!AC969</f>
        <v>6.73</v>
      </c>
      <c r="AX969" s="90">
        <f>BD!V969*BD!AC969</f>
        <v>4.963375</v>
      </c>
      <c r="AY969" s="90">
        <f>IF(BD!AN969="","",BD!AN969*BD!AC969)</f>
        <v>12.645541401273888</v>
      </c>
      <c r="AZ969" s="75" t="s">
        <v>5272</v>
      </c>
      <c r="BA969" s="75"/>
      <c r="BB969" s="75"/>
      <c r="BC969" s="75"/>
      <c r="BD969" s="99" t="s">
        <v>5257</v>
      </c>
      <c r="BE969" s="100" t="s">
        <v>4</v>
      </c>
      <c r="BF969" s="100" t="s">
        <v>4</v>
      </c>
      <c r="BG969" s="99" t="s">
        <v>5258</v>
      </c>
      <c r="BH969" s="101"/>
      <c r="BI969" s="101"/>
      <c r="BJ969" s="101"/>
      <c r="BK969" s="101"/>
      <c r="BL969" s="101"/>
      <c r="BM969" s="101"/>
      <c r="BN969" s="101"/>
      <c r="BO969" s="103"/>
      <c r="BP969" s="99">
        <v>140.622</v>
      </c>
      <c r="BQ969" s="99">
        <v>121</v>
      </c>
      <c r="BR969" s="101"/>
      <c r="BS969" s="99" t="s">
        <v>5260</v>
      </c>
      <c r="BT969" s="99" t="s">
        <v>5261</v>
      </c>
      <c r="BU969" s="99">
        <v>5102</v>
      </c>
      <c r="BV969" s="99"/>
      <c r="BW969" s="99"/>
      <c r="BX969" s="99"/>
      <c r="BY969" s="99"/>
      <c r="BZ969" s="99"/>
      <c r="CA969" s="99"/>
      <c r="CB969" s="99"/>
      <c r="CC969" s="99">
        <v>102</v>
      </c>
      <c r="CD969" s="99">
        <v>8</v>
      </c>
      <c r="CE969" s="99">
        <v>8</v>
      </c>
      <c r="CF969" s="99"/>
      <c r="CG969" s="37" t="e">
        <f>VLOOKUP(Table_1[[#This Row],[EAN]],'[1]Planilha1'!$E:$R,13,0)</f>
        <v>#N/A</v>
      </c>
      <c r="CI969" s="188">
        <f>IF(Table_1[[#This Row],[STATUS MERCADO]]="GO",Table_1[[#This Row],[M. BRUTA TOTAL]],0)</f>
        <v>4.173028662420385</v>
      </c>
      <c r="CJ969" s="188">
        <f>IF(Table_1[[#This Row],[STATUS MERCADO]]="GO",Table_1[[#This Row],[PV UNIT. REALIZADO]]*Table_1[[#This Row],[QUANTIDADE]],0)</f>
        <v>12.645541401273888</v>
      </c>
    </row>
    <row r="970" ht="15" hidden="1">
      <c r="A970" s="7"/>
      <c r="B970" s="84" t="s">
        <v>79</v>
      </c>
      <c r="C970" s="85">
        <v>221174</v>
      </c>
      <c r="D970" s="85">
        <v>36</v>
      </c>
      <c r="E970" s="85">
        <v>7898937868915</v>
      </c>
      <c r="F970" s="86" t="s">
        <v>686</v>
      </c>
      <c r="G970" s="75" t="s">
        <v>16</v>
      </c>
      <c r="H970" s="75">
        <v>2670</v>
      </c>
      <c r="I970" s="87" t="s">
        <v>675</v>
      </c>
      <c r="J970" s="75" t="s">
        <v>609</v>
      </c>
      <c r="K970" s="88" t="s">
        <v>84</v>
      </c>
      <c r="L970" s="88">
        <v>1</v>
      </c>
      <c r="M970" s="88">
        <v>0</v>
      </c>
      <c r="N970" s="75" t="s">
        <v>85</v>
      </c>
      <c r="O970" s="75" t="s">
        <v>437</v>
      </c>
      <c r="P970" s="89">
        <v>7.6</v>
      </c>
      <c r="Q970" s="90">
        <f>(17/100+7.6/100+1.65/100)*P970</f>
        <v>1.9949999999999999</v>
      </c>
      <c r="R970" s="90"/>
      <c r="S970" s="90"/>
      <c r="T970" s="90"/>
      <c r="U970" s="90"/>
      <c r="V970" s="90">
        <f>+P970-Q970+R970+S970+T970+U970</f>
        <v>5.6049999999999995</v>
      </c>
      <c r="W970" s="91">
        <f>(1.02/100)</f>
        <v>1.02E-2</v>
      </c>
      <c r="X970" s="91">
        <v>4.8E-3</v>
      </c>
      <c r="Y970" s="91">
        <v>0.17</v>
      </c>
      <c r="Z970" s="91">
        <v>1.65E-2</v>
      </c>
      <c r="AA970" s="91">
        <v>7.6E-2</v>
      </c>
      <c r="AB970" s="91">
        <f>SUM(W970:AA970)</f>
        <v>0.2775</v>
      </c>
      <c r="AC970" s="75">
        <v>1</v>
      </c>
      <c r="AD970" s="92">
        <f>IF(AL970="","",+AC970*AL970)</f>
        <v>14.280254777070066</v>
      </c>
      <c r="AE970" s="93">
        <f>IF(AL970="","",+AL970*AB970)</f>
        <v>3.962770700636944</v>
      </c>
      <c r="AF970" s="92">
        <f>IF(AL970="","",+AL970-AE970)</f>
        <v>10.317484076433121</v>
      </c>
      <c r="AG970" s="93">
        <f>+V970</f>
        <v>5.6049999999999995</v>
      </c>
      <c r="AH970" s="92">
        <f>IF(AF970="","",+AF970-AG970)</f>
        <v>4.712484076433122</v>
      </c>
      <c r="AI970" s="92">
        <f>IF(AH970="","",+AH970*AC970)</f>
        <v>4.712484076433122</v>
      </c>
      <c r="AJ970" s="93">
        <v>14.41</v>
      </c>
      <c r="AK970" s="94">
        <v>0.33</v>
      </c>
      <c r="AL970" s="93">
        <f>IF(V970=0,"",V970/(1-AB970-AK970))</f>
        <v>14.280254777070066</v>
      </c>
      <c r="AM970" s="95">
        <v>0.33</v>
      </c>
      <c r="AN970" s="93">
        <f>IF(V970=0,"",V970/(1-AB970-AM970))</f>
        <v>14.280254777070066</v>
      </c>
      <c r="AO970" s="96">
        <v>1.2</v>
      </c>
      <c r="AP970" s="93">
        <f>IF(BD!AJ970="","",BD!AJ970*BD!AO970)</f>
        <v>17.291999999999998</v>
      </c>
      <c r="AQ970" s="91">
        <f>BD!AM970/BD!AK970-1</f>
        <v>0</v>
      </c>
      <c r="AR970" s="91">
        <f>IF(BD!AN970="","",IF(BD!AJ970="","",BD!AN970/BD!AJ970-1))</f>
        <v>-9.003832264395162E-3</v>
      </c>
      <c r="AS970" s="91" t="str">
        <f>IF(BD!AN970="","",IF(BD!AN970&lt;BD!AL970,"ABAIXO DA META","DENTRO DA META"))</f>
        <v>DENTRO DA META</v>
      </c>
      <c r="AT970" s="91" t="str">
        <f>IF(BD!AJ970="","EM ANÁLISE",IF(BD!AP970&gt;=BD!AN970,"GO", "NO GO"))</f>
        <v>GO</v>
      </c>
      <c r="AU970" s="97">
        <f>IF(AN970="","",+BD!$AN970-AJ970)</f>
        <v>-0.12974522292993385</v>
      </c>
      <c r="AV970" s="98"/>
      <c r="AW970" s="90">
        <f>BD!P970*BD!AC970</f>
        <v>7.6</v>
      </c>
      <c r="AX970" s="90">
        <f>BD!V970*BD!AC970</f>
        <v>5.6049999999999995</v>
      </c>
      <c r="AY970" s="90">
        <f>IF(BD!AN970="","",BD!AN970*BD!AC970)</f>
        <v>14.280254777070066</v>
      </c>
      <c r="AZ970" s="75" t="s">
        <v>5272</v>
      </c>
      <c r="BA970" s="75"/>
      <c r="BB970" s="75"/>
      <c r="BC970" s="75"/>
      <c r="BD970" s="99" t="s">
        <v>5257</v>
      </c>
      <c r="BE970" s="100" t="s">
        <v>4</v>
      </c>
      <c r="BF970" s="100" t="s">
        <v>4</v>
      </c>
      <c r="BG970" s="99" t="s">
        <v>5258</v>
      </c>
      <c r="BH970" s="101"/>
      <c r="BI970" s="101"/>
      <c r="BJ970" s="101"/>
      <c r="BK970" s="101"/>
      <c r="BL970" s="101"/>
      <c r="BM970" s="101"/>
      <c r="BN970" s="101"/>
      <c r="BO970" s="103"/>
      <c r="BP970" s="99">
        <v>140.622</v>
      </c>
      <c r="BQ970" s="99">
        <v>121</v>
      </c>
      <c r="BR970" s="101"/>
      <c r="BS970" s="99" t="s">
        <v>5260</v>
      </c>
      <c r="BT970" s="99" t="s">
        <v>5261</v>
      </c>
      <c r="BU970" s="99">
        <v>5102</v>
      </c>
      <c r="BV970" s="99"/>
      <c r="BW970" s="99"/>
      <c r="BX970" s="99"/>
      <c r="BY970" s="99"/>
      <c r="BZ970" s="99"/>
      <c r="CA970" s="99"/>
      <c r="CB970" s="99"/>
      <c r="CC970" s="99">
        <v>102</v>
      </c>
      <c r="CD970" s="99">
        <v>8</v>
      </c>
      <c r="CE970" s="99">
        <v>8</v>
      </c>
      <c r="CF970" s="99"/>
      <c r="CG970" s="37" t="e">
        <f>VLOOKUP(Table_1[[#This Row],[EAN]],'[1]Planilha1'!$E:$R,13,0)</f>
        <v>#N/A</v>
      </c>
      <c r="CI970" s="188">
        <f>IF(Table_1[[#This Row],[STATUS MERCADO]]="GO",Table_1[[#This Row],[M. BRUTA TOTAL]],0)</f>
        <v>4.712484076433122</v>
      </c>
      <c r="CJ970" s="188">
        <f>IF(Table_1[[#This Row],[STATUS MERCADO]]="GO",Table_1[[#This Row],[PV UNIT. REALIZADO]]*Table_1[[#This Row],[QUANTIDADE]],0)</f>
        <v>14.280254777070066</v>
      </c>
    </row>
    <row r="971" ht="15" hidden="1">
      <c r="A971" s="7"/>
      <c r="B971" s="84" t="s">
        <v>79</v>
      </c>
      <c r="C971" s="85">
        <v>221175</v>
      </c>
      <c r="D971" s="85">
        <v>33</v>
      </c>
      <c r="E971" s="85">
        <v>7898937868489</v>
      </c>
      <c r="F971" s="86" t="s">
        <v>687</v>
      </c>
      <c r="G971" s="75" t="s">
        <v>16</v>
      </c>
      <c r="H971" s="75">
        <v>2670</v>
      </c>
      <c r="I971" s="87" t="s">
        <v>675</v>
      </c>
      <c r="J971" s="75" t="s">
        <v>609</v>
      </c>
      <c r="K971" s="88" t="s">
        <v>84</v>
      </c>
      <c r="L971" s="88">
        <v>1</v>
      </c>
      <c r="M971" s="88">
        <v>0</v>
      </c>
      <c r="N971" s="75" t="s">
        <v>85</v>
      </c>
      <c r="O971" s="75" t="s">
        <v>437</v>
      </c>
      <c r="P971" s="89">
        <v>7.6</v>
      </c>
      <c r="Q971" s="90">
        <f>(17/100+7.6/100+1.65/100)*P971</f>
        <v>1.9949999999999999</v>
      </c>
      <c r="R971" s="90"/>
      <c r="S971" s="90"/>
      <c r="T971" s="90"/>
      <c r="U971" s="90"/>
      <c r="V971" s="90">
        <f>+P971-Q971+R971+S971+T971+U971</f>
        <v>5.6049999999999995</v>
      </c>
      <c r="W971" s="91">
        <f>(1.02/100)</f>
        <v>1.02E-2</v>
      </c>
      <c r="X971" s="91">
        <v>4.8E-3</v>
      </c>
      <c r="Y971" s="91">
        <v>0.17</v>
      </c>
      <c r="Z971" s="91">
        <v>1.65E-2</v>
      </c>
      <c r="AA971" s="91">
        <v>7.6E-2</v>
      </c>
      <c r="AB971" s="91">
        <f>SUM(W971:AA971)</f>
        <v>0.2775</v>
      </c>
      <c r="AC971" s="75">
        <v>1</v>
      </c>
      <c r="AD971" s="92">
        <f>IF(AL971="","",+AC971*AL971)</f>
        <v>14.280254777070066</v>
      </c>
      <c r="AE971" s="93">
        <f>IF(AL971="","",+AL971*AB971)</f>
        <v>3.962770700636944</v>
      </c>
      <c r="AF971" s="92">
        <f>IF(AL971="","",+AL971-AE971)</f>
        <v>10.317484076433121</v>
      </c>
      <c r="AG971" s="93">
        <f>+V971</f>
        <v>5.6049999999999995</v>
      </c>
      <c r="AH971" s="92">
        <f>IF(AF971="","",+AF971-AG971)</f>
        <v>4.712484076433122</v>
      </c>
      <c r="AI971" s="92">
        <f>IF(AH971="","",+AH971*AC971)</f>
        <v>4.712484076433122</v>
      </c>
      <c r="AJ971" s="93">
        <v>14.41</v>
      </c>
      <c r="AK971" s="94">
        <v>0.33</v>
      </c>
      <c r="AL971" s="93">
        <f>IF(V971=0,"",V971/(1-AB971-AK971))</f>
        <v>14.280254777070066</v>
      </c>
      <c r="AM971" s="95">
        <v>0.33</v>
      </c>
      <c r="AN971" s="93">
        <f>IF(V971=0,"",V971/(1-AB971-AM971))</f>
        <v>14.280254777070066</v>
      </c>
      <c r="AO971" s="96">
        <v>1.2</v>
      </c>
      <c r="AP971" s="93">
        <f>IF(BD!AJ971="","",BD!AJ971*BD!AO971)</f>
        <v>17.291999999999998</v>
      </c>
      <c r="AQ971" s="91">
        <f>BD!AM971/BD!AK971-1</f>
        <v>0</v>
      </c>
      <c r="AR971" s="91">
        <f>IF(BD!AN971="","",IF(BD!AJ971="","",BD!AN971/BD!AJ971-1))</f>
        <v>-9.003832264395162E-3</v>
      </c>
      <c r="AS971" s="91" t="str">
        <f>IF(BD!AN971="","",IF(BD!AN971&lt;BD!AL971,"ABAIXO DA META","DENTRO DA META"))</f>
        <v>DENTRO DA META</v>
      </c>
      <c r="AT971" s="91" t="str">
        <f>IF(BD!AJ971="","EM ANÁLISE",IF(BD!AP971&gt;=BD!AN971,"GO", "NO GO"))</f>
        <v>GO</v>
      </c>
      <c r="AU971" s="97">
        <f>IF(AN971="","",+BD!$AN971-AJ971)</f>
        <v>-0.12974522292993385</v>
      </c>
      <c r="AV971" s="98"/>
      <c r="AW971" s="90">
        <f>BD!P971*BD!AC971</f>
        <v>7.6</v>
      </c>
      <c r="AX971" s="90">
        <f>BD!V971*BD!AC971</f>
        <v>5.6049999999999995</v>
      </c>
      <c r="AY971" s="90">
        <f>IF(BD!AN971="","",BD!AN971*BD!AC971)</f>
        <v>14.280254777070066</v>
      </c>
      <c r="AZ971" s="75" t="s">
        <v>5272</v>
      </c>
      <c r="BA971" s="75"/>
      <c r="BB971" s="75"/>
      <c r="BC971" s="75"/>
      <c r="BD971" s="99" t="s">
        <v>5257</v>
      </c>
      <c r="BE971" s="100" t="s">
        <v>4</v>
      </c>
      <c r="BF971" s="100" t="s">
        <v>4</v>
      </c>
      <c r="BG971" s="99" t="s">
        <v>5258</v>
      </c>
      <c r="BH971" s="101"/>
      <c r="BI971" s="101"/>
      <c r="BJ971" s="101"/>
      <c r="BK971" s="101"/>
      <c r="BL971" s="101"/>
      <c r="BM971" s="101"/>
      <c r="BN971" s="101"/>
      <c r="BO971" s="103"/>
      <c r="BP971" s="99">
        <v>140.622</v>
      </c>
      <c r="BQ971" s="99">
        <v>121</v>
      </c>
      <c r="BR971" s="101"/>
      <c r="BS971" s="99" t="s">
        <v>5260</v>
      </c>
      <c r="BT971" s="99" t="s">
        <v>5261</v>
      </c>
      <c r="BU971" s="99">
        <v>5102</v>
      </c>
      <c r="BV971" s="99"/>
      <c r="BW971" s="99"/>
      <c r="BX971" s="99"/>
      <c r="BY971" s="99"/>
      <c r="BZ971" s="99"/>
      <c r="CA971" s="99"/>
      <c r="CB971" s="99"/>
      <c r="CC971" s="99">
        <v>102</v>
      </c>
      <c r="CD971" s="99">
        <v>8</v>
      </c>
      <c r="CE971" s="99">
        <v>8</v>
      </c>
      <c r="CF971" s="99"/>
      <c r="CG971" s="37" t="e">
        <f>VLOOKUP(Table_1[[#This Row],[EAN]],'[1]Planilha1'!$E:$R,13,0)</f>
        <v>#N/A</v>
      </c>
      <c r="CI971" s="188">
        <f>IF(Table_1[[#This Row],[STATUS MERCADO]]="GO",Table_1[[#This Row],[M. BRUTA TOTAL]],0)</f>
        <v>4.712484076433122</v>
      </c>
      <c r="CJ971" s="188">
        <f>IF(Table_1[[#This Row],[STATUS MERCADO]]="GO",Table_1[[#This Row],[PV UNIT. REALIZADO]]*Table_1[[#This Row],[QUANTIDADE]],0)</f>
        <v>14.280254777070066</v>
      </c>
    </row>
    <row r="972" ht="15" hidden="1">
      <c r="A972" s="7"/>
      <c r="B972" s="84" t="s">
        <v>79</v>
      </c>
      <c r="C972" s="75">
        <v>220636</v>
      </c>
      <c r="D972" s="75">
        <v>48101</v>
      </c>
      <c r="E972" s="85">
        <v>7896009301162</v>
      </c>
      <c r="F972" s="86" t="s">
        <v>691</v>
      </c>
      <c r="G972" s="75" t="s">
        <v>16</v>
      </c>
      <c r="H972" s="75">
        <v>2670</v>
      </c>
      <c r="I972" s="87" t="s">
        <v>675</v>
      </c>
      <c r="J972" s="75" t="s">
        <v>220</v>
      </c>
      <c r="K972" s="88" t="s">
        <v>84</v>
      </c>
      <c r="L972" s="88">
        <v>24</v>
      </c>
      <c r="M972" s="88">
        <v>4</v>
      </c>
      <c r="N972" s="75" t="s">
        <v>85</v>
      </c>
      <c r="O972" s="75" t="s">
        <v>159</v>
      </c>
      <c r="P972" s="89"/>
      <c r="Q972" s="90">
        <f>(17/100+7.6/100+1.65/100)*P972</f>
        <v>0</v>
      </c>
      <c r="R972" s="90"/>
      <c r="S972" s="90"/>
      <c r="T972" s="90"/>
      <c r="U972" s="90"/>
      <c r="V972" s="90">
        <f>+P972-Q972+R972+S972+T972+U972</f>
        <v>0</v>
      </c>
      <c r="W972" s="91">
        <f>(1.02/100)</f>
        <v>1.02E-2</v>
      </c>
      <c r="X972" s="91">
        <v>4.8E-3</v>
      </c>
      <c r="Y972" s="91">
        <v>0.17</v>
      </c>
      <c r="Z972" s="91">
        <v>1.65E-2</v>
      </c>
      <c r="AA972" s="91">
        <v>7.6E-2</v>
      </c>
      <c r="AB972" s="91">
        <f>SUM(W972:AA972)</f>
        <v>0.2775</v>
      </c>
      <c r="AC972" s="75">
        <v>24</v>
      </c>
      <c r="AD972" s="92">
        <f>IF(AL972="","",+AC972*AL972)</f>
      </c>
      <c r="AE972" s="93">
        <f>IF(AL972="","",+AL972*AB972)</f>
      </c>
      <c r="AF972" s="92">
        <f>IF(AL972="","",+AL972-AE972)</f>
      </c>
      <c r="AG972" s="93">
        <f>+V972</f>
        <v>0</v>
      </c>
      <c r="AH972" s="92">
        <f>IF(AF972="","",+AF972-AG972)</f>
      </c>
      <c r="AI972" s="92">
        <f>IF(AH972="","",+AH972*AC972)</f>
      </c>
      <c r="AJ972" s="93"/>
      <c r="AK972" s="94">
        <v>0.33</v>
      </c>
      <c r="AL972" s="93">
        <f>IF(V972=0,"",V972/(1-AB972-AK972))</f>
      </c>
      <c r="AM972" s="95">
        <v>0.33</v>
      </c>
      <c r="AN972" s="93">
        <f>IF(V972=0,"",V972/(1-AB972-AM972))</f>
      </c>
      <c r="AO972" s="96">
        <v>1.2</v>
      </c>
      <c r="AP972" s="93">
        <f>IF(BD!AJ972="","",BD!AJ972*BD!AO972)</f>
      </c>
      <c r="AQ972" s="91">
        <f>BD!AM972/BD!AK972-1</f>
        <v>0</v>
      </c>
      <c r="AR972" s="91">
        <f>IF(BD!AN972="","",IF(BD!AJ972="","",BD!AN972/BD!AJ972-1))</f>
      </c>
      <c r="AS972" s="91">
        <f>IF(BD!AN972="","",IF(BD!AN972&lt;BD!AL972,"ABAIXO DA META","DENTRO DA META"))</f>
      </c>
      <c r="AT972" s="91" t="str">
        <f>IF(BD!AJ972="","EM ANÁLISE",IF(BD!AP972&gt;=BD!AN972,"GO", "NO GO"))</f>
        <v>EM ANÁLISE</v>
      </c>
      <c r="AU972" s="97">
        <f>IF(AN972="","",+BD!$AN972-AJ972)</f>
      </c>
      <c r="AV972" s="98"/>
      <c r="AW972" s="90">
        <f>BD!P972*BD!AC972</f>
        <v>0</v>
      </c>
      <c r="AX972" s="90">
        <f>BD!V972*BD!AC972</f>
        <v>0</v>
      </c>
      <c r="AY972" s="90">
        <f>IF(BD!AN972="","",BD!AN972*BD!AC972)</f>
      </c>
      <c r="AZ972" s="75" t="s">
        <v>123</v>
      </c>
      <c r="BA972" s="75"/>
      <c r="BB972" s="75"/>
      <c r="BC972" s="75"/>
      <c r="BD972" s="104"/>
      <c r="BE972" s="104"/>
      <c r="BF972" s="101"/>
      <c r="BG972" s="101"/>
      <c r="BH972" s="101"/>
      <c r="BI972" s="101"/>
      <c r="BJ972" s="101"/>
      <c r="BK972" s="101"/>
      <c r="BL972" s="101"/>
      <c r="BM972" s="101"/>
      <c r="BN972" s="101"/>
      <c r="BO972" s="103"/>
      <c r="BP972" s="101"/>
      <c r="BQ972" s="101"/>
      <c r="BR972" s="101"/>
      <c r="BS972" s="101"/>
      <c r="BT972" s="101"/>
      <c r="BU972" s="101"/>
      <c r="BV972" s="101"/>
      <c r="BW972" s="101"/>
      <c r="BX972" s="101"/>
      <c r="BY972" s="101"/>
      <c r="BZ972" s="101"/>
      <c r="CA972" s="101"/>
      <c r="CB972" s="101"/>
      <c r="CC972" s="101"/>
      <c r="CD972" s="101"/>
      <c r="CE972" s="101"/>
      <c r="CF972" s="101"/>
      <c r="CG972" s="37" t="e">
        <f>VLOOKUP(Table_1[[#This Row],[EAN]],'[1]Planilha1'!$E:$R,13,0)</f>
        <v>#N/A</v>
      </c>
      <c r="CI972" s="188">
        <f>IF(Table_1[[#This Row],[STATUS MERCADO]]="GO",Table_1[[#This Row],[M. BRUTA TOTAL]],0)</f>
        <v>0</v>
      </c>
      <c r="CJ972" s="188">
        <f>IF(Table_1[[#This Row],[STATUS MERCADO]]="GO",Table_1[[#This Row],[PV UNIT. REALIZADO]]*Table_1[[#This Row],[QUANTIDADE]],0)</f>
        <v>0</v>
      </c>
    </row>
    <row r="973" ht="15" hidden="1">
      <c r="A973" s="7"/>
      <c r="B973" s="84" t="s">
        <v>79</v>
      </c>
      <c r="C973" s="75">
        <v>220638</v>
      </c>
      <c r="D973" s="75">
        <v>48100</v>
      </c>
      <c r="E973" s="85">
        <v>7896009301186</v>
      </c>
      <c r="F973" s="86" t="s">
        <v>692</v>
      </c>
      <c r="G973" s="75" t="s">
        <v>16</v>
      </c>
      <c r="H973" s="75">
        <v>2670</v>
      </c>
      <c r="I973" s="87" t="s">
        <v>675</v>
      </c>
      <c r="J973" s="75" t="s">
        <v>220</v>
      </c>
      <c r="K973" s="88" t="s">
        <v>84</v>
      </c>
      <c r="L973" s="88">
        <v>24</v>
      </c>
      <c r="M973" s="88">
        <v>4</v>
      </c>
      <c r="N973" s="75" t="s">
        <v>85</v>
      </c>
      <c r="O973" s="75" t="s">
        <v>159</v>
      </c>
      <c r="P973" s="89"/>
      <c r="Q973" s="90">
        <f>(17/100+7.6/100+1.65/100)*P973</f>
        <v>0</v>
      </c>
      <c r="R973" s="90"/>
      <c r="S973" s="90"/>
      <c r="T973" s="90"/>
      <c r="U973" s="90"/>
      <c r="V973" s="90">
        <f>+P973-Q973+R973+S973+T973+U973</f>
        <v>0</v>
      </c>
      <c r="W973" s="91">
        <f>(1.02/100)</f>
        <v>1.02E-2</v>
      </c>
      <c r="X973" s="91">
        <v>4.8E-3</v>
      </c>
      <c r="Y973" s="91">
        <v>0.17</v>
      </c>
      <c r="Z973" s="91">
        <v>1.65E-2</v>
      </c>
      <c r="AA973" s="91">
        <v>7.6E-2</v>
      </c>
      <c r="AB973" s="91">
        <f>SUM(W973:AA973)</f>
        <v>0.2775</v>
      </c>
      <c r="AC973" s="75">
        <v>24</v>
      </c>
      <c r="AD973" s="92">
        <f>IF(AL973="","",+AC973*AL973)</f>
      </c>
      <c r="AE973" s="93">
        <f>IF(AL973="","",+AL973*AB973)</f>
      </c>
      <c r="AF973" s="92">
        <f>IF(AL973="","",+AL973-AE973)</f>
      </c>
      <c r="AG973" s="93">
        <f>+V973</f>
        <v>0</v>
      </c>
      <c r="AH973" s="92">
        <f>IF(AF973="","",+AF973-AG973)</f>
      </c>
      <c r="AI973" s="92">
        <f>IF(AH973="","",+AH973*AC973)</f>
      </c>
      <c r="AJ973" s="93"/>
      <c r="AK973" s="94">
        <v>0.33</v>
      </c>
      <c r="AL973" s="93">
        <f>IF(V973=0,"",V973/(1-AB973-AK973))</f>
      </c>
      <c r="AM973" s="95">
        <v>0.33</v>
      </c>
      <c r="AN973" s="93">
        <f>IF(V973=0,"",V973/(1-AB973-AM973))</f>
      </c>
      <c r="AO973" s="96">
        <v>1.2</v>
      </c>
      <c r="AP973" s="93">
        <f>IF(BD!AJ973="","",BD!AJ973*BD!AO973)</f>
      </c>
      <c r="AQ973" s="91">
        <f>BD!AM973/BD!AK973-1</f>
        <v>0</v>
      </c>
      <c r="AR973" s="91">
        <f>IF(BD!AN973="","",IF(BD!AJ973="","",BD!AN973/BD!AJ973-1))</f>
      </c>
      <c r="AS973" s="91">
        <f>IF(BD!AN973="","",IF(BD!AN973&lt;BD!AL973,"ABAIXO DA META","DENTRO DA META"))</f>
      </c>
      <c r="AT973" s="91" t="str">
        <f>IF(BD!AJ973="","EM ANÁLISE",IF(BD!AP973&gt;=BD!AN973,"GO", "NO GO"))</f>
        <v>EM ANÁLISE</v>
      </c>
      <c r="AU973" s="97">
        <f>IF(AN973="","",+BD!$AN973-AJ973)</f>
      </c>
      <c r="AV973" s="98"/>
      <c r="AW973" s="90">
        <f>BD!P973*BD!AC973</f>
        <v>0</v>
      </c>
      <c r="AX973" s="90">
        <f>BD!V973*BD!AC973</f>
        <v>0</v>
      </c>
      <c r="AY973" s="90">
        <f>IF(BD!AN973="","",BD!AN973*BD!AC973)</f>
      </c>
      <c r="AZ973" s="75" t="s">
        <v>123</v>
      </c>
      <c r="BA973" s="75"/>
      <c r="BB973" s="75"/>
      <c r="BC973" s="75"/>
      <c r="BD973" s="104"/>
      <c r="BE973" s="104"/>
      <c r="BF973" s="101"/>
      <c r="BG973" s="101"/>
      <c r="BH973" s="101"/>
      <c r="BI973" s="101"/>
      <c r="BJ973" s="101"/>
      <c r="BK973" s="101"/>
      <c r="BL973" s="101"/>
      <c r="BM973" s="101"/>
      <c r="BN973" s="101"/>
      <c r="BO973" s="103"/>
      <c r="BP973" s="101"/>
      <c r="BQ973" s="101"/>
      <c r="BR973" s="101"/>
      <c r="BS973" s="101"/>
      <c r="BT973" s="101"/>
      <c r="BU973" s="101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37" t="e">
        <f>VLOOKUP(Table_1[[#This Row],[EAN]],'[1]Planilha1'!$E:$R,13,0)</f>
        <v>#N/A</v>
      </c>
      <c r="CI973" s="188">
        <f>IF(Table_1[[#This Row],[STATUS MERCADO]]="GO",Table_1[[#This Row],[M. BRUTA TOTAL]],0)</f>
        <v>0</v>
      </c>
      <c r="CJ973" s="188">
        <f>IF(Table_1[[#This Row],[STATUS MERCADO]]="GO",Table_1[[#This Row],[PV UNIT. REALIZADO]]*Table_1[[#This Row],[QUANTIDADE]],0)</f>
        <v>0</v>
      </c>
    </row>
    <row r="974" ht="15" hidden="1">
      <c r="A974" s="7"/>
      <c r="B974" s="84" t="s">
        <v>79</v>
      </c>
      <c r="C974" s="75">
        <v>220637</v>
      </c>
      <c r="D974" s="75">
        <v>48102</v>
      </c>
      <c r="E974" s="85">
        <v>7896009301179</v>
      </c>
      <c r="F974" s="86" t="s">
        <v>693</v>
      </c>
      <c r="G974" s="75" t="s">
        <v>16</v>
      </c>
      <c r="H974" s="75">
        <v>2660</v>
      </c>
      <c r="I974" s="87" t="s">
        <v>694</v>
      </c>
      <c r="J974" s="75" t="s">
        <v>220</v>
      </c>
      <c r="K974" s="88" t="s">
        <v>84</v>
      </c>
      <c r="L974" s="88">
        <v>24</v>
      </c>
      <c r="M974" s="88">
        <v>4</v>
      </c>
      <c r="N974" s="75" t="s">
        <v>85</v>
      </c>
      <c r="O974" s="75" t="s">
        <v>159</v>
      </c>
      <c r="P974" s="89"/>
      <c r="Q974" s="90">
        <f>(17/100+7.6/100+1.65/100)*P974</f>
        <v>0</v>
      </c>
      <c r="R974" s="90"/>
      <c r="S974" s="90"/>
      <c r="T974" s="90"/>
      <c r="U974" s="90"/>
      <c r="V974" s="90">
        <f>+P974-Q974+R974+S974+T974+U974</f>
        <v>0</v>
      </c>
      <c r="W974" s="91">
        <f>(1.02/100)</f>
        <v>1.02E-2</v>
      </c>
      <c r="X974" s="91">
        <v>4.8E-3</v>
      </c>
      <c r="Y974" s="91">
        <v>0.17</v>
      </c>
      <c r="Z974" s="91">
        <v>1.65E-2</v>
      </c>
      <c r="AA974" s="91">
        <v>7.6E-2</v>
      </c>
      <c r="AB974" s="91">
        <f>SUM(W974:AA974)</f>
        <v>0.2775</v>
      </c>
      <c r="AC974" s="75">
        <v>24</v>
      </c>
      <c r="AD974" s="92">
        <f>IF(AL974="","",+AC974*AL974)</f>
      </c>
      <c r="AE974" s="93">
        <f>IF(AL974="","",+AL974*AB974)</f>
      </c>
      <c r="AF974" s="92">
        <f>IF(AL974="","",+AL974-AE974)</f>
      </c>
      <c r="AG974" s="93">
        <f>+V974</f>
        <v>0</v>
      </c>
      <c r="AH974" s="92">
        <f>IF(AF974="","",+AF974-AG974)</f>
      </c>
      <c r="AI974" s="92">
        <f>IF(AH974="","",+AH974*AC974)</f>
      </c>
      <c r="AJ974" s="93"/>
      <c r="AK974" s="94">
        <v>0.33</v>
      </c>
      <c r="AL974" s="93">
        <f>IF(V974=0,"",V974/(1-AB974-AK974))</f>
      </c>
      <c r="AM974" s="95">
        <v>0.33</v>
      </c>
      <c r="AN974" s="93">
        <f>IF(V974=0,"",V974/(1-AB974-AM974))</f>
      </c>
      <c r="AO974" s="96">
        <v>1.2</v>
      </c>
      <c r="AP974" s="93">
        <f>IF(BD!AJ974="","",BD!AJ974*BD!AO974)</f>
      </c>
      <c r="AQ974" s="91">
        <f>BD!AM974/BD!AK974-1</f>
        <v>0</v>
      </c>
      <c r="AR974" s="91">
        <f>IF(BD!AN974="","",IF(BD!AJ974="","",BD!AN974/BD!AJ974-1))</f>
      </c>
      <c r="AS974" s="91">
        <f>IF(BD!AN974="","",IF(BD!AN974&lt;BD!AL974,"ABAIXO DA META","DENTRO DA META"))</f>
      </c>
      <c r="AT974" s="91" t="str">
        <f>IF(BD!AJ974="","EM ANÁLISE",IF(BD!AP974&gt;=BD!AN974,"GO", "NO GO"))</f>
        <v>EM ANÁLISE</v>
      </c>
      <c r="AU974" s="97">
        <f>IF(AN974="","",+BD!$AN974-AJ974)</f>
      </c>
      <c r="AV974" s="98"/>
      <c r="AW974" s="90">
        <f>BD!P974*BD!AC974</f>
        <v>0</v>
      </c>
      <c r="AX974" s="90">
        <f>BD!V974*BD!AC974</f>
        <v>0</v>
      </c>
      <c r="AY974" s="90">
        <f>IF(BD!AN974="","",BD!AN974*BD!AC974)</f>
      </c>
      <c r="AZ974" s="75" t="s">
        <v>123</v>
      </c>
      <c r="BA974" s="75"/>
      <c r="BB974" s="75"/>
      <c r="BC974" s="75"/>
      <c r="BD974" s="104"/>
      <c r="BE974" s="104"/>
      <c r="BF974" s="101"/>
      <c r="BG974" s="101"/>
      <c r="BH974" s="101"/>
      <c r="BI974" s="101"/>
      <c r="BJ974" s="101"/>
      <c r="BK974" s="101"/>
      <c r="BL974" s="101"/>
      <c r="BM974" s="101"/>
      <c r="BN974" s="101"/>
      <c r="BO974" s="103"/>
      <c r="BP974" s="101"/>
      <c r="BQ974" s="101"/>
      <c r="BR974" s="101"/>
      <c r="BS974" s="101"/>
      <c r="BT974" s="101"/>
      <c r="BU974" s="101"/>
      <c r="BV974" s="101"/>
      <c r="BW974" s="101"/>
      <c r="BX974" s="101"/>
      <c r="BY974" s="101"/>
      <c r="BZ974" s="101"/>
      <c r="CA974" s="101"/>
      <c r="CB974" s="101"/>
      <c r="CC974" s="101"/>
      <c r="CD974" s="101"/>
      <c r="CE974" s="101"/>
      <c r="CF974" s="101"/>
      <c r="CG974" s="37" t="e">
        <f>VLOOKUP(Table_1[[#This Row],[EAN]],'[1]Planilha1'!$E:$R,13,0)</f>
        <v>#N/A</v>
      </c>
      <c r="CI974" s="188">
        <f>IF(Table_1[[#This Row],[STATUS MERCADO]]="GO",Table_1[[#This Row],[M. BRUTA TOTAL]],0)</f>
        <v>0</v>
      </c>
      <c r="CJ974" s="188">
        <f>IF(Table_1[[#This Row],[STATUS MERCADO]]="GO",Table_1[[#This Row],[PV UNIT. REALIZADO]]*Table_1[[#This Row],[QUANTIDADE]],0)</f>
        <v>0</v>
      </c>
    </row>
    <row r="975" ht="15" hidden="1">
      <c r="A975" s="7"/>
      <c r="B975" s="84" t="s">
        <v>79</v>
      </c>
      <c r="C975" s="75">
        <v>220635</v>
      </c>
      <c r="D975" s="75">
        <v>48103</v>
      </c>
      <c r="E975" s="85">
        <v>7896009301193</v>
      </c>
      <c r="F975" s="86" t="s">
        <v>695</v>
      </c>
      <c r="G975" s="75" t="s">
        <v>16</v>
      </c>
      <c r="H975" s="75">
        <v>2660</v>
      </c>
      <c r="I975" s="87" t="s">
        <v>694</v>
      </c>
      <c r="J975" s="75" t="s">
        <v>220</v>
      </c>
      <c r="K975" s="88" t="s">
        <v>84</v>
      </c>
      <c r="L975" s="88">
        <v>24</v>
      </c>
      <c r="M975" s="88">
        <v>4</v>
      </c>
      <c r="N975" s="75" t="s">
        <v>85</v>
      </c>
      <c r="O975" s="75" t="s">
        <v>159</v>
      </c>
      <c r="P975" s="89"/>
      <c r="Q975" s="90">
        <f>(17/100+7.6/100+1.65/100)*P975</f>
        <v>0</v>
      </c>
      <c r="R975" s="90"/>
      <c r="S975" s="90"/>
      <c r="T975" s="90"/>
      <c r="U975" s="90"/>
      <c r="V975" s="90">
        <f>+P975-Q975+R975+S975+T975+U975</f>
        <v>0</v>
      </c>
      <c r="W975" s="91">
        <f>(1.02/100)</f>
        <v>1.02E-2</v>
      </c>
      <c r="X975" s="91">
        <v>4.8E-3</v>
      </c>
      <c r="Y975" s="91">
        <v>0.17</v>
      </c>
      <c r="Z975" s="91">
        <v>1.65E-2</v>
      </c>
      <c r="AA975" s="91">
        <v>7.6E-2</v>
      </c>
      <c r="AB975" s="91">
        <f>SUM(W975:AA975)</f>
        <v>0.2775</v>
      </c>
      <c r="AC975" s="75">
        <v>24</v>
      </c>
      <c r="AD975" s="92">
        <f>IF(AL975="","",+AC975*AL975)</f>
      </c>
      <c r="AE975" s="93">
        <f>IF(AL975="","",+AL975*AB975)</f>
      </c>
      <c r="AF975" s="92">
        <f>IF(AL975="","",+AL975-AE975)</f>
      </c>
      <c r="AG975" s="93">
        <f>+V975</f>
        <v>0</v>
      </c>
      <c r="AH975" s="92">
        <f>IF(AF975="","",+AF975-AG975)</f>
      </c>
      <c r="AI975" s="92">
        <f>IF(AH975="","",+AH975*AC975)</f>
      </c>
      <c r="AJ975" s="93"/>
      <c r="AK975" s="94">
        <v>0.33</v>
      </c>
      <c r="AL975" s="93">
        <f>IF(V975=0,"",V975/(1-AB975-AK975))</f>
      </c>
      <c r="AM975" s="95">
        <v>0.33</v>
      </c>
      <c r="AN975" s="93">
        <f>IF(V975=0,"",V975/(1-AB975-AM975))</f>
      </c>
      <c r="AO975" s="96">
        <v>1.2</v>
      </c>
      <c r="AP975" s="93">
        <f>IF(BD!AJ975="","",BD!AJ975*BD!AO975)</f>
      </c>
      <c r="AQ975" s="91">
        <f>BD!AM975/BD!AK975-1</f>
        <v>0</v>
      </c>
      <c r="AR975" s="91">
        <f>IF(BD!AN975="","",IF(BD!AJ975="","",BD!AN975/BD!AJ975-1))</f>
      </c>
      <c r="AS975" s="91">
        <f>IF(BD!AN975="","",IF(BD!AN975&lt;BD!AL975,"ABAIXO DA META","DENTRO DA META"))</f>
      </c>
      <c r="AT975" s="91" t="str">
        <f>IF(BD!AJ975="","EM ANÁLISE",IF(BD!AP975&gt;=BD!AN975,"GO", "NO GO"))</f>
        <v>EM ANÁLISE</v>
      </c>
      <c r="AU975" s="97">
        <f>IF(AN975="","",+BD!$AN975-AJ975)</f>
      </c>
      <c r="AV975" s="98"/>
      <c r="AW975" s="90">
        <f>BD!P975*BD!AC975</f>
        <v>0</v>
      </c>
      <c r="AX975" s="90">
        <f>BD!V975*BD!AC975</f>
        <v>0</v>
      </c>
      <c r="AY975" s="90">
        <f>IF(BD!AN975="","",BD!AN975*BD!AC975)</f>
      </c>
      <c r="AZ975" s="75" t="s">
        <v>123</v>
      </c>
      <c r="BA975" s="75"/>
      <c r="BB975" s="75"/>
      <c r="BC975" s="75"/>
      <c r="BD975" s="104"/>
      <c r="BE975" s="104"/>
      <c r="BF975" s="101"/>
      <c r="BG975" s="101"/>
      <c r="BH975" s="101"/>
      <c r="BI975" s="101"/>
      <c r="BJ975" s="101"/>
      <c r="BK975" s="101"/>
      <c r="BL975" s="101"/>
      <c r="BM975" s="101"/>
      <c r="BN975" s="101"/>
      <c r="BO975" s="103"/>
      <c r="BP975" s="101"/>
      <c r="BQ975" s="101"/>
      <c r="BR975" s="101"/>
      <c r="BS975" s="101"/>
      <c r="BT975" s="101"/>
      <c r="BU975" s="101"/>
      <c r="BV975" s="101"/>
      <c r="BW975" s="101"/>
      <c r="BX975" s="101"/>
      <c r="BY975" s="101"/>
      <c r="BZ975" s="101"/>
      <c r="CA975" s="101"/>
      <c r="CB975" s="101"/>
      <c r="CC975" s="101"/>
      <c r="CD975" s="101"/>
      <c r="CE975" s="101"/>
      <c r="CF975" s="101"/>
      <c r="CG975" s="37" t="e">
        <f>VLOOKUP(Table_1[[#This Row],[EAN]],'[1]Planilha1'!$E:$R,13,0)</f>
        <v>#N/A</v>
      </c>
      <c r="CI975" s="188">
        <f>IF(Table_1[[#This Row],[STATUS MERCADO]]="GO",Table_1[[#This Row],[M. BRUTA TOTAL]],0)</f>
        <v>0</v>
      </c>
      <c r="CJ975" s="188">
        <f>IF(Table_1[[#This Row],[STATUS MERCADO]]="GO",Table_1[[#This Row],[PV UNIT. REALIZADO]]*Table_1[[#This Row],[QUANTIDADE]],0)</f>
        <v>0</v>
      </c>
    </row>
    <row r="976" ht="15" hidden="1">
      <c r="A976" s="7"/>
      <c r="B976" s="84" t="s">
        <v>79</v>
      </c>
      <c r="C976" s="75">
        <v>221193</v>
      </c>
      <c r="D976" s="75">
        <v>20212</v>
      </c>
      <c r="E976" s="85">
        <v>7898396117708</v>
      </c>
      <c r="F976" s="86" t="s">
        <v>706</v>
      </c>
      <c r="G976" s="75" t="s">
        <v>24</v>
      </c>
      <c r="H976" s="75">
        <v>590</v>
      </c>
      <c r="I976" s="87" t="s">
        <v>82</v>
      </c>
      <c r="J976" s="75" t="s">
        <v>83</v>
      </c>
      <c r="K976" s="88" t="s">
        <v>84</v>
      </c>
      <c r="L976" s="88">
        <v>12</v>
      </c>
      <c r="M976" s="88">
        <v>4</v>
      </c>
      <c r="N976" s="75" t="s">
        <v>85</v>
      </c>
      <c r="O976" s="75" t="s">
        <v>208</v>
      </c>
      <c r="P976" s="89"/>
      <c r="Q976" s="90">
        <f>(17/100+7.6/100+1.65/100)*P976</f>
        <v>0</v>
      </c>
      <c r="R976" s="90"/>
      <c r="S976" s="90"/>
      <c r="T976" s="90"/>
      <c r="U976" s="90"/>
      <c r="V976" s="90">
        <f>+P976-Q976+R976+S976+T976+U976</f>
        <v>0</v>
      </c>
      <c r="W976" s="91">
        <f>(1.02/100)</f>
        <v>1.02E-2</v>
      </c>
      <c r="X976" s="91">
        <v>4.8E-3</v>
      </c>
      <c r="Y976" s="91">
        <v>0.17</v>
      </c>
      <c r="Z976" s="91">
        <v>1.65E-2</v>
      </c>
      <c r="AA976" s="91">
        <v>7.6E-2</v>
      </c>
      <c r="AB976" s="91">
        <f>SUM(W976:AA976)</f>
        <v>0.2775</v>
      </c>
      <c r="AC976" s="75">
        <v>12</v>
      </c>
      <c r="AD976" s="92">
        <f>IF(AL976="","",+AC976*AL976)</f>
      </c>
      <c r="AE976" s="93">
        <f>IF(AL976="","",+AL976*AB976)</f>
      </c>
      <c r="AF976" s="92">
        <f>IF(AL976="","",+AL976-AE976)</f>
      </c>
      <c r="AG976" s="93">
        <f>+V976</f>
        <v>0</v>
      </c>
      <c r="AH976" s="92">
        <f>IF(AF976="","",+AF976-AG976)</f>
      </c>
      <c r="AI976" s="92">
        <f>IF(AH976="","",+AH976*AC976)</f>
      </c>
      <c r="AJ976" s="93"/>
      <c r="AK976" s="94">
        <v>0.33</v>
      </c>
      <c r="AL976" s="93">
        <f>IF(V976=0,"",V976/(1-AB976-AK976))</f>
      </c>
      <c r="AM976" s="95">
        <v>0.33</v>
      </c>
      <c r="AN976" s="93">
        <f>IF(V976=0,"",V976/(1-AB976-AM976))</f>
      </c>
      <c r="AO976" s="96">
        <v>1.2</v>
      </c>
      <c r="AP976" s="93">
        <f>IF(BD!AJ976="","",BD!AJ976*BD!AO976)</f>
      </c>
      <c r="AQ976" s="91">
        <f>BD!AM976/BD!AK976-1</f>
        <v>0</v>
      </c>
      <c r="AR976" s="91">
        <f>IF(BD!AN976="","",IF(BD!AJ976="","",BD!AN976/BD!AJ976-1))</f>
      </c>
      <c r="AS976" s="91">
        <f>IF(BD!AN976="","",IF(BD!AN976&lt;BD!AL976,"ABAIXO DA META","DENTRO DA META"))</f>
      </c>
      <c r="AT976" s="91" t="str">
        <f>IF(BD!AJ976="","EM ANÁLISE",IF(BD!AP976&gt;=BD!AN976,"GO", "NO GO"))</f>
        <v>EM ANÁLISE</v>
      </c>
      <c r="AU976" s="97">
        <f>IF(AN976="","",+BD!$AN976-AJ976)</f>
      </c>
      <c r="AV976" s="98"/>
      <c r="AW976" s="90">
        <f>BD!P976*BD!AC976</f>
        <v>0</v>
      </c>
      <c r="AX976" s="90">
        <f>BD!V976*BD!AC976</f>
        <v>0</v>
      </c>
      <c r="AY976" s="90">
        <f>IF(BD!AN976="","",BD!AN976*BD!AC976)</f>
      </c>
      <c r="AZ976" s="75" t="s">
        <v>123</v>
      </c>
      <c r="BA976" s="75" t="s">
        <v>115</v>
      </c>
      <c r="BB976" s="75">
        <v>1</v>
      </c>
      <c r="BC976" s="75" t="s">
        <v>209</v>
      </c>
      <c r="BD976" s="104"/>
      <c r="BE976" s="104"/>
      <c r="BF976" s="101"/>
      <c r="BG976" s="101"/>
      <c r="BH976" s="101"/>
      <c r="BI976" s="101"/>
      <c r="BJ976" s="101"/>
      <c r="BK976" s="101"/>
      <c r="BL976" s="101"/>
      <c r="BM976" s="101"/>
      <c r="BN976" s="101"/>
      <c r="BO976" s="103"/>
      <c r="BP976" s="101"/>
      <c r="BQ976" s="101"/>
      <c r="BR976" s="101"/>
      <c r="BS976" s="101"/>
      <c r="BT976" s="101"/>
      <c r="BU976" s="101"/>
      <c r="BV976" s="101"/>
      <c r="BW976" s="101"/>
      <c r="BX976" s="101"/>
      <c r="BY976" s="101"/>
      <c r="BZ976" s="101"/>
      <c r="CA976" s="101"/>
      <c r="CB976" s="101"/>
      <c r="CC976" s="101"/>
      <c r="CD976" s="101"/>
      <c r="CE976" s="101"/>
      <c r="CF976" s="101"/>
      <c r="CG976" s="37" t="e">
        <f>VLOOKUP(Table_1[[#This Row],[EAN]],'[1]Planilha1'!$E:$R,13,0)</f>
        <v>#N/A</v>
      </c>
      <c r="CI976" s="188">
        <f>IF(Table_1[[#This Row],[STATUS MERCADO]]="GO",Table_1[[#This Row],[M. BRUTA TOTAL]],0)</f>
        <v>0</v>
      </c>
      <c r="CJ976" s="188">
        <f>IF(Table_1[[#This Row],[STATUS MERCADO]]="GO",Table_1[[#This Row],[PV UNIT. REALIZADO]]*Table_1[[#This Row],[QUANTIDADE]],0)</f>
        <v>0</v>
      </c>
    </row>
    <row r="977" ht="15" hidden="1">
      <c r="A977" s="7"/>
      <c r="B977" s="84" t="s">
        <v>79</v>
      </c>
      <c r="C977" s="75">
        <v>221195</v>
      </c>
      <c r="D977" s="75">
        <v>20228</v>
      </c>
      <c r="E977" s="85">
        <v>7898396117852</v>
      </c>
      <c r="F977" s="86" t="s">
        <v>708</v>
      </c>
      <c r="G977" s="75" t="s">
        <v>24</v>
      </c>
      <c r="H977" s="75">
        <v>590</v>
      </c>
      <c r="I977" s="87" t="s">
        <v>82</v>
      </c>
      <c r="J977" s="75" t="s">
        <v>83</v>
      </c>
      <c r="K977" s="88" t="s">
        <v>84</v>
      </c>
      <c r="L977" s="88">
        <v>12</v>
      </c>
      <c r="M977" s="88">
        <v>4</v>
      </c>
      <c r="N977" s="75" t="s">
        <v>85</v>
      </c>
      <c r="O977" s="75" t="s">
        <v>208</v>
      </c>
      <c r="P977" s="89"/>
      <c r="Q977" s="90">
        <f>(17/100+7.6/100+1.65/100)*P977</f>
        <v>0</v>
      </c>
      <c r="R977" s="90"/>
      <c r="S977" s="90"/>
      <c r="T977" s="90"/>
      <c r="U977" s="90"/>
      <c r="V977" s="90">
        <f>+P977-Q977+R977+S977+T977+U977</f>
        <v>0</v>
      </c>
      <c r="W977" s="91">
        <f>(1.02/100)</f>
        <v>1.02E-2</v>
      </c>
      <c r="X977" s="91">
        <v>4.8E-3</v>
      </c>
      <c r="Y977" s="91">
        <v>0.17</v>
      </c>
      <c r="Z977" s="91">
        <v>1.65E-2</v>
      </c>
      <c r="AA977" s="91">
        <v>7.6E-2</v>
      </c>
      <c r="AB977" s="91">
        <f>SUM(W977:AA977)</f>
        <v>0.2775</v>
      </c>
      <c r="AC977" s="75">
        <v>12</v>
      </c>
      <c r="AD977" s="92">
        <f>IF(AL977="","",+AC977*AL977)</f>
      </c>
      <c r="AE977" s="93">
        <f>IF(AL977="","",+AL977*AB977)</f>
      </c>
      <c r="AF977" s="92">
        <f>IF(AL977="","",+AL977-AE977)</f>
      </c>
      <c r="AG977" s="93">
        <f>+V977</f>
        <v>0</v>
      </c>
      <c r="AH977" s="92">
        <f>IF(AF977="","",+AF977-AG977)</f>
      </c>
      <c r="AI977" s="92">
        <f>IF(AH977="","",+AH977*AC977)</f>
      </c>
      <c r="AJ977" s="93"/>
      <c r="AK977" s="94">
        <v>0.33</v>
      </c>
      <c r="AL977" s="93">
        <f>IF(V977=0,"",V977/(1-AB977-AK977))</f>
      </c>
      <c r="AM977" s="95">
        <v>0.33</v>
      </c>
      <c r="AN977" s="93">
        <f>IF(V977=0,"",V977/(1-AB977-AM977))</f>
      </c>
      <c r="AO977" s="96">
        <v>1.2</v>
      </c>
      <c r="AP977" s="93">
        <f>IF(BD!AJ977="","",BD!AJ977*BD!AO977)</f>
      </c>
      <c r="AQ977" s="91">
        <f>BD!AM977/BD!AK977-1</f>
        <v>0</v>
      </c>
      <c r="AR977" s="91">
        <f>IF(BD!AN977="","",IF(BD!AJ977="","",BD!AN977/BD!AJ977-1))</f>
      </c>
      <c r="AS977" s="91">
        <f>IF(BD!AN977="","",IF(BD!AN977&lt;BD!AL977,"ABAIXO DA META","DENTRO DA META"))</f>
      </c>
      <c r="AT977" s="91" t="str">
        <f>IF(BD!AJ977="","EM ANÁLISE",IF(BD!AP977&gt;=BD!AN977,"GO", "NO GO"))</f>
        <v>EM ANÁLISE</v>
      </c>
      <c r="AU977" s="97">
        <f>IF(AN977="","",+BD!$AN977-AJ977)</f>
      </c>
      <c r="AV977" s="98"/>
      <c r="AW977" s="90">
        <f>BD!P977*BD!AC977</f>
        <v>0</v>
      </c>
      <c r="AX977" s="90">
        <f>BD!V977*BD!AC977</f>
        <v>0</v>
      </c>
      <c r="AY977" s="90">
        <f>IF(BD!AN977="","",BD!AN977*BD!AC977)</f>
      </c>
      <c r="AZ977" s="75" t="s">
        <v>123</v>
      </c>
      <c r="BA977" s="75" t="s">
        <v>115</v>
      </c>
      <c r="BB977" s="75">
        <v>1</v>
      </c>
      <c r="BC977" s="75" t="s">
        <v>209</v>
      </c>
      <c r="BD977" s="104"/>
      <c r="BE977" s="104"/>
      <c r="BF977" s="101"/>
      <c r="BG977" s="101"/>
      <c r="BH977" s="101"/>
      <c r="BI977" s="101"/>
      <c r="BJ977" s="101"/>
      <c r="BK977" s="101"/>
      <c r="BL977" s="101"/>
      <c r="BM977" s="101"/>
      <c r="BN977" s="101"/>
      <c r="BO977" s="103"/>
      <c r="BP977" s="101"/>
      <c r="BQ977" s="101"/>
      <c r="BR977" s="101"/>
      <c r="BS977" s="101"/>
      <c r="BT977" s="101"/>
      <c r="BU977" s="101"/>
      <c r="BV977" s="101"/>
      <c r="BW977" s="101"/>
      <c r="BX977" s="101"/>
      <c r="BY977" s="101"/>
      <c r="BZ977" s="101"/>
      <c r="CA977" s="101"/>
      <c r="CB977" s="101"/>
      <c r="CC977" s="101"/>
      <c r="CD977" s="101"/>
      <c r="CE977" s="101"/>
      <c r="CF977" s="101"/>
      <c r="CG977" s="37" t="e">
        <f>VLOOKUP(Table_1[[#This Row],[EAN]],'[1]Planilha1'!$E:$R,13,0)</f>
        <v>#N/A</v>
      </c>
      <c r="CI977" s="188">
        <f>IF(Table_1[[#This Row],[STATUS MERCADO]]="GO",Table_1[[#This Row],[M. BRUTA TOTAL]],0)</f>
        <v>0</v>
      </c>
      <c r="CJ977" s="188">
        <f>IF(Table_1[[#This Row],[STATUS MERCADO]]="GO",Table_1[[#This Row],[PV UNIT. REALIZADO]]*Table_1[[#This Row],[QUANTIDADE]],0)</f>
        <v>0</v>
      </c>
    </row>
    <row r="978" ht="15" hidden="1">
      <c r="A978" s="7"/>
      <c r="B978" s="84" t="s">
        <v>79</v>
      </c>
      <c r="C978" s="85">
        <v>221197</v>
      </c>
      <c r="D978" s="85">
        <v>4187</v>
      </c>
      <c r="E978" s="85">
        <v>7891000103937</v>
      </c>
      <c r="F978" s="86" t="s">
        <v>710</v>
      </c>
      <c r="G978" s="75" t="s">
        <v>17</v>
      </c>
      <c r="H978" s="75">
        <v>2740</v>
      </c>
      <c r="I978" s="87" t="s">
        <v>711</v>
      </c>
      <c r="J978" s="75" t="s">
        <v>712</v>
      </c>
      <c r="K978" s="88" t="s">
        <v>84</v>
      </c>
      <c r="L978" s="88">
        <v>1</v>
      </c>
      <c r="M978" s="88">
        <v>0</v>
      </c>
      <c r="N978" s="75" t="s">
        <v>85</v>
      </c>
      <c r="O978" s="75" t="s">
        <v>437</v>
      </c>
      <c r="P978" s="89">
        <v>5.27</v>
      </c>
      <c r="Q978" s="90">
        <f>(17/100+7.6/100+1.65/100)*P978</f>
        <v>1.383375</v>
      </c>
      <c r="R978" s="90"/>
      <c r="S978" s="90"/>
      <c r="T978" s="90"/>
      <c r="U978" s="90"/>
      <c r="V978" s="90">
        <f>+P978-Q978+R978+S978+T978+U978</f>
        <v>3.8866249999999996</v>
      </c>
      <c r="W978" s="91">
        <f>(1.02/100)</f>
        <v>1.02E-2</v>
      </c>
      <c r="X978" s="91">
        <v>4.8E-3</v>
      </c>
      <c r="Y978" s="91">
        <v>0.17</v>
      </c>
      <c r="Z978" s="91">
        <v>1.65E-2</v>
      </c>
      <c r="AA978" s="91">
        <v>7.6E-2</v>
      </c>
      <c r="AB978" s="91">
        <f>SUM(W978:AA978)</f>
        <v>0.2775</v>
      </c>
      <c r="AC978" s="75">
        <v>1</v>
      </c>
      <c r="AD978" s="92">
        <f>IF(AL978="","",+AC978*AL978)</f>
        <v>9.902229299363059</v>
      </c>
      <c r="AE978" s="93">
        <f>IF(AL978="","",+AL978*AB978)</f>
        <v>2.747868630573249</v>
      </c>
      <c r="AF978" s="92">
        <f>IF(AL978="","",+AL978-AE978)</f>
        <v>7.15436066878981</v>
      </c>
      <c r="AG978" s="93">
        <f>+V978</f>
        <v>3.8866249999999996</v>
      </c>
      <c r="AH978" s="92">
        <f>IF(AF978="","",+AF978-AG978)</f>
        <v>3.2677356687898103</v>
      </c>
      <c r="AI978" s="92">
        <f>IF(AH978="","",+AH978*AC978)</f>
        <v>3.2677356687898103</v>
      </c>
      <c r="AJ978" s="93">
        <v>8.23</v>
      </c>
      <c r="AK978" s="94">
        <v>0.33</v>
      </c>
      <c r="AL978" s="93">
        <f>IF(V978=0,"",V978/(1-AB978-AK978))</f>
        <v>9.902229299363059</v>
      </c>
      <c r="AM978" s="95">
        <v>0.33</v>
      </c>
      <c r="AN978" s="93">
        <f>IF(V978=0,"",V978/(1-AB978-AM978))</f>
        <v>9.902229299363059</v>
      </c>
      <c r="AO978" s="96">
        <v>1.2</v>
      </c>
      <c r="AP978" s="93">
        <f>IF(BD!AJ978="","",BD!AJ978*BD!AO978)</f>
        <v>9.876</v>
      </c>
      <c r="AQ978" s="91">
        <f>BD!AM978/BD!AK978-1</f>
        <v>0</v>
      </c>
      <c r="AR978" s="91">
        <f>IF(BD!AN978="","",IF(BD!AJ978="","",BD!AN978/BD!AJ978-1))</f>
        <v>0.20318703515954528</v>
      </c>
      <c r="AS978" s="91" t="str">
        <f>IF(BD!AN978="","",IF(BD!AN978&lt;BD!AL978,"ABAIXO DA META","DENTRO DA META"))</f>
        <v>DENTRO DA META</v>
      </c>
      <c r="AT978" s="91" t="str">
        <f>IF(BD!AJ978="","EM ANÁLISE",IF(BD!AP978&gt;=BD!AN978,"GO", "NO GO"))</f>
        <v>NO GO</v>
      </c>
      <c r="AU978" s="97">
        <f>IF(AN978="","",+BD!$AN978-AJ978)</f>
        <v>1.6722292993630585</v>
      </c>
      <c r="AV978" s="98"/>
      <c r="AW978" s="90">
        <f>BD!P978*BD!AC978</f>
        <v>5.27</v>
      </c>
      <c r="AX978" s="90">
        <f>BD!V978*BD!AC978</f>
        <v>3.8866249999999996</v>
      </c>
      <c r="AY978" s="90">
        <f>IF(BD!AN978="","",BD!AN978*BD!AC978)</f>
        <v>9.902229299363059</v>
      </c>
      <c r="AZ978" s="75" t="s">
        <v>5272</v>
      </c>
      <c r="BA978" s="75"/>
      <c r="BB978" s="75"/>
      <c r="BC978" s="75"/>
      <c r="BD978" s="99" t="s">
        <v>5257</v>
      </c>
      <c r="BE978" s="100" t="s">
        <v>4</v>
      </c>
      <c r="BF978" s="100" t="s">
        <v>4</v>
      </c>
      <c r="BG978" s="99" t="s">
        <v>5258</v>
      </c>
      <c r="BH978" s="101"/>
      <c r="BI978" s="101"/>
      <c r="BJ978" s="101"/>
      <c r="BK978" s="101"/>
      <c r="BL978" s="101"/>
      <c r="BM978" s="101"/>
      <c r="BN978" s="101"/>
      <c r="BO978" s="103"/>
      <c r="BP978" s="99">
        <v>140.622</v>
      </c>
      <c r="BQ978" s="99">
        <v>121</v>
      </c>
      <c r="BR978" s="101"/>
      <c r="BS978" s="99" t="s">
        <v>5260</v>
      </c>
      <c r="BT978" s="99" t="s">
        <v>5261</v>
      </c>
      <c r="BU978" s="99">
        <v>5102</v>
      </c>
      <c r="BV978" s="99"/>
      <c r="BW978" s="99"/>
      <c r="BX978" s="99"/>
      <c r="BY978" s="99"/>
      <c r="BZ978" s="99"/>
      <c r="CA978" s="99"/>
      <c r="CB978" s="99"/>
      <c r="CC978" s="99">
        <v>102</v>
      </c>
      <c r="CD978" s="99">
        <v>8</v>
      </c>
      <c r="CE978" s="99">
        <v>8</v>
      </c>
      <c r="CF978" s="99"/>
      <c r="CG978" s="37" t="e">
        <f>VLOOKUP(Table_1[[#This Row],[EAN]],'[1]Planilha1'!$E:$R,13,0)</f>
        <v>#N/A</v>
      </c>
      <c r="CI978" s="188">
        <f>IF(Table_1[[#This Row],[STATUS MERCADO]]="GO",Table_1[[#This Row],[M. BRUTA TOTAL]],0)</f>
        <v>0</v>
      </c>
      <c r="CJ978" s="188">
        <f>IF(Table_1[[#This Row],[STATUS MERCADO]]="GO",Table_1[[#This Row],[PV UNIT. REALIZADO]]*Table_1[[#This Row],[QUANTIDADE]],0)</f>
        <v>0</v>
      </c>
    </row>
    <row r="979" ht="15" hidden="1">
      <c r="A979" s="7"/>
      <c r="B979" s="84" t="s">
        <v>79</v>
      </c>
      <c r="C979" s="85">
        <v>221198</v>
      </c>
      <c r="D979" s="85">
        <v>2901</v>
      </c>
      <c r="E979" s="85">
        <v>7891000110430</v>
      </c>
      <c r="F979" s="86" t="s">
        <v>713</v>
      </c>
      <c r="G979" s="75" t="s">
        <v>17</v>
      </c>
      <c r="H979" s="75">
        <v>2740</v>
      </c>
      <c r="I979" s="87" t="s">
        <v>711</v>
      </c>
      <c r="J979" s="75" t="s">
        <v>539</v>
      </c>
      <c r="K979" s="88" t="s">
        <v>84</v>
      </c>
      <c r="L979" s="88">
        <v>1</v>
      </c>
      <c r="M979" s="88">
        <v>0</v>
      </c>
      <c r="N979" s="75" t="s">
        <v>85</v>
      </c>
      <c r="O979" s="75" t="s">
        <v>437</v>
      </c>
      <c r="P979" s="89">
        <v>5.27</v>
      </c>
      <c r="Q979" s="90">
        <f>(17/100+7.6/100+1.65/100)*P979</f>
        <v>1.383375</v>
      </c>
      <c r="R979" s="90"/>
      <c r="S979" s="90"/>
      <c r="T979" s="90"/>
      <c r="U979" s="90"/>
      <c r="V979" s="90">
        <f>+P979-Q979+R979+S979+T979+U979</f>
        <v>3.8866249999999996</v>
      </c>
      <c r="W979" s="91">
        <f>(1.02/100)</f>
        <v>1.02E-2</v>
      </c>
      <c r="X979" s="91">
        <v>4.8E-3</v>
      </c>
      <c r="Y979" s="91">
        <v>0.17</v>
      </c>
      <c r="Z979" s="91">
        <v>1.65E-2</v>
      </c>
      <c r="AA979" s="91">
        <v>7.6E-2</v>
      </c>
      <c r="AB979" s="91">
        <f>SUM(W979:AA979)</f>
        <v>0.2775</v>
      </c>
      <c r="AC979" s="75">
        <v>1</v>
      </c>
      <c r="AD979" s="92">
        <f>IF(AL979="","",+AC979*AL979)</f>
        <v>9.902229299363059</v>
      </c>
      <c r="AE979" s="93">
        <f>IF(AL979="","",+AL979*AB979)</f>
        <v>2.747868630573249</v>
      </c>
      <c r="AF979" s="92">
        <f>IF(AL979="","",+AL979-AE979)</f>
        <v>7.15436066878981</v>
      </c>
      <c r="AG979" s="93">
        <f>+V979</f>
        <v>3.8866249999999996</v>
      </c>
      <c r="AH979" s="92">
        <f>IF(AF979="","",+AF979-AG979)</f>
        <v>3.2677356687898103</v>
      </c>
      <c r="AI979" s="92">
        <f>IF(AH979="","",+AH979*AC979)</f>
        <v>3.2677356687898103</v>
      </c>
      <c r="AJ979" s="93">
        <v>8.23</v>
      </c>
      <c r="AK979" s="94">
        <v>0.33</v>
      </c>
      <c r="AL979" s="93">
        <f>IF(V979=0,"",V979/(1-AB979-AK979))</f>
        <v>9.902229299363059</v>
      </c>
      <c r="AM979" s="95">
        <v>0.33</v>
      </c>
      <c r="AN979" s="93">
        <f>IF(V979=0,"",V979/(1-AB979-AM979))</f>
        <v>9.902229299363059</v>
      </c>
      <c r="AO979" s="96">
        <v>1.2</v>
      </c>
      <c r="AP979" s="93">
        <f>IF(BD!AJ979="","",BD!AJ979*BD!AO979)</f>
        <v>9.876</v>
      </c>
      <c r="AQ979" s="91">
        <f>BD!AM979/BD!AK979-1</f>
        <v>0</v>
      </c>
      <c r="AR979" s="91">
        <f>IF(BD!AN979="","",IF(BD!AJ979="","",BD!AN979/BD!AJ979-1))</f>
        <v>0.20318703515954528</v>
      </c>
      <c r="AS979" s="91" t="str">
        <f>IF(BD!AN979="","",IF(BD!AN979&lt;BD!AL979,"ABAIXO DA META","DENTRO DA META"))</f>
        <v>DENTRO DA META</v>
      </c>
      <c r="AT979" s="91" t="str">
        <f>IF(BD!AJ979="","EM ANÁLISE",IF(BD!AP979&gt;=BD!AN979,"GO", "NO GO"))</f>
        <v>NO GO</v>
      </c>
      <c r="AU979" s="97">
        <f>IF(AN979="","",+BD!$AN979-AJ979)</f>
        <v>1.6722292993630585</v>
      </c>
      <c r="AV979" s="98"/>
      <c r="AW979" s="90">
        <f>BD!P979*BD!AC979</f>
        <v>5.27</v>
      </c>
      <c r="AX979" s="90">
        <f>BD!V979*BD!AC979</f>
        <v>3.8866249999999996</v>
      </c>
      <c r="AY979" s="90">
        <f>IF(BD!AN979="","",BD!AN979*BD!AC979)</f>
        <v>9.902229299363059</v>
      </c>
      <c r="AZ979" s="75" t="s">
        <v>5272</v>
      </c>
      <c r="BA979" s="75"/>
      <c r="BB979" s="75"/>
      <c r="BC979" s="75"/>
      <c r="BD979" s="99" t="s">
        <v>5257</v>
      </c>
      <c r="BE979" s="100" t="s">
        <v>4</v>
      </c>
      <c r="BF979" s="100" t="s">
        <v>4</v>
      </c>
      <c r="BG979" s="99" t="s">
        <v>5258</v>
      </c>
      <c r="BH979" s="101"/>
      <c r="BI979" s="101"/>
      <c r="BJ979" s="101"/>
      <c r="BK979" s="101"/>
      <c r="BL979" s="101"/>
      <c r="BM979" s="101"/>
      <c r="BN979" s="101"/>
      <c r="BO979" s="103"/>
      <c r="BP979" s="99">
        <v>140.622</v>
      </c>
      <c r="BQ979" s="99">
        <v>121</v>
      </c>
      <c r="BR979" s="101"/>
      <c r="BS979" s="99" t="s">
        <v>5260</v>
      </c>
      <c r="BT979" s="99" t="s">
        <v>5261</v>
      </c>
      <c r="BU979" s="99">
        <v>5102</v>
      </c>
      <c r="BV979" s="99"/>
      <c r="BW979" s="99"/>
      <c r="BX979" s="99"/>
      <c r="BY979" s="99"/>
      <c r="BZ979" s="99"/>
      <c r="CA979" s="99"/>
      <c r="CB979" s="99"/>
      <c r="CC979" s="99">
        <v>102</v>
      </c>
      <c r="CD979" s="99">
        <v>8</v>
      </c>
      <c r="CE979" s="99">
        <v>8</v>
      </c>
      <c r="CF979" s="99"/>
      <c r="CG979" s="37" t="e">
        <f>VLOOKUP(Table_1[[#This Row],[EAN]],'[1]Planilha1'!$E:$R,13,0)</f>
        <v>#N/A</v>
      </c>
      <c r="CI979" s="188">
        <f>IF(Table_1[[#This Row],[STATUS MERCADO]]="GO",Table_1[[#This Row],[M. BRUTA TOTAL]],0)</f>
        <v>0</v>
      </c>
      <c r="CJ979" s="188">
        <f>IF(Table_1[[#This Row],[STATUS MERCADO]]="GO",Table_1[[#This Row],[PV UNIT. REALIZADO]]*Table_1[[#This Row],[QUANTIDADE]],0)</f>
        <v>0</v>
      </c>
    </row>
    <row r="980" ht="15" hidden="1">
      <c r="A980" s="7"/>
      <c r="B980" s="84" t="s">
        <v>79</v>
      </c>
      <c r="C980" s="75">
        <v>221199</v>
      </c>
      <c r="D980" s="75">
        <v>216609</v>
      </c>
      <c r="E980" s="85">
        <v>7894904216604</v>
      </c>
      <c r="F980" s="86" t="s">
        <v>714</v>
      </c>
      <c r="G980" s="75" t="s">
        <v>14</v>
      </c>
      <c r="H980" s="75">
        <v>2790</v>
      </c>
      <c r="I980" s="87" t="s">
        <v>431</v>
      </c>
      <c r="J980" s="75" t="s">
        <v>715</v>
      </c>
      <c r="K980" s="88" t="s">
        <v>84</v>
      </c>
      <c r="L980" s="88">
        <v>8</v>
      </c>
      <c r="M980" s="88">
        <v>4</v>
      </c>
      <c r="N980" s="75" t="s">
        <v>85</v>
      </c>
      <c r="O980" s="75" t="s">
        <v>155</v>
      </c>
      <c r="P980" s="89"/>
      <c r="Q980" s="90">
        <f>(17/100+7.6/100+1.65/100)*P980</f>
        <v>0</v>
      </c>
      <c r="R980" s="90"/>
      <c r="S980" s="90"/>
      <c r="T980" s="90"/>
      <c r="U980" s="90"/>
      <c r="V980" s="90">
        <f>+P980-Q980+R980+S980+T980+U980</f>
        <v>0</v>
      </c>
      <c r="W980" s="91">
        <f>(1.02/100)</f>
        <v>1.02E-2</v>
      </c>
      <c r="X980" s="91">
        <v>4.8E-3</v>
      </c>
      <c r="Y980" s="91">
        <v>0.17</v>
      </c>
      <c r="Z980" s="91">
        <v>1.65E-2</v>
      </c>
      <c r="AA980" s="91">
        <v>7.6E-2</v>
      </c>
      <c r="AB980" s="91">
        <f>SUM(W980:AA980)</f>
        <v>0.2775</v>
      </c>
      <c r="AC980" s="75">
        <v>8</v>
      </c>
      <c r="AD980" s="92">
        <f>IF(AL980="","",+AC980*AL980)</f>
      </c>
      <c r="AE980" s="93">
        <f>IF(AL980="","",+AL980*AB980)</f>
      </c>
      <c r="AF980" s="92">
        <f>IF(AL980="","",+AL980-AE980)</f>
      </c>
      <c r="AG980" s="93">
        <f>+V980</f>
        <v>0</v>
      </c>
      <c r="AH980" s="92">
        <f>IF(AF980="","",+AF980-AG980)</f>
      </c>
      <c r="AI980" s="92">
        <f>IF(AH980="","",+AH980*AC980)</f>
      </c>
      <c r="AJ980" s="93"/>
      <c r="AK980" s="94">
        <v>0.33</v>
      </c>
      <c r="AL980" s="93">
        <f>IF(V980=0,"",V980/(1-AB980-AK980))</f>
      </c>
      <c r="AM980" s="95">
        <v>0.33</v>
      </c>
      <c r="AN980" s="93">
        <f>IF(V980=0,"",V980/(1-AB980-AM980))</f>
      </c>
      <c r="AO980" s="96">
        <v>1.2</v>
      </c>
      <c r="AP980" s="93">
        <f>IF(BD!AJ980="","",BD!AJ980*BD!AO980)</f>
      </c>
      <c r="AQ980" s="91">
        <f>BD!AM980/BD!AK980-1</f>
        <v>0</v>
      </c>
      <c r="AR980" s="91">
        <f>IF(BD!AN980="","",IF(BD!AJ980="","",BD!AN980/BD!AJ980-1))</f>
      </c>
      <c r="AS980" s="91">
        <f>IF(BD!AN980="","",IF(BD!AN980&lt;BD!AL980,"ABAIXO DA META","DENTRO DA META"))</f>
      </c>
      <c r="AT980" s="91" t="str">
        <f>IF(BD!AJ980="","EM ANÁLISE",IF(BD!AP980&gt;=BD!AN980,"GO", "NO GO"))</f>
        <v>EM ANÁLISE</v>
      </c>
      <c r="AU980" s="97">
        <f>IF(AN980="","",+BD!$AN980-AJ980)</f>
      </c>
      <c r="AV980" s="98"/>
      <c r="AW980" s="90">
        <f>BD!P980*BD!AC980</f>
        <v>0</v>
      </c>
      <c r="AX980" s="90">
        <f>BD!V980*BD!AC980</f>
        <v>0</v>
      </c>
      <c r="AY980" s="90">
        <f>IF(BD!AN980="","",BD!AN980*BD!AC980)</f>
      </c>
      <c r="AZ980" s="75" t="s">
        <v>123</v>
      </c>
      <c r="BA980" s="75"/>
      <c r="BB980" s="75"/>
      <c r="BC980" s="75"/>
      <c r="BD980" s="104"/>
      <c r="BE980" s="104"/>
      <c r="BF980" s="101"/>
      <c r="BG980" s="101"/>
      <c r="BH980" s="101"/>
      <c r="BI980" s="101"/>
      <c r="BJ980" s="101"/>
      <c r="BK980" s="101"/>
      <c r="BL980" s="101"/>
      <c r="BM980" s="101"/>
      <c r="BN980" s="101"/>
      <c r="BO980" s="103"/>
      <c r="BP980" s="101"/>
      <c r="BQ980" s="101"/>
      <c r="BR980" s="101"/>
      <c r="BS980" s="101"/>
      <c r="BT980" s="101"/>
      <c r="BU980" s="101"/>
      <c r="BV980" s="101"/>
      <c r="BW980" s="101"/>
      <c r="BX980" s="101"/>
      <c r="BY980" s="101"/>
      <c r="BZ980" s="101"/>
      <c r="CA980" s="101"/>
      <c r="CB980" s="101"/>
      <c r="CC980" s="101"/>
      <c r="CD980" s="101"/>
      <c r="CE980" s="101"/>
      <c r="CF980" s="101"/>
      <c r="CG980" s="37" t="e">
        <f>VLOOKUP(Table_1[[#This Row],[EAN]],'[1]Planilha1'!$E:$R,13,0)</f>
        <v>#N/A</v>
      </c>
      <c r="CI980" s="188">
        <f>IF(Table_1[[#This Row],[STATUS MERCADO]]="GO",Table_1[[#This Row],[M. BRUTA TOTAL]],0)</f>
        <v>0</v>
      </c>
      <c r="CJ980" s="188">
        <f>IF(Table_1[[#This Row],[STATUS MERCADO]]="GO",Table_1[[#This Row],[PV UNIT. REALIZADO]]*Table_1[[#This Row],[QUANTIDADE]],0)</f>
        <v>0</v>
      </c>
    </row>
    <row r="981" ht="15" hidden="1">
      <c r="A981" s="7"/>
      <c r="B981" s="84" t="s">
        <v>79</v>
      </c>
      <c r="C981" s="75">
        <v>221202</v>
      </c>
      <c r="D981" s="75">
        <v>578568</v>
      </c>
      <c r="E981" s="85">
        <v>7894904578566</v>
      </c>
      <c r="F981" s="86" t="s">
        <v>718</v>
      </c>
      <c r="G981" s="75" t="s">
        <v>14</v>
      </c>
      <c r="H981" s="75">
        <v>2790</v>
      </c>
      <c r="I981" s="87" t="s">
        <v>431</v>
      </c>
      <c r="J981" s="75" t="s">
        <v>715</v>
      </c>
      <c r="K981" s="88" t="s">
        <v>84</v>
      </c>
      <c r="L981" s="88">
        <v>12</v>
      </c>
      <c r="M981" s="88">
        <v>4</v>
      </c>
      <c r="N981" s="75" t="s">
        <v>85</v>
      </c>
      <c r="O981" s="75" t="s">
        <v>155</v>
      </c>
      <c r="P981" s="89"/>
      <c r="Q981" s="90">
        <f>(17/100+7.6/100+1.65/100)*P981</f>
        <v>0</v>
      </c>
      <c r="R981" s="90"/>
      <c r="S981" s="90"/>
      <c r="T981" s="90"/>
      <c r="U981" s="90"/>
      <c r="V981" s="90">
        <f>+P981-Q981+R981+S981+T981+U981</f>
        <v>0</v>
      </c>
      <c r="W981" s="91">
        <f>(1.02/100)</f>
        <v>1.02E-2</v>
      </c>
      <c r="X981" s="91">
        <v>4.8E-3</v>
      </c>
      <c r="Y981" s="91">
        <v>0.17</v>
      </c>
      <c r="Z981" s="91">
        <v>1.65E-2</v>
      </c>
      <c r="AA981" s="91">
        <v>7.6E-2</v>
      </c>
      <c r="AB981" s="91">
        <f>SUM(W981:AA981)</f>
        <v>0.2775</v>
      </c>
      <c r="AC981" s="75">
        <v>12</v>
      </c>
      <c r="AD981" s="92">
        <f>IF(AL981="","",+AC981*AL981)</f>
      </c>
      <c r="AE981" s="93">
        <f>IF(AL981="","",+AL981*AB981)</f>
      </c>
      <c r="AF981" s="92">
        <f>IF(AL981="","",+AL981-AE981)</f>
      </c>
      <c r="AG981" s="93">
        <f>+V981</f>
        <v>0</v>
      </c>
      <c r="AH981" s="92">
        <f>IF(AF981="","",+AF981-AG981)</f>
      </c>
      <c r="AI981" s="92">
        <f>IF(AH981="","",+AH981*AC981)</f>
      </c>
      <c r="AJ981" s="93"/>
      <c r="AK981" s="94">
        <v>0.33</v>
      </c>
      <c r="AL981" s="93">
        <f>IF(V981=0,"",V981/(1-AB981-AK981))</f>
      </c>
      <c r="AM981" s="95">
        <v>0.33</v>
      </c>
      <c r="AN981" s="93">
        <f>IF(V981=0,"",V981/(1-AB981-AM981))</f>
      </c>
      <c r="AO981" s="96">
        <v>1.2</v>
      </c>
      <c r="AP981" s="93">
        <f>IF(BD!AJ981="","",BD!AJ981*BD!AO981)</f>
      </c>
      <c r="AQ981" s="91">
        <f>BD!AM981/BD!AK981-1</f>
        <v>0</v>
      </c>
      <c r="AR981" s="91">
        <f>IF(BD!AN981="","",IF(BD!AJ981="","",BD!AN981/BD!AJ981-1))</f>
      </c>
      <c r="AS981" s="91">
        <f>IF(BD!AN981="","",IF(BD!AN981&lt;BD!AL981,"ABAIXO DA META","DENTRO DA META"))</f>
      </c>
      <c r="AT981" s="91" t="str">
        <f>IF(BD!AJ981="","EM ANÁLISE",IF(BD!AP981&gt;=BD!AN981,"GO", "NO GO"))</f>
        <v>EM ANÁLISE</v>
      </c>
      <c r="AU981" s="97">
        <f>IF(AN981="","",+BD!$AN981-AJ981)</f>
      </c>
      <c r="AV981" s="98"/>
      <c r="AW981" s="90">
        <f>BD!P981*BD!AC981</f>
        <v>0</v>
      </c>
      <c r="AX981" s="90">
        <f>BD!V981*BD!AC981</f>
        <v>0</v>
      </c>
      <c r="AY981" s="90">
        <f>IF(BD!AN981="","",BD!AN981*BD!AC981)</f>
      </c>
      <c r="AZ981" s="75" t="s">
        <v>123</v>
      </c>
      <c r="BA981" s="75"/>
      <c r="BB981" s="75"/>
      <c r="BC981" s="75"/>
      <c r="BD981" s="104"/>
      <c r="BE981" s="104"/>
      <c r="BF981" s="101"/>
      <c r="BG981" s="101"/>
      <c r="BH981" s="101"/>
      <c r="BI981" s="101"/>
      <c r="BJ981" s="101"/>
      <c r="BK981" s="101"/>
      <c r="BL981" s="101"/>
      <c r="BM981" s="101"/>
      <c r="BN981" s="101"/>
      <c r="BO981" s="103"/>
      <c r="BP981" s="101"/>
      <c r="BQ981" s="101"/>
      <c r="BR981" s="101"/>
      <c r="BS981" s="101"/>
      <c r="BT981" s="101"/>
      <c r="BU981" s="101"/>
      <c r="BV981" s="101"/>
      <c r="BW981" s="101"/>
      <c r="BX981" s="101"/>
      <c r="BY981" s="101"/>
      <c r="BZ981" s="101"/>
      <c r="CA981" s="101"/>
      <c r="CB981" s="101"/>
      <c r="CC981" s="101"/>
      <c r="CD981" s="101"/>
      <c r="CE981" s="101"/>
      <c r="CF981" s="101"/>
      <c r="CG981" s="37" t="e">
        <f>VLOOKUP(Table_1[[#This Row],[EAN]],'[1]Planilha1'!$E:$R,13,0)</f>
        <v>#N/A</v>
      </c>
      <c r="CI981" s="188">
        <f>IF(Table_1[[#This Row],[STATUS MERCADO]]="GO",Table_1[[#This Row],[M. BRUTA TOTAL]],0)</f>
        <v>0</v>
      </c>
      <c r="CJ981" s="188">
        <f>IF(Table_1[[#This Row],[STATUS MERCADO]]="GO",Table_1[[#This Row],[PV UNIT. REALIZADO]]*Table_1[[#This Row],[QUANTIDADE]],0)</f>
        <v>0</v>
      </c>
    </row>
    <row r="982" ht="15" hidden="1">
      <c r="A982" s="7"/>
      <c r="B982" s="84" t="s">
        <v>79</v>
      </c>
      <c r="C982" s="75">
        <v>221204</v>
      </c>
      <c r="D982" s="75">
        <v>216619</v>
      </c>
      <c r="E982" s="85">
        <v>7894904216611</v>
      </c>
      <c r="F982" s="86" t="s">
        <v>720</v>
      </c>
      <c r="G982" s="75" t="s">
        <v>14</v>
      </c>
      <c r="H982" s="75">
        <v>2790</v>
      </c>
      <c r="I982" s="87" t="s">
        <v>431</v>
      </c>
      <c r="J982" s="75" t="s">
        <v>715</v>
      </c>
      <c r="K982" s="88" t="s">
        <v>84</v>
      </c>
      <c r="L982" s="88">
        <v>8</v>
      </c>
      <c r="M982" s="88">
        <v>4</v>
      </c>
      <c r="N982" s="75" t="s">
        <v>85</v>
      </c>
      <c r="O982" s="75" t="s">
        <v>155</v>
      </c>
      <c r="P982" s="89"/>
      <c r="Q982" s="90">
        <f>(17/100+7.6/100+1.65/100)*P982</f>
        <v>0</v>
      </c>
      <c r="R982" s="90"/>
      <c r="S982" s="90"/>
      <c r="T982" s="90"/>
      <c r="U982" s="90"/>
      <c r="V982" s="90">
        <f>+P982-Q982+R982+S982+T982+U982</f>
        <v>0</v>
      </c>
      <c r="W982" s="91">
        <f>(1.02/100)</f>
        <v>1.02E-2</v>
      </c>
      <c r="X982" s="91">
        <v>4.8E-3</v>
      </c>
      <c r="Y982" s="91">
        <v>0.17</v>
      </c>
      <c r="Z982" s="91">
        <v>1.65E-2</v>
      </c>
      <c r="AA982" s="91">
        <v>7.6E-2</v>
      </c>
      <c r="AB982" s="91">
        <f>SUM(W982:AA982)</f>
        <v>0.2775</v>
      </c>
      <c r="AC982" s="75">
        <v>8</v>
      </c>
      <c r="AD982" s="92">
        <f>IF(AL982="","",+AC982*AL982)</f>
      </c>
      <c r="AE982" s="93">
        <f>IF(AL982="","",+AL982*AB982)</f>
      </c>
      <c r="AF982" s="92">
        <f>IF(AL982="","",+AL982-AE982)</f>
      </c>
      <c r="AG982" s="93">
        <f>+V982</f>
        <v>0</v>
      </c>
      <c r="AH982" s="92">
        <f>IF(AF982="","",+AF982-AG982)</f>
      </c>
      <c r="AI982" s="92">
        <f>IF(AH982="","",+AH982*AC982)</f>
      </c>
      <c r="AJ982" s="93"/>
      <c r="AK982" s="94">
        <v>0.33</v>
      </c>
      <c r="AL982" s="93">
        <f>IF(V982=0,"",V982/(1-AB982-AK982))</f>
      </c>
      <c r="AM982" s="95">
        <v>0.33</v>
      </c>
      <c r="AN982" s="93">
        <f>IF(V982=0,"",V982/(1-AB982-AM982))</f>
      </c>
      <c r="AO982" s="96">
        <v>1.2</v>
      </c>
      <c r="AP982" s="93">
        <f>IF(BD!AJ982="","",BD!AJ982*BD!AO982)</f>
      </c>
      <c r="AQ982" s="91">
        <f>BD!AM982/BD!AK982-1</f>
        <v>0</v>
      </c>
      <c r="AR982" s="91">
        <f>IF(BD!AN982="","",IF(BD!AJ982="","",BD!AN982/BD!AJ982-1))</f>
      </c>
      <c r="AS982" s="91">
        <f>IF(BD!AN982="","",IF(BD!AN982&lt;BD!AL982,"ABAIXO DA META","DENTRO DA META"))</f>
      </c>
      <c r="AT982" s="91" t="str">
        <f>IF(BD!AJ982="","EM ANÁLISE",IF(BD!AP982&gt;=BD!AN982,"GO", "NO GO"))</f>
        <v>EM ANÁLISE</v>
      </c>
      <c r="AU982" s="97">
        <f>IF(AN982="","",+BD!$AN982-AJ982)</f>
      </c>
      <c r="AV982" s="98"/>
      <c r="AW982" s="90">
        <f>BD!P982*BD!AC982</f>
        <v>0</v>
      </c>
      <c r="AX982" s="90">
        <f>BD!V982*BD!AC982</f>
        <v>0</v>
      </c>
      <c r="AY982" s="90">
        <f>IF(BD!AN982="","",BD!AN982*BD!AC982)</f>
      </c>
      <c r="AZ982" s="75" t="s">
        <v>123</v>
      </c>
      <c r="BA982" s="75"/>
      <c r="BB982" s="75"/>
      <c r="BC982" s="75"/>
      <c r="BD982" s="104"/>
      <c r="BE982" s="104"/>
      <c r="BF982" s="101"/>
      <c r="BG982" s="101"/>
      <c r="BH982" s="101"/>
      <c r="BI982" s="101"/>
      <c r="BJ982" s="101"/>
      <c r="BK982" s="101"/>
      <c r="BL982" s="101"/>
      <c r="BM982" s="101"/>
      <c r="BN982" s="101"/>
      <c r="BO982" s="103"/>
      <c r="BP982" s="101"/>
      <c r="BQ982" s="101"/>
      <c r="BR982" s="101"/>
      <c r="BS982" s="101"/>
      <c r="BT982" s="101"/>
      <c r="BU982" s="101"/>
      <c r="BV982" s="101"/>
      <c r="BW982" s="101"/>
      <c r="BX982" s="101"/>
      <c r="BY982" s="101"/>
      <c r="BZ982" s="101"/>
      <c r="CA982" s="101"/>
      <c r="CB982" s="101"/>
      <c r="CC982" s="101"/>
      <c r="CD982" s="101"/>
      <c r="CE982" s="101"/>
      <c r="CF982" s="101"/>
      <c r="CG982" s="37" t="e">
        <f>VLOOKUP(Table_1[[#This Row],[EAN]],'[1]Planilha1'!$E:$R,13,0)</f>
        <v>#N/A</v>
      </c>
      <c r="CI982" s="188">
        <f>IF(Table_1[[#This Row],[STATUS MERCADO]]="GO",Table_1[[#This Row],[M. BRUTA TOTAL]],0)</f>
        <v>0</v>
      </c>
      <c r="CJ982" s="188">
        <f>IF(Table_1[[#This Row],[STATUS MERCADO]]="GO",Table_1[[#This Row],[PV UNIT. REALIZADO]]*Table_1[[#This Row],[QUANTIDADE]],0)</f>
        <v>0</v>
      </c>
    </row>
    <row r="983" ht="15" hidden="1">
      <c r="A983" s="7"/>
      <c r="B983" s="84" t="s">
        <v>79</v>
      </c>
      <c r="C983" s="75">
        <v>221207</v>
      </c>
      <c r="D983" s="75">
        <v>326259</v>
      </c>
      <c r="E983" s="85">
        <v>7894904326259</v>
      </c>
      <c r="F983" s="86" t="s">
        <v>723</v>
      </c>
      <c r="G983" s="75" t="s">
        <v>14</v>
      </c>
      <c r="H983" s="75">
        <v>2790</v>
      </c>
      <c r="I983" s="87" t="s">
        <v>431</v>
      </c>
      <c r="J983" s="75" t="s">
        <v>715</v>
      </c>
      <c r="K983" s="88" t="s">
        <v>84</v>
      </c>
      <c r="L983" s="88">
        <v>12</v>
      </c>
      <c r="M983" s="88">
        <v>4</v>
      </c>
      <c r="N983" s="75" t="s">
        <v>85</v>
      </c>
      <c r="O983" s="75" t="s">
        <v>155</v>
      </c>
      <c r="P983" s="89"/>
      <c r="Q983" s="90">
        <f>(17/100+7.6/100+1.65/100)*P983</f>
        <v>0</v>
      </c>
      <c r="R983" s="90"/>
      <c r="S983" s="90"/>
      <c r="T983" s="90"/>
      <c r="U983" s="90"/>
      <c r="V983" s="90">
        <f>+P983-Q983+R983+S983+T983+U983</f>
        <v>0</v>
      </c>
      <c r="W983" s="91">
        <f>(1.02/100)</f>
        <v>1.02E-2</v>
      </c>
      <c r="X983" s="91">
        <v>4.8E-3</v>
      </c>
      <c r="Y983" s="91">
        <v>0.17</v>
      </c>
      <c r="Z983" s="91">
        <v>1.65E-2</v>
      </c>
      <c r="AA983" s="91">
        <v>7.6E-2</v>
      </c>
      <c r="AB983" s="91">
        <f>SUM(W983:AA983)</f>
        <v>0.2775</v>
      </c>
      <c r="AC983" s="75">
        <v>12</v>
      </c>
      <c r="AD983" s="92">
        <f>IF(AL983="","",+AC983*AL983)</f>
      </c>
      <c r="AE983" s="93">
        <f>IF(AL983="","",+AL983*AB983)</f>
      </c>
      <c r="AF983" s="92">
        <f>IF(AL983="","",+AL983-AE983)</f>
      </c>
      <c r="AG983" s="93">
        <f>+V983</f>
        <v>0</v>
      </c>
      <c r="AH983" s="92">
        <f>IF(AF983="","",+AF983-AG983)</f>
      </c>
      <c r="AI983" s="92">
        <f>IF(AH983="","",+AH983*AC983)</f>
      </c>
      <c r="AJ983" s="93"/>
      <c r="AK983" s="94">
        <v>0.33</v>
      </c>
      <c r="AL983" s="93">
        <f>IF(V983=0,"",V983/(1-AB983-AK983))</f>
      </c>
      <c r="AM983" s="95">
        <v>0.33</v>
      </c>
      <c r="AN983" s="93">
        <f>IF(V983=0,"",V983/(1-AB983-AM983))</f>
      </c>
      <c r="AO983" s="96">
        <v>1.2</v>
      </c>
      <c r="AP983" s="93">
        <f>IF(BD!AJ983="","",BD!AJ983*BD!AO983)</f>
      </c>
      <c r="AQ983" s="91">
        <f>BD!AM983/BD!AK983-1</f>
        <v>0</v>
      </c>
      <c r="AR983" s="91">
        <f>IF(BD!AN983="","",IF(BD!AJ983="","",BD!AN983/BD!AJ983-1))</f>
      </c>
      <c r="AS983" s="91">
        <f>IF(BD!AN983="","",IF(BD!AN983&lt;BD!AL983,"ABAIXO DA META","DENTRO DA META"))</f>
      </c>
      <c r="AT983" s="91" t="str">
        <f>IF(BD!AJ983="","EM ANÁLISE",IF(BD!AP983&gt;=BD!AN983,"GO", "NO GO"))</f>
        <v>EM ANÁLISE</v>
      </c>
      <c r="AU983" s="97">
        <f>IF(AN983="","",+BD!$AN983-AJ983)</f>
      </c>
      <c r="AV983" s="98"/>
      <c r="AW983" s="90">
        <f>BD!P983*BD!AC983</f>
        <v>0</v>
      </c>
      <c r="AX983" s="90">
        <f>BD!V983*BD!AC983</f>
        <v>0</v>
      </c>
      <c r="AY983" s="90">
        <f>IF(BD!AN983="","",BD!AN983*BD!AC983)</f>
      </c>
      <c r="AZ983" s="75" t="s">
        <v>123</v>
      </c>
      <c r="BA983" s="75"/>
      <c r="BB983" s="75"/>
      <c r="BC983" s="75"/>
      <c r="BD983" s="104"/>
      <c r="BE983" s="104"/>
      <c r="BF983" s="101"/>
      <c r="BG983" s="101"/>
      <c r="BH983" s="101"/>
      <c r="BI983" s="101"/>
      <c r="BJ983" s="101"/>
      <c r="BK983" s="101"/>
      <c r="BL983" s="101"/>
      <c r="BM983" s="101"/>
      <c r="BN983" s="101"/>
      <c r="BO983" s="103"/>
      <c r="BP983" s="101"/>
      <c r="BQ983" s="101"/>
      <c r="BR983" s="101"/>
      <c r="BS983" s="101"/>
      <c r="BT983" s="101"/>
      <c r="BU983" s="101"/>
      <c r="BV983" s="101"/>
      <c r="BW983" s="101"/>
      <c r="BX983" s="101"/>
      <c r="BY983" s="101"/>
      <c r="BZ983" s="101"/>
      <c r="CA983" s="101"/>
      <c r="CB983" s="101"/>
      <c r="CC983" s="101"/>
      <c r="CD983" s="101"/>
      <c r="CE983" s="101"/>
      <c r="CF983" s="101"/>
      <c r="CG983" s="37" t="e">
        <f>VLOOKUP(Table_1[[#This Row],[EAN]],'[1]Planilha1'!$E:$R,13,0)</f>
        <v>#N/A</v>
      </c>
      <c r="CI983" s="188">
        <f>IF(Table_1[[#This Row],[STATUS MERCADO]]="GO",Table_1[[#This Row],[M. BRUTA TOTAL]],0)</f>
        <v>0</v>
      </c>
      <c r="CJ983" s="188">
        <f>IF(Table_1[[#This Row],[STATUS MERCADO]]="GO",Table_1[[#This Row],[PV UNIT. REALIZADO]]*Table_1[[#This Row],[QUANTIDADE]],0)</f>
        <v>0</v>
      </c>
    </row>
    <row r="984" ht="15" hidden="1">
      <c r="A984" s="7"/>
      <c r="B984" s="84" t="s">
        <v>79</v>
      </c>
      <c r="C984" s="75">
        <v>221212</v>
      </c>
      <c r="D984" s="75">
        <v>129</v>
      </c>
      <c r="E984" s="85">
        <v>7896066766041</v>
      </c>
      <c r="F984" s="86" t="s">
        <v>728</v>
      </c>
      <c r="G984" s="75" t="s">
        <v>17</v>
      </c>
      <c r="H984" s="75">
        <v>1170</v>
      </c>
      <c r="I984" s="87" t="s">
        <v>608</v>
      </c>
      <c r="J984" s="75" t="s">
        <v>729</v>
      </c>
      <c r="K984" s="88" t="s">
        <v>202</v>
      </c>
      <c r="L984" s="88">
        <v>1</v>
      </c>
      <c r="M984" s="88">
        <v>0</v>
      </c>
      <c r="N984" s="75" t="s">
        <v>85</v>
      </c>
      <c r="O984" s="105">
        <v>27152731000109</v>
      </c>
      <c r="P984" s="89"/>
      <c r="Q984" s="90">
        <f>(17/100+7.6/100+1.65/100)*P984</f>
        <v>0</v>
      </c>
      <c r="R984" s="90"/>
      <c r="S984" s="90"/>
      <c r="T984" s="90"/>
      <c r="U984" s="90"/>
      <c r="V984" s="90">
        <f>+P984-Q984+R984+S984+T984+U984</f>
        <v>0</v>
      </c>
      <c r="W984" s="91">
        <f>(1.02/100)</f>
        <v>1.02E-2</v>
      </c>
      <c r="X984" s="91">
        <v>4.8E-3</v>
      </c>
      <c r="Y984" s="91">
        <v>0.17</v>
      </c>
      <c r="Z984" s="91">
        <v>1.65E-2</v>
      </c>
      <c r="AA984" s="91">
        <v>7.6E-2</v>
      </c>
      <c r="AB984" s="91">
        <f>SUM(W984:AA984)</f>
        <v>0.2775</v>
      </c>
      <c r="AC984" s="75">
        <v>1</v>
      </c>
      <c r="AD984" s="92">
        <f>IF(AL984="","",+AC984*AL984)</f>
      </c>
      <c r="AE984" s="93">
        <f>IF(AL984="","",+AL984*AB984)</f>
      </c>
      <c r="AF984" s="92">
        <f>IF(AL984="","",+AL984-AE984)</f>
      </c>
      <c r="AG984" s="93">
        <f>+V984</f>
        <v>0</v>
      </c>
      <c r="AH984" s="92">
        <f>IF(AF984="","",+AF984-AG984)</f>
      </c>
      <c r="AI984" s="92">
        <f>IF(AH984="","",+AH984*AC984)</f>
      </c>
      <c r="AJ984" s="93"/>
      <c r="AK984" s="94">
        <v>0.33</v>
      </c>
      <c r="AL984" s="93">
        <f>IF(V984=0,"",V984/(1-AB984-AK984))</f>
      </c>
      <c r="AM984" s="95">
        <v>0.33</v>
      </c>
      <c r="AN984" s="93">
        <f>IF(V984=0,"",V984/(1-AB984-AM984))</f>
      </c>
      <c r="AO984" s="96">
        <v>1.2</v>
      </c>
      <c r="AP984" s="93">
        <f>IF(BD!AJ984="","",BD!AJ984*BD!AO984)</f>
      </c>
      <c r="AQ984" s="91">
        <f>BD!AM984/BD!AK984-1</f>
        <v>0</v>
      </c>
      <c r="AR984" s="91">
        <f>IF(BD!AN984="","",IF(BD!AJ984="","",BD!AN984/BD!AJ984-1))</f>
      </c>
      <c r="AS984" s="91">
        <f>IF(BD!AN984="","",IF(BD!AN984&lt;BD!AL984,"ABAIXO DA META","DENTRO DA META"))</f>
      </c>
      <c r="AT984" s="91" t="str">
        <f>IF(BD!AJ984="","EM ANÁLISE",IF(BD!AP984&gt;=BD!AN984,"GO", "NO GO"))</f>
        <v>EM ANÁLISE</v>
      </c>
      <c r="AU984" s="97">
        <f>IF(AN984="","",+BD!$AN984-AJ984)</f>
      </c>
      <c r="AV984" s="98"/>
      <c r="AW984" s="90">
        <f>BD!P984*BD!AC984</f>
        <v>0</v>
      </c>
      <c r="AX984" s="90">
        <f>BD!V984*BD!AC984</f>
        <v>0</v>
      </c>
      <c r="AY984" s="90">
        <f>IF(BD!AN984="","",BD!AN984*BD!AC984)</f>
      </c>
      <c r="AZ984" s="75" t="s">
        <v>123</v>
      </c>
      <c r="BA984" s="75"/>
      <c r="BB984" s="75"/>
      <c r="BC984" s="75"/>
      <c r="BD984" s="104"/>
      <c r="BE984" s="104"/>
      <c r="BF984" s="101"/>
      <c r="BG984" s="101"/>
      <c r="BH984" s="101"/>
      <c r="BI984" s="101"/>
      <c r="BJ984" s="101"/>
      <c r="BK984" s="101"/>
      <c r="BL984" s="101"/>
      <c r="BM984" s="101"/>
      <c r="BN984" s="101"/>
      <c r="BO984" s="103"/>
      <c r="BP984" s="101"/>
      <c r="BQ984" s="101"/>
      <c r="BR984" s="101"/>
      <c r="BS984" s="101"/>
      <c r="BT984" s="101"/>
      <c r="BU984" s="101"/>
      <c r="BV984" s="101"/>
      <c r="BW984" s="101"/>
      <c r="BX984" s="101"/>
      <c r="BY984" s="101"/>
      <c r="BZ984" s="101"/>
      <c r="CA984" s="101"/>
      <c r="CB984" s="101"/>
      <c r="CC984" s="101"/>
      <c r="CD984" s="101"/>
      <c r="CE984" s="101"/>
      <c r="CF984" s="101"/>
      <c r="CG984" s="37" t="e">
        <f>VLOOKUP(Table_1[[#This Row],[EAN]],'[1]Planilha1'!$E:$R,13,0)</f>
        <v>#N/A</v>
      </c>
      <c r="CI984" s="188">
        <f>IF(Table_1[[#This Row],[STATUS MERCADO]]="GO",Table_1[[#This Row],[M. BRUTA TOTAL]],0)</f>
        <v>0</v>
      </c>
      <c r="CJ984" s="188">
        <f>IF(Table_1[[#This Row],[STATUS MERCADO]]="GO",Table_1[[#This Row],[PV UNIT. REALIZADO]]*Table_1[[#This Row],[QUANTIDADE]],0)</f>
        <v>0</v>
      </c>
    </row>
    <row r="985" ht="15" hidden="1">
      <c r="A985" s="7"/>
      <c r="B985" s="84" t="s">
        <v>79</v>
      </c>
      <c r="C985" s="75">
        <v>221213</v>
      </c>
      <c r="D985" s="75">
        <v>146</v>
      </c>
      <c r="E985" s="85">
        <v>7896066767246</v>
      </c>
      <c r="F985" s="86" t="s">
        <v>730</v>
      </c>
      <c r="G985" s="75" t="s">
        <v>17</v>
      </c>
      <c r="H985" s="75">
        <v>1170</v>
      </c>
      <c r="I985" s="87" t="s">
        <v>608</v>
      </c>
      <c r="J985" s="75" t="s">
        <v>729</v>
      </c>
      <c r="K985" s="88" t="s">
        <v>202</v>
      </c>
      <c r="L985" s="88">
        <v>1</v>
      </c>
      <c r="M985" s="88">
        <v>0</v>
      </c>
      <c r="N985" s="75" t="s">
        <v>85</v>
      </c>
      <c r="O985" s="105">
        <v>27152731000109</v>
      </c>
      <c r="P985" s="89"/>
      <c r="Q985" s="90">
        <f>(17/100+7.6/100+1.65/100)*P985</f>
        <v>0</v>
      </c>
      <c r="R985" s="90"/>
      <c r="S985" s="90"/>
      <c r="T985" s="90"/>
      <c r="U985" s="90"/>
      <c r="V985" s="90">
        <f>+P985-Q985+R985+S985+T985+U985</f>
        <v>0</v>
      </c>
      <c r="W985" s="91">
        <f>(1.02/100)</f>
        <v>1.02E-2</v>
      </c>
      <c r="X985" s="91">
        <v>4.8E-3</v>
      </c>
      <c r="Y985" s="91">
        <v>0.17</v>
      </c>
      <c r="Z985" s="91">
        <v>1.65E-2</v>
      </c>
      <c r="AA985" s="91">
        <v>7.6E-2</v>
      </c>
      <c r="AB985" s="91">
        <f>SUM(W985:AA985)</f>
        <v>0.2775</v>
      </c>
      <c r="AC985" s="75">
        <v>1</v>
      </c>
      <c r="AD985" s="92">
        <f>IF(AL985="","",+AC985*AL985)</f>
      </c>
      <c r="AE985" s="93">
        <f>IF(AL985="","",+AL985*AB985)</f>
      </c>
      <c r="AF985" s="92">
        <f>IF(AL985="","",+AL985-AE985)</f>
      </c>
      <c r="AG985" s="93">
        <f>+V985</f>
        <v>0</v>
      </c>
      <c r="AH985" s="92">
        <f>IF(AF985="","",+AF985-AG985)</f>
      </c>
      <c r="AI985" s="92">
        <f>IF(AH985="","",+AH985*AC985)</f>
      </c>
      <c r="AJ985" s="93"/>
      <c r="AK985" s="94">
        <v>0.33</v>
      </c>
      <c r="AL985" s="93">
        <f>IF(V985=0,"",V985/(1-AB985-AK985))</f>
      </c>
      <c r="AM985" s="95">
        <v>0.33</v>
      </c>
      <c r="AN985" s="93">
        <f>IF(V985=0,"",V985/(1-AB985-AM985))</f>
      </c>
      <c r="AO985" s="96">
        <v>1.2</v>
      </c>
      <c r="AP985" s="93">
        <f>IF(BD!AJ985="","",BD!AJ985*BD!AO985)</f>
      </c>
      <c r="AQ985" s="91">
        <f>BD!AM985/BD!AK985-1</f>
        <v>0</v>
      </c>
      <c r="AR985" s="91">
        <f>IF(BD!AN985="","",IF(BD!AJ985="","",BD!AN985/BD!AJ985-1))</f>
      </c>
      <c r="AS985" s="91">
        <f>IF(BD!AN985="","",IF(BD!AN985&lt;BD!AL985,"ABAIXO DA META","DENTRO DA META"))</f>
      </c>
      <c r="AT985" s="91" t="str">
        <f>IF(BD!AJ985="","EM ANÁLISE",IF(BD!AP985&gt;=BD!AN985,"GO", "NO GO"))</f>
        <v>EM ANÁLISE</v>
      </c>
      <c r="AU985" s="97">
        <f>IF(AN985="","",+BD!$AN985-AJ985)</f>
      </c>
      <c r="AV985" s="98"/>
      <c r="AW985" s="90">
        <f>BD!P985*BD!AC985</f>
        <v>0</v>
      </c>
      <c r="AX985" s="90">
        <f>BD!V985*BD!AC985</f>
        <v>0</v>
      </c>
      <c r="AY985" s="90">
        <f>IF(BD!AN985="","",BD!AN985*BD!AC985)</f>
      </c>
      <c r="AZ985" s="75" t="s">
        <v>123</v>
      </c>
      <c r="BA985" s="75"/>
      <c r="BB985" s="75"/>
      <c r="BC985" s="75"/>
      <c r="BD985" s="104"/>
      <c r="BE985" s="104"/>
      <c r="BF985" s="101"/>
      <c r="BG985" s="101"/>
      <c r="BH985" s="101"/>
      <c r="BI985" s="101"/>
      <c r="BJ985" s="101"/>
      <c r="BK985" s="101"/>
      <c r="BL985" s="101"/>
      <c r="BM985" s="101"/>
      <c r="BN985" s="101"/>
      <c r="BO985" s="103"/>
      <c r="BP985" s="101"/>
      <c r="BQ985" s="101"/>
      <c r="BR985" s="101"/>
      <c r="BS985" s="101"/>
      <c r="BT985" s="101"/>
      <c r="BU985" s="101"/>
      <c r="BV985" s="101"/>
      <c r="BW985" s="101"/>
      <c r="BX985" s="101"/>
      <c r="BY985" s="101"/>
      <c r="BZ985" s="101"/>
      <c r="CA985" s="101"/>
      <c r="CB985" s="101"/>
      <c r="CC985" s="101"/>
      <c r="CD985" s="101"/>
      <c r="CE985" s="101"/>
      <c r="CF985" s="101"/>
      <c r="CG985" s="37" t="e">
        <f>VLOOKUP(Table_1[[#This Row],[EAN]],'[1]Planilha1'!$E:$R,13,0)</f>
        <v>#N/A</v>
      </c>
      <c r="CI985" s="188">
        <f>IF(Table_1[[#This Row],[STATUS MERCADO]]="GO",Table_1[[#This Row],[M. BRUTA TOTAL]],0)</f>
        <v>0</v>
      </c>
      <c r="CJ985" s="188">
        <f>IF(Table_1[[#This Row],[STATUS MERCADO]]="GO",Table_1[[#This Row],[PV UNIT. REALIZADO]]*Table_1[[#This Row],[QUANTIDADE]],0)</f>
        <v>0</v>
      </c>
    </row>
    <row r="986" ht="15" hidden="1">
      <c r="A986" s="7"/>
      <c r="B986" s="84" t="s">
        <v>79</v>
      </c>
      <c r="C986" s="75">
        <v>221219</v>
      </c>
      <c r="D986" s="75">
        <v>3129</v>
      </c>
      <c r="E986" s="85">
        <v>7896331100747</v>
      </c>
      <c r="F986" s="86" t="s">
        <v>737</v>
      </c>
      <c r="G986" s="75" t="s">
        <v>17</v>
      </c>
      <c r="H986" s="75">
        <v>2940</v>
      </c>
      <c r="I986" s="87" t="s">
        <v>738</v>
      </c>
      <c r="J986" s="75" t="s">
        <v>736</v>
      </c>
      <c r="K986" s="88" t="s">
        <v>202</v>
      </c>
      <c r="L986" s="88">
        <v>1</v>
      </c>
      <c r="M986" s="88">
        <v>0</v>
      </c>
      <c r="N986" s="75" t="s">
        <v>85</v>
      </c>
      <c r="O986" s="105">
        <v>27152731000109</v>
      </c>
      <c r="P986" s="89"/>
      <c r="Q986" s="90">
        <f>(17/100+7.6/100+1.65/100)*P986</f>
        <v>0</v>
      </c>
      <c r="R986" s="90"/>
      <c r="S986" s="90"/>
      <c r="T986" s="90"/>
      <c r="U986" s="90"/>
      <c r="V986" s="90">
        <f>+P986-Q986+R986+S986+T986+U986</f>
        <v>0</v>
      </c>
      <c r="W986" s="91">
        <f>(1.02/100)</f>
        <v>1.02E-2</v>
      </c>
      <c r="X986" s="91">
        <v>4.8E-3</v>
      </c>
      <c r="Y986" s="91">
        <v>0.17</v>
      </c>
      <c r="Z986" s="91">
        <v>1.65E-2</v>
      </c>
      <c r="AA986" s="91">
        <v>7.6E-2</v>
      </c>
      <c r="AB986" s="91">
        <f>SUM(W986:AA986)</f>
        <v>0.2775</v>
      </c>
      <c r="AC986" s="75">
        <v>1</v>
      </c>
      <c r="AD986" s="92">
        <f>IF(AL986="","",+AC986*AL986)</f>
      </c>
      <c r="AE986" s="93">
        <f>IF(AL986="","",+AL986*AB986)</f>
      </c>
      <c r="AF986" s="92">
        <f>IF(AL986="","",+AL986-AE986)</f>
      </c>
      <c r="AG986" s="93">
        <f>+V986</f>
        <v>0</v>
      </c>
      <c r="AH986" s="92">
        <f>IF(AF986="","",+AF986-AG986)</f>
      </c>
      <c r="AI986" s="92">
        <f>IF(AH986="","",+AH986*AC986)</f>
      </c>
      <c r="AJ986" s="93"/>
      <c r="AK986" s="94">
        <v>0.33</v>
      </c>
      <c r="AL986" s="93">
        <f>IF(V986=0,"",V986/(1-AB986-AK986))</f>
      </c>
      <c r="AM986" s="95">
        <v>0.33</v>
      </c>
      <c r="AN986" s="93">
        <f>IF(V986=0,"",V986/(1-AB986-AM986))</f>
      </c>
      <c r="AO986" s="96">
        <v>1.2</v>
      </c>
      <c r="AP986" s="93">
        <f>IF(BD!AJ986="","",BD!AJ986*BD!AO986)</f>
      </c>
      <c r="AQ986" s="91">
        <f>BD!AM986/BD!AK986-1</f>
        <v>0</v>
      </c>
      <c r="AR986" s="91">
        <f>IF(BD!AN986="","",IF(BD!AJ986="","",BD!AN986/BD!AJ986-1))</f>
      </c>
      <c r="AS986" s="91">
        <f>IF(BD!AN986="","",IF(BD!AN986&lt;BD!AL986,"ABAIXO DA META","DENTRO DA META"))</f>
      </c>
      <c r="AT986" s="91" t="str">
        <f>IF(BD!AJ986="","EM ANÁLISE",IF(BD!AP986&gt;=BD!AN986,"GO", "NO GO"))</f>
        <v>EM ANÁLISE</v>
      </c>
      <c r="AU986" s="97">
        <f>IF(AN986="","",+BD!$AN986-AJ986)</f>
      </c>
      <c r="AV986" s="98"/>
      <c r="AW986" s="90">
        <f>BD!P986*BD!AC986</f>
        <v>0</v>
      </c>
      <c r="AX986" s="90">
        <f>BD!V986*BD!AC986</f>
        <v>0</v>
      </c>
      <c r="AY986" s="90">
        <f>IF(BD!AN986="","",BD!AN986*BD!AC986)</f>
      </c>
      <c r="AZ986" s="75" t="s">
        <v>123</v>
      </c>
      <c r="BA986" s="75"/>
      <c r="BB986" s="75"/>
      <c r="BC986" s="75"/>
      <c r="BD986" s="104"/>
      <c r="BE986" s="104"/>
      <c r="BF986" s="101"/>
      <c r="BG986" s="101"/>
      <c r="BH986" s="101"/>
      <c r="BI986" s="101"/>
      <c r="BJ986" s="101"/>
      <c r="BK986" s="101"/>
      <c r="BL986" s="101"/>
      <c r="BM986" s="101"/>
      <c r="BN986" s="101"/>
      <c r="BO986" s="103"/>
      <c r="BP986" s="101"/>
      <c r="BQ986" s="101"/>
      <c r="BR986" s="101"/>
      <c r="BS986" s="101"/>
      <c r="BT986" s="101"/>
      <c r="BU986" s="101"/>
      <c r="BV986" s="101"/>
      <c r="BW986" s="101"/>
      <c r="BX986" s="101"/>
      <c r="BY986" s="101"/>
      <c r="BZ986" s="101"/>
      <c r="CA986" s="101"/>
      <c r="CB986" s="101"/>
      <c r="CC986" s="101"/>
      <c r="CD986" s="101"/>
      <c r="CE986" s="101"/>
      <c r="CF986" s="101"/>
      <c r="CG986" s="37" t="e">
        <f>VLOOKUP(Table_1[[#This Row],[EAN]],'[1]Planilha1'!$E:$R,13,0)</f>
        <v>#N/A</v>
      </c>
      <c r="CI986" s="188">
        <f>IF(Table_1[[#This Row],[STATUS MERCADO]]="GO",Table_1[[#This Row],[M. BRUTA TOTAL]],0)</f>
        <v>0</v>
      </c>
      <c r="CJ986" s="188">
        <f>IF(Table_1[[#This Row],[STATUS MERCADO]]="GO",Table_1[[#This Row],[PV UNIT. REALIZADO]]*Table_1[[#This Row],[QUANTIDADE]],0)</f>
        <v>0</v>
      </c>
    </row>
    <row r="987" ht="15" hidden="1">
      <c r="A987" s="7"/>
      <c r="B987" s="84" t="s">
        <v>79</v>
      </c>
      <c r="C987" s="75">
        <v>221220</v>
      </c>
      <c r="D987" s="75">
        <v>271</v>
      </c>
      <c r="E987" s="85">
        <v>7896077600792</v>
      </c>
      <c r="F987" s="86" t="s">
        <v>739</v>
      </c>
      <c r="G987" s="75" t="s">
        <v>17</v>
      </c>
      <c r="H987" s="75">
        <v>2880</v>
      </c>
      <c r="I987" s="87" t="s">
        <v>740</v>
      </c>
      <c r="J987" s="75" t="s">
        <v>741</v>
      </c>
      <c r="K987" s="88" t="s">
        <v>84</v>
      </c>
      <c r="L987" s="88">
        <v>18</v>
      </c>
      <c r="M987" s="88">
        <v>4</v>
      </c>
      <c r="N987" s="75" t="s">
        <v>85</v>
      </c>
      <c r="O987" s="75" t="s">
        <v>732</v>
      </c>
      <c r="P987" s="89"/>
      <c r="Q987" s="90">
        <f>(17/100+7.6/100+1.65/100)*P987</f>
        <v>0</v>
      </c>
      <c r="R987" s="90"/>
      <c r="S987" s="90"/>
      <c r="T987" s="90"/>
      <c r="U987" s="90"/>
      <c r="V987" s="90">
        <f>+P987-Q987+R987+S987+T987+U987</f>
        <v>0</v>
      </c>
      <c r="W987" s="91">
        <f>(1.02/100)</f>
        <v>1.02E-2</v>
      </c>
      <c r="X987" s="91">
        <v>4.8E-3</v>
      </c>
      <c r="Y987" s="91">
        <v>0.17</v>
      </c>
      <c r="Z987" s="91">
        <v>1.65E-2</v>
      </c>
      <c r="AA987" s="91">
        <v>7.6E-2</v>
      </c>
      <c r="AB987" s="91">
        <f>SUM(W987:AA987)</f>
        <v>0.2775</v>
      </c>
      <c r="AC987" s="75">
        <v>18</v>
      </c>
      <c r="AD987" s="92">
        <f>IF(AL987="","",+AC987*AL987)</f>
      </c>
      <c r="AE987" s="93">
        <f>IF(AL987="","",+AL987*AB987)</f>
      </c>
      <c r="AF987" s="92">
        <f>IF(AL987="","",+AL987-AE987)</f>
      </c>
      <c r="AG987" s="93">
        <f>+V987</f>
        <v>0</v>
      </c>
      <c r="AH987" s="92">
        <f>IF(AF987="","",+AF987-AG987)</f>
      </c>
      <c r="AI987" s="92">
        <f>IF(AH987="","",+AH987*AC987)</f>
      </c>
      <c r="AJ987" s="93"/>
      <c r="AK987" s="94">
        <v>0.33</v>
      </c>
      <c r="AL987" s="93">
        <f>IF(V987=0,"",V987/(1-AB987-AK987))</f>
      </c>
      <c r="AM987" s="95">
        <v>0.33</v>
      </c>
      <c r="AN987" s="93">
        <f>IF(V987=0,"",V987/(1-AB987-AM987))</f>
      </c>
      <c r="AO987" s="96">
        <v>1.2</v>
      </c>
      <c r="AP987" s="93">
        <f>IF(BD!AJ987="","",BD!AJ987*BD!AO987)</f>
      </c>
      <c r="AQ987" s="91">
        <f>BD!AM987/BD!AK987-1</f>
        <v>0</v>
      </c>
      <c r="AR987" s="91">
        <f>IF(BD!AN987="","",IF(BD!AJ987="","",BD!AN987/BD!AJ987-1))</f>
      </c>
      <c r="AS987" s="91">
        <f>IF(BD!AN987="","",IF(BD!AN987&lt;BD!AL987,"ABAIXO DA META","DENTRO DA META"))</f>
      </c>
      <c r="AT987" s="91" t="str">
        <f>IF(BD!AJ987="","EM ANÁLISE",IF(BD!AP987&gt;=BD!AN987,"GO", "NO GO"))</f>
        <v>EM ANÁLISE</v>
      </c>
      <c r="AU987" s="97">
        <f>IF(AN987="","",+BD!$AN987-AJ987)</f>
      </c>
      <c r="AV987" s="98"/>
      <c r="AW987" s="90">
        <f>BD!P987*BD!AC987</f>
        <v>0</v>
      </c>
      <c r="AX987" s="90">
        <f>BD!V987*BD!AC987</f>
        <v>0</v>
      </c>
      <c r="AY987" s="90">
        <f>IF(BD!AN987="","",BD!AN987*BD!AC987)</f>
      </c>
      <c r="AZ987" s="75" t="s">
        <v>123</v>
      </c>
      <c r="BA987" s="75"/>
      <c r="BB987" s="75"/>
      <c r="BC987" s="75"/>
      <c r="BD987" s="104"/>
      <c r="BE987" s="104"/>
      <c r="BF987" s="101"/>
      <c r="BG987" s="101"/>
      <c r="BH987" s="101"/>
      <c r="BI987" s="101"/>
      <c r="BJ987" s="101"/>
      <c r="BK987" s="101"/>
      <c r="BL987" s="101"/>
      <c r="BM987" s="101"/>
      <c r="BN987" s="101"/>
      <c r="BO987" s="103"/>
      <c r="BP987" s="101"/>
      <c r="BQ987" s="101"/>
      <c r="BR987" s="101"/>
      <c r="BS987" s="101"/>
      <c r="BT987" s="101"/>
      <c r="BU987" s="101"/>
      <c r="BV987" s="101"/>
      <c r="BW987" s="101"/>
      <c r="BX987" s="101"/>
      <c r="BY987" s="101"/>
      <c r="BZ987" s="101"/>
      <c r="CA987" s="101"/>
      <c r="CB987" s="101"/>
      <c r="CC987" s="101"/>
      <c r="CD987" s="101"/>
      <c r="CE987" s="101"/>
      <c r="CF987" s="101"/>
      <c r="CG987" s="37" t="e">
        <f>VLOOKUP(Table_1[[#This Row],[EAN]],'[1]Planilha1'!$E:$R,13,0)</f>
        <v>#N/A</v>
      </c>
      <c r="CI987" s="188">
        <f>IF(Table_1[[#This Row],[STATUS MERCADO]]="GO",Table_1[[#This Row],[M. BRUTA TOTAL]],0)</f>
        <v>0</v>
      </c>
      <c r="CJ987" s="188">
        <f>IF(Table_1[[#This Row],[STATUS MERCADO]]="GO",Table_1[[#This Row],[PV UNIT. REALIZADO]]*Table_1[[#This Row],[QUANTIDADE]],0)</f>
        <v>0</v>
      </c>
    </row>
    <row r="988" ht="15" hidden="1">
      <c r="A988" s="7"/>
      <c r="B988" s="84" t="s">
        <v>79</v>
      </c>
      <c r="C988" s="75">
        <v>221225</v>
      </c>
      <c r="D988" s="75">
        <v>326</v>
      </c>
      <c r="E988" s="85">
        <v>7896077600983</v>
      </c>
      <c r="F988" s="86" t="s">
        <v>748</v>
      </c>
      <c r="G988" s="75" t="s">
        <v>17</v>
      </c>
      <c r="H988" s="75">
        <v>2950</v>
      </c>
      <c r="I988" s="87" t="s">
        <v>746</v>
      </c>
      <c r="J988" s="75" t="s">
        <v>747</v>
      </c>
      <c r="K988" s="88" t="s">
        <v>202</v>
      </c>
      <c r="L988" s="88">
        <v>9</v>
      </c>
      <c r="M988" s="88">
        <v>4</v>
      </c>
      <c r="N988" s="75" t="s">
        <v>85</v>
      </c>
      <c r="O988" s="75" t="s">
        <v>732</v>
      </c>
      <c r="P988" s="89"/>
      <c r="Q988" s="90">
        <f>(17/100+7.6/100+1.65/100)*P988</f>
        <v>0</v>
      </c>
      <c r="R988" s="90"/>
      <c r="S988" s="90"/>
      <c r="T988" s="90"/>
      <c r="U988" s="90"/>
      <c r="V988" s="90">
        <f>+P988-Q988+R988+S988+T988+U988</f>
        <v>0</v>
      </c>
      <c r="W988" s="91">
        <f>(1.02/100)</f>
        <v>1.02E-2</v>
      </c>
      <c r="X988" s="91">
        <v>4.8E-3</v>
      </c>
      <c r="Y988" s="91">
        <v>0.17</v>
      </c>
      <c r="Z988" s="91">
        <v>1.65E-2</v>
      </c>
      <c r="AA988" s="91">
        <v>7.6E-2</v>
      </c>
      <c r="AB988" s="91">
        <f>SUM(W988:AA988)</f>
        <v>0.2775</v>
      </c>
      <c r="AC988" s="75">
        <v>9</v>
      </c>
      <c r="AD988" s="92">
        <f>IF(AL988="","",+AC988*AL988)</f>
      </c>
      <c r="AE988" s="93">
        <f>IF(AL988="","",+AL988*AB988)</f>
      </c>
      <c r="AF988" s="92">
        <f>IF(AL988="","",+AL988-AE988)</f>
      </c>
      <c r="AG988" s="93">
        <f>+V988</f>
        <v>0</v>
      </c>
      <c r="AH988" s="92">
        <f>IF(AF988="","",+AF988-AG988)</f>
      </c>
      <c r="AI988" s="92">
        <f>IF(AH988="","",+AH988*AC988)</f>
      </c>
      <c r="AJ988" s="93"/>
      <c r="AK988" s="94">
        <v>0.33</v>
      </c>
      <c r="AL988" s="93">
        <f>IF(V988=0,"",V988/(1-AB988-AK988))</f>
      </c>
      <c r="AM988" s="95">
        <v>0.33</v>
      </c>
      <c r="AN988" s="93">
        <f>IF(V988=0,"",V988/(1-AB988-AM988))</f>
      </c>
      <c r="AO988" s="96">
        <v>1.2</v>
      </c>
      <c r="AP988" s="93">
        <f>IF(BD!AJ988="","",BD!AJ988*BD!AO988)</f>
      </c>
      <c r="AQ988" s="91">
        <f>BD!AM988/BD!AK988-1</f>
        <v>0</v>
      </c>
      <c r="AR988" s="91">
        <f>IF(BD!AN988="","",IF(BD!AJ988="","",BD!AN988/BD!AJ988-1))</f>
      </c>
      <c r="AS988" s="91">
        <f>IF(BD!AN988="","",IF(BD!AN988&lt;BD!AL988,"ABAIXO DA META","DENTRO DA META"))</f>
      </c>
      <c r="AT988" s="91" t="str">
        <f>IF(BD!AJ988="","EM ANÁLISE",IF(BD!AP988&gt;=BD!AN988,"GO", "NO GO"))</f>
        <v>EM ANÁLISE</v>
      </c>
      <c r="AU988" s="97">
        <f>IF(AN988="","",+BD!$AN988-AJ988)</f>
      </c>
      <c r="AV988" s="98"/>
      <c r="AW988" s="90">
        <f>BD!P988*BD!AC988</f>
        <v>0</v>
      </c>
      <c r="AX988" s="90">
        <f>BD!V988*BD!AC988</f>
        <v>0</v>
      </c>
      <c r="AY988" s="90">
        <f>IF(BD!AN988="","",BD!AN988*BD!AC988)</f>
      </c>
      <c r="AZ988" s="75" t="s">
        <v>123</v>
      </c>
      <c r="BA988" s="75"/>
      <c r="BB988" s="75"/>
      <c r="BC988" s="75"/>
      <c r="BD988" s="104"/>
      <c r="BE988" s="104"/>
      <c r="BF988" s="101"/>
      <c r="BG988" s="101"/>
      <c r="BH988" s="101"/>
      <c r="BI988" s="101"/>
      <c r="BJ988" s="101"/>
      <c r="BK988" s="101"/>
      <c r="BL988" s="101"/>
      <c r="BM988" s="101"/>
      <c r="BN988" s="101"/>
      <c r="BO988" s="103"/>
      <c r="BP988" s="101"/>
      <c r="BQ988" s="101"/>
      <c r="BR988" s="101"/>
      <c r="BS988" s="101"/>
      <c r="BT988" s="101"/>
      <c r="BU988" s="101"/>
      <c r="BV988" s="101"/>
      <c r="BW988" s="101"/>
      <c r="BX988" s="101"/>
      <c r="BY988" s="101"/>
      <c r="BZ988" s="101"/>
      <c r="CA988" s="101"/>
      <c r="CB988" s="101"/>
      <c r="CC988" s="101"/>
      <c r="CD988" s="101"/>
      <c r="CE988" s="101"/>
      <c r="CF988" s="101"/>
      <c r="CG988" s="37" t="e">
        <f>VLOOKUP(Table_1[[#This Row],[EAN]],'[1]Planilha1'!$E:$R,13,0)</f>
        <v>#N/A</v>
      </c>
      <c r="CI988" s="188">
        <f>IF(Table_1[[#This Row],[STATUS MERCADO]]="GO",Table_1[[#This Row],[M. BRUTA TOTAL]],0)</f>
        <v>0</v>
      </c>
      <c r="CJ988" s="188">
        <f>IF(Table_1[[#This Row],[STATUS MERCADO]]="GO",Table_1[[#This Row],[PV UNIT. REALIZADO]]*Table_1[[#This Row],[QUANTIDADE]],0)</f>
        <v>0</v>
      </c>
    </row>
    <row r="989" ht="15" hidden="1">
      <c r="A989" s="7"/>
      <c r="B989" s="84" t="s">
        <v>79</v>
      </c>
      <c r="C989" s="75">
        <v>221227</v>
      </c>
      <c r="D989" s="75">
        <v>80</v>
      </c>
      <c r="E989" s="85">
        <v>7896066765679</v>
      </c>
      <c r="F989" s="86" t="s">
        <v>751</v>
      </c>
      <c r="G989" s="75" t="s">
        <v>17</v>
      </c>
      <c r="H989" s="75">
        <v>2940</v>
      </c>
      <c r="I989" s="87" t="s">
        <v>738</v>
      </c>
      <c r="J989" s="75" t="s">
        <v>752</v>
      </c>
      <c r="K989" s="88" t="s">
        <v>84</v>
      </c>
      <c r="L989" s="88">
        <v>1</v>
      </c>
      <c r="M989" s="88">
        <v>0</v>
      </c>
      <c r="N989" s="75" t="s">
        <v>85</v>
      </c>
      <c r="O989" s="105">
        <v>27152731000109</v>
      </c>
      <c r="P989" s="89"/>
      <c r="Q989" s="90">
        <f>(17/100+7.6/100+1.65/100)*P989</f>
        <v>0</v>
      </c>
      <c r="R989" s="90"/>
      <c r="S989" s="90"/>
      <c r="T989" s="90"/>
      <c r="U989" s="90"/>
      <c r="V989" s="90">
        <f>+P989-Q989+R989+S989+T989+U989</f>
        <v>0</v>
      </c>
      <c r="W989" s="91">
        <f>(1.02/100)</f>
        <v>1.02E-2</v>
      </c>
      <c r="X989" s="91">
        <v>4.8E-3</v>
      </c>
      <c r="Y989" s="91">
        <v>0.17</v>
      </c>
      <c r="Z989" s="91">
        <v>1.65E-2</v>
      </c>
      <c r="AA989" s="91">
        <v>7.6E-2</v>
      </c>
      <c r="AB989" s="91">
        <f>SUM(W989:AA989)</f>
        <v>0.2775</v>
      </c>
      <c r="AC989" s="75">
        <v>1</v>
      </c>
      <c r="AD989" s="92">
        <f>IF(AL989="","",+AC989*AL989)</f>
      </c>
      <c r="AE989" s="93">
        <f>IF(AL989="","",+AL989*AB989)</f>
      </c>
      <c r="AF989" s="92">
        <f>IF(AL989="","",+AL989-AE989)</f>
      </c>
      <c r="AG989" s="93">
        <f>+V989</f>
        <v>0</v>
      </c>
      <c r="AH989" s="92">
        <f>IF(AF989="","",+AF989-AG989)</f>
      </c>
      <c r="AI989" s="92">
        <f>IF(AH989="","",+AH989*AC989)</f>
      </c>
      <c r="AJ989" s="93"/>
      <c r="AK989" s="94">
        <v>0.33</v>
      </c>
      <c r="AL989" s="93">
        <f>IF(V989=0,"",V989/(1-AB989-AK989))</f>
      </c>
      <c r="AM989" s="95">
        <v>0.33</v>
      </c>
      <c r="AN989" s="93">
        <f>IF(V989=0,"",V989/(1-AB989-AM989))</f>
      </c>
      <c r="AO989" s="96">
        <v>1.2</v>
      </c>
      <c r="AP989" s="93">
        <f>IF(BD!AJ989="","",BD!AJ989*BD!AO989)</f>
      </c>
      <c r="AQ989" s="91">
        <f>BD!AM989/BD!AK989-1</f>
        <v>0</v>
      </c>
      <c r="AR989" s="91">
        <f>IF(BD!AN989="","",IF(BD!AJ989="","",BD!AN989/BD!AJ989-1))</f>
      </c>
      <c r="AS989" s="91">
        <f>IF(BD!AN989="","",IF(BD!AN989&lt;BD!AL989,"ABAIXO DA META","DENTRO DA META"))</f>
      </c>
      <c r="AT989" s="91" t="str">
        <f>IF(BD!AJ989="","EM ANÁLISE",IF(BD!AP989&gt;=BD!AN989,"GO", "NO GO"))</f>
        <v>EM ANÁLISE</v>
      </c>
      <c r="AU989" s="97">
        <f>IF(AN989="","",+BD!$AN989-AJ989)</f>
      </c>
      <c r="AV989" s="98"/>
      <c r="AW989" s="90">
        <f>BD!P989*BD!AC989</f>
        <v>0</v>
      </c>
      <c r="AX989" s="90">
        <f>BD!V989*BD!AC989</f>
        <v>0</v>
      </c>
      <c r="AY989" s="90">
        <f>IF(BD!AN989="","",BD!AN989*BD!AC989)</f>
      </c>
      <c r="AZ989" s="75" t="s">
        <v>123</v>
      </c>
      <c r="BA989" s="75"/>
      <c r="BB989" s="75"/>
      <c r="BC989" s="75"/>
      <c r="BD989" s="104"/>
      <c r="BE989" s="104"/>
      <c r="BF989" s="101"/>
      <c r="BG989" s="101"/>
      <c r="BH989" s="101"/>
      <c r="BI989" s="101"/>
      <c r="BJ989" s="101"/>
      <c r="BK989" s="101"/>
      <c r="BL989" s="101"/>
      <c r="BM989" s="101"/>
      <c r="BN989" s="101"/>
      <c r="BO989" s="103"/>
      <c r="BP989" s="101"/>
      <c r="BQ989" s="101"/>
      <c r="BR989" s="101"/>
      <c r="BS989" s="101"/>
      <c r="BT989" s="101"/>
      <c r="BU989" s="101"/>
      <c r="BV989" s="101"/>
      <c r="BW989" s="101"/>
      <c r="BX989" s="101"/>
      <c r="BY989" s="101"/>
      <c r="BZ989" s="101"/>
      <c r="CA989" s="101"/>
      <c r="CB989" s="101"/>
      <c r="CC989" s="101"/>
      <c r="CD989" s="101"/>
      <c r="CE989" s="101"/>
      <c r="CF989" s="101"/>
      <c r="CG989" s="37" t="e">
        <f>VLOOKUP(Table_1[[#This Row],[EAN]],'[1]Planilha1'!$E:$R,13,0)</f>
        <v>#N/A</v>
      </c>
      <c r="CI989" s="188">
        <f>IF(Table_1[[#This Row],[STATUS MERCADO]]="GO",Table_1[[#This Row],[M. BRUTA TOTAL]],0)</f>
        <v>0</v>
      </c>
      <c r="CJ989" s="188">
        <f>IF(Table_1[[#This Row],[STATUS MERCADO]]="GO",Table_1[[#This Row],[PV UNIT. REALIZADO]]*Table_1[[#This Row],[QUANTIDADE]],0)</f>
        <v>0</v>
      </c>
    </row>
    <row r="990" ht="15" hidden="1">
      <c r="A990" s="7"/>
      <c r="B990" s="84" t="s">
        <v>79</v>
      </c>
      <c r="C990" s="75">
        <v>221228</v>
      </c>
      <c r="D990" s="75">
        <v>246</v>
      </c>
      <c r="E990" s="85">
        <v>7896077601300</v>
      </c>
      <c r="F990" s="86" t="s">
        <v>753</v>
      </c>
      <c r="G990" s="75" t="s">
        <v>17</v>
      </c>
      <c r="H990" s="75">
        <v>1170</v>
      </c>
      <c r="I990" s="87" t="s">
        <v>608</v>
      </c>
      <c r="J990" s="75" t="s">
        <v>729</v>
      </c>
      <c r="K990" s="88" t="s">
        <v>202</v>
      </c>
      <c r="L990" s="88">
        <v>3.2</v>
      </c>
      <c r="M990" s="88">
        <v>4</v>
      </c>
      <c r="N990" s="75" t="s">
        <v>85</v>
      </c>
      <c r="O990" s="75" t="s">
        <v>732</v>
      </c>
      <c r="P990" s="89"/>
      <c r="Q990" s="90">
        <f>(17/100+7.6/100+1.65/100)*P990</f>
        <v>0</v>
      </c>
      <c r="R990" s="90"/>
      <c r="S990" s="90"/>
      <c r="T990" s="90"/>
      <c r="U990" s="90"/>
      <c r="V990" s="90">
        <f>+P990-Q990+R990+S990+T990+U990</f>
        <v>0</v>
      </c>
      <c r="W990" s="91">
        <f>(1.02/100)</f>
        <v>1.02E-2</v>
      </c>
      <c r="X990" s="91">
        <v>4.8E-3</v>
      </c>
      <c r="Y990" s="91">
        <v>0.17</v>
      </c>
      <c r="Z990" s="91">
        <v>1.65E-2</v>
      </c>
      <c r="AA990" s="91">
        <v>7.6E-2</v>
      </c>
      <c r="AB990" s="91">
        <f>SUM(W990:AA990)</f>
        <v>0.2775</v>
      </c>
      <c r="AC990" s="75">
        <v>3.2</v>
      </c>
      <c r="AD990" s="92">
        <f>IF(AL990="","",+AC990*AL990)</f>
      </c>
      <c r="AE990" s="93">
        <f>IF(AL990="","",+AL990*AB990)</f>
      </c>
      <c r="AF990" s="92">
        <f>IF(AL990="","",+AL990-AE990)</f>
      </c>
      <c r="AG990" s="93">
        <f>+V990</f>
        <v>0</v>
      </c>
      <c r="AH990" s="92">
        <f>IF(AF990="","",+AF990-AG990)</f>
      </c>
      <c r="AI990" s="92">
        <f>IF(AH990="","",+AH990*AC990)</f>
      </c>
      <c r="AJ990" s="93"/>
      <c r="AK990" s="94">
        <v>0.33</v>
      </c>
      <c r="AL990" s="93">
        <f>IF(V990=0,"",V990/(1-AB990-AK990))</f>
      </c>
      <c r="AM990" s="95">
        <v>0.33</v>
      </c>
      <c r="AN990" s="93">
        <f>IF(V990=0,"",V990/(1-AB990-AM990))</f>
      </c>
      <c r="AO990" s="96">
        <v>1.2</v>
      </c>
      <c r="AP990" s="93">
        <f>IF(BD!AJ990="","",BD!AJ990*BD!AO990)</f>
      </c>
      <c r="AQ990" s="91">
        <f>BD!AM990/BD!AK990-1</f>
        <v>0</v>
      </c>
      <c r="AR990" s="91">
        <f>IF(BD!AN990="","",IF(BD!AJ990="","",BD!AN990/BD!AJ990-1))</f>
      </c>
      <c r="AS990" s="91">
        <f>IF(BD!AN990="","",IF(BD!AN990&lt;BD!AL990,"ABAIXO DA META","DENTRO DA META"))</f>
      </c>
      <c r="AT990" s="91" t="str">
        <f>IF(BD!AJ990="","EM ANÁLISE",IF(BD!AP990&gt;=BD!AN990,"GO", "NO GO"))</f>
        <v>EM ANÁLISE</v>
      </c>
      <c r="AU990" s="97">
        <f>IF(AN990="","",+BD!$AN990-AJ990)</f>
      </c>
      <c r="AV990" s="98"/>
      <c r="AW990" s="90">
        <f>BD!P990*BD!AC990</f>
        <v>0</v>
      </c>
      <c r="AX990" s="90">
        <f>BD!V990*BD!AC990</f>
        <v>0</v>
      </c>
      <c r="AY990" s="90">
        <f>IF(BD!AN990="","",BD!AN990*BD!AC990)</f>
      </c>
      <c r="AZ990" s="75" t="s">
        <v>123</v>
      </c>
      <c r="BA990" s="75"/>
      <c r="BB990" s="75"/>
      <c r="BC990" s="75"/>
      <c r="BD990" s="104"/>
      <c r="BE990" s="104"/>
      <c r="BF990" s="101"/>
      <c r="BG990" s="101"/>
      <c r="BH990" s="101"/>
      <c r="BI990" s="101"/>
      <c r="BJ990" s="101"/>
      <c r="BK990" s="101"/>
      <c r="BL990" s="101"/>
      <c r="BM990" s="101"/>
      <c r="BN990" s="101"/>
      <c r="BO990" s="103"/>
      <c r="BP990" s="101"/>
      <c r="BQ990" s="101"/>
      <c r="BR990" s="101"/>
      <c r="BS990" s="101"/>
      <c r="BT990" s="101"/>
      <c r="BU990" s="101"/>
      <c r="BV990" s="101"/>
      <c r="BW990" s="101"/>
      <c r="BX990" s="101"/>
      <c r="BY990" s="101"/>
      <c r="BZ990" s="101"/>
      <c r="CA990" s="101"/>
      <c r="CB990" s="101"/>
      <c r="CC990" s="101"/>
      <c r="CD990" s="101"/>
      <c r="CE990" s="101"/>
      <c r="CF990" s="101"/>
      <c r="CG990" s="37" t="e">
        <f>VLOOKUP(Table_1[[#This Row],[EAN]],'[1]Planilha1'!$E:$R,13,0)</f>
        <v>#N/A</v>
      </c>
      <c r="CI990" s="188">
        <f>IF(Table_1[[#This Row],[STATUS MERCADO]]="GO",Table_1[[#This Row],[M. BRUTA TOTAL]],0)</f>
        <v>0</v>
      </c>
      <c r="CJ990" s="188">
        <f>IF(Table_1[[#This Row],[STATUS MERCADO]]="GO",Table_1[[#This Row],[PV UNIT. REALIZADO]]*Table_1[[#This Row],[QUANTIDADE]],0)</f>
        <v>0</v>
      </c>
    </row>
    <row r="991" ht="15" hidden="1">
      <c r="A991" s="7"/>
      <c r="B991" s="84" t="s">
        <v>79</v>
      </c>
      <c r="C991" s="75">
        <v>221229</v>
      </c>
      <c r="D991" s="75">
        <v>245</v>
      </c>
      <c r="E991" s="85">
        <v>7896077601270</v>
      </c>
      <c r="F991" s="86" t="s">
        <v>754</v>
      </c>
      <c r="G991" s="75" t="s">
        <v>17</v>
      </c>
      <c r="H991" s="75">
        <v>1170</v>
      </c>
      <c r="I991" s="87" t="s">
        <v>608</v>
      </c>
      <c r="J991" s="75" t="s">
        <v>729</v>
      </c>
      <c r="K991" s="88" t="s">
        <v>202</v>
      </c>
      <c r="L991" s="88">
        <v>4.5</v>
      </c>
      <c r="M991" s="88">
        <v>4</v>
      </c>
      <c r="N991" s="75" t="s">
        <v>85</v>
      </c>
      <c r="O991" s="75" t="s">
        <v>732</v>
      </c>
      <c r="P991" s="89"/>
      <c r="Q991" s="90">
        <f>(17/100+7.6/100+1.65/100)*P991</f>
        <v>0</v>
      </c>
      <c r="R991" s="90"/>
      <c r="S991" s="90"/>
      <c r="T991" s="90"/>
      <c r="U991" s="90"/>
      <c r="V991" s="90">
        <f>+P991-Q991+R991+S991+T991+U991</f>
        <v>0</v>
      </c>
      <c r="W991" s="91">
        <f>(1.02/100)</f>
        <v>1.02E-2</v>
      </c>
      <c r="X991" s="91">
        <v>4.8E-3</v>
      </c>
      <c r="Y991" s="91">
        <v>0.17</v>
      </c>
      <c r="Z991" s="91">
        <v>1.65E-2</v>
      </c>
      <c r="AA991" s="91">
        <v>7.6E-2</v>
      </c>
      <c r="AB991" s="91">
        <f>SUM(W991:AA991)</f>
        <v>0.2775</v>
      </c>
      <c r="AC991" s="75">
        <v>4.5</v>
      </c>
      <c r="AD991" s="92">
        <f>IF(AL991="","",+AC991*AL991)</f>
      </c>
      <c r="AE991" s="93">
        <f>IF(AL991="","",+AL991*AB991)</f>
      </c>
      <c r="AF991" s="92">
        <f>IF(AL991="","",+AL991-AE991)</f>
      </c>
      <c r="AG991" s="93">
        <f>+V991</f>
        <v>0</v>
      </c>
      <c r="AH991" s="92">
        <f>IF(AF991="","",+AF991-AG991)</f>
      </c>
      <c r="AI991" s="92">
        <f>IF(AH991="","",+AH991*AC991)</f>
      </c>
      <c r="AJ991" s="93"/>
      <c r="AK991" s="94">
        <v>0.33</v>
      </c>
      <c r="AL991" s="93">
        <f>IF(V991=0,"",V991/(1-AB991-AK991))</f>
      </c>
      <c r="AM991" s="95">
        <v>0.33</v>
      </c>
      <c r="AN991" s="93">
        <f>IF(V991=0,"",V991/(1-AB991-AM991))</f>
      </c>
      <c r="AO991" s="96">
        <v>1.2</v>
      </c>
      <c r="AP991" s="93">
        <f>IF(BD!AJ991="","",BD!AJ991*BD!AO991)</f>
      </c>
      <c r="AQ991" s="91">
        <f>BD!AM991/BD!AK991-1</f>
        <v>0</v>
      </c>
      <c r="AR991" s="91">
        <f>IF(BD!AN991="","",IF(BD!AJ991="","",BD!AN991/BD!AJ991-1))</f>
      </c>
      <c r="AS991" s="91">
        <f>IF(BD!AN991="","",IF(BD!AN991&lt;BD!AL991,"ABAIXO DA META","DENTRO DA META"))</f>
      </c>
      <c r="AT991" s="91" t="str">
        <f>IF(BD!AJ991="","EM ANÁLISE",IF(BD!AP991&gt;=BD!AN991,"GO", "NO GO"))</f>
        <v>EM ANÁLISE</v>
      </c>
      <c r="AU991" s="97">
        <f>IF(AN991="","",+BD!$AN991-AJ991)</f>
      </c>
      <c r="AV991" s="98"/>
      <c r="AW991" s="90">
        <f>BD!P991*BD!AC991</f>
        <v>0</v>
      </c>
      <c r="AX991" s="90">
        <f>BD!V991*BD!AC991</f>
        <v>0</v>
      </c>
      <c r="AY991" s="90">
        <f>IF(BD!AN991="","",BD!AN991*BD!AC991)</f>
      </c>
      <c r="AZ991" s="75" t="s">
        <v>123</v>
      </c>
      <c r="BA991" s="75"/>
      <c r="BB991" s="75"/>
      <c r="BC991" s="75"/>
      <c r="BD991" s="104"/>
      <c r="BE991" s="104"/>
      <c r="BF991" s="101"/>
      <c r="BG991" s="101"/>
      <c r="BH991" s="101"/>
      <c r="BI991" s="101"/>
      <c r="BJ991" s="101"/>
      <c r="BK991" s="101"/>
      <c r="BL991" s="101"/>
      <c r="BM991" s="101"/>
      <c r="BN991" s="101"/>
      <c r="BO991" s="103"/>
      <c r="BP991" s="101"/>
      <c r="BQ991" s="101"/>
      <c r="BR991" s="101"/>
      <c r="BS991" s="101"/>
      <c r="BT991" s="101"/>
      <c r="BU991" s="101"/>
      <c r="BV991" s="101"/>
      <c r="BW991" s="101"/>
      <c r="BX991" s="101"/>
      <c r="BY991" s="101"/>
      <c r="BZ991" s="101"/>
      <c r="CA991" s="101"/>
      <c r="CB991" s="101"/>
      <c r="CC991" s="101"/>
      <c r="CD991" s="101"/>
      <c r="CE991" s="101"/>
      <c r="CF991" s="101"/>
      <c r="CG991" s="37" t="e">
        <f>VLOOKUP(Table_1[[#This Row],[EAN]],'[1]Planilha1'!$E:$R,13,0)</f>
        <v>#N/A</v>
      </c>
      <c r="CI991" s="188">
        <f>IF(Table_1[[#This Row],[STATUS MERCADO]]="GO",Table_1[[#This Row],[M. BRUTA TOTAL]],0)</f>
        <v>0</v>
      </c>
      <c r="CJ991" s="188">
        <f>IF(Table_1[[#This Row],[STATUS MERCADO]]="GO",Table_1[[#This Row],[PV UNIT. REALIZADO]]*Table_1[[#This Row],[QUANTIDADE]],0)</f>
        <v>0</v>
      </c>
    </row>
    <row r="992" ht="15" hidden="1">
      <c r="A992" s="7"/>
      <c r="B992" s="84" t="s">
        <v>79</v>
      </c>
      <c r="C992" s="75">
        <v>221230</v>
      </c>
      <c r="D992" s="75">
        <v>248</v>
      </c>
      <c r="E992" s="85">
        <v>7896077601287</v>
      </c>
      <c r="F992" s="86" t="s">
        <v>755</v>
      </c>
      <c r="G992" s="75" t="s">
        <v>17</v>
      </c>
      <c r="H992" s="75">
        <v>1170</v>
      </c>
      <c r="I992" s="87" t="s">
        <v>608</v>
      </c>
      <c r="J992" s="75" t="s">
        <v>756</v>
      </c>
      <c r="K992" s="88" t="s">
        <v>202</v>
      </c>
      <c r="L992" s="88">
        <v>4.5</v>
      </c>
      <c r="M992" s="88">
        <v>4</v>
      </c>
      <c r="N992" s="75" t="s">
        <v>85</v>
      </c>
      <c r="O992" s="75" t="s">
        <v>732</v>
      </c>
      <c r="P992" s="89"/>
      <c r="Q992" s="90">
        <f>(17/100+7.6/100+1.65/100)*P992</f>
        <v>0</v>
      </c>
      <c r="R992" s="90"/>
      <c r="S992" s="90"/>
      <c r="T992" s="90"/>
      <c r="U992" s="90"/>
      <c r="V992" s="90">
        <f>+P992-Q992+R992+S992+T992+U992</f>
        <v>0</v>
      </c>
      <c r="W992" s="91">
        <f>(1.02/100)</f>
        <v>1.02E-2</v>
      </c>
      <c r="X992" s="91">
        <v>4.8E-3</v>
      </c>
      <c r="Y992" s="91">
        <v>0.17</v>
      </c>
      <c r="Z992" s="91">
        <v>1.65E-2</v>
      </c>
      <c r="AA992" s="91">
        <v>7.6E-2</v>
      </c>
      <c r="AB992" s="91">
        <f>SUM(W992:AA992)</f>
        <v>0.2775</v>
      </c>
      <c r="AC992" s="75">
        <v>4.5</v>
      </c>
      <c r="AD992" s="92">
        <f>IF(AL992="","",+AC992*AL992)</f>
      </c>
      <c r="AE992" s="93">
        <f>IF(AL992="","",+AL992*AB992)</f>
      </c>
      <c r="AF992" s="92">
        <f>IF(AL992="","",+AL992-AE992)</f>
      </c>
      <c r="AG992" s="93">
        <f>+V992</f>
        <v>0</v>
      </c>
      <c r="AH992" s="92">
        <f>IF(AF992="","",+AF992-AG992)</f>
      </c>
      <c r="AI992" s="92">
        <f>IF(AH992="","",+AH992*AC992)</f>
      </c>
      <c r="AJ992" s="93"/>
      <c r="AK992" s="94">
        <v>0.33</v>
      </c>
      <c r="AL992" s="93">
        <f>IF(V992=0,"",V992/(1-AB992-AK992))</f>
      </c>
      <c r="AM992" s="95">
        <v>0.33</v>
      </c>
      <c r="AN992" s="93">
        <f>IF(V992=0,"",V992/(1-AB992-AM992))</f>
      </c>
      <c r="AO992" s="96">
        <v>1.2</v>
      </c>
      <c r="AP992" s="93">
        <f>IF(BD!AJ992="","",BD!AJ992*BD!AO992)</f>
      </c>
      <c r="AQ992" s="91">
        <f>BD!AM992/BD!AK992-1</f>
        <v>0</v>
      </c>
      <c r="AR992" s="91">
        <f>IF(BD!AN992="","",IF(BD!AJ992="","",BD!AN992/BD!AJ992-1))</f>
      </c>
      <c r="AS992" s="91">
        <f>IF(BD!AN992="","",IF(BD!AN992&lt;BD!AL992,"ABAIXO DA META","DENTRO DA META"))</f>
      </c>
      <c r="AT992" s="91" t="str">
        <f>IF(BD!AJ992="","EM ANÁLISE",IF(BD!AP992&gt;=BD!AN992,"GO", "NO GO"))</f>
        <v>EM ANÁLISE</v>
      </c>
      <c r="AU992" s="97">
        <f>IF(AN992="","",+BD!$AN992-AJ992)</f>
      </c>
      <c r="AV992" s="98"/>
      <c r="AW992" s="90">
        <f>BD!P992*BD!AC992</f>
        <v>0</v>
      </c>
      <c r="AX992" s="90">
        <f>BD!V992*BD!AC992</f>
        <v>0</v>
      </c>
      <c r="AY992" s="90">
        <f>IF(BD!AN992="","",BD!AN992*BD!AC992)</f>
      </c>
      <c r="AZ992" s="75" t="s">
        <v>123</v>
      </c>
      <c r="BA992" s="75"/>
      <c r="BB992" s="75"/>
      <c r="BC992" s="75"/>
      <c r="BD992" s="104"/>
      <c r="BE992" s="104"/>
      <c r="BF992" s="101"/>
      <c r="BG992" s="101"/>
      <c r="BH992" s="101"/>
      <c r="BI992" s="101"/>
      <c r="BJ992" s="101"/>
      <c r="BK992" s="101"/>
      <c r="BL992" s="101"/>
      <c r="BM992" s="101"/>
      <c r="BN992" s="101"/>
      <c r="BO992" s="103"/>
      <c r="BP992" s="101"/>
      <c r="BQ992" s="101"/>
      <c r="BR992" s="101"/>
      <c r="BS992" s="101"/>
      <c r="BT992" s="101"/>
      <c r="BU992" s="101"/>
      <c r="BV992" s="101"/>
      <c r="BW992" s="101"/>
      <c r="BX992" s="101"/>
      <c r="BY992" s="101"/>
      <c r="BZ992" s="101"/>
      <c r="CA992" s="101"/>
      <c r="CB992" s="101"/>
      <c r="CC992" s="101"/>
      <c r="CD992" s="101"/>
      <c r="CE992" s="101"/>
      <c r="CF992" s="101"/>
      <c r="CG992" s="37" t="e">
        <f>VLOOKUP(Table_1[[#This Row],[EAN]],'[1]Planilha1'!$E:$R,13,0)</f>
        <v>#N/A</v>
      </c>
      <c r="CI992" s="188">
        <f>IF(Table_1[[#This Row],[STATUS MERCADO]]="GO",Table_1[[#This Row],[M. BRUTA TOTAL]],0)</f>
        <v>0</v>
      </c>
      <c r="CJ992" s="188">
        <f>IF(Table_1[[#This Row],[STATUS MERCADO]]="GO",Table_1[[#This Row],[PV UNIT. REALIZADO]]*Table_1[[#This Row],[QUANTIDADE]],0)</f>
        <v>0</v>
      </c>
    </row>
    <row r="993" ht="15" hidden="1">
      <c r="A993" s="7"/>
      <c r="B993" s="84" t="s">
        <v>79</v>
      </c>
      <c r="C993" s="75">
        <v>221231</v>
      </c>
      <c r="D993" s="75">
        <v>314</v>
      </c>
      <c r="E993" s="85">
        <v>7896077601317</v>
      </c>
      <c r="F993" s="86" t="s">
        <v>757</v>
      </c>
      <c r="G993" s="75" t="s">
        <v>17</v>
      </c>
      <c r="H993" s="75">
        <v>2960</v>
      </c>
      <c r="I993" s="87" t="s">
        <v>750</v>
      </c>
      <c r="J993" s="75" t="s">
        <v>729</v>
      </c>
      <c r="K993" s="88" t="s">
        <v>202</v>
      </c>
      <c r="L993" s="88">
        <v>2.2</v>
      </c>
      <c r="M993" s="88">
        <v>4</v>
      </c>
      <c r="N993" s="75" t="s">
        <v>85</v>
      </c>
      <c r="O993" s="75" t="s">
        <v>732</v>
      </c>
      <c r="P993" s="89"/>
      <c r="Q993" s="90">
        <f>(17/100+7.6/100+1.65/100)*P993</f>
        <v>0</v>
      </c>
      <c r="R993" s="90"/>
      <c r="S993" s="90"/>
      <c r="T993" s="90"/>
      <c r="U993" s="90"/>
      <c r="V993" s="90">
        <f>+P993-Q993+R993+S993+T993+U993</f>
        <v>0</v>
      </c>
      <c r="W993" s="91">
        <f>(1.02/100)</f>
        <v>1.02E-2</v>
      </c>
      <c r="X993" s="91">
        <v>4.8E-3</v>
      </c>
      <c r="Y993" s="91">
        <v>0.17</v>
      </c>
      <c r="Z993" s="91">
        <v>1.65E-2</v>
      </c>
      <c r="AA993" s="91">
        <v>7.6E-2</v>
      </c>
      <c r="AB993" s="91">
        <f>SUM(W993:AA993)</f>
        <v>0.2775</v>
      </c>
      <c r="AC993" s="75">
        <v>2.2</v>
      </c>
      <c r="AD993" s="92">
        <f>IF(AL993="","",+AC993*AL993)</f>
      </c>
      <c r="AE993" s="93">
        <f>IF(AL993="","",+AL993*AB993)</f>
      </c>
      <c r="AF993" s="92">
        <f>IF(AL993="","",+AL993-AE993)</f>
      </c>
      <c r="AG993" s="93">
        <f>+V993</f>
        <v>0</v>
      </c>
      <c r="AH993" s="92">
        <f>IF(AF993="","",+AF993-AG993)</f>
      </c>
      <c r="AI993" s="92">
        <f>IF(AH993="","",+AH993*AC993)</f>
      </c>
      <c r="AJ993" s="93"/>
      <c r="AK993" s="94">
        <v>0.33</v>
      </c>
      <c r="AL993" s="93">
        <f>IF(V993=0,"",V993/(1-AB993-AK993))</f>
      </c>
      <c r="AM993" s="95">
        <v>0.33</v>
      </c>
      <c r="AN993" s="93">
        <f>IF(V993=0,"",V993/(1-AB993-AM993))</f>
      </c>
      <c r="AO993" s="96">
        <v>1.2</v>
      </c>
      <c r="AP993" s="93">
        <f>IF(BD!AJ993="","",BD!AJ993*BD!AO993)</f>
      </c>
      <c r="AQ993" s="91">
        <f>BD!AM993/BD!AK993-1</f>
        <v>0</v>
      </c>
      <c r="AR993" s="91">
        <f>IF(BD!AN993="","",IF(BD!AJ993="","",BD!AN993/BD!AJ993-1))</f>
      </c>
      <c r="AS993" s="91">
        <f>IF(BD!AN993="","",IF(BD!AN993&lt;BD!AL993,"ABAIXO DA META","DENTRO DA META"))</f>
      </c>
      <c r="AT993" s="91" t="str">
        <f>IF(BD!AJ993="","EM ANÁLISE",IF(BD!AP993&gt;=BD!AN993,"GO", "NO GO"))</f>
        <v>EM ANÁLISE</v>
      </c>
      <c r="AU993" s="97">
        <f>IF(AN993="","",+BD!$AN993-AJ993)</f>
      </c>
      <c r="AV993" s="98"/>
      <c r="AW993" s="90">
        <f>BD!P993*BD!AC993</f>
        <v>0</v>
      </c>
      <c r="AX993" s="90">
        <f>BD!V993*BD!AC993</f>
        <v>0</v>
      </c>
      <c r="AY993" s="90">
        <f>IF(BD!AN993="","",BD!AN993*BD!AC993)</f>
      </c>
      <c r="AZ993" s="75" t="s">
        <v>123</v>
      </c>
      <c r="BA993" s="75"/>
      <c r="BB993" s="75"/>
      <c r="BC993" s="75"/>
      <c r="BD993" s="104"/>
      <c r="BE993" s="104"/>
      <c r="BF993" s="101"/>
      <c r="BG993" s="101"/>
      <c r="BH993" s="101"/>
      <c r="BI993" s="101"/>
      <c r="BJ993" s="101"/>
      <c r="BK993" s="101"/>
      <c r="BL993" s="101"/>
      <c r="BM993" s="101"/>
      <c r="BN993" s="101"/>
      <c r="BO993" s="103"/>
      <c r="BP993" s="101"/>
      <c r="BQ993" s="101"/>
      <c r="BR993" s="101"/>
      <c r="BS993" s="101"/>
      <c r="BT993" s="101"/>
      <c r="BU993" s="101"/>
      <c r="BV993" s="101"/>
      <c r="BW993" s="101"/>
      <c r="BX993" s="101"/>
      <c r="BY993" s="101"/>
      <c r="BZ993" s="101"/>
      <c r="CA993" s="101"/>
      <c r="CB993" s="101"/>
      <c r="CC993" s="101"/>
      <c r="CD993" s="101"/>
      <c r="CE993" s="101"/>
      <c r="CF993" s="101"/>
      <c r="CG993" s="37" t="e">
        <f>VLOOKUP(Table_1[[#This Row],[EAN]],'[1]Planilha1'!$E:$R,13,0)</f>
        <v>#N/A</v>
      </c>
      <c r="CI993" s="188">
        <f>IF(Table_1[[#This Row],[STATUS MERCADO]]="GO",Table_1[[#This Row],[M. BRUTA TOTAL]],0)</f>
        <v>0</v>
      </c>
      <c r="CJ993" s="188">
        <f>IF(Table_1[[#This Row],[STATUS MERCADO]]="GO",Table_1[[#This Row],[PV UNIT. REALIZADO]]*Table_1[[#This Row],[QUANTIDADE]],0)</f>
        <v>0</v>
      </c>
    </row>
    <row r="994" ht="15" hidden="1">
      <c r="A994" s="7"/>
      <c r="B994" s="84" t="s">
        <v>79</v>
      </c>
      <c r="C994" s="75">
        <v>221232</v>
      </c>
      <c r="D994" s="75">
        <v>13</v>
      </c>
      <c r="E994" s="85">
        <v>7896077650131</v>
      </c>
      <c r="F994" s="86" t="s">
        <v>758</v>
      </c>
      <c r="G994" s="75" t="s">
        <v>17</v>
      </c>
      <c r="H994" s="75">
        <v>2940</v>
      </c>
      <c r="I994" s="87" t="s">
        <v>738</v>
      </c>
      <c r="J994" s="75" t="s">
        <v>752</v>
      </c>
      <c r="K994" s="88" t="s">
        <v>84</v>
      </c>
      <c r="L994" s="88">
        <v>240</v>
      </c>
      <c r="M994" s="88">
        <v>4</v>
      </c>
      <c r="N994" s="75" t="s">
        <v>85</v>
      </c>
      <c r="O994" s="75" t="s">
        <v>732</v>
      </c>
      <c r="P994" s="89"/>
      <c r="Q994" s="90">
        <f>(17/100+7.6/100+1.65/100)*P994</f>
        <v>0</v>
      </c>
      <c r="R994" s="90"/>
      <c r="S994" s="90"/>
      <c r="T994" s="90"/>
      <c r="U994" s="90"/>
      <c r="V994" s="90">
        <f>+P994-Q994+R994+S994+T994+U994</f>
        <v>0</v>
      </c>
      <c r="W994" s="91">
        <f>(1.02/100)</f>
        <v>1.02E-2</v>
      </c>
      <c r="X994" s="91">
        <v>4.8E-3</v>
      </c>
      <c r="Y994" s="91">
        <v>0.17</v>
      </c>
      <c r="Z994" s="91">
        <v>1.65E-2</v>
      </c>
      <c r="AA994" s="91">
        <v>7.6E-2</v>
      </c>
      <c r="AB994" s="91">
        <f>SUM(W994:AA994)</f>
        <v>0.2775</v>
      </c>
      <c r="AC994" s="75">
        <v>240</v>
      </c>
      <c r="AD994" s="92">
        <f>IF(AL994="","",+AC994*AL994)</f>
      </c>
      <c r="AE994" s="93">
        <f>IF(AL994="","",+AL994*AB994)</f>
      </c>
      <c r="AF994" s="92">
        <f>IF(AL994="","",+AL994-AE994)</f>
      </c>
      <c r="AG994" s="93">
        <f>+V994</f>
        <v>0</v>
      </c>
      <c r="AH994" s="92">
        <f>IF(AF994="","",+AF994-AG994)</f>
      </c>
      <c r="AI994" s="92">
        <f>IF(AH994="","",+AH994*AC994)</f>
      </c>
      <c r="AJ994" s="93"/>
      <c r="AK994" s="94">
        <v>0.33</v>
      </c>
      <c r="AL994" s="93">
        <f>IF(V994=0,"",V994/(1-AB994-AK994))</f>
      </c>
      <c r="AM994" s="95">
        <v>0.33</v>
      </c>
      <c r="AN994" s="93">
        <f>IF(V994=0,"",V994/(1-AB994-AM994))</f>
      </c>
      <c r="AO994" s="96">
        <v>1.2</v>
      </c>
      <c r="AP994" s="93">
        <f>IF(BD!AJ994="","",BD!AJ994*BD!AO994)</f>
      </c>
      <c r="AQ994" s="91">
        <f>BD!AM994/BD!AK994-1</f>
        <v>0</v>
      </c>
      <c r="AR994" s="91">
        <f>IF(BD!AN994="","",IF(BD!AJ994="","",BD!AN994/BD!AJ994-1))</f>
      </c>
      <c r="AS994" s="91">
        <f>IF(BD!AN994="","",IF(BD!AN994&lt;BD!AL994,"ABAIXO DA META","DENTRO DA META"))</f>
      </c>
      <c r="AT994" s="91" t="str">
        <f>IF(BD!AJ994="","EM ANÁLISE",IF(BD!AP994&gt;=BD!AN994,"GO", "NO GO"))</f>
        <v>EM ANÁLISE</v>
      </c>
      <c r="AU994" s="97">
        <f>IF(AN994="","",+BD!$AN994-AJ994)</f>
      </c>
      <c r="AV994" s="98"/>
      <c r="AW994" s="90">
        <f>BD!P994*BD!AC994</f>
        <v>0</v>
      </c>
      <c r="AX994" s="90">
        <f>BD!V994*BD!AC994</f>
        <v>0</v>
      </c>
      <c r="AY994" s="90">
        <f>IF(BD!AN994="","",BD!AN994*BD!AC994)</f>
      </c>
      <c r="AZ994" s="75" t="s">
        <v>123</v>
      </c>
      <c r="BA994" s="75"/>
      <c r="BB994" s="75"/>
      <c r="BC994" s="75"/>
      <c r="BD994" s="104"/>
      <c r="BE994" s="104"/>
      <c r="BF994" s="101"/>
      <c r="BG994" s="101"/>
      <c r="BH994" s="101"/>
      <c r="BI994" s="101"/>
      <c r="BJ994" s="101"/>
      <c r="BK994" s="101"/>
      <c r="BL994" s="101"/>
      <c r="BM994" s="101"/>
      <c r="BN994" s="101"/>
      <c r="BO994" s="103"/>
      <c r="BP994" s="101"/>
      <c r="BQ994" s="101"/>
      <c r="BR994" s="101"/>
      <c r="BS994" s="101"/>
      <c r="BT994" s="101"/>
      <c r="BU994" s="101"/>
      <c r="BV994" s="101"/>
      <c r="BW994" s="101"/>
      <c r="BX994" s="101"/>
      <c r="BY994" s="101"/>
      <c r="BZ994" s="101"/>
      <c r="CA994" s="101"/>
      <c r="CB994" s="101"/>
      <c r="CC994" s="101"/>
      <c r="CD994" s="101"/>
      <c r="CE994" s="101"/>
      <c r="CF994" s="101"/>
      <c r="CG994" s="37" t="e">
        <f>VLOOKUP(Table_1[[#This Row],[EAN]],'[1]Planilha1'!$E:$R,13,0)</f>
        <v>#N/A</v>
      </c>
      <c r="CI994" s="188">
        <f>IF(Table_1[[#This Row],[STATUS MERCADO]]="GO",Table_1[[#This Row],[M. BRUTA TOTAL]],0)</f>
        <v>0</v>
      </c>
      <c r="CJ994" s="188">
        <f>IF(Table_1[[#This Row],[STATUS MERCADO]]="GO",Table_1[[#This Row],[PV UNIT. REALIZADO]]*Table_1[[#This Row],[QUANTIDADE]],0)</f>
        <v>0</v>
      </c>
    </row>
    <row r="995" ht="15" hidden="1">
      <c r="A995" s="7"/>
      <c r="B995" s="84" t="s">
        <v>79</v>
      </c>
      <c r="C995" s="75">
        <v>221233</v>
      </c>
      <c r="D995" s="75" t="s">
        <v>759</v>
      </c>
      <c r="E995" s="85">
        <v>7899306003326</v>
      </c>
      <c r="F995" s="86" t="s">
        <v>760</v>
      </c>
      <c r="G995" s="75" t="s">
        <v>24</v>
      </c>
      <c r="H995" s="75">
        <v>1520</v>
      </c>
      <c r="I995" s="87" t="s">
        <v>761</v>
      </c>
      <c r="J995" s="75" t="s">
        <v>101</v>
      </c>
      <c r="K995" s="88" t="s">
        <v>84</v>
      </c>
      <c r="L995" s="88">
        <v>12</v>
      </c>
      <c r="M995" s="88">
        <v>0</v>
      </c>
      <c r="N995" s="75" t="s">
        <v>85</v>
      </c>
      <c r="O995" s="75" t="s">
        <v>86</v>
      </c>
      <c r="P995" s="89"/>
      <c r="Q995" s="90">
        <f>(17/100+7.6/100+1.65/100)*P995</f>
        <v>0</v>
      </c>
      <c r="R995" s="90"/>
      <c r="S995" s="90"/>
      <c r="T995" s="90"/>
      <c r="U995" s="90"/>
      <c r="V995" s="90">
        <f>+P995-Q995+R995+S995+T995+U995</f>
        <v>0</v>
      </c>
      <c r="W995" s="91">
        <f>(1.02/100)</f>
        <v>1.02E-2</v>
      </c>
      <c r="X995" s="91">
        <v>4.8E-3</v>
      </c>
      <c r="Y995" s="91">
        <v>0.17</v>
      </c>
      <c r="Z995" s="91">
        <v>1.65E-2</v>
      </c>
      <c r="AA995" s="91">
        <v>7.6E-2</v>
      </c>
      <c r="AB995" s="91">
        <f>SUM(W995:AA995)</f>
        <v>0.2775</v>
      </c>
      <c r="AC995" s="75">
        <v>12</v>
      </c>
      <c r="AD995" s="92">
        <f>IF(AL995="","",+AC995*AL995)</f>
      </c>
      <c r="AE995" s="93">
        <f>IF(AL995="","",+AL995*AB995)</f>
      </c>
      <c r="AF995" s="92">
        <f>IF(AL995="","",+AL995-AE995)</f>
      </c>
      <c r="AG995" s="93">
        <f>+V995</f>
        <v>0</v>
      </c>
      <c r="AH995" s="92">
        <f>IF(AF995="","",+AF995-AG995)</f>
      </c>
      <c r="AI995" s="92">
        <f>IF(AH995="","",+AH995*AC995)</f>
      </c>
      <c r="AJ995" s="93"/>
      <c r="AK995" s="94">
        <v>0.33</v>
      </c>
      <c r="AL995" s="93">
        <f>IF(V995=0,"",V995/(1-AB995-AK995))</f>
      </c>
      <c r="AM995" s="95">
        <v>0.33</v>
      </c>
      <c r="AN995" s="93">
        <f>IF(V995=0,"",V995/(1-AB995-AM995))</f>
      </c>
      <c r="AO995" s="96">
        <v>1.2</v>
      </c>
      <c r="AP995" s="93">
        <f>IF(BD!AJ995="","",BD!AJ995*BD!AO995)</f>
      </c>
      <c r="AQ995" s="91">
        <f>BD!AM995/BD!AK995-1</f>
        <v>0</v>
      </c>
      <c r="AR995" s="91">
        <f>IF(BD!AN995="","",IF(BD!AJ995="","",BD!AN995/BD!AJ995-1))</f>
      </c>
      <c r="AS995" s="91">
        <f>IF(BD!AN995="","",IF(BD!AN995&lt;BD!AL995,"ABAIXO DA META","DENTRO DA META"))</f>
      </c>
      <c r="AT995" s="91" t="str">
        <f>IF(BD!AJ995="","EM ANÁLISE",IF(BD!AP995&gt;=BD!AN995,"GO", "NO GO"))</f>
        <v>EM ANÁLISE</v>
      </c>
      <c r="AU995" s="97">
        <f>IF(AN995="","",+BD!$AN995-AJ995)</f>
      </c>
      <c r="AV995" s="98"/>
      <c r="AW995" s="90">
        <f>BD!P995*BD!AC995</f>
        <v>0</v>
      </c>
      <c r="AX995" s="90">
        <f>BD!V995*BD!AC995</f>
        <v>0</v>
      </c>
      <c r="AY995" s="90">
        <f>IF(BD!AN995="","",BD!AN995*BD!AC995)</f>
      </c>
      <c r="AZ995" s="75" t="s">
        <v>123</v>
      </c>
      <c r="BA995" s="75"/>
      <c r="BB995" s="75"/>
      <c r="BC995" s="75"/>
      <c r="BD995" s="104"/>
      <c r="BE995" s="104"/>
      <c r="BF995" s="101"/>
      <c r="BG995" s="101"/>
      <c r="BH995" s="101"/>
      <c r="BI995" s="101"/>
      <c r="BJ995" s="101"/>
      <c r="BK995" s="101"/>
      <c r="BL995" s="101"/>
      <c r="BM995" s="101"/>
      <c r="BN995" s="101"/>
      <c r="BO995" s="103"/>
      <c r="BP995" s="101"/>
      <c r="BQ995" s="101"/>
      <c r="BR995" s="101"/>
      <c r="BS995" s="101"/>
      <c r="BT995" s="101"/>
      <c r="BU995" s="101"/>
      <c r="BV995" s="101"/>
      <c r="BW995" s="101"/>
      <c r="BX995" s="101"/>
      <c r="BY995" s="101"/>
      <c r="BZ995" s="101"/>
      <c r="CA995" s="101"/>
      <c r="CB995" s="101"/>
      <c r="CC995" s="101"/>
      <c r="CD995" s="101"/>
      <c r="CE995" s="101"/>
      <c r="CF995" s="101"/>
      <c r="CG995" s="37" t="e">
        <f>VLOOKUP(Table_1[[#This Row],[EAN]],'[1]Planilha1'!$E:$R,13,0)</f>
        <v>#N/A</v>
      </c>
      <c r="CI995" s="188">
        <f>IF(Table_1[[#This Row],[STATUS MERCADO]]="GO",Table_1[[#This Row],[M. BRUTA TOTAL]],0)</f>
        <v>0</v>
      </c>
      <c r="CJ995" s="188">
        <f>IF(Table_1[[#This Row],[STATUS MERCADO]]="GO",Table_1[[#This Row],[PV UNIT. REALIZADO]]*Table_1[[#This Row],[QUANTIDADE]],0)</f>
        <v>0</v>
      </c>
    </row>
    <row r="996" ht="15" hidden="1">
      <c r="A996" s="7"/>
      <c r="B996" s="84" t="s">
        <v>79</v>
      </c>
      <c r="C996" s="75">
        <v>221234</v>
      </c>
      <c r="D996" s="75" t="s">
        <v>762</v>
      </c>
      <c r="E996" s="85">
        <v>7899306003265</v>
      </c>
      <c r="F996" s="86" t="s">
        <v>763</v>
      </c>
      <c r="G996" s="75" t="s">
        <v>24</v>
      </c>
      <c r="H996" s="75">
        <v>1520</v>
      </c>
      <c r="I996" s="87" t="s">
        <v>761</v>
      </c>
      <c r="J996" s="75" t="s">
        <v>101</v>
      </c>
      <c r="K996" s="88" t="s">
        <v>84</v>
      </c>
      <c r="L996" s="88">
        <v>12</v>
      </c>
      <c r="M996" s="88">
        <v>0</v>
      </c>
      <c r="N996" s="75" t="s">
        <v>85</v>
      </c>
      <c r="O996" s="75" t="s">
        <v>86</v>
      </c>
      <c r="P996" s="89"/>
      <c r="Q996" s="90">
        <f>(17/100+7.6/100+1.65/100)*P996</f>
        <v>0</v>
      </c>
      <c r="R996" s="90"/>
      <c r="S996" s="90"/>
      <c r="T996" s="90"/>
      <c r="U996" s="90"/>
      <c r="V996" s="90">
        <f>+P996-Q996+R996+S996+T996+U996</f>
        <v>0</v>
      </c>
      <c r="W996" s="91">
        <f>(1.02/100)</f>
        <v>1.02E-2</v>
      </c>
      <c r="X996" s="91">
        <v>4.8E-3</v>
      </c>
      <c r="Y996" s="91">
        <v>0.17</v>
      </c>
      <c r="Z996" s="91">
        <v>1.65E-2</v>
      </c>
      <c r="AA996" s="91">
        <v>7.6E-2</v>
      </c>
      <c r="AB996" s="91">
        <f>SUM(W996:AA996)</f>
        <v>0.2775</v>
      </c>
      <c r="AC996" s="75">
        <v>12</v>
      </c>
      <c r="AD996" s="92">
        <f>IF(AL996="","",+AC996*AL996)</f>
      </c>
      <c r="AE996" s="93">
        <f>IF(AL996="","",+AL996*AB996)</f>
      </c>
      <c r="AF996" s="92">
        <f>IF(AL996="","",+AL996-AE996)</f>
      </c>
      <c r="AG996" s="93">
        <f>+V996</f>
        <v>0</v>
      </c>
      <c r="AH996" s="92">
        <f>IF(AF996="","",+AF996-AG996)</f>
      </c>
      <c r="AI996" s="92">
        <f>IF(AH996="","",+AH996*AC996)</f>
      </c>
      <c r="AJ996" s="93"/>
      <c r="AK996" s="94">
        <v>0.33</v>
      </c>
      <c r="AL996" s="93">
        <f>IF(V996=0,"",V996/(1-AB996-AK996))</f>
      </c>
      <c r="AM996" s="95">
        <v>0.33</v>
      </c>
      <c r="AN996" s="93">
        <f>IF(V996=0,"",V996/(1-AB996-AM996))</f>
      </c>
      <c r="AO996" s="96">
        <v>1.2</v>
      </c>
      <c r="AP996" s="93">
        <f>IF(BD!AJ996="","",BD!AJ996*BD!AO996)</f>
      </c>
      <c r="AQ996" s="91">
        <f>BD!AM996/BD!AK996-1</f>
        <v>0</v>
      </c>
      <c r="AR996" s="91">
        <f>IF(BD!AN996="","",IF(BD!AJ996="","",BD!AN996/BD!AJ996-1))</f>
      </c>
      <c r="AS996" s="91">
        <f>IF(BD!AN996="","",IF(BD!AN996&lt;BD!AL996,"ABAIXO DA META","DENTRO DA META"))</f>
      </c>
      <c r="AT996" s="91" t="str">
        <f>IF(BD!AJ996="","EM ANÁLISE",IF(BD!AP996&gt;=BD!AN996,"GO", "NO GO"))</f>
        <v>EM ANÁLISE</v>
      </c>
      <c r="AU996" s="97">
        <f>IF(AN996="","",+BD!$AN996-AJ996)</f>
      </c>
      <c r="AV996" s="98"/>
      <c r="AW996" s="90">
        <f>BD!P996*BD!AC996</f>
        <v>0</v>
      </c>
      <c r="AX996" s="90">
        <f>BD!V996*BD!AC996</f>
        <v>0</v>
      </c>
      <c r="AY996" s="90">
        <f>IF(BD!AN996="","",BD!AN996*BD!AC996)</f>
      </c>
      <c r="AZ996" s="75" t="s">
        <v>123</v>
      </c>
      <c r="BA996" s="75"/>
      <c r="BB996" s="75"/>
      <c r="BC996" s="75"/>
      <c r="BD996" s="104"/>
      <c r="BE996" s="104"/>
      <c r="BF996" s="101"/>
      <c r="BG996" s="101"/>
      <c r="BH996" s="101"/>
      <c r="BI996" s="101"/>
      <c r="BJ996" s="101"/>
      <c r="BK996" s="101"/>
      <c r="BL996" s="101"/>
      <c r="BM996" s="101"/>
      <c r="BN996" s="101"/>
      <c r="BO996" s="103"/>
      <c r="BP996" s="101"/>
      <c r="BQ996" s="101"/>
      <c r="BR996" s="101"/>
      <c r="BS996" s="101"/>
      <c r="BT996" s="101"/>
      <c r="BU996" s="101"/>
      <c r="BV996" s="101"/>
      <c r="BW996" s="101"/>
      <c r="BX996" s="101"/>
      <c r="BY996" s="101"/>
      <c r="BZ996" s="101"/>
      <c r="CA996" s="101"/>
      <c r="CB996" s="101"/>
      <c r="CC996" s="101"/>
      <c r="CD996" s="101"/>
      <c r="CE996" s="101"/>
      <c r="CF996" s="101"/>
      <c r="CG996" s="37" t="e">
        <f>VLOOKUP(Table_1[[#This Row],[EAN]],'[1]Planilha1'!$E:$R,13,0)</f>
        <v>#N/A</v>
      </c>
      <c r="CI996" s="188">
        <f>IF(Table_1[[#This Row],[STATUS MERCADO]]="GO",Table_1[[#This Row],[M. BRUTA TOTAL]],0)</f>
        <v>0</v>
      </c>
      <c r="CJ996" s="188">
        <f>IF(Table_1[[#This Row],[STATUS MERCADO]]="GO",Table_1[[#This Row],[PV UNIT. REALIZADO]]*Table_1[[#This Row],[QUANTIDADE]],0)</f>
        <v>0</v>
      </c>
    </row>
    <row r="997" ht="15" hidden="1">
      <c r="A997" s="7"/>
      <c r="B997" s="84" t="s">
        <v>79</v>
      </c>
      <c r="C997" s="75">
        <v>221235</v>
      </c>
      <c r="D997" s="75" t="s">
        <v>764</v>
      </c>
      <c r="E997" s="85">
        <v>7899306003296</v>
      </c>
      <c r="F997" s="86" t="s">
        <v>765</v>
      </c>
      <c r="G997" s="75" t="s">
        <v>24</v>
      </c>
      <c r="H997" s="75">
        <v>1520</v>
      </c>
      <c r="I997" s="87" t="s">
        <v>761</v>
      </c>
      <c r="J997" s="75" t="s">
        <v>101</v>
      </c>
      <c r="K997" s="88" t="s">
        <v>84</v>
      </c>
      <c r="L997" s="88">
        <v>12</v>
      </c>
      <c r="M997" s="88">
        <v>0</v>
      </c>
      <c r="N997" s="75" t="s">
        <v>85</v>
      </c>
      <c r="O997" s="75" t="s">
        <v>86</v>
      </c>
      <c r="P997" s="89"/>
      <c r="Q997" s="90">
        <f>(17/100+7.6/100+1.65/100)*P997</f>
        <v>0</v>
      </c>
      <c r="R997" s="90"/>
      <c r="S997" s="90"/>
      <c r="T997" s="90"/>
      <c r="U997" s="90"/>
      <c r="V997" s="90">
        <f>+P997-Q997+R997+S997+T997+U997</f>
        <v>0</v>
      </c>
      <c r="W997" s="91">
        <f>(1.02/100)</f>
        <v>1.02E-2</v>
      </c>
      <c r="X997" s="91">
        <v>4.8E-3</v>
      </c>
      <c r="Y997" s="91">
        <v>0.17</v>
      </c>
      <c r="Z997" s="91">
        <v>1.65E-2</v>
      </c>
      <c r="AA997" s="91">
        <v>7.6E-2</v>
      </c>
      <c r="AB997" s="91">
        <f>SUM(W997:AA997)</f>
        <v>0.2775</v>
      </c>
      <c r="AC997" s="75">
        <v>12</v>
      </c>
      <c r="AD997" s="92">
        <f>IF(AL997="","",+AC997*AL997)</f>
      </c>
      <c r="AE997" s="93">
        <f>IF(AL997="","",+AL997*AB997)</f>
      </c>
      <c r="AF997" s="92">
        <f>IF(AL997="","",+AL997-AE997)</f>
      </c>
      <c r="AG997" s="93">
        <f>+V997</f>
        <v>0</v>
      </c>
      <c r="AH997" s="92">
        <f>IF(AF997="","",+AF997-AG997)</f>
      </c>
      <c r="AI997" s="92">
        <f>IF(AH997="","",+AH997*AC997)</f>
      </c>
      <c r="AJ997" s="93"/>
      <c r="AK997" s="94">
        <v>0.33</v>
      </c>
      <c r="AL997" s="93">
        <f>IF(V997=0,"",V997/(1-AB997-AK997))</f>
      </c>
      <c r="AM997" s="95">
        <v>0.33</v>
      </c>
      <c r="AN997" s="93">
        <f>IF(V997=0,"",V997/(1-AB997-AM997))</f>
      </c>
      <c r="AO997" s="96">
        <v>1.2</v>
      </c>
      <c r="AP997" s="93">
        <f>IF(BD!AJ997="","",BD!AJ997*BD!AO997)</f>
      </c>
      <c r="AQ997" s="91">
        <f>BD!AM997/BD!AK997-1</f>
        <v>0</v>
      </c>
      <c r="AR997" s="91">
        <f>IF(BD!AN997="","",IF(BD!AJ997="","",BD!AN997/BD!AJ997-1))</f>
      </c>
      <c r="AS997" s="91">
        <f>IF(BD!AN997="","",IF(BD!AN997&lt;BD!AL997,"ABAIXO DA META","DENTRO DA META"))</f>
      </c>
      <c r="AT997" s="91" t="str">
        <f>IF(BD!AJ997="","EM ANÁLISE",IF(BD!AP997&gt;=BD!AN997,"GO", "NO GO"))</f>
        <v>EM ANÁLISE</v>
      </c>
      <c r="AU997" s="97">
        <f>IF(AN997="","",+BD!$AN997-AJ997)</f>
      </c>
      <c r="AV997" s="98"/>
      <c r="AW997" s="90">
        <f>BD!P997*BD!AC997</f>
        <v>0</v>
      </c>
      <c r="AX997" s="90">
        <f>BD!V997*BD!AC997</f>
        <v>0</v>
      </c>
      <c r="AY997" s="90">
        <f>IF(BD!AN997="","",BD!AN997*BD!AC997)</f>
      </c>
      <c r="AZ997" s="75" t="s">
        <v>123</v>
      </c>
      <c r="BA997" s="75"/>
      <c r="BB997" s="75"/>
      <c r="BC997" s="75"/>
      <c r="BD997" s="104"/>
      <c r="BE997" s="104"/>
      <c r="BF997" s="101"/>
      <c r="BG997" s="101"/>
      <c r="BH997" s="101"/>
      <c r="BI997" s="101"/>
      <c r="BJ997" s="101"/>
      <c r="BK997" s="101"/>
      <c r="BL997" s="101"/>
      <c r="BM997" s="101"/>
      <c r="BN997" s="101"/>
      <c r="BO997" s="103"/>
      <c r="BP997" s="101"/>
      <c r="BQ997" s="101"/>
      <c r="BR997" s="101"/>
      <c r="BS997" s="101"/>
      <c r="BT997" s="101"/>
      <c r="BU997" s="101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37" t="e">
        <f>VLOOKUP(Table_1[[#This Row],[EAN]],'[1]Planilha1'!$E:$R,13,0)</f>
        <v>#N/A</v>
      </c>
      <c r="CI997" s="188">
        <f>IF(Table_1[[#This Row],[STATUS MERCADO]]="GO",Table_1[[#This Row],[M. BRUTA TOTAL]],0)</f>
        <v>0</v>
      </c>
      <c r="CJ997" s="188">
        <f>IF(Table_1[[#This Row],[STATUS MERCADO]]="GO",Table_1[[#This Row],[PV UNIT. REALIZADO]]*Table_1[[#This Row],[QUANTIDADE]],0)</f>
        <v>0</v>
      </c>
    </row>
    <row r="998" ht="15" hidden="1">
      <c r="A998" s="7"/>
      <c r="B998" s="84" t="s">
        <v>79</v>
      </c>
      <c r="C998" s="75">
        <v>221236</v>
      </c>
      <c r="D998" s="75" t="s">
        <v>766</v>
      </c>
      <c r="E998" s="85">
        <v>7899306003098</v>
      </c>
      <c r="F998" s="86" t="s">
        <v>767</v>
      </c>
      <c r="G998" s="75" t="s">
        <v>24</v>
      </c>
      <c r="H998" s="75">
        <v>570</v>
      </c>
      <c r="I998" s="87" t="s">
        <v>768</v>
      </c>
      <c r="J998" s="75" t="s">
        <v>101</v>
      </c>
      <c r="K998" s="88" t="s">
        <v>84</v>
      </c>
      <c r="L998" s="88">
        <v>12</v>
      </c>
      <c r="M998" s="88">
        <v>0</v>
      </c>
      <c r="N998" s="75" t="s">
        <v>85</v>
      </c>
      <c r="O998" s="75" t="s">
        <v>86</v>
      </c>
      <c r="P998" s="89"/>
      <c r="Q998" s="90">
        <f>(17/100+7.6/100+1.65/100)*P998</f>
        <v>0</v>
      </c>
      <c r="R998" s="90"/>
      <c r="S998" s="90"/>
      <c r="T998" s="90"/>
      <c r="U998" s="90"/>
      <c r="V998" s="90">
        <f>+P998-Q998+R998+S998+T998+U998</f>
        <v>0</v>
      </c>
      <c r="W998" s="91">
        <f>(1.02/100)</f>
        <v>1.02E-2</v>
      </c>
      <c r="X998" s="91">
        <v>4.8E-3</v>
      </c>
      <c r="Y998" s="91">
        <v>0.17</v>
      </c>
      <c r="Z998" s="91">
        <v>1.65E-2</v>
      </c>
      <c r="AA998" s="91">
        <v>7.6E-2</v>
      </c>
      <c r="AB998" s="91">
        <f>SUM(W998:AA998)</f>
        <v>0.2775</v>
      </c>
      <c r="AC998" s="75">
        <v>12</v>
      </c>
      <c r="AD998" s="92">
        <f>IF(AL998="","",+AC998*AL998)</f>
      </c>
      <c r="AE998" s="93">
        <f>IF(AL998="","",+AL998*AB998)</f>
      </c>
      <c r="AF998" s="92">
        <f>IF(AL998="","",+AL998-AE998)</f>
      </c>
      <c r="AG998" s="93">
        <f>+V998</f>
        <v>0</v>
      </c>
      <c r="AH998" s="92">
        <f>IF(AF998="","",+AF998-AG998)</f>
      </c>
      <c r="AI998" s="92">
        <f>IF(AH998="","",+AH998*AC998)</f>
      </c>
      <c r="AJ998" s="93"/>
      <c r="AK998" s="94">
        <v>0.33</v>
      </c>
      <c r="AL998" s="93">
        <f>IF(V998=0,"",V998/(1-AB998-AK998))</f>
      </c>
      <c r="AM998" s="95">
        <v>0.33</v>
      </c>
      <c r="AN998" s="93">
        <f>IF(V998=0,"",V998/(1-AB998-AM998))</f>
      </c>
      <c r="AO998" s="96">
        <v>1.2</v>
      </c>
      <c r="AP998" s="93">
        <f>IF(BD!AJ998="","",BD!AJ998*BD!AO998)</f>
      </c>
      <c r="AQ998" s="91">
        <f>BD!AM998/BD!AK998-1</f>
        <v>0</v>
      </c>
      <c r="AR998" s="91">
        <f>IF(BD!AN998="","",IF(BD!AJ998="","",BD!AN998/BD!AJ998-1))</f>
      </c>
      <c r="AS998" s="91">
        <f>IF(BD!AN998="","",IF(BD!AN998&lt;BD!AL998,"ABAIXO DA META","DENTRO DA META"))</f>
      </c>
      <c r="AT998" s="91" t="str">
        <f>IF(BD!AJ998="","EM ANÁLISE",IF(BD!AP998&gt;=BD!AN998,"GO", "NO GO"))</f>
        <v>EM ANÁLISE</v>
      </c>
      <c r="AU998" s="97">
        <f>IF(AN998="","",+BD!$AN998-AJ998)</f>
      </c>
      <c r="AV998" s="98"/>
      <c r="AW998" s="90">
        <f>BD!P998*BD!AC998</f>
        <v>0</v>
      </c>
      <c r="AX998" s="90">
        <f>BD!V998*BD!AC998</f>
        <v>0</v>
      </c>
      <c r="AY998" s="90">
        <f>IF(BD!AN998="","",BD!AN998*BD!AC998)</f>
      </c>
      <c r="AZ998" s="75" t="s">
        <v>123</v>
      </c>
      <c r="BA998" s="75"/>
      <c r="BB998" s="75"/>
      <c r="BC998" s="75"/>
      <c r="BD998" s="104"/>
      <c r="BE998" s="104"/>
      <c r="BF998" s="101"/>
      <c r="BG998" s="101"/>
      <c r="BH998" s="101"/>
      <c r="BI998" s="101"/>
      <c r="BJ998" s="101"/>
      <c r="BK998" s="101"/>
      <c r="BL998" s="101"/>
      <c r="BM998" s="101"/>
      <c r="BN998" s="101"/>
      <c r="BO998" s="103"/>
      <c r="BP998" s="101"/>
      <c r="BQ998" s="101"/>
      <c r="BR998" s="101"/>
      <c r="BS998" s="101"/>
      <c r="BT998" s="101"/>
      <c r="BU998" s="101"/>
      <c r="BV998" s="101"/>
      <c r="BW998" s="101"/>
      <c r="BX998" s="101"/>
      <c r="BY998" s="101"/>
      <c r="BZ998" s="101"/>
      <c r="CA998" s="101"/>
      <c r="CB998" s="101"/>
      <c r="CC998" s="101"/>
      <c r="CD998" s="101"/>
      <c r="CE998" s="101"/>
      <c r="CF998" s="101"/>
      <c r="CG998" s="37" t="e">
        <f>VLOOKUP(Table_1[[#This Row],[EAN]],'[1]Planilha1'!$E:$R,13,0)</f>
        <v>#N/A</v>
      </c>
      <c r="CI998" s="188">
        <f>IF(Table_1[[#This Row],[STATUS MERCADO]]="GO",Table_1[[#This Row],[M. BRUTA TOTAL]],0)</f>
        <v>0</v>
      </c>
      <c r="CJ998" s="188">
        <f>IF(Table_1[[#This Row],[STATUS MERCADO]]="GO",Table_1[[#This Row],[PV UNIT. REALIZADO]]*Table_1[[#This Row],[QUANTIDADE]],0)</f>
        <v>0</v>
      </c>
    </row>
    <row r="999" ht="15" hidden="1">
      <c r="A999" s="7"/>
      <c r="B999" s="84" t="s">
        <v>79</v>
      </c>
      <c r="C999" s="75">
        <v>221237</v>
      </c>
      <c r="D999" s="75" t="s">
        <v>769</v>
      </c>
      <c r="E999" s="85">
        <v>7899306023959</v>
      </c>
      <c r="F999" s="86" t="s">
        <v>770</v>
      </c>
      <c r="G999" s="75" t="s">
        <v>24</v>
      </c>
      <c r="H999" s="75">
        <v>570</v>
      </c>
      <c r="I999" s="87" t="s">
        <v>768</v>
      </c>
      <c r="J999" s="75" t="s">
        <v>101</v>
      </c>
      <c r="K999" s="88" t="s">
        <v>84</v>
      </c>
      <c r="L999" s="88">
        <v>1</v>
      </c>
      <c r="M999" s="88">
        <v>0</v>
      </c>
      <c r="N999" s="75" t="s">
        <v>85</v>
      </c>
      <c r="O999" s="75" t="s">
        <v>86</v>
      </c>
      <c r="P999" s="89"/>
      <c r="Q999" s="90">
        <f>(17/100+7.6/100+1.65/100)*P999</f>
        <v>0</v>
      </c>
      <c r="R999" s="90"/>
      <c r="S999" s="90"/>
      <c r="T999" s="90"/>
      <c r="U999" s="90"/>
      <c r="V999" s="90">
        <f>+P999-Q999+R999+S999+T999+U999</f>
        <v>0</v>
      </c>
      <c r="W999" s="91">
        <f>(1.02/100)</f>
        <v>1.02E-2</v>
      </c>
      <c r="X999" s="91">
        <v>4.8E-3</v>
      </c>
      <c r="Y999" s="91">
        <v>0.17</v>
      </c>
      <c r="Z999" s="91">
        <v>1.65E-2</v>
      </c>
      <c r="AA999" s="91">
        <v>7.6E-2</v>
      </c>
      <c r="AB999" s="91">
        <f>SUM(W999:AA999)</f>
        <v>0.2775</v>
      </c>
      <c r="AC999" s="75">
        <v>1</v>
      </c>
      <c r="AD999" s="92">
        <f>IF(AL999="","",+AC999*AL999)</f>
      </c>
      <c r="AE999" s="93">
        <f>IF(AL999="","",+AL999*AB999)</f>
      </c>
      <c r="AF999" s="92">
        <f>IF(AL999="","",+AL999-AE999)</f>
      </c>
      <c r="AG999" s="93">
        <f>+V999</f>
        <v>0</v>
      </c>
      <c r="AH999" s="92">
        <f>IF(AF999="","",+AF999-AG999)</f>
      </c>
      <c r="AI999" s="92">
        <f>IF(AH999="","",+AH999*AC999)</f>
      </c>
      <c r="AJ999" s="93"/>
      <c r="AK999" s="94">
        <v>0.33</v>
      </c>
      <c r="AL999" s="93">
        <f>IF(V999=0,"",V999/(1-AB999-AK999))</f>
      </c>
      <c r="AM999" s="95">
        <v>0.33</v>
      </c>
      <c r="AN999" s="93">
        <f>IF(V999=0,"",V999/(1-AB999-AM999))</f>
      </c>
      <c r="AO999" s="96">
        <v>1.2</v>
      </c>
      <c r="AP999" s="93">
        <f>IF(BD!AJ999="","",BD!AJ999*BD!AO999)</f>
      </c>
      <c r="AQ999" s="91">
        <f>BD!AM999/BD!AK999-1</f>
        <v>0</v>
      </c>
      <c r="AR999" s="91">
        <f>IF(BD!AN999="","",IF(BD!AJ999="","",BD!AN999/BD!AJ999-1))</f>
      </c>
      <c r="AS999" s="91">
        <f>IF(BD!AN999="","",IF(BD!AN999&lt;BD!AL999,"ABAIXO DA META","DENTRO DA META"))</f>
      </c>
      <c r="AT999" s="91" t="str">
        <f>IF(BD!AJ999="","EM ANÁLISE",IF(BD!AP999&gt;=BD!AN999,"GO", "NO GO"))</f>
        <v>EM ANÁLISE</v>
      </c>
      <c r="AU999" s="97">
        <f>IF(AN999="","",+BD!$AN999-AJ999)</f>
      </c>
      <c r="AV999" s="98"/>
      <c r="AW999" s="90">
        <f>BD!P999*BD!AC999</f>
        <v>0</v>
      </c>
      <c r="AX999" s="90">
        <f>BD!V999*BD!AC999</f>
        <v>0</v>
      </c>
      <c r="AY999" s="90">
        <f>IF(BD!AN999="","",BD!AN999*BD!AC999)</f>
      </c>
      <c r="AZ999" s="75" t="s">
        <v>123</v>
      </c>
      <c r="BA999" s="75"/>
      <c r="BB999" s="75"/>
      <c r="BC999" s="75"/>
      <c r="BD999" s="104"/>
      <c r="BE999" s="104"/>
      <c r="BF999" s="101"/>
      <c r="BG999" s="101"/>
      <c r="BH999" s="101"/>
      <c r="BI999" s="101"/>
      <c r="BJ999" s="101"/>
      <c r="BK999" s="101"/>
      <c r="BL999" s="101"/>
      <c r="BM999" s="101"/>
      <c r="BN999" s="101"/>
      <c r="BO999" s="103"/>
      <c r="BP999" s="101"/>
      <c r="BQ999" s="101"/>
      <c r="BR999" s="101"/>
      <c r="BS999" s="101"/>
      <c r="BT999" s="101"/>
      <c r="BU999" s="101"/>
      <c r="BV999" s="101"/>
      <c r="BW999" s="101"/>
      <c r="BX999" s="101"/>
      <c r="BY999" s="101"/>
      <c r="BZ999" s="101"/>
      <c r="CA999" s="101"/>
      <c r="CB999" s="101"/>
      <c r="CC999" s="101"/>
      <c r="CD999" s="101"/>
      <c r="CE999" s="101"/>
      <c r="CF999" s="101"/>
      <c r="CG999" s="37" t="e">
        <f>VLOOKUP(Table_1[[#This Row],[EAN]],'[1]Planilha1'!$E:$R,13,0)</f>
        <v>#N/A</v>
      </c>
      <c r="CI999" s="188">
        <f>IF(Table_1[[#This Row],[STATUS MERCADO]]="GO",Table_1[[#This Row],[M. BRUTA TOTAL]],0)</f>
        <v>0</v>
      </c>
      <c r="CJ999" s="188">
        <f>IF(Table_1[[#This Row],[STATUS MERCADO]]="GO",Table_1[[#This Row],[PV UNIT. REALIZADO]]*Table_1[[#This Row],[QUANTIDADE]],0)</f>
        <v>0</v>
      </c>
    </row>
    <row r="1000" ht="15" hidden="1">
      <c r="A1000" s="7"/>
      <c r="B1000" s="84" t="s">
        <v>79</v>
      </c>
      <c r="C1000" s="75">
        <v>221238</v>
      </c>
      <c r="D1000" s="75" t="s">
        <v>771</v>
      </c>
      <c r="E1000" s="85">
        <v>7899306003135</v>
      </c>
      <c r="F1000" s="86" t="s">
        <v>772</v>
      </c>
      <c r="G1000" s="75" t="s">
        <v>24</v>
      </c>
      <c r="H1000" s="75">
        <v>570</v>
      </c>
      <c r="I1000" s="87" t="s">
        <v>768</v>
      </c>
      <c r="J1000" s="75" t="s">
        <v>101</v>
      </c>
      <c r="K1000" s="88" t="s">
        <v>84</v>
      </c>
      <c r="L1000" s="88">
        <v>12</v>
      </c>
      <c r="M1000" s="88">
        <v>0</v>
      </c>
      <c r="N1000" s="75" t="s">
        <v>85</v>
      </c>
      <c r="O1000" s="75" t="s">
        <v>86</v>
      </c>
      <c r="P1000" s="89"/>
      <c r="Q1000" s="90">
        <f>(17/100+7.6/100+1.65/100)*P1000</f>
        <v>0</v>
      </c>
      <c r="R1000" s="90"/>
      <c r="S1000" s="90"/>
      <c r="T1000" s="90"/>
      <c r="U1000" s="90"/>
      <c r="V1000" s="90">
        <f>+P1000-Q1000+R1000+S1000+T1000+U1000</f>
        <v>0</v>
      </c>
      <c r="W1000" s="91">
        <f>(1.02/100)</f>
        <v>1.02E-2</v>
      </c>
      <c r="X1000" s="91">
        <v>4.8E-3</v>
      </c>
      <c r="Y1000" s="91">
        <v>0.17</v>
      </c>
      <c r="Z1000" s="91">
        <v>1.65E-2</v>
      </c>
      <c r="AA1000" s="91">
        <v>7.6E-2</v>
      </c>
      <c r="AB1000" s="91">
        <f>SUM(W1000:AA1000)</f>
        <v>0.2775</v>
      </c>
      <c r="AC1000" s="75">
        <v>12</v>
      </c>
      <c r="AD1000" s="92">
        <f>IF(AL1000="","",+AC1000*AL1000)</f>
      </c>
      <c r="AE1000" s="93">
        <f>IF(AL1000="","",+AL1000*AB1000)</f>
      </c>
      <c r="AF1000" s="92">
        <f>IF(AL1000="","",+AL1000-AE1000)</f>
      </c>
      <c r="AG1000" s="93">
        <f>+V1000</f>
        <v>0</v>
      </c>
      <c r="AH1000" s="92">
        <f>IF(AF1000="","",+AF1000-AG1000)</f>
      </c>
      <c r="AI1000" s="92">
        <f>IF(AH1000="","",+AH1000*AC1000)</f>
      </c>
      <c r="AJ1000" s="93"/>
      <c r="AK1000" s="94">
        <v>0.33</v>
      </c>
      <c r="AL1000" s="93">
        <f>IF(V1000=0,"",V1000/(1-AB1000-AK1000))</f>
      </c>
      <c r="AM1000" s="95">
        <v>0.33</v>
      </c>
      <c r="AN1000" s="93">
        <f>IF(V1000=0,"",V1000/(1-AB1000-AM1000))</f>
      </c>
      <c r="AO1000" s="96">
        <v>1.2</v>
      </c>
      <c r="AP1000" s="93">
        <f>IF(BD!AJ1000="","",BD!AJ1000*BD!AO1000)</f>
      </c>
      <c r="AQ1000" s="91">
        <f>BD!AM1000/BD!AK1000-1</f>
        <v>0</v>
      </c>
      <c r="AR1000" s="91">
        <f>IF(BD!AN1000="","",IF(BD!AJ1000="","",BD!AN1000/BD!AJ1000-1))</f>
      </c>
      <c r="AS1000" s="91">
        <f>IF(BD!AN1000="","",IF(BD!AN1000&lt;BD!AL1000,"ABAIXO DA META","DENTRO DA META"))</f>
      </c>
      <c r="AT1000" s="91" t="str">
        <f>IF(BD!AJ1000="","EM ANÁLISE",IF(BD!AP1000&gt;=BD!AN1000,"GO", "NO GO"))</f>
        <v>EM ANÁLISE</v>
      </c>
      <c r="AU1000" s="97">
        <f>IF(AN1000="","",+BD!$AN1000-AJ1000)</f>
      </c>
      <c r="AV1000" s="98"/>
      <c r="AW1000" s="90">
        <f>BD!P1000*BD!AC1000</f>
        <v>0</v>
      </c>
      <c r="AX1000" s="90">
        <f>BD!V1000*BD!AC1000</f>
        <v>0</v>
      </c>
      <c r="AY1000" s="90">
        <f>IF(BD!AN1000="","",BD!AN1000*BD!AC1000)</f>
      </c>
      <c r="AZ1000" s="75" t="s">
        <v>123</v>
      </c>
      <c r="BA1000" s="75"/>
      <c r="BB1000" s="75"/>
      <c r="BC1000" s="75"/>
      <c r="BD1000" s="104"/>
      <c r="BE1000" s="104"/>
      <c r="BF1000" s="101"/>
      <c r="BG1000" s="101"/>
      <c r="BH1000" s="101"/>
      <c r="BI1000" s="101"/>
      <c r="BJ1000" s="101"/>
      <c r="BK1000" s="101"/>
      <c r="BL1000" s="101"/>
      <c r="BM1000" s="101"/>
      <c r="BN1000" s="101"/>
      <c r="BO1000" s="103"/>
      <c r="BP1000" s="101"/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37" t="e">
        <f>VLOOKUP(Table_1[[#This Row],[EAN]],'[1]Planilha1'!$E:$R,13,0)</f>
        <v>#N/A</v>
      </c>
      <c r="CI1000" s="188">
        <f>IF(Table_1[[#This Row],[STATUS MERCADO]]="GO",Table_1[[#This Row],[M. BRUTA TOTAL]],0)</f>
        <v>0</v>
      </c>
      <c r="CJ1000" s="188">
        <f>IF(Table_1[[#This Row],[STATUS MERCADO]]="GO",Table_1[[#This Row],[PV UNIT. REALIZADO]]*Table_1[[#This Row],[QUANTIDADE]],0)</f>
        <v>0</v>
      </c>
    </row>
    <row r="1001" ht="15" hidden="1">
      <c r="A1001" s="7"/>
      <c r="B1001" s="84" t="s">
        <v>79</v>
      </c>
      <c r="C1001" s="75">
        <v>221239</v>
      </c>
      <c r="D1001" s="75" t="s">
        <v>773</v>
      </c>
      <c r="E1001" s="85">
        <v>7899306023935</v>
      </c>
      <c r="F1001" s="86" t="s">
        <v>774</v>
      </c>
      <c r="G1001" s="75" t="s">
        <v>24</v>
      </c>
      <c r="H1001" s="75">
        <v>570</v>
      </c>
      <c r="I1001" s="87" t="s">
        <v>768</v>
      </c>
      <c r="J1001" s="75" t="s">
        <v>101</v>
      </c>
      <c r="K1001" s="88" t="s">
        <v>84</v>
      </c>
      <c r="L1001" s="88">
        <v>1</v>
      </c>
      <c r="M1001" s="88">
        <v>0</v>
      </c>
      <c r="N1001" s="75" t="s">
        <v>85</v>
      </c>
      <c r="O1001" s="75" t="s">
        <v>86</v>
      </c>
      <c r="P1001" s="89"/>
      <c r="Q1001" s="90">
        <f>(17/100+7.6/100+1.65/100)*P1001</f>
        <v>0</v>
      </c>
      <c r="R1001" s="90"/>
      <c r="S1001" s="90"/>
      <c r="T1001" s="90"/>
      <c r="U1001" s="90"/>
      <c r="V1001" s="90">
        <f>+P1001-Q1001+R1001+S1001+T1001+U1001</f>
        <v>0</v>
      </c>
      <c r="W1001" s="91">
        <f>(1.02/100)</f>
        <v>1.02E-2</v>
      </c>
      <c r="X1001" s="91">
        <v>4.8E-3</v>
      </c>
      <c r="Y1001" s="91">
        <v>0.17</v>
      </c>
      <c r="Z1001" s="91">
        <v>1.65E-2</v>
      </c>
      <c r="AA1001" s="91">
        <v>7.6E-2</v>
      </c>
      <c r="AB1001" s="91">
        <f>SUM(W1001:AA1001)</f>
        <v>0.2775</v>
      </c>
      <c r="AC1001" s="75">
        <v>1</v>
      </c>
      <c r="AD1001" s="92">
        <f>IF(AL1001="","",+AC1001*AL1001)</f>
      </c>
      <c r="AE1001" s="93">
        <f>IF(AL1001="","",+AL1001*AB1001)</f>
      </c>
      <c r="AF1001" s="92">
        <f>IF(AL1001="","",+AL1001-AE1001)</f>
      </c>
      <c r="AG1001" s="93">
        <f>+V1001</f>
        <v>0</v>
      </c>
      <c r="AH1001" s="92">
        <f>IF(AF1001="","",+AF1001-AG1001)</f>
      </c>
      <c r="AI1001" s="92">
        <f>IF(AH1001="","",+AH1001*AC1001)</f>
      </c>
      <c r="AJ1001" s="93"/>
      <c r="AK1001" s="94">
        <v>0.33</v>
      </c>
      <c r="AL1001" s="93">
        <f>IF(V1001=0,"",V1001/(1-AB1001-AK1001))</f>
      </c>
      <c r="AM1001" s="95">
        <v>0.33</v>
      </c>
      <c r="AN1001" s="93">
        <f>IF(V1001=0,"",V1001/(1-AB1001-AM1001))</f>
      </c>
      <c r="AO1001" s="96">
        <v>1.2</v>
      </c>
      <c r="AP1001" s="93">
        <f>IF(BD!AJ1001="","",BD!AJ1001*BD!AO1001)</f>
      </c>
      <c r="AQ1001" s="91">
        <f>BD!AM1001/BD!AK1001-1</f>
        <v>0</v>
      </c>
      <c r="AR1001" s="91">
        <f>IF(BD!AN1001="","",IF(BD!AJ1001="","",BD!AN1001/BD!AJ1001-1))</f>
      </c>
      <c r="AS1001" s="91">
        <f>IF(BD!AN1001="","",IF(BD!AN1001&lt;BD!AL1001,"ABAIXO DA META","DENTRO DA META"))</f>
      </c>
      <c r="AT1001" s="91" t="str">
        <f>IF(BD!AJ1001="","EM ANÁLISE",IF(BD!AP1001&gt;=BD!AN1001,"GO", "NO GO"))</f>
        <v>EM ANÁLISE</v>
      </c>
      <c r="AU1001" s="97">
        <f>IF(AN1001="","",+BD!$AN1001-AJ1001)</f>
      </c>
      <c r="AV1001" s="98"/>
      <c r="AW1001" s="90">
        <f>BD!P1001*BD!AC1001</f>
        <v>0</v>
      </c>
      <c r="AX1001" s="90">
        <f>BD!V1001*BD!AC1001</f>
        <v>0</v>
      </c>
      <c r="AY1001" s="90">
        <f>IF(BD!AN1001="","",BD!AN1001*BD!AC1001)</f>
      </c>
      <c r="AZ1001" s="75" t="s">
        <v>123</v>
      </c>
      <c r="BA1001" s="75"/>
      <c r="BB1001" s="75"/>
      <c r="BC1001" s="75"/>
      <c r="BD1001" s="104"/>
      <c r="BE1001" s="104"/>
      <c r="BF1001" s="101"/>
      <c r="BG1001" s="101"/>
      <c r="BH1001" s="101"/>
      <c r="BI1001" s="101"/>
      <c r="BJ1001" s="101"/>
      <c r="BK1001" s="101"/>
      <c r="BL1001" s="101"/>
      <c r="BM1001" s="101"/>
      <c r="BN1001" s="101"/>
      <c r="BO1001" s="103"/>
      <c r="BP1001" s="101"/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37" t="e">
        <f>VLOOKUP(Table_1[[#This Row],[EAN]],'[1]Planilha1'!$E:$R,13,0)</f>
        <v>#N/A</v>
      </c>
      <c r="CI1001" s="188">
        <f>IF(Table_1[[#This Row],[STATUS MERCADO]]="GO",Table_1[[#This Row],[M. BRUTA TOTAL]],0)</f>
        <v>0</v>
      </c>
      <c r="CJ1001" s="188">
        <f>IF(Table_1[[#This Row],[STATUS MERCADO]]="GO",Table_1[[#This Row],[PV UNIT. REALIZADO]]*Table_1[[#This Row],[QUANTIDADE]],0)</f>
        <v>0</v>
      </c>
    </row>
    <row r="1002" ht="15" hidden="1">
      <c r="A1002" s="7"/>
      <c r="B1002" s="84" t="s">
        <v>79</v>
      </c>
      <c r="C1002" s="75">
        <v>221240</v>
      </c>
      <c r="D1002" s="75" t="s">
        <v>775</v>
      </c>
      <c r="E1002" s="85">
        <v>7899306003173</v>
      </c>
      <c r="F1002" s="86" t="s">
        <v>776</v>
      </c>
      <c r="G1002" s="75" t="s">
        <v>24</v>
      </c>
      <c r="H1002" s="75">
        <v>570</v>
      </c>
      <c r="I1002" s="87" t="s">
        <v>768</v>
      </c>
      <c r="J1002" s="75" t="s">
        <v>101</v>
      </c>
      <c r="K1002" s="88" t="s">
        <v>84</v>
      </c>
      <c r="L1002" s="88">
        <v>12</v>
      </c>
      <c r="M1002" s="88">
        <v>0</v>
      </c>
      <c r="N1002" s="75" t="s">
        <v>85</v>
      </c>
      <c r="O1002" s="75" t="s">
        <v>86</v>
      </c>
      <c r="P1002" s="89"/>
      <c r="Q1002" s="90">
        <f>(17/100+7.6/100+1.65/100)*P1002</f>
        <v>0</v>
      </c>
      <c r="R1002" s="90"/>
      <c r="S1002" s="90"/>
      <c r="T1002" s="90"/>
      <c r="U1002" s="90"/>
      <c r="V1002" s="90">
        <f>+P1002-Q1002+R1002+S1002+T1002+U1002</f>
        <v>0</v>
      </c>
      <c r="W1002" s="91">
        <f>(1.02/100)</f>
        <v>1.02E-2</v>
      </c>
      <c r="X1002" s="91">
        <v>4.8E-3</v>
      </c>
      <c r="Y1002" s="91">
        <v>0.17</v>
      </c>
      <c r="Z1002" s="91">
        <v>1.65E-2</v>
      </c>
      <c r="AA1002" s="91">
        <v>7.6E-2</v>
      </c>
      <c r="AB1002" s="91">
        <f>SUM(W1002:AA1002)</f>
        <v>0.2775</v>
      </c>
      <c r="AC1002" s="75">
        <v>12</v>
      </c>
      <c r="AD1002" s="92">
        <f>IF(AL1002="","",+AC1002*AL1002)</f>
      </c>
      <c r="AE1002" s="93">
        <f>IF(AL1002="","",+AL1002*AB1002)</f>
      </c>
      <c r="AF1002" s="92">
        <f>IF(AL1002="","",+AL1002-AE1002)</f>
      </c>
      <c r="AG1002" s="93">
        <f>+V1002</f>
        <v>0</v>
      </c>
      <c r="AH1002" s="92">
        <f>IF(AF1002="","",+AF1002-AG1002)</f>
      </c>
      <c r="AI1002" s="92">
        <f>IF(AH1002="","",+AH1002*AC1002)</f>
      </c>
      <c r="AJ1002" s="93"/>
      <c r="AK1002" s="94">
        <v>0.33</v>
      </c>
      <c r="AL1002" s="93">
        <f>IF(V1002=0,"",V1002/(1-AB1002-AK1002))</f>
      </c>
      <c r="AM1002" s="95">
        <v>0.33</v>
      </c>
      <c r="AN1002" s="93">
        <f>IF(V1002=0,"",V1002/(1-AB1002-AM1002))</f>
      </c>
      <c r="AO1002" s="96">
        <v>1.2</v>
      </c>
      <c r="AP1002" s="93">
        <f>IF(BD!AJ1002="","",BD!AJ1002*BD!AO1002)</f>
      </c>
      <c r="AQ1002" s="91">
        <f>BD!AM1002/BD!AK1002-1</f>
        <v>0</v>
      </c>
      <c r="AR1002" s="91">
        <f>IF(BD!AN1002="","",IF(BD!AJ1002="","",BD!AN1002/BD!AJ1002-1))</f>
      </c>
      <c r="AS1002" s="91">
        <f>IF(BD!AN1002="","",IF(BD!AN1002&lt;BD!AL1002,"ABAIXO DA META","DENTRO DA META"))</f>
      </c>
      <c r="AT1002" s="91" t="str">
        <f>IF(BD!AJ1002="","EM ANÁLISE",IF(BD!AP1002&gt;=BD!AN1002,"GO", "NO GO"))</f>
        <v>EM ANÁLISE</v>
      </c>
      <c r="AU1002" s="97">
        <f>IF(AN1002="","",+BD!$AN1002-AJ1002)</f>
      </c>
      <c r="AV1002" s="98"/>
      <c r="AW1002" s="90">
        <f>BD!P1002*BD!AC1002</f>
        <v>0</v>
      </c>
      <c r="AX1002" s="90">
        <f>BD!V1002*BD!AC1002</f>
        <v>0</v>
      </c>
      <c r="AY1002" s="90">
        <f>IF(BD!AN1002="","",BD!AN1002*BD!AC1002)</f>
      </c>
      <c r="AZ1002" s="75" t="s">
        <v>123</v>
      </c>
      <c r="BA1002" s="75"/>
      <c r="BB1002" s="75"/>
      <c r="BC1002" s="75"/>
      <c r="BD1002" s="104"/>
      <c r="BE1002" s="104"/>
      <c r="BF1002" s="101"/>
      <c r="BG1002" s="101"/>
      <c r="BH1002" s="101"/>
      <c r="BI1002" s="101"/>
      <c r="BJ1002" s="101"/>
      <c r="BK1002" s="101"/>
      <c r="BL1002" s="101"/>
      <c r="BM1002" s="101"/>
      <c r="BN1002" s="101"/>
      <c r="BO1002" s="103"/>
      <c r="BP1002" s="101"/>
      <c r="BQ1002" s="101"/>
      <c r="BR1002" s="101"/>
      <c r="BS1002" s="101"/>
      <c r="BT1002" s="101"/>
      <c r="BU1002" s="101"/>
      <c r="BV1002" s="101"/>
      <c r="BW1002" s="101"/>
      <c r="BX1002" s="101"/>
      <c r="BY1002" s="101"/>
      <c r="BZ1002" s="101"/>
      <c r="CA1002" s="101"/>
      <c r="CB1002" s="101"/>
      <c r="CC1002" s="101"/>
      <c r="CD1002" s="101"/>
      <c r="CE1002" s="101"/>
      <c r="CF1002" s="101"/>
      <c r="CG1002" s="37" t="e">
        <f>VLOOKUP(Table_1[[#This Row],[EAN]],'[1]Planilha1'!$E:$R,13,0)</f>
        <v>#N/A</v>
      </c>
      <c r="CI1002" s="188">
        <f>IF(Table_1[[#This Row],[STATUS MERCADO]]="GO",Table_1[[#This Row],[M. BRUTA TOTAL]],0)</f>
        <v>0</v>
      </c>
      <c r="CJ1002" s="188">
        <f>IF(Table_1[[#This Row],[STATUS MERCADO]]="GO",Table_1[[#This Row],[PV UNIT. REALIZADO]]*Table_1[[#This Row],[QUANTIDADE]],0)</f>
        <v>0</v>
      </c>
    </row>
    <row r="1003" ht="15" hidden="1">
      <c r="A1003" s="7"/>
      <c r="B1003" s="84" t="s">
        <v>79</v>
      </c>
      <c r="C1003" s="75">
        <v>221241</v>
      </c>
      <c r="D1003" s="75" t="s">
        <v>777</v>
      </c>
      <c r="E1003" s="85">
        <v>7899306023942</v>
      </c>
      <c r="F1003" s="86" t="s">
        <v>778</v>
      </c>
      <c r="G1003" s="75" t="s">
        <v>24</v>
      </c>
      <c r="H1003" s="75">
        <v>570</v>
      </c>
      <c r="I1003" s="87" t="s">
        <v>768</v>
      </c>
      <c r="J1003" s="75" t="s">
        <v>101</v>
      </c>
      <c r="K1003" s="88" t="s">
        <v>84</v>
      </c>
      <c r="L1003" s="88">
        <v>1</v>
      </c>
      <c r="M1003" s="88">
        <v>0</v>
      </c>
      <c r="N1003" s="75" t="s">
        <v>85</v>
      </c>
      <c r="O1003" s="75" t="s">
        <v>86</v>
      </c>
      <c r="P1003" s="89"/>
      <c r="Q1003" s="90">
        <f>(17/100+7.6/100+1.65/100)*P1003</f>
        <v>0</v>
      </c>
      <c r="R1003" s="90"/>
      <c r="S1003" s="90"/>
      <c r="T1003" s="90"/>
      <c r="U1003" s="90"/>
      <c r="V1003" s="90">
        <f>+P1003-Q1003+R1003+S1003+T1003+U1003</f>
        <v>0</v>
      </c>
      <c r="W1003" s="91">
        <f>(1.02/100)</f>
        <v>1.02E-2</v>
      </c>
      <c r="X1003" s="91">
        <v>4.8E-3</v>
      </c>
      <c r="Y1003" s="91">
        <v>0.17</v>
      </c>
      <c r="Z1003" s="91">
        <v>1.65E-2</v>
      </c>
      <c r="AA1003" s="91">
        <v>7.6E-2</v>
      </c>
      <c r="AB1003" s="91">
        <f>SUM(W1003:AA1003)</f>
        <v>0.2775</v>
      </c>
      <c r="AC1003" s="75">
        <v>1</v>
      </c>
      <c r="AD1003" s="92">
        <f>IF(AL1003="","",+AC1003*AL1003)</f>
      </c>
      <c r="AE1003" s="93">
        <f>IF(AL1003="","",+AL1003*AB1003)</f>
      </c>
      <c r="AF1003" s="92">
        <f>IF(AL1003="","",+AL1003-AE1003)</f>
      </c>
      <c r="AG1003" s="93">
        <f>+V1003</f>
        <v>0</v>
      </c>
      <c r="AH1003" s="92">
        <f>IF(AF1003="","",+AF1003-AG1003)</f>
      </c>
      <c r="AI1003" s="92">
        <f>IF(AH1003="","",+AH1003*AC1003)</f>
      </c>
      <c r="AJ1003" s="93"/>
      <c r="AK1003" s="94">
        <v>0.33</v>
      </c>
      <c r="AL1003" s="93">
        <f>IF(V1003=0,"",V1003/(1-AB1003-AK1003))</f>
      </c>
      <c r="AM1003" s="95">
        <v>0.33</v>
      </c>
      <c r="AN1003" s="93">
        <f>IF(V1003=0,"",V1003/(1-AB1003-AM1003))</f>
      </c>
      <c r="AO1003" s="96">
        <v>1.2</v>
      </c>
      <c r="AP1003" s="93">
        <f>IF(BD!AJ1003="","",BD!AJ1003*BD!AO1003)</f>
      </c>
      <c r="AQ1003" s="91">
        <f>BD!AM1003/BD!AK1003-1</f>
        <v>0</v>
      </c>
      <c r="AR1003" s="91">
        <f>IF(BD!AN1003="","",IF(BD!AJ1003="","",BD!AN1003/BD!AJ1003-1))</f>
      </c>
      <c r="AS1003" s="91">
        <f>IF(BD!AN1003="","",IF(BD!AN1003&lt;BD!AL1003,"ABAIXO DA META","DENTRO DA META"))</f>
      </c>
      <c r="AT1003" s="91" t="str">
        <f>IF(BD!AJ1003="","EM ANÁLISE",IF(BD!AP1003&gt;=BD!AN1003,"GO", "NO GO"))</f>
        <v>EM ANÁLISE</v>
      </c>
      <c r="AU1003" s="97">
        <f>IF(AN1003="","",+BD!$AN1003-AJ1003)</f>
      </c>
      <c r="AV1003" s="98"/>
      <c r="AW1003" s="90">
        <f>BD!P1003*BD!AC1003</f>
        <v>0</v>
      </c>
      <c r="AX1003" s="90">
        <f>BD!V1003*BD!AC1003</f>
        <v>0</v>
      </c>
      <c r="AY1003" s="90">
        <f>IF(BD!AN1003="","",BD!AN1003*BD!AC1003)</f>
      </c>
      <c r="AZ1003" s="75" t="s">
        <v>123</v>
      </c>
      <c r="BA1003" s="75"/>
      <c r="BB1003" s="75"/>
      <c r="BC1003" s="75"/>
      <c r="BD1003" s="104"/>
      <c r="BE1003" s="104"/>
      <c r="BF1003" s="101"/>
      <c r="BG1003" s="101"/>
      <c r="BH1003" s="101"/>
      <c r="BI1003" s="101"/>
      <c r="BJ1003" s="101"/>
      <c r="BK1003" s="101"/>
      <c r="BL1003" s="101"/>
      <c r="BM1003" s="101"/>
      <c r="BN1003" s="101"/>
      <c r="BO1003" s="103"/>
      <c r="BP1003" s="101"/>
      <c r="BQ1003" s="101"/>
      <c r="BR1003" s="101"/>
      <c r="BS1003" s="101"/>
      <c r="BT1003" s="101"/>
      <c r="BU1003" s="101"/>
      <c r="BV1003" s="101"/>
      <c r="BW1003" s="101"/>
      <c r="BX1003" s="101"/>
      <c r="BY1003" s="101"/>
      <c r="BZ1003" s="101"/>
      <c r="CA1003" s="101"/>
      <c r="CB1003" s="101"/>
      <c r="CC1003" s="101"/>
      <c r="CD1003" s="101"/>
      <c r="CE1003" s="101"/>
      <c r="CF1003" s="101"/>
      <c r="CG1003" s="37" t="e">
        <f>VLOOKUP(Table_1[[#This Row],[EAN]],'[1]Planilha1'!$E:$R,13,0)</f>
        <v>#N/A</v>
      </c>
      <c r="CI1003" s="188">
        <f>IF(Table_1[[#This Row],[STATUS MERCADO]]="GO",Table_1[[#This Row],[M. BRUTA TOTAL]],0)</f>
        <v>0</v>
      </c>
      <c r="CJ1003" s="188">
        <f>IF(Table_1[[#This Row],[STATUS MERCADO]]="GO",Table_1[[#This Row],[PV UNIT. REALIZADO]]*Table_1[[#This Row],[QUANTIDADE]],0)</f>
        <v>0</v>
      </c>
    </row>
    <row r="1004" ht="15" hidden="1">
      <c r="A1004" s="7"/>
      <c r="B1004" s="84" t="s">
        <v>79</v>
      </c>
      <c r="C1004" s="75">
        <v>221242</v>
      </c>
      <c r="D1004" s="75" t="s">
        <v>779</v>
      </c>
      <c r="E1004" s="85">
        <v>7899306003210</v>
      </c>
      <c r="F1004" s="86" t="s">
        <v>780</v>
      </c>
      <c r="G1004" s="75" t="s">
        <v>24</v>
      </c>
      <c r="H1004" s="75">
        <v>570</v>
      </c>
      <c r="I1004" s="87" t="s">
        <v>768</v>
      </c>
      <c r="J1004" s="75" t="s">
        <v>101</v>
      </c>
      <c r="K1004" s="88" t="s">
        <v>84</v>
      </c>
      <c r="L1004" s="88">
        <v>12</v>
      </c>
      <c r="M1004" s="88">
        <v>0</v>
      </c>
      <c r="N1004" s="75" t="s">
        <v>85</v>
      </c>
      <c r="O1004" s="75" t="s">
        <v>86</v>
      </c>
      <c r="P1004" s="89"/>
      <c r="Q1004" s="90">
        <f>(17/100+7.6/100+1.65/100)*P1004</f>
        <v>0</v>
      </c>
      <c r="R1004" s="90"/>
      <c r="S1004" s="90"/>
      <c r="T1004" s="90"/>
      <c r="U1004" s="90"/>
      <c r="V1004" s="90">
        <f>+P1004-Q1004+R1004+S1004+T1004+U1004</f>
        <v>0</v>
      </c>
      <c r="W1004" s="91">
        <f>(1.02/100)</f>
        <v>1.02E-2</v>
      </c>
      <c r="X1004" s="91">
        <v>4.8E-3</v>
      </c>
      <c r="Y1004" s="91">
        <v>0.17</v>
      </c>
      <c r="Z1004" s="91">
        <v>1.65E-2</v>
      </c>
      <c r="AA1004" s="91">
        <v>7.6E-2</v>
      </c>
      <c r="AB1004" s="91">
        <f>SUM(W1004:AA1004)</f>
        <v>0.2775</v>
      </c>
      <c r="AC1004" s="75">
        <v>12</v>
      </c>
      <c r="AD1004" s="92">
        <f>IF(AL1004="","",+AC1004*AL1004)</f>
      </c>
      <c r="AE1004" s="93">
        <f>IF(AL1004="","",+AL1004*AB1004)</f>
      </c>
      <c r="AF1004" s="92">
        <f>IF(AL1004="","",+AL1004-AE1004)</f>
      </c>
      <c r="AG1004" s="93">
        <f>+V1004</f>
        <v>0</v>
      </c>
      <c r="AH1004" s="92">
        <f>IF(AF1004="","",+AF1004-AG1004)</f>
      </c>
      <c r="AI1004" s="92">
        <f>IF(AH1004="","",+AH1004*AC1004)</f>
      </c>
      <c r="AJ1004" s="93"/>
      <c r="AK1004" s="94">
        <v>0.33</v>
      </c>
      <c r="AL1004" s="93">
        <f>IF(V1004=0,"",V1004/(1-AB1004-AK1004))</f>
      </c>
      <c r="AM1004" s="95">
        <v>0.33</v>
      </c>
      <c r="AN1004" s="93">
        <f>IF(V1004=0,"",V1004/(1-AB1004-AM1004))</f>
      </c>
      <c r="AO1004" s="96">
        <v>1.2</v>
      </c>
      <c r="AP1004" s="93">
        <f>IF(BD!AJ1004="","",BD!AJ1004*BD!AO1004)</f>
      </c>
      <c r="AQ1004" s="91">
        <f>BD!AM1004/BD!AK1004-1</f>
        <v>0</v>
      </c>
      <c r="AR1004" s="91">
        <f>IF(BD!AN1004="","",IF(BD!AJ1004="","",BD!AN1004/BD!AJ1004-1))</f>
      </c>
      <c r="AS1004" s="91">
        <f>IF(BD!AN1004="","",IF(BD!AN1004&lt;BD!AL1004,"ABAIXO DA META","DENTRO DA META"))</f>
      </c>
      <c r="AT1004" s="91" t="str">
        <f>IF(BD!AJ1004="","EM ANÁLISE",IF(BD!AP1004&gt;=BD!AN1004,"GO", "NO GO"))</f>
        <v>EM ANÁLISE</v>
      </c>
      <c r="AU1004" s="97">
        <f>IF(AN1004="","",+BD!$AN1004-AJ1004)</f>
      </c>
      <c r="AV1004" s="98"/>
      <c r="AW1004" s="90">
        <f>BD!P1004*BD!AC1004</f>
        <v>0</v>
      </c>
      <c r="AX1004" s="90">
        <f>BD!V1004*BD!AC1004</f>
        <v>0</v>
      </c>
      <c r="AY1004" s="90">
        <f>IF(BD!AN1004="","",BD!AN1004*BD!AC1004)</f>
      </c>
      <c r="AZ1004" s="75" t="s">
        <v>123</v>
      </c>
      <c r="BA1004" s="75"/>
      <c r="BB1004" s="75"/>
      <c r="BC1004" s="75"/>
      <c r="BD1004" s="104"/>
      <c r="BE1004" s="104"/>
      <c r="BF1004" s="101"/>
      <c r="BG1004" s="101"/>
      <c r="BH1004" s="101"/>
      <c r="BI1004" s="101"/>
      <c r="BJ1004" s="101"/>
      <c r="BK1004" s="101"/>
      <c r="BL1004" s="101"/>
      <c r="BM1004" s="101"/>
      <c r="BN1004" s="101"/>
      <c r="BO1004" s="103"/>
      <c r="BP1004" s="101"/>
      <c r="BQ1004" s="101"/>
      <c r="BR1004" s="101"/>
      <c r="BS1004" s="101"/>
      <c r="BT1004" s="101"/>
      <c r="BU1004" s="101"/>
      <c r="BV1004" s="101"/>
      <c r="BW1004" s="101"/>
      <c r="BX1004" s="101"/>
      <c r="BY1004" s="101"/>
      <c r="BZ1004" s="101"/>
      <c r="CA1004" s="101"/>
      <c r="CB1004" s="101"/>
      <c r="CC1004" s="101"/>
      <c r="CD1004" s="101"/>
      <c r="CE1004" s="101"/>
      <c r="CF1004" s="101"/>
      <c r="CG1004" s="37" t="e">
        <f>VLOOKUP(Table_1[[#This Row],[EAN]],'[1]Planilha1'!$E:$R,13,0)</f>
        <v>#N/A</v>
      </c>
      <c r="CI1004" s="188">
        <f>IF(Table_1[[#This Row],[STATUS MERCADO]]="GO",Table_1[[#This Row],[M. BRUTA TOTAL]],0)</f>
        <v>0</v>
      </c>
      <c r="CJ1004" s="188">
        <f>IF(Table_1[[#This Row],[STATUS MERCADO]]="GO",Table_1[[#This Row],[PV UNIT. REALIZADO]]*Table_1[[#This Row],[QUANTIDADE]],0)</f>
        <v>0</v>
      </c>
    </row>
    <row r="1005" ht="15" hidden="1">
      <c r="A1005" s="7"/>
      <c r="B1005" s="84" t="s">
        <v>79</v>
      </c>
      <c r="C1005" s="75">
        <v>221243</v>
      </c>
      <c r="D1005" s="75" t="s">
        <v>781</v>
      </c>
      <c r="E1005" s="85">
        <v>7899306023966</v>
      </c>
      <c r="F1005" s="86" t="s">
        <v>782</v>
      </c>
      <c r="G1005" s="75" t="s">
        <v>24</v>
      </c>
      <c r="H1005" s="75">
        <v>570</v>
      </c>
      <c r="I1005" s="87" t="s">
        <v>768</v>
      </c>
      <c r="J1005" s="75" t="s">
        <v>101</v>
      </c>
      <c r="K1005" s="88" t="s">
        <v>84</v>
      </c>
      <c r="L1005" s="88">
        <v>1</v>
      </c>
      <c r="M1005" s="88">
        <v>0</v>
      </c>
      <c r="N1005" s="75" t="s">
        <v>85</v>
      </c>
      <c r="O1005" s="75" t="s">
        <v>86</v>
      </c>
      <c r="P1005" s="89"/>
      <c r="Q1005" s="90">
        <f>(17/100+7.6/100+1.65/100)*P1005</f>
        <v>0</v>
      </c>
      <c r="R1005" s="90"/>
      <c r="S1005" s="90"/>
      <c r="T1005" s="90"/>
      <c r="U1005" s="90"/>
      <c r="V1005" s="90">
        <f>+P1005-Q1005+R1005+S1005+T1005+U1005</f>
        <v>0</v>
      </c>
      <c r="W1005" s="91">
        <f>(1.02/100)</f>
        <v>1.02E-2</v>
      </c>
      <c r="X1005" s="91">
        <v>4.8E-3</v>
      </c>
      <c r="Y1005" s="91">
        <v>0.17</v>
      </c>
      <c r="Z1005" s="91">
        <v>1.65E-2</v>
      </c>
      <c r="AA1005" s="91">
        <v>7.6E-2</v>
      </c>
      <c r="AB1005" s="91">
        <f>SUM(W1005:AA1005)</f>
        <v>0.2775</v>
      </c>
      <c r="AC1005" s="75">
        <v>1</v>
      </c>
      <c r="AD1005" s="92">
        <f>IF(AL1005="","",+AC1005*AL1005)</f>
      </c>
      <c r="AE1005" s="93">
        <f>IF(AL1005="","",+AL1005*AB1005)</f>
      </c>
      <c r="AF1005" s="92">
        <f>IF(AL1005="","",+AL1005-AE1005)</f>
      </c>
      <c r="AG1005" s="93">
        <f>+V1005</f>
        <v>0</v>
      </c>
      <c r="AH1005" s="92">
        <f>IF(AF1005="","",+AF1005-AG1005)</f>
      </c>
      <c r="AI1005" s="92">
        <f>IF(AH1005="","",+AH1005*AC1005)</f>
      </c>
      <c r="AJ1005" s="93"/>
      <c r="AK1005" s="94">
        <v>0.33</v>
      </c>
      <c r="AL1005" s="93">
        <f>IF(V1005=0,"",V1005/(1-AB1005-AK1005))</f>
      </c>
      <c r="AM1005" s="95">
        <v>0.33</v>
      </c>
      <c r="AN1005" s="93">
        <f>IF(V1005=0,"",V1005/(1-AB1005-AM1005))</f>
      </c>
      <c r="AO1005" s="96">
        <v>1.2</v>
      </c>
      <c r="AP1005" s="93">
        <f>IF(BD!AJ1005="","",BD!AJ1005*BD!AO1005)</f>
      </c>
      <c r="AQ1005" s="91">
        <f>BD!AM1005/BD!AK1005-1</f>
        <v>0</v>
      </c>
      <c r="AR1005" s="91">
        <f>IF(BD!AN1005="","",IF(BD!AJ1005="","",BD!AN1005/BD!AJ1005-1))</f>
      </c>
      <c r="AS1005" s="91">
        <f>IF(BD!AN1005="","",IF(BD!AN1005&lt;BD!AL1005,"ABAIXO DA META","DENTRO DA META"))</f>
      </c>
      <c r="AT1005" s="91" t="str">
        <f>IF(BD!AJ1005="","EM ANÁLISE",IF(BD!AP1005&gt;=BD!AN1005,"GO", "NO GO"))</f>
        <v>EM ANÁLISE</v>
      </c>
      <c r="AU1005" s="97">
        <f>IF(AN1005="","",+BD!$AN1005-AJ1005)</f>
      </c>
      <c r="AV1005" s="98"/>
      <c r="AW1005" s="90">
        <f>BD!P1005*BD!AC1005</f>
        <v>0</v>
      </c>
      <c r="AX1005" s="90">
        <f>BD!V1005*BD!AC1005</f>
        <v>0</v>
      </c>
      <c r="AY1005" s="90">
        <f>IF(BD!AN1005="","",BD!AN1005*BD!AC1005)</f>
      </c>
      <c r="AZ1005" s="75" t="s">
        <v>123</v>
      </c>
      <c r="BA1005" s="75"/>
      <c r="BB1005" s="75"/>
      <c r="BC1005" s="75"/>
      <c r="BD1005" s="104"/>
      <c r="BE1005" s="104"/>
      <c r="BF1005" s="101"/>
      <c r="BG1005" s="101"/>
      <c r="BH1005" s="101"/>
      <c r="BI1005" s="101"/>
      <c r="BJ1005" s="101"/>
      <c r="BK1005" s="101"/>
      <c r="BL1005" s="101"/>
      <c r="BM1005" s="101"/>
      <c r="BN1005" s="101"/>
      <c r="BO1005" s="103"/>
      <c r="BP1005" s="101"/>
      <c r="BQ1005" s="101"/>
      <c r="BR1005" s="101"/>
      <c r="BS1005" s="101"/>
      <c r="BT1005" s="101"/>
      <c r="BU1005" s="101"/>
      <c r="BV1005" s="101"/>
      <c r="BW1005" s="101"/>
      <c r="BX1005" s="101"/>
      <c r="BY1005" s="101"/>
      <c r="BZ1005" s="101"/>
      <c r="CA1005" s="101"/>
      <c r="CB1005" s="101"/>
      <c r="CC1005" s="101"/>
      <c r="CD1005" s="101"/>
      <c r="CE1005" s="101"/>
      <c r="CF1005" s="101"/>
      <c r="CG1005" s="37" t="e">
        <f>VLOOKUP(Table_1[[#This Row],[EAN]],'[1]Planilha1'!$E:$R,13,0)</f>
        <v>#N/A</v>
      </c>
      <c r="CI1005" s="188">
        <f>IF(Table_1[[#This Row],[STATUS MERCADO]]="GO",Table_1[[#This Row],[M. BRUTA TOTAL]],0)</f>
        <v>0</v>
      </c>
      <c r="CJ1005" s="188">
        <f>IF(Table_1[[#This Row],[STATUS MERCADO]]="GO",Table_1[[#This Row],[PV UNIT. REALIZADO]]*Table_1[[#This Row],[QUANTIDADE]],0)</f>
        <v>0</v>
      </c>
    </row>
    <row r="1006" ht="15" hidden="1">
      <c r="A1006" s="7"/>
      <c r="B1006" s="84" t="s">
        <v>79</v>
      </c>
      <c r="C1006" s="75">
        <v>221244</v>
      </c>
      <c r="D1006" s="75" t="s">
        <v>783</v>
      </c>
      <c r="E1006" s="85">
        <v>7899306039295</v>
      </c>
      <c r="F1006" s="86" t="s">
        <v>784</v>
      </c>
      <c r="G1006" s="75" t="s">
        <v>24</v>
      </c>
      <c r="H1006" s="75">
        <v>570</v>
      </c>
      <c r="I1006" s="87" t="s">
        <v>768</v>
      </c>
      <c r="J1006" s="75" t="s">
        <v>101</v>
      </c>
      <c r="K1006" s="88" t="s">
        <v>84</v>
      </c>
      <c r="L1006" s="88">
        <v>12</v>
      </c>
      <c r="M1006" s="88">
        <v>0</v>
      </c>
      <c r="N1006" s="75" t="s">
        <v>85</v>
      </c>
      <c r="O1006" s="75" t="s">
        <v>86</v>
      </c>
      <c r="P1006" s="89"/>
      <c r="Q1006" s="90">
        <f>(17/100+7.6/100+1.65/100)*P1006</f>
        <v>0</v>
      </c>
      <c r="R1006" s="90"/>
      <c r="S1006" s="90"/>
      <c r="T1006" s="90"/>
      <c r="U1006" s="90"/>
      <c r="V1006" s="90">
        <f>+P1006-Q1006+R1006+S1006+T1006+U1006</f>
        <v>0</v>
      </c>
      <c r="W1006" s="91">
        <f>(1.02/100)</f>
        <v>1.02E-2</v>
      </c>
      <c r="X1006" s="91">
        <v>4.8E-3</v>
      </c>
      <c r="Y1006" s="91">
        <v>0.17</v>
      </c>
      <c r="Z1006" s="91">
        <v>1.65E-2</v>
      </c>
      <c r="AA1006" s="91">
        <v>7.6E-2</v>
      </c>
      <c r="AB1006" s="91">
        <f>SUM(W1006:AA1006)</f>
        <v>0.2775</v>
      </c>
      <c r="AC1006" s="75">
        <v>12</v>
      </c>
      <c r="AD1006" s="92">
        <f>IF(AL1006="","",+AC1006*AL1006)</f>
      </c>
      <c r="AE1006" s="93">
        <f>IF(AL1006="","",+AL1006*AB1006)</f>
      </c>
      <c r="AF1006" s="92">
        <f>IF(AL1006="","",+AL1006-AE1006)</f>
      </c>
      <c r="AG1006" s="93">
        <f>+V1006</f>
        <v>0</v>
      </c>
      <c r="AH1006" s="92">
        <f>IF(AF1006="","",+AF1006-AG1006)</f>
      </c>
      <c r="AI1006" s="92">
        <f>IF(AH1006="","",+AH1006*AC1006)</f>
      </c>
      <c r="AJ1006" s="93"/>
      <c r="AK1006" s="94">
        <v>0.33</v>
      </c>
      <c r="AL1006" s="93">
        <f>IF(V1006=0,"",V1006/(1-AB1006-AK1006))</f>
      </c>
      <c r="AM1006" s="95">
        <v>0.33</v>
      </c>
      <c r="AN1006" s="93">
        <f>IF(V1006=0,"",V1006/(1-AB1006-AM1006))</f>
      </c>
      <c r="AO1006" s="96">
        <v>1.2</v>
      </c>
      <c r="AP1006" s="93">
        <f>IF(BD!AJ1006="","",BD!AJ1006*BD!AO1006)</f>
      </c>
      <c r="AQ1006" s="91">
        <f>BD!AM1006/BD!AK1006-1</f>
        <v>0</v>
      </c>
      <c r="AR1006" s="91">
        <f>IF(BD!AN1006="","",IF(BD!AJ1006="","",BD!AN1006/BD!AJ1006-1))</f>
      </c>
      <c r="AS1006" s="91">
        <f>IF(BD!AN1006="","",IF(BD!AN1006&lt;BD!AL1006,"ABAIXO DA META","DENTRO DA META"))</f>
      </c>
      <c r="AT1006" s="91" t="str">
        <f>IF(BD!AJ1006="","EM ANÁLISE",IF(BD!AP1006&gt;=BD!AN1006,"GO", "NO GO"))</f>
        <v>EM ANÁLISE</v>
      </c>
      <c r="AU1006" s="97">
        <f>IF(AN1006="","",+BD!$AN1006-AJ1006)</f>
      </c>
      <c r="AV1006" s="98"/>
      <c r="AW1006" s="90">
        <f>BD!P1006*BD!AC1006</f>
        <v>0</v>
      </c>
      <c r="AX1006" s="90">
        <f>BD!V1006*BD!AC1006</f>
        <v>0</v>
      </c>
      <c r="AY1006" s="90">
        <f>IF(BD!AN1006="","",BD!AN1006*BD!AC1006)</f>
      </c>
      <c r="AZ1006" s="75" t="s">
        <v>123</v>
      </c>
      <c r="BA1006" s="75"/>
      <c r="BB1006" s="75"/>
      <c r="BC1006" s="75"/>
      <c r="BD1006" s="104"/>
      <c r="BE1006" s="104"/>
      <c r="BF1006" s="101"/>
      <c r="BG1006" s="101"/>
      <c r="BH1006" s="101"/>
      <c r="BI1006" s="101"/>
      <c r="BJ1006" s="101"/>
      <c r="BK1006" s="101"/>
      <c r="BL1006" s="101"/>
      <c r="BM1006" s="101"/>
      <c r="BN1006" s="101"/>
      <c r="BO1006" s="103"/>
      <c r="BP1006" s="101"/>
      <c r="BQ1006" s="101"/>
      <c r="BR1006" s="101"/>
      <c r="BS1006" s="101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37" t="e">
        <f>VLOOKUP(Table_1[[#This Row],[EAN]],'[1]Planilha1'!$E:$R,13,0)</f>
        <v>#N/A</v>
      </c>
      <c r="CI1006" s="188">
        <f>IF(Table_1[[#This Row],[STATUS MERCADO]]="GO",Table_1[[#This Row],[M. BRUTA TOTAL]],0)</f>
        <v>0</v>
      </c>
      <c r="CJ1006" s="188">
        <f>IF(Table_1[[#This Row],[STATUS MERCADO]]="GO",Table_1[[#This Row],[PV UNIT. REALIZADO]]*Table_1[[#This Row],[QUANTIDADE]],0)</f>
        <v>0</v>
      </c>
    </row>
    <row r="1007" ht="15" hidden="1">
      <c r="A1007" s="7"/>
      <c r="B1007" s="84" t="s">
        <v>79</v>
      </c>
      <c r="C1007" s="75">
        <v>221245</v>
      </c>
      <c r="D1007" s="75" t="s">
        <v>785</v>
      </c>
      <c r="E1007" s="85">
        <v>7899306040116</v>
      </c>
      <c r="F1007" s="86" t="s">
        <v>786</v>
      </c>
      <c r="G1007" s="75" t="s">
        <v>24</v>
      </c>
      <c r="H1007" s="75">
        <v>570</v>
      </c>
      <c r="I1007" s="87" t="s">
        <v>768</v>
      </c>
      <c r="J1007" s="75" t="s">
        <v>101</v>
      </c>
      <c r="K1007" s="88" t="s">
        <v>84</v>
      </c>
      <c r="L1007" s="88">
        <v>12</v>
      </c>
      <c r="M1007" s="88">
        <v>0</v>
      </c>
      <c r="N1007" s="75" t="s">
        <v>85</v>
      </c>
      <c r="O1007" s="75" t="s">
        <v>86</v>
      </c>
      <c r="P1007" s="89"/>
      <c r="Q1007" s="90">
        <f>(17/100+7.6/100+1.65/100)*P1007</f>
        <v>0</v>
      </c>
      <c r="R1007" s="90"/>
      <c r="S1007" s="90"/>
      <c r="T1007" s="90"/>
      <c r="U1007" s="90"/>
      <c r="V1007" s="90">
        <f>+P1007-Q1007+R1007+S1007+T1007+U1007</f>
        <v>0</v>
      </c>
      <c r="W1007" s="91">
        <f>(1.02/100)</f>
        <v>1.02E-2</v>
      </c>
      <c r="X1007" s="91">
        <v>4.8E-3</v>
      </c>
      <c r="Y1007" s="91">
        <v>0.17</v>
      </c>
      <c r="Z1007" s="91">
        <v>1.65E-2</v>
      </c>
      <c r="AA1007" s="91">
        <v>7.6E-2</v>
      </c>
      <c r="AB1007" s="91">
        <f>SUM(W1007:AA1007)</f>
        <v>0.2775</v>
      </c>
      <c r="AC1007" s="75">
        <v>12</v>
      </c>
      <c r="AD1007" s="92">
        <f>IF(AL1007="","",+AC1007*AL1007)</f>
      </c>
      <c r="AE1007" s="93">
        <f>IF(AL1007="","",+AL1007*AB1007)</f>
      </c>
      <c r="AF1007" s="92">
        <f>IF(AL1007="","",+AL1007-AE1007)</f>
      </c>
      <c r="AG1007" s="93">
        <f>+V1007</f>
        <v>0</v>
      </c>
      <c r="AH1007" s="92">
        <f>IF(AF1007="","",+AF1007-AG1007)</f>
      </c>
      <c r="AI1007" s="92">
        <f>IF(AH1007="","",+AH1007*AC1007)</f>
      </c>
      <c r="AJ1007" s="93"/>
      <c r="AK1007" s="94">
        <v>0.33</v>
      </c>
      <c r="AL1007" s="93">
        <f>IF(V1007=0,"",V1007/(1-AB1007-AK1007))</f>
      </c>
      <c r="AM1007" s="95">
        <v>0.33</v>
      </c>
      <c r="AN1007" s="93">
        <f>IF(V1007=0,"",V1007/(1-AB1007-AM1007))</f>
      </c>
      <c r="AO1007" s="96">
        <v>1.2</v>
      </c>
      <c r="AP1007" s="93">
        <f>IF(BD!AJ1007="","",BD!AJ1007*BD!AO1007)</f>
      </c>
      <c r="AQ1007" s="91">
        <f>BD!AM1007/BD!AK1007-1</f>
        <v>0</v>
      </c>
      <c r="AR1007" s="91">
        <f>IF(BD!AN1007="","",IF(BD!AJ1007="","",BD!AN1007/BD!AJ1007-1))</f>
      </c>
      <c r="AS1007" s="91">
        <f>IF(BD!AN1007="","",IF(BD!AN1007&lt;BD!AL1007,"ABAIXO DA META","DENTRO DA META"))</f>
      </c>
      <c r="AT1007" s="91" t="str">
        <f>IF(BD!AJ1007="","EM ANÁLISE",IF(BD!AP1007&gt;=BD!AN1007,"GO", "NO GO"))</f>
        <v>EM ANÁLISE</v>
      </c>
      <c r="AU1007" s="97">
        <f>IF(AN1007="","",+BD!$AN1007-AJ1007)</f>
      </c>
      <c r="AV1007" s="98"/>
      <c r="AW1007" s="90">
        <f>BD!P1007*BD!AC1007</f>
        <v>0</v>
      </c>
      <c r="AX1007" s="90">
        <f>BD!V1007*BD!AC1007</f>
        <v>0</v>
      </c>
      <c r="AY1007" s="90">
        <f>IF(BD!AN1007="","",BD!AN1007*BD!AC1007)</f>
      </c>
      <c r="AZ1007" s="75" t="s">
        <v>123</v>
      </c>
      <c r="BA1007" s="75"/>
      <c r="BB1007" s="75"/>
      <c r="BC1007" s="75"/>
      <c r="BD1007" s="104"/>
      <c r="BE1007" s="104"/>
      <c r="BF1007" s="101"/>
      <c r="BG1007" s="101"/>
      <c r="BH1007" s="101"/>
      <c r="BI1007" s="101"/>
      <c r="BJ1007" s="101"/>
      <c r="BK1007" s="101"/>
      <c r="BL1007" s="101"/>
      <c r="BM1007" s="101"/>
      <c r="BN1007" s="101"/>
      <c r="BO1007" s="103"/>
      <c r="BP1007" s="101"/>
      <c r="BQ1007" s="101"/>
      <c r="BR1007" s="101"/>
      <c r="BS1007" s="101"/>
      <c r="BT1007" s="101"/>
      <c r="BU1007" s="101"/>
      <c r="BV1007" s="101"/>
      <c r="BW1007" s="101"/>
      <c r="BX1007" s="101"/>
      <c r="BY1007" s="101"/>
      <c r="BZ1007" s="101"/>
      <c r="CA1007" s="101"/>
      <c r="CB1007" s="101"/>
      <c r="CC1007" s="101"/>
      <c r="CD1007" s="101"/>
      <c r="CE1007" s="101"/>
      <c r="CF1007" s="101"/>
      <c r="CG1007" s="37" t="e">
        <f>VLOOKUP(Table_1[[#This Row],[EAN]],'[1]Planilha1'!$E:$R,13,0)</f>
        <v>#N/A</v>
      </c>
      <c r="CI1007" s="188">
        <f>IF(Table_1[[#This Row],[STATUS MERCADO]]="GO",Table_1[[#This Row],[M. BRUTA TOTAL]],0)</f>
        <v>0</v>
      </c>
      <c r="CJ1007" s="188">
        <f>IF(Table_1[[#This Row],[STATUS MERCADO]]="GO",Table_1[[#This Row],[PV UNIT. REALIZADO]]*Table_1[[#This Row],[QUANTIDADE]],0)</f>
        <v>0</v>
      </c>
    </row>
    <row r="1008" ht="15" hidden="1">
      <c r="A1008" s="7"/>
      <c r="B1008" s="84" t="s">
        <v>79</v>
      </c>
      <c r="C1008" s="75">
        <v>221246</v>
      </c>
      <c r="D1008" s="75" t="s">
        <v>787</v>
      </c>
      <c r="E1008" s="85">
        <v>7899306040109</v>
      </c>
      <c r="F1008" s="86" t="s">
        <v>788</v>
      </c>
      <c r="G1008" s="75" t="s">
        <v>24</v>
      </c>
      <c r="H1008" s="75">
        <v>570</v>
      </c>
      <c r="I1008" s="87" t="s">
        <v>768</v>
      </c>
      <c r="J1008" s="75" t="s">
        <v>101</v>
      </c>
      <c r="K1008" s="88" t="s">
        <v>84</v>
      </c>
      <c r="L1008" s="88">
        <v>12</v>
      </c>
      <c r="M1008" s="88">
        <v>0</v>
      </c>
      <c r="N1008" s="75" t="s">
        <v>85</v>
      </c>
      <c r="O1008" s="75" t="s">
        <v>86</v>
      </c>
      <c r="P1008" s="89"/>
      <c r="Q1008" s="90">
        <f>(17/100+7.6/100+1.65/100)*P1008</f>
        <v>0</v>
      </c>
      <c r="R1008" s="90"/>
      <c r="S1008" s="90"/>
      <c r="T1008" s="90"/>
      <c r="U1008" s="90"/>
      <c r="V1008" s="90">
        <f>+P1008-Q1008+R1008+S1008+T1008+U1008</f>
        <v>0</v>
      </c>
      <c r="W1008" s="91">
        <f>(1.02/100)</f>
        <v>1.02E-2</v>
      </c>
      <c r="X1008" s="91">
        <v>4.8E-3</v>
      </c>
      <c r="Y1008" s="91">
        <v>0.17</v>
      </c>
      <c r="Z1008" s="91">
        <v>1.65E-2</v>
      </c>
      <c r="AA1008" s="91">
        <v>7.6E-2</v>
      </c>
      <c r="AB1008" s="91">
        <f>SUM(W1008:AA1008)</f>
        <v>0.2775</v>
      </c>
      <c r="AC1008" s="75">
        <v>12</v>
      </c>
      <c r="AD1008" s="92">
        <f>IF(AL1008="","",+AC1008*AL1008)</f>
      </c>
      <c r="AE1008" s="93">
        <f>IF(AL1008="","",+AL1008*AB1008)</f>
      </c>
      <c r="AF1008" s="92">
        <f>IF(AL1008="","",+AL1008-AE1008)</f>
      </c>
      <c r="AG1008" s="93">
        <f>+V1008</f>
        <v>0</v>
      </c>
      <c r="AH1008" s="92">
        <f>IF(AF1008="","",+AF1008-AG1008)</f>
      </c>
      <c r="AI1008" s="92">
        <f>IF(AH1008="","",+AH1008*AC1008)</f>
      </c>
      <c r="AJ1008" s="93"/>
      <c r="AK1008" s="94">
        <v>0.33</v>
      </c>
      <c r="AL1008" s="93">
        <f>IF(V1008=0,"",V1008/(1-AB1008-AK1008))</f>
      </c>
      <c r="AM1008" s="95">
        <v>0.33</v>
      </c>
      <c r="AN1008" s="93">
        <f>IF(V1008=0,"",V1008/(1-AB1008-AM1008))</f>
      </c>
      <c r="AO1008" s="96">
        <v>1.2</v>
      </c>
      <c r="AP1008" s="93">
        <f>IF(BD!AJ1008="","",BD!AJ1008*BD!AO1008)</f>
      </c>
      <c r="AQ1008" s="91">
        <f>BD!AM1008/BD!AK1008-1</f>
        <v>0</v>
      </c>
      <c r="AR1008" s="91">
        <f>IF(BD!AN1008="","",IF(BD!AJ1008="","",BD!AN1008/BD!AJ1008-1))</f>
      </c>
      <c r="AS1008" s="91">
        <f>IF(BD!AN1008="","",IF(BD!AN1008&lt;BD!AL1008,"ABAIXO DA META","DENTRO DA META"))</f>
      </c>
      <c r="AT1008" s="91" t="str">
        <f>IF(BD!AJ1008="","EM ANÁLISE",IF(BD!AP1008&gt;=BD!AN1008,"GO", "NO GO"))</f>
        <v>EM ANÁLISE</v>
      </c>
      <c r="AU1008" s="97">
        <f>IF(AN1008="","",+BD!$AN1008-AJ1008)</f>
      </c>
      <c r="AV1008" s="98"/>
      <c r="AW1008" s="90">
        <f>BD!P1008*BD!AC1008</f>
        <v>0</v>
      </c>
      <c r="AX1008" s="90">
        <f>BD!V1008*BD!AC1008</f>
        <v>0</v>
      </c>
      <c r="AY1008" s="90">
        <f>IF(BD!AN1008="","",BD!AN1008*BD!AC1008)</f>
      </c>
      <c r="AZ1008" s="75" t="s">
        <v>123</v>
      </c>
      <c r="BA1008" s="75"/>
      <c r="BB1008" s="75"/>
      <c r="BC1008" s="75"/>
      <c r="BD1008" s="104"/>
      <c r="BE1008" s="104"/>
      <c r="BF1008" s="101"/>
      <c r="BG1008" s="101"/>
      <c r="BH1008" s="101"/>
      <c r="BI1008" s="101"/>
      <c r="BJ1008" s="101"/>
      <c r="BK1008" s="101"/>
      <c r="BL1008" s="101"/>
      <c r="BM1008" s="101"/>
      <c r="BN1008" s="101"/>
      <c r="BO1008" s="103"/>
      <c r="BP1008" s="101"/>
      <c r="BQ1008" s="101"/>
      <c r="BR1008" s="101"/>
      <c r="BS1008" s="101"/>
      <c r="BT1008" s="101"/>
      <c r="BU1008" s="101"/>
      <c r="BV1008" s="101"/>
      <c r="BW1008" s="101"/>
      <c r="BX1008" s="101"/>
      <c r="BY1008" s="101"/>
      <c r="BZ1008" s="101"/>
      <c r="CA1008" s="101"/>
      <c r="CB1008" s="101"/>
      <c r="CC1008" s="101"/>
      <c r="CD1008" s="101"/>
      <c r="CE1008" s="101"/>
      <c r="CF1008" s="101"/>
      <c r="CG1008" s="37" t="e">
        <f>VLOOKUP(Table_1[[#This Row],[EAN]],'[1]Planilha1'!$E:$R,13,0)</f>
        <v>#N/A</v>
      </c>
      <c r="CI1008" s="188">
        <f>IF(Table_1[[#This Row],[STATUS MERCADO]]="GO",Table_1[[#This Row],[M. BRUTA TOTAL]],0)</f>
        <v>0</v>
      </c>
      <c r="CJ1008" s="188">
        <f>IF(Table_1[[#This Row],[STATUS MERCADO]]="GO",Table_1[[#This Row],[PV UNIT. REALIZADO]]*Table_1[[#This Row],[QUANTIDADE]],0)</f>
        <v>0</v>
      </c>
    </row>
    <row r="1009" ht="15" hidden="1">
      <c r="A1009" s="7"/>
      <c r="B1009" s="84" t="s">
        <v>79</v>
      </c>
      <c r="C1009" s="75">
        <v>221247</v>
      </c>
      <c r="D1009" s="75" t="s">
        <v>789</v>
      </c>
      <c r="E1009" s="85">
        <v>7899306039387</v>
      </c>
      <c r="F1009" s="86" t="s">
        <v>790</v>
      </c>
      <c r="G1009" s="75" t="s">
        <v>24</v>
      </c>
      <c r="H1009" s="75">
        <v>1520</v>
      </c>
      <c r="I1009" s="87" t="s">
        <v>761</v>
      </c>
      <c r="J1009" s="75" t="s">
        <v>101</v>
      </c>
      <c r="K1009" s="88" t="s">
        <v>84</v>
      </c>
      <c r="L1009" s="88">
        <v>12</v>
      </c>
      <c r="M1009" s="88">
        <v>0</v>
      </c>
      <c r="N1009" s="75" t="s">
        <v>85</v>
      </c>
      <c r="O1009" s="75" t="s">
        <v>86</v>
      </c>
      <c r="P1009" s="89"/>
      <c r="Q1009" s="90">
        <f>(17/100+7.6/100+1.65/100)*P1009</f>
        <v>0</v>
      </c>
      <c r="R1009" s="90"/>
      <c r="S1009" s="90"/>
      <c r="T1009" s="90"/>
      <c r="U1009" s="90"/>
      <c r="V1009" s="90">
        <f>+P1009-Q1009+R1009+S1009+T1009+U1009</f>
        <v>0</v>
      </c>
      <c r="W1009" s="91">
        <f>(1.02/100)</f>
        <v>1.02E-2</v>
      </c>
      <c r="X1009" s="91">
        <v>4.8E-3</v>
      </c>
      <c r="Y1009" s="91">
        <v>0.17</v>
      </c>
      <c r="Z1009" s="91">
        <v>1.65E-2</v>
      </c>
      <c r="AA1009" s="91">
        <v>7.6E-2</v>
      </c>
      <c r="AB1009" s="91">
        <f>SUM(W1009:AA1009)</f>
        <v>0.2775</v>
      </c>
      <c r="AC1009" s="75">
        <v>12</v>
      </c>
      <c r="AD1009" s="92">
        <f>IF(AL1009="","",+AC1009*AL1009)</f>
      </c>
      <c r="AE1009" s="93">
        <f>IF(AL1009="","",+AL1009*AB1009)</f>
      </c>
      <c r="AF1009" s="92">
        <f>IF(AL1009="","",+AL1009-AE1009)</f>
      </c>
      <c r="AG1009" s="93">
        <f>+V1009</f>
        <v>0</v>
      </c>
      <c r="AH1009" s="92">
        <f>IF(AF1009="","",+AF1009-AG1009)</f>
      </c>
      <c r="AI1009" s="92">
        <f>IF(AH1009="","",+AH1009*AC1009)</f>
      </c>
      <c r="AJ1009" s="93"/>
      <c r="AK1009" s="94">
        <v>0.33</v>
      </c>
      <c r="AL1009" s="93">
        <f>IF(V1009=0,"",V1009/(1-AB1009-AK1009))</f>
      </c>
      <c r="AM1009" s="95">
        <v>0.33</v>
      </c>
      <c r="AN1009" s="93">
        <f>IF(V1009=0,"",V1009/(1-AB1009-AM1009))</f>
      </c>
      <c r="AO1009" s="96">
        <v>1.2</v>
      </c>
      <c r="AP1009" s="93">
        <f>IF(BD!AJ1009="","",BD!AJ1009*BD!AO1009)</f>
      </c>
      <c r="AQ1009" s="91">
        <f>BD!AM1009/BD!AK1009-1</f>
        <v>0</v>
      </c>
      <c r="AR1009" s="91">
        <f>IF(BD!AN1009="","",IF(BD!AJ1009="","",BD!AN1009/BD!AJ1009-1))</f>
      </c>
      <c r="AS1009" s="91">
        <f>IF(BD!AN1009="","",IF(BD!AN1009&lt;BD!AL1009,"ABAIXO DA META","DENTRO DA META"))</f>
      </c>
      <c r="AT1009" s="91" t="str">
        <f>IF(BD!AJ1009="","EM ANÁLISE",IF(BD!AP1009&gt;=BD!AN1009,"GO", "NO GO"))</f>
        <v>EM ANÁLISE</v>
      </c>
      <c r="AU1009" s="97">
        <f>IF(AN1009="","",+BD!$AN1009-AJ1009)</f>
      </c>
      <c r="AV1009" s="98"/>
      <c r="AW1009" s="90">
        <f>BD!P1009*BD!AC1009</f>
        <v>0</v>
      </c>
      <c r="AX1009" s="90">
        <f>BD!V1009*BD!AC1009</f>
        <v>0</v>
      </c>
      <c r="AY1009" s="90">
        <f>IF(BD!AN1009="","",BD!AN1009*BD!AC1009)</f>
      </c>
      <c r="AZ1009" s="75" t="s">
        <v>123</v>
      </c>
      <c r="BA1009" s="75"/>
      <c r="BB1009" s="75"/>
      <c r="BC1009" s="75"/>
      <c r="BD1009" s="104"/>
      <c r="BE1009" s="104"/>
      <c r="BF1009" s="101"/>
      <c r="BG1009" s="101"/>
      <c r="BH1009" s="101"/>
      <c r="BI1009" s="101"/>
      <c r="BJ1009" s="101"/>
      <c r="BK1009" s="101"/>
      <c r="BL1009" s="101"/>
      <c r="BM1009" s="101"/>
      <c r="BN1009" s="101"/>
      <c r="BO1009" s="103"/>
      <c r="BP1009" s="101"/>
      <c r="BQ1009" s="101"/>
      <c r="BR1009" s="101"/>
      <c r="BS1009" s="101"/>
      <c r="BT1009" s="101"/>
      <c r="BU1009" s="101"/>
      <c r="BV1009" s="101"/>
      <c r="BW1009" s="101"/>
      <c r="BX1009" s="101"/>
      <c r="BY1009" s="101"/>
      <c r="BZ1009" s="101"/>
      <c r="CA1009" s="101"/>
      <c r="CB1009" s="101"/>
      <c r="CC1009" s="101"/>
      <c r="CD1009" s="101"/>
      <c r="CE1009" s="101"/>
      <c r="CF1009" s="101"/>
      <c r="CG1009" s="37" t="e">
        <f>VLOOKUP(Table_1[[#This Row],[EAN]],'[1]Planilha1'!$E:$R,13,0)</f>
        <v>#N/A</v>
      </c>
      <c r="CI1009" s="188">
        <f>IF(Table_1[[#This Row],[STATUS MERCADO]]="GO",Table_1[[#This Row],[M. BRUTA TOTAL]],0)</f>
        <v>0</v>
      </c>
      <c r="CJ1009" s="188">
        <f>IF(Table_1[[#This Row],[STATUS MERCADO]]="GO",Table_1[[#This Row],[PV UNIT. REALIZADO]]*Table_1[[#This Row],[QUANTIDADE]],0)</f>
        <v>0</v>
      </c>
    </row>
    <row r="1010" ht="15" hidden="1">
      <c r="A1010" s="7"/>
      <c r="B1010" s="84" t="s">
        <v>79</v>
      </c>
      <c r="C1010" s="75">
        <v>221248</v>
      </c>
      <c r="D1010" s="75" t="s">
        <v>791</v>
      </c>
      <c r="E1010" s="85">
        <v>7899306039356</v>
      </c>
      <c r="F1010" s="86" t="s">
        <v>792</v>
      </c>
      <c r="G1010" s="75" t="s">
        <v>24</v>
      </c>
      <c r="H1010" s="75">
        <v>1520</v>
      </c>
      <c r="I1010" s="87" t="s">
        <v>761</v>
      </c>
      <c r="J1010" s="75" t="s">
        <v>101</v>
      </c>
      <c r="K1010" s="88" t="s">
        <v>84</v>
      </c>
      <c r="L1010" s="88">
        <v>12</v>
      </c>
      <c r="M1010" s="88">
        <v>0</v>
      </c>
      <c r="N1010" s="75" t="s">
        <v>85</v>
      </c>
      <c r="O1010" s="75" t="s">
        <v>86</v>
      </c>
      <c r="P1010" s="89"/>
      <c r="Q1010" s="90">
        <f>(17/100+7.6/100+1.65/100)*P1010</f>
        <v>0</v>
      </c>
      <c r="R1010" s="90"/>
      <c r="S1010" s="90"/>
      <c r="T1010" s="90"/>
      <c r="U1010" s="90"/>
      <c r="V1010" s="90">
        <f>+P1010-Q1010+R1010+S1010+T1010+U1010</f>
        <v>0</v>
      </c>
      <c r="W1010" s="91">
        <f>(1.02/100)</f>
        <v>1.02E-2</v>
      </c>
      <c r="X1010" s="91">
        <v>4.8E-3</v>
      </c>
      <c r="Y1010" s="91">
        <v>0.17</v>
      </c>
      <c r="Z1010" s="91">
        <v>1.65E-2</v>
      </c>
      <c r="AA1010" s="91">
        <v>7.6E-2</v>
      </c>
      <c r="AB1010" s="91">
        <f>SUM(W1010:AA1010)</f>
        <v>0.2775</v>
      </c>
      <c r="AC1010" s="75">
        <v>12</v>
      </c>
      <c r="AD1010" s="92">
        <f>IF(AL1010="","",+AC1010*AL1010)</f>
      </c>
      <c r="AE1010" s="93">
        <f>IF(AL1010="","",+AL1010*AB1010)</f>
      </c>
      <c r="AF1010" s="92">
        <f>IF(AL1010="","",+AL1010-AE1010)</f>
      </c>
      <c r="AG1010" s="93">
        <f>+V1010</f>
        <v>0</v>
      </c>
      <c r="AH1010" s="92">
        <f>IF(AF1010="","",+AF1010-AG1010)</f>
      </c>
      <c r="AI1010" s="92">
        <f>IF(AH1010="","",+AH1010*AC1010)</f>
      </c>
      <c r="AJ1010" s="93"/>
      <c r="AK1010" s="94">
        <v>0.33</v>
      </c>
      <c r="AL1010" s="93">
        <f>IF(V1010=0,"",V1010/(1-AB1010-AK1010))</f>
      </c>
      <c r="AM1010" s="95">
        <v>0.33</v>
      </c>
      <c r="AN1010" s="93">
        <f>IF(V1010=0,"",V1010/(1-AB1010-AM1010))</f>
      </c>
      <c r="AO1010" s="96">
        <v>1.2</v>
      </c>
      <c r="AP1010" s="93">
        <f>IF(BD!AJ1010="","",BD!AJ1010*BD!AO1010)</f>
      </c>
      <c r="AQ1010" s="91">
        <f>BD!AM1010/BD!AK1010-1</f>
        <v>0</v>
      </c>
      <c r="AR1010" s="91">
        <f>IF(BD!AN1010="","",IF(BD!AJ1010="","",BD!AN1010/BD!AJ1010-1))</f>
      </c>
      <c r="AS1010" s="91">
        <f>IF(BD!AN1010="","",IF(BD!AN1010&lt;BD!AL1010,"ABAIXO DA META","DENTRO DA META"))</f>
      </c>
      <c r="AT1010" s="91" t="str">
        <f>IF(BD!AJ1010="","EM ANÁLISE",IF(BD!AP1010&gt;=BD!AN1010,"GO", "NO GO"))</f>
        <v>EM ANÁLISE</v>
      </c>
      <c r="AU1010" s="97">
        <f>IF(AN1010="","",+BD!$AN1010-AJ1010)</f>
      </c>
      <c r="AV1010" s="98"/>
      <c r="AW1010" s="90">
        <f>BD!P1010*BD!AC1010</f>
        <v>0</v>
      </c>
      <c r="AX1010" s="90">
        <f>BD!V1010*BD!AC1010</f>
        <v>0</v>
      </c>
      <c r="AY1010" s="90">
        <f>IF(BD!AN1010="","",BD!AN1010*BD!AC1010)</f>
      </c>
      <c r="AZ1010" s="75" t="s">
        <v>123</v>
      </c>
      <c r="BA1010" s="75"/>
      <c r="BB1010" s="75"/>
      <c r="BC1010" s="75"/>
      <c r="BD1010" s="104"/>
      <c r="BE1010" s="104"/>
      <c r="BF1010" s="101"/>
      <c r="BG1010" s="101"/>
      <c r="BH1010" s="101"/>
      <c r="BI1010" s="101"/>
      <c r="BJ1010" s="101"/>
      <c r="BK1010" s="101"/>
      <c r="BL1010" s="101"/>
      <c r="BM1010" s="101"/>
      <c r="BN1010" s="101"/>
      <c r="BO1010" s="103"/>
      <c r="BP1010" s="101"/>
      <c r="BQ1010" s="101"/>
      <c r="BR1010" s="101"/>
      <c r="BS1010" s="101"/>
      <c r="BT1010" s="101"/>
      <c r="BU1010" s="101"/>
      <c r="BV1010" s="101"/>
      <c r="BW1010" s="101"/>
      <c r="BX1010" s="101"/>
      <c r="BY1010" s="101"/>
      <c r="BZ1010" s="101"/>
      <c r="CA1010" s="101"/>
      <c r="CB1010" s="101"/>
      <c r="CC1010" s="101"/>
      <c r="CD1010" s="101"/>
      <c r="CE1010" s="101"/>
      <c r="CF1010" s="101"/>
      <c r="CG1010" s="37" t="e">
        <f>VLOOKUP(Table_1[[#This Row],[EAN]],'[1]Planilha1'!$E:$R,13,0)</f>
        <v>#N/A</v>
      </c>
      <c r="CI1010" s="188">
        <f>IF(Table_1[[#This Row],[STATUS MERCADO]]="GO",Table_1[[#This Row],[M. BRUTA TOTAL]],0)</f>
        <v>0</v>
      </c>
      <c r="CJ1010" s="188">
        <f>IF(Table_1[[#This Row],[STATUS MERCADO]]="GO",Table_1[[#This Row],[PV UNIT. REALIZADO]]*Table_1[[#This Row],[QUANTIDADE]],0)</f>
        <v>0</v>
      </c>
    </row>
    <row r="1011" ht="15" hidden="1">
      <c r="A1011" s="7"/>
      <c r="B1011" s="84" t="s">
        <v>79</v>
      </c>
      <c r="C1011" s="75">
        <v>221249</v>
      </c>
      <c r="D1011" s="75" t="s">
        <v>793</v>
      </c>
      <c r="E1011" s="85">
        <v>7899306021610</v>
      </c>
      <c r="F1011" s="86" t="s">
        <v>794</v>
      </c>
      <c r="G1011" s="75" t="s">
        <v>24</v>
      </c>
      <c r="H1011" s="75">
        <v>1520</v>
      </c>
      <c r="I1011" s="87" t="s">
        <v>761</v>
      </c>
      <c r="J1011" s="75" t="s">
        <v>101</v>
      </c>
      <c r="K1011" s="88" t="s">
        <v>84</v>
      </c>
      <c r="L1011" s="88">
        <v>12</v>
      </c>
      <c r="M1011" s="88">
        <v>0</v>
      </c>
      <c r="N1011" s="75" t="s">
        <v>85</v>
      </c>
      <c r="O1011" s="75" t="s">
        <v>86</v>
      </c>
      <c r="P1011" s="89"/>
      <c r="Q1011" s="90">
        <f>(17/100+7.6/100+1.65/100)*P1011</f>
        <v>0</v>
      </c>
      <c r="R1011" s="90"/>
      <c r="S1011" s="90"/>
      <c r="T1011" s="90"/>
      <c r="U1011" s="90"/>
      <c r="V1011" s="90">
        <f>+P1011-Q1011+R1011+S1011+T1011+U1011</f>
        <v>0</v>
      </c>
      <c r="W1011" s="91">
        <f>(1.02/100)</f>
        <v>1.02E-2</v>
      </c>
      <c r="X1011" s="91">
        <v>4.8E-3</v>
      </c>
      <c r="Y1011" s="91">
        <v>0.17</v>
      </c>
      <c r="Z1011" s="91">
        <v>1.65E-2</v>
      </c>
      <c r="AA1011" s="91">
        <v>7.6E-2</v>
      </c>
      <c r="AB1011" s="91">
        <f>SUM(W1011:AA1011)</f>
        <v>0.2775</v>
      </c>
      <c r="AC1011" s="75">
        <v>12</v>
      </c>
      <c r="AD1011" s="92">
        <f>IF(AL1011="","",+AC1011*AL1011)</f>
      </c>
      <c r="AE1011" s="93">
        <f>IF(AL1011="","",+AL1011*AB1011)</f>
      </c>
      <c r="AF1011" s="92">
        <f>IF(AL1011="","",+AL1011-AE1011)</f>
      </c>
      <c r="AG1011" s="93">
        <f>+V1011</f>
        <v>0</v>
      </c>
      <c r="AH1011" s="92">
        <f>IF(AF1011="","",+AF1011-AG1011)</f>
      </c>
      <c r="AI1011" s="92">
        <f>IF(AH1011="","",+AH1011*AC1011)</f>
      </c>
      <c r="AJ1011" s="93"/>
      <c r="AK1011" s="94">
        <v>0.33</v>
      </c>
      <c r="AL1011" s="93">
        <f>IF(V1011=0,"",V1011/(1-AB1011-AK1011))</f>
      </c>
      <c r="AM1011" s="95">
        <v>0.33</v>
      </c>
      <c r="AN1011" s="93">
        <f>IF(V1011=0,"",V1011/(1-AB1011-AM1011))</f>
      </c>
      <c r="AO1011" s="96">
        <v>1.2</v>
      </c>
      <c r="AP1011" s="93">
        <f>IF(BD!AJ1011="","",BD!AJ1011*BD!AO1011)</f>
      </c>
      <c r="AQ1011" s="91">
        <f>BD!AM1011/BD!AK1011-1</f>
        <v>0</v>
      </c>
      <c r="AR1011" s="91">
        <f>IF(BD!AN1011="","",IF(BD!AJ1011="","",BD!AN1011/BD!AJ1011-1))</f>
      </c>
      <c r="AS1011" s="91">
        <f>IF(BD!AN1011="","",IF(BD!AN1011&lt;BD!AL1011,"ABAIXO DA META","DENTRO DA META"))</f>
      </c>
      <c r="AT1011" s="91" t="str">
        <f>IF(BD!AJ1011="","EM ANÁLISE",IF(BD!AP1011&gt;=BD!AN1011,"GO", "NO GO"))</f>
        <v>EM ANÁLISE</v>
      </c>
      <c r="AU1011" s="97">
        <f>IF(AN1011="","",+BD!$AN1011-AJ1011)</f>
      </c>
      <c r="AV1011" s="98"/>
      <c r="AW1011" s="90">
        <f>BD!P1011*BD!AC1011</f>
        <v>0</v>
      </c>
      <c r="AX1011" s="90">
        <f>BD!V1011*BD!AC1011</f>
        <v>0</v>
      </c>
      <c r="AY1011" s="90">
        <f>IF(BD!AN1011="","",BD!AN1011*BD!AC1011)</f>
      </c>
      <c r="AZ1011" s="75" t="s">
        <v>123</v>
      </c>
      <c r="BA1011" s="75"/>
      <c r="BB1011" s="75"/>
      <c r="BC1011" s="75"/>
      <c r="BD1011" s="104"/>
      <c r="BE1011" s="104"/>
      <c r="BF1011" s="101"/>
      <c r="BG1011" s="101"/>
      <c r="BH1011" s="101"/>
      <c r="BI1011" s="101"/>
      <c r="BJ1011" s="101"/>
      <c r="BK1011" s="101"/>
      <c r="BL1011" s="101"/>
      <c r="BM1011" s="101"/>
      <c r="BN1011" s="101"/>
      <c r="BO1011" s="103"/>
      <c r="BP1011" s="101"/>
      <c r="BQ1011" s="101"/>
      <c r="BR1011" s="101"/>
      <c r="BS1011" s="101"/>
      <c r="BT1011" s="101"/>
      <c r="BU1011" s="101"/>
      <c r="BV1011" s="101"/>
      <c r="BW1011" s="101"/>
      <c r="BX1011" s="101"/>
      <c r="BY1011" s="101"/>
      <c r="BZ1011" s="101"/>
      <c r="CA1011" s="101"/>
      <c r="CB1011" s="101"/>
      <c r="CC1011" s="101"/>
      <c r="CD1011" s="101"/>
      <c r="CE1011" s="101"/>
      <c r="CF1011" s="101"/>
      <c r="CG1011" s="37" t="e">
        <f>VLOOKUP(Table_1[[#This Row],[EAN]],'[1]Planilha1'!$E:$R,13,0)</f>
        <v>#N/A</v>
      </c>
      <c r="CI1011" s="188">
        <f>IF(Table_1[[#This Row],[STATUS MERCADO]]="GO",Table_1[[#This Row],[M. BRUTA TOTAL]],0)</f>
        <v>0</v>
      </c>
      <c r="CJ1011" s="188">
        <f>IF(Table_1[[#This Row],[STATUS MERCADO]]="GO",Table_1[[#This Row],[PV UNIT. REALIZADO]]*Table_1[[#This Row],[QUANTIDADE]],0)</f>
        <v>0</v>
      </c>
    </row>
    <row r="1012" ht="15" hidden="1">
      <c r="A1012" s="7"/>
      <c r="B1012" s="84" t="s">
        <v>79</v>
      </c>
      <c r="C1012" s="75">
        <v>221250</v>
      </c>
      <c r="D1012" s="75" t="s">
        <v>795</v>
      </c>
      <c r="E1012" s="85">
        <v>7899306003784</v>
      </c>
      <c r="F1012" s="86" t="s">
        <v>796</v>
      </c>
      <c r="G1012" s="75" t="s">
        <v>24</v>
      </c>
      <c r="H1012" s="75">
        <v>570</v>
      </c>
      <c r="I1012" s="87" t="s">
        <v>768</v>
      </c>
      <c r="J1012" s="75" t="s">
        <v>101</v>
      </c>
      <c r="K1012" s="88" t="s">
        <v>84</v>
      </c>
      <c r="L1012" s="88">
        <v>12</v>
      </c>
      <c r="M1012" s="88">
        <v>0</v>
      </c>
      <c r="N1012" s="75" t="s">
        <v>85</v>
      </c>
      <c r="O1012" s="75" t="s">
        <v>86</v>
      </c>
      <c r="P1012" s="89"/>
      <c r="Q1012" s="90">
        <f>(17/100+7.6/100+1.65/100)*P1012</f>
        <v>0</v>
      </c>
      <c r="R1012" s="90"/>
      <c r="S1012" s="90"/>
      <c r="T1012" s="90"/>
      <c r="U1012" s="90"/>
      <c r="V1012" s="90">
        <f>+P1012-Q1012+R1012+S1012+T1012+U1012</f>
        <v>0</v>
      </c>
      <c r="W1012" s="91">
        <f>(1.02/100)</f>
        <v>1.02E-2</v>
      </c>
      <c r="X1012" s="91">
        <v>4.8E-3</v>
      </c>
      <c r="Y1012" s="91">
        <v>0.17</v>
      </c>
      <c r="Z1012" s="91">
        <v>1.65E-2</v>
      </c>
      <c r="AA1012" s="91">
        <v>7.6E-2</v>
      </c>
      <c r="AB1012" s="91">
        <f>SUM(W1012:AA1012)</f>
        <v>0.2775</v>
      </c>
      <c r="AC1012" s="75">
        <v>12</v>
      </c>
      <c r="AD1012" s="92">
        <f>IF(AL1012="","",+AC1012*AL1012)</f>
      </c>
      <c r="AE1012" s="93">
        <f>IF(AL1012="","",+AL1012*AB1012)</f>
      </c>
      <c r="AF1012" s="92">
        <f>IF(AL1012="","",+AL1012-AE1012)</f>
      </c>
      <c r="AG1012" s="93">
        <f>+V1012</f>
        <v>0</v>
      </c>
      <c r="AH1012" s="92">
        <f>IF(AF1012="","",+AF1012-AG1012)</f>
      </c>
      <c r="AI1012" s="92">
        <f>IF(AH1012="","",+AH1012*AC1012)</f>
      </c>
      <c r="AJ1012" s="93"/>
      <c r="AK1012" s="94">
        <v>0.33</v>
      </c>
      <c r="AL1012" s="93">
        <f>IF(V1012=0,"",V1012/(1-AB1012-AK1012))</f>
      </c>
      <c r="AM1012" s="95">
        <v>0.33</v>
      </c>
      <c r="AN1012" s="93">
        <f>IF(V1012=0,"",V1012/(1-AB1012-AM1012))</f>
      </c>
      <c r="AO1012" s="96">
        <v>1.2</v>
      </c>
      <c r="AP1012" s="93">
        <f>IF(BD!AJ1012="","",BD!AJ1012*BD!AO1012)</f>
      </c>
      <c r="AQ1012" s="91">
        <f>BD!AM1012/BD!AK1012-1</f>
        <v>0</v>
      </c>
      <c r="AR1012" s="91">
        <f>IF(BD!AN1012="","",IF(BD!AJ1012="","",BD!AN1012/BD!AJ1012-1))</f>
      </c>
      <c r="AS1012" s="91">
        <f>IF(BD!AN1012="","",IF(BD!AN1012&lt;BD!AL1012,"ABAIXO DA META","DENTRO DA META"))</f>
      </c>
      <c r="AT1012" s="91" t="str">
        <f>IF(BD!AJ1012="","EM ANÁLISE",IF(BD!AP1012&gt;=BD!AN1012,"GO", "NO GO"))</f>
        <v>EM ANÁLISE</v>
      </c>
      <c r="AU1012" s="97">
        <f>IF(AN1012="","",+BD!$AN1012-AJ1012)</f>
      </c>
      <c r="AV1012" s="98"/>
      <c r="AW1012" s="90">
        <f>BD!P1012*BD!AC1012</f>
        <v>0</v>
      </c>
      <c r="AX1012" s="90">
        <f>BD!V1012*BD!AC1012</f>
        <v>0</v>
      </c>
      <c r="AY1012" s="90">
        <f>IF(BD!AN1012="","",BD!AN1012*BD!AC1012)</f>
      </c>
      <c r="AZ1012" s="75" t="s">
        <v>123</v>
      </c>
      <c r="BA1012" s="75"/>
      <c r="BB1012" s="75"/>
      <c r="BC1012" s="75"/>
      <c r="BD1012" s="104"/>
      <c r="BE1012" s="104"/>
      <c r="BF1012" s="101"/>
      <c r="BG1012" s="101"/>
      <c r="BH1012" s="101"/>
      <c r="BI1012" s="101"/>
      <c r="BJ1012" s="101"/>
      <c r="BK1012" s="101"/>
      <c r="BL1012" s="101"/>
      <c r="BM1012" s="101"/>
      <c r="BN1012" s="101"/>
      <c r="BO1012" s="103"/>
      <c r="BP1012" s="101"/>
      <c r="BQ1012" s="101"/>
      <c r="BR1012" s="101"/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37" t="e">
        <f>VLOOKUP(Table_1[[#This Row],[EAN]],'[1]Planilha1'!$E:$R,13,0)</f>
        <v>#N/A</v>
      </c>
      <c r="CI1012" s="188">
        <f>IF(Table_1[[#This Row],[STATUS MERCADO]]="GO",Table_1[[#This Row],[M. BRUTA TOTAL]],0)</f>
        <v>0</v>
      </c>
      <c r="CJ1012" s="188">
        <f>IF(Table_1[[#This Row],[STATUS MERCADO]]="GO",Table_1[[#This Row],[PV UNIT. REALIZADO]]*Table_1[[#This Row],[QUANTIDADE]],0)</f>
        <v>0</v>
      </c>
    </row>
    <row r="1013" ht="15" hidden="1">
      <c r="A1013" s="7"/>
      <c r="B1013" s="84" t="s">
        <v>79</v>
      </c>
      <c r="C1013" s="75">
        <v>221251</v>
      </c>
      <c r="D1013" s="75" t="s">
        <v>797</v>
      </c>
      <c r="E1013" s="85">
        <v>7899306039486</v>
      </c>
      <c r="F1013" s="86" t="s">
        <v>798</v>
      </c>
      <c r="G1013" s="75" t="s">
        <v>24</v>
      </c>
      <c r="H1013" s="75">
        <v>570</v>
      </c>
      <c r="I1013" s="87" t="s">
        <v>768</v>
      </c>
      <c r="J1013" s="75" t="s">
        <v>101</v>
      </c>
      <c r="K1013" s="88" t="s">
        <v>84</v>
      </c>
      <c r="L1013" s="88">
        <v>1</v>
      </c>
      <c r="M1013" s="88">
        <v>0</v>
      </c>
      <c r="N1013" s="75" t="s">
        <v>85</v>
      </c>
      <c r="O1013" s="75" t="s">
        <v>86</v>
      </c>
      <c r="P1013" s="89"/>
      <c r="Q1013" s="90">
        <f>(17/100+7.6/100+1.65/100)*P1013</f>
        <v>0</v>
      </c>
      <c r="R1013" s="90"/>
      <c r="S1013" s="90"/>
      <c r="T1013" s="90"/>
      <c r="U1013" s="90"/>
      <c r="V1013" s="90">
        <f>+P1013-Q1013+R1013+S1013+T1013+U1013</f>
        <v>0</v>
      </c>
      <c r="W1013" s="91">
        <f>(1.02/100)</f>
        <v>1.02E-2</v>
      </c>
      <c r="X1013" s="91">
        <v>4.8E-3</v>
      </c>
      <c r="Y1013" s="91">
        <v>0.17</v>
      </c>
      <c r="Z1013" s="91">
        <v>1.65E-2</v>
      </c>
      <c r="AA1013" s="91">
        <v>7.6E-2</v>
      </c>
      <c r="AB1013" s="91">
        <f>SUM(W1013:AA1013)</f>
        <v>0.2775</v>
      </c>
      <c r="AC1013" s="75">
        <v>1</v>
      </c>
      <c r="AD1013" s="92">
        <f>IF(AL1013="","",+AC1013*AL1013)</f>
      </c>
      <c r="AE1013" s="93">
        <f>IF(AL1013="","",+AL1013*AB1013)</f>
      </c>
      <c r="AF1013" s="92">
        <f>IF(AL1013="","",+AL1013-AE1013)</f>
      </c>
      <c r="AG1013" s="93">
        <f>+V1013</f>
        <v>0</v>
      </c>
      <c r="AH1013" s="92">
        <f>IF(AF1013="","",+AF1013-AG1013)</f>
      </c>
      <c r="AI1013" s="92">
        <f>IF(AH1013="","",+AH1013*AC1013)</f>
      </c>
      <c r="AJ1013" s="93"/>
      <c r="AK1013" s="94">
        <v>0.33</v>
      </c>
      <c r="AL1013" s="93">
        <f>IF(V1013=0,"",V1013/(1-AB1013-AK1013))</f>
      </c>
      <c r="AM1013" s="95">
        <v>0.33</v>
      </c>
      <c r="AN1013" s="93">
        <f>IF(V1013=0,"",V1013/(1-AB1013-AM1013))</f>
      </c>
      <c r="AO1013" s="96">
        <v>1.2</v>
      </c>
      <c r="AP1013" s="93">
        <f>IF(BD!AJ1013="","",BD!AJ1013*BD!AO1013)</f>
      </c>
      <c r="AQ1013" s="91">
        <f>BD!AM1013/BD!AK1013-1</f>
        <v>0</v>
      </c>
      <c r="AR1013" s="91">
        <f>IF(BD!AN1013="","",IF(BD!AJ1013="","",BD!AN1013/BD!AJ1013-1))</f>
      </c>
      <c r="AS1013" s="91">
        <f>IF(BD!AN1013="","",IF(BD!AN1013&lt;BD!AL1013,"ABAIXO DA META","DENTRO DA META"))</f>
      </c>
      <c r="AT1013" s="91" t="str">
        <f>IF(BD!AJ1013="","EM ANÁLISE",IF(BD!AP1013&gt;=BD!AN1013,"GO", "NO GO"))</f>
        <v>EM ANÁLISE</v>
      </c>
      <c r="AU1013" s="97">
        <f>IF(AN1013="","",+BD!$AN1013-AJ1013)</f>
      </c>
      <c r="AV1013" s="98"/>
      <c r="AW1013" s="90">
        <f>BD!P1013*BD!AC1013</f>
        <v>0</v>
      </c>
      <c r="AX1013" s="90">
        <f>BD!V1013*BD!AC1013</f>
        <v>0</v>
      </c>
      <c r="AY1013" s="90">
        <f>IF(BD!AN1013="","",BD!AN1013*BD!AC1013)</f>
      </c>
      <c r="AZ1013" s="75" t="s">
        <v>123</v>
      </c>
      <c r="BA1013" s="75"/>
      <c r="BB1013" s="75"/>
      <c r="BC1013" s="75"/>
      <c r="BD1013" s="104"/>
      <c r="BE1013" s="104"/>
      <c r="BF1013" s="101"/>
      <c r="BG1013" s="101"/>
      <c r="BH1013" s="101"/>
      <c r="BI1013" s="101"/>
      <c r="BJ1013" s="101"/>
      <c r="BK1013" s="101"/>
      <c r="BL1013" s="101"/>
      <c r="BM1013" s="101"/>
      <c r="BN1013" s="101"/>
      <c r="BO1013" s="103"/>
      <c r="BP1013" s="101"/>
      <c r="BQ1013" s="101"/>
      <c r="BR1013" s="101"/>
      <c r="BS1013" s="101"/>
      <c r="BT1013" s="101"/>
      <c r="BU1013" s="101"/>
      <c r="BV1013" s="101"/>
      <c r="BW1013" s="101"/>
      <c r="BX1013" s="101"/>
      <c r="BY1013" s="101"/>
      <c r="BZ1013" s="101"/>
      <c r="CA1013" s="101"/>
      <c r="CB1013" s="101"/>
      <c r="CC1013" s="101"/>
      <c r="CD1013" s="101"/>
      <c r="CE1013" s="101"/>
      <c r="CF1013" s="101"/>
      <c r="CG1013" s="37" t="e">
        <f>VLOOKUP(Table_1[[#This Row],[EAN]],'[1]Planilha1'!$E:$R,13,0)</f>
        <v>#N/A</v>
      </c>
      <c r="CI1013" s="188">
        <f>IF(Table_1[[#This Row],[STATUS MERCADO]]="GO",Table_1[[#This Row],[M. BRUTA TOTAL]],0)</f>
        <v>0</v>
      </c>
      <c r="CJ1013" s="188">
        <f>IF(Table_1[[#This Row],[STATUS MERCADO]]="GO",Table_1[[#This Row],[PV UNIT. REALIZADO]]*Table_1[[#This Row],[QUANTIDADE]],0)</f>
        <v>0</v>
      </c>
    </row>
    <row r="1014" ht="15" hidden="1">
      <c r="A1014" s="7"/>
      <c r="B1014" s="84" t="s">
        <v>79</v>
      </c>
      <c r="C1014" s="75">
        <v>221252</v>
      </c>
      <c r="D1014" s="75" t="s">
        <v>799</v>
      </c>
      <c r="E1014" s="85">
        <v>7899306026257</v>
      </c>
      <c r="F1014" s="86" t="s">
        <v>800</v>
      </c>
      <c r="G1014" s="75" t="s">
        <v>24</v>
      </c>
      <c r="H1014" s="75">
        <v>570</v>
      </c>
      <c r="I1014" s="87" t="s">
        <v>768</v>
      </c>
      <c r="J1014" s="75" t="s">
        <v>101</v>
      </c>
      <c r="K1014" s="88" t="s">
        <v>84</v>
      </c>
      <c r="L1014" s="88">
        <v>1</v>
      </c>
      <c r="M1014" s="88">
        <v>0</v>
      </c>
      <c r="N1014" s="75" t="s">
        <v>85</v>
      </c>
      <c r="O1014" s="75" t="s">
        <v>86</v>
      </c>
      <c r="P1014" s="89"/>
      <c r="Q1014" s="90">
        <f>(17/100+7.6/100+1.65/100)*P1014</f>
        <v>0</v>
      </c>
      <c r="R1014" s="90"/>
      <c r="S1014" s="90"/>
      <c r="T1014" s="90"/>
      <c r="U1014" s="90"/>
      <c r="V1014" s="90">
        <f>+P1014-Q1014+R1014+S1014+T1014+U1014</f>
        <v>0</v>
      </c>
      <c r="W1014" s="91">
        <f>(1.02/100)</f>
        <v>1.02E-2</v>
      </c>
      <c r="X1014" s="91">
        <v>4.8E-3</v>
      </c>
      <c r="Y1014" s="91">
        <v>0.17</v>
      </c>
      <c r="Z1014" s="91">
        <v>1.65E-2</v>
      </c>
      <c r="AA1014" s="91">
        <v>7.6E-2</v>
      </c>
      <c r="AB1014" s="91">
        <f>SUM(W1014:AA1014)</f>
        <v>0.2775</v>
      </c>
      <c r="AC1014" s="75">
        <v>1</v>
      </c>
      <c r="AD1014" s="92">
        <f>IF(AL1014="","",+AC1014*AL1014)</f>
      </c>
      <c r="AE1014" s="93">
        <f>IF(AL1014="","",+AL1014*AB1014)</f>
      </c>
      <c r="AF1014" s="92">
        <f>IF(AL1014="","",+AL1014-AE1014)</f>
      </c>
      <c r="AG1014" s="93">
        <f>+V1014</f>
        <v>0</v>
      </c>
      <c r="AH1014" s="92">
        <f>IF(AF1014="","",+AF1014-AG1014)</f>
      </c>
      <c r="AI1014" s="92">
        <f>IF(AH1014="","",+AH1014*AC1014)</f>
      </c>
      <c r="AJ1014" s="93"/>
      <c r="AK1014" s="94">
        <v>0.33</v>
      </c>
      <c r="AL1014" s="93">
        <f>IF(V1014=0,"",V1014/(1-AB1014-AK1014))</f>
      </c>
      <c r="AM1014" s="95">
        <v>0.33</v>
      </c>
      <c r="AN1014" s="93">
        <f>IF(V1014=0,"",V1014/(1-AB1014-AM1014))</f>
      </c>
      <c r="AO1014" s="96">
        <v>1.2</v>
      </c>
      <c r="AP1014" s="93">
        <f>IF(BD!AJ1014="","",BD!AJ1014*BD!AO1014)</f>
      </c>
      <c r="AQ1014" s="91">
        <f>BD!AM1014/BD!AK1014-1</f>
        <v>0</v>
      </c>
      <c r="AR1014" s="91">
        <f>IF(BD!AN1014="","",IF(BD!AJ1014="","",BD!AN1014/BD!AJ1014-1))</f>
      </c>
      <c r="AS1014" s="91">
        <f>IF(BD!AN1014="","",IF(BD!AN1014&lt;BD!AL1014,"ABAIXO DA META","DENTRO DA META"))</f>
      </c>
      <c r="AT1014" s="91" t="str">
        <f>IF(BD!AJ1014="","EM ANÁLISE",IF(BD!AP1014&gt;=BD!AN1014,"GO", "NO GO"))</f>
        <v>EM ANÁLISE</v>
      </c>
      <c r="AU1014" s="97">
        <f>IF(AN1014="","",+BD!$AN1014-AJ1014)</f>
      </c>
      <c r="AV1014" s="98"/>
      <c r="AW1014" s="90">
        <f>BD!P1014*BD!AC1014</f>
        <v>0</v>
      </c>
      <c r="AX1014" s="90">
        <f>BD!V1014*BD!AC1014</f>
        <v>0</v>
      </c>
      <c r="AY1014" s="90">
        <f>IF(BD!AN1014="","",BD!AN1014*BD!AC1014)</f>
      </c>
      <c r="AZ1014" s="75" t="s">
        <v>123</v>
      </c>
      <c r="BA1014" s="75"/>
      <c r="BB1014" s="75"/>
      <c r="BC1014" s="75"/>
      <c r="BD1014" s="104"/>
      <c r="BE1014" s="104"/>
      <c r="BF1014" s="101"/>
      <c r="BG1014" s="101"/>
      <c r="BH1014" s="101"/>
      <c r="BI1014" s="101"/>
      <c r="BJ1014" s="101"/>
      <c r="BK1014" s="101"/>
      <c r="BL1014" s="101"/>
      <c r="BM1014" s="101"/>
      <c r="BN1014" s="101"/>
      <c r="BO1014" s="103"/>
      <c r="BP1014" s="101"/>
      <c r="BQ1014" s="101"/>
      <c r="BR1014" s="101"/>
      <c r="BS1014" s="101"/>
      <c r="BT1014" s="101"/>
      <c r="BU1014" s="101"/>
      <c r="BV1014" s="101"/>
      <c r="BW1014" s="101"/>
      <c r="BX1014" s="101"/>
      <c r="BY1014" s="101"/>
      <c r="BZ1014" s="101"/>
      <c r="CA1014" s="101"/>
      <c r="CB1014" s="101"/>
      <c r="CC1014" s="101"/>
      <c r="CD1014" s="101"/>
      <c r="CE1014" s="101"/>
      <c r="CF1014" s="101"/>
      <c r="CG1014" s="37" t="e">
        <f>VLOOKUP(Table_1[[#This Row],[EAN]],'[1]Planilha1'!$E:$R,13,0)</f>
        <v>#N/A</v>
      </c>
      <c r="CI1014" s="188">
        <f>IF(Table_1[[#This Row],[STATUS MERCADO]]="GO",Table_1[[#This Row],[M. BRUTA TOTAL]],0)</f>
        <v>0</v>
      </c>
      <c r="CJ1014" s="188">
        <f>IF(Table_1[[#This Row],[STATUS MERCADO]]="GO",Table_1[[#This Row],[PV UNIT. REALIZADO]]*Table_1[[#This Row],[QUANTIDADE]],0)</f>
        <v>0</v>
      </c>
    </row>
    <row r="1015" ht="15" hidden="1">
      <c r="A1015" s="7"/>
      <c r="B1015" s="84" t="s">
        <v>79</v>
      </c>
      <c r="C1015" s="75">
        <v>221253</v>
      </c>
      <c r="D1015" s="75" t="s">
        <v>801</v>
      </c>
      <c r="E1015" s="85">
        <v>7899306000547</v>
      </c>
      <c r="F1015" s="86" t="s">
        <v>802</v>
      </c>
      <c r="G1015" s="75" t="s">
        <v>24</v>
      </c>
      <c r="H1015" s="75">
        <v>570</v>
      </c>
      <c r="I1015" s="87" t="s">
        <v>768</v>
      </c>
      <c r="J1015" s="75" t="s">
        <v>101</v>
      </c>
      <c r="K1015" s="88" t="s">
        <v>84</v>
      </c>
      <c r="L1015" s="88">
        <v>12</v>
      </c>
      <c r="M1015" s="88">
        <v>0</v>
      </c>
      <c r="N1015" s="75" t="s">
        <v>85</v>
      </c>
      <c r="O1015" s="75" t="s">
        <v>86</v>
      </c>
      <c r="P1015" s="89"/>
      <c r="Q1015" s="90">
        <f>(17/100+7.6/100+1.65/100)*P1015</f>
        <v>0</v>
      </c>
      <c r="R1015" s="90"/>
      <c r="S1015" s="90"/>
      <c r="T1015" s="90"/>
      <c r="U1015" s="90"/>
      <c r="V1015" s="90">
        <f>+P1015-Q1015+R1015+S1015+T1015+U1015</f>
        <v>0</v>
      </c>
      <c r="W1015" s="91">
        <f>(1.02/100)</f>
        <v>1.02E-2</v>
      </c>
      <c r="X1015" s="91">
        <v>4.8E-3</v>
      </c>
      <c r="Y1015" s="91">
        <v>0.17</v>
      </c>
      <c r="Z1015" s="91">
        <v>1.65E-2</v>
      </c>
      <c r="AA1015" s="91">
        <v>7.6E-2</v>
      </c>
      <c r="AB1015" s="91">
        <f>SUM(W1015:AA1015)</f>
        <v>0.2775</v>
      </c>
      <c r="AC1015" s="75">
        <v>12</v>
      </c>
      <c r="AD1015" s="92">
        <f>IF(AL1015="","",+AC1015*AL1015)</f>
      </c>
      <c r="AE1015" s="93">
        <f>IF(AL1015="","",+AL1015*AB1015)</f>
      </c>
      <c r="AF1015" s="92">
        <f>IF(AL1015="","",+AL1015-AE1015)</f>
      </c>
      <c r="AG1015" s="93">
        <f>+V1015</f>
        <v>0</v>
      </c>
      <c r="AH1015" s="92">
        <f>IF(AF1015="","",+AF1015-AG1015)</f>
      </c>
      <c r="AI1015" s="92">
        <f>IF(AH1015="","",+AH1015*AC1015)</f>
      </c>
      <c r="AJ1015" s="93"/>
      <c r="AK1015" s="94">
        <v>0.33</v>
      </c>
      <c r="AL1015" s="93">
        <f>IF(V1015=0,"",V1015/(1-AB1015-AK1015))</f>
      </c>
      <c r="AM1015" s="95">
        <v>0.33</v>
      </c>
      <c r="AN1015" s="93">
        <f>IF(V1015=0,"",V1015/(1-AB1015-AM1015))</f>
      </c>
      <c r="AO1015" s="96">
        <v>1.2</v>
      </c>
      <c r="AP1015" s="93">
        <f>IF(BD!AJ1015="","",BD!AJ1015*BD!AO1015)</f>
      </c>
      <c r="AQ1015" s="91">
        <f>BD!AM1015/BD!AK1015-1</f>
        <v>0</v>
      </c>
      <c r="AR1015" s="91">
        <f>IF(BD!AN1015="","",IF(BD!AJ1015="","",BD!AN1015/BD!AJ1015-1))</f>
      </c>
      <c r="AS1015" s="91">
        <f>IF(BD!AN1015="","",IF(BD!AN1015&lt;BD!AL1015,"ABAIXO DA META","DENTRO DA META"))</f>
      </c>
      <c r="AT1015" s="91" t="str">
        <f>IF(BD!AJ1015="","EM ANÁLISE",IF(BD!AP1015&gt;=BD!AN1015,"GO", "NO GO"))</f>
        <v>EM ANÁLISE</v>
      </c>
      <c r="AU1015" s="97">
        <f>IF(AN1015="","",+BD!$AN1015-AJ1015)</f>
      </c>
      <c r="AV1015" s="98"/>
      <c r="AW1015" s="90">
        <f>BD!P1015*BD!AC1015</f>
        <v>0</v>
      </c>
      <c r="AX1015" s="90">
        <f>BD!V1015*BD!AC1015</f>
        <v>0</v>
      </c>
      <c r="AY1015" s="90">
        <f>IF(BD!AN1015="","",BD!AN1015*BD!AC1015)</f>
      </c>
      <c r="AZ1015" s="75" t="s">
        <v>123</v>
      </c>
      <c r="BA1015" s="75"/>
      <c r="BB1015" s="75"/>
      <c r="BC1015" s="75"/>
      <c r="BD1015" s="104"/>
      <c r="BE1015" s="104"/>
      <c r="BF1015" s="101"/>
      <c r="BG1015" s="101"/>
      <c r="BH1015" s="101"/>
      <c r="BI1015" s="101"/>
      <c r="BJ1015" s="101"/>
      <c r="BK1015" s="101"/>
      <c r="BL1015" s="101"/>
      <c r="BM1015" s="101"/>
      <c r="BN1015" s="101"/>
      <c r="BO1015" s="103"/>
      <c r="BP1015" s="101"/>
      <c r="BQ1015" s="101"/>
      <c r="BR1015" s="101"/>
      <c r="BS1015" s="101"/>
      <c r="BT1015" s="101"/>
      <c r="BU1015" s="101"/>
      <c r="BV1015" s="101"/>
      <c r="BW1015" s="101"/>
      <c r="BX1015" s="101"/>
      <c r="BY1015" s="101"/>
      <c r="BZ1015" s="101"/>
      <c r="CA1015" s="101"/>
      <c r="CB1015" s="101"/>
      <c r="CC1015" s="101"/>
      <c r="CD1015" s="101"/>
      <c r="CE1015" s="101"/>
      <c r="CF1015" s="101"/>
      <c r="CG1015" s="37" t="e">
        <f>VLOOKUP(Table_1[[#This Row],[EAN]],'[1]Planilha1'!$E:$R,13,0)</f>
        <v>#N/A</v>
      </c>
      <c r="CI1015" s="188">
        <f>IF(Table_1[[#This Row],[STATUS MERCADO]]="GO",Table_1[[#This Row],[M. BRUTA TOTAL]],0)</f>
        <v>0</v>
      </c>
      <c r="CJ1015" s="188">
        <f>IF(Table_1[[#This Row],[STATUS MERCADO]]="GO",Table_1[[#This Row],[PV UNIT. REALIZADO]]*Table_1[[#This Row],[QUANTIDADE]],0)</f>
        <v>0</v>
      </c>
    </row>
    <row r="1016" ht="15" hidden="1">
      <c r="A1016" s="7"/>
      <c r="B1016" s="84" t="s">
        <v>79</v>
      </c>
      <c r="C1016" s="75">
        <v>221254</v>
      </c>
      <c r="D1016" s="75" t="s">
        <v>803</v>
      </c>
      <c r="E1016" s="85">
        <v>7899306026349</v>
      </c>
      <c r="F1016" s="86" t="s">
        <v>804</v>
      </c>
      <c r="G1016" s="75" t="s">
        <v>24</v>
      </c>
      <c r="H1016" s="75">
        <v>570</v>
      </c>
      <c r="I1016" s="87" t="s">
        <v>768</v>
      </c>
      <c r="J1016" s="75" t="s">
        <v>101</v>
      </c>
      <c r="K1016" s="88" t="s">
        <v>84</v>
      </c>
      <c r="L1016" s="88">
        <v>1</v>
      </c>
      <c r="M1016" s="88">
        <v>0</v>
      </c>
      <c r="N1016" s="75" t="s">
        <v>85</v>
      </c>
      <c r="O1016" s="75" t="s">
        <v>86</v>
      </c>
      <c r="P1016" s="89"/>
      <c r="Q1016" s="90">
        <f>(17/100+7.6/100+1.65/100)*P1016</f>
        <v>0</v>
      </c>
      <c r="R1016" s="90"/>
      <c r="S1016" s="90"/>
      <c r="T1016" s="90"/>
      <c r="U1016" s="90"/>
      <c r="V1016" s="90">
        <f>+P1016-Q1016+R1016+S1016+T1016+U1016</f>
        <v>0</v>
      </c>
      <c r="W1016" s="91">
        <f>(1.02/100)</f>
        <v>1.02E-2</v>
      </c>
      <c r="X1016" s="91">
        <v>4.8E-3</v>
      </c>
      <c r="Y1016" s="91">
        <v>0.17</v>
      </c>
      <c r="Z1016" s="91">
        <v>1.65E-2</v>
      </c>
      <c r="AA1016" s="91">
        <v>7.6E-2</v>
      </c>
      <c r="AB1016" s="91">
        <f>SUM(W1016:AA1016)</f>
        <v>0.2775</v>
      </c>
      <c r="AC1016" s="75">
        <v>1</v>
      </c>
      <c r="AD1016" s="92">
        <f>IF(AL1016="","",+AC1016*AL1016)</f>
      </c>
      <c r="AE1016" s="93">
        <f>IF(AL1016="","",+AL1016*AB1016)</f>
      </c>
      <c r="AF1016" s="92">
        <f>IF(AL1016="","",+AL1016-AE1016)</f>
      </c>
      <c r="AG1016" s="93">
        <f>+V1016</f>
        <v>0</v>
      </c>
      <c r="AH1016" s="92">
        <f>IF(AF1016="","",+AF1016-AG1016)</f>
      </c>
      <c r="AI1016" s="92">
        <f>IF(AH1016="","",+AH1016*AC1016)</f>
      </c>
      <c r="AJ1016" s="93"/>
      <c r="AK1016" s="94">
        <v>0.33</v>
      </c>
      <c r="AL1016" s="93">
        <f>IF(V1016=0,"",V1016/(1-AB1016-AK1016))</f>
      </c>
      <c r="AM1016" s="95">
        <v>0.33</v>
      </c>
      <c r="AN1016" s="93">
        <f>IF(V1016=0,"",V1016/(1-AB1016-AM1016))</f>
      </c>
      <c r="AO1016" s="96">
        <v>1.2</v>
      </c>
      <c r="AP1016" s="93">
        <f>IF(BD!AJ1016="","",BD!AJ1016*BD!AO1016)</f>
      </c>
      <c r="AQ1016" s="91">
        <f>BD!AM1016/BD!AK1016-1</f>
        <v>0</v>
      </c>
      <c r="AR1016" s="91">
        <f>IF(BD!AN1016="","",IF(BD!AJ1016="","",BD!AN1016/BD!AJ1016-1))</f>
      </c>
      <c r="AS1016" s="91">
        <f>IF(BD!AN1016="","",IF(BD!AN1016&lt;BD!AL1016,"ABAIXO DA META","DENTRO DA META"))</f>
      </c>
      <c r="AT1016" s="91" t="str">
        <f>IF(BD!AJ1016="","EM ANÁLISE",IF(BD!AP1016&gt;=BD!AN1016,"GO", "NO GO"))</f>
        <v>EM ANÁLISE</v>
      </c>
      <c r="AU1016" s="97">
        <f>IF(AN1016="","",+BD!$AN1016-AJ1016)</f>
      </c>
      <c r="AV1016" s="98"/>
      <c r="AW1016" s="90">
        <f>BD!P1016*BD!AC1016</f>
        <v>0</v>
      </c>
      <c r="AX1016" s="90">
        <f>BD!V1016*BD!AC1016</f>
        <v>0</v>
      </c>
      <c r="AY1016" s="90">
        <f>IF(BD!AN1016="","",BD!AN1016*BD!AC1016)</f>
      </c>
      <c r="AZ1016" s="75" t="s">
        <v>123</v>
      </c>
      <c r="BA1016" s="75"/>
      <c r="BB1016" s="75"/>
      <c r="BC1016" s="75"/>
      <c r="BD1016" s="104"/>
      <c r="BE1016" s="104"/>
      <c r="BF1016" s="101"/>
      <c r="BG1016" s="101"/>
      <c r="BH1016" s="101"/>
      <c r="BI1016" s="101"/>
      <c r="BJ1016" s="101"/>
      <c r="BK1016" s="101"/>
      <c r="BL1016" s="101"/>
      <c r="BM1016" s="101"/>
      <c r="BN1016" s="101"/>
      <c r="BO1016" s="103"/>
      <c r="BP1016" s="101"/>
      <c r="BQ1016" s="101"/>
      <c r="BR1016" s="101"/>
      <c r="BS1016" s="101"/>
      <c r="BT1016" s="101"/>
      <c r="BU1016" s="101"/>
      <c r="BV1016" s="101"/>
      <c r="BW1016" s="101"/>
      <c r="BX1016" s="101"/>
      <c r="BY1016" s="101"/>
      <c r="BZ1016" s="101"/>
      <c r="CA1016" s="101"/>
      <c r="CB1016" s="101"/>
      <c r="CC1016" s="101"/>
      <c r="CD1016" s="101"/>
      <c r="CE1016" s="101"/>
      <c r="CF1016" s="101"/>
      <c r="CG1016" s="37" t="e">
        <f>VLOOKUP(Table_1[[#This Row],[EAN]],'[1]Planilha1'!$E:$R,13,0)</f>
        <v>#N/A</v>
      </c>
      <c r="CI1016" s="188">
        <f>IF(Table_1[[#This Row],[STATUS MERCADO]]="GO",Table_1[[#This Row],[M. BRUTA TOTAL]],0)</f>
        <v>0</v>
      </c>
      <c r="CJ1016" s="188">
        <f>IF(Table_1[[#This Row],[STATUS MERCADO]]="GO",Table_1[[#This Row],[PV UNIT. REALIZADO]]*Table_1[[#This Row],[QUANTIDADE]],0)</f>
        <v>0</v>
      </c>
    </row>
    <row r="1017" ht="15" hidden="1">
      <c r="A1017" s="7"/>
      <c r="B1017" s="84" t="s">
        <v>79</v>
      </c>
      <c r="C1017" s="75">
        <v>221255</v>
      </c>
      <c r="D1017" s="75" t="s">
        <v>805</v>
      </c>
      <c r="E1017" s="85">
        <v>7899306002145</v>
      </c>
      <c r="F1017" s="86" t="s">
        <v>806</v>
      </c>
      <c r="G1017" s="75" t="s">
        <v>24</v>
      </c>
      <c r="H1017" s="75">
        <v>570</v>
      </c>
      <c r="I1017" s="87" t="s">
        <v>768</v>
      </c>
      <c r="J1017" s="75" t="s">
        <v>101</v>
      </c>
      <c r="K1017" s="88" t="s">
        <v>84</v>
      </c>
      <c r="L1017" s="88">
        <v>12</v>
      </c>
      <c r="M1017" s="88">
        <v>0</v>
      </c>
      <c r="N1017" s="75" t="s">
        <v>85</v>
      </c>
      <c r="O1017" s="75" t="s">
        <v>86</v>
      </c>
      <c r="P1017" s="89"/>
      <c r="Q1017" s="90">
        <f>(17/100+7.6/100+1.65/100)*P1017</f>
        <v>0</v>
      </c>
      <c r="R1017" s="90"/>
      <c r="S1017" s="90"/>
      <c r="T1017" s="90"/>
      <c r="U1017" s="90"/>
      <c r="V1017" s="90">
        <f>+P1017-Q1017+R1017+S1017+T1017+U1017</f>
        <v>0</v>
      </c>
      <c r="W1017" s="91">
        <f>(1.02/100)</f>
        <v>1.02E-2</v>
      </c>
      <c r="X1017" s="91">
        <v>4.8E-3</v>
      </c>
      <c r="Y1017" s="91">
        <v>0.17</v>
      </c>
      <c r="Z1017" s="91">
        <v>1.65E-2</v>
      </c>
      <c r="AA1017" s="91">
        <v>7.6E-2</v>
      </c>
      <c r="AB1017" s="91">
        <f>SUM(W1017:AA1017)</f>
        <v>0.2775</v>
      </c>
      <c r="AC1017" s="75">
        <v>12</v>
      </c>
      <c r="AD1017" s="92">
        <f>IF(AL1017="","",+AC1017*AL1017)</f>
      </c>
      <c r="AE1017" s="93">
        <f>IF(AL1017="","",+AL1017*AB1017)</f>
      </c>
      <c r="AF1017" s="92">
        <f>IF(AL1017="","",+AL1017-AE1017)</f>
      </c>
      <c r="AG1017" s="93">
        <f>+V1017</f>
        <v>0</v>
      </c>
      <c r="AH1017" s="92">
        <f>IF(AF1017="","",+AF1017-AG1017)</f>
      </c>
      <c r="AI1017" s="92">
        <f>IF(AH1017="","",+AH1017*AC1017)</f>
      </c>
      <c r="AJ1017" s="93"/>
      <c r="AK1017" s="94">
        <v>0.33</v>
      </c>
      <c r="AL1017" s="93">
        <f>IF(V1017=0,"",V1017/(1-AB1017-AK1017))</f>
      </c>
      <c r="AM1017" s="95">
        <v>0.33</v>
      </c>
      <c r="AN1017" s="93">
        <f>IF(V1017=0,"",V1017/(1-AB1017-AM1017))</f>
      </c>
      <c r="AO1017" s="96">
        <v>1.2</v>
      </c>
      <c r="AP1017" s="93">
        <f>IF(BD!AJ1017="","",BD!AJ1017*BD!AO1017)</f>
      </c>
      <c r="AQ1017" s="91">
        <f>BD!AM1017/BD!AK1017-1</f>
        <v>0</v>
      </c>
      <c r="AR1017" s="91">
        <f>IF(BD!AN1017="","",IF(BD!AJ1017="","",BD!AN1017/BD!AJ1017-1))</f>
      </c>
      <c r="AS1017" s="91">
        <f>IF(BD!AN1017="","",IF(BD!AN1017&lt;BD!AL1017,"ABAIXO DA META","DENTRO DA META"))</f>
      </c>
      <c r="AT1017" s="91" t="str">
        <f>IF(BD!AJ1017="","EM ANÁLISE",IF(BD!AP1017&gt;=BD!AN1017,"GO", "NO GO"))</f>
        <v>EM ANÁLISE</v>
      </c>
      <c r="AU1017" s="97">
        <f>IF(AN1017="","",+BD!$AN1017-AJ1017)</f>
      </c>
      <c r="AV1017" s="98"/>
      <c r="AW1017" s="90">
        <f>BD!P1017*BD!AC1017</f>
        <v>0</v>
      </c>
      <c r="AX1017" s="90">
        <f>BD!V1017*BD!AC1017</f>
        <v>0</v>
      </c>
      <c r="AY1017" s="90">
        <f>IF(BD!AN1017="","",BD!AN1017*BD!AC1017)</f>
      </c>
      <c r="AZ1017" s="75" t="s">
        <v>123</v>
      </c>
      <c r="BA1017" s="75"/>
      <c r="BB1017" s="75"/>
      <c r="BC1017" s="75"/>
      <c r="BD1017" s="104"/>
      <c r="BE1017" s="104"/>
      <c r="BF1017" s="101"/>
      <c r="BG1017" s="101"/>
      <c r="BH1017" s="101"/>
      <c r="BI1017" s="101"/>
      <c r="BJ1017" s="101"/>
      <c r="BK1017" s="101"/>
      <c r="BL1017" s="101"/>
      <c r="BM1017" s="101"/>
      <c r="BN1017" s="101"/>
      <c r="BO1017" s="103"/>
      <c r="BP1017" s="101"/>
      <c r="BQ1017" s="101"/>
      <c r="BR1017" s="101"/>
      <c r="BS1017" s="101"/>
      <c r="BT1017" s="101"/>
      <c r="BU1017" s="101"/>
      <c r="BV1017" s="101"/>
      <c r="BW1017" s="101"/>
      <c r="BX1017" s="101"/>
      <c r="BY1017" s="101"/>
      <c r="BZ1017" s="101"/>
      <c r="CA1017" s="101"/>
      <c r="CB1017" s="101"/>
      <c r="CC1017" s="101"/>
      <c r="CD1017" s="101"/>
      <c r="CE1017" s="101"/>
      <c r="CF1017" s="101"/>
      <c r="CG1017" s="37" t="e">
        <f>VLOOKUP(Table_1[[#This Row],[EAN]],'[1]Planilha1'!$E:$R,13,0)</f>
        <v>#N/A</v>
      </c>
      <c r="CI1017" s="188">
        <f>IF(Table_1[[#This Row],[STATUS MERCADO]]="GO",Table_1[[#This Row],[M. BRUTA TOTAL]],0)</f>
        <v>0</v>
      </c>
      <c r="CJ1017" s="188">
        <f>IF(Table_1[[#This Row],[STATUS MERCADO]]="GO",Table_1[[#This Row],[PV UNIT. REALIZADO]]*Table_1[[#This Row],[QUANTIDADE]],0)</f>
        <v>0</v>
      </c>
    </row>
    <row r="1018" ht="15" hidden="1">
      <c r="A1018" s="7"/>
      <c r="B1018" s="84" t="s">
        <v>79</v>
      </c>
      <c r="C1018" s="75">
        <v>221256</v>
      </c>
      <c r="D1018" s="75" t="s">
        <v>807</v>
      </c>
      <c r="E1018" s="85">
        <v>7899306002206</v>
      </c>
      <c r="F1018" s="86" t="s">
        <v>808</v>
      </c>
      <c r="G1018" s="75" t="s">
        <v>24</v>
      </c>
      <c r="H1018" s="75">
        <v>570</v>
      </c>
      <c r="I1018" s="87" t="s">
        <v>768</v>
      </c>
      <c r="J1018" s="75" t="s">
        <v>101</v>
      </c>
      <c r="K1018" s="88" t="s">
        <v>84</v>
      </c>
      <c r="L1018" s="88">
        <v>12</v>
      </c>
      <c r="M1018" s="88">
        <v>0</v>
      </c>
      <c r="N1018" s="75" t="s">
        <v>85</v>
      </c>
      <c r="O1018" s="75" t="s">
        <v>86</v>
      </c>
      <c r="P1018" s="89"/>
      <c r="Q1018" s="90">
        <f>(17/100+7.6/100+1.65/100)*P1018</f>
        <v>0</v>
      </c>
      <c r="R1018" s="90"/>
      <c r="S1018" s="90"/>
      <c r="T1018" s="90"/>
      <c r="U1018" s="90"/>
      <c r="V1018" s="90">
        <f>+P1018-Q1018+R1018+S1018+T1018+U1018</f>
        <v>0</v>
      </c>
      <c r="W1018" s="91">
        <f>(1.02/100)</f>
        <v>1.02E-2</v>
      </c>
      <c r="X1018" s="91">
        <v>4.8E-3</v>
      </c>
      <c r="Y1018" s="91">
        <v>0.17</v>
      </c>
      <c r="Z1018" s="91">
        <v>1.65E-2</v>
      </c>
      <c r="AA1018" s="91">
        <v>7.6E-2</v>
      </c>
      <c r="AB1018" s="91">
        <f>SUM(W1018:AA1018)</f>
        <v>0.2775</v>
      </c>
      <c r="AC1018" s="75">
        <v>12</v>
      </c>
      <c r="AD1018" s="92">
        <f>IF(AL1018="","",+AC1018*AL1018)</f>
      </c>
      <c r="AE1018" s="93">
        <f>IF(AL1018="","",+AL1018*AB1018)</f>
      </c>
      <c r="AF1018" s="92">
        <f>IF(AL1018="","",+AL1018-AE1018)</f>
      </c>
      <c r="AG1018" s="93">
        <f>+V1018</f>
        <v>0</v>
      </c>
      <c r="AH1018" s="92">
        <f>IF(AF1018="","",+AF1018-AG1018)</f>
      </c>
      <c r="AI1018" s="92">
        <f>IF(AH1018="","",+AH1018*AC1018)</f>
      </c>
      <c r="AJ1018" s="93"/>
      <c r="AK1018" s="94">
        <v>0.33</v>
      </c>
      <c r="AL1018" s="93">
        <f>IF(V1018=0,"",V1018/(1-AB1018-AK1018))</f>
      </c>
      <c r="AM1018" s="95">
        <v>0.33</v>
      </c>
      <c r="AN1018" s="93">
        <f>IF(V1018=0,"",V1018/(1-AB1018-AM1018))</f>
      </c>
      <c r="AO1018" s="96">
        <v>1.2</v>
      </c>
      <c r="AP1018" s="93">
        <f>IF(BD!AJ1018="","",BD!AJ1018*BD!AO1018)</f>
      </c>
      <c r="AQ1018" s="91">
        <f>BD!AM1018/BD!AK1018-1</f>
        <v>0</v>
      </c>
      <c r="AR1018" s="91">
        <f>IF(BD!AN1018="","",IF(BD!AJ1018="","",BD!AN1018/BD!AJ1018-1))</f>
      </c>
      <c r="AS1018" s="91">
        <f>IF(BD!AN1018="","",IF(BD!AN1018&lt;BD!AL1018,"ABAIXO DA META","DENTRO DA META"))</f>
      </c>
      <c r="AT1018" s="91" t="str">
        <f>IF(BD!AJ1018="","EM ANÁLISE",IF(BD!AP1018&gt;=BD!AN1018,"GO", "NO GO"))</f>
        <v>EM ANÁLISE</v>
      </c>
      <c r="AU1018" s="97">
        <f>IF(AN1018="","",+BD!$AN1018-AJ1018)</f>
      </c>
      <c r="AV1018" s="98"/>
      <c r="AW1018" s="90">
        <f>BD!P1018*BD!AC1018</f>
        <v>0</v>
      </c>
      <c r="AX1018" s="90">
        <f>BD!V1018*BD!AC1018</f>
        <v>0</v>
      </c>
      <c r="AY1018" s="90">
        <f>IF(BD!AN1018="","",BD!AN1018*BD!AC1018)</f>
      </c>
      <c r="AZ1018" s="75" t="s">
        <v>123</v>
      </c>
      <c r="BA1018" s="75"/>
      <c r="BB1018" s="75"/>
      <c r="BC1018" s="75"/>
      <c r="BD1018" s="104"/>
      <c r="BE1018" s="104"/>
      <c r="BF1018" s="101"/>
      <c r="BG1018" s="101"/>
      <c r="BH1018" s="101"/>
      <c r="BI1018" s="101"/>
      <c r="BJ1018" s="101"/>
      <c r="BK1018" s="101"/>
      <c r="BL1018" s="101"/>
      <c r="BM1018" s="101"/>
      <c r="BN1018" s="101"/>
      <c r="BO1018" s="103"/>
      <c r="BP1018" s="101"/>
      <c r="BQ1018" s="101"/>
      <c r="BR1018" s="101"/>
      <c r="BS1018" s="101"/>
      <c r="BT1018" s="101"/>
      <c r="BU1018" s="101"/>
      <c r="BV1018" s="101"/>
      <c r="BW1018" s="101"/>
      <c r="BX1018" s="101"/>
      <c r="BY1018" s="101"/>
      <c r="BZ1018" s="101"/>
      <c r="CA1018" s="101"/>
      <c r="CB1018" s="101"/>
      <c r="CC1018" s="101"/>
      <c r="CD1018" s="101"/>
      <c r="CE1018" s="101"/>
      <c r="CF1018" s="101"/>
      <c r="CG1018" s="37" t="e">
        <f>VLOOKUP(Table_1[[#This Row],[EAN]],'[1]Planilha1'!$E:$R,13,0)</f>
        <v>#N/A</v>
      </c>
      <c r="CI1018" s="188">
        <f>IF(Table_1[[#This Row],[STATUS MERCADO]]="GO",Table_1[[#This Row],[M. BRUTA TOTAL]],0)</f>
        <v>0</v>
      </c>
      <c r="CJ1018" s="188">
        <f>IF(Table_1[[#This Row],[STATUS MERCADO]]="GO",Table_1[[#This Row],[PV UNIT. REALIZADO]]*Table_1[[#This Row],[QUANTIDADE]],0)</f>
        <v>0</v>
      </c>
    </row>
    <row r="1019" ht="15" hidden="1">
      <c r="A1019" s="7"/>
      <c r="B1019" s="84" t="s">
        <v>79</v>
      </c>
      <c r="C1019" s="75">
        <v>221257</v>
      </c>
      <c r="D1019" s="75" t="s">
        <v>809</v>
      </c>
      <c r="E1019" s="85">
        <v>7899306002176</v>
      </c>
      <c r="F1019" s="86" t="s">
        <v>810</v>
      </c>
      <c r="G1019" s="75" t="s">
        <v>24</v>
      </c>
      <c r="H1019" s="75">
        <v>570</v>
      </c>
      <c r="I1019" s="87" t="s">
        <v>768</v>
      </c>
      <c r="J1019" s="75" t="s">
        <v>101</v>
      </c>
      <c r="K1019" s="88" t="s">
        <v>84</v>
      </c>
      <c r="L1019" s="88">
        <v>12</v>
      </c>
      <c r="M1019" s="88">
        <v>0</v>
      </c>
      <c r="N1019" s="75" t="s">
        <v>85</v>
      </c>
      <c r="O1019" s="75" t="s">
        <v>86</v>
      </c>
      <c r="P1019" s="89"/>
      <c r="Q1019" s="90">
        <f>(17/100+7.6/100+1.65/100)*P1019</f>
        <v>0</v>
      </c>
      <c r="R1019" s="90"/>
      <c r="S1019" s="90"/>
      <c r="T1019" s="90"/>
      <c r="U1019" s="90"/>
      <c r="V1019" s="90">
        <f>+P1019-Q1019+R1019+S1019+T1019+U1019</f>
        <v>0</v>
      </c>
      <c r="W1019" s="91">
        <f>(1.02/100)</f>
        <v>1.02E-2</v>
      </c>
      <c r="X1019" s="91">
        <v>4.8E-3</v>
      </c>
      <c r="Y1019" s="91">
        <v>0.17</v>
      </c>
      <c r="Z1019" s="91">
        <v>1.65E-2</v>
      </c>
      <c r="AA1019" s="91">
        <v>7.6E-2</v>
      </c>
      <c r="AB1019" s="91">
        <f>SUM(W1019:AA1019)</f>
        <v>0.2775</v>
      </c>
      <c r="AC1019" s="75">
        <v>12</v>
      </c>
      <c r="AD1019" s="92">
        <f>IF(AL1019="","",+AC1019*AL1019)</f>
      </c>
      <c r="AE1019" s="93">
        <f>IF(AL1019="","",+AL1019*AB1019)</f>
      </c>
      <c r="AF1019" s="92">
        <f>IF(AL1019="","",+AL1019-AE1019)</f>
      </c>
      <c r="AG1019" s="93">
        <f>+V1019</f>
        <v>0</v>
      </c>
      <c r="AH1019" s="92">
        <f>IF(AF1019="","",+AF1019-AG1019)</f>
      </c>
      <c r="AI1019" s="92">
        <f>IF(AH1019="","",+AH1019*AC1019)</f>
      </c>
      <c r="AJ1019" s="93"/>
      <c r="AK1019" s="94">
        <v>0.33</v>
      </c>
      <c r="AL1019" s="93">
        <f>IF(V1019=0,"",V1019/(1-AB1019-AK1019))</f>
      </c>
      <c r="AM1019" s="95">
        <v>0.33</v>
      </c>
      <c r="AN1019" s="93">
        <f>IF(V1019=0,"",V1019/(1-AB1019-AM1019))</f>
      </c>
      <c r="AO1019" s="96">
        <v>1.2</v>
      </c>
      <c r="AP1019" s="93">
        <f>IF(BD!AJ1019="","",BD!AJ1019*BD!AO1019)</f>
      </c>
      <c r="AQ1019" s="91">
        <f>BD!AM1019/BD!AK1019-1</f>
        <v>0</v>
      </c>
      <c r="AR1019" s="91">
        <f>IF(BD!AN1019="","",IF(BD!AJ1019="","",BD!AN1019/BD!AJ1019-1))</f>
      </c>
      <c r="AS1019" s="91">
        <f>IF(BD!AN1019="","",IF(BD!AN1019&lt;BD!AL1019,"ABAIXO DA META","DENTRO DA META"))</f>
      </c>
      <c r="AT1019" s="91" t="str">
        <f>IF(BD!AJ1019="","EM ANÁLISE",IF(BD!AP1019&gt;=BD!AN1019,"GO", "NO GO"))</f>
        <v>EM ANÁLISE</v>
      </c>
      <c r="AU1019" s="97">
        <f>IF(AN1019="","",+BD!$AN1019-AJ1019)</f>
      </c>
      <c r="AV1019" s="98"/>
      <c r="AW1019" s="90">
        <f>BD!P1019*BD!AC1019</f>
        <v>0</v>
      </c>
      <c r="AX1019" s="90">
        <f>BD!V1019*BD!AC1019</f>
        <v>0</v>
      </c>
      <c r="AY1019" s="90">
        <f>IF(BD!AN1019="","",BD!AN1019*BD!AC1019)</f>
      </c>
      <c r="AZ1019" s="75" t="s">
        <v>123</v>
      </c>
      <c r="BA1019" s="75"/>
      <c r="BB1019" s="75"/>
      <c r="BC1019" s="75"/>
      <c r="BD1019" s="104"/>
      <c r="BE1019" s="104"/>
      <c r="BF1019" s="101"/>
      <c r="BG1019" s="101"/>
      <c r="BH1019" s="101"/>
      <c r="BI1019" s="101"/>
      <c r="BJ1019" s="101"/>
      <c r="BK1019" s="101"/>
      <c r="BL1019" s="101"/>
      <c r="BM1019" s="101"/>
      <c r="BN1019" s="101"/>
      <c r="BO1019" s="103"/>
      <c r="BP1019" s="101"/>
      <c r="BQ1019" s="101"/>
      <c r="BR1019" s="101"/>
      <c r="BS1019" s="101"/>
      <c r="BT1019" s="101"/>
      <c r="BU1019" s="101"/>
      <c r="BV1019" s="101"/>
      <c r="BW1019" s="101"/>
      <c r="BX1019" s="101"/>
      <c r="BY1019" s="101"/>
      <c r="BZ1019" s="101"/>
      <c r="CA1019" s="101"/>
      <c r="CB1019" s="101"/>
      <c r="CC1019" s="101"/>
      <c r="CD1019" s="101"/>
      <c r="CE1019" s="101"/>
      <c r="CF1019" s="101"/>
      <c r="CG1019" s="37" t="e">
        <f>VLOOKUP(Table_1[[#This Row],[EAN]],'[1]Planilha1'!$E:$R,13,0)</f>
        <v>#N/A</v>
      </c>
      <c r="CI1019" s="188">
        <f>IF(Table_1[[#This Row],[STATUS MERCADO]]="GO",Table_1[[#This Row],[M. BRUTA TOTAL]],0)</f>
        <v>0</v>
      </c>
      <c r="CJ1019" s="188">
        <f>IF(Table_1[[#This Row],[STATUS MERCADO]]="GO",Table_1[[#This Row],[PV UNIT. REALIZADO]]*Table_1[[#This Row],[QUANTIDADE]],0)</f>
        <v>0</v>
      </c>
    </row>
    <row r="1020" ht="15" hidden="1">
      <c r="A1020" s="7"/>
      <c r="B1020" s="84" t="s">
        <v>79</v>
      </c>
      <c r="C1020" s="75">
        <v>221258</v>
      </c>
      <c r="D1020" s="75">
        <v>10159239</v>
      </c>
      <c r="E1020" s="85">
        <v>7896029010532</v>
      </c>
      <c r="F1020" s="86" t="s">
        <v>811</v>
      </c>
      <c r="G1020" s="75" t="s">
        <v>24</v>
      </c>
      <c r="H1020" s="75">
        <v>570</v>
      </c>
      <c r="I1020" s="87" t="s">
        <v>768</v>
      </c>
      <c r="J1020" s="75" t="s">
        <v>101</v>
      </c>
      <c r="K1020" s="88" t="s">
        <v>84</v>
      </c>
      <c r="L1020" s="88">
        <v>1</v>
      </c>
      <c r="M1020" s="88">
        <v>0</v>
      </c>
      <c r="N1020" s="75" t="s">
        <v>85</v>
      </c>
      <c r="O1020" s="75" t="s">
        <v>114</v>
      </c>
      <c r="P1020" s="89"/>
      <c r="Q1020" s="90">
        <f>(17/100+7.6/100+1.65/100)*P1020</f>
        <v>0</v>
      </c>
      <c r="R1020" s="90"/>
      <c r="S1020" s="90"/>
      <c r="T1020" s="90"/>
      <c r="U1020" s="90"/>
      <c r="V1020" s="90">
        <f>+P1020-Q1020+R1020+S1020+T1020+U1020</f>
        <v>0</v>
      </c>
      <c r="W1020" s="91">
        <f>(1.02/100)</f>
        <v>1.02E-2</v>
      </c>
      <c r="X1020" s="91">
        <v>4.8E-3</v>
      </c>
      <c r="Y1020" s="91">
        <v>0.17</v>
      </c>
      <c r="Z1020" s="91">
        <v>1.65E-2</v>
      </c>
      <c r="AA1020" s="91">
        <v>7.6E-2</v>
      </c>
      <c r="AB1020" s="91">
        <f>SUM(W1020:AA1020)</f>
        <v>0.2775</v>
      </c>
      <c r="AC1020" s="75">
        <v>1</v>
      </c>
      <c r="AD1020" s="92">
        <f>IF(AL1020="","",+AC1020*AL1020)</f>
      </c>
      <c r="AE1020" s="93">
        <f>IF(AL1020="","",+AL1020*AB1020)</f>
      </c>
      <c r="AF1020" s="92">
        <f>IF(AL1020="","",+AL1020-AE1020)</f>
      </c>
      <c r="AG1020" s="93">
        <f>+V1020</f>
        <v>0</v>
      </c>
      <c r="AH1020" s="92">
        <f>IF(AF1020="","",+AF1020-AG1020)</f>
      </c>
      <c r="AI1020" s="92">
        <f>IF(AH1020="","",+AH1020*AC1020)</f>
      </c>
      <c r="AJ1020" s="93"/>
      <c r="AK1020" s="94">
        <v>0.33</v>
      </c>
      <c r="AL1020" s="93">
        <f>IF(V1020=0,"",V1020/(1-AB1020-AK1020))</f>
      </c>
      <c r="AM1020" s="95">
        <v>0.33</v>
      </c>
      <c r="AN1020" s="93">
        <f>IF(V1020=0,"",V1020/(1-AB1020-AM1020))</f>
      </c>
      <c r="AO1020" s="96">
        <v>1.2</v>
      </c>
      <c r="AP1020" s="93">
        <f>IF(BD!AJ1020="","",BD!AJ1020*BD!AO1020)</f>
      </c>
      <c r="AQ1020" s="91">
        <f>BD!AM1020/BD!AK1020-1</f>
        <v>0</v>
      </c>
      <c r="AR1020" s="91">
        <f>IF(BD!AN1020="","",IF(BD!AJ1020="","",BD!AN1020/BD!AJ1020-1))</f>
      </c>
      <c r="AS1020" s="91">
        <f>IF(BD!AN1020="","",IF(BD!AN1020&lt;BD!AL1020,"ABAIXO DA META","DENTRO DA META"))</f>
      </c>
      <c r="AT1020" s="91" t="str">
        <f>IF(BD!AJ1020="","EM ANÁLISE",IF(BD!AP1020&gt;=BD!AN1020,"GO", "NO GO"))</f>
        <v>EM ANÁLISE</v>
      </c>
      <c r="AU1020" s="97">
        <f>IF(AN1020="","",+BD!$AN1020-AJ1020)</f>
      </c>
      <c r="AV1020" s="98"/>
      <c r="AW1020" s="90">
        <f>BD!P1020*BD!AC1020</f>
        <v>0</v>
      </c>
      <c r="AX1020" s="90">
        <f>BD!V1020*BD!AC1020</f>
        <v>0</v>
      </c>
      <c r="AY1020" s="90">
        <f>IF(BD!AN1020="","",BD!AN1020*BD!AC1020)</f>
      </c>
      <c r="AZ1020" s="75" t="s">
        <v>123</v>
      </c>
      <c r="BA1020" s="75" t="s">
        <v>115</v>
      </c>
      <c r="BB1020" s="75">
        <v>1</v>
      </c>
      <c r="BC1020" s="75" t="s">
        <v>116</v>
      </c>
      <c r="BD1020" s="104"/>
      <c r="BE1020" s="104"/>
      <c r="BF1020" s="101"/>
      <c r="BG1020" s="101"/>
      <c r="BH1020" s="101"/>
      <c r="BI1020" s="101"/>
      <c r="BJ1020" s="101"/>
      <c r="BK1020" s="101"/>
      <c r="BL1020" s="101"/>
      <c r="BM1020" s="101"/>
      <c r="BN1020" s="101"/>
      <c r="BO1020" s="103"/>
      <c r="BP1020" s="101"/>
      <c r="BQ1020" s="101"/>
      <c r="BR1020" s="101"/>
      <c r="BS1020" s="101"/>
      <c r="BT1020" s="101"/>
      <c r="BU1020" s="101"/>
      <c r="BV1020" s="101"/>
      <c r="BW1020" s="101"/>
      <c r="BX1020" s="101"/>
      <c r="BY1020" s="101"/>
      <c r="BZ1020" s="101"/>
      <c r="CA1020" s="101"/>
      <c r="CB1020" s="101"/>
      <c r="CC1020" s="101"/>
      <c r="CD1020" s="101"/>
      <c r="CE1020" s="101"/>
      <c r="CF1020" s="101"/>
      <c r="CG1020" s="37" t="e">
        <f>VLOOKUP(Table_1[[#This Row],[EAN]],'[1]Planilha1'!$E:$R,13,0)</f>
        <v>#N/A</v>
      </c>
      <c r="CI1020" s="188">
        <f>IF(Table_1[[#This Row],[STATUS MERCADO]]="GO",Table_1[[#This Row],[M. BRUTA TOTAL]],0)</f>
        <v>0</v>
      </c>
      <c r="CJ1020" s="188">
        <f>IF(Table_1[[#This Row],[STATUS MERCADO]]="GO",Table_1[[#This Row],[PV UNIT. REALIZADO]]*Table_1[[#This Row],[QUANTIDADE]],0)</f>
        <v>0</v>
      </c>
    </row>
    <row r="1021" ht="15" hidden="1">
      <c r="A1021" s="7"/>
      <c r="B1021" s="84" t="s">
        <v>79</v>
      </c>
      <c r="C1021" s="75">
        <v>221259</v>
      </c>
      <c r="D1021" s="75">
        <v>10118456</v>
      </c>
      <c r="E1021" s="85">
        <v>7896029074626</v>
      </c>
      <c r="F1021" s="86" t="s">
        <v>812</v>
      </c>
      <c r="G1021" s="75" t="s">
        <v>24</v>
      </c>
      <c r="H1021" s="75">
        <v>570</v>
      </c>
      <c r="I1021" s="87" t="s">
        <v>768</v>
      </c>
      <c r="J1021" s="75" t="s">
        <v>101</v>
      </c>
      <c r="K1021" s="88" t="s">
        <v>84</v>
      </c>
      <c r="L1021" s="88">
        <v>1</v>
      </c>
      <c r="M1021" s="88">
        <v>0</v>
      </c>
      <c r="N1021" s="75" t="s">
        <v>85</v>
      </c>
      <c r="O1021" s="75" t="s">
        <v>114</v>
      </c>
      <c r="P1021" s="89"/>
      <c r="Q1021" s="90">
        <f>(17/100+7.6/100+1.65/100)*P1021</f>
        <v>0</v>
      </c>
      <c r="R1021" s="90"/>
      <c r="S1021" s="90"/>
      <c r="T1021" s="90"/>
      <c r="U1021" s="90"/>
      <c r="V1021" s="90">
        <f>+P1021-Q1021+R1021+S1021+T1021+U1021</f>
        <v>0</v>
      </c>
      <c r="W1021" s="91">
        <f>(1.02/100)</f>
        <v>1.02E-2</v>
      </c>
      <c r="X1021" s="91">
        <v>4.8E-3</v>
      </c>
      <c r="Y1021" s="91">
        <v>0.17</v>
      </c>
      <c r="Z1021" s="91">
        <v>1.65E-2</v>
      </c>
      <c r="AA1021" s="91">
        <v>7.6E-2</v>
      </c>
      <c r="AB1021" s="91">
        <f>SUM(W1021:AA1021)</f>
        <v>0.2775</v>
      </c>
      <c r="AC1021" s="75">
        <v>1</v>
      </c>
      <c r="AD1021" s="92">
        <f>IF(AL1021="","",+AC1021*AL1021)</f>
      </c>
      <c r="AE1021" s="93">
        <f>IF(AL1021="","",+AL1021*AB1021)</f>
      </c>
      <c r="AF1021" s="92">
        <f>IF(AL1021="","",+AL1021-AE1021)</f>
      </c>
      <c r="AG1021" s="93">
        <f>+V1021</f>
        <v>0</v>
      </c>
      <c r="AH1021" s="92">
        <f>IF(AF1021="","",+AF1021-AG1021)</f>
      </c>
      <c r="AI1021" s="92">
        <f>IF(AH1021="","",+AH1021*AC1021)</f>
      </c>
      <c r="AJ1021" s="93"/>
      <c r="AK1021" s="94">
        <v>0.33</v>
      </c>
      <c r="AL1021" s="93">
        <f>IF(V1021=0,"",V1021/(1-AB1021-AK1021))</f>
      </c>
      <c r="AM1021" s="95">
        <v>0.33</v>
      </c>
      <c r="AN1021" s="93">
        <f>IF(V1021=0,"",V1021/(1-AB1021-AM1021))</f>
      </c>
      <c r="AO1021" s="96">
        <v>1.2</v>
      </c>
      <c r="AP1021" s="93">
        <f>IF(BD!AJ1021="","",BD!AJ1021*BD!AO1021)</f>
      </c>
      <c r="AQ1021" s="91">
        <f>BD!AM1021/BD!AK1021-1</f>
        <v>0</v>
      </c>
      <c r="AR1021" s="91">
        <f>IF(BD!AN1021="","",IF(BD!AJ1021="","",BD!AN1021/BD!AJ1021-1))</f>
      </c>
      <c r="AS1021" s="91">
        <f>IF(BD!AN1021="","",IF(BD!AN1021&lt;BD!AL1021,"ABAIXO DA META","DENTRO DA META"))</f>
      </c>
      <c r="AT1021" s="91" t="str">
        <f>IF(BD!AJ1021="","EM ANÁLISE",IF(BD!AP1021&gt;=BD!AN1021,"GO", "NO GO"))</f>
        <v>EM ANÁLISE</v>
      </c>
      <c r="AU1021" s="97">
        <f>IF(AN1021="","",+BD!$AN1021-AJ1021)</f>
      </c>
      <c r="AV1021" s="98"/>
      <c r="AW1021" s="90">
        <f>BD!P1021*BD!AC1021</f>
        <v>0</v>
      </c>
      <c r="AX1021" s="90">
        <f>BD!V1021*BD!AC1021</f>
        <v>0</v>
      </c>
      <c r="AY1021" s="90">
        <f>IF(BD!AN1021="","",BD!AN1021*BD!AC1021)</f>
      </c>
      <c r="AZ1021" s="75" t="s">
        <v>123</v>
      </c>
      <c r="BA1021" s="75" t="s">
        <v>115</v>
      </c>
      <c r="BB1021" s="75">
        <v>1</v>
      </c>
      <c r="BC1021" s="75" t="s">
        <v>116</v>
      </c>
      <c r="BD1021" s="104"/>
      <c r="BE1021" s="104"/>
      <c r="BF1021" s="101"/>
      <c r="BG1021" s="101"/>
      <c r="BH1021" s="101"/>
      <c r="BI1021" s="101"/>
      <c r="BJ1021" s="101"/>
      <c r="BK1021" s="101"/>
      <c r="BL1021" s="101"/>
      <c r="BM1021" s="101"/>
      <c r="BN1021" s="101"/>
      <c r="BO1021" s="103"/>
      <c r="BP1021" s="101"/>
      <c r="BQ1021" s="101"/>
      <c r="BR1021" s="101"/>
      <c r="BS1021" s="101"/>
      <c r="BT1021" s="101"/>
      <c r="BU1021" s="101"/>
      <c r="BV1021" s="101"/>
      <c r="BW1021" s="101"/>
      <c r="BX1021" s="101"/>
      <c r="BY1021" s="101"/>
      <c r="BZ1021" s="101"/>
      <c r="CA1021" s="101"/>
      <c r="CB1021" s="101"/>
      <c r="CC1021" s="101"/>
      <c r="CD1021" s="101"/>
      <c r="CE1021" s="101"/>
      <c r="CF1021" s="101"/>
      <c r="CG1021" s="37" t="e">
        <f>VLOOKUP(Table_1[[#This Row],[EAN]],'[1]Planilha1'!$E:$R,13,0)</f>
        <v>#N/A</v>
      </c>
      <c r="CI1021" s="188">
        <f>IF(Table_1[[#This Row],[STATUS MERCADO]]="GO",Table_1[[#This Row],[M. BRUTA TOTAL]],0)</f>
        <v>0</v>
      </c>
      <c r="CJ1021" s="188">
        <f>IF(Table_1[[#This Row],[STATUS MERCADO]]="GO",Table_1[[#This Row],[PV UNIT. REALIZADO]]*Table_1[[#This Row],[QUANTIDADE]],0)</f>
        <v>0</v>
      </c>
    </row>
    <row r="1022" ht="15" hidden="1">
      <c r="A1022" s="7"/>
      <c r="B1022" s="84" t="s">
        <v>79</v>
      </c>
      <c r="C1022" s="75">
        <v>221260</v>
      </c>
      <c r="D1022" s="75">
        <v>10159372</v>
      </c>
      <c r="E1022" s="85">
        <v>7896029010549</v>
      </c>
      <c r="F1022" s="86" t="s">
        <v>813</v>
      </c>
      <c r="G1022" s="75" t="s">
        <v>24</v>
      </c>
      <c r="H1022" s="75">
        <v>570</v>
      </c>
      <c r="I1022" s="87" t="s">
        <v>768</v>
      </c>
      <c r="J1022" s="75" t="s">
        <v>101</v>
      </c>
      <c r="K1022" s="88" t="s">
        <v>84</v>
      </c>
      <c r="L1022" s="88">
        <v>1</v>
      </c>
      <c r="M1022" s="88">
        <v>0</v>
      </c>
      <c r="N1022" s="75" t="s">
        <v>85</v>
      </c>
      <c r="O1022" s="75" t="s">
        <v>114</v>
      </c>
      <c r="P1022" s="89"/>
      <c r="Q1022" s="90">
        <f>(17/100+7.6/100+1.65/100)*P1022</f>
        <v>0</v>
      </c>
      <c r="R1022" s="90"/>
      <c r="S1022" s="90"/>
      <c r="T1022" s="90"/>
      <c r="U1022" s="90"/>
      <c r="V1022" s="90">
        <f>+P1022-Q1022+R1022+S1022+T1022+U1022</f>
        <v>0</v>
      </c>
      <c r="W1022" s="91">
        <f>(1.02/100)</f>
        <v>1.02E-2</v>
      </c>
      <c r="X1022" s="91">
        <v>4.8E-3</v>
      </c>
      <c r="Y1022" s="91">
        <v>0.17</v>
      </c>
      <c r="Z1022" s="91">
        <v>1.65E-2</v>
      </c>
      <c r="AA1022" s="91">
        <v>7.6E-2</v>
      </c>
      <c r="AB1022" s="91">
        <f>SUM(W1022:AA1022)</f>
        <v>0.2775</v>
      </c>
      <c r="AC1022" s="75">
        <v>1</v>
      </c>
      <c r="AD1022" s="92">
        <f>IF(AL1022="","",+AC1022*AL1022)</f>
      </c>
      <c r="AE1022" s="93">
        <f>IF(AL1022="","",+AL1022*AB1022)</f>
      </c>
      <c r="AF1022" s="92">
        <f>IF(AL1022="","",+AL1022-AE1022)</f>
      </c>
      <c r="AG1022" s="93">
        <f>+V1022</f>
        <v>0</v>
      </c>
      <c r="AH1022" s="92">
        <f>IF(AF1022="","",+AF1022-AG1022)</f>
      </c>
      <c r="AI1022" s="92">
        <f>IF(AH1022="","",+AH1022*AC1022)</f>
      </c>
      <c r="AJ1022" s="93"/>
      <c r="AK1022" s="94">
        <v>0.33</v>
      </c>
      <c r="AL1022" s="93">
        <f>IF(V1022=0,"",V1022/(1-AB1022-AK1022))</f>
      </c>
      <c r="AM1022" s="95">
        <v>0.33</v>
      </c>
      <c r="AN1022" s="93">
        <f>IF(V1022=0,"",V1022/(1-AB1022-AM1022))</f>
      </c>
      <c r="AO1022" s="96">
        <v>1.2</v>
      </c>
      <c r="AP1022" s="93">
        <f>IF(BD!AJ1022="","",BD!AJ1022*BD!AO1022)</f>
      </c>
      <c r="AQ1022" s="91">
        <f>BD!AM1022/BD!AK1022-1</f>
        <v>0</v>
      </c>
      <c r="AR1022" s="91">
        <f>IF(BD!AN1022="","",IF(BD!AJ1022="","",BD!AN1022/BD!AJ1022-1))</f>
      </c>
      <c r="AS1022" s="91">
        <f>IF(BD!AN1022="","",IF(BD!AN1022&lt;BD!AL1022,"ABAIXO DA META","DENTRO DA META"))</f>
      </c>
      <c r="AT1022" s="91" t="str">
        <f>IF(BD!AJ1022="","EM ANÁLISE",IF(BD!AP1022&gt;=BD!AN1022,"GO", "NO GO"))</f>
        <v>EM ANÁLISE</v>
      </c>
      <c r="AU1022" s="97">
        <f>IF(AN1022="","",+BD!$AN1022-AJ1022)</f>
      </c>
      <c r="AV1022" s="98"/>
      <c r="AW1022" s="90">
        <f>BD!P1022*BD!AC1022</f>
        <v>0</v>
      </c>
      <c r="AX1022" s="90">
        <f>BD!V1022*BD!AC1022</f>
        <v>0</v>
      </c>
      <c r="AY1022" s="90">
        <f>IF(BD!AN1022="","",BD!AN1022*BD!AC1022)</f>
      </c>
      <c r="AZ1022" s="75" t="s">
        <v>123</v>
      </c>
      <c r="BA1022" s="75" t="s">
        <v>115</v>
      </c>
      <c r="BB1022" s="75">
        <v>1</v>
      </c>
      <c r="BC1022" s="75" t="s">
        <v>116</v>
      </c>
      <c r="BD1022" s="104"/>
      <c r="BE1022" s="104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3"/>
      <c r="BP1022" s="101"/>
      <c r="BQ1022" s="101"/>
      <c r="BR1022" s="101"/>
      <c r="BS1022" s="101"/>
      <c r="BT1022" s="101"/>
      <c r="BU1022" s="101"/>
      <c r="BV1022" s="101"/>
      <c r="BW1022" s="101"/>
      <c r="BX1022" s="101"/>
      <c r="BY1022" s="101"/>
      <c r="BZ1022" s="101"/>
      <c r="CA1022" s="101"/>
      <c r="CB1022" s="101"/>
      <c r="CC1022" s="101"/>
      <c r="CD1022" s="101"/>
      <c r="CE1022" s="101"/>
      <c r="CF1022" s="101"/>
      <c r="CG1022" s="37" t="e">
        <f>VLOOKUP(Table_1[[#This Row],[EAN]],'[1]Planilha1'!$E:$R,13,0)</f>
        <v>#N/A</v>
      </c>
      <c r="CI1022" s="188">
        <f>IF(Table_1[[#This Row],[STATUS MERCADO]]="GO",Table_1[[#This Row],[M. BRUTA TOTAL]],0)</f>
        <v>0</v>
      </c>
      <c r="CJ1022" s="188">
        <f>IF(Table_1[[#This Row],[STATUS MERCADO]]="GO",Table_1[[#This Row],[PV UNIT. REALIZADO]]*Table_1[[#This Row],[QUANTIDADE]],0)</f>
        <v>0</v>
      </c>
    </row>
    <row r="1023" ht="15" hidden="1">
      <c r="A1023" s="7"/>
      <c r="B1023" s="84" t="s">
        <v>79</v>
      </c>
      <c r="C1023" s="75">
        <v>221261</v>
      </c>
      <c r="D1023" s="75">
        <v>12404789</v>
      </c>
      <c r="E1023" s="85">
        <v>7891000116616</v>
      </c>
      <c r="F1023" s="86" t="s">
        <v>814</v>
      </c>
      <c r="G1023" s="75" t="s">
        <v>24</v>
      </c>
      <c r="H1023" s="75">
        <v>570</v>
      </c>
      <c r="I1023" s="87" t="s">
        <v>768</v>
      </c>
      <c r="J1023" s="75" t="s">
        <v>101</v>
      </c>
      <c r="K1023" s="88" t="s">
        <v>84</v>
      </c>
      <c r="L1023" s="88">
        <v>10</v>
      </c>
      <c r="M1023" s="88">
        <v>0</v>
      </c>
      <c r="N1023" s="75" t="s">
        <v>85</v>
      </c>
      <c r="O1023" s="75" t="s">
        <v>122</v>
      </c>
      <c r="P1023" s="89"/>
      <c r="Q1023" s="90">
        <f>(17/100+7.6/100+1.65/100)*P1023</f>
        <v>0</v>
      </c>
      <c r="R1023" s="90"/>
      <c r="S1023" s="90"/>
      <c r="T1023" s="90"/>
      <c r="U1023" s="90"/>
      <c r="V1023" s="90">
        <f>+P1023-Q1023+R1023+S1023+T1023+U1023</f>
        <v>0</v>
      </c>
      <c r="W1023" s="91">
        <f>(1.02/100)</f>
        <v>1.02E-2</v>
      </c>
      <c r="X1023" s="91">
        <v>4.8E-3</v>
      </c>
      <c r="Y1023" s="91">
        <v>0.17</v>
      </c>
      <c r="Z1023" s="91">
        <v>1.65E-2</v>
      </c>
      <c r="AA1023" s="91">
        <v>7.6E-2</v>
      </c>
      <c r="AB1023" s="91">
        <f>SUM(W1023:AA1023)</f>
        <v>0.2775</v>
      </c>
      <c r="AC1023" s="75">
        <v>10</v>
      </c>
      <c r="AD1023" s="92">
        <f>IF(AL1023="","",+AC1023*AL1023)</f>
      </c>
      <c r="AE1023" s="93">
        <f>IF(AL1023="","",+AL1023*AB1023)</f>
      </c>
      <c r="AF1023" s="92">
        <f>IF(AL1023="","",+AL1023-AE1023)</f>
      </c>
      <c r="AG1023" s="93">
        <f>+V1023</f>
        <v>0</v>
      </c>
      <c r="AH1023" s="92">
        <f>IF(AF1023="","",+AF1023-AG1023)</f>
      </c>
      <c r="AI1023" s="92">
        <f>IF(AH1023="","",+AH1023*AC1023)</f>
      </c>
      <c r="AJ1023" s="93"/>
      <c r="AK1023" s="94">
        <v>0.33</v>
      </c>
      <c r="AL1023" s="93">
        <f>IF(V1023=0,"",V1023/(1-AB1023-AK1023))</f>
      </c>
      <c r="AM1023" s="95">
        <v>0.33</v>
      </c>
      <c r="AN1023" s="93">
        <f>IF(V1023=0,"",V1023/(1-AB1023-AM1023))</f>
      </c>
      <c r="AO1023" s="96">
        <v>1.2</v>
      </c>
      <c r="AP1023" s="93">
        <f>IF(BD!AJ1023="","",BD!AJ1023*BD!AO1023)</f>
      </c>
      <c r="AQ1023" s="91">
        <f>BD!AM1023/BD!AK1023-1</f>
        <v>0</v>
      </c>
      <c r="AR1023" s="91">
        <f>IF(BD!AN1023="","",IF(BD!AJ1023="","",BD!AN1023/BD!AJ1023-1))</f>
      </c>
      <c r="AS1023" s="91">
        <f>IF(BD!AN1023="","",IF(BD!AN1023&lt;BD!AL1023,"ABAIXO DA META","DENTRO DA META"))</f>
      </c>
      <c r="AT1023" s="91" t="str">
        <f>IF(BD!AJ1023="","EM ANÁLISE",IF(BD!AP1023&gt;=BD!AN1023,"GO", "NO GO"))</f>
        <v>EM ANÁLISE</v>
      </c>
      <c r="AU1023" s="97">
        <f>IF(AN1023="","",+BD!$AN1023-AJ1023)</f>
      </c>
      <c r="AV1023" s="98"/>
      <c r="AW1023" s="90">
        <f>BD!P1023*BD!AC1023</f>
        <v>0</v>
      </c>
      <c r="AX1023" s="90">
        <f>BD!V1023*BD!AC1023</f>
        <v>0</v>
      </c>
      <c r="AY1023" s="90">
        <f>IF(BD!AN1023="","",BD!AN1023*BD!AC1023)</f>
      </c>
      <c r="AZ1023" s="75" t="s">
        <v>123</v>
      </c>
      <c r="BA1023" s="75" t="s">
        <v>124</v>
      </c>
      <c r="BB1023" s="75">
        <v>1</v>
      </c>
      <c r="BC1023" s="75" t="s">
        <v>125</v>
      </c>
      <c r="BD1023" s="104"/>
      <c r="BE1023" s="104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3"/>
      <c r="BP1023" s="101"/>
      <c r="BQ1023" s="101"/>
      <c r="BR1023" s="101"/>
      <c r="BS1023" s="101"/>
      <c r="BT1023" s="101"/>
      <c r="BU1023" s="101"/>
      <c r="BV1023" s="101"/>
      <c r="BW1023" s="101"/>
      <c r="BX1023" s="101"/>
      <c r="BY1023" s="101"/>
      <c r="BZ1023" s="101"/>
      <c r="CA1023" s="101"/>
      <c r="CB1023" s="101"/>
      <c r="CC1023" s="101"/>
      <c r="CD1023" s="101"/>
      <c r="CE1023" s="101"/>
      <c r="CF1023" s="101"/>
      <c r="CG1023" s="37" t="e">
        <f>VLOOKUP(Table_1[[#This Row],[EAN]],'[1]Planilha1'!$E:$R,13,0)</f>
        <v>#N/A</v>
      </c>
      <c r="CI1023" s="188">
        <f>IF(Table_1[[#This Row],[STATUS MERCADO]]="GO",Table_1[[#This Row],[M. BRUTA TOTAL]],0)</f>
        <v>0</v>
      </c>
      <c r="CJ1023" s="188">
        <f>IF(Table_1[[#This Row],[STATUS MERCADO]]="GO",Table_1[[#This Row],[PV UNIT. REALIZADO]]*Table_1[[#This Row],[QUANTIDADE]],0)</f>
        <v>0</v>
      </c>
    </row>
    <row r="1024" ht="15" hidden="1">
      <c r="A1024" s="7"/>
      <c r="B1024" s="84" t="s">
        <v>79</v>
      </c>
      <c r="C1024" s="75">
        <v>221262</v>
      </c>
      <c r="D1024" s="75">
        <v>12460583</v>
      </c>
      <c r="E1024" s="85">
        <v>7891000326824</v>
      </c>
      <c r="F1024" s="86" t="s">
        <v>815</v>
      </c>
      <c r="G1024" s="75" t="s">
        <v>24</v>
      </c>
      <c r="H1024" s="75">
        <v>570</v>
      </c>
      <c r="I1024" s="87" t="s">
        <v>768</v>
      </c>
      <c r="J1024" s="75" t="s">
        <v>121</v>
      </c>
      <c r="K1024" s="88" t="s">
        <v>84</v>
      </c>
      <c r="L1024" s="88">
        <v>1</v>
      </c>
      <c r="M1024" s="88">
        <v>0</v>
      </c>
      <c r="N1024" s="75" t="s">
        <v>85</v>
      </c>
      <c r="O1024" s="75" t="s">
        <v>122</v>
      </c>
      <c r="P1024" s="89"/>
      <c r="Q1024" s="90">
        <f>(17/100+7.6/100+1.65/100)*P1024</f>
        <v>0</v>
      </c>
      <c r="R1024" s="90"/>
      <c r="S1024" s="90"/>
      <c r="T1024" s="90"/>
      <c r="U1024" s="90"/>
      <c r="V1024" s="90">
        <f>+P1024-Q1024+R1024+S1024+T1024+U1024</f>
        <v>0</v>
      </c>
      <c r="W1024" s="91">
        <f>(1.02/100)</f>
        <v>1.02E-2</v>
      </c>
      <c r="X1024" s="91">
        <v>4.8E-3</v>
      </c>
      <c r="Y1024" s="91">
        <v>0.17</v>
      </c>
      <c r="Z1024" s="91">
        <v>1.65E-2</v>
      </c>
      <c r="AA1024" s="91">
        <v>7.6E-2</v>
      </c>
      <c r="AB1024" s="91">
        <f>SUM(W1024:AA1024)</f>
        <v>0.2775</v>
      </c>
      <c r="AC1024" s="75">
        <v>1</v>
      </c>
      <c r="AD1024" s="92">
        <f>IF(AL1024="","",+AC1024*AL1024)</f>
      </c>
      <c r="AE1024" s="93">
        <f>IF(AL1024="","",+AL1024*AB1024)</f>
      </c>
      <c r="AF1024" s="92">
        <f>IF(AL1024="","",+AL1024-AE1024)</f>
      </c>
      <c r="AG1024" s="93">
        <f>+V1024</f>
        <v>0</v>
      </c>
      <c r="AH1024" s="92">
        <f>IF(AF1024="","",+AF1024-AG1024)</f>
      </c>
      <c r="AI1024" s="92">
        <f>IF(AH1024="","",+AH1024*AC1024)</f>
      </c>
      <c r="AJ1024" s="93"/>
      <c r="AK1024" s="94">
        <v>0.33</v>
      </c>
      <c r="AL1024" s="93">
        <f>IF(V1024=0,"",V1024/(1-AB1024-AK1024))</f>
      </c>
      <c r="AM1024" s="95">
        <v>0.33</v>
      </c>
      <c r="AN1024" s="93">
        <f>IF(V1024=0,"",V1024/(1-AB1024-AM1024))</f>
      </c>
      <c r="AO1024" s="96">
        <v>1.2</v>
      </c>
      <c r="AP1024" s="93">
        <f>IF(BD!AJ1024="","",BD!AJ1024*BD!AO1024)</f>
      </c>
      <c r="AQ1024" s="91">
        <f>BD!AM1024/BD!AK1024-1</f>
        <v>0</v>
      </c>
      <c r="AR1024" s="91">
        <f>IF(BD!AN1024="","",IF(BD!AJ1024="","",BD!AN1024/BD!AJ1024-1))</f>
      </c>
      <c r="AS1024" s="91">
        <f>IF(BD!AN1024="","",IF(BD!AN1024&lt;BD!AL1024,"ABAIXO DA META","DENTRO DA META"))</f>
      </c>
      <c r="AT1024" s="91" t="str">
        <f>IF(BD!AJ1024="","EM ANÁLISE",IF(BD!AP1024&gt;=BD!AN1024,"GO", "NO GO"))</f>
        <v>EM ANÁLISE</v>
      </c>
      <c r="AU1024" s="97">
        <f>IF(AN1024="","",+BD!$AN1024-AJ1024)</f>
      </c>
      <c r="AV1024" s="98"/>
      <c r="AW1024" s="90">
        <f>BD!P1024*BD!AC1024</f>
        <v>0</v>
      </c>
      <c r="AX1024" s="90">
        <f>BD!V1024*BD!AC1024</f>
        <v>0</v>
      </c>
      <c r="AY1024" s="90">
        <f>IF(BD!AN1024="","",BD!AN1024*BD!AC1024)</f>
      </c>
      <c r="AZ1024" s="75" t="s">
        <v>123</v>
      </c>
      <c r="BA1024" s="75" t="s">
        <v>124</v>
      </c>
      <c r="BB1024" s="75">
        <v>1</v>
      </c>
      <c r="BC1024" s="75" t="s">
        <v>125</v>
      </c>
      <c r="BD1024" s="104"/>
      <c r="BE1024" s="104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3"/>
      <c r="BP1024" s="101"/>
      <c r="BQ1024" s="101"/>
      <c r="BR1024" s="101"/>
      <c r="BS1024" s="101"/>
      <c r="BT1024" s="101"/>
      <c r="BU1024" s="101"/>
      <c r="BV1024" s="101"/>
      <c r="BW1024" s="101"/>
      <c r="BX1024" s="101"/>
      <c r="BY1024" s="101"/>
      <c r="BZ1024" s="101"/>
      <c r="CA1024" s="101"/>
      <c r="CB1024" s="101"/>
      <c r="CC1024" s="101"/>
      <c r="CD1024" s="101"/>
      <c r="CE1024" s="101"/>
      <c r="CF1024" s="101"/>
      <c r="CG1024" s="37" t="e">
        <f>VLOOKUP(Table_1[[#This Row],[EAN]],'[1]Planilha1'!$E:$R,13,0)</f>
        <v>#N/A</v>
      </c>
      <c r="CI1024" s="188">
        <f>IF(Table_1[[#This Row],[STATUS MERCADO]]="GO",Table_1[[#This Row],[M. BRUTA TOTAL]],0)</f>
        <v>0</v>
      </c>
      <c r="CJ1024" s="188">
        <f>IF(Table_1[[#This Row],[STATUS MERCADO]]="GO",Table_1[[#This Row],[PV UNIT. REALIZADO]]*Table_1[[#This Row],[QUANTIDADE]],0)</f>
        <v>0</v>
      </c>
    </row>
    <row r="1025" ht="15" hidden="1">
      <c r="A1025" s="7"/>
      <c r="B1025" s="84" t="s">
        <v>79</v>
      </c>
      <c r="C1025" s="75">
        <v>221263</v>
      </c>
      <c r="D1025" s="75">
        <v>12454492</v>
      </c>
      <c r="E1025" s="85">
        <v>7891000320426</v>
      </c>
      <c r="F1025" s="86" t="s">
        <v>816</v>
      </c>
      <c r="G1025" s="75" t="s">
        <v>24</v>
      </c>
      <c r="H1025" s="75">
        <v>570</v>
      </c>
      <c r="I1025" s="87" t="s">
        <v>768</v>
      </c>
      <c r="J1025" s="75" t="s">
        <v>101</v>
      </c>
      <c r="K1025" s="88" t="s">
        <v>84</v>
      </c>
      <c r="L1025" s="88">
        <v>6</v>
      </c>
      <c r="M1025" s="88">
        <v>0</v>
      </c>
      <c r="N1025" s="75" t="s">
        <v>85</v>
      </c>
      <c r="O1025" s="75" t="s">
        <v>122</v>
      </c>
      <c r="P1025" s="89"/>
      <c r="Q1025" s="90">
        <f>(17/100+7.6/100+1.65/100)*P1025</f>
        <v>0</v>
      </c>
      <c r="R1025" s="90"/>
      <c r="S1025" s="90"/>
      <c r="T1025" s="90"/>
      <c r="U1025" s="90"/>
      <c r="V1025" s="90">
        <f>+P1025-Q1025+R1025+S1025+T1025+U1025</f>
        <v>0</v>
      </c>
      <c r="W1025" s="91">
        <f>(1.02/100)</f>
        <v>1.02E-2</v>
      </c>
      <c r="X1025" s="91">
        <v>4.8E-3</v>
      </c>
      <c r="Y1025" s="91">
        <v>0.17</v>
      </c>
      <c r="Z1025" s="91">
        <v>1.65E-2</v>
      </c>
      <c r="AA1025" s="91">
        <v>7.6E-2</v>
      </c>
      <c r="AB1025" s="91">
        <f>SUM(W1025:AA1025)</f>
        <v>0.2775</v>
      </c>
      <c r="AC1025" s="75">
        <v>6</v>
      </c>
      <c r="AD1025" s="92">
        <f>IF(AL1025="","",+AC1025*AL1025)</f>
      </c>
      <c r="AE1025" s="93">
        <f>IF(AL1025="","",+AL1025*AB1025)</f>
      </c>
      <c r="AF1025" s="92">
        <f>IF(AL1025="","",+AL1025-AE1025)</f>
      </c>
      <c r="AG1025" s="93">
        <f>+V1025</f>
        <v>0</v>
      </c>
      <c r="AH1025" s="92">
        <f>IF(AF1025="","",+AF1025-AG1025)</f>
      </c>
      <c r="AI1025" s="92">
        <f>IF(AH1025="","",+AH1025*AC1025)</f>
      </c>
      <c r="AJ1025" s="93"/>
      <c r="AK1025" s="94">
        <v>0.33</v>
      </c>
      <c r="AL1025" s="93">
        <f>IF(V1025=0,"",V1025/(1-AB1025-AK1025))</f>
      </c>
      <c r="AM1025" s="95">
        <v>0.33</v>
      </c>
      <c r="AN1025" s="93">
        <f>IF(V1025=0,"",V1025/(1-AB1025-AM1025))</f>
      </c>
      <c r="AO1025" s="96">
        <v>1.2</v>
      </c>
      <c r="AP1025" s="93">
        <f>IF(BD!AJ1025="","",BD!AJ1025*BD!AO1025)</f>
      </c>
      <c r="AQ1025" s="91">
        <f>BD!AM1025/BD!AK1025-1</f>
        <v>0</v>
      </c>
      <c r="AR1025" s="91">
        <f>IF(BD!AN1025="","",IF(BD!AJ1025="","",BD!AN1025/BD!AJ1025-1))</f>
      </c>
      <c r="AS1025" s="91">
        <f>IF(BD!AN1025="","",IF(BD!AN1025&lt;BD!AL1025,"ABAIXO DA META","DENTRO DA META"))</f>
      </c>
      <c r="AT1025" s="91" t="str">
        <f>IF(BD!AJ1025="","EM ANÁLISE",IF(BD!AP1025&gt;=BD!AN1025,"GO", "NO GO"))</f>
        <v>EM ANÁLISE</v>
      </c>
      <c r="AU1025" s="97">
        <f>IF(AN1025="","",+BD!$AN1025-AJ1025)</f>
      </c>
      <c r="AV1025" s="98"/>
      <c r="AW1025" s="90">
        <f>BD!P1025*BD!AC1025</f>
        <v>0</v>
      </c>
      <c r="AX1025" s="90">
        <f>BD!V1025*BD!AC1025</f>
        <v>0</v>
      </c>
      <c r="AY1025" s="90">
        <f>IF(BD!AN1025="","",BD!AN1025*BD!AC1025)</f>
      </c>
      <c r="AZ1025" s="75" t="s">
        <v>123</v>
      </c>
      <c r="BA1025" s="75" t="s">
        <v>124</v>
      </c>
      <c r="BB1025" s="75">
        <v>1</v>
      </c>
      <c r="BC1025" s="75" t="s">
        <v>125</v>
      </c>
      <c r="BD1025" s="104"/>
      <c r="BE1025" s="104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3"/>
      <c r="BP1025" s="101"/>
      <c r="BQ1025" s="101"/>
      <c r="BR1025" s="101"/>
      <c r="BS1025" s="101"/>
      <c r="BT1025" s="101"/>
      <c r="BU1025" s="101"/>
      <c r="BV1025" s="101"/>
      <c r="BW1025" s="101"/>
      <c r="BX1025" s="101"/>
      <c r="BY1025" s="101"/>
      <c r="BZ1025" s="101"/>
      <c r="CA1025" s="101"/>
      <c r="CB1025" s="101"/>
      <c r="CC1025" s="101"/>
      <c r="CD1025" s="101"/>
      <c r="CE1025" s="101"/>
      <c r="CF1025" s="101"/>
      <c r="CG1025" s="37" t="e">
        <f>VLOOKUP(Table_1[[#This Row],[EAN]],'[1]Planilha1'!$E:$R,13,0)</f>
        <v>#N/A</v>
      </c>
      <c r="CI1025" s="188">
        <f>IF(Table_1[[#This Row],[STATUS MERCADO]]="GO",Table_1[[#This Row],[M. BRUTA TOTAL]],0)</f>
        <v>0</v>
      </c>
      <c r="CJ1025" s="188">
        <f>IF(Table_1[[#This Row],[STATUS MERCADO]]="GO",Table_1[[#This Row],[PV UNIT. REALIZADO]]*Table_1[[#This Row],[QUANTIDADE]],0)</f>
        <v>0</v>
      </c>
    </row>
    <row r="1026" ht="15" hidden="1">
      <c r="A1026" s="7"/>
      <c r="B1026" s="84" t="s">
        <v>79</v>
      </c>
      <c r="C1026" s="75">
        <v>221264</v>
      </c>
      <c r="D1026" s="75">
        <v>12454709</v>
      </c>
      <c r="E1026" s="85">
        <v>7891000320754</v>
      </c>
      <c r="F1026" s="86" t="s">
        <v>817</v>
      </c>
      <c r="G1026" s="75" t="s">
        <v>24</v>
      </c>
      <c r="H1026" s="75">
        <v>570</v>
      </c>
      <c r="I1026" s="87" t="s">
        <v>768</v>
      </c>
      <c r="J1026" s="75" t="s">
        <v>101</v>
      </c>
      <c r="K1026" s="88" t="s">
        <v>84</v>
      </c>
      <c r="L1026" s="88">
        <v>1</v>
      </c>
      <c r="M1026" s="88">
        <v>0</v>
      </c>
      <c r="N1026" s="75" t="s">
        <v>85</v>
      </c>
      <c r="O1026" s="75" t="s">
        <v>122</v>
      </c>
      <c r="P1026" s="89"/>
      <c r="Q1026" s="90">
        <f>(17/100+7.6/100+1.65/100)*P1026</f>
        <v>0</v>
      </c>
      <c r="R1026" s="90"/>
      <c r="S1026" s="90"/>
      <c r="T1026" s="90"/>
      <c r="U1026" s="90"/>
      <c r="V1026" s="90">
        <f>+P1026-Q1026+R1026+S1026+T1026+U1026</f>
        <v>0</v>
      </c>
      <c r="W1026" s="91">
        <f>(1.02/100)</f>
        <v>1.02E-2</v>
      </c>
      <c r="X1026" s="91">
        <v>4.8E-3</v>
      </c>
      <c r="Y1026" s="91">
        <v>0.17</v>
      </c>
      <c r="Z1026" s="91">
        <v>1.65E-2</v>
      </c>
      <c r="AA1026" s="91">
        <v>7.6E-2</v>
      </c>
      <c r="AB1026" s="91">
        <f>SUM(W1026:AA1026)</f>
        <v>0.2775</v>
      </c>
      <c r="AC1026" s="75">
        <v>1</v>
      </c>
      <c r="AD1026" s="92">
        <f>IF(AL1026="","",+AC1026*AL1026)</f>
      </c>
      <c r="AE1026" s="93">
        <f>IF(AL1026="","",+AL1026*AB1026)</f>
      </c>
      <c r="AF1026" s="92">
        <f>IF(AL1026="","",+AL1026-AE1026)</f>
      </c>
      <c r="AG1026" s="93">
        <f>+V1026</f>
        <v>0</v>
      </c>
      <c r="AH1026" s="92">
        <f>IF(AF1026="","",+AF1026-AG1026)</f>
      </c>
      <c r="AI1026" s="92">
        <f>IF(AH1026="","",+AH1026*AC1026)</f>
      </c>
      <c r="AJ1026" s="93"/>
      <c r="AK1026" s="94">
        <v>0.33</v>
      </c>
      <c r="AL1026" s="93">
        <f>IF(V1026=0,"",V1026/(1-AB1026-AK1026))</f>
      </c>
      <c r="AM1026" s="95">
        <v>0.33</v>
      </c>
      <c r="AN1026" s="93">
        <f>IF(V1026=0,"",V1026/(1-AB1026-AM1026))</f>
      </c>
      <c r="AO1026" s="96">
        <v>1.2</v>
      </c>
      <c r="AP1026" s="93">
        <f>IF(BD!AJ1026="","",BD!AJ1026*BD!AO1026)</f>
      </c>
      <c r="AQ1026" s="91">
        <f>BD!AM1026/BD!AK1026-1</f>
        <v>0</v>
      </c>
      <c r="AR1026" s="91">
        <f>IF(BD!AN1026="","",IF(BD!AJ1026="","",BD!AN1026/BD!AJ1026-1))</f>
      </c>
      <c r="AS1026" s="91">
        <f>IF(BD!AN1026="","",IF(BD!AN1026&lt;BD!AL1026,"ABAIXO DA META","DENTRO DA META"))</f>
      </c>
      <c r="AT1026" s="91" t="str">
        <f>IF(BD!AJ1026="","EM ANÁLISE",IF(BD!AP1026&gt;=BD!AN1026,"GO", "NO GO"))</f>
        <v>EM ANÁLISE</v>
      </c>
      <c r="AU1026" s="97">
        <f>IF(AN1026="","",+BD!$AN1026-AJ1026)</f>
      </c>
      <c r="AV1026" s="98"/>
      <c r="AW1026" s="90">
        <f>BD!P1026*BD!AC1026</f>
        <v>0</v>
      </c>
      <c r="AX1026" s="90">
        <f>BD!V1026*BD!AC1026</f>
        <v>0</v>
      </c>
      <c r="AY1026" s="90">
        <f>IF(BD!AN1026="","",BD!AN1026*BD!AC1026)</f>
      </c>
      <c r="AZ1026" s="75" t="s">
        <v>123</v>
      </c>
      <c r="BA1026" s="75" t="s">
        <v>124</v>
      </c>
      <c r="BB1026" s="75">
        <v>1</v>
      </c>
      <c r="BC1026" s="75" t="s">
        <v>125</v>
      </c>
      <c r="BD1026" s="104"/>
      <c r="BE1026" s="104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3"/>
      <c r="BP1026" s="101"/>
      <c r="BQ1026" s="101"/>
      <c r="BR1026" s="101"/>
      <c r="BS1026" s="101"/>
      <c r="BT1026" s="101"/>
      <c r="BU1026" s="101"/>
      <c r="BV1026" s="101"/>
      <c r="BW1026" s="101"/>
      <c r="BX1026" s="101"/>
      <c r="BY1026" s="101"/>
      <c r="BZ1026" s="101"/>
      <c r="CA1026" s="101"/>
      <c r="CB1026" s="101"/>
      <c r="CC1026" s="101"/>
      <c r="CD1026" s="101"/>
      <c r="CE1026" s="101"/>
      <c r="CF1026" s="101"/>
      <c r="CG1026" s="37" t="e">
        <f>VLOOKUP(Table_1[[#This Row],[EAN]],'[1]Planilha1'!$E:$R,13,0)</f>
        <v>#N/A</v>
      </c>
      <c r="CI1026" s="188">
        <f>IF(Table_1[[#This Row],[STATUS MERCADO]]="GO",Table_1[[#This Row],[M. BRUTA TOTAL]],0)</f>
        <v>0</v>
      </c>
      <c r="CJ1026" s="188">
        <f>IF(Table_1[[#This Row],[STATUS MERCADO]]="GO",Table_1[[#This Row],[PV UNIT. REALIZADO]]*Table_1[[#This Row],[QUANTIDADE]],0)</f>
        <v>0</v>
      </c>
    </row>
    <row r="1027" ht="15" hidden="1">
      <c r="A1027" s="7"/>
      <c r="B1027" s="84" t="s">
        <v>79</v>
      </c>
      <c r="C1027" s="75">
        <v>221265</v>
      </c>
      <c r="D1027" s="75">
        <v>12460591</v>
      </c>
      <c r="E1027" s="85">
        <v>7891000326855</v>
      </c>
      <c r="F1027" s="86" t="s">
        <v>818</v>
      </c>
      <c r="G1027" s="75" t="s">
        <v>24</v>
      </c>
      <c r="H1027" s="75">
        <v>570</v>
      </c>
      <c r="I1027" s="87" t="s">
        <v>768</v>
      </c>
      <c r="J1027" s="75" t="s">
        <v>121</v>
      </c>
      <c r="K1027" s="88" t="s">
        <v>84</v>
      </c>
      <c r="L1027" s="88">
        <v>1</v>
      </c>
      <c r="M1027" s="88">
        <v>0</v>
      </c>
      <c r="N1027" s="75" t="s">
        <v>85</v>
      </c>
      <c r="O1027" s="75" t="s">
        <v>122</v>
      </c>
      <c r="P1027" s="89"/>
      <c r="Q1027" s="90">
        <f>(17/100+7.6/100+1.65/100)*P1027</f>
        <v>0</v>
      </c>
      <c r="R1027" s="90"/>
      <c r="S1027" s="90"/>
      <c r="T1027" s="90"/>
      <c r="U1027" s="90"/>
      <c r="V1027" s="90">
        <f>+P1027-Q1027+R1027+S1027+T1027+U1027</f>
        <v>0</v>
      </c>
      <c r="W1027" s="91">
        <f>(1.02/100)</f>
        <v>1.02E-2</v>
      </c>
      <c r="X1027" s="91">
        <v>4.8E-3</v>
      </c>
      <c r="Y1027" s="91">
        <v>0.17</v>
      </c>
      <c r="Z1027" s="91">
        <v>1.65E-2</v>
      </c>
      <c r="AA1027" s="91">
        <v>7.6E-2</v>
      </c>
      <c r="AB1027" s="91">
        <f>SUM(W1027:AA1027)</f>
        <v>0.2775</v>
      </c>
      <c r="AC1027" s="75">
        <v>1</v>
      </c>
      <c r="AD1027" s="92">
        <f>IF(AL1027="","",+AC1027*AL1027)</f>
      </c>
      <c r="AE1027" s="93">
        <f>IF(AL1027="","",+AL1027*AB1027)</f>
      </c>
      <c r="AF1027" s="92">
        <f>IF(AL1027="","",+AL1027-AE1027)</f>
      </c>
      <c r="AG1027" s="93">
        <f>+V1027</f>
        <v>0</v>
      </c>
      <c r="AH1027" s="92">
        <f>IF(AF1027="","",+AF1027-AG1027)</f>
      </c>
      <c r="AI1027" s="92">
        <f>IF(AH1027="","",+AH1027*AC1027)</f>
      </c>
      <c r="AJ1027" s="93"/>
      <c r="AK1027" s="94">
        <v>0.33</v>
      </c>
      <c r="AL1027" s="93">
        <f>IF(V1027=0,"",V1027/(1-AB1027-AK1027))</f>
      </c>
      <c r="AM1027" s="95">
        <v>0.33</v>
      </c>
      <c r="AN1027" s="93">
        <f>IF(V1027=0,"",V1027/(1-AB1027-AM1027))</f>
      </c>
      <c r="AO1027" s="96">
        <v>1.2</v>
      </c>
      <c r="AP1027" s="93">
        <f>IF(BD!AJ1027="","",BD!AJ1027*BD!AO1027)</f>
      </c>
      <c r="AQ1027" s="91">
        <f>BD!AM1027/BD!AK1027-1</f>
        <v>0</v>
      </c>
      <c r="AR1027" s="91">
        <f>IF(BD!AN1027="","",IF(BD!AJ1027="","",BD!AN1027/BD!AJ1027-1))</f>
      </c>
      <c r="AS1027" s="91">
        <f>IF(BD!AN1027="","",IF(BD!AN1027&lt;BD!AL1027,"ABAIXO DA META","DENTRO DA META"))</f>
      </c>
      <c r="AT1027" s="91" t="str">
        <f>IF(BD!AJ1027="","EM ANÁLISE",IF(BD!AP1027&gt;=BD!AN1027,"GO", "NO GO"))</f>
        <v>EM ANÁLISE</v>
      </c>
      <c r="AU1027" s="97">
        <f>IF(AN1027="","",+BD!$AN1027-AJ1027)</f>
      </c>
      <c r="AV1027" s="98"/>
      <c r="AW1027" s="90">
        <f>BD!P1027*BD!AC1027</f>
        <v>0</v>
      </c>
      <c r="AX1027" s="90">
        <f>BD!V1027*BD!AC1027</f>
        <v>0</v>
      </c>
      <c r="AY1027" s="90">
        <f>IF(BD!AN1027="","",BD!AN1027*BD!AC1027)</f>
      </c>
      <c r="AZ1027" s="75" t="s">
        <v>123</v>
      </c>
      <c r="BA1027" s="75" t="s">
        <v>124</v>
      </c>
      <c r="BB1027" s="75">
        <v>1</v>
      </c>
      <c r="BC1027" s="75" t="s">
        <v>125</v>
      </c>
      <c r="BD1027" s="104"/>
      <c r="BE1027" s="104"/>
      <c r="BF1027" s="101"/>
      <c r="BG1027" s="101"/>
      <c r="BH1027" s="101"/>
      <c r="BI1027" s="101"/>
      <c r="BJ1027" s="101"/>
      <c r="BK1027" s="101"/>
      <c r="BL1027" s="101"/>
      <c r="BM1027" s="101"/>
      <c r="BN1027" s="101"/>
      <c r="BO1027" s="103"/>
      <c r="BP1027" s="101"/>
      <c r="BQ1027" s="101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37" t="e">
        <f>VLOOKUP(Table_1[[#This Row],[EAN]],'[1]Planilha1'!$E:$R,13,0)</f>
        <v>#N/A</v>
      </c>
      <c r="CI1027" s="188">
        <f>IF(Table_1[[#This Row],[STATUS MERCADO]]="GO",Table_1[[#This Row],[M. BRUTA TOTAL]],0)</f>
        <v>0</v>
      </c>
      <c r="CJ1027" s="188">
        <f>IF(Table_1[[#This Row],[STATUS MERCADO]]="GO",Table_1[[#This Row],[PV UNIT. REALIZADO]]*Table_1[[#This Row],[QUANTIDADE]],0)</f>
        <v>0</v>
      </c>
    </row>
    <row r="1028" ht="15" hidden="1">
      <c r="A1028" s="7"/>
      <c r="B1028" s="84" t="s">
        <v>79</v>
      </c>
      <c r="C1028" s="75">
        <v>221266</v>
      </c>
      <c r="D1028" s="75">
        <v>12454727</v>
      </c>
      <c r="E1028" s="85">
        <v>7891000320846</v>
      </c>
      <c r="F1028" s="86" t="s">
        <v>819</v>
      </c>
      <c r="G1028" s="75" t="s">
        <v>24</v>
      </c>
      <c r="H1028" s="75">
        <v>570</v>
      </c>
      <c r="I1028" s="87" t="s">
        <v>768</v>
      </c>
      <c r="J1028" s="75" t="s">
        <v>101</v>
      </c>
      <c r="K1028" s="88" t="s">
        <v>84</v>
      </c>
      <c r="L1028" s="88">
        <v>1</v>
      </c>
      <c r="M1028" s="88">
        <v>0</v>
      </c>
      <c r="N1028" s="75" t="s">
        <v>85</v>
      </c>
      <c r="O1028" s="75" t="s">
        <v>122</v>
      </c>
      <c r="P1028" s="89"/>
      <c r="Q1028" s="90">
        <f>(17/100+7.6/100+1.65/100)*P1028</f>
        <v>0</v>
      </c>
      <c r="R1028" s="90"/>
      <c r="S1028" s="90"/>
      <c r="T1028" s="90"/>
      <c r="U1028" s="90"/>
      <c r="V1028" s="90">
        <f>+P1028-Q1028+R1028+S1028+T1028+U1028</f>
        <v>0</v>
      </c>
      <c r="W1028" s="91">
        <f>(1.02/100)</f>
        <v>1.02E-2</v>
      </c>
      <c r="X1028" s="91">
        <v>4.8E-3</v>
      </c>
      <c r="Y1028" s="91">
        <v>0.17</v>
      </c>
      <c r="Z1028" s="91">
        <v>1.65E-2</v>
      </c>
      <c r="AA1028" s="91">
        <v>7.6E-2</v>
      </c>
      <c r="AB1028" s="91">
        <f>SUM(W1028:AA1028)</f>
        <v>0.2775</v>
      </c>
      <c r="AC1028" s="75">
        <v>1</v>
      </c>
      <c r="AD1028" s="92">
        <f>IF(AL1028="","",+AC1028*AL1028)</f>
      </c>
      <c r="AE1028" s="93">
        <f>IF(AL1028="","",+AL1028*AB1028)</f>
      </c>
      <c r="AF1028" s="92">
        <f>IF(AL1028="","",+AL1028-AE1028)</f>
      </c>
      <c r="AG1028" s="93">
        <f>+V1028</f>
        <v>0</v>
      </c>
      <c r="AH1028" s="92">
        <f>IF(AF1028="","",+AF1028-AG1028)</f>
      </c>
      <c r="AI1028" s="92">
        <f>IF(AH1028="","",+AH1028*AC1028)</f>
      </c>
      <c r="AJ1028" s="93"/>
      <c r="AK1028" s="94">
        <v>0.33</v>
      </c>
      <c r="AL1028" s="93">
        <f>IF(V1028=0,"",V1028/(1-AB1028-AK1028))</f>
      </c>
      <c r="AM1028" s="95">
        <v>0.33</v>
      </c>
      <c r="AN1028" s="93">
        <f>IF(V1028=0,"",V1028/(1-AB1028-AM1028))</f>
      </c>
      <c r="AO1028" s="96">
        <v>1.2</v>
      </c>
      <c r="AP1028" s="93">
        <f>IF(BD!AJ1028="","",BD!AJ1028*BD!AO1028)</f>
      </c>
      <c r="AQ1028" s="91">
        <f>BD!AM1028/BD!AK1028-1</f>
        <v>0</v>
      </c>
      <c r="AR1028" s="91">
        <f>IF(BD!AN1028="","",IF(BD!AJ1028="","",BD!AN1028/BD!AJ1028-1))</f>
      </c>
      <c r="AS1028" s="91">
        <f>IF(BD!AN1028="","",IF(BD!AN1028&lt;BD!AL1028,"ABAIXO DA META","DENTRO DA META"))</f>
      </c>
      <c r="AT1028" s="91" t="str">
        <f>IF(BD!AJ1028="","EM ANÁLISE",IF(BD!AP1028&gt;=BD!AN1028,"GO", "NO GO"))</f>
        <v>EM ANÁLISE</v>
      </c>
      <c r="AU1028" s="97">
        <f>IF(AN1028="","",+BD!$AN1028-AJ1028)</f>
      </c>
      <c r="AV1028" s="98"/>
      <c r="AW1028" s="90">
        <f>BD!P1028*BD!AC1028</f>
        <v>0</v>
      </c>
      <c r="AX1028" s="90">
        <f>BD!V1028*BD!AC1028</f>
        <v>0</v>
      </c>
      <c r="AY1028" s="90">
        <f>IF(BD!AN1028="","",BD!AN1028*BD!AC1028)</f>
      </c>
      <c r="AZ1028" s="75" t="s">
        <v>123</v>
      </c>
      <c r="BA1028" s="75" t="s">
        <v>124</v>
      </c>
      <c r="BB1028" s="75">
        <v>1</v>
      </c>
      <c r="BC1028" s="75" t="s">
        <v>125</v>
      </c>
      <c r="BD1028" s="104"/>
      <c r="BE1028" s="104"/>
      <c r="BF1028" s="101"/>
      <c r="BG1028" s="101"/>
      <c r="BH1028" s="101"/>
      <c r="BI1028" s="101"/>
      <c r="BJ1028" s="101"/>
      <c r="BK1028" s="101"/>
      <c r="BL1028" s="101"/>
      <c r="BM1028" s="101"/>
      <c r="BN1028" s="101"/>
      <c r="BO1028" s="103"/>
      <c r="BP1028" s="101"/>
      <c r="BQ1028" s="101"/>
      <c r="BR1028" s="101"/>
      <c r="BS1028" s="101"/>
      <c r="BT1028" s="101"/>
      <c r="BU1028" s="101"/>
      <c r="BV1028" s="101"/>
      <c r="BW1028" s="101"/>
      <c r="BX1028" s="101"/>
      <c r="BY1028" s="101"/>
      <c r="BZ1028" s="101"/>
      <c r="CA1028" s="101"/>
      <c r="CB1028" s="101"/>
      <c r="CC1028" s="101"/>
      <c r="CD1028" s="101"/>
      <c r="CE1028" s="101"/>
      <c r="CF1028" s="101"/>
      <c r="CG1028" s="37" t="e">
        <f>VLOOKUP(Table_1[[#This Row],[EAN]],'[1]Planilha1'!$E:$R,13,0)</f>
        <v>#N/A</v>
      </c>
      <c r="CI1028" s="188">
        <f>IF(Table_1[[#This Row],[STATUS MERCADO]]="GO",Table_1[[#This Row],[M. BRUTA TOTAL]],0)</f>
        <v>0</v>
      </c>
      <c r="CJ1028" s="188">
        <f>IF(Table_1[[#This Row],[STATUS MERCADO]]="GO",Table_1[[#This Row],[PV UNIT. REALIZADO]]*Table_1[[#This Row],[QUANTIDADE]],0)</f>
        <v>0</v>
      </c>
    </row>
    <row r="1029" ht="15" hidden="1">
      <c r="A1029" s="7"/>
      <c r="B1029" s="84" t="s">
        <v>79</v>
      </c>
      <c r="C1029" s="75">
        <v>221267</v>
      </c>
      <c r="D1029" s="75">
        <v>12454677</v>
      </c>
      <c r="E1029" s="85">
        <v>7891000320556</v>
      </c>
      <c r="F1029" s="86" t="s">
        <v>820</v>
      </c>
      <c r="G1029" s="75" t="s">
        <v>24</v>
      </c>
      <c r="H1029" s="75">
        <v>570</v>
      </c>
      <c r="I1029" s="87" t="s">
        <v>768</v>
      </c>
      <c r="J1029" s="75" t="s">
        <v>101</v>
      </c>
      <c r="K1029" s="88" t="s">
        <v>84</v>
      </c>
      <c r="L1029" s="88">
        <v>6</v>
      </c>
      <c r="M1029" s="88">
        <v>0</v>
      </c>
      <c r="N1029" s="75" t="s">
        <v>85</v>
      </c>
      <c r="O1029" s="75" t="s">
        <v>122</v>
      </c>
      <c r="P1029" s="89"/>
      <c r="Q1029" s="90">
        <f>(17/100+7.6/100+1.65/100)*P1029</f>
        <v>0</v>
      </c>
      <c r="R1029" s="90"/>
      <c r="S1029" s="90"/>
      <c r="T1029" s="90"/>
      <c r="U1029" s="90"/>
      <c r="V1029" s="90">
        <f>+P1029-Q1029+R1029+S1029+T1029+U1029</f>
        <v>0</v>
      </c>
      <c r="W1029" s="91">
        <f>(1.02/100)</f>
        <v>1.02E-2</v>
      </c>
      <c r="X1029" s="91">
        <v>4.8E-3</v>
      </c>
      <c r="Y1029" s="91">
        <v>0.17</v>
      </c>
      <c r="Z1029" s="91">
        <v>1.65E-2</v>
      </c>
      <c r="AA1029" s="91">
        <v>7.6E-2</v>
      </c>
      <c r="AB1029" s="91">
        <f>SUM(W1029:AA1029)</f>
        <v>0.2775</v>
      </c>
      <c r="AC1029" s="75">
        <v>6</v>
      </c>
      <c r="AD1029" s="92">
        <f>IF(AL1029="","",+AC1029*AL1029)</f>
      </c>
      <c r="AE1029" s="93">
        <f>IF(AL1029="","",+AL1029*AB1029)</f>
      </c>
      <c r="AF1029" s="92">
        <f>IF(AL1029="","",+AL1029-AE1029)</f>
      </c>
      <c r="AG1029" s="93">
        <f>+V1029</f>
        <v>0</v>
      </c>
      <c r="AH1029" s="92">
        <f>IF(AF1029="","",+AF1029-AG1029)</f>
      </c>
      <c r="AI1029" s="92">
        <f>IF(AH1029="","",+AH1029*AC1029)</f>
      </c>
      <c r="AJ1029" s="93"/>
      <c r="AK1029" s="94">
        <v>0.33</v>
      </c>
      <c r="AL1029" s="93">
        <f>IF(V1029=0,"",V1029/(1-AB1029-AK1029))</f>
      </c>
      <c r="AM1029" s="95">
        <v>0.33</v>
      </c>
      <c r="AN1029" s="93">
        <f>IF(V1029=0,"",V1029/(1-AB1029-AM1029))</f>
      </c>
      <c r="AO1029" s="96">
        <v>1.2</v>
      </c>
      <c r="AP1029" s="93">
        <f>IF(BD!AJ1029="","",BD!AJ1029*BD!AO1029)</f>
      </c>
      <c r="AQ1029" s="91">
        <f>BD!AM1029/BD!AK1029-1</f>
        <v>0</v>
      </c>
      <c r="AR1029" s="91">
        <f>IF(BD!AN1029="","",IF(BD!AJ1029="","",BD!AN1029/BD!AJ1029-1))</f>
      </c>
      <c r="AS1029" s="91">
        <f>IF(BD!AN1029="","",IF(BD!AN1029&lt;BD!AL1029,"ABAIXO DA META","DENTRO DA META"))</f>
      </c>
      <c r="AT1029" s="91" t="str">
        <f>IF(BD!AJ1029="","EM ANÁLISE",IF(BD!AP1029&gt;=BD!AN1029,"GO", "NO GO"))</f>
        <v>EM ANÁLISE</v>
      </c>
      <c r="AU1029" s="97">
        <f>IF(AN1029="","",+BD!$AN1029-AJ1029)</f>
      </c>
      <c r="AV1029" s="98"/>
      <c r="AW1029" s="90">
        <f>BD!P1029*BD!AC1029</f>
        <v>0</v>
      </c>
      <c r="AX1029" s="90">
        <f>BD!V1029*BD!AC1029</f>
        <v>0</v>
      </c>
      <c r="AY1029" s="90">
        <f>IF(BD!AN1029="","",BD!AN1029*BD!AC1029)</f>
      </c>
      <c r="AZ1029" s="75" t="s">
        <v>123</v>
      </c>
      <c r="BA1029" s="75" t="s">
        <v>124</v>
      </c>
      <c r="BB1029" s="75">
        <v>1</v>
      </c>
      <c r="BC1029" s="75" t="s">
        <v>125</v>
      </c>
      <c r="BD1029" s="104"/>
      <c r="BE1029" s="104"/>
      <c r="BF1029" s="101"/>
      <c r="BG1029" s="101"/>
      <c r="BH1029" s="101"/>
      <c r="BI1029" s="101"/>
      <c r="BJ1029" s="101"/>
      <c r="BK1029" s="101"/>
      <c r="BL1029" s="101"/>
      <c r="BM1029" s="101"/>
      <c r="BN1029" s="101"/>
      <c r="BO1029" s="103"/>
      <c r="BP1029" s="101"/>
      <c r="BQ1029" s="101"/>
      <c r="BR1029" s="101"/>
      <c r="BS1029" s="101"/>
      <c r="BT1029" s="101"/>
      <c r="BU1029" s="101"/>
      <c r="BV1029" s="101"/>
      <c r="BW1029" s="101"/>
      <c r="BX1029" s="101"/>
      <c r="BY1029" s="101"/>
      <c r="BZ1029" s="101"/>
      <c r="CA1029" s="101"/>
      <c r="CB1029" s="101"/>
      <c r="CC1029" s="101"/>
      <c r="CD1029" s="101"/>
      <c r="CE1029" s="101"/>
      <c r="CF1029" s="101"/>
      <c r="CG1029" s="37" t="e">
        <f>VLOOKUP(Table_1[[#This Row],[EAN]],'[1]Planilha1'!$E:$R,13,0)</f>
        <v>#N/A</v>
      </c>
      <c r="CI1029" s="188">
        <f>IF(Table_1[[#This Row],[STATUS MERCADO]]="GO",Table_1[[#This Row],[M. BRUTA TOTAL]],0)</f>
        <v>0</v>
      </c>
      <c r="CJ1029" s="188">
        <f>IF(Table_1[[#This Row],[STATUS MERCADO]]="GO",Table_1[[#This Row],[PV UNIT. REALIZADO]]*Table_1[[#This Row],[QUANTIDADE]],0)</f>
        <v>0</v>
      </c>
    </row>
    <row r="1030" ht="15" hidden="1">
      <c r="A1030" s="7"/>
      <c r="B1030" s="84" t="s">
        <v>79</v>
      </c>
      <c r="C1030" s="75">
        <v>221268</v>
      </c>
      <c r="D1030" s="75">
        <v>12454750</v>
      </c>
      <c r="E1030" s="85">
        <v>7891000320785</v>
      </c>
      <c r="F1030" s="86" t="s">
        <v>821</v>
      </c>
      <c r="G1030" s="75" t="s">
        <v>24</v>
      </c>
      <c r="H1030" s="75">
        <v>570</v>
      </c>
      <c r="I1030" s="87" t="s">
        <v>768</v>
      </c>
      <c r="J1030" s="75" t="s">
        <v>101</v>
      </c>
      <c r="K1030" s="88" t="s">
        <v>84</v>
      </c>
      <c r="L1030" s="88">
        <v>1</v>
      </c>
      <c r="M1030" s="88">
        <v>0</v>
      </c>
      <c r="N1030" s="75" t="s">
        <v>85</v>
      </c>
      <c r="O1030" s="75" t="s">
        <v>122</v>
      </c>
      <c r="P1030" s="89"/>
      <c r="Q1030" s="90">
        <f>(17/100+7.6/100+1.65/100)*P1030</f>
        <v>0</v>
      </c>
      <c r="R1030" s="90"/>
      <c r="S1030" s="90"/>
      <c r="T1030" s="90"/>
      <c r="U1030" s="90"/>
      <c r="V1030" s="90">
        <f>+P1030-Q1030+R1030+S1030+T1030+U1030</f>
        <v>0</v>
      </c>
      <c r="W1030" s="91">
        <f>(1.02/100)</f>
        <v>1.02E-2</v>
      </c>
      <c r="X1030" s="91">
        <v>4.8E-3</v>
      </c>
      <c r="Y1030" s="91">
        <v>0.17</v>
      </c>
      <c r="Z1030" s="91">
        <v>1.65E-2</v>
      </c>
      <c r="AA1030" s="91">
        <v>7.6E-2</v>
      </c>
      <c r="AB1030" s="91">
        <f>SUM(W1030:AA1030)</f>
        <v>0.2775</v>
      </c>
      <c r="AC1030" s="75">
        <v>1</v>
      </c>
      <c r="AD1030" s="92">
        <f>IF(AL1030="","",+AC1030*AL1030)</f>
      </c>
      <c r="AE1030" s="93">
        <f>IF(AL1030="","",+AL1030*AB1030)</f>
      </c>
      <c r="AF1030" s="92">
        <f>IF(AL1030="","",+AL1030-AE1030)</f>
      </c>
      <c r="AG1030" s="93">
        <f>+V1030</f>
        <v>0</v>
      </c>
      <c r="AH1030" s="92">
        <f>IF(AF1030="","",+AF1030-AG1030)</f>
      </c>
      <c r="AI1030" s="92">
        <f>IF(AH1030="","",+AH1030*AC1030)</f>
      </c>
      <c r="AJ1030" s="93"/>
      <c r="AK1030" s="94">
        <v>0.33</v>
      </c>
      <c r="AL1030" s="93">
        <f>IF(V1030=0,"",V1030/(1-AB1030-AK1030))</f>
      </c>
      <c r="AM1030" s="95">
        <v>0.33</v>
      </c>
      <c r="AN1030" s="93">
        <f>IF(V1030=0,"",V1030/(1-AB1030-AM1030))</f>
      </c>
      <c r="AO1030" s="96">
        <v>1.2</v>
      </c>
      <c r="AP1030" s="93">
        <f>IF(BD!AJ1030="","",BD!AJ1030*BD!AO1030)</f>
      </c>
      <c r="AQ1030" s="91">
        <f>BD!AM1030/BD!AK1030-1</f>
        <v>0</v>
      </c>
      <c r="AR1030" s="91">
        <f>IF(BD!AN1030="","",IF(BD!AJ1030="","",BD!AN1030/BD!AJ1030-1))</f>
      </c>
      <c r="AS1030" s="91">
        <f>IF(BD!AN1030="","",IF(BD!AN1030&lt;BD!AL1030,"ABAIXO DA META","DENTRO DA META"))</f>
      </c>
      <c r="AT1030" s="91" t="str">
        <f>IF(BD!AJ1030="","EM ANÁLISE",IF(BD!AP1030&gt;=BD!AN1030,"GO", "NO GO"))</f>
        <v>EM ANÁLISE</v>
      </c>
      <c r="AU1030" s="97">
        <f>IF(AN1030="","",+BD!$AN1030-AJ1030)</f>
      </c>
      <c r="AV1030" s="98"/>
      <c r="AW1030" s="90">
        <f>BD!P1030*BD!AC1030</f>
        <v>0</v>
      </c>
      <c r="AX1030" s="90">
        <f>BD!V1030*BD!AC1030</f>
        <v>0</v>
      </c>
      <c r="AY1030" s="90">
        <f>IF(BD!AN1030="","",BD!AN1030*BD!AC1030)</f>
      </c>
      <c r="AZ1030" s="75" t="s">
        <v>123</v>
      </c>
      <c r="BA1030" s="75" t="s">
        <v>124</v>
      </c>
      <c r="BB1030" s="75">
        <v>1</v>
      </c>
      <c r="BC1030" s="75" t="s">
        <v>125</v>
      </c>
      <c r="BD1030" s="104"/>
      <c r="BE1030" s="104"/>
      <c r="BF1030" s="101"/>
      <c r="BG1030" s="101"/>
      <c r="BH1030" s="101"/>
      <c r="BI1030" s="101"/>
      <c r="BJ1030" s="101"/>
      <c r="BK1030" s="101"/>
      <c r="BL1030" s="101"/>
      <c r="BM1030" s="101"/>
      <c r="BN1030" s="101"/>
      <c r="BO1030" s="103"/>
      <c r="BP1030" s="101"/>
      <c r="BQ1030" s="101"/>
      <c r="BR1030" s="101"/>
      <c r="BS1030" s="101"/>
      <c r="BT1030" s="101"/>
      <c r="BU1030" s="101"/>
      <c r="BV1030" s="101"/>
      <c r="BW1030" s="101"/>
      <c r="BX1030" s="101"/>
      <c r="BY1030" s="101"/>
      <c r="BZ1030" s="101"/>
      <c r="CA1030" s="101"/>
      <c r="CB1030" s="101"/>
      <c r="CC1030" s="101"/>
      <c r="CD1030" s="101"/>
      <c r="CE1030" s="101"/>
      <c r="CF1030" s="101"/>
      <c r="CG1030" s="37" t="e">
        <f>VLOOKUP(Table_1[[#This Row],[EAN]],'[1]Planilha1'!$E:$R,13,0)</f>
        <v>#N/A</v>
      </c>
      <c r="CI1030" s="188">
        <f>IF(Table_1[[#This Row],[STATUS MERCADO]]="GO",Table_1[[#This Row],[M. BRUTA TOTAL]],0)</f>
        <v>0</v>
      </c>
      <c r="CJ1030" s="188">
        <f>IF(Table_1[[#This Row],[STATUS MERCADO]]="GO",Table_1[[#This Row],[PV UNIT. REALIZADO]]*Table_1[[#This Row],[QUANTIDADE]],0)</f>
        <v>0</v>
      </c>
    </row>
    <row r="1031" ht="15" hidden="1">
      <c r="A1031" s="7"/>
      <c r="B1031" s="84" t="s">
        <v>79</v>
      </c>
      <c r="C1031" s="75">
        <v>221269</v>
      </c>
      <c r="D1031" s="75">
        <v>12454108</v>
      </c>
      <c r="E1031" s="85">
        <v>7891000319826</v>
      </c>
      <c r="F1031" s="86" t="s">
        <v>822</v>
      </c>
      <c r="G1031" s="75" t="s">
        <v>24</v>
      </c>
      <c r="H1031" s="75">
        <v>570</v>
      </c>
      <c r="I1031" s="87" t="s">
        <v>768</v>
      </c>
      <c r="J1031" s="75" t="s">
        <v>101</v>
      </c>
      <c r="K1031" s="88" t="s">
        <v>84</v>
      </c>
      <c r="L1031" s="88">
        <v>11</v>
      </c>
      <c r="M1031" s="88">
        <v>0</v>
      </c>
      <c r="N1031" s="75" t="s">
        <v>85</v>
      </c>
      <c r="O1031" s="75" t="s">
        <v>122</v>
      </c>
      <c r="P1031" s="89"/>
      <c r="Q1031" s="90">
        <f>(17/100+7.6/100+1.65/100)*P1031</f>
        <v>0</v>
      </c>
      <c r="R1031" s="90"/>
      <c r="S1031" s="90"/>
      <c r="T1031" s="90"/>
      <c r="U1031" s="90"/>
      <c r="V1031" s="90">
        <f>+P1031-Q1031+R1031+S1031+T1031+U1031</f>
        <v>0</v>
      </c>
      <c r="W1031" s="91">
        <f>(1.02/100)</f>
        <v>1.02E-2</v>
      </c>
      <c r="X1031" s="91">
        <v>4.8E-3</v>
      </c>
      <c r="Y1031" s="91">
        <v>0.17</v>
      </c>
      <c r="Z1031" s="91">
        <v>1.65E-2</v>
      </c>
      <c r="AA1031" s="91">
        <v>7.6E-2</v>
      </c>
      <c r="AB1031" s="91">
        <f>SUM(W1031:AA1031)</f>
        <v>0.2775</v>
      </c>
      <c r="AC1031" s="75">
        <v>11</v>
      </c>
      <c r="AD1031" s="92">
        <f>IF(AL1031="","",+AC1031*AL1031)</f>
      </c>
      <c r="AE1031" s="93">
        <f>IF(AL1031="","",+AL1031*AB1031)</f>
      </c>
      <c r="AF1031" s="92">
        <f>IF(AL1031="","",+AL1031-AE1031)</f>
      </c>
      <c r="AG1031" s="93">
        <f>+V1031</f>
        <v>0</v>
      </c>
      <c r="AH1031" s="92">
        <f>IF(AF1031="","",+AF1031-AG1031)</f>
      </c>
      <c r="AI1031" s="92">
        <f>IF(AH1031="","",+AH1031*AC1031)</f>
      </c>
      <c r="AJ1031" s="93"/>
      <c r="AK1031" s="94">
        <v>0.33</v>
      </c>
      <c r="AL1031" s="93">
        <f>IF(V1031=0,"",V1031/(1-AB1031-AK1031))</f>
      </c>
      <c r="AM1031" s="95">
        <v>0.33</v>
      </c>
      <c r="AN1031" s="93">
        <f>IF(V1031=0,"",V1031/(1-AB1031-AM1031))</f>
      </c>
      <c r="AO1031" s="96">
        <v>1.2</v>
      </c>
      <c r="AP1031" s="93">
        <f>IF(BD!AJ1031="","",BD!AJ1031*BD!AO1031)</f>
      </c>
      <c r="AQ1031" s="91">
        <f>BD!AM1031/BD!AK1031-1</f>
        <v>0</v>
      </c>
      <c r="AR1031" s="91">
        <f>IF(BD!AN1031="","",IF(BD!AJ1031="","",BD!AN1031/BD!AJ1031-1))</f>
      </c>
      <c r="AS1031" s="91">
        <f>IF(BD!AN1031="","",IF(BD!AN1031&lt;BD!AL1031,"ABAIXO DA META","DENTRO DA META"))</f>
      </c>
      <c r="AT1031" s="91" t="str">
        <f>IF(BD!AJ1031="","EM ANÁLISE",IF(BD!AP1031&gt;=BD!AN1031,"GO", "NO GO"))</f>
        <v>EM ANÁLISE</v>
      </c>
      <c r="AU1031" s="97">
        <f>IF(AN1031="","",+BD!$AN1031-AJ1031)</f>
      </c>
      <c r="AV1031" s="98"/>
      <c r="AW1031" s="90">
        <f>BD!P1031*BD!AC1031</f>
        <v>0</v>
      </c>
      <c r="AX1031" s="90">
        <f>BD!V1031*BD!AC1031</f>
        <v>0</v>
      </c>
      <c r="AY1031" s="90">
        <f>IF(BD!AN1031="","",BD!AN1031*BD!AC1031)</f>
      </c>
      <c r="AZ1031" s="75" t="s">
        <v>123</v>
      </c>
      <c r="BA1031" s="75" t="s">
        <v>124</v>
      </c>
      <c r="BB1031" s="75">
        <v>1</v>
      </c>
      <c r="BC1031" s="75" t="s">
        <v>125</v>
      </c>
      <c r="BD1031" s="104"/>
      <c r="BE1031" s="104"/>
      <c r="BF1031" s="101"/>
      <c r="BG1031" s="101"/>
      <c r="BH1031" s="101"/>
      <c r="BI1031" s="101"/>
      <c r="BJ1031" s="101"/>
      <c r="BK1031" s="101"/>
      <c r="BL1031" s="101"/>
      <c r="BM1031" s="101"/>
      <c r="BN1031" s="101"/>
      <c r="BO1031" s="103"/>
      <c r="BP1031" s="101"/>
      <c r="BQ1031" s="101"/>
      <c r="BR1031" s="101"/>
      <c r="BS1031" s="101"/>
      <c r="BT1031" s="101"/>
      <c r="BU1031" s="101"/>
      <c r="BV1031" s="101"/>
      <c r="BW1031" s="101"/>
      <c r="BX1031" s="101"/>
      <c r="BY1031" s="101"/>
      <c r="BZ1031" s="101"/>
      <c r="CA1031" s="101"/>
      <c r="CB1031" s="101"/>
      <c r="CC1031" s="101"/>
      <c r="CD1031" s="101"/>
      <c r="CE1031" s="101"/>
      <c r="CF1031" s="101"/>
      <c r="CG1031" s="37" t="e">
        <f>VLOOKUP(Table_1[[#This Row],[EAN]],'[1]Planilha1'!$E:$R,13,0)</f>
        <v>#N/A</v>
      </c>
      <c r="CI1031" s="188">
        <f>IF(Table_1[[#This Row],[STATUS MERCADO]]="GO",Table_1[[#This Row],[M. BRUTA TOTAL]],0)</f>
        <v>0</v>
      </c>
      <c r="CJ1031" s="188">
        <f>IF(Table_1[[#This Row],[STATUS MERCADO]]="GO",Table_1[[#This Row],[PV UNIT. REALIZADO]]*Table_1[[#This Row],[QUANTIDADE]],0)</f>
        <v>0</v>
      </c>
    </row>
    <row r="1032" ht="15" hidden="1">
      <c r="A1032" s="7"/>
      <c r="B1032" s="84" t="s">
        <v>79</v>
      </c>
      <c r="C1032" s="75">
        <v>221270</v>
      </c>
      <c r="D1032" s="75">
        <v>12460584</v>
      </c>
      <c r="E1032" s="85">
        <v>7891000326886</v>
      </c>
      <c r="F1032" s="86" t="s">
        <v>823</v>
      </c>
      <c r="G1032" s="75" t="s">
        <v>24</v>
      </c>
      <c r="H1032" s="75">
        <v>570</v>
      </c>
      <c r="I1032" s="87" t="s">
        <v>768</v>
      </c>
      <c r="J1032" s="75" t="s">
        <v>121</v>
      </c>
      <c r="K1032" s="88" t="s">
        <v>84</v>
      </c>
      <c r="L1032" s="88">
        <v>1</v>
      </c>
      <c r="M1032" s="88">
        <v>0</v>
      </c>
      <c r="N1032" s="75" t="s">
        <v>85</v>
      </c>
      <c r="O1032" s="75" t="s">
        <v>122</v>
      </c>
      <c r="P1032" s="89"/>
      <c r="Q1032" s="90">
        <f>(17/100+7.6/100+1.65/100)*P1032</f>
        <v>0</v>
      </c>
      <c r="R1032" s="90"/>
      <c r="S1032" s="90"/>
      <c r="T1032" s="90"/>
      <c r="U1032" s="90"/>
      <c r="V1032" s="90">
        <f>+P1032-Q1032+R1032+S1032+T1032+U1032</f>
        <v>0</v>
      </c>
      <c r="W1032" s="91">
        <f>(1.02/100)</f>
        <v>1.02E-2</v>
      </c>
      <c r="X1032" s="91">
        <v>4.8E-3</v>
      </c>
      <c r="Y1032" s="91">
        <v>0.17</v>
      </c>
      <c r="Z1032" s="91">
        <v>1.65E-2</v>
      </c>
      <c r="AA1032" s="91">
        <v>7.6E-2</v>
      </c>
      <c r="AB1032" s="91">
        <f>SUM(W1032:AA1032)</f>
        <v>0.2775</v>
      </c>
      <c r="AC1032" s="75">
        <v>1</v>
      </c>
      <c r="AD1032" s="92">
        <f>IF(AL1032="","",+AC1032*AL1032)</f>
      </c>
      <c r="AE1032" s="93">
        <f>IF(AL1032="","",+AL1032*AB1032)</f>
      </c>
      <c r="AF1032" s="92">
        <f>IF(AL1032="","",+AL1032-AE1032)</f>
      </c>
      <c r="AG1032" s="93">
        <f>+V1032</f>
        <v>0</v>
      </c>
      <c r="AH1032" s="92">
        <f>IF(AF1032="","",+AF1032-AG1032)</f>
      </c>
      <c r="AI1032" s="92">
        <f>IF(AH1032="","",+AH1032*AC1032)</f>
      </c>
      <c r="AJ1032" s="93"/>
      <c r="AK1032" s="94">
        <v>0.33</v>
      </c>
      <c r="AL1032" s="93">
        <f>IF(V1032=0,"",V1032/(1-AB1032-AK1032))</f>
      </c>
      <c r="AM1032" s="95">
        <v>0.33</v>
      </c>
      <c r="AN1032" s="93">
        <f>IF(V1032=0,"",V1032/(1-AB1032-AM1032))</f>
      </c>
      <c r="AO1032" s="96">
        <v>1.2</v>
      </c>
      <c r="AP1032" s="93">
        <f>IF(BD!AJ1032="","",BD!AJ1032*BD!AO1032)</f>
      </c>
      <c r="AQ1032" s="91">
        <f>BD!AM1032/BD!AK1032-1</f>
        <v>0</v>
      </c>
      <c r="AR1032" s="91">
        <f>IF(BD!AN1032="","",IF(BD!AJ1032="","",BD!AN1032/BD!AJ1032-1))</f>
      </c>
      <c r="AS1032" s="91">
        <f>IF(BD!AN1032="","",IF(BD!AN1032&lt;BD!AL1032,"ABAIXO DA META","DENTRO DA META"))</f>
      </c>
      <c r="AT1032" s="91" t="str">
        <f>IF(BD!AJ1032="","EM ANÁLISE",IF(BD!AP1032&gt;=BD!AN1032,"GO", "NO GO"))</f>
        <v>EM ANÁLISE</v>
      </c>
      <c r="AU1032" s="97">
        <f>IF(AN1032="","",+BD!$AN1032-AJ1032)</f>
      </c>
      <c r="AV1032" s="98"/>
      <c r="AW1032" s="90">
        <f>BD!P1032*BD!AC1032</f>
        <v>0</v>
      </c>
      <c r="AX1032" s="90">
        <f>BD!V1032*BD!AC1032</f>
        <v>0</v>
      </c>
      <c r="AY1032" s="90">
        <f>IF(BD!AN1032="","",BD!AN1032*BD!AC1032)</f>
      </c>
      <c r="AZ1032" s="75" t="s">
        <v>123</v>
      </c>
      <c r="BA1032" s="75" t="s">
        <v>124</v>
      </c>
      <c r="BB1032" s="75">
        <v>1</v>
      </c>
      <c r="BC1032" s="75" t="s">
        <v>125</v>
      </c>
      <c r="BD1032" s="104"/>
      <c r="BE1032" s="104"/>
      <c r="BF1032" s="101"/>
      <c r="BG1032" s="101"/>
      <c r="BH1032" s="101"/>
      <c r="BI1032" s="101"/>
      <c r="BJ1032" s="101"/>
      <c r="BK1032" s="101"/>
      <c r="BL1032" s="101"/>
      <c r="BM1032" s="101"/>
      <c r="BN1032" s="101"/>
      <c r="BO1032" s="103"/>
      <c r="BP1032" s="101"/>
      <c r="BQ1032" s="101"/>
      <c r="BR1032" s="101"/>
      <c r="BS1032" s="101"/>
      <c r="BT1032" s="101"/>
      <c r="BU1032" s="101"/>
      <c r="BV1032" s="101"/>
      <c r="BW1032" s="101"/>
      <c r="BX1032" s="101"/>
      <c r="BY1032" s="101"/>
      <c r="BZ1032" s="101"/>
      <c r="CA1032" s="101"/>
      <c r="CB1032" s="101"/>
      <c r="CC1032" s="101"/>
      <c r="CD1032" s="101"/>
      <c r="CE1032" s="101"/>
      <c r="CF1032" s="101"/>
      <c r="CG1032" s="37" t="e">
        <f>VLOOKUP(Table_1[[#This Row],[EAN]],'[1]Planilha1'!$E:$R,13,0)</f>
        <v>#N/A</v>
      </c>
      <c r="CI1032" s="188">
        <f>IF(Table_1[[#This Row],[STATUS MERCADO]]="GO",Table_1[[#This Row],[M. BRUTA TOTAL]],0)</f>
        <v>0</v>
      </c>
      <c r="CJ1032" s="188">
        <f>IF(Table_1[[#This Row],[STATUS MERCADO]]="GO",Table_1[[#This Row],[PV UNIT. REALIZADO]]*Table_1[[#This Row],[QUANTIDADE]],0)</f>
        <v>0</v>
      </c>
    </row>
    <row r="1033" ht="15" hidden="1">
      <c r="A1033" s="7"/>
      <c r="B1033" s="84" t="s">
        <v>79</v>
      </c>
      <c r="C1033" s="75">
        <v>221271</v>
      </c>
      <c r="D1033" s="75">
        <v>12454208</v>
      </c>
      <c r="E1033" s="85">
        <v>7891000319956</v>
      </c>
      <c r="F1033" s="86" t="s">
        <v>824</v>
      </c>
      <c r="G1033" s="75" t="s">
        <v>24</v>
      </c>
      <c r="H1033" s="75">
        <v>570</v>
      </c>
      <c r="I1033" s="87" t="s">
        <v>768</v>
      </c>
      <c r="J1033" s="75" t="s">
        <v>101</v>
      </c>
      <c r="K1033" s="88" t="s">
        <v>84</v>
      </c>
      <c r="L1033" s="88">
        <v>6</v>
      </c>
      <c r="M1033" s="88">
        <v>0</v>
      </c>
      <c r="N1033" s="75" t="s">
        <v>85</v>
      </c>
      <c r="O1033" s="75" t="s">
        <v>122</v>
      </c>
      <c r="P1033" s="89"/>
      <c r="Q1033" s="90">
        <f>(17/100+7.6/100+1.65/100)*P1033</f>
        <v>0</v>
      </c>
      <c r="R1033" s="90"/>
      <c r="S1033" s="90"/>
      <c r="T1033" s="90"/>
      <c r="U1033" s="90"/>
      <c r="V1033" s="90">
        <f>+P1033-Q1033+R1033+S1033+T1033+U1033</f>
        <v>0</v>
      </c>
      <c r="W1033" s="91">
        <f>(1.02/100)</f>
        <v>1.02E-2</v>
      </c>
      <c r="X1033" s="91">
        <v>4.8E-3</v>
      </c>
      <c r="Y1033" s="91">
        <v>0.17</v>
      </c>
      <c r="Z1033" s="91">
        <v>1.65E-2</v>
      </c>
      <c r="AA1033" s="91">
        <v>7.6E-2</v>
      </c>
      <c r="AB1033" s="91">
        <f>SUM(W1033:AA1033)</f>
        <v>0.2775</v>
      </c>
      <c r="AC1033" s="75">
        <v>6</v>
      </c>
      <c r="AD1033" s="92">
        <f>IF(AL1033="","",+AC1033*AL1033)</f>
      </c>
      <c r="AE1033" s="93">
        <f>IF(AL1033="","",+AL1033*AB1033)</f>
      </c>
      <c r="AF1033" s="92">
        <f>IF(AL1033="","",+AL1033-AE1033)</f>
      </c>
      <c r="AG1033" s="93">
        <f>+V1033</f>
        <v>0</v>
      </c>
      <c r="AH1033" s="92">
        <f>IF(AF1033="","",+AF1033-AG1033)</f>
      </c>
      <c r="AI1033" s="92">
        <f>IF(AH1033="","",+AH1033*AC1033)</f>
      </c>
      <c r="AJ1033" s="93"/>
      <c r="AK1033" s="94">
        <v>0.33</v>
      </c>
      <c r="AL1033" s="93">
        <f>IF(V1033=0,"",V1033/(1-AB1033-AK1033))</f>
      </c>
      <c r="AM1033" s="95">
        <v>0.33</v>
      </c>
      <c r="AN1033" s="93">
        <f>IF(V1033=0,"",V1033/(1-AB1033-AM1033))</f>
      </c>
      <c r="AO1033" s="96">
        <v>1.2</v>
      </c>
      <c r="AP1033" s="93">
        <f>IF(BD!AJ1033="","",BD!AJ1033*BD!AO1033)</f>
      </c>
      <c r="AQ1033" s="91">
        <f>BD!AM1033/BD!AK1033-1</f>
        <v>0</v>
      </c>
      <c r="AR1033" s="91">
        <f>IF(BD!AN1033="","",IF(BD!AJ1033="","",BD!AN1033/BD!AJ1033-1))</f>
      </c>
      <c r="AS1033" s="91">
        <f>IF(BD!AN1033="","",IF(BD!AN1033&lt;BD!AL1033,"ABAIXO DA META","DENTRO DA META"))</f>
      </c>
      <c r="AT1033" s="91" t="str">
        <f>IF(BD!AJ1033="","EM ANÁLISE",IF(BD!AP1033&gt;=BD!AN1033,"GO", "NO GO"))</f>
        <v>EM ANÁLISE</v>
      </c>
      <c r="AU1033" s="97">
        <f>IF(AN1033="","",+BD!$AN1033-AJ1033)</f>
      </c>
      <c r="AV1033" s="98"/>
      <c r="AW1033" s="90">
        <f>BD!P1033*BD!AC1033</f>
        <v>0</v>
      </c>
      <c r="AX1033" s="90">
        <f>BD!V1033*BD!AC1033</f>
        <v>0</v>
      </c>
      <c r="AY1033" s="90">
        <f>IF(BD!AN1033="","",BD!AN1033*BD!AC1033)</f>
      </c>
      <c r="AZ1033" s="75" t="s">
        <v>123</v>
      </c>
      <c r="BA1033" s="75" t="s">
        <v>124</v>
      </c>
      <c r="BB1033" s="75">
        <v>1</v>
      </c>
      <c r="BC1033" s="75" t="s">
        <v>125</v>
      </c>
      <c r="BD1033" s="104"/>
      <c r="BE1033" s="104"/>
      <c r="BF1033" s="101"/>
      <c r="BG1033" s="101"/>
      <c r="BH1033" s="101"/>
      <c r="BI1033" s="101"/>
      <c r="BJ1033" s="101"/>
      <c r="BK1033" s="101"/>
      <c r="BL1033" s="101"/>
      <c r="BM1033" s="101"/>
      <c r="BN1033" s="101"/>
      <c r="BO1033" s="103"/>
      <c r="BP1033" s="101"/>
      <c r="BQ1033" s="101"/>
      <c r="BR1033" s="101"/>
      <c r="BS1033" s="101"/>
      <c r="BT1033" s="101"/>
      <c r="BU1033" s="101"/>
      <c r="BV1033" s="101"/>
      <c r="BW1033" s="101"/>
      <c r="BX1033" s="101"/>
      <c r="BY1033" s="101"/>
      <c r="BZ1033" s="101"/>
      <c r="CA1033" s="101"/>
      <c r="CB1033" s="101"/>
      <c r="CC1033" s="101"/>
      <c r="CD1033" s="101"/>
      <c r="CE1033" s="101"/>
      <c r="CF1033" s="101"/>
      <c r="CG1033" s="37" t="e">
        <f>VLOOKUP(Table_1[[#This Row],[EAN]],'[1]Planilha1'!$E:$R,13,0)</f>
        <v>#N/A</v>
      </c>
      <c r="CI1033" s="188">
        <f>IF(Table_1[[#This Row],[STATUS MERCADO]]="GO",Table_1[[#This Row],[M. BRUTA TOTAL]],0)</f>
        <v>0</v>
      </c>
      <c r="CJ1033" s="188">
        <f>IF(Table_1[[#This Row],[STATUS MERCADO]]="GO",Table_1[[#This Row],[PV UNIT. REALIZADO]]*Table_1[[#This Row],[QUANTIDADE]],0)</f>
        <v>0</v>
      </c>
    </row>
    <row r="1034" ht="15" hidden="1">
      <c r="A1034" s="7"/>
      <c r="B1034" s="84" t="s">
        <v>79</v>
      </c>
      <c r="C1034" s="75">
        <v>221272</v>
      </c>
      <c r="D1034" s="75">
        <v>12454736</v>
      </c>
      <c r="E1034" s="85">
        <v>7891000320815</v>
      </c>
      <c r="F1034" s="86" t="s">
        <v>825</v>
      </c>
      <c r="G1034" s="75" t="s">
        <v>24</v>
      </c>
      <c r="H1034" s="75">
        <v>570</v>
      </c>
      <c r="I1034" s="87" t="s">
        <v>768</v>
      </c>
      <c r="J1034" s="75" t="s">
        <v>101</v>
      </c>
      <c r="K1034" s="88" t="s">
        <v>84</v>
      </c>
      <c r="L1034" s="88">
        <v>1</v>
      </c>
      <c r="M1034" s="88">
        <v>0</v>
      </c>
      <c r="N1034" s="75" t="s">
        <v>85</v>
      </c>
      <c r="O1034" s="75" t="s">
        <v>122</v>
      </c>
      <c r="P1034" s="89"/>
      <c r="Q1034" s="90">
        <f>(17/100+7.6/100+1.65/100)*P1034</f>
        <v>0</v>
      </c>
      <c r="R1034" s="90"/>
      <c r="S1034" s="90"/>
      <c r="T1034" s="90"/>
      <c r="U1034" s="90"/>
      <c r="V1034" s="90">
        <f>+P1034-Q1034+R1034+S1034+T1034+U1034</f>
        <v>0</v>
      </c>
      <c r="W1034" s="91">
        <f>(1.02/100)</f>
        <v>1.02E-2</v>
      </c>
      <c r="X1034" s="91">
        <v>4.8E-3</v>
      </c>
      <c r="Y1034" s="91">
        <v>0.17</v>
      </c>
      <c r="Z1034" s="91">
        <v>1.65E-2</v>
      </c>
      <c r="AA1034" s="91">
        <v>7.6E-2</v>
      </c>
      <c r="AB1034" s="91">
        <f>SUM(W1034:AA1034)</f>
        <v>0.2775</v>
      </c>
      <c r="AC1034" s="75">
        <v>1</v>
      </c>
      <c r="AD1034" s="92">
        <f>IF(AL1034="","",+AC1034*AL1034)</f>
      </c>
      <c r="AE1034" s="93">
        <f>IF(AL1034="","",+AL1034*AB1034)</f>
      </c>
      <c r="AF1034" s="92">
        <f>IF(AL1034="","",+AL1034-AE1034)</f>
      </c>
      <c r="AG1034" s="93">
        <f>+V1034</f>
        <v>0</v>
      </c>
      <c r="AH1034" s="92">
        <f>IF(AF1034="","",+AF1034-AG1034)</f>
      </c>
      <c r="AI1034" s="92">
        <f>IF(AH1034="","",+AH1034*AC1034)</f>
      </c>
      <c r="AJ1034" s="93"/>
      <c r="AK1034" s="94">
        <v>0.33</v>
      </c>
      <c r="AL1034" s="93">
        <f>IF(V1034=0,"",V1034/(1-AB1034-AK1034))</f>
      </c>
      <c r="AM1034" s="95">
        <v>0.33</v>
      </c>
      <c r="AN1034" s="93">
        <f>IF(V1034=0,"",V1034/(1-AB1034-AM1034))</f>
      </c>
      <c r="AO1034" s="96">
        <v>1.2</v>
      </c>
      <c r="AP1034" s="93">
        <f>IF(BD!AJ1034="","",BD!AJ1034*BD!AO1034)</f>
      </c>
      <c r="AQ1034" s="91">
        <f>BD!AM1034/BD!AK1034-1</f>
        <v>0</v>
      </c>
      <c r="AR1034" s="91">
        <f>IF(BD!AN1034="","",IF(BD!AJ1034="","",BD!AN1034/BD!AJ1034-1))</f>
      </c>
      <c r="AS1034" s="91">
        <f>IF(BD!AN1034="","",IF(BD!AN1034&lt;BD!AL1034,"ABAIXO DA META","DENTRO DA META"))</f>
      </c>
      <c r="AT1034" s="91" t="str">
        <f>IF(BD!AJ1034="","EM ANÁLISE",IF(BD!AP1034&gt;=BD!AN1034,"GO", "NO GO"))</f>
        <v>EM ANÁLISE</v>
      </c>
      <c r="AU1034" s="97">
        <f>IF(AN1034="","",+BD!$AN1034-AJ1034)</f>
      </c>
      <c r="AV1034" s="98"/>
      <c r="AW1034" s="90">
        <f>BD!P1034*BD!AC1034</f>
        <v>0</v>
      </c>
      <c r="AX1034" s="90">
        <f>BD!V1034*BD!AC1034</f>
        <v>0</v>
      </c>
      <c r="AY1034" s="90">
        <f>IF(BD!AN1034="","",BD!AN1034*BD!AC1034)</f>
      </c>
      <c r="AZ1034" s="75" t="s">
        <v>123</v>
      </c>
      <c r="BA1034" s="75" t="s">
        <v>124</v>
      </c>
      <c r="BB1034" s="75">
        <v>1</v>
      </c>
      <c r="BC1034" s="75" t="s">
        <v>125</v>
      </c>
      <c r="BD1034" s="104"/>
      <c r="BE1034" s="104"/>
      <c r="BF1034" s="101"/>
      <c r="BG1034" s="101"/>
      <c r="BH1034" s="101"/>
      <c r="BI1034" s="101"/>
      <c r="BJ1034" s="101"/>
      <c r="BK1034" s="101"/>
      <c r="BL1034" s="101"/>
      <c r="BM1034" s="101"/>
      <c r="BN1034" s="101"/>
      <c r="BO1034" s="103"/>
      <c r="BP1034" s="101"/>
      <c r="BQ1034" s="101"/>
      <c r="BR1034" s="101"/>
      <c r="BS1034" s="101"/>
      <c r="BT1034" s="101"/>
      <c r="BU1034" s="101"/>
      <c r="BV1034" s="101"/>
      <c r="BW1034" s="101"/>
      <c r="BX1034" s="101"/>
      <c r="BY1034" s="101"/>
      <c r="BZ1034" s="101"/>
      <c r="CA1034" s="101"/>
      <c r="CB1034" s="101"/>
      <c r="CC1034" s="101"/>
      <c r="CD1034" s="101"/>
      <c r="CE1034" s="101"/>
      <c r="CF1034" s="101"/>
      <c r="CG1034" s="37" t="e">
        <f>VLOOKUP(Table_1[[#This Row],[EAN]],'[1]Planilha1'!$E:$R,13,0)</f>
        <v>#N/A</v>
      </c>
      <c r="CI1034" s="188">
        <f>IF(Table_1[[#This Row],[STATUS MERCADO]]="GO",Table_1[[#This Row],[M. BRUTA TOTAL]],0)</f>
        <v>0</v>
      </c>
      <c r="CJ1034" s="188">
        <f>IF(Table_1[[#This Row],[STATUS MERCADO]]="GO",Table_1[[#This Row],[PV UNIT. REALIZADO]]*Table_1[[#This Row],[QUANTIDADE]],0)</f>
        <v>0</v>
      </c>
    </row>
    <row r="1035" ht="15" hidden="1">
      <c r="A1035" s="7"/>
      <c r="B1035" s="84" t="s">
        <v>79</v>
      </c>
      <c r="C1035" s="75">
        <v>221273</v>
      </c>
      <c r="D1035" s="75">
        <v>12454127</v>
      </c>
      <c r="E1035" s="85">
        <v>7891000319864</v>
      </c>
      <c r="F1035" s="86" t="s">
        <v>826</v>
      </c>
      <c r="G1035" s="75" t="s">
        <v>24</v>
      </c>
      <c r="H1035" s="75">
        <v>570</v>
      </c>
      <c r="I1035" s="87" t="s">
        <v>768</v>
      </c>
      <c r="J1035" s="75" t="s">
        <v>101</v>
      </c>
      <c r="K1035" s="88" t="s">
        <v>84</v>
      </c>
      <c r="L1035" s="88">
        <v>11</v>
      </c>
      <c r="M1035" s="88">
        <v>0</v>
      </c>
      <c r="N1035" s="75" t="s">
        <v>85</v>
      </c>
      <c r="O1035" s="75" t="s">
        <v>122</v>
      </c>
      <c r="P1035" s="89"/>
      <c r="Q1035" s="90">
        <f>(17/100+7.6/100+1.65/100)*P1035</f>
        <v>0</v>
      </c>
      <c r="R1035" s="90"/>
      <c r="S1035" s="90"/>
      <c r="T1035" s="90"/>
      <c r="U1035" s="90"/>
      <c r="V1035" s="90">
        <f>+P1035-Q1035+R1035+S1035+T1035+U1035</f>
        <v>0</v>
      </c>
      <c r="W1035" s="91">
        <f>(1.02/100)</f>
        <v>1.02E-2</v>
      </c>
      <c r="X1035" s="91">
        <v>4.8E-3</v>
      </c>
      <c r="Y1035" s="91">
        <v>0.17</v>
      </c>
      <c r="Z1035" s="91">
        <v>1.65E-2</v>
      </c>
      <c r="AA1035" s="91">
        <v>7.6E-2</v>
      </c>
      <c r="AB1035" s="91">
        <f>SUM(W1035:AA1035)</f>
        <v>0.2775</v>
      </c>
      <c r="AC1035" s="75">
        <v>11</v>
      </c>
      <c r="AD1035" s="92">
        <f>IF(AL1035="","",+AC1035*AL1035)</f>
      </c>
      <c r="AE1035" s="93">
        <f>IF(AL1035="","",+AL1035*AB1035)</f>
      </c>
      <c r="AF1035" s="92">
        <f>IF(AL1035="","",+AL1035-AE1035)</f>
      </c>
      <c r="AG1035" s="93">
        <f>+V1035</f>
        <v>0</v>
      </c>
      <c r="AH1035" s="92">
        <f>IF(AF1035="","",+AF1035-AG1035)</f>
      </c>
      <c r="AI1035" s="92">
        <f>IF(AH1035="","",+AH1035*AC1035)</f>
      </c>
      <c r="AJ1035" s="93"/>
      <c r="AK1035" s="94">
        <v>0.33</v>
      </c>
      <c r="AL1035" s="93">
        <f>IF(V1035=0,"",V1035/(1-AB1035-AK1035))</f>
      </c>
      <c r="AM1035" s="95">
        <v>0.33</v>
      </c>
      <c r="AN1035" s="93">
        <f>IF(V1035=0,"",V1035/(1-AB1035-AM1035))</f>
      </c>
      <c r="AO1035" s="96">
        <v>1.2</v>
      </c>
      <c r="AP1035" s="93">
        <f>IF(BD!AJ1035="","",BD!AJ1035*BD!AO1035)</f>
      </c>
      <c r="AQ1035" s="91">
        <f>BD!AM1035/BD!AK1035-1</f>
        <v>0</v>
      </c>
      <c r="AR1035" s="91">
        <f>IF(BD!AN1035="","",IF(BD!AJ1035="","",BD!AN1035/BD!AJ1035-1))</f>
      </c>
      <c r="AS1035" s="91">
        <f>IF(BD!AN1035="","",IF(BD!AN1035&lt;BD!AL1035,"ABAIXO DA META","DENTRO DA META"))</f>
      </c>
      <c r="AT1035" s="91" t="str">
        <f>IF(BD!AJ1035="","EM ANÁLISE",IF(BD!AP1035&gt;=BD!AN1035,"GO", "NO GO"))</f>
        <v>EM ANÁLISE</v>
      </c>
      <c r="AU1035" s="97">
        <f>IF(AN1035="","",+BD!$AN1035-AJ1035)</f>
      </c>
      <c r="AV1035" s="98"/>
      <c r="AW1035" s="90">
        <f>BD!P1035*BD!AC1035</f>
        <v>0</v>
      </c>
      <c r="AX1035" s="90">
        <f>BD!V1035*BD!AC1035</f>
        <v>0</v>
      </c>
      <c r="AY1035" s="90">
        <f>IF(BD!AN1035="","",BD!AN1035*BD!AC1035)</f>
      </c>
      <c r="AZ1035" s="75" t="s">
        <v>123</v>
      </c>
      <c r="BA1035" s="75" t="s">
        <v>124</v>
      </c>
      <c r="BB1035" s="75">
        <v>1</v>
      </c>
      <c r="BC1035" s="75" t="s">
        <v>125</v>
      </c>
      <c r="BD1035" s="104"/>
      <c r="BE1035" s="104"/>
      <c r="BF1035" s="101"/>
      <c r="BG1035" s="101"/>
      <c r="BH1035" s="101"/>
      <c r="BI1035" s="101"/>
      <c r="BJ1035" s="101"/>
      <c r="BK1035" s="101"/>
      <c r="BL1035" s="101"/>
      <c r="BM1035" s="101"/>
      <c r="BN1035" s="101"/>
      <c r="BO1035" s="103"/>
      <c r="BP1035" s="101"/>
      <c r="BQ1035" s="101"/>
      <c r="BR1035" s="101"/>
      <c r="BS1035" s="101"/>
      <c r="BT1035" s="101"/>
      <c r="BU1035" s="101"/>
      <c r="BV1035" s="101"/>
      <c r="BW1035" s="101"/>
      <c r="BX1035" s="101"/>
      <c r="BY1035" s="101"/>
      <c r="BZ1035" s="101"/>
      <c r="CA1035" s="101"/>
      <c r="CB1035" s="101"/>
      <c r="CC1035" s="101"/>
      <c r="CD1035" s="101"/>
      <c r="CE1035" s="101"/>
      <c r="CF1035" s="101"/>
      <c r="CG1035" s="37" t="e">
        <f>VLOOKUP(Table_1[[#This Row],[EAN]],'[1]Planilha1'!$E:$R,13,0)</f>
        <v>#N/A</v>
      </c>
      <c r="CI1035" s="188">
        <f>IF(Table_1[[#This Row],[STATUS MERCADO]]="GO",Table_1[[#This Row],[M. BRUTA TOTAL]],0)</f>
        <v>0</v>
      </c>
      <c r="CJ1035" s="188">
        <f>IF(Table_1[[#This Row],[STATUS MERCADO]]="GO",Table_1[[#This Row],[PV UNIT. REALIZADO]]*Table_1[[#This Row],[QUANTIDADE]],0)</f>
        <v>0</v>
      </c>
    </row>
    <row r="1036" ht="15" hidden="1">
      <c r="A1036" s="7"/>
      <c r="B1036" s="84" t="s">
        <v>79</v>
      </c>
      <c r="C1036" s="75">
        <v>221274</v>
      </c>
      <c r="D1036" s="75">
        <v>12455329</v>
      </c>
      <c r="E1036" s="85">
        <v>7891000322529</v>
      </c>
      <c r="F1036" s="86" t="s">
        <v>827</v>
      </c>
      <c r="G1036" s="75" t="s">
        <v>24</v>
      </c>
      <c r="H1036" s="75">
        <v>570</v>
      </c>
      <c r="I1036" s="87" t="s">
        <v>768</v>
      </c>
      <c r="J1036" s="75" t="s">
        <v>101</v>
      </c>
      <c r="K1036" s="88" t="s">
        <v>84</v>
      </c>
      <c r="L1036" s="88">
        <v>6</v>
      </c>
      <c r="M1036" s="88">
        <v>0</v>
      </c>
      <c r="N1036" s="75" t="s">
        <v>85</v>
      </c>
      <c r="O1036" s="75" t="s">
        <v>122</v>
      </c>
      <c r="P1036" s="89"/>
      <c r="Q1036" s="90">
        <f>(17/100+7.6/100+1.65/100)*P1036</f>
        <v>0</v>
      </c>
      <c r="R1036" s="90"/>
      <c r="S1036" s="90"/>
      <c r="T1036" s="90"/>
      <c r="U1036" s="90"/>
      <c r="V1036" s="90">
        <f>+P1036-Q1036+R1036+S1036+T1036+U1036</f>
        <v>0</v>
      </c>
      <c r="W1036" s="91">
        <f>(1.02/100)</f>
        <v>1.02E-2</v>
      </c>
      <c r="X1036" s="91">
        <v>4.8E-3</v>
      </c>
      <c r="Y1036" s="91">
        <v>0.17</v>
      </c>
      <c r="Z1036" s="91">
        <v>1.65E-2</v>
      </c>
      <c r="AA1036" s="91">
        <v>7.6E-2</v>
      </c>
      <c r="AB1036" s="91">
        <f>SUM(W1036:AA1036)</f>
        <v>0.2775</v>
      </c>
      <c r="AC1036" s="75">
        <v>6</v>
      </c>
      <c r="AD1036" s="92">
        <f>IF(AL1036="","",+AC1036*AL1036)</f>
      </c>
      <c r="AE1036" s="93">
        <f>IF(AL1036="","",+AL1036*AB1036)</f>
      </c>
      <c r="AF1036" s="92">
        <f>IF(AL1036="","",+AL1036-AE1036)</f>
      </c>
      <c r="AG1036" s="93">
        <f>+V1036</f>
        <v>0</v>
      </c>
      <c r="AH1036" s="92">
        <f>IF(AF1036="","",+AF1036-AG1036)</f>
      </c>
      <c r="AI1036" s="92">
        <f>IF(AH1036="","",+AH1036*AC1036)</f>
      </c>
      <c r="AJ1036" s="93"/>
      <c r="AK1036" s="94">
        <v>0.33</v>
      </c>
      <c r="AL1036" s="93">
        <f>IF(V1036=0,"",V1036/(1-AB1036-AK1036))</f>
      </c>
      <c r="AM1036" s="95">
        <v>0.33</v>
      </c>
      <c r="AN1036" s="93">
        <f>IF(V1036=0,"",V1036/(1-AB1036-AM1036))</f>
      </c>
      <c r="AO1036" s="96">
        <v>1.2</v>
      </c>
      <c r="AP1036" s="93">
        <f>IF(BD!AJ1036="","",BD!AJ1036*BD!AO1036)</f>
      </c>
      <c r="AQ1036" s="91">
        <f>BD!AM1036/BD!AK1036-1</f>
        <v>0</v>
      </c>
      <c r="AR1036" s="91">
        <f>IF(BD!AN1036="","",IF(BD!AJ1036="","",BD!AN1036/BD!AJ1036-1))</f>
      </c>
      <c r="AS1036" s="91">
        <f>IF(BD!AN1036="","",IF(BD!AN1036&lt;BD!AL1036,"ABAIXO DA META","DENTRO DA META"))</f>
      </c>
      <c r="AT1036" s="91" t="str">
        <f>IF(BD!AJ1036="","EM ANÁLISE",IF(BD!AP1036&gt;=BD!AN1036,"GO", "NO GO"))</f>
        <v>EM ANÁLISE</v>
      </c>
      <c r="AU1036" s="97">
        <f>IF(AN1036="","",+BD!$AN1036-AJ1036)</f>
      </c>
      <c r="AV1036" s="98"/>
      <c r="AW1036" s="90">
        <f>BD!P1036*BD!AC1036</f>
        <v>0</v>
      </c>
      <c r="AX1036" s="90">
        <f>BD!V1036*BD!AC1036</f>
        <v>0</v>
      </c>
      <c r="AY1036" s="90">
        <f>IF(BD!AN1036="","",BD!AN1036*BD!AC1036)</f>
      </c>
      <c r="AZ1036" s="75" t="s">
        <v>123</v>
      </c>
      <c r="BA1036" s="75" t="s">
        <v>124</v>
      </c>
      <c r="BB1036" s="75">
        <v>1</v>
      </c>
      <c r="BC1036" s="75" t="s">
        <v>125</v>
      </c>
      <c r="BD1036" s="104"/>
      <c r="BE1036" s="104"/>
      <c r="BF1036" s="101"/>
      <c r="BG1036" s="101"/>
      <c r="BH1036" s="101"/>
      <c r="BI1036" s="101"/>
      <c r="BJ1036" s="101"/>
      <c r="BK1036" s="101"/>
      <c r="BL1036" s="101"/>
      <c r="BM1036" s="101"/>
      <c r="BN1036" s="101"/>
      <c r="BO1036" s="103"/>
      <c r="BP1036" s="101"/>
      <c r="BQ1036" s="101"/>
      <c r="BR1036" s="101"/>
      <c r="BS1036" s="101"/>
      <c r="BT1036" s="101"/>
      <c r="BU1036" s="101"/>
      <c r="BV1036" s="101"/>
      <c r="BW1036" s="101"/>
      <c r="BX1036" s="101"/>
      <c r="BY1036" s="101"/>
      <c r="BZ1036" s="101"/>
      <c r="CA1036" s="101"/>
      <c r="CB1036" s="101"/>
      <c r="CC1036" s="101"/>
      <c r="CD1036" s="101"/>
      <c r="CE1036" s="101"/>
      <c r="CF1036" s="101"/>
      <c r="CG1036" s="37" t="e">
        <f>VLOOKUP(Table_1[[#This Row],[EAN]],'[1]Planilha1'!$E:$R,13,0)</f>
        <v>#N/A</v>
      </c>
      <c r="CI1036" s="188">
        <f>IF(Table_1[[#This Row],[STATUS MERCADO]]="GO",Table_1[[#This Row],[M. BRUTA TOTAL]],0)</f>
        <v>0</v>
      </c>
      <c r="CJ1036" s="188">
        <f>IF(Table_1[[#This Row],[STATUS MERCADO]]="GO",Table_1[[#This Row],[PV UNIT. REALIZADO]]*Table_1[[#This Row],[QUANTIDADE]],0)</f>
        <v>0</v>
      </c>
    </row>
    <row r="1037" ht="15" hidden="1">
      <c r="A1037" s="7"/>
      <c r="B1037" s="84" t="s">
        <v>79</v>
      </c>
      <c r="C1037" s="75">
        <v>221275</v>
      </c>
      <c r="D1037" s="75">
        <v>12454909</v>
      </c>
      <c r="E1037" s="85">
        <v>7891000321591</v>
      </c>
      <c r="F1037" s="86" t="s">
        <v>828</v>
      </c>
      <c r="G1037" s="75" t="s">
        <v>24</v>
      </c>
      <c r="H1037" s="75">
        <v>570</v>
      </c>
      <c r="I1037" s="87" t="s">
        <v>768</v>
      </c>
      <c r="J1037" s="75" t="s">
        <v>101</v>
      </c>
      <c r="K1037" s="88" t="s">
        <v>84</v>
      </c>
      <c r="L1037" s="88">
        <v>1</v>
      </c>
      <c r="M1037" s="88">
        <v>0</v>
      </c>
      <c r="N1037" s="75" t="s">
        <v>85</v>
      </c>
      <c r="O1037" s="75" t="s">
        <v>122</v>
      </c>
      <c r="P1037" s="89"/>
      <c r="Q1037" s="90">
        <f>(17/100+7.6/100+1.65/100)*P1037</f>
        <v>0</v>
      </c>
      <c r="R1037" s="90"/>
      <c r="S1037" s="90"/>
      <c r="T1037" s="90"/>
      <c r="U1037" s="90"/>
      <c r="V1037" s="90">
        <f>+P1037-Q1037+R1037+S1037+T1037+U1037</f>
        <v>0</v>
      </c>
      <c r="W1037" s="91">
        <f>(1.02/100)</f>
        <v>1.02E-2</v>
      </c>
      <c r="X1037" s="91">
        <v>4.8E-3</v>
      </c>
      <c r="Y1037" s="91">
        <v>0.17</v>
      </c>
      <c r="Z1037" s="91">
        <v>1.65E-2</v>
      </c>
      <c r="AA1037" s="91">
        <v>7.6E-2</v>
      </c>
      <c r="AB1037" s="91">
        <f>SUM(W1037:AA1037)</f>
        <v>0.2775</v>
      </c>
      <c r="AC1037" s="75">
        <v>1</v>
      </c>
      <c r="AD1037" s="92">
        <f>IF(AL1037="","",+AC1037*AL1037)</f>
      </c>
      <c r="AE1037" s="93">
        <f>IF(AL1037="","",+AL1037*AB1037)</f>
      </c>
      <c r="AF1037" s="92">
        <f>IF(AL1037="","",+AL1037-AE1037)</f>
      </c>
      <c r="AG1037" s="93">
        <f>+V1037</f>
        <v>0</v>
      </c>
      <c r="AH1037" s="92">
        <f>IF(AF1037="","",+AF1037-AG1037)</f>
      </c>
      <c r="AI1037" s="92">
        <f>IF(AH1037="","",+AH1037*AC1037)</f>
      </c>
      <c r="AJ1037" s="93"/>
      <c r="AK1037" s="94">
        <v>0.33</v>
      </c>
      <c r="AL1037" s="93">
        <f>IF(V1037=0,"",V1037/(1-AB1037-AK1037))</f>
      </c>
      <c r="AM1037" s="95">
        <v>0.33</v>
      </c>
      <c r="AN1037" s="93">
        <f>IF(V1037=0,"",V1037/(1-AB1037-AM1037))</f>
      </c>
      <c r="AO1037" s="96">
        <v>1.2</v>
      </c>
      <c r="AP1037" s="93">
        <f>IF(BD!AJ1037="","",BD!AJ1037*BD!AO1037)</f>
      </c>
      <c r="AQ1037" s="91">
        <f>BD!AM1037/BD!AK1037-1</f>
        <v>0</v>
      </c>
      <c r="AR1037" s="91">
        <f>IF(BD!AN1037="","",IF(BD!AJ1037="","",BD!AN1037/BD!AJ1037-1))</f>
      </c>
      <c r="AS1037" s="91">
        <f>IF(BD!AN1037="","",IF(BD!AN1037&lt;BD!AL1037,"ABAIXO DA META","DENTRO DA META"))</f>
      </c>
      <c r="AT1037" s="91" t="str">
        <f>IF(BD!AJ1037="","EM ANÁLISE",IF(BD!AP1037&gt;=BD!AN1037,"GO", "NO GO"))</f>
        <v>EM ANÁLISE</v>
      </c>
      <c r="AU1037" s="97">
        <f>IF(AN1037="","",+BD!$AN1037-AJ1037)</f>
      </c>
      <c r="AV1037" s="98"/>
      <c r="AW1037" s="90">
        <f>BD!P1037*BD!AC1037</f>
        <v>0</v>
      </c>
      <c r="AX1037" s="90">
        <f>BD!V1037*BD!AC1037</f>
        <v>0</v>
      </c>
      <c r="AY1037" s="90">
        <f>IF(BD!AN1037="","",BD!AN1037*BD!AC1037)</f>
      </c>
      <c r="AZ1037" s="75" t="s">
        <v>123</v>
      </c>
      <c r="BA1037" s="75" t="s">
        <v>124</v>
      </c>
      <c r="BB1037" s="75">
        <v>1</v>
      </c>
      <c r="BC1037" s="75" t="s">
        <v>125</v>
      </c>
      <c r="BD1037" s="104"/>
      <c r="BE1037" s="104"/>
      <c r="BF1037" s="101"/>
      <c r="BG1037" s="101"/>
      <c r="BH1037" s="101"/>
      <c r="BI1037" s="101"/>
      <c r="BJ1037" s="101"/>
      <c r="BK1037" s="101"/>
      <c r="BL1037" s="101"/>
      <c r="BM1037" s="101"/>
      <c r="BN1037" s="101"/>
      <c r="BO1037" s="103"/>
      <c r="BP1037" s="101"/>
      <c r="BQ1037" s="101"/>
      <c r="BR1037" s="101"/>
      <c r="BS1037" s="101"/>
      <c r="BT1037" s="101"/>
      <c r="BU1037" s="101"/>
      <c r="BV1037" s="101"/>
      <c r="BW1037" s="101"/>
      <c r="BX1037" s="101"/>
      <c r="BY1037" s="101"/>
      <c r="BZ1037" s="101"/>
      <c r="CA1037" s="101"/>
      <c r="CB1037" s="101"/>
      <c r="CC1037" s="101"/>
      <c r="CD1037" s="101"/>
      <c r="CE1037" s="101"/>
      <c r="CF1037" s="101"/>
      <c r="CG1037" s="37" t="e">
        <f>VLOOKUP(Table_1[[#This Row],[EAN]],'[1]Planilha1'!$E:$R,13,0)</f>
        <v>#N/A</v>
      </c>
      <c r="CI1037" s="188">
        <f>IF(Table_1[[#This Row],[STATUS MERCADO]]="GO",Table_1[[#This Row],[M. BRUTA TOTAL]],0)</f>
        <v>0</v>
      </c>
      <c r="CJ1037" s="188">
        <f>IF(Table_1[[#This Row],[STATUS MERCADO]]="GO",Table_1[[#This Row],[PV UNIT. REALIZADO]]*Table_1[[#This Row],[QUANTIDADE]],0)</f>
        <v>0</v>
      </c>
    </row>
    <row r="1038" ht="15" hidden="1">
      <c r="A1038" s="7"/>
      <c r="B1038" s="84" t="s">
        <v>79</v>
      </c>
      <c r="C1038" s="75">
        <v>221276</v>
      </c>
      <c r="D1038" s="75">
        <v>12454899</v>
      </c>
      <c r="E1038" s="85">
        <v>7891000060315</v>
      </c>
      <c r="F1038" s="86" t="s">
        <v>829</v>
      </c>
      <c r="G1038" s="75" t="s">
        <v>24</v>
      </c>
      <c r="H1038" s="75">
        <v>570</v>
      </c>
      <c r="I1038" s="87" t="s">
        <v>768</v>
      </c>
      <c r="J1038" s="75" t="s">
        <v>121</v>
      </c>
      <c r="K1038" s="88" t="s">
        <v>84</v>
      </c>
      <c r="L1038" s="88">
        <v>1</v>
      </c>
      <c r="M1038" s="88">
        <v>0</v>
      </c>
      <c r="N1038" s="75" t="s">
        <v>85</v>
      </c>
      <c r="O1038" s="75" t="s">
        <v>122</v>
      </c>
      <c r="P1038" s="89"/>
      <c r="Q1038" s="90">
        <f>(17/100+7.6/100+1.65/100)*P1038</f>
        <v>0</v>
      </c>
      <c r="R1038" s="90"/>
      <c r="S1038" s="90"/>
      <c r="T1038" s="90"/>
      <c r="U1038" s="90"/>
      <c r="V1038" s="90">
        <f>+P1038-Q1038+R1038+S1038+T1038+U1038</f>
        <v>0</v>
      </c>
      <c r="W1038" s="91">
        <f>(1.02/100)</f>
        <v>1.02E-2</v>
      </c>
      <c r="X1038" s="91">
        <v>4.8E-3</v>
      </c>
      <c r="Y1038" s="91">
        <v>0.17</v>
      </c>
      <c r="Z1038" s="91">
        <v>1.65E-2</v>
      </c>
      <c r="AA1038" s="91">
        <v>7.6E-2</v>
      </c>
      <c r="AB1038" s="91">
        <f>SUM(W1038:AA1038)</f>
        <v>0.2775</v>
      </c>
      <c r="AC1038" s="75">
        <v>1</v>
      </c>
      <c r="AD1038" s="92">
        <f>IF(AL1038="","",+AC1038*AL1038)</f>
      </c>
      <c r="AE1038" s="93">
        <f>IF(AL1038="","",+AL1038*AB1038)</f>
      </c>
      <c r="AF1038" s="92">
        <f>IF(AL1038="","",+AL1038-AE1038)</f>
      </c>
      <c r="AG1038" s="93">
        <f>+V1038</f>
        <v>0</v>
      </c>
      <c r="AH1038" s="92">
        <f>IF(AF1038="","",+AF1038-AG1038)</f>
      </c>
      <c r="AI1038" s="92">
        <f>IF(AH1038="","",+AH1038*AC1038)</f>
      </c>
      <c r="AJ1038" s="93"/>
      <c r="AK1038" s="94">
        <v>0.33</v>
      </c>
      <c r="AL1038" s="93">
        <f>IF(V1038=0,"",V1038/(1-AB1038-AK1038))</f>
      </c>
      <c r="AM1038" s="95">
        <v>0.33</v>
      </c>
      <c r="AN1038" s="93">
        <f>IF(V1038=0,"",V1038/(1-AB1038-AM1038))</f>
      </c>
      <c r="AO1038" s="96">
        <v>1.2</v>
      </c>
      <c r="AP1038" s="93">
        <f>IF(BD!AJ1038="","",BD!AJ1038*BD!AO1038)</f>
      </c>
      <c r="AQ1038" s="91">
        <f>BD!AM1038/BD!AK1038-1</f>
        <v>0</v>
      </c>
      <c r="AR1038" s="91">
        <f>IF(BD!AN1038="","",IF(BD!AJ1038="","",BD!AN1038/BD!AJ1038-1))</f>
      </c>
      <c r="AS1038" s="91">
        <f>IF(BD!AN1038="","",IF(BD!AN1038&lt;BD!AL1038,"ABAIXO DA META","DENTRO DA META"))</f>
      </c>
      <c r="AT1038" s="91" t="str">
        <f>IF(BD!AJ1038="","EM ANÁLISE",IF(BD!AP1038&gt;=BD!AN1038,"GO", "NO GO"))</f>
        <v>EM ANÁLISE</v>
      </c>
      <c r="AU1038" s="97">
        <f>IF(AN1038="","",+BD!$AN1038-AJ1038)</f>
      </c>
      <c r="AV1038" s="98"/>
      <c r="AW1038" s="90">
        <f>BD!P1038*BD!AC1038</f>
        <v>0</v>
      </c>
      <c r="AX1038" s="90">
        <f>BD!V1038*BD!AC1038</f>
        <v>0</v>
      </c>
      <c r="AY1038" s="90">
        <f>IF(BD!AN1038="","",BD!AN1038*BD!AC1038)</f>
      </c>
      <c r="AZ1038" s="75" t="s">
        <v>123</v>
      </c>
      <c r="BA1038" s="75" t="s">
        <v>124</v>
      </c>
      <c r="BB1038" s="75">
        <v>1</v>
      </c>
      <c r="BC1038" s="75" t="s">
        <v>125</v>
      </c>
      <c r="BD1038" s="104"/>
      <c r="BE1038" s="104"/>
      <c r="BF1038" s="101"/>
      <c r="BG1038" s="101"/>
      <c r="BH1038" s="101"/>
      <c r="BI1038" s="101"/>
      <c r="BJ1038" s="101"/>
      <c r="BK1038" s="101"/>
      <c r="BL1038" s="101"/>
      <c r="BM1038" s="101"/>
      <c r="BN1038" s="101"/>
      <c r="BO1038" s="103"/>
      <c r="BP1038" s="101"/>
      <c r="BQ1038" s="101"/>
      <c r="BR1038" s="101"/>
      <c r="BS1038" s="101"/>
      <c r="BT1038" s="101"/>
      <c r="BU1038" s="101"/>
      <c r="BV1038" s="101"/>
      <c r="BW1038" s="101"/>
      <c r="BX1038" s="101"/>
      <c r="BY1038" s="101"/>
      <c r="BZ1038" s="101"/>
      <c r="CA1038" s="101"/>
      <c r="CB1038" s="101"/>
      <c r="CC1038" s="101"/>
      <c r="CD1038" s="101"/>
      <c r="CE1038" s="101"/>
      <c r="CF1038" s="101"/>
      <c r="CG1038" s="37" t="e">
        <f>VLOOKUP(Table_1[[#This Row],[EAN]],'[1]Planilha1'!$E:$R,13,0)</f>
        <v>#N/A</v>
      </c>
      <c r="CI1038" s="188">
        <f>IF(Table_1[[#This Row],[STATUS MERCADO]]="GO",Table_1[[#This Row],[M. BRUTA TOTAL]],0)</f>
        <v>0</v>
      </c>
      <c r="CJ1038" s="188">
        <f>IF(Table_1[[#This Row],[STATUS MERCADO]]="GO",Table_1[[#This Row],[PV UNIT. REALIZADO]]*Table_1[[#This Row],[QUANTIDADE]],0)</f>
        <v>0</v>
      </c>
    </row>
    <row r="1039" ht="15" hidden="1">
      <c r="A1039" s="7"/>
      <c r="B1039" s="84" t="s">
        <v>79</v>
      </c>
      <c r="C1039" s="75">
        <v>221277</v>
      </c>
      <c r="D1039" s="75">
        <v>12455330</v>
      </c>
      <c r="E1039" s="85">
        <v>7891000322567</v>
      </c>
      <c r="F1039" s="86" t="s">
        <v>830</v>
      </c>
      <c r="G1039" s="75" t="s">
        <v>24</v>
      </c>
      <c r="H1039" s="75">
        <v>570</v>
      </c>
      <c r="I1039" s="87" t="s">
        <v>768</v>
      </c>
      <c r="J1039" s="75" t="s">
        <v>101</v>
      </c>
      <c r="K1039" s="88" t="s">
        <v>84</v>
      </c>
      <c r="L1039" s="88">
        <v>6</v>
      </c>
      <c r="M1039" s="88">
        <v>0</v>
      </c>
      <c r="N1039" s="75" t="s">
        <v>85</v>
      </c>
      <c r="O1039" s="75" t="s">
        <v>122</v>
      </c>
      <c r="P1039" s="89"/>
      <c r="Q1039" s="90">
        <f>(17/100+7.6/100+1.65/100)*P1039</f>
        <v>0</v>
      </c>
      <c r="R1039" s="90"/>
      <c r="S1039" s="90"/>
      <c r="T1039" s="90"/>
      <c r="U1039" s="90"/>
      <c r="V1039" s="90">
        <f>+P1039-Q1039+R1039+S1039+T1039+U1039</f>
        <v>0</v>
      </c>
      <c r="W1039" s="91">
        <f>(1.02/100)</f>
        <v>1.02E-2</v>
      </c>
      <c r="X1039" s="91">
        <v>4.8E-3</v>
      </c>
      <c r="Y1039" s="91">
        <v>0.17</v>
      </c>
      <c r="Z1039" s="91">
        <v>1.65E-2</v>
      </c>
      <c r="AA1039" s="91">
        <v>7.6E-2</v>
      </c>
      <c r="AB1039" s="91">
        <f>SUM(W1039:AA1039)</f>
        <v>0.2775</v>
      </c>
      <c r="AC1039" s="75">
        <v>6</v>
      </c>
      <c r="AD1039" s="92">
        <f>IF(AL1039="","",+AC1039*AL1039)</f>
      </c>
      <c r="AE1039" s="93">
        <f>IF(AL1039="","",+AL1039*AB1039)</f>
      </c>
      <c r="AF1039" s="92">
        <f>IF(AL1039="","",+AL1039-AE1039)</f>
      </c>
      <c r="AG1039" s="93">
        <f>+V1039</f>
        <v>0</v>
      </c>
      <c r="AH1039" s="92">
        <f>IF(AF1039="","",+AF1039-AG1039)</f>
      </c>
      <c r="AI1039" s="92">
        <f>IF(AH1039="","",+AH1039*AC1039)</f>
      </c>
      <c r="AJ1039" s="93"/>
      <c r="AK1039" s="94">
        <v>0.33</v>
      </c>
      <c r="AL1039" s="93">
        <f>IF(V1039=0,"",V1039/(1-AB1039-AK1039))</f>
      </c>
      <c r="AM1039" s="95">
        <v>0.33</v>
      </c>
      <c r="AN1039" s="93">
        <f>IF(V1039=0,"",V1039/(1-AB1039-AM1039))</f>
      </c>
      <c r="AO1039" s="96">
        <v>1.2</v>
      </c>
      <c r="AP1039" s="93">
        <f>IF(BD!AJ1039="","",BD!AJ1039*BD!AO1039)</f>
      </c>
      <c r="AQ1039" s="91">
        <f>BD!AM1039/BD!AK1039-1</f>
        <v>0</v>
      </c>
      <c r="AR1039" s="91">
        <f>IF(BD!AN1039="","",IF(BD!AJ1039="","",BD!AN1039/BD!AJ1039-1))</f>
      </c>
      <c r="AS1039" s="91">
        <f>IF(BD!AN1039="","",IF(BD!AN1039&lt;BD!AL1039,"ABAIXO DA META","DENTRO DA META"))</f>
      </c>
      <c r="AT1039" s="91" t="str">
        <f>IF(BD!AJ1039="","EM ANÁLISE",IF(BD!AP1039&gt;=BD!AN1039,"GO", "NO GO"))</f>
        <v>EM ANÁLISE</v>
      </c>
      <c r="AU1039" s="97">
        <f>IF(AN1039="","",+BD!$AN1039-AJ1039)</f>
      </c>
      <c r="AV1039" s="98"/>
      <c r="AW1039" s="90">
        <f>BD!P1039*BD!AC1039</f>
        <v>0</v>
      </c>
      <c r="AX1039" s="90">
        <f>BD!V1039*BD!AC1039</f>
        <v>0</v>
      </c>
      <c r="AY1039" s="90">
        <f>IF(BD!AN1039="","",BD!AN1039*BD!AC1039)</f>
      </c>
      <c r="AZ1039" s="75" t="s">
        <v>123</v>
      </c>
      <c r="BA1039" s="75" t="s">
        <v>124</v>
      </c>
      <c r="BB1039" s="75">
        <v>1</v>
      </c>
      <c r="BC1039" s="75" t="s">
        <v>125</v>
      </c>
      <c r="BD1039" s="104"/>
      <c r="BE1039" s="104"/>
      <c r="BF1039" s="101"/>
      <c r="BG1039" s="101"/>
      <c r="BH1039" s="101"/>
      <c r="BI1039" s="101"/>
      <c r="BJ1039" s="101"/>
      <c r="BK1039" s="101"/>
      <c r="BL1039" s="101"/>
      <c r="BM1039" s="101"/>
      <c r="BN1039" s="101"/>
      <c r="BO1039" s="103"/>
      <c r="BP1039" s="101"/>
      <c r="BQ1039" s="101"/>
      <c r="BR1039" s="101"/>
      <c r="BS1039" s="101"/>
      <c r="BT1039" s="101"/>
      <c r="BU1039" s="101"/>
      <c r="BV1039" s="101"/>
      <c r="BW1039" s="101"/>
      <c r="BX1039" s="101"/>
      <c r="BY1039" s="101"/>
      <c r="BZ1039" s="101"/>
      <c r="CA1039" s="101"/>
      <c r="CB1039" s="101"/>
      <c r="CC1039" s="101"/>
      <c r="CD1039" s="101"/>
      <c r="CE1039" s="101"/>
      <c r="CF1039" s="101"/>
      <c r="CG1039" s="37" t="e">
        <f>VLOOKUP(Table_1[[#This Row],[EAN]],'[1]Planilha1'!$E:$R,13,0)</f>
        <v>#N/A</v>
      </c>
      <c r="CI1039" s="188">
        <f>IF(Table_1[[#This Row],[STATUS MERCADO]]="GO",Table_1[[#This Row],[M. BRUTA TOTAL]],0)</f>
        <v>0</v>
      </c>
      <c r="CJ1039" s="188">
        <f>IF(Table_1[[#This Row],[STATUS MERCADO]]="GO",Table_1[[#This Row],[PV UNIT. REALIZADO]]*Table_1[[#This Row],[QUANTIDADE]],0)</f>
        <v>0</v>
      </c>
    </row>
    <row r="1040" ht="15" hidden="1">
      <c r="A1040" s="7"/>
      <c r="B1040" s="84" t="s">
        <v>79</v>
      </c>
      <c r="C1040" s="75">
        <v>221278</v>
      </c>
      <c r="D1040" s="75">
        <v>12454898</v>
      </c>
      <c r="E1040" s="85">
        <v>7891000060339</v>
      </c>
      <c r="F1040" s="86" t="s">
        <v>831</v>
      </c>
      <c r="G1040" s="75" t="s">
        <v>24</v>
      </c>
      <c r="H1040" s="75">
        <v>570</v>
      </c>
      <c r="I1040" s="87" t="s">
        <v>768</v>
      </c>
      <c r="J1040" s="75" t="s">
        <v>121</v>
      </c>
      <c r="K1040" s="88" t="s">
        <v>84</v>
      </c>
      <c r="L1040" s="88">
        <v>1</v>
      </c>
      <c r="M1040" s="88">
        <v>0</v>
      </c>
      <c r="N1040" s="75" t="s">
        <v>85</v>
      </c>
      <c r="O1040" s="75" t="s">
        <v>122</v>
      </c>
      <c r="P1040" s="89"/>
      <c r="Q1040" s="90">
        <f>(17/100+7.6/100+1.65/100)*P1040</f>
        <v>0</v>
      </c>
      <c r="R1040" s="90"/>
      <c r="S1040" s="90"/>
      <c r="T1040" s="90"/>
      <c r="U1040" s="90"/>
      <c r="V1040" s="90">
        <f>+P1040-Q1040+R1040+S1040+T1040+U1040</f>
        <v>0</v>
      </c>
      <c r="W1040" s="91">
        <f>(1.02/100)</f>
        <v>1.02E-2</v>
      </c>
      <c r="X1040" s="91">
        <v>4.8E-3</v>
      </c>
      <c r="Y1040" s="91">
        <v>0.17</v>
      </c>
      <c r="Z1040" s="91">
        <v>1.65E-2</v>
      </c>
      <c r="AA1040" s="91">
        <v>7.6E-2</v>
      </c>
      <c r="AB1040" s="91">
        <f>SUM(W1040:AA1040)</f>
        <v>0.2775</v>
      </c>
      <c r="AC1040" s="75">
        <v>1</v>
      </c>
      <c r="AD1040" s="92">
        <f>IF(AL1040="","",+AC1040*AL1040)</f>
      </c>
      <c r="AE1040" s="93">
        <f>IF(AL1040="","",+AL1040*AB1040)</f>
      </c>
      <c r="AF1040" s="92">
        <f>IF(AL1040="","",+AL1040-AE1040)</f>
      </c>
      <c r="AG1040" s="93">
        <f>+V1040</f>
        <v>0</v>
      </c>
      <c r="AH1040" s="92">
        <f>IF(AF1040="","",+AF1040-AG1040)</f>
      </c>
      <c r="AI1040" s="92">
        <f>IF(AH1040="","",+AH1040*AC1040)</f>
      </c>
      <c r="AJ1040" s="93"/>
      <c r="AK1040" s="94">
        <v>0.33</v>
      </c>
      <c r="AL1040" s="93">
        <f>IF(V1040=0,"",V1040/(1-AB1040-AK1040))</f>
      </c>
      <c r="AM1040" s="95">
        <v>0.33</v>
      </c>
      <c r="AN1040" s="93">
        <f>IF(V1040=0,"",V1040/(1-AB1040-AM1040))</f>
      </c>
      <c r="AO1040" s="96">
        <v>1.2</v>
      </c>
      <c r="AP1040" s="93">
        <f>IF(BD!AJ1040="","",BD!AJ1040*BD!AO1040)</f>
      </c>
      <c r="AQ1040" s="91">
        <f>BD!AM1040/BD!AK1040-1</f>
        <v>0</v>
      </c>
      <c r="AR1040" s="91">
        <f>IF(BD!AN1040="","",IF(BD!AJ1040="","",BD!AN1040/BD!AJ1040-1))</f>
      </c>
      <c r="AS1040" s="91">
        <f>IF(BD!AN1040="","",IF(BD!AN1040&lt;BD!AL1040,"ABAIXO DA META","DENTRO DA META"))</f>
      </c>
      <c r="AT1040" s="91" t="str">
        <f>IF(BD!AJ1040="","EM ANÁLISE",IF(BD!AP1040&gt;=BD!AN1040,"GO", "NO GO"))</f>
        <v>EM ANÁLISE</v>
      </c>
      <c r="AU1040" s="97">
        <f>IF(AN1040="","",+BD!$AN1040-AJ1040)</f>
      </c>
      <c r="AV1040" s="98"/>
      <c r="AW1040" s="90">
        <f>BD!P1040*BD!AC1040</f>
        <v>0</v>
      </c>
      <c r="AX1040" s="90">
        <f>BD!V1040*BD!AC1040</f>
        <v>0</v>
      </c>
      <c r="AY1040" s="90">
        <f>IF(BD!AN1040="","",BD!AN1040*BD!AC1040)</f>
      </c>
      <c r="AZ1040" s="75" t="s">
        <v>123</v>
      </c>
      <c r="BA1040" s="75" t="s">
        <v>124</v>
      </c>
      <c r="BB1040" s="75">
        <v>1</v>
      </c>
      <c r="BC1040" s="75" t="s">
        <v>125</v>
      </c>
      <c r="BD1040" s="104"/>
      <c r="BE1040" s="104"/>
      <c r="BF1040" s="101"/>
      <c r="BG1040" s="101"/>
      <c r="BH1040" s="101"/>
      <c r="BI1040" s="101"/>
      <c r="BJ1040" s="101"/>
      <c r="BK1040" s="101"/>
      <c r="BL1040" s="101"/>
      <c r="BM1040" s="101"/>
      <c r="BN1040" s="101"/>
      <c r="BO1040" s="103"/>
      <c r="BP1040" s="101"/>
      <c r="BQ1040" s="101"/>
      <c r="BR1040" s="101"/>
      <c r="BS1040" s="101"/>
      <c r="BT1040" s="101"/>
      <c r="BU1040" s="101"/>
      <c r="BV1040" s="101"/>
      <c r="BW1040" s="101"/>
      <c r="BX1040" s="101"/>
      <c r="BY1040" s="101"/>
      <c r="BZ1040" s="101"/>
      <c r="CA1040" s="101"/>
      <c r="CB1040" s="101"/>
      <c r="CC1040" s="101"/>
      <c r="CD1040" s="101"/>
      <c r="CE1040" s="101"/>
      <c r="CF1040" s="101"/>
      <c r="CG1040" s="37" t="e">
        <f>VLOOKUP(Table_1[[#This Row],[EAN]],'[1]Planilha1'!$E:$R,13,0)</f>
        <v>#N/A</v>
      </c>
      <c r="CI1040" s="188">
        <f>IF(Table_1[[#This Row],[STATUS MERCADO]]="GO",Table_1[[#This Row],[M. BRUTA TOTAL]],0)</f>
        <v>0</v>
      </c>
      <c r="CJ1040" s="188">
        <f>IF(Table_1[[#This Row],[STATUS MERCADO]]="GO",Table_1[[#This Row],[PV UNIT. REALIZADO]]*Table_1[[#This Row],[QUANTIDADE]],0)</f>
        <v>0</v>
      </c>
    </row>
    <row r="1041" ht="15" hidden="1">
      <c r="A1041" s="7"/>
      <c r="B1041" s="84" t="s">
        <v>79</v>
      </c>
      <c r="C1041" s="75">
        <v>221279</v>
      </c>
      <c r="D1041" s="75">
        <v>12455308</v>
      </c>
      <c r="E1041" s="85">
        <v>7891000322604</v>
      </c>
      <c r="F1041" s="86" t="s">
        <v>832</v>
      </c>
      <c r="G1041" s="75" t="s">
        <v>24</v>
      </c>
      <c r="H1041" s="75">
        <v>570</v>
      </c>
      <c r="I1041" s="87" t="s">
        <v>768</v>
      </c>
      <c r="J1041" s="75" t="s">
        <v>101</v>
      </c>
      <c r="K1041" s="88" t="s">
        <v>84</v>
      </c>
      <c r="L1041" s="88">
        <v>6</v>
      </c>
      <c r="M1041" s="88">
        <v>0</v>
      </c>
      <c r="N1041" s="75" t="s">
        <v>85</v>
      </c>
      <c r="O1041" s="75" t="s">
        <v>122</v>
      </c>
      <c r="P1041" s="89"/>
      <c r="Q1041" s="90">
        <f>(17/100+7.6/100+1.65/100)*P1041</f>
        <v>0</v>
      </c>
      <c r="R1041" s="90"/>
      <c r="S1041" s="90"/>
      <c r="T1041" s="90"/>
      <c r="U1041" s="90"/>
      <c r="V1041" s="90">
        <f>+P1041-Q1041+R1041+S1041+T1041+U1041</f>
        <v>0</v>
      </c>
      <c r="W1041" s="91">
        <f>(1.02/100)</f>
        <v>1.02E-2</v>
      </c>
      <c r="X1041" s="91">
        <v>4.8E-3</v>
      </c>
      <c r="Y1041" s="91">
        <v>0.17</v>
      </c>
      <c r="Z1041" s="91">
        <v>1.65E-2</v>
      </c>
      <c r="AA1041" s="91">
        <v>7.6E-2</v>
      </c>
      <c r="AB1041" s="91">
        <f>SUM(W1041:AA1041)</f>
        <v>0.2775</v>
      </c>
      <c r="AC1041" s="75">
        <v>6</v>
      </c>
      <c r="AD1041" s="92">
        <f>IF(AL1041="","",+AC1041*AL1041)</f>
      </c>
      <c r="AE1041" s="93">
        <f>IF(AL1041="","",+AL1041*AB1041)</f>
      </c>
      <c r="AF1041" s="92">
        <f>IF(AL1041="","",+AL1041-AE1041)</f>
      </c>
      <c r="AG1041" s="93">
        <f>+V1041</f>
        <v>0</v>
      </c>
      <c r="AH1041" s="92">
        <f>IF(AF1041="","",+AF1041-AG1041)</f>
      </c>
      <c r="AI1041" s="92">
        <f>IF(AH1041="","",+AH1041*AC1041)</f>
      </c>
      <c r="AJ1041" s="93"/>
      <c r="AK1041" s="94">
        <v>0.33</v>
      </c>
      <c r="AL1041" s="93">
        <f>IF(V1041=0,"",V1041/(1-AB1041-AK1041))</f>
      </c>
      <c r="AM1041" s="95">
        <v>0.33</v>
      </c>
      <c r="AN1041" s="93">
        <f>IF(V1041=0,"",V1041/(1-AB1041-AM1041))</f>
      </c>
      <c r="AO1041" s="96">
        <v>1.2</v>
      </c>
      <c r="AP1041" s="93">
        <f>IF(BD!AJ1041="","",BD!AJ1041*BD!AO1041)</f>
      </c>
      <c r="AQ1041" s="91">
        <f>BD!AM1041/BD!AK1041-1</f>
        <v>0</v>
      </c>
      <c r="AR1041" s="91">
        <f>IF(BD!AN1041="","",IF(BD!AJ1041="","",BD!AN1041/BD!AJ1041-1))</f>
      </c>
      <c r="AS1041" s="91">
        <f>IF(BD!AN1041="","",IF(BD!AN1041&lt;BD!AL1041,"ABAIXO DA META","DENTRO DA META"))</f>
      </c>
      <c r="AT1041" s="91" t="str">
        <f>IF(BD!AJ1041="","EM ANÁLISE",IF(BD!AP1041&gt;=BD!AN1041,"GO", "NO GO"))</f>
        <v>EM ANÁLISE</v>
      </c>
      <c r="AU1041" s="97">
        <f>IF(AN1041="","",+BD!$AN1041-AJ1041)</f>
      </c>
      <c r="AV1041" s="98"/>
      <c r="AW1041" s="90">
        <f>BD!P1041*BD!AC1041</f>
        <v>0</v>
      </c>
      <c r="AX1041" s="90">
        <f>BD!V1041*BD!AC1041</f>
        <v>0</v>
      </c>
      <c r="AY1041" s="90">
        <f>IF(BD!AN1041="","",BD!AN1041*BD!AC1041)</f>
      </c>
      <c r="AZ1041" s="75" t="s">
        <v>123</v>
      </c>
      <c r="BA1041" s="75" t="s">
        <v>124</v>
      </c>
      <c r="BB1041" s="75">
        <v>1</v>
      </c>
      <c r="BC1041" s="75" t="s">
        <v>125</v>
      </c>
      <c r="BD1041" s="104"/>
      <c r="BE1041" s="104"/>
      <c r="BF1041" s="101"/>
      <c r="BG1041" s="101"/>
      <c r="BH1041" s="101"/>
      <c r="BI1041" s="101"/>
      <c r="BJ1041" s="101"/>
      <c r="BK1041" s="101"/>
      <c r="BL1041" s="101"/>
      <c r="BM1041" s="101"/>
      <c r="BN1041" s="101"/>
      <c r="BO1041" s="103"/>
      <c r="BP1041" s="101"/>
      <c r="BQ1041" s="101"/>
      <c r="BR1041" s="101"/>
      <c r="BS1041" s="101"/>
      <c r="BT1041" s="101"/>
      <c r="BU1041" s="101"/>
      <c r="BV1041" s="101"/>
      <c r="BW1041" s="101"/>
      <c r="BX1041" s="101"/>
      <c r="BY1041" s="101"/>
      <c r="BZ1041" s="101"/>
      <c r="CA1041" s="101"/>
      <c r="CB1041" s="101"/>
      <c r="CC1041" s="101"/>
      <c r="CD1041" s="101"/>
      <c r="CE1041" s="101"/>
      <c r="CF1041" s="101"/>
      <c r="CG1041" s="37" t="e">
        <f>VLOOKUP(Table_1[[#This Row],[EAN]],'[1]Planilha1'!$E:$R,13,0)</f>
        <v>#N/A</v>
      </c>
      <c r="CI1041" s="188">
        <f>IF(Table_1[[#This Row],[STATUS MERCADO]]="GO",Table_1[[#This Row],[M. BRUTA TOTAL]],0)</f>
        <v>0</v>
      </c>
      <c r="CJ1041" s="188">
        <f>IF(Table_1[[#This Row],[STATUS MERCADO]]="GO",Table_1[[#This Row],[PV UNIT. REALIZADO]]*Table_1[[#This Row],[QUANTIDADE]],0)</f>
        <v>0</v>
      </c>
    </row>
    <row r="1042" ht="15" hidden="1">
      <c r="A1042" s="7"/>
      <c r="B1042" s="84" t="s">
        <v>79</v>
      </c>
      <c r="C1042" s="75">
        <v>221280</v>
      </c>
      <c r="D1042" s="75">
        <v>12454876</v>
      </c>
      <c r="E1042" s="85">
        <v>7891000060230</v>
      </c>
      <c r="F1042" s="86" t="s">
        <v>833</v>
      </c>
      <c r="G1042" s="75" t="s">
        <v>24</v>
      </c>
      <c r="H1042" s="75">
        <v>570</v>
      </c>
      <c r="I1042" s="87" t="s">
        <v>768</v>
      </c>
      <c r="J1042" s="75" t="s">
        <v>101</v>
      </c>
      <c r="K1042" s="88" t="s">
        <v>84</v>
      </c>
      <c r="L1042" s="88">
        <v>10</v>
      </c>
      <c r="M1042" s="88">
        <v>0</v>
      </c>
      <c r="N1042" s="75" t="s">
        <v>85</v>
      </c>
      <c r="O1042" s="75" t="s">
        <v>122</v>
      </c>
      <c r="P1042" s="89"/>
      <c r="Q1042" s="90">
        <f>(17/100+7.6/100+1.65/100)*P1042</f>
        <v>0</v>
      </c>
      <c r="R1042" s="90"/>
      <c r="S1042" s="90"/>
      <c r="T1042" s="90"/>
      <c r="U1042" s="90"/>
      <c r="V1042" s="90">
        <f>+P1042-Q1042+R1042+S1042+T1042+U1042</f>
        <v>0</v>
      </c>
      <c r="W1042" s="91">
        <f>(1.02/100)</f>
        <v>1.02E-2</v>
      </c>
      <c r="X1042" s="91">
        <v>4.8E-3</v>
      </c>
      <c r="Y1042" s="91">
        <v>0.17</v>
      </c>
      <c r="Z1042" s="91">
        <v>1.65E-2</v>
      </c>
      <c r="AA1042" s="91">
        <v>7.6E-2</v>
      </c>
      <c r="AB1042" s="91">
        <f>SUM(W1042:AA1042)</f>
        <v>0.2775</v>
      </c>
      <c r="AC1042" s="75">
        <v>10</v>
      </c>
      <c r="AD1042" s="92">
        <f>IF(AL1042="","",+AC1042*AL1042)</f>
      </c>
      <c r="AE1042" s="93">
        <f>IF(AL1042="","",+AL1042*AB1042)</f>
      </c>
      <c r="AF1042" s="92">
        <f>IF(AL1042="","",+AL1042-AE1042)</f>
      </c>
      <c r="AG1042" s="93">
        <f>+V1042</f>
        <v>0</v>
      </c>
      <c r="AH1042" s="92">
        <f>IF(AF1042="","",+AF1042-AG1042)</f>
      </c>
      <c r="AI1042" s="92">
        <f>IF(AH1042="","",+AH1042*AC1042)</f>
      </c>
      <c r="AJ1042" s="93"/>
      <c r="AK1042" s="94">
        <v>0.33</v>
      </c>
      <c r="AL1042" s="93">
        <f>IF(V1042=0,"",V1042/(1-AB1042-AK1042))</f>
      </c>
      <c r="AM1042" s="95">
        <v>0.33</v>
      </c>
      <c r="AN1042" s="93">
        <f>IF(V1042=0,"",V1042/(1-AB1042-AM1042))</f>
      </c>
      <c r="AO1042" s="96">
        <v>1.2</v>
      </c>
      <c r="AP1042" s="93">
        <f>IF(BD!AJ1042="","",BD!AJ1042*BD!AO1042)</f>
      </c>
      <c r="AQ1042" s="91">
        <f>BD!AM1042/BD!AK1042-1</f>
        <v>0</v>
      </c>
      <c r="AR1042" s="91">
        <f>IF(BD!AN1042="","",IF(BD!AJ1042="","",BD!AN1042/BD!AJ1042-1))</f>
      </c>
      <c r="AS1042" s="91">
        <f>IF(BD!AN1042="","",IF(BD!AN1042&lt;BD!AL1042,"ABAIXO DA META","DENTRO DA META"))</f>
      </c>
      <c r="AT1042" s="91" t="str">
        <f>IF(BD!AJ1042="","EM ANÁLISE",IF(BD!AP1042&gt;=BD!AN1042,"GO", "NO GO"))</f>
        <v>EM ANÁLISE</v>
      </c>
      <c r="AU1042" s="97">
        <f>IF(AN1042="","",+BD!$AN1042-AJ1042)</f>
      </c>
      <c r="AV1042" s="98"/>
      <c r="AW1042" s="90">
        <f>BD!P1042*BD!AC1042</f>
        <v>0</v>
      </c>
      <c r="AX1042" s="90">
        <f>BD!V1042*BD!AC1042</f>
        <v>0</v>
      </c>
      <c r="AY1042" s="90">
        <f>IF(BD!AN1042="","",BD!AN1042*BD!AC1042)</f>
      </c>
      <c r="AZ1042" s="75" t="s">
        <v>123</v>
      </c>
      <c r="BA1042" s="75" t="s">
        <v>124</v>
      </c>
      <c r="BB1042" s="75">
        <v>1</v>
      </c>
      <c r="BC1042" s="75" t="s">
        <v>125</v>
      </c>
      <c r="BD1042" s="104"/>
      <c r="BE1042" s="104"/>
      <c r="BF1042" s="101"/>
      <c r="BG1042" s="101"/>
      <c r="BH1042" s="101"/>
      <c r="BI1042" s="101"/>
      <c r="BJ1042" s="101"/>
      <c r="BK1042" s="101"/>
      <c r="BL1042" s="101"/>
      <c r="BM1042" s="101"/>
      <c r="BN1042" s="101"/>
      <c r="BO1042" s="103"/>
      <c r="BP1042" s="101"/>
      <c r="BQ1042" s="101"/>
      <c r="BR1042" s="101"/>
      <c r="BS1042" s="101"/>
      <c r="BT1042" s="101"/>
      <c r="BU1042" s="101"/>
      <c r="BV1042" s="101"/>
      <c r="BW1042" s="101"/>
      <c r="BX1042" s="101"/>
      <c r="BY1042" s="101"/>
      <c r="BZ1042" s="101"/>
      <c r="CA1042" s="101"/>
      <c r="CB1042" s="101"/>
      <c r="CC1042" s="101"/>
      <c r="CD1042" s="101"/>
      <c r="CE1042" s="101"/>
      <c r="CF1042" s="101"/>
      <c r="CG1042" s="37" t="e">
        <f>VLOOKUP(Table_1[[#This Row],[EAN]],'[1]Planilha1'!$E:$R,13,0)</f>
        <v>#N/A</v>
      </c>
      <c r="CI1042" s="188">
        <f>IF(Table_1[[#This Row],[STATUS MERCADO]]="GO",Table_1[[#This Row],[M. BRUTA TOTAL]],0)</f>
        <v>0</v>
      </c>
      <c r="CJ1042" s="188">
        <f>IF(Table_1[[#This Row],[STATUS MERCADO]]="GO",Table_1[[#This Row],[PV UNIT. REALIZADO]]*Table_1[[#This Row],[QUANTIDADE]],0)</f>
        <v>0</v>
      </c>
    </row>
    <row r="1043" ht="15" hidden="1">
      <c r="A1043" s="7"/>
      <c r="B1043" s="84" t="s">
        <v>79</v>
      </c>
      <c r="C1043" s="75">
        <v>221281</v>
      </c>
      <c r="D1043" s="75">
        <v>12455020</v>
      </c>
      <c r="E1043" s="85">
        <v>7891000246030</v>
      </c>
      <c r="F1043" s="86" t="s">
        <v>834</v>
      </c>
      <c r="G1043" s="75" t="s">
        <v>24</v>
      </c>
      <c r="H1043" s="75">
        <v>570</v>
      </c>
      <c r="I1043" s="87" t="s">
        <v>768</v>
      </c>
      <c r="J1043" s="75" t="s">
        <v>101</v>
      </c>
      <c r="K1043" s="88" t="s">
        <v>84</v>
      </c>
      <c r="L1043" s="88">
        <v>1</v>
      </c>
      <c r="M1043" s="88">
        <v>0</v>
      </c>
      <c r="N1043" s="75" t="s">
        <v>85</v>
      </c>
      <c r="O1043" s="75" t="s">
        <v>122</v>
      </c>
      <c r="P1043" s="89"/>
      <c r="Q1043" s="90">
        <f>(17/100+7.6/100+1.65/100)*P1043</f>
        <v>0</v>
      </c>
      <c r="R1043" s="90"/>
      <c r="S1043" s="90"/>
      <c r="T1043" s="90"/>
      <c r="U1043" s="90"/>
      <c r="V1043" s="90">
        <f>+P1043-Q1043+R1043+S1043+T1043+U1043</f>
        <v>0</v>
      </c>
      <c r="W1043" s="91">
        <f>(1.02/100)</f>
        <v>1.02E-2</v>
      </c>
      <c r="X1043" s="91">
        <v>4.8E-3</v>
      </c>
      <c r="Y1043" s="91">
        <v>0.17</v>
      </c>
      <c r="Z1043" s="91">
        <v>1.65E-2</v>
      </c>
      <c r="AA1043" s="91">
        <v>7.6E-2</v>
      </c>
      <c r="AB1043" s="91">
        <f>SUM(W1043:AA1043)</f>
        <v>0.2775</v>
      </c>
      <c r="AC1043" s="75">
        <v>1</v>
      </c>
      <c r="AD1043" s="92">
        <f>IF(AL1043="","",+AC1043*AL1043)</f>
      </c>
      <c r="AE1043" s="93">
        <f>IF(AL1043="","",+AL1043*AB1043)</f>
      </c>
      <c r="AF1043" s="92">
        <f>IF(AL1043="","",+AL1043-AE1043)</f>
      </c>
      <c r="AG1043" s="93">
        <f>+V1043</f>
        <v>0</v>
      </c>
      <c r="AH1043" s="92">
        <f>IF(AF1043="","",+AF1043-AG1043)</f>
      </c>
      <c r="AI1043" s="92">
        <f>IF(AH1043="","",+AH1043*AC1043)</f>
      </c>
      <c r="AJ1043" s="93"/>
      <c r="AK1043" s="94">
        <v>0.33</v>
      </c>
      <c r="AL1043" s="93">
        <f>IF(V1043=0,"",V1043/(1-AB1043-AK1043))</f>
      </c>
      <c r="AM1043" s="95">
        <v>0.33</v>
      </c>
      <c r="AN1043" s="93">
        <f>IF(V1043=0,"",V1043/(1-AB1043-AM1043))</f>
      </c>
      <c r="AO1043" s="96">
        <v>1.2</v>
      </c>
      <c r="AP1043" s="93">
        <f>IF(BD!AJ1043="","",BD!AJ1043*BD!AO1043)</f>
      </c>
      <c r="AQ1043" s="91">
        <f>BD!AM1043/BD!AK1043-1</f>
        <v>0</v>
      </c>
      <c r="AR1043" s="91">
        <f>IF(BD!AN1043="","",IF(BD!AJ1043="","",BD!AN1043/BD!AJ1043-1))</f>
      </c>
      <c r="AS1043" s="91">
        <f>IF(BD!AN1043="","",IF(BD!AN1043&lt;BD!AL1043,"ABAIXO DA META","DENTRO DA META"))</f>
      </c>
      <c r="AT1043" s="91" t="str">
        <f>IF(BD!AJ1043="","EM ANÁLISE",IF(BD!AP1043&gt;=BD!AN1043,"GO", "NO GO"))</f>
        <v>EM ANÁLISE</v>
      </c>
      <c r="AU1043" s="97">
        <f>IF(AN1043="","",+BD!$AN1043-AJ1043)</f>
      </c>
      <c r="AV1043" s="98"/>
      <c r="AW1043" s="90">
        <f>BD!P1043*BD!AC1043</f>
        <v>0</v>
      </c>
      <c r="AX1043" s="90">
        <f>BD!V1043*BD!AC1043</f>
        <v>0</v>
      </c>
      <c r="AY1043" s="90">
        <f>IF(BD!AN1043="","",BD!AN1043*BD!AC1043)</f>
      </c>
      <c r="AZ1043" s="75" t="s">
        <v>123</v>
      </c>
      <c r="BA1043" s="75" t="s">
        <v>124</v>
      </c>
      <c r="BB1043" s="75">
        <v>1</v>
      </c>
      <c r="BC1043" s="75" t="s">
        <v>125</v>
      </c>
      <c r="BD1043" s="104"/>
      <c r="BE1043" s="104"/>
      <c r="BF1043" s="101"/>
      <c r="BG1043" s="101"/>
      <c r="BH1043" s="101"/>
      <c r="BI1043" s="101"/>
      <c r="BJ1043" s="101"/>
      <c r="BK1043" s="101"/>
      <c r="BL1043" s="101"/>
      <c r="BM1043" s="101"/>
      <c r="BN1043" s="101"/>
      <c r="BO1043" s="103"/>
      <c r="BP1043" s="101"/>
      <c r="BQ1043" s="101"/>
      <c r="BR1043" s="101"/>
      <c r="BS1043" s="101"/>
      <c r="BT1043" s="101"/>
      <c r="BU1043" s="101"/>
      <c r="BV1043" s="101"/>
      <c r="BW1043" s="101"/>
      <c r="BX1043" s="101"/>
      <c r="BY1043" s="101"/>
      <c r="BZ1043" s="101"/>
      <c r="CA1043" s="101"/>
      <c r="CB1043" s="101"/>
      <c r="CC1043" s="101"/>
      <c r="CD1043" s="101"/>
      <c r="CE1043" s="101"/>
      <c r="CF1043" s="101"/>
      <c r="CG1043" s="37" t="e">
        <f>VLOOKUP(Table_1[[#This Row],[EAN]],'[1]Planilha1'!$E:$R,13,0)</f>
        <v>#N/A</v>
      </c>
      <c r="CI1043" s="188">
        <f>IF(Table_1[[#This Row],[STATUS MERCADO]]="GO",Table_1[[#This Row],[M. BRUTA TOTAL]],0)</f>
        <v>0</v>
      </c>
      <c r="CJ1043" s="188">
        <f>IF(Table_1[[#This Row],[STATUS MERCADO]]="GO",Table_1[[#This Row],[PV UNIT. REALIZADO]]*Table_1[[#This Row],[QUANTIDADE]],0)</f>
        <v>0</v>
      </c>
    </row>
    <row r="1044" ht="15" hidden="1">
      <c r="A1044" s="7"/>
      <c r="B1044" s="84" t="s">
        <v>79</v>
      </c>
      <c r="C1044" s="75">
        <v>221282</v>
      </c>
      <c r="D1044" s="75">
        <v>12454707</v>
      </c>
      <c r="E1044" s="85">
        <v>7891000117026</v>
      </c>
      <c r="F1044" s="86" t="s">
        <v>835</v>
      </c>
      <c r="G1044" s="75" t="s">
        <v>24</v>
      </c>
      <c r="H1044" s="75">
        <v>570</v>
      </c>
      <c r="I1044" s="87" t="s">
        <v>768</v>
      </c>
      <c r="J1044" s="75" t="s">
        <v>101</v>
      </c>
      <c r="K1044" s="88" t="s">
        <v>84</v>
      </c>
      <c r="L1044" s="88">
        <v>10</v>
      </c>
      <c r="M1044" s="88">
        <v>0</v>
      </c>
      <c r="N1044" s="75" t="s">
        <v>85</v>
      </c>
      <c r="O1044" s="75" t="s">
        <v>122</v>
      </c>
      <c r="P1044" s="89"/>
      <c r="Q1044" s="90">
        <f>(17/100+7.6/100+1.65/100)*P1044</f>
        <v>0</v>
      </c>
      <c r="R1044" s="90"/>
      <c r="S1044" s="90"/>
      <c r="T1044" s="90"/>
      <c r="U1044" s="90"/>
      <c r="V1044" s="90">
        <f>+P1044-Q1044+R1044+S1044+T1044+U1044</f>
        <v>0</v>
      </c>
      <c r="W1044" s="91">
        <f>(1.02/100)</f>
        <v>1.02E-2</v>
      </c>
      <c r="X1044" s="91">
        <v>4.8E-3</v>
      </c>
      <c r="Y1044" s="91">
        <v>0.17</v>
      </c>
      <c r="Z1044" s="91">
        <v>1.65E-2</v>
      </c>
      <c r="AA1044" s="91">
        <v>7.6E-2</v>
      </c>
      <c r="AB1044" s="91">
        <f>SUM(W1044:AA1044)</f>
        <v>0.2775</v>
      </c>
      <c r="AC1044" s="75">
        <v>10</v>
      </c>
      <c r="AD1044" s="92">
        <f>IF(AL1044="","",+AC1044*AL1044)</f>
      </c>
      <c r="AE1044" s="93">
        <f>IF(AL1044="","",+AL1044*AB1044)</f>
      </c>
      <c r="AF1044" s="92">
        <f>IF(AL1044="","",+AL1044-AE1044)</f>
      </c>
      <c r="AG1044" s="93">
        <f>+V1044</f>
        <v>0</v>
      </c>
      <c r="AH1044" s="92">
        <f>IF(AF1044="","",+AF1044-AG1044)</f>
      </c>
      <c r="AI1044" s="92">
        <f>IF(AH1044="","",+AH1044*AC1044)</f>
      </c>
      <c r="AJ1044" s="93"/>
      <c r="AK1044" s="94">
        <v>0.33</v>
      </c>
      <c r="AL1044" s="93">
        <f>IF(V1044=0,"",V1044/(1-AB1044-AK1044))</f>
      </c>
      <c r="AM1044" s="95">
        <v>0.33</v>
      </c>
      <c r="AN1044" s="93">
        <f>IF(V1044=0,"",V1044/(1-AB1044-AM1044))</f>
      </c>
      <c r="AO1044" s="96">
        <v>1.2</v>
      </c>
      <c r="AP1044" s="93">
        <f>IF(BD!AJ1044="","",BD!AJ1044*BD!AO1044)</f>
      </c>
      <c r="AQ1044" s="91">
        <f>BD!AM1044/BD!AK1044-1</f>
        <v>0</v>
      </c>
      <c r="AR1044" s="91">
        <f>IF(BD!AN1044="","",IF(BD!AJ1044="","",BD!AN1044/BD!AJ1044-1))</f>
      </c>
      <c r="AS1044" s="91">
        <f>IF(BD!AN1044="","",IF(BD!AN1044&lt;BD!AL1044,"ABAIXO DA META","DENTRO DA META"))</f>
      </c>
      <c r="AT1044" s="91" t="str">
        <f>IF(BD!AJ1044="","EM ANÁLISE",IF(BD!AP1044&gt;=BD!AN1044,"GO", "NO GO"))</f>
        <v>EM ANÁLISE</v>
      </c>
      <c r="AU1044" s="97">
        <f>IF(AN1044="","",+BD!$AN1044-AJ1044)</f>
      </c>
      <c r="AV1044" s="98"/>
      <c r="AW1044" s="90">
        <f>BD!P1044*BD!AC1044</f>
        <v>0</v>
      </c>
      <c r="AX1044" s="90">
        <f>BD!V1044*BD!AC1044</f>
        <v>0</v>
      </c>
      <c r="AY1044" s="90">
        <f>IF(BD!AN1044="","",BD!AN1044*BD!AC1044)</f>
      </c>
      <c r="AZ1044" s="75" t="s">
        <v>123</v>
      </c>
      <c r="BA1044" s="75" t="s">
        <v>124</v>
      </c>
      <c r="BB1044" s="75">
        <v>1</v>
      </c>
      <c r="BC1044" s="75" t="s">
        <v>125</v>
      </c>
      <c r="BD1044" s="104"/>
      <c r="BE1044" s="104"/>
      <c r="BF1044" s="101"/>
      <c r="BG1044" s="101"/>
      <c r="BH1044" s="101"/>
      <c r="BI1044" s="101"/>
      <c r="BJ1044" s="101"/>
      <c r="BK1044" s="101"/>
      <c r="BL1044" s="101"/>
      <c r="BM1044" s="101"/>
      <c r="BN1044" s="101"/>
      <c r="BO1044" s="103"/>
      <c r="BP1044" s="101"/>
      <c r="BQ1044" s="101"/>
      <c r="BR1044" s="101"/>
      <c r="BS1044" s="101"/>
      <c r="BT1044" s="101"/>
      <c r="BU1044" s="101"/>
      <c r="BV1044" s="101"/>
      <c r="BW1044" s="101"/>
      <c r="BX1044" s="101"/>
      <c r="BY1044" s="101"/>
      <c r="BZ1044" s="101"/>
      <c r="CA1044" s="101"/>
      <c r="CB1044" s="101"/>
      <c r="CC1044" s="101"/>
      <c r="CD1044" s="101"/>
      <c r="CE1044" s="101"/>
      <c r="CF1044" s="101"/>
      <c r="CG1044" s="37" t="e">
        <f>VLOOKUP(Table_1[[#This Row],[EAN]],'[1]Planilha1'!$E:$R,13,0)</f>
        <v>#N/A</v>
      </c>
      <c r="CI1044" s="188">
        <f>IF(Table_1[[#This Row],[STATUS MERCADO]]="GO",Table_1[[#This Row],[M. BRUTA TOTAL]],0)</f>
        <v>0</v>
      </c>
      <c r="CJ1044" s="188">
        <f>IF(Table_1[[#This Row],[STATUS MERCADO]]="GO",Table_1[[#This Row],[PV UNIT. REALIZADO]]*Table_1[[#This Row],[QUANTIDADE]],0)</f>
        <v>0</v>
      </c>
    </row>
    <row r="1045" ht="15" hidden="1">
      <c r="A1045" s="7"/>
      <c r="B1045" s="84" t="s">
        <v>79</v>
      </c>
      <c r="C1045" s="75">
        <v>221283</v>
      </c>
      <c r="D1045" s="75">
        <v>12454907</v>
      </c>
      <c r="E1045" s="85">
        <v>7891000321508</v>
      </c>
      <c r="F1045" s="86" t="s">
        <v>836</v>
      </c>
      <c r="G1045" s="75" t="s">
        <v>24</v>
      </c>
      <c r="H1045" s="75">
        <v>570</v>
      </c>
      <c r="I1045" s="87" t="s">
        <v>768</v>
      </c>
      <c r="J1045" s="75" t="s">
        <v>121</v>
      </c>
      <c r="K1045" s="88" t="s">
        <v>84</v>
      </c>
      <c r="L1045" s="88">
        <v>1</v>
      </c>
      <c r="M1045" s="88">
        <v>0</v>
      </c>
      <c r="N1045" s="75" t="s">
        <v>85</v>
      </c>
      <c r="O1045" s="75" t="s">
        <v>122</v>
      </c>
      <c r="P1045" s="89"/>
      <c r="Q1045" s="90">
        <f>(17/100+7.6/100+1.65/100)*P1045</f>
        <v>0</v>
      </c>
      <c r="R1045" s="90"/>
      <c r="S1045" s="90"/>
      <c r="T1045" s="90"/>
      <c r="U1045" s="90"/>
      <c r="V1045" s="90">
        <f>+P1045-Q1045+R1045+S1045+T1045+U1045</f>
        <v>0</v>
      </c>
      <c r="W1045" s="91">
        <f>(1.02/100)</f>
        <v>1.02E-2</v>
      </c>
      <c r="X1045" s="91">
        <v>4.8E-3</v>
      </c>
      <c r="Y1045" s="91">
        <v>0.17</v>
      </c>
      <c r="Z1045" s="91">
        <v>1.65E-2</v>
      </c>
      <c r="AA1045" s="91">
        <v>7.6E-2</v>
      </c>
      <c r="AB1045" s="91">
        <f>SUM(W1045:AA1045)</f>
        <v>0.2775</v>
      </c>
      <c r="AC1045" s="75">
        <v>1</v>
      </c>
      <c r="AD1045" s="92">
        <f>IF(AL1045="","",+AC1045*AL1045)</f>
      </c>
      <c r="AE1045" s="93">
        <f>IF(AL1045="","",+AL1045*AB1045)</f>
      </c>
      <c r="AF1045" s="92">
        <f>IF(AL1045="","",+AL1045-AE1045)</f>
      </c>
      <c r="AG1045" s="93">
        <f>+V1045</f>
        <v>0</v>
      </c>
      <c r="AH1045" s="92">
        <f>IF(AF1045="","",+AF1045-AG1045)</f>
      </c>
      <c r="AI1045" s="92">
        <f>IF(AH1045="","",+AH1045*AC1045)</f>
      </c>
      <c r="AJ1045" s="93"/>
      <c r="AK1045" s="94">
        <v>0.33</v>
      </c>
      <c r="AL1045" s="93">
        <f>IF(V1045=0,"",V1045/(1-AB1045-AK1045))</f>
      </c>
      <c r="AM1045" s="95">
        <v>0.33</v>
      </c>
      <c r="AN1045" s="93">
        <f>IF(V1045=0,"",V1045/(1-AB1045-AM1045))</f>
      </c>
      <c r="AO1045" s="96">
        <v>1.2</v>
      </c>
      <c r="AP1045" s="93">
        <f>IF(BD!AJ1045="","",BD!AJ1045*BD!AO1045)</f>
      </c>
      <c r="AQ1045" s="91">
        <f>BD!AM1045/BD!AK1045-1</f>
        <v>0</v>
      </c>
      <c r="AR1045" s="91">
        <f>IF(BD!AN1045="","",IF(BD!AJ1045="","",BD!AN1045/BD!AJ1045-1))</f>
      </c>
      <c r="AS1045" s="91">
        <f>IF(BD!AN1045="","",IF(BD!AN1045&lt;BD!AL1045,"ABAIXO DA META","DENTRO DA META"))</f>
      </c>
      <c r="AT1045" s="91" t="str">
        <f>IF(BD!AJ1045="","EM ANÁLISE",IF(BD!AP1045&gt;=BD!AN1045,"GO", "NO GO"))</f>
        <v>EM ANÁLISE</v>
      </c>
      <c r="AU1045" s="97">
        <f>IF(AN1045="","",+BD!$AN1045-AJ1045)</f>
      </c>
      <c r="AV1045" s="98"/>
      <c r="AW1045" s="90">
        <f>BD!P1045*BD!AC1045</f>
        <v>0</v>
      </c>
      <c r="AX1045" s="90">
        <f>BD!V1045*BD!AC1045</f>
        <v>0</v>
      </c>
      <c r="AY1045" s="90">
        <f>IF(BD!AN1045="","",BD!AN1045*BD!AC1045)</f>
      </c>
      <c r="AZ1045" s="75" t="s">
        <v>123</v>
      </c>
      <c r="BA1045" s="75" t="s">
        <v>124</v>
      </c>
      <c r="BB1045" s="75">
        <v>1</v>
      </c>
      <c r="BC1045" s="75" t="s">
        <v>125</v>
      </c>
      <c r="BD1045" s="104"/>
      <c r="BE1045" s="104"/>
      <c r="BF1045" s="101"/>
      <c r="BG1045" s="101"/>
      <c r="BH1045" s="101"/>
      <c r="BI1045" s="101"/>
      <c r="BJ1045" s="101"/>
      <c r="BK1045" s="101"/>
      <c r="BL1045" s="101"/>
      <c r="BM1045" s="101"/>
      <c r="BN1045" s="101"/>
      <c r="BO1045" s="103"/>
      <c r="BP1045" s="101"/>
      <c r="BQ1045" s="101"/>
      <c r="BR1045" s="101"/>
      <c r="BS1045" s="101"/>
      <c r="BT1045" s="101"/>
      <c r="BU1045" s="101"/>
      <c r="BV1045" s="101"/>
      <c r="BW1045" s="101"/>
      <c r="BX1045" s="101"/>
      <c r="BY1045" s="101"/>
      <c r="BZ1045" s="101"/>
      <c r="CA1045" s="101"/>
      <c r="CB1045" s="101"/>
      <c r="CC1045" s="101"/>
      <c r="CD1045" s="101"/>
      <c r="CE1045" s="101"/>
      <c r="CF1045" s="101"/>
      <c r="CG1045" s="37" t="e">
        <f>VLOOKUP(Table_1[[#This Row],[EAN]],'[1]Planilha1'!$E:$R,13,0)</f>
        <v>#N/A</v>
      </c>
      <c r="CI1045" s="188">
        <f>IF(Table_1[[#This Row],[STATUS MERCADO]]="GO",Table_1[[#This Row],[M. BRUTA TOTAL]],0)</f>
        <v>0</v>
      </c>
      <c r="CJ1045" s="188">
        <f>IF(Table_1[[#This Row],[STATUS MERCADO]]="GO",Table_1[[#This Row],[PV UNIT. REALIZADO]]*Table_1[[#This Row],[QUANTIDADE]],0)</f>
        <v>0</v>
      </c>
    </row>
    <row r="1046" ht="15" hidden="1">
      <c r="A1046" s="7"/>
      <c r="B1046" s="84" t="s">
        <v>79</v>
      </c>
      <c r="C1046" s="75">
        <v>221284</v>
      </c>
      <c r="D1046" s="75">
        <v>12454751</v>
      </c>
      <c r="E1046" s="85">
        <v>7891000320952</v>
      </c>
      <c r="F1046" s="86" t="s">
        <v>837</v>
      </c>
      <c r="G1046" s="75" t="s">
        <v>24</v>
      </c>
      <c r="H1046" s="75">
        <v>570</v>
      </c>
      <c r="I1046" s="87" t="s">
        <v>768</v>
      </c>
      <c r="J1046" s="75" t="s">
        <v>101</v>
      </c>
      <c r="K1046" s="88" t="s">
        <v>84</v>
      </c>
      <c r="L1046" s="88">
        <v>10</v>
      </c>
      <c r="M1046" s="88">
        <v>0</v>
      </c>
      <c r="N1046" s="75" t="s">
        <v>85</v>
      </c>
      <c r="O1046" s="75" t="s">
        <v>122</v>
      </c>
      <c r="P1046" s="89"/>
      <c r="Q1046" s="90">
        <f>(17/100+7.6/100+1.65/100)*P1046</f>
        <v>0</v>
      </c>
      <c r="R1046" s="90"/>
      <c r="S1046" s="90"/>
      <c r="T1046" s="90"/>
      <c r="U1046" s="90"/>
      <c r="V1046" s="90">
        <f>+P1046-Q1046+R1046+S1046+T1046+U1046</f>
        <v>0</v>
      </c>
      <c r="W1046" s="91">
        <f>(1.02/100)</f>
        <v>1.02E-2</v>
      </c>
      <c r="X1046" s="91">
        <v>4.8E-3</v>
      </c>
      <c r="Y1046" s="91">
        <v>0.17</v>
      </c>
      <c r="Z1046" s="91">
        <v>1.65E-2</v>
      </c>
      <c r="AA1046" s="91">
        <v>7.6E-2</v>
      </c>
      <c r="AB1046" s="91">
        <f>SUM(W1046:AA1046)</f>
        <v>0.2775</v>
      </c>
      <c r="AC1046" s="75">
        <v>10</v>
      </c>
      <c r="AD1046" s="92">
        <f>IF(AL1046="","",+AC1046*AL1046)</f>
      </c>
      <c r="AE1046" s="93">
        <f>IF(AL1046="","",+AL1046*AB1046)</f>
      </c>
      <c r="AF1046" s="92">
        <f>IF(AL1046="","",+AL1046-AE1046)</f>
      </c>
      <c r="AG1046" s="93">
        <f>+V1046</f>
        <v>0</v>
      </c>
      <c r="AH1046" s="92">
        <f>IF(AF1046="","",+AF1046-AG1046)</f>
      </c>
      <c r="AI1046" s="92">
        <f>IF(AH1046="","",+AH1046*AC1046)</f>
      </c>
      <c r="AJ1046" s="93"/>
      <c r="AK1046" s="94">
        <v>0.33</v>
      </c>
      <c r="AL1046" s="93">
        <f>IF(V1046=0,"",V1046/(1-AB1046-AK1046))</f>
      </c>
      <c r="AM1046" s="95">
        <v>0.33</v>
      </c>
      <c r="AN1046" s="93">
        <f>IF(V1046=0,"",V1046/(1-AB1046-AM1046))</f>
      </c>
      <c r="AO1046" s="96">
        <v>1.2</v>
      </c>
      <c r="AP1046" s="93">
        <f>IF(BD!AJ1046="","",BD!AJ1046*BD!AO1046)</f>
      </c>
      <c r="AQ1046" s="91">
        <f>BD!AM1046/BD!AK1046-1</f>
        <v>0</v>
      </c>
      <c r="AR1046" s="91">
        <f>IF(BD!AN1046="","",IF(BD!AJ1046="","",BD!AN1046/BD!AJ1046-1))</f>
      </c>
      <c r="AS1046" s="91">
        <f>IF(BD!AN1046="","",IF(BD!AN1046&lt;BD!AL1046,"ABAIXO DA META","DENTRO DA META"))</f>
      </c>
      <c r="AT1046" s="91" t="str">
        <f>IF(BD!AJ1046="","EM ANÁLISE",IF(BD!AP1046&gt;=BD!AN1046,"GO", "NO GO"))</f>
        <v>EM ANÁLISE</v>
      </c>
      <c r="AU1046" s="97">
        <f>IF(AN1046="","",+BD!$AN1046-AJ1046)</f>
      </c>
      <c r="AV1046" s="98"/>
      <c r="AW1046" s="90">
        <f>BD!P1046*BD!AC1046</f>
        <v>0</v>
      </c>
      <c r="AX1046" s="90">
        <f>BD!V1046*BD!AC1046</f>
        <v>0</v>
      </c>
      <c r="AY1046" s="90">
        <f>IF(BD!AN1046="","",BD!AN1046*BD!AC1046)</f>
      </c>
      <c r="AZ1046" s="75" t="s">
        <v>123</v>
      </c>
      <c r="BA1046" s="75" t="s">
        <v>124</v>
      </c>
      <c r="BB1046" s="75">
        <v>1</v>
      </c>
      <c r="BC1046" s="75" t="s">
        <v>125</v>
      </c>
      <c r="BD1046" s="104"/>
      <c r="BE1046" s="104"/>
      <c r="BF1046" s="101"/>
      <c r="BG1046" s="101"/>
      <c r="BH1046" s="101"/>
      <c r="BI1046" s="101"/>
      <c r="BJ1046" s="101"/>
      <c r="BK1046" s="101"/>
      <c r="BL1046" s="101"/>
      <c r="BM1046" s="101"/>
      <c r="BN1046" s="101"/>
      <c r="BO1046" s="103"/>
      <c r="BP1046" s="101"/>
      <c r="BQ1046" s="101"/>
      <c r="BR1046" s="101"/>
      <c r="BS1046" s="101"/>
      <c r="BT1046" s="101"/>
      <c r="BU1046" s="101"/>
      <c r="BV1046" s="101"/>
      <c r="BW1046" s="101"/>
      <c r="BX1046" s="101"/>
      <c r="BY1046" s="101"/>
      <c r="BZ1046" s="101"/>
      <c r="CA1046" s="101"/>
      <c r="CB1046" s="101"/>
      <c r="CC1046" s="101"/>
      <c r="CD1046" s="101"/>
      <c r="CE1046" s="101"/>
      <c r="CF1046" s="101"/>
      <c r="CG1046" s="37" t="e">
        <f>VLOOKUP(Table_1[[#This Row],[EAN]],'[1]Planilha1'!$E:$R,13,0)</f>
        <v>#N/A</v>
      </c>
      <c r="CI1046" s="188">
        <f>IF(Table_1[[#This Row],[STATUS MERCADO]]="GO",Table_1[[#This Row],[M. BRUTA TOTAL]],0)</f>
        <v>0</v>
      </c>
      <c r="CJ1046" s="188">
        <f>IF(Table_1[[#This Row],[STATUS MERCADO]]="GO",Table_1[[#This Row],[PV UNIT. REALIZADO]]*Table_1[[#This Row],[QUANTIDADE]],0)</f>
        <v>0</v>
      </c>
    </row>
    <row r="1047" ht="15" hidden="1">
      <c r="A1047" s="7"/>
      <c r="B1047" s="84" t="s">
        <v>79</v>
      </c>
      <c r="C1047" s="75">
        <v>221285</v>
      </c>
      <c r="D1047" s="75">
        <v>12454905</v>
      </c>
      <c r="E1047" s="85">
        <v>7891000048658</v>
      </c>
      <c r="F1047" s="86" t="s">
        <v>838</v>
      </c>
      <c r="G1047" s="75" t="s">
        <v>24</v>
      </c>
      <c r="H1047" s="75">
        <v>570</v>
      </c>
      <c r="I1047" s="87" t="s">
        <v>768</v>
      </c>
      <c r="J1047" s="75" t="s">
        <v>121</v>
      </c>
      <c r="K1047" s="88" t="s">
        <v>84</v>
      </c>
      <c r="L1047" s="88">
        <v>1</v>
      </c>
      <c r="M1047" s="88">
        <v>0</v>
      </c>
      <c r="N1047" s="75" t="s">
        <v>85</v>
      </c>
      <c r="O1047" s="75" t="s">
        <v>122</v>
      </c>
      <c r="P1047" s="89"/>
      <c r="Q1047" s="90">
        <f>(17/100+7.6/100+1.65/100)*P1047</f>
        <v>0</v>
      </c>
      <c r="R1047" s="90"/>
      <c r="S1047" s="90"/>
      <c r="T1047" s="90"/>
      <c r="U1047" s="90"/>
      <c r="V1047" s="90">
        <f>+P1047-Q1047+R1047+S1047+T1047+U1047</f>
        <v>0</v>
      </c>
      <c r="W1047" s="91">
        <f>(1.02/100)</f>
        <v>1.02E-2</v>
      </c>
      <c r="X1047" s="91">
        <v>4.8E-3</v>
      </c>
      <c r="Y1047" s="91">
        <v>0.17</v>
      </c>
      <c r="Z1047" s="91">
        <v>1.65E-2</v>
      </c>
      <c r="AA1047" s="91">
        <v>7.6E-2</v>
      </c>
      <c r="AB1047" s="91">
        <f>SUM(W1047:AA1047)</f>
        <v>0.2775</v>
      </c>
      <c r="AC1047" s="75">
        <v>1</v>
      </c>
      <c r="AD1047" s="92">
        <f>IF(AL1047="","",+AC1047*AL1047)</f>
      </c>
      <c r="AE1047" s="93">
        <f>IF(AL1047="","",+AL1047*AB1047)</f>
      </c>
      <c r="AF1047" s="92">
        <f>IF(AL1047="","",+AL1047-AE1047)</f>
      </c>
      <c r="AG1047" s="93">
        <f>+V1047</f>
        <v>0</v>
      </c>
      <c r="AH1047" s="92">
        <f>IF(AF1047="","",+AF1047-AG1047)</f>
      </c>
      <c r="AI1047" s="92">
        <f>IF(AH1047="","",+AH1047*AC1047)</f>
      </c>
      <c r="AJ1047" s="93"/>
      <c r="AK1047" s="94">
        <v>0.33</v>
      </c>
      <c r="AL1047" s="93">
        <f>IF(V1047=0,"",V1047/(1-AB1047-AK1047))</f>
      </c>
      <c r="AM1047" s="95">
        <v>0.33</v>
      </c>
      <c r="AN1047" s="93">
        <f>IF(V1047=0,"",V1047/(1-AB1047-AM1047))</f>
      </c>
      <c r="AO1047" s="96">
        <v>1.2</v>
      </c>
      <c r="AP1047" s="93">
        <f>IF(BD!AJ1047="","",BD!AJ1047*BD!AO1047)</f>
      </c>
      <c r="AQ1047" s="91">
        <f>BD!AM1047/BD!AK1047-1</f>
        <v>0</v>
      </c>
      <c r="AR1047" s="91">
        <f>IF(BD!AN1047="","",IF(BD!AJ1047="","",BD!AN1047/BD!AJ1047-1))</f>
      </c>
      <c r="AS1047" s="91">
        <f>IF(BD!AN1047="","",IF(BD!AN1047&lt;BD!AL1047,"ABAIXO DA META","DENTRO DA META"))</f>
      </c>
      <c r="AT1047" s="91" t="str">
        <f>IF(BD!AJ1047="","EM ANÁLISE",IF(BD!AP1047&gt;=BD!AN1047,"GO", "NO GO"))</f>
        <v>EM ANÁLISE</v>
      </c>
      <c r="AU1047" s="97">
        <f>IF(AN1047="","",+BD!$AN1047-AJ1047)</f>
      </c>
      <c r="AV1047" s="98"/>
      <c r="AW1047" s="90">
        <f>BD!P1047*BD!AC1047</f>
        <v>0</v>
      </c>
      <c r="AX1047" s="90">
        <f>BD!V1047*BD!AC1047</f>
        <v>0</v>
      </c>
      <c r="AY1047" s="90">
        <f>IF(BD!AN1047="","",BD!AN1047*BD!AC1047)</f>
      </c>
      <c r="AZ1047" s="75" t="s">
        <v>123</v>
      </c>
      <c r="BA1047" s="75" t="s">
        <v>124</v>
      </c>
      <c r="BB1047" s="75">
        <v>1</v>
      </c>
      <c r="BC1047" s="75" t="s">
        <v>125</v>
      </c>
      <c r="BD1047" s="104"/>
      <c r="BE1047" s="104"/>
      <c r="BF1047" s="101"/>
      <c r="BG1047" s="101"/>
      <c r="BH1047" s="101"/>
      <c r="BI1047" s="101"/>
      <c r="BJ1047" s="101"/>
      <c r="BK1047" s="101"/>
      <c r="BL1047" s="101"/>
      <c r="BM1047" s="101"/>
      <c r="BN1047" s="101"/>
      <c r="BO1047" s="103"/>
      <c r="BP1047" s="101"/>
      <c r="BQ1047" s="101"/>
      <c r="BR1047" s="101"/>
      <c r="BS1047" s="101"/>
      <c r="BT1047" s="101"/>
      <c r="BU1047" s="101"/>
      <c r="BV1047" s="101"/>
      <c r="BW1047" s="101"/>
      <c r="BX1047" s="101"/>
      <c r="BY1047" s="101"/>
      <c r="BZ1047" s="101"/>
      <c r="CA1047" s="101"/>
      <c r="CB1047" s="101"/>
      <c r="CC1047" s="101"/>
      <c r="CD1047" s="101"/>
      <c r="CE1047" s="101"/>
      <c r="CF1047" s="101"/>
      <c r="CG1047" s="37" t="e">
        <f>VLOOKUP(Table_1[[#This Row],[EAN]],'[1]Planilha1'!$E:$R,13,0)</f>
        <v>#N/A</v>
      </c>
      <c r="CI1047" s="188">
        <f>IF(Table_1[[#This Row],[STATUS MERCADO]]="GO",Table_1[[#This Row],[M. BRUTA TOTAL]],0)</f>
        <v>0</v>
      </c>
      <c r="CJ1047" s="188">
        <f>IF(Table_1[[#This Row],[STATUS MERCADO]]="GO",Table_1[[#This Row],[PV UNIT. REALIZADO]]*Table_1[[#This Row],[QUANTIDADE]],0)</f>
        <v>0</v>
      </c>
    </row>
    <row r="1048" ht="15" hidden="1">
      <c r="A1048" s="7"/>
      <c r="B1048" s="84" t="s">
        <v>79</v>
      </c>
      <c r="C1048" s="75">
        <v>221286</v>
      </c>
      <c r="D1048" s="75">
        <v>12455331</v>
      </c>
      <c r="E1048" s="85">
        <v>7891000322727</v>
      </c>
      <c r="F1048" s="86" t="s">
        <v>839</v>
      </c>
      <c r="G1048" s="75" t="s">
        <v>24</v>
      </c>
      <c r="H1048" s="75">
        <v>570</v>
      </c>
      <c r="I1048" s="87" t="s">
        <v>768</v>
      </c>
      <c r="J1048" s="75" t="s">
        <v>101</v>
      </c>
      <c r="K1048" s="88" t="s">
        <v>84</v>
      </c>
      <c r="L1048" s="88">
        <v>6</v>
      </c>
      <c r="M1048" s="88">
        <v>0</v>
      </c>
      <c r="N1048" s="75" t="s">
        <v>85</v>
      </c>
      <c r="O1048" s="75" t="s">
        <v>122</v>
      </c>
      <c r="P1048" s="89"/>
      <c r="Q1048" s="90">
        <f>(17/100+7.6/100+1.65/100)*P1048</f>
        <v>0</v>
      </c>
      <c r="R1048" s="90"/>
      <c r="S1048" s="90"/>
      <c r="T1048" s="90"/>
      <c r="U1048" s="90"/>
      <c r="V1048" s="90">
        <f>+P1048-Q1048+R1048+S1048+T1048+U1048</f>
        <v>0</v>
      </c>
      <c r="W1048" s="91">
        <f>(1.02/100)</f>
        <v>1.02E-2</v>
      </c>
      <c r="X1048" s="91">
        <v>4.8E-3</v>
      </c>
      <c r="Y1048" s="91">
        <v>0.17</v>
      </c>
      <c r="Z1048" s="91">
        <v>1.65E-2</v>
      </c>
      <c r="AA1048" s="91">
        <v>7.6E-2</v>
      </c>
      <c r="AB1048" s="91">
        <f>SUM(W1048:AA1048)</f>
        <v>0.2775</v>
      </c>
      <c r="AC1048" s="75">
        <v>6</v>
      </c>
      <c r="AD1048" s="92">
        <f>IF(AL1048="","",+AC1048*AL1048)</f>
      </c>
      <c r="AE1048" s="93">
        <f>IF(AL1048="","",+AL1048*AB1048)</f>
      </c>
      <c r="AF1048" s="92">
        <f>IF(AL1048="","",+AL1048-AE1048)</f>
      </c>
      <c r="AG1048" s="93">
        <f>+V1048</f>
        <v>0</v>
      </c>
      <c r="AH1048" s="92">
        <f>IF(AF1048="","",+AF1048-AG1048)</f>
      </c>
      <c r="AI1048" s="92">
        <f>IF(AH1048="","",+AH1048*AC1048)</f>
      </c>
      <c r="AJ1048" s="93"/>
      <c r="AK1048" s="94">
        <v>0.33</v>
      </c>
      <c r="AL1048" s="93">
        <f>IF(V1048=0,"",V1048/(1-AB1048-AK1048))</f>
      </c>
      <c r="AM1048" s="95">
        <v>0.33</v>
      </c>
      <c r="AN1048" s="93">
        <f>IF(V1048=0,"",V1048/(1-AB1048-AM1048))</f>
      </c>
      <c r="AO1048" s="96">
        <v>1.2</v>
      </c>
      <c r="AP1048" s="93">
        <f>IF(BD!AJ1048="","",BD!AJ1048*BD!AO1048)</f>
      </c>
      <c r="AQ1048" s="91">
        <f>BD!AM1048/BD!AK1048-1</f>
        <v>0</v>
      </c>
      <c r="AR1048" s="91">
        <f>IF(BD!AN1048="","",IF(BD!AJ1048="","",BD!AN1048/BD!AJ1048-1))</f>
      </c>
      <c r="AS1048" s="91">
        <f>IF(BD!AN1048="","",IF(BD!AN1048&lt;BD!AL1048,"ABAIXO DA META","DENTRO DA META"))</f>
      </c>
      <c r="AT1048" s="91" t="str">
        <f>IF(BD!AJ1048="","EM ANÁLISE",IF(BD!AP1048&gt;=BD!AN1048,"GO", "NO GO"))</f>
        <v>EM ANÁLISE</v>
      </c>
      <c r="AU1048" s="97">
        <f>IF(AN1048="","",+BD!$AN1048-AJ1048)</f>
      </c>
      <c r="AV1048" s="98"/>
      <c r="AW1048" s="90">
        <f>BD!P1048*BD!AC1048</f>
        <v>0</v>
      </c>
      <c r="AX1048" s="90">
        <f>BD!V1048*BD!AC1048</f>
        <v>0</v>
      </c>
      <c r="AY1048" s="90">
        <f>IF(BD!AN1048="","",BD!AN1048*BD!AC1048)</f>
      </c>
      <c r="AZ1048" s="75" t="s">
        <v>123</v>
      </c>
      <c r="BA1048" s="75" t="s">
        <v>124</v>
      </c>
      <c r="BB1048" s="75">
        <v>1</v>
      </c>
      <c r="BC1048" s="75" t="s">
        <v>125</v>
      </c>
      <c r="BD1048" s="104"/>
      <c r="BE1048" s="104"/>
      <c r="BF1048" s="101"/>
      <c r="BG1048" s="101"/>
      <c r="BH1048" s="101"/>
      <c r="BI1048" s="101"/>
      <c r="BJ1048" s="101"/>
      <c r="BK1048" s="101"/>
      <c r="BL1048" s="101"/>
      <c r="BM1048" s="101"/>
      <c r="BN1048" s="101"/>
      <c r="BO1048" s="103"/>
      <c r="BP1048" s="101"/>
      <c r="BQ1048" s="101"/>
      <c r="BR1048" s="101"/>
      <c r="BS1048" s="101"/>
      <c r="BT1048" s="101"/>
      <c r="BU1048" s="101"/>
      <c r="BV1048" s="101"/>
      <c r="BW1048" s="101"/>
      <c r="BX1048" s="101"/>
      <c r="BY1048" s="101"/>
      <c r="BZ1048" s="101"/>
      <c r="CA1048" s="101"/>
      <c r="CB1048" s="101"/>
      <c r="CC1048" s="101"/>
      <c r="CD1048" s="101"/>
      <c r="CE1048" s="101"/>
      <c r="CF1048" s="101"/>
      <c r="CG1048" s="37" t="e">
        <f>VLOOKUP(Table_1[[#This Row],[EAN]],'[1]Planilha1'!$E:$R,13,0)</f>
        <v>#N/A</v>
      </c>
      <c r="CI1048" s="188">
        <f>IF(Table_1[[#This Row],[STATUS MERCADO]]="GO",Table_1[[#This Row],[M. BRUTA TOTAL]],0)</f>
        <v>0</v>
      </c>
      <c r="CJ1048" s="188">
        <f>IF(Table_1[[#This Row],[STATUS MERCADO]]="GO",Table_1[[#This Row],[PV UNIT. REALIZADO]]*Table_1[[#This Row],[QUANTIDADE]],0)</f>
        <v>0</v>
      </c>
    </row>
    <row r="1049" ht="15" hidden="1">
      <c r="A1049" s="7"/>
      <c r="B1049" s="84" t="s">
        <v>79</v>
      </c>
      <c r="C1049" s="75">
        <v>221287</v>
      </c>
      <c r="D1049" s="75">
        <v>12454886</v>
      </c>
      <c r="E1049" s="85">
        <v>7891000108994</v>
      </c>
      <c r="F1049" s="86" t="s">
        <v>840</v>
      </c>
      <c r="G1049" s="75" t="s">
        <v>24</v>
      </c>
      <c r="H1049" s="75">
        <v>570</v>
      </c>
      <c r="I1049" s="87" t="s">
        <v>768</v>
      </c>
      <c r="J1049" s="75" t="s">
        <v>121</v>
      </c>
      <c r="K1049" s="88" t="s">
        <v>84</v>
      </c>
      <c r="L1049" s="88">
        <v>1</v>
      </c>
      <c r="M1049" s="88">
        <v>0</v>
      </c>
      <c r="N1049" s="75" t="s">
        <v>85</v>
      </c>
      <c r="O1049" s="75" t="s">
        <v>122</v>
      </c>
      <c r="P1049" s="89"/>
      <c r="Q1049" s="90">
        <f>(17/100+7.6/100+1.65/100)*P1049</f>
        <v>0</v>
      </c>
      <c r="R1049" s="90"/>
      <c r="S1049" s="90"/>
      <c r="T1049" s="90"/>
      <c r="U1049" s="90"/>
      <c r="V1049" s="90">
        <f>+P1049-Q1049+R1049+S1049+T1049+U1049</f>
        <v>0</v>
      </c>
      <c r="W1049" s="91">
        <f>(1.02/100)</f>
        <v>1.02E-2</v>
      </c>
      <c r="X1049" s="91">
        <v>4.8E-3</v>
      </c>
      <c r="Y1049" s="91">
        <v>0.17</v>
      </c>
      <c r="Z1049" s="91">
        <v>1.65E-2</v>
      </c>
      <c r="AA1049" s="91">
        <v>7.6E-2</v>
      </c>
      <c r="AB1049" s="91">
        <f>SUM(W1049:AA1049)</f>
        <v>0.2775</v>
      </c>
      <c r="AC1049" s="75">
        <v>1</v>
      </c>
      <c r="AD1049" s="92">
        <f>IF(AL1049="","",+AC1049*AL1049)</f>
      </c>
      <c r="AE1049" s="93">
        <f>IF(AL1049="","",+AL1049*AB1049)</f>
      </c>
      <c r="AF1049" s="92">
        <f>IF(AL1049="","",+AL1049-AE1049)</f>
      </c>
      <c r="AG1049" s="93">
        <f>+V1049</f>
        <v>0</v>
      </c>
      <c r="AH1049" s="92">
        <f>IF(AF1049="","",+AF1049-AG1049)</f>
      </c>
      <c r="AI1049" s="92">
        <f>IF(AH1049="","",+AH1049*AC1049)</f>
      </c>
      <c r="AJ1049" s="93"/>
      <c r="AK1049" s="94">
        <v>0.33</v>
      </c>
      <c r="AL1049" s="93">
        <f>IF(V1049=0,"",V1049/(1-AB1049-AK1049))</f>
      </c>
      <c r="AM1049" s="95">
        <v>0.33</v>
      </c>
      <c r="AN1049" s="93">
        <f>IF(V1049=0,"",V1049/(1-AB1049-AM1049))</f>
      </c>
      <c r="AO1049" s="96">
        <v>1.2</v>
      </c>
      <c r="AP1049" s="93">
        <f>IF(BD!AJ1049="","",BD!AJ1049*BD!AO1049)</f>
      </c>
      <c r="AQ1049" s="91">
        <f>BD!AM1049/BD!AK1049-1</f>
        <v>0</v>
      </c>
      <c r="AR1049" s="91">
        <f>IF(BD!AN1049="","",IF(BD!AJ1049="","",BD!AN1049/BD!AJ1049-1))</f>
      </c>
      <c r="AS1049" s="91">
        <f>IF(BD!AN1049="","",IF(BD!AN1049&lt;BD!AL1049,"ABAIXO DA META","DENTRO DA META"))</f>
      </c>
      <c r="AT1049" s="91" t="str">
        <f>IF(BD!AJ1049="","EM ANÁLISE",IF(BD!AP1049&gt;=BD!AN1049,"GO", "NO GO"))</f>
        <v>EM ANÁLISE</v>
      </c>
      <c r="AU1049" s="97">
        <f>IF(AN1049="","",+BD!$AN1049-AJ1049)</f>
      </c>
      <c r="AV1049" s="98"/>
      <c r="AW1049" s="90">
        <f>BD!P1049*BD!AC1049</f>
        <v>0</v>
      </c>
      <c r="AX1049" s="90">
        <f>BD!V1049*BD!AC1049</f>
        <v>0</v>
      </c>
      <c r="AY1049" s="90">
        <f>IF(BD!AN1049="","",BD!AN1049*BD!AC1049)</f>
      </c>
      <c r="AZ1049" s="75" t="s">
        <v>123</v>
      </c>
      <c r="BA1049" s="75" t="s">
        <v>124</v>
      </c>
      <c r="BB1049" s="75">
        <v>1</v>
      </c>
      <c r="BC1049" s="75" t="s">
        <v>125</v>
      </c>
      <c r="BD1049" s="104"/>
      <c r="BE1049" s="104"/>
      <c r="BF1049" s="101"/>
      <c r="BG1049" s="101"/>
      <c r="BH1049" s="101"/>
      <c r="BI1049" s="101"/>
      <c r="BJ1049" s="101"/>
      <c r="BK1049" s="101"/>
      <c r="BL1049" s="101"/>
      <c r="BM1049" s="101"/>
      <c r="BN1049" s="101"/>
      <c r="BO1049" s="103"/>
      <c r="BP1049" s="101"/>
      <c r="BQ1049" s="101"/>
      <c r="BR1049" s="101"/>
      <c r="BS1049" s="101"/>
      <c r="BT1049" s="101"/>
      <c r="BU1049" s="101"/>
      <c r="BV1049" s="101"/>
      <c r="BW1049" s="101"/>
      <c r="BX1049" s="101"/>
      <c r="BY1049" s="101"/>
      <c r="BZ1049" s="101"/>
      <c r="CA1049" s="101"/>
      <c r="CB1049" s="101"/>
      <c r="CC1049" s="101"/>
      <c r="CD1049" s="101"/>
      <c r="CE1049" s="101"/>
      <c r="CF1049" s="101"/>
      <c r="CG1049" s="37" t="e">
        <f>VLOOKUP(Table_1[[#This Row],[EAN]],'[1]Planilha1'!$E:$R,13,0)</f>
        <v>#N/A</v>
      </c>
      <c r="CI1049" s="188">
        <f>IF(Table_1[[#This Row],[STATUS MERCADO]]="GO",Table_1[[#This Row],[M. BRUTA TOTAL]],0)</f>
        <v>0</v>
      </c>
      <c r="CJ1049" s="188">
        <f>IF(Table_1[[#This Row],[STATUS MERCADO]]="GO",Table_1[[#This Row],[PV UNIT. REALIZADO]]*Table_1[[#This Row],[QUANTIDADE]],0)</f>
        <v>0</v>
      </c>
    </row>
    <row r="1050" ht="15" hidden="1">
      <c r="A1050" s="7"/>
      <c r="B1050" s="84" t="s">
        <v>79</v>
      </c>
      <c r="C1050" s="75">
        <v>221288</v>
      </c>
      <c r="D1050" s="75">
        <v>12455340</v>
      </c>
      <c r="E1050" s="85">
        <v>7891000322680</v>
      </c>
      <c r="F1050" s="86" t="s">
        <v>841</v>
      </c>
      <c r="G1050" s="75" t="s">
        <v>24</v>
      </c>
      <c r="H1050" s="75">
        <v>570</v>
      </c>
      <c r="I1050" s="87" t="s">
        <v>768</v>
      </c>
      <c r="J1050" s="75" t="s">
        <v>101</v>
      </c>
      <c r="K1050" s="88" t="s">
        <v>84</v>
      </c>
      <c r="L1050" s="88">
        <v>6</v>
      </c>
      <c r="M1050" s="88">
        <v>0</v>
      </c>
      <c r="N1050" s="75" t="s">
        <v>85</v>
      </c>
      <c r="O1050" s="75" t="s">
        <v>122</v>
      </c>
      <c r="P1050" s="89"/>
      <c r="Q1050" s="90">
        <f>(17/100+7.6/100+1.65/100)*P1050</f>
        <v>0</v>
      </c>
      <c r="R1050" s="90"/>
      <c r="S1050" s="90"/>
      <c r="T1050" s="90"/>
      <c r="U1050" s="90"/>
      <c r="V1050" s="90">
        <f>+P1050-Q1050+R1050+S1050+T1050+U1050</f>
        <v>0</v>
      </c>
      <c r="W1050" s="91">
        <f>(1.02/100)</f>
        <v>1.02E-2</v>
      </c>
      <c r="X1050" s="91">
        <v>4.8E-3</v>
      </c>
      <c r="Y1050" s="91">
        <v>0.17</v>
      </c>
      <c r="Z1050" s="91">
        <v>1.65E-2</v>
      </c>
      <c r="AA1050" s="91">
        <v>7.6E-2</v>
      </c>
      <c r="AB1050" s="91">
        <f>SUM(W1050:AA1050)</f>
        <v>0.2775</v>
      </c>
      <c r="AC1050" s="75">
        <v>6</v>
      </c>
      <c r="AD1050" s="92">
        <f>IF(AL1050="","",+AC1050*AL1050)</f>
      </c>
      <c r="AE1050" s="93">
        <f>IF(AL1050="","",+AL1050*AB1050)</f>
      </c>
      <c r="AF1050" s="92">
        <f>IF(AL1050="","",+AL1050-AE1050)</f>
      </c>
      <c r="AG1050" s="93">
        <f>+V1050</f>
        <v>0</v>
      </c>
      <c r="AH1050" s="92">
        <f>IF(AF1050="","",+AF1050-AG1050)</f>
      </c>
      <c r="AI1050" s="92">
        <f>IF(AH1050="","",+AH1050*AC1050)</f>
      </c>
      <c r="AJ1050" s="93"/>
      <c r="AK1050" s="94">
        <v>0.33</v>
      </c>
      <c r="AL1050" s="93">
        <f>IF(V1050=0,"",V1050/(1-AB1050-AK1050))</f>
      </c>
      <c r="AM1050" s="95">
        <v>0.33</v>
      </c>
      <c r="AN1050" s="93">
        <f>IF(V1050=0,"",V1050/(1-AB1050-AM1050))</f>
      </c>
      <c r="AO1050" s="96">
        <v>1.2</v>
      </c>
      <c r="AP1050" s="93">
        <f>IF(BD!AJ1050="","",BD!AJ1050*BD!AO1050)</f>
      </c>
      <c r="AQ1050" s="91">
        <f>BD!AM1050/BD!AK1050-1</f>
        <v>0</v>
      </c>
      <c r="AR1050" s="91">
        <f>IF(BD!AN1050="","",IF(BD!AJ1050="","",BD!AN1050/BD!AJ1050-1))</f>
      </c>
      <c r="AS1050" s="91">
        <f>IF(BD!AN1050="","",IF(BD!AN1050&lt;BD!AL1050,"ABAIXO DA META","DENTRO DA META"))</f>
      </c>
      <c r="AT1050" s="91" t="str">
        <f>IF(BD!AJ1050="","EM ANÁLISE",IF(BD!AP1050&gt;=BD!AN1050,"GO", "NO GO"))</f>
        <v>EM ANÁLISE</v>
      </c>
      <c r="AU1050" s="97">
        <f>IF(AN1050="","",+BD!$AN1050-AJ1050)</f>
      </c>
      <c r="AV1050" s="98"/>
      <c r="AW1050" s="90">
        <f>BD!P1050*BD!AC1050</f>
        <v>0</v>
      </c>
      <c r="AX1050" s="90">
        <f>BD!V1050*BD!AC1050</f>
        <v>0</v>
      </c>
      <c r="AY1050" s="90">
        <f>IF(BD!AN1050="","",BD!AN1050*BD!AC1050)</f>
      </c>
      <c r="AZ1050" s="75" t="s">
        <v>123</v>
      </c>
      <c r="BA1050" s="75" t="s">
        <v>124</v>
      </c>
      <c r="BB1050" s="75">
        <v>1</v>
      </c>
      <c r="BC1050" s="75" t="s">
        <v>125</v>
      </c>
      <c r="BD1050" s="104"/>
      <c r="BE1050" s="104"/>
      <c r="BF1050" s="101"/>
      <c r="BG1050" s="101"/>
      <c r="BH1050" s="101"/>
      <c r="BI1050" s="101"/>
      <c r="BJ1050" s="101"/>
      <c r="BK1050" s="101"/>
      <c r="BL1050" s="101"/>
      <c r="BM1050" s="101"/>
      <c r="BN1050" s="101"/>
      <c r="BO1050" s="103"/>
      <c r="BP1050" s="101"/>
      <c r="BQ1050" s="101"/>
      <c r="BR1050" s="101"/>
      <c r="BS1050" s="101"/>
      <c r="BT1050" s="101"/>
      <c r="BU1050" s="101"/>
      <c r="BV1050" s="101"/>
      <c r="BW1050" s="101"/>
      <c r="BX1050" s="101"/>
      <c r="BY1050" s="101"/>
      <c r="BZ1050" s="101"/>
      <c r="CA1050" s="101"/>
      <c r="CB1050" s="101"/>
      <c r="CC1050" s="101"/>
      <c r="CD1050" s="101"/>
      <c r="CE1050" s="101"/>
      <c r="CF1050" s="101"/>
      <c r="CG1050" s="37" t="e">
        <f>VLOOKUP(Table_1[[#This Row],[EAN]],'[1]Planilha1'!$E:$R,13,0)</f>
        <v>#N/A</v>
      </c>
      <c r="CI1050" s="188">
        <f>IF(Table_1[[#This Row],[STATUS MERCADO]]="GO",Table_1[[#This Row],[M. BRUTA TOTAL]],0)</f>
        <v>0</v>
      </c>
      <c r="CJ1050" s="188">
        <f>IF(Table_1[[#This Row],[STATUS MERCADO]]="GO",Table_1[[#This Row],[PV UNIT. REALIZADO]]*Table_1[[#This Row],[QUANTIDADE]],0)</f>
        <v>0</v>
      </c>
    </row>
    <row r="1051" ht="15" hidden="1">
      <c r="A1051" s="7"/>
      <c r="B1051" s="84" t="s">
        <v>79</v>
      </c>
      <c r="C1051" s="75">
        <v>221289</v>
      </c>
      <c r="D1051" s="75">
        <v>12454901</v>
      </c>
      <c r="E1051" s="85">
        <v>7891000108659</v>
      </c>
      <c r="F1051" s="86" t="s">
        <v>842</v>
      </c>
      <c r="G1051" s="75" t="s">
        <v>24</v>
      </c>
      <c r="H1051" s="75">
        <v>570</v>
      </c>
      <c r="I1051" s="87" t="s">
        <v>768</v>
      </c>
      <c r="J1051" s="75" t="s">
        <v>101</v>
      </c>
      <c r="K1051" s="88" t="s">
        <v>84</v>
      </c>
      <c r="L1051" s="88">
        <v>10</v>
      </c>
      <c r="M1051" s="88">
        <v>0</v>
      </c>
      <c r="N1051" s="75" t="s">
        <v>85</v>
      </c>
      <c r="O1051" s="75" t="s">
        <v>122</v>
      </c>
      <c r="P1051" s="89"/>
      <c r="Q1051" s="90">
        <f>(17/100+7.6/100+1.65/100)*P1051</f>
        <v>0</v>
      </c>
      <c r="R1051" s="90"/>
      <c r="S1051" s="90"/>
      <c r="T1051" s="90"/>
      <c r="U1051" s="90"/>
      <c r="V1051" s="90">
        <f>+P1051-Q1051+R1051+S1051+T1051+U1051</f>
        <v>0</v>
      </c>
      <c r="W1051" s="91">
        <f>(1.02/100)</f>
        <v>1.02E-2</v>
      </c>
      <c r="X1051" s="91">
        <v>4.8E-3</v>
      </c>
      <c r="Y1051" s="91">
        <v>0.17</v>
      </c>
      <c r="Z1051" s="91">
        <v>1.65E-2</v>
      </c>
      <c r="AA1051" s="91">
        <v>7.6E-2</v>
      </c>
      <c r="AB1051" s="91">
        <f>SUM(W1051:AA1051)</f>
        <v>0.2775</v>
      </c>
      <c r="AC1051" s="75">
        <v>10</v>
      </c>
      <c r="AD1051" s="92">
        <f>IF(AL1051="","",+AC1051*AL1051)</f>
      </c>
      <c r="AE1051" s="93">
        <f>IF(AL1051="","",+AL1051*AB1051)</f>
      </c>
      <c r="AF1051" s="92">
        <f>IF(AL1051="","",+AL1051-AE1051)</f>
      </c>
      <c r="AG1051" s="93">
        <f>+V1051</f>
        <v>0</v>
      </c>
      <c r="AH1051" s="92">
        <f>IF(AF1051="","",+AF1051-AG1051)</f>
      </c>
      <c r="AI1051" s="92">
        <f>IF(AH1051="","",+AH1051*AC1051)</f>
      </c>
      <c r="AJ1051" s="93"/>
      <c r="AK1051" s="94">
        <v>0.33</v>
      </c>
      <c r="AL1051" s="93">
        <f>IF(V1051=0,"",V1051/(1-AB1051-AK1051))</f>
      </c>
      <c r="AM1051" s="95">
        <v>0.33</v>
      </c>
      <c r="AN1051" s="93">
        <f>IF(V1051=0,"",V1051/(1-AB1051-AM1051))</f>
      </c>
      <c r="AO1051" s="96">
        <v>1.2</v>
      </c>
      <c r="AP1051" s="93">
        <f>IF(BD!AJ1051="","",BD!AJ1051*BD!AO1051)</f>
      </c>
      <c r="AQ1051" s="91">
        <f>BD!AM1051/BD!AK1051-1</f>
        <v>0</v>
      </c>
      <c r="AR1051" s="91">
        <f>IF(BD!AN1051="","",IF(BD!AJ1051="","",BD!AN1051/BD!AJ1051-1))</f>
      </c>
      <c r="AS1051" s="91">
        <f>IF(BD!AN1051="","",IF(BD!AN1051&lt;BD!AL1051,"ABAIXO DA META","DENTRO DA META"))</f>
      </c>
      <c r="AT1051" s="91" t="str">
        <f>IF(BD!AJ1051="","EM ANÁLISE",IF(BD!AP1051&gt;=BD!AN1051,"GO", "NO GO"))</f>
        <v>EM ANÁLISE</v>
      </c>
      <c r="AU1051" s="97">
        <f>IF(AN1051="","",+BD!$AN1051-AJ1051)</f>
      </c>
      <c r="AV1051" s="98"/>
      <c r="AW1051" s="90">
        <f>BD!P1051*BD!AC1051</f>
        <v>0</v>
      </c>
      <c r="AX1051" s="90">
        <f>BD!V1051*BD!AC1051</f>
        <v>0</v>
      </c>
      <c r="AY1051" s="90">
        <f>IF(BD!AN1051="","",BD!AN1051*BD!AC1051)</f>
      </c>
      <c r="AZ1051" s="75" t="s">
        <v>123</v>
      </c>
      <c r="BA1051" s="75" t="s">
        <v>124</v>
      </c>
      <c r="BB1051" s="75">
        <v>1</v>
      </c>
      <c r="BC1051" s="75" t="s">
        <v>125</v>
      </c>
      <c r="BD1051" s="104"/>
      <c r="BE1051" s="104"/>
      <c r="BF1051" s="101"/>
      <c r="BG1051" s="101"/>
      <c r="BH1051" s="101"/>
      <c r="BI1051" s="101"/>
      <c r="BJ1051" s="101"/>
      <c r="BK1051" s="101"/>
      <c r="BL1051" s="101"/>
      <c r="BM1051" s="101"/>
      <c r="BN1051" s="101"/>
      <c r="BO1051" s="103"/>
      <c r="BP1051" s="101"/>
      <c r="BQ1051" s="101"/>
      <c r="BR1051" s="101"/>
      <c r="BS1051" s="101"/>
      <c r="BT1051" s="101"/>
      <c r="BU1051" s="101"/>
      <c r="BV1051" s="101"/>
      <c r="BW1051" s="101"/>
      <c r="BX1051" s="101"/>
      <c r="BY1051" s="101"/>
      <c r="BZ1051" s="101"/>
      <c r="CA1051" s="101"/>
      <c r="CB1051" s="101"/>
      <c r="CC1051" s="101"/>
      <c r="CD1051" s="101"/>
      <c r="CE1051" s="101"/>
      <c r="CF1051" s="101"/>
      <c r="CG1051" s="37" t="e">
        <f>VLOOKUP(Table_1[[#This Row],[EAN]],'[1]Planilha1'!$E:$R,13,0)</f>
        <v>#N/A</v>
      </c>
      <c r="CI1051" s="188">
        <f>IF(Table_1[[#This Row],[STATUS MERCADO]]="GO",Table_1[[#This Row],[M. BRUTA TOTAL]],0)</f>
        <v>0</v>
      </c>
      <c r="CJ1051" s="188">
        <f>IF(Table_1[[#This Row],[STATUS MERCADO]]="GO",Table_1[[#This Row],[PV UNIT. REALIZADO]]*Table_1[[#This Row],[QUANTIDADE]],0)</f>
        <v>0</v>
      </c>
    </row>
    <row r="1052" ht="15" hidden="1">
      <c r="A1052" s="7"/>
      <c r="B1052" s="84" t="s">
        <v>79</v>
      </c>
      <c r="C1052" s="75">
        <v>221290</v>
      </c>
      <c r="D1052" s="75">
        <v>12455297</v>
      </c>
      <c r="E1052" s="85">
        <v>7891000322406</v>
      </c>
      <c r="F1052" s="86" t="s">
        <v>843</v>
      </c>
      <c r="G1052" s="75" t="s">
        <v>24</v>
      </c>
      <c r="H1052" s="75">
        <v>570</v>
      </c>
      <c r="I1052" s="87" t="s">
        <v>768</v>
      </c>
      <c r="J1052" s="75" t="s">
        <v>101</v>
      </c>
      <c r="K1052" s="88" t="s">
        <v>84</v>
      </c>
      <c r="L1052" s="88">
        <v>6</v>
      </c>
      <c r="M1052" s="88">
        <v>0</v>
      </c>
      <c r="N1052" s="75" t="s">
        <v>85</v>
      </c>
      <c r="O1052" s="75" t="s">
        <v>122</v>
      </c>
      <c r="P1052" s="89"/>
      <c r="Q1052" s="90">
        <f>(17/100+7.6/100+1.65/100)*P1052</f>
        <v>0</v>
      </c>
      <c r="R1052" s="90"/>
      <c r="S1052" s="90"/>
      <c r="T1052" s="90"/>
      <c r="U1052" s="90"/>
      <c r="V1052" s="90">
        <f>+P1052-Q1052+R1052+S1052+T1052+U1052</f>
        <v>0</v>
      </c>
      <c r="W1052" s="91">
        <f>(1.02/100)</f>
        <v>1.02E-2</v>
      </c>
      <c r="X1052" s="91">
        <v>4.8E-3</v>
      </c>
      <c r="Y1052" s="91">
        <v>0.17</v>
      </c>
      <c r="Z1052" s="91">
        <v>1.65E-2</v>
      </c>
      <c r="AA1052" s="91">
        <v>7.6E-2</v>
      </c>
      <c r="AB1052" s="91">
        <f>SUM(W1052:AA1052)</f>
        <v>0.2775</v>
      </c>
      <c r="AC1052" s="75">
        <v>6</v>
      </c>
      <c r="AD1052" s="92">
        <f>IF(AL1052="","",+AC1052*AL1052)</f>
      </c>
      <c r="AE1052" s="93">
        <f>IF(AL1052="","",+AL1052*AB1052)</f>
      </c>
      <c r="AF1052" s="92">
        <f>IF(AL1052="","",+AL1052-AE1052)</f>
      </c>
      <c r="AG1052" s="93">
        <f>+V1052</f>
        <v>0</v>
      </c>
      <c r="AH1052" s="92">
        <f>IF(AF1052="","",+AF1052-AG1052)</f>
      </c>
      <c r="AI1052" s="92">
        <f>IF(AH1052="","",+AH1052*AC1052)</f>
      </c>
      <c r="AJ1052" s="93"/>
      <c r="AK1052" s="94">
        <v>0.33</v>
      </c>
      <c r="AL1052" s="93">
        <f>IF(V1052=0,"",V1052/(1-AB1052-AK1052))</f>
      </c>
      <c r="AM1052" s="95">
        <v>0.33</v>
      </c>
      <c r="AN1052" s="93">
        <f>IF(V1052=0,"",V1052/(1-AB1052-AM1052))</f>
      </c>
      <c r="AO1052" s="96">
        <v>1.2</v>
      </c>
      <c r="AP1052" s="93">
        <f>IF(BD!AJ1052="","",BD!AJ1052*BD!AO1052)</f>
      </c>
      <c r="AQ1052" s="91">
        <f>BD!AM1052/BD!AK1052-1</f>
        <v>0</v>
      </c>
      <c r="AR1052" s="91">
        <f>IF(BD!AN1052="","",IF(BD!AJ1052="","",BD!AN1052/BD!AJ1052-1))</f>
      </c>
      <c r="AS1052" s="91">
        <f>IF(BD!AN1052="","",IF(BD!AN1052&lt;BD!AL1052,"ABAIXO DA META","DENTRO DA META"))</f>
      </c>
      <c r="AT1052" s="91" t="str">
        <f>IF(BD!AJ1052="","EM ANÁLISE",IF(BD!AP1052&gt;=BD!AN1052,"GO", "NO GO"))</f>
        <v>EM ANÁLISE</v>
      </c>
      <c r="AU1052" s="97">
        <f>IF(AN1052="","",+BD!$AN1052-AJ1052)</f>
      </c>
      <c r="AV1052" s="98"/>
      <c r="AW1052" s="90">
        <f>BD!P1052*BD!AC1052</f>
        <v>0</v>
      </c>
      <c r="AX1052" s="90">
        <f>BD!V1052*BD!AC1052</f>
        <v>0</v>
      </c>
      <c r="AY1052" s="90">
        <f>IF(BD!AN1052="","",BD!AN1052*BD!AC1052)</f>
      </c>
      <c r="AZ1052" s="75" t="s">
        <v>123</v>
      </c>
      <c r="BA1052" s="75" t="s">
        <v>124</v>
      </c>
      <c r="BB1052" s="75">
        <v>1</v>
      </c>
      <c r="BC1052" s="75" t="s">
        <v>125</v>
      </c>
      <c r="BD1052" s="104"/>
      <c r="BE1052" s="104"/>
      <c r="BF1052" s="101"/>
      <c r="BG1052" s="101"/>
      <c r="BH1052" s="101"/>
      <c r="BI1052" s="101"/>
      <c r="BJ1052" s="101"/>
      <c r="BK1052" s="101"/>
      <c r="BL1052" s="101"/>
      <c r="BM1052" s="101"/>
      <c r="BN1052" s="101"/>
      <c r="BO1052" s="103"/>
      <c r="BP1052" s="101"/>
      <c r="BQ1052" s="101"/>
      <c r="BR1052" s="101"/>
      <c r="BS1052" s="101"/>
      <c r="BT1052" s="101"/>
      <c r="BU1052" s="101"/>
      <c r="BV1052" s="101"/>
      <c r="BW1052" s="101"/>
      <c r="BX1052" s="101"/>
      <c r="BY1052" s="101"/>
      <c r="BZ1052" s="101"/>
      <c r="CA1052" s="101"/>
      <c r="CB1052" s="101"/>
      <c r="CC1052" s="101"/>
      <c r="CD1052" s="101"/>
      <c r="CE1052" s="101"/>
      <c r="CF1052" s="101"/>
      <c r="CG1052" s="37" t="e">
        <f>VLOOKUP(Table_1[[#This Row],[EAN]],'[1]Planilha1'!$E:$R,13,0)</f>
        <v>#N/A</v>
      </c>
      <c r="CI1052" s="188">
        <f>IF(Table_1[[#This Row],[STATUS MERCADO]]="GO",Table_1[[#This Row],[M. BRUTA TOTAL]],0)</f>
        <v>0</v>
      </c>
      <c r="CJ1052" s="188">
        <f>IF(Table_1[[#This Row],[STATUS MERCADO]]="GO",Table_1[[#This Row],[PV UNIT. REALIZADO]]*Table_1[[#This Row],[QUANTIDADE]],0)</f>
        <v>0</v>
      </c>
    </row>
    <row r="1053" ht="15" hidden="1">
      <c r="A1053" s="7"/>
      <c r="B1053" s="84" t="s">
        <v>79</v>
      </c>
      <c r="C1053" s="75">
        <v>221291</v>
      </c>
      <c r="D1053" s="75">
        <v>12454998</v>
      </c>
      <c r="E1053" s="85">
        <v>7891000246023</v>
      </c>
      <c r="F1053" s="86" t="s">
        <v>844</v>
      </c>
      <c r="G1053" s="75" t="s">
        <v>24</v>
      </c>
      <c r="H1053" s="75">
        <v>570</v>
      </c>
      <c r="I1053" s="87" t="s">
        <v>768</v>
      </c>
      <c r="J1053" s="75" t="s">
        <v>101</v>
      </c>
      <c r="K1053" s="88" t="s">
        <v>84</v>
      </c>
      <c r="L1053" s="88">
        <v>1</v>
      </c>
      <c r="M1053" s="88">
        <v>0</v>
      </c>
      <c r="N1053" s="75" t="s">
        <v>85</v>
      </c>
      <c r="O1053" s="75" t="s">
        <v>122</v>
      </c>
      <c r="P1053" s="89"/>
      <c r="Q1053" s="90">
        <f>(17/100+7.6/100+1.65/100)*P1053</f>
        <v>0</v>
      </c>
      <c r="R1053" s="90"/>
      <c r="S1053" s="90"/>
      <c r="T1053" s="90"/>
      <c r="U1053" s="90"/>
      <c r="V1053" s="90">
        <f>+P1053-Q1053+R1053+S1053+T1053+U1053</f>
        <v>0</v>
      </c>
      <c r="W1053" s="91">
        <f>(1.02/100)</f>
        <v>1.02E-2</v>
      </c>
      <c r="X1053" s="91">
        <v>4.8E-3</v>
      </c>
      <c r="Y1053" s="91">
        <v>0.17</v>
      </c>
      <c r="Z1053" s="91">
        <v>1.65E-2</v>
      </c>
      <c r="AA1053" s="91">
        <v>7.6E-2</v>
      </c>
      <c r="AB1053" s="91">
        <f>SUM(W1053:AA1053)</f>
        <v>0.2775</v>
      </c>
      <c r="AC1053" s="75">
        <v>1</v>
      </c>
      <c r="AD1053" s="92">
        <f>IF(AL1053="","",+AC1053*AL1053)</f>
      </c>
      <c r="AE1053" s="93">
        <f>IF(AL1053="","",+AL1053*AB1053)</f>
      </c>
      <c r="AF1053" s="92">
        <f>IF(AL1053="","",+AL1053-AE1053)</f>
      </c>
      <c r="AG1053" s="93">
        <f>+V1053</f>
        <v>0</v>
      </c>
      <c r="AH1053" s="92">
        <f>IF(AF1053="","",+AF1053-AG1053)</f>
      </c>
      <c r="AI1053" s="92">
        <f>IF(AH1053="","",+AH1053*AC1053)</f>
      </c>
      <c r="AJ1053" s="93"/>
      <c r="AK1053" s="94">
        <v>0.33</v>
      </c>
      <c r="AL1053" s="93">
        <f>IF(V1053=0,"",V1053/(1-AB1053-AK1053))</f>
      </c>
      <c r="AM1053" s="95">
        <v>0.33</v>
      </c>
      <c r="AN1053" s="93">
        <f>IF(V1053=0,"",V1053/(1-AB1053-AM1053))</f>
      </c>
      <c r="AO1053" s="96">
        <v>1.2</v>
      </c>
      <c r="AP1053" s="93">
        <f>IF(BD!AJ1053="","",BD!AJ1053*BD!AO1053)</f>
      </c>
      <c r="AQ1053" s="91">
        <f>BD!AM1053/BD!AK1053-1</f>
        <v>0</v>
      </c>
      <c r="AR1053" s="91">
        <f>IF(BD!AN1053="","",IF(BD!AJ1053="","",BD!AN1053/BD!AJ1053-1))</f>
      </c>
      <c r="AS1053" s="91">
        <f>IF(BD!AN1053="","",IF(BD!AN1053&lt;BD!AL1053,"ABAIXO DA META","DENTRO DA META"))</f>
      </c>
      <c r="AT1053" s="91" t="str">
        <f>IF(BD!AJ1053="","EM ANÁLISE",IF(BD!AP1053&gt;=BD!AN1053,"GO", "NO GO"))</f>
        <v>EM ANÁLISE</v>
      </c>
      <c r="AU1053" s="97">
        <f>IF(AN1053="","",+BD!$AN1053-AJ1053)</f>
      </c>
      <c r="AV1053" s="98"/>
      <c r="AW1053" s="90">
        <f>BD!P1053*BD!AC1053</f>
        <v>0</v>
      </c>
      <c r="AX1053" s="90">
        <f>BD!V1053*BD!AC1053</f>
        <v>0</v>
      </c>
      <c r="AY1053" s="90">
        <f>IF(BD!AN1053="","",BD!AN1053*BD!AC1053)</f>
      </c>
      <c r="AZ1053" s="75" t="s">
        <v>123</v>
      </c>
      <c r="BA1053" s="75" t="s">
        <v>124</v>
      </c>
      <c r="BB1053" s="75">
        <v>1</v>
      </c>
      <c r="BC1053" s="75" t="s">
        <v>125</v>
      </c>
      <c r="BD1053" s="104"/>
      <c r="BE1053" s="104"/>
      <c r="BF1053" s="101"/>
      <c r="BG1053" s="101"/>
      <c r="BH1053" s="101"/>
      <c r="BI1053" s="101"/>
      <c r="BJ1053" s="101"/>
      <c r="BK1053" s="101"/>
      <c r="BL1053" s="101"/>
      <c r="BM1053" s="101"/>
      <c r="BN1053" s="101"/>
      <c r="BO1053" s="103"/>
      <c r="BP1053" s="101"/>
      <c r="BQ1053" s="101"/>
      <c r="BR1053" s="101"/>
      <c r="BS1053" s="101"/>
      <c r="BT1053" s="101"/>
      <c r="BU1053" s="101"/>
      <c r="BV1053" s="101"/>
      <c r="BW1053" s="101"/>
      <c r="BX1053" s="101"/>
      <c r="BY1053" s="101"/>
      <c r="BZ1053" s="101"/>
      <c r="CA1053" s="101"/>
      <c r="CB1053" s="101"/>
      <c r="CC1053" s="101"/>
      <c r="CD1053" s="101"/>
      <c r="CE1053" s="101"/>
      <c r="CF1053" s="101"/>
      <c r="CG1053" s="37" t="e">
        <f>VLOOKUP(Table_1[[#This Row],[EAN]],'[1]Planilha1'!$E:$R,13,0)</f>
        <v>#N/A</v>
      </c>
      <c r="CI1053" s="188">
        <f>IF(Table_1[[#This Row],[STATUS MERCADO]]="GO",Table_1[[#This Row],[M. BRUTA TOTAL]],0)</f>
        <v>0</v>
      </c>
      <c r="CJ1053" s="188">
        <f>IF(Table_1[[#This Row],[STATUS MERCADO]]="GO",Table_1[[#This Row],[PV UNIT. REALIZADO]]*Table_1[[#This Row],[QUANTIDADE]],0)</f>
        <v>0</v>
      </c>
    </row>
    <row r="1054" ht="15" hidden="1">
      <c r="A1054" s="7"/>
      <c r="B1054" s="84" t="s">
        <v>79</v>
      </c>
      <c r="C1054" s="75">
        <v>221292</v>
      </c>
      <c r="D1054" s="75">
        <v>12455327</v>
      </c>
      <c r="E1054" s="85">
        <v>7891000322369</v>
      </c>
      <c r="F1054" s="86" t="s">
        <v>845</v>
      </c>
      <c r="G1054" s="75" t="s">
        <v>24</v>
      </c>
      <c r="H1054" s="75">
        <v>570</v>
      </c>
      <c r="I1054" s="87" t="s">
        <v>768</v>
      </c>
      <c r="J1054" s="75" t="s">
        <v>101</v>
      </c>
      <c r="K1054" s="88" t="s">
        <v>84</v>
      </c>
      <c r="L1054" s="88">
        <v>6</v>
      </c>
      <c r="M1054" s="88">
        <v>0</v>
      </c>
      <c r="N1054" s="75" t="s">
        <v>85</v>
      </c>
      <c r="O1054" s="75" t="s">
        <v>122</v>
      </c>
      <c r="P1054" s="89"/>
      <c r="Q1054" s="90">
        <f>(17/100+7.6/100+1.65/100)*P1054</f>
        <v>0</v>
      </c>
      <c r="R1054" s="90"/>
      <c r="S1054" s="90"/>
      <c r="T1054" s="90"/>
      <c r="U1054" s="90"/>
      <c r="V1054" s="90">
        <f>+P1054-Q1054+R1054+S1054+T1054+U1054</f>
        <v>0</v>
      </c>
      <c r="W1054" s="91">
        <f>(1.02/100)</f>
        <v>1.02E-2</v>
      </c>
      <c r="X1054" s="91">
        <v>4.8E-3</v>
      </c>
      <c r="Y1054" s="91">
        <v>0.17</v>
      </c>
      <c r="Z1054" s="91">
        <v>1.65E-2</v>
      </c>
      <c r="AA1054" s="91">
        <v>7.6E-2</v>
      </c>
      <c r="AB1054" s="91">
        <f>SUM(W1054:AA1054)</f>
        <v>0.2775</v>
      </c>
      <c r="AC1054" s="75">
        <v>6</v>
      </c>
      <c r="AD1054" s="92">
        <f>IF(AL1054="","",+AC1054*AL1054)</f>
      </c>
      <c r="AE1054" s="93">
        <f>IF(AL1054="","",+AL1054*AB1054)</f>
      </c>
      <c r="AF1054" s="92">
        <f>IF(AL1054="","",+AL1054-AE1054)</f>
      </c>
      <c r="AG1054" s="93">
        <f>+V1054</f>
        <v>0</v>
      </c>
      <c r="AH1054" s="92">
        <f>IF(AF1054="","",+AF1054-AG1054)</f>
      </c>
      <c r="AI1054" s="92">
        <f>IF(AH1054="","",+AH1054*AC1054)</f>
      </c>
      <c r="AJ1054" s="93"/>
      <c r="AK1054" s="94">
        <v>0.33</v>
      </c>
      <c r="AL1054" s="93">
        <f>IF(V1054=0,"",V1054/(1-AB1054-AK1054))</f>
      </c>
      <c r="AM1054" s="95">
        <v>0.33</v>
      </c>
      <c r="AN1054" s="93">
        <f>IF(V1054=0,"",V1054/(1-AB1054-AM1054))</f>
      </c>
      <c r="AO1054" s="96">
        <v>1.2</v>
      </c>
      <c r="AP1054" s="93">
        <f>IF(BD!AJ1054="","",BD!AJ1054*BD!AO1054)</f>
      </c>
      <c r="AQ1054" s="91">
        <f>BD!AM1054/BD!AK1054-1</f>
        <v>0</v>
      </c>
      <c r="AR1054" s="91">
        <f>IF(BD!AN1054="","",IF(BD!AJ1054="","",BD!AN1054/BD!AJ1054-1))</f>
      </c>
      <c r="AS1054" s="91">
        <f>IF(BD!AN1054="","",IF(BD!AN1054&lt;BD!AL1054,"ABAIXO DA META","DENTRO DA META"))</f>
      </c>
      <c r="AT1054" s="91" t="str">
        <f>IF(BD!AJ1054="","EM ANÁLISE",IF(BD!AP1054&gt;=BD!AN1054,"GO", "NO GO"))</f>
        <v>EM ANÁLISE</v>
      </c>
      <c r="AU1054" s="97">
        <f>IF(AN1054="","",+BD!$AN1054-AJ1054)</f>
      </c>
      <c r="AV1054" s="98"/>
      <c r="AW1054" s="90">
        <f>BD!P1054*BD!AC1054</f>
        <v>0</v>
      </c>
      <c r="AX1054" s="90">
        <f>BD!V1054*BD!AC1054</f>
        <v>0</v>
      </c>
      <c r="AY1054" s="90">
        <f>IF(BD!AN1054="","",BD!AN1054*BD!AC1054)</f>
      </c>
      <c r="AZ1054" s="75" t="s">
        <v>123</v>
      </c>
      <c r="BA1054" s="75" t="s">
        <v>124</v>
      </c>
      <c r="BB1054" s="75">
        <v>1</v>
      </c>
      <c r="BC1054" s="75" t="s">
        <v>125</v>
      </c>
      <c r="BD1054" s="104"/>
      <c r="BE1054" s="104"/>
      <c r="BF1054" s="101"/>
      <c r="BG1054" s="101"/>
      <c r="BH1054" s="101"/>
      <c r="BI1054" s="101"/>
      <c r="BJ1054" s="101"/>
      <c r="BK1054" s="101"/>
      <c r="BL1054" s="101"/>
      <c r="BM1054" s="101"/>
      <c r="BN1054" s="101"/>
      <c r="BO1054" s="103"/>
      <c r="BP1054" s="101"/>
      <c r="BQ1054" s="101"/>
      <c r="BR1054" s="101"/>
      <c r="BS1054" s="101"/>
      <c r="BT1054" s="101"/>
      <c r="BU1054" s="101"/>
      <c r="BV1054" s="101"/>
      <c r="BW1054" s="101"/>
      <c r="BX1054" s="101"/>
      <c r="BY1054" s="101"/>
      <c r="BZ1054" s="101"/>
      <c r="CA1054" s="101"/>
      <c r="CB1054" s="101"/>
      <c r="CC1054" s="101"/>
      <c r="CD1054" s="101"/>
      <c r="CE1054" s="101"/>
      <c r="CF1054" s="101"/>
      <c r="CG1054" s="37" t="e">
        <f>VLOOKUP(Table_1[[#This Row],[EAN]],'[1]Planilha1'!$E:$R,13,0)</f>
        <v>#N/A</v>
      </c>
      <c r="CI1054" s="188">
        <f>IF(Table_1[[#This Row],[STATUS MERCADO]]="GO",Table_1[[#This Row],[M. BRUTA TOTAL]],0)</f>
        <v>0</v>
      </c>
      <c r="CJ1054" s="188">
        <f>IF(Table_1[[#This Row],[STATUS MERCADO]]="GO",Table_1[[#This Row],[PV UNIT. REALIZADO]]*Table_1[[#This Row],[QUANTIDADE]],0)</f>
        <v>0</v>
      </c>
    </row>
    <row r="1055" ht="15" hidden="1">
      <c r="A1055" s="7"/>
      <c r="B1055" s="84" t="s">
        <v>79</v>
      </c>
      <c r="C1055" s="75">
        <v>221293</v>
      </c>
      <c r="D1055" s="75">
        <v>12454911</v>
      </c>
      <c r="E1055" s="85">
        <v>7891000037492</v>
      </c>
      <c r="F1055" s="86" t="s">
        <v>846</v>
      </c>
      <c r="G1055" s="75" t="s">
        <v>24</v>
      </c>
      <c r="H1055" s="75">
        <v>570</v>
      </c>
      <c r="I1055" s="87" t="s">
        <v>768</v>
      </c>
      <c r="J1055" s="75" t="s">
        <v>121</v>
      </c>
      <c r="K1055" s="88" t="s">
        <v>84</v>
      </c>
      <c r="L1055" s="88">
        <v>1</v>
      </c>
      <c r="M1055" s="88">
        <v>0</v>
      </c>
      <c r="N1055" s="75" t="s">
        <v>85</v>
      </c>
      <c r="O1055" s="75" t="s">
        <v>122</v>
      </c>
      <c r="P1055" s="89"/>
      <c r="Q1055" s="90">
        <f>(17/100+7.6/100+1.65/100)*P1055</f>
        <v>0</v>
      </c>
      <c r="R1055" s="90"/>
      <c r="S1055" s="90"/>
      <c r="T1055" s="90"/>
      <c r="U1055" s="90"/>
      <c r="V1055" s="90">
        <f>+P1055-Q1055+R1055+S1055+T1055+U1055</f>
        <v>0</v>
      </c>
      <c r="W1055" s="91">
        <f>(1.02/100)</f>
        <v>1.02E-2</v>
      </c>
      <c r="X1055" s="91">
        <v>4.8E-3</v>
      </c>
      <c r="Y1055" s="91">
        <v>0.17</v>
      </c>
      <c r="Z1055" s="91">
        <v>1.65E-2</v>
      </c>
      <c r="AA1055" s="91">
        <v>7.6E-2</v>
      </c>
      <c r="AB1055" s="91">
        <f>SUM(W1055:AA1055)</f>
        <v>0.2775</v>
      </c>
      <c r="AC1055" s="75">
        <v>1</v>
      </c>
      <c r="AD1055" s="92">
        <f>IF(AL1055="","",+AC1055*AL1055)</f>
      </c>
      <c r="AE1055" s="93">
        <f>IF(AL1055="","",+AL1055*AB1055)</f>
      </c>
      <c r="AF1055" s="92">
        <f>IF(AL1055="","",+AL1055-AE1055)</f>
      </c>
      <c r="AG1055" s="93">
        <f>+V1055</f>
        <v>0</v>
      </c>
      <c r="AH1055" s="92">
        <f>IF(AF1055="","",+AF1055-AG1055)</f>
      </c>
      <c r="AI1055" s="92">
        <f>IF(AH1055="","",+AH1055*AC1055)</f>
      </c>
      <c r="AJ1055" s="93"/>
      <c r="AK1055" s="94">
        <v>0.33</v>
      </c>
      <c r="AL1055" s="93">
        <f>IF(V1055=0,"",V1055/(1-AB1055-AK1055))</f>
      </c>
      <c r="AM1055" s="95">
        <v>0.33</v>
      </c>
      <c r="AN1055" s="93">
        <f>IF(V1055=0,"",V1055/(1-AB1055-AM1055))</f>
      </c>
      <c r="AO1055" s="96">
        <v>1.2</v>
      </c>
      <c r="AP1055" s="93">
        <f>IF(BD!AJ1055="","",BD!AJ1055*BD!AO1055)</f>
      </c>
      <c r="AQ1055" s="91">
        <f>BD!AM1055/BD!AK1055-1</f>
        <v>0</v>
      </c>
      <c r="AR1055" s="91">
        <f>IF(BD!AN1055="","",IF(BD!AJ1055="","",BD!AN1055/BD!AJ1055-1))</f>
      </c>
      <c r="AS1055" s="91">
        <f>IF(BD!AN1055="","",IF(BD!AN1055&lt;BD!AL1055,"ABAIXO DA META","DENTRO DA META"))</f>
      </c>
      <c r="AT1055" s="91" t="str">
        <f>IF(BD!AJ1055="","EM ANÁLISE",IF(BD!AP1055&gt;=BD!AN1055,"GO", "NO GO"))</f>
        <v>EM ANÁLISE</v>
      </c>
      <c r="AU1055" s="97">
        <f>IF(AN1055="","",+BD!$AN1055-AJ1055)</f>
      </c>
      <c r="AV1055" s="98"/>
      <c r="AW1055" s="90">
        <f>BD!P1055*BD!AC1055</f>
        <v>0</v>
      </c>
      <c r="AX1055" s="90">
        <f>BD!V1055*BD!AC1055</f>
        <v>0</v>
      </c>
      <c r="AY1055" s="90">
        <f>IF(BD!AN1055="","",BD!AN1055*BD!AC1055)</f>
      </c>
      <c r="AZ1055" s="75" t="s">
        <v>123</v>
      </c>
      <c r="BA1055" s="75" t="s">
        <v>124</v>
      </c>
      <c r="BB1055" s="75">
        <v>1</v>
      </c>
      <c r="BC1055" s="75" t="s">
        <v>125</v>
      </c>
      <c r="BD1055" s="104"/>
      <c r="BE1055" s="104"/>
      <c r="BF1055" s="101"/>
      <c r="BG1055" s="101"/>
      <c r="BH1055" s="101"/>
      <c r="BI1055" s="101"/>
      <c r="BJ1055" s="101"/>
      <c r="BK1055" s="101"/>
      <c r="BL1055" s="101"/>
      <c r="BM1055" s="101"/>
      <c r="BN1055" s="101"/>
      <c r="BO1055" s="103"/>
      <c r="BP1055" s="101"/>
      <c r="BQ1055" s="101"/>
      <c r="BR1055" s="101"/>
      <c r="BS1055" s="101"/>
      <c r="BT1055" s="101"/>
      <c r="BU1055" s="101"/>
      <c r="BV1055" s="101"/>
      <c r="BW1055" s="101"/>
      <c r="BX1055" s="101"/>
      <c r="BY1055" s="101"/>
      <c r="BZ1055" s="101"/>
      <c r="CA1055" s="101"/>
      <c r="CB1055" s="101"/>
      <c r="CC1055" s="101"/>
      <c r="CD1055" s="101"/>
      <c r="CE1055" s="101"/>
      <c r="CF1055" s="101"/>
      <c r="CG1055" s="37" t="e">
        <f>VLOOKUP(Table_1[[#This Row],[EAN]],'[1]Planilha1'!$E:$R,13,0)</f>
        <v>#N/A</v>
      </c>
      <c r="CI1055" s="188">
        <f>IF(Table_1[[#This Row],[STATUS MERCADO]]="GO",Table_1[[#This Row],[M. BRUTA TOTAL]],0)</f>
        <v>0</v>
      </c>
      <c r="CJ1055" s="188">
        <f>IF(Table_1[[#This Row],[STATUS MERCADO]]="GO",Table_1[[#This Row],[PV UNIT. REALIZADO]]*Table_1[[#This Row],[QUANTIDADE]],0)</f>
        <v>0</v>
      </c>
    </row>
    <row r="1056" ht="15" hidden="1">
      <c r="A1056" s="7"/>
      <c r="B1056" s="84" t="s">
        <v>79</v>
      </c>
      <c r="C1056" s="75">
        <v>221294</v>
      </c>
      <c r="D1056" s="75">
        <v>12454889</v>
      </c>
      <c r="E1056" s="85">
        <v>7891000037249</v>
      </c>
      <c r="F1056" s="86" t="s">
        <v>847</v>
      </c>
      <c r="G1056" s="75" t="s">
        <v>24</v>
      </c>
      <c r="H1056" s="75">
        <v>570</v>
      </c>
      <c r="I1056" s="87" t="s">
        <v>768</v>
      </c>
      <c r="J1056" s="75" t="s">
        <v>121</v>
      </c>
      <c r="K1056" s="88" t="s">
        <v>84</v>
      </c>
      <c r="L1056" s="88">
        <v>1</v>
      </c>
      <c r="M1056" s="88">
        <v>0</v>
      </c>
      <c r="N1056" s="75" t="s">
        <v>85</v>
      </c>
      <c r="O1056" s="75" t="s">
        <v>122</v>
      </c>
      <c r="P1056" s="89"/>
      <c r="Q1056" s="90">
        <f>(17/100+7.6/100+1.65/100)*P1056</f>
        <v>0</v>
      </c>
      <c r="R1056" s="90"/>
      <c r="S1056" s="90"/>
      <c r="T1056" s="90"/>
      <c r="U1056" s="90"/>
      <c r="V1056" s="90">
        <f>+P1056-Q1056+R1056+S1056+T1056+U1056</f>
        <v>0</v>
      </c>
      <c r="W1056" s="91">
        <f>(1.02/100)</f>
        <v>1.02E-2</v>
      </c>
      <c r="X1056" s="91">
        <v>4.8E-3</v>
      </c>
      <c r="Y1056" s="91">
        <v>0.17</v>
      </c>
      <c r="Z1056" s="91">
        <v>1.65E-2</v>
      </c>
      <c r="AA1056" s="91">
        <v>7.6E-2</v>
      </c>
      <c r="AB1056" s="91">
        <f>SUM(W1056:AA1056)</f>
        <v>0.2775</v>
      </c>
      <c r="AC1056" s="75">
        <v>1</v>
      </c>
      <c r="AD1056" s="92">
        <f>IF(AL1056="","",+AC1056*AL1056)</f>
      </c>
      <c r="AE1056" s="93">
        <f>IF(AL1056="","",+AL1056*AB1056)</f>
      </c>
      <c r="AF1056" s="92">
        <f>IF(AL1056="","",+AL1056-AE1056)</f>
      </c>
      <c r="AG1056" s="93">
        <f>+V1056</f>
        <v>0</v>
      </c>
      <c r="AH1056" s="92">
        <f>IF(AF1056="","",+AF1056-AG1056)</f>
      </c>
      <c r="AI1056" s="92">
        <f>IF(AH1056="","",+AH1056*AC1056)</f>
      </c>
      <c r="AJ1056" s="93"/>
      <c r="AK1056" s="94">
        <v>0.33</v>
      </c>
      <c r="AL1056" s="93">
        <f>IF(V1056=0,"",V1056/(1-AB1056-AK1056))</f>
      </c>
      <c r="AM1056" s="95">
        <v>0.33</v>
      </c>
      <c r="AN1056" s="93">
        <f>IF(V1056=0,"",V1056/(1-AB1056-AM1056))</f>
      </c>
      <c r="AO1056" s="96">
        <v>1.2</v>
      </c>
      <c r="AP1056" s="93">
        <f>IF(BD!AJ1056="","",BD!AJ1056*BD!AO1056)</f>
      </c>
      <c r="AQ1056" s="91">
        <f>BD!AM1056/BD!AK1056-1</f>
        <v>0</v>
      </c>
      <c r="AR1056" s="91">
        <f>IF(BD!AN1056="","",IF(BD!AJ1056="","",BD!AN1056/BD!AJ1056-1))</f>
      </c>
      <c r="AS1056" s="91">
        <f>IF(BD!AN1056="","",IF(BD!AN1056&lt;BD!AL1056,"ABAIXO DA META","DENTRO DA META"))</f>
      </c>
      <c r="AT1056" s="91" t="str">
        <f>IF(BD!AJ1056="","EM ANÁLISE",IF(BD!AP1056&gt;=BD!AN1056,"GO", "NO GO"))</f>
        <v>EM ANÁLISE</v>
      </c>
      <c r="AU1056" s="97">
        <f>IF(AN1056="","",+BD!$AN1056-AJ1056)</f>
      </c>
      <c r="AV1056" s="98"/>
      <c r="AW1056" s="90">
        <f>BD!P1056*BD!AC1056</f>
        <v>0</v>
      </c>
      <c r="AX1056" s="90">
        <f>BD!V1056*BD!AC1056</f>
        <v>0</v>
      </c>
      <c r="AY1056" s="90">
        <f>IF(BD!AN1056="","",BD!AN1056*BD!AC1056)</f>
      </c>
      <c r="AZ1056" s="75" t="s">
        <v>123</v>
      </c>
      <c r="BA1056" s="75" t="s">
        <v>124</v>
      </c>
      <c r="BB1056" s="75">
        <v>1</v>
      </c>
      <c r="BC1056" s="75" t="s">
        <v>125</v>
      </c>
      <c r="BD1056" s="104"/>
      <c r="BE1056" s="104"/>
      <c r="BF1056" s="101"/>
      <c r="BG1056" s="101"/>
      <c r="BH1056" s="101"/>
      <c r="BI1056" s="101"/>
      <c r="BJ1056" s="101"/>
      <c r="BK1056" s="101"/>
      <c r="BL1056" s="101"/>
      <c r="BM1056" s="101"/>
      <c r="BN1056" s="101"/>
      <c r="BO1056" s="103"/>
      <c r="BP1056" s="101"/>
      <c r="BQ1056" s="101"/>
      <c r="BR1056" s="101"/>
      <c r="BS1056" s="101"/>
      <c r="BT1056" s="101"/>
      <c r="BU1056" s="101"/>
      <c r="BV1056" s="101"/>
      <c r="BW1056" s="101"/>
      <c r="BX1056" s="101"/>
      <c r="BY1056" s="101"/>
      <c r="BZ1056" s="101"/>
      <c r="CA1056" s="101"/>
      <c r="CB1056" s="101"/>
      <c r="CC1056" s="101"/>
      <c r="CD1056" s="101"/>
      <c r="CE1056" s="101"/>
      <c r="CF1056" s="101"/>
      <c r="CG1056" s="37" t="e">
        <f>VLOOKUP(Table_1[[#This Row],[EAN]],'[1]Planilha1'!$E:$R,13,0)</f>
        <v>#N/A</v>
      </c>
      <c r="CI1056" s="188">
        <f>IF(Table_1[[#This Row],[STATUS MERCADO]]="GO",Table_1[[#This Row],[M. BRUTA TOTAL]],0)</f>
        <v>0</v>
      </c>
      <c r="CJ1056" s="188">
        <f>IF(Table_1[[#This Row],[STATUS MERCADO]]="GO",Table_1[[#This Row],[PV UNIT. REALIZADO]]*Table_1[[#This Row],[QUANTIDADE]],0)</f>
        <v>0</v>
      </c>
    </row>
    <row r="1057" ht="15" hidden="1">
      <c r="A1057" s="7"/>
      <c r="B1057" s="84" t="s">
        <v>79</v>
      </c>
      <c r="C1057" s="75">
        <v>221295</v>
      </c>
      <c r="D1057" s="75">
        <v>12454726</v>
      </c>
      <c r="E1057" s="85">
        <v>7891000108567</v>
      </c>
      <c r="F1057" s="86" t="s">
        <v>848</v>
      </c>
      <c r="G1057" s="75" t="s">
        <v>24</v>
      </c>
      <c r="H1057" s="75">
        <v>570</v>
      </c>
      <c r="I1057" s="87" t="s">
        <v>768</v>
      </c>
      <c r="J1057" s="75" t="s">
        <v>101</v>
      </c>
      <c r="K1057" s="88" t="s">
        <v>84</v>
      </c>
      <c r="L1057" s="88">
        <v>10</v>
      </c>
      <c r="M1057" s="88">
        <v>0</v>
      </c>
      <c r="N1057" s="75" t="s">
        <v>85</v>
      </c>
      <c r="O1057" s="75" t="s">
        <v>122</v>
      </c>
      <c r="P1057" s="89"/>
      <c r="Q1057" s="90">
        <f>(17/100+7.6/100+1.65/100)*P1057</f>
        <v>0</v>
      </c>
      <c r="R1057" s="90"/>
      <c r="S1057" s="90"/>
      <c r="T1057" s="90"/>
      <c r="U1057" s="90"/>
      <c r="V1057" s="90">
        <f>+P1057-Q1057+R1057+S1057+T1057+U1057</f>
        <v>0</v>
      </c>
      <c r="W1057" s="91">
        <f>(1.02/100)</f>
        <v>1.02E-2</v>
      </c>
      <c r="X1057" s="91">
        <v>4.8E-3</v>
      </c>
      <c r="Y1057" s="91">
        <v>0.17</v>
      </c>
      <c r="Z1057" s="91">
        <v>1.65E-2</v>
      </c>
      <c r="AA1057" s="91">
        <v>7.6E-2</v>
      </c>
      <c r="AB1057" s="91">
        <f>SUM(W1057:AA1057)</f>
        <v>0.2775</v>
      </c>
      <c r="AC1057" s="75">
        <v>10</v>
      </c>
      <c r="AD1057" s="92">
        <f>IF(AL1057="","",+AC1057*AL1057)</f>
      </c>
      <c r="AE1057" s="93">
        <f>IF(AL1057="","",+AL1057*AB1057)</f>
      </c>
      <c r="AF1057" s="92">
        <f>IF(AL1057="","",+AL1057-AE1057)</f>
      </c>
      <c r="AG1057" s="93">
        <f>+V1057</f>
        <v>0</v>
      </c>
      <c r="AH1057" s="92">
        <f>IF(AF1057="","",+AF1057-AG1057)</f>
      </c>
      <c r="AI1057" s="92">
        <f>IF(AH1057="","",+AH1057*AC1057)</f>
      </c>
      <c r="AJ1057" s="93"/>
      <c r="AK1057" s="94">
        <v>0.33</v>
      </c>
      <c r="AL1057" s="93">
        <f>IF(V1057=0,"",V1057/(1-AB1057-AK1057))</f>
      </c>
      <c r="AM1057" s="95">
        <v>0.33</v>
      </c>
      <c r="AN1057" s="93">
        <f>IF(V1057=0,"",V1057/(1-AB1057-AM1057))</f>
      </c>
      <c r="AO1057" s="96">
        <v>1.2</v>
      </c>
      <c r="AP1057" s="93">
        <f>IF(BD!AJ1057="","",BD!AJ1057*BD!AO1057)</f>
      </c>
      <c r="AQ1057" s="91">
        <f>BD!AM1057/BD!AK1057-1</f>
        <v>0</v>
      </c>
      <c r="AR1057" s="91">
        <f>IF(BD!AN1057="","",IF(BD!AJ1057="","",BD!AN1057/BD!AJ1057-1))</f>
      </c>
      <c r="AS1057" s="91">
        <f>IF(BD!AN1057="","",IF(BD!AN1057&lt;BD!AL1057,"ABAIXO DA META","DENTRO DA META"))</f>
      </c>
      <c r="AT1057" s="91" t="str">
        <f>IF(BD!AJ1057="","EM ANÁLISE",IF(BD!AP1057&gt;=BD!AN1057,"GO", "NO GO"))</f>
        <v>EM ANÁLISE</v>
      </c>
      <c r="AU1057" s="97">
        <f>IF(AN1057="","",+BD!$AN1057-AJ1057)</f>
      </c>
      <c r="AV1057" s="98"/>
      <c r="AW1057" s="90">
        <f>BD!P1057*BD!AC1057</f>
        <v>0</v>
      </c>
      <c r="AX1057" s="90">
        <f>BD!V1057*BD!AC1057</f>
        <v>0</v>
      </c>
      <c r="AY1057" s="90">
        <f>IF(BD!AN1057="","",BD!AN1057*BD!AC1057)</f>
      </c>
      <c r="AZ1057" s="75" t="s">
        <v>123</v>
      </c>
      <c r="BA1057" s="75" t="s">
        <v>124</v>
      </c>
      <c r="BB1057" s="75">
        <v>1</v>
      </c>
      <c r="BC1057" s="75" t="s">
        <v>125</v>
      </c>
      <c r="BD1057" s="104"/>
      <c r="BE1057" s="104"/>
      <c r="BF1057" s="101"/>
      <c r="BG1057" s="101"/>
      <c r="BH1057" s="101"/>
      <c r="BI1057" s="101"/>
      <c r="BJ1057" s="101"/>
      <c r="BK1057" s="101"/>
      <c r="BL1057" s="101"/>
      <c r="BM1057" s="101"/>
      <c r="BN1057" s="101"/>
      <c r="BO1057" s="103"/>
      <c r="BP1057" s="101"/>
      <c r="BQ1057" s="101"/>
      <c r="BR1057" s="101"/>
      <c r="BS1057" s="101"/>
      <c r="BT1057" s="101"/>
      <c r="BU1057" s="101"/>
      <c r="BV1057" s="101"/>
      <c r="BW1057" s="101"/>
      <c r="BX1057" s="101"/>
      <c r="BY1057" s="101"/>
      <c r="BZ1057" s="101"/>
      <c r="CA1057" s="101"/>
      <c r="CB1057" s="101"/>
      <c r="CC1057" s="101"/>
      <c r="CD1057" s="101"/>
      <c r="CE1057" s="101"/>
      <c r="CF1057" s="101"/>
      <c r="CG1057" s="37" t="e">
        <f>VLOOKUP(Table_1[[#This Row],[EAN]],'[1]Planilha1'!$E:$R,13,0)</f>
        <v>#N/A</v>
      </c>
      <c r="CI1057" s="188">
        <f>IF(Table_1[[#This Row],[STATUS MERCADO]]="GO",Table_1[[#This Row],[M. BRUTA TOTAL]],0)</f>
        <v>0</v>
      </c>
      <c r="CJ1057" s="188">
        <f>IF(Table_1[[#This Row],[STATUS MERCADO]]="GO",Table_1[[#This Row],[PV UNIT. REALIZADO]]*Table_1[[#This Row],[QUANTIDADE]],0)</f>
        <v>0</v>
      </c>
    </row>
    <row r="1058" ht="15" hidden="1">
      <c r="A1058" s="7"/>
      <c r="B1058" s="84" t="s">
        <v>79</v>
      </c>
      <c r="C1058" s="75">
        <v>221296</v>
      </c>
      <c r="D1058" s="75">
        <v>12455127</v>
      </c>
      <c r="E1058" s="85">
        <v>7891000322321</v>
      </c>
      <c r="F1058" s="86" t="s">
        <v>849</v>
      </c>
      <c r="G1058" s="75" t="s">
        <v>24</v>
      </c>
      <c r="H1058" s="75">
        <v>570</v>
      </c>
      <c r="I1058" s="87" t="s">
        <v>768</v>
      </c>
      <c r="J1058" s="75" t="s">
        <v>101</v>
      </c>
      <c r="K1058" s="88" t="s">
        <v>84</v>
      </c>
      <c r="L1058" s="88">
        <v>6</v>
      </c>
      <c r="M1058" s="88">
        <v>0</v>
      </c>
      <c r="N1058" s="75" t="s">
        <v>85</v>
      </c>
      <c r="O1058" s="75" t="s">
        <v>122</v>
      </c>
      <c r="P1058" s="89"/>
      <c r="Q1058" s="90">
        <f>(17/100+7.6/100+1.65/100)*P1058</f>
        <v>0</v>
      </c>
      <c r="R1058" s="90"/>
      <c r="S1058" s="90"/>
      <c r="T1058" s="90"/>
      <c r="U1058" s="90"/>
      <c r="V1058" s="90">
        <f>+P1058-Q1058+R1058+S1058+T1058+U1058</f>
        <v>0</v>
      </c>
      <c r="W1058" s="91">
        <f>(1.02/100)</f>
        <v>1.02E-2</v>
      </c>
      <c r="X1058" s="91">
        <v>4.8E-3</v>
      </c>
      <c r="Y1058" s="91">
        <v>0.17</v>
      </c>
      <c r="Z1058" s="91">
        <v>1.65E-2</v>
      </c>
      <c r="AA1058" s="91">
        <v>7.6E-2</v>
      </c>
      <c r="AB1058" s="91">
        <f>SUM(W1058:AA1058)</f>
        <v>0.2775</v>
      </c>
      <c r="AC1058" s="75">
        <v>6</v>
      </c>
      <c r="AD1058" s="92">
        <f>IF(AL1058="","",+AC1058*AL1058)</f>
      </c>
      <c r="AE1058" s="93">
        <f>IF(AL1058="","",+AL1058*AB1058)</f>
      </c>
      <c r="AF1058" s="92">
        <f>IF(AL1058="","",+AL1058-AE1058)</f>
      </c>
      <c r="AG1058" s="93">
        <f>+V1058</f>
        <v>0</v>
      </c>
      <c r="AH1058" s="92">
        <f>IF(AF1058="","",+AF1058-AG1058)</f>
      </c>
      <c r="AI1058" s="92">
        <f>IF(AH1058="","",+AH1058*AC1058)</f>
      </c>
      <c r="AJ1058" s="93"/>
      <c r="AK1058" s="94">
        <v>0.33</v>
      </c>
      <c r="AL1058" s="93">
        <f>IF(V1058=0,"",V1058/(1-AB1058-AK1058))</f>
      </c>
      <c r="AM1058" s="95">
        <v>0.33</v>
      </c>
      <c r="AN1058" s="93">
        <f>IF(V1058=0,"",V1058/(1-AB1058-AM1058))</f>
      </c>
      <c r="AO1058" s="96">
        <v>1.2</v>
      </c>
      <c r="AP1058" s="93">
        <f>IF(BD!AJ1058="","",BD!AJ1058*BD!AO1058)</f>
      </c>
      <c r="AQ1058" s="91">
        <f>BD!AM1058/BD!AK1058-1</f>
        <v>0</v>
      </c>
      <c r="AR1058" s="91">
        <f>IF(BD!AN1058="","",IF(BD!AJ1058="","",BD!AN1058/BD!AJ1058-1))</f>
      </c>
      <c r="AS1058" s="91">
        <f>IF(BD!AN1058="","",IF(BD!AN1058&lt;BD!AL1058,"ABAIXO DA META","DENTRO DA META"))</f>
      </c>
      <c r="AT1058" s="91" t="str">
        <f>IF(BD!AJ1058="","EM ANÁLISE",IF(BD!AP1058&gt;=BD!AN1058,"GO", "NO GO"))</f>
        <v>EM ANÁLISE</v>
      </c>
      <c r="AU1058" s="97">
        <f>IF(AN1058="","",+BD!$AN1058-AJ1058)</f>
      </c>
      <c r="AV1058" s="98"/>
      <c r="AW1058" s="90">
        <f>BD!P1058*BD!AC1058</f>
        <v>0</v>
      </c>
      <c r="AX1058" s="90">
        <f>BD!V1058*BD!AC1058</f>
        <v>0</v>
      </c>
      <c r="AY1058" s="90">
        <f>IF(BD!AN1058="","",BD!AN1058*BD!AC1058)</f>
      </c>
      <c r="AZ1058" s="75" t="s">
        <v>123</v>
      </c>
      <c r="BA1058" s="75" t="s">
        <v>124</v>
      </c>
      <c r="BB1058" s="75">
        <v>1</v>
      </c>
      <c r="BC1058" s="75" t="s">
        <v>125</v>
      </c>
      <c r="BD1058" s="104"/>
      <c r="BE1058" s="104"/>
      <c r="BF1058" s="101"/>
      <c r="BG1058" s="101"/>
      <c r="BH1058" s="101"/>
      <c r="BI1058" s="101"/>
      <c r="BJ1058" s="101"/>
      <c r="BK1058" s="101"/>
      <c r="BL1058" s="101"/>
      <c r="BM1058" s="101"/>
      <c r="BN1058" s="101"/>
      <c r="BO1058" s="103"/>
      <c r="BP1058" s="101"/>
      <c r="BQ1058" s="101"/>
      <c r="BR1058" s="101"/>
      <c r="BS1058" s="101"/>
      <c r="BT1058" s="101"/>
      <c r="BU1058" s="101"/>
      <c r="BV1058" s="101"/>
      <c r="BW1058" s="101"/>
      <c r="BX1058" s="101"/>
      <c r="BY1058" s="101"/>
      <c r="BZ1058" s="101"/>
      <c r="CA1058" s="101"/>
      <c r="CB1058" s="101"/>
      <c r="CC1058" s="101"/>
      <c r="CD1058" s="101"/>
      <c r="CE1058" s="101"/>
      <c r="CF1058" s="101"/>
      <c r="CG1058" s="37" t="e">
        <f>VLOOKUP(Table_1[[#This Row],[EAN]],'[1]Planilha1'!$E:$R,13,0)</f>
        <v>#N/A</v>
      </c>
      <c r="CI1058" s="188">
        <f>IF(Table_1[[#This Row],[STATUS MERCADO]]="GO",Table_1[[#This Row],[M. BRUTA TOTAL]],0)</f>
        <v>0</v>
      </c>
      <c r="CJ1058" s="188">
        <f>IF(Table_1[[#This Row],[STATUS MERCADO]]="GO",Table_1[[#This Row],[PV UNIT. REALIZADO]]*Table_1[[#This Row],[QUANTIDADE]],0)</f>
        <v>0</v>
      </c>
    </row>
    <row r="1059" ht="15" hidden="1">
      <c r="A1059" s="7"/>
      <c r="B1059" s="84" t="s">
        <v>79</v>
      </c>
      <c r="C1059" s="75">
        <v>221297</v>
      </c>
      <c r="D1059" s="75">
        <v>12455309</v>
      </c>
      <c r="E1059" s="85">
        <v>12455309</v>
      </c>
      <c r="F1059" s="86" t="s">
        <v>850</v>
      </c>
      <c r="G1059" s="75" t="s">
        <v>24</v>
      </c>
      <c r="H1059" s="75">
        <v>570</v>
      </c>
      <c r="I1059" s="87" t="s">
        <v>768</v>
      </c>
      <c r="J1059" s="75" t="s">
        <v>101</v>
      </c>
      <c r="K1059" s="88" t="s">
        <v>84</v>
      </c>
      <c r="L1059" s="88">
        <v>6</v>
      </c>
      <c r="M1059" s="88">
        <v>0</v>
      </c>
      <c r="N1059" s="75" t="s">
        <v>85</v>
      </c>
      <c r="O1059" s="75" t="s">
        <v>122</v>
      </c>
      <c r="P1059" s="89"/>
      <c r="Q1059" s="90">
        <f>(17/100+7.6/100+1.65/100)*P1059</f>
        <v>0</v>
      </c>
      <c r="R1059" s="90"/>
      <c r="S1059" s="90"/>
      <c r="T1059" s="90"/>
      <c r="U1059" s="90"/>
      <c r="V1059" s="90">
        <f>+P1059-Q1059+R1059+S1059+T1059+U1059</f>
        <v>0</v>
      </c>
      <c r="W1059" s="91">
        <f>(1.02/100)</f>
        <v>1.02E-2</v>
      </c>
      <c r="X1059" s="91">
        <v>4.8E-3</v>
      </c>
      <c r="Y1059" s="91">
        <v>0.17</v>
      </c>
      <c r="Z1059" s="91">
        <v>1.65E-2</v>
      </c>
      <c r="AA1059" s="91">
        <v>7.6E-2</v>
      </c>
      <c r="AB1059" s="91">
        <f>SUM(W1059:AA1059)</f>
        <v>0.2775</v>
      </c>
      <c r="AC1059" s="75">
        <v>6</v>
      </c>
      <c r="AD1059" s="92">
        <f>IF(AL1059="","",+AC1059*AL1059)</f>
      </c>
      <c r="AE1059" s="93">
        <f>IF(AL1059="","",+AL1059*AB1059)</f>
      </c>
      <c r="AF1059" s="92">
        <f>IF(AL1059="","",+AL1059-AE1059)</f>
      </c>
      <c r="AG1059" s="93">
        <f>+V1059</f>
        <v>0</v>
      </c>
      <c r="AH1059" s="92">
        <f>IF(AF1059="","",+AF1059-AG1059)</f>
      </c>
      <c r="AI1059" s="92">
        <f>IF(AH1059="","",+AH1059*AC1059)</f>
      </c>
      <c r="AJ1059" s="93"/>
      <c r="AK1059" s="94">
        <v>0.33</v>
      </c>
      <c r="AL1059" s="93">
        <f>IF(V1059=0,"",V1059/(1-AB1059-AK1059))</f>
      </c>
      <c r="AM1059" s="95">
        <v>0.33</v>
      </c>
      <c r="AN1059" s="93">
        <f>IF(V1059=0,"",V1059/(1-AB1059-AM1059))</f>
      </c>
      <c r="AO1059" s="96">
        <v>1.2</v>
      </c>
      <c r="AP1059" s="93">
        <f>IF(BD!AJ1059="","",BD!AJ1059*BD!AO1059)</f>
      </c>
      <c r="AQ1059" s="91">
        <f>BD!AM1059/BD!AK1059-1</f>
        <v>0</v>
      </c>
      <c r="AR1059" s="91">
        <f>IF(BD!AN1059="","",IF(BD!AJ1059="","",BD!AN1059/BD!AJ1059-1))</f>
      </c>
      <c r="AS1059" s="91">
        <f>IF(BD!AN1059="","",IF(BD!AN1059&lt;BD!AL1059,"ABAIXO DA META","DENTRO DA META"))</f>
      </c>
      <c r="AT1059" s="91" t="str">
        <f>IF(BD!AJ1059="","EM ANÁLISE",IF(BD!AP1059&gt;=BD!AN1059,"GO", "NO GO"))</f>
        <v>EM ANÁLISE</v>
      </c>
      <c r="AU1059" s="97">
        <f>IF(AN1059="","",+BD!$AN1059-AJ1059)</f>
      </c>
      <c r="AV1059" s="98"/>
      <c r="AW1059" s="90">
        <f>BD!P1059*BD!AC1059</f>
        <v>0</v>
      </c>
      <c r="AX1059" s="90">
        <f>BD!V1059*BD!AC1059</f>
        <v>0</v>
      </c>
      <c r="AY1059" s="90">
        <f>IF(BD!AN1059="","",BD!AN1059*BD!AC1059)</f>
      </c>
      <c r="AZ1059" s="75" t="s">
        <v>123</v>
      </c>
      <c r="BA1059" s="75"/>
      <c r="BB1059" s="75"/>
      <c r="BC1059" s="75"/>
      <c r="BD1059" s="104"/>
      <c r="BE1059" s="104"/>
      <c r="BF1059" s="101"/>
      <c r="BG1059" s="101"/>
      <c r="BH1059" s="101"/>
      <c r="BI1059" s="101"/>
      <c r="BJ1059" s="101"/>
      <c r="BK1059" s="101"/>
      <c r="BL1059" s="101"/>
      <c r="BM1059" s="101"/>
      <c r="BN1059" s="101"/>
      <c r="BO1059" s="103"/>
      <c r="BP1059" s="101"/>
      <c r="BQ1059" s="101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37" t="e">
        <f>VLOOKUP(Table_1[[#This Row],[EAN]],'[1]Planilha1'!$E:$R,13,0)</f>
        <v>#N/A</v>
      </c>
      <c r="CI1059" s="188">
        <f>IF(Table_1[[#This Row],[STATUS MERCADO]]="GO",Table_1[[#This Row],[M. BRUTA TOTAL]],0)</f>
        <v>0</v>
      </c>
      <c r="CJ1059" s="188">
        <f>IF(Table_1[[#This Row],[STATUS MERCADO]]="GO",Table_1[[#This Row],[PV UNIT. REALIZADO]]*Table_1[[#This Row],[QUANTIDADE]],0)</f>
        <v>0</v>
      </c>
    </row>
    <row r="1060" ht="15" hidden="1">
      <c r="A1060" s="7"/>
      <c r="B1060" s="84" t="s">
        <v>79</v>
      </c>
      <c r="C1060" s="75">
        <v>221298</v>
      </c>
      <c r="D1060" s="75">
        <v>12454728</v>
      </c>
      <c r="E1060" s="85">
        <v>12454728</v>
      </c>
      <c r="F1060" s="86" t="s">
        <v>851</v>
      </c>
      <c r="G1060" s="75" t="s">
        <v>24</v>
      </c>
      <c r="H1060" s="75">
        <v>570</v>
      </c>
      <c r="I1060" s="87" t="s">
        <v>768</v>
      </c>
      <c r="J1060" s="75" t="s">
        <v>101</v>
      </c>
      <c r="K1060" s="88" t="s">
        <v>84</v>
      </c>
      <c r="L1060" s="88">
        <v>10</v>
      </c>
      <c r="M1060" s="88">
        <v>0</v>
      </c>
      <c r="N1060" s="75" t="s">
        <v>85</v>
      </c>
      <c r="O1060" s="75" t="s">
        <v>122</v>
      </c>
      <c r="P1060" s="89"/>
      <c r="Q1060" s="90">
        <f>(17/100+7.6/100+1.65/100)*P1060</f>
        <v>0</v>
      </c>
      <c r="R1060" s="90"/>
      <c r="S1060" s="90"/>
      <c r="T1060" s="90"/>
      <c r="U1060" s="90"/>
      <c r="V1060" s="90">
        <f>+P1060-Q1060+R1060+S1060+T1060+U1060</f>
        <v>0</v>
      </c>
      <c r="W1060" s="91">
        <f>(1.02/100)</f>
        <v>1.02E-2</v>
      </c>
      <c r="X1060" s="91">
        <v>4.8E-3</v>
      </c>
      <c r="Y1060" s="91">
        <v>0.17</v>
      </c>
      <c r="Z1060" s="91">
        <v>1.65E-2</v>
      </c>
      <c r="AA1060" s="91">
        <v>7.6E-2</v>
      </c>
      <c r="AB1060" s="91">
        <f>SUM(W1060:AA1060)</f>
        <v>0.2775</v>
      </c>
      <c r="AC1060" s="75">
        <v>10</v>
      </c>
      <c r="AD1060" s="92">
        <f>IF(AL1060="","",+AC1060*AL1060)</f>
      </c>
      <c r="AE1060" s="93">
        <f>IF(AL1060="","",+AL1060*AB1060)</f>
      </c>
      <c r="AF1060" s="92">
        <f>IF(AL1060="","",+AL1060-AE1060)</f>
      </c>
      <c r="AG1060" s="93">
        <f>+V1060</f>
        <v>0</v>
      </c>
      <c r="AH1060" s="92">
        <f>IF(AF1060="","",+AF1060-AG1060)</f>
      </c>
      <c r="AI1060" s="92">
        <f>IF(AH1060="","",+AH1060*AC1060)</f>
      </c>
      <c r="AJ1060" s="93"/>
      <c r="AK1060" s="94">
        <v>0.33</v>
      </c>
      <c r="AL1060" s="93">
        <f>IF(V1060=0,"",V1060/(1-AB1060-AK1060))</f>
      </c>
      <c r="AM1060" s="95">
        <v>0.33</v>
      </c>
      <c r="AN1060" s="93">
        <f>IF(V1060=0,"",V1060/(1-AB1060-AM1060))</f>
      </c>
      <c r="AO1060" s="96">
        <v>1.2</v>
      </c>
      <c r="AP1060" s="93">
        <f>IF(BD!AJ1060="","",BD!AJ1060*BD!AO1060)</f>
      </c>
      <c r="AQ1060" s="91">
        <f>BD!AM1060/BD!AK1060-1</f>
        <v>0</v>
      </c>
      <c r="AR1060" s="91">
        <f>IF(BD!AN1060="","",IF(BD!AJ1060="","",BD!AN1060/BD!AJ1060-1))</f>
      </c>
      <c r="AS1060" s="91">
        <f>IF(BD!AN1060="","",IF(BD!AN1060&lt;BD!AL1060,"ABAIXO DA META","DENTRO DA META"))</f>
      </c>
      <c r="AT1060" s="91" t="str">
        <f>IF(BD!AJ1060="","EM ANÁLISE",IF(BD!AP1060&gt;=BD!AN1060,"GO", "NO GO"))</f>
        <v>EM ANÁLISE</v>
      </c>
      <c r="AU1060" s="97">
        <f>IF(AN1060="","",+BD!$AN1060-AJ1060)</f>
      </c>
      <c r="AV1060" s="98"/>
      <c r="AW1060" s="90">
        <f>BD!P1060*BD!AC1060</f>
        <v>0</v>
      </c>
      <c r="AX1060" s="90">
        <f>BD!V1060*BD!AC1060</f>
        <v>0</v>
      </c>
      <c r="AY1060" s="90">
        <f>IF(BD!AN1060="","",BD!AN1060*BD!AC1060)</f>
      </c>
      <c r="AZ1060" s="75" t="s">
        <v>123</v>
      </c>
      <c r="BA1060" s="75"/>
      <c r="BB1060" s="75"/>
      <c r="BC1060" s="75"/>
      <c r="BD1060" s="104"/>
      <c r="BE1060" s="104"/>
      <c r="BF1060" s="101"/>
      <c r="BG1060" s="101"/>
      <c r="BH1060" s="101"/>
      <c r="BI1060" s="101"/>
      <c r="BJ1060" s="101"/>
      <c r="BK1060" s="101"/>
      <c r="BL1060" s="101"/>
      <c r="BM1060" s="101"/>
      <c r="BN1060" s="101"/>
      <c r="BO1060" s="103"/>
      <c r="BP1060" s="101"/>
      <c r="BQ1060" s="101"/>
      <c r="BR1060" s="101"/>
      <c r="BS1060" s="101"/>
      <c r="BT1060" s="101"/>
      <c r="BU1060" s="101"/>
      <c r="BV1060" s="101"/>
      <c r="BW1060" s="101"/>
      <c r="BX1060" s="101"/>
      <c r="BY1060" s="101"/>
      <c r="BZ1060" s="101"/>
      <c r="CA1060" s="101"/>
      <c r="CB1060" s="101"/>
      <c r="CC1060" s="101"/>
      <c r="CD1060" s="101"/>
      <c r="CE1060" s="101"/>
      <c r="CF1060" s="101"/>
      <c r="CG1060" s="37" t="e">
        <f>VLOOKUP(Table_1[[#This Row],[EAN]],'[1]Planilha1'!$E:$R,13,0)</f>
        <v>#N/A</v>
      </c>
      <c r="CI1060" s="188">
        <f>IF(Table_1[[#This Row],[STATUS MERCADO]]="GO",Table_1[[#This Row],[M. BRUTA TOTAL]],0)</f>
        <v>0</v>
      </c>
      <c r="CJ1060" s="188">
        <f>IF(Table_1[[#This Row],[STATUS MERCADO]]="GO",Table_1[[#This Row],[PV UNIT. REALIZADO]]*Table_1[[#This Row],[QUANTIDADE]],0)</f>
        <v>0</v>
      </c>
    </row>
    <row r="1061" ht="15" hidden="1">
      <c r="A1061" s="7"/>
      <c r="B1061" s="84" t="s">
        <v>79</v>
      </c>
      <c r="C1061" s="75">
        <v>221299</v>
      </c>
      <c r="D1061" s="75">
        <v>12455316</v>
      </c>
      <c r="E1061" s="85">
        <v>12455316</v>
      </c>
      <c r="F1061" s="86" t="s">
        <v>852</v>
      </c>
      <c r="G1061" s="75" t="s">
        <v>24</v>
      </c>
      <c r="H1061" s="75">
        <v>570</v>
      </c>
      <c r="I1061" s="87" t="s">
        <v>768</v>
      </c>
      <c r="J1061" s="75" t="s">
        <v>101</v>
      </c>
      <c r="K1061" s="88" t="s">
        <v>84</v>
      </c>
      <c r="L1061" s="88">
        <v>6</v>
      </c>
      <c r="M1061" s="88">
        <v>0</v>
      </c>
      <c r="N1061" s="75" t="s">
        <v>85</v>
      </c>
      <c r="O1061" s="75" t="s">
        <v>122</v>
      </c>
      <c r="P1061" s="89"/>
      <c r="Q1061" s="90">
        <f>(17/100+7.6/100+1.65/100)*P1061</f>
        <v>0</v>
      </c>
      <c r="R1061" s="90"/>
      <c r="S1061" s="90"/>
      <c r="T1061" s="90"/>
      <c r="U1061" s="90"/>
      <c r="V1061" s="90">
        <f>+P1061-Q1061+R1061+S1061+T1061+U1061</f>
        <v>0</v>
      </c>
      <c r="W1061" s="91">
        <f>(1.02/100)</f>
        <v>1.02E-2</v>
      </c>
      <c r="X1061" s="91">
        <v>4.8E-3</v>
      </c>
      <c r="Y1061" s="91">
        <v>0.17</v>
      </c>
      <c r="Z1061" s="91">
        <v>1.65E-2</v>
      </c>
      <c r="AA1061" s="91">
        <v>7.6E-2</v>
      </c>
      <c r="AB1061" s="91">
        <f>SUM(W1061:AA1061)</f>
        <v>0.2775</v>
      </c>
      <c r="AC1061" s="75">
        <v>6</v>
      </c>
      <c r="AD1061" s="92">
        <f>IF(AL1061="","",+AC1061*AL1061)</f>
      </c>
      <c r="AE1061" s="93">
        <f>IF(AL1061="","",+AL1061*AB1061)</f>
      </c>
      <c r="AF1061" s="92">
        <f>IF(AL1061="","",+AL1061-AE1061)</f>
      </c>
      <c r="AG1061" s="93">
        <f>+V1061</f>
        <v>0</v>
      </c>
      <c r="AH1061" s="92">
        <f>IF(AF1061="","",+AF1061-AG1061)</f>
      </c>
      <c r="AI1061" s="92">
        <f>IF(AH1061="","",+AH1061*AC1061)</f>
      </c>
      <c r="AJ1061" s="93"/>
      <c r="AK1061" s="94">
        <v>0.33</v>
      </c>
      <c r="AL1061" s="93">
        <f>IF(V1061=0,"",V1061/(1-AB1061-AK1061))</f>
      </c>
      <c r="AM1061" s="95">
        <v>0.33</v>
      </c>
      <c r="AN1061" s="93">
        <f>IF(V1061=0,"",V1061/(1-AB1061-AM1061))</f>
      </c>
      <c r="AO1061" s="96">
        <v>1.2</v>
      </c>
      <c r="AP1061" s="93">
        <f>IF(BD!AJ1061="","",BD!AJ1061*BD!AO1061)</f>
      </c>
      <c r="AQ1061" s="91">
        <f>BD!AM1061/BD!AK1061-1</f>
        <v>0</v>
      </c>
      <c r="AR1061" s="91">
        <f>IF(BD!AN1061="","",IF(BD!AJ1061="","",BD!AN1061/BD!AJ1061-1))</f>
      </c>
      <c r="AS1061" s="91">
        <f>IF(BD!AN1061="","",IF(BD!AN1061&lt;BD!AL1061,"ABAIXO DA META","DENTRO DA META"))</f>
      </c>
      <c r="AT1061" s="91" t="str">
        <f>IF(BD!AJ1061="","EM ANÁLISE",IF(BD!AP1061&gt;=BD!AN1061,"GO", "NO GO"))</f>
        <v>EM ANÁLISE</v>
      </c>
      <c r="AU1061" s="97">
        <f>IF(AN1061="","",+BD!$AN1061-AJ1061)</f>
      </c>
      <c r="AV1061" s="98"/>
      <c r="AW1061" s="90">
        <f>BD!P1061*BD!AC1061</f>
        <v>0</v>
      </c>
      <c r="AX1061" s="90">
        <f>BD!V1061*BD!AC1061</f>
        <v>0</v>
      </c>
      <c r="AY1061" s="90">
        <f>IF(BD!AN1061="","",BD!AN1061*BD!AC1061)</f>
      </c>
      <c r="AZ1061" s="75" t="s">
        <v>123</v>
      </c>
      <c r="BA1061" s="75"/>
      <c r="BB1061" s="75"/>
      <c r="BC1061" s="75"/>
      <c r="BD1061" s="104"/>
      <c r="BE1061" s="104"/>
      <c r="BF1061" s="101"/>
      <c r="BG1061" s="101"/>
      <c r="BH1061" s="101"/>
      <c r="BI1061" s="101"/>
      <c r="BJ1061" s="101"/>
      <c r="BK1061" s="101"/>
      <c r="BL1061" s="101"/>
      <c r="BM1061" s="101"/>
      <c r="BN1061" s="101"/>
      <c r="BO1061" s="103"/>
      <c r="BP1061" s="101"/>
      <c r="BQ1061" s="101"/>
      <c r="BR1061" s="101"/>
      <c r="BS1061" s="101"/>
      <c r="BT1061" s="101"/>
      <c r="BU1061" s="101"/>
      <c r="BV1061" s="101"/>
      <c r="BW1061" s="101"/>
      <c r="BX1061" s="101"/>
      <c r="BY1061" s="101"/>
      <c r="BZ1061" s="101"/>
      <c r="CA1061" s="101"/>
      <c r="CB1061" s="101"/>
      <c r="CC1061" s="101"/>
      <c r="CD1061" s="101"/>
      <c r="CE1061" s="101"/>
      <c r="CF1061" s="101"/>
      <c r="CG1061" s="37" t="e">
        <f>VLOOKUP(Table_1[[#This Row],[EAN]],'[1]Planilha1'!$E:$R,13,0)</f>
        <v>#N/A</v>
      </c>
      <c r="CI1061" s="188">
        <f>IF(Table_1[[#This Row],[STATUS MERCADO]]="GO",Table_1[[#This Row],[M. BRUTA TOTAL]],0)</f>
        <v>0</v>
      </c>
      <c r="CJ1061" s="188">
        <f>IF(Table_1[[#This Row],[STATUS MERCADO]]="GO",Table_1[[#This Row],[PV UNIT. REALIZADO]]*Table_1[[#This Row],[QUANTIDADE]],0)</f>
        <v>0</v>
      </c>
    </row>
    <row r="1062" ht="15" hidden="1">
      <c r="A1062" s="7"/>
      <c r="B1062" s="84" t="s">
        <v>79</v>
      </c>
      <c r="C1062" s="75">
        <v>221300</v>
      </c>
      <c r="D1062" s="75">
        <v>12454922</v>
      </c>
      <c r="E1062" s="85">
        <v>12454922</v>
      </c>
      <c r="F1062" s="86" t="s">
        <v>853</v>
      </c>
      <c r="G1062" s="75" t="s">
        <v>24</v>
      </c>
      <c r="H1062" s="75">
        <v>570</v>
      </c>
      <c r="I1062" s="87" t="s">
        <v>768</v>
      </c>
      <c r="J1062" s="75" t="s">
        <v>101</v>
      </c>
      <c r="K1062" s="88" t="s">
        <v>84</v>
      </c>
      <c r="L1062" s="88">
        <v>1</v>
      </c>
      <c r="M1062" s="88">
        <v>0</v>
      </c>
      <c r="N1062" s="75" t="s">
        <v>85</v>
      </c>
      <c r="O1062" s="75" t="s">
        <v>122</v>
      </c>
      <c r="P1062" s="89"/>
      <c r="Q1062" s="90">
        <f>(17/100+7.6/100+1.65/100)*P1062</f>
        <v>0</v>
      </c>
      <c r="R1062" s="90"/>
      <c r="S1062" s="90"/>
      <c r="T1062" s="90"/>
      <c r="U1062" s="90"/>
      <c r="V1062" s="90">
        <f>+P1062-Q1062+R1062+S1062+T1062+U1062</f>
        <v>0</v>
      </c>
      <c r="W1062" s="91">
        <f>(1.02/100)</f>
        <v>1.02E-2</v>
      </c>
      <c r="X1062" s="91">
        <v>4.8E-3</v>
      </c>
      <c r="Y1062" s="91">
        <v>0.17</v>
      </c>
      <c r="Z1062" s="91">
        <v>1.65E-2</v>
      </c>
      <c r="AA1062" s="91">
        <v>7.6E-2</v>
      </c>
      <c r="AB1062" s="91">
        <f>SUM(W1062:AA1062)</f>
        <v>0.2775</v>
      </c>
      <c r="AC1062" s="75">
        <v>1</v>
      </c>
      <c r="AD1062" s="92">
        <f>IF(AL1062="","",+AC1062*AL1062)</f>
      </c>
      <c r="AE1062" s="93">
        <f>IF(AL1062="","",+AL1062*AB1062)</f>
      </c>
      <c r="AF1062" s="92">
        <f>IF(AL1062="","",+AL1062-AE1062)</f>
      </c>
      <c r="AG1062" s="93">
        <f>+V1062</f>
        <v>0</v>
      </c>
      <c r="AH1062" s="92">
        <f>IF(AF1062="","",+AF1062-AG1062)</f>
      </c>
      <c r="AI1062" s="92">
        <f>IF(AH1062="","",+AH1062*AC1062)</f>
      </c>
      <c r="AJ1062" s="93"/>
      <c r="AK1062" s="94">
        <v>0.33</v>
      </c>
      <c r="AL1062" s="93">
        <f>IF(V1062=0,"",V1062/(1-AB1062-AK1062))</f>
      </c>
      <c r="AM1062" s="95">
        <v>0.33</v>
      </c>
      <c r="AN1062" s="93">
        <f>IF(V1062=0,"",V1062/(1-AB1062-AM1062))</f>
      </c>
      <c r="AO1062" s="96">
        <v>1.2</v>
      </c>
      <c r="AP1062" s="93">
        <f>IF(BD!AJ1062="","",BD!AJ1062*BD!AO1062)</f>
      </c>
      <c r="AQ1062" s="91">
        <f>BD!AM1062/BD!AK1062-1</f>
        <v>0</v>
      </c>
      <c r="AR1062" s="91">
        <f>IF(BD!AN1062="","",IF(BD!AJ1062="","",BD!AN1062/BD!AJ1062-1))</f>
      </c>
      <c r="AS1062" s="91">
        <f>IF(BD!AN1062="","",IF(BD!AN1062&lt;BD!AL1062,"ABAIXO DA META","DENTRO DA META"))</f>
      </c>
      <c r="AT1062" s="91" t="str">
        <f>IF(BD!AJ1062="","EM ANÁLISE",IF(BD!AP1062&gt;=BD!AN1062,"GO", "NO GO"))</f>
        <v>EM ANÁLISE</v>
      </c>
      <c r="AU1062" s="97">
        <f>IF(AN1062="","",+BD!$AN1062-AJ1062)</f>
      </c>
      <c r="AV1062" s="98"/>
      <c r="AW1062" s="90">
        <f>BD!P1062*BD!AC1062</f>
        <v>0</v>
      </c>
      <c r="AX1062" s="90">
        <f>BD!V1062*BD!AC1062</f>
        <v>0</v>
      </c>
      <c r="AY1062" s="90">
        <f>IF(BD!AN1062="","",BD!AN1062*BD!AC1062)</f>
      </c>
      <c r="AZ1062" s="75" t="s">
        <v>123</v>
      </c>
      <c r="BA1062" s="75"/>
      <c r="BB1062" s="75"/>
      <c r="BC1062" s="75"/>
      <c r="BD1062" s="104"/>
      <c r="BE1062" s="104"/>
      <c r="BF1062" s="101"/>
      <c r="BG1062" s="101"/>
      <c r="BH1062" s="101"/>
      <c r="BI1062" s="101"/>
      <c r="BJ1062" s="101"/>
      <c r="BK1062" s="101"/>
      <c r="BL1062" s="101"/>
      <c r="BM1062" s="101"/>
      <c r="BN1062" s="101"/>
      <c r="BO1062" s="103"/>
      <c r="BP1062" s="101"/>
      <c r="BQ1062" s="101"/>
      <c r="BR1062" s="101"/>
      <c r="BS1062" s="101"/>
      <c r="BT1062" s="101"/>
      <c r="BU1062" s="101"/>
      <c r="BV1062" s="101"/>
      <c r="BW1062" s="101"/>
      <c r="BX1062" s="101"/>
      <c r="BY1062" s="101"/>
      <c r="BZ1062" s="101"/>
      <c r="CA1062" s="101"/>
      <c r="CB1062" s="101"/>
      <c r="CC1062" s="101"/>
      <c r="CD1062" s="101"/>
      <c r="CE1062" s="101"/>
      <c r="CF1062" s="101"/>
      <c r="CG1062" s="37" t="e">
        <f>VLOOKUP(Table_1[[#This Row],[EAN]],'[1]Planilha1'!$E:$R,13,0)</f>
        <v>#N/A</v>
      </c>
      <c r="CI1062" s="188">
        <f>IF(Table_1[[#This Row],[STATUS MERCADO]]="GO",Table_1[[#This Row],[M. BRUTA TOTAL]],0)</f>
        <v>0</v>
      </c>
      <c r="CJ1062" s="188">
        <f>IF(Table_1[[#This Row],[STATUS MERCADO]]="GO",Table_1[[#This Row],[PV UNIT. REALIZADO]]*Table_1[[#This Row],[QUANTIDADE]],0)</f>
        <v>0</v>
      </c>
    </row>
    <row r="1063" ht="15" hidden="1">
      <c r="A1063" s="7"/>
      <c r="B1063" s="84" t="s">
        <v>79</v>
      </c>
      <c r="C1063" s="75">
        <v>221301</v>
      </c>
      <c r="D1063" s="75">
        <v>12434565</v>
      </c>
      <c r="E1063" s="85">
        <v>7891000009192</v>
      </c>
      <c r="F1063" s="86" t="s">
        <v>854</v>
      </c>
      <c r="G1063" s="75" t="s">
        <v>24</v>
      </c>
      <c r="H1063" s="75">
        <v>570</v>
      </c>
      <c r="I1063" s="87" t="s">
        <v>768</v>
      </c>
      <c r="J1063" s="75" t="s">
        <v>121</v>
      </c>
      <c r="K1063" s="88" t="s">
        <v>84</v>
      </c>
      <c r="L1063" s="88">
        <v>1</v>
      </c>
      <c r="M1063" s="88">
        <v>0</v>
      </c>
      <c r="N1063" s="75" t="s">
        <v>85</v>
      </c>
      <c r="O1063" s="75" t="s">
        <v>122</v>
      </c>
      <c r="P1063" s="89"/>
      <c r="Q1063" s="90">
        <f>(17/100+7.6/100+1.65/100)*P1063</f>
        <v>0</v>
      </c>
      <c r="R1063" s="90"/>
      <c r="S1063" s="90"/>
      <c r="T1063" s="90"/>
      <c r="U1063" s="90"/>
      <c r="V1063" s="90">
        <f>+P1063-Q1063+R1063+S1063+T1063+U1063</f>
        <v>0</v>
      </c>
      <c r="W1063" s="91">
        <f>(1.02/100)</f>
        <v>1.02E-2</v>
      </c>
      <c r="X1063" s="91">
        <v>4.8E-3</v>
      </c>
      <c r="Y1063" s="91">
        <v>0.17</v>
      </c>
      <c r="Z1063" s="91">
        <v>1.65E-2</v>
      </c>
      <c r="AA1063" s="91">
        <v>7.6E-2</v>
      </c>
      <c r="AB1063" s="91">
        <f>SUM(W1063:AA1063)</f>
        <v>0.2775</v>
      </c>
      <c r="AC1063" s="75">
        <v>1</v>
      </c>
      <c r="AD1063" s="92">
        <f>IF(AL1063="","",+AC1063*AL1063)</f>
      </c>
      <c r="AE1063" s="93">
        <f>IF(AL1063="","",+AL1063*AB1063)</f>
      </c>
      <c r="AF1063" s="92">
        <f>IF(AL1063="","",+AL1063-AE1063)</f>
      </c>
      <c r="AG1063" s="93">
        <f>+V1063</f>
        <v>0</v>
      </c>
      <c r="AH1063" s="92">
        <f>IF(AF1063="","",+AF1063-AG1063)</f>
      </c>
      <c r="AI1063" s="92">
        <f>IF(AH1063="","",+AH1063*AC1063)</f>
      </c>
      <c r="AJ1063" s="93"/>
      <c r="AK1063" s="94">
        <v>0.33</v>
      </c>
      <c r="AL1063" s="93">
        <f>IF(V1063=0,"",V1063/(1-AB1063-AK1063))</f>
      </c>
      <c r="AM1063" s="95">
        <v>0.33</v>
      </c>
      <c r="AN1063" s="93">
        <f>IF(V1063=0,"",V1063/(1-AB1063-AM1063))</f>
      </c>
      <c r="AO1063" s="96">
        <v>1.2</v>
      </c>
      <c r="AP1063" s="93">
        <f>IF(BD!AJ1063="","",BD!AJ1063*BD!AO1063)</f>
      </c>
      <c r="AQ1063" s="91">
        <f>BD!AM1063/BD!AK1063-1</f>
        <v>0</v>
      </c>
      <c r="AR1063" s="91">
        <f>IF(BD!AN1063="","",IF(BD!AJ1063="","",BD!AN1063/BD!AJ1063-1))</f>
      </c>
      <c r="AS1063" s="91">
        <f>IF(BD!AN1063="","",IF(BD!AN1063&lt;BD!AL1063,"ABAIXO DA META","DENTRO DA META"))</f>
      </c>
      <c r="AT1063" s="91" t="str">
        <f>IF(BD!AJ1063="","EM ANÁLISE",IF(BD!AP1063&gt;=BD!AN1063,"GO", "NO GO"))</f>
        <v>EM ANÁLISE</v>
      </c>
      <c r="AU1063" s="97">
        <f>IF(AN1063="","",+BD!$AN1063-AJ1063)</f>
      </c>
      <c r="AV1063" s="98"/>
      <c r="AW1063" s="90">
        <f>BD!P1063*BD!AC1063</f>
        <v>0</v>
      </c>
      <c r="AX1063" s="90">
        <f>BD!V1063*BD!AC1063</f>
        <v>0</v>
      </c>
      <c r="AY1063" s="90">
        <f>IF(BD!AN1063="","",BD!AN1063*BD!AC1063)</f>
      </c>
      <c r="AZ1063" s="75" t="s">
        <v>123</v>
      </c>
      <c r="BA1063" s="75" t="s">
        <v>124</v>
      </c>
      <c r="BB1063" s="75">
        <v>1</v>
      </c>
      <c r="BC1063" s="75" t="s">
        <v>125</v>
      </c>
      <c r="BD1063" s="104"/>
      <c r="BE1063" s="104"/>
      <c r="BF1063" s="101"/>
      <c r="BG1063" s="101"/>
      <c r="BH1063" s="101"/>
      <c r="BI1063" s="101"/>
      <c r="BJ1063" s="101"/>
      <c r="BK1063" s="101"/>
      <c r="BL1063" s="101"/>
      <c r="BM1063" s="101"/>
      <c r="BN1063" s="101"/>
      <c r="BO1063" s="103"/>
      <c r="BP1063" s="101"/>
      <c r="BQ1063" s="101"/>
      <c r="BR1063" s="101"/>
      <c r="BS1063" s="101"/>
      <c r="BT1063" s="101"/>
      <c r="BU1063" s="101"/>
      <c r="BV1063" s="101"/>
      <c r="BW1063" s="101"/>
      <c r="BX1063" s="101"/>
      <c r="BY1063" s="101"/>
      <c r="BZ1063" s="101"/>
      <c r="CA1063" s="101"/>
      <c r="CB1063" s="101"/>
      <c r="CC1063" s="101"/>
      <c r="CD1063" s="101"/>
      <c r="CE1063" s="101"/>
      <c r="CF1063" s="101"/>
      <c r="CG1063" s="37" t="e">
        <f>VLOOKUP(Table_1[[#This Row],[EAN]],'[1]Planilha1'!$E:$R,13,0)</f>
        <v>#N/A</v>
      </c>
      <c r="CI1063" s="188">
        <f>IF(Table_1[[#This Row],[STATUS MERCADO]]="GO",Table_1[[#This Row],[M. BRUTA TOTAL]],0)</f>
        <v>0</v>
      </c>
      <c r="CJ1063" s="188">
        <f>IF(Table_1[[#This Row],[STATUS MERCADO]]="GO",Table_1[[#This Row],[PV UNIT. REALIZADO]]*Table_1[[#This Row],[QUANTIDADE]],0)</f>
        <v>0</v>
      </c>
    </row>
    <row r="1064" ht="15" hidden="1">
      <c r="A1064" s="7"/>
      <c r="B1064" s="84" t="s">
        <v>79</v>
      </c>
      <c r="C1064" s="75">
        <v>221302</v>
      </c>
      <c r="D1064" s="75">
        <v>12434739</v>
      </c>
      <c r="E1064" s="85">
        <v>7891000621608</v>
      </c>
      <c r="F1064" s="86" t="s">
        <v>855</v>
      </c>
      <c r="G1064" s="75" t="s">
        <v>24</v>
      </c>
      <c r="H1064" s="75">
        <v>570</v>
      </c>
      <c r="I1064" s="87" t="s">
        <v>768</v>
      </c>
      <c r="J1064" s="75" t="s">
        <v>101</v>
      </c>
      <c r="K1064" s="88" t="s">
        <v>84</v>
      </c>
      <c r="L1064" s="88">
        <v>10</v>
      </c>
      <c r="M1064" s="88">
        <v>0</v>
      </c>
      <c r="N1064" s="75" t="s">
        <v>85</v>
      </c>
      <c r="O1064" s="75" t="s">
        <v>122</v>
      </c>
      <c r="P1064" s="89"/>
      <c r="Q1064" s="90">
        <f>(17/100+7.6/100+1.65/100)*P1064</f>
        <v>0</v>
      </c>
      <c r="R1064" s="90"/>
      <c r="S1064" s="90"/>
      <c r="T1064" s="90"/>
      <c r="U1064" s="90"/>
      <c r="V1064" s="90">
        <f>+P1064-Q1064+R1064+S1064+T1064+U1064</f>
        <v>0</v>
      </c>
      <c r="W1064" s="91">
        <f>(1.02/100)</f>
        <v>1.02E-2</v>
      </c>
      <c r="X1064" s="91">
        <v>4.8E-3</v>
      </c>
      <c r="Y1064" s="91">
        <v>0.17</v>
      </c>
      <c r="Z1064" s="91">
        <v>1.65E-2</v>
      </c>
      <c r="AA1064" s="91">
        <v>7.6E-2</v>
      </c>
      <c r="AB1064" s="91">
        <f>SUM(W1064:AA1064)</f>
        <v>0.2775</v>
      </c>
      <c r="AC1064" s="75">
        <v>10</v>
      </c>
      <c r="AD1064" s="92">
        <f>IF(AL1064="","",+AC1064*AL1064)</f>
      </c>
      <c r="AE1064" s="93">
        <f>IF(AL1064="","",+AL1064*AB1064)</f>
      </c>
      <c r="AF1064" s="92">
        <f>IF(AL1064="","",+AL1064-AE1064)</f>
      </c>
      <c r="AG1064" s="93">
        <f>+V1064</f>
        <v>0</v>
      </c>
      <c r="AH1064" s="92">
        <f>IF(AF1064="","",+AF1064-AG1064)</f>
      </c>
      <c r="AI1064" s="92">
        <f>IF(AH1064="","",+AH1064*AC1064)</f>
      </c>
      <c r="AJ1064" s="93"/>
      <c r="AK1064" s="94">
        <v>0.33</v>
      </c>
      <c r="AL1064" s="93">
        <f>IF(V1064=0,"",V1064/(1-AB1064-AK1064))</f>
      </c>
      <c r="AM1064" s="95">
        <v>0.33</v>
      </c>
      <c r="AN1064" s="93">
        <f>IF(V1064=0,"",V1064/(1-AB1064-AM1064))</f>
      </c>
      <c r="AO1064" s="96">
        <v>1.2</v>
      </c>
      <c r="AP1064" s="93">
        <f>IF(BD!AJ1064="","",BD!AJ1064*BD!AO1064)</f>
      </c>
      <c r="AQ1064" s="91">
        <f>BD!AM1064/BD!AK1064-1</f>
        <v>0</v>
      </c>
      <c r="AR1064" s="91">
        <f>IF(BD!AN1064="","",IF(BD!AJ1064="","",BD!AN1064/BD!AJ1064-1))</f>
      </c>
      <c r="AS1064" s="91">
        <f>IF(BD!AN1064="","",IF(BD!AN1064&lt;BD!AL1064,"ABAIXO DA META","DENTRO DA META"))</f>
      </c>
      <c r="AT1064" s="91" t="str">
        <f>IF(BD!AJ1064="","EM ANÁLISE",IF(BD!AP1064&gt;=BD!AN1064,"GO", "NO GO"))</f>
        <v>EM ANÁLISE</v>
      </c>
      <c r="AU1064" s="97">
        <f>IF(AN1064="","",+BD!$AN1064-AJ1064)</f>
      </c>
      <c r="AV1064" s="98"/>
      <c r="AW1064" s="90">
        <f>BD!P1064*BD!AC1064</f>
        <v>0</v>
      </c>
      <c r="AX1064" s="90">
        <f>BD!V1064*BD!AC1064</f>
        <v>0</v>
      </c>
      <c r="AY1064" s="90">
        <f>IF(BD!AN1064="","",BD!AN1064*BD!AC1064)</f>
      </c>
      <c r="AZ1064" s="75" t="s">
        <v>123</v>
      </c>
      <c r="BA1064" s="75" t="s">
        <v>124</v>
      </c>
      <c r="BB1064" s="75">
        <v>1</v>
      </c>
      <c r="BC1064" s="75" t="s">
        <v>125</v>
      </c>
      <c r="BD1064" s="104"/>
      <c r="BE1064" s="104"/>
      <c r="BF1064" s="101"/>
      <c r="BG1064" s="101"/>
      <c r="BH1064" s="101"/>
      <c r="BI1064" s="101"/>
      <c r="BJ1064" s="101"/>
      <c r="BK1064" s="101"/>
      <c r="BL1064" s="101"/>
      <c r="BM1064" s="101"/>
      <c r="BN1064" s="101"/>
      <c r="BO1064" s="103"/>
      <c r="BP1064" s="101"/>
      <c r="BQ1064" s="101"/>
      <c r="BR1064" s="101"/>
      <c r="BS1064" s="101"/>
      <c r="BT1064" s="101"/>
      <c r="BU1064" s="101"/>
      <c r="BV1064" s="101"/>
      <c r="BW1064" s="101"/>
      <c r="BX1064" s="101"/>
      <c r="BY1064" s="101"/>
      <c r="BZ1064" s="101"/>
      <c r="CA1064" s="101"/>
      <c r="CB1064" s="101"/>
      <c r="CC1064" s="101"/>
      <c r="CD1064" s="101"/>
      <c r="CE1064" s="101"/>
      <c r="CF1064" s="101"/>
      <c r="CG1064" s="37" t="e">
        <f>VLOOKUP(Table_1[[#This Row],[EAN]],'[1]Planilha1'!$E:$R,13,0)</f>
        <v>#N/A</v>
      </c>
      <c r="CI1064" s="188">
        <f>IF(Table_1[[#This Row],[STATUS MERCADO]]="GO",Table_1[[#This Row],[M. BRUTA TOTAL]],0)</f>
        <v>0</v>
      </c>
      <c r="CJ1064" s="188">
        <f>IF(Table_1[[#This Row],[STATUS MERCADO]]="GO",Table_1[[#This Row],[PV UNIT. REALIZADO]]*Table_1[[#This Row],[QUANTIDADE]],0)</f>
        <v>0</v>
      </c>
    </row>
    <row r="1065" ht="15" hidden="1">
      <c r="A1065" s="7"/>
      <c r="B1065" s="84" t="s">
        <v>79</v>
      </c>
      <c r="C1065" s="75">
        <v>221303</v>
      </c>
      <c r="D1065" s="75">
        <v>12457437</v>
      </c>
      <c r="E1065" s="85">
        <v>7891000324127</v>
      </c>
      <c r="F1065" s="86" t="s">
        <v>856</v>
      </c>
      <c r="G1065" s="75" t="s">
        <v>24</v>
      </c>
      <c r="H1065" s="75">
        <v>570</v>
      </c>
      <c r="I1065" s="87" t="s">
        <v>768</v>
      </c>
      <c r="J1065" s="75" t="s">
        <v>101</v>
      </c>
      <c r="K1065" s="88" t="s">
        <v>84</v>
      </c>
      <c r="L1065" s="88">
        <v>12</v>
      </c>
      <c r="M1065" s="88">
        <v>0</v>
      </c>
      <c r="N1065" s="75" t="s">
        <v>85</v>
      </c>
      <c r="O1065" s="75" t="s">
        <v>122</v>
      </c>
      <c r="P1065" s="89"/>
      <c r="Q1065" s="90">
        <f>(17/100+7.6/100+1.65/100)*P1065</f>
        <v>0</v>
      </c>
      <c r="R1065" s="90"/>
      <c r="S1065" s="90"/>
      <c r="T1065" s="90"/>
      <c r="U1065" s="90"/>
      <c r="V1065" s="90">
        <f>+P1065-Q1065+R1065+S1065+T1065+U1065</f>
        <v>0</v>
      </c>
      <c r="W1065" s="91">
        <f>(1.02/100)</f>
        <v>1.02E-2</v>
      </c>
      <c r="X1065" s="91">
        <v>4.8E-3</v>
      </c>
      <c r="Y1065" s="91">
        <v>0.17</v>
      </c>
      <c r="Z1065" s="91">
        <v>1.65E-2</v>
      </c>
      <c r="AA1065" s="91">
        <v>7.6E-2</v>
      </c>
      <c r="AB1065" s="91">
        <f>SUM(W1065:AA1065)</f>
        <v>0.2775</v>
      </c>
      <c r="AC1065" s="75">
        <v>12</v>
      </c>
      <c r="AD1065" s="92">
        <f>IF(AL1065="","",+AC1065*AL1065)</f>
      </c>
      <c r="AE1065" s="93">
        <f>IF(AL1065="","",+AL1065*AB1065)</f>
      </c>
      <c r="AF1065" s="92">
        <f>IF(AL1065="","",+AL1065-AE1065)</f>
      </c>
      <c r="AG1065" s="93">
        <f>+V1065</f>
        <v>0</v>
      </c>
      <c r="AH1065" s="92">
        <f>IF(AF1065="","",+AF1065-AG1065)</f>
      </c>
      <c r="AI1065" s="92">
        <f>IF(AH1065="","",+AH1065*AC1065)</f>
      </c>
      <c r="AJ1065" s="93"/>
      <c r="AK1065" s="94">
        <v>0.33</v>
      </c>
      <c r="AL1065" s="93">
        <f>IF(V1065=0,"",V1065/(1-AB1065-AK1065))</f>
      </c>
      <c r="AM1065" s="95">
        <v>0.33</v>
      </c>
      <c r="AN1065" s="93">
        <f>IF(V1065=0,"",V1065/(1-AB1065-AM1065))</f>
      </c>
      <c r="AO1065" s="96">
        <v>1.2</v>
      </c>
      <c r="AP1065" s="93">
        <f>IF(BD!AJ1065="","",BD!AJ1065*BD!AO1065)</f>
      </c>
      <c r="AQ1065" s="91">
        <f>BD!AM1065/BD!AK1065-1</f>
        <v>0</v>
      </c>
      <c r="AR1065" s="91">
        <f>IF(BD!AN1065="","",IF(BD!AJ1065="","",BD!AN1065/BD!AJ1065-1))</f>
      </c>
      <c r="AS1065" s="91">
        <f>IF(BD!AN1065="","",IF(BD!AN1065&lt;BD!AL1065,"ABAIXO DA META","DENTRO DA META"))</f>
      </c>
      <c r="AT1065" s="91" t="str">
        <f>IF(BD!AJ1065="","EM ANÁLISE",IF(BD!AP1065&gt;=BD!AN1065,"GO", "NO GO"))</f>
        <v>EM ANÁLISE</v>
      </c>
      <c r="AU1065" s="97">
        <f>IF(AN1065="","",+BD!$AN1065-AJ1065)</f>
      </c>
      <c r="AV1065" s="98"/>
      <c r="AW1065" s="90">
        <f>BD!P1065*BD!AC1065</f>
        <v>0</v>
      </c>
      <c r="AX1065" s="90">
        <f>BD!V1065*BD!AC1065</f>
        <v>0</v>
      </c>
      <c r="AY1065" s="90">
        <f>IF(BD!AN1065="","",BD!AN1065*BD!AC1065)</f>
      </c>
      <c r="AZ1065" s="75" t="s">
        <v>123</v>
      </c>
      <c r="BA1065" s="75" t="s">
        <v>124</v>
      </c>
      <c r="BB1065" s="75">
        <v>1</v>
      </c>
      <c r="BC1065" s="75" t="s">
        <v>125</v>
      </c>
      <c r="BD1065" s="104"/>
      <c r="BE1065" s="104"/>
      <c r="BF1065" s="101"/>
      <c r="BG1065" s="101"/>
      <c r="BH1065" s="101"/>
      <c r="BI1065" s="101"/>
      <c r="BJ1065" s="101"/>
      <c r="BK1065" s="101"/>
      <c r="BL1065" s="101"/>
      <c r="BM1065" s="101"/>
      <c r="BN1065" s="101"/>
      <c r="BO1065" s="103"/>
      <c r="BP1065" s="101"/>
      <c r="BQ1065" s="101"/>
      <c r="BR1065" s="101"/>
      <c r="BS1065" s="101"/>
      <c r="BT1065" s="101"/>
      <c r="BU1065" s="101"/>
      <c r="BV1065" s="101"/>
      <c r="BW1065" s="101"/>
      <c r="BX1065" s="101"/>
      <c r="BY1065" s="101"/>
      <c r="BZ1065" s="101"/>
      <c r="CA1065" s="101"/>
      <c r="CB1065" s="101"/>
      <c r="CC1065" s="101"/>
      <c r="CD1065" s="101"/>
      <c r="CE1065" s="101"/>
      <c r="CF1065" s="101"/>
      <c r="CG1065" s="37" t="e">
        <f>VLOOKUP(Table_1[[#This Row],[EAN]],'[1]Planilha1'!$E:$R,13,0)</f>
        <v>#N/A</v>
      </c>
      <c r="CI1065" s="188">
        <f>IF(Table_1[[#This Row],[STATUS MERCADO]]="GO",Table_1[[#This Row],[M. BRUTA TOTAL]],0)</f>
        <v>0</v>
      </c>
      <c r="CJ1065" s="188">
        <f>IF(Table_1[[#This Row],[STATUS MERCADO]]="GO",Table_1[[#This Row],[PV UNIT. REALIZADO]]*Table_1[[#This Row],[QUANTIDADE]],0)</f>
        <v>0</v>
      </c>
    </row>
    <row r="1066" ht="15" hidden="1">
      <c r="A1066" s="7"/>
      <c r="B1066" s="84" t="s">
        <v>79</v>
      </c>
      <c r="C1066" s="75">
        <v>221304</v>
      </c>
      <c r="D1066" s="75">
        <v>12424427</v>
      </c>
      <c r="E1066" s="85">
        <v>7891000292150</v>
      </c>
      <c r="F1066" s="86" t="s">
        <v>857</v>
      </c>
      <c r="G1066" s="75" t="s">
        <v>24</v>
      </c>
      <c r="H1066" s="75">
        <v>570</v>
      </c>
      <c r="I1066" s="87" t="s">
        <v>768</v>
      </c>
      <c r="J1066" s="75" t="s">
        <v>121</v>
      </c>
      <c r="K1066" s="88" t="s">
        <v>84</v>
      </c>
      <c r="L1066" s="88">
        <v>1</v>
      </c>
      <c r="M1066" s="88">
        <v>0</v>
      </c>
      <c r="N1066" s="75" t="s">
        <v>85</v>
      </c>
      <c r="O1066" s="75" t="s">
        <v>122</v>
      </c>
      <c r="P1066" s="89"/>
      <c r="Q1066" s="90">
        <f>(17/100+7.6/100+1.65/100)*P1066</f>
        <v>0</v>
      </c>
      <c r="R1066" s="90"/>
      <c r="S1066" s="90"/>
      <c r="T1066" s="90"/>
      <c r="U1066" s="90"/>
      <c r="V1066" s="90">
        <f>+P1066-Q1066+R1066+S1066+T1066+U1066</f>
        <v>0</v>
      </c>
      <c r="W1066" s="91">
        <f>(1.02/100)</f>
        <v>1.02E-2</v>
      </c>
      <c r="X1066" s="91">
        <v>4.8E-3</v>
      </c>
      <c r="Y1066" s="91">
        <v>0.17</v>
      </c>
      <c r="Z1066" s="91">
        <v>1.65E-2</v>
      </c>
      <c r="AA1066" s="91">
        <v>7.6E-2</v>
      </c>
      <c r="AB1066" s="91">
        <f>SUM(W1066:AA1066)</f>
        <v>0.2775</v>
      </c>
      <c r="AC1066" s="75">
        <v>1</v>
      </c>
      <c r="AD1066" s="92">
        <f>IF(AL1066="","",+AC1066*AL1066)</f>
      </c>
      <c r="AE1066" s="93">
        <f>IF(AL1066="","",+AL1066*AB1066)</f>
      </c>
      <c r="AF1066" s="92">
        <f>IF(AL1066="","",+AL1066-AE1066)</f>
      </c>
      <c r="AG1066" s="93">
        <f>+V1066</f>
        <v>0</v>
      </c>
      <c r="AH1066" s="92">
        <f>IF(AF1066="","",+AF1066-AG1066)</f>
      </c>
      <c r="AI1066" s="92">
        <f>IF(AH1066="","",+AH1066*AC1066)</f>
      </c>
      <c r="AJ1066" s="93"/>
      <c r="AK1066" s="94">
        <v>0.33</v>
      </c>
      <c r="AL1066" s="93">
        <f>IF(V1066=0,"",V1066/(1-AB1066-AK1066))</f>
      </c>
      <c r="AM1066" s="95">
        <v>0.33</v>
      </c>
      <c r="AN1066" s="93">
        <f>IF(V1066=0,"",V1066/(1-AB1066-AM1066))</f>
      </c>
      <c r="AO1066" s="96">
        <v>1.2</v>
      </c>
      <c r="AP1066" s="93">
        <f>IF(BD!AJ1066="","",BD!AJ1066*BD!AO1066)</f>
      </c>
      <c r="AQ1066" s="91">
        <f>BD!AM1066/BD!AK1066-1</f>
        <v>0</v>
      </c>
      <c r="AR1066" s="91">
        <f>IF(BD!AN1066="","",IF(BD!AJ1066="","",BD!AN1066/BD!AJ1066-1))</f>
      </c>
      <c r="AS1066" s="91">
        <f>IF(BD!AN1066="","",IF(BD!AN1066&lt;BD!AL1066,"ABAIXO DA META","DENTRO DA META"))</f>
      </c>
      <c r="AT1066" s="91" t="str">
        <f>IF(BD!AJ1066="","EM ANÁLISE",IF(BD!AP1066&gt;=BD!AN1066,"GO", "NO GO"))</f>
        <v>EM ANÁLISE</v>
      </c>
      <c r="AU1066" s="97">
        <f>IF(AN1066="","",+BD!$AN1066-AJ1066)</f>
      </c>
      <c r="AV1066" s="98"/>
      <c r="AW1066" s="90">
        <f>BD!P1066*BD!AC1066</f>
        <v>0</v>
      </c>
      <c r="AX1066" s="90">
        <f>BD!V1066*BD!AC1066</f>
        <v>0</v>
      </c>
      <c r="AY1066" s="90">
        <f>IF(BD!AN1066="","",BD!AN1066*BD!AC1066)</f>
      </c>
      <c r="AZ1066" s="75" t="s">
        <v>123</v>
      </c>
      <c r="BA1066" s="75" t="s">
        <v>124</v>
      </c>
      <c r="BB1066" s="75">
        <v>1</v>
      </c>
      <c r="BC1066" s="75" t="s">
        <v>125</v>
      </c>
      <c r="BD1066" s="104"/>
      <c r="BE1066" s="104"/>
      <c r="BF1066" s="101"/>
      <c r="BG1066" s="101"/>
      <c r="BH1066" s="101"/>
      <c r="BI1066" s="101"/>
      <c r="BJ1066" s="101"/>
      <c r="BK1066" s="101"/>
      <c r="BL1066" s="101"/>
      <c r="BM1066" s="101"/>
      <c r="BN1066" s="101"/>
      <c r="BO1066" s="103"/>
      <c r="BP1066" s="101"/>
      <c r="BQ1066" s="101"/>
      <c r="BR1066" s="101"/>
      <c r="BS1066" s="101"/>
      <c r="BT1066" s="101"/>
      <c r="BU1066" s="101"/>
      <c r="BV1066" s="101"/>
      <c r="BW1066" s="101"/>
      <c r="BX1066" s="101"/>
      <c r="BY1066" s="101"/>
      <c r="BZ1066" s="101"/>
      <c r="CA1066" s="101"/>
      <c r="CB1066" s="101"/>
      <c r="CC1066" s="101"/>
      <c r="CD1066" s="101"/>
      <c r="CE1066" s="101"/>
      <c r="CF1066" s="101"/>
      <c r="CG1066" s="37" t="e">
        <f>VLOOKUP(Table_1[[#This Row],[EAN]],'[1]Planilha1'!$E:$R,13,0)</f>
        <v>#N/A</v>
      </c>
      <c r="CI1066" s="188">
        <f>IF(Table_1[[#This Row],[STATUS MERCADO]]="GO",Table_1[[#This Row],[M. BRUTA TOTAL]],0)</f>
        <v>0</v>
      </c>
      <c r="CJ1066" s="188">
        <f>IF(Table_1[[#This Row],[STATUS MERCADO]]="GO",Table_1[[#This Row],[PV UNIT. REALIZADO]]*Table_1[[#This Row],[QUANTIDADE]],0)</f>
        <v>0</v>
      </c>
    </row>
    <row r="1067" ht="15" hidden="1">
      <c r="A1067" s="7"/>
      <c r="B1067" s="84" t="s">
        <v>79</v>
      </c>
      <c r="C1067" s="75">
        <v>221305</v>
      </c>
      <c r="D1067" s="75">
        <v>12432718</v>
      </c>
      <c r="E1067" s="85">
        <v>7891000069783</v>
      </c>
      <c r="F1067" s="86" t="s">
        <v>858</v>
      </c>
      <c r="G1067" s="75" t="s">
        <v>24</v>
      </c>
      <c r="H1067" s="75">
        <v>570</v>
      </c>
      <c r="I1067" s="87" t="s">
        <v>768</v>
      </c>
      <c r="J1067" s="75" t="s">
        <v>101</v>
      </c>
      <c r="K1067" s="88" t="s">
        <v>84</v>
      </c>
      <c r="L1067" s="88">
        <v>10</v>
      </c>
      <c r="M1067" s="88">
        <v>0</v>
      </c>
      <c r="N1067" s="75" t="s">
        <v>85</v>
      </c>
      <c r="O1067" s="75" t="s">
        <v>122</v>
      </c>
      <c r="P1067" s="89"/>
      <c r="Q1067" s="90">
        <f>(17/100+7.6/100+1.65/100)*P1067</f>
        <v>0</v>
      </c>
      <c r="R1067" s="90"/>
      <c r="S1067" s="90"/>
      <c r="T1067" s="90"/>
      <c r="U1067" s="90"/>
      <c r="V1067" s="90">
        <f>+P1067-Q1067+R1067+S1067+T1067+U1067</f>
        <v>0</v>
      </c>
      <c r="W1067" s="91">
        <f>(1.02/100)</f>
        <v>1.02E-2</v>
      </c>
      <c r="X1067" s="91">
        <v>4.8E-3</v>
      </c>
      <c r="Y1067" s="91">
        <v>0.17</v>
      </c>
      <c r="Z1067" s="91">
        <v>1.65E-2</v>
      </c>
      <c r="AA1067" s="91">
        <v>7.6E-2</v>
      </c>
      <c r="AB1067" s="91">
        <f>SUM(W1067:AA1067)</f>
        <v>0.2775</v>
      </c>
      <c r="AC1067" s="75">
        <v>10</v>
      </c>
      <c r="AD1067" s="92">
        <f>IF(AL1067="","",+AC1067*AL1067)</f>
      </c>
      <c r="AE1067" s="93">
        <f>IF(AL1067="","",+AL1067*AB1067)</f>
      </c>
      <c r="AF1067" s="92">
        <f>IF(AL1067="","",+AL1067-AE1067)</f>
      </c>
      <c r="AG1067" s="93">
        <f>+V1067</f>
        <v>0</v>
      </c>
      <c r="AH1067" s="92">
        <f>IF(AF1067="","",+AF1067-AG1067)</f>
      </c>
      <c r="AI1067" s="92">
        <f>IF(AH1067="","",+AH1067*AC1067)</f>
      </c>
      <c r="AJ1067" s="93"/>
      <c r="AK1067" s="94">
        <v>0.33</v>
      </c>
      <c r="AL1067" s="93">
        <f>IF(V1067=0,"",V1067/(1-AB1067-AK1067))</f>
      </c>
      <c r="AM1067" s="95">
        <v>0.33</v>
      </c>
      <c r="AN1067" s="93">
        <f>IF(V1067=0,"",V1067/(1-AB1067-AM1067))</f>
      </c>
      <c r="AO1067" s="96">
        <v>1.2</v>
      </c>
      <c r="AP1067" s="93">
        <f>IF(BD!AJ1067="","",BD!AJ1067*BD!AO1067)</f>
      </c>
      <c r="AQ1067" s="91">
        <f>BD!AM1067/BD!AK1067-1</f>
        <v>0</v>
      </c>
      <c r="AR1067" s="91">
        <f>IF(BD!AN1067="","",IF(BD!AJ1067="","",BD!AN1067/BD!AJ1067-1))</f>
      </c>
      <c r="AS1067" s="91">
        <f>IF(BD!AN1067="","",IF(BD!AN1067&lt;BD!AL1067,"ABAIXO DA META","DENTRO DA META"))</f>
      </c>
      <c r="AT1067" s="91" t="str">
        <f>IF(BD!AJ1067="","EM ANÁLISE",IF(BD!AP1067&gt;=BD!AN1067,"GO", "NO GO"))</f>
        <v>EM ANÁLISE</v>
      </c>
      <c r="AU1067" s="97">
        <f>IF(AN1067="","",+BD!$AN1067-AJ1067)</f>
      </c>
      <c r="AV1067" s="98"/>
      <c r="AW1067" s="90">
        <f>BD!P1067*BD!AC1067</f>
        <v>0</v>
      </c>
      <c r="AX1067" s="90">
        <f>BD!V1067*BD!AC1067</f>
        <v>0</v>
      </c>
      <c r="AY1067" s="90">
        <f>IF(BD!AN1067="","",BD!AN1067*BD!AC1067)</f>
      </c>
      <c r="AZ1067" s="75" t="s">
        <v>123</v>
      </c>
      <c r="BA1067" s="75" t="s">
        <v>124</v>
      </c>
      <c r="BB1067" s="75">
        <v>1</v>
      </c>
      <c r="BC1067" s="75" t="s">
        <v>125</v>
      </c>
      <c r="BD1067" s="104"/>
      <c r="BE1067" s="104"/>
      <c r="BF1067" s="101"/>
      <c r="BG1067" s="101"/>
      <c r="BH1067" s="101"/>
      <c r="BI1067" s="101"/>
      <c r="BJ1067" s="101"/>
      <c r="BK1067" s="101"/>
      <c r="BL1067" s="101"/>
      <c r="BM1067" s="101"/>
      <c r="BN1067" s="101"/>
      <c r="BO1067" s="103"/>
      <c r="BP1067" s="101"/>
      <c r="BQ1067" s="101"/>
      <c r="BR1067" s="101"/>
      <c r="BS1067" s="101"/>
      <c r="BT1067" s="101"/>
      <c r="BU1067" s="101"/>
      <c r="BV1067" s="101"/>
      <c r="BW1067" s="101"/>
      <c r="BX1067" s="101"/>
      <c r="BY1067" s="101"/>
      <c r="BZ1067" s="101"/>
      <c r="CA1067" s="101"/>
      <c r="CB1067" s="101"/>
      <c r="CC1067" s="101"/>
      <c r="CD1067" s="101"/>
      <c r="CE1067" s="101"/>
      <c r="CF1067" s="101"/>
      <c r="CG1067" s="37" t="e">
        <f>VLOOKUP(Table_1[[#This Row],[EAN]],'[1]Planilha1'!$E:$R,13,0)</f>
        <v>#N/A</v>
      </c>
      <c r="CI1067" s="188">
        <f>IF(Table_1[[#This Row],[STATUS MERCADO]]="GO",Table_1[[#This Row],[M. BRUTA TOTAL]],0)</f>
        <v>0</v>
      </c>
      <c r="CJ1067" s="188">
        <f>IF(Table_1[[#This Row],[STATUS MERCADO]]="GO",Table_1[[#This Row],[PV UNIT. REALIZADO]]*Table_1[[#This Row],[QUANTIDADE]],0)</f>
        <v>0</v>
      </c>
    </row>
    <row r="1068" ht="15" hidden="1">
      <c r="A1068" s="7"/>
      <c r="B1068" s="84" t="s">
        <v>79</v>
      </c>
      <c r="C1068" s="75">
        <v>221306</v>
      </c>
      <c r="D1068" s="75">
        <v>12432846</v>
      </c>
      <c r="E1068" s="85">
        <v>7891000069455</v>
      </c>
      <c r="F1068" s="86" t="s">
        <v>859</v>
      </c>
      <c r="G1068" s="75" t="s">
        <v>24</v>
      </c>
      <c r="H1068" s="75">
        <v>570</v>
      </c>
      <c r="I1068" s="87" t="s">
        <v>768</v>
      </c>
      <c r="J1068" s="75" t="s">
        <v>121</v>
      </c>
      <c r="K1068" s="88" t="s">
        <v>84</v>
      </c>
      <c r="L1068" s="88">
        <v>1</v>
      </c>
      <c r="M1068" s="88">
        <v>0</v>
      </c>
      <c r="N1068" s="75" t="s">
        <v>85</v>
      </c>
      <c r="O1068" s="75" t="s">
        <v>122</v>
      </c>
      <c r="P1068" s="89"/>
      <c r="Q1068" s="90">
        <f>(17/100+7.6/100+1.65/100)*P1068</f>
        <v>0</v>
      </c>
      <c r="R1068" s="90"/>
      <c r="S1068" s="90"/>
      <c r="T1068" s="90"/>
      <c r="U1068" s="90"/>
      <c r="V1068" s="90">
        <f>+P1068-Q1068+R1068+S1068+T1068+U1068</f>
        <v>0</v>
      </c>
      <c r="W1068" s="91">
        <f>(1.02/100)</f>
        <v>1.02E-2</v>
      </c>
      <c r="X1068" s="91">
        <v>4.8E-3</v>
      </c>
      <c r="Y1068" s="91">
        <v>0.17</v>
      </c>
      <c r="Z1068" s="91">
        <v>1.65E-2</v>
      </c>
      <c r="AA1068" s="91">
        <v>7.6E-2</v>
      </c>
      <c r="AB1068" s="91">
        <f>SUM(W1068:AA1068)</f>
        <v>0.2775</v>
      </c>
      <c r="AC1068" s="75">
        <v>1</v>
      </c>
      <c r="AD1068" s="92">
        <f>IF(AL1068="","",+AC1068*AL1068)</f>
      </c>
      <c r="AE1068" s="93">
        <f>IF(AL1068="","",+AL1068*AB1068)</f>
      </c>
      <c r="AF1068" s="92">
        <f>IF(AL1068="","",+AL1068-AE1068)</f>
      </c>
      <c r="AG1068" s="93">
        <f>+V1068</f>
        <v>0</v>
      </c>
      <c r="AH1068" s="92">
        <f>IF(AF1068="","",+AF1068-AG1068)</f>
      </c>
      <c r="AI1068" s="92">
        <f>IF(AH1068="","",+AH1068*AC1068)</f>
      </c>
      <c r="AJ1068" s="93"/>
      <c r="AK1068" s="94">
        <v>0.33</v>
      </c>
      <c r="AL1068" s="93">
        <f>IF(V1068=0,"",V1068/(1-AB1068-AK1068))</f>
      </c>
      <c r="AM1068" s="95">
        <v>0.33</v>
      </c>
      <c r="AN1068" s="93">
        <f>IF(V1068=0,"",V1068/(1-AB1068-AM1068))</f>
      </c>
      <c r="AO1068" s="96">
        <v>1.2</v>
      </c>
      <c r="AP1068" s="93">
        <f>IF(BD!AJ1068="","",BD!AJ1068*BD!AO1068)</f>
      </c>
      <c r="AQ1068" s="91">
        <f>BD!AM1068/BD!AK1068-1</f>
        <v>0</v>
      </c>
      <c r="AR1068" s="91">
        <f>IF(BD!AN1068="","",IF(BD!AJ1068="","",BD!AN1068/BD!AJ1068-1))</f>
      </c>
      <c r="AS1068" s="91">
        <f>IF(BD!AN1068="","",IF(BD!AN1068&lt;BD!AL1068,"ABAIXO DA META","DENTRO DA META"))</f>
      </c>
      <c r="AT1068" s="91" t="str">
        <f>IF(BD!AJ1068="","EM ANÁLISE",IF(BD!AP1068&gt;=BD!AN1068,"GO", "NO GO"))</f>
        <v>EM ANÁLISE</v>
      </c>
      <c r="AU1068" s="97">
        <f>IF(AN1068="","",+BD!$AN1068-AJ1068)</f>
      </c>
      <c r="AV1068" s="98"/>
      <c r="AW1068" s="90">
        <f>BD!P1068*BD!AC1068</f>
        <v>0</v>
      </c>
      <c r="AX1068" s="90">
        <f>BD!V1068*BD!AC1068</f>
        <v>0</v>
      </c>
      <c r="AY1068" s="90">
        <f>IF(BD!AN1068="","",BD!AN1068*BD!AC1068)</f>
      </c>
      <c r="AZ1068" s="75" t="s">
        <v>123</v>
      </c>
      <c r="BA1068" s="75" t="s">
        <v>124</v>
      </c>
      <c r="BB1068" s="75">
        <v>1</v>
      </c>
      <c r="BC1068" s="75" t="s">
        <v>125</v>
      </c>
      <c r="BD1068" s="104"/>
      <c r="BE1068" s="104"/>
      <c r="BF1068" s="101"/>
      <c r="BG1068" s="101"/>
      <c r="BH1068" s="101"/>
      <c r="BI1068" s="101"/>
      <c r="BJ1068" s="101"/>
      <c r="BK1068" s="101"/>
      <c r="BL1068" s="101"/>
      <c r="BM1068" s="101"/>
      <c r="BN1068" s="101"/>
      <c r="BO1068" s="103"/>
      <c r="BP1068" s="101"/>
      <c r="BQ1068" s="101"/>
      <c r="BR1068" s="101"/>
      <c r="BS1068" s="101"/>
      <c r="BT1068" s="101"/>
      <c r="BU1068" s="101"/>
      <c r="BV1068" s="101"/>
      <c r="BW1068" s="101"/>
      <c r="BX1068" s="101"/>
      <c r="BY1068" s="101"/>
      <c r="BZ1068" s="101"/>
      <c r="CA1068" s="101"/>
      <c r="CB1068" s="101"/>
      <c r="CC1068" s="101"/>
      <c r="CD1068" s="101"/>
      <c r="CE1068" s="101"/>
      <c r="CF1068" s="101"/>
      <c r="CG1068" s="37" t="e">
        <f>VLOOKUP(Table_1[[#This Row],[EAN]],'[1]Planilha1'!$E:$R,13,0)</f>
        <v>#N/A</v>
      </c>
      <c r="CI1068" s="188">
        <f>IF(Table_1[[#This Row],[STATUS MERCADO]]="GO",Table_1[[#This Row],[M. BRUTA TOTAL]],0)</f>
        <v>0</v>
      </c>
      <c r="CJ1068" s="188">
        <f>IF(Table_1[[#This Row],[STATUS MERCADO]]="GO",Table_1[[#This Row],[PV UNIT. REALIZADO]]*Table_1[[#This Row],[QUANTIDADE]],0)</f>
        <v>0</v>
      </c>
    </row>
    <row r="1069" ht="15" hidden="1">
      <c r="A1069" s="7"/>
      <c r="B1069" s="84" t="s">
        <v>79</v>
      </c>
      <c r="C1069" s="75">
        <v>221307</v>
      </c>
      <c r="D1069" s="75">
        <v>12432727</v>
      </c>
      <c r="E1069" s="85">
        <v>7891000069462</v>
      </c>
      <c r="F1069" s="86" t="s">
        <v>860</v>
      </c>
      <c r="G1069" s="75" t="s">
        <v>24</v>
      </c>
      <c r="H1069" s="75">
        <v>570</v>
      </c>
      <c r="I1069" s="87" t="s">
        <v>768</v>
      </c>
      <c r="J1069" s="75" t="s">
        <v>121</v>
      </c>
      <c r="K1069" s="88" t="s">
        <v>84</v>
      </c>
      <c r="L1069" s="88">
        <v>1</v>
      </c>
      <c r="M1069" s="88">
        <v>0</v>
      </c>
      <c r="N1069" s="75" t="s">
        <v>85</v>
      </c>
      <c r="O1069" s="75" t="s">
        <v>122</v>
      </c>
      <c r="P1069" s="89"/>
      <c r="Q1069" s="90">
        <f>(17/100+7.6/100+1.65/100)*P1069</f>
        <v>0</v>
      </c>
      <c r="R1069" s="90"/>
      <c r="S1069" s="90"/>
      <c r="T1069" s="90"/>
      <c r="U1069" s="90"/>
      <c r="V1069" s="90">
        <f>+P1069-Q1069+R1069+S1069+T1069+U1069</f>
        <v>0</v>
      </c>
      <c r="W1069" s="91">
        <f>(1.02/100)</f>
        <v>1.02E-2</v>
      </c>
      <c r="X1069" s="91">
        <v>4.8E-3</v>
      </c>
      <c r="Y1069" s="91">
        <v>0.17</v>
      </c>
      <c r="Z1069" s="91">
        <v>1.65E-2</v>
      </c>
      <c r="AA1069" s="91">
        <v>7.6E-2</v>
      </c>
      <c r="AB1069" s="91">
        <f>SUM(W1069:AA1069)</f>
        <v>0.2775</v>
      </c>
      <c r="AC1069" s="75">
        <v>1</v>
      </c>
      <c r="AD1069" s="92">
        <f>IF(AL1069="","",+AC1069*AL1069)</f>
      </c>
      <c r="AE1069" s="93">
        <f>IF(AL1069="","",+AL1069*AB1069)</f>
      </c>
      <c r="AF1069" s="92">
        <f>IF(AL1069="","",+AL1069-AE1069)</f>
      </c>
      <c r="AG1069" s="93">
        <f>+V1069</f>
        <v>0</v>
      </c>
      <c r="AH1069" s="92">
        <f>IF(AF1069="","",+AF1069-AG1069)</f>
      </c>
      <c r="AI1069" s="92">
        <f>IF(AH1069="","",+AH1069*AC1069)</f>
      </c>
      <c r="AJ1069" s="93"/>
      <c r="AK1069" s="94">
        <v>0.33</v>
      </c>
      <c r="AL1069" s="93">
        <f>IF(V1069=0,"",V1069/(1-AB1069-AK1069))</f>
      </c>
      <c r="AM1069" s="95">
        <v>0.33</v>
      </c>
      <c r="AN1069" s="93">
        <f>IF(V1069=0,"",V1069/(1-AB1069-AM1069))</f>
      </c>
      <c r="AO1069" s="96">
        <v>1.2</v>
      </c>
      <c r="AP1069" s="93">
        <f>IF(BD!AJ1069="","",BD!AJ1069*BD!AO1069)</f>
      </c>
      <c r="AQ1069" s="91">
        <f>BD!AM1069/BD!AK1069-1</f>
        <v>0</v>
      </c>
      <c r="AR1069" s="91">
        <f>IF(BD!AN1069="","",IF(BD!AJ1069="","",BD!AN1069/BD!AJ1069-1))</f>
      </c>
      <c r="AS1069" s="91">
        <f>IF(BD!AN1069="","",IF(BD!AN1069&lt;BD!AL1069,"ABAIXO DA META","DENTRO DA META"))</f>
      </c>
      <c r="AT1069" s="91" t="str">
        <f>IF(BD!AJ1069="","EM ANÁLISE",IF(BD!AP1069&gt;=BD!AN1069,"GO", "NO GO"))</f>
        <v>EM ANÁLISE</v>
      </c>
      <c r="AU1069" s="97">
        <f>IF(AN1069="","",+BD!$AN1069-AJ1069)</f>
      </c>
      <c r="AV1069" s="98"/>
      <c r="AW1069" s="90">
        <f>BD!P1069*BD!AC1069</f>
        <v>0</v>
      </c>
      <c r="AX1069" s="90">
        <f>BD!V1069*BD!AC1069</f>
        <v>0</v>
      </c>
      <c r="AY1069" s="90">
        <f>IF(BD!AN1069="","",BD!AN1069*BD!AC1069)</f>
      </c>
      <c r="AZ1069" s="75" t="s">
        <v>123</v>
      </c>
      <c r="BA1069" s="75" t="s">
        <v>124</v>
      </c>
      <c r="BB1069" s="75">
        <v>1</v>
      </c>
      <c r="BC1069" s="75" t="s">
        <v>125</v>
      </c>
      <c r="BD1069" s="104"/>
      <c r="BE1069" s="104"/>
      <c r="BF1069" s="101"/>
      <c r="BG1069" s="101"/>
      <c r="BH1069" s="101"/>
      <c r="BI1069" s="101"/>
      <c r="BJ1069" s="101"/>
      <c r="BK1069" s="101"/>
      <c r="BL1069" s="101"/>
      <c r="BM1069" s="101"/>
      <c r="BN1069" s="101"/>
      <c r="BO1069" s="103"/>
      <c r="BP1069" s="101"/>
      <c r="BQ1069" s="101"/>
      <c r="BR1069" s="101"/>
      <c r="BS1069" s="101"/>
      <c r="BT1069" s="101"/>
      <c r="BU1069" s="101"/>
      <c r="BV1069" s="101"/>
      <c r="BW1069" s="101"/>
      <c r="BX1069" s="101"/>
      <c r="BY1069" s="101"/>
      <c r="BZ1069" s="101"/>
      <c r="CA1069" s="101"/>
      <c r="CB1069" s="101"/>
      <c r="CC1069" s="101"/>
      <c r="CD1069" s="101"/>
      <c r="CE1069" s="101"/>
      <c r="CF1069" s="101"/>
      <c r="CG1069" s="37" t="e">
        <f>VLOOKUP(Table_1[[#This Row],[EAN]],'[1]Planilha1'!$E:$R,13,0)</f>
        <v>#N/A</v>
      </c>
      <c r="CI1069" s="188">
        <f>IF(Table_1[[#This Row],[STATUS MERCADO]]="GO",Table_1[[#This Row],[M. BRUTA TOTAL]],0)</f>
        <v>0</v>
      </c>
      <c r="CJ1069" s="188">
        <f>IF(Table_1[[#This Row],[STATUS MERCADO]]="GO",Table_1[[#This Row],[PV UNIT. REALIZADO]]*Table_1[[#This Row],[QUANTIDADE]],0)</f>
        <v>0</v>
      </c>
    </row>
    <row r="1070" ht="15" hidden="1">
      <c r="A1070" s="7"/>
      <c r="B1070" s="84" t="s">
        <v>79</v>
      </c>
      <c r="C1070" s="75">
        <v>221308</v>
      </c>
      <c r="D1070" s="75">
        <v>12434667</v>
      </c>
      <c r="E1070" s="85">
        <v>7891000069714</v>
      </c>
      <c r="F1070" s="86" t="s">
        <v>861</v>
      </c>
      <c r="G1070" s="75" t="s">
        <v>24</v>
      </c>
      <c r="H1070" s="75">
        <v>570</v>
      </c>
      <c r="I1070" s="87" t="s">
        <v>768</v>
      </c>
      <c r="J1070" s="75" t="s">
        <v>101</v>
      </c>
      <c r="K1070" s="88" t="s">
        <v>84</v>
      </c>
      <c r="L1070" s="88">
        <v>10</v>
      </c>
      <c r="M1070" s="88">
        <v>0</v>
      </c>
      <c r="N1070" s="75" t="s">
        <v>85</v>
      </c>
      <c r="O1070" s="75" t="s">
        <v>122</v>
      </c>
      <c r="P1070" s="89"/>
      <c r="Q1070" s="90">
        <f>(17/100+7.6/100+1.65/100)*P1070</f>
        <v>0</v>
      </c>
      <c r="R1070" s="90"/>
      <c r="S1070" s="90"/>
      <c r="T1070" s="90"/>
      <c r="U1070" s="90"/>
      <c r="V1070" s="90">
        <f>+P1070-Q1070+R1070+S1070+T1070+U1070</f>
        <v>0</v>
      </c>
      <c r="W1070" s="91">
        <f>(1.02/100)</f>
        <v>1.02E-2</v>
      </c>
      <c r="X1070" s="91">
        <v>4.8E-3</v>
      </c>
      <c r="Y1070" s="91">
        <v>0.17</v>
      </c>
      <c r="Z1070" s="91">
        <v>1.65E-2</v>
      </c>
      <c r="AA1070" s="91">
        <v>7.6E-2</v>
      </c>
      <c r="AB1070" s="91">
        <f>SUM(W1070:AA1070)</f>
        <v>0.2775</v>
      </c>
      <c r="AC1070" s="75">
        <v>10</v>
      </c>
      <c r="AD1070" s="92">
        <f>IF(AL1070="","",+AC1070*AL1070)</f>
      </c>
      <c r="AE1070" s="93">
        <f>IF(AL1070="","",+AL1070*AB1070)</f>
      </c>
      <c r="AF1070" s="92">
        <f>IF(AL1070="","",+AL1070-AE1070)</f>
      </c>
      <c r="AG1070" s="93">
        <f>+V1070</f>
        <v>0</v>
      </c>
      <c r="AH1070" s="92">
        <f>IF(AF1070="","",+AF1070-AG1070)</f>
      </c>
      <c r="AI1070" s="92">
        <f>IF(AH1070="","",+AH1070*AC1070)</f>
      </c>
      <c r="AJ1070" s="93"/>
      <c r="AK1070" s="94">
        <v>0.33</v>
      </c>
      <c r="AL1070" s="93">
        <f>IF(V1070=0,"",V1070/(1-AB1070-AK1070))</f>
      </c>
      <c r="AM1070" s="95">
        <v>0.33</v>
      </c>
      <c r="AN1070" s="93">
        <f>IF(V1070=0,"",V1070/(1-AB1070-AM1070))</f>
      </c>
      <c r="AO1070" s="96">
        <v>1.2</v>
      </c>
      <c r="AP1070" s="93">
        <f>IF(BD!AJ1070="","",BD!AJ1070*BD!AO1070)</f>
      </c>
      <c r="AQ1070" s="91">
        <f>BD!AM1070/BD!AK1070-1</f>
        <v>0</v>
      </c>
      <c r="AR1070" s="91">
        <f>IF(BD!AN1070="","",IF(BD!AJ1070="","",BD!AN1070/BD!AJ1070-1))</f>
      </c>
      <c r="AS1070" s="91">
        <f>IF(BD!AN1070="","",IF(BD!AN1070&lt;BD!AL1070,"ABAIXO DA META","DENTRO DA META"))</f>
      </c>
      <c r="AT1070" s="91" t="str">
        <f>IF(BD!AJ1070="","EM ANÁLISE",IF(BD!AP1070&gt;=BD!AN1070,"GO", "NO GO"))</f>
        <v>EM ANÁLISE</v>
      </c>
      <c r="AU1070" s="97">
        <f>IF(AN1070="","",+BD!$AN1070-AJ1070)</f>
      </c>
      <c r="AV1070" s="98"/>
      <c r="AW1070" s="90">
        <f>BD!P1070*BD!AC1070</f>
        <v>0</v>
      </c>
      <c r="AX1070" s="90">
        <f>BD!V1070*BD!AC1070</f>
        <v>0</v>
      </c>
      <c r="AY1070" s="90">
        <f>IF(BD!AN1070="","",BD!AN1070*BD!AC1070)</f>
      </c>
      <c r="AZ1070" s="75" t="s">
        <v>123</v>
      </c>
      <c r="BA1070" s="75" t="s">
        <v>124</v>
      </c>
      <c r="BB1070" s="75">
        <v>1</v>
      </c>
      <c r="BC1070" s="75" t="s">
        <v>125</v>
      </c>
      <c r="BD1070" s="104"/>
      <c r="BE1070" s="104"/>
      <c r="BF1070" s="101"/>
      <c r="BG1070" s="101"/>
      <c r="BH1070" s="101"/>
      <c r="BI1070" s="101"/>
      <c r="BJ1070" s="101"/>
      <c r="BK1070" s="101"/>
      <c r="BL1070" s="101"/>
      <c r="BM1070" s="101"/>
      <c r="BN1070" s="101"/>
      <c r="BO1070" s="103"/>
      <c r="BP1070" s="101"/>
      <c r="BQ1070" s="101"/>
      <c r="BR1070" s="101"/>
      <c r="BS1070" s="101"/>
      <c r="BT1070" s="101"/>
      <c r="BU1070" s="101"/>
      <c r="BV1070" s="101"/>
      <c r="BW1070" s="101"/>
      <c r="BX1070" s="101"/>
      <c r="BY1070" s="101"/>
      <c r="BZ1070" s="101"/>
      <c r="CA1070" s="101"/>
      <c r="CB1070" s="101"/>
      <c r="CC1070" s="101"/>
      <c r="CD1070" s="101"/>
      <c r="CE1070" s="101"/>
      <c r="CF1070" s="101"/>
      <c r="CG1070" s="37" t="e">
        <f>VLOOKUP(Table_1[[#This Row],[EAN]],'[1]Planilha1'!$E:$R,13,0)</f>
        <v>#N/A</v>
      </c>
      <c r="CI1070" s="188">
        <f>IF(Table_1[[#This Row],[STATUS MERCADO]]="GO",Table_1[[#This Row],[M. BRUTA TOTAL]],0)</f>
        <v>0</v>
      </c>
      <c r="CJ1070" s="188">
        <f>IF(Table_1[[#This Row],[STATUS MERCADO]]="GO",Table_1[[#This Row],[PV UNIT. REALIZADO]]*Table_1[[#This Row],[QUANTIDADE]],0)</f>
        <v>0</v>
      </c>
    </row>
    <row r="1071" ht="15" hidden="1">
      <c r="A1071" s="7"/>
      <c r="B1071" s="84" t="s">
        <v>79</v>
      </c>
      <c r="C1071" s="75">
        <v>221309</v>
      </c>
      <c r="D1071" s="75">
        <v>12455124</v>
      </c>
      <c r="E1071" s="85">
        <v>7891000322123</v>
      </c>
      <c r="F1071" s="86" t="s">
        <v>862</v>
      </c>
      <c r="G1071" s="75" t="s">
        <v>24</v>
      </c>
      <c r="H1071" s="75">
        <v>1520</v>
      </c>
      <c r="I1071" s="87" t="s">
        <v>761</v>
      </c>
      <c r="J1071" s="75" t="s">
        <v>101</v>
      </c>
      <c r="K1071" s="88" t="s">
        <v>84</v>
      </c>
      <c r="L1071" s="88">
        <v>6</v>
      </c>
      <c r="M1071" s="88">
        <v>0</v>
      </c>
      <c r="N1071" s="75" t="s">
        <v>85</v>
      </c>
      <c r="O1071" s="75" t="s">
        <v>122</v>
      </c>
      <c r="P1071" s="89"/>
      <c r="Q1071" s="90">
        <f>(17/100+7.6/100+1.65/100)*P1071</f>
        <v>0</v>
      </c>
      <c r="R1071" s="90"/>
      <c r="S1071" s="90"/>
      <c r="T1071" s="90"/>
      <c r="U1071" s="90"/>
      <c r="V1071" s="90">
        <f>+P1071-Q1071+R1071+S1071+T1071+U1071</f>
        <v>0</v>
      </c>
      <c r="W1071" s="91">
        <f>(1.02/100)</f>
        <v>1.02E-2</v>
      </c>
      <c r="X1071" s="91">
        <v>4.8E-3</v>
      </c>
      <c r="Y1071" s="91">
        <v>0.17</v>
      </c>
      <c r="Z1071" s="91">
        <v>1.65E-2</v>
      </c>
      <c r="AA1071" s="91">
        <v>7.6E-2</v>
      </c>
      <c r="AB1071" s="91">
        <f>SUM(W1071:AA1071)</f>
        <v>0.2775</v>
      </c>
      <c r="AC1071" s="75">
        <v>6</v>
      </c>
      <c r="AD1071" s="92">
        <f>IF(AL1071="","",+AC1071*AL1071)</f>
      </c>
      <c r="AE1071" s="93">
        <f>IF(AL1071="","",+AL1071*AB1071)</f>
      </c>
      <c r="AF1071" s="92">
        <f>IF(AL1071="","",+AL1071-AE1071)</f>
      </c>
      <c r="AG1071" s="93">
        <f>+V1071</f>
        <v>0</v>
      </c>
      <c r="AH1071" s="92">
        <f>IF(AF1071="","",+AF1071-AG1071)</f>
      </c>
      <c r="AI1071" s="92">
        <f>IF(AH1071="","",+AH1071*AC1071)</f>
      </c>
      <c r="AJ1071" s="93"/>
      <c r="AK1071" s="94">
        <v>0.33</v>
      </c>
      <c r="AL1071" s="93">
        <f>IF(V1071=0,"",V1071/(1-AB1071-AK1071))</f>
      </c>
      <c r="AM1071" s="95">
        <v>0.33</v>
      </c>
      <c r="AN1071" s="93">
        <f>IF(V1071=0,"",V1071/(1-AB1071-AM1071))</f>
      </c>
      <c r="AO1071" s="96">
        <v>1.2</v>
      </c>
      <c r="AP1071" s="93">
        <f>IF(BD!AJ1071="","",BD!AJ1071*BD!AO1071)</f>
      </c>
      <c r="AQ1071" s="91">
        <f>BD!AM1071/BD!AK1071-1</f>
        <v>0</v>
      </c>
      <c r="AR1071" s="91">
        <f>IF(BD!AN1071="","",IF(BD!AJ1071="","",BD!AN1071/BD!AJ1071-1))</f>
      </c>
      <c r="AS1071" s="91">
        <f>IF(BD!AN1071="","",IF(BD!AN1071&lt;BD!AL1071,"ABAIXO DA META","DENTRO DA META"))</f>
      </c>
      <c r="AT1071" s="91" t="str">
        <f>IF(BD!AJ1071="","EM ANÁLISE",IF(BD!AP1071&gt;=BD!AN1071,"GO", "NO GO"))</f>
        <v>EM ANÁLISE</v>
      </c>
      <c r="AU1071" s="97">
        <f>IF(AN1071="","",+BD!$AN1071-AJ1071)</f>
      </c>
      <c r="AV1071" s="98"/>
      <c r="AW1071" s="90">
        <f>BD!P1071*BD!AC1071</f>
        <v>0</v>
      </c>
      <c r="AX1071" s="90">
        <f>BD!V1071*BD!AC1071</f>
        <v>0</v>
      </c>
      <c r="AY1071" s="90">
        <f>IF(BD!AN1071="","",BD!AN1071*BD!AC1071)</f>
      </c>
      <c r="AZ1071" s="75" t="s">
        <v>123</v>
      </c>
      <c r="BA1071" s="75" t="s">
        <v>124</v>
      </c>
      <c r="BB1071" s="75">
        <v>1</v>
      </c>
      <c r="BC1071" s="75" t="s">
        <v>125</v>
      </c>
      <c r="BD1071" s="104"/>
      <c r="BE1071" s="104"/>
      <c r="BF1071" s="101"/>
      <c r="BG1071" s="101"/>
      <c r="BH1071" s="101"/>
      <c r="BI1071" s="101"/>
      <c r="BJ1071" s="101"/>
      <c r="BK1071" s="101"/>
      <c r="BL1071" s="101"/>
      <c r="BM1071" s="101"/>
      <c r="BN1071" s="101"/>
      <c r="BO1071" s="103"/>
      <c r="BP1071" s="101"/>
      <c r="BQ1071" s="101"/>
      <c r="BR1071" s="101"/>
      <c r="BS1071" s="101"/>
      <c r="BT1071" s="101"/>
      <c r="BU1071" s="101"/>
      <c r="BV1071" s="101"/>
      <c r="BW1071" s="101"/>
      <c r="BX1071" s="101"/>
      <c r="BY1071" s="101"/>
      <c r="BZ1071" s="101"/>
      <c r="CA1071" s="101"/>
      <c r="CB1071" s="101"/>
      <c r="CC1071" s="101"/>
      <c r="CD1071" s="101"/>
      <c r="CE1071" s="101"/>
      <c r="CF1071" s="101"/>
      <c r="CG1071" s="37" t="e">
        <f>VLOOKUP(Table_1[[#This Row],[EAN]],'[1]Planilha1'!$E:$R,13,0)</f>
        <v>#N/A</v>
      </c>
      <c r="CI1071" s="188">
        <f>IF(Table_1[[#This Row],[STATUS MERCADO]]="GO",Table_1[[#This Row],[M. BRUTA TOTAL]],0)</f>
        <v>0</v>
      </c>
      <c r="CJ1071" s="188">
        <f>IF(Table_1[[#This Row],[STATUS MERCADO]]="GO",Table_1[[#This Row],[PV UNIT. REALIZADO]]*Table_1[[#This Row],[QUANTIDADE]],0)</f>
        <v>0</v>
      </c>
    </row>
    <row r="1072" ht="15" hidden="1">
      <c r="A1072" s="7"/>
      <c r="B1072" s="84" t="s">
        <v>79</v>
      </c>
      <c r="C1072" s="75">
        <v>221310</v>
      </c>
      <c r="D1072" s="75">
        <v>12455107</v>
      </c>
      <c r="E1072" s="85">
        <v>7891000321966</v>
      </c>
      <c r="F1072" s="86" t="s">
        <v>863</v>
      </c>
      <c r="G1072" s="75" t="s">
        <v>24</v>
      </c>
      <c r="H1072" s="75">
        <v>1520</v>
      </c>
      <c r="I1072" s="87" t="s">
        <v>761</v>
      </c>
      <c r="J1072" s="75" t="s">
        <v>101</v>
      </c>
      <c r="K1072" s="88" t="s">
        <v>84</v>
      </c>
      <c r="L1072" s="88">
        <v>20</v>
      </c>
      <c r="M1072" s="88">
        <v>0</v>
      </c>
      <c r="N1072" s="75" t="s">
        <v>85</v>
      </c>
      <c r="O1072" s="75" t="s">
        <v>122</v>
      </c>
      <c r="P1072" s="89"/>
      <c r="Q1072" s="90">
        <f>(17/100+7.6/100+1.65/100)*P1072</f>
        <v>0</v>
      </c>
      <c r="R1072" s="90"/>
      <c r="S1072" s="90"/>
      <c r="T1072" s="90"/>
      <c r="U1072" s="90"/>
      <c r="V1072" s="90">
        <f>+P1072-Q1072+R1072+S1072+T1072+U1072</f>
        <v>0</v>
      </c>
      <c r="W1072" s="91">
        <f>(1.02/100)</f>
        <v>1.02E-2</v>
      </c>
      <c r="X1072" s="91">
        <v>4.8E-3</v>
      </c>
      <c r="Y1072" s="91">
        <v>0.17</v>
      </c>
      <c r="Z1072" s="91">
        <v>1.65E-2</v>
      </c>
      <c r="AA1072" s="91">
        <v>7.6E-2</v>
      </c>
      <c r="AB1072" s="91">
        <f>SUM(W1072:AA1072)</f>
        <v>0.2775</v>
      </c>
      <c r="AC1072" s="75">
        <v>20</v>
      </c>
      <c r="AD1072" s="92">
        <f>IF(AL1072="","",+AC1072*AL1072)</f>
      </c>
      <c r="AE1072" s="93">
        <f>IF(AL1072="","",+AL1072*AB1072)</f>
      </c>
      <c r="AF1072" s="92">
        <f>IF(AL1072="","",+AL1072-AE1072)</f>
      </c>
      <c r="AG1072" s="93">
        <f>+V1072</f>
        <v>0</v>
      </c>
      <c r="AH1072" s="92">
        <f>IF(AF1072="","",+AF1072-AG1072)</f>
      </c>
      <c r="AI1072" s="92">
        <f>IF(AH1072="","",+AH1072*AC1072)</f>
      </c>
      <c r="AJ1072" s="93"/>
      <c r="AK1072" s="94">
        <v>0.33</v>
      </c>
      <c r="AL1072" s="93">
        <f>IF(V1072=0,"",V1072/(1-AB1072-AK1072))</f>
      </c>
      <c r="AM1072" s="95">
        <v>0.33</v>
      </c>
      <c r="AN1072" s="93">
        <f>IF(V1072=0,"",V1072/(1-AB1072-AM1072))</f>
      </c>
      <c r="AO1072" s="96">
        <v>1.2</v>
      </c>
      <c r="AP1072" s="93">
        <f>IF(BD!AJ1072="","",BD!AJ1072*BD!AO1072)</f>
      </c>
      <c r="AQ1072" s="91">
        <f>BD!AM1072/BD!AK1072-1</f>
        <v>0</v>
      </c>
      <c r="AR1072" s="91">
        <f>IF(BD!AN1072="","",IF(BD!AJ1072="","",BD!AN1072/BD!AJ1072-1))</f>
      </c>
      <c r="AS1072" s="91">
        <f>IF(BD!AN1072="","",IF(BD!AN1072&lt;BD!AL1072,"ABAIXO DA META","DENTRO DA META"))</f>
      </c>
      <c r="AT1072" s="91" t="str">
        <f>IF(BD!AJ1072="","EM ANÁLISE",IF(BD!AP1072&gt;=BD!AN1072,"GO", "NO GO"))</f>
        <v>EM ANÁLISE</v>
      </c>
      <c r="AU1072" s="97">
        <f>IF(AN1072="","",+BD!$AN1072-AJ1072)</f>
      </c>
      <c r="AV1072" s="98"/>
      <c r="AW1072" s="90">
        <f>BD!P1072*BD!AC1072</f>
        <v>0</v>
      </c>
      <c r="AX1072" s="90">
        <f>BD!V1072*BD!AC1072</f>
        <v>0</v>
      </c>
      <c r="AY1072" s="90">
        <f>IF(BD!AN1072="","",BD!AN1072*BD!AC1072)</f>
      </c>
      <c r="AZ1072" s="75" t="s">
        <v>123</v>
      </c>
      <c r="BA1072" s="75" t="s">
        <v>124</v>
      </c>
      <c r="BB1072" s="75">
        <v>1</v>
      </c>
      <c r="BC1072" s="75" t="s">
        <v>125</v>
      </c>
      <c r="BD1072" s="104"/>
      <c r="BE1072" s="104"/>
      <c r="BF1072" s="101"/>
      <c r="BG1072" s="101"/>
      <c r="BH1072" s="101"/>
      <c r="BI1072" s="101"/>
      <c r="BJ1072" s="101"/>
      <c r="BK1072" s="101"/>
      <c r="BL1072" s="101"/>
      <c r="BM1072" s="101"/>
      <c r="BN1072" s="101"/>
      <c r="BO1072" s="103"/>
      <c r="BP1072" s="101"/>
      <c r="BQ1072" s="101"/>
      <c r="BR1072" s="101"/>
      <c r="BS1072" s="101"/>
      <c r="BT1072" s="101"/>
      <c r="BU1072" s="101"/>
      <c r="BV1072" s="101"/>
      <c r="BW1072" s="101"/>
      <c r="BX1072" s="101"/>
      <c r="BY1072" s="101"/>
      <c r="BZ1072" s="101"/>
      <c r="CA1072" s="101"/>
      <c r="CB1072" s="101"/>
      <c r="CC1072" s="101"/>
      <c r="CD1072" s="101"/>
      <c r="CE1072" s="101"/>
      <c r="CF1072" s="101"/>
      <c r="CG1072" s="37" t="e">
        <f>VLOOKUP(Table_1[[#This Row],[EAN]],'[1]Planilha1'!$E:$R,13,0)</f>
        <v>#N/A</v>
      </c>
      <c r="CI1072" s="188">
        <f>IF(Table_1[[#This Row],[STATUS MERCADO]]="GO",Table_1[[#This Row],[M. BRUTA TOTAL]],0)</f>
        <v>0</v>
      </c>
      <c r="CJ1072" s="188">
        <f>IF(Table_1[[#This Row],[STATUS MERCADO]]="GO",Table_1[[#This Row],[PV UNIT. REALIZADO]]*Table_1[[#This Row],[QUANTIDADE]],0)</f>
        <v>0</v>
      </c>
    </row>
    <row r="1073" ht="15" hidden="1">
      <c r="A1073" s="7"/>
      <c r="B1073" s="84" t="s">
        <v>79</v>
      </c>
      <c r="C1073" s="75">
        <v>221311</v>
      </c>
      <c r="D1073" s="75">
        <v>12460569</v>
      </c>
      <c r="E1073" s="85">
        <v>7891000326763</v>
      </c>
      <c r="F1073" s="86" t="s">
        <v>864</v>
      </c>
      <c r="G1073" s="75" t="s">
        <v>24</v>
      </c>
      <c r="H1073" s="75">
        <v>1520</v>
      </c>
      <c r="I1073" s="87" t="s">
        <v>761</v>
      </c>
      <c r="J1073" s="75" t="s">
        <v>101</v>
      </c>
      <c r="K1073" s="88" t="s">
        <v>84</v>
      </c>
      <c r="L1073" s="88">
        <v>1</v>
      </c>
      <c r="M1073" s="88">
        <v>0</v>
      </c>
      <c r="N1073" s="75" t="s">
        <v>85</v>
      </c>
      <c r="O1073" s="75" t="s">
        <v>122</v>
      </c>
      <c r="P1073" s="89"/>
      <c r="Q1073" s="90">
        <f>(17/100+7.6/100+1.65/100)*P1073</f>
        <v>0</v>
      </c>
      <c r="R1073" s="90"/>
      <c r="S1073" s="90"/>
      <c r="T1073" s="90"/>
      <c r="U1073" s="90"/>
      <c r="V1073" s="90">
        <f>+P1073-Q1073+R1073+S1073+T1073+U1073</f>
        <v>0</v>
      </c>
      <c r="W1073" s="91">
        <f>(1.02/100)</f>
        <v>1.02E-2</v>
      </c>
      <c r="X1073" s="91">
        <v>4.8E-3</v>
      </c>
      <c r="Y1073" s="91">
        <v>0.17</v>
      </c>
      <c r="Z1073" s="91">
        <v>1.65E-2</v>
      </c>
      <c r="AA1073" s="91">
        <v>7.6E-2</v>
      </c>
      <c r="AB1073" s="91">
        <f>SUM(W1073:AA1073)</f>
        <v>0.2775</v>
      </c>
      <c r="AC1073" s="75">
        <v>1</v>
      </c>
      <c r="AD1073" s="92">
        <f>IF(AL1073="","",+AC1073*AL1073)</f>
      </c>
      <c r="AE1073" s="93">
        <f>IF(AL1073="","",+AL1073*AB1073)</f>
      </c>
      <c r="AF1073" s="92">
        <f>IF(AL1073="","",+AL1073-AE1073)</f>
      </c>
      <c r="AG1073" s="93">
        <f>+V1073</f>
        <v>0</v>
      </c>
      <c r="AH1073" s="92">
        <f>IF(AF1073="","",+AF1073-AG1073)</f>
      </c>
      <c r="AI1073" s="92">
        <f>IF(AH1073="","",+AH1073*AC1073)</f>
      </c>
      <c r="AJ1073" s="93"/>
      <c r="AK1073" s="94">
        <v>0.33</v>
      </c>
      <c r="AL1073" s="93">
        <f>IF(V1073=0,"",V1073/(1-AB1073-AK1073))</f>
      </c>
      <c r="AM1073" s="95">
        <v>0.33</v>
      </c>
      <c r="AN1073" s="93">
        <f>IF(V1073=0,"",V1073/(1-AB1073-AM1073))</f>
      </c>
      <c r="AO1073" s="96">
        <v>1.2</v>
      </c>
      <c r="AP1073" s="93">
        <f>IF(BD!AJ1073="","",BD!AJ1073*BD!AO1073)</f>
      </c>
      <c r="AQ1073" s="91">
        <f>BD!AM1073/BD!AK1073-1</f>
        <v>0</v>
      </c>
      <c r="AR1073" s="91">
        <f>IF(BD!AN1073="","",IF(BD!AJ1073="","",BD!AN1073/BD!AJ1073-1))</f>
      </c>
      <c r="AS1073" s="91">
        <f>IF(BD!AN1073="","",IF(BD!AN1073&lt;BD!AL1073,"ABAIXO DA META","DENTRO DA META"))</f>
      </c>
      <c r="AT1073" s="91" t="str">
        <f>IF(BD!AJ1073="","EM ANÁLISE",IF(BD!AP1073&gt;=BD!AN1073,"GO", "NO GO"))</f>
        <v>EM ANÁLISE</v>
      </c>
      <c r="AU1073" s="97">
        <f>IF(AN1073="","",+BD!$AN1073-AJ1073)</f>
      </c>
      <c r="AV1073" s="98"/>
      <c r="AW1073" s="90">
        <f>BD!P1073*BD!AC1073</f>
        <v>0</v>
      </c>
      <c r="AX1073" s="90">
        <f>BD!V1073*BD!AC1073</f>
        <v>0</v>
      </c>
      <c r="AY1073" s="90">
        <f>IF(BD!AN1073="","",BD!AN1073*BD!AC1073)</f>
      </c>
      <c r="AZ1073" s="75" t="s">
        <v>123</v>
      </c>
      <c r="BA1073" s="75" t="s">
        <v>124</v>
      </c>
      <c r="BB1073" s="75">
        <v>1</v>
      </c>
      <c r="BC1073" s="75" t="s">
        <v>125</v>
      </c>
      <c r="BD1073" s="104"/>
      <c r="BE1073" s="104"/>
      <c r="BF1073" s="101"/>
      <c r="BG1073" s="101"/>
      <c r="BH1073" s="101"/>
      <c r="BI1073" s="101"/>
      <c r="BJ1073" s="101"/>
      <c r="BK1073" s="101"/>
      <c r="BL1073" s="101"/>
      <c r="BM1073" s="101"/>
      <c r="BN1073" s="101"/>
      <c r="BO1073" s="103"/>
      <c r="BP1073" s="101"/>
      <c r="BQ1073" s="101"/>
      <c r="BR1073" s="101"/>
      <c r="BS1073" s="101"/>
      <c r="BT1073" s="101"/>
      <c r="BU1073" s="101"/>
      <c r="BV1073" s="101"/>
      <c r="BW1073" s="101"/>
      <c r="BX1073" s="101"/>
      <c r="BY1073" s="101"/>
      <c r="BZ1073" s="101"/>
      <c r="CA1073" s="101"/>
      <c r="CB1073" s="101"/>
      <c r="CC1073" s="101"/>
      <c r="CD1073" s="101"/>
      <c r="CE1073" s="101"/>
      <c r="CF1073" s="101"/>
      <c r="CG1073" s="37" t="e">
        <f>VLOOKUP(Table_1[[#This Row],[EAN]],'[1]Planilha1'!$E:$R,13,0)</f>
        <v>#N/A</v>
      </c>
      <c r="CI1073" s="188">
        <f>IF(Table_1[[#This Row],[STATUS MERCADO]]="GO",Table_1[[#This Row],[M. BRUTA TOTAL]],0)</f>
        <v>0</v>
      </c>
      <c r="CJ1073" s="188">
        <f>IF(Table_1[[#This Row],[STATUS MERCADO]]="GO",Table_1[[#This Row],[PV UNIT. REALIZADO]]*Table_1[[#This Row],[QUANTIDADE]],0)</f>
        <v>0</v>
      </c>
    </row>
    <row r="1074" ht="15" hidden="1">
      <c r="A1074" s="7"/>
      <c r="B1074" s="84" t="s">
        <v>79</v>
      </c>
      <c r="C1074" s="75">
        <v>221312</v>
      </c>
      <c r="D1074" s="75">
        <v>12455130</v>
      </c>
      <c r="E1074" s="85">
        <v>7891000322086</v>
      </c>
      <c r="F1074" s="86" t="s">
        <v>865</v>
      </c>
      <c r="G1074" s="75" t="s">
        <v>24</v>
      </c>
      <c r="H1074" s="75">
        <v>1520</v>
      </c>
      <c r="I1074" s="87" t="s">
        <v>761</v>
      </c>
      <c r="J1074" s="75" t="s">
        <v>101</v>
      </c>
      <c r="K1074" s="88" t="s">
        <v>84</v>
      </c>
      <c r="L1074" s="88">
        <v>6</v>
      </c>
      <c r="M1074" s="88">
        <v>0</v>
      </c>
      <c r="N1074" s="75" t="s">
        <v>85</v>
      </c>
      <c r="O1074" s="75" t="s">
        <v>122</v>
      </c>
      <c r="P1074" s="89"/>
      <c r="Q1074" s="90">
        <f>(17/100+7.6/100+1.65/100)*P1074</f>
        <v>0</v>
      </c>
      <c r="R1074" s="90"/>
      <c r="S1074" s="90"/>
      <c r="T1074" s="90"/>
      <c r="U1074" s="90"/>
      <c r="V1074" s="90">
        <f>+P1074-Q1074+R1074+S1074+T1074+U1074</f>
        <v>0</v>
      </c>
      <c r="W1074" s="91">
        <f>(1.02/100)</f>
        <v>1.02E-2</v>
      </c>
      <c r="X1074" s="91">
        <v>4.8E-3</v>
      </c>
      <c r="Y1074" s="91">
        <v>0.17</v>
      </c>
      <c r="Z1074" s="91">
        <v>1.65E-2</v>
      </c>
      <c r="AA1074" s="91">
        <v>7.6E-2</v>
      </c>
      <c r="AB1074" s="91">
        <f>SUM(W1074:AA1074)</f>
        <v>0.2775</v>
      </c>
      <c r="AC1074" s="75">
        <v>6</v>
      </c>
      <c r="AD1074" s="92">
        <f>IF(AL1074="","",+AC1074*AL1074)</f>
      </c>
      <c r="AE1074" s="93">
        <f>IF(AL1074="","",+AL1074*AB1074)</f>
      </c>
      <c r="AF1074" s="92">
        <f>IF(AL1074="","",+AL1074-AE1074)</f>
      </c>
      <c r="AG1074" s="93">
        <f>+V1074</f>
        <v>0</v>
      </c>
      <c r="AH1074" s="92">
        <f>IF(AF1074="","",+AF1074-AG1074)</f>
      </c>
      <c r="AI1074" s="92">
        <f>IF(AH1074="","",+AH1074*AC1074)</f>
      </c>
      <c r="AJ1074" s="93"/>
      <c r="AK1074" s="94">
        <v>0.33</v>
      </c>
      <c r="AL1074" s="93">
        <f>IF(V1074=0,"",V1074/(1-AB1074-AK1074))</f>
      </c>
      <c r="AM1074" s="95">
        <v>0.33</v>
      </c>
      <c r="AN1074" s="93">
        <f>IF(V1074=0,"",V1074/(1-AB1074-AM1074))</f>
      </c>
      <c r="AO1074" s="96">
        <v>1.2</v>
      </c>
      <c r="AP1074" s="93">
        <f>IF(BD!AJ1074="","",BD!AJ1074*BD!AO1074)</f>
      </c>
      <c r="AQ1074" s="91">
        <f>BD!AM1074/BD!AK1074-1</f>
        <v>0</v>
      </c>
      <c r="AR1074" s="91">
        <f>IF(BD!AN1074="","",IF(BD!AJ1074="","",BD!AN1074/BD!AJ1074-1))</f>
      </c>
      <c r="AS1074" s="91">
        <f>IF(BD!AN1074="","",IF(BD!AN1074&lt;BD!AL1074,"ABAIXO DA META","DENTRO DA META"))</f>
      </c>
      <c r="AT1074" s="91" t="str">
        <f>IF(BD!AJ1074="","EM ANÁLISE",IF(BD!AP1074&gt;=BD!AN1074,"GO", "NO GO"))</f>
        <v>EM ANÁLISE</v>
      </c>
      <c r="AU1074" s="97">
        <f>IF(AN1074="","",+BD!$AN1074-AJ1074)</f>
      </c>
      <c r="AV1074" s="98"/>
      <c r="AW1074" s="90">
        <f>BD!P1074*BD!AC1074</f>
        <v>0</v>
      </c>
      <c r="AX1074" s="90">
        <f>BD!V1074*BD!AC1074</f>
        <v>0</v>
      </c>
      <c r="AY1074" s="90">
        <f>IF(BD!AN1074="","",BD!AN1074*BD!AC1074)</f>
      </c>
      <c r="AZ1074" s="75" t="s">
        <v>123</v>
      </c>
      <c r="BA1074" s="75" t="s">
        <v>124</v>
      </c>
      <c r="BB1074" s="75">
        <v>1</v>
      </c>
      <c r="BC1074" s="75" t="s">
        <v>125</v>
      </c>
      <c r="BD1074" s="104"/>
      <c r="BE1074" s="104"/>
      <c r="BF1074" s="101"/>
      <c r="BG1074" s="101"/>
      <c r="BH1074" s="101"/>
      <c r="BI1074" s="101"/>
      <c r="BJ1074" s="101"/>
      <c r="BK1074" s="101"/>
      <c r="BL1074" s="101"/>
      <c r="BM1074" s="101"/>
      <c r="BN1074" s="101"/>
      <c r="BO1074" s="103"/>
      <c r="BP1074" s="101"/>
      <c r="BQ1074" s="101"/>
      <c r="BR1074" s="101"/>
      <c r="BS1074" s="101"/>
      <c r="BT1074" s="101"/>
      <c r="BU1074" s="101"/>
      <c r="BV1074" s="101"/>
      <c r="BW1074" s="101"/>
      <c r="BX1074" s="101"/>
      <c r="BY1074" s="101"/>
      <c r="BZ1074" s="101"/>
      <c r="CA1074" s="101"/>
      <c r="CB1074" s="101"/>
      <c r="CC1074" s="101"/>
      <c r="CD1074" s="101"/>
      <c r="CE1074" s="101"/>
      <c r="CF1074" s="101"/>
      <c r="CG1074" s="37" t="e">
        <f>VLOOKUP(Table_1[[#This Row],[EAN]],'[1]Planilha1'!$E:$R,13,0)</f>
        <v>#N/A</v>
      </c>
      <c r="CI1074" s="188">
        <f>IF(Table_1[[#This Row],[STATUS MERCADO]]="GO",Table_1[[#This Row],[M. BRUTA TOTAL]],0)</f>
        <v>0</v>
      </c>
      <c r="CJ1074" s="188">
        <f>IF(Table_1[[#This Row],[STATUS MERCADO]]="GO",Table_1[[#This Row],[PV UNIT. REALIZADO]]*Table_1[[#This Row],[QUANTIDADE]],0)</f>
        <v>0</v>
      </c>
    </row>
    <row r="1075" ht="15" hidden="1">
      <c r="A1075" s="7"/>
      <c r="B1075" s="84" t="s">
        <v>79</v>
      </c>
      <c r="C1075" s="75">
        <v>221313</v>
      </c>
      <c r="D1075" s="75">
        <v>12455099</v>
      </c>
      <c r="E1075" s="85">
        <v>7891000321928</v>
      </c>
      <c r="F1075" s="86" t="s">
        <v>866</v>
      </c>
      <c r="G1075" s="75" t="s">
        <v>24</v>
      </c>
      <c r="H1075" s="75">
        <v>1520</v>
      </c>
      <c r="I1075" s="87" t="s">
        <v>761</v>
      </c>
      <c r="J1075" s="75" t="s">
        <v>101</v>
      </c>
      <c r="K1075" s="88" t="s">
        <v>84</v>
      </c>
      <c r="L1075" s="88">
        <v>20</v>
      </c>
      <c r="M1075" s="88">
        <v>0</v>
      </c>
      <c r="N1075" s="75" t="s">
        <v>85</v>
      </c>
      <c r="O1075" s="75" t="s">
        <v>122</v>
      </c>
      <c r="P1075" s="89"/>
      <c r="Q1075" s="90">
        <f>(17/100+7.6/100+1.65/100)*P1075</f>
        <v>0</v>
      </c>
      <c r="R1075" s="90"/>
      <c r="S1075" s="90"/>
      <c r="T1075" s="90"/>
      <c r="U1075" s="90"/>
      <c r="V1075" s="90">
        <f>+P1075-Q1075+R1075+S1075+T1075+U1075</f>
        <v>0</v>
      </c>
      <c r="W1075" s="91">
        <f>(1.02/100)</f>
        <v>1.02E-2</v>
      </c>
      <c r="X1075" s="91">
        <v>4.8E-3</v>
      </c>
      <c r="Y1075" s="91">
        <v>0.17</v>
      </c>
      <c r="Z1075" s="91">
        <v>1.65E-2</v>
      </c>
      <c r="AA1075" s="91">
        <v>7.6E-2</v>
      </c>
      <c r="AB1075" s="91">
        <f>SUM(W1075:AA1075)</f>
        <v>0.2775</v>
      </c>
      <c r="AC1075" s="75">
        <v>20</v>
      </c>
      <c r="AD1075" s="92">
        <f>IF(AL1075="","",+AC1075*AL1075)</f>
      </c>
      <c r="AE1075" s="93">
        <f>IF(AL1075="","",+AL1075*AB1075)</f>
      </c>
      <c r="AF1075" s="92">
        <f>IF(AL1075="","",+AL1075-AE1075)</f>
      </c>
      <c r="AG1075" s="93">
        <f>+V1075</f>
        <v>0</v>
      </c>
      <c r="AH1075" s="92">
        <f>IF(AF1075="","",+AF1075-AG1075)</f>
      </c>
      <c r="AI1075" s="92">
        <f>IF(AH1075="","",+AH1075*AC1075)</f>
      </c>
      <c r="AJ1075" s="93"/>
      <c r="AK1075" s="94">
        <v>0.33</v>
      </c>
      <c r="AL1075" s="93">
        <f>IF(V1075=0,"",V1075/(1-AB1075-AK1075))</f>
      </c>
      <c r="AM1075" s="95">
        <v>0.33</v>
      </c>
      <c r="AN1075" s="93">
        <f>IF(V1075=0,"",V1075/(1-AB1075-AM1075))</f>
      </c>
      <c r="AO1075" s="96">
        <v>1.2</v>
      </c>
      <c r="AP1075" s="93">
        <f>IF(BD!AJ1075="","",BD!AJ1075*BD!AO1075)</f>
      </c>
      <c r="AQ1075" s="91">
        <f>BD!AM1075/BD!AK1075-1</f>
        <v>0</v>
      </c>
      <c r="AR1075" s="91">
        <f>IF(BD!AN1075="","",IF(BD!AJ1075="","",BD!AN1075/BD!AJ1075-1))</f>
      </c>
      <c r="AS1075" s="91">
        <f>IF(BD!AN1075="","",IF(BD!AN1075&lt;BD!AL1075,"ABAIXO DA META","DENTRO DA META"))</f>
      </c>
      <c r="AT1075" s="91" t="str">
        <f>IF(BD!AJ1075="","EM ANÁLISE",IF(BD!AP1075&gt;=BD!AN1075,"GO", "NO GO"))</f>
        <v>EM ANÁLISE</v>
      </c>
      <c r="AU1075" s="97">
        <f>IF(AN1075="","",+BD!$AN1075-AJ1075)</f>
      </c>
      <c r="AV1075" s="98"/>
      <c r="AW1075" s="90">
        <f>BD!P1075*BD!AC1075</f>
        <v>0</v>
      </c>
      <c r="AX1075" s="90">
        <f>BD!V1075*BD!AC1075</f>
        <v>0</v>
      </c>
      <c r="AY1075" s="90">
        <f>IF(BD!AN1075="","",BD!AN1075*BD!AC1075)</f>
      </c>
      <c r="AZ1075" s="75" t="s">
        <v>123</v>
      </c>
      <c r="BA1075" s="75" t="s">
        <v>124</v>
      </c>
      <c r="BB1075" s="75">
        <v>1</v>
      </c>
      <c r="BC1075" s="75" t="s">
        <v>125</v>
      </c>
      <c r="BD1075" s="104"/>
      <c r="BE1075" s="104"/>
      <c r="BF1075" s="101"/>
      <c r="BG1075" s="101"/>
      <c r="BH1075" s="101"/>
      <c r="BI1075" s="101"/>
      <c r="BJ1075" s="101"/>
      <c r="BK1075" s="101"/>
      <c r="BL1075" s="101"/>
      <c r="BM1075" s="101"/>
      <c r="BN1075" s="101"/>
      <c r="BO1075" s="103"/>
      <c r="BP1075" s="101"/>
      <c r="BQ1075" s="101"/>
      <c r="BR1075" s="101"/>
      <c r="BS1075" s="101"/>
      <c r="BT1075" s="101"/>
      <c r="BU1075" s="101"/>
      <c r="BV1075" s="101"/>
      <c r="BW1075" s="101"/>
      <c r="BX1075" s="101"/>
      <c r="BY1075" s="101"/>
      <c r="BZ1075" s="101"/>
      <c r="CA1075" s="101"/>
      <c r="CB1075" s="101"/>
      <c r="CC1075" s="101"/>
      <c r="CD1075" s="101"/>
      <c r="CE1075" s="101"/>
      <c r="CF1075" s="101"/>
      <c r="CG1075" s="37" t="e">
        <f>VLOOKUP(Table_1[[#This Row],[EAN]],'[1]Planilha1'!$E:$R,13,0)</f>
        <v>#N/A</v>
      </c>
      <c r="CI1075" s="188">
        <f>IF(Table_1[[#This Row],[STATUS MERCADO]]="GO",Table_1[[#This Row],[M. BRUTA TOTAL]],0)</f>
        <v>0</v>
      </c>
      <c r="CJ1075" s="188">
        <f>IF(Table_1[[#This Row],[STATUS MERCADO]]="GO",Table_1[[#This Row],[PV UNIT. REALIZADO]]*Table_1[[#This Row],[QUANTIDADE]],0)</f>
        <v>0</v>
      </c>
    </row>
    <row r="1076" ht="15" hidden="1">
      <c r="A1076" s="7"/>
      <c r="B1076" s="84" t="s">
        <v>79</v>
      </c>
      <c r="C1076" s="75">
        <v>221314</v>
      </c>
      <c r="D1076" s="75">
        <v>12455123</v>
      </c>
      <c r="E1076" s="85">
        <v>7891000322000</v>
      </c>
      <c r="F1076" s="86" t="s">
        <v>867</v>
      </c>
      <c r="G1076" s="75" t="s">
        <v>24</v>
      </c>
      <c r="H1076" s="75">
        <v>1520</v>
      </c>
      <c r="I1076" s="87" t="s">
        <v>761</v>
      </c>
      <c r="J1076" s="75" t="s">
        <v>101</v>
      </c>
      <c r="K1076" s="88" t="s">
        <v>84</v>
      </c>
      <c r="L1076" s="88">
        <v>6</v>
      </c>
      <c r="M1076" s="88">
        <v>0</v>
      </c>
      <c r="N1076" s="75" t="s">
        <v>85</v>
      </c>
      <c r="O1076" s="75" t="s">
        <v>122</v>
      </c>
      <c r="P1076" s="89"/>
      <c r="Q1076" s="90">
        <f>(17/100+7.6/100+1.65/100)*P1076</f>
        <v>0</v>
      </c>
      <c r="R1076" s="90"/>
      <c r="S1076" s="90"/>
      <c r="T1076" s="90"/>
      <c r="U1076" s="90"/>
      <c r="V1076" s="90">
        <f>+P1076-Q1076+R1076+S1076+T1076+U1076</f>
        <v>0</v>
      </c>
      <c r="W1076" s="91">
        <f>(1.02/100)</f>
        <v>1.02E-2</v>
      </c>
      <c r="X1076" s="91">
        <v>4.8E-3</v>
      </c>
      <c r="Y1076" s="91">
        <v>0.17</v>
      </c>
      <c r="Z1076" s="91">
        <v>1.65E-2</v>
      </c>
      <c r="AA1076" s="91">
        <v>7.6E-2</v>
      </c>
      <c r="AB1076" s="91">
        <f>SUM(W1076:AA1076)</f>
        <v>0.2775</v>
      </c>
      <c r="AC1076" s="75">
        <v>6</v>
      </c>
      <c r="AD1076" s="92">
        <f>IF(AL1076="","",+AC1076*AL1076)</f>
      </c>
      <c r="AE1076" s="93">
        <f>IF(AL1076="","",+AL1076*AB1076)</f>
      </c>
      <c r="AF1076" s="92">
        <f>IF(AL1076="","",+AL1076-AE1076)</f>
      </c>
      <c r="AG1076" s="93">
        <f>+V1076</f>
        <v>0</v>
      </c>
      <c r="AH1076" s="92">
        <f>IF(AF1076="","",+AF1076-AG1076)</f>
      </c>
      <c r="AI1076" s="92">
        <f>IF(AH1076="","",+AH1076*AC1076)</f>
      </c>
      <c r="AJ1076" s="93"/>
      <c r="AK1076" s="94">
        <v>0.33</v>
      </c>
      <c r="AL1076" s="93">
        <f>IF(V1076=0,"",V1076/(1-AB1076-AK1076))</f>
      </c>
      <c r="AM1076" s="95">
        <v>0.33</v>
      </c>
      <c r="AN1076" s="93">
        <f>IF(V1076=0,"",V1076/(1-AB1076-AM1076))</f>
      </c>
      <c r="AO1076" s="96">
        <v>1.2</v>
      </c>
      <c r="AP1076" s="93">
        <f>IF(BD!AJ1076="","",BD!AJ1076*BD!AO1076)</f>
      </c>
      <c r="AQ1076" s="91">
        <f>BD!AM1076/BD!AK1076-1</f>
        <v>0</v>
      </c>
      <c r="AR1076" s="91">
        <f>IF(BD!AN1076="","",IF(BD!AJ1076="","",BD!AN1076/BD!AJ1076-1))</f>
      </c>
      <c r="AS1076" s="91">
        <f>IF(BD!AN1076="","",IF(BD!AN1076&lt;BD!AL1076,"ABAIXO DA META","DENTRO DA META"))</f>
      </c>
      <c r="AT1076" s="91" t="str">
        <f>IF(BD!AJ1076="","EM ANÁLISE",IF(BD!AP1076&gt;=BD!AN1076,"GO", "NO GO"))</f>
        <v>EM ANÁLISE</v>
      </c>
      <c r="AU1076" s="97">
        <f>IF(AN1076="","",+BD!$AN1076-AJ1076)</f>
      </c>
      <c r="AV1076" s="98"/>
      <c r="AW1076" s="90">
        <f>BD!P1076*BD!AC1076</f>
        <v>0</v>
      </c>
      <c r="AX1076" s="90">
        <f>BD!V1076*BD!AC1076</f>
        <v>0</v>
      </c>
      <c r="AY1076" s="90">
        <f>IF(BD!AN1076="","",BD!AN1076*BD!AC1076)</f>
      </c>
      <c r="AZ1076" s="75" t="s">
        <v>123</v>
      </c>
      <c r="BA1076" s="75" t="s">
        <v>124</v>
      </c>
      <c r="BB1076" s="75">
        <v>1</v>
      </c>
      <c r="BC1076" s="75" t="s">
        <v>125</v>
      </c>
      <c r="BD1076" s="104"/>
      <c r="BE1076" s="104"/>
      <c r="BF1076" s="101"/>
      <c r="BG1076" s="101"/>
      <c r="BH1076" s="101"/>
      <c r="BI1076" s="101"/>
      <c r="BJ1076" s="101"/>
      <c r="BK1076" s="101"/>
      <c r="BL1076" s="101"/>
      <c r="BM1076" s="101"/>
      <c r="BN1076" s="101"/>
      <c r="BO1076" s="103"/>
      <c r="BP1076" s="101"/>
      <c r="BQ1076" s="101"/>
      <c r="BR1076" s="101"/>
      <c r="BS1076" s="101"/>
      <c r="BT1076" s="101"/>
      <c r="BU1076" s="101"/>
      <c r="BV1076" s="101"/>
      <c r="BW1076" s="101"/>
      <c r="BX1076" s="101"/>
      <c r="BY1076" s="101"/>
      <c r="BZ1076" s="101"/>
      <c r="CA1076" s="101"/>
      <c r="CB1076" s="101"/>
      <c r="CC1076" s="101"/>
      <c r="CD1076" s="101"/>
      <c r="CE1076" s="101"/>
      <c r="CF1076" s="101"/>
      <c r="CG1076" s="37" t="e">
        <f>VLOOKUP(Table_1[[#This Row],[EAN]],'[1]Planilha1'!$E:$R,13,0)</f>
        <v>#N/A</v>
      </c>
      <c r="CI1076" s="188">
        <f>IF(Table_1[[#This Row],[STATUS MERCADO]]="GO",Table_1[[#This Row],[M. BRUTA TOTAL]],0)</f>
        <v>0</v>
      </c>
      <c r="CJ1076" s="188">
        <f>IF(Table_1[[#This Row],[STATUS MERCADO]]="GO",Table_1[[#This Row],[PV UNIT. REALIZADO]]*Table_1[[#This Row],[QUANTIDADE]],0)</f>
        <v>0</v>
      </c>
    </row>
    <row r="1077" ht="15" hidden="1">
      <c r="A1077" s="7"/>
      <c r="B1077" s="84" t="s">
        <v>79</v>
      </c>
      <c r="C1077" s="75">
        <v>221315</v>
      </c>
      <c r="D1077" s="75">
        <v>12455021</v>
      </c>
      <c r="E1077" s="85">
        <v>7891000321805</v>
      </c>
      <c r="F1077" s="86" t="s">
        <v>868</v>
      </c>
      <c r="G1077" s="75" t="s">
        <v>24</v>
      </c>
      <c r="H1077" s="75">
        <v>1520</v>
      </c>
      <c r="I1077" s="87" t="s">
        <v>761</v>
      </c>
      <c r="J1077" s="75" t="s">
        <v>101</v>
      </c>
      <c r="K1077" s="88" t="s">
        <v>84</v>
      </c>
      <c r="L1077" s="88">
        <v>20</v>
      </c>
      <c r="M1077" s="88">
        <v>0</v>
      </c>
      <c r="N1077" s="75" t="s">
        <v>85</v>
      </c>
      <c r="O1077" s="75" t="s">
        <v>122</v>
      </c>
      <c r="P1077" s="89"/>
      <c r="Q1077" s="90">
        <f>(17/100+7.6/100+1.65/100)*P1077</f>
        <v>0</v>
      </c>
      <c r="R1077" s="90"/>
      <c r="S1077" s="90"/>
      <c r="T1077" s="90"/>
      <c r="U1077" s="90"/>
      <c r="V1077" s="90">
        <f>+P1077-Q1077+R1077+S1077+T1077+U1077</f>
        <v>0</v>
      </c>
      <c r="W1077" s="91">
        <f>(1.02/100)</f>
        <v>1.02E-2</v>
      </c>
      <c r="X1077" s="91">
        <v>4.8E-3</v>
      </c>
      <c r="Y1077" s="91">
        <v>0.17</v>
      </c>
      <c r="Z1077" s="91">
        <v>1.65E-2</v>
      </c>
      <c r="AA1077" s="91">
        <v>7.6E-2</v>
      </c>
      <c r="AB1077" s="91">
        <f>SUM(W1077:AA1077)</f>
        <v>0.2775</v>
      </c>
      <c r="AC1077" s="75">
        <v>20</v>
      </c>
      <c r="AD1077" s="92">
        <f>IF(AL1077="","",+AC1077*AL1077)</f>
      </c>
      <c r="AE1077" s="93">
        <f>IF(AL1077="","",+AL1077*AB1077)</f>
      </c>
      <c r="AF1077" s="92">
        <f>IF(AL1077="","",+AL1077-AE1077)</f>
      </c>
      <c r="AG1077" s="93">
        <f>+V1077</f>
        <v>0</v>
      </c>
      <c r="AH1077" s="92">
        <f>IF(AF1077="","",+AF1077-AG1077)</f>
      </c>
      <c r="AI1077" s="92">
        <f>IF(AH1077="","",+AH1077*AC1077)</f>
      </c>
      <c r="AJ1077" s="93"/>
      <c r="AK1077" s="94">
        <v>0.33</v>
      </c>
      <c r="AL1077" s="93">
        <f>IF(V1077=0,"",V1077/(1-AB1077-AK1077))</f>
      </c>
      <c r="AM1077" s="95">
        <v>0.33</v>
      </c>
      <c r="AN1077" s="93">
        <f>IF(V1077=0,"",V1077/(1-AB1077-AM1077))</f>
      </c>
      <c r="AO1077" s="96">
        <v>1.2</v>
      </c>
      <c r="AP1077" s="93">
        <f>IF(BD!AJ1077="","",BD!AJ1077*BD!AO1077)</f>
      </c>
      <c r="AQ1077" s="91">
        <f>BD!AM1077/BD!AK1077-1</f>
        <v>0</v>
      </c>
      <c r="AR1077" s="91">
        <f>IF(BD!AN1077="","",IF(BD!AJ1077="","",BD!AN1077/BD!AJ1077-1))</f>
      </c>
      <c r="AS1077" s="91">
        <f>IF(BD!AN1077="","",IF(BD!AN1077&lt;BD!AL1077,"ABAIXO DA META","DENTRO DA META"))</f>
      </c>
      <c r="AT1077" s="91" t="str">
        <f>IF(BD!AJ1077="","EM ANÁLISE",IF(BD!AP1077&gt;=BD!AN1077,"GO", "NO GO"))</f>
        <v>EM ANÁLISE</v>
      </c>
      <c r="AU1077" s="97">
        <f>IF(AN1077="","",+BD!$AN1077-AJ1077)</f>
      </c>
      <c r="AV1077" s="98"/>
      <c r="AW1077" s="90">
        <f>BD!P1077*BD!AC1077</f>
        <v>0</v>
      </c>
      <c r="AX1077" s="90">
        <f>BD!V1077*BD!AC1077</f>
        <v>0</v>
      </c>
      <c r="AY1077" s="90">
        <f>IF(BD!AN1077="","",BD!AN1077*BD!AC1077)</f>
      </c>
      <c r="AZ1077" s="75" t="s">
        <v>123</v>
      </c>
      <c r="BA1077" s="75" t="s">
        <v>124</v>
      </c>
      <c r="BB1077" s="75">
        <v>1</v>
      </c>
      <c r="BC1077" s="75" t="s">
        <v>125</v>
      </c>
      <c r="BD1077" s="104"/>
      <c r="BE1077" s="104"/>
      <c r="BF1077" s="101"/>
      <c r="BG1077" s="101"/>
      <c r="BH1077" s="101"/>
      <c r="BI1077" s="101"/>
      <c r="BJ1077" s="101"/>
      <c r="BK1077" s="101"/>
      <c r="BL1077" s="101"/>
      <c r="BM1077" s="101"/>
      <c r="BN1077" s="101"/>
      <c r="BO1077" s="103"/>
      <c r="BP1077" s="101"/>
      <c r="BQ1077" s="101"/>
      <c r="BR1077" s="101"/>
      <c r="BS1077" s="101"/>
      <c r="BT1077" s="101"/>
      <c r="BU1077" s="101"/>
      <c r="BV1077" s="101"/>
      <c r="BW1077" s="101"/>
      <c r="BX1077" s="101"/>
      <c r="BY1077" s="101"/>
      <c r="BZ1077" s="101"/>
      <c r="CA1077" s="101"/>
      <c r="CB1077" s="101"/>
      <c r="CC1077" s="101"/>
      <c r="CD1077" s="101"/>
      <c r="CE1077" s="101"/>
      <c r="CF1077" s="101"/>
      <c r="CG1077" s="37" t="e">
        <f>VLOOKUP(Table_1[[#This Row],[EAN]],'[1]Planilha1'!$E:$R,13,0)</f>
        <v>#N/A</v>
      </c>
      <c r="CI1077" s="188">
        <f>IF(Table_1[[#This Row],[STATUS MERCADO]]="GO",Table_1[[#This Row],[M. BRUTA TOTAL]],0)</f>
        <v>0</v>
      </c>
      <c r="CJ1077" s="188">
        <f>IF(Table_1[[#This Row],[STATUS MERCADO]]="GO",Table_1[[#This Row],[PV UNIT. REALIZADO]]*Table_1[[#This Row],[QUANTIDADE]],0)</f>
        <v>0</v>
      </c>
    </row>
    <row r="1078" ht="15" hidden="1">
      <c r="A1078" s="7"/>
      <c r="B1078" s="84" t="s">
        <v>79</v>
      </c>
      <c r="C1078" s="75">
        <v>221316</v>
      </c>
      <c r="D1078" s="75">
        <v>12460610</v>
      </c>
      <c r="E1078" s="85">
        <v>7891000326794</v>
      </c>
      <c r="F1078" s="86" t="s">
        <v>869</v>
      </c>
      <c r="G1078" s="75" t="s">
        <v>24</v>
      </c>
      <c r="H1078" s="75">
        <v>1520</v>
      </c>
      <c r="I1078" s="87" t="s">
        <v>761</v>
      </c>
      <c r="J1078" s="75" t="s">
        <v>101</v>
      </c>
      <c r="K1078" s="88" t="s">
        <v>84</v>
      </c>
      <c r="L1078" s="88">
        <v>1</v>
      </c>
      <c r="M1078" s="88">
        <v>0</v>
      </c>
      <c r="N1078" s="75" t="s">
        <v>85</v>
      </c>
      <c r="O1078" s="75" t="s">
        <v>122</v>
      </c>
      <c r="P1078" s="89"/>
      <c r="Q1078" s="90">
        <f>(17/100+7.6/100+1.65/100)*P1078</f>
        <v>0</v>
      </c>
      <c r="R1078" s="90"/>
      <c r="S1078" s="90"/>
      <c r="T1078" s="90"/>
      <c r="U1078" s="90"/>
      <c r="V1078" s="90">
        <f>+P1078-Q1078+R1078+S1078+T1078+U1078</f>
        <v>0</v>
      </c>
      <c r="W1078" s="91">
        <f>(1.02/100)</f>
        <v>1.02E-2</v>
      </c>
      <c r="X1078" s="91">
        <v>4.8E-3</v>
      </c>
      <c r="Y1078" s="91">
        <v>0.17</v>
      </c>
      <c r="Z1078" s="91">
        <v>1.65E-2</v>
      </c>
      <c r="AA1078" s="91">
        <v>7.6E-2</v>
      </c>
      <c r="AB1078" s="91">
        <f>SUM(W1078:AA1078)</f>
        <v>0.2775</v>
      </c>
      <c r="AC1078" s="75">
        <v>1</v>
      </c>
      <c r="AD1078" s="92">
        <f>IF(AL1078="","",+AC1078*AL1078)</f>
      </c>
      <c r="AE1078" s="93">
        <f>IF(AL1078="","",+AL1078*AB1078)</f>
      </c>
      <c r="AF1078" s="92">
        <f>IF(AL1078="","",+AL1078-AE1078)</f>
      </c>
      <c r="AG1078" s="93">
        <f>+V1078</f>
        <v>0</v>
      </c>
      <c r="AH1078" s="92">
        <f>IF(AF1078="","",+AF1078-AG1078)</f>
      </c>
      <c r="AI1078" s="92">
        <f>IF(AH1078="","",+AH1078*AC1078)</f>
      </c>
      <c r="AJ1078" s="93"/>
      <c r="AK1078" s="94">
        <v>0.33</v>
      </c>
      <c r="AL1078" s="93">
        <f>IF(V1078=0,"",V1078/(1-AB1078-AK1078))</f>
      </c>
      <c r="AM1078" s="95">
        <v>0.33</v>
      </c>
      <c r="AN1078" s="93">
        <f>IF(V1078=0,"",V1078/(1-AB1078-AM1078))</f>
      </c>
      <c r="AO1078" s="96">
        <v>1.2</v>
      </c>
      <c r="AP1078" s="93">
        <f>IF(BD!AJ1078="","",BD!AJ1078*BD!AO1078)</f>
      </c>
      <c r="AQ1078" s="91">
        <f>BD!AM1078/BD!AK1078-1</f>
        <v>0</v>
      </c>
      <c r="AR1078" s="91">
        <f>IF(BD!AN1078="","",IF(BD!AJ1078="","",BD!AN1078/BD!AJ1078-1))</f>
      </c>
      <c r="AS1078" s="91">
        <f>IF(BD!AN1078="","",IF(BD!AN1078&lt;BD!AL1078,"ABAIXO DA META","DENTRO DA META"))</f>
      </c>
      <c r="AT1078" s="91" t="str">
        <f>IF(BD!AJ1078="","EM ANÁLISE",IF(BD!AP1078&gt;=BD!AN1078,"GO", "NO GO"))</f>
        <v>EM ANÁLISE</v>
      </c>
      <c r="AU1078" s="97">
        <f>IF(AN1078="","",+BD!$AN1078-AJ1078)</f>
      </c>
      <c r="AV1078" s="98"/>
      <c r="AW1078" s="90">
        <f>BD!P1078*BD!AC1078</f>
        <v>0</v>
      </c>
      <c r="AX1078" s="90">
        <f>BD!V1078*BD!AC1078</f>
        <v>0</v>
      </c>
      <c r="AY1078" s="90">
        <f>IF(BD!AN1078="","",BD!AN1078*BD!AC1078)</f>
      </c>
      <c r="AZ1078" s="75" t="s">
        <v>123</v>
      </c>
      <c r="BA1078" s="75" t="s">
        <v>124</v>
      </c>
      <c r="BB1078" s="75">
        <v>1</v>
      </c>
      <c r="BC1078" s="75" t="s">
        <v>125</v>
      </c>
      <c r="BD1078" s="104"/>
      <c r="BE1078" s="104"/>
      <c r="BF1078" s="101"/>
      <c r="BG1078" s="101"/>
      <c r="BH1078" s="101"/>
      <c r="BI1078" s="101"/>
      <c r="BJ1078" s="101"/>
      <c r="BK1078" s="101"/>
      <c r="BL1078" s="101"/>
      <c r="BM1078" s="101"/>
      <c r="BN1078" s="101"/>
      <c r="BO1078" s="103"/>
      <c r="BP1078" s="101"/>
      <c r="BQ1078" s="101"/>
      <c r="BR1078" s="101"/>
      <c r="BS1078" s="101"/>
      <c r="BT1078" s="101"/>
      <c r="BU1078" s="101"/>
      <c r="BV1078" s="101"/>
      <c r="BW1078" s="101"/>
      <c r="BX1078" s="101"/>
      <c r="BY1078" s="101"/>
      <c r="BZ1078" s="101"/>
      <c r="CA1078" s="101"/>
      <c r="CB1078" s="101"/>
      <c r="CC1078" s="101"/>
      <c r="CD1078" s="101"/>
      <c r="CE1078" s="101"/>
      <c r="CF1078" s="101"/>
      <c r="CG1078" s="37" t="e">
        <f>VLOOKUP(Table_1[[#This Row],[EAN]],'[1]Planilha1'!$E:$R,13,0)</f>
        <v>#N/A</v>
      </c>
      <c r="CI1078" s="188">
        <f>IF(Table_1[[#This Row],[STATUS MERCADO]]="GO",Table_1[[#This Row],[M. BRUTA TOTAL]],0)</f>
        <v>0</v>
      </c>
      <c r="CJ1078" s="188">
        <f>IF(Table_1[[#This Row],[STATUS MERCADO]]="GO",Table_1[[#This Row],[PV UNIT. REALIZADO]]*Table_1[[#This Row],[QUANTIDADE]],0)</f>
        <v>0</v>
      </c>
    </row>
    <row r="1079" ht="15" hidden="1">
      <c r="A1079" s="7"/>
      <c r="B1079" s="84" t="s">
        <v>79</v>
      </c>
      <c r="C1079" s="75">
        <v>221317</v>
      </c>
      <c r="D1079" s="75">
        <v>12454676</v>
      </c>
      <c r="E1079" s="85">
        <v>7891000320518</v>
      </c>
      <c r="F1079" s="86" t="s">
        <v>869</v>
      </c>
      <c r="G1079" s="75" t="s">
        <v>24</v>
      </c>
      <c r="H1079" s="75">
        <v>1520</v>
      </c>
      <c r="I1079" s="87" t="s">
        <v>761</v>
      </c>
      <c r="J1079" s="75" t="s">
        <v>101</v>
      </c>
      <c r="K1079" s="88" t="s">
        <v>84</v>
      </c>
      <c r="L1079" s="88">
        <v>6</v>
      </c>
      <c r="M1079" s="88">
        <v>0</v>
      </c>
      <c r="N1079" s="75" t="s">
        <v>85</v>
      </c>
      <c r="O1079" s="75" t="s">
        <v>122</v>
      </c>
      <c r="P1079" s="89"/>
      <c r="Q1079" s="90">
        <f>(17/100+7.6/100+1.65/100)*P1079</f>
        <v>0</v>
      </c>
      <c r="R1079" s="90"/>
      <c r="S1079" s="90"/>
      <c r="T1079" s="90"/>
      <c r="U1079" s="90"/>
      <c r="V1079" s="90">
        <f>+P1079-Q1079+R1079+S1079+T1079+U1079</f>
        <v>0</v>
      </c>
      <c r="W1079" s="91">
        <f>(1.02/100)</f>
        <v>1.02E-2</v>
      </c>
      <c r="X1079" s="91">
        <v>4.8E-3</v>
      </c>
      <c r="Y1079" s="91">
        <v>0.17</v>
      </c>
      <c r="Z1079" s="91">
        <v>1.65E-2</v>
      </c>
      <c r="AA1079" s="91">
        <v>7.6E-2</v>
      </c>
      <c r="AB1079" s="91">
        <f>SUM(W1079:AA1079)</f>
        <v>0.2775</v>
      </c>
      <c r="AC1079" s="75">
        <v>6</v>
      </c>
      <c r="AD1079" s="92">
        <f>IF(AL1079="","",+AC1079*AL1079)</f>
      </c>
      <c r="AE1079" s="93">
        <f>IF(AL1079="","",+AL1079*AB1079)</f>
      </c>
      <c r="AF1079" s="92">
        <f>IF(AL1079="","",+AL1079-AE1079)</f>
      </c>
      <c r="AG1079" s="93">
        <f>+V1079</f>
        <v>0</v>
      </c>
      <c r="AH1079" s="92">
        <f>IF(AF1079="","",+AF1079-AG1079)</f>
      </c>
      <c r="AI1079" s="92">
        <f>IF(AH1079="","",+AH1079*AC1079)</f>
      </c>
      <c r="AJ1079" s="93"/>
      <c r="AK1079" s="94">
        <v>0.33</v>
      </c>
      <c r="AL1079" s="93">
        <f>IF(V1079=0,"",V1079/(1-AB1079-AK1079))</f>
      </c>
      <c r="AM1079" s="95">
        <v>0.33</v>
      </c>
      <c r="AN1079" s="93">
        <f>IF(V1079=0,"",V1079/(1-AB1079-AM1079))</f>
      </c>
      <c r="AO1079" s="96">
        <v>1.2</v>
      </c>
      <c r="AP1079" s="93">
        <f>IF(BD!AJ1079="","",BD!AJ1079*BD!AO1079)</f>
      </c>
      <c r="AQ1079" s="91">
        <f>BD!AM1079/BD!AK1079-1</f>
        <v>0</v>
      </c>
      <c r="AR1079" s="91">
        <f>IF(BD!AN1079="","",IF(BD!AJ1079="","",BD!AN1079/BD!AJ1079-1))</f>
      </c>
      <c r="AS1079" s="91">
        <f>IF(BD!AN1079="","",IF(BD!AN1079&lt;BD!AL1079,"ABAIXO DA META","DENTRO DA META"))</f>
      </c>
      <c r="AT1079" s="91" t="str">
        <f>IF(BD!AJ1079="","EM ANÁLISE",IF(BD!AP1079&gt;=BD!AN1079,"GO", "NO GO"))</f>
        <v>EM ANÁLISE</v>
      </c>
      <c r="AU1079" s="97">
        <f>IF(AN1079="","",+BD!$AN1079-AJ1079)</f>
      </c>
      <c r="AV1079" s="98"/>
      <c r="AW1079" s="90">
        <f>BD!P1079*BD!AC1079</f>
        <v>0</v>
      </c>
      <c r="AX1079" s="90">
        <f>BD!V1079*BD!AC1079</f>
        <v>0</v>
      </c>
      <c r="AY1079" s="90">
        <f>IF(BD!AN1079="","",BD!AN1079*BD!AC1079)</f>
      </c>
      <c r="AZ1079" s="75" t="s">
        <v>123</v>
      </c>
      <c r="BA1079" s="75" t="s">
        <v>124</v>
      </c>
      <c r="BB1079" s="75">
        <v>1</v>
      </c>
      <c r="BC1079" s="75" t="s">
        <v>125</v>
      </c>
      <c r="BD1079" s="104"/>
      <c r="BE1079" s="104"/>
      <c r="BF1079" s="101"/>
      <c r="BG1079" s="101"/>
      <c r="BH1079" s="101"/>
      <c r="BI1079" s="101"/>
      <c r="BJ1079" s="101"/>
      <c r="BK1079" s="101"/>
      <c r="BL1079" s="101"/>
      <c r="BM1079" s="101"/>
      <c r="BN1079" s="101"/>
      <c r="BO1079" s="103"/>
      <c r="BP1079" s="101"/>
      <c r="BQ1079" s="101"/>
      <c r="BR1079" s="101"/>
      <c r="BS1079" s="101"/>
      <c r="BT1079" s="101"/>
      <c r="BU1079" s="101"/>
      <c r="BV1079" s="101"/>
      <c r="BW1079" s="101"/>
      <c r="BX1079" s="101"/>
      <c r="BY1079" s="101"/>
      <c r="BZ1079" s="101"/>
      <c r="CA1079" s="101"/>
      <c r="CB1079" s="101"/>
      <c r="CC1079" s="101"/>
      <c r="CD1079" s="101"/>
      <c r="CE1079" s="101"/>
      <c r="CF1079" s="101"/>
      <c r="CG1079" s="37" t="e">
        <f>VLOOKUP(Table_1[[#This Row],[EAN]],'[1]Planilha1'!$E:$R,13,0)</f>
        <v>#N/A</v>
      </c>
      <c r="CI1079" s="188">
        <f>IF(Table_1[[#This Row],[STATUS MERCADO]]="GO",Table_1[[#This Row],[M. BRUTA TOTAL]],0)</f>
        <v>0</v>
      </c>
      <c r="CJ1079" s="188">
        <f>IF(Table_1[[#This Row],[STATUS MERCADO]]="GO",Table_1[[#This Row],[PV UNIT. REALIZADO]]*Table_1[[#This Row],[QUANTIDADE]],0)</f>
        <v>0</v>
      </c>
    </row>
    <row r="1080" ht="15" hidden="1">
      <c r="A1080" s="7"/>
      <c r="B1080" s="84" t="s">
        <v>79</v>
      </c>
      <c r="C1080" s="75">
        <v>221318</v>
      </c>
      <c r="D1080" s="75">
        <v>12455098</v>
      </c>
      <c r="E1080" s="85">
        <v>7891000321881</v>
      </c>
      <c r="F1080" s="86" t="s">
        <v>870</v>
      </c>
      <c r="G1080" s="75" t="s">
        <v>24</v>
      </c>
      <c r="H1080" s="75">
        <v>1520</v>
      </c>
      <c r="I1080" s="87" t="s">
        <v>761</v>
      </c>
      <c r="J1080" s="75" t="s">
        <v>101</v>
      </c>
      <c r="K1080" s="88" t="s">
        <v>84</v>
      </c>
      <c r="L1080" s="88">
        <v>20</v>
      </c>
      <c r="M1080" s="88">
        <v>0</v>
      </c>
      <c r="N1080" s="75" t="s">
        <v>85</v>
      </c>
      <c r="O1080" s="75" t="s">
        <v>122</v>
      </c>
      <c r="P1080" s="89"/>
      <c r="Q1080" s="90">
        <f>(17/100+7.6/100+1.65/100)*P1080</f>
        <v>0</v>
      </c>
      <c r="R1080" s="90"/>
      <c r="S1080" s="90"/>
      <c r="T1080" s="90"/>
      <c r="U1080" s="90"/>
      <c r="V1080" s="90">
        <f>+P1080-Q1080+R1080+S1080+T1080+U1080</f>
        <v>0</v>
      </c>
      <c r="W1080" s="91">
        <f>(1.02/100)</f>
        <v>1.02E-2</v>
      </c>
      <c r="X1080" s="91">
        <v>4.8E-3</v>
      </c>
      <c r="Y1080" s="91">
        <v>0.17</v>
      </c>
      <c r="Z1080" s="91">
        <v>1.65E-2</v>
      </c>
      <c r="AA1080" s="91">
        <v>7.6E-2</v>
      </c>
      <c r="AB1080" s="91">
        <f>SUM(W1080:AA1080)</f>
        <v>0.2775</v>
      </c>
      <c r="AC1080" s="75">
        <v>20</v>
      </c>
      <c r="AD1080" s="92">
        <f>IF(AL1080="","",+AC1080*AL1080)</f>
      </c>
      <c r="AE1080" s="93">
        <f>IF(AL1080="","",+AL1080*AB1080)</f>
      </c>
      <c r="AF1080" s="92">
        <f>IF(AL1080="","",+AL1080-AE1080)</f>
      </c>
      <c r="AG1080" s="93">
        <f>+V1080</f>
        <v>0</v>
      </c>
      <c r="AH1080" s="92">
        <f>IF(AF1080="","",+AF1080-AG1080)</f>
      </c>
      <c r="AI1080" s="92">
        <f>IF(AH1080="","",+AH1080*AC1080)</f>
      </c>
      <c r="AJ1080" s="93"/>
      <c r="AK1080" s="94">
        <v>0.33</v>
      </c>
      <c r="AL1080" s="93">
        <f>IF(V1080=0,"",V1080/(1-AB1080-AK1080))</f>
      </c>
      <c r="AM1080" s="95">
        <v>0.33</v>
      </c>
      <c r="AN1080" s="93">
        <f>IF(V1080=0,"",V1080/(1-AB1080-AM1080))</f>
      </c>
      <c r="AO1080" s="96">
        <v>1.2</v>
      </c>
      <c r="AP1080" s="93">
        <f>IF(BD!AJ1080="","",BD!AJ1080*BD!AO1080)</f>
      </c>
      <c r="AQ1080" s="91">
        <f>BD!AM1080/BD!AK1080-1</f>
        <v>0</v>
      </c>
      <c r="AR1080" s="91">
        <f>IF(BD!AN1080="","",IF(BD!AJ1080="","",BD!AN1080/BD!AJ1080-1))</f>
      </c>
      <c r="AS1080" s="91">
        <f>IF(BD!AN1080="","",IF(BD!AN1080&lt;BD!AL1080,"ABAIXO DA META","DENTRO DA META"))</f>
      </c>
      <c r="AT1080" s="91" t="str">
        <f>IF(BD!AJ1080="","EM ANÁLISE",IF(BD!AP1080&gt;=BD!AN1080,"GO", "NO GO"))</f>
        <v>EM ANÁLISE</v>
      </c>
      <c r="AU1080" s="97">
        <f>IF(AN1080="","",+BD!$AN1080-AJ1080)</f>
      </c>
      <c r="AV1080" s="98"/>
      <c r="AW1080" s="90">
        <f>BD!P1080*BD!AC1080</f>
        <v>0</v>
      </c>
      <c r="AX1080" s="90">
        <f>BD!V1080*BD!AC1080</f>
        <v>0</v>
      </c>
      <c r="AY1080" s="90">
        <f>IF(BD!AN1080="","",BD!AN1080*BD!AC1080)</f>
      </c>
      <c r="AZ1080" s="75" t="s">
        <v>123</v>
      </c>
      <c r="BA1080" s="75" t="s">
        <v>124</v>
      </c>
      <c r="BB1080" s="75">
        <v>1</v>
      </c>
      <c r="BC1080" s="75" t="s">
        <v>125</v>
      </c>
      <c r="BD1080" s="104"/>
      <c r="BE1080" s="104"/>
      <c r="BF1080" s="101"/>
      <c r="BG1080" s="101"/>
      <c r="BH1080" s="101"/>
      <c r="BI1080" s="101"/>
      <c r="BJ1080" s="101"/>
      <c r="BK1080" s="101"/>
      <c r="BL1080" s="101"/>
      <c r="BM1080" s="101"/>
      <c r="BN1080" s="101"/>
      <c r="BO1080" s="103"/>
      <c r="BP1080" s="101"/>
      <c r="BQ1080" s="101"/>
      <c r="BR1080" s="101"/>
      <c r="BS1080" s="101"/>
      <c r="BT1080" s="101"/>
      <c r="BU1080" s="101"/>
      <c r="BV1080" s="101"/>
      <c r="BW1080" s="101"/>
      <c r="BX1080" s="101"/>
      <c r="BY1080" s="101"/>
      <c r="BZ1080" s="101"/>
      <c r="CA1080" s="101"/>
      <c r="CB1080" s="101"/>
      <c r="CC1080" s="101"/>
      <c r="CD1080" s="101"/>
      <c r="CE1080" s="101"/>
      <c r="CF1080" s="101"/>
      <c r="CG1080" s="37" t="e">
        <f>VLOOKUP(Table_1[[#This Row],[EAN]],'[1]Planilha1'!$E:$R,13,0)</f>
        <v>#N/A</v>
      </c>
      <c r="CI1080" s="188">
        <f>IF(Table_1[[#This Row],[STATUS MERCADO]]="GO",Table_1[[#This Row],[M. BRUTA TOTAL]],0)</f>
        <v>0</v>
      </c>
      <c r="CJ1080" s="188">
        <f>IF(Table_1[[#This Row],[STATUS MERCADO]]="GO",Table_1[[#This Row],[PV UNIT. REALIZADO]]*Table_1[[#This Row],[QUANTIDADE]],0)</f>
        <v>0</v>
      </c>
    </row>
    <row r="1081" ht="15" hidden="1">
      <c r="A1081" s="7"/>
      <c r="B1081" s="84" t="s">
        <v>79</v>
      </c>
      <c r="C1081" s="75">
        <v>221319</v>
      </c>
      <c r="D1081" s="75">
        <v>12457169</v>
      </c>
      <c r="E1081" s="85">
        <v>7891000324080</v>
      </c>
      <c r="F1081" s="86" t="s">
        <v>871</v>
      </c>
      <c r="G1081" s="75" t="s">
        <v>24</v>
      </c>
      <c r="H1081" s="75">
        <v>1520</v>
      </c>
      <c r="I1081" s="87" t="s">
        <v>761</v>
      </c>
      <c r="J1081" s="75" t="s">
        <v>101</v>
      </c>
      <c r="K1081" s="88" t="s">
        <v>84</v>
      </c>
      <c r="L1081" s="88">
        <v>20</v>
      </c>
      <c r="M1081" s="88">
        <v>0</v>
      </c>
      <c r="N1081" s="75" t="s">
        <v>85</v>
      </c>
      <c r="O1081" s="75" t="s">
        <v>122</v>
      </c>
      <c r="P1081" s="89"/>
      <c r="Q1081" s="90">
        <f>(17/100+7.6/100+1.65/100)*P1081</f>
        <v>0</v>
      </c>
      <c r="R1081" s="90"/>
      <c r="S1081" s="90"/>
      <c r="T1081" s="90"/>
      <c r="U1081" s="90"/>
      <c r="V1081" s="90">
        <f>+P1081-Q1081+R1081+S1081+T1081+U1081</f>
        <v>0</v>
      </c>
      <c r="W1081" s="91">
        <f>(1.02/100)</f>
        <v>1.02E-2</v>
      </c>
      <c r="X1081" s="91">
        <v>4.8E-3</v>
      </c>
      <c r="Y1081" s="91">
        <v>0.17</v>
      </c>
      <c r="Z1081" s="91">
        <v>1.65E-2</v>
      </c>
      <c r="AA1081" s="91">
        <v>7.6E-2</v>
      </c>
      <c r="AB1081" s="91">
        <f>SUM(W1081:AA1081)</f>
        <v>0.2775</v>
      </c>
      <c r="AC1081" s="75">
        <v>20</v>
      </c>
      <c r="AD1081" s="92">
        <f>IF(AL1081="","",+AC1081*AL1081)</f>
      </c>
      <c r="AE1081" s="93">
        <f>IF(AL1081="","",+AL1081*AB1081)</f>
      </c>
      <c r="AF1081" s="92">
        <f>IF(AL1081="","",+AL1081-AE1081)</f>
      </c>
      <c r="AG1081" s="93">
        <f>+V1081</f>
        <v>0</v>
      </c>
      <c r="AH1081" s="92">
        <f>IF(AF1081="","",+AF1081-AG1081)</f>
      </c>
      <c r="AI1081" s="92">
        <f>IF(AH1081="","",+AH1081*AC1081)</f>
      </c>
      <c r="AJ1081" s="93"/>
      <c r="AK1081" s="94">
        <v>0.33</v>
      </c>
      <c r="AL1081" s="93">
        <f>IF(V1081=0,"",V1081/(1-AB1081-AK1081))</f>
      </c>
      <c r="AM1081" s="95">
        <v>0.33</v>
      </c>
      <c r="AN1081" s="93">
        <f>IF(V1081=0,"",V1081/(1-AB1081-AM1081))</f>
      </c>
      <c r="AO1081" s="96">
        <v>1.2</v>
      </c>
      <c r="AP1081" s="93">
        <f>IF(BD!AJ1081="","",BD!AJ1081*BD!AO1081)</f>
      </c>
      <c r="AQ1081" s="91">
        <f>BD!AM1081/BD!AK1081-1</f>
        <v>0</v>
      </c>
      <c r="AR1081" s="91">
        <f>IF(BD!AN1081="","",IF(BD!AJ1081="","",BD!AN1081/BD!AJ1081-1))</f>
      </c>
      <c r="AS1081" s="91">
        <f>IF(BD!AN1081="","",IF(BD!AN1081&lt;BD!AL1081,"ABAIXO DA META","DENTRO DA META"))</f>
      </c>
      <c r="AT1081" s="91" t="str">
        <f>IF(BD!AJ1081="","EM ANÁLISE",IF(BD!AP1081&gt;=BD!AN1081,"GO", "NO GO"))</f>
        <v>EM ANÁLISE</v>
      </c>
      <c r="AU1081" s="97">
        <f>IF(AN1081="","",+BD!$AN1081-AJ1081)</f>
      </c>
      <c r="AV1081" s="98"/>
      <c r="AW1081" s="90">
        <f>BD!P1081*BD!AC1081</f>
        <v>0</v>
      </c>
      <c r="AX1081" s="90">
        <f>BD!V1081*BD!AC1081</f>
        <v>0</v>
      </c>
      <c r="AY1081" s="90">
        <f>IF(BD!AN1081="","",BD!AN1081*BD!AC1081)</f>
      </c>
      <c r="AZ1081" s="75" t="s">
        <v>123</v>
      </c>
      <c r="BA1081" s="75" t="s">
        <v>124</v>
      </c>
      <c r="BB1081" s="75">
        <v>1</v>
      </c>
      <c r="BC1081" s="75" t="s">
        <v>125</v>
      </c>
      <c r="BD1081" s="104"/>
      <c r="BE1081" s="104"/>
      <c r="BF1081" s="101"/>
      <c r="BG1081" s="101"/>
      <c r="BH1081" s="101"/>
      <c r="BI1081" s="101"/>
      <c r="BJ1081" s="101"/>
      <c r="BK1081" s="101"/>
      <c r="BL1081" s="101"/>
      <c r="BM1081" s="101"/>
      <c r="BN1081" s="101"/>
      <c r="BO1081" s="103"/>
      <c r="BP1081" s="101"/>
      <c r="BQ1081" s="101"/>
      <c r="BR1081" s="101"/>
      <c r="BS1081" s="101"/>
      <c r="BT1081" s="101"/>
      <c r="BU1081" s="101"/>
      <c r="BV1081" s="101"/>
      <c r="BW1081" s="101"/>
      <c r="BX1081" s="101"/>
      <c r="BY1081" s="101"/>
      <c r="BZ1081" s="101"/>
      <c r="CA1081" s="101"/>
      <c r="CB1081" s="101"/>
      <c r="CC1081" s="101"/>
      <c r="CD1081" s="101"/>
      <c r="CE1081" s="101"/>
      <c r="CF1081" s="101"/>
      <c r="CG1081" s="37" t="e">
        <f>VLOOKUP(Table_1[[#This Row],[EAN]],'[1]Planilha1'!$E:$R,13,0)</f>
        <v>#N/A</v>
      </c>
      <c r="CI1081" s="188">
        <f>IF(Table_1[[#This Row],[STATUS MERCADO]]="GO",Table_1[[#This Row],[M. BRUTA TOTAL]],0)</f>
        <v>0</v>
      </c>
      <c r="CJ1081" s="188">
        <f>IF(Table_1[[#This Row],[STATUS MERCADO]]="GO",Table_1[[#This Row],[PV UNIT. REALIZADO]]*Table_1[[#This Row],[QUANTIDADE]],0)</f>
        <v>0</v>
      </c>
    </row>
    <row r="1082" ht="15" hidden="1">
      <c r="A1082" s="7"/>
      <c r="B1082" s="84" t="s">
        <v>79</v>
      </c>
      <c r="C1082" s="75">
        <v>221320</v>
      </c>
      <c r="D1082" s="75">
        <v>12443609</v>
      </c>
      <c r="E1082" s="85">
        <v>7891000307915</v>
      </c>
      <c r="F1082" s="86" t="s">
        <v>872</v>
      </c>
      <c r="G1082" s="75" t="s">
        <v>24</v>
      </c>
      <c r="H1082" s="75">
        <v>1520</v>
      </c>
      <c r="I1082" s="87" t="s">
        <v>761</v>
      </c>
      <c r="J1082" s="75" t="s">
        <v>101</v>
      </c>
      <c r="K1082" s="88" t="s">
        <v>84</v>
      </c>
      <c r="L1082" s="88">
        <v>5</v>
      </c>
      <c r="M1082" s="88">
        <v>0</v>
      </c>
      <c r="N1082" s="75" t="s">
        <v>85</v>
      </c>
      <c r="O1082" s="75" t="s">
        <v>122</v>
      </c>
      <c r="P1082" s="89"/>
      <c r="Q1082" s="90">
        <f>(17/100+7.6/100+1.65/100)*P1082</f>
        <v>0</v>
      </c>
      <c r="R1082" s="90"/>
      <c r="S1082" s="90"/>
      <c r="T1082" s="90"/>
      <c r="U1082" s="90"/>
      <c r="V1082" s="90">
        <f>+P1082-Q1082+R1082+S1082+T1082+U1082</f>
        <v>0</v>
      </c>
      <c r="W1082" s="91">
        <f>(1.02/100)</f>
        <v>1.02E-2</v>
      </c>
      <c r="X1082" s="91">
        <v>4.8E-3</v>
      </c>
      <c r="Y1082" s="91">
        <v>0.17</v>
      </c>
      <c r="Z1082" s="91">
        <v>1.65E-2</v>
      </c>
      <c r="AA1082" s="91">
        <v>7.6E-2</v>
      </c>
      <c r="AB1082" s="91">
        <f>SUM(W1082:AA1082)</f>
        <v>0.2775</v>
      </c>
      <c r="AC1082" s="75">
        <v>5</v>
      </c>
      <c r="AD1082" s="92">
        <f>IF(AL1082="","",+AC1082*AL1082)</f>
      </c>
      <c r="AE1082" s="93">
        <f>IF(AL1082="","",+AL1082*AB1082)</f>
      </c>
      <c r="AF1082" s="92">
        <f>IF(AL1082="","",+AL1082-AE1082)</f>
      </c>
      <c r="AG1082" s="93">
        <f>+V1082</f>
        <v>0</v>
      </c>
      <c r="AH1082" s="92">
        <f>IF(AF1082="","",+AF1082-AG1082)</f>
      </c>
      <c r="AI1082" s="92">
        <f>IF(AH1082="","",+AH1082*AC1082)</f>
      </c>
      <c r="AJ1082" s="93"/>
      <c r="AK1082" s="94">
        <v>0.33</v>
      </c>
      <c r="AL1082" s="93">
        <f>IF(V1082=0,"",V1082/(1-AB1082-AK1082))</f>
      </c>
      <c r="AM1082" s="95">
        <v>0.33</v>
      </c>
      <c r="AN1082" s="93">
        <f>IF(V1082=0,"",V1082/(1-AB1082-AM1082))</f>
      </c>
      <c r="AO1082" s="96">
        <v>1.2</v>
      </c>
      <c r="AP1082" s="93">
        <f>IF(BD!AJ1082="","",BD!AJ1082*BD!AO1082)</f>
      </c>
      <c r="AQ1082" s="91">
        <f>BD!AM1082/BD!AK1082-1</f>
        <v>0</v>
      </c>
      <c r="AR1082" s="91">
        <f>IF(BD!AN1082="","",IF(BD!AJ1082="","",BD!AN1082/BD!AJ1082-1))</f>
      </c>
      <c r="AS1082" s="91">
        <f>IF(BD!AN1082="","",IF(BD!AN1082&lt;BD!AL1082,"ABAIXO DA META","DENTRO DA META"))</f>
      </c>
      <c r="AT1082" s="91" t="str">
        <f>IF(BD!AJ1082="","EM ANÁLISE",IF(BD!AP1082&gt;=BD!AN1082,"GO", "NO GO"))</f>
        <v>EM ANÁLISE</v>
      </c>
      <c r="AU1082" s="97">
        <f>IF(AN1082="","",+BD!$AN1082-AJ1082)</f>
      </c>
      <c r="AV1082" s="98"/>
      <c r="AW1082" s="90">
        <f>BD!P1082*BD!AC1082</f>
        <v>0</v>
      </c>
      <c r="AX1082" s="90">
        <f>BD!V1082*BD!AC1082</f>
        <v>0</v>
      </c>
      <c r="AY1082" s="90">
        <f>IF(BD!AN1082="","",BD!AN1082*BD!AC1082)</f>
      </c>
      <c r="AZ1082" s="75" t="s">
        <v>123</v>
      </c>
      <c r="BA1082" s="75" t="s">
        <v>124</v>
      </c>
      <c r="BB1082" s="75">
        <v>1</v>
      </c>
      <c r="BC1082" s="75" t="s">
        <v>125</v>
      </c>
      <c r="BD1082" s="104"/>
      <c r="BE1082" s="104"/>
      <c r="BF1082" s="101"/>
      <c r="BG1082" s="101"/>
      <c r="BH1082" s="101"/>
      <c r="BI1082" s="101"/>
      <c r="BJ1082" s="101"/>
      <c r="BK1082" s="101"/>
      <c r="BL1082" s="101"/>
      <c r="BM1082" s="101"/>
      <c r="BN1082" s="101"/>
      <c r="BO1082" s="103"/>
      <c r="BP1082" s="101"/>
      <c r="BQ1082" s="101"/>
      <c r="BR1082" s="101"/>
      <c r="BS1082" s="101"/>
      <c r="BT1082" s="101"/>
      <c r="BU1082" s="101"/>
      <c r="BV1082" s="101"/>
      <c r="BW1082" s="101"/>
      <c r="BX1082" s="101"/>
      <c r="BY1082" s="101"/>
      <c r="BZ1082" s="101"/>
      <c r="CA1082" s="101"/>
      <c r="CB1082" s="101"/>
      <c r="CC1082" s="101"/>
      <c r="CD1082" s="101"/>
      <c r="CE1082" s="101"/>
      <c r="CF1082" s="101"/>
      <c r="CG1082" s="37" t="e">
        <f>VLOOKUP(Table_1[[#This Row],[EAN]],'[1]Planilha1'!$E:$R,13,0)</f>
        <v>#N/A</v>
      </c>
      <c r="CI1082" s="188">
        <f>IF(Table_1[[#This Row],[STATUS MERCADO]]="GO",Table_1[[#This Row],[M. BRUTA TOTAL]],0)</f>
        <v>0</v>
      </c>
      <c r="CJ1082" s="188">
        <f>IF(Table_1[[#This Row],[STATUS MERCADO]]="GO",Table_1[[#This Row],[PV UNIT. REALIZADO]]*Table_1[[#This Row],[QUANTIDADE]],0)</f>
        <v>0</v>
      </c>
    </row>
    <row r="1083" ht="15" hidden="1">
      <c r="A1083" s="7"/>
      <c r="B1083" s="84" t="s">
        <v>79</v>
      </c>
      <c r="C1083" s="75">
        <v>221321</v>
      </c>
      <c r="D1083" s="75">
        <v>12453410</v>
      </c>
      <c r="E1083" s="85">
        <v>7891000318942</v>
      </c>
      <c r="F1083" s="86" t="s">
        <v>873</v>
      </c>
      <c r="G1083" s="75" t="s">
        <v>24</v>
      </c>
      <c r="H1083" s="75">
        <v>1520</v>
      </c>
      <c r="I1083" s="87" t="s">
        <v>761</v>
      </c>
      <c r="J1083" s="75" t="s">
        <v>101</v>
      </c>
      <c r="K1083" s="88" t="s">
        <v>84</v>
      </c>
      <c r="L1083" s="88">
        <v>20</v>
      </c>
      <c r="M1083" s="88">
        <v>0</v>
      </c>
      <c r="N1083" s="75" t="s">
        <v>85</v>
      </c>
      <c r="O1083" s="75" t="s">
        <v>122</v>
      </c>
      <c r="P1083" s="89"/>
      <c r="Q1083" s="90">
        <f>(17/100+7.6/100+1.65/100)*P1083</f>
        <v>0</v>
      </c>
      <c r="R1083" s="90"/>
      <c r="S1083" s="90"/>
      <c r="T1083" s="90"/>
      <c r="U1083" s="90"/>
      <c r="V1083" s="90">
        <f>+P1083-Q1083+R1083+S1083+T1083+U1083</f>
        <v>0</v>
      </c>
      <c r="W1083" s="91">
        <f>(1.02/100)</f>
        <v>1.02E-2</v>
      </c>
      <c r="X1083" s="91">
        <v>4.8E-3</v>
      </c>
      <c r="Y1083" s="91">
        <v>0.17</v>
      </c>
      <c r="Z1083" s="91">
        <v>1.65E-2</v>
      </c>
      <c r="AA1083" s="91">
        <v>7.6E-2</v>
      </c>
      <c r="AB1083" s="91">
        <f>SUM(W1083:AA1083)</f>
        <v>0.2775</v>
      </c>
      <c r="AC1083" s="75">
        <v>20</v>
      </c>
      <c r="AD1083" s="92">
        <f>IF(AL1083="","",+AC1083*AL1083)</f>
      </c>
      <c r="AE1083" s="93">
        <f>IF(AL1083="","",+AL1083*AB1083)</f>
      </c>
      <c r="AF1083" s="92">
        <f>IF(AL1083="","",+AL1083-AE1083)</f>
      </c>
      <c r="AG1083" s="93">
        <f>+V1083</f>
        <v>0</v>
      </c>
      <c r="AH1083" s="92">
        <f>IF(AF1083="","",+AF1083-AG1083)</f>
      </c>
      <c r="AI1083" s="92">
        <f>IF(AH1083="","",+AH1083*AC1083)</f>
      </c>
      <c r="AJ1083" s="93"/>
      <c r="AK1083" s="94">
        <v>0.33</v>
      </c>
      <c r="AL1083" s="93">
        <f>IF(V1083=0,"",V1083/(1-AB1083-AK1083))</f>
      </c>
      <c r="AM1083" s="95">
        <v>0.33</v>
      </c>
      <c r="AN1083" s="93">
        <f>IF(V1083=0,"",V1083/(1-AB1083-AM1083))</f>
      </c>
      <c r="AO1083" s="96">
        <v>1.2</v>
      </c>
      <c r="AP1083" s="93">
        <f>IF(BD!AJ1083="","",BD!AJ1083*BD!AO1083)</f>
      </c>
      <c r="AQ1083" s="91">
        <f>BD!AM1083/BD!AK1083-1</f>
        <v>0</v>
      </c>
      <c r="AR1083" s="91">
        <f>IF(BD!AN1083="","",IF(BD!AJ1083="","",BD!AN1083/BD!AJ1083-1))</f>
      </c>
      <c r="AS1083" s="91">
        <f>IF(BD!AN1083="","",IF(BD!AN1083&lt;BD!AL1083,"ABAIXO DA META","DENTRO DA META"))</f>
      </c>
      <c r="AT1083" s="91" t="str">
        <f>IF(BD!AJ1083="","EM ANÁLISE",IF(BD!AP1083&gt;=BD!AN1083,"GO", "NO GO"))</f>
        <v>EM ANÁLISE</v>
      </c>
      <c r="AU1083" s="97">
        <f>IF(AN1083="","",+BD!$AN1083-AJ1083)</f>
      </c>
      <c r="AV1083" s="98"/>
      <c r="AW1083" s="90">
        <f>BD!P1083*BD!AC1083</f>
        <v>0</v>
      </c>
      <c r="AX1083" s="90">
        <f>BD!V1083*BD!AC1083</f>
        <v>0</v>
      </c>
      <c r="AY1083" s="90">
        <f>IF(BD!AN1083="","",BD!AN1083*BD!AC1083)</f>
      </c>
      <c r="AZ1083" s="75" t="s">
        <v>123</v>
      </c>
      <c r="BA1083" s="75" t="s">
        <v>124</v>
      </c>
      <c r="BB1083" s="75">
        <v>1</v>
      </c>
      <c r="BC1083" s="75" t="s">
        <v>125</v>
      </c>
      <c r="BD1083" s="104"/>
      <c r="BE1083" s="104"/>
      <c r="BF1083" s="101"/>
      <c r="BG1083" s="101"/>
      <c r="BH1083" s="101"/>
      <c r="BI1083" s="101"/>
      <c r="BJ1083" s="101"/>
      <c r="BK1083" s="101"/>
      <c r="BL1083" s="101"/>
      <c r="BM1083" s="101"/>
      <c r="BN1083" s="101"/>
      <c r="BO1083" s="103"/>
      <c r="BP1083" s="101"/>
      <c r="BQ1083" s="101"/>
      <c r="BR1083" s="101"/>
      <c r="BS1083" s="101"/>
      <c r="BT1083" s="101"/>
      <c r="BU1083" s="101"/>
      <c r="BV1083" s="101"/>
      <c r="BW1083" s="101"/>
      <c r="BX1083" s="101"/>
      <c r="BY1083" s="101"/>
      <c r="BZ1083" s="101"/>
      <c r="CA1083" s="101"/>
      <c r="CB1083" s="101"/>
      <c r="CC1083" s="101"/>
      <c r="CD1083" s="101"/>
      <c r="CE1083" s="101"/>
      <c r="CF1083" s="101"/>
      <c r="CG1083" s="37" t="e">
        <f>VLOOKUP(Table_1[[#This Row],[EAN]],'[1]Planilha1'!$E:$R,13,0)</f>
        <v>#N/A</v>
      </c>
      <c r="CI1083" s="188">
        <f>IF(Table_1[[#This Row],[STATUS MERCADO]]="GO",Table_1[[#This Row],[M. BRUTA TOTAL]],0)</f>
        <v>0</v>
      </c>
      <c r="CJ1083" s="188">
        <f>IF(Table_1[[#This Row],[STATUS MERCADO]]="GO",Table_1[[#This Row],[PV UNIT. REALIZADO]]*Table_1[[#This Row],[QUANTIDADE]],0)</f>
        <v>0</v>
      </c>
    </row>
    <row r="1084" ht="15" hidden="1">
      <c r="A1084" s="7"/>
      <c r="B1084" s="84" t="s">
        <v>79</v>
      </c>
      <c r="C1084" s="75">
        <v>221322</v>
      </c>
      <c r="D1084" s="75">
        <v>12443650</v>
      </c>
      <c r="E1084" s="85">
        <v>7891000307953</v>
      </c>
      <c r="F1084" s="86" t="s">
        <v>874</v>
      </c>
      <c r="G1084" s="75" t="s">
        <v>24</v>
      </c>
      <c r="H1084" s="75">
        <v>1520</v>
      </c>
      <c r="I1084" s="87" t="s">
        <v>761</v>
      </c>
      <c r="J1084" s="75" t="s">
        <v>101</v>
      </c>
      <c r="K1084" s="88" t="s">
        <v>84</v>
      </c>
      <c r="L1084" s="88">
        <v>5</v>
      </c>
      <c r="M1084" s="88">
        <v>0</v>
      </c>
      <c r="N1084" s="75" t="s">
        <v>85</v>
      </c>
      <c r="O1084" s="75" t="s">
        <v>122</v>
      </c>
      <c r="P1084" s="89"/>
      <c r="Q1084" s="90">
        <f>(17/100+7.6/100+1.65/100)*P1084</f>
        <v>0</v>
      </c>
      <c r="R1084" s="90"/>
      <c r="S1084" s="90"/>
      <c r="T1084" s="90"/>
      <c r="U1084" s="90"/>
      <c r="V1084" s="90">
        <f>+P1084-Q1084+R1084+S1084+T1084+U1084</f>
        <v>0</v>
      </c>
      <c r="W1084" s="91">
        <f>(1.02/100)</f>
        <v>1.02E-2</v>
      </c>
      <c r="X1084" s="91">
        <v>4.8E-3</v>
      </c>
      <c r="Y1084" s="91">
        <v>0.17</v>
      </c>
      <c r="Z1084" s="91">
        <v>1.65E-2</v>
      </c>
      <c r="AA1084" s="91">
        <v>7.6E-2</v>
      </c>
      <c r="AB1084" s="91">
        <f>SUM(W1084:AA1084)</f>
        <v>0.2775</v>
      </c>
      <c r="AC1084" s="75">
        <v>5</v>
      </c>
      <c r="AD1084" s="92">
        <f>IF(AL1084="","",+AC1084*AL1084)</f>
      </c>
      <c r="AE1084" s="93">
        <f>IF(AL1084="","",+AL1084*AB1084)</f>
      </c>
      <c r="AF1084" s="92">
        <f>IF(AL1084="","",+AL1084-AE1084)</f>
      </c>
      <c r="AG1084" s="93">
        <f>+V1084</f>
        <v>0</v>
      </c>
      <c r="AH1084" s="92">
        <f>IF(AF1084="","",+AF1084-AG1084)</f>
      </c>
      <c r="AI1084" s="92">
        <f>IF(AH1084="","",+AH1084*AC1084)</f>
      </c>
      <c r="AJ1084" s="93"/>
      <c r="AK1084" s="94">
        <v>0.33</v>
      </c>
      <c r="AL1084" s="93">
        <f>IF(V1084=0,"",V1084/(1-AB1084-AK1084))</f>
      </c>
      <c r="AM1084" s="95">
        <v>0.33</v>
      </c>
      <c r="AN1084" s="93">
        <f>IF(V1084=0,"",V1084/(1-AB1084-AM1084))</f>
      </c>
      <c r="AO1084" s="96">
        <v>1.2</v>
      </c>
      <c r="AP1084" s="93">
        <f>IF(BD!AJ1084="","",BD!AJ1084*BD!AO1084)</f>
      </c>
      <c r="AQ1084" s="91">
        <f>BD!AM1084/BD!AK1084-1</f>
        <v>0</v>
      </c>
      <c r="AR1084" s="91">
        <f>IF(BD!AN1084="","",IF(BD!AJ1084="","",BD!AN1084/BD!AJ1084-1))</f>
      </c>
      <c r="AS1084" s="91">
        <f>IF(BD!AN1084="","",IF(BD!AN1084&lt;BD!AL1084,"ABAIXO DA META","DENTRO DA META"))</f>
      </c>
      <c r="AT1084" s="91" t="str">
        <f>IF(BD!AJ1084="","EM ANÁLISE",IF(BD!AP1084&gt;=BD!AN1084,"GO", "NO GO"))</f>
        <v>EM ANÁLISE</v>
      </c>
      <c r="AU1084" s="97">
        <f>IF(AN1084="","",+BD!$AN1084-AJ1084)</f>
      </c>
      <c r="AV1084" s="98"/>
      <c r="AW1084" s="90">
        <f>BD!P1084*BD!AC1084</f>
        <v>0</v>
      </c>
      <c r="AX1084" s="90">
        <f>BD!V1084*BD!AC1084</f>
        <v>0</v>
      </c>
      <c r="AY1084" s="90">
        <f>IF(BD!AN1084="","",BD!AN1084*BD!AC1084)</f>
      </c>
      <c r="AZ1084" s="75" t="s">
        <v>123</v>
      </c>
      <c r="BA1084" s="75" t="s">
        <v>124</v>
      </c>
      <c r="BB1084" s="75">
        <v>1</v>
      </c>
      <c r="BC1084" s="75" t="s">
        <v>125</v>
      </c>
      <c r="BD1084" s="104"/>
      <c r="BE1084" s="104"/>
      <c r="BF1084" s="101"/>
      <c r="BG1084" s="101"/>
      <c r="BH1084" s="101"/>
      <c r="BI1084" s="101"/>
      <c r="BJ1084" s="101"/>
      <c r="BK1084" s="101"/>
      <c r="BL1084" s="101"/>
      <c r="BM1084" s="101"/>
      <c r="BN1084" s="101"/>
      <c r="BO1084" s="103"/>
      <c r="BP1084" s="101"/>
      <c r="BQ1084" s="101"/>
      <c r="BR1084" s="101"/>
      <c r="BS1084" s="101"/>
      <c r="BT1084" s="101"/>
      <c r="BU1084" s="101"/>
      <c r="BV1084" s="101"/>
      <c r="BW1084" s="101"/>
      <c r="BX1084" s="101"/>
      <c r="BY1084" s="101"/>
      <c r="BZ1084" s="101"/>
      <c r="CA1084" s="101"/>
      <c r="CB1084" s="101"/>
      <c r="CC1084" s="101"/>
      <c r="CD1084" s="101"/>
      <c r="CE1084" s="101"/>
      <c r="CF1084" s="101"/>
      <c r="CG1084" s="37" t="e">
        <f>VLOOKUP(Table_1[[#This Row],[EAN]],'[1]Planilha1'!$E:$R,13,0)</f>
        <v>#N/A</v>
      </c>
      <c r="CI1084" s="188">
        <f>IF(Table_1[[#This Row],[STATUS MERCADO]]="GO",Table_1[[#This Row],[M. BRUTA TOTAL]],0)</f>
        <v>0</v>
      </c>
      <c r="CJ1084" s="188">
        <f>IF(Table_1[[#This Row],[STATUS MERCADO]]="GO",Table_1[[#This Row],[PV UNIT. REALIZADO]]*Table_1[[#This Row],[QUANTIDADE]],0)</f>
        <v>0</v>
      </c>
    </row>
    <row r="1085" ht="15" hidden="1">
      <c r="A1085" s="7"/>
      <c r="B1085" s="84" t="s">
        <v>79</v>
      </c>
      <c r="C1085" s="75">
        <v>221323</v>
      </c>
      <c r="D1085" s="75">
        <v>12453394</v>
      </c>
      <c r="E1085" s="85">
        <v>7891000318867</v>
      </c>
      <c r="F1085" s="86" t="s">
        <v>875</v>
      </c>
      <c r="G1085" s="75" t="s">
        <v>24</v>
      </c>
      <c r="H1085" s="75">
        <v>1520</v>
      </c>
      <c r="I1085" s="87" t="s">
        <v>761</v>
      </c>
      <c r="J1085" s="75" t="s">
        <v>101</v>
      </c>
      <c r="K1085" s="88" t="s">
        <v>84</v>
      </c>
      <c r="L1085" s="88">
        <v>20</v>
      </c>
      <c r="M1085" s="88">
        <v>0</v>
      </c>
      <c r="N1085" s="75" t="s">
        <v>85</v>
      </c>
      <c r="O1085" s="75" t="s">
        <v>122</v>
      </c>
      <c r="P1085" s="89"/>
      <c r="Q1085" s="90">
        <f>(17/100+7.6/100+1.65/100)*P1085</f>
        <v>0</v>
      </c>
      <c r="R1085" s="90"/>
      <c r="S1085" s="90"/>
      <c r="T1085" s="90"/>
      <c r="U1085" s="90"/>
      <c r="V1085" s="90">
        <f>+P1085-Q1085+R1085+S1085+T1085+U1085</f>
        <v>0</v>
      </c>
      <c r="W1085" s="91">
        <f>(1.02/100)</f>
        <v>1.02E-2</v>
      </c>
      <c r="X1085" s="91">
        <v>4.8E-3</v>
      </c>
      <c r="Y1085" s="91">
        <v>0.17</v>
      </c>
      <c r="Z1085" s="91">
        <v>1.65E-2</v>
      </c>
      <c r="AA1085" s="91">
        <v>7.6E-2</v>
      </c>
      <c r="AB1085" s="91">
        <f>SUM(W1085:AA1085)</f>
        <v>0.2775</v>
      </c>
      <c r="AC1085" s="75">
        <v>20</v>
      </c>
      <c r="AD1085" s="92">
        <f>IF(AL1085="","",+AC1085*AL1085)</f>
      </c>
      <c r="AE1085" s="93">
        <f>IF(AL1085="","",+AL1085*AB1085)</f>
      </c>
      <c r="AF1085" s="92">
        <f>IF(AL1085="","",+AL1085-AE1085)</f>
      </c>
      <c r="AG1085" s="93">
        <f>+V1085</f>
        <v>0</v>
      </c>
      <c r="AH1085" s="92">
        <f>IF(AF1085="","",+AF1085-AG1085)</f>
      </c>
      <c r="AI1085" s="92">
        <f>IF(AH1085="","",+AH1085*AC1085)</f>
      </c>
      <c r="AJ1085" s="93"/>
      <c r="AK1085" s="94">
        <v>0.33</v>
      </c>
      <c r="AL1085" s="93">
        <f>IF(V1085=0,"",V1085/(1-AB1085-AK1085))</f>
      </c>
      <c r="AM1085" s="95">
        <v>0.33</v>
      </c>
      <c r="AN1085" s="93">
        <f>IF(V1085=0,"",V1085/(1-AB1085-AM1085))</f>
      </c>
      <c r="AO1085" s="96">
        <v>1.2</v>
      </c>
      <c r="AP1085" s="93">
        <f>IF(BD!AJ1085="","",BD!AJ1085*BD!AO1085)</f>
      </c>
      <c r="AQ1085" s="91">
        <f>BD!AM1085/BD!AK1085-1</f>
        <v>0</v>
      </c>
      <c r="AR1085" s="91">
        <f>IF(BD!AN1085="","",IF(BD!AJ1085="","",BD!AN1085/BD!AJ1085-1))</f>
      </c>
      <c r="AS1085" s="91">
        <f>IF(BD!AN1085="","",IF(BD!AN1085&lt;BD!AL1085,"ABAIXO DA META","DENTRO DA META"))</f>
      </c>
      <c r="AT1085" s="91" t="str">
        <f>IF(BD!AJ1085="","EM ANÁLISE",IF(BD!AP1085&gt;=BD!AN1085,"GO", "NO GO"))</f>
        <v>EM ANÁLISE</v>
      </c>
      <c r="AU1085" s="97">
        <f>IF(AN1085="","",+BD!$AN1085-AJ1085)</f>
      </c>
      <c r="AV1085" s="98"/>
      <c r="AW1085" s="90">
        <f>BD!P1085*BD!AC1085</f>
        <v>0</v>
      </c>
      <c r="AX1085" s="90">
        <f>BD!V1085*BD!AC1085</f>
        <v>0</v>
      </c>
      <c r="AY1085" s="90">
        <f>IF(BD!AN1085="","",BD!AN1085*BD!AC1085)</f>
      </c>
      <c r="AZ1085" s="75" t="s">
        <v>123</v>
      </c>
      <c r="BA1085" s="75" t="s">
        <v>124</v>
      </c>
      <c r="BB1085" s="75">
        <v>1</v>
      </c>
      <c r="BC1085" s="75" t="s">
        <v>125</v>
      </c>
      <c r="BD1085" s="104"/>
      <c r="BE1085" s="104"/>
      <c r="BF1085" s="101"/>
      <c r="BG1085" s="101"/>
      <c r="BH1085" s="101"/>
      <c r="BI1085" s="101"/>
      <c r="BJ1085" s="101"/>
      <c r="BK1085" s="101"/>
      <c r="BL1085" s="101"/>
      <c r="BM1085" s="101"/>
      <c r="BN1085" s="101"/>
      <c r="BO1085" s="103"/>
      <c r="BP1085" s="101"/>
      <c r="BQ1085" s="101"/>
      <c r="BR1085" s="101"/>
      <c r="BS1085" s="101"/>
      <c r="BT1085" s="101"/>
      <c r="BU1085" s="101"/>
      <c r="BV1085" s="101"/>
      <c r="BW1085" s="101"/>
      <c r="BX1085" s="101"/>
      <c r="BY1085" s="101"/>
      <c r="BZ1085" s="101"/>
      <c r="CA1085" s="101"/>
      <c r="CB1085" s="101"/>
      <c r="CC1085" s="101"/>
      <c r="CD1085" s="101"/>
      <c r="CE1085" s="101"/>
      <c r="CF1085" s="101"/>
      <c r="CG1085" s="37" t="e">
        <f>VLOOKUP(Table_1[[#This Row],[EAN]],'[1]Planilha1'!$E:$R,13,0)</f>
        <v>#N/A</v>
      </c>
      <c r="CI1085" s="188">
        <f>IF(Table_1[[#This Row],[STATUS MERCADO]]="GO",Table_1[[#This Row],[M. BRUTA TOTAL]],0)</f>
        <v>0</v>
      </c>
      <c r="CJ1085" s="188">
        <f>IF(Table_1[[#This Row],[STATUS MERCADO]]="GO",Table_1[[#This Row],[PV UNIT. REALIZADO]]*Table_1[[#This Row],[QUANTIDADE]],0)</f>
        <v>0</v>
      </c>
    </row>
    <row r="1086" ht="15" hidden="1">
      <c r="A1086" s="7"/>
      <c r="B1086" s="84" t="s">
        <v>79</v>
      </c>
      <c r="C1086" s="75">
        <v>221324</v>
      </c>
      <c r="D1086" s="75">
        <v>12443618</v>
      </c>
      <c r="E1086" s="85">
        <v>7891000082577</v>
      </c>
      <c r="F1086" s="86" t="s">
        <v>876</v>
      </c>
      <c r="G1086" s="75" t="s">
        <v>24</v>
      </c>
      <c r="H1086" s="75">
        <v>1520</v>
      </c>
      <c r="I1086" s="87" t="s">
        <v>761</v>
      </c>
      <c r="J1086" s="75" t="s">
        <v>101</v>
      </c>
      <c r="K1086" s="88" t="s">
        <v>84</v>
      </c>
      <c r="L1086" s="88">
        <v>1</v>
      </c>
      <c r="M1086" s="88">
        <v>0</v>
      </c>
      <c r="N1086" s="75" t="s">
        <v>85</v>
      </c>
      <c r="O1086" s="75" t="s">
        <v>122</v>
      </c>
      <c r="P1086" s="89"/>
      <c r="Q1086" s="90">
        <f>(17/100+7.6/100+1.65/100)*P1086</f>
        <v>0</v>
      </c>
      <c r="R1086" s="90"/>
      <c r="S1086" s="90"/>
      <c r="T1086" s="90"/>
      <c r="U1086" s="90"/>
      <c r="V1086" s="90">
        <f>+P1086-Q1086+R1086+S1086+T1086+U1086</f>
        <v>0</v>
      </c>
      <c r="W1086" s="91">
        <f>(1.02/100)</f>
        <v>1.02E-2</v>
      </c>
      <c r="X1086" s="91">
        <v>4.8E-3</v>
      </c>
      <c r="Y1086" s="91">
        <v>0.17</v>
      </c>
      <c r="Z1086" s="91">
        <v>1.65E-2</v>
      </c>
      <c r="AA1086" s="91">
        <v>7.6E-2</v>
      </c>
      <c r="AB1086" s="91">
        <f>SUM(W1086:AA1086)</f>
        <v>0.2775</v>
      </c>
      <c r="AC1086" s="75">
        <v>1</v>
      </c>
      <c r="AD1086" s="92">
        <f>IF(AL1086="","",+AC1086*AL1086)</f>
      </c>
      <c r="AE1086" s="93">
        <f>IF(AL1086="","",+AL1086*AB1086)</f>
      </c>
      <c r="AF1086" s="92">
        <f>IF(AL1086="","",+AL1086-AE1086)</f>
      </c>
      <c r="AG1086" s="93">
        <f>+V1086</f>
        <v>0</v>
      </c>
      <c r="AH1086" s="92">
        <f>IF(AF1086="","",+AF1086-AG1086)</f>
      </c>
      <c r="AI1086" s="92">
        <f>IF(AH1086="","",+AH1086*AC1086)</f>
      </c>
      <c r="AJ1086" s="93"/>
      <c r="AK1086" s="94">
        <v>0.33</v>
      </c>
      <c r="AL1086" s="93">
        <f>IF(V1086=0,"",V1086/(1-AB1086-AK1086))</f>
      </c>
      <c r="AM1086" s="95">
        <v>0.33</v>
      </c>
      <c r="AN1086" s="93">
        <f>IF(V1086=0,"",V1086/(1-AB1086-AM1086))</f>
      </c>
      <c r="AO1086" s="96">
        <v>1.2</v>
      </c>
      <c r="AP1086" s="93">
        <f>IF(BD!AJ1086="","",BD!AJ1086*BD!AO1086)</f>
      </c>
      <c r="AQ1086" s="91">
        <f>BD!AM1086/BD!AK1086-1</f>
        <v>0</v>
      </c>
      <c r="AR1086" s="91">
        <f>IF(BD!AN1086="","",IF(BD!AJ1086="","",BD!AN1086/BD!AJ1086-1))</f>
      </c>
      <c r="AS1086" s="91">
        <f>IF(BD!AN1086="","",IF(BD!AN1086&lt;BD!AL1086,"ABAIXO DA META","DENTRO DA META"))</f>
      </c>
      <c r="AT1086" s="91" t="str">
        <f>IF(BD!AJ1086="","EM ANÁLISE",IF(BD!AP1086&gt;=BD!AN1086,"GO", "NO GO"))</f>
        <v>EM ANÁLISE</v>
      </c>
      <c r="AU1086" s="97">
        <f>IF(AN1086="","",+BD!$AN1086-AJ1086)</f>
      </c>
      <c r="AV1086" s="98"/>
      <c r="AW1086" s="90">
        <f>BD!P1086*BD!AC1086</f>
        <v>0</v>
      </c>
      <c r="AX1086" s="90">
        <f>BD!V1086*BD!AC1086</f>
        <v>0</v>
      </c>
      <c r="AY1086" s="90">
        <f>IF(BD!AN1086="","",BD!AN1086*BD!AC1086)</f>
      </c>
      <c r="AZ1086" s="75" t="s">
        <v>123</v>
      </c>
      <c r="BA1086" s="75" t="s">
        <v>124</v>
      </c>
      <c r="BB1086" s="75">
        <v>1</v>
      </c>
      <c r="BC1086" s="75" t="s">
        <v>125</v>
      </c>
      <c r="BD1086" s="104"/>
      <c r="BE1086" s="104"/>
      <c r="BF1086" s="101"/>
      <c r="BG1086" s="101"/>
      <c r="BH1086" s="101"/>
      <c r="BI1086" s="101"/>
      <c r="BJ1086" s="101"/>
      <c r="BK1086" s="101"/>
      <c r="BL1086" s="101"/>
      <c r="BM1086" s="101"/>
      <c r="BN1086" s="101"/>
      <c r="BO1086" s="103"/>
      <c r="BP1086" s="101"/>
      <c r="BQ1086" s="101"/>
      <c r="BR1086" s="101"/>
      <c r="BS1086" s="101"/>
      <c r="BT1086" s="101"/>
      <c r="BU1086" s="101"/>
      <c r="BV1086" s="101"/>
      <c r="BW1086" s="101"/>
      <c r="BX1086" s="101"/>
      <c r="BY1086" s="101"/>
      <c r="BZ1086" s="101"/>
      <c r="CA1086" s="101"/>
      <c r="CB1086" s="101"/>
      <c r="CC1086" s="101"/>
      <c r="CD1086" s="101"/>
      <c r="CE1086" s="101"/>
      <c r="CF1086" s="101"/>
      <c r="CG1086" s="37" t="e">
        <f>VLOOKUP(Table_1[[#This Row],[EAN]],'[1]Planilha1'!$E:$R,13,0)</f>
        <v>#N/A</v>
      </c>
      <c r="CI1086" s="188">
        <f>IF(Table_1[[#This Row],[STATUS MERCADO]]="GO",Table_1[[#This Row],[M. BRUTA TOTAL]],0)</f>
        <v>0</v>
      </c>
      <c r="CJ1086" s="188">
        <f>IF(Table_1[[#This Row],[STATUS MERCADO]]="GO",Table_1[[#This Row],[PV UNIT. REALIZADO]]*Table_1[[#This Row],[QUANTIDADE]],0)</f>
        <v>0</v>
      </c>
    </row>
    <row r="1087" ht="15" hidden="1">
      <c r="A1087" s="7"/>
      <c r="B1087" s="84" t="s">
        <v>79</v>
      </c>
      <c r="C1087" s="75">
        <v>221325</v>
      </c>
      <c r="D1087" s="75">
        <v>12455119</v>
      </c>
      <c r="E1087" s="85">
        <v>12455119</v>
      </c>
      <c r="F1087" s="86" t="s">
        <v>877</v>
      </c>
      <c r="G1087" s="75" t="s">
        <v>24</v>
      </c>
      <c r="H1087" s="75">
        <v>1520</v>
      </c>
      <c r="I1087" s="87" t="s">
        <v>761</v>
      </c>
      <c r="J1087" s="75" t="s">
        <v>101</v>
      </c>
      <c r="K1087" s="88" t="s">
        <v>84</v>
      </c>
      <c r="L1087" s="88">
        <v>5</v>
      </c>
      <c r="M1087" s="88">
        <v>0</v>
      </c>
      <c r="N1087" s="75" t="s">
        <v>85</v>
      </c>
      <c r="O1087" s="75" t="s">
        <v>122</v>
      </c>
      <c r="P1087" s="89"/>
      <c r="Q1087" s="90">
        <f>(17/100+7.6/100+1.65/100)*P1087</f>
        <v>0</v>
      </c>
      <c r="R1087" s="90"/>
      <c r="S1087" s="90"/>
      <c r="T1087" s="90"/>
      <c r="U1087" s="90"/>
      <c r="V1087" s="90">
        <f>+P1087-Q1087+R1087+S1087+T1087+U1087</f>
        <v>0</v>
      </c>
      <c r="W1087" s="91">
        <f>(1.02/100)</f>
        <v>1.02E-2</v>
      </c>
      <c r="X1087" s="91">
        <v>4.8E-3</v>
      </c>
      <c r="Y1087" s="91">
        <v>0.17</v>
      </c>
      <c r="Z1087" s="91">
        <v>1.65E-2</v>
      </c>
      <c r="AA1087" s="91">
        <v>7.6E-2</v>
      </c>
      <c r="AB1087" s="91">
        <f>SUM(W1087:AA1087)</f>
        <v>0.2775</v>
      </c>
      <c r="AC1087" s="75">
        <v>5</v>
      </c>
      <c r="AD1087" s="92">
        <f>IF(AL1087="","",+AC1087*AL1087)</f>
      </c>
      <c r="AE1087" s="93">
        <f>IF(AL1087="","",+AL1087*AB1087)</f>
      </c>
      <c r="AF1087" s="92">
        <f>IF(AL1087="","",+AL1087-AE1087)</f>
      </c>
      <c r="AG1087" s="93">
        <f>+V1087</f>
        <v>0</v>
      </c>
      <c r="AH1087" s="92">
        <f>IF(AF1087="","",+AF1087-AG1087)</f>
      </c>
      <c r="AI1087" s="92">
        <f>IF(AH1087="","",+AH1087*AC1087)</f>
      </c>
      <c r="AJ1087" s="93"/>
      <c r="AK1087" s="94">
        <v>0.33</v>
      </c>
      <c r="AL1087" s="93">
        <f>IF(V1087=0,"",V1087/(1-AB1087-AK1087))</f>
      </c>
      <c r="AM1087" s="95">
        <v>0.33</v>
      </c>
      <c r="AN1087" s="93">
        <f>IF(V1087=0,"",V1087/(1-AB1087-AM1087))</f>
      </c>
      <c r="AO1087" s="96">
        <v>1.2</v>
      </c>
      <c r="AP1087" s="93">
        <f>IF(BD!AJ1087="","",BD!AJ1087*BD!AO1087)</f>
      </c>
      <c r="AQ1087" s="91">
        <f>BD!AM1087/BD!AK1087-1</f>
        <v>0</v>
      </c>
      <c r="AR1087" s="91">
        <f>IF(BD!AN1087="","",IF(BD!AJ1087="","",BD!AN1087/BD!AJ1087-1))</f>
      </c>
      <c r="AS1087" s="91">
        <f>IF(BD!AN1087="","",IF(BD!AN1087&lt;BD!AL1087,"ABAIXO DA META","DENTRO DA META"))</f>
      </c>
      <c r="AT1087" s="91" t="str">
        <f>IF(BD!AJ1087="","EM ANÁLISE",IF(BD!AP1087&gt;=BD!AN1087,"GO", "NO GO"))</f>
        <v>EM ANÁLISE</v>
      </c>
      <c r="AU1087" s="97">
        <f>IF(AN1087="","",+BD!$AN1087-AJ1087)</f>
      </c>
      <c r="AV1087" s="98"/>
      <c r="AW1087" s="90">
        <f>BD!P1087*BD!AC1087</f>
        <v>0</v>
      </c>
      <c r="AX1087" s="90">
        <f>BD!V1087*BD!AC1087</f>
        <v>0</v>
      </c>
      <c r="AY1087" s="90">
        <f>IF(BD!AN1087="","",BD!AN1087*BD!AC1087)</f>
      </c>
      <c r="AZ1087" s="75" t="s">
        <v>123</v>
      </c>
      <c r="BA1087" s="75"/>
      <c r="BB1087" s="75"/>
      <c r="BC1087" s="75"/>
      <c r="BD1087" s="104"/>
      <c r="BE1087" s="104"/>
      <c r="BF1087" s="101"/>
      <c r="BG1087" s="101"/>
      <c r="BH1087" s="101"/>
      <c r="BI1087" s="101"/>
      <c r="BJ1087" s="101"/>
      <c r="BK1087" s="101"/>
      <c r="BL1087" s="101"/>
      <c r="BM1087" s="101"/>
      <c r="BN1087" s="101"/>
      <c r="BO1087" s="103"/>
      <c r="BP1087" s="101"/>
      <c r="BQ1087" s="101"/>
      <c r="BR1087" s="101"/>
      <c r="BS1087" s="101"/>
      <c r="BT1087" s="101"/>
      <c r="BU1087" s="101"/>
      <c r="BV1087" s="101"/>
      <c r="BW1087" s="101"/>
      <c r="BX1087" s="101"/>
      <c r="BY1087" s="101"/>
      <c r="BZ1087" s="101"/>
      <c r="CA1087" s="101"/>
      <c r="CB1087" s="101"/>
      <c r="CC1087" s="101"/>
      <c r="CD1087" s="101"/>
      <c r="CE1087" s="101"/>
      <c r="CF1087" s="101"/>
      <c r="CG1087" s="37" t="e">
        <f>VLOOKUP(Table_1[[#This Row],[EAN]],'[1]Planilha1'!$E:$R,13,0)</f>
        <v>#N/A</v>
      </c>
      <c r="CI1087" s="188">
        <f>IF(Table_1[[#This Row],[STATUS MERCADO]]="GO",Table_1[[#This Row],[M. BRUTA TOTAL]],0)</f>
        <v>0</v>
      </c>
      <c r="CJ1087" s="188">
        <f>IF(Table_1[[#This Row],[STATUS MERCADO]]="GO",Table_1[[#This Row],[PV UNIT. REALIZADO]]*Table_1[[#This Row],[QUANTIDADE]],0)</f>
        <v>0</v>
      </c>
    </row>
    <row r="1088" ht="15" hidden="1">
      <c r="A1088" s="7"/>
      <c r="B1088" s="84" t="s">
        <v>79</v>
      </c>
      <c r="C1088" s="75">
        <v>221326</v>
      </c>
      <c r="D1088" s="75">
        <v>12455126</v>
      </c>
      <c r="E1088" s="85">
        <v>7891000322284</v>
      </c>
      <c r="F1088" s="86" t="s">
        <v>878</v>
      </c>
      <c r="G1088" s="75" t="s">
        <v>24</v>
      </c>
      <c r="H1088" s="75">
        <v>1520</v>
      </c>
      <c r="I1088" s="87" t="s">
        <v>761</v>
      </c>
      <c r="J1088" s="75" t="s">
        <v>101</v>
      </c>
      <c r="K1088" s="88" t="s">
        <v>84</v>
      </c>
      <c r="L1088" s="88">
        <v>20</v>
      </c>
      <c r="M1088" s="88">
        <v>0</v>
      </c>
      <c r="N1088" s="75" t="s">
        <v>85</v>
      </c>
      <c r="O1088" s="75" t="s">
        <v>122</v>
      </c>
      <c r="P1088" s="89"/>
      <c r="Q1088" s="90">
        <f>(17/100+7.6/100+1.65/100)*P1088</f>
        <v>0</v>
      </c>
      <c r="R1088" s="90"/>
      <c r="S1088" s="90"/>
      <c r="T1088" s="90"/>
      <c r="U1088" s="90"/>
      <c r="V1088" s="90">
        <f>+P1088-Q1088+R1088+S1088+T1088+U1088</f>
        <v>0</v>
      </c>
      <c r="W1088" s="91">
        <f>(1.02/100)</f>
        <v>1.02E-2</v>
      </c>
      <c r="X1088" s="91">
        <v>4.8E-3</v>
      </c>
      <c r="Y1088" s="91">
        <v>0.17</v>
      </c>
      <c r="Z1088" s="91">
        <v>1.65E-2</v>
      </c>
      <c r="AA1088" s="91">
        <v>7.6E-2</v>
      </c>
      <c r="AB1088" s="91">
        <f>SUM(W1088:AA1088)</f>
        <v>0.2775</v>
      </c>
      <c r="AC1088" s="75">
        <v>20</v>
      </c>
      <c r="AD1088" s="92">
        <f>IF(AL1088="","",+AC1088*AL1088)</f>
      </c>
      <c r="AE1088" s="93">
        <f>IF(AL1088="","",+AL1088*AB1088)</f>
      </c>
      <c r="AF1088" s="92">
        <f>IF(AL1088="","",+AL1088-AE1088)</f>
      </c>
      <c r="AG1088" s="93">
        <f>+V1088</f>
        <v>0</v>
      </c>
      <c r="AH1088" s="92">
        <f>IF(AF1088="","",+AF1088-AG1088)</f>
      </c>
      <c r="AI1088" s="92">
        <f>IF(AH1088="","",+AH1088*AC1088)</f>
      </c>
      <c r="AJ1088" s="93"/>
      <c r="AK1088" s="94">
        <v>0.33</v>
      </c>
      <c r="AL1088" s="93">
        <f>IF(V1088=0,"",V1088/(1-AB1088-AK1088))</f>
      </c>
      <c r="AM1088" s="95">
        <v>0.33</v>
      </c>
      <c r="AN1088" s="93">
        <f>IF(V1088=0,"",V1088/(1-AB1088-AM1088))</f>
      </c>
      <c r="AO1088" s="96">
        <v>1.2</v>
      </c>
      <c r="AP1088" s="93">
        <f>IF(BD!AJ1088="","",BD!AJ1088*BD!AO1088)</f>
      </c>
      <c r="AQ1088" s="91">
        <f>BD!AM1088/BD!AK1088-1</f>
        <v>0</v>
      </c>
      <c r="AR1088" s="91">
        <f>IF(BD!AN1088="","",IF(BD!AJ1088="","",BD!AN1088/BD!AJ1088-1))</f>
      </c>
      <c r="AS1088" s="91">
        <f>IF(BD!AN1088="","",IF(BD!AN1088&lt;BD!AL1088,"ABAIXO DA META","DENTRO DA META"))</f>
      </c>
      <c r="AT1088" s="91" t="str">
        <f>IF(BD!AJ1088="","EM ANÁLISE",IF(BD!AP1088&gt;=BD!AN1088,"GO", "NO GO"))</f>
        <v>EM ANÁLISE</v>
      </c>
      <c r="AU1088" s="97">
        <f>IF(AN1088="","",+BD!$AN1088-AJ1088)</f>
      </c>
      <c r="AV1088" s="98"/>
      <c r="AW1088" s="90">
        <f>BD!P1088*BD!AC1088</f>
        <v>0</v>
      </c>
      <c r="AX1088" s="90">
        <f>BD!V1088*BD!AC1088</f>
        <v>0</v>
      </c>
      <c r="AY1088" s="90">
        <f>IF(BD!AN1088="","",BD!AN1088*BD!AC1088)</f>
      </c>
      <c r="AZ1088" s="75" t="s">
        <v>123</v>
      </c>
      <c r="BA1088" s="75" t="s">
        <v>124</v>
      </c>
      <c r="BB1088" s="75">
        <v>1</v>
      </c>
      <c r="BC1088" s="75" t="s">
        <v>125</v>
      </c>
      <c r="BD1088" s="104"/>
      <c r="BE1088" s="104"/>
      <c r="BF1088" s="101"/>
      <c r="BG1088" s="101"/>
      <c r="BH1088" s="101"/>
      <c r="BI1088" s="101"/>
      <c r="BJ1088" s="101"/>
      <c r="BK1088" s="101"/>
      <c r="BL1088" s="101"/>
      <c r="BM1088" s="101"/>
      <c r="BN1088" s="101"/>
      <c r="BO1088" s="103"/>
      <c r="BP1088" s="101"/>
      <c r="BQ1088" s="101"/>
      <c r="BR1088" s="101"/>
      <c r="BS1088" s="101"/>
      <c r="BT1088" s="101"/>
      <c r="BU1088" s="101"/>
      <c r="BV1088" s="101"/>
      <c r="BW1088" s="101"/>
      <c r="BX1088" s="101"/>
      <c r="BY1088" s="101"/>
      <c r="BZ1088" s="101"/>
      <c r="CA1088" s="101"/>
      <c r="CB1088" s="101"/>
      <c r="CC1088" s="101"/>
      <c r="CD1088" s="101"/>
      <c r="CE1088" s="101"/>
      <c r="CF1088" s="101"/>
      <c r="CG1088" s="37" t="e">
        <f>VLOOKUP(Table_1[[#This Row],[EAN]],'[1]Planilha1'!$E:$R,13,0)</f>
        <v>#N/A</v>
      </c>
      <c r="CI1088" s="188">
        <f>IF(Table_1[[#This Row],[STATUS MERCADO]]="GO",Table_1[[#This Row],[M. BRUTA TOTAL]],0)</f>
        <v>0</v>
      </c>
      <c r="CJ1088" s="188">
        <f>IF(Table_1[[#This Row],[STATUS MERCADO]]="GO",Table_1[[#This Row],[PV UNIT. REALIZADO]]*Table_1[[#This Row],[QUANTIDADE]],0)</f>
        <v>0</v>
      </c>
    </row>
    <row r="1089" ht="15" hidden="1">
      <c r="A1089" s="7"/>
      <c r="B1089" s="84" t="s">
        <v>79</v>
      </c>
      <c r="C1089" s="75">
        <v>221327</v>
      </c>
      <c r="D1089" s="75">
        <v>12443621</v>
      </c>
      <c r="E1089" s="85">
        <v>12443621</v>
      </c>
      <c r="F1089" s="86" t="s">
        <v>879</v>
      </c>
      <c r="G1089" s="75" t="s">
        <v>24</v>
      </c>
      <c r="H1089" s="75">
        <v>1520</v>
      </c>
      <c r="I1089" s="87" t="s">
        <v>761</v>
      </c>
      <c r="J1089" s="75" t="s">
        <v>101</v>
      </c>
      <c r="K1089" s="88" t="s">
        <v>84</v>
      </c>
      <c r="L1089" s="88">
        <v>1</v>
      </c>
      <c r="M1089" s="88">
        <v>0</v>
      </c>
      <c r="N1089" s="75" t="s">
        <v>85</v>
      </c>
      <c r="O1089" s="75" t="s">
        <v>122</v>
      </c>
      <c r="P1089" s="89"/>
      <c r="Q1089" s="90">
        <f>(17/100+7.6/100+1.65/100)*P1089</f>
        <v>0</v>
      </c>
      <c r="R1089" s="90"/>
      <c r="S1089" s="90"/>
      <c r="T1089" s="90"/>
      <c r="U1089" s="90"/>
      <c r="V1089" s="90">
        <f>+P1089-Q1089+R1089+S1089+T1089+U1089</f>
        <v>0</v>
      </c>
      <c r="W1089" s="91">
        <f>(1.02/100)</f>
        <v>1.02E-2</v>
      </c>
      <c r="X1089" s="91">
        <v>4.8E-3</v>
      </c>
      <c r="Y1089" s="91">
        <v>0.17</v>
      </c>
      <c r="Z1089" s="91">
        <v>1.65E-2</v>
      </c>
      <c r="AA1089" s="91">
        <v>7.6E-2</v>
      </c>
      <c r="AB1089" s="91">
        <f>SUM(W1089:AA1089)</f>
        <v>0.2775</v>
      </c>
      <c r="AC1089" s="75">
        <v>1</v>
      </c>
      <c r="AD1089" s="92">
        <f>IF(AL1089="","",+AC1089*AL1089)</f>
      </c>
      <c r="AE1089" s="93">
        <f>IF(AL1089="","",+AL1089*AB1089)</f>
      </c>
      <c r="AF1089" s="92">
        <f>IF(AL1089="","",+AL1089-AE1089)</f>
      </c>
      <c r="AG1089" s="93">
        <f>+V1089</f>
        <v>0</v>
      </c>
      <c r="AH1089" s="92">
        <f>IF(AF1089="","",+AF1089-AG1089)</f>
      </c>
      <c r="AI1089" s="92">
        <f>IF(AH1089="","",+AH1089*AC1089)</f>
      </c>
      <c r="AJ1089" s="93"/>
      <c r="AK1089" s="94">
        <v>0.33</v>
      </c>
      <c r="AL1089" s="93">
        <f>IF(V1089=0,"",V1089/(1-AB1089-AK1089))</f>
      </c>
      <c r="AM1089" s="95">
        <v>0.33</v>
      </c>
      <c r="AN1089" s="93">
        <f>IF(V1089=0,"",V1089/(1-AB1089-AM1089))</f>
      </c>
      <c r="AO1089" s="96">
        <v>1.2</v>
      </c>
      <c r="AP1089" s="93">
        <f>IF(BD!AJ1089="","",BD!AJ1089*BD!AO1089)</f>
      </c>
      <c r="AQ1089" s="91">
        <f>BD!AM1089/BD!AK1089-1</f>
        <v>0</v>
      </c>
      <c r="AR1089" s="91">
        <f>IF(BD!AN1089="","",IF(BD!AJ1089="","",BD!AN1089/BD!AJ1089-1))</f>
      </c>
      <c r="AS1089" s="91">
        <f>IF(BD!AN1089="","",IF(BD!AN1089&lt;BD!AL1089,"ABAIXO DA META","DENTRO DA META"))</f>
      </c>
      <c r="AT1089" s="91" t="str">
        <f>IF(BD!AJ1089="","EM ANÁLISE",IF(BD!AP1089&gt;=BD!AN1089,"GO", "NO GO"))</f>
        <v>EM ANÁLISE</v>
      </c>
      <c r="AU1089" s="97">
        <f>IF(AN1089="","",+BD!$AN1089-AJ1089)</f>
      </c>
      <c r="AV1089" s="98"/>
      <c r="AW1089" s="90">
        <f>BD!P1089*BD!AC1089</f>
        <v>0</v>
      </c>
      <c r="AX1089" s="90">
        <f>BD!V1089*BD!AC1089</f>
        <v>0</v>
      </c>
      <c r="AY1089" s="90">
        <f>IF(BD!AN1089="","",BD!AN1089*BD!AC1089)</f>
      </c>
      <c r="AZ1089" s="75" t="s">
        <v>123</v>
      </c>
      <c r="BA1089" s="75"/>
      <c r="BB1089" s="75"/>
      <c r="BC1089" s="75"/>
      <c r="BD1089" s="104"/>
      <c r="BE1089" s="104"/>
      <c r="BF1089" s="101"/>
      <c r="BG1089" s="101"/>
      <c r="BH1089" s="101"/>
      <c r="BI1089" s="101"/>
      <c r="BJ1089" s="101"/>
      <c r="BK1089" s="101"/>
      <c r="BL1089" s="101"/>
      <c r="BM1089" s="101"/>
      <c r="BN1089" s="101"/>
      <c r="BO1089" s="103"/>
      <c r="BP1089" s="101"/>
      <c r="BQ1089" s="101"/>
      <c r="BR1089" s="101"/>
      <c r="BS1089" s="101"/>
      <c r="BT1089" s="101"/>
      <c r="BU1089" s="101"/>
      <c r="BV1089" s="101"/>
      <c r="BW1089" s="101"/>
      <c r="BX1089" s="101"/>
      <c r="BY1089" s="101"/>
      <c r="BZ1089" s="101"/>
      <c r="CA1089" s="101"/>
      <c r="CB1089" s="101"/>
      <c r="CC1089" s="101"/>
      <c r="CD1089" s="101"/>
      <c r="CE1089" s="101"/>
      <c r="CF1089" s="101"/>
      <c r="CG1089" s="37" t="e">
        <f>VLOOKUP(Table_1[[#This Row],[EAN]],'[1]Planilha1'!$E:$R,13,0)</f>
        <v>#N/A</v>
      </c>
      <c r="CI1089" s="188">
        <f>IF(Table_1[[#This Row],[STATUS MERCADO]]="GO",Table_1[[#This Row],[M. BRUTA TOTAL]],0)</f>
        <v>0</v>
      </c>
      <c r="CJ1089" s="188">
        <f>IF(Table_1[[#This Row],[STATUS MERCADO]]="GO",Table_1[[#This Row],[PV UNIT. REALIZADO]]*Table_1[[#This Row],[QUANTIDADE]],0)</f>
        <v>0</v>
      </c>
    </row>
    <row r="1090" ht="15" hidden="1">
      <c r="A1090" s="7"/>
      <c r="B1090" s="84" t="s">
        <v>79</v>
      </c>
      <c r="C1090" s="75">
        <v>221328</v>
      </c>
      <c r="D1090" s="75">
        <v>12444073</v>
      </c>
      <c r="E1090" s="85">
        <v>12444073</v>
      </c>
      <c r="F1090" s="86" t="s">
        <v>880</v>
      </c>
      <c r="G1090" s="75" t="s">
        <v>24</v>
      </c>
      <c r="H1090" s="75">
        <v>1520</v>
      </c>
      <c r="I1090" s="87" t="s">
        <v>761</v>
      </c>
      <c r="J1090" s="75" t="s">
        <v>101</v>
      </c>
      <c r="K1090" s="88" t="s">
        <v>84</v>
      </c>
      <c r="L1090" s="88">
        <v>5</v>
      </c>
      <c r="M1090" s="88">
        <v>0</v>
      </c>
      <c r="N1090" s="75" t="s">
        <v>85</v>
      </c>
      <c r="O1090" s="75" t="s">
        <v>122</v>
      </c>
      <c r="P1090" s="89"/>
      <c r="Q1090" s="90">
        <f>(17/100+7.6/100+1.65/100)*P1090</f>
        <v>0</v>
      </c>
      <c r="R1090" s="90"/>
      <c r="S1090" s="90"/>
      <c r="T1090" s="90"/>
      <c r="U1090" s="90"/>
      <c r="V1090" s="90">
        <f>+P1090-Q1090+R1090+S1090+T1090+U1090</f>
        <v>0</v>
      </c>
      <c r="W1090" s="91">
        <f>(1.02/100)</f>
        <v>1.02E-2</v>
      </c>
      <c r="X1090" s="91">
        <v>4.8E-3</v>
      </c>
      <c r="Y1090" s="91">
        <v>0.17</v>
      </c>
      <c r="Z1090" s="91">
        <v>1.65E-2</v>
      </c>
      <c r="AA1090" s="91">
        <v>7.6E-2</v>
      </c>
      <c r="AB1090" s="91">
        <f>SUM(W1090:AA1090)</f>
        <v>0.2775</v>
      </c>
      <c r="AC1090" s="75">
        <v>5</v>
      </c>
      <c r="AD1090" s="92">
        <f>IF(AL1090="","",+AC1090*AL1090)</f>
      </c>
      <c r="AE1090" s="93">
        <f>IF(AL1090="","",+AL1090*AB1090)</f>
      </c>
      <c r="AF1090" s="92">
        <f>IF(AL1090="","",+AL1090-AE1090)</f>
      </c>
      <c r="AG1090" s="93">
        <f>+V1090</f>
        <v>0</v>
      </c>
      <c r="AH1090" s="92">
        <f>IF(AF1090="","",+AF1090-AG1090)</f>
      </c>
      <c r="AI1090" s="92">
        <f>IF(AH1090="","",+AH1090*AC1090)</f>
      </c>
      <c r="AJ1090" s="93"/>
      <c r="AK1090" s="94">
        <v>0.33</v>
      </c>
      <c r="AL1090" s="93">
        <f>IF(V1090=0,"",V1090/(1-AB1090-AK1090))</f>
      </c>
      <c r="AM1090" s="95">
        <v>0.33</v>
      </c>
      <c r="AN1090" s="93">
        <f>IF(V1090=0,"",V1090/(1-AB1090-AM1090))</f>
      </c>
      <c r="AO1090" s="96">
        <v>1.2</v>
      </c>
      <c r="AP1090" s="93">
        <f>IF(BD!AJ1090="","",BD!AJ1090*BD!AO1090)</f>
      </c>
      <c r="AQ1090" s="91">
        <f>BD!AM1090/BD!AK1090-1</f>
        <v>0</v>
      </c>
      <c r="AR1090" s="91">
        <f>IF(BD!AN1090="","",IF(BD!AJ1090="","",BD!AN1090/BD!AJ1090-1))</f>
      </c>
      <c r="AS1090" s="91">
        <f>IF(BD!AN1090="","",IF(BD!AN1090&lt;BD!AL1090,"ABAIXO DA META","DENTRO DA META"))</f>
      </c>
      <c r="AT1090" s="91" t="str">
        <f>IF(BD!AJ1090="","EM ANÁLISE",IF(BD!AP1090&gt;=BD!AN1090,"GO", "NO GO"))</f>
        <v>EM ANÁLISE</v>
      </c>
      <c r="AU1090" s="97">
        <f>IF(AN1090="","",+BD!$AN1090-AJ1090)</f>
      </c>
      <c r="AV1090" s="98"/>
      <c r="AW1090" s="90">
        <f>BD!P1090*BD!AC1090</f>
        <v>0</v>
      </c>
      <c r="AX1090" s="90">
        <f>BD!V1090*BD!AC1090</f>
        <v>0</v>
      </c>
      <c r="AY1090" s="90">
        <f>IF(BD!AN1090="","",BD!AN1090*BD!AC1090)</f>
      </c>
      <c r="AZ1090" s="75" t="s">
        <v>123</v>
      </c>
      <c r="BA1090" s="75"/>
      <c r="BB1090" s="75"/>
      <c r="BC1090" s="75"/>
      <c r="BD1090" s="104"/>
      <c r="BE1090" s="104"/>
      <c r="BF1090" s="101"/>
      <c r="BG1090" s="101"/>
      <c r="BH1090" s="101"/>
      <c r="BI1090" s="101"/>
      <c r="BJ1090" s="101"/>
      <c r="BK1090" s="101"/>
      <c r="BL1090" s="101"/>
      <c r="BM1090" s="101"/>
      <c r="BN1090" s="101"/>
      <c r="BO1090" s="103"/>
      <c r="BP1090" s="101"/>
      <c r="BQ1090" s="101"/>
      <c r="BR1090" s="101"/>
      <c r="BS1090" s="101"/>
      <c r="BT1090" s="101"/>
      <c r="BU1090" s="101"/>
      <c r="BV1090" s="101"/>
      <c r="BW1090" s="101"/>
      <c r="BX1090" s="101"/>
      <c r="BY1090" s="101"/>
      <c r="BZ1090" s="101"/>
      <c r="CA1090" s="101"/>
      <c r="CB1090" s="101"/>
      <c r="CC1090" s="101"/>
      <c r="CD1090" s="101"/>
      <c r="CE1090" s="101"/>
      <c r="CF1090" s="101"/>
      <c r="CG1090" s="37" t="e">
        <f>VLOOKUP(Table_1[[#This Row],[EAN]],'[1]Planilha1'!$E:$R,13,0)</f>
        <v>#N/A</v>
      </c>
      <c r="CI1090" s="188">
        <f>IF(Table_1[[#This Row],[STATUS MERCADO]]="GO",Table_1[[#This Row],[M. BRUTA TOTAL]],0)</f>
        <v>0</v>
      </c>
      <c r="CJ1090" s="188">
        <f>IF(Table_1[[#This Row],[STATUS MERCADO]]="GO",Table_1[[#This Row],[PV UNIT. REALIZADO]]*Table_1[[#This Row],[QUANTIDADE]],0)</f>
        <v>0</v>
      </c>
    </row>
    <row r="1091" ht="15" hidden="1">
      <c r="A1091" s="7"/>
      <c r="B1091" s="84" t="s">
        <v>79</v>
      </c>
      <c r="C1091" s="75">
        <v>221329</v>
      </c>
      <c r="D1091" s="75">
        <v>12453395</v>
      </c>
      <c r="E1091" s="85">
        <v>12453395</v>
      </c>
      <c r="F1091" s="86" t="s">
        <v>881</v>
      </c>
      <c r="G1091" s="75" t="s">
        <v>24</v>
      </c>
      <c r="H1091" s="75">
        <v>1520</v>
      </c>
      <c r="I1091" s="87" t="s">
        <v>761</v>
      </c>
      <c r="J1091" s="75" t="s">
        <v>101</v>
      </c>
      <c r="K1091" s="88" t="s">
        <v>84</v>
      </c>
      <c r="L1091" s="88">
        <v>20</v>
      </c>
      <c r="M1091" s="88">
        <v>0</v>
      </c>
      <c r="N1091" s="75" t="s">
        <v>85</v>
      </c>
      <c r="O1091" s="75" t="s">
        <v>122</v>
      </c>
      <c r="P1091" s="89"/>
      <c r="Q1091" s="90">
        <f>(17/100+7.6/100+1.65/100)*P1091</f>
        <v>0</v>
      </c>
      <c r="R1091" s="90"/>
      <c r="S1091" s="90"/>
      <c r="T1091" s="90"/>
      <c r="U1091" s="90"/>
      <c r="V1091" s="90">
        <f>+P1091-Q1091+R1091+S1091+T1091+U1091</f>
        <v>0</v>
      </c>
      <c r="W1091" s="91">
        <f>(1.02/100)</f>
        <v>1.02E-2</v>
      </c>
      <c r="X1091" s="91">
        <v>4.8E-3</v>
      </c>
      <c r="Y1091" s="91">
        <v>0.17</v>
      </c>
      <c r="Z1091" s="91">
        <v>1.65E-2</v>
      </c>
      <c r="AA1091" s="91">
        <v>7.6E-2</v>
      </c>
      <c r="AB1091" s="91">
        <f>SUM(W1091:AA1091)</f>
        <v>0.2775</v>
      </c>
      <c r="AC1091" s="75">
        <v>20</v>
      </c>
      <c r="AD1091" s="92">
        <f>IF(AL1091="","",+AC1091*AL1091)</f>
      </c>
      <c r="AE1091" s="93">
        <f>IF(AL1091="","",+AL1091*AB1091)</f>
      </c>
      <c r="AF1091" s="92">
        <f>IF(AL1091="","",+AL1091-AE1091)</f>
      </c>
      <c r="AG1091" s="93">
        <f>+V1091</f>
        <v>0</v>
      </c>
      <c r="AH1091" s="92">
        <f>IF(AF1091="","",+AF1091-AG1091)</f>
      </c>
      <c r="AI1091" s="92">
        <f>IF(AH1091="","",+AH1091*AC1091)</f>
      </c>
      <c r="AJ1091" s="93"/>
      <c r="AK1091" s="94">
        <v>0.33</v>
      </c>
      <c r="AL1091" s="93">
        <f>IF(V1091=0,"",V1091/(1-AB1091-AK1091))</f>
      </c>
      <c r="AM1091" s="95">
        <v>0.33</v>
      </c>
      <c r="AN1091" s="93">
        <f>IF(V1091=0,"",V1091/(1-AB1091-AM1091))</f>
      </c>
      <c r="AO1091" s="96">
        <v>1.2</v>
      </c>
      <c r="AP1091" s="93">
        <f>IF(BD!AJ1091="","",BD!AJ1091*BD!AO1091)</f>
      </c>
      <c r="AQ1091" s="91">
        <f>BD!AM1091/BD!AK1091-1</f>
        <v>0</v>
      </c>
      <c r="AR1091" s="91">
        <f>IF(BD!AN1091="","",IF(BD!AJ1091="","",BD!AN1091/BD!AJ1091-1))</f>
      </c>
      <c r="AS1091" s="91">
        <f>IF(BD!AN1091="","",IF(BD!AN1091&lt;BD!AL1091,"ABAIXO DA META","DENTRO DA META"))</f>
      </c>
      <c r="AT1091" s="91" t="str">
        <f>IF(BD!AJ1091="","EM ANÁLISE",IF(BD!AP1091&gt;=BD!AN1091,"GO", "NO GO"))</f>
        <v>EM ANÁLISE</v>
      </c>
      <c r="AU1091" s="97">
        <f>IF(AN1091="","",+BD!$AN1091-AJ1091)</f>
      </c>
      <c r="AV1091" s="98"/>
      <c r="AW1091" s="90">
        <f>BD!P1091*BD!AC1091</f>
        <v>0</v>
      </c>
      <c r="AX1091" s="90">
        <f>BD!V1091*BD!AC1091</f>
        <v>0</v>
      </c>
      <c r="AY1091" s="90">
        <f>IF(BD!AN1091="","",BD!AN1091*BD!AC1091)</f>
      </c>
      <c r="AZ1091" s="75" t="s">
        <v>123</v>
      </c>
      <c r="BA1091" s="75"/>
      <c r="BB1091" s="75"/>
      <c r="BC1091" s="75"/>
      <c r="BD1091" s="104"/>
      <c r="BE1091" s="104"/>
      <c r="BF1091" s="101"/>
      <c r="BG1091" s="101"/>
      <c r="BH1091" s="101"/>
      <c r="BI1091" s="101"/>
      <c r="BJ1091" s="101"/>
      <c r="BK1091" s="101"/>
      <c r="BL1091" s="101"/>
      <c r="BM1091" s="101"/>
      <c r="BN1091" s="101"/>
      <c r="BO1091" s="103"/>
      <c r="BP1091" s="101"/>
      <c r="BQ1091" s="101"/>
      <c r="BR1091" s="101"/>
      <c r="BS1091" s="101"/>
      <c r="BT1091" s="101"/>
      <c r="BU1091" s="101"/>
      <c r="BV1091" s="101"/>
      <c r="BW1091" s="101"/>
      <c r="BX1091" s="101"/>
      <c r="BY1091" s="101"/>
      <c r="BZ1091" s="101"/>
      <c r="CA1091" s="101"/>
      <c r="CB1091" s="101"/>
      <c r="CC1091" s="101"/>
      <c r="CD1091" s="101"/>
      <c r="CE1091" s="101"/>
      <c r="CF1091" s="101"/>
      <c r="CG1091" s="37" t="e">
        <f>VLOOKUP(Table_1[[#This Row],[EAN]],'[1]Planilha1'!$E:$R,13,0)</f>
        <v>#N/A</v>
      </c>
      <c r="CI1091" s="188">
        <f>IF(Table_1[[#This Row],[STATUS MERCADO]]="GO",Table_1[[#This Row],[M. BRUTA TOTAL]],0)</f>
        <v>0</v>
      </c>
      <c r="CJ1091" s="188">
        <f>IF(Table_1[[#This Row],[STATUS MERCADO]]="GO",Table_1[[#This Row],[PV UNIT. REALIZADO]]*Table_1[[#This Row],[QUANTIDADE]],0)</f>
        <v>0</v>
      </c>
    </row>
    <row r="1092" ht="15" hidden="1">
      <c r="A1092" s="7"/>
      <c r="B1092" s="84" t="s">
        <v>79</v>
      </c>
      <c r="C1092" s="75">
        <v>221330</v>
      </c>
      <c r="D1092" s="75">
        <v>12443642</v>
      </c>
      <c r="E1092" s="85">
        <v>12443642</v>
      </c>
      <c r="F1092" s="86" t="s">
        <v>882</v>
      </c>
      <c r="G1092" s="75" t="s">
        <v>24</v>
      </c>
      <c r="H1092" s="75">
        <v>1520</v>
      </c>
      <c r="I1092" s="87" t="s">
        <v>761</v>
      </c>
      <c r="J1092" s="75" t="s">
        <v>101</v>
      </c>
      <c r="K1092" s="88" t="s">
        <v>84</v>
      </c>
      <c r="L1092" s="88">
        <v>1</v>
      </c>
      <c r="M1092" s="88">
        <v>0</v>
      </c>
      <c r="N1092" s="75" t="s">
        <v>85</v>
      </c>
      <c r="O1092" s="75" t="s">
        <v>122</v>
      </c>
      <c r="P1092" s="89"/>
      <c r="Q1092" s="90">
        <f>(17/100+7.6/100+1.65/100)*P1092</f>
        <v>0</v>
      </c>
      <c r="R1092" s="90"/>
      <c r="S1092" s="90"/>
      <c r="T1092" s="90"/>
      <c r="U1092" s="90"/>
      <c r="V1092" s="90">
        <f>+P1092-Q1092+R1092+S1092+T1092+U1092</f>
        <v>0</v>
      </c>
      <c r="W1092" s="91">
        <f>(1.02/100)</f>
        <v>1.02E-2</v>
      </c>
      <c r="X1092" s="91">
        <v>4.8E-3</v>
      </c>
      <c r="Y1092" s="91">
        <v>0.17</v>
      </c>
      <c r="Z1092" s="91">
        <v>1.65E-2</v>
      </c>
      <c r="AA1092" s="91">
        <v>7.6E-2</v>
      </c>
      <c r="AB1092" s="91">
        <f>SUM(W1092:AA1092)</f>
        <v>0.2775</v>
      </c>
      <c r="AC1092" s="75">
        <v>1</v>
      </c>
      <c r="AD1092" s="92">
        <f>IF(AL1092="","",+AC1092*AL1092)</f>
      </c>
      <c r="AE1092" s="93">
        <f>IF(AL1092="","",+AL1092*AB1092)</f>
      </c>
      <c r="AF1092" s="92">
        <f>IF(AL1092="","",+AL1092-AE1092)</f>
      </c>
      <c r="AG1092" s="93">
        <f>+V1092</f>
        <v>0</v>
      </c>
      <c r="AH1092" s="92">
        <f>IF(AF1092="","",+AF1092-AG1092)</f>
      </c>
      <c r="AI1092" s="92">
        <f>IF(AH1092="","",+AH1092*AC1092)</f>
      </c>
      <c r="AJ1092" s="93"/>
      <c r="AK1092" s="94">
        <v>0.33</v>
      </c>
      <c r="AL1092" s="93">
        <f>IF(V1092=0,"",V1092/(1-AB1092-AK1092))</f>
      </c>
      <c r="AM1092" s="95">
        <v>0.33</v>
      </c>
      <c r="AN1092" s="93">
        <f>IF(V1092=0,"",V1092/(1-AB1092-AM1092))</f>
      </c>
      <c r="AO1092" s="96">
        <v>1.2</v>
      </c>
      <c r="AP1092" s="93">
        <f>IF(BD!AJ1092="","",BD!AJ1092*BD!AO1092)</f>
      </c>
      <c r="AQ1092" s="91">
        <f>BD!AM1092/BD!AK1092-1</f>
        <v>0</v>
      </c>
      <c r="AR1092" s="91">
        <f>IF(BD!AN1092="","",IF(BD!AJ1092="","",BD!AN1092/BD!AJ1092-1))</f>
      </c>
      <c r="AS1092" s="91">
        <f>IF(BD!AN1092="","",IF(BD!AN1092&lt;BD!AL1092,"ABAIXO DA META","DENTRO DA META"))</f>
      </c>
      <c r="AT1092" s="91" t="str">
        <f>IF(BD!AJ1092="","EM ANÁLISE",IF(BD!AP1092&gt;=BD!AN1092,"GO", "NO GO"))</f>
        <v>EM ANÁLISE</v>
      </c>
      <c r="AU1092" s="97">
        <f>IF(AN1092="","",+BD!$AN1092-AJ1092)</f>
      </c>
      <c r="AV1092" s="98"/>
      <c r="AW1092" s="90">
        <f>BD!P1092*BD!AC1092</f>
        <v>0</v>
      </c>
      <c r="AX1092" s="90">
        <f>BD!V1092*BD!AC1092</f>
        <v>0</v>
      </c>
      <c r="AY1092" s="90">
        <f>IF(BD!AN1092="","",BD!AN1092*BD!AC1092)</f>
      </c>
      <c r="AZ1092" s="75" t="s">
        <v>123</v>
      </c>
      <c r="BA1092" s="75"/>
      <c r="BB1092" s="75"/>
      <c r="BC1092" s="75"/>
      <c r="BD1092" s="104"/>
      <c r="BE1092" s="104"/>
      <c r="BF1092" s="101"/>
      <c r="BG1092" s="101"/>
      <c r="BH1092" s="101"/>
      <c r="BI1092" s="101"/>
      <c r="BJ1092" s="101"/>
      <c r="BK1092" s="101"/>
      <c r="BL1092" s="101"/>
      <c r="BM1092" s="101"/>
      <c r="BN1092" s="101"/>
      <c r="BO1092" s="103"/>
      <c r="BP1092" s="101"/>
      <c r="BQ1092" s="101"/>
      <c r="BR1092" s="101"/>
      <c r="BS1092" s="101"/>
      <c r="BT1092" s="101"/>
      <c r="BU1092" s="101"/>
      <c r="BV1092" s="101"/>
      <c r="BW1092" s="101"/>
      <c r="BX1092" s="101"/>
      <c r="BY1092" s="101"/>
      <c r="BZ1092" s="101"/>
      <c r="CA1092" s="101"/>
      <c r="CB1092" s="101"/>
      <c r="CC1092" s="101"/>
      <c r="CD1092" s="101"/>
      <c r="CE1092" s="101"/>
      <c r="CF1092" s="101"/>
      <c r="CG1092" s="37" t="e">
        <f>VLOOKUP(Table_1[[#This Row],[EAN]],'[1]Planilha1'!$E:$R,13,0)</f>
        <v>#N/A</v>
      </c>
      <c r="CI1092" s="188">
        <f>IF(Table_1[[#This Row],[STATUS MERCADO]]="GO",Table_1[[#This Row],[M. BRUTA TOTAL]],0)</f>
        <v>0</v>
      </c>
      <c r="CJ1092" s="188">
        <f>IF(Table_1[[#This Row],[STATUS MERCADO]]="GO",Table_1[[#This Row],[PV UNIT. REALIZADO]]*Table_1[[#This Row],[QUANTIDADE]],0)</f>
        <v>0</v>
      </c>
    </row>
    <row r="1093" ht="15" hidden="1">
      <c r="A1093" s="7"/>
      <c r="B1093" s="84" t="s">
        <v>79</v>
      </c>
      <c r="C1093" s="75">
        <v>221331</v>
      </c>
      <c r="D1093" s="75">
        <v>12459112</v>
      </c>
      <c r="E1093" s="85">
        <v>7891000325506</v>
      </c>
      <c r="F1093" s="86" t="s">
        <v>883</v>
      </c>
      <c r="G1093" s="75" t="s">
        <v>24</v>
      </c>
      <c r="H1093" s="75">
        <v>1520</v>
      </c>
      <c r="I1093" s="87" t="s">
        <v>761</v>
      </c>
      <c r="J1093" s="75" t="s">
        <v>121</v>
      </c>
      <c r="K1093" s="88" t="s">
        <v>84</v>
      </c>
      <c r="L1093" s="88">
        <v>1</v>
      </c>
      <c r="M1093" s="88">
        <v>0</v>
      </c>
      <c r="N1093" s="75" t="s">
        <v>85</v>
      </c>
      <c r="O1093" s="75" t="s">
        <v>122</v>
      </c>
      <c r="P1093" s="89"/>
      <c r="Q1093" s="90">
        <f>(17/100+7.6/100+1.65/100)*P1093</f>
        <v>0</v>
      </c>
      <c r="R1093" s="90"/>
      <c r="S1093" s="90"/>
      <c r="T1093" s="90"/>
      <c r="U1093" s="90"/>
      <c r="V1093" s="90">
        <f>+P1093-Q1093+R1093+S1093+T1093+U1093</f>
        <v>0</v>
      </c>
      <c r="W1093" s="91">
        <f>(1.02/100)</f>
        <v>1.02E-2</v>
      </c>
      <c r="X1093" s="91">
        <v>4.8E-3</v>
      </c>
      <c r="Y1093" s="91">
        <v>0.17</v>
      </c>
      <c r="Z1093" s="91">
        <v>1.65E-2</v>
      </c>
      <c r="AA1093" s="91">
        <v>7.6E-2</v>
      </c>
      <c r="AB1093" s="91">
        <f>SUM(W1093:AA1093)</f>
        <v>0.2775</v>
      </c>
      <c r="AC1093" s="75">
        <v>1</v>
      </c>
      <c r="AD1093" s="92">
        <f>IF(AL1093="","",+AC1093*AL1093)</f>
      </c>
      <c r="AE1093" s="93">
        <f>IF(AL1093="","",+AL1093*AB1093)</f>
      </c>
      <c r="AF1093" s="92">
        <f>IF(AL1093="","",+AL1093-AE1093)</f>
      </c>
      <c r="AG1093" s="93">
        <f>+V1093</f>
        <v>0</v>
      </c>
      <c r="AH1093" s="92">
        <f>IF(AF1093="","",+AF1093-AG1093)</f>
      </c>
      <c r="AI1093" s="92">
        <f>IF(AH1093="","",+AH1093*AC1093)</f>
      </c>
      <c r="AJ1093" s="93"/>
      <c r="AK1093" s="94">
        <v>0.33</v>
      </c>
      <c r="AL1093" s="93">
        <f>IF(V1093=0,"",V1093/(1-AB1093-AK1093))</f>
      </c>
      <c r="AM1093" s="95">
        <v>0.33</v>
      </c>
      <c r="AN1093" s="93">
        <f>IF(V1093=0,"",V1093/(1-AB1093-AM1093))</f>
      </c>
      <c r="AO1093" s="96">
        <v>1.2</v>
      </c>
      <c r="AP1093" s="93">
        <f>IF(BD!AJ1093="","",BD!AJ1093*BD!AO1093)</f>
      </c>
      <c r="AQ1093" s="91">
        <f>BD!AM1093/BD!AK1093-1</f>
        <v>0</v>
      </c>
      <c r="AR1093" s="91">
        <f>IF(BD!AN1093="","",IF(BD!AJ1093="","",BD!AN1093/BD!AJ1093-1))</f>
      </c>
      <c r="AS1093" s="91">
        <f>IF(BD!AN1093="","",IF(BD!AN1093&lt;BD!AL1093,"ABAIXO DA META","DENTRO DA META"))</f>
      </c>
      <c r="AT1093" s="91" t="str">
        <f>IF(BD!AJ1093="","EM ANÁLISE",IF(BD!AP1093&gt;=BD!AN1093,"GO", "NO GO"))</f>
        <v>EM ANÁLISE</v>
      </c>
      <c r="AU1093" s="97">
        <f>IF(AN1093="","",+BD!$AN1093-AJ1093)</f>
      </c>
      <c r="AV1093" s="98"/>
      <c r="AW1093" s="90">
        <f>BD!P1093*BD!AC1093</f>
        <v>0</v>
      </c>
      <c r="AX1093" s="90">
        <f>BD!V1093*BD!AC1093</f>
        <v>0</v>
      </c>
      <c r="AY1093" s="90">
        <f>IF(BD!AN1093="","",BD!AN1093*BD!AC1093)</f>
      </c>
      <c r="AZ1093" s="75" t="s">
        <v>123</v>
      </c>
      <c r="BA1093" s="75" t="s">
        <v>124</v>
      </c>
      <c r="BB1093" s="75">
        <v>1</v>
      </c>
      <c r="BC1093" s="75" t="s">
        <v>125</v>
      </c>
      <c r="BD1093" s="104"/>
      <c r="BE1093" s="104"/>
      <c r="BF1093" s="101"/>
      <c r="BG1093" s="101"/>
      <c r="BH1093" s="101"/>
      <c r="BI1093" s="101"/>
      <c r="BJ1093" s="101"/>
      <c r="BK1093" s="101"/>
      <c r="BL1093" s="101"/>
      <c r="BM1093" s="101"/>
      <c r="BN1093" s="101"/>
      <c r="BO1093" s="103"/>
      <c r="BP1093" s="101"/>
      <c r="BQ1093" s="101"/>
      <c r="BR1093" s="101"/>
      <c r="BS1093" s="101"/>
      <c r="BT1093" s="101"/>
      <c r="BU1093" s="101"/>
      <c r="BV1093" s="101"/>
      <c r="BW1093" s="101"/>
      <c r="BX1093" s="101"/>
      <c r="BY1093" s="101"/>
      <c r="BZ1093" s="101"/>
      <c r="CA1093" s="101"/>
      <c r="CB1093" s="101"/>
      <c r="CC1093" s="101"/>
      <c r="CD1093" s="101"/>
      <c r="CE1093" s="101"/>
      <c r="CF1093" s="101"/>
      <c r="CG1093" s="37" t="e">
        <f>VLOOKUP(Table_1[[#This Row],[EAN]],'[1]Planilha1'!$E:$R,13,0)</f>
        <v>#N/A</v>
      </c>
      <c r="CI1093" s="188">
        <f>IF(Table_1[[#This Row],[STATUS MERCADO]]="GO",Table_1[[#This Row],[M. BRUTA TOTAL]],0)</f>
        <v>0</v>
      </c>
      <c r="CJ1093" s="188">
        <f>IF(Table_1[[#This Row],[STATUS MERCADO]]="GO",Table_1[[#This Row],[PV UNIT. REALIZADO]]*Table_1[[#This Row],[QUANTIDADE]],0)</f>
        <v>0</v>
      </c>
    </row>
    <row r="1094" ht="15" hidden="1">
      <c r="A1094" s="7"/>
      <c r="B1094" s="84" t="s">
        <v>79</v>
      </c>
      <c r="C1094" s="75">
        <v>221332</v>
      </c>
      <c r="D1094" s="75">
        <v>12454109</v>
      </c>
      <c r="E1094" s="85">
        <v>7891000319901</v>
      </c>
      <c r="F1094" s="86" t="s">
        <v>884</v>
      </c>
      <c r="G1094" s="75" t="s">
        <v>24</v>
      </c>
      <c r="H1094" s="75">
        <v>570</v>
      </c>
      <c r="I1094" s="87" t="s">
        <v>768</v>
      </c>
      <c r="J1094" s="75" t="s">
        <v>101</v>
      </c>
      <c r="K1094" s="88" t="s">
        <v>84</v>
      </c>
      <c r="L1094" s="88">
        <v>6</v>
      </c>
      <c r="M1094" s="88">
        <v>0</v>
      </c>
      <c r="N1094" s="75" t="s">
        <v>85</v>
      </c>
      <c r="O1094" s="75" t="s">
        <v>122</v>
      </c>
      <c r="P1094" s="89"/>
      <c r="Q1094" s="90">
        <f>(17/100+7.6/100+1.65/100)*P1094</f>
        <v>0</v>
      </c>
      <c r="R1094" s="90"/>
      <c r="S1094" s="90"/>
      <c r="T1094" s="90"/>
      <c r="U1094" s="90"/>
      <c r="V1094" s="90">
        <f>+P1094-Q1094+R1094+S1094+T1094+U1094</f>
        <v>0</v>
      </c>
      <c r="W1094" s="91">
        <f>(1.02/100)</f>
        <v>1.02E-2</v>
      </c>
      <c r="X1094" s="91">
        <v>4.8E-3</v>
      </c>
      <c r="Y1094" s="91">
        <v>0.17</v>
      </c>
      <c r="Z1094" s="91">
        <v>1.65E-2</v>
      </c>
      <c r="AA1094" s="91">
        <v>7.6E-2</v>
      </c>
      <c r="AB1094" s="91">
        <f>SUM(W1094:AA1094)</f>
        <v>0.2775</v>
      </c>
      <c r="AC1094" s="75">
        <v>6</v>
      </c>
      <c r="AD1094" s="92">
        <f>IF(AL1094="","",+AC1094*AL1094)</f>
      </c>
      <c r="AE1094" s="93">
        <f>IF(AL1094="","",+AL1094*AB1094)</f>
      </c>
      <c r="AF1094" s="92">
        <f>IF(AL1094="","",+AL1094-AE1094)</f>
      </c>
      <c r="AG1094" s="93">
        <f>+V1094</f>
        <v>0</v>
      </c>
      <c r="AH1094" s="92">
        <f>IF(AF1094="","",+AF1094-AG1094)</f>
      </c>
      <c r="AI1094" s="92">
        <f>IF(AH1094="","",+AH1094*AC1094)</f>
      </c>
      <c r="AJ1094" s="93"/>
      <c r="AK1094" s="94">
        <v>0.33</v>
      </c>
      <c r="AL1094" s="93">
        <f>IF(V1094=0,"",V1094/(1-AB1094-AK1094))</f>
      </c>
      <c r="AM1094" s="95">
        <v>0.33</v>
      </c>
      <c r="AN1094" s="93">
        <f>IF(V1094=0,"",V1094/(1-AB1094-AM1094))</f>
      </c>
      <c r="AO1094" s="96">
        <v>1.2</v>
      </c>
      <c r="AP1094" s="93">
        <f>IF(BD!AJ1094="","",BD!AJ1094*BD!AO1094)</f>
      </c>
      <c r="AQ1094" s="91">
        <f>BD!AM1094/BD!AK1094-1</f>
        <v>0</v>
      </c>
      <c r="AR1094" s="91">
        <f>IF(BD!AN1094="","",IF(BD!AJ1094="","",BD!AN1094/BD!AJ1094-1))</f>
      </c>
      <c r="AS1094" s="91">
        <f>IF(BD!AN1094="","",IF(BD!AN1094&lt;BD!AL1094,"ABAIXO DA META","DENTRO DA META"))</f>
      </c>
      <c r="AT1094" s="91" t="str">
        <f>IF(BD!AJ1094="","EM ANÁLISE",IF(BD!AP1094&gt;=BD!AN1094,"GO", "NO GO"))</f>
        <v>EM ANÁLISE</v>
      </c>
      <c r="AU1094" s="97">
        <f>IF(AN1094="","",+BD!$AN1094-AJ1094)</f>
      </c>
      <c r="AV1094" s="98"/>
      <c r="AW1094" s="90">
        <f>BD!P1094*BD!AC1094</f>
        <v>0</v>
      </c>
      <c r="AX1094" s="90">
        <f>BD!V1094*BD!AC1094</f>
        <v>0</v>
      </c>
      <c r="AY1094" s="90">
        <f>IF(BD!AN1094="","",BD!AN1094*BD!AC1094)</f>
      </c>
      <c r="AZ1094" s="75" t="s">
        <v>123</v>
      </c>
      <c r="BA1094" s="75" t="s">
        <v>124</v>
      </c>
      <c r="BB1094" s="75">
        <v>1</v>
      </c>
      <c r="BC1094" s="75" t="s">
        <v>125</v>
      </c>
      <c r="BD1094" s="104"/>
      <c r="BE1094" s="104"/>
      <c r="BF1094" s="101"/>
      <c r="BG1094" s="101"/>
      <c r="BH1094" s="101"/>
      <c r="BI1094" s="101"/>
      <c r="BJ1094" s="101"/>
      <c r="BK1094" s="101"/>
      <c r="BL1094" s="101"/>
      <c r="BM1094" s="101"/>
      <c r="BN1094" s="101"/>
      <c r="BO1094" s="103"/>
      <c r="BP1094" s="101"/>
      <c r="BQ1094" s="101"/>
      <c r="BR1094" s="101"/>
      <c r="BS1094" s="101"/>
      <c r="BT1094" s="101"/>
      <c r="BU1094" s="101"/>
      <c r="BV1094" s="101"/>
      <c r="BW1094" s="101"/>
      <c r="BX1094" s="101"/>
      <c r="BY1094" s="101"/>
      <c r="BZ1094" s="101"/>
      <c r="CA1094" s="101"/>
      <c r="CB1094" s="101"/>
      <c r="CC1094" s="101"/>
      <c r="CD1094" s="101"/>
      <c r="CE1094" s="101"/>
      <c r="CF1094" s="101"/>
      <c r="CG1094" s="37" t="e">
        <f>VLOOKUP(Table_1[[#This Row],[EAN]],'[1]Planilha1'!$E:$R,13,0)</f>
        <v>#N/A</v>
      </c>
      <c r="CI1094" s="188">
        <f>IF(Table_1[[#This Row],[STATUS MERCADO]]="GO",Table_1[[#This Row],[M. BRUTA TOTAL]],0)</f>
        <v>0</v>
      </c>
      <c r="CJ1094" s="188">
        <f>IF(Table_1[[#This Row],[STATUS MERCADO]]="GO",Table_1[[#This Row],[PV UNIT. REALIZADO]]*Table_1[[#This Row],[QUANTIDADE]],0)</f>
        <v>0</v>
      </c>
    </row>
    <row r="1095" ht="15" hidden="1">
      <c r="A1095" s="7"/>
      <c r="B1095" s="84" t="s">
        <v>79</v>
      </c>
      <c r="C1095" s="75">
        <v>221333</v>
      </c>
      <c r="D1095" s="75">
        <v>12454126</v>
      </c>
      <c r="E1095" s="85">
        <v>7891000319789</v>
      </c>
      <c r="F1095" s="86" t="s">
        <v>885</v>
      </c>
      <c r="G1095" s="75" t="s">
        <v>24</v>
      </c>
      <c r="H1095" s="75">
        <v>570</v>
      </c>
      <c r="I1095" s="87" t="s">
        <v>768</v>
      </c>
      <c r="J1095" s="75" t="s">
        <v>101</v>
      </c>
      <c r="K1095" s="88" t="s">
        <v>84</v>
      </c>
      <c r="L1095" s="88">
        <v>11</v>
      </c>
      <c r="M1095" s="88">
        <v>0</v>
      </c>
      <c r="N1095" s="75" t="s">
        <v>85</v>
      </c>
      <c r="O1095" s="75" t="s">
        <v>122</v>
      </c>
      <c r="P1095" s="89"/>
      <c r="Q1095" s="90">
        <f>(17/100+7.6/100+1.65/100)*P1095</f>
        <v>0</v>
      </c>
      <c r="R1095" s="90"/>
      <c r="S1095" s="90"/>
      <c r="T1095" s="90"/>
      <c r="U1095" s="90"/>
      <c r="V1095" s="90">
        <f>+P1095-Q1095+R1095+S1095+T1095+U1095</f>
        <v>0</v>
      </c>
      <c r="W1095" s="91">
        <f>(1.02/100)</f>
        <v>1.02E-2</v>
      </c>
      <c r="X1095" s="91">
        <v>4.8E-3</v>
      </c>
      <c r="Y1095" s="91">
        <v>0.17</v>
      </c>
      <c r="Z1095" s="91">
        <v>1.65E-2</v>
      </c>
      <c r="AA1095" s="91">
        <v>7.6E-2</v>
      </c>
      <c r="AB1095" s="91">
        <f>SUM(W1095:AA1095)</f>
        <v>0.2775</v>
      </c>
      <c r="AC1095" s="75">
        <v>11</v>
      </c>
      <c r="AD1095" s="92">
        <f>IF(AL1095="","",+AC1095*AL1095)</f>
      </c>
      <c r="AE1095" s="93">
        <f>IF(AL1095="","",+AL1095*AB1095)</f>
      </c>
      <c r="AF1095" s="92">
        <f>IF(AL1095="","",+AL1095-AE1095)</f>
      </c>
      <c r="AG1095" s="93">
        <f>+V1095</f>
        <v>0</v>
      </c>
      <c r="AH1095" s="92">
        <f>IF(AF1095="","",+AF1095-AG1095)</f>
      </c>
      <c r="AI1095" s="92">
        <f>IF(AH1095="","",+AH1095*AC1095)</f>
      </c>
      <c r="AJ1095" s="93"/>
      <c r="AK1095" s="94">
        <v>0.33</v>
      </c>
      <c r="AL1095" s="93">
        <f>IF(V1095=0,"",V1095/(1-AB1095-AK1095))</f>
      </c>
      <c r="AM1095" s="95">
        <v>0.33</v>
      </c>
      <c r="AN1095" s="93">
        <f>IF(V1095=0,"",V1095/(1-AB1095-AM1095))</f>
      </c>
      <c r="AO1095" s="96">
        <v>1.2</v>
      </c>
      <c r="AP1095" s="93">
        <f>IF(BD!AJ1095="","",BD!AJ1095*BD!AO1095)</f>
      </c>
      <c r="AQ1095" s="91">
        <f>BD!AM1095/BD!AK1095-1</f>
        <v>0</v>
      </c>
      <c r="AR1095" s="91">
        <f>IF(BD!AN1095="","",IF(BD!AJ1095="","",BD!AN1095/BD!AJ1095-1))</f>
      </c>
      <c r="AS1095" s="91">
        <f>IF(BD!AN1095="","",IF(BD!AN1095&lt;BD!AL1095,"ABAIXO DA META","DENTRO DA META"))</f>
      </c>
      <c r="AT1095" s="91" t="str">
        <f>IF(BD!AJ1095="","EM ANÁLISE",IF(BD!AP1095&gt;=BD!AN1095,"GO", "NO GO"))</f>
        <v>EM ANÁLISE</v>
      </c>
      <c r="AU1095" s="97">
        <f>IF(AN1095="","",+BD!$AN1095-AJ1095)</f>
      </c>
      <c r="AV1095" s="98"/>
      <c r="AW1095" s="90">
        <f>BD!P1095*BD!AC1095</f>
        <v>0</v>
      </c>
      <c r="AX1095" s="90">
        <f>BD!V1095*BD!AC1095</f>
        <v>0</v>
      </c>
      <c r="AY1095" s="90">
        <f>IF(BD!AN1095="","",BD!AN1095*BD!AC1095)</f>
      </c>
      <c r="AZ1095" s="75" t="s">
        <v>123</v>
      </c>
      <c r="BA1095" s="75" t="s">
        <v>124</v>
      </c>
      <c r="BB1095" s="75">
        <v>1</v>
      </c>
      <c r="BC1095" s="75" t="s">
        <v>125</v>
      </c>
      <c r="BD1095" s="104"/>
      <c r="BE1095" s="104"/>
      <c r="BF1095" s="101"/>
      <c r="BG1095" s="101"/>
      <c r="BH1095" s="101"/>
      <c r="BI1095" s="101"/>
      <c r="BJ1095" s="101"/>
      <c r="BK1095" s="101"/>
      <c r="BL1095" s="101"/>
      <c r="BM1095" s="101"/>
      <c r="BN1095" s="101"/>
      <c r="BO1095" s="103"/>
      <c r="BP1095" s="101"/>
      <c r="BQ1095" s="101"/>
      <c r="BR1095" s="101"/>
      <c r="BS1095" s="101"/>
      <c r="BT1095" s="101"/>
      <c r="BU1095" s="101"/>
      <c r="BV1095" s="101"/>
      <c r="BW1095" s="101"/>
      <c r="BX1095" s="101"/>
      <c r="BY1095" s="101"/>
      <c r="BZ1095" s="101"/>
      <c r="CA1095" s="101"/>
      <c r="CB1095" s="101"/>
      <c r="CC1095" s="101"/>
      <c r="CD1095" s="101"/>
      <c r="CE1095" s="101"/>
      <c r="CF1095" s="101"/>
      <c r="CG1095" s="37" t="e">
        <f>VLOOKUP(Table_1[[#This Row],[EAN]],'[1]Planilha1'!$E:$R,13,0)</f>
        <v>#N/A</v>
      </c>
      <c r="CI1095" s="188">
        <f>IF(Table_1[[#This Row],[STATUS MERCADO]]="GO",Table_1[[#This Row],[M. BRUTA TOTAL]],0)</f>
        <v>0</v>
      </c>
      <c r="CJ1095" s="188">
        <f>IF(Table_1[[#This Row],[STATUS MERCADO]]="GO",Table_1[[#This Row],[PV UNIT. REALIZADO]]*Table_1[[#This Row],[QUANTIDADE]],0)</f>
        <v>0</v>
      </c>
    </row>
    <row r="1096" ht="15" hidden="1">
      <c r="A1096" s="7"/>
      <c r="B1096" s="84" t="s">
        <v>79</v>
      </c>
      <c r="C1096" s="75">
        <v>221336</v>
      </c>
      <c r="D1096" s="75">
        <v>10219920</v>
      </c>
      <c r="E1096" s="85">
        <v>7896029075722</v>
      </c>
      <c r="F1096" s="86" t="s">
        <v>888</v>
      </c>
      <c r="G1096" s="75" t="s">
        <v>24</v>
      </c>
      <c r="H1096" s="75">
        <v>570</v>
      </c>
      <c r="I1096" s="87" t="s">
        <v>768</v>
      </c>
      <c r="J1096" s="75" t="s">
        <v>101</v>
      </c>
      <c r="K1096" s="88" t="s">
        <v>84</v>
      </c>
      <c r="L1096" s="88">
        <v>1</v>
      </c>
      <c r="M1096" s="88">
        <v>0</v>
      </c>
      <c r="N1096" s="75" t="s">
        <v>85</v>
      </c>
      <c r="O1096" s="75" t="s">
        <v>114</v>
      </c>
      <c r="P1096" s="89"/>
      <c r="Q1096" s="90">
        <f>(17/100+7.6/100+1.65/100)*P1096</f>
        <v>0</v>
      </c>
      <c r="R1096" s="90"/>
      <c r="S1096" s="90"/>
      <c r="T1096" s="90"/>
      <c r="U1096" s="90"/>
      <c r="V1096" s="90">
        <f>+P1096-Q1096+R1096+S1096+T1096+U1096</f>
        <v>0</v>
      </c>
      <c r="W1096" s="91">
        <f>(1.02/100)</f>
        <v>1.02E-2</v>
      </c>
      <c r="X1096" s="91">
        <v>4.8E-3</v>
      </c>
      <c r="Y1096" s="91">
        <v>0.17</v>
      </c>
      <c r="Z1096" s="91">
        <v>1.65E-2</v>
      </c>
      <c r="AA1096" s="91">
        <v>7.6E-2</v>
      </c>
      <c r="AB1096" s="91">
        <f>SUM(W1096:AA1096)</f>
        <v>0.2775</v>
      </c>
      <c r="AC1096" s="75">
        <v>1</v>
      </c>
      <c r="AD1096" s="92">
        <f>IF(AL1096="","",+AC1096*AL1096)</f>
      </c>
      <c r="AE1096" s="93">
        <f>IF(AL1096="","",+AL1096*AB1096)</f>
      </c>
      <c r="AF1096" s="92">
        <f>IF(AL1096="","",+AL1096-AE1096)</f>
      </c>
      <c r="AG1096" s="93">
        <f>+V1096</f>
        <v>0</v>
      </c>
      <c r="AH1096" s="92">
        <f>IF(AF1096="","",+AF1096-AG1096)</f>
      </c>
      <c r="AI1096" s="92">
        <f>IF(AH1096="","",+AH1096*AC1096)</f>
      </c>
      <c r="AJ1096" s="93"/>
      <c r="AK1096" s="94">
        <v>0.33</v>
      </c>
      <c r="AL1096" s="93">
        <f>IF(V1096=0,"",V1096/(1-AB1096-AK1096))</f>
      </c>
      <c r="AM1096" s="95">
        <v>0.33</v>
      </c>
      <c r="AN1096" s="93">
        <f>IF(V1096=0,"",V1096/(1-AB1096-AM1096))</f>
      </c>
      <c r="AO1096" s="96">
        <v>1.2</v>
      </c>
      <c r="AP1096" s="93">
        <f>IF(BD!AJ1096="","",BD!AJ1096*BD!AO1096)</f>
      </c>
      <c r="AQ1096" s="91">
        <f>BD!AM1096/BD!AK1096-1</f>
        <v>0</v>
      </c>
      <c r="AR1096" s="91">
        <f>IF(BD!AN1096="","",IF(BD!AJ1096="","",BD!AN1096/BD!AJ1096-1))</f>
      </c>
      <c r="AS1096" s="91">
        <f>IF(BD!AN1096="","",IF(BD!AN1096&lt;BD!AL1096,"ABAIXO DA META","DENTRO DA META"))</f>
      </c>
      <c r="AT1096" s="91" t="str">
        <f>IF(BD!AJ1096="","EM ANÁLISE",IF(BD!AP1096&gt;=BD!AN1096,"GO", "NO GO"))</f>
        <v>EM ANÁLISE</v>
      </c>
      <c r="AU1096" s="97">
        <f>IF(AN1096="","",+BD!$AN1096-AJ1096)</f>
      </c>
      <c r="AV1096" s="98"/>
      <c r="AW1096" s="90">
        <f>BD!P1096*BD!AC1096</f>
        <v>0</v>
      </c>
      <c r="AX1096" s="90">
        <f>BD!V1096*BD!AC1096</f>
        <v>0</v>
      </c>
      <c r="AY1096" s="90">
        <f>IF(BD!AN1096="","",BD!AN1096*BD!AC1096)</f>
      </c>
      <c r="AZ1096" s="75" t="s">
        <v>123</v>
      </c>
      <c r="BA1096" s="75" t="s">
        <v>115</v>
      </c>
      <c r="BB1096" s="75">
        <v>1</v>
      </c>
      <c r="BC1096" s="75" t="s">
        <v>116</v>
      </c>
      <c r="BD1096" s="104"/>
      <c r="BE1096" s="104"/>
      <c r="BF1096" s="101"/>
      <c r="BG1096" s="101"/>
      <c r="BH1096" s="101"/>
      <c r="BI1096" s="101"/>
      <c r="BJ1096" s="101"/>
      <c r="BK1096" s="101"/>
      <c r="BL1096" s="101"/>
      <c r="BM1096" s="101"/>
      <c r="BN1096" s="101"/>
      <c r="BO1096" s="103"/>
      <c r="BP1096" s="101"/>
      <c r="BQ1096" s="101"/>
      <c r="BR1096" s="101"/>
      <c r="BS1096" s="101"/>
      <c r="BT1096" s="101"/>
      <c r="BU1096" s="101"/>
      <c r="BV1096" s="101"/>
      <c r="BW1096" s="101"/>
      <c r="BX1096" s="101"/>
      <c r="BY1096" s="101"/>
      <c r="BZ1096" s="101"/>
      <c r="CA1096" s="101"/>
      <c r="CB1096" s="101"/>
      <c r="CC1096" s="101"/>
      <c r="CD1096" s="101"/>
      <c r="CE1096" s="101"/>
      <c r="CF1096" s="101"/>
      <c r="CG1096" s="37" t="e">
        <f>VLOOKUP(Table_1[[#This Row],[EAN]],'[1]Planilha1'!$E:$R,13,0)</f>
        <v>#N/A</v>
      </c>
      <c r="CI1096" s="188">
        <f>IF(Table_1[[#This Row],[STATUS MERCADO]]="GO",Table_1[[#This Row],[M. BRUTA TOTAL]],0)</f>
        <v>0</v>
      </c>
      <c r="CJ1096" s="188">
        <f>IF(Table_1[[#This Row],[STATUS MERCADO]]="GO",Table_1[[#This Row],[PV UNIT. REALIZADO]]*Table_1[[#This Row],[QUANTIDADE]],0)</f>
        <v>0</v>
      </c>
    </row>
    <row r="1097" ht="15" hidden="1">
      <c r="A1097" s="7"/>
      <c r="B1097" s="84" t="s">
        <v>79</v>
      </c>
      <c r="C1097" s="75">
        <v>221339</v>
      </c>
      <c r="D1097" s="75">
        <v>10219928</v>
      </c>
      <c r="E1097" s="85">
        <v>7896029068182</v>
      </c>
      <c r="F1097" s="86" t="s">
        <v>891</v>
      </c>
      <c r="G1097" s="75" t="s">
        <v>24</v>
      </c>
      <c r="H1097" s="75">
        <v>570</v>
      </c>
      <c r="I1097" s="87" t="s">
        <v>768</v>
      </c>
      <c r="J1097" s="75" t="s">
        <v>101</v>
      </c>
      <c r="K1097" s="88" t="s">
        <v>84</v>
      </c>
      <c r="L1097" s="88">
        <v>1</v>
      </c>
      <c r="M1097" s="88">
        <v>0</v>
      </c>
      <c r="N1097" s="75" t="s">
        <v>85</v>
      </c>
      <c r="O1097" s="75" t="s">
        <v>114</v>
      </c>
      <c r="P1097" s="89"/>
      <c r="Q1097" s="90">
        <f>(17/100+7.6/100+1.65/100)*P1097</f>
        <v>0</v>
      </c>
      <c r="R1097" s="90"/>
      <c r="S1097" s="90"/>
      <c r="T1097" s="90"/>
      <c r="U1097" s="90"/>
      <c r="V1097" s="90">
        <f>+P1097-Q1097+R1097+S1097+T1097+U1097</f>
        <v>0</v>
      </c>
      <c r="W1097" s="91">
        <f>(1.02/100)</f>
        <v>1.02E-2</v>
      </c>
      <c r="X1097" s="91">
        <v>4.8E-3</v>
      </c>
      <c r="Y1097" s="91">
        <v>0.17</v>
      </c>
      <c r="Z1097" s="91">
        <v>1.65E-2</v>
      </c>
      <c r="AA1097" s="91">
        <v>7.6E-2</v>
      </c>
      <c r="AB1097" s="91">
        <f>SUM(W1097:AA1097)</f>
        <v>0.2775</v>
      </c>
      <c r="AC1097" s="75">
        <v>1</v>
      </c>
      <c r="AD1097" s="92">
        <f>IF(AL1097="","",+AC1097*AL1097)</f>
      </c>
      <c r="AE1097" s="93">
        <f>IF(AL1097="","",+AL1097*AB1097)</f>
      </c>
      <c r="AF1097" s="92">
        <f>IF(AL1097="","",+AL1097-AE1097)</f>
      </c>
      <c r="AG1097" s="93">
        <f>+V1097</f>
        <v>0</v>
      </c>
      <c r="AH1097" s="92">
        <f>IF(AF1097="","",+AF1097-AG1097)</f>
      </c>
      <c r="AI1097" s="92">
        <f>IF(AH1097="","",+AH1097*AC1097)</f>
      </c>
      <c r="AJ1097" s="93"/>
      <c r="AK1097" s="94">
        <v>0.33</v>
      </c>
      <c r="AL1097" s="93">
        <f>IF(V1097=0,"",V1097/(1-AB1097-AK1097))</f>
      </c>
      <c r="AM1097" s="95">
        <v>0.33</v>
      </c>
      <c r="AN1097" s="93">
        <f>IF(V1097=0,"",V1097/(1-AB1097-AM1097))</f>
      </c>
      <c r="AO1097" s="96">
        <v>1.2</v>
      </c>
      <c r="AP1097" s="93">
        <f>IF(BD!AJ1097="","",BD!AJ1097*BD!AO1097)</f>
      </c>
      <c r="AQ1097" s="91">
        <f>BD!AM1097/BD!AK1097-1</f>
        <v>0</v>
      </c>
      <c r="AR1097" s="91">
        <f>IF(BD!AN1097="","",IF(BD!AJ1097="","",BD!AN1097/BD!AJ1097-1))</f>
      </c>
      <c r="AS1097" s="91">
        <f>IF(BD!AN1097="","",IF(BD!AN1097&lt;BD!AL1097,"ABAIXO DA META","DENTRO DA META"))</f>
      </c>
      <c r="AT1097" s="91" t="str">
        <f>IF(BD!AJ1097="","EM ANÁLISE",IF(BD!AP1097&gt;=BD!AN1097,"GO", "NO GO"))</f>
        <v>EM ANÁLISE</v>
      </c>
      <c r="AU1097" s="97">
        <f>IF(AN1097="","",+BD!$AN1097-AJ1097)</f>
      </c>
      <c r="AV1097" s="98"/>
      <c r="AW1097" s="90">
        <f>BD!P1097*BD!AC1097</f>
        <v>0</v>
      </c>
      <c r="AX1097" s="90">
        <f>BD!V1097*BD!AC1097</f>
        <v>0</v>
      </c>
      <c r="AY1097" s="90">
        <f>IF(BD!AN1097="","",BD!AN1097*BD!AC1097)</f>
      </c>
      <c r="AZ1097" s="75" t="s">
        <v>123</v>
      </c>
      <c r="BA1097" s="75" t="s">
        <v>115</v>
      </c>
      <c r="BB1097" s="75">
        <v>1</v>
      </c>
      <c r="BC1097" s="75" t="s">
        <v>116</v>
      </c>
      <c r="BD1097" s="104"/>
      <c r="BE1097" s="104"/>
      <c r="BF1097" s="101"/>
      <c r="BG1097" s="101"/>
      <c r="BH1097" s="101"/>
      <c r="BI1097" s="101"/>
      <c r="BJ1097" s="101"/>
      <c r="BK1097" s="101"/>
      <c r="BL1097" s="101"/>
      <c r="BM1097" s="101"/>
      <c r="BN1097" s="101"/>
      <c r="BO1097" s="103"/>
      <c r="BP1097" s="101"/>
      <c r="BQ1097" s="101"/>
      <c r="BR1097" s="101"/>
      <c r="BS1097" s="101"/>
      <c r="BT1097" s="101"/>
      <c r="BU1097" s="101"/>
      <c r="BV1097" s="101"/>
      <c r="BW1097" s="101"/>
      <c r="BX1097" s="101"/>
      <c r="BY1097" s="101"/>
      <c r="BZ1097" s="101"/>
      <c r="CA1097" s="101"/>
      <c r="CB1097" s="101"/>
      <c r="CC1097" s="101"/>
      <c r="CD1097" s="101"/>
      <c r="CE1097" s="101"/>
      <c r="CF1097" s="101"/>
      <c r="CG1097" s="37" t="e">
        <f>VLOOKUP(Table_1[[#This Row],[EAN]],'[1]Planilha1'!$E:$R,13,0)</f>
        <v>#N/A</v>
      </c>
      <c r="CI1097" s="188">
        <f>IF(Table_1[[#This Row],[STATUS MERCADO]]="GO",Table_1[[#This Row],[M. BRUTA TOTAL]],0)</f>
        <v>0</v>
      </c>
      <c r="CJ1097" s="188">
        <f>IF(Table_1[[#This Row],[STATUS MERCADO]]="GO",Table_1[[#This Row],[PV UNIT. REALIZADO]]*Table_1[[#This Row],[QUANTIDADE]],0)</f>
        <v>0</v>
      </c>
    </row>
    <row r="1098" ht="15" hidden="1">
      <c r="A1098" s="7"/>
      <c r="B1098" s="84" t="s">
        <v>79</v>
      </c>
      <c r="C1098" s="75">
        <v>221341</v>
      </c>
      <c r="D1098" s="75">
        <v>10219834</v>
      </c>
      <c r="E1098" s="85">
        <v>7896029069141</v>
      </c>
      <c r="F1098" s="86" t="s">
        <v>893</v>
      </c>
      <c r="G1098" s="75" t="s">
        <v>24</v>
      </c>
      <c r="H1098" s="75">
        <v>570</v>
      </c>
      <c r="I1098" s="87" t="s">
        <v>768</v>
      </c>
      <c r="J1098" s="75" t="s">
        <v>101</v>
      </c>
      <c r="K1098" s="88" t="s">
        <v>84</v>
      </c>
      <c r="L1098" s="88">
        <v>1</v>
      </c>
      <c r="M1098" s="88">
        <v>0</v>
      </c>
      <c r="N1098" s="75" t="s">
        <v>85</v>
      </c>
      <c r="O1098" s="75" t="s">
        <v>114</v>
      </c>
      <c r="P1098" s="89"/>
      <c r="Q1098" s="90">
        <f>(17/100+7.6/100+1.65/100)*P1098</f>
        <v>0</v>
      </c>
      <c r="R1098" s="90"/>
      <c r="S1098" s="90"/>
      <c r="T1098" s="90"/>
      <c r="U1098" s="90"/>
      <c r="V1098" s="90">
        <f>+P1098-Q1098+R1098+S1098+T1098+U1098</f>
        <v>0</v>
      </c>
      <c r="W1098" s="91">
        <f>(1.02/100)</f>
        <v>1.02E-2</v>
      </c>
      <c r="X1098" s="91">
        <v>4.8E-3</v>
      </c>
      <c r="Y1098" s="91">
        <v>0.17</v>
      </c>
      <c r="Z1098" s="91">
        <v>1.65E-2</v>
      </c>
      <c r="AA1098" s="91">
        <v>7.6E-2</v>
      </c>
      <c r="AB1098" s="91">
        <f>SUM(W1098:AA1098)</f>
        <v>0.2775</v>
      </c>
      <c r="AC1098" s="75">
        <v>1</v>
      </c>
      <c r="AD1098" s="92">
        <f>IF(AL1098="","",+AC1098*AL1098)</f>
      </c>
      <c r="AE1098" s="93">
        <f>IF(AL1098="","",+AL1098*AB1098)</f>
      </c>
      <c r="AF1098" s="92">
        <f>IF(AL1098="","",+AL1098-AE1098)</f>
      </c>
      <c r="AG1098" s="93">
        <f>+V1098</f>
        <v>0</v>
      </c>
      <c r="AH1098" s="92">
        <f>IF(AF1098="","",+AF1098-AG1098)</f>
      </c>
      <c r="AI1098" s="92">
        <f>IF(AH1098="","",+AH1098*AC1098)</f>
      </c>
      <c r="AJ1098" s="93"/>
      <c r="AK1098" s="94">
        <v>0.33</v>
      </c>
      <c r="AL1098" s="93">
        <f>IF(V1098=0,"",V1098/(1-AB1098-AK1098))</f>
      </c>
      <c r="AM1098" s="95">
        <v>0.33</v>
      </c>
      <c r="AN1098" s="93">
        <f>IF(V1098=0,"",V1098/(1-AB1098-AM1098))</f>
      </c>
      <c r="AO1098" s="96">
        <v>1.2</v>
      </c>
      <c r="AP1098" s="93">
        <f>IF(BD!AJ1098="","",BD!AJ1098*BD!AO1098)</f>
      </c>
      <c r="AQ1098" s="91">
        <f>BD!AM1098/BD!AK1098-1</f>
        <v>0</v>
      </c>
      <c r="AR1098" s="91">
        <f>IF(BD!AN1098="","",IF(BD!AJ1098="","",BD!AN1098/BD!AJ1098-1))</f>
      </c>
      <c r="AS1098" s="91">
        <f>IF(BD!AN1098="","",IF(BD!AN1098&lt;BD!AL1098,"ABAIXO DA META","DENTRO DA META"))</f>
      </c>
      <c r="AT1098" s="91" t="str">
        <f>IF(BD!AJ1098="","EM ANÁLISE",IF(BD!AP1098&gt;=BD!AN1098,"GO", "NO GO"))</f>
        <v>EM ANÁLISE</v>
      </c>
      <c r="AU1098" s="97">
        <f>IF(AN1098="","",+BD!$AN1098-AJ1098)</f>
      </c>
      <c r="AV1098" s="98"/>
      <c r="AW1098" s="90">
        <f>BD!P1098*BD!AC1098</f>
        <v>0</v>
      </c>
      <c r="AX1098" s="90">
        <f>BD!V1098*BD!AC1098</f>
        <v>0</v>
      </c>
      <c r="AY1098" s="90">
        <f>IF(BD!AN1098="","",BD!AN1098*BD!AC1098)</f>
      </c>
      <c r="AZ1098" s="75" t="s">
        <v>123</v>
      </c>
      <c r="BA1098" s="75" t="s">
        <v>115</v>
      </c>
      <c r="BB1098" s="75">
        <v>1</v>
      </c>
      <c r="BC1098" s="75" t="s">
        <v>116</v>
      </c>
      <c r="BD1098" s="104"/>
      <c r="BE1098" s="104"/>
      <c r="BF1098" s="101"/>
      <c r="BG1098" s="101"/>
      <c r="BH1098" s="101"/>
      <c r="BI1098" s="101"/>
      <c r="BJ1098" s="101"/>
      <c r="BK1098" s="101"/>
      <c r="BL1098" s="101"/>
      <c r="BM1098" s="101"/>
      <c r="BN1098" s="101"/>
      <c r="BO1098" s="103"/>
      <c r="BP1098" s="101"/>
      <c r="BQ1098" s="101"/>
      <c r="BR1098" s="101"/>
      <c r="BS1098" s="101"/>
      <c r="BT1098" s="101"/>
      <c r="BU1098" s="101"/>
      <c r="BV1098" s="101"/>
      <c r="BW1098" s="101"/>
      <c r="BX1098" s="101"/>
      <c r="BY1098" s="101"/>
      <c r="BZ1098" s="101"/>
      <c r="CA1098" s="101"/>
      <c r="CB1098" s="101"/>
      <c r="CC1098" s="101"/>
      <c r="CD1098" s="101"/>
      <c r="CE1098" s="101"/>
      <c r="CF1098" s="101"/>
      <c r="CG1098" s="37" t="e">
        <f>VLOOKUP(Table_1[[#This Row],[EAN]],'[1]Planilha1'!$E:$R,13,0)</f>
        <v>#N/A</v>
      </c>
      <c r="CI1098" s="188">
        <f>IF(Table_1[[#This Row],[STATUS MERCADO]]="GO",Table_1[[#This Row],[M. BRUTA TOTAL]],0)</f>
        <v>0</v>
      </c>
      <c r="CJ1098" s="188">
        <f>IF(Table_1[[#This Row],[STATUS MERCADO]]="GO",Table_1[[#This Row],[PV UNIT. REALIZADO]]*Table_1[[#This Row],[QUANTIDADE]],0)</f>
        <v>0</v>
      </c>
    </row>
    <row r="1099" ht="15" hidden="1">
      <c r="A1099" s="7"/>
      <c r="B1099" s="84" t="s">
        <v>79</v>
      </c>
      <c r="C1099" s="75">
        <v>221342</v>
      </c>
      <c r="D1099" s="75">
        <v>10219836</v>
      </c>
      <c r="E1099" s="85">
        <v>7896029069134</v>
      </c>
      <c r="F1099" s="86" t="s">
        <v>894</v>
      </c>
      <c r="G1099" s="75" t="s">
        <v>24</v>
      </c>
      <c r="H1099" s="75">
        <v>570</v>
      </c>
      <c r="I1099" s="87" t="s">
        <v>768</v>
      </c>
      <c r="J1099" s="75" t="s">
        <v>101</v>
      </c>
      <c r="K1099" s="88" t="s">
        <v>84</v>
      </c>
      <c r="L1099" s="88">
        <v>1</v>
      </c>
      <c r="M1099" s="88">
        <v>0</v>
      </c>
      <c r="N1099" s="75" t="s">
        <v>85</v>
      </c>
      <c r="O1099" s="75" t="s">
        <v>114</v>
      </c>
      <c r="P1099" s="89"/>
      <c r="Q1099" s="90">
        <f>(17/100+7.6/100+1.65/100)*P1099</f>
        <v>0</v>
      </c>
      <c r="R1099" s="90"/>
      <c r="S1099" s="90"/>
      <c r="T1099" s="90"/>
      <c r="U1099" s="90"/>
      <c r="V1099" s="90">
        <f>+P1099-Q1099+R1099+S1099+T1099+U1099</f>
        <v>0</v>
      </c>
      <c r="W1099" s="91">
        <f>(1.02/100)</f>
        <v>1.02E-2</v>
      </c>
      <c r="X1099" s="91">
        <v>4.8E-3</v>
      </c>
      <c r="Y1099" s="91">
        <v>0.17</v>
      </c>
      <c r="Z1099" s="91">
        <v>1.65E-2</v>
      </c>
      <c r="AA1099" s="91">
        <v>7.6E-2</v>
      </c>
      <c r="AB1099" s="91">
        <f>SUM(W1099:AA1099)</f>
        <v>0.2775</v>
      </c>
      <c r="AC1099" s="75">
        <v>1</v>
      </c>
      <c r="AD1099" s="92">
        <f>IF(AL1099="","",+AC1099*AL1099)</f>
      </c>
      <c r="AE1099" s="93">
        <f>IF(AL1099="","",+AL1099*AB1099)</f>
      </c>
      <c r="AF1099" s="92">
        <f>IF(AL1099="","",+AL1099-AE1099)</f>
      </c>
      <c r="AG1099" s="93">
        <f>+V1099</f>
        <v>0</v>
      </c>
      <c r="AH1099" s="92">
        <f>IF(AF1099="","",+AF1099-AG1099)</f>
      </c>
      <c r="AI1099" s="92">
        <f>IF(AH1099="","",+AH1099*AC1099)</f>
      </c>
      <c r="AJ1099" s="93"/>
      <c r="AK1099" s="94">
        <v>0.33</v>
      </c>
      <c r="AL1099" s="93">
        <f>IF(V1099=0,"",V1099/(1-AB1099-AK1099))</f>
      </c>
      <c r="AM1099" s="95">
        <v>0.33</v>
      </c>
      <c r="AN1099" s="93">
        <f>IF(V1099=0,"",V1099/(1-AB1099-AM1099))</f>
      </c>
      <c r="AO1099" s="96">
        <v>1.2</v>
      </c>
      <c r="AP1099" s="93">
        <f>IF(BD!AJ1099="","",BD!AJ1099*BD!AO1099)</f>
      </c>
      <c r="AQ1099" s="91">
        <f>BD!AM1099/BD!AK1099-1</f>
        <v>0</v>
      </c>
      <c r="AR1099" s="91">
        <f>IF(BD!AN1099="","",IF(BD!AJ1099="","",BD!AN1099/BD!AJ1099-1))</f>
      </c>
      <c r="AS1099" s="91">
        <f>IF(BD!AN1099="","",IF(BD!AN1099&lt;BD!AL1099,"ABAIXO DA META","DENTRO DA META"))</f>
      </c>
      <c r="AT1099" s="91" t="str">
        <f>IF(BD!AJ1099="","EM ANÁLISE",IF(BD!AP1099&gt;=BD!AN1099,"GO", "NO GO"))</f>
        <v>EM ANÁLISE</v>
      </c>
      <c r="AU1099" s="97">
        <f>IF(AN1099="","",+BD!$AN1099-AJ1099)</f>
      </c>
      <c r="AV1099" s="98"/>
      <c r="AW1099" s="90">
        <f>BD!P1099*BD!AC1099</f>
        <v>0</v>
      </c>
      <c r="AX1099" s="90">
        <f>BD!V1099*BD!AC1099</f>
        <v>0</v>
      </c>
      <c r="AY1099" s="90">
        <f>IF(BD!AN1099="","",BD!AN1099*BD!AC1099)</f>
      </c>
      <c r="AZ1099" s="75" t="s">
        <v>123</v>
      </c>
      <c r="BA1099" s="75" t="s">
        <v>115</v>
      </c>
      <c r="BB1099" s="75">
        <v>1</v>
      </c>
      <c r="BC1099" s="75" t="s">
        <v>116</v>
      </c>
      <c r="BD1099" s="104"/>
      <c r="BE1099" s="104"/>
      <c r="BF1099" s="101"/>
      <c r="BG1099" s="101"/>
      <c r="BH1099" s="101"/>
      <c r="BI1099" s="101"/>
      <c r="BJ1099" s="101"/>
      <c r="BK1099" s="101"/>
      <c r="BL1099" s="101"/>
      <c r="BM1099" s="101"/>
      <c r="BN1099" s="101"/>
      <c r="BO1099" s="103"/>
      <c r="BP1099" s="101"/>
      <c r="BQ1099" s="101"/>
      <c r="BR1099" s="101"/>
      <c r="BS1099" s="101"/>
      <c r="BT1099" s="101"/>
      <c r="BU1099" s="101"/>
      <c r="BV1099" s="101"/>
      <c r="BW1099" s="101"/>
      <c r="BX1099" s="101"/>
      <c r="BY1099" s="101"/>
      <c r="BZ1099" s="101"/>
      <c r="CA1099" s="101"/>
      <c r="CB1099" s="101"/>
      <c r="CC1099" s="101"/>
      <c r="CD1099" s="101"/>
      <c r="CE1099" s="101"/>
      <c r="CF1099" s="101"/>
      <c r="CG1099" s="37" t="e">
        <f>VLOOKUP(Table_1[[#This Row],[EAN]],'[1]Planilha1'!$E:$R,13,0)</f>
        <v>#N/A</v>
      </c>
      <c r="CI1099" s="188">
        <f>IF(Table_1[[#This Row],[STATUS MERCADO]]="GO",Table_1[[#This Row],[M. BRUTA TOTAL]],0)</f>
        <v>0</v>
      </c>
      <c r="CJ1099" s="188">
        <f>IF(Table_1[[#This Row],[STATUS MERCADO]]="GO",Table_1[[#This Row],[PV UNIT. REALIZADO]]*Table_1[[#This Row],[QUANTIDADE]],0)</f>
        <v>0</v>
      </c>
    </row>
    <row r="1100" ht="15" hidden="1">
      <c r="A1100" s="7"/>
      <c r="B1100" s="84" t="s">
        <v>79</v>
      </c>
      <c r="C1100" s="75">
        <v>221347</v>
      </c>
      <c r="D1100" s="75">
        <v>10212409</v>
      </c>
      <c r="E1100" s="85">
        <v>7896029095775</v>
      </c>
      <c r="F1100" s="86" t="s">
        <v>899</v>
      </c>
      <c r="G1100" s="75" t="s">
        <v>24</v>
      </c>
      <c r="H1100" s="75">
        <v>570</v>
      </c>
      <c r="I1100" s="87" t="s">
        <v>768</v>
      </c>
      <c r="J1100" s="75" t="s">
        <v>101</v>
      </c>
      <c r="K1100" s="88" t="s">
        <v>84</v>
      </c>
      <c r="L1100" s="88">
        <v>1</v>
      </c>
      <c r="M1100" s="88">
        <v>0</v>
      </c>
      <c r="N1100" s="75" t="s">
        <v>85</v>
      </c>
      <c r="O1100" s="75" t="s">
        <v>114</v>
      </c>
      <c r="P1100" s="89"/>
      <c r="Q1100" s="90">
        <f>(17/100+7.6/100+1.65/100)*P1100</f>
        <v>0</v>
      </c>
      <c r="R1100" s="90"/>
      <c r="S1100" s="90"/>
      <c r="T1100" s="90"/>
      <c r="U1100" s="90"/>
      <c r="V1100" s="90">
        <f>+P1100-Q1100+R1100+S1100+T1100+U1100</f>
        <v>0</v>
      </c>
      <c r="W1100" s="91">
        <f>(1.02/100)</f>
        <v>1.02E-2</v>
      </c>
      <c r="X1100" s="91">
        <v>4.8E-3</v>
      </c>
      <c r="Y1100" s="91">
        <v>0.17</v>
      </c>
      <c r="Z1100" s="91">
        <v>1.65E-2</v>
      </c>
      <c r="AA1100" s="91">
        <v>7.6E-2</v>
      </c>
      <c r="AB1100" s="91">
        <f>SUM(W1100:AA1100)</f>
        <v>0.2775</v>
      </c>
      <c r="AC1100" s="75">
        <v>1</v>
      </c>
      <c r="AD1100" s="92">
        <f>IF(AL1100="","",+AC1100*AL1100)</f>
      </c>
      <c r="AE1100" s="93">
        <f>IF(AL1100="","",+AL1100*AB1100)</f>
      </c>
      <c r="AF1100" s="92">
        <f>IF(AL1100="","",+AL1100-AE1100)</f>
      </c>
      <c r="AG1100" s="93">
        <f>+V1100</f>
        <v>0</v>
      </c>
      <c r="AH1100" s="92">
        <f>IF(AF1100="","",+AF1100-AG1100)</f>
      </c>
      <c r="AI1100" s="92">
        <f>IF(AH1100="","",+AH1100*AC1100)</f>
      </c>
      <c r="AJ1100" s="93"/>
      <c r="AK1100" s="94">
        <v>0.33</v>
      </c>
      <c r="AL1100" s="93">
        <f>IF(V1100=0,"",V1100/(1-AB1100-AK1100))</f>
      </c>
      <c r="AM1100" s="95">
        <v>0.33</v>
      </c>
      <c r="AN1100" s="93">
        <f>IF(V1100=0,"",V1100/(1-AB1100-AM1100))</f>
      </c>
      <c r="AO1100" s="96">
        <v>1.2</v>
      </c>
      <c r="AP1100" s="93">
        <f>IF(BD!AJ1100="","",BD!AJ1100*BD!AO1100)</f>
      </c>
      <c r="AQ1100" s="91">
        <f>BD!AM1100/BD!AK1100-1</f>
        <v>0</v>
      </c>
      <c r="AR1100" s="91">
        <f>IF(BD!AN1100="","",IF(BD!AJ1100="","",BD!AN1100/BD!AJ1100-1))</f>
      </c>
      <c r="AS1100" s="91">
        <f>IF(BD!AN1100="","",IF(BD!AN1100&lt;BD!AL1100,"ABAIXO DA META","DENTRO DA META"))</f>
      </c>
      <c r="AT1100" s="91" t="str">
        <f>IF(BD!AJ1100="","EM ANÁLISE",IF(BD!AP1100&gt;=BD!AN1100,"GO", "NO GO"))</f>
        <v>EM ANÁLISE</v>
      </c>
      <c r="AU1100" s="97">
        <f>IF(AN1100="","",+BD!$AN1100-AJ1100)</f>
      </c>
      <c r="AV1100" s="98"/>
      <c r="AW1100" s="90">
        <f>BD!P1100*BD!AC1100</f>
        <v>0</v>
      </c>
      <c r="AX1100" s="90">
        <f>BD!V1100*BD!AC1100</f>
        <v>0</v>
      </c>
      <c r="AY1100" s="90">
        <f>IF(BD!AN1100="","",BD!AN1100*BD!AC1100)</f>
      </c>
      <c r="AZ1100" s="75" t="s">
        <v>123</v>
      </c>
      <c r="BA1100" s="75" t="s">
        <v>115</v>
      </c>
      <c r="BB1100" s="75">
        <v>1</v>
      </c>
      <c r="BC1100" s="75" t="s">
        <v>116</v>
      </c>
      <c r="BD1100" s="104"/>
      <c r="BE1100" s="104"/>
      <c r="BF1100" s="101"/>
      <c r="BG1100" s="101"/>
      <c r="BH1100" s="101"/>
      <c r="BI1100" s="101"/>
      <c r="BJ1100" s="101"/>
      <c r="BK1100" s="101"/>
      <c r="BL1100" s="101"/>
      <c r="BM1100" s="101"/>
      <c r="BN1100" s="101"/>
      <c r="BO1100" s="103"/>
      <c r="BP1100" s="101"/>
      <c r="BQ1100" s="101"/>
      <c r="BR1100" s="101"/>
      <c r="BS1100" s="101"/>
      <c r="BT1100" s="101"/>
      <c r="BU1100" s="101"/>
      <c r="BV1100" s="101"/>
      <c r="BW1100" s="101"/>
      <c r="BX1100" s="101"/>
      <c r="BY1100" s="101"/>
      <c r="BZ1100" s="101"/>
      <c r="CA1100" s="101"/>
      <c r="CB1100" s="101"/>
      <c r="CC1100" s="101"/>
      <c r="CD1100" s="101"/>
      <c r="CE1100" s="101"/>
      <c r="CF1100" s="101"/>
      <c r="CG1100" s="37" t="e">
        <f>VLOOKUP(Table_1[[#This Row],[EAN]],'[1]Planilha1'!$E:$R,13,0)</f>
        <v>#N/A</v>
      </c>
      <c r="CI1100" s="188">
        <f>IF(Table_1[[#This Row],[STATUS MERCADO]]="GO",Table_1[[#This Row],[M. BRUTA TOTAL]],0)</f>
        <v>0</v>
      </c>
      <c r="CJ1100" s="188">
        <f>IF(Table_1[[#This Row],[STATUS MERCADO]]="GO",Table_1[[#This Row],[PV UNIT. REALIZADO]]*Table_1[[#This Row],[QUANTIDADE]],0)</f>
        <v>0</v>
      </c>
    </row>
    <row r="1101" ht="15" hidden="1">
      <c r="A1101" s="7"/>
      <c r="B1101" s="84" t="s">
        <v>79</v>
      </c>
      <c r="C1101" s="75">
        <v>221348</v>
      </c>
      <c r="D1101" s="75">
        <v>10212420</v>
      </c>
      <c r="E1101" s="85">
        <v>7896029095652</v>
      </c>
      <c r="F1101" s="86" t="s">
        <v>900</v>
      </c>
      <c r="G1101" s="75" t="s">
        <v>24</v>
      </c>
      <c r="H1101" s="75">
        <v>570</v>
      </c>
      <c r="I1101" s="87" t="s">
        <v>768</v>
      </c>
      <c r="J1101" s="75" t="s">
        <v>101</v>
      </c>
      <c r="K1101" s="88" t="s">
        <v>84</v>
      </c>
      <c r="L1101" s="88">
        <v>1</v>
      </c>
      <c r="M1101" s="88">
        <v>0</v>
      </c>
      <c r="N1101" s="75" t="s">
        <v>85</v>
      </c>
      <c r="O1101" s="75" t="s">
        <v>114</v>
      </c>
      <c r="P1101" s="89"/>
      <c r="Q1101" s="90">
        <f>(17/100+7.6/100+1.65/100)*P1101</f>
        <v>0</v>
      </c>
      <c r="R1101" s="90"/>
      <c r="S1101" s="90"/>
      <c r="T1101" s="90"/>
      <c r="U1101" s="90"/>
      <c r="V1101" s="90">
        <f>+P1101-Q1101+R1101+S1101+T1101+U1101</f>
        <v>0</v>
      </c>
      <c r="W1101" s="91">
        <f>(1.02/100)</f>
        <v>1.02E-2</v>
      </c>
      <c r="X1101" s="91">
        <v>4.8E-3</v>
      </c>
      <c r="Y1101" s="91">
        <v>0.17</v>
      </c>
      <c r="Z1101" s="91">
        <v>1.65E-2</v>
      </c>
      <c r="AA1101" s="91">
        <v>7.6E-2</v>
      </c>
      <c r="AB1101" s="91">
        <f>SUM(W1101:AA1101)</f>
        <v>0.2775</v>
      </c>
      <c r="AC1101" s="75">
        <v>1</v>
      </c>
      <c r="AD1101" s="92">
        <f>IF(AL1101="","",+AC1101*AL1101)</f>
      </c>
      <c r="AE1101" s="93">
        <f>IF(AL1101="","",+AL1101*AB1101)</f>
      </c>
      <c r="AF1101" s="92">
        <f>IF(AL1101="","",+AL1101-AE1101)</f>
      </c>
      <c r="AG1101" s="93">
        <f>+V1101</f>
        <v>0</v>
      </c>
      <c r="AH1101" s="92">
        <f>IF(AF1101="","",+AF1101-AG1101)</f>
      </c>
      <c r="AI1101" s="92">
        <f>IF(AH1101="","",+AH1101*AC1101)</f>
      </c>
      <c r="AJ1101" s="93"/>
      <c r="AK1101" s="94">
        <v>0.33</v>
      </c>
      <c r="AL1101" s="93">
        <f>IF(V1101=0,"",V1101/(1-AB1101-AK1101))</f>
      </c>
      <c r="AM1101" s="95">
        <v>0.33</v>
      </c>
      <c r="AN1101" s="93">
        <f>IF(V1101=0,"",V1101/(1-AB1101-AM1101))</f>
      </c>
      <c r="AO1101" s="96">
        <v>1.2</v>
      </c>
      <c r="AP1101" s="93">
        <f>IF(BD!AJ1101="","",BD!AJ1101*BD!AO1101)</f>
      </c>
      <c r="AQ1101" s="91">
        <f>BD!AM1101/BD!AK1101-1</f>
        <v>0</v>
      </c>
      <c r="AR1101" s="91">
        <f>IF(BD!AN1101="","",IF(BD!AJ1101="","",BD!AN1101/BD!AJ1101-1))</f>
      </c>
      <c r="AS1101" s="91">
        <f>IF(BD!AN1101="","",IF(BD!AN1101&lt;BD!AL1101,"ABAIXO DA META","DENTRO DA META"))</f>
      </c>
      <c r="AT1101" s="91" t="str">
        <f>IF(BD!AJ1101="","EM ANÁLISE",IF(BD!AP1101&gt;=BD!AN1101,"GO", "NO GO"))</f>
        <v>EM ANÁLISE</v>
      </c>
      <c r="AU1101" s="97">
        <f>IF(AN1101="","",+BD!$AN1101-AJ1101)</f>
      </c>
      <c r="AV1101" s="98"/>
      <c r="AW1101" s="90">
        <f>BD!P1101*BD!AC1101</f>
        <v>0</v>
      </c>
      <c r="AX1101" s="90">
        <f>BD!V1101*BD!AC1101</f>
        <v>0</v>
      </c>
      <c r="AY1101" s="90">
        <f>IF(BD!AN1101="","",BD!AN1101*BD!AC1101)</f>
      </c>
      <c r="AZ1101" s="75" t="s">
        <v>123</v>
      </c>
      <c r="BA1101" s="75" t="s">
        <v>115</v>
      </c>
      <c r="BB1101" s="75">
        <v>1</v>
      </c>
      <c r="BC1101" s="75" t="s">
        <v>116</v>
      </c>
      <c r="BD1101" s="104"/>
      <c r="BE1101" s="104"/>
      <c r="BF1101" s="101"/>
      <c r="BG1101" s="101"/>
      <c r="BH1101" s="101"/>
      <c r="BI1101" s="101"/>
      <c r="BJ1101" s="101"/>
      <c r="BK1101" s="101"/>
      <c r="BL1101" s="101"/>
      <c r="BM1101" s="101"/>
      <c r="BN1101" s="101"/>
      <c r="BO1101" s="103"/>
      <c r="BP1101" s="101"/>
      <c r="BQ1101" s="101"/>
      <c r="BR1101" s="101"/>
      <c r="BS1101" s="101"/>
      <c r="BT1101" s="101"/>
      <c r="BU1101" s="101"/>
      <c r="BV1101" s="101"/>
      <c r="BW1101" s="101"/>
      <c r="BX1101" s="101"/>
      <c r="BY1101" s="101"/>
      <c r="BZ1101" s="101"/>
      <c r="CA1101" s="101"/>
      <c r="CB1101" s="101"/>
      <c r="CC1101" s="101"/>
      <c r="CD1101" s="101"/>
      <c r="CE1101" s="101"/>
      <c r="CF1101" s="101"/>
      <c r="CG1101" s="37" t="e">
        <f>VLOOKUP(Table_1[[#This Row],[EAN]],'[1]Planilha1'!$E:$R,13,0)</f>
        <v>#N/A</v>
      </c>
      <c r="CI1101" s="188">
        <f>IF(Table_1[[#This Row],[STATUS MERCADO]]="GO",Table_1[[#This Row],[M. BRUTA TOTAL]],0)</f>
        <v>0</v>
      </c>
      <c r="CJ1101" s="188">
        <f>IF(Table_1[[#This Row],[STATUS MERCADO]]="GO",Table_1[[#This Row],[PV UNIT. REALIZADO]]*Table_1[[#This Row],[QUANTIDADE]],0)</f>
        <v>0</v>
      </c>
    </row>
    <row r="1102" ht="15" hidden="1">
      <c r="A1102" s="7"/>
      <c r="B1102" s="84" t="s">
        <v>79</v>
      </c>
      <c r="C1102" s="75">
        <v>221349</v>
      </c>
      <c r="D1102" s="75">
        <v>10212426</v>
      </c>
      <c r="E1102" s="85">
        <v>7896029095690</v>
      </c>
      <c r="F1102" s="86" t="s">
        <v>901</v>
      </c>
      <c r="G1102" s="75" t="s">
        <v>24</v>
      </c>
      <c r="H1102" s="75">
        <v>570</v>
      </c>
      <c r="I1102" s="87" t="s">
        <v>768</v>
      </c>
      <c r="J1102" s="75" t="s">
        <v>101</v>
      </c>
      <c r="K1102" s="88" t="s">
        <v>84</v>
      </c>
      <c r="L1102" s="88">
        <v>1</v>
      </c>
      <c r="M1102" s="88">
        <v>0</v>
      </c>
      <c r="N1102" s="75" t="s">
        <v>85</v>
      </c>
      <c r="O1102" s="75" t="s">
        <v>114</v>
      </c>
      <c r="P1102" s="89"/>
      <c r="Q1102" s="90">
        <f>(17/100+7.6/100+1.65/100)*P1102</f>
        <v>0</v>
      </c>
      <c r="R1102" s="90"/>
      <c r="S1102" s="90"/>
      <c r="T1102" s="90"/>
      <c r="U1102" s="90"/>
      <c r="V1102" s="90">
        <f>+P1102-Q1102+R1102+S1102+T1102+U1102</f>
        <v>0</v>
      </c>
      <c r="W1102" s="91">
        <f>(1.02/100)</f>
        <v>1.02E-2</v>
      </c>
      <c r="X1102" s="91">
        <v>4.8E-3</v>
      </c>
      <c r="Y1102" s="91">
        <v>0.17</v>
      </c>
      <c r="Z1102" s="91">
        <v>1.65E-2</v>
      </c>
      <c r="AA1102" s="91">
        <v>7.6E-2</v>
      </c>
      <c r="AB1102" s="91">
        <f>SUM(W1102:AA1102)</f>
        <v>0.2775</v>
      </c>
      <c r="AC1102" s="75">
        <v>1</v>
      </c>
      <c r="AD1102" s="92">
        <f>IF(AL1102="","",+AC1102*AL1102)</f>
      </c>
      <c r="AE1102" s="93">
        <f>IF(AL1102="","",+AL1102*AB1102)</f>
      </c>
      <c r="AF1102" s="92">
        <f>IF(AL1102="","",+AL1102-AE1102)</f>
      </c>
      <c r="AG1102" s="93">
        <f>+V1102</f>
        <v>0</v>
      </c>
      <c r="AH1102" s="92">
        <f>IF(AF1102="","",+AF1102-AG1102)</f>
      </c>
      <c r="AI1102" s="92">
        <f>IF(AH1102="","",+AH1102*AC1102)</f>
      </c>
      <c r="AJ1102" s="93"/>
      <c r="AK1102" s="94">
        <v>0.33</v>
      </c>
      <c r="AL1102" s="93">
        <f>IF(V1102=0,"",V1102/(1-AB1102-AK1102))</f>
      </c>
      <c r="AM1102" s="95">
        <v>0.33</v>
      </c>
      <c r="AN1102" s="93">
        <f>IF(V1102=0,"",V1102/(1-AB1102-AM1102))</f>
      </c>
      <c r="AO1102" s="96">
        <v>1.2</v>
      </c>
      <c r="AP1102" s="93">
        <f>IF(BD!AJ1102="","",BD!AJ1102*BD!AO1102)</f>
      </c>
      <c r="AQ1102" s="91">
        <f>BD!AM1102/BD!AK1102-1</f>
        <v>0</v>
      </c>
      <c r="AR1102" s="91">
        <f>IF(BD!AN1102="","",IF(BD!AJ1102="","",BD!AN1102/BD!AJ1102-1))</f>
      </c>
      <c r="AS1102" s="91">
        <f>IF(BD!AN1102="","",IF(BD!AN1102&lt;BD!AL1102,"ABAIXO DA META","DENTRO DA META"))</f>
      </c>
      <c r="AT1102" s="91" t="str">
        <f>IF(BD!AJ1102="","EM ANÁLISE",IF(BD!AP1102&gt;=BD!AN1102,"GO", "NO GO"))</f>
        <v>EM ANÁLISE</v>
      </c>
      <c r="AU1102" s="97">
        <f>IF(AN1102="","",+BD!$AN1102-AJ1102)</f>
      </c>
      <c r="AV1102" s="98"/>
      <c r="AW1102" s="90">
        <f>BD!P1102*BD!AC1102</f>
        <v>0</v>
      </c>
      <c r="AX1102" s="90">
        <f>BD!V1102*BD!AC1102</f>
        <v>0</v>
      </c>
      <c r="AY1102" s="90">
        <f>IF(BD!AN1102="","",BD!AN1102*BD!AC1102)</f>
      </c>
      <c r="AZ1102" s="75" t="s">
        <v>123</v>
      </c>
      <c r="BA1102" s="75" t="s">
        <v>115</v>
      </c>
      <c r="BB1102" s="75">
        <v>1</v>
      </c>
      <c r="BC1102" s="75" t="s">
        <v>116</v>
      </c>
      <c r="BD1102" s="104"/>
      <c r="BE1102" s="104"/>
      <c r="BF1102" s="101"/>
      <c r="BG1102" s="101"/>
      <c r="BH1102" s="101"/>
      <c r="BI1102" s="101"/>
      <c r="BJ1102" s="101"/>
      <c r="BK1102" s="101"/>
      <c r="BL1102" s="101"/>
      <c r="BM1102" s="101"/>
      <c r="BN1102" s="101"/>
      <c r="BO1102" s="103"/>
      <c r="BP1102" s="101"/>
      <c r="BQ1102" s="101"/>
      <c r="BR1102" s="101"/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37" t="e">
        <f>VLOOKUP(Table_1[[#This Row],[EAN]],'[1]Planilha1'!$E:$R,13,0)</f>
        <v>#N/A</v>
      </c>
      <c r="CI1102" s="188">
        <f>IF(Table_1[[#This Row],[STATUS MERCADO]]="GO",Table_1[[#This Row],[M. BRUTA TOTAL]],0)</f>
        <v>0</v>
      </c>
      <c r="CJ1102" s="188">
        <f>IF(Table_1[[#This Row],[STATUS MERCADO]]="GO",Table_1[[#This Row],[PV UNIT. REALIZADO]]*Table_1[[#This Row],[QUANTIDADE]],0)</f>
        <v>0</v>
      </c>
    </row>
    <row r="1103" ht="15" hidden="1">
      <c r="A1103" s="7"/>
      <c r="B1103" s="84" t="s">
        <v>79</v>
      </c>
      <c r="C1103" s="75">
        <v>221352</v>
      </c>
      <c r="D1103" s="75">
        <v>10219935</v>
      </c>
      <c r="E1103" s="85">
        <v>7896029006634</v>
      </c>
      <c r="F1103" s="86" t="s">
        <v>904</v>
      </c>
      <c r="G1103" s="75" t="s">
        <v>24</v>
      </c>
      <c r="H1103" s="75">
        <v>570</v>
      </c>
      <c r="I1103" s="87" t="s">
        <v>768</v>
      </c>
      <c r="J1103" s="75" t="s">
        <v>101</v>
      </c>
      <c r="K1103" s="88" t="s">
        <v>84</v>
      </c>
      <c r="L1103" s="88">
        <v>1</v>
      </c>
      <c r="M1103" s="88">
        <v>0</v>
      </c>
      <c r="N1103" s="75" t="s">
        <v>85</v>
      </c>
      <c r="O1103" s="75" t="s">
        <v>114</v>
      </c>
      <c r="P1103" s="89"/>
      <c r="Q1103" s="90">
        <f>(17/100+7.6/100+1.65/100)*P1103</f>
        <v>0</v>
      </c>
      <c r="R1103" s="90"/>
      <c r="S1103" s="90"/>
      <c r="T1103" s="90"/>
      <c r="U1103" s="90"/>
      <c r="V1103" s="90">
        <f>+P1103-Q1103+R1103+S1103+T1103+U1103</f>
        <v>0</v>
      </c>
      <c r="W1103" s="91">
        <f>(1.02/100)</f>
        <v>1.02E-2</v>
      </c>
      <c r="X1103" s="91">
        <v>4.8E-3</v>
      </c>
      <c r="Y1103" s="91">
        <v>0.17</v>
      </c>
      <c r="Z1103" s="91">
        <v>1.65E-2</v>
      </c>
      <c r="AA1103" s="91">
        <v>7.6E-2</v>
      </c>
      <c r="AB1103" s="91">
        <f>SUM(W1103:AA1103)</f>
        <v>0.2775</v>
      </c>
      <c r="AC1103" s="75">
        <v>1</v>
      </c>
      <c r="AD1103" s="92">
        <f>IF(AL1103="","",+AC1103*AL1103)</f>
      </c>
      <c r="AE1103" s="93">
        <f>IF(AL1103="","",+AL1103*AB1103)</f>
      </c>
      <c r="AF1103" s="92">
        <f>IF(AL1103="","",+AL1103-AE1103)</f>
      </c>
      <c r="AG1103" s="93">
        <f>+V1103</f>
        <v>0</v>
      </c>
      <c r="AH1103" s="92">
        <f>IF(AF1103="","",+AF1103-AG1103)</f>
      </c>
      <c r="AI1103" s="92">
        <f>IF(AH1103="","",+AH1103*AC1103)</f>
      </c>
      <c r="AJ1103" s="93"/>
      <c r="AK1103" s="94">
        <v>0.33</v>
      </c>
      <c r="AL1103" s="93">
        <f>IF(V1103=0,"",V1103/(1-AB1103-AK1103))</f>
      </c>
      <c r="AM1103" s="95">
        <v>0.33</v>
      </c>
      <c r="AN1103" s="93">
        <f>IF(V1103=0,"",V1103/(1-AB1103-AM1103))</f>
      </c>
      <c r="AO1103" s="96">
        <v>1.2</v>
      </c>
      <c r="AP1103" s="93">
        <f>IF(BD!AJ1103="","",BD!AJ1103*BD!AO1103)</f>
      </c>
      <c r="AQ1103" s="91">
        <f>BD!AM1103/BD!AK1103-1</f>
        <v>0</v>
      </c>
      <c r="AR1103" s="91">
        <f>IF(BD!AN1103="","",IF(BD!AJ1103="","",BD!AN1103/BD!AJ1103-1))</f>
      </c>
      <c r="AS1103" s="91">
        <f>IF(BD!AN1103="","",IF(BD!AN1103&lt;BD!AL1103,"ABAIXO DA META","DENTRO DA META"))</f>
      </c>
      <c r="AT1103" s="91" t="str">
        <f>IF(BD!AJ1103="","EM ANÁLISE",IF(BD!AP1103&gt;=BD!AN1103,"GO", "NO GO"))</f>
        <v>EM ANÁLISE</v>
      </c>
      <c r="AU1103" s="97">
        <f>IF(AN1103="","",+BD!$AN1103-AJ1103)</f>
      </c>
      <c r="AV1103" s="98"/>
      <c r="AW1103" s="90">
        <f>BD!P1103*BD!AC1103</f>
        <v>0</v>
      </c>
      <c r="AX1103" s="90">
        <f>BD!V1103*BD!AC1103</f>
        <v>0</v>
      </c>
      <c r="AY1103" s="90">
        <f>IF(BD!AN1103="","",BD!AN1103*BD!AC1103)</f>
      </c>
      <c r="AZ1103" s="75" t="s">
        <v>123</v>
      </c>
      <c r="BA1103" s="75" t="s">
        <v>115</v>
      </c>
      <c r="BB1103" s="75">
        <v>1</v>
      </c>
      <c r="BC1103" s="75" t="s">
        <v>116</v>
      </c>
      <c r="BD1103" s="104"/>
      <c r="BE1103" s="104"/>
      <c r="BF1103" s="101"/>
      <c r="BG1103" s="101"/>
      <c r="BH1103" s="101"/>
      <c r="BI1103" s="101"/>
      <c r="BJ1103" s="101"/>
      <c r="BK1103" s="101"/>
      <c r="BL1103" s="101"/>
      <c r="BM1103" s="101"/>
      <c r="BN1103" s="101"/>
      <c r="BO1103" s="103"/>
      <c r="BP1103" s="101"/>
      <c r="BQ1103" s="101"/>
      <c r="BR1103" s="101"/>
      <c r="BS1103" s="101"/>
      <c r="BT1103" s="101"/>
      <c r="BU1103" s="101"/>
      <c r="BV1103" s="101"/>
      <c r="BW1103" s="101"/>
      <c r="BX1103" s="101"/>
      <c r="BY1103" s="101"/>
      <c r="BZ1103" s="101"/>
      <c r="CA1103" s="101"/>
      <c r="CB1103" s="101"/>
      <c r="CC1103" s="101"/>
      <c r="CD1103" s="101"/>
      <c r="CE1103" s="101"/>
      <c r="CF1103" s="101"/>
      <c r="CG1103" s="37" t="e">
        <f>VLOOKUP(Table_1[[#This Row],[EAN]],'[1]Planilha1'!$E:$R,13,0)</f>
        <v>#N/A</v>
      </c>
      <c r="CI1103" s="188">
        <f>IF(Table_1[[#This Row],[STATUS MERCADO]]="GO",Table_1[[#This Row],[M. BRUTA TOTAL]],0)</f>
        <v>0</v>
      </c>
      <c r="CJ1103" s="188">
        <f>IF(Table_1[[#This Row],[STATUS MERCADO]]="GO",Table_1[[#This Row],[PV UNIT. REALIZADO]]*Table_1[[#This Row],[QUANTIDADE]],0)</f>
        <v>0</v>
      </c>
    </row>
    <row r="1104" ht="15" hidden="1">
      <c r="A1104" s="7"/>
      <c r="B1104" s="84" t="s">
        <v>79</v>
      </c>
      <c r="C1104" s="75">
        <v>221353</v>
      </c>
      <c r="D1104" s="75">
        <v>10219942</v>
      </c>
      <c r="E1104" s="85">
        <v>7896029006641</v>
      </c>
      <c r="F1104" s="86" t="s">
        <v>905</v>
      </c>
      <c r="G1104" s="75" t="s">
        <v>24</v>
      </c>
      <c r="H1104" s="75">
        <v>570</v>
      </c>
      <c r="I1104" s="87" t="s">
        <v>768</v>
      </c>
      <c r="J1104" s="75" t="s">
        <v>101</v>
      </c>
      <c r="K1104" s="88" t="s">
        <v>84</v>
      </c>
      <c r="L1104" s="88">
        <v>1</v>
      </c>
      <c r="M1104" s="88">
        <v>0</v>
      </c>
      <c r="N1104" s="75" t="s">
        <v>85</v>
      </c>
      <c r="O1104" s="75" t="s">
        <v>114</v>
      </c>
      <c r="P1104" s="89"/>
      <c r="Q1104" s="90">
        <f>(17/100+7.6/100+1.65/100)*P1104</f>
        <v>0</v>
      </c>
      <c r="R1104" s="90"/>
      <c r="S1104" s="90"/>
      <c r="T1104" s="90"/>
      <c r="U1104" s="90"/>
      <c r="V1104" s="90">
        <f>+P1104-Q1104+R1104+S1104+T1104+U1104</f>
        <v>0</v>
      </c>
      <c r="W1104" s="91">
        <f>(1.02/100)</f>
        <v>1.02E-2</v>
      </c>
      <c r="X1104" s="91">
        <v>4.8E-3</v>
      </c>
      <c r="Y1104" s="91">
        <v>0.17</v>
      </c>
      <c r="Z1104" s="91">
        <v>1.65E-2</v>
      </c>
      <c r="AA1104" s="91">
        <v>7.6E-2</v>
      </c>
      <c r="AB1104" s="91">
        <f>SUM(W1104:AA1104)</f>
        <v>0.2775</v>
      </c>
      <c r="AC1104" s="75">
        <v>1</v>
      </c>
      <c r="AD1104" s="92">
        <f>IF(AL1104="","",+AC1104*AL1104)</f>
      </c>
      <c r="AE1104" s="93">
        <f>IF(AL1104="","",+AL1104*AB1104)</f>
      </c>
      <c r="AF1104" s="92">
        <f>IF(AL1104="","",+AL1104-AE1104)</f>
      </c>
      <c r="AG1104" s="93">
        <f>+V1104</f>
        <v>0</v>
      </c>
      <c r="AH1104" s="92">
        <f>IF(AF1104="","",+AF1104-AG1104)</f>
      </c>
      <c r="AI1104" s="92">
        <f>IF(AH1104="","",+AH1104*AC1104)</f>
      </c>
      <c r="AJ1104" s="93"/>
      <c r="AK1104" s="94">
        <v>0.33</v>
      </c>
      <c r="AL1104" s="93">
        <f>IF(V1104=0,"",V1104/(1-AB1104-AK1104))</f>
      </c>
      <c r="AM1104" s="95">
        <v>0.33</v>
      </c>
      <c r="AN1104" s="93">
        <f>IF(V1104=0,"",V1104/(1-AB1104-AM1104))</f>
      </c>
      <c r="AO1104" s="96">
        <v>1.2</v>
      </c>
      <c r="AP1104" s="93">
        <f>IF(BD!AJ1104="","",BD!AJ1104*BD!AO1104)</f>
      </c>
      <c r="AQ1104" s="91">
        <f>BD!AM1104/BD!AK1104-1</f>
        <v>0</v>
      </c>
      <c r="AR1104" s="91">
        <f>IF(BD!AN1104="","",IF(BD!AJ1104="","",BD!AN1104/BD!AJ1104-1))</f>
      </c>
      <c r="AS1104" s="91">
        <f>IF(BD!AN1104="","",IF(BD!AN1104&lt;BD!AL1104,"ABAIXO DA META","DENTRO DA META"))</f>
      </c>
      <c r="AT1104" s="91" t="str">
        <f>IF(BD!AJ1104="","EM ANÁLISE",IF(BD!AP1104&gt;=BD!AN1104,"GO", "NO GO"))</f>
        <v>EM ANÁLISE</v>
      </c>
      <c r="AU1104" s="97">
        <f>IF(AN1104="","",+BD!$AN1104-AJ1104)</f>
      </c>
      <c r="AV1104" s="98"/>
      <c r="AW1104" s="90">
        <f>BD!P1104*BD!AC1104</f>
        <v>0</v>
      </c>
      <c r="AX1104" s="90">
        <f>BD!V1104*BD!AC1104</f>
        <v>0</v>
      </c>
      <c r="AY1104" s="90">
        <f>IF(BD!AN1104="","",BD!AN1104*BD!AC1104)</f>
      </c>
      <c r="AZ1104" s="75" t="s">
        <v>123</v>
      </c>
      <c r="BA1104" s="75" t="s">
        <v>115</v>
      </c>
      <c r="BB1104" s="75">
        <v>1</v>
      </c>
      <c r="BC1104" s="75" t="s">
        <v>116</v>
      </c>
      <c r="BD1104" s="104"/>
      <c r="BE1104" s="104"/>
      <c r="BF1104" s="101"/>
      <c r="BG1104" s="101"/>
      <c r="BH1104" s="101"/>
      <c r="BI1104" s="101"/>
      <c r="BJ1104" s="101"/>
      <c r="BK1104" s="101"/>
      <c r="BL1104" s="101"/>
      <c r="BM1104" s="101"/>
      <c r="BN1104" s="101"/>
      <c r="BO1104" s="103"/>
      <c r="BP1104" s="101"/>
      <c r="BQ1104" s="101"/>
      <c r="BR1104" s="101"/>
      <c r="BS1104" s="101"/>
      <c r="BT1104" s="101"/>
      <c r="BU1104" s="101"/>
      <c r="BV1104" s="101"/>
      <c r="BW1104" s="101"/>
      <c r="BX1104" s="101"/>
      <c r="BY1104" s="101"/>
      <c r="BZ1104" s="101"/>
      <c r="CA1104" s="101"/>
      <c r="CB1104" s="101"/>
      <c r="CC1104" s="101"/>
      <c r="CD1104" s="101"/>
      <c r="CE1104" s="101"/>
      <c r="CF1104" s="101"/>
      <c r="CG1104" s="37" t="e">
        <f>VLOOKUP(Table_1[[#This Row],[EAN]],'[1]Planilha1'!$E:$R,13,0)</f>
        <v>#N/A</v>
      </c>
      <c r="CI1104" s="188">
        <f>IF(Table_1[[#This Row],[STATUS MERCADO]]="GO",Table_1[[#This Row],[M. BRUTA TOTAL]],0)</f>
        <v>0</v>
      </c>
      <c r="CJ1104" s="188">
        <f>IF(Table_1[[#This Row],[STATUS MERCADO]]="GO",Table_1[[#This Row],[PV UNIT. REALIZADO]]*Table_1[[#This Row],[QUANTIDADE]],0)</f>
        <v>0</v>
      </c>
    </row>
    <row r="1105" ht="15" hidden="1">
      <c r="A1105" s="7"/>
      <c r="B1105" s="84" t="s">
        <v>79</v>
      </c>
      <c r="C1105" s="75">
        <v>221356</v>
      </c>
      <c r="D1105" s="75">
        <v>10228069</v>
      </c>
      <c r="E1105" s="85">
        <v>7896029010099</v>
      </c>
      <c r="F1105" s="86" t="s">
        <v>908</v>
      </c>
      <c r="G1105" s="75" t="s">
        <v>24</v>
      </c>
      <c r="H1105" s="75">
        <v>570</v>
      </c>
      <c r="I1105" s="87" t="s">
        <v>768</v>
      </c>
      <c r="J1105" s="75" t="s">
        <v>101</v>
      </c>
      <c r="K1105" s="88" t="s">
        <v>84</v>
      </c>
      <c r="L1105" s="88">
        <v>1</v>
      </c>
      <c r="M1105" s="88">
        <v>0</v>
      </c>
      <c r="N1105" s="75" t="s">
        <v>85</v>
      </c>
      <c r="O1105" s="75" t="s">
        <v>114</v>
      </c>
      <c r="P1105" s="89"/>
      <c r="Q1105" s="90">
        <f>(17/100+7.6/100+1.65/100)*P1105</f>
        <v>0</v>
      </c>
      <c r="R1105" s="90"/>
      <c r="S1105" s="90"/>
      <c r="T1105" s="90"/>
      <c r="U1105" s="90"/>
      <c r="V1105" s="90">
        <f>+P1105-Q1105+R1105+S1105+T1105+U1105</f>
        <v>0</v>
      </c>
      <c r="W1105" s="91">
        <f>(1.02/100)</f>
        <v>1.02E-2</v>
      </c>
      <c r="X1105" s="91">
        <v>4.8E-3</v>
      </c>
      <c r="Y1105" s="91">
        <v>0.17</v>
      </c>
      <c r="Z1105" s="91">
        <v>1.65E-2</v>
      </c>
      <c r="AA1105" s="91">
        <v>7.6E-2</v>
      </c>
      <c r="AB1105" s="91">
        <f>SUM(W1105:AA1105)</f>
        <v>0.2775</v>
      </c>
      <c r="AC1105" s="75">
        <v>1</v>
      </c>
      <c r="AD1105" s="92">
        <f>IF(AL1105="","",+AC1105*AL1105)</f>
      </c>
      <c r="AE1105" s="93">
        <f>IF(AL1105="","",+AL1105*AB1105)</f>
      </c>
      <c r="AF1105" s="92">
        <f>IF(AL1105="","",+AL1105-AE1105)</f>
      </c>
      <c r="AG1105" s="93">
        <f>+V1105</f>
        <v>0</v>
      </c>
      <c r="AH1105" s="92">
        <f>IF(AF1105="","",+AF1105-AG1105)</f>
      </c>
      <c r="AI1105" s="92">
        <f>IF(AH1105="","",+AH1105*AC1105)</f>
      </c>
      <c r="AJ1105" s="93"/>
      <c r="AK1105" s="94">
        <v>0.33</v>
      </c>
      <c r="AL1105" s="93">
        <f>IF(V1105=0,"",V1105/(1-AB1105-AK1105))</f>
      </c>
      <c r="AM1105" s="95">
        <v>0.33</v>
      </c>
      <c r="AN1105" s="93">
        <f>IF(V1105=0,"",V1105/(1-AB1105-AM1105))</f>
      </c>
      <c r="AO1105" s="96">
        <v>1.2</v>
      </c>
      <c r="AP1105" s="93">
        <f>IF(BD!AJ1105="","",BD!AJ1105*BD!AO1105)</f>
      </c>
      <c r="AQ1105" s="91">
        <f>BD!AM1105/BD!AK1105-1</f>
        <v>0</v>
      </c>
      <c r="AR1105" s="91">
        <f>IF(BD!AN1105="","",IF(BD!AJ1105="","",BD!AN1105/BD!AJ1105-1))</f>
      </c>
      <c r="AS1105" s="91">
        <f>IF(BD!AN1105="","",IF(BD!AN1105&lt;BD!AL1105,"ABAIXO DA META","DENTRO DA META"))</f>
      </c>
      <c r="AT1105" s="91" t="str">
        <f>IF(BD!AJ1105="","EM ANÁLISE",IF(BD!AP1105&gt;=BD!AN1105,"GO", "NO GO"))</f>
        <v>EM ANÁLISE</v>
      </c>
      <c r="AU1105" s="97">
        <f>IF(AN1105="","",+BD!$AN1105-AJ1105)</f>
      </c>
      <c r="AV1105" s="98"/>
      <c r="AW1105" s="90">
        <f>BD!P1105*BD!AC1105</f>
        <v>0</v>
      </c>
      <c r="AX1105" s="90">
        <f>BD!V1105*BD!AC1105</f>
        <v>0</v>
      </c>
      <c r="AY1105" s="90">
        <f>IF(BD!AN1105="","",BD!AN1105*BD!AC1105)</f>
      </c>
      <c r="AZ1105" s="75" t="s">
        <v>123</v>
      </c>
      <c r="BA1105" s="75" t="s">
        <v>115</v>
      </c>
      <c r="BB1105" s="75">
        <v>1</v>
      </c>
      <c r="BC1105" s="75" t="s">
        <v>116</v>
      </c>
      <c r="BD1105" s="104"/>
      <c r="BE1105" s="104"/>
      <c r="BF1105" s="101"/>
      <c r="BG1105" s="101"/>
      <c r="BH1105" s="101"/>
      <c r="BI1105" s="101"/>
      <c r="BJ1105" s="101"/>
      <c r="BK1105" s="101"/>
      <c r="BL1105" s="101"/>
      <c r="BM1105" s="101"/>
      <c r="BN1105" s="101"/>
      <c r="BO1105" s="103"/>
      <c r="BP1105" s="101"/>
      <c r="BQ1105" s="101"/>
      <c r="BR1105" s="101"/>
      <c r="BS1105" s="101"/>
      <c r="BT1105" s="101"/>
      <c r="BU1105" s="101"/>
      <c r="BV1105" s="101"/>
      <c r="BW1105" s="101"/>
      <c r="BX1105" s="101"/>
      <c r="BY1105" s="101"/>
      <c r="BZ1105" s="101"/>
      <c r="CA1105" s="101"/>
      <c r="CB1105" s="101"/>
      <c r="CC1105" s="101"/>
      <c r="CD1105" s="101"/>
      <c r="CE1105" s="101"/>
      <c r="CF1105" s="101"/>
      <c r="CG1105" s="37" t="e">
        <f>VLOOKUP(Table_1[[#This Row],[EAN]],'[1]Planilha1'!$E:$R,13,0)</f>
        <v>#N/A</v>
      </c>
      <c r="CI1105" s="188">
        <f>IF(Table_1[[#This Row],[STATUS MERCADO]]="GO",Table_1[[#This Row],[M. BRUTA TOTAL]],0)</f>
        <v>0</v>
      </c>
      <c r="CJ1105" s="188">
        <f>IF(Table_1[[#This Row],[STATUS MERCADO]]="GO",Table_1[[#This Row],[PV UNIT. REALIZADO]]*Table_1[[#This Row],[QUANTIDADE]],0)</f>
        <v>0</v>
      </c>
    </row>
    <row r="1106" ht="15" hidden="1">
      <c r="A1106" s="7"/>
      <c r="B1106" s="84" t="s">
        <v>79</v>
      </c>
      <c r="C1106" s="75">
        <v>221357</v>
      </c>
      <c r="D1106" s="75">
        <v>12443619</v>
      </c>
      <c r="E1106" s="85">
        <v>7891000091784</v>
      </c>
      <c r="F1106" s="86" t="s">
        <v>909</v>
      </c>
      <c r="G1106" s="75" t="s">
        <v>24</v>
      </c>
      <c r="H1106" s="75">
        <v>570</v>
      </c>
      <c r="I1106" s="87" t="s">
        <v>768</v>
      </c>
      <c r="J1106" s="75" t="s">
        <v>101</v>
      </c>
      <c r="K1106" s="88" t="s">
        <v>84</v>
      </c>
      <c r="L1106" s="88">
        <v>1</v>
      </c>
      <c r="M1106" s="88">
        <v>0</v>
      </c>
      <c r="N1106" s="75" t="s">
        <v>85</v>
      </c>
      <c r="O1106" s="75" t="s">
        <v>122</v>
      </c>
      <c r="P1106" s="89"/>
      <c r="Q1106" s="90">
        <f>(17/100+7.6/100+1.65/100)*P1106</f>
        <v>0</v>
      </c>
      <c r="R1106" s="90"/>
      <c r="S1106" s="90"/>
      <c r="T1106" s="90"/>
      <c r="U1106" s="90"/>
      <c r="V1106" s="90">
        <f>+P1106-Q1106+R1106+S1106+T1106+U1106</f>
        <v>0</v>
      </c>
      <c r="W1106" s="91">
        <f>(1.02/100)</f>
        <v>1.02E-2</v>
      </c>
      <c r="X1106" s="91">
        <v>4.8E-3</v>
      </c>
      <c r="Y1106" s="91">
        <v>0.17</v>
      </c>
      <c r="Z1106" s="91">
        <v>1.65E-2</v>
      </c>
      <c r="AA1106" s="91">
        <v>7.6E-2</v>
      </c>
      <c r="AB1106" s="91">
        <f>SUM(W1106:AA1106)</f>
        <v>0.2775</v>
      </c>
      <c r="AC1106" s="75">
        <v>1</v>
      </c>
      <c r="AD1106" s="92">
        <f>IF(AL1106="","",+AC1106*AL1106)</f>
      </c>
      <c r="AE1106" s="93">
        <f>IF(AL1106="","",+AL1106*AB1106)</f>
      </c>
      <c r="AF1106" s="92">
        <f>IF(AL1106="","",+AL1106-AE1106)</f>
      </c>
      <c r="AG1106" s="93">
        <f>+V1106</f>
        <v>0</v>
      </c>
      <c r="AH1106" s="92">
        <f>IF(AF1106="","",+AF1106-AG1106)</f>
      </c>
      <c r="AI1106" s="92">
        <f>IF(AH1106="","",+AH1106*AC1106)</f>
      </c>
      <c r="AJ1106" s="93"/>
      <c r="AK1106" s="94">
        <v>0.33</v>
      </c>
      <c r="AL1106" s="93">
        <f>IF(V1106=0,"",V1106/(1-AB1106-AK1106))</f>
      </c>
      <c r="AM1106" s="95">
        <v>0.33</v>
      </c>
      <c r="AN1106" s="93">
        <f>IF(V1106=0,"",V1106/(1-AB1106-AM1106))</f>
      </c>
      <c r="AO1106" s="96">
        <v>1.2</v>
      </c>
      <c r="AP1106" s="93">
        <f>IF(BD!AJ1106="","",BD!AJ1106*BD!AO1106)</f>
      </c>
      <c r="AQ1106" s="91">
        <f>BD!AM1106/BD!AK1106-1</f>
        <v>0</v>
      </c>
      <c r="AR1106" s="91">
        <f>IF(BD!AN1106="","",IF(BD!AJ1106="","",BD!AN1106/BD!AJ1106-1))</f>
      </c>
      <c r="AS1106" s="91">
        <f>IF(BD!AN1106="","",IF(BD!AN1106&lt;BD!AL1106,"ABAIXO DA META","DENTRO DA META"))</f>
      </c>
      <c r="AT1106" s="91" t="str">
        <f>IF(BD!AJ1106="","EM ANÁLISE",IF(BD!AP1106&gt;=BD!AN1106,"GO", "NO GO"))</f>
        <v>EM ANÁLISE</v>
      </c>
      <c r="AU1106" s="97">
        <f>IF(AN1106="","",+BD!$AN1106-AJ1106)</f>
      </c>
      <c r="AV1106" s="98"/>
      <c r="AW1106" s="90">
        <f>BD!P1106*BD!AC1106</f>
        <v>0</v>
      </c>
      <c r="AX1106" s="90">
        <f>BD!V1106*BD!AC1106</f>
        <v>0</v>
      </c>
      <c r="AY1106" s="90">
        <f>IF(BD!AN1106="","",BD!AN1106*BD!AC1106)</f>
      </c>
      <c r="AZ1106" s="75" t="s">
        <v>123</v>
      </c>
      <c r="BA1106" s="75" t="s">
        <v>124</v>
      </c>
      <c r="BB1106" s="75">
        <v>1</v>
      </c>
      <c r="BC1106" s="75" t="s">
        <v>125</v>
      </c>
      <c r="BD1106" s="104"/>
      <c r="BE1106" s="104"/>
      <c r="BF1106" s="101"/>
      <c r="BG1106" s="101"/>
      <c r="BH1106" s="101"/>
      <c r="BI1106" s="101"/>
      <c r="BJ1106" s="101"/>
      <c r="BK1106" s="101"/>
      <c r="BL1106" s="101"/>
      <c r="BM1106" s="101"/>
      <c r="BN1106" s="101"/>
      <c r="BO1106" s="103"/>
      <c r="BP1106" s="101"/>
      <c r="BQ1106" s="101"/>
      <c r="BR1106" s="101"/>
      <c r="BS1106" s="101"/>
      <c r="BT1106" s="101"/>
      <c r="BU1106" s="101"/>
      <c r="BV1106" s="101"/>
      <c r="BW1106" s="101"/>
      <c r="BX1106" s="101"/>
      <c r="BY1106" s="101"/>
      <c r="BZ1106" s="101"/>
      <c r="CA1106" s="101"/>
      <c r="CB1106" s="101"/>
      <c r="CC1106" s="101"/>
      <c r="CD1106" s="101"/>
      <c r="CE1106" s="101"/>
      <c r="CF1106" s="101"/>
      <c r="CG1106" s="37" t="e">
        <f>VLOOKUP(Table_1[[#This Row],[EAN]],'[1]Planilha1'!$E:$R,13,0)</f>
        <v>#N/A</v>
      </c>
      <c r="CI1106" s="188">
        <f>IF(Table_1[[#This Row],[STATUS MERCADO]]="GO",Table_1[[#This Row],[M. BRUTA TOTAL]],0)</f>
        <v>0</v>
      </c>
      <c r="CJ1106" s="188">
        <f>IF(Table_1[[#This Row],[STATUS MERCADO]]="GO",Table_1[[#This Row],[PV UNIT. REALIZADO]]*Table_1[[#This Row],[QUANTIDADE]],0)</f>
        <v>0</v>
      </c>
    </row>
    <row r="1107" ht="15" hidden="1">
      <c r="A1107" s="7"/>
      <c r="B1107" s="84" t="s">
        <v>79</v>
      </c>
      <c r="C1107" s="75">
        <v>221358</v>
      </c>
      <c r="D1107" s="75">
        <v>10193260</v>
      </c>
      <c r="E1107" s="85">
        <v>7896029003831</v>
      </c>
      <c r="F1107" s="86" t="s">
        <v>910</v>
      </c>
      <c r="G1107" s="75" t="s">
        <v>24</v>
      </c>
      <c r="H1107" s="75">
        <v>1520</v>
      </c>
      <c r="I1107" s="87" t="s">
        <v>761</v>
      </c>
      <c r="J1107" s="75" t="s">
        <v>101</v>
      </c>
      <c r="K1107" s="88" t="s">
        <v>84</v>
      </c>
      <c r="L1107" s="88">
        <v>6</v>
      </c>
      <c r="M1107" s="88">
        <v>0</v>
      </c>
      <c r="N1107" s="75" t="s">
        <v>85</v>
      </c>
      <c r="O1107" s="75" t="s">
        <v>114</v>
      </c>
      <c r="P1107" s="89"/>
      <c r="Q1107" s="90">
        <f>(17/100+7.6/100+1.65/100)*P1107</f>
        <v>0</v>
      </c>
      <c r="R1107" s="90"/>
      <c r="S1107" s="90"/>
      <c r="T1107" s="90"/>
      <c r="U1107" s="90"/>
      <c r="V1107" s="90">
        <f>+P1107-Q1107+R1107+S1107+T1107+U1107</f>
        <v>0</v>
      </c>
      <c r="W1107" s="91">
        <f>(1.02/100)</f>
        <v>1.02E-2</v>
      </c>
      <c r="X1107" s="91">
        <v>4.8E-3</v>
      </c>
      <c r="Y1107" s="91">
        <v>0.17</v>
      </c>
      <c r="Z1107" s="91">
        <v>1.65E-2</v>
      </c>
      <c r="AA1107" s="91">
        <v>7.6E-2</v>
      </c>
      <c r="AB1107" s="91">
        <f>SUM(W1107:AA1107)</f>
        <v>0.2775</v>
      </c>
      <c r="AC1107" s="75">
        <v>6</v>
      </c>
      <c r="AD1107" s="92">
        <f>IF(AL1107="","",+AC1107*AL1107)</f>
      </c>
      <c r="AE1107" s="93">
        <f>IF(AL1107="","",+AL1107*AB1107)</f>
      </c>
      <c r="AF1107" s="92">
        <f>IF(AL1107="","",+AL1107-AE1107)</f>
      </c>
      <c r="AG1107" s="93">
        <f>+V1107</f>
        <v>0</v>
      </c>
      <c r="AH1107" s="92">
        <f>IF(AF1107="","",+AF1107-AG1107)</f>
      </c>
      <c r="AI1107" s="92">
        <f>IF(AH1107="","",+AH1107*AC1107)</f>
      </c>
      <c r="AJ1107" s="93"/>
      <c r="AK1107" s="94">
        <v>0.33</v>
      </c>
      <c r="AL1107" s="93">
        <f>IF(V1107=0,"",V1107/(1-AB1107-AK1107))</f>
      </c>
      <c r="AM1107" s="95">
        <v>0.33</v>
      </c>
      <c r="AN1107" s="93">
        <f>IF(V1107=0,"",V1107/(1-AB1107-AM1107))</f>
      </c>
      <c r="AO1107" s="96">
        <v>1.2</v>
      </c>
      <c r="AP1107" s="93">
        <f>IF(BD!AJ1107="","",BD!AJ1107*BD!AO1107)</f>
      </c>
      <c r="AQ1107" s="91">
        <f>BD!AM1107/BD!AK1107-1</f>
        <v>0</v>
      </c>
      <c r="AR1107" s="91">
        <f>IF(BD!AN1107="","",IF(BD!AJ1107="","",BD!AN1107/BD!AJ1107-1))</f>
      </c>
      <c r="AS1107" s="91">
        <f>IF(BD!AN1107="","",IF(BD!AN1107&lt;BD!AL1107,"ABAIXO DA META","DENTRO DA META"))</f>
      </c>
      <c r="AT1107" s="91" t="str">
        <f>IF(BD!AJ1107="","EM ANÁLISE",IF(BD!AP1107&gt;=BD!AN1107,"GO", "NO GO"))</f>
        <v>EM ANÁLISE</v>
      </c>
      <c r="AU1107" s="97">
        <f>IF(AN1107="","",+BD!$AN1107-AJ1107)</f>
      </c>
      <c r="AV1107" s="98"/>
      <c r="AW1107" s="90">
        <f>BD!P1107*BD!AC1107</f>
        <v>0</v>
      </c>
      <c r="AX1107" s="90">
        <f>BD!V1107*BD!AC1107</f>
        <v>0</v>
      </c>
      <c r="AY1107" s="90">
        <f>IF(BD!AN1107="","",BD!AN1107*BD!AC1107)</f>
      </c>
      <c r="AZ1107" s="75" t="s">
        <v>123</v>
      </c>
      <c r="BA1107" s="75" t="s">
        <v>115</v>
      </c>
      <c r="BB1107" s="75">
        <v>1</v>
      </c>
      <c r="BC1107" s="75" t="s">
        <v>116</v>
      </c>
      <c r="BD1107" s="104"/>
      <c r="BE1107" s="104"/>
      <c r="BF1107" s="101"/>
      <c r="BG1107" s="101"/>
      <c r="BH1107" s="101"/>
      <c r="BI1107" s="101"/>
      <c r="BJ1107" s="101"/>
      <c r="BK1107" s="101"/>
      <c r="BL1107" s="101"/>
      <c r="BM1107" s="101"/>
      <c r="BN1107" s="101"/>
      <c r="BO1107" s="103"/>
      <c r="BP1107" s="101"/>
      <c r="BQ1107" s="101"/>
      <c r="BR1107" s="101"/>
      <c r="BS1107" s="101"/>
      <c r="BT1107" s="101"/>
      <c r="BU1107" s="101"/>
      <c r="BV1107" s="101"/>
      <c r="BW1107" s="101"/>
      <c r="BX1107" s="101"/>
      <c r="BY1107" s="101"/>
      <c r="BZ1107" s="101"/>
      <c r="CA1107" s="101"/>
      <c r="CB1107" s="101"/>
      <c r="CC1107" s="101"/>
      <c r="CD1107" s="101"/>
      <c r="CE1107" s="101"/>
      <c r="CF1107" s="101"/>
      <c r="CG1107" s="37" t="e">
        <f>VLOOKUP(Table_1[[#This Row],[EAN]],'[1]Planilha1'!$E:$R,13,0)</f>
        <v>#N/A</v>
      </c>
      <c r="CI1107" s="188">
        <f>IF(Table_1[[#This Row],[STATUS MERCADO]]="GO",Table_1[[#This Row],[M. BRUTA TOTAL]],0)</f>
        <v>0</v>
      </c>
      <c r="CJ1107" s="188">
        <f>IF(Table_1[[#This Row],[STATUS MERCADO]]="GO",Table_1[[#This Row],[PV UNIT. REALIZADO]]*Table_1[[#This Row],[QUANTIDADE]],0)</f>
        <v>0</v>
      </c>
    </row>
    <row r="1108" ht="15" hidden="1">
      <c r="A1108" s="7"/>
      <c r="B1108" s="84" t="s">
        <v>79</v>
      </c>
      <c r="C1108" s="75">
        <v>221360</v>
      </c>
      <c r="D1108" s="75">
        <v>10193239</v>
      </c>
      <c r="E1108" s="85">
        <v>7896029007419</v>
      </c>
      <c r="F1108" s="86" t="s">
        <v>912</v>
      </c>
      <c r="G1108" s="75" t="s">
        <v>24</v>
      </c>
      <c r="H1108" s="75">
        <v>1520</v>
      </c>
      <c r="I1108" s="87" t="s">
        <v>761</v>
      </c>
      <c r="J1108" s="75" t="s">
        <v>101</v>
      </c>
      <c r="K1108" s="88" t="s">
        <v>84</v>
      </c>
      <c r="L1108" s="88">
        <v>6</v>
      </c>
      <c r="M1108" s="88">
        <v>0</v>
      </c>
      <c r="N1108" s="75" t="s">
        <v>85</v>
      </c>
      <c r="O1108" s="75" t="s">
        <v>114</v>
      </c>
      <c r="P1108" s="89"/>
      <c r="Q1108" s="90">
        <f>(17/100+7.6/100+1.65/100)*P1108</f>
        <v>0</v>
      </c>
      <c r="R1108" s="90"/>
      <c r="S1108" s="90"/>
      <c r="T1108" s="90"/>
      <c r="U1108" s="90"/>
      <c r="V1108" s="90">
        <f>+P1108-Q1108+R1108+S1108+T1108+U1108</f>
        <v>0</v>
      </c>
      <c r="W1108" s="91">
        <f>(1.02/100)</f>
        <v>1.02E-2</v>
      </c>
      <c r="X1108" s="91">
        <v>4.8E-3</v>
      </c>
      <c r="Y1108" s="91">
        <v>0.17</v>
      </c>
      <c r="Z1108" s="91">
        <v>1.65E-2</v>
      </c>
      <c r="AA1108" s="91">
        <v>7.6E-2</v>
      </c>
      <c r="AB1108" s="91">
        <f>SUM(W1108:AA1108)</f>
        <v>0.2775</v>
      </c>
      <c r="AC1108" s="75">
        <v>6</v>
      </c>
      <c r="AD1108" s="92">
        <f>IF(AL1108="","",+AC1108*AL1108)</f>
      </c>
      <c r="AE1108" s="93">
        <f>IF(AL1108="","",+AL1108*AB1108)</f>
      </c>
      <c r="AF1108" s="92">
        <f>IF(AL1108="","",+AL1108-AE1108)</f>
      </c>
      <c r="AG1108" s="93">
        <f>+V1108</f>
        <v>0</v>
      </c>
      <c r="AH1108" s="92">
        <f>IF(AF1108="","",+AF1108-AG1108)</f>
      </c>
      <c r="AI1108" s="92">
        <f>IF(AH1108="","",+AH1108*AC1108)</f>
      </c>
      <c r="AJ1108" s="93"/>
      <c r="AK1108" s="94">
        <v>0.33</v>
      </c>
      <c r="AL1108" s="93">
        <f>IF(V1108=0,"",V1108/(1-AB1108-AK1108))</f>
      </c>
      <c r="AM1108" s="95">
        <v>0.33</v>
      </c>
      <c r="AN1108" s="93">
        <f>IF(V1108=0,"",V1108/(1-AB1108-AM1108))</f>
      </c>
      <c r="AO1108" s="96">
        <v>1.2</v>
      </c>
      <c r="AP1108" s="93">
        <f>IF(BD!AJ1108="","",BD!AJ1108*BD!AO1108)</f>
      </c>
      <c r="AQ1108" s="91">
        <f>BD!AM1108/BD!AK1108-1</f>
        <v>0</v>
      </c>
      <c r="AR1108" s="91">
        <f>IF(BD!AN1108="","",IF(BD!AJ1108="","",BD!AN1108/BD!AJ1108-1))</f>
      </c>
      <c r="AS1108" s="91">
        <f>IF(BD!AN1108="","",IF(BD!AN1108&lt;BD!AL1108,"ABAIXO DA META","DENTRO DA META"))</f>
      </c>
      <c r="AT1108" s="91" t="str">
        <f>IF(BD!AJ1108="","EM ANÁLISE",IF(BD!AP1108&gt;=BD!AN1108,"GO", "NO GO"))</f>
        <v>EM ANÁLISE</v>
      </c>
      <c r="AU1108" s="97">
        <f>IF(AN1108="","",+BD!$AN1108-AJ1108)</f>
      </c>
      <c r="AV1108" s="98"/>
      <c r="AW1108" s="90">
        <f>BD!P1108*BD!AC1108</f>
        <v>0</v>
      </c>
      <c r="AX1108" s="90">
        <f>BD!V1108*BD!AC1108</f>
        <v>0</v>
      </c>
      <c r="AY1108" s="90">
        <f>IF(BD!AN1108="","",BD!AN1108*BD!AC1108)</f>
      </c>
      <c r="AZ1108" s="75" t="s">
        <v>123</v>
      </c>
      <c r="BA1108" s="75" t="s">
        <v>115</v>
      </c>
      <c r="BB1108" s="75">
        <v>1</v>
      </c>
      <c r="BC1108" s="75" t="s">
        <v>116</v>
      </c>
      <c r="BD1108" s="104"/>
      <c r="BE1108" s="104"/>
      <c r="BF1108" s="101"/>
      <c r="BG1108" s="101"/>
      <c r="BH1108" s="101"/>
      <c r="BI1108" s="101"/>
      <c r="BJ1108" s="101"/>
      <c r="BK1108" s="101"/>
      <c r="BL1108" s="101"/>
      <c r="BM1108" s="101"/>
      <c r="BN1108" s="101"/>
      <c r="BO1108" s="103"/>
      <c r="BP1108" s="101"/>
      <c r="BQ1108" s="101"/>
      <c r="BR1108" s="101"/>
      <c r="BS1108" s="101"/>
      <c r="BT1108" s="101"/>
      <c r="BU1108" s="101"/>
      <c r="BV1108" s="101"/>
      <c r="BW1108" s="101"/>
      <c r="BX1108" s="101"/>
      <c r="BY1108" s="101"/>
      <c r="BZ1108" s="101"/>
      <c r="CA1108" s="101"/>
      <c r="CB1108" s="101"/>
      <c r="CC1108" s="101"/>
      <c r="CD1108" s="101"/>
      <c r="CE1108" s="101"/>
      <c r="CF1108" s="101"/>
      <c r="CG1108" s="37" t="e">
        <f>VLOOKUP(Table_1[[#This Row],[EAN]],'[1]Planilha1'!$E:$R,13,0)</f>
        <v>#N/A</v>
      </c>
      <c r="CI1108" s="188">
        <f>IF(Table_1[[#This Row],[STATUS MERCADO]]="GO",Table_1[[#This Row],[M. BRUTA TOTAL]],0)</f>
        <v>0</v>
      </c>
      <c r="CJ1108" s="188">
        <f>IF(Table_1[[#This Row],[STATUS MERCADO]]="GO",Table_1[[#This Row],[PV UNIT. REALIZADO]]*Table_1[[#This Row],[QUANTIDADE]],0)</f>
        <v>0</v>
      </c>
    </row>
    <row r="1109" ht="15" hidden="1">
      <c r="A1109" s="7"/>
      <c r="B1109" s="84" t="s">
        <v>79</v>
      </c>
      <c r="C1109" s="75">
        <v>221362</v>
      </c>
      <c r="D1109" s="75">
        <v>10193265</v>
      </c>
      <c r="E1109" s="85">
        <v>7896029007402</v>
      </c>
      <c r="F1109" s="86" t="s">
        <v>914</v>
      </c>
      <c r="G1109" s="75" t="s">
        <v>24</v>
      </c>
      <c r="H1109" s="75">
        <v>1520</v>
      </c>
      <c r="I1109" s="87" t="s">
        <v>761</v>
      </c>
      <c r="J1109" s="75" t="s">
        <v>101</v>
      </c>
      <c r="K1109" s="88" t="s">
        <v>84</v>
      </c>
      <c r="L1109" s="88">
        <v>1</v>
      </c>
      <c r="M1109" s="88">
        <v>0</v>
      </c>
      <c r="N1109" s="75" t="s">
        <v>85</v>
      </c>
      <c r="O1109" s="75" t="s">
        <v>114</v>
      </c>
      <c r="P1109" s="89"/>
      <c r="Q1109" s="90">
        <f>(17/100+7.6/100+1.65/100)*P1109</f>
        <v>0</v>
      </c>
      <c r="R1109" s="90"/>
      <c r="S1109" s="90"/>
      <c r="T1109" s="90"/>
      <c r="U1109" s="90"/>
      <c r="V1109" s="90">
        <f>+P1109-Q1109+R1109+S1109+T1109+U1109</f>
        <v>0</v>
      </c>
      <c r="W1109" s="91">
        <f>(1.02/100)</f>
        <v>1.02E-2</v>
      </c>
      <c r="X1109" s="91">
        <v>4.8E-3</v>
      </c>
      <c r="Y1109" s="91">
        <v>0.17</v>
      </c>
      <c r="Z1109" s="91">
        <v>1.65E-2</v>
      </c>
      <c r="AA1109" s="91">
        <v>7.6E-2</v>
      </c>
      <c r="AB1109" s="91">
        <f>SUM(W1109:AA1109)</f>
        <v>0.2775</v>
      </c>
      <c r="AC1109" s="75">
        <v>1</v>
      </c>
      <c r="AD1109" s="92">
        <f>IF(AL1109="","",+AC1109*AL1109)</f>
      </c>
      <c r="AE1109" s="93">
        <f>IF(AL1109="","",+AL1109*AB1109)</f>
      </c>
      <c r="AF1109" s="92">
        <f>IF(AL1109="","",+AL1109-AE1109)</f>
      </c>
      <c r="AG1109" s="93">
        <f>+V1109</f>
        <v>0</v>
      </c>
      <c r="AH1109" s="92">
        <f>IF(AF1109="","",+AF1109-AG1109)</f>
      </c>
      <c r="AI1109" s="92">
        <f>IF(AH1109="","",+AH1109*AC1109)</f>
      </c>
      <c r="AJ1109" s="93"/>
      <c r="AK1109" s="94">
        <v>0.33</v>
      </c>
      <c r="AL1109" s="93">
        <f>IF(V1109=0,"",V1109/(1-AB1109-AK1109))</f>
      </c>
      <c r="AM1109" s="95">
        <v>0.33</v>
      </c>
      <c r="AN1109" s="93">
        <f>IF(V1109=0,"",V1109/(1-AB1109-AM1109))</f>
      </c>
      <c r="AO1109" s="96">
        <v>1.2</v>
      </c>
      <c r="AP1109" s="93">
        <f>IF(BD!AJ1109="","",BD!AJ1109*BD!AO1109)</f>
      </c>
      <c r="AQ1109" s="91">
        <f>BD!AM1109/BD!AK1109-1</f>
        <v>0</v>
      </c>
      <c r="AR1109" s="91">
        <f>IF(BD!AN1109="","",IF(BD!AJ1109="","",BD!AN1109/BD!AJ1109-1))</f>
      </c>
      <c r="AS1109" s="91">
        <f>IF(BD!AN1109="","",IF(BD!AN1109&lt;BD!AL1109,"ABAIXO DA META","DENTRO DA META"))</f>
      </c>
      <c r="AT1109" s="91" t="str">
        <f>IF(BD!AJ1109="","EM ANÁLISE",IF(BD!AP1109&gt;=BD!AN1109,"GO", "NO GO"))</f>
        <v>EM ANÁLISE</v>
      </c>
      <c r="AU1109" s="97">
        <f>IF(AN1109="","",+BD!$AN1109-AJ1109)</f>
      </c>
      <c r="AV1109" s="98"/>
      <c r="AW1109" s="90">
        <f>BD!P1109*BD!AC1109</f>
        <v>0</v>
      </c>
      <c r="AX1109" s="90">
        <f>BD!V1109*BD!AC1109</f>
        <v>0</v>
      </c>
      <c r="AY1109" s="90">
        <f>IF(BD!AN1109="","",BD!AN1109*BD!AC1109)</f>
      </c>
      <c r="AZ1109" s="75" t="s">
        <v>123</v>
      </c>
      <c r="BA1109" s="75" t="s">
        <v>115</v>
      </c>
      <c r="BB1109" s="75">
        <v>1</v>
      </c>
      <c r="BC1109" s="75" t="s">
        <v>116</v>
      </c>
      <c r="BD1109" s="104"/>
      <c r="BE1109" s="104"/>
      <c r="BF1109" s="101"/>
      <c r="BG1109" s="101"/>
      <c r="BH1109" s="101"/>
      <c r="BI1109" s="101"/>
      <c r="BJ1109" s="101"/>
      <c r="BK1109" s="101"/>
      <c r="BL1109" s="101"/>
      <c r="BM1109" s="101"/>
      <c r="BN1109" s="101"/>
      <c r="BO1109" s="103"/>
      <c r="BP1109" s="101"/>
      <c r="BQ1109" s="101"/>
      <c r="BR1109" s="101"/>
      <c r="BS1109" s="101"/>
      <c r="BT1109" s="101"/>
      <c r="BU1109" s="101"/>
      <c r="BV1109" s="101"/>
      <c r="BW1109" s="101"/>
      <c r="BX1109" s="101"/>
      <c r="BY1109" s="101"/>
      <c r="BZ1109" s="101"/>
      <c r="CA1109" s="101"/>
      <c r="CB1109" s="101"/>
      <c r="CC1109" s="101"/>
      <c r="CD1109" s="101"/>
      <c r="CE1109" s="101"/>
      <c r="CF1109" s="101"/>
      <c r="CG1109" s="37" t="e">
        <f>VLOOKUP(Table_1[[#This Row],[EAN]],'[1]Planilha1'!$E:$R,13,0)</f>
        <v>#N/A</v>
      </c>
      <c r="CI1109" s="188">
        <f>IF(Table_1[[#This Row],[STATUS MERCADO]]="GO",Table_1[[#This Row],[M. BRUTA TOTAL]],0)</f>
        <v>0</v>
      </c>
      <c r="CJ1109" s="188">
        <f>IF(Table_1[[#This Row],[STATUS MERCADO]]="GO",Table_1[[#This Row],[PV UNIT. REALIZADO]]*Table_1[[#This Row],[QUANTIDADE]],0)</f>
        <v>0</v>
      </c>
    </row>
    <row r="1110" ht="15" hidden="1">
      <c r="A1110" s="7"/>
      <c r="B1110" s="84" t="s">
        <v>79</v>
      </c>
      <c r="C1110" s="75">
        <v>221364</v>
      </c>
      <c r="D1110" s="75">
        <v>10193253</v>
      </c>
      <c r="E1110" s="85">
        <v>7896029007372</v>
      </c>
      <c r="F1110" s="86" t="s">
        <v>916</v>
      </c>
      <c r="G1110" s="75" t="s">
        <v>24</v>
      </c>
      <c r="H1110" s="75">
        <v>1520</v>
      </c>
      <c r="I1110" s="87" t="s">
        <v>761</v>
      </c>
      <c r="J1110" s="75" t="s">
        <v>101</v>
      </c>
      <c r="K1110" s="88" t="s">
        <v>84</v>
      </c>
      <c r="L1110" s="88">
        <v>6</v>
      </c>
      <c r="M1110" s="88">
        <v>0</v>
      </c>
      <c r="N1110" s="75" t="s">
        <v>85</v>
      </c>
      <c r="O1110" s="75" t="s">
        <v>114</v>
      </c>
      <c r="P1110" s="89"/>
      <c r="Q1110" s="90">
        <f>(17/100+7.6/100+1.65/100)*P1110</f>
        <v>0</v>
      </c>
      <c r="R1110" s="90"/>
      <c r="S1110" s="90"/>
      <c r="T1110" s="90"/>
      <c r="U1110" s="90"/>
      <c r="V1110" s="90">
        <f>+P1110-Q1110+R1110+S1110+T1110+U1110</f>
        <v>0</v>
      </c>
      <c r="W1110" s="91">
        <f>(1.02/100)</f>
        <v>1.02E-2</v>
      </c>
      <c r="X1110" s="91">
        <v>4.8E-3</v>
      </c>
      <c r="Y1110" s="91">
        <v>0.17</v>
      </c>
      <c r="Z1110" s="91">
        <v>1.65E-2</v>
      </c>
      <c r="AA1110" s="91">
        <v>7.6E-2</v>
      </c>
      <c r="AB1110" s="91">
        <f>SUM(W1110:AA1110)</f>
        <v>0.2775</v>
      </c>
      <c r="AC1110" s="75">
        <v>6</v>
      </c>
      <c r="AD1110" s="92">
        <f>IF(AL1110="","",+AC1110*AL1110)</f>
      </c>
      <c r="AE1110" s="93">
        <f>IF(AL1110="","",+AL1110*AB1110)</f>
      </c>
      <c r="AF1110" s="92">
        <f>IF(AL1110="","",+AL1110-AE1110)</f>
      </c>
      <c r="AG1110" s="93">
        <f>+V1110</f>
        <v>0</v>
      </c>
      <c r="AH1110" s="92">
        <f>IF(AF1110="","",+AF1110-AG1110)</f>
      </c>
      <c r="AI1110" s="92">
        <f>IF(AH1110="","",+AH1110*AC1110)</f>
      </c>
      <c r="AJ1110" s="93"/>
      <c r="AK1110" s="94">
        <v>0.33</v>
      </c>
      <c r="AL1110" s="93">
        <f>IF(V1110=0,"",V1110/(1-AB1110-AK1110))</f>
      </c>
      <c r="AM1110" s="95">
        <v>0.33</v>
      </c>
      <c r="AN1110" s="93">
        <f>IF(V1110=0,"",V1110/(1-AB1110-AM1110))</f>
      </c>
      <c r="AO1110" s="96">
        <v>1.2</v>
      </c>
      <c r="AP1110" s="93">
        <f>IF(BD!AJ1110="","",BD!AJ1110*BD!AO1110)</f>
      </c>
      <c r="AQ1110" s="91">
        <f>BD!AM1110/BD!AK1110-1</f>
        <v>0</v>
      </c>
      <c r="AR1110" s="91">
        <f>IF(BD!AN1110="","",IF(BD!AJ1110="","",BD!AN1110/BD!AJ1110-1))</f>
      </c>
      <c r="AS1110" s="91">
        <f>IF(BD!AN1110="","",IF(BD!AN1110&lt;BD!AL1110,"ABAIXO DA META","DENTRO DA META"))</f>
      </c>
      <c r="AT1110" s="91" t="str">
        <f>IF(BD!AJ1110="","EM ANÁLISE",IF(BD!AP1110&gt;=BD!AN1110,"GO", "NO GO"))</f>
        <v>EM ANÁLISE</v>
      </c>
      <c r="AU1110" s="97">
        <f>IF(AN1110="","",+BD!$AN1110-AJ1110)</f>
      </c>
      <c r="AV1110" s="98"/>
      <c r="AW1110" s="90">
        <f>BD!P1110*BD!AC1110</f>
        <v>0</v>
      </c>
      <c r="AX1110" s="90">
        <f>BD!V1110*BD!AC1110</f>
        <v>0</v>
      </c>
      <c r="AY1110" s="90">
        <f>IF(BD!AN1110="","",BD!AN1110*BD!AC1110)</f>
      </c>
      <c r="AZ1110" s="75" t="s">
        <v>123</v>
      </c>
      <c r="BA1110" s="75" t="s">
        <v>115</v>
      </c>
      <c r="BB1110" s="75">
        <v>1</v>
      </c>
      <c r="BC1110" s="75" t="s">
        <v>116</v>
      </c>
      <c r="BD1110" s="104"/>
      <c r="BE1110" s="104"/>
      <c r="BF1110" s="101"/>
      <c r="BG1110" s="101"/>
      <c r="BH1110" s="101"/>
      <c r="BI1110" s="101"/>
      <c r="BJ1110" s="101"/>
      <c r="BK1110" s="101"/>
      <c r="BL1110" s="101"/>
      <c r="BM1110" s="101"/>
      <c r="BN1110" s="101"/>
      <c r="BO1110" s="103"/>
      <c r="BP1110" s="101"/>
      <c r="BQ1110" s="101"/>
      <c r="BR1110" s="101"/>
      <c r="BS1110" s="101"/>
      <c r="BT1110" s="101"/>
      <c r="BU1110" s="101"/>
      <c r="BV1110" s="101"/>
      <c r="BW1110" s="101"/>
      <c r="BX1110" s="101"/>
      <c r="BY1110" s="101"/>
      <c r="BZ1110" s="101"/>
      <c r="CA1110" s="101"/>
      <c r="CB1110" s="101"/>
      <c r="CC1110" s="101"/>
      <c r="CD1110" s="101"/>
      <c r="CE1110" s="101"/>
      <c r="CF1110" s="101"/>
      <c r="CG1110" s="37" t="e">
        <f>VLOOKUP(Table_1[[#This Row],[EAN]],'[1]Planilha1'!$E:$R,13,0)</f>
        <v>#N/A</v>
      </c>
      <c r="CI1110" s="188">
        <f>IF(Table_1[[#This Row],[STATUS MERCADO]]="GO",Table_1[[#This Row],[M. BRUTA TOTAL]],0)</f>
        <v>0</v>
      </c>
      <c r="CJ1110" s="188">
        <f>IF(Table_1[[#This Row],[STATUS MERCADO]]="GO",Table_1[[#This Row],[PV UNIT. REALIZADO]]*Table_1[[#This Row],[QUANTIDADE]],0)</f>
        <v>0</v>
      </c>
    </row>
    <row r="1111" ht="15" hidden="1">
      <c r="A1111" s="7"/>
      <c r="B1111" s="84" t="s">
        <v>79</v>
      </c>
      <c r="C1111" s="75">
        <v>221365</v>
      </c>
      <c r="D1111" s="75">
        <v>10224241</v>
      </c>
      <c r="E1111" s="85">
        <v>7896029071496</v>
      </c>
      <c r="F1111" s="86" t="s">
        <v>917</v>
      </c>
      <c r="G1111" s="75" t="s">
        <v>24</v>
      </c>
      <c r="H1111" s="75">
        <v>1520</v>
      </c>
      <c r="I1111" s="87" t="s">
        <v>761</v>
      </c>
      <c r="J1111" s="75" t="s">
        <v>101</v>
      </c>
      <c r="K1111" s="88" t="s">
        <v>84</v>
      </c>
      <c r="L1111" s="88">
        <v>1</v>
      </c>
      <c r="M1111" s="88">
        <v>0</v>
      </c>
      <c r="N1111" s="75" t="s">
        <v>85</v>
      </c>
      <c r="O1111" s="75" t="s">
        <v>114</v>
      </c>
      <c r="P1111" s="89"/>
      <c r="Q1111" s="90">
        <f>(17/100+7.6/100+1.65/100)*P1111</f>
        <v>0</v>
      </c>
      <c r="R1111" s="90"/>
      <c r="S1111" s="90"/>
      <c r="T1111" s="90"/>
      <c r="U1111" s="90"/>
      <c r="V1111" s="90">
        <f>+P1111-Q1111+R1111+S1111+T1111+U1111</f>
        <v>0</v>
      </c>
      <c r="W1111" s="91">
        <f>(1.02/100)</f>
        <v>1.02E-2</v>
      </c>
      <c r="X1111" s="91">
        <v>4.8E-3</v>
      </c>
      <c r="Y1111" s="91">
        <v>0.17</v>
      </c>
      <c r="Z1111" s="91">
        <v>1.65E-2</v>
      </c>
      <c r="AA1111" s="91">
        <v>7.6E-2</v>
      </c>
      <c r="AB1111" s="91">
        <f>SUM(W1111:AA1111)</f>
        <v>0.2775</v>
      </c>
      <c r="AC1111" s="75">
        <v>1</v>
      </c>
      <c r="AD1111" s="92">
        <f>IF(AL1111="","",+AC1111*AL1111)</f>
      </c>
      <c r="AE1111" s="93">
        <f>IF(AL1111="","",+AL1111*AB1111)</f>
      </c>
      <c r="AF1111" s="92">
        <f>IF(AL1111="","",+AL1111-AE1111)</f>
      </c>
      <c r="AG1111" s="93">
        <f>+V1111</f>
        <v>0</v>
      </c>
      <c r="AH1111" s="92">
        <f>IF(AF1111="","",+AF1111-AG1111)</f>
      </c>
      <c r="AI1111" s="92">
        <f>IF(AH1111="","",+AH1111*AC1111)</f>
      </c>
      <c r="AJ1111" s="93"/>
      <c r="AK1111" s="94">
        <v>0.33</v>
      </c>
      <c r="AL1111" s="93">
        <f>IF(V1111=0,"",V1111/(1-AB1111-AK1111))</f>
      </c>
      <c r="AM1111" s="95">
        <v>0.33</v>
      </c>
      <c r="AN1111" s="93">
        <f>IF(V1111=0,"",V1111/(1-AB1111-AM1111))</f>
      </c>
      <c r="AO1111" s="96">
        <v>1.2</v>
      </c>
      <c r="AP1111" s="93">
        <f>IF(BD!AJ1111="","",BD!AJ1111*BD!AO1111)</f>
      </c>
      <c r="AQ1111" s="91">
        <f>BD!AM1111/BD!AK1111-1</f>
        <v>0</v>
      </c>
      <c r="AR1111" s="91">
        <f>IF(BD!AN1111="","",IF(BD!AJ1111="","",BD!AN1111/BD!AJ1111-1))</f>
      </c>
      <c r="AS1111" s="91">
        <f>IF(BD!AN1111="","",IF(BD!AN1111&lt;BD!AL1111,"ABAIXO DA META","DENTRO DA META"))</f>
      </c>
      <c r="AT1111" s="91" t="str">
        <f>IF(BD!AJ1111="","EM ANÁLISE",IF(BD!AP1111&gt;=BD!AN1111,"GO", "NO GO"))</f>
        <v>EM ANÁLISE</v>
      </c>
      <c r="AU1111" s="97">
        <f>IF(AN1111="","",+BD!$AN1111-AJ1111)</f>
      </c>
      <c r="AV1111" s="98"/>
      <c r="AW1111" s="90">
        <f>BD!P1111*BD!AC1111</f>
        <v>0</v>
      </c>
      <c r="AX1111" s="90">
        <f>BD!V1111*BD!AC1111</f>
        <v>0</v>
      </c>
      <c r="AY1111" s="90">
        <f>IF(BD!AN1111="","",BD!AN1111*BD!AC1111)</f>
      </c>
      <c r="AZ1111" s="75" t="s">
        <v>123</v>
      </c>
      <c r="BA1111" s="75" t="s">
        <v>115</v>
      </c>
      <c r="BB1111" s="75">
        <v>1</v>
      </c>
      <c r="BC1111" s="75" t="s">
        <v>116</v>
      </c>
      <c r="BD1111" s="104"/>
      <c r="BE1111" s="104"/>
      <c r="BF1111" s="101"/>
      <c r="BG1111" s="101"/>
      <c r="BH1111" s="101"/>
      <c r="BI1111" s="101"/>
      <c r="BJ1111" s="101"/>
      <c r="BK1111" s="101"/>
      <c r="BL1111" s="101"/>
      <c r="BM1111" s="101"/>
      <c r="BN1111" s="101"/>
      <c r="BO1111" s="103"/>
      <c r="BP1111" s="101"/>
      <c r="BQ1111" s="101"/>
      <c r="BR1111" s="101"/>
      <c r="BS1111" s="101"/>
      <c r="BT1111" s="101"/>
      <c r="BU1111" s="101"/>
      <c r="BV1111" s="101"/>
      <c r="BW1111" s="101"/>
      <c r="BX1111" s="101"/>
      <c r="BY1111" s="101"/>
      <c r="BZ1111" s="101"/>
      <c r="CA1111" s="101"/>
      <c r="CB1111" s="101"/>
      <c r="CC1111" s="101"/>
      <c r="CD1111" s="101"/>
      <c r="CE1111" s="101"/>
      <c r="CF1111" s="101"/>
      <c r="CG1111" s="37" t="e">
        <f>VLOOKUP(Table_1[[#This Row],[EAN]],'[1]Planilha1'!$E:$R,13,0)</f>
        <v>#N/A</v>
      </c>
      <c r="CI1111" s="188">
        <f>IF(Table_1[[#This Row],[STATUS MERCADO]]="GO",Table_1[[#This Row],[M. BRUTA TOTAL]],0)</f>
        <v>0</v>
      </c>
      <c r="CJ1111" s="188">
        <f>IF(Table_1[[#This Row],[STATUS MERCADO]]="GO",Table_1[[#This Row],[PV UNIT. REALIZADO]]*Table_1[[#This Row],[QUANTIDADE]],0)</f>
        <v>0</v>
      </c>
    </row>
    <row r="1112" ht="15" hidden="1">
      <c r="A1112" s="7"/>
      <c r="B1112" s="84" t="s">
        <v>79</v>
      </c>
      <c r="C1112" s="75">
        <v>221367</v>
      </c>
      <c r="D1112" s="75">
        <v>10224238</v>
      </c>
      <c r="E1112" s="85">
        <v>7896029071489</v>
      </c>
      <c r="F1112" s="86" t="s">
        <v>918</v>
      </c>
      <c r="G1112" s="75" t="s">
        <v>24</v>
      </c>
      <c r="H1112" s="75">
        <v>1520</v>
      </c>
      <c r="I1112" s="87" t="s">
        <v>761</v>
      </c>
      <c r="J1112" s="75" t="s">
        <v>101</v>
      </c>
      <c r="K1112" s="88" t="s">
        <v>84</v>
      </c>
      <c r="L1112" s="88">
        <v>6</v>
      </c>
      <c r="M1112" s="88">
        <v>0</v>
      </c>
      <c r="N1112" s="75" t="s">
        <v>85</v>
      </c>
      <c r="O1112" s="75" t="s">
        <v>114</v>
      </c>
      <c r="P1112" s="89"/>
      <c r="Q1112" s="90">
        <f>(17/100+7.6/100+1.65/100)*P1112</f>
        <v>0</v>
      </c>
      <c r="R1112" s="90"/>
      <c r="S1112" s="90"/>
      <c r="T1112" s="90"/>
      <c r="U1112" s="90"/>
      <c r="V1112" s="90">
        <f>+P1112-Q1112+R1112+S1112+T1112+U1112</f>
        <v>0</v>
      </c>
      <c r="W1112" s="91">
        <f>(1.02/100)</f>
        <v>1.02E-2</v>
      </c>
      <c r="X1112" s="91">
        <v>4.8E-3</v>
      </c>
      <c r="Y1112" s="91">
        <v>0.17</v>
      </c>
      <c r="Z1112" s="91">
        <v>1.65E-2</v>
      </c>
      <c r="AA1112" s="91">
        <v>7.6E-2</v>
      </c>
      <c r="AB1112" s="91">
        <f>SUM(W1112:AA1112)</f>
        <v>0.2775</v>
      </c>
      <c r="AC1112" s="75">
        <v>6</v>
      </c>
      <c r="AD1112" s="92">
        <f>IF(AL1112="","",+AC1112*AL1112)</f>
      </c>
      <c r="AE1112" s="93">
        <f>IF(AL1112="","",+AL1112*AB1112)</f>
      </c>
      <c r="AF1112" s="92">
        <f>IF(AL1112="","",+AL1112-AE1112)</f>
      </c>
      <c r="AG1112" s="93">
        <f>+V1112</f>
        <v>0</v>
      </c>
      <c r="AH1112" s="92">
        <f>IF(AF1112="","",+AF1112-AG1112)</f>
      </c>
      <c r="AI1112" s="92">
        <f>IF(AH1112="","",+AH1112*AC1112)</f>
      </c>
      <c r="AJ1112" s="93"/>
      <c r="AK1112" s="94">
        <v>0.33</v>
      </c>
      <c r="AL1112" s="93">
        <f>IF(V1112=0,"",V1112/(1-AB1112-AK1112))</f>
      </c>
      <c r="AM1112" s="95">
        <v>0.33</v>
      </c>
      <c r="AN1112" s="93">
        <f>IF(V1112=0,"",V1112/(1-AB1112-AM1112))</f>
      </c>
      <c r="AO1112" s="96">
        <v>1.2</v>
      </c>
      <c r="AP1112" s="93">
        <f>IF(BD!AJ1112="","",BD!AJ1112*BD!AO1112)</f>
      </c>
      <c r="AQ1112" s="91">
        <f>BD!AM1112/BD!AK1112-1</f>
        <v>0</v>
      </c>
      <c r="AR1112" s="91">
        <f>IF(BD!AN1112="","",IF(BD!AJ1112="","",BD!AN1112/BD!AJ1112-1))</f>
      </c>
      <c r="AS1112" s="91">
        <f>IF(BD!AN1112="","",IF(BD!AN1112&lt;BD!AL1112,"ABAIXO DA META","DENTRO DA META"))</f>
      </c>
      <c r="AT1112" s="91" t="str">
        <f>IF(BD!AJ1112="","EM ANÁLISE",IF(BD!AP1112&gt;=BD!AN1112,"GO", "NO GO"))</f>
        <v>EM ANÁLISE</v>
      </c>
      <c r="AU1112" s="97">
        <f>IF(AN1112="","",+BD!$AN1112-AJ1112)</f>
      </c>
      <c r="AV1112" s="98"/>
      <c r="AW1112" s="90">
        <f>BD!P1112*BD!AC1112</f>
        <v>0</v>
      </c>
      <c r="AX1112" s="90">
        <f>BD!V1112*BD!AC1112</f>
        <v>0</v>
      </c>
      <c r="AY1112" s="90">
        <f>IF(BD!AN1112="","",BD!AN1112*BD!AC1112)</f>
      </c>
      <c r="AZ1112" s="75" t="s">
        <v>123</v>
      </c>
      <c r="BA1112" s="75" t="s">
        <v>115</v>
      </c>
      <c r="BB1112" s="75">
        <v>1</v>
      </c>
      <c r="BC1112" s="75" t="s">
        <v>116</v>
      </c>
      <c r="BD1112" s="104"/>
      <c r="BE1112" s="104"/>
      <c r="BF1112" s="101"/>
      <c r="BG1112" s="101"/>
      <c r="BH1112" s="101"/>
      <c r="BI1112" s="101"/>
      <c r="BJ1112" s="101"/>
      <c r="BK1112" s="101"/>
      <c r="BL1112" s="101"/>
      <c r="BM1112" s="101"/>
      <c r="BN1112" s="101"/>
      <c r="BO1112" s="103"/>
      <c r="BP1112" s="101"/>
      <c r="BQ1112" s="101"/>
      <c r="BR1112" s="101"/>
      <c r="BS1112" s="101"/>
      <c r="BT1112" s="101"/>
      <c r="BU1112" s="101"/>
      <c r="BV1112" s="101"/>
      <c r="BW1112" s="101"/>
      <c r="BX1112" s="101"/>
      <c r="BY1112" s="101"/>
      <c r="BZ1112" s="101"/>
      <c r="CA1112" s="101"/>
      <c r="CB1112" s="101"/>
      <c r="CC1112" s="101"/>
      <c r="CD1112" s="101"/>
      <c r="CE1112" s="101"/>
      <c r="CF1112" s="101"/>
      <c r="CG1112" s="37" t="e">
        <f>VLOOKUP(Table_1[[#This Row],[EAN]],'[1]Planilha1'!$E:$R,13,0)</f>
        <v>#N/A</v>
      </c>
      <c r="CI1112" s="188">
        <f>IF(Table_1[[#This Row],[STATUS MERCADO]]="GO",Table_1[[#This Row],[M. BRUTA TOTAL]],0)</f>
        <v>0</v>
      </c>
      <c r="CJ1112" s="188">
        <f>IF(Table_1[[#This Row],[STATUS MERCADO]]="GO",Table_1[[#This Row],[PV UNIT. REALIZADO]]*Table_1[[#This Row],[QUANTIDADE]],0)</f>
        <v>0</v>
      </c>
    </row>
    <row r="1113" ht="15" hidden="1">
      <c r="A1113" s="7"/>
      <c r="B1113" s="84" t="s">
        <v>79</v>
      </c>
      <c r="C1113" s="75">
        <v>221369</v>
      </c>
      <c r="D1113" s="75">
        <v>10193257</v>
      </c>
      <c r="E1113" s="85">
        <v>7896029007259</v>
      </c>
      <c r="F1113" s="86" t="s">
        <v>919</v>
      </c>
      <c r="G1113" s="75" t="s">
        <v>24</v>
      </c>
      <c r="H1113" s="75">
        <v>1520</v>
      </c>
      <c r="I1113" s="87" t="s">
        <v>761</v>
      </c>
      <c r="J1113" s="75" t="s">
        <v>101</v>
      </c>
      <c r="K1113" s="88" t="s">
        <v>84</v>
      </c>
      <c r="L1113" s="88">
        <v>1</v>
      </c>
      <c r="M1113" s="88">
        <v>0</v>
      </c>
      <c r="N1113" s="75" t="s">
        <v>85</v>
      </c>
      <c r="O1113" s="75" t="s">
        <v>114</v>
      </c>
      <c r="P1113" s="89"/>
      <c r="Q1113" s="90">
        <f>(17/100+7.6/100+1.65/100)*P1113</f>
        <v>0</v>
      </c>
      <c r="R1113" s="90"/>
      <c r="S1113" s="90"/>
      <c r="T1113" s="90"/>
      <c r="U1113" s="90"/>
      <c r="V1113" s="90">
        <f>+P1113-Q1113+R1113+S1113+T1113+U1113</f>
        <v>0</v>
      </c>
      <c r="W1113" s="91">
        <f>(1.02/100)</f>
        <v>1.02E-2</v>
      </c>
      <c r="X1113" s="91">
        <v>4.8E-3</v>
      </c>
      <c r="Y1113" s="91">
        <v>0.17</v>
      </c>
      <c r="Z1113" s="91">
        <v>1.65E-2</v>
      </c>
      <c r="AA1113" s="91">
        <v>7.6E-2</v>
      </c>
      <c r="AB1113" s="91">
        <f>SUM(W1113:AA1113)</f>
        <v>0.2775</v>
      </c>
      <c r="AC1113" s="75">
        <v>1</v>
      </c>
      <c r="AD1113" s="92">
        <f>IF(AL1113="","",+AC1113*AL1113)</f>
      </c>
      <c r="AE1113" s="93">
        <f>IF(AL1113="","",+AL1113*AB1113)</f>
      </c>
      <c r="AF1113" s="92">
        <f>IF(AL1113="","",+AL1113-AE1113)</f>
      </c>
      <c r="AG1113" s="93">
        <f>+V1113</f>
        <v>0</v>
      </c>
      <c r="AH1113" s="92">
        <f>IF(AF1113="","",+AF1113-AG1113)</f>
      </c>
      <c r="AI1113" s="92">
        <f>IF(AH1113="","",+AH1113*AC1113)</f>
      </c>
      <c r="AJ1113" s="93"/>
      <c r="AK1113" s="94">
        <v>0.33</v>
      </c>
      <c r="AL1113" s="93">
        <f>IF(V1113=0,"",V1113/(1-AB1113-AK1113))</f>
      </c>
      <c r="AM1113" s="95">
        <v>0.33</v>
      </c>
      <c r="AN1113" s="93">
        <f>IF(V1113=0,"",V1113/(1-AB1113-AM1113))</f>
      </c>
      <c r="AO1113" s="96">
        <v>1.2</v>
      </c>
      <c r="AP1113" s="93">
        <f>IF(BD!AJ1113="","",BD!AJ1113*BD!AO1113)</f>
      </c>
      <c r="AQ1113" s="91">
        <f>BD!AM1113/BD!AK1113-1</f>
        <v>0</v>
      </c>
      <c r="AR1113" s="91">
        <f>IF(BD!AN1113="","",IF(BD!AJ1113="","",BD!AN1113/BD!AJ1113-1))</f>
      </c>
      <c r="AS1113" s="91">
        <f>IF(BD!AN1113="","",IF(BD!AN1113&lt;BD!AL1113,"ABAIXO DA META","DENTRO DA META"))</f>
      </c>
      <c r="AT1113" s="91" t="str">
        <f>IF(BD!AJ1113="","EM ANÁLISE",IF(BD!AP1113&gt;=BD!AN1113,"GO", "NO GO"))</f>
        <v>EM ANÁLISE</v>
      </c>
      <c r="AU1113" s="97">
        <f>IF(AN1113="","",+BD!$AN1113-AJ1113)</f>
      </c>
      <c r="AV1113" s="98"/>
      <c r="AW1113" s="90">
        <f>BD!P1113*BD!AC1113</f>
        <v>0</v>
      </c>
      <c r="AX1113" s="90">
        <f>BD!V1113*BD!AC1113</f>
        <v>0</v>
      </c>
      <c r="AY1113" s="90">
        <f>IF(BD!AN1113="","",BD!AN1113*BD!AC1113)</f>
      </c>
      <c r="AZ1113" s="75" t="s">
        <v>123</v>
      </c>
      <c r="BA1113" s="75" t="s">
        <v>115</v>
      </c>
      <c r="BB1113" s="75">
        <v>1</v>
      </c>
      <c r="BC1113" s="75" t="s">
        <v>116</v>
      </c>
      <c r="BD1113" s="104"/>
      <c r="BE1113" s="104"/>
      <c r="BF1113" s="101"/>
      <c r="BG1113" s="101"/>
      <c r="BH1113" s="101"/>
      <c r="BI1113" s="101"/>
      <c r="BJ1113" s="101"/>
      <c r="BK1113" s="101"/>
      <c r="BL1113" s="101"/>
      <c r="BM1113" s="101"/>
      <c r="BN1113" s="101"/>
      <c r="BO1113" s="103"/>
      <c r="BP1113" s="101"/>
      <c r="BQ1113" s="101"/>
      <c r="BR1113" s="101"/>
      <c r="BS1113" s="101"/>
      <c r="BT1113" s="101"/>
      <c r="BU1113" s="101"/>
      <c r="BV1113" s="101"/>
      <c r="BW1113" s="101"/>
      <c r="BX1113" s="101"/>
      <c r="BY1113" s="101"/>
      <c r="BZ1113" s="101"/>
      <c r="CA1113" s="101"/>
      <c r="CB1113" s="101"/>
      <c r="CC1113" s="101"/>
      <c r="CD1113" s="101"/>
      <c r="CE1113" s="101"/>
      <c r="CF1113" s="101"/>
      <c r="CG1113" s="37" t="e">
        <f>VLOOKUP(Table_1[[#This Row],[EAN]],'[1]Planilha1'!$E:$R,13,0)</f>
        <v>#N/A</v>
      </c>
      <c r="CI1113" s="188">
        <f>IF(Table_1[[#This Row],[STATUS MERCADO]]="GO",Table_1[[#This Row],[M. BRUTA TOTAL]],0)</f>
        <v>0</v>
      </c>
      <c r="CJ1113" s="188">
        <f>IF(Table_1[[#This Row],[STATUS MERCADO]]="GO",Table_1[[#This Row],[PV UNIT. REALIZADO]]*Table_1[[#This Row],[QUANTIDADE]],0)</f>
        <v>0</v>
      </c>
    </row>
    <row r="1114" ht="15" hidden="1">
      <c r="A1114" s="7"/>
      <c r="B1114" s="84" t="s">
        <v>79</v>
      </c>
      <c r="C1114" s="75">
        <v>221372</v>
      </c>
      <c r="D1114" s="75">
        <v>10193262</v>
      </c>
      <c r="E1114" s="85">
        <v>7896029087015</v>
      </c>
      <c r="F1114" s="86" t="s">
        <v>922</v>
      </c>
      <c r="G1114" s="75" t="s">
        <v>24</v>
      </c>
      <c r="H1114" s="75">
        <v>1520</v>
      </c>
      <c r="I1114" s="87" t="s">
        <v>761</v>
      </c>
      <c r="J1114" s="75" t="s">
        <v>101</v>
      </c>
      <c r="K1114" s="88" t="s">
        <v>84</v>
      </c>
      <c r="L1114" s="88">
        <v>1</v>
      </c>
      <c r="M1114" s="88">
        <v>0</v>
      </c>
      <c r="N1114" s="75" t="s">
        <v>85</v>
      </c>
      <c r="O1114" s="75" t="s">
        <v>114</v>
      </c>
      <c r="P1114" s="89"/>
      <c r="Q1114" s="90">
        <f>(17/100+7.6/100+1.65/100)*P1114</f>
        <v>0</v>
      </c>
      <c r="R1114" s="90"/>
      <c r="S1114" s="90"/>
      <c r="T1114" s="90"/>
      <c r="U1114" s="90"/>
      <c r="V1114" s="90">
        <f>+P1114-Q1114+R1114+S1114+T1114+U1114</f>
        <v>0</v>
      </c>
      <c r="W1114" s="91">
        <f>(1.02/100)</f>
        <v>1.02E-2</v>
      </c>
      <c r="X1114" s="91">
        <v>4.8E-3</v>
      </c>
      <c r="Y1114" s="91">
        <v>0.17</v>
      </c>
      <c r="Z1114" s="91">
        <v>1.65E-2</v>
      </c>
      <c r="AA1114" s="91">
        <v>7.6E-2</v>
      </c>
      <c r="AB1114" s="91">
        <f>SUM(W1114:AA1114)</f>
        <v>0.2775</v>
      </c>
      <c r="AC1114" s="75">
        <v>1</v>
      </c>
      <c r="AD1114" s="92">
        <f>IF(AL1114="","",+AC1114*AL1114)</f>
      </c>
      <c r="AE1114" s="93">
        <f>IF(AL1114="","",+AL1114*AB1114)</f>
      </c>
      <c r="AF1114" s="92">
        <f>IF(AL1114="","",+AL1114-AE1114)</f>
      </c>
      <c r="AG1114" s="93">
        <f>+V1114</f>
        <v>0</v>
      </c>
      <c r="AH1114" s="92">
        <f>IF(AF1114="","",+AF1114-AG1114)</f>
      </c>
      <c r="AI1114" s="92">
        <f>IF(AH1114="","",+AH1114*AC1114)</f>
      </c>
      <c r="AJ1114" s="93"/>
      <c r="AK1114" s="94">
        <v>0.33</v>
      </c>
      <c r="AL1114" s="93">
        <f>IF(V1114=0,"",V1114/(1-AB1114-AK1114))</f>
      </c>
      <c r="AM1114" s="95">
        <v>0.33</v>
      </c>
      <c r="AN1114" s="93">
        <f>IF(V1114=0,"",V1114/(1-AB1114-AM1114))</f>
      </c>
      <c r="AO1114" s="96">
        <v>1.2</v>
      </c>
      <c r="AP1114" s="93">
        <f>IF(BD!AJ1114="","",BD!AJ1114*BD!AO1114)</f>
      </c>
      <c r="AQ1114" s="91">
        <f>BD!AM1114/BD!AK1114-1</f>
        <v>0</v>
      </c>
      <c r="AR1114" s="91">
        <f>IF(BD!AN1114="","",IF(BD!AJ1114="","",BD!AN1114/BD!AJ1114-1))</f>
      </c>
      <c r="AS1114" s="91">
        <f>IF(BD!AN1114="","",IF(BD!AN1114&lt;BD!AL1114,"ABAIXO DA META","DENTRO DA META"))</f>
      </c>
      <c r="AT1114" s="91" t="str">
        <f>IF(BD!AJ1114="","EM ANÁLISE",IF(BD!AP1114&gt;=BD!AN1114,"GO", "NO GO"))</f>
        <v>EM ANÁLISE</v>
      </c>
      <c r="AU1114" s="97">
        <f>IF(AN1114="","",+BD!$AN1114-AJ1114)</f>
      </c>
      <c r="AV1114" s="98"/>
      <c r="AW1114" s="90">
        <f>BD!P1114*BD!AC1114</f>
        <v>0</v>
      </c>
      <c r="AX1114" s="90">
        <f>BD!V1114*BD!AC1114</f>
        <v>0</v>
      </c>
      <c r="AY1114" s="90">
        <f>IF(BD!AN1114="","",BD!AN1114*BD!AC1114)</f>
      </c>
      <c r="AZ1114" s="75" t="s">
        <v>123</v>
      </c>
      <c r="BA1114" s="75" t="s">
        <v>115</v>
      </c>
      <c r="BB1114" s="75">
        <v>1</v>
      </c>
      <c r="BC1114" s="75" t="s">
        <v>116</v>
      </c>
      <c r="BD1114" s="104"/>
      <c r="BE1114" s="104"/>
      <c r="BF1114" s="101"/>
      <c r="BG1114" s="101"/>
      <c r="BH1114" s="101"/>
      <c r="BI1114" s="101"/>
      <c r="BJ1114" s="101"/>
      <c r="BK1114" s="101"/>
      <c r="BL1114" s="101"/>
      <c r="BM1114" s="101"/>
      <c r="BN1114" s="101"/>
      <c r="BO1114" s="103"/>
      <c r="BP1114" s="101"/>
      <c r="BQ1114" s="101"/>
      <c r="BR1114" s="101"/>
      <c r="BS1114" s="101"/>
      <c r="BT1114" s="101"/>
      <c r="BU1114" s="101"/>
      <c r="BV1114" s="101"/>
      <c r="BW1114" s="101"/>
      <c r="BX1114" s="101"/>
      <c r="BY1114" s="101"/>
      <c r="BZ1114" s="101"/>
      <c r="CA1114" s="101"/>
      <c r="CB1114" s="101"/>
      <c r="CC1114" s="101"/>
      <c r="CD1114" s="101"/>
      <c r="CE1114" s="101"/>
      <c r="CF1114" s="101"/>
      <c r="CG1114" s="37" t="e">
        <f>VLOOKUP(Table_1[[#This Row],[EAN]],'[1]Planilha1'!$E:$R,13,0)</f>
        <v>#N/A</v>
      </c>
      <c r="CI1114" s="188">
        <f>IF(Table_1[[#This Row],[STATUS MERCADO]]="GO",Table_1[[#This Row],[M. BRUTA TOTAL]],0)</f>
        <v>0</v>
      </c>
      <c r="CJ1114" s="188">
        <f>IF(Table_1[[#This Row],[STATUS MERCADO]]="GO",Table_1[[#This Row],[PV UNIT. REALIZADO]]*Table_1[[#This Row],[QUANTIDADE]],0)</f>
        <v>0</v>
      </c>
    </row>
    <row r="1115" ht="15" hidden="1">
      <c r="A1115" s="7"/>
      <c r="B1115" s="84" t="s">
        <v>79</v>
      </c>
      <c r="C1115" s="75">
        <v>221374</v>
      </c>
      <c r="D1115" s="75">
        <v>10193258</v>
      </c>
      <c r="E1115" s="85">
        <v>7896029087008</v>
      </c>
      <c r="F1115" s="86" t="s">
        <v>924</v>
      </c>
      <c r="G1115" s="75" t="s">
        <v>24</v>
      </c>
      <c r="H1115" s="75">
        <v>1520</v>
      </c>
      <c r="I1115" s="87" t="s">
        <v>761</v>
      </c>
      <c r="J1115" s="75" t="s">
        <v>101</v>
      </c>
      <c r="K1115" s="88" t="s">
        <v>84</v>
      </c>
      <c r="L1115" s="88">
        <v>6</v>
      </c>
      <c r="M1115" s="88">
        <v>0</v>
      </c>
      <c r="N1115" s="75" t="s">
        <v>85</v>
      </c>
      <c r="O1115" s="75" t="s">
        <v>114</v>
      </c>
      <c r="P1115" s="89"/>
      <c r="Q1115" s="90">
        <f>(17/100+7.6/100+1.65/100)*P1115</f>
        <v>0</v>
      </c>
      <c r="R1115" s="90"/>
      <c r="S1115" s="90"/>
      <c r="T1115" s="90"/>
      <c r="U1115" s="90"/>
      <c r="V1115" s="90">
        <f>+P1115-Q1115+R1115+S1115+T1115+U1115</f>
        <v>0</v>
      </c>
      <c r="W1115" s="91">
        <f>(1.02/100)</f>
        <v>1.02E-2</v>
      </c>
      <c r="X1115" s="91">
        <v>4.8E-3</v>
      </c>
      <c r="Y1115" s="91">
        <v>0.17</v>
      </c>
      <c r="Z1115" s="91">
        <v>1.65E-2</v>
      </c>
      <c r="AA1115" s="91">
        <v>7.6E-2</v>
      </c>
      <c r="AB1115" s="91">
        <f>SUM(W1115:AA1115)</f>
        <v>0.2775</v>
      </c>
      <c r="AC1115" s="75">
        <v>6</v>
      </c>
      <c r="AD1115" s="92">
        <f>IF(AL1115="","",+AC1115*AL1115)</f>
      </c>
      <c r="AE1115" s="93">
        <f>IF(AL1115="","",+AL1115*AB1115)</f>
      </c>
      <c r="AF1115" s="92">
        <f>IF(AL1115="","",+AL1115-AE1115)</f>
      </c>
      <c r="AG1115" s="93">
        <f>+V1115</f>
        <v>0</v>
      </c>
      <c r="AH1115" s="92">
        <f>IF(AF1115="","",+AF1115-AG1115)</f>
      </c>
      <c r="AI1115" s="92">
        <f>IF(AH1115="","",+AH1115*AC1115)</f>
      </c>
      <c r="AJ1115" s="93"/>
      <c r="AK1115" s="94">
        <v>0.33</v>
      </c>
      <c r="AL1115" s="93">
        <f>IF(V1115=0,"",V1115/(1-AB1115-AK1115))</f>
      </c>
      <c r="AM1115" s="95">
        <v>0.33</v>
      </c>
      <c r="AN1115" s="93">
        <f>IF(V1115=0,"",V1115/(1-AB1115-AM1115))</f>
      </c>
      <c r="AO1115" s="96">
        <v>1.2</v>
      </c>
      <c r="AP1115" s="93">
        <f>IF(BD!AJ1115="","",BD!AJ1115*BD!AO1115)</f>
      </c>
      <c r="AQ1115" s="91">
        <f>BD!AM1115/BD!AK1115-1</f>
        <v>0</v>
      </c>
      <c r="AR1115" s="91">
        <f>IF(BD!AN1115="","",IF(BD!AJ1115="","",BD!AN1115/BD!AJ1115-1))</f>
      </c>
      <c r="AS1115" s="91">
        <f>IF(BD!AN1115="","",IF(BD!AN1115&lt;BD!AL1115,"ABAIXO DA META","DENTRO DA META"))</f>
      </c>
      <c r="AT1115" s="91" t="str">
        <f>IF(BD!AJ1115="","EM ANÁLISE",IF(BD!AP1115&gt;=BD!AN1115,"GO", "NO GO"))</f>
        <v>EM ANÁLISE</v>
      </c>
      <c r="AU1115" s="97">
        <f>IF(AN1115="","",+BD!$AN1115-AJ1115)</f>
      </c>
      <c r="AV1115" s="98"/>
      <c r="AW1115" s="90">
        <f>BD!P1115*BD!AC1115</f>
        <v>0</v>
      </c>
      <c r="AX1115" s="90">
        <f>BD!V1115*BD!AC1115</f>
        <v>0</v>
      </c>
      <c r="AY1115" s="90">
        <f>IF(BD!AN1115="","",BD!AN1115*BD!AC1115)</f>
      </c>
      <c r="AZ1115" s="75" t="s">
        <v>123</v>
      </c>
      <c r="BA1115" s="75" t="s">
        <v>115</v>
      </c>
      <c r="BB1115" s="75">
        <v>1</v>
      </c>
      <c r="BC1115" s="75" t="s">
        <v>116</v>
      </c>
      <c r="BD1115" s="104"/>
      <c r="BE1115" s="104"/>
      <c r="BF1115" s="101"/>
      <c r="BG1115" s="101"/>
      <c r="BH1115" s="101"/>
      <c r="BI1115" s="101"/>
      <c r="BJ1115" s="101"/>
      <c r="BK1115" s="101"/>
      <c r="BL1115" s="101"/>
      <c r="BM1115" s="101"/>
      <c r="BN1115" s="101"/>
      <c r="BO1115" s="103"/>
      <c r="BP1115" s="101"/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37" t="e">
        <f>VLOOKUP(Table_1[[#This Row],[EAN]],'[1]Planilha1'!$E:$R,13,0)</f>
        <v>#N/A</v>
      </c>
      <c r="CI1115" s="188">
        <f>IF(Table_1[[#This Row],[STATUS MERCADO]]="GO",Table_1[[#This Row],[M. BRUTA TOTAL]],0)</f>
        <v>0</v>
      </c>
      <c r="CJ1115" s="188">
        <f>IF(Table_1[[#This Row],[STATUS MERCADO]]="GO",Table_1[[#This Row],[PV UNIT. REALIZADO]]*Table_1[[#This Row],[QUANTIDADE]],0)</f>
        <v>0</v>
      </c>
    </row>
    <row r="1116" ht="15" hidden="1">
      <c r="A1116" s="7"/>
      <c r="B1116" s="84" t="s">
        <v>79</v>
      </c>
      <c r="C1116" s="75">
        <v>221376</v>
      </c>
      <c r="D1116" s="75">
        <v>10224237</v>
      </c>
      <c r="E1116" s="85">
        <v>7896029071472</v>
      </c>
      <c r="F1116" s="86" t="s">
        <v>926</v>
      </c>
      <c r="G1116" s="75" t="s">
        <v>24</v>
      </c>
      <c r="H1116" s="75">
        <v>1520</v>
      </c>
      <c r="I1116" s="87" t="s">
        <v>761</v>
      </c>
      <c r="J1116" s="75" t="s">
        <v>101</v>
      </c>
      <c r="K1116" s="88" t="s">
        <v>84</v>
      </c>
      <c r="L1116" s="88">
        <v>1</v>
      </c>
      <c r="M1116" s="88">
        <v>0</v>
      </c>
      <c r="N1116" s="75" t="s">
        <v>85</v>
      </c>
      <c r="O1116" s="75" t="s">
        <v>114</v>
      </c>
      <c r="P1116" s="89"/>
      <c r="Q1116" s="90">
        <f>(17/100+7.6/100+1.65/100)*P1116</f>
        <v>0</v>
      </c>
      <c r="R1116" s="90"/>
      <c r="S1116" s="90"/>
      <c r="T1116" s="90"/>
      <c r="U1116" s="90"/>
      <c r="V1116" s="90">
        <f>+P1116-Q1116+R1116+S1116+T1116+U1116</f>
        <v>0</v>
      </c>
      <c r="W1116" s="91">
        <f>(1.02/100)</f>
        <v>1.02E-2</v>
      </c>
      <c r="X1116" s="91">
        <v>4.8E-3</v>
      </c>
      <c r="Y1116" s="91">
        <v>0.17</v>
      </c>
      <c r="Z1116" s="91">
        <v>1.65E-2</v>
      </c>
      <c r="AA1116" s="91">
        <v>7.6E-2</v>
      </c>
      <c r="AB1116" s="91">
        <f>SUM(W1116:AA1116)</f>
        <v>0.2775</v>
      </c>
      <c r="AC1116" s="75">
        <v>1</v>
      </c>
      <c r="AD1116" s="92">
        <f>IF(AL1116="","",+AC1116*AL1116)</f>
      </c>
      <c r="AE1116" s="93">
        <f>IF(AL1116="","",+AL1116*AB1116)</f>
      </c>
      <c r="AF1116" s="92">
        <f>IF(AL1116="","",+AL1116-AE1116)</f>
      </c>
      <c r="AG1116" s="93">
        <f>+V1116</f>
        <v>0</v>
      </c>
      <c r="AH1116" s="92">
        <f>IF(AF1116="","",+AF1116-AG1116)</f>
      </c>
      <c r="AI1116" s="92">
        <f>IF(AH1116="","",+AH1116*AC1116)</f>
      </c>
      <c r="AJ1116" s="93"/>
      <c r="AK1116" s="94">
        <v>0.33</v>
      </c>
      <c r="AL1116" s="93">
        <f>IF(V1116=0,"",V1116/(1-AB1116-AK1116))</f>
      </c>
      <c r="AM1116" s="95">
        <v>0.33</v>
      </c>
      <c r="AN1116" s="93">
        <f>IF(V1116=0,"",V1116/(1-AB1116-AM1116))</f>
      </c>
      <c r="AO1116" s="96">
        <v>1.2</v>
      </c>
      <c r="AP1116" s="93">
        <f>IF(BD!AJ1116="","",BD!AJ1116*BD!AO1116)</f>
      </c>
      <c r="AQ1116" s="91">
        <f>BD!AM1116/BD!AK1116-1</f>
        <v>0</v>
      </c>
      <c r="AR1116" s="91">
        <f>IF(BD!AN1116="","",IF(BD!AJ1116="","",BD!AN1116/BD!AJ1116-1))</f>
      </c>
      <c r="AS1116" s="91">
        <f>IF(BD!AN1116="","",IF(BD!AN1116&lt;BD!AL1116,"ABAIXO DA META","DENTRO DA META"))</f>
      </c>
      <c r="AT1116" s="91" t="str">
        <f>IF(BD!AJ1116="","EM ANÁLISE",IF(BD!AP1116&gt;=BD!AN1116,"GO", "NO GO"))</f>
        <v>EM ANÁLISE</v>
      </c>
      <c r="AU1116" s="97">
        <f>IF(AN1116="","",+BD!$AN1116-AJ1116)</f>
      </c>
      <c r="AV1116" s="98"/>
      <c r="AW1116" s="90">
        <f>BD!P1116*BD!AC1116</f>
        <v>0</v>
      </c>
      <c r="AX1116" s="90">
        <f>BD!V1116*BD!AC1116</f>
        <v>0</v>
      </c>
      <c r="AY1116" s="90">
        <f>IF(BD!AN1116="","",BD!AN1116*BD!AC1116)</f>
      </c>
      <c r="AZ1116" s="75" t="s">
        <v>123</v>
      </c>
      <c r="BA1116" s="75" t="s">
        <v>115</v>
      </c>
      <c r="BB1116" s="75">
        <v>1</v>
      </c>
      <c r="BC1116" s="75" t="s">
        <v>116</v>
      </c>
      <c r="BD1116" s="104"/>
      <c r="BE1116" s="104"/>
      <c r="BF1116" s="101"/>
      <c r="BG1116" s="101"/>
      <c r="BH1116" s="101"/>
      <c r="BI1116" s="101"/>
      <c r="BJ1116" s="101"/>
      <c r="BK1116" s="101"/>
      <c r="BL1116" s="101"/>
      <c r="BM1116" s="101"/>
      <c r="BN1116" s="101"/>
      <c r="BO1116" s="103"/>
      <c r="BP1116" s="101"/>
      <c r="BQ1116" s="101"/>
      <c r="BR1116" s="101"/>
      <c r="BS1116" s="101"/>
      <c r="BT1116" s="101"/>
      <c r="BU1116" s="101"/>
      <c r="BV1116" s="101"/>
      <c r="BW1116" s="101"/>
      <c r="BX1116" s="101"/>
      <c r="BY1116" s="101"/>
      <c r="BZ1116" s="101"/>
      <c r="CA1116" s="101"/>
      <c r="CB1116" s="101"/>
      <c r="CC1116" s="101"/>
      <c r="CD1116" s="101"/>
      <c r="CE1116" s="101"/>
      <c r="CF1116" s="101"/>
      <c r="CG1116" s="37" t="e">
        <f>VLOOKUP(Table_1[[#This Row],[EAN]],'[1]Planilha1'!$E:$R,13,0)</f>
        <v>#N/A</v>
      </c>
      <c r="CI1116" s="188">
        <f>IF(Table_1[[#This Row],[STATUS MERCADO]]="GO",Table_1[[#This Row],[M. BRUTA TOTAL]],0)</f>
        <v>0</v>
      </c>
      <c r="CJ1116" s="188">
        <f>IF(Table_1[[#This Row],[STATUS MERCADO]]="GO",Table_1[[#This Row],[PV UNIT. REALIZADO]]*Table_1[[#This Row],[QUANTIDADE]],0)</f>
        <v>0</v>
      </c>
    </row>
    <row r="1117" ht="15" hidden="1">
      <c r="A1117" s="7"/>
      <c r="B1117" s="84" t="s">
        <v>79</v>
      </c>
      <c r="C1117" s="75">
        <v>221378</v>
      </c>
      <c r="D1117" s="75">
        <v>440603</v>
      </c>
      <c r="E1117" s="85">
        <v>7896228100584</v>
      </c>
      <c r="F1117" s="86" t="s">
        <v>928</v>
      </c>
      <c r="G1117" s="75" t="s">
        <v>17</v>
      </c>
      <c r="H1117" s="75">
        <v>1990</v>
      </c>
      <c r="I1117" s="87" t="s">
        <v>349</v>
      </c>
      <c r="J1117" s="75" t="s">
        <v>350</v>
      </c>
      <c r="K1117" s="88" t="s">
        <v>84</v>
      </c>
      <c r="L1117" s="88">
        <v>2</v>
      </c>
      <c r="M1117" s="88">
        <v>0</v>
      </c>
      <c r="N1117" s="75" t="s">
        <v>85</v>
      </c>
      <c r="O1117" s="105">
        <v>27152731000109</v>
      </c>
      <c r="P1117" s="89"/>
      <c r="Q1117" s="90">
        <f>(17/100+7.6/100+1.65/100)*P1117</f>
        <v>0</v>
      </c>
      <c r="R1117" s="90"/>
      <c r="S1117" s="90"/>
      <c r="T1117" s="90"/>
      <c r="U1117" s="90"/>
      <c r="V1117" s="90">
        <f>+P1117-Q1117+R1117+S1117+T1117+U1117</f>
        <v>0</v>
      </c>
      <c r="W1117" s="91">
        <f>(1.02/100)</f>
        <v>1.02E-2</v>
      </c>
      <c r="X1117" s="91">
        <v>4.8E-3</v>
      </c>
      <c r="Y1117" s="91">
        <v>0.17</v>
      </c>
      <c r="Z1117" s="91">
        <v>1.65E-2</v>
      </c>
      <c r="AA1117" s="91">
        <v>7.6E-2</v>
      </c>
      <c r="AB1117" s="91">
        <f>SUM(W1117:AA1117)</f>
        <v>0.2775</v>
      </c>
      <c r="AC1117" s="75">
        <v>2</v>
      </c>
      <c r="AD1117" s="92">
        <f>IF(AL1117="","",+AC1117*AL1117)</f>
      </c>
      <c r="AE1117" s="93">
        <f>IF(AL1117="","",+AL1117*AB1117)</f>
      </c>
      <c r="AF1117" s="92">
        <f>IF(AL1117="","",+AL1117-AE1117)</f>
      </c>
      <c r="AG1117" s="93">
        <f>+V1117</f>
        <v>0</v>
      </c>
      <c r="AH1117" s="92">
        <f>IF(AF1117="","",+AF1117-AG1117)</f>
      </c>
      <c r="AI1117" s="92">
        <f>IF(AH1117="","",+AH1117*AC1117)</f>
      </c>
      <c r="AJ1117" s="93"/>
      <c r="AK1117" s="94">
        <v>0.33</v>
      </c>
      <c r="AL1117" s="93">
        <f>IF(V1117=0,"",V1117/(1-AB1117-AK1117))</f>
      </c>
      <c r="AM1117" s="95">
        <v>0.33</v>
      </c>
      <c r="AN1117" s="93">
        <f>IF(V1117=0,"",V1117/(1-AB1117-AM1117))</f>
      </c>
      <c r="AO1117" s="96">
        <v>1.2</v>
      </c>
      <c r="AP1117" s="93">
        <f>IF(BD!AJ1117="","",BD!AJ1117*BD!AO1117)</f>
      </c>
      <c r="AQ1117" s="91">
        <f>BD!AM1117/BD!AK1117-1</f>
        <v>0</v>
      </c>
      <c r="AR1117" s="91">
        <f>IF(BD!AN1117="","",IF(BD!AJ1117="","",BD!AN1117/BD!AJ1117-1))</f>
      </c>
      <c r="AS1117" s="91">
        <f>IF(BD!AN1117="","",IF(BD!AN1117&lt;BD!AL1117,"ABAIXO DA META","DENTRO DA META"))</f>
      </c>
      <c r="AT1117" s="91" t="str">
        <f>IF(BD!AJ1117="","EM ANÁLISE",IF(BD!AP1117&gt;=BD!AN1117,"GO", "NO GO"))</f>
        <v>EM ANÁLISE</v>
      </c>
      <c r="AU1117" s="97">
        <f>IF(AN1117="","",+BD!$AN1117-AJ1117)</f>
      </c>
      <c r="AV1117" s="98"/>
      <c r="AW1117" s="90">
        <f>BD!P1117*BD!AC1117</f>
        <v>0</v>
      </c>
      <c r="AX1117" s="90">
        <f>BD!V1117*BD!AC1117</f>
        <v>0</v>
      </c>
      <c r="AY1117" s="90">
        <f>IF(BD!AN1117="","",BD!AN1117*BD!AC1117)</f>
      </c>
      <c r="AZ1117" s="75" t="s">
        <v>123</v>
      </c>
      <c r="BA1117" s="75"/>
      <c r="BB1117" s="75"/>
      <c r="BC1117" s="75"/>
      <c r="BD1117" s="104"/>
      <c r="BE1117" s="104"/>
      <c r="BF1117" s="101"/>
      <c r="BG1117" s="101"/>
      <c r="BH1117" s="101"/>
      <c r="BI1117" s="101"/>
      <c r="BJ1117" s="101"/>
      <c r="BK1117" s="101"/>
      <c r="BL1117" s="101"/>
      <c r="BM1117" s="101"/>
      <c r="BN1117" s="101"/>
      <c r="BO1117" s="103"/>
      <c r="BP1117" s="101"/>
      <c r="BQ1117" s="101"/>
      <c r="BR1117" s="101"/>
      <c r="BS1117" s="101"/>
      <c r="BT1117" s="101"/>
      <c r="BU1117" s="101"/>
      <c r="BV1117" s="101"/>
      <c r="BW1117" s="101"/>
      <c r="BX1117" s="101"/>
      <c r="BY1117" s="101"/>
      <c r="BZ1117" s="101"/>
      <c r="CA1117" s="101"/>
      <c r="CB1117" s="101"/>
      <c r="CC1117" s="101"/>
      <c r="CD1117" s="101"/>
      <c r="CE1117" s="101"/>
      <c r="CF1117" s="101"/>
      <c r="CG1117" s="37" t="e">
        <f>VLOOKUP(Table_1[[#This Row],[EAN]],'[1]Planilha1'!$E:$R,13,0)</f>
        <v>#N/A</v>
      </c>
      <c r="CI1117" s="188">
        <f>IF(Table_1[[#This Row],[STATUS MERCADO]]="GO",Table_1[[#This Row],[M. BRUTA TOTAL]],0)</f>
        <v>0</v>
      </c>
      <c r="CJ1117" s="188">
        <f>IF(Table_1[[#This Row],[STATUS MERCADO]]="GO",Table_1[[#This Row],[PV UNIT. REALIZADO]]*Table_1[[#This Row],[QUANTIDADE]],0)</f>
        <v>0</v>
      </c>
    </row>
    <row r="1118" ht="15" hidden="1">
      <c r="A1118" s="7"/>
      <c r="B1118" s="84" t="s">
        <v>79</v>
      </c>
      <c r="C1118" s="75">
        <v>221380</v>
      </c>
      <c r="D1118" s="75">
        <v>460603</v>
      </c>
      <c r="E1118" s="85">
        <v>7896228100591</v>
      </c>
      <c r="F1118" s="86" t="s">
        <v>929</v>
      </c>
      <c r="G1118" s="75" t="s">
        <v>17</v>
      </c>
      <c r="H1118" s="75">
        <v>1990</v>
      </c>
      <c r="I1118" s="87" t="s">
        <v>349</v>
      </c>
      <c r="J1118" s="75" t="s">
        <v>350</v>
      </c>
      <c r="K1118" s="88" t="s">
        <v>84</v>
      </c>
      <c r="L1118" s="88">
        <v>2</v>
      </c>
      <c r="M1118" s="88">
        <v>0</v>
      </c>
      <c r="N1118" s="75" t="s">
        <v>85</v>
      </c>
      <c r="O1118" s="105">
        <v>27152731000109</v>
      </c>
      <c r="P1118" s="89"/>
      <c r="Q1118" s="90">
        <f>(17/100+7.6/100+1.65/100)*P1118</f>
        <v>0</v>
      </c>
      <c r="R1118" s="90"/>
      <c r="S1118" s="90"/>
      <c r="T1118" s="90"/>
      <c r="U1118" s="90"/>
      <c r="V1118" s="90">
        <f>+P1118-Q1118+R1118+S1118+T1118+U1118</f>
        <v>0</v>
      </c>
      <c r="W1118" s="91">
        <f>(1.02/100)</f>
        <v>1.02E-2</v>
      </c>
      <c r="X1118" s="91">
        <v>4.8E-3</v>
      </c>
      <c r="Y1118" s="91">
        <v>0.17</v>
      </c>
      <c r="Z1118" s="91">
        <v>1.65E-2</v>
      </c>
      <c r="AA1118" s="91">
        <v>7.6E-2</v>
      </c>
      <c r="AB1118" s="91">
        <f>SUM(W1118:AA1118)</f>
        <v>0.2775</v>
      </c>
      <c r="AC1118" s="75">
        <v>2</v>
      </c>
      <c r="AD1118" s="92">
        <f>IF(AL1118="","",+AC1118*AL1118)</f>
      </c>
      <c r="AE1118" s="93">
        <f>IF(AL1118="","",+AL1118*AB1118)</f>
      </c>
      <c r="AF1118" s="92">
        <f>IF(AL1118="","",+AL1118-AE1118)</f>
      </c>
      <c r="AG1118" s="93">
        <f>+V1118</f>
        <v>0</v>
      </c>
      <c r="AH1118" s="92">
        <f>IF(AF1118="","",+AF1118-AG1118)</f>
      </c>
      <c r="AI1118" s="92">
        <f>IF(AH1118="","",+AH1118*AC1118)</f>
      </c>
      <c r="AJ1118" s="93"/>
      <c r="AK1118" s="94">
        <v>0.33</v>
      </c>
      <c r="AL1118" s="93">
        <f>IF(V1118=0,"",V1118/(1-AB1118-AK1118))</f>
      </c>
      <c r="AM1118" s="95">
        <v>0.33</v>
      </c>
      <c r="AN1118" s="93">
        <f>IF(V1118=0,"",V1118/(1-AB1118-AM1118))</f>
      </c>
      <c r="AO1118" s="96">
        <v>1.2</v>
      </c>
      <c r="AP1118" s="93">
        <f>IF(BD!AJ1118="","",BD!AJ1118*BD!AO1118)</f>
      </c>
      <c r="AQ1118" s="91">
        <f>BD!AM1118/BD!AK1118-1</f>
        <v>0</v>
      </c>
      <c r="AR1118" s="91">
        <f>IF(BD!AN1118="","",IF(BD!AJ1118="","",BD!AN1118/BD!AJ1118-1))</f>
      </c>
      <c r="AS1118" s="91">
        <f>IF(BD!AN1118="","",IF(BD!AN1118&lt;BD!AL1118,"ABAIXO DA META","DENTRO DA META"))</f>
      </c>
      <c r="AT1118" s="91" t="str">
        <f>IF(BD!AJ1118="","EM ANÁLISE",IF(BD!AP1118&gt;=BD!AN1118,"GO", "NO GO"))</f>
        <v>EM ANÁLISE</v>
      </c>
      <c r="AU1118" s="97">
        <f>IF(AN1118="","",+BD!$AN1118-AJ1118)</f>
      </c>
      <c r="AV1118" s="98"/>
      <c r="AW1118" s="90">
        <f>BD!P1118*BD!AC1118</f>
        <v>0</v>
      </c>
      <c r="AX1118" s="90">
        <f>BD!V1118*BD!AC1118</f>
        <v>0</v>
      </c>
      <c r="AY1118" s="90">
        <f>IF(BD!AN1118="","",BD!AN1118*BD!AC1118)</f>
      </c>
      <c r="AZ1118" s="75" t="s">
        <v>123</v>
      </c>
      <c r="BA1118" s="75"/>
      <c r="BB1118" s="75"/>
      <c r="BC1118" s="75"/>
      <c r="BD1118" s="104"/>
      <c r="BE1118" s="104"/>
      <c r="BF1118" s="101"/>
      <c r="BG1118" s="101"/>
      <c r="BH1118" s="101"/>
      <c r="BI1118" s="101"/>
      <c r="BJ1118" s="101"/>
      <c r="BK1118" s="101"/>
      <c r="BL1118" s="101"/>
      <c r="BM1118" s="101"/>
      <c r="BN1118" s="101"/>
      <c r="BO1118" s="103"/>
      <c r="BP1118" s="101"/>
      <c r="BQ1118" s="101"/>
      <c r="BR1118" s="101"/>
      <c r="BS1118" s="101"/>
      <c r="BT1118" s="101"/>
      <c r="BU1118" s="101"/>
      <c r="BV1118" s="101"/>
      <c r="BW1118" s="101"/>
      <c r="BX1118" s="101"/>
      <c r="BY1118" s="101"/>
      <c r="BZ1118" s="101"/>
      <c r="CA1118" s="101"/>
      <c r="CB1118" s="101"/>
      <c r="CC1118" s="101"/>
      <c r="CD1118" s="101"/>
      <c r="CE1118" s="101"/>
      <c r="CF1118" s="101"/>
      <c r="CG1118" s="37" t="e">
        <f>VLOOKUP(Table_1[[#This Row],[EAN]],'[1]Planilha1'!$E:$R,13,0)</f>
        <v>#N/A</v>
      </c>
      <c r="CI1118" s="188">
        <f>IF(Table_1[[#This Row],[STATUS MERCADO]]="GO",Table_1[[#This Row],[M. BRUTA TOTAL]],0)</f>
        <v>0</v>
      </c>
      <c r="CJ1118" s="188">
        <f>IF(Table_1[[#This Row],[STATUS MERCADO]]="GO",Table_1[[#This Row],[PV UNIT. REALIZADO]]*Table_1[[#This Row],[QUANTIDADE]],0)</f>
        <v>0</v>
      </c>
    </row>
    <row r="1119" ht="15" hidden="1">
      <c r="A1119" s="7"/>
      <c r="B1119" s="84" t="s">
        <v>79</v>
      </c>
      <c r="C1119" s="75">
        <v>221382</v>
      </c>
      <c r="D1119" s="75">
        <v>450602</v>
      </c>
      <c r="E1119" s="85">
        <v>7896228100652</v>
      </c>
      <c r="F1119" s="86" t="s">
        <v>930</v>
      </c>
      <c r="G1119" s="75" t="s">
        <v>17</v>
      </c>
      <c r="H1119" s="75">
        <v>1990</v>
      </c>
      <c r="I1119" s="87" t="s">
        <v>349</v>
      </c>
      <c r="J1119" s="75" t="s">
        <v>350</v>
      </c>
      <c r="K1119" s="88" t="s">
        <v>84</v>
      </c>
      <c r="L1119" s="88">
        <v>2</v>
      </c>
      <c r="M1119" s="88">
        <v>0</v>
      </c>
      <c r="N1119" s="75" t="s">
        <v>85</v>
      </c>
      <c r="O1119" s="105">
        <v>27152731000109</v>
      </c>
      <c r="P1119" s="89"/>
      <c r="Q1119" s="90">
        <f>(17/100+7.6/100+1.65/100)*P1119</f>
        <v>0</v>
      </c>
      <c r="R1119" s="90"/>
      <c r="S1119" s="90"/>
      <c r="T1119" s="90"/>
      <c r="U1119" s="90"/>
      <c r="V1119" s="90">
        <f>+P1119-Q1119+R1119+S1119+T1119+U1119</f>
        <v>0</v>
      </c>
      <c r="W1119" s="91">
        <f>(1.02/100)</f>
        <v>1.02E-2</v>
      </c>
      <c r="X1119" s="91">
        <v>4.8E-3</v>
      </c>
      <c r="Y1119" s="91">
        <v>0.17</v>
      </c>
      <c r="Z1119" s="91">
        <v>1.65E-2</v>
      </c>
      <c r="AA1119" s="91">
        <v>7.6E-2</v>
      </c>
      <c r="AB1119" s="91">
        <f>SUM(W1119:AA1119)</f>
        <v>0.2775</v>
      </c>
      <c r="AC1119" s="75">
        <v>2</v>
      </c>
      <c r="AD1119" s="92">
        <f>IF(AL1119="","",+AC1119*AL1119)</f>
      </c>
      <c r="AE1119" s="93">
        <f>IF(AL1119="","",+AL1119*AB1119)</f>
      </c>
      <c r="AF1119" s="92">
        <f>IF(AL1119="","",+AL1119-AE1119)</f>
      </c>
      <c r="AG1119" s="93">
        <f>+V1119</f>
        <v>0</v>
      </c>
      <c r="AH1119" s="92">
        <f>IF(AF1119="","",+AF1119-AG1119)</f>
      </c>
      <c r="AI1119" s="92">
        <f>IF(AH1119="","",+AH1119*AC1119)</f>
      </c>
      <c r="AJ1119" s="93"/>
      <c r="AK1119" s="94">
        <v>0.33</v>
      </c>
      <c r="AL1119" s="93">
        <f>IF(V1119=0,"",V1119/(1-AB1119-AK1119))</f>
      </c>
      <c r="AM1119" s="95">
        <v>0.33</v>
      </c>
      <c r="AN1119" s="93">
        <f>IF(V1119=0,"",V1119/(1-AB1119-AM1119))</f>
      </c>
      <c r="AO1119" s="96">
        <v>1.2</v>
      </c>
      <c r="AP1119" s="93">
        <f>IF(BD!AJ1119="","",BD!AJ1119*BD!AO1119)</f>
      </c>
      <c r="AQ1119" s="91">
        <f>BD!AM1119/BD!AK1119-1</f>
        <v>0</v>
      </c>
      <c r="AR1119" s="91">
        <f>IF(BD!AN1119="","",IF(BD!AJ1119="","",BD!AN1119/BD!AJ1119-1))</f>
      </c>
      <c r="AS1119" s="91">
        <f>IF(BD!AN1119="","",IF(BD!AN1119&lt;BD!AL1119,"ABAIXO DA META","DENTRO DA META"))</f>
      </c>
      <c r="AT1119" s="91" t="str">
        <f>IF(BD!AJ1119="","EM ANÁLISE",IF(BD!AP1119&gt;=BD!AN1119,"GO", "NO GO"))</f>
        <v>EM ANÁLISE</v>
      </c>
      <c r="AU1119" s="97">
        <f>IF(AN1119="","",+BD!$AN1119-AJ1119)</f>
      </c>
      <c r="AV1119" s="98"/>
      <c r="AW1119" s="90">
        <f>BD!P1119*BD!AC1119</f>
        <v>0</v>
      </c>
      <c r="AX1119" s="90">
        <f>BD!V1119*BD!AC1119</f>
        <v>0</v>
      </c>
      <c r="AY1119" s="90">
        <f>IF(BD!AN1119="","",BD!AN1119*BD!AC1119)</f>
      </c>
      <c r="AZ1119" s="75" t="s">
        <v>123</v>
      </c>
      <c r="BA1119" s="75"/>
      <c r="BB1119" s="75"/>
      <c r="BC1119" s="75"/>
      <c r="BD1119" s="104"/>
      <c r="BE1119" s="104"/>
      <c r="BF1119" s="101"/>
      <c r="BG1119" s="101"/>
      <c r="BH1119" s="101"/>
      <c r="BI1119" s="101"/>
      <c r="BJ1119" s="101"/>
      <c r="BK1119" s="101"/>
      <c r="BL1119" s="101"/>
      <c r="BM1119" s="101"/>
      <c r="BN1119" s="101"/>
      <c r="BO1119" s="103"/>
      <c r="BP1119" s="101"/>
      <c r="BQ1119" s="101"/>
      <c r="BR1119" s="101"/>
      <c r="BS1119" s="101"/>
      <c r="BT1119" s="101"/>
      <c r="BU1119" s="101"/>
      <c r="BV1119" s="101"/>
      <c r="BW1119" s="101"/>
      <c r="BX1119" s="101"/>
      <c r="BY1119" s="101"/>
      <c r="BZ1119" s="101"/>
      <c r="CA1119" s="101"/>
      <c r="CB1119" s="101"/>
      <c r="CC1119" s="101"/>
      <c r="CD1119" s="101"/>
      <c r="CE1119" s="101"/>
      <c r="CF1119" s="101"/>
      <c r="CG1119" s="37" t="e">
        <f>VLOOKUP(Table_1[[#This Row],[EAN]],'[1]Planilha1'!$E:$R,13,0)</f>
        <v>#N/A</v>
      </c>
      <c r="CI1119" s="188">
        <f>IF(Table_1[[#This Row],[STATUS MERCADO]]="GO",Table_1[[#This Row],[M. BRUTA TOTAL]],0)</f>
        <v>0</v>
      </c>
      <c r="CJ1119" s="188">
        <f>IF(Table_1[[#This Row],[STATUS MERCADO]]="GO",Table_1[[#This Row],[PV UNIT. REALIZADO]]*Table_1[[#This Row],[QUANTIDADE]],0)</f>
        <v>0</v>
      </c>
    </row>
    <row r="1120" ht="15" hidden="1">
      <c r="A1120" s="7"/>
      <c r="B1120" s="84" t="s">
        <v>79</v>
      </c>
      <c r="C1120" s="75">
        <v>221388</v>
      </c>
      <c r="D1120" s="75">
        <v>30</v>
      </c>
      <c r="E1120" s="85">
        <v>78902077</v>
      </c>
      <c r="F1120" s="86" t="s">
        <v>934</v>
      </c>
      <c r="G1120" s="75" t="s">
        <v>17</v>
      </c>
      <c r="H1120" s="75">
        <v>3110</v>
      </c>
      <c r="I1120" s="87" t="s">
        <v>932</v>
      </c>
      <c r="J1120" s="75" t="s">
        <v>712</v>
      </c>
      <c r="K1120" s="88" t="s">
        <v>84</v>
      </c>
      <c r="L1120" s="88">
        <v>24</v>
      </c>
      <c r="M1120" s="88">
        <v>4</v>
      </c>
      <c r="N1120" s="75" t="s">
        <v>85</v>
      </c>
      <c r="O1120" s="75" t="s">
        <v>732</v>
      </c>
      <c r="P1120" s="89"/>
      <c r="Q1120" s="90">
        <f>(17/100+7.6/100+1.65/100)*P1120</f>
        <v>0</v>
      </c>
      <c r="R1120" s="90"/>
      <c r="S1120" s="90"/>
      <c r="T1120" s="90"/>
      <c r="U1120" s="90"/>
      <c r="V1120" s="90">
        <f>+P1120-Q1120+R1120+S1120+T1120+U1120</f>
        <v>0</v>
      </c>
      <c r="W1120" s="91">
        <f>(1.02/100)</f>
        <v>1.02E-2</v>
      </c>
      <c r="X1120" s="91">
        <v>4.8E-3</v>
      </c>
      <c r="Y1120" s="91">
        <v>0.17</v>
      </c>
      <c r="Z1120" s="91">
        <v>1.65E-2</v>
      </c>
      <c r="AA1120" s="91">
        <v>7.6E-2</v>
      </c>
      <c r="AB1120" s="91">
        <f>SUM(W1120:AA1120)</f>
        <v>0.2775</v>
      </c>
      <c r="AC1120" s="75">
        <v>24</v>
      </c>
      <c r="AD1120" s="92">
        <f>IF(AL1120="","",+AC1120*AL1120)</f>
      </c>
      <c r="AE1120" s="93">
        <f>IF(AL1120="","",+AL1120*AB1120)</f>
      </c>
      <c r="AF1120" s="92">
        <f>IF(AL1120="","",+AL1120-AE1120)</f>
      </c>
      <c r="AG1120" s="93">
        <f>+V1120</f>
        <v>0</v>
      </c>
      <c r="AH1120" s="92">
        <f>IF(AF1120="","",+AF1120-AG1120)</f>
      </c>
      <c r="AI1120" s="92">
        <f>IF(AH1120="","",+AH1120*AC1120)</f>
      </c>
      <c r="AJ1120" s="93"/>
      <c r="AK1120" s="94">
        <v>0.33</v>
      </c>
      <c r="AL1120" s="93">
        <f>IF(V1120=0,"",V1120/(1-AB1120-AK1120))</f>
      </c>
      <c r="AM1120" s="95">
        <v>0.33</v>
      </c>
      <c r="AN1120" s="93">
        <f>IF(V1120=0,"",V1120/(1-AB1120-AM1120))</f>
      </c>
      <c r="AO1120" s="96">
        <v>1.2</v>
      </c>
      <c r="AP1120" s="93">
        <f>IF(BD!AJ1120="","",BD!AJ1120*BD!AO1120)</f>
      </c>
      <c r="AQ1120" s="91">
        <f>BD!AM1120/BD!AK1120-1</f>
        <v>0</v>
      </c>
      <c r="AR1120" s="91">
        <f>IF(BD!AN1120="","",IF(BD!AJ1120="","",BD!AN1120/BD!AJ1120-1))</f>
      </c>
      <c r="AS1120" s="91">
        <f>IF(BD!AN1120="","",IF(BD!AN1120&lt;BD!AL1120,"ABAIXO DA META","DENTRO DA META"))</f>
      </c>
      <c r="AT1120" s="91" t="str">
        <f>IF(BD!AJ1120="","EM ANÁLISE",IF(BD!AP1120&gt;=BD!AN1120,"GO", "NO GO"))</f>
        <v>EM ANÁLISE</v>
      </c>
      <c r="AU1120" s="97">
        <f>IF(AN1120="","",+BD!$AN1120-AJ1120)</f>
      </c>
      <c r="AV1120" s="98"/>
      <c r="AW1120" s="90">
        <f>BD!P1120*BD!AC1120</f>
        <v>0</v>
      </c>
      <c r="AX1120" s="90">
        <f>BD!V1120*BD!AC1120</f>
        <v>0</v>
      </c>
      <c r="AY1120" s="90">
        <f>IF(BD!AN1120="","",BD!AN1120*BD!AC1120)</f>
      </c>
      <c r="AZ1120" s="75" t="s">
        <v>123</v>
      </c>
      <c r="BA1120" s="75"/>
      <c r="BB1120" s="75"/>
      <c r="BC1120" s="75"/>
      <c r="BD1120" s="104"/>
      <c r="BE1120" s="104"/>
      <c r="BF1120" s="101"/>
      <c r="BG1120" s="101"/>
      <c r="BH1120" s="101"/>
      <c r="BI1120" s="101"/>
      <c r="BJ1120" s="101"/>
      <c r="BK1120" s="101"/>
      <c r="BL1120" s="101"/>
      <c r="BM1120" s="101"/>
      <c r="BN1120" s="101"/>
      <c r="BO1120" s="103"/>
      <c r="BP1120" s="101"/>
      <c r="BQ1120" s="101"/>
      <c r="BR1120" s="101"/>
      <c r="BS1120" s="101"/>
      <c r="BT1120" s="101"/>
      <c r="BU1120" s="101"/>
      <c r="BV1120" s="101"/>
      <c r="BW1120" s="101"/>
      <c r="BX1120" s="101"/>
      <c r="BY1120" s="101"/>
      <c r="BZ1120" s="101"/>
      <c r="CA1120" s="101"/>
      <c r="CB1120" s="101"/>
      <c r="CC1120" s="101"/>
      <c r="CD1120" s="101"/>
      <c r="CE1120" s="101"/>
      <c r="CF1120" s="101"/>
      <c r="CG1120" s="37" t="e">
        <f>VLOOKUP(Table_1[[#This Row],[EAN]],'[1]Planilha1'!$E:$R,13,0)</f>
        <v>#N/A</v>
      </c>
      <c r="CI1120" s="188">
        <f>IF(Table_1[[#This Row],[STATUS MERCADO]]="GO",Table_1[[#This Row],[M. BRUTA TOTAL]],0)</f>
        <v>0</v>
      </c>
      <c r="CJ1120" s="188">
        <f>IF(Table_1[[#This Row],[STATUS MERCADO]]="GO",Table_1[[#This Row],[PV UNIT. REALIZADO]]*Table_1[[#This Row],[QUANTIDADE]],0)</f>
        <v>0</v>
      </c>
    </row>
    <row r="1121" ht="15" hidden="1">
      <c r="A1121" s="7"/>
      <c r="B1121" s="84" t="s">
        <v>79</v>
      </c>
      <c r="C1121" s="85">
        <v>221389</v>
      </c>
      <c r="D1121" s="85">
        <v>2566</v>
      </c>
      <c r="E1121" s="85">
        <v>7891000084649</v>
      </c>
      <c r="F1121" s="86" t="s">
        <v>935</v>
      </c>
      <c r="G1121" s="75" t="s">
        <v>17</v>
      </c>
      <c r="H1121" s="75">
        <v>3110</v>
      </c>
      <c r="I1121" s="87" t="s">
        <v>932</v>
      </c>
      <c r="J1121" s="75" t="s">
        <v>712</v>
      </c>
      <c r="K1121" s="88" t="s">
        <v>84</v>
      </c>
      <c r="L1121" s="88">
        <v>1</v>
      </c>
      <c r="M1121" s="88">
        <v>0</v>
      </c>
      <c r="N1121" s="75" t="s">
        <v>85</v>
      </c>
      <c r="O1121" s="75" t="s">
        <v>437</v>
      </c>
      <c r="P1121" s="89">
        <v>6.44</v>
      </c>
      <c r="Q1121" s="90">
        <f>(17/100+7.6/100+1.65/100)*P1121</f>
        <v>1.6905000000000001</v>
      </c>
      <c r="R1121" s="90"/>
      <c r="S1121" s="90"/>
      <c r="T1121" s="90"/>
      <c r="U1121" s="90"/>
      <c r="V1121" s="90">
        <f>+P1121-Q1121+R1121+S1121+T1121+U1121</f>
        <v>4.7495</v>
      </c>
      <c r="W1121" s="91">
        <f>(1.02/100)</f>
        <v>1.02E-2</v>
      </c>
      <c r="X1121" s="91">
        <v>4.8E-3</v>
      </c>
      <c r="Y1121" s="91">
        <v>0.17</v>
      </c>
      <c r="Z1121" s="91">
        <v>1.65E-2</v>
      </c>
      <c r="AA1121" s="91">
        <v>7.6E-2</v>
      </c>
      <c r="AB1121" s="91">
        <f>SUM(W1121:AA1121)</f>
        <v>0.2775</v>
      </c>
      <c r="AC1121" s="75">
        <v>1</v>
      </c>
      <c r="AD1121" s="92">
        <f>IF(AL1121="","",+AC1121*AL1121)</f>
        <v>12.100636942675163</v>
      </c>
      <c r="AE1121" s="93">
        <f>IF(AL1121="","",+AL1121*AB1121)</f>
        <v>3.357926751592358</v>
      </c>
      <c r="AF1121" s="92">
        <f>IF(AL1121="","",+AL1121-AE1121)</f>
        <v>8.742710191082804</v>
      </c>
      <c r="AG1121" s="93">
        <f>+V1121</f>
        <v>4.7495</v>
      </c>
      <c r="AH1121" s="92">
        <f>IF(AF1121="","",+AF1121-AG1121)</f>
        <v>3.9932101910828033</v>
      </c>
      <c r="AI1121" s="92">
        <f>IF(AH1121="","",+AH1121*AC1121)</f>
        <v>3.9932101910828033</v>
      </c>
      <c r="AJ1121" s="93">
        <v>7.89</v>
      </c>
      <c r="AK1121" s="94">
        <v>0.33</v>
      </c>
      <c r="AL1121" s="93">
        <f>IF(V1121=0,"",V1121/(1-AB1121-AK1121))</f>
        <v>12.100636942675163</v>
      </c>
      <c r="AM1121" s="95">
        <v>0.33</v>
      </c>
      <c r="AN1121" s="93">
        <f>IF(V1121=0,"",V1121/(1-AB1121-AM1121))</f>
        <v>12.100636942675163</v>
      </c>
      <c r="AO1121" s="96">
        <v>1.2</v>
      </c>
      <c r="AP1121" s="93">
        <f>IF(BD!AJ1121="","",BD!AJ1121*BD!AO1121)</f>
        <v>9.468</v>
      </c>
      <c r="AQ1121" s="91">
        <f>BD!AM1121/BD!AK1121-1</f>
        <v>0</v>
      </c>
      <c r="AR1121" s="91">
        <f>IF(BD!AN1121="","",IF(BD!AJ1121="","",BD!AN1121/BD!AJ1121-1))</f>
        <v>0.5336675466001475</v>
      </c>
      <c r="AS1121" s="91" t="str">
        <f>IF(BD!AN1121="","",IF(BD!AN1121&lt;BD!AL1121,"ABAIXO DA META","DENTRO DA META"))</f>
        <v>DENTRO DA META</v>
      </c>
      <c r="AT1121" s="91" t="str">
        <f>IF(BD!AJ1121="","EM ANÁLISE",IF(BD!AP1121&gt;=BD!AN1121,"GO", "NO GO"))</f>
        <v>NO GO</v>
      </c>
      <c r="AU1121" s="97">
        <f>IF(AN1121="","",+BD!$AN1121-AJ1121)</f>
        <v>4.210636942675163</v>
      </c>
      <c r="AV1121" s="98"/>
      <c r="AW1121" s="90">
        <f>BD!P1121*BD!AC1121</f>
        <v>6.44</v>
      </c>
      <c r="AX1121" s="90">
        <f>BD!V1121*BD!AC1121</f>
        <v>4.7495</v>
      </c>
      <c r="AY1121" s="90">
        <f>IF(BD!AN1121="","",BD!AN1121*BD!AC1121)</f>
        <v>12.100636942675163</v>
      </c>
      <c r="AZ1121" s="75" t="s">
        <v>5272</v>
      </c>
      <c r="BA1121" s="75"/>
      <c r="BB1121" s="75"/>
      <c r="BC1121" s="75"/>
      <c r="BD1121" s="99" t="s">
        <v>5257</v>
      </c>
      <c r="BE1121" s="100" t="s">
        <v>4</v>
      </c>
      <c r="BF1121" s="100" t="s">
        <v>4</v>
      </c>
      <c r="BG1121" s="99" t="s">
        <v>5258</v>
      </c>
      <c r="BH1121" s="101"/>
      <c r="BI1121" s="101"/>
      <c r="BJ1121" s="101"/>
      <c r="BK1121" s="101"/>
      <c r="BL1121" s="101"/>
      <c r="BM1121" s="101"/>
      <c r="BN1121" s="101"/>
      <c r="BO1121" s="103"/>
      <c r="BP1121" s="99">
        <v>140.622</v>
      </c>
      <c r="BQ1121" s="99">
        <v>121</v>
      </c>
      <c r="BR1121" s="101"/>
      <c r="BS1121" s="99" t="s">
        <v>5260</v>
      </c>
      <c r="BT1121" s="99" t="s">
        <v>5261</v>
      </c>
      <c r="BU1121" s="99">
        <v>5102</v>
      </c>
      <c r="BV1121" s="99"/>
      <c r="BW1121" s="99"/>
      <c r="BX1121" s="99"/>
      <c r="BY1121" s="99"/>
      <c r="BZ1121" s="99"/>
      <c r="CA1121" s="99"/>
      <c r="CB1121" s="99"/>
      <c r="CC1121" s="99">
        <v>102</v>
      </c>
      <c r="CD1121" s="99">
        <v>8</v>
      </c>
      <c r="CE1121" s="99">
        <v>8</v>
      </c>
      <c r="CF1121" s="99"/>
      <c r="CG1121" s="37" t="e">
        <f>VLOOKUP(Table_1[[#This Row],[EAN]],'[1]Planilha1'!$E:$R,13,0)</f>
        <v>#N/A</v>
      </c>
      <c r="CI1121" s="188">
        <f>IF(Table_1[[#This Row],[STATUS MERCADO]]="GO",Table_1[[#This Row],[M. BRUTA TOTAL]],0)</f>
        <v>0</v>
      </c>
      <c r="CJ1121" s="188">
        <f>IF(Table_1[[#This Row],[STATUS MERCADO]]="GO",Table_1[[#This Row],[PV UNIT. REALIZADO]]*Table_1[[#This Row],[QUANTIDADE]],0)</f>
        <v>0</v>
      </c>
    </row>
    <row r="1122" ht="15" hidden="1">
      <c r="A1122" s="7"/>
      <c r="B1122" s="84" t="s">
        <v>79</v>
      </c>
      <c r="C1122" s="75">
        <v>221390</v>
      </c>
      <c r="D1122" s="75">
        <v>2565</v>
      </c>
      <c r="E1122" s="85">
        <v>7891000084663</v>
      </c>
      <c r="F1122" s="86" t="s">
        <v>936</v>
      </c>
      <c r="G1122" s="75" t="s">
        <v>17</v>
      </c>
      <c r="H1122" s="75">
        <v>3110</v>
      </c>
      <c r="I1122" s="87" t="s">
        <v>932</v>
      </c>
      <c r="J1122" s="75" t="s">
        <v>712</v>
      </c>
      <c r="K1122" s="88" t="s">
        <v>84</v>
      </c>
      <c r="L1122" s="88">
        <v>1</v>
      </c>
      <c r="M1122" s="88">
        <v>0</v>
      </c>
      <c r="N1122" s="75" t="s">
        <v>85</v>
      </c>
      <c r="O1122" s="105">
        <v>27152731000109</v>
      </c>
      <c r="P1122" s="89"/>
      <c r="Q1122" s="90">
        <f>(17/100+7.6/100+1.65/100)*P1122</f>
        <v>0</v>
      </c>
      <c r="R1122" s="90"/>
      <c r="S1122" s="90"/>
      <c r="T1122" s="90"/>
      <c r="U1122" s="90"/>
      <c r="V1122" s="90">
        <f>+P1122-Q1122+R1122+S1122+T1122+U1122</f>
        <v>0</v>
      </c>
      <c r="W1122" s="91">
        <f>(1.02/100)</f>
        <v>1.02E-2</v>
      </c>
      <c r="X1122" s="91">
        <v>4.8E-3</v>
      </c>
      <c r="Y1122" s="91">
        <v>0.17</v>
      </c>
      <c r="Z1122" s="91">
        <v>1.65E-2</v>
      </c>
      <c r="AA1122" s="91">
        <v>7.6E-2</v>
      </c>
      <c r="AB1122" s="91">
        <f>SUM(W1122:AA1122)</f>
        <v>0.2775</v>
      </c>
      <c r="AC1122" s="75">
        <v>1</v>
      </c>
      <c r="AD1122" s="92">
        <f>IF(AL1122="","",+AC1122*AL1122)</f>
      </c>
      <c r="AE1122" s="93">
        <f>IF(AL1122="","",+AL1122*AB1122)</f>
      </c>
      <c r="AF1122" s="92">
        <f>IF(AL1122="","",+AL1122-AE1122)</f>
      </c>
      <c r="AG1122" s="93">
        <f>+V1122</f>
        <v>0</v>
      </c>
      <c r="AH1122" s="92">
        <f>IF(AF1122="","",+AF1122-AG1122)</f>
      </c>
      <c r="AI1122" s="92">
        <f>IF(AH1122="","",+AH1122*AC1122)</f>
      </c>
      <c r="AJ1122" s="93"/>
      <c r="AK1122" s="94">
        <v>0.33</v>
      </c>
      <c r="AL1122" s="93">
        <f>IF(V1122=0,"",V1122/(1-AB1122-AK1122))</f>
      </c>
      <c r="AM1122" s="95">
        <v>0.33</v>
      </c>
      <c r="AN1122" s="93">
        <f>IF(V1122=0,"",V1122/(1-AB1122-AM1122))</f>
      </c>
      <c r="AO1122" s="96">
        <v>1.2</v>
      </c>
      <c r="AP1122" s="93">
        <f>IF(BD!AJ1122="","",BD!AJ1122*BD!AO1122)</f>
      </c>
      <c r="AQ1122" s="91">
        <f>BD!AM1122/BD!AK1122-1</f>
        <v>0</v>
      </c>
      <c r="AR1122" s="91">
        <f>IF(BD!AN1122="","",IF(BD!AJ1122="","",BD!AN1122/BD!AJ1122-1))</f>
      </c>
      <c r="AS1122" s="91">
        <f>IF(BD!AN1122="","",IF(BD!AN1122&lt;BD!AL1122,"ABAIXO DA META","DENTRO DA META"))</f>
      </c>
      <c r="AT1122" s="91" t="str">
        <f>IF(BD!AJ1122="","EM ANÁLISE",IF(BD!AP1122&gt;=BD!AN1122,"GO", "NO GO"))</f>
        <v>EM ANÁLISE</v>
      </c>
      <c r="AU1122" s="97">
        <f>IF(AN1122="","",+BD!$AN1122-AJ1122)</f>
      </c>
      <c r="AV1122" s="98"/>
      <c r="AW1122" s="90">
        <f>BD!P1122*BD!AC1122</f>
        <v>0</v>
      </c>
      <c r="AX1122" s="90">
        <f>BD!V1122*BD!AC1122</f>
        <v>0</v>
      </c>
      <c r="AY1122" s="90">
        <f>IF(BD!AN1122="","",BD!AN1122*BD!AC1122)</f>
      </c>
      <c r="AZ1122" s="75" t="s">
        <v>123</v>
      </c>
      <c r="BA1122" s="75"/>
      <c r="BB1122" s="75"/>
      <c r="BC1122" s="75"/>
      <c r="BD1122" s="104"/>
      <c r="BE1122" s="104"/>
      <c r="BF1122" s="101"/>
      <c r="BG1122" s="101"/>
      <c r="BH1122" s="101"/>
      <c r="BI1122" s="101"/>
      <c r="BJ1122" s="101"/>
      <c r="BK1122" s="101"/>
      <c r="BL1122" s="101"/>
      <c r="BM1122" s="101"/>
      <c r="BN1122" s="101"/>
      <c r="BO1122" s="103"/>
      <c r="BP1122" s="101"/>
      <c r="BQ1122" s="101"/>
      <c r="BR1122" s="101"/>
      <c r="BS1122" s="101"/>
      <c r="BT1122" s="101"/>
      <c r="BU1122" s="101"/>
      <c r="BV1122" s="101"/>
      <c r="BW1122" s="101"/>
      <c r="BX1122" s="101"/>
      <c r="BY1122" s="101"/>
      <c r="BZ1122" s="101"/>
      <c r="CA1122" s="101"/>
      <c r="CB1122" s="101"/>
      <c r="CC1122" s="101"/>
      <c r="CD1122" s="101"/>
      <c r="CE1122" s="101"/>
      <c r="CF1122" s="101"/>
      <c r="CG1122" s="37" t="e">
        <f>VLOOKUP(Table_1[[#This Row],[EAN]],'[1]Planilha1'!$E:$R,13,0)</f>
        <v>#N/A</v>
      </c>
      <c r="CI1122" s="188">
        <f>IF(Table_1[[#This Row],[STATUS MERCADO]]="GO",Table_1[[#This Row],[M. BRUTA TOTAL]],0)</f>
        <v>0</v>
      </c>
      <c r="CJ1122" s="188">
        <f>IF(Table_1[[#This Row],[STATUS MERCADO]]="GO",Table_1[[#This Row],[PV UNIT. REALIZADO]]*Table_1[[#This Row],[QUANTIDADE]],0)</f>
        <v>0</v>
      </c>
    </row>
    <row r="1123" ht="15" hidden="1">
      <c r="A1123" s="7"/>
      <c r="B1123" s="84" t="s">
        <v>79</v>
      </c>
      <c r="C1123" s="75">
        <v>221391</v>
      </c>
      <c r="D1123" s="75">
        <v>17</v>
      </c>
      <c r="E1123" s="85">
        <v>7898937868175</v>
      </c>
      <c r="F1123" s="86" t="s">
        <v>937</v>
      </c>
      <c r="G1123" s="75" t="s">
        <v>17</v>
      </c>
      <c r="H1123" s="75">
        <v>3110</v>
      </c>
      <c r="I1123" s="87" t="s">
        <v>932</v>
      </c>
      <c r="J1123" s="75" t="s">
        <v>609</v>
      </c>
      <c r="K1123" s="88" t="s">
        <v>84</v>
      </c>
      <c r="L1123" s="88">
        <v>1</v>
      </c>
      <c r="M1123" s="88">
        <v>0</v>
      </c>
      <c r="N1123" s="75" t="s">
        <v>85</v>
      </c>
      <c r="O1123" s="105">
        <v>27152731000109</v>
      </c>
      <c r="P1123" s="89"/>
      <c r="Q1123" s="90">
        <f>(17/100+7.6/100+1.65/100)*P1123</f>
        <v>0</v>
      </c>
      <c r="R1123" s="90"/>
      <c r="S1123" s="90"/>
      <c r="T1123" s="90"/>
      <c r="U1123" s="90"/>
      <c r="V1123" s="90">
        <f>+P1123-Q1123+R1123+S1123+T1123+U1123</f>
        <v>0</v>
      </c>
      <c r="W1123" s="91">
        <f>(1.02/100)</f>
        <v>1.02E-2</v>
      </c>
      <c r="X1123" s="91">
        <v>4.8E-3</v>
      </c>
      <c r="Y1123" s="91">
        <v>0.17</v>
      </c>
      <c r="Z1123" s="91">
        <v>1.65E-2</v>
      </c>
      <c r="AA1123" s="91">
        <v>7.6E-2</v>
      </c>
      <c r="AB1123" s="91">
        <f>SUM(W1123:AA1123)</f>
        <v>0.2775</v>
      </c>
      <c r="AC1123" s="75">
        <v>1</v>
      </c>
      <c r="AD1123" s="92">
        <f>IF(AL1123="","",+AC1123*AL1123)</f>
      </c>
      <c r="AE1123" s="93">
        <f>IF(AL1123="","",+AL1123*AB1123)</f>
      </c>
      <c r="AF1123" s="92">
        <f>IF(AL1123="","",+AL1123-AE1123)</f>
      </c>
      <c r="AG1123" s="93">
        <f>+V1123</f>
        <v>0</v>
      </c>
      <c r="AH1123" s="92">
        <f>IF(AF1123="","",+AF1123-AG1123)</f>
      </c>
      <c r="AI1123" s="92">
        <f>IF(AH1123="","",+AH1123*AC1123)</f>
      </c>
      <c r="AJ1123" s="93"/>
      <c r="AK1123" s="94">
        <v>0.33</v>
      </c>
      <c r="AL1123" s="93">
        <f>IF(V1123=0,"",V1123/(1-AB1123-AK1123))</f>
      </c>
      <c r="AM1123" s="95">
        <v>0.33</v>
      </c>
      <c r="AN1123" s="93">
        <f>IF(V1123=0,"",V1123/(1-AB1123-AM1123))</f>
      </c>
      <c r="AO1123" s="96">
        <v>1.2</v>
      </c>
      <c r="AP1123" s="93">
        <f>IF(BD!AJ1123="","",BD!AJ1123*BD!AO1123)</f>
      </c>
      <c r="AQ1123" s="91">
        <f>BD!AM1123/BD!AK1123-1</f>
        <v>0</v>
      </c>
      <c r="AR1123" s="91">
        <f>IF(BD!AN1123="","",IF(BD!AJ1123="","",BD!AN1123/BD!AJ1123-1))</f>
      </c>
      <c r="AS1123" s="91">
        <f>IF(BD!AN1123="","",IF(BD!AN1123&lt;BD!AL1123,"ABAIXO DA META","DENTRO DA META"))</f>
      </c>
      <c r="AT1123" s="91" t="str">
        <f>IF(BD!AJ1123="","EM ANÁLISE",IF(BD!AP1123&gt;=BD!AN1123,"GO", "NO GO"))</f>
        <v>EM ANÁLISE</v>
      </c>
      <c r="AU1123" s="97">
        <f>IF(AN1123="","",+BD!$AN1123-AJ1123)</f>
      </c>
      <c r="AV1123" s="98"/>
      <c r="AW1123" s="90">
        <f>BD!P1123*BD!AC1123</f>
        <v>0</v>
      </c>
      <c r="AX1123" s="90">
        <f>BD!V1123*BD!AC1123</f>
        <v>0</v>
      </c>
      <c r="AY1123" s="90">
        <f>IF(BD!AN1123="","",BD!AN1123*BD!AC1123)</f>
      </c>
      <c r="AZ1123" s="75" t="s">
        <v>123</v>
      </c>
      <c r="BA1123" s="75"/>
      <c r="BB1123" s="75"/>
      <c r="BC1123" s="75"/>
      <c r="BD1123" s="104"/>
      <c r="BE1123" s="104"/>
      <c r="BF1123" s="101"/>
      <c r="BG1123" s="101"/>
      <c r="BH1123" s="101"/>
      <c r="BI1123" s="101"/>
      <c r="BJ1123" s="101"/>
      <c r="BK1123" s="101"/>
      <c r="BL1123" s="101"/>
      <c r="BM1123" s="101"/>
      <c r="BN1123" s="101"/>
      <c r="BO1123" s="103"/>
      <c r="BP1123" s="101"/>
      <c r="BQ1123" s="101"/>
      <c r="BR1123" s="101"/>
      <c r="BS1123" s="101"/>
      <c r="BT1123" s="101"/>
      <c r="BU1123" s="101"/>
      <c r="BV1123" s="101"/>
      <c r="BW1123" s="101"/>
      <c r="BX1123" s="101"/>
      <c r="BY1123" s="101"/>
      <c r="BZ1123" s="101"/>
      <c r="CA1123" s="101"/>
      <c r="CB1123" s="101"/>
      <c r="CC1123" s="101"/>
      <c r="CD1123" s="101"/>
      <c r="CE1123" s="101"/>
      <c r="CF1123" s="101"/>
      <c r="CG1123" s="37" t="e">
        <f>VLOOKUP(Table_1[[#This Row],[EAN]],'[1]Planilha1'!$E:$R,13,0)</f>
        <v>#N/A</v>
      </c>
      <c r="CI1123" s="188">
        <f>IF(Table_1[[#This Row],[STATUS MERCADO]]="GO",Table_1[[#This Row],[M. BRUTA TOTAL]],0)</f>
        <v>0</v>
      </c>
      <c r="CJ1123" s="188">
        <f>IF(Table_1[[#This Row],[STATUS MERCADO]]="GO",Table_1[[#This Row],[PV UNIT. REALIZADO]]*Table_1[[#This Row],[QUANTIDADE]],0)</f>
        <v>0</v>
      </c>
    </row>
    <row r="1124" ht="15" hidden="1">
      <c r="A1124" s="7"/>
      <c r="B1124" s="84" t="s">
        <v>79</v>
      </c>
      <c r="C1124" s="75">
        <v>221392</v>
      </c>
      <c r="D1124" s="75">
        <v>2019</v>
      </c>
      <c r="E1124" s="85">
        <v>7898937868328</v>
      </c>
      <c r="F1124" s="86" t="s">
        <v>938</v>
      </c>
      <c r="G1124" s="75" t="s">
        <v>17</v>
      </c>
      <c r="H1124" s="75">
        <v>3110</v>
      </c>
      <c r="I1124" s="87" t="s">
        <v>932</v>
      </c>
      <c r="J1124" s="75" t="s">
        <v>609</v>
      </c>
      <c r="K1124" s="88" t="s">
        <v>84</v>
      </c>
      <c r="L1124" s="88">
        <v>1</v>
      </c>
      <c r="M1124" s="88">
        <v>0</v>
      </c>
      <c r="N1124" s="75" t="s">
        <v>85</v>
      </c>
      <c r="O1124" s="105">
        <v>27152731000109</v>
      </c>
      <c r="P1124" s="89"/>
      <c r="Q1124" s="90">
        <f>(17/100+7.6/100+1.65/100)*P1124</f>
        <v>0</v>
      </c>
      <c r="R1124" s="90"/>
      <c r="S1124" s="90"/>
      <c r="T1124" s="90"/>
      <c r="U1124" s="90"/>
      <c r="V1124" s="90">
        <f>+P1124-Q1124+R1124+S1124+T1124+U1124</f>
        <v>0</v>
      </c>
      <c r="W1124" s="91">
        <f>(1.02/100)</f>
        <v>1.02E-2</v>
      </c>
      <c r="X1124" s="91">
        <v>4.8E-3</v>
      </c>
      <c r="Y1124" s="91">
        <v>0.17</v>
      </c>
      <c r="Z1124" s="91">
        <v>1.65E-2</v>
      </c>
      <c r="AA1124" s="91">
        <v>7.6E-2</v>
      </c>
      <c r="AB1124" s="91">
        <f>SUM(W1124:AA1124)</f>
        <v>0.2775</v>
      </c>
      <c r="AC1124" s="75">
        <v>1</v>
      </c>
      <c r="AD1124" s="92">
        <f>IF(AL1124="","",+AC1124*AL1124)</f>
      </c>
      <c r="AE1124" s="93">
        <f>IF(AL1124="","",+AL1124*AB1124)</f>
      </c>
      <c r="AF1124" s="92">
        <f>IF(AL1124="","",+AL1124-AE1124)</f>
      </c>
      <c r="AG1124" s="93">
        <f>+V1124</f>
        <v>0</v>
      </c>
      <c r="AH1124" s="92">
        <f>IF(AF1124="","",+AF1124-AG1124)</f>
      </c>
      <c r="AI1124" s="92">
        <f>IF(AH1124="","",+AH1124*AC1124)</f>
      </c>
      <c r="AJ1124" s="93"/>
      <c r="AK1124" s="94">
        <v>0.33</v>
      </c>
      <c r="AL1124" s="93">
        <f>IF(V1124=0,"",V1124/(1-AB1124-AK1124))</f>
      </c>
      <c r="AM1124" s="95">
        <v>0.33</v>
      </c>
      <c r="AN1124" s="93">
        <f>IF(V1124=0,"",V1124/(1-AB1124-AM1124))</f>
      </c>
      <c r="AO1124" s="96">
        <v>1.2</v>
      </c>
      <c r="AP1124" s="93">
        <f>IF(BD!AJ1124="","",BD!AJ1124*BD!AO1124)</f>
      </c>
      <c r="AQ1124" s="91">
        <f>BD!AM1124/BD!AK1124-1</f>
        <v>0</v>
      </c>
      <c r="AR1124" s="91">
        <f>IF(BD!AN1124="","",IF(BD!AJ1124="","",BD!AN1124/BD!AJ1124-1))</f>
      </c>
      <c r="AS1124" s="91">
        <f>IF(BD!AN1124="","",IF(BD!AN1124&lt;BD!AL1124,"ABAIXO DA META","DENTRO DA META"))</f>
      </c>
      <c r="AT1124" s="91" t="str">
        <f>IF(BD!AJ1124="","EM ANÁLISE",IF(BD!AP1124&gt;=BD!AN1124,"GO", "NO GO"))</f>
        <v>EM ANÁLISE</v>
      </c>
      <c r="AU1124" s="97">
        <f>IF(AN1124="","",+BD!$AN1124-AJ1124)</f>
      </c>
      <c r="AV1124" s="98"/>
      <c r="AW1124" s="90">
        <f>BD!P1124*BD!AC1124</f>
        <v>0</v>
      </c>
      <c r="AX1124" s="90">
        <f>BD!V1124*BD!AC1124</f>
        <v>0</v>
      </c>
      <c r="AY1124" s="90">
        <f>IF(BD!AN1124="","",BD!AN1124*BD!AC1124)</f>
      </c>
      <c r="AZ1124" s="75" t="s">
        <v>123</v>
      </c>
      <c r="BA1124" s="75"/>
      <c r="BB1124" s="75"/>
      <c r="BC1124" s="75"/>
      <c r="BD1124" s="104"/>
      <c r="BE1124" s="104"/>
      <c r="BF1124" s="101"/>
      <c r="BG1124" s="101"/>
      <c r="BH1124" s="101"/>
      <c r="BI1124" s="101"/>
      <c r="BJ1124" s="101"/>
      <c r="BK1124" s="101"/>
      <c r="BL1124" s="101"/>
      <c r="BM1124" s="101"/>
      <c r="BN1124" s="101"/>
      <c r="BO1124" s="103"/>
      <c r="BP1124" s="101"/>
      <c r="BQ1124" s="101"/>
      <c r="BR1124" s="101"/>
      <c r="BS1124" s="101"/>
      <c r="BT1124" s="101"/>
      <c r="BU1124" s="101"/>
      <c r="BV1124" s="101"/>
      <c r="BW1124" s="101"/>
      <c r="BX1124" s="101"/>
      <c r="BY1124" s="101"/>
      <c r="BZ1124" s="101"/>
      <c r="CA1124" s="101"/>
      <c r="CB1124" s="101"/>
      <c r="CC1124" s="101"/>
      <c r="CD1124" s="101"/>
      <c r="CE1124" s="101"/>
      <c r="CF1124" s="101"/>
      <c r="CG1124" s="37" t="e">
        <f>VLOOKUP(Table_1[[#This Row],[EAN]],'[1]Planilha1'!$E:$R,13,0)</f>
        <v>#N/A</v>
      </c>
      <c r="CI1124" s="188">
        <f>IF(Table_1[[#This Row],[STATUS MERCADO]]="GO",Table_1[[#This Row],[M. BRUTA TOTAL]],0)</f>
        <v>0</v>
      </c>
      <c r="CJ1124" s="188">
        <f>IF(Table_1[[#This Row],[STATUS MERCADO]]="GO",Table_1[[#This Row],[PV UNIT. REALIZADO]]*Table_1[[#This Row],[QUANTIDADE]],0)</f>
        <v>0</v>
      </c>
    </row>
    <row r="1125" ht="15" hidden="1">
      <c r="A1125" s="7"/>
      <c r="B1125" s="84" t="s">
        <v>79</v>
      </c>
      <c r="C1125" s="75">
        <v>221393</v>
      </c>
      <c r="D1125" s="75">
        <v>19</v>
      </c>
      <c r="E1125" s="85">
        <v>7898937868199</v>
      </c>
      <c r="F1125" s="86" t="s">
        <v>939</v>
      </c>
      <c r="G1125" s="75" t="s">
        <v>17</v>
      </c>
      <c r="H1125" s="75">
        <v>3110</v>
      </c>
      <c r="I1125" s="87" t="s">
        <v>932</v>
      </c>
      <c r="J1125" s="75" t="s">
        <v>609</v>
      </c>
      <c r="K1125" s="88" t="s">
        <v>84</v>
      </c>
      <c r="L1125" s="88">
        <v>1</v>
      </c>
      <c r="M1125" s="88">
        <v>0</v>
      </c>
      <c r="N1125" s="75" t="s">
        <v>85</v>
      </c>
      <c r="O1125" s="105">
        <v>27152731000109</v>
      </c>
      <c r="P1125" s="89"/>
      <c r="Q1125" s="90">
        <f>(17/100+7.6/100+1.65/100)*P1125</f>
        <v>0</v>
      </c>
      <c r="R1125" s="90"/>
      <c r="S1125" s="90"/>
      <c r="T1125" s="90"/>
      <c r="U1125" s="90"/>
      <c r="V1125" s="90">
        <f>+P1125-Q1125+R1125+S1125+T1125+U1125</f>
        <v>0</v>
      </c>
      <c r="W1125" s="91">
        <f>(1.02/100)</f>
        <v>1.02E-2</v>
      </c>
      <c r="X1125" s="91">
        <v>4.8E-3</v>
      </c>
      <c r="Y1125" s="91">
        <v>0.17</v>
      </c>
      <c r="Z1125" s="91">
        <v>1.65E-2</v>
      </c>
      <c r="AA1125" s="91">
        <v>7.6E-2</v>
      </c>
      <c r="AB1125" s="91">
        <f>SUM(W1125:AA1125)</f>
        <v>0.2775</v>
      </c>
      <c r="AC1125" s="75">
        <v>1</v>
      </c>
      <c r="AD1125" s="92">
        <f>IF(AL1125="","",+AC1125*AL1125)</f>
      </c>
      <c r="AE1125" s="93">
        <f>IF(AL1125="","",+AL1125*AB1125)</f>
      </c>
      <c r="AF1125" s="92">
        <f>IF(AL1125="","",+AL1125-AE1125)</f>
      </c>
      <c r="AG1125" s="93">
        <f>+V1125</f>
        <v>0</v>
      </c>
      <c r="AH1125" s="92">
        <f>IF(AF1125="","",+AF1125-AG1125)</f>
      </c>
      <c r="AI1125" s="92">
        <f>IF(AH1125="","",+AH1125*AC1125)</f>
      </c>
      <c r="AJ1125" s="93"/>
      <c r="AK1125" s="94">
        <v>0.33</v>
      </c>
      <c r="AL1125" s="93">
        <f>IF(V1125=0,"",V1125/(1-AB1125-AK1125))</f>
      </c>
      <c r="AM1125" s="95">
        <v>0.33</v>
      </c>
      <c r="AN1125" s="93">
        <f>IF(V1125=0,"",V1125/(1-AB1125-AM1125))</f>
      </c>
      <c r="AO1125" s="96">
        <v>1.2</v>
      </c>
      <c r="AP1125" s="93">
        <f>IF(BD!AJ1125="","",BD!AJ1125*BD!AO1125)</f>
      </c>
      <c r="AQ1125" s="91">
        <f>BD!AM1125/BD!AK1125-1</f>
        <v>0</v>
      </c>
      <c r="AR1125" s="91">
        <f>IF(BD!AN1125="","",IF(BD!AJ1125="","",BD!AN1125/BD!AJ1125-1))</f>
      </c>
      <c r="AS1125" s="91">
        <f>IF(BD!AN1125="","",IF(BD!AN1125&lt;BD!AL1125,"ABAIXO DA META","DENTRO DA META"))</f>
      </c>
      <c r="AT1125" s="91" t="str">
        <f>IF(BD!AJ1125="","EM ANÁLISE",IF(BD!AP1125&gt;=BD!AN1125,"GO", "NO GO"))</f>
        <v>EM ANÁLISE</v>
      </c>
      <c r="AU1125" s="97">
        <f>IF(AN1125="","",+BD!$AN1125-AJ1125)</f>
      </c>
      <c r="AV1125" s="98"/>
      <c r="AW1125" s="90">
        <f>BD!P1125*BD!AC1125</f>
        <v>0</v>
      </c>
      <c r="AX1125" s="90">
        <f>BD!V1125*BD!AC1125</f>
        <v>0</v>
      </c>
      <c r="AY1125" s="90">
        <f>IF(BD!AN1125="","",BD!AN1125*BD!AC1125)</f>
      </c>
      <c r="AZ1125" s="75" t="s">
        <v>123</v>
      </c>
      <c r="BA1125" s="75"/>
      <c r="BB1125" s="75"/>
      <c r="BC1125" s="75"/>
      <c r="BD1125" s="104"/>
      <c r="BE1125" s="104"/>
      <c r="BF1125" s="101"/>
      <c r="BG1125" s="101"/>
      <c r="BH1125" s="101"/>
      <c r="BI1125" s="101"/>
      <c r="BJ1125" s="101"/>
      <c r="BK1125" s="101"/>
      <c r="BL1125" s="101"/>
      <c r="BM1125" s="101"/>
      <c r="BN1125" s="101"/>
      <c r="BO1125" s="103"/>
      <c r="BP1125" s="101"/>
      <c r="BQ1125" s="101"/>
      <c r="BR1125" s="101"/>
      <c r="BS1125" s="101"/>
      <c r="BT1125" s="101"/>
      <c r="BU1125" s="101"/>
      <c r="BV1125" s="101"/>
      <c r="BW1125" s="101"/>
      <c r="BX1125" s="101"/>
      <c r="BY1125" s="101"/>
      <c r="BZ1125" s="101"/>
      <c r="CA1125" s="101"/>
      <c r="CB1125" s="101"/>
      <c r="CC1125" s="101"/>
      <c r="CD1125" s="101"/>
      <c r="CE1125" s="101"/>
      <c r="CF1125" s="101"/>
      <c r="CG1125" s="37" t="e">
        <f>VLOOKUP(Table_1[[#This Row],[EAN]],'[1]Planilha1'!$E:$R,13,0)</f>
        <v>#N/A</v>
      </c>
      <c r="CI1125" s="188">
        <f>IF(Table_1[[#This Row],[STATUS MERCADO]]="GO",Table_1[[#This Row],[M. BRUTA TOTAL]],0)</f>
        <v>0</v>
      </c>
      <c r="CJ1125" s="188">
        <f>IF(Table_1[[#This Row],[STATUS MERCADO]]="GO",Table_1[[#This Row],[PV UNIT. REALIZADO]]*Table_1[[#This Row],[QUANTIDADE]],0)</f>
        <v>0</v>
      </c>
    </row>
    <row r="1126" ht="15" hidden="1">
      <c r="A1126" s="7"/>
      <c r="B1126" s="84" t="s">
        <v>79</v>
      </c>
      <c r="C1126" s="75">
        <v>221394</v>
      </c>
      <c r="D1126" s="75">
        <v>221</v>
      </c>
      <c r="E1126" s="85">
        <v>7898937868342</v>
      </c>
      <c r="F1126" s="86" t="s">
        <v>940</v>
      </c>
      <c r="G1126" s="75" t="s">
        <v>17</v>
      </c>
      <c r="H1126" s="75">
        <v>3110</v>
      </c>
      <c r="I1126" s="87" t="s">
        <v>932</v>
      </c>
      <c r="J1126" s="75" t="s">
        <v>609</v>
      </c>
      <c r="K1126" s="88" t="s">
        <v>84</v>
      </c>
      <c r="L1126" s="88">
        <v>1</v>
      </c>
      <c r="M1126" s="88">
        <v>0</v>
      </c>
      <c r="N1126" s="75" t="s">
        <v>85</v>
      </c>
      <c r="O1126" s="105">
        <v>27152731000109</v>
      </c>
      <c r="P1126" s="89"/>
      <c r="Q1126" s="90">
        <f>(17/100+7.6/100+1.65/100)*P1126</f>
        <v>0</v>
      </c>
      <c r="R1126" s="90"/>
      <c r="S1126" s="90"/>
      <c r="T1126" s="90"/>
      <c r="U1126" s="90"/>
      <c r="V1126" s="90">
        <f>+P1126-Q1126+R1126+S1126+T1126+U1126</f>
        <v>0</v>
      </c>
      <c r="W1126" s="91">
        <f>(1.02/100)</f>
        <v>1.02E-2</v>
      </c>
      <c r="X1126" s="91">
        <v>4.8E-3</v>
      </c>
      <c r="Y1126" s="91">
        <v>0.17</v>
      </c>
      <c r="Z1126" s="91">
        <v>1.65E-2</v>
      </c>
      <c r="AA1126" s="91">
        <v>7.6E-2</v>
      </c>
      <c r="AB1126" s="91">
        <f>SUM(W1126:AA1126)</f>
        <v>0.2775</v>
      </c>
      <c r="AC1126" s="75">
        <v>1</v>
      </c>
      <c r="AD1126" s="92">
        <f>IF(AL1126="","",+AC1126*AL1126)</f>
      </c>
      <c r="AE1126" s="93">
        <f>IF(AL1126="","",+AL1126*AB1126)</f>
      </c>
      <c r="AF1126" s="92">
        <f>IF(AL1126="","",+AL1126-AE1126)</f>
      </c>
      <c r="AG1126" s="93">
        <f>+V1126</f>
        <v>0</v>
      </c>
      <c r="AH1126" s="92">
        <f>IF(AF1126="","",+AF1126-AG1126)</f>
      </c>
      <c r="AI1126" s="92">
        <f>IF(AH1126="","",+AH1126*AC1126)</f>
      </c>
      <c r="AJ1126" s="93"/>
      <c r="AK1126" s="94">
        <v>0.33</v>
      </c>
      <c r="AL1126" s="93">
        <f>IF(V1126=0,"",V1126/(1-AB1126-AK1126))</f>
      </c>
      <c r="AM1126" s="95">
        <v>0.33</v>
      </c>
      <c r="AN1126" s="93">
        <f>IF(V1126=0,"",V1126/(1-AB1126-AM1126))</f>
      </c>
      <c r="AO1126" s="96">
        <v>1.2</v>
      </c>
      <c r="AP1126" s="93">
        <f>IF(BD!AJ1126="","",BD!AJ1126*BD!AO1126)</f>
      </c>
      <c r="AQ1126" s="91">
        <f>BD!AM1126/BD!AK1126-1</f>
        <v>0</v>
      </c>
      <c r="AR1126" s="91">
        <f>IF(BD!AN1126="","",IF(BD!AJ1126="","",BD!AN1126/BD!AJ1126-1))</f>
      </c>
      <c r="AS1126" s="91">
        <f>IF(BD!AN1126="","",IF(BD!AN1126&lt;BD!AL1126,"ABAIXO DA META","DENTRO DA META"))</f>
      </c>
      <c r="AT1126" s="91" t="str">
        <f>IF(BD!AJ1126="","EM ANÁLISE",IF(BD!AP1126&gt;=BD!AN1126,"GO", "NO GO"))</f>
        <v>EM ANÁLISE</v>
      </c>
      <c r="AU1126" s="97">
        <f>IF(AN1126="","",+BD!$AN1126-AJ1126)</f>
      </c>
      <c r="AV1126" s="98"/>
      <c r="AW1126" s="90">
        <f>BD!P1126*BD!AC1126</f>
        <v>0</v>
      </c>
      <c r="AX1126" s="90">
        <f>BD!V1126*BD!AC1126</f>
        <v>0</v>
      </c>
      <c r="AY1126" s="90">
        <f>IF(BD!AN1126="","",BD!AN1126*BD!AC1126)</f>
      </c>
      <c r="AZ1126" s="75" t="s">
        <v>123</v>
      </c>
      <c r="BA1126" s="75"/>
      <c r="BB1126" s="75"/>
      <c r="BC1126" s="75"/>
      <c r="BD1126" s="104"/>
      <c r="BE1126" s="104"/>
      <c r="BF1126" s="101"/>
      <c r="BG1126" s="101"/>
      <c r="BH1126" s="101"/>
      <c r="BI1126" s="101"/>
      <c r="BJ1126" s="101"/>
      <c r="BK1126" s="101"/>
      <c r="BL1126" s="101"/>
      <c r="BM1126" s="101"/>
      <c r="BN1126" s="101"/>
      <c r="BO1126" s="103"/>
      <c r="BP1126" s="101"/>
      <c r="BQ1126" s="101"/>
      <c r="BR1126" s="101"/>
      <c r="BS1126" s="101"/>
      <c r="BT1126" s="101"/>
      <c r="BU1126" s="101"/>
      <c r="BV1126" s="101"/>
      <c r="BW1126" s="101"/>
      <c r="BX1126" s="101"/>
      <c r="BY1126" s="101"/>
      <c r="BZ1126" s="101"/>
      <c r="CA1126" s="101"/>
      <c r="CB1126" s="101"/>
      <c r="CC1126" s="101"/>
      <c r="CD1126" s="101"/>
      <c r="CE1126" s="101"/>
      <c r="CF1126" s="101"/>
      <c r="CG1126" s="37" t="e">
        <f>VLOOKUP(Table_1[[#This Row],[EAN]],'[1]Planilha1'!$E:$R,13,0)</f>
        <v>#N/A</v>
      </c>
      <c r="CI1126" s="188">
        <f>IF(Table_1[[#This Row],[STATUS MERCADO]]="GO",Table_1[[#This Row],[M. BRUTA TOTAL]],0)</f>
        <v>0</v>
      </c>
      <c r="CJ1126" s="188">
        <f>IF(Table_1[[#This Row],[STATUS MERCADO]]="GO",Table_1[[#This Row],[PV UNIT. REALIZADO]]*Table_1[[#This Row],[QUANTIDADE]],0)</f>
        <v>0</v>
      </c>
    </row>
    <row r="1127" ht="15" hidden="1">
      <c r="A1127" s="7"/>
      <c r="B1127" s="84" t="s">
        <v>79</v>
      </c>
      <c r="C1127" s="75">
        <v>221395</v>
      </c>
      <c r="D1127" s="75">
        <v>18</v>
      </c>
      <c r="E1127" s="85">
        <v>7898937868168</v>
      </c>
      <c r="F1127" s="86" t="s">
        <v>941</v>
      </c>
      <c r="G1127" s="75" t="s">
        <v>17</v>
      </c>
      <c r="H1127" s="75">
        <v>3110</v>
      </c>
      <c r="I1127" s="87" t="s">
        <v>932</v>
      </c>
      <c r="J1127" s="75" t="s">
        <v>609</v>
      </c>
      <c r="K1127" s="88" t="s">
        <v>84</v>
      </c>
      <c r="L1127" s="88">
        <v>1</v>
      </c>
      <c r="M1127" s="88">
        <v>0</v>
      </c>
      <c r="N1127" s="75" t="s">
        <v>85</v>
      </c>
      <c r="O1127" s="105">
        <v>27152731000109</v>
      </c>
      <c r="P1127" s="89"/>
      <c r="Q1127" s="90">
        <f>(17/100+7.6/100+1.65/100)*P1127</f>
        <v>0</v>
      </c>
      <c r="R1127" s="90"/>
      <c r="S1127" s="90"/>
      <c r="T1127" s="90"/>
      <c r="U1127" s="90"/>
      <c r="V1127" s="90">
        <f>+P1127-Q1127+R1127+S1127+T1127+U1127</f>
        <v>0</v>
      </c>
      <c r="W1127" s="91">
        <f>(1.02/100)</f>
        <v>1.02E-2</v>
      </c>
      <c r="X1127" s="91">
        <v>4.8E-3</v>
      </c>
      <c r="Y1127" s="91">
        <v>0.17</v>
      </c>
      <c r="Z1127" s="91">
        <v>1.65E-2</v>
      </c>
      <c r="AA1127" s="91">
        <v>7.6E-2</v>
      </c>
      <c r="AB1127" s="91">
        <f>SUM(W1127:AA1127)</f>
        <v>0.2775</v>
      </c>
      <c r="AC1127" s="75">
        <v>1</v>
      </c>
      <c r="AD1127" s="92">
        <f>IF(AL1127="","",+AC1127*AL1127)</f>
      </c>
      <c r="AE1127" s="93">
        <f>IF(AL1127="","",+AL1127*AB1127)</f>
      </c>
      <c r="AF1127" s="92">
        <f>IF(AL1127="","",+AL1127-AE1127)</f>
      </c>
      <c r="AG1127" s="93">
        <f>+V1127</f>
        <v>0</v>
      </c>
      <c r="AH1127" s="92">
        <f>IF(AF1127="","",+AF1127-AG1127)</f>
      </c>
      <c r="AI1127" s="92">
        <f>IF(AH1127="","",+AH1127*AC1127)</f>
      </c>
      <c r="AJ1127" s="93"/>
      <c r="AK1127" s="94">
        <v>0.33</v>
      </c>
      <c r="AL1127" s="93">
        <f>IF(V1127=0,"",V1127/(1-AB1127-AK1127))</f>
      </c>
      <c r="AM1127" s="95">
        <v>0.33</v>
      </c>
      <c r="AN1127" s="93">
        <f>IF(V1127=0,"",V1127/(1-AB1127-AM1127))</f>
      </c>
      <c r="AO1127" s="96">
        <v>1.2</v>
      </c>
      <c r="AP1127" s="93">
        <f>IF(BD!AJ1127="","",BD!AJ1127*BD!AO1127)</f>
      </c>
      <c r="AQ1127" s="91">
        <f>BD!AM1127/BD!AK1127-1</f>
        <v>0</v>
      </c>
      <c r="AR1127" s="91">
        <f>IF(BD!AN1127="","",IF(BD!AJ1127="","",BD!AN1127/BD!AJ1127-1))</f>
      </c>
      <c r="AS1127" s="91">
        <f>IF(BD!AN1127="","",IF(BD!AN1127&lt;BD!AL1127,"ABAIXO DA META","DENTRO DA META"))</f>
      </c>
      <c r="AT1127" s="91" t="str">
        <f>IF(BD!AJ1127="","EM ANÁLISE",IF(BD!AP1127&gt;=BD!AN1127,"GO", "NO GO"))</f>
        <v>EM ANÁLISE</v>
      </c>
      <c r="AU1127" s="97">
        <f>IF(AN1127="","",+BD!$AN1127-AJ1127)</f>
      </c>
      <c r="AV1127" s="98"/>
      <c r="AW1127" s="90">
        <f>BD!P1127*BD!AC1127</f>
        <v>0</v>
      </c>
      <c r="AX1127" s="90">
        <f>BD!V1127*BD!AC1127</f>
        <v>0</v>
      </c>
      <c r="AY1127" s="90">
        <f>IF(BD!AN1127="","",BD!AN1127*BD!AC1127)</f>
      </c>
      <c r="AZ1127" s="75" t="s">
        <v>123</v>
      </c>
      <c r="BA1127" s="75"/>
      <c r="BB1127" s="75"/>
      <c r="BC1127" s="75"/>
      <c r="BD1127" s="104"/>
      <c r="BE1127" s="104"/>
      <c r="BF1127" s="101"/>
      <c r="BG1127" s="101"/>
      <c r="BH1127" s="101"/>
      <c r="BI1127" s="101"/>
      <c r="BJ1127" s="101"/>
      <c r="BK1127" s="101"/>
      <c r="BL1127" s="101"/>
      <c r="BM1127" s="101"/>
      <c r="BN1127" s="101"/>
      <c r="BO1127" s="103"/>
      <c r="BP1127" s="101"/>
      <c r="BQ1127" s="101"/>
      <c r="BR1127" s="101"/>
      <c r="BS1127" s="101"/>
      <c r="BT1127" s="101"/>
      <c r="BU1127" s="101"/>
      <c r="BV1127" s="101"/>
      <c r="BW1127" s="101"/>
      <c r="BX1127" s="101"/>
      <c r="BY1127" s="101"/>
      <c r="BZ1127" s="101"/>
      <c r="CA1127" s="101"/>
      <c r="CB1127" s="101"/>
      <c r="CC1127" s="101"/>
      <c r="CD1127" s="101"/>
      <c r="CE1127" s="101"/>
      <c r="CF1127" s="101"/>
      <c r="CG1127" s="37" t="e">
        <f>VLOOKUP(Table_1[[#This Row],[EAN]],'[1]Planilha1'!$E:$R,13,0)</f>
        <v>#N/A</v>
      </c>
      <c r="CI1127" s="188">
        <f>IF(Table_1[[#This Row],[STATUS MERCADO]]="GO",Table_1[[#This Row],[M. BRUTA TOTAL]],0)</f>
        <v>0</v>
      </c>
      <c r="CJ1127" s="188">
        <f>IF(Table_1[[#This Row],[STATUS MERCADO]]="GO",Table_1[[#This Row],[PV UNIT. REALIZADO]]*Table_1[[#This Row],[QUANTIDADE]],0)</f>
        <v>0</v>
      </c>
    </row>
    <row r="1128" ht="15" hidden="1">
      <c r="A1128" s="7"/>
      <c r="B1128" s="84" t="s">
        <v>79</v>
      </c>
      <c r="C1128" s="75">
        <v>221396</v>
      </c>
      <c r="D1128" s="75">
        <v>23</v>
      </c>
      <c r="E1128" s="85">
        <v>7898937868311</v>
      </c>
      <c r="F1128" s="86" t="s">
        <v>942</v>
      </c>
      <c r="G1128" s="75" t="s">
        <v>17</v>
      </c>
      <c r="H1128" s="75">
        <v>3110</v>
      </c>
      <c r="I1128" s="87" t="s">
        <v>932</v>
      </c>
      <c r="J1128" s="75" t="s">
        <v>609</v>
      </c>
      <c r="K1128" s="88" t="s">
        <v>84</v>
      </c>
      <c r="L1128" s="88">
        <v>1</v>
      </c>
      <c r="M1128" s="88">
        <v>0</v>
      </c>
      <c r="N1128" s="75" t="s">
        <v>85</v>
      </c>
      <c r="O1128" s="105">
        <v>27152731000109</v>
      </c>
      <c r="P1128" s="89"/>
      <c r="Q1128" s="90">
        <f>(17/100+7.6/100+1.65/100)*P1128</f>
        <v>0</v>
      </c>
      <c r="R1128" s="90"/>
      <c r="S1128" s="90"/>
      <c r="T1128" s="90"/>
      <c r="U1128" s="90"/>
      <c r="V1128" s="90">
        <f>+P1128-Q1128+R1128+S1128+T1128+U1128</f>
        <v>0</v>
      </c>
      <c r="W1128" s="91">
        <f>(1.02/100)</f>
        <v>1.02E-2</v>
      </c>
      <c r="X1128" s="91">
        <v>4.8E-3</v>
      </c>
      <c r="Y1128" s="91">
        <v>0.17</v>
      </c>
      <c r="Z1128" s="91">
        <v>1.65E-2</v>
      </c>
      <c r="AA1128" s="91">
        <v>7.6E-2</v>
      </c>
      <c r="AB1128" s="91">
        <f>SUM(W1128:AA1128)</f>
        <v>0.2775</v>
      </c>
      <c r="AC1128" s="75">
        <v>1</v>
      </c>
      <c r="AD1128" s="92">
        <f>IF(AL1128="","",+AC1128*AL1128)</f>
      </c>
      <c r="AE1128" s="93">
        <f>IF(AL1128="","",+AL1128*AB1128)</f>
      </c>
      <c r="AF1128" s="92">
        <f>IF(AL1128="","",+AL1128-AE1128)</f>
      </c>
      <c r="AG1128" s="93">
        <f>+V1128</f>
        <v>0</v>
      </c>
      <c r="AH1128" s="92">
        <f>IF(AF1128="","",+AF1128-AG1128)</f>
      </c>
      <c r="AI1128" s="92">
        <f>IF(AH1128="","",+AH1128*AC1128)</f>
      </c>
      <c r="AJ1128" s="93"/>
      <c r="AK1128" s="94">
        <v>0.33</v>
      </c>
      <c r="AL1128" s="93">
        <f>IF(V1128=0,"",V1128/(1-AB1128-AK1128))</f>
      </c>
      <c r="AM1128" s="95">
        <v>0.33</v>
      </c>
      <c r="AN1128" s="93">
        <f>IF(V1128=0,"",V1128/(1-AB1128-AM1128))</f>
      </c>
      <c r="AO1128" s="96">
        <v>1.2</v>
      </c>
      <c r="AP1128" s="93">
        <f>IF(BD!AJ1128="","",BD!AJ1128*BD!AO1128)</f>
      </c>
      <c r="AQ1128" s="91">
        <f>BD!AM1128/BD!AK1128-1</f>
        <v>0</v>
      </c>
      <c r="AR1128" s="91">
        <f>IF(BD!AN1128="","",IF(BD!AJ1128="","",BD!AN1128/BD!AJ1128-1))</f>
      </c>
      <c r="AS1128" s="91">
        <f>IF(BD!AN1128="","",IF(BD!AN1128&lt;BD!AL1128,"ABAIXO DA META","DENTRO DA META"))</f>
      </c>
      <c r="AT1128" s="91" t="str">
        <f>IF(BD!AJ1128="","EM ANÁLISE",IF(BD!AP1128&gt;=BD!AN1128,"GO", "NO GO"))</f>
        <v>EM ANÁLISE</v>
      </c>
      <c r="AU1128" s="97">
        <f>IF(AN1128="","",+BD!$AN1128-AJ1128)</f>
      </c>
      <c r="AV1128" s="98"/>
      <c r="AW1128" s="90">
        <f>BD!P1128*BD!AC1128</f>
        <v>0</v>
      </c>
      <c r="AX1128" s="90">
        <f>BD!V1128*BD!AC1128</f>
        <v>0</v>
      </c>
      <c r="AY1128" s="90">
        <f>IF(BD!AN1128="","",BD!AN1128*BD!AC1128)</f>
      </c>
      <c r="AZ1128" s="75" t="s">
        <v>123</v>
      </c>
      <c r="BA1128" s="75"/>
      <c r="BB1128" s="75"/>
      <c r="BC1128" s="75"/>
      <c r="BD1128" s="104"/>
      <c r="BE1128" s="104"/>
      <c r="BF1128" s="101"/>
      <c r="BG1128" s="101"/>
      <c r="BH1128" s="101"/>
      <c r="BI1128" s="101"/>
      <c r="BJ1128" s="101"/>
      <c r="BK1128" s="101"/>
      <c r="BL1128" s="101"/>
      <c r="BM1128" s="101"/>
      <c r="BN1128" s="101"/>
      <c r="BO1128" s="103"/>
      <c r="BP1128" s="101"/>
      <c r="BQ1128" s="101"/>
      <c r="BR1128" s="101"/>
      <c r="BS1128" s="101"/>
      <c r="BT1128" s="101"/>
      <c r="BU1128" s="101"/>
      <c r="BV1128" s="101"/>
      <c r="BW1128" s="101"/>
      <c r="BX1128" s="101"/>
      <c r="BY1128" s="101"/>
      <c r="BZ1128" s="101"/>
      <c r="CA1128" s="101"/>
      <c r="CB1128" s="101"/>
      <c r="CC1128" s="101"/>
      <c r="CD1128" s="101"/>
      <c r="CE1128" s="101"/>
      <c r="CF1128" s="101"/>
      <c r="CG1128" s="37" t="e">
        <f>VLOOKUP(Table_1[[#This Row],[EAN]],'[1]Planilha1'!$E:$R,13,0)</f>
        <v>#N/A</v>
      </c>
      <c r="CI1128" s="188">
        <f>IF(Table_1[[#This Row],[STATUS MERCADO]]="GO",Table_1[[#This Row],[M. BRUTA TOTAL]],0)</f>
        <v>0</v>
      </c>
      <c r="CJ1128" s="188">
        <f>IF(Table_1[[#This Row],[STATUS MERCADO]]="GO",Table_1[[#This Row],[PV UNIT. REALIZADO]]*Table_1[[#This Row],[QUANTIDADE]],0)</f>
        <v>0</v>
      </c>
    </row>
    <row r="1129" ht="15" hidden="1">
      <c r="A1129" s="7"/>
      <c r="B1129" s="84" t="s">
        <v>79</v>
      </c>
      <c r="C1129" s="75">
        <v>221397</v>
      </c>
      <c r="D1129" s="75">
        <v>20</v>
      </c>
      <c r="E1129" s="85">
        <v>7898937868182</v>
      </c>
      <c r="F1129" s="86" t="s">
        <v>943</v>
      </c>
      <c r="G1129" s="75" t="s">
        <v>17</v>
      </c>
      <c r="H1129" s="75">
        <v>3110</v>
      </c>
      <c r="I1129" s="87" t="s">
        <v>932</v>
      </c>
      <c r="J1129" s="75" t="s">
        <v>609</v>
      </c>
      <c r="K1129" s="88" t="s">
        <v>84</v>
      </c>
      <c r="L1129" s="88">
        <v>1</v>
      </c>
      <c r="M1129" s="88">
        <v>0</v>
      </c>
      <c r="N1129" s="75" t="s">
        <v>85</v>
      </c>
      <c r="O1129" s="105">
        <v>27152731000109</v>
      </c>
      <c r="P1129" s="89"/>
      <c r="Q1129" s="90">
        <f>(17/100+7.6/100+1.65/100)*P1129</f>
        <v>0</v>
      </c>
      <c r="R1129" s="90"/>
      <c r="S1129" s="90"/>
      <c r="T1129" s="90"/>
      <c r="U1129" s="90"/>
      <c r="V1129" s="90">
        <f>+P1129-Q1129+R1129+S1129+T1129+U1129</f>
        <v>0</v>
      </c>
      <c r="W1129" s="91">
        <f>(1.02/100)</f>
        <v>1.02E-2</v>
      </c>
      <c r="X1129" s="91">
        <v>4.8E-3</v>
      </c>
      <c r="Y1129" s="91">
        <v>0.17</v>
      </c>
      <c r="Z1129" s="91">
        <v>1.65E-2</v>
      </c>
      <c r="AA1129" s="91">
        <v>7.6E-2</v>
      </c>
      <c r="AB1129" s="91">
        <f>SUM(W1129:AA1129)</f>
        <v>0.2775</v>
      </c>
      <c r="AC1129" s="75">
        <v>1</v>
      </c>
      <c r="AD1129" s="92">
        <f>IF(AL1129="","",+AC1129*AL1129)</f>
      </c>
      <c r="AE1129" s="93">
        <f>IF(AL1129="","",+AL1129*AB1129)</f>
      </c>
      <c r="AF1129" s="92">
        <f>IF(AL1129="","",+AL1129-AE1129)</f>
      </c>
      <c r="AG1129" s="93">
        <f>+V1129</f>
        <v>0</v>
      </c>
      <c r="AH1129" s="92">
        <f>IF(AF1129="","",+AF1129-AG1129)</f>
      </c>
      <c r="AI1129" s="92">
        <f>IF(AH1129="","",+AH1129*AC1129)</f>
      </c>
      <c r="AJ1129" s="93"/>
      <c r="AK1129" s="94">
        <v>0.33</v>
      </c>
      <c r="AL1129" s="93">
        <f>IF(V1129=0,"",V1129/(1-AB1129-AK1129))</f>
      </c>
      <c r="AM1129" s="95">
        <v>0.33</v>
      </c>
      <c r="AN1129" s="93">
        <f>IF(V1129=0,"",V1129/(1-AB1129-AM1129))</f>
      </c>
      <c r="AO1129" s="96">
        <v>1.2</v>
      </c>
      <c r="AP1129" s="93">
        <f>IF(BD!AJ1129="","",BD!AJ1129*BD!AO1129)</f>
      </c>
      <c r="AQ1129" s="91">
        <f>BD!AM1129/BD!AK1129-1</f>
        <v>0</v>
      </c>
      <c r="AR1129" s="91">
        <f>IF(BD!AN1129="","",IF(BD!AJ1129="","",BD!AN1129/BD!AJ1129-1))</f>
      </c>
      <c r="AS1129" s="91">
        <f>IF(BD!AN1129="","",IF(BD!AN1129&lt;BD!AL1129,"ABAIXO DA META","DENTRO DA META"))</f>
      </c>
      <c r="AT1129" s="91" t="str">
        <f>IF(BD!AJ1129="","EM ANÁLISE",IF(BD!AP1129&gt;=BD!AN1129,"GO", "NO GO"))</f>
        <v>EM ANÁLISE</v>
      </c>
      <c r="AU1129" s="97">
        <f>IF(AN1129="","",+BD!$AN1129-AJ1129)</f>
      </c>
      <c r="AV1129" s="98"/>
      <c r="AW1129" s="90">
        <f>BD!P1129*BD!AC1129</f>
        <v>0</v>
      </c>
      <c r="AX1129" s="90">
        <f>BD!V1129*BD!AC1129</f>
        <v>0</v>
      </c>
      <c r="AY1129" s="90">
        <f>IF(BD!AN1129="","",BD!AN1129*BD!AC1129)</f>
      </c>
      <c r="AZ1129" s="75" t="s">
        <v>123</v>
      </c>
      <c r="BA1129" s="75"/>
      <c r="BB1129" s="75"/>
      <c r="BC1129" s="75"/>
      <c r="BD1129" s="104"/>
      <c r="BE1129" s="104"/>
      <c r="BF1129" s="101"/>
      <c r="BG1129" s="101"/>
      <c r="BH1129" s="101"/>
      <c r="BI1129" s="101"/>
      <c r="BJ1129" s="101"/>
      <c r="BK1129" s="101"/>
      <c r="BL1129" s="101"/>
      <c r="BM1129" s="101"/>
      <c r="BN1129" s="101"/>
      <c r="BO1129" s="103"/>
      <c r="BP1129" s="101"/>
      <c r="BQ1129" s="101"/>
      <c r="BR1129" s="101"/>
      <c r="BS1129" s="101"/>
      <c r="BT1129" s="101"/>
      <c r="BU1129" s="101"/>
      <c r="BV1129" s="101"/>
      <c r="BW1129" s="101"/>
      <c r="BX1129" s="101"/>
      <c r="BY1129" s="101"/>
      <c r="BZ1129" s="101"/>
      <c r="CA1129" s="101"/>
      <c r="CB1129" s="101"/>
      <c r="CC1129" s="101"/>
      <c r="CD1129" s="101"/>
      <c r="CE1129" s="101"/>
      <c r="CF1129" s="101"/>
      <c r="CG1129" s="37" t="e">
        <f>VLOOKUP(Table_1[[#This Row],[EAN]],'[1]Planilha1'!$E:$R,13,0)</f>
        <v>#N/A</v>
      </c>
      <c r="CI1129" s="188">
        <f>IF(Table_1[[#This Row],[STATUS MERCADO]]="GO",Table_1[[#This Row],[M. BRUTA TOTAL]],0)</f>
        <v>0</v>
      </c>
      <c r="CJ1129" s="188">
        <f>IF(Table_1[[#This Row],[STATUS MERCADO]]="GO",Table_1[[#This Row],[PV UNIT. REALIZADO]]*Table_1[[#This Row],[QUANTIDADE]],0)</f>
        <v>0</v>
      </c>
    </row>
    <row r="1130" ht="15" hidden="1">
      <c r="A1130" s="7"/>
      <c r="B1130" s="84" t="s">
        <v>79</v>
      </c>
      <c r="C1130" s="75">
        <v>221398</v>
      </c>
      <c r="D1130" s="75">
        <v>4115</v>
      </c>
      <c r="E1130" s="85">
        <v>7898645220470</v>
      </c>
      <c r="F1130" s="86" t="s">
        <v>944</v>
      </c>
      <c r="G1130" s="75" t="s">
        <v>24</v>
      </c>
      <c r="H1130" s="75">
        <v>580</v>
      </c>
      <c r="I1130" s="87" t="s">
        <v>280</v>
      </c>
      <c r="J1130" s="75" t="s">
        <v>289</v>
      </c>
      <c r="K1130" s="88" t="s">
        <v>84</v>
      </c>
      <c r="L1130" s="88">
        <v>24</v>
      </c>
      <c r="M1130" s="88">
        <v>0</v>
      </c>
      <c r="N1130" s="75" t="s">
        <v>85</v>
      </c>
      <c r="O1130" s="75" t="s">
        <v>114</v>
      </c>
      <c r="P1130" s="89"/>
      <c r="Q1130" s="90">
        <f>(17/100+7.6/100+1.65/100)*P1130</f>
        <v>0</v>
      </c>
      <c r="R1130" s="90"/>
      <c r="S1130" s="90"/>
      <c r="T1130" s="90"/>
      <c r="U1130" s="90"/>
      <c r="V1130" s="90">
        <f>+P1130-Q1130+R1130+S1130+T1130+U1130</f>
        <v>0</v>
      </c>
      <c r="W1130" s="91">
        <f>(1.02/100)</f>
        <v>1.02E-2</v>
      </c>
      <c r="X1130" s="91">
        <v>4.8E-3</v>
      </c>
      <c r="Y1130" s="91">
        <v>0.17</v>
      </c>
      <c r="Z1130" s="91">
        <v>1.65E-2</v>
      </c>
      <c r="AA1130" s="91">
        <v>7.6E-2</v>
      </c>
      <c r="AB1130" s="91">
        <f>SUM(W1130:AA1130)</f>
        <v>0.2775</v>
      </c>
      <c r="AC1130" s="75">
        <v>24</v>
      </c>
      <c r="AD1130" s="92">
        <f>IF(AL1130="","",+AC1130*AL1130)</f>
      </c>
      <c r="AE1130" s="93">
        <f>IF(AL1130="","",+AL1130*AB1130)</f>
      </c>
      <c r="AF1130" s="92">
        <f>IF(AL1130="","",+AL1130-AE1130)</f>
      </c>
      <c r="AG1130" s="93">
        <f>+V1130</f>
        <v>0</v>
      </c>
      <c r="AH1130" s="92">
        <f>IF(AF1130="","",+AF1130-AG1130)</f>
      </c>
      <c r="AI1130" s="92">
        <f>IF(AH1130="","",+AH1130*AC1130)</f>
      </c>
      <c r="AJ1130" s="93"/>
      <c r="AK1130" s="94">
        <v>0.33</v>
      </c>
      <c r="AL1130" s="93">
        <f>IF(V1130=0,"",V1130/(1-AB1130-AK1130))</f>
      </c>
      <c r="AM1130" s="95">
        <v>0.33</v>
      </c>
      <c r="AN1130" s="93">
        <f>IF(V1130=0,"",V1130/(1-AB1130-AM1130))</f>
      </c>
      <c r="AO1130" s="96">
        <v>1.2</v>
      </c>
      <c r="AP1130" s="93">
        <f>IF(BD!AJ1130="","",BD!AJ1130*BD!AO1130)</f>
      </c>
      <c r="AQ1130" s="91">
        <f>BD!AM1130/BD!AK1130-1</f>
        <v>0</v>
      </c>
      <c r="AR1130" s="91">
        <f>IF(BD!AN1130="","",IF(BD!AJ1130="","",BD!AN1130/BD!AJ1130-1))</f>
      </c>
      <c r="AS1130" s="91">
        <f>IF(BD!AN1130="","",IF(BD!AN1130&lt;BD!AL1130,"ABAIXO DA META","DENTRO DA META"))</f>
      </c>
      <c r="AT1130" s="91" t="str">
        <f>IF(BD!AJ1130="","EM ANÁLISE",IF(BD!AP1130&gt;=BD!AN1130,"GO", "NO GO"))</f>
        <v>EM ANÁLISE</v>
      </c>
      <c r="AU1130" s="97">
        <f>IF(AN1130="","",+BD!$AN1130-AJ1130)</f>
      </c>
      <c r="AV1130" s="98"/>
      <c r="AW1130" s="90">
        <f>BD!P1130*BD!AC1130</f>
        <v>0</v>
      </c>
      <c r="AX1130" s="90">
        <f>BD!V1130*BD!AC1130</f>
        <v>0</v>
      </c>
      <c r="AY1130" s="90">
        <f>IF(BD!AN1130="","",BD!AN1130*BD!AC1130)</f>
      </c>
      <c r="AZ1130" s="75" t="s">
        <v>123</v>
      </c>
      <c r="BA1130" s="75" t="s">
        <v>115</v>
      </c>
      <c r="BB1130" s="75">
        <v>1</v>
      </c>
      <c r="BC1130" s="75" t="s">
        <v>116</v>
      </c>
      <c r="BD1130" s="104"/>
      <c r="BE1130" s="104"/>
      <c r="BF1130" s="101"/>
      <c r="BG1130" s="101"/>
      <c r="BH1130" s="101"/>
      <c r="BI1130" s="101"/>
      <c r="BJ1130" s="101"/>
      <c r="BK1130" s="101"/>
      <c r="BL1130" s="101"/>
      <c r="BM1130" s="101"/>
      <c r="BN1130" s="101"/>
      <c r="BO1130" s="103"/>
      <c r="BP1130" s="101"/>
      <c r="BQ1130" s="101"/>
      <c r="BR1130" s="101"/>
      <c r="BS1130" s="101"/>
      <c r="BT1130" s="101"/>
      <c r="BU1130" s="101"/>
      <c r="BV1130" s="101"/>
      <c r="BW1130" s="101"/>
      <c r="BX1130" s="101"/>
      <c r="BY1130" s="101"/>
      <c r="BZ1130" s="101"/>
      <c r="CA1130" s="101"/>
      <c r="CB1130" s="101"/>
      <c r="CC1130" s="101"/>
      <c r="CD1130" s="101"/>
      <c r="CE1130" s="101"/>
      <c r="CF1130" s="101"/>
      <c r="CG1130" s="37" t="e">
        <f>VLOOKUP(Table_1[[#This Row],[EAN]],'[1]Planilha1'!$E:$R,13,0)</f>
        <v>#N/A</v>
      </c>
      <c r="CI1130" s="188">
        <f>IF(Table_1[[#This Row],[STATUS MERCADO]]="GO",Table_1[[#This Row],[M. BRUTA TOTAL]],0)</f>
        <v>0</v>
      </c>
      <c r="CJ1130" s="188">
        <f>IF(Table_1[[#This Row],[STATUS MERCADO]]="GO",Table_1[[#This Row],[PV UNIT. REALIZADO]]*Table_1[[#This Row],[QUANTIDADE]],0)</f>
        <v>0</v>
      </c>
    </row>
    <row r="1131" ht="15" hidden="1">
      <c r="A1131" s="7"/>
      <c r="B1131" s="84" t="s">
        <v>79</v>
      </c>
      <c r="C1131" s="75">
        <v>221405</v>
      </c>
      <c r="D1131" s="75">
        <v>706973</v>
      </c>
      <c r="E1131" s="85">
        <v>7894904706976</v>
      </c>
      <c r="F1131" s="86" t="s">
        <v>950</v>
      </c>
      <c r="G1131" s="75" t="s">
        <v>17</v>
      </c>
      <c r="H1131" s="75">
        <v>3180</v>
      </c>
      <c r="I1131" s="87" t="s">
        <v>946</v>
      </c>
      <c r="J1131" s="75" t="s">
        <v>395</v>
      </c>
      <c r="K1131" s="88" t="s">
        <v>202</v>
      </c>
      <c r="L1131" s="88">
        <v>6</v>
      </c>
      <c r="M1131" s="88">
        <v>4</v>
      </c>
      <c r="N1131" s="75" t="s">
        <v>85</v>
      </c>
      <c r="O1131" s="75" t="s">
        <v>155</v>
      </c>
      <c r="P1131" s="89"/>
      <c r="Q1131" s="90">
        <f>(17/100+7.6/100+1.65/100)*P1131</f>
        <v>0</v>
      </c>
      <c r="R1131" s="90"/>
      <c r="S1131" s="90"/>
      <c r="T1131" s="90"/>
      <c r="U1131" s="90"/>
      <c r="V1131" s="90">
        <f>+P1131-Q1131+R1131+S1131+T1131+U1131</f>
        <v>0</v>
      </c>
      <c r="W1131" s="91">
        <f>(1.02/100)</f>
        <v>1.02E-2</v>
      </c>
      <c r="X1131" s="91">
        <v>4.8E-3</v>
      </c>
      <c r="Y1131" s="91">
        <v>0.17</v>
      </c>
      <c r="Z1131" s="91">
        <v>1.65E-2</v>
      </c>
      <c r="AA1131" s="91">
        <v>7.6E-2</v>
      </c>
      <c r="AB1131" s="91">
        <f>SUM(W1131:AA1131)</f>
        <v>0.2775</v>
      </c>
      <c r="AC1131" s="75">
        <v>6</v>
      </c>
      <c r="AD1131" s="92">
        <f>IF(AL1131="","",+AC1131*AL1131)</f>
      </c>
      <c r="AE1131" s="93">
        <f>IF(AL1131="","",+AL1131*AB1131)</f>
      </c>
      <c r="AF1131" s="92">
        <f>IF(AL1131="","",+AL1131-AE1131)</f>
      </c>
      <c r="AG1131" s="93">
        <f>+V1131</f>
        <v>0</v>
      </c>
      <c r="AH1131" s="92">
        <f>IF(AF1131="","",+AF1131-AG1131)</f>
      </c>
      <c r="AI1131" s="92">
        <f>IF(AH1131="","",+AH1131*AC1131)</f>
      </c>
      <c r="AJ1131" s="93"/>
      <c r="AK1131" s="94">
        <v>0.33</v>
      </c>
      <c r="AL1131" s="93">
        <f>IF(V1131=0,"",V1131/(1-AB1131-AK1131))</f>
      </c>
      <c r="AM1131" s="95">
        <v>0.33</v>
      </c>
      <c r="AN1131" s="93">
        <f>IF(V1131=0,"",V1131/(1-AB1131-AM1131))</f>
      </c>
      <c r="AO1131" s="96">
        <v>1.2</v>
      </c>
      <c r="AP1131" s="93">
        <f>IF(BD!AJ1131="","",BD!AJ1131*BD!AO1131)</f>
      </c>
      <c r="AQ1131" s="91">
        <f>BD!AM1131/BD!AK1131-1</f>
        <v>0</v>
      </c>
      <c r="AR1131" s="91">
        <f>IF(BD!AN1131="","",IF(BD!AJ1131="","",BD!AN1131/BD!AJ1131-1))</f>
      </c>
      <c r="AS1131" s="91">
        <f>IF(BD!AN1131="","",IF(BD!AN1131&lt;BD!AL1131,"ABAIXO DA META","DENTRO DA META"))</f>
      </c>
      <c r="AT1131" s="91" t="str">
        <f>IF(BD!AJ1131="","EM ANÁLISE",IF(BD!AP1131&gt;=BD!AN1131,"GO", "NO GO"))</f>
        <v>EM ANÁLISE</v>
      </c>
      <c r="AU1131" s="97">
        <f>IF(AN1131="","",+BD!$AN1131-AJ1131)</f>
      </c>
      <c r="AV1131" s="98"/>
      <c r="AW1131" s="90">
        <f>BD!P1131*BD!AC1131</f>
        <v>0</v>
      </c>
      <c r="AX1131" s="90">
        <f>BD!V1131*BD!AC1131</f>
        <v>0</v>
      </c>
      <c r="AY1131" s="90">
        <f>IF(BD!AN1131="","",BD!AN1131*BD!AC1131)</f>
      </c>
      <c r="AZ1131" s="75" t="s">
        <v>123</v>
      </c>
      <c r="BA1131" s="75"/>
      <c r="BB1131" s="75"/>
      <c r="BC1131" s="75"/>
      <c r="BD1131" s="104"/>
      <c r="BE1131" s="104"/>
      <c r="BF1131" s="101"/>
      <c r="BG1131" s="101"/>
      <c r="BH1131" s="101"/>
      <c r="BI1131" s="101"/>
      <c r="BJ1131" s="101"/>
      <c r="BK1131" s="101"/>
      <c r="BL1131" s="101"/>
      <c r="BM1131" s="101"/>
      <c r="BN1131" s="101"/>
      <c r="BO1131" s="103"/>
      <c r="BP1131" s="101"/>
      <c r="BQ1131" s="101"/>
      <c r="BR1131" s="101"/>
      <c r="BS1131" s="101"/>
      <c r="BT1131" s="101"/>
      <c r="BU1131" s="101"/>
      <c r="BV1131" s="101"/>
      <c r="BW1131" s="101"/>
      <c r="BX1131" s="101"/>
      <c r="BY1131" s="101"/>
      <c r="BZ1131" s="101"/>
      <c r="CA1131" s="101"/>
      <c r="CB1131" s="101"/>
      <c r="CC1131" s="101"/>
      <c r="CD1131" s="101"/>
      <c r="CE1131" s="101"/>
      <c r="CF1131" s="101"/>
      <c r="CG1131" s="37" t="e">
        <f>VLOOKUP(Table_1[[#This Row],[EAN]],'[1]Planilha1'!$E:$R,13,0)</f>
        <v>#N/A</v>
      </c>
      <c r="CI1131" s="188">
        <f>IF(Table_1[[#This Row],[STATUS MERCADO]]="GO",Table_1[[#This Row],[M. BRUTA TOTAL]],0)</f>
        <v>0</v>
      </c>
      <c r="CJ1131" s="188">
        <f>IF(Table_1[[#This Row],[STATUS MERCADO]]="GO",Table_1[[#This Row],[PV UNIT. REALIZADO]]*Table_1[[#This Row],[QUANTIDADE]],0)</f>
        <v>0</v>
      </c>
    </row>
    <row r="1132" ht="15" hidden="1">
      <c r="A1132" s="7"/>
      <c r="B1132" s="84" t="s">
        <v>79</v>
      </c>
      <c r="C1132" s="75">
        <v>221408</v>
      </c>
      <c r="D1132" s="75">
        <v>171010</v>
      </c>
      <c r="E1132" s="85">
        <v>7896336011437</v>
      </c>
      <c r="F1132" s="86" t="s">
        <v>953</v>
      </c>
      <c r="G1132" s="75" t="s">
        <v>23</v>
      </c>
      <c r="H1132" s="75">
        <v>3190</v>
      </c>
      <c r="I1132" s="87" t="s">
        <v>954</v>
      </c>
      <c r="J1132" s="75" t="s">
        <v>715</v>
      </c>
      <c r="K1132" s="88" t="s">
        <v>84</v>
      </c>
      <c r="L1132" s="88">
        <v>20</v>
      </c>
      <c r="M1132" s="88">
        <v>4</v>
      </c>
      <c r="N1132" s="75" t="s">
        <v>85</v>
      </c>
      <c r="O1132" s="75" t="s">
        <v>159</v>
      </c>
      <c r="P1132" s="89"/>
      <c r="Q1132" s="90">
        <f>(17/100+7.6/100+1.65/100)*P1132</f>
        <v>0</v>
      </c>
      <c r="R1132" s="90"/>
      <c r="S1132" s="90"/>
      <c r="T1132" s="90"/>
      <c r="U1132" s="90"/>
      <c r="V1132" s="90">
        <f>+P1132-Q1132+R1132+S1132+T1132+U1132</f>
        <v>0</v>
      </c>
      <c r="W1132" s="91">
        <f>(1.02/100)</f>
        <v>1.02E-2</v>
      </c>
      <c r="X1132" s="91">
        <v>4.8E-3</v>
      </c>
      <c r="Y1132" s="91">
        <v>0.17</v>
      </c>
      <c r="Z1132" s="91">
        <v>1.65E-2</v>
      </c>
      <c r="AA1132" s="91">
        <v>7.6E-2</v>
      </c>
      <c r="AB1132" s="91">
        <f>SUM(W1132:AA1132)</f>
        <v>0.2775</v>
      </c>
      <c r="AC1132" s="75">
        <v>20</v>
      </c>
      <c r="AD1132" s="92">
        <f>IF(AL1132="","",+AC1132*AL1132)</f>
      </c>
      <c r="AE1132" s="93">
        <f>IF(AL1132="","",+AL1132*AB1132)</f>
      </c>
      <c r="AF1132" s="92">
        <f>IF(AL1132="","",+AL1132-AE1132)</f>
      </c>
      <c r="AG1132" s="93">
        <f>+V1132</f>
        <v>0</v>
      </c>
      <c r="AH1132" s="92">
        <f>IF(AF1132="","",+AF1132-AG1132)</f>
      </c>
      <c r="AI1132" s="92">
        <f>IF(AH1132="","",+AH1132*AC1132)</f>
      </c>
      <c r="AJ1132" s="93"/>
      <c r="AK1132" s="94">
        <v>0.33</v>
      </c>
      <c r="AL1132" s="93">
        <f>IF(V1132=0,"",V1132/(1-AB1132-AK1132))</f>
      </c>
      <c r="AM1132" s="95">
        <v>0.33</v>
      </c>
      <c r="AN1132" s="93">
        <f>IF(V1132=0,"",V1132/(1-AB1132-AM1132))</f>
      </c>
      <c r="AO1132" s="96">
        <v>1.2</v>
      </c>
      <c r="AP1132" s="93">
        <f>IF(BD!AJ1132="","",BD!AJ1132*BD!AO1132)</f>
      </c>
      <c r="AQ1132" s="91">
        <f>BD!AM1132/BD!AK1132-1</f>
        <v>0</v>
      </c>
      <c r="AR1132" s="91">
        <f>IF(BD!AN1132="","",IF(BD!AJ1132="","",BD!AN1132/BD!AJ1132-1))</f>
      </c>
      <c r="AS1132" s="91">
        <f>IF(BD!AN1132="","",IF(BD!AN1132&lt;BD!AL1132,"ABAIXO DA META","DENTRO DA META"))</f>
      </c>
      <c r="AT1132" s="91" t="str">
        <f>IF(BD!AJ1132="","EM ANÁLISE",IF(BD!AP1132&gt;=BD!AN1132,"GO", "NO GO"))</f>
        <v>EM ANÁLISE</v>
      </c>
      <c r="AU1132" s="97">
        <f>IF(AN1132="","",+BD!$AN1132-AJ1132)</f>
      </c>
      <c r="AV1132" s="98"/>
      <c r="AW1132" s="90">
        <f>BD!P1132*BD!AC1132</f>
        <v>0</v>
      </c>
      <c r="AX1132" s="90">
        <f>BD!V1132*BD!AC1132</f>
        <v>0</v>
      </c>
      <c r="AY1132" s="90">
        <f>IF(BD!AN1132="","",BD!AN1132*BD!AC1132)</f>
      </c>
      <c r="AZ1132" s="75" t="s">
        <v>123</v>
      </c>
      <c r="BA1132" s="75"/>
      <c r="BB1132" s="75"/>
      <c r="BC1132" s="75"/>
      <c r="BD1132" s="104"/>
      <c r="BE1132" s="104"/>
      <c r="BF1132" s="101"/>
      <c r="BG1132" s="101"/>
      <c r="BH1132" s="101"/>
      <c r="BI1132" s="101"/>
      <c r="BJ1132" s="101"/>
      <c r="BK1132" s="101"/>
      <c r="BL1132" s="101"/>
      <c r="BM1132" s="101"/>
      <c r="BN1132" s="101"/>
      <c r="BO1132" s="103"/>
      <c r="BP1132" s="101"/>
      <c r="BQ1132" s="101"/>
      <c r="BR1132" s="101"/>
      <c r="BS1132" s="101"/>
      <c r="BT1132" s="101"/>
      <c r="BU1132" s="101"/>
      <c r="BV1132" s="101"/>
      <c r="BW1132" s="101"/>
      <c r="BX1132" s="101"/>
      <c r="BY1132" s="101"/>
      <c r="BZ1132" s="101"/>
      <c r="CA1132" s="101"/>
      <c r="CB1132" s="101"/>
      <c r="CC1132" s="101"/>
      <c r="CD1132" s="101"/>
      <c r="CE1132" s="101"/>
      <c r="CF1132" s="101"/>
      <c r="CG1132" s="37" t="e">
        <f>VLOOKUP(Table_1[[#This Row],[EAN]],'[1]Planilha1'!$E:$R,13,0)</f>
        <v>#N/A</v>
      </c>
      <c r="CI1132" s="188">
        <f>IF(Table_1[[#This Row],[STATUS MERCADO]]="GO",Table_1[[#This Row],[M. BRUTA TOTAL]],0)</f>
        <v>0</v>
      </c>
      <c r="CJ1132" s="188">
        <f>IF(Table_1[[#This Row],[STATUS MERCADO]]="GO",Table_1[[#This Row],[PV UNIT. REALIZADO]]*Table_1[[#This Row],[QUANTIDADE]],0)</f>
        <v>0</v>
      </c>
    </row>
    <row r="1133" ht="15" hidden="1">
      <c r="A1133" s="7"/>
      <c r="B1133" s="84" t="s">
        <v>79</v>
      </c>
      <c r="C1133" s="75">
        <v>221409</v>
      </c>
      <c r="D1133" s="75">
        <v>17100</v>
      </c>
      <c r="E1133" s="85">
        <v>7896336010287</v>
      </c>
      <c r="F1133" s="86" t="s">
        <v>955</v>
      </c>
      <c r="G1133" s="75" t="s">
        <v>23</v>
      </c>
      <c r="H1133" s="75">
        <v>3190</v>
      </c>
      <c r="I1133" s="87" t="s">
        <v>954</v>
      </c>
      <c r="J1133" s="75" t="s">
        <v>715</v>
      </c>
      <c r="K1133" s="88" t="s">
        <v>84</v>
      </c>
      <c r="L1133" s="88">
        <v>20</v>
      </c>
      <c r="M1133" s="88">
        <v>4</v>
      </c>
      <c r="N1133" s="75" t="s">
        <v>85</v>
      </c>
      <c r="O1133" s="75" t="s">
        <v>159</v>
      </c>
      <c r="P1133" s="89"/>
      <c r="Q1133" s="90">
        <f>(17/100+7.6/100+1.65/100)*P1133</f>
        <v>0</v>
      </c>
      <c r="R1133" s="90"/>
      <c r="S1133" s="90"/>
      <c r="T1133" s="90"/>
      <c r="U1133" s="90"/>
      <c r="V1133" s="90">
        <f>+P1133-Q1133+R1133+S1133+T1133+U1133</f>
        <v>0</v>
      </c>
      <c r="W1133" s="91">
        <f>(1.02/100)</f>
        <v>1.02E-2</v>
      </c>
      <c r="X1133" s="91">
        <v>4.8E-3</v>
      </c>
      <c r="Y1133" s="91">
        <v>0.17</v>
      </c>
      <c r="Z1133" s="91">
        <v>1.65E-2</v>
      </c>
      <c r="AA1133" s="91">
        <v>7.6E-2</v>
      </c>
      <c r="AB1133" s="91">
        <f>SUM(W1133:AA1133)</f>
        <v>0.2775</v>
      </c>
      <c r="AC1133" s="75">
        <v>20</v>
      </c>
      <c r="AD1133" s="92">
        <f>IF(AL1133="","",+AC1133*AL1133)</f>
      </c>
      <c r="AE1133" s="93">
        <f>IF(AL1133="","",+AL1133*AB1133)</f>
      </c>
      <c r="AF1133" s="92">
        <f>IF(AL1133="","",+AL1133-AE1133)</f>
      </c>
      <c r="AG1133" s="93">
        <f>+V1133</f>
        <v>0</v>
      </c>
      <c r="AH1133" s="92">
        <f>IF(AF1133="","",+AF1133-AG1133)</f>
      </c>
      <c r="AI1133" s="92">
        <f>IF(AH1133="","",+AH1133*AC1133)</f>
      </c>
      <c r="AJ1133" s="93"/>
      <c r="AK1133" s="94">
        <v>0.33</v>
      </c>
      <c r="AL1133" s="93">
        <f>IF(V1133=0,"",V1133/(1-AB1133-AK1133))</f>
      </c>
      <c r="AM1133" s="95">
        <v>0.33</v>
      </c>
      <c r="AN1133" s="93">
        <f>IF(V1133=0,"",V1133/(1-AB1133-AM1133))</f>
      </c>
      <c r="AO1133" s="96">
        <v>1.2</v>
      </c>
      <c r="AP1133" s="93">
        <f>IF(BD!AJ1133="","",BD!AJ1133*BD!AO1133)</f>
      </c>
      <c r="AQ1133" s="91">
        <f>BD!AM1133/BD!AK1133-1</f>
        <v>0</v>
      </c>
      <c r="AR1133" s="91">
        <f>IF(BD!AN1133="","",IF(BD!AJ1133="","",BD!AN1133/BD!AJ1133-1))</f>
      </c>
      <c r="AS1133" s="91">
        <f>IF(BD!AN1133="","",IF(BD!AN1133&lt;BD!AL1133,"ABAIXO DA META","DENTRO DA META"))</f>
      </c>
      <c r="AT1133" s="91" t="str">
        <f>IF(BD!AJ1133="","EM ANÁLISE",IF(BD!AP1133&gt;=BD!AN1133,"GO", "NO GO"))</f>
        <v>EM ANÁLISE</v>
      </c>
      <c r="AU1133" s="97">
        <f>IF(AN1133="","",+BD!$AN1133-AJ1133)</f>
      </c>
      <c r="AV1133" s="98"/>
      <c r="AW1133" s="90">
        <f>BD!P1133*BD!AC1133</f>
        <v>0</v>
      </c>
      <c r="AX1133" s="90">
        <f>BD!V1133*BD!AC1133</f>
        <v>0</v>
      </c>
      <c r="AY1133" s="90">
        <f>IF(BD!AN1133="","",BD!AN1133*BD!AC1133)</f>
      </c>
      <c r="AZ1133" s="75" t="s">
        <v>123</v>
      </c>
      <c r="BA1133" s="75"/>
      <c r="BB1133" s="75"/>
      <c r="BC1133" s="75"/>
      <c r="BD1133" s="104"/>
      <c r="BE1133" s="104"/>
      <c r="BF1133" s="101"/>
      <c r="BG1133" s="101"/>
      <c r="BH1133" s="101"/>
      <c r="BI1133" s="101"/>
      <c r="BJ1133" s="101"/>
      <c r="BK1133" s="101"/>
      <c r="BL1133" s="101"/>
      <c r="BM1133" s="101"/>
      <c r="BN1133" s="101"/>
      <c r="BO1133" s="103"/>
      <c r="BP1133" s="101"/>
      <c r="BQ1133" s="101"/>
      <c r="BR1133" s="101"/>
      <c r="BS1133" s="101"/>
      <c r="BT1133" s="101"/>
      <c r="BU1133" s="101"/>
      <c r="BV1133" s="101"/>
      <c r="BW1133" s="101"/>
      <c r="BX1133" s="101"/>
      <c r="BY1133" s="101"/>
      <c r="BZ1133" s="101"/>
      <c r="CA1133" s="101"/>
      <c r="CB1133" s="101"/>
      <c r="CC1133" s="101"/>
      <c r="CD1133" s="101"/>
      <c r="CE1133" s="101"/>
      <c r="CF1133" s="101"/>
      <c r="CG1133" s="37" t="e">
        <f>VLOOKUP(Table_1[[#This Row],[EAN]],'[1]Planilha1'!$E:$R,13,0)</f>
        <v>#N/A</v>
      </c>
      <c r="CI1133" s="188">
        <f>IF(Table_1[[#This Row],[STATUS MERCADO]]="GO",Table_1[[#This Row],[M. BRUTA TOTAL]],0)</f>
        <v>0</v>
      </c>
      <c r="CJ1133" s="188">
        <f>IF(Table_1[[#This Row],[STATUS MERCADO]]="GO",Table_1[[#This Row],[PV UNIT. REALIZADO]]*Table_1[[#This Row],[QUANTIDADE]],0)</f>
        <v>0</v>
      </c>
    </row>
    <row r="1134" ht="15" hidden="1">
      <c r="A1134" s="7"/>
      <c r="B1134" s="84" t="s">
        <v>79</v>
      </c>
      <c r="C1134" s="75">
        <v>221410</v>
      </c>
      <c r="D1134" s="75">
        <v>171013</v>
      </c>
      <c r="E1134" s="85">
        <v>7896336011482</v>
      </c>
      <c r="F1134" s="86" t="s">
        <v>956</v>
      </c>
      <c r="G1134" s="75" t="s">
        <v>23</v>
      </c>
      <c r="H1134" s="75">
        <v>3190</v>
      </c>
      <c r="I1134" s="87" t="s">
        <v>954</v>
      </c>
      <c r="J1134" s="75" t="s">
        <v>715</v>
      </c>
      <c r="K1134" s="88" t="s">
        <v>84</v>
      </c>
      <c r="L1134" s="88">
        <v>20</v>
      </c>
      <c r="M1134" s="88">
        <v>4</v>
      </c>
      <c r="N1134" s="75" t="s">
        <v>85</v>
      </c>
      <c r="O1134" s="75" t="s">
        <v>159</v>
      </c>
      <c r="P1134" s="89"/>
      <c r="Q1134" s="90">
        <f>(17/100+7.6/100+1.65/100)*P1134</f>
        <v>0</v>
      </c>
      <c r="R1134" s="90"/>
      <c r="S1134" s="90"/>
      <c r="T1134" s="90"/>
      <c r="U1134" s="90"/>
      <c r="V1134" s="90">
        <f>+P1134-Q1134+R1134+S1134+T1134+U1134</f>
        <v>0</v>
      </c>
      <c r="W1134" s="91">
        <f>(1.02/100)</f>
        <v>1.02E-2</v>
      </c>
      <c r="X1134" s="91">
        <v>4.8E-3</v>
      </c>
      <c r="Y1134" s="91">
        <v>0.17</v>
      </c>
      <c r="Z1134" s="91">
        <v>1.65E-2</v>
      </c>
      <c r="AA1134" s="91">
        <v>7.6E-2</v>
      </c>
      <c r="AB1134" s="91">
        <f>SUM(W1134:AA1134)</f>
        <v>0.2775</v>
      </c>
      <c r="AC1134" s="75">
        <v>20</v>
      </c>
      <c r="AD1134" s="92">
        <f>IF(AL1134="","",+AC1134*AL1134)</f>
      </c>
      <c r="AE1134" s="93">
        <f>IF(AL1134="","",+AL1134*AB1134)</f>
      </c>
      <c r="AF1134" s="92">
        <f>IF(AL1134="","",+AL1134-AE1134)</f>
      </c>
      <c r="AG1134" s="93">
        <f>+V1134</f>
        <v>0</v>
      </c>
      <c r="AH1134" s="92">
        <f>IF(AF1134="","",+AF1134-AG1134)</f>
      </c>
      <c r="AI1134" s="92">
        <f>IF(AH1134="","",+AH1134*AC1134)</f>
      </c>
      <c r="AJ1134" s="93"/>
      <c r="AK1134" s="94">
        <v>0.33</v>
      </c>
      <c r="AL1134" s="93">
        <f>IF(V1134=0,"",V1134/(1-AB1134-AK1134))</f>
      </c>
      <c r="AM1134" s="95">
        <v>0.33</v>
      </c>
      <c r="AN1134" s="93">
        <f>IF(V1134=0,"",V1134/(1-AB1134-AM1134))</f>
      </c>
      <c r="AO1134" s="96">
        <v>1.2</v>
      </c>
      <c r="AP1134" s="93">
        <f>IF(BD!AJ1134="","",BD!AJ1134*BD!AO1134)</f>
      </c>
      <c r="AQ1134" s="91">
        <f>BD!AM1134/BD!AK1134-1</f>
        <v>0</v>
      </c>
      <c r="AR1134" s="91">
        <f>IF(BD!AN1134="","",IF(BD!AJ1134="","",BD!AN1134/BD!AJ1134-1))</f>
      </c>
      <c r="AS1134" s="91">
        <f>IF(BD!AN1134="","",IF(BD!AN1134&lt;BD!AL1134,"ABAIXO DA META","DENTRO DA META"))</f>
      </c>
      <c r="AT1134" s="91" t="str">
        <f>IF(BD!AJ1134="","EM ANÁLISE",IF(BD!AP1134&gt;=BD!AN1134,"GO", "NO GO"))</f>
        <v>EM ANÁLISE</v>
      </c>
      <c r="AU1134" s="97">
        <f>IF(AN1134="","",+BD!$AN1134-AJ1134)</f>
      </c>
      <c r="AV1134" s="98"/>
      <c r="AW1134" s="90">
        <f>BD!P1134*BD!AC1134</f>
        <v>0</v>
      </c>
      <c r="AX1134" s="90">
        <f>BD!V1134*BD!AC1134</f>
        <v>0</v>
      </c>
      <c r="AY1134" s="90">
        <f>IF(BD!AN1134="","",BD!AN1134*BD!AC1134)</f>
      </c>
      <c r="AZ1134" s="75" t="s">
        <v>123</v>
      </c>
      <c r="BA1134" s="75"/>
      <c r="BB1134" s="75"/>
      <c r="BC1134" s="75"/>
      <c r="BD1134" s="104"/>
      <c r="BE1134" s="104"/>
      <c r="BF1134" s="101"/>
      <c r="BG1134" s="101"/>
      <c r="BH1134" s="101"/>
      <c r="BI1134" s="101"/>
      <c r="BJ1134" s="101"/>
      <c r="BK1134" s="101"/>
      <c r="BL1134" s="101"/>
      <c r="BM1134" s="101"/>
      <c r="BN1134" s="101"/>
      <c r="BO1134" s="103"/>
      <c r="BP1134" s="101"/>
      <c r="BQ1134" s="101"/>
      <c r="BR1134" s="101"/>
      <c r="BS1134" s="101"/>
      <c r="BT1134" s="101"/>
      <c r="BU1134" s="101"/>
      <c r="BV1134" s="101"/>
      <c r="BW1134" s="101"/>
      <c r="BX1134" s="101"/>
      <c r="BY1134" s="101"/>
      <c r="BZ1134" s="101"/>
      <c r="CA1134" s="101"/>
      <c r="CB1134" s="101"/>
      <c r="CC1134" s="101"/>
      <c r="CD1134" s="101"/>
      <c r="CE1134" s="101"/>
      <c r="CF1134" s="101"/>
      <c r="CG1134" s="37" t="e">
        <f>VLOOKUP(Table_1[[#This Row],[EAN]],'[1]Planilha1'!$E:$R,13,0)</f>
        <v>#N/A</v>
      </c>
      <c r="CI1134" s="188">
        <f>IF(Table_1[[#This Row],[STATUS MERCADO]]="GO",Table_1[[#This Row],[M. BRUTA TOTAL]],0)</f>
        <v>0</v>
      </c>
      <c r="CJ1134" s="188">
        <f>IF(Table_1[[#This Row],[STATUS MERCADO]]="GO",Table_1[[#This Row],[PV UNIT. REALIZADO]]*Table_1[[#This Row],[QUANTIDADE]],0)</f>
        <v>0</v>
      </c>
    </row>
    <row r="1135" ht="15" hidden="1">
      <c r="A1135" s="7"/>
      <c r="B1135" s="84" t="s">
        <v>79</v>
      </c>
      <c r="C1135" s="75">
        <v>221411</v>
      </c>
      <c r="D1135" s="75">
        <v>17101</v>
      </c>
      <c r="E1135" s="85">
        <v>7896336010270</v>
      </c>
      <c r="F1135" s="86" t="s">
        <v>957</v>
      </c>
      <c r="G1135" s="75" t="s">
        <v>23</v>
      </c>
      <c r="H1135" s="75">
        <v>3190</v>
      </c>
      <c r="I1135" s="87" t="s">
        <v>954</v>
      </c>
      <c r="J1135" s="75" t="s">
        <v>715</v>
      </c>
      <c r="K1135" s="88" t="s">
        <v>84</v>
      </c>
      <c r="L1135" s="88">
        <v>20</v>
      </c>
      <c r="M1135" s="88">
        <v>4</v>
      </c>
      <c r="N1135" s="75" t="s">
        <v>85</v>
      </c>
      <c r="O1135" s="75" t="s">
        <v>159</v>
      </c>
      <c r="P1135" s="89"/>
      <c r="Q1135" s="90">
        <f>(17/100+7.6/100+1.65/100)*P1135</f>
        <v>0</v>
      </c>
      <c r="R1135" s="90"/>
      <c r="S1135" s="90"/>
      <c r="T1135" s="90"/>
      <c r="U1135" s="90"/>
      <c r="V1135" s="90">
        <f>+P1135-Q1135+R1135+S1135+T1135+U1135</f>
        <v>0</v>
      </c>
      <c r="W1135" s="91">
        <f>(1.02/100)</f>
        <v>1.02E-2</v>
      </c>
      <c r="X1135" s="91">
        <v>4.8E-3</v>
      </c>
      <c r="Y1135" s="91">
        <v>0.17</v>
      </c>
      <c r="Z1135" s="91">
        <v>1.65E-2</v>
      </c>
      <c r="AA1135" s="91">
        <v>7.6E-2</v>
      </c>
      <c r="AB1135" s="91">
        <f>SUM(W1135:AA1135)</f>
        <v>0.2775</v>
      </c>
      <c r="AC1135" s="75">
        <v>20</v>
      </c>
      <c r="AD1135" s="92">
        <f>IF(AL1135="","",+AC1135*AL1135)</f>
      </c>
      <c r="AE1135" s="93">
        <f>IF(AL1135="","",+AL1135*AB1135)</f>
      </c>
      <c r="AF1135" s="92">
        <f>IF(AL1135="","",+AL1135-AE1135)</f>
      </c>
      <c r="AG1135" s="93">
        <f>+V1135</f>
        <v>0</v>
      </c>
      <c r="AH1135" s="92">
        <f>IF(AF1135="","",+AF1135-AG1135)</f>
      </c>
      <c r="AI1135" s="92">
        <f>IF(AH1135="","",+AH1135*AC1135)</f>
      </c>
      <c r="AJ1135" s="93"/>
      <c r="AK1135" s="94">
        <v>0.33</v>
      </c>
      <c r="AL1135" s="93">
        <f>IF(V1135=0,"",V1135/(1-AB1135-AK1135))</f>
      </c>
      <c r="AM1135" s="95">
        <v>0.33</v>
      </c>
      <c r="AN1135" s="93">
        <f>IF(V1135=0,"",V1135/(1-AB1135-AM1135))</f>
      </c>
      <c r="AO1135" s="96">
        <v>1.2</v>
      </c>
      <c r="AP1135" s="93">
        <f>IF(BD!AJ1135="","",BD!AJ1135*BD!AO1135)</f>
      </c>
      <c r="AQ1135" s="91">
        <f>BD!AM1135/BD!AK1135-1</f>
        <v>0</v>
      </c>
      <c r="AR1135" s="91">
        <f>IF(BD!AN1135="","",IF(BD!AJ1135="","",BD!AN1135/BD!AJ1135-1))</f>
      </c>
      <c r="AS1135" s="91">
        <f>IF(BD!AN1135="","",IF(BD!AN1135&lt;BD!AL1135,"ABAIXO DA META","DENTRO DA META"))</f>
      </c>
      <c r="AT1135" s="91" t="str">
        <f>IF(BD!AJ1135="","EM ANÁLISE",IF(BD!AP1135&gt;=BD!AN1135,"GO", "NO GO"))</f>
        <v>EM ANÁLISE</v>
      </c>
      <c r="AU1135" s="97">
        <f>IF(AN1135="","",+BD!$AN1135-AJ1135)</f>
      </c>
      <c r="AV1135" s="98"/>
      <c r="AW1135" s="90">
        <f>BD!P1135*BD!AC1135</f>
        <v>0</v>
      </c>
      <c r="AX1135" s="90">
        <f>BD!V1135*BD!AC1135</f>
        <v>0</v>
      </c>
      <c r="AY1135" s="90">
        <f>IF(BD!AN1135="","",BD!AN1135*BD!AC1135)</f>
      </c>
      <c r="AZ1135" s="75" t="s">
        <v>123</v>
      </c>
      <c r="BA1135" s="75"/>
      <c r="BB1135" s="75"/>
      <c r="BC1135" s="75"/>
      <c r="BD1135" s="104"/>
      <c r="BE1135" s="104"/>
      <c r="BF1135" s="101"/>
      <c r="BG1135" s="101"/>
      <c r="BH1135" s="101"/>
      <c r="BI1135" s="101"/>
      <c r="BJ1135" s="101"/>
      <c r="BK1135" s="101"/>
      <c r="BL1135" s="101"/>
      <c r="BM1135" s="101"/>
      <c r="BN1135" s="101"/>
      <c r="BO1135" s="103"/>
      <c r="BP1135" s="101"/>
      <c r="BQ1135" s="101"/>
      <c r="BR1135" s="101"/>
      <c r="BS1135" s="101"/>
      <c r="BT1135" s="101"/>
      <c r="BU1135" s="101"/>
      <c r="BV1135" s="101"/>
      <c r="BW1135" s="101"/>
      <c r="BX1135" s="101"/>
      <c r="BY1135" s="101"/>
      <c r="BZ1135" s="101"/>
      <c r="CA1135" s="101"/>
      <c r="CB1135" s="101"/>
      <c r="CC1135" s="101"/>
      <c r="CD1135" s="101"/>
      <c r="CE1135" s="101"/>
      <c r="CF1135" s="101"/>
      <c r="CG1135" s="37" t="e">
        <f>VLOOKUP(Table_1[[#This Row],[EAN]],'[1]Planilha1'!$E:$R,13,0)</f>
        <v>#N/A</v>
      </c>
      <c r="CI1135" s="188">
        <f>IF(Table_1[[#This Row],[STATUS MERCADO]]="GO",Table_1[[#This Row],[M. BRUTA TOTAL]],0)</f>
        <v>0</v>
      </c>
      <c r="CJ1135" s="188">
        <f>IF(Table_1[[#This Row],[STATUS MERCADO]]="GO",Table_1[[#This Row],[PV UNIT. REALIZADO]]*Table_1[[#This Row],[QUANTIDADE]],0)</f>
        <v>0</v>
      </c>
    </row>
    <row r="1136" ht="15" hidden="1">
      <c r="A1136" s="7"/>
      <c r="B1136" s="84" t="s">
        <v>79</v>
      </c>
      <c r="C1136" s="75">
        <v>221412</v>
      </c>
      <c r="D1136" s="75">
        <v>17109</v>
      </c>
      <c r="E1136" s="85">
        <v>7896336011499</v>
      </c>
      <c r="F1136" s="86" t="s">
        <v>958</v>
      </c>
      <c r="G1136" s="75" t="s">
        <v>23</v>
      </c>
      <c r="H1136" s="75">
        <v>3190</v>
      </c>
      <c r="I1136" s="87" t="s">
        <v>954</v>
      </c>
      <c r="J1136" s="75" t="s">
        <v>715</v>
      </c>
      <c r="K1136" s="88" t="s">
        <v>84</v>
      </c>
      <c r="L1136" s="88">
        <v>20</v>
      </c>
      <c r="M1136" s="88">
        <v>4</v>
      </c>
      <c r="N1136" s="75" t="s">
        <v>85</v>
      </c>
      <c r="O1136" s="75" t="s">
        <v>159</v>
      </c>
      <c r="P1136" s="89"/>
      <c r="Q1136" s="90">
        <f>(17/100+7.6/100+1.65/100)*P1136</f>
        <v>0</v>
      </c>
      <c r="R1136" s="90"/>
      <c r="S1136" s="90"/>
      <c r="T1136" s="90"/>
      <c r="U1136" s="90"/>
      <c r="V1136" s="90">
        <f>+P1136-Q1136+R1136+S1136+T1136+U1136</f>
        <v>0</v>
      </c>
      <c r="W1136" s="91">
        <f>(1.02/100)</f>
        <v>1.02E-2</v>
      </c>
      <c r="X1136" s="91">
        <v>4.8E-3</v>
      </c>
      <c r="Y1136" s="91">
        <v>0.17</v>
      </c>
      <c r="Z1136" s="91">
        <v>1.65E-2</v>
      </c>
      <c r="AA1136" s="91">
        <v>7.6E-2</v>
      </c>
      <c r="AB1136" s="91">
        <f>SUM(W1136:AA1136)</f>
        <v>0.2775</v>
      </c>
      <c r="AC1136" s="75">
        <v>20</v>
      </c>
      <c r="AD1136" s="92">
        <f>IF(AL1136="","",+AC1136*AL1136)</f>
      </c>
      <c r="AE1136" s="93">
        <f>IF(AL1136="","",+AL1136*AB1136)</f>
      </c>
      <c r="AF1136" s="92">
        <f>IF(AL1136="","",+AL1136-AE1136)</f>
      </c>
      <c r="AG1136" s="93">
        <f>+V1136</f>
        <v>0</v>
      </c>
      <c r="AH1136" s="92">
        <f>IF(AF1136="","",+AF1136-AG1136)</f>
      </c>
      <c r="AI1136" s="92">
        <f>IF(AH1136="","",+AH1136*AC1136)</f>
      </c>
      <c r="AJ1136" s="93"/>
      <c r="AK1136" s="94">
        <v>0.33</v>
      </c>
      <c r="AL1136" s="93">
        <f>IF(V1136=0,"",V1136/(1-AB1136-AK1136))</f>
      </c>
      <c r="AM1136" s="95">
        <v>0.33</v>
      </c>
      <c r="AN1136" s="93">
        <f>IF(V1136=0,"",V1136/(1-AB1136-AM1136))</f>
      </c>
      <c r="AO1136" s="96">
        <v>1.2</v>
      </c>
      <c r="AP1136" s="93">
        <f>IF(BD!AJ1136="","",BD!AJ1136*BD!AO1136)</f>
      </c>
      <c r="AQ1136" s="91">
        <f>BD!AM1136/BD!AK1136-1</f>
        <v>0</v>
      </c>
      <c r="AR1136" s="91">
        <f>IF(BD!AN1136="","",IF(BD!AJ1136="","",BD!AN1136/BD!AJ1136-1))</f>
      </c>
      <c r="AS1136" s="91">
        <f>IF(BD!AN1136="","",IF(BD!AN1136&lt;BD!AL1136,"ABAIXO DA META","DENTRO DA META"))</f>
      </c>
      <c r="AT1136" s="91" t="str">
        <f>IF(BD!AJ1136="","EM ANÁLISE",IF(BD!AP1136&gt;=BD!AN1136,"GO", "NO GO"))</f>
        <v>EM ANÁLISE</v>
      </c>
      <c r="AU1136" s="97">
        <f>IF(AN1136="","",+BD!$AN1136-AJ1136)</f>
      </c>
      <c r="AV1136" s="98"/>
      <c r="AW1136" s="90">
        <f>BD!P1136*BD!AC1136</f>
        <v>0</v>
      </c>
      <c r="AX1136" s="90">
        <f>BD!V1136*BD!AC1136</f>
        <v>0</v>
      </c>
      <c r="AY1136" s="90">
        <f>IF(BD!AN1136="","",BD!AN1136*BD!AC1136)</f>
      </c>
      <c r="AZ1136" s="75" t="s">
        <v>123</v>
      </c>
      <c r="BA1136" s="75"/>
      <c r="BB1136" s="75"/>
      <c r="BC1136" s="75"/>
      <c r="BD1136" s="104"/>
      <c r="BE1136" s="104"/>
      <c r="BF1136" s="101"/>
      <c r="BG1136" s="101"/>
      <c r="BH1136" s="101"/>
      <c r="BI1136" s="101"/>
      <c r="BJ1136" s="101"/>
      <c r="BK1136" s="101"/>
      <c r="BL1136" s="101"/>
      <c r="BM1136" s="101"/>
      <c r="BN1136" s="101"/>
      <c r="BO1136" s="103"/>
      <c r="BP1136" s="101"/>
      <c r="BQ1136" s="101"/>
      <c r="BR1136" s="101"/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37" t="e">
        <f>VLOOKUP(Table_1[[#This Row],[EAN]],'[1]Planilha1'!$E:$R,13,0)</f>
        <v>#N/A</v>
      </c>
      <c r="CI1136" s="188">
        <f>IF(Table_1[[#This Row],[STATUS MERCADO]]="GO",Table_1[[#This Row],[M. BRUTA TOTAL]],0)</f>
        <v>0</v>
      </c>
      <c r="CJ1136" s="188">
        <f>IF(Table_1[[#This Row],[STATUS MERCADO]]="GO",Table_1[[#This Row],[PV UNIT. REALIZADO]]*Table_1[[#This Row],[QUANTIDADE]],0)</f>
        <v>0</v>
      </c>
    </row>
    <row r="1137" ht="15" hidden="1">
      <c r="A1137" s="7"/>
      <c r="B1137" s="84" t="s">
        <v>79</v>
      </c>
      <c r="C1137" s="75">
        <v>221413</v>
      </c>
      <c r="D1137" s="75">
        <v>171012</v>
      </c>
      <c r="E1137" s="85">
        <v>7896336011468</v>
      </c>
      <c r="F1137" s="86" t="s">
        <v>959</v>
      </c>
      <c r="G1137" s="75" t="s">
        <v>23</v>
      </c>
      <c r="H1137" s="75">
        <v>3190</v>
      </c>
      <c r="I1137" s="87" t="s">
        <v>954</v>
      </c>
      <c r="J1137" s="75" t="s">
        <v>715</v>
      </c>
      <c r="K1137" s="88" t="s">
        <v>84</v>
      </c>
      <c r="L1137" s="88">
        <v>20</v>
      </c>
      <c r="M1137" s="88">
        <v>4</v>
      </c>
      <c r="N1137" s="75" t="s">
        <v>85</v>
      </c>
      <c r="O1137" s="75" t="s">
        <v>159</v>
      </c>
      <c r="P1137" s="89"/>
      <c r="Q1137" s="90">
        <f>(17/100+7.6/100+1.65/100)*P1137</f>
        <v>0</v>
      </c>
      <c r="R1137" s="90"/>
      <c r="S1137" s="90"/>
      <c r="T1137" s="90"/>
      <c r="U1137" s="90"/>
      <c r="V1137" s="90">
        <f>+P1137-Q1137+R1137+S1137+T1137+U1137</f>
        <v>0</v>
      </c>
      <c r="W1137" s="91">
        <f>(1.02/100)</f>
        <v>1.02E-2</v>
      </c>
      <c r="X1137" s="91">
        <v>4.8E-3</v>
      </c>
      <c r="Y1137" s="91">
        <v>0.17</v>
      </c>
      <c r="Z1137" s="91">
        <v>1.65E-2</v>
      </c>
      <c r="AA1137" s="91">
        <v>7.6E-2</v>
      </c>
      <c r="AB1137" s="91">
        <f>SUM(W1137:AA1137)</f>
        <v>0.2775</v>
      </c>
      <c r="AC1137" s="75">
        <v>20</v>
      </c>
      <c r="AD1137" s="92">
        <f>IF(AL1137="","",+AC1137*AL1137)</f>
      </c>
      <c r="AE1137" s="93">
        <f>IF(AL1137="","",+AL1137*AB1137)</f>
      </c>
      <c r="AF1137" s="92">
        <f>IF(AL1137="","",+AL1137-AE1137)</f>
      </c>
      <c r="AG1137" s="93">
        <f>+V1137</f>
        <v>0</v>
      </c>
      <c r="AH1137" s="92">
        <f>IF(AF1137="","",+AF1137-AG1137)</f>
      </c>
      <c r="AI1137" s="92">
        <f>IF(AH1137="","",+AH1137*AC1137)</f>
      </c>
      <c r="AJ1137" s="93"/>
      <c r="AK1137" s="94">
        <v>0.33</v>
      </c>
      <c r="AL1137" s="93">
        <f>IF(V1137=0,"",V1137/(1-AB1137-AK1137))</f>
      </c>
      <c r="AM1137" s="95">
        <v>0.33</v>
      </c>
      <c r="AN1137" s="93">
        <f>IF(V1137=0,"",V1137/(1-AB1137-AM1137))</f>
      </c>
      <c r="AO1137" s="96">
        <v>1.2</v>
      </c>
      <c r="AP1137" s="93">
        <f>IF(BD!AJ1137="","",BD!AJ1137*BD!AO1137)</f>
      </c>
      <c r="AQ1137" s="91">
        <f>BD!AM1137/BD!AK1137-1</f>
        <v>0</v>
      </c>
      <c r="AR1137" s="91">
        <f>IF(BD!AN1137="","",IF(BD!AJ1137="","",BD!AN1137/BD!AJ1137-1))</f>
      </c>
      <c r="AS1137" s="91">
        <f>IF(BD!AN1137="","",IF(BD!AN1137&lt;BD!AL1137,"ABAIXO DA META","DENTRO DA META"))</f>
      </c>
      <c r="AT1137" s="91" t="str">
        <f>IF(BD!AJ1137="","EM ANÁLISE",IF(BD!AP1137&gt;=BD!AN1137,"GO", "NO GO"))</f>
        <v>EM ANÁLISE</v>
      </c>
      <c r="AU1137" s="97">
        <f>IF(AN1137="","",+BD!$AN1137-AJ1137)</f>
      </c>
      <c r="AV1137" s="98"/>
      <c r="AW1137" s="90">
        <f>BD!P1137*BD!AC1137</f>
        <v>0</v>
      </c>
      <c r="AX1137" s="90">
        <f>BD!V1137*BD!AC1137</f>
        <v>0</v>
      </c>
      <c r="AY1137" s="90">
        <f>IF(BD!AN1137="","",BD!AN1137*BD!AC1137)</f>
      </c>
      <c r="AZ1137" s="75" t="s">
        <v>123</v>
      </c>
      <c r="BA1137" s="75"/>
      <c r="BB1137" s="75"/>
      <c r="BC1137" s="75"/>
      <c r="BD1137" s="104"/>
      <c r="BE1137" s="104"/>
      <c r="BF1137" s="101"/>
      <c r="BG1137" s="101"/>
      <c r="BH1137" s="101"/>
      <c r="BI1137" s="101"/>
      <c r="BJ1137" s="101"/>
      <c r="BK1137" s="101"/>
      <c r="BL1137" s="101"/>
      <c r="BM1137" s="101"/>
      <c r="BN1137" s="101"/>
      <c r="BO1137" s="103"/>
      <c r="BP1137" s="101"/>
      <c r="BQ1137" s="101"/>
      <c r="BR1137" s="101"/>
      <c r="BS1137" s="101"/>
      <c r="BT1137" s="101"/>
      <c r="BU1137" s="101"/>
      <c r="BV1137" s="101"/>
      <c r="BW1137" s="101"/>
      <c r="BX1137" s="101"/>
      <c r="BY1137" s="101"/>
      <c r="BZ1137" s="101"/>
      <c r="CA1137" s="101"/>
      <c r="CB1137" s="101"/>
      <c r="CC1137" s="101"/>
      <c r="CD1137" s="101"/>
      <c r="CE1137" s="101"/>
      <c r="CF1137" s="101"/>
      <c r="CG1137" s="37" t="e">
        <f>VLOOKUP(Table_1[[#This Row],[EAN]],'[1]Planilha1'!$E:$R,13,0)</f>
        <v>#N/A</v>
      </c>
      <c r="CI1137" s="188">
        <f>IF(Table_1[[#This Row],[STATUS MERCADO]]="GO",Table_1[[#This Row],[M. BRUTA TOTAL]],0)</f>
        <v>0</v>
      </c>
      <c r="CJ1137" s="188">
        <f>IF(Table_1[[#This Row],[STATUS MERCADO]]="GO",Table_1[[#This Row],[PV UNIT. REALIZADO]]*Table_1[[#This Row],[QUANTIDADE]],0)</f>
        <v>0</v>
      </c>
    </row>
    <row r="1138" ht="15" hidden="1">
      <c r="A1138" s="7"/>
      <c r="B1138" s="84" t="s">
        <v>79</v>
      </c>
      <c r="C1138" s="75">
        <v>221414</v>
      </c>
      <c r="D1138" s="75">
        <v>171011</v>
      </c>
      <c r="E1138" s="85">
        <v>7896336011451</v>
      </c>
      <c r="F1138" s="86" t="s">
        <v>960</v>
      </c>
      <c r="G1138" s="75" t="s">
        <v>23</v>
      </c>
      <c r="H1138" s="75">
        <v>3190</v>
      </c>
      <c r="I1138" s="87" t="s">
        <v>954</v>
      </c>
      <c r="J1138" s="75" t="s">
        <v>715</v>
      </c>
      <c r="K1138" s="88" t="s">
        <v>84</v>
      </c>
      <c r="L1138" s="88">
        <v>20</v>
      </c>
      <c r="M1138" s="88">
        <v>4</v>
      </c>
      <c r="N1138" s="75" t="s">
        <v>85</v>
      </c>
      <c r="O1138" s="75" t="s">
        <v>159</v>
      </c>
      <c r="P1138" s="89"/>
      <c r="Q1138" s="90">
        <f>(17/100+7.6/100+1.65/100)*P1138</f>
        <v>0</v>
      </c>
      <c r="R1138" s="90"/>
      <c r="S1138" s="90"/>
      <c r="T1138" s="90"/>
      <c r="U1138" s="90"/>
      <c r="V1138" s="90">
        <f>+P1138-Q1138+R1138+S1138+T1138+U1138</f>
        <v>0</v>
      </c>
      <c r="W1138" s="91">
        <f>(1.02/100)</f>
        <v>1.02E-2</v>
      </c>
      <c r="X1138" s="91">
        <v>4.8E-3</v>
      </c>
      <c r="Y1138" s="91">
        <v>0.17</v>
      </c>
      <c r="Z1138" s="91">
        <v>1.65E-2</v>
      </c>
      <c r="AA1138" s="91">
        <v>7.6E-2</v>
      </c>
      <c r="AB1138" s="91">
        <f>SUM(W1138:AA1138)</f>
        <v>0.2775</v>
      </c>
      <c r="AC1138" s="75">
        <v>20</v>
      </c>
      <c r="AD1138" s="92">
        <f>IF(AL1138="","",+AC1138*AL1138)</f>
      </c>
      <c r="AE1138" s="93">
        <f>IF(AL1138="","",+AL1138*AB1138)</f>
      </c>
      <c r="AF1138" s="92">
        <f>IF(AL1138="","",+AL1138-AE1138)</f>
      </c>
      <c r="AG1138" s="93">
        <f>+V1138</f>
        <v>0</v>
      </c>
      <c r="AH1138" s="92">
        <f>IF(AF1138="","",+AF1138-AG1138)</f>
      </c>
      <c r="AI1138" s="92">
        <f>IF(AH1138="","",+AH1138*AC1138)</f>
      </c>
      <c r="AJ1138" s="93"/>
      <c r="AK1138" s="94">
        <v>0.33</v>
      </c>
      <c r="AL1138" s="93">
        <f>IF(V1138=0,"",V1138/(1-AB1138-AK1138))</f>
      </c>
      <c r="AM1138" s="95">
        <v>0.33</v>
      </c>
      <c r="AN1138" s="93">
        <f>IF(V1138=0,"",V1138/(1-AB1138-AM1138))</f>
      </c>
      <c r="AO1138" s="96">
        <v>1.2</v>
      </c>
      <c r="AP1138" s="93">
        <f>IF(BD!AJ1138="","",BD!AJ1138*BD!AO1138)</f>
      </c>
      <c r="AQ1138" s="91">
        <f>BD!AM1138/BD!AK1138-1</f>
        <v>0</v>
      </c>
      <c r="AR1138" s="91">
        <f>IF(BD!AN1138="","",IF(BD!AJ1138="","",BD!AN1138/BD!AJ1138-1))</f>
      </c>
      <c r="AS1138" s="91">
        <f>IF(BD!AN1138="","",IF(BD!AN1138&lt;BD!AL1138,"ABAIXO DA META","DENTRO DA META"))</f>
      </c>
      <c r="AT1138" s="91" t="str">
        <f>IF(BD!AJ1138="","EM ANÁLISE",IF(BD!AP1138&gt;=BD!AN1138,"GO", "NO GO"))</f>
        <v>EM ANÁLISE</v>
      </c>
      <c r="AU1138" s="97">
        <f>IF(AN1138="","",+BD!$AN1138-AJ1138)</f>
      </c>
      <c r="AV1138" s="98"/>
      <c r="AW1138" s="90">
        <f>BD!P1138*BD!AC1138</f>
        <v>0</v>
      </c>
      <c r="AX1138" s="90">
        <f>BD!V1138*BD!AC1138</f>
        <v>0</v>
      </c>
      <c r="AY1138" s="90">
        <f>IF(BD!AN1138="","",BD!AN1138*BD!AC1138)</f>
      </c>
      <c r="AZ1138" s="75" t="s">
        <v>123</v>
      </c>
      <c r="BA1138" s="75"/>
      <c r="BB1138" s="75"/>
      <c r="BC1138" s="75"/>
      <c r="BD1138" s="104"/>
      <c r="BE1138" s="104"/>
      <c r="BF1138" s="101"/>
      <c r="BG1138" s="101"/>
      <c r="BH1138" s="101"/>
      <c r="BI1138" s="101"/>
      <c r="BJ1138" s="101"/>
      <c r="BK1138" s="101"/>
      <c r="BL1138" s="101"/>
      <c r="BM1138" s="101"/>
      <c r="BN1138" s="101"/>
      <c r="BO1138" s="103"/>
      <c r="BP1138" s="101"/>
      <c r="BQ1138" s="101"/>
      <c r="BR1138" s="101"/>
      <c r="BS1138" s="101"/>
      <c r="BT1138" s="101"/>
      <c r="BU1138" s="101"/>
      <c r="BV1138" s="101"/>
      <c r="BW1138" s="101"/>
      <c r="BX1138" s="101"/>
      <c r="BY1138" s="101"/>
      <c r="BZ1138" s="101"/>
      <c r="CA1138" s="101"/>
      <c r="CB1138" s="101"/>
      <c r="CC1138" s="101"/>
      <c r="CD1138" s="101"/>
      <c r="CE1138" s="101"/>
      <c r="CF1138" s="101"/>
      <c r="CG1138" s="37" t="e">
        <f>VLOOKUP(Table_1[[#This Row],[EAN]],'[1]Planilha1'!$E:$R,13,0)</f>
        <v>#N/A</v>
      </c>
      <c r="CI1138" s="188">
        <f>IF(Table_1[[#This Row],[STATUS MERCADO]]="GO",Table_1[[#This Row],[M. BRUTA TOTAL]],0)</f>
        <v>0</v>
      </c>
      <c r="CJ1138" s="188">
        <f>IF(Table_1[[#This Row],[STATUS MERCADO]]="GO",Table_1[[#This Row],[PV UNIT. REALIZADO]]*Table_1[[#This Row],[QUANTIDADE]],0)</f>
        <v>0</v>
      </c>
    </row>
    <row r="1139" ht="15" hidden="1">
      <c r="A1139" s="7"/>
      <c r="B1139" s="84" t="s">
        <v>79</v>
      </c>
      <c r="C1139" s="85">
        <v>221415</v>
      </c>
      <c r="D1139" s="85">
        <v>6112</v>
      </c>
      <c r="E1139" s="85" t="s">
        <v>961</v>
      </c>
      <c r="F1139" s="86" t="s">
        <v>962</v>
      </c>
      <c r="G1139" s="75" t="s">
        <v>16</v>
      </c>
      <c r="H1139" s="75">
        <v>3890</v>
      </c>
      <c r="I1139" s="87" t="s">
        <v>963</v>
      </c>
      <c r="J1139" s="75" t="s">
        <v>964</v>
      </c>
      <c r="K1139" s="88" t="s">
        <v>84</v>
      </c>
      <c r="L1139" s="88">
        <v>12</v>
      </c>
      <c r="M1139" s="88">
        <v>0</v>
      </c>
      <c r="N1139" s="75" t="s">
        <v>85</v>
      </c>
      <c r="O1139" s="75" t="s">
        <v>225</v>
      </c>
      <c r="P1139" s="89">
        <v>19.712699999999998</v>
      </c>
      <c r="Q1139" s="90">
        <f>(17/100+7.6/100+1.65/100)*P1139</f>
        <v>5.17458375</v>
      </c>
      <c r="R1139" s="90"/>
      <c r="S1139" s="90"/>
      <c r="T1139" s="90"/>
      <c r="U1139" s="90"/>
      <c r="V1139" s="90">
        <f>+P1139-Q1139+R1139+S1139+T1139+U1139</f>
        <v>14.538116249999998</v>
      </c>
      <c r="W1139" s="91">
        <f>(1.02/100)</f>
        <v>1.02E-2</v>
      </c>
      <c r="X1139" s="91">
        <v>4.8E-3</v>
      </c>
      <c r="Y1139" s="91">
        <v>0.17</v>
      </c>
      <c r="Z1139" s="91">
        <v>1.65E-2</v>
      </c>
      <c r="AA1139" s="91">
        <v>7.6E-2</v>
      </c>
      <c r="AB1139" s="91">
        <f>SUM(W1139:AA1139)</f>
        <v>0.2775</v>
      </c>
      <c r="AC1139" s="75">
        <v>12</v>
      </c>
      <c r="AD1139" s="92">
        <f>IF(AL1139="","",+AC1139*AL1139)</f>
        <v>444.47743949044593</v>
      </c>
      <c r="AE1139" s="93">
        <f>IF(AL1139="","",+AL1139*AB1139)</f>
        <v>10.278540788216564</v>
      </c>
      <c r="AF1139" s="92">
        <f>IF(AL1139="","",+AL1139-AE1139)</f>
        <v>26.761245835987264</v>
      </c>
      <c r="AG1139" s="93">
        <f>+V1139</f>
        <v>14.538116249999998</v>
      </c>
      <c r="AH1139" s="92">
        <f>IF(AF1139="","",+AF1139-AG1139)</f>
        <v>12.223129585987266</v>
      </c>
      <c r="AI1139" s="92">
        <f>IF(AH1139="","",+AH1139*AC1139)</f>
        <v>146.6775550318472</v>
      </c>
      <c r="AJ1139" s="93">
        <v>29.89</v>
      </c>
      <c r="AK1139" s="94">
        <v>0.33</v>
      </c>
      <c r="AL1139" s="93">
        <f>IF(V1139=0,"",V1139/(1-AB1139-AK1139))</f>
        <v>37.03978662420383</v>
      </c>
      <c r="AM1139" s="95">
        <v>0.33</v>
      </c>
      <c r="AN1139" s="93">
        <f>IF(V1139=0,"",V1139/(1-AB1139-AM1139))</f>
        <v>37.03978662420383</v>
      </c>
      <c r="AO1139" s="96">
        <v>1.2</v>
      </c>
      <c r="AP1139" s="93">
        <f>IF(BD!AJ1139="","",BD!AJ1139*BD!AO1139)</f>
        <v>35.868</v>
      </c>
      <c r="AQ1139" s="91">
        <f>BD!AM1139/BD!AK1139-1</f>
        <v>0</v>
      </c>
      <c r="AR1139" s="91">
        <f>IF(BD!AN1139="","",IF(BD!AJ1139="","",BD!AN1139/BD!AJ1139-1))</f>
        <v>0.23920329957189113</v>
      </c>
      <c r="AS1139" s="91" t="str">
        <f>IF(BD!AN1139="","",IF(BD!AN1139&lt;BD!AL1139,"ABAIXO DA META","DENTRO DA META"))</f>
        <v>DENTRO DA META</v>
      </c>
      <c r="AT1139" s="91" t="str">
        <f>IF(BD!AJ1139="","EM ANÁLISE",IF(BD!AP1139&gt;=BD!AN1139,"GO", "NO GO"))</f>
        <v>NO GO</v>
      </c>
      <c r="AU1139" s="97">
        <f>IF(AN1139="","",+BD!$AN1139-AJ1139)</f>
        <v>7.149786624203827</v>
      </c>
      <c r="AV1139" s="98"/>
      <c r="AW1139" s="90">
        <f>BD!P1139*BD!AC1139</f>
        <v>236.55239999999998</v>
      </c>
      <c r="AX1139" s="90">
        <f>BD!V1139*BD!AC1139</f>
        <v>174.45739499999996</v>
      </c>
      <c r="AY1139" s="90">
        <f>IF(BD!AN1139="","",BD!AN1139*BD!AC1139)</f>
        <v>444.47743949044593</v>
      </c>
      <c r="AZ1139" s="75" t="s">
        <v>5272</v>
      </c>
      <c r="BA1139" s="75"/>
      <c r="BB1139" s="75"/>
      <c r="BC1139" s="75"/>
      <c r="BD1139" s="99" t="s">
        <v>5257</v>
      </c>
      <c r="BE1139" s="100" t="s">
        <v>4</v>
      </c>
      <c r="BF1139" s="100" t="s">
        <v>4</v>
      </c>
      <c r="BG1139" s="99" t="s">
        <v>5258</v>
      </c>
      <c r="BH1139" s="101"/>
      <c r="BI1139" s="101"/>
      <c r="BJ1139" s="101"/>
      <c r="BK1139" s="101"/>
      <c r="BL1139" s="101"/>
      <c r="BM1139" s="101"/>
      <c r="BN1139" s="101"/>
      <c r="BO1139" s="103"/>
      <c r="BP1139" s="99">
        <v>140.622</v>
      </c>
      <c r="BQ1139" s="99">
        <v>121</v>
      </c>
      <c r="BR1139" s="101"/>
      <c r="BS1139" s="99" t="s">
        <v>5260</v>
      </c>
      <c r="BT1139" s="99" t="s">
        <v>5261</v>
      </c>
      <c r="BU1139" s="99">
        <v>5102</v>
      </c>
      <c r="BV1139" s="99"/>
      <c r="BW1139" s="99"/>
      <c r="BX1139" s="99"/>
      <c r="BY1139" s="99"/>
      <c r="BZ1139" s="99"/>
      <c r="CA1139" s="99"/>
      <c r="CB1139" s="99"/>
      <c r="CC1139" s="99">
        <v>102</v>
      </c>
      <c r="CD1139" s="99">
        <v>8</v>
      </c>
      <c r="CE1139" s="99">
        <v>8</v>
      </c>
      <c r="CF1139" s="99"/>
      <c r="CG1139" s="37" t="e">
        <f>VLOOKUP(Table_1[[#This Row],[EAN]],'[1]Planilha1'!$E:$R,13,0)</f>
        <v>#N/A</v>
      </c>
      <c r="CI1139" s="188">
        <f>IF(Table_1[[#This Row],[STATUS MERCADO]]="GO",Table_1[[#This Row],[M. BRUTA TOTAL]],0)</f>
        <v>0</v>
      </c>
      <c r="CJ1139" s="188">
        <f>IF(Table_1[[#This Row],[STATUS MERCADO]]="GO",Table_1[[#This Row],[PV UNIT. REALIZADO]]*Table_1[[#This Row],[QUANTIDADE]],0)</f>
        <v>0</v>
      </c>
    </row>
    <row r="1140" ht="15" hidden="1">
      <c r="A1140" s="7"/>
      <c r="B1140" s="84" t="s">
        <v>79</v>
      </c>
      <c r="C1140" s="75">
        <v>221418</v>
      </c>
      <c r="D1140" s="75">
        <v>9890</v>
      </c>
      <c r="E1140" s="85">
        <v>7894904009893</v>
      </c>
      <c r="F1140" s="86" t="s">
        <v>967</v>
      </c>
      <c r="G1140" s="75" t="s">
        <v>17</v>
      </c>
      <c r="H1140" s="75">
        <v>3220</v>
      </c>
      <c r="I1140" s="87" t="s">
        <v>966</v>
      </c>
      <c r="J1140" s="75" t="s">
        <v>395</v>
      </c>
      <c r="K1140" s="88" t="s">
        <v>84</v>
      </c>
      <c r="L1140" s="88">
        <v>12</v>
      </c>
      <c r="M1140" s="88">
        <v>4</v>
      </c>
      <c r="N1140" s="75" t="s">
        <v>85</v>
      </c>
      <c r="O1140" s="75" t="s">
        <v>155</v>
      </c>
      <c r="P1140" s="89"/>
      <c r="Q1140" s="90">
        <f>(17/100+7.6/100+1.65/100)*P1140</f>
        <v>0</v>
      </c>
      <c r="R1140" s="90"/>
      <c r="S1140" s="90"/>
      <c r="T1140" s="90"/>
      <c r="U1140" s="90"/>
      <c r="V1140" s="90">
        <f>+P1140-Q1140+R1140+S1140+T1140+U1140</f>
        <v>0</v>
      </c>
      <c r="W1140" s="91">
        <f>(1.02/100)</f>
        <v>1.02E-2</v>
      </c>
      <c r="X1140" s="91">
        <v>4.8E-3</v>
      </c>
      <c r="Y1140" s="91">
        <v>0.17</v>
      </c>
      <c r="Z1140" s="91">
        <v>1.65E-2</v>
      </c>
      <c r="AA1140" s="91">
        <v>7.6E-2</v>
      </c>
      <c r="AB1140" s="91">
        <f>SUM(W1140:AA1140)</f>
        <v>0.2775</v>
      </c>
      <c r="AC1140" s="75">
        <v>12</v>
      </c>
      <c r="AD1140" s="92">
        <f>IF(AL1140="","",+AC1140*AL1140)</f>
      </c>
      <c r="AE1140" s="93">
        <f>IF(AL1140="","",+AL1140*AB1140)</f>
      </c>
      <c r="AF1140" s="92">
        <f>IF(AL1140="","",+AL1140-AE1140)</f>
      </c>
      <c r="AG1140" s="93">
        <f>+V1140</f>
        <v>0</v>
      </c>
      <c r="AH1140" s="92">
        <f>IF(AF1140="","",+AF1140-AG1140)</f>
      </c>
      <c r="AI1140" s="92">
        <f>IF(AH1140="","",+AH1140*AC1140)</f>
      </c>
      <c r="AJ1140" s="93"/>
      <c r="AK1140" s="94">
        <v>0.33</v>
      </c>
      <c r="AL1140" s="93">
        <f>IF(V1140=0,"",V1140/(1-AB1140-AK1140))</f>
      </c>
      <c r="AM1140" s="95">
        <v>0.33</v>
      </c>
      <c r="AN1140" s="93">
        <f>IF(V1140=0,"",V1140/(1-AB1140-AM1140))</f>
      </c>
      <c r="AO1140" s="96">
        <v>1.2</v>
      </c>
      <c r="AP1140" s="93">
        <f>IF(BD!AJ1140="","",BD!AJ1140*BD!AO1140)</f>
      </c>
      <c r="AQ1140" s="91">
        <f>BD!AM1140/BD!AK1140-1</f>
        <v>0</v>
      </c>
      <c r="AR1140" s="91">
        <f>IF(BD!AN1140="","",IF(BD!AJ1140="","",BD!AN1140/BD!AJ1140-1))</f>
      </c>
      <c r="AS1140" s="91">
        <f>IF(BD!AN1140="","",IF(BD!AN1140&lt;BD!AL1140,"ABAIXO DA META","DENTRO DA META"))</f>
      </c>
      <c r="AT1140" s="91" t="str">
        <f>IF(BD!AJ1140="","EM ANÁLISE",IF(BD!AP1140&gt;=BD!AN1140,"GO", "NO GO"))</f>
        <v>EM ANÁLISE</v>
      </c>
      <c r="AU1140" s="97">
        <f>IF(AN1140="","",+BD!$AN1140-AJ1140)</f>
      </c>
      <c r="AV1140" s="98"/>
      <c r="AW1140" s="90">
        <f>BD!P1140*BD!AC1140</f>
        <v>0</v>
      </c>
      <c r="AX1140" s="90">
        <f>BD!V1140*BD!AC1140</f>
        <v>0</v>
      </c>
      <c r="AY1140" s="90">
        <f>IF(BD!AN1140="","",BD!AN1140*BD!AC1140)</f>
      </c>
      <c r="AZ1140" s="75" t="s">
        <v>123</v>
      </c>
      <c r="BA1140" s="75"/>
      <c r="BB1140" s="75"/>
      <c r="BC1140" s="75"/>
      <c r="BD1140" s="104"/>
      <c r="BE1140" s="104"/>
      <c r="BF1140" s="101"/>
      <c r="BG1140" s="101"/>
      <c r="BH1140" s="101"/>
      <c r="BI1140" s="101"/>
      <c r="BJ1140" s="101"/>
      <c r="BK1140" s="101"/>
      <c r="BL1140" s="101"/>
      <c r="BM1140" s="101"/>
      <c r="BN1140" s="101"/>
      <c r="BO1140" s="103"/>
      <c r="BP1140" s="101"/>
      <c r="BQ1140" s="101"/>
      <c r="BR1140" s="101"/>
      <c r="BS1140" s="101"/>
      <c r="BT1140" s="101"/>
      <c r="BU1140" s="101"/>
      <c r="BV1140" s="101"/>
      <c r="BW1140" s="101"/>
      <c r="BX1140" s="101"/>
      <c r="BY1140" s="101"/>
      <c r="BZ1140" s="101"/>
      <c r="CA1140" s="101"/>
      <c r="CB1140" s="101"/>
      <c r="CC1140" s="101"/>
      <c r="CD1140" s="101"/>
      <c r="CE1140" s="101"/>
      <c r="CF1140" s="101"/>
      <c r="CG1140" s="37" t="e">
        <f>VLOOKUP(Table_1[[#This Row],[EAN]],'[1]Planilha1'!$E:$R,13,0)</f>
        <v>#N/A</v>
      </c>
      <c r="CI1140" s="188">
        <f>IF(Table_1[[#This Row],[STATUS MERCADO]]="GO",Table_1[[#This Row],[M. BRUTA TOTAL]],0)</f>
        <v>0</v>
      </c>
      <c r="CJ1140" s="188">
        <f>IF(Table_1[[#This Row],[STATUS MERCADO]]="GO",Table_1[[#This Row],[PV UNIT. REALIZADO]]*Table_1[[#This Row],[QUANTIDADE]],0)</f>
        <v>0</v>
      </c>
    </row>
    <row r="1141" ht="15" hidden="1">
      <c r="A1141" s="7"/>
      <c r="B1141" s="84" t="s">
        <v>79</v>
      </c>
      <c r="C1141" s="85">
        <v>221427</v>
      </c>
      <c r="D1141" s="85">
        <v>7312</v>
      </c>
      <c r="E1141" s="85" t="s">
        <v>976</v>
      </c>
      <c r="F1141" s="86" t="s">
        <v>977</v>
      </c>
      <c r="G1141" s="75" t="s">
        <v>16</v>
      </c>
      <c r="H1141" s="75">
        <v>3240</v>
      </c>
      <c r="I1141" s="87" t="s">
        <v>454</v>
      </c>
      <c r="J1141" s="75" t="s">
        <v>455</v>
      </c>
      <c r="K1141" s="88" t="s">
        <v>84</v>
      </c>
      <c r="L1141" s="88">
        <v>50</v>
      </c>
      <c r="M1141" s="88">
        <v>0</v>
      </c>
      <c r="N1141" s="75" t="s">
        <v>85</v>
      </c>
      <c r="O1141" s="75" t="s">
        <v>225</v>
      </c>
      <c r="P1141" s="89">
        <v>3.62005</v>
      </c>
      <c r="Q1141" s="90">
        <f>(17/100+7.6/100+1.65/100)*P1141</f>
        <v>0.950263125</v>
      </c>
      <c r="R1141" s="90"/>
      <c r="S1141" s="90"/>
      <c r="T1141" s="90"/>
      <c r="U1141" s="90"/>
      <c r="V1141" s="90">
        <f>+P1141-Q1141+R1141+S1141+T1141+U1141</f>
        <v>2.669786875</v>
      </c>
      <c r="W1141" s="91">
        <f>(1.02/100)</f>
        <v>1.02E-2</v>
      </c>
      <c r="X1141" s="91">
        <v>4.8E-3</v>
      </c>
      <c r="Y1141" s="91">
        <v>0.17</v>
      </c>
      <c r="Z1141" s="91">
        <v>1.65E-2</v>
      </c>
      <c r="AA1141" s="91">
        <v>7.6E-2</v>
      </c>
      <c r="AB1141" s="91">
        <f>SUM(W1141:AA1141)</f>
        <v>0.2775</v>
      </c>
      <c r="AC1141" s="75">
        <v>50</v>
      </c>
      <c r="AD1141" s="92">
        <f>IF(AL1141="","",+AC1141*AL1141)</f>
        <v>340.10023885350324</v>
      </c>
      <c r="AE1141" s="93">
        <f>IF(AL1141="","",+AL1141*AB1141)</f>
        <v>1.887556325636943</v>
      </c>
      <c r="AF1141" s="92">
        <f>IF(AL1141="","",+AL1141-AE1141)</f>
        <v>4.914448451433121</v>
      </c>
      <c r="AG1141" s="93">
        <f>+V1141</f>
        <v>2.669786875</v>
      </c>
      <c r="AH1141" s="92">
        <f>IF(AF1141="","",+AF1141-AG1141)</f>
        <v>2.2446615764331215</v>
      </c>
      <c r="AI1141" s="92">
        <f>IF(AH1141="","",+AH1141*AC1141)</f>
        <v>112.23307882165608</v>
      </c>
      <c r="AJ1141" s="93">
        <v>4.59</v>
      </c>
      <c r="AK1141" s="94">
        <v>0.33</v>
      </c>
      <c r="AL1141" s="93">
        <f>IF(V1141=0,"",V1141/(1-AB1141-AK1141))</f>
        <v>6.8020047770700645</v>
      </c>
      <c r="AM1141" s="95">
        <v>0.33</v>
      </c>
      <c r="AN1141" s="93">
        <f>IF(V1141=0,"",V1141/(1-AB1141-AM1141))</f>
        <v>6.8020047770700645</v>
      </c>
      <c r="AO1141" s="96">
        <v>1.2</v>
      </c>
      <c r="AP1141" s="93">
        <f>IF(BD!AJ1141="","",BD!AJ1141*BD!AO1141)</f>
        <v>5.508</v>
      </c>
      <c r="AQ1141" s="91">
        <f>BD!AM1141/BD!AK1141-1</f>
        <v>0</v>
      </c>
      <c r="AR1141" s="91">
        <f>IF(BD!AN1141="","",IF(BD!AJ1141="","",BD!AN1141/BD!AJ1141-1))</f>
        <v>0.4819182520849814</v>
      </c>
      <c r="AS1141" s="91" t="str">
        <f>IF(BD!AN1141="","",IF(BD!AN1141&lt;BD!AL1141,"ABAIXO DA META","DENTRO DA META"))</f>
        <v>DENTRO DA META</v>
      </c>
      <c r="AT1141" s="91" t="str">
        <f>IF(BD!AJ1141="","EM ANÁLISE",IF(BD!AP1141&gt;=BD!AN1141,"GO", "NO GO"))</f>
        <v>NO GO</v>
      </c>
      <c r="AU1141" s="97">
        <f>IF(AN1141="","",+BD!$AN1141-AJ1141)</f>
        <v>2.2120047770700646</v>
      </c>
      <c r="AV1141" s="98"/>
      <c r="AW1141" s="90">
        <f>BD!P1141*BD!AC1141</f>
        <v>181.0025</v>
      </c>
      <c r="AX1141" s="90">
        <f>BD!V1141*BD!AC1141</f>
        <v>133.48934375</v>
      </c>
      <c r="AY1141" s="90">
        <f>IF(BD!AN1141="","",BD!AN1141*BD!AC1141)</f>
        <v>340.10023885350324</v>
      </c>
      <c r="AZ1141" s="75" t="s">
        <v>5272</v>
      </c>
      <c r="BA1141" s="75"/>
      <c r="BB1141" s="75"/>
      <c r="BC1141" s="75"/>
      <c r="BD1141" s="99" t="s">
        <v>5257</v>
      </c>
      <c r="BE1141" s="100" t="s">
        <v>4</v>
      </c>
      <c r="BF1141" s="100" t="s">
        <v>4</v>
      </c>
      <c r="BG1141" s="99" t="s">
        <v>5258</v>
      </c>
      <c r="BH1141" s="101"/>
      <c r="BI1141" s="101"/>
      <c r="BJ1141" s="101"/>
      <c r="BK1141" s="101"/>
      <c r="BL1141" s="101"/>
      <c r="BM1141" s="101"/>
      <c r="BN1141" s="101"/>
      <c r="BO1141" s="103"/>
      <c r="BP1141" s="99">
        <v>140.622</v>
      </c>
      <c r="BQ1141" s="99">
        <v>121</v>
      </c>
      <c r="BR1141" s="101"/>
      <c r="BS1141" s="99" t="s">
        <v>5260</v>
      </c>
      <c r="BT1141" s="99" t="s">
        <v>5261</v>
      </c>
      <c r="BU1141" s="99">
        <v>5102</v>
      </c>
      <c r="BV1141" s="99"/>
      <c r="BW1141" s="99"/>
      <c r="BX1141" s="99"/>
      <c r="BY1141" s="99"/>
      <c r="BZ1141" s="99"/>
      <c r="CA1141" s="99"/>
      <c r="CB1141" s="99"/>
      <c r="CC1141" s="99">
        <v>102</v>
      </c>
      <c r="CD1141" s="99">
        <v>8</v>
      </c>
      <c r="CE1141" s="99">
        <v>8</v>
      </c>
      <c r="CF1141" s="99"/>
      <c r="CG1141" s="37" t="e">
        <f>VLOOKUP(Table_1[[#This Row],[EAN]],'[1]Planilha1'!$E:$R,13,0)</f>
        <v>#N/A</v>
      </c>
      <c r="CI1141" s="188">
        <f>IF(Table_1[[#This Row],[STATUS MERCADO]]="GO",Table_1[[#This Row],[M. BRUTA TOTAL]],0)</f>
        <v>0</v>
      </c>
      <c r="CJ1141" s="188">
        <f>IF(Table_1[[#This Row],[STATUS MERCADO]]="GO",Table_1[[#This Row],[PV UNIT. REALIZADO]]*Table_1[[#This Row],[QUANTIDADE]],0)</f>
        <v>0</v>
      </c>
    </row>
    <row r="1142" ht="15" hidden="1">
      <c r="A1142" s="7"/>
      <c r="B1142" s="84" t="s">
        <v>79</v>
      </c>
      <c r="C1142" s="85">
        <v>221428</v>
      </c>
      <c r="D1142" s="85">
        <v>7311</v>
      </c>
      <c r="E1142" s="85" t="s">
        <v>978</v>
      </c>
      <c r="F1142" s="86" t="s">
        <v>979</v>
      </c>
      <c r="G1142" s="75" t="s">
        <v>16</v>
      </c>
      <c r="H1142" s="75">
        <v>3240</v>
      </c>
      <c r="I1142" s="87" t="s">
        <v>454</v>
      </c>
      <c r="J1142" s="75" t="s">
        <v>455</v>
      </c>
      <c r="K1142" s="88" t="s">
        <v>84</v>
      </c>
      <c r="L1142" s="88">
        <v>50</v>
      </c>
      <c r="M1142" s="88">
        <v>0</v>
      </c>
      <c r="N1142" s="75" t="s">
        <v>85</v>
      </c>
      <c r="O1142" s="75" t="s">
        <v>225</v>
      </c>
      <c r="P1142" s="89">
        <v>3.62005</v>
      </c>
      <c r="Q1142" s="90">
        <f>(17/100+7.6/100+1.65/100)*P1142</f>
        <v>0.950263125</v>
      </c>
      <c r="R1142" s="90"/>
      <c r="S1142" s="90"/>
      <c r="T1142" s="90"/>
      <c r="U1142" s="90"/>
      <c r="V1142" s="90">
        <f>+P1142-Q1142+R1142+S1142+T1142+U1142</f>
        <v>2.669786875</v>
      </c>
      <c r="W1142" s="91">
        <f>(1.02/100)</f>
        <v>1.02E-2</v>
      </c>
      <c r="X1142" s="91">
        <v>4.8E-3</v>
      </c>
      <c r="Y1142" s="91">
        <v>0.17</v>
      </c>
      <c r="Z1142" s="91">
        <v>1.65E-2</v>
      </c>
      <c r="AA1142" s="91">
        <v>7.6E-2</v>
      </c>
      <c r="AB1142" s="91">
        <f>SUM(W1142:AA1142)</f>
        <v>0.2775</v>
      </c>
      <c r="AC1142" s="75">
        <v>50</v>
      </c>
      <c r="AD1142" s="92">
        <f>IF(AL1142="","",+AC1142*AL1142)</f>
        <v>340.10023885350324</v>
      </c>
      <c r="AE1142" s="93">
        <f>IF(AL1142="","",+AL1142*AB1142)</f>
        <v>1.887556325636943</v>
      </c>
      <c r="AF1142" s="92">
        <f>IF(AL1142="","",+AL1142-AE1142)</f>
        <v>4.914448451433121</v>
      </c>
      <c r="AG1142" s="93">
        <f>+V1142</f>
        <v>2.669786875</v>
      </c>
      <c r="AH1142" s="92">
        <f>IF(AF1142="","",+AF1142-AG1142)</f>
        <v>2.2446615764331215</v>
      </c>
      <c r="AI1142" s="92">
        <f>IF(AH1142="","",+AH1142*AC1142)</f>
        <v>112.23307882165608</v>
      </c>
      <c r="AJ1142" s="93">
        <v>4.59</v>
      </c>
      <c r="AK1142" s="94">
        <v>0.33</v>
      </c>
      <c r="AL1142" s="93">
        <f>IF(V1142=0,"",V1142/(1-AB1142-AK1142))</f>
        <v>6.8020047770700645</v>
      </c>
      <c r="AM1142" s="95">
        <v>0.33</v>
      </c>
      <c r="AN1142" s="93">
        <f>IF(V1142=0,"",V1142/(1-AB1142-AM1142))</f>
        <v>6.8020047770700645</v>
      </c>
      <c r="AO1142" s="96">
        <v>1.2</v>
      </c>
      <c r="AP1142" s="93">
        <f>IF(BD!AJ1142="","",BD!AJ1142*BD!AO1142)</f>
        <v>5.508</v>
      </c>
      <c r="AQ1142" s="91">
        <f>BD!AM1142/BD!AK1142-1</f>
        <v>0</v>
      </c>
      <c r="AR1142" s="91">
        <f>IF(BD!AN1142="","",IF(BD!AJ1142="","",BD!AN1142/BD!AJ1142-1))</f>
        <v>0.4819182520849814</v>
      </c>
      <c r="AS1142" s="91" t="str">
        <f>IF(BD!AN1142="","",IF(BD!AN1142&lt;BD!AL1142,"ABAIXO DA META","DENTRO DA META"))</f>
        <v>DENTRO DA META</v>
      </c>
      <c r="AT1142" s="91" t="str">
        <f>IF(BD!AJ1142="","EM ANÁLISE",IF(BD!AP1142&gt;=BD!AN1142,"GO", "NO GO"))</f>
        <v>NO GO</v>
      </c>
      <c r="AU1142" s="97">
        <f>IF(AN1142="","",+BD!$AN1142-AJ1142)</f>
        <v>2.2120047770700646</v>
      </c>
      <c r="AV1142" s="98"/>
      <c r="AW1142" s="90">
        <f>BD!P1142*BD!AC1142</f>
        <v>181.0025</v>
      </c>
      <c r="AX1142" s="90">
        <f>BD!V1142*BD!AC1142</f>
        <v>133.48934375</v>
      </c>
      <c r="AY1142" s="90">
        <f>IF(BD!AN1142="","",BD!AN1142*BD!AC1142)</f>
        <v>340.10023885350324</v>
      </c>
      <c r="AZ1142" s="75" t="s">
        <v>5272</v>
      </c>
      <c r="BA1142" s="75"/>
      <c r="BB1142" s="75"/>
      <c r="BC1142" s="75"/>
      <c r="BD1142" s="99" t="s">
        <v>5257</v>
      </c>
      <c r="BE1142" s="100" t="s">
        <v>4</v>
      </c>
      <c r="BF1142" s="100" t="s">
        <v>4</v>
      </c>
      <c r="BG1142" s="99" t="s">
        <v>5258</v>
      </c>
      <c r="BH1142" s="101"/>
      <c r="BI1142" s="101"/>
      <c r="BJ1142" s="101"/>
      <c r="BK1142" s="101"/>
      <c r="BL1142" s="101"/>
      <c r="BM1142" s="101"/>
      <c r="BN1142" s="101"/>
      <c r="BO1142" s="103"/>
      <c r="BP1142" s="99">
        <v>140.622</v>
      </c>
      <c r="BQ1142" s="99">
        <v>121</v>
      </c>
      <c r="BR1142" s="101"/>
      <c r="BS1142" s="99" t="s">
        <v>5260</v>
      </c>
      <c r="BT1142" s="99" t="s">
        <v>5261</v>
      </c>
      <c r="BU1142" s="99">
        <v>5102</v>
      </c>
      <c r="BV1142" s="99"/>
      <c r="BW1142" s="99"/>
      <c r="BX1142" s="99"/>
      <c r="BY1142" s="99"/>
      <c r="BZ1142" s="99"/>
      <c r="CA1142" s="99"/>
      <c r="CB1142" s="99"/>
      <c r="CC1142" s="99">
        <v>102</v>
      </c>
      <c r="CD1142" s="99">
        <v>8</v>
      </c>
      <c r="CE1142" s="99">
        <v>8</v>
      </c>
      <c r="CF1142" s="99"/>
      <c r="CG1142" s="37" t="e">
        <f>VLOOKUP(Table_1[[#This Row],[EAN]],'[1]Planilha1'!$E:$R,13,0)</f>
        <v>#N/A</v>
      </c>
      <c r="CI1142" s="188">
        <f>IF(Table_1[[#This Row],[STATUS MERCADO]]="GO",Table_1[[#This Row],[M. BRUTA TOTAL]],0)</f>
        <v>0</v>
      </c>
      <c r="CJ1142" s="188">
        <f>IF(Table_1[[#This Row],[STATUS MERCADO]]="GO",Table_1[[#This Row],[PV UNIT. REALIZADO]]*Table_1[[#This Row],[QUANTIDADE]],0)</f>
        <v>0</v>
      </c>
    </row>
    <row r="1143" ht="15" hidden="1">
      <c r="A1143" s="7"/>
      <c r="B1143" s="84" t="s">
        <v>79</v>
      </c>
      <c r="C1143" s="75">
        <v>221441</v>
      </c>
      <c r="D1143" s="75">
        <v>2170</v>
      </c>
      <c r="E1143" s="85">
        <v>7897520100111</v>
      </c>
      <c r="F1143" s="86" t="s">
        <v>998</v>
      </c>
      <c r="G1143" s="75" t="s">
        <v>24</v>
      </c>
      <c r="H1143" s="75">
        <v>580</v>
      </c>
      <c r="I1143" s="87" t="s">
        <v>280</v>
      </c>
      <c r="J1143" s="75" t="s">
        <v>289</v>
      </c>
      <c r="K1143" s="88" t="s">
        <v>84</v>
      </c>
      <c r="L1143" s="88">
        <v>12</v>
      </c>
      <c r="M1143" s="88">
        <v>0</v>
      </c>
      <c r="N1143" s="75" t="s">
        <v>85</v>
      </c>
      <c r="O1143" s="75" t="s">
        <v>114</v>
      </c>
      <c r="P1143" s="89"/>
      <c r="Q1143" s="90">
        <f>(17/100+7.6/100+1.65/100)*P1143</f>
        <v>0</v>
      </c>
      <c r="R1143" s="90"/>
      <c r="S1143" s="90"/>
      <c r="T1143" s="90"/>
      <c r="U1143" s="90"/>
      <c r="V1143" s="90">
        <f>+P1143-Q1143+R1143+S1143+T1143+U1143</f>
        <v>0</v>
      </c>
      <c r="W1143" s="91">
        <f>(1.02/100)</f>
        <v>1.02E-2</v>
      </c>
      <c r="X1143" s="91">
        <v>4.8E-3</v>
      </c>
      <c r="Y1143" s="91">
        <v>0.17</v>
      </c>
      <c r="Z1143" s="91">
        <v>1.65E-2</v>
      </c>
      <c r="AA1143" s="91">
        <v>7.6E-2</v>
      </c>
      <c r="AB1143" s="91">
        <f>SUM(W1143:AA1143)</f>
        <v>0.2775</v>
      </c>
      <c r="AC1143" s="75">
        <v>12</v>
      </c>
      <c r="AD1143" s="92">
        <f>IF(AL1143="","",+AC1143*AL1143)</f>
      </c>
      <c r="AE1143" s="93">
        <f>IF(AL1143="","",+AL1143*AB1143)</f>
      </c>
      <c r="AF1143" s="92">
        <f>IF(AL1143="","",+AL1143-AE1143)</f>
      </c>
      <c r="AG1143" s="93">
        <f>+V1143</f>
        <v>0</v>
      </c>
      <c r="AH1143" s="92">
        <f>IF(AF1143="","",+AF1143-AG1143)</f>
      </c>
      <c r="AI1143" s="92">
        <f>IF(AH1143="","",+AH1143*AC1143)</f>
      </c>
      <c r="AJ1143" s="93"/>
      <c r="AK1143" s="94">
        <v>0.33</v>
      </c>
      <c r="AL1143" s="93">
        <f>IF(V1143=0,"",V1143/(1-AB1143-AK1143))</f>
      </c>
      <c r="AM1143" s="95">
        <v>0.33</v>
      </c>
      <c r="AN1143" s="93">
        <f>IF(V1143=0,"",V1143/(1-AB1143-AM1143))</f>
      </c>
      <c r="AO1143" s="96">
        <v>1.2</v>
      </c>
      <c r="AP1143" s="93">
        <f>IF(BD!AJ1143="","",BD!AJ1143*BD!AO1143)</f>
      </c>
      <c r="AQ1143" s="91">
        <f>BD!AM1143/BD!AK1143-1</f>
        <v>0</v>
      </c>
      <c r="AR1143" s="91">
        <f>IF(BD!AN1143="","",IF(BD!AJ1143="","",BD!AN1143/BD!AJ1143-1))</f>
      </c>
      <c r="AS1143" s="91">
        <f>IF(BD!AN1143="","",IF(BD!AN1143&lt;BD!AL1143,"ABAIXO DA META","DENTRO DA META"))</f>
      </c>
      <c r="AT1143" s="91" t="str">
        <f>IF(BD!AJ1143="","EM ANÁLISE",IF(BD!AP1143&gt;=BD!AN1143,"GO", "NO GO"))</f>
        <v>EM ANÁLISE</v>
      </c>
      <c r="AU1143" s="97">
        <f>IF(AN1143="","",+BD!$AN1143-AJ1143)</f>
      </c>
      <c r="AV1143" s="98"/>
      <c r="AW1143" s="90">
        <f>BD!P1143*BD!AC1143</f>
        <v>0</v>
      </c>
      <c r="AX1143" s="90">
        <f>BD!V1143*BD!AC1143</f>
        <v>0</v>
      </c>
      <c r="AY1143" s="90">
        <f>IF(BD!AN1143="","",BD!AN1143*BD!AC1143)</f>
      </c>
      <c r="AZ1143" s="75" t="s">
        <v>123</v>
      </c>
      <c r="BA1143" s="75" t="s">
        <v>115</v>
      </c>
      <c r="BB1143" s="75">
        <v>1</v>
      </c>
      <c r="BC1143" s="75" t="s">
        <v>116</v>
      </c>
      <c r="BD1143" s="104"/>
      <c r="BE1143" s="104"/>
      <c r="BF1143" s="101"/>
      <c r="BG1143" s="101"/>
      <c r="BH1143" s="101"/>
      <c r="BI1143" s="101"/>
      <c r="BJ1143" s="101"/>
      <c r="BK1143" s="101"/>
      <c r="BL1143" s="101"/>
      <c r="BM1143" s="101"/>
      <c r="BN1143" s="101"/>
      <c r="BO1143" s="103"/>
      <c r="BP1143" s="101"/>
      <c r="BQ1143" s="101"/>
      <c r="BR1143" s="101"/>
      <c r="BS1143" s="101"/>
      <c r="BT1143" s="101"/>
      <c r="BU1143" s="101"/>
      <c r="BV1143" s="101"/>
      <c r="BW1143" s="101"/>
      <c r="BX1143" s="101"/>
      <c r="BY1143" s="101"/>
      <c r="BZ1143" s="101"/>
      <c r="CA1143" s="101"/>
      <c r="CB1143" s="101"/>
      <c r="CC1143" s="101"/>
      <c r="CD1143" s="101"/>
      <c r="CE1143" s="101"/>
      <c r="CF1143" s="101"/>
      <c r="CG1143" s="37" t="e">
        <f>VLOOKUP(Table_1[[#This Row],[EAN]],'[1]Planilha1'!$E:$R,13,0)</f>
        <v>#N/A</v>
      </c>
      <c r="CI1143" s="188">
        <f>IF(Table_1[[#This Row],[STATUS MERCADO]]="GO",Table_1[[#This Row],[M. BRUTA TOTAL]],0)</f>
        <v>0</v>
      </c>
      <c r="CJ1143" s="188">
        <f>IF(Table_1[[#This Row],[STATUS MERCADO]]="GO",Table_1[[#This Row],[PV UNIT. REALIZADO]]*Table_1[[#This Row],[QUANTIDADE]],0)</f>
        <v>0</v>
      </c>
    </row>
    <row r="1144" ht="15" hidden="1">
      <c r="A1144" s="7"/>
      <c r="B1144" s="84" t="s">
        <v>79</v>
      </c>
      <c r="C1144" s="75">
        <v>221442</v>
      </c>
      <c r="D1144" s="75">
        <v>914</v>
      </c>
      <c r="E1144" s="85">
        <v>7897520009148</v>
      </c>
      <c r="F1144" s="86" t="s">
        <v>999</v>
      </c>
      <c r="G1144" s="75" t="s">
        <v>24</v>
      </c>
      <c r="H1144" s="75">
        <v>580</v>
      </c>
      <c r="I1144" s="87" t="s">
        <v>280</v>
      </c>
      <c r="J1144" s="75" t="s">
        <v>289</v>
      </c>
      <c r="K1144" s="88" t="s">
        <v>84</v>
      </c>
      <c r="L1144" s="88">
        <v>12</v>
      </c>
      <c r="M1144" s="88">
        <v>0</v>
      </c>
      <c r="N1144" s="75" t="s">
        <v>85</v>
      </c>
      <c r="O1144" s="75" t="s">
        <v>114</v>
      </c>
      <c r="P1144" s="89"/>
      <c r="Q1144" s="90">
        <f>(17/100+7.6/100+1.65/100)*P1144</f>
        <v>0</v>
      </c>
      <c r="R1144" s="90"/>
      <c r="S1144" s="90"/>
      <c r="T1144" s="90"/>
      <c r="U1144" s="90"/>
      <c r="V1144" s="90">
        <f>+P1144-Q1144+R1144+S1144+T1144+U1144</f>
        <v>0</v>
      </c>
      <c r="W1144" s="91">
        <f>(1.02/100)</f>
        <v>1.02E-2</v>
      </c>
      <c r="X1144" s="91">
        <v>4.8E-3</v>
      </c>
      <c r="Y1144" s="91">
        <v>0.17</v>
      </c>
      <c r="Z1144" s="91">
        <v>1.65E-2</v>
      </c>
      <c r="AA1144" s="91">
        <v>7.6E-2</v>
      </c>
      <c r="AB1144" s="91">
        <f>SUM(W1144:AA1144)</f>
        <v>0.2775</v>
      </c>
      <c r="AC1144" s="75">
        <v>12</v>
      </c>
      <c r="AD1144" s="92">
        <f>IF(AL1144="","",+AC1144*AL1144)</f>
      </c>
      <c r="AE1144" s="93">
        <f>IF(AL1144="","",+AL1144*AB1144)</f>
      </c>
      <c r="AF1144" s="92">
        <f>IF(AL1144="","",+AL1144-AE1144)</f>
      </c>
      <c r="AG1144" s="93">
        <f>+V1144</f>
        <v>0</v>
      </c>
      <c r="AH1144" s="92">
        <f>IF(AF1144="","",+AF1144-AG1144)</f>
      </c>
      <c r="AI1144" s="92">
        <f>IF(AH1144="","",+AH1144*AC1144)</f>
      </c>
      <c r="AJ1144" s="93"/>
      <c r="AK1144" s="94">
        <v>0.33</v>
      </c>
      <c r="AL1144" s="93">
        <f>IF(V1144=0,"",V1144/(1-AB1144-AK1144))</f>
      </c>
      <c r="AM1144" s="95">
        <v>0.33</v>
      </c>
      <c r="AN1144" s="93">
        <f>IF(V1144=0,"",V1144/(1-AB1144-AM1144))</f>
      </c>
      <c r="AO1144" s="96">
        <v>1.2</v>
      </c>
      <c r="AP1144" s="93">
        <f>IF(BD!AJ1144="","",BD!AJ1144*BD!AO1144)</f>
      </c>
      <c r="AQ1144" s="91">
        <f>BD!AM1144/BD!AK1144-1</f>
        <v>0</v>
      </c>
      <c r="AR1144" s="91">
        <f>IF(BD!AN1144="","",IF(BD!AJ1144="","",BD!AN1144/BD!AJ1144-1))</f>
      </c>
      <c r="AS1144" s="91">
        <f>IF(BD!AN1144="","",IF(BD!AN1144&lt;BD!AL1144,"ABAIXO DA META","DENTRO DA META"))</f>
      </c>
      <c r="AT1144" s="91" t="str">
        <f>IF(BD!AJ1144="","EM ANÁLISE",IF(BD!AP1144&gt;=BD!AN1144,"GO", "NO GO"))</f>
        <v>EM ANÁLISE</v>
      </c>
      <c r="AU1144" s="97">
        <f>IF(AN1144="","",+BD!$AN1144-AJ1144)</f>
      </c>
      <c r="AV1144" s="98"/>
      <c r="AW1144" s="90">
        <f>BD!P1144*BD!AC1144</f>
        <v>0</v>
      </c>
      <c r="AX1144" s="90">
        <f>BD!V1144*BD!AC1144</f>
        <v>0</v>
      </c>
      <c r="AY1144" s="90">
        <f>IF(BD!AN1144="","",BD!AN1144*BD!AC1144)</f>
      </c>
      <c r="AZ1144" s="75" t="s">
        <v>123</v>
      </c>
      <c r="BA1144" s="75" t="s">
        <v>115</v>
      </c>
      <c r="BB1144" s="75">
        <v>1</v>
      </c>
      <c r="BC1144" s="75" t="s">
        <v>116</v>
      </c>
      <c r="BD1144" s="104"/>
      <c r="BE1144" s="104"/>
      <c r="BF1144" s="101"/>
      <c r="BG1144" s="101"/>
      <c r="BH1144" s="101"/>
      <c r="BI1144" s="101"/>
      <c r="BJ1144" s="101"/>
      <c r="BK1144" s="101"/>
      <c r="BL1144" s="101"/>
      <c r="BM1144" s="101"/>
      <c r="BN1144" s="101"/>
      <c r="BO1144" s="103"/>
      <c r="BP1144" s="101"/>
      <c r="BQ1144" s="101"/>
      <c r="BR1144" s="101"/>
      <c r="BS1144" s="101"/>
      <c r="BT1144" s="101"/>
      <c r="BU1144" s="101"/>
      <c r="BV1144" s="101"/>
      <c r="BW1144" s="101"/>
      <c r="BX1144" s="101"/>
      <c r="BY1144" s="101"/>
      <c r="BZ1144" s="101"/>
      <c r="CA1144" s="101"/>
      <c r="CB1144" s="101"/>
      <c r="CC1144" s="101"/>
      <c r="CD1144" s="101"/>
      <c r="CE1144" s="101"/>
      <c r="CF1144" s="101"/>
      <c r="CG1144" s="37" t="e">
        <f>VLOOKUP(Table_1[[#This Row],[EAN]],'[1]Planilha1'!$E:$R,13,0)</f>
        <v>#N/A</v>
      </c>
      <c r="CI1144" s="188">
        <f>IF(Table_1[[#This Row],[STATUS MERCADO]]="GO",Table_1[[#This Row],[M. BRUTA TOTAL]],0)</f>
        <v>0</v>
      </c>
      <c r="CJ1144" s="188">
        <f>IF(Table_1[[#This Row],[STATUS MERCADO]]="GO",Table_1[[#This Row],[PV UNIT. REALIZADO]]*Table_1[[#This Row],[QUANTIDADE]],0)</f>
        <v>0</v>
      </c>
    </row>
    <row r="1145" ht="15" hidden="1">
      <c r="A1145" s="7"/>
      <c r="B1145" s="84" t="s">
        <v>79</v>
      </c>
      <c r="C1145" s="75">
        <v>221444</v>
      </c>
      <c r="D1145" s="75">
        <v>2167</v>
      </c>
      <c r="E1145" s="85">
        <v>7897520100128</v>
      </c>
      <c r="F1145" s="86" t="s">
        <v>1001</v>
      </c>
      <c r="G1145" s="75" t="s">
        <v>24</v>
      </c>
      <c r="H1145" s="75">
        <v>580</v>
      </c>
      <c r="I1145" s="87" t="s">
        <v>280</v>
      </c>
      <c r="J1145" s="75" t="s">
        <v>289</v>
      </c>
      <c r="K1145" s="88" t="s">
        <v>84</v>
      </c>
      <c r="L1145" s="88">
        <v>12</v>
      </c>
      <c r="M1145" s="88">
        <v>0</v>
      </c>
      <c r="N1145" s="75" t="s">
        <v>85</v>
      </c>
      <c r="O1145" s="75" t="s">
        <v>114</v>
      </c>
      <c r="P1145" s="89"/>
      <c r="Q1145" s="90">
        <f>(17/100+7.6/100+1.65/100)*P1145</f>
        <v>0</v>
      </c>
      <c r="R1145" s="90"/>
      <c r="S1145" s="90"/>
      <c r="T1145" s="90"/>
      <c r="U1145" s="90"/>
      <c r="V1145" s="90">
        <f>+P1145-Q1145+R1145+S1145+T1145+U1145</f>
        <v>0</v>
      </c>
      <c r="W1145" s="91">
        <f>(1.02/100)</f>
        <v>1.02E-2</v>
      </c>
      <c r="X1145" s="91">
        <v>4.8E-3</v>
      </c>
      <c r="Y1145" s="91">
        <v>0.17</v>
      </c>
      <c r="Z1145" s="91">
        <v>1.65E-2</v>
      </c>
      <c r="AA1145" s="91">
        <v>7.6E-2</v>
      </c>
      <c r="AB1145" s="91">
        <f>SUM(W1145:AA1145)</f>
        <v>0.2775</v>
      </c>
      <c r="AC1145" s="75">
        <v>12</v>
      </c>
      <c r="AD1145" s="92">
        <f>IF(AL1145="","",+AC1145*AL1145)</f>
      </c>
      <c r="AE1145" s="93">
        <f>IF(AL1145="","",+AL1145*AB1145)</f>
      </c>
      <c r="AF1145" s="92">
        <f>IF(AL1145="","",+AL1145-AE1145)</f>
      </c>
      <c r="AG1145" s="93">
        <f>+V1145</f>
        <v>0</v>
      </c>
      <c r="AH1145" s="92">
        <f>IF(AF1145="","",+AF1145-AG1145)</f>
      </c>
      <c r="AI1145" s="92">
        <f>IF(AH1145="","",+AH1145*AC1145)</f>
      </c>
      <c r="AJ1145" s="93"/>
      <c r="AK1145" s="94">
        <v>0.33</v>
      </c>
      <c r="AL1145" s="93">
        <f>IF(V1145=0,"",V1145/(1-AB1145-AK1145))</f>
      </c>
      <c r="AM1145" s="95">
        <v>0.33</v>
      </c>
      <c r="AN1145" s="93">
        <f>IF(V1145=0,"",V1145/(1-AB1145-AM1145))</f>
      </c>
      <c r="AO1145" s="96">
        <v>1.2</v>
      </c>
      <c r="AP1145" s="93">
        <f>IF(BD!AJ1145="","",BD!AJ1145*BD!AO1145)</f>
      </c>
      <c r="AQ1145" s="91">
        <f>BD!AM1145/BD!AK1145-1</f>
        <v>0</v>
      </c>
      <c r="AR1145" s="91">
        <f>IF(BD!AN1145="","",IF(BD!AJ1145="","",BD!AN1145/BD!AJ1145-1))</f>
      </c>
      <c r="AS1145" s="91">
        <f>IF(BD!AN1145="","",IF(BD!AN1145&lt;BD!AL1145,"ABAIXO DA META","DENTRO DA META"))</f>
      </c>
      <c r="AT1145" s="91" t="str">
        <f>IF(BD!AJ1145="","EM ANÁLISE",IF(BD!AP1145&gt;=BD!AN1145,"GO", "NO GO"))</f>
        <v>EM ANÁLISE</v>
      </c>
      <c r="AU1145" s="97">
        <f>IF(AN1145="","",+BD!$AN1145-AJ1145)</f>
      </c>
      <c r="AV1145" s="98"/>
      <c r="AW1145" s="90">
        <f>BD!P1145*BD!AC1145</f>
        <v>0</v>
      </c>
      <c r="AX1145" s="90">
        <f>BD!V1145*BD!AC1145</f>
        <v>0</v>
      </c>
      <c r="AY1145" s="90">
        <f>IF(BD!AN1145="","",BD!AN1145*BD!AC1145)</f>
      </c>
      <c r="AZ1145" s="75" t="s">
        <v>123</v>
      </c>
      <c r="BA1145" s="75" t="s">
        <v>115</v>
      </c>
      <c r="BB1145" s="75">
        <v>1</v>
      </c>
      <c r="BC1145" s="75" t="s">
        <v>116</v>
      </c>
      <c r="BD1145" s="104"/>
      <c r="BE1145" s="104"/>
      <c r="BF1145" s="101"/>
      <c r="BG1145" s="101"/>
      <c r="BH1145" s="101"/>
      <c r="BI1145" s="101"/>
      <c r="BJ1145" s="101"/>
      <c r="BK1145" s="101"/>
      <c r="BL1145" s="101"/>
      <c r="BM1145" s="101"/>
      <c r="BN1145" s="101"/>
      <c r="BO1145" s="103"/>
      <c r="BP1145" s="101"/>
      <c r="BQ1145" s="101"/>
      <c r="BR1145" s="101"/>
      <c r="BS1145" s="101"/>
      <c r="BT1145" s="101"/>
      <c r="BU1145" s="101"/>
      <c r="BV1145" s="101"/>
      <c r="BW1145" s="101"/>
      <c r="BX1145" s="101"/>
      <c r="BY1145" s="101"/>
      <c r="BZ1145" s="101"/>
      <c r="CA1145" s="101"/>
      <c r="CB1145" s="101"/>
      <c r="CC1145" s="101"/>
      <c r="CD1145" s="101"/>
      <c r="CE1145" s="101"/>
      <c r="CF1145" s="101"/>
      <c r="CG1145" s="37" t="e">
        <f>VLOOKUP(Table_1[[#This Row],[EAN]],'[1]Planilha1'!$E:$R,13,0)</f>
        <v>#N/A</v>
      </c>
      <c r="CI1145" s="188">
        <f>IF(Table_1[[#This Row],[STATUS MERCADO]]="GO",Table_1[[#This Row],[M. BRUTA TOTAL]],0)</f>
        <v>0</v>
      </c>
      <c r="CJ1145" s="188">
        <f>IF(Table_1[[#This Row],[STATUS MERCADO]]="GO",Table_1[[#This Row],[PV UNIT. REALIZADO]]*Table_1[[#This Row],[QUANTIDADE]],0)</f>
        <v>0</v>
      </c>
    </row>
    <row r="1146" ht="15" hidden="1">
      <c r="A1146" s="7"/>
      <c r="B1146" s="84" t="s">
        <v>79</v>
      </c>
      <c r="C1146" s="75">
        <v>221447</v>
      </c>
      <c r="D1146" s="75">
        <v>20244</v>
      </c>
      <c r="E1146" s="85">
        <v>7898396111263</v>
      </c>
      <c r="F1146" s="86" t="s">
        <v>1005</v>
      </c>
      <c r="G1146" s="75" t="s">
        <v>24</v>
      </c>
      <c r="H1146" s="75">
        <v>590</v>
      </c>
      <c r="I1146" s="87" t="s">
        <v>82</v>
      </c>
      <c r="J1146" s="75" t="s">
        <v>604</v>
      </c>
      <c r="K1146" s="88" t="s">
        <v>84</v>
      </c>
      <c r="L1146" s="88">
        <v>14</v>
      </c>
      <c r="M1146" s="88">
        <v>4</v>
      </c>
      <c r="N1146" s="75" t="s">
        <v>85</v>
      </c>
      <c r="O1146" s="75" t="s">
        <v>208</v>
      </c>
      <c r="P1146" s="89"/>
      <c r="Q1146" s="90">
        <f>(17/100+7.6/100+1.65/100)*P1146</f>
        <v>0</v>
      </c>
      <c r="R1146" s="90"/>
      <c r="S1146" s="90"/>
      <c r="T1146" s="90"/>
      <c r="U1146" s="90"/>
      <c r="V1146" s="90">
        <f>+P1146-Q1146+R1146+S1146+T1146+U1146</f>
        <v>0</v>
      </c>
      <c r="W1146" s="91">
        <f>(1.02/100)</f>
        <v>1.02E-2</v>
      </c>
      <c r="X1146" s="91">
        <v>4.8E-3</v>
      </c>
      <c r="Y1146" s="91">
        <v>0.17</v>
      </c>
      <c r="Z1146" s="91">
        <v>1.65E-2</v>
      </c>
      <c r="AA1146" s="91">
        <v>7.6E-2</v>
      </c>
      <c r="AB1146" s="91">
        <f>SUM(W1146:AA1146)</f>
        <v>0.2775</v>
      </c>
      <c r="AC1146" s="75">
        <v>14</v>
      </c>
      <c r="AD1146" s="92">
        <f>IF(AL1146="","",+AC1146*AL1146)</f>
      </c>
      <c r="AE1146" s="93">
        <f>IF(AL1146="","",+AL1146*AB1146)</f>
      </c>
      <c r="AF1146" s="92">
        <f>IF(AL1146="","",+AL1146-AE1146)</f>
      </c>
      <c r="AG1146" s="93">
        <f>+V1146</f>
        <v>0</v>
      </c>
      <c r="AH1146" s="92">
        <f>IF(AF1146="","",+AF1146-AG1146)</f>
      </c>
      <c r="AI1146" s="92">
        <f>IF(AH1146="","",+AH1146*AC1146)</f>
      </c>
      <c r="AJ1146" s="93"/>
      <c r="AK1146" s="94">
        <v>0.33</v>
      </c>
      <c r="AL1146" s="93">
        <f>IF(V1146=0,"",V1146/(1-AB1146-AK1146))</f>
      </c>
      <c r="AM1146" s="95">
        <v>0.33</v>
      </c>
      <c r="AN1146" s="93">
        <f>IF(V1146=0,"",V1146/(1-AB1146-AM1146))</f>
      </c>
      <c r="AO1146" s="96">
        <v>1.2</v>
      </c>
      <c r="AP1146" s="93">
        <f>IF(BD!AJ1146="","",BD!AJ1146*BD!AO1146)</f>
      </c>
      <c r="AQ1146" s="91">
        <f>BD!AM1146/BD!AK1146-1</f>
        <v>0</v>
      </c>
      <c r="AR1146" s="91">
        <f>IF(BD!AN1146="","",IF(BD!AJ1146="","",BD!AN1146/BD!AJ1146-1))</f>
      </c>
      <c r="AS1146" s="91">
        <f>IF(BD!AN1146="","",IF(BD!AN1146&lt;BD!AL1146,"ABAIXO DA META","DENTRO DA META"))</f>
      </c>
      <c r="AT1146" s="91" t="str">
        <f>IF(BD!AJ1146="","EM ANÁLISE",IF(BD!AP1146&gt;=BD!AN1146,"GO", "NO GO"))</f>
        <v>EM ANÁLISE</v>
      </c>
      <c r="AU1146" s="97">
        <f>IF(AN1146="","",+BD!$AN1146-AJ1146)</f>
      </c>
      <c r="AV1146" s="98"/>
      <c r="AW1146" s="90">
        <f>BD!P1146*BD!AC1146</f>
        <v>0</v>
      </c>
      <c r="AX1146" s="90">
        <f>BD!V1146*BD!AC1146</f>
        <v>0</v>
      </c>
      <c r="AY1146" s="90">
        <f>IF(BD!AN1146="","",BD!AN1146*BD!AC1146)</f>
      </c>
      <c r="AZ1146" s="75" t="s">
        <v>123</v>
      </c>
      <c r="BA1146" s="75" t="s">
        <v>115</v>
      </c>
      <c r="BB1146" s="75">
        <v>1</v>
      </c>
      <c r="BC1146" s="75" t="s">
        <v>209</v>
      </c>
      <c r="BD1146" s="104"/>
      <c r="BE1146" s="104"/>
      <c r="BF1146" s="101"/>
      <c r="BG1146" s="101"/>
      <c r="BH1146" s="101"/>
      <c r="BI1146" s="101"/>
      <c r="BJ1146" s="101"/>
      <c r="BK1146" s="101"/>
      <c r="BL1146" s="101"/>
      <c r="BM1146" s="101"/>
      <c r="BN1146" s="101"/>
      <c r="BO1146" s="103"/>
      <c r="BP1146" s="101"/>
      <c r="BQ1146" s="101"/>
      <c r="BR1146" s="101"/>
      <c r="BS1146" s="101"/>
      <c r="BT1146" s="101"/>
      <c r="BU1146" s="101"/>
      <c r="BV1146" s="101"/>
      <c r="BW1146" s="101"/>
      <c r="BX1146" s="101"/>
      <c r="BY1146" s="101"/>
      <c r="BZ1146" s="101"/>
      <c r="CA1146" s="101"/>
      <c r="CB1146" s="101"/>
      <c r="CC1146" s="101"/>
      <c r="CD1146" s="101"/>
      <c r="CE1146" s="101"/>
      <c r="CF1146" s="101"/>
      <c r="CG1146" s="37" t="e">
        <f>VLOOKUP(Table_1[[#This Row],[EAN]],'[1]Planilha1'!$E:$R,13,0)</f>
        <v>#N/A</v>
      </c>
      <c r="CI1146" s="188">
        <f>IF(Table_1[[#This Row],[STATUS MERCADO]]="GO",Table_1[[#This Row],[M. BRUTA TOTAL]],0)</f>
        <v>0</v>
      </c>
      <c r="CJ1146" s="188">
        <f>IF(Table_1[[#This Row],[STATUS MERCADO]]="GO",Table_1[[#This Row],[PV UNIT. REALIZADO]]*Table_1[[#This Row],[QUANTIDADE]],0)</f>
        <v>0</v>
      </c>
    </row>
    <row r="1147" ht="15" hidden="1">
      <c r="A1147" s="7"/>
      <c r="B1147" s="84" t="s">
        <v>79</v>
      </c>
      <c r="C1147" s="75">
        <v>221448</v>
      </c>
      <c r="D1147" s="75">
        <v>20245</v>
      </c>
      <c r="E1147" s="85">
        <v>7898396111287</v>
      </c>
      <c r="F1147" s="86" t="s">
        <v>1006</v>
      </c>
      <c r="G1147" s="75" t="s">
        <v>24</v>
      </c>
      <c r="H1147" s="75">
        <v>590</v>
      </c>
      <c r="I1147" s="87" t="s">
        <v>82</v>
      </c>
      <c r="J1147" s="75" t="s">
        <v>604</v>
      </c>
      <c r="K1147" s="88" t="s">
        <v>84</v>
      </c>
      <c r="L1147" s="88">
        <v>12</v>
      </c>
      <c r="M1147" s="88">
        <v>4</v>
      </c>
      <c r="N1147" s="75" t="s">
        <v>85</v>
      </c>
      <c r="O1147" s="75" t="s">
        <v>208</v>
      </c>
      <c r="P1147" s="89"/>
      <c r="Q1147" s="90">
        <f>(17/100+7.6/100+1.65/100)*P1147</f>
        <v>0</v>
      </c>
      <c r="R1147" s="90"/>
      <c r="S1147" s="90"/>
      <c r="T1147" s="90"/>
      <c r="U1147" s="90"/>
      <c r="V1147" s="90">
        <f>+P1147-Q1147+R1147+S1147+T1147+U1147</f>
        <v>0</v>
      </c>
      <c r="W1147" s="91">
        <f>(1.02/100)</f>
        <v>1.02E-2</v>
      </c>
      <c r="X1147" s="91">
        <v>4.8E-3</v>
      </c>
      <c r="Y1147" s="91">
        <v>0.17</v>
      </c>
      <c r="Z1147" s="91">
        <v>1.65E-2</v>
      </c>
      <c r="AA1147" s="91">
        <v>7.6E-2</v>
      </c>
      <c r="AB1147" s="91">
        <f>SUM(W1147:AA1147)</f>
        <v>0.2775</v>
      </c>
      <c r="AC1147" s="75">
        <v>12</v>
      </c>
      <c r="AD1147" s="92">
        <f>IF(AL1147="","",+AC1147*AL1147)</f>
      </c>
      <c r="AE1147" s="93">
        <f>IF(AL1147="","",+AL1147*AB1147)</f>
      </c>
      <c r="AF1147" s="92">
        <f>IF(AL1147="","",+AL1147-AE1147)</f>
      </c>
      <c r="AG1147" s="93">
        <f>+V1147</f>
        <v>0</v>
      </c>
      <c r="AH1147" s="92">
        <f>IF(AF1147="","",+AF1147-AG1147)</f>
      </c>
      <c r="AI1147" s="92">
        <f>IF(AH1147="","",+AH1147*AC1147)</f>
      </c>
      <c r="AJ1147" s="93"/>
      <c r="AK1147" s="94">
        <v>0.33</v>
      </c>
      <c r="AL1147" s="93">
        <f>IF(V1147=0,"",V1147/(1-AB1147-AK1147))</f>
      </c>
      <c r="AM1147" s="95">
        <v>0.33</v>
      </c>
      <c r="AN1147" s="93">
        <f>IF(V1147=0,"",V1147/(1-AB1147-AM1147))</f>
      </c>
      <c r="AO1147" s="96">
        <v>1.2</v>
      </c>
      <c r="AP1147" s="93">
        <f>IF(BD!AJ1147="","",BD!AJ1147*BD!AO1147)</f>
      </c>
      <c r="AQ1147" s="91">
        <f>BD!AM1147/BD!AK1147-1</f>
        <v>0</v>
      </c>
      <c r="AR1147" s="91">
        <f>IF(BD!AN1147="","",IF(BD!AJ1147="","",BD!AN1147/BD!AJ1147-1))</f>
      </c>
      <c r="AS1147" s="91">
        <f>IF(BD!AN1147="","",IF(BD!AN1147&lt;BD!AL1147,"ABAIXO DA META","DENTRO DA META"))</f>
      </c>
      <c r="AT1147" s="91" t="str">
        <f>IF(BD!AJ1147="","EM ANÁLISE",IF(BD!AP1147&gt;=BD!AN1147,"GO", "NO GO"))</f>
        <v>EM ANÁLISE</v>
      </c>
      <c r="AU1147" s="97">
        <f>IF(AN1147="","",+BD!$AN1147-AJ1147)</f>
      </c>
      <c r="AV1147" s="98"/>
      <c r="AW1147" s="90">
        <f>BD!P1147*BD!AC1147</f>
        <v>0</v>
      </c>
      <c r="AX1147" s="90">
        <f>BD!V1147*BD!AC1147</f>
        <v>0</v>
      </c>
      <c r="AY1147" s="90">
        <f>IF(BD!AN1147="","",BD!AN1147*BD!AC1147)</f>
      </c>
      <c r="AZ1147" s="75" t="s">
        <v>123</v>
      </c>
      <c r="BA1147" s="75" t="s">
        <v>115</v>
      </c>
      <c r="BB1147" s="75">
        <v>1</v>
      </c>
      <c r="BC1147" s="75" t="s">
        <v>209</v>
      </c>
      <c r="BD1147" s="104"/>
      <c r="BE1147" s="104"/>
      <c r="BF1147" s="101"/>
      <c r="BG1147" s="101"/>
      <c r="BH1147" s="101"/>
      <c r="BI1147" s="101"/>
      <c r="BJ1147" s="101"/>
      <c r="BK1147" s="101"/>
      <c r="BL1147" s="101"/>
      <c r="BM1147" s="101"/>
      <c r="BN1147" s="101"/>
      <c r="BO1147" s="103"/>
      <c r="BP1147" s="101"/>
      <c r="BQ1147" s="101"/>
      <c r="BR1147" s="101"/>
      <c r="BS1147" s="101"/>
      <c r="BT1147" s="101"/>
      <c r="BU1147" s="101"/>
      <c r="BV1147" s="101"/>
      <c r="BW1147" s="101"/>
      <c r="BX1147" s="101"/>
      <c r="BY1147" s="101"/>
      <c r="BZ1147" s="101"/>
      <c r="CA1147" s="101"/>
      <c r="CB1147" s="101"/>
      <c r="CC1147" s="101"/>
      <c r="CD1147" s="101"/>
      <c r="CE1147" s="101"/>
      <c r="CF1147" s="101"/>
      <c r="CG1147" s="37" t="e">
        <f>VLOOKUP(Table_1[[#This Row],[EAN]],'[1]Planilha1'!$E:$R,13,0)</f>
        <v>#N/A</v>
      </c>
      <c r="CI1147" s="188">
        <f>IF(Table_1[[#This Row],[STATUS MERCADO]]="GO",Table_1[[#This Row],[M. BRUTA TOTAL]],0)</f>
        <v>0</v>
      </c>
      <c r="CJ1147" s="188">
        <f>IF(Table_1[[#This Row],[STATUS MERCADO]]="GO",Table_1[[#This Row],[PV UNIT. REALIZADO]]*Table_1[[#This Row],[QUANTIDADE]],0)</f>
        <v>0</v>
      </c>
    </row>
    <row r="1148" ht="15" hidden="1">
      <c r="A1148" s="7"/>
      <c r="B1148" s="84" t="s">
        <v>79</v>
      </c>
      <c r="C1148" s="85">
        <v>221449</v>
      </c>
      <c r="D1148" s="85">
        <v>1286</v>
      </c>
      <c r="E1148" s="85">
        <v>7891000107508</v>
      </c>
      <c r="F1148" s="86" t="s">
        <v>1007</v>
      </c>
      <c r="G1148" s="75" t="s">
        <v>17</v>
      </c>
      <c r="H1148" s="75">
        <v>3280</v>
      </c>
      <c r="I1148" s="87" t="s">
        <v>1008</v>
      </c>
      <c r="J1148" s="75" t="s">
        <v>539</v>
      </c>
      <c r="K1148" s="88" t="s">
        <v>84</v>
      </c>
      <c r="L1148" s="88">
        <v>1</v>
      </c>
      <c r="M1148" s="88">
        <v>0</v>
      </c>
      <c r="N1148" s="75" t="s">
        <v>85</v>
      </c>
      <c r="O1148" s="75" t="s">
        <v>437</v>
      </c>
      <c r="P1148" s="89">
        <v>4.53</v>
      </c>
      <c r="Q1148" s="90">
        <f>(17/100+7.6/100+1.65/100)*P1148</f>
        <v>1.1891250000000002</v>
      </c>
      <c r="R1148" s="90"/>
      <c r="S1148" s="90"/>
      <c r="T1148" s="90"/>
      <c r="U1148" s="90"/>
      <c r="V1148" s="90">
        <f>+P1148-Q1148+R1148+S1148+T1148+U1148</f>
        <v>3.340875</v>
      </c>
      <c r="W1148" s="91">
        <f>(1.02/100)</f>
        <v>1.02E-2</v>
      </c>
      <c r="X1148" s="91">
        <v>4.8E-3</v>
      </c>
      <c r="Y1148" s="91">
        <v>0.17</v>
      </c>
      <c r="Z1148" s="91">
        <v>1.65E-2</v>
      </c>
      <c r="AA1148" s="91">
        <v>7.6E-2</v>
      </c>
      <c r="AB1148" s="91">
        <f>SUM(W1148:AA1148)</f>
        <v>0.2775</v>
      </c>
      <c r="AC1148" s="75">
        <v>1</v>
      </c>
      <c r="AD1148" s="92">
        <f>IF(AL1148="","",+AC1148*AL1148)</f>
        <v>8.511783439490449</v>
      </c>
      <c r="AE1148" s="93">
        <f>IF(AL1148="","",+AL1148*AB1148)</f>
        <v>2.3620199044585997</v>
      </c>
      <c r="AF1148" s="92">
        <f>IF(AL1148="","",+AL1148-AE1148)</f>
        <v>6.149763535031849</v>
      </c>
      <c r="AG1148" s="93">
        <f>+V1148</f>
        <v>3.340875</v>
      </c>
      <c r="AH1148" s="92">
        <f>IF(AF1148="","",+AF1148-AG1148)</f>
        <v>2.808888535031849</v>
      </c>
      <c r="AI1148" s="92">
        <f>IF(AH1148="","",+AH1148*AC1148)</f>
        <v>2.808888535031849</v>
      </c>
      <c r="AJ1148" s="93">
        <v>7.41</v>
      </c>
      <c r="AK1148" s="94">
        <v>0.33</v>
      </c>
      <c r="AL1148" s="93">
        <f>IF(V1148=0,"",V1148/(1-AB1148-AK1148))</f>
        <v>8.511783439490449</v>
      </c>
      <c r="AM1148" s="95">
        <v>0.33</v>
      </c>
      <c r="AN1148" s="93">
        <f>IF(V1148=0,"",V1148/(1-AB1148-AM1148))</f>
        <v>8.511783439490449</v>
      </c>
      <c r="AO1148" s="96">
        <v>1.2</v>
      </c>
      <c r="AP1148" s="93">
        <f>IF(BD!AJ1148="","",BD!AJ1148*BD!AO1148)</f>
        <v>8.892</v>
      </c>
      <c r="AQ1148" s="91">
        <f>BD!AM1148/BD!AK1148-1</f>
        <v>0</v>
      </c>
      <c r="AR1148" s="91">
        <f>IF(BD!AN1148="","",IF(BD!AJ1148="","",BD!AN1148/BD!AJ1148-1))</f>
        <v>0.14868872327806315</v>
      </c>
      <c r="AS1148" s="91" t="str">
        <f>IF(BD!AN1148="","",IF(BD!AN1148&lt;BD!AL1148,"ABAIXO DA META","DENTRO DA META"))</f>
        <v>DENTRO DA META</v>
      </c>
      <c r="AT1148" s="91" t="str">
        <f>IF(BD!AJ1148="","EM ANÁLISE",IF(BD!AP1148&gt;=BD!AN1148,"GO", "NO GO"))</f>
        <v>GO</v>
      </c>
      <c r="AU1148" s="97">
        <f>IF(AN1148="","",+BD!$AN1148-AJ1148)</f>
        <v>1.1017834394904487</v>
      </c>
      <c r="AV1148" s="98"/>
      <c r="AW1148" s="90">
        <f>BD!P1148*BD!AC1148</f>
        <v>4.53</v>
      </c>
      <c r="AX1148" s="90">
        <f>BD!V1148*BD!AC1148</f>
        <v>3.340875</v>
      </c>
      <c r="AY1148" s="90">
        <f>IF(BD!AN1148="","",BD!AN1148*BD!AC1148)</f>
        <v>8.511783439490449</v>
      </c>
      <c r="AZ1148" s="75" t="s">
        <v>5272</v>
      </c>
      <c r="BA1148" s="75"/>
      <c r="BB1148" s="75"/>
      <c r="BC1148" s="75"/>
      <c r="BD1148" s="99" t="s">
        <v>5257</v>
      </c>
      <c r="BE1148" s="100" t="s">
        <v>4</v>
      </c>
      <c r="BF1148" s="100" t="s">
        <v>4</v>
      </c>
      <c r="BG1148" s="99" t="s">
        <v>5258</v>
      </c>
      <c r="BH1148" s="101"/>
      <c r="BI1148" s="101"/>
      <c r="BJ1148" s="101"/>
      <c r="BK1148" s="101"/>
      <c r="BL1148" s="101"/>
      <c r="BM1148" s="101"/>
      <c r="BN1148" s="101"/>
      <c r="BO1148" s="103"/>
      <c r="BP1148" s="99">
        <v>140.622</v>
      </c>
      <c r="BQ1148" s="99">
        <v>121</v>
      </c>
      <c r="BR1148" s="101"/>
      <c r="BS1148" s="99" t="s">
        <v>5260</v>
      </c>
      <c r="BT1148" s="99" t="s">
        <v>5261</v>
      </c>
      <c r="BU1148" s="99">
        <v>5102</v>
      </c>
      <c r="BV1148" s="99"/>
      <c r="BW1148" s="99"/>
      <c r="BX1148" s="99"/>
      <c r="BY1148" s="99"/>
      <c r="BZ1148" s="99"/>
      <c r="CA1148" s="99"/>
      <c r="CB1148" s="99"/>
      <c r="CC1148" s="99">
        <v>102</v>
      </c>
      <c r="CD1148" s="99">
        <v>8</v>
      </c>
      <c r="CE1148" s="99">
        <v>8</v>
      </c>
      <c r="CF1148" s="99"/>
      <c r="CG1148" s="37" t="e">
        <f>VLOOKUP(Table_1[[#This Row],[EAN]],'[1]Planilha1'!$E:$R,13,0)</f>
        <v>#N/A</v>
      </c>
      <c r="CI1148" s="188">
        <f>IF(Table_1[[#This Row],[STATUS MERCADO]]="GO",Table_1[[#This Row],[M. BRUTA TOTAL]],0)</f>
        <v>2.808888535031849</v>
      </c>
      <c r="CJ1148" s="188">
        <f>IF(Table_1[[#This Row],[STATUS MERCADO]]="GO",Table_1[[#This Row],[PV UNIT. REALIZADO]]*Table_1[[#This Row],[QUANTIDADE]],0)</f>
        <v>8.511783439490449</v>
      </c>
    </row>
    <row r="1149" ht="15" hidden="1">
      <c r="A1149" s="7"/>
      <c r="B1149" s="84" t="s">
        <v>79</v>
      </c>
      <c r="C1149" s="85">
        <v>221450</v>
      </c>
      <c r="D1149" s="85">
        <v>1268</v>
      </c>
      <c r="E1149" s="85">
        <v>7891000107485</v>
      </c>
      <c r="F1149" s="86" t="s">
        <v>1009</v>
      </c>
      <c r="G1149" s="75" t="s">
        <v>17</v>
      </c>
      <c r="H1149" s="75">
        <v>3280</v>
      </c>
      <c r="I1149" s="87" t="s">
        <v>1008</v>
      </c>
      <c r="J1149" s="75" t="s">
        <v>539</v>
      </c>
      <c r="K1149" s="88" t="s">
        <v>84</v>
      </c>
      <c r="L1149" s="88">
        <v>1</v>
      </c>
      <c r="M1149" s="88">
        <v>0</v>
      </c>
      <c r="N1149" s="75" t="s">
        <v>85</v>
      </c>
      <c r="O1149" s="75" t="s">
        <v>437</v>
      </c>
      <c r="P1149" s="89">
        <v>4.53</v>
      </c>
      <c r="Q1149" s="90">
        <f>(17/100+7.6/100+1.65/100)*P1149</f>
        <v>1.1891250000000002</v>
      </c>
      <c r="R1149" s="90"/>
      <c r="S1149" s="90"/>
      <c r="T1149" s="90"/>
      <c r="U1149" s="90"/>
      <c r="V1149" s="90">
        <f>+P1149-Q1149+R1149+S1149+T1149+U1149</f>
        <v>3.340875</v>
      </c>
      <c r="W1149" s="91">
        <f>(1.02/100)</f>
        <v>1.02E-2</v>
      </c>
      <c r="X1149" s="91">
        <v>4.8E-3</v>
      </c>
      <c r="Y1149" s="91">
        <v>0.17</v>
      </c>
      <c r="Z1149" s="91">
        <v>1.65E-2</v>
      </c>
      <c r="AA1149" s="91">
        <v>7.6E-2</v>
      </c>
      <c r="AB1149" s="91">
        <f>SUM(W1149:AA1149)</f>
        <v>0.2775</v>
      </c>
      <c r="AC1149" s="75">
        <v>1</v>
      </c>
      <c r="AD1149" s="92">
        <f>IF(AL1149="","",+AC1149*AL1149)</f>
        <v>8.511783439490449</v>
      </c>
      <c r="AE1149" s="93">
        <f>IF(AL1149="","",+AL1149*AB1149)</f>
        <v>2.3620199044585997</v>
      </c>
      <c r="AF1149" s="92">
        <f>IF(AL1149="","",+AL1149-AE1149)</f>
        <v>6.149763535031849</v>
      </c>
      <c r="AG1149" s="93">
        <f>+V1149</f>
        <v>3.340875</v>
      </c>
      <c r="AH1149" s="92">
        <f>IF(AF1149="","",+AF1149-AG1149)</f>
        <v>2.808888535031849</v>
      </c>
      <c r="AI1149" s="92">
        <f>IF(AH1149="","",+AH1149*AC1149)</f>
        <v>2.808888535031849</v>
      </c>
      <c r="AJ1149" s="93">
        <v>7.41</v>
      </c>
      <c r="AK1149" s="94">
        <v>0.33</v>
      </c>
      <c r="AL1149" s="93">
        <f>IF(V1149=0,"",V1149/(1-AB1149-AK1149))</f>
        <v>8.511783439490449</v>
      </c>
      <c r="AM1149" s="95">
        <v>0.33</v>
      </c>
      <c r="AN1149" s="93">
        <f>IF(V1149=0,"",V1149/(1-AB1149-AM1149))</f>
        <v>8.511783439490449</v>
      </c>
      <c r="AO1149" s="96">
        <v>1.2</v>
      </c>
      <c r="AP1149" s="93">
        <f>IF(BD!AJ1149="","",BD!AJ1149*BD!AO1149)</f>
        <v>8.892</v>
      </c>
      <c r="AQ1149" s="91">
        <f>BD!AM1149/BD!AK1149-1</f>
        <v>0</v>
      </c>
      <c r="AR1149" s="91">
        <f>IF(BD!AN1149="","",IF(BD!AJ1149="","",BD!AN1149/BD!AJ1149-1))</f>
        <v>0.14868872327806315</v>
      </c>
      <c r="AS1149" s="91" t="str">
        <f>IF(BD!AN1149="","",IF(BD!AN1149&lt;BD!AL1149,"ABAIXO DA META","DENTRO DA META"))</f>
        <v>DENTRO DA META</v>
      </c>
      <c r="AT1149" s="91" t="str">
        <f>IF(BD!AJ1149="","EM ANÁLISE",IF(BD!AP1149&gt;=BD!AN1149,"GO", "NO GO"))</f>
        <v>GO</v>
      </c>
      <c r="AU1149" s="97">
        <f>IF(AN1149="","",+BD!$AN1149-AJ1149)</f>
        <v>1.1017834394904487</v>
      </c>
      <c r="AV1149" s="98"/>
      <c r="AW1149" s="90">
        <f>BD!P1149*BD!AC1149</f>
        <v>4.53</v>
      </c>
      <c r="AX1149" s="90">
        <f>BD!V1149*BD!AC1149</f>
        <v>3.340875</v>
      </c>
      <c r="AY1149" s="90">
        <f>IF(BD!AN1149="","",BD!AN1149*BD!AC1149)</f>
        <v>8.511783439490449</v>
      </c>
      <c r="AZ1149" s="75" t="s">
        <v>5272</v>
      </c>
      <c r="BA1149" s="75"/>
      <c r="BB1149" s="75"/>
      <c r="BC1149" s="75"/>
      <c r="BD1149" s="99" t="s">
        <v>5257</v>
      </c>
      <c r="BE1149" s="100" t="s">
        <v>4</v>
      </c>
      <c r="BF1149" s="100" t="s">
        <v>4</v>
      </c>
      <c r="BG1149" s="99" t="s">
        <v>5258</v>
      </c>
      <c r="BH1149" s="101"/>
      <c r="BI1149" s="101"/>
      <c r="BJ1149" s="101"/>
      <c r="BK1149" s="101"/>
      <c r="BL1149" s="101"/>
      <c r="BM1149" s="101"/>
      <c r="BN1149" s="101"/>
      <c r="BO1149" s="103"/>
      <c r="BP1149" s="99">
        <v>140.622</v>
      </c>
      <c r="BQ1149" s="99">
        <v>121</v>
      </c>
      <c r="BR1149" s="101"/>
      <c r="BS1149" s="99" t="s">
        <v>5260</v>
      </c>
      <c r="BT1149" s="99" t="s">
        <v>5261</v>
      </c>
      <c r="BU1149" s="99">
        <v>5102</v>
      </c>
      <c r="BV1149" s="99"/>
      <c r="BW1149" s="99"/>
      <c r="BX1149" s="99"/>
      <c r="BY1149" s="99"/>
      <c r="BZ1149" s="99"/>
      <c r="CA1149" s="99"/>
      <c r="CB1149" s="99"/>
      <c r="CC1149" s="99">
        <v>102</v>
      </c>
      <c r="CD1149" s="99">
        <v>8</v>
      </c>
      <c r="CE1149" s="99">
        <v>8</v>
      </c>
      <c r="CF1149" s="99"/>
      <c r="CG1149" s="37" t="e">
        <f>VLOOKUP(Table_1[[#This Row],[EAN]],'[1]Planilha1'!$E:$R,13,0)</f>
        <v>#N/A</v>
      </c>
      <c r="CI1149" s="188">
        <f>IF(Table_1[[#This Row],[STATUS MERCADO]]="GO",Table_1[[#This Row],[M. BRUTA TOTAL]],0)</f>
        <v>2.808888535031849</v>
      </c>
      <c r="CJ1149" s="188">
        <f>IF(Table_1[[#This Row],[STATUS MERCADO]]="GO",Table_1[[#This Row],[PV UNIT. REALIZADO]]*Table_1[[#This Row],[QUANTIDADE]],0)</f>
        <v>8.511783439490449</v>
      </c>
    </row>
    <row r="1150" ht="15" hidden="1">
      <c r="A1150" s="7"/>
      <c r="B1150" s="84" t="s">
        <v>79</v>
      </c>
      <c r="C1150" s="85">
        <v>221451</v>
      </c>
      <c r="D1150" s="85">
        <v>1365</v>
      </c>
      <c r="E1150" s="85">
        <v>7891000110096</v>
      </c>
      <c r="F1150" s="86" t="s">
        <v>1010</v>
      </c>
      <c r="G1150" s="75" t="s">
        <v>17</v>
      </c>
      <c r="H1150" s="75">
        <v>3280</v>
      </c>
      <c r="I1150" s="87" t="s">
        <v>1008</v>
      </c>
      <c r="J1150" s="75" t="s">
        <v>539</v>
      </c>
      <c r="K1150" s="88" t="s">
        <v>84</v>
      </c>
      <c r="L1150" s="88">
        <v>1</v>
      </c>
      <c r="M1150" s="88">
        <v>0</v>
      </c>
      <c r="N1150" s="75" t="s">
        <v>85</v>
      </c>
      <c r="O1150" s="75" t="s">
        <v>437</v>
      </c>
      <c r="P1150" s="89">
        <v>5.54</v>
      </c>
      <c r="Q1150" s="90">
        <f>(17/100+7.6/100+1.65/100)*P1150</f>
        <v>1.45425</v>
      </c>
      <c r="R1150" s="90"/>
      <c r="S1150" s="90"/>
      <c r="T1150" s="90"/>
      <c r="U1150" s="90"/>
      <c r="V1150" s="90">
        <f>+P1150-Q1150+R1150+S1150+T1150+U1150</f>
        <v>4.08575</v>
      </c>
      <c r="W1150" s="91">
        <f>(1.02/100)</f>
        <v>1.02E-2</v>
      </c>
      <c r="X1150" s="91">
        <v>4.8E-3</v>
      </c>
      <c r="Y1150" s="91">
        <v>0.17</v>
      </c>
      <c r="Z1150" s="91">
        <v>1.65E-2</v>
      </c>
      <c r="AA1150" s="91">
        <v>7.6E-2</v>
      </c>
      <c r="AB1150" s="91">
        <f>SUM(W1150:AA1150)</f>
        <v>0.2775</v>
      </c>
      <c r="AC1150" s="75">
        <v>1</v>
      </c>
      <c r="AD1150" s="92">
        <f>IF(AL1150="","",+AC1150*AL1150)</f>
        <v>10.40955414012739</v>
      </c>
      <c r="AE1150" s="93">
        <f>IF(AL1150="","",+AL1150*AB1150)</f>
        <v>2.888651273885351</v>
      </c>
      <c r="AF1150" s="92">
        <f>IF(AL1150="","",+AL1150-AE1150)</f>
        <v>7.520902866242039</v>
      </c>
      <c r="AG1150" s="93">
        <f>+V1150</f>
        <v>4.08575</v>
      </c>
      <c r="AH1150" s="92">
        <f>IF(AF1150="","",+AF1150-AG1150)</f>
        <v>3.4351528662420394</v>
      </c>
      <c r="AI1150" s="92">
        <f>IF(AH1150="","",+AH1150*AC1150)</f>
        <v>3.4351528662420394</v>
      </c>
      <c r="AJ1150" s="93">
        <v>7.19</v>
      </c>
      <c r="AK1150" s="94">
        <v>0.33</v>
      </c>
      <c r="AL1150" s="93">
        <f>IF(V1150=0,"",V1150/(1-AB1150-AK1150))</f>
        <v>10.40955414012739</v>
      </c>
      <c r="AM1150" s="95">
        <v>0.33</v>
      </c>
      <c r="AN1150" s="93">
        <f>IF(V1150=0,"",V1150/(1-AB1150-AM1150))</f>
        <v>10.40955414012739</v>
      </c>
      <c r="AO1150" s="96">
        <v>1.2</v>
      </c>
      <c r="AP1150" s="93">
        <f>IF(BD!AJ1150="","",BD!AJ1150*BD!AO1150)</f>
        <v>8.628</v>
      </c>
      <c r="AQ1150" s="91">
        <f>BD!AM1150/BD!AK1150-1</f>
        <v>0</v>
      </c>
      <c r="AR1150" s="91">
        <f>IF(BD!AN1150="","",IF(BD!AJ1150="","",BD!AN1150/BD!AJ1150-1))</f>
        <v>0.44778221698572884</v>
      </c>
      <c r="AS1150" s="91" t="str">
        <f>IF(BD!AN1150="","",IF(BD!AN1150&lt;BD!AL1150,"ABAIXO DA META","DENTRO DA META"))</f>
        <v>DENTRO DA META</v>
      </c>
      <c r="AT1150" s="91" t="str">
        <f>IF(BD!AJ1150="","EM ANÁLISE",IF(BD!AP1150&gt;=BD!AN1150,"GO", "NO GO"))</f>
        <v>NO GO</v>
      </c>
      <c r="AU1150" s="97">
        <f>IF(AN1150="","",+BD!$AN1150-AJ1150)</f>
        <v>3.21955414012739</v>
      </c>
      <c r="AV1150" s="98"/>
      <c r="AW1150" s="90">
        <f>BD!P1150*BD!AC1150</f>
        <v>5.54</v>
      </c>
      <c r="AX1150" s="90">
        <f>BD!V1150*BD!AC1150</f>
        <v>4.08575</v>
      </c>
      <c r="AY1150" s="90">
        <f>IF(BD!AN1150="","",BD!AN1150*BD!AC1150)</f>
        <v>10.40955414012739</v>
      </c>
      <c r="AZ1150" s="75" t="s">
        <v>5272</v>
      </c>
      <c r="BA1150" s="75"/>
      <c r="BB1150" s="75"/>
      <c r="BC1150" s="75"/>
      <c r="BD1150" s="99" t="s">
        <v>5257</v>
      </c>
      <c r="BE1150" s="100" t="s">
        <v>4</v>
      </c>
      <c r="BF1150" s="100" t="s">
        <v>4</v>
      </c>
      <c r="BG1150" s="99" t="s">
        <v>5258</v>
      </c>
      <c r="BH1150" s="101"/>
      <c r="BI1150" s="101"/>
      <c r="BJ1150" s="101"/>
      <c r="BK1150" s="101"/>
      <c r="BL1150" s="101"/>
      <c r="BM1150" s="101"/>
      <c r="BN1150" s="101"/>
      <c r="BO1150" s="103"/>
      <c r="BP1150" s="99">
        <v>140.622</v>
      </c>
      <c r="BQ1150" s="99">
        <v>121</v>
      </c>
      <c r="BR1150" s="101"/>
      <c r="BS1150" s="99" t="s">
        <v>5260</v>
      </c>
      <c r="BT1150" s="99" t="s">
        <v>5261</v>
      </c>
      <c r="BU1150" s="99">
        <v>5102</v>
      </c>
      <c r="BV1150" s="99"/>
      <c r="BW1150" s="99"/>
      <c r="BX1150" s="99"/>
      <c r="BY1150" s="99"/>
      <c r="BZ1150" s="99"/>
      <c r="CA1150" s="99"/>
      <c r="CB1150" s="99"/>
      <c r="CC1150" s="99">
        <v>102</v>
      </c>
      <c r="CD1150" s="99">
        <v>8</v>
      </c>
      <c r="CE1150" s="99">
        <v>8</v>
      </c>
      <c r="CF1150" s="99"/>
      <c r="CG1150" s="37" t="e">
        <f>VLOOKUP(Table_1[[#This Row],[EAN]],'[1]Planilha1'!$E:$R,13,0)</f>
        <v>#N/A</v>
      </c>
      <c r="CI1150" s="188">
        <f>IF(Table_1[[#This Row],[STATUS MERCADO]]="GO",Table_1[[#This Row],[M. BRUTA TOTAL]],0)</f>
        <v>0</v>
      </c>
      <c r="CJ1150" s="188">
        <f>IF(Table_1[[#This Row],[STATUS MERCADO]]="GO",Table_1[[#This Row],[PV UNIT. REALIZADO]]*Table_1[[#This Row],[QUANTIDADE]],0)</f>
        <v>0</v>
      </c>
    </row>
    <row r="1151" ht="15" hidden="1">
      <c r="A1151" s="7"/>
      <c r="B1151" s="84" t="s">
        <v>79</v>
      </c>
      <c r="C1151" s="85">
        <v>221452</v>
      </c>
      <c r="D1151" s="85">
        <v>7332</v>
      </c>
      <c r="E1151" s="85">
        <v>78936195</v>
      </c>
      <c r="F1151" s="86" t="s">
        <v>1011</v>
      </c>
      <c r="G1151" s="75" t="s">
        <v>17</v>
      </c>
      <c r="H1151" s="75">
        <v>3280</v>
      </c>
      <c r="I1151" s="87" t="s">
        <v>1008</v>
      </c>
      <c r="J1151" s="75" t="s">
        <v>539</v>
      </c>
      <c r="K1151" s="88" t="s">
        <v>84</v>
      </c>
      <c r="L1151" s="88">
        <v>1</v>
      </c>
      <c r="M1151" s="88">
        <v>0</v>
      </c>
      <c r="N1151" s="75" t="s">
        <v>85</v>
      </c>
      <c r="O1151" s="75" t="s">
        <v>437</v>
      </c>
      <c r="P1151" s="89">
        <v>2.82</v>
      </c>
      <c r="Q1151" s="90">
        <f>(17/100+7.6/100+1.65/100)*P1151</f>
        <v>0.74025</v>
      </c>
      <c r="R1151" s="90"/>
      <c r="S1151" s="90"/>
      <c r="T1151" s="90"/>
      <c r="U1151" s="90"/>
      <c r="V1151" s="90">
        <f>+P1151-Q1151+R1151+S1151+T1151+U1151</f>
        <v>2.0797499999999998</v>
      </c>
      <c r="W1151" s="91">
        <f>(1.02/100)</f>
        <v>1.02E-2</v>
      </c>
      <c r="X1151" s="91">
        <v>4.8E-3</v>
      </c>
      <c r="Y1151" s="91">
        <v>0.17</v>
      </c>
      <c r="Z1151" s="91">
        <v>1.65E-2</v>
      </c>
      <c r="AA1151" s="91">
        <v>7.6E-2</v>
      </c>
      <c r="AB1151" s="91">
        <f>SUM(W1151:AA1151)</f>
        <v>0.2775</v>
      </c>
      <c r="AC1151" s="75">
        <v>1</v>
      </c>
      <c r="AD1151" s="92">
        <f>IF(AL1151="","",+AC1151*AL1151)</f>
        <v>5.298726114649682</v>
      </c>
      <c r="AE1151" s="93">
        <f>IF(AL1151="","",+AL1151*AB1151)</f>
        <v>1.470396496815287</v>
      </c>
      <c r="AF1151" s="92">
        <f>IF(AL1151="","",+AL1151-AE1151)</f>
        <v>3.8283296178343953</v>
      </c>
      <c r="AG1151" s="93">
        <f>+V1151</f>
        <v>2.0797499999999998</v>
      </c>
      <c r="AH1151" s="92">
        <f>IF(AF1151="","",+AF1151-AG1151)</f>
        <v>1.7485796178343955</v>
      </c>
      <c r="AI1151" s="92">
        <f>IF(AH1151="","",+AH1151*AC1151)</f>
        <v>1.7485796178343955</v>
      </c>
      <c r="AJ1151" s="93">
        <v>4.79</v>
      </c>
      <c r="AK1151" s="94">
        <v>0.33</v>
      </c>
      <c r="AL1151" s="93">
        <f>IF(V1151=0,"",V1151/(1-AB1151-AK1151))</f>
        <v>5.298726114649682</v>
      </c>
      <c r="AM1151" s="95">
        <v>0.33</v>
      </c>
      <c r="AN1151" s="93">
        <f>IF(V1151=0,"",V1151/(1-AB1151-AM1151))</f>
        <v>5.298726114649682</v>
      </c>
      <c r="AO1151" s="96">
        <v>1.2</v>
      </c>
      <c r="AP1151" s="93">
        <f>IF(BD!AJ1151="","",BD!AJ1151*BD!AO1151)</f>
        <v>5.748</v>
      </c>
      <c r="AQ1151" s="91">
        <f>BD!AM1151/BD!AK1151-1</f>
        <v>0</v>
      </c>
      <c r="AR1151" s="91">
        <f>IF(BD!AN1151="","",IF(BD!AJ1151="","",BD!AN1151/BD!AJ1151-1))</f>
        <v>0.10620586944669763</v>
      </c>
      <c r="AS1151" s="91" t="str">
        <f>IF(BD!AN1151="","",IF(BD!AN1151&lt;BD!AL1151,"ABAIXO DA META","DENTRO DA META"))</f>
        <v>DENTRO DA META</v>
      </c>
      <c r="AT1151" s="91" t="str">
        <f>IF(BD!AJ1151="","EM ANÁLISE",IF(BD!AP1151&gt;=BD!AN1151,"GO", "NO GO"))</f>
        <v>GO</v>
      </c>
      <c r="AU1151" s="97">
        <f>IF(AN1151="","",+BD!$AN1151-AJ1151)</f>
        <v>0.508726114649682</v>
      </c>
      <c r="AV1151" s="98"/>
      <c r="AW1151" s="90">
        <f>BD!P1151*BD!AC1151</f>
        <v>2.82</v>
      </c>
      <c r="AX1151" s="90">
        <f>BD!V1151*BD!AC1151</f>
        <v>2.0797499999999998</v>
      </c>
      <c r="AY1151" s="90">
        <f>IF(BD!AN1151="","",BD!AN1151*BD!AC1151)</f>
        <v>5.298726114649682</v>
      </c>
      <c r="AZ1151" s="75" t="s">
        <v>5272</v>
      </c>
      <c r="BA1151" s="75"/>
      <c r="BB1151" s="75"/>
      <c r="BC1151" s="75"/>
      <c r="BD1151" s="99" t="s">
        <v>5257</v>
      </c>
      <c r="BE1151" s="100" t="s">
        <v>4</v>
      </c>
      <c r="BF1151" s="100" t="s">
        <v>4</v>
      </c>
      <c r="BG1151" s="99" t="s">
        <v>5258</v>
      </c>
      <c r="BH1151" s="101"/>
      <c r="BI1151" s="101"/>
      <c r="BJ1151" s="101"/>
      <c r="BK1151" s="101"/>
      <c r="BL1151" s="101"/>
      <c r="BM1151" s="101"/>
      <c r="BN1151" s="101"/>
      <c r="BO1151" s="103"/>
      <c r="BP1151" s="99">
        <v>140.622</v>
      </c>
      <c r="BQ1151" s="99">
        <v>121</v>
      </c>
      <c r="BR1151" s="101"/>
      <c r="BS1151" s="99" t="s">
        <v>5260</v>
      </c>
      <c r="BT1151" s="99" t="s">
        <v>5261</v>
      </c>
      <c r="BU1151" s="99">
        <v>5102</v>
      </c>
      <c r="BV1151" s="99"/>
      <c r="BW1151" s="99"/>
      <c r="BX1151" s="99"/>
      <c r="BY1151" s="99"/>
      <c r="BZ1151" s="99"/>
      <c r="CA1151" s="99"/>
      <c r="CB1151" s="99"/>
      <c r="CC1151" s="99">
        <v>102</v>
      </c>
      <c r="CD1151" s="99">
        <v>8</v>
      </c>
      <c r="CE1151" s="99">
        <v>8</v>
      </c>
      <c r="CF1151" s="99"/>
      <c r="CG1151" s="37" t="e">
        <f>VLOOKUP(Table_1[[#This Row],[EAN]],'[1]Planilha1'!$E:$R,13,0)</f>
        <v>#N/A</v>
      </c>
      <c r="CI1151" s="188">
        <f>IF(Table_1[[#This Row],[STATUS MERCADO]]="GO",Table_1[[#This Row],[M. BRUTA TOTAL]],0)</f>
        <v>1.7485796178343955</v>
      </c>
      <c r="CJ1151" s="188">
        <f>IF(Table_1[[#This Row],[STATUS MERCADO]]="GO",Table_1[[#This Row],[PV UNIT. REALIZADO]]*Table_1[[#This Row],[QUANTIDADE]],0)</f>
        <v>5.298726114649682</v>
      </c>
    </row>
    <row r="1152" ht="15" hidden="1">
      <c r="A1152" s="7"/>
      <c r="B1152" s="84" t="s">
        <v>79</v>
      </c>
      <c r="C1152" s="85">
        <v>221453</v>
      </c>
      <c r="D1152" s="85">
        <v>9183</v>
      </c>
      <c r="E1152" s="85">
        <v>7891000096468</v>
      </c>
      <c r="F1152" s="86" t="s">
        <v>1012</v>
      </c>
      <c r="G1152" s="75" t="s">
        <v>17</v>
      </c>
      <c r="H1152" s="75">
        <v>3280</v>
      </c>
      <c r="I1152" s="87" t="s">
        <v>1008</v>
      </c>
      <c r="J1152" s="75" t="s">
        <v>539</v>
      </c>
      <c r="K1152" s="88" t="s">
        <v>84</v>
      </c>
      <c r="L1152" s="88">
        <v>1</v>
      </c>
      <c r="M1152" s="88">
        <v>0</v>
      </c>
      <c r="N1152" s="75" t="s">
        <v>85</v>
      </c>
      <c r="O1152" s="75" t="s">
        <v>437</v>
      </c>
      <c r="P1152" s="89">
        <v>5.54</v>
      </c>
      <c r="Q1152" s="90">
        <f>(17/100+7.6/100+1.65/100)*P1152</f>
        <v>1.45425</v>
      </c>
      <c r="R1152" s="90"/>
      <c r="S1152" s="90"/>
      <c r="T1152" s="90"/>
      <c r="U1152" s="90"/>
      <c r="V1152" s="90">
        <f>+P1152-Q1152+R1152+S1152+T1152+U1152</f>
        <v>4.08575</v>
      </c>
      <c r="W1152" s="91">
        <f>(1.02/100)</f>
        <v>1.02E-2</v>
      </c>
      <c r="X1152" s="91">
        <v>4.8E-3</v>
      </c>
      <c r="Y1152" s="91">
        <v>0.17</v>
      </c>
      <c r="Z1152" s="91">
        <v>1.65E-2</v>
      </c>
      <c r="AA1152" s="91">
        <v>7.6E-2</v>
      </c>
      <c r="AB1152" s="91">
        <f>SUM(W1152:AA1152)</f>
        <v>0.2775</v>
      </c>
      <c r="AC1152" s="75">
        <v>1</v>
      </c>
      <c r="AD1152" s="92">
        <f>IF(AL1152="","",+AC1152*AL1152)</f>
        <v>10.40955414012739</v>
      </c>
      <c r="AE1152" s="93">
        <f>IF(AL1152="","",+AL1152*AB1152)</f>
        <v>2.888651273885351</v>
      </c>
      <c r="AF1152" s="92">
        <f>IF(AL1152="","",+AL1152-AE1152)</f>
        <v>7.520902866242039</v>
      </c>
      <c r="AG1152" s="93">
        <f>+V1152</f>
        <v>4.08575</v>
      </c>
      <c r="AH1152" s="92">
        <f>IF(AF1152="","",+AF1152-AG1152)</f>
        <v>3.4351528662420394</v>
      </c>
      <c r="AI1152" s="92">
        <f>IF(AH1152="","",+AH1152*AC1152)</f>
        <v>3.4351528662420394</v>
      </c>
      <c r="AJ1152" s="93">
        <v>7.19</v>
      </c>
      <c r="AK1152" s="94">
        <v>0.33</v>
      </c>
      <c r="AL1152" s="93">
        <f>IF(V1152=0,"",V1152/(1-AB1152-AK1152))</f>
        <v>10.40955414012739</v>
      </c>
      <c r="AM1152" s="95">
        <v>0.33</v>
      </c>
      <c r="AN1152" s="93">
        <f>IF(V1152=0,"",V1152/(1-AB1152-AM1152))</f>
        <v>10.40955414012739</v>
      </c>
      <c r="AO1152" s="96">
        <v>1.2</v>
      </c>
      <c r="AP1152" s="93">
        <f>IF(BD!AJ1152="","",BD!AJ1152*BD!AO1152)</f>
        <v>8.628</v>
      </c>
      <c r="AQ1152" s="91">
        <f>BD!AM1152/BD!AK1152-1</f>
        <v>0</v>
      </c>
      <c r="AR1152" s="91">
        <f>IF(BD!AN1152="","",IF(BD!AJ1152="","",BD!AN1152/BD!AJ1152-1))</f>
        <v>0.44778221698572884</v>
      </c>
      <c r="AS1152" s="91" t="str">
        <f>IF(BD!AN1152="","",IF(BD!AN1152&lt;BD!AL1152,"ABAIXO DA META","DENTRO DA META"))</f>
        <v>DENTRO DA META</v>
      </c>
      <c r="AT1152" s="91" t="str">
        <f>IF(BD!AJ1152="","EM ANÁLISE",IF(BD!AP1152&gt;=BD!AN1152,"GO", "NO GO"))</f>
        <v>NO GO</v>
      </c>
      <c r="AU1152" s="97">
        <f>IF(AN1152="","",+BD!$AN1152-AJ1152)</f>
        <v>3.21955414012739</v>
      </c>
      <c r="AV1152" s="98"/>
      <c r="AW1152" s="90">
        <f>BD!P1152*BD!AC1152</f>
        <v>5.54</v>
      </c>
      <c r="AX1152" s="90">
        <f>BD!V1152*BD!AC1152</f>
        <v>4.08575</v>
      </c>
      <c r="AY1152" s="90">
        <f>IF(BD!AN1152="","",BD!AN1152*BD!AC1152)</f>
        <v>10.40955414012739</v>
      </c>
      <c r="AZ1152" s="75" t="s">
        <v>5272</v>
      </c>
      <c r="BA1152" s="75"/>
      <c r="BB1152" s="75"/>
      <c r="BC1152" s="75"/>
      <c r="BD1152" s="99" t="s">
        <v>5257</v>
      </c>
      <c r="BE1152" s="100" t="s">
        <v>4</v>
      </c>
      <c r="BF1152" s="100" t="s">
        <v>4</v>
      </c>
      <c r="BG1152" s="99" t="s">
        <v>5258</v>
      </c>
      <c r="BH1152" s="101"/>
      <c r="BI1152" s="101"/>
      <c r="BJ1152" s="101"/>
      <c r="BK1152" s="101"/>
      <c r="BL1152" s="101"/>
      <c r="BM1152" s="101"/>
      <c r="BN1152" s="101"/>
      <c r="BO1152" s="103"/>
      <c r="BP1152" s="99">
        <v>140.622</v>
      </c>
      <c r="BQ1152" s="99">
        <v>121</v>
      </c>
      <c r="BR1152" s="101"/>
      <c r="BS1152" s="99" t="s">
        <v>5260</v>
      </c>
      <c r="BT1152" s="99" t="s">
        <v>5261</v>
      </c>
      <c r="BU1152" s="99">
        <v>5102</v>
      </c>
      <c r="BV1152" s="99"/>
      <c r="BW1152" s="99"/>
      <c r="BX1152" s="99"/>
      <c r="BY1152" s="99"/>
      <c r="BZ1152" s="99"/>
      <c r="CA1152" s="99"/>
      <c r="CB1152" s="99"/>
      <c r="CC1152" s="99">
        <v>102</v>
      </c>
      <c r="CD1152" s="99">
        <v>8</v>
      </c>
      <c r="CE1152" s="99">
        <v>8</v>
      </c>
      <c r="CF1152" s="99"/>
      <c r="CG1152" s="37" t="e">
        <f>VLOOKUP(Table_1[[#This Row],[EAN]],'[1]Planilha1'!$E:$R,13,0)</f>
        <v>#N/A</v>
      </c>
      <c r="CI1152" s="188">
        <f>IF(Table_1[[#This Row],[STATUS MERCADO]]="GO",Table_1[[#This Row],[M. BRUTA TOTAL]],0)</f>
        <v>0</v>
      </c>
      <c r="CJ1152" s="188">
        <f>IF(Table_1[[#This Row],[STATUS MERCADO]]="GO",Table_1[[#This Row],[PV UNIT. REALIZADO]]*Table_1[[#This Row],[QUANTIDADE]],0)</f>
        <v>0</v>
      </c>
    </row>
    <row r="1153" ht="15" hidden="1">
      <c r="A1153" s="7"/>
      <c r="B1153" s="84" t="s">
        <v>79</v>
      </c>
      <c r="C1153" s="75">
        <v>221454</v>
      </c>
      <c r="D1153" s="75">
        <v>4186</v>
      </c>
      <c r="E1153" s="85">
        <v>7891000120750</v>
      </c>
      <c r="F1153" s="86" t="s">
        <v>1013</v>
      </c>
      <c r="G1153" s="75" t="s">
        <v>17</v>
      </c>
      <c r="H1153" s="75">
        <v>3280</v>
      </c>
      <c r="I1153" s="87" t="s">
        <v>1008</v>
      </c>
      <c r="J1153" s="75" t="s">
        <v>539</v>
      </c>
      <c r="K1153" s="88" t="s">
        <v>84</v>
      </c>
      <c r="L1153" s="88">
        <v>1</v>
      </c>
      <c r="M1153" s="88">
        <v>0</v>
      </c>
      <c r="N1153" s="75" t="s">
        <v>85</v>
      </c>
      <c r="O1153" s="105">
        <v>27152731000109</v>
      </c>
      <c r="P1153" s="89"/>
      <c r="Q1153" s="90">
        <f>(17/100+7.6/100+1.65/100)*P1153</f>
        <v>0</v>
      </c>
      <c r="R1153" s="90"/>
      <c r="S1153" s="90"/>
      <c r="T1153" s="90"/>
      <c r="U1153" s="90"/>
      <c r="V1153" s="90">
        <f>+P1153-Q1153+R1153+S1153+T1153+U1153</f>
        <v>0</v>
      </c>
      <c r="W1153" s="91">
        <f>(1.02/100)</f>
        <v>1.02E-2</v>
      </c>
      <c r="X1153" s="91">
        <v>4.8E-3</v>
      </c>
      <c r="Y1153" s="91">
        <v>0.17</v>
      </c>
      <c r="Z1153" s="91">
        <v>1.65E-2</v>
      </c>
      <c r="AA1153" s="91">
        <v>7.6E-2</v>
      </c>
      <c r="AB1153" s="91">
        <f>SUM(W1153:AA1153)</f>
        <v>0.2775</v>
      </c>
      <c r="AC1153" s="75">
        <v>1</v>
      </c>
      <c r="AD1153" s="92">
        <f>IF(AL1153="","",+AC1153*AL1153)</f>
      </c>
      <c r="AE1153" s="93">
        <f>IF(AL1153="","",+AL1153*AB1153)</f>
      </c>
      <c r="AF1153" s="92">
        <f>IF(AL1153="","",+AL1153-AE1153)</f>
      </c>
      <c r="AG1153" s="93">
        <f>+V1153</f>
        <v>0</v>
      </c>
      <c r="AH1153" s="92">
        <f>IF(AF1153="","",+AF1153-AG1153)</f>
      </c>
      <c r="AI1153" s="92">
        <f>IF(AH1153="","",+AH1153*AC1153)</f>
      </c>
      <c r="AJ1153" s="93"/>
      <c r="AK1153" s="94">
        <v>0.33</v>
      </c>
      <c r="AL1153" s="93">
        <f>IF(V1153=0,"",V1153/(1-AB1153-AK1153))</f>
      </c>
      <c r="AM1153" s="95">
        <v>0.33</v>
      </c>
      <c r="AN1153" s="93">
        <f>IF(V1153=0,"",V1153/(1-AB1153-AM1153))</f>
      </c>
      <c r="AO1153" s="96">
        <v>1.2</v>
      </c>
      <c r="AP1153" s="93">
        <f>IF(BD!AJ1153="","",BD!AJ1153*BD!AO1153)</f>
      </c>
      <c r="AQ1153" s="91">
        <f>BD!AM1153/BD!AK1153-1</f>
        <v>0</v>
      </c>
      <c r="AR1153" s="91">
        <f>IF(BD!AN1153="","",IF(BD!AJ1153="","",BD!AN1153/BD!AJ1153-1))</f>
      </c>
      <c r="AS1153" s="91">
        <f>IF(BD!AN1153="","",IF(BD!AN1153&lt;BD!AL1153,"ABAIXO DA META","DENTRO DA META"))</f>
      </c>
      <c r="AT1153" s="91" t="str">
        <f>IF(BD!AJ1153="","EM ANÁLISE",IF(BD!AP1153&gt;=BD!AN1153,"GO", "NO GO"))</f>
        <v>EM ANÁLISE</v>
      </c>
      <c r="AU1153" s="97">
        <f>IF(AN1153="","",+BD!$AN1153-AJ1153)</f>
      </c>
      <c r="AV1153" s="98"/>
      <c r="AW1153" s="90">
        <f>BD!P1153*BD!AC1153</f>
        <v>0</v>
      </c>
      <c r="AX1153" s="90">
        <f>BD!V1153*BD!AC1153</f>
        <v>0</v>
      </c>
      <c r="AY1153" s="90">
        <f>IF(BD!AN1153="","",BD!AN1153*BD!AC1153)</f>
      </c>
      <c r="AZ1153" s="75" t="s">
        <v>123</v>
      </c>
      <c r="BA1153" s="75"/>
      <c r="BB1153" s="75"/>
      <c r="BC1153" s="75"/>
      <c r="BD1153" s="104"/>
      <c r="BE1153" s="104"/>
      <c r="BF1153" s="101"/>
      <c r="BG1153" s="101"/>
      <c r="BH1153" s="101"/>
      <c r="BI1153" s="101"/>
      <c r="BJ1153" s="101"/>
      <c r="BK1153" s="101"/>
      <c r="BL1153" s="101"/>
      <c r="BM1153" s="101"/>
      <c r="BN1153" s="101"/>
      <c r="BO1153" s="103"/>
      <c r="BP1153" s="101"/>
      <c r="BQ1153" s="101"/>
      <c r="BR1153" s="101"/>
      <c r="BS1153" s="101"/>
      <c r="BT1153" s="101"/>
      <c r="BU1153" s="101"/>
      <c r="BV1153" s="101"/>
      <c r="BW1153" s="101"/>
      <c r="BX1153" s="101"/>
      <c r="BY1153" s="101"/>
      <c r="BZ1153" s="101"/>
      <c r="CA1153" s="101"/>
      <c r="CB1153" s="101"/>
      <c r="CC1153" s="101"/>
      <c r="CD1153" s="101"/>
      <c r="CE1153" s="101"/>
      <c r="CF1153" s="101"/>
      <c r="CG1153" s="37" t="e">
        <f>VLOOKUP(Table_1[[#This Row],[EAN]],'[1]Planilha1'!$E:$R,13,0)</f>
        <v>#N/A</v>
      </c>
      <c r="CI1153" s="188">
        <f>IF(Table_1[[#This Row],[STATUS MERCADO]]="GO",Table_1[[#This Row],[M. BRUTA TOTAL]],0)</f>
        <v>0</v>
      </c>
      <c r="CJ1153" s="188">
        <f>IF(Table_1[[#This Row],[STATUS MERCADO]]="GO",Table_1[[#This Row],[PV UNIT. REALIZADO]]*Table_1[[#This Row],[QUANTIDADE]],0)</f>
        <v>0</v>
      </c>
    </row>
    <row r="1154" ht="15" hidden="1">
      <c r="A1154" s="7"/>
      <c r="B1154" s="84" t="s">
        <v>79</v>
      </c>
      <c r="C1154" s="85">
        <v>221455</v>
      </c>
      <c r="D1154" s="85">
        <v>6322</v>
      </c>
      <c r="E1154" s="85">
        <v>7891000092699</v>
      </c>
      <c r="F1154" s="86" t="s">
        <v>1014</v>
      </c>
      <c r="G1154" s="75" t="s">
        <v>17</v>
      </c>
      <c r="H1154" s="75">
        <v>3280</v>
      </c>
      <c r="I1154" s="87" t="s">
        <v>1008</v>
      </c>
      <c r="J1154" s="75" t="s">
        <v>500</v>
      </c>
      <c r="K1154" s="88" t="s">
        <v>84</v>
      </c>
      <c r="L1154" s="88">
        <v>1</v>
      </c>
      <c r="M1154" s="88">
        <v>0</v>
      </c>
      <c r="N1154" s="75" t="s">
        <v>85</v>
      </c>
      <c r="O1154" s="75" t="s">
        <v>437</v>
      </c>
      <c r="P1154" s="89">
        <v>6.72</v>
      </c>
      <c r="Q1154" s="90">
        <f>(17/100+7.6/100+1.65/100)*P1154</f>
        <v>1.764</v>
      </c>
      <c r="R1154" s="90"/>
      <c r="S1154" s="90"/>
      <c r="T1154" s="90"/>
      <c r="U1154" s="90"/>
      <c r="V1154" s="90">
        <f>+P1154-Q1154+R1154+S1154+T1154+U1154</f>
        <v>4.9559999999999995</v>
      </c>
      <c r="W1154" s="91">
        <f>(1.02/100)</f>
        <v>1.02E-2</v>
      </c>
      <c r="X1154" s="91">
        <v>4.8E-3</v>
      </c>
      <c r="Y1154" s="91">
        <v>0.17</v>
      </c>
      <c r="Z1154" s="91">
        <v>1.65E-2</v>
      </c>
      <c r="AA1154" s="91">
        <v>7.6E-2</v>
      </c>
      <c r="AB1154" s="91">
        <f>SUM(W1154:AA1154)</f>
        <v>0.2775</v>
      </c>
      <c r="AC1154" s="75">
        <v>1</v>
      </c>
      <c r="AD1154" s="92">
        <f>IF(AL1154="","",+AC1154*AL1154)</f>
        <v>12.62675159235669</v>
      </c>
      <c r="AE1154" s="93">
        <f>IF(AL1154="","",+AL1154*AB1154)</f>
        <v>3.503923566878982</v>
      </c>
      <c r="AF1154" s="92">
        <f>IF(AL1154="","",+AL1154-AE1154)</f>
        <v>9.122828025477709</v>
      </c>
      <c r="AG1154" s="93">
        <f>+V1154</f>
        <v>4.9559999999999995</v>
      </c>
      <c r="AH1154" s="92">
        <f>IF(AF1154="","",+AF1154-AG1154)</f>
        <v>4.1668280254777095</v>
      </c>
      <c r="AI1154" s="92">
        <f>IF(AH1154="","",+AH1154*AC1154)</f>
        <v>4.1668280254777095</v>
      </c>
      <c r="AJ1154" s="93">
        <v>8.49</v>
      </c>
      <c r="AK1154" s="94">
        <v>0.33</v>
      </c>
      <c r="AL1154" s="93">
        <f>IF(V1154=0,"",V1154/(1-AB1154-AK1154))</f>
        <v>12.62675159235669</v>
      </c>
      <c r="AM1154" s="95">
        <v>0.33</v>
      </c>
      <c r="AN1154" s="93">
        <f>IF(V1154=0,"",V1154/(1-AB1154-AM1154))</f>
        <v>12.62675159235669</v>
      </c>
      <c r="AO1154" s="96">
        <v>1.2</v>
      </c>
      <c r="AP1154" s="93">
        <f>IF(BD!AJ1154="","",BD!AJ1154*BD!AO1154)</f>
        <v>10.188</v>
      </c>
      <c r="AQ1154" s="91">
        <f>BD!AM1154/BD!AK1154-1</f>
        <v>0</v>
      </c>
      <c r="AR1154" s="91">
        <f>IF(BD!AN1154="","",IF(BD!AJ1154="","",BD!AN1154/BD!AJ1154-1))</f>
        <v>0.48724989309266076</v>
      </c>
      <c r="AS1154" s="91" t="str">
        <f>IF(BD!AN1154="","",IF(BD!AN1154&lt;BD!AL1154,"ABAIXO DA META","DENTRO DA META"))</f>
        <v>DENTRO DA META</v>
      </c>
      <c r="AT1154" s="91" t="str">
        <f>IF(BD!AJ1154="","EM ANÁLISE",IF(BD!AP1154&gt;=BD!AN1154,"GO", "NO GO"))</f>
        <v>NO GO</v>
      </c>
      <c r="AU1154" s="97">
        <f>IF(AN1154="","",+BD!$AN1154-AJ1154)</f>
        <v>4.13675159235669</v>
      </c>
      <c r="AV1154" s="98"/>
      <c r="AW1154" s="90">
        <f>BD!P1154*BD!AC1154</f>
        <v>6.72</v>
      </c>
      <c r="AX1154" s="90">
        <f>BD!V1154*BD!AC1154</f>
        <v>4.9559999999999995</v>
      </c>
      <c r="AY1154" s="90">
        <f>IF(BD!AN1154="","",BD!AN1154*BD!AC1154)</f>
        <v>12.62675159235669</v>
      </c>
      <c r="AZ1154" s="75" t="s">
        <v>5272</v>
      </c>
      <c r="BA1154" s="75"/>
      <c r="BB1154" s="75"/>
      <c r="BC1154" s="75"/>
      <c r="BD1154" s="99" t="s">
        <v>5257</v>
      </c>
      <c r="BE1154" s="100" t="s">
        <v>4</v>
      </c>
      <c r="BF1154" s="100" t="s">
        <v>4</v>
      </c>
      <c r="BG1154" s="99" t="s">
        <v>5258</v>
      </c>
      <c r="BH1154" s="101"/>
      <c r="BI1154" s="101"/>
      <c r="BJ1154" s="101"/>
      <c r="BK1154" s="101"/>
      <c r="BL1154" s="101"/>
      <c r="BM1154" s="101"/>
      <c r="BN1154" s="101"/>
      <c r="BO1154" s="103"/>
      <c r="BP1154" s="99">
        <v>140.622</v>
      </c>
      <c r="BQ1154" s="99">
        <v>121</v>
      </c>
      <c r="BR1154" s="101"/>
      <c r="BS1154" s="99" t="s">
        <v>5260</v>
      </c>
      <c r="BT1154" s="99" t="s">
        <v>5261</v>
      </c>
      <c r="BU1154" s="99">
        <v>5102</v>
      </c>
      <c r="BV1154" s="99"/>
      <c r="BW1154" s="99"/>
      <c r="BX1154" s="99"/>
      <c r="BY1154" s="99"/>
      <c r="BZ1154" s="99"/>
      <c r="CA1154" s="99"/>
      <c r="CB1154" s="99"/>
      <c r="CC1154" s="99">
        <v>102</v>
      </c>
      <c r="CD1154" s="99">
        <v>8</v>
      </c>
      <c r="CE1154" s="99">
        <v>8</v>
      </c>
      <c r="CF1154" s="99"/>
      <c r="CG1154" s="37" t="e">
        <f>VLOOKUP(Table_1[[#This Row],[EAN]],'[1]Planilha1'!$E:$R,13,0)</f>
        <v>#N/A</v>
      </c>
      <c r="CI1154" s="188">
        <f>IF(Table_1[[#This Row],[STATUS MERCADO]]="GO",Table_1[[#This Row],[M. BRUTA TOTAL]],0)</f>
        <v>0</v>
      </c>
      <c r="CJ1154" s="188">
        <f>IF(Table_1[[#This Row],[STATUS MERCADO]]="GO",Table_1[[#This Row],[PV UNIT. REALIZADO]]*Table_1[[#This Row],[QUANTIDADE]],0)</f>
        <v>0</v>
      </c>
    </row>
    <row r="1155" ht="15" hidden="1">
      <c r="A1155" s="7"/>
      <c r="B1155" s="84" t="s">
        <v>79</v>
      </c>
      <c r="C1155" s="85">
        <v>221456</v>
      </c>
      <c r="D1155" s="85">
        <v>5990</v>
      </c>
      <c r="E1155" s="85">
        <v>7891000254622</v>
      </c>
      <c r="F1155" s="86" t="s">
        <v>1015</v>
      </c>
      <c r="G1155" s="75" t="s">
        <v>17</v>
      </c>
      <c r="H1155" s="75">
        <v>3280</v>
      </c>
      <c r="I1155" s="87" t="s">
        <v>1008</v>
      </c>
      <c r="J1155" s="75" t="s">
        <v>500</v>
      </c>
      <c r="K1155" s="88" t="s">
        <v>84</v>
      </c>
      <c r="L1155" s="88">
        <v>1</v>
      </c>
      <c r="M1155" s="88">
        <v>0</v>
      </c>
      <c r="N1155" s="75" t="s">
        <v>85</v>
      </c>
      <c r="O1155" s="75" t="s">
        <v>437</v>
      </c>
      <c r="P1155" s="89">
        <v>2.16</v>
      </c>
      <c r="Q1155" s="90">
        <f>(17/100+7.6/100+1.65/100)*P1155</f>
        <v>0.5670000000000001</v>
      </c>
      <c r="R1155" s="90"/>
      <c r="S1155" s="90"/>
      <c r="T1155" s="90"/>
      <c r="U1155" s="90"/>
      <c r="V1155" s="90">
        <f>+P1155-Q1155+R1155+S1155+T1155+U1155</f>
        <v>1.593</v>
      </c>
      <c r="W1155" s="91">
        <f>(1.02/100)</f>
        <v>1.02E-2</v>
      </c>
      <c r="X1155" s="91">
        <v>4.8E-3</v>
      </c>
      <c r="Y1155" s="91">
        <v>0.17</v>
      </c>
      <c r="Z1155" s="91">
        <v>1.65E-2</v>
      </c>
      <c r="AA1155" s="91">
        <v>7.6E-2</v>
      </c>
      <c r="AB1155" s="91">
        <f>SUM(W1155:AA1155)</f>
        <v>0.2775</v>
      </c>
      <c r="AC1155" s="75">
        <v>1</v>
      </c>
      <c r="AD1155" s="92">
        <f>IF(AL1155="","",+AC1155*AL1155)</f>
        <v>4.058598726114651</v>
      </c>
      <c r="AE1155" s="93">
        <f>IF(AL1155="","",+AL1155*AB1155)</f>
        <v>1.1262611464968157</v>
      </c>
      <c r="AF1155" s="92">
        <f>IF(AL1155="","",+AL1155-AE1155)</f>
        <v>2.932337579617835</v>
      </c>
      <c r="AG1155" s="93">
        <f>+V1155</f>
        <v>1.593</v>
      </c>
      <c r="AH1155" s="92">
        <f>IF(AF1155="","",+AF1155-AG1155)</f>
        <v>1.339337579617835</v>
      </c>
      <c r="AI1155" s="92">
        <f>IF(AH1155="","",+AH1155*AC1155)</f>
        <v>1.339337579617835</v>
      </c>
      <c r="AJ1155" s="93">
        <v>2.87</v>
      </c>
      <c r="AK1155" s="94">
        <v>0.33</v>
      </c>
      <c r="AL1155" s="93">
        <f>IF(V1155=0,"",V1155/(1-AB1155-AK1155))</f>
        <v>4.058598726114651</v>
      </c>
      <c r="AM1155" s="95">
        <v>0.33</v>
      </c>
      <c r="AN1155" s="93">
        <f>IF(V1155=0,"",V1155/(1-AB1155-AM1155))</f>
        <v>4.058598726114651</v>
      </c>
      <c r="AO1155" s="96">
        <v>1.2</v>
      </c>
      <c r="AP1155" s="93">
        <f>IF(BD!AJ1155="","",BD!AJ1155*BD!AO1155)</f>
        <v>3.444</v>
      </c>
      <c r="AQ1155" s="91">
        <f>BD!AM1155/BD!AK1155-1</f>
        <v>0</v>
      </c>
      <c r="AR1155" s="91">
        <f>IF(BD!AN1155="","",IF(BD!AJ1155="","",BD!AN1155/BD!AJ1155-1))</f>
        <v>0.4141458976009236</v>
      </c>
      <c r="AS1155" s="91" t="str">
        <f>IF(BD!AN1155="","",IF(BD!AN1155&lt;BD!AL1155,"ABAIXO DA META","DENTRO DA META"))</f>
        <v>DENTRO DA META</v>
      </c>
      <c r="AT1155" s="91" t="str">
        <f>IF(BD!AJ1155="","EM ANÁLISE",IF(BD!AP1155&gt;=BD!AN1155,"GO", "NO GO"))</f>
        <v>NO GO</v>
      </c>
      <c r="AU1155" s="97">
        <f>IF(AN1155="","",+BD!$AN1155-AJ1155)</f>
        <v>1.188598726114651</v>
      </c>
      <c r="AV1155" s="98"/>
      <c r="AW1155" s="90">
        <f>BD!P1155*BD!AC1155</f>
        <v>2.16</v>
      </c>
      <c r="AX1155" s="90">
        <f>BD!V1155*BD!AC1155</f>
        <v>1.593</v>
      </c>
      <c r="AY1155" s="90">
        <f>IF(BD!AN1155="","",BD!AN1155*BD!AC1155)</f>
        <v>4.058598726114651</v>
      </c>
      <c r="AZ1155" s="75" t="s">
        <v>5272</v>
      </c>
      <c r="BA1155" s="75"/>
      <c r="BB1155" s="75"/>
      <c r="BC1155" s="75"/>
      <c r="BD1155" s="99" t="s">
        <v>5257</v>
      </c>
      <c r="BE1155" s="100" t="s">
        <v>4</v>
      </c>
      <c r="BF1155" s="100" t="s">
        <v>4</v>
      </c>
      <c r="BG1155" s="99" t="s">
        <v>5258</v>
      </c>
      <c r="BH1155" s="101"/>
      <c r="BI1155" s="101"/>
      <c r="BJ1155" s="101"/>
      <c r="BK1155" s="101"/>
      <c r="BL1155" s="101"/>
      <c r="BM1155" s="101"/>
      <c r="BN1155" s="101"/>
      <c r="BO1155" s="103"/>
      <c r="BP1155" s="99">
        <v>140.622</v>
      </c>
      <c r="BQ1155" s="99">
        <v>121</v>
      </c>
      <c r="BR1155" s="101"/>
      <c r="BS1155" s="99" t="s">
        <v>5260</v>
      </c>
      <c r="BT1155" s="99" t="s">
        <v>5261</v>
      </c>
      <c r="BU1155" s="99">
        <v>5102</v>
      </c>
      <c r="BV1155" s="99"/>
      <c r="BW1155" s="99"/>
      <c r="BX1155" s="99"/>
      <c r="BY1155" s="99"/>
      <c r="BZ1155" s="99"/>
      <c r="CA1155" s="99"/>
      <c r="CB1155" s="99"/>
      <c r="CC1155" s="99">
        <v>102</v>
      </c>
      <c r="CD1155" s="99">
        <v>8</v>
      </c>
      <c r="CE1155" s="99">
        <v>8</v>
      </c>
      <c r="CF1155" s="99"/>
      <c r="CG1155" s="37" t="e">
        <f>VLOOKUP(Table_1[[#This Row],[EAN]],'[1]Planilha1'!$E:$R,13,0)</f>
        <v>#N/A</v>
      </c>
      <c r="CI1155" s="188">
        <f>IF(Table_1[[#This Row],[STATUS MERCADO]]="GO",Table_1[[#This Row],[M. BRUTA TOTAL]],0)</f>
        <v>0</v>
      </c>
      <c r="CJ1155" s="188">
        <f>IF(Table_1[[#This Row],[STATUS MERCADO]]="GO",Table_1[[#This Row],[PV UNIT. REALIZADO]]*Table_1[[#This Row],[QUANTIDADE]],0)</f>
        <v>0</v>
      </c>
    </row>
    <row r="1156" ht="15" hidden="1">
      <c r="A1156" s="7"/>
      <c r="B1156" s="84" t="s">
        <v>79</v>
      </c>
      <c r="C1156" s="75">
        <v>221457</v>
      </c>
      <c r="D1156" s="75">
        <v>265</v>
      </c>
      <c r="E1156" s="85">
        <v>7891000096864</v>
      </c>
      <c r="F1156" s="86" t="s">
        <v>1016</v>
      </c>
      <c r="G1156" s="75" t="s">
        <v>17</v>
      </c>
      <c r="H1156" s="75">
        <v>3280</v>
      </c>
      <c r="I1156" s="87" t="s">
        <v>1008</v>
      </c>
      <c r="J1156" s="75" t="s">
        <v>500</v>
      </c>
      <c r="K1156" s="88" t="s">
        <v>84</v>
      </c>
      <c r="L1156" s="88">
        <v>1</v>
      </c>
      <c r="M1156" s="88">
        <v>0</v>
      </c>
      <c r="N1156" s="75" t="s">
        <v>85</v>
      </c>
      <c r="O1156" s="105">
        <v>27152731000109</v>
      </c>
      <c r="P1156" s="89"/>
      <c r="Q1156" s="90">
        <f>(17/100+7.6/100+1.65/100)*P1156</f>
        <v>0</v>
      </c>
      <c r="R1156" s="90"/>
      <c r="S1156" s="90"/>
      <c r="T1156" s="90"/>
      <c r="U1156" s="90"/>
      <c r="V1156" s="90">
        <f>+P1156-Q1156+R1156+S1156+T1156+U1156</f>
        <v>0</v>
      </c>
      <c r="W1156" s="91">
        <f>(1.02/100)</f>
        <v>1.02E-2</v>
      </c>
      <c r="X1156" s="91">
        <v>4.8E-3</v>
      </c>
      <c r="Y1156" s="91">
        <v>0.17</v>
      </c>
      <c r="Z1156" s="91">
        <v>1.65E-2</v>
      </c>
      <c r="AA1156" s="91">
        <v>7.6E-2</v>
      </c>
      <c r="AB1156" s="91">
        <f>SUM(W1156:AA1156)</f>
        <v>0.2775</v>
      </c>
      <c r="AC1156" s="75">
        <v>1</v>
      </c>
      <c r="AD1156" s="92">
        <f>IF(AL1156="","",+AC1156*AL1156)</f>
      </c>
      <c r="AE1156" s="93">
        <f>IF(AL1156="","",+AL1156*AB1156)</f>
      </c>
      <c r="AF1156" s="92">
        <f>IF(AL1156="","",+AL1156-AE1156)</f>
      </c>
      <c r="AG1156" s="93">
        <f>+V1156</f>
        <v>0</v>
      </c>
      <c r="AH1156" s="92">
        <f>IF(AF1156="","",+AF1156-AG1156)</f>
      </c>
      <c r="AI1156" s="92">
        <f>IF(AH1156="","",+AH1156*AC1156)</f>
      </c>
      <c r="AJ1156" s="93"/>
      <c r="AK1156" s="94">
        <v>0.33</v>
      </c>
      <c r="AL1156" s="93">
        <f>IF(V1156=0,"",V1156/(1-AB1156-AK1156))</f>
      </c>
      <c r="AM1156" s="95">
        <v>0.33</v>
      </c>
      <c r="AN1156" s="93">
        <f>IF(V1156=0,"",V1156/(1-AB1156-AM1156))</f>
      </c>
      <c r="AO1156" s="96">
        <v>1.2</v>
      </c>
      <c r="AP1156" s="93">
        <f>IF(BD!AJ1156="","",BD!AJ1156*BD!AO1156)</f>
      </c>
      <c r="AQ1156" s="91">
        <f>BD!AM1156/BD!AK1156-1</f>
        <v>0</v>
      </c>
      <c r="AR1156" s="91">
        <f>IF(BD!AN1156="","",IF(BD!AJ1156="","",BD!AN1156/BD!AJ1156-1))</f>
      </c>
      <c r="AS1156" s="91">
        <f>IF(BD!AN1156="","",IF(BD!AN1156&lt;BD!AL1156,"ABAIXO DA META","DENTRO DA META"))</f>
      </c>
      <c r="AT1156" s="91" t="str">
        <f>IF(BD!AJ1156="","EM ANÁLISE",IF(BD!AP1156&gt;=BD!AN1156,"GO", "NO GO"))</f>
        <v>EM ANÁLISE</v>
      </c>
      <c r="AU1156" s="97">
        <f>IF(AN1156="","",+BD!$AN1156-AJ1156)</f>
      </c>
      <c r="AV1156" s="98"/>
      <c r="AW1156" s="90">
        <f>BD!P1156*BD!AC1156</f>
        <v>0</v>
      </c>
      <c r="AX1156" s="90">
        <f>BD!V1156*BD!AC1156</f>
        <v>0</v>
      </c>
      <c r="AY1156" s="90">
        <f>IF(BD!AN1156="","",BD!AN1156*BD!AC1156)</f>
      </c>
      <c r="AZ1156" s="75" t="s">
        <v>123</v>
      </c>
      <c r="BA1156" s="75"/>
      <c r="BB1156" s="75"/>
      <c r="BC1156" s="75"/>
      <c r="BD1156" s="104"/>
      <c r="BE1156" s="104"/>
      <c r="BF1156" s="101"/>
      <c r="BG1156" s="101"/>
      <c r="BH1156" s="101"/>
      <c r="BI1156" s="101"/>
      <c r="BJ1156" s="101"/>
      <c r="BK1156" s="101"/>
      <c r="BL1156" s="101"/>
      <c r="BM1156" s="101"/>
      <c r="BN1156" s="101"/>
      <c r="BO1156" s="103"/>
      <c r="BP1156" s="101"/>
      <c r="BQ1156" s="101"/>
      <c r="BR1156" s="101"/>
      <c r="BS1156" s="101"/>
      <c r="BT1156" s="101"/>
      <c r="BU1156" s="101"/>
      <c r="BV1156" s="101"/>
      <c r="BW1156" s="101"/>
      <c r="BX1156" s="101"/>
      <c r="BY1156" s="101"/>
      <c r="BZ1156" s="101"/>
      <c r="CA1156" s="101"/>
      <c r="CB1156" s="101"/>
      <c r="CC1156" s="101"/>
      <c r="CD1156" s="101"/>
      <c r="CE1156" s="101"/>
      <c r="CF1156" s="101"/>
      <c r="CG1156" s="37" t="e">
        <f>VLOOKUP(Table_1[[#This Row],[EAN]],'[1]Planilha1'!$E:$R,13,0)</f>
        <v>#N/A</v>
      </c>
      <c r="CI1156" s="188">
        <f>IF(Table_1[[#This Row],[STATUS MERCADO]]="GO",Table_1[[#This Row],[M. BRUTA TOTAL]],0)</f>
        <v>0</v>
      </c>
      <c r="CJ1156" s="188">
        <f>IF(Table_1[[#This Row],[STATUS MERCADO]]="GO",Table_1[[#This Row],[PV UNIT. REALIZADO]]*Table_1[[#This Row],[QUANTIDADE]],0)</f>
        <v>0</v>
      </c>
    </row>
    <row r="1157" ht="15" hidden="1">
      <c r="A1157" s="7"/>
      <c r="B1157" s="84" t="s">
        <v>79</v>
      </c>
      <c r="C1157" s="85">
        <v>221458</v>
      </c>
      <c r="D1157" s="85">
        <v>4126</v>
      </c>
      <c r="E1157" s="85">
        <v>7891000104613</v>
      </c>
      <c r="F1157" s="86" t="s">
        <v>1017</v>
      </c>
      <c r="G1157" s="75" t="s">
        <v>17</v>
      </c>
      <c r="H1157" s="75">
        <v>3280</v>
      </c>
      <c r="I1157" s="87" t="s">
        <v>1008</v>
      </c>
      <c r="J1157" s="75" t="s">
        <v>500</v>
      </c>
      <c r="K1157" s="88" t="s">
        <v>84</v>
      </c>
      <c r="L1157" s="88">
        <v>1</v>
      </c>
      <c r="M1157" s="88">
        <v>0</v>
      </c>
      <c r="N1157" s="75" t="s">
        <v>85</v>
      </c>
      <c r="O1157" s="75" t="s">
        <v>437</v>
      </c>
      <c r="P1157" s="89">
        <v>6.72</v>
      </c>
      <c r="Q1157" s="90">
        <f>(17/100+7.6/100+1.65/100)*P1157</f>
        <v>1.764</v>
      </c>
      <c r="R1157" s="90"/>
      <c r="S1157" s="90"/>
      <c r="T1157" s="90"/>
      <c r="U1157" s="90"/>
      <c r="V1157" s="90">
        <f>+P1157-Q1157+R1157+S1157+T1157+U1157</f>
        <v>4.9559999999999995</v>
      </c>
      <c r="W1157" s="91">
        <f>(1.02/100)</f>
        <v>1.02E-2</v>
      </c>
      <c r="X1157" s="91">
        <v>4.8E-3</v>
      </c>
      <c r="Y1157" s="91">
        <v>0.17</v>
      </c>
      <c r="Z1157" s="91">
        <v>1.65E-2</v>
      </c>
      <c r="AA1157" s="91">
        <v>7.6E-2</v>
      </c>
      <c r="AB1157" s="91">
        <f>SUM(W1157:AA1157)</f>
        <v>0.2775</v>
      </c>
      <c r="AC1157" s="75">
        <v>1</v>
      </c>
      <c r="AD1157" s="92">
        <f>IF(AL1157="","",+AC1157*AL1157)</f>
        <v>12.62675159235669</v>
      </c>
      <c r="AE1157" s="93">
        <f>IF(AL1157="","",+AL1157*AB1157)</f>
        <v>3.503923566878982</v>
      </c>
      <c r="AF1157" s="92">
        <f>IF(AL1157="","",+AL1157-AE1157)</f>
        <v>9.122828025477709</v>
      </c>
      <c r="AG1157" s="93">
        <f>+V1157</f>
        <v>4.9559999999999995</v>
      </c>
      <c r="AH1157" s="92">
        <f>IF(AF1157="","",+AF1157-AG1157)</f>
        <v>4.1668280254777095</v>
      </c>
      <c r="AI1157" s="92">
        <f>IF(AH1157="","",+AH1157*AC1157)</f>
        <v>4.1668280254777095</v>
      </c>
      <c r="AJ1157" s="93">
        <v>8.49</v>
      </c>
      <c r="AK1157" s="94">
        <v>0.33</v>
      </c>
      <c r="AL1157" s="93">
        <f>IF(V1157=0,"",V1157/(1-AB1157-AK1157))</f>
        <v>12.62675159235669</v>
      </c>
      <c r="AM1157" s="95">
        <v>0.33</v>
      </c>
      <c r="AN1157" s="93">
        <f>IF(V1157=0,"",V1157/(1-AB1157-AM1157))</f>
        <v>12.62675159235669</v>
      </c>
      <c r="AO1157" s="96">
        <v>1.2</v>
      </c>
      <c r="AP1157" s="93">
        <f>IF(BD!AJ1157="","",BD!AJ1157*BD!AO1157)</f>
        <v>10.188</v>
      </c>
      <c r="AQ1157" s="91">
        <f>BD!AM1157/BD!AK1157-1</f>
        <v>0</v>
      </c>
      <c r="AR1157" s="91">
        <f>IF(BD!AN1157="","",IF(BD!AJ1157="","",BD!AN1157/BD!AJ1157-1))</f>
        <v>0.48724989309266076</v>
      </c>
      <c r="AS1157" s="91" t="str">
        <f>IF(BD!AN1157="","",IF(BD!AN1157&lt;BD!AL1157,"ABAIXO DA META","DENTRO DA META"))</f>
        <v>DENTRO DA META</v>
      </c>
      <c r="AT1157" s="91" t="str">
        <f>IF(BD!AJ1157="","EM ANÁLISE",IF(BD!AP1157&gt;=BD!AN1157,"GO", "NO GO"))</f>
        <v>NO GO</v>
      </c>
      <c r="AU1157" s="97">
        <f>IF(AN1157="","",+BD!$AN1157-AJ1157)</f>
        <v>4.13675159235669</v>
      </c>
      <c r="AV1157" s="98"/>
      <c r="AW1157" s="90">
        <f>BD!P1157*BD!AC1157</f>
        <v>6.72</v>
      </c>
      <c r="AX1157" s="90">
        <f>BD!V1157*BD!AC1157</f>
        <v>4.9559999999999995</v>
      </c>
      <c r="AY1157" s="90">
        <f>IF(BD!AN1157="","",BD!AN1157*BD!AC1157)</f>
        <v>12.62675159235669</v>
      </c>
      <c r="AZ1157" s="75" t="s">
        <v>5272</v>
      </c>
      <c r="BA1157" s="75"/>
      <c r="BB1157" s="75"/>
      <c r="BC1157" s="75"/>
      <c r="BD1157" s="99" t="s">
        <v>5257</v>
      </c>
      <c r="BE1157" s="100" t="s">
        <v>4</v>
      </c>
      <c r="BF1157" s="100" t="s">
        <v>4</v>
      </c>
      <c r="BG1157" s="99" t="s">
        <v>5258</v>
      </c>
      <c r="BH1157" s="101"/>
      <c r="BI1157" s="101"/>
      <c r="BJ1157" s="101"/>
      <c r="BK1157" s="101"/>
      <c r="BL1157" s="101"/>
      <c r="BM1157" s="101"/>
      <c r="BN1157" s="101"/>
      <c r="BO1157" s="103"/>
      <c r="BP1157" s="99">
        <v>140.622</v>
      </c>
      <c r="BQ1157" s="99">
        <v>121</v>
      </c>
      <c r="BR1157" s="101"/>
      <c r="BS1157" s="99" t="s">
        <v>5260</v>
      </c>
      <c r="BT1157" s="99" t="s">
        <v>5261</v>
      </c>
      <c r="BU1157" s="99">
        <v>5102</v>
      </c>
      <c r="BV1157" s="99"/>
      <c r="BW1157" s="99"/>
      <c r="BX1157" s="99"/>
      <c r="BY1157" s="99"/>
      <c r="BZ1157" s="99"/>
      <c r="CA1157" s="99"/>
      <c r="CB1157" s="99"/>
      <c r="CC1157" s="99">
        <v>102</v>
      </c>
      <c r="CD1157" s="99">
        <v>8</v>
      </c>
      <c r="CE1157" s="99">
        <v>8</v>
      </c>
      <c r="CF1157" s="99"/>
      <c r="CG1157" s="37" t="e">
        <f>VLOOKUP(Table_1[[#This Row],[EAN]],'[1]Planilha1'!$E:$R,13,0)</f>
        <v>#N/A</v>
      </c>
      <c r="CI1157" s="188">
        <f>IF(Table_1[[#This Row],[STATUS MERCADO]]="GO",Table_1[[#This Row],[M. BRUTA TOTAL]],0)</f>
        <v>0</v>
      </c>
      <c r="CJ1157" s="188">
        <f>IF(Table_1[[#This Row],[STATUS MERCADO]]="GO",Table_1[[#This Row],[PV UNIT. REALIZADO]]*Table_1[[#This Row],[QUANTIDADE]],0)</f>
        <v>0</v>
      </c>
    </row>
    <row r="1158" ht="15" hidden="1">
      <c r="A1158" s="7"/>
      <c r="B1158" s="84" t="s">
        <v>79</v>
      </c>
      <c r="C1158" s="85">
        <v>221459</v>
      </c>
      <c r="D1158" s="85">
        <v>8157</v>
      </c>
      <c r="E1158" s="85">
        <v>7891000241615</v>
      </c>
      <c r="F1158" s="86" t="s">
        <v>1018</v>
      </c>
      <c r="G1158" s="75" t="s">
        <v>17</v>
      </c>
      <c r="H1158" s="75">
        <v>3280</v>
      </c>
      <c r="I1158" s="87" t="s">
        <v>1008</v>
      </c>
      <c r="J1158" s="75" t="s">
        <v>500</v>
      </c>
      <c r="K1158" s="88" t="s">
        <v>84</v>
      </c>
      <c r="L1158" s="88">
        <v>1</v>
      </c>
      <c r="M1158" s="88">
        <v>0</v>
      </c>
      <c r="N1158" s="75" t="s">
        <v>85</v>
      </c>
      <c r="O1158" s="75" t="s">
        <v>437</v>
      </c>
      <c r="P1158" s="89">
        <v>6.72</v>
      </c>
      <c r="Q1158" s="90">
        <f>(17/100+7.6/100+1.65/100)*P1158</f>
        <v>1.764</v>
      </c>
      <c r="R1158" s="90"/>
      <c r="S1158" s="90"/>
      <c r="T1158" s="90"/>
      <c r="U1158" s="90"/>
      <c r="V1158" s="90">
        <f>+P1158-Q1158+R1158+S1158+T1158+U1158</f>
        <v>4.9559999999999995</v>
      </c>
      <c r="W1158" s="91">
        <f>(1.02/100)</f>
        <v>1.02E-2</v>
      </c>
      <c r="X1158" s="91">
        <v>4.8E-3</v>
      </c>
      <c r="Y1158" s="91">
        <v>0.17</v>
      </c>
      <c r="Z1158" s="91">
        <v>1.65E-2</v>
      </c>
      <c r="AA1158" s="91">
        <v>7.6E-2</v>
      </c>
      <c r="AB1158" s="91">
        <f>SUM(W1158:AA1158)</f>
        <v>0.2775</v>
      </c>
      <c r="AC1158" s="75">
        <v>1</v>
      </c>
      <c r="AD1158" s="92">
        <f>IF(AL1158="","",+AC1158*AL1158)</f>
        <v>12.62675159235669</v>
      </c>
      <c r="AE1158" s="93">
        <f>IF(AL1158="","",+AL1158*AB1158)</f>
        <v>3.503923566878982</v>
      </c>
      <c r="AF1158" s="92">
        <f>IF(AL1158="","",+AL1158-AE1158)</f>
        <v>9.122828025477709</v>
      </c>
      <c r="AG1158" s="93">
        <f>+V1158</f>
        <v>4.9559999999999995</v>
      </c>
      <c r="AH1158" s="92">
        <f>IF(AF1158="","",+AF1158-AG1158)</f>
        <v>4.1668280254777095</v>
      </c>
      <c r="AI1158" s="92">
        <f>IF(AH1158="","",+AH1158*AC1158)</f>
        <v>4.1668280254777095</v>
      </c>
      <c r="AJ1158" s="93">
        <v>8.49</v>
      </c>
      <c r="AK1158" s="94">
        <v>0.33</v>
      </c>
      <c r="AL1158" s="93">
        <f>IF(V1158=0,"",V1158/(1-AB1158-AK1158))</f>
        <v>12.62675159235669</v>
      </c>
      <c r="AM1158" s="95">
        <v>0.33</v>
      </c>
      <c r="AN1158" s="93">
        <f>IF(V1158=0,"",V1158/(1-AB1158-AM1158))</f>
        <v>12.62675159235669</v>
      </c>
      <c r="AO1158" s="96">
        <v>1.2</v>
      </c>
      <c r="AP1158" s="93">
        <f>IF(BD!AJ1158="","",BD!AJ1158*BD!AO1158)</f>
        <v>10.188</v>
      </c>
      <c r="AQ1158" s="91">
        <f>BD!AM1158/BD!AK1158-1</f>
        <v>0</v>
      </c>
      <c r="AR1158" s="91">
        <f>IF(BD!AN1158="","",IF(BD!AJ1158="","",BD!AN1158/BD!AJ1158-1))</f>
        <v>0.48724989309266076</v>
      </c>
      <c r="AS1158" s="91" t="str">
        <f>IF(BD!AN1158="","",IF(BD!AN1158&lt;BD!AL1158,"ABAIXO DA META","DENTRO DA META"))</f>
        <v>DENTRO DA META</v>
      </c>
      <c r="AT1158" s="91" t="str">
        <f>IF(BD!AJ1158="","EM ANÁLISE",IF(BD!AP1158&gt;=BD!AN1158,"GO", "NO GO"))</f>
        <v>NO GO</v>
      </c>
      <c r="AU1158" s="97">
        <f>IF(AN1158="","",+BD!$AN1158-AJ1158)</f>
        <v>4.13675159235669</v>
      </c>
      <c r="AV1158" s="98"/>
      <c r="AW1158" s="90">
        <f>BD!P1158*BD!AC1158</f>
        <v>6.72</v>
      </c>
      <c r="AX1158" s="90">
        <f>BD!V1158*BD!AC1158</f>
        <v>4.9559999999999995</v>
      </c>
      <c r="AY1158" s="90">
        <f>IF(BD!AN1158="","",BD!AN1158*BD!AC1158)</f>
        <v>12.62675159235669</v>
      </c>
      <c r="AZ1158" s="75" t="s">
        <v>5272</v>
      </c>
      <c r="BA1158" s="75"/>
      <c r="BB1158" s="75"/>
      <c r="BC1158" s="75"/>
      <c r="BD1158" s="99" t="s">
        <v>5257</v>
      </c>
      <c r="BE1158" s="100" t="s">
        <v>4</v>
      </c>
      <c r="BF1158" s="100" t="s">
        <v>4</v>
      </c>
      <c r="BG1158" s="99" t="s">
        <v>5258</v>
      </c>
      <c r="BH1158" s="101"/>
      <c r="BI1158" s="101"/>
      <c r="BJ1158" s="101"/>
      <c r="BK1158" s="101"/>
      <c r="BL1158" s="101"/>
      <c r="BM1158" s="101"/>
      <c r="BN1158" s="101"/>
      <c r="BO1158" s="103"/>
      <c r="BP1158" s="99">
        <v>140.622</v>
      </c>
      <c r="BQ1158" s="99">
        <v>121</v>
      </c>
      <c r="BR1158" s="101"/>
      <c r="BS1158" s="99" t="s">
        <v>5260</v>
      </c>
      <c r="BT1158" s="99" t="s">
        <v>5261</v>
      </c>
      <c r="BU1158" s="99">
        <v>5102</v>
      </c>
      <c r="BV1158" s="99"/>
      <c r="BW1158" s="99"/>
      <c r="BX1158" s="99"/>
      <c r="BY1158" s="99"/>
      <c r="BZ1158" s="99"/>
      <c r="CA1158" s="99"/>
      <c r="CB1158" s="99"/>
      <c r="CC1158" s="99">
        <v>102</v>
      </c>
      <c r="CD1158" s="99">
        <v>8</v>
      </c>
      <c r="CE1158" s="99">
        <v>8</v>
      </c>
      <c r="CF1158" s="99"/>
      <c r="CG1158" s="37" t="e">
        <f>VLOOKUP(Table_1[[#This Row],[EAN]],'[1]Planilha1'!$E:$R,13,0)</f>
        <v>#N/A</v>
      </c>
      <c r="CI1158" s="188">
        <f>IF(Table_1[[#This Row],[STATUS MERCADO]]="GO",Table_1[[#This Row],[M. BRUTA TOTAL]],0)</f>
        <v>0</v>
      </c>
      <c r="CJ1158" s="188">
        <f>IF(Table_1[[#This Row],[STATUS MERCADO]]="GO",Table_1[[#This Row],[PV UNIT. REALIZADO]]*Table_1[[#This Row],[QUANTIDADE]],0)</f>
        <v>0</v>
      </c>
    </row>
    <row r="1159" ht="15" hidden="1">
      <c r="A1159" s="7"/>
      <c r="B1159" s="84" t="s">
        <v>79</v>
      </c>
      <c r="C1159" s="85">
        <v>221460</v>
      </c>
      <c r="D1159" s="85">
        <v>6407</v>
      </c>
      <c r="E1159" s="85">
        <v>78936126</v>
      </c>
      <c r="F1159" s="86" t="s">
        <v>1019</v>
      </c>
      <c r="G1159" s="75" t="s">
        <v>17</v>
      </c>
      <c r="H1159" s="75">
        <v>3280</v>
      </c>
      <c r="I1159" s="87" t="s">
        <v>1008</v>
      </c>
      <c r="J1159" s="75" t="s">
        <v>500</v>
      </c>
      <c r="K1159" s="88" t="s">
        <v>84</v>
      </c>
      <c r="L1159" s="88">
        <v>1</v>
      </c>
      <c r="M1159" s="88">
        <v>0</v>
      </c>
      <c r="N1159" s="75" t="s">
        <v>85</v>
      </c>
      <c r="O1159" s="75" t="s">
        <v>437</v>
      </c>
      <c r="P1159" s="89">
        <v>2.16</v>
      </c>
      <c r="Q1159" s="90">
        <f>(17/100+7.6/100+1.65/100)*P1159</f>
        <v>0.5670000000000001</v>
      </c>
      <c r="R1159" s="90"/>
      <c r="S1159" s="90"/>
      <c r="T1159" s="90"/>
      <c r="U1159" s="90"/>
      <c r="V1159" s="90">
        <f>+P1159-Q1159+R1159+S1159+T1159+U1159</f>
        <v>1.593</v>
      </c>
      <c r="W1159" s="91">
        <f>(1.02/100)</f>
        <v>1.02E-2</v>
      </c>
      <c r="X1159" s="91">
        <v>4.8E-3</v>
      </c>
      <c r="Y1159" s="91">
        <v>0.17</v>
      </c>
      <c r="Z1159" s="91">
        <v>1.65E-2</v>
      </c>
      <c r="AA1159" s="91">
        <v>7.6E-2</v>
      </c>
      <c r="AB1159" s="91">
        <f>SUM(W1159:AA1159)</f>
        <v>0.2775</v>
      </c>
      <c r="AC1159" s="75">
        <v>1</v>
      </c>
      <c r="AD1159" s="92">
        <f>IF(AL1159="","",+AC1159*AL1159)</f>
        <v>4.058598726114651</v>
      </c>
      <c r="AE1159" s="93">
        <f>IF(AL1159="","",+AL1159*AB1159)</f>
        <v>1.1262611464968157</v>
      </c>
      <c r="AF1159" s="92">
        <f>IF(AL1159="","",+AL1159-AE1159)</f>
        <v>2.932337579617835</v>
      </c>
      <c r="AG1159" s="93">
        <f>+V1159</f>
        <v>1.593</v>
      </c>
      <c r="AH1159" s="92">
        <f>IF(AF1159="","",+AF1159-AG1159)</f>
        <v>1.339337579617835</v>
      </c>
      <c r="AI1159" s="92">
        <f>IF(AH1159="","",+AH1159*AC1159)</f>
        <v>1.339337579617835</v>
      </c>
      <c r="AJ1159" s="93">
        <v>2.87</v>
      </c>
      <c r="AK1159" s="94">
        <v>0.33</v>
      </c>
      <c r="AL1159" s="93">
        <f>IF(V1159=0,"",V1159/(1-AB1159-AK1159))</f>
        <v>4.058598726114651</v>
      </c>
      <c r="AM1159" s="95">
        <v>0.33</v>
      </c>
      <c r="AN1159" s="93">
        <f>IF(V1159=0,"",V1159/(1-AB1159-AM1159))</f>
        <v>4.058598726114651</v>
      </c>
      <c r="AO1159" s="96">
        <v>1.2</v>
      </c>
      <c r="AP1159" s="93">
        <f>IF(BD!AJ1159="","",BD!AJ1159*BD!AO1159)</f>
        <v>3.444</v>
      </c>
      <c r="AQ1159" s="91">
        <f>BD!AM1159/BD!AK1159-1</f>
        <v>0</v>
      </c>
      <c r="AR1159" s="91">
        <f>IF(BD!AN1159="","",IF(BD!AJ1159="","",BD!AN1159/BD!AJ1159-1))</f>
        <v>0.4141458976009236</v>
      </c>
      <c r="AS1159" s="91" t="str">
        <f>IF(BD!AN1159="","",IF(BD!AN1159&lt;BD!AL1159,"ABAIXO DA META","DENTRO DA META"))</f>
        <v>DENTRO DA META</v>
      </c>
      <c r="AT1159" s="91" t="str">
        <f>IF(BD!AJ1159="","EM ANÁLISE",IF(BD!AP1159&gt;=BD!AN1159,"GO", "NO GO"))</f>
        <v>NO GO</v>
      </c>
      <c r="AU1159" s="97">
        <f>IF(AN1159="","",+BD!$AN1159-AJ1159)</f>
        <v>1.188598726114651</v>
      </c>
      <c r="AV1159" s="98"/>
      <c r="AW1159" s="90">
        <f>BD!P1159*BD!AC1159</f>
        <v>2.16</v>
      </c>
      <c r="AX1159" s="90">
        <f>BD!V1159*BD!AC1159</f>
        <v>1.593</v>
      </c>
      <c r="AY1159" s="90">
        <f>IF(BD!AN1159="","",BD!AN1159*BD!AC1159)</f>
        <v>4.058598726114651</v>
      </c>
      <c r="AZ1159" s="75" t="s">
        <v>5272</v>
      </c>
      <c r="BA1159" s="75"/>
      <c r="BB1159" s="75"/>
      <c r="BC1159" s="75"/>
      <c r="BD1159" s="99" t="s">
        <v>5257</v>
      </c>
      <c r="BE1159" s="100" t="s">
        <v>4</v>
      </c>
      <c r="BF1159" s="100" t="s">
        <v>4</v>
      </c>
      <c r="BG1159" s="99" t="s">
        <v>5258</v>
      </c>
      <c r="BH1159" s="101"/>
      <c r="BI1159" s="101"/>
      <c r="BJ1159" s="101"/>
      <c r="BK1159" s="101"/>
      <c r="BL1159" s="101"/>
      <c r="BM1159" s="101"/>
      <c r="BN1159" s="101"/>
      <c r="BO1159" s="103"/>
      <c r="BP1159" s="99">
        <v>140.622</v>
      </c>
      <c r="BQ1159" s="99">
        <v>121</v>
      </c>
      <c r="BR1159" s="101"/>
      <c r="BS1159" s="99" t="s">
        <v>5260</v>
      </c>
      <c r="BT1159" s="99" t="s">
        <v>5261</v>
      </c>
      <c r="BU1159" s="99">
        <v>5102</v>
      </c>
      <c r="BV1159" s="99"/>
      <c r="BW1159" s="99"/>
      <c r="BX1159" s="99"/>
      <c r="BY1159" s="99"/>
      <c r="BZ1159" s="99"/>
      <c r="CA1159" s="99"/>
      <c r="CB1159" s="99"/>
      <c r="CC1159" s="99">
        <v>102</v>
      </c>
      <c r="CD1159" s="99">
        <v>8</v>
      </c>
      <c r="CE1159" s="99">
        <v>8</v>
      </c>
      <c r="CF1159" s="99"/>
      <c r="CG1159" s="37" t="e">
        <f>VLOOKUP(Table_1[[#This Row],[EAN]],'[1]Planilha1'!$E:$R,13,0)</f>
        <v>#N/A</v>
      </c>
      <c r="CI1159" s="188">
        <f>IF(Table_1[[#This Row],[STATUS MERCADO]]="GO",Table_1[[#This Row],[M. BRUTA TOTAL]],0)</f>
        <v>0</v>
      </c>
      <c r="CJ1159" s="188">
        <f>IF(Table_1[[#This Row],[STATUS MERCADO]]="GO",Table_1[[#This Row],[PV UNIT. REALIZADO]]*Table_1[[#This Row],[QUANTIDADE]],0)</f>
        <v>0</v>
      </c>
    </row>
    <row r="1160" ht="15" hidden="1">
      <c r="A1160" s="7"/>
      <c r="B1160" s="84" t="s">
        <v>79</v>
      </c>
      <c r="C1160" s="85">
        <v>221461</v>
      </c>
      <c r="D1160" s="85">
        <v>6408</v>
      </c>
      <c r="E1160" s="85">
        <v>78936119</v>
      </c>
      <c r="F1160" s="86" t="s">
        <v>1020</v>
      </c>
      <c r="G1160" s="75" t="s">
        <v>17</v>
      </c>
      <c r="H1160" s="75">
        <v>3280</v>
      </c>
      <c r="I1160" s="87" t="s">
        <v>1008</v>
      </c>
      <c r="J1160" s="75" t="s">
        <v>500</v>
      </c>
      <c r="K1160" s="88" t="s">
        <v>84</v>
      </c>
      <c r="L1160" s="88">
        <v>1</v>
      </c>
      <c r="M1160" s="88">
        <v>0</v>
      </c>
      <c r="N1160" s="75" t="s">
        <v>85</v>
      </c>
      <c r="O1160" s="75" t="s">
        <v>437</v>
      </c>
      <c r="P1160" s="89">
        <v>2.16</v>
      </c>
      <c r="Q1160" s="90">
        <f>(17/100+7.6/100+1.65/100)*P1160</f>
        <v>0.5670000000000001</v>
      </c>
      <c r="R1160" s="90"/>
      <c r="S1160" s="90"/>
      <c r="T1160" s="90"/>
      <c r="U1160" s="90"/>
      <c r="V1160" s="90">
        <f>+P1160-Q1160+R1160+S1160+T1160+U1160</f>
        <v>1.593</v>
      </c>
      <c r="W1160" s="91">
        <f>(1.02/100)</f>
        <v>1.02E-2</v>
      </c>
      <c r="X1160" s="91">
        <v>4.8E-3</v>
      </c>
      <c r="Y1160" s="91">
        <v>0.17</v>
      </c>
      <c r="Z1160" s="91">
        <v>1.65E-2</v>
      </c>
      <c r="AA1160" s="91">
        <v>7.6E-2</v>
      </c>
      <c r="AB1160" s="91">
        <f>SUM(W1160:AA1160)</f>
        <v>0.2775</v>
      </c>
      <c r="AC1160" s="75">
        <v>1</v>
      </c>
      <c r="AD1160" s="92">
        <f>IF(AL1160="","",+AC1160*AL1160)</f>
        <v>4.058598726114651</v>
      </c>
      <c r="AE1160" s="93">
        <f>IF(AL1160="","",+AL1160*AB1160)</f>
        <v>1.1262611464968157</v>
      </c>
      <c r="AF1160" s="92">
        <f>IF(AL1160="","",+AL1160-AE1160)</f>
        <v>2.932337579617835</v>
      </c>
      <c r="AG1160" s="93">
        <f>+V1160</f>
        <v>1.593</v>
      </c>
      <c r="AH1160" s="92">
        <f>IF(AF1160="","",+AF1160-AG1160)</f>
        <v>1.339337579617835</v>
      </c>
      <c r="AI1160" s="92">
        <f>IF(AH1160="","",+AH1160*AC1160)</f>
        <v>1.339337579617835</v>
      </c>
      <c r="AJ1160" s="93">
        <v>2.87</v>
      </c>
      <c r="AK1160" s="94">
        <v>0.33</v>
      </c>
      <c r="AL1160" s="93">
        <f>IF(V1160=0,"",V1160/(1-AB1160-AK1160))</f>
        <v>4.058598726114651</v>
      </c>
      <c r="AM1160" s="95">
        <v>0.33</v>
      </c>
      <c r="AN1160" s="93">
        <f>IF(V1160=0,"",V1160/(1-AB1160-AM1160))</f>
        <v>4.058598726114651</v>
      </c>
      <c r="AO1160" s="96">
        <v>1.2</v>
      </c>
      <c r="AP1160" s="93">
        <f>IF(BD!AJ1160="","",BD!AJ1160*BD!AO1160)</f>
        <v>3.444</v>
      </c>
      <c r="AQ1160" s="91">
        <f>BD!AM1160/BD!AK1160-1</f>
        <v>0</v>
      </c>
      <c r="AR1160" s="91">
        <f>IF(BD!AN1160="","",IF(BD!AJ1160="","",BD!AN1160/BD!AJ1160-1))</f>
        <v>0.4141458976009236</v>
      </c>
      <c r="AS1160" s="91" t="str">
        <f>IF(BD!AN1160="","",IF(BD!AN1160&lt;BD!AL1160,"ABAIXO DA META","DENTRO DA META"))</f>
        <v>DENTRO DA META</v>
      </c>
      <c r="AT1160" s="91" t="str">
        <f>IF(BD!AJ1160="","EM ANÁLISE",IF(BD!AP1160&gt;=BD!AN1160,"GO", "NO GO"))</f>
        <v>NO GO</v>
      </c>
      <c r="AU1160" s="97">
        <f>IF(AN1160="","",+BD!$AN1160-AJ1160)</f>
        <v>1.188598726114651</v>
      </c>
      <c r="AV1160" s="98"/>
      <c r="AW1160" s="90">
        <f>BD!P1160*BD!AC1160</f>
        <v>2.16</v>
      </c>
      <c r="AX1160" s="90">
        <f>BD!V1160*BD!AC1160</f>
        <v>1.593</v>
      </c>
      <c r="AY1160" s="90">
        <f>IF(BD!AN1160="","",BD!AN1160*BD!AC1160)</f>
        <v>4.058598726114651</v>
      </c>
      <c r="AZ1160" s="75" t="s">
        <v>5272</v>
      </c>
      <c r="BA1160" s="75"/>
      <c r="BB1160" s="75"/>
      <c r="BC1160" s="75"/>
      <c r="BD1160" s="99" t="s">
        <v>5257</v>
      </c>
      <c r="BE1160" s="100" t="s">
        <v>4</v>
      </c>
      <c r="BF1160" s="100" t="s">
        <v>4</v>
      </c>
      <c r="BG1160" s="99" t="s">
        <v>5258</v>
      </c>
      <c r="BH1160" s="101"/>
      <c r="BI1160" s="101"/>
      <c r="BJ1160" s="101"/>
      <c r="BK1160" s="101"/>
      <c r="BL1160" s="101"/>
      <c r="BM1160" s="101"/>
      <c r="BN1160" s="101"/>
      <c r="BO1160" s="103"/>
      <c r="BP1160" s="99">
        <v>140.622</v>
      </c>
      <c r="BQ1160" s="99">
        <v>121</v>
      </c>
      <c r="BR1160" s="101"/>
      <c r="BS1160" s="99" t="s">
        <v>5260</v>
      </c>
      <c r="BT1160" s="99" t="s">
        <v>5261</v>
      </c>
      <c r="BU1160" s="99">
        <v>5102</v>
      </c>
      <c r="BV1160" s="99"/>
      <c r="BW1160" s="99"/>
      <c r="BX1160" s="99"/>
      <c r="BY1160" s="99"/>
      <c r="BZ1160" s="99"/>
      <c r="CA1160" s="99"/>
      <c r="CB1160" s="99"/>
      <c r="CC1160" s="99">
        <v>102</v>
      </c>
      <c r="CD1160" s="99">
        <v>8</v>
      </c>
      <c r="CE1160" s="99">
        <v>8</v>
      </c>
      <c r="CF1160" s="99"/>
      <c r="CG1160" s="37" t="e">
        <f>VLOOKUP(Table_1[[#This Row],[EAN]],'[1]Planilha1'!$E:$R,13,0)</f>
        <v>#N/A</v>
      </c>
      <c r="CI1160" s="188">
        <f>IF(Table_1[[#This Row],[STATUS MERCADO]]="GO",Table_1[[#This Row],[M. BRUTA TOTAL]],0)</f>
        <v>0</v>
      </c>
      <c r="CJ1160" s="188">
        <f>IF(Table_1[[#This Row],[STATUS MERCADO]]="GO",Table_1[[#This Row],[PV UNIT. REALIZADO]]*Table_1[[#This Row],[QUANTIDADE]],0)</f>
        <v>0</v>
      </c>
    </row>
    <row r="1161" ht="15" hidden="1">
      <c r="A1161" s="7"/>
      <c r="B1161" s="84" t="s">
        <v>79</v>
      </c>
      <c r="C1161" s="85">
        <v>221462</v>
      </c>
      <c r="D1161" s="85">
        <v>6406</v>
      </c>
      <c r="E1161" s="85">
        <v>78936690</v>
      </c>
      <c r="F1161" s="86" t="s">
        <v>1021</v>
      </c>
      <c r="G1161" s="75" t="s">
        <v>17</v>
      </c>
      <c r="H1161" s="75">
        <v>3280</v>
      </c>
      <c r="I1161" s="87" t="s">
        <v>1008</v>
      </c>
      <c r="J1161" s="75" t="s">
        <v>500</v>
      </c>
      <c r="K1161" s="88" t="s">
        <v>84</v>
      </c>
      <c r="L1161" s="88">
        <v>1</v>
      </c>
      <c r="M1161" s="88">
        <v>0</v>
      </c>
      <c r="N1161" s="75" t="s">
        <v>85</v>
      </c>
      <c r="O1161" s="75" t="s">
        <v>437</v>
      </c>
      <c r="P1161" s="89">
        <v>2.16</v>
      </c>
      <c r="Q1161" s="90">
        <f>(17/100+7.6/100+1.65/100)*P1161</f>
        <v>0.5670000000000001</v>
      </c>
      <c r="R1161" s="90"/>
      <c r="S1161" s="90"/>
      <c r="T1161" s="90"/>
      <c r="U1161" s="90"/>
      <c r="V1161" s="90">
        <f>+P1161-Q1161+R1161+S1161+T1161+U1161</f>
        <v>1.593</v>
      </c>
      <c r="W1161" s="91">
        <f>(1.02/100)</f>
        <v>1.02E-2</v>
      </c>
      <c r="X1161" s="91">
        <v>4.8E-3</v>
      </c>
      <c r="Y1161" s="91">
        <v>0.17</v>
      </c>
      <c r="Z1161" s="91">
        <v>1.65E-2</v>
      </c>
      <c r="AA1161" s="91">
        <v>7.6E-2</v>
      </c>
      <c r="AB1161" s="91">
        <f>SUM(W1161:AA1161)</f>
        <v>0.2775</v>
      </c>
      <c r="AC1161" s="75">
        <v>1</v>
      </c>
      <c r="AD1161" s="92">
        <f>IF(AL1161="","",+AC1161*AL1161)</f>
        <v>4.058598726114651</v>
      </c>
      <c r="AE1161" s="93">
        <f>IF(AL1161="","",+AL1161*AB1161)</f>
        <v>1.1262611464968157</v>
      </c>
      <c r="AF1161" s="92">
        <f>IF(AL1161="","",+AL1161-AE1161)</f>
        <v>2.932337579617835</v>
      </c>
      <c r="AG1161" s="93">
        <f>+V1161</f>
        <v>1.593</v>
      </c>
      <c r="AH1161" s="92">
        <f>IF(AF1161="","",+AF1161-AG1161)</f>
        <v>1.339337579617835</v>
      </c>
      <c r="AI1161" s="92">
        <f>IF(AH1161="","",+AH1161*AC1161)</f>
        <v>1.339337579617835</v>
      </c>
      <c r="AJ1161" s="93">
        <v>2.87</v>
      </c>
      <c r="AK1161" s="94">
        <v>0.33</v>
      </c>
      <c r="AL1161" s="93">
        <f>IF(V1161=0,"",V1161/(1-AB1161-AK1161))</f>
        <v>4.058598726114651</v>
      </c>
      <c r="AM1161" s="95">
        <v>0.33</v>
      </c>
      <c r="AN1161" s="93">
        <f>IF(V1161=0,"",V1161/(1-AB1161-AM1161))</f>
        <v>4.058598726114651</v>
      </c>
      <c r="AO1161" s="96">
        <v>1.2</v>
      </c>
      <c r="AP1161" s="93">
        <f>IF(BD!AJ1161="","",BD!AJ1161*BD!AO1161)</f>
        <v>3.444</v>
      </c>
      <c r="AQ1161" s="91">
        <f>BD!AM1161/BD!AK1161-1</f>
        <v>0</v>
      </c>
      <c r="AR1161" s="91">
        <f>IF(BD!AN1161="","",IF(BD!AJ1161="","",BD!AN1161/BD!AJ1161-1))</f>
        <v>0.4141458976009236</v>
      </c>
      <c r="AS1161" s="91" t="str">
        <f>IF(BD!AN1161="","",IF(BD!AN1161&lt;BD!AL1161,"ABAIXO DA META","DENTRO DA META"))</f>
        <v>DENTRO DA META</v>
      </c>
      <c r="AT1161" s="91" t="str">
        <f>IF(BD!AJ1161="","EM ANÁLISE",IF(BD!AP1161&gt;=BD!AN1161,"GO", "NO GO"))</f>
        <v>NO GO</v>
      </c>
      <c r="AU1161" s="97">
        <f>IF(AN1161="","",+BD!$AN1161-AJ1161)</f>
        <v>1.188598726114651</v>
      </c>
      <c r="AV1161" s="98"/>
      <c r="AW1161" s="90">
        <f>BD!P1161*BD!AC1161</f>
        <v>2.16</v>
      </c>
      <c r="AX1161" s="90">
        <f>BD!V1161*BD!AC1161</f>
        <v>1.593</v>
      </c>
      <c r="AY1161" s="90">
        <f>IF(BD!AN1161="","",BD!AN1161*BD!AC1161)</f>
        <v>4.058598726114651</v>
      </c>
      <c r="AZ1161" s="75" t="s">
        <v>5272</v>
      </c>
      <c r="BA1161" s="75"/>
      <c r="BB1161" s="75"/>
      <c r="BC1161" s="75"/>
      <c r="BD1161" s="99" t="s">
        <v>5257</v>
      </c>
      <c r="BE1161" s="100" t="s">
        <v>4</v>
      </c>
      <c r="BF1161" s="100" t="s">
        <v>4</v>
      </c>
      <c r="BG1161" s="99" t="s">
        <v>5258</v>
      </c>
      <c r="BH1161" s="101"/>
      <c r="BI1161" s="101"/>
      <c r="BJ1161" s="101"/>
      <c r="BK1161" s="101"/>
      <c r="BL1161" s="101"/>
      <c r="BM1161" s="101"/>
      <c r="BN1161" s="101"/>
      <c r="BO1161" s="103"/>
      <c r="BP1161" s="99">
        <v>140.622</v>
      </c>
      <c r="BQ1161" s="99">
        <v>121</v>
      </c>
      <c r="BR1161" s="101"/>
      <c r="BS1161" s="99" t="s">
        <v>5260</v>
      </c>
      <c r="BT1161" s="99" t="s">
        <v>5261</v>
      </c>
      <c r="BU1161" s="99">
        <v>5102</v>
      </c>
      <c r="BV1161" s="99"/>
      <c r="BW1161" s="99"/>
      <c r="BX1161" s="99"/>
      <c r="BY1161" s="99"/>
      <c r="BZ1161" s="99"/>
      <c r="CA1161" s="99"/>
      <c r="CB1161" s="99"/>
      <c r="CC1161" s="99">
        <v>102</v>
      </c>
      <c r="CD1161" s="99">
        <v>8</v>
      </c>
      <c r="CE1161" s="99">
        <v>8</v>
      </c>
      <c r="CF1161" s="99"/>
      <c r="CG1161" s="37" t="e">
        <f>VLOOKUP(Table_1[[#This Row],[EAN]],'[1]Planilha1'!$E:$R,13,0)</f>
        <v>#N/A</v>
      </c>
      <c r="CI1161" s="188">
        <f>IF(Table_1[[#This Row],[STATUS MERCADO]]="GO",Table_1[[#This Row],[M. BRUTA TOTAL]],0)</f>
        <v>0</v>
      </c>
      <c r="CJ1161" s="188">
        <f>IF(Table_1[[#This Row],[STATUS MERCADO]]="GO",Table_1[[#This Row],[PV UNIT. REALIZADO]]*Table_1[[#This Row],[QUANTIDADE]],0)</f>
        <v>0</v>
      </c>
    </row>
    <row r="1162" ht="15" hidden="1">
      <c r="A1162" s="7"/>
      <c r="B1162" s="84" t="s">
        <v>79</v>
      </c>
      <c r="C1162" s="75">
        <v>221463</v>
      </c>
      <c r="D1162" s="75">
        <v>7775</v>
      </c>
      <c r="E1162" s="85">
        <v>7891000250525</v>
      </c>
      <c r="F1162" s="86" t="s">
        <v>1022</v>
      </c>
      <c r="G1162" s="75" t="s">
        <v>17</v>
      </c>
      <c r="H1162" s="75">
        <v>3280</v>
      </c>
      <c r="I1162" s="87" t="s">
        <v>1008</v>
      </c>
      <c r="J1162" s="75" t="s">
        <v>500</v>
      </c>
      <c r="K1162" s="88" t="s">
        <v>84</v>
      </c>
      <c r="L1162" s="88">
        <v>1</v>
      </c>
      <c r="M1162" s="88">
        <v>0</v>
      </c>
      <c r="N1162" s="75" t="s">
        <v>85</v>
      </c>
      <c r="O1162" s="105">
        <v>27152731000109</v>
      </c>
      <c r="P1162" s="89"/>
      <c r="Q1162" s="90">
        <f>(17/100+7.6/100+1.65/100)*P1162</f>
        <v>0</v>
      </c>
      <c r="R1162" s="90"/>
      <c r="S1162" s="90"/>
      <c r="T1162" s="90"/>
      <c r="U1162" s="90"/>
      <c r="V1162" s="90">
        <f>+P1162-Q1162+R1162+S1162+T1162+U1162</f>
        <v>0</v>
      </c>
      <c r="W1162" s="91">
        <f>(1.02/100)</f>
        <v>1.02E-2</v>
      </c>
      <c r="X1162" s="91">
        <v>4.8E-3</v>
      </c>
      <c r="Y1162" s="91">
        <v>0.17</v>
      </c>
      <c r="Z1162" s="91">
        <v>1.65E-2</v>
      </c>
      <c r="AA1162" s="91">
        <v>7.6E-2</v>
      </c>
      <c r="AB1162" s="91">
        <f>SUM(W1162:AA1162)</f>
        <v>0.2775</v>
      </c>
      <c r="AC1162" s="75">
        <v>1</v>
      </c>
      <c r="AD1162" s="92">
        <f>IF(AL1162="","",+AC1162*AL1162)</f>
      </c>
      <c r="AE1162" s="93">
        <f>IF(AL1162="","",+AL1162*AB1162)</f>
      </c>
      <c r="AF1162" s="92">
        <f>IF(AL1162="","",+AL1162-AE1162)</f>
      </c>
      <c r="AG1162" s="93">
        <f>+V1162</f>
        <v>0</v>
      </c>
      <c r="AH1162" s="92">
        <f>IF(AF1162="","",+AF1162-AG1162)</f>
      </c>
      <c r="AI1162" s="92">
        <f>IF(AH1162="","",+AH1162*AC1162)</f>
      </c>
      <c r="AJ1162" s="93"/>
      <c r="AK1162" s="94">
        <v>0.33</v>
      </c>
      <c r="AL1162" s="93">
        <f>IF(V1162=0,"",V1162/(1-AB1162-AK1162))</f>
      </c>
      <c r="AM1162" s="95">
        <v>0.33</v>
      </c>
      <c r="AN1162" s="93">
        <f>IF(V1162=0,"",V1162/(1-AB1162-AM1162))</f>
      </c>
      <c r="AO1162" s="96">
        <v>1.2</v>
      </c>
      <c r="AP1162" s="93">
        <f>IF(BD!AJ1162="","",BD!AJ1162*BD!AO1162)</f>
      </c>
      <c r="AQ1162" s="91">
        <f>BD!AM1162/BD!AK1162-1</f>
        <v>0</v>
      </c>
      <c r="AR1162" s="91">
        <f>IF(BD!AN1162="","",IF(BD!AJ1162="","",BD!AN1162/BD!AJ1162-1))</f>
      </c>
      <c r="AS1162" s="91">
        <f>IF(BD!AN1162="","",IF(BD!AN1162&lt;BD!AL1162,"ABAIXO DA META","DENTRO DA META"))</f>
      </c>
      <c r="AT1162" s="91" t="str">
        <f>IF(BD!AJ1162="","EM ANÁLISE",IF(BD!AP1162&gt;=BD!AN1162,"GO", "NO GO"))</f>
        <v>EM ANÁLISE</v>
      </c>
      <c r="AU1162" s="97">
        <f>IF(AN1162="","",+BD!$AN1162-AJ1162)</f>
      </c>
      <c r="AV1162" s="98"/>
      <c r="AW1162" s="90">
        <f>BD!P1162*BD!AC1162</f>
        <v>0</v>
      </c>
      <c r="AX1162" s="90">
        <f>BD!V1162*BD!AC1162</f>
        <v>0</v>
      </c>
      <c r="AY1162" s="90">
        <f>IF(BD!AN1162="","",BD!AN1162*BD!AC1162)</f>
      </c>
      <c r="AZ1162" s="75" t="s">
        <v>123</v>
      </c>
      <c r="BA1162" s="75"/>
      <c r="BB1162" s="75"/>
      <c r="BC1162" s="75"/>
      <c r="BD1162" s="104"/>
      <c r="BE1162" s="104"/>
      <c r="BF1162" s="101"/>
      <c r="BG1162" s="101"/>
      <c r="BH1162" s="101"/>
      <c r="BI1162" s="101"/>
      <c r="BJ1162" s="101"/>
      <c r="BK1162" s="101"/>
      <c r="BL1162" s="101"/>
      <c r="BM1162" s="101"/>
      <c r="BN1162" s="101"/>
      <c r="BO1162" s="103"/>
      <c r="BP1162" s="101"/>
      <c r="BQ1162" s="101"/>
      <c r="BR1162" s="101"/>
      <c r="BS1162" s="101"/>
      <c r="BT1162" s="101"/>
      <c r="BU1162" s="101"/>
      <c r="BV1162" s="101"/>
      <c r="BW1162" s="101"/>
      <c r="BX1162" s="101"/>
      <c r="BY1162" s="101"/>
      <c r="BZ1162" s="101"/>
      <c r="CA1162" s="101"/>
      <c r="CB1162" s="101"/>
      <c r="CC1162" s="101"/>
      <c r="CD1162" s="101"/>
      <c r="CE1162" s="101"/>
      <c r="CF1162" s="101"/>
      <c r="CG1162" s="37" t="e">
        <f>VLOOKUP(Table_1[[#This Row],[EAN]],'[1]Planilha1'!$E:$R,13,0)</f>
        <v>#N/A</v>
      </c>
      <c r="CI1162" s="188">
        <f>IF(Table_1[[#This Row],[STATUS MERCADO]]="GO",Table_1[[#This Row],[M. BRUTA TOTAL]],0)</f>
        <v>0</v>
      </c>
      <c r="CJ1162" s="188">
        <f>IF(Table_1[[#This Row],[STATUS MERCADO]]="GO",Table_1[[#This Row],[PV UNIT. REALIZADO]]*Table_1[[#This Row],[QUANTIDADE]],0)</f>
        <v>0</v>
      </c>
    </row>
    <row r="1163" ht="15" hidden="1">
      <c r="A1163" s="7"/>
      <c r="B1163" s="84" t="s">
        <v>79</v>
      </c>
      <c r="C1163" s="75">
        <v>221464</v>
      </c>
      <c r="D1163" s="75">
        <v>6037</v>
      </c>
      <c r="E1163" s="85">
        <v>7891000092453</v>
      </c>
      <c r="F1163" s="86" t="s">
        <v>1023</v>
      </c>
      <c r="G1163" s="75" t="s">
        <v>17</v>
      </c>
      <c r="H1163" s="75">
        <v>3280</v>
      </c>
      <c r="I1163" s="87" t="s">
        <v>1008</v>
      </c>
      <c r="J1163" s="75" t="s">
        <v>500</v>
      </c>
      <c r="K1163" s="88" t="s">
        <v>84</v>
      </c>
      <c r="L1163" s="88">
        <v>1</v>
      </c>
      <c r="M1163" s="88">
        <v>0</v>
      </c>
      <c r="N1163" s="75" t="s">
        <v>85</v>
      </c>
      <c r="O1163" s="105">
        <v>27152731000109</v>
      </c>
      <c r="P1163" s="89"/>
      <c r="Q1163" s="90">
        <f>(17/100+7.6/100+1.65/100)*P1163</f>
        <v>0</v>
      </c>
      <c r="R1163" s="90"/>
      <c r="S1163" s="90"/>
      <c r="T1163" s="90"/>
      <c r="U1163" s="90"/>
      <c r="V1163" s="90">
        <f>+P1163-Q1163+R1163+S1163+T1163+U1163</f>
        <v>0</v>
      </c>
      <c r="W1163" s="91">
        <f>(1.02/100)</f>
        <v>1.02E-2</v>
      </c>
      <c r="X1163" s="91">
        <v>4.8E-3</v>
      </c>
      <c r="Y1163" s="91">
        <v>0.17</v>
      </c>
      <c r="Z1163" s="91">
        <v>1.65E-2</v>
      </c>
      <c r="AA1163" s="91">
        <v>7.6E-2</v>
      </c>
      <c r="AB1163" s="91">
        <f>SUM(W1163:AA1163)</f>
        <v>0.2775</v>
      </c>
      <c r="AC1163" s="75">
        <v>1</v>
      </c>
      <c r="AD1163" s="92">
        <f>IF(AL1163="","",+AC1163*AL1163)</f>
      </c>
      <c r="AE1163" s="93">
        <f>IF(AL1163="","",+AL1163*AB1163)</f>
      </c>
      <c r="AF1163" s="92">
        <f>IF(AL1163="","",+AL1163-AE1163)</f>
      </c>
      <c r="AG1163" s="93">
        <f>+V1163</f>
        <v>0</v>
      </c>
      <c r="AH1163" s="92">
        <f>IF(AF1163="","",+AF1163-AG1163)</f>
      </c>
      <c r="AI1163" s="92">
        <f>IF(AH1163="","",+AH1163*AC1163)</f>
      </c>
      <c r="AJ1163" s="93"/>
      <c r="AK1163" s="94">
        <v>0.33</v>
      </c>
      <c r="AL1163" s="93">
        <f>IF(V1163=0,"",V1163/(1-AB1163-AK1163))</f>
      </c>
      <c r="AM1163" s="95">
        <v>0.33</v>
      </c>
      <c r="AN1163" s="93">
        <f>IF(V1163=0,"",V1163/(1-AB1163-AM1163))</f>
      </c>
      <c r="AO1163" s="96">
        <v>1.2</v>
      </c>
      <c r="AP1163" s="93">
        <f>IF(BD!AJ1163="","",BD!AJ1163*BD!AO1163)</f>
      </c>
      <c r="AQ1163" s="91">
        <f>BD!AM1163/BD!AK1163-1</f>
        <v>0</v>
      </c>
      <c r="AR1163" s="91">
        <f>IF(BD!AN1163="","",IF(BD!AJ1163="","",BD!AN1163/BD!AJ1163-1))</f>
      </c>
      <c r="AS1163" s="91">
        <f>IF(BD!AN1163="","",IF(BD!AN1163&lt;BD!AL1163,"ABAIXO DA META","DENTRO DA META"))</f>
      </c>
      <c r="AT1163" s="91" t="str">
        <f>IF(BD!AJ1163="","EM ANÁLISE",IF(BD!AP1163&gt;=BD!AN1163,"GO", "NO GO"))</f>
        <v>EM ANÁLISE</v>
      </c>
      <c r="AU1163" s="97">
        <f>IF(AN1163="","",+BD!$AN1163-AJ1163)</f>
      </c>
      <c r="AV1163" s="98"/>
      <c r="AW1163" s="90">
        <f>BD!P1163*BD!AC1163</f>
        <v>0</v>
      </c>
      <c r="AX1163" s="90">
        <f>BD!V1163*BD!AC1163</f>
        <v>0</v>
      </c>
      <c r="AY1163" s="90">
        <f>IF(BD!AN1163="","",BD!AN1163*BD!AC1163)</f>
      </c>
      <c r="AZ1163" s="75" t="s">
        <v>123</v>
      </c>
      <c r="BA1163" s="75"/>
      <c r="BB1163" s="75"/>
      <c r="BC1163" s="75"/>
      <c r="BD1163" s="104"/>
      <c r="BE1163" s="104"/>
      <c r="BF1163" s="101"/>
      <c r="BG1163" s="101"/>
      <c r="BH1163" s="101"/>
      <c r="BI1163" s="101"/>
      <c r="BJ1163" s="101"/>
      <c r="BK1163" s="101"/>
      <c r="BL1163" s="101"/>
      <c r="BM1163" s="101"/>
      <c r="BN1163" s="101"/>
      <c r="BO1163" s="103"/>
      <c r="BP1163" s="101"/>
      <c r="BQ1163" s="101"/>
      <c r="BR1163" s="101"/>
      <c r="BS1163" s="101"/>
      <c r="BT1163" s="101"/>
      <c r="BU1163" s="101"/>
      <c r="BV1163" s="101"/>
      <c r="BW1163" s="101"/>
      <c r="BX1163" s="101"/>
      <c r="BY1163" s="101"/>
      <c r="BZ1163" s="101"/>
      <c r="CA1163" s="101"/>
      <c r="CB1163" s="101"/>
      <c r="CC1163" s="101"/>
      <c r="CD1163" s="101"/>
      <c r="CE1163" s="101"/>
      <c r="CF1163" s="101"/>
      <c r="CG1163" s="37" t="e">
        <f>VLOOKUP(Table_1[[#This Row],[EAN]],'[1]Planilha1'!$E:$R,13,0)</f>
        <v>#N/A</v>
      </c>
      <c r="CI1163" s="188">
        <f>IF(Table_1[[#This Row],[STATUS MERCADO]]="GO",Table_1[[#This Row],[M. BRUTA TOTAL]],0)</f>
        <v>0</v>
      </c>
      <c r="CJ1163" s="188">
        <f>IF(Table_1[[#This Row],[STATUS MERCADO]]="GO",Table_1[[#This Row],[PV UNIT. REALIZADO]]*Table_1[[#This Row],[QUANTIDADE]],0)</f>
        <v>0</v>
      </c>
    </row>
    <row r="1164" ht="15" hidden="1">
      <c r="A1164" s="7"/>
      <c r="B1164" s="84" t="s">
        <v>79</v>
      </c>
      <c r="C1164" s="85">
        <v>221465</v>
      </c>
      <c r="D1164" s="85">
        <v>6318</v>
      </c>
      <c r="E1164" s="85">
        <v>78936171</v>
      </c>
      <c r="F1164" s="86" t="s">
        <v>1024</v>
      </c>
      <c r="G1164" s="75" t="s">
        <v>17</v>
      </c>
      <c r="H1164" s="75">
        <v>3280</v>
      </c>
      <c r="I1164" s="87" t="s">
        <v>1008</v>
      </c>
      <c r="J1164" s="75" t="s">
        <v>500</v>
      </c>
      <c r="K1164" s="88" t="s">
        <v>84</v>
      </c>
      <c r="L1164" s="88">
        <v>1</v>
      </c>
      <c r="M1164" s="88">
        <v>0</v>
      </c>
      <c r="N1164" s="75" t="s">
        <v>85</v>
      </c>
      <c r="O1164" s="75" t="s">
        <v>437</v>
      </c>
      <c r="P1164" s="89">
        <v>2.16</v>
      </c>
      <c r="Q1164" s="90">
        <f>(17/100+7.6/100+1.65/100)*P1164</f>
        <v>0.5670000000000001</v>
      </c>
      <c r="R1164" s="90"/>
      <c r="S1164" s="90"/>
      <c r="T1164" s="90"/>
      <c r="U1164" s="90"/>
      <c r="V1164" s="90">
        <f>+P1164-Q1164+R1164+S1164+T1164+U1164</f>
        <v>1.593</v>
      </c>
      <c r="W1164" s="91">
        <f>(1.02/100)</f>
        <v>1.02E-2</v>
      </c>
      <c r="X1164" s="91">
        <v>4.8E-3</v>
      </c>
      <c r="Y1164" s="91">
        <v>0.17</v>
      </c>
      <c r="Z1164" s="91">
        <v>1.65E-2</v>
      </c>
      <c r="AA1164" s="91">
        <v>7.6E-2</v>
      </c>
      <c r="AB1164" s="91">
        <f>SUM(W1164:AA1164)</f>
        <v>0.2775</v>
      </c>
      <c r="AC1164" s="75">
        <v>1</v>
      </c>
      <c r="AD1164" s="92">
        <f>IF(AL1164="","",+AC1164*AL1164)</f>
        <v>4.058598726114651</v>
      </c>
      <c r="AE1164" s="93">
        <f>IF(AL1164="","",+AL1164*AB1164)</f>
        <v>1.1262611464968157</v>
      </c>
      <c r="AF1164" s="92">
        <f>IF(AL1164="","",+AL1164-AE1164)</f>
        <v>2.932337579617835</v>
      </c>
      <c r="AG1164" s="93">
        <f>+V1164</f>
        <v>1.593</v>
      </c>
      <c r="AH1164" s="92">
        <f>IF(AF1164="","",+AF1164-AG1164)</f>
        <v>1.339337579617835</v>
      </c>
      <c r="AI1164" s="92">
        <f>IF(AH1164="","",+AH1164*AC1164)</f>
        <v>1.339337579617835</v>
      </c>
      <c r="AJ1164" s="93">
        <v>2.87</v>
      </c>
      <c r="AK1164" s="94">
        <v>0.33</v>
      </c>
      <c r="AL1164" s="93">
        <f>IF(V1164=0,"",V1164/(1-AB1164-AK1164))</f>
        <v>4.058598726114651</v>
      </c>
      <c r="AM1164" s="95">
        <v>0.33</v>
      </c>
      <c r="AN1164" s="93">
        <f>IF(V1164=0,"",V1164/(1-AB1164-AM1164))</f>
        <v>4.058598726114651</v>
      </c>
      <c r="AO1164" s="96">
        <v>1.2</v>
      </c>
      <c r="AP1164" s="93">
        <f>IF(BD!AJ1164="","",BD!AJ1164*BD!AO1164)</f>
        <v>3.444</v>
      </c>
      <c r="AQ1164" s="91">
        <f>BD!AM1164/BD!AK1164-1</f>
        <v>0</v>
      </c>
      <c r="AR1164" s="91">
        <f>IF(BD!AN1164="","",IF(BD!AJ1164="","",BD!AN1164/BD!AJ1164-1))</f>
        <v>0.4141458976009236</v>
      </c>
      <c r="AS1164" s="91" t="str">
        <f>IF(BD!AN1164="","",IF(BD!AN1164&lt;BD!AL1164,"ABAIXO DA META","DENTRO DA META"))</f>
        <v>DENTRO DA META</v>
      </c>
      <c r="AT1164" s="91" t="str">
        <f>IF(BD!AJ1164="","EM ANÁLISE",IF(BD!AP1164&gt;=BD!AN1164,"GO", "NO GO"))</f>
        <v>NO GO</v>
      </c>
      <c r="AU1164" s="97">
        <f>IF(AN1164="","",+BD!$AN1164-AJ1164)</f>
        <v>1.188598726114651</v>
      </c>
      <c r="AV1164" s="98"/>
      <c r="AW1164" s="90">
        <f>BD!P1164*BD!AC1164</f>
        <v>2.16</v>
      </c>
      <c r="AX1164" s="90">
        <f>BD!V1164*BD!AC1164</f>
        <v>1.593</v>
      </c>
      <c r="AY1164" s="90">
        <f>IF(BD!AN1164="","",BD!AN1164*BD!AC1164)</f>
        <v>4.058598726114651</v>
      </c>
      <c r="AZ1164" s="75" t="s">
        <v>5272</v>
      </c>
      <c r="BA1164" s="75"/>
      <c r="BB1164" s="75"/>
      <c r="BC1164" s="75"/>
      <c r="BD1164" s="99" t="s">
        <v>5257</v>
      </c>
      <c r="BE1164" s="100" t="s">
        <v>4</v>
      </c>
      <c r="BF1164" s="100" t="s">
        <v>4</v>
      </c>
      <c r="BG1164" s="99" t="s">
        <v>5258</v>
      </c>
      <c r="BH1164" s="101"/>
      <c r="BI1164" s="101"/>
      <c r="BJ1164" s="101"/>
      <c r="BK1164" s="101"/>
      <c r="BL1164" s="101"/>
      <c r="BM1164" s="101"/>
      <c r="BN1164" s="101"/>
      <c r="BO1164" s="103"/>
      <c r="BP1164" s="99">
        <v>140.622</v>
      </c>
      <c r="BQ1164" s="99">
        <v>121</v>
      </c>
      <c r="BR1164" s="101"/>
      <c r="BS1164" s="99" t="s">
        <v>5260</v>
      </c>
      <c r="BT1164" s="99" t="s">
        <v>5261</v>
      </c>
      <c r="BU1164" s="99">
        <v>5102</v>
      </c>
      <c r="BV1164" s="99"/>
      <c r="BW1164" s="99"/>
      <c r="BX1164" s="99"/>
      <c r="BY1164" s="99"/>
      <c r="BZ1164" s="99"/>
      <c r="CA1164" s="99"/>
      <c r="CB1164" s="99"/>
      <c r="CC1164" s="99">
        <v>102</v>
      </c>
      <c r="CD1164" s="99">
        <v>8</v>
      </c>
      <c r="CE1164" s="99">
        <v>8</v>
      </c>
      <c r="CF1164" s="99"/>
      <c r="CG1164" s="37" t="e">
        <f>VLOOKUP(Table_1[[#This Row],[EAN]],'[1]Planilha1'!$E:$R,13,0)</f>
        <v>#N/A</v>
      </c>
      <c r="CI1164" s="188">
        <f>IF(Table_1[[#This Row],[STATUS MERCADO]]="GO",Table_1[[#This Row],[M. BRUTA TOTAL]],0)</f>
        <v>0</v>
      </c>
      <c r="CJ1164" s="188">
        <f>IF(Table_1[[#This Row],[STATUS MERCADO]]="GO",Table_1[[#This Row],[PV UNIT. REALIZADO]]*Table_1[[#This Row],[QUANTIDADE]],0)</f>
        <v>0</v>
      </c>
    </row>
    <row r="1165" ht="15" hidden="1">
      <c r="A1165" s="7"/>
      <c r="B1165" s="84" t="s">
        <v>79</v>
      </c>
      <c r="C1165" s="85">
        <v>221466</v>
      </c>
      <c r="D1165" s="85">
        <v>1632</v>
      </c>
      <c r="E1165" s="85">
        <v>7891000260524</v>
      </c>
      <c r="F1165" s="86" t="s">
        <v>1025</v>
      </c>
      <c r="G1165" s="75" t="s">
        <v>17</v>
      </c>
      <c r="H1165" s="75">
        <v>3280</v>
      </c>
      <c r="I1165" s="87" t="s">
        <v>1008</v>
      </c>
      <c r="J1165" s="75" t="s">
        <v>539</v>
      </c>
      <c r="K1165" s="88" t="s">
        <v>84</v>
      </c>
      <c r="L1165" s="88">
        <v>1</v>
      </c>
      <c r="M1165" s="88">
        <v>0</v>
      </c>
      <c r="N1165" s="75" t="s">
        <v>85</v>
      </c>
      <c r="O1165" s="75" t="s">
        <v>437</v>
      </c>
      <c r="P1165" s="89">
        <v>2.96</v>
      </c>
      <c r="Q1165" s="90">
        <f>(17/100+7.6/100+1.65/100)*P1165</f>
        <v>0.777</v>
      </c>
      <c r="R1165" s="90"/>
      <c r="S1165" s="90"/>
      <c r="T1165" s="90"/>
      <c r="U1165" s="90"/>
      <c r="V1165" s="90">
        <f>+P1165-Q1165+R1165+S1165+T1165+U1165</f>
        <v>2.183</v>
      </c>
      <c r="W1165" s="91">
        <f>(1.02/100)</f>
        <v>1.02E-2</v>
      </c>
      <c r="X1165" s="91">
        <v>4.8E-3</v>
      </c>
      <c r="Y1165" s="91">
        <v>0.17</v>
      </c>
      <c r="Z1165" s="91">
        <v>1.65E-2</v>
      </c>
      <c r="AA1165" s="91">
        <v>7.6E-2</v>
      </c>
      <c r="AB1165" s="91">
        <f>SUM(W1165:AA1165)</f>
        <v>0.2775</v>
      </c>
      <c r="AC1165" s="75">
        <v>1</v>
      </c>
      <c r="AD1165" s="92">
        <f>IF(AL1165="","",+AC1165*AL1165)</f>
        <v>5.561783439490447</v>
      </c>
      <c r="AE1165" s="93">
        <f>IF(AL1165="","",+AL1165*AB1165)</f>
        <v>1.543394904458599</v>
      </c>
      <c r="AF1165" s="92">
        <f>IF(AL1165="","",+AL1165-AE1165)</f>
        <v>4.018388535031848</v>
      </c>
      <c r="AG1165" s="93">
        <f>+V1165</f>
        <v>2.183</v>
      </c>
      <c r="AH1165" s="92">
        <f>IF(AF1165="","",+AF1165-AG1165)</f>
        <v>1.8353885350318482</v>
      </c>
      <c r="AI1165" s="92">
        <f>IF(AH1165="","",+AH1165*AC1165)</f>
        <v>1.8353885350318482</v>
      </c>
      <c r="AJ1165" s="93">
        <v>5.14</v>
      </c>
      <c r="AK1165" s="94">
        <v>0.33</v>
      </c>
      <c r="AL1165" s="93">
        <f>IF(V1165=0,"",V1165/(1-AB1165-AK1165))</f>
        <v>5.561783439490447</v>
      </c>
      <c r="AM1165" s="95">
        <v>0.33</v>
      </c>
      <c r="AN1165" s="93">
        <f>IF(V1165=0,"",V1165/(1-AB1165-AM1165))</f>
        <v>5.561783439490447</v>
      </c>
      <c r="AO1165" s="96">
        <v>1.2</v>
      </c>
      <c r="AP1165" s="93">
        <f>IF(BD!AJ1165="","",BD!AJ1165*BD!AO1165)</f>
        <v>6.167999999999999</v>
      </c>
      <c r="AQ1165" s="91">
        <f>BD!AM1165/BD!AK1165-1</f>
        <v>0</v>
      </c>
      <c r="AR1165" s="91">
        <f>IF(BD!AN1165="","",IF(BD!AJ1165="","",BD!AN1165/BD!AJ1165-1))</f>
        <v>8.205903492032052E-2</v>
      </c>
      <c r="AS1165" s="91" t="str">
        <f>IF(BD!AN1165="","",IF(BD!AN1165&lt;BD!AL1165,"ABAIXO DA META","DENTRO DA META"))</f>
        <v>DENTRO DA META</v>
      </c>
      <c r="AT1165" s="91" t="str">
        <f>IF(BD!AJ1165="","EM ANÁLISE",IF(BD!AP1165&gt;=BD!AN1165,"GO", "NO GO"))</f>
        <v>GO</v>
      </c>
      <c r="AU1165" s="97">
        <f>IF(AN1165="","",+BD!$AN1165-AJ1165)</f>
        <v>0.42178343949044717</v>
      </c>
      <c r="AV1165" s="98"/>
      <c r="AW1165" s="90">
        <f>BD!P1165*BD!AC1165</f>
        <v>2.96</v>
      </c>
      <c r="AX1165" s="90">
        <f>BD!V1165*BD!AC1165</f>
        <v>2.183</v>
      </c>
      <c r="AY1165" s="90">
        <f>IF(BD!AN1165="","",BD!AN1165*BD!AC1165)</f>
        <v>5.561783439490447</v>
      </c>
      <c r="AZ1165" s="75" t="s">
        <v>5272</v>
      </c>
      <c r="BA1165" s="75"/>
      <c r="BB1165" s="75"/>
      <c r="BC1165" s="75"/>
      <c r="BD1165" s="99" t="s">
        <v>5257</v>
      </c>
      <c r="BE1165" s="100" t="s">
        <v>4</v>
      </c>
      <c r="BF1165" s="100" t="s">
        <v>4</v>
      </c>
      <c r="BG1165" s="99" t="s">
        <v>5258</v>
      </c>
      <c r="BH1165" s="101"/>
      <c r="BI1165" s="101"/>
      <c r="BJ1165" s="101"/>
      <c r="BK1165" s="101"/>
      <c r="BL1165" s="101"/>
      <c r="BM1165" s="101"/>
      <c r="BN1165" s="101"/>
      <c r="BO1165" s="103"/>
      <c r="BP1165" s="99">
        <v>140.622</v>
      </c>
      <c r="BQ1165" s="99">
        <v>121</v>
      </c>
      <c r="BR1165" s="101"/>
      <c r="BS1165" s="99" t="s">
        <v>5260</v>
      </c>
      <c r="BT1165" s="99" t="s">
        <v>5261</v>
      </c>
      <c r="BU1165" s="99">
        <v>5102</v>
      </c>
      <c r="BV1165" s="99"/>
      <c r="BW1165" s="99"/>
      <c r="BX1165" s="99"/>
      <c r="BY1165" s="99"/>
      <c r="BZ1165" s="99"/>
      <c r="CA1165" s="99"/>
      <c r="CB1165" s="99"/>
      <c r="CC1165" s="99">
        <v>102</v>
      </c>
      <c r="CD1165" s="99">
        <v>8</v>
      </c>
      <c r="CE1165" s="99">
        <v>8</v>
      </c>
      <c r="CF1165" s="99"/>
      <c r="CG1165" s="37" t="e">
        <f>VLOOKUP(Table_1[[#This Row],[EAN]],'[1]Planilha1'!$E:$R,13,0)</f>
        <v>#N/A</v>
      </c>
      <c r="CI1165" s="188">
        <f>IF(Table_1[[#This Row],[STATUS MERCADO]]="GO",Table_1[[#This Row],[M. BRUTA TOTAL]],0)</f>
        <v>1.8353885350318482</v>
      </c>
      <c r="CJ1165" s="188">
        <f>IF(Table_1[[#This Row],[STATUS MERCADO]]="GO",Table_1[[#This Row],[PV UNIT. REALIZADO]]*Table_1[[#This Row],[QUANTIDADE]],0)</f>
        <v>5.561783439490447</v>
      </c>
    </row>
    <row r="1166" ht="15" hidden="1">
      <c r="A1166" s="7"/>
      <c r="B1166" s="84" t="s">
        <v>79</v>
      </c>
      <c r="C1166" s="85">
        <v>221467</v>
      </c>
      <c r="D1166" s="85">
        <v>1633</v>
      </c>
      <c r="E1166" s="85">
        <v>7891000260548</v>
      </c>
      <c r="F1166" s="86" t="s">
        <v>1026</v>
      </c>
      <c r="G1166" s="75" t="s">
        <v>17</v>
      </c>
      <c r="H1166" s="75">
        <v>3280</v>
      </c>
      <c r="I1166" s="87" t="s">
        <v>1008</v>
      </c>
      <c r="J1166" s="75" t="s">
        <v>539</v>
      </c>
      <c r="K1166" s="88" t="s">
        <v>84</v>
      </c>
      <c r="L1166" s="88">
        <v>1</v>
      </c>
      <c r="M1166" s="88">
        <v>0</v>
      </c>
      <c r="N1166" s="75" t="s">
        <v>85</v>
      </c>
      <c r="O1166" s="75" t="s">
        <v>437</v>
      </c>
      <c r="P1166" s="89">
        <v>2.96</v>
      </c>
      <c r="Q1166" s="90">
        <f>(17/100+7.6/100+1.65/100)*P1166</f>
        <v>0.777</v>
      </c>
      <c r="R1166" s="90"/>
      <c r="S1166" s="90"/>
      <c r="T1166" s="90"/>
      <c r="U1166" s="90"/>
      <c r="V1166" s="90">
        <f>+P1166-Q1166+R1166+S1166+T1166+U1166</f>
        <v>2.183</v>
      </c>
      <c r="W1166" s="91">
        <f>(1.02/100)</f>
        <v>1.02E-2</v>
      </c>
      <c r="X1166" s="91">
        <v>4.8E-3</v>
      </c>
      <c r="Y1166" s="91">
        <v>0.17</v>
      </c>
      <c r="Z1166" s="91">
        <v>1.65E-2</v>
      </c>
      <c r="AA1166" s="91">
        <v>7.6E-2</v>
      </c>
      <c r="AB1166" s="91">
        <f>SUM(W1166:AA1166)</f>
        <v>0.2775</v>
      </c>
      <c r="AC1166" s="75">
        <v>1</v>
      </c>
      <c r="AD1166" s="92">
        <f>IF(AL1166="","",+AC1166*AL1166)</f>
        <v>5.561783439490447</v>
      </c>
      <c r="AE1166" s="93">
        <f>IF(AL1166="","",+AL1166*AB1166)</f>
        <v>1.543394904458599</v>
      </c>
      <c r="AF1166" s="92">
        <f>IF(AL1166="","",+AL1166-AE1166)</f>
        <v>4.018388535031848</v>
      </c>
      <c r="AG1166" s="93">
        <f>+V1166</f>
        <v>2.183</v>
      </c>
      <c r="AH1166" s="92">
        <f>IF(AF1166="","",+AF1166-AG1166)</f>
        <v>1.8353885350318482</v>
      </c>
      <c r="AI1166" s="92">
        <f>IF(AH1166="","",+AH1166*AC1166)</f>
        <v>1.8353885350318482</v>
      </c>
      <c r="AJ1166" s="93">
        <v>5.14</v>
      </c>
      <c r="AK1166" s="94">
        <v>0.33</v>
      </c>
      <c r="AL1166" s="93">
        <f>IF(V1166=0,"",V1166/(1-AB1166-AK1166))</f>
        <v>5.561783439490447</v>
      </c>
      <c r="AM1166" s="95">
        <v>0.33</v>
      </c>
      <c r="AN1166" s="93">
        <f>IF(V1166=0,"",V1166/(1-AB1166-AM1166))</f>
        <v>5.561783439490447</v>
      </c>
      <c r="AO1166" s="96">
        <v>1.2</v>
      </c>
      <c r="AP1166" s="93">
        <f>IF(BD!AJ1166="","",BD!AJ1166*BD!AO1166)</f>
        <v>6.167999999999999</v>
      </c>
      <c r="AQ1166" s="91">
        <f>BD!AM1166/BD!AK1166-1</f>
        <v>0</v>
      </c>
      <c r="AR1166" s="91">
        <f>IF(BD!AN1166="","",IF(BD!AJ1166="","",BD!AN1166/BD!AJ1166-1))</f>
        <v>8.205903492032052E-2</v>
      </c>
      <c r="AS1166" s="91" t="str">
        <f>IF(BD!AN1166="","",IF(BD!AN1166&lt;BD!AL1166,"ABAIXO DA META","DENTRO DA META"))</f>
        <v>DENTRO DA META</v>
      </c>
      <c r="AT1166" s="91" t="str">
        <f>IF(BD!AJ1166="","EM ANÁLISE",IF(BD!AP1166&gt;=BD!AN1166,"GO", "NO GO"))</f>
        <v>GO</v>
      </c>
      <c r="AU1166" s="97">
        <f>IF(AN1166="","",+BD!$AN1166-AJ1166)</f>
        <v>0.42178343949044717</v>
      </c>
      <c r="AV1166" s="98"/>
      <c r="AW1166" s="90">
        <f>BD!P1166*BD!AC1166</f>
        <v>2.96</v>
      </c>
      <c r="AX1166" s="90">
        <f>BD!V1166*BD!AC1166</f>
        <v>2.183</v>
      </c>
      <c r="AY1166" s="90">
        <f>IF(BD!AN1166="","",BD!AN1166*BD!AC1166)</f>
        <v>5.561783439490447</v>
      </c>
      <c r="AZ1166" s="75" t="s">
        <v>5272</v>
      </c>
      <c r="BA1166" s="75"/>
      <c r="BB1166" s="75"/>
      <c r="BC1166" s="75"/>
      <c r="BD1166" s="99" t="s">
        <v>5257</v>
      </c>
      <c r="BE1166" s="100" t="s">
        <v>4</v>
      </c>
      <c r="BF1166" s="100" t="s">
        <v>4</v>
      </c>
      <c r="BG1166" s="99" t="s">
        <v>5258</v>
      </c>
      <c r="BH1166" s="101"/>
      <c r="BI1166" s="101"/>
      <c r="BJ1166" s="101"/>
      <c r="BK1166" s="101"/>
      <c r="BL1166" s="101"/>
      <c r="BM1166" s="101"/>
      <c r="BN1166" s="101"/>
      <c r="BO1166" s="103"/>
      <c r="BP1166" s="99">
        <v>140.622</v>
      </c>
      <c r="BQ1166" s="99">
        <v>121</v>
      </c>
      <c r="BR1166" s="101"/>
      <c r="BS1166" s="99" t="s">
        <v>5260</v>
      </c>
      <c r="BT1166" s="99" t="s">
        <v>5261</v>
      </c>
      <c r="BU1166" s="99">
        <v>5102</v>
      </c>
      <c r="BV1166" s="99"/>
      <c r="BW1166" s="99"/>
      <c r="BX1166" s="99"/>
      <c r="BY1166" s="99"/>
      <c r="BZ1166" s="99"/>
      <c r="CA1166" s="99"/>
      <c r="CB1166" s="99"/>
      <c r="CC1166" s="99">
        <v>102</v>
      </c>
      <c r="CD1166" s="99">
        <v>8</v>
      </c>
      <c r="CE1166" s="99">
        <v>8</v>
      </c>
      <c r="CF1166" s="99"/>
      <c r="CG1166" s="37" t="e">
        <f>VLOOKUP(Table_1[[#This Row],[EAN]],'[1]Planilha1'!$E:$R,13,0)</f>
        <v>#N/A</v>
      </c>
      <c r="CI1166" s="188">
        <f>IF(Table_1[[#This Row],[STATUS MERCADO]]="GO",Table_1[[#This Row],[M. BRUTA TOTAL]],0)</f>
        <v>1.8353885350318482</v>
      </c>
      <c r="CJ1166" s="188">
        <f>IF(Table_1[[#This Row],[STATUS MERCADO]]="GO",Table_1[[#This Row],[PV UNIT. REALIZADO]]*Table_1[[#This Row],[QUANTIDADE]],0)</f>
        <v>5.561783439490447</v>
      </c>
    </row>
    <row r="1167" ht="15" hidden="1">
      <c r="A1167" s="7"/>
      <c r="B1167" s="84" t="s">
        <v>79</v>
      </c>
      <c r="C1167" s="85">
        <v>221468</v>
      </c>
      <c r="D1167" s="85">
        <v>730302</v>
      </c>
      <c r="E1167" s="85">
        <v>7896228101093</v>
      </c>
      <c r="F1167" s="86" t="s">
        <v>1027</v>
      </c>
      <c r="G1167" s="75" t="s">
        <v>17</v>
      </c>
      <c r="H1167" s="75">
        <v>1990</v>
      </c>
      <c r="I1167" s="87" t="s">
        <v>349</v>
      </c>
      <c r="J1167" s="75" t="s">
        <v>586</v>
      </c>
      <c r="K1167" s="88" t="s">
        <v>84</v>
      </c>
      <c r="L1167" s="88">
        <v>2</v>
      </c>
      <c r="M1167" s="88">
        <v>0</v>
      </c>
      <c r="N1167" s="75" t="s">
        <v>85</v>
      </c>
      <c r="O1167" s="75" t="s">
        <v>437</v>
      </c>
      <c r="P1167" s="89">
        <v>5.24</v>
      </c>
      <c r="Q1167" s="90">
        <f>(17/100+7.6/100+1.65/100)*P1167</f>
        <v>1.3755000000000002</v>
      </c>
      <c r="R1167" s="90"/>
      <c r="S1167" s="90"/>
      <c r="T1167" s="90"/>
      <c r="U1167" s="90"/>
      <c r="V1167" s="90">
        <f>+P1167-Q1167+R1167+S1167+T1167+U1167</f>
        <v>3.8645</v>
      </c>
      <c r="W1167" s="91">
        <f>(1.02/100)</f>
        <v>1.02E-2</v>
      </c>
      <c r="X1167" s="91">
        <v>4.8E-3</v>
      </c>
      <c r="Y1167" s="91">
        <v>0.17</v>
      </c>
      <c r="Z1167" s="91">
        <v>1.65E-2</v>
      </c>
      <c r="AA1167" s="91">
        <v>7.6E-2</v>
      </c>
      <c r="AB1167" s="91">
        <f>SUM(W1167:AA1167)</f>
        <v>0.2775</v>
      </c>
      <c r="AC1167" s="75">
        <v>2</v>
      </c>
      <c r="AD1167" s="92">
        <f>IF(AL1167="","",+AC1167*AL1167)</f>
        <v>19.691719745222937</v>
      </c>
      <c r="AE1167" s="93">
        <f>IF(AL1167="","",+AL1167*AB1167)</f>
        <v>2.732226114649683</v>
      </c>
      <c r="AF1167" s="92">
        <f>IF(AL1167="","",+AL1167-AE1167)</f>
        <v>7.113633757961786</v>
      </c>
      <c r="AG1167" s="93">
        <f>+V1167</f>
        <v>3.8645</v>
      </c>
      <c r="AH1167" s="92">
        <f>IF(AF1167="","",+AF1167-AG1167)</f>
        <v>3.249133757961786</v>
      </c>
      <c r="AI1167" s="92">
        <f>IF(AH1167="","",+AH1167*AC1167)</f>
        <v>6.498267515923572</v>
      </c>
      <c r="AJ1167" s="93">
        <v>8.99</v>
      </c>
      <c r="AK1167" s="94">
        <v>0.33</v>
      </c>
      <c r="AL1167" s="93">
        <f>IF(V1167=0,"",V1167/(1-AB1167-AK1167))</f>
        <v>9.845859872611468</v>
      </c>
      <c r="AM1167" s="95">
        <v>0.33</v>
      </c>
      <c r="AN1167" s="93">
        <f>IF(V1167=0,"",V1167/(1-AB1167-AM1167))</f>
        <v>9.845859872611468</v>
      </c>
      <c r="AO1167" s="96">
        <v>1.2</v>
      </c>
      <c r="AP1167" s="93">
        <f>IF(BD!AJ1167="","",BD!AJ1167*BD!AO1167)</f>
        <v>10.788</v>
      </c>
      <c r="AQ1167" s="91">
        <f>BD!AM1167/BD!AK1167-1</f>
        <v>0</v>
      </c>
      <c r="AR1167" s="91">
        <f>IF(BD!AN1167="","",IF(BD!AJ1167="","",BD!AN1167/BD!AJ1167-1))</f>
        <v>9.520132064643705E-2</v>
      </c>
      <c r="AS1167" s="91" t="str">
        <f>IF(BD!AN1167="","",IF(BD!AN1167&lt;BD!AL1167,"ABAIXO DA META","DENTRO DA META"))</f>
        <v>DENTRO DA META</v>
      </c>
      <c r="AT1167" s="91" t="str">
        <f>IF(BD!AJ1167="","EM ANÁLISE",IF(BD!AP1167&gt;=BD!AN1167,"GO", "NO GO"))</f>
        <v>GO</v>
      </c>
      <c r="AU1167" s="97">
        <f>IF(AN1167="","",+BD!$AN1167-AJ1167)</f>
        <v>0.8558598726114681</v>
      </c>
      <c r="AV1167" s="98"/>
      <c r="AW1167" s="90">
        <f>BD!P1167*BD!AC1167</f>
        <v>10.48</v>
      </c>
      <c r="AX1167" s="90">
        <f>BD!V1167*BD!AC1167</f>
        <v>7.729</v>
      </c>
      <c r="AY1167" s="90">
        <f>IF(BD!AN1167="","",BD!AN1167*BD!AC1167)</f>
        <v>19.691719745222937</v>
      </c>
      <c r="AZ1167" s="75" t="s">
        <v>5272</v>
      </c>
      <c r="BA1167" s="75"/>
      <c r="BB1167" s="75"/>
      <c r="BC1167" s="75"/>
      <c r="BD1167" s="99" t="s">
        <v>5257</v>
      </c>
      <c r="BE1167" s="100" t="s">
        <v>4</v>
      </c>
      <c r="BF1167" s="100" t="s">
        <v>4</v>
      </c>
      <c r="BG1167" s="99" t="s">
        <v>5258</v>
      </c>
      <c r="BH1167" s="101"/>
      <c r="BI1167" s="101"/>
      <c r="BJ1167" s="101"/>
      <c r="BK1167" s="101"/>
      <c r="BL1167" s="101"/>
      <c r="BM1167" s="101"/>
      <c r="BN1167" s="101"/>
      <c r="BO1167" s="103"/>
      <c r="BP1167" s="99">
        <v>140.622</v>
      </c>
      <c r="BQ1167" s="99">
        <v>121</v>
      </c>
      <c r="BR1167" s="101"/>
      <c r="BS1167" s="99" t="s">
        <v>5260</v>
      </c>
      <c r="BT1167" s="99" t="s">
        <v>5261</v>
      </c>
      <c r="BU1167" s="99">
        <v>5102</v>
      </c>
      <c r="BV1167" s="99"/>
      <c r="BW1167" s="99"/>
      <c r="BX1167" s="99"/>
      <c r="BY1167" s="99"/>
      <c r="BZ1167" s="99"/>
      <c r="CA1167" s="99"/>
      <c r="CB1167" s="99"/>
      <c r="CC1167" s="99">
        <v>102</v>
      </c>
      <c r="CD1167" s="99">
        <v>8</v>
      </c>
      <c r="CE1167" s="99">
        <v>8</v>
      </c>
      <c r="CF1167" s="99"/>
      <c r="CG1167" s="37" t="e">
        <f>VLOOKUP(Table_1[[#This Row],[EAN]],'[1]Planilha1'!$E:$R,13,0)</f>
        <v>#N/A</v>
      </c>
      <c r="CI1167" s="188">
        <f>IF(Table_1[[#This Row],[STATUS MERCADO]]="GO",Table_1[[#This Row],[M. BRUTA TOTAL]],0)</f>
        <v>6.498267515923572</v>
      </c>
      <c r="CJ1167" s="188">
        <f>IF(Table_1[[#This Row],[STATUS MERCADO]]="GO",Table_1[[#This Row],[PV UNIT. REALIZADO]]*Table_1[[#This Row],[QUANTIDADE]],0)</f>
        <v>19.691719745222937</v>
      </c>
    </row>
    <row r="1168" ht="15" hidden="1">
      <c r="A1168" s="7"/>
      <c r="B1168" s="84" t="s">
        <v>79</v>
      </c>
      <c r="C1168" s="75">
        <v>221472</v>
      </c>
      <c r="D1168" s="75">
        <v>7978</v>
      </c>
      <c r="E1168" s="85">
        <v>7894904007974</v>
      </c>
      <c r="F1168" s="86" t="s">
        <v>1031</v>
      </c>
      <c r="G1168" s="75" t="s">
        <v>14</v>
      </c>
      <c r="H1168" s="75">
        <v>2790</v>
      </c>
      <c r="I1168" s="87" t="s">
        <v>431</v>
      </c>
      <c r="J1168" s="75" t="s">
        <v>449</v>
      </c>
      <c r="K1168" s="88" t="s">
        <v>84</v>
      </c>
      <c r="L1168" s="88">
        <v>6</v>
      </c>
      <c r="M1168" s="88">
        <v>4</v>
      </c>
      <c r="N1168" s="75" t="s">
        <v>85</v>
      </c>
      <c r="O1168" s="75" t="s">
        <v>155</v>
      </c>
      <c r="P1168" s="89"/>
      <c r="Q1168" s="90">
        <f>(17/100+7.6/100+1.65/100)*P1168</f>
        <v>0</v>
      </c>
      <c r="R1168" s="90"/>
      <c r="S1168" s="90"/>
      <c r="T1168" s="90"/>
      <c r="U1168" s="90"/>
      <c r="V1168" s="90">
        <f>+P1168-Q1168+R1168+S1168+T1168+U1168</f>
        <v>0</v>
      </c>
      <c r="W1168" s="91">
        <f>(1.02/100)</f>
        <v>1.02E-2</v>
      </c>
      <c r="X1168" s="91">
        <v>4.8E-3</v>
      </c>
      <c r="Y1168" s="91">
        <v>0.17</v>
      </c>
      <c r="Z1168" s="91">
        <v>1.65E-2</v>
      </c>
      <c r="AA1168" s="91">
        <v>7.6E-2</v>
      </c>
      <c r="AB1168" s="91">
        <f>SUM(W1168:AA1168)</f>
        <v>0.2775</v>
      </c>
      <c r="AC1168" s="75">
        <v>6</v>
      </c>
      <c r="AD1168" s="92">
        <f>IF(AL1168="","",+AC1168*AL1168)</f>
      </c>
      <c r="AE1168" s="93">
        <f>IF(AL1168="","",+AL1168*AB1168)</f>
      </c>
      <c r="AF1168" s="92">
        <f>IF(AL1168="","",+AL1168-AE1168)</f>
      </c>
      <c r="AG1168" s="93">
        <f>+V1168</f>
        <v>0</v>
      </c>
      <c r="AH1168" s="92">
        <f>IF(AF1168="","",+AF1168-AG1168)</f>
      </c>
      <c r="AI1168" s="92">
        <f>IF(AH1168="","",+AH1168*AC1168)</f>
      </c>
      <c r="AJ1168" s="93"/>
      <c r="AK1168" s="94">
        <v>0.33</v>
      </c>
      <c r="AL1168" s="93">
        <f>IF(V1168=0,"",V1168/(1-AB1168-AK1168))</f>
      </c>
      <c r="AM1168" s="95">
        <v>0.33</v>
      </c>
      <c r="AN1168" s="93">
        <f>IF(V1168=0,"",V1168/(1-AB1168-AM1168))</f>
      </c>
      <c r="AO1168" s="96">
        <v>1.2</v>
      </c>
      <c r="AP1168" s="93">
        <f>IF(BD!AJ1168="","",BD!AJ1168*BD!AO1168)</f>
      </c>
      <c r="AQ1168" s="91">
        <f>BD!AM1168/BD!AK1168-1</f>
        <v>0</v>
      </c>
      <c r="AR1168" s="91">
        <f>IF(BD!AN1168="","",IF(BD!AJ1168="","",BD!AN1168/BD!AJ1168-1))</f>
      </c>
      <c r="AS1168" s="91">
        <f>IF(BD!AN1168="","",IF(BD!AN1168&lt;BD!AL1168,"ABAIXO DA META","DENTRO DA META"))</f>
      </c>
      <c r="AT1168" s="91" t="str">
        <f>IF(BD!AJ1168="","EM ANÁLISE",IF(BD!AP1168&gt;=BD!AN1168,"GO", "NO GO"))</f>
        <v>EM ANÁLISE</v>
      </c>
      <c r="AU1168" s="97">
        <f>IF(AN1168="","",+BD!$AN1168-AJ1168)</f>
      </c>
      <c r="AV1168" s="98"/>
      <c r="AW1168" s="90">
        <f>BD!P1168*BD!AC1168</f>
        <v>0</v>
      </c>
      <c r="AX1168" s="90">
        <f>BD!V1168*BD!AC1168</f>
        <v>0</v>
      </c>
      <c r="AY1168" s="90">
        <f>IF(BD!AN1168="","",BD!AN1168*BD!AC1168)</f>
      </c>
      <c r="AZ1168" s="75" t="s">
        <v>123</v>
      </c>
      <c r="BA1168" s="75"/>
      <c r="BB1168" s="75"/>
      <c r="BC1168" s="75"/>
      <c r="BD1168" s="104"/>
      <c r="BE1168" s="104"/>
      <c r="BF1168" s="101"/>
      <c r="BG1168" s="101"/>
      <c r="BH1168" s="101"/>
      <c r="BI1168" s="101"/>
      <c r="BJ1168" s="101"/>
      <c r="BK1168" s="101"/>
      <c r="BL1168" s="101"/>
      <c r="BM1168" s="101"/>
      <c r="BN1168" s="101"/>
      <c r="BO1168" s="103"/>
      <c r="BP1168" s="101"/>
      <c r="BQ1168" s="101"/>
      <c r="BR1168" s="101"/>
      <c r="BS1168" s="101"/>
      <c r="BT1168" s="101"/>
      <c r="BU1168" s="101"/>
      <c r="BV1168" s="101"/>
      <c r="BW1168" s="101"/>
      <c r="BX1168" s="101"/>
      <c r="BY1168" s="101"/>
      <c r="BZ1168" s="101"/>
      <c r="CA1168" s="101"/>
      <c r="CB1168" s="101"/>
      <c r="CC1168" s="101"/>
      <c r="CD1168" s="101"/>
      <c r="CE1168" s="101"/>
      <c r="CF1168" s="101"/>
      <c r="CG1168" s="37" t="e">
        <f>VLOOKUP(Table_1[[#This Row],[EAN]],'[1]Planilha1'!$E:$R,13,0)</f>
        <v>#N/A</v>
      </c>
      <c r="CI1168" s="188">
        <f>IF(Table_1[[#This Row],[STATUS MERCADO]]="GO",Table_1[[#This Row],[M. BRUTA TOTAL]],0)</f>
        <v>0</v>
      </c>
      <c r="CJ1168" s="188">
        <f>IF(Table_1[[#This Row],[STATUS MERCADO]]="GO",Table_1[[#This Row],[PV UNIT. REALIZADO]]*Table_1[[#This Row],[QUANTIDADE]],0)</f>
        <v>0</v>
      </c>
    </row>
    <row r="1169" ht="15" hidden="1">
      <c r="A1169" s="7"/>
      <c r="B1169" s="84" t="s">
        <v>79</v>
      </c>
      <c r="C1169" s="85">
        <v>221473</v>
      </c>
      <c r="D1169" s="85">
        <v>2250</v>
      </c>
      <c r="E1169" s="85">
        <v>7899916900329</v>
      </c>
      <c r="F1169" s="86" t="s">
        <v>1032</v>
      </c>
      <c r="G1169" s="75" t="s">
        <v>17</v>
      </c>
      <c r="H1169" s="75">
        <v>3910</v>
      </c>
      <c r="I1169" s="87" t="s">
        <v>296</v>
      </c>
      <c r="J1169" s="75" t="s">
        <v>1033</v>
      </c>
      <c r="K1169" s="88" t="s">
        <v>84</v>
      </c>
      <c r="L1169" s="88">
        <v>1</v>
      </c>
      <c r="M1169" s="88">
        <v>0</v>
      </c>
      <c r="N1169" s="75" t="s">
        <v>85</v>
      </c>
      <c r="O1169" s="75" t="s">
        <v>437</v>
      </c>
      <c r="P1169" s="89">
        <v>4.08</v>
      </c>
      <c r="Q1169" s="90">
        <f>(17/100+7.6/100+1.65/100)*P1169</f>
        <v>1.0710000000000002</v>
      </c>
      <c r="R1169" s="90"/>
      <c r="S1169" s="90"/>
      <c r="T1169" s="90"/>
      <c r="U1169" s="90"/>
      <c r="V1169" s="90">
        <f>+P1169-Q1169+R1169+S1169+T1169+U1169</f>
        <v>3.009</v>
      </c>
      <c r="W1169" s="91">
        <f>(1.02/100)</f>
        <v>1.02E-2</v>
      </c>
      <c r="X1169" s="91">
        <v>4.8E-3</v>
      </c>
      <c r="Y1169" s="91">
        <v>0.17</v>
      </c>
      <c r="Z1169" s="91">
        <v>1.65E-2</v>
      </c>
      <c r="AA1169" s="91">
        <v>7.6E-2</v>
      </c>
      <c r="AB1169" s="91">
        <f>SUM(W1169:AA1169)</f>
        <v>0.2775</v>
      </c>
      <c r="AC1169" s="75">
        <v>1</v>
      </c>
      <c r="AD1169" s="92">
        <f>IF(AL1169="","",+AC1169*AL1169)</f>
        <v>7.666242038216562</v>
      </c>
      <c r="AE1169" s="93">
        <f>IF(AL1169="","",+AL1169*AB1169)</f>
        <v>2.127382165605096</v>
      </c>
      <c r="AF1169" s="92">
        <f>IF(AL1169="","",+AL1169-AE1169)</f>
        <v>5.538859872611466</v>
      </c>
      <c r="AG1169" s="93">
        <f>+V1169</f>
        <v>3.009</v>
      </c>
      <c r="AH1169" s="92">
        <f>IF(AF1169="","",+AF1169-AG1169)</f>
        <v>2.5298598726114663</v>
      </c>
      <c r="AI1169" s="92">
        <f>IF(AH1169="","",+AH1169*AC1169)</f>
        <v>2.5298598726114663</v>
      </c>
      <c r="AJ1169" s="93">
        <v>6.19</v>
      </c>
      <c r="AK1169" s="94">
        <v>0.33</v>
      </c>
      <c r="AL1169" s="93">
        <f>IF(V1169=0,"",V1169/(1-AB1169-AK1169))</f>
        <v>7.666242038216562</v>
      </c>
      <c r="AM1169" s="95">
        <v>0.33</v>
      </c>
      <c r="AN1169" s="93">
        <f>IF(V1169=0,"",V1169/(1-AB1169-AM1169))</f>
        <v>7.666242038216562</v>
      </c>
      <c r="AO1169" s="96">
        <v>1.2</v>
      </c>
      <c r="AP1169" s="93">
        <f>IF(BD!AJ1169="","",BD!AJ1169*BD!AO1169)</f>
        <v>7.428</v>
      </c>
      <c r="AQ1169" s="91">
        <f>BD!AM1169/BD!AK1169-1</f>
        <v>0</v>
      </c>
      <c r="AR1169" s="91">
        <f>IF(BD!AN1169="","",IF(BD!AJ1169="","",BD!AN1169/BD!AJ1169-1))</f>
        <v>0.23848821295905687</v>
      </c>
      <c r="AS1169" s="91" t="str">
        <f>IF(BD!AN1169="","",IF(BD!AN1169&lt;BD!AL1169,"ABAIXO DA META","DENTRO DA META"))</f>
        <v>DENTRO DA META</v>
      </c>
      <c r="AT1169" s="91" t="str">
        <f>IF(BD!AJ1169="","EM ANÁLISE",IF(BD!AP1169&gt;=BD!AN1169,"GO", "NO GO"))</f>
        <v>NO GO</v>
      </c>
      <c r="AU1169" s="97">
        <f>IF(AN1169="","",+BD!$AN1169-AJ1169)</f>
        <v>1.4762420382165615</v>
      </c>
      <c r="AV1169" s="98"/>
      <c r="AW1169" s="90">
        <f>BD!P1169*BD!AC1169</f>
        <v>4.08</v>
      </c>
      <c r="AX1169" s="90">
        <f>BD!V1169*BD!AC1169</f>
        <v>3.009</v>
      </c>
      <c r="AY1169" s="90">
        <f>IF(BD!AN1169="","",BD!AN1169*BD!AC1169)</f>
        <v>7.666242038216562</v>
      </c>
      <c r="AZ1169" s="75" t="s">
        <v>5272</v>
      </c>
      <c r="BA1169" s="75"/>
      <c r="BB1169" s="75"/>
      <c r="BC1169" s="75"/>
      <c r="BD1169" s="99" t="s">
        <v>5257</v>
      </c>
      <c r="BE1169" s="100" t="s">
        <v>4</v>
      </c>
      <c r="BF1169" s="100" t="s">
        <v>4</v>
      </c>
      <c r="BG1169" s="99" t="s">
        <v>5258</v>
      </c>
      <c r="BH1169" s="101"/>
      <c r="BI1169" s="101"/>
      <c r="BJ1169" s="101"/>
      <c r="BK1169" s="101"/>
      <c r="BL1169" s="101"/>
      <c r="BM1169" s="101"/>
      <c r="BN1169" s="101"/>
      <c r="BO1169" s="103"/>
      <c r="BP1169" s="99">
        <v>140.622</v>
      </c>
      <c r="BQ1169" s="99">
        <v>121</v>
      </c>
      <c r="BR1169" s="101"/>
      <c r="BS1169" s="99" t="s">
        <v>5260</v>
      </c>
      <c r="BT1169" s="99" t="s">
        <v>5261</v>
      </c>
      <c r="BU1169" s="99">
        <v>5102</v>
      </c>
      <c r="BV1169" s="99"/>
      <c r="BW1169" s="99"/>
      <c r="BX1169" s="99"/>
      <c r="BY1169" s="99"/>
      <c r="BZ1169" s="99"/>
      <c r="CA1169" s="99"/>
      <c r="CB1169" s="99"/>
      <c r="CC1169" s="99">
        <v>102</v>
      </c>
      <c r="CD1169" s="99">
        <v>8</v>
      </c>
      <c r="CE1169" s="99">
        <v>8</v>
      </c>
      <c r="CF1169" s="99"/>
      <c r="CG1169" s="37" t="e">
        <f>VLOOKUP(Table_1[[#This Row],[EAN]],'[1]Planilha1'!$E:$R,13,0)</f>
        <v>#N/A</v>
      </c>
      <c r="CI1169" s="188">
        <f>IF(Table_1[[#This Row],[STATUS MERCADO]]="GO",Table_1[[#This Row],[M. BRUTA TOTAL]],0)</f>
        <v>0</v>
      </c>
      <c r="CJ1169" s="188">
        <f>IF(Table_1[[#This Row],[STATUS MERCADO]]="GO",Table_1[[#This Row],[PV UNIT. REALIZADO]]*Table_1[[#This Row],[QUANTIDADE]],0)</f>
        <v>0</v>
      </c>
    </row>
    <row r="1170" ht="15" hidden="1">
      <c r="A1170" s="7"/>
      <c r="B1170" s="84" t="s">
        <v>79</v>
      </c>
      <c r="C1170" s="75">
        <v>221474</v>
      </c>
      <c r="D1170" s="75">
        <v>2247</v>
      </c>
      <c r="E1170" s="85">
        <v>7899916904617</v>
      </c>
      <c r="F1170" s="86" t="s">
        <v>1034</v>
      </c>
      <c r="G1170" s="75" t="s">
        <v>17</v>
      </c>
      <c r="H1170" s="75">
        <v>3910</v>
      </c>
      <c r="I1170" s="87" t="s">
        <v>296</v>
      </c>
      <c r="J1170" s="75" t="s">
        <v>1033</v>
      </c>
      <c r="K1170" s="88" t="s">
        <v>84</v>
      </c>
      <c r="L1170" s="88">
        <v>1</v>
      </c>
      <c r="M1170" s="88">
        <v>0</v>
      </c>
      <c r="N1170" s="75" t="s">
        <v>85</v>
      </c>
      <c r="O1170" s="105">
        <v>27152731000109</v>
      </c>
      <c r="P1170" s="89"/>
      <c r="Q1170" s="90">
        <f>(17/100+7.6/100+1.65/100)*P1170</f>
        <v>0</v>
      </c>
      <c r="R1170" s="90"/>
      <c r="S1170" s="90"/>
      <c r="T1170" s="90"/>
      <c r="U1170" s="90"/>
      <c r="V1170" s="90">
        <f>+P1170-Q1170+R1170+S1170+T1170+U1170</f>
        <v>0</v>
      </c>
      <c r="W1170" s="91">
        <f>(1.02/100)</f>
        <v>1.02E-2</v>
      </c>
      <c r="X1170" s="91">
        <v>4.8E-3</v>
      </c>
      <c r="Y1170" s="91">
        <v>0.17</v>
      </c>
      <c r="Z1170" s="91">
        <v>1.65E-2</v>
      </c>
      <c r="AA1170" s="91">
        <v>7.6E-2</v>
      </c>
      <c r="AB1170" s="91">
        <f>SUM(W1170:AA1170)</f>
        <v>0.2775</v>
      </c>
      <c r="AC1170" s="75">
        <v>1</v>
      </c>
      <c r="AD1170" s="92">
        <f>IF(AL1170="","",+AC1170*AL1170)</f>
      </c>
      <c r="AE1170" s="93">
        <f>IF(AL1170="","",+AL1170*AB1170)</f>
      </c>
      <c r="AF1170" s="92">
        <f>IF(AL1170="","",+AL1170-AE1170)</f>
      </c>
      <c r="AG1170" s="93">
        <f>+V1170</f>
        <v>0</v>
      </c>
      <c r="AH1170" s="92">
        <f>IF(AF1170="","",+AF1170-AG1170)</f>
      </c>
      <c r="AI1170" s="92">
        <f>IF(AH1170="","",+AH1170*AC1170)</f>
      </c>
      <c r="AJ1170" s="93"/>
      <c r="AK1170" s="94">
        <v>0.33</v>
      </c>
      <c r="AL1170" s="93">
        <f>IF(V1170=0,"",V1170/(1-AB1170-AK1170))</f>
      </c>
      <c r="AM1170" s="95">
        <v>0.33</v>
      </c>
      <c r="AN1170" s="93">
        <f>IF(V1170=0,"",V1170/(1-AB1170-AM1170))</f>
      </c>
      <c r="AO1170" s="96">
        <v>1.2</v>
      </c>
      <c r="AP1170" s="93">
        <f>IF(BD!AJ1170="","",BD!AJ1170*BD!AO1170)</f>
      </c>
      <c r="AQ1170" s="91">
        <f>BD!AM1170/BD!AK1170-1</f>
        <v>0</v>
      </c>
      <c r="AR1170" s="91">
        <f>IF(BD!AN1170="","",IF(BD!AJ1170="","",BD!AN1170/BD!AJ1170-1))</f>
      </c>
      <c r="AS1170" s="91">
        <f>IF(BD!AN1170="","",IF(BD!AN1170&lt;BD!AL1170,"ABAIXO DA META","DENTRO DA META"))</f>
      </c>
      <c r="AT1170" s="91" t="str">
        <f>IF(BD!AJ1170="","EM ANÁLISE",IF(BD!AP1170&gt;=BD!AN1170,"GO", "NO GO"))</f>
        <v>EM ANÁLISE</v>
      </c>
      <c r="AU1170" s="97">
        <f>IF(AN1170="","",+BD!$AN1170-AJ1170)</f>
      </c>
      <c r="AV1170" s="98"/>
      <c r="AW1170" s="90">
        <f>BD!P1170*BD!AC1170</f>
        <v>0</v>
      </c>
      <c r="AX1170" s="90">
        <f>BD!V1170*BD!AC1170</f>
        <v>0</v>
      </c>
      <c r="AY1170" s="90">
        <f>IF(BD!AN1170="","",BD!AN1170*BD!AC1170)</f>
      </c>
      <c r="AZ1170" s="75" t="s">
        <v>123</v>
      </c>
      <c r="BA1170" s="75"/>
      <c r="BB1170" s="75"/>
      <c r="BC1170" s="75"/>
      <c r="BD1170" s="104"/>
      <c r="BE1170" s="104"/>
      <c r="BF1170" s="101"/>
      <c r="BG1170" s="101"/>
      <c r="BH1170" s="101"/>
      <c r="BI1170" s="101"/>
      <c r="BJ1170" s="101"/>
      <c r="BK1170" s="101"/>
      <c r="BL1170" s="101"/>
      <c r="BM1170" s="101"/>
      <c r="BN1170" s="101"/>
      <c r="BO1170" s="103"/>
      <c r="BP1170" s="101"/>
      <c r="BQ1170" s="101"/>
      <c r="BR1170" s="101"/>
      <c r="BS1170" s="101"/>
      <c r="BT1170" s="101"/>
      <c r="BU1170" s="101"/>
      <c r="BV1170" s="101"/>
      <c r="BW1170" s="101"/>
      <c r="BX1170" s="101"/>
      <c r="BY1170" s="101"/>
      <c r="BZ1170" s="101"/>
      <c r="CA1170" s="101"/>
      <c r="CB1170" s="101"/>
      <c r="CC1170" s="101"/>
      <c r="CD1170" s="101"/>
      <c r="CE1170" s="101"/>
      <c r="CF1170" s="101"/>
      <c r="CG1170" s="37" t="e">
        <f>VLOOKUP(Table_1[[#This Row],[EAN]],'[1]Planilha1'!$E:$R,13,0)</f>
        <v>#N/A</v>
      </c>
      <c r="CI1170" s="188">
        <f>IF(Table_1[[#This Row],[STATUS MERCADO]]="GO",Table_1[[#This Row],[M. BRUTA TOTAL]],0)</f>
        <v>0</v>
      </c>
      <c r="CJ1170" s="188">
        <f>IF(Table_1[[#This Row],[STATUS MERCADO]]="GO",Table_1[[#This Row],[PV UNIT. REALIZADO]]*Table_1[[#This Row],[QUANTIDADE]],0)</f>
        <v>0</v>
      </c>
    </row>
    <row r="1171" ht="15" hidden="1">
      <c r="A1171" s="7"/>
      <c r="B1171" s="84" t="s">
        <v>79</v>
      </c>
      <c r="C1171" s="85">
        <v>221475</v>
      </c>
      <c r="D1171" s="85">
        <v>2740</v>
      </c>
      <c r="E1171" s="85">
        <v>7899916907786</v>
      </c>
      <c r="F1171" s="86" t="s">
        <v>1035</v>
      </c>
      <c r="G1171" s="75" t="s">
        <v>17</v>
      </c>
      <c r="H1171" s="75">
        <v>3910</v>
      </c>
      <c r="I1171" s="87" t="s">
        <v>296</v>
      </c>
      <c r="J1171" s="75" t="s">
        <v>297</v>
      </c>
      <c r="K1171" s="88" t="s">
        <v>84</v>
      </c>
      <c r="L1171" s="88">
        <v>1</v>
      </c>
      <c r="M1171" s="88">
        <v>0</v>
      </c>
      <c r="N1171" s="75" t="s">
        <v>85</v>
      </c>
      <c r="O1171" s="75" t="s">
        <v>437</v>
      </c>
      <c r="P1171" s="89">
        <v>9.63</v>
      </c>
      <c r="Q1171" s="90">
        <f>(17/100+7.6/100+1.65/100)*P1171</f>
        <v>2.5278750000000003</v>
      </c>
      <c r="R1171" s="90"/>
      <c r="S1171" s="90"/>
      <c r="T1171" s="90"/>
      <c r="U1171" s="90"/>
      <c r="V1171" s="90">
        <f>+P1171-Q1171+R1171+S1171+T1171+U1171</f>
        <v>7.102125000000001</v>
      </c>
      <c r="W1171" s="91">
        <f>(1.02/100)</f>
        <v>1.02E-2</v>
      </c>
      <c r="X1171" s="91">
        <v>4.8E-3</v>
      </c>
      <c r="Y1171" s="91">
        <v>0.17</v>
      </c>
      <c r="Z1171" s="91">
        <v>1.65E-2</v>
      </c>
      <c r="AA1171" s="91">
        <v>7.6E-2</v>
      </c>
      <c r="AB1171" s="91">
        <f>SUM(W1171:AA1171)</f>
        <v>0.2775</v>
      </c>
      <c r="AC1171" s="75">
        <v>1</v>
      </c>
      <c r="AD1171" s="92">
        <f>IF(AL1171="","",+AC1171*AL1171)</f>
        <v>18.094585987261155</v>
      </c>
      <c r="AE1171" s="93">
        <f>IF(AL1171="","",+AL1171*AB1171)</f>
        <v>5.021247611464971</v>
      </c>
      <c r="AF1171" s="92">
        <f>IF(AL1171="","",+AL1171-AE1171)</f>
        <v>13.073338375796183</v>
      </c>
      <c r="AG1171" s="93">
        <f>+V1171</f>
        <v>7.102125000000001</v>
      </c>
      <c r="AH1171" s="92">
        <f>IF(AF1171="","",+AF1171-AG1171)</f>
        <v>5.971213375796182</v>
      </c>
      <c r="AI1171" s="92">
        <f>IF(AH1171="","",+AH1171*AC1171)</f>
        <v>5.971213375796182</v>
      </c>
      <c r="AJ1171" s="93">
        <v>13.38</v>
      </c>
      <c r="AK1171" s="94">
        <v>0.33</v>
      </c>
      <c r="AL1171" s="93">
        <f>IF(V1171=0,"",V1171/(1-AB1171-AK1171))</f>
        <v>18.094585987261155</v>
      </c>
      <c r="AM1171" s="95">
        <v>0.33</v>
      </c>
      <c r="AN1171" s="93">
        <f>IF(V1171=0,"",V1171/(1-AB1171-AM1171))</f>
        <v>18.094585987261155</v>
      </c>
      <c r="AO1171" s="96">
        <v>1.2</v>
      </c>
      <c r="AP1171" s="93">
        <f>IF(BD!AJ1171="","",BD!AJ1171*BD!AO1171)</f>
        <v>16.056</v>
      </c>
      <c r="AQ1171" s="91">
        <f>BD!AM1171/BD!AK1171-1</f>
        <v>0</v>
      </c>
      <c r="AR1171" s="91">
        <f>IF(BD!AN1171="","",IF(BD!AJ1171="","",BD!AN1171/BD!AJ1171-1))</f>
        <v>0.3523606866413418</v>
      </c>
      <c r="AS1171" s="91" t="str">
        <f>IF(BD!AN1171="","",IF(BD!AN1171&lt;BD!AL1171,"ABAIXO DA META","DENTRO DA META"))</f>
        <v>DENTRO DA META</v>
      </c>
      <c r="AT1171" s="91" t="str">
        <f>IF(BD!AJ1171="","EM ANÁLISE",IF(BD!AP1171&gt;=BD!AN1171,"GO", "NO GO"))</f>
        <v>NO GO</v>
      </c>
      <c r="AU1171" s="97">
        <f>IF(AN1171="","",+BD!$AN1171-AJ1171)</f>
        <v>4.714585987261154</v>
      </c>
      <c r="AV1171" s="98"/>
      <c r="AW1171" s="90">
        <f>BD!P1171*BD!AC1171</f>
        <v>9.63</v>
      </c>
      <c r="AX1171" s="90">
        <f>BD!V1171*BD!AC1171</f>
        <v>7.102125000000001</v>
      </c>
      <c r="AY1171" s="90">
        <f>IF(BD!AN1171="","",BD!AN1171*BD!AC1171)</f>
        <v>18.094585987261155</v>
      </c>
      <c r="AZ1171" s="75" t="s">
        <v>5272</v>
      </c>
      <c r="BA1171" s="75"/>
      <c r="BB1171" s="75"/>
      <c r="BC1171" s="75"/>
      <c r="BD1171" s="99" t="s">
        <v>5257</v>
      </c>
      <c r="BE1171" s="100" t="s">
        <v>4</v>
      </c>
      <c r="BF1171" s="100" t="s">
        <v>4</v>
      </c>
      <c r="BG1171" s="99" t="s">
        <v>5258</v>
      </c>
      <c r="BH1171" s="101"/>
      <c r="BI1171" s="101"/>
      <c r="BJ1171" s="101"/>
      <c r="BK1171" s="101"/>
      <c r="BL1171" s="101"/>
      <c r="BM1171" s="101"/>
      <c r="BN1171" s="101"/>
      <c r="BO1171" s="103"/>
      <c r="BP1171" s="99">
        <v>140.622</v>
      </c>
      <c r="BQ1171" s="99">
        <v>121</v>
      </c>
      <c r="BR1171" s="101"/>
      <c r="BS1171" s="99" t="s">
        <v>5260</v>
      </c>
      <c r="BT1171" s="99" t="s">
        <v>5261</v>
      </c>
      <c r="BU1171" s="99">
        <v>5102</v>
      </c>
      <c r="BV1171" s="99"/>
      <c r="BW1171" s="99"/>
      <c r="BX1171" s="99"/>
      <c r="BY1171" s="99"/>
      <c r="BZ1171" s="99"/>
      <c r="CA1171" s="99"/>
      <c r="CB1171" s="99"/>
      <c r="CC1171" s="99">
        <v>102</v>
      </c>
      <c r="CD1171" s="99">
        <v>8</v>
      </c>
      <c r="CE1171" s="99">
        <v>8</v>
      </c>
      <c r="CF1171" s="99"/>
      <c r="CG1171" s="37" t="e">
        <f>VLOOKUP(Table_1[[#This Row],[EAN]],'[1]Planilha1'!$E:$R,13,0)</f>
        <v>#N/A</v>
      </c>
      <c r="CI1171" s="188">
        <f>IF(Table_1[[#This Row],[STATUS MERCADO]]="GO",Table_1[[#This Row],[M. BRUTA TOTAL]],0)</f>
        <v>0</v>
      </c>
      <c r="CJ1171" s="188">
        <f>IF(Table_1[[#This Row],[STATUS MERCADO]]="GO",Table_1[[#This Row],[PV UNIT. REALIZADO]]*Table_1[[#This Row],[QUANTIDADE]],0)</f>
        <v>0</v>
      </c>
    </row>
    <row r="1172" ht="15" hidden="1">
      <c r="A1172" s="7"/>
      <c r="B1172" s="84" t="s">
        <v>79</v>
      </c>
      <c r="C1172" s="85">
        <v>221476</v>
      </c>
      <c r="D1172" s="85">
        <v>3229</v>
      </c>
      <c r="E1172" s="85">
        <v>7899916914920</v>
      </c>
      <c r="F1172" s="86" t="s">
        <v>1036</v>
      </c>
      <c r="G1172" s="75" t="s">
        <v>17</v>
      </c>
      <c r="H1172" s="75">
        <v>3910</v>
      </c>
      <c r="I1172" s="87" t="s">
        <v>296</v>
      </c>
      <c r="J1172" s="75" t="s">
        <v>297</v>
      </c>
      <c r="K1172" s="88" t="s">
        <v>84</v>
      </c>
      <c r="L1172" s="88">
        <v>1</v>
      </c>
      <c r="M1172" s="88">
        <v>0</v>
      </c>
      <c r="N1172" s="75" t="s">
        <v>85</v>
      </c>
      <c r="O1172" s="75" t="s">
        <v>437</v>
      </c>
      <c r="P1172" s="89">
        <v>9.63</v>
      </c>
      <c r="Q1172" s="90">
        <f>(17/100+7.6/100+1.65/100)*P1172</f>
        <v>2.5278750000000003</v>
      </c>
      <c r="R1172" s="90"/>
      <c r="S1172" s="90"/>
      <c r="T1172" s="90"/>
      <c r="U1172" s="90"/>
      <c r="V1172" s="90">
        <f>+P1172-Q1172+R1172+S1172+T1172+U1172</f>
        <v>7.102125000000001</v>
      </c>
      <c r="W1172" s="91">
        <f>(1.02/100)</f>
        <v>1.02E-2</v>
      </c>
      <c r="X1172" s="91">
        <v>4.8E-3</v>
      </c>
      <c r="Y1172" s="91">
        <v>0.17</v>
      </c>
      <c r="Z1172" s="91">
        <v>1.65E-2</v>
      </c>
      <c r="AA1172" s="91">
        <v>7.6E-2</v>
      </c>
      <c r="AB1172" s="91">
        <f>SUM(W1172:AA1172)</f>
        <v>0.2775</v>
      </c>
      <c r="AC1172" s="75">
        <v>1</v>
      </c>
      <c r="AD1172" s="92">
        <f>IF(AL1172="","",+AC1172*AL1172)</f>
        <v>18.094585987261155</v>
      </c>
      <c r="AE1172" s="93">
        <f>IF(AL1172="","",+AL1172*AB1172)</f>
        <v>5.021247611464971</v>
      </c>
      <c r="AF1172" s="92">
        <f>IF(AL1172="","",+AL1172-AE1172)</f>
        <v>13.073338375796183</v>
      </c>
      <c r="AG1172" s="93">
        <f>+V1172</f>
        <v>7.102125000000001</v>
      </c>
      <c r="AH1172" s="92">
        <f>IF(AF1172="","",+AF1172-AG1172)</f>
        <v>5.971213375796182</v>
      </c>
      <c r="AI1172" s="92">
        <f>IF(AH1172="","",+AH1172*AC1172)</f>
        <v>5.971213375796182</v>
      </c>
      <c r="AJ1172" s="93">
        <v>13.38</v>
      </c>
      <c r="AK1172" s="94">
        <v>0.33</v>
      </c>
      <c r="AL1172" s="93">
        <f>IF(V1172=0,"",V1172/(1-AB1172-AK1172))</f>
        <v>18.094585987261155</v>
      </c>
      <c r="AM1172" s="95">
        <v>0.33</v>
      </c>
      <c r="AN1172" s="93">
        <f>IF(V1172=0,"",V1172/(1-AB1172-AM1172))</f>
        <v>18.094585987261155</v>
      </c>
      <c r="AO1172" s="96">
        <v>1.2</v>
      </c>
      <c r="AP1172" s="93">
        <f>IF(BD!AJ1172="","",BD!AJ1172*BD!AO1172)</f>
        <v>16.056</v>
      </c>
      <c r="AQ1172" s="91">
        <f>BD!AM1172/BD!AK1172-1</f>
        <v>0</v>
      </c>
      <c r="AR1172" s="91">
        <f>IF(BD!AN1172="","",IF(BD!AJ1172="","",BD!AN1172/BD!AJ1172-1))</f>
        <v>0.3523606866413418</v>
      </c>
      <c r="AS1172" s="91" t="str">
        <f>IF(BD!AN1172="","",IF(BD!AN1172&lt;BD!AL1172,"ABAIXO DA META","DENTRO DA META"))</f>
        <v>DENTRO DA META</v>
      </c>
      <c r="AT1172" s="91" t="str">
        <f>IF(BD!AJ1172="","EM ANÁLISE",IF(BD!AP1172&gt;=BD!AN1172,"GO", "NO GO"))</f>
        <v>NO GO</v>
      </c>
      <c r="AU1172" s="97">
        <f>IF(AN1172="","",+BD!$AN1172-AJ1172)</f>
        <v>4.714585987261154</v>
      </c>
      <c r="AV1172" s="98"/>
      <c r="AW1172" s="90">
        <f>BD!P1172*BD!AC1172</f>
        <v>9.63</v>
      </c>
      <c r="AX1172" s="90">
        <f>BD!V1172*BD!AC1172</f>
        <v>7.102125000000001</v>
      </c>
      <c r="AY1172" s="90">
        <f>IF(BD!AN1172="","",BD!AN1172*BD!AC1172)</f>
        <v>18.094585987261155</v>
      </c>
      <c r="AZ1172" s="75" t="s">
        <v>5272</v>
      </c>
      <c r="BA1172" s="75"/>
      <c r="BB1172" s="75"/>
      <c r="BC1172" s="75"/>
      <c r="BD1172" s="99" t="s">
        <v>5257</v>
      </c>
      <c r="BE1172" s="100" t="s">
        <v>4</v>
      </c>
      <c r="BF1172" s="100" t="s">
        <v>4</v>
      </c>
      <c r="BG1172" s="99" t="s">
        <v>5258</v>
      </c>
      <c r="BH1172" s="101"/>
      <c r="BI1172" s="101"/>
      <c r="BJ1172" s="101"/>
      <c r="BK1172" s="101"/>
      <c r="BL1172" s="101"/>
      <c r="BM1172" s="101"/>
      <c r="BN1172" s="101"/>
      <c r="BO1172" s="103"/>
      <c r="BP1172" s="99">
        <v>140.622</v>
      </c>
      <c r="BQ1172" s="99">
        <v>121</v>
      </c>
      <c r="BR1172" s="101"/>
      <c r="BS1172" s="99" t="s">
        <v>5260</v>
      </c>
      <c r="BT1172" s="99" t="s">
        <v>5261</v>
      </c>
      <c r="BU1172" s="99">
        <v>5102</v>
      </c>
      <c r="BV1172" s="99"/>
      <c r="BW1172" s="99"/>
      <c r="BX1172" s="99"/>
      <c r="BY1172" s="99"/>
      <c r="BZ1172" s="99"/>
      <c r="CA1172" s="99"/>
      <c r="CB1172" s="99"/>
      <c r="CC1172" s="99">
        <v>102</v>
      </c>
      <c r="CD1172" s="99">
        <v>8</v>
      </c>
      <c r="CE1172" s="99">
        <v>8</v>
      </c>
      <c r="CF1172" s="99"/>
      <c r="CG1172" s="37" t="e">
        <f>VLOOKUP(Table_1[[#This Row],[EAN]],'[1]Planilha1'!$E:$R,13,0)</f>
        <v>#N/A</v>
      </c>
      <c r="CI1172" s="188">
        <f>IF(Table_1[[#This Row],[STATUS MERCADO]]="GO",Table_1[[#This Row],[M. BRUTA TOTAL]],0)</f>
        <v>0</v>
      </c>
      <c r="CJ1172" s="188">
        <f>IF(Table_1[[#This Row],[STATUS MERCADO]]="GO",Table_1[[#This Row],[PV UNIT. REALIZADO]]*Table_1[[#This Row],[QUANTIDADE]],0)</f>
        <v>0</v>
      </c>
    </row>
    <row r="1173" ht="15" hidden="1">
      <c r="A1173" s="7"/>
      <c r="B1173" s="84" t="s">
        <v>79</v>
      </c>
      <c r="C1173" s="75">
        <v>221477</v>
      </c>
      <c r="D1173" s="75">
        <v>3166</v>
      </c>
      <c r="E1173" s="85">
        <v>7899916906437</v>
      </c>
      <c r="F1173" s="86" t="s">
        <v>1037</v>
      </c>
      <c r="G1173" s="75" t="s">
        <v>17</v>
      </c>
      <c r="H1173" s="75">
        <v>3910</v>
      </c>
      <c r="I1173" s="87" t="s">
        <v>296</v>
      </c>
      <c r="J1173" s="75" t="s">
        <v>297</v>
      </c>
      <c r="K1173" s="88" t="s">
        <v>84</v>
      </c>
      <c r="L1173" s="88">
        <v>1</v>
      </c>
      <c r="M1173" s="88">
        <v>0</v>
      </c>
      <c r="N1173" s="75" t="s">
        <v>85</v>
      </c>
      <c r="O1173" s="105">
        <v>27152731000109</v>
      </c>
      <c r="P1173" s="89"/>
      <c r="Q1173" s="90">
        <f>(17/100+7.6/100+1.65/100)*P1173</f>
        <v>0</v>
      </c>
      <c r="R1173" s="90"/>
      <c r="S1173" s="90"/>
      <c r="T1173" s="90"/>
      <c r="U1173" s="90"/>
      <c r="V1173" s="90">
        <f>+P1173-Q1173+R1173+S1173+T1173+U1173</f>
        <v>0</v>
      </c>
      <c r="W1173" s="91">
        <f>(1.02/100)</f>
        <v>1.02E-2</v>
      </c>
      <c r="X1173" s="91">
        <v>4.8E-3</v>
      </c>
      <c r="Y1173" s="91">
        <v>0.17</v>
      </c>
      <c r="Z1173" s="91">
        <v>1.65E-2</v>
      </c>
      <c r="AA1173" s="91">
        <v>7.6E-2</v>
      </c>
      <c r="AB1173" s="91">
        <f>SUM(W1173:AA1173)</f>
        <v>0.2775</v>
      </c>
      <c r="AC1173" s="75">
        <v>1</v>
      </c>
      <c r="AD1173" s="92">
        <f>IF(AL1173="","",+AC1173*AL1173)</f>
      </c>
      <c r="AE1173" s="93">
        <f>IF(AL1173="","",+AL1173*AB1173)</f>
      </c>
      <c r="AF1173" s="92">
        <f>IF(AL1173="","",+AL1173-AE1173)</f>
      </c>
      <c r="AG1173" s="93">
        <f>+V1173</f>
        <v>0</v>
      </c>
      <c r="AH1173" s="92">
        <f>IF(AF1173="","",+AF1173-AG1173)</f>
      </c>
      <c r="AI1173" s="92">
        <f>IF(AH1173="","",+AH1173*AC1173)</f>
      </c>
      <c r="AJ1173" s="93"/>
      <c r="AK1173" s="94">
        <v>0.33</v>
      </c>
      <c r="AL1173" s="93">
        <f>IF(V1173=0,"",V1173/(1-AB1173-AK1173))</f>
      </c>
      <c r="AM1173" s="95">
        <v>0.33</v>
      </c>
      <c r="AN1173" s="93">
        <f>IF(V1173=0,"",V1173/(1-AB1173-AM1173))</f>
      </c>
      <c r="AO1173" s="96">
        <v>1.2</v>
      </c>
      <c r="AP1173" s="93">
        <f>IF(BD!AJ1173="","",BD!AJ1173*BD!AO1173)</f>
      </c>
      <c r="AQ1173" s="91">
        <f>BD!AM1173/BD!AK1173-1</f>
        <v>0</v>
      </c>
      <c r="AR1173" s="91">
        <f>IF(BD!AN1173="","",IF(BD!AJ1173="","",BD!AN1173/BD!AJ1173-1))</f>
      </c>
      <c r="AS1173" s="91">
        <f>IF(BD!AN1173="","",IF(BD!AN1173&lt;BD!AL1173,"ABAIXO DA META","DENTRO DA META"))</f>
      </c>
      <c r="AT1173" s="91" t="str">
        <f>IF(BD!AJ1173="","EM ANÁLISE",IF(BD!AP1173&gt;=BD!AN1173,"GO", "NO GO"))</f>
        <v>EM ANÁLISE</v>
      </c>
      <c r="AU1173" s="97">
        <f>IF(AN1173="","",+BD!$AN1173-AJ1173)</f>
      </c>
      <c r="AV1173" s="98"/>
      <c r="AW1173" s="90">
        <f>BD!P1173*BD!AC1173</f>
        <v>0</v>
      </c>
      <c r="AX1173" s="90">
        <f>BD!V1173*BD!AC1173</f>
        <v>0</v>
      </c>
      <c r="AY1173" s="90">
        <f>IF(BD!AN1173="","",BD!AN1173*BD!AC1173)</f>
      </c>
      <c r="AZ1173" s="75" t="s">
        <v>123</v>
      </c>
      <c r="BA1173" s="75"/>
      <c r="BB1173" s="75"/>
      <c r="BC1173" s="75"/>
      <c r="BD1173" s="104"/>
      <c r="BE1173" s="104"/>
      <c r="BF1173" s="101"/>
      <c r="BG1173" s="101"/>
      <c r="BH1173" s="101"/>
      <c r="BI1173" s="101"/>
      <c r="BJ1173" s="101"/>
      <c r="BK1173" s="101"/>
      <c r="BL1173" s="101"/>
      <c r="BM1173" s="101"/>
      <c r="BN1173" s="101"/>
      <c r="BO1173" s="103"/>
      <c r="BP1173" s="101"/>
      <c r="BQ1173" s="101"/>
      <c r="BR1173" s="101"/>
      <c r="BS1173" s="101"/>
      <c r="BT1173" s="101"/>
      <c r="BU1173" s="101"/>
      <c r="BV1173" s="101"/>
      <c r="BW1173" s="101"/>
      <c r="BX1173" s="101"/>
      <c r="BY1173" s="101"/>
      <c r="BZ1173" s="101"/>
      <c r="CA1173" s="101"/>
      <c r="CB1173" s="101"/>
      <c r="CC1173" s="101"/>
      <c r="CD1173" s="101"/>
      <c r="CE1173" s="101"/>
      <c r="CF1173" s="101"/>
      <c r="CG1173" s="37" t="e">
        <f>VLOOKUP(Table_1[[#This Row],[EAN]],'[1]Planilha1'!$E:$R,13,0)</f>
        <v>#N/A</v>
      </c>
      <c r="CI1173" s="188">
        <f>IF(Table_1[[#This Row],[STATUS MERCADO]]="GO",Table_1[[#This Row],[M. BRUTA TOTAL]],0)</f>
        <v>0</v>
      </c>
      <c r="CJ1173" s="188">
        <f>IF(Table_1[[#This Row],[STATUS MERCADO]]="GO",Table_1[[#This Row],[PV UNIT. REALIZADO]]*Table_1[[#This Row],[QUANTIDADE]],0)</f>
        <v>0</v>
      </c>
    </row>
    <row r="1174" ht="15" hidden="1">
      <c r="A1174" s="7"/>
      <c r="B1174" s="84" t="s">
        <v>79</v>
      </c>
      <c r="C1174" s="75">
        <v>221478</v>
      </c>
      <c r="D1174" s="75">
        <v>3162</v>
      </c>
      <c r="E1174" s="85">
        <v>7899916906628</v>
      </c>
      <c r="F1174" s="86" t="s">
        <v>1038</v>
      </c>
      <c r="G1174" s="75" t="s">
        <v>17</v>
      </c>
      <c r="H1174" s="75">
        <v>3910</v>
      </c>
      <c r="I1174" s="87" t="s">
        <v>296</v>
      </c>
      <c r="J1174" s="75" t="s">
        <v>297</v>
      </c>
      <c r="K1174" s="88" t="s">
        <v>84</v>
      </c>
      <c r="L1174" s="88">
        <v>1</v>
      </c>
      <c r="M1174" s="88">
        <v>0</v>
      </c>
      <c r="N1174" s="75" t="s">
        <v>85</v>
      </c>
      <c r="O1174" s="105">
        <v>27152731000109</v>
      </c>
      <c r="P1174" s="89"/>
      <c r="Q1174" s="90">
        <f>(17/100+7.6/100+1.65/100)*P1174</f>
        <v>0</v>
      </c>
      <c r="R1174" s="90"/>
      <c r="S1174" s="90"/>
      <c r="T1174" s="90"/>
      <c r="U1174" s="90"/>
      <c r="V1174" s="90">
        <f>+P1174-Q1174+R1174+S1174+T1174+U1174</f>
        <v>0</v>
      </c>
      <c r="W1174" s="91">
        <f>(1.02/100)</f>
        <v>1.02E-2</v>
      </c>
      <c r="X1174" s="91">
        <v>4.8E-3</v>
      </c>
      <c r="Y1174" s="91">
        <v>0.17</v>
      </c>
      <c r="Z1174" s="91">
        <v>1.65E-2</v>
      </c>
      <c r="AA1174" s="91">
        <v>7.6E-2</v>
      </c>
      <c r="AB1174" s="91">
        <f>SUM(W1174:AA1174)</f>
        <v>0.2775</v>
      </c>
      <c r="AC1174" s="75">
        <v>1</v>
      </c>
      <c r="AD1174" s="92">
        <f>IF(AL1174="","",+AC1174*AL1174)</f>
      </c>
      <c r="AE1174" s="93">
        <f>IF(AL1174="","",+AL1174*AB1174)</f>
      </c>
      <c r="AF1174" s="92">
        <f>IF(AL1174="","",+AL1174-AE1174)</f>
      </c>
      <c r="AG1174" s="93">
        <f>+V1174</f>
        <v>0</v>
      </c>
      <c r="AH1174" s="92">
        <f>IF(AF1174="","",+AF1174-AG1174)</f>
      </c>
      <c r="AI1174" s="92">
        <f>IF(AH1174="","",+AH1174*AC1174)</f>
      </c>
      <c r="AJ1174" s="93"/>
      <c r="AK1174" s="94">
        <v>0.33</v>
      </c>
      <c r="AL1174" s="93">
        <f>IF(V1174=0,"",V1174/(1-AB1174-AK1174))</f>
      </c>
      <c r="AM1174" s="95">
        <v>0.33</v>
      </c>
      <c r="AN1174" s="93">
        <f>IF(V1174=0,"",V1174/(1-AB1174-AM1174))</f>
      </c>
      <c r="AO1174" s="96">
        <v>1.2</v>
      </c>
      <c r="AP1174" s="93">
        <f>IF(BD!AJ1174="","",BD!AJ1174*BD!AO1174)</f>
      </c>
      <c r="AQ1174" s="91">
        <f>BD!AM1174/BD!AK1174-1</f>
        <v>0</v>
      </c>
      <c r="AR1174" s="91">
        <f>IF(BD!AN1174="","",IF(BD!AJ1174="","",BD!AN1174/BD!AJ1174-1))</f>
      </c>
      <c r="AS1174" s="91">
        <f>IF(BD!AN1174="","",IF(BD!AN1174&lt;BD!AL1174,"ABAIXO DA META","DENTRO DA META"))</f>
      </c>
      <c r="AT1174" s="91" t="str">
        <f>IF(BD!AJ1174="","EM ANÁLISE",IF(BD!AP1174&gt;=BD!AN1174,"GO", "NO GO"))</f>
        <v>EM ANÁLISE</v>
      </c>
      <c r="AU1174" s="97">
        <f>IF(AN1174="","",+BD!$AN1174-AJ1174)</f>
      </c>
      <c r="AV1174" s="98"/>
      <c r="AW1174" s="90">
        <f>BD!P1174*BD!AC1174</f>
        <v>0</v>
      </c>
      <c r="AX1174" s="90">
        <f>BD!V1174*BD!AC1174</f>
        <v>0</v>
      </c>
      <c r="AY1174" s="90">
        <f>IF(BD!AN1174="","",BD!AN1174*BD!AC1174)</f>
      </c>
      <c r="AZ1174" s="75" t="s">
        <v>123</v>
      </c>
      <c r="BA1174" s="75"/>
      <c r="BB1174" s="75"/>
      <c r="BC1174" s="75"/>
      <c r="BD1174" s="104"/>
      <c r="BE1174" s="104"/>
      <c r="BF1174" s="101"/>
      <c r="BG1174" s="101"/>
      <c r="BH1174" s="101"/>
      <c r="BI1174" s="101"/>
      <c r="BJ1174" s="101"/>
      <c r="BK1174" s="101"/>
      <c r="BL1174" s="101"/>
      <c r="BM1174" s="101"/>
      <c r="BN1174" s="101"/>
      <c r="BO1174" s="103"/>
      <c r="BP1174" s="101"/>
      <c r="BQ1174" s="101"/>
      <c r="BR1174" s="101"/>
      <c r="BS1174" s="101"/>
      <c r="BT1174" s="101"/>
      <c r="BU1174" s="101"/>
      <c r="BV1174" s="101"/>
      <c r="BW1174" s="101"/>
      <c r="BX1174" s="101"/>
      <c r="BY1174" s="101"/>
      <c r="BZ1174" s="101"/>
      <c r="CA1174" s="101"/>
      <c r="CB1174" s="101"/>
      <c r="CC1174" s="101"/>
      <c r="CD1174" s="101"/>
      <c r="CE1174" s="101"/>
      <c r="CF1174" s="101"/>
      <c r="CG1174" s="37" t="e">
        <f>VLOOKUP(Table_1[[#This Row],[EAN]],'[1]Planilha1'!$E:$R,13,0)</f>
        <v>#N/A</v>
      </c>
      <c r="CI1174" s="188">
        <f>IF(Table_1[[#This Row],[STATUS MERCADO]]="GO",Table_1[[#This Row],[M. BRUTA TOTAL]],0)</f>
        <v>0</v>
      </c>
      <c r="CJ1174" s="188">
        <f>IF(Table_1[[#This Row],[STATUS MERCADO]]="GO",Table_1[[#This Row],[PV UNIT. REALIZADO]]*Table_1[[#This Row],[QUANTIDADE]],0)</f>
        <v>0</v>
      </c>
    </row>
    <row r="1175" ht="15" hidden="1">
      <c r="A1175" s="7"/>
      <c r="B1175" s="84" t="s">
        <v>79</v>
      </c>
      <c r="C1175" s="75">
        <v>221479</v>
      </c>
      <c r="D1175" s="75">
        <v>3191</v>
      </c>
      <c r="E1175" s="85">
        <v>7899916907069</v>
      </c>
      <c r="F1175" s="86" t="s">
        <v>1039</v>
      </c>
      <c r="G1175" s="75" t="s">
        <v>17</v>
      </c>
      <c r="H1175" s="75">
        <v>3910</v>
      </c>
      <c r="I1175" s="87" t="s">
        <v>296</v>
      </c>
      <c r="J1175" s="75" t="s">
        <v>297</v>
      </c>
      <c r="K1175" s="88" t="s">
        <v>84</v>
      </c>
      <c r="L1175" s="88">
        <v>1</v>
      </c>
      <c r="M1175" s="88">
        <v>0</v>
      </c>
      <c r="N1175" s="75" t="s">
        <v>85</v>
      </c>
      <c r="O1175" s="105">
        <v>27152731000109</v>
      </c>
      <c r="P1175" s="89"/>
      <c r="Q1175" s="90">
        <f>(17/100+7.6/100+1.65/100)*P1175</f>
        <v>0</v>
      </c>
      <c r="R1175" s="90"/>
      <c r="S1175" s="90"/>
      <c r="T1175" s="90"/>
      <c r="U1175" s="90"/>
      <c r="V1175" s="90">
        <f>+P1175-Q1175+R1175+S1175+T1175+U1175</f>
        <v>0</v>
      </c>
      <c r="W1175" s="91">
        <f>(1.02/100)</f>
        <v>1.02E-2</v>
      </c>
      <c r="X1175" s="91">
        <v>4.8E-3</v>
      </c>
      <c r="Y1175" s="91">
        <v>0.17</v>
      </c>
      <c r="Z1175" s="91">
        <v>1.65E-2</v>
      </c>
      <c r="AA1175" s="91">
        <v>7.6E-2</v>
      </c>
      <c r="AB1175" s="91">
        <f>SUM(W1175:AA1175)</f>
        <v>0.2775</v>
      </c>
      <c r="AC1175" s="75">
        <v>1</v>
      </c>
      <c r="AD1175" s="92">
        <f>IF(AL1175="","",+AC1175*AL1175)</f>
      </c>
      <c r="AE1175" s="93">
        <f>IF(AL1175="","",+AL1175*AB1175)</f>
      </c>
      <c r="AF1175" s="92">
        <f>IF(AL1175="","",+AL1175-AE1175)</f>
      </c>
      <c r="AG1175" s="93">
        <f>+V1175</f>
        <v>0</v>
      </c>
      <c r="AH1175" s="92">
        <f>IF(AF1175="","",+AF1175-AG1175)</f>
      </c>
      <c r="AI1175" s="92">
        <f>IF(AH1175="","",+AH1175*AC1175)</f>
      </c>
      <c r="AJ1175" s="93"/>
      <c r="AK1175" s="94">
        <v>0.33</v>
      </c>
      <c r="AL1175" s="93">
        <f>IF(V1175=0,"",V1175/(1-AB1175-AK1175))</f>
      </c>
      <c r="AM1175" s="95">
        <v>0.33</v>
      </c>
      <c r="AN1175" s="93">
        <f>IF(V1175=0,"",V1175/(1-AB1175-AM1175))</f>
      </c>
      <c r="AO1175" s="96">
        <v>1.2</v>
      </c>
      <c r="AP1175" s="93">
        <f>IF(BD!AJ1175="","",BD!AJ1175*BD!AO1175)</f>
      </c>
      <c r="AQ1175" s="91">
        <f>BD!AM1175/BD!AK1175-1</f>
        <v>0</v>
      </c>
      <c r="AR1175" s="91">
        <f>IF(BD!AN1175="","",IF(BD!AJ1175="","",BD!AN1175/BD!AJ1175-1))</f>
      </c>
      <c r="AS1175" s="91">
        <f>IF(BD!AN1175="","",IF(BD!AN1175&lt;BD!AL1175,"ABAIXO DA META","DENTRO DA META"))</f>
      </c>
      <c r="AT1175" s="91" t="str">
        <f>IF(BD!AJ1175="","EM ANÁLISE",IF(BD!AP1175&gt;=BD!AN1175,"GO", "NO GO"))</f>
        <v>EM ANÁLISE</v>
      </c>
      <c r="AU1175" s="97">
        <f>IF(AN1175="","",+BD!$AN1175-AJ1175)</f>
      </c>
      <c r="AV1175" s="98"/>
      <c r="AW1175" s="90">
        <f>BD!P1175*BD!AC1175</f>
        <v>0</v>
      </c>
      <c r="AX1175" s="90">
        <f>BD!V1175*BD!AC1175</f>
        <v>0</v>
      </c>
      <c r="AY1175" s="90">
        <f>IF(BD!AN1175="","",BD!AN1175*BD!AC1175)</f>
      </c>
      <c r="AZ1175" s="75" t="s">
        <v>123</v>
      </c>
      <c r="BA1175" s="75"/>
      <c r="BB1175" s="75"/>
      <c r="BC1175" s="75"/>
      <c r="BD1175" s="104"/>
      <c r="BE1175" s="104"/>
      <c r="BF1175" s="101"/>
      <c r="BG1175" s="101"/>
      <c r="BH1175" s="101"/>
      <c r="BI1175" s="101"/>
      <c r="BJ1175" s="101"/>
      <c r="BK1175" s="101"/>
      <c r="BL1175" s="101"/>
      <c r="BM1175" s="101"/>
      <c r="BN1175" s="101"/>
      <c r="BO1175" s="103"/>
      <c r="BP1175" s="101"/>
      <c r="BQ1175" s="101"/>
      <c r="BR1175" s="101"/>
      <c r="BS1175" s="101"/>
      <c r="BT1175" s="101"/>
      <c r="BU1175" s="101"/>
      <c r="BV1175" s="101"/>
      <c r="BW1175" s="101"/>
      <c r="BX1175" s="101"/>
      <c r="BY1175" s="101"/>
      <c r="BZ1175" s="101"/>
      <c r="CA1175" s="101"/>
      <c r="CB1175" s="101"/>
      <c r="CC1175" s="101"/>
      <c r="CD1175" s="101"/>
      <c r="CE1175" s="101"/>
      <c r="CF1175" s="101"/>
      <c r="CG1175" s="37" t="e">
        <f>VLOOKUP(Table_1[[#This Row],[EAN]],'[1]Planilha1'!$E:$R,13,0)</f>
        <v>#N/A</v>
      </c>
      <c r="CI1175" s="188">
        <f>IF(Table_1[[#This Row],[STATUS MERCADO]]="GO",Table_1[[#This Row],[M. BRUTA TOTAL]],0)</f>
        <v>0</v>
      </c>
      <c r="CJ1175" s="188">
        <f>IF(Table_1[[#This Row],[STATUS MERCADO]]="GO",Table_1[[#This Row],[PV UNIT. REALIZADO]]*Table_1[[#This Row],[QUANTIDADE]],0)</f>
        <v>0</v>
      </c>
    </row>
    <row r="1176" ht="15" hidden="1">
      <c r="A1176" s="7"/>
      <c r="B1176" s="84" t="s">
        <v>79</v>
      </c>
      <c r="C1176" s="85">
        <v>221480</v>
      </c>
      <c r="D1176" s="85">
        <v>2271</v>
      </c>
      <c r="E1176" s="85">
        <v>7899916900503</v>
      </c>
      <c r="F1176" s="86" t="s">
        <v>1040</v>
      </c>
      <c r="G1176" s="75" t="s">
        <v>17</v>
      </c>
      <c r="H1176" s="75">
        <v>3910</v>
      </c>
      <c r="I1176" s="87" t="s">
        <v>296</v>
      </c>
      <c r="J1176" s="75" t="s">
        <v>1033</v>
      </c>
      <c r="K1176" s="88" t="s">
        <v>84</v>
      </c>
      <c r="L1176" s="88">
        <v>1</v>
      </c>
      <c r="M1176" s="88">
        <v>0</v>
      </c>
      <c r="N1176" s="75" t="s">
        <v>85</v>
      </c>
      <c r="O1176" s="75" t="s">
        <v>437</v>
      </c>
      <c r="P1176" s="89">
        <v>12.5</v>
      </c>
      <c r="Q1176" s="90">
        <f>(17/100+7.6/100+1.65/100)*P1176</f>
        <v>3.28125</v>
      </c>
      <c r="R1176" s="90"/>
      <c r="S1176" s="90"/>
      <c r="T1176" s="90"/>
      <c r="U1176" s="90"/>
      <c r="V1176" s="90">
        <f>+P1176-Q1176+R1176+S1176+T1176+U1176</f>
        <v>9.21875</v>
      </c>
      <c r="W1176" s="91">
        <f>(1.02/100)</f>
        <v>1.02E-2</v>
      </c>
      <c r="X1176" s="91">
        <v>4.8E-3</v>
      </c>
      <c r="Y1176" s="91">
        <v>0.17</v>
      </c>
      <c r="Z1176" s="91">
        <v>1.65E-2</v>
      </c>
      <c r="AA1176" s="91">
        <v>7.6E-2</v>
      </c>
      <c r="AB1176" s="91">
        <f>SUM(W1176:AA1176)</f>
        <v>0.2775</v>
      </c>
      <c r="AC1176" s="75">
        <v>1</v>
      </c>
      <c r="AD1176" s="92">
        <f>IF(AL1176="","",+AC1176*AL1176)</f>
        <v>23.48726114649682</v>
      </c>
      <c r="AE1176" s="93">
        <f>IF(AL1176="","",+AL1176*AB1176)</f>
        <v>6.517714968152868</v>
      </c>
      <c r="AF1176" s="92">
        <f>IF(AL1176="","",+AL1176-AE1176)</f>
        <v>16.969546178343954</v>
      </c>
      <c r="AG1176" s="93">
        <f>+V1176</f>
        <v>9.21875</v>
      </c>
      <c r="AH1176" s="92">
        <f>IF(AF1176="","",+AF1176-AG1176)</f>
        <v>7.750796178343954</v>
      </c>
      <c r="AI1176" s="92">
        <f>IF(AH1176="","",+AH1176*AC1176)</f>
        <v>7.750796178343954</v>
      </c>
      <c r="AJ1176" s="93">
        <v>14.41</v>
      </c>
      <c r="AK1176" s="94">
        <v>0.33</v>
      </c>
      <c r="AL1176" s="93">
        <f>IF(V1176=0,"",V1176/(1-AB1176-AK1176))</f>
        <v>23.48726114649682</v>
      </c>
      <c r="AM1176" s="95">
        <v>0.33</v>
      </c>
      <c r="AN1176" s="93">
        <f>IF(V1176=0,"",V1176/(1-AB1176-AM1176))</f>
        <v>23.48726114649682</v>
      </c>
      <c r="AO1176" s="96">
        <v>1.2</v>
      </c>
      <c r="AP1176" s="93">
        <f>IF(BD!AJ1176="","",BD!AJ1176*BD!AO1176)</f>
        <v>17.291999999999998</v>
      </c>
      <c r="AQ1176" s="91">
        <f>BD!AM1176/BD!AK1176-1</f>
        <v>0</v>
      </c>
      <c r="AR1176" s="91">
        <f>IF(BD!AN1176="","",IF(BD!AJ1176="","",BD!AN1176/BD!AJ1176-1))</f>
        <v>0.6299279074598765</v>
      </c>
      <c r="AS1176" s="91" t="str">
        <f>IF(BD!AN1176="","",IF(BD!AN1176&lt;BD!AL1176,"ABAIXO DA META","DENTRO DA META"))</f>
        <v>DENTRO DA META</v>
      </c>
      <c r="AT1176" s="91" t="str">
        <f>IF(BD!AJ1176="","EM ANÁLISE",IF(BD!AP1176&gt;=BD!AN1176,"GO", "NO GO"))</f>
        <v>NO GO</v>
      </c>
      <c r="AU1176" s="97">
        <f>IF(AN1176="","",+BD!$AN1176-AJ1176)</f>
        <v>9.07726114649682</v>
      </c>
      <c r="AV1176" s="98"/>
      <c r="AW1176" s="90">
        <f>BD!P1176*BD!AC1176</f>
        <v>12.5</v>
      </c>
      <c r="AX1176" s="90">
        <f>BD!V1176*BD!AC1176</f>
        <v>9.21875</v>
      </c>
      <c r="AY1176" s="90">
        <f>IF(BD!AN1176="","",BD!AN1176*BD!AC1176)</f>
        <v>23.48726114649682</v>
      </c>
      <c r="AZ1176" s="75" t="s">
        <v>5272</v>
      </c>
      <c r="BA1176" s="75"/>
      <c r="BB1176" s="75"/>
      <c r="BC1176" s="75"/>
      <c r="BD1176" s="99" t="s">
        <v>5257</v>
      </c>
      <c r="BE1176" s="100" t="s">
        <v>4</v>
      </c>
      <c r="BF1176" s="100" t="s">
        <v>4</v>
      </c>
      <c r="BG1176" s="99" t="s">
        <v>5258</v>
      </c>
      <c r="BH1176" s="101"/>
      <c r="BI1176" s="101"/>
      <c r="BJ1176" s="101"/>
      <c r="BK1176" s="101"/>
      <c r="BL1176" s="101"/>
      <c r="BM1176" s="101"/>
      <c r="BN1176" s="101"/>
      <c r="BO1176" s="103"/>
      <c r="BP1176" s="99">
        <v>140.622</v>
      </c>
      <c r="BQ1176" s="99">
        <v>121</v>
      </c>
      <c r="BR1176" s="101"/>
      <c r="BS1176" s="99" t="s">
        <v>5260</v>
      </c>
      <c r="BT1176" s="99" t="s">
        <v>5261</v>
      </c>
      <c r="BU1176" s="99">
        <v>5102</v>
      </c>
      <c r="BV1176" s="99"/>
      <c r="BW1176" s="99"/>
      <c r="BX1176" s="99"/>
      <c r="BY1176" s="99"/>
      <c r="BZ1176" s="99"/>
      <c r="CA1176" s="99"/>
      <c r="CB1176" s="99"/>
      <c r="CC1176" s="99">
        <v>102</v>
      </c>
      <c r="CD1176" s="99">
        <v>8</v>
      </c>
      <c r="CE1176" s="99">
        <v>8</v>
      </c>
      <c r="CF1176" s="99"/>
      <c r="CG1176" s="37" t="e">
        <f>VLOOKUP(Table_1[[#This Row],[EAN]],'[1]Planilha1'!$E:$R,13,0)</f>
        <v>#N/A</v>
      </c>
      <c r="CI1176" s="188">
        <f>IF(Table_1[[#This Row],[STATUS MERCADO]]="GO",Table_1[[#This Row],[M. BRUTA TOTAL]],0)</f>
        <v>0</v>
      </c>
      <c r="CJ1176" s="188">
        <f>IF(Table_1[[#This Row],[STATUS MERCADO]]="GO",Table_1[[#This Row],[PV UNIT. REALIZADO]]*Table_1[[#This Row],[QUANTIDADE]],0)</f>
        <v>0</v>
      </c>
    </row>
    <row r="1177" ht="15" hidden="1">
      <c r="A1177" s="7"/>
      <c r="B1177" s="84" t="s">
        <v>79</v>
      </c>
      <c r="C1177" s="75">
        <v>221481</v>
      </c>
      <c r="D1177" s="75">
        <v>3201</v>
      </c>
      <c r="E1177" s="85">
        <v>7899916907373</v>
      </c>
      <c r="F1177" s="86" t="s">
        <v>1041</v>
      </c>
      <c r="G1177" s="75" t="s">
        <v>17</v>
      </c>
      <c r="H1177" s="75">
        <v>3910</v>
      </c>
      <c r="I1177" s="87" t="s">
        <v>296</v>
      </c>
      <c r="J1177" s="75" t="s">
        <v>1042</v>
      </c>
      <c r="K1177" s="88" t="s">
        <v>84</v>
      </c>
      <c r="L1177" s="88">
        <v>1</v>
      </c>
      <c r="M1177" s="88">
        <v>0</v>
      </c>
      <c r="N1177" s="75" t="s">
        <v>85</v>
      </c>
      <c r="O1177" s="105">
        <v>27152731000109</v>
      </c>
      <c r="P1177" s="89"/>
      <c r="Q1177" s="90">
        <f>(17/100+7.6/100+1.65/100)*P1177</f>
        <v>0</v>
      </c>
      <c r="R1177" s="90"/>
      <c r="S1177" s="90"/>
      <c r="T1177" s="90"/>
      <c r="U1177" s="90"/>
      <c r="V1177" s="90">
        <f>+P1177-Q1177+R1177+S1177+T1177+U1177</f>
        <v>0</v>
      </c>
      <c r="W1177" s="91">
        <f>(1.02/100)</f>
        <v>1.02E-2</v>
      </c>
      <c r="X1177" s="91">
        <v>4.8E-3</v>
      </c>
      <c r="Y1177" s="91">
        <v>0.17</v>
      </c>
      <c r="Z1177" s="91">
        <v>1.65E-2</v>
      </c>
      <c r="AA1177" s="91">
        <v>7.6E-2</v>
      </c>
      <c r="AB1177" s="91">
        <f>SUM(W1177:AA1177)</f>
        <v>0.2775</v>
      </c>
      <c r="AC1177" s="75">
        <v>1</v>
      </c>
      <c r="AD1177" s="92">
        <f>IF(AL1177="","",+AC1177*AL1177)</f>
      </c>
      <c r="AE1177" s="93">
        <f>IF(AL1177="","",+AL1177*AB1177)</f>
      </c>
      <c r="AF1177" s="92">
        <f>IF(AL1177="","",+AL1177-AE1177)</f>
      </c>
      <c r="AG1177" s="93">
        <f>+V1177</f>
        <v>0</v>
      </c>
      <c r="AH1177" s="92">
        <f>IF(AF1177="","",+AF1177-AG1177)</f>
      </c>
      <c r="AI1177" s="92">
        <f>IF(AH1177="","",+AH1177*AC1177)</f>
      </c>
      <c r="AJ1177" s="93"/>
      <c r="AK1177" s="94">
        <v>0.33</v>
      </c>
      <c r="AL1177" s="93">
        <f>IF(V1177=0,"",V1177/(1-AB1177-AK1177))</f>
      </c>
      <c r="AM1177" s="95">
        <v>0.33</v>
      </c>
      <c r="AN1177" s="93">
        <f>IF(V1177=0,"",V1177/(1-AB1177-AM1177))</f>
      </c>
      <c r="AO1177" s="96">
        <v>1.2</v>
      </c>
      <c r="AP1177" s="93">
        <f>IF(BD!AJ1177="","",BD!AJ1177*BD!AO1177)</f>
      </c>
      <c r="AQ1177" s="91">
        <f>BD!AM1177/BD!AK1177-1</f>
        <v>0</v>
      </c>
      <c r="AR1177" s="91">
        <f>IF(BD!AN1177="","",IF(BD!AJ1177="","",BD!AN1177/BD!AJ1177-1))</f>
      </c>
      <c r="AS1177" s="91">
        <f>IF(BD!AN1177="","",IF(BD!AN1177&lt;BD!AL1177,"ABAIXO DA META","DENTRO DA META"))</f>
      </c>
      <c r="AT1177" s="91" t="str">
        <f>IF(BD!AJ1177="","EM ANÁLISE",IF(BD!AP1177&gt;=BD!AN1177,"GO", "NO GO"))</f>
        <v>EM ANÁLISE</v>
      </c>
      <c r="AU1177" s="97">
        <f>IF(AN1177="","",+BD!$AN1177-AJ1177)</f>
      </c>
      <c r="AV1177" s="98"/>
      <c r="AW1177" s="90">
        <f>BD!P1177*BD!AC1177</f>
        <v>0</v>
      </c>
      <c r="AX1177" s="90">
        <f>BD!V1177*BD!AC1177</f>
        <v>0</v>
      </c>
      <c r="AY1177" s="90">
        <f>IF(BD!AN1177="","",BD!AN1177*BD!AC1177)</f>
      </c>
      <c r="AZ1177" s="75" t="s">
        <v>123</v>
      </c>
      <c r="BA1177" s="75"/>
      <c r="BB1177" s="75"/>
      <c r="BC1177" s="75"/>
      <c r="BD1177" s="104"/>
      <c r="BE1177" s="104"/>
      <c r="BF1177" s="101"/>
      <c r="BG1177" s="101"/>
      <c r="BH1177" s="101"/>
      <c r="BI1177" s="101"/>
      <c r="BJ1177" s="101"/>
      <c r="BK1177" s="101"/>
      <c r="BL1177" s="101"/>
      <c r="BM1177" s="101"/>
      <c r="BN1177" s="101"/>
      <c r="BO1177" s="103"/>
      <c r="BP1177" s="101"/>
      <c r="BQ1177" s="101"/>
      <c r="BR1177" s="101"/>
      <c r="BS1177" s="101"/>
      <c r="BT1177" s="101"/>
      <c r="BU1177" s="101"/>
      <c r="BV1177" s="101"/>
      <c r="BW1177" s="101"/>
      <c r="BX1177" s="101"/>
      <c r="BY1177" s="101"/>
      <c r="BZ1177" s="101"/>
      <c r="CA1177" s="101"/>
      <c r="CB1177" s="101"/>
      <c r="CC1177" s="101"/>
      <c r="CD1177" s="101"/>
      <c r="CE1177" s="101"/>
      <c r="CF1177" s="101"/>
      <c r="CG1177" s="37" t="e">
        <f>VLOOKUP(Table_1[[#This Row],[EAN]],'[1]Planilha1'!$E:$R,13,0)</f>
        <v>#N/A</v>
      </c>
      <c r="CI1177" s="188">
        <f>IF(Table_1[[#This Row],[STATUS MERCADO]]="GO",Table_1[[#This Row],[M. BRUTA TOTAL]],0)</f>
        <v>0</v>
      </c>
      <c r="CJ1177" s="188">
        <f>IF(Table_1[[#This Row],[STATUS MERCADO]]="GO",Table_1[[#This Row],[PV UNIT. REALIZADO]]*Table_1[[#This Row],[QUANTIDADE]],0)</f>
        <v>0</v>
      </c>
    </row>
    <row r="1178" ht="15" hidden="1">
      <c r="A1178" s="7"/>
      <c r="B1178" s="84" t="s">
        <v>79</v>
      </c>
      <c r="C1178" s="85">
        <v>221482</v>
      </c>
      <c r="D1178" s="85">
        <v>1618</v>
      </c>
      <c r="E1178" s="85">
        <v>7898553442933</v>
      </c>
      <c r="F1178" s="86" t="s">
        <v>1043</v>
      </c>
      <c r="G1178" s="75" t="s">
        <v>17</v>
      </c>
      <c r="H1178" s="75">
        <v>3910</v>
      </c>
      <c r="I1178" s="87" t="s">
        <v>296</v>
      </c>
      <c r="J1178" s="75" t="s">
        <v>1033</v>
      </c>
      <c r="K1178" s="88" t="s">
        <v>84</v>
      </c>
      <c r="L1178" s="88">
        <v>1</v>
      </c>
      <c r="M1178" s="88">
        <v>0</v>
      </c>
      <c r="N1178" s="75" t="s">
        <v>85</v>
      </c>
      <c r="O1178" s="75" t="s">
        <v>437</v>
      </c>
      <c r="P1178" s="89">
        <v>8.08</v>
      </c>
      <c r="Q1178" s="90">
        <f>(17/100+7.6/100+1.65/100)*P1178</f>
        <v>2.121</v>
      </c>
      <c r="R1178" s="90"/>
      <c r="S1178" s="90"/>
      <c r="T1178" s="90"/>
      <c r="U1178" s="90"/>
      <c r="V1178" s="90">
        <f>+P1178-Q1178+R1178+S1178+T1178+U1178</f>
        <v>5.959</v>
      </c>
      <c r="W1178" s="91">
        <f>(1.02/100)</f>
        <v>1.02E-2</v>
      </c>
      <c r="X1178" s="91">
        <v>4.8E-3</v>
      </c>
      <c r="Y1178" s="91">
        <v>0.17</v>
      </c>
      <c r="Z1178" s="91">
        <v>1.65E-2</v>
      </c>
      <c r="AA1178" s="91">
        <v>7.6E-2</v>
      </c>
      <c r="AB1178" s="91">
        <f>SUM(W1178:AA1178)</f>
        <v>0.2775</v>
      </c>
      <c r="AC1178" s="75">
        <v>1</v>
      </c>
      <c r="AD1178" s="92">
        <f>IF(AL1178="","",+AC1178*AL1178)</f>
        <v>15.182165605095545</v>
      </c>
      <c r="AE1178" s="93">
        <f>IF(AL1178="","",+AL1178*AB1178)</f>
        <v>4.213050955414014</v>
      </c>
      <c r="AF1178" s="92">
        <f>IF(AL1178="","",+AL1178-AE1178)</f>
        <v>10.969114649681531</v>
      </c>
      <c r="AG1178" s="93">
        <f>+V1178</f>
        <v>5.959</v>
      </c>
      <c r="AH1178" s="92">
        <f>IF(AF1178="","",+AF1178-AG1178)</f>
        <v>5.010114649681531</v>
      </c>
      <c r="AI1178" s="92">
        <f>IF(AH1178="","",+AH1178*AC1178)</f>
        <v>5.010114649681531</v>
      </c>
      <c r="AJ1178" s="93">
        <v>11.92</v>
      </c>
      <c r="AK1178" s="94">
        <v>0.33</v>
      </c>
      <c r="AL1178" s="93">
        <f>IF(V1178=0,"",V1178/(1-AB1178-AK1178))</f>
        <v>15.182165605095545</v>
      </c>
      <c r="AM1178" s="95">
        <v>0.33</v>
      </c>
      <c r="AN1178" s="93">
        <f>IF(V1178=0,"",V1178/(1-AB1178-AM1178))</f>
        <v>15.182165605095545</v>
      </c>
      <c r="AO1178" s="96">
        <v>1.2</v>
      </c>
      <c r="AP1178" s="93">
        <f>IF(BD!AJ1178="","",BD!AJ1178*BD!AO1178)</f>
        <v>14.304</v>
      </c>
      <c r="AQ1178" s="91">
        <f>BD!AM1178/BD!AK1178-1</f>
        <v>0</v>
      </c>
      <c r="AR1178" s="91">
        <f>IF(BD!AN1178="","",IF(BD!AJ1178="","",BD!AN1178/BD!AJ1178-1))</f>
        <v>0.2736716111657336</v>
      </c>
      <c r="AS1178" s="91" t="str">
        <f>IF(BD!AN1178="","",IF(BD!AN1178&lt;BD!AL1178,"ABAIXO DA META","DENTRO DA META"))</f>
        <v>DENTRO DA META</v>
      </c>
      <c r="AT1178" s="91" t="str">
        <f>IF(BD!AJ1178="","EM ANÁLISE",IF(BD!AP1178&gt;=BD!AN1178,"GO", "NO GO"))</f>
        <v>NO GO</v>
      </c>
      <c r="AU1178" s="97">
        <f>IF(AN1178="","",+BD!$AN1178-AJ1178)</f>
        <v>3.2621656050955448</v>
      </c>
      <c r="AV1178" s="98"/>
      <c r="AW1178" s="90">
        <f>BD!P1178*BD!AC1178</f>
        <v>8.08</v>
      </c>
      <c r="AX1178" s="90">
        <f>BD!V1178*BD!AC1178</f>
        <v>5.959</v>
      </c>
      <c r="AY1178" s="90">
        <f>IF(BD!AN1178="","",BD!AN1178*BD!AC1178)</f>
        <v>15.182165605095545</v>
      </c>
      <c r="AZ1178" s="75" t="s">
        <v>5272</v>
      </c>
      <c r="BA1178" s="75"/>
      <c r="BB1178" s="75"/>
      <c r="BC1178" s="75"/>
      <c r="BD1178" s="99" t="s">
        <v>5257</v>
      </c>
      <c r="BE1178" s="100" t="s">
        <v>4</v>
      </c>
      <c r="BF1178" s="100" t="s">
        <v>4</v>
      </c>
      <c r="BG1178" s="99" t="s">
        <v>5258</v>
      </c>
      <c r="BH1178" s="101"/>
      <c r="BI1178" s="101"/>
      <c r="BJ1178" s="101"/>
      <c r="BK1178" s="101"/>
      <c r="BL1178" s="101"/>
      <c r="BM1178" s="101"/>
      <c r="BN1178" s="101"/>
      <c r="BO1178" s="103"/>
      <c r="BP1178" s="99">
        <v>140.622</v>
      </c>
      <c r="BQ1178" s="99">
        <v>121</v>
      </c>
      <c r="BR1178" s="101"/>
      <c r="BS1178" s="99" t="s">
        <v>5260</v>
      </c>
      <c r="BT1178" s="99" t="s">
        <v>5261</v>
      </c>
      <c r="BU1178" s="99">
        <v>5102</v>
      </c>
      <c r="BV1178" s="99"/>
      <c r="BW1178" s="99"/>
      <c r="BX1178" s="99"/>
      <c r="BY1178" s="99"/>
      <c r="BZ1178" s="99"/>
      <c r="CA1178" s="99"/>
      <c r="CB1178" s="99"/>
      <c r="CC1178" s="99">
        <v>102</v>
      </c>
      <c r="CD1178" s="99">
        <v>8</v>
      </c>
      <c r="CE1178" s="99">
        <v>8</v>
      </c>
      <c r="CF1178" s="99"/>
      <c r="CG1178" s="37" t="e">
        <f>VLOOKUP(Table_1[[#This Row],[EAN]],'[1]Planilha1'!$E:$R,13,0)</f>
        <v>#N/A</v>
      </c>
      <c r="CI1178" s="188">
        <f>IF(Table_1[[#This Row],[STATUS MERCADO]]="GO",Table_1[[#This Row],[M. BRUTA TOTAL]],0)</f>
        <v>0</v>
      </c>
      <c r="CJ1178" s="188">
        <f>IF(Table_1[[#This Row],[STATUS MERCADO]]="GO",Table_1[[#This Row],[PV UNIT. REALIZADO]]*Table_1[[#This Row],[QUANTIDADE]],0)</f>
        <v>0</v>
      </c>
    </row>
    <row r="1179" ht="15" hidden="1">
      <c r="A1179" s="7"/>
      <c r="B1179" s="84" t="s">
        <v>79</v>
      </c>
      <c r="C1179" s="75">
        <v>221483</v>
      </c>
      <c r="D1179" s="75">
        <v>22500</v>
      </c>
      <c r="E1179" s="85">
        <v>7899916904778</v>
      </c>
      <c r="F1179" s="86" t="s">
        <v>1044</v>
      </c>
      <c r="G1179" s="75" t="s">
        <v>17</v>
      </c>
      <c r="H1179" s="75">
        <v>3910</v>
      </c>
      <c r="I1179" s="87" t="s">
        <v>296</v>
      </c>
      <c r="J1179" s="75" t="s">
        <v>1033</v>
      </c>
      <c r="K1179" s="88" t="s">
        <v>84</v>
      </c>
      <c r="L1179" s="88">
        <v>1</v>
      </c>
      <c r="M1179" s="88">
        <v>0</v>
      </c>
      <c r="N1179" s="75" t="s">
        <v>85</v>
      </c>
      <c r="O1179" s="105">
        <v>27152731000109</v>
      </c>
      <c r="P1179" s="89"/>
      <c r="Q1179" s="90">
        <f>(17/100+7.6/100+1.65/100)*P1179</f>
        <v>0</v>
      </c>
      <c r="R1179" s="90"/>
      <c r="S1179" s="90"/>
      <c r="T1179" s="90"/>
      <c r="U1179" s="90"/>
      <c r="V1179" s="90">
        <f>+P1179-Q1179+R1179+S1179+T1179+U1179</f>
        <v>0</v>
      </c>
      <c r="W1179" s="91">
        <f>(1.02/100)</f>
        <v>1.02E-2</v>
      </c>
      <c r="X1179" s="91">
        <v>4.8E-3</v>
      </c>
      <c r="Y1179" s="91">
        <v>0.17</v>
      </c>
      <c r="Z1179" s="91">
        <v>1.65E-2</v>
      </c>
      <c r="AA1179" s="91">
        <v>7.6E-2</v>
      </c>
      <c r="AB1179" s="91">
        <f>SUM(W1179:AA1179)</f>
        <v>0.2775</v>
      </c>
      <c r="AC1179" s="75">
        <v>1</v>
      </c>
      <c r="AD1179" s="92">
        <f>IF(AL1179="","",+AC1179*AL1179)</f>
      </c>
      <c r="AE1179" s="93">
        <f>IF(AL1179="","",+AL1179*AB1179)</f>
      </c>
      <c r="AF1179" s="92">
        <f>IF(AL1179="","",+AL1179-AE1179)</f>
      </c>
      <c r="AG1179" s="93">
        <f>+V1179</f>
        <v>0</v>
      </c>
      <c r="AH1179" s="92">
        <f>IF(AF1179="","",+AF1179-AG1179)</f>
      </c>
      <c r="AI1179" s="92">
        <f>IF(AH1179="","",+AH1179*AC1179)</f>
      </c>
      <c r="AJ1179" s="93"/>
      <c r="AK1179" s="94">
        <v>0.33</v>
      </c>
      <c r="AL1179" s="93">
        <f>IF(V1179=0,"",V1179/(1-AB1179-AK1179))</f>
      </c>
      <c r="AM1179" s="95">
        <v>0.33</v>
      </c>
      <c r="AN1179" s="93">
        <f>IF(V1179=0,"",V1179/(1-AB1179-AM1179))</f>
      </c>
      <c r="AO1179" s="96">
        <v>1.2</v>
      </c>
      <c r="AP1179" s="93">
        <f>IF(BD!AJ1179="","",BD!AJ1179*BD!AO1179)</f>
      </c>
      <c r="AQ1179" s="91">
        <f>BD!AM1179/BD!AK1179-1</f>
        <v>0</v>
      </c>
      <c r="AR1179" s="91">
        <f>IF(BD!AN1179="","",IF(BD!AJ1179="","",BD!AN1179/BD!AJ1179-1))</f>
      </c>
      <c r="AS1179" s="91">
        <f>IF(BD!AN1179="","",IF(BD!AN1179&lt;BD!AL1179,"ABAIXO DA META","DENTRO DA META"))</f>
      </c>
      <c r="AT1179" s="91" t="str">
        <f>IF(BD!AJ1179="","EM ANÁLISE",IF(BD!AP1179&gt;=BD!AN1179,"GO", "NO GO"))</f>
        <v>EM ANÁLISE</v>
      </c>
      <c r="AU1179" s="97">
        <f>IF(AN1179="","",+BD!$AN1179-AJ1179)</f>
      </c>
      <c r="AV1179" s="98"/>
      <c r="AW1179" s="90">
        <f>BD!P1179*BD!AC1179</f>
        <v>0</v>
      </c>
      <c r="AX1179" s="90">
        <f>BD!V1179*BD!AC1179</f>
        <v>0</v>
      </c>
      <c r="AY1179" s="90">
        <f>IF(BD!AN1179="","",BD!AN1179*BD!AC1179)</f>
      </c>
      <c r="AZ1179" s="75" t="s">
        <v>123</v>
      </c>
      <c r="BA1179" s="75"/>
      <c r="BB1179" s="75"/>
      <c r="BC1179" s="75"/>
      <c r="BD1179" s="104"/>
      <c r="BE1179" s="104"/>
      <c r="BF1179" s="101"/>
      <c r="BG1179" s="101"/>
      <c r="BH1179" s="101"/>
      <c r="BI1179" s="101"/>
      <c r="BJ1179" s="101"/>
      <c r="BK1179" s="101"/>
      <c r="BL1179" s="101"/>
      <c r="BM1179" s="101"/>
      <c r="BN1179" s="101"/>
      <c r="BO1179" s="103"/>
      <c r="BP1179" s="101"/>
      <c r="BQ1179" s="101"/>
      <c r="BR1179" s="101"/>
      <c r="BS1179" s="101"/>
      <c r="BT1179" s="101"/>
      <c r="BU1179" s="101"/>
      <c r="BV1179" s="101"/>
      <c r="BW1179" s="101"/>
      <c r="BX1179" s="101"/>
      <c r="BY1179" s="101"/>
      <c r="BZ1179" s="101"/>
      <c r="CA1179" s="101"/>
      <c r="CB1179" s="101"/>
      <c r="CC1179" s="101"/>
      <c r="CD1179" s="101"/>
      <c r="CE1179" s="101"/>
      <c r="CF1179" s="101"/>
      <c r="CG1179" s="37" t="e">
        <f>VLOOKUP(Table_1[[#This Row],[EAN]],'[1]Planilha1'!$E:$R,13,0)</f>
        <v>#N/A</v>
      </c>
      <c r="CI1179" s="188">
        <f>IF(Table_1[[#This Row],[STATUS MERCADO]]="GO",Table_1[[#This Row],[M. BRUTA TOTAL]],0)</f>
        <v>0</v>
      </c>
      <c r="CJ1179" s="188">
        <f>IF(Table_1[[#This Row],[STATUS MERCADO]]="GO",Table_1[[#This Row],[PV UNIT. REALIZADO]]*Table_1[[#This Row],[QUANTIDADE]],0)</f>
        <v>0</v>
      </c>
    </row>
    <row r="1180" ht="15" hidden="1">
      <c r="A1180" s="7"/>
      <c r="B1180" s="84" t="s">
        <v>79</v>
      </c>
      <c r="C1180" s="75">
        <v>221484</v>
      </c>
      <c r="D1180" s="75">
        <v>2503</v>
      </c>
      <c r="E1180" s="85">
        <v>7899916904853</v>
      </c>
      <c r="F1180" s="86" t="s">
        <v>1045</v>
      </c>
      <c r="G1180" s="75" t="s">
        <v>17</v>
      </c>
      <c r="H1180" s="75">
        <v>3910</v>
      </c>
      <c r="I1180" s="87" t="s">
        <v>296</v>
      </c>
      <c r="J1180" s="75" t="s">
        <v>1033</v>
      </c>
      <c r="K1180" s="88" t="s">
        <v>84</v>
      </c>
      <c r="L1180" s="88">
        <v>1</v>
      </c>
      <c r="M1180" s="88">
        <v>0</v>
      </c>
      <c r="N1180" s="75" t="s">
        <v>85</v>
      </c>
      <c r="O1180" s="105">
        <v>27152731000109</v>
      </c>
      <c r="P1180" s="89"/>
      <c r="Q1180" s="90">
        <f>(17/100+7.6/100+1.65/100)*P1180</f>
        <v>0</v>
      </c>
      <c r="R1180" s="90"/>
      <c r="S1180" s="90"/>
      <c r="T1180" s="90"/>
      <c r="U1180" s="90"/>
      <c r="V1180" s="90">
        <f>+P1180-Q1180+R1180+S1180+T1180+U1180</f>
        <v>0</v>
      </c>
      <c r="W1180" s="91">
        <f>(1.02/100)</f>
        <v>1.02E-2</v>
      </c>
      <c r="X1180" s="91">
        <v>4.8E-3</v>
      </c>
      <c r="Y1180" s="91">
        <v>0.17</v>
      </c>
      <c r="Z1180" s="91">
        <v>1.65E-2</v>
      </c>
      <c r="AA1180" s="91">
        <v>7.6E-2</v>
      </c>
      <c r="AB1180" s="91">
        <f>SUM(W1180:AA1180)</f>
        <v>0.2775</v>
      </c>
      <c r="AC1180" s="75">
        <v>1</v>
      </c>
      <c r="AD1180" s="92">
        <f>IF(AL1180="","",+AC1180*AL1180)</f>
      </c>
      <c r="AE1180" s="93">
        <f>IF(AL1180="","",+AL1180*AB1180)</f>
      </c>
      <c r="AF1180" s="92">
        <f>IF(AL1180="","",+AL1180-AE1180)</f>
      </c>
      <c r="AG1180" s="93">
        <f>+V1180</f>
        <v>0</v>
      </c>
      <c r="AH1180" s="92">
        <f>IF(AF1180="","",+AF1180-AG1180)</f>
      </c>
      <c r="AI1180" s="92">
        <f>IF(AH1180="","",+AH1180*AC1180)</f>
      </c>
      <c r="AJ1180" s="93"/>
      <c r="AK1180" s="94">
        <v>0.33</v>
      </c>
      <c r="AL1180" s="93">
        <f>IF(V1180=0,"",V1180/(1-AB1180-AK1180))</f>
      </c>
      <c r="AM1180" s="95">
        <v>0.33</v>
      </c>
      <c r="AN1180" s="93">
        <f>IF(V1180=0,"",V1180/(1-AB1180-AM1180))</f>
      </c>
      <c r="AO1180" s="96">
        <v>1.2</v>
      </c>
      <c r="AP1180" s="93">
        <f>IF(BD!AJ1180="","",BD!AJ1180*BD!AO1180)</f>
      </c>
      <c r="AQ1180" s="91">
        <f>BD!AM1180/BD!AK1180-1</f>
        <v>0</v>
      </c>
      <c r="AR1180" s="91">
        <f>IF(BD!AN1180="","",IF(BD!AJ1180="","",BD!AN1180/BD!AJ1180-1))</f>
      </c>
      <c r="AS1180" s="91">
        <f>IF(BD!AN1180="","",IF(BD!AN1180&lt;BD!AL1180,"ABAIXO DA META","DENTRO DA META"))</f>
      </c>
      <c r="AT1180" s="91" t="str">
        <f>IF(BD!AJ1180="","EM ANÁLISE",IF(BD!AP1180&gt;=BD!AN1180,"GO", "NO GO"))</f>
        <v>EM ANÁLISE</v>
      </c>
      <c r="AU1180" s="97">
        <f>IF(AN1180="","",+BD!$AN1180-AJ1180)</f>
      </c>
      <c r="AV1180" s="98"/>
      <c r="AW1180" s="90">
        <f>BD!P1180*BD!AC1180</f>
        <v>0</v>
      </c>
      <c r="AX1180" s="90">
        <f>BD!V1180*BD!AC1180</f>
        <v>0</v>
      </c>
      <c r="AY1180" s="90">
        <f>IF(BD!AN1180="","",BD!AN1180*BD!AC1180)</f>
      </c>
      <c r="AZ1180" s="75" t="s">
        <v>123</v>
      </c>
      <c r="BA1180" s="75"/>
      <c r="BB1180" s="75"/>
      <c r="BC1180" s="75"/>
      <c r="BD1180" s="104"/>
      <c r="BE1180" s="104"/>
      <c r="BF1180" s="101"/>
      <c r="BG1180" s="101"/>
      <c r="BH1180" s="101"/>
      <c r="BI1180" s="101"/>
      <c r="BJ1180" s="101"/>
      <c r="BK1180" s="101"/>
      <c r="BL1180" s="101"/>
      <c r="BM1180" s="101"/>
      <c r="BN1180" s="101"/>
      <c r="BO1180" s="103"/>
      <c r="BP1180" s="101"/>
      <c r="BQ1180" s="101"/>
      <c r="BR1180" s="101"/>
      <c r="BS1180" s="101"/>
      <c r="BT1180" s="101"/>
      <c r="BU1180" s="101"/>
      <c r="BV1180" s="101"/>
      <c r="BW1180" s="101"/>
      <c r="BX1180" s="101"/>
      <c r="BY1180" s="101"/>
      <c r="BZ1180" s="101"/>
      <c r="CA1180" s="101"/>
      <c r="CB1180" s="101"/>
      <c r="CC1180" s="101"/>
      <c r="CD1180" s="101"/>
      <c r="CE1180" s="101"/>
      <c r="CF1180" s="101"/>
      <c r="CG1180" s="37" t="e">
        <f>VLOOKUP(Table_1[[#This Row],[EAN]],'[1]Planilha1'!$E:$R,13,0)</f>
        <v>#N/A</v>
      </c>
      <c r="CI1180" s="188">
        <f>IF(Table_1[[#This Row],[STATUS MERCADO]]="GO",Table_1[[#This Row],[M. BRUTA TOTAL]],0)</f>
        <v>0</v>
      </c>
      <c r="CJ1180" s="188">
        <f>IF(Table_1[[#This Row],[STATUS MERCADO]]="GO",Table_1[[#This Row],[PV UNIT. REALIZADO]]*Table_1[[#This Row],[QUANTIDADE]],0)</f>
        <v>0</v>
      </c>
    </row>
    <row r="1181" ht="15" hidden="1">
      <c r="A1181" s="7"/>
      <c r="B1181" s="84" t="s">
        <v>79</v>
      </c>
      <c r="C1181" s="85">
        <v>221485</v>
      </c>
      <c r="D1181" s="85">
        <v>3102</v>
      </c>
      <c r="E1181" s="85">
        <v>7899916906000</v>
      </c>
      <c r="F1181" s="86" t="s">
        <v>1046</v>
      </c>
      <c r="G1181" s="75" t="s">
        <v>17</v>
      </c>
      <c r="H1181" s="75">
        <v>3910</v>
      </c>
      <c r="I1181" s="87" t="s">
        <v>296</v>
      </c>
      <c r="J1181" s="75" t="s">
        <v>1033</v>
      </c>
      <c r="K1181" s="88" t="s">
        <v>84</v>
      </c>
      <c r="L1181" s="88">
        <v>1</v>
      </c>
      <c r="M1181" s="88">
        <v>0</v>
      </c>
      <c r="N1181" s="75" t="s">
        <v>85</v>
      </c>
      <c r="O1181" s="75" t="s">
        <v>437</v>
      </c>
      <c r="P1181" s="89">
        <v>2.33</v>
      </c>
      <c r="Q1181" s="90">
        <f>(17/100+7.6/100+1.65/100)*P1181</f>
        <v>0.6116250000000001</v>
      </c>
      <c r="R1181" s="90"/>
      <c r="S1181" s="90"/>
      <c r="T1181" s="90"/>
      <c r="U1181" s="90"/>
      <c r="V1181" s="90">
        <f>+P1181-Q1181+R1181+S1181+T1181+U1181</f>
        <v>1.718375</v>
      </c>
      <c r="W1181" s="91">
        <f>(1.02/100)</f>
        <v>1.02E-2</v>
      </c>
      <c r="X1181" s="91">
        <v>4.8E-3</v>
      </c>
      <c r="Y1181" s="91">
        <v>0.17</v>
      </c>
      <c r="Z1181" s="91">
        <v>1.65E-2</v>
      </c>
      <c r="AA1181" s="91">
        <v>7.6E-2</v>
      </c>
      <c r="AB1181" s="91">
        <f>SUM(W1181:AA1181)</f>
        <v>0.2775</v>
      </c>
      <c r="AC1181" s="75">
        <v>1</v>
      </c>
      <c r="AD1181" s="92">
        <f>IF(AL1181="","",+AC1181*AL1181)</f>
        <v>4.378025477707007</v>
      </c>
      <c r="AE1181" s="93">
        <f>IF(AL1181="","",+AL1181*AB1181)</f>
        <v>1.2149020700636946</v>
      </c>
      <c r="AF1181" s="92">
        <f>IF(AL1181="","",+AL1181-AE1181)</f>
        <v>3.1631234076433126</v>
      </c>
      <c r="AG1181" s="93">
        <f>+V1181</f>
        <v>1.718375</v>
      </c>
      <c r="AH1181" s="92">
        <f>IF(AF1181="","",+AF1181-AG1181)</f>
        <v>1.4447484076433126</v>
      </c>
      <c r="AI1181" s="92">
        <f>IF(AH1181="","",+AH1181*AC1181)</f>
        <v>1.4447484076433126</v>
      </c>
      <c r="AJ1181" s="93">
        <v>3.09</v>
      </c>
      <c r="AK1181" s="94">
        <v>0.33</v>
      </c>
      <c r="AL1181" s="93">
        <f>IF(V1181=0,"",V1181/(1-AB1181-AK1181))</f>
        <v>4.378025477707007</v>
      </c>
      <c r="AM1181" s="95">
        <v>0.33</v>
      </c>
      <c r="AN1181" s="93">
        <f>IF(V1181=0,"",V1181/(1-AB1181-AM1181))</f>
        <v>4.378025477707007</v>
      </c>
      <c r="AO1181" s="96">
        <v>1.2</v>
      </c>
      <c r="AP1181" s="93">
        <f>IF(BD!AJ1181="","",BD!AJ1181*BD!AO1181)</f>
        <v>3.7079999999999997</v>
      </c>
      <c r="AQ1181" s="91">
        <f>BD!AM1181/BD!AK1181-1</f>
        <v>0</v>
      </c>
      <c r="AR1181" s="91">
        <f>IF(BD!AN1181="","",IF(BD!AJ1181="","",BD!AN1181/BD!AJ1181-1))</f>
        <v>0.416836724177025</v>
      </c>
      <c r="AS1181" s="91" t="str">
        <f>IF(BD!AN1181="","",IF(BD!AN1181&lt;BD!AL1181,"ABAIXO DA META","DENTRO DA META"))</f>
        <v>DENTRO DA META</v>
      </c>
      <c r="AT1181" s="91" t="str">
        <f>IF(BD!AJ1181="","EM ANÁLISE",IF(BD!AP1181&gt;=BD!AN1181,"GO", "NO GO"))</f>
        <v>NO GO</v>
      </c>
      <c r="AU1181" s="97">
        <f>IF(AN1181="","",+BD!$AN1181-AJ1181)</f>
        <v>1.2880254777070075</v>
      </c>
      <c r="AV1181" s="98"/>
      <c r="AW1181" s="90">
        <f>BD!P1181*BD!AC1181</f>
        <v>2.33</v>
      </c>
      <c r="AX1181" s="90">
        <f>BD!V1181*BD!AC1181</f>
        <v>1.718375</v>
      </c>
      <c r="AY1181" s="90">
        <f>IF(BD!AN1181="","",BD!AN1181*BD!AC1181)</f>
        <v>4.378025477707007</v>
      </c>
      <c r="AZ1181" s="75" t="s">
        <v>5272</v>
      </c>
      <c r="BA1181" s="75"/>
      <c r="BB1181" s="75"/>
      <c r="BC1181" s="75"/>
      <c r="BD1181" s="99" t="s">
        <v>5257</v>
      </c>
      <c r="BE1181" s="100" t="s">
        <v>4</v>
      </c>
      <c r="BF1181" s="100" t="s">
        <v>4</v>
      </c>
      <c r="BG1181" s="99" t="s">
        <v>5258</v>
      </c>
      <c r="BH1181" s="101"/>
      <c r="BI1181" s="101"/>
      <c r="BJ1181" s="101"/>
      <c r="BK1181" s="101"/>
      <c r="BL1181" s="101"/>
      <c r="BM1181" s="101"/>
      <c r="BN1181" s="101"/>
      <c r="BO1181" s="103"/>
      <c r="BP1181" s="99">
        <v>140.622</v>
      </c>
      <c r="BQ1181" s="99">
        <v>121</v>
      </c>
      <c r="BR1181" s="101"/>
      <c r="BS1181" s="99" t="s">
        <v>5260</v>
      </c>
      <c r="BT1181" s="99" t="s">
        <v>5261</v>
      </c>
      <c r="BU1181" s="99">
        <v>5102</v>
      </c>
      <c r="BV1181" s="99"/>
      <c r="BW1181" s="99"/>
      <c r="BX1181" s="99"/>
      <c r="BY1181" s="99"/>
      <c r="BZ1181" s="99"/>
      <c r="CA1181" s="99"/>
      <c r="CB1181" s="99"/>
      <c r="CC1181" s="99">
        <v>102</v>
      </c>
      <c r="CD1181" s="99">
        <v>8</v>
      </c>
      <c r="CE1181" s="99">
        <v>8</v>
      </c>
      <c r="CF1181" s="99"/>
      <c r="CG1181" s="37" t="e">
        <f>VLOOKUP(Table_1[[#This Row],[EAN]],'[1]Planilha1'!$E:$R,13,0)</f>
        <v>#N/A</v>
      </c>
      <c r="CI1181" s="188">
        <f>IF(Table_1[[#This Row],[STATUS MERCADO]]="GO",Table_1[[#This Row],[M. BRUTA TOTAL]],0)</f>
        <v>0</v>
      </c>
      <c r="CJ1181" s="188">
        <f>IF(Table_1[[#This Row],[STATUS MERCADO]]="GO",Table_1[[#This Row],[PV UNIT. REALIZADO]]*Table_1[[#This Row],[QUANTIDADE]],0)</f>
        <v>0</v>
      </c>
    </row>
    <row r="1182" ht="15" hidden="1">
      <c r="A1182" s="7"/>
      <c r="B1182" s="84" t="s">
        <v>79</v>
      </c>
      <c r="C1182" s="75">
        <v>221486</v>
      </c>
      <c r="D1182" s="75">
        <v>3103</v>
      </c>
      <c r="E1182" s="85">
        <v>7899916906017</v>
      </c>
      <c r="F1182" s="86" t="s">
        <v>1047</v>
      </c>
      <c r="G1182" s="75" t="s">
        <v>17</v>
      </c>
      <c r="H1182" s="75">
        <v>3910</v>
      </c>
      <c r="I1182" s="87" t="s">
        <v>296</v>
      </c>
      <c r="J1182" s="75" t="s">
        <v>1033</v>
      </c>
      <c r="K1182" s="88" t="s">
        <v>84</v>
      </c>
      <c r="L1182" s="88">
        <v>1</v>
      </c>
      <c r="M1182" s="88">
        <v>0</v>
      </c>
      <c r="N1182" s="75" t="s">
        <v>85</v>
      </c>
      <c r="O1182" s="105">
        <v>27152731000109</v>
      </c>
      <c r="P1182" s="89"/>
      <c r="Q1182" s="90">
        <f>(17/100+7.6/100+1.65/100)*P1182</f>
        <v>0</v>
      </c>
      <c r="R1182" s="90"/>
      <c r="S1182" s="90"/>
      <c r="T1182" s="90"/>
      <c r="U1182" s="90"/>
      <c r="V1182" s="90">
        <f>+P1182-Q1182+R1182+S1182+T1182+U1182</f>
        <v>0</v>
      </c>
      <c r="W1182" s="91">
        <f>(1.02/100)</f>
        <v>1.02E-2</v>
      </c>
      <c r="X1182" s="91">
        <v>4.8E-3</v>
      </c>
      <c r="Y1182" s="91">
        <v>0.17</v>
      </c>
      <c r="Z1182" s="91">
        <v>1.65E-2</v>
      </c>
      <c r="AA1182" s="91">
        <v>7.6E-2</v>
      </c>
      <c r="AB1182" s="91">
        <f>SUM(W1182:AA1182)</f>
        <v>0.2775</v>
      </c>
      <c r="AC1182" s="75">
        <v>1</v>
      </c>
      <c r="AD1182" s="92">
        <f>IF(AL1182="","",+AC1182*AL1182)</f>
      </c>
      <c r="AE1182" s="93">
        <f>IF(AL1182="","",+AL1182*AB1182)</f>
      </c>
      <c r="AF1182" s="92">
        <f>IF(AL1182="","",+AL1182-AE1182)</f>
      </c>
      <c r="AG1182" s="93">
        <f>+V1182</f>
        <v>0</v>
      </c>
      <c r="AH1182" s="92">
        <f>IF(AF1182="","",+AF1182-AG1182)</f>
      </c>
      <c r="AI1182" s="92">
        <f>IF(AH1182="","",+AH1182*AC1182)</f>
      </c>
      <c r="AJ1182" s="93"/>
      <c r="AK1182" s="94">
        <v>0.33</v>
      </c>
      <c r="AL1182" s="93">
        <f>IF(V1182=0,"",V1182/(1-AB1182-AK1182))</f>
      </c>
      <c r="AM1182" s="95">
        <v>0.33</v>
      </c>
      <c r="AN1182" s="93">
        <f>IF(V1182=0,"",V1182/(1-AB1182-AM1182))</f>
      </c>
      <c r="AO1182" s="96">
        <v>1.2</v>
      </c>
      <c r="AP1182" s="93">
        <f>IF(BD!AJ1182="","",BD!AJ1182*BD!AO1182)</f>
      </c>
      <c r="AQ1182" s="91">
        <f>BD!AM1182/BD!AK1182-1</f>
        <v>0</v>
      </c>
      <c r="AR1182" s="91">
        <f>IF(BD!AN1182="","",IF(BD!AJ1182="","",BD!AN1182/BD!AJ1182-1))</f>
      </c>
      <c r="AS1182" s="91">
        <f>IF(BD!AN1182="","",IF(BD!AN1182&lt;BD!AL1182,"ABAIXO DA META","DENTRO DA META"))</f>
      </c>
      <c r="AT1182" s="91" t="str">
        <f>IF(BD!AJ1182="","EM ANÁLISE",IF(BD!AP1182&gt;=BD!AN1182,"GO", "NO GO"))</f>
        <v>EM ANÁLISE</v>
      </c>
      <c r="AU1182" s="97">
        <f>IF(AN1182="","",+BD!$AN1182-AJ1182)</f>
      </c>
      <c r="AV1182" s="98"/>
      <c r="AW1182" s="90">
        <f>BD!P1182*BD!AC1182</f>
        <v>0</v>
      </c>
      <c r="AX1182" s="90">
        <f>BD!V1182*BD!AC1182</f>
        <v>0</v>
      </c>
      <c r="AY1182" s="90">
        <f>IF(BD!AN1182="","",BD!AN1182*BD!AC1182)</f>
      </c>
      <c r="AZ1182" s="75" t="s">
        <v>123</v>
      </c>
      <c r="BA1182" s="75"/>
      <c r="BB1182" s="75"/>
      <c r="BC1182" s="75"/>
      <c r="BD1182" s="104"/>
      <c r="BE1182" s="104"/>
      <c r="BF1182" s="101"/>
      <c r="BG1182" s="101"/>
      <c r="BH1182" s="101"/>
      <c r="BI1182" s="101"/>
      <c r="BJ1182" s="101"/>
      <c r="BK1182" s="101"/>
      <c r="BL1182" s="101"/>
      <c r="BM1182" s="101"/>
      <c r="BN1182" s="101"/>
      <c r="BO1182" s="103"/>
      <c r="BP1182" s="101"/>
      <c r="BQ1182" s="101"/>
      <c r="BR1182" s="101"/>
      <c r="BS1182" s="101"/>
      <c r="BT1182" s="101"/>
      <c r="BU1182" s="101"/>
      <c r="BV1182" s="101"/>
      <c r="BW1182" s="101"/>
      <c r="BX1182" s="101"/>
      <c r="BY1182" s="101"/>
      <c r="BZ1182" s="101"/>
      <c r="CA1182" s="101"/>
      <c r="CB1182" s="101"/>
      <c r="CC1182" s="101"/>
      <c r="CD1182" s="101"/>
      <c r="CE1182" s="101"/>
      <c r="CF1182" s="101"/>
      <c r="CG1182" s="37" t="e">
        <f>VLOOKUP(Table_1[[#This Row],[EAN]],'[1]Planilha1'!$E:$R,13,0)</f>
        <v>#N/A</v>
      </c>
      <c r="CI1182" s="188">
        <f>IF(Table_1[[#This Row],[STATUS MERCADO]]="GO",Table_1[[#This Row],[M. BRUTA TOTAL]],0)</f>
        <v>0</v>
      </c>
      <c r="CJ1182" s="188">
        <f>IF(Table_1[[#This Row],[STATUS MERCADO]]="GO",Table_1[[#This Row],[PV UNIT. REALIZADO]]*Table_1[[#This Row],[QUANTIDADE]],0)</f>
        <v>0</v>
      </c>
    </row>
    <row r="1183" ht="15" hidden="1">
      <c r="A1183" s="7"/>
      <c r="B1183" s="84" t="s">
        <v>79</v>
      </c>
      <c r="C1183" s="85">
        <v>221487</v>
      </c>
      <c r="D1183" s="85">
        <v>1620</v>
      </c>
      <c r="E1183" s="85">
        <v>7898553442957</v>
      </c>
      <c r="F1183" s="86" t="s">
        <v>1048</v>
      </c>
      <c r="G1183" s="75" t="s">
        <v>17</v>
      </c>
      <c r="H1183" s="75">
        <v>3910</v>
      </c>
      <c r="I1183" s="87" t="s">
        <v>296</v>
      </c>
      <c r="J1183" s="75" t="s">
        <v>1049</v>
      </c>
      <c r="K1183" s="88" t="s">
        <v>84</v>
      </c>
      <c r="L1183" s="88">
        <v>1</v>
      </c>
      <c r="M1183" s="88">
        <v>0</v>
      </c>
      <c r="N1183" s="75" t="s">
        <v>85</v>
      </c>
      <c r="O1183" s="75" t="s">
        <v>437</v>
      </c>
      <c r="P1183" s="89">
        <v>9.63</v>
      </c>
      <c r="Q1183" s="90">
        <f>(17/100+7.6/100+1.65/100)*P1183</f>
        <v>2.5278750000000003</v>
      </c>
      <c r="R1183" s="90"/>
      <c r="S1183" s="90"/>
      <c r="T1183" s="90"/>
      <c r="U1183" s="90"/>
      <c r="V1183" s="90">
        <f>+P1183-Q1183+R1183+S1183+T1183+U1183</f>
        <v>7.102125000000001</v>
      </c>
      <c r="W1183" s="91">
        <f>(1.02/100)</f>
        <v>1.02E-2</v>
      </c>
      <c r="X1183" s="91">
        <v>4.8E-3</v>
      </c>
      <c r="Y1183" s="91">
        <v>0.17</v>
      </c>
      <c r="Z1183" s="91">
        <v>1.65E-2</v>
      </c>
      <c r="AA1183" s="91">
        <v>7.6E-2</v>
      </c>
      <c r="AB1183" s="91">
        <f>SUM(W1183:AA1183)</f>
        <v>0.2775</v>
      </c>
      <c r="AC1183" s="75">
        <v>1</v>
      </c>
      <c r="AD1183" s="92">
        <f>IF(AL1183="","",+AC1183*AL1183)</f>
        <v>18.094585987261155</v>
      </c>
      <c r="AE1183" s="93">
        <f>IF(AL1183="","",+AL1183*AB1183)</f>
        <v>5.021247611464971</v>
      </c>
      <c r="AF1183" s="92">
        <f>IF(AL1183="","",+AL1183-AE1183)</f>
        <v>13.073338375796183</v>
      </c>
      <c r="AG1183" s="93">
        <f>+V1183</f>
        <v>7.102125000000001</v>
      </c>
      <c r="AH1183" s="92">
        <f>IF(AF1183="","",+AF1183-AG1183)</f>
        <v>5.971213375796182</v>
      </c>
      <c r="AI1183" s="92">
        <f>IF(AH1183="","",+AH1183*AC1183)</f>
        <v>5.971213375796182</v>
      </c>
      <c r="AJ1183" s="93">
        <v>13.38</v>
      </c>
      <c r="AK1183" s="94">
        <v>0.33</v>
      </c>
      <c r="AL1183" s="93">
        <f>IF(V1183=0,"",V1183/(1-AB1183-AK1183))</f>
        <v>18.094585987261155</v>
      </c>
      <c r="AM1183" s="95">
        <v>0.33</v>
      </c>
      <c r="AN1183" s="93">
        <f>IF(V1183=0,"",V1183/(1-AB1183-AM1183))</f>
        <v>18.094585987261155</v>
      </c>
      <c r="AO1183" s="96">
        <v>1.2</v>
      </c>
      <c r="AP1183" s="93">
        <f>IF(BD!AJ1183="","",BD!AJ1183*BD!AO1183)</f>
        <v>16.056</v>
      </c>
      <c r="AQ1183" s="91">
        <f>BD!AM1183/BD!AK1183-1</f>
        <v>0</v>
      </c>
      <c r="AR1183" s="91">
        <f>IF(BD!AN1183="","",IF(BD!AJ1183="","",BD!AN1183/BD!AJ1183-1))</f>
        <v>0.3523606866413418</v>
      </c>
      <c r="AS1183" s="91" t="str">
        <f>IF(BD!AN1183="","",IF(BD!AN1183&lt;BD!AL1183,"ABAIXO DA META","DENTRO DA META"))</f>
        <v>DENTRO DA META</v>
      </c>
      <c r="AT1183" s="91" t="str">
        <f>IF(BD!AJ1183="","EM ANÁLISE",IF(BD!AP1183&gt;=BD!AN1183,"GO", "NO GO"))</f>
        <v>NO GO</v>
      </c>
      <c r="AU1183" s="97">
        <f>IF(AN1183="","",+BD!$AN1183-AJ1183)</f>
        <v>4.714585987261154</v>
      </c>
      <c r="AV1183" s="98"/>
      <c r="AW1183" s="90">
        <f>BD!P1183*BD!AC1183</f>
        <v>9.63</v>
      </c>
      <c r="AX1183" s="90">
        <f>BD!V1183*BD!AC1183</f>
        <v>7.102125000000001</v>
      </c>
      <c r="AY1183" s="90">
        <f>IF(BD!AN1183="","",BD!AN1183*BD!AC1183)</f>
        <v>18.094585987261155</v>
      </c>
      <c r="AZ1183" s="75" t="s">
        <v>5272</v>
      </c>
      <c r="BA1183" s="75"/>
      <c r="BB1183" s="75"/>
      <c r="BC1183" s="75"/>
      <c r="BD1183" s="99" t="s">
        <v>5257</v>
      </c>
      <c r="BE1183" s="100" t="s">
        <v>4</v>
      </c>
      <c r="BF1183" s="100" t="s">
        <v>4</v>
      </c>
      <c r="BG1183" s="99" t="s">
        <v>5258</v>
      </c>
      <c r="BH1183" s="101"/>
      <c r="BI1183" s="101"/>
      <c r="BJ1183" s="101"/>
      <c r="BK1183" s="101"/>
      <c r="BL1183" s="101"/>
      <c r="BM1183" s="101"/>
      <c r="BN1183" s="101"/>
      <c r="BO1183" s="103"/>
      <c r="BP1183" s="99">
        <v>140.622</v>
      </c>
      <c r="BQ1183" s="99">
        <v>121</v>
      </c>
      <c r="BR1183" s="101"/>
      <c r="BS1183" s="99" t="s">
        <v>5260</v>
      </c>
      <c r="BT1183" s="99" t="s">
        <v>5261</v>
      </c>
      <c r="BU1183" s="99">
        <v>5102</v>
      </c>
      <c r="BV1183" s="99"/>
      <c r="BW1183" s="99"/>
      <c r="BX1183" s="99"/>
      <c r="BY1183" s="99"/>
      <c r="BZ1183" s="99"/>
      <c r="CA1183" s="99"/>
      <c r="CB1183" s="99"/>
      <c r="CC1183" s="99">
        <v>102</v>
      </c>
      <c r="CD1183" s="99">
        <v>8</v>
      </c>
      <c r="CE1183" s="99">
        <v>8</v>
      </c>
      <c r="CF1183" s="99"/>
      <c r="CG1183" s="37" t="e">
        <f>VLOOKUP(Table_1[[#This Row],[EAN]],'[1]Planilha1'!$E:$R,13,0)</f>
        <v>#N/A</v>
      </c>
      <c r="CI1183" s="188">
        <f>IF(Table_1[[#This Row],[STATUS MERCADO]]="GO",Table_1[[#This Row],[M. BRUTA TOTAL]],0)</f>
        <v>0</v>
      </c>
      <c r="CJ1183" s="188">
        <f>IF(Table_1[[#This Row],[STATUS MERCADO]]="GO",Table_1[[#This Row],[PV UNIT. REALIZADO]]*Table_1[[#This Row],[QUANTIDADE]],0)</f>
        <v>0</v>
      </c>
    </row>
    <row r="1184" ht="15" hidden="1">
      <c r="A1184" s="7"/>
      <c r="B1184" s="84" t="s">
        <v>79</v>
      </c>
      <c r="C1184" s="85">
        <v>221488</v>
      </c>
      <c r="D1184" s="85">
        <v>1619</v>
      </c>
      <c r="E1184" s="85">
        <v>7898553442940</v>
      </c>
      <c r="F1184" s="86" t="s">
        <v>1050</v>
      </c>
      <c r="G1184" s="75" t="s">
        <v>17</v>
      </c>
      <c r="H1184" s="75">
        <v>3910</v>
      </c>
      <c r="I1184" s="87" t="s">
        <v>296</v>
      </c>
      <c r="J1184" s="75" t="s">
        <v>1051</v>
      </c>
      <c r="K1184" s="88" t="s">
        <v>84</v>
      </c>
      <c r="L1184" s="88">
        <v>1</v>
      </c>
      <c r="M1184" s="88">
        <v>0</v>
      </c>
      <c r="N1184" s="75" t="s">
        <v>85</v>
      </c>
      <c r="O1184" s="75" t="s">
        <v>437</v>
      </c>
      <c r="P1184" s="89">
        <v>9.63</v>
      </c>
      <c r="Q1184" s="90">
        <f>(17/100+7.6/100+1.65/100)*P1184</f>
        <v>2.5278750000000003</v>
      </c>
      <c r="R1184" s="90"/>
      <c r="S1184" s="90"/>
      <c r="T1184" s="90"/>
      <c r="U1184" s="90"/>
      <c r="V1184" s="90">
        <f>+P1184-Q1184+R1184+S1184+T1184+U1184</f>
        <v>7.102125000000001</v>
      </c>
      <c r="W1184" s="91">
        <f>(1.02/100)</f>
        <v>1.02E-2</v>
      </c>
      <c r="X1184" s="91">
        <v>4.8E-3</v>
      </c>
      <c r="Y1184" s="91">
        <v>0.17</v>
      </c>
      <c r="Z1184" s="91">
        <v>1.65E-2</v>
      </c>
      <c r="AA1184" s="91">
        <v>7.6E-2</v>
      </c>
      <c r="AB1184" s="91">
        <f>SUM(W1184:AA1184)</f>
        <v>0.2775</v>
      </c>
      <c r="AC1184" s="75">
        <v>1</v>
      </c>
      <c r="AD1184" s="92">
        <f>IF(AL1184="","",+AC1184*AL1184)</f>
        <v>18.094585987261155</v>
      </c>
      <c r="AE1184" s="93">
        <f>IF(AL1184="","",+AL1184*AB1184)</f>
        <v>5.021247611464971</v>
      </c>
      <c r="AF1184" s="92">
        <f>IF(AL1184="","",+AL1184-AE1184)</f>
        <v>13.073338375796183</v>
      </c>
      <c r="AG1184" s="93">
        <f>+V1184</f>
        <v>7.102125000000001</v>
      </c>
      <c r="AH1184" s="92">
        <f>IF(AF1184="","",+AF1184-AG1184)</f>
        <v>5.971213375796182</v>
      </c>
      <c r="AI1184" s="92">
        <f>IF(AH1184="","",+AH1184*AC1184)</f>
        <v>5.971213375796182</v>
      </c>
      <c r="AJ1184" s="93">
        <v>13.38</v>
      </c>
      <c r="AK1184" s="94">
        <v>0.33</v>
      </c>
      <c r="AL1184" s="93">
        <f>IF(V1184=0,"",V1184/(1-AB1184-AK1184))</f>
        <v>18.094585987261155</v>
      </c>
      <c r="AM1184" s="95">
        <v>0.33</v>
      </c>
      <c r="AN1184" s="93">
        <f>IF(V1184=0,"",V1184/(1-AB1184-AM1184))</f>
        <v>18.094585987261155</v>
      </c>
      <c r="AO1184" s="96">
        <v>1.2</v>
      </c>
      <c r="AP1184" s="93">
        <f>IF(BD!AJ1184="","",BD!AJ1184*BD!AO1184)</f>
        <v>16.056</v>
      </c>
      <c r="AQ1184" s="91">
        <f>BD!AM1184/BD!AK1184-1</f>
        <v>0</v>
      </c>
      <c r="AR1184" s="91">
        <f>IF(BD!AN1184="","",IF(BD!AJ1184="","",BD!AN1184/BD!AJ1184-1))</f>
        <v>0.3523606866413418</v>
      </c>
      <c r="AS1184" s="91" t="str">
        <f>IF(BD!AN1184="","",IF(BD!AN1184&lt;BD!AL1184,"ABAIXO DA META","DENTRO DA META"))</f>
        <v>DENTRO DA META</v>
      </c>
      <c r="AT1184" s="91" t="str">
        <f>IF(BD!AJ1184="","EM ANÁLISE",IF(BD!AP1184&gt;=BD!AN1184,"GO", "NO GO"))</f>
        <v>NO GO</v>
      </c>
      <c r="AU1184" s="97">
        <f>IF(AN1184="","",+BD!$AN1184-AJ1184)</f>
        <v>4.714585987261154</v>
      </c>
      <c r="AV1184" s="98"/>
      <c r="AW1184" s="90">
        <f>BD!P1184*BD!AC1184</f>
        <v>9.63</v>
      </c>
      <c r="AX1184" s="90">
        <f>BD!V1184*BD!AC1184</f>
        <v>7.102125000000001</v>
      </c>
      <c r="AY1184" s="90">
        <f>IF(BD!AN1184="","",BD!AN1184*BD!AC1184)</f>
        <v>18.094585987261155</v>
      </c>
      <c r="AZ1184" s="75" t="s">
        <v>5272</v>
      </c>
      <c r="BA1184" s="75"/>
      <c r="BB1184" s="75"/>
      <c r="BC1184" s="75"/>
      <c r="BD1184" s="99" t="s">
        <v>5257</v>
      </c>
      <c r="BE1184" s="100" t="s">
        <v>4</v>
      </c>
      <c r="BF1184" s="100" t="s">
        <v>4</v>
      </c>
      <c r="BG1184" s="99" t="s">
        <v>5258</v>
      </c>
      <c r="BH1184" s="101"/>
      <c r="BI1184" s="101"/>
      <c r="BJ1184" s="101"/>
      <c r="BK1184" s="101"/>
      <c r="BL1184" s="101"/>
      <c r="BM1184" s="101"/>
      <c r="BN1184" s="101"/>
      <c r="BO1184" s="103"/>
      <c r="BP1184" s="99">
        <v>140.622</v>
      </c>
      <c r="BQ1184" s="99">
        <v>121</v>
      </c>
      <c r="BR1184" s="101"/>
      <c r="BS1184" s="99" t="s">
        <v>5260</v>
      </c>
      <c r="BT1184" s="99" t="s">
        <v>5261</v>
      </c>
      <c r="BU1184" s="99">
        <v>5102</v>
      </c>
      <c r="BV1184" s="99"/>
      <c r="BW1184" s="99"/>
      <c r="BX1184" s="99"/>
      <c r="BY1184" s="99"/>
      <c r="BZ1184" s="99"/>
      <c r="CA1184" s="99"/>
      <c r="CB1184" s="99"/>
      <c r="CC1184" s="99">
        <v>102</v>
      </c>
      <c r="CD1184" s="99">
        <v>8</v>
      </c>
      <c r="CE1184" s="99">
        <v>8</v>
      </c>
      <c r="CF1184" s="99"/>
      <c r="CG1184" s="37" t="e">
        <f>VLOOKUP(Table_1[[#This Row],[EAN]],'[1]Planilha1'!$E:$R,13,0)</f>
        <v>#N/A</v>
      </c>
      <c r="CI1184" s="188">
        <f>IF(Table_1[[#This Row],[STATUS MERCADO]]="GO",Table_1[[#This Row],[M. BRUTA TOTAL]],0)</f>
        <v>0</v>
      </c>
      <c r="CJ1184" s="188">
        <f>IF(Table_1[[#This Row],[STATUS MERCADO]]="GO",Table_1[[#This Row],[PV UNIT. REALIZADO]]*Table_1[[#This Row],[QUANTIDADE]],0)</f>
        <v>0</v>
      </c>
    </row>
    <row r="1185" ht="15" hidden="1">
      <c r="A1185" s="7"/>
      <c r="B1185" s="84" t="s">
        <v>79</v>
      </c>
      <c r="C1185" s="75">
        <v>221489</v>
      </c>
      <c r="D1185" s="75">
        <v>22496</v>
      </c>
      <c r="E1185" s="85">
        <v>7899916904815</v>
      </c>
      <c r="F1185" s="86" t="s">
        <v>1052</v>
      </c>
      <c r="G1185" s="75" t="s">
        <v>17</v>
      </c>
      <c r="H1185" s="75">
        <v>3910</v>
      </c>
      <c r="I1185" s="87" t="s">
        <v>296</v>
      </c>
      <c r="J1185" s="75" t="s">
        <v>1051</v>
      </c>
      <c r="K1185" s="88" t="s">
        <v>84</v>
      </c>
      <c r="L1185" s="88">
        <v>1</v>
      </c>
      <c r="M1185" s="88">
        <v>0</v>
      </c>
      <c r="N1185" s="75" t="s">
        <v>85</v>
      </c>
      <c r="O1185" s="105">
        <v>27152731000109</v>
      </c>
      <c r="P1185" s="89"/>
      <c r="Q1185" s="90">
        <f>(17/100+7.6/100+1.65/100)*P1185</f>
        <v>0</v>
      </c>
      <c r="R1185" s="90"/>
      <c r="S1185" s="90"/>
      <c r="T1185" s="90"/>
      <c r="U1185" s="90"/>
      <c r="V1185" s="90">
        <f>+P1185-Q1185+R1185+S1185+T1185+U1185</f>
        <v>0</v>
      </c>
      <c r="W1185" s="91">
        <f>(1.02/100)</f>
        <v>1.02E-2</v>
      </c>
      <c r="X1185" s="91">
        <v>4.8E-3</v>
      </c>
      <c r="Y1185" s="91">
        <v>0.17</v>
      </c>
      <c r="Z1185" s="91">
        <v>1.65E-2</v>
      </c>
      <c r="AA1185" s="91">
        <v>7.6E-2</v>
      </c>
      <c r="AB1185" s="91">
        <f>SUM(W1185:AA1185)</f>
        <v>0.2775</v>
      </c>
      <c r="AC1185" s="75">
        <v>1</v>
      </c>
      <c r="AD1185" s="92">
        <f>IF(AL1185="","",+AC1185*AL1185)</f>
      </c>
      <c r="AE1185" s="93">
        <f>IF(AL1185="","",+AL1185*AB1185)</f>
      </c>
      <c r="AF1185" s="92">
        <f>IF(AL1185="","",+AL1185-AE1185)</f>
      </c>
      <c r="AG1185" s="93">
        <f>+V1185</f>
        <v>0</v>
      </c>
      <c r="AH1185" s="92">
        <f>IF(AF1185="","",+AF1185-AG1185)</f>
      </c>
      <c r="AI1185" s="92">
        <f>IF(AH1185="","",+AH1185*AC1185)</f>
      </c>
      <c r="AJ1185" s="93"/>
      <c r="AK1185" s="94">
        <v>0.33</v>
      </c>
      <c r="AL1185" s="93">
        <f>IF(V1185=0,"",V1185/(1-AB1185-AK1185))</f>
      </c>
      <c r="AM1185" s="95">
        <v>0.33</v>
      </c>
      <c r="AN1185" s="93">
        <f>IF(V1185=0,"",V1185/(1-AB1185-AM1185))</f>
      </c>
      <c r="AO1185" s="96">
        <v>1.2</v>
      </c>
      <c r="AP1185" s="93">
        <f>IF(BD!AJ1185="","",BD!AJ1185*BD!AO1185)</f>
      </c>
      <c r="AQ1185" s="91">
        <f>BD!AM1185/BD!AK1185-1</f>
        <v>0</v>
      </c>
      <c r="AR1185" s="91">
        <f>IF(BD!AN1185="","",IF(BD!AJ1185="","",BD!AN1185/BD!AJ1185-1))</f>
      </c>
      <c r="AS1185" s="91">
        <f>IF(BD!AN1185="","",IF(BD!AN1185&lt;BD!AL1185,"ABAIXO DA META","DENTRO DA META"))</f>
      </c>
      <c r="AT1185" s="91" t="str">
        <f>IF(BD!AJ1185="","EM ANÁLISE",IF(BD!AP1185&gt;=BD!AN1185,"GO", "NO GO"))</f>
        <v>EM ANÁLISE</v>
      </c>
      <c r="AU1185" s="97">
        <f>IF(AN1185="","",+BD!$AN1185-AJ1185)</f>
      </c>
      <c r="AV1185" s="98"/>
      <c r="AW1185" s="90">
        <f>BD!P1185*BD!AC1185</f>
        <v>0</v>
      </c>
      <c r="AX1185" s="90">
        <f>BD!V1185*BD!AC1185</f>
        <v>0</v>
      </c>
      <c r="AY1185" s="90">
        <f>IF(BD!AN1185="","",BD!AN1185*BD!AC1185)</f>
      </c>
      <c r="AZ1185" s="75" t="s">
        <v>123</v>
      </c>
      <c r="BA1185" s="75"/>
      <c r="BB1185" s="75"/>
      <c r="BC1185" s="75"/>
      <c r="BD1185" s="104"/>
      <c r="BE1185" s="104"/>
      <c r="BF1185" s="101"/>
      <c r="BG1185" s="101"/>
      <c r="BH1185" s="101"/>
      <c r="BI1185" s="101"/>
      <c r="BJ1185" s="101"/>
      <c r="BK1185" s="101"/>
      <c r="BL1185" s="101"/>
      <c r="BM1185" s="101"/>
      <c r="BN1185" s="101"/>
      <c r="BO1185" s="103"/>
      <c r="BP1185" s="101"/>
      <c r="BQ1185" s="101"/>
      <c r="BR1185" s="101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37" t="e">
        <f>VLOOKUP(Table_1[[#This Row],[EAN]],'[1]Planilha1'!$E:$R,13,0)</f>
        <v>#N/A</v>
      </c>
      <c r="CI1185" s="188">
        <f>IF(Table_1[[#This Row],[STATUS MERCADO]]="GO",Table_1[[#This Row],[M. BRUTA TOTAL]],0)</f>
        <v>0</v>
      </c>
      <c r="CJ1185" s="188">
        <f>IF(Table_1[[#This Row],[STATUS MERCADO]]="GO",Table_1[[#This Row],[PV UNIT. REALIZADO]]*Table_1[[#This Row],[QUANTIDADE]],0)</f>
        <v>0</v>
      </c>
    </row>
    <row r="1186" ht="15" hidden="1">
      <c r="A1186" s="7"/>
      <c r="B1186" s="84" t="s">
        <v>79</v>
      </c>
      <c r="C1186" s="85">
        <v>221490</v>
      </c>
      <c r="D1186" s="85">
        <v>3108</v>
      </c>
      <c r="E1186" s="85">
        <v>7899916905980</v>
      </c>
      <c r="F1186" s="86" t="s">
        <v>1053</v>
      </c>
      <c r="G1186" s="75" t="s">
        <v>17</v>
      </c>
      <c r="H1186" s="75">
        <v>3910</v>
      </c>
      <c r="I1186" s="87" t="s">
        <v>296</v>
      </c>
      <c r="J1186" s="75" t="s">
        <v>1051</v>
      </c>
      <c r="K1186" s="88" t="s">
        <v>84</v>
      </c>
      <c r="L1186" s="88">
        <v>1</v>
      </c>
      <c r="M1186" s="88">
        <v>0</v>
      </c>
      <c r="N1186" s="75" t="s">
        <v>85</v>
      </c>
      <c r="O1186" s="75" t="s">
        <v>437</v>
      </c>
      <c r="P1186" s="89">
        <v>2.52</v>
      </c>
      <c r="Q1186" s="90">
        <f>(17/100+7.6/100+1.65/100)*P1186</f>
        <v>0.6615000000000001</v>
      </c>
      <c r="R1186" s="90"/>
      <c r="S1186" s="90"/>
      <c r="T1186" s="90"/>
      <c r="U1186" s="90"/>
      <c r="V1186" s="90">
        <f>+P1186-Q1186+R1186+S1186+T1186+U1186</f>
        <v>1.8584999999999998</v>
      </c>
      <c r="W1186" s="91">
        <f>(1.02/100)</f>
        <v>1.02E-2</v>
      </c>
      <c r="X1186" s="91">
        <v>4.8E-3</v>
      </c>
      <c r="Y1186" s="91">
        <v>0.17</v>
      </c>
      <c r="Z1186" s="91">
        <v>1.65E-2</v>
      </c>
      <c r="AA1186" s="91">
        <v>7.6E-2</v>
      </c>
      <c r="AB1186" s="91">
        <f>SUM(W1186:AA1186)</f>
        <v>0.2775</v>
      </c>
      <c r="AC1186" s="75">
        <v>1</v>
      </c>
      <c r="AD1186" s="92">
        <f>IF(AL1186="","",+AC1186*AL1186)</f>
        <v>4.735031847133759</v>
      </c>
      <c r="AE1186" s="93">
        <f>IF(AL1186="","",+AL1186*AB1186)</f>
        <v>1.3139713375796183</v>
      </c>
      <c r="AF1186" s="92">
        <f>IF(AL1186="","",+AL1186-AE1186)</f>
        <v>3.421060509554141</v>
      </c>
      <c r="AG1186" s="93">
        <f>+V1186</f>
        <v>1.8584999999999998</v>
      </c>
      <c r="AH1186" s="92">
        <f>IF(AF1186="","",+AF1186-AG1186)</f>
        <v>1.562560509554141</v>
      </c>
      <c r="AI1186" s="92">
        <f>IF(AH1186="","",+AH1186*AC1186)</f>
        <v>1.562560509554141</v>
      </c>
      <c r="AJ1186" s="93">
        <v>3.28</v>
      </c>
      <c r="AK1186" s="94">
        <v>0.33</v>
      </c>
      <c r="AL1186" s="93">
        <f>IF(V1186=0,"",V1186/(1-AB1186-AK1186))</f>
        <v>4.735031847133759</v>
      </c>
      <c r="AM1186" s="95">
        <v>0.33</v>
      </c>
      <c r="AN1186" s="93">
        <f>IF(V1186=0,"",V1186/(1-AB1186-AM1186))</f>
        <v>4.735031847133759</v>
      </c>
      <c r="AO1186" s="96">
        <v>1.2</v>
      </c>
      <c r="AP1186" s="93">
        <f>IF(BD!AJ1186="","",BD!AJ1186*BD!AO1186)</f>
        <v>3.9359999999999995</v>
      </c>
      <c r="AQ1186" s="91">
        <f>BD!AM1186/BD!AK1186-1</f>
        <v>0</v>
      </c>
      <c r="AR1186" s="91">
        <f>IF(BD!AN1186="","",IF(BD!AJ1186="","",BD!AN1186/BD!AJ1186-1))</f>
        <v>0.4436072704676095</v>
      </c>
      <c r="AS1186" s="91" t="str">
        <f>IF(BD!AN1186="","",IF(BD!AN1186&lt;BD!AL1186,"ABAIXO DA META","DENTRO DA META"))</f>
        <v>DENTRO DA META</v>
      </c>
      <c r="AT1186" s="91" t="str">
        <f>IF(BD!AJ1186="","EM ANÁLISE",IF(BD!AP1186&gt;=BD!AN1186,"GO", "NO GO"))</f>
        <v>NO GO</v>
      </c>
      <c r="AU1186" s="97">
        <f>IF(AN1186="","",+BD!$AN1186-AJ1186)</f>
        <v>1.455031847133759</v>
      </c>
      <c r="AV1186" s="98"/>
      <c r="AW1186" s="90">
        <f>BD!P1186*BD!AC1186</f>
        <v>2.52</v>
      </c>
      <c r="AX1186" s="90">
        <f>BD!V1186*BD!AC1186</f>
        <v>1.8584999999999998</v>
      </c>
      <c r="AY1186" s="90">
        <f>IF(BD!AN1186="","",BD!AN1186*BD!AC1186)</f>
        <v>4.735031847133759</v>
      </c>
      <c r="AZ1186" s="75" t="s">
        <v>5272</v>
      </c>
      <c r="BA1186" s="75"/>
      <c r="BB1186" s="75"/>
      <c r="BC1186" s="75"/>
      <c r="BD1186" s="99" t="s">
        <v>5257</v>
      </c>
      <c r="BE1186" s="100" t="s">
        <v>4</v>
      </c>
      <c r="BF1186" s="100" t="s">
        <v>4</v>
      </c>
      <c r="BG1186" s="99" t="s">
        <v>5258</v>
      </c>
      <c r="BH1186" s="101"/>
      <c r="BI1186" s="101"/>
      <c r="BJ1186" s="101"/>
      <c r="BK1186" s="101"/>
      <c r="BL1186" s="101"/>
      <c r="BM1186" s="101"/>
      <c r="BN1186" s="101"/>
      <c r="BO1186" s="103"/>
      <c r="BP1186" s="99">
        <v>140.622</v>
      </c>
      <c r="BQ1186" s="99">
        <v>121</v>
      </c>
      <c r="BR1186" s="101"/>
      <c r="BS1186" s="99" t="s">
        <v>5260</v>
      </c>
      <c r="BT1186" s="99" t="s">
        <v>5261</v>
      </c>
      <c r="BU1186" s="99">
        <v>5102</v>
      </c>
      <c r="BV1186" s="99"/>
      <c r="BW1186" s="99"/>
      <c r="BX1186" s="99"/>
      <c r="BY1186" s="99"/>
      <c r="BZ1186" s="99"/>
      <c r="CA1186" s="99"/>
      <c r="CB1186" s="99"/>
      <c r="CC1186" s="99">
        <v>102</v>
      </c>
      <c r="CD1186" s="99">
        <v>8</v>
      </c>
      <c r="CE1186" s="99">
        <v>8</v>
      </c>
      <c r="CF1186" s="99"/>
      <c r="CG1186" s="37" t="e">
        <f>VLOOKUP(Table_1[[#This Row],[EAN]],'[1]Planilha1'!$E:$R,13,0)</f>
        <v>#N/A</v>
      </c>
      <c r="CI1186" s="188">
        <f>IF(Table_1[[#This Row],[STATUS MERCADO]]="GO",Table_1[[#This Row],[M. BRUTA TOTAL]],0)</f>
        <v>0</v>
      </c>
      <c r="CJ1186" s="188">
        <f>IF(Table_1[[#This Row],[STATUS MERCADO]]="GO",Table_1[[#This Row],[PV UNIT. REALIZADO]]*Table_1[[#This Row],[QUANTIDADE]],0)</f>
        <v>0</v>
      </c>
    </row>
    <row r="1187" ht="15" hidden="1">
      <c r="A1187" s="7"/>
      <c r="B1187" s="84" t="s">
        <v>79</v>
      </c>
      <c r="C1187" s="75">
        <v>221491</v>
      </c>
      <c r="D1187" s="75">
        <v>3112</v>
      </c>
      <c r="E1187" s="85">
        <v>7899916906055</v>
      </c>
      <c r="F1187" s="86" t="s">
        <v>1054</v>
      </c>
      <c r="G1187" s="75" t="s">
        <v>17</v>
      </c>
      <c r="H1187" s="75">
        <v>3910</v>
      </c>
      <c r="I1187" s="87" t="s">
        <v>296</v>
      </c>
      <c r="J1187" s="75" t="s">
        <v>1051</v>
      </c>
      <c r="K1187" s="88" t="s">
        <v>84</v>
      </c>
      <c r="L1187" s="88">
        <v>1</v>
      </c>
      <c r="M1187" s="88">
        <v>0</v>
      </c>
      <c r="N1187" s="75" t="s">
        <v>85</v>
      </c>
      <c r="O1187" s="105">
        <v>27152731000109</v>
      </c>
      <c r="P1187" s="89"/>
      <c r="Q1187" s="90">
        <f>(17/100+7.6/100+1.65/100)*P1187</f>
        <v>0</v>
      </c>
      <c r="R1187" s="90"/>
      <c r="S1187" s="90"/>
      <c r="T1187" s="90"/>
      <c r="U1187" s="90"/>
      <c r="V1187" s="90">
        <f>+P1187-Q1187+R1187+S1187+T1187+U1187</f>
        <v>0</v>
      </c>
      <c r="W1187" s="91">
        <f>(1.02/100)</f>
        <v>1.02E-2</v>
      </c>
      <c r="X1187" s="91">
        <v>4.8E-3</v>
      </c>
      <c r="Y1187" s="91">
        <v>0.17</v>
      </c>
      <c r="Z1187" s="91">
        <v>1.65E-2</v>
      </c>
      <c r="AA1187" s="91">
        <v>7.6E-2</v>
      </c>
      <c r="AB1187" s="91">
        <f>SUM(W1187:AA1187)</f>
        <v>0.2775</v>
      </c>
      <c r="AC1187" s="75">
        <v>1</v>
      </c>
      <c r="AD1187" s="92">
        <f>IF(AL1187="","",+AC1187*AL1187)</f>
      </c>
      <c r="AE1187" s="93">
        <f>IF(AL1187="","",+AL1187*AB1187)</f>
      </c>
      <c r="AF1187" s="92">
        <f>IF(AL1187="","",+AL1187-AE1187)</f>
      </c>
      <c r="AG1187" s="93">
        <f>+V1187</f>
        <v>0</v>
      </c>
      <c r="AH1187" s="92">
        <f>IF(AF1187="","",+AF1187-AG1187)</f>
      </c>
      <c r="AI1187" s="92">
        <f>IF(AH1187="","",+AH1187*AC1187)</f>
      </c>
      <c r="AJ1187" s="93"/>
      <c r="AK1187" s="94">
        <v>0.33</v>
      </c>
      <c r="AL1187" s="93">
        <f>IF(V1187=0,"",V1187/(1-AB1187-AK1187))</f>
      </c>
      <c r="AM1187" s="95">
        <v>0.33</v>
      </c>
      <c r="AN1187" s="93">
        <f>IF(V1187=0,"",V1187/(1-AB1187-AM1187))</f>
      </c>
      <c r="AO1187" s="96">
        <v>1.2</v>
      </c>
      <c r="AP1187" s="93">
        <f>IF(BD!AJ1187="","",BD!AJ1187*BD!AO1187)</f>
      </c>
      <c r="AQ1187" s="91">
        <f>BD!AM1187/BD!AK1187-1</f>
        <v>0</v>
      </c>
      <c r="AR1187" s="91">
        <f>IF(BD!AN1187="","",IF(BD!AJ1187="","",BD!AN1187/BD!AJ1187-1))</f>
      </c>
      <c r="AS1187" s="91">
        <f>IF(BD!AN1187="","",IF(BD!AN1187&lt;BD!AL1187,"ABAIXO DA META","DENTRO DA META"))</f>
      </c>
      <c r="AT1187" s="91" t="str">
        <f>IF(BD!AJ1187="","EM ANÁLISE",IF(BD!AP1187&gt;=BD!AN1187,"GO", "NO GO"))</f>
        <v>EM ANÁLISE</v>
      </c>
      <c r="AU1187" s="97">
        <f>IF(AN1187="","",+BD!$AN1187-AJ1187)</f>
      </c>
      <c r="AV1187" s="98"/>
      <c r="AW1187" s="90">
        <f>BD!P1187*BD!AC1187</f>
        <v>0</v>
      </c>
      <c r="AX1187" s="90">
        <f>BD!V1187*BD!AC1187</f>
        <v>0</v>
      </c>
      <c r="AY1187" s="90">
        <f>IF(BD!AN1187="","",BD!AN1187*BD!AC1187)</f>
      </c>
      <c r="AZ1187" s="75" t="s">
        <v>123</v>
      </c>
      <c r="BA1187" s="75"/>
      <c r="BB1187" s="75"/>
      <c r="BC1187" s="75"/>
      <c r="BD1187" s="104"/>
      <c r="BE1187" s="104"/>
      <c r="BF1187" s="101"/>
      <c r="BG1187" s="101"/>
      <c r="BH1187" s="101"/>
      <c r="BI1187" s="101"/>
      <c r="BJ1187" s="101"/>
      <c r="BK1187" s="101"/>
      <c r="BL1187" s="101"/>
      <c r="BM1187" s="101"/>
      <c r="BN1187" s="101"/>
      <c r="BO1187" s="103"/>
      <c r="BP1187" s="101"/>
      <c r="BQ1187" s="101"/>
      <c r="BR1187" s="101"/>
      <c r="BS1187" s="101"/>
      <c r="BT1187" s="101"/>
      <c r="BU1187" s="101"/>
      <c r="BV1187" s="101"/>
      <c r="BW1187" s="101"/>
      <c r="BX1187" s="101"/>
      <c r="BY1187" s="101"/>
      <c r="BZ1187" s="101"/>
      <c r="CA1187" s="101"/>
      <c r="CB1187" s="101"/>
      <c r="CC1187" s="101"/>
      <c r="CD1187" s="101"/>
      <c r="CE1187" s="101"/>
      <c r="CF1187" s="101"/>
      <c r="CG1187" s="37" t="e">
        <f>VLOOKUP(Table_1[[#This Row],[EAN]],'[1]Planilha1'!$E:$R,13,0)</f>
        <v>#N/A</v>
      </c>
      <c r="CI1187" s="188">
        <f>IF(Table_1[[#This Row],[STATUS MERCADO]]="GO",Table_1[[#This Row],[M. BRUTA TOTAL]],0)</f>
        <v>0</v>
      </c>
      <c r="CJ1187" s="188">
        <f>IF(Table_1[[#This Row],[STATUS MERCADO]]="GO",Table_1[[#This Row],[PV UNIT. REALIZADO]]*Table_1[[#This Row],[QUANTIDADE]],0)</f>
        <v>0</v>
      </c>
    </row>
    <row r="1188" ht="15" hidden="1">
      <c r="A1188" s="7"/>
      <c r="B1188" s="84" t="s">
        <v>79</v>
      </c>
      <c r="C1188" s="75">
        <v>221492</v>
      </c>
      <c r="D1188" s="75">
        <v>1642</v>
      </c>
      <c r="E1188" s="85">
        <v>7898553443862</v>
      </c>
      <c r="F1188" s="86" t="s">
        <v>1055</v>
      </c>
      <c r="G1188" s="75" t="s">
        <v>17</v>
      </c>
      <c r="H1188" s="75">
        <v>3910</v>
      </c>
      <c r="I1188" s="87" t="s">
        <v>296</v>
      </c>
      <c r="J1188" s="75" t="s">
        <v>297</v>
      </c>
      <c r="K1188" s="88" t="s">
        <v>84</v>
      </c>
      <c r="L1188" s="88">
        <v>1</v>
      </c>
      <c r="M1188" s="88">
        <v>0</v>
      </c>
      <c r="N1188" s="75" t="s">
        <v>85</v>
      </c>
      <c r="O1188" s="105">
        <v>27152731000109</v>
      </c>
      <c r="P1188" s="89"/>
      <c r="Q1188" s="90">
        <f>(17/100+7.6/100+1.65/100)*P1188</f>
        <v>0</v>
      </c>
      <c r="R1188" s="90"/>
      <c r="S1188" s="90"/>
      <c r="T1188" s="90"/>
      <c r="U1188" s="90"/>
      <c r="V1188" s="90">
        <f>+P1188-Q1188+R1188+S1188+T1188+U1188</f>
        <v>0</v>
      </c>
      <c r="W1188" s="91">
        <f>(1.02/100)</f>
        <v>1.02E-2</v>
      </c>
      <c r="X1188" s="91">
        <v>4.8E-3</v>
      </c>
      <c r="Y1188" s="91">
        <v>0.17</v>
      </c>
      <c r="Z1188" s="91">
        <v>1.65E-2</v>
      </c>
      <c r="AA1188" s="91">
        <v>7.6E-2</v>
      </c>
      <c r="AB1188" s="91">
        <f>SUM(W1188:AA1188)</f>
        <v>0.2775</v>
      </c>
      <c r="AC1188" s="75">
        <v>1</v>
      </c>
      <c r="AD1188" s="92">
        <f>IF(AL1188="","",+AC1188*AL1188)</f>
      </c>
      <c r="AE1188" s="93">
        <f>IF(AL1188="","",+AL1188*AB1188)</f>
      </c>
      <c r="AF1188" s="92">
        <f>IF(AL1188="","",+AL1188-AE1188)</f>
      </c>
      <c r="AG1188" s="93">
        <f>+V1188</f>
        <v>0</v>
      </c>
      <c r="AH1188" s="92">
        <f>IF(AF1188="","",+AF1188-AG1188)</f>
      </c>
      <c r="AI1188" s="92">
        <f>IF(AH1188="","",+AH1188*AC1188)</f>
      </c>
      <c r="AJ1188" s="93"/>
      <c r="AK1188" s="94">
        <v>0.33</v>
      </c>
      <c r="AL1188" s="93">
        <f>IF(V1188=0,"",V1188/(1-AB1188-AK1188))</f>
      </c>
      <c r="AM1188" s="95">
        <v>0.33</v>
      </c>
      <c r="AN1188" s="93">
        <f>IF(V1188=0,"",V1188/(1-AB1188-AM1188))</f>
      </c>
      <c r="AO1188" s="96">
        <v>1.2</v>
      </c>
      <c r="AP1188" s="93">
        <f>IF(BD!AJ1188="","",BD!AJ1188*BD!AO1188)</f>
      </c>
      <c r="AQ1188" s="91">
        <f>BD!AM1188/BD!AK1188-1</f>
        <v>0</v>
      </c>
      <c r="AR1188" s="91">
        <f>IF(BD!AN1188="","",IF(BD!AJ1188="","",BD!AN1188/BD!AJ1188-1))</f>
      </c>
      <c r="AS1188" s="91">
        <f>IF(BD!AN1188="","",IF(BD!AN1188&lt;BD!AL1188,"ABAIXO DA META","DENTRO DA META"))</f>
      </c>
      <c r="AT1188" s="91" t="str">
        <f>IF(BD!AJ1188="","EM ANÁLISE",IF(BD!AP1188&gt;=BD!AN1188,"GO", "NO GO"))</f>
        <v>EM ANÁLISE</v>
      </c>
      <c r="AU1188" s="97">
        <f>IF(AN1188="","",+BD!$AN1188-AJ1188)</f>
      </c>
      <c r="AV1188" s="98"/>
      <c r="AW1188" s="90">
        <f>BD!P1188*BD!AC1188</f>
        <v>0</v>
      </c>
      <c r="AX1188" s="90">
        <f>BD!V1188*BD!AC1188</f>
        <v>0</v>
      </c>
      <c r="AY1188" s="90">
        <f>IF(BD!AN1188="","",BD!AN1188*BD!AC1188)</f>
      </c>
      <c r="AZ1188" s="75" t="s">
        <v>123</v>
      </c>
      <c r="BA1188" s="75"/>
      <c r="BB1188" s="75"/>
      <c r="BC1188" s="75"/>
      <c r="BD1188" s="104"/>
      <c r="BE1188" s="104"/>
      <c r="BF1188" s="101"/>
      <c r="BG1188" s="101"/>
      <c r="BH1188" s="101"/>
      <c r="BI1188" s="101"/>
      <c r="BJ1188" s="101"/>
      <c r="BK1188" s="101"/>
      <c r="BL1188" s="101"/>
      <c r="BM1188" s="101"/>
      <c r="BN1188" s="101"/>
      <c r="BO1188" s="103"/>
      <c r="BP1188" s="101"/>
      <c r="BQ1188" s="101"/>
      <c r="BR1188" s="101"/>
      <c r="BS1188" s="101"/>
      <c r="BT1188" s="101"/>
      <c r="BU1188" s="101"/>
      <c r="BV1188" s="101"/>
      <c r="BW1188" s="101"/>
      <c r="BX1188" s="101"/>
      <c r="BY1188" s="101"/>
      <c r="BZ1188" s="101"/>
      <c r="CA1188" s="101"/>
      <c r="CB1188" s="101"/>
      <c r="CC1188" s="101"/>
      <c r="CD1188" s="101"/>
      <c r="CE1188" s="101"/>
      <c r="CF1188" s="101"/>
      <c r="CG1188" s="37" t="e">
        <f>VLOOKUP(Table_1[[#This Row],[EAN]],'[1]Planilha1'!$E:$R,13,0)</f>
        <v>#N/A</v>
      </c>
      <c r="CI1188" s="188">
        <f>IF(Table_1[[#This Row],[STATUS MERCADO]]="GO",Table_1[[#This Row],[M. BRUTA TOTAL]],0)</f>
        <v>0</v>
      </c>
      <c r="CJ1188" s="188">
        <f>IF(Table_1[[#This Row],[STATUS MERCADO]]="GO",Table_1[[#This Row],[PV UNIT. REALIZADO]]*Table_1[[#This Row],[QUANTIDADE]],0)</f>
        <v>0</v>
      </c>
    </row>
    <row r="1189" ht="15" hidden="1">
      <c r="A1189" s="7"/>
      <c r="B1189" s="84" t="s">
        <v>79</v>
      </c>
      <c r="C1189" s="75">
        <v>221493</v>
      </c>
      <c r="D1189" s="75">
        <v>22992</v>
      </c>
      <c r="E1189" s="85">
        <v>7899916912902</v>
      </c>
      <c r="F1189" s="86" t="s">
        <v>1056</v>
      </c>
      <c r="G1189" s="75" t="s">
        <v>17</v>
      </c>
      <c r="H1189" s="75">
        <v>3910</v>
      </c>
      <c r="I1189" s="87" t="s">
        <v>296</v>
      </c>
      <c r="J1189" s="75" t="s">
        <v>1057</v>
      </c>
      <c r="K1189" s="88" t="s">
        <v>84</v>
      </c>
      <c r="L1189" s="88">
        <v>1</v>
      </c>
      <c r="M1189" s="88">
        <v>0</v>
      </c>
      <c r="N1189" s="75" t="s">
        <v>85</v>
      </c>
      <c r="O1189" s="105">
        <v>27152731000109</v>
      </c>
      <c r="P1189" s="89"/>
      <c r="Q1189" s="90">
        <f>(17/100+7.6/100+1.65/100)*P1189</f>
        <v>0</v>
      </c>
      <c r="R1189" s="90"/>
      <c r="S1189" s="90"/>
      <c r="T1189" s="90"/>
      <c r="U1189" s="90"/>
      <c r="V1189" s="90">
        <f>+P1189-Q1189+R1189+S1189+T1189+U1189</f>
        <v>0</v>
      </c>
      <c r="W1189" s="91">
        <f>(1.02/100)</f>
        <v>1.02E-2</v>
      </c>
      <c r="X1189" s="91">
        <v>4.8E-3</v>
      </c>
      <c r="Y1189" s="91">
        <v>0.17</v>
      </c>
      <c r="Z1189" s="91">
        <v>1.65E-2</v>
      </c>
      <c r="AA1189" s="91">
        <v>7.6E-2</v>
      </c>
      <c r="AB1189" s="91">
        <f>SUM(W1189:AA1189)</f>
        <v>0.2775</v>
      </c>
      <c r="AC1189" s="75">
        <v>1</v>
      </c>
      <c r="AD1189" s="92">
        <f>IF(AL1189="","",+AC1189*AL1189)</f>
      </c>
      <c r="AE1189" s="93">
        <f>IF(AL1189="","",+AL1189*AB1189)</f>
      </c>
      <c r="AF1189" s="92">
        <f>IF(AL1189="","",+AL1189-AE1189)</f>
      </c>
      <c r="AG1189" s="93">
        <f>+V1189</f>
        <v>0</v>
      </c>
      <c r="AH1189" s="92">
        <f>IF(AF1189="","",+AF1189-AG1189)</f>
      </c>
      <c r="AI1189" s="92">
        <f>IF(AH1189="","",+AH1189*AC1189)</f>
      </c>
      <c r="AJ1189" s="93"/>
      <c r="AK1189" s="94">
        <v>0.33</v>
      </c>
      <c r="AL1189" s="93">
        <f>IF(V1189=0,"",V1189/(1-AB1189-AK1189))</f>
      </c>
      <c r="AM1189" s="95">
        <v>0.33</v>
      </c>
      <c r="AN1189" s="93">
        <f>IF(V1189=0,"",V1189/(1-AB1189-AM1189))</f>
      </c>
      <c r="AO1189" s="96">
        <v>1.2</v>
      </c>
      <c r="AP1189" s="93">
        <f>IF(BD!AJ1189="","",BD!AJ1189*BD!AO1189)</f>
      </c>
      <c r="AQ1189" s="91">
        <f>BD!AM1189/BD!AK1189-1</f>
        <v>0</v>
      </c>
      <c r="AR1189" s="91">
        <f>IF(BD!AN1189="","",IF(BD!AJ1189="","",BD!AN1189/BD!AJ1189-1))</f>
      </c>
      <c r="AS1189" s="91">
        <f>IF(BD!AN1189="","",IF(BD!AN1189&lt;BD!AL1189,"ABAIXO DA META","DENTRO DA META"))</f>
      </c>
      <c r="AT1189" s="91" t="str">
        <f>IF(BD!AJ1189="","EM ANÁLISE",IF(BD!AP1189&gt;=BD!AN1189,"GO", "NO GO"))</f>
        <v>EM ANÁLISE</v>
      </c>
      <c r="AU1189" s="97">
        <f>IF(AN1189="","",+BD!$AN1189-AJ1189)</f>
      </c>
      <c r="AV1189" s="98"/>
      <c r="AW1189" s="90">
        <f>BD!P1189*BD!AC1189</f>
        <v>0</v>
      </c>
      <c r="AX1189" s="90">
        <f>BD!V1189*BD!AC1189</f>
        <v>0</v>
      </c>
      <c r="AY1189" s="90">
        <f>IF(BD!AN1189="","",BD!AN1189*BD!AC1189)</f>
      </c>
      <c r="AZ1189" s="75" t="s">
        <v>123</v>
      </c>
      <c r="BA1189" s="75"/>
      <c r="BB1189" s="75"/>
      <c r="BC1189" s="75"/>
      <c r="BD1189" s="104"/>
      <c r="BE1189" s="104"/>
      <c r="BF1189" s="101"/>
      <c r="BG1189" s="101"/>
      <c r="BH1189" s="101"/>
      <c r="BI1189" s="101"/>
      <c r="BJ1189" s="101"/>
      <c r="BK1189" s="101"/>
      <c r="BL1189" s="101"/>
      <c r="BM1189" s="101"/>
      <c r="BN1189" s="101"/>
      <c r="BO1189" s="103"/>
      <c r="BP1189" s="101"/>
      <c r="BQ1189" s="101"/>
      <c r="BR1189" s="101"/>
      <c r="BS1189" s="101"/>
      <c r="BT1189" s="101"/>
      <c r="BU1189" s="101"/>
      <c r="BV1189" s="101"/>
      <c r="BW1189" s="101"/>
      <c r="BX1189" s="101"/>
      <c r="BY1189" s="101"/>
      <c r="BZ1189" s="101"/>
      <c r="CA1189" s="101"/>
      <c r="CB1189" s="101"/>
      <c r="CC1189" s="101"/>
      <c r="CD1189" s="101"/>
      <c r="CE1189" s="101"/>
      <c r="CF1189" s="101"/>
      <c r="CG1189" s="37" t="e">
        <f>VLOOKUP(Table_1[[#This Row],[EAN]],'[1]Planilha1'!$E:$R,13,0)</f>
        <v>#N/A</v>
      </c>
      <c r="CI1189" s="188">
        <f>IF(Table_1[[#This Row],[STATUS MERCADO]]="GO",Table_1[[#This Row],[M. BRUTA TOTAL]],0)</f>
        <v>0</v>
      </c>
      <c r="CJ1189" s="188">
        <f>IF(Table_1[[#This Row],[STATUS MERCADO]]="GO",Table_1[[#This Row],[PV UNIT. REALIZADO]]*Table_1[[#This Row],[QUANTIDADE]],0)</f>
        <v>0</v>
      </c>
    </row>
    <row r="1190" ht="15" hidden="1">
      <c r="A1190" s="7"/>
      <c r="B1190" s="84" t="s">
        <v>79</v>
      </c>
      <c r="C1190" s="75">
        <v>221494</v>
      </c>
      <c r="D1190" s="75">
        <v>2273</v>
      </c>
      <c r="E1190" s="85">
        <v>7899916900527</v>
      </c>
      <c r="F1190" s="86" t="s">
        <v>1058</v>
      </c>
      <c r="G1190" s="75" t="s">
        <v>17</v>
      </c>
      <c r="H1190" s="75">
        <v>3910</v>
      </c>
      <c r="I1190" s="87" t="s">
        <v>296</v>
      </c>
      <c r="J1190" s="75" t="s">
        <v>297</v>
      </c>
      <c r="K1190" s="88" t="s">
        <v>84</v>
      </c>
      <c r="L1190" s="88">
        <v>1</v>
      </c>
      <c r="M1190" s="88">
        <v>0</v>
      </c>
      <c r="N1190" s="75" t="s">
        <v>85</v>
      </c>
      <c r="O1190" s="105">
        <v>27152731000109</v>
      </c>
      <c r="P1190" s="89"/>
      <c r="Q1190" s="90">
        <f>(17/100+7.6/100+1.65/100)*P1190</f>
        <v>0</v>
      </c>
      <c r="R1190" s="90"/>
      <c r="S1190" s="90"/>
      <c r="T1190" s="90"/>
      <c r="U1190" s="90"/>
      <c r="V1190" s="90">
        <f>+P1190-Q1190+R1190+S1190+T1190+U1190</f>
        <v>0</v>
      </c>
      <c r="W1190" s="91">
        <f>(1.02/100)</f>
        <v>1.02E-2</v>
      </c>
      <c r="X1190" s="91">
        <v>4.8E-3</v>
      </c>
      <c r="Y1190" s="91">
        <v>0.17</v>
      </c>
      <c r="Z1190" s="91">
        <v>1.65E-2</v>
      </c>
      <c r="AA1190" s="91">
        <v>7.6E-2</v>
      </c>
      <c r="AB1190" s="91">
        <f>SUM(W1190:AA1190)</f>
        <v>0.2775</v>
      </c>
      <c r="AC1190" s="75">
        <v>1</v>
      </c>
      <c r="AD1190" s="92">
        <f>IF(AL1190="","",+AC1190*AL1190)</f>
      </c>
      <c r="AE1190" s="93">
        <f>IF(AL1190="","",+AL1190*AB1190)</f>
      </c>
      <c r="AF1190" s="92">
        <f>IF(AL1190="","",+AL1190-AE1190)</f>
      </c>
      <c r="AG1190" s="93">
        <f>+V1190</f>
        <v>0</v>
      </c>
      <c r="AH1190" s="92">
        <f>IF(AF1190="","",+AF1190-AG1190)</f>
      </c>
      <c r="AI1190" s="92">
        <f>IF(AH1190="","",+AH1190*AC1190)</f>
      </c>
      <c r="AJ1190" s="93"/>
      <c r="AK1190" s="94">
        <v>0.33</v>
      </c>
      <c r="AL1190" s="93">
        <f>IF(V1190=0,"",V1190/(1-AB1190-AK1190))</f>
      </c>
      <c r="AM1190" s="95">
        <v>0.33</v>
      </c>
      <c r="AN1190" s="93">
        <f>IF(V1190=0,"",V1190/(1-AB1190-AM1190))</f>
      </c>
      <c r="AO1190" s="96">
        <v>1.2</v>
      </c>
      <c r="AP1190" s="93">
        <f>IF(BD!AJ1190="","",BD!AJ1190*BD!AO1190)</f>
      </c>
      <c r="AQ1190" s="91">
        <f>BD!AM1190/BD!AK1190-1</f>
        <v>0</v>
      </c>
      <c r="AR1190" s="91">
        <f>IF(BD!AN1190="","",IF(BD!AJ1190="","",BD!AN1190/BD!AJ1190-1))</f>
      </c>
      <c r="AS1190" s="91">
        <f>IF(BD!AN1190="","",IF(BD!AN1190&lt;BD!AL1190,"ABAIXO DA META","DENTRO DA META"))</f>
      </c>
      <c r="AT1190" s="91" t="str">
        <f>IF(BD!AJ1190="","EM ANÁLISE",IF(BD!AP1190&gt;=BD!AN1190,"GO", "NO GO"))</f>
        <v>EM ANÁLISE</v>
      </c>
      <c r="AU1190" s="97">
        <f>IF(AN1190="","",+BD!$AN1190-AJ1190)</f>
      </c>
      <c r="AV1190" s="98"/>
      <c r="AW1190" s="90">
        <f>BD!P1190*BD!AC1190</f>
        <v>0</v>
      </c>
      <c r="AX1190" s="90">
        <f>BD!V1190*BD!AC1190</f>
        <v>0</v>
      </c>
      <c r="AY1190" s="90">
        <f>IF(BD!AN1190="","",BD!AN1190*BD!AC1190)</f>
      </c>
      <c r="AZ1190" s="75" t="s">
        <v>123</v>
      </c>
      <c r="BA1190" s="75"/>
      <c r="BB1190" s="75"/>
      <c r="BC1190" s="75"/>
      <c r="BD1190" s="104"/>
      <c r="BE1190" s="104"/>
      <c r="BF1190" s="101"/>
      <c r="BG1190" s="101"/>
      <c r="BH1190" s="101"/>
      <c r="BI1190" s="101"/>
      <c r="BJ1190" s="101"/>
      <c r="BK1190" s="101"/>
      <c r="BL1190" s="101"/>
      <c r="BM1190" s="101"/>
      <c r="BN1190" s="101"/>
      <c r="BO1190" s="103"/>
      <c r="BP1190" s="101"/>
      <c r="BQ1190" s="101"/>
      <c r="BR1190" s="101"/>
      <c r="BS1190" s="101"/>
      <c r="BT1190" s="101"/>
      <c r="BU1190" s="101"/>
      <c r="BV1190" s="101"/>
      <c r="BW1190" s="101"/>
      <c r="BX1190" s="101"/>
      <c r="BY1190" s="101"/>
      <c r="BZ1190" s="101"/>
      <c r="CA1190" s="101"/>
      <c r="CB1190" s="101"/>
      <c r="CC1190" s="101"/>
      <c r="CD1190" s="101"/>
      <c r="CE1190" s="101"/>
      <c r="CF1190" s="101"/>
      <c r="CG1190" s="37" t="e">
        <f>VLOOKUP(Table_1[[#This Row],[EAN]],'[1]Planilha1'!$E:$R,13,0)</f>
        <v>#N/A</v>
      </c>
      <c r="CI1190" s="188">
        <f>IF(Table_1[[#This Row],[STATUS MERCADO]]="GO",Table_1[[#This Row],[M. BRUTA TOTAL]],0)</f>
        <v>0</v>
      </c>
      <c r="CJ1190" s="188">
        <f>IF(Table_1[[#This Row],[STATUS MERCADO]]="GO",Table_1[[#This Row],[PV UNIT. REALIZADO]]*Table_1[[#This Row],[QUANTIDADE]],0)</f>
        <v>0</v>
      </c>
    </row>
    <row r="1191" ht="15" hidden="1">
      <c r="A1191" s="7"/>
      <c r="B1191" s="84" t="s">
        <v>79</v>
      </c>
      <c r="C1191" s="85">
        <v>221495</v>
      </c>
      <c r="D1191" s="85">
        <v>2252</v>
      </c>
      <c r="E1191" s="85">
        <v>7899916900343</v>
      </c>
      <c r="F1191" s="86" t="s">
        <v>1059</v>
      </c>
      <c r="G1191" s="75" t="s">
        <v>17</v>
      </c>
      <c r="H1191" s="75">
        <v>3910</v>
      </c>
      <c r="I1191" s="87" t="s">
        <v>296</v>
      </c>
      <c r="J1191" s="75" t="s">
        <v>297</v>
      </c>
      <c r="K1191" s="88" t="s">
        <v>84</v>
      </c>
      <c r="L1191" s="88">
        <v>1</v>
      </c>
      <c r="M1191" s="88">
        <v>0</v>
      </c>
      <c r="N1191" s="75" t="s">
        <v>85</v>
      </c>
      <c r="O1191" s="75" t="s">
        <v>437</v>
      </c>
      <c r="P1191" s="89">
        <v>4.1</v>
      </c>
      <c r="Q1191" s="90">
        <f>(17/100+7.6/100+1.65/100)*P1191</f>
        <v>1.07625</v>
      </c>
      <c r="R1191" s="90"/>
      <c r="S1191" s="90"/>
      <c r="T1191" s="90"/>
      <c r="U1191" s="90"/>
      <c r="V1191" s="90">
        <f>+P1191-Q1191+R1191+S1191+T1191+U1191</f>
        <v>3.0237499999999997</v>
      </c>
      <c r="W1191" s="91">
        <f>(1.02/100)</f>
        <v>1.02E-2</v>
      </c>
      <c r="X1191" s="91">
        <v>4.8E-3</v>
      </c>
      <c r="Y1191" s="91">
        <v>0.17</v>
      </c>
      <c r="Z1191" s="91">
        <v>1.65E-2</v>
      </c>
      <c r="AA1191" s="91">
        <v>7.6E-2</v>
      </c>
      <c r="AB1191" s="91">
        <f>SUM(W1191:AA1191)</f>
        <v>0.2775</v>
      </c>
      <c r="AC1191" s="75">
        <v>1</v>
      </c>
      <c r="AD1191" s="92">
        <f>IF(AL1191="","",+AC1191*AL1191)</f>
        <v>7.703821656050956</v>
      </c>
      <c r="AE1191" s="93">
        <f>IF(AL1191="","",+AL1191*AB1191)</f>
        <v>2.1378105095541406</v>
      </c>
      <c r="AF1191" s="92">
        <f>IF(AL1191="","",+AL1191-AE1191)</f>
        <v>5.566011146496816</v>
      </c>
      <c r="AG1191" s="93">
        <f>+V1191</f>
        <v>3.0237499999999997</v>
      </c>
      <c r="AH1191" s="92">
        <f>IF(AF1191="","",+AF1191-AG1191)</f>
        <v>2.5422611464968163</v>
      </c>
      <c r="AI1191" s="92">
        <f>IF(AH1191="","",+AH1191*AC1191)</f>
        <v>2.5422611464968163</v>
      </c>
      <c r="AJ1191" s="93">
        <v>6.19</v>
      </c>
      <c r="AK1191" s="94">
        <v>0.33</v>
      </c>
      <c r="AL1191" s="93">
        <f>IF(V1191=0,"",V1191/(1-AB1191-AK1191))</f>
        <v>7.703821656050956</v>
      </c>
      <c r="AM1191" s="95">
        <v>0.33</v>
      </c>
      <c r="AN1191" s="93">
        <f>IF(V1191=0,"",V1191/(1-AB1191-AM1191))</f>
        <v>7.703821656050956</v>
      </c>
      <c r="AO1191" s="96">
        <v>1.2</v>
      </c>
      <c r="AP1191" s="93">
        <f>IF(BD!AJ1191="","",BD!AJ1191*BD!AO1191)</f>
        <v>7.428</v>
      </c>
      <c r="AQ1191" s="91">
        <f>BD!AM1191/BD!AK1191-1</f>
        <v>0</v>
      </c>
      <c r="AR1191" s="91">
        <f>IF(BD!AN1191="","",IF(BD!AJ1191="","",BD!AN1191/BD!AJ1191-1))</f>
        <v>0.24455923361081666</v>
      </c>
      <c r="AS1191" s="91" t="str">
        <f>IF(BD!AN1191="","",IF(BD!AN1191&lt;BD!AL1191,"ABAIXO DA META","DENTRO DA META"))</f>
        <v>DENTRO DA META</v>
      </c>
      <c r="AT1191" s="91" t="str">
        <f>IF(BD!AJ1191="","EM ANÁLISE",IF(BD!AP1191&gt;=BD!AN1191,"GO", "NO GO"))</f>
        <v>NO GO</v>
      </c>
      <c r="AU1191" s="97">
        <f>IF(AN1191="","",+BD!$AN1191-AJ1191)</f>
        <v>1.5138216560509559</v>
      </c>
      <c r="AV1191" s="98"/>
      <c r="AW1191" s="90">
        <f>BD!P1191*BD!AC1191</f>
        <v>4.1</v>
      </c>
      <c r="AX1191" s="90">
        <f>BD!V1191*BD!AC1191</f>
        <v>3.0237499999999997</v>
      </c>
      <c r="AY1191" s="90">
        <f>IF(BD!AN1191="","",BD!AN1191*BD!AC1191)</f>
        <v>7.703821656050956</v>
      </c>
      <c r="AZ1191" s="75" t="s">
        <v>5272</v>
      </c>
      <c r="BA1191" s="75"/>
      <c r="BB1191" s="75"/>
      <c r="BC1191" s="75"/>
      <c r="BD1191" s="99" t="s">
        <v>5257</v>
      </c>
      <c r="BE1191" s="100" t="s">
        <v>4</v>
      </c>
      <c r="BF1191" s="100" t="s">
        <v>4</v>
      </c>
      <c r="BG1191" s="99" t="s">
        <v>5258</v>
      </c>
      <c r="BH1191" s="101"/>
      <c r="BI1191" s="101"/>
      <c r="BJ1191" s="101"/>
      <c r="BK1191" s="101"/>
      <c r="BL1191" s="101"/>
      <c r="BM1191" s="101"/>
      <c r="BN1191" s="101"/>
      <c r="BO1191" s="103"/>
      <c r="BP1191" s="99">
        <v>140.622</v>
      </c>
      <c r="BQ1191" s="99">
        <v>121</v>
      </c>
      <c r="BR1191" s="101"/>
      <c r="BS1191" s="99" t="s">
        <v>5260</v>
      </c>
      <c r="BT1191" s="99" t="s">
        <v>5261</v>
      </c>
      <c r="BU1191" s="99">
        <v>5102</v>
      </c>
      <c r="BV1191" s="99"/>
      <c r="BW1191" s="99"/>
      <c r="BX1191" s="99"/>
      <c r="BY1191" s="99"/>
      <c r="BZ1191" s="99"/>
      <c r="CA1191" s="99"/>
      <c r="CB1191" s="99"/>
      <c r="CC1191" s="99">
        <v>102</v>
      </c>
      <c r="CD1191" s="99">
        <v>8</v>
      </c>
      <c r="CE1191" s="99">
        <v>8</v>
      </c>
      <c r="CF1191" s="99"/>
      <c r="CG1191" s="37" t="e">
        <f>VLOOKUP(Table_1[[#This Row],[EAN]],'[1]Planilha1'!$E:$R,13,0)</f>
        <v>#N/A</v>
      </c>
      <c r="CI1191" s="188">
        <f>IF(Table_1[[#This Row],[STATUS MERCADO]]="GO",Table_1[[#This Row],[M. BRUTA TOTAL]],0)</f>
        <v>0</v>
      </c>
      <c r="CJ1191" s="188">
        <f>IF(Table_1[[#This Row],[STATUS MERCADO]]="GO",Table_1[[#This Row],[PV UNIT. REALIZADO]]*Table_1[[#This Row],[QUANTIDADE]],0)</f>
        <v>0</v>
      </c>
    </row>
    <row r="1192" ht="15" hidden="1">
      <c r="A1192" s="7"/>
      <c r="B1192" s="84" t="s">
        <v>79</v>
      </c>
      <c r="C1192" s="85">
        <v>221496</v>
      </c>
      <c r="D1192" s="85">
        <v>1681</v>
      </c>
      <c r="E1192" s="85">
        <v>7898553445613</v>
      </c>
      <c r="F1192" s="86" t="s">
        <v>1060</v>
      </c>
      <c r="G1192" s="75" t="s">
        <v>17</v>
      </c>
      <c r="H1192" s="75">
        <v>3910</v>
      </c>
      <c r="I1192" s="87" t="s">
        <v>296</v>
      </c>
      <c r="J1192" s="75" t="s">
        <v>297</v>
      </c>
      <c r="K1192" s="88" t="s">
        <v>84</v>
      </c>
      <c r="L1192" s="88">
        <v>1</v>
      </c>
      <c r="M1192" s="88">
        <v>0</v>
      </c>
      <c r="N1192" s="75" t="s">
        <v>85</v>
      </c>
      <c r="O1192" s="75" t="s">
        <v>437</v>
      </c>
      <c r="P1192" s="89">
        <v>9.63</v>
      </c>
      <c r="Q1192" s="90">
        <f>(17/100+7.6/100+1.65/100)*P1192</f>
        <v>2.5278750000000003</v>
      </c>
      <c r="R1192" s="90"/>
      <c r="S1192" s="90"/>
      <c r="T1192" s="90"/>
      <c r="U1192" s="90"/>
      <c r="V1192" s="90">
        <f>+P1192-Q1192+R1192+S1192+T1192+U1192</f>
        <v>7.102125000000001</v>
      </c>
      <c r="W1192" s="91">
        <f>(1.02/100)</f>
        <v>1.02E-2</v>
      </c>
      <c r="X1192" s="91">
        <v>4.8E-3</v>
      </c>
      <c r="Y1192" s="91">
        <v>0.17</v>
      </c>
      <c r="Z1192" s="91">
        <v>1.65E-2</v>
      </c>
      <c r="AA1192" s="91">
        <v>7.6E-2</v>
      </c>
      <c r="AB1192" s="91">
        <f>SUM(W1192:AA1192)</f>
        <v>0.2775</v>
      </c>
      <c r="AC1192" s="75">
        <v>1</v>
      </c>
      <c r="AD1192" s="92">
        <f>IF(AL1192="","",+AC1192*AL1192)</f>
        <v>18.094585987261155</v>
      </c>
      <c r="AE1192" s="93">
        <f>IF(AL1192="","",+AL1192*AB1192)</f>
        <v>5.021247611464971</v>
      </c>
      <c r="AF1192" s="92">
        <f>IF(AL1192="","",+AL1192-AE1192)</f>
        <v>13.073338375796183</v>
      </c>
      <c r="AG1192" s="93">
        <f>+V1192</f>
        <v>7.102125000000001</v>
      </c>
      <c r="AH1192" s="92">
        <f>IF(AF1192="","",+AF1192-AG1192)</f>
        <v>5.971213375796182</v>
      </c>
      <c r="AI1192" s="92">
        <f>IF(AH1192="","",+AH1192*AC1192)</f>
        <v>5.971213375796182</v>
      </c>
      <c r="AJ1192" s="93">
        <v>13.38</v>
      </c>
      <c r="AK1192" s="94">
        <v>0.33</v>
      </c>
      <c r="AL1192" s="93">
        <f>IF(V1192=0,"",V1192/(1-AB1192-AK1192))</f>
        <v>18.094585987261155</v>
      </c>
      <c r="AM1192" s="95">
        <v>0.33</v>
      </c>
      <c r="AN1192" s="93">
        <f>IF(V1192=0,"",V1192/(1-AB1192-AM1192))</f>
        <v>18.094585987261155</v>
      </c>
      <c r="AO1192" s="96">
        <v>1.2</v>
      </c>
      <c r="AP1192" s="93">
        <f>IF(BD!AJ1192="","",BD!AJ1192*BD!AO1192)</f>
        <v>16.056</v>
      </c>
      <c r="AQ1192" s="91">
        <f>BD!AM1192/BD!AK1192-1</f>
        <v>0</v>
      </c>
      <c r="AR1192" s="91">
        <f>IF(BD!AN1192="","",IF(BD!AJ1192="","",BD!AN1192/BD!AJ1192-1))</f>
        <v>0.3523606866413418</v>
      </c>
      <c r="AS1192" s="91" t="str">
        <f>IF(BD!AN1192="","",IF(BD!AN1192&lt;BD!AL1192,"ABAIXO DA META","DENTRO DA META"))</f>
        <v>DENTRO DA META</v>
      </c>
      <c r="AT1192" s="91" t="str">
        <f>IF(BD!AJ1192="","EM ANÁLISE",IF(BD!AP1192&gt;=BD!AN1192,"GO", "NO GO"))</f>
        <v>NO GO</v>
      </c>
      <c r="AU1192" s="97">
        <f>IF(AN1192="","",+BD!$AN1192-AJ1192)</f>
        <v>4.714585987261154</v>
      </c>
      <c r="AV1192" s="98"/>
      <c r="AW1192" s="90">
        <f>BD!P1192*BD!AC1192</f>
        <v>9.63</v>
      </c>
      <c r="AX1192" s="90">
        <f>BD!V1192*BD!AC1192</f>
        <v>7.102125000000001</v>
      </c>
      <c r="AY1192" s="90">
        <f>IF(BD!AN1192="","",BD!AN1192*BD!AC1192)</f>
        <v>18.094585987261155</v>
      </c>
      <c r="AZ1192" s="75" t="s">
        <v>5272</v>
      </c>
      <c r="BA1192" s="75"/>
      <c r="BB1192" s="75"/>
      <c r="BC1192" s="75"/>
      <c r="BD1192" s="99" t="s">
        <v>5257</v>
      </c>
      <c r="BE1192" s="100" t="s">
        <v>4</v>
      </c>
      <c r="BF1192" s="100" t="s">
        <v>4</v>
      </c>
      <c r="BG1192" s="99" t="s">
        <v>5258</v>
      </c>
      <c r="BH1192" s="101"/>
      <c r="BI1192" s="101"/>
      <c r="BJ1192" s="101"/>
      <c r="BK1192" s="101"/>
      <c r="BL1192" s="101"/>
      <c r="BM1192" s="101"/>
      <c r="BN1192" s="101"/>
      <c r="BO1192" s="103"/>
      <c r="BP1192" s="99">
        <v>140.622</v>
      </c>
      <c r="BQ1192" s="99">
        <v>121</v>
      </c>
      <c r="BR1192" s="101"/>
      <c r="BS1192" s="99" t="s">
        <v>5260</v>
      </c>
      <c r="BT1192" s="99" t="s">
        <v>5261</v>
      </c>
      <c r="BU1192" s="99">
        <v>5102</v>
      </c>
      <c r="BV1192" s="99"/>
      <c r="BW1192" s="99"/>
      <c r="BX1192" s="99"/>
      <c r="BY1192" s="99"/>
      <c r="BZ1192" s="99"/>
      <c r="CA1192" s="99"/>
      <c r="CB1192" s="99"/>
      <c r="CC1192" s="99">
        <v>102</v>
      </c>
      <c r="CD1192" s="99">
        <v>8</v>
      </c>
      <c r="CE1192" s="99">
        <v>8</v>
      </c>
      <c r="CF1192" s="99"/>
      <c r="CG1192" s="37" t="e">
        <f>VLOOKUP(Table_1[[#This Row],[EAN]],'[1]Planilha1'!$E:$R,13,0)</f>
        <v>#N/A</v>
      </c>
      <c r="CI1192" s="188">
        <f>IF(Table_1[[#This Row],[STATUS MERCADO]]="GO",Table_1[[#This Row],[M. BRUTA TOTAL]],0)</f>
        <v>0</v>
      </c>
      <c r="CJ1192" s="188">
        <f>IF(Table_1[[#This Row],[STATUS MERCADO]]="GO",Table_1[[#This Row],[PV UNIT. REALIZADO]]*Table_1[[#This Row],[QUANTIDADE]],0)</f>
        <v>0</v>
      </c>
    </row>
    <row r="1193" ht="15" hidden="1">
      <c r="A1193" s="7"/>
      <c r="B1193" s="84" t="s">
        <v>79</v>
      </c>
      <c r="C1193" s="75">
        <v>221497</v>
      </c>
      <c r="D1193" s="75">
        <v>2502</v>
      </c>
      <c r="E1193" s="85">
        <v>7899916904877</v>
      </c>
      <c r="F1193" s="86" t="s">
        <v>1061</v>
      </c>
      <c r="G1193" s="75" t="s">
        <v>17</v>
      </c>
      <c r="H1193" s="75">
        <v>3910</v>
      </c>
      <c r="I1193" s="87" t="s">
        <v>296</v>
      </c>
      <c r="J1193" s="75" t="s">
        <v>297</v>
      </c>
      <c r="K1193" s="88" t="s">
        <v>84</v>
      </c>
      <c r="L1193" s="88">
        <v>1</v>
      </c>
      <c r="M1193" s="88">
        <v>0</v>
      </c>
      <c r="N1193" s="75" t="s">
        <v>85</v>
      </c>
      <c r="O1193" s="105">
        <v>27152731000109</v>
      </c>
      <c r="P1193" s="89"/>
      <c r="Q1193" s="90">
        <f>(17/100+7.6/100+1.65/100)*P1193</f>
        <v>0</v>
      </c>
      <c r="R1193" s="90"/>
      <c r="S1193" s="90"/>
      <c r="T1193" s="90"/>
      <c r="U1193" s="90"/>
      <c r="V1193" s="90">
        <f>+P1193-Q1193+R1193+S1193+T1193+U1193</f>
        <v>0</v>
      </c>
      <c r="W1193" s="91">
        <f>(1.02/100)</f>
        <v>1.02E-2</v>
      </c>
      <c r="X1193" s="91">
        <v>4.8E-3</v>
      </c>
      <c r="Y1193" s="91">
        <v>0.17</v>
      </c>
      <c r="Z1193" s="91">
        <v>1.65E-2</v>
      </c>
      <c r="AA1193" s="91">
        <v>7.6E-2</v>
      </c>
      <c r="AB1193" s="91">
        <f>SUM(W1193:AA1193)</f>
        <v>0.2775</v>
      </c>
      <c r="AC1193" s="75">
        <v>1</v>
      </c>
      <c r="AD1193" s="92">
        <f>IF(AL1193="","",+AC1193*AL1193)</f>
      </c>
      <c r="AE1193" s="93">
        <f>IF(AL1193="","",+AL1193*AB1193)</f>
      </c>
      <c r="AF1193" s="92">
        <f>IF(AL1193="","",+AL1193-AE1193)</f>
      </c>
      <c r="AG1193" s="93">
        <f>+V1193</f>
        <v>0</v>
      </c>
      <c r="AH1193" s="92">
        <f>IF(AF1193="","",+AF1193-AG1193)</f>
      </c>
      <c r="AI1193" s="92">
        <f>IF(AH1193="","",+AH1193*AC1193)</f>
      </c>
      <c r="AJ1193" s="93"/>
      <c r="AK1193" s="94">
        <v>0.33</v>
      </c>
      <c r="AL1193" s="93">
        <f>IF(V1193=0,"",V1193/(1-AB1193-AK1193))</f>
      </c>
      <c r="AM1193" s="95">
        <v>0.33</v>
      </c>
      <c r="AN1193" s="93">
        <f>IF(V1193=0,"",V1193/(1-AB1193-AM1193))</f>
      </c>
      <c r="AO1193" s="96">
        <v>1.2</v>
      </c>
      <c r="AP1193" s="93">
        <f>IF(BD!AJ1193="","",BD!AJ1193*BD!AO1193)</f>
      </c>
      <c r="AQ1193" s="91">
        <f>BD!AM1193/BD!AK1193-1</f>
        <v>0</v>
      </c>
      <c r="AR1193" s="91">
        <f>IF(BD!AN1193="","",IF(BD!AJ1193="","",BD!AN1193/BD!AJ1193-1))</f>
      </c>
      <c r="AS1193" s="91">
        <f>IF(BD!AN1193="","",IF(BD!AN1193&lt;BD!AL1193,"ABAIXO DA META","DENTRO DA META"))</f>
      </c>
      <c r="AT1193" s="91" t="str">
        <f>IF(BD!AJ1193="","EM ANÁLISE",IF(BD!AP1193&gt;=BD!AN1193,"GO", "NO GO"))</f>
        <v>EM ANÁLISE</v>
      </c>
      <c r="AU1193" s="97">
        <f>IF(AN1193="","",+BD!$AN1193-AJ1193)</f>
      </c>
      <c r="AV1193" s="98"/>
      <c r="AW1193" s="90">
        <f>BD!P1193*BD!AC1193</f>
        <v>0</v>
      </c>
      <c r="AX1193" s="90">
        <f>BD!V1193*BD!AC1193</f>
        <v>0</v>
      </c>
      <c r="AY1193" s="90">
        <f>IF(BD!AN1193="","",BD!AN1193*BD!AC1193)</f>
      </c>
      <c r="AZ1193" s="75" t="s">
        <v>123</v>
      </c>
      <c r="BA1193" s="75"/>
      <c r="BB1193" s="75"/>
      <c r="BC1193" s="75"/>
      <c r="BD1193" s="104"/>
      <c r="BE1193" s="104"/>
      <c r="BF1193" s="101"/>
      <c r="BG1193" s="101"/>
      <c r="BH1193" s="101"/>
      <c r="BI1193" s="101"/>
      <c r="BJ1193" s="101"/>
      <c r="BK1193" s="101"/>
      <c r="BL1193" s="101"/>
      <c r="BM1193" s="101"/>
      <c r="BN1193" s="101"/>
      <c r="BO1193" s="103"/>
      <c r="BP1193" s="101"/>
      <c r="BQ1193" s="101"/>
      <c r="BR1193" s="101"/>
      <c r="BS1193" s="101"/>
      <c r="BT1193" s="101"/>
      <c r="BU1193" s="101"/>
      <c r="BV1193" s="101"/>
      <c r="BW1193" s="101"/>
      <c r="BX1193" s="101"/>
      <c r="BY1193" s="101"/>
      <c r="BZ1193" s="101"/>
      <c r="CA1193" s="101"/>
      <c r="CB1193" s="101"/>
      <c r="CC1193" s="101"/>
      <c r="CD1193" s="101"/>
      <c r="CE1193" s="101"/>
      <c r="CF1193" s="101"/>
      <c r="CG1193" s="37" t="e">
        <f>VLOOKUP(Table_1[[#This Row],[EAN]],'[1]Planilha1'!$E:$R,13,0)</f>
        <v>#N/A</v>
      </c>
      <c r="CI1193" s="188">
        <f>IF(Table_1[[#This Row],[STATUS MERCADO]]="GO",Table_1[[#This Row],[M. BRUTA TOTAL]],0)</f>
        <v>0</v>
      </c>
      <c r="CJ1193" s="188">
        <f>IF(Table_1[[#This Row],[STATUS MERCADO]]="GO",Table_1[[#This Row],[PV UNIT. REALIZADO]]*Table_1[[#This Row],[QUANTIDADE]],0)</f>
        <v>0</v>
      </c>
    </row>
    <row r="1194" ht="15" hidden="1">
      <c r="A1194" s="7"/>
      <c r="B1194" s="84" t="s">
        <v>79</v>
      </c>
      <c r="C1194" s="75">
        <v>221498</v>
      </c>
      <c r="D1194" s="75">
        <v>2435</v>
      </c>
      <c r="E1194" s="85">
        <v>7899916904716</v>
      </c>
      <c r="F1194" s="86" t="s">
        <v>1062</v>
      </c>
      <c r="G1194" s="75" t="s">
        <v>17</v>
      </c>
      <c r="H1194" s="75">
        <v>3910</v>
      </c>
      <c r="I1194" s="87" t="s">
        <v>296</v>
      </c>
      <c r="J1194" s="75" t="s">
        <v>297</v>
      </c>
      <c r="K1194" s="88" t="s">
        <v>84</v>
      </c>
      <c r="L1194" s="88">
        <v>1</v>
      </c>
      <c r="M1194" s="88">
        <v>0</v>
      </c>
      <c r="N1194" s="75" t="s">
        <v>85</v>
      </c>
      <c r="O1194" s="105">
        <v>27152731000109</v>
      </c>
      <c r="P1194" s="89"/>
      <c r="Q1194" s="90">
        <f>(17/100+7.6/100+1.65/100)*P1194</f>
        <v>0</v>
      </c>
      <c r="R1194" s="90"/>
      <c r="S1194" s="90"/>
      <c r="T1194" s="90"/>
      <c r="U1194" s="90"/>
      <c r="V1194" s="90">
        <f>+P1194-Q1194+R1194+S1194+T1194+U1194</f>
        <v>0</v>
      </c>
      <c r="W1194" s="91">
        <f>(1.02/100)</f>
        <v>1.02E-2</v>
      </c>
      <c r="X1194" s="91">
        <v>4.8E-3</v>
      </c>
      <c r="Y1194" s="91">
        <v>0.17</v>
      </c>
      <c r="Z1194" s="91">
        <v>1.65E-2</v>
      </c>
      <c r="AA1194" s="91">
        <v>7.6E-2</v>
      </c>
      <c r="AB1194" s="91">
        <f>SUM(W1194:AA1194)</f>
        <v>0.2775</v>
      </c>
      <c r="AC1194" s="75">
        <v>1</v>
      </c>
      <c r="AD1194" s="92">
        <f>IF(AL1194="","",+AC1194*AL1194)</f>
      </c>
      <c r="AE1194" s="93">
        <f>IF(AL1194="","",+AL1194*AB1194)</f>
      </c>
      <c r="AF1194" s="92">
        <f>IF(AL1194="","",+AL1194-AE1194)</f>
      </c>
      <c r="AG1194" s="93">
        <f>+V1194</f>
        <v>0</v>
      </c>
      <c r="AH1194" s="92">
        <f>IF(AF1194="","",+AF1194-AG1194)</f>
      </c>
      <c r="AI1194" s="92">
        <f>IF(AH1194="","",+AH1194*AC1194)</f>
      </c>
      <c r="AJ1194" s="93"/>
      <c r="AK1194" s="94">
        <v>0.33</v>
      </c>
      <c r="AL1194" s="93">
        <f>IF(V1194=0,"",V1194/(1-AB1194-AK1194))</f>
      </c>
      <c r="AM1194" s="95">
        <v>0.33</v>
      </c>
      <c r="AN1194" s="93">
        <f>IF(V1194=0,"",V1194/(1-AB1194-AM1194))</f>
      </c>
      <c r="AO1194" s="96">
        <v>1.2</v>
      </c>
      <c r="AP1194" s="93">
        <f>IF(BD!AJ1194="","",BD!AJ1194*BD!AO1194)</f>
      </c>
      <c r="AQ1194" s="91">
        <f>BD!AM1194/BD!AK1194-1</f>
        <v>0</v>
      </c>
      <c r="AR1194" s="91">
        <f>IF(BD!AN1194="","",IF(BD!AJ1194="","",BD!AN1194/BD!AJ1194-1))</f>
      </c>
      <c r="AS1194" s="91">
        <f>IF(BD!AN1194="","",IF(BD!AN1194&lt;BD!AL1194,"ABAIXO DA META","DENTRO DA META"))</f>
      </c>
      <c r="AT1194" s="91" t="str">
        <f>IF(BD!AJ1194="","EM ANÁLISE",IF(BD!AP1194&gt;=BD!AN1194,"GO", "NO GO"))</f>
        <v>EM ANÁLISE</v>
      </c>
      <c r="AU1194" s="97">
        <f>IF(AN1194="","",+BD!$AN1194-AJ1194)</f>
      </c>
      <c r="AV1194" s="98"/>
      <c r="AW1194" s="90">
        <f>BD!P1194*BD!AC1194</f>
        <v>0</v>
      </c>
      <c r="AX1194" s="90">
        <f>BD!V1194*BD!AC1194</f>
        <v>0</v>
      </c>
      <c r="AY1194" s="90">
        <f>IF(BD!AN1194="","",BD!AN1194*BD!AC1194)</f>
      </c>
      <c r="AZ1194" s="75" t="s">
        <v>123</v>
      </c>
      <c r="BA1194" s="75"/>
      <c r="BB1194" s="75"/>
      <c r="BC1194" s="75"/>
      <c r="BD1194" s="104"/>
      <c r="BE1194" s="104"/>
      <c r="BF1194" s="101"/>
      <c r="BG1194" s="101"/>
      <c r="BH1194" s="101"/>
      <c r="BI1194" s="101"/>
      <c r="BJ1194" s="101"/>
      <c r="BK1194" s="101"/>
      <c r="BL1194" s="101"/>
      <c r="BM1194" s="101"/>
      <c r="BN1194" s="101"/>
      <c r="BO1194" s="103"/>
      <c r="BP1194" s="101"/>
      <c r="BQ1194" s="101"/>
      <c r="BR1194" s="101"/>
      <c r="BS1194" s="101"/>
      <c r="BT1194" s="101"/>
      <c r="BU1194" s="101"/>
      <c r="BV1194" s="101"/>
      <c r="BW1194" s="101"/>
      <c r="BX1194" s="101"/>
      <c r="BY1194" s="101"/>
      <c r="BZ1194" s="101"/>
      <c r="CA1194" s="101"/>
      <c r="CB1194" s="101"/>
      <c r="CC1194" s="101"/>
      <c r="CD1194" s="101"/>
      <c r="CE1194" s="101"/>
      <c r="CF1194" s="101"/>
      <c r="CG1194" s="37" t="e">
        <f>VLOOKUP(Table_1[[#This Row],[EAN]],'[1]Planilha1'!$E:$R,13,0)</f>
        <v>#N/A</v>
      </c>
      <c r="CI1194" s="188">
        <f>IF(Table_1[[#This Row],[STATUS MERCADO]]="GO",Table_1[[#This Row],[M. BRUTA TOTAL]],0)</f>
        <v>0</v>
      </c>
      <c r="CJ1194" s="188">
        <f>IF(Table_1[[#This Row],[STATUS MERCADO]]="GO",Table_1[[#This Row],[PV UNIT. REALIZADO]]*Table_1[[#This Row],[QUANTIDADE]],0)</f>
        <v>0</v>
      </c>
    </row>
    <row r="1195" ht="15" hidden="1">
      <c r="A1195" s="7"/>
      <c r="B1195" s="84" t="s">
        <v>79</v>
      </c>
      <c r="C1195" s="75">
        <v>221499</v>
      </c>
      <c r="D1195" s="75">
        <v>22499</v>
      </c>
      <c r="E1195" s="85">
        <v>7899916904839</v>
      </c>
      <c r="F1195" s="86" t="s">
        <v>1063</v>
      </c>
      <c r="G1195" s="75" t="s">
        <v>17</v>
      </c>
      <c r="H1195" s="75">
        <v>3910</v>
      </c>
      <c r="I1195" s="87" t="s">
        <v>296</v>
      </c>
      <c r="J1195" s="75" t="s">
        <v>297</v>
      </c>
      <c r="K1195" s="88" t="s">
        <v>84</v>
      </c>
      <c r="L1195" s="88">
        <v>1</v>
      </c>
      <c r="M1195" s="88">
        <v>0</v>
      </c>
      <c r="N1195" s="75" t="s">
        <v>85</v>
      </c>
      <c r="O1195" s="105">
        <v>27152731000109</v>
      </c>
      <c r="P1195" s="89"/>
      <c r="Q1195" s="90">
        <f>(17/100+7.6/100+1.65/100)*P1195</f>
        <v>0</v>
      </c>
      <c r="R1195" s="90"/>
      <c r="S1195" s="90"/>
      <c r="T1195" s="90"/>
      <c r="U1195" s="90"/>
      <c r="V1195" s="90">
        <f>+P1195-Q1195+R1195+S1195+T1195+U1195</f>
        <v>0</v>
      </c>
      <c r="W1195" s="91">
        <f>(1.02/100)</f>
        <v>1.02E-2</v>
      </c>
      <c r="X1195" s="91">
        <v>4.8E-3</v>
      </c>
      <c r="Y1195" s="91">
        <v>0.17</v>
      </c>
      <c r="Z1195" s="91">
        <v>1.65E-2</v>
      </c>
      <c r="AA1195" s="91">
        <v>7.6E-2</v>
      </c>
      <c r="AB1195" s="91">
        <f>SUM(W1195:AA1195)</f>
        <v>0.2775</v>
      </c>
      <c r="AC1195" s="75">
        <v>1</v>
      </c>
      <c r="AD1195" s="92">
        <f>IF(AL1195="","",+AC1195*AL1195)</f>
      </c>
      <c r="AE1195" s="93">
        <f>IF(AL1195="","",+AL1195*AB1195)</f>
      </c>
      <c r="AF1195" s="92">
        <f>IF(AL1195="","",+AL1195-AE1195)</f>
      </c>
      <c r="AG1195" s="93">
        <f>+V1195</f>
        <v>0</v>
      </c>
      <c r="AH1195" s="92">
        <f>IF(AF1195="","",+AF1195-AG1195)</f>
      </c>
      <c r="AI1195" s="92">
        <f>IF(AH1195="","",+AH1195*AC1195)</f>
      </c>
      <c r="AJ1195" s="93"/>
      <c r="AK1195" s="94">
        <v>0.33</v>
      </c>
      <c r="AL1195" s="93">
        <f>IF(V1195=0,"",V1195/(1-AB1195-AK1195))</f>
      </c>
      <c r="AM1195" s="95">
        <v>0.33</v>
      </c>
      <c r="AN1195" s="93">
        <f>IF(V1195=0,"",V1195/(1-AB1195-AM1195))</f>
      </c>
      <c r="AO1195" s="96">
        <v>1.2</v>
      </c>
      <c r="AP1195" s="93">
        <f>IF(BD!AJ1195="","",BD!AJ1195*BD!AO1195)</f>
      </c>
      <c r="AQ1195" s="91">
        <f>BD!AM1195/BD!AK1195-1</f>
        <v>0</v>
      </c>
      <c r="AR1195" s="91">
        <f>IF(BD!AN1195="","",IF(BD!AJ1195="","",BD!AN1195/BD!AJ1195-1))</f>
      </c>
      <c r="AS1195" s="91">
        <f>IF(BD!AN1195="","",IF(BD!AN1195&lt;BD!AL1195,"ABAIXO DA META","DENTRO DA META"))</f>
      </c>
      <c r="AT1195" s="91" t="str">
        <f>IF(BD!AJ1195="","EM ANÁLISE",IF(BD!AP1195&gt;=BD!AN1195,"GO", "NO GO"))</f>
        <v>EM ANÁLISE</v>
      </c>
      <c r="AU1195" s="97">
        <f>IF(AN1195="","",+BD!$AN1195-AJ1195)</f>
      </c>
      <c r="AV1195" s="98"/>
      <c r="AW1195" s="90">
        <f>BD!P1195*BD!AC1195</f>
        <v>0</v>
      </c>
      <c r="AX1195" s="90">
        <f>BD!V1195*BD!AC1195</f>
        <v>0</v>
      </c>
      <c r="AY1195" s="90">
        <f>IF(BD!AN1195="","",BD!AN1195*BD!AC1195)</f>
      </c>
      <c r="AZ1195" s="75" t="s">
        <v>123</v>
      </c>
      <c r="BA1195" s="75"/>
      <c r="BB1195" s="75"/>
      <c r="BC1195" s="75"/>
      <c r="BD1195" s="104"/>
      <c r="BE1195" s="104"/>
      <c r="BF1195" s="101"/>
      <c r="BG1195" s="101"/>
      <c r="BH1195" s="101"/>
      <c r="BI1195" s="101"/>
      <c r="BJ1195" s="101"/>
      <c r="BK1195" s="101"/>
      <c r="BL1195" s="101"/>
      <c r="BM1195" s="101"/>
      <c r="BN1195" s="101"/>
      <c r="BO1195" s="103"/>
      <c r="BP1195" s="101"/>
      <c r="BQ1195" s="101"/>
      <c r="BR1195" s="101"/>
      <c r="BS1195" s="101"/>
      <c r="BT1195" s="101"/>
      <c r="BU1195" s="101"/>
      <c r="BV1195" s="101"/>
      <c r="BW1195" s="101"/>
      <c r="BX1195" s="101"/>
      <c r="BY1195" s="101"/>
      <c r="BZ1195" s="101"/>
      <c r="CA1195" s="101"/>
      <c r="CB1195" s="101"/>
      <c r="CC1195" s="101"/>
      <c r="CD1195" s="101"/>
      <c r="CE1195" s="101"/>
      <c r="CF1195" s="101"/>
      <c r="CG1195" s="37" t="e">
        <f>VLOOKUP(Table_1[[#This Row],[EAN]],'[1]Planilha1'!$E:$R,13,0)</f>
        <v>#N/A</v>
      </c>
      <c r="CI1195" s="188">
        <f>IF(Table_1[[#This Row],[STATUS MERCADO]]="GO",Table_1[[#This Row],[M. BRUTA TOTAL]],0)</f>
        <v>0</v>
      </c>
      <c r="CJ1195" s="188">
        <f>IF(Table_1[[#This Row],[STATUS MERCADO]]="GO",Table_1[[#This Row],[PV UNIT. REALIZADO]]*Table_1[[#This Row],[QUANTIDADE]],0)</f>
        <v>0</v>
      </c>
    </row>
    <row r="1196" ht="15" hidden="1">
      <c r="A1196" s="7"/>
      <c r="B1196" s="84" t="s">
        <v>79</v>
      </c>
      <c r="C1196" s="85">
        <v>221500</v>
      </c>
      <c r="D1196" s="85">
        <v>3106</v>
      </c>
      <c r="E1196" s="85">
        <v>7899916905966</v>
      </c>
      <c r="F1196" s="86" t="s">
        <v>1064</v>
      </c>
      <c r="G1196" s="75" t="s">
        <v>17</v>
      </c>
      <c r="H1196" s="75">
        <v>3910</v>
      </c>
      <c r="I1196" s="87" t="s">
        <v>296</v>
      </c>
      <c r="J1196" s="75" t="s">
        <v>297</v>
      </c>
      <c r="K1196" s="88" t="s">
        <v>84</v>
      </c>
      <c r="L1196" s="88">
        <v>1</v>
      </c>
      <c r="M1196" s="88">
        <v>0</v>
      </c>
      <c r="N1196" s="75" t="s">
        <v>85</v>
      </c>
      <c r="O1196" s="75" t="s">
        <v>437</v>
      </c>
      <c r="P1196" s="89">
        <v>2.52</v>
      </c>
      <c r="Q1196" s="90">
        <f>(17/100+7.6/100+1.65/100)*P1196</f>
        <v>0.6615000000000001</v>
      </c>
      <c r="R1196" s="90"/>
      <c r="S1196" s="90"/>
      <c r="T1196" s="90"/>
      <c r="U1196" s="90"/>
      <c r="V1196" s="90">
        <f>+P1196-Q1196+R1196+S1196+T1196+U1196</f>
        <v>1.8584999999999998</v>
      </c>
      <c r="W1196" s="91">
        <f>(1.02/100)</f>
        <v>1.02E-2</v>
      </c>
      <c r="X1196" s="91">
        <v>4.8E-3</v>
      </c>
      <c r="Y1196" s="91">
        <v>0.17</v>
      </c>
      <c r="Z1196" s="91">
        <v>1.65E-2</v>
      </c>
      <c r="AA1196" s="91">
        <v>7.6E-2</v>
      </c>
      <c r="AB1196" s="91">
        <f>SUM(W1196:AA1196)</f>
        <v>0.2775</v>
      </c>
      <c r="AC1196" s="75">
        <v>1</v>
      </c>
      <c r="AD1196" s="92">
        <f>IF(AL1196="","",+AC1196*AL1196)</f>
        <v>4.735031847133759</v>
      </c>
      <c r="AE1196" s="93">
        <f>IF(AL1196="","",+AL1196*AB1196)</f>
        <v>1.3139713375796183</v>
      </c>
      <c r="AF1196" s="92">
        <f>IF(AL1196="","",+AL1196-AE1196)</f>
        <v>3.421060509554141</v>
      </c>
      <c r="AG1196" s="93">
        <f>+V1196</f>
        <v>1.8584999999999998</v>
      </c>
      <c r="AH1196" s="92">
        <f>IF(AF1196="","",+AF1196-AG1196)</f>
        <v>1.562560509554141</v>
      </c>
      <c r="AI1196" s="92">
        <f>IF(AH1196="","",+AH1196*AC1196)</f>
        <v>1.562560509554141</v>
      </c>
      <c r="AJ1196" s="93">
        <v>3.28</v>
      </c>
      <c r="AK1196" s="94">
        <v>0.33</v>
      </c>
      <c r="AL1196" s="93">
        <f>IF(V1196=0,"",V1196/(1-AB1196-AK1196))</f>
        <v>4.735031847133759</v>
      </c>
      <c r="AM1196" s="95">
        <v>0.33</v>
      </c>
      <c r="AN1196" s="93">
        <f>IF(V1196=0,"",V1196/(1-AB1196-AM1196))</f>
        <v>4.735031847133759</v>
      </c>
      <c r="AO1196" s="96">
        <v>1.2</v>
      </c>
      <c r="AP1196" s="93">
        <f>IF(BD!AJ1196="","",BD!AJ1196*BD!AO1196)</f>
        <v>3.9359999999999995</v>
      </c>
      <c r="AQ1196" s="91">
        <f>BD!AM1196/BD!AK1196-1</f>
        <v>0</v>
      </c>
      <c r="AR1196" s="91">
        <f>IF(BD!AN1196="","",IF(BD!AJ1196="","",BD!AN1196/BD!AJ1196-1))</f>
        <v>0.4436072704676095</v>
      </c>
      <c r="AS1196" s="91" t="str">
        <f>IF(BD!AN1196="","",IF(BD!AN1196&lt;BD!AL1196,"ABAIXO DA META","DENTRO DA META"))</f>
        <v>DENTRO DA META</v>
      </c>
      <c r="AT1196" s="91" t="str">
        <f>IF(BD!AJ1196="","EM ANÁLISE",IF(BD!AP1196&gt;=BD!AN1196,"GO", "NO GO"))</f>
        <v>NO GO</v>
      </c>
      <c r="AU1196" s="97">
        <f>IF(AN1196="","",+BD!$AN1196-AJ1196)</f>
        <v>1.455031847133759</v>
      </c>
      <c r="AV1196" s="98"/>
      <c r="AW1196" s="90">
        <f>BD!P1196*BD!AC1196</f>
        <v>2.52</v>
      </c>
      <c r="AX1196" s="90">
        <f>BD!V1196*BD!AC1196</f>
        <v>1.8584999999999998</v>
      </c>
      <c r="AY1196" s="90">
        <f>IF(BD!AN1196="","",BD!AN1196*BD!AC1196)</f>
        <v>4.735031847133759</v>
      </c>
      <c r="AZ1196" s="75" t="s">
        <v>5272</v>
      </c>
      <c r="BA1196" s="75"/>
      <c r="BB1196" s="75"/>
      <c r="BC1196" s="75"/>
      <c r="BD1196" s="99" t="s">
        <v>5257</v>
      </c>
      <c r="BE1196" s="100" t="s">
        <v>4</v>
      </c>
      <c r="BF1196" s="100" t="s">
        <v>4</v>
      </c>
      <c r="BG1196" s="99" t="s">
        <v>5258</v>
      </c>
      <c r="BH1196" s="101"/>
      <c r="BI1196" s="101"/>
      <c r="BJ1196" s="101"/>
      <c r="BK1196" s="101"/>
      <c r="BL1196" s="101"/>
      <c r="BM1196" s="101"/>
      <c r="BN1196" s="101"/>
      <c r="BO1196" s="103"/>
      <c r="BP1196" s="99">
        <v>140.622</v>
      </c>
      <c r="BQ1196" s="99">
        <v>121</v>
      </c>
      <c r="BR1196" s="101"/>
      <c r="BS1196" s="99" t="s">
        <v>5260</v>
      </c>
      <c r="BT1196" s="99" t="s">
        <v>5261</v>
      </c>
      <c r="BU1196" s="99">
        <v>5102</v>
      </c>
      <c r="BV1196" s="99"/>
      <c r="BW1196" s="99"/>
      <c r="BX1196" s="99"/>
      <c r="BY1196" s="99"/>
      <c r="BZ1196" s="99"/>
      <c r="CA1196" s="99"/>
      <c r="CB1196" s="99"/>
      <c r="CC1196" s="99">
        <v>102</v>
      </c>
      <c r="CD1196" s="99">
        <v>8</v>
      </c>
      <c r="CE1196" s="99">
        <v>8</v>
      </c>
      <c r="CF1196" s="99"/>
      <c r="CG1196" s="37" t="e">
        <f>VLOOKUP(Table_1[[#This Row],[EAN]],'[1]Planilha1'!$E:$R,13,0)</f>
        <v>#N/A</v>
      </c>
      <c r="CI1196" s="188">
        <f>IF(Table_1[[#This Row],[STATUS MERCADO]]="GO",Table_1[[#This Row],[M. BRUTA TOTAL]],0)</f>
        <v>0</v>
      </c>
      <c r="CJ1196" s="188">
        <f>IF(Table_1[[#This Row],[STATUS MERCADO]]="GO",Table_1[[#This Row],[PV UNIT. REALIZADO]]*Table_1[[#This Row],[QUANTIDADE]],0)</f>
        <v>0</v>
      </c>
    </row>
    <row r="1197" ht="15" hidden="1">
      <c r="A1197" s="7"/>
      <c r="B1197" s="84" t="s">
        <v>79</v>
      </c>
      <c r="C1197" s="75">
        <v>221501</v>
      </c>
      <c r="D1197" s="75">
        <v>3110</v>
      </c>
      <c r="E1197" s="85">
        <v>7899916906031</v>
      </c>
      <c r="F1197" s="86" t="s">
        <v>1065</v>
      </c>
      <c r="G1197" s="75" t="s">
        <v>17</v>
      </c>
      <c r="H1197" s="75">
        <v>3910</v>
      </c>
      <c r="I1197" s="87" t="s">
        <v>296</v>
      </c>
      <c r="J1197" s="75" t="s">
        <v>297</v>
      </c>
      <c r="K1197" s="88" t="s">
        <v>84</v>
      </c>
      <c r="L1197" s="88">
        <v>1</v>
      </c>
      <c r="M1197" s="88">
        <v>0</v>
      </c>
      <c r="N1197" s="75" t="s">
        <v>85</v>
      </c>
      <c r="O1197" s="105">
        <v>27152731000109</v>
      </c>
      <c r="P1197" s="89"/>
      <c r="Q1197" s="90">
        <f>(17/100+7.6/100+1.65/100)*P1197</f>
        <v>0</v>
      </c>
      <c r="R1197" s="90"/>
      <c r="S1197" s="90"/>
      <c r="T1197" s="90"/>
      <c r="U1197" s="90"/>
      <c r="V1197" s="90">
        <f>+P1197-Q1197+R1197+S1197+T1197+U1197</f>
        <v>0</v>
      </c>
      <c r="W1197" s="91">
        <f>(1.02/100)</f>
        <v>1.02E-2</v>
      </c>
      <c r="X1197" s="91">
        <v>4.8E-3</v>
      </c>
      <c r="Y1197" s="91">
        <v>0.17</v>
      </c>
      <c r="Z1197" s="91">
        <v>1.65E-2</v>
      </c>
      <c r="AA1197" s="91">
        <v>7.6E-2</v>
      </c>
      <c r="AB1197" s="91">
        <f>SUM(W1197:AA1197)</f>
        <v>0.2775</v>
      </c>
      <c r="AC1197" s="75">
        <v>1</v>
      </c>
      <c r="AD1197" s="92">
        <f>IF(AL1197="","",+AC1197*AL1197)</f>
      </c>
      <c r="AE1197" s="93">
        <f>IF(AL1197="","",+AL1197*AB1197)</f>
      </c>
      <c r="AF1197" s="92">
        <f>IF(AL1197="","",+AL1197-AE1197)</f>
      </c>
      <c r="AG1197" s="93">
        <f>+V1197</f>
        <v>0</v>
      </c>
      <c r="AH1197" s="92">
        <f>IF(AF1197="","",+AF1197-AG1197)</f>
      </c>
      <c r="AI1197" s="92">
        <f>IF(AH1197="","",+AH1197*AC1197)</f>
      </c>
      <c r="AJ1197" s="93"/>
      <c r="AK1197" s="94">
        <v>0.33</v>
      </c>
      <c r="AL1197" s="93">
        <f>IF(V1197=0,"",V1197/(1-AB1197-AK1197))</f>
      </c>
      <c r="AM1197" s="95">
        <v>0.33</v>
      </c>
      <c r="AN1197" s="93">
        <f>IF(V1197=0,"",V1197/(1-AB1197-AM1197))</f>
      </c>
      <c r="AO1197" s="96">
        <v>1.2</v>
      </c>
      <c r="AP1197" s="93">
        <f>IF(BD!AJ1197="","",BD!AJ1197*BD!AO1197)</f>
      </c>
      <c r="AQ1197" s="91">
        <f>BD!AM1197/BD!AK1197-1</f>
        <v>0</v>
      </c>
      <c r="AR1197" s="91">
        <f>IF(BD!AN1197="","",IF(BD!AJ1197="","",BD!AN1197/BD!AJ1197-1))</f>
      </c>
      <c r="AS1197" s="91">
        <f>IF(BD!AN1197="","",IF(BD!AN1197&lt;BD!AL1197,"ABAIXO DA META","DENTRO DA META"))</f>
      </c>
      <c r="AT1197" s="91" t="str">
        <f>IF(BD!AJ1197="","EM ANÁLISE",IF(BD!AP1197&gt;=BD!AN1197,"GO", "NO GO"))</f>
        <v>EM ANÁLISE</v>
      </c>
      <c r="AU1197" s="97">
        <f>IF(AN1197="","",+BD!$AN1197-AJ1197)</f>
      </c>
      <c r="AV1197" s="98"/>
      <c r="AW1197" s="90">
        <f>BD!P1197*BD!AC1197</f>
        <v>0</v>
      </c>
      <c r="AX1197" s="90">
        <f>BD!V1197*BD!AC1197</f>
        <v>0</v>
      </c>
      <c r="AY1197" s="90">
        <f>IF(BD!AN1197="","",BD!AN1197*BD!AC1197)</f>
      </c>
      <c r="AZ1197" s="75" t="s">
        <v>123</v>
      </c>
      <c r="BA1197" s="75"/>
      <c r="BB1197" s="75"/>
      <c r="BC1197" s="75"/>
      <c r="BD1197" s="104"/>
      <c r="BE1197" s="104"/>
      <c r="BF1197" s="101"/>
      <c r="BG1197" s="101"/>
      <c r="BH1197" s="101"/>
      <c r="BI1197" s="101"/>
      <c r="BJ1197" s="101"/>
      <c r="BK1197" s="101"/>
      <c r="BL1197" s="101"/>
      <c r="BM1197" s="101"/>
      <c r="BN1197" s="101"/>
      <c r="BO1197" s="103"/>
      <c r="BP1197" s="101"/>
      <c r="BQ1197" s="101"/>
      <c r="BR1197" s="101"/>
      <c r="BS1197" s="101"/>
      <c r="BT1197" s="101"/>
      <c r="BU1197" s="101"/>
      <c r="BV1197" s="101"/>
      <c r="BW1197" s="101"/>
      <c r="BX1197" s="101"/>
      <c r="BY1197" s="101"/>
      <c r="BZ1197" s="101"/>
      <c r="CA1197" s="101"/>
      <c r="CB1197" s="101"/>
      <c r="CC1197" s="101"/>
      <c r="CD1197" s="101"/>
      <c r="CE1197" s="101"/>
      <c r="CF1197" s="101"/>
      <c r="CG1197" s="37" t="e">
        <f>VLOOKUP(Table_1[[#This Row],[EAN]],'[1]Planilha1'!$E:$R,13,0)</f>
        <v>#N/A</v>
      </c>
      <c r="CI1197" s="188">
        <f>IF(Table_1[[#This Row],[STATUS MERCADO]]="GO",Table_1[[#This Row],[M. BRUTA TOTAL]],0)</f>
        <v>0</v>
      </c>
      <c r="CJ1197" s="188">
        <f>IF(Table_1[[#This Row],[STATUS MERCADO]]="GO",Table_1[[#This Row],[PV UNIT. REALIZADO]]*Table_1[[#This Row],[QUANTIDADE]],0)</f>
        <v>0</v>
      </c>
    </row>
    <row r="1198" ht="15" hidden="1">
      <c r="A1198" s="7"/>
      <c r="B1198" s="84" t="s">
        <v>79</v>
      </c>
      <c r="C1198" s="85">
        <v>221502</v>
      </c>
      <c r="D1198" s="85">
        <v>720304</v>
      </c>
      <c r="E1198" s="85">
        <v>7896228101444</v>
      </c>
      <c r="F1198" s="86" t="s">
        <v>1066</v>
      </c>
      <c r="G1198" s="75" t="s">
        <v>17</v>
      </c>
      <c r="H1198" s="75">
        <v>1990</v>
      </c>
      <c r="I1198" s="87" t="s">
        <v>349</v>
      </c>
      <c r="J1198" s="75" t="s">
        <v>586</v>
      </c>
      <c r="K1198" s="88" t="s">
        <v>84</v>
      </c>
      <c r="L1198" s="88">
        <v>2</v>
      </c>
      <c r="M1198" s="88">
        <v>0</v>
      </c>
      <c r="N1198" s="75" t="s">
        <v>85</v>
      </c>
      <c r="O1198" s="75" t="s">
        <v>437</v>
      </c>
      <c r="P1198" s="89">
        <v>7.09</v>
      </c>
      <c r="Q1198" s="90">
        <f>(17/100+7.6/100+1.65/100)*P1198</f>
        <v>1.8611250000000001</v>
      </c>
      <c r="R1198" s="90"/>
      <c r="S1198" s="90"/>
      <c r="T1198" s="90"/>
      <c r="U1198" s="90"/>
      <c r="V1198" s="90">
        <f>+P1198-Q1198+R1198+S1198+T1198+U1198</f>
        <v>5.2288749999999995</v>
      </c>
      <c r="W1198" s="91">
        <f>(1.02/100)</f>
        <v>1.02E-2</v>
      </c>
      <c r="X1198" s="91">
        <v>4.8E-3</v>
      </c>
      <c r="Y1198" s="91">
        <v>0.17</v>
      </c>
      <c r="Z1198" s="91">
        <v>1.65E-2</v>
      </c>
      <c r="AA1198" s="91">
        <v>7.6E-2</v>
      </c>
      <c r="AB1198" s="91">
        <f>SUM(W1198:AA1198)</f>
        <v>0.2775</v>
      </c>
      <c r="AC1198" s="75">
        <v>2</v>
      </c>
      <c r="AD1198" s="92">
        <f>IF(AL1198="","",+AC1198*AL1198)</f>
        <v>26.64394904458599</v>
      </c>
      <c r="AE1198" s="93">
        <f>IF(AL1198="","",+AL1198*AB1198)</f>
        <v>3.6968479299363066</v>
      </c>
      <c r="AF1198" s="92">
        <f>IF(AL1198="","",+AL1198-AE1198)</f>
        <v>9.62512659235669</v>
      </c>
      <c r="AG1198" s="93">
        <f>+V1198</f>
        <v>5.2288749999999995</v>
      </c>
      <c r="AH1198" s="92">
        <f>IF(AF1198="","",+AF1198-AG1198)</f>
        <v>4.39625159235669</v>
      </c>
      <c r="AI1198" s="92">
        <f>IF(AH1198="","",+AH1198*AC1198)</f>
        <v>8.79250318471338</v>
      </c>
      <c r="AJ1198" s="93">
        <v>10.27</v>
      </c>
      <c r="AK1198" s="94">
        <v>0.33</v>
      </c>
      <c r="AL1198" s="93">
        <f>IF(V1198=0,"",V1198/(1-AB1198-AK1198))</f>
        <v>13.321974522292996</v>
      </c>
      <c r="AM1198" s="95">
        <v>0.33</v>
      </c>
      <c r="AN1198" s="93">
        <f>IF(V1198=0,"",V1198/(1-AB1198-AM1198))</f>
        <v>13.321974522292996</v>
      </c>
      <c r="AO1198" s="96">
        <v>1.2</v>
      </c>
      <c r="AP1198" s="93">
        <f>IF(BD!AJ1198="","",BD!AJ1198*BD!AO1198)</f>
        <v>12.324</v>
      </c>
      <c r="AQ1198" s="91">
        <f>BD!AM1198/BD!AK1198-1</f>
        <v>0</v>
      </c>
      <c r="AR1198" s="91">
        <f>IF(BD!AN1198="","",IF(BD!AJ1198="","",BD!AN1198/BD!AJ1198-1))</f>
        <v>0.29717376069065193</v>
      </c>
      <c r="AS1198" s="91" t="str">
        <f>IF(BD!AN1198="","",IF(BD!AN1198&lt;BD!AL1198,"ABAIXO DA META","DENTRO DA META"))</f>
        <v>DENTRO DA META</v>
      </c>
      <c r="AT1198" s="91" t="str">
        <f>IF(BD!AJ1198="","EM ANÁLISE",IF(BD!AP1198&gt;=BD!AN1198,"GO", "NO GO"))</f>
        <v>NO GO</v>
      </c>
      <c r="AU1198" s="97">
        <f>IF(AN1198="","",+BD!$AN1198-AJ1198)</f>
        <v>3.051974522292996</v>
      </c>
      <c r="AV1198" s="98"/>
      <c r="AW1198" s="90">
        <f>BD!P1198*BD!AC1198</f>
        <v>14.18</v>
      </c>
      <c r="AX1198" s="90">
        <f>BD!V1198*BD!AC1198</f>
        <v>10.457749999999999</v>
      </c>
      <c r="AY1198" s="90">
        <f>IF(BD!AN1198="","",BD!AN1198*BD!AC1198)</f>
        <v>26.64394904458599</v>
      </c>
      <c r="AZ1198" s="75" t="s">
        <v>5272</v>
      </c>
      <c r="BA1198" s="75"/>
      <c r="BB1198" s="75"/>
      <c r="BC1198" s="75"/>
      <c r="BD1198" s="99" t="s">
        <v>5257</v>
      </c>
      <c r="BE1198" s="100" t="s">
        <v>4</v>
      </c>
      <c r="BF1198" s="100" t="s">
        <v>4</v>
      </c>
      <c r="BG1198" s="99" t="s">
        <v>5258</v>
      </c>
      <c r="BH1198" s="101"/>
      <c r="BI1198" s="101"/>
      <c r="BJ1198" s="101"/>
      <c r="BK1198" s="101"/>
      <c r="BL1198" s="101"/>
      <c r="BM1198" s="101"/>
      <c r="BN1198" s="101"/>
      <c r="BO1198" s="103"/>
      <c r="BP1198" s="99">
        <v>140.622</v>
      </c>
      <c r="BQ1198" s="99">
        <v>121</v>
      </c>
      <c r="BR1198" s="101"/>
      <c r="BS1198" s="99" t="s">
        <v>5260</v>
      </c>
      <c r="BT1198" s="99" t="s">
        <v>5261</v>
      </c>
      <c r="BU1198" s="99">
        <v>5102</v>
      </c>
      <c r="BV1198" s="99"/>
      <c r="BW1198" s="99"/>
      <c r="BX1198" s="99"/>
      <c r="BY1198" s="99"/>
      <c r="BZ1198" s="99"/>
      <c r="CA1198" s="99"/>
      <c r="CB1198" s="99"/>
      <c r="CC1198" s="99">
        <v>102</v>
      </c>
      <c r="CD1198" s="99">
        <v>8</v>
      </c>
      <c r="CE1198" s="99">
        <v>8</v>
      </c>
      <c r="CF1198" s="99"/>
      <c r="CG1198" s="37" t="e">
        <f>VLOOKUP(Table_1[[#This Row],[EAN]],'[1]Planilha1'!$E:$R,13,0)</f>
        <v>#N/A</v>
      </c>
      <c r="CI1198" s="188">
        <f>IF(Table_1[[#This Row],[STATUS MERCADO]]="GO",Table_1[[#This Row],[M. BRUTA TOTAL]],0)</f>
        <v>0</v>
      </c>
      <c r="CJ1198" s="188">
        <f>IF(Table_1[[#This Row],[STATUS MERCADO]]="GO",Table_1[[#This Row],[PV UNIT. REALIZADO]]*Table_1[[#This Row],[QUANTIDADE]],0)</f>
        <v>0</v>
      </c>
    </row>
    <row r="1199" ht="15" hidden="1">
      <c r="A1199" s="7"/>
      <c r="B1199" s="84" t="s">
        <v>79</v>
      </c>
      <c r="C1199" s="85">
        <v>221503</v>
      </c>
      <c r="D1199" s="85">
        <v>720302</v>
      </c>
      <c r="E1199" s="85">
        <v>7896228100607</v>
      </c>
      <c r="F1199" s="86" t="s">
        <v>1067</v>
      </c>
      <c r="G1199" s="75" t="s">
        <v>17</v>
      </c>
      <c r="H1199" s="75">
        <v>1990</v>
      </c>
      <c r="I1199" s="87" t="s">
        <v>349</v>
      </c>
      <c r="J1199" s="75" t="s">
        <v>586</v>
      </c>
      <c r="K1199" s="88" t="s">
        <v>84</v>
      </c>
      <c r="L1199" s="88">
        <v>2</v>
      </c>
      <c r="M1199" s="88">
        <v>0</v>
      </c>
      <c r="N1199" s="75" t="s">
        <v>85</v>
      </c>
      <c r="O1199" s="75" t="s">
        <v>437</v>
      </c>
      <c r="P1199" s="89">
        <v>5.24</v>
      </c>
      <c r="Q1199" s="90">
        <f>(17/100+7.6/100+1.65/100)*P1199</f>
        <v>1.3755000000000002</v>
      </c>
      <c r="R1199" s="90"/>
      <c r="S1199" s="90"/>
      <c r="T1199" s="90"/>
      <c r="U1199" s="90"/>
      <c r="V1199" s="90">
        <f>+P1199-Q1199+R1199+S1199+T1199+U1199</f>
        <v>3.8645</v>
      </c>
      <c r="W1199" s="91">
        <f>(1.02/100)</f>
        <v>1.02E-2</v>
      </c>
      <c r="X1199" s="91">
        <v>4.8E-3</v>
      </c>
      <c r="Y1199" s="91">
        <v>0.17</v>
      </c>
      <c r="Z1199" s="91">
        <v>1.65E-2</v>
      </c>
      <c r="AA1199" s="91">
        <v>7.6E-2</v>
      </c>
      <c r="AB1199" s="91">
        <f>SUM(W1199:AA1199)</f>
        <v>0.2775</v>
      </c>
      <c r="AC1199" s="75">
        <v>2</v>
      </c>
      <c r="AD1199" s="92">
        <f>IF(AL1199="","",+AC1199*AL1199)</f>
        <v>19.691719745222937</v>
      </c>
      <c r="AE1199" s="93">
        <f>IF(AL1199="","",+AL1199*AB1199)</f>
        <v>2.732226114649683</v>
      </c>
      <c r="AF1199" s="92">
        <f>IF(AL1199="","",+AL1199-AE1199)</f>
        <v>7.113633757961786</v>
      </c>
      <c r="AG1199" s="93">
        <f>+V1199</f>
        <v>3.8645</v>
      </c>
      <c r="AH1199" s="92">
        <f>IF(AF1199="","",+AF1199-AG1199)</f>
        <v>3.249133757961786</v>
      </c>
      <c r="AI1199" s="92">
        <f>IF(AH1199="","",+AH1199*AC1199)</f>
        <v>6.498267515923572</v>
      </c>
      <c r="AJ1199" s="93">
        <v>8.99</v>
      </c>
      <c r="AK1199" s="94">
        <v>0.33</v>
      </c>
      <c r="AL1199" s="93">
        <f>IF(V1199=0,"",V1199/(1-AB1199-AK1199))</f>
        <v>9.845859872611468</v>
      </c>
      <c r="AM1199" s="95">
        <v>0.33</v>
      </c>
      <c r="AN1199" s="93">
        <f>IF(V1199=0,"",V1199/(1-AB1199-AM1199))</f>
        <v>9.845859872611468</v>
      </c>
      <c r="AO1199" s="96">
        <v>1.2</v>
      </c>
      <c r="AP1199" s="93">
        <f>IF(BD!AJ1199="","",BD!AJ1199*BD!AO1199)</f>
        <v>10.788</v>
      </c>
      <c r="AQ1199" s="91">
        <f>BD!AM1199/BD!AK1199-1</f>
        <v>0</v>
      </c>
      <c r="AR1199" s="91">
        <f>IF(BD!AN1199="","",IF(BD!AJ1199="","",BD!AN1199/BD!AJ1199-1))</f>
        <v>9.520132064643705E-2</v>
      </c>
      <c r="AS1199" s="91" t="str">
        <f>IF(BD!AN1199="","",IF(BD!AN1199&lt;BD!AL1199,"ABAIXO DA META","DENTRO DA META"))</f>
        <v>DENTRO DA META</v>
      </c>
      <c r="AT1199" s="91" t="str">
        <f>IF(BD!AJ1199="","EM ANÁLISE",IF(BD!AP1199&gt;=BD!AN1199,"GO", "NO GO"))</f>
        <v>GO</v>
      </c>
      <c r="AU1199" s="97">
        <f>IF(AN1199="","",+BD!$AN1199-AJ1199)</f>
        <v>0.8558598726114681</v>
      </c>
      <c r="AV1199" s="98"/>
      <c r="AW1199" s="90">
        <f>BD!P1199*BD!AC1199</f>
        <v>10.48</v>
      </c>
      <c r="AX1199" s="90">
        <f>BD!V1199*BD!AC1199</f>
        <v>7.729</v>
      </c>
      <c r="AY1199" s="90">
        <f>IF(BD!AN1199="","",BD!AN1199*BD!AC1199)</f>
        <v>19.691719745222937</v>
      </c>
      <c r="AZ1199" s="75" t="s">
        <v>5272</v>
      </c>
      <c r="BA1199" s="75"/>
      <c r="BB1199" s="75"/>
      <c r="BC1199" s="75"/>
      <c r="BD1199" s="99" t="s">
        <v>5257</v>
      </c>
      <c r="BE1199" s="100" t="s">
        <v>4</v>
      </c>
      <c r="BF1199" s="100" t="s">
        <v>4</v>
      </c>
      <c r="BG1199" s="99" t="s">
        <v>5258</v>
      </c>
      <c r="BH1199" s="101"/>
      <c r="BI1199" s="101"/>
      <c r="BJ1199" s="101"/>
      <c r="BK1199" s="101"/>
      <c r="BL1199" s="101"/>
      <c r="BM1199" s="101"/>
      <c r="BN1199" s="101"/>
      <c r="BO1199" s="103"/>
      <c r="BP1199" s="99">
        <v>140.622</v>
      </c>
      <c r="BQ1199" s="99">
        <v>121</v>
      </c>
      <c r="BR1199" s="101"/>
      <c r="BS1199" s="99" t="s">
        <v>5260</v>
      </c>
      <c r="BT1199" s="99" t="s">
        <v>5261</v>
      </c>
      <c r="BU1199" s="99">
        <v>5102</v>
      </c>
      <c r="BV1199" s="99"/>
      <c r="BW1199" s="99"/>
      <c r="BX1199" s="99"/>
      <c r="BY1199" s="99"/>
      <c r="BZ1199" s="99"/>
      <c r="CA1199" s="99"/>
      <c r="CB1199" s="99"/>
      <c r="CC1199" s="99">
        <v>102</v>
      </c>
      <c r="CD1199" s="99">
        <v>8</v>
      </c>
      <c r="CE1199" s="99">
        <v>8</v>
      </c>
      <c r="CF1199" s="99"/>
      <c r="CG1199" s="37" t="e">
        <f>VLOOKUP(Table_1[[#This Row],[EAN]],'[1]Planilha1'!$E:$R,13,0)</f>
        <v>#N/A</v>
      </c>
      <c r="CI1199" s="188">
        <f>IF(Table_1[[#This Row],[STATUS MERCADO]]="GO",Table_1[[#This Row],[M. BRUTA TOTAL]],0)</f>
        <v>6.498267515923572</v>
      </c>
      <c r="CJ1199" s="188">
        <f>IF(Table_1[[#This Row],[STATUS MERCADO]]="GO",Table_1[[#This Row],[PV UNIT. REALIZADO]]*Table_1[[#This Row],[QUANTIDADE]],0)</f>
        <v>19.691719745222937</v>
      </c>
    </row>
    <row r="1200" ht="15" hidden="1">
      <c r="A1200" s="7"/>
      <c r="B1200" s="84" t="s">
        <v>79</v>
      </c>
      <c r="C1200" s="75">
        <v>221509</v>
      </c>
      <c r="D1200" s="75">
        <v>577898</v>
      </c>
      <c r="E1200" s="85">
        <v>7894904577897</v>
      </c>
      <c r="F1200" s="86" t="s">
        <v>1074</v>
      </c>
      <c r="G1200" s="75" t="s">
        <v>14</v>
      </c>
      <c r="H1200" s="75">
        <v>310</v>
      </c>
      <c r="I1200" s="87" t="s">
        <v>371</v>
      </c>
      <c r="J1200" s="75" t="s">
        <v>372</v>
      </c>
      <c r="K1200" s="88" t="s">
        <v>84</v>
      </c>
      <c r="L1200" s="88">
        <v>16</v>
      </c>
      <c r="M1200" s="88">
        <v>4</v>
      </c>
      <c r="N1200" s="75" t="s">
        <v>85</v>
      </c>
      <c r="O1200" s="75" t="s">
        <v>155</v>
      </c>
      <c r="P1200" s="89"/>
      <c r="Q1200" s="90">
        <f>(17/100+7.6/100+1.65/100)*P1200</f>
        <v>0</v>
      </c>
      <c r="R1200" s="90"/>
      <c r="S1200" s="90"/>
      <c r="T1200" s="90"/>
      <c r="U1200" s="90"/>
      <c r="V1200" s="90">
        <f>+P1200-Q1200+R1200+S1200+T1200+U1200</f>
        <v>0</v>
      </c>
      <c r="W1200" s="91">
        <f>(1.02/100)</f>
        <v>1.02E-2</v>
      </c>
      <c r="X1200" s="91">
        <v>4.8E-3</v>
      </c>
      <c r="Y1200" s="91">
        <v>0.17</v>
      </c>
      <c r="Z1200" s="91">
        <v>1.65E-2</v>
      </c>
      <c r="AA1200" s="91">
        <v>7.6E-2</v>
      </c>
      <c r="AB1200" s="91">
        <f>SUM(W1200:AA1200)</f>
        <v>0.2775</v>
      </c>
      <c r="AC1200" s="75">
        <v>16</v>
      </c>
      <c r="AD1200" s="92">
        <f>IF(AL1200="","",+AC1200*AL1200)</f>
      </c>
      <c r="AE1200" s="93">
        <f>IF(AL1200="","",+AL1200*AB1200)</f>
      </c>
      <c r="AF1200" s="92">
        <f>IF(AL1200="","",+AL1200-AE1200)</f>
      </c>
      <c r="AG1200" s="93">
        <f>+V1200</f>
        <v>0</v>
      </c>
      <c r="AH1200" s="92">
        <f>IF(AF1200="","",+AF1200-AG1200)</f>
      </c>
      <c r="AI1200" s="92">
        <f>IF(AH1200="","",+AH1200*AC1200)</f>
      </c>
      <c r="AJ1200" s="93"/>
      <c r="AK1200" s="94">
        <v>0.33</v>
      </c>
      <c r="AL1200" s="93">
        <f>IF(V1200=0,"",V1200/(1-AB1200-AK1200))</f>
      </c>
      <c r="AM1200" s="95">
        <v>0.33</v>
      </c>
      <c r="AN1200" s="93">
        <f>IF(V1200=0,"",V1200/(1-AB1200-AM1200))</f>
      </c>
      <c r="AO1200" s="96">
        <v>1.2</v>
      </c>
      <c r="AP1200" s="93">
        <f>IF(BD!AJ1200="","",BD!AJ1200*BD!AO1200)</f>
      </c>
      <c r="AQ1200" s="91">
        <f>BD!AM1200/BD!AK1200-1</f>
        <v>0</v>
      </c>
      <c r="AR1200" s="91">
        <f>IF(BD!AN1200="","",IF(BD!AJ1200="","",BD!AN1200/BD!AJ1200-1))</f>
      </c>
      <c r="AS1200" s="91">
        <f>IF(BD!AN1200="","",IF(BD!AN1200&lt;BD!AL1200,"ABAIXO DA META","DENTRO DA META"))</f>
      </c>
      <c r="AT1200" s="91" t="str">
        <f>IF(BD!AJ1200="","EM ANÁLISE",IF(BD!AP1200&gt;=BD!AN1200,"GO", "NO GO"))</f>
        <v>EM ANÁLISE</v>
      </c>
      <c r="AU1200" s="97">
        <f>IF(AN1200="","",+BD!$AN1200-AJ1200)</f>
      </c>
      <c r="AV1200" s="98"/>
      <c r="AW1200" s="90">
        <f>BD!P1200*BD!AC1200</f>
        <v>0</v>
      </c>
      <c r="AX1200" s="90">
        <f>BD!V1200*BD!AC1200</f>
        <v>0</v>
      </c>
      <c r="AY1200" s="90">
        <f>IF(BD!AN1200="","",BD!AN1200*BD!AC1200)</f>
      </c>
      <c r="AZ1200" s="75" t="s">
        <v>123</v>
      </c>
      <c r="BA1200" s="75"/>
      <c r="BB1200" s="75"/>
      <c r="BC1200" s="75"/>
      <c r="BD1200" s="104"/>
      <c r="BE1200" s="104"/>
      <c r="BF1200" s="101"/>
      <c r="BG1200" s="101"/>
      <c r="BH1200" s="101"/>
      <c r="BI1200" s="101"/>
      <c r="BJ1200" s="101"/>
      <c r="BK1200" s="101"/>
      <c r="BL1200" s="101"/>
      <c r="BM1200" s="101"/>
      <c r="BN1200" s="101"/>
      <c r="BO1200" s="103"/>
      <c r="BP1200" s="101"/>
      <c r="BQ1200" s="101"/>
      <c r="BR1200" s="101"/>
      <c r="BS1200" s="101"/>
      <c r="BT1200" s="101"/>
      <c r="BU1200" s="101"/>
      <c r="BV1200" s="101"/>
      <c r="BW1200" s="101"/>
      <c r="BX1200" s="101"/>
      <c r="BY1200" s="101"/>
      <c r="BZ1200" s="101"/>
      <c r="CA1200" s="101"/>
      <c r="CB1200" s="101"/>
      <c r="CC1200" s="101"/>
      <c r="CD1200" s="101"/>
      <c r="CE1200" s="101"/>
      <c r="CF1200" s="101"/>
      <c r="CG1200" s="37" t="e">
        <f>VLOOKUP(Table_1[[#This Row],[EAN]],'[1]Planilha1'!$E:$R,13,0)</f>
        <v>#N/A</v>
      </c>
      <c r="CI1200" s="188">
        <f>IF(Table_1[[#This Row],[STATUS MERCADO]]="GO",Table_1[[#This Row],[M. BRUTA TOTAL]],0)</f>
        <v>0</v>
      </c>
      <c r="CJ1200" s="188">
        <f>IF(Table_1[[#This Row],[STATUS MERCADO]]="GO",Table_1[[#This Row],[PV UNIT. REALIZADO]]*Table_1[[#This Row],[QUANTIDADE]],0)</f>
        <v>0</v>
      </c>
    </row>
    <row r="1201" ht="15" hidden="1">
      <c r="A1201" s="7"/>
      <c r="B1201" s="84" t="s">
        <v>79</v>
      </c>
      <c r="C1201" s="75">
        <v>221510</v>
      </c>
      <c r="D1201" s="75">
        <v>578207</v>
      </c>
      <c r="E1201" s="85">
        <v>7894904578207</v>
      </c>
      <c r="F1201" s="86" t="s">
        <v>1075</v>
      </c>
      <c r="G1201" s="75" t="s">
        <v>14</v>
      </c>
      <c r="H1201" s="75">
        <v>310</v>
      </c>
      <c r="I1201" s="87" t="s">
        <v>371</v>
      </c>
      <c r="J1201" s="75" t="s">
        <v>1076</v>
      </c>
      <c r="K1201" s="88" t="s">
        <v>84</v>
      </c>
      <c r="L1201" s="88">
        <v>36</v>
      </c>
      <c r="M1201" s="88">
        <v>4</v>
      </c>
      <c r="N1201" s="75" t="s">
        <v>85</v>
      </c>
      <c r="O1201" s="75" t="s">
        <v>155</v>
      </c>
      <c r="P1201" s="89"/>
      <c r="Q1201" s="90">
        <f>(17/100+7.6/100+1.65/100)*P1201</f>
        <v>0</v>
      </c>
      <c r="R1201" s="90"/>
      <c r="S1201" s="90"/>
      <c r="T1201" s="90"/>
      <c r="U1201" s="90"/>
      <c r="V1201" s="90">
        <f>+P1201-Q1201+R1201+S1201+T1201+U1201</f>
        <v>0</v>
      </c>
      <c r="W1201" s="91">
        <f>(1.02/100)</f>
        <v>1.02E-2</v>
      </c>
      <c r="X1201" s="91">
        <v>4.8E-3</v>
      </c>
      <c r="Y1201" s="91">
        <v>0.17</v>
      </c>
      <c r="Z1201" s="91">
        <v>1.65E-2</v>
      </c>
      <c r="AA1201" s="91">
        <v>7.6E-2</v>
      </c>
      <c r="AB1201" s="91">
        <f>SUM(W1201:AA1201)</f>
        <v>0.2775</v>
      </c>
      <c r="AC1201" s="75">
        <v>36</v>
      </c>
      <c r="AD1201" s="92">
        <f>IF(AL1201="","",+AC1201*AL1201)</f>
      </c>
      <c r="AE1201" s="93">
        <f>IF(AL1201="","",+AL1201*AB1201)</f>
      </c>
      <c r="AF1201" s="92">
        <f>IF(AL1201="","",+AL1201-AE1201)</f>
      </c>
      <c r="AG1201" s="93">
        <f>+V1201</f>
        <v>0</v>
      </c>
      <c r="AH1201" s="92">
        <f>IF(AF1201="","",+AF1201-AG1201)</f>
      </c>
      <c r="AI1201" s="92">
        <f>IF(AH1201="","",+AH1201*AC1201)</f>
      </c>
      <c r="AJ1201" s="93"/>
      <c r="AK1201" s="94">
        <v>0.33</v>
      </c>
      <c r="AL1201" s="93">
        <f>IF(V1201=0,"",V1201/(1-AB1201-AK1201))</f>
      </c>
      <c r="AM1201" s="95">
        <v>0.33</v>
      </c>
      <c r="AN1201" s="93">
        <f>IF(V1201=0,"",V1201/(1-AB1201-AM1201))</f>
      </c>
      <c r="AO1201" s="96">
        <v>1.2</v>
      </c>
      <c r="AP1201" s="93">
        <f>IF(BD!AJ1201="","",BD!AJ1201*BD!AO1201)</f>
      </c>
      <c r="AQ1201" s="91">
        <f>BD!AM1201/BD!AK1201-1</f>
        <v>0</v>
      </c>
      <c r="AR1201" s="91">
        <f>IF(BD!AN1201="","",IF(BD!AJ1201="","",BD!AN1201/BD!AJ1201-1))</f>
      </c>
      <c r="AS1201" s="91">
        <f>IF(BD!AN1201="","",IF(BD!AN1201&lt;BD!AL1201,"ABAIXO DA META","DENTRO DA META"))</f>
      </c>
      <c r="AT1201" s="91" t="str">
        <f>IF(BD!AJ1201="","EM ANÁLISE",IF(BD!AP1201&gt;=BD!AN1201,"GO", "NO GO"))</f>
        <v>EM ANÁLISE</v>
      </c>
      <c r="AU1201" s="97">
        <f>IF(AN1201="","",+BD!$AN1201-AJ1201)</f>
      </c>
      <c r="AV1201" s="98"/>
      <c r="AW1201" s="90">
        <f>BD!P1201*BD!AC1201</f>
        <v>0</v>
      </c>
      <c r="AX1201" s="90">
        <f>BD!V1201*BD!AC1201</f>
        <v>0</v>
      </c>
      <c r="AY1201" s="90">
        <f>IF(BD!AN1201="","",BD!AN1201*BD!AC1201)</f>
      </c>
      <c r="AZ1201" s="75" t="s">
        <v>123</v>
      </c>
      <c r="BA1201" s="75"/>
      <c r="BB1201" s="75"/>
      <c r="BC1201" s="75"/>
      <c r="BD1201" s="104"/>
      <c r="BE1201" s="104"/>
      <c r="BF1201" s="101"/>
      <c r="BG1201" s="101"/>
      <c r="BH1201" s="101"/>
      <c r="BI1201" s="101"/>
      <c r="BJ1201" s="101"/>
      <c r="BK1201" s="101"/>
      <c r="BL1201" s="101"/>
      <c r="BM1201" s="101"/>
      <c r="BN1201" s="101"/>
      <c r="BO1201" s="103"/>
      <c r="BP1201" s="101"/>
      <c r="BQ1201" s="101"/>
      <c r="BR1201" s="101"/>
      <c r="BS1201" s="101"/>
      <c r="BT1201" s="101"/>
      <c r="BU1201" s="101"/>
      <c r="BV1201" s="101"/>
      <c r="BW1201" s="101"/>
      <c r="BX1201" s="101"/>
      <c r="BY1201" s="101"/>
      <c r="BZ1201" s="101"/>
      <c r="CA1201" s="101"/>
      <c r="CB1201" s="101"/>
      <c r="CC1201" s="101"/>
      <c r="CD1201" s="101"/>
      <c r="CE1201" s="101"/>
      <c r="CF1201" s="101"/>
      <c r="CG1201" s="37" t="e">
        <f>VLOOKUP(Table_1[[#This Row],[EAN]],'[1]Planilha1'!$E:$R,13,0)</f>
        <v>#N/A</v>
      </c>
      <c r="CI1201" s="188">
        <f>IF(Table_1[[#This Row],[STATUS MERCADO]]="GO",Table_1[[#This Row],[M. BRUTA TOTAL]],0)</f>
        <v>0</v>
      </c>
      <c r="CJ1201" s="188">
        <f>IF(Table_1[[#This Row],[STATUS MERCADO]]="GO",Table_1[[#This Row],[PV UNIT. REALIZADO]]*Table_1[[#This Row],[QUANTIDADE]],0)</f>
        <v>0</v>
      </c>
    </row>
    <row r="1202" ht="15" hidden="1">
      <c r="A1202" s="7"/>
      <c r="B1202" s="84" t="s">
        <v>79</v>
      </c>
      <c r="C1202" s="85">
        <v>221514</v>
      </c>
      <c r="D1202" s="85">
        <v>1712</v>
      </c>
      <c r="E1202" s="85">
        <v>7898553446986</v>
      </c>
      <c r="F1202" s="86" t="s">
        <v>1080</v>
      </c>
      <c r="G1202" s="75" t="s">
        <v>17</v>
      </c>
      <c r="H1202" s="75">
        <v>3910</v>
      </c>
      <c r="I1202" s="87" t="s">
        <v>296</v>
      </c>
      <c r="J1202" s="75" t="s">
        <v>297</v>
      </c>
      <c r="K1202" s="88" t="s">
        <v>84</v>
      </c>
      <c r="L1202" s="88">
        <v>1</v>
      </c>
      <c r="M1202" s="88">
        <v>0</v>
      </c>
      <c r="N1202" s="75" t="s">
        <v>85</v>
      </c>
      <c r="O1202" s="75" t="s">
        <v>437</v>
      </c>
      <c r="P1202" s="89">
        <v>9.63</v>
      </c>
      <c r="Q1202" s="90">
        <f>(17/100+7.6/100+1.65/100)*P1202</f>
        <v>2.5278750000000003</v>
      </c>
      <c r="R1202" s="90"/>
      <c r="S1202" s="90"/>
      <c r="T1202" s="90"/>
      <c r="U1202" s="90"/>
      <c r="V1202" s="90">
        <f>+P1202-Q1202+R1202+S1202+T1202+U1202</f>
        <v>7.102125000000001</v>
      </c>
      <c r="W1202" s="91">
        <f>(1.02/100)</f>
        <v>1.02E-2</v>
      </c>
      <c r="X1202" s="91">
        <v>4.8E-3</v>
      </c>
      <c r="Y1202" s="91">
        <v>0.17</v>
      </c>
      <c r="Z1202" s="91">
        <v>1.65E-2</v>
      </c>
      <c r="AA1202" s="91">
        <v>7.6E-2</v>
      </c>
      <c r="AB1202" s="91">
        <f>SUM(W1202:AA1202)</f>
        <v>0.2775</v>
      </c>
      <c r="AC1202" s="75">
        <v>1</v>
      </c>
      <c r="AD1202" s="92">
        <f>IF(AL1202="","",+AC1202*AL1202)</f>
        <v>18.094585987261155</v>
      </c>
      <c r="AE1202" s="93">
        <f>IF(AL1202="","",+AL1202*AB1202)</f>
        <v>5.021247611464971</v>
      </c>
      <c r="AF1202" s="92">
        <f>IF(AL1202="","",+AL1202-AE1202)</f>
        <v>13.073338375796183</v>
      </c>
      <c r="AG1202" s="93">
        <f>+V1202</f>
        <v>7.102125000000001</v>
      </c>
      <c r="AH1202" s="92">
        <f>IF(AF1202="","",+AF1202-AG1202)</f>
        <v>5.971213375796182</v>
      </c>
      <c r="AI1202" s="92">
        <f>IF(AH1202="","",+AH1202*AC1202)</f>
        <v>5.971213375796182</v>
      </c>
      <c r="AJ1202" s="93">
        <v>13.38</v>
      </c>
      <c r="AK1202" s="94">
        <v>0.33</v>
      </c>
      <c r="AL1202" s="93">
        <f>IF(V1202=0,"",V1202/(1-AB1202-AK1202))</f>
        <v>18.094585987261155</v>
      </c>
      <c r="AM1202" s="95">
        <v>0.33</v>
      </c>
      <c r="AN1202" s="93">
        <f>IF(V1202=0,"",V1202/(1-AB1202-AM1202))</f>
        <v>18.094585987261155</v>
      </c>
      <c r="AO1202" s="96">
        <v>1.2</v>
      </c>
      <c r="AP1202" s="93">
        <f>IF(BD!AJ1202="","",BD!AJ1202*BD!AO1202)</f>
        <v>16.056</v>
      </c>
      <c r="AQ1202" s="91">
        <f>BD!AM1202/BD!AK1202-1</f>
        <v>0</v>
      </c>
      <c r="AR1202" s="91">
        <f>IF(BD!AN1202="","",IF(BD!AJ1202="","",BD!AN1202/BD!AJ1202-1))</f>
        <v>0.3523606866413418</v>
      </c>
      <c r="AS1202" s="91" t="str">
        <f>IF(BD!AN1202="","",IF(BD!AN1202&lt;BD!AL1202,"ABAIXO DA META","DENTRO DA META"))</f>
        <v>DENTRO DA META</v>
      </c>
      <c r="AT1202" s="91" t="str">
        <f>IF(BD!AJ1202="","EM ANÁLISE",IF(BD!AP1202&gt;=BD!AN1202,"GO", "NO GO"))</f>
        <v>NO GO</v>
      </c>
      <c r="AU1202" s="97">
        <f>IF(AN1202="","",+BD!$AN1202-AJ1202)</f>
        <v>4.714585987261154</v>
      </c>
      <c r="AV1202" s="98"/>
      <c r="AW1202" s="90">
        <f>BD!P1202*BD!AC1202</f>
        <v>9.63</v>
      </c>
      <c r="AX1202" s="90">
        <f>BD!V1202*BD!AC1202</f>
        <v>7.102125000000001</v>
      </c>
      <c r="AY1202" s="90">
        <f>IF(BD!AN1202="","",BD!AN1202*BD!AC1202)</f>
        <v>18.094585987261155</v>
      </c>
      <c r="AZ1202" s="75" t="s">
        <v>5272</v>
      </c>
      <c r="BA1202" s="75"/>
      <c r="BB1202" s="75"/>
      <c r="BC1202" s="75"/>
      <c r="BD1202" s="99" t="s">
        <v>5257</v>
      </c>
      <c r="BE1202" s="100" t="s">
        <v>4</v>
      </c>
      <c r="BF1202" s="100" t="s">
        <v>4</v>
      </c>
      <c r="BG1202" s="99" t="s">
        <v>5258</v>
      </c>
      <c r="BH1202" s="101"/>
      <c r="BI1202" s="101"/>
      <c r="BJ1202" s="101"/>
      <c r="BK1202" s="101"/>
      <c r="BL1202" s="101"/>
      <c r="BM1202" s="101"/>
      <c r="BN1202" s="101"/>
      <c r="BO1202" s="103"/>
      <c r="BP1202" s="99">
        <v>140.622</v>
      </c>
      <c r="BQ1202" s="99">
        <v>121</v>
      </c>
      <c r="BR1202" s="101"/>
      <c r="BS1202" s="99" t="s">
        <v>5260</v>
      </c>
      <c r="BT1202" s="99" t="s">
        <v>5261</v>
      </c>
      <c r="BU1202" s="99">
        <v>5102</v>
      </c>
      <c r="BV1202" s="99"/>
      <c r="BW1202" s="99"/>
      <c r="BX1202" s="99"/>
      <c r="BY1202" s="99"/>
      <c r="BZ1202" s="99"/>
      <c r="CA1202" s="99"/>
      <c r="CB1202" s="99"/>
      <c r="CC1202" s="99">
        <v>102</v>
      </c>
      <c r="CD1202" s="99">
        <v>8</v>
      </c>
      <c r="CE1202" s="99">
        <v>8</v>
      </c>
      <c r="CF1202" s="99"/>
      <c r="CG1202" s="37" t="e">
        <f>VLOOKUP(Table_1[[#This Row],[EAN]],'[1]Planilha1'!$E:$R,13,0)</f>
        <v>#N/A</v>
      </c>
      <c r="CI1202" s="188">
        <f>IF(Table_1[[#This Row],[STATUS MERCADO]]="GO",Table_1[[#This Row],[M. BRUTA TOTAL]],0)</f>
        <v>0</v>
      </c>
      <c r="CJ1202" s="188">
        <f>IF(Table_1[[#This Row],[STATUS MERCADO]]="GO",Table_1[[#This Row],[PV UNIT. REALIZADO]]*Table_1[[#This Row],[QUANTIDADE]],0)</f>
        <v>0</v>
      </c>
    </row>
    <row r="1203" ht="15" hidden="1">
      <c r="A1203" s="7"/>
      <c r="B1203" s="84" t="s">
        <v>79</v>
      </c>
      <c r="C1203" s="85">
        <v>221515</v>
      </c>
      <c r="D1203" s="85">
        <v>1711</v>
      </c>
      <c r="E1203" s="85">
        <v>7898553446979</v>
      </c>
      <c r="F1203" s="86" t="s">
        <v>1081</v>
      </c>
      <c r="G1203" s="75" t="s">
        <v>17</v>
      </c>
      <c r="H1203" s="75">
        <v>3910</v>
      </c>
      <c r="I1203" s="87" t="s">
        <v>296</v>
      </c>
      <c r="J1203" s="75" t="s">
        <v>297</v>
      </c>
      <c r="K1203" s="88" t="s">
        <v>84</v>
      </c>
      <c r="L1203" s="88">
        <v>1</v>
      </c>
      <c r="M1203" s="88">
        <v>0</v>
      </c>
      <c r="N1203" s="75" t="s">
        <v>85</v>
      </c>
      <c r="O1203" s="75" t="s">
        <v>437</v>
      </c>
      <c r="P1203" s="89">
        <v>9.63</v>
      </c>
      <c r="Q1203" s="90">
        <f>(17/100+7.6/100+1.65/100)*P1203</f>
        <v>2.5278750000000003</v>
      </c>
      <c r="R1203" s="90"/>
      <c r="S1203" s="90"/>
      <c r="T1203" s="90"/>
      <c r="U1203" s="90"/>
      <c r="V1203" s="90">
        <f>+P1203-Q1203+R1203+S1203+T1203+U1203</f>
        <v>7.102125000000001</v>
      </c>
      <c r="W1203" s="91">
        <f>(1.02/100)</f>
        <v>1.02E-2</v>
      </c>
      <c r="X1203" s="91">
        <v>4.8E-3</v>
      </c>
      <c r="Y1203" s="91">
        <v>0.17</v>
      </c>
      <c r="Z1203" s="91">
        <v>1.65E-2</v>
      </c>
      <c r="AA1203" s="91">
        <v>7.6E-2</v>
      </c>
      <c r="AB1203" s="91">
        <f>SUM(W1203:AA1203)</f>
        <v>0.2775</v>
      </c>
      <c r="AC1203" s="75">
        <v>1</v>
      </c>
      <c r="AD1203" s="92">
        <f>IF(AL1203="","",+AC1203*AL1203)</f>
        <v>18.094585987261155</v>
      </c>
      <c r="AE1203" s="93">
        <f>IF(AL1203="","",+AL1203*AB1203)</f>
        <v>5.021247611464971</v>
      </c>
      <c r="AF1203" s="92">
        <f>IF(AL1203="","",+AL1203-AE1203)</f>
        <v>13.073338375796183</v>
      </c>
      <c r="AG1203" s="93">
        <f>+V1203</f>
        <v>7.102125000000001</v>
      </c>
      <c r="AH1203" s="92">
        <f>IF(AF1203="","",+AF1203-AG1203)</f>
        <v>5.971213375796182</v>
      </c>
      <c r="AI1203" s="92">
        <f>IF(AH1203="","",+AH1203*AC1203)</f>
        <v>5.971213375796182</v>
      </c>
      <c r="AJ1203" s="93">
        <v>13.38</v>
      </c>
      <c r="AK1203" s="94">
        <v>0.33</v>
      </c>
      <c r="AL1203" s="93">
        <f>IF(V1203=0,"",V1203/(1-AB1203-AK1203))</f>
        <v>18.094585987261155</v>
      </c>
      <c r="AM1203" s="95">
        <v>0.33</v>
      </c>
      <c r="AN1203" s="93">
        <f>IF(V1203=0,"",V1203/(1-AB1203-AM1203))</f>
        <v>18.094585987261155</v>
      </c>
      <c r="AO1203" s="96">
        <v>1.2</v>
      </c>
      <c r="AP1203" s="93">
        <f>IF(BD!AJ1203="","",BD!AJ1203*BD!AO1203)</f>
        <v>16.056</v>
      </c>
      <c r="AQ1203" s="91">
        <f>BD!AM1203/BD!AK1203-1</f>
        <v>0</v>
      </c>
      <c r="AR1203" s="91">
        <f>IF(BD!AN1203="","",IF(BD!AJ1203="","",BD!AN1203/BD!AJ1203-1))</f>
        <v>0.3523606866413418</v>
      </c>
      <c r="AS1203" s="91" t="str">
        <f>IF(BD!AN1203="","",IF(BD!AN1203&lt;BD!AL1203,"ABAIXO DA META","DENTRO DA META"))</f>
        <v>DENTRO DA META</v>
      </c>
      <c r="AT1203" s="91" t="str">
        <f>IF(BD!AJ1203="","EM ANÁLISE",IF(BD!AP1203&gt;=BD!AN1203,"GO", "NO GO"))</f>
        <v>NO GO</v>
      </c>
      <c r="AU1203" s="97">
        <f>IF(AN1203="","",+BD!$AN1203-AJ1203)</f>
        <v>4.714585987261154</v>
      </c>
      <c r="AV1203" s="98"/>
      <c r="AW1203" s="90">
        <f>BD!P1203*BD!AC1203</f>
        <v>9.63</v>
      </c>
      <c r="AX1203" s="90">
        <f>BD!V1203*BD!AC1203</f>
        <v>7.102125000000001</v>
      </c>
      <c r="AY1203" s="90">
        <f>IF(BD!AN1203="","",BD!AN1203*BD!AC1203)</f>
        <v>18.094585987261155</v>
      </c>
      <c r="AZ1203" s="75" t="s">
        <v>5272</v>
      </c>
      <c r="BA1203" s="75"/>
      <c r="BB1203" s="75"/>
      <c r="BC1203" s="75"/>
      <c r="BD1203" s="99" t="s">
        <v>5257</v>
      </c>
      <c r="BE1203" s="100" t="s">
        <v>4</v>
      </c>
      <c r="BF1203" s="100" t="s">
        <v>4</v>
      </c>
      <c r="BG1203" s="99" t="s">
        <v>5258</v>
      </c>
      <c r="BH1203" s="101"/>
      <c r="BI1203" s="101"/>
      <c r="BJ1203" s="101"/>
      <c r="BK1203" s="101"/>
      <c r="BL1203" s="101"/>
      <c r="BM1203" s="101"/>
      <c r="BN1203" s="101"/>
      <c r="BO1203" s="103"/>
      <c r="BP1203" s="99">
        <v>140.622</v>
      </c>
      <c r="BQ1203" s="99">
        <v>121</v>
      </c>
      <c r="BR1203" s="101"/>
      <c r="BS1203" s="99" t="s">
        <v>5260</v>
      </c>
      <c r="BT1203" s="99" t="s">
        <v>5261</v>
      </c>
      <c r="BU1203" s="99">
        <v>5102</v>
      </c>
      <c r="BV1203" s="99"/>
      <c r="BW1203" s="99"/>
      <c r="BX1203" s="99"/>
      <c r="BY1203" s="99"/>
      <c r="BZ1203" s="99"/>
      <c r="CA1203" s="99"/>
      <c r="CB1203" s="99"/>
      <c r="CC1203" s="99">
        <v>102</v>
      </c>
      <c r="CD1203" s="99">
        <v>8</v>
      </c>
      <c r="CE1203" s="99">
        <v>8</v>
      </c>
      <c r="CF1203" s="99"/>
      <c r="CG1203" s="37" t="e">
        <f>VLOOKUP(Table_1[[#This Row],[EAN]],'[1]Planilha1'!$E:$R,13,0)</f>
        <v>#N/A</v>
      </c>
      <c r="CI1203" s="188">
        <f>IF(Table_1[[#This Row],[STATUS MERCADO]]="GO",Table_1[[#This Row],[M. BRUTA TOTAL]],0)</f>
        <v>0</v>
      </c>
      <c r="CJ1203" s="188">
        <f>IF(Table_1[[#This Row],[STATUS MERCADO]]="GO",Table_1[[#This Row],[PV UNIT. REALIZADO]]*Table_1[[#This Row],[QUANTIDADE]],0)</f>
        <v>0</v>
      </c>
    </row>
    <row r="1204" ht="15" hidden="1">
      <c r="A1204" s="7"/>
      <c r="B1204" s="76" t="s">
        <v>400</v>
      </c>
      <c r="C1204" s="72">
        <v>220000</v>
      </c>
      <c r="D1204" s="72">
        <v>70000</v>
      </c>
      <c r="E1204" s="73">
        <v>7891331014469</v>
      </c>
      <c r="F1204" s="74" t="s">
        <v>1084</v>
      </c>
      <c r="G1204" s="75" t="s">
        <v>1085</v>
      </c>
      <c r="H1204" s="72">
        <v>2280</v>
      </c>
      <c r="I1204" s="25" t="s">
        <v>21</v>
      </c>
      <c r="J1204" s="24" t="s">
        <v>1086</v>
      </c>
      <c r="K1204" s="26" t="s">
        <v>84</v>
      </c>
      <c r="L1204" s="26">
        <v>24</v>
      </c>
      <c r="M1204" s="26">
        <v>0</v>
      </c>
      <c r="N1204" s="24" t="s">
        <v>85</v>
      </c>
      <c r="O1204" s="24" t="s">
        <v>159</v>
      </c>
      <c r="P1204" s="27"/>
      <c r="Q1204" s="28">
        <f>(17/100+7.6/100+1.65/100)*P1204</f>
        <v>0</v>
      </c>
      <c r="R1204" s="28"/>
      <c r="S1204" s="28"/>
      <c r="T1204" s="28"/>
      <c r="U1204" s="28"/>
      <c r="V1204" s="28">
        <f>+P1204-Q1204+R1204+S1204+T1204+U1204</f>
        <v>0</v>
      </c>
      <c r="W1204" s="29">
        <f>(1.02/100)</f>
        <v>1.02E-2</v>
      </c>
      <c r="X1204" s="29">
        <v>4.8E-3</v>
      </c>
      <c r="Y1204" s="29">
        <v>0.17</v>
      </c>
      <c r="Z1204" s="29">
        <v>1.65E-2</v>
      </c>
      <c r="AA1204" s="29">
        <v>7.6E-2</v>
      </c>
      <c r="AB1204" s="29">
        <f>SUM(W1204:AA1204)</f>
        <v>0.2775</v>
      </c>
      <c r="AC1204" s="24">
        <v>12</v>
      </c>
      <c r="AD1204" s="30">
        <f>IF(AL1204="","",+AC1204*AL1204)</f>
      </c>
      <c r="AE1204" s="31">
        <f>IF(AL1204="","",+AL1204*AB1204)</f>
      </c>
      <c r="AF1204" s="30">
        <f>IF(AL1204="","",+AL1204-AE1204)</f>
      </c>
      <c r="AG1204" s="31">
        <f>+V1204</f>
        <v>0</v>
      </c>
      <c r="AH1204" s="30">
        <f>IF(AF1204="","",+AF1204-AG1204)</f>
      </c>
      <c r="AI1204" s="30">
        <f>IF(AH1204="","",+AH1204*AC1204)</f>
      </c>
      <c r="AJ1204" s="31"/>
      <c r="AK1204" s="32">
        <v>0.33</v>
      </c>
      <c r="AL1204" s="31">
        <f>IF(V1204=0,"",V1204/(1-AB1204-AK1204))</f>
      </c>
      <c r="AM1204" s="33">
        <v>0.33</v>
      </c>
      <c r="AN1204" s="31">
        <f>IF(V1204=0,"",V1204/(1-AB1204-AM1204))</f>
      </c>
      <c r="AO1204" s="34">
        <v>1.2</v>
      </c>
      <c r="AP1204" s="31">
        <f>IF(BD!AJ1204="","",BD!AJ1204*BD!AO1204)</f>
      </c>
      <c r="AQ1204" s="29">
        <f>BD!AM1204/BD!AK1204-1</f>
        <v>0</v>
      </c>
      <c r="AR1204" s="29">
        <f>IF(BD!AN1204="","",IF(BD!AJ1204="","",BD!AN1204/BD!AJ1204-1))</f>
      </c>
      <c r="AS1204" s="29">
        <f>IF(BD!AN1204="","",IF(BD!AN1204&lt;BD!AL1204,"ABAIXO DA META","DENTRO DA META"))</f>
      </c>
      <c r="AT1204" s="29" t="str">
        <f>IF(BD!AJ1204="","EM ANÁLISE",IF(BD!AP1204&gt;=BD!AN1204,"GO", "NO GO"))</f>
        <v>EM ANÁLISE</v>
      </c>
      <c r="AU1204" s="35">
        <f>IF(AN1204="","",+BD!$AN1204-AJ1204)</f>
      </c>
      <c r="AW1204" s="28">
        <f>BD!P1204*BD!AC1204</f>
        <v>0</v>
      </c>
      <c r="AX1204" s="28">
        <f>BD!V1204*BD!AC1204</f>
        <v>0</v>
      </c>
      <c r="AY1204" s="28">
        <f>IF(BD!AN1204="","",BD!AN1204*BD!AC1204)</f>
      </c>
      <c r="AZ1204" s="24" t="s">
        <v>123</v>
      </c>
      <c r="BA1204" s="24"/>
      <c r="BB1204" s="24"/>
      <c r="BC1204" s="24"/>
      <c r="BD1204" s="36"/>
      <c r="BE1204" s="36"/>
      <c r="BF1204" s="39"/>
      <c r="BG1204" s="39"/>
      <c r="BH1204" s="39"/>
      <c r="BI1204" s="39"/>
      <c r="BJ1204" s="39"/>
      <c r="BK1204" s="39"/>
      <c r="BL1204" s="39"/>
      <c r="BM1204" s="39"/>
      <c r="BN1204" s="39"/>
      <c r="BO1204" s="40"/>
      <c r="BP1204" s="39"/>
      <c r="BQ1204" s="39"/>
      <c r="BR1204" s="39"/>
      <c r="BS1204" s="39"/>
      <c r="BT1204" s="39"/>
      <c r="BU1204" s="39"/>
      <c r="BV1204" s="39"/>
      <c r="BW1204" s="39"/>
      <c r="BX1204" s="39"/>
      <c r="BY1204" s="39"/>
      <c r="BZ1204" s="39"/>
      <c r="CA1204" s="39"/>
      <c r="CB1204" s="39"/>
      <c r="CC1204" s="39"/>
      <c r="CD1204" s="39"/>
      <c r="CE1204" s="39"/>
      <c r="CF1204" s="39"/>
      <c r="CG1204" s="37" t="e">
        <f>VLOOKUP(Table_1[[#This Row],[EAN]],'[1]Planilha1'!$E:$R,13,0)</f>
        <v>#N/A</v>
      </c>
      <c r="CI1204" s="188">
        <f>IF(Table_1[[#This Row],[STATUS MERCADO]]="GO",Table_1[[#This Row],[M. BRUTA TOTAL]],0)</f>
        <v>0</v>
      </c>
      <c r="CJ1204" s="188">
        <f>IF(Table_1[[#This Row],[STATUS MERCADO]]="GO",Table_1[[#This Row],[PV UNIT. REALIZADO]]*Table_1[[#This Row],[QUANTIDADE]],0)</f>
        <v>0</v>
      </c>
    </row>
    <row r="1205" ht="15" hidden="1">
      <c r="A1205" s="7"/>
      <c r="B1205" s="76" t="s">
        <v>400</v>
      </c>
      <c r="C1205" s="72">
        <v>220001</v>
      </c>
      <c r="D1205" s="72">
        <v>70001</v>
      </c>
      <c r="E1205" s="73">
        <v>7891331010539</v>
      </c>
      <c r="F1205" s="74" t="s">
        <v>1087</v>
      </c>
      <c r="G1205" s="75" t="s">
        <v>1085</v>
      </c>
      <c r="H1205" s="72">
        <v>2280</v>
      </c>
      <c r="I1205" s="25" t="s">
        <v>21</v>
      </c>
      <c r="J1205" s="24" t="s">
        <v>1086</v>
      </c>
      <c r="K1205" s="26" t="s">
        <v>84</v>
      </c>
      <c r="L1205" s="26">
        <v>24</v>
      </c>
      <c r="M1205" s="26">
        <v>0</v>
      </c>
      <c r="N1205" s="24" t="s">
        <v>85</v>
      </c>
      <c r="O1205" s="24" t="s">
        <v>159</v>
      </c>
      <c r="P1205" s="27"/>
      <c r="Q1205" s="28">
        <f>(17/100+7.6/100+1.65/100)*P1205</f>
        <v>0</v>
      </c>
      <c r="R1205" s="28"/>
      <c r="S1205" s="28"/>
      <c r="T1205" s="28"/>
      <c r="U1205" s="28"/>
      <c r="V1205" s="28">
        <f>+P1205-Q1205+R1205+S1205+T1205+U1205</f>
        <v>0</v>
      </c>
      <c r="W1205" s="29">
        <f>(1.02/100)</f>
        <v>1.02E-2</v>
      </c>
      <c r="X1205" s="29">
        <v>4.8E-3</v>
      </c>
      <c r="Y1205" s="29">
        <v>0.17</v>
      </c>
      <c r="Z1205" s="29">
        <v>1.65E-2</v>
      </c>
      <c r="AA1205" s="29">
        <v>7.6E-2</v>
      </c>
      <c r="AB1205" s="29">
        <f>SUM(W1205:AA1205)</f>
        <v>0.2775</v>
      </c>
      <c r="AC1205" s="24">
        <v>12</v>
      </c>
      <c r="AD1205" s="30">
        <f>IF(AL1205="","",+AC1205*AL1205)</f>
      </c>
      <c r="AE1205" s="31">
        <f>IF(AL1205="","",+AL1205*AB1205)</f>
      </c>
      <c r="AF1205" s="30">
        <f>IF(AL1205="","",+AL1205-AE1205)</f>
      </c>
      <c r="AG1205" s="31">
        <f>+V1205</f>
        <v>0</v>
      </c>
      <c r="AH1205" s="30">
        <f>IF(AF1205="","",+AF1205-AG1205)</f>
      </c>
      <c r="AI1205" s="30">
        <f>IF(AH1205="","",+AH1205*AC1205)</f>
      </c>
      <c r="AJ1205" s="31"/>
      <c r="AK1205" s="32">
        <v>0.33</v>
      </c>
      <c r="AL1205" s="31">
        <f>IF(V1205=0,"",V1205/(1-AB1205-AK1205))</f>
      </c>
      <c r="AM1205" s="33">
        <v>0.33</v>
      </c>
      <c r="AN1205" s="31">
        <f>IF(V1205=0,"",V1205/(1-AB1205-AM1205))</f>
      </c>
      <c r="AO1205" s="34">
        <v>1.2</v>
      </c>
      <c r="AP1205" s="31">
        <f>IF(BD!AJ1205="","",BD!AJ1205*BD!AO1205)</f>
      </c>
      <c r="AQ1205" s="29">
        <f>BD!AM1205/BD!AK1205-1</f>
        <v>0</v>
      </c>
      <c r="AR1205" s="29">
        <f>IF(BD!AN1205="","",IF(BD!AJ1205="","",BD!AN1205/BD!AJ1205-1))</f>
      </c>
      <c r="AS1205" s="29">
        <f>IF(BD!AN1205="","",IF(BD!AN1205&lt;BD!AL1205,"ABAIXO DA META","DENTRO DA META"))</f>
      </c>
      <c r="AT1205" s="29" t="str">
        <f>IF(BD!AJ1205="","EM ANÁLISE",IF(BD!AP1205&gt;=BD!AN1205,"GO", "NO GO"))</f>
        <v>EM ANÁLISE</v>
      </c>
      <c r="AU1205" s="35">
        <f>IF(AN1205="","",+BD!$AN1205-AJ1205)</f>
      </c>
      <c r="AW1205" s="28">
        <f>BD!P1205*BD!AC1205</f>
        <v>0</v>
      </c>
      <c r="AX1205" s="28">
        <f>BD!V1205*BD!AC1205</f>
        <v>0</v>
      </c>
      <c r="AY1205" s="28">
        <f>IF(BD!AN1205="","",BD!AN1205*BD!AC1205)</f>
      </c>
      <c r="AZ1205" s="24" t="s">
        <v>123</v>
      </c>
      <c r="BA1205" s="24"/>
      <c r="BB1205" s="24"/>
      <c r="BC1205" s="24"/>
      <c r="BD1205" s="36"/>
      <c r="BE1205" s="36"/>
      <c r="BF1205" s="39"/>
      <c r="BG1205" s="39"/>
      <c r="BH1205" s="39"/>
      <c r="BI1205" s="39"/>
      <c r="BJ1205" s="39"/>
      <c r="BK1205" s="39"/>
      <c r="BL1205" s="39"/>
      <c r="BM1205" s="39"/>
      <c r="BN1205" s="39"/>
      <c r="BO1205" s="40"/>
      <c r="BP1205" s="39"/>
      <c r="BQ1205" s="39"/>
      <c r="BR1205" s="39"/>
      <c r="BS1205" s="39"/>
      <c r="BT1205" s="39"/>
      <c r="BU1205" s="39"/>
      <c r="BV1205" s="39"/>
      <c r="BW1205" s="39"/>
      <c r="BX1205" s="39"/>
      <c r="BY1205" s="39"/>
      <c r="BZ1205" s="39"/>
      <c r="CA1205" s="39"/>
      <c r="CB1205" s="39"/>
      <c r="CC1205" s="39"/>
      <c r="CD1205" s="39"/>
      <c r="CE1205" s="39"/>
      <c r="CF1205" s="39"/>
      <c r="CG1205" s="37" t="e">
        <f>VLOOKUP(Table_1[[#This Row],[EAN]],'[1]Planilha1'!$E:$R,13,0)</f>
        <v>#N/A</v>
      </c>
      <c r="CI1205" s="188">
        <f>IF(Table_1[[#This Row],[STATUS MERCADO]]="GO",Table_1[[#This Row],[M. BRUTA TOTAL]],0)</f>
        <v>0</v>
      </c>
      <c r="CJ1205" s="188">
        <f>IF(Table_1[[#This Row],[STATUS MERCADO]]="GO",Table_1[[#This Row],[PV UNIT. REALIZADO]]*Table_1[[#This Row],[QUANTIDADE]],0)</f>
        <v>0</v>
      </c>
    </row>
    <row r="1206" ht="15" hidden="1">
      <c r="A1206" s="7"/>
      <c r="B1206" s="76" t="s">
        <v>400</v>
      </c>
      <c r="C1206" s="72">
        <v>220002</v>
      </c>
      <c r="D1206" s="72">
        <v>70002</v>
      </c>
      <c r="E1206" s="73">
        <v>7891331014483</v>
      </c>
      <c r="F1206" s="74" t="s">
        <v>1088</v>
      </c>
      <c r="G1206" s="75" t="s">
        <v>1085</v>
      </c>
      <c r="H1206" s="72">
        <v>2280</v>
      </c>
      <c r="I1206" s="25" t="s">
        <v>21</v>
      </c>
      <c r="J1206" s="24" t="s">
        <v>1086</v>
      </c>
      <c r="K1206" s="26" t="s">
        <v>84</v>
      </c>
      <c r="L1206" s="26">
        <v>24</v>
      </c>
      <c r="M1206" s="26">
        <v>0</v>
      </c>
      <c r="N1206" s="24" t="s">
        <v>85</v>
      </c>
      <c r="O1206" s="24" t="s">
        <v>159</v>
      </c>
      <c r="P1206" s="27"/>
      <c r="Q1206" s="28">
        <f>(17/100+7.6/100+1.65/100)*P1206</f>
        <v>0</v>
      </c>
      <c r="R1206" s="28"/>
      <c r="S1206" s="28"/>
      <c r="T1206" s="28"/>
      <c r="U1206" s="28"/>
      <c r="V1206" s="28">
        <f>+P1206-Q1206+R1206+S1206+T1206+U1206</f>
        <v>0</v>
      </c>
      <c r="W1206" s="29">
        <f>(1.02/100)</f>
        <v>1.02E-2</v>
      </c>
      <c r="X1206" s="29">
        <v>4.8E-3</v>
      </c>
      <c r="Y1206" s="29">
        <v>0.17</v>
      </c>
      <c r="Z1206" s="29">
        <v>1.65E-2</v>
      </c>
      <c r="AA1206" s="29">
        <v>7.6E-2</v>
      </c>
      <c r="AB1206" s="29">
        <f>SUM(W1206:AA1206)</f>
        <v>0.2775</v>
      </c>
      <c r="AC1206" s="24">
        <v>12</v>
      </c>
      <c r="AD1206" s="30">
        <f>IF(AL1206="","",+AC1206*AL1206)</f>
      </c>
      <c r="AE1206" s="31">
        <f>IF(AL1206="","",+AL1206*AB1206)</f>
      </c>
      <c r="AF1206" s="30">
        <f>IF(AL1206="","",+AL1206-AE1206)</f>
      </c>
      <c r="AG1206" s="31">
        <f>+V1206</f>
        <v>0</v>
      </c>
      <c r="AH1206" s="30">
        <f>IF(AF1206="","",+AF1206-AG1206)</f>
      </c>
      <c r="AI1206" s="30">
        <f>IF(AH1206="","",+AH1206*AC1206)</f>
      </c>
      <c r="AJ1206" s="31"/>
      <c r="AK1206" s="32">
        <v>0.33</v>
      </c>
      <c r="AL1206" s="31">
        <f>IF(V1206=0,"",V1206/(1-AB1206-AK1206))</f>
      </c>
      <c r="AM1206" s="33">
        <v>0.33</v>
      </c>
      <c r="AN1206" s="31">
        <f>IF(V1206=0,"",V1206/(1-AB1206-AM1206))</f>
      </c>
      <c r="AO1206" s="34">
        <v>1.2</v>
      </c>
      <c r="AP1206" s="31">
        <f>IF(BD!AJ1206="","",BD!AJ1206*BD!AO1206)</f>
      </c>
      <c r="AQ1206" s="29">
        <f>BD!AM1206/BD!AK1206-1</f>
        <v>0</v>
      </c>
      <c r="AR1206" s="29">
        <f>IF(BD!AN1206="","",IF(BD!AJ1206="","",BD!AN1206/BD!AJ1206-1))</f>
      </c>
      <c r="AS1206" s="29">
        <f>IF(BD!AN1206="","",IF(BD!AN1206&lt;BD!AL1206,"ABAIXO DA META","DENTRO DA META"))</f>
      </c>
      <c r="AT1206" s="29" t="str">
        <f>IF(BD!AJ1206="","EM ANÁLISE",IF(BD!AP1206&gt;=BD!AN1206,"GO", "NO GO"))</f>
        <v>EM ANÁLISE</v>
      </c>
      <c r="AU1206" s="35">
        <f>IF(AN1206="","",+BD!$AN1206-AJ1206)</f>
      </c>
      <c r="AW1206" s="28">
        <f>BD!P1206*BD!AC1206</f>
        <v>0</v>
      </c>
      <c r="AX1206" s="28">
        <f>BD!V1206*BD!AC1206</f>
        <v>0</v>
      </c>
      <c r="AY1206" s="28">
        <f>IF(BD!AN1206="","",BD!AN1206*BD!AC1206)</f>
      </c>
      <c r="AZ1206" s="24" t="s">
        <v>123</v>
      </c>
      <c r="BA1206" s="24"/>
      <c r="BB1206" s="24"/>
      <c r="BC1206" s="24"/>
      <c r="BD1206" s="36"/>
      <c r="BE1206" s="36"/>
      <c r="BF1206" s="39"/>
      <c r="BG1206" s="39"/>
      <c r="BH1206" s="39"/>
      <c r="BI1206" s="39"/>
      <c r="BJ1206" s="39"/>
      <c r="BK1206" s="39"/>
      <c r="BL1206" s="39"/>
      <c r="BM1206" s="39"/>
      <c r="BN1206" s="39"/>
      <c r="BO1206" s="40"/>
      <c r="BP1206" s="39"/>
      <c r="BQ1206" s="39"/>
      <c r="BR1206" s="39"/>
      <c r="BS1206" s="39"/>
      <c r="BT1206" s="39"/>
      <c r="BU1206" s="39"/>
      <c r="BV1206" s="39"/>
      <c r="BW1206" s="39"/>
      <c r="BX1206" s="39"/>
      <c r="BY1206" s="39"/>
      <c r="BZ1206" s="39"/>
      <c r="CA1206" s="39"/>
      <c r="CB1206" s="39"/>
      <c r="CC1206" s="39"/>
      <c r="CD1206" s="39"/>
      <c r="CE1206" s="39"/>
      <c r="CF1206" s="39"/>
      <c r="CG1206" s="37" t="e">
        <f>VLOOKUP(Table_1[[#This Row],[EAN]],'[1]Planilha1'!$E:$R,13,0)</f>
        <v>#N/A</v>
      </c>
      <c r="CI1206" s="188">
        <f>IF(Table_1[[#This Row],[STATUS MERCADO]]="GO",Table_1[[#This Row],[M. BRUTA TOTAL]],0)</f>
        <v>0</v>
      </c>
      <c r="CJ1206" s="188">
        <f>IF(Table_1[[#This Row],[STATUS MERCADO]]="GO",Table_1[[#This Row],[PV UNIT. REALIZADO]]*Table_1[[#This Row],[QUANTIDADE]],0)</f>
        <v>0</v>
      </c>
    </row>
    <row r="1207" ht="15" hidden="1">
      <c r="A1207" s="7"/>
      <c r="B1207" s="76" t="s">
        <v>400</v>
      </c>
      <c r="C1207" s="72">
        <v>220003</v>
      </c>
      <c r="D1207" s="72">
        <v>70003</v>
      </c>
      <c r="E1207" s="73">
        <v>7891331010492</v>
      </c>
      <c r="F1207" s="74" t="s">
        <v>1089</v>
      </c>
      <c r="G1207" s="75" t="s">
        <v>1085</v>
      </c>
      <c r="H1207" s="72">
        <v>2280</v>
      </c>
      <c r="I1207" s="25" t="s">
        <v>21</v>
      </c>
      <c r="J1207" s="24" t="s">
        <v>1086</v>
      </c>
      <c r="K1207" s="26" t="s">
        <v>84</v>
      </c>
      <c r="L1207" s="26">
        <v>24</v>
      </c>
      <c r="M1207" s="26">
        <v>0</v>
      </c>
      <c r="N1207" s="24" t="s">
        <v>85</v>
      </c>
      <c r="O1207" s="24" t="s">
        <v>159</v>
      </c>
      <c r="P1207" s="27"/>
      <c r="Q1207" s="28">
        <f>(17/100+7.6/100+1.65/100)*P1207</f>
        <v>0</v>
      </c>
      <c r="R1207" s="28"/>
      <c r="S1207" s="28"/>
      <c r="T1207" s="28"/>
      <c r="U1207" s="28"/>
      <c r="V1207" s="28">
        <f>+P1207-Q1207+R1207+S1207+T1207+U1207</f>
        <v>0</v>
      </c>
      <c r="W1207" s="29">
        <f>(1.02/100)</f>
        <v>1.02E-2</v>
      </c>
      <c r="X1207" s="29">
        <v>4.8E-3</v>
      </c>
      <c r="Y1207" s="29">
        <v>0.17</v>
      </c>
      <c r="Z1207" s="29">
        <v>1.65E-2</v>
      </c>
      <c r="AA1207" s="29">
        <v>7.6E-2</v>
      </c>
      <c r="AB1207" s="29">
        <f>SUM(W1207:AA1207)</f>
        <v>0.2775</v>
      </c>
      <c r="AC1207" s="24">
        <v>12</v>
      </c>
      <c r="AD1207" s="30">
        <f>IF(AL1207="","",+AC1207*AL1207)</f>
      </c>
      <c r="AE1207" s="31">
        <f>IF(AL1207="","",+AL1207*AB1207)</f>
      </c>
      <c r="AF1207" s="30">
        <f>IF(AL1207="","",+AL1207-AE1207)</f>
      </c>
      <c r="AG1207" s="31">
        <f>+V1207</f>
        <v>0</v>
      </c>
      <c r="AH1207" s="30">
        <f>IF(AF1207="","",+AF1207-AG1207)</f>
      </c>
      <c r="AI1207" s="30">
        <f>IF(AH1207="","",+AH1207*AC1207)</f>
      </c>
      <c r="AJ1207" s="31"/>
      <c r="AK1207" s="32">
        <v>0.33</v>
      </c>
      <c r="AL1207" s="31">
        <f>IF(V1207=0,"",V1207/(1-AB1207-AK1207))</f>
      </c>
      <c r="AM1207" s="33">
        <v>0.33</v>
      </c>
      <c r="AN1207" s="31">
        <f>IF(V1207=0,"",V1207/(1-AB1207-AM1207))</f>
      </c>
      <c r="AO1207" s="34">
        <v>1.2</v>
      </c>
      <c r="AP1207" s="31">
        <f>IF(BD!AJ1207="","",BD!AJ1207*BD!AO1207)</f>
      </c>
      <c r="AQ1207" s="29">
        <f>BD!AM1207/BD!AK1207-1</f>
        <v>0</v>
      </c>
      <c r="AR1207" s="29">
        <f>IF(BD!AN1207="","",IF(BD!AJ1207="","",BD!AN1207/BD!AJ1207-1))</f>
      </c>
      <c r="AS1207" s="29">
        <f>IF(BD!AN1207="","",IF(BD!AN1207&lt;BD!AL1207,"ABAIXO DA META","DENTRO DA META"))</f>
      </c>
      <c r="AT1207" s="29" t="str">
        <f>IF(BD!AJ1207="","EM ANÁLISE",IF(BD!AP1207&gt;=BD!AN1207,"GO", "NO GO"))</f>
        <v>EM ANÁLISE</v>
      </c>
      <c r="AU1207" s="35">
        <f>IF(AN1207="","",+BD!$AN1207-AJ1207)</f>
      </c>
      <c r="AW1207" s="28">
        <f>BD!P1207*BD!AC1207</f>
        <v>0</v>
      </c>
      <c r="AX1207" s="28">
        <f>BD!V1207*BD!AC1207</f>
        <v>0</v>
      </c>
      <c r="AY1207" s="28">
        <f>IF(BD!AN1207="","",BD!AN1207*BD!AC1207)</f>
      </c>
      <c r="AZ1207" s="24" t="s">
        <v>123</v>
      </c>
      <c r="BA1207" s="24"/>
      <c r="BB1207" s="24"/>
      <c r="BC1207" s="24"/>
      <c r="BD1207" s="36"/>
      <c r="BE1207" s="36"/>
      <c r="BF1207" s="39"/>
      <c r="BG1207" s="39"/>
      <c r="BH1207" s="39"/>
      <c r="BI1207" s="39"/>
      <c r="BJ1207" s="39"/>
      <c r="BK1207" s="39"/>
      <c r="BL1207" s="39"/>
      <c r="BM1207" s="39"/>
      <c r="BN1207" s="39"/>
      <c r="BO1207" s="40"/>
      <c r="BP1207" s="39"/>
      <c r="BQ1207" s="39"/>
      <c r="BR1207" s="39"/>
      <c r="BS1207" s="39"/>
      <c r="BT1207" s="39"/>
      <c r="BU1207" s="39"/>
      <c r="BV1207" s="39"/>
      <c r="BW1207" s="39"/>
      <c r="BX1207" s="39"/>
      <c r="BY1207" s="39"/>
      <c r="BZ1207" s="39"/>
      <c r="CA1207" s="39"/>
      <c r="CB1207" s="39"/>
      <c r="CC1207" s="39"/>
      <c r="CD1207" s="39"/>
      <c r="CE1207" s="39"/>
      <c r="CF1207" s="39"/>
      <c r="CG1207" s="37" t="e">
        <f>VLOOKUP(Table_1[[#This Row],[EAN]],'[1]Planilha1'!$E:$R,13,0)</f>
        <v>#N/A</v>
      </c>
      <c r="CI1207" s="188">
        <f>IF(Table_1[[#This Row],[STATUS MERCADO]]="GO",Table_1[[#This Row],[M. BRUTA TOTAL]],0)</f>
        <v>0</v>
      </c>
      <c r="CJ1207" s="188">
        <f>IF(Table_1[[#This Row],[STATUS MERCADO]]="GO",Table_1[[#This Row],[PV UNIT. REALIZADO]]*Table_1[[#This Row],[QUANTIDADE]],0)</f>
        <v>0</v>
      </c>
    </row>
    <row r="1208" ht="15" hidden="1">
      <c r="A1208" s="7"/>
      <c r="B1208" s="76" t="s">
        <v>400</v>
      </c>
      <c r="C1208" s="72">
        <v>220004</v>
      </c>
      <c r="D1208" s="72">
        <v>70004</v>
      </c>
      <c r="E1208" s="73">
        <v>7891331010515</v>
      </c>
      <c r="F1208" s="74" t="s">
        <v>1090</v>
      </c>
      <c r="G1208" s="75" t="s">
        <v>1085</v>
      </c>
      <c r="H1208" s="72">
        <v>2280</v>
      </c>
      <c r="I1208" s="25" t="s">
        <v>21</v>
      </c>
      <c r="J1208" s="24" t="s">
        <v>1086</v>
      </c>
      <c r="K1208" s="26" t="s">
        <v>84</v>
      </c>
      <c r="L1208" s="26">
        <v>24</v>
      </c>
      <c r="M1208" s="26">
        <v>0</v>
      </c>
      <c r="N1208" s="24" t="s">
        <v>85</v>
      </c>
      <c r="O1208" s="24" t="s">
        <v>159</v>
      </c>
      <c r="P1208" s="27"/>
      <c r="Q1208" s="28">
        <f>(17/100+7.6/100+1.65/100)*P1208</f>
        <v>0</v>
      </c>
      <c r="R1208" s="28"/>
      <c r="S1208" s="28"/>
      <c r="T1208" s="28"/>
      <c r="U1208" s="28"/>
      <c r="V1208" s="28">
        <f>+P1208-Q1208+R1208+S1208+T1208+U1208</f>
        <v>0</v>
      </c>
      <c r="W1208" s="29">
        <f>(1.02/100)</f>
        <v>1.02E-2</v>
      </c>
      <c r="X1208" s="29">
        <v>4.8E-3</v>
      </c>
      <c r="Y1208" s="29">
        <v>0.17</v>
      </c>
      <c r="Z1208" s="29">
        <v>1.65E-2</v>
      </c>
      <c r="AA1208" s="29">
        <v>7.6E-2</v>
      </c>
      <c r="AB1208" s="29">
        <f>SUM(W1208:AA1208)</f>
        <v>0.2775</v>
      </c>
      <c r="AC1208" s="24">
        <v>12</v>
      </c>
      <c r="AD1208" s="30">
        <f>IF(AL1208="","",+AC1208*AL1208)</f>
      </c>
      <c r="AE1208" s="31">
        <f>IF(AL1208="","",+AL1208*AB1208)</f>
      </c>
      <c r="AF1208" s="30">
        <f>IF(AL1208="","",+AL1208-AE1208)</f>
      </c>
      <c r="AG1208" s="31">
        <f>+V1208</f>
        <v>0</v>
      </c>
      <c r="AH1208" s="30">
        <f>IF(AF1208="","",+AF1208-AG1208)</f>
      </c>
      <c r="AI1208" s="30">
        <f>IF(AH1208="","",+AH1208*AC1208)</f>
      </c>
      <c r="AJ1208" s="31"/>
      <c r="AK1208" s="32">
        <v>0.33</v>
      </c>
      <c r="AL1208" s="31">
        <f>IF(V1208=0,"",V1208/(1-AB1208-AK1208))</f>
      </c>
      <c r="AM1208" s="33">
        <v>0.33</v>
      </c>
      <c r="AN1208" s="31">
        <f>IF(V1208=0,"",V1208/(1-AB1208-AM1208))</f>
      </c>
      <c r="AO1208" s="34">
        <v>1.2</v>
      </c>
      <c r="AP1208" s="31">
        <f>IF(BD!AJ1208="","",BD!AJ1208*BD!AO1208)</f>
      </c>
      <c r="AQ1208" s="29">
        <f>BD!AM1208/BD!AK1208-1</f>
        <v>0</v>
      </c>
      <c r="AR1208" s="29">
        <f>IF(BD!AN1208="","",IF(BD!AJ1208="","",BD!AN1208/BD!AJ1208-1))</f>
      </c>
      <c r="AS1208" s="29">
        <f>IF(BD!AN1208="","",IF(BD!AN1208&lt;BD!AL1208,"ABAIXO DA META","DENTRO DA META"))</f>
      </c>
      <c r="AT1208" s="29" t="str">
        <f>IF(BD!AJ1208="","EM ANÁLISE",IF(BD!AP1208&gt;=BD!AN1208,"GO", "NO GO"))</f>
        <v>EM ANÁLISE</v>
      </c>
      <c r="AU1208" s="35">
        <f>IF(AN1208="","",+BD!$AN1208-AJ1208)</f>
      </c>
      <c r="AW1208" s="28">
        <f>BD!P1208*BD!AC1208</f>
        <v>0</v>
      </c>
      <c r="AX1208" s="28">
        <f>BD!V1208*BD!AC1208</f>
        <v>0</v>
      </c>
      <c r="AY1208" s="28">
        <f>IF(BD!AN1208="","",BD!AN1208*BD!AC1208)</f>
      </c>
      <c r="AZ1208" s="24" t="s">
        <v>123</v>
      </c>
      <c r="BA1208" s="24"/>
      <c r="BB1208" s="24"/>
      <c r="BC1208" s="24"/>
      <c r="BD1208" s="36"/>
      <c r="BE1208" s="36"/>
      <c r="BF1208" s="39"/>
      <c r="BG1208" s="39"/>
      <c r="BH1208" s="39"/>
      <c r="BI1208" s="39"/>
      <c r="BJ1208" s="39"/>
      <c r="BK1208" s="39"/>
      <c r="BL1208" s="39"/>
      <c r="BM1208" s="39"/>
      <c r="BN1208" s="39"/>
      <c r="BO1208" s="40"/>
      <c r="BP1208" s="39"/>
      <c r="BQ1208" s="39"/>
      <c r="BR1208" s="39"/>
      <c r="BS1208" s="39"/>
      <c r="BT1208" s="39"/>
      <c r="BU1208" s="39"/>
      <c r="BV1208" s="39"/>
      <c r="BW1208" s="39"/>
      <c r="BX1208" s="39"/>
      <c r="BY1208" s="39"/>
      <c r="BZ1208" s="39"/>
      <c r="CA1208" s="39"/>
      <c r="CB1208" s="39"/>
      <c r="CC1208" s="39"/>
      <c r="CD1208" s="39"/>
      <c r="CE1208" s="39"/>
      <c r="CF1208" s="39"/>
      <c r="CG1208" s="37" t="e">
        <f>VLOOKUP(Table_1[[#This Row],[EAN]],'[1]Planilha1'!$E:$R,13,0)</f>
        <v>#N/A</v>
      </c>
      <c r="CI1208" s="188">
        <f>IF(Table_1[[#This Row],[STATUS MERCADO]]="GO",Table_1[[#This Row],[M. BRUTA TOTAL]],0)</f>
        <v>0</v>
      </c>
      <c r="CJ1208" s="188">
        <f>IF(Table_1[[#This Row],[STATUS MERCADO]]="GO",Table_1[[#This Row],[PV UNIT. REALIZADO]]*Table_1[[#This Row],[QUANTIDADE]],0)</f>
        <v>0</v>
      </c>
    </row>
    <row r="1209" ht="15" hidden="1">
      <c r="A1209" s="7"/>
      <c r="B1209" s="76" t="s">
        <v>400</v>
      </c>
      <c r="C1209" s="72">
        <v>220005</v>
      </c>
      <c r="D1209" s="72">
        <v>70005</v>
      </c>
      <c r="E1209" s="73">
        <v>7891331008369</v>
      </c>
      <c r="F1209" s="74" t="s">
        <v>1091</v>
      </c>
      <c r="G1209" s="75" t="s">
        <v>1085</v>
      </c>
      <c r="H1209" s="72">
        <v>2280</v>
      </c>
      <c r="I1209" s="25" t="s">
        <v>21</v>
      </c>
      <c r="J1209" s="24" t="s">
        <v>1086</v>
      </c>
      <c r="K1209" s="26" t="s">
        <v>84</v>
      </c>
      <c r="L1209" s="26">
        <v>24</v>
      </c>
      <c r="M1209" s="26">
        <v>0</v>
      </c>
      <c r="N1209" s="24" t="s">
        <v>85</v>
      </c>
      <c r="O1209" s="24" t="s">
        <v>159</v>
      </c>
      <c r="P1209" s="27"/>
      <c r="Q1209" s="28">
        <f>(17/100+7.6/100+1.65/100)*P1209</f>
        <v>0</v>
      </c>
      <c r="R1209" s="28"/>
      <c r="S1209" s="28"/>
      <c r="T1209" s="28"/>
      <c r="U1209" s="28"/>
      <c r="V1209" s="28">
        <f>+P1209-Q1209+R1209+S1209+T1209+U1209</f>
        <v>0</v>
      </c>
      <c r="W1209" s="29">
        <f>(1.02/100)</f>
        <v>1.02E-2</v>
      </c>
      <c r="X1209" s="29">
        <v>4.8E-3</v>
      </c>
      <c r="Y1209" s="29">
        <v>0.17</v>
      </c>
      <c r="Z1209" s="29">
        <v>1.65E-2</v>
      </c>
      <c r="AA1209" s="29">
        <v>7.6E-2</v>
      </c>
      <c r="AB1209" s="29">
        <f>SUM(W1209:AA1209)</f>
        <v>0.2775</v>
      </c>
      <c r="AC1209" s="24">
        <v>12</v>
      </c>
      <c r="AD1209" s="30">
        <f>IF(AL1209="","",+AC1209*AL1209)</f>
      </c>
      <c r="AE1209" s="31">
        <f>IF(AL1209="","",+AL1209*AB1209)</f>
      </c>
      <c r="AF1209" s="30">
        <f>IF(AL1209="","",+AL1209-AE1209)</f>
      </c>
      <c r="AG1209" s="31">
        <f>+V1209</f>
        <v>0</v>
      </c>
      <c r="AH1209" s="30">
        <f>IF(AF1209="","",+AF1209-AG1209)</f>
      </c>
      <c r="AI1209" s="30">
        <f>IF(AH1209="","",+AH1209*AC1209)</f>
      </c>
      <c r="AJ1209" s="31"/>
      <c r="AK1209" s="32">
        <v>0.33</v>
      </c>
      <c r="AL1209" s="31">
        <f>IF(V1209=0,"",V1209/(1-AB1209-AK1209))</f>
      </c>
      <c r="AM1209" s="33">
        <v>0.33</v>
      </c>
      <c r="AN1209" s="31">
        <f>IF(V1209=0,"",V1209/(1-AB1209-AM1209))</f>
      </c>
      <c r="AO1209" s="34">
        <v>1.2</v>
      </c>
      <c r="AP1209" s="31">
        <f>IF(BD!AJ1209="","",BD!AJ1209*BD!AO1209)</f>
      </c>
      <c r="AQ1209" s="29">
        <f>BD!AM1209/BD!AK1209-1</f>
        <v>0</v>
      </c>
      <c r="AR1209" s="29">
        <f>IF(BD!AN1209="","",IF(BD!AJ1209="","",BD!AN1209/BD!AJ1209-1))</f>
      </c>
      <c r="AS1209" s="29">
        <f>IF(BD!AN1209="","",IF(BD!AN1209&lt;BD!AL1209,"ABAIXO DA META","DENTRO DA META"))</f>
      </c>
      <c r="AT1209" s="29" t="str">
        <f>IF(BD!AJ1209="","EM ANÁLISE",IF(BD!AP1209&gt;=BD!AN1209,"GO", "NO GO"))</f>
        <v>EM ANÁLISE</v>
      </c>
      <c r="AU1209" s="35">
        <f>IF(AN1209="","",+BD!$AN1209-AJ1209)</f>
      </c>
      <c r="AW1209" s="28">
        <f>BD!P1209*BD!AC1209</f>
        <v>0</v>
      </c>
      <c r="AX1209" s="28">
        <f>BD!V1209*BD!AC1209</f>
        <v>0</v>
      </c>
      <c r="AY1209" s="28">
        <f>IF(BD!AN1209="","",BD!AN1209*BD!AC1209)</f>
      </c>
      <c r="AZ1209" s="24" t="s">
        <v>123</v>
      </c>
      <c r="BA1209" s="24"/>
      <c r="BB1209" s="24"/>
      <c r="BC1209" s="24"/>
      <c r="BD1209" s="36"/>
      <c r="BE1209" s="36"/>
      <c r="BF1209" s="39"/>
      <c r="BG1209" s="39"/>
      <c r="BH1209" s="39"/>
      <c r="BI1209" s="39"/>
      <c r="BJ1209" s="39"/>
      <c r="BK1209" s="39"/>
      <c r="BL1209" s="39"/>
      <c r="BM1209" s="39"/>
      <c r="BN1209" s="39"/>
      <c r="BO1209" s="40"/>
      <c r="BP1209" s="39"/>
      <c r="BQ1209" s="39"/>
      <c r="BR1209" s="39"/>
      <c r="BS1209" s="39"/>
      <c r="BT1209" s="39"/>
      <c r="BU1209" s="39"/>
      <c r="BV1209" s="39"/>
      <c r="BW1209" s="39"/>
      <c r="BX1209" s="39"/>
      <c r="BY1209" s="39"/>
      <c r="BZ1209" s="39"/>
      <c r="CA1209" s="39"/>
      <c r="CB1209" s="39"/>
      <c r="CC1209" s="39"/>
      <c r="CD1209" s="39"/>
      <c r="CE1209" s="39"/>
      <c r="CF1209" s="39"/>
      <c r="CG1209" s="37" t="e">
        <f>VLOOKUP(Table_1[[#This Row],[EAN]],'[1]Planilha1'!$E:$R,13,0)</f>
        <v>#N/A</v>
      </c>
      <c r="CI1209" s="188">
        <f>IF(Table_1[[#This Row],[STATUS MERCADO]]="GO",Table_1[[#This Row],[M. BRUTA TOTAL]],0)</f>
        <v>0</v>
      </c>
      <c r="CJ1209" s="188">
        <f>IF(Table_1[[#This Row],[STATUS MERCADO]]="GO",Table_1[[#This Row],[PV UNIT. REALIZADO]]*Table_1[[#This Row],[QUANTIDADE]],0)</f>
        <v>0</v>
      </c>
    </row>
    <row r="1210" ht="15" hidden="1">
      <c r="A1210" s="7"/>
      <c r="B1210" s="76" t="s">
        <v>400</v>
      </c>
      <c r="C1210" s="72">
        <v>220006</v>
      </c>
      <c r="D1210" s="72">
        <v>70006</v>
      </c>
      <c r="E1210" s="73">
        <v>7891331014506</v>
      </c>
      <c r="F1210" s="74" t="s">
        <v>1092</v>
      </c>
      <c r="G1210" s="75" t="s">
        <v>1085</v>
      </c>
      <c r="H1210" s="72">
        <v>2280</v>
      </c>
      <c r="I1210" s="25" t="s">
        <v>21</v>
      </c>
      <c r="J1210" s="24" t="s">
        <v>1086</v>
      </c>
      <c r="K1210" s="26" t="s">
        <v>84</v>
      </c>
      <c r="L1210" s="26">
        <v>24</v>
      </c>
      <c r="M1210" s="26">
        <v>0</v>
      </c>
      <c r="N1210" s="24" t="s">
        <v>85</v>
      </c>
      <c r="O1210" s="24" t="s">
        <v>159</v>
      </c>
      <c r="P1210" s="27"/>
      <c r="Q1210" s="28">
        <f>(17/100+7.6/100+1.65/100)*P1210</f>
        <v>0</v>
      </c>
      <c r="R1210" s="28"/>
      <c r="S1210" s="28"/>
      <c r="T1210" s="28"/>
      <c r="U1210" s="28"/>
      <c r="V1210" s="28">
        <f>+P1210-Q1210+R1210+S1210+T1210+U1210</f>
        <v>0</v>
      </c>
      <c r="W1210" s="29">
        <f>(1.02/100)</f>
        <v>1.02E-2</v>
      </c>
      <c r="X1210" s="29">
        <v>4.8E-3</v>
      </c>
      <c r="Y1210" s="29">
        <v>0.17</v>
      </c>
      <c r="Z1210" s="29">
        <v>1.65E-2</v>
      </c>
      <c r="AA1210" s="29">
        <v>7.6E-2</v>
      </c>
      <c r="AB1210" s="29">
        <f>SUM(W1210:AA1210)</f>
        <v>0.2775</v>
      </c>
      <c r="AC1210" s="24">
        <v>12</v>
      </c>
      <c r="AD1210" s="30">
        <f>IF(AL1210="","",+AC1210*AL1210)</f>
      </c>
      <c r="AE1210" s="31">
        <f>IF(AL1210="","",+AL1210*AB1210)</f>
      </c>
      <c r="AF1210" s="30">
        <f>IF(AL1210="","",+AL1210-AE1210)</f>
      </c>
      <c r="AG1210" s="31">
        <f>+V1210</f>
        <v>0</v>
      </c>
      <c r="AH1210" s="30">
        <f>IF(AF1210="","",+AF1210-AG1210)</f>
      </c>
      <c r="AI1210" s="30">
        <f>IF(AH1210="","",+AH1210*AC1210)</f>
      </c>
      <c r="AJ1210" s="31"/>
      <c r="AK1210" s="32">
        <v>0.33</v>
      </c>
      <c r="AL1210" s="31">
        <f>IF(V1210=0,"",V1210/(1-AB1210-AK1210))</f>
      </c>
      <c r="AM1210" s="33">
        <v>0.33</v>
      </c>
      <c r="AN1210" s="31">
        <f>IF(V1210=0,"",V1210/(1-AB1210-AM1210))</f>
      </c>
      <c r="AO1210" s="34">
        <v>1.2</v>
      </c>
      <c r="AP1210" s="31">
        <f>IF(BD!AJ1210="","",BD!AJ1210*BD!AO1210)</f>
      </c>
      <c r="AQ1210" s="29">
        <f>BD!AM1210/BD!AK1210-1</f>
        <v>0</v>
      </c>
      <c r="AR1210" s="29">
        <f>IF(BD!AN1210="","",IF(BD!AJ1210="","",BD!AN1210/BD!AJ1210-1))</f>
      </c>
      <c r="AS1210" s="29">
        <f>IF(BD!AN1210="","",IF(BD!AN1210&lt;BD!AL1210,"ABAIXO DA META","DENTRO DA META"))</f>
      </c>
      <c r="AT1210" s="29" t="str">
        <f>IF(BD!AJ1210="","EM ANÁLISE",IF(BD!AP1210&gt;=BD!AN1210,"GO", "NO GO"))</f>
        <v>EM ANÁLISE</v>
      </c>
      <c r="AU1210" s="35">
        <f>IF(AN1210="","",+BD!$AN1210-AJ1210)</f>
      </c>
      <c r="AW1210" s="28">
        <f>BD!P1210*BD!AC1210</f>
        <v>0</v>
      </c>
      <c r="AX1210" s="28">
        <f>BD!V1210*BD!AC1210</f>
        <v>0</v>
      </c>
      <c r="AY1210" s="28">
        <f>IF(BD!AN1210="","",BD!AN1210*BD!AC1210)</f>
      </c>
      <c r="AZ1210" s="24" t="s">
        <v>123</v>
      </c>
      <c r="BA1210" s="24"/>
      <c r="BB1210" s="24"/>
      <c r="BC1210" s="24"/>
      <c r="BD1210" s="36"/>
      <c r="BE1210" s="36"/>
      <c r="BF1210" s="39"/>
      <c r="BG1210" s="39"/>
      <c r="BH1210" s="39"/>
      <c r="BI1210" s="39"/>
      <c r="BJ1210" s="39"/>
      <c r="BK1210" s="39"/>
      <c r="BL1210" s="39"/>
      <c r="BM1210" s="39"/>
      <c r="BN1210" s="39"/>
      <c r="BO1210" s="40"/>
      <c r="BP1210" s="39"/>
      <c r="BQ1210" s="39"/>
      <c r="BR1210" s="39"/>
      <c r="BS1210" s="39"/>
      <c r="BT1210" s="39"/>
      <c r="BU1210" s="39"/>
      <c r="BV1210" s="39"/>
      <c r="BW1210" s="39"/>
      <c r="BX1210" s="39"/>
      <c r="BY1210" s="39"/>
      <c r="BZ1210" s="39"/>
      <c r="CA1210" s="39"/>
      <c r="CB1210" s="39"/>
      <c r="CC1210" s="39"/>
      <c r="CD1210" s="39"/>
      <c r="CE1210" s="39"/>
      <c r="CF1210" s="39"/>
      <c r="CG1210" s="37" t="e">
        <f>VLOOKUP(Table_1[[#This Row],[EAN]],'[1]Planilha1'!$E:$R,13,0)</f>
        <v>#N/A</v>
      </c>
      <c r="CI1210" s="188">
        <f>IF(Table_1[[#This Row],[STATUS MERCADO]]="GO",Table_1[[#This Row],[M. BRUTA TOTAL]],0)</f>
        <v>0</v>
      </c>
      <c r="CJ1210" s="188">
        <f>IF(Table_1[[#This Row],[STATUS MERCADO]]="GO",Table_1[[#This Row],[PV UNIT. REALIZADO]]*Table_1[[#This Row],[QUANTIDADE]],0)</f>
        <v>0</v>
      </c>
    </row>
    <row r="1211" ht="15" hidden="1">
      <c r="A1211" s="7"/>
      <c r="B1211" s="76" t="s">
        <v>400</v>
      </c>
      <c r="C1211" s="72">
        <v>220007</v>
      </c>
      <c r="D1211" s="72">
        <v>70100</v>
      </c>
      <c r="E1211" s="73">
        <v>7891331014452</v>
      </c>
      <c r="F1211" s="74" t="s">
        <v>1093</v>
      </c>
      <c r="G1211" s="75" t="s">
        <v>1085</v>
      </c>
      <c r="H1211" s="72">
        <v>2280</v>
      </c>
      <c r="I1211" s="25" t="s">
        <v>21</v>
      </c>
      <c r="J1211" s="24" t="s">
        <v>1086</v>
      </c>
      <c r="K1211" s="26" t="s">
        <v>84</v>
      </c>
      <c r="L1211" s="26">
        <v>24</v>
      </c>
      <c r="M1211" s="26">
        <v>0</v>
      </c>
      <c r="N1211" s="24" t="s">
        <v>85</v>
      </c>
      <c r="O1211" s="24" t="s">
        <v>159</v>
      </c>
      <c r="P1211" s="27"/>
      <c r="Q1211" s="28">
        <f>(17/100+7.6/100+1.65/100)*P1211</f>
        <v>0</v>
      </c>
      <c r="R1211" s="28"/>
      <c r="S1211" s="28"/>
      <c r="T1211" s="28"/>
      <c r="U1211" s="28"/>
      <c r="V1211" s="28">
        <f>+P1211-Q1211+R1211+S1211+T1211+U1211</f>
        <v>0</v>
      </c>
      <c r="W1211" s="29">
        <f>(1.02/100)</f>
        <v>1.02E-2</v>
      </c>
      <c r="X1211" s="29">
        <v>4.8E-3</v>
      </c>
      <c r="Y1211" s="29">
        <v>0.17</v>
      </c>
      <c r="Z1211" s="29">
        <v>1.65E-2</v>
      </c>
      <c r="AA1211" s="29">
        <v>7.6E-2</v>
      </c>
      <c r="AB1211" s="29">
        <f>SUM(W1211:AA1211)</f>
        <v>0.2775</v>
      </c>
      <c r="AC1211" s="24">
        <v>12</v>
      </c>
      <c r="AD1211" s="30">
        <f>IF(AL1211="","",+AC1211*AL1211)</f>
      </c>
      <c r="AE1211" s="31">
        <f>IF(AL1211="","",+AL1211*AB1211)</f>
      </c>
      <c r="AF1211" s="30">
        <f>IF(AL1211="","",+AL1211-AE1211)</f>
      </c>
      <c r="AG1211" s="31">
        <f>+V1211</f>
        <v>0</v>
      </c>
      <c r="AH1211" s="30">
        <f>IF(AF1211="","",+AF1211-AG1211)</f>
      </c>
      <c r="AI1211" s="30">
        <f>IF(AH1211="","",+AH1211*AC1211)</f>
      </c>
      <c r="AJ1211" s="31"/>
      <c r="AK1211" s="32">
        <v>0.33</v>
      </c>
      <c r="AL1211" s="31">
        <f>IF(V1211=0,"",V1211/(1-AB1211-AK1211))</f>
      </c>
      <c r="AM1211" s="33">
        <v>0.33</v>
      </c>
      <c r="AN1211" s="31">
        <f>IF(V1211=0,"",V1211/(1-AB1211-AM1211))</f>
      </c>
      <c r="AO1211" s="34">
        <v>1.2</v>
      </c>
      <c r="AP1211" s="31">
        <f>IF(BD!AJ1211="","",BD!AJ1211*BD!AO1211)</f>
      </c>
      <c r="AQ1211" s="29">
        <f>BD!AM1211/BD!AK1211-1</f>
        <v>0</v>
      </c>
      <c r="AR1211" s="29">
        <f>IF(BD!AN1211="","",IF(BD!AJ1211="","",BD!AN1211/BD!AJ1211-1))</f>
      </c>
      <c r="AS1211" s="29">
        <f>IF(BD!AN1211="","",IF(BD!AN1211&lt;BD!AL1211,"ABAIXO DA META","DENTRO DA META"))</f>
      </c>
      <c r="AT1211" s="29" t="str">
        <f>IF(BD!AJ1211="","EM ANÁLISE",IF(BD!AP1211&gt;=BD!AN1211,"GO", "NO GO"))</f>
        <v>EM ANÁLISE</v>
      </c>
      <c r="AU1211" s="35">
        <f>IF(AN1211="","",+BD!$AN1211-AJ1211)</f>
      </c>
      <c r="AW1211" s="28">
        <f>BD!P1211*BD!AC1211</f>
        <v>0</v>
      </c>
      <c r="AX1211" s="28">
        <f>BD!V1211*BD!AC1211</f>
        <v>0</v>
      </c>
      <c r="AY1211" s="28">
        <f>IF(BD!AN1211="","",BD!AN1211*BD!AC1211)</f>
      </c>
      <c r="AZ1211" s="24" t="s">
        <v>123</v>
      </c>
      <c r="BA1211" s="24"/>
      <c r="BB1211" s="24"/>
      <c r="BC1211" s="24"/>
      <c r="BD1211" s="36"/>
      <c r="BE1211" s="36"/>
      <c r="BF1211" s="39"/>
      <c r="BG1211" s="39"/>
      <c r="BH1211" s="39"/>
      <c r="BI1211" s="39"/>
      <c r="BJ1211" s="39"/>
      <c r="BK1211" s="39"/>
      <c r="BL1211" s="39"/>
      <c r="BM1211" s="39"/>
      <c r="BN1211" s="39"/>
      <c r="BO1211" s="40"/>
      <c r="BP1211" s="39"/>
      <c r="BQ1211" s="39"/>
      <c r="BR1211" s="39"/>
      <c r="BS1211" s="39"/>
      <c r="BT1211" s="39"/>
      <c r="BU1211" s="39"/>
      <c r="BV1211" s="39"/>
      <c r="BW1211" s="39"/>
      <c r="BX1211" s="39"/>
      <c r="BY1211" s="39"/>
      <c r="BZ1211" s="39"/>
      <c r="CA1211" s="39"/>
      <c r="CB1211" s="39"/>
      <c r="CC1211" s="39"/>
      <c r="CD1211" s="39"/>
      <c r="CE1211" s="39"/>
      <c r="CF1211" s="39"/>
      <c r="CG1211" s="37" t="e">
        <f>VLOOKUP(Table_1[[#This Row],[EAN]],'[1]Planilha1'!$E:$R,13,0)</f>
        <v>#N/A</v>
      </c>
      <c r="CI1211" s="188">
        <f>IF(Table_1[[#This Row],[STATUS MERCADO]]="GO",Table_1[[#This Row],[M. BRUTA TOTAL]],0)</f>
        <v>0</v>
      </c>
      <c r="CJ1211" s="188">
        <f>IF(Table_1[[#This Row],[STATUS MERCADO]]="GO",Table_1[[#This Row],[PV UNIT. REALIZADO]]*Table_1[[#This Row],[QUANTIDADE]],0)</f>
        <v>0</v>
      </c>
    </row>
    <row r="1212" ht="15" hidden="1">
      <c r="A1212" s="7"/>
      <c r="B1212" s="76" t="s">
        <v>400</v>
      </c>
      <c r="C1212" s="72">
        <v>220008</v>
      </c>
      <c r="D1212" s="72">
        <v>70101</v>
      </c>
      <c r="E1212" s="73">
        <v>7891331010560</v>
      </c>
      <c r="F1212" s="74" t="s">
        <v>1094</v>
      </c>
      <c r="G1212" s="75" t="s">
        <v>1085</v>
      </c>
      <c r="H1212" s="72">
        <v>2280</v>
      </c>
      <c r="I1212" s="25" t="s">
        <v>21</v>
      </c>
      <c r="J1212" s="24" t="s">
        <v>1086</v>
      </c>
      <c r="K1212" s="26" t="s">
        <v>84</v>
      </c>
      <c r="L1212" s="26">
        <v>24</v>
      </c>
      <c r="M1212" s="26">
        <v>0</v>
      </c>
      <c r="N1212" s="24" t="s">
        <v>85</v>
      </c>
      <c r="O1212" s="24" t="s">
        <v>159</v>
      </c>
      <c r="P1212" s="27"/>
      <c r="Q1212" s="28">
        <f>(17/100+7.6/100+1.65/100)*P1212</f>
        <v>0</v>
      </c>
      <c r="R1212" s="28"/>
      <c r="S1212" s="28"/>
      <c r="T1212" s="28"/>
      <c r="U1212" s="28"/>
      <c r="V1212" s="28">
        <f>+P1212-Q1212+R1212+S1212+T1212+U1212</f>
        <v>0</v>
      </c>
      <c r="W1212" s="29">
        <f>(1.02/100)</f>
        <v>1.02E-2</v>
      </c>
      <c r="X1212" s="29">
        <v>4.8E-3</v>
      </c>
      <c r="Y1212" s="29">
        <v>0.17</v>
      </c>
      <c r="Z1212" s="29">
        <v>1.65E-2</v>
      </c>
      <c r="AA1212" s="29">
        <v>7.6E-2</v>
      </c>
      <c r="AB1212" s="29">
        <f>SUM(W1212:AA1212)</f>
        <v>0.2775</v>
      </c>
      <c r="AC1212" s="24">
        <v>12</v>
      </c>
      <c r="AD1212" s="30">
        <f>IF(AL1212="","",+AC1212*AL1212)</f>
      </c>
      <c r="AE1212" s="31">
        <f>IF(AL1212="","",+AL1212*AB1212)</f>
      </c>
      <c r="AF1212" s="30">
        <f>IF(AL1212="","",+AL1212-AE1212)</f>
      </c>
      <c r="AG1212" s="31">
        <f>+V1212</f>
        <v>0</v>
      </c>
      <c r="AH1212" s="30">
        <f>IF(AF1212="","",+AF1212-AG1212)</f>
      </c>
      <c r="AI1212" s="30">
        <f>IF(AH1212="","",+AH1212*AC1212)</f>
      </c>
      <c r="AJ1212" s="31"/>
      <c r="AK1212" s="32">
        <v>0.33</v>
      </c>
      <c r="AL1212" s="31">
        <f>IF(V1212=0,"",V1212/(1-AB1212-AK1212))</f>
      </c>
      <c r="AM1212" s="33">
        <v>0.33</v>
      </c>
      <c r="AN1212" s="31">
        <f>IF(V1212=0,"",V1212/(1-AB1212-AM1212))</f>
      </c>
      <c r="AO1212" s="34">
        <v>1.2</v>
      </c>
      <c r="AP1212" s="31">
        <f>IF(BD!AJ1212="","",BD!AJ1212*BD!AO1212)</f>
      </c>
      <c r="AQ1212" s="29">
        <f>BD!AM1212/BD!AK1212-1</f>
        <v>0</v>
      </c>
      <c r="AR1212" s="29">
        <f>IF(BD!AN1212="","",IF(BD!AJ1212="","",BD!AN1212/BD!AJ1212-1))</f>
      </c>
      <c r="AS1212" s="29">
        <f>IF(BD!AN1212="","",IF(BD!AN1212&lt;BD!AL1212,"ABAIXO DA META","DENTRO DA META"))</f>
      </c>
      <c r="AT1212" s="29" t="str">
        <f>IF(BD!AJ1212="","EM ANÁLISE",IF(BD!AP1212&gt;=BD!AN1212,"GO", "NO GO"))</f>
        <v>EM ANÁLISE</v>
      </c>
      <c r="AU1212" s="35">
        <f>IF(AN1212="","",+BD!$AN1212-AJ1212)</f>
      </c>
      <c r="AW1212" s="28">
        <f>BD!P1212*BD!AC1212</f>
        <v>0</v>
      </c>
      <c r="AX1212" s="28">
        <f>BD!V1212*BD!AC1212</f>
        <v>0</v>
      </c>
      <c r="AY1212" s="28">
        <f>IF(BD!AN1212="","",BD!AN1212*BD!AC1212)</f>
      </c>
      <c r="AZ1212" s="24" t="s">
        <v>123</v>
      </c>
      <c r="BA1212" s="24"/>
      <c r="BB1212" s="24"/>
      <c r="BC1212" s="24"/>
      <c r="BD1212" s="36"/>
      <c r="BE1212" s="36"/>
      <c r="BF1212" s="39"/>
      <c r="BG1212" s="39"/>
      <c r="BH1212" s="39"/>
      <c r="BI1212" s="39"/>
      <c r="BJ1212" s="39"/>
      <c r="BK1212" s="39"/>
      <c r="BL1212" s="39"/>
      <c r="BM1212" s="39"/>
      <c r="BN1212" s="39"/>
      <c r="BO1212" s="40"/>
      <c r="BP1212" s="39"/>
      <c r="BQ1212" s="39"/>
      <c r="BR1212" s="39"/>
      <c r="BS1212" s="39"/>
      <c r="BT1212" s="39"/>
      <c r="BU1212" s="39"/>
      <c r="BV1212" s="39"/>
      <c r="BW1212" s="39"/>
      <c r="BX1212" s="39"/>
      <c r="BY1212" s="39"/>
      <c r="BZ1212" s="39"/>
      <c r="CA1212" s="39"/>
      <c r="CB1212" s="39"/>
      <c r="CC1212" s="39"/>
      <c r="CD1212" s="39"/>
      <c r="CE1212" s="39"/>
      <c r="CF1212" s="39"/>
      <c r="CG1212" s="37" t="e">
        <f>VLOOKUP(Table_1[[#This Row],[EAN]],'[1]Planilha1'!$E:$R,13,0)</f>
        <v>#N/A</v>
      </c>
      <c r="CI1212" s="188">
        <f>IF(Table_1[[#This Row],[STATUS MERCADO]]="GO",Table_1[[#This Row],[M. BRUTA TOTAL]],0)</f>
        <v>0</v>
      </c>
      <c r="CJ1212" s="188">
        <f>IF(Table_1[[#This Row],[STATUS MERCADO]]="GO",Table_1[[#This Row],[PV UNIT. REALIZADO]]*Table_1[[#This Row],[QUANTIDADE]],0)</f>
        <v>0</v>
      </c>
    </row>
    <row r="1213" ht="15" hidden="1">
      <c r="A1213" s="7"/>
      <c r="B1213" s="76" t="s">
        <v>400</v>
      </c>
      <c r="C1213" s="72">
        <v>220009</v>
      </c>
      <c r="D1213" s="72">
        <v>70102</v>
      </c>
      <c r="E1213" s="73">
        <v>7891331014476</v>
      </c>
      <c r="F1213" s="74" t="s">
        <v>1095</v>
      </c>
      <c r="G1213" s="75" t="s">
        <v>1085</v>
      </c>
      <c r="H1213" s="72">
        <v>2280</v>
      </c>
      <c r="I1213" s="25" t="s">
        <v>21</v>
      </c>
      <c r="J1213" s="24" t="s">
        <v>1086</v>
      </c>
      <c r="K1213" s="26" t="s">
        <v>84</v>
      </c>
      <c r="L1213" s="26">
        <v>24</v>
      </c>
      <c r="M1213" s="26">
        <v>0</v>
      </c>
      <c r="N1213" s="24" t="s">
        <v>85</v>
      </c>
      <c r="O1213" s="24" t="s">
        <v>159</v>
      </c>
      <c r="P1213" s="27"/>
      <c r="Q1213" s="28">
        <f>(17/100+7.6/100+1.65/100)*P1213</f>
        <v>0</v>
      </c>
      <c r="R1213" s="28"/>
      <c r="S1213" s="28"/>
      <c r="T1213" s="28"/>
      <c r="U1213" s="28"/>
      <c r="V1213" s="28">
        <f>+P1213-Q1213+R1213+S1213+T1213+U1213</f>
        <v>0</v>
      </c>
      <c r="W1213" s="29">
        <f>(1.02/100)</f>
        <v>1.02E-2</v>
      </c>
      <c r="X1213" s="29">
        <v>4.8E-3</v>
      </c>
      <c r="Y1213" s="29">
        <v>0.17</v>
      </c>
      <c r="Z1213" s="29">
        <v>1.65E-2</v>
      </c>
      <c r="AA1213" s="29">
        <v>7.6E-2</v>
      </c>
      <c r="AB1213" s="29">
        <f>SUM(W1213:AA1213)</f>
        <v>0.2775</v>
      </c>
      <c r="AC1213" s="24">
        <v>12</v>
      </c>
      <c r="AD1213" s="30">
        <f>IF(AL1213="","",+AC1213*AL1213)</f>
      </c>
      <c r="AE1213" s="31">
        <f>IF(AL1213="","",+AL1213*AB1213)</f>
      </c>
      <c r="AF1213" s="30">
        <f>IF(AL1213="","",+AL1213-AE1213)</f>
      </c>
      <c r="AG1213" s="31">
        <f>+V1213</f>
        <v>0</v>
      </c>
      <c r="AH1213" s="30">
        <f>IF(AF1213="","",+AF1213-AG1213)</f>
      </c>
      <c r="AI1213" s="30">
        <f>IF(AH1213="","",+AH1213*AC1213)</f>
      </c>
      <c r="AJ1213" s="31"/>
      <c r="AK1213" s="32">
        <v>0.33</v>
      </c>
      <c r="AL1213" s="31">
        <f>IF(V1213=0,"",V1213/(1-AB1213-AK1213))</f>
      </c>
      <c r="AM1213" s="33">
        <v>0.33</v>
      </c>
      <c r="AN1213" s="31">
        <f>IF(V1213=0,"",V1213/(1-AB1213-AM1213))</f>
      </c>
      <c r="AO1213" s="34">
        <v>1.2</v>
      </c>
      <c r="AP1213" s="31">
        <f>IF(BD!AJ1213="","",BD!AJ1213*BD!AO1213)</f>
      </c>
      <c r="AQ1213" s="29">
        <f>BD!AM1213/BD!AK1213-1</f>
        <v>0</v>
      </c>
      <c r="AR1213" s="29">
        <f>IF(BD!AN1213="","",IF(BD!AJ1213="","",BD!AN1213/BD!AJ1213-1))</f>
      </c>
      <c r="AS1213" s="29">
        <f>IF(BD!AN1213="","",IF(BD!AN1213&lt;BD!AL1213,"ABAIXO DA META","DENTRO DA META"))</f>
      </c>
      <c r="AT1213" s="29" t="str">
        <f>IF(BD!AJ1213="","EM ANÁLISE",IF(BD!AP1213&gt;=BD!AN1213,"GO", "NO GO"))</f>
        <v>EM ANÁLISE</v>
      </c>
      <c r="AU1213" s="35">
        <f>IF(AN1213="","",+BD!$AN1213-AJ1213)</f>
      </c>
      <c r="AW1213" s="28">
        <f>BD!P1213*BD!AC1213</f>
        <v>0</v>
      </c>
      <c r="AX1213" s="28">
        <f>BD!V1213*BD!AC1213</f>
        <v>0</v>
      </c>
      <c r="AY1213" s="28">
        <f>IF(BD!AN1213="","",BD!AN1213*BD!AC1213)</f>
      </c>
      <c r="AZ1213" s="24" t="s">
        <v>123</v>
      </c>
      <c r="BA1213" s="24"/>
      <c r="BB1213" s="24"/>
      <c r="BC1213" s="24"/>
      <c r="BD1213" s="36"/>
      <c r="BE1213" s="36"/>
      <c r="BF1213" s="39"/>
      <c r="BG1213" s="39"/>
      <c r="BH1213" s="39"/>
      <c r="BI1213" s="39"/>
      <c r="BJ1213" s="39"/>
      <c r="BK1213" s="39"/>
      <c r="BL1213" s="39"/>
      <c r="BM1213" s="39"/>
      <c r="BN1213" s="39"/>
      <c r="BO1213" s="40"/>
      <c r="BP1213" s="39"/>
      <c r="BQ1213" s="39"/>
      <c r="BR1213" s="39"/>
      <c r="BS1213" s="39"/>
      <c r="BT1213" s="39"/>
      <c r="BU1213" s="39"/>
      <c r="BV1213" s="39"/>
      <c r="BW1213" s="39"/>
      <c r="BX1213" s="39"/>
      <c r="BY1213" s="39"/>
      <c r="BZ1213" s="39"/>
      <c r="CA1213" s="39"/>
      <c r="CB1213" s="39"/>
      <c r="CC1213" s="39"/>
      <c r="CD1213" s="39"/>
      <c r="CE1213" s="39"/>
      <c r="CF1213" s="39"/>
      <c r="CG1213" s="37" t="e">
        <f>VLOOKUP(Table_1[[#This Row],[EAN]],'[1]Planilha1'!$E:$R,13,0)</f>
        <v>#N/A</v>
      </c>
      <c r="CI1213" s="188">
        <f>IF(Table_1[[#This Row],[STATUS MERCADO]]="GO",Table_1[[#This Row],[M. BRUTA TOTAL]],0)</f>
        <v>0</v>
      </c>
      <c r="CJ1213" s="188">
        <f>IF(Table_1[[#This Row],[STATUS MERCADO]]="GO",Table_1[[#This Row],[PV UNIT. REALIZADO]]*Table_1[[#This Row],[QUANTIDADE]],0)</f>
        <v>0</v>
      </c>
    </row>
    <row r="1214" ht="15" hidden="1">
      <c r="A1214" s="7"/>
      <c r="B1214" s="76" t="s">
        <v>400</v>
      </c>
      <c r="C1214" s="72">
        <v>220010</v>
      </c>
      <c r="D1214" s="72">
        <v>70103</v>
      </c>
      <c r="E1214" s="73">
        <v>7891331010546</v>
      </c>
      <c r="F1214" s="74" t="s">
        <v>1096</v>
      </c>
      <c r="G1214" s="75" t="s">
        <v>1085</v>
      </c>
      <c r="H1214" s="72">
        <v>2280</v>
      </c>
      <c r="I1214" s="25" t="s">
        <v>21</v>
      </c>
      <c r="J1214" s="24" t="s">
        <v>1086</v>
      </c>
      <c r="K1214" s="26" t="s">
        <v>84</v>
      </c>
      <c r="L1214" s="26">
        <v>24</v>
      </c>
      <c r="M1214" s="26">
        <v>0</v>
      </c>
      <c r="N1214" s="24" t="s">
        <v>85</v>
      </c>
      <c r="O1214" s="24" t="s">
        <v>159</v>
      </c>
      <c r="P1214" s="27"/>
      <c r="Q1214" s="28">
        <f>(17/100+7.6/100+1.65/100)*P1214</f>
        <v>0</v>
      </c>
      <c r="R1214" s="28"/>
      <c r="S1214" s="28"/>
      <c r="T1214" s="28"/>
      <c r="U1214" s="28"/>
      <c r="V1214" s="28">
        <f>+P1214-Q1214+R1214+S1214+T1214+U1214</f>
        <v>0</v>
      </c>
      <c r="W1214" s="29">
        <f>(1.02/100)</f>
        <v>1.02E-2</v>
      </c>
      <c r="X1214" s="29">
        <v>4.8E-3</v>
      </c>
      <c r="Y1214" s="29">
        <v>0.17</v>
      </c>
      <c r="Z1214" s="29">
        <v>1.65E-2</v>
      </c>
      <c r="AA1214" s="29">
        <v>7.6E-2</v>
      </c>
      <c r="AB1214" s="29">
        <f>SUM(W1214:AA1214)</f>
        <v>0.2775</v>
      </c>
      <c r="AC1214" s="24">
        <v>12</v>
      </c>
      <c r="AD1214" s="30">
        <f>IF(AL1214="","",+AC1214*AL1214)</f>
      </c>
      <c r="AE1214" s="31">
        <f>IF(AL1214="","",+AL1214*AB1214)</f>
      </c>
      <c r="AF1214" s="30">
        <f>IF(AL1214="","",+AL1214-AE1214)</f>
      </c>
      <c r="AG1214" s="31">
        <f>+V1214</f>
        <v>0</v>
      </c>
      <c r="AH1214" s="30">
        <f>IF(AF1214="","",+AF1214-AG1214)</f>
      </c>
      <c r="AI1214" s="30">
        <f>IF(AH1214="","",+AH1214*AC1214)</f>
      </c>
      <c r="AJ1214" s="31"/>
      <c r="AK1214" s="32">
        <v>0.33</v>
      </c>
      <c r="AL1214" s="31">
        <f>IF(V1214=0,"",V1214/(1-AB1214-AK1214))</f>
      </c>
      <c r="AM1214" s="33">
        <v>0.33</v>
      </c>
      <c r="AN1214" s="31">
        <f>IF(V1214=0,"",V1214/(1-AB1214-AM1214))</f>
      </c>
      <c r="AO1214" s="34">
        <v>1.2</v>
      </c>
      <c r="AP1214" s="31">
        <f>IF(BD!AJ1214="","",BD!AJ1214*BD!AO1214)</f>
      </c>
      <c r="AQ1214" s="29">
        <f>BD!AM1214/BD!AK1214-1</f>
        <v>0</v>
      </c>
      <c r="AR1214" s="29">
        <f>IF(BD!AN1214="","",IF(BD!AJ1214="","",BD!AN1214/BD!AJ1214-1))</f>
      </c>
      <c r="AS1214" s="29">
        <f>IF(BD!AN1214="","",IF(BD!AN1214&lt;BD!AL1214,"ABAIXO DA META","DENTRO DA META"))</f>
      </c>
      <c r="AT1214" s="29" t="str">
        <f>IF(BD!AJ1214="","EM ANÁLISE",IF(BD!AP1214&gt;=BD!AN1214,"GO", "NO GO"))</f>
        <v>EM ANÁLISE</v>
      </c>
      <c r="AU1214" s="35">
        <f>IF(AN1214="","",+BD!$AN1214-AJ1214)</f>
      </c>
      <c r="AW1214" s="28">
        <f>BD!P1214*BD!AC1214</f>
        <v>0</v>
      </c>
      <c r="AX1214" s="28">
        <f>BD!V1214*BD!AC1214</f>
        <v>0</v>
      </c>
      <c r="AY1214" s="28">
        <f>IF(BD!AN1214="","",BD!AN1214*BD!AC1214)</f>
      </c>
      <c r="AZ1214" s="24" t="s">
        <v>123</v>
      </c>
      <c r="BA1214" s="24"/>
      <c r="BB1214" s="24"/>
      <c r="BC1214" s="24"/>
      <c r="BD1214" s="36"/>
      <c r="BE1214" s="36"/>
      <c r="BF1214" s="39"/>
      <c r="BG1214" s="39"/>
      <c r="BH1214" s="39"/>
      <c r="BI1214" s="39"/>
      <c r="BJ1214" s="39"/>
      <c r="BK1214" s="39"/>
      <c r="BL1214" s="39"/>
      <c r="BM1214" s="39"/>
      <c r="BN1214" s="39"/>
      <c r="BO1214" s="40"/>
      <c r="BP1214" s="39"/>
      <c r="BQ1214" s="39"/>
      <c r="BR1214" s="39"/>
      <c r="BS1214" s="39"/>
      <c r="BT1214" s="39"/>
      <c r="BU1214" s="39"/>
      <c r="BV1214" s="39"/>
      <c r="BW1214" s="39"/>
      <c r="BX1214" s="39"/>
      <c r="BY1214" s="39"/>
      <c r="BZ1214" s="39"/>
      <c r="CA1214" s="39"/>
      <c r="CB1214" s="39"/>
      <c r="CC1214" s="39"/>
      <c r="CD1214" s="39"/>
      <c r="CE1214" s="39"/>
      <c r="CF1214" s="39"/>
      <c r="CG1214" s="37" t="e">
        <f>VLOOKUP(Table_1[[#This Row],[EAN]],'[1]Planilha1'!$E:$R,13,0)</f>
        <v>#N/A</v>
      </c>
      <c r="CI1214" s="188">
        <f>IF(Table_1[[#This Row],[STATUS MERCADO]]="GO",Table_1[[#This Row],[M. BRUTA TOTAL]],0)</f>
        <v>0</v>
      </c>
      <c r="CJ1214" s="188">
        <f>IF(Table_1[[#This Row],[STATUS MERCADO]]="GO",Table_1[[#This Row],[PV UNIT. REALIZADO]]*Table_1[[#This Row],[QUANTIDADE]],0)</f>
        <v>0</v>
      </c>
    </row>
    <row r="1215" ht="15" hidden="1">
      <c r="A1215" s="7"/>
      <c r="B1215" s="76" t="s">
        <v>400</v>
      </c>
      <c r="C1215" s="72">
        <v>220011</v>
      </c>
      <c r="D1215" s="72">
        <v>70104</v>
      </c>
      <c r="E1215" s="73">
        <v>7891331010553</v>
      </c>
      <c r="F1215" s="74" t="s">
        <v>1097</v>
      </c>
      <c r="G1215" s="75" t="s">
        <v>1085</v>
      </c>
      <c r="H1215" s="72">
        <v>2280</v>
      </c>
      <c r="I1215" s="25" t="s">
        <v>21</v>
      </c>
      <c r="J1215" s="24" t="s">
        <v>1086</v>
      </c>
      <c r="K1215" s="26" t="s">
        <v>84</v>
      </c>
      <c r="L1215" s="26">
        <v>24</v>
      </c>
      <c r="M1215" s="26">
        <v>0</v>
      </c>
      <c r="N1215" s="24" t="s">
        <v>85</v>
      </c>
      <c r="O1215" s="24" t="s">
        <v>159</v>
      </c>
      <c r="P1215" s="27"/>
      <c r="Q1215" s="28">
        <f>(17/100+7.6/100+1.65/100)*P1215</f>
        <v>0</v>
      </c>
      <c r="R1215" s="28"/>
      <c r="S1215" s="28"/>
      <c r="T1215" s="28"/>
      <c r="U1215" s="28"/>
      <c r="V1215" s="28">
        <f>+P1215-Q1215+R1215+S1215+T1215+U1215</f>
        <v>0</v>
      </c>
      <c r="W1215" s="29">
        <f>(1.02/100)</f>
        <v>1.02E-2</v>
      </c>
      <c r="X1215" s="29">
        <v>4.8E-3</v>
      </c>
      <c r="Y1215" s="29">
        <v>0.17</v>
      </c>
      <c r="Z1215" s="29">
        <v>1.65E-2</v>
      </c>
      <c r="AA1215" s="29">
        <v>7.6E-2</v>
      </c>
      <c r="AB1215" s="29">
        <f>SUM(W1215:AA1215)</f>
        <v>0.2775</v>
      </c>
      <c r="AC1215" s="24">
        <v>12</v>
      </c>
      <c r="AD1215" s="30">
        <f>IF(AL1215="","",+AC1215*AL1215)</f>
      </c>
      <c r="AE1215" s="31">
        <f>IF(AL1215="","",+AL1215*AB1215)</f>
      </c>
      <c r="AF1215" s="30">
        <f>IF(AL1215="","",+AL1215-AE1215)</f>
      </c>
      <c r="AG1215" s="31">
        <f>+V1215</f>
        <v>0</v>
      </c>
      <c r="AH1215" s="30">
        <f>IF(AF1215="","",+AF1215-AG1215)</f>
      </c>
      <c r="AI1215" s="30">
        <f>IF(AH1215="","",+AH1215*AC1215)</f>
      </c>
      <c r="AJ1215" s="31"/>
      <c r="AK1215" s="32">
        <v>0.33</v>
      </c>
      <c r="AL1215" s="31">
        <f>IF(V1215=0,"",V1215/(1-AB1215-AK1215))</f>
      </c>
      <c r="AM1215" s="33">
        <v>0.33</v>
      </c>
      <c r="AN1215" s="31">
        <f>IF(V1215=0,"",V1215/(1-AB1215-AM1215))</f>
      </c>
      <c r="AO1215" s="34">
        <v>1.2</v>
      </c>
      <c r="AP1215" s="31">
        <f>IF(BD!AJ1215="","",BD!AJ1215*BD!AO1215)</f>
      </c>
      <c r="AQ1215" s="29">
        <f>BD!AM1215/BD!AK1215-1</f>
        <v>0</v>
      </c>
      <c r="AR1215" s="29">
        <f>IF(BD!AN1215="","",IF(BD!AJ1215="","",BD!AN1215/BD!AJ1215-1))</f>
      </c>
      <c r="AS1215" s="29">
        <f>IF(BD!AN1215="","",IF(BD!AN1215&lt;BD!AL1215,"ABAIXO DA META","DENTRO DA META"))</f>
      </c>
      <c r="AT1215" s="29" t="str">
        <f>IF(BD!AJ1215="","EM ANÁLISE",IF(BD!AP1215&gt;=BD!AN1215,"GO", "NO GO"))</f>
        <v>EM ANÁLISE</v>
      </c>
      <c r="AU1215" s="35">
        <f>IF(AN1215="","",+BD!$AN1215-AJ1215)</f>
      </c>
      <c r="AW1215" s="28">
        <f>BD!P1215*BD!AC1215</f>
        <v>0</v>
      </c>
      <c r="AX1215" s="28">
        <f>BD!V1215*BD!AC1215</f>
        <v>0</v>
      </c>
      <c r="AY1215" s="28">
        <f>IF(BD!AN1215="","",BD!AN1215*BD!AC1215)</f>
      </c>
      <c r="AZ1215" s="24" t="s">
        <v>123</v>
      </c>
      <c r="BA1215" s="24"/>
      <c r="BB1215" s="24"/>
      <c r="BC1215" s="24"/>
      <c r="BD1215" s="36"/>
      <c r="BE1215" s="36"/>
      <c r="BF1215" s="39"/>
      <c r="BG1215" s="39"/>
      <c r="BH1215" s="39"/>
      <c r="BI1215" s="39"/>
      <c r="BJ1215" s="39"/>
      <c r="BK1215" s="39"/>
      <c r="BL1215" s="39"/>
      <c r="BM1215" s="39"/>
      <c r="BN1215" s="39"/>
      <c r="BO1215" s="40"/>
      <c r="BP1215" s="39"/>
      <c r="BQ1215" s="39"/>
      <c r="BR1215" s="39"/>
      <c r="BS1215" s="39"/>
      <c r="BT1215" s="39"/>
      <c r="BU1215" s="39"/>
      <c r="BV1215" s="39"/>
      <c r="BW1215" s="39"/>
      <c r="BX1215" s="39"/>
      <c r="BY1215" s="39"/>
      <c r="BZ1215" s="39"/>
      <c r="CA1215" s="39"/>
      <c r="CB1215" s="39"/>
      <c r="CC1215" s="39"/>
      <c r="CD1215" s="39"/>
      <c r="CE1215" s="39"/>
      <c r="CF1215" s="39"/>
      <c r="CG1215" s="37" t="e">
        <f>VLOOKUP(Table_1[[#This Row],[EAN]],'[1]Planilha1'!$E:$R,13,0)</f>
        <v>#N/A</v>
      </c>
      <c r="CI1215" s="188">
        <f>IF(Table_1[[#This Row],[STATUS MERCADO]]="GO",Table_1[[#This Row],[M. BRUTA TOTAL]],0)</f>
        <v>0</v>
      </c>
      <c r="CJ1215" s="188">
        <f>IF(Table_1[[#This Row],[STATUS MERCADO]]="GO",Table_1[[#This Row],[PV UNIT. REALIZADO]]*Table_1[[#This Row],[QUANTIDADE]],0)</f>
        <v>0</v>
      </c>
    </row>
    <row r="1216" ht="15" hidden="1">
      <c r="A1216" s="7"/>
      <c r="B1216" s="76" t="s">
        <v>400</v>
      </c>
      <c r="C1216" s="72">
        <v>220012</v>
      </c>
      <c r="D1216" s="72">
        <v>70105</v>
      </c>
      <c r="E1216" s="73">
        <v>7891331008352</v>
      </c>
      <c r="F1216" s="74" t="s">
        <v>1098</v>
      </c>
      <c r="G1216" s="75" t="s">
        <v>1085</v>
      </c>
      <c r="H1216" s="72">
        <v>2280</v>
      </c>
      <c r="I1216" s="25" t="s">
        <v>21</v>
      </c>
      <c r="J1216" s="24" t="s">
        <v>1086</v>
      </c>
      <c r="K1216" s="26" t="s">
        <v>84</v>
      </c>
      <c r="L1216" s="26">
        <v>24</v>
      </c>
      <c r="M1216" s="26">
        <v>0</v>
      </c>
      <c r="N1216" s="24" t="s">
        <v>85</v>
      </c>
      <c r="O1216" s="24" t="s">
        <v>159</v>
      </c>
      <c r="P1216" s="27"/>
      <c r="Q1216" s="28">
        <f>(17/100+7.6/100+1.65/100)*P1216</f>
        <v>0</v>
      </c>
      <c r="R1216" s="28"/>
      <c r="S1216" s="28"/>
      <c r="T1216" s="28"/>
      <c r="U1216" s="28"/>
      <c r="V1216" s="28">
        <f>+P1216-Q1216+R1216+S1216+T1216+U1216</f>
        <v>0</v>
      </c>
      <c r="W1216" s="29">
        <f>(1.02/100)</f>
        <v>1.02E-2</v>
      </c>
      <c r="X1216" s="29">
        <v>4.8E-3</v>
      </c>
      <c r="Y1216" s="29">
        <v>0.17</v>
      </c>
      <c r="Z1216" s="29">
        <v>1.65E-2</v>
      </c>
      <c r="AA1216" s="29">
        <v>7.6E-2</v>
      </c>
      <c r="AB1216" s="29">
        <f>SUM(W1216:AA1216)</f>
        <v>0.2775</v>
      </c>
      <c r="AC1216" s="24">
        <v>12</v>
      </c>
      <c r="AD1216" s="30">
        <f>IF(AL1216="","",+AC1216*AL1216)</f>
      </c>
      <c r="AE1216" s="31">
        <f>IF(AL1216="","",+AL1216*AB1216)</f>
      </c>
      <c r="AF1216" s="30">
        <f>IF(AL1216="","",+AL1216-AE1216)</f>
      </c>
      <c r="AG1216" s="31">
        <f>+V1216</f>
        <v>0</v>
      </c>
      <c r="AH1216" s="30">
        <f>IF(AF1216="","",+AF1216-AG1216)</f>
      </c>
      <c r="AI1216" s="30">
        <f>IF(AH1216="","",+AH1216*AC1216)</f>
      </c>
      <c r="AJ1216" s="31"/>
      <c r="AK1216" s="32">
        <v>0.33</v>
      </c>
      <c r="AL1216" s="31">
        <f>IF(V1216=0,"",V1216/(1-AB1216-AK1216))</f>
      </c>
      <c r="AM1216" s="33">
        <v>0.33</v>
      </c>
      <c r="AN1216" s="31">
        <f>IF(V1216=0,"",V1216/(1-AB1216-AM1216))</f>
      </c>
      <c r="AO1216" s="34">
        <v>1.2</v>
      </c>
      <c r="AP1216" s="31">
        <f>IF(BD!AJ1216="","",BD!AJ1216*BD!AO1216)</f>
      </c>
      <c r="AQ1216" s="29">
        <f>BD!AM1216/BD!AK1216-1</f>
        <v>0</v>
      </c>
      <c r="AR1216" s="29">
        <f>IF(BD!AN1216="","",IF(BD!AJ1216="","",BD!AN1216/BD!AJ1216-1))</f>
      </c>
      <c r="AS1216" s="29">
        <f>IF(BD!AN1216="","",IF(BD!AN1216&lt;BD!AL1216,"ABAIXO DA META","DENTRO DA META"))</f>
      </c>
      <c r="AT1216" s="29" t="str">
        <f>IF(BD!AJ1216="","EM ANÁLISE",IF(BD!AP1216&gt;=BD!AN1216,"GO", "NO GO"))</f>
        <v>EM ANÁLISE</v>
      </c>
      <c r="AU1216" s="35">
        <f>IF(AN1216="","",+BD!$AN1216-AJ1216)</f>
      </c>
      <c r="AW1216" s="28">
        <f>BD!P1216*BD!AC1216</f>
        <v>0</v>
      </c>
      <c r="AX1216" s="28">
        <f>BD!V1216*BD!AC1216</f>
        <v>0</v>
      </c>
      <c r="AY1216" s="28">
        <f>IF(BD!AN1216="","",BD!AN1216*BD!AC1216)</f>
      </c>
      <c r="AZ1216" s="24" t="s">
        <v>123</v>
      </c>
      <c r="BA1216" s="24"/>
      <c r="BB1216" s="24"/>
      <c r="BC1216" s="24"/>
      <c r="BD1216" s="36"/>
      <c r="BE1216" s="36"/>
      <c r="BF1216" s="39"/>
      <c r="BG1216" s="39"/>
      <c r="BH1216" s="39"/>
      <c r="BI1216" s="39"/>
      <c r="BJ1216" s="39"/>
      <c r="BK1216" s="39"/>
      <c r="BL1216" s="39"/>
      <c r="BM1216" s="39"/>
      <c r="BN1216" s="39"/>
      <c r="BO1216" s="40"/>
      <c r="BP1216" s="39"/>
      <c r="BQ1216" s="39"/>
      <c r="BR1216" s="39"/>
      <c r="BS1216" s="39"/>
      <c r="BT1216" s="39"/>
      <c r="BU1216" s="39"/>
      <c r="BV1216" s="39"/>
      <c r="BW1216" s="39"/>
      <c r="BX1216" s="39"/>
      <c r="BY1216" s="39"/>
      <c r="BZ1216" s="39"/>
      <c r="CA1216" s="39"/>
      <c r="CB1216" s="39"/>
      <c r="CC1216" s="39"/>
      <c r="CD1216" s="39"/>
      <c r="CE1216" s="39"/>
      <c r="CF1216" s="39"/>
      <c r="CG1216" s="37" t="e">
        <f>VLOOKUP(Table_1[[#This Row],[EAN]],'[1]Planilha1'!$E:$R,13,0)</f>
        <v>#N/A</v>
      </c>
      <c r="CI1216" s="188">
        <f>IF(Table_1[[#This Row],[STATUS MERCADO]]="GO",Table_1[[#This Row],[M. BRUTA TOTAL]],0)</f>
        <v>0</v>
      </c>
      <c r="CJ1216" s="188">
        <f>IF(Table_1[[#This Row],[STATUS MERCADO]]="GO",Table_1[[#This Row],[PV UNIT. REALIZADO]]*Table_1[[#This Row],[QUANTIDADE]],0)</f>
        <v>0</v>
      </c>
    </row>
    <row r="1217" ht="15" hidden="1">
      <c r="A1217" s="7"/>
      <c r="B1217" s="76" t="s">
        <v>400</v>
      </c>
      <c r="C1217" s="72">
        <v>220013</v>
      </c>
      <c r="D1217" s="72">
        <v>70106</v>
      </c>
      <c r="E1217" s="73">
        <v>7891331014490</v>
      </c>
      <c r="F1217" s="74" t="s">
        <v>1099</v>
      </c>
      <c r="G1217" s="75" t="s">
        <v>1085</v>
      </c>
      <c r="H1217" s="72">
        <v>2280</v>
      </c>
      <c r="I1217" s="25" t="s">
        <v>21</v>
      </c>
      <c r="J1217" s="24" t="s">
        <v>1086</v>
      </c>
      <c r="K1217" s="26" t="s">
        <v>84</v>
      </c>
      <c r="L1217" s="26">
        <v>24</v>
      </c>
      <c r="M1217" s="26">
        <v>0</v>
      </c>
      <c r="N1217" s="24" t="s">
        <v>85</v>
      </c>
      <c r="O1217" s="24" t="s">
        <v>159</v>
      </c>
      <c r="P1217" s="27"/>
      <c r="Q1217" s="28">
        <f>(17/100+7.6/100+1.65/100)*P1217</f>
        <v>0</v>
      </c>
      <c r="R1217" s="28"/>
      <c r="S1217" s="28"/>
      <c r="T1217" s="28"/>
      <c r="U1217" s="28"/>
      <c r="V1217" s="28">
        <f>+P1217-Q1217+R1217+S1217+T1217+U1217</f>
        <v>0</v>
      </c>
      <c r="W1217" s="29">
        <f>(1.02/100)</f>
        <v>1.02E-2</v>
      </c>
      <c r="X1217" s="29">
        <v>4.8E-3</v>
      </c>
      <c r="Y1217" s="29">
        <v>0.17</v>
      </c>
      <c r="Z1217" s="29">
        <v>1.65E-2</v>
      </c>
      <c r="AA1217" s="29">
        <v>7.6E-2</v>
      </c>
      <c r="AB1217" s="29">
        <f>SUM(W1217:AA1217)</f>
        <v>0.2775</v>
      </c>
      <c r="AC1217" s="24">
        <v>12</v>
      </c>
      <c r="AD1217" s="30">
        <f>IF(AL1217="","",+AC1217*AL1217)</f>
      </c>
      <c r="AE1217" s="31">
        <f>IF(AL1217="","",+AL1217*AB1217)</f>
      </c>
      <c r="AF1217" s="30">
        <f>IF(AL1217="","",+AL1217-AE1217)</f>
      </c>
      <c r="AG1217" s="31">
        <f>+V1217</f>
        <v>0</v>
      </c>
      <c r="AH1217" s="30">
        <f>IF(AF1217="","",+AF1217-AG1217)</f>
      </c>
      <c r="AI1217" s="30">
        <f>IF(AH1217="","",+AH1217*AC1217)</f>
      </c>
      <c r="AJ1217" s="31"/>
      <c r="AK1217" s="32">
        <v>0.33</v>
      </c>
      <c r="AL1217" s="31">
        <f>IF(V1217=0,"",V1217/(1-AB1217-AK1217))</f>
      </c>
      <c r="AM1217" s="33">
        <v>0.33</v>
      </c>
      <c r="AN1217" s="31">
        <f>IF(V1217=0,"",V1217/(1-AB1217-AM1217))</f>
      </c>
      <c r="AO1217" s="34">
        <v>1.2</v>
      </c>
      <c r="AP1217" s="31">
        <f>IF(BD!AJ1217="","",BD!AJ1217*BD!AO1217)</f>
      </c>
      <c r="AQ1217" s="29">
        <f>BD!AM1217/BD!AK1217-1</f>
        <v>0</v>
      </c>
      <c r="AR1217" s="29">
        <f>IF(BD!AN1217="","",IF(BD!AJ1217="","",BD!AN1217/BD!AJ1217-1))</f>
      </c>
      <c r="AS1217" s="29">
        <f>IF(BD!AN1217="","",IF(BD!AN1217&lt;BD!AL1217,"ABAIXO DA META","DENTRO DA META"))</f>
      </c>
      <c r="AT1217" s="29" t="str">
        <f>IF(BD!AJ1217="","EM ANÁLISE",IF(BD!AP1217&gt;=BD!AN1217,"GO", "NO GO"))</f>
        <v>EM ANÁLISE</v>
      </c>
      <c r="AU1217" s="35">
        <f>IF(AN1217="","",+BD!$AN1217-AJ1217)</f>
      </c>
      <c r="AW1217" s="28">
        <f>BD!P1217*BD!AC1217</f>
        <v>0</v>
      </c>
      <c r="AX1217" s="28">
        <f>BD!V1217*BD!AC1217</f>
        <v>0</v>
      </c>
      <c r="AY1217" s="28">
        <f>IF(BD!AN1217="","",BD!AN1217*BD!AC1217)</f>
      </c>
      <c r="AZ1217" s="24" t="s">
        <v>123</v>
      </c>
      <c r="BA1217" s="24"/>
      <c r="BB1217" s="24"/>
      <c r="BC1217" s="24"/>
      <c r="BD1217" s="36"/>
      <c r="BE1217" s="36"/>
      <c r="BF1217" s="39"/>
      <c r="BG1217" s="39"/>
      <c r="BH1217" s="39"/>
      <c r="BI1217" s="39"/>
      <c r="BJ1217" s="39"/>
      <c r="BK1217" s="39"/>
      <c r="BL1217" s="39"/>
      <c r="BM1217" s="39"/>
      <c r="BN1217" s="39"/>
      <c r="BO1217" s="40"/>
      <c r="BP1217" s="39"/>
      <c r="BQ1217" s="39"/>
      <c r="BR1217" s="39"/>
      <c r="BS1217" s="39"/>
      <c r="BT1217" s="39"/>
      <c r="BU1217" s="39"/>
      <c r="BV1217" s="39"/>
      <c r="BW1217" s="39"/>
      <c r="BX1217" s="39"/>
      <c r="BY1217" s="39"/>
      <c r="BZ1217" s="39"/>
      <c r="CA1217" s="39"/>
      <c r="CB1217" s="39"/>
      <c r="CC1217" s="39"/>
      <c r="CD1217" s="39"/>
      <c r="CE1217" s="39"/>
      <c r="CF1217" s="39"/>
      <c r="CG1217" s="37" t="e">
        <f>VLOOKUP(Table_1[[#This Row],[EAN]],'[1]Planilha1'!$E:$R,13,0)</f>
        <v>#N/A</v>
      </c>
      <c r="CI1217" s="188">
        <f>IF(Table_1[[#This Row],[STATUS MERCADO]]="GO",Table_1[[#This Row],[M. BRUTA TOTAL]],0)</f>
        <v>0</v>
      </c>
      <c r="CJ1217" s="188">
        <f>IF(Table_1[[#This Row],[STATUS MERCADO]]="GO",Table_1[[#This Row],[PV UNIT. REALIZADO]]*Table_1[[#This Row],[QUANTIDADE]],0)</f>
        <v>0</v>
      </c>
    </row>
    <row r="1218" ht="15" hidden="1">
      <c r="A1218" s="7"/>
      <c r="B1218" s="76" t="s">
        <v>400</v>
      </c>
      <c r="C1218" s="72">
        <v>220014</v>
      </c>
      <c r="D1218" s="72">
        <v>70201</v>
      </c>
      <c r="E1218" s="73">
        <v>7891331203849</v>
      </c>
      <c r="F1218" s="74" t="s">
        <v>1100</v>
      </c>
      <c r="G1218" s="75" t="s">
        <v>1085</v>
      </c>
      <c r="H1218" s="72">
        <v>2280</v>
      </c>
      <c r="I1218" s="25" t="s">
        <v>21</v>
      </c>
      <c r="J1218" s="24" t="s">
        <v>1086</v>
      </c>
      <c r="K1218" s="26" t="s">
        <v>84</v>
      </c>
      <c r="L1218" s="26">
        <v>24</v>
      </c>
      <c r="M1218" s="26">
        <v>0</v>
      </c>
      <c r="N1218" s="24" t="s">
        <v>85</v>
      </c>
      <c r="O1218" s="24" t="s">
        <v>159</v>
      </c>
      <c r="P1218" s="27"/>
      <c r="Q1218" s="28">
        <f>(17/100+7.6/100+1.65/100)*P1218</f>
        <v>0</v>
      </c>
      <c r="R1218" s="28"/>
      <c r="S1218" s="28"/>
      <c r="T1218" s="28"/>
      <c r="U1218" s="28"/>
      <c r="V1218" s="28">
        <f>+P1218-Q1218+R1218+S1218+T1218+U1218</f>
        <v>0</v>
      </c>
      <c r="W1218" s="29">
        <f>(1.02/100)</f>
        <v>1.02E-2</v>
      </c>
      <c r="X1218" s="29">
        <v>4.8E-3</v>
      </c>
      <c r="Y1218" s="29">
        <v>0.17</v>
      </c>
      <c r="Z1218" s="29">
        <v>1.65E-2</v>
      </c>
      <c r="AA1218" s="29">
        <v>7.6E-2</v>
      </c>
      <c r="AB1218" s="29">
        <f>SUM(W1218:AA1218)</f>
        <v>0.2775</v>
      </c>
      <c r="AC1218" s="24">
        <v>12</v>
      </c>
      <c r="AD1218" s="30">
        <f>IF(AL1218="","",+AC1218*AL1218)</f>
      </c>
      <c r="AE1218" s="31">
        <f>IF(AL1218="","",+AL1218*AB1218)</f>
      </c>
      <c r="AF1218" s="30">
        <f>IF(AL1218="","",+AL1218-AE1218)</f>
      </c>
      <c r="AG1218" s="31">
        <f>+V1218</f>
        <v>0</v>
      </c>
      <c r="AH1218" s="30">
        <f>IF(AF1218="","",+AF1218-AG1218)</f>
      </c>
      <c r="AI1218" s="30">
        <f>IF(AH1218="","",+AH1218*AC1218)</f>
      </c>
      <c r="AJ1218" s="31"/>
      <c r="AK1218" s="32">
        <v>0.33</v>
      </c>
      <c r="AL1218" s="31">
        <f>IF(V1218=0,"",V1218/(1-AB1218-AK1218))</f>
      </c>
      <c r="AM1218" s="33">
        <v>0.33</v>
      </c>
      <c r="AN1218" s="31">
        <f>IF(V1218=0,"",V1218/(1-AB1218-AM1218))</f>
      </c>
      <c r="AO1218" s="34">
        <v>1.2</v>
      </c>
      <c r="AP1218" s="31">
        <f>IF(BD!AJ1218="","",BD!AJ1218*BD!AO1218)</f>
      </c>
      <c r="AQ1218" s="29">
        <f>BD!AM1218/BD!AK1218-1</f>
        <v>0</v>
      </c>
      <c r="AR1218" s="29">
        <f>IF(BD!AN1218="","",IF(BD!AJ1218="","",BD!AN1218/BD!AJ1218-1))</f>
      </c>
      <c r="AS1218" s="29">
        <f>IF(BD!AN1218="","",IF(BD!AN1218&lt;BD!AL1218,"ABAIXO DA META","DENTRO DA META"))</f>
      </c>
      <c r="AT1218" s="29" t="str">
        <f>IF(BD!AJ1218="","EM ANÁLISE",IF(BD!AP1218&gt;=BD!AN1218,"GO", "NO GO"))</f>
        <v>EM ANÁLISE</v>
      </c>
      <c r="AU1218" s="35">
        <f>IF(AN1218="","",+BD!$AN1218-AJ1218)</f>
      </c>
      <c r="AW1218" s="28">
        <f>BD!P1218*BD!AC1218</f>
        <v>0</v>
      </c>
      <c r="AX1218" s="28">
        <f>BD!V1218*BD!AC1218</f>
        <v>0</v>
      </c>
      <c r="AY1218" s="28">
        <f>IF(BD!AN1218="","",BD!AN1218*BD!AC1218)</f>
      </c>
      <c r="AZ1218" s="24" t="s">
        <v>123</v>
      </c>
      <c r="BA1218" s="24"/>
      <c r="BB1218" s="24"/>
      <c r="BC1218" s="24"/>
      <c r="BD1218" s="36"/>
      <c r="BE1218" s="36"/>
      <c r="BF1218" s="39"/>
      <c r="BG1218" s="39"/>
      <c r="BH1218" s="39"/>
      <c r="BI1218" s="39"/>
      <c r="BJ1218" s="39"/>
      <c r="BK1218" s="39"/>
      <c r="BL1218" s="39"/>
      <c r="BM1218" s="39"/>
      <c r="BN1218" s="39"/>
      <c r="BO1218" s="40"/>
      <c r="BP1218" s="39"/>
      <c r="BQ1218" s="39"/>
      <c r="BR1218" s="39"/>
      <c r="BS1218" s="39"/>
      <c r="BT1218" s="39"/>
      <c r="BU1218" s="39"/>
      <c r="BV1218" s="39"/>
      <c r="BW1218" s="39"/>
      <c r="BX1218" s="39"/>
      <c r="BY1218" s="39"/>
      <c r="BZ1218" s="39"/>
      <c r="CA1218" s="39"/>
      <c r="CB1218" s="39"/>
      <c r="CC1218" s="39"/>
      <c r="CD1218" s="39"/>
      <c r="CE1218" s="39"/>
      <c r="CF1218" s="39"/>
      <c r="CG1218" s="37" t="e">
        <f>VLOOKUP(Table_1[[#This Row],[EAN]],'[1]Planilha1'!$E:$R,13,0)</f>
        <v>#N/A</v>
      </c>
      <c r="CI1218" s="188">
        <f>IF(Table_1[[#This Row],[STATUS MERCADO]]="GO",Table_1[[#This Row],[M. BRUTA TOTAL]],0)</f>
        <v>0</v>
      </c>
      <c r="CJ1218" s="188">
        <f>IF(Table_1[[#This Row],[STATUS MERCADO]]="GO",Table_1[[#This Row],[PV UNIT. REALIZADO]]*Table_1[[#This Row],[QUANTIDADE]],0)</f>
        <v>0</v>
      </c>
    </row>
    <row r="1219" ht="15" hidden="1">
      <c r="A1219" s="7"/>
      <c r="B1219" s="76" t="s">
        <v>400</v>
      </c>
      <c r="C1219" s="72">
        <v>220015</v>
      </c>
      <c r="D1219" s="72">
        <v>70202</v>
      </c>
      <c r="E1219" s="73">
        <v>7891331010089</v>
      </c>
      <c r="F1219" s="74" t="s">
        <v>1101</v>
      </c>
      <c r="G1219" s="75" t="s">
        <v>1085</v>
      </c>
      <c r="H1219" s="72">
        <v>2280</v>
      </c>
      <c r="I1219" s="25" t="s">
        <v>21</v>
      </c>
      <c r="J1219" s="24" t="s">
        <v>1086</v>
      </c>
      <c r="K1219" s="26" t="s">
        <v>84</v>
      </c>
      <c r="L1219" s="26">
        <v>24</v>
      </c>
      <c r="M1219" s="26">
        <v>0</v>
      </c>
      <c r="N1219" s="24" t="s">
        <v>85</v>
      </c>
      <c r="O1219" s="24" t="s">
        <v>159</v>
      </c>
      <c r="P1219" s="27"/>
      <c r="Q1219" s="28">
        <f>(17/100+7.6/100+1.65/100)*P1219</f>
        <v>0</v>
      </c>
      <c r="R1219" s="28"/>
      <c r="S1219" s="28"/>
      <c r="T1219" s="28"/>
      <c r="U1219" s="28"/>
      <c r="V1219" s="28">
        <f>+P1219-Q1219+R1219+S1219+T1219+U1219</f>
        <v>0</v>
      </c>
      <c r="W1219" s="29">
        <f>(1.02/100)</f>
        <v>1.02E-2</v>
      </c>
      <c r="X1219" s="29">
        <v>4.8E-3</v>
      </c>
      <c r="Y1219" s="29">
        <v>0.17</v>
      </c>
      <c r="Z1219" s="29">
        <v>1.65E-2</v>
      </c>
      <c r="AA1219" s="29">
        <v>7.6E-2</v>
      </c>
      <c r="AB1219" s="29">
        <f>SUM(W1219:AA1219)</f>
        <v>0.2775</v>
      </c>
      <c r="AC1219" s="24">
        <v>12</v>
      </c>
      <c r="AD1219" s="30">
        <f>IF(AL1219="","",+AC1219*AL1219)</f>
      </c>
      <c r="AE1219" s="31">
        <f>IF(AL1219="","",+AL1219*AB1219)</f>
      </c>
      <c r="AF1219" s="30">
        <f>IF(AL1219="","",+AL1219-AE1219)</f>
      </c>
      <c r="AG1219" s="31">
        <f>+V1219</f>
        <v>0</v>
      </c>
      <c r="AH1219" s="30">
        <f>IF(AF1219="","",+AF1219-AG1219)</f>
      </c>
      <c r="AI1219" s="30">
        <f>IF(AH1219="","",+AH1219*AC1219)</f>
      </c>
      <c r="AJ1219" s="31"/>
      <c r="AK1219" s="32">
        <v>0.33</v>
      </c>
      <c r="AL1219" s="31">
        <f>IF(V1219=0,"",V1219/(1-AB1219-AK1219))</f>
      </c>
      <c r="AM1219" s="33">
        <v>0.33</v>
      </c>
      <c r="AN1219" s="31">
        <f>IF(V1219=0,"",V1219/(1-AB1219-AM1219))</f>
      </c>
      <c r="AO1219" s="34">
        <v>1.2</v>
      </c>
      <c r="AP1219" s="31">
        <f>IF(BD!AJ1219="","",BD!AJ1219*BD!AO1219)</f>
      </c>
      <c r="AQ1219" s="29">
        <f>BD!AM1219/BD!AK1219-1</f>
        <v>0</v>
      </c>
      <c r="AR1219" s="29">
        <f>IF(BD!AN1219="","",IF(BD!AJ1219="","",BD!AN1219/BD!AJ1219-1))</f>
      </c>
      <c r="AS1219" s="29">
        <f>IF(BD!AN1219="","",IF(BD!AN1219&lt;BD!AL1219,"ABAIXO DA META","DENTRO DA META"))</f>
      </c>
      <c r="AT1219" s="29" t="str">
        <f>IF(BD!AJ1219="","EM ANÁLISE",IF(BD!AP1219&gt;=BD!AN1219,"GO", "NO GO"))</f>
        <v>EM ANÁLISE</v>
      </c>
      <c r="AU1219" s="35">
        <f>IF(AN1219="","",+BD!$AN1219-AJ1219)</f>
      </c>
      <c r="AW1219" s="28">
        <f>BD!P1219*BD!AC1219</f>
        <v>0</v>
      </c>
      <c r="AX1219" s="28">
        <f>BD!V1219*BD!AC1219</f>
        <v>0</v>
      </c>
      <c r="AY1219" s="28">
        <f>IF(BD!AN1219="","",BD!AN1219*BD!AC1219)</f>
      </c>
      <c r="AZ1219" s="24" t="s">
        <v>123</v>
      </c>
      <c r="BA1219" s="24"/>
      <c r="BB1219" s="24"/>
      <c r="BC1219" s="24"/>
      <c r="BD1219" s="36"/>
      <c r="BE1219" s="36"/>
      <c r="BF1219" s="39"/>
      <c r="BG1219" s="39"/>
      <c r="BH1219" s="39"/>
      <c r="BI1219" s="39"/>
      <c r="BJ1219" s="39"/>
      <c r="BK1219" s="39"/>
      <c r="BL1219" s="39"/>
      <c r="BM1219" s="39"/>
      <c r="BN1219" s="39"/>
      <c r="BO1219" s="40"/>
      <c r="BP1219" s="39"/>
      <c r="BQ1219" s="39"/>
      <c r="BR1219" s="39"/>
      <c r="BS1219" s="39"/>
      <c r="BT1219" s="39"/>
      <c r="BU1219" s="39"/>
      <c r="BV1219" s="39"/>
      <c r="BW1219" s="39"/>
      <c r="BX1219" s="39"/>
      <c r="BY1219" s="39"/>
      <c r="BZ1219" s="39"/>
      <c r="CA1219" s="39"/>
      <c r="CB1219" s="39"/>
      <c r="CC1219" s="39"/>
      <c r="CD1219" s="39"/>
      <c r="CE1219" s="39"/>
      <c r="CF1219" s="39"/>
      <c r="CG1219" s="37" t="e">
        <f>VLOOKUP(Table_1[[#This Row],[EAN]],'[1]Planilha1'!$E:$R,13,0)</f>
        <v>#N/A</v>
      </c>
      <c r="CI1219" s="188">
        <f>IF(Table_1[[#This Row],[STATUS MERCADO]]="GO",Table_1[[#This Row],[M. BRUTA TOTAL]],0)</f>
        <v>0</v>
      </c>
      <c r="CJ1219" s="188">
        <f>IF(Table_1[[#This Row],[STATUS MERCADO]]="GO",Table_1[[#This Row],[PV UNIT. REALIZADO]]*Table_1[[#This Row],[QUANTIDADE]],0)</f>
        <v>0</v>
      </c>
    </row>
    <row r="1220" ht="15" hidden="1">
      <c r="A1220" s="7"/>
      <c r="B1220" s="76" t="s">
        <v>400</v>
      </c>
      <c r="C1220" s="72">
        <v>220016</v>
      </c>
      <c r="D1220" s="72">
        <v>70203</v>
      </c>
      <c r="E1220" s="73">
        <v>7891331203856</v>
      </c>
      <c r="F1220" s="74" t="s">
        <v>1102</v>
      </c>
      <c r="G1220" s="75" t="s">
        <v>1085</v>
      </c>
      <c r="H1220" s="72">
        <v>2280</v>
      </c>
      <c r="I1220" s="25" t="s">
        <v>21</v>
      </c>
      <c r="J1220" s="24" t="s">
        <v>1086</v>
      </c>
      <c r="K1220" s="26" t="s">
        <v>84</v>
      </c>
      <c r="L1220" s="26">
        <v>24</v>
      </c>
      <c r="M1220" s="26">
        <v>0</v>
      </c>
      <c r="N1220" s="24" t="s">
        <v>85</v>
      </c>
      <c r="O1220" s="24" t="s">
        <v>159</v>
      </c>
      <c r="P1220" s="27"/>
      <c r="Q1220" s="28">
        <f>(17/100+7.6/100+1.65/100)*P1220</f>
        <v>0</v>
      </c>
      <c r="R1220" s="28"/>
      <c r="S1220" s="28"/>
      <c r="T1220" s="28"/>
      <c r="U1220" s="28"/>
      <c r="V1220" s="28">
        <f>+P1220-Q1220+R1220+S1220+T1220+U1220</f>
        <v>0</v>
      </c>
      <c r="W1220" s="29">
        <f>(1.02/100)</f>
        <v>1.02E-2</v>
      </c>
      <c r="X1220" s="29">
        <v>4.8E-3</v>
      </c>
      <c r="Y1220" s="29">
        <v>0.17</v>
      </c>
      <c r="Z1220" s="29">
        <v>1.65E-2</v>
      </c>
      <c r="AA1220" s="29">
        <v>7.6E-2</v>
      </c>
      <c r="AB1220" s="29">
        <f>SUM(W1220:AA1220)</f>
        <v>0.2775</v>
      </c>
      <c r="AC1220" s="24">
        <v>12</v>
      </c>
      <c r="AD1220" s="30">
        <f>IF(AL1220="","",+AC1220*AL1220)</f>
      </c>
      <c r="AE1220" s="31">
        <f>IF(AL1220="","",+AL1220*AB1220)</f>
      </c>
      <c r="AF1220" s="30">
        <f>IF(AL1220="","",+AL1220-AE1220)</f>
      </c>
      <c r="AG1220" s="31">
        <f>+V1220</f>
        <v>0</v>
      </c>
      <c r="AH1220" s="30">
        <f>IF(AF1220="","",+AF1220-AG1220)</f>
      </c>
      <c r="AI1220" s="30">
        <f>IF(AH1220="","",+AH1220*AC1220)</f>
      </c>
      <c r="AJ1220" s="31"/>
      <c r="AK1220" s="32">
        <v>0.33</v>
      </c>
      <c r="AL1220" s="31">
        <f>IF(V1220=0,"",V1220/(1-AB1220-AK1220))</f>
      </c>
      <c r="AM1220" s="33">
        <v>0.33</v>
      </c>
      <c r="AN1220" s="31">
        <f>IF(V1220=0,"",V1220/(1-AB1220-AM1220))</f>
      </c>
      <c r="AO1220" s="34">
        <v>1.2</v>
      </c>
      <c r="AP1220" s="31">
        <f>IF(BD!AJ1220="","",BD!AJ1220*BD!AO1220)</f>
      </c>
      <c r="AQ1220" s="29">
        <f>BD!AM1220/BD!AK1220-1</f>
        <v>0</v>
      </c>
      <c r="AR1220" s="29">
        <f>IF(BD!AN1220="","",IF(BD!AJ1220="","",BD!AN1220/BD!AJ1220-1))</f>
      </c>
      <c r="AS1220" s="29">
        <f>IF(BD!AN1220="","",IF(BD!AN1220&lt;BD!AL1220,"ABAIXO DA META","DENTRO DA META"))</f>
      </c>
      <c r="AT1220" s="29" t="str">
        <f>IF(BD!AJ1220="","EM ANÁLISE",IF(BD!AP1220&gt;=BD!AN1220,"GO", "NO GO"))</f>
        <v>EM ANÁLISE</v>
      </c>
      <c r="AU1220" s="35">
        <f>IF(AN1220="","",+BD!$AN1220-AJ1220)</f>
      </c>
      <c r="AW1220" s="28">
        <f>BD!P1220*BD!AC1220</f>
        <v>0</v>
      </c>
      <c r="AX1220" s="28">
        <f>BD!V1220*BD!AC1220</f>
        <v>0</v>
      </c>
      <c r="AY1220" s="28">
        <f>IF(BD!AN1220="","",BD!AN1220*BD!AC1220)</f>
      </c>
      <c r="AZ1220" s="24" t="s">
        <v>123</v>
      </c>
      <c r="BA1220" s="24"/>
      <c r="BB1220" s="24"/>
      <c r="BC1220" s="24"/>
      <c r="BD1220" s="36"/>
      <c r="BE1220" s="36"/>
      <c r="BF1220" s="39"/>
      <c r="BG1220" s="39"/>
      <c r="BH1220" s="39"/>
      <c r="BI1220" s="39"/>
      <c r="BJ1220" s="39"/>
      <c r="BK1220" s="39"/>
      <c r="BL1220" s="39"/>
      <c r="BM1220" s="39"/>
      <c r="BN1220" s="39"/>
      <c r="BO1220" s="40"/>
      <c r="BP1220" s="39"/>
      <c r="BQ1220" s="39"/>
      <c r="BR1220" s="39"/>
      <c r="BS1220" s="39"/>
      <c r="BT1220" s="39"/>
      <c r="BU1220" s="39"/>
      <c r="BV1220" s="39"/>
      <c r="BW1220" s="39"/>
      <c r="BX1220" s="39"/>
      <c r="BY1220" s="39"/>
      <c r="BZ1220" s="39"/>
      <c r="CA1220" s="39"/>
      <c r="CB1220" s="39"/>
      <c r="CC1220" s="39"/>
      <c r="CD1220" s="39"/>
      <c r="CE1220" s="39"/>
      <c r="CF1220" s="39"/>
      <c r="CG1220" s="37" t="e">
        <f>VLOOKUP(Table_1[[#This Row],[EAN]],'[1]Planilha1'!$E:$R,13,0)</f>
        <v>#N/A</v>
      </c>
      <c r="CI1220" s="188">
        <f>IF(Table_1[[#This Row],[STATUS MERCADO]]="GO",Table_1[[#This Row],[M. BRUTA TOTAL]],0)</f>
        <v>0</v>
      </c>
      <c r="CJ1220" s="188">
        <f>IF(Table_1[[#This Row],[STATUS MERCADO]]="GO",Table_1[[#This Row],[PV UNIT. REALIZADO]]*Table_1[[#This Row],[QUANTIDADE]],0)</f>
        <v>0</v>
      </c>
    </row>
    <row r="1221" ht="15" hidden="1">
      <c r="A1221" s="7"/>
      <c r="B1221" s="76" t="s">
        <v>400</v>
      </c>
      <c r="C1221" s="72">
        <v>220017</v>
      </c>
      <c r="D1221" s="72">
        <v>70301</v>
      </c>
      <c r="E1221" s="73">
        <v>7891331005177</v>
      </c>
      <c r="F1221" s="74" t="s">
        <v>1103</v>
      </c>
      <c r="G1221" s="75" t="s">
        <v>1085</v>
      </c>
      <c r="H1221" s="72">
        <v>2280</v>
      </c>
      <c r="I1221" s="25" t="s">
        <v>21</v>
      </c>
      <c r="J1221" s="24" t="s">
        <v>1086</v>
      </c>
      <c r="K1221" s="26" t="s">
        <v>84</v>
      </c>
      <c r="L1221" s="26">
        <v>24</v>
      </c>
      <c r="M1221" s="26">
        <v>0</v>
      </c>
      <c r="N1221" s="24" t="s">
        <v>85</v>
      </c>
      <c r="O1221" s="24" t="s">
        <v>159</v>
      </c>
      <c r="P1221" s="27"/>
      <c r="Q1221" s="28">
        <f>(17/100+7.6/100+1.65/100)*P1221</f>
        <v>0</v>
      </c>
      <c r="R1221" s="28"/>
      <c r="S1221" s="28"/>
      <c r="T1221" s="28"/>
      <c r="U1221" s="28"/>
      <c r="V1221" s="28">
        <f>+P1221-Q1221+R1221+S1221+T1221+U1221</f>
        <v>0</v>
      </c>
      <c r="W1221" s="29">
        <f>(1.02/100)</f>
        <v>1.02E-2</v>
      </c>
      <c r="X1221" s="29">
        <v>4.8E-3</v>
      </c>
      <c r="Y1221" s="29">
        <v>0.17</v>
      </c>
      <c r="Z1221" s="29">
        <v>1.65E-2</v>
      </c>
      <c r="AA1221" s="29">
        <v>7.6E-2</v>
      </c>
      <c r="AB1221" s="29">
        <f>SUM(W1221:AA1221)</f>
        <v>0.2775</v>
      </c>
      <c r="AC1221" s="24">
        <v>12</v>
      </c>
      <c r="AD1221" s="30">
        <f>IF(AL1221="","",+AC1221*AL1221)</f>
      </c>
      <c r="AE1221" s="31">
        <f>IF(AL1221="","",+AL1221*AB1221)</f>
      </c>
      <c r="AF1221" s="30">
        <f>IF(AL1221="","",+AL1221-AE1221)</f>
      </c>
      <c r="AG1221" s="31">
        <f>+V1221</f>
        <v>0</v>
      </c>
      <c r="AH1221" s="30">
        <f>IF(AF1221="","",+AF1221-AG1221)</f>
      </c>
      <c r="AI1221" s="30">
        <f>IF(AH1221="","",+AH1221*AC1221)</f>
      </c>
      <c r="AJ1221" s="31"/>
      <c r="AK1221" s="32">
        <v>0.33</v>
      </c>
      <c r="AL1221" s="31">
        <f>IF(V1221=0,"",V1221/(1-AB1221-AK1221))</f>
      </c>
      <c r="AM1221" s="33">
        <v>0.33</v>
      </c>
      <c r="AN1221" s="31">
        <f>IF(V1221=0,"",V1221/(1-AB1221-AM1221))</f>
      </c>
      <c r="AO1221" s="34">
        <v>1.2</v>
      </c>
      <c r="AP1221" s="31">
        <f>IF(BD!AJ1221="","",BD!AJ1221*BD!AO1221)</f>
      </c>
      <c r="AQ1221" s="29">
        <f>BD!AM1221/BD!AK1221-1</f>
        <v>0</v>
      </c>
      <c r="AR1221" s="29">
        <f>IF(BD!AN1221="","",IF(BD!AJ1221="","",BD!AN1221/BD!AJ1221-1))</f>
      </c>
      <c r="AS1221" s="29">
        <f>IF(BD!AN1221="","",IF(BD!AN1221&lt;BD!AL1221,"ABAIXO DA META","DENTRO DA META"))</f>
      </c>
      <c r="AT1221" s="29" t="str">
        <f>IF(BD!AJ1221="","EM ANÁLISE",IF(BD!AP1221&gt;=BD!AN1221,"GO", "NO GO"))</f>
        <v>EM ANÁLISE</v>
      </c>
      <c r="AU1221" s="35">
        <f>IF(AN1221="","",+BD!$AN1221-AJ1221)</f>
      </c>
      <c r="AW1221" s="28">
        <f>BD!P1221*BD!AC1221</f>
        <v>0</v>
      </c>
      <c r="AX1221" s="28">
        <f>BD!V1221*BD!AC1221</f>
        <v>0</v>
      </c>
      <c r="AY1221" s="28">
        <f>IF(BD!AN1221="","",BD!AN1221*BD!AC1221)</f>
      </c>
      <c r="AZ1221" s="24" t="s">
        <v>123</v>
      </c>
      <c r="BA1221" s="24"/>
      <c r="BB1221" s="24"/>
      <c r="BC1221" s="24"/>
      <c r="BD1221" s="36"/>
      <c r="BE1221" s="36"/>
      <c r="BF1221" s="39"/>
      <c r="BG1221" s="39"/>
      <c r="BH1221" s="39"/>
      <c r="BI1221" s="39"/>
      <c r="BJ1221" s="39"/>
      <c r="BK1221" s="39"/>
      <c r="BL1221" s="39"/>
      <c r="BM1221" s="39"/>
      <c r="BN1221" s="39"/>
      <c r="BO1221" s="40"/>
      <c r="BP1221" s="39"/>
      <c r="BQ1221" s="39"/>
      <c r="BR1221" s="39"/>
      <c r="BS1221" s="39"/>
      <c r="BT1221" s="39"/>
      <c r="BU1221" s="39"/>
      <c r="BV1221" s="39"/>
      <c r="BW1221" s="39"/>
      <c r="BX1221" s="39"/>
      <c r="BY1221" s="39"/>
      <c r="BZ1221" s="39"/>
      <c r="CA1221" s="39"/>
      <c r="CB1221" s="39"/>
      <c r="CC1221" s="39"/>
      <c r="CD1221" s="39"/>
      <c r="CE1221" s="39"/>
      <c r="CF1221" s="39"/>
      <c r="CG1221" s="37" t="e">
        <f>VLOOKUP(Table_1[[#This Row],[EAN]],'[1]Planilha1'!$E:$R,13,0)</f>
        <v>#N/A</v>
      </c>
      <c r="CI1221" s="188">
        <f>IF(Table_1[[#This Row],[STATUS MERCADO]]="GO",Table_1[[#This Row],[M. BRUTA TOTAL]],0)</f>
        <v>0</v>
      </c>
      <c r="CJ1221" s="188">
        <f>IF(Table_1[[#This Row],[STATUS MERCADO]]="GO",Table_1[[#This Row],[PV UNIT. REALIZADO]]*Table_1[[#This Row],[QUANTIDADE]],0)</f>
        <v>0</v>
      </c>
    </row>
    <row r="1222" ht="15" hidden="1">
      <c r="A1222" s="7"/>
      <c r="B1222" s="76" t="s">
        <v>400</v>
      </c>
      <c r="C1222" s="72">
        <v>220018</v>
      </c>
      <c r="D1222" s="72">
        <v>70302</v>
      </c>
      <c r="E1222" s="73">
        <v>7891331010072</v>
      </c>
      <c r="F1222" s="74" t="s">
        <v>1104</v>
      </c>
      <c r="G1222" s="75" t="s">
        <v>1085</v>
      </c>
      <c r="H1222" s="72">
        <v>2280</v>
      </c>
      <c r="I1222" s="25" t="s">
        <v>21</v>
      </c>
      <c r="J1222" s="24" t="s">
        <v>1086</v>
      </c>
      <c r="K1222" s="26" t="s">
        <v>84</v>
      </c>
      <c r="L1222" s="26">
        <v>24</v>
      </c>
      <c r="M1222" s="26">
        <v>0</v>
      </c>
      <c r="N1222" s="24" t="s">
        <v>85</v>
      </c>
      <c r="O1222" s="24" t="s">
        <v>159</v>
      </c>
      <c r="P1222" s="27"/>
      <c r="Q1222" s="28">
        <f>(17/100+7.6/100+1.65/100)*P1222</f>
        <v>0</v>
      </c>
      <c r="R1222" s="28"/>
      <c r="S1222" s="28"/>
      <c r="T1222" s="28"/>
      <c r="U1222" s="28"/>
      <c r="V1222" s="28">
        <f>+P1222-Q1222+R1222+S1222+T1222+U1222</f>
        <v>0</v>
      </c>
      <c r="W1222" s="29">
        <f>(1.02/100)</f>
        <v>1.02E-2</v>
      </c>
      <c r="X1222" s="29">
        <v>4.8E-3</v>
      </c>
      <c r="Y1222" s="29">
        <v>0.17</v>
      </c>
      <c r="Z1222" s="29">
        <v>1.65E-2</v>
      </c>
      <c r="AA1222" s="29">
        <v>7.6E-2</v>
      </c>
      <c r="AB1222" s="29">
        <f>SUM(W1222:AA1222)</f>
        <v>0.2775</v>
      </c>
      <c r="AC1222" s="24">
        <v>12</v>
      </c>
      <c r="AD1222" s="30">
        <f>IF(AL1222="","",+AC1222*AL1222)</f>
      </c>
      <c r="AE1222" s="31">
        <f>IF(AL1222="","",+AL1222*AB1222)</f>
      </c>
      <c r="AF1222" s="30">
        <f>IF(AL1222="","",+AL1222-AE1222)</f>
      </c>
      <c r="AG1222" s="31">
        <f>+V1222</f>
        <v>0</v>
      </c>
      <c r="AH1222" s="30">
        <f>IF(AF1222="","",+AF1222-AG1222)</f>
      </c>
      <c r="AI1222" s="30">
        <f>IF(AH1222="","",+AH1222*AC1222)</f>
      </c>
      <c r="AJ1222" s="31"/>
      <c r="AK1222" s="32">
        <v>0.33</v>
      </c>
      <c r="AL1222" s="31">
        <f>IF(V1222=0,"",V1222/(1-AB1222-AK1222))</f>
      </c>
      <c r="AM1222" s="33">
        <v>0.33</v>
      </c>
      <c r="AN1222" s="31">
        <f>IF(V1222=0,"",V1222/(1-AB1222-AM1222))</f>
      </c>
      <c r="AO1222" s="34">
        <v>1.2</v>
      </c>
      <c r="AP1222" s="31">
        <f>IF(BD!AJ1222="","",BD!AJ1222*BD!AO1222)</f>
      </c>
      <c r="AQ1222" s="29">
        <f>BD!AM1222/BD!AK1222-1</f>
        <v>0</v>
      </c>
      <c r="AR1222" s="29">
        <f>IF(BD!AN1222="","",IF(BD!AJ1222="","",BD!AN1222/BD!AJ1222-1))</f>
      </c>
      <c r="AS1222" s="29">
        <f>IF(BD!AN1222="","",IF(BD!AN1222&lt;BD!AL1222,"ABAIXO DA META","DENTRO DA META"))</f>
      </c>
      <c r="AT1222" s="29" t="str">
        <f>IF(BD!AJ1222="","EM ANÁLISE",IF(BD!AP1222&gt;=BD!AN1222,"GO", "NO GO"))</f>
        <v>EM ANÁLISE</v>
      </c>
      <c r="AU1222" s="35">
        <f>IF(AN1222="","",+BD!$AN1222-AJ1222)</f>
      </c>
      <c r="AW1222" s="28">
        <f>BD!P1222*BD!AC1222</f>
        <v>0</v>
      </c>
      <c r="AX1222" s="28">
        <f>BD!V1222*BD!AC1222</f>
        <v>0</v>
      </c>
      <c r="AY1222" s="28">
        <f>IF(BD!AN1222="","",BD!AN1222*BD!AC1222)</f>
      </c>
      <c r="AZ1222" s="24" t="s">
        <v>123</v>
      </c>
      <c r="BA1222" s="24"/>
      <c r="BB1222" s="24"/>
      <c r="BC1222" s="24"/>
      <c r="BD1222" s="36"/>
      <c r="BE1222" s="36"/>
      <c r="BF1222" s="39"/>
      <c r="BG1222" s="39"/>
      <c r="BH1222" s="39"/>
      <c r="BI1222" s="39"/>
      <c r="BJ1222" s="39"/>
      <c r="BK1222" s="39"/>
      <c r="BL1222" s="39"/>
      <c r="BM1222" s="39"/>
      <c r="BN1222" s="39"/>
      <c r="BO1222" s="40"/>
      <c r="BP1222" s="39"/>
      <c r="BQ1222" s="39"/>
      <c r="BR1222" s="39"/>
      <c r="BS1222" s="39"/>
      <c r="BT1222" s="39"/>
      <c r="BU1222" s="39"/>
      <c r="BV1222" s="39"/>
      <c r="BW1222" s="39"/>
      <c r="BX1222" s="39"/>
      <c r="BY1222" s="39"/>
      <c r="BZ1222" s="39"/>
      <c r="CA1222" s="39"/>
      <c r="CB1222" s="39"/>
      <c r="CC1222" s="39"/>
      <c r="CD1222" s="39"/>
      <c r="CE1222" s="39"/>
      <c r="CF1222" s="39"/>
      <c r="CG1222" s="37" t="e">
        <f>VLOOKUP(Table_1[[#This Row],[EAN]],'[1]Planilha1'!$E:$R,13,0)</f>
        <v>#N/A</v>
      </c>
      <c r="CI1222" s="188">
        <f>IF(Table_1[[#This Row],[STATUS MERCADO]]="GO",Table_1[[#This Row],[M. BRUTA TOTAL]],0)</f>
        <v>0</v>
      </c>
      <c r="CJ1222" s="188">
        <f>IF(Table_1[[#This Row],[STATUS MERCADO]]="GO",Table_1[[#This Row],[PV UNIT. REALIZADO]]*Table_1[[#This Row],[QUANTIDADE]],0)</f>
        <v>0</v>
      </c>
    </row>
    <row r="1223" ht="15" hidden="1">
      <c r="A1223" s="7"/>
      <c r="B1223" s="76" t="s">
        <v>400</v>
      </c>
      <c r="C1223" s="72">
        <v>220019</v>
      </c>
      <c r="D1223" s="72">
        <v>70303</v>
      </c>
      <c r="E1223" s="73">
        <v>7891331001100</v>
      </c>
      <c r="F1223" s="74" t="s">
        <v>1105</v>
      </c>
      <c r="G1223" s="75" t="s">
        <v>1085</v>
      </c>
      <c r="H1223" s="72">
        <v>2280</v>
      </c>
      <c r="I1223" s="25" t="s">
        <v>21</v>
      </c>
      <c r="J1223" s="24" t="s">
        <v>1086</v>
      </c>
      <c r="K1223" s="26" t="s">
        <v>84</v>
      </c>
      <c r="L1223" s="26">
        <v>24</v>
      </c>
      <c r="M1223" s="26">
        <v>0</v>
      </c>
      <c r="N1223" s="24" t="s">
        <v>85</v>
      </c>
      <c r="O1223" s="24" t="s">
        <v>159</v>
      </c>
      <c r="P1223" s="27"/>
      <c r="Q1223" s="28">
        <f>(17/100+7.6/100+1.65/100)*P1223</f>
        <v>0</v>
      </c>
      <c r="R1223" s="28"/>
      <c r="S1223" s="28"/>
      <c r="T1223" s="28"/>
      <c r="U1223" s="28"/>
      <c r="V1223" s="28">
        <f>+P1223-Q1223+R1223+S1223+T1223+U1223</f>
        <v>0</v>
      </c>
      <c r="W1223" s="29">
        <f>(1.02/100)</f>
        <v>1.02E-2</v>
      </c>
      <c r="X1223" s="29">
        <v>4.8E-3</v>
      </c>
      <c r="Y1223" s="29">
        <v>0.17</v>
      </c>
      <c r="Z1223" s="29">
        <v>1.65E-2</v>
      </c>
      <c r="AA1223" s="29">
        <v>7.6E-2</v>
      </c>
      <c r="AB1223" s="29">
        <f>SUM(W1223:AA1223)</f>
        <v>0.2775</v>
      </c>
      <c r="AC1223" s="24">
        <v>12</v>
      </c>
      <c r="AD1223" s="30">
        <f>IF(AL1223="","",+AC1223*AL1223)</f>
      </c>
      <c r="AE1223" s="31">
        <f>IF(AL1223="","",+AL1223*AB1223)</f>
      </c>
      <c r="AF1223" s="30">
        <f>IF(AL1223="","",+AL1223-AE1223)</f>
      </c>
      <c r="AG1223" s="31">
        <f>+V1223</f>
        <v>0</v>
      </c>
      <c r="AH1223" s="30">
        <f>IF(AF1223="","",+AF1223-AG1223)</f>
      </c>
      <c r="AI1223" s="30">
        <f>IF(AH1223="","",+AH1223*AC1223)</f>
      </c>
      <c r="AJ1223" s="31"/>
      <c r="AK1223" s="32">
        <v>0.33</v>
      </c>
      <c r="AL1223" s="31">
        <f>IF(V1223=0,"",V1223/(1-AB1223-AK1223))</f>
      </c>
      <c r="AM1223" s="33">
        <v>0.33</v>
      </c>
      <c r="AN1223" s="31">
        <f>IF(V1223=0,"",V1223/(1-AB1223-AM1223))</f>
      </c>
      <c r="AO1223" s="34">
        <v>1.2</v>
      </c>
      <c r="AP1223" s="31">
        <f>IF(BD!AJ1223="","",BD!AJ1223*BD!AO1223)</f>
      </c>
      <c r="AQ1223" s="29">
        <f>BD!AM1223/BD!AK1223-1</f>
        <v>0</v>
      </c>
      <c r="AR1223" s="29">
        <f>IF(BD!AN1223="","",IF(BD!AJ1223="","",BD!AN1223/BD!AJ1223-1))</f>
      </c>
      <c r="AS1223" s="29">
        <f>IF(BD!AN1223="","",IF(BD!AN1223&lt;BD!AL1223,"ABAIXO DA META","DENTRO DA META"))</f>
      </c>
      <c r="AT1223" s="29" t="str">
        <f>IF(BD!AJ1223="","EM ANÁLISE",IF(BD!AP1223&gt;=BD!AN1223,"GO", "NO GO"))</f>
        <v>EM ANÁLISE</v>
      </c>
      <c r="AU1223" s="35">
        <f>IF(AN1223="","",+BD!$AN1223-AJ1223)</f>
      </c>
      <c r="AW1223" s="28">
        <f>BD!P1223*BD!AC1223</f>
        <v>0</v>
      </c>
      <c r="AX1223" s="28">
        <f>BD!V1223*BD!AC1223</f>
        <v>0</v>
      </c>
      <c r="AY1223" s="28">
        <f>IF(BD!AN1223="","",BD!AN1223*BD!AC1223)</f>
      </c>
      <c r="AZ1223" s="24" t="s">
        <v>123</v>
      </c>
      <c r="BA1223" s="24"/>
      <c r="BB1223" s="24"/>
      <c r="BC1223" s="24"/>
      <c r="BD1223" s="36"/>
      <c r="BE1223" s="36"/>
      <c r="BF1223" s="39"/>
      <c r="BG1223" s="39"/>
      <c r="BH1223" s="39"/>
      <c r="BI1223" s="39"/>
      <c r="BJ1223" s="39"/>
      <c r="BK1223" s="39"/>
      <c r="BL1223" s="39"/>
      <c r="BM1223" s="39"/>
      <c r="BN1223" s="39"/>
      <c r="BO1223" s="40"/>
      <c r="BP1223" s="39"/>
      <c r="BQ1223" s="39"/>
      <c r="BR1223" s="39"/>
      <c r="BS1223" s="39"/>
      <c r="BT1223" s="39"/>
      <c r="BU1223" s="39"/>
      <c r="BV1223" s="39"/>
      <c r="BW1223" s="39"/>
      <c r="BX1223" s="39"/>
      <c r="BY1223" s="39"/>
      <c r="BZ1223" s="39"/>
      <c r="CA1223" s="39"/>
      <c r="CB1223" s="39"/>
      <c r="CC1223" s="39"/>
      <c r="CD1223" s="39"/>
      <c r="CE1223" s="39"/>
      <c r="CF1223" s="39"/>
      <c r="CG1223" s="37" t="e">
        <f>VLOOKUP(Table_1[[#This Row],[EAN]],'[1]Planilha1'!$E:$R,13,0)</f>
        <v>#N/A</v>
      </c>
      <c r="CI1223" s="188">
        <f>IF(Table_1[[#This Row],[STATUS MERCADO]]="GO",Table_1[[#This Row],[M. BRUTA TOTAL]],0)</f>
        <v>0</v>
      </c>
      <c r="CJ1223" s="188">
        <f>IF(Table_1[[#This Row],[STATUS MERCADO]]="GO",Table_1[[#This Row],[PV UNIT. REALIZADO]]*Table_1[[#This Row],[QUANTIDADE]],0)</f>
        <v>0</v>
      </c>
    </row>
    <row r="1224" ht="15" hidden="1">
      <c r="A1224" s="7"/>
      <c r="B1224" s="76" t="s">
        <v>400</v>
      </c>
      <c r="C1224" s="72">
        <v>220020</v>
      </c>
      <c r="D1224" s="72">
        <v>70400</v>
      </c>
      <c r="E1224" s="73">
        <v>7891331002848</v>
      </c>
      <c r="F1224" s="74" t="s">
        <v>1106</v>
      </c>
      <c r="G1224" s="75" t="s">
        <v>1085</v>
      </c>
      <c r="H1224" s="72">
        <v>2280</v>
      </c>
      <c r="I1224" s="25" t="s">
        <v>21</v>
      </c>
      <c r="J1224" s="24" t="s">
        <v>1107</v>
      </c>
      <c r="K1224" s="26" t="s">
        <v>84</v>
      </c>
      <c r="L1224" s="26">
        <v>24</v>
      </c>
      <c r="M1224" s="26">
        <v>0</v>
      </c>
      <c r="N1224" s="24" t="s">
        <v>85</v>
      </c>
      <c r="O1224" s="24" t="s">
        <v>159</v>
      </c>
      <c r="P1224" s="27"/>
      <c r="Q1224" s="28">
        <f>(17/100+7.6/100+1.65/100)*P1224</f>
        <v>0</v>
      </c>
      <c r="R1224" s="28"/>
      <c r="S1224" s="28"/>
      <c r="T1224" s="28"/>
      <c r="U1224" s="28"/>
      <c r="V1224" s="28">
        <f>+P1224-Q1224+R1224+S1224+T1224+U1224</f>
        <v>0</v>
      </c>
      <c r="W1224" s="29">
        <f>(1.02/100)</f>
        <v>1.02E-2</v>
      </c>
      <c r="X1224" s="29">
        <v>4.8E-3</v>
      </c>
      <c r="Y1224" s="29">
        <v>0.17</v>
      </c>
      <c r="Z1224" s="29">
        <v>1.65E-2</v>
      </c>
      <c r="AA1224" s="29">
        <v>7.6E-2</v>
      </c>
      <c r="AB1224" s="29">
        <f>SUM(W1224:AA1224)</f>
        <v>0.2775</v>
      </c>
      <c r="AC1224" s="24">
        <v>12</v>
      </c>
      <c r="AD1224" s="30">
        <f>IF(AL1224="","",+AC1224*AL1224)</f>
      </c>
      <c r="AE1224" s="31">
        <f>IF(AL1224="","",+AL1224*AB1224)</f>
      </c>
      <c r="AF1224" s="30">
        <f>IF(AL1224="","",+AL1224-AE1224)</f>
      </c>
      <c r="AG1224" s="31">
        <f>+V1224</f>
        <v>0</v>
      </c>
      <c r="AH1224" s="30">
        <f>IF(AF1224="","",+AF1224-AG1224)</f>
      </c>
      <c r="AI1224" s="30">
        <f>IF(AH1224="","",+AH1224*AC1224)</f>
      </c>
      <c r="AJ1224" s="31"/>
      <c r="AK1224" s="32">
        <v>0.33</v>
      </c>
      <c r="AL1224" s="31">
        <f>IF(V1224=0,"",V1224/(1-AB1224-AK1224))</f>
      </c>
      <c r="AM1224" s="33">
        <v>0.33</v>
      </c>
      <c r="AN1224" s="31">
        <f>IF(V1224=0,"",V1224/(1-AB1224-AM1224))</f>
      </c>
      <c r="AO1224" s="34">
        <v>1.2</v>
      </c>
      <c r="AP1224" s="31">
        <f>IF(BD!AJ1224="","",BD!AJ1224*BD!AO1224)</f>
      </c>
      <c r="AQ1224" s="29">
        <f>BD!AM1224/BD!AK1224-1</f>
        <v>0</v>
      </c>
      <c r="AR1224" s="29">
        <f>IF(BD!AN1224="","",IF(BD!AJ1224="","",BD!AN1224/BD!AJ1224-1))</f>
      </c>
      <c r="AS1224" s="29">
        <f>IF(BD!AN1224="","",IF(BD!AN1224&lt;BD!AL1224,"ABAIXO DA META","DENTRO DA META"))</f>
      </c>
      <c r="AT1224" s="29" t="str">
        <f>IF(BD!AJ1224="","EM ANÁLISE",IF(BD!AP1224&gt;=BD!AN1224,"GO", "NO GO"))</f>
        <v>EM ANÁLISE</v>
      </c>
      <c r="AU1224" s="35">
        <f>IF(AN1224="","",+BD!$AN1224-AJ1224)</f>
      </c>
      <c r="AW1224" s="28">
        <f>BD!P1224*BD!AC1224</f>
        <v>0</v>
      </c>
      <c r="AX1224" s="28">
        <f>BD!V1224*BD!AC1224</f>
        <v>0</v>
      </c>
      <c r="AY1224" s="28">
        <f>IF(BD!AN1224="","",BD!AN1224*BD!AC1224)</f>
      </c>
      <c r="AZ1224" s="24" t="s">
        <v>123</v>
      </c>
      <c r="BA1224" s="24"/>
      <c r="BB1224" s="24"/>
      <c r="BC1224" s="24"/>
      <c r="BD1224" s="36"/>
      <c r="BE1224" s="36"/>
      <c r="BF1224" s="39"/>
      <c r="BG1224" s="39"/>
      <c r="BH1224" s="39"/>
      <c r="BI1224" s="39"/>
      <c r="BJ1224" s="39"/>
      <c r="BK1224" s="39"/>
      <c r="BL1224" s="39"/>
      <c r="BM1224" s="39"/>
      <c r="BN1224" s="39"/>
      <c r="BO1224" s="40"/>
      <c r="BP1224" s="39"/>
      <c r="BQ1224" s="39"/>
      <c r="BR1224" s="39"/>
      <c r="BS1224" s="39"/>
      <c r="BT1224" s="39"/>
      <c r="BU1224" s="39"/>
      <c r="BV1224" s="39"/>
      <c r="BW1224" s="39"/>
      <c r="BX1224" s="39"/>
      <c r="BY1224" s="39"/>
      <c r="BZ1224" s="39"/>
      <c r="CA1224" s="39"/>
      <c r="CB1224" s="39"/>
      <c r="CC1224" s="39"/>
      <c r="CD1224" s="39"/>
      <c r="CE1224" s="39"/>
      <c r="CF1224" s="39"/>
      <c r="CG1224" s="37" t="e">
        <f>VLOOKUP(Table_1[[#This Row],[EAN]],'[1]Planilha1'!$E:$R,13,0)</f>
        <v>#N/A</v>
      </c>
      <c r="CI1224" s="188">
        <f>IF(Table_1[[#This Row],[STATUS MERCADO]]="GO",Table_1[[#This Row],[M. BRUTA TOTAL]],0)</f>
        <v>0</v>
      </c>
      <c r="CJ1224" s="188">
        <f>IF(Table_1[[#This Row],[STATUS MERCADO]]="GO",Table_1[[#This Row],[PV UNIT. REALIZADO]]*Table_1[[#This Row],[QUANTIDADE]],0)</f>
        <v>0</v>
      </c>
    </row>
    <row r="1225" ht="15" hidden="1">
      <c r="A1225" s="7"/>
      <c r="B1225" s="76" t="s">
        <v>400</v>
      </c>
      <c r="C1225" s="72">
        <v>220021</v>
      </c>
      <c r="D1225" s="72">
        <v>70401</v>
      </c>
      <c r="E1225" s="73">
        <v>7891331010645</v>
      </c>
      <c r="F1225" s="74" t="s">
        <v>1108</v>
      </c>
      <c r="G1225" s="75" t="s">
        <v>1085</v>
      </c>
      <c r="H1225" s="72">
        <v>2280</v>
      </c>
      <c r="I1225" s="25" t="s">
        <v>21</v>
      </c>
      <c r="J1225" s="24" t="s">
        <v>1107</v>
      </c>
      <c r="K1225" s="26" t="s">
        <v>84</v>
      </c>
      <c r="L1225" s="26">
        <v>24</v>
      </c>
      <c r="M1225" s="26">
        <v>0</v>
      </c>
      <c r="N1225" s="24" t="s">
        <v>85</v>
      </c>
      <c r="O1225" s="24" t="s">
        <v>159</v>
      </c>
      <c r="P1225" s="27"/>
      <c r="Q1225" s="28">
        <f>(17/100+7.6/100+1.65/100)*P1225</f>
        <v>0</v>
      </c>
      <c r="R1225" s="28"/>
      <c r="S1225" s="28"/>
      <c r="T1225" s="28"/>
      <c r="U1225" s="28"/>
      <c r="V1225" s="28">
        <f>+P1225-Q1225+R1225+S1225+T1225+U1225</f>
        <v>0</v>
      </c>
      <c r="W1225" s="29">
        <f>(1.02/100)</f>
        <v>1.02E-2</v>
      </c>
      <c r="X1225" s="29">
        <v>4.8E-3</v>
      </c>
      <c r="Y1225" s="29">
        <v>0.17</v>
      </c>
      <c r="Z1225" s="29">
        <v>1.65E-2</v>
      </c>
      <c r="AA1225" s="29">
        <v>7.6E-2</v>
      </c>
      <c r="AB1225" s="29">
        <f>SUM(W1225:AA1225)</f>
        <v>0.2775</v>
      </c>
      <c r="AC1225" s="24">
        <v>12</v>
      </c>
      <c r="AD1225" s="30">
        <f>IF(AL1225="","",+AC1225*AL1225)</f>
      </c>
      <c r="AE1225" s="31">
        <f>IF(AL1225="","",+AL1225*AB1225)</f>
      </c>
      <c r="AF1225" s="30">
        <f>IF(AL1225="","",+AL1225-AE1225)</f>
      </c>
      <c r="AG1225" s="31">
        <f>+V1225</f>
        <v>0</v>
      </c>
      <c r="AH1225" s="30">
        <f>IF(AF1225="","",+AF1225-AG1225)</f>
      </c>
      <c r="AI1225" s="30">
        <f>IF(AH1225="","",+AH1225*AC1225)</f>
      </c>
      <c r="AJ1225" s="31"/>
      <c r="AK1225" s="32">
        <v>0.33</v>
      </c>
      <c r="AL1225" s="31">
        <f>IF(V1225=0,"",V1225/(1-AB1225-AK1225))</f>
      </c>
      <c r="AM1225" s="33">
        <v>0.33</v>
      </c>
      <c r="AN1225" s="31">
        <f>IF(V1225=0,"",V1225/(1-AB1225-AM1225))</f>
      </c>
      <c r="AO1225" s="34">
        <v>1.2</v>
      </c>
      <c r="AP1225" s="31">
        <f>IF(BD!AJ1225="","",BD!AJ1225*BD!AO1225)</f>
      </c>
      <c r="AQ1225" s="29">
        <f>BD!AM1225/BD!AK1225-1</f>
        <v>0</v>
      </c>
      <c r="AR1225" s="29">
        <f>IF(BD!AN1225="","",IF(BD!AJ1225="","",BD!AN1225/BD!AJ1225-1))</f>
      </c>
      <c r="AS1225" s="29">
        <f>IF(BD!AN1225="","",IF(BD!AN1225&lt;BD!AL1225,"ABAIXO DA META","DENTRO DA META"))</f>
      </c>
      <c r="AT1225" s="29" t="str">
        <f>IF(BD!AJ1225="","EM ANÁLISE",IF(BD!AP1225&gt;=BD!AN1225,"GO", "NO GO"))</f>
        <v>EM ANÁLISE</v>
      </c>
      <c r="AU1225" s="35">
        <f>IF(AN1225="","",+BD!$AN1225-AJ1225)</f>
      </c>
      <c r="AW1225" s="28">
        <f>BD!P1225*BD!AC1225</f>
        <v>0</v>
      </c>
      <c r="AX1225" s="28">
        <f>BD!V1225*BD!AC1225</f>
        <v>0</v>
      </c>
      <c r="AY1225" s="28">
        <f>IF(BD!AN1225="","",BD!AN1225*BD!AC1225)</f>
      </c>
      <c r="AZ1225" s="24" t="s">
        <v>123</v>
      </c>
      <c r="BA1225" s="24"/>
      <c r="BB1225" s="24"/>
      <c r="BC1225" s="24"/>
      <c r="BD1225" s="36"/>
      <c r="BE1225" s="36"/>
      <c r="BF1225" s="39"/>
      <c r="BG1225" s="39"/>
      <c r="BH1225" s="39"/>
      <c r="BI1225" s="39"/>
      <c r="BJ1225" s="39"/>
      <c r="BK1225" s="39"/>
      <c r="BL1225" s="39"/>
      <c r="BM1225" s="39"/>
      <c r="BN1225" s="39"/>
      <c r="BO1225" s="40"/>
      <c r="BP1225" s="39"/>
      <c r="BQ1225" s="39"/>
      <c r="BR1225" s="39"/>
      <c r="BS1225" s="39"/>
      <c r="BT1225" s="39"/>
      <c r="BU1225" s="39"/>
      <c r="BV1225" s="39"/>
      <c r="BW1225" s="39"/>
      <c r="BX1225" s="39"/>
      <c r="BY1225" s="39"/>
      <c r="BZ1225" s="39"/>
      <c r="CA1225" s="39"/>
      <c r="CB1225" s="39"/>
      <c r="CC1225" s="39"/>
      <c r="CD1225" s="39"/>
      <c r="CE1225" s="39"/>
      <c r="CF1225" s="39"/>
      <c r="CG1225" s="37" t="e">
        <f>VLOOKUP(Table_1[[#This Row],[EAN]],'[1]Planilha1'!$E:$R,13,0)</f>
        <v>#N/A</v>
      </c>
      <c r="CI1225" s="188">
        <f>IF(Table_1[[#This Row],[STATUS MERCADO]]="GO",Table_1[[#This Row],[M. BRUTA TOTAL]],0)</f>
        <v>0</v>
      </c>
      <c r="CJ1225" s="188">
        <f>IF(Table_1[[#This Row],[STATUS MERCADO]]="GO",Table_1[[#This Row],[PV UNIT. REALIZADO]]*Table_1[[#This Row],[QUANTIDADE]],0)</f>
        <v>0</v>
      </c>
    </row>
    <row r="1226" ht="15" hidden="1">
      <c r="A1226" s="7"/>
      <c r="B1226" s="76" t="s">
        <v>400</v>
      </c>
      <c r="C1226" s="72">
        <v>220022</v>
      </c>
      <c r="D1226" s="72">
        <v>70402</v>
      </c>
      <c r="E1226" s="73">
        <v>7891331014117</v>
      </c>
      <c r="F1226" s="74" t="s">
        <v>1109</v>
      </c>
      <c r="G1226" s="75" t="s">
        <v>1085</v>
      </c>
      <c r="H1226" s="72">
        <v>2280</v>
      </c>
      <c r="I1226" s="25" t="s">
        <v>21</v>
      </c>
      <c r="J1226" s="24" t="s">
        <v>1107</v>
      </c>
      <c r="K1226" s="26" t="s">
        <v>84</v>
      </c>
      <c r="L1226" s="26">
        <v>24</v>
      </c>
      <c r="M1226" s="26">
        <v>0</v>
      </c>
      <c r="N1226" s="24" t="s">
        <v>85</v>
      </c>
      <c r="O1226" s="24" t="s">
        <v>159</v>
      </c>
      <c r="P1226" s="27"/>
      <c r="Q1226" s="28">
        <f>(17/100+7.6/100+1.65/100)*P1226</f>
        <v>0</v>
      </c>
      <c r="R1226" s="28"/>
      <c r="S1226" s="28"/>
      <c r="T1226" s="28"/>
      <c r="U1226" s="28"/>
      <c r="V1226" s="28">
        <f>+P1226-Q1226+R1226+S1226+T1226+U1226</f>
        <v>0</v>
      </c>
      <c r="W1226" s="29">
        <f>(1.02/100)</f>
        <v>1.02E-2</v>
      </c>
      <c r="X1226" s="29">
        <v>4.8E-3</v>
      </c>
      <c r="Y1226" s="29">
        <v>0.17</v>
      </c>
      <c r="Z1226" s="29">
        <v>1.65E-2</v>
      </c>
      <c r="AA1226" s="29">
        <v>7.6E-2</v>
      </c>
      <c r="AB1226" s="29">
        <f>SUM(W1226:AA1226)</f>
        <v>0.2775</v>
      </c>
      <c r="AC1226" s="24">
        <v>12</v>
      </c>
      <c r="AD1226" s="30">
        <f>IF(AL1226="","",+AC1226*AL1226)</f>
      </c>
      <c r="AE1226" s="31">
        <f>IF(AL1226="","",+AL1226*AB1226)</f>
      </c>
      <c r="AF1226" s="30">
        <f>IF(AL1226="","",+AL1226-AE1226)</f>
      </c>
      <c r="AG1226" s="31">
        <f>+V1226</f>
        <v>0</v>
      </c>
      <c r="AH1226" s="30">
        <f>IF(AF1226="","",+AF1226-AG1226)</f>
      </c>
      <c r="AI1226" s="30">
        <f>IF(AH1226="","",+AH1226*AC1226)</f>
      </c>
      <c r="AJ1226" s="31"/>
      <c r="AK1226" s="32">
        <v>0.33</v>
      </c>
      <c r="AL1226" s="31">
        <f>IF(V1226=0,"",V1226/(1-AB1226-AK1226))</f>
      </c>
      <c r="AM1226" s="33">
        <v>0.33</v>
      </c>
      <c r="AN1226" s="31">
        <f>IF(V1226=0,"",V1226/(1-AB1226-AM1226))</f>
      </c>
      <c r="AO1226" s="34">
        <v>1.2</v>
      </c>
      <c r="AP1226" s="31">
        <f>IF(BD!AJ1226="","",BD!AJ1226*BD!AO1226)</f>
      </c>
      <c r="AQ1226" s="29">
        <f>BD!AM1226/BD!AK1226-1</f>
        <v>0</v>
      </c>
      <c r="AR1226" s="29">
        <f>IF(BD!AN1226="","",IF(BD!AJ1226="","",BD!AN1226/BD!AJ1226-1))</f>
      </c>
      <c r="AS1226" s="29">
        <f>IF(BD!AN1226="","",IF(BD!AN1226&lt;BD!AL1226,"ABAIXO DA META","DENTRO DA META"))</f>
      </c>
      <c r="AT1226" s="29" t="str">
        <f>IF(BD!AJ1226="","EM ANÁLISE",IF(BD!AP1226&gt;=BD!AN1226,"GO", "NO GO"))</f>
        <v>EM ANÁLISE</v>
      </c>
      <c r="AU1226" s="35">
        <f>IF(AN1226="","",+BD!$AN1226-AJ1226)</f>
      </c>
      <c r="AW1226" s="28">
        <f>BD!P1226*BD!AC1226</f>
        <v>0</v>
      </c>
      <c r="AX1226" s="28">
        <f>BD!V1226*BD!AC1226</f>
        <v>0</v>
      </c>
      <c r="AY1226" s="28">
        <f>IF(BD!AN1226="","",BD!AN1226*BD!AC1226)</f>
      </c>
      <c r="AZ1226" s="24" t="s">
        <v>123</v>
      </c>
      <c r="BA1226" s="24"/>
      <c r="BB1226" s="24"/>
      <c r="BC1226" s="24"/>
      <c r="BD1226" s="36"/>
      <c r="BE1226" s="36"/>
      <c r="BF1226" s="39"/>
      <c r="BG1226" s="39"/>
      <c r="BH1226" s="39"/>
      <c r="BI1226" s="39"/>
      <c r="BJ1226" s="39"/>
      <c r="BK1226" s="39"/>
      <c r="BL1226" s="39"/>
      <c r="BM1226" s="39"/>
      <c r="BN1226" s="39"/>
      <c r="BO1226" s="40"/>
      <c r="BP1226" s="39"/>
      <c r="BQ1226" s="39"/>
      <c r="BR1226" s="39"/>
      <c r="BS1226" s="39"/>
      <c r="BT1226" s="39"/>
      <c r="BU1226" s="39"/>
      <c r="BV1226" s="39"/>
      <c r="BW1226" s="39"/>
      <c r="BX1226" s="39"/>
      <c r="BY1226" s="39"/>
      <c r="BZ1226" s="39"/>
      <c r="CA1226" s="39"/>
      <c r="CB1226" s="39"/>
      <c r="CC1226" s="39"/>
      <c r="CD1226" s="39"/>
      <c r="CE1226" s="39"/>
      <c r="CF1226" s="39"/>
      <c r="CG1226" s="37" t="e">
        <f>VLOOKUP(Table_1[[#This Row],[EAN]],'[1]Planilha1'!$E:$R,13,0)</f>
        <v>#N/A</v>
      </c>
      <c r="CI1226" s="188">
        <f>IF(Table_1[[#This Row],[STATUS MERCADO]]="GO",Table_1[[#This Row],[M. BRUTA TOTAL]],0)</f>
        <v>0</v>
      </c>
      <c r="CJ1226" s="188">
        <f>IF(Table_1[[#This Row],[STATUS MERCADO]]="GO",Table_1[[#This Row],[PV UNIT. REALIZADO]]*Table_1[[#This Row],[QUANTIDADE]],0)</f>
        <v>0</v>
      </c>
    </row>
    <row r="1227" ht="15" hidden="1">
      <c r="A1227" s="7"/>
      <c r="B1227" s="76" t="s">
        <v>400</v>
      </c>
      <c r="C1227" s="72">
        <v>220023</v>
      </c>
      <c r="D1227" s="72">
        <v>70404</v>
      </c>
      <c r="E1227" s="73">
        <v>7891331008048</v>
      </c>
      <c r="F1227" s="74" t="s">
        <v>1110</v>
      </c>
      <c r="G1227" s="75" t="s">
        <v>1085</v>
      </c>
      <c r="H1227" s="72">
        <v>2280</v>
      </c>
      <c r="I1227" s="25" t="s">
        <v>21</v>
      </c>
      <c r="J1227" s="24" t="s">
        <v>1107</v>
      </c>
      <c r="K1227" s="26" t="s">
        <v>84</v>
      </c>
      <c r="L1227" s="26">
        <v>24</v>
      </c>
      <c r="M1227" s="26">
        <v>0</v>
      </c>
      <c r="N1227" s="24" t="s">
        <v>85</v>
      </c>
      <c r="O1227" s="24" t="s">
        <v>159</v>
      </c>
      <c r="P1227" s="27"/>
      <c r="Q1227" s="28">
        <f>(17/100+7.6/100+1.65/100)*P1227</f>
        <v>0</v>
      </c>
      <c r="R1227" s="28"/>
      <c r="S1227" s="28"/>
      <c r="T1227" s="28"/>
      <c r="U1227" s="28"/>
      <c r="V1227" s="28">
        <f>+P1227-Q1227+R1227+S1227+T1227+U1227</f>
        <v>0</v>
      </c>
      <c r="W1227" s="29">
        <f>(1.02/100)</f>
        <v>1.02E-2</v>
      </c>
      <c r="X1227" s="29">
        <v>4.8E-3</v>
      </c>
      <c r="Y1227" s="29">
        <v>0.17</v>
      </c>
      <c r="Z1227" s="29">
        <v>1.65E-2</v>
      </c>
      <c r="AA1227" s="29">
        <v>7.6E-2</v>
      </c>
      <c r="AB1227" s="29">
        <f>SUM(W1227:AA1227)</f>
        <v>0.2775</v>
      </c>
      <c r="AC1227" s="24">
        <v>12</v>
      </c>
      <c r="AD1227" s="30">
        <f>IF(AL1227="","",+AC1227*AL1227)</f>
      </c>
      <c r="AE1227" s="31">
        <f>IF(AL1227="","",+AL1227*AB1227)</f>
      </c>
      <c r="AF1227" s="30">
        <f>IF(AL1227="","",+AL1227-AE1227)</f>
      </c>
      <c r="AG1227" s="31">
        <f>+V1227</f>
        <v>0</v>
      </c>
      <c r="AH1227" s="30">
        <f>IF(AF1227="","",+AF1227-AG1227)</f>
      </c>
      <c r="AI1227" s="30">
        <f>IF(AH1227="","",+AH1227*AC1227)</f>
      </c>
      <c r="AJ1227" s="31"/>
      <c r="AK1227" s="32">
        <v>0.33</v>
      </c>
      <c r="AL1227" s="31">
        <f>IF(V1227=0,"",V1227/(1-AB1227-AK1227))</f>
      </c>
      <c r="AM1227" s="33">
        <v>0.33</v>
      </c>
      <c r="AN1227" s="31">
        <f>IF(V1227=0,"",V1227/(1-AB1227-AM1227))</f>
      </c>
      <c r="AO1227" s="34">
        <v>1.2</v>
      </c>
      <c r="AP1227" s="31">
        <f>IF(BD!AJ1227="","",BD!AJ1227*BD!AO1227)</f>
      </c>
      <c r="AQ1227" s="29">
        <f>BD!AM1227/BD!AK1227-1</f>
        <v>0</v>
      </c>
      <c r="AR1227" s="29">
        <f>IF(BD!AN1227="","",IF(BD!AJ1227="","",BD!AN1227/BD!AJ1227-1))</f>
      </c>
      <c r="AS1227" s="29">
        <f>IF(BD!AN1227="","",IF(BD!AN1227&lt;BD!AL1227,"ABAIXO DA META","DENTRO DA META"))</f>
      </c>
      <c r="AT1227" s="29" t="str">
        <f>IF(BD!AJ1227="","EM ANÁLISE",IF(BD!AP1227&gt;=BD!AN1227,"GO", "NO GO"))</f>
        <v>EM ANÁLISE</v>
      </c>
      <c r="AU1227" s="35">
        <f>IF(AN1227="","",+BD!$AN1227-AJ1227)</f>
      </c>
      <c r="AW1227" s="28">
        <f>BD!P1227*BD!AC1227</f>
        <v>0</v>
      </c>
      <c r="AX1227" s="28">
        <f>BD!V1227*BD!AC1227</f>
        <v>0</v>
      </c>
      <c r="AY1227" s="28">
        <f>IF(BD!AN1227="","",BD!AN1227*BD!AC1227)</f>
      </c>
      <c r="AZ1227" s="24" t="s">
        <v>123</v>
      </c>
      <c r="BA1227" s="24"/>
      <c r="BB1227" s="24"/>
      <c r="BC1227" s="24"/>
      <c r="BD1227" s="36"/>
      <c r="BE1227" s="36"/>
      <c r="BF1227" s="39"/>
      <c r="BG1227" s="39"/>
      <c r="BH1227" s="39"/>
      <c r="BI1227" s="39"/>
      <c r="BJ1227" s="39"/>
      <c r="BK1227" s="39"/>
      <c r="BL1227" s="39"/>
      <c r="BM1227" s="39"/>
      <c r="BN1227" s="39"/>
      <c r="BO1227" s="40"/>
      <c r="BP1227" s="39"/>
      <c r="BQ1227" s="39"/>
      <c r="BR1227" s="39"/>
      <c r="BS1227" s="39"/>
      <c r="BT1227" s="39"/>
      <c r="BU1227" s="39"/>
      <c r="BV1227" s="39"/>
      <c r="BW1227" s="39"/>
      <c r="BX1227" s="39"/>
      <c r="BY1227" s="39"/>
      <c r="BZ1227" s="39"/>
      <c r="CA1227" s="39"/>
      <c r="CB1227" s="39"/>
      <c r="CC1227" s="39"/>
      <c r="CD1227" s="39"/>
      <c r="CE1227" s="39"/>
      <c r="CF1227" s="39"/>
      <c r="CG1227" s="37" t="e">
        <f>VLOOKUP(Table_1[[#This Row],[EAN]],'[1]Planilha1'!$E:$R,13,0)</f>
        <v>#N/A</v>
      </c>
      <c r="CI1227" s="188">
        <f>IF(Table_1[[#This Row],[STATUS MERCADO]]="GO",Table_1[[#This Row],[M. BRUTA TOTAL]],0)</f>
        <v>0</v>
      </c>
      <c r="CJ1227" s="188">
        <f>IF(Table_1[[#This Row],[STATUS MERCADO]]="GO",Table_1[[#This Row],[PV UNIT. REALIZADO]]*Table_1[[#This Row],[QUANTIDADE]],0)</f>
        <v>0</v>
      </c>
    </row>
    <row r="1228" ht="15" hidden="1">
      <c r="A1228" s="7"/>
      <c r="B1228" s="76" t="s">
        <v>400</v>
      </c>
      <c r="C1228" s="72">
        <v>220024</v>
      </c>
      <c r="D1228" s="72">
        <v>70500</v>
      </c>
      <c r="E1228" s="73">
        <v>7891331002831</v>
      </c>
      <c r="F1228" s="74" t="s">
        <v>1111</v>
      </c>
      <c r="G1228" s="75" t="s">
        <v>1085</v>
      </c>
      <c r="H1228" s="72">
        <v>2280</v>
      </c>
      <c r="I1228" s="25" t="s">
        <v>21</v>
      </c>
      <c r="J1228" s="24" t="s">
        <v>1107</v>
      </c>
      <c r="K1228" s="26" t="s">
        <v>84</v>
      </c>
      <c r="L1228" s="26">
        <v>24</v>
      </c>
      <c r="M1228" s="26">
        <v>0</v>
      </c>
      <c r="N1228" s="24" t="s">
        <v>85</v>
      </c>
      <c r="O1228" s="24" t="s">
        <v>159</v>
      </c>
      <c r="P1228" s="27"/>
      <c r="Q1228" s="28">
        <f>(17/100+7.6/100+1.65/100)*P1228</f>
        <v>0</v>
      </c>
      <c r="R1228" s="28"/>
      <c r="S1228" s="28"/>
      <c r="T1228" s="28"/>
      <c r="U1228" s="28"/>
      <c r="V1228" s="28">
        <f>+P1228-Q1228+R1228+S1228+T1228+U1228</f>
        <v>0</v>
      </c>
      <c r="W1228" s="29">
        <f>(1.02/100)</f>
        <v>1.02E-2</v>
      </c>
      <c r="X1228" s="29">
        <v>4.8E-3</v>
      </c>
      <c r="Y1228" s="29">
        <v>0.17</v>
      </c>
      <c r="Z1228" s="29">
        <v>1.65E-2</v>
      </c>
      <c r="AA1228" s="29">
        <v>7.6E-2</v>
      </c>
      <c r="AB1228" s="29">
        <f>SUM(W1228:AA1228)</f>
        <v>0.2775</v>
      </c>
      <c r="AC1228" s="24">
        <v>12</v>
      </c>
      <c r="AD1228" s="30">
        <f>IF(AL1228="","",+AC1228*AL1228)</f>
      </c>
      <c r="AE1228" s="31">
        <f>IF(AL1228="","",+AL1228*AB1228)</f>
      </c>
      <c r="AF1228" s="30">
        <f>IF(AL1228="","",+AL1228-AE1228)</f>
      </c>
      <c r="AG1228" s="31">
        <f>+V1228</f>
        <v>0</v>
      </c>
      <c r="AH1228" s="30">
        <f>IF(AF1228="","",+AF1228-AG1228)</f>
      </c>
      <c r="AI1228" s="30">
        <f>IF(AH1228="","",+AH1228*AC1228)</f>
      </c>
      <c r="AJ1228" s="31"/>
      <c r="AK1228" s="32">
        <v>0.33</v>
      </c>
      <c r="AL1228" s="31">
        <f>IF(V1228=0,"",V1228/(1-AB1228-AK1228))</f>
      </c>
      <c r="AM1228" s="33">
        <v>0.33</v>
      </c>
      <c r="AN1228" s="31">
        <f>IF(V1228=0,"",V1228/(1-AB1228-AM1228))</f>
      </c>
      <c r="AO1228" s="34">
        <v>1.2</v>
      </c>
      <c r="AP1228" s="31">
        <f>IF(BD!AJ1228="","",BD!AJ1228*BD!AO1228)</f>
      </c>
      <c r="AQ1228" s="29">
        <f>BD!AM1228/BD!AK1228-1</f>
        <v>0</v>
      </c>
      <c r="AR1228" s="29">
        <f>IF(BD!AN1228="","",IF(BD!AJ1228="","",BD!AN1228/BD!AJ1228-1))</f>
      </c>
      <c r="AS1228" s="29">
        <f>IF(BD!AN1228="","",IF(BD!AN1228&lt;BD!AL1228,"ABAIXO DA META","DENTRO DA META"))</f>
      </c>
      <c r="AT1228" s="29" t="str">
        <f>IF(BD!AJ1228="","EM ANÁLISE",IF(BD!AP1228&gt;=BD!AN1228,"GO", "NO GO"))</f>
        <v>EM ANÁLISE</v>
      </c>
      <c r="AU1228" s="35">
        <f>IF(AN1228="","",+BD!$AN1228-AJ1228)</f>
      </c>
      <c r="AW1228" s="28">
        <f>BD!P1228*BD!AC1228</f>
        <v>0</v>
      </c>
      <c r="AX1228" s="28">
        <f>BD!V1228*BD!AC1228</f>
        <v>0</v>
      </c>
      <c r="AY1228" s="28">
        <f>IF(BD!AN1228="","",BD!AN1228*BD!AC1228)</f>
      </c>
      <c r="AZ1228" s="24" t="s">
        <v>123</v>
      </c>
      <c r="BA1228" s="24"/>
      <c r="BB1228" s="24"/>
      <c r="BC1228" s="24"/>
      <c r="BD1228" s="36"/>
      <c r="BE1228" s="36"/>
      <c r="BF1228" s="39"/>
      <c r="BG1228" s="39"/>
      <c r="BH1228" s="39"/>
      <c r="BI1228" s="39"/>
      <c r="BJ1228" s="39"/>
      <c r="BK1228" s="39"/>
      <c r="BL1228" s="39"/>
      <c r="BM1228" s="39"/>
      <c r="BN1228" s="39"/>
      <c r="BO1228" s="40"/>
      <c r="BP1228" s="39"/>
      <c r="BQ1228" s="39"/>
      <c r="BR1228" s="39"/>
      <c r="BS1228" s="39"/>
      <c r="BT1228" s="39"/>
      <c r="BU1228" s="39"/>
      <c r="BV1228" s="39"/>
      <c r="BW1228" s="39"/>
      <c r="BX1228" s="39"/>
      <c r="BY1228" s="39"/>
      <c r="BZ1228" s="39"/>
      <c r="CA1228" s="39"/>
      <c r="CB1228" s="39"/>
      <c r="CC1228" s="39"/>
      <c r="CD1228" s="39"/>
      <c r="CE1228" s="39"/>
      <c r="CF1228" s="39"/>
      <c r="CG1228" s="37" t="e">
        <f>VLOOKUP(Table_1[[#This Row],[EAN]],'[1]Planilha1'!$E:$R,13,0)</f>
        <v>#N/A</v>
      </c>
      <c r="CI1228" s="188">
        <f>IF(Table_1[[#This Row],[STATUS MERCADO]]="GO",Table_1[[#This Row],[M. BRUTA TOTAL]],0)</f>
        <v>0</v>
      </c>
      <c r="CJ1228" s="188">
        <f>IF(Table_1[[#This Row],[STATUS MERCADO]]="GO",Table_1[[#This Row],[PV UNIT. REALIZADO]]*Table_1[[#This Row],[QUANTIDADE]],0)</f>
        <v>0</v>
      </c>
    </row>
    <row r="1229" ht="15" hidden="1">
      <c r="A1229" s="7"/>
      <c r="B1229" s="76" t="s">
        <v>400</v>
      </c>
      <c r="C1229" s="72">
        <v>220025</v>
      </c>
      <c r="D1229" s="72">
        <v>70501</v>
      </c>
      <c r="E1229" s="73">
        <v>7891331010638</v>
      </c>
      <c r="F1229" s="74" t="s">
        <v>1112</v>
      </c>
      <c r="G1229" s="75" t="s">
        <v>1085</v>
      </c>
      <c r="H1229" s="72">
        <v>2280</v>
      </c>
      <c r="I1229" s="25" t="s">
        <v>21</v>
      </c>
      <c r="J1229" s="24" t="s">
        <v>1107</v>
      </c>
      <c r="K1229" s="26" t="s">
        <v>84</v>
      </c>
      <c r="L1229" s="26">
        <v>24</v>
      </c>
      <c r="M1229" s="26">
        <v>0</v>
      </c>
      <c r="N1229" s="24" t="s">
        <v>85</v>
      </c>
      <c r="O1229" s="24" t="s">
        <v>159</v>
      </c>
      <c r="P1229" s="27"/>
      <c r="Q1229" s="28">
        <f>(17/100+7.6/100+1.65/100)*P1229</f>
        <v>0</v>
      </c>
      <c r="R1229" s="28"/>
      <c r="S1229" s="28"/>
      <c r="T1229" s="28"/>
      <c r="U1229" s="28"/>
      <c r="V1229" s="28">
        <f>+P1229-Q1229+R1229+S1229+T1229+U1229</f>
        <v>0</v>
      </c>
      <c r="W1229" s="29">
        <f>(1.02/100)</f>
        <v>1.02E-2</v>
      </c>
      <c r="X1229" s="29">
        <v>4.8E-3</v>
      </c>
      <c r="Y1229" s="29">
        <v>0.17</v>
      </c>
      <c r="Z1229" s="29">
        <v>1.65E-2</v>
      </c>
      <c r="AA1229" s="29">
        <v>7.6E-2</v>
      </c>
      <c r="AB1229" s="29">
        <f>SUM(W1229:AA1229)</f>
        <v>0.2775</v>
      </c>
      <c r="AC1229" s="24">
        <v>12</v>
      </c>
      <c r="AD1229" s="30">
        <f>IF(AL1229="","",+AC1229*AL1229)</f>
      </c>
      <c r="AE1229" s="31">
        <f>IF(AL1229="","",+AL1229*AB1229)</f>
      </c>
      <c r="AF1229" s="30">
        <f>IF(AL1229="","",+AL1229-AE1229)</f>
      </c>
      <c r="AG1229" s="31">
        <f>+V1229</f>
        <v>0</v>
      </c>
      <c r="AH1229" s="30">
        <f>IF(AF1229="","",+AF1229-AG1229)</f>
      </c>
      <c r="AI1229" s="30">
        <f>IF(AH1229="","",+AH1229*AC1229)</f>
      </c>
      <c r="AJ1229" s="31"/>
      <c r="AK1229" s="32">
        <v>0.33</v>
      </c>
      <c r="AL1229" s="31">
        <f>IF(V1229=0,"",V1229/(1-AB1229-AK1229))</f>
      </c>
      <c r="AM1229" s="33">
        <v>0.33</v>
      </c>
      <c r="AN1229" s="31">
        <f>IF(V1229=0,"",V1229/(1-AB1229-AM1229))</f>
      </c>
      <c r="AO1229" s="34">
        <v>1.2</v>
      </c>
      <c r="AP1229" s="31">
        <f>IF(BD!AJ1229="","",BD!AJ1229*BD!AO1229)</f>
      </c>
      <c r="AQ1229" s="29">
        <f>BD!AM1229/BD!AK1229-1</f>
        <v>0</v>
      </c>
      <c r="AR1229" s="29">
        <f>IF(BD!AN1229="","",IF(BD!AJ1229="","",BD!AN1229/BD!AJ1229-1))</f>
      </c>
      <c r="AS1229" s="29">
        <f>IF(BD!AN1229="","",IF(BD!AN1229&lt;BD!AL1229,"ABAIXO DA META","DENTRO DA META"))</f>
      </c>
      <c r="AT1229" s="29" t="str">
        <f>IF(BD!AJ1229="","EM ANÁLISE",IF(BD!AP1229&gt;=BD!AN1229,"GO", "NO GO"))</f>
        <v>EM ANÁLISE</v>
      </c>
      <c r="AU1229" s="35">
        <f>IF(AN1229="","",+BD!$AN1229-AJ1229)</f>
      </c>
      <c r="AW1229" s="28">
        <f>BD!P1229*BD!AC1229</f>
        <v>0</v>
      </c>
      <c r="AX1229" s="28">
        <f>BD!V1229*BD!AC1229</f>
        <v>0</v>
      </c>
      <c r="AY1229" s="28">
        <f>IF(BD!AN1229="","",BD!AN1229*BD!AC1229)</f>
      </c>
      <c r="AZ1229" s="24" t="s">
        <v>123</v>
      </c>
      <c r="BA1229" s="24"/>
      <c r="BB1229" s="24"/>
      <c r="BC1229" s="24"/>
      <c r="BD1229" s="36"/>
      <c r="BE1229" s="36"/>
      <c r="BF1229" s="39"/>
      <c r="BG1229" s="39"/>
      <c r="BH1229" s="39"/>
      <c r="BI1229" s="39"/>
      <c r="BJ1229" s="39"/>
      <c r="BK1229" s="39"/>
      <c r="BL1229" s="39"/>
      <c r="BM1229" s="39"/>
      <c r="BN1229" s="39"/>
      <c r="BO1229" s="40"/>
      <c r="BP1229" s="39"/>
      <c r="BQ1229" s="39"/>
      <c r="BR1229" s="39"/>
      <c r="BS1229" s="39"/>
      <c r="BT1229" s="39"/>
      <c r="BU1229" s="39"/>
      <c r="BV1229" s="39"/>
      <c r="BW1229" s="39"/>
      <c r="BX1229" s="39"/>
      <c r="BY1229" s="39"/>
      <c r="BZ1229" s="39"/>
      <c r="CA1229" s="39"/>
      <c r="CB1229" s="39"/>
      <c r="CC1229" s="39"/>
      <c r="CD1229" s="39"/>
      <c r="CE1229" s="39"/>
      <c r="CF1229" s="39"/>
      <c r="CG1229" s="37" t="e">
        <f>VLOOKUP(Table_1[[#This Row],[EAN]],'[1]Planilha1'!$E:$R,13,0)</f>
        <v>#N/A</v>
      </c>
      <c r="CI1229" s="188">
        <f>IF(Table_1[[#This Row],[STATUS MERCADO]]="GO",Table_1[[#This Row],[M. BRUTA TOTAL]],0)</f>
        <v>0</v>
      </c>
      <c r="CJ1229" s="188">
        <f>IF(Table_1[[#This Row],[STATUS MERCADO]]="GO",Table_1[[#This Row],[PV UNIT. REALIZADO]]*Table_1[[#This Row],[QUANTIDADE]],0)</f>
        <v>0</v>
      </c>
    </row>
    <row r="1230" ht="15" hidden="1">
      <c r="A1230" s="7"/>
      <c r="B1230" s="76" t="s">
        <v>400</v>
      </c>
      <c r="C1230" s="72">
        <v>220026</v>
      </c>
      <c r="D1230" s="72">
        <v>70502</v>
      </c>
      <c r="E1230" s="73">
        <v>7891331014100</v>
      </c>
      <c r="F1230" s="74" t="s">
        <v>1113</v>
      </c>
      <c r="G1230" s="75" t="s">
        <v>1085</v>
      </c>
      <c r="H1230" s="72">
        <v>2280</v>
      </c>
      <c r="I1230" s="25" t="s">
        <v>21</v>
      </c>
      <c r="J1230" s="24" t="s">
        <v>1107</v>
      </c>
      <c r="K1230" s="26" t="s">
        <v>84</v>
      </c>
      <c r="L1230" s="26">
        <v>24</v>
      </c>
      <c r="M1230" s="26">
        <v>0</v>
      </c>
      <c r="N1230" s="24" t="s">
        <v>85</v>
      </c>
      <c r="O1230" s="24" t="s">
        <v>159</v>
      </c>
      <c r="P1230" s="27"/>
      <c r="Q1230" s="28">
        <f>(17/100+7.6/100+1.65/100)*P1230</f>
        <v>0</v>
      </c>
      <c r="R1230" s="28"/>
      <c r="S1230" s="28"/>
      <c r="T1230" s="28"/>
      <c r="U1230" s="28"/>
      <c r="V1230" s="28">
        <f>+P1230-Q1230+R1230+S1230+T1230+U1230</f>
        <v>0</v>
      </c>
      <c r="W1230" s="29">
        <f>(1.02/100)</f>
        <v>1.02E-2</v>
      </c>
      <c r="X1230" s="29">
        <v>4.8E-3</v>
      </c>
      <c r="Y1230" s="29">
        <v>0.17</v>
      </c>
      <c r="Z1230" s="29">
        <v>1.65E-2</v>
      </c>
      <c r="AA1230" s="29">
        <v>7.6E-2</v>
      </c>
      <c r="AB1230" s="29">
        <f>SUM(W1230:AA1230)</f>
        <v>0.2775</v>
      </c>
      <c r="AC1230" s="24">
        <v>12</v>
      </c>
      <c r="AD1230" s="30">
        <f>IF(AL1230="","",+AC1230*AL1230)</f>
      </c>
      <c r="AE1230" s="31">
        <f>IF(AL1230="","",+AL1230*AB1230)</f>
      </c>
      <c r="AF1230" s="30">
        <f>IF(AL1230="","",+AL1230-AE1230)</f>
      </c>
      <c r="AG1230" s="31">
        <f>+V1230</f>
        <v>0</v>
      </c>
      <c r="AH1230" s="30">
        <f>IF(AF1230="","",+AF1230-AG1230)</f>
      </c>
      <c r="AI1230" s="30">
        <f>IF(AH1230="","",+AH1230*AC1230)</f>
      </c>
      <c r="AJ1230" s="31"/>
      <c r="AK1230" s="32">
        <v>0.33</v>
      </c>
      <c r="AL1230" s="31">
        <f>IF(V1230=0,"",V1230/(1-AB1230-AK1230))</f>
      </c>
      <c r="AM1230" s="33">
        <v>0.33</v>
      </c>
      <c r="AN1230" s="31">
        <f>IF(V1230=0,"",V1230/(1-AB1230-AM1230))</f>
      </c>
      <c r="AO1230" s="34">
        <v>1.2</v>
      </c>
      <c r="AP1230" s="31">
        <f>IF(BD!AJ1230="","",BD!AJ1230*BD!AO1230)</f>
      </c>
      <c r="AQ1230" s="29">
        <f>BD!AM1230/BD!AK1230-1</f>
        <v>0</v>
      </c>
      <c r="AR1230" s="29">
        <f>IF(BD!AN1230="","",IF(BD!AJ1230="","",BD!AN1230/BD!AJ1230-1))</f>
      </c>
      <c r="AS1230" s="29">
        <f>IF(BD!AN1230="","",IF(BD!AN1230&lt;BD!AL1230,"ABAIXO DA META","DENTRO DA META"))</f>
      </c>
      <c r="AT1230" s="29" t="str">
        <f>IF(BD!AJ1230="","EM ANÁLISE",IF(BD!AP1230&gt;=BD!AN1230,"GO", "NO GO"))</f>
        <v>EM ANÁLISE</v>
      </c>
      <c r="AU1230" s="35">
        <f>IF(AN1230="","",+BD!$AN1230-AJ1230)</f>
      </c>
      <c r="AW1230" s="28">
        <f>BD!P1230*BD!AC1230</f>
        <v>0</v>
      </c>
      <c r="AX1230" s="28">
        <f>BD!V1230*BD!AC1230</f>
        <v>0</v>
      </c>
      <c r="AY1230" s="28">
        <f>IF(BD!AN1230="","",BD!AN1230*BD!AC1230)</f>
      </c>
      <c r="AZ1230" s="24" t="s">
        <v>123</v>
      </c>
      <c r="BA1230" s="24"/>
      <c r="BB1230" s="24"/>
      <c r="BC1230" s="24"/>
      <c r="BD1230" s="36"/>
      <c r="BE1230" s="36"/>
      <c r="BF1230" s="39"/>
      <c r="BG1230" s="39"/>
      <c r="BH1230" s="39"/>
      <c r="BI1230" s="39"/>
      <c r="BJ1230" s="39"/>
      <c r="BK1230" s="39"/>
      <c r="BL1230" s="39"/>
      <c r="BM1230" s="39"/>
      <c r="BN1230" s="39"/>
      <c r="BO1230" s="40"/>
      <c r="BP1230" s="39"/>
      <c r="BQ1230" s="39"/>
      <c r="BR1230" s="39"/>
      <c r="BS1230" s="39"/>
      <c r="BT1230" s="39"/>
      <c r="BU1230" s="39"/>
      <c r="BV1230" s="39"/>
      <c r="BW1230" s="39"/>
      <c r="BX1230" s="39"/>
      <c r="BY1230" s="39"/>
      <c r="BZ1230" s="39"/>
      <c r="CA1230" s="39"/>
      <c r="CB1230" s="39"/>
      <c r="CC1230" s="39"/>
      <c r="CD1230" s="39"/>
      <c r="CE1230" s="39"/>
      <c r="CF1230" s="39"/>
      <c r="CG1230" s="37" t="e">
        <f>VLOOKUP(Table_1[[#This Row],[EAN]],'[1]Planilha1'!$E:$R,13,0)</f>
        <v>#N/A</v>
      </c>
      <c r="CI1230" s="188">
        <f>IF(Table_1[[#This Row],[STATUS MERCADO]]="GO",Table_1[[#This Row],[M. BRUTA TOTAL]],0)</f>
        <v>0</v>
      </c>
      <c r="CJ1230" s="188">
        <f>IF(Table_1[[#This Row],[STATUS MERCADO]]="GO",Table_1[[#This Row],[PV UNIT. REALIZADO]]*Table_1[[#This Row],[QUANTIDADE]],0)</f>
        <v>0</v>
      </c>
    </row>
    <row r="1231" ht="15" hidden="1">
      <c r="A1231" s="7"/>
      <c r="B1231" s="76" t="s">
        <v>400</v>
      </c>
      <c r="C1231" s="72">
        <v>220027</v>
      </c>
      <c r="D1231" s="72">
        <v>70504</v>
      </c>
      <c r="E1231" s="73">
        <v>7891331002978</v>
      </c>
      <c r="F1231" s="74" t="s">
        <v>1114</v>
      </c>
      <c r="G1231" s="75" t="s">
        <v>1085</v>
      </c>
      <c r="H1231" s="72">
        <v>2280</v>
      </c>
      <c r="I1231" s="25" t="s">
        <v>21</v>
      </c>
      <c r="J1231" s="24" t="s">
        <v>1107</v>
      </c>
      <c r="K1231" s="26" t="s">
        <v>84</v>
      </c>
      <c r="L1231" s="26">
        <v>24</v>
      </c>
      <c r="M1231" s="26">
        <v>0</v>
      </c>
      <c r="N1231" s="24" t="s">
        <v>85</v>
      </c>
      <c r="O1231" s="24" t="s">
        <v>159</v>
      </c>
      <c r="P1231" s="27"/>
      <c r="Q1231" s="28">
        <f>(17/100+7.6/100+1.65/100)*P1231</f>
        <v>0</v>
      </c>
      <c r="R1231" s="28"/>
      <c r="S1231" s="28"/>
      <c r="T1231" s="28"/>
      <c r="U1231" s="28"/>
      <c r="V1231" s="28">
        <f>+P1231-Q1231+R1231+S1231+T1231+U1231</f>
        <v>0</v>
      </c>
      <c r="W1231" s="29">
        <f>(1.02/100)</f>
        <v>1.02E-2</v>
      </c>
      <c r="X1231" s="29">
        <v>4.8E-3</v>
      </c>
      <c r="Y1231" s="29">
        <v>0.17</v>
      </c>
      <c r="Z1231" s="29">
        <v>1.65E-2</v>
      </c>
      <c r="AA1231" s="29">
        <v>7.6E-2</v>
      </c>
      <c r="AB1231" s="29">
        <f>SUM(W1231:AA1231)</f>
        <v>0.2775</v>
      </c>
      <c r="AC1231" s="24">
        <v>12</v>
      </c>
      <c r="AD1231" s="30">
        <f>IF(AL1231="","",+AC1231*AL1231)</f>
      </c>
      <c r="AE1231" s="31">
        <f>IF(AL1231="","",+AL1231*AB1231)</f>
      </c>
      <c r="AF1231" s="30">
        <f>IF(AL1231="","",+AL1231-AE1231)</f>
      </c>
      <c r="AG1231" s="31">
        <f>+V1231</f>
        <v>0</v>
      </c>
      <c r="AH1231" s="30">
        <f>IF(AF1231="","",+AF1231-AG1231)</f>
      </c>
      <c r="AI1231" s="30">
        <f>IF(AH1231="","",+AH1231*AC1231)</f>
      </c>
      <c r="AJ1231" s="31"/>
      <c r="AK1231" s="32">
        <v>0.33</v>
      </c>
      <c r="AL1231" s="31">
        <f>IF(V1231=0,"",V1231/(1-AB1231-AK1231))</f>
      </c>
      <c r="AM1231" s="33">
        <v>0.33</v>
      </c>
      <c r="AN1231" s="31">
        <f>IF(V1231=0,"",V1231/(1-AB1231-AM1231))</f>
      </c>
      <c r="AO1231" s="34">
        <v>1.2</v>
      </c>
      <c r="AP1231" s="31">
        <f>IF(BD!AJ1231="","",BD!AJ1231*BD!AO1231)</f>
      </c>
      <c r="AQ1231" s="29">
        <f>BD!AM1231/BD!AK1231-1</f>
        <v>0</v>
      </c>
      <c r="AR1231" s="29">
        <f>IF(BD!AN1231="","",IF(BD!AJ1231="","",BD!AN1231/BD!AJ1231-1))</f>
      </c>
      <c r="AS1231" s="29">
        <f>IF(BD!AN1231="","",IF(BD!AN1231&lt;BD!AL1231,"ABAIXO DA META","DENTRO DA META"))</f>
      </c>
      <c r="AT1231" s="29" t="str">
        <f>IF(BD!AJ1231="","EM ANÁLISE",IF(BD!AP1231&gt;=BD!AN1231,"GO", "NO GO"))</f>
        <v>EM ANÁLISE</v>
      </c>
      <c r="AU1231" s="35">
        <f>IF(AN1231="","",+BD!$AN1231-AJ1231)</f>
      </c>
      <c r="AW1231" s="28">
        <f>BD!P1231*BD!AC1231</f>
        <v>0</v>
      </c>
      <c r="AX1231" s="28">
        <f>BD!V1231*BD!AC1231</f>
        <v>0</v>
      </c>
      <c r="AY1231" s="28">
        <f>IF(BD!AN1231="","",BD!AN1231*BD!AC1231)</f>
      </c>
      <c r="AZ1231" s="24" t="s">
        <v>123</v>
      </c>
      <c r="BA1231" s="24"/>
      <c r="BB1231" s="24"/>
      <c r="BC1231" s="24"/>
      <c r="BD1231" s="36"/>
      <c r="BE1231" s="36"/>
      <c r="BF1231" s="39"/>
      <c r="BG1231" s="39"/>
      <c r="BH1231" s="39"/>
      <c r="BI1231" s="39"/>
      <c r="BJ1231" s="39"/>
      <c r="BK1231" s="39"/>
      <c r="BL1231" s="39"/>
      <c r="BM1231" s="39"/>
      <c r="BN1231" s="39"/>
      <c r="BO1231" s="40"/>
      <c r="BP1231" s="39"/>
      <c r="BQ1231" s="39"/>
      <c r="BR1231" s="39"/>
      <c r="BS1231" s="39"/>
      <c r="BT1231" s="39"/>
      <c r="BU1231" s="39"/>
      <c r="BV1231" s="39"/>
      <c r="BW1231" s="39"/>
      <c r="BX1231" s="39"/>
      <c r="BY1231" s="39"/>
      <c r="BZ1231" s="39"/>
      <c r="CA1231" s="39"/>
      <c r="CB1231" s="39"/>
      <c r="CC1231" s="39"/>
      <c r="CD1231" s="39"/>
      <c r="CE1231" s="39"/>
      <c r="CF1231" s="39"/>
      <c r="CG1231" s="37" t="e">
        <f>VLOOKUP(Table_1[[#This Row],[EAN]],'[1]Planilha1'!$E:$R,13,0)</f>
        <v>#N/A</v>
      </c>
      <c r="CI1231" s="188">
        <f>IF(Table_1[[#This Row],[STATUS MERCADO]]="GO",Table_1[[#This Row],[M. BRUTA TOTAL]],0)</f>
        <v>0</v>
      </c>
      <c r="CJ1231" s="188">
        <f>IF(Table_1[[#This Row],[STATUS MERCADO]]="GO",Table_1[[#This Row],[PV UNIT. REALIZADO]]*Table_1[[#This Row],[QUANTIDADE]],0)</f>
        <v>0</v>
      </c>
    </row>
    <row r="1232" ht="15" hidden="1">
      <c r="A1232" s="7"/>
      <c r="B1232" s="76" t="s">
        <v>400</v>
      </c>
      <c r="C1232" s="72">
        <v>220028</v>
      </c>
      <c r="D1232" s="72">
        <v>70600</v>
      </c>
      <c r="E1232" s="73">
        <v>7891331014780</v>
      </c>
      <c r="F1232" s="74" t="s">
        <v>1115</v>
      </c>
      <c r="G1232" s="75" t="s">
        <v>1085</v>
      </c>
      <c r="H1232" s="72">
        <v>2280</v>
      </c>
      <c r="I1232" s="25" t="s">
        <v>21</v>
      </c>
      <c r="J1232" s="24" t="s">
        <v>464</v>
      </c>
      <c r="K1232" s="26" t="s">
        <v>84</v>
      </c>
      <c r="L1232" s="26">
        <v>12</v>
      </c>
      <c r="M1232" s="26">
        <v>0</v>
      </c>
      <c r="N1232" s="24" t="s">
        <v>85</v>
      </c>
      <c r="O1232" s="24" t="s">
        <v>159</v>
      </c>
      <c r="P1232" s="27"/>
      <c r="Q1232" s="28">
        <f>(17/100+7.6/100+1.65/100)*P1232</f>
        <v>0</v>
      </c>
      <c r="R1232" s="28"/>
      <c r="S1232" s="28"/>
      <c r="T1232" s="28"/>
      <c r="U1232" s="28"/>
      <c r="V1232" s="28">
        <f>+P1232-Q1232+R1232+S1232+T1232+U1232</f>
        <v>0</v>
      </c>
      <c r="W1232" s="29">
        <f>(1.02/100)</f>
        <v>1.02E-2</v>
      </c>
      <c r="X1232" s="29">
        <v>4.8E-3</v>
      </c>
      <c r="Y1232" s="29">
        <v>0.17</v>
      </c>
      <c r="Z1232" s="29">
        <v>1.65E-2</v>
      </c>
      <c r="AA1232" s="29">
        <v>7.6E-2</v>
      </c>
      <c r="AB1232" s="29">
        <f>SUM(W1232:AA1232)</f>
        <v>0.2775</v>
      </c>
      <c r="AC1232" s="24">
        <v>12</v>
      </c>
      <c r="AD1232" s="30">
        <f>IF(AL1232="","",+AC1232*AL1232)</f>
      </c>
      <c r="AE1232" s="31">
        <f>IF(AL1232="","",+AL1232*AB1232)</f>
      </c>
      <c r="AF1232" s="30">
        <f>IF(AL1232="","",+AL1232-AE1232)</f>
      </c>
      <c r="AG1232" s="31">
        <f>+V1232</f>
        <v>0</v>
      </c>
      <c r="AH1232" s="30">
        <f>IF(AF1232="","",+AF1232-AG1232)</f>
      </c>
      <c r="AI1232" s="30">
        <f>IF(AH1232="","",+AH1232*AC1232)</f>
      </c>
      <c r="AJ1232" s="31"/>
      <c r="AK1232" s="32">
        <v>0.33</v>
      </c>
      <c r="AL1232" s="31">
        <f>IF(V1232=0,"",V1232/(1-AB1232-AK1232))</f>
      </c>
      <c r="AM1232" s="33">
        <v>0.33</v>
      </c>
      <c r="AN1232" s="31">
        <f>IF(V1232=0,"",V1232/(1-AB1232-AM1232))</f>
      </c>
      <c r="AO1232" s="34">
        <v>1.2</v>
      </c>
      <c r="AP1232" s="31">
        <f>IF(BD!AJ1232="","",BD!AJ1232*BD!AO1232)</f>
      </c>
      <c r="AQ1232" s="29">
        <f>BD!AM1232/BD!AK1232-1</f>
        <v>0</v>
      </c>
      <c r="AR1232" s="29">
        <f>IF(BD!AN1232="","",IF(BD!AJ1232="","",BD!AN1232/BD!AJ1232-1))</f>
      </c>
      <c r="AS1232" s="29">
        <f>IF(BD!AN1232="","",IF(BD!AN1232&lt;BD!AL1232,"ABAIXO DA META","DENTRO DA META"))</f>
      </c>
      <c r="AT1232" s="29" t="str">
        <f>IF(BD!AJ1232="","EM ANÁLISE",IF(BD!AP1232&gt;=BD!AN1232,"GO", "NO GO"))</f>
        <v>EM ANÁLISE</v>
      </c>
      <c r="AU1232" s="35">
        <f>IF(AN1232="","",+BD!$AN1232-AJ1232)</f>
      </c>
      <c r="AW1232" s="28">
        <f>BD!P1232*BD!AC1232</f>
        <v>0</v>
      </c>
      <c r="AX1232" s="28">
        <f>BD!V1232*BD!AC1232</f>
        <v>0</v>
      </c>
      <c r="AY1232" s="28">
        <f>IF(BD!AN1232="","",BD!AN1232*BD!AC1232)</f>
      </c>
      <c r="AZ1232" s="24" t="s">
        <v>123</v>
      </c>
      <c r="BA1232" s="24"/>
      <c r="BB1232" s="24"/>
      <c r="BC1232" s="24"/>
      <c r="BD1232" s="36"/>
      <c r="BE1232" s="36"/>
      <c r="BF1232" s="39"/>
      <c r="BG1232" s="39"/>
      <c r="BH1232" s="39"/>
      <c r="BI1232" s="39"/>
      <c r="BJ1232" s="39"/>
      <c r="BK1232" s="39"/>
      <c r="BL1232" s="39"/>
      <c r="BM1232" s="39"/>
      <c r="BN1232" s="39"/>
      <c r="BO1232" s="40"/>
      <c r="BP1232" s="39"/>
      <c r="BQ1232" s="39"/>
      <c r="BR1232" s="39"/>
      <c r="BS1232" s="39"/>
      <c r="BT1232" s="39"/>
      <c r="BU1232" s="39"/>
      <c r="BV1232" s="39"/>
      <c r="BW1232" s="39"/>
      <c r="BX1232" s="39"/>
      <c r="BY1232" s="39"/>
      <c r="BZ1232" s="39"/>
      <c r="CA1232" s="39"/>
      <c r="CB1232" s="39"/>
      <c r="CC1232" s="39"/>
      <c r="CD1232" s="39"/>
      <c r="CE1232" s="39"/>
      <c r="CF1232" s="39"/>
      <c r="CG1232" s="37" t="e">
        <f>VLOOKUP(Table_1[[#This Row],[EAN]],'[1]Planilha1'!$E:$R,13,0)</f>
        <v>#N/A</v>
      </c>
      <c r="CI1232" s="188">
        <f>IF(Table_1[[#This Row],[STATUS MERCADO]]="GO",Table_1[[#This Row],[M. BRUTA TOTAL]],0)</f>
        <v>0</v>
      </c>
      <c r="CJ1232" s="188">
        <f>IF(Table_1[[#This Row],[STATUS MERCADO]]="GO",Table_1[[#This Row],[PV UNIT. REALIZADO]]*Table_1[[#This Row],[QUANTIDADE]],0)</f>
        <v>0</v>
      </c>
    </row>
    <row r="1233" ht="15" hidden="1">
      <c r="A1233" s="7"/>
      <c r="B1233" s="76" t="s">
        <v>400</v>
      </c>
      <c r="C1233" s="72">
        <v>220029</v>
      </c>
      <c r="D1233" s="72">
        <v>70601</v>
      </c>
      <c r="E1233" s="73">
        <v>7891331014841</v>
      </c>
      <c r="F1233" s="74" t="s">
        <v>1116</v>
      </c>
      <c r="G1233" s="75" t="s">
        <v>1085</v>
      </c>
      <c r="H1233" s="72">
        <v>2280</v>
      </c>
      <c r="I1233" s="25" t="s">
        <v>21</v>
      </c>
      <c r="J1233" s="24" t="s">
        <v>464</v>
      </c>
      <c r="K1233" s="26" t="s">
        <v>84</v>
      </c>
      <c r="L1233" s="26">
        <v>12</v>
      </c>
      <c r="M1233" s="26">
        <v>0</v>
      </c>
      <c r="N1233" s="24" t="s">
        <v>85</v>
      </c>
      <c r="O1233" s="24" t="s">
        <v>159</v>
      </c>
      <c r="P1233" s="27"/>
      <c r="Q1233" s="28">
        <f>(17/100+7.6/100+1.65/100)*P1233</f>
        <v>0</v>
      </c>
      <c r="R1233" s="28"/>
      <c r="S1233" s="28"/>
      <c r="T1233" s="28"/>
      <c r="U1233" s="28"/>
      <c r="V1233" s="28">
        <f>+P1233-Q1233+R1233+S1233+T1233+U1233</f>
        <v>0</v>
      </c>
      <c r="W1233" s="29">
        <f>(1.02/100)</f>
        <v>1.02E-2</v>
      </c>
      <c r="X1233" s="29">
        <v>4.8E-3</v>
      </c>
      <c r="Y1233" s="29">
        <v>0.17</v>
      </c>
      <c r="Z1233" s="29">
        <v>1.65E-2</v>
      </c>
      <c r="AA1233" s="29">
        <v>7.6E-2</v>
      </c>
      <c r="AB1233" s="29">
        <f>SUM(W1233:AA1233)</f>
        <v>0.2775</v>
      </c>
      <c r="AC1233" s="24">
        <v>12</v>
      </c>
      <c r="AD1233" s="30">
        <f>IF(AL1233="","",+AC1233*AL1233)</f>
      </c>
      <c r="AE1233" s="31">
        <f>IF(AL1233="","",+AL1233*AB1233)</f>
      </c>
      <c r="AF1233" s="30">
        <f>IF(AL1233="","",+AL1233-AE1233)</f>
      </c>
      <c r="AG1233" s="31">
        <f>+V1233</f>
        <v>0</v>
      </c>
      <c r="AH1233" s="30">
        <f>IF(AF1233="","",+AF1233-AG1233)</f>
      </c>
      <c r="AI1233" s="30">
        <f>IF(AH1233="","",+AH1233*AC1233)</f>
      </c>
      <c r="AJ1233" s="31"/>
      <c r="AK1233" s="32">
        <v>0.33</v>
      </c>
      <c r="AL1233" s="31">
        <f>IF(V1233=0,"",V1233/(1-AB1233-AK1233))</f>
      </c>
      <c r="AM1233" s="33">
        <v>0.33</v>
      </c>
      <c r="AN1233" s="31">
        <f>IF(V1233=0,"",V1233/(1-AB1233-AM1233))</f>
      </c>
      <c r="AO1233" s="34">
        <v>1.2</v>
      </c>
      <c r="AP1233" s="31">
        <f>IF(BD!AJ1233="","",BD!AJ1233*BD!AO1233)</f>
      </c>
      <c r="AQ1233" s="29">
        <f>BD!AM1233/BD!AK1233-1</f>
        <v>0</v>
      </c>
      <c r="AR1233" s="29">
        <f>IF(BD!AN1233="","",IF(BD!AJ1233="","",BD!AN1233/BD!AJ1233-1))</f>
      </c>
      <c r="AS1233" s="29">
        <f>IF(BD!AN1233="","",IF(BD!AN1233&lt;BD!AL1233,"ABAIXO DA META","DENTRO DA META"))</f>
      </c>
      <c r="AT1233" s="29" t="str">
        <f>IF(BD!AJ1233="","EM ANÁLISE",IF(BD!AP1233&gt;=BD!AN1233,"GO", "NO GO"))</f>
        <v>EM ANÁLISE</v>
      </c>
      <c r="AU1233" s="35">
        <f>IF(AN1233="","",+BD!$AN1233-AJ1233)</f>
      </c>
      <c r="AW1233" s="28">
        <f>BD!P1233*BD!AC1233</f>
        <v>0</v>
      </c>
      <c r="AX1233" s="28">
        <f>BD!V1233*BD!AC1233</f>
        <v>0</v>
      </c>
      <c r="AY1233" s="28">
        <f>IF(BD!AN1233="","",BD!AN1233*BD!AC1233)</f>
      </c>
      <c r="AZ1233" s="24" t="s">
        <v>123</v>
      </c>
      <c r="BA1233" s="24"/>
      <c r="BB1233" s="24"/>
      <c r="BC1233" s="24"/>
      <c r="BD1233" s="36"/>
      <c r="BE1233" s="36"/>
      <c r="BF1233" s="39"/>
      <c r="BG1233" s="39"/>
      <c r="BH1233" s="39"/>
      <c r="BI1233" s="39"/>
      <c r="BJ1233" s="39"/>
      <c r="BK1233" s="39"/>
      <c r="BL1233" s="39"/>
      <c r="BM1233" s="39"/>
      <c r="BN1233" s="39"/>
      <c r="BO1233" s="40"/>
      <c r="BP1233" s="39"/>
      <c r="BQ1233" s="39"/>
      <c r="BR1233" s="39"/>
      <c r="BS1233" s="39"/>
      <c r="BT1233" s="39"/>
      <c r="BU1233" s="39"/>
      <c r="BV1233" s="39"/>
      <c r="BW1233" s="39"/>
      <c r="BX1233" s="39"/>
      <c r="BY1233" s="39"/>
      <c r="BZ1233" s="39"/>
      <c r="CA1233" s="39"/>
      <c r="CB1233" s="39"/>
      <c r="CC1233" s="39"/>
      <c r="CD1233" s="39"/>
      <c r="CE1233" s="39"/>
      <c r="CF1233" s="39"/>
      <c r="CG1233" s="37" t="e">
        <f>VLOOKUP(Table_1[[#This Row],[EAN]],'[1]Planilha1'!$E:$R,13,0)</f>
        <v>#N/A</v>
      </c>
      <c r="CI1233" s="188">
        <f>IF(Table_1[[#This Row],[STATUS MERCADO]]="GO",Table_1[[#This Row],[M. BRUTA TOTAL]],0)</f>
        <v>0</v>
      </c>
      <c r="CJ1233" s="188">
        <f>IF(Table_1[[#This Row],[STATUS MERCADO]]="GO",Table_1[[#This Row],[PV UNIT. REALIZADO]]*Table_1[[#This Row],[QUANTIDADE]],0)</f>
        <v>0</v>
      </c>
    </row>
    <row r="1234" ht="15" hidden="1">
      <c r="A1234" s="7"/>
      <c r="B1234" s="76" t="s">
        <v>400</v>
      </c>
      <c r="C1234" s="72">
        <v>220030</v>
      </c>
      <c r="D1234" s="72">
        <v>70602</v>
      </c>
      <c r="E1234" s="73">
        <v>7891331014810</v>
      </c>
      <c r="F1234" s="74" t="s">
        <v>1117</v>
      </c>
      <c r="G1234" s="75" t="s">
        <v>1085</v>
      </c>
      <c r="H1234" s="72">
        <v>2280</v>
      </c>
      <c r="I1234" s="25" t="s">
        <v>21</v>
      </c>
      <c r="J1234" s="24" t="s">
        <v>464</v>
      </c>
      <c r="K1234" s="26" t="s">
        <v>84</v>
      </c>
      <c r="L1234" s="26">
        <v>12</v>
      </c>
      <c r="M1234" s="26">
        <v>0</v>
      </c>
      <c r="N1234" s="24" t="s">
        <v>85</v>
      </c>
      <c r="O1234" s="24" t="s">
        <v>159</v>
      </c>
      <c r="P1234" s="27"/>
      <c r="Q1234" s="28">
        <f>(17/100+7.6/100+1.65/100)*P1234</f>
        <v>0</v>
      </c>
      <c r="R1234" s="28"/>
      <c r="S1234" s="28"/>
      <c r="T1234" s="28"/>
      <c r="U1234" s="28"/>
      <c r="V1234" s="28">
        <f>+P1234-Q1234+R1234+S1234+T1234+U1234</f>
        <v>0</v>
      </c>
      <c r="W1234" s="29">
        <f>(1.02/100)</f>
        <v>1.02E-2</v>
      </c>
      <c r="X1234" s="29">
        <v>4.8E-3</v>
      </c>
      <c r="Y1234" s="29">
        <v>0.17</v>
      </c>
      <c r="Z1234" s="29">
        <v>1.65E-2</v>
      </c>
      <c r="AA1234" s="29">
        <v>7.6E-2</v>
      </c>
      <c r="AB1234" s="29">
        <f>SUM(W1234:AA1234)</f>
        <v>0.2775</v>
      </c>
      <c r="AC1234" s="24">
        <v>12</v>
      </c>
      <c r="AD1234" s="30">
        <f>IF(AL1234="","",+AC1234*AL1234)</f>
      </c>
      <c r="AE1234" s="31">
        <f>IF(AL1234="","",+AL1234*AB1234)</f>
      </c>
      <c r="AF1234" s="30">
        <f>IF(AL1234="","",+AL1234-AE1234)</f>
      </c>
      <c r="AG1234" s="31">
        <f>+V1234</f>
        <v>0</v>
      </c>
      <c r="AH1234" s="30">
        <f>IF(AF1234="","",+AF1234-AG1234)</f>
      </c>
      <c r="AI1234" s="30">
        <f>IF(AH1234="","",+AH1234*AC1234)</f>
      </c>
      <c r="AJ1234" s="31"/>
      <c r="AK1234" s="32">
        <v>0.33</v>
      </c>
      <c r="AL1234" s="31">
        <f>IF(V1234=0,"",V1234/(1-AB1234-AK1234))</f>
      </c>
      <c r="AM1234" s="33">
        <v>0.33</v>
      </c>
      <c r="AN1234" s="31">
        <f>IF(V1234=0,"",V1234/(1-AB1234-AM1234))</f>
      </c>
      <c r="AO1234" s="34">
        <v>1.2</v>
      </c>
      <c r="AP1234" s="31">
        <f>IF(BD!AJ1234="","",BD!AJ1234*BD!AO1234)</f>
      </c>
      <c r="AQ1234" s="29">
        <f>BD!AM1234/BD!AK1234-1</f>
        <v>0</v>
      </c>
      <c r="AR1234" s="29">
        <f>IF(BD!AN1234="","",IF(BD!AJ1234="","",BD!AN1234/BD!AJ1234-1))</f>
      </c>
      <c r="AS1234" s="29">
        <f>IF(BD!AN1234="","",IF(BD!AN1234&lt;BD!AL1234,"ABAIXO DA META","DENTRO DA META"))</f>
      </c>
      <c r="AT1234" s="29" t="str">
        <f>IF(BD!AJ1234="","EM ANÁLISE",IF(BD!AP1234&gt;=BD!AN1234,"GO", "NO GO"))</f>
        <v>EM ANÁLISE</v>
      </c>
      <c r="AU1234" s="35">
        <f>IF(AN1234="","",+BD!$AN1234-AJ1234)</f>
      </c>
      <c r="AW1234" s="28">
        <f>BD!P1234*BD!AC1234</f>
        <v>0</v>
      </c>
      <c r="AX1234" s="28">
        <f>BD!V1234*BD!AC1234</f>
        <v>0</v>
      </c>
      <c r="AY1234" s="28">
        <f>IF(BD!AN1234="","",BD!AN1234*BD!AC1234)</f>
      </c>
      <c r="AZ1234" s="24" t="s">
        <v>123</v>
      </c>
      <c r="BA1234" s="24"/>
      <c r="BB1234" s="24"/>
      <c r="BC1234" s="24"/>
      <c r="BD1234" s="36"/>
      <c r="BE1234" s="36"/>
      <c r="BF1234" s="39"/>
      <c r="BG1234" s="39"/>
      <c r="BH1234" s="39"/>
      <c r="BI1234" s="39"/>
      <c r="BJ1234" s="39"/>
      <c r="BK1234" s="39"/>
      <c r="BL1234" s="39"/>
      <c r="BM1234" s="39"/>
      <c r="BN1234" s="39"/>
      <c r="BO1234" s="40"/>
      <c r="BP1234" s="39"/>
      <c r="BQ1234" s="39"/>
      <c r="BR1234" s="39"/>
      <c r="BS1234" s="39"/>
      <c r="BT1234" s="39"/>
      <c r="BU1234" s="39"/>
      <c r="BV1234" s="39"/>
      <c r="BW1234" s="39"/>
      <c r="BX1234" s="39"/>
      <c r="BY1234" s="39"/>
      <c r="BZ1234" s="39"/>
      <c r="CA1234" s="39"/>
      <c r="CB1234" s="39"/>
      <c r="CC1234" s="39"/>
      <c r="CD1234" s="39"/>
      <c r="CE1234" s="39"/>
      <c r="CF1234" s="39"/>
      <c r="CG1234" s="37" t="e">
        <f>VLOOKUP(Table_1[[#This Row],[EAN]],'[1]Planilha1'!$E:$R,13,0)</f>
        <v>#N/A</v>
      </c>
      <c r="CI1234" s="188">
        <f>IF(Table_1[[#This Row],[STATUS MERCADO]]="GO",Table_1[[#This Row],[M. BRUTA TOTAL]],0)</f>
        <v>0</v>
      </c>
      <c r="CJ1234" s="188">
        <f>IF(Table_1[[#This Row],[STATUS MERCADO]]="GO",Table_1[[#This Row],[PV UNIT. REALIZADO]]*Table_1[[#This Row],[QUANTIDADE]],0)</f>
        <v>0</v>
      </c>
    </row>
    <row r="1235" ht="15" hidden="1">
      <c r="A1235" s="7"/>
      <c r="B1235" s="76" t="s">
        <v>400</v>
      </c>
      <c r="C1235" s="72">
        <v>220031</v>
      </c>
      <c r="D1235" s="72">
        <v>70603</v>
      </c>
      <c r="E1235" s="73">
        <v>7891331015022</v>
      </c>
      <c r="F1235" s="74" t="s">
        <v>1118</v>
      </c>
      <c r="G1235" s="75" t="s">
        <v>1085</v>
      </c>
      <c r="H1235" s="72">
        <v>2280</v>
      </c>
      <c r="I1235" s="25" t="s">
        <v>21</v>
      </c>
      <c r="J1235" s="24" t="s">
        <v>464</v>
      </c>
      <c r="K1235" s="26" t="s">
        <v>84</v>
      </c>
      <c r="L1235" s="26">
        <v>12</v>
      </c>
      <c r="M1235" s="26">
        <v>0</v>
      </c>
      <c r="N1235" s="24" t="s">
        <v>85</v>
      </c>
      <c r="O1235" s="24" t="s">
        <v>159</v>
      </c>
      <c r="P1235" s="27"/>
      <c r="Q1235" s="28">
        <f>(17/100+7.6/100+1.65/100)*P1235</f>
        <v>0</v>
      </c>
      <c r="R1235" s="28"/>
      <c r="S1235" s="28"/>
      <c r="T1235" s="28"/>
      <c r="U1235" s="28"/>
      <c r="V1235" s="28">
        <f>+P1235-Q1235+R1235+S1235+T1235+U1235</f>
        <v>0</v>
      </c>
      <c r="W1235" s="29">
        <f>(1.02/100)</f>
        <v>1.02E-2</v>
      </c>
      <c r="X1235" s="29">
        <v>4.8E-3</v>
      </c>
      <c r="Y1235" s="29">
        <v>0.17</v>
      </c>
      <c r="Z1235" s="29">
        <v>1.65E-2</v>
      </c>
      <c r="AA1235" s="29">
        <v>7.6E-2</v>
      </c>
      <c r="AB1235" s="29">
        <f>SUM(W1235:AA1235)</f>
        <v>0.2775</v>
      </c>
      <c r="AC1235" s="24">
        <v>12</v>
      </c>
      <c r="AD1235" s="30">
        <f>IF(AL1235="","",+AC1235*AL1235)</f>
      </c>
      <c r="AE1235" s="31">
        <f>IF(AL1235="","",+AL1235*AB1235)</f>
      </c>
      <c r="AF1235" s="30">
        <f>IF(AL1235="","",+AL1235-AE1235)</f>
      </c>
      <c r="AG1235" s="31">
        <f>+V1235</f>
        <v>0</v>
      </c>
      <c r="AH1235" s="30">
        <f>IF(AF1235="","",+AF1235-AG1235)</f>
      </c>
      <c r="AI1235" s="30">
        <f>IF(AH1235="","",+AH1235*AC1235)</f>
      </c>
      <c r="AJ1235" s="31"/>
      <c r="AK1235" s="32">
        <v>0.33</v>
      </c>
      <c r="AL1235" s="31">
        <f>IF(V1235=0,"",V1235/(1-AB1235-AK1235))</f>
      </c>
      <c r="AM1235" s="33">
        <v>0.33</v>
      </c>
      <c r="AN1235" s="31">
        <f>IF(V1235=0,"",V1235/(1-AB1235-AM1235))</f>
      </c>
      <c r="AO1235" s="34">
        <v>1.2</v>
      </c>
      <c r="AP1235" s="31">
        <f>IF(BD!AJ1235="","",BD!AJ1235*BD!AO1235)</f>
      </c>
      <c r="AQ1235" s="29">
        <f>BD!AM1235/BD!AK1235-1</f>
        <v>0</v>
      </c>
      <c r="AR1235" s="29">
        <f>IF(BD!AN1235="","",IF(BD!AJ1235="","",BD!AN1235/BD!AJ1235-1))</f>
      </c>
      <c r="AS1235" s="29">
        <f>IF(BD!AN1235="","",IF(BD!AN1235&lt;BD!AL1235,"ABAIXO DA META","DENTRO DA META"))</f>
      </c>
      <c r="AT1235" s="29" t="str">
        <f>IF(BD!AJ1235="","EM ANÁLISE",IF(BD!AP1235&gt;=BD!AN1235,"GO", "NO GO"))</f>
        <v>EM ANÁLISE</v>
      </c>
      <c r="AU1235" s="35">
        <f>IF(AN1235="","",+BD!$AN1235-AJ1235)</f>
      </c>
      <c r="AW1235" s="28">
        <f>BD!P1235*BD!AC1235</f>
        <v>0</v>
      </c>
      <c r="AX1235" s="28">
        <f>BD!V1235*BD!AC1235</f>
        <v>0</v>
      </c>
      <c r="AY1235" s="28">
        <f>IF(BD!AN1235="","",BD!AN1235*BD!AC1235)</f>
      </c>
      <c r="AZ1235" s="24" t="s">
        <v>123</v>
      </c>
      <c r="BA1235" s="24"/>
      <c r="BB1235" s="24"/>
      <c r="BC1235" s="24"/>
      <c r="BD1235" s="36"/>
      <c r="BE1235" s="36"/>
      <c r="BF1235" s="39"/>
      <c r="BG1235" s="39"/>
      <c r="BH1235" s="39"/>
      <c r="BI1235" s="39"/>
      <c r="BJ1235" s="39"/>
      <c r="BK1235" s="39"/>
      <c r="BL1235" s="39"/>
      <c r="BM1235" s="39"/>
      <c r="BN1235" s="39"/>
      <c r="BO1235" s="40"/>
      <c r="BP1235" s="39"/>
      <c r="BQ1235" s="39"/>
      <c r="BR1235" s="39"/>
      <c r="BS1235" s="39"/>
      <c r="BT1235" s="39"/>
      <c r="BU1235" s="39"/>
      <c r="BV1235" s="39"/>
      <c r="BW1235" s="39"/>
      <c r="BX1235" s="39"/>
      <c r="BY1235" s="39"/>
      <c r="BZ1235" s="39"/>
      <c r="CA1235" s="39"/>
      <c r="CB1235" s="39"/>
      <c r="CC1235" s="39"/>
      <c r="CD1235" s="39"/>
      <c r="CE1235" s="39"/>
      <c r="CF1235" s="39"/>
      <c r="CG1235" s="37" t="e">
        <f>VLOOKUP(Table_1[[#This Row],[EAN]],'[1]Planilha1'!$E:$R,13,0)</f>
        <v>#N/A</v>
      </c>
      <c r="CI1235" s="188">
        <f>IF(Table_1[[#This Row],[STATUS MERCADO]]="GO",Table_1[[#This Row],[M. BRUTA TOTAL]],0)</f>
        <v>0</v>
      </c>
      <c r="CJ1235" s="188">
        <f>IF(Table_1[[#This Row],[STATUS MERCADO]]="GO",Table_1[[#This Row],[PV UNIT. REALIZADO]]*Table_1[[#This Row],[QUANTIDADE]],0)</f>
        <v>0</v>
      </c>
    </row>
    <row r="1236" ht="15" hidden="1">
      <c r="A1236" s="7"/>
      <c r="B1236" s="76" t="s">
        <v>400</v>
      </c>
      <c r="C1236" s="72">
        <v>220032</v>
      </c>
      <c r="D1236" s="72">
        <v>70700</v>
      </c>
      <c r="E1236" s="73">
        <v>7891331014797</v>
      </c>
      <c r="F1236" s="74" t="s">
        <v>1119</v>
      </c>
      <c r="G1236" s="75" t="s">
        <v>1085</v>
      </c>
      <c r="H1236" s="72">
        <v>2280</v>
      </c>
      <c r="I1236" s="25" t="s">
        <v>21</v>
      </c>
      <c r="J1236" s="24" t="s">
        <v>464</v>
      </c>
      <c r="K1236" s="26" t="s">
        <v>84</v>
      </c>
      <c r="L1236" s="26">
        <v>24</v>
      </c>
      <c r="M1236" s="26">
        <v>0</v>
      </c>
      <c r="N1236" s="24" t="s">
        <v>85</v>
      </c>
      <c r="O1236" s="24" t="s">
        <v>159</v>
      </c>
      <c r="P1236" s="27"/>
      <c r="Q1236" s="28">
        <f>(17/100+7.6/100+1.65/100)*P1236</f>
        <v>0</v>
      </c>
      <c r="R1236" s="28"/>
      <c r="S1236" s="28"/>
      <c r="T1236" s="28"/>
      <c r="U1236" s="28"/>
      <c r="V1236" s="28">
        <f>+P1236-Q1236+R1236+S1236+T1236+U1236</f>
        <v>0</v>
      </c>
      <c r="W1236" s="29">
        <f>(1.02/100)</f>
        <v>1.02E-2</v>
      </c>
      <c r="X1236" s="29">
        <v>4.8E-3</v>
      </c>
      <c r="Y1236" s="29">
        <v>0.17</v>
      </c>
      <c r="Z1236" s="29">
        <v>1.65E-2</v>
      </c>
      <c r="AA1236" s="29">
        <v>7.6E-2</v>
      </c>
      <c r="AB1236" s="29">
        <f>SUM(W1236:AA1236)</f>
        <v>0.2775</v>
      </c>
      <c r="AC1236" s="24">
        <v>12</v>
      </c>
      <c r="AD1236" s="30">
        <f>IF(AL1236="","",+AC1236*AL1236)</f>
      </c>
      <c r="AE1236" s="31">
        <f>IF(AL1236="","",+AL1236*AB1236)</f>
      </c>
      <c r="AF1236" s="30">
        <f>IF(AL1236="","",+AL1236-AE1236)</f>
      </c>
      <c r="AG1236" s="31">
        <f>+V1236</f>
        <v>0</v>
      </c>
      <c r="AH1236" s="30">
        <f>IF(AF1236="","",+AF1236-AG1236)</f>
      </c>
      <c r="AI1236" s="30">
        <f>IF(AH1236="","",+AH1236*AC1236)</f>
      </c>
      <c r="AJ1236" s="31"/>
      <c r="AK1236" s="32">
        <v>0.33</v>
      </c>
      <c r="AL1236" s="31">
        <f>IF(V1236=0,"",V1236/(1-AB1236-AK1236))</f>
      </c>
      <c r="AM1236" s="33">
        <v>0.33</v>
      </c>
      <c r="AN1236" s="31">
        <f>IF(V1236=0,"",V1236/(1-AB1236-AM1236))</f>
      </c>
      <c r="AO1236" s="34">
        <v>1.2</v>
      </c>
      <c r="AP1236" s="31">
        <f>IF(BD!AJ1236="","",BD!AJ1236*BD!AO1236)</f>
      </c>
      <c r="AQ1236" s="29">
        <f>BD!AM1236/BD!AK1236-1</f>
        <v>0</v>
      </c>
      <c r="AR1236" s="29">
        <f>IF(BD!AN1236="","",IF(BD!AJ1236="","",BD!AN1236/BD!AJ1236-1))</f>
      </c>
      <c r="AS1236" s="29">
        <f>IF(BD!AN1236="","",IF(BD!AN1236&lt;BD!AL1236,"ABAIXO DA META","DENTRO DA META"))</f>
      </c>
      <c r="AT1236" s="29" t="str">
        <f>IF(BD!AJ1236="","EM ANÁLISE",IF(BD!AP1236&gt;=BD!AN1236,"GO", "NO GO"))</f>
        <v>EM ANÁLISE</v>
      </c>
      <c r="AU1236" s="35">
        <f>IF(AN1236="","",+BD!$AN1236-AJ1236)</f>
      </c>
      <c r="AW1236" s="28">
        <f>BD!P1236*BD!AC1236</f>
        <v>0</v>
      </c>
      <c r="AX1236" s="28">
        <f>BD!V1236*BD!AC1236</f>
        <v>0</v>
      </c>
      <c r="AY1236" s="28">
        <f>IF(BD!AN1236="","",BD!AN1236*BD!AC1236)</f>
      </c>
      <c r="AZ1236" s="24" t="s">
        <v>123</v>
      </c>
      <c r="BA1236" s="24"/>
      <c r="BB1236" s="24"/>
      <c r="BC1236" s="24"/>
      <c r="BD1236" s="36"/>
      <c r="BE1236" s="36"/>
      <c r="BF1236" s="39"/>
      <c r="BG1236" s="39"/>
      <c r="BH1236" s="39"/>
      <c r="BI1236" s="39"/>
      <c r="BJ1236" s="39"/>
      <c r="BK1236" s="39"/>
      <c r="BL1236" s="39"/>
      <c r="BM1236" s="39"/>
      <c r="BN1236" s="39"/>
      <c r="BO1236" s="40"/>
      <c r="BP1236" s="39"/>
      <c r="BQ1236" s="39"/>
      <c r="BR1236" s="39"/>
      <c r="BS1236" s="39"/>
      <c r="BT1236" s="39"/>
      <c r="BU1236" s="39"/>
      <c r="BV1236" s="39"/>
      <c r="BW1236" s="39"/>
      <c r="BX1236" s="39"/>
      <c r="BY1236" s="39"/>
      <c r="BZ1236" s="39"/>
      <c r="CA1236" s="39"/>
      <c r="CB1236" s="39"/>
      <c r="CC1236" s="39"/>
      <c r="CD1236" s="39"/>
      <c r="CE1236" s="39"/>
      <c r="CF1236" s="39"/>
      <c r="CG1236" s="37" t="e">
        <f>VLOOKUP(Table_1[[#This Row],[EAN]],'[1]Planilha1'!$E:$R,13,0)</f>
        <v>#N/A</v>
      </c>
      <c r="CI1236" s="188">
        <f>IF(Table_1[[#This Row],[STATUS MERCADO]]="GO",Table_1[[#This Row],[M. BRUTA TOTAL]],0)</f>
        <v>0</v>
      </c>
      <c r="CJ1236" s="188">
        <f>IF(Table_1[[#This Row],[STATUS MERCADO]]="GO",Table_1[[#This Row],[PV UNIT. REALIZADO]]*Table_1[[#This Row],[QUANTIDADE]],0)</f>
        <v>0</v>
      </c>
    </row>
    <row r="1237" ht="15" hidden="1">
      <c r="A1237" s="7"/>
      <c r="B1237" s="76" t="s">
        <v>400</v>
      </c>
      <c r="C1237" s="72">
        <v>220033</v>
      </c>
      <c r="D1237" s="72">
        <v>70701</v>
      </c>
      <c r="E1237" s="73">
        <v>7891331014858</v>
      </c>
      <c r="F1237" s="74" t="s">
        <v>1120</v>
      </c>
      <c r="G1237" s="75" t="s">
        <v>1085</v>
      </c>
      <c r="H1237" s="72">
        <v>2280</v>
      </c>
      <c r="I1237" s="25" t="s">
        <v>21</v>
      </c>
      <c r="J1237" s="24" t="s">
        <v>464</v>
      </c>
      <c r="K1237" s="26" t="s">
        <v>84</v>
      </c>
      <c r="L1237" s="26">
        <v>24</v>
      </c>
      <c r="M1237" s="26">
        <v>0</v>
      </c>
      <c r="N1237" s="24" t="s">
        <v>85</v>
      </c>
      <c r="O1237" s="24" t="s">
        <v>159</v>
      </c>
      <c r="P1237" s="27"/>
      <c r="Q1237" s="28">
        <f>(17/100+7.6/100+1.65/100)*P1237</f>
        <v>0</v>
      </c>
      <c r="R1237" s="28"/>
      <c r="S1237" s="28"/>
      <c r="T1237" s="28"/>
      <c r="U1237" s="28"/>
      <c r="V1237" s="28">
        <f>+P1237-Q1237+R1237+S1237+T1237+U1237</f>
        <v>0</v>
      </c>
      <c r="W1237" s="29">
        <f>(1.02/100)</f>
        <v>1.02E-2</v>
      </c>
      <c r="X1237" s="29">
        <v>4.8E-3</v>
      </c>
      <c r="Y1237" s="29">
        <v>0.17</v>
      </c>
      <c r="Z1237" s="29">
        <v>1.65E-2</v>
      </c>
      <c r="AA1237" s="29">
        <v>7.6E-2</v>
      </c>
      <c r="AB1237" s="29">
        <f>SUM(W1237:AA1237)</f>
        <v>0.2775</v>
      </c>
      <c r="AC1237" s="24">
        <v>12</v>
      </c>
      <c r="AD1237" s="30">
        <f>IF(AL1237="","",+AC1237*AL1237)</f>
      </c>
      <c r="AE1237" s="31">
        <f>IF(AL1237="","",+AL1237*AB1237)</f>
      </c>
      <c r="AF1237" s="30">
        <f>IF(AL1237="","",+AL1237-AE1237)</f>
      </c>
      <c r="AG1237" s="31">
        <f>+V1237</f>
        <v>0</v>
      </c>
      <c r="AH1237" s="30">
        <f>IF(AF1237="","",+AF1237-AG1237)</f>
      </c>
      <c r="AI1237" s="30">
        <f>IF(AH1237="","",+AH1237*AC1237)</f>
      </c>
      <c r="AJ1237" s="31"/>
      <c r="AK1237" s="32">
        <v>0.33</v>
      </c>
      <c r="AL1237" s="31">
        <f>IF(V1237=0,"",V1237/(1-AB1237-AK1237))</f>
      </c>
      <c r="AM1237" s="33">
        <v>0.33</v>
      </c>
      <c r="AN1237" s="31">
        <f>IF(V1237=0,"",V1237/(1-AB1237-AM1237))</f>
      </c>
      <c r="AO1237" s="34">
        <v>1.2</v>
      </c>
      <c r="AP1237" s="31">
        <f>IF(BD!AJ1237="","",BD!AJ1237*BD!AO1237)</f>
      </c>
      <c r="AQ1237" s="29">
        <f>BD!AM1237/BD!AK1237-1</f>
        <v>0</v>
      </c>
      <c r="AR1237" s="29">
        <f>IF(BD!AN1237="","",IF(BD!AJ1237="","",BD!AN1237/BD!AJ1237-1))</f>
      </c>
      <c r="AS1237" s="29">
        <f>IF(BD!AN1237="","",IF(BD!AN1237&lt;BD!AL1237,"ABAIXO DA META","DENTRO DA META"))</f>
      </c>
      <c r="AT1237" s="29" t="str">
        <f>IF(BD!AJ1237="","EM ANÁLISE",IF(BD!AP1237&gt;=BD!AN1237,"GO", "NO GO"))</f>
        <v>EM ANÁLISE</v>
      </c>
      <c r="AU1237" s="35">
        <f>IF(AN1237="","",+BD!$AN1237-AJ1237)</f>
      </c>
      <c r="AW1237" s="28">
        <f>BD!P1237*BD!AC1237</f>
        <v>0</v>
      </c>
      <c r="AX1237" s="28">
        <f>BD!V1237*BD!AC1237</f>
        <v>0</v>
      </c>
      <c r="AY1237" s="28">
        <f>IF(BD!AN1237="","",BD!AN1237*BD!AC1237)</f>
      </c>
      <c r="AZ1237" s="24" t="s">
        <v>123</v>
      </c>
      <c r="BA1237" s="24"/>
      <c r="BB1237" s="24"/>
      <c r="BC1237" s="24"/>
      <c r="BD1237" s="36"/>
      <c r="BE1237" s="36"/>
      <c r="BF1237" s="39"/>
      <c r="BG1237" s="39"/>
      <c r="BH1237" s="39"/>
      <c r="BI1237" s="39"/>
      <c r="BJ1237" s="39"/>
      <c r="BK1237" s="39"/>
      <c r="BL1237" s="39"/>
      <c r="BM1237" s="39"/>
      <c r="BN1237" s="39"/>
      <c r="BO1237" s="40"/>
      <c r="BP1237" s="39"/>
      <c r="BQ1237" s="39"/>
      <c r="BR1237" s="39"/>
      <c r="BS1237" s="39"/>
      <c r="BT1237" s="39"/>
      <c r="BU1237" s="39"/>
      <c r="BV1237" s="39"/>
      <c r="BW1237" s="39"/>
      <c r="BX1237" s="39"/>
      <c r="BY1237" s="39"/>
      <c r="BZ1237" s="39"/>
      <c r="CA1237" s="39"/>
      <c r="CB1237" s="39"/>
      <c r="CC1237" s="39"/>
      <c r="CD1237" s="39"/>
      <c r="CE1237" s="39"/>
      <c r="CF1237" s="39"/>
      <c r="CG1237" s="37" t="e">
        <f>VLOOKUP(Table_1[[#This Row],[EAN]],'[1]Planilha1'!$E:$R,13,0)</f>
        <v>#N/A</v>
      </c>
      <c r="CI1237" s="188">
        <f>IF(Table_1[[#This Row],[STATUS MERCADO]]="GO",Table_1[[#This Row],[M. BRUTA TOTAL]],0)</f>
        <v>0</v>
      </c>
      <c r="CJ1237" s="188">
        <f>IF(Table_1[[#This Row],[STATUS MERCADO]]="GO",Table_1[[#This Row],[PV UNIT. REALIZADO]]*Table_1[[#This Row],[QUANTIDADE]],0)</f>
        <v>0</v>
      </c>
    </row>
    <row r="1238" ht="15" hidden="1">
      <c r="A1238" s="7"/>
      <c r="B1238" s="76" t="s">
        <v>400</v>
      </c>
      <c r="C1238" s="72">
        <v>220034</v>
      </c>
      <c r="D1238" s="72">
        <v>70702</v>
      </c>
      <c r="E1238" s="73">
        <v>7891331014827</v>
      </c>
      <c r="F1238" s="74" t="s">
        <v>1121</v>
      </c>
      <c r="G1238" s="75" t="s">
        <v>1085</v>
      </c>
      <c r="H1238" s="72">
        <v>2280</v>
      </c>
      <c r="I1238" s="25" t="s">
        <v>21</v>
      </c>
      <c r="J1238" s="24" t="s">
        <v>464</v>
      </c>
      <c r="K1238" s="26" t="s">
        <v>84</v>
      </c>
      <c r="L1238" s="26">
        <v>24</v>
      </c>
      <c r="M1238" s="26">
        <v>0</v>
      </c>
      <c r="N1238" s="24" t="s">
        <v>85</v>
      </c>
      <c r="O1238" s="24" t="s">
        <v>159</v>
      </c>
      <c r="P1238" s="27"/>
      <c r="Q1238" s="28">
        <f>(17/100+7.6/100+1.65/100)*P1238</f>
        <v>0</v>
      </c>
      <c r="R1238" s="28"/>
      <c r="S1238" s="28"/>
      <c r="T1238" s="28"/>
      <c r="U1238" s="28"/>
      <c r="V1238" s="28">
        <f>+P1238-Q1238+R1238+S1238+T1238+U1238</f>
        <v>0</v>
      </c>
      <c r="W1238" s="29">
        <f>(1.02/100)</f>
        <v>1.02E-2</v>
      </c>
      <c r="X1238" s="29">
        <v>4.8E-3</v>
      </c>
      <c r="Y1238" s="29">
        <v>0.17</v>
      </c>
      <c r="Z1238" s="29">
        <v>1.65E-2</v>
      </c>
      <c r="AA1238" s="29">
        <v>7.6E-2</v>
      </c>
      <c r="AB1238" s="29">
        <f>SUM(W1238:AA1238)</f>
        <v>0.2775</v>
      </c>
      <c r="AC1238" s="24">
        <v>12</v>
      </c>
      <c r="AD1238" s="30">
        <f>IF(AL1238="","",+AC1238*AL1238)</f>
      </c>
      <c r="AE1238" s="31">
        <f>IF(AL1238="","",+AL1238*AB1238)</f>
      </c>
      <c r="AF1238" s="30">
        <f>IF(AL1238="","",+AL1238-AE1238)</f>
      </c>
      <c r="AG1238" s="31">
        <f>+V1238</f>
        <v>0</v>
      </c>
      <c r="AH1238" s="30">
        <f>IF(AF1238="","",+AF1238-AG1238)</f>
      </c>
      <c r="AI1238" s="30">
        <f>IF(AH1238="","",+AH1238*AC1238)</f>
      </c>
      <c r="AJ1238" s="31"/>
      <c r="AK1238" s="32">
        <v>0.33</v>
      </c>
      <c r="AL1238" s="31">
        <f>IF(V1238=0,"",V1238/(1-AB1238-AK1238))</f>
      </c>
      <c r="AM1238" s="33">
        <v>0.33</v>
      </c>
      <c r="AN1238" s="31">
        <f>IF(V1238=0,"",V1238/(1-AB1238-AM1238))</f>
      </c>
      <c r="AO1238" s="34">
        <v>1.2</v>
      </c>
      <c r="AP1238" s="31">
        <f>IF(BD!AJ1238="","",BD!AJ1238*BD!AO1238)</f>
      </c>
      <c r="AQ1238" s="29">
        <f>BD!AM1238/BD!AK1238-1</f>
        <v>0</v>
      </c>
      <c r="AR1238" s="29">
        <f>IF(BD!AN1238="","",IF(BD!AJ1238="","",BD!AN1238/BD!AJ1238-1))</f>
      </c>
      <c r="AS1238" s="29">
        <f>IF(BD!AN1238="","",IF(BD!AN1238&lt;BD!AL1238,"ABAIXO DA META","DENTRO DA META"))</f>
      </c>
      <c r="AT1238" s="29" t="str">
        <f>IF(BD!AJ1238="","EM ANÁLISE",IF(BD!AP1238&gt;=BD!AN1238,"GO", "NO GO"))</f>
        <v>EM ANÁLISE</v>
      </c>
      <c r="AU1238" s="35">
        <f>IF(AN1238="","",+BD!$AN1238-AJ1238)</f>
      </c>
      <c r="AW1238" s="28">
        <f>BD!P1238*BD!AC1238</f>
        <v>0</v>
      </c>
      <c r="AX1238" s="28">
        <f>BD!V1238*BD!AC1238</f>
        <v>0</v>
      </c>
      <c r="AY1238" s="28">
        <f>IF(BD!AN1238="","",BD!AN1238*BD!AC1238)</f>
      </c>
      <c r="AZ1238" s="24" t="s">
        <v>123</v>
      </c>
      <c r="BA1238" s="24"/>
      <c r="BB1238" s="24"/>
      <c r="BC1238" s="24"/>
      <c r="BD1238" s="36"/>
      <c r="BE1238" s="36"/>
      <c r="BF1238" s="39"/>
      <c r="BG1238" s="39"/>
      <c r="BH1238" s="39"/>
      <c r="BI1238" s="39"/>
      <c r="BJ1238" s="39"/>
      <c r="BK1238" s="39"/>
      <c r="BL1238" s="39"/>
      <c r="BM1238" s="39"/>
      <c r="BN1238" s="39"/>
      <c r="BO1238" s="40"/>
      <c r="BP1238" s="39"/>
      <c r="BQ1238" s="39"/>
      <c r="BR1238" s="39"/>
      <c r="BS1238" s="39"/>
      <c r="BT1238" s="39"/>
      <c r="BU1238" s="39"/>
      <c r="BV1238" s="39"/>
      <c r="BW1238" s="39"/>
      <c r="BX1238" s="39"/>
      <c r="BY1238" s="39"/>
      <c r="BZ1238" s="39"/>
      <c r="CA1238" s="39"/>
      <c r="CB1238" s="39"/>
      <c r="CC1238" s="39"/>
      <c r="CD1238" s="39"/>
      <c r="CE1238" s="39"/>
      <c r="CF1238" s="39"/>
      <c r="CG1238" s="37" t="e">
        <f>VLOOKUP(Table_1[[#This Row],[EAN]],'[1]Planilha1'!$E:$R,13,0)</f>
        <v>#N/A</v>
      </c>
      <c r="CI1238" s="188">
        <f>IF(Table_1[[#This Row],[STATUS MERCADO]]="GO",Table_1[[#This Row],[M. BRUTA TOTAL]],0)</f>
        <v>0</v>
      </c>
      <c r="CJ1238" s="188">
        <f>IF(Table_1[[#This Row],[STATUS MERCADO]]="GO",Table_1[[#This Row],[PV UNIT. REALIZADO]]*Table_1[[#This Row],[QUANTIDADE]],0)</f>
        <v>0</v>
      </c>
    </row>
    <row r="1239" ht="15" hidden="1">
      <c r="A1239" s="7"/>
      <c r="B1239" s="76" t="s">
        <v>400</v>
      </c>
      <c r="C1239" s="72">
        <v>220035</v>
      </c>
      <c r="D1239" s="72">
        <v>70703</v>
      </c>
      <c r="E1239" s="73">
        <v>7891331015039</v>
      </c>
      <c r="F1239" s="74" t="s">
        <v>1122</v>
      </c>
      <c r="G1239" s="75" t="s">
        <v>1085</v>
      </c>
      <c r="H1239" s="72">
        <v>2280</v>
      </c>
      <c r="I1239" s="25" t="s">
        <v>21</v>
      </c>
      <c r="J1239" s="24" t="s">
        <v>464</v>
      </c>
      <c r="K1239" s="26" t="s">
        <v>84</v>
      </c>
      <c r="L1239" s="26">
        <v>24</v>
      </c>
      <c r="M1239" s="26">
        <v>0</v>
      </c>
      <c r="N1239" s="24" t="s">
        <v>85</v>
      </c>
      <c r="O1239" s="24" t="s">
        <v>159</v>
      </c>
      <c r="P1239" s="27"/>
      <c r="Q1239" s="28">
        <f>(17/100+7.6/100+1.65/100)*P1239</f>
        <v>0</v>
      </c>
      <c r="R1239" s="28"/>
      <c r="S1239" s="28"/>
      <c r="T1239" s="28"/>
      <c r="U1239" s="28"/>
      <c r="V1239" s="28">
        <f>+P1239-Q1239+R1239+S1239+T1239+U1239</f>
        <v>0</v>
      </c>
      <c r="W1239" s="29">
        <f>(1.02/100)</f>
        <v>1.02E-2</v>
      </c>
      <c r="X1239" s="29">
        <v>4.8E-3</v>
      </c>
      <c r="Y1239" s="29">
        <v>0.17</v>
      </c>
      <c r="Z1239" s="29">
        <v>1.65E-2</v>
      </c>
      <c r="AA1239" s="29">
        <v>7.6E-2</v>
      </c>
      <c r="AB1239" s="29">
        <f>SUM(W1239:AA1239)</f>
        <v>0.2775</v>
      </c>
      <c r="AC1239" s="24">
        <v>12</v>
      </c>
      <c r="AD1239" s="30">
        <f>IF(AL1239="","",+AC1239*AL1239)</f>
      </c>
      <c r="AE1239" s="31">
        <f>IF(AL1239="","",+AL1239*AB1239)</f>
      </c>
      <c r="AF1239" s="30">
        <f>IF(AL1239="","",+AL1239-AE1239)</f>
      </c>
      <c r="AG1239" s="31">
        <f>+V1239</f>
        <v>0</v>
      </c>
      <c r="AH1239" s="30">
        <f>IF(AF1239="","",+AF1239-AG1239)</f>
      </c>
      <c r="AI1239" s="30">
        <f>IF(AH1239="","",+AH1239*AC1239)</f>
      </c>
      <c r="AJ1239" s="31"/>
      <c r="AK1239" s="32">
        <v>0.33</v>
      </c>
      <c r="AL1239" s="31">
        <f>IF(V1239=0,"",V1239/(1-AB1239-AK1239))</f>
      </c>
      <c r="AM1239" s="33">
        <v>0.33</v>
      </c>
      <c r="AN1239" s="31">
        <f>IF(V1239=0,"",V1239/(1-AB1239-AM1239))</f>
      </c>
      <c r="AO1239" s="34">
        <v>1.2</v>
      </c>
      <c r="AP1239" s="31">
        <f>IF(BD!AJ1239="","",BD!AJ1239*BD!AO1239)</f>
      </c>
      <c r="AQ1239" s="29">
        <f>BD!AM1239/BD!AK1239-1</f>
        <v>0</v>
      </c>
      <c r="AR1239" s="29">
        <f>IF(BD!AN1239="","",IF(BD!AJ1239="","",BD!AN1239/BD!AJ1239-1))</f>
      </c>
      <c r="AS1239" s="29">
        <f>IF(BD!AN1239="","",IF(BD!AN1239&lt;BD!AL1239,"ABAIXO DA META","DENTRO DA META"))</f>
      </c>
      <c r="AT1239" s="29" t="str">
        <f>IF(BD!AJ1239="","EM ANÁLISE",IF(BD!AP1239&gt;=BD!AN1239,"GO", "NO GO"))</f>
        <v>EM ANÁLISE</v>
      </c>
      <c r="AU1239" s="35">
        <f>IF(AN1239="","",+BD!$AN1239-AJ1239)</f>
      </c>
      <c r="AW1239" s="28">
        <f>BD!P1239*BD!AC1239</f>
        <v>0</v>
      </c>
      <c r="AX1239" s="28">
        <f>BD!V1239*BD!AC1239</f>
        <v>0</v>
      </c>
      <c r="AY1239" s="28">
        <f>IF(BD!AN1239="","",BD!AN1239*BD!AC1239)</f>
      </c>
      <c r="AZ1239" s="24" t="s">
        <v>123</v>
      </c>
      <c r="BA1239" s="24"/>
      <c r="BB1239" s="24"/>
      <c r="BC1239" s="24"/>
      <c r="BD1239" s="36"/>
      <c r="BE1239" s="36"/>
      <c r="BF1239" s="39"/>
      <c r="BG1239" s="39"/>
      <c r="BH1239" s="39"/>
      <c r="BI1239" s="39"/>
      <c r="BJ1239" s="39"/>
      <c r="BK1239" s="39"/>
      <c r="BL1239" s="39"/>
      <c r="BM1239" s="39"/>
      <c r="BN1239" s="39"/>
      <c r="BO1239" s="40"/>
      <c r="BP1239" s="39"/>
      <c r="BQ1239" s="39"/>
      <c r="BR1239" s="39"/>
      <c r="BS1239" s="39"/>
      <c r="BT1239" s="39"/>
      <c r="BU1239" s="39"/>
      <c r="BV1239" s="39"/>
      <c r="BW1239" s="39"/>
      <c r="BX1239" s="39"/>
      <c r="BY1239" s="39"/>
      <c r="BZ1239" s="39"/>
      <c r="CA1239" s="39"/>
      <c r="CB1239" s="39"/>
      <c r="CC1239" s="39"/>
      <c r="CD1239" s="39"/>
      <c r="CE1239" s="39"/>
      <c r="CF1239" s="39"/>
      <c r="CG1239" s="37" t="e">
        <f>VLOOKUP(Table_1[[#This Row],[EAN]],'[1]Planilha1'!$E:$R,13,0)</f>
        <v>#N/A</v>
      </c>
      <c r="CI1239" s="188">
        <f>IF(Table_1[[#This Row],[STATUS MERCADO]]="GO",Table_1[[#This Row],[M. BRUTA TOTAL]],0)</f>
        <v>0</v>
      </c>
      <c r="CJ1239" s="188">
        <f>IF(Table_1[[#This Row],[STATUS MERCADO]]="GO",Table_1[[#This Row],[PV UNIT. REALIZADO]]*Table_1[[#This Row],[QUANTIDADE]],0)</f>
        <v>0</v>
      </c>
    </row>
    <row r="1240" ht="15" hidden="1">
      <c r="A1240" s="7"/>
      <c r="B1240" s="76" t="s">
        <v>400</v>
      </c>
      <c r="C1240" s="72">
        <v>220036</v>
      </c>
      <c r="D1240" s="72">
        <v>71000</v>
      </c>
      <c r="E1240" s="73">
        <v>7891331010577</v>
      </c>
      <c r="F1240" s="74" t="s">
        <v>1123</v>
      </c>
      <c r="G1240" s="75" t="s">
        <v>1085</v>
      </c>
      <c r="H1240" s="72">
        <v>2280</v>
      </c>
      <c r="I1240" s="25" t="s">
        <v>21</v>
      </c>
      <c r="J1240" s="24" t="s">
        <v>1124</v>
      </c>
      <c r="K1240" s="26" t="s">
        <v>84</v>
      </c>
      <c r="L1240" s="26">
        <v>12</v>
      </c>
      <c r="M1240" s="26">
        <v>0</v>
      </c>
      <c r="N1240" s="24" t="s">
        <v>85</v>
      </c>
      <c r="O1240" s="24" t="s">
        <v>159</v>
      </c>
      <c r="P1240" s="27"/>
      <c r="Q1240" s="28">
        <f>(17/100+7.6/100+1.65/100)*P1240</f>
        <v>0</v>
      </c>
      <c r="R1240" s="28"/>
      <c r="S1240" s="28"/>
      <c r="T1240" s="28"/>
      <c r="U1240" s="28"/>
      <c r="V1240" s="28">
        <f>+P1240-Q1240+R1240+S1240+T1240+U1240</f>
        <v>0</v>
      </c>
      <c r="W1240" s="29">
        <f>(1.02/100)</f>
        <v>1.02E-2</v>
      </c>
      <c r="X1240" s="29">
        <v>4.8E-3</v>
      </c>
      <c r="Y1240" s="29">
        <v>0.17</v>
      </c>
      <c r="Z1240" s="29">
        <v>1.65E-2</v>
      </c>
      <c r="AA1240" s="29">
        <v>7.6E-2</v>
      </c>
      <c r="AB1240" s="29">
        <f>SUM(W1240:AA1240)</f>
        <v>0.2775</v>
      </c>
      <c r="AC1240" s="24">
        <v>12</v>
      </c>
      <c r="AD1240" s="30">
        <f>IF(AL1240="","",+AC1240*AL1240)</f>
      </c>
      <c r="AE1240" s="31">
        <f>IF(AL1240="","",+AL1240*AB1240)</f>
      </c>
      <c r="AF1240" s="30">
        <f>IF(AL1240="","",+AL1240-AE1240)</f>
      </c>
      <c r="AG1240" s="31">
        <f>+V1240</f>
        <v>0</v>
      </c>
      <c r="AH1240" s="30">
        <f>IF(AF1240="","",+AF1240-AG1240)</f>
      </c>
      <c r="AI1240" s="30">
        <f>IF(AH1240="","",+AH1240*AC1240)</f>
      </c>
      <c r="AJ1240" s="31"/>
      <c r="AK1240" s="32">
        <v>0.33</v>
      </c>
      <c r="AL1240" s="31">
        <f>IF(V1240=0,"",V1240/(1-AB1240-AK1240))</f>
      </c>
      <c r="AM1240" s="33">
        <v>0.33</v>
      </c>
      <c r="AN1240" s="31">
        <f>IF(V1240=0,"",V1240/(1-AB1240-AM1240))</f>
      </c>
      <c r="AO1240" s="34">
        <v>1.2</v>
      </c>
      <c r="AP1240" s="31">
        <f>IF(BD!AJ1240="","",BD!AJ1240*BD!AO1240)</f>
      </c>
      <c r="AQ1240" s="29">
        <f>BD!AM1240/BD!AK1240-1</f>
        <v>0</v>
      </c>
      <c r="AR1240" s="29">
        <f>IF(BD!AN1240="","",IF(BD!AJ1240="","",BD!AN1240/BD!AJ1240-1))</f>
      </c>
      <c r="AS1240" s="29">
        <f>IF(BD!AN1240="","",IF(BD!AN1240&lt;BD!AL1240,"ABAIXO DA META","DENTRO DA META"))</f>
      </c>
      <c r="AT1240" s="29" t="str">
        <f>IF(BD!AJ1240="","EM ANÁLISE",IF(BD!AP1240&gt;=BD!AN1240,"GO", "NO GO"))</f>
        <v>EM ANÁLISE</v>
      </c>
      <c r="AU1240" s="35">
        <f>IF(AN1240="","",+BD!$AN1240-AJ1240)</f>
      </c>
      <c r="AW1240" s="28">
        <f>BD!P1240*BD!AC1240</f>
        <v>0</v>
      </c>
      <c r="AX1240" s="28">
        <f>BD!V1240*BD!AC1240</f>
        <v>0</v>
      </c>
      <c r="AY1240" s="28">
        <f>IF(BD!AN1240="","",BD!AN1240*BD!AC1240)</f>
      </c>
      <c r="AZ1240" s="24" t="s">
        <v>123</v>
      </c>
      <c r="BA1240" s="24" t="s">
        <v>115</v>
      </c>
      <c r="BB1240" s="24">
        <v>1</v>
      </c>
      <c r="BC1240" s="24" t="s">
        <v>250</v>
      </c>
      <c r="BD1240" s="36"/>
      <c r="BE1240" s="36"/>
      <c r="BF1240" s="39"/>
      <c r="BG1240" s="39"/>
      <c r="BH1240" s="39"/>
      <c r="BI1240" s="39"/>
      <c r="BJ1240" s="39"/>
      <c r="BK1240" s="39"/>
      <c r="BL1240" s="39"/>
      <c r="BM1240" s="39"/>
      <c r="BN1240" s="39"/>
      <c r="BO1240" s="40"/>
      <c r="BP1240" s="39"/>
      <c r="BQ1240" s="39"/>
      <c r="BR1240" s="39"/>
      <c r="BS1240" s="39"/>
      <c r="BT1240" s="39"/>
      <c r="BU1240" s="39"/>
      <c r="BV1240" s="39"/>
      <c r="BW1240" s="39"/>
      <c r="BX1240" s="39"/>
      <c r="BY1240" s="39"/>
      <c r="BZ1240" s="39"/>
      <c r="CA1240" s="39"/>
      <c r="CB1240" s="39"/>
      <c r="CC1240" s="39"/>
      <c r="CD1240" s="39"/>
      <c r="CE1240" s="39"/>
      <c r="CF1240" s="39"/>
      <c r="CG1240" s="37" t="e">
        <f>VLOOKUP(Table_1[[#This Row],[EAN]],'[1]Planilha1'!$E:$R,13,0)</f>
        <v>#N/A</v>
      </c>
      <c r="CI1240" s="188">
        <f>IF(Table_1[[#This Row],[STATUS MERCADO]]="GO",Table_1[[#This Row],[M. BRUTA TOTAL]],0)</f>
        <v>0</v>
      </c>
      <c r="CJ1240" s="188">
        <f>IF(Table_1[[#This Row],[STATUS MERCADO]]="GO",Table_1[[#This Row],[PV UNIT. REALIZADO]]*Table_1[[#This Row],[QUANTIDADE]],0)</f>
        <v>0</v>
      </c>
    </row>
    <row r="1241" ht="15" hidden="1">
      <c r="A1241" s="7"/>
      <c r="B1241" s="76" t="s">
        <v>400</v>
      </c>
      <c r="C1241" s="72">
        <v>220037</v>
      </c>
      <c r="D1241" s="72">
        <v>71001</v>
      </c>
      <c r="E1241" s="73">
        <v>7891331010584</v>
      </c>
      <c r="F1241" s="74" t="s">
        <v>1125</v>
      </c>
      <c r="G1241" s="75" t="s">
        <v>1085</v>
      </c>
      <c r="H1241" s="72">
        <v>2280</v>
      </c>
      <c r="I1241" s="25" t="s">
        <v>21</v>
      </c>
      <c r="J1241" s="24" t="s">
        <v>1124</v>
      </c>
      <c r="K1241" s="26" t="s">
        <v>84</v>
      </c>
      <c r="L1241" s="26">
        <v>12</v>
      </c>
      <c r="M1241" s="26">
        <v>0</v>
      </c>
      <c r="N1241" s="24" t="s">
        <v>85</v>
      </c>
      <c r="O1241" s="24" t="s">
        <v>159</v>
      </c>
      <c r="P1241" s="27"/>
      <c r="Q1241" s="28">
        <f>(17/100+7.6/100+1.65/100)*P1241</f>
        <v>0</v>
      </c>
      <c r="R1241" s="28"/>
      <c r="S1241" s="28"/>
      <c r="T1241" s="28"/>
      <c r="U1241" s="28"/>
      <c r="V1241" s="28">
        <f>+P1241-Q1241+R1241+S1241+T1241+U1241</f>
        <v>0</v>
      </c>
      <c r="W1241" s="29">
        <f>(1.02/100)</f>
        <v>1.02E-2</v>
      </c>
      <c r="X1241" s="29">
        <v>4.8E-3</v>
      </c>
      <c r="Y1241" s="29">
        <v>0.17</v>
      </c>
      <c r="Z1241" s="29">
        <v>1.65E-2</v>
      </c>
      <c r="AA1241" s="29">
        <v>7.6E-2</v>
      </c>
      <c r="AB1241" s="29">
        <f>SUM(W1241:AA1241)</f>
        <v>0.2775</v>
      </c>
      <c r="AC1241" s="24">
        <v>12</v>
      </c>
      <c r="AD1241" s="30">
        <f>IF(AL1241="","",+AC1241*AL1241)</f>
      </c>
      <c r="AE1241" s="31">
        <f>IF(AL1241="","",+AL1241*AB1241)</f>
      </c>
      <c r="AF1241" s="30">
        <f>IF(AL1241="","",+AL1241-AE1241)</f>
      </c>
      <c r="AG1241" s="31">
        <f>+V1241</f>
        <v>0</v>
      </c>
      <c r="AH1241" s="30">
        <f>IF(AF1241="","",+AF1241-AG1241)</f>
      </c>
      <c r="AI1241" s="30">
        <f>IF(AH1241="","",+AH1241*AC1241)</f>
      </c>
      <c r="AJ1241" s="31"/>
      <c r="AK1241" s="32">
        <v>0.33</v>
      </c>
      <c r="AL1241" s="31">
        <f>IF(V1241=0,"",V1241/(1-AB1241-AK1241))</f>
      </c>
      <c r="AM1241" s="33">
        <v>0.33</v>
      </c>
      <c r="AN1241" s="31">
        <f>IF(V1241=0,"",V1241/(1-AB1241-AM1241))</f>
      </c>
      <c r="AO1241" s="34">
        <v>1.2</v>
      </c>
      <c r="AP1241" s="31">
        <f>IF(BD!AJ1241="","",BD!AJ1241*BD!AO1241)</f>
      </c>
      <c r="AQ1241" s="29">
        <f>BD!AM1241/BD!AK1241-1</f>
        <v>0</v>
      </c>
      <c r="AR1241" s="29">
        <f>IF(BD!AN1241="","",IF(BD!AJ1241="","",BD!AN1241/BD!AJ1241-1))</f>
      </c>
      <c r="AS1241" s="29">
        <f>IF(BD!AN1241="","",IF(BD!AN1241&lt;BD!AL1241,"ABAIXO DA META","DENTRO DA META"))</f>
      </c>
      <c r="AT1241" s="29" t="str">
        <f>IF(BD!AJ1241="","EM ANÁLISE",IF(BD!AP1241&gt;=BD!AN1241,"GO", "NO GO"))</f>
        <v>EM ANÁLISE</v>
      </c>
      <c r="AU1241" s="35">
        <f>IF(AN1241="","",+BD!$AN1241-AJ1241)</f>
      </c>
      <c r="AW1241" s="28">
        <f>BD!P1241*BD!AC1241</f>
        <v>0</v>
      </c>
      <c r="AX1241" s="28">
        <f>BD!V1241*BD!AC1241</f>
        <v>0</v>
      </c>
      <c r="AY1241" s="28">
        <f>IF(BD!AN1241="","",BD!AN1241*BD!AC1241)</f>
      </c>
      <c r="AZ1241" s="24" t="s">
        <v>123</v>
      </c>
      <c r="BA1241" s="24" t="s">
        <v>115</v>
      </c>
      <c r="BB1241" s="24">
        <v>1</v>
      </c>
      <c r="BC1241" s="24" t="s">
        <v>250</v>
      </c>
      <c r="BD1241" s="36"/>
      <c r="BE1241" s="36"/>
      <c r="BF1241" s="39"/>
      <c r="BG1241" s="39"/>
      <c r="BH1241" s="39"/>
      <c r="BI1241" s="39"/>
      <c r="BJ1241" s="39"/>
      <c r="BK1241" s="39"/>
      <c r="BL1241" s="39"/>
      <c r="BM1241" s="39"/>
      <c r="BN1241" s="39"/>
      <c r="BO1241" s="40"/>
      <c r="BP1241" s="39"/>
      <c r="BQ1241" s="39"/>
      <c r="BR1241" s="39"/>
      <c r="BS1241" s="39"/>
      <c r="BT1241" s="39"/>
      <c r="BU1241" s="39"/>
      <c r="BV1241" s="39"/>
      <c r="BW1241" s="39"/>
      <c r="BX1241" s="39"/>
      <c r="BY1241" s="39"/>
      <c r="BZ1241" s="39"/>
      <c r="CA1241" s="39"/>
      <c r="CB1241" s="39"/>
      <c r="CC1241" s="39"/>
      <c r="CD1241" s="39"/>
      <c r="CE1241" s="39"/>
      <c r="CF1241" s="39"/>
      <c r="CG1241" s="37" t="e">
        <f>VLOOKUP(Table_1[[#This Row],[EAN]],'[1]Planilha1'!$E:$R,13,0)</f>
        <v>#N/A</v>
      </c>
      <c r="CI1241" s="188">
        <f>IF(Table_1[[#This Row],[STATUS MERCADO]]="GO",Table_1[[#This Row],[M. BRUTA TOTAL]],0)</f>
        <v>0</v>
      </c>
      <c r="CJ1241" s="188">
        <f>IF(Table_1[[#This Row],[STATUS MERCADO]]="GO",Table_1[[#This Row],[PV UNIT. REALIZADO]]*Table_1[[#This Row],[QUANTIDADE]],0)</f>
        <v>0</v>
      </c>
    </row>
    <row r="1242" ht="15" hidden="1">
      <c r="A1242" s="7"/>
      <c r="B1242" s="76" t="s">
        <v>400</v>
      </c>
      <c r="C1242" s="72">
        <v>220038</v>
      </c>
      <c r="D1242" s="72">
        <v>71002</v>
      </c>
      <c r="E1242" s="73">
        <v>7891331015923</v>
      </c>
      <c r="F1242" s="74" t="s">
        <v>1126</v>
      </c>
      <c r="G1242" s="75" t="s">
        <v>1085</v>
      </c>
      <c r="H1242" s="72">
        <v>2280</v>
      </c>
      <c r="I1242" s="25" t="s">
        <v>21</v>
      </c>
      <c r="J1242" s="24" t="s">
        <v>1124</v>
      </c>
      <c r="K1242" s="26" t="s">
        <v>84</v>
      </c>
      <c r="L1242" s="26">
        <v>12</v>
      </c>
      <c r="M1242" s="26">
        <v>0</v>
      </c>
      <c r="N1242" s="24" t="s">
        <v>85</v>
      </c>
      <c r="O1242" s="24" t="s">
        <v>159</v>
      </c>
      <c r="P1242" s="27"/>
      <c r="Q1242" s="28">
        <f>(17/100+7.6/100+1.65/100)*P1242</f>
        <v>0</v>
      </c>
      <c r="R1242" s="28"/>
      <c r="S1242" s="28"/>
      <c r="T1242" s="28"/>
      <c r="U1242" s="28"/>
      <c r="V1242" s="28">
        <f>+P1242-Q1242+R1242+S1242+T1242+U1242</f>
        <v>0</v>
      </c>
      <c r="W1242" s="29">
        <f>(1.02/100)</f>
        <v>1.02E-2</v>
      </c>
      <c r="X1242" s="29">
        <v>4.8E-3</v>
      </c>
      <c r="Y1242" s="29">
        <v>0.17</v>
      </c>
      <c r="Z1242" s="29">
        <v>1.65E-2</v>
      </c>
      <c r="AA1242" s="29">
        <v>7.6E-2</v>
      </c>
      <c r="AB1242" s="29">
        <f>SUM(W1242:AA1242)</f>
        <v>0.2775</v>
      </c>
      <c r="AC1242" s="24">
        <v>12</v>
      </c>
      <c r="AD1242" s="30">
        <f>IF(AL1242="","",+AC1242*AL1242)</f>
      </c>
      <c r="AE1242" s="31">
        <f>IF(AL1242="","",+AL1242*AB1242)</f>
      </c>
      <c r="AF1242" s="30">
        <f>IF(AL1242="","",+AL1242-AE1242)</f>
      </c>
      <c r="AG1242" s="31">
        <f>+V1242</f>
        <v>0</v>
      </c>
      <c r="AH1242" s="30">
        <f>IF(AF1242="","",+AF1242-AG1242)</f>
      </c>
      <c r="AI1242" s="30">
        <f>IF(AH1242="","",+AH1242*AC1242)</f>
      </c>
      <c r="AJ1242" s="31"/>
      <c r="AK1242" s="32">
        <v>0.33</v>
      </c>
      <c r="AL1242" s="31">
        <f>IF(V1242=0,"",V1242/(1-AB1242-AK1242))</f>
      </c>
      <c r="AM1242" s="33">
        <v>0.33</v>
      </c>
      <c r="AN1242" s="31">
        <f>IF(V1242=0,"",V1242/(1-AB1242-AM1242))</f>
      </c>
      <c r="AO1242" s="34">
        <v>1.2</v>
      </c>
      <c r="AP1242" s="31">
        <f>IF(BD!AJ1242="","",BD!AJ1242*BD!AO1242)</f>
      </c>
      <c r="AQ1242" s="29">
        <f>BD!AM1242/BD!AK1242-1</f>
        <v>0</v>
      </c>
      <c r="AR1242" s="29">
        <f>IF(BD!AN1242="","",IF(BD!AJ1242="","",BD!AN1242/BD!AJ1242-1))</f>
      </c>
      <c r="AS1242" s="29">
        <f>IF(BD!AN1242="","",IF(BD!AN1242&lt;BD!AL1242,"ABAIXO DA META","DENTRO DA META"))</f>
      </c>
      <c r="AT1242" s="29" t="str">
        <f>IF(BD!AJ1242="","EM ANÁLISE",IF(BD!AP1242&gt;=BD!AN1242,"GO", "NO GO"))</f>
        <v>EM ANÁLISE</v>
      </c>
      <c r="AU1242" s="35">
        <f>IF(AN1242="","",+BD!$AN1242-AJ1242)</f>
      </c>
      <c r="AW1242" s="28">
        <f>BD!P1242*BD!AC1242</f>
        <v>0</v>
      </c>
      <c r="AX1242" s="28">
        <f>BD!V1242*BD!AC1242</f>
        <v>0</v>
      </c>
      <c r="AY1242" s="28">
        <f>IF(BD!AN1242="","",BD!AN1242*BD!AC1242)</f>
      </c>
      <c r="AZ1242" s="24" t="s">
        <v>123</v>
      </c>
      <c r="BA1242" s="24" t="s">
        <v>115</v>
      </c>
      <c r="BB1242" s="24">
        <v>1</v>
      </c>
      <c r="BC1242" s="24" t="s">
        <v>250</v>
      </c>
      <c r="BD1242" s="36"/>
      <c r="BE1242" s="36"/>
      <c r="BF1242" s="39"/>
      <c r="BG1242" s="39"/>
      <c r="BH1242" s="39"/>
      <c r="BI1242" s="39"/>
      <c r="BJ1242" s="39"/>
      <c r="BK1242" s="39"/>
      <c r="BL1242" s="39"/>
      <c r="BM1242" s="39"/>
      <c r="BN1242" s="39"/>
      <c r="BO1242" s="40"/>
      <c r="BP1242" s="39"/>
      <c r="BQ1242" s="39"/>
      <c r="BR1242" s="39"/>
      <c r="BS1242" s="39"/>
      <c r="BT1242" s="39"/>
      <c r="BU1242" s="39"/>
      <c r="BV1242" s="39"/>
      <c r="BW1242" s="39"/>
      <c r="BX1242" s="39"/>
      <c r="BY1242" s="39"/>
      <c r="BZ1242" s="39"/>
      <c r="CA1242" s="39"/>
      <c r="CB1242" s="39"/>
      <c r="CC1242" s="39"/>
      <c r="CD1242" s="39"/>
      <c r="CE1242" s="39"/>
      <c r="CF1242" s="39"/>
      <c r="CG1242" s="37" t="e">
        <f>VLOOKUP(Table_1[[#This Row],[EAN]],'[1]Planilha1'!$E:$R,13,0)</f>
        <v>#N/A</v>
      </c>
      <c r="CI1242" s="188">
        <f>IF(Table_1[[#This Row],[STATUS MERCADO]]="GO",Table_1[[#This Row],[M. BRUTA TOTAL]],0)</f>
        <v>0</v>
      </c>
      <c r="CJ1242" s="188">
        <f>IF(Table_1[[#This Row],[STATUS MERCADO]]="GO",Table_1[[#This Row],[PV UNIT. REALIZADO]]*Table_1[[#This Row],[QUANTIDADE]],0)</f>
        <v>0</v>
      </c>
    </row>
    <row r="1243" ht="15" hidden="1">
      <c r="A1243" s="7"/>
      <c r="B1243" s="76" t="s">
        <v>400</v>
      </c>
      <c r="C1243" s="72">
        <v>220039</v>
      </c>
      <c r="D1243" s="72">
        <v>71003</v>
      </c>
      <c r="E1243" s="73">
        <v>7891331015916</v>
      </c>
      <c r="F1243" s="74" t="s">
        <v>1127</v>
      </c>
      <c r="G1243" s="75" t="s">
        <v>1085</v>
      </c>
      <c r="H1243" s="72">
        <v>2280</v>
      </c>
      <c r="I1243" s="25" t="s">
        <v>21</v>
      </c>
      <c r="J1243" s="24" t="s">
        <v>1124</v>
      </c>
      <c r="K1243" s="26" t="s">
        <v>84</v>
      </c>
      <c r="L1243" s="26">
        <v>12</v>
      </c>
      <c r="M1243" s="26">
        <v>0</v>
      </c>
      <c r="N1243" s="24" t="s">
        <v>85</v>
      </c>
      <c r="O1243" s="24" t="s">
        <v>159</v>
      </c>
      <c r="P1243" s="27"/>
      <c r="Q1243" s="28">
        <f>(17/100+7.6/100+1.65/100)*P1243</f>
        <v>0</v>
      </c>
      <c r="R1243" s="28"/>
      <c r="S1243" s="28"/>
      <c r="T1243" s="28"/>
      <c r="U1243" s="28"/>
      <c r="V1243" s="28">
        <f>+P1243-Q1243+R1243+S1243+T1243+U1243</f>
        <v>0</v>
      </c>
      <c r="W1243" s="29">
        <f>(1.02/100)</f>
        <v>1.02E-2</v>
      </c>
      <c r="X1243" s="29">
        <v>4.8E-3</v>
      </c>
      <c r="Y1243" s="29">
        <v>0.17</v>
      </c>
      <c r="Z1243" s="29">
        <v>1.65E-2</v>
      </c>
      <c r="AA1243" s="29">
        <v>7.6E-2</v>
      </c>
      <c r="AB1243" s="29">
        <f>SUM(W1243:AA1243)</f>
        <v>0.2775</v>
      </c>
      <c r="AC1243" s="24">
        <v>12</v>
      </c>
      <c r="AD1243" s="30">
        <f>IF(AL1243="","",+AC1243*AL1243)</f>
      </c>
      <c r="AE1243" s="31">
        <f>IF(AL1243="","",+AL1243*AB1243)</f>
      </c>
      <c r="AF1243" s="30">
        <f>IF(AL1243="","",+AL1243-AE1243)</f>
      </c>
      <c r="AG1243" s="31">
        <f>+V1243</f>
        <v>0</v>
      </c>
      <c r="AH1243" s="30">
        <f>IF(AF1243="","",+AF1243-AG1243)</f>
      </c>
      <c r="AI1243" s="30">
        <f>IF(AH1243="","",+AH1243*AC1243)</f>
      </c>
      <c r="AJ1243" s="31"/>
      <c r="AK1243" s="32">
        <v>0.33</v>
      </c>
      <c r="AL1243" s="31">
        <f>IF(V1243=0,"",V1243/(1-AB1243-AK1243))</f>
      </c>
      <c r="AM1243" s="33">
        <v>0.33</v>
      </c>
      <c r="AN1243" s="31">
        <f>IF(V1243=0,"",V1243/(1-AB1243-AM1243))</f>
      </c>
      <c r="AO1243" s="34">
        <v>1.2</v>
      </c>
      <c r="AP1243" s="31">
        <f>IF(BD!AJ1243="","",BD!AJ1243*BD!AO1243)</f>
      </c>
      <c r="AQ1243" s="29">
        <f>BD!AM1243/BD!AK1243-1</f>
        <v>0</v>
      </c>
      <c r="AR1243" s="29">
        <f>IF(BD!AN1243="","",IF(BD!AJ1243="","",BD!AN1243/BD!AJ1243-1))</f>
      </c>
      <c r="AS1243" s="29">
        <f>IF(BD!AN1243="","",IF(BD!AN1243&lt;BD!AL1243,"ABAIXO DA META","DENTRO DA META"))</f>
      </c>
      <c r="AT1243" s="29" t="str">
        <f>IF(BD!AJ1243="","EM ANÁLISE",IF(BD!AP1243&gt;=BD!AN1243,"GO", "NO GO"))</f>
        <v>EM ANÁLISE</v>
      </c>
      <c r="AU1243" s="35">
        <f>IF(AN1243="","",+BD!$AN1243-AJ1243)</f>
      </c>
      <c r="AW1243" s="28">
        <f>BD!P1243*BD!AC1243</f>
        <v>0</v>
      </c>
      <c r="AX1243" s="28">
        <f>BD!V1243*BD!AC1243</f>
        <v>0</v>
      </c>
      <c r="AY1243" s="28">
        <f>IF(BD!AN1243="","",BD!AN1243*BD!AC1243)</f>
      </c>
      <c r="AZ1243" s="24" t="s">
        <v>123</v>
      </c>
      <c r="BA1243" s="24" t="s">
        <v>115</v>
      </c>
      <c r="BB1243" s="24">
        <v>1</v>
      </c>
      <c r="BC1243" s="24" t="s">
        <v>250</v>
      </c>
      <c r="BD1243" s="36"/>
      <c r="BE1243" s="36"/>
      <c r="BF1243" s="39"/>
      <c r="BG1243" s="39"/>
      <c r="BH1243" s="39"/>
      <c r="BI1243" s="39"/>
      <c r="BJ1243" s="39"/>
      <c r="BK1243" s="39"/>
      <c r="BL1243" s="39"/>
      <c r="BM1243" s="39"/>
      <c r="BN1243" s="39"/>
      <c r="BO1243" s="40"/>
      <c r="BP1243" s="39"/>
      <c r="BQ1243" s="39"/>
      <c r="BR1243" s="39"/>
      <c r="BS1243" s="39"/>
      <c r="BT1243" s="39"/>
      <c r="BU1243" s="39"/>
      <c r="BV1243" s="39"/>
      <c r="BW1243" s="39"/>
      <c r="BX1243" s="39"/>
      <c r="BY1243" s="39"/>
      <c r="BZ1243" s="39"/>
      <c r="CA1243" s="39"/>
      <c r="CB1243" s="39"/>
      <c r="CC1243" s="39"/>
      <c r="CD1243" s="39"/>
      <c r="CE1243" s="39"/>
      <c r="CF1243" s="39"/>
      <c r="CG1243" s="37" t="e">
        <f>VLOOKUP(Table_1[[#This Row],[EAN]],'[1]Planilha1'!$E:$R,13,0)</f>
        <v>#N/A</v>
      </c>
      <c r="CI1243" s="188">
        <f>IF(Table_1[[#This Row],[STATUS MERCADO]]="GO",Table_1[[#This Row],[M. BRUTA TOTAL]],0)</f>
        <v>0</v>
      </c>
      <c r="CJ1243" s="188">
        <f>IF(Table_1[[#This Row],[STATUS MERCADO]]="GO",Table_1[[#This Row],[PV UNIT. REALIZADO]]*Table_1[[#This Row],[QUANTIDADE]],0)</f>
        <v>0</v>
      </c>
    </row>
    <row r="1244" ht="15" hidden="1">
      <c r="A1244" s="7"/>
      <c r="B1244" s="76" t="s">
        <v>400</v>
      </c>
      <c r="C1244" s="72">
        <v>220040</v>
      </c>
      <c r="D1244" s="72">
        <v>71300</v>
      </c>
      <c r="E1244" s="73">
        <v>7891331015053</v>
      </c>
      <c r="F1244" s="74" t="s">
        <v>1128</v>
      </c>
      <c r="G1244" s="75" t="s">
        <v>1085</v>
      </c>
      <c r="H1244" s="72">
        <v>2280</v>
      </c>
      <c r="I1244" s="25" t="s">
        <v>21</v>
      </c>
      <c r="J1244" s="24" t="s">
        <v>1129</v>
      </c>
      <c r="K1244" s="26" t="s">
        <v>84</v>
      </c>
      <c r="L1244" s="26">
        <v>12</v>
      </c>
      <c r="M1244" s="26">
        <v>0</v>
      </c>
      <c r="N1244" s="24" t="s">
        <v>85</v>
      </c>
      <c r="O1244" s="24" t="s">
        <v>159</v>
      </c>
      <c r="P1244" s="27"/>
      <c r="Q1244" s="28">
        <f>(17/100+7.6/100+1.65/100)*P1244</f>
        <v>0</v>
      </c>
      <c r="R1244" s="28"/>
      <c r="S1244" s="28"/>
      <c r="T1244" s="28"/>
      <c r="U1244" s="28"/>
      <c r="V1244" s="28">
        <f>+P1244-Q1244+R1244+S1244+T1244+U1244</f>
        <v>0</v>
      </c>
      <c r="W1244" s="29">
        <f>(1.02/100)</f>
        <v>1.02E-2</v>
      </c>
      <c r="X1244" s="29">
        <v>4.8E-3</v>
      </c>
      <c r="Y1244" s="29">
        <v>0.17</v>
      </c>
      <c r="Z1244" s="29">
        <v>1.65E-2</v>
      </c>
      <c r="AA1244" s="29">
        <v>7.6E-2</v>
      </c>
      <c r="AB1244" s="29">
        <f>SUM(W1244:AA1244)</f>
        <v>0.2775</v>
      </c>
      <c r="AC1244" s="24">
        <v>12</v>
      </c>
      <c r="AD1244" s="30">
        <f>IF(AL1244="","",+AC1244*AL1244)</f>
      </c>
      <c r="AE1244" s="31">
        <f>IF(AL1244="","",+AL1244*AB1244)</f>
      </c>
      <c r="AF1244" s="30">
        <f>IF(AL1244="","",+AL1244-AE1244)</f>
      </c>
      <c r="AG1244" s="31">
        <f>+V1244</f>
        <v>0</v>
      </c>
      <c r="AH1244" s="30">
        <f>IF(AF1244="","",+AF1244-AG1244)</f>
      </c>
      <c r="AI1244" s="30">
        <f>IF(AH1244="","",+AH1244*AC1244)</f>
      </c>
      <c r="AJ1244" s="31"/>
      <c r="AK1244" s="32">
        <v>0.33</v>
      </c>
      <c r="AL1244" s="31">
        <f>IF(V1244=0,"",V1244/(1-AB1244-AK1244))</f>
      </c>
      <c r="AM1244" s="33">
        <v>0.33</v>
      </c>
      <c r="AN1244" s="31">
        <f>IF(V1244=0,"",V1244/(1-AB1244-AM1244))</f>
      </c>
      <c r="AO1244" s="34">
        <v>1.2</v>
      </c>
      <c r="AP1244" s="31">
        <f>IF(BD!AJ1244="","",BD!AJ1244*BD!AO1244)</f>
      </c>
      <c r="AQ1244" s="29">
        <f>BD!AM1244/BD!AK1244-1</f>
        <v>0</v>
      </c>
      <c r="AR1244" s="29">
        <f>IF(BD!AN1244="","",IF(BD!AJ1244="","",BD!AN1244/BD!AJ1244-1))</f>
      </c>
      <c r="AS1244" s="29">
        <f>IF(BD!AN1244="","",IF(BD!AN1244&lt;BD!AL1244,"ABAIXO DA META","DENTRO DA META"))</f>
      </c>
      <c r="AT1244" s="29" t="str">
        <f>IF(BD!AJ1244="","EM ANÁLISE",IF(BD!AP1244&gt;=BD!AN1244,"GO", "NO GO"))</f>
        <v>EM ANÁLISE</v>
      </c>
      <c r="AU1244" s="35">
        <f>IF(AN1244="","",+BD!$AN1244-AJ1244)</f>
      </c>
      <c r="AW1244" s="28">
        <f>BD!P1244*BD!AC1244</f>
        <v>0</v>
      </c>
      <c r="AX1244" s="28">
        <f>BD!V1244*BD!AC1244</f>
        <v>0</v>
      </c>
      <c r="AY1244" s="28">
        <f>IF(BD!AN1244="","",BD!AN1244*BD!AC1244)</f>
      </c>
      <c r="AZ1244" s="24" t="s">
        <v>123</v>
      </c>
      <c r="BA1244" s="24"/>
      <c r="BB1244" s="24"/>
      <c r="BC1244" s="24"/>
      <c r="BD1244" s="36"/>
      <c r="BE1244" s="36"/>
      <c r="BF1244" s="39"/>
      <c r="BG1244" s="39"/>
      <c r="BH1244" s="39"/>
      <c r="BI1244" s="39"/>
      <c r="BJ1244" s="39"/>
      <c r="BK1244" s="39"/>
      <c r="BL1244" s="39"/>
      <c r="BM1244" s="39"/>
      <c r="BN1244" s="39"/>
      <c r="BO1244" s="40"/>
      <c r="BP1244" s="39"/>
      <c r="BQ1244" s="39"/>
      <c r="BR1244" s="39"/>
      <c r="BS1244" s="39"/>
      <c r="BT1244" s="39"/>
      <c r="BU1244" s="39"/>
      <c r="BV1244" s="39"/>
      <c r="BW1244" s="39"/>
      <c r="BX1244" s="39"/>
      <c r="BY1244" s="39"/>
      <c r="BZ1244" s="39"/>
      <c r="CA1244" s="39"/>
      <c r="CB1244" s="39"/>
      <c r="CC1244" s="39"/>
      <c r="CD1244" s="39"/>
      <c r="CE1244" s="39"/>
      <c r="CF1244" s="39"/>
      <c r="CG1244" s="37" t="e">
        <f>VLOOKUP(Table_1[[#This Row],[EAN]],'[1]Planilha1'!$E:$R,13,0)</f>
        <v>#N/A</v>
      </c>
      <c r="CI1244" s="188">
        <f>IF(Table_1[[#This Row],[STATUS MERCADO]]="GO",Table_1[[#This Row],[M. BRUTA TOTAL]],0)</f>
        <v>0</v>
      </c>
      <c r="CJ1244" s="188">
        <f>IF(Table_1[[#This Row],[STATUS MERCADO]]="GO",Table_1[[#This Row],[PV UNIT. REALIZADO]]*Table_1[[#This Row],[QUANTIDADE]],0)</f>
        <v>0</v>
      </c>
    </row>
    <row r="1245" ht="15" hidden="1">
      <c r="A1245" s="7"/>
      <c r="B1245" s="76" t="s">
        <v>400</v>
      </c>
      <c r="C1245" s="72">
        <v>220041</v>
      </c>
      <c r="D1245" s="72">
        <v>71301</v>
      </c>
      <c r="E1245" s="73">
        <v>7891331015077</v>
      </c>
      <c r="F1245" s="74" t="s">
        <v>1130</v>
      </c>
      <c r="G1245" s="75" t="s">
        <v>1085</v>
      </c>
      <c r="H1245" s="72">
        <v>2280</v>
      </c>
      <c r="I1245" s="25" t="s">
        <v>21</v>
      </c>
      <c r="J1245" s="24" t="s">
        <v>1129</v>
      </c>
      <c r="K1245" s="26" t="s">
        <v>84</v>
      </c>
      <c r="L1245" s="26">
        <v>12</v>
      </c>
      <c r="M1245" s="26">
        <v>0</v>
      </c>
      <c r="N1245" s="24" t="s">
        <v>85</v>
      </c>
      <c r="O1245" s="24" t="s">
        <v>159</v>
      </c>
      <c r="P1245" s="27"/>
      <c r="Q1245" s="28">
        <f>(17/100+7.6/100+1.65/100)*P1245</f>
        <v>0</v>
      </c>
      <c r="R1245" s="28"/>
      <c r="S1245" s="28"/>
      <c r="T1245" s="28"/>
      <c r="U1245" s="28"/>
      <c r="V1245" s="28">
        <f>+P1245-Q1245+R1245+S1245+T1245+U1245</f>
        <v>0</v>
      </c>
      <c r="W1245" s="29">
        <f>(1.02/100)</f>
        <v>1.02E-2</v>
      </c>
      <c r="X1245" s="29">
        <v>4.8E-3</v>
      </c>
      <c r="Y1245" s="29">
        <v>0.17</v>
      </c>
      <c r="Z1245" s="29">
        <v>1.65E-2</v>
      </c>
      <c r="AA1245" s="29">
        <v>7.6E-2</v>
      </c>
      <c r="AB1245" s="29">
        <f>SUM(W1245:AA1245)</f>
        <v>0.2775</v>
      </c>
      <c r="AC1245" s="24">
        <v>12</v>
      </c>
      <c r="AD1245" s="30">
        <f>IF(AL1245="","",+AC1245*AL1245)</f>
      </c>
      <c r="AE1245" s="31">
        <f>IF(AL1245="","",+AL1245*AB1245)</f>
      </c>
      <c r="AF1245" s="30">
        <f>IF(AL1245="","",+AL1245-AE1245)</f>
      </c>
      <c r="AG1245" s="31">
        <f>+V1245</f>
        <v>0</v>
      </c>
      <c r="AH1245" s="30">
        <f>IF(AF1245="","",+AF1245-AG1245)</f>
      </c>
      <c r="AI1245" s="30">
        <f>IF(AH1245="","",+AH1245*AC1245)</f>
      </c>
      <c r="AJ1245" s="31"/>
      <c r="AK1245" s="32">
        <v>0.33</v>
      </c>
      <c r="AL1245" s="31">
        <f>IF(V1245=0,"",V1245/(1-AB1245-AK1245))</f>
      </c>
      <c r="AM1245" s="33">
        <v>0.33</v>
      </c>
      <c r="AN1245" s="31">
        <f>IF(V1245=0,"",V1245/(1-AB1245-AM1245))</f>
      </c>
      <c r="AO1245" s="34">
        <v>1.2</v>
      </c>
      <c r="AP1245" s="31">
        <f>IF(BD!AJ1245="","",BD!AJ1245*BD!AO1245)</f>
      </c>
      <c r="AQ1245" s="29">
        <f>BD!AM1245/BD!AK1245-1</f>
        <v>0</v>
      </c>
      <c r="AR1245" s="29">
        <f>IF(BD!AN1245="","",IF(BD!AJ1245="","",BD!AN1245/BD!AJ1245-1))</f>
      </c>
      <c r="AS1245" s="29">
        <f>IF(BD!AN1245="","",IF(BD!AN1245&lt;BD!AL1245,"ABAIXO DA META","DENTRO DA META"))</f>
      </c>
      <c r="AT1245" s="29" t="str">
        <f>IF(BD!AJ1245="","EM ANÁLISE",IF(BD!AP1245&gt;=BD!AN1245,"GO", "NO GO"))</f>
        <v>EM ANÁLISE</v>
      </c>
      <c r="AU1245" s="35">
        <f>IF(AN1245="","",+BD!$AN1245-AJ1245)</f>
      </c>
      <c r="AW1245" s="28">
        <f>BD!P1245*BD!AC1245</f>
        <v>0</v>
      </c>
      <c r="AX1245" s="28">
        <f>BD!V1245*BD!AC1245</f>
        <v>0</v>
      </c>
      <c r="AY1245" s="28">
        <f>IF(BD!AN1245="","",BD!AN1245*BD!AC1245)</f>
      </c>
      <c r="AZ1245" s="24" t="s">
        <v>123</v>
      </c>
      <c r="BA1245" s="24"/>
      <c r="BB1245" s="24"/>
      <c r="BC1245" s="24"/>
      <c r="BD1245" s="36"/>
      <c r="BE1245" s="36"/>
      <c r="BF1245" s="39"/>
      <c r="BG1245" s="39"/>
      <c r="BH1245" s="39"/>
      <c r="BI1245" s="39"/>
      <c r="BJ1245" s="39"/>
      <c r="BK1245" s="39"/>
      <c r="BL1245" s="39"/>
      <c r="BM1245" s="39"/>
      <c r="BN1245" s="39"/>
      <c r="BO1245" s="40"/>
      <c r="BP1245" s="39"/>
      <c r="BQ1245" s="39"/>
      <c r="BR1245" s="39"/>
      <c r="BS1245" s="39"/>
      <c r="BT1245" s="39"/>
      <c r="BU1245" s="39"/>
      <c r="BV1245" s="39"/>
      <c r="BW1245" s="39"/>
      <c r="BX1245" s="39"/>
      <c r="BY1245" s="39"/>
      <c r="BZ1245" s="39"/>
      <c r="CA1245" s="39"/>
      <c r="CB1245" s="39"/>
      <c r="CC1245" s="39"/>
      <c r="CD1245" s="39"/>
      <c r="CE1245" s="39"/>
      <c r="CF1245" s="39"/>
      <c r="CG1245" s="37" t="e">
        <f>VLOOKUP(Table_1[[#This Row],[EAN]],'[1]Planilha1'!$E:$R,13,0)</f>
        <v>#N/A</v>
      </c>
      <c r="CI1245" s="188">
        <f>IF(Table_1[[#This Row],[STATUS MERCADO]]="GO",Table_1[[#This Row],[M. BRUTA TOTAL]],0)</f>
        <v>0</v>
      </c>
      <c r="CJ1245" s="188">
        <f>IF(Table_1[[#This Row],[STATUS MERCADO]]="GO",Table_1[[#This Row],[PV UNIT. REALIZADO]]*Table_1[[#This Row],[QUANTIDADE]],0)</f>
        <v>0</v>
      </c>
    </row>
    <row r="1246" ht="15" hidden="1">
      <c r="A1246" s="7"/>
      <c r="B1246" s="76" t="s">
        <v>400</v>
      </c>
      <c r="C1246" s="72">
        <v>220042</v>
      </c>
      <c r="D1246" s="72">
        <v>71302</v>
      </c>
      <c r="E1246" s="73">
        <v>7891331015091</v>
      </c>
      <c r="F1246" s="74" t="s">
        <v>1131</v>
      </c>
      <c r="G1246" s="75" t="s">
        <v>1085</v>
      </c>
      <c r="H1246" s="72">
        <v>2280</v>
      </c>
      <c r="I1246" s="25" t="s">
        <v>21</v>
      </c>
      <c r="J1246" s="24" t="s">
        <v>1129</v>
      </c>
      <c r="K1246" s="26" t="s">
        <v>84</v>
      </c>
      <c r="L1246" s="26">
        <v>12</v>
      </c>
      <c r="M1246" s="26">
        <v>0</v>
      </c>
      <c r="N1246" s="24" t="s">
        <v>85</v>
      </c>
      <c r="O1246" s="24" t="s">
        <v>159</v>
      </c>
      <c r="P1246" s="27"/>
      <c r="Q1246" s="28">
        <f>(17/100+7.6/100+1.65/100)*P1246</f>
        <v>0</v>
      </c>
      <c r="R1246" s="28"/>
      <c r="S1246" s="28"/>
      <c r="T1246" s="28"/>
      <c r="U1246" s="28"/>
      <c r="V1246" s="28">
        <f>+P1246-Q1246+R1246+S1246+T1246+U1246</f>
        <v>0</v>
      </c>
      <c r="W1246" s="29">
        <f>(1.02/100)</f>
        <v>1.02E-2</v>
      </c>
      <c r="X1246" s="29">
        <v>4.8E-3</v>
      </c>
      <c r="Y1246" s="29">
        <v>0.17</v>
      </c>
      <c r="Z1246" s="29">
        <v>1.65E-2</v>
      </c>
      <c r="AA1246" s="29">
        <v>7.6E-2</v>
      </c>
      <c r="AB1246" s="29">
        <f>SUM(W1246:AA1246)</f>
        <v>0.2775</v>
      </c>
      <c r="AC1246" s="24">
        <v>12</v>
      </c>
      <c r="AD1246" s="30">
        <f>IF(AL1246="","",+AC1246*AL1246)</f>
      </c>
      <c r="AE1246" s="31">
        <f>IF(AL1246="","",+AL1246*AB1246)</f>
      </c>
      <c r="AF1246" s="30">
        <f>IF(AL1246="","",+AL1246-AE1246)</f>
      </c>
      <c r="AG1246" s="31">
        <f>+V1246</f>
        <v>0</v>
      </c>
      <c r="AH1246" s="30">
        <f>IF(AF1246="","",+AF1246-AG1246)</f>
      </c>
      <c r="AI1246" s="30">
        <f>IF(AH1246="","",+AH1246*AC1246)</f>
      </c>
      <c r="AJ1246" s="31"/>
      <c r="AK1246" s="32">
        <v>0.33</v>
      </c>
      <c r="AL1246" s="31">
        <f>IF(V1246=0,"",V1246/(1-AB1246-AK1246))</f>
      </c>
      <c r="AM1246" s="33">
        <v>0.33</v>
      </c>
      <c r="AN1246" s="31">
        <f>IF(V1246=0,"",V1246/(1-AB1246-AM1246))</f>
      </c>
      <c r="AO1246" s="34">
        <v>1.2</v>
      </c>
      <c r="AP1246" s="31">
        <f>IF(BD!AJ1246="","",BD!AJ1246*BD!AO1246)</f>
      </c>
      <c r="AQ1246" s="29">
        <f>BD!AM1246/BD!AK1246-1</f>
        <v>0</v>
      </c>
      <c r="AR1246" s="29">
        <f>IF(BD!AN1246="","",IF(BD!AJ1246="","",BD!AN1246/BD!AJ1246-1))</f>
      </c>
      <c r="AS1246" s="29">
        <f>IF(BD!AN1246="","",IF(BD!AN1246&lt;BD!AL1246,"ABAIXO DA META","DENTRO DA META"))</f>
      </c>
      <c r="AT1246" s="29" t="str">
        <f>IF(BD!AJ1246="","EM ANÁLISE",IF(BD!AP1246&gt;=BD!AN1246,"GO", "NO GO"))</f>
        <v>EM ANÁLISE</v>
      </c>
      <c r="AU1246" s="35">
        <f>IF(AN1246="","",+BD!$AN1246-AJ1246)</f>
      </c>
      <c r="AW1246" s="28">
        <f>BD!P1246*BD!AC1246</f>
        <v>0</v>
      </c>
      <c r="AX1246" s="28">
        <f>BD!V1246*BD!AC1246</f>
        <v>0</v>
      </c>
      <c r="AY1246" s="28">
        <f>IF(BD!AN1246="","",BD!AN1246*BD!AC1246)</f>
      </c>
      <c r="AZ1246" s="24" t="s">
        <v>123</v>
      </c>
      <c r="BA1246" s="24"/>
      <c r="BB1246" s="24"/>
      <c r="BC1246" s="24"/>
      <c r="BD1246" s="36"/>
      <c r="BE1246" s="36"/>
      <c r="BF1246" s="39"/>
      <c r="BG1246" s="39"/>
      <c r="BH1246" s="39"/>
      <c r="BI1246" s="39"/>
      <c r="BJ1246" s="39"/>
      <c r="BK1246" s="39"/>
      <c r="BL1246" s="39"/>
      <c r="BM1246" s="39"/>
      <c r="BN1246" s="39"/>
      <c r="BO1246" s="40"/>
      <c r="BP1246" s="39"/>
      <c r="BQ1246" s="39"/>
      <c r="BR1246" s="39"/>
      <c r="BS1246" s="39"/>
      <c r="BT1246" s="39"/>
      <c r="BU1246" s="39"/>
      <c r="BV1246" s="39"/>
      <c r="BW1246" s="39"/>
      <c r="BX1246" s="39"/>
      <c r="BY1246" s="39"/>
      <c r="BZ1246" s="39"/>
      <c r="CA1246" s="39"/>
      <c r="CB1246" s="39"/>
      <c r="CC1246" s="39"/>
      <c r="CD1246" s="39"/>
      <c r="CE1246" s="39"/>
      <c r="CF1246" s="39"/>
      <c r="CG1246" s="37" t="e">
        <f>VLOOKUP(Table_1[[#This Row],[EAN]],'[1]Planilha1'!$E:$R,13,0)</f>
        <v>#N/A</v>
      </c>
      <c r="CI1246" s="188">
        <f>IF(Table_1[[#This Row],[STATUS MERCADO]]="GO",Table_1[[#This Row],[M. BRUTA TOTAL]],0)</f>
        <v>0</v>
      </c>
      <c r="CJ1246" s="188">
        <f>IF(Table_1[[#This Row],[STATUS MERCADO]]="GO",Table_1[[#This Row],[PV UNIT. REALIZADO]]*Table_1[[#This Row],[QUANTIDADE]],0)</f>
        <v>0</v>
      </c>
    </row>
    <row r="1247" ht="15" hidden="1">
      <c r="A1247" s="7"/>
      <c r="B1247" s="76" t="s">
        <v>400</v>
      </c>
      <c r="C1247" s="72">
        <v>220043</v>
      </c>
      <c r="D1247" s="72">
        <v>71400</v>
      </c>
      <c r="E1247" s="73">
        <v>7891331015060</v>
      </c>
      <c r="F1247" s="74" t="s">
        <v>1132</v>
      </c>
      <c r="G1247" s="75" t="s">
        <v>1085</v>
      </c>
      <c r="H1247" s="72">
        <v>2280</v>
      </c>
      <c r="I1247" s="25" t="s">
        <v>21</v>
      </c>
      <c r="J1247" s="24" t="s">
        <v>1129</v>
      </c>
      <c r="K1247" s="26" t="s">
        <v>84</v>
      </c>
      <c r="L1247" s="26">
        <v>24</v>
      </c>
      <c r="M1247" s="26">
        <v>0</v>
      </c>
      <c r="N1247" s="24" t="s">
        <v>85</v>
      </c>
      <c r="O1247" s="24" t="s">
        <v>159</v>
      </c>
      <c r="P1247" s="27"/>
      <c r="Q1247" s="28">
        <f>(17/100+7.6/100+1.65/100)*P1247</f>
        <v>0</v>
      </c>
      <c r="R1247" s="28"/>
      <c r="S1247" s="28"/>
      <c r="T1247" s="28"/>
      <c r="U1247" s="28"/>
      <c r="V1247" s="28">
        <f>+P1247-Q1247+R1247+S1247+T1247+U1247</f>
        <v>0</v>
      </c>
      <c r="W1247" s="29">
        <f>(1.02/100)</f>
        <v>1.02E-2</v>
      </c>
      <c r="X1247" s="29">
        <v>4.8E-3</v>
      </c>
      <c r="Y1247" s="29">
        <v>0.17</v>
      </c>
      <c r="Z1247" s="29">
        <v>1.65E-2</v>
      </c>
      <c r="AA1247" s="29">
        <v>7.6E-2</v>
      </c>
      <c r="AB1247" s="29">
        <f>SUM(W1247:AA1247)</f>
        <v>0.2775</v>
      </c>
      <c r="AC1247" s="24">
        <v>12</v>
      </c>
      <c r="AD1247" s="30">
        <f>IF(AL1247="","",+AC1247*AL1247)</f>
      </c>
      <c r="AE1247" s="31">
        <f>IF(AL1247="","",+AL1247*AB1247)</f>
      </c>
      <c r="AF1247" s="30">
        <f>IF(AL1247="","",+AL1247-AE1247)</f>
      </c>
      <c r="AG1247" s="31">
        <f>+V1247</f>
        <v>0</v>
      </c>
      <c r="AH1247" s="30">
        <f>IF(AF1247="","",+AF1247-AG1247)</f>
      </c>
      <c r="AI1247" s="30">
        <f>IF(AH1247="","",+AH1247*AC1247)</f>
      </c>
      <c r="AJ1247" s="31"/>
      <c r="AK1247" s="32">
        <v>0.33</v>
      </c>
      <c r="AL1247" s="31">
        <f>IF(V1247=0,"",V1247/(1-AB1247-AK1247))</f>
      </c>
      <c r="AM1247" s="33">
        <v>0.33</v>
      </c>
      <c r="AN1247" s="31">
        <f>IF(V1247=0,"",V1247/(1-AB1247-AM1247))</f>
      </c>
      <c r="AO1247" s="34">
        <v>1.2</v>
      </c>
      <c r="AP1247" s="31">
        <f>IF(BD!AJ1247="","",BD!AJ1247*BD!AO1247)</f>
      </c>
      <c r="AQ1247" s="29">
        <f>BD!AM1247/BD!AK1247-1</f>
        <v>0</v>
      </c>
      <c r="AR1247" s="29">
        <f>IF(BD!AN1247="","",IF(BD!AJ1247="","",BD!AN1247/BD!AJ1247-1))</f>
      </c>
      <c r="AS1247" s="29">
        <f>IF(BD!AN1247="","",IF(BD!AN1247&lt;BD!AL1247,"ABAIXO DA META","DENTRO DA META"))</f>
      </c>
      <c r="AT1247" s="29" t="str">
        <f>IF(BD!AJ1247="","EM ANÁLISE",IF(BD!AP1247&gt;=BD!AN1247,"GO", "NO GO"))</f>
        <v>EM ANÁLISE</v>
      </c>
      <c r="AU1247" s="35">
        <f>IF(AN1247="","",+BD!$AN1247-AJ1247)</f>
      </c>
      <c r="AW1247" s="28">
        <f>BD!P1247*BD!AC1247</f>
        <v>0</v>
      </c>
      <c r="AX1247" s="28">
        <f>BD!V1247*BD!AC1247</f>
        <v>0</v>
      </c>
      <c r="AY1247" s="28">
        <f>IF(BD!AN1247="","",BD!AN1247*BD!AC1247)</f>
      </c>
      <c r="AZ1247" s="24" t="s">
        <v>123</v>
      </c>
      <c r="BA1247" s="24"/>
      <c r="BB1247" s="24"/>
      <c r="BC1247" s="24"/>
      <c r="BD1247" s="36"/>
      <c r="BE1247" s="36"/>
      <c r="BF1247" s="39"/>
      <c r="BG1247" s="39"/>
      <c r="BH1247" s="39"/>
      <c r="BI1247" s="39"/>
      <c r="BJ1247" s="39"/>
      <c r="BK1247" s="39"/>
      <c r="BL1247" s="39"/>
      <c r="BM1247" s="39"/>
      <c r="BN1247" s="39"/>
      <c r="BO1247" s="40"/>
      <c r="BP1247" s="39"/>
      <c r="BQ1247" s="39"/>
      <c r="BR1247" s="39"/>
      <c r="BS1247" s="39"/>
      <c r="BT1247" s="39"/>
      <c r="BU1247" s="39"/>
      <c r="BV1247" s="39"/>
      <c r="BW1247" s="39"/>
      <c r="BX1247" s="39"/>
      <c r="BY1247" s="39"/>
      <c r="BZ1247" s="39"/>
      <c r="CA1247" s="39"/>
      <c r="CB1247" s="39"/>
      <c r="CC1247" s="39"/>
      <c r="CD1247" s="39"/>
      <c r="CE1247" s="39"/>
      <c r="CF1247" s="39"/>
      <c r="CG1247" s="37" t="e">
        <f>VLOOKUP(Table_1[[#This Row],[EAN]],'[1]Planilha1'!$E:$R,13,0)</f>
        <v>#N/A</v>
      </c>
      <c r="CI1247" s="188">
        <f>IF(Table_1[[#This Row],[STATUS MERCADO]]="GO",Table_1[[#This Row],[M. BRUTA TOTAL]],0)</f>
        <v>0</v>
      </c>
      <c r="CJ1247" s="188">
        <f>IF(Table_1[[#This Row],[STATUS MERCADO]]="GO",Table_1[[#This Row],[PV UNIT. REALIZADO]]*Table_1[[#This Row],[QUANTIDADE]],0)</f>
        <v>0</v>
      </c>
    </row>
    <row r="1248" ht="15" hidden="1">
      <c r="A1248" s="7"/>
      <c r="B1248" s="76" t="s">
        <v>400</v>
      </c>
      <c r="C1248" s="72">
        <v>220044</v>
      </c>
      <c r="D1248" s="72">
        <v>71401</v>
      </c>
      <c r="E1248" s="73">
        <v>7891331015084</v>
      </c>
      <c r="F1248" s="74" t="s">
        <v>1133</v>
      </c>
      <c r="G1248" s="75" t="s">
        <v>1085</v>
      </c>
      <c r="H1248" s="72">
        <v>2280</v>
      </c>
      <c r="I1248" s="25" t="s">
        <v>21</v>
      </c>
      <c r="J1248" s="24" t="s">
        <v>1129</v>
      </c>
      <c r="K1248" s="26" t="s">
        <v>84</v>
      </c>
      <c r="L1248" s="26">
        <v>24</v>
      </c>
      <c r="M1248" s="26">
        <v>0</v>
      </c>
      <c r="N1248" s="24" t="s">
        <v>85</v>
      </c>
      <c r="O1248" s="24" t="s">
        <v>159</v>
      </c>
      <c r="P1248" s="27"/>
      <c r="Q1248" s="28">
        <f>(17/100+7.6/100+1.65/100)*P1248</f>
        <v>0</v>
      </c>
      <c r="R1248" s="28"/>
      <c r="S1248" s="28"/>
      <c r="T1248" s="28"/>
      <c r="U1248" s="28"/>
      <c r="V1248" s="28">
        <f>+P1248-Q1248+R1248+S1248+T1248+U1248</f>
        <v>0</v>
      </c>
      <c r="W1248" s="29">
        <f>(1.02/100)</f>
        <v>1.02E-2</v>
      </c>
      <c r="X1248" s="29">
        <v>4.8E-3</v>
      </c>
      <c r="Y1248" s="29">
        <v>0.17</v>
      </c>
      <c r="Z1248" s="29">
        <v>1.65E-2</v>
      </c>
      <c r="AA1248" s="29">
        <v>7.6E-2</v>
      </c>
      <c r="AB1248" s="29">
        <f>SUM(W1248:AA1248)</f>
        <v>0.2775</v>
      </c>
      <c r="AC1248" s="24">
        <v>12</v>
      </c>
      <c r="AD1248" s="30">
        <f>IF(AL1248="","",+AC1248*AL1248)</f>
      </c>
      <c r="AE1248" s="31">
        <f>IF(AL1248="","",+AL1248*AB1248)</f>
      </c>
      <c r="AF1248" s="30">
        <f>IF(AL1248="","",+AL1248-AE1248)</f>
      </c>
      <c r="AG1248" s="31">
        <f>+V1248</f>
        <v>0</v>
      </c>
      <c r="AH1248" s="30">
        <f>IF(AF1248="","",+AF1248-AG1248)</f>
      </c>
      <c r="AI1248" s="30">
        <f>IF(AH1248="","",+AH1248*AC1248)</f>
      </c>
      <c r="AJ1248" s="31"/>
      <c r="AK1248" s="32">
        <v>0.33</v>
      </c>
      <c r="AL1248" s="31">
        <f>IF(V1248=0,"",V1248/(1-AB1248-AK1248))</f>
      </c>
      <c r="AM1248" s="33">
        <v>0.33</v>
      </c>
      <c r="AN1248" s="31">
        <f>IF(V1248=0,"",V1248/(1-AB1248-AM1248))</f>
      </c>
      <c r="AO1248" s="34">
        <v>1.2</v>
      </c>
      <c r="AP1248" s="31">
        <f>IF(BD!AJ1248="","",BD!AJ1248*BD!AO1248)</f>
      </c>
      <c r="AQ1248" s="29">
        <f>BD!AM1248/BD!AK1248-1</f>
        <v>0</v>
      </c>
      <c r="AR1248" s="29">
        <f>IF(BD!AN1248="","",IF(BD!AJ1248="","",BD!AN1248/BD!AJ1248-1))</f>
      </c>
      <c r="AS1248" s="29">
        <f>IF(BD!AN1248="","",IF(BD!AN1248&lt;BD!AL1248,"ABAIXO DA META","DENTRO DA META"))</f>
      </c>
      <c r="AT1248" s="29" t="str">
        <f>IF(BD!AJ1248="","EM ANÁLISE",IF(BD!AP1248&gt;=BD!AN1248,"GO", "NO GO"))</f>
        <v>EM ANÁLISE</v>
      </c>
      <c r="AU1248" s="35">
        <f>IF(AN1248="","",+BD!$AN1248-AJ1248)</f>
      </c>
      <c r="AW1248" s="28">
        <f>BD!P1248*BD!AC1248</f>
        <v>0</v>
      </c>
      <c r="AX1248" s="28">
        <f>BD!V1248*BD!AC1248</f>
        <v>0</v>
      </c>
      <c r="AY1248" s="28">
        <f>IF(BD!AN1248="","",BD!AN1248*BD!AC1248)</f>
      </c>
      <c r="AZ1248" s="24" t="s">
        <v>123</v>
      </c>
      <c r="BA1248" s="24"/>
      <c r="BB1248" s="24"/>
      <c r="BC1248" s="24"/>
      <c r="BD1248" s="36"/>
      <c r="BE1248" s="36"/>
      <c r="BF1248" s="39"/>
      <c r="BG1248" s="39"/>
      <c r="BH1248" s="39"/>
      <c r="BI1248" s="39"/>
      <c r="BJ1248" s="39"/>
      <c r="BK1248" s="39"/>
      <c r="BL1248" s="39"/>
      <c r="BM1248" s="39"/>
      <c r="BN1248" s="39"/>
      <c r="BO1248" s="40"/>
      <c r="BP1248" s="39"/>
      <c r="BQ1248" s="39"/>
      <c r="BR1248" s="39"/>
      <c r="BS1248" s="39"/>
      <c r="BT1248" s="39"/>
      <c r="BU1248" s="39"/>
      <c r="BV1248" s="39"/>
      <c r="BW1248" s="39"/>
      <c r="BX1248" s="39"/>
      <c r="BY1248" s="39"/>
      <c r="BZ1248" s="39"/>
      <c r="CA1248" s="39"/>
      <c r="CB1248" s="39"/>
      <c r="CC1248" s="39"/>
      <c r="CD1248" s="39"/>
      <c r="CE1248" s="39"/>
      <c r="CF1248" s="39"/>
      <c r="CG1248" s="37" t="e">
        <f>VLOOKUP(Table_1[[#This Row],[EAN]],'[1]Planilha1'!$E:$R,13,0)</f>
        <v>#N/A</v>
      </c>
      <c r="CI1248" s="188">
        <f>IF(Table_1[[#This Row],[STATUS MERCADO]]="GO",Table_1[[#This Row],[M. BRUTA TOTAL]],0)</f>
        <v>0</v>
      </c>
      <c r="CJ1248" s="188">
        <f>IF(Table_1[[#This Row],[STATUS MERCADO]]="GO",Table_1[[#This Row],[PV UNIT. REALIZADO]]*Table_1[[#This Row],[QUANTIDADE]],0)</f>
        <v>0</v>
      </c>
    </row>
    <row r="1249" ht="15" hidden="1">
      <c r="A1249" s="7"/>
      <c r="B1249" s="76" t="s">
        <v>400</v>
      </c>
      <c r="C1249" s="72">
        <v>220045</v>
      </c>
      <c r="D1249" s="72">
        <v>71402</v>
      </c>
      <c r="E1249" s="73">
        <v>7891331015107</v>
      </c>
      <c r="F1249" s="74" t="s">
        <v>1134</v>
      </c>
      <c r="G1249" s="75" t="s">
        <v>1085</v>
      </c>
      <c r="H1249" s="72">
        <v>2280</v>
      </c>
      <c r="I1249" s="25" t="s">
        <v>21</v>
      </c>
      <c r="J1249" s="24" t="s">
        <v>1129</v>
      </c>
      <c r="K1249" s="26" t="s">
        <v>84</v>
      </c>
      <c r="L1249" s="26">
        <v>24</v>
      </c>
      <c r="M1249" s="26">
        <v>0</v>
      </c>
      <c r="N1249" s="24" t="s">
        <v>85</v>
      </c>
      <c r="O1249" s="24" t="s">
        <v>159</v>
      </c>
      <c r="P1249" s="27"/>
      <c r="Q1249" s="28">
        <f>(17/100+7.6/100+1.65/100)*P1249</f>
        <v>0</v>
      </c>
      <c r="R1249" s="28"/>
      <c r="S1249" s="28"/>
      <c r="T1249" s="28"/>
      <c r="U1249" s="28"/>
      <c r="V1249" s="28">
        <f>+P1249-Q1249+R1249+S1249+T1249+U1249</f>
        <v>0</v>
      </c>
      <c r="W1249" s="29">
        <f>(1.02/100)</f>
        <v>1.02E-2</v>
      </c>
      <c r="X1249" s="29">
        <v>4.8E-3</v>
      </c>
      <c r="Y1249" s="29">
        <v>0.17</v>
      </c>
      <c r="Z1249" s="29">
        <v>1.65E-2</v>
      </c>
      <c r="AA1249" s="29">
        <v>7.6E-2</v>
      </c>
      <c r="AB1249" s="29">
        <f>SUM(W1249:AA1249)</f>
        <v>0.2775</v>
      </c>
      <c r="AC1249" s="24">
        <v>12</v>
      </c>
      <c r="AD1249" s="30">
        <f>IF(AL1249="","",+AC1249*AL1249)</f>
      </c>
      <c r="AE1249" s="31">
        <f>IF(AL1249="","",+AL1249*AB1249)</f>
      </c>
      <c r="AF1249" s="30">
        <f>IF(AL1249="","",+AL1249-AE1249)</f>
      </c>
      <c r="AG1249" s="31">
        <f>+V1249</f>
        <v>0</v>
      </c>
      <c r="AH1249" s="30">
        <f>IF(AF1249="","",+AF1249-AG1249)</f>
      </c>
      <c r="AI1249" s="30">
        <f>IF(AH1249="","",+AH1249*AC1249)</f>
      </c>
      <c r="AJ1249" s="31"/>
      <c r="AK1249" s="32">
        <v>0.33</v>
      </c>
      <c r="AL1249" s="31">
        <f>IF(V1249=0,"",V1249/(1-AB1249-AK1249))</f>
      </c>
      <c r="AM1249" s="33">
        <v>0.33</v>
      </c>
      <c r="AN1249" s="31">
        <f>IF(V1249=0,"",V1249/(1-AB1249-AM1249))</f>
      </c>
      <c r="AO1249" s="34">
        <v>1.2</v>
      </c>
      <c r="AP1249" s="31">
        <f>IF(BD!AJ1249="","",BD!AJ1249*BD!AO1249)</f>
      </c>
      <c r="AQ1249" s="29">
        <f>BD!AM1249/BD!AK1249-1</f>
        <v>0</v>
      </c>
      <c r="AR1249" s="29">
        <f>IF(BD!AN1249="","",IF(BD!AJ1249="","",BD!AN1249/BD!AJ1249-1))</f>
      </c>
      <c r="AS1249" s="29">
        <f>IF(BD!AN1249="","",IF(BD!AN1249&lt;BD!AL1249,"ABAIXO DA META","DENTRO DA META"))</f>
      </c>
      <c r="AT1249" s="29" t="str">
        <f>IF(BD!AJ1249="","EM ANÁLISE",IF(BD!AP1249&gt;=BD!AN1249,"GO", "NO GO"))</f>
        <v>EM ANÁLISE</v>
      </c>
      <c r="AU1249" s="35">
        <f>IF(AN1249="","",+BD!$AN1249-AJ1249)</f>
      </c>
      <c r="AW1249" s="28">
        <f>BD!P1249*BD!AC1249</f>
        <v>0</v>
      </c>
      <c r="AX1249" s="28">
        <f>BD!V1249*BD!AC1249</f>
        <v>0</v>
      </c>
      <c r="AY1249" s="28">
        <f>IF(BD!AN1249="","",BD!AN1249*BD!AC1249)</f>
      </c>
      <c r="AZ1249" s="24" t="s">
        <v>123</v>
      </c>
      <c r="BA1249" s="24"/>
      <c r="BB1249" s="24"/>
      <c r="BC1249" s="24"/>
      <c r="BD1249" s="36"/>
      <c r="BE1249" s="36"/>
      <c r="BF1249" s="39"/>
      <c r="BG1249" s="39"/>
      <c r="BH1249" s="39"/>
      <c r="BI1249" s="39"/>
      <c r="BJ1249" s="39"/>
      <c r="BK1249" s="39"/>
      <c r="BL1249" s="39"/>
      <c r="BM1249" s="39"/>
      <c r="BN1249" s="39"/>
      <c r="BO1249" s="40"/>
      <c r="BP1249" s="39"/>
      <c r="BQ1249" s="39"/>
      <c r="BR1249" s="39"/>
      <c r="BS1249" s="39"/>
      <c r="BT1249" s="39"/>
      <c r="BU1249" s="39"/>
      <c r="BV1249" s="39"/>
      <c r="BW1249" s="39"/>
      <c r="BX1249" s="39"/>
      <c r="BY1249" s="39"/>
      <c r="BZ1249" s="39"/>
      <c r="CA1249" s="39"/>
      <c r="CB1249" s="39"/>
      <c r="CC1249" s="39"/>
      <c r="CD1249" s="39"/>
      <c r="CE1249" s="39"/>
      <c r="CF1249" s="39"/>
      <c r="CG1249" s="37" t="e">
        <f>VLOOKUP(Table_1[[#This Row],[EAN]],'[1]Planilha1'!$E:$R,13,0)</f>
        <v>#N/A</v>
      </c>
      <c r="CI1249" s="188">
        <f>IF(Table_1[[#This Row],[STATUS MERCADO]]="GO",Table_1[[#This Row],[M. BRUTA TOTAL]],0)</f>
        <v>0</v>
      </c>
      <c r="CJ1249" s="188">
        <f>IF(Table_1[[#This Row],[STATUS MERCADO]]="GO",Table_1[[#This Row],[PV UNIT. REALIZADO]]*Table_1[[#This Row],[QUANTIDADE]],0)</f>
        <v>0</v>
      </c>
    </row>
    <row r="1250" ht="15" hidden="1">
      <c r="A1250" s="7"/>
      <c r="B1250" s="76" t="s">
        <v>400</v>
      </c>
      <c r="C1250" s="72">
        <v>220046</v>
      </c>
      <c r="D1250" s="72">
        <v>71701</v>
      </c>
      <c r="E1250" s="73">
        <v>7891331015732</v>
      </c>
      <c r="F1250" s="74" t="s">
        <v>1135</v>
      </c>
      <c r="G1250" s="75" t="s">
        <v>1085</v>
      </c>
      <c r="H1250" s="72">
        <v>2280</v>
      </c>
      <c r="I1250" s="25" t="s">
        <v>21</v>
      </c>
      <c r="J1250" s="24" t="s">
        <v>1086</v>
      </c>
      <c r="K1250" s="26" t="s">
        <v>84</v>
      </c>
      <c r="L1250" s="26">
        <v>24</v>
      </c>
      <c r="M1250" s="26">
        <v>0</v>
      </c>
      <c r="N1250" s="24" t="s">
        <v>85</v>
      </c>
      <c r="O1250" s="24" t="s">
        <v>159</v>
      </c>
      <c r="P1250" s="27"/>
      <c r="Q1250" s="28">
        <f>(17/100+7.6/100+1.65/100)*P1250</f>
        <v>0</v>
      </c>
      <c r="R1250" s="28"/>
      <c r="S1250" s="28"/>
      <c r="T1250" s="28"/>
      <c r="U1250" s="28"/>
      <c r="V1250" s="28">
        <f>+P1250-Q1250+R1250+S1250+T1250+U1250</f>
        <v>0</v>
      </c>
      <c r="W1250" s="29">
        <f>(1.02/100)</f>
        <v>1.02E-2</v>
      </c>
      <c r="X1250" s="29">
        <v>4.8E-3</v>
      </c>
      <c r="Y1250" s="29">
        <v>0.17</v>
      </c>
      <c r="Z1250" s="29">
        <v>1.65E-2</v>
      </c>
      <c r="AA1250" s="29">
        <v>7.6E-2</v>
      </c>
      <c r="AB1250" s="29">
        <f>SUM(W1250:AA1250)</f>
        <v>0.2775</v>
      </c>
      <c r="AC1250" s="24">
        <v>12</v>
      </c>
      <c r="AD1250" s="30">
        <f>IF(AL1250="","",+AC1250*AL1250)</f>
      </c>
      <c r="AE1250" s="31">
        <f>IF(AL1250="","",+AL1250*AB1250)</f>
      </c>
      <c r="AF1250" s="30">
        <f>IF(AL1250="","",+AL1250-AE1250)</f>
      </c>
      <c r="AG1250" s="31">
        <f>+V1250</f>
        <v>0</v>
      </c>
      <c r="AH1250" s="30">
        <f>IF(AF1250="","",+AF1250-AG1250)</f>
      </c>
      <c r="AI1250" s="30">
        <f>IF(AH1250="","",+AH1250*AC1250)</f>
      </c>
      <c r="AJ1250" s="31"/>
      <c r="AK1250" s="32">
        <v>0.33</v>
      </c>
      <c r="AL1250" s="31">
        <f>IF(V1250=0,"",V1250/(1-AB1250-AK1250))</f>
      </c>
      <c r="AM1250" s="33">
        <v>0.33</v>
      </c>
      <c r="AN1250" s="31">
        <f>IF(V1250=0,"",V1250/(1-AB1250-AM1250))</f>
      </c>
      <c r="AO1250" s="34">
        <v>1.2</v>
      </c>
      <c r="AP1250" s="31">
        <f>IF(BD!AJ1250="","",BD!AJ1250*BD!AO1250)</f>
      </c>
      <c r="AQ1250" s="29">
        <f>BD!AM1250/BD!AK1250-1</f>
        <v>0</v>
      </c>
      <c r="AR1250" s="29">
        <f>IF(BD!AN1250="","",IF(BD!AJ1250="","",BD!AN1250/BD!AJ1250-1))</f>
      </c>
      <c r="AS1250" s="29">
        <f>IF(BD!AN1250="","",IF(BD!AN1250&lt;BD!AL1250,"ABAIXO DA META","DENTRO DA META"))</f>
      </c>
      <c r="AT1250" s="29" t="str">
        <f>IF(BD!AJ1250="","EM ANÁLISE",IF(BD!AP1250&gt;=BD!AN1250,"GO", "NO GO"))</f>
        <v>EM ANÁLISE</v>
      </c>
      <c r="AU1250" s="35">
        <f>IF(AN1250="","",+BD!$AN1250-AJ1250)</f>
      </c>
      <c r="AW1250" s="28">
        <f>BD!P1250*BD!AC1250</f>
        <v>0</v>
      </c>
      <c r="AX1250" s="28">
        <f>BD!V1250*BD!AC1250</f>
        <v>0</v>
      </c>
      <c r="AY1250" s="28">
        <f>IF(BD!AN1250="","",BD!AN1250*BD!AC1250)</f>
      </c>
      <c r="AZ1250" s="24" t="s">
        <v>123</v>
      </c>
      <c r="BA1250" s="24"/>
      <c r="BB1250" s="24"/>
      <c r="BC1250" s="24"/>
      <c r="BD1250" s="36"/>
      <c r="BE1250" s="36"/>
      <c r="BF1250" s="39"/>
      <c r="BG1250" s="39"/>
      <c r="BH1250" s="39"/>
      <c r="BI1250" s="39"/>
      <c r="BJ1250" s="39"/>
      <c r="BK1250" s="39"/>
      <c r="BL1250" s="39"/>
      <c r="BM1250" s="39"/>
      <c r="BN1250" s="39"/>
      <c r="BO1250" s="40"/>
      <c r="BP1250" s="39"/>
      <c r="BQ1250" s="39"/>
      <c r="BR1250" s="39"/>
      <c r="BS1250" s="39"/>
      <c r="BT1250" s="39"/>
      <c r="BU1250" s="39"/>
      <c r="BV1250" s="39"/>
      <c r="BW1250" s="39"/>
      <c r="BX1250" s="39"/>
      <c r="BY1250" s="39"/>
      <c r="BZ1250" s="39"/>
      <c r="CA1250" s="39"/>
      <c r="CB1250" s="39"/>
      <c r="CC1250" s="39"/>
      <c r="CD1250" s="39"/>
      <c r="CE1250" s="39"/>
      <c r="CF1250" s="39"/>
      <c r="CG1250" s="37" t="e">
        <f>VLOOKUP(Table_1[[#This Row],[EAN]],'[1]Planilha1'!$E:$R,13,0)</f>
        <v>#N/A</v>
      </c>
      <c r="CI1250" s="188">
        <f>IF(Table_1[[#This Row],[STATUS MERCADO]]="GO",Table_1[[#This Row],[M. BRUTA TOTAL]],0)</f>
        <v>0</v>
      </c>
      <c r="CJ1250" s="188">
        <f>IF(Table_1[[#This Row],[STATUS MERCADO]]="GO",Table_1[[#This Row],[PV UNIT. REALIZADO]]*Table_1[[#This Row],[QUANTIDADE]],0)</f>
        <v>0</v>
      </c>
    </row>
    <row r="1251" ht="15" hidden="1">
      <c r="A1251" s="7"/>
      <c r="B1251" s="76" t="s">
        <v>400</v>
      </c>
      <c r="C1251" s="72">
        <v>220047</v>
      </c>
      <c r="D1251" s="72">
        <v>71800</v>
      </c>
      <c r="E1251" s="73">
        <v>7891331015701</v>
      </c>
      <c r="F1251" s="74" t="s">
        <v>1136</v>
      </c>
      <c r="G1251" s="75" t="s">
        <v>1085</v>
      </c>
      <c r="H1251" s="72">
        <v>2280</v>
      </c>
      <c r="I1251" s="25" t="s">
        <v>21</v>
      </c>
      <c r="J1251" s="24" t="s">
        <v>1086</v>
      </c>
      <c r="K1251" s="26" t="s">
        <v>84</v>
      </c>
      <c r="L1251" s="26">
        <v>24</v>
      </c>
      <c r="M1251" s="26">
        <v>0</v>
      </c>
      <c r="N1251" s="24" t="s">
        <v>85</v>
      </c>
      <c r="O1251" s="24" t="s">
        <v>159</v>
      </c>
      <c r="P1251" s="27"/>
      <c r="Q1251" s="28">
        <f>(17/100+7.6/100+1.65/100)*P1251</f>
        <v>0</v>
      </c>
      <c r="R1251" s="28"/>
      <c r="S1251" s="28"/>
      <c r="T1251" s="28"/>
      <c r="U1251" s="28"/>
      <c r="V1251" s="28">
        <f>+P1251-Q1251+R1251+S1251+T1251+U1251</f>
        <v>0</v>
      </c>
      <c r="W1251" s="29">
        <f>(1.02/100)</f>
        <v>1.02E-2</v>
      </c>
      <c r="X1251" s="29">
        <v>4.8E-3</v>
      </c>
      <c r="Y1251" s="29">
        <v>0.17</v>
      </c>
      <c r="Z1251" s="29">
        <v>1.65E-2</v>
      </c>
      <c r="AA1251" s="29">
        <v>7.6E-2</v>
      </c>
      <c r="AB1251" s="29">
        <f>SUM(W1251:AA1251)</f>
        <v>0.2775</v>
      </c>
      <c r="AC1251" s="24">
        <v>12</v>
      </c>
      <c r="AD1251" s="30">
        <f>IF(AL1251="","",+AC1251*AL1251)</f>
      </c>
      <c r="AE1251" s="31">
        <f>IF(AL1251="","",+AL1251*AB1251)</f>
      </c>
      <c r="AF1251" s="30">
        <f>IF(AL1251="","",+AL1251-AE1251)</f>
      </c>
      <c r="AG1251" s="31">
        <f>+V1251</f>
        <v>0</v>
      </c>
      <c r="AH1251" s="30">
        <f>IF(AF1251="","",+AF1251-AG1251)</f>
      </c>
      <c r="AI1251" s="30">
        <f>IF(AH1251="","",+AH1251*AC1251)</f>
      </c>
      <c r="AJ1251" s="31"/>
      <c r="AK1251" s="32">
        <v>0.33</v>
      </c>
      <c r="AL1251" s="31">
        <f>IF(V1251=0,"",V1251/(1-AB1251-AK1251))</f>
      </c>
      <c r="AM1251" s="33">
        <v>0.33</v>
      </c>
      <c r="AN1251" s="31">
        <f>IF(V1251=0,"",V1251/(1-AB1251-AM1251))</f>
      </c>
      <c r="AO1251" s="34">
        <v>1.2</v>
      </c>
      <c r="AP1251" s="31">
        <f>IF(BD!AJ1251="","",BD!AJ1251*BD!AO1251)</f>
      </c>
      <c r="AQ1251" s="29">
        <f>BD!AM1251/BD!AK1251-1</f>
        <v>0</v>
      </c>
      <c r="AR1251" s="29">
        <f>IF(BD!AN1251="","",IF(BD!AJ1251="","",BD!AN1251/BD!AJ1251-1))</f>
      </c>
      <c r="AS1251" s="29">
        <f>IF(BD!AN1251="","",IF(BD!AN1251&lt;BD!AL1251,"ABAIXO DA META","DENTRO DA META"))</f>
      </c>
      <c r="AT1251" s="29" t="str">
        <f>IF(BD!AJ1251="","EM ANÁLISE",IF(BD!AP1251&gt;=BD!AN1251,"GO", "NO GO"))</f>
        <v>EM ANÁLISE</v>
      </c>
      <c r="AU1251" s="35">
        <f>IF(AN1251="","",+BD!$AN1251-AJ1251)</f>
      </c>
      <c r="AW1251" s="28">
        <f>BD!P1251*BD!AC1251</f>
        <v>0</v>
      </c>
      <c r="AX1251" s="28">
        <f>BD!V1251*BD!AC1251</f>
        <v>0</v>
      </c>
      <c r="AY1251" s="28">
        <f>IF(BD!AN1251="","",BD!AN1251*BD!AC1251)</f>
      </c>
      <c r="AZ1251" s="24" t="s">
        <v>123</v>
      </c>
      <c r="BA1251" s="24"/>
      <c r="BB1251" s="24"/>
      <c r="BC1251" s="24"/>
      <c r="BD1251" s="36"/>
      <c r="BE1251" s="36"/>
      <c r="BF1251" s="39"/>
      <c r="BG1251" s="39"/>
      <c r="BH1251" s="39"/>
      <c r="BI1251" s="39"/>
      <c r="BJ1251" s="39"/>
      <c r="BK1251" s="39"/>
      <c r="BL1251" s="39"/>
      <c r="BM1251" s="39"/>
      <c r="BN1251" s="39"/>
      <c r="BO1251" s="40"/>
      <c r="BP1251" s="39"/>
      <c r="BQ1251" s="39"/>
      <c r="BR1251" s="39"/>
      <c r="BS1251" s="39"/>
      <c r="BT1251" s="39"/>
      <c r="BU1251" s="39"/>
      <c r="BV1251" s="39"/>
      <c r="BW1251" s="39"/>
      <c r="BX1251" s="39"/>
      <c r="BY1251" s="39"/>
      <c r="BZ1251" s="39"/>
      <c r="CA1251" s="39"/>
      <c r="CB1251" s="39"/>
      <c r="CC1251" s="39"/>
      <c r="CD1251" s="39"/>
      <c r="CE1251" s="39"/>
      <c r="CF1251" s="39"/>
      <c r="CG1251" s="37" t="e">
        <f>VLOOKUP(Table_1[[#This Row],[EAN]],'[1]Planilha1'!$E:$R,13,0)</f>
        <v>#N/A</v>
      </c>
      <c r="CI1251" s="188">
        <f>IF(Table_1[[#This Row],[STATUS MERCADO]]="GO",Table_1[[#This Row],[M. BRUTA TOTAL]],0)</f>
        <v>0</v>
      </c>
      <c r="CJ1251" s="188">
        <f>IF(Table_1[[#This Row],[STATUS MERCADO]]="GO",Table_1[[#This Row],[PV UNIT. REALIZADO]]*Table_1[[#This Row],[QUANTIDADE]],0)</f>
        <v>0</v>
      </c>
    </row>
    <row r="1252" ht="15" hidden="1">
      <c r="A1252" s="7"/>
      <c r="B1252" s="76" t="s">
        <v>400</v>
      </c>
      <c r="C1252" s="72">
        <v>220048</v>
      </c>
      <c r="D1252" s="72">
        <v>71801</v>
      </c>
      <c r="E1252" s="73">
        <v>7891331015725</v>
      </c>
      <c r="F1252" s="74" t="s">
        <v>1137</v>
      </c>
      <c r="G1252" s="75" t="s">
        <v>1085</v>
      </c>
      <c r="H1252" s="72">
        <v>2280</v>
      </c>
      <c r="I1252" s="25" t="s">
        <v>21</v>
      </c>
      <c r="J1252" s="24" t="s">
        <v>1086</v>
      </c>
      <c r="K1252" s="26" t="s">
        <v>84</v>
      </c>
      <c r="L1252" s="26">
        <v>24</v>
      </c>
      <c r="M1252" s="26">
        <v>0</v>
      </c>
      <c r="N1252" s="24" t="s">
        <v>85</v>
      </c>
      <c r="O1252" s="24" t="s">
        <v>159</v>
      </c>
      <c r="P1252" s="27"/>
      <c r="Q1252" s="28">
        <f>(17/100+7.6/100+1.65/100)*P1252</f>
        <v>0</v>
      </c>
      <c r="R1252" s="28"/>
      <c r="S1252" s="28"/>
      <c r="T1252" s="28"/>
      <c r="U1252" s="28"/>
      <c r="V1252" s="28">
        <f>+P1252-Q1252+R1252+S1252+T1252+U1252</f>
        <v>0</v>
      </c>
      <c r="W1252" s="29">
        <f>(1.02/100)</f>
        <v>1.02E-2</v>
      </c>
      <c r="X1252" s="29">
        <v>4.8E-3</v>
      </c>
      <c r="Y1252" s="29">
        <v>0.17</v>
      </c>
      <c r="Z1252" s="29">
        <v>1.65E-2</v>
      </c>
      <c r="AA1252" s="29">
        <v>7.6E-2</v>
      </c>
      <c r="AB1252" s="29">
        <f>SUM(W1252:AA1252)</f>
        <v>0.2775</v>
      </c>
      <c r="AC1252" s="24">
        <v>12</v>
      </c>
      <c r="AD1252" s="30">
        <f>IF(AL1252="","",+AC1252*AL1252)</f>
      </c>
      <c r="AE1252" s="31">
        <f>IF(AL1252="","",+AL1252*AB1252)</f>
      </c>
      <c r="AF1252" s="30">
        <f>IF(AL1252="","",+AL1252-AE1252)</f>
      </c>
      <c r="AG1252" s="31">
        <f>+V1252</f>
        <v>0</v>
      </c>
      <c r="AH1252" s="30">
        <f>IF(AF1252="","",+AF1252-AG1252)</f>
      </c>
      <c r="AI1252" s="30">
        <f>IF(AH1252="","",+AH1252*AC1252)</f>
      </c>
      <c r="AJ1252" s="31"/>
      <c r="AK1252" s="32">
        <v>0.33</v>
      </c>
      <c r="AL1252" s="31">
        <f>IF(V1252=0,"",V1252/(1-AB1252-AK1252))</f>
      </c>
      <c r="AM1252" s="33">
        <v>0.33</v>
      </c>
      <c r="AN1252" s="31">
        <f>IF(V1252=0,"",V1252/(1-AB1252-AM1252))</f>
      </c>
      <c r="AO1252" s="34">
        <v>1.2</v>
      </c>
      <c r="AP1252" s="31">
        <f>IF(BD!AJ1252="","",BD!AJ1252*BD!AO1252)</f>
      </c>
      <c r="AQ1252" s="29">
        <f>BD!AM1252/BD!AK1252-1</f>
        <v>0</v>
      </c>
      <c r="AR1252" s="29">
        <f>IF(BD!AN1252="","",IF(BD!AJ1252="","",BD!AN1252/BD!AJ1252-1))</f>
      </c>
      <c r="AS1252" s="29">
        <f>IF(BD!AN1252="","",IF(BD!AN1252&lt;BD!AL1252,"ABAIXO DA META","DENTRO DA META"))</f>
      </c>
      <c r="AT1252" s="29" t="str">
        <f>IF(BD!AJ1252="","EM ANÁLISE",IF(BD!AP1252&gt;=BD!AN1252,"GO", "NO GO"))</f>
        <v>EM ANÁLISE</v>
      </c>
      <c r="AU1252" s="35">
        <f>IF(AN1252="","",+BD!$AN1252-AJ1252)</f>
      </c>
      <c r="AW1252" s="28">
        <f>BD!P1252*BD!AC1252</f>
        <v>0</v>
      </c>
      <c r="AX1252" s="28">
        <f>BD!V1252*BD!AC1252</f>
        <v>0</v>
      </c>
      <c r="AY1252" s="28">
        <f>IF(BD!AN1252="","",BD!AN1252*BD!AC1252)</f>
      </c>
      <c r="AZ1252" s="24" t="s">
        <v>123</v>
      </c>
      <c r="BA1252" s="24"/>
      <c r="BB1252" s="24"/>
      <c r="BC1252" s="24"/>
      <c r="BD1252" s="36"/>
      <c r="BE1252" s="36"/>
      <c r="BF1252" s="39"/>
      <c r="BG1252" s="39"/>
      <c r="BH1252" s="39"/>
      <c r="BI1252" s="39"/>
      <c r="BJ1252" s="39"/>
      <c r="BK1252" s="39"/>
      <c r="BL1252" s="39"/>
      <c r="BM1252" s="39"/>
      <c r="BN1252" s="39"/>
      <c r="BO1252" s="40"/>
      <c r="BP1252" s="39"/>
      <c r="BQ1252" s="39"/>
      <c r="BR1252" s="39"/>
      <c r="BS1252" s="39"/>
      <c r="BT1252" s="39"/>
      <c r="BU1252" s="39"/>
      <c r="BV1252" s="39"/>
      <c r="BW1252" s="39"/>
      <c r="BX1252" s="39"/>
      <c r="BY1252" s="39"/>
      <c r="BZ1252" s="39"/>
      <c r="CA1252" s="39"/>
      <c r="CB1252" s="39"/>
      <c r="CC1252" s="39"/>
      <c r="CD1252" s="39"/>
      <c r="CE1252" s="39"/>
      <c r="CF1252" s="39"/>
      <c r="CG1252" s="37" t="e">
        <f>VLOOKUP(Table_1[[#This Row],[EAN]],'[1]Planilha1'!$E:$R,13,0)</f>
        <v>#N/A</v>
      </c>
      <c r="CI1252" s="188">
        <f>IF(Table_1[[#This Row],[STATUS MERCADO]]="GO",Table_1[[#This Row],[M. BRUTA TOTAL]],0)</f>
        <v>0</v>
      </c>
      <c r="CJ1252" s="188">
        <f>IF(Table_1[[#This Row],[STATUS MERCADO]]="GO",Table_1[[#This Row],[PV UNIT. REALIZADO]]*Table_1[[#This Row],[QUANTIDADE]],0)</f>
        <v>0</v>
      </c>
    </row>
    <row r="1253" ht="15" hidden="1">
      <c r="A1253" s="7"/>
      <c r="B1253" s="84" t="s">
        <v>400</v>
      </c>
      <c r="C1253" s="75">
        <v>220049</v>
      </c>
      <c r="D1253" s="75">
        <v>71900</v>
      </c>
      <c r="E1253" s="85">
        <v>7891331014353</v>
      </c>
      <c r="F1253" s="86" t="s">
        <v>1138</v>
      </c>
      <c r="G1253" s="75" t="s">
        <v>13</v>
      </c>
      <c r="H1253" s="75">
        <v>3610</v>
      </c>
      <c r="I1253" s="87" t="s">
        <v>1139</v>
      </c>
      <c r="J1253" s="75" t="s">
        <v>1140</v>
      </c>
      <c r="K1253" s="88" t="s">
        <v>84</v>
      </c>
      <c r="L1253" s="88">
        <v>24</v>
      </c>
      <c r="M1253" s="88">
        <v>0</v>
      </c>
      <c r="N1253" s="75" t="s">
        <v>85</v>
      </c>
      <c r="O1253" s="75" t="s">
        <v>159</v>
      </c>
      <c r="P1253" s="89"/>
      <c r="Q1253" s="90">
        <f>(17/100+7.6/100+1.65/100)*P1253</f>
        <v>0</v>
      </c>
      <c r="R1253" s="90"/>
      <c r="S1253" s="90"/>
      <c r="T1253" s="90"/>
      <c r="U1253" s="90"/>
      <c r="V1253" s="90">
        <f>+P1253-Q1253+R1253+S1253+T1253+U1253</f>
        <v>0</v>
      </c>
      <c r="W1253" s="91">
        <f>(1.02/100)</f>
        <v>1.02E-2</v>
      </c>
      <c r="X1253" s="91">
        <v>4.8E-3</v>
      </c>
      <c r="Y1253" s="91">
        <v>0.17</v>
      </c>
      <c r="Z1253" s="91">
        <v>1.65E-2</v>
      </c>
      <c r="AA1253" s="91">
        <v>7.6E-2</v>
      </c>
      <c r="AB1253" s="91">
        <f>SUM(W1253:AA1253)</f>
        <v>0.2775</v>
      </c>
      <c r="AC1253" s="75">
        <v>12</v>
      </c>
      <c r="AD1253" s="92">
        <f>IF(AL1253="","",+AC1253*AL1253)</f>
      </c>
      <c r="AE1253" s="93">
        <f>IF(AL1253="","",+AL1253*AB1253)</f>
      </c>
      <c r="AF1253" s="92">
        <f>IF(AL1253="","",+AL1253-AE1253)</f>
      </c>
      <c r="AG1253" s="93">
        <f>+V1253</f>
        <v>0</v>
      </c>
      <c r="AH1253" s="92">
        <f>IF(AF1253="","",+AF1253-AG1253)</f>
      </c>
      <c r="AI1253" s="92">
        <f>IF(AH1253="","",+AH1253*AC1253)</f>
      </c>
      <c r="AJ1253" s="93"/>
      <c r="AK1253" s="94">
        <v>0.33</v>
      </c>
      <c r="AL1253" s="93">
        <f>IF(V1253=0,"",V1253/(1-AB1253-AK1253))</f>
      </c>
      <c r="AM1253" s="95">
        <v>0.33</v>
      </c>
      <c r="AN1253" s="93">
        <f>IF(V1253=0,"",V1253/(1-AB1253-AM1253))</f>
      </c>
      <c r="AO1253" s="96">
        <v>1.2</v>
      </c>
      <c r="AP1253" s="93">
        <f>IF(BD!AJ1253="","",BD!AJ1253*BD!AO1253)</f>
      </c>
      <c r="AQ1253" s="91">
        <f>BD!AM1253/BD!AK1253-1</f>
        <v>0</v>
      </c>
      <c r="AR1253" s="91">
        <f>IF(BD!AN1253="","",IF(BD!AJ1253="","",BD!AN1253/BD!AJ1253-1))</f>
      </c>
      <c r="AS1253" s="91">
        <f>IF(BD!AN1253="","",IF(BD!AN1253&lt;BD!AL1253,"ABAIXO DA META","DENTRO DA META"))</f>
      </c>
      <c r="AT1253" s="91" t="str">
        <f>IF(BD!AJ1253="","EM ANÁLISE",IF(BD!AP1253&gt;=BD!AN1253,"GO", "NO GO"))</f>
        <v>EM ANÁLISE</v>
      </c>
      <c r="AU1253" s="97">
        <f>IF(AN1253="","",+BD!$AN1253-AJ1253)</f>
      </c>
      <c r="AV1253" s="98"/>
      <c r="AW1253" s="90">
        <f>BD!P1253*BD!AC1253</f>
        <v>0</v>
      </c>
      <c r="AX1253" s="90">
        <f>BD!V1253*BD!AC1253</f>
        <v>0</v>
      </c>
      <c r="AY1253" s="90">
        <f>IF(BD!AN1253="","",BD!AN1253*BD!AC1253)</f>
      </c>
      <c r="AZ1253" s="75" t="s">
        <v>123</v>
      </c>
      <c r="BA1253" s="75" t="s">
        <v>115</v>
      </c>
      <c r="BB1253" s="75">
        <v>1</v>
      </c>
      <c r="BC1253" s="75" t="s">
        <v>250</v>
      </c>
      <c r="BD1253" s="104"/>
      <c r="BE1253" s="104"/>
      <c r="BF1253" s="101"/>
      <c r="BG1253" s="101"/>
      <c r="BH1253" s="101"/>
      <c r="BI1253" s="101"/>
      <c r="BJ1253" s="101"/>
      <c r="BK1253" s="101"/>
      <c r="BL1253" s="101"/>
      <c r="BM1253" s="101"/>
      <c r="BN1253" s="101"/>
      <c r="BO1253" s="103"/>
      <c r="BP1253" s="101"/>
      <c r="BQ1253" s="101"/>
      <c r="BR1253" s="101"/>
      <c r="BS1253" s="101"/>
      <c r="BT1253" s="101"/>
      <c r="BU1253" s="101"/>
      <c r="BV1253" s="101"/>
      <c r="BW1253" s="101"/>
      <c r="BX1253" s="101"/>
      <c r="BY1253" s="101"/>
      <c r="BZ1253" s="101"/>
      <c r="CA1253" s="101"/>
      <c r="CB1253" s="101"/>
      <c r="CC1253" s="101"/>
      <c r="CD1253" s="101"/>
      <c r="CE1253" s="101"/>
      <c r="CF1253" s="101"/>
      <c r="CG1253" s="37" t="e">
        <f>VLOOKUP(Table_1[[#This Row],[EAN]],'[1]Planilha1'!$E:$R,13,0)</f>
        <v>#N/A</v>
      </c>
      <c r="CI1253" s="188">
        <f>IF(Table_1[[#This Row],[STATUS MERCADO]]="GO",Table_1[[#This Row],[M. BRUTA TOTAL]],0)</f>
        <v>0</v>
      </c>
      <c r="CJ1253" s="188">
        <f>IF(Table_1[[#This Row],[STATUS MERCADO]]="GO",Table_1[[#This Row],[PV UNIT. REALIZADO]]*Table_1[[#This Row],[QUANTIDADE]],0)</f>
        <v>0</v>
      </c>
    </row>
    <row r="1254" ht="15" hidden="1">
      <c r="A1254" s="7"/>
      <c r="B1254" s="84" t="s">
        <v>400</v>
      </c>
      <c r="C1254" s="75">
        <v>220050</v>
      </c>
      <c r="D1254" s="75">
        <v>71901</v>
      </c>
      <c r="E1254" s="85">
        <v>7891331015978</v>
      </c>
      <c r="F1254" s="86" t="s">
        <v>1141</v>
      </c>
      <c r="G1254" s="75" t="s">
        <v>13</v>
      </c>
      <c r="H1254" s="75">
        <v>3610</v>
      </c>
      <c r="I1254" s="87" t="s">
        <v>1139</v>
      </c>
      <c r="J1254" s="75" t="s">
        <v>1140</v>
      </c>
      <c r="K1254" s="88" t="s">
        <v>84</v>
      </c>
      <c r="L1254" s="88">
        <v>24</v>
      </c>
      <c r="M1254" s="88">
        <v>0</v>
      </c>
      <c r="N1254" s="75" t="s">
        <v>85</v>
      </c>
      <c r="O1254" s="75" t="s">
        <v>159</v>
      </c>
      <c r="P1254" s="89"/>
      <c r="Q1254" s="90">
        <f>(17/100+7.6/100+1.65/100)*P1254</f>
        <v>0</v>
      </c>
      <c r="R1254" s="90"/>
      <c r="S1254" s="90"/>
      <c r="T1254" s="90"/>
      <c r="U1254" s="90"/>
      <c r="V1254" s="90">
        <f>+P1254-Q1254+R1254+S1254+T1254+U1254</f>
        <v>0</v>
      </c>
      <c r="W1254" s="91">
        <f>(1.02/100)</f>
        <v>1.02E-2</v>
      </c>
      <c r="X1254" s="91">
        <v>4.8E-3</v>
      </c>
      <c r="Y1254" s="91">
        <v>0.17</v>
      </c>
      <c r="Z1254" s="91">
        <v>1.65E-2</v>
      </c>
      <c r="AA1254" s="91">
        <v>7.6E-2</v>
      </c>
      <c r="AB1254" s="91">
        <f>SUM(W1254:AA1254)</f>
        <v>0.2775</v>
      </c>
      <c r="AC1254" s="75">
        <v>12</v>
      </c>
      <c r="AD1254" s="92">
        <f>IF(AL1254="","",+AC1254*AL1254)</f>
      </c>
      <c r="AE1254" s="93">
        <f>IF(AL1254="","",+AL1254*AB1254)</f>
      </c>
      <c r="AF1254" s="92">
        <f>IF(AL1254="","",+AL1254-AE1254)</f>
      </c>
      <c r="AG1254" s="93">
        <f>+V1254</f>
        <v>0</v>
      </c>
      <c r="AH1254" s="92">
        <f>IF(AF1254="","",+AF1254-AG1254)</f>
      </c>
      <c r="AI1254" s="92">
        <f>IF(AH1254="","",+AH1254*AC1254)</f>
      </c>
      <c r="AJ1254" s="93"/>
      <c r="AK1254" s="94">
        <v>0.33</v>
      </c>
      <c r="AL1254" s="93">
        <f>IF(V1254=0,"",V1254/(1-AB1254-AK1254))</f>
      </c>
      <c r="AM1254" s="95">
        <v>0.33</v>
      </c>
      <c r="AN1254" s="93">
        <f>IF(V1254=0,"",V1254/(1-AB1254-AM1254))</f>
      </c>
      <c r="AO1254" s="96">
        <v>1.2</v>
      </c>
      <c r="AP1254" s="93">
        <f>IF(BD!AJ1254="","",BD!AJ1254*BD!AO1254)</f>
      </c>
      <c r="AQ1254" s="91">
        <f>BD!AM1254/BD!AK1254-1</f>
        <v>0</v>
      </c>
      <c r="AR1254" s="91">
        <f>IF(BD!AN1254="","",IF(BD!AJ1254="","",BD!AN1254/BD!AJ1254-1))</f>
      </c>
      <c r="AS1254" s="91">
        <f>IF(BD!AN1254="","",IF(BD!AN1254&lt;BD!AL1254,"ABAIXO DA META","DENTRO DA META"))</f>
      </c>
      <c r="AT1254" s="91" t="str">
        <f>IF(BD!AJ1254="","EM ANÁLISE",IF(BD!AP1254&gt;=BD!AN1254,"GO", "NO GO"))</f>
        <v>EM ANÁLISE</v>
      </c>
      <c r="AU1254" s="97">
        <f>IF(AN1254="","",+BD!$AN1254-AJ1254)</f>
      </c>
      <c r="AV1254" s="98"/>
      <c r="AW1254" s="90">
        <f>BD!P1254*BD!AC1254</f>
        <v>0</v>
      </c>
      <c r="AX1254" s="90">
        <f>BD!V1254*BD!AC1254</f>
        <v>0</v>
      </c>
      <c r="AY1254" s="90">
        <f>IF(BD!AN1254="","",BD!AN1254*BD!AC1254)</f>
      </c>
      <c r="AZ1254" s="75" t="s">
        <v>123</v>
      </c>
      <c r="BA1254" s="75" t="s">
        <v>115</v>
      </c>
      <c r="BB1254" s="75">
        <v>1</v>
      </c>
      <c r="BC1254" s="75" t="s">
        <v>250</v>
      </c>
      <c r="BD1254" s="104"/>
      <c r="BE1254" s="104"/>
      <c r="BF1254" s="101"/>
      <c r="BG1254" s="101"/>
      <c r="BH1254" s="101"/>
      <c r="BI1254" s="101"/>
      <c r="BJ1254" s="101"/>
      <c r="BK1254" s="101"/>
      <c r="BL1254" s="101"/>
      <c r="BM1254" s="101"/>
      <c r="BN1254" s="101"/>
      <c r="BO1254" s="103"/>
      <c r="BP1254" s="101"/>
      <c r="BQ1254" s="101"/>
      <c r="BR1254" s="101"/>
      <c r="BS1254" s="101"/>
      <c r="BT1254" s="101"/>
      <c r="BU1254" s="101"/>
      <c r="BV1254" s="101"/>
      <c r="BW1254" s="101"/>
      <c r="BX1254" s="101"/>
      <c r="BY1254" s="101"/>
      <c r="BZ1254" s="101"/>
      <c r="CA1254" s="101"/>
      <c r="CB1254" s="101"/>
      <c r="CC1254" s="101"/>
      <c r="CD1254" s="101"/>
      <c r="CE1254" s="101"/>
      <c r="CF1254" s="101"/>
      <c r="CG1254" s="37" t="e">
        <f>VLOOKUP(Table_1[[#This Row],[EAN]],'[1]Planilha1'!$E:$R,13,0)</f>
        <v>#N/A</v>
      </c>
      <c r="CI1254" s="188">
        <f>IF(Table_1[[#This Row],[STATUS MERCADO]]="GO",Table_1[[#This Row],[M. BRUTA TOTAL]],0)</f>
        <v>0</v>
      </c>
      <c r="CJ1254" s="188">
        <f>IF(Table_1[[#This Row],[STATUS MERCADO]]="GO",Table_1[[#This Row],[PV UNIT. REALIZADO]]*Table_1[[#This Row],[QUANTIDADE]],0)</f>
        <v>0</v>
      </c>
    </row>
    <row r="1255" ht="15" hidden="1">
      <c r="A1255" s="7"/>
      <c r="B1255" s="84" t="s">
        <v>400</v>
      </c>
      <c r="C1255" s="75">
        <v>220051</v>
      </c>
      <c r="D1255" s="75">
        <v>72100</v>
      </c>
      <c r="E1255" s="85">
        <v>7891331015879</v>
      </c>
      <c r="F1255" s="86" t="s">
        <v>1142</v>
      </c>
      <c r="G1255" s="75" t="s">
        <v>13</v>
      </c>
      <c r="H1255" s="75">
        <v>3610</v>
      </c>
      <c r="I1255" s="87" t="s">
        <v>1139</v>
      </c>
      <c r="J1255" s="75" t="s">
        <v>1140</v>
      </c>
      <c r="K1255" s="88" t="s">
        <v>84</v>
      </c>
      <c r="L1255" s="88">
        <v>12</v>
      </c>
      <c r="M1255" s="88">
        <v>0</v>
      </c>
      <c r="N1255" s="75" t="s">
        <v>85</v>
      </c>
      <c r="O1255" s="75" t="s">
        <v>159</v>
      </c>
      <c r="P1255" s="89"/>
      <c r="Q1255" s="90">
        <f>(17/100+7.6/100+1.65/100)*P1255</f>
        <v>0</v>
      </c>
      <c r="R1255" s="90"/>
      <c r="S1255" s="90"/>
      <c r="T1255" s="90"/>
      <c r="U1255" s="90"/>
      <c r="V1255" s="90">
        <f>+P1255-Q1255+R1255+S1255+T1255+U1255</f>
        <v>0</v>
      </c>
      <c r="W1255" s="91">
        <f>(1.02/100)</f>
        <v>1.02E-2</v>
      </c>
      <c r="X1255" s="91">
        <v>4.8E-3</v>
      </c>
      <c r="Y1255" s="91">
        <v>0.17</v>
      </c>
      <c r="Z1255" s="91">
        <v>1.65E-2</v>
      </c>
      <c r="AA1255" s="91">
        <v>7.6E-2</v>
      </c>
      <c r="AB1255" s="91">
        <f>SUM(W1255:AA1255)</f>
        <v>0.2775</v>
      </c>
      <c r="AC1255" s="75">
        <v>12</v>
      </c>
      <c r="AD1255" s="92">
        <f>IF(AL1255="","",+AC1255*AL1255)</f>
      </c>
      <c r="AE1255" s="93">
        <f>IF(AL1255="","",+AL1255*AB1255)</f>
      </c>
      <c r="AF1255" s="92">
        <f>IF(AL1255="","",+AL1255-AE1255)</f>
      </c>
      <c r="AG1255" s="93">
        <f>+V1255</f>
        <v>0</v>
      </c>
      <c r="AH1255" s="92">
        <f>IF(AF1255="","",+AF1255-AG1255)</f>
      </c>
      <c r="AI1255" s="92">
        <f>IF(AH1255="","",+AH1255*AC1255)</f>
      </c>
      <c r="AJ1255" s="93"/>
      <c r="AK1255" s="94">
        <v>0.33</v>
      </c>
      <c r="AL1255" s="93">
        <f>IF(V1255=0,"",V1255/(1-AB1255-AK1255))</f>
      </c>
      <c r="AM1255" s="95">
        <v>0.33</v>
      </c>
      <c r="AN1255" s="93">
        <f>IF(V1255=0,"",V1255/(1-AB1255-AM1255))</f>
      </c>
      <c r="AO1255" s="96">
        <v>1.2</v>
      </c>
      <c r="AP1255" s="93">
        <f>IF(BD!AJ1255="","",BD!AJ1255*BD!AO1255)</f>
      </c>
      <c r="AQ1255" s="91">
        <f>BD!AM1255/BD!AK1255-1</f>
        <v>0</v>
      </c>
      <c r="AR1255" s="91">
        <f>IF(BD!AN1255="","",IF(BD!AJ1255="","",BD!AN1255/BD!AJ1255-1))</f>
      </c>
      <c r="AS1255" s="91">
        <f>IF(BD!AN1255="","",IF(BD!AN1255&lt;BD!AL1255,"ABAIXO DA META","DENTRO DA META"))</f>
      </c>
      <c r="AT1255" s="91" t="str">
        <f>IF(BD!AJ1255="","EM ANÁLISE",IF(BD!AP1255&gt;=BD!AN1255,"GO", "NO GO"))</f>
        <v>EM ANÁLISE</v>
      </c>
      <c r="AU1255" s="97">
        <f>IF(AN1255="","",+BD!$AN1255-AJ1255)</f>
      </c>
      <c r="AV1255" s="98"/>
      <c r="AW1255" s="90">
        <f>BD!P1255*BD!AC1255</f>
        <v>0</v>
      </c>
      <c r="AX1255" s="90">
        <f>BD!V1255*BD!AC1255</f>
        <v>0</v>
      </c>
      <c r="AY1255" s="90">
        <f>IF(BD!AN1255="","",BD!AN1255*BD!AC1255)</f>
      </c>
      <c r="AZ1255" s="75" t="s">
        <v>123</v>
      </c>
      <c r="BA1255" s="75" t="s">
        <v>115</v>
      </c>
      <c r="BB1255" s="75">
        <v>1</v>
      </c>
      <c r="BC1255" s="75" t="s">
        <v>250</v>
      </c>
      <c r="BD1255" s="104"/>
      <c r="BE1255" s="104"/>
      <c r="BF1255" s="101"/>
      <c r="BG1255" s="101"/>
      <c r="BH1255" s="101"/>
      <c r="BI1255" s="101"/>
      <c r="BJ1255" s="101"/>
      <c r="BK1255" s="101"/>
      <c r="BL1255" s="101"/>
      <c r="BM1255" s="101"/>
      <c r="BN1255" s="101"/>
      <c r="BO1255" s="103"/>
      <c r="BP1255" s="101"/>
      <c r="BQ1255" s="101"/>
      <c r="BR1255" s="101"/>
      <c r="BS1255" s="101"/>
      <c r="BT1255" s="101"/>
      <c r="BU1255" s="101"/>
      <c r="BV1255" s="101"/>
      <c r="BW1255" s="101"/>
      <c r="BX1255" s="101"/>
      <c r="BY1255" s="101"/>
      <c r="BZ1255" s="101"/>
      <c r="CA1255" s="101"/>
      <c r="CB1255" s="101"/>
      <c r="CC1255" s="101"/>
      <c r="CD1255" s="101"/>
      <c r="CE1255" s="101"/>
      <c r="CF1255" s="101"/>
      <c r="CG1255" s="37" t="e">
        <f>VLOOKUP(Table_1[[#This Row],[EAN]],'[1]Planilha1'!$E:$R,13,0)</f>
        <v>#N/A</v>
      </c>
      <c r="CI1255" s="188">
        <f>IF(Table_1[[#This Row],[STATUS MERCADO]]="GO",Table_1[[#This Row],[M. BRUTA TOTAL]],0)</f>
        <v>0</v>
      </c>
      <c r="CJ1255" s="188">
        <f>IF(Table_1[[#This Row],[STATUS MERCADO]]="GO",Table_1[[#This Row],[PV UNIT. REALIZADO]]*Table_1[[#This Row],[QUANTIDADE]],0)</f>
        <v>0</v>
      </c>
    </row>
    <row r="1256" ht="15" hidden="1">
      <c r="A1256" s="7"/>
      <c r="B1256" s="84" t="s">
        <v>400</v>
      </c>
      <c r="C1256" s="75">
        <v>220052</v>
      </c>
      <c r="D1256" s="75">
        <v>72400</v>
      </c>
      <c r="E1256" s="85">
        <v>7891331015930</v>
      </c>
      <c r="F1256" s="86" t="s">
        <v>1143</v>
      </c>
      <c r="G1256" s="75" t="s">
        <v>13</v>
      </c>
      <c r="H1256" s="75">
        <v>3610</v>
      </c>
      <c r="I1256" s="87" t="s">
        <v>1139</v>
      </c>
      <c r="J1256" s="75" t="s">
        <v>1140</v>
      </c>
      <c r="K1256" s="88" t="s">
        <v>84</v>
      </c>
      <c r="L1256" s="88">
        <v>12</v>
      </c>
      <c r="M1256" s="88">
        <v>0</v>
      </c>
      <c r="N1256" s="75" t="s">
        <v>85</v>
      </c>
      <c r="O1256" s="75" t="s">
        <v>159</v>
      </c>
      <c r="P1256" s="89"/>
      <c r="Q1256" s="90">
        <f>(17/100+7.6/100+1.65/100)*P1256</f>
        <v>0</v>
      </c>
      <c r="R1256" s="90"/>
      <c r="S1256" s="90"/>
      <c r="T1256" s="90"/>
      <c r="U1256" s="90"/>
      <c r="V1256" s="90">
        <f>+P1256-Q1256+R1256+S1256+T1256+U1256</f>
        <v>0</v>
      </c>
      <c r="W1256" s="91">
        <f>(1.02/100)</f>
        <v>1.02E-2</v>
      </c>
      <c r="X1256" s="91">
        <v>4.8E-3</v>
      </c>
      <c r="Y1256" s="91">
        <v>0.17</v>
      </c>
      <c r="Z1256" s="91">
        <v>1.65E-2</v>
      </c>
      <c r="AA1256" s="91">
        <v>7.6E-2</v>
      </c>
      <c r="AB1256" s="91">
        <f>SUM(W1256:AA1256)</f>
        <v>0.2775</v>
      </c>
      <c r="AC1256" s="75">
        <v>12</v>
      </c>
      <c r="AD1256" s="92">
        <f>IF(AL1256="","",+AC1256*AL1256)</f>
      </c>
      <c r="AE1256" s="93">
        <f>IF(AL1256="","",+AL1256*AB1256)</f>
      </c>
      <c r="AF1256" s="92">
        <f>IF(AL1256="","",+AL1256-AE1256)</f>
      </c>
      <c r="AG1256" s="93">
        <f>+V1256</f>
        <v>0</v>
      </c>
      <c r="AH1256" s="92">
        <f>IF(AF1256="","",+AF1256-AG1256)</f>
      </c>
      <c r="AI1256" s="92">
        <f>IF(AH1256="","",+AH1256*AC1256)</f>
      </c>
      <c r="AJ1256" s="93"/>
      <c r="AK1256" s="94">
        <v>0.33</v>
      </c>
      <c r="AL1256" s="93">
        <f>IF(V1256=0,"",V1256/(1-AB1256-AK1256))</f>
      </c>
      <c r="AM1256" s="95">
        <v>0.33</v>
      </c>
      <c r="AN1256" s="93">
        <f>IF(V1256=0,"",V1256/(1-AB1256-AM1256))</f>
      </c>
      <c r="AO1256" s="96">
        <v>1.2</v>
      </c>
      <c r="AP1256" s="93">
        <f>IF(BD!AJ1256="","",BD!AJ1256*BD!AO1256)</f>
      </c>
      <c r="AQ1256" s="91">
        <f>BD!AM1256/BD!AK1256-1</f>
        <v>0</v>
      </c>
      <c r="AR1256" s="91">
        <f>IF(BD!AN1256="","",IF(BD!AJ1256="","",BD!AN1256/BD!AJ1256-1))</f>
      </c>
      <c r="AS1256" s="91">
        <f>IF(BD!AN1256="","",IF(BD!AN1256&lt;BD!AL1256,"ABAIXO DA META","DENTRO DA META"))</f>
      </c>
      <c r="AT1256" s="91" t="str">
        <f>IF(BD!AJ1256="","EM ANÁLISE",IF(BD!AP1256&gt;=BD!AN1256,"GO", "NO GO"))</f>
        <v>EM ANÁLISE</v>
      </c>
      <c r="AU1256" s="97">
        <f>IF(AN1256="","",+BD!$AN1256-AJ1256)</f>
      </c>
      <c r="AV1256" s="98"/>
      <c r="AW1256" s="90">
        <f>BD!P1256*BD!AC1256</f>
        <v>0</v>
      </c>
      <c r="AX1256" s="90">
        <f>BD!V1256*BD!AC1256</f>
        <v>0</v>
      </c>
      <c r="AY1256" s="90">
        <f>IF(BD!AN1256="","",BD!AN1256*BD!AC1256)</f>
      </c>
      <c r="AZ1256" s="75" t="s">
        <v>123</v>
      </c>
      <c r="BA1256" s="75" t="s">
        <v>115</v>
      </c>
      <c r="BB1256" s="75">
        <v>1</v>
      </c>
      <c r="BC1256" s="75" t="s">
        <v>250</v>
      </c>
      <c r="BD1256" s="104"/>
      <c r="BE1256" s="104"/>
      <c r="BF1256" s="101"/>
      <c r="BG1256" s="101"/>
      <c r="BH1256" s="101"/>
      <c r="BI1256" s="101"/>
      <c r="BJ1256" s="101"/>
      <c r="BK1256" s="101"/>
      <c r="BL1256" s="101"/>
      <c r="BM1256" s="101"/>
      <c r="BN1256" s="101"/>
      <c r="BO1256" s="103"/>
      <c r="BP1256" s="101"/>
      <c r="BQ1256" s="101"/>
      <c r="BR1256" s="101"/>
      <c r="BS1256" s="101"/>
      <c r="BT1256" s="101"/>
      <c r="BU1256" s="101"/>
      <c r="BV1256" s="101"/>
      <c r="BW1256" s="101"/>
      <c r="BX1256" s="101"/>
      <c r="BY1256" s="101"/>
      <c r="BZ1256" s="101"/>
      <c r="CA1256" s="101"/>
      <c r="CB1256" s="101"/>
      <c r="CC1256" s="101"/>
      <c r="CD1256" s="101"/>
      <c r="CE1256" s="101"/>
      <c r="CF1256" s="101"/>
      <c r="CG1256" s="37" t="e">
        <f>VLOOKUP(Table_1[[#This Row],[EAN]],'[1]Planilha1'!$E:$R,13,0)</f>
        <v>#N/A</v>
      </c>
      <c r="CI1256" s="188">
        <f>IF(Table_1[[#This Row],[STATUS MERCADO]]="GO",Table_1[[#This Row],[M. BRUTA TOTAL]],0)</f>
        <v>0</v>
      </c>
      <c r="CJ1256" s="188">
        <f>IF(Table_1[[#This Row],[STATUS MERCADO]]="GO",Table_1[[#This Row],[PV UNIT. REALIZADO]]*Table_1[[#This Row],[QUANTIDADE]],0)</f>
        <v>0</v>
      </c>
    </row>
    <row r="1257" ht="15" hidden="1">
      <c r="A1257" s="7"/>
      <c r="B1257" s="84" t="s">
        <v>400</v>
      </c>
      <c r="C1257" s="75">
        <v>220053</v>
      </c>
      <c r="D1257" s="75">
        <v>72401</v>
      </c>
      <c r="E1257" s="85">
        <v>7891331015947</v>
      </c>
      <c r="F1257" s="86" t="s">
        <v>1144</v>
      </c>
      <c r="G1257" s="75" t="s">
        <v>13</v>
      </c>
      <c r="H1257" s="75">
        <v>3610</v>
      </c>
      <c r="I1257" s="87" t="s">
        <v>1139</v>
      </c>
      <c r="J1257" s="75" t="s">
        <v>1140</v>
      </c>
      <c r="K1257" s="88" t="s">
        <v>84</v>
      </c>
      <c r="L1257" s="88">
        <v>12</v>
      </c>
      <c r="M1257" s="88">
        <v>0</v>
      </c>
      <c r="N1257" s="75" t="s">
        <v>85</v>
      </c>
      <c r="O1257" s="75" t="s">
        <v>159</v>
      </c>
      <c r="P1257" s="89"/>
      <c r="Q1257" s="90">
        <f>(17/100+7.6/100+1.65/100)*P1257</f>
        <v>0</v>
      </c>
      <c r="R1257" s="90"/>
      <c r="S1257" s="90"/>
      <c r="T1257" s="90"/>
      <c r="U1257" s="90"/>
      <c r="V1257" s="90">
        <f>+P1257-Q1257+R1257+S1257+T1257+U1257</f>
        <v>0</v>
      </c>
      <c r="W1257" s="91">
        <f>(1.02/100)</f>
        <v>1.02E-2</v>
      </c>
      <c r="X1257" s="91">
        <v>4.8E-3</v>
      </c>
      <c r="Y1257" s="91">
        <v>0.17</v>
      </c>
      <c r="Z1257" s="91">
        <v>1.65E-2</v>
      </c>
      <c r="AA1257" s="91">
        <v>7.6E-2</v>
      </c>
      <c r="AB1257" s="91">
        <f>SUM(W1257:AA1257)</f>
        <v>0.2775</v>
      </c>
      <c r="AC1257" s="75">
        <v>12</v>
      </c>
      <c r="AD1257" s="92">
        <f>IF(AL1257="","",+AC1257*AL1257)</f>
      </c>
      <c r="AE1257" s="93">
        <f>IF(AL1257="","",+AL1257*AB1257)</f>
      </c>
      <c r="AF1257" s="92">
        <f>IF(AL1257="","",+AL1257-AE1257)</f>
      </c>
      <c r="AG1257" s="93">
        <f>+V1257</f>
        <v>0</v>
      </c>
      <c r="AH1257" s="92">
        <f>IF(AF1257="","",+AF1257-AG1257)</f>
      </c>
      <c r="AI1257" s="92">
        <f>IF(AH1257="","",+AH1257*AC1257)</f>
      </c>
      <c r="AJ1257" s="93"/>
      <c r="AK1257" s="94">
        <v>0.33</v>
      </c>
      <c r="AL1257" s="93">
        <f>IF(V1257=0,"",V1257/(1-AB1257-AK1257))</f>
      </c>
      <c r="AM1257" s="95">
        <v>0.33</v>
      </c>
      <c r="AN1257" s="93">
        <f>IF(V1257=0,"",V1257/(1-AB1257-AM1257))</f>
      </c>
      <c r="AO1257" s="96">
        <v>1.2</v>
      </c>
      <c r="AP1257" s="93">
        <f>IF(BD!AJ1257="","",BD!AJ1257*BD!AO1257)</f>
      </c>
      <c r="AQ1257" s="91">
        <f>BD!AM1257/BD!AK1257-1</f>
        <v>0</v>
      </c>
      <c r="AR1257" s="91">
        <f>IF(BD!AN1257="","",IF(BD!AJ1257="","",BD!AN1257/BD!AJ1257-1))</f>
      </c>
      <c r="AS1257" s="91">
        <f>IF(BD!AN1257="","",IF(BD!AN1257&lt;BD!AL1257,"ABAIXO DA META","DENTRO DA META"))</f>
      </c>
      <c r="AT1257" s="91" t="str">
        <f>IF(BD!AJ1257="","EM ANÁLISE",IF(BD!AP1257&gt;=BD!AN1257,"GO", "NO GO"))</f>
        <v>EM ANÁLISE</v>
      </c>
      <c r="AU1257" s="97">
        <f>IF(AN1257="","",+BD!$AN1257-AJ1257)</f>
      </c>
      <c r="AV1257" s="98"/>
      <c r="AW1257" s="90">
        <f>BD!P1257*BD!AC1257</f>
        <v>0</v>
      </c>
      <c r="AX1257" s="90">
        <f>BD!V1257*BD!AC1257</f>
        <v>0</v>
      </c>
      <c r="AY1257" s="90">
        <f>IF(BD!AN1257="","",BD!AN1257*BD!AC1257)</f>
      </c>
      <c r="AZ1257" s="75" t="s">
        <v>123</v>
      </c>
      <c r="BA1257" s="75" t="s">
        <v>115</v>
      </c>
      <c r="BB1257" s="75">
        <v>1</v>
      </c>
      <c r="BC1257" s="75" t="s">
        <v>250</v>
      </c>
      <c r="BD1257" s="104"/>
      <c r="BE1257" s="104"/>
      <c r="BF1257" s="101"/>
      <c r="BG1257" s="101"/>
      <c r="BH1257" s="101"/>
      <c r="BI1257" s="101"/>
      <c r="BJ1257" s="101"/>
      <c r="BK1257" s="101"/>
      <c r="BL1257" s="101"/>
      <c r="BM1257" s="101"/>
      <c r="BN1257" s="101"/>
      <c r="BO1257" s="103"/>
      <c r="BP1257" s="101"/>
      <c r="BQ1257" s="101"/>
      <c r="BR1257" s="101"/>
      <c r="BS1257" s="101"/>
      <c r="BT1257" s="101"/>
      <c r="BU1257" s="101"/>
      <c r="BV1257" s="101"/>
      <c r="BW1257" s="101"/>
      <c r="BX1257" s="101"/>
      <c r="BY1257" s="101"/>
      <c r="BZ1257" s="101"/>
      <c r="CA1257" s="101"/>
      <c r="CB1257" s="101"/>
      <c r="CC1257" s="101"/>
      <c r="CD1257" s="101"/>
      <c r="CE1257" s="101"/>
      <c r="CF1257" s="101"/>
      <c r="CG1257" s="37" t="e">
        <f>VLOOKUP(Table_1[[#This Row],[EAN]],'[1]Planilha1'!$E:$R,13,0)</f>
        <v>#N/A</v>
      </c>
      <c r="CI1257" s="188">
        <f>IF(Table_1[[#This Row],[STATUS MERCADO]]="GO",Table_1[[#This Row],[M. BRUTA TOTAL]],0)</f>
        <v>0</v>
      </c>
      <c r="CJ1257" s="188">
        <f>IF(Table_1[[#This Row],[STATUS MERCADO]]="GO",Table_1[[#This Row],[PV UNIT. REALIZADO]]*Table_1[[#This Row],[QUANTIDADE]],0)</f>
        <v>0</v>
      </c>
    </row>
    <row r="1258" ht="15" hidden="1">
      <c r="A1258" s="7"/>
      <c r="B1258" s="84" t="s">
        <v>400</v>
      </c>
      <c r="C1258" s="75">
        <v>220054</v>
      </c>
      <c r="D1258" s="75">
        <v>200000</v>
      </c>
      <c r="E1258" s="85">
        <v>7897173093358</v>
      </c>
      <c r="F1258" s="86" t="s">
        <v>1145</v>
      </c>
      <c r="G1258" s="75" t="s">
        <v>22</v>
      </c>
      <c r="H1258" s="75">
        <v>550</v>
      </c>
      <c r="I1258" s="87" t="s">
        <v>1146</v>
      </c>
      <c r="J1258" s="75" t="s">
        <v>667</v>
      </c>
      <c r="K1258" s="88" t="s">
        <v>84</v>
      </c>
      <c r="L1258" s="88">
        <v>12</v>
      </c>
      <c r="M1258" s="88">
        <v>0</v>
      </c>
      <c r="N1258" s="75" t="s">
        <v>85</v>
      </c>
      <c r="O1258" s="75" t="s">
        <v>159</v>
      </c>
      <c r="P1258" s="89"/>
      <c r="Q1258" s="90">
        <f>(17/100+7.6/100+1.65/100)*P1258</f>
        <v>0</v>
      </c>
      <c r="R1258" s="90"/>
      <c r="S1258" s="90"/>
      <c r="T1258" s="90"/>
      <c r="U1258" s="90"/>
      <c r="V1258" s="90">
        <f>+P1258-Q1258+R1258+S1258+T1258+U1258</f>
        <v>0</v>
      </c>
      <c r="W1258" s="91">
        <f>(1.02/100)</f>
        <v>1.02E-2</v>
      </c>
      <c r="X1258" s="91">
        <v>4.8E-3</v>
      </c>
      <c r="Y1258" s="91">
        <v>0.17</v>
      </c>
      <c r="Z1258" s="91">
        <v>1.65E-2</v>
      </c>
      <c r="AA1258" s="91">
        <v>7.6E-2</v>
      </c>
      <c r="AB1258" s="91">
        <f>SUM(W1258:AA1258)</f>
        <v>0.2775</v>
      </c>
      <c r="AC1258" s="75">
        <v>12</v>
      </c>
      <c r="AD1258" s="92">
        <f>IF(AL1258="","",+AC1258*AL1258)</f>
      </c>
      <c r="AE1258" s="93">
        <f>IF(AL1258="","",+AL1258*AB1258)</f>
      </c>
      <c r="AF1258" s="92">
        <f>IF(AL1258="","",+AL1258-AE1258)</f>
      </c>
      <c r="AG1258" s="93">
        <f>+V1258</f>
        <v>0</v>
      </c>
      <c r="AH1258" s="92">
        <f>IF(AF1258="","",+AF1258-AG1258)</f>
      </c>
      <c r="AI1258" s="92">
        <f>IF(AH1258="","",+AH1258*AC1258)</f>
      </c>
      <c r="AJ1258" s="93"/>
      <c r="AK1258" s="94">
        <v>0.33</v>
      </c>
      <c r="AL1258" s="93">
        <f>IF(V1258=0,"",V1258/(1-AB1258-AK1258))</f>
      </c>
      <c r="AM1258" s="95">
        <v>0.33</v>
      </c>
      <c r="AN1258" s="93">
        <f>IF(V1258=0,"",V1258/(1-AB1258-AM1258))</f>
      </c>
      <c r="AO1258" s="96">
        <v>1.2</v>
      </c>
      <c r="AP1258" s="93">
        <f>IF(BD!AJ1258="","",BD!AJ1258*BD!AO1258)</f>
      </c>
      <c r="AQ1258" s="91">
        <f>BD!AM1258/BD!AK1258-1</f>
        <v>0</v>
      </c>
      <c r="AR1258" s="91">
        <f>IF(BD!AN1258="","",IF(BD!AJ1258="","",BD!AN1258/BD!AJ1258-1))</f>
      </c>
      <c r="AS1258" s="91">
        <f>IF(BD!AN1258="","",IF(BD!AN1258&lt;BD!AL1258,"ABAIXO DA META","DENTRO DA META"))</f>
      </c>
      <c r="AT1258" s="91" t="str">
        <f>IF(BD!AJ1258="","EM ANÁLISE",IF(BD!AP1258&gt;=BD!AN1258,"GO", "NO GO"))</f>
        <v>EM ANÁLISE</v>
      </c>
      <c r="AU1258" s="97">
        <f>IF(AN1258="","",+BD!$AN1258-AJ1258)</f>
      </c>
      <c r="AV1258" s="98"/>
      <c r="AW1258" s="90">
        <f>BD!P1258*BD!AC1258</f>
        <v>0</v>
      </c>
      <c r="AX1258" s="90">
        <f>BD!V1258*BD!AC1258</f>
        <v>0</v>
      </c>
      <c r="AY1258" s="90">
        <f>IF(BD!AN1258="","",BD!AN1258*BD!AC1258)</f>
      </c>
      <c r="AZ1258" s="75" t="s">
        <v>123</v>
      </c>
      <c r="BA1258" s="75"/>
      <c r="BB1258" s="75"/>
      <c r="BC1258" s="75"/>
      <c r="BD1258" s="104"/>
      <c r="BE1258" s="104"/>
      <c r="BF1258" s="101"/>
      <c r="BG1258" s="101"/>
      <c r="BH1258" s="101"/>
      <c r="BI1258" s="101"/>
      <c r="BJ1258" s="101"/>
      <c r="BK1258" s="101"/>
      <c r="BL1258" s="101"/>
      <c r="BM1258" s="101"/>
      <c r="BN1258" s="101"/>
      <c r="BO1258" s="103"/>
      <c r="BP1258" s="101"/>
      <c r="BQ1258" s="101"/>
      <c r="BR1258" s="101"/>
      <c r="BS1258" s="101"/>
      <c r="BT1258" s="101"/>
      <c r="BU1258" s="101"/>
      <c r="BV1258" s="101"/>
      <c r="BW1258" s="101"/>
      <c r="BX1258" s="101"/>
      <c r="BY1258" s="101"/>
      <c r="BZ1258" s="101"/>
      <c r="CA1258" s="101"/>
      <c r="CB1258" s="101"/>
      <c r="CC1258" s="101"/>
      <c r="CD1258" s="101"/>
      <c r="CE1258" s="101"/>
      <c r="CF1258" s="101"/>
      <c r="CG1258" s="37" t="e">
        <f>VLOOKUP(Table_1[[#This Row],[EAN]],'[1]Planilha1'!$E:$R,13,0)</f>
        <v>#N/A</v>
      </c>
      <c r="CI1258" s="188">
        <f>IF(Table_1[[#This Row],[STATUS MERCADO]]="GO",Table_1[[#This Row],[M. BRUTA TOTAL]],0)</f>
        <v>0</v>
      </c>
      <c r="CJ1258" s="188">
        <f>IF(Table_1[[#This Row],[STATUS MERCADO]]="GO",Table_1[[#This Row],[PV UNIT. REALIZADO]]*Table_1[[#This Row],[QUANTIDADE]],0)</f>
        <v>0</v>
      </c>
    </row>
    <row r="1259" ht="15" hidden="1">
      <c r="A1259" s="7"/>
      <c r="B1259" s="84" t="s">
        <v>400</v>
      </c>
      <c r="C1259" s="75">
        <v>220055</v>
      </c>
      <c r="D1259" s="75">
        <v>200001</v>
      </c>
      <c r="E1259" s="85">
        <v>7897173093365</v>
      </c>
      <c r="F1259" s="86" t="s">
        <v>1147</v>
      </c>
      <c r="G1259" s="75" t="s">
        <v>22</v>
      </c>
      <c r="H1259" s="75">
        <v>550</v>
      </c>
      <c r="I1259" s="87" t="s">
        <v>1146</v>
      </c>
      <c r="J1259" s="75" t="s">
        <v>667</v>
      </c>
      <c r="K1259" s="88" t="s">
        <v>84</v>
      </c>
      <c r="L1259" s="88">
        <v>12</v>
      </c>
      <c r="M1259" s="88">
        <v>0</v>
      </c>
      <c r="N1259" s="75" t="s">
        <v>85</v>
      </c>
      <c r="O1259" s="75" t="s">
        <v>159</v>
      </c>
      <c r="P1259" s="89"/>
      <c r="Q1259" s="90">
        <f>(17/100+7.6/100+1.65/100)*P1259</f>
        <v>0</v>
      </c>
      <c r="R1259" s="90"/>
      <c r="S1259" s="90"/>
      <c r="T1259" s="90"/>
      <c r="U1259" s="90"/>
      <c r="V1259" s="90">
        <f>+P1259-Q1259+R1259+S1259+T1259+U1259</f>
        <v>0</v>
      </c>
      <c r="W1259" s="91">
        <f>(1.02/100)</f>
        <v>1.02E-2</v>
      </c>
      <c r="X1259" s="91">
        <v>4.8E-3</v>
      </c>
      <c r="Y1259" s="91">
        <v>0.17</v>
      </c>
      <c r="Z1259" s="91">
        <v>1.65E-2</v>
      </c>
      <c r="AA1259" s="91">
        <v>7.6E-2</v>
      </c>
      <c r="AB1259" s="91">
        <f>SUM(W1259:AA1259)</f>
        <v>0.2775</v>
      </c>
      <c r="AC1259" s="75">
        <v>12</v>
      </c>
      <c r="AD1259" s="92">
        <f>IF(AL1259="","",+AC1259*AL1259)</f>
      </c>
      <c r="AE1259" s="93">
        <f>IF(AL1259="","",+AL1259*AB1259)</f>
      </c>
      <c r="AF1259" s="92">
        <f>IF(AL1259="","",+AL1259-AE1259)</f>
      </c>
      <c r="AG1259" s="93">
        <f>+V1259</f>
        <v>0</v>
      </c>
      <c r="AH1259" s="92">
        <f>IF(AF1259="","",+AF1259-AG1259)</f>
      </c>
      <c r="AI1259" s="92">
        <f>IF(AH1259="","",+AH1259*AC1259)</f>
      </c>
      <c r="AJ1259" s="93"/>
      <c r="AK1259" s="94">
        <v>0.33</v>
      </c>
      <c r="AL1259" s="93">
        <f>IF(V1259=0,"",V1259/(1-AB1259-AK1259))</f>
      </c>
      <c r="AM1259" s="95">
        <v>0.33</v>
      </c>
      <c r="AN1259" s="93">
        <f>IF(V1259=0,"",V1259/(1-AB1259-AM1259))</f>
      </c>
      <c r="AO1259" s="96">
        <v>1.2</v>
      </c>
      <c r="AP1259" s="93">
        <f>IF(BD!AJ1259="","",BD!AJ1259*BD!AO1259)</f>
      </c>
      <c r="AQ1259" s="91">
        <f>BD!AM1259/BD!AK1259-1</f>
        <v>0</v>
      </c>
      <c r="AR1259" s="91">
        <f>IF(BD!AN1259="","",IF(BD!AJ1259="","",BD!AN1259/BD!AJ1259-1))</f>
      </c>
      <c r="AS1259" s="91">
        <f>IF(BD!AN1259="","",IF(BD!AN1259&lt;BD!AL1259,"ABAIXO DA META","DENTRO DA META"))</f>
      </c>
      <c r="AT1259" s="91" t="str">
        <f>IF(BD!AJ1259="","EM ANÁLISE",IF(BD!AP1259&gt;=BD!AN1259,"GO", "NO GO"))</f>
        <v>EM ANÁLISE</v>
      </c>
      <c r="AU1259" s="97">
        <f>IF(AN1259="","",+BD!$AN1259-AJ1259)</f>
      </c>
      <c r="AV1259" s="98"/>
      <c r="AW1259" s="90">
        <f>BD!P1259*BD!AC1259</f>
        <v>0</v>
      </c>
      <c r="AX1259" s="90">
        <f>BD!V1259*BD!AC1259</f>
        <v>0</v>
      </c>
      <c r="AY1259" s="90">
        <f>IF(BD!AN1259="","",BD!AN1259*BD!AC1259)</f>
      </c>
      <c r="AZ1259" s="75" t="s">
        <v>123</v>
      </c>
      <c r="BA1259" s="75"/>
      <c r="BB1259" s="75"/>
      <c r="BC1259" s="75"/>
      <c r="BD1259" s="104"/>
      <c r="BE1259" s="104"/>
      <c r="BF1259" s="101"/>
      <c r="BG1259" s="101"/>
      <c r="BH1259" s="101"/>
      <c r="BI1259" s="101"/>
      <c r="BJ1259" s="101"/>
      <c r="BK1259" s="101"/>
      <c r="BL1259" s="101"/>
      <c r="BM1259" s="101"/>
      <c r="BN1259" s="101"/>
      <c r="BO1259" s="103"/>
      <c r="BP1259" s="101"/>
      <c r="BQ1259" s="101"/>
      <c r="BR1259" s="101"/>
      <c r="BS1259" s="101"/>
      <c r="BT1259" s="101"/>
      <c r="BU1259" s="101"/>
      <c r="BV1259" s="101"/>
      <c r="BW1259" s="101"/>
      <c r="BX1259" s="101"/>
      <c r="BY1259" s="101"/>
      <c r="BZ1259" s="101"/>
      <c r="CA1259" s="101"/>
      <c r="CB1259" s="101"/>
      <c r="CC1259" s="101"/>
      <c r="CD1259" s="101"/>
      <c r="CE1259" s="101"/>
      <c r="CF1259" s="101"/>
      <c r="CG1259" s="37" t="e">
        <f>VLOOKUP(Table_1[[#This Row],[EAN]],'[1]Planilha1'!$E:$R,13,0)</f>
        <v>#N/A</v>
      </c>
      <c r="CI1259" s="188">
        <f>IF(Table_1[[#This Row],[STATUS MERCADO]]="GO",Table_1[[#This Row],[M. BRUTA TOTAL]],0)</f>
        <v>0</v>
      </c>
      <c r="CJ1259" s="188">
        <f>IF(Table_1[[#This Row],[STATUS MERCADO]]="GO",Table_1[[#This Row],[PV UNIT. REALIZADO]]*Table_1[[#This Row],[QUANTIDADE]],0)</f>
        <v>0</v>
      </c>
    </row>
    <row r="1260" ht="15" hidden="1">
      <c r="A1260" s="7"/>
      <c r="B1260" s="84" t="s">
        <v>400</v>
      </c>
      <c r="C1260" s="75">
        <v>220056</v>
      </c>
      <c r="D1260" s="75">
        <v>200002</v>
      </c>
      <c r="E1260" s="85">
        <v>7897173093341</v>
      </c>
      <c r="F1260" s="86" t="s">
        <v>1148</v>
      </c>
      <c r="G1260" s="75" t="s">
        <v>22</v>
      </c>
      <c r="H1260" s="75">
        <v>550</v>
      </c>
      <c r="I1260" s="87" t="s">
        <v>1146</v>
      </c>
      <c r="J1260" s="75" t="s">
        <v>667</v>
      </c>
      <c r="K1260" s="88" t="s">
        <v>84</v>
      </c>
      <c r="L1260" s="88">
        <v>12</v>
      </c>
      <c r="M1260" s="88">
        <v>0</v>
      </c>
      <c r="N1260" s="75" t="s">
        <v>85</v>
      </c>
      <c r="O1260" s="75" t="s">
        <v>159</v>
      </c>
      <c r="P1260" s="89"/>
      <c r="Q1260" s="90">
        <f>(17/100+7.6/100+1.65/100)*P1260</f>
        <v>0</v>
      </c>
      <c r="R1260" s="90"/>
      <c r="S1260" s="90"/>
      <c r="T1260" s="90"/>
      <c r="U1260" s="90"/>
      <c r="V1260" s="90">
        <f>+P1260-Q1260+R1260+S1260+T1260+U1260</f>
        <v>0</v>
      </c>
      <c r="W1260" s="91">
        <f>(1.02/100)</f>
        <v>1.02E-2</v>
      </c>
      <c r="X1260" s="91">
        <v>4.8E-3</v>
      </c>
      <c r="Y1260" s="91">
        <v>0.17</v>
      </c>
      <c r="Z1260" s="91">
        <v>1.65E-2</v>
      </c>
      <c r="AA1260" s="91">
        <v>7.6E-2</v>
      </c>
      <c r="AB1260" s="91">
        <f>SUM(W1260:AA1260)</f>
        <v>0.2775</v>
      </c>
      <c r="AC1260" s="75">
        <v>12</v>
      </c>
      <c r="AD1260" s="92">
        <f>IF(AL1260="","",+AC1260*AL1260)</f>
      </c>
      <c r="AE1260" s="93">
        <f>IF(AL1260="","",+AL1260*AB1260)</f>
      </c>
      <c r="AF1260" s="92">
        <f>IF(AL1260="","",+AL1260-AE1260)</f>
      </c>
      <c r="AG1260" s="93">
        <f>+V1260</f>
        <v>0</v>
      </c>
      <c r="AH1260" s="92">
        <f>IF(AF1260="","",+AF1260-AG1260)</f>
      </c>
      <c r="AI1260" s="92">
        <f>IF(AH1260="","",+AH1260*AC1260)</f>
      </c>
      <c r="AJ1260" s="93"/>
      <c r="AK1260" s="94">
        <v>0.33</v>
      </c>
      <c r="AL1260" s="93">
        <f>IF(V1260=0,"",V1260/(1-AB1260-AK1260))</f>
      </c>
      <c r="AM1260" s="95">
        <v>0.33</v>
      </c>
      <c r="AN1260" s="93">
        <f>IF(V1260=0,"",V1260/(1-AB1260-AM1260))</f>
      </c>
      <c r="AO1260" s="96">
        <v>1.2</v>
      </c>
      <c r="AP1260" s="93">
        <f>IF(BD!AJ1260="","",BD!AJ1260*BD!AO1260)</f>
      </c>
      <c r="AQ1260" s="91">
        <f>BD!AM1260/BD!AK1260-1</f>
        <v>0</v>
      </c>
      <c r="AR1260" s="91">
        <f>IF(BD!AN1260="","",IF(BD!AJ1260="","",BD!AN1260/BD!AJ1260-1))</f>
      </c>
      <c r="AS1260" s="91">
        <f>IF(BD!AN1260="","",IF(BD!AN1260&lt;BD!AL1260,"ABAIXO DA META","DENTRO DA META"))</f>
      </c>
      <c r="AT1260" s="91" t="str">
        <f>IF(BD!AJ1260="","EM ANÁLISE",IF(BD!AP1260&gt;=BD!AN1260,"GO", "NO GO"))</f>
        <v>EM ANÁLISE</v>
      </c>
      <c r="AU1260" s="97">
        <f>IF(AN1260="","",+BD!$AN1260-AJ1260)</f>
      </c>
      <c r="AV1260" s="98"/>
      <c r="AW1260" s="90">
        <f>BD!P1260*BD!AC1260</f>
        <v>0</v>
      </c>
      <c r="AX1260" s="90">
        <f>BD!V1260*BD!AC1260</f>
        <v>0</v>
      </c>
      <c r="AY1260" s="90">
        <f>IF(BD!AN1260="","",BD!AN1260*BD!AC1260)</f>
      </c>
      <c r="AZ1260" s="75" t="s">
        <v>123</v>
      </c>
      <c r="BA1260" s="75"/>
      <c r="BB1260" s="75"/>
      <c r="BC1260" s="75"/>
      <c r="BD1260" s="104"/>
      <c r="BE1260" s="104"/>
      <c r="BF1260" s="101"/>
      <c r="BG1260" s="101"/>
      <c r="BH1260" s="101"/>
      <c r="BI1260" s="101"/>
      <c r="BJ1260" s="101"/>
      <c r="BK1260" s="101"/>
      <c r="BL1260" s="101"/>
      <c r="BM1260" s="101"/>
      <c r="BN1260" s="101"/>
      <c r="BO1260" s="103"/>
      <c r="BP1260" s="101"/>
      <c r="BQ1260" s="101"/>
      <c r="BR1260" s="101"/>
      <c r="BS1260" s="101"/>
      <c r="BT1260" s="101"/>
      <c r="BU1260" s="101"/>
      <c r="BV1260" s="101"/>
      <c r="BW1260" s="101"/>
      <c r="BX1260" s="101"/>
      <c r="BY1260" s="101"/>
      <c r="BZ1260" s="101"/>
      <c r="CA1260" s="101"/>
      <c r="CB1260" s="101"/>
      <c r="CC1260" s="101"/>
      <c r="CD1260" s="101"/>
      <c r="CE1260" s="101"/>
      <c r="CF1260" s="101"/>
      <c r="CG1260" s="37" t="e">
        <f>VLOOKUP(Table_1[[#This Row],[EAN]],'[1]Planilha1'!$E:$R,13,0)</f>
        <v>#N/A</v>
      </c>
      <c r="CI1260" s="188">
        <f>IF(Table_1[[#This Row],[STATUS MERCADO]]="GO",Table_1[[#This Row],[M. BRUTA TOTAL]],0)</f>
        <v>0</v>
      </c>
      <c r="CJ1260" s="188">
        <f>IF(Table_1[[#This Row],[STATUS MERCADO]]="GO",Table_1[[#This Row],[PV UNIT. REALIZADO]]*Table_1[[#This Row],[QUANTIDADE]],0)</f>
        <v>0</v>
      </c>
    </row>
    <row r="1261" ht="15" hidden="1">
      <c r="A1261" s="7"/>
      <c r="B1261" s="84" t="s">
        <v>400</v>
      </c>
      <c r="C1261" s="75">
        <v>220057</v>
      </c>
      <c r="D1261" s="75">
        <v>200100</v>
      </c>
      <c r="E1261" s="85">
        <v>7897173002015</v>
      </c>
      <c r="F1261" s="86" t="s">
        <v>1149</v>
      </c>
      <c r="G1261" s="75" t="s">
        <v>22</v>
      </c>
      <c r="H1261" s="75">
        <v>550</v>
      </c>
      <c r="I1261" s="87" t="s">
        <v>1146</v>
      </c>
      <c r="J1261" s="75" t="s">
        <v>667</v>
      </c>
      <c r="K1261" s="88" t="s">
        <v>84</v>
      </c>
      <c r="L1261" s="88">
        <v>20</v>
      </c>
      <c r="M1261" s="88">
        <v>0</v>
      </c>
      <c r="N1261" s="75" t="s">
        <v>85</v>
      </c>
      <c r="O1261" s="75" t="s">
        <v>159</v>
      </c>
      <c r="P1261" s="89"/>
      <c r="Q1261" s="90">
        <f>(17/100+7.6/100+1.65/100)*P1261</f>
        <v>0</v>
      </c>
      <c r="R1261" s="90"/>
      <c r="S1261" s="90"/>
      <c r="T1261" s="90"/>
      <c r="U1261" s="90"/>
      <c r="V1261" s="90">
        <f>+P1261-Q1261+R1261+S1261+T1261+U1261</f>
        <v>0</v>
      </c>
      <c r="W1261" s="91">
        <f>(1.02/100)</f>
        <v>1.02E-2</v>
      </c>
      <c r="X1261" s="91">
        <v>4.8E-3</v>
      </c>
      <c r="Y1261" s="91">
        <v>0.17</v>
      </c>
      <c r="Z1261" s="91">
        <v>1.65E-2</v>
      </c>
      <c r="AA1261" s="91">
        <v>7.6E-2</v>
      </c>
      <c r="AB1261" s="91">
        <f>SUM(W1261:AA1261)</f>
        <v>0.2775</v>
      </c>
      <c r="AC1261" s="75">
        <v>12</v>
      </c>
      <c r="AD1261" s="92">
        <f>IF(AL1261="","",+AC1261*AL1261)</f>
      </c>
      <c r="AE1261" s="93">
        <f>IF(AL1261="","",+AL1261*AB1261)</f>
      </c>
      <c r="AF1261" s="92">
        <f>IF(AL1261="","",+AL1261-AE1261)</f>
      </c>
      <c r="AG1261" s="93">
        <f>+V1261</f>
        <v>0</v>
      </c>
      <c r="AH1261" s="92">
        <f>IF(AF1261="","",+AF1261-AG1261)</f>
      </c>
      <c r="AI1261" s="92">
        <f>IF(AH1261="","",+AH1261*AC1261)</f>
      </c>
      <c r="AJ1261" s="93"/>
      <c r="AK1261" s="94">
        <v>0.33</v>
      </c>
      <c r="AL1261" s="93">
        <f>IF(V1261=0,"",V1261/(1-AB1261-AK1261))</f>
      </c>
      <c r="AM1261" s="95">
        <v>0.33</v>
      </c>
      <c r="AN1261" s="93">
        <f>IF(V1261=0,"",V1261/(1-AB1261-AM1261))</f>
      </c>
      <c r="AO1261" s="96">
        <v>1.2</v>
      </c>
      <c r="AP1261" s="93">
        <f>IF(BD!AJ1261="","",BD!AJ1261*BD!AO1261)</f>
      </c>
      <c r="AQ1261" s="91">
        <f>BD!AM1261/BD!AK1261-1</f>
        <v>0</v>
      </c>
      <c r="AR1261" s="91">
        <f>IF(BD!AN1261="","",IF(BD!AJ1261="","",BD!AN1261/BD!AJ1261-1))</f>
      </c>
      <c r="AS1261" s="91">
        <f>IF(BD!AN1261="","",IF(BD!AN1261&lt;BD!AL1261,"ABAIXO DA META","DENTRO DA META"))</f>
      </c>
      <c r="AT1261" s="91" t="str">
        <f>IF(BD!AJ1261="","EM ANÁLISE",IF(BD!AP1261&gt;=BD!AN1261,"GO", "NO GO"))</f>
        <v>EM ANÁLISE</v>
      </c>
      <c r="AU1261" s="97">
        <f>IF(AN1261="","",+BD!$AN1261-AJ1261)</f>
      </c>
      <c r="AV1261" s="98"/>
      <c r="AW1261" s="90">
        <f>BD!P1261*BD!AC1261</f>
        <v>0</v>
      </c>
      <c r="AX1261" s="90">
        <f>BD!V1261*BD!AC1261</f>
        <v>0</v>
      </c>
      <c r="AY1261" s="90">
        <f>IF(BD!AN1261="","",BD!AN1261*BD!AC1261)</f>
      </c>
      <c r="AZ1261" s="75" t="s">
        <v>123</v>
      </c>
      <c r="BA1261" s="75"/>
      <c r="BB1261" s="75"/>
      <c r="BC1261" s="75"/>
      <c r="BD1261" s="104"/>
      <c r="BE1261" s="104"/>
      <c r="BF1261" s="101"/>
      <c r="BG1261" s="101"/>
      <c r="BH1261" s="101"/>
      <c r="BI1261" s="101"/>
      <c r="BJ1261" s="101"/>
      <c r="BK1261" s="101"/>
      <c r="BL1261" s="101"/>
      <c r="BM1261" s="101"/>
      <c r="BN1261" s="101"/>
      <c r="BO1261" s="103"/>
      <c r="BP1261" s="101"/>
      <c r="BQ1261" s="101"/>
      <c r="BR1261" s="101"/>
      <c r="BS1261" s="101"/>
      <c r="BT1261" s="101"/>
      <c r="BU1261" s="101"/>
      <c r="BV1261" s="101"/>
      <c r="BW1261" s="101"/>
      <c r="BX1261" s="101"/>
      <c r="BY1261" s="101"/>
      <c r="BZ1261" s="101"/>
      <c r="CA1261" s="101"/>
      <c r="CB1261" s="101"/>
      <c r="CC1261" s="101"/>
      <c r="CD1261" s="101"/>
      <c r="CE1261" s="101"/>
      <c r="CF1261" s="101"/>
      <c r="CG1261" s="37" t="e">
        <f>VLOOKUP(Table_1[[#This Row],[EAN]],'[1]Planilha1'!$E:$R,13,0)</f>
        <v>#N/A</v>
      </c>
      <c r="CI1261" s="188">
        <f>IF(Table_1[[#This Row],[STATUS MERCADO]]="GO",Table_1[[#This Row],[M. BRUTA TOTAL]],0)</f>
        <v>0</v>
      </c>
      <c r="CJ1261" s="188">
        <f>IF(Table_1[[#This Row],[STATUS MERCADO]]="GO",Table_1[[#This Row],[PV UNIT. REALIZADO]]*Table_1[[#This Row],[QUANTIDADE]],0)</f>
        <v>0</v>
      </c>
    </row>
    <row r="1262" ht="15" hidden="1">
      <c r="A1262" s="7"/>
      <c r="B1262" s="84" t="s">
        <v>400</v>
      </c>
      <c r="C1262" s="75">
        <v>220058</v>
      </c>
      <c r="D1262" s="75">
        <v>200101</v>
      </c>
      <c r="E1262" s="85">
        <v>7897173002039</v>
      </c>
      <c r="F1262" s="86" t="s">
        <v>1150</v>
      </c>
      <c r="G1262" s="75" t="s">
        <v>22</v>
      </c>
      <c r="H1262" s="75">
        <v>550</v>
      </c>
      <c r="I1262" s="87" t="s">
        <v>1146</v>
      </c>
      <c r="J1262" s="75" t="s">
        <v>667</v>
      </c>
      <c r="K1262" s="88" t="s">
        <v>84</v>
      </c>
      <c r="L1262" s="88">
        <v>20</v>
      </c>
      <c r="M1262" s="88">
        <v>0</v>
      </c>
      <c r="N1262" s="75" t="s">
        <v>85</v>
      </c>
      <c r="O1262" s="75" t="s">
        <v>159</v>
      </c>
      <c r="P1262" s="89"/>
      <c r="Q1262" s="90">
        <f>(17/100+7.6/100+1.65/100)*P1262</f>
        <v>0</v>
      </c>
      <c r="R1262" s="90"/>
      <c r="S1262" s="90"/>
      <c r="T1262" s="90"/>
      <c r="U1262" s="90"/>
      <c r="V1262" s="90">
        <f>+P1262-Q1262+R1262+S1262+T1262+U1262</f>
        <v>0</v>
      </c>
      <c r="W1262" s="91">
        <f>(1.02/100)</f>
        <v>1.02E-2</v>
      </c>
      <c r="X1262" s="91">
        <v>4.8E-3</v>
      </c>
      <c r="Y1262" s="91">
        <v>0.17</v>
      </c>
      <c r="Z1262" s="91">
        <v>1.65E-2</v>
      </c>
      <c r="AA1262" s="91">
        <v>7.6E-2</v>
      </c>
      <c r="AB1262" s="91">
        <f>SUM(W1262:AA1262)</f>
        <v>0.2775</v>
      </c>
      <c r="AC1262" s="75">
        <v>12</v>
      </c>
      <c r="AD1262" s="92">
        <f>IF(AL1262="","",+AC1262*AL1262)</f>
      </c>
      <c r="AE1262" s="93">
        <f>IF(AL1262="","",+AL1262*AB1262)</f>
      </c>
      <c r="AF1262" s="92">
        <f>IF(AL1262="","",+AL1262-AE1262)</f>
      </c>
      <c r="AG1262" s="93">
        <f>+V1262</f>
        <v>0</v>
      </c>
      <c r="AH1262" s="92">
        <f>IF(AF1262="","",+AF1262-AG1262)</f>
      </c>
      <c r="AI1262" s="92">
        <f>IF(AH1262="","",+AH1262*AC1262)</f>
      </c>
      <c r="AJ1262" s="93"/>
      <c r="AK1262" s="94">
        <v>0.33</v>
      </c>
      <c r="AL1262" s="93">
        <f>IF(V1262=0,"",V1262/(1-AB1262-AK1262))</f>
      </c>
      <c r="AM1262" s="95">
        <v>0.33</v>
      </c>
      <c r="AN1262" s="93">
        <f>IF(V1262=0,"",V1262/(1-AB1262-AM1262))</f>
      </c>
      <c r="AO1262" s="96">
        <v>1.2</v>
      </c>
      <c r="AP1262" s="93">
        <f>IF(BD!AJ1262="","",BD!AJ1262*BD!AO1262)</f>
      </c>
      <c r="AQ1262" s="91">
        <f>BD!AM1262/BD!AK1262-1</f>
        <v>0</v>
      </c>
      <c r="AR1262" s="91">
        <f>IF(BD!AN1262="","",IF(BD!AJ1262="","",BD!AN1262/BD!AJ1262-1))</f>
      </c>
      <c r="AS1262" s="91">
        <f>IF(BD!AN1262="","",IF(BD!AN1262&lt;BD!AL1262,"ABAIXO DA META","DENTRO DA META"))</f>
      </c>
      <c r="AT1262" s="91" t="str">
        <f>IF(BD!AJ1262="","EM ANÁLISE",IF(BD!AP1262&gt;=BD!AN1262,"GO", "NO GO"))</f>
        <v>EM ANÁLISE</v>
      </c>
      <c r="AU1262" s="97">
        <f>IF(AN1262="","",+BD!$AN1262-AJ1262)</f>
      </c>
      <c r="AV1262" s="98"/>
      <c r="AW1262" s="90">
        <f>BD!P1262*BD!AC1262</f>
        <v>0</v>
      </c>
      <c r="AX1262" s="90">
        <f>BD!V1262*BD!AC1262</f>
        <v>0</v>
      </c>
      <c r="AY1262" s="90">
        <f>IF(BD!AN1262="","",BD!AN1262*BD!AC1262)</f>
      </c>
      <c r="AZ1262" s="75" t="s">
        <v>123</v>
      </c>
      <c r="BA1262" s="75"/>
      <c r="BB1262" s="75"/>
      <c r="BC1262" s="75"/>
      <c r="BD1262" s="104"/>
      <c r="BE1262" s="104"/>
      <c r="BF1262" s="101"/>
      <c r="BG1262" s="101"/>
      <c r="BH1262" s="101"/>
      <c r="BI1262" s="101"/>
      <c r="BJ1262" s="101"/>
      <c r="BK1262" s="101"/>
      <c r="BL1262" s="101"/>
      <c r="BM1262" s="101"/>
      <c r="BN1262" s="101"/>
      <c r="BO1262" s="103"/>
      <c r="BP1262" s="101"/>
      <c r="BQ1262" s="101"/>
      <c r="BR1262" s="101"/>
      <c r="BS1262" s="101"/>
      <c r="BT1262" s="101"/>
      <c r="BU1262" s="101"/>
      <c r="BV1262" s="101"/>
      <c r="BW1262" s="101"/>
      <c r="BX1262" s="101"/>
      <c r="BY1262" s="101"/>
      <c r="BZ1262" s="101"/>
      <c r="CA1262" s="101"/>
      <c r="CB1262" s="101"/>
      <c r="CC1262" s="101"/>
      <c r="CD1262" s="101"/>
      <c r="CE1262" s="101"/>
      <c r="CF1262" s="101"/>
      <c r="CG1262" s="37" t="e">
        <f>VLOOKUP(Table_1[[#This Row],[EAN]],'[1]Planilha1'!$E:$R,13,0)</f>
        <v>#N/A</v>
      </c>
      <c r="CI1262" s="188">
        <f>IF(Table_1[[#This Row],[STATUS MERCADO]]="GO",Table_1[[#This Row],[M. BRUTA TOTAL]],0)</f>
        <v>0</v>
      </c>
      <c r="CJ1262" s="188">
        <f>IF(Table_1[[#This Row],[STATUS MERCADO]]="GO",Table_1[[#This Row],[PV UNIT. REALIZADO]]*Table_1[[#This Row],[QUANTIDADE]],0)</f>
        <v>0</v>
      </c>
    </row>
    <row r="1263" ht="15" hidden="1">
      <c r="A1263" s="7"/>
      <c r="B1263" s="84" t="s">
        <v>400</v>
      </c>
      <c r="C1263" s="75">
        <v>220059</v>
      </c>
      <c r="D1263" s="75">
        <v>200102</v>
      </c>
      <c r="E1263" s="85">
        <v>7897173002053</v>
      </c>
      <c r="F1263" s="86" t="s">
        <v>1151</v>
      </c>
      <c r="G1263" s="75" t="s">
        <v>22</v>
      </c>
      <c r="H1263" s="75">
        <v>550</v>
      </c>
      <c r="I1263" s="87" t="s">
        <v>1146</v>
      </c>
      <c r="J1263" s="75" t="s">
        <v>667</v>
      </c>
      <c r="K1263" s="88" t="s">
        <v>84</v>
      </c>
      <c r="L1263" s="88">
        <v>20</v>
      </c>
      <c r="M1263" s="88">
        <v>0</v>
      </c>
      <c r="N1263" s="75" t="s">
        <v>85</v>
      </c>
      <c r="O1263" s="75" t="s">
        <v>159</v>
      </c>
      <c r="P1263" s="89"/>
      <c r="Q1263" s="90">
        <f>(17/100+7.6/100+1.65/100)*P1263</f>
        <v>0</v>
      </c>
      <c r="R1263" s="90"/>
      <c r="S1263" s="90"/>
      <c r="T1263" s="90"/>
      <c r="U1263" s="90"/>
      <c r="V1263" s="90">
        <f>+P1263-Q1263+R1263+S1263+T1263+U1263</f>
        <v>0</v>
      </c>
      <c r="W1263" s="91">
        <f>(1.02/100)</f>
        <v>1.02E-2</v>
      </c>
      <c r="X1263" s="91">
        <v>4.8E-3</v>
      </c>
      <c r="Y1263" s="91">
        <v>0.17</v>
      </c>
      <c r="Z1263" s="91">
        <v>1.65E-2</v>
      </c>
      <c r="AA1263" s="91">
        <v>7.6E-2</v>
      </c>
      <c r="AB1263" s="91">
        <f>SUM(W1263:AA1263)</f>
        <v>0.2775</v>
      </c>
      <c r="AC1263" s="75">
        <v>12</v>
      </c>
      <c r="AD1263" s="92">
        <f>IF(AL1263="","",+AC1263*AL1263)</f>
      </c>
      <c r="AE1263" s="93">
        <f>IF(AL1263="","",+AL1263*AB1263)</f>
      </c>
      <c r="AF1263" s="92">
        <f>IF(AL1263="","",+AL1263-AE1263)</f>
      </c>
      <c r="AG1263" s="93">
        <f>+V1263</f>
        <v>0</v>
      </c>
      <c r="AH1263" s="92">
        <f>IF(AF1263="","",+AF1263-AG1263)</f>
      </c>
      <c r="AI1263" s="92">
        <f>IF(AH1263="","",+AH1263*AC1263)</f>
      </c>
      <c r="AJ1263" s="93"/>
      <c r="AK1263" s="94">
        <v>0.33</v>
      </c>
      <c r="AL1263" s="93">
        <f>IF(V1263=0,"",V1263/(1-AB1263-AK1263))</f>
      </c>
      <c r="AM1263" s="95">
        <v>0.33</v>
      </c>
      <c r="AN1263" s="93">
        <f>IF(V1263=0,"",V1263/(1-AB1263-AM1263))</f>
      </c>
      <c r="AO1263" s="96">
        <v>1.2</v>
      </c>
      <c r="AP1263" s="93">
        <f>IF(BD!AJ1263="","",BD!AJ1263*BD!AO1263)</f>
      </c>
      <c r="AQ1263" s="91">
        <f>BD!AM1263/BD!AK1263-1</f>
        <v>0</v>
      </c>
      <c r="AR1263" s="91">
        <f>IF(BD!AN1263="","",IF(BD!AJ1263="","",BD!AN1263/BD!AJ1263-1))</f>
      </c>
      <c r="AS1263" s="91">
        <f>IF(BD!AN1263="","",IF(BD!AN1263&lt;BD!AL1263,"ABAIXO DA META","DENTRO DA META"))</f>
      </c>
      <c r="AT1263" s="91" t="str">
        <f>IF(BD!AJ1263="","EM ANÁLISE",IF(BD!AP1263&gt;=BD!AN1263,"GO", "NO GO"))</f>
        <v>EM ANÁLISE</v>
      </c>
      <c r="AU1263" s="97">
        <f>IF(AN1263="","",+BD!$AN1263-AJ1263)</f>
      </c>
      <c r="AV1263" s="98"/>
      <c r="AW1263" s="90">
        <f>BD!P1263*BD!AC1263</f>
        <v>0</v>
      </c>
      <c r="AX1263" s="90">
        <f>BD!V1263*BD!AC1263</f>
        <v>0</v>
      </c>
      <c r="AY1263" s="90">
        <f>IF(BD!AN1263="","",BD!AN1263*BD!AC1263)</f>
      </c>
      <c r="AZ1263" s="75" t="s">
        <v>123</v>
      </c>
      <c r="BA1263" s="75"/>
      <c r="BB1263" s="75"/>
      <c r="BC1263" s="75"/>
      <c r="BD1263" s="104"/>
      <c r="BE1263" s="104"/>
      <c r="BF1263" s="101"/>
      <c r="BG1263" s="101"/>
      <c r="BH1263" s="101"/>
      <c r="BI1263" s="101"/>
      <c r="BJ1263" s="101"/>
      <c r="BK1263" s="101"/>
      <c r="BL1263" s="101"/>
      <c r="BM1263" s="101"/>
      <c r="BN1263" s="101"/>
      <c r="BO1263" s="103"/>
      <c r="BP1263" s="101"/>
      <c r="BQ1263" s="101"/>
      <c r="BR1263" s="101"/>
      <c r="BS1263" s="101"/>
      <c r="BT1263" s="101"/>
      <c r="BU1263" s="101"/>
      <c r="BV1263" s="101"/>
      <c r="BW1263" s="101"/>
      <c r="BX1263" s="101"/>
      <c r="BY1263" s="101"/>
      <c r="BZ1263" s="101"/>
      <c r="CA1263" s="101"/>
      <c r="CB1263" s="101"/>
      <c r="CC1263" s="101"/>
      <c r="CD1263" s="101"/>
      <c r="CE1263" s="101"/>
      <c r="CF1263" s="101"/>
      <c r="CG1263" s="37" t="e">
        <f>VLOOKUP(Table_1[[#This Row],[EAN]],'[1]Planilha1'!$E:$R,13,0)</f>
        <v>#N/A</v>
      </c>
      <c r="CI1263" s="188">
        <f>IF(Table_1[[#This Row],[STATUS MERCADO]]="GO",Table_1[[#This Row],[M. BRUTA TOTAL]],0)</f>
        <v>0</v>
      </c>
      <c r="CJ1263" s="188">
        <f>IF(Table_1[[#This Row],[STATUS MERCADO]]="GO",Table_1[[#This Row],[PV UNIT. REALIZADO]]*Table_1[[#This Row],[QUANTIDADE]],0)</f>
        <v>0</v>
      </c>
    </row>
    <row r="1264" ht="15" hidden="1">
      <c r="A1264" s="7"/>
      <c r="B1264" s="84" t="s">
        <v>400</v>
      </c>
      <c r="C1264" s="75">
        <v>220060</v>
      </c>
      <c r="D1264" s="75">
        <v>200103</v>
      </c>
      <c r="E1264" s="85">
        <v>7897173095550</v>
      </c>
      <c r="F1264" s="86" t="s">
        <v>1152</v>
      </c>
      <c r="G1264" s="75" t="s">
        <v>22</v>
      </c>
      <c r="H1264" s="75">
        <v>550</v>
      </c>
      <c r="I1264" s="87" t="s">
        <v>1146</v>
      </c>
      <c r="J1264" s="75" t="s">
        <v>667</v>
      </c>
      <c r="K1264" s="88" t="s">
        <v>84</v>
      </c>
      <c r="L1264" s="88">
        <v>20</v>
      </c>
      <c r="M1264" s="88">
        <v>0</v>
      </c>
      <c r="N1264" s="75" t="s">
        <v>85</v>
      </c>
      <c r="O1264" s="75" t="s">
        <v>159</v>
      </c>
      <c r="P1264" s="89"/>
      <c r="Q1264" s="90">
        <f>(17/100+7.6/100+1.65/100)*P1264</f>
        <v>0</v>
      </c>
      <c r="R1264" s="90"/>
      <c r="S1264" s="90"/>
      <c r="T1264" s="90"/>
      <c r="U1264" s="90"/>
      <c r="V1264" s="90">
        <f>+P1264-Q1264+R1264+S1264+T1264+U1264</f>
        <v>0</v>
      </c>
      <c r="W1264" s="91">
        <f>(1.02/100)</f>
        <v>1.02E-2</v>
      </c>
      <c r="X1264" s="91">
        <v>4.8E-3</v>
      </c>
      <c r="Y1264" s="91">
        <v>0.17</v>
      </c>
      <c r="Z1264" s="91">
        <v>1.65E-2</v>
      </c>
      <c r="AA1264" s="91">
        <v>7.6E-2</v>
      </c>
      <c r="AB1264" s="91">
        <f>SUM(W1264:AA1264)</f>
        <v>0.2775</v>
      </c>
      <c r="AC1264" s="75">
        <v>12</v>
      </c>
      <c r="AD1264" s="92">
        <f>IF(AL1264="","",+AC1264*AL1264)</f>
      </c>
      <c r="AE1264" s="93">
        <f>IF(AL1264="","",+AL1264*AB1264)</f>
      </c>
      <c r="AF1264" s="92">
        <f>IF(AL1264="","",+AL1264-AE1264)</f>
      </c>
      <c r="AG1264" s="93">
        <f>+V1264</f>
        <v>0</v>
      </c>
      <c r="AH1264" s="92">
        <f>IF(AF1264="","",+AF1264-AG1264)</f>
      </c>
      <c r="AI1264" s="92">
        <f>IF(AH1264="","",+AH1264*AC1264)</f>
      </c>
      <c r="AJ1264" s="93"/>
      <c r="AK1264" s="94">
        <v>0.33</v>
      </c>
      <c r="AL1264" s="93">
        <f>IF(V1264=0,"",V1264/(1-AB1264-AK1264))</f>
      </c>
      <c r="AM1264" s="95">
        <v>0.33</v>
      </c>
      <c r="AN1264" s="93">
        <f>IF(V1264=0,"",V1264/(1-AB1264-AM1264))</f>
      </c>
      <c r="AO1264" s="96">
        <v>1.2</v>
      </c>
      <c r="AP1264" s="93">
        <f>IF(BD!AJ1264="","",BD!AJ1264*BD!AO1264)</f>
      </c>
      <c r="AQ1264" s="91">
        <f>BD!AM1264/BD!AK1264-1</f>
        <v>0</v>
      </c>
      <c r="AR1264" s="91">
        <f>IF(BD!AN1264="","",IF(BD!AJ1264="","",BD!AN1264/BD!AJ1264-1))</f>
      </c>
      <c r="AS1264" s="91">
        <f>IF(BD!AN1264="","",IF(BD!AN1264&lt;BD!AL1264,"ABAIXO DA META","DENTRO DA META"))</f>
      </c>
      <c r="AT1264" s="91" t="str">
        <f>IF(BD!AJ1264="","EM ANÁLISE",IF(BD!AP1264&gt;=BD!AN1264,"GO", "NO GO"))</f>
        <v>EM ANÁLISE</v>
      </c>
      <c r="AU1264" s="97">
        <f>IF(AN1264="","",+BD!$AN1264-AJ1264)</f>
      </c>
      <c r="AV1264" s="98"/>
      <c r="AW1264" s="90">
        <f>BD!P1264*BD!AC1264</f>
        <v>0</v>
      </c>
      <c r="AX1264" s="90">
        <f>BD!V1264*BD!AC1264</f>
        <v>0</v>
      </c>
      <c r="AY1264" s="90">
        <f>IF(BD!AN1264="","",BD!AN1264*BD!AC1264)</f>
      </c>
      <c r="AZ1264" s="75" t="s">
        <v>123</v>
      </c>
      <c r="BA1264" s="75"/>
      <c r="BB1264" s="75"/>
      <c r="BC1264" s="75"/>
      <c r="BD1264" s="104"/>
      <c r="BE1264" s="104"/>
      <c r="BF1264" s="101"/>
      <c r="BG1264" s="101"/>
      <c r="BH1264" s="101"/>
      <c r="BI1264" s="101"/>
      <c r="BJ1264" s="101"/>
      <c r="BK1264" s="101"/>
      <c r="BL1264" s="101"/>
      <c r="BM1264" s="101"/>
      <c r="BN1264" s="101"/>
      <c r="BO1264" s="103"/>
      <c r="BP1264" s="101"/>
      <c r="BQ1264" s="101"/>
      <c r="BR1264" s="101"/>
      <c r="BS1264" s="101"/>
      <c r="BT1264" s="101"/>
      <c r="BU1264" s="101"/>
      <c r="BV1264" s="101"/>
      <c r="BW1264" s="101"/>
      <c r="BX1264" s="101"/>
      <c r="BY1264" s="101"/>
      <c r="BZ1264" s="101"/>
      <c r="CA1264" s="101"/>
      <c r="CB1264" s="101"/>
      <c r="CC1264" s="101"/>
      <c r="CD1264" s="101"/>
      <c r="CE1264" s="101"/>
      <c r="CF1264" s="101"/>
      <c r="CG1264" s="37" t="e">
        <f>VLOOKUP(Table_1[[#This Row],[EAN]],'[1]Planilha1'!$E:$R,13,0)</f>
        <v>#N/A</v>
      </c>
      <c r="CI1264" s="188">
        <f>IF(Table_1[[#This Row],[STATUS MERCADO]]="GO",Table_1[[#This Row],[M. BRUTA TOTAL]],0)</f>
        <v>0</v>
      </c>
      <c r="CJ1264" s="188">
        <f>IF(Table_1[[#This Row],[STATUS MERCADO]]="GO",Table_1[[#This Row],[PV UNIT. REALIZADO]]*Table_1[[#This Row],[QUANTIDADE]],0)</f>
        <v>0</v>
      </c>
    </row>
    <row r="1265" ht="15" hidden="1">
      <c r="A1265" s="7"/>
      <c r="B1265" s="84" t="s">
        <v>400</v>
      </c>
      <c r="C1265" s="75">
        <v>220061</v>
      </c>
      <c r="D1265" s="75">
        <v>200104</v>
      </c>
      <c r="E1265" s="85">
        <v>7897173095680</v>
      </c>
      <c r="F1265" s="86" t="s">
        <v>1153</v>
      </c>
      <c r="G1265" s="75" t="s">
        <v>22</v>
      </c>
      <c r="H1265" s="75">
        <v>550</v>
      </c>
      <c r="I1265" s="87" t="s">
        <v>1146</v>
      </c>
      <c r="J1265" s="75" t="s">
        <v>667</v>
      </c>
      <c r="K1265" s="88" t="s">
        <v>84</v>
      </c>
      <c r="L1265" s="88">
        <v>20</v>
      </c>
      <c r="M1265" s="88">
        <v>0</v>
      </c>
      <c r="N1265" s="75" t="s">
        <v>85</v>
      </c>
      <c r="O1265" s="75" t="s">
        <v>159</v>
      </c>
      <c r="P1265" s="89"/>
      <c r="Q1265" s="90">
        <f>(17/100+7.6/100+1.65/100)*P1265</f>
        <v>0</v>
      </c>
      <c r="R1265" s="90"/>
      <c r="S1265" s="90"/>
      <c r="T1265" s="90"/>
      <c r="U1265" s="90"/>
      <c r="V1265" s="90">
        <f>+P1265-Q1265+R1265+S1265+T1265+U1265</f>
        <v>0</v>
      </c>
      <c r="W1265" s="91">
        <f>(1.02/100)</f>
        <v>1.02E-2</v>
      </c>
      <c r="X1265" s="91">
        <v>4.8E-3</v>
      </c>
      <c r="Y1265" s="91">
        <v>0.17</v>
      </c>
      <c r="Z1265" s="91">
        <v>1.65E-2</v>
      </c>
      <c r="AA1265" s="91">
        <v>7.6E-2</v>
      </c>
      <c r="AB1265" s="91">
        <f>SUM(W1265:AA1265)</f>
        <v>0.2775</v>
      </c>
      <c r="AC1265" s="75">
        <v>12</v>
      </c>
      <c r="AD1265" s="92">
        <f>IF(AL1265="","",+AC1265*AL1265)</f>
      </c>
      <c r="AE1265" s="93">
        <f>IF(AL1265="","",+AL1265*AB1265)</f>
      </c>
      <c r="AF1265" s="92">
        <f>IF(AL1265="","",+AL1265-AE1265)</f>
      </c>
      <c r="AG1265" s="93">
        <f>+V1265</f>
        <v>0</v>
      </c>
      <c r="AH1265" s="92">
        <f>IF(AF1265="","",+AF1265-AG1265)</f>
      </c>
      <c r="AI1265" s="92">
        <f>IF(AH1265="","",+AH1265*AC1265)</f>
      </c>
      <c r="AJ1265" s="93"/>
      <c r="AK1265" s="94">
        <v>0.33</v>
      </c>
      <c r="AL1265" s="93">
        <f>IF(V1265=0,"",V1265/(1-AB1265-AK1265))</f>
      </c>
      <c r="AM1265" s="95">
        <v>0.33</v>
      </c>
      <c r="AN1265" s="93">
        <f>IF(V1265=0,"",V1265/(1-AB1265-AM1265))</f>
      </c>
      <c r="AO1265" s="96">
        <v>1.2</v>
      </c>
      <c r="AP1265" s="93">
        <f>IF(BD!AJ1265="","",BD!AJ1265*BD!AO1265)</f>
      </c>
      <c r="AQ1265" s="91">
        <f>BD!AM1265/BD!AK1265-1</f>
        <v>0</v>
      </c>
      <c r="AR1265" s="91">
        <f>IF(BD!AN1265="","",IF(BD!AJ1265="","",BD!AN1265/BD!AJ1265-1))</f>
      </c>
      <c r="AS1265" s="91">
        <f>IF(BD!AN1265="","",IF(BD!AN1265&lt;BD!AL1265,"ABAIXO DA META","DENTRO DA META"))</f>
      </c>
      <c r="AT1265" s="91" t="str">
        <f>IF(BD!AJ1265="","EM ANÁLISE",IF(BD!AP1265&gt;=BD!AN1265,"GO", "NO GO"))</f>
        <v>EM ANÁLISE</v>
      </c>
      <c r="AU1265" s="97">
        <f>IF(AN1265="","",+BD!$AN1265-AJ1265)</f>
      </c>
      <c r="AV1265" s="98"/>
      <c r="AW1265" s="90">
        <f>BD!P1265*BD!AC1265</f>
        <v>0</v>
      </c>
      <c r="AX1265" s="90">
        <f>BD!V1265*BD!AC1265</f>
        <v>0</v>
      </c>
      <c r="AY1265" s="90">
        <f>IF(BD!AN1265="","",BD!AN1265*BD!AC1265)</f>
      </c>
      <c r="AZ1265" s="75" t="s">
        <v>123</v>
      </c>
      <c r="BA1265" s="75"/>
      <c r="BB1265" s="75"/>
      <c r="BC1265" s="75"/>
      <c r="BD1265" s="104"/>
      <c r="BE1265" s="104"/>
      <c r="BF1265" s="101"/>
      <c r="BG1265" s="101"/>
      <c r="BH1265" s="101"/>
      <c r="BI1265" s="101"/>
      <c r="BJ1265" s="101"/>
      <c r="BK1265" s="101"/>
      <c r="BL1265" s="101"/>
      <c r="BM1265" s="101"/>
      <c r="BN1265" s="101"/>
      <c r="BO1265" s="103"/>
      <c r="BP1265" s="101"/>
      <c r="BQ1265" s="101"/>
      <c r="BR1265" s="101"/>
      <c r="BS1265" s="101"/>
      <c r="BT1265" s="101"/>
      <c r="BU1265" s="101"/>
      <c r="BV1265" s="101"/>
      <c r="BW1265" s="101"/>
      <c r="BX1265" s="101"/>
      <c r="BY1265" s="101"/>
      <c r="BZ1265" s="101"/>
      <c r="CA1265" s="101"/>
      <c r="CB1265" s="101"/>
      <c r="CC1265" s="101"/>
      <c r="CD1265" s="101"/>
      <c r="CE1265" s="101"/>
      <c r="CF1265" s="101"/>
      <c r="CG1265" s="37" t="e">
        <f>VLOOKUP(Table_1[[#This Row],[EAN]],'[1]Planilha1'!$E:$R,13,0)</f>
        <v>#N/A</v>
      </c>
      <c r="CI1265" s="188">
        <f>IF(Table_1[[#This Row],[STATUS MERCADO]]="GO",Table_1[[#This Row],[M. BRUTA TOTAL]],0)</f>
        <v>0</v>
      </c>
      <c r="CJ1265" s="188">
        <f>IF(Table_1[[#This Row],[STATUS MERCADO]]="GO",Table_1[[#This Row],[PV UNIT. REALIZADO]]*Table_1[[#This Row],[QUANTIDADE]],0)</f>
        <v>0</v>
      </c>
    </row>
    <row r="1266" ht="15" hidden="1">
      <c r="A1266" s="7"/>
      <c r="B1266" s="84" t="s">
        <v>400</v>
      </c>
      <c r="C1266" s="75">
        <v>220062</v>
      </c>
      <c r="D1266" s="75">
        <v>200105</v>
      </c>
      <c r="E1266" s="85">
        <v>7897173003722</v>
      </c>
      <c r="F1266" s="86" t="s">
        <v>1154</v>
      </c>
      <c r="G1266" s="75" t="s">
        <v>22</v>
      </c>
      <c r="H1266" s="75">
        <v>550</v>
      </c>
      <c r="I1266" s="87" t="s">
        <v>1146</v>
      </c>
      <c r="J1266" s="75" t="s">
        <v>667</v>
      </c>
      <c r="K1266" s="88" t="s">
        <v>84</v>
      </c>
      <c r="L1266" s="88">
        <v>20</v>
      </c>
      <c r="M1266" s="88">
        <v>0</v>
      </c>
      <c r="N1266" s="75" t="s">
        <v>85</v>
      </c>
      <c r="O1266" s="75" t="s">
        <v>159</v>
      </c>
      <c r="P1266" s="89"/>
      <c r="Q1266" s="90">
        <f>(17/100+7.6/100+1.65/100)*P1266</f>
        <v>0</v>
      </c>
      <c r="R1266" s="90"/>
      <c r="S1266" s="90"/>
      <c r="T1266" s="90"/>
      <c r="U1266" s="90"/>
      <c r="V1266" s="90">
        <f>+P1266-Q1266+R1266+S1266+T1266+U1266</f>
        <v>0</v>
      </c>
      <c r="W1266" s="91">
        <f>(1.02/100)</f>
        <v>1.02E-2</v>
      </c>
      <c r="X1266" s="91">
        <v>4.8E-3</v>
      </c>
      <c r="Y1266" s="91">
        <v>0.17</v>
      </c>
      <c r="Z1266" s="91">
        <v>1.65E-2</v>
      </c>
      <c r="AA1266" s="91">
        <v>7.6E-2</v>
      </c>
      <c r="AB1266" s="91">
        <f>SUM(W1266:AA1266)</f>
        <v>0.2775</v>
      </c>
      <c r="AC1266" s="75">
        <v>12</v>
      </c>
      <c r="AD1266" s="92">
        <f>IF(AL1266="","",+AC1266*AL1266)</f>
      </c>
      <c r="AE1266" s="93">
        <f>IF(AL1266="","",+AL1266*AB1266)</f>
      </c>
      <c r="AF1266" s="92">
        <f>IF(AL1266="","",+AL1266-AE1266)</f>
      </c>
      <c r="AG1266" s="93">
        <f>+V1266</f>
        <v>0</v>
      </c>
      <c r="AH1266" s="92">
        <f>IF(AF1266="","",+AF1266-AG1266)</f>
      </c>
      <c r="AI1266" s="92">
        <f>IF(AH1266="","",+AH1266*AC1266)</f>
      </c>
      <c r="AJ1266" s="93"/>
      <c r="AK1266" s="94">
        <v>0.33</v>
      </c>
      <c r="AL1266" s="93">
        <f>IF(V1266=0,"",V1266/(1-AB1266-AK1266))</f>
      </c>
      <c r="AM1266" s="95">
        <v>0.33</v>
      </c>
      <c r="AN1266" s="93">
        <f>IF(V1266=0,"",V1266/(1-AB1266-AM1266))</f>
      </c>
      <c r="AO1266" s="96">
        <v>1.2</v>
      </c>
      <c r="AP1266" s="93">
        <f>IF(BD!AJ1266="","",BD!AJ1266*BD!AO1266)</f>
      </c>
      <c r="AQ1266" s="91">
        <f>BD!AM1266/BD!AK1266-1</f>
        <v>0</v>
      </c>
      <c r="AR1266" s="91">
        <f>IF(BD!AN1266="","",IF(BD!AJ1266="","",BD!AN1266/BD!AJ1266-1))</f>
      </c>
      <c r="AS1266" s="91">
        <f>IF(BD!AN1266="","",IF(BD!AN1266&lt;BD!AL1266,"ABAIXO DA META","DENTRO DA META"))</f>
      </c>
      <c r="AT1266" s="91" t="str">
        <f>IF(BD!AJ1266="","EM ANÁLISE",IF(BD!AP1266&gt;=BD!AN1266,"GO", "NO GO"))</f>
        <v>EM ANÁLISE</v>
      </c>
      <c r="AU1266" s="97">
        <f>IF(AN1266="","",+BD!$AN1266-AJ1266)</f>
      </c>
      <c r="AV1266" s="98"/>
      <c r="AW1266" s="90">
        <f>BD!P1266*BD!AC1266</f>
        <v>0</v>
      </c>
      <c r="AX1266" s="90">
        <f>BD!V1266*BD!AC1266</f>
        <v>0</v>
      </c>
      <c r="AY1266" s="90">
        <f>IF(BD!AN1266="","",BD!AN1266*BD!AC1266)</f>
      </c>
      <c r="AZ1266" s="75" t="s">
        <v>123</v>
      </c>
      <c r="BA1266" s="75"/>
      <c r="BB1266" s="75"/>
      <c r="BC1266" s="75"/>
      <c r="BD1266" s="104"/>
      <c r="BE1266" s="104"/>
      <c r="BF1266" s="101"/>
      <c r="BG1266" s="101"/>
      <c r="BH1266" s="101"/>
      <c r="BI1266" s="101"/>
      <c r="BJ1266" s="101"/>
      <c r="BK1266" s="101"/>
      <c r="BL1266" s="101"/>
      <c r="BM1266" s="101"/>
      <c r="BN1266" s="101"/>
      <c r="BO1266" s="103"/>
      <c r="BP1266" s="101"/>
      <c r="BQ1266" s="101"/>
      <c r="BR1266" s="101"/>
      <c r="BS1266" s="101"/>
      <c r="BT1266" s="101"/>
      <c r="BU1266" s="101"/>
      <c r="BV1266" s="101"/>
      <c r="BW1266" s="101"/>
      <c r="BX1266" s="101"/>
      <c r="BY1266" s="101"/>
      <c r="BZ1266" s="101"/>
      <c r="CA1266" s="101"/>
      <c r="CB1266" s="101"/>
      <c r="CC1266" s="101"/>
      <c r="CD1266" s="101"/>
      <c r="CE1266" s="101"/>
      <c r="CF1266" s="101"/>
      <c r="CG1266" s="37" t="e">
        <f>VLOOKUP(Table_1[[#This Row],[EAN]],'[1]Planilha1'!$E:$R,13,0)</f>
        <v>#N/A</v>
      </c>
      <c r="CI1266" s="188">
        <f>IF(Table_1[[#This Row],[STATUS MERCADO]]="GO",Table_1[[#This Row],[M. BRUTA TOTAL]],0)</f>
        <v>0</v>
      </c>
      <c r="CJ1266" s="188">
        <f>IF(Table_1[[#This Row],[STATUS MERCADO]]="GO",Table_1[[#This Row],[PV UNIT. REALIZADO]]*Table_1[[#This Row],[QUANTIDADE]],0)</f>
        <v>0</v>
      </c>
    </row>
    <row r="1267" ht="15" hidden="1">
      <c r="A1267" s="7"/>
      <c r="B1267" s="84" t="s">
        <v>400</v>
      </c>
      <c r="C1267" s="75">
        <v>220063</v>
      </c>
      <c r="D1267" s="75">
        <v>200200</v>
      </c>
      <c r="E1267" s="85">
        <v>7897173001247</v>
      </c>
      <c r="F1267" s="86" t="s">
        <v>1155</v>
      </c>
      <c r="G1267" s="75" t="s">
        <v>22</v>
      </c>
      <c r="H1267" s="75">
        <v>550</v>
      </c>
      <c r="I1267" s="87" t="s">
        <v>1146</v>
      </c>
      <c r="J1267" s="75" t="s">
        <v>667</v>
      </c>
      <c r="K1267" s="88" t="s">
        <v>84</v>
      </c>
      <c r="L1267" s="88">
        <v>12</v>
      </c>
      <c r="M1267" s="88">
        <v>0</v>
      </c>
      <c r="N1267" s="75" t="s">
        <v>85</v>
      </c>
      <c r="O1267" s="75" t="s">
        <v>159</v>
      </c>
      <c r="P1267" s="89"/>
      <c r="Q1267" s="90">
        <f>(17/100+7.6/100+1.65/100)*P1267</f>
        <v>0</v>
      </c>
      <c r="R1267" s="90"/>
      <c r="S1267" s="90"/>
      <c r="T1267" s="90"/>
      <c r="U1267" s="90"/>
      <c r="V1267" s="90">
        <f>+P1267-Q1267+R1267+S1267+T1267+U1267</f>
        <v>0</v>
      </c>
      <c r="W1267" s="91">
        <f>(1.02/100)</f>
        <v>1.02E-2</v>
      </c>
      <c r="X1267" s="91">
        <v>4.8E-3</v>
      </c>
      <c r="Y1267" s="91">
        <v>0.17</v>
      </c>
      <c r="Z1267" s="91">
        <v>1.65E-2</v>
      </c>
      <c r="AA1267" s="91">
        <v>7.6E-2</v>
      </c>
      <c r="AB1267" s="91">
        <f>SUM(W1267:AA1267)</f>
        <v>0.2775</v>
      </c>
      <c r="AC1267" s="75">
        <v>12</v>
      </c>
      <c r="AD1267" s="92">
        <f>IF(AL1267="","",+AC1267*AL1267)</f>
      </c>
      <c r="AE1267" s="93">
        <f>IF(AL1267="","",+AL1267*AB1267)</f>
      </c>
      <c r="AF1267" s="92">
        <f>IF(AL1267="","",+AL1267-AE1267)</f>
      </c>
      <c r="AG1267" s="93">
        <f>+V1267</f>
        <v>0</v>
      </c>
      <c r="AH1267" s="92">
        <f>IF(AF1267="","",+AF1267-AG1267)</f>
      </c>
      <c r="AI1267" s="92">
        <f>IF(AH1267="","",+AH1267*AC1267)</f>
      </c>
      <c r="AJ1267" s="93"/>
      <c r="AK1267" s="94">
        <v>0.33</v>
      </c>
      <c r="AL1267" s="93">
        <f>IF(V1267=0,"",V1267/(1-AB1267-AK1267))</f>
      </c>
      <c r="AM1267" s="95">
        <v>0.33</v>
      </c>
      <c r="AN1267" s="93">
        <f>IF(V1267=0,"",V1267/(1-AB1267-AM1267))</f>
      </c>
      <c r="AO1267" s="96">
        <v>1.2</v>
      </c>
      <c r="AP1267" s="93">
        <f>IF(BD!AJ1267="","",BD!AJ1267*BD!AO1267)</f>
      </c>
      <c r="AQ1267" s="91">
        <f>BD!AM1267/BD!AK1267-1</f>
        <v>0</v>
      </c>
      <c r="AR1267" s="91">
        <f>IF(BD!AN1267="","",IF(BD!AJ1267="","",BD!AN1267/BD!AJ1267-1))</f>
      </c>
      <c r="AS1267" s="91">
        <f>IF(BD!AN1267="","",IF(BD!AN1267&lt;BD!AL1267,"ABAIXO DA META","DENTRO DA META"))</f>
      </c>
      <c r="AT1267" s="91" t="str">
        <f>IF(BD!AJ1267="","EM ANÁLISE",IF(BD!AP1267&gt;=BD!AN1267,"GO", "NO GO"))</f>
        <v>EM ANÁLISE</v>
      </c>
      <c r="AU1267" s="97">
        <f>IF(AN1267="","",+BD!$AN1267-AJ1267)</f>
      </c>
      <c r="AV1267" s="98"/>
      <c r="AW1267" s="90">
        <f>BD!P1267*BD!AC1267</f>
        <v>0</v>
      </c>
      <c r="AX1267" s="90">
        <f>BD!V1267*BD!AC1267</f>
        <v>0</v>
      </c>
      <c r="AY1267" s="90">
        <f>IF(BD!AN1267="","",BD!AN1267*BD!AC1267)</f>
      </c>
      <c r="AZ1267" s="75" t="s">
        <v>123</v>
      </c>
      <c r="BA1267" s="75"/>
      <c r="BB1267" s="75"/>
      <c r="BC1267" s="75"/>
      <c r="BD1267" s="104"/>
      <c r="BE1267" s="104"/>
      <c r="BF1267" s="101"/>
      <c r="BG1267" s="101"/>
      <c r="BH1267" s="101"/>
      <c r="BI1267" s="101"/>
      <c r="BJ1267" s="101"/>
      <c r="BK1267" s="101"/>
      <c r="BL1267" s="101"/>
      <c r="BM1267" s="101"/>
      <c r="BN1267" s="101"/>
      <c r="BO1267" s="103"/>
      <c r="BP1267" s="101"/>
      <c r="BQ1267" s="101"/>
      <c r="BR1267" s="101"/>
      <c r="BS1267" s="101"/>
      <c r="BT1267" s="101"/>
      <c r="BU1267" s="101"/>
      <c r="BV1267" s="101"/>
      <c r="BW1267" s="101"/>
      <c r="BX1267" s="101"/>
      <c r="BY1267" s="101"/>
      <c r="BZ1267" s="101"/>
      <c r="CA1267" s="101"/>
      <c r="CB1267" s="101"/>
      <c r="CC1267" s="101"/>
      <c r="CD1267" s="101"/>
      <c r="CE1267" s="101"/>
      <c r="CF1267" s="101"/>
      <c r="CG1267" s="37" t="e">
        <f>VLOOKUP(Table_1[[#This Row],[EAN]],'[1]Planilha1'!$E:$R,13,0)</f>
        <v>#N/A</v>
      </c>
      <c r="CI1267" s="188">
        <f>IF(Table_1[[#This Row],[STATUS MERCADO]]="GO",Table_1[[#This Row],[M. BRUTA TOTAL]],0)</f>
        <v>0</v>
      </c>
      <c r="CJ1267" s="188">
        <f>IF(Table_1[[#This Row],[STATUS MERCADO]]="GO",Table_1[[#This Row],[PV UNIT. REALIZADO]]*Table_1[[#This Row],[QUANTIDADE]],0)</f>
        <v>0</v>
      </c>
    </row>
    <row r="1268" ht="15" hidden="1">
      <c r="A1268" s="7"/>
      <c r="B1268" s="84" t="s">
        <v>400</v>
      </c>
      <c r="C1268" s="75">
        <v>220064</v>
      </c>
      <c r="D1268" s="75">
        <v>200201</v>
      </c>
      <c r="E1268" s="85">
        <v>7897173098735</v>
      </c>
      <c r="F1268" s="86" t="s">
        <v>1156</v>
      </c>
      <c r="G1268" s="75" t="s">
        <v>22</v>
      </c>
      <c r="H1268" s="75">
        <v>550</v>
      </c>
      <c r="I1268" s="87" t="s">
        <v>1146</v>
      </c>
      <c r="J1268" s="75" t="s">
        <v>667</v>
      </c>
      <c r="K1268" s="88" t="s">
        <v>84</v>
      </c>
      <c r="L1268" s="88">
        <v>12</v>
      </c>
      <c r="M1268" s="88">
        <v>0</v>
      </c>
      <c r="N1268" s="75" t="s">
        <v>85</v>
      </c>
      <c r="O1268" s="75" t="s">
        <v>159</v>
      </c>
      <c r="P1268" s="89"/>
      <c r="Q1268" s="90">
        <f>(17/100+7.6/100+1.65/100)*P1268</f>
        <v>0</v>
      </c>
      <c r="R1268" s="90"/>
      <c r="S1268" s="90"/>
      <c r="T1268" s="90"/>
      <c r="U1268" s="90"/>
      <c r="V1268" s="90">
        <f>+P1268-Q1268+R1268+S1268+T1268+U1268</f>
        <v>0</v>
      </c>
      <c r="W1268" s="91">
        <f>(1.02/100)</f>
        <v>1.02E-2</v>
      </c>
      <c r="X1268" s="91">
        <v>4.8E-3</v>
      </c>
      <c r="Y1268" s="91">
        <v>0.17</v>
      </c>
      <c r="Z1268" s="91">
        <v>1.65E-2</v>
      </c>
      <c r="AA1268" s="91">
        <v>7.6E-2</v>
      </c>
      <c r="AB1268" s="91">
        <f>SUM(W1268:AA1268)</f>
        <v>0.2775</v>
      </c>
      <c r="AC1268" s="75">
        <v>12</v>
      </c>
      <c r="AD1268" s="92">
        <f>IF(AL1268="","",+AC1268*AL1268)</f>
      </c>
      <c r="AE1268" s="93">
        <f>IF(AL1268="","",+AL1268*AB1268)</f>
      </c>
      <c r="AF1268" s="92">
        <f>IF(AL1268="","",+AL1268-AE1268)</f>
      </c>
      <c r="AG1268" s="93">
        <f>+V1268</f>
        <v>0</v>
      </c>
      <c r="AH1268" s="92">
        <f>IF(AF1268="","",+AF1268-AG1268)</f>
      </c>
      <c r="AI1268" s="92">
        <f>IF(AH1268="","",+AH1268*AC1268)</f>
      </c>
      <c r="AJ1268" s="93"/>
      <c r="AK1268" s="94">
        <v>0.33</v>
      </c>
      <c r="AL1268" s="93">
        <f>IF(V1268=0,"",V1268/(1-AB1268-AK1268))</f>
      </c>
      <c r="AM1268" s="95">
        <v>0.33</v>
      </c>
      <c r="AN1268" s="93">
        <f>IF(V1268=0,"",V1268/(1-AB1268-AM1268))</f>
      </c>
      <c r="AO1268" s="96">
        <v>1.2</v>
      </c>
      <c r="AP1268" s="93">
        <f>IF(BD!AJ1268="","",BD!AJ1268*BD!AO1268)</f>
      </c>
      <c r="AQ1268" s="91">
        <f>BD!AM1268/BD!AK1268-1</f>
        <v>0</v>
      </c>
      <c r="AR1268" s="91">
        <f>IF(BD!AN1268="","",IF(BD!AJ1268="","",BD!AN1268/BD!AJ1268-1))</f>
      </c>
      <c r="AS1268" s="91">
        <f>IF(BD!AN1268="","",IF(BD!AN1268&lt;BD!AL1268,"ABAIXO DA META","DENTRO DA META"))</f>
      </c>
      <c r="AT1268" s="91" t="str">
        <f>IF(BD!AJ1268="","EM ANÁLISE",IF(BD!AP1268&gt;=BD!AN1268,"GO", "NO GO"))</f>
        <v>EM ANÁLISE</v>
      </c>
      <c r="AU1268" s="97">
        <f>IF(AN1268="","",+BD!$AN1268-AJ1268)</f>
      </c>
      <c r="AV1268" s="98"/>
      <c r="AW1268" s="90">
        <f>BD!P1268*BD!AC1268</f>
        <v>0</v>
      </c>
      <c r="AX1268" s="90">
        <f>BD!V1268*BD!AC1268</f>
        <v>0</v>
      </c>
      <c r="AY1268" s="90">
        <f>IF(BD!AN1268="","",BD!AN1268*BD!AC1268)</f>
      </c>
      <c r="AZ1268" s="75" t="s">
        <v>123</v>
      </c>
      <c r="BA1268" s="75"/>
      <c r="BB1268" s="75"/>
      <c r="BC1268" s="75"/>
      <c r="BD1268" s="104"/>
      <c r="BE1268" s="104"/>
      <c r="BF1268" s="101"/>
      <c r="BG1268" s="101"/>
      <c r="BH1268" s="101"/>
      <c r="BI1268" s="101"/>
      <c r="BJ1268" s="101"/>
      <c r="BK1268" s="101"/>
      <c r="BL1268" s="101"/>
      <c r="BM1268" s="101"/>
      <c r="BN1268" s="101"/>
      <c r="BO1268" s="103"/>
      <c r="BP1268" s="101"/>
      <c r="BQ1268" s="101"/>
      <c r="BR1268" s="101"/>
      <c r="BS1268" s="101"/>
      <c r="BT1268" s="101"/>
      <c r="BU1268" s="101"/>
      <c r="BV1268" s="101"/>
      <c r="BW1268" s="101"/>
      <c r="BX1268" s="101"/>
      <c r="BY1268" s="101"/>
      <c r="BZ1268" s="101"/>
      <c r="CA1268" s="101"/>
      <c r="CB1268" s="101"/>
      <c r="CC1268" s="101"/>
      <c r="CD1268" s="101"/>
      <c r="CE1268" s="101"/>
      <c r="CF1268" s="101"/>
      <c r="CG1268" s="37" t="e">
        <f>VLOOKUP(Table_1[[#This Row],[EAN]],'[1]Planilha1'!$E:$R,13,0)</f>
        <v>#N/A</v>
      </c>
      <c r="CI1268" s="188">
        <f>IF(Table_1[[#This Row],[STATUS MERCADO]]="GO",Table_1[[#This Row],[M. BRUTA TOTAL]],0)</f>
        <v>0</v>
      </c>
      <c r="CJ1268" s="188">
        <f>IF(Table_1[[#This Row],[STATUS MERCADO]]="GO",Table_1[[#This Row],[PV UNIT. REALIZADO]]*Table_1[[#This Row],[QUANTIDADE]],0)</f>
        <v>0</v>
      </c>
    </row>
    <row r="1269" ht="15" hidden="1">
      <c r="A1269" s="7"/>
      <c r="B1269" s="84" t="s">
        <v>400</v>
      </c>
      <c r="C1269" s="75">
        <v>220065</v>
      </c>
      <c r="D1269" s="75">
        <v>200202</v>
      </c>
      <c r="E1269" s="85">
        <v>7897173001254</v>
      </c>
      <c r="F1269" s="86" t="s">
        <v>1157</v>
      </c>
      <c r="G1269" s="75" t="s">
        <v>22</v>
      </c>
      <c r="H1269" s="75">
        <v>550</v>
      </c>
      <c r="I1269" s="87" t="s">
        <v>1146</v>
      </c>
      <c r="J1269" s="75" t="s">
        <v>667</v>
      </c>
      <c r="K1269" s="88" t="s">
        <v>84</v>
      </c>
      <c r="L1269" s="88">
        <v>12</v>
      </c>
      <c r="M1269" s="88">
        <v>0</v>
      </c>
      <c r="N1269" s="75" t="s">
        <v>85</v>
      </c>
      <c r="O1269" s="75" t="s">
        <v>159</v>
      </c>
      <c r="P1269" s="89"/>
      <c r="Q1269" s="90">
        <f>(17/100+7.6/100+1.65/100)*P1269</f>
        <v>0</v>
      </c>
      <c r="R1269" s="90"/>
      <c r="S1269" s="90"/>
      <c r="T1269" s="90"/>
      <c r="U1269" s="90"/>
      <c r="V1269" s="90">
        <f>+P1269-Q1269+R1269+S1269+T1269+U1269</f>
        <v>0</v>
      </c>
      <c r="W1269" s="91">
        <f>(1.02/100)</f>
        <v>1.02E-2</v>
      </c>
      <c r="X1269" s="91">
        <v>4.8E-3</v>
      </c>
      <c r="Y1269" s="91">
        <v>0.17</v>
      </c>
      <c r="Z1269" s="91">
        <v>1.65E-2</v>
      </c>
      <c r="AA1269" s="91">
        <v>7.6E-2</v>
      </c>
      <c r="AB1269" s="91">
        <f>SUM(W1269:AA1269)</f>
        <v>0.2775</v>
      </c>
      <c r="AC1269" s="75">
        <v>12</v>
      </c>
      <c r="AD1269" s="92">
        <f>IF(AL1269="","",+AC1269*AL1269)</f>
      </c>
      <c r="AE1269" s="93">
        <f>IF(AL1269="","",+AL1269*AB1269)</f>
      </c>
      <c r="AF1269" s="92">
        <f>IF(AL1269="","",+AL1269-AE1269)</f>
      </c>
      <c r="AG1269" s="93">
        <f>+V1269</f>
        <v>0</v>
      </c>
      <c r="AH1269" s="92">
        <f>IF(AF1269="","",+AF1269-AG1269)</f>
      </c>
      <c r="AI1269" s="92">
        <f>IF(AH1269="","",+AH1269*AC1269)</f>
      </c>
      <c r="AJ1269" s="93"/>
      <c r="AK1269" s="94">
        <v>0.33</v>
      </c>
      <c r="AL1269" s="93">
        <f>IF(V1269=0,"",V1269/(1-AB1269-AK1269))</f>
      </c>
      <c r="AM1269" s="95">
        <v>0.33</v>
      </c>
      <c r="AN1269" s="93">
        <f>IF(V1269=0,"",V1269/(1-AB1269-AM1269))</f>
      </c>
      <c r="AO1269" s="96">
        <v>1.2</v>
      </c>
      <c r="AP1269" s="93">
        <f>IF(BD!AJ1269="","",BD!AJ1269*BD!AO1269)</f>
      </c>
      <c r="AQ1269" s="91">
        <f>BD!AM1269/BD!AK1269-1</f>
        <v>0</v>
      </c>
      <c r="AR1269" s="91">
        <f>IF(BD!AN1269="","",IF(BD!AJ1269="","",BD!AN1269/BD!AJ1269-1))</f>
      </c>
      <c r="AS1269" s="91">
        <f>IF(BD!AN1269="","",IF(BD!AN1269&lt;BD!AL1269,"ABAIXO DA META","DENTRO DA META"))</f>
      </c>
      <c r="AT1269" s="91" t="str">
        <f>IF(BD!AJ1269="","EM ANÁLISE",IF(BD!AP1269&gt;=BD!AN1269,"GO", "NO GO"))</f>
        <v>EM ANÁLISE</v>
      </c>
      <c r="AU1269" s="97">
        <f>IF(AN1269="","",+BD!$AN1269-AJ1269)</f>
      </c>
      <c r="AV1269" s="98"/>
      <c r="AW1269" s="90">
        <f>BD!P1269*BD!AC1269</f>
        <v>0</v>
      </c>
      <c r="AX1269" s="90">
        <f>BD!V1269*BD!AC1269</f>
        <v>0</v>
      </c>
      <c r="AY1269" s="90">
        <f>IF(BD!AN1269="","",BD!AN1269*BD!AC1269)</f>
      </c>
      <c r="AZ1269" s="75" t="s">
        <v>123</v>
      </c>
      <c r="BA1269" s="75"/>
      <c r="BB1269" s="75"/>
      <c r="BC1269" s="75"/>
      <c r="BD1269" s="104"/>
      <c r="BE1269" s="104"/>
      <c r="BF1269" s="101"/>
      <c r="BG1269" s="101"/>
      <c r="BH1269" s="101"/>
      <c r="BI1269" s="101"/>
      <c r="BJ1269" s="101"/>
      <c r="BK1269" s="101"/>
      <c r="BL1269" s="101"/>
      <c r="BM1269" s="101"/>
      <c r="BN1269" s="101"/>
      <c r="BO1269" s="103"/>
      <c r="BP1269" s="101"/>
      <c r="BQ1269" s="101"/>
      <c r="BR1269" s="101"/>
      <c r="BS1269" s="101"/>
      <c r="BT1269" s="101"/>
      <c r="BU1269" s="101"/>
      <c r="BV1269" s="101"/>
      <c r="BW1269" s="101"/>
      <c r="BX1269" s="101"/>
      <c r="BY1269" s="101"/>
      <c r="BZ1269" s="101"/>
      <c r="CA1269" s="101"/>
      <c r="CB1269" s="101"/>
      <c r="CC1269" s="101"/>
      <c r="CD1269" s="101"/>
      <c r="CE1269" s="101"/>
      <c r="CF1269" s="101"/>
      <c r="CG1269" s="37" t="e">
        <f>VLOOKUP(Table_1[[#This Row],[EAN]],'[1]Planilha1'!$E:$R,13,0)</f>
        <v>#N/A</v>
      </c>
      <c r="CI1269" s="188">
        <f>IF(Table_1[[#This Row],[STATUS MERCADO]]="GO",Table_1[[#This Row],[M. BRUTA TOTAL]],0)</f>
        <v>0</v>
      </c>
      <c r="CJ1269" s="188">
        <f>IF(Table_1[[#This Row],[STATUS MERCADO]]="GO",Table_1[[#This Row],[PV UNIT. REALIZADO]]*Table_1[[#This Row],[QUANTIDADE]],0)</f>
        <v>0</v>
      </c>
    </row>
    <row r="1270" ht="15" hidden="1">
      <c r="A1270" s="7"/>
      <c r="B1270" s="84" t="s">
        <v>400</v>
      </c>
      <c r="C1270" s="75">
        <v>220066</v>
      </c>
      <c r="D1270" s="75">
        <v>200300</v>
      </c>
      <c r="E1270" s="85">
        <v>7897173098858</v>
      </c>
      <c r="F1270" s="86" t="s">
        <v>1158</v>
      </c>
      <c r="G1270" s="75" t="s">
        <v>22</v>
      </c>
      <c r="H1270" s="75">
        <v>550</v>
      </c>
      <c r="I1270" s="87" t="s">
        <v>1146</v>
      </c>
      <c r="J1270" s="75" t="s">
        <v>667</v>
      </c>
      <c r="K1270" s="88" t="s">
        <v>84</v>
      </c>
      <c r="L1270" s="88">
        <v>15</v>
      </c>
      <c r="M1270" s="88">
        <v>0</v>
      </c>
      <c r="N1270" s="75" t="s">
        <v>85</v>
      </c>
      <c r="O1270" s="75" t="s">
        <v>159</v>
      </c>
      <c r="P1270" s="89"/>
      <c r="Q1270" s="90">
        <f>(17/100+7.6/100+1.65/100)*P1270</f>
        <v>0</v>
      </c>
      <c r="R1270" s="90"/>
      <c r="S1270" s="90"/>
      <c r="T1270" s="90"/>
      <c r="U1270" s="90"/>
      <c r="V1270" s="90">
        <f>+P1270-Q1270+R1270+S1270+T1270+U1270</f>
        <v>0</v>
      </c>
      <c r="W1270" s="91">
        <f>(1.02/100)</f>
        <v>1.02E-2</v>
      </c>
      <c r="X1270" s="91">
        <v>4.8E-3</v>
      </c>
      <c r="Y1270" s="91">
        <v>0.17</v>
      </c>
      <c r="Z1270" s="91">
        <v>1.65E-2</v>
      </c>
      <c r="AA1270" s="91">
        <v>7.6E-2</v>
      </c>
      <c r="AB1270" s="91">
        <f>SUM(W1270:AA1270)</f>
        <v>0.2775</v>
      </c>
      <c r="AC1270" s="75">
        <v>12</v>
      </c>
      <c r="AD1270" s="92">
        <f>IF(AL1270="","",+AC1270*AL1270)</f>
      </c>
      <c r="AE1270" s="93">
        <f>IF(AL1270="","",+AL1270*AB1270)</f>
      </c>
      <c r="AF1270" s="92">
        <f>IF(AL1270="","",+AL1270-AE1270)</f>
      </c>
      <c r="AG1270" s="93">
        <f>+V1270</f>
        <v>0</v>
      </c>
      <c r="AH1270" s="92">
        <f>IF(AF1270="","",+AF1270-AG1270)</f>
      </c>
      <c r="AI1270" s="92">
        <f>IF(AH1270="","",+AH1270*AC1270)</f>
      </c>
      <c r="AJ1270" s="93"/>
      <c r="AK1270" s="94">
        <v>0.33</v>
      </c>
      <c r="AL1270" s="93">
        <f>IF(V1270=0,"",V1270/(1-AB1270-AK1270))</f>
      </c>
      <c r="AM1270" s="95">
        <v>0.33</v>
      </c>
      <c r="AN1270" s="93">
        <f>IF(V1270=0,"",V1270/(1-AB1270-AM1270))</f>
      </c>
      <c r="AO1270" s="96">
        <v>1.2</v>
      </c>
      <c r="AP1270" s="93">
        <f>IF(BD!AJ1270="","",BD!AJ1270*BD!AO1270)</f>
      </c>
      <c r="AQ1270" s="91">
        <f>BD!AM1270/BD!AK1270-1</f>
        <v>0</v>
      </c>
      <c r="AR1270" s="91">
        <f>IF(BD!AN1270="","",IF(BD!AJ1270="","",BD!AN1270/BD!AJ1270-1))</f>
      </c>
      <c r="AS1270" s="91">
        <f>IF(BD!AN1270="","",IF(BD!AN1270&lt;BD!AL1270,"ABAIXO DA META","DENTRO DA META"))</f>
      </c>
      <c r="AT1270" s="91" t="str">
        <f>IF(BD!AJ1270="","EM ANÁLISE",IF(BD!AP1270&gt;=BD!AN1270,"GO", "NO GO"))</f>
        <v>EM ANÁLISE</v>
      </c>
      <c r="AU1270" s="97">
        <f>IF(AN1270="","",+BD!$AN1270-AJ1270)</f>
      </c>
      <c r="AV1270" s="98"/>
      <c r="AW1270" s="90">
        <f>BD!P1270*BD!AC1270</f>
        <v>0</v>
      </c>
      <c r="AX1270" s="90">
        <f>BD!V1270*BD!AC1270</f>
        <v>0</v>
      </c>
      <c r="AY1270" s="90">
        <f>IF(BD!AN1270="","",BD!AN1270*BD!AC1270)</f>
      </c>
      <c r="AZ1270" s="75" t="s">
        <v>123</v>
      </c>
      <c r="BA1270" s="75"/>
      <c r="BB1270" s="75"/>
      <c r="BC1270" s="75"/>
      <c r="BD1270" s="104"/>
      <c r="BE1270" s="104"/>
      <c r="BF1270" s="101"/>
      <c r="BG1270" s="101"/>
      <c r="BH1270" s="101"/>
      <c r="BI1270" s="101"/>
      <c r="BJ1270" s="101"/>
      <c r="BK1270" s="101"/>
      <c r="BL1270" s="101"/>
      <c r="BM1270" s="101"/>
      <c r="BN1270" s="101"/>
      <c r="BO1270" s="103"/>
      <c r="BP1270" s="101"/>
      <c r="BQ1270" s="101"/>
      <c r="BR1270" s="101"/>
      <c r="BS1270" s="101"/>
      <c r="BT1270" s="101"/>
      <c r="BU1270" s="101"/>
      <c r="BV1270" s="101"/>
      <c r="BW1270" s="101"/>
      <c r="BX1270" s="101"/>
      <c r="BY1270" s="101"/>
      <c r="BZ1270" s="101"/>
      <c r="CA1270" s="101"/>
      <c r="CB1270" s="101"/>
      <c r="CC1270" s="101"/>
      <c r="CD1270" s="101"/>
      <c r="CE1270" s="101"/>
      <c r="CF1270" s="101"/>
      <c r="CG1270" s="37" t="e">
        <f>VLOOKUP(Table_1[[#This Row],[EAN]],'[1]Planilha1'!$E:$R,13,0)</f>
        <v>#N/A</v>
      </c>
      <c r="CI1270" s="188">
        <f>IF(Table_1[[#This Row],[STATUS MERCADO]]="GO",Table_1[[#This Row],[M. BRUTA TOTAL]],0)</f>
        <v>0</v>
      </c>
      <c r="CJ1270" s="188">
        <f>IF(Table_1[[#This Row],[STATUS MERCADO]]="GO",Table_1[[#This Row],[PV UNIT. REALIZADO]]*Table_1[[#This Row],[QUANTIDADE]],0)</f>
        <v>0</v>
      </c>
    </row>
    <row r="1271" ht="15" hidden="1">
      <c r="A1271" s="7"/>
      <c r="B1271" s="84" t="s">
        <v>400</v>
      </c>
      <c r="C1271" s="75">
        <v>220067</v>
      </c>
      <c r="D1271" s="75">
        <v>200301</v>
      </c>
      <c r="E1271" s="85">
        <v>7897173098865</v>
      </c>
      <c r="F1271" s="86" t="s">
        <v>1159</v>
      </c>
      <c r="G1271" s="75" t="s">
        <v>22</v>
      </c>
      <c r="H1271" s="75">
        <v>550</v>
      </c>
      <c r="I1271" s="87" t="s">
        <v>1146</v>
      </c>
      <c r="J1271" s="75" t="s">
        <v>667</v>
      </c>
      <c r="K1271" s="88" t="s">
        <v>84</v>
      </c>
      <c r="L1271" s="88">
        <v>15</v>
      </c>
      <c r="M1271" s="88">
        <v>0</v>
      </c>
      <c r="N1271" s="75" t="s">
        <v>85</v>
      </c>
      <c r="O1271" s="75" t="s">
        <v>159</v>
      </c>
      <c r="P1271" s="89"/>
      <c r="Q1271" s="90">
        <f>(17/100+7.6/100+1.65/100)*P1271</f>
        <v>0</v>
      </c>
      <c r="R1271" s="90"/>
      <c r="S1271" s="90"/>
      <c r="T1271" s="90"/>
      <c r="U1271" s="90"/>
      <c r="V1271" s="90">
        <f>+P1271-Q1271+R1271+S1271+T1271+U1271</f>
        <v>0</v>
      </c>
      <c r="W1271" s="91">
        <f>(1.02/100)</f>
        <v>1.02E-2</v>
      </c>
      <c r="X1271" s="91">
        <v>4.8E-3</v>
      </c>
      <c r="Y1271" s="91">
        <v>0.17</v>
      </c>
      <c r="Z1271" s="91">
        <v>1.65E-2</v>
      </c>
      <c r="AA1271" s="91">
        <v>7.6E-2</v>
      </c>
      <c r="AB1271" s="91">
        <f>SUM(W1271:AA1271)</f>
        <v>0.2775</v>
      </c>
      <c r="AC1271" s="75">
        <v>12</v>
      </c>
      <c r="AD1271" s="92">
        <f>IF(AL1271="","",+AC1271*AL1271)</f>
      </c>
      <c r="AE1271" s="93">
        <f>IF(AL1271="","",+AL1271*AB1271)</f>
      </c>
      <c r="AF1271" s="92">
        <f>IF(AL1271="","",+AL1271-AE1271)</f>
      </c>
      <c r="AG1271" s="93">
        <f>+V1271</f>
        <v>0</v>
      </c>
      <c r="AH1271" s="92">
        <f>IF(AF1271="","",+AF1271-AG1271)</f>
      </c>
      <c r="AI1271" s="92">
        <f>IF(AH1271="","",+AH1271*AC1271)</f>
      </c>
      <c r="AJ1271" s="93"/>
      <c r="AK1271" s="94">
        <v>0.33</v>
      </c>
      <c r="AL1271" s="93">
        <f>IF(V1271=0,"",V1271/(1-AB1271-AK1271))</f>
      </c>
      <c r="AM1271" s="95">
        <v>0.33</v>
      </c>
      <c r="AN1271" s="93">
        <f>IF(V1271=0,"",V1271/(1-AB1271-AM1271))</f>
      </c>
      <c r="AO1271" s="96">
        <v>1.2</v>
      </c>
      <c r="AP1271" s="93">
        <f>IF(BD!AJ1271="","",BD!AJ1271*BD!AO1271)</f>
      </c>
      <c r="AQ1271" s="91">
        <f>BD!AM1271/BD!AK1271-1</f>
        <v>0</v>
      </c>
      <c r="AR1271" s="91">
        <f>IF(BD!AN1271="","",IF(BD!AJ1271="","",BD!AN1271/BD!AJ1271-1))</f>
      </c>
      <c r="AS1271" s="91">
        <f>IF(BD!AN1271="","",IF(BD!AN1271&lt;BD!AL1271,"ABAIXO DA META","DENTRO DA META"))</f>
      </c>
      <c r="AT1271" s="91" t="str">
        <f>IF(BD!AJ1271="","EM ANÁLISE",IF(BD!AP1271&gt;=BD!AN1271,"GO", "NO GO"))</f>
        <v>EM ANÁLISE</v>
      </c>
      <c r="AU1271" s="97">
        <f>IF(AN1271="","",+BD!$AN1271-AJ1271)</f>
      </c>
      <c r="AV1271" s="98"/>
      <c r="AW1271" s="90">
        <f>BD!P1271*BD!AC1271</f>
        <v>0</v>
      </c>
      <c r="AX1271" s="90">
        <f>BD!V1271*BD!AC1271</f>
        <v>0</v>
      </c>
      <c r="AY1271" s="90">
        <f>IF(BD!AN1271="","",BD!AN1271*BD!AC1271)</f>
      </c>
      <c r="AZ1271" s="75" t="s">
        <v>123</v>
      </c>
      <c r="BA1271" s="75"/>
      <c r="BB1271" s="75"/>
      <c r="BC1271" s="75"/>
      <c r="BD1271" s="104"/>
      <c r="BE1271" s="104"/>
      <c r="BF1271" s="101"/>
      <c r="BG1271" s="101"/>
      <c r="BH1271" s="101"/>
      <c r="BI1271" s="101"/>
      <c r="BJ1271" s="101"/>
      <c r="BK1271" s="101"/>
      <c r="BL1271" s="101"/>
      <c r="BM1271" s="101"/>
      <c r="BN1271" s="101"/>
      <c r="BO1271" s="103"/>
      <c r="BP1271" s="101"/>
      <c r="BQ1271" s="101"/>
      <c r="BR1271" s="101"/>
      <c r="BS1271" s="101"/>
      <c r="BT1271" s="101"/>
      <c r="BU1271" s="101"/>
      <c r="BV1271" s="101"/>
      <c r="BW1271" s="101"/>
      <c r="BX1271" s="101"/>
      <c r="BY1271" s="101"/>
      <c r="BZ1271" s="101"/>
      <c r="CA1271" s="101"/>
      <c r="CB1271" s="101"/>
      <c r="CC1271" s="101"/>
      <c r="CD1271" s="101"/>
      <c r="CE1271" s="101"/>
      <c r="CF1271" s="101"/>
      <c r="CG1271" s="37" t="e">
        <f>VLOOKUP(Table_1[[#This Row],[EAN]],'[1]Planilha1'!$E:$R,13,0)</f>
        <v>#N/A</v>
      </c>
      <c r="CI1271" s="188">
        <f>IF(Table_1[[#This Row],[STATUS MERCADO]]="GO",Table_1[[#This Row],[M. BRUTA TOTAL]],0)</f>
        <v>0</v>
      </c>
      <c r="CJ1271" s="188">
        <f>IF(Table_1[[#This Row],[STATUS MERCADO]]="GO",Table_1[[#This Row],[PV UNIT. REALIZADO]]*Table_1[[#This Row],[QUANTIDADE]],0)</f>
        <v>0</v>
      </c>
    </row>
    <row r="1272" ht="15" hidden="1">
      <c r="A1272" s="7"/>
      <c r="B1272" s="84" t="s">
        <v>400</v>
      </c>
      <c r="C1272" s="75">
        <v>220068</v>
      </c>
      <c r="D1272" s="75">
        <v>200302</v>
      </c>
      <c r="E1272" s="85">
        <v>7897173095710</v>
      </c>
      <c r="F1272" s="86" t="s">
        <v>1160</v>
      </c>
      <c r="G1272" s="75" t="s">
        <v>22</v>
      </c>
      <c r="H1272" s="75">
        <v>550</v>
      </c>
      <c r="I1272" s="87" t="s">
        <v>1146</v>
      </c>
      <c r="J1272" s="75" t="s">
        <v>667</v>
      </c>
      <c r="K1272" s="88" t="s">
        <v>84</v>
      </c>
      <c r="L1272" s="88">
        <v>15</v>
      </c>
      <c r="M1272" s="88">
        <v>0</v>
      </c>
      <c r="N1272" s="75" t="s">
        <v>85</v>
      </c>
      <c r="O1272" s="75" t="s">
        <v>159</v>
      </c>
      <c r="P1272" s="89"/>
      <c r="Q1272" s="90">
        <f>(17/100+7.6/100+1.65/100)*P1272</f>
        <v>0</v>
      </c>
      <c r="R1272" s="90"/>
      <c r="S1272" s="90"/>
      <c r="T1272" s="90"/>
      <c r="U1272" s="90"/>
      <c r="V1272" s="90">
        <f>+P1272-Q1272+R1272+S1272+T1272+U1272</f>
        <v>0</v>
      </c>
      <c r="W1272" s="91">
        <f>(1.02/100)</f>
        <v>1.02E-2</v>
      </c>
      <c r="X1272" s="91">
        <v>4.8E-3</v>
      </c>
      <c r="Y1272" s="91">
        <v>0.17</v>
      </c>
      <c r="Z1272" s="91">
        <v>1.65E-2</v>
      </c>
      <c r="AA1272" s="91">
        <v>7.6E-2</v>
      </c>
      <c r="AB1272" s="91">
        <f>SUM(W1272:AA1272)</f>
        <v>0.2775</v>
      </c>
      <c r="AC1272" s="75">
        <v>12</v>
      </c>
      <c r="AD1272" s="92">
        <f>IF(AL1272="","",+AC1272*AL1272)</f>
      </c>
      <c r="AE1272" s="93">
        <f>IF(AL1272="","",+AL1272*AB1272)</f>
      </c>
      <c r="AF1272" s="92">
        <f>IF(AL1272="","",+AL1272-AE1272)</f>
      </c>
      <c r="AG1272" s="93">
        <f>+V1272</f>
        <v>0</v>
      </c>
      <c r="AH1272" s="92">
        <f>IF(AF1272="","",+AF1272-AG1272)</f>
      </c>
      <c r="AI1272" s="92">
        <f>IF(AH1272="","",+AH1272*AC1272)</f>
      </c>
      <c r="AJ1272" s="93"/>
      <c r="AK1272" s="94">
        <v>0.33</v>
      </c>
      <c r="AL1272" s="93">
        <f>IF(V1272=0,"",V1272/(1-AB1272-AK1272))</f>
      </c>
      <c r="AM1272" s="95">
        <v>0.33</v>
      </c>
      <c r="AN1272" s="93">
        <f>IF(V1272=0,"",V1272/(1-AB1272-AM1272))</f>
      </c>
      <c r="AO1272" s="96">
        <v>1.2</v>
      </c>
      <c r="AP1272" s="93">
        <f>IF(BD!AJ1272="","",BD!AJ1272*BD!AO1272)</f>
      </c>
      <c r="AQ1272" s="91">
        <f>BD!AM1272/BD!AK1272-1</f>
        <v>0</v>
      </c>
      <c r="AR1272" s="91">
        <f>IF(BD!AN1272="","",IF(BD!AJ1272="","",BD!AN1272/BD!AJ1272-1))</f>
      </c>
      <c r="AS1272" s="91">
        <f>IF(BD!AN1272="","",IF(BD!AN1272&lt;BD!AL1272,"ABAIXO DA META","DENTRO DA META"))</f>
      </c>
      <c r="AT1272" s="91" t="str">
        <f>IF(BD!AJ1272="","EM ANÁLISE",IF(BD!AP1272&gt;=BD!AN1272,"GO", "NO GO"))</f>
        <v>EM ANÁLISE</v>
      </c>
      <c r="AU1272" s="97">
        <f>IF(AN1272="","",+BD!$AN1272-AJ1272)</f>
      </c>
      <c r="AV1272" s="98"/>
      <c r="AW1272" s="90">
        <f>BD!P1272*BD!AC1272</f>
        <v>0</v>
      </c>
      <c r="AX1272" s="90">
        <f>BD!V1272*BD!AC1272</f>
        <v>0</v>
      </c>
      <c r="AY1272" s="90">
        <f>IF(BD!AN1272="","",BD!AN1272*BD!AC1272)</f>
      </c>
      <c r="AZ1272" s="75" t="s">
        <v>123</v>
      </c>
      <c r="BA1272" s="75"/>
      <c r="BB1272" s="75"/>
      <c r="BC1272" s="75"/>
      <c r="BD1272" s="104"/>
      <c r="BE1272" s="104"/>
      <c r="BF1272" s="101"/>
      <c r="BG1272" s="101"/>
      <c r="BH1272" s="101"/>
      <c r="BI1272" s="101"/>
      <c r="BJ1272" s="101"/>
      <c r="BK1272" s="101"/>
      <c r="BL1272" s="101"/>
      <c r="BM1272" s="101"/>
      <c r="BN1272" s="101"/>
      <c r="BO1272" s="103"/>
      <c r="BP1272" s="101"/>
      <c r="BQ1272" s="101"/>
      <c r="BR1272" s="101"/>
      <c r="BS1272" s="101"/>
      <c r="BT1272" s="101"/>
      <c r="BU1272" s="101"/>
      <c r="BV1272" s="101"/>
      <c r="BW1272" s="101"/>
      <c r="BX1272" s="101"/>
      <c r="BY1272" s="101"/>
      <c r="BZ1272" s="101"/>
      <c r="CA1272" s="101"/>
      <c r="CB1272" s="101"/>
      <c r="CC1272" s="101"/>
      <c r="CD1272" s="101"/>
      <c r="CE1272" s="101"/>
      <c r="CF1272" s="101"/>
      <c r="CG1272" s="37" t="e">
        <f>VLOOKUP(Table_1[[#This Row],[EAN]],'[1]Planilha1'!$E:$R,13,0)</f>
        <v>#N/A</v>
      </c>
      <c r="CI1272" s="188">
        <f>IF(Table_1[[#This Row],[STATUS MERCADO]]="GO",Table_1[[#This Row],[M. BRUTA TOTAL]],0)</f>
        <v>0</v>
      </c>
      <c r="CJ1272" s="188">
        <f>IF(Table_1[[#This Row],[STATUS MERCADO]]="GO",Table_1[[#This Row],[PV UNIT. REALIZADO]]*Table_1[[#This Row],[QUANTIDADE]],0)</f>
        <v>0</v>
      </c>
    </row>
    <row r="1273" ht="15" hidden="1">
      <c r="A1273" s="7"/>
      <c r="B1273" s="84" t="s">
        <v>400</v>
      </c>
      <c r="C1273" s="75">
        <v>220069</v>
      </c>
      <c r="D1273" s="75">
        <v>200303</v>
      </c>
      <c r="E1273" s="85">
        <v>7897173098841</v>
      </c>
      <c r="F1273" s="86" t="s">
        <v>1161</v>
      </c>
      <c r="G1273" s="75" t="s">
        <v>22</v>
      </c>
      <c r="H1273" s="75">
        <v>550</v>
      </c>
      <c r="I1273" s="87" t="s">
        <v>1146</v>
      </c>
      <c r="J1273" s="75" t="s">
        <v>667</v>
      </c>
      <c r="K1273" s="88" t="s">
        <v>84</v>
      </c>
      <c r="L1273" s="88">
        <v>15</v>
      </c>
      <c r="M1273" s="88">
        <v>0</v>
      </c>
      <c r="N1273" s="75" t="s">
        <v>85</v>
      </c>
      <c r="O1273" s="75" t="s">
        <v>159</v>
      </c>
      <c r="P1273" s="89"/>
      <c r="Q1273" s="90">
        <f>(17/100+7.6/100+1.65/100)*P1273</f>
        <v>0</v>
      </c>
      <c r="R1273" s="90"/>
      <c r="S1273" s="90"/>
      <c r="T1273" s="90"/>
      <c r="U1273" s="90"/>
      <c r="V1273" s="90">
        <f>+P1273-Q1273+R1273+S1273+T1273+U1273</f>
        <v>0</v>
      </c>
      <c r="W1273" s="91">
        <f>(1.02/100)</f>
        <v>1.02E-2</v>
      </c>
      <c r="X1273" s="91">
        <v>4.8E-3</v>
      </c>
      <c r="Y1273" s="91">
        <v>0.17</v>
      </c>
      <c r="Z1273" s="91">
        <v>1.65E-2</v>
      </c>
      <c r="AA1273" s="91">
        <v>7.6E-2</v>
      </c>
      <c r="AB1273" s="91">
        <f>SUM(W1273:AA1273)</f>
        <v>0.2775</v>
      </c>
      <c r="AC1273" s="75">
        <v>12</v>
      </c>
      <c r="AD1273" s="92">
        <f>IF(AL1273="","",+AC1273*AL1273)</f>
      </c>
      <c r="AE1273" s="93">
        <f>IF(AL1273="","",+AL1273*AB1273)</f>
      </c>
      <c r="AF1273" s="92">
        <f>IF(AL1273="","",+AL1273-AE1273)</f>
      </c>
      <c r="AG1273" s="93">
        <f>+V1273</f>
        <v>0</v>
      </c>
      <c r="AH1273" s="92">
        <f>IF(AF1273="","",+AF1273-AG1273)</f>
      </c>
      <c r="AI1273" s="92">
        <f>IF(AH1273="","",+AH1273*AC1273)</f>
      </c>
      <c r="AJ1273" s="93"/>
      <c r="AK1273" s="94">
        <v>0.33</v>
      </c>
      <c r="AL1273" s="93">
        <f>IF(V1273=0,"",V1273/(1-AB1273-AK1273))</f>
      </c>
      <c r="AM1273" s="95">
        <v>0.33</v>
      </c>
      <c r="AN1273" s="93">
        <f>IF(V1273=0,"",V1273/(1-AB1273-AM1273))</f>
      </c>
      <c r="AO1273" s="96">
        <v>1.2</v>
      </c>
      <c r="AP1273" s="93">
        <f>IF(BD!AJ1273="","",BD!AJ1273*BD!AO1273)</f>
      </c>
      <c r="AQ1273" s="91">
        <f>BD!AM1273/BD!AK1273-1</f>
        <v>0</v>
      </c>
      <c r="AR1273" s="91">
        <f>IF(BD!AN1273="","",IF(BD!AJ1273="","",BD!AN1273/BD!AJ1273-1))</f>
      </c>
      <c r="AS1273" s="91">
        <f>IF(BD!AN1273="","",IF(BD!AN1273&lt;BD!AL1273,"ABAIXO DA META","DENTRO DA META"))</f>
      </c>
      <c r="AT1273" s="91" t="str">
        <f>IF(BD!AJ1273="","EM ANÁLISE",IF(BD!AP1273&gt;=BD!AN1273,"GO", "NO GO"))</f>
        <v>EM ANÁLISE</v>
      </c>
      <c r="AU1273" s="97">
        <f>IF(AN1273="","",+BD!$AN1273-AJ1273)</f>
      </c>
      <c r="AV1273" s="98"/>
      <c r="AW1273" s="90">
        <f>BD!P1273*BD!AC1273</f>
        <v>0</v>
      </c>
      <c r="AX1273" s="90">
        <f>BD!V1273*BD!AC1273</f>
        <v>0</v>
      </c>
      <c r="AY1273" s="90">
        <f>IF(BD!AN1273="","",BD!AN1273*BD!AC1273)</f>
      </c>
      <c r="AZ1273" s="75" t="s">
        <v>123</v>
      </c>
      <c r="BA1273" s="75"/>
      <c r="BB1273" s="75"/>
      <c r="BC1273" s="75"/>
      <c r="BD1273" s="104"/>
      <c r="BE1273" s="104"/>
      <c r="BF1273" s="101"/>
      <c r="BG1273" s="101"/>
      <c r="BH1273" s="101"/>
      <c r="BI1273" s="101"/>
      <c r="BJ1273" s="101"/>
      <c r="BK1273" s="101"/>
      <c r="BL1273" s="101"/>
      <c r="BM1273" s="101"/>
      <c r="BN1273" s="101"/>
      <c r="BO1273" s="103"/>
      <c r="BP1273" s="101"/>
      <c r="BQ1273" s="101"/>
      <c r="BR1273" s="101"/>
      <c r="BS1273" s="101"/>
      <c r="BT1273" s="101"/>
      <c r="BU1273" s="101"/>
      <c r="BV1273" s="101"/>
      <c r="BW1273" s="101"/>
      <c r="BX1273" s="101"/>
      <c r="BY1273" s="101"/>
      <c r="BZ1273" s="101"/>
      <c r="CA1273" s="101"/>
      <c r="CB1273" s="101"/>
      <c r="CC1273" s="101"/>
      <c r="CD1273" s="101"/>
      <c r="CE1273" s="101"/>
      <c r="CF1273" s="101"/>
      <c r="CG1273" s="37" t="e">
        <f>VLOOKUP(Table_1[[#This Row],[EAN]],'[1]Planilha1'!$E:$R,13,0)</f>
        <v>#N/A</v>
      </c>
      <c r="CI1273" s="188">
        <f>IF(Table_1[[#This Row],[STATUS MERCADO]]="GO",Table_1[[#This Row],[M. BRUTA TOTAL]],0)</f>
        <v>0</v>
      </c>
      <c r="CJ1273" s="188">
        <f>IF(Table_1[[#This Row],[STATUS MERCADO]]="GO",Table_1[[#This Row],[PV UNIT. REALIZADO]]*Table_1[[#This Row],[QUANTIDADE]],0)</f>
        <v>0</v>
      </c>
    </row>
    <row r="1274" ht="15" hidden="1">
      <c r="A1274" s="7"/>
      <c r="B1274" s="84" t="s">
        <v>400</v>
      </c>
      <c r="C1274" s="75">
        <v>220070</v>
      </c>
      <c r="D1274" s="75">
        <v>200304</v>
      </c>
      <c r="E1274" s="85">
        <v>7897173098834</v>
      </c>
      <c r="F1274" s="86" t="s">
        <v>1162</v>
      </c>
      <c r="G1274" s="75" t="s">
        <v>22</v>
      </c>
      <c r="H1274" s="75">
        <v>550</v>
      </c>
      <c r="I1274" s="87" t="s">
        <v>1146</v>
      </c>
      <c r="J1274" s="75" t="s">
        <v>667</v>
      </c>
      <c r="K1274" s="88" t="s">
        <v>84</v>
      </c>
      <c r="L1274" s="88">
        <v>15</v>
      </c>
      <c r="M1274" s="88">
        <v>0</v>
      </c>
      <c r="N1274" s="75" t="s">
        <v>85</v>
      </c>
      <c r="O1274" s="75" t="s">
        <v>159</v>
      </c>
      <c r="P1274" s="89"/>
      <c r="Q1274" s="90">
        <f>(17/100+7.6/100+1.65/100)*P1274</f>
        <v>0</v>
      </c>
      <c r="R1274" s="90"/>
      <c r="S1274" s="90"/>
      <c r="T1274" s="90"/>
      <c r="U1274" s="90"/>
      <c r="V1274" s="90">
        <f>+P1274-Q1274+R1274+S1274+T1274+U1274</f>
        <v>0</v>
      </c>
      <c r="W1274" s="91">
        <f>(1.02/100)</f>
        <v>1.02E-2</v>
      </c>
      <c r="X1274" s="91">
        <v>4.8E-3</v>
      </c>
      <c r="Y1274" s="91">
        <v>0.17</v>
      </c>
      <c r="Z1274" s="91">
        <v>1.65E-2</v>
      </c>
      <c r="AA1274" s="91">
        <v>7.6E-2</v>
      </c>
      <c r="AB1274" s="91">
        <f>SUM(W1274:AA1274)</f>
        <v>0.2775</v>
      </c>
      <c r="AC1274" s="75">
        <v>12</v>
      </c>
      <c r="AD1274" s="92">
        <f>IF(AL1274="","",+AC1274*AL1274)</f>
      </c>
      <c r="AE1274" s="93">
        <f>IF(AL1274="","",+AL1274*AB1274)</f>
      </c>
      <c r="AF1274" s="92">
        <f>IF(AL1274="","",+AL1274-AE1274)</f>
      </c>
      <c r="AG1274" s="93">
        <f>+V1274</f>
        <v>0</v>
      </c>
      <c r="AH1274" s="92">
        <f>IF(AF1274="","",+AF1274-AG1274)</f>
      </c>
      <c r="AI1274" s="92">
        <f>IF(AH1274="","",+AH1274*AC1274)</f>
      </c>
      <c r="AJ1274" s="93"/>
      <c r="AK1274" s="94">
        <v>0.33</v>
      </c>
      <c r="AL1274" s="93">
        <f>IF(V1274=0,"",V1274/(1-AB1274-AK1274))</f>
      </c>
      <c r="AM1274" s="95">
        <v>0.33</v>
      </c>
      <c r="AN1274" s="93">
        <f>IF(V1274=0,"",V1274/(1-AB1274-AM1274))</f>
      </c>
      <c r="AO1274" s="96">
        <v>1.2</v>
      </c>
      <c r="AP1274" s="93">
        <f>IF(BD!AJ1274="","",BD!AJ1274*BD!AO1274)</f>
      </c>
      <c r="AQ1274" s="91">
        <f>BD!AM1274/BD!AK1274-1</f>
        <v>0</v>
      </c>
      <c r="AR1274" s="91">
        <f>IF(BD!AN1274="","",IF(BD!AJ1274="","",BD!AN1274/BD!AJ1274-1))</f>
      </c>
      <c r="AS1274" s="91">
        <f>IF(BD!AN1274="","",IF(BD!AN1274&lt;BD!AL1274,"ABAIXO DA META","DENTRO DA META"))</f>
      </c>
      <c r="AT1274" s="91" t="str">
        <f>IF(BD!AJ1274="","EM ANÁLISE",IF(BD!AP1274&gt;=BD!AN1274,"GO", "NO GO"))</f>
        <v>EM ANÁLISE</v>
      </c>
      <c r="AU1274" s="97">
        <f>IF(AN1274="","",+BD!$AN1274-AJ1274)</f>
      </c>
      <c r="AV1274" s="98"/>
      <c r="AW1274" s="90">
        <f>BD!P1274*BD!AC1274</f>
        <v>0</v>
      </c>
      <c r="AX1274" s="90">
        <f>BD!V1274*BD!AC1274</f>
        <v>0</v>
      </c>
      <c r="AY1274" s="90">
        <f>IF(BD!AN1274="","",BD!AN1274*BD!AC1274)</f>
      </c>
      <c r="AZ1274" s="75" t="s">
        <v>123</v>
      </c>
      <c r="BA1274" s="75"/>
      <c r="BB1274" s="75"/>
      <c r="BC1274" s="75"/>
      <c r="BD1274" s="104"/>
      <c r="BE1274" s="104"/>
      <c r="BF1274" s="101"/>
      <c r="BG1274" s="101"/>
      <c r="BH1274" s="101"/>
      <c r="BI1274" s="101"/>
      <c r="BJ1274" s="101"/>
      <c r="BK1274" s="101"/>
      <c r="BL1274" s="101"/>
      <c r="BM1274" s="101"/>
      <c r="BN1274" s="101"/>
      <c r="BO1274" s="103"/>
      <c r="BP1274" s="101"/>
      <c r="BQ1274" s="101"/>
      <c r="BR1274" s="101"/>
      <c r="BS1274" s="101"/>
      <c r="BT1274" s="101"/>
      <c r="BU1274" s="101"/>
      <c r="BV1274" s="101"/>
      <c r="BW1274" s="101"/>
      <c r="BX1274" s="101"/>
      <c r="BY1274" s="101"/>
      <c r="BZ1274" s="101"/>
      <c r="CA1274" s="101"/>
      <c r="CB1274" s="101"/>
      <c r="CC1274" s="101"/>
      <c r="CD1274" s="101"/>
      <c r="CE1274" s="101"/>
      <c r="CF1274" s="101"/>
      <c r="CG1274" s="37" t="e">
        <f>VLOOKUP(Table_1[[#This Row],[EAN]],'[1]Planilha1'!$E:$R,13,0)</f>
        <v>#N/A</v>
      </c>
      <c r="CI1274" s="188">
        <f>IF(Table_1[[#This Row],[STATUS MERCADO]]="GO",Table_1[[#This Row],[M. BRUTA TOTAL]],0)</f>
        <v>0</v>
      </c>
      <c r="CJ1274" s="188">
        <f>IF(Table_1[[#This Row],[STATUS MERCADO]]="GO",Table_1[[#This Row],[PV UNIT. REALIZADO]]*Table_1[[#This Row],[QUANTIDADE]],0)</f>
        <v>0</v>
      </c>
    </row>
    <row r="1275" ht="15" hidden="1">
      <c r="A1275" s="7"/>
      <c r="B1275" s="84" t="s">
        <v>400</v>
      </c>
      <c r="C1275" s="75">
        <v>220071</v>
      </c>
      <c r="D1275" s="75">
        <v>200400</v>
      </c>
      <c r="E1275" s="85">
        <v>7897173093280</v>
      </c>
      <c r="F1275" s="86" t="s">
        <v>1163</v>
      </c>
      <c r="G1275" s="75" t="s">
        <v>22</v>
      </c>
      <c r="H1275" s="75">
        <v>550</v>
      </c>
      <c r="I1275" s="87" t="s">
        <v>1146</v>
      </c>
      <c r="J1275" s="75" t="s">
        <v>667</v>
      </c>
      <c r="K1275" s="88" t="s">
        <v>84</v>
      </c>
      <c r="L1275" s="88">
        <v>18</v>
      </c>
      <c r="M1275" s="88">
        <v>0</v>
      </c>
      <c r="N1275" s="75" t="s">
        <v>85</v>
      </c>
      <c r="O1275" s="75" t="s">
        <v>159</v>
      </c>
      <c r="P1275" s="89"/>
      <c r="Q1275" s="90">
        <f>(17/100+7.6/100+1.65/100)*P1275</f>
        <v>0</v>
      </c>
      <c r="R1275" s="90"/>
      <c r="S1275" s="90"/>
      <c r="T1275" s="90"/>
      <c r="U1275" s="90"/>
      <c r="V1275" s="90">
        <f>+P1275-Q1275+R1275+S1275+T1275+U1275</f>
        <v>0</v>
      </c>
      <c r="W1275" s="91">
        <f>(1.02/100)</f>
        <v>1.02E-2</v>
      </c>
      <c r="X1275" s="91">
        <v>4.8E-3</v>
      </c>
      <c r="Y1275" s="91">
        <v>0.17</v>
      </c>
      <c r="Z1275" s="91">
        <v>1.65E-2</v>
      </c>
      <c r="AA1275" s="91">
        <v>7.6E-2</v>
      </c>
      <c r="AB1275" s="91">
        <f>SUM(W1275:AA1275)</f>
        <v>0.2775</v>
      </c>
      <c r="AC1275" s="75">
        <v>12</v>
      </c>
      <c r="AD1275" s="92">
        <f>IF(AL1275="","",+AC1275*AL1275)</f>
      </c>
      <c r="AE1275" s="93">
        <f>IF(AL1275="","",+AL1275*AB1275)</f>
      </c>
      <c r="AF1275" s="92">
        <f>IF(AL1275="","",+AL1275-AE1275)</f>
      </c>
      <c r="AG1275" s="93">
        <f>+V1275</f>
        <v>0</v>
      </c>
      <c r="AH1275" s="92">
        <f>IF(AF1275="","",+AF1275-AG1275)</f>
      </c>
      <c r="AI1275" s="92">
        <f>IF(AH1275="","",+AH1275*AC1275)</f>
      </c>
      <c r="AJ1275" s="93"/>
      <c r="AK1275" s="94">
        <v>0.33</v>
      </c>
      <c r="AL1275" s="93">
        <f>IF(V1275=0,"",V1275/(1-AB1275-AK1275))</f>
      </c>
      <c r="AM1275" s="95">
        <v>0.33</v>
      </c>
      <c r="AN1275" s="93">
        <f>IF(V1275=0,"",V1275/(1-AB1275-AM1275))</f>
      </c>
      <c r="AO1275" s="96">
        <v>1.2</v>
      </c>
      <c r="AP1275" s="93">
        <f>IF(BD!AJ1275="","",BD!AJ1275*BD!AO1275)</f>
      </c>
      <c r="AQ1275" s="91">
        <f>BD!AM1275/BD!AK1275-1</f>
        <v>0</v>
      </c>
      <c r="AR1275" s="91">
        <f>IF(BD!AN1275="","",IF(BD!AJ1275="","",BD!AN1275/BD!AJ1275-1))</f>
      </c>
      <c r="AS1275" s="91">
        <f>IF(BD!AN1275="","",IF(BD!AN1275&lt;BD!AL1275,"ABAIXO DA META","DENTRO DA META"))</f>
      </c>
      <c r="AT1275" s="91" t="str">
        <f>IF(BD!AJ1275="","EM ANÁLISE",IF(BD!AP1275&gt;=BD!AN1275,"GO", "NO GO"))</f>
        <v>EM ANÁLISE</v>
      </c>
      <c r="AU1275" s="97">
        <f>IF(AN1275="","",+BD!$AN1275-AJ1275)</f>
      </c>
      <c r="AV1275" s="98"/>
      <c r="AW1275" s="90">
        <f>BD!P1275*BD!AC1275</f>
        <v>0</v>
      </c>
      <c r="AX1275" s="90">
        <f>BD!V1275*BD!AC1275</f>
        <v>0</v>
      </c>
      <c r="AY1275" s="90">
        <f>IF(BD!AN1275="","",BD!AN1275*BD!AC1275)</f>
      </c>
      <c r="AZ1275" s="75" t="s">
        <v>123</v>
      </c>
      <c r="BA1275" s="75"/>
      <c r="BB1275" s="75"/>
      <c r="BC1275" s="75"/>
      <c r="BD1275" s="104"/>
      <c r="BE1275" s="104"/>
      <c r="BF1275" s="101"/>
      <c r="BG1275" s="101"/>
      <c r="BH1275" s="101"/>
      <c r="BI1275" s="101"/>
      <c r="BJ1275" s="101"/>
      <c r="BK1275" s="101"/>
      <c r="BL1275" s="101"/>
      <c r="BM1275" s="101"/>
      <c r="BN1275" s="101"/>
      <c r="BO1275" s="103"/>
      <c r="BP1275" s="101"/>
      <c r="BQ1275" s="101"/>
      <c r="BR1275" s="101"/>
      <c r="BS1275" s="101"/>
      <c r="BT1275" s="101"/>
      <c r="BU1275" s="101"/>
      <c r="BV1275" s="101"/>
      <c r="BW1275" s="101"/>
      <c r="BX1275" s="101"/>
      <c r="BY1275" s="101"/>
      <c r="BZ1275" s="101"/>
      <c r="CA1275" s="101"/>
      <c r="CB1275" s="101"/>
      <c r="CC1275" s="101"/>
      <c r="CD1275" s="101"/>
      <c r="CE1275" s="101"/>
      <c r="CF1275" s="101"/>
      <c r="CG1275" s="37" t="e">
        <f>VLOOKUP(Table_1[[#This Row],[EAN]],'[1]Planilha1'!$E:$R,13,0)</f>
        <v>#N/A</v>
      </c>
      <c r="CI1275" s="188">
        <f>IF(Table_1[[#This Row],[STATUS MERCADO]]="GO",Table_1[[#This Row],[M. BRUTA TOTAL]],0)</f>
        <v>0</v>
      </c>
      <c r="CJ1275" s="188">
        <f>IF(Table_1[[#This Row],[STATUS MERCADO]]="GO",Table_1[[#This Row],[PV UNIT. REALIZADO]]*Table_1[[#This Row],[QUANTIDADE]],0)</f>
        <v>0</v>
      </c>
    </row>
    <row r="1276" ht="15" hidden="1">
      <c r="A1276" s="7"/>
      <c r="B1276" s="84" t="s">
        <v>400</v>
      </c>
      <c r="C1276" s="85">
        <v>220072</v>
      </c>
      <c r="D1276" s="85">
        <v>200401</v>
      </c>
      <c r="E1276" s="85">
        <v>7897173098933</v>
      </c>
      <c r="F1276" s="86" t="s">
        <v>1164</v>
      </c>
      <c r="G1276" s="75" t="s">
        <v>22</v>
      </c>
      <c r="H1276" s="75">
        <v>550</v>
      </c>
      <c r="I1276" s="87" t="s">
        <v>1146</v>
      </c>
      <c r="J1276" s="75" t="s">
        <v>667</v>
      </c>
      <c r="K1276" s="88" t="s">
        <v>84</v>
      </c>
      <c r="L1276" s="88">
        <v>18</v>
      </c>
      <c r="M1276" s="88">
        <v>0</v>
      </c>
      <c r="N1276" s="75" t="s">
        <v>85</v>
      </c>
      <c r="O1276" s="75" t="s">
        <v>159</v>
      </c>
      <c r="P1276" s="89">
        <v>1.15</v>
      </c>
      <c r="Q1276" s="90">
        <f>(17/100+7.6/100+1.65/100)*P1276</f>
        <v>0.301875</v>
      </c>
      <c r="R1276" s="90"/>
      <c r="S1276" s="90"/>
      <c r="T1276" s="90"/>
      <c r="U1276" s="90"/>
      <c r="V1276" s="90">
        <f>+P1276-Q1276+R1276+S1276+T1276+U1276</f>
        <v>0.8481249999999999</v>
      </c>
      <c r="W1276" s="91">
        <f>(1.02/100)</f>
        <v>1.02E-2</v>
      </c>
      <c r="X1276" s="91">
        <v>4.8E-3</v>
      </c>
      <c r="Y1276" s="91">
        <v>0.17</v>
      </c>
      <c r="Z1276" s="91">
        <v>1.65E-2</v>
      </c>
      <c r="AA1276" s="91">
        <v>7.6E-2</v>
      </c>
      <c r="AB1276" s="91">
        <f>SUM(W1276:AA1276)</f>
        <v>0.2775</v>
      </c>
      <c r="AC1276" s="75">
        <v>12</v>
      </c>
      <c r="AD1276" s="92">
        <f>IF(AL1276="","",+AC1276*AL1276)</f>
        <v>25.92993630573249</v>
      </c>
      <c r="AE1276" s="93">
        <f>IF(AL1276="","",+AL1276*AB1276)</f>
        <v>0.5996297770700639</v>
      </c>
      <c r="AF1276" s="92">
        <f>IF(AL1276="","",+AL1276-AE1276)</f>
        <v>1.5611982484076434</v>
      </c>
      <c r="AG1276" s="93">
        <f>+V1276</f>
        <v>0.8481249999999999</v>
      </c>
      <c r="AH1276" s="92">
        <f>IF(AF1276="","",+AF1276-AG1276)</f>
        <v>0.7130732484076435</v>
      </c>
      <c r="AI1276" s="92">
        <f>IF(AH1276="","",+AH1276*AC1276)</f>
        <v>8.556878980891723</v>
      </c>
      <c r="AJ1276" s="93">
        <v>5.725</v>
      </c>
      <c r="AK1276" s="94">
        <v>0.33</v>
      </c>
      <c r="AL1276" s="93">
        <f>IF(V1276=0,"",V1276/(1-AB1276-AK1276))</f>
        <v>2.1608280254777075</v>
      </c>
      <c r="AM1276" s="95">
        <v>0.33</v>
      </c>
      <c r="AN1276" s="93">
        <f>IF(V1276=0,"",V1276/(1-AB1276-AM1276))</f>
        <v>2.1608280254777075</v>
      </c>
      <c r="AO1276" s="96">
        <v>1.2</v>
      </c>
      <c r="AP1276" s="93">
        <f>IF(BD!AJ1276="","",BD!AJ1276*BD!AO1276)</f>
        <v>6.869999999999999</v>
      </c>
      <c r="AQ1276" s="91">
        <f>BD!AM1276/BD!AK1276-1</f>
        <v>0</v>
      </c>
      <c r="AR1276" s="91">
        <f>IF(BD!AN1276="","",IF(BD!AJ1276="","",BD!AN1276/BD!AJ1276-1))</f>
        <v>-0.6225627903095707</v>
      </c>
      <c r="AS1276" s="91" t="str">
        <f>IF(BD!AN1276="","",IF(BD!AN1276&lt;BD!AL1276,"ABAIXO DA META","DENTRO DA META"))</f>
        <v>DENTRO DA META</v>
      </c>
      <c r="AT1276" s="91" t="str">
        <f>IF(BD!AJ1276="","EM ANÁLISE",IF(BD!AP1276&gt;=BD!AN1276,"GO", "NO GO"))</f>
        <v>GO</v>
      </c>
      <c r="AU1276" s="97">
        <f>IF(AN1276="","",+BD!$AN1276-AJ1276)</f>
        <v>-3.564171974522292</v>
      </c>
      <c r="AV1276" s="98"/>
      <c r="AW1276" s="90">
        <f>BD!P1276*BD!AC1276</f>
        <v>13.799999999999999</v>
      </c>
      <c r="AX1276" s="90">
        <f>BD!V1276*BD!AC1276</f>
        <v>10.177499999999998</v>
      </c>
      <c r="AY1276" s="90">
        <f>IF(BD!AN1276="","",BD!AN1276*BD!AC1276)</f>
        <v>25.92993630573249</v>
      </c>
      <c r="AZ1276" s="75" t="s">
        <v>5272</v>
      </c>
      <c r="BA1276" s="75"/>
      <c r="BB1276" s="75"/>
      <c r="BC1276" s="75"/>
      <c r="BD1276" s="99" t="s">
        <v>5257</v>
      </c>
      <c r="BE1276" s="100" t="s">
        <v>4</v>
      </c>
      <c r="BF1276" s="100" t="s">
        <v>4</v>
      </c>
      <c r="BG1276" s="99" t="s">
        <v>5258</v>
      </c>
      <c r="BH1276" s="101"/>
      <c r="BI1276" s="101"/>
      <c r="BJ1276" s="101"/>
      <c r="BK1276" s="101"/>
      <c r="BL1276" s="101"/>
      <c r="BM1276" s="101"/>
      <c r="BN1276" s="101"/>
      <c r="BO1276" s="103"/>
      <c r="BP1276" s="99">
        <v>140.622</v>
      </c>
      <c r="BQ1276" s="99">
        <v>121</v>
      </c>
      <c r="BR1276" s="101"/>
      <c r="BS1276" s="99" t="s">
        <v>5260</v>
      </c>
      <c r="BT1276" s="99" t="s">
        <v>5261</v>
      </c>
      <c r="BU1276" s="99">
        <v>5102</v>
      </c>
      <c r="BV1276" s="99"/>
      <c r="BW1276" s="99"/>
      <c r="BX1276" s="99"/>
      <c r="BY1276" s="99"/>
      <c r="BZ1276" s="99"/>
      <c r="CA1276" s="99"/>
      <c r="CB1276" s="99"/>
      <c r="CC1276" s="99">
        <v>102</v>
      </c>
      <c r="CD1276" s="99">
        <v>8</v>
      </c>
      <c r="CE1276" s="99">
        <v>8</v>
      </c>
      <c r="CF1276" s="99"/>
      <c r="CG1276" s="37" t="e">
        <f>VLOOKUP(Table_1[[#This Row],[EAN]],'[1]Planilha1'!$E:$R,13,0)</f>
        <v>#N/A</v>
      </c>
      <c r="CI1276" s="188">
        <f>IF(Table_1[[#This Row],[STATUS MERCADO]]="GO",Table_1[[#This Row],[M. BRUTA TOTAL]],0)</f>
        <v>8.556878980891723</v>
      </c>
      <c r="CJ1276" s="188">
        <f>IF(Table_1[[#This Row],[STATUS MERCADO]]="GO",Table_1[[#This Row],[PV UNIT. REALIZADO]]*Table_1[[#This Row],[QUANTIDADE]],0)</f>
        <v>25.92993630573249</v>
      </c>
    </row>
    <row r="1277" ht="15" hidden="1">
      <c r="A1277" s="7"/>
      <c r="B1277" s="84" t="s">
        <v>400</v>
      </c>
      <c r="C1277" s="85">
        <v>220073</v>
      </c>
      <c r="D1277" s="85">
        <v>200402</v>
      </c>
      <c r="E1277" s="85">
        <v>7897173098926</v>
      </c>
      <c r="F1277" s="86" t="s">
        <v>1165</v>
      </c>
      <c r="G1277" s="75" t="s">
        <v>22</v>
      </c>
      <c r="H1277" s="75">
        <v>550</v>
      </c>
      <c r="I1277" s="87" t="s">
        <v>1146</v>
      </c>
      <c r="J1277" s="75" t="s">
        <v>667</v>
      </c>
      <c r="K1277" s="88" t="s">
        <v>84</v>
      </c>
      <c r="L1277" s="88">
        <v>18</v>
      </c>
      <c r="M1277" s="88">
        <v>0</v>
      </c>
      <c r="N1277" s="75" t="s">
        <v>85</v>
      </c>
      <c r="O1277" s="75" t="s">
        <v>159</v>
      </c>
      <c r="P1277" s="89">
        <v>1.15</v>
      </c>
      <c r="Q1277" s="90">
        <f>(17/100+7.6/100+1.65/100)*P1277</f>
        <v>0.301875</v>
      </c>
      <c r="R1277" s="90"/>
      <c r="S1277" s="90"/>
      <c r="T1277" s="90"/>
      <c r="U1277" s="90"/>
      <c r="V1277" s="90">
        <f>+P1277-Q1277+R1277+S1277+T1277+U1277</f>
        <v>0.8481249999999999</v>
      </c>
      <c r="W1277" s="91">
        <f>(1.02/100)</f>
        <v>1.02E-2</v>
      </c>
      <c r="X1277" s="91">
        <v>4.8E-3</v>
      </c>
      <c r="Y1277" s="91">
        <v>0.17</v>
      </c>
      <c r="Z1277" s="91">
        <v>1.65E-2</v>
      </c>
      <c r="AA1277" s="91">
        <v>7.6E-2</v>
      </c>
      <c r="AB1277" s="91">
        <f>SUM(W1277:AA1277)</f>
        <v>0.2775</v>
      </c>
      <c r="AC1277" s="75">
        <v>12</v>
      </c>
      <c r="AD1277" s="92">
        <f>IF(AL1277="","",+AC1277*AL1277)</f>
        <v>25.92993630573249</v>
      </c>
      <c r="AE1277" s="93">
        <f>IF(AL1277="","",+AL1277*AB1277)</f>
        <v>0.5996297770700639</v>
      </c>
      <c r="AF1277" s="92">
        <f>IF(AL1277="","",+AL1277-AE1277)</f>
        <v>1.5611982484076434</v>
      </c>
      <c r="AG1277" s="93">
        <f>+V1277</f>
        <v>0.8481249999999999</v>
      </c>
      <c r="AH1277" s="92">
        <f>IF(AF1277="","",+AF1277-AG1277)</f>
        <v>0.7130732484076435</v>
      </c>
      <c r="AI1277" s="92">
        <f>IF(AH1277="","",+AH1277*AC1277)</f>
        <v>8.556878980891723</v>
      </c>
      <c r="AJ1277" s="93">
        <v>5.725</v>
      </c>
      <c r="AK1277" s="94">
        <v>0.33</v>
      </c>
      <c r="AL1277" s="93">
        <f>IF(V1277=0,"",V1277/(1-AB1277-AK1277))</f>
        <v>2.1608280254777075</v>
      </c>
      <c r="AM1277" s="95">
        <v>0.33</v>
      </c>
      <c r="AN1277" s="93">
        <f>IF(V1277=0,"",V1277/(1-AB1277-AM1277))</f>
        <v>2.1608280254777075</v>
      </c>
      <c r="AO1277" s="96">
        <v>1.2</v>
      </c>
      <c r="AP1277" s="93">
        <f>IF(BD!AJ1277="","",BD!AJ1277*BD!AO1277)</f>
        <v>6.869999999999999</v>
      </c>
      <c r="AQ1277" s="91">
        <f>BD!AM1277/BD!AK1277-1</f>
        <v>0</v>
      </c>
      <c r="AR1277" s="91">
        <f>IF(BD!AN1277="","",IF(BD!AJ1277="","",BD!AN1277/BD!AJ1277-1))</f>
        <v>-0.6225627903095707</v>
      </c>
      <c r="AS1277" s="91" t="str">
        <f>IF(BD!AN1277="","",IF(BD!AN1277&lt;BD!AL1277,"ABAIXO DA META","DENTRO DA META"))</f>
        <v>DENTRO DA META</v>
      </c>
      <c r="AT1277" s="91" t="str">
        <f>IF(BD!AJ1277="","EM ANÁLISE",IF(BD!AP1277&gt;=BD!AN1277,"GO", "NO GO"))</f>
        <v>GO</v>
      </c>
      <c r="AU1277" s="97">
        <f>IF(AN1277="","",+BD!$AN1277-AJ1277)</f>
        <v>-3.564171974522292</v>
      </c>
      <c r="AV1277" s="98"/>
      <c r="AW1277" s="90">
        <f>BD!P1277*BD!AC1277</f>
        <v>13.799999999999999</v>
      </c>
      <c r="AX1277" s="90">
        <f>BD!V1277*BD!AC1277</f>
        <v>10.177499999999998</v>
      </c>
      <c r="AY1277" s="90">
        <f>IF(BD!AN1277="","",BD!AN1277*BD!AC1277)</f>
        <v>25.92993630573249</v>
      </c>
      <c r="AZ1277" s="75" t="s">
        <v>5272</v>
      </c>
      <c r="BA1277" s="75"/>
      <c r="BB1277" s="75"/>
      <c r="BC1277" s="75"/>
      <c r="BD1277" s="99" t="s">
        <v>5257</v>
      </c>
      <c r="BE1277" s="100" t="s">
        <v>4</v>
      </c>
      <c r="BF1277" s="100" t="s">
        <v>4</v>
      </c>
      <c r="BG1277" s="99" t="s">
        <v>5258</v>
      </c>
      <c r="BH1277" s="101"/>
      <c r="BI1277" s="101"/>
      <c r="BJ1277" s="101"/>
      <c r="BK1277" s="101"/>
      <c r="BL1277" s="101"/>
      <c r="BM1277" s="101"/>
      <c r="BN1277" s="101"/>
      <c r="BO1277" s="103"/>
      <c r="BP1277" s="99">
        <v>140.622</v>
      </c>
      <c r="BQ1277" s="99">
        <v>121</v>
      </c>
      <c r="BR1277" s="101"/>
      <c r="BS1277" s="99" t="s">
        <v>5260</v>
      </c>
      <c r="BT1277" s="99" t="s">
        <v>5261</v>
      </c>
      <c r="BU1277" s="99">
        <v>5102</v>
      </c>
      <c r="BV1277" s="99"/>
      <c r="BW1277" s="99"/>
      <c r="BX1277" s="99"/>
      <c r="BY1277" s="99"/>
      <c r="BZ1277" s="99"/>
      <c r="CA1277" s="99"/>
      <c r="CB1277" s="99"/>
      <c r="CC1277" s="99">
        <v>102</v>
      </c>
      <c r="CD1277" s="99">
        <v>8</v>
      </c>
      <c r="CE1277" s="99">
        <v>8</v>
      </c>
      <c r="CF1277" s="99"/>
      <c r="CG1277" s="37" t="e">
        <f>VLOOKUP(Table_1[[#This Row],[EAN]],'[1]Planilha1'!$E:$R,13,0)</f>
        <v>#N/A</v>
      </c>
      <c r="CI1277" s="188">
        <f>IF(Table_1[[#This Row],[STATUS MERCADO]]="GO",Table_1[[#This Row],[M. BRUTA TOTAL]],0)</f>
        <v>8.556878980891723</v>
      </c>
      <c r="CJ1277" s="188">
        <f>IF(Table_1[[#This Row],[STATUS MERCADO]]="GO",Table_1[[#This Row],[PV UNIT. REALIZADO]]*Table_1[[#This Row],[QUANTIDADE]],0)</f>
        <v>25.92993630573249</v>
      </c>
    </row>
    <row r="1278" ht="15" hidden="1">
      <c r="A1278" s="7"/>
      <c r="B1278" s="84" t="s">
        <v>400</v>
      </c>
      <c r="C1278" s="85">
        <v>220074</v>
      </c>
      <c r="D1278" s="85">
        <v>200403</v>
      </c>
      <c r="E1278" s="85">
        <v>7897173098919</v>
      </c>
      <c r="F1278" s="86" t="s">
        <v>1166</v>
      </c>
      <c r="G1278" s="75" t="s">
        <v>22</v>
      </c>
      <c r="H1278" s="75">
        <v>550</v>
      </c>
      <c r="I1278" s="87" t="s">
        <v>1146</v>
      </c>
      <c r="J1278" s="75" t="s">
        <v>667</v>
      </c>
      <c r="K1278" s="88" t="s">
        <v>84</v>
      </c>
      <c r="L1278" s="88">
        <v>18</v>
      </c>
      <c r="M1278" s="88">
        <v>0</v>
      </c>
      <c r="N1278" s="75" t="s">
        <v>85</v>
      </c>
      <c r="O1278" s="75" t="s">
        <v>159</v>
      </c>
      <c r="P1278" s="89">
        <v>1.15</v>
      </c>
      <c r="Q1278" s="90">
        <f>(17/100+7.6/100+1.65/100)*P1278</f>
        <v>0.301875</v>
      </c>
      <c r="R1278" s="90"/>
      <c r="S1278" s="90"/>
      <c r="T1278" s="90"/>
      <c r="U1278" s="90"/>
      <c r="V1278" s="90">
        <f>+P1278-Q1278+R1278+S1278+T1278+U1278</f>
        <v>0.8481249999999999</v>
      </c>
      <c r="W1278" s="91">
        <f>(1.02/100)</f>
        <v>1.02E-2</v>
      </c>
      <c r="X1278" s="91">
        <v>4.8E-3</v>
      </c>
      <c r="Y1278" s="91">
        <v>0.17</v>
      </c>
      <c r="Z1278" s="91">
        <v>1.65E-2</v>
      </c>
      <c r="AA1278" s="91">
        <v>7.6E-2</v>
      </c>
      <c r="AB1278" s="91">
        <f>SUM(W1278:AA1278)</f>
        <v>0.2775</v>
      </c>
      <c r="AC1278" s="75">
        <v>12</v>
      </c>
      <c r="AD1278" s="92">
        <f>IF(AL1278="","",+AC1278*AL1278)</f>
        <v>25.92993630573249</v>
      </c>
      <c r="AE1278" s="93">
        <f>IF(AL1278="","",+AL1278*AB1278)</f>
        <v>0.5996297770700639</v>
      </c>
      <c r="AF1278" s="92">
        <f>IF(AL1278="","",+AL1278-AE1278)</f>
        <v>1.5611982484076434</v>
      </c>
      <c r="AG1278" s="93">
        <f>+V1278</f>
        <v>0.8481249999999999</v>
      </c>
      <c r="AH1278" s="92">
        <f>IF(AF1278="","",+AF1278-AG1278)</f>
        <v>0.7130732484076435</v>
      </c>
      <c r="AI1278" s="92">
        <f>IF(AH1278="","",+AH1278*AC1278)</f>
        <v>8.556878980891723</v>
      </c>
      <c r="AJ1278" s="93">
        <v>5.725</v>
      </c>
      <c r="AK1278" s="94">
        <v>0.33</v>
      </c>
      <c r="AL1278" s="93">
        <f>IF(V1278=0,"",V1278/(1-AB1278-AK1278))</f>
        <v>2.1608280254777075</v>
      </c>
      <c r="AM1278" s="95">
        <v>0.33</v>
      </c>
      <c r="AN1278" s="93">
        <f>IF(V1278=0,"",V1278/(1-AB1278-AM1278))</f>
        <v>2.1608280254777075</v>
      </c>
      <c r="AO1278" s="96">
        <v>1.2</v>
      </c>
      <c r="AP1278" s="93">
        <f>IF(BD!AJ1278="","",BD!AJ1278*BD!AO1278)</f>
        <v>6.869999999999999</v>
      </c>
      <c r="AQ1278" s="91">
        <f>BD!AM1278/BD!AK1278-1</f>
        <v>0</v>
      </c>
      <c r="AR1278" s="91">
        <f>IF(BD!AN1278="","",IF(BD!AJ1278="","",BD!AN1278/BD!AJ1278-1))</f>
        <v>-0.6225627903095707</v>
      </c>
      <c r="AS1278" s="91" t="str">
        <f>IF(BD!AN1278="","",IF(BD!AN1278&lt;BD!AL1278,"ABAIXO DA META","DENTRO DA META"))</f>
        <v>DENTRO DA META</v>
      </c>
      <c r="AT1278" s="91" t="str">
        <f>IF(BD!AJ1278="","EM ANÁLISE",IF(BD!AP1278&gt;=BD!AN1278,"GO", "NO GO"))</f>
        <v>GO</v>
      </c>
      <c r="AU1278" s="97">
        <f>IF(AN1278="","",+BD!$AN1278-AJ1278)</f>
        <v>-3.564171974522292</v>
      </c>
      <c r="AV1278" s="98"/>
      <c r="AW1278" s="90">
        <f>BD!P1278*BD!AC1278</f>
        <v>13.799999999999999</v>
      </c>
      <c r="AX1278" s="90">
        <f>BD!V1278*BD!AC1278</f>
        <v>10.177499999999998</v>
      </c>
      <c r="AY1278" s="90">
        <f>IF(BD!AN1278="","",BD!AN1278*BD!AC1278)</f>
        <v>25.92993630573249</v>
      </c>
      <c r="AZ1278" s="75" t="s">
        <v>5272</v>
      </c>
      <c r="BA1278" s="75"/>
      <c r="BB1278" s="75"/>
      <c r="BC1278" s="75"/>
      <c r="BD1278" s="99" t="s">
        <v>5257</v>
      </c>
      <c r="BE1278" s="100" t="s">
        <v>4</v>
      </c>
      <c r="BF1278" s="100" t="s">
        <v>4</v>
      </c>
      <c r="BG1278" s="99" t="s">
        <v>5258</v>
      </c>
      <c r="BH1278" s="101"/>
      <c r="BI1278" s="101"/>
      <c r="BJ1278" s="101"/>
      <c r="BK1278" s="101"/>
      <c r="BL1278" s="101"/>
      <c r="BM1278" s="101"/>
      <c r="BN1278" s="101"/>
      <c r="BO1278" s="103"/>
      <c r="BP1278" s="99">
        <v>140.622</v>
      </c>
      <c r="BQ1278" s="99">
        <v>121</v>
      </c>
      <c r="BR1278" s="101"/>
      <c r="BS1278" s="99" t="s">
        <v>5260</v>
      </c>
      <c r="BT1278" s="99" t="s">
        <v>5261</v>
      </c>
      <c r="BU1278" s="99">
        <v>5102</v>
      </c>
      <c r="BV1278" s="99"/>
      <c r="BW1278" s="99"/>
      <c r="BX1278" s="99"/>
      <c r="BY1278" s="99"/>
      <c r="BZ1278" s="99"/>
      <c r="CA1278" s="99"/>
      <c r="CB1278" s="99"/>
      <c r="CC1278" s="99">
        <v>102</v>
      </c>
      <c r="CD1278" s="99">
        <v>8</v>
      </c>
      <c r="CE1278" s="99">
        <v>8</v>
      </c>
      <c r="CF1278" s="99"/>
      <c r="CG1278" s="37" t="e">
        <f>VLOOKUP(Table_1[[#This Row],[EAN]],'[1]Planilha1'!$E:$R,13,0)</f>
        <v>#N/A</v>
      </c>
      <c r="CI1278" s="188">
        <f>IF(Table_1[[#This Row],[STATUS MERCADO]]="GO",Table_1[[#This Row],[M. BRUTA TOTAL]],0)</f>
        <v>8.556878980891723</v>
      </c>
      <c r="CJ1278" s="188">
        <f>IF(Table_1[[#This Row],[STATUS MERCADO]]="GO",Table_1[[#This Row],[PV UNIT. REALIZADO]]*Table_1[[#This Row],[QUANTIDADE]],0)</f>
        <v>25.92993630573249</v>
      </c>
    </row>
    <row r="1279" ht="15" hidden="1">
      <c r="A1279" s="7"/>
      <c r="B1279" s="84" t="s">
        <v>400</v>
      </c>
      <c r="C1279" s="85">
        <v>220075</v>
      </c>
      <c r="D1279" s="85">
        <v>200500</v>
      </c>
      <c r="E1279" s="85">
        <v>7897173012076</v>
      </c>
      <c r="F1279" s="86" t="s">
        <v>1167</v>
      </c>
      <c r="G1279" s="75" t="s">
        <v>22</v>
      </c>
      <c r="H1279" s="75">
        <v>550</v>
      </c>
      <c r="I1279" s="87" t="s">
        <v>1146</v>
      </c>
      <c r="J1279" s="75" t="s">
        <v>667</v>
      </c>
      <c r="K1279" s="88" t="s">
        <v>84</v>
      </c>
      <c r="L1279" s="88">
        <v>18</v>
      </c>
      <c r="M1279" s="88">
        <v>0</v>
      </c>
      <c r="N1279" s="75" t="s">
        <v>85</v>
      </c>
      <c r="O1279" s="75" t="s">
        <v>159</v>
      </c>
      <c r="P1279" s="89">
        <v>1.29</v>
      </c>
      <c r="Q1279" s="90">
        <f>(17/100+7.6/100+1.65/100)*P1279</f>
        <v>0.338625</v>
      </c>
      <c r="R1279" s="90"/>
      <c r="S1279" s="90"/>
      <c r="T1279" s="90"/>
      <c r="U1279" s="90"/>
      <c r="V1279" s="90">
        <f>+P1279-Q1279+R1279+S1279+T1279+U1279</f>
        <v>0.9513750000000001</v>
      </c>
      <c r="W1279" s="91">
        <f>(1.02/100)</f>
        <v>1.02E-2</v>
      </c>
      <c r="X1279" s="91">
        <v>4.8E-3</v>
      </c>
      <c r="Y1279" s="91">
        <v>0.17</v>
      </c>
      <c r="Z1279" s="91">
        <v>1.65E-2</v>
      </c>
      <c r="AA1279" s="91">
        <v>7.6E-2</v>
      </c>
      <c r="AB1279" s="91">
        <f>SUM(W1279:AA1279)</f>
        <v>0.2775</v>
      </c>
      <c r="AC1279" s="75">
        <v>12</v>
      </c>
      <c r="AD1279" s="92">
        <f>IF(AL1279="","",+AC1279*AL1279)</f>
        <v>29.086624203821668</v>
      </c>
      <c r="AE1279" s="93">
        <f>IF(AL1279="","",+AL1279*AB1279)</f>
        <v>0.6726281847133762</v>
      </c>
      <c r="AF1279" s="92">
        <f>IF(AL1279="","",+AL1279-AE1279)</f>
        <v>1.7512571656050961</v>
      </c>
      <c r="AG1279" s="93">
        <f>+V1279</f>
        <v>0.9513750000000001</v>
      </c>
      <c r="AH1279" s="92">
        <f>IF(AF1279="","",+AF1279-AG1279)</f>
        <v>0.7998821656050961</v>
      </c>
      <c r="AI1279" s="92">
        <f>IF(AH1279="","",+AH1279*AC1279)</f>
        <v>9.598585987261153</v>
      </c>
      <c r="AJ1279" s="93">
        <v>5.725</v>
      </c>
      <c r="AK1279" s="94">
        <v>0.33</v>
      </c>
      <c r="AL1279" s="93">
        <f>IF(V1279=0,"",V1279/(1-AB1279-AK1279))</f>
        <v>2.4238853503184723</v>
      </c>
      <c r="AM1279" s="95">
        <v>0.33</v>
      </c>
      <c r="AN1279" s="93">
        <f>IF(V1279=0,"",V1279/(1-AB1279-AM1279))</f>
        <v>2.4238853503184723</v>
      </c>
      <c r="AO1279" s="96">
        <v>1.2</v>
      </c>
      <c r="AP1279" s="93">
        <f>IF(BD!AJ1279="","",BD!AJ1279*BD!AO1279)</f>
        <v>6.869999999999999</v>
      </c>
      <c r="AQ1279" s="91">
        <f>BD!AM1279/BD!AK1279-1</f>
        <v>0</v>
      </c>
      <c r="AR1279" s="91">
        <f>IF(BD!AN1279="","",IF(BD!AJ1279="","",BD!AN1279/BD!AJ1279-1))</f>
        <v>-0.5766139126081271</v>
      </c>
      <c r="AS1279" s="91" t="str">
        <f>IF(BD!AN1279="","",IF(BD!AN1279&lt;BD!AL1279,"ABAIXO DA META","DENTRO DA META"))</f>
        <v>DENTRO DA META</v>
      </c>
      <c r="AT1279" s="91" t="str">
        <f>IF(BD!AJ1279="","EM ANÁLISE",IF(BD!AP1279&gt;=BD!AN1279,"GO", "NO GO"))</f>
        <v>GO</v>
      </c>
      <c r="AU1279" s="97">
        <f>IF(AN1279="","",+BD!$AN1279-AJ1279)</f>
        <v>-3.3011146496815273</v>
      </c>
      <c r="AV1279" s="98"/>
      <c r="AW1279" s="90">
        <f>BD!P1279*BD!AC1279</f>
        <v>15.48</v>
      </c>
      <c r="AX1279" s="90">
        <f>BD!V1279*BD!AC1279</f>
        <v>11.416500000000001</v>
      </c>
      <c r="AY1279" s="90">
        <f>IF(BD!AN1279="","",BD!AN1279*BD!AC1279)</f>
        <v>29.086624203821668</v>
      </c>
      <c r="AZ1279" s="75" t="s">
        <v>5272</v>
      </c>
      <c r="BA1279" s="75"/>
      <c r="BB1279" s="75"/>
      <c r="BC1279" s="75"/>
      <c r="BD1279" s="99" t="s">
        <v>5257</v>
      </c>
      <c r="BE1279" s="100" t="s">
        <v>4</v>
      </c>
      <c r="BF1279" s="100" t="s">
        <v>4</v>
      </c>
      <c r="BG1279" s="99" t="s">
        <v>5258</v>
      </c>
      <c r="BH1279" s="101"/>
      <c r="BI1279" s="101"/>
      <c r="BJ1279" s="101"/>
      <c r="BK1279" s="101"/>
      <c r="BL1279" s="101"/>
      <c r="BM1279" s="101"/>
      <c r="BN1279" s="101"/>
      <c r="BO1279" s="103"/>
      <c r="BP1279" s="99">
        <v>140.622</v>
      </c>
      <c r="BQ1279" s="99">
        <v>121</v>
      </c>
      <c r="BR1279" s="101"/>
      <c r="BS1279" s="99" t="s">
        <v>5260</v>
      </c>
      <c r="BT1279" s="99" t="s">
        <v>5261</v>
      </c>
      <c r="BU1279" s="99">
        <v>5102</v>
      </c>
      <c r="BV1279" s="99"/>
      <c r="BW1279" s="99"/>
      <c r="BX1279" s="99"/>
      <c r="BY1279" s="99"/>
      <c r="BZ1279" s="99"/>
      <c r="CA1279" s="99"/>
      <c r="CB1279" s="99"/>
      <c r="CC1279" s="99">
        <v>102</v>
      </c>
      <c r="CD1279" s="99">
        <v>8</v>
      </c>
      <c r="CE1279" s="99">
        <v>8</v>
      </c>
      <c r="CF1279" s="99"/>
      <c r="CG1279" s="37" t="e">
        <f>VLOOKUP(Table_1[[#This Row],[EAN]],'[1]Planilha1'!$E:$R,13,0)</f>
        <v>#N/A</v>
      </c>
      <c r="CI1279" s="188">
        <f>IF(Table_1[[#This Row],[STATUS MERCADO]]="GO",Table_1[[#This Row],[M. BRUTA TOTAL]],0)</f>
        <v>9.598585987261153</v>
      </c>
      <c r="CJ1279" s="188">
        <f>IF(Table_1[[#This Row],[STATUS MERCADO]]="GO",Table_1[[#This Row],[PV UNIT. REALIZADO]]*Table_1[[#This Row],[QUANTIDADE]],0)</f>
        <v>29.086624203821668</v>
      </c>
    </row>
    <row r="1280" ht="15" hidden="1">
      <c r="A1280" s="7"/>
      <c r="B1280" s="84" t="s">
        <v>400</v>
      </c>
      <c r="C1280" s="75">
        <v>220076</v>
      </c>
      <c r="D1280" s="75">
        <v>200600</v>
      </c>
      <c r="E1280" s="85">
        <v>7897173098810</v>
      </c>
      <c r="F1280" s="86" t="s">
        <v>1168</v>
      </c>
      <c r="G1280" s="75" t="s">
        <v>22</v>
      </c>
      <c r="H1280" s="75">
        <v>550</v>
      </c>
      <c r="I1280" s="87" t="s">
        <v>1146</v>
      </c>
      <c r="J1280" s="75" t="s">
        <v>667</v>
      </c>
      <c r="K1280" s="88" t="s">
        <v>84</v>
      </c>
      <c r="L1280" s="88">
        <v>15</v>
      </c>
      <c r="M1280" s="88">
        <v>0</v>
      </c>
      <c r="N1280" s="75" t="s">
        <v>85</v>
      </c>
      <c r="O1280" s="75" t="s">
        <v>159</v>
      </c>
      <c r="P1280" s="89"/>
      <c r="Q1280" s="90">
        <f>(17/100+7.6/100+1.65/100)*P1280</f>
        <v>0</v>
      </c>
      <c r="R1280" s="90"/>
      <c r="S1280" s="90"/>
      <c r="T1280" s="90"/>
      <c r="U1280" s="90"/>
      <c r="V1280" s="90">
        <f>+P1280-Q1280+R1280+S1280+T1280+U1280</f>
        <v>0</v>
      </c>
      <c r="W1280" s="91">
        <f>(1.02/100)</f>
        <v>1.02E-2</v>
      </c>
      <c r="X1280" s="91">
        <v>4.8E-3</v>
      </c>
      <c r="Y1280" s="91">
        <v>0.17</v>
      </c>
      <c r="Z1280" s="91">
        <v>1.65E-2</v>
      </c>
      <c r="AA1280" s="91">
        <v>7.6E-2</v>
      </c>
      <c r="AB1280" s="91">
        <f>SUM(W1280:AA1280)</f>
        <v>0.2775</v>
      </c>
      <c r="AC1280" s="75">
        <v>12</v>
      </c>
      <c r="AD1280" s="92">
        <f>IF(AL1280="","",+AC1280*AL1280)</f>
      </c>
      <c r="AE1280" s="93">
        <f>IF(AL1280="","",+AL1280*AB1280)</f>
      </c>
      <c r="AF1280" s="92">
        <f>IF(AL1280="","",+AL1280-AE1280)</f>
      </c>
      <c r="AG1280" s="93">
        <f>+V1280</f>
        <v>0</v>
      </c>
      <c r="AH1280" s="92">
        <f>IF(AF1280="","",+AF1280-AG1280)</f>
      </c>
      <c r="AI1280" s="92">
        <f>IF(AH1280="","",+AH1280*AC1280)</f>
      </c>
      <c r="AJ1280" s="93"/>
      <c r="AK1280" s="94">
        <v>0.33</v>
      </c>
      <c r="AL1280" s="93">
        <f>IF(V1280=0,"",V1280/(1-AB1280-AK1280))</f>
      </c>
      <c r="AM1280" s="95">
        <v>0.33</v>
      </c>
      <c r="AN1280" s="93">
        <f>IF(V1280=0,"",V1280/(1-AB1280-AM1280))</f>
      </c>
      <c r="AO1280" s="96">
        <v>1.2</v>
      </c>
      <c r="AP1280" s="93">
        <f>IF(BD!AJ1280="","",BD!AJ1280*BD!AO1280)</f>
      </c>
      <c r="AQ1280" s="91">
        <f>BD!AM1280/BD!AK1280-1</f>
        <v>0</v>
      </c>
      <c r="AR1280" s="91">
        <f>IF(BD!AN1280="","",IF(BD!AJ1280="","",BD!AN1280/BD!AJ1280-1))</f>
      </c>
      <c r="AS1280" s="91">
        <f>IF(BD!AN1280="","",IF(BD!AN1280&lt;BD!AL1280,"ABAIXO DA META","DENTRO DA META"))</f>
      </c>
      <c r="AT1280" s="91" t="str">
        <f>IF(BD!AJ1280="","EM ANÁLISE",IF(BD!AP1280&gt;=BD!AN1280,"GO", "NO GO"))</f>
        <v>EM ANÁLISE</v>
      </c>
      <c r="AU1280" s="97">
        <f>IF(AN1280="","",+BD!$AN1280-AJ1280)</f>
      </c>
      <c r="AV1280" s="98"/>
      <c r="AW1280" s="90">
        <f>BD!P1280*BD!AC1280</f>
        <v>0</v>
      </c>
      <c r="AX1280" s="90">
        <f>BD!V1280*BD!AC1280</f>
        <v>0</v>
      </c>
      <c r="AY1280" s="90">
        <f>IF(BD!AN1280="","",BD!AN1280*BD!AC1280)</f>
      </c>
      <c r="AZ1280" s="75" t="s">
        <v>123</v>
      </c>
      <c r="BA1280" s="75"/>
      <c r="BB1280" s="75"/>
      <c r="BC1280" s="75"/>
      <c r="BD1280" s="104"/>
      <c r="BE1280" s="104"/>
      <c r="BF1280" s="101"/>
      <c r="BG1280" s="101"/>
      <c r="BH1280" s="101"/>
      <c r="BI1280" s="101"/>
      <c r="BJ1280" s="101"/>
      <c r="BK1280" s="101"/>
      <c r="BL1280" s="101"/>
      <c r="BM1280" s="101"/>
      <c r="BN1280" s="101"/>
      <c r="BO1280" s="103"/>
      <c r="BP1280" s="101"/>
      <c r="BQ1280" s="101"/>
      <c r="BR1280" s="101"/>
      <c r="BS1280" s="101"/>
      <c r="BT1280" s="101"/>
      <c r="BU1280" s="101"/>
      <c r="BV1280" s="101"/>
      <c r="BW1280" s="101"/>
      <c r="BX1280" s="101"/>
      <c r="BY1280" s="101"/>
      <c r="BZ1280" s="101"/>
      <c r="CA1280" s="101"/>
      <c r="CB1280" s="101"/>
      <c r="CC1280" s="101"/>
      <c r="CD1280" s="101"/>
      <c r="CE1280" s="101"/>
      <c r="CF1280" s="101"/>
      <c r="CG1280" s="37" t="e">
        <f>VLOOKUP(Table_1[[#This Row],[EAN]],'[1]Planilha1'!$E:$R,13,0)</f>
        <v>#N/A</v>
      </c>
      <c r="CI1280" s="188">
        <f>IF(Table_1[[#This Row],[STATUS MERCADO]]="GO",Table_1[[#This Row],[M. BRUTA TOTAL]],0)</f>
        <v>0</v>
      </c>
      <c r="CJ1280" s="188">
        <f>IF(Table_1[[#This Row],[STATUS MERCADO]]="GO",Table_1[[#This Row],[PV UNIT. REALIZADO]]*Table_1[[#This Row],[QUANTIDADE]],0)</f>
        <v>0</v>
      </c>
    </row>
    <row r="1281" ht="15" hidden="1">
      <c r="A1281" s="7"/>
      <c r="B1281" s="84" t="s">
        <v>400</v>
      </c>
      <c r="C1281" s="85">
        <v>220077</v>
      </c>
      <c r="D1281" s="85">
        <v>200700</v>
      </c>
      <c r="E1281" s="85">
        <v>7897173001285</v>
      </c>
      <c r="F1281" s="86" t="s">
        <v>1169</v>
      </c>
      <c r="G1281" s="75" t="s">
        <v>22</v>
      </c>
      <c r="H1281" s="75">
        <v>550</v>
      </c>
      <c r="I1281" s="87" t="s">
        <v>1146</v>
      </c>
      <c r="J1281" s="75" t="s">
        <v>667</v>
      </c>
      <c r="K1281" s="88" t="s">
        <v>84</v>
      </c>
      <c r="L1281" s="88">
        <v>12</v>
      </c>
      <c r="M1281" s="88">
        <v>0</v>
      </c>
      <c r="N1281" s="75" t="s">
        <v>85</v>
      </c>
      <c r="O1281" s="75" t="s">
        <v>159</v>
      </c>
      <c r="P1281" s="89">
        <v>11.37</v>
      </c>
      <c r="Q1281" s="90">
        <f>(17/100+7.6/100+1.65/100)*P1281</f>
        <v>2.984625</v>
      </c>
      <c r="R1281" s="90"/>
      <c r="S1281" s="90"/>
      <c r="T1281" s="90"/>
      <c r="U1281" s="90"/>
      <c r="V1281" s="90">
        <f>+P1281-Q1281+R1281+S1281+T1281+U1281</f>
        <v>8.385375</v>
      </c>
      <c r="W1281" s="91">
        <f>(1.02/100)</f>
        <v>1.02E-2</v>
      </c>
      <c r="X1281" s="91">
        <v>4.8E-3</v>
      </c>
      <c r="Y1281" s="91">
        <v>0.17</v>
      </c>
      <c r="Z1281" s="91">
        <v>1.65E-2</v>
      </c>
      <c r="AA1281" s="91">
        <v>7.6E-2</v>
      </c>
      <c r="AB1281" s="91">
        <f>SUM(W1281:AA1281)</f>
        <v>0.2775</v>
      </c>
      <c r="AC1281" s="75">
        <v>12</v>
      </c>
      <c r="AD1281" s="92">
        <f>IF(AL1281="","",+AC1281*AL1281)</f>
        <v>256.3681528662421</v>
      </c>
      <c r="AE1281" s="93">
        <f>IF(AL1281="","",+AL1281*AB1281)</f>
        <v>5.928513535031849</v>
      </c>
      <c r="AF1281" s="92">
        <f>IF(AL1281="","",+AL1281-AE1281)</f>
        <v>15.435499203821658</v>
      </c>
      <c r="AG1281" s="93">
        <f>+V1281</f>
        <v>8.385375</v>
      </c>
      <c r="AH1281" s="92">
        <f>IF(AF1281="","",+AF1281-AG1281)</f>
        <v>7.0501242038216585</v>
      </c>
      <c r="AI1281" s="92">
        <f>IF(AH1281="","",+AH1281*AC1281)</f>
        <v>84.6014904458599</v>
      </c>
      <c r="AJ1281" s="93">
        <v>15.23</v>
      </c>
      <c r="AK1281" s="94">
        <v>0.33</v>
      </c>
      <c r="AL1281" s="93">
        <f>IF(V1281=0,"",V1281/(1-AB1281-AK1281))</f>
        <v>21.364012738853507</v>
      </c>
      <c r="AM1281" s="95">
        <v>0.33</v>
      </c>
      <c r="AN1281" s="93">
        <f>IF(V1281=0,"",V1281/(1-AB1281-AM1281))</f>
        <v>21.364012738853507</v>
      </c>
      <c r="AO1281" s="96">
        <v>1.2</v>
      </c>
      <c r="AP1281" s="93">
        <f>IF(BD!AJ1281="","",BD!AJ1281*BD!AO1281)</f>
        <v>18.276</v>
      </c>
      <c r="AQ1281" s="91">
        <f>BD!AM1281/BD!AK1281-1</f>
        <v>0</v>
      </c>
      <c r="AR1281" s="91">
        <f>IF(BD!AN1281="","",IF(BD!AJ1281="","",BD!AN1281/BD!AJ1281-1))</f>
        <v>0.40275855146772854</v>
      </c>
      <c r="AS1281" s="91" t="str">
        <f>IF(BD!AN1281="","",IF(BD!AN1281&lt;BD!AL1281,"ABAIXO DA META","DENTRO DA META"))</f>
        <v>DENTRO DA META</v>
      </c>
      <c r="AT1281" s="91" t="str">
        <f>IF(BD!AJ1281="","EM ANÁLISE",IF(BD!AP1281&gt;=BD!AN1281,"GO", "NO GO"))</f>
        <v>NO GO</v>
      </c>
      <c r="AU1281" s="97">
        <f>IF(AN1281="","",+BD!$AN1281-AJ1281)</f>
        <v>6.134012738853507</v>
      </c>
      <c r="AV1281" s="98"/>
      <c r="AW1281" s="90">
        <f>BD!P1281*BD!AC1281</f>
        <v>136.44</v>
      </c>
      <c r="AX1281" s="90">
        <f>BD!V1281*BD!AC1281</f>
        <v>100.6245</v>
      </c>
      <c r="AY1281" s="90">
        <f>IF(BD!AN1281="","",BD!AN1281*BD!AC1281)</f>
        <v>256.3681528662421</v>
      </c>
      <c r="AZ1281" s="75" t="s">
        <v>5272</v>
      </c>
      <c r="BA1281" s="75"/>
      <c r="BB1281" s="75"/>
      <c r="BC1281" s="75"/>
      <c r="BD1281" s="99" t="s">
        <v>5257</v>
      </c>
      <c r="BE1281" s="100" t="s">
        <v>4</v>
      </c>
      <c r="BF1281" s="100" t="s">
        <v>4</v>
      </c>
      <c r="BG1281" s="99" t="s">
        <v>5258</v>
      </c>
      <c r="BH1281" s="101"/>
      <c r="BI1281" s="101"/>
      <c r="BJ1281" s="101"/>
      <c r="BK1281" s="101"/>
      <c r="BL1281" s="101"/>
      <c r="BM1281" s="101"/>
      <c r="BN1281" s="101"/>
      <c r="BO1281" s="103"/>
      <c r="BP1281" s="99">
        <v>140.622</v>
      </c>
      <c r="BQ1281" s="99">
        <v>121</v>
      </c>
      <c r="BR1281" s="101"/>
      <c r="BS1281" s="99" t="s">
        <v>5260</v>
      </c>
      <c r="BT1281" s="99" t="s">
        <v>5261</v>
      </c>
      <c r="BU1281" s="99">
        <v>5102</v>
      </c>
      <c r="BV1281" s="99"/>
      <c r="BW1281" s="99"/>
      <c r="BX1281" s="99"/>
      <c r="BY1281" s="99"/>
      <c r="BZ1281" s="99"/>
      <c r="CA1281" s="99"/>
      <c r="CB1281" s="99"/>
      <c r="CC1281" s="99">
        <v>102</v>
      </c>
      <c r="CD1281" s="99">
        <v>8</v>
      </c>
      <c r="CE1281" s="99">
        <v>8</v>
      </c>
      <c r="CF1281" s="99"/>
      <c r="CG1281" s="37" t="e">
        <f>VLOOKUP(Table_1[[#This Row],[EAN]],'[1]Planilha1'!$E:$R,13,0)</f>
        <v>#N/A</v>
      </c>
      <c r="CI1281" s="188">
        <f>IF(Table_1[[#This Row],[STATUS MERCADO]]="GO",Table_1[[#This Row],[M. BRUTA TOTAL]],0)</f>
        <v>0</v>
      </c>
      <c r="CJ1281" s="188">
        <f>IF(Table_1[[#This Row],[STATUS MERCADO]]="GO",Table_1[[#This Row],[PV UNIT. REALIZADO]]*Table_1[[#This Row],[QUANTIDADE]],0)</f>
        <v>0</v>
      </c>
    </row>
    <row r="1282" ht="15" hidden="1">
      <c r="A1282" s="7"/>
      <c r="B1282" s="84" t="s">
        <v>400</v>
      </c>
      <c r="C1282" s="85">
        <v>220078</v>
      </c>
      <c r="D1282" s="85">
        <v>200701</v>
      </c>
      <c r="E1282" s="85">
        <v>7897173001278</v>
      </c>
      <c r="F1282" s="86" t="s">
        <v>1170</v>
      </c>
      <c r="G1282" s="75" t="s">
        <v>22</v>
      </c>
      <c r="H1282" s="75">
        <v>550</v>
      </c>
      <c r="I1282" s="87" t="s">
        <v>1146</v>
      </c>
      <c r="J1282" s="75" t="s">
        <v>667</v>
      </c>
      <c r="K1282" s="88" t="s">
        <v>84</v>
      </c>
      <c r="L1282" s="88">
        <v>12</v>
      </c>
      <c r="M1282" s="88">
        <v>0</v>
      </c>
      <c r="N1282" s="75" t="s">
        <v>85</v>
      </c>
      <c r="O1282" s="75" t="s">
        <v>159</v>
      </c>
      <c r="P1282" s="89">
        <v>11.37</v>
      </c>
      <c r="Q1282" s="90">
        <f>(17/100+7.6/100+1.65/100)*P1282</f>
        <v>2.984625</v>
      </c>
      <c r="R1282" s="90"/>
      <c r="S1282" s="90"/>
      <c r="T1282" s="90"/>
      <c r="U1282" s="90"/>
      <c r="V1282" s="90">
        <f>+P1282-Q1282+R1282+S1282+T1282+U1282</f>
        <v>8.385375</v>
      </c>
      <c r="W1282" s="91">
        <f>(1.02/100)</f>
        <v>1.02E-2</v>
      </c>
      <c r="X1282" s="91">
        <v>4.8E-3</v>
      </c>
      <c r="Y1282" s="91">
        <v>0.17</v>
      </c>
      <c r="Z1282" s="91">
        <v>1.65E-2</v>
      </c>
      <c r="AA1282" s="91">
        <v>7.6E-2</v>
      </c>
      <c r="AB1282" s="91">
        <f>SUM(W1282:AA1282)</f>
        <v>0.2775</v>
      </c>
      <c r="AC1282" s="75">
        <v>12</v>
      </c>
      <c r="AD1282" s="92">
        <f>IF(AL1282="","",+AC1282*AL1282)</f>
        <v>256.3681528662421</v>
      </c>
      <c r="AE1282" s="93">
        <f>IF(AL1282="","",+AL1282*AB1282)</f>
        <v>5.928513535031849</v>
      </c>
      <c r="AF1282" s="92">
        <f>IF(AL1282="","",+AL1282-AE1282)</f>
        <v>15.435499203821658</v>
      </c>
      <c r="AG1282" s="93">
        <f>+V1282</f>
        <v>8.385375</v>
      </c>
      <c r="AH1282" s="92">
        <f>IF(AF1282="","",+AF1282-AG1282)</f>
        <v>7.0501242038216585</v>
      </c>
      <c r="AI1282" s="92">
        <f>IF(AH1282="","",+AH1282*AC1282)</f>
        <v>84.6014904458599</v>
      </c>
      <c r="AJ1282" s="93">
        <v>15.23</v>
      </c>
      <c r="AK1282" s="94">
        <v>0.33</v>
      </c>
      <c r="AL1282" s="93">
        <f>IF(V1282=0,"",V1282/(1-AB1282-AK1282))</f>
        <v>21.364012738853507</v>
      </c>
      <c r="AM1282" s="95">
        <v>0.33</v>
      </c>
      <c r="AN1282" s="93">
        <f>IF(V1282=0,"",V1282/(1-AB1282-AM1282))</f>
        <v>21.364012738853507</v>
      </c>
      <c r="AO1282" s="96">
        <v>1.2</v>
      </c>
      <c r="AP1282" s="93">
        <f>IF(BD!AJ1282="","",BD!AJ1282*BD!AO1282)</f>
        <v>18.276</v>
      </c>
      <c r="AQ1282" s="91">
        <f>BD!AM1282/BD!AK1282-1</f>
        <v>0</v>
      </c>
      <c r="AR1282" s="91">
        <f>IF(BD!AN1282="","",IF(BD!AJ1282="","",BD!AN1282/BD!AJ1282-1))</f>
        <v>0.40275855146772854</v>
      </c>
      <c r="AS1282" s="91" t="str">
        <f>IF(BD!AN1282="","",IF(BD!AN1282&lt;BD!AL1282,"ABAIXO DA META","DENTRO DA META"))</f>
        <v>DENTRO DA META</v>
      </c>
      <c r="AT1282" s="91" t="str">
        <f>IF(BD!AJ1282="","EM ANÁLISE",IF(BD!AP1282&gt;=BD!AN1282,"GO", "NO GO"))</f>
        <v>NO GO</v>
      </c>
      <c r="AU1282" s="97">
        <f>IF(AN1282="","",+BD!$AN1282-AJ1282)</f>
        <v>6.134012738853507</v>
      </c>
      <c r="AV1282" s="98"/>
      <c r="AW1282" s="90">
        <f>BD!P1282*BD!AC1282</f>
        <v>136.44</v>
      </c>
      <c r="AX1282" s="90">
        <f>BD!V1282*BD!AC1282</f>
        <v>100.6245</v>
      </c>
      <c r="AY1282" s="90">
        <f>IF(BD!AN1282="","",BD!AN1282*BD!AC1282)</f>
        <v>256.3681528662421</v>
      </c>
      <c r="AZ1282" s="75" t="s">
        <v>5272</v>
      </c>
      <c r="BA1282" s="75"/>
      <c r="BB1282" s="75"/>
      <c r="BC1282" s="75"/>
      <c r="BD1282" s="99" t="s">
        <v>5257</v>
      </c>
      <c r="BE1282" s="100" t="s">
        <v>4</v>
      </c>
      <c r="BF1282" s="100" t="s">
        <v>4</v>
      </c>
      <c r="BG1282" s="99" t="s">
        <v>5258</v>
      </c>
      <c r="BH1282" s="101"/>
      <c r="BI1282" s="101"/>
      <c r="BJ1282" s="101"/>
      <c r="BK1282" s="101"/>
      <c r="BL1282" s="101"/>
      <c r="BM1282" s="101"/>
      <c r="BN1282" s="101"/>
      <c r="BO1282" s="103"/>
      <c r="BP1282" s="99">
        <v>140.622</v>
      </c>
      <c r="BQ1282" s="99">
        <v>121</v>
      </c>
      <c r="BR1282" s="101"/>
      <c r="BS1282" s="99" t="s">
        <v>5260</v>
      </c>
      <c r="BT1282" s="99" t="s">
        <v>5261</v>
      </c>
      <c r="BU1282" s="99">
        <v>5102</v>
      </c>
      <c r="BV1282" s="99"/>
      <c r="BW1282" s="99"/>
      <c r="BX1282" s="99"/>
      <c r="BY1282" s="99"/>
      <c r="BZ1282" s="99"/>
      <c r="CA1282" s="99"/>
      <c r="CB1282" s="99"/>
      <c r="CC1282" s="99">
        <v>102</v>
      </c>
      <c r="CD1282" s="99">
        <v>8</v>
      </c>
      <c r="CE1282" s="99">
        <v>8</v>
      </c>
      <c r="CF1282" s="99"/>
      <c r="CG1282" s="37" t="e">
        <f>VLOOKUP(Table_1[[#This Row],[EAN]],'[1]Planilha1'!$E:$R,13,0)</f>
        <v>#N/A</v>
      </c>
      <c r="CI1282" s="188">
        <f>IF(Table_1[[#This Row],[STATUS MERCADO]]="GO",Table_1[[#This Row],[M. BRUTA TOTAL]],0)</f>
        <v>0</v>
      </c>
      <c r="CJ1282" s="188">
        <f>IF(Table_1[[#This Row],[STATUS MERCADO]]="GO",Table_1[[#This Row],[PV UNIT. REALIZADO]]*Table_1[[#This Row],[QUANTIDADE]],0)</f>
        <v>0</v>
      </c>
    </row>
    <row r="1283" ht="15" hidden="1">
      <c r="A1283" s="7"/>
      <c r="B1283" s="84" t="s">
        <v>400</v>
      </c>
      <c r="C1283" s="85">
        <v>220079</v>
      </c>
      <c r="D1283" s="85">
        <v>200800</v>
      </c>
      <c r="E1283" s="85">
        <v>7897173001056</v>
      </c>
      <c r="F1283" s="86" t="s">
        <v>1171</v>
      </c>
      <c r="G1283" s="75" t="s">
        <v>22</v>
      </c>
      <c r="H1283" s="75">
        <v>550</v>
      </c>
      <c r="I1283" s="87" t="s">
        <v>1146</v>
      </c>
      <c r="J1283" s="75" t="s">
        <v>667</v>
      </c>
      <c r="K1283" s="88" t="s">
        <v>84</v>
      </c>
      <c r="L1283" s="88">
        <v>12</v>
      </c>
      <c r="M1283" s="88">
        <v>0</v>
      </c>
      <c r="N1283" s="75" t="s">
        <v>85</v>
      </c>
      <c r="O1283" s="75" t="s">
        <v>159</v>
      </c>
      <c r="P1283" s="89">
        <v>10.39</v>
      </c>
      <c r="Q1283" s="90">
        <f>(17/100+7.6/100+1.65/100)*P1283</f>
        <v>2.7273750000000003</v>
      </c>
      <c r="R1283" s="90"/>
      <c r="S1283" s="90"/>
      <c r="T1283" s="90"/>
      <c r="U1283" s="90"/>
      <c r="V1283" s="90">
        <f>+P1283-Q1283+R1283+S1283+T1283+U1283</f>
        <v>7.662625</v>
      </c>
      <c r="W1283" s="91">
        <f>(1.02/100)</f>
        <v>1.02E-2</v>
      </c>
      <c r="X1283" s="91">
        <v>4.8E-3</v>
      </c>
      <c r="Y1283" s="91">
        <v>0.17</v>
      </c>
      <c r="Z1283" s="91">
        <v>1.65E-2</v>
      </c>
      <c r="AA1283" s="91">
        <v>7.6E-2</v>
      </c>
      <c r="AB1283" s="91">
        <f>SUM(W1283:AA1283)</f>
        <v>0.2775</v>
      </c>
      <c r="AC1283" s="75">
        <v>12</v>
      </c>
      <c r="AD1283" s="92">
        <f>IF(AL1283="","",+AC1283*AL1283)</f>
        <v>234.2713375796179</v>
      </c>
      <c r="AE1283" s="93">
        <f>IF(AL1283="","",+AL1283*AB1283)</f>
        <v>5.417524681528664</v>
      </c>
      <c r="AF1283" s="92">
        <f>IF(AL1283="","",+AL1283-AE1283)</f>
        <v>14.105086783439493</v>
      </c>
      <c r="AG1283" s="93">
        <f>+V1283</f>
        <v>7.662625</v>
      </c>
      <c r="AH1283" s="92">
        <f>IF(AF1283="","",+AF1283-AG1283)</f>
        <v>6.442461783439493</v>
      </c>
      <c r="AI1283" s="92">
        <f>IF(AH1283="","",+AH1283*AC1283)</f>
        <v>77.30954140127392</v>
      </c>
      <c r="AJ1283" s="93">
        <v>15.03</v>
      </c>
      <c r="AK1283" s="94">
        <v>0.33</v>
      </c>
      <c r="AL1283" s="93">
        <f>IF(V1283=0,"",V1283/(1-AB1283-AK1283))</f>
        <v>19.522611464968158</v>
      </c>
      <c r="AM1283" s="95">
        <v>0.33</v>
      </c>
      <c r="AN1283" s="93">
        <f>IF(V1283=0,"",V1283/(1-AB1283-AM1283))</f>
        <v>19.522611464968158</v>
      </c>
      <c r="AO1283" s="96">
        <v>1.2</v>
      </c>
      <c r="AP1283" s="93">
        <f>IF(BD!AJ1283="","",BD!AJ1283*BD!AO1283)</f>
        <v>18.035999999999998</v>
      </c>
      <c r="AQ1283" s="91">
        <f>BD!AM1283/BD!AK1283-1</f>
        <v>0</v>
      </c>
      <c r="AR1283" s="91">
        <f>IF(BD!AN1283="","",IF(BD!AJ1283="","",BD!AN1283/BD!AJ1283-1))</f>
        <v>0.2989096117743286</v>
      </c>
      <c r="AS1283" s="91" t="str">
        <f>IF(BD!AN1283="","",IF(BD!AN1283&lt;BD!AL1283,"ABAIXO DA META","DENTRO DA META"))</f>
        <v>DENTRO DA META</v>
      </c>
      <c r="AT1283" s="91" t="str">
        <f>IF(BD!AJ1283="","EM ANÁLISE",IF(BD!AP1283&gt;=BD!AN1283,"GO", "NO GO"))</f>
        <v>NO GO</v>
      </c>
      <c r="AU1283" s="97">
        <f>IF(AN1283="","",+BD!$AN1283-AJ1283)</f>
        <v>4.492611464968158</v>
      </c>
      <c r="AV1283" s="98"/>
      <c r="AW1283" s="90">
        <f>BD!P1283*BD!AC1283</f>
        <v>124.68</v>
      </c>
      <c r="AX1283" s="90">
        <f>BD!V1283*BD!AC1283</f>
        <v>91.95150000000001</v>
      </c>
      <c r="AY1283" s="90">
        <f>IF(BD!AN1283="","",BD!AN1283*BD!AC1283)</f>
        <v>234.2713375796179</v>
      </c>
      <c r="AZ1283" s="75" t="s">
        <v>5272</v>
      </c>
      <c r="BA1283" s="75"/>
      <c r="BB1283" s="75"/>
      <c r="BC1283" s="75"/>
      <c r="BD1283" s="99" t="s">
        <v>5257</v>
      </c>
      <c r="BE1283" s="100" t="s">
        <v>4</v>
      </c>
      <c r="BF1283" s="100" t="s">
        <v>4</v>
      </c>
      <c r="BG1283" s="99" t="s">
        <v>5258</v>
      </c>
      <c r="BH1283" s="101"/>
      <c r="BI1283" s="101"/>
      <c r="BJ1283" s="101"/>
      <c r="BK1283" s="101"/>
      <c r="BL1283" s="101"/>
      <c r="BM1283" s="101"/>
      <c r="BN1283" s="101"/>
      <c r="BO1283" s="103"/>
      <c r="BP1283" s="99">
        <v>140.622</v>
      </c>
      <c r="BQ1283" s="99">
        <v>121</v>
      </c>
      <c r="BR1283" s="101"/>
      <c r="BS1283" s="99" t="s">
        <v>5260</v>
      </c>
      <c r="BT1283" s="99" t="s">
        <v>5261</v>
      </c>
      <c r="BU1283" s="99">
        <v>5102</v>
      </c>
      <c r="BV1283" s="99"/>
      <c r="BW1283" s="99"/>
      <c r="BX1283" s="99"/>
      <c r="BY1283" s="99"/>
      <c r="BZ1283" s="99"/>
      <c r="CA1283" s="99"/>
      <c r="CB1283" s="99"/>
      <c r="CC1283" s="99">
        <v>102</v>
      </c>
      <c r="CD1283" s="99">
        <v>8</v>
      </c>
      <c r="CE1283" s="99">
        <v>8</v>
      </c>
      <c r="CF1283" s="99"/>
      <c r="CG1283" s="37" t="e">
        <f>VLOOKUP(Table_1[[#This Row],[EAN]],'[1]Planilha1'!$E:$R,13,0)</f>
        <v>#N/A</v>
      </c>
      <c r="CI1283" s="188">
        <f>IF(Table_1[[#This Row],[STATUS MERCADO]]="GO",Table_1[[#This Row],[M. BRUTA TOTAL]],0)</f>
        <v>0</v>
      </c>
      <c r="CJ1283" s="188">
        <f>IF(Table_1[[#This Row],[STATUS MERCADO]]="GO",Table_1[[#This Row],[PV UNIT. REALIZADO]]*Table_1[[#This Row],[QUANTIDADE]],0)</f>
        <v>0</v>
      </c>
    </row>
    <row r="1284" ht="15" hidden="1">
      <c r="A1284" s="7"/>
      <c r="B1284" s="84" t="s">
        <v>400</v>
      </c>
      <c r="C1284" s="85">
        <v>220080</v>
      </c>
      <c r="D1284" s="85">
        <v>200801</v>
      </c>
      <c r="E1284" s="85">
        <v>7897173001063</v>
      </c>
      <c r="F1284" s="86" t="s">
        <v>1172</v>
      </c>
      <c r="G1284" s="75" t="s">
        <v>22</v>
      </c>
      <c r="H1284" s="75">
        <v>550</v>
      </c>
      <c r="I1284" s="87" t="s">
        <v>1146</v>
      </c>
      <c r="J1284" s="75" t="s">
        <v>667</v>
      </c>
      <c r="K1284" s="88" t="s">
        <v>84</v>
      </c>
      <c r="L1284" s="88">
        <v>12</v>
      </c>
      <c r="M1284" s="88">
        <v>0</v>
      </c>
      <c r="N1284" s="75" t="s">
        <v>85</v>
      </c>
      <c r="O1284" s="75" t="s">
        <v>159</v>
      </c>
      <c r="P1284" s="89">
        <v>10.39</v>
      </c>
      <c r="Q1284" s="90">
        <f>(17/100+7.6/100+1.65/100)*P1284</f>
        <v>2.7273750000000003</v>
      </c>
      <c r="R1284" s="90"/>
      <c r="S1284" s="90"/>
      <c r="T1284" s="90"/>
      <c r="U1284" s="90"/>
      <c r="V1284" s="90">
        <f>+P1284-Q1284+R1284+S1284+T1284+U1284</f>
        <v>7.662625</v>
      </c>
      <c r="W1284" s="91">
        <f>(1.02/100)</f>
        <v>1.02E-2</v>
      </c>
      <c r="X1284" s="91">
        <v>4.8E-3</v>
      </c>
      <c r="Y1284" s="91">
        <v>0.17</v>
      </c>
      <c r="Z1284" s="91">
        <v>1.65E-2</v>
      </c>
      <c r="AA1284" s="91">
        <v>7.6E-2</v>
      </c>
      <c r="AB1284" s="91">
        <f>SUM(W1284:AA1284)</f>
        <v>0.2775</v>
      </c>
      <c r="AC1284" s="75">
        <v>12</v>
      </c>
      <c r="AD1284" s="92">
        <f>IF(AL1284="","",+AC1284*AL1284)</f>
        <v>234.2713375796179</v>
      </c>
      <c r="AE1284" s="93">
        <f>IF(AL1284="","",+AL1284*AB1284)</f>
        <v>5.417524681528664</v>
      </c>
      <c r="AF1284" s="92">
        <f>IF(AL1284="","",+AL1284-AE1284)</f>
        <v>14.105086783439493</v>
      </c>
      <c r="AG1284" s="93">
        <f>+V1284</f>
        <v>7.662625</v>
      </c>
      <c r="AH1284" s="92">
        <f>IF(AF1284="","",+AF1284-AG1284)</f>
        <v>6.442461783439493</v>
      </c>
      <c r="AI1284" s="92">
        <f>IF(AH1284="","",+AH1284*AC1284)</f>
        <v>77.30954140127392</v>
      </c>
      <c r="AJ1284" s="93">
        <v>15.03</v>
      </c>
      <c r="AK1284" s="94">
        <v>0.33</v>
      </c>
      <c r="AL1284" s="93">
        <f>IF(V1284=0,"",V1284/(1-AB1284-AK1284))</f>
        <v>19.522611464968158</v>
      </c>
      <c r="AM1284" s="95">
        <v>0.33</v>
      </c>
      <c r="AN1284" s="93">
        <f>IF(V1284=0,"",V1284/(1-AB1284-AM1284))</f>
        <v>19.522611464968158</v>
      </c>
      <c r="AO1284" s="96">
        <v>1.2</v>
      </c>
      <c r="AP1284" s="93">
        <f>IF(BD!AJ1284="","",BD!AJ1284*BD!AO1284)</f>
        <v>18.035999999999998</v>
      </c>
      <c r="AQ1284" s="91">
        <f>BD!AM1284/BD!AK1284-1</f>
        <v>0</v>
      </c>
      <c r="AR1284" s="91">
        <f>IF(BD!AN1284="","",IF(BD!AJ1284="","",BD!AN1284/BD!AJ1284-1))</f>
        <v>0.2989096117743286</v>
      </c>
      <c r="AS1284" s="91" t="str">
        <f>IF(BD!AN1284="","",IF(BD!AN1284&lt;BD!AL1284,"ABAIXO DA META","DENTRO DA META"))</f>
        <v>DENTRO DA META</v>
      </c>
      <c r="AT1284" s="91" t="str">
        <f>IF(BD!AJ1284="","EM ANÁLISE",IF(BD!AP1284&gt;=BD!AN1284,"GO", "NO GO"))</f>
        <v>NO GO</v>
      </c>
      <c r="AU1284" s="97">
        <f>IF(AN1284="","",+BD!$AN1284-AJ1284)</f>
        <v>4.492611464968158</v>
      </c>
      <c r="AV1284" s="98"/>
      <c r="AW1284" s="90">
        <f>BD!P1284*BD!AC1284</f>
        <v>124.68</v>
      </c>
      <c r="AX1284" s="90">
        <f>BD!V1284*BD!AC1284</f>
        <v>91.95150000000001</v>
      </c>
      <c r="AY1284" s="90">
        <f>IF(BD!AN1284="","",BD!AN1284*BD!AC1284)</f>
        <v>234.2713375796179</v>
      </c>
      <c r="AZ1284" s="75" t="s">
        <v>5272</v>
      </c>
      <c r="BA1284" s="75"/>
      <c r="BB1284" s="75"/>
      <c r="BC1284" s="75"/>
      <c r="BD1284" s="99" t="s">
        <v>5257</v>
      </c>
      <c r="BE1284" s="100" t="s">
        <v>4</v>
      </c>
      <c r="BF1284" s="100" t="s">
        <v>4</v>
      </c>
      <c r="BG1284" s="99" t="s">
        <v>5258</v>
      </c>
      <c r="BH1284" s="101"/>
      <c r="BI1284" s="101"/>
      <c r="BJ1284" s="101"/>
      <c r="BK1284" s="101"/>
      <c r="BL1284" s="101"/>
      <c r="BM1284" s="101"/>
      <c r="BN1284" s="101"/>
      <c r="BO1284" s="103"/>
      <c r="BP1284" s="99">
        <v>140.622</v>
      </c>
      <c r="BQ1284" s="99">
        <v>121</v>
      </c>
      <c r="BR1284" s="101"/>
      <c r="BS1284" s="99" t="s">
        <v>5260</v>
      </c>
      <c r="BT1284" s="99" t="s">
        <v>5261</v>
      </c>
      <c r="BU1284" s="99">
        <v>5102</v>
      </c>
      <c r="BV1284" s="99"/>
      <c r="BW1284" s="99"/>
      <c r="BX1284" s="99"/>
      <c r="BY1284" s="99"/>
      <c r="BZ1284" s="99"/>
      <c r="CA1284" s="99"/>
      <c r="CB1284" s="99"/>
      <c r="CC1284" s="99">
        <v>102</v>
      </c>
      <c r="CD1284" s="99">
        <v>8</v>
      </c>
      <c r="CE1284" s="99">
        <v>8</v>
      </c>
      <c r="CF1284" s="99"/>
      <c r="CG1284" s="37" t="e">
        <f>VLOOKUP(Table_1[[#This Row],[EAN]],'[1]Planilha1'!$E:$R,13,0)</f>
        <v>#N/A</v>
      </c>
      <c r="CI1284" s="188">
        <f>IF(Table_1[[#This Row],[STATUS MERCADO]]="GO",Table_1[[#This Row],[M. BRUTA TOTAL]],0)</f>
        <v>0</v>
      </c>
      <c r="CJ1284" s="188">
        <f>IF(Table_1[[#This Row],[STATUS MERCADO]]="GO",Table_1[[#This Row],[PV UNIT. REALIZADO]]*Table_1[[#This Row],[QUANTIDADE]],0)</f>
        <v>0</v>
      </c>
    </row>
    <row r="1285" ht="15" hidden="1">
      <c r="A1285" s="7"/>
      <c r="B1285" s="84" t="s">
        <v>400</v>
      </c>
      <c r="C1285" s="85">
        <v>220081</v>
      </c>
      <c r="D1285" s="85">
        <v>200802</v>
      </c>
      <c r="E1285" s="85">
        <v>7897173098728</v>
      </c>
      <c r="F1285" s="86" t="s">
        <v>1173</v>
      </c>
      <c r="G1285" s="75" t="s">
        <v>22</v>
      </c>
      <c r="H1285" s="75">
        <v>550</v>
      </c>
      <c r="I1285" s="87" t="s">
        <v>1146</v>
      </c>
      <c r="J1285" s="75" t="s">
        <v>667</v>
      </c>
      <c r="K1285" s="88" t="s">
        <v>84</v>
      </c>
      <c r="L1285" s="88">
        <v>12</v>
      </c>
      <c r="M1285" s="88">
        <v>0</v>
      </c>
      <c r="N1285" s="75" t="s">
        <v>85</v>
      </c>
      <c r="O1285" s="75" t="s">
        <v>159</v>
      </c>
      <c r="P1285" s="89">
        <v>10.39</v>
      </c>
      <c r="Q1285" s="90">
        <f>(17/100+7.6/100+1.65/100)*P1285</f>
        <v>2.7273750000000003</v>
      </c>
      <c r="R1285" s="90"/>
      <c r="S1285" s="90"/>
      <c r="T1285" s="90"/>
      <c r="U1285" s="90"/>
      <c r="V1285" s="90">
        <f>+P1285-Q1285+R1285+S1285+T1285+U1285</f>
        <v>7.662625</v>
      </c>
      <c r="W1285" s="91">
        <f>(1.02/100)</f>
        <v>1.02E-2</v>
      </c>
      <c r="X1285" s="91">
        <v>4.8E-3</v>
      </c>
      <c r="Y1285" s="91">
        <v>0.17</v>
      </c>
      <c r="Z1285" s="91">
        <v>1.65E-2</v>
      </c>
      <c r="AA1285" s="91">
        <v>7.6E-2</v>
      </c>
      <c r="AB1285" s="91">
        <f>SUM(W1285:AA1285)</f>
        <v>0.2775</v>
      </c>
      <c r="AC1285" s="75">
        <v>12</v>
      </c>
      <c r="AD1285" s="92">
        <f>IF(AL1285="","",+AC1285*AL1285)</f>
        <v>234.2713375796179</v>
      </c>
      <c r="AE1285" s="93">
        <f>IF(AL1285="","",+AL1285*AB1285)</f>
        <v>5.417524681528664</v>
      </c>
      <c r="AF1285" s="92">
        <f>IF(AL1285="","",+AL1285-AE1285)</f>
        <v>14.105086783439493</v>
      </c>
      <c r="AG1285" s="93">
        <f>+V1285</f>
        <v>7.662625</v>
      </c>
      <c r="AH1285" s="92">
        <f>IF(AF1285="","",+AF1285-AG1285)</f>
        <v>6.442461783439493</v>
      </c>
      <c r="AI1285" s="92">
        <f>IF(AH1285="","",+AH1285*AC1285)</f>
        <v>77.30954140127392</v>
      </c>
      <c r="AJ1285" s="93">
        <v>15.03</v>
      </c>
      <c r="AK1285" s="94">
        <v>0.33</v>
      </c>
      <c r="AL1285" s="93">
        <f>IF(V1285=0,"",V1285/(1-AB1285-AK1285))</f>
        <v>19.522611464968158</v>
      </c>
      <c r="AM1285" s="95">
        <v>0.33</v>
      </c>
      <c r="AN1285" s="93">
        <f>IF(V1285=0,"",V1285/(1-AB1285-AM1285))</f>
        <v>19.522611464968158</v>
      </c>
      <c r="AO1285" s="96">
        <v>1.2</v>
      </c>
      <c r="AP1285" s="93">
        <f>IF(BD!AJ1285="","",BD!AJ1285*BD!AO1285)</f>
        <v>18.035999999999998</v>
      </c>
      <c r="AQ1285" s="91">
        <f>BD!AM1285/BD!AK1285-1</f>
        <v>0</v>
      </c>
      <c r="AR1285" s="91">
        <f>IF(BD!AN1285="","",IF(BD!AJ1285="","",BD!AN1285/BD!AJ1285-1))</f>
        <v>0.2989096117743286</v>
      </c>
      <c r="AS1285" s="91" t="str">
        <f>IF(BD!AN1285="","",IF(BD!AN1285&lt;BD!AL1285,"ABAIXO DA META","DENTRO DA META"))</f>
        <v>DENTRO DA META</v>
      </c>
      <c r="AT1285" s="91" t="str">
        <f>IF(BD!AJ1285="","EM ANÁLISE",IF(BD!AP1285&gt;=BD!AN1285,"GO", "NO GO"))</f>
        <v>NO GO</v>
      </c>
      <c r="AU1285" s="97">
        <f>IF(AN1285="","",+BD!$AN1285-AJ1285)</f>
        <v>4.492611464968158</v>
      </c>
      <c r="AV1285" s="98"/>
      <c r="AW1285" s="90">
        <f>BD!P1285*BD!AC1285</f>
        <v>124.68</v>
      </c>
      <c r="AX1285" s="90">
        <f>BD!V1285*BD!AC1285</f>
        <v>91.95150000000001</v>
      </c>
      <c r="AY1285" s="90">
        <f>IF(BD!AN1285="","",BD!AN1285*BD!AC1285)</f>
        <v>234.2713375796179</v>
      </c>
      <c r="AZ1285" s="75" t="s">
        <v>5272</v>
      </c>
      <c r="BA1285" s="75"/>
      <c r="BB1285" s="75"/>
      <c r="BC1285" s="75"/>
      <c r="BD1285" s="99" t="s">
        <v>5257</v>
      </c>
      <c r="BE1285" s="100" t="s">
        <v>4</v>
      </c>
      <c r="BF1285" s="100" t="s">
        <v>4</v>
      </c>
      <c r="BG1285" s="99" t="s">
        <v>5258</v>
      </c>
      <c r="BH1285" s="101"/>
      <c r="BI1285" s="101"/>
      <c r="BJ1285" s="101"/>
      <c r="BK1285" s="101"/>
      <c r="BL1285" s="101"/>
      <c r="BM1285" s="101"/>
      <c r="BN1285" s="101"/>
      <c r="BO1285" s="103"/>
      <c r="BP1285" s="99">
        <v>140.622</v>
      </c>
      <c r="BQ1285" s="99">
        <v>121</v>
      </c>
      <c r="BR1285" s="101"/>
      <c r="BS1285" s="99" t="s">
        <v>5260</v>
      </c>
      <c r="BT1285" s="99" t="s">
        <v>5261</v>
      </c>
      <c r="BU1285" s="99">
        <v>5102</v>
      </c>
      <c r="BV1285" s="99"/>
      <c r="BW1285" s="99"/>
      <c r="BX1285" s="99"/>
      <c r="BY1285" s="99"/>
      <c r="BZ1285" s="99"/>
      <c r="CA1285" s="99"/>
      <c r="CB1285" s="99"/>
      <c r="CC1285" s="99">
        <v>102</v>
      </c>
      <c r="CD1285" s="99">
        <v>8</v>
      </c>
      <c r="CE1285" s="99">
        <v>8</v>
      </c>
      <c r="CF1285" s="99"/>
      <c r="CG1285" s="37" t="e">
        <f>VLOOKUP(Table_1[[#This Row],[EAN]],'[1]Planilha1'!$E:$R,13,0)</f>
        <v>#N/A</v>
      </c>
      <c r="CI1285" s="188">
        <f>IF(Table_1[[#This Row],[STATUS MERCADO]]="GO",Table_1[[#This Row],[M. BRUTA TOTAL]],0)</f>
        <v>0</v>
      </c>
      <c r="CJ1285" s="188">
        <f>IF(Table_1[[#This Row],[STATUS MERCADO]]="GO",Table_1[[#This Row],[PV UNIT. REALIZADO]]*Table_1[[#This Row],[QUANTIDADE]],0)</f>
        <v>0</v>
      </c>
    </row>
    <row r="1286" ht="15" hidden="1">
      <c r="A1286" s="7"/>
      <c r="B1286" s="84" t="s">
        <v>400</v>
      </c>
      <c r="C1286" s="85">
        <v>220082</v>
      </c>
      <c r="D1286" s="85">
        <v>200803</v>
      </c>
      <c r="E1286" s="85">
        <v>7897173001070</v>
      </c>
      <c r="F1286" s="86" t="s">
        <v>1174</v>
      </c>
      <c r="G1286" s="75" t="s">
        <v>22</v>
      </c>
      <c r="H1286" s="75">
        <v>550</v>
      </c>
      <c r="I1286" s="87" t="s">
        <v>1146</v>
      </c>
      <c r="J1286" s="75" t="s">
        <v>667</v>
      </c>
      <c r="K1286" s="88" t="s">
        <v>84</v>
      </c>
      <c r="L1286" s="88">
        <v>12</v>
      </c>
      <c r="M1286" s="88">
        <v>0</v>
      </c>
      <c r="N1286" s="75" t="s">
        <v>85</v>
      </c>
      <c r="O1286" s="75" t="s">
        <v>159</v>
      </c>
      <c r="P1286" s="89">
        <v>10.39</v>
      </c>
      <c r="Q1286" s="90">
        <f>(17/100+7.6/100+1.65/100)*P1286</f>
        <v>2.7273750000000003</v>
      </c>
      <c r="R1286" s="90"/>
      <c r="S1286" s="90"/>
      <c r="T1286" s="90"/>
      <c r="U1286" s="90"/>
      <c r="V1286" s="90">
        <f>+P1286-Q1286+R1286+S1286+T1286+U1286</f>
        <v>7.662625</v>
      </c>
      <c r="W1286" s="91">
        <f>(1.02/100)</f>
        <v>1.02E-2</v>
      </c>
      <c r="X1286" s="91">
        <v>4.8E-3</v>
      </c>
      <c r="Y1286" s="91">
        <v>0.17</v>
      </c>
      <c r="Z1286" s="91">
        <v>1.65E-2</v>
      </c>
      <c r="AA1286" s="91">
        <v>7.6E-2</v>
      </c>
      <c r="AB1286" s="91">
        <f>SUM(W1286:AA1286)</f>
        <v>0.2775</v>
      </c>
      <c r="AC1286" s="75">
        <v>12</v>
      </c>
      <c r="AD1286" s="92">
        <f>IF(AL1286="","",+AC1286*AL1286)</f>
        <v>234.2713375796179</v>
      </c>
      <c r="AE1286" s="93">
        <f>IF(AL1286="","",+AL1286*AB1286)</f>
        <v>5.417524681528664</v>
      </c>
      <c r="AF1286" s="92">
        <f>IF(AL1286="","",+AL1286-AE1286)</f>
        <v>14.105086783439493</v>
      </c>
      <c r="AG1286" s="93">
        <f>+V1286</f>
        <v>7.662625</v>
      </c>
      <c r="AH1286" s="92">
        <f>IF(AF1286="","",+AF1286-AG1286)</f>
        <v>6.442461783439493</v>
      </c>
      <c r="AI1286" s="92">
        <f>IF(AH1286="","",+AH1286*AC1286)</f>
        <v>77.30954140127392</v>
      </c>
      <c r="AJ1286" s="93">
        <v>15.03</v>
      </c>
      <c r="AK1286" s="94">
        <v>0.33</v>
      </c>
      <c r="AL1286" s="93">
        <f>IF(V1286=0,"",V1286/(1-AB1286-AK1286))</f>
        <v>19.522611464968158</v>
      </c>
      <c r="AM1286" s="95">
        <v>0.33</v>
      </c>
      <c r="AN1286" s="93">
        <f>IF(V1286=0,"",V1286/(1-AB1286-AM1286))</f>
        <v>19.522611464968158</v>
      </c>
      <c r="AO1286" s="96">
        <v>1.2</v>
      </c>
      <c r="AP1286" s="93">
        <f>IF(BD!AJ1286="","",BD!AJ1286*BD!AO1286)</f>
        <v>18.035999999999998</v>
      </c>
      <c r="AQ1286" s="91">
        <f>BD!AM1286/BD!AK1286-1</f>
        <v>0</v>
      </c>
      <c r="AR1286" s="91">
        <f>IF(BD!AN1286="","",IF(BD!AJ1286="","",BD!AN1286/BD!AJ1286-1))</f>
        <v>0.2989096117743286</v>
      </c>
      <c r="AS1286" s="91" t="str">
        <f>IF(BD!AN1286="","",IF(BD!AN1286&lt;BD!AL1286,"ABAIXO DA META","DENTRO DA META"))</f>
        <v>DENTRO DA META</v>
      </c>
      <c r="AT1286" s="91" t="str">
        <f>IF(BD!AJ1286="","EM ANÁLISE",IF(BD!AP1286&gt;=BD!AN1286,"GO", "NO GO"))</f>
        <v>NO GO</v>
      </c>
      <c r="AU1286" s="97">
        <f>IF(AN1286="","",+BD!$AN1286-AJ1286)</f>
        <v>4.492611464968158</v>
      </c>
      <c r="AV1286" s="98"/>
      <c r="AW1286" s="90">
        <f>BD!P1286*BD!AC1286</f>
        <v>124.68</v>
      </c>
      <c r="AX1286" s="90">
        <f>BD!V1286*BD!AC1286</f>
        <v>91.95150000000001</v>
      </c>
      <c r="AY1286" s="90">
        <f>IF(BD!AN1286="","",BD!AN1286*BD!AC1286)</f>
        <v>234.2713375796179</v>
      </c>
      <c r="AZ1286" s="75" t="s">
        <v>5272</v>
      </c>
      <c r="BA1286" s="75"/>
      <c r="BB1286" s="75"/>
      <c r="BC1286" s="75"/>
      <c r="BD1286" s="99" t="s">
        <v>5257</v>
      </c>
      <c r="BE1286" s="100" t="s">
        <v>4</v>
      </c>
      <c r="BF1286" s="100" t="s">
        <v>4</v>
      </c>
      <c r="BG1286" s="99" t="s">
        <v>5258</v>
      </c>
      <c r="BH1286" s="101"/>
      <c r="BI1286" s="101"/>
      <c r="BJ1286" s="101"/>
      <c r="BK1286" s="101"/>
      <c r="BL1286" s="101"/>
      <c r="BM1286" s="101"/>
      <c r="BN1286" s="101"/>
      <c r="BO1286" s="103"/>
      <c r="BP1286" s="99">
        <v>140.622</v>
      </c>
      <c r="BQ1286" s="99">
        <v>121</v>
      </c>
      <c r="BR1286" s="101"/>
      <c r="BS1286" s="99" t="s">
        <v>5260</v>
      </c>
      <c r="BT1286" s="99" t="s">
        <v>5261</v>
      </c>
      <c r="BU1286" s="99">
        <v>5102</v>
      </c>
      <c r="BV1286" s="99"/>
      <c r="BW1286" s="99"/>
      <c r="BX1286" s="99"/>
      <c r="BY1286" s="99"/>
      <c r="BZ1286" s="99"/>
      <c r="CA1286" s="99"/>
      <c r="CB1286" s="99"/>
      <c r="CC1286" s="99">
        <v>102</v>
      </c>
      <c r="CD1286" s="99">
        <v>8</v>
      </c>
      <c r="CE1286" s="99">
        <v>8</v>
      </c>
      <c r="CF1286" s="99"/>
      <c r="CG1286" s="37" t="e">
        <f>VLOOKUP(Table_1[[#This Row],[EAN]],'[1]Planilha1'!$E:$R,13,0)</f>
        <v>#N/A</v>
      </c>
      <c r="CI1286" s="188">
        <f>IF(Table_1[[#This Row],[STATUS MERCADO]]="GO",Table_1[[#This Row],[M. BRUTA TOTAL]],0)</f>
        <v>0</v>
      </c>
      <c r="CJ1286" s="188">
        <f>IF(Table_1[[#This Row],[STATUS MERCADO]]="GO",Table_1[[#This Row],[PV UNIT. REALIZADO]]*Table_1[[#This Row],[QUANTIDADE]],0)</f>
        <v>0</v>
      </c>
    </row>
    <row r="1287" ht="15" hidden="1">
      <c r="A1287" s="7"/>
      <c r="B1287" s="84" t="s">
        <v>400</v>
      </c>
      <c r="C1287" s="75">
        <v>220083</v>
      </c>
      <c r="D1287" s="75">
        <v>12481992</v>
      </c>
      <c r="E1287" s="85">
        <v>7891000341612</v>
      </c>
      <c r="F1287" s="86" t="s">
        <v>1175</v>
      </c>
      <c r="G1287" s="75" t="s">
        <v>13</v>
      </c>
      <c r="H1287" s="75">
        <v>3610</v>
      </c>
      <c r="I1287" s="87" t="s">
        <v>1139</v>
      </c>
      <c r="J1287" s="75" t="s">
        <v>1176</v>
      </c>
      <c r="K1287" s="88" t="s">
        <v>1177</v>
      </c>
      <c r="L1287" s="88">
        <v>24</v>
      </c>
      <c r="M1287" s="88">
        <v>0</v>
      </c>
      <c r="N1287" s="75" t="s">
        <v>85</v>
      </c>
      <c r="O1287" s="75" t="s">
        <v>122</v>
      </c>
      <c r="P1287" s="89"/>
      <c r="Q1287" s="90">
        <f>(17/100+7.6/100+1.65/100)*P1287</f>
        <v>0</v>
      </c>
      <c r="R1287" s="90"/>
      <c r="S1287" s="90"/>
      <c r="T1287" s="90"/>
      <c r="U1287" s="90"/>
      <c r="V1287" s="90">
        <f>+P1287-Q1287+R1287+S1287+T1287+U1287</f>
        <v>0</v>
      </c>
      <c r="W1287" s="91">
        <f>(1.02/100)</f>
        <v>1.02E-2</v>
      </c>
      <c r="X1287" s="91">
        <v>4.8E-3</v>
      </c>
      <c r="Y1287" s="91">
        <v>0.17</v>
      </c>
      <c r="Z1287" s="91">
        <v>1.65E-2</v>
      </c>
      <c r="AA1287" s="91">
        <v>7.6E-2</v>
      </c>
      <c r="AB1287" s="91">
        <f>SUM(W1287:AA1287)</f>
        <v>0.2775</v>
      </c>
      <c r="AC1287" s="75">
        <v>12</v>
      </c>
      <c r="AD1287" s="92">
        <f>IF(AL1287="","",+AC1287*AL1287)</f>
      </c>
      <c r="AE1287" s="93">
        <f>IF(AL1287="","",+AL1287*AB1287)</f>
      </c>
      <c r="AF1287" s="92">
        <f>IF(AL1287="","",+AL1287-AE1287)</f>
      </c>
      <c r="AG1287" s="93">
        <f>+V1287</f>
        <v>0</v>
      </c>
      <c r="AH1287" s="92">
        <f>IF(AF1287="","",+AF1287-AG1287)</f>
      </c>
      <c r="AI1287" s="92">
        <f>IF(AH1287="","",+AH1287*AC1287)</f>
      </c>
      <c r="AJ1287" s="93"/>
      <c r="AK1287" s="94">
        <v>0.33</v>
      </c>
      <c r="AL1287" s="93">
        <f>IF(V1287=0,"",V1287/(1-AB1287-AK1287))</f>
      </c>
      <c r="AM1287" s="95">
        <v>0.33</v>
      </c>
      <c r="AN1287" s="93">
        <f>IF(V1287=0,"",V1287/(1-AB1287-AM1287))</f>
      </c>
      <c r="AO1287" s="96">
        <v>1.2</v>
      </c>
      <c r="AP1287" s="93">
        <f>IF(BD!AJ1287="","",BD!AJ1287*BD!AO1287)</f>
      </c>
      <c r="AQ1287" s="91">
        <f>BD!AM1287/BD!AK1287-1</f>
        <v>0</v>
      </c>
      <c r="AR1287" s="91">
        <f>IF(BD!AN1287="","",IF(BD!AJ1287="","",BD!AN1287/BD!AJ1287-1))</f>
      </c>
      <c r="AS1287" s="91">
        <f>IF(BD!AN1287="","",IF(BD!AN1287&lt;BD!AL1287,"ABAIXO DA META","DENTRO DA META"))</f>
      </c>
      <c r="AT1287" s="91" t="str">
        <f>IF(BD!AJ1287="","EM ANÁLISE",IF(BD!AP1287&gt;=BD!AN1287,"GO", "NO GO"))</f>
        <v>EM ANÁLISE</v>
      </c>
      <c r="AU1287" s="97">
        <f>IF(AN1287="","",+BD!$AN1287-AJ1287)</f>
      </c>
      <c r="AV1287" s="98"/>
      <c r="AW1287" s="90">
        <f>BD!P1287*BD!AC1287</f>
        <v>0</v>
      </c>
      <c r="AX1287" s="90">
        <f>BD!V1287*BD!AC1287</f>
        <v>0</v>
      </c>
      <c r="AY1287" s="90">
        <f>IF(BD!AN1287="","",BD!AN1287*BD!AC1287)</f>
      </c>
      <c r="AZ1287" s="75" t="s">
        <v>123</v>
      </c>
      <c r="BA1287" s="75" t="s">
        <v>124</v>
      </c>
      <c r="BB1287" s="75">
        <v>1</v>
      </c>
      <c r="BC1287" s="75" t="s">
        <v>125</v>
      </c>
      <c r="BD1287" s="104"/>
      <c r="BE1287" s="104"/>
      <c r="BF1287" s="101"/>
      <c r="BG1287" s="101"/>
      <c r="BH1287" s="101"/>
      <c r="BI1287" s="101"/>
      <c r="BJ1287" s="101"/>
      <c r="BK1287" s="101"/>
      <c r="BL1287" s="101"/>
      <c r="BM1287" s="101"/>
      <c r="BN1287" s="101"/>
      <c r="BO1287" s="103"/>
      <c r="BP1287" s="101"/>
      <c r="BQ1287" s="101"/>
      <c r="BR1287" s="101"/>
      <c r="BS1287" s="101"/>
      <c r="BT1287" s="101"/>
      <c r="BU1287" s="101"/>
      <c r="BV1287" s="101"/>
      <c r="BW1287" s="101"/>
      <c r="BX1287" s="101"/>
      <c r="BY1287" s="101"/>
      <c r="BZ1287" s="101"/>
      <c r="CA1287" s="101"/>
      <c r="CB1287" s="101"/>
      <c r="CC1287" s="101"/>
      <c r="CD1287" s="101"/>
      <c r="CE1287" s="101"/>
      <c r="CF1287" s="101"/>
      <c r="CG1287" s="37" t="e">
        <f>VLOOKUP(Table_1[[#This Row],[EAN]],'[1]Planilha1'!$E:$R,13,0)</f>
        <v>#N/A</v>
      </c>
      <c r="CI1287" s="188">
        <f>IF(Table_1[[#This Row],[STATUS MERCADO]]="GO",Table_1[[#This Row],[M. BRUTA TOTAL]],0)</f>
        <v>0</v>
      </c>
      <c r="CJ1287" s="188">
        <f>IF(Table_1[[#This Row],[STATUS MERCADO]]="GO",Table_1[[#This Row],[PV UNIT. REALIZADO]]*Table_1[[#This Row],[QUANTIDADE]],0)</f>
        <v>0</v>
      </c>
    </row>
    <row r="1288" ht="15" hidden="1">
      <c r="A1288" s="7"/>
      <c r="B1288" s="84" t="s">
        <v>400</v>
      </c>
      <c r="C1288" s="75">
        <v>220084</v>
      </c>
      <c r="D1288" s="75">
        <v>412521</v>
      </c>
      <c r="E1288" s="85">
        <v>7891000252604</v>
      </c>
      <c r="F1288" s="86" t="s">
        <v>1178</v>
      </c>
      <c r="G1288" s="75" t="s">
        <v>13</v>
      </c>
      <c r="H1288" s="75">
        <v>3610</v>
      </c>
      <c r="I1288" s="87" t="s">
        <v>1139</v>
      </c>
      <c r="J1288" s="75" t="s">
        <v>1179</v>
      </c>
      <c r="K1288" s="88" t="s">
        <v>1177</v>
      </c>
      <c r="L1288" s="88">
        <v>24</v>
      </c>
      <c r="M1288" s="88">
        <v>0</v>
      </c>
      <c r="N1288" s="75" t="s">
        <v>85</v>
      </c>
      <c r="O1288" s="75" t="s">
        <v>122</v>
      </c>
      <c r="P1288" s="89"/>
      <c r="Q1288" s="90">
        <f>(17/100+7.6/100+1.65/100)*P1288</f>
        <v>0</v>
      </c>
      <c r="R1288" s="90"/>
      <c r="S1288" s="90"/>
      <c r="T1288" s="90"/>
      <c r="U1288" s="90"/>
      <c r="V1288" s="90">
        <f>+P1288-Q1288+R1288+S1288+T1288+U1288</f>
        <v>0</v>
      </c>
      <c r="W1288" s="91">
        <f>(1.02/100)</f>
        <v>1.02E-2</v>
      </c>
      <c r="X1288" s="91">
        <v>4.8E-3</v>
      </c>
      <c r="Y1288" s="91">
        <v>0.17</v>
      </c>
      <c r="Z1288" s="91">
        <v>1.65E-2</v>
      </c>
      <c r="AA1288" s="91">
        <v>7.6E-2</v>
      </c>
      <c r="AB1288" s="91">
        <f>SUM(W1288:AA1288)</f>
        <v>0.2775</v>
      </c>
      <c r="AC1288" s="75">
        <v>12</v>
      </c>
      <c r="AD1288" s="92">
        <f>IF(AL1288="","",+AC1288*AL1288)</f>
      </c>
      <c r="AE1288" s="93">
        <f>IF(AL1288="","",+AL1288*AB1288)</f>
      </c>
      <c r="AF1288" s="92">
        <f>IF(AL1288="","",+AL1288-AE1288)</f>
      </c>
      <c r="AG1288" s="93">
        <f>+V1288</f>
        <v>0</v>
      </c>
      <c r="AH1288" s="92">
        <f>IF(AF1288="","",+AF1288-AG1288)</f>
      </c>
      <c r="AI1288" s="92">
        <f>IF(AH1288="","",+AH1288*AC1288)</f>
      </c>
      <c r="AJ1288" s="93"/>
      <c r="AK1288" s="94">
        <v>0.33</v>
      </c>
      <c r="AL1288" s="93">
        <f>IF(V1288=0,"",V1288/(1-AB1288-AK1288))</f>
      </c>
      <c r="AM1288" s="95">
        <v>0.33</v>
      </c>
      <c r="AN1288" s="93">
        <f>IF(V1288=0,"",V1288/(1-AB1288-AM1288))</f>
      </c>
      <c r="AO1288" s="96">
        <v>1.2</v>
      </c>
      <c r="AP1288" s="93">
        <f>IF(BD!AJ1288="","",BD!AJ1288*BD!AO1288)</f>
      </c>
      <c r="AQ1288" s="91">
        <f>BD!AM1288/BD!AK1288-1</f>
        <v>0</v>
      </c>
      <c r="AR1288" s="91">
        <f>IF(BD!AN1288="","",IF(BD!AJ1288="","",BD!AN1288/BD!AJ1288-1))</f>
      </c>
      <c r="AS1288" s="91">
        <f>IF(BD!AN1288="","",IF(BD!AN1288&lt;BD!AL1288,"ABAIXO DA META","DENTRO DA META"))</f>
      </c>
      <c r="AT1288" s="91" t="str">
        <f>IF(BD!AJ1288="","EM ANÁLISE",IF(BD!AP1288&gt;=BD!AN1288,"GO", "NO GO"))</f>
        <v>EM ANÁLISE</v>
      </c>
      <c r="AU1288" s="97">
        <f>IF(AN1288="","",+BD!$AN1288-AJ1288)</f>
      </c>
      <c r="AV1288" s="98"/>
      <c r="AW1288" s="90">
        <f>BD!P1288*BD!AC1288</f>
        <v>0</v>
      </c>
      <c r="AX1288" s="90">
        <f>BD!V1288*BD!AC1288</f>
        <v>0</v>
      </c>
      <c r="AY1288" s="90">
        <f>IF(BD!AN1288="","",BD!AN1288*BD!AC1288)</f>
      </c>
      <c r="AZ1288" s="75" t="s">
        <v>123</v>
      </c>
      <c r="BA1288" s="75" t="s">
        <v>124</v>
      </c>
      <c r="BB1288" s="75">
        <v>1</v>
      </c>
      <c r="BC1288" s="75" t="s">
        <v>125</v>
      </c>
      <c r="BD1288" s="104"/>
      <c r="BE1288" s="104"/>
      <c r="BF1288" s="101"/>
      <c r="BG1288" s="101"/>
      <c r="BH1288" s="101"/>
      <c r="BI1288" s="101"/>
      <c r="BJ1288" s="101"/>
      <c r="BK1288" s="101"/>
      <c r="BL1288" s="101"/>
      <c r="BM1288" s="101"/>
      <c r="BN1288" s="101"/>
      <c r="BO1288" s="103"/>
      <c r="BP1288" s="101"/>
      <c r="BQ1288" s="101"/>
      <c r="BR1288" s="101"/>
      <c r="BS1288" s="101"/>
      <c r="BT1288" s="101"/>
      <c r="BU1288" s="101"/>
      <c r="BV1288" s="101"/>
      <c r="BW1288" s="101"/>
      <c r="BX1288" s="101"/>
      <c r="BY1288" s="101"/>
      <c r="BZ1288" s="101"/>
      <c r="CA1288" s="101"/>
      <c r="CB1288" s="101"/>
      <c r="CC1288" s="101"/>
      <c r="CD1288" s="101"/>
      <c r="CE1288" s="101"/>
      <c r="CF1288" s="101"/>
      <c r="CG1288" s="37" t="e">
        <f>VLOOKUP(Table_1[[#This Row],[EAN]],'[1]Planilha1'!$E:$R,13,0)</f>
        <v>#N/A</v>
      </c>
      <c r="CI1288" s="188">
        <f>IF(Table_1[[#This Row],[STATUS MERCADO]]="GO",Table_1[[#This Row],[M. BRUTA TOTAL]],0)</f>
        <v>0</v>
      </c>
      <c r="CJ1288" s="188">
        <f>IF(Table_1[[#This Row],[STATUS MERCADO]]="GO",Table_1[[#This Row],[PV UNIT. REALIZADO]]*Table_1[[#This Row],[QUANTIDADE]],0)</f>
        <v>0</v>
      </c>
    </row>
    <row r="1289" ht="15" hidden="1">
      <c r="A1289" s="7"/>
      <c r="B1289" s="84" t="s">
        <v>400</v>
      </c>
      <c r="C1289" s="75">
        <v>220085</v>
      </c>
      <c r="D1289" s="75">
        <v>12472728</v>
      </c>
      <c r="E1289" s="85">
        <v>7891000336045</v>
      </c>
      <c r="F1289" s="86" t="s">
        <v>1180</v>
      </c>
      <c r="G1289" s="75" t="s">
        <v>13</v>
      </c>
      <c r="H1289" s="75">
        <v>3610</v>
      </c>
      <c r="I1289" s="87" t="s">
        <v>1139</v>
      </c>
      <c r="J1289" s="75" t="s">
        <v>1179</v>
      </c>
      <c r="K1289" s="88" t="s">
        <v>1177</v>
      </c>
      <c r="L1289" s="88">
        <v>24</v>
      </c>
      <c r="M1289" s="88">
        <v>0</v>
      </c>
      <c r="N1289" s="75" t="s">
        <v>85</v>
      </c>
      <c r="O1289" s="75" t="s">
        <v>122</v>
      </c>
      <c r="P1289" s="89"/>
      <c r="Q1289" s="90">
        <f>(17/100+7.6/100+1.65/100)*P1289</f>
        <v>0</v>
      </c>
      <c r="R1289" s="90"/>
      <c r="S1289" s="90"/>
      <c r="T1289" s="90"/>
      <c r="U1289" s="90"/>
      <c r="V1289" s="90">
        <f>+P1289-Q1289+R1289+S1289+T1289+U1289</f>
        <v>0</v>
      </c>
      <c r="W1289" s="91">
        <f>(1.02/100)</f>
        <v>1.02E-2</v>
      </c>
      <c r="X1289" s="91">
        <v>4.8E-3</v>
      </c>
      <c r="Y1289" s="91">
        <v>0.17</v>
      </c>
      <c r="Z1289" s="91">
        <v>1.65E-2</v>
      </c>
      <c r="AA1289" s="91">
        <v>7.6E-2</v>
      </c>
      <c r="AB1289" s="91">
        <f>SUM(W1289:AA1289)</f>
        <v>0.2775</v>
      </c>
      <c r="AC1289" s="75">
        <v>12</v>
      </c>
      <c r="AD1289" s="92">
        <f>IF(AL1289="","",+AC1289*AL1289)</f>
      </c>
      <c r="AE1289" s="93">
        <f>IF(AL1289="","",+AL1289*AB1289)</f>
      </c>
      <c r="AF1289" s="92">
        <f>IF(AL1289="","",+AL1289-AE1289)</f>
      </c>
      <c r="AG1289" s="93">
        <f>+V1289</f>
        <v>0</v>
      </c>
      <c r="AH1289" s="92">
        <f>IF(AF1289="","",+AF1289-AG1289)</f>
      </c>
      <c r="AI1289" s="92">
        <f>IF(AH1289="","",+AH1289*AC1289)</f>
      </c>
      <c r="AJ1289" s="93"/>
      <c r="AK1289" s="94">
        <v>0.33</v>
      </c>
      <c r="AL1289" s="93">
        <f>IF(V1289=0,"",V1289/(1-AB1289-AK1289))</f>
      </c>
      <c r="AM1289" s="95">
        <v>0.33</v>
      </c>
      <c r="AN1289" s="93">
        <f>IF(V1289=0,"",V1289/(1-AB1289-AM1289))</f>
      </c>
      <c r="AO1289" s="96">
        <v>1.2</v>
      </c>
      <c r="AP1289" s="93">
        <f>IF(BD!AJ1289="","",BD!AJ1289*BD!AO1289)</f>
      </c>
      <c r="AQ1289" s="91">
        <f>BD!AM1289/BD!AK1289-1</f>
        <v>0</v>
      </c>
      <c r="AR1289" s="91">
        <f>IF(BD!AN1289="","",IF(BD!AJ1289="","",BD!AN1289/BD!AJ1289-1))</f>
      </c>
      <c r="AS1289" s="91">
        <f>IF(BD!AN1289="","",IF(BD!AN1289&lt;BD!AL1289,"ABAIXO DA META","DENTRO DA META"))</f>
      </c>
      <c r="AT1289" s="91" t="str">
        <f>IF(BD!AJ1289="","EM ANÁLISE",IF(BD!AP1289&gt;=BD!AN1289,"GO", "NO GO"))</f>
        <v>EM ANÁLISE</v>
      </c>
      <c r="AU1289" s="97">
        <f>IF(AN1289="","",+BD!$AN1289-AJ1289)</f>
      </c>
      <c r="AV1289" s="98"/>
      <c r="AW1289" s="90">
        <f>BD!P1289*BD!AC1289</f>
        <v>0</v>
      </c>
      <c r="AX1289" s="90">
        <f>BD!V1289*BD!AC1289</f>
        <v>0</v>
      </c>
      <c r="AY1289" s="90">
        <f>IF(BD!AN1289="","",BD!AN1289*BD!AC1289)</f>
      </c>
      <c r="AZ1289" s="75" t="s">
        <v>123</v>
      </c>
      <c r="BA1289" s="75" t="s">
        <v>124</v>
      </c>
      <c r="BB1289" s="75">
        <v>1</v>
      </c>
      <c r="BC1289" s="75" t="s">
        <v>125</v>
      </c>
      <c r="BD1289" s="104"/>
      <c r="BE1289" s="104"/>
      <c r="BF1289" s="101"/>
      <c r="BG1289" s="101"/>
      <c r="BH1289" s="101"/>
      <c r="BI1289" s="101"/>
      <c r="BJ1289" s="101"/>
      <c r="BK1289" s="101"/>
      <c r="BL1289" s="101"/>
      <c r="BM1289" s="101"/>
      <c r="BN1289" s="101"/>
      <c r="BO1289" s="103"/>
      <c r="BP1289" s="101"/>
      <c r="BQ1289" s="101"/>
      <c r="BR1289" s="101"/>
      <c r="BS1289" s="101"/>
      <c r="BT1289" s="101"/>
      <c r="BU1289" s="101"/>
      <c r="BV1289" s="101"/>
      <c r="BW1289" s="101"/>
      <c r="BX1289" s="101"/>
      <c r="BY1289" s="101"/>
      <c r="BZ1289" s="101"/>
      <c r="CA1289" s="101"/>
      <c r="CB1289" s="101"/>
      <c r="CC1289" s="101"/>
      <c r="CD1289" s="101"/>
      <c r="CE1289" s="101"/>
      <c r="CF1289" s="101"/>
      <c r="CG1289" s="37" t="e">
        <f>VLOOKUP(Table_1[[#This Row],[EAN]],'[1]Planilha1'!$E:$R,13,0)</f>
        <v>#N/A</v>
      </c>
      <c r="CI1289" s="188">
        <f>IF(Table_1[[#This Row],[STATUS MERCADO]]="GO",Table_1[[#This Row],[M. BRUTA TOTAL]],0)</f>
        <v>0</v>
      </c>
      <c r="CJ1289" s="188">
        <f>IF(Table_1[[#This Row],[STATUS MERCADO]]="GO",Table_1[[#This Row],[PV UNIT. REALIZADO]]*Table_1[[#This Row],[QUANTIDADE]],0)</f>
        <v>0</v>
      </c>
    </row>
    <row r="1290" ht="15" hidden="1">
      <c r="A1290" s="7"/>
      <c r="B1290" s="84" t="s">
        <v>400</v>
      </c>
      <c r="C1290" s="75">
        <v>220086</v>
      </c>
      <c r="D1290" s="75">
        <v>12279215</v>
      </c>
      <c r="E1290" s="85">
        <v>7891000109717</v>
      </c>
      <c r="F1290" s="86" t="s">
        <v>1181</v>
      </c>
      <c r="G1290" s="75" t="s">
        <v>13</v>
      </c>
      <c r="H1290" s="75">
        <v>3610</v>
      </c>
      <c r="I1290" s="87" t="s">
        <v>1139</v>
      </c>
      <c r="J1290" s="75" t="s">
        <v>1179</v>
      </c>
      <c r="K1290" s="88" t="s">
        <v>1177</v>
      </c>
      <c r="L1290" s="88">
        <v>24</v>
      </c>
      <c r="M1290" s="88">
        <v>0</v>
      </c>
      <c r="N1290" s="75" t="s">
        <v>85</v>
      </c>
      <c r="O1290" s="75" t="s">
        <v>122</v>
      </c>
      <c r="P1290" s="89"/>
      <c r="Q1290" s="90">
        <f>(17/100+7.6/100+1.65/100)*P1290</f>
        <v>0</v>
      </c>
      <c r="R1290" s="90"/>
      <c r="S1290" s="90"/>
      <c r="T1290" s="90"/>
      <c r="U1290" s="90"/>
      <c r="V1290" s="90">
        <f>+P1290-Q1290+R1290+S1290+T1290+U1290</f>
        <v>0</v>
      </c>
      <c r="W1290" s="91">
        <f>(1.02/100)</f>
        <v>1.02E-2</v>
      </c>
      <c r="X1290" s="91">
        <v>4.8E-3</v>
      </c>
      <c r="Y1290" s="91">
        <v>0.17</v>
      </c>
      <c r="Z1290" s="91">
        <v>1.65E-2</v>
      </c>
      <c r="AA1290" s="91">
        <v>7.6E-2</v>
      </c>
      <c r="AB1290" s="91">
        <f>SUM(W1290:AA1290)</f>
        <v>0.2775</v>
      </c>
      <c r="AC1290" s="75">
        <v>12</v>
      </c>
      <c r="AD1290" s="92">
        <f>IF(AL1290="","",+AC1290*AL1290)</f>
      </c>
      <c r="AE1290" s="93">
        <f>IF(AL1290="","",+AL1290*AB1290)</f>
      </c>
      <c r="AF1290" s="92">
        <f>IF(AL1290="","",+AL1290-AE1290)</f>
      </c>
      <c r="AG1290" s="93">
        <f>+V1290</f>
        <v>0</v>
      </c>
      <c r="AH1290" s="92">
        <f>IF(AF1290="","",+AF1290-AG1290)</f>
      </c>
      <c r="AI1290" s="92">
        <f>IF(AH1290="","",+AH1290*AC1290)</f>
      </c>
      <c r="AJ1290" s="93"/>
      <c r="AK1290" s="94">
        <v>0.33</v>
      </c>
      <c r="AL1290" s="93">
        <f>IF(V1290=0,"",V1290/(1-AB1290-AK1290))</f>
      </c>
      <c r="AM1290" s="95">
        <v>0.33</v>
      </c>
      <c r="AN1290" s="93">
        <f>IF(V1290=0,"",V1290/(1-AB1290-AM1290))</f>
      </c>
      <c r="AO1290" s="96">
        <v>1.2</v>
      </c>
      <c r="AP1290" s="93">
        <f>IF(BD!AJ1290="","",BD!AJ1290*BD!AO1290)</f>
      </c>
      <c r="AQ1290" s="91">
        <f>BD!AM1290/BD!AK1290-1</f>
        <v>0</v>
      </c>
      <c r="AR1290" s="91">
        <f>IF(BD!AN1290="","",IF(BD!AJ1290="","",BD!AN1290/BD!AJ1290-1))</f>
      </c>
      <c r="AS1290" s="91">
        <f>IF(BD!AN1290="","",IF(BD!AN1290&lt;BD!AL1290,"ABAIXO DA META","DENTRO DA META"))</f>
      </c>
      <c r="AT1290" s="91" t="str">
        <f>IF(BD!AJ1290="","EM ANÁLISE",IF(BD!AP1290&gt;=BD!AN1290,"GO", "NO GO"))</f>
        <v>EM ANÁLISE</v>
      </c>
      <c r="AU1290" s="97">
        <f>IF(AN1290="","",+BD!$AN1290-AJ1290)</f>
      </c>
      <c r="AV1290" s="98"/>
      <c r="AW1290" s="90">
        <f>BD!P1290*BD!AC1290</f>
        <v>0</v>
      </c>
      <c r="AX1290" s="90">
        <f>BD!V1290*BD!AC1290</f>
        <v>0</v>
      </c>
      <c r="AY1290" s="90">
        <f>IF(BD!AN1290="","",BD!AN1290*BD!AC1290)</f>
      </c>
      <c r="AZ1290" s="75" t="s">
        <v>123</v>
      </c>
      <c r="BA1290" s="75" t="s">
        <v>124</v>
      </c>
      <c r="BB1290" s="75">
        <v>1</v>
      </c>
      <c r="BC1290" s="75" t="s">
        <v>125</v>
      </c>
      <c r="BD1290" s="104"/>
      <c r="BE1290" s="104"/>
      <c r="BF1290" s="101"/>
      <c r="BG1290" s="101"/>
      <c r="BH1290" s="101"/>
      <c r="BI1290" s="101"/>
      <c r="BJ1290" s="101"/>
      <c r="BK1290" s="101"/>
      <c r="BL1290" s="101"/>
      <c r="BM1290" s="101"/>
      <c r="BN1290" s="101"/>
      <c r="BO1290" s="103"/>
      <c r="BP1290" s="101"/>
      <c r="BQ1290" s="101"/>
      <c r="BR1290" s="101"/>
      <c r="BS1290" s="101"/>
      <c r="BT1290" s="101"/>
      <c r="BU1290" s="101"/>
      <c r="BV1290" s="101"/>
      <c r="BW1290" s="101"/>
      <c r="BX1290" s="101"/>
      <c r="BY1290" s="101"/>
      <c r="BZ1290" s="101"/>
      <c r="CA1290" s="101"/>
      <c r="CB1290" s="101"/>
      <c r="CC1290" s="101"/>
      <c r="CD1290" s="101"/>
      <c r="CE1290" s="101"/>
      <c r="CF1290" s="101"/>
      <c r="CG1290" s="37" t="e">
        <f>VLOOKUP(Table_1[[#This Row],[EAN]],'[1]Planilha1'!$E:$R,13,0)</f>
        <v>#N/A</v>
      </c>
      <c r="CI1290" s="188">
        <f>IF(Table_1[[#This Row],[STATUS MERCADO]]="GO",Table_1[[#This Row],[M. BRUTA TOTAL]],0)</f>
        <v>0</v>
      </c>
      <c r="CJ1290" s="188">
        <f>IF(Table_1[[#This Row],[STATUS MERCADO]]="GO",Table_1[[#This Row],[PV UNIT. REALIZADO]]*Table_1[[#This Row],[QUANTIDADE]],0)</f>
        <v>0</v>
      </c>
    </row>
    <row r="1291" ht="15" hidden="1">
      <c r="A1291" s="7"/>
      <c r="B1291" s="84" t="s">
        <v>400</v>
      </c>
      <c r="C1291" s="75">
        <v>220087</v>
      </c>
      <c r="D1291" s="75">
        <v>12378569</v>
      </c>
      <c r="E1291" s="85">
        <v>7891000258910</v>
      </c>
      <c r="F1291" s="86" t="s">
        <v>1182</v>
      </c>
      <c r="G1291" s="75" t="s">
        <v>13</v>
      </c>
      <c r="H1291" s="75">
        <v>3610</v>
      </c>
      <c r="I1291" s="87" t="s">
        <v>1139</v>
      </c>
      <c r="J1291" s="75" t="s">
        <v>1179</v>
      </c>
      <c r="K1291" s="88" t="s">
        <v>1177</v>
      </c>
      <c r="L1291" s="88">
        <v>24</v>
      </c>
      <c r="M1291" s="88">
        <v>0</v>
      </c>
      <c r="N1291" s="75" t="s">
        <v>85</v>
      </c>
      <c r="O1291" s="75" t="s">
        <v>122</v>
      </c>
      <c r="P1291" s="106"/>
      <c r="Q1291" s="90">
        <f>(17/100+7.6/100+1.65/100)*P1291</f>
        <v>0</v>
      </c>
      <c r="R1291" s="90"/>
      <c r="S1291" s="90"/>
      <c r="T1291" s="90"/>
      <c r="U1291" s="90"/>
      <c r="V1291" s="90">
        <f>+P1291-Q1291+R1291+S1291+T1291+U1291</f>
        <v>0</v>
      </c>
      <c r="W1291" s="91">
        <f>(1.02/100)</f>
        <v>1.02E-2</v>
      </c>
      <c r="X1291" s="91">
        <v>4.8E-3</v>
      </c>
      <c r="Y1291" s="91">
        <v>0.17</v>
      </c>
      <c r="Z1291" s="91">
        <v>1.65E-2</v>
      </c>
      <c r="AA1291" s="91">
        <v>7.6E-2</v>
      </c>
      <c r="AB1291" s="91">
        <f>SUM(W1291:AA1291)</f>
        <v>0.2775</v>
      </c>
      <c r="AC1291" s="75">
        <v>12</v>
      </c>
      <c r="AD1291" s="92">
        <f>IF(AL1291="","",+AC1291*AL1291)</f>
      </c>
      <c r="AE1291" s="93">
        <f>IF(AL1291="","",+AL1291*AB1291)</f>
      </c>
      <c r="AF1291" s="92">
        <f>IF(AL1291="","",+AL1291-AE1291)</f>
      </c>
      <c r="AG1291" s="93">
        <f>+V1291</f>
        <v>0</v>
      </c>
      <c r="AH1291" s="92">
        <f>IF(AF1291="","",+AF1291-AG1291)</f>
      </c>
      <c r="AI1291" s="92">
        <f>IF(AH1291="","",+AH1291*AC1291)</f>
      </c>
      <c r="AJ1291" s="93"/>
      <c r="AK1291" s="94">
        <v>0.33</v>
      </c>
      <c r="AL1291" s="93">
        <f>IF(V1291=0,"",V1291/(1-AB1291-AK1291))</f>
      </c>
      <c r="AM1291" s="95">
        <v>0.33</v>
      </c>
      <c r="AN1291" s="93">
        <f>IF(V1291=0,"",V1291/(1-AB1291-AM1291))</f>
      </c>
      <c r="AO1291" s="96">
        <v>1.2</v>
      </c>
      <c r="AP1291" s="93">
        <f>IF(BD!AJ1291="","",BD!AJ1291*BD!AO1291)</f>
      </c>
      <c r="AQ1291" s="91">
        <f>BD!AM1291/BD!AK1291-1</f>
        <v>0</v>
      </c>
      <c r="AR1291" s="91">
        <f>IF(BD!AN1291="","",IF(BD!AJ1291="","",BD!AN1291/BD!AJ1291-1))</f>
      </c>
      <c r="AS1291" s="91">
        <f>IF(BD!AN1291="","",IF(BD!AN1291&lt;BD!AL1291,"ABAIXO DA META","DENTRO DA META"))</f>
      </c>
      <c r="AT1291" s="91" t="str">
        <f>IF(BD!AJ1291="","EM ANÁLISE",IF(BD!AP1291&gt;=BD!AN1291,"GO", "NO GO"))</f>
        <v>EM ANÁLISE</v>
      </c>
      <c r="AU1291" s="97">
        <f>IF(AN1291="","",+BD!$AN1291-AJ1291)</f>
      </c>
      <c r="AV1291" s="98"/>
      <c r="AW1291" s="90">
        <f>BD!P1291*BD!AC1291</f>
        <v>0</v>
      </c>
      <c r="AX1291" s="90">
        <f>BD!V1291*BD!AC1291</f>
        <v>0</v>
      </c>
      <c r="AY1291" s="90">
        <f>IF(BD!AN1291="","",BD!AN1291*BD!AC1291)</f>
      </c>
      <c r="AZ1291" s="75" t="s">
        <v>123</v>
      </c>
      <c r="BA1291" s="75" t="s">
        <v>124</v>
      </c>
      <c r="BB1291" s="75">
        <v>1</v>
      </c>
      <c r="BC1291" s="75" t="s">
        <v>125</v>
      </c>
      <c r="BD1291" s="104"/>
      <c r="BE1291" s="104"/>
      <c r="BF1291" s="101"/>
      <c r="BG1291" s="101"/>
      <c r="BH1291" s="101"/>
      <c r="BI1291" s="101"/>
      <c r="BJ1291" s="101"/>
      <c r="BK1291" s="101"/>
      <c r="BL1291" s="101"/>
      <c r="BM1291" s="101"/>
      <c r="BN1291" s="101"/>
      <c r="BO1291" s="103"/>
      <c r="BP1291" s="101"/>
      <c r="BQ1291" s="101"/>
      <c r="BR1291" s="101"/>
      <c r="BS1291" s="101"/>
      <c r="BT1291" s="101"/>
      <c r="BU1291" s="101"/>
      <c r="BV1291" s="101"/>
      <c r="BW1291" s="101"/>
      <c r="BX1291" s="101"/>
      <c r="BY1291" s="101"/>
      <c r="BZ1291" s="101"/>
      <c r="CA1291" s="101"/>
      <c r="CB1291" s="101"/>
      <c r="CC1291" s="101"/>
      <c r="CD1291" s="101"/>
      <c r="CE1291" s="101"/>
      <c r="CF1291" s="101"/>
      <c r="CG1291" s="37" t="e">
        <f>VLOOKUP(Table_1[[#This Row],[EAN]],'[1]Planilha1'!$E:$R,13,0)</f>
        <v>#N/A</v>
      </c>
      <c r="CI1291" s="188">
        <f>IF(Table_1[[#This Row],[STATUS MERCADO]]="GO",Table_1[[#This Row],[M. BRUTA TOTAL]],0)</f>
        <v>0</v>
      </c>
      <c r="CJ1291" s="188">
        <f>IF(Table_1[[#This Row],[STATUS MERCADO]]="GO",Table_1[[#This Row],[PV UNIT. REALIZADO]]*Table_1[[#This Row],[QUANTIDADE]],0)</f>
        <v>0</v>
      </c>
    </row>
    <row r="1292" ht="15" hidden="1">
      <c r="A1292" s="7"/>
      <c r="B1292" s="84" t="s">
        <v>400</v>
      </c>
      <c r="C1292" s="75">
        <v>220088</v>
      </c>
      <c r="D1292" s="75">
        <v>12481306</v>
      </c>
      <c r="E1292" s="85">
        <v>7891000340271</v>
      </c>
      <c r="F1292" s="86" t="s">
        <v>1183</v>
      </c>
      <c r="G1292" s="75" t="s">
        <v>13</v>
      </c>
      <c r="H1292" s="75">
        <v>3610</v>
      </c>
      <c r="I1292" s="87" t="s">
        <v>1139</v>
      </c>
      <c r="J1292" s="75" t="s">
        <v>1179</v>
      </c>
      <c r="K1292" s="88" t="s">
        <v>1177</v>
      </c>
      <c r="L1292" s="88">
        <v>3</v>
      </c>
      <c r="M1292" s="88">
        <v>0</v>
      </c>
      <c r="N1292" s="75" t="s">
        <v>85</v>
      </c>
      <c r="O1292" s="75" t="s">
        <v>122</v>
      </c>
      <c r="P1292" s="106"/>
      <c r="Q1292" s="90">
        <f>(17/100+7.6/100+1.65/100)*P1292</f>
        <v>0</v>
      </c>
      <c r="R1292" s="90"/>
      <c r="S1292" s="90"/>
      <c r="T1292" s="90"/>
      <c r="U1292" s="90"/>
      <c r="V1292" s="90">
        <f>+P1292-Q1292+R1292+S1292+T1292+U1292</f>
        <v>0</v>
      </c>
      <c r="W1292" s="91">
        <f>(1.02/100)</f>
        <v>1.02E-2</v>
      </c>
      <c r="X1292" s="91">
        <v>4.8E-3</v>
      </c>
      <c r="Y1292" s="91">
        <v>0.17</v>
      </c>
      <c r="Z1292" s="91">
        <v>1.65E-2</v>
      </c>
      <c r="AA1292" s="91">
        <v>7.6E-2</v>
      </c>
      <c r="AB1292" s="91">
        <f>SUM(W1292:AA1292)</f>
        <v>0.2775</v>
      </c>
      <c r="AC1292" s="75">
        <v>12</v>
      </c>
      <c r="AD1292" s="92">
        <f>IF(AL1292="","",+AC1292*AL1292)</f>
      </c>
      <c r="AE1292" s="93">
        <f>IF(AL1292="","",+AL1292*AB1292)</f>
      </c>
      <c r="AF1292" s="92">
        <f>IF(AL1292="","",+AL1292-AE1292)</f>
      </c>
      <c r="AG1292" s="93">
        <f>+V1292</f>
        <v>0</v>
      </c>
      <c r="AH1292" s="92">
        <f>IF(AF1292="","",+AF1292-AG1292)</f>
      </c>
      <c r="AI1292" s="92">
        <f>IF(AH1292="","",+AH1292*AC1292)</f>
      </c>
      <c r="AJ1292" s="93"/>
      <c r="AK1292" s="94">
        <v>0.33</v>
      </c>
      <c r="AL1292" s="93">
        <f>IF(V1292=0,"",V1292/(1-AB1292-AK1292))</f>
      </c>
      <c r="AM1292" s="95">
        <v>0.33</v>
      </c>
      <c r="AN1292" s="93">
        <f>IF(V1292=0,"",V1292/(1-AB1292-AM1292))</f>
      </c>
      <c r="AO1292" s="96">
        <v>1.2</v>
      </c>
      <c r="AP1292" s="93">
        <f>IF(BD!AJ1292="","",BD!AJ1292*BD!AO1292)</f>
      </c>
      <c r="AQ1292" s="91">
        <f>BD!AM1292/BD!AK1292-1</f>
        <v>0</v>
      </c>
      <c r="AR1292" s="91">
        <f>IF(BD!AN1292="","",IF(BD!AJ1292="","",BD!AN1292/BD!AJ1292-1))</f>
      </c>
      <c r="AS1292" s="91">
        <f>IF(BD!AN1292="","",IF(BD!AN1292&lt;BD!AL1292,"ABAIXO DA META","DENTRO DA META"))</f>
      </c>
      <c r="AT1292" s="91" t="str">
        <f>IF(BD!AJ1292="","EM ANÁLISE",IF(BD!AP1292&gt;=BD!AN1292,"GO", "NO GO"))</f>
        <v>EM ANÁLISE</v>
      </c>
      <c r="AU1292" s="97">
        <f>IF(AN1292="","",+BD!$AN1292-AJ1292)</f>
      </c>
      <c r="AV1292" s="98"/>
      <c r="AW1292" s="90">
        <f>BD!P1292*BD!AC1292</f>
        <v>0</v>
      </c>
      <c r="AX1292" s="90">
        <f>BD!V1292*BD!AC1292</f>
        <v>0</v>
      </c>
      <c r="AY1292" s="90">
        <f>IF(BD!AN1292="","",BD!AN1292*BD!AC1292)</f>
      </c>
      <c r="AZ1292" s="75" t="s">
        <v>123</v>
      </c>
      <c r="BA1292" s="75" t="s">
        <v>124</v>
      </c>
      <c r="BB1292" s="75">
        <v>1</v>
      </c>
      <c r="BC1292" s="75" t="s">
        <v>125</v>
      </c>
      <c r="BD1292" s="104"/>
      <c r="BE1292" s="104"/>
      <c r="BF1292" s="101"/>
      <c r="BG1292" s="101"/>
      <c r="BH1292" s="101"/>
      <c r="BI1292" s="101"/>
      <c r="BJ1292" s="101"/>
      <c r="BK1292" s="101"/>
      <c r="BL1292" s="101"/>
      <c r="BM1292" s="101"/>
      <c r="BN1292" s="101"/>
      <c r="BO1292" s="103"/>
      <c r="BP1292" s="101"/>
      <c r="BQ1292" s="101"/>
      <c r="BR1292" s="101"/>
      <c r="BS1292" s="101"/>
      <c r="BT1292" s="101"/>
      <c r="BU1292" s="101"/>
      <c r="BV1292" s="101"/>
      <c r="BW1292" s="101"/>
      <c r="BX1292" s="101"/>
      <c r="BY1292" s="101"/>
      <c r="BZ1292" s="101"/>
      <c r="CA1292" s="101"/>
      <c r="CB1292" s="101"/>
      <c r="CC1292" s="101"/>
      <c r="CD1292" s="101"/>
      <c r="CE1292" s="101"/>
      <c r="CF1292" s="101"/>
      <c r="CG1292" s="37" t="e">
        <f>VLOOKUP(Table_1[[#This Row],[EAN]],'[1]Planilha1'!$E:$R,13,0)</f>
        <v>#N/A</v>
      </c>
      <c r="CI1292" s="188">
        <f>IF(Table_1[[#This Row],[STATUS MERCADO]]="GO",Table_1[[#This Row],[M. BRUTA TOTAL]],0)</f>
        <v>0</v>
      </c>
      <c r="CJ1292" s="188">
        <f>IF(Table_1[[#This Row],[STATUS MERCADO]]="GO",Table_1[[#This Row],[PV UNIT. REALIZADO]]*Table_1[[#This Row],[QUANTIDADE]],0)</f>
        <v>0</v>
      </c>
    </row>
    <row r="1293" ht="15" hidden="1">
      <c r="A1293" s="7"/>
      <c r="B1293" s="84" t="s">
        <v>400</v>
      </c>
      <c r="C1293" s="75">
        <v>220089</v>
      </c>
      <c r="D1293" s="75">
        <v>12138557</v>
      </c>
      <c r="E1293" s="85">
        <v>7891000078518</v>
      </c>
      <c r="F1293" s="86" t="s">
        <v>1184</v>
      </c>
      <c r="G1293" s="75" t="s">
        <v>13</v>
      </c>
      <c r="H1293" s="75">
        <v>3610</v>
      </c>
      <c r="I1293" s="87" t="s">
        <v>1139</v>
      </c>
      <c r="J1293" s="75" t="s">
        <v>1179</v>
      </c>
      <c r="K1293" s="88" t="s">
        <v>1177</v>
      </c>
      <c r="L1293" s="88">
        <v>9</v>
      </c>
      <c r="M1293" s="88">
        <v>0</v>
      </c>
      <c r="N1293" s="75" t="s">
        <v>85</v>
      </c>
      <c r="O1293" s="75" t="s">
        <v>122</v>
      </c>
      <c r="P1293" s="106"/>
      <c r="Q1293" s="90">
        <f>(17/100+7.6/100+1.65/100)*P1293</f>
        <v>0</v>
      </c>
      <c r="R1293" s="90"/>
      <c r="S1293" s="90"/>
      <c r="T1293" s="90"/>
      <c r="U1293" s="90"/>
      <c r="V1293" s="90">
        <f>+P1293-Q1293+R1293+S1293+T1293+U1293</f>
        <v>0</v>
      </c>
      <c r="W1293" s="91">
        <f>(1.02/100)</f>
        <v>1.02E-2</v>
      </c>
      <c r="X1293" s="91">
        <v>4.8E-3</v>
      </c>
      <c r="Y1293" s="91">
        <v>0.17</v>
      </c>
      <c r="Z1293" s="91">
        <v>1.65E-2</v>
      </c>
      <c r="AA1293" s="91">
        <v>7.6E-2</v>
      </c>
      <c r="AB1293" s="91">
        <f>SUM(W1293:AA1293)</f>
        <v>0.2775</v>
      </c>
      <c r="AC1293" s="75">
        <v>12</v>
      </c>
      <c r="AD1293" s="92">
        <f>IF(AL1293="","",+AC1293*AL1293)</f>
      </c>
      <c r="AE1293" s="93">
        <f>IF(AL1293="","",+AL1293*AB1293)</f>
      </c>
      <c r="AF1293" s="92">
        <f>IF(AL1293="","",+AL1293-AE1293)</f>
      </c>
      <c r="AG1293" s="93">
        <f>+V1293</f>
        <v>0</v>
      </c>
      <c r="AH1293" s="92">
        <f>IF(AF1293="","",+AF1293-AG1293)</f>
      </c>
      <c r="AI1293" s="92">
        <f>IF(AH1293="","",+AH1293*AC1293)</f>
      </c>
      <c r="AJ1293" s="93"/>
      <c r="AK1293" s="94">
        <v>0.33</v>
      </c>
      <c r="AL1293" s="93">
        <f>IF(V1293=0,"",V1293/(1-AB1293-AK1293))</f>
      </c>
      <c r="AM1293" s="95">
        <v>0.33</v>
      </c>
      <c r="AN1293" s="93">
        <f>IF(V1293=0,"",V1293/(1-AB1293-AM1293))</f>
      </c>
      <c r="AO1293" s="96">
        <v>1.2</v>
      </c>
      <c r="AP1293" s="93">
        <f>IF(BD!AJ1293="","",BD!AJ1293*BD!AO1293)</f>
      </c>
      <c r="AQ1293" s="91">
        <f>BD!AM1293/BD!AK1293-1</f>
        <v>0</v>
      </c>
      <c r="AR1293" s="91">
        <f>IF(BD!AN1293="","",IF(BD!AJ1293="","",BD!AN1293/BD!AJ1293-1))</f>
      </c>
      <c r="AS1293" s="91">
        <f>IF(BD!AN1293="","",IF(BD!AN1293&lt;BD!AL1293,"ABAIXO DA META","DENTRO DA META"))</f>
      </c>
      <c r="AT1293" s="91" t="str">
        <f>IF(BD!AJ1293="","EM ANÁLISE",IF(BD!AP1293&gt;=BD!AN1293,"GO", "NO GO"))</f>
        <v>EM ANÁLISE</v>
      </c>
      <c r="AU1293" s="97">
        <f>IF(AN1293="","",+BD!$AN1293-AJ1293)</f>
      </c>
      <c r="AV1293" s="98"/>
      <c r="AW1293" s="90">
        <f>BD!P1293*BD!AC1293</f>
        <v>0</v>
      </c>
      <c r="AX1293" s="90">
        <f>BD!V1293*BD!AC1293</f>
        <v>0</v>
      </c>
      <c r="AY1293" s="90">
        <f>IF(BD!AN1293="","",BD!AN1293*BD!AC1293)</f>
      </c>
      <c r="AZ1293" s="75" t="s">
        <v>123</v>
      </c>
      <c r="BA1293" s="75" t="s">
        <v>124</v>
      </c>
      <c r="BB1293" s="75">
        <v>1</v>
      </c>
      <c r="BC1293" s="75" t="s">
        <v>125</v>
      </c>
      <c r="BD1293" s="104"/>
      <c r="BE1293" s="104"/>
      <c r="BF1293" s="101"/>
      <c r="BG1293" s="101"/>
      <c r="BH1293" s="101"/>
      <c r="BI1293" s="101"/>
      <c r="BJ1293" s="101"/>
      <c r="BK1293" s="101"/>
      <c r="BL1293" s="101"/>
      <c r="BM1293" s="101"/>
      <c r="BN1293" s="101"/>
      <c r="BO1293" s="103"/>
      <c r="BP1293" s="101"/>
      <c r="BQ1293" s="101"/>
      <c r="BR1293" s="101"/>
      <c r="BS1293" s="101"/>
      <c r="BT1293" s="101"/>
      <c r="BU1293" s="101"/>
      <c r="BV1293" s="101"/>
      <c r="BW1293" s="101"/>
      <c r="BX1293" s="101"/>
      <c r="BY1293" s="101"/>
      <c r="BZ1293" s="101"/>
      <c r="CA1293" s="101"/>
      <c r="CB1293" s="101"/>
      <c r="CC1293" s="101"/>
      <c r="CD1293" s="101"/>
      <c r="CE1293" s="101"/>
      <c r="CF1293" s="101"/>
      <c r="CG1293" s="37" t="e">
        <f>VLOOKUP(Table_1[[#This Row],[EAN]],'[1]Planilha1'!$E:$R,13,0)</f>
        <v>#N/A</v>
      </c>
      <c r="CI1293" s="188">
        <f>IF(Table_1[[#This Row],[STATUS MERCADO]]="GO",Table_1[[#This Row],[M. BRUTA TOTAL]],0)</f>
        <v>0</v>
      </c>
      <c r="CJ1293" s="188">
        <f>IF(Table_1[[#This Row],[STATUS MERCADO]]="GO",Table_1[[#This Row],[PV UNIT. REALIZADO]]*Table_1[[#This Row],[QUANTIDADE]],0)</f>
        <v>0</v>
      </c>
    </row>
    <row r="1294" ht="15" hidden="1">
      <c r="A1294" s="7"/>
      <c r="B1294" s="84" t="s">
        <v>400</v>
      </c>
      <c r="C1294" s="75">
        <v>220090</v>
      </c>
      <c r="D1294" s="75">
        <v>12320988</v>
      </c>
      <c r="E1294" s="85">
        <v>7891000119891</v>
      </c>
      <c r="F1294" s="86" t="s">
        <v>1185</v>
      </c>
      <c r="G1294" s="75" t="s">
        <v>13</v>
      </c>
      <c r="H1294" s="75">
        <v>3610</v>
      </c>
      <c r="I1294" s="87" t="s">
        <v>1139</v>
      </c>
      <c r="J1294" s="75" t="s">
        <v>1179</v>
      </c>
      <c r="K1294" s="88" t="s">
        <v>1177</v>
      </c>
      <c r="L1294" s="88">
        <v>24</v>
      </c>
      <c r="M1294" s="88">
        <v>0</v>
      </c>
      <c r="N1294" s="75" t="s">
        <v>85</v>
      </c>
      <c r="O1294" s="75" t="s">
        <v>122</v>
      </c>
      <c r="P1294" s="106"/>
      <c r="Q1294" s="90">
        <f>(17/100+7.6/100+1.65/100)*P1294</f>
        <v>0</v>
      </c>
      <c r="R1294" s="90"/>
      <c r="S1294" s="90"/>
      <c r="T1294" s="90"/>
      <c r="U1294" s="90"/>
      <c r="V1294" s="90">
        <f>+P1294-Q1294+R1294+S1294+T1294+U1294</f>
        <v>0</v>
      </c>
      <c r="W1294" s="91">
        <f>(1.02/100)</f>
        <v>1.02E-2</v>
      </c>
      <c r="X1294" s="91">
        <v>4.8E-3</v>
      </c>
      <c r="Y1294" s="91">
        <v>0.17</v>
      </c>
      <c r="Z1294" s="91">
        <v>1.65E-2</v>
      </c>
      <c r="AA1294" s="91">
        <v>7.6E-2</v>
      </c>
      <c r="AB1294" s="91">
        <f>SUM(W1294:AA1294)</f>
        <v>0.2775</v>
      </c>
      <c r="AC1294" s="75">
        <v>12</v>
      </c>
      <c r="AD1294" s="92">
        <f>IF(AL1294="","",+AC1294*AL1294)</f>
      </c>
      <c r="AE1294" s="93">
        <f>IF(AL1294="","",+AL1294*AB1294)</f>
      </c>
      <c r="AF1294" s="92">
        <f>IF(AL1294="","",+AL1294-AE1294)</f>
      </c>
      <c r="AG1294" s="93">
        <f>+V1294</f>
        <v>0</v>
      </c>
      <c r="AH1294" s="92">
        <f>IF(AF1294="","",+AF1294-AG1294)</f>
      </c>
      <c r="AI1294" s="92">
        <f>IF(AH1294="","",+AH1294*AC1294)</f>
      </c>
      <c r="AJ1294" s="93"/>
      <c r="AK1294" s="94">
        <v>0.33</v>
      </c>
      <c r="AL1294" s="93">
        <f>IF(V1294=0,"",V1294/(1-AB1294-AK1294))</f>
      </c>
      <c r="AM1294" s="95">
        <v>0.33</v>
      </c>
      <c r="AN1294" s="93">
        <f>IF(V1294=0,"",V1294/(1-AB1294-AM1294))</f>
      </c>
      <c r="AO1294" s="96">
        <v>1.2</v>
      </c>
      <c r="AP1294" s="93">
        <f>IF(BD!AJ1294="","",BD!AJ1294*BD!AO1294)</f>
      </c>
      <c r="AQ1294" s="91">
        <f>BD!AM1294/BD!AK1294-1</f>
        <v>0</v>
      </c>
      <c r="AR1294" s="91">
        <f>IF(BD!AN1294="","",IF(BD!AJ1294="","",BD!AN1294/BD!AJ1294-1))</f>
      </c>
      <c r="AS1294" s="91">
        <f>IF(BD!AN1294="","",IF(BD!AN1294&lt;BD!AL1294,"ABAIXO DA META","DENTRO DA META"))</f>
      </c>
      <c r="AT1294" s="91" t="str">
        <f>IF(BD!AJ1294="","EM ANÁLISE",IF(BD!AP1294&gt;=BD!AN1294,"GO", "NO GO"))</f>
        <v>EM ANÁLISE</v>
      </c>
      <c r="AU1294" s="97">
        <f>IF(AN1294="","",+BD!$AN1294-AJ1294)</f>
      </c>
      <c r="AV1294" s="98"/>
      <c r="AW1294" s="90">
        <f>BD!P1294*BD!AC1294</f>
        <v>0</v>
      </c>
      <c r="AX1294" s="90">
        <f>BD!V1294*BD!AC1294</f>
        <v>0</v>
      </c>
      <c r="AY1294" s="90">
        <f>IF(BD!AN1294="","",BD!AN1294*BD!AC1294)</f>
      </c>
      <c r="AZ1294" s="75" t="s">
        <v>123</v>
      </c>
      <c r="BA1294" s="75" t="s">
        <v>124</v>
      </c>
      <c r="BB1294" s="75">
        <v>1</v>
      </c>
      <c r="BC1294" s="75" t="s">
        <v>125</v>
      </c>
      <c r="BD1294" s="104"/>
      <c r="BE1294" s="104"/>
      <c r="BF1294" s="101"/>
      <c r="BG1294" s="101"/>
      <c r="BH1294" s="101"/>
      <c r="BI1294" s="101"/>
      <c r="BJ1294" s="101"/>
      <c r="BK1294" s="101"/>
      <c r="BL1294" s="101"/>
      <c r="BM1294" s="101"/>
      <c r="BN1294" s="101"/>
      <c r="BO1294" s="103"/>
      <c r="BP1294" s="101"/>
      <c r="BQ1294" s="101"/>
      <c r="BR1294" s="101"/>
      <c r="BS1294" s="101"/>
      <c r="BT1294" s="101"/>
      <c r="BU1294" s="101"/>
      <c r="BV1294" s="101"/>
      <c r="BW1294" s="101"/>
      <c r="BX1294" s="101"/>
      <c r="BY1294" s="101"/>
      <c r="BZ1294" s="101"/>
      <c r="CA1294" s="101"/>
      <c r="CB1294" s="101"/>
      <c r="CC1294" s="101"/>
      <c r="CD1294" s="101"/>
      <c r="CE1294" s="101"/>
      <c r="CF1294" s="101"/>
      <c r="CG1294" s="37" t="e">
        <f>VLOOKUP(Table_1[[#This Row],[EAN]],'[1]Planilha1'!$E:$R,13,0)</f>
        <v>#N/A</v>
      </c>
      <c r="CI1294" s="188">
        <f>IF(Table_1[[#This Row],[STATUS MERCADO]]="GO",Table_1[[#This Row],[M. BRUTA TOTAL]],0)</f>
        <v>0</v>
      </c>
      <c r="CJ1294" s="188">
        <f>IF(Table_1[[#This Row],[STATUS MERCADO]]="GO",Table_1[[#This Row],[PV UNIT. REALIZADO]]*Table_1[[#This Row],[QUANTIDADE]],0)</f>
        <v>0</v>
      </c>
    </row>
    <row r="1295" ht="15" hidden="1">
      <c r="A1295" s="7"/>
      <c r="B1295" s="84" t="s">
        <v>400</v>
      </c>
      <c r="C1295" s="75">
        <v>220091</v>
      </c>
      <c r="D1295" s="75">
        <v>12228529</v>
      </c>
      <c r="E1295" s="85">
        <v>7891000099032</v>
      </c>
      <c r="F1295" s="86" t="s">
        <v>1186</v>
      </c>
      <c r="G1295" s="75" t="s">
        <v>13</v>
      </c>
      <c r="H1295" s="75">
        <v>3610</v>
      </c>
      <c r="I1295" s="87" t="s">
        <v>1139</v>
      </c>
      <c r="J1295" s="75" t="s">
        <v>1179</v>
      </c>
      <c r="K1295" s="88" t="s">
        <v>1177</v>
      </c>
      <c r="L1295" s="88">
        <v>24</v>
      </c>
      <c r="M1295" s="88">
        <v>0</v>
      </c>
      <c r="N1295" s="75" t="s">
        <v>85</v>
      </c>
      <c r="O1295" s="75" t="s">
        <v>122</v>
      </c>
      <c r="P1295" s="106"/>
      <c r="Q1295" s="90">
        <f>(17/100+7.6/100+1.65/100)*P1295</f>
        <v>0</v>
      </c>
      <c r="R1295" s="90"/>
      <c r="S1295" s="90"/>
      <c r="T1295" s="90"/>
      <c r="U1295" s="90"/>
      <c r="V1295" s="90">
        <f>+P1295-Q1295+R1295+S1295+T1295+U1295</f>
        <v>0</v>
      </c>
      <c r="W1295" s="91">
        <f>(1.02/100)</f>
        <v>1.02E-2</v>
      </c>
      <c r="X1295" s="91">
        <v>4.8E-3</v>
      </c>
      <c r="Y1295" s="91">
        <v>0.17</v>
      </c>
      <c r="Z1295" s="91">
        <v>1.65E-2</v>
      </c>
      <c r="AA1295" s="91">
        <v>7.6E-2</v>
      </c>
      <c r="AB1295" s="91">
        <f>SUM(W1295:AA1295)</f>
        <v>0.2775</v>
      </c>
      <c r="AC1295" s="75">
        <v>12</v>
      </c>
      <c r="AD1295" s="92">
        <f>IF(AL1295="","",+AC1295*AL1295)</f>
      </c>
      <c r="AE1295" s="93">
        <f>IF(AL1295="","",+AL1295*AB1295)</f>
      </c>
      <c r="AF1295" s="92">
        <f>IF(AL1295="","",+AL1295-AE1295)</f>
      </c>
      <c r="AG1295" s="93">
        <f>+V1295</f>
        <v>0</v>
      </c>
      <c r="AH1295" s="92">
        <f>IF(AF1295="","",+AF1295-AG1295)</f>
      </c>
      <c r="AI1295" s="92">
        <f>IF(AH1295="","",+AH1295*AC1295)</f>
      </c>
      <c r="AJ1295" s="93"/>
      <c r="AK1295" s="94">
        <v>0.33</v>
      </c>
      <c r="AL1295" s="93">
        <f>IF(V1295=0,"",V1295/(1-AB1295-AK1295))</f>
      </c>
      <c r="AM1295" s="95">
        <v>0.33</v>
      </c>
      <c r="AN1295" s="93">
        <f>IF(V1295=0,"",V1295/(1-AB1295-AM1295))</f>
      </c>
      <c r="AO1295" s="96">
        <v>1.2</v>
      </c>
      <c r="AP1295" s="93">
        <f>IF(BD!AJ1295="","",BD!AJ1295*BD!AO1295)</f>
      </c>
      <c r="AQ1295" s="91">
        <f>BD!AM1295/BD!AK1295-1</f>
        <v>0</v>
      </c>
      <c r="AR1295" s="91">
        <f>IF(BD!AN1295="","",IF(BD!AJ1295="","",BD!AN1295/BD!AJ1295-1))</f>
      </c>
      <c r="AS1295" s="91">
        <f>IF(BD!AN1295="","",IF(BD!AN1295&lt;BD!AL1295,"ABAIXO DA META","DENTRO DA META"))</f>
      </c>
      <c r="AT1295" s="91" t="str">
        <f>IF(BD!AJ1295="","EM ANÁLISE",IF(BD!AP1295&gt;=BD!AN1295,"GO", "NO GO"))</f>
        <v>EM ANÁLISE</v>
      </c>
      <c r="AU1295" s="97">
        <f>IF(AN1295="","",+BD!$AN1295-AJ1295)</f>
      </c>
      <c r="AV1295" s="98"/>
      <c r="AW1295" s="90">
        <f>BD!P1295*BD!AC1295</f>
        <v>0</v>
      </c>
      <c r="AX1295" s="90">
        <f>BD!V1295*BD!AC1295</f>
        <v>0</v>
      </c>
      <c r="AY1295" s="90">
        <f>IF(BD!AN1295="","",BD!AN1295*BD!AC1295)</f>
      </c>
      <c r="AZ1295" s="75" t="s">
        <v>123</v>
      </c>
      <c r="BA1295" s="75" t="s">
        <v>124</v>
      </c>
      <c r="BB1295" s="75">
        <v>1</v>
      </c>
      <c r="BC1295" s="75" t="s">
        <v>125</v>
      </c>
      <c r="BD1295" s="104"/>
      <c r="BE1295" s="104"/>
      <c r="BF1295" s="101"/>
      <c r="BG1295" s="101"/>
      <c r="BH1295" s="101"/>
      <c r="BI1295" s="101"/>
      <c r="BJ1295" s="101"/>
      <c r="BK1295" s="101"/>
      <c r="BL1295" s="101"/>
      <c r="BM1295" s="101"/>
      <c r="BN1295" s="101"/>
      <c r="BO1295" s="103"/>
      <c r="BP1295" s="101"/>
      <c r="BQ1295" s="101"/>
      <c r="BR1295" s="101"/>
      <c r="BS1295" s="101"/>
      <c r="BT1295" s="101"/>
      <c r="BU1295" s="101"/>
      <c r="BV1295" s="101"/>
      <c r="BW1295" s="101"/>
      <c r="BX1295" s="101"/>
      <c r="BY1295" s="101"/>
      <c r="BZ1295" s="101"/>
      <c r="CA1295" s="101"/>
      <c r="CB1295" s="101"/>
      <c r="CC1295" s="101"/>
      <c r="CD1295" s="101"/>
      <c r="CE1295" s="101"/>
      <c r="CF1295" s="101"/>
      <c r="CG1295" s="37" t="e">
        <f>VLOOKUP(Table_1[[#This Row],[EAN]],'[1]Planilha1'!$E:$R,13,0)</f>
        <v>#N/A</v>
      </c>
      <c r="CI1295" s="188">
        <f>IF(Table_1[[#This Row],[STATUS MERCADO]]="GO",Table_1[[#This Row],[M. BRUTA TOTAL]],0)</f>
        <v>0</v>
      </c>
      <c r="CJ1295" s="188">
        <f>IF(Table_1[[#This Row],[STATUS MERCADO]]="GO",Table_1[[#This Row],[PV UNIT. REALIZADO]]*Table_1[[#This Row],[QUANTIDADE]],0)</f>
        <v>0</v>
      </c>
    </row>
    <row r="1296" ht="15" hidden="1">
      <c r="A1296" s="7"/>
      <c r="B1296" s="84" t="s">
        <v>400</v>
      </c>
      <c r="C1296" s="75">
        <v>220092</v>
      </c>
      <c r="D1296" s="75">
        <v>12355588</v>
      </c>
      <c r="E1296" s="85">
        <v>7891000253229</v>
      </c>
      <c r="F1296" s="86" t="s">
        <v>1187</v>
      </c>
      <c r="G1296" s="75" t="s">
        <v>13</v>
      </c>
      <c r="H1296" s="75">
        <v>3610</v>
      </c>
      <c r="I1296" s="87" t="s">
        <v>1139</v>
      </c>
      <c r="J1296" s="75" t="s">
        <v>1124</v>
      </c>
      <c r="K1296" s="88" t="s">
        <v>1177</v>
      </c>
      <c r="L1296" s="88">
        <v>28</v>
      </c>
      <c r="M1296" s="88">
        <v>0</v>
      </c>
      <c r="N1296" s="75" t="s">
        <v>85</v>
      </c>
      <c r="O1296" s="75" t="s">
        <v>122</v>
      </c>
      <c r="P1296" s="106"/>
      <c r="Q1296" s="90">
        <f>(17/100+7.6/100+1.65/100)*P1296</f>
        <v>0</v>
      </c>
      <c r="R1296" s="90"/>
      <c r="S1296" s="90"/>
      <c r="T1296" s="90"/>
      <c r="U1296" s="90"/>
      <c r="V1296" s="90">
        <f>+P1296-Q1296+R1296+S1296+T1296+U1296</f>
        <v>0</v>
      </c>
      <c r="W1296" s="91">
        <f>(1.02/100)</f>
        <v>1.02E-2</v>
      </c>
      <c r="X1296" s="91">
        <v>4.8E-3</v>
      </c>
      <c r="Y1296" s="91">
        <v>0.17</v>
      </c>
      <c r="Z1296" s="91">
        <v>1.65E-2</v>
      </c>
      <c r="AA1296" s="91">
        <v>7.6E-2</v>
      </c>
      <c r="AB1296" s="91">
        <f>SUM(W1296:AA1296)</f>
        <v>0.2775</v>
      </c>
      <c r="AC1296" s="75">
        <v>12</v>
      </c>
      <c r="AD1296" s="92">
        <f>IF(AL1296="","",+AC1296*AL1296)</f>
      </c>
      <c r="AE1296" s="93">
        <f>IF(AL1296="","",+AL1296*AB1296)</f>
      </c>
      <c r="AF1296" s="92">
        <f>IF(AL1296="","",+AL1296-AE1296)</f>
      </c>
      <c r="AG1296" s="93">
        <f>+V1296</f>
        <v>0</v>
      </c>
      <c r="AH1296" s="92">
        <f>IF(AF1296="","",+AF1296-AG1296)</f>
      </c>
      <c r="AI1296" s="92">
        <f>IF(AH1296="","",+AH1296*AC1296)</f>
      </c>
      <c r="AJ1296" s="93"/>
      <c r="AK1296" s="94">
        <v>0.33</v>
      </c>
      <c r="AL1296" s="93">
        <f>IF(V1296=0,"",V1296/(1-AB1296-AK1296))</f>
      </c>
      <c r="AM1296" s="95">
        <v>0.33</v>
      </c>
      <c r="AN1296" s="93">
        <f>IF(V1296=0,"",V1296/(1-AB1296-AM1296))</f>
      </c>
      <c r="AO1296" s="96">
        <v>1.2</v>
      </c>
      <c r="AP1296" s="93">
        <f>IF(BD!AJ1296="","",BD!AJ1296*BD!AO1296)</f>
      </c>
      <c r="AQ1296" s="91">
        <f>BD!AM1296/BD!AK1296-1</f>
        <v>0</v>
      </c>
      <c r="AR1296" s="91">
        <f>IF(BD!AN1296="","",IF(BD!AJ1296="","",BD!AN1296/BD!AJ1296-1))</f>
      </c>
      <c r="AS1296" s="91">
        <f>IF(BD!AN1296="","",IF(BD!AN1296&lt;BD!AL1296,"ABAIXO DA META","DENTRO DA META"))</f>
      </c>
      <c r="AT1296" s="91" t="str">
        <f>IF(BD!AJ1296="","EM ANÁLISE",IF(BD!AP1296&gt;=BD!AN1296,"GO", "NO GO"))</f>
        <v>EM ANÁLISE</v>
      </c>
      <c r="AU1296" s="97">
        <f>IF(AN1296="","",+BD!$AN1296-AJ1296)</f>
      </c>
      <c r="AV1296" s="98"/>
      <c r="AW1296" s="90">
        <f>BD!P1296*BD!AC1296</f>
        <v>0</v>
      </c>
      <c r="AX1296" s="90">
        <f>BD!V1296*BD!AC1296</f>
        <v>0</v>
      </c>
      <c r="AY1296" s="90">
        <f>IF(BD!AN1296="","",BD!AN1296*BD!AC1296)</f>
      </c>
      <c r="AZ1296" s="75" t="s">
        <v>123</v>
      </c>
      <c r="BA1296" s="75" t="s">
        <v>124</v>
      </c>
      <c r="BB1296" s="75">
        <v>1</v>
      </c>
      <c r="BC1296" s="75" t="s">
        <v>125</v>
      </c>
      <c r="BD1296" s="104"/>
      <c r="BE1296" s="104"/>
      <c r="BF1296" s="101"/>
      <c r="BG1296" s="101"/>
      <c r="BH1296" s="101"/>
      <c r="BI1296" s="101"/>
      <c r="BJ1296" s="101"/>
      <c r="BK1296" s="101"/>
      <c r="BL1296" s="101"/>
      <c r="BM1296" s="101"/>
      <c r="BN1296" s="101"/>
      <c r="BO1296" s="103"/>
      <c r="BP1296" s="101"/>
      <c r="BQ1296" s="101"/>
      <c r="BR1296" s="101"/>
      <c r="BS1296" s="101"/>
      <c r="BT1296" s="101"/>
      <c r="BU1296" s="101"/>
      <c r="BV1296" s="101"/>
      <c r="BW1296" s="101"/>
      <c r="BX1296" s="101"/>
      <c r="BY1296" s="101"/>
      <c r="BZ1296" s="101"/>
      <c r="CA1296" s="101"/>
      <c r="CB1296" s="101"/>
      <c r="CC1296" s="101"/>
      <c r="CD1296" s="101"/>
      <c r="CE1296" s="101"/>
      <c r="CF1296" s="101"/>
      <c r="CG1296" s="37" t="e">
        <f>VLOOKUP(Table_1[[#This Row],[EAN]],'[1]Planilha1'!$E:$R,13,0)</f>
        <v>#N/A</v>
      </c>
      <c r="CI1296" s="188">
        <f>IF(Table_1[[#This Row],[STATUS MERCADO]]="GO",Table_1[[#This Row],[M. BRUTA TOTAL]],0)</f>
        <v>0</v>
      </c>
      <c r="CJ1296" s="188">
        <f>IF(Table_1[[#This Row],[STATUS MERCADO]]="GO",Table_1[[#This Row],[PV UNIT. REALIZADO]]*Table_1[[#This Row],[QUANTIDADE]],0)</f>
        <v>0</v>
      </c>
    </row>
    <row r="1297" ht="15" hidden="1">
      <c r="A1297" s="7"/>
      <c r="B1297" s="84" t="s">
        <v>400</v>
      </c>
      <c r="C1297" s="75">
        <v>220093</v>
      </c>
      <c r="D1297" s="75">
        <v>12420287</v>
      </c>
      <c r="E1297" s="85">
        <v>7891000289945</v>
      </c>
      <c r="F1297" s="86" t="s">
        <v>1188</v>
      </c>
      <c r="G1297" s="75" t="s">
        <v>13</v>
      </c>
      <c r="H1297" s="75">
        <v>3610</v>
      </c>
      <c r="I1297" s="87" t="s">
        <v>1139</v>
      </c>
      <c r="J1297" s="75" t="s">
        <v>1124</v>
      </c>
      <c r="K1297" s="88" t="s">
        <v>1177</v>
      </c>
      <c r="L1297" s="88">
        <v>14</v>
      </c>
      <c r="M1297" s="88">
        <v>0</v>
      </c>
      <c r="N1297" s="75" t="s">
        <v>85</v>
      </c>
      <c r="O1297" s="75" t="s">
        <v>122</v>
      </c>
      <c r="P1297" s="106"/>
      <c r="Q1297" s="90">
        <f>(17/100+7.6/100+1.65/100)*P1297</f>
        <v>0</v>
      </c>
      <c r="R1297" s="90"/>
      <c r="S1297" s="90"/>
      <c r="T1297" s="90"/>
      <c r="U1297" s="90"/>
      <c r="V1297" s="90">
        <f>+P1297-Q1297+R1297+S1297+T1297+U1297</f>
        <v>0</v>
      </c>
      <c r="W1297" s="91">
        <f>(1.02/100)</f>
        <v>1.02E-2</v>
      </c>
      <c r="X1297" s="91">
        <v>4.8E-3</v>
      </c>
      <c r="Y1297" s="91">
        <v>0.17</v>
      </c>
      <c r="Z1297" s="91">
        <v>1.65E-2</v>
      </c>
      <c r="AA1297" s="91">
        <v>7.6E-2</v>
      </c>
      <c r="AB1297" s="91">
        <f>SUM(W1297:AA1297)</f>
        <v>0.2775</v>
      </c>
      <c r="AC1297" s="75">
        <v>12</v>
      </c>
      <c r="AD1297" s="92">
        <f>IF(AL1297="","",+AC1297*AL1297)</f>
      </c>
      <c r="AE1297" s="93">
        <f>IF(AL1297="","",+AL1297*AB1297)</f>
      </c>
      <c r="AF1297" s="92">
        <f>IF(AL1297="","",+AL1297-AE1297)</f>
      </c>
      <c r="AG1297" s="93">
        <f>+V1297</f>
        <v>0</v>
      </c>
      <c r="AH1297" s="92">
        <f>IF(AF1297="","",+AF1297-AG1297)</f>
      </c>
      <c r="AI1297" s="92">
        <f>IF(AH1297="","",+AH1297*AC1297)</f>
      </c>
      <c r="AJ1297" s="93"/>
      <c r="AK1297" s="94">
        <v>0.33</v>
      </c>
      <c r="AL1297" s="93">
        <f>IF(V1297=0,"",V1297/(1-AB1297-AK1297))</f>
      </c>
      <c r="AM1297" s="95">
        <v>0.33</v>
      </c>
      <c r="AN1297" s="93">
        <f>IF(V1297=0,"",V1297/(1-AB1297-AM1297))</f>
      </c>
      <c r="AO1297" s="96">
        <v>1.2</v>
      </c>
      <c r="AP1297" s="93">
        <f>IF(BD!AJ1297="","",BD!AJ1297*BD!AO1297)</f>
      </c>
      <c r="AQ1297" s="91">
        <f>BD!AM1297/BD!AK1297-1</f>
        <v>0</v>
      </c>
      <c r="AR1297" s="91">
        <f>IF(BD!AN1297="","",IF(BD!AJ1297="","",BD!AN1297/BD!AJ1297-1))</f>
      </c>
      <c r="AS1297" s="91">
        <f>IF(BD!AN1297="","",IF(BD!AN1297&lt;BD!AL1297,"ABAIXO DA META","DENTRO DA META"))</f>
      </c>
      <c r="AT1297" s="91" t="str">
        <f>IF(BD!AJ1297="","EM ANÁLISE",IF(BD!AP1297&gt;=BD!AN1297,"GO", "NO GO"))</f>
        <v>EM ANÁLISE</v>
      </c>
      <c r="AU1297" s="97">
        <f>IF(AN1297="","",+BD!$AN1297-AJ1297)</f>
      </c>
      <c r="AV1297" s="98"/>
      <c r="AW1297" s="90">
        <f>BD!P1297*BD!AC1297</f>
        <v>0</v>
      </c>
      <c r="AX1297" s="90">
        <f>BD!V1297*BD!AC1297</f>
        <v>0</v>
      </c>
      <c r="AY1297" s="90">
        <f>IF(BD!AN1297="","",BD!AN1297*BD!AC1297)</f>
      </c>
      <c r="AZ1297" s="75" t="s">
        <v>123</v>
      </c>
      <c r="BA1297" s="75" t="s">
        <v>124</v>
      </c>
      <c r="BB1297" s="75">
        <v>1</v>
      </c>
      <c r="BC1297" s="75" t="s">
        <v>125</v>
      </c>
      <c r="BD1297" s="104"/>
      <c r="BE1297" s="104"/>
      <c r="BF1297" s="101"/>
      <c r="BG1297" s="101"/>
      <c r="BH1297" s="101"/>
      <c r="BI1297" s="101"/>
      <c r="BJ1297" s="101"/>
      <c r="BK1297" s="101"/>
      <c r="BL1297" s="101"/>
      <c r="BM1297" s="101"/>
      <c r="BN1297" s="101"/>
      <c r="BO1297" s="103"/>
      <c r="BP1297" s="101"/>
      <c r="BQ1297" s="101"/>
      <c r="BR1297" s="101"/>
      <c r="BS1297" s="101"/>
      <c r="BT1297" s="101"/>
      <c r="BU1297" s="101"/>
      <c r="BV1297" s="101"/>
      <c r="BW1297" s="101"/>
      <c r="BX1297" s="101"/>
      <c r="BY1297" s="101"/>
      <c r="BZ1297" s="101"/>
      <c r="CA1297" s="101"/>
      <c r="CB1297" s="101"/>
      <c r="CC1297" s="101"/>
      <c r="CD1297" s="101"/>
      <c r="CE1297" s="101"/>
      <c r="CF1297" s="101"/>
      <c r="CG1297" s="37" t="e">
        <f>VLOOKUP(Table_1[[#This Row],[EAN]],'[1]Planilha1'!$E:$R,13,0)</f>
        <v>#N/A</v>
      </c>
      <c r="CI1297" s="188">
        <f>IF(Table_1[[#This Row],[STATUS MERCADO]]="GO",Table_1[[#This Row],[M. BRUTA TOTAL]],0)</f>
        <v>0</v>
      </c>
      <c r="CJ1297" s="188">
        <f>IF(Table_1[[#This Row],[STATUS MERCADO]]="GO",Table_1[[#This Row],[PV UNIT. REALIZADO]]*Table_1[[#This Row],[QUANTIDADE]],0)</f>
        <v>0</v>
      </c>
    </row>
    <row r="1298" ht="15" hidden="1">
      <c r="A1298" s="7"/>
      <c r="B1298" s="84" t="s">
        <v>400</v>
      </c>
      <c r="C1298" s="75">
        <v>220094</v>
      </c>
      <c r="D1298" s="75">
        <v>12246308</v>
      </c>
      <c r="E1298" s="85">
        <v>7891000102640</v>
      </c>
      <c r="F1298" s="86" t="s">
        <v>1189</v>
      </c>
      <c r="G1298" s="75" t="s">
        <v>13</v>
      </c>
      <c r="H1298" s="75">
        <v>3610</v>
      </c>
      <c r="I1298" s="87" t="s">
        <v>1139</v>
      </c>
      <c r="J1298" s="75" t="s">
        <v>1124</v>
      </c>
      <c r="K1298" s="88" t="s">
        <v>1177</v>
      </c>
      <c r="L1298" s="88">
        <v>28</v>
      </c>
      <c r="M1298" s="88">
        <v>0</v>
      </c>
      <c r="N1298" s="75" t="s">
        <v>85</v>
      </c>
      <c r="O1298" s="75" t="s">
        <v>122</v>
      </c>
      <c r="P1298" s="106"/>
      <c r="Q1298" s="90">
        <f>(17/100+7.6/100+1.65/100)*P1298</f>
        <v>0</v>
      </c>
      <c r="R1298" s="90"/>
      <c r="S1298" s="90"/>
      <c r="T1298" s="90"/>
      <c r="U1298" s="90"/>
      <c r="V1298" s="90">
        <f>+P1298-Q1298+R1298+S1298+T1298+U1298</f>
        <v>0</v>
      </c>
      <c r="W1298" s="91">
        <f>(1.02/100)</f>
        <v>1.02E-2</v>
      </c>
      <c r="X1298" s="91">
        <v>4.8E-3</v>
      </c>
      <c r="Y1298" s="91">
        <v>0.17</v>
      </c>
      <c r="Z1298" s="91">
        <v>1.65E-2</v>
      </c>
      <c r="AA1298" s="91">
        <v>7.6E-2</v>
      </c>
      <c r="AB1298" s="91">
        <f>SUM(W1298:AA1298)</f>
        <v>0.2775</v>
      </c>
      <c r="AC1298" s="75">
        <v>12</v>
      </c>
      <c r="AD1298" s="92">
        <f>IF(AL1298="","",+AC1298*AL1298)</f>
      </c>
      <c r="AE1298" s="93">
        <f>IF(AL1298="","",+AL1298*AB1298)</f>
      </c>
      <c r="AF1298" s="92">
        <f>IF(AL1298="","",+AL1298-AE1298)</f>
      </c>
      <c r="AG1298" s="93">
        <f>+V1298</f>
        <v>0</v>
      </c>
      <c r="AH1298" s="92">
        <f>IF(AF1298="","",+AF1298-AG1298)</f>
      </c>
      <c r="AI1298" s="92">
        <f>IF(AH1298="","",+AH1298*AC1298)</f>
      </c>
      <c r="AJ1298" s="93"/>
      <c r="AK1298" s="94">
        <v>0.33</v>
      </c>
      <c r="AL1298" s="93">
        <f>IF(V1298=0,"",V1298/(1-AB1298-AK1298))</f>
      </c>
      <c r="AM1298" s="95">
        <v>0.33</v>
      </c>
      <c r="AN1298" s="93">
        <f>IF(V1298=0,"",V1298/(1-AB1298-AM1298))</f>
      </c>
      <c r="AO1298" s="96">
        <v>1.2</v>
      </c>
      <c r="AP1298" s="93">
        <f>IF(BD!AJ1298="","",BD!AJ1298*BD!AO1298)</f>
      </c>
      <c r="AQ1298" s="91">
        <f>BD!AM1298/BD!AK1298-1</f>
        <v>0</v>
      </c>
      <c r="AR1298" s="91">
        <f>IF(BD!AN1298="","",IF(BD!AJ1298="","",BD!AN1298/BD!AJ1298-1))</f>
      </c>
      <c r="AS1298" s="91">
        <f>IF(BD!AN1298="","",IF(BD!AN1298&lt;BD!AL1298,"ABAIXO DA META","DENTRO DA META"))</f>
      </c>
      <c r="AT1298" s="91" t="str">
        <f>IF(BD!AJ1298="","EM ANÁLISE",IF(BD!AP1298&gt;=BD!AN1298,"GO", "NO GO"))</f>
        <v>EM ANÁLISE</v>
      </c>
      <c r="AU1298" s="97">
        <f>IF(AN1298="","",+BD!$AN1298-AJ1298)</f>
      </c>
      <c r="AV1298" s="98"/>
      <c r="AW1298" s="90">
        <f>BD!P1298*BD!AC1298</f>
        <v>0</v>
      </c>
      <c r="AX1298" s="90">
        <f>BD!V1298*BD!AC1298</f>
        <v>0</v>
      </c>
      <c r="AY1298" s="90">
        <f>IF(BD!AN1298="","",BD!AN1298*BD!AC1298)</f>
      </c>
      <c r="AZ1298" s="75" t="s">
        <v>123</v>
      </c>
      <c r="BA1298" s="75" t="s">
        <v>124</v>
      </c>
      <c r="BB1298" s="75">
        <v>1</v>
      </c>
      <c r="BC1298" s="75" t="s">
        <v>125</v>
      </c>
      <c r="BD1298" s="104"/>
      <c r="BE1298" s="104"/>
      <c r="BF1298" s="101"/>
      <c r="BG1298" s="101"/>
      <c r="BH1298" s="101"/>
      <c r="BI1298" s="101"/>
      <c r="BJ1298" s="101"/>
      <c r="BK1298" s="101"/>
      <c r="BL1298" s="101"/>
      <c r="BM1298" s="101"/>
      <c r="BN1298" s="101"/>
      <c r="BO1298" s="103"/>
      <c r="BP1298" s="101"/>
      <c r="BQ1298" s="101"/>
      <c r="BR1298" s="101"/>
      <c r="BS1298" s="101"/>
      <c r="BT1298" s="101"/>
      <c r="BU1298" s="101"/>
      <c r="BV1298" s="101"/>
      <c r="BW1298" s="101"/>
      <c r="BX1298" s="101"/>
      <c r="BY1298" s="101"/>
      <c r="BZ1298" s="101"/>
      <c r="CA1298" s="101"/>
      <c r="CB1298" s="101"/>
      <c r="CC1298" s="101"/>
      <c r="CD1298" s="101"/>
      <c r="CE1298" s="101"/>
      <c r="CF1298" s="101"/>
      <c r="CG1298" s="37" t="e">
        <f>VLOOKUP(Table_1[[#This Row],[EAN]],'[1]Planilha1'!$E:$R,13,0)</f>
        <v>#N/A</v>
      </c>
      <c r="CI1298" s="188">
        <f>IF(Table_1[[#This Row],[STATUS MERCADO]]="GO",Table_1[[#This Row],[M. BRUTA TOTAL]],0)</f>
        <v>0</v>
      </c>
      <c r="CJ1298" s="188">
        <f>IF(Table_1[[#This Row],[STATUS MERCADO]]="GO",Table_1[[#This Row],[PV UNIT. REALIZADO]]*Table_1[[#This Row],[QUANTIDADE]],0)</f>
        <v>0</v>
      </c>
    </row>
    <row r="1299" ht="15" hidden="1">
      <c r="A1299" s="7"/>
      <c r="B1299" s="84" t="s">
        <v>400</v>
      </c>
      <c r="C1299" s="75">
        <v>220095</v>
      </c>
      <c r="D1299" s="75">
        <v>12246309</v>
      </c>
      <c r="E1299" s="85">
        <v>7891000102626</v>
      </c>
      <c r="F1299" s="86" t="s">
        <v>1190</v>
      </c>
      <c r="G1299" s="75" t="s">
        <v>13</v>
      </c>
      <c r="H1299" s="75">
        <v>3610</v>
      </c>
      <c r="I1299" s="87" t="s">
        <v>1139</v>
      </c>
      <c r="J1299" s="75" t="s">
        <v>1124</v>
      </c>
      <c r="K1299" s="88" t="s">
        <v>1177</v>
      </c>
      <c r="L1299" s="88">
        <v>28</v>
      </c>
      <c r="M1299" s="88">
        <v>0</v>
      </c>
      <c r="N1299" s="75" t="s">
        <v>85</v>
      </c>
      <c r="O1299" s="75" t="s">
        <v>122</v>
      </c>
      <c r="P1299" s="106"/>
      <c r="Q1299" s="90">
        <f>(17/100+7.6/100+1.65/100)*P1299</f>
        <v>0</v>
      </c>
      <c r="R1299" s="90"/>
      <c r="S1299" s="90"/>
      <c r="T1299" s="90"/>
      <c r="U1299" s="90"/>
      <c r="V1299" s="90">
        <f>+P1299-Q1299+R1299+S1299+T1299+U1299</f>
        <v>0</v>
      </c>
      <c r="W1299" s="91">
        <f>(1.02/100)</f>
        <v>1.02E-2</v>
      </c>
      <c r="X1299" s="91">
        <v>4.8E-3</v>
      </c>
      <c r="Y1299" s="91">
        <v>0.17</v>
      </c>
      <c r="Z1299" s="91">
        <v>1.65E-2</v>
      </c>
      <c r="AA1299" s="91">
        <v>7.6E-2</v>
      </c>
      <c r="AB1299" s="91">
        <f>SUM(W1299:AA1299)</f>
        <v>0.2775</v>
      </c>
      <c r="AC1299" s="75">
        <v>12</v>
      </c>
      <c r="AD1299" s="92">
        <f>IF(AL1299="","",+AC1299*AL1299)</f>
      </c>
      <c r="AE1299" s="93">
        <f>IF(AL1299="","",+AL1299*AB1299)</f>
      </c>
      <c r="AF1299" s="92">
        <f>IF(AL1299="","",+AL1299-AE1299)</f>
      </c>
      <c r="AG1299" s="93">
        <f>+V1299</f>
        <v>0</v>
      </c>
      <c r="AH1299" s="92">
        <f>IF(AF1299="","",+AF1299-AG1299)</f>
      </c>
      <c r="AI1299" s="92">
        <f>IF(AH1299="","",+AH1299*AC1299)</f>
      </c>
      <c r="AJ1299" s="93"/>
      <c r="AK1299" s="94">
        <v>0.33</v>
      </c>
      <c r="AL1299" s="93">
        <f>IF(V1299=0,"",V1299/(1-AB1299-AK1299))</f>
      </c>
      <c r="AM1299" s="95">
        <v>0.33</v>
      </c>
      <c r="AN1299" s="93">
        <f>IF(V1299=0,"",V1299/(1-AB1299-AM1299))</f>
      </c>
      <c r="AO1299" s="96">
        <v>1.2</v>
      </c>
      <c r="AP1299" s="93">
        <f>IF(BD!AJ1299="","",BD!AJ1299*BD!AO1299)</f>
      </c>
      <c r="AQ1299" s="91">
        <f>BD!AM1299/BD!AK1299-1</f>
        <v>0</v>
      </c>
      <c r="AR1299" s="91">
        <f>IF(BD!AN1299="","",IF(BD!AJ1299="","",BD!AN1299/BD!AJ1299-1))</f>
      </c>
      <c r="AS1299" s="91">
        <f>IF(BD!AN1299="","",IF(BD!AN1299&lt;BD!AL1299,"ABAIXO DA META","DENTRO DA META"))</f>
      </c>
      <c r="AT1299" s="91" t="str">
        <f>IF(BD!AJ1299="","EM ANÁLISE",IF(BD!AP1299&gt;=BD!AN1299,"GO", "NO GO"))</f>
        <v>EM ANÁLISE</v>
      </c>
      <c r="AU1299" s="97">
        <f>IF(AN1299="","",+BD!$AN1299-AJ1299)</f>
      </c>
      <c r="AV1299" s="98"/>
      <c r="AW1299" s="90">
        <f>BD!P1299*BD!AC1299</f>
        <v>0</v>
      </c>
      <c r="AX1299" s="90">
        <f>BD!V1299*BD!AC1299</f>
        <v>0</v>
      </c>
      <c r="AY1299" s="90">
        <f>IF(BD!AN1299="","",BD!AN1299*BD!AC1299)</f>
      </c>
      <c r="AZ1299" s="75" t="s">
        <v>123</v>
      </c>
      <c r="BA1299" s="75" t="s">
        <v>124</v>
      </c>
      <c r="BB1299" s="75">
        <v>1</v>
      </c>
      <c r="BC1299" s="75" t="s">
        <v>125</v>
      </c>
      <c r="BD1299" s="104"/>
      <c r="BE1299" s="104"/>
      <c r="BF1299" s="101"/>
      <c r="BG1299" s="101"/>
      <c r="BH1299" s="101"/>
      <c r="BI1299" s="101"/>
      <c r="BJ1299" s="101"/>
      <c r="BK1299" s="101"/>
      <c r="BL1299" s="101"/>
      <c r="BM1299" s="101"/>
      <c r="BN1299" s="101"/>
      <c r="BO1299" s="103"/>
      <c r="BP1299" s="101"/>
      <c r="BQ1299" s="101"/>
      <c r="BR1299" s="101"/>
      <c r="BS1299" s="101"/>
      <c r="BT1299" s="101"/>
      <c r="BU1299" s="101"/>
      <c r="BV1299" s="101"/>
      <c r="BW1299" s="101"/>
      <c r="BX1299" s="101"/>
      <c r="BY1299" s="101"/>
      <c r="BZ1299" s="101"/>
      <c r="CA1299" s="101"/>
      <c r="CB1299" s="101"/>
      <c r="CC1299" s="101"/>
      <c r="CD1299" s="101"/>
      <c r="CE1299" s="101"/>
      <c r="CF1299" s="101"/>
      <c r="CG1299" s="37" t="e">
        <f>VLOOKUP(Table_1[[#This Row],[EAN]],'[1]Planilha1'!$E:$R,13,0)</f>
        <v>#N/A</v>
      </c>
      <c r="CI1299" s="188">
        <f>IF(Table_1[[#This Row],[STATUS MERCADO]]="GO",Table_1[[#This Row],[M. BRUTA TOTAL]],0)</f>
        <v>0</v>
      </c>
      <c r="CJ1299" s="188">
        <f>IF(Table_1[[#This Row],[STATUS MERCADO]]="GO",Table_1[[#This Row],[PV UNIT. REALIZADO]]*Table_1[[#This Row],[QUANTIDADE]],0)</f>
        <v>0</v>
      </c>
    </row>
    <row r="1300" ht="15" hidden="1">
      <c r="A1300" s="7"/>
      <c r="B1300" s="84" t="s">
        <v>400</v>
      </c>
      <c r="C1300" s="75">
        <v>220096</v>
      </c>
      <c r="D1300" s="75">
        <v>12406109</v>
      </c>
      <c r="E1300" s="85">
        <v>7891000282700</v>
      </c>
      <c r="F1300" s="86" t="s">
        <v>1191</v>
      </c>
      <c r="G1300" s="75" t="s">
        <v>13</v>
      </c>
      <c r="H1300" s="75">
        <v>3610</v>
      </c>
      <c r="I1300" s="87" t="s">
        <v>1139</v>
      </c>
      <c r="J1300" s="75" t="s">
        <v>1124</v>
      </c>
      <c r="K1300" s="88" t="s">
        <v>1177</v>
      </c>
      <c r="L1300" s="88">
        <v>28</v>
      </c>
      <c r="M1300" s="88">
        <v>0</v>
      </c>
      <c r="N1300" s="75" t="s">
        <v>85</v>
      </c>
      <c r="O1300" s="75" t="s">
        <v>122</v>
      </c>
      <c r="P1300" s="106"/>
      <c r="Q1300" s="90">
        <f>(17/100+7.6/100+1.65/100)*P1300</f>
        <v>0</v>
      </c>
      <c r="R1300" s="90"/>
      <c r="S1300" s="90"/>
      <c r="T1300" s="90"/>
      <c r="U1300" s="90"/>
      <c r="V1300" s="90">
        <f>+P1300-Q1300+R1300+S1300+T1300+U1300</f>
        <v>0</v>
      </c>
      <c r="W1300" s="91">
        <f>(1.02/100)</f>
        <v>1.02E-2</v>
      </c>
      <c r="X1300" s="91">
        <v>4.8E-3</v>
      </c>
      <c r="Y1300" s="91">
        <v>0.17</v>
      </c>
      <c r="Z1300" s="91">
        <v>1.65E-2</v>
      </c>
      <c r="AA1300" s="91">
        <v>7.6E-2</v>
      </c>
      <c r="AB1300" s="91">
        <f>SUM(W1300:AA1300)</f>
        <v>0.2775</v>
      </c>
      <c r="AC1300" s="75">
        <v>12</v>
      </c>
      <c r="AD1300" s="92">
        <f>IF(AL1300="","",+AC1300*AL1300)</f>
      </c>
      <c r="AE1300" s="93">
        <f>IF(AL1300="","",+AL1300*AB1300)</f>
      </c>
      <c r="AF1300" s="92">
        <f>IF(AL1300="","",+AL1300-AE1300)</f>
      </c>
      <c r="AG1300" s="93">
        <f>+V1300</f>
        <v>0</v>
      </c>
      <c r="AH1300" s="92">
        <f>IF(AF1300="","",+AF1300-AG1300)</f>
      </c>
      <c r="AI1300" s="92">
        <f>IF(AH1300="","",+AH1300*AC1300)</f>
      </c>
      <c r="AJ1300" s="93"/>
      <c r="AK1300" s="94">
        <v>0.33</v>
      </c>
      <c r="AL1300" s="93">
        <f>IF(V1300=0,"",V1300/(1-AB1300-AK1300))</f>
      </c>
      <c r="AM1300" s="95">
        <v>0.33</v>
      </c>
      <c r="AN1300" s="93">
        <f>IF(V1300=0,"",V1300/(1-AB1300-AM1300))</f>
      </c>
      <c r="AO1300" s="96">
        <v>1.2</v>
      </c>
      <c r="AP1300" s="93">
        <f>IF(BD!AJ1300="","",BD!AJ1300*BD!AO1300)</f>
      </c>
      <c r="AQ1300" s="91">
        <f>BD!AM1300/BD!AK1300-1</f>
        <v>0</v>
      </c>
      <c r="AR1300" s="91">
        <f>IF(BD!AN1300="","",IF(BD!AJ1300="","",BD!AN1300/BD!AJ1300-1))</f>
      </c>
      <c r="AS1300" s="91">
        <f>IF(BD!AN1300="","",IF(BD!AN1300&lt;BD!AL1300,"ABAIXO DA META","DENTRO DA META"))</f>
      </c>
      <c r="AT1300" s="91" t="str">
        <f>IF(BD!AJ1300="","EM ANÁLISE",IF(BD!AP1300&gt;=BD!AN1300,"GO", "NO GO"))</f>
        <v>EM ANÁLISE</v>
      </c>
      <c r="AU1300" s="97">
        <f>IF(AN1300="","",+BD!$AN1300-AJ1300)</f>
      </c>
      <c r="AV1300" s="98"/>
      <c r="AW1300" s="90">
        <f>BD!P1300*BD!AC1300</f>
        <v>0</v>
      </c>
      <c r="AX1300" s="90">
        <f>BD!V1300*BD!AC1300</f>
        <v>0</v>
      </c>
      <c r="AY1300" s="90">
        <f>IF(BD!AN1300="","",BD!AN1300*BD!AC1300)</f>
      </c>
      <c r="AZ1300" s="75" t="s">
        <v>123</v>
      </c>
      <c r="BA1300" s="75" t="s">
        <v>124</v>
      </c>
      <c r="BB1300" s="75">
        <v>1</v>
      </c>
      <c r="BC1300" s="75" t="s">
        <v>125</v>
      </c>
      <c r="BD1300" s="104"/>
      <c r="BE1300" s="104"/>
      <c r="BF1300" s="101"/>
      <c r="BG1300" s="101"/>
      <c r="BH1300" s="101"/>
      <c r="BI1300" s="101"/>
      <c r="BJ1300" s="101"/>
      <c r="BK1300" s="101"/>
      <c r="BL1300" s="101"/>
      <c r="BM1300" s="101"/>
      <c r="BN1300" s="101"/>
      <c r="BO1300" s="103"/>
      <c r="BP1300" s="101"/>
      <c r="BQ1300" s="101"/>
      <c r="BR1300" s="101"/>
      <c r="BS1300" s="101"/>
      <c r="BT1300" s="101"/>
      <c r="BU1300" s="101"/>
      <c r="BV1300" s="101"/>
      <c r="BW1300" s="101"/>
      <c r="BX1300" s="101"/>
      <c r="BY1300" s="101"/>
      <c r="BZ1300" s="101"/>
      <c r="CA1300" s="101"/>
      <c r="CB1300" s="101"/>
      <c r="CC1300" s="101"/>
      <c r="CD1300" s="101"/>
      <c r="CE1300" s="101"/>
      <c r="CF1300" s="101"/>
      <c r="CG1300" s="37" t="e">
        <f>VLOOKUP(Table_1[[#This Row],[EAN]],'[1]Planilha1'!$E:$R,13,0)</f>
        <v>#N/A</v>
      </c>
      <c r="CI1300" s="188">
        <f>IF(Table_1[[#This Row],[STATUS MERCADO]]="GO",Table_1[[#This Row],[M. BRUTA TOTAL]],0)</f>
        <v>0</v>
      </c>
      <c r="CJ1300" s="188">
        <f>IF(Table_1[[#This Row],[STATUS MERCADO]]="GO",Table_1[[#This Row],[PV UNIT. REALIZADO]]*Table_1[[#This Row],[QUANTIDADE]],0)</f>
        <v>0</v>
      </c>
    </row>
    <row r="1301" ht="15" hidden="1">
      <c r="A1301" s="7"/>
      <c r="B1301" s="84" t="s">
        <v>400</v>
      </c>
      <c r="C1301" s="75">
        <v>220097</v>
      </c>
      <c r="D1301" s="75">
        <v>12355729</v>
      </c>
      <c r="E1301" s="85">
        <v>7891000253403</v>
      </c>
      <c r="F1301" s="86" t="s">
        <v>1192</v>
      </c>
      <c r="G1301" s="75" t="s">
        <v>13</v>
      </c>
      <c r="H1301" s="75">
        <v>3610</v>
      </c>
      <c r="I1301" s="87" t="s">
        <v>1139</v>
      </c>
      <c r="J1301" s="75" t="s">
        <v>1124</v>
      </c>
      <c r="K1301" s="88" t="s">
        <v>1177</v>
      </c>
      <c r="L1301" s="88">
        <v>28</v>
      </c>
      <c r="M1301" s="88">
        <v>0</v>
      </c>
      <c r="N1301" s="75" t="s">
        <v>85</v>
      </c>
      <c r="O1301" s="75" t="s">
        <v>122</v>
      </c>
      <c r="P1301" s="106"/>
      <c r="Q1301" s="90">
        <f>(17/100+7.6/100+1.65/100)*P1301</f>
        <v>0</v>
      </c>
      <c r="R1301" s="90"/>
      <c r="S1301" s="90"/>
      <c r="T1301" s="90"/>
      <c r="U1301" s="90"/>
      <c r="V1301" s="90">
        <f>+P1301-Q1301+R1301+S1301+T1301+U1301</f>
        <v>0</v>
      </c>
      <c r="W1301" s="91">
        <f>(1.02/100)</f>
        <v>1.02E-2</v>
      </c>
      <c r="X1301" s="91">
        <v>4.8E-3</v>
      </c>
      <c r="Y1301" s="91">
        <v>0.17</v>
      </c>
      <c r="Z1301" s="91">
        <v>1.65E-2</v>
      </c>
      <c r="AA1301" s="91">
        <v>7.6E-2</v>
      </c>
      <c r="AB1301" s="91">
        <f>SUM(W1301:AA1301)</f>
        <v>0.2775</v>
      </c>
      <c r="AC1301" s="75">
        <v>12</v>
      </c>
      <c r="AD1301" s="92">
        <f>IF(AL1301="","",+AC1301*AL1301)</f>
      </c>
      <c r="AE1301" s="93">
        <f>IF(AL1301="","",+AL1301*AB1301)</f>
      </c>
      <c r="AF1301" s="92">
        <f>IF(AL1301="","",+AL1301-AE1301)</f>
      </c>
      <c r="AG1301" s="93">
        <f>+V1301</f>
        <v>0</v>
      </c>
      <c r="AH1301" s="92">
        <f>IF(AF1301="","",+AF1301-AG1301)</f>
      </c>
      <c r="AI1301" s="92">
        <f>IF(AH1301="","",+AH1301*AC1301)</f>
      </c>
      <c r="AJ1301" s="93"/>
      <c r="AK1301" s="94">
        <v>0.33</v>
      </c>
      <c r="AL1301" s="93">
        <f>IF(V1301=0,"",V1301/(1-AB1301-AK1301))</f>
      </c>
      <c r="AM1301" s="95">
        <v>0.33</v>
      </c>
      <c r="AN1301" s="93">
        <f>IF(V1301=0,"",V1301/(1-AB1301-AM1301))</f>
      </c>
      <c r="AO1301" s="96">
        <v>1.2</v>
      </c>
      <c r="AP1301" s="93">
        <f>IF(BD!AJ1301="","",BD!AJ1301*BD!AO1301)</f>
      </c>
      <c r="AQ1301" s="91">
        <f>BD!AM1301/BD!AK1301-1</f>
        <v>0</v>
      </c>
      <c r="AR1301" s="91">
        <f>IF(BD!AN1301="","",IF(BD!AJ1301="","",BD!AN1301/BD!AJ1301-1))</f>
      </c>
      <c r="AS1301" s="91">
        <f>IF(BD!AN1301="","",IF(BD!AN1301&lt;BD!AL1301,"ABAIXO DA META","DENTRO DA META"))</f>
      </c>
      <c r="AT1301" s="91" t="str">
        <f>IF(BD!AJ1301="","EM ANÁLISE",IF(BD!AP1301&gt;=BD!AN1301,"GO", "NO GO"))</f>
        <v>EM ANÁLISE</v>
      </c>
      <c r="AU1301" s="97">
        <f>IF(AN1301="","",+BD!$AN1301-AJ1301)</f>
      </c>
      <c r="AV1301" s="98"/>
      <c r="AW1301" s="90">
        <f>BD!P1301*BD!AC1301</f>
        <v>0</v>
      </c>
      <c r="AX1301" s="90">
        <f>BD!V1301*BD!AC1301</f>
        <v>0</v>
      </c>
      <c r="AY1301" s="90">
        <f>IF(BD!AN1301="","",BD!AN1301*BD!AC1301)</f>
      </c>
      <c r="AZ1301" s="75" t="s">
        <v>123</v>
      </c>
      <c r="BA1301" s="75" t="s">
        <v>124</v>
      </c>
      <c r="BB1301" s="75">
        <v>1</v>
      </c>
      <c r="BC1301" s="75" t="s">
        <v>125</v>
      </c>
      <c r="BD1301" s="104"/>
      <c r="BE1301" s="104"/>
      <c r="BF1301" s="101"/>
      <c r="BG1301" s="101"/>
      <c r="BH1301" s="101"/>
      <c r="BI1301" s="101"/>
      <c r="BJ1301" s="101"/>
      <c r="BK1301" s="101"/>
      <c r="BL1301" s="101"/>
      <c r="BM1301" s="101"/>
      <c r="BN1301" s="101"/>
      <c r="BO1301" s="103"/>
      <c r="BP1301" s="101"/>
      <c r="BQ1301" s="101"/>
      <c r="BR1301" s="101"/>
      <c r="BS1301" s="101"/>
      <c r="BT1301" s="101"/>
      <c r="BU1301" s="101"/>
      <c r="BV1301" s="101"/>
      <c r="BW1301" s="101"/>
      <c r="BX1301" s="101"/>
      <c r="BY1301" s="101"/>
      <c r="BZ1301" s="101"/>
      <c r="CA1301" s="101"/>
      <c r="CB1301" s="101"/>
      <c r="CC1301" s="101"/>
      <c r="CD1301" s="101"/>
      <c r="CE1301" s="101"/>
      <c r="CF1301" s="101"/>
      <c r="CG1301" s="37" t="e">
        <f>VLOOKUP(Table_1[[#This Row],[EAN]],'[1]Planilha1'!$E:$R,13,0)</f>
        <v>#N/A</v>
      </c>
      <c r="CI1301" s="188">
        <f>IF(Table_1[[#This Row],[STATUS MERCADO]]="GO",Table_1[[#This Row],[M. BRUTA TOTAL]],0)</f>
        <v>0</v>
      </c>
      <c r="CJ1301" s="188">
        <f>IF(Table_1[[#This Row],[STATUS MERCADO]]="GO",Table_1[[#This Row],[PV UNIT. REALIZADO]]*Table_1[[#This Row],[QUANTIDADE]],0)</f>
        <v>0</v>
      </c>
    </row>
    <row r="1302" ht="15" hidden="1">
      <c r="A1302" s="7"/>
      <c r="B1302" s="84" t="s">
        <v>400</v>
      </c>
      <c r="C1302" s="75">
        <v>220098</v>
      </c>
      <c r="D1302" s="75">
        <v>12162314</v>
      </c>
      <c r="E1302" s="85">
        <v>7891000011300</v>
      </c>
      <c r="F1302" s="86" t="s">
        <v>1193</v>
      </c>
      <c r="G1302" s="75" t="s">
        <v>13</v>
      </c>
      <c r="H1302" s="75">
        <v>3610</v>
      </c>
      <c r="I1302" s="87" t="s">
        <v>1139</v>
      </c>
      <c r="J1302" s="75" t="s">
        <v>1176</v>
      </c>
      <c r="K1302" s="88" t="s">
        <v>1177</v>
      </c>
      <c r="L1302" s="88">
        <v>18</v>
      </c>
      <c r="M1302" s="88">
        <v>0</v>
      </c>
      <c r="N1302" s="75" t="s">
        <v>85</v>
      </c>
      <c r="O1302" s="75" t="s">
        <v>122</v>
      </c>
      <c r="P1302" s="89"/>
      <c r="Q1302" s="90">
        <f>(17/100+7.6/100+1.65/100)*P1302</f>
        <v>0</v>
      </c>
      <c r="R1302" s="90"/>
      <c r="S1302" s="90"/>
      <c r="T1302" s="90"/>
      <c r="U1302" s="90"/>
      <c r="V1302" s="90">
        <f>+P1302-Q1302+R1302+S1302+T1302+U1302</f>
        <v>0</v>
      </c>
      <c r="W1302" s="91">
        <f>(1.02/100)</f>
        <v>1.02E-2</v>
      </c>
      <c r="X1302" s="91">
        <v>4.8E-3</v>
      </c>
      <c r="Y1302" s="91">
        <v>0.17</v>
      </c>
      <c r="Z1302" s="91">
        <v>1.65E-2</v>
      </c>
      <c r="AA1302" s="91">
        <v>7.6E-2</v>
      </c>
      <c r="AB1302" s="91">
        <f>SUM(W1302:AA1302)</f>
        <v>0.2775</v>
      </c>
      <c r="AC1302" s="75">
        <v>12</v>
      </c>
      <c r="AD1302" s="92">
        <f>IF(AL1302="","",+AC1302*AL1302)</f>
      </c>
      <c r="AE1302" s="93">
        <f>IF(AL1302="","",+AL1302*AB1302)</f>
      </c>
      <c r="AF1302" s="92">
        <f>IF(AL1302="","",+AL1302-AE1302)</f>
      </c>
      <c r="AG1302" s="93">
        <f>+V1302</f>
        <v>0</v>
      </c>
      <c r="AH1302" s="92">
        <f>IF(AF1302="","",+AF1302-AG1302)</f>
      </c>
      <c r="AI1302" s="92">
        <f>IF(AH1302="","",+AH1302*AC1302)</f>
      </c>
      <c r="AJ1302" s="93"/>
      <c r="AK1302" s="94">
        <v>0.33</v>
      </c>
      <c r="AL1302" s="93">
        <f>IF(V1302=0,"",V1302/(1-AB1302-AK1302))</f>
      </c>
      <c r="AM1302" s="95">
        <v>0.33</v>
      </c>
      <c r="AN1302" s="93">
        <f>IF(V1302=0,"",V1302/(1-AB1302-AM1302))</f>
      </c>
      <c r="AO1302" s="96">
        <v>1.2</v>
      </c>
      <c r="AP1302" s="93">
        <f>IF(BD!AJ1302="","",BD!AJ1302*BD!AO1302)</f>
      </c>
      <c r="AQ1302" s="91">
        <f>BD!AM1302/BD!AK1302-1</f>
        <v>0</v>
      </c>
      <c r="AR1302" s="91">
        <f>IF(BD!AN1302="","",IF(BD!AJ1302="","",BD!AN1302/BD!AJ1302-1))</f>
      </c>
      <c r="AS1302" s="91">
        <f>IF(BD!AN1302="","",IF(BD!AN1302&lt;BD!AL1302,"ABAIXO DA META","DENTRO DA META"))</f>
      </c>
      <c r="AT1302" s="91" t="str">
        <f>IF(BD!AJ1302="","EM ANÁLISE",IF(BD!AP1302&gt;=BD!AN1302,"GO", "NO GO"))</f>
        <v>EM ANÁLISE</v>
      </c>
      <c r="AU1302" s="97">
        <f>IF(AN1302="","",+BD!$AN1302-AJ1302)</f>
      </c>
      <c r="AV1302" s="98"/>
      <c r="AW1302" s="90">
        <f>BD!P1302*BD!AC1302</f>
        <v>0</v>
      </c>
      <c r="AX1302" s="90">
        <f>BD!V1302*BD!AC1302</f>
        <v>0</v>
      </c>
      <c r="AY1302" s="90">
        <f>IF(BD!AN1302="","",BD!AN1302*BD!AC1302)</f>
      </c>
      <c r="AZ1302" s="75" t="s">
        <v>123</v>
      </c>
      <c r="BA1302" s="75" t="s">
        <v>124</v>
      </c>
      <c r="BB1302" s="75">
        <v>1</v>
      </c>
      <c r="BC1302" s="75" t="s">
        <v>125</v>
      </c>
      <c r="BD1302" s="104"/>
      <c r="BE1302" s="104"/>
      <c r="BF1302" s="101"/>
      <c r="BG1302" s="101"/>
      <c r="BH1302" s="101"/>
      <c r="BI1302" s="101"/>
      <c r="BJ1302" s="101"/>
      <c r="BK1302" s="101"/>
      <c r="BL1302" s="101"/>
      <c r="BM1302" s="101"/>
      <c r="BN1302" s="101"/>
      <c r="BO1302" s="103"/>
      <c r="BP1302" s="101"/>
      <c r="BQ1302" s="101"/>
      <c r="BR1302" s="101"/>
      <c r="BS1302" s="101"/>
      <c r="BT1302" s="101"/>
      <c r="BU1302" s="101"/>
      <c r="BV1302" s="101"/>
      <c r="BW1302" s="101"/>
      <c r="BX1302" s="101"/>
      <c r="BY1302" s="101"/>
      <c r="BZ1302" s="101"/>
      <c r="CA1302" s="101"/>
      <c r="CB1302" s="101"/>
      <c r="CC1302" s="101"/>
      <c r="CD1302" s="101"/>
      <c r="CE1302" s="101"/>
      <c r="CF1302" s="101"/>
      <c r="CG1302" s="37" t="e">
        <f>VLOOKUP(Table_1[[#This Row],[EAN]],'[1]Planilha1'!$E:$R,13,0)</f>
        <v>#N/A</v>
      </c>
      <c r="CI1302" s="188">
        <f>IF(Table_1[[#This Row],[STATUS MERCADO]]="GO",Table_1[[#This Row],[M. BRUTA TOTAL]],0)</f>
        <v>0</v>
      </c>
      <c r="CJ1302" s="188">
        <f>IF(Table_1[[#This Row],[STATUS MERCADO]]="GO",Table_1[[#This Row],[PV UNIT. REALIZADO]]*Table_1[[#This Row],[QUANTIDADE]],0)</f>
        <v>0</v>
      </c>
    </row>
    <row r="1303" ht="15" hidden="1">
      <c r="A1303" s="7"/>
      <c r="B1303" s="84" t="s">
        <v>400</v>
      </c>
      <c r="C1303" s="75">
        <v>220099</v>
      </c>
      <c r="D1303" s="75">
        <v>412685</v>
      </c>
      <c r="E1303" s="85">
        <v>7891000268506</v>
      </c>
      <c r="F1303" s="86" t="s">
        <v>1194</v>
      </c>
      <c r="G1303" s="75" t="s">
        <v>13</v>
      </c>
      <c r="H1303" s="75">
        <v>3610</v>
      </c>
      <c r="I1303" s="87" t="s">
        <v>1139</v>
      </c>
      <c r="J1303" s="75" t="s">
        <v>1176</v>
      </c>
      <c r="K1303" s="88" t="s">
        <v>1177</v>
      </c>
      <c r="L1303" s="88">
        <v>24</v>
      </c>
      <c r="M1303" s="88">
        <v>0</v>
      </c>
      <c r="N1303" s="75" t="s">
        <v>85</v>
      </c>
      <c r="O1303" s="75" t="s">
        <v>122</v>
      </c>
      <c r="P1303" s="89"/>
      <c r="Q1303" s="90">
        <f>(17/100+7.6/100+1.65/100)*P1303</f>
        <v>0</v>
      </c>
      <c r="R1303" s="90"/>
      <c r="S1303" s="90"/>
      <c r="T1303" s="90"/>
      <c r="U1303" s="90"/>
      <c r="V1303" s="90">
        <f>+P1303-Q1303+R1303+S1303+T1303+U1303</f>
        <v>0</v>
      </c>
      <c r="W1303" s="91">
        <f>(1.02/100)</f>
        <v>1.02E-2</v>
      </c>
      <c r="X1303" s="91">
        <v>4.8E-3</v>
      </c>
      <c r="Y1303" s="91">
        <v>0.17</v>
      </c>
      <c r="Z1303" s="91">
        <v>1.65E-2</v>
      </c>
      <c r="AA1303" s="91">
        <v>7.6E-2</v>
      </c>
      <c r="AB1303" s="91">
        <f>SUM(W1303:AA1303)</f>
        <v>0.2775</v>
      </c>
      <c r="AC1303" s="75">
        <v>12</v>
      </c>
      <c r="AD1303" s="92">
        <f>IF(AL1303="","",+AC1303*AL1303)</f>
      </c>
      <c r="AE1303" s="93">
        <f>IF(AL1303="","",+AL1303*AB1303)</f>
      </c>
      <c r="AF1303" s="92">
        <f>IF(AL1303="","",+AL1303-AE1303)</f>
      </c>
      <c r="AG1303" s="93">
        <f>+V1303</f>
        <v>0</v>
      </c>
      <c r="AH1303" s="92">
        <f>IF(AF1303="","",+AF1303-AG1303)</f>
      </c>
      <c r="AI1303" s="92">
        <f>IF(AH1303="","",+AH1303*AC1303)</f>
      </c>
      <c r="AJ1303" s="93"/>
      <c r="AK1303" s="94">
        <v>0.33</v>
      </c>
      <c r="AL1303" s="93">
        <f>IF(V1303=0,"",V1303/(1-AB1303-AK1303))</f>
      </c>
      <c r="AM1303" s="95">
        <v>0.33</v>
      </c>
      <c r="AN1303" s="93">
        <f>IF(V1303=0,"",V1303/(1-AB1303-AM1303))</f>
      </c>
      <c r="AO1303" s="96">
        <v>1.2</v>
      </c>
      <c r="AP1303" s="93">
        <f>IF(BD!AJ1303="","",BD!AJ1303*BD!AO1303)</f>
      </c>
      <c r="AQ1303" s="91">
        <f>BD!AM1303/BD!AK1303-1</f>
        <v>0</v>
      </c>
      <c r="AR1303" s="91">
        <f>IF(BD!AN1303="","",IF(BD!AJ1303="","",BD!AN1303/BD!AJ1303-1))</f>
      </c>
      <c r="AS1303" s="91">
        <f>IF(BD!AN1303="","",IF(BD!AN1303&lt;BD!AL1303,"ABAIXO DA META","DENTRO DA META"))</f>
      </c>
      <c r="AT1303" s="91" t="str">
        <f>IF(BD!AJ1303="","EM ANÁLISE",IF(BD!AP1303&gt;=BD!AN1303,"GO", "NO GO"))</f>
        <v>EM ANÁLISE</v>
      </c>
      <c r="AU1303" s="97">
        <f>IF(AN1303="","",+BD!$AN1303-AJ1303)</f>
      </c>
      <c r="AV1303" s="98"/>
      <c r="AW1303" s="90">
        <f>BD!P1303*BD!AC1303</f>
        <v>0</v>
      </c>
      <c r="AX1303" s="90">
        <f>BD!V1303*BD!AC1303</f>
        <v>0</v>
      </c>
      <c r="AY1303" s="90">
        <f>IF(BD!AN1303="","",BD!AN1303*BD!AC1303)</f>
      </c>
      <c r="AZ1303" s="75" t="s">
        <v>123</v>
      </c>
      <c r="BA1303" s="75" t="s">
        <v>124</v>
      </c>
      <c r="BB1303" s="75">
        <v>1</v>
      </c>
      <c r="BC1303" s="75" t="s">
        <v>125</v>
      </c>
      <c r="BD1303" s="104"/>
      <c r="BE1303" s="104"/>
      <c r="BF1303" s="101"/>
      <c r="BG1303" s="101"/>
      <c r="BH1303" s="101"/>
      <c r="BI1303" s="101"/>
      <c r="BJ1303" s="101"/>
      <c r="BK1303" s="101"/>
      <c r="BL1303" s="101"/>
      <c r="BM1303" s="101"/>
      <c r="BN1303" s="101"/>
      <c r="BO1303" s="103"/>
      <c r="BP1303" s="101"/>
      <c r="BQ1303" s="101"/>
      <c r="BR1303" s="101"/>
      <c r="BS1303" s="101"/>
      <c r="BT1303" s="101"/>
      <c r="BU1303" s="101"/>
      <c r="BV1303" s="101"/>
      <c r="BW1303" s="101"/>
      <c r="BX1303" s="101"/>
      <c r="BY1303" s="101"/>
      <c r="BZ1303" s="101"/>
      <c r="CA1303" s="101"/>
      <c r="CB1303" s="101"/>
      <c r="CC1303" s="101"/>
      <c r="CD1303" s="101"/>
      <c r="CE1303" s="101"/>
      <c r="CF1303" s="101"/>
      <c r="CG1303" s="37" t="e">
        <f>VLOOKUP(Table_1[[#This Row],[EAN]],'[1]Planilha1'!$E:$R,13,0)</f>
        <v>#N/A</v>
      </c>
      <c r="CI1303" s="188">
        <f>IF(Table_1[[#This Row],[STATUS MERCADO]]="GO",Table_1[[#This Row],[M. BRUTA TOTAL]],0)</f>
        <v>0</v>
      </c>
      <c r="CJ1303" s="188">
        <f>IF(Table_1[[#This Row],[STATUS MERCADO]]="GO",Table_1[[#This Row],[PV UNIT. REALIZADO]]*Table_1[[#This Row],[QUANTIDADE]],0)</f>
        <v>0</v>
      </c>
    </row>
    <row r="1304" ht="15" hidden="1">
      <c r="A1304" s="7"/>
      <c r="B1304" s="84" t="s">
        <v>400</v>
      </c>
      <c r="C1304" s="75">
        <v>220100</v>
      </c>
      <c r="D1304" s="75">
        <v>412681</v>
      </c>
      <c r="E1304" s="85">
        <v>7891000268100</v>
      </c>
      <c r="F1304" s="86" t="s">
        <v>1195</v>
      </c>
      <c r="G1304" s="75" t="s">
        <v>13</v>
      </c>
      <c r="H1304" s="75">
        <v>3610</v>
      </c>
      <c r="I1304" s="87" t="s">
        <v>1139</v>
      </c>
      <c r="J1304" s="75" t="s">
        <v>1176</v>
      </c>
      <c r="K1304" s="88" t="s">
        <v>1177</v>
      </c>
      <c r="L1304" s="88">
        <v>24</v>
      </c>
      <c r="M1304" s="88">
        <v>0</v>
      </c>
      <c r="N1304" s="75" t="s">
        <v>85</v>
      </c>
      <c r="O1304" s="75" t="s">
        <v>122</v>
      </c>
      <c r="P1304" s="89"/>
      <c r="Q1304" s="90">
        <f>(17/100+7.6/100+1.65/100)*P1304</f>
        <v>0</v>
      </c>
      <c r="R1304" s="90"/>
      <c r="S1304" s="90"/>
      <c r="T1304" s="90"/>
      <c r="U1304" s="90"/>
      <c r="V1304" s="90">
        <f>+P1304-Q1304+R1304+S1304+T1304+U1304</f>
        <v>0</v>
      </c>
      <c r="W1304" s="91">
        <f>(1.02/100)</f>
        <v>1.02E-2</v>
      </c>
      <c r="X1304" s="91">
        <v>4.8E-3</v>
      </c>
      <c r="Y1304" s="91">
        <v>0.17</v>
      </c>
      <c r="Z1304" s="91">
        <v>1.65E-2</v>
      </c>
      <c r="AA1304" s="91">
        <v>7.6E-2</v>
      </c>
      <c r="AB1304" s="91">
        <f>SUM(W1304:AA1304)</f>
        <v>0.2775</v>
      </c>
      <c r="AC1304" s="75">
        <v>12</v>
      </c>
      <c r="AD1304" s="92">
        <f>IF(AL1304="","",+AC1304*AL1304)</f>
      </c>
      <c r="AE1304" s="93">
        <f>IF(AL1304="","",+AL1304*AB1304)</f>
      </c>
      <c r="AF1304" s="92">
        <f>IF(AL1304="","",+AL1304-AE1304)</f>
      </c>
      <c r="AG1304" s="93">
        <f>+V1304</f>
        <v>0</v>
      </c>
      <c r="AH1304" s="92">
        <f>IF(AF1304="","",+AF1304-AG1304)</f>
      </c>
      <c r="AI1304" s="92">
        <f>IF(AH1304="","",+AH1304*AC1304)</f>
      </c>
      <c r="AJ1304" s="93"/>
      <c r="AK1304" s="94">
        <v>0.33</v>
      </c>
      <c r="AL1304" s="93">
        <f>IF(V1304=0,"",V1304/(1-AB1304-AK1304))</f>
      </c>
      <c r="AM1304" s="95">
        <v>0.33</v>
      </c>
      <c r="AN1304" s="93">
        <f>IF(V1304=0,"",V1304/(1-AB1304-AM1304))</f>
      </c>
      <c r="AO1304" s="96">
        <v>1.2</v>
      </c>
      <c r="AP1304" s="93">
        <f>IF(BD!AJ1304="","",BD!AJ1304*BD!AO1304)</f>
      </c>
      <c r="AQ1304" s="91">
        <f>BD!AM1304/BD!AK1304-1</f>
        <v>0</v>
      </c>
      <c r="AR1304" s="91">
        <f>IF(BD!AN1304="","",IF(BD!AJ1304="","",BD!AN1304/BD!AJ1304-1))</f>
      </c>
      <c r="AS1304" s="91">
        <f>IF(BD!AN1304="","",IF(BD!AN1304&lt;BD!AL1304,"ABAIXO DA META","DENTRO DA META"))</f>
      </c>
      <c r="AT1304" s="91" t="str">
        <f>IF(BD!AJ1304="","EM ANÁLISE",IF(BD!AP1304&gt;=BD!AN1304,"GO", "NO GO"))</f>
        <v>EM ANÁLISE</v>
      </c>
      <c r="AU1304" s="97">
        <f>IF(AN1304="","",+BD!$AN1304-AJ1304)</f>
      </c>
      <c r="AV1304" s="98"/>
      <c r="AW1304" s="90">
        <f>BD!P1304*BD!AC1304</f>
        <v>0</v>
      </c>
      <c r="AX1304" s="90">
        <f>BD!V1304*BD!AC1304</f>
        <v>0</v>
      </c>
      <c r="AY1304" s="90">
        <f>IF(BD!AN1304="","",BD!AN1304*BD!AC1304)</f>
      </c>
      <c r="AZ1304" s="75" t="s">
        <v>123</v>
      </c>
      <c r="BA1304" s="75" t="s">
        <v>124</v>
      </c>
      <c r="BB1304" s="75">
        <v>1</v>
      </c>
      <c r="BC1304" s="75" t="s">
        <v>125</v>
      </c>
      <c r="BD1304" s="104"/>
      <c r="BE1304" s="104"/>
      <c r="BF1304" s="101"/>
      <c r="BG1304" s="101"/>
      <c r="BH1304" s="101"/>
      <c r="BI1304" s="101"/>
      <c r="BJ1304" s="101"/>
      <c r="BK1304" s="101"/>
      <c r="BL1304" s="101"/>
      <c r="BM1304" s="101"/>
      <c r="BN1304" s="101"/>
      <c r="BO1304" s="103"/>
      <c r="BP1304" s="101"/>
      <c r="BQ1304" s="101"/>
      <c r="BR1304" s="101"/>
      <c r="BS1304" s="101"/>
      <c r="BT1304" s="101"/>
      <c r="BU1304" s="101"/>
      <c r="BV1304" s="101"/>
      <c r="BW1304" s="101"/>
      <c r="BX1304" s="101"/>
      <c r="BY1304" s="101"/>
      <c r="BZ1304" s="101"/>
      <c r="CA1304" s="101"/>
      <c r="CB1304" s="101"/>
      <c r="CC1304" s="101"/>
      <c r="CD1304" s="101"/>
      <c r="CE1304" s="101"/>
      <c r="CF1304" s="101"/>
      <c r="CG1304" s="37" t="e">
        <f>VLOOKUP(Table_1[[#This Row],[EAN]],'[1]Planilha1'!$E:$R,13,0)</f>
        <v>#N/A</v>
      </c>
      <c r="CI1304" s="188">
        <f>IF(Table_1[[#This Row],[STATUS MERCADO]]="GO",Table_1[[#This Row],[M. BRUTA TOTAL]],0)</f>
        <v>0</v>
      </c>
      <c r="CJ1304" s="188">
        <f>IF(Table_1[[#This Row],[STATUS MERCADO]]="GO",Table_1[[#This Row],[PV UNIT. REALIZADO]]*Table_1[[#This Row],[QUANTIDADE]],0)</f>
        <v>0</v>
      </c>
    </row>
    <row r="1305" ht="15" hidden="1">
      <c r="A1305" s="7"/>
      <c r="B1305" s="84" t="s">
        <v>400</v>
      </c>
      <c r="C1305" s="75">
        <v>220101</v>
      </c>
      <c r="D1305" s="75">
        <v>12228413</v>
      </c>
      <c r="E1305" s="85">
        <v>7891000098950</v>
      </c>
      <c r="F1305" s="86" t="s">
        <v>1196</v>
      </c>
      <c r="G1305" s="75" t="s">
        <v>13</v>
      </c>
      <c r="H1305" s="75">
        <v>3610</v>
      </c>
      <c r="I1305" s="87" t="s">
        <v>1139</v>
      </c>
      <c r="J1305" s="75" t="s">
        <v>1176</v>
      </c>
      <c r="K1305" s="88" t="s">
        <v>1177</v>
      </c>
      <c r="L1305" s="88">
        <v>12</v>
      </c>
      <c r="M1305" s="88">
        <v>0</v>
      </c>
      <c r="N1305" s="75" t="s">
        <v>85</v>
      </c>
      <c r="O1305" s="75" t="s">
        <v>122</v>
      </c>
      <c r="P1305" s="89"/>
      <c r="Q1305" s="90">
        <f>(17/100+7.6/100+1.65/100)*P1305</f>
        <v>0</v>
      </c>
      <c r="R1305" s="90"/>
      <c r="S1305" s="90"/>
      <c r="T1305" s="90"/>
      <c r="U1305" s="90"/>
      <c r="V1305" s="90">
        <f>+P1305-Q1305+R1305+S1305+T1305+U1305</f>
        <v>0</v>
      </c>
      <c r="W1305" s="91">
        <f>(1.02/100)</f>
        <v>1.02E-2</v>
      </c>
      <c r="X1305" s="91">
        <v>4.8E-3</v>
      </c>
      <c r="Y1305" s="91">
        <v>0.17</v>
      </c>
      <c r="Z1305" s="91">
        <v>1.65E-2</v>
      </c>
      <c r="AA1305" s="91">
        <v>7.6E-2</v>
      </c>
      <c r="AB1305" s="91">
        <f>SUM(W1305:AA1305)</f>
        <v>0.2775</v>
      </c>
      <c r="AC1305" s="75">
        <v>12</v>
      </c>
      <c r="AD1305" s="92">
        <f>IF(AL1305="","",+AC1305*AL1305)</f>
      </c>
      <c r="AE1305" s="93">
        <f>IF(AL1305="","",+AL1305*AB1305)</f>
      </c>
      <c r="AF1305" s="92">
        <f>IF(AL1305="","",+AL1305-AE1305)</f>
      </c>
      <c r="AG1305" s="93">
        <f>+V1305</f>
        <v>0</v>
      </c>
      <c r="AH1305" s="92">
        <f>IF(AF1305="","",+AF1305-AG1305)</f>
      </c>
      <c r="AI1305" s="92">
        <f>IF(AH1305="","",+AH1305*AC1305)</f>
      </c>
      <c r="AJ1305" s="93"/>
      <c r="AK1305" s="94">
        <v>0.33</v>
      </c>
      <c r="AL1305" s="93">
        <f>IF(V1305=0,"",V1305/(1-AB1305-AK1305))</f>
      </c>
      <c r="AM1305" s="95">
        <v>0.33</v>
      </c>
      <c r="AN1305" s="93">
        <f>IF(V1305=0,"",V1305/(1-AB1305-AM1305))</f>
      </c>
      <c r="AO1305" s="96">
        <v>1.2</v>
      </c>
      <c r="AP1305" s="93">
        <f>IF(BD!AJ1305="","",BD!AJ1305*BD!AO1305)</f>
      </c>
      <c r="AQ1305" s="91">
        <f>BD!AM1305/BD!AK1305-1</f>
        <v>0</v>
      </c>
      <c r="AR1305" s="91">
        <f>IF(BD!AN1305="","",IF(BD!AJ1305="","",BD!AN1305/BD!AJ1305-1))</f>
      </c>
      <c r="AS1305" s="91">
        <f>IF(BD!AN1305="","",IF(BD!AN1305&lt;BD!AL1305,"ABAIXO DA META","DENTRO DA META"))</f>
      </c>
      <c r="AT1305" s="91" t="str">
        <f>IF(BD!AJ1305="","EM ANÁLISE",IF(BD!AP1305&gt;=BD!AN1305,"GO", "NO GO"))</f>
        <v>EM ANÁLISE</v>
      </c>
      <c r="AU1305" s="97">
        <f>IF(AN1305="","",+BD!$AN1305-AJ1305)</f>
      </c>
      <c r="AV1305" s="98"/>
      <c r="AW1305" s="90">
        <f>BD!P1305*BD!AC1305</f>
        <v>0</v>
      </c>
      <c r="AX1305" s="90">
        <f>BD!V1305*BD!AC1305</f>
        <v>0</v>
      </c>
      <c r="AY1305" s="90">
        <f>IF(BD!AN1305="","",BD!AN1305*BD!AC1305)</f>
      </c>
      <c r="AZ1305" s="75" t="s">
        <v>123</v>
      </c>
      <c r="BA1305" s="75" t="s">
        <v>124</v>
      </c>
      <c r="BB1305" s="75">
        <v>1</v>
      </c>
      <c r="BC1305" s="75" t="s">
        <v>125</v>
      </c>
      <c r="BD1305" s="104"/>
      <c r="BE1305" s="104"/>
      <c r="BF1305" s="101"/>
      <c r="BG1305" s="101"/>
      <c r="BH1305" s="101"/>
      <c r="BI1305" s="101"/>
      <c r="BJ1305" s="101"/>
      <c r="BK1305" s="101"/>
      <c r="BL1305" s="101"/>
      <c r="BM1305" s="101"/>
      <c r="BN1305" s="101"/>
      <c r="BO1305" s="103"/>
      <c r="BP1305" s="101"/>
      <c r="BQ1305" s="101"/>
      <c r="BR1305" s="101"/>
      <c r="BS1305" s="101"/>
      <c r="BT1305" s="101"/>
      <c r="BU1305" s="101"/>
      <c r="BV1305" s="101"/>
      <c r="BW1305" s="101"/>
      <c r="BX1305" s="101"/>
      <c r="BY1305" s="101"/>
      <c r="BZ1305" s="101"/>
      <c r="CA1305" s="101"/>
      <c r="CB1305" s="101"/>
      <c r="CC1305" s="101"/>
      <c r="CD1305" s="101"/>
      <c r="CE1305" s="101"/>
      <c r="CF1305" s="101"/>
      <c r="CG1305" s="37" t="e">
        <f>VLOOKUP(Table_1[[#This Row],[EAN]],'[1]Planilha1'!$E:$R,13,0)</f>
        <v>#N/A</v>
      </c>
      <c r="CI1305" s="188">
        <f>IF(Table_1[[#This Row],[STATUS MERCADO]]="GO",Table_1[[#This Row],[M. BRUTA TOTAL]],0)</f>
        <v>0</v>
      </c>
      <c r="CJ1305" s="188">
        <f>IF(Table_1[[#This Row],[STATUS MERCADO]]="GO",Table_1[[#This Row],[PV UNIT. REALIZADO]]*Table_1[[#This Row],[QUANTIDADE]],0)</f>
        <v>0</v>
      </c>
    </row>
    <row r="1306" ht="15" hidden="1">
      <c r="A1306" s="7"/>
      <c r="B1306" s="84" t="s">
        <v>400</v>
      </c>
      <c r="C1306" s="75">
        <v>220102</v>
      </c>
      <c r="D1306" s="75">
        <v>12418204</v>
      </c>
      <c r="E1306" s="85">
        <v>7891000288474</v>
      </c>
      <c r="F1306" s="86" t="s">
        <v>1197</v>
      </c>
      <c r="G1306" s="75" t="s">
        <v>13</v>
      </c>
      <c r="H1306" s="75">
        <v>3610</v>
      </c>
      <c r="I1306" s="87" t="s">
        <v>1139</v>
      </c>
      <c r="J1306" s="75" t="s">
        <v>1176</v>
      </c>
      <c r="K1306" s="88" t="s">
        <v>1177</v>
      </c>
      <c r="L1306" s="88">
        <v>9</v>
      </c>
      <c r="M1306" s="88">
        <v>0</v>
      </c>
      <c r="N1306" s="75" t="s">
        <v>85</v>
      </c>
      <c r="O1306" s="75" t="s">
        <v>122</v>
      </c>
      <c r="P1306" s="89"/>
      <c r="Q1306" s="90">
        <f>(17/100+7.6/100+1.65/100)*P1306</f>
        <v>0</v>
      </c>
      <c r="R1306" s="90"/>
      <c r="S1306" s="90"/>
      <c r="T1306" s="90"/>
      <c r="U1306" s="90"/>
      <c r="V1306" s="90">
        <f>+P1306-Q1306+R1306+S1306+T1306+U1306</f>
        <v>0</v>
      </c>
      <c r="W1306" s="91">
        <f>(1.02/100)</f>
        <v>1.02E-2</v>
      </c>
      <c r="X1306" s="91">
        <v>4.8E-3</v>
      </c>
      <c r="Y1306" s="91">
        <v>0.17</v>
      </c>
      <c r="Z1306" s="91">
        <v>1.65E-2</v>
      </c>
      <c r="AA1306" s="91">
        <v>7.6E-2</v>
      </c>
      <c r="AB1306" s="91">
        <f>SUM(W1306:AA1306)</f>
        <v>0.2775</v>
      </c>
      <c r="AC1306" s="75">
        <v>12</v>
      </c>
      <c r="AD1306" s="92">
        <f>IF(AL1306="","",+AC1306*AL1306)</f>
      </c>
      <c r="AE1306" s="93">
        <f>IF(AL1306="","",+AL1306*AB1306)</f>
      </c>
      <c r="AF1306" s="92">
        <f>IF(AL1306="","",+AL1306-AE1306)</f>
      </c>
      <c r="AG1306" s="93">
        <f>+V1306</f>
        <v>0</v>
      </c>
      <c r="AH1306" s="92">
        <f>IF(AF1306="","",+AF1306-AG1306)</f>
      </c>
      <c r="AI1306" s="92">
        <f>IF(AH1306="","",+AH1306*AC1306)</f>
      </c>
      <c r="AJ1306" s="93"/>
      <c r="AK1306" s="94">
        <v>0.33</v>
      </c>
      <c r="AL1306" s="93">
        <f>IF(V1306=0,"",V1306/(1-AB1306-AK1306))</f>
      </c>
      <c r="AM1306" s="95">
        <v>0.33</v>
      </c>
      <c r="AN1306" s="93">
        <f>IF(V1306=0,"",V1306/(1-AB1306-AM1306))</f>
      </c>
      <c r="AO1306" s="96">
        <v>1.2</v>
      </c>
      <c r="AP1306" s="93">
        <f>IF(BD!AJ1306="","",BD!AJ1306*BD!AO1306)</f>
      </c>
      <c r="AQ1306" s="91">
        <f>BD!AM1306/BD!AK1306-1</f>
        <v>0</v>
      </c>
      <c r="AR1306" s="91">
        <f>IF(BD!AN1306="","",IF(BD!AJ1306="","",BD!AN1306/BD!AJ1306-1))</f>
      </c>
      <c r="AS1306" s="91">
        <f>IF(BD!AN1306="","",IF(BD!AN1306&lt;BD!AL1306,"ABAIXO DA META","DENTRO DA META"))</f>
      </c>
      <c r="AT1306" s="91" t="str">
        <f>IF(BD!AJ1306="","EM ANÁLISE",IF(BD!AP1306&gt;=BD!AN1306,"GO", "NO GO"))</f>
        <v>EM ANÁLISE</v>
      </c>
      <c r="AU1306" s="97">
        <f>IF(AN1306="","",+BD!$AN1306-AJ1306)</f>
      </c>
      <c r="AV1306" s="98"/>
      <c r="AW1306" s="90">
        <f>BD!P1306*BD!AC1306</f>
        <v>0</v>
      </c>
      <c r="AX1306" s="90">
        <f>BD!V1306*BD!AC1306</f>
        <v>0</v>
      </c>
      <c r="AY1306" s="90">
        <f>IF(BD!AN1306="","",BD!AN1306*BD!AC1306)</f>
      </c>
      <c r="AZ1306" s="75" t="s">
        <v>123</v>
      </c>
      <c r="BA1306" s="75" t="s">
        <v>124</v>
      </c>
      <c r="BB1306" s="75">
        <v>1</v>
      </c>
      <c r="BC1306" s="75" t="s">
        <v>125</v>
      </c>
      <c r="BD1306" s="104"/>
      <c r="BE1306" s="104"/>
      <c r="BF1306" s="101"/>
      <c r="BG1306" s="101"/>
      <c r="BH1306" s="101"/>
      <c r="BI1306" s="101"/>
      <c r="BJ1306" s="101"/>
      <c r="BK1306" s="101"/>
      <c r="BL1306" s="101"/>
      <c r="BM1306" s="101"/>
      <c r="BN1306" s="101"/>
      <c r="BO1306" s="103"/>
      <c r="BP1306" s="101"/>
      <c r="BQ1306" s="101"/>
      <c r="BR1306" s="101"/>
      <c r="BS1306" s="101"/>
      <c r="BT1306" s="101"/>
      <c r="BU1306" s="101"/>
      <c r="BV1306" s="101"/>
      <c r="BW1306" s="101"/>
      <c r="BX1306" s="101"/>
      <c r="BY1306" s="101"/>
      <c r="BZ1306" s="101"/>
      <c r="CA1306" s="101"/>
      <c r="CB1306" s="101"/>
      <c r="CC1306" s="101"/>
      <c r="CD1306" s="101"/>
      <c r="CE1306" s="101"/>
      <c r="CF1306" s="101"/>
      <c r="CG1306" s="37" t="e">
        <f>VLOOKUP(Table_1[[#This Row],[EAN]],'[1]Planilha1'!$E:$R,13,0)</f>
        <v>#N/A</v>
      </c>
      <c r="CI1306" s="188">
        <f>IF(Table_1[[#This Row],[STATUS MERCADO]]="GO",Table_1[[#This Row],[M. BRUTA TOTAL]],0)</f>
        <v>0</v>
      </c>
      <c r="CJ1306" s="188">
        <f>IF(Table_1[[#This Row],[STATUS MERCADO]]="GO",Table_1[[#This Row],[PV UNIT. REALIZADO]]*Table_1[[#This Row],[QUANTIDADE]],0)</f>
        <v>0</v>
      </c>
    </row>
    <row r="1307" ht="15" hidden="1">
      <c r="A1307" s="7"/>
      <c r="B1307" s="84" t="s">
        <v>400</v>
      </c>
      <c r="C1307" s="75">
        <v>220103</v>
      </c>
      <c r="D1307" s="75">
        <v>12241562</v>
      </c>
      <c r="E1307" s="85">
        <v>7891000101674</v>
      </c>
      <c r="F1307" s="86" t="s">
        <v>1198</v>
      </c>
      <c r="G1307" s="75" t="s">
        <v>13</v>
      </c>
      <c r="H1307" s="75">
        <v>3610</v>
      </c>
      <c r="I1307" s="87" t="s">
        <v>1139</v>
      </c>
      <c r="J1307" s="75" t="s">
        <v>1176</v>
      </c>
      <c r="K1307" s="88" t="s">
        <v>1177</v>
      </c>
      <c r="L1307" s="88">
        <v>24</v>
      </c>
      <c r="M1307" s="88">
        <v>0</v>
      </c>
      <c r="N1307" s="75" t="s">
        <v>85</v>
      </c>
      <c r="O1307" s="75" t="s">
        <v>122</v>
      </c>
      <c r="P1307" s="89"/>
      <c r="Q1307" s="90">
        <f>(17/100+7.6/100+1.65/100)*P1307</f>
        <v>0</v>
      </c>
      <c r="R1307" s="90"/>
      <c r="S1307" s="90"/>
      <c r="T1307" s="90"/>
      <c r="U1307" s="90"/>
      <c r="V1307" s="90">
        <f>+P1307-Q1307+R1307+S1307+T1307+U1307</f>
        <v>0</v>
      </c>
      <c r="W1307" s="91">
        <f>(1.02/100)</f>
        <v>1.02E-2</v>
      </c>
      <c r="X1307" s="91">
        <v>4.8E-3</v>
      </c>
      <c r="Y1307" s="91">
        <v>0.17</v>
      </c>
      <c r="Z1307" s="91">
        <v>1.65E-2</v>
      </c>
      <c r="AA1307" s="91">
        <v>7.6E-2</v>
      </c>
      <c r="AB1307" s="91">
        <f>SUM(W1307:AA1307)</f>
        <v>0.2775</v>
      </c>
      <c r="AC1307" s="75">
        <v>12</v>
      </c>
      <c r="AD1307" s="92">
        <f>IF(AL1307="","",+AC1307*AL1307)</f>
      </c>
      <c r="AE1307" s="93">
        <f>IF(AL1307="","",+AL1307*AB1307)</f>
      </c>
      <c r="AF1307" s="92">
        <f>IF(AL1307="","",+AL1307-AE1307)</f>
      </c>
      <c r="AG1307" s="93">
        <f>+V1307</f>
        <v>0</v>
      </c>
      <c r="AH1307" s="92">
        <f>IF(AF1307="","",+AF1307-AG1307)</f>
      </c>
      <c r="AI1307" s="92">
        <f>IF(AH1307="","",+AH1307*AC1307)</f>
      </c>
      <c r="AJ1307" s="93"/>
      <c r="AK1307" s="94">
        <v>0.33</v>
      </c>
      <c r="AL1307" s="93">
        <f>IF(V1307=0,"",V1307/(1-AB1307-AK1307))</f>
      </c>
      <c r="AM1307" s="95">
        <v>0.33</v>
      </c>
      <c r="AN1307" s="93">
        <f>IF(V1307=0,"",V1307/(1-AB1307-AM1307))</f>
      </c>
      <c r="AO1307" s="96">
        <v>1.2</v>
      </c>
      <c r="AP1307" s="93">
        <f>IF(BD!AJ1307="","",BD!AJ1307*BD!AO1307)</f>
      </c>
      <c r="AQ1307" s="91">
        <f>BD!AM1307/BD!AK1307-1</f>
        <v>0</v>
      </c>
      <c r="AR1307" s="91">
        <f>IF(BD!AN1307="","",IF(BD!AJ1307="","",BD!AN1307/BD!AJ1307-1))</f>
      </c>
      <c r="AS1307" s="91">
        <f>IF(BD!AN1307="","",IF(BD!AN1307&lt;BD!AL1307,"ABAIXO DA META","DENTRO DA META"))</f>
      </c>
      <c r="AT1307" s="91" t="str">
        <f>IF(BD!AJ1307="","EM ANÁLISE",IF(BD!AP1307&gt;=BD!AN1307,"GO", "NO GO"))</f>
        <v>EM ANÁLISE</v>
      </c>
      <c r="AU1307" s="97">
        <f>IF(AN1307="","",+BD!$AN1307-AJ1307)</f>
      </c>
      <c r="AV1307" s="98"/>
      <c r="AW1307" s="90">
        <f>BD!P1307*BD!AC1307</f>
        <v>0</v>
      </c>
      <c r="AX1307" s="90">
        <f>BD!V1307*BD!AC1307</f>
        <v>0</v>
      </c>
      <c r="AY1307" s="90">
        <f>IF(BD!AN1307="","",BD!AN1307*BD!AC1307)</f>
      </c>
      <c r="AZ1307" s="75" t="s">
        <v>123</v>
      </c>
      <c r="BA1307" s="75" t="s">
        <v>124</v>
      </c>
      <c r="BB1307" s="75">
        <v>1</v>
      </c>
      <c r="BC1307" s="75" t="s">
        <v>125</v>
      </c>
      <c r="BD1307" s="104"/>
      <c r="BE1307" s="104"/>
      <c r="BF1307" s="101"/>
      <c r="BG1307" s="101"/>
      <c r="BH1307" s="101"/>
      <c r="BI1307" s="101"/>
      <c r="BJ1307" s="101"/>
      <c r="BK1307" s="101"/>
      <c r="BL1307" s="101"/>
      <c r="BM1307" s="101"/>
      <c r="BN1307" s="101"/>
      <c r="BO1307" s="103"/>
      <c r="BP1307" s="101"/>
      <c r="BQ1307" s="101"/>
      <c r="BR1307" s="101"/>
      <c r="BS1307" s="101"/>
      <c r="BT1307" s="101"/>
      <c r="BU1307" s="101"/>
      <c r="BV1307" s="101"/>
      <c r="BW1307" s="101"/>
      <c r="BX1307" s="101"/>
      <c r="BY1307" s="101"/>
      <c r="BZ1307" s="101"/>
      <c r="CA1307" s="101"/>
      <c r="CB1307" s="101"/>
      <c r="CC1307" s="101"/>
      <c r="CD1307" s="101"/>
      <c r="CE1307" s="101"/>
      <c r="CF1307" s="101"/>
      <c r="CG1307" s="37" t="e">
        <f>VLOOKUP(Table_1[[#This Row],[EAN]],'[1]Planilha1'!$E:$R,13,0)</f>
        <v>#N/A</v>
      </c>
      <c r="CI1307" s="188">
        <f>IF(Table_1[[#This Row],[STATUS MERCADO]]="GO",Table_1[[#This Row],[M. BRUTA TOTAL]],0)</f>
        <v>0</v>
      </c>
      <c r="CJ1307" s="188">
        <f>IF(Table_1[[#This Row],[STATUS MERCADO]]="GO",Table_1[[#This Row],[PV UNIT. REALIZADO]]*Table_1[[#This Row],[QUANTIDADE]],0)</f>
        <v>0</v>
      </c>
    </row>
    <row r="1308" ht="15" hidden="1">
      <c r="A1308" s="7"/>
      <c r="B1308" s="84" t="s">
        <v>400</v>
      </c>
      <c r="C1308" s="85">
        <v>220104</v>
      </c>
      <c r="D1308" s="85">
        <v>12349928</v>
      </c>
      <c r="E1308" s="85">
        <v>7891000251492</v>
      </c>
      <c r="F1308" s="86" t="s">
        <v>1199</v>
      </c>
      <c r="G1308" s="75" t="s">
        <v>21</v>
      </c>
      <c r="H1308" s="75">
        <v>650</v>
      </c>
      <c r="I1308" s="87" t="s">
        <v>1200</v>
      </c>
      <c r="J1308" s="75" t="s">
        <v>1201</v>
      </c>
      <c r="K1308" s="88" t="s">
        <v>1177</v>
      </c>
      <c r="L1308" s="88">
        <v>100</v>
      </c>
      <c r="M1308" s="88">
        <v>0</v>
      </c>
      <c r="N1308" s="75" t="s">
        <v>85</v>
      </c>
      <c r="O1308" s="75" t="s">
        <v>122</v>
      </c>
      <c r="P1308" s="89">
        <v>1.08</v>
      </c>
      <c r="Q1308" s="90">
        <f>(17/100+7.6/100+1.65/100)*P1308</f>
        <v>0.28350000000000003</v>
      </c>
      <c r="R1308" s="90"/>
      <c r="S1308" s="90"/>
      <c r="T1308" s="90"/>
      <c r="U1308" s="90"/>
      <c r="V1308" s="90">
        <f>+P1308-Q1308+R1308+S1308+T1308+U1308</f>
        <v>0.7965</v>
      </c>
      <c r="W1308" s="91">
        <f>(1.02/100)</f>
        <v>1.02E-2</v>
      </c>
      <c r="X1308" s="91">
        <v>4.8E-3</v>
      </c>
      <c r="Y1308" s="91">
        <v>0.17</v>
      </c>
      <c r="Z1308" s="91">
        <v>1.65E-2</v>
      </c>
      <c r="AA1308" s="91">
        <v>7.6E-2</v>
      </c>
      <c r="AB1308" s="91">
        <f>SUM(W1308:AA1308)</f>
        <v>0.2775</v>
      </c>
      <c r="AC1308" s="75">
        <v>12</v>
      </c>
      <c r="AD1308" s="92">
        <f>IF(AL1308="","",+AC1308*AL1308)</f>
        <v>24.351592356687906</v>
      </c>
      <c r="AE1308" s="93">
        <f>IF(AL1308="","",+AL1308*AB1308)</f>
        <v>0.5631305732484079</v>
      </c>
      <c r="AF1308" s="92">
        <f>IF(AL1308="","",+AL1308-AE1308)</f>
        <v>1.4661687898089175</v>
      </c>
      <c r="AG1308" s="93">
        <f>+V1308</f>
        <v>0.7965</v>
      </c>
      <c r="AH1308" s="92">
        <f>IF(AF1308="","",+AF1308-AG1308)</f>
        <v>0.6696687898089175</v>
      </c>
      <c r="AI1308" s="92">
        <f>IF(AH1308="","",+AH1308*AC1308)</f>
        <v>8.03602547770701</v>
      </c>
      <c r="AJ1308" s="93">
        <v>3.3899999999999997</v>
      </c>
      <c r="AK1308" s="94">
        <v>0.33</v>
      </c>
      <c r="AL1308" s="93">
        <f>IF(V1308=0,"",V1308/(1-AB1308-AK1308))</f>
        <v>2.0292993630573255</v>
      </c>
      <c r="AM1308" s="95">
        <v>0.33</v>
      </c>
      <c r="AN1308" s="93">
        <f>IF(V1308=0,"",V1308/(1-AB1308-AM1308))</f>
        <v>2.0292993630573255</v>
      </c>
      <c r="AO1308" s="96">
        <v>1.2</v>
      </c>
      <c r="AP1308" s="93">
        <f>IF(BD!AJ1308="","",BD!AJ1308*BD!AO1308)</f>
        <v>4.068</v>
      </c>
      <c r="AQ1308" s="91">
        <f>BD!AM1308/BD!AK1308-1</f>
        <v>0</v>
      </c>
      <c r="AR1308" s="91">
        <f>IF(BD!AN1308="","",IF(BD!AJ1308="","",BD!AN1308/BD!AJ1308-1))</f>
        <v>-0.4013866185671605</v>
      </c>
      <c r="AS1308" s="91" t="str">
        <f>IF(BD!AN1308="","",IF(BD!AN1308&lt;BD!AL1308,"ABAIXO DA META","DENTRO DA META"))</f>
        <v>DENTRO DA META</v>
      </c>
      <c r="AT1308" s="91" t="str">
        <f>IF(BD!AJ1308="","EM ANÁLISE",IF(BD!AP1308&gt;=BD!AN1308,"GO", "NO GO"))</f>
        <v>GO</v>
      </c>
      <c r="AU1308" s="97">
        <f>IF(AN1308="","",+BD!$AN1308-AJ1308)</f>
        <v>-1.3607006369426742</v>
      </c>
      <c r="AV1308" s="98"/>
      <c r="AW1308" s="90">
        <f>BD!P1308*BD!AC1308</f>
        <v>12.96</v>
      </c>
      <c r="AX1308" s="90">
        <f>BD!V1308*BD!AC1308</f>
        <v>9.558</v>
      </c>
      <c r="AY1308" s="90">
        <f>IF(BD!AN1308="","",BD!AN1308*BD!AC1308)</f>
        <v>24.351592356687906</v>
      </c>
      <c r="AZ1308" s="75" t="s">
        <v>5272</v>
      </c>
      <c r="BA1308" s="75" t="s">
        <v>124</v>
      </c>
      <c r="BB1308" s="75">
        <v>1</v>
      </c>
      <c r="BC1308" s="75" t="s">
        <v>125</v>
      </c>
      <c r="BD1308" s="99" t="s">
        <v>5257</v>
      </c>
      <c r="BE1308" s="100" t="s">
        <v>4</v>
      </c>
      <c r="BF1308" s="100" t="s">
        <v>4</v>
      </c>
      <c r="BG1308" s="99" t="s">
        <v>5258</v>
      </c>
      <c r="BH1308" s="101"/>
      <c r="BI1308" s="101"/>
      <c r="BJ1308" s="101"/>
      <c r="BK1308" s="101"/>
      <c r="BL1308" s="101"/>
      <c r="BM1308" s="101"/>
      <c r="BN1308" s="101"/>
      <c r="BO1308" s="103"/>
      <c r="BP1308" s="99">
        <v>140.622</v>
      </c>
      <c r="BQ1308" s="99">
        <v>121</v>
      </c>
      <c r="BR1308" s="101"/>
      <c r="BS1308" s="99" t="s">
        <v>5260</v>
      </c>
      <c r="BT1308" s="99" t="s">
        <v>5261</v>
      </c>
      <c r="BU1308" s="99">
        <v>5102</v>
      </c>
      <c r="BV1308" s="99"/>
      <c r="BW1308" s="99"/>
      <c r="BX1308" s="99"/>
      <c r="BY1308" s="99"/>
      <c r="BZ1308" s="99"/>
      <c r="CA1308" s="99"/>
      <c r="CB1308" s="99"/>
      <c r="CC1308" s="99">
        <v>102</v>
      </c>
      <c r="CD1308" s="99">
        <v>8</v>
      </c>
      <c r="CE1308" s="99">
        <v>8</v>
      </c>
      <c r="CF1308" s="99"/>
      <c r="CG1308" s="37" t="e">
        <f>VLOOKUP(Table_1[[#This Row],[EAN]],'[1]Planilha1'!$E:$R,13,0)</f>
        <v>#N/A</v>
      </c>
      <c r="CI1308" s="188">
        <f>IF(Table_1[[#This Row],[STATUS MERCADO]]="GO",Table_1[[#This Row],[M. BRUTA TOTAL]],0)</f>
        <v>8.03602547770701</v>
      </c>
      <c r="CJ1308" s="188">
        <f>IF(Table_1[[#This Row],[STATUS MERCADO]]="GO",Table_1[[#This Row],[PV UNIT. REALIZADO]]*Table_1[[#This Row],[QUANTIDADE]],0)</f>
        <v>24.351592356687906</v>
      </c>
    </row>
    <row r="1309" ht="15" hidden="1">
      <c r="A1309" s="7"/>
      <c r="B1309" s="84" t="s">
        <v>400</v>
      </c>
      <c r="C1309" s="85">
        <v>220105</v>
      </c>
      <c r="D1309" s="85">
        <v>12344651</v>
      </c>
      <c r="E1309" s="85">
        <v>7891000249932</v>
      </c>
      <c r="F1309" s="86" t="s">
        <v>1202</v>
      </c>
      <c r="G1309" s="75" t="s">
        <v>21</v>
      </c>
      <c r="H1309" s="75">
        <v>650</v>
      </c>
      <c r="I1309" s="87" t="s">
        <v>1200</v>
      </c>
      <c r="J1309" s="75" t="s">
        <v>1201</v>
      </c>
      <c r="K1309" s="88" t="s">
        <v>1177</v>
      </c>
      <c r="L1309" s="88">
        <v>150</v>
      </c>
      <c r="M1309" s="88">
        <v>0</v>
      </c>
      <c r="N1309" s="75" t="s">
        <v>85</v>
      </c>
      <c r="O1309" s="75" t="s">
        <v>122</v>
      </c>
      <c r="P1309" s="89">
        <v>1.08</v>
      </c>
      <c r="Q1309" s="90">
        <f>(17/100+7.6/100+1.65/100)*P1309</f>
        <v>0.28350000000000003</v>
      </c>
      <c r="R1309" s="90"/>
      <c r="S1309" s="90"/>
      <c r="T1309" s="90"/>
      <c r="U1309" s="90"/>
      <c r="V1309" s="90">
        <f>+P1309-Q1309+R1309+S1309+T1309+U1309</f>
        <v>0.7965</v>
      </c>
      <c r="W1309" s="91">
        <f>(1.02/100)</f>
        <v>1.02E-2</v>
      </c>
      <c r="X1309" s="91">
        <v>4.8E-3</v>
      </c>
      <c r="Y1309" s="91">
        <v>0.17</v>
      </c>
      <c r="Z1309" s="91">
        <v>1.65E-2</v>
      </c>
      <c r="AA1309" s="91">
        <v>7.6E-2</v>
      </c>
      <c r="AB1309" s="91">
        <f>SUM(W1309:AA1309)</f>
        <v>0.2775</v>
      </c>
      <c r="AC1309" s="75">
        <v>12</v>
      </c>
      <c r="AD1309" s="92">
        <f>IF(AL1309="","",+AC1309*AL1309)</f>
        <v>24.351592356687906</v>
      </c>
      <c r="AE1309" s="93">
        <f>IF(AL1309="","",+AL1309*AB1309)</f>
        <v>0.5631305732484079</v>
      </c>
      <c r="AF1309" s="92">
        <f>IF(AL1309="","",+AL1309-AE1309)</f>
        <v>1.4661687898089175</v>
      </c>
      <c r="AG1309" s="93">
        <f>+V1309</f>
        <v>0.7965</v>
      </c>
      <c r="AH1309" s="92">
        <f>IF(AF1309="","",+AF1309-AG1309)</f>
        <v>0.6696687898089175</v>
      </c>
      <c r="AI1309" s="92">
        <f>IF(AH1309="","",+AH1309*AC1309)</f>
        <v>8.03602547770701</v>
      </c>
      <c r="AJ1309" s="93">
        <v>2.2199999999999998</v>
      </c>
      <c r="AK1309" s="94">
        <v>0.33</v>
      </c>
      <c r="AL1309" s="93">
        <f>IF(V1309=0,"",V1309/(1-AB1309-AK1309))</f>
        <v>2.0292993630573255</v>
      </c>
      <c r="AM1309" s="95">
        <v>0.33</v>
      </c>
      <c r="AN1309" s="93">
        <f>IF(V1309=0,"",V1309/(1-AB1309-AM1309))</f>
        <v>2.0292993630573255</v>
      </c>
      <c r="AO1309" s="96">
        <v>1.2</v>
      </c>
      <c r="AP1309" s="93">
        <f>IF(BD!AJ1309="","",BD!AJ1309*BD!AO1309)</f>
        <v>2.6639999999999997</v>
      </c>
      <c r="AQ1309" s="91">
        <f>BD!AM1309/BD!AK1309-1</f>
        <v>0</v>
      </c>
      <c r="AR1309" s="91">
        <f>IF(BD!AN1309="","",IF(BD!AJ1309="","",BD!AN1309/BD!AJ1309-1))</f>
        <v>-8.590118781201539E-2</v>
      </c>
      <c r="AS1309" s="91" t="str">
        <f>IF(BD!AN1309="","",IF(BD!AN1309&lt;BD!AL1309,"ABAIXO DA META","DENTRO DA META"))</f>
        <v>DENTRO DA META</v>
      </c>
      <c r="AT1309" s="91" t="str">
        <f>IF(BD!AJ1309="","EM ANÁLISE",IF(BD!AP1309&gt;=BD!AN1309,"GO", "NO GO"))</f>
        <v>GO</v>
      </c>
      <c r="AU1309" s="97">
        <f>IF(AN1309="","",+BD!$AN1309-AJ1309)</f>
        <v>-0.19070063694267425</v>
      </c>
      <c r="AV1309" s="98"/>
      <c r="AW1309" s="90">
        <f>BD!P1309*BD!AC1309</f>
        <v>12.96</v>
      </c>
      <c r="AX1309" s="90">
        <f>BD!V1309*BD!AC1309</f>
        <v>9.558</v>
      </c>
      <c r="AY1309" s="90">
        <f>IF(BD!AN1309="","",BD!AN1309*BD!AC1309)</f>
        <v>24.351592356687906</v>
      </c>
      <c r="AZ1309" s="75" t="s">
        <v>5272</v>
      </c>
      <c r="BA1309" s="75" t="s">
        <v>124</v>
      </c>
      <c r="BB1309" s="75">
        <v>1</v>
      </c>
      <c r="BC1309" s="75" t="s">
        <v>125</v>
      </c>
      <c r="BD1309" s="99" t="s">
        <v>5257</v>
      </c>
      <c r="BE1309" s="100" t="s">
        <v>4</v>
      </c>
      <c r="BF1309" s="100" t="s">
        <v>4</v>
      </c>
      <c r="BG1309" s="99" t="s">
        <v>5258</v>
      </c>
      <c r="BH1309" s="101"/>
      <c r="BI1309" s="101"/>
      <c r="BJ1309" s="101"/>
      <c r="BK1309" s="101"/>
      <c r="BL1309" s="101"/>
      <c r="BM1309" s="101"/>
      <c r="BN1309" s="101"/>
      <c r="BO1309" s="103"/>
      <c r="BP1309" s="99">
        <v>140.622</v>
      </c>
      <c r="BQ1309" s="99">
        <v>121</v>
      </c>
      <c r="BR1309" s="101"/>
      <c r="BS1309" s="99" t="s">
        <v>5260</v>
      </c>
      <c r="BT1309" s="99" t="s">
        <v>5261</v>
      </c>
      <c r="BU1309" s="99">
        <v>5102</v>
      </c>
      <c r="BV1309" s="99"/>
      <c r="BW1309" s="99"/>
      <c r="BX1309" s="99"/>
      <c r="BY1309" s="99"/>
      <c r="BZ1309" s="99"/>
      <c r="CA1309" s="99"/>
      <c r="CB1309" s="99"/>
      <c r="CC1309" s="99">
        <v>102</v>
      </c>
      <c r="CD1309" s="99">
        <v>8</v>
      </c>
      <c r="CE1309" s="99">
        <v>8</v>
      </c>
      <c r="CF1309" s="99"/>
      <c r="CG1309" s="37" t="e">
        <f>VLOOKUP(Table_1[[#This Row],[EAN]],'[1]Planilha1'!$E:$R,13,0)</f>
        <v>#N/A</v>
      </c>
      <c r="CI1309" s="188">
        <f>IF(Table_1[[#This Row],[STATUS MERCADO]]="GO",Table_1[[#This Row],[M. BRUTA TOTAL]],0)</f>
        <v>8.03602547770701</v>
      </c>
      <c r="CJ1309" s="188">
        <f>IF(Table_1[[#This Row],[STATUS MERCADO]]="GO",Table_1[[#This Row],[PV UNIT. REALIZADO]]*Table_1[[#This Row],[QUANTIDADE]],0)</f>
        <v>24.351592356687906</v>
      </c>
    </row>
    <row r="1310" ht="15" hidden="1">
      <c r="A1310" s="7"/>
      <c r="B1310" s="84" t="s">
        <v>400</v>
      </c>
      <c r="C1310" s="85">
        <v>220106</v>
      </c>
      <c r="D1310" s="85">
        <v>12350073</v>
      </c>
      <c r="E1310" s="85">
        <v>7891000251515</v>
      </c>
      <c r="F1310" s="86" t="s">
        <v>1203</v>
      </c>
      <c r="G1310" s="75" t="s">
        <v>21</v>
      </c>
      <c r="H1310" s="75">
        <v>650</v>
      </c>
      <c r="I1310" s="87" t="s">
        <v>1200</v>
      </c>
      <c r="J1310" s="75" t="s">
        <v>1201</v>
      </c>
      <c r="K1310" s="88" t="s">
        <v>1177</v>
      </c>
      <c r="L1310" s="88">
        <v>100</v>
      </c>
      <c r="M1310" s="88">
        <v>0</v>
      </c>
      <c r="N1310" s="75" t="s">
        <v>85</v>
      </c>
      <c r="O1310" s="75" t="s">
        <v>122</v>
      </c>
      <c r="P1310" s="89">
        <v>1.08</v>
      </c>
      <c r="Q1310" s="90">
        <f>(17/100+7.6/100+1.65/100)*P1310</f>
        <v>0.28350000000000003</v>
      </c>
      <c r="R1310" s="90"/>
      <c r="S1310" s="90"/>
      <c r="T1310" s="90"/>
      <c r="U1310" s="90"/>
      <c r="V1310" s="90">
        <f>+P1310-Q1310+R1310+S1310+T1310+U1310</f>
        <v>0.7965</v>
      </c>
      <c r="W1310" s="91">
        <f>(1.02/100)</f>
        <v>1.02E-2</v>
      </c>
      <c r="X1310" s="91">
        <v>4.8E-3</v>
      </c>
      <c r="Y1310" s="91">
        <v>0.17</v>
      </c>
      <c r="Z1310" s="91">
        <v>1.65E-2</v>
      </c>
      <c r="AA1310" s="91">
        <v>7.6E-2</v>
      </c>
      <c r="AB1310" s="91">
        <f>SUM(W1310:AA1310)</f>
        <v>0.2775</v>
      </c>
      <c r="AC1310" s="75">
        <v>12</v>
      </c>
      <c r="AD1310" s="92">
        <f>IF(AL1310="","",+AC1310*AL1310)</f>
        <v>24.351592356687906</v>
      </c>
      <c r="AE1310" s="93">
        <f>IF(AL1310="","",+AL1310*AB1310)</f>
        <v>0.5631305732484079</v>
      </c>
      <c r="AF1310" s="92">
        <f>IF(AL1310="","",+AL1310-AE1310)</f>
        <v>1.4661687898089175</v>
      </c>
      <c r="AG1310" s="93">
        <f>+V1310</f>
        <v>0.7965</v>
      </c>
      <c r="AH1310" s="92">
        <f>IF(AF1310="","",+AF1310-AG1310)</f>
        <v>0.6696687898089175</v>
      </c>
      <c r="AI1310" s="92">
        <f>IF(AH1310="","",+AH1310*AC1310)</f>
        <v>8.03602547770701</v>
      </c>
      <c r="AJ1310" s="93">
        <v>3.23</v>
      </c>
      <c r="AK1310" s="94">
        <v>0.33</v>
      </c>
      <c r="AL1310" s="93">
        <f>IF(V1310=0,"",V1310/(1-AB1310-AK1310))</f>
        <v>2.0292993630573255</v>
      </c>
      <c r="AM1310" s="95">
        <v>0.33</v>
      </c>
      <c r="AN1310" s="93">
        <f>IF(V1310=0,"",V1310/(1-AB1310-AM1310))</f>
        <v>2.0292993630573255</v>
      </c>
      <c r="AO1310" s="96">
        <v>1.2</v>
      </c>
      <c r="AP1310" s="93">
        <f>IF(BD!AJ1310="","",BD!AJ1310*BD!AO1310)</f>
        <v>3.876</v>
      </c>
      <c r="AQ1310" s="91">
        <f>BD!AM1310/BD!AK1310-1</f>
        <v>0</v>
      </c>
      <c r="AR1310" s="91">
        <f>IF(BD!AN1310="","",IF(BD!AJ1310="","",BD!AN1310/BD!AJ1310-1))</f>
        <v>-0.37173394332590537</v>
      </c>
      <c r="AS1310" s="91" t="str">
        <f>IF(BD!AN1310="","",IF(BD!AN1310&lt;BD!AL1310,"ABAIXO DA META","DENTRO DA META"))</f>
        <v>DENTRO DA META</v>
      </c>
      <c r="AT1310" s="91" t="str">
        <f>IF(BD!AJ1310="","EM ANÁLISE",IF(BD!AP1310&gt;=BD!AN1310,"GO", "NO GO"))</f>
        <v>GO</v>
      </c>
      <c r="AU1310" s="97">
        <f>IF(AN1310="","",+BD!$AN1310-AJ1310)</f>
        <v>-1.2007006369426745</v>
      </c>
      <c r="AV1310" s="98"/>
      <c r="AW1310" s="90">
        <f>BD!P1310*BD!AC1310</f>
        <v>12.96</v>
      </c>
      <c r="AX1310" s="90">
        <f>BD!V1310*BD!AC1310</f>
        <v>9.558</v>
      </c>
      <c r="AY1310" s="90">
        <f>IF(BD!AN1310="","",BD!AN1310*BD!AC1310)</f>
        <v>24.351592356687906</v>
      </c>
      <c r="AZ1310" s="75" t="s">
        <v>5272</v>
      </c>
      <c r="BA1310" s="75" t="s">
        <v>124</v>
      </c>
      <c r="BB1310" s="75">
        <v>1</v>
      </c>
      <c r="BC1310" s="75" t="s">
        <v>125</v>
      </c>
      <c r="BD1310" s="99" t="s">
        <v>5257</v>
      </c>
      <c r="BE1310" s="100" t="s">
        <v>4</v>
      </c>
      <c r="BF1310" s="100" t="s">
        <v>4</v>
      </c>
      <c r="BG1310" s="99" t="s">
        <v>5258</v>
      </c>
      <c r="BH1310" s="101"/>
      <c r="BI1310" s="101"/>
      <c r="BJ1310" s="101"/>
      <c r="BK1310" s="101"/>
      <c r="BL1310" s="101"/>
      <c r="BM1310" s="101"/>
      <c r="BN1310" s="101"/>
      <c r="BO1310" s="103"/>
      <c r="BP1310" s="99">
        <v>140.622</v>
      </c>
      <c r="BQ1310" s="99">
        <v>121</v>
      </c>
      <c r="BR1310" s="101"/>
      <c r="BS1310" s="99" t="s">
        <v>5260</v>
      </c>
      <c r="BT1310" s="99" t="s">
        <v>5261</v>
      </c>
      <c r="BU1310" s="99">
        <v>5102</v>
      </c>
      <c r="BV1310" s="99"/>
      <c r="BW1310" s="99"/>
      <c r="BX1310" s="99"/>
      <c r="BY1310" s="99"/>
      <c r="BZ1310" s="99"/>
      <c r="CA1310" s="99"/>
      <c r="CB1310" s="99"/>
      <c r="CC1310" s="99">
        <v>102</v>
      </c>
      <c r="CD1310" s="99">
        <v>8</v>
      </c>
      <c r="CE1310" s="99">
        <v>8</v>
      </c>
      <c r="CF1310" s="99"/>
      <c r="CG1310" s="37" t="e">
        <f>VLOOKUP(Table_1[[#This Row],[EAN]],'[1]Planilha1'!$E:$R,13,0)</f>
        <v>#N/A</v>
      </c>
      <c r="CI1310" s="188">
        <f>IF(Table_1[[#This Row],[STATUS MERCADO]]="GO",Table_1[[#This Row],[M. BRUTA TOTAL]],0)</f>
        <v>8.03602547770701</v>
      </c>
      <c r="CJ1310" s="188">
        <f>IF(Table_1[[#This Row],[STATUS MERCADO]]="GO",Table_1[[#This Row],[PV UNIT. REALIZADO]]*Table_1[[#This Row],[QUANTIDADE]],0)</f>
        <v>24.351592356687906</v>
      </c>
    </row>
    <row r="1311" ht="15" hidden="1">
      <c r="A1311" s="7"/>
      <c r="B1311" s="84" t="s">
        <v>400</v>
      </c>
      <c r="C1311" s="85">
        <v>220107</v>
      </c>
      <c r="D1311" s="85">
        <v>12346356</v>
      </c>
      <c r="E1311" s="85">
        <v>7891000250150</v>
      </c>
      <c r="F1311" s="86" t="s">
        <v>1204</v>
      </c>
      <c r="G1311" s="75" t="s">
        <v>21</v>
      </c>
      <c r="H1311" s="75">
        <v>650</v>
      </c>
      <c r="I1311" s="87" t="s">
        <v>1200</v>
      </c>
      <c r="J1311" s="75" t="s">
        <v>1201</v>
      </c>
      <c r="K1311" s="88" t="s">
        <v>1177</v>
      </c>
      <c r="L1311" s="88">
        <v>180</v>
      </c>
      <c r="M1311" s="88">
        <v>0</v>
      </c>
      <c r="N1311" s="75" t="s">
        <v>85</v>
      </c>
      <c r="O1311" s="75" t="s">
        <v>122</v>
      </c>
      <c r="P1311" s="89">
        <v>1.08</v>
      </c>
      <c r="Q1311" s="90">
        <f>(17/100+7.6/100+1.65/100)*P1311</f>
        <v>0.28350000000000003</v>
      </c>
      <c r="R1311" s="90"/>
      <c r="S1311" s="90"/>
      <c r="T1311" s="90"/>
      <c r="U1311" s="90"/>
      <c r="V1311" s="90">
        <f>+P1311-Q1311+R1311+S1311+T1311+U1311</f>
        <v>0.7965</v>
      </c>
      <c r="W1311" s="91">
        <f>(1.02/100)</f>
        <v>1.02E-2</v>
      </c>
      <c r="X1311" s="91">
        <v>4.8E-3</v>
      </c>
      <c r="Y1311" s="91">
        <v>0.17</v>
      </c>
      <c r="Z1311" s="91">
        <v>1.65E-2</v>
      </c>
      <c r="AA1311" s="91">
        <v>7.6E-2</v>
      </c>
      <c r="AB1311" s="91">
        <f>SUM(W1311:AA1311)</f>
        <v>0.2775</v>
      </c>
      <c r="AC1311" s="75">
        <v>12</v>
      </c>
      <c r="AD1311" s="92">
        <f>IF(AL1311="","",+AC1311*AL1311)</f>
        <v>24.351592356687906</v>
      </c>
      <c r="AE1311" s="93">
        <f>IF(AL1311="","",+AL1311*AB1311)</f>
        <v>0.5631305732484079</v>
      </c>
      <c r="AF1311" s="92">
        <f>IF(AL1311="","",+AL1311-AE1311)</f>
        <v>1.4661687898089175</v>
      </c>
      <c r="AG1311" s="93">
        <f>+V1311</f>
        <v>0.7965</v>
      </c>
      <c r="AH1311" s="92">
        <f>IF(AF1311="","",+AF1311-AG1311)</f>
        <v>0.6696687898089175</v>
      </c>
      <c r="AI1311" s="92">
        <f>IF(AH1311="","",+AH1311*AC1311)</f>
        <v>8.03602547770701</v>
      </c>
      <c r="AJ1311" s="93">
        <v>2.15</v>
      </c>
      <c r="AK1311" s="94">
        <v>0.33</v>
      </c>
      <c r="AL1311" s="93">
        <f>IF(V1311=0,"",V1311/(1-AB1311-AK1311))</f>
        <v>2.0292993630573255</v>
      </c>
      <c r="AM1311" s="95">
        <v>0.33</v>
      </c>
      <c r="AN1311" s="93">
        <f>IF(V1311=0,"",V1311/(1-AB1311-AM1311))</f>
        <v>2.0292993630573255</v>
      </c>
      <c r="AO1311" s="96">
        <v>1.2</v>
      </c>
      <c r="AP1311" s="93">
        <f>IF(BD!AJ1311="","",BD!AJ1311*BD!AO1311)</f>
        <v>2.5799999999999996</v>
      </c>
      <c r="AQ1311" s="91">
        <f>BD!AM1311/BD!AK1311-1</f>
        <v>0</v>
      </c>
      <c r="AR1311" s="91">
        <f>IF(BD!AN1311="","",IF(BD!AJ1311="","",BD!AN1311/BD!AJ1311-1))</f>
        <v>-5.613983113612764E-2</v>
      </c>
      <c r="AS1311" s="91" t="str">
        <f>IF(BD!AN1311="","",IF(BD!AN1311&lt;BD!AL1311,"ABAIXO DA META","DENTRO DA META"))</f>
        <v>DENTRO DA META</v>
      </c>
      <c r="AT1311" s="91" t="str">
        <f>IF(BD!AJ1311="","EM ANÁLISE",IF(BD!AP1311&gt;=BD!AN1311,"GO", "NO GO"))</f>
        <v>GO</v>
      </c>
      <c r="AU1311" s="97">
        <f>IF(AN1311="","",+BD!$AN1311-AJ1311)</f>
        <v>-0.12070063694267441</v>
      </c>
      <c r="AV1311" s="98"/>
      <c r="AW1311" s="90">
        <f>BD!P1311*BD!AC1311</f>
        <v>12.96</v>
      </c>
      <c r="AX1311" s="90">
        <f>BD!V1311*BD!AC1311</f>
        <v>9.558</v>
      </c>
      <c r="AY1311" s="90">
        <f>IF(BD!AN1311="","",BD!AN1311*BD!AC1311)</f>
        <v>24.351592356687906</v>
      </c>
      <c r="AZ1311" s="75" t="s">
        <v>5272</v>
      </c>
      <c r="BA1311" s="75" t="s">
        <v>124</v>
      </c>
      <c r="BB1311" s="75">
        <v>1</v>
      </c>
      <c r="BC1311" s="75" t="s">
        <v>125</v>
      </c>
      <c r="BD1311" s="99" t="s">
        <v>5257</v>
      </c>
      <c r="BE1311" s="100" t="s">
        <v>4</v>
      </c>
      <c r="BF1311" s="100" t="s">
        <v>4</v>
      </c>
      <c r="BG1311" s="99" t="s">
        <v>5258</v>
      </c>
      <c r="BH1311" s="101"/>
      <c r="BI1311" s="101"/>
      <c r="BJ1311" s="101"/>
      <c r="BK1311" s="101"/>
      <c r="BL1311" s="101"/>
      <c r="BM1311" s="101"/>
      <c r="BN1311" s="101"/>
      <c r="BO1311" s="103"/>
      <c r="BP1311" s="99">
        <v>140.622</v>
      </c>
      <c r="BQ1311" s="99">
        <v>121</v>
      </c>
      <c r="BR1311" s="101"/>
      <c r="BS1311" s="99" t="s">
        <v>5260</v>
      </c>
      <c r="BT1311" s="99" t="s">
        <v>5261</v>
      </c>
      <c r="BU1311" s="99">
        <v>5102</v>
      </c>
      <c r="BV1311" s="99"/>
      <c r="BW1311" s="99"/>
      <c r="BX1311" s="99"/>
      <c r="BY1311" s="99"/>
      <c r="BZ1311" s="99"/>
      <c r="CA1311" s="99"/>
      <c r="CB1311" s="99"/>
      <c r="CC1311" s="99">
        <v>102</v>
      </c>
      <c r="CD1311" s="99">
        <v>8</v>
      </c>
      <c r="CE1311" s="99">
        <v>8</v>
      </c>
      <c r="CF1311" s="99"/>
      <c r="CG1311" s="37" t="e">
        <f>VLOOKUP(Table_1[[#This Row],[EAN]],'[1]Planilha1'!$E:$R,13,0)</f>
        <v>#N/A</v>
      </c>
      <c r="CI1311" s="188">
        <f>IF(Table_1[[#This Row],[STATUS MERCADO]]="GO",Table_1[[#This Row],[M. BRUTA TOTAL]],0)</f>
        <v>8.03602547770701</v>
      </c>
      <c r="CJ1311" s="188">
        <f>IF(Table_1[[#This Row],[STATUS MERCADO]]="GO",Table_1[[#This Row],[PV UNIT. REALIZADO]]*Table_1[[#This Row],[QUANTIDADE]],0)</f>
        <v>24.351592356687906</v>
      </c>
    </row>
    <row r="1312" ht="15" hidden="1">
      <c r="A1312" s="7"/>
      <c r="B1312" s="84" t="s">
        <v>400</v>
      </c>
      <c r="C1312" s="85">
        <v>220108</v>
      </c>
      <c r="D1312" s="85">
        <v>12350100</v>
      </c>
      <c r="E1312" s="85">
        <v>7891000251454</v>
      </c>
      <c r="F1312" s="86" t="s">
        <v>1205</v>
      </c>
      <c r="G1312" s="75" t="s">
        <v>21</v>
      </c>
      <c r="H1312" s="75">
        <v>650</v>
      </c>
      <c r="I1312" s="87" t="s">
        <v>1200</v>
      </c>
      <c r="J1312" s="75" t="s">
        <v>1201</v>
      </c>
      <c r="K1312" s="88" t="s">
        <v>1177</v>
      </c>
      <c r="L1312" s="88">
        <v>76</v>
      </c>
      <c r="M1312" s="88">
        <v>0</v>
      </c>
      <c r="N1312" s="75" t="s">
        <v>85</v>
      </c>
      <c r="O1312" s="75" t="s">
        <v>122</v>
      </c>
      <c r="P1312" s="89">
        <v>1.08</v>
      </c>
      <c r="Q1312" s="90">
        <f>(17/100+7.6/100+1.65/100)*P1312</f>
        <v>0.28350000000000003</v>
      </c>
      <c r="R1312" s="90"/>
      <c r="S1312" s="90"/>
      <c r="T1312" s="90"/>
      <c r="U1312" s="90"/>
      <c r="V1312" s="90">
        <f>+P1312-Q1312+R1312+S1312+T1312+U1312</f>
        <v>0.7965</v>
      </c>
      <c r="W1312" s="91">
        <f>(1.02/100)</f>
        <v>1.02E-2</v>
      </c>
      <c r="X1312" s="91">
        <v>4.8E-3</v>
      </c>
      <c r="Y1312" s="91">
        <v>0.17</v>
      </c>
      <c r="Z1312" s="91">
        <v>1.65E-2</v>
      </c>
      <c r="AA1312" s="91">
        <v>7.6E-2</v>
      </c>
      <c r="AB1312" s="91">
        <f>SUM(W1312:AA1312)</f>
        <v>0.2775</v>
      </c>
      <c r="AC1312" s="75">
        <v>12</v>
      </c>
      <c r="AD1312" s="92">
        <f>IF(AL1312="","",+AC1312*AL1312)</f>
        <v>24.351592356687906</v>
      </c>
      <c r="AE1312" s="93">
        <f>IF(AL1312="","",+AL1312*AB1312)</f>
        <v>0.5631305732484079</v>
      </c>
      <c r="AF1312" s="92">
        <f>IF(AL1312="","",+AL1312-AE1312)</f>
        <v>1.4661687898089175</v>
      </c>
      <c r="AG1312" s="93">
        <f>+V1312</f>
        <v>0.7965</v>
      </c>
      <c r="AH1312" s="92">
        <f>IF(AF1312="","",+AF1312-AG1312)</f>
        <v>0.6696687898089175</v>
      </c>
      <c r="AI1312" s="92">
        <f>IF(AH1312="","",+AH1312*AC1312)</f>
        <v>8.03602547770701</v>
      </c>
      <c r="AJ1312" s="93">
        <v>4.31</v>
      </c>
      <c r="AK1312" s="94">
        <v>0.33</v>
      </c>
      <c r="AL1312" s="93">
        <f>IF(V1312=0,"",V1312/(1-AB1312-AK1312))</f>
        <v>2.0292993630573255</v>
      </c>
      <c r="AM1312" s="95">
        <v>0.33</v>
      </c>
      <c r="AN1312" s="93">
        <f>IF(V1312=0,"",V1312/(1-AB1312-AM1312))</f>
        <v>2.0292993630573255</v>
      </c>
      <c r="AO1312" s="96">
        <v>1.2</v>
      </c>
      <c r="AP1312" s="93">
        <f>IF(BD!AJ1312="","",BD!AJ1312*BD!AO1312)</f>
        <v>5.172</v>
      </c>
      <c r="AQ1312" s="91">
        <f>BD!AM1312/BD!AK1312-1</f>
        <v>0</v>
      </c>
      <c r="AR1312" s="91">
        <f>IF(BD!AN1312="","",IF(BD!AJ1312="","",BD!AN1312/BD!AJ1312-1))</f>
        <v>-0.5291648809611773</v>
      </c>
      <c r="AS1312" s="91" t="str">
        <f>IF(BD!AN1312="","",IF(BD!AN1312&lt;BD!AL1312,"ABAIXO DA META","DENTRO DA META"))</f>
        <v>DENTRO DA META</v>
      </c>
      <c r="AT1312" s="91" t="str">
        <f>IF(BD!AJ1312="","EM ANÁLISE",IF(BD!AP1312&gt;=BD!AN1312,"GO", "NO GO"))</f>
        <v>GO</v>
      </c>
      <c r="AU1312" s="97">
        <f>IF(AN1312="","",+BD!$AN1312-AJ1312)</f>
        <v>-2.280700636942674</v>
      </c>
      <c r="AV1312" s="98"/>
      <c r="AW1312" s="90">
        <f>BD!P1312*BD!AC1312</f>
        <v>12.96</v>
      </c>
      <c r="AX1312" s="90">
        <f>BD!V1312*BD!AC1312</f>
        <v>9.558</v>
      </c>
      <c r="AY1312" s="90">
        <f>IF(BD!AN1312="","",BD!AN1312*BD!AC1312)</f>
        <v>24.351592356687906</v>
      </c>
      <c r="AZ1312" s="75" t="s">
        <v>5272</v>
      </c>
      <c r="BA1312" s="75" t="s">
        <v>124</v>
      </c>
      <c r="BB1312" s="75">
        <v>1</v>
      </c>
      <c r="BC1312" s="75" t="s">
        <v>125</v>
      </c>
      <c r="BD1312" s="99" t="s">
        <v>5257</v>
      </c>
      <c r="BE1312" s="100" t="s">
        <v>4</v>
      </c>
      <c r="BF1312" s="100" t="s">
        <v>4</v>
      </c>
      <c r="BG1312" s="99" t="s">
        <v>5258</v>
      </c>
      <c r="BH1312" s="101"/>
      <c r="BI1312" s="101"/>
      <c r="BJ1312" s="101"/>
      <c r="BK1312" s="101"/>
      <c r="BL1312" s="101"/>
      <c r="BM1312" s="101"/>
      <c r="BN1312" s="101"/>
      <c r="BO1312" s="103"/>
      <c r="BP1312" s="99">
        <v>140.622</v>
      </c>
      <c r="BQ1312" s="99">
        <v>121</v>
      </c>
      <c r="BR1312" s="101"/>
      <c r="BS1312" s="99" t="s">
        <v>5260</v>
      </c>
      <c r="BT1312" s="99" t="s">
        <v>5261</v>
      </c>
      <c r="BU1312" s="99">
        <v>5102</v>
      </c>
      <c r="BV1312" s="99"/>
      <c r="BW1312" s="99"/>
      <c r="BX1312" s="99"/>
      <c r="BY1312" s="99"/>
      <c r="BZ1312" s="99"/>
      <c r="CA1312" s="99"/>
      <c r="CB1312" s="99"/>
      <c r="CC1312" s="99">
        <v>102</v>
      </c>
      <c r="CD1312" s="99">
        <v>8</v>
      </c>
      <c r="CE1312" s="99">
        <v>8</v>
      </c>
      <c r="CF1312" s="99"/>
      <c r="CG1312" s="37" t="e">
        <f>VLOOKUP(Table_1[[#This Row],[EAN]],'[1]Planilha1'!$E:$R,13,0)</f>
        <v>#N/A</v>
      </c>
      <c r="CI1312" s="188">
        <f>IF(Table_1[[#This Row],[STATUS MERCADO]]="GO",Table_1[[#This Row],[M. BRUTA TOTAL]],0)</f>
        <v>8.03602547770701</v>
      </c>
      <c r="CJ1312" s="188">
        <f>IF(Table_1[[#This Row],[STATUS MERCADO]]="GO",Table_1[[#This Row],[PV UNIT. REALIZADO]]*Table_1[[#This Row],[QUANTIDADE]],0)</f>
        <v>24.351592356687906</v>
      </c>
    </row>
    <row r="1313" ht="15" hidden="1">
      <c r="A1313" s="7"/>
      <c r="B1313" s="84" t="s">
        <v>400</v>
      </c>
      <c r="C1313" s="85">
        <v>220107</v>
      </c>
      <c r="D1313" s="85">
        <v>12346356</v>
      </c>
      <c r="E1313" s="85">
        <v>7891000250150</v>
      </c>
      <c r="F1313" s="86" t="s">
        <v>1204</v>
      </c>
      <c r="G1313" s="75" t="s">
        <v>21</v>
      </c>
      <c r="H1313" s="75">
        <v>650</v>
      </c>
      <c r="I1313" s="87" t="s">
        <v>1200</v>
      </c>
      <c r="J1313" s="75" t="s">
        <v>1201</v>
      </c>
      <c r="K1313" s="88" t="s">
        <v>1177</v>
      </c>
      <c r="L1313" s="88">
        <v>180</v>
      </c>
      <c r="M1313" s="88">
        <v>0</v>
      </c>
      <c r="N1313" s="75" t="s">
        <v>85</v>
      </c>
      <c r="O1313" s="75" t="s">
        <v>122</v>
      </c>
      <c r="P1313" s="89">
        <v>1.08</v>
      </c>
      <c r="Q1313" s="90">
        <f>(17/100+7.6/100+1.65/100)*P1313</f>
        <v>0.28350000000000003</v>
      </c>
      <c r="R1313" s="90"/>
      <c r="S1313" s="90"/>
      <c r="T1313" s="90"/>
      <c r="U1313" s="90"/>
      <c r="V1313" s="90">
        <f>+P1313-Q1313+R1313+S1313+T1313+U1313</f>
        <v>0.7965</v>
      </c>
      <c r="W1313" s="91">
        <f>(1.02/100)</f>
        <v>1.02E-2</v>
      </c>
      <c r="X1313" s="91">
        <v>4.8E-3</v>
      </c>
      <c r="Y1313" s="91">
        <v>0.17</v>
      </c>
      <c r="Z1313" s="91">
        <v>1.65E-2</v>
      </c>
      <c r="AA1313" s="91">
        <v>7.6E-2</v>
      </c>
      <c r="AB1313" s="91">
        <f>SUM(W1313:AA1313)</f>
        <v>0.2775</v>
      </c>
      <c r="AC1313" s="75">
        <v>12</v>
      </c>
      <c r="AD1313" s="92">
        <f>IF(AL1313="","",+AC1313*AL1313)</f>
        <v>24.351592356687906</v>
      </c>
      <c r="AE1313" s="93">
        <f>IF(AL1313="","",+AL1313*AB1313)</f>
        <v>0.5631305732484079</v>
      </c>
      <c r="AF1313" s="92">
        <f>IF(AL1313="","",+AL1313-AE1313)</f>
        <v>1.4661687898089175</v>
      </c>
      <c r="AG1313" s="93">
        <f>+V1313</f>
        <v>0.7965</v>
      </c>
      <c r="AH1313" s="92">
        <f>IF(AF1313="","",+AF1313-AG1313)</f>
        <v>0.6696687898089175</v>
      </c>
      <c r="AI1313" s="92">
        <f>IF(AH1313="","",+AH1313*AC1313)</f>
        <v>8.03602547770701</v>
      </c>
      <c r="AJ1313" s="93">
        <v>2.15</v>
      </c>
      <c r="AK1313" s="94">
        <v>0.33</v>
      </c>
      <c r="AL1313" s="93">
        <f>IF(V1313=0,"",V1313/(1-AB1313-AK1313))</f>
        <v>2.0292993630573255</v>
      </c>
      <c r="AM1313" s="95">
        <v>0.33</v>
      </c>
      <c r="AN1313" s="93">
        <f>IF(V1313=0,"",V1313/(1-AB1313-AM1313))</f>
        <v>2.0292993630573255</v>
      </c>
      <c r="AO1313" s="96">
        <v>1.2</v>
      </c>
      <c r="AP1313" s="93">
        <f>IF(BD!AJ1313="","",BD!AJ1313*BD!AO1313)</f>
        <v>2.5799999999999996</v>
      </c>
      <c r="AQ1313" s="91">
        <f>BD!AM1313/BD!AK1313-1</f>
        <v>0</v>
      </c>
      <c r="AR1313" s="91">
        <f>IF(BD!AN1313="","",IF(BD!AJ1313="","",BD!AN1313/BD!AJ1313-1))</f>
        <v>-5.613983113612764E-2</v>
      </c>
      <c r="AS1313" s="91" t="str">
        <f>IF(BD!AN1313="","",IF(BD!AN1313&lt;BD!AL1313,"ABAIXO DA META","DENTRO DA META"))</f>
        <v>DENTRO DA META</v>
      </c>
      <c r="AT1313" s="91" t="str">
        <f>IF(BD!AJ1313="","EM ANÁLISE",IF(BD!AP1313&gt;=BD!AN1313,"GO", "NO GO"))</f>
        <v>GO</v>
      </c>
      <c r="AU1313" s="97">
        <f>IF(AN1313="","",+BD!$AN1313-AJ1313)</f>
        <v>-0.12070063694267441</v>
      </c>
      <c r="AV1313" s="98"/>
      <c r="AW1313" s="90">
        <f>BD!P1313*BD!AC1313</f>
        <v>12.96</v>
      </c>
      <c r="AX1313" s="90">
        <f>BD!V1313*BD!AC1313</f>
        <v>9.558</v>
      </c>
      <c r="AY1313" s="90">
        <f>IF(BD!AN1313="","",BD!AN1313*BD!AC1313)</f>
        <v>24.351592356687906</v>
      </c>
      <c r="AZ1313" s="75" t="s">
        <v>5272</v>
      </c>
      <c r="BA1313" s="75" t="s">
        <v>124</v>
      </c>
      <c r="BB1313" s="75">
        <v>1</v>
      </c>
      <c r="BC1313" s="75" t="s">
        <v>125</v>
      </c>
      <c r="BD1313" s="99" t="s">
        <v>5257</v>
      </c>
      <c r="BE1313" s="100" t="s">
        <v>4</v>
      </c>
      <c r="BF1313" s="100" t="s">
        <v>4</v>
      </c>
      <c r="BG1313" s="99" t="s">
        <v>5258</v>
      </c>
      <c r="BH1313" s="101"/>
      <c r="BI1313" s="101"/>
      <c r="BJ1313" s="101"/>
      <c r="BK1313" s="101"/>
      <c r="BL1313" s="101"/>
      <c r="BM1313" s="101"/>
      <c r="BN1313" s="101"/>
      <c r="BO1313" s="103"/>
      <c r="BP1313" s="99">
        <v>140.622</v>
      </c>
      <c r="BQ1313" s="99">
        <v>121</v>
      </c>
      <c r="BR1313" s="101"/>
      <c r="BS1313" s="99" t="s">
        <v>5260</v>
      </c>
      <c r="BT1313" s="99" t="s">
        <v>5261</v>
      </c>
      <c r="BU1313" s="99">
        <v>5102</v>
      </c>
      <c r="BV1313" s="99"/>
      <c r="BW1313" s="99"/>
      <c r="BX1313" s="99"/>
      <c r="BY1313" s="99"/>
      <c r="BZ1313" s="99"/>
      <c r="CA1313" s="99"/>
      <c r="CB1313" s="99"/>
      <c r="CC1313" s="99">
        <v>102</v>
      </c>
      <c r="CD1313" s="99">
        <v>8</v>
      </c>
      <c r="CE1313" s="99">
        <v>8</v>
      </c>
      <c r="CF1313" s="99"/>
      <c r="CG1313" s="37" t="e">
        <f>VLOOKUP(Table_1[[#This Row],[EAN]],'[1]Planilha1'!$E:$R,13,0)</f>
        <v>#N/A</v>
      </c>
      <c r="CI1313" s="188">
        <f>IF(Table_1[[#This Row],[STATUS MERCADO]]="GO",Table_1[[#This Row],[M. BRUTA TOTAL]],0)</f>
        <v>8.03602547770701</v>
      </c>
      <c r="CJ1313" s="188">
        <f>IF(Table_1[[#This Row],[STATUS MERCADO]]="GO",Table_1[[#This Row],[PV UNIT. REALIZADO]]*Table_1[[#This Row],[QUANTIDADE]],0)</f>
        <v>24.351592356687906</v>
      </c>
    </row>
    <row r="1314" ht="15" hidden="1">
      <c r="A1314" s="7"/>
      <c r="B1314" s="84" t="s">
        <v>400</v>
      </c>
      <c r="C1314" s="75">
        <v>220110</v>
      </c>
      <c r="D1314" s="75">
        <v>12355789</v>
      </c>
      <c r="E1314" s="85">
        <v>7891000253564</v>
      </c>
      <c r="F1314" s="86" t="s">
        <v>1206</v>
      </c>
      <c r="G1314" s="75" t="s">
        <v>21</v>
      </c>
      <c r="H1314" s="75">
        <v>650</v>
      </c>
      <c r="I1314" s="87" t="s">
        <v>1200</v>
      </c>
      <c r="J1314" s="75" t="s">
        <v>1201</v>
      </c>
      <c r="K1314" s="88" t="s">
        <v>1177</v>
      </c>
      <c r="L1314" s="88">
        <v>180</v>
      </c>
      <c r="M1314" s="88">
        <v>0</v>
      </c>
      <c r="N1314" s="75" t="s">
        <v>85</v>
      </c>
      <c r="O1314" s="75" t="s">
        <v>122</v>
      </c>
      <c r="P1314" s="106"/>
      <c r="Q1314" s="90">
        <f>(17/100+7.6/100+1.65/100)*P1314</f>
        <v>0</v>
      </c>
      <c r="R1314" s="90"/>
      <c r="S1314" s="90"/>
      <c r="T1314" s="90"/>
      <c r="U1314" s="90"/>
      <c r="V1314" s="90">
        <f>+P1314-Q1314+R1314+S1314+T1314+U1314</f>
        <v>0</v>
      </c>
      <c r="W1314" s="91">
        <f>(1.02/100)</f>
        <v>1.02E-2</v>
      </c>
      <c r="X1314" s="91">
        <v>4.8E-3</v>
      </c>
      <c r="Y1314" s="91">
        <v>0.17</v>
      </c>
      <c r="Z1314" s="91">
        <v>1.65E-2</v>
      </c>
      <c r="AA1314" s="91">
        <v>7.6E-2</v>
      </c>
      <c r="AB1314" s="91">
        <f>SUM(W1314:AA1314)</f>
        <v>0.2775</v>
      </c>
      <c r="AC1314" s="75">
        <v>12</v>
      </c>
      <c r="AD1314" s="92">
        <f>IF(AL1314="","",+AC1314*AL1314)</f>
      </c>
      <c r="AE1314" s="93">
        <f>IF(AL1314="","",+AL1314*AB1314)</f>
      </c>
      <c r="AF1314" s="92">
        <f>IF(AL1314="","",+AL1314-AE1314)</f>
      </c>
      <c r="AG1314" s="93">
        <f>+V1314</f>
        <v>0</v>
      </c>
      <c r="AH1314" s="92">
        <f>IF(AF1314="","",+AF1314-AG1314)</f>
      </c>
      <c r="AI1314" s="92">
        <f>IF(AH1314="","",+AH1314*AC1314)</f>
      </c>
      <c r="AJ1314" s="93"/>
      <c r="AK1314" s="94">
        <v>0.33</v>
      </c>
      <c r="AL1314" s="93">
        <f>IF(V1314=0,"",V1314/(1-AB1314-AK1314))</f>
      </c>
      <c r="AM1314" s="95">
        <v>0.33</v>
      </c>
      <c r="AN1314" s="93">
        <f>IF(V1314=0,"",V1314/(1-AB1314-AM1314))</f>
      </c>
      <c r="AO1314" s="96">
        <v>1.2</v>
      </c>
      <c r="AP1314" s="93">
        <f>IF(BD!AJ1314="","",BD!AJ1314*BD!AO1314)</f>
      </c>
      <c r="AQ1314" s="91">
        <f>BD!AM1314/BD!AK1314-1</f>
        <v>0</v>
      </c>
      <c r="AR1314" s="91">
        <f>IF(BD!AN1314="","",IF(BD!AJ1314="","",BD!AN1314/BD!AJ1314-1))</f>
      </c>
      <c r="AS1314" s="91">
        <f>IF(BD!AN1314="","",IF(BD!AN1314&lt;BD!AL1314,"ABAIXO DA META","DENTRO DA META"))</f>
      </c>
      <c r="AT1314" s="91" t="str">
        <f>IF(BD!AJ1314="","EM ANÁLISE",IF(BD!AP1314&gt;=BD!AN1314,"GO", "NO GO"))</f>
        <v>EM ANÁLISE</v>
      </c>
      <c r="AU1314" s="97">
        <f>IF(AN1314="","",+BD!$AN1314-AJ1314)</f>
      </c>
      <c r="AV1314" s="98"/>
      <c r="AW1314" s="90">
        <f>BD!P1314*BD!AC1314</f>
        <v>0</v>
      </c>
      <c r="AX1314" s="90">
        <f>BD!V1314*BD!AC1314</f>
        <v>0</v>
      </c>
      <c r="AY1314" s="90">
        <f>IF(BD!AN1314="","",BD!AN1314*BD!AC1314)</f>
      </c>
      <c r="AZ1314" s="75" t="s">
        <v>123</v>
      </c>
      <c r="BA1314" s="75" t="s">
        <v>124</v>
      </c>
      <c r="BB1314" s="75">
        <v>1</v>
      </c>
      <c r="BC1314" s="75" t="s">
        <v>125</v>
      </c>
      <c r="BD1314" s="104"/>
      <c r="BE1314" s="104"/>
      <c r="BF1314" s="101"/>
      <c r="BG1314" s="101"/>
      <c r="BH1314" s="101"/>
      <c r="BI1314" s="101"/>
      <c r="BJ1314" s="101"/>
      <c r="BK1314" s="101"/>
      <c r="BL1314" s="101"/>
      <c r="BM1314" s="101"/>
      <c r="BN1314" s="101"/>
      <c r="BO1314" s="103"/>
      <c r="BP1314" s="101"/>
      <c r="BQ1314" s="101"/>
      <c r="BR1314" s="101"/>
      <c r="BS1314" s="101"/>
      <c r="BT1314" s="101"/>
      <c r="BU1314" s="101"/>
      <c r="BV1314" s="101"/>
      <c r="BW1314" s="101"/>
      <c r="BX1314" s="101"/>
      <c r="BY1314" s="101"/>
      <c r="BZ1314" s="101"/>
      <c r="CA1314" s="101"/>
      <c r="CB1314" s="101"/>
      <c r="CC1314" s="101"/>
      <c r="CD1314" s="101"/>
      <c r="CE1314" s="101"/>
      <c r="CF1314" s="101"/>
      <c r="CG1314" s="37" t="e">
        <f>VLOOKUP(Table_1[[#This Row],[EAN]],'[1]Planilha1'!$E:$R,13,0)</f>
        <v>#N/A</v>
      </c>
      <c r="CI1314" s="188">
        <f>IF(Table_1[[#This Row],[STATUS MERCADO]]="GO",Table_1[[#This Row],[M. BRUTA TOTAL]],0)</f>
        <v>0</v>
      </c>
      <c r="CJ1314" s="188">
        <f>IF(Table_1[[#This Row],[STATUS MERCADO]]="GO",Table_1[[#This Row],[PV UNIT. REALIZADO]]*Table_1[[#This Row],[QUANTIDADE]],0)</f>
        <v>0</v>
      </c>
    </row>
    <row r="1315" ht="15" hidden="1">
      <c r="A1315" s="7"/>
      <c r="B1315" s="84" t="s">
        <v>400</v>
      </c>
      <c r="C1315" s="75">
        <v>220111</v>
      </c>
      <c r="D1315" s="75">
        <v>12355785</v>
      </c>
      <c r="E1315" s="85">
        <v>7891000253526</v>
      </c>
      <c r="F1315" s="86" t="s">
        <v>1207</v>
      </c>
      <c r="G1315" s="75" t="s">
        <v>21</v>
      </c>
      <c r="H1315" s="75">
        <v>650</v>
      </c>
      <c r="I1315" s="87" t="s">
        <v>1200</v>
      </c>
      <c r="J1315" s="75" t="s">
        <v>1201</v>
      </c>
      <c r="K1315" s="88" t="s">
        <v>1177</v>
      </c>
      <c r="L1315" s="88">
        <v>100</v>
      </c>
      <c r="M1315" s="88">
        <v>0</v>
      </c>
      <c r="N1315" s="75" t="s">
        <v>85</v>
      </c>
      <c r="O1315" s="75" t="s">
        <v>122</v>
      </c>
      <c r="P1315" s="89"/>
      <c r="Q1315" s="90">
        <f>(17/100+7.6/100+1.65/100)*P1315</f>
        <v>0</v>
      </c>
      <c r="R1315" s="90"/>
      <c r="S1315" s="90"/>
      <c r="T1315" s="90"/>
      <c r="U1315" s="90"/>
      <c r="V1315" s="90">
        <f>+P1315-Q1315+R1315+S1315+T1315+U1315</f>
        <v>0</v>
      </c>
      <c r="W1315" s="91">
        <f>(1.02/100)</f>
        <v>1.02E-2</v>
      </c>
      <c r="X1315" s="91">
        <v>4.8E-3</v>
      </c>
      <c r="Y1315" s="91">
        <v>0.17</v>
      </c>
      <c r="Z1315" s="91">
        <v>1.65E-2</v>
      </c>
      <c r="AA1315" s="91">
        <v>7.6E-2</v>
      </c>
      <c r="AB1315" s="91">
        <f>SUM(W1315:AA1315)</f>
        <v>0.2775</v>
      </c>
      <c r="AC1315" s="75">
        <v>12</v>
      </c>
      <c r="AD1315" s="92">
        <f>IF(AL1315="","",+AC1315*AL1315)</f>
      </c>
      <c r="AE1315" s="93">
        <f>IF(AL1315="","",+AL1315*AB1315)</f>
      </c>
      <c r="AF1315" s="92">
        <f>IF(AL1315="","",+AL1315-AE1315)</f>
      </c>
      <c r="AG1315" s="93">
        <f>+V1315</f>
        <v>0</v>
      </c>
      <c r="AH1315" s="92">
        <f>IF(AF1315="","",+AF1315-AG1315)</f>
      </c>
      <c r="AI1315" s="92">
        <f>IF(AH1315="","",+AH1315*AC1315)</f>
      </c>
      <c r="AJ1315" s="93"/>
      <c r="AK1315" s="94">
        <v>0.33</v>
      </c>
      <c r="AL1315" s="93">
        <f>IF(V1315=0,"",V1315/(1-AB1315-AK1315))</f>
      </c>
      <c r="AM1315" s="95">
        <v>0.33</v>
      </c>
      <c r="AN1315" s="93">
        <f>IF(V1315=0,"",V1315/(1-AB1315-AM1315))</f>
      </c>
      <c r="AO1315" s="96">
        <v>1.2</v>
      </c>
      <c r="AP1315" s="93">
        <f>IF(BD!AJ1315="","",BD!AJ1315*BD!AO1315)</f>
      </c>
      <c r="AQ1315" s="91">
        <f>BD!AM1315/BD!AK1315-1</f>
        <v>0</v>
      </c>
      <c r="AR1315" s="91">
        <f>IF(BD!AN1315="","",IF(BD!AJ1315="","",BD!AN1315/BD!AJ1315-1))</f>
      </c>
      <c r="AS1315" s="91">
        <f>IF(BD!AN1315="","",IF(BD!AN1315&lt;BD!AL1315,"ABAIXO DA META","DENTRO DA META"))</f>
      </c>
      <c r="AT1315" s="91" t="str">
        <f>IF(BD!AJ1315="","EM ANÁLISE",IF(BD!AP1315&gt;=BD!AN1315,"GO", "NO GO"))</f>
        <v>EM ANÁLISE</v>
      </c>
      <c r="AU1315" s="97">
        <f>IF(AN1315="","",+BD!$AN1315-AJ1315)</f>
      </c>
      <c r="AV1315" s="98"/>
      <c r="AW1315" s="90">
        <f>BD!P1315*BD!AC1315</f>
        <v>0</v>
      </c>
      <c r="AX1315" s="90">
        <f>BD!V1315*BD!AC1315</f>
        <v>0</v>
      </c>
      <c r="AY1315" s="90">
        <f>IF(BD!AN1315="","",BD!AN1315*BD!AC1315)</f>
      </c>
      <c r="AZ1315" s="75" t="s">
        <v>123</v>
      </c>
      <c r="BA1315" s="75" t="s">
        <v>124</v>
      </c>
      <c r="BB1315" s="75">
        <v>1</v>
      </c>
      <c r="BC1315" s="75" t="s">
        <v>125</v>
      </c>
      <c r="BD1315" s="104"/>
      <c r="BE1315" s="104"/>
      <c r="BF1315" s="101"/>
      <c r="BG1315" s="101"/>
      <c r="BH1315" s="101"/>
      <c r="BI1315" s="101"/>
      <c r="BJ1315" s="101"/>
      <c r="BK1315" s="101"/>
      <c r="BL1315" s="101"/>
      <c r="BM1315" s="101"/>
      <c r="BN1315" s="101"/>
      <c r="BO1315" s="103"/>
      <c r="BP1315" s="101"/>
      <c r="BQ1315" s="101"/>
      <c r="BR1315" s="101"/>
      <c r="BS1315" s="101"/>
      <c r="BT1315" s="101"/>
      <c r="BU1315" s="101"/>
      <c r="BV1315" s="101"/>
      <c r="BW1315" s="101"/>
      <c r="BX1315" s="101"/>
      <c r="BY1315" s="101"/>
      <c r="BZ1315" s="101"/>
      <c r="CA1315" s="101"/>
      <c r="CB1315" s="101"/>
      <c r="CC1315" s="101"/>
      <c r="CD1315" s="101"/>
      <c r="CE1315" s="101"/>
      <c r="CF1315" s="101"/>
      <c r="CG1315" s="37" t="e">
        <f>VLOOKUP(Table_1[[#This Row],[EAN]],'[1]Planilha1'!$E:$R,13,0)</f>
        <v>#N/A</v>
      </c>
      <c r="CI1315" s="188">
        <f>IF(Table_1[[#This Row],[STATUS MERCADO]]="GO",Table_1[[#This Row],[M. BRUTA TOTAL]],0)</f>
        <v>0</v>
      </c>
      <c r="CJ1315" s="188">
        <f>IF(Table_1[[#This Row],[STATUS MERCADO]]="GO",Table_1[[#This Row],[PV UNIT. REALIZADO]]*Table_1[[#This Row],[QUANTIDADE]],0)</f>
        <v>0</v>
      </c>
    </row>
    <row r="1316" ht="15" hidden="1">
      <c r="A1316" s="7"/>
      <c r="B1316" s="84" t="s">
        <v>400</v>
      </c>
      <c r="C1316" s="75">
        <v>220112</v>
      </c>
      <c r="D1316" s="75">
        <v>12329922</v>
      </c>
      <c r="E1316" s="85">
        <v>7891000242452</v>
      </c>
      <c r="F1316" s="86" t="s">
        <v>1208</v>
      </c>
      <c r="G1316" s="75" t="s">
        <v>21</v>
      </c>
      <c r="H1316" s="75">
        <v>650</v>
      </c>
      <c r="I1316" s="87" t="s">
        <v>1200</v>
      </c>
      <c r="J1316" s="75" t="s">
        <v>1201</v>
      </c>
      <c r="K1316" s="88" t="s">
        <v>1209</v>
      </c>
      <c r="L1316" s="88">
        <v>840</v>
      </c>
      <c r="M1316" s="88">
        <v>0</v>
      </c>
      <c r="N1316" s="75" t="s">
        <v>85</v>
      </c>
      <c r="O1316" s="75" t="s">
        <v>122</v>
      </c>
      <c r="P1316" s="106"/>
      <c r="Q1316" s="90">
        <f>(17/100+7.6/100+1.65/100)*P1316</f>
        <v>0</v>
      </c>
      <c r="R1316" s="90"/>
      <c r="S1316" s="90"/>
      <c r="T1316" s="90"/>
      <c r="U1316" s="90"/>
      <c r="V1316" s="90">
        <f>+P1316-Q1316+R1316+S1316+T1316+U1316</f>
        <v>0</v>
      </c>
      <c r="W1316" s="91">
        <f>(1.02/100)</f>
        <v>1.02E-2</v>
      </c>
      <c r="X1316" s="91">
        <v>4.8E-3</v>
      </c>
      <c r="Y1316" s="91">
        <v>0.17</v>
      </c>
      <c r="Z1316" s="91">
        <v>1.65E-2</v>
      </c>
      <c r="AA1316" s="91">
        <v>7.6E-2</v>
      </c>
      <c r="AB1316" s="91">
        <f>SUM(W1316:AA1316)</f>
        <v>0.2775</v>
      </c>
      <c r="AC1316" s="75">
        <v>12</v>
      </c>
      <c r="AD1316" s="92">
        <f>IF(AL1316="","",+AC1316*AL1316)</f>
      </c>
      <c r="AE1316" s="93">
        <f>IF(AL1316="","",+AL1316*AB1316)</f>
      </c>
      <c r="AF1316" s="92">
        <f>IF(AL1316="","",+AL1316-AE1316)</f>
      </c>
      <c r="AG1316" s="93">
        <f>+V1316</f>
        <v>0</v>
      </c>
      <c r="AH1316" s="92">
        <f>IF(AF1316="","",+AF1316-AG1316)</f>
      </c>
      <c r="AI1316" s="92">
        <f>IF(AH1316="","",+AH1316*AC1316)</f>
      </c>
      <c r="AJ1316" s="93"/>
      <c r="AK1316" s="94">
        <v>0.33</v>
      </c>
      <c r="AL1316" s="93">
        <f>IF(V1316=0,"",V1316/(1-AB1316-AK1316))</f>
      </c>
      <c r="AM1316" s="95">
        <v>0.33</v>
      </c>
      <c r="AN1316" s="93">
        <f>IF(V1316=0,"",V1316/(1-AB1316-AM1316))</f>
      </c>
      <c r="AO1316" s="96">
        <v>1.2</v>
      </c>
      <c r="AP1316" s="93">
        <f>IF(BD!AJ1316="","",BD!AJ1316*BD!AO1316)</f>
      </c>
      <c r="AQ1316" s="91">
        <f>BD!AM1316/BD!AK1316-1</f>
        <v>0</v>
      </c>
      <c r="AR1316" s="91">
        <f>IF(BD!AN1316="","",IF(BD!AJ1316="","",BD!AN1316/BD!AJ1316-1))</f>
      </c>
      <c r="AS1316" s="91">
        <f>IF(BD!AN1316="","",IF(BD!AN1316&lt;BD!AL1316,"ABAIXO DA META","DENTRO DA META"))</f>
      </c>
      <c r="AT1316" s="91" t="str">
        <f>IF(BD!AJ1316="","EM ANÁLISE",IF(BD!AP1316&gt;=BD!AN1316,"GO", "NO GO"))</f>
        <v>EM ANÁLISE</v>
      </c>
      <c r="AU1316" s="97">
        <f>IF(AN1316="","",+BD!$AN1316-AJ1316)</f>
      </c>
      <c r="AV1316" s="98"/>
      <c r="AW1316" s="90">
        <f>BD!P1316*BD!AC1316</f>
        <v>0</v>
      </c>
      <c r="AX1316" s="90">
        <f>BD!V1316*BD!AC1316</f>
        <v>0</v>
      </c>
      <c r="AY1316" s="90">
        <f>IF(BD!AN1316="","",BD!AN1316*BD!AC1316)</f>
      </c>
      <c r="AZ1316" s="75" t="s">
        <v>123</v>
      </c>
      <c r="BA1316" s="75" t="s">
        <v>124</v>
      </c>
      <c r="BB1316" s="75">
        <v>1</v>
      </c>
      <c r="BC1316" s="75" t="s">
        <v>125</v>
      </c>
      <c r="BD1316" s="104"/>
      <c r="BE1316" s="104"/>
      <c r="BF1316" s="101"/>
      <c r="BG1316" s="101"/>
      <c r="BH1316" s="101"/>
      <c r="BI1316" s="101"/>
      <c r="BJ1316" s="101"/>
      <c r="BK1316" s="101"/>
      <c r="BL1316" s="101"/>
      <c r="BM1316" s="101"/>
      <c r="BN1316" s="101"/>
      <c r="BO1316" s="103"/>
      <c r="BP1316" s="101"/>
      <c r="BQ1316" s="101"/>
      <c r="BR1316" s="101"/>
      <c r="BS1316" s="101"/>
      <c r="BT1316" s="101"/>
      <c r="BU1316" s="101"/>
      <c r="BV1316" s="101"/>
      <c r="BW1316" s="101"/>
      <c r="BX1316" s="101"/>
      <c r="BY1316" s="101"/>
      <c r="BZ1316" s="101"/>
      <c r="CA1316" s="101"/>
      <c r="CB1316" s="101"/>
      <c r="CC1316" s="101"/>
      <c r="CD1316" s="101"/>
      <c r="CE1316" s="101"/>
      <c r="CF1316" s="101"/>
      <c r="CG1316" s="37" t="e">
        <f>VLOOKUP(Table_1[[#This Row],[EAN]],'[1]Planilha1'!$E:$R,13,0)</f>
        <v>#N/A</v>
      </c>
      <c r="CI1316" s="188">
        <f>IF(Table_1[[#This Row],[STATUS MERCADO]]="GO",Table_1[[#This Row],[M. BRUTA TOTAL]],0)</f>
        <v>0</v>
      </c>
      <c r="CJ1316" s="188">
        <f>IF(Table_1[[#This Row],[STATUS MERCADO]]="GO",Table_1[[#This Row],[PV UNIT. REALIZADO]]*Table_1[[#This Row],[QUANTIDADE]],0)</f>
        <v>0</v>
      </c>
    </row>
    <row r="1317" ht="15" hidden="1">
      <c r="A1317" s="7"/>
      <c r="B1317" s="84" t="s">
        <v>400</v>
      </c>
      <c r="C1317" s="75">
        <v>220113</v>
      </c>
      <c r="D1317" s="75">
        <v>12344654</v>
      </c>
      <c r="E1317" s="85">
        <v>7891000249871</v>
      </c>
      <c r="F1317" s="86" t="s">
        <v>1210</v>
      </c>
      <c r="G1317" s="75" t="s">
        <v>21</v>
      </c>
      <c r="H1317" s="75">
        <v>650</v>
      </c>
      <c r="I1317" s="87" t="s">
        <v>1200</v>
      </c>
      <c r="J1317" s="75" t="s">
        <v>1201</v>
      </c>
      <c r="K1317" s="88" t="s">
        <v>1177</v>
      </c>
      <c r="L1317" s="88">
        <v>150</v>
      </c>
      <c r="M1317" s="88">
        <v>0</v>
      </c>
      <c r="N1317" s="75" t="s">
        <v>85</v>
      </c>
      <c r="O1317" s="75" t="s">
        <v>122</v>
      </c>
      <c r="P1317" s="106"/>
      <c r="Q1317" s="90">
        <f>(17/100+7.6/100+1.65/100)*P1317</f>
        <v>0</v>
      </c>
      <c r="R1317" s="90"/>
      <c r="S1317" s="90"/>
      <c r="T1317" s="90"/>
      <c r="U1317" s="90"/>
      <c r="V1317" s="90">
        <f>+P1317-Q1317+R1317+S1317+T1317+U1317</f>
        <v>0</v>
      </c>
      <c r="W1317" s="91">
        <f>(1.02/100)</f>
        <v>1.02E-2</v>
      </c>
      <c r="X1317" s="91">
        <v>4.8E-3</v>
      </c>
      <c r="Y1317" s="91">
        <v>0.17</v>
      </c>
      <c r="Z1317" s="91">
        <v>1.65E-2</v>
      </c>
      <c r="AA1317" s="91">
        <v>7.6E-2</v>
      </c>
      <c r="AB1317" s="91">
        <f>SUM(W1317:AA1317)</f>
        <v>0.2775</v>
      </c>
      <c r="AC1317" s="75">
        <v>12</v>
      </c>
      <c r="AD1317" s="92">
        <f>IF(AL1317="","",+AC1317*AL1317)</f>
      </c>
      <c r="AE1317" s="93">
        <f>IF(AL1317="","",+AL1317*AB1317)</f>
      </c>
      <c r="AF1317" s="92">
        <f>IF(AL1317="","",+AL1317-AE1317)</f>
      </c>
      <c r="AG1317" s="93">
        <f>+V1317</f>
        <v>0</v>
      </c>
      <c r="AH1317" s="92">
        <f>IF(AF1317="","",+AF1317-AG1317)</f>
      </c>
      <c r="AI1317" s="92">
        <f>IF(AH1317="","",+AH1317*AC1317)</f>
      </c>
      <c r="AJ1317" s="93"/>
      <c r="AK1317" s="94">
        <v>0.33</v>
      </c>
      <c r="AL1317" s="93">
        <f>IF(V1317=0,"",V1317/(1-AB1317-AK1317))</f>
      </c>
      <c r="AM1317" s="95">
        <v>0.33</v>
      </c>
      <c r="AN1317" s="93">
        <f>IF(V1317=0,"",V1317/(1-AB1317-AM1317))</f>
      </c>
      <c r="AO1317" s="96">
        <v>1.2</v>
      </c>
      <c r="AP1317" s="93">
        <f>IF(BD!AJ1317="","",BD!AJ1317*BD!AO1317)</f>
      </c>
      <c r="AQ1317" s="91">
        <f>BD!AM1317/BD!AK1317-1</f>
        <v>0</v>
      </c>
      <c r="AR1317" s="91">
        <f>IF(BD!AN1317="","",IF(BD!AJ1317="","",BD!AN1317/BD!AJ1317-1))</f>
      </c>
      <c r="AS1317" s="91">
        <f>IF(BD!AN1317="","",IF(BD!AN1317&lt;BD!AL1317,"ABAIXO DA META","DENTRO DA META"))</f>
      </c>
      <c r="AT1317" s="91" t="str">
        <f>IF(BD!AJ1317="","EM ANÁLISE",IF(BD!AP1317&gt;=BD!AN1317,"GO", "NO GO"))</f>
        <v>EM ANÁLISE</v>
      </c>
      <c r="AU1317" s="97">
        <f>IF(AN1317="","",+BD!$AN1317-AJ1317)</f>
      </c>
      <c r="AV1317" s="98"/>
      <c r="AW1317" s="90">
        <f>BD!P1317*BD!AC1317</f>
        <v>0</v>
      </c>
      <c r="AX1317" s="90">
        <f>BD!V1317*BD!AC1317</f>
        <v>0</v>
      </c>
      <c r="AY1317" s="90">
        <f>IF(BD!AN1317="","",BD!AN1317*BD!AC1317)</f>
      </c>
      <c r="AZ1317" s="75" t="s">
        <v>123</v>
      </c>
      <c r="BA1317" s="75" t="s">
        <v>124</v>
      </c>
      <c r="BB1317" s="75">
        <v>1</v>
      </c>
      <c r="BC1317" s="75" t="s">
        <v>125</v>
      </c>
      <c r="BD1317" s="104"/>
      <c r="BE1317" s="104"/>
      <c r="BF1317" s="101"/>
      <c r="BG1317" s="101"/>
      <c r="BH1317" s="101"/>
      <c r="BI1317" s="101"/>
      <c r="BJ1317" s="101"/>
      <c r="BK1317" s="101"/>
      <c r="BL1317" s="101"/>
      <c r="BM1317" s="101"/>
      <c r="BN1317" s="101"/>
      <c r="BO1317" s="103"/>
      <c r="BP1317" s="101"/>
      <c r="BQ1317" s="101"/>
      <c r="BR1317" s="101"/>
      <c r="BS1317" s="101"/>
      <c r="BT1317" s="101"/>
      <c r="BU1317" s="101"/>
      <c r="BV1317" s="101"/>
      <c r="BW1317" s="101"/>
      <c r="BX1317" s="101"/>
      <c r="BY1317" s="101"/>
      <c r="BZ1317" s="101"/>
      <c r="CA1317" s="101"/>
      <c r="CB1317" s="101"/>
      <c r="CC1317" s="101"/>
      <c r="CD1317" s="101"/>
      <c r="CE1317" s="101"/>
      <c r="CF1317" s="101"/>
      <c r="CG1317" s="37" t="e">
        <f>VLOOKUP(Table_1[[#This Row],[EAN]],'[1]Planilha1'!$E:$R,13,0)</f>
        <v>#N/A</v>
      </c>
      <c r="CI1317" s="188">
        <f>IF(Table_1[[#This Row],[STATUS MERCADO]]="GO",Table_1[[#This Row],[M. BRUTA TOTAL]],0)</f>
        <v>0</v>
      </c>
      <c r="CJ1317" s="188">
        <f>IF(Table_1[[#This Row],[STATUS MERCADO]]="GO",Table_1[[#This Row],[PV UNIT. REALIZADO]]*Table_1[[#This Row],[QUANTIDADE]],0)</f>
        <v>0</v>
      </c>
    </row>
    <row r="1318" ht="15" hidden="1">
      <c r="A1318" s="7"/>
      <c r="B1318" s="84" t="s">
        <v>400</v>
      </c>
      <c r="C1318" s="85">
        <v>220114</v>
      </c>
      <c r="D1318" s="85">
        <v>12350064</v>
      </c>
      <c r="E1318" s="85">
        <v>7891000251539</v>
      </c>
      <c r="F1318" s="86" t="s">
        <v>1211</v>
      </c>
      <c r="G1318" s="75" t="s">
        <v>21</v>
      </c>
      <c r="H1318" s="75">
        <v>650</v>
      </c>
      <c r="I1318" s="87" t="s">
        <v>1200</v>
      </c>
      <c r="J1318" s="75" t="s">
        <v>1201</v>
      </c>
      <c r="K1318" s="88" t="s">
        <v>1177</v>
      </c>
      <c r="L1318" s="88">
        <v>100</v>
      </c>
      <c r="M1318" s="88">
        <v>0</v>
      </c>
      <c r="N1318" s="75" t="s">
        <v>85</v>
      </c>
      <c r="O1318" s="75" t="s">
        <v>122</v>
      </c>
      <c r="P1318" s="89">
        <v>1.08</v>
      </c>
      <c r="Q1318" s="90">
        <f>(17/100+7.6/100+1.65/100)*P1318</f>
        <v>0.28350000000000003</v>
      </c>
      <c r="R1318" s="90"/>
      <c r="S1318" s="90"/>
      <c r="T1318" s="90"/>
      <c r="U1318" s="90"/>
      <c r="V1318" s="90">
        <f>+P1318-Q1318+R1318+S1318+T1318+U1318</f>
        <v>0.7965</v>
      </c>
      <c r="W1318" s="91">
        <f>(1.02/100)</f>
        <v>1.02E-2</v>
      </c>
      <c r="X1318" s="91">
        <v>4.8E-3</v>
      </c>
      <c r="Y1318" s="91">
        <v>0.17</v>
      </c>
      <c r="Z1318" s="91">
        <v>1.65E-2</v>
      </c>
      <c r="AA1318" s="91">
        <v>7.6E-2</v>
      </c>
      <c r="AB1318" s="91">
        <f>SUM(W1318:AA1318)</f>
        <v>0.2775</v>
      </c>
      <c r="AC1318" s="75">
        <v>12</v>
      </c>
      <c r="AD1318" s="92">
        <f>IF(AL1318="","",+AC1318*AL1318)</f>
        <v>24.351592356687906</v>
      </c>
      <c r="AE1318" s="93">
        <f>IF(AL1318="","",+AL1318*AB1318)</f>
        <v>0.5631305732484079</v>
      </c>
      <c r="AF1318" s="92">
        <f>IF(AL1318="","",+AL1318-AE1318)</f>
        <v>1.4661687898089175</v>
      </c>
      <c r="AG1318" s="93">
        <f>+V1318</f>
        <v>0.7965</v>
      </c>
      <c r="AH1318" s="92">
        <f>IF(AF1318="","",+AF1318-AG1318)</f>
        <v>0.6696687898089175</v>
      </c>
      <c r="AI1318" s="92">
        <f>IF(AH1318="","",+AH1318*AC1318)</f>
        <v>8.03602547770701</v>
      </c>
      <c r="AJ1318" s="93">
        <v>3.23</v>
      </c>
      <c r="AK1318" s="94">
        <v>0.33</v>
      </c>
      <c r="AL1318" s="93">
        <f>IF(V1318=0,"",V1318/(1-AB1318-AK1318))</f>
        <v>2.0292993630573255</v>
      </c>
      <c r="AM1318" s="95">
        <v>0.33</v>
      </c>
      <c r="AN1318" s="93">
        <f>IF(V1318=0,"",V1318/(1-AB1318-AM1318))</f>
        <v>2.0292993630573255</v>
      </c>
      <c r="AO1318" s="96">
        <v>1.2</v>
      </c>
      <c r="AP1318" s="93">
        <f>IF(BD!AJ1318="","",BD!AJ1318*BD!AO1318)</f>
        <v>3.876</v>
      </c>
      <c r="AQ1318" s="91">
        <f>BD!AM1318/BD!AK1318-1</f>
        <v>0</v>
      </c>
      <c r="AR1318" s="91">
        <f>IF(BD!AN1318="","",IF(BD!AJ1318="","",BD!AN1318/BD!AJ1318-1))</f>
        <v>-0.37173394332590537</v>
      </c>
      <c r="AS1318" s="91" t="str">
        <f>IF(BD!AN1318="","",IF(BD!AN1318&lt;BD!AL1318,"ABAIXO DA META","DENTRO DA META"))</f>
        <v>DENTRO DA META</v>
      </c>
      <c r="AT1318" s="91" t="str">
        <f>IF(BD!AJ1318="","EM ANÁLISE",IF(BD!AP1318&gt;=BD!AN1318,"GO", "NO GO"))</f>
        <v>GO</v>
      </c>
      <c r="AU1318" s="97">
        <f>IF(AN1318="","",+BD!$AN1318-AJ1318)</f>
        <v>-1.2007006369426745</v>
      </c>
      <c r="AV1318" s="98"/>
      <c r="AW1318" s="90">
        <f>BD!P1318*BD!AC1318</f>
        <v>12.96</v>
      </c>
      <c r="AX1318" s="90">
        <f>BD!V1318*BD!AC1318</f>
        <v>9.558</v>
      </c>
      <c r="AY1318" s="90">
        <f>IF(BD!AN1318="","",BD!AN1318*BD!AC1318)</f>
        <v>24.351592356687906</v>
      </c>
      <c r="AZ1318" s="75" t="s">
        <v>5272</v>
      </c>
      <c r="BA1318" s="75" t="s">
        <v>124</v>
      </c>
      <c r="BB1318" s="75">
        <v>1</v>
      </c>
      <c r="BC1318" s="75" t="s">
        <v>125</v>
      </c>
      <c r="BD1318" s="99" t="s">
        <v>5257</v>
      </c>
      <c r="BE1318" s="100" t="s">
        <v>4</v>
      </c>
      <c r="BF1318" s="100" t="s">
        <v>4</v>
      </c>
      <c r="BG1318" s="99" t="s">
        <v>5258</v>
      </c>
      <c r="BH1318" s="101"/>
      <c r="BI1318" s="101"/>
      <c r="BJ1318" s="101"/>
      <c r="BK1318" s="101"/>
      <c r="BL1318" s="101"/>
      <c r="BM1318" s="101"/>
      <c r="BN1318" s="101"/>
      <c r="BO1318" s="103"/>
      <c r="BP1318" s="99">
        <v>140.622</v>
      </c>
      <c r="BQ1318" s="99">
        <v>121</v>
      </c>
      <c r="BR1318" s="101"/>
      <c r="BS1318" s="99" t="s">
        <v>5260</v>
      </c>
      <c r="BT1318" s="99" t="s">
        <v>5261</v>
      </c>
      <c r="BU1318" s="99">
        <v>5102</v>
      </c>
      <c r="BV1318" s="99"/>
      <c r="BW1318" s="99"/>
      <c r="BX1318" s="99"/>
      <c r="BY1318" s="99"/>
      <c r="BZ1318" s="99"/>
      <c r="CA1318" s="99"/>
      <c r="CB1318" s="99"/>
      <c r="CC1318" s="99">
        <v>102</v>
      </c>
      <c r="CD1318" s="99">
        <v>8</v>
      </c>
      <c r="CE1318" s="99">
        <v>8</v>
      </c>
      <c r="CF1318" s="99"/>
      <c r="CG1318" s="37" t="e">
        <f>VLOOKUP(Table_1[[#This Row],[EAN]],'[1]Planilha1'!$E:$R,13,0)</f>
        <v>#N/A</v>
      </c>
      <c r="CI1318" s="188">
        <f>IF(Table_1[[#This Row],[STATUS MERCADO]]="GO",Table_1[[#This Row],[M. BRUTA TOTAL]],0)</f>
        <v>8.03602547770701</v>
      </c>
      <c r="CJ1318" s="188">
        <f>IF(Table_1[[#This Row],[STATUS MERCADO]]="GO",Table_1[[#This Row],[PV UNIT. REALIZADO]]*Table_1[[#This Row],[QUANTIDADE]],0)</f>
        <v>24.351592356687906</v>
      </c>
    </row>
    <row r="1319" ht="15" hidden="1">
      <c r="A1319" s="7"/>
      <c r="B1319" s="84" t="s">
        <v>400</v>
      </c>
      <c r="C1319" s="85">
        <v>220115</v>
      </c>
      <c r="D1319" s="85">
        <v>12344609</v>
      </c>
      <c r="E1319" s="85">
        <v>7891000250174</v>
      </c>
      <c r="F1319" s="86" t="s">
        <v>1212</v>
      </c>
      <c r="G1319" s="75" t="s">
        <v>21</v>
      </c>
      <c r="H1319" s="75">
        <v>650</v>
      </c>
      <c r="I1319" s="87" t="s">
        <v>1200</v>
      </c>
      <c r="J1319" s="75" t="s">
        <v>1201</v>
      </c>
      <c r="K1319" s="88" t="s">
        <v>1177</v>
      </c>
      <c r="L1319" s="88">
        <v>150</v>
      </c>
      <c r="M1319" s="88">
        <v>0</v>
      </c>
      <c r="N1319" s="75" t="s">
        <v>85</v>
      </c>
      <c r="O1319" s="75" t="s">
        <v>122</v>
      </c>
      <c r="P1319" s="89">
        <v>1.08</v>
      </c>
      <c r="Q1319" s="90">
        <f>(17/100+7.6/100+1.65/100)*P1319</f>
        <v>0.28350000000000003</v>
      </c>
      <c r="R1319" s="90"/>
      <c r="S1319" s="90"/>
      <c r="T1319" s="90"/>
      <c r="U1319" s="90"/>
      <c r="V1319" s="90">
        <f>+P1319-Q1319+R1319+S1319+T1319+U1319</f>
        <v>0.7965</v>
      </c>
      <c r="W1319" s="91">
        <f>(1.02/100)</f>
        <v>1.02E-2</v>
      </c>
      <c r="X1319" s="91">
        <v>4.8E-3</v>
      </c>
      <c r="Y1319" s="91">
        <v>0.17</v>
      </c>
      <c r="Z1319" s="91">
        <v>1.65E-2</v>
      </c>
      <c r="AA1319" s="91">
        <v>7.6E-2</v>
      </c>
      <c r="AB1319" s="91">
        <f>SUM(W1319:AA1319)</f>
        <v>0.2775</v>
      </c>
      <c r="AC1319" s="75">
        <v>12</v>
      </c>
      <c r="AD1319" s="92">
        <f>IF(AL1319="","",+AC1319*AL1319)</f>
        <v>24.351592356687906</v>
      </c>
      <c r="AE1319" s="93">
        <f>IF(AL1319="","",+AL1319*AB1319)</f>
        <v>0.5631305732484079</v>
      </c>
      <c r="AF1319" s="92">
        <f>IF(AL1319="","",+AL1319-AE1319)</f>
        <v>1.4661687898089175</v>
      </c>
      <c r="AG1319" s="93">
        <f>+V1319</f>
        <v>0.7965</v>
      </c>
      <c r="AH1319" s="92">
        <f>IF(AF1319="","",+AF1319-AG1319)</f>
        <v>0.6696687898089175</v>
      </c>
      <c r="AI1319" s="92">
        <f>IF(AH1319="","",+AH1319*AC1319)</f>
        <v>8.03602547770701</v>
      </c>
      <c r="AJ1319" s="93">
        <v>2.15</v>
      </c>
      <c r="AK1319" s="94">
        <v>0.33</v>
      </c>
      <c r="AL1319" s="93">
        <f>IF(V1319=0,"",V1319/(1-AB1319-AK1319))</f>
        <v>2.0292993630573255</v>
      </c>
      <c r="AM1319" s="95">
        <v>0.33</v>
      </c>
      <c r="AN1319" s="93">
        <f>IF(V1319=0,"",V1319/(1-AB1319-AM1319))</f>
        <v>2.0292993630573255</v>
      </c>
      <c r="AO1319" s="96">
        <v>1.2</v>
      </c>
      <c r="AP1319" s="93">
        <f>IF(BD!AJ1319="","",BD!AJ1319*BD!AO1319)</f>
        <v>2.5799999999999996</v>
      </c>
      <c r="AQ1319" s="91">
        <f>BD!AM1319/BD!AK1319-1</f>
        <v>0</v>
      </c>
      <c r="AR1319" s="91">
        <f>IF(BD!AN1319="","",IF(BD!AJ1319="","",BD!AN1319/BD!AJ1319-1))</f>
        <v>-5.613983113612764E-2</v>
      </c>
      <c r="AS1319" s="91" t="str">
        <f>IF(BD!AN1319="","",IF(BD!AN1319&lt;BD!AL1319,"ABAIXO DA META","DENTRO DA META"))</f>
        <v>DENTRO DA META</v>
      </c>
      <c r="AT1319" s="91" t="str">
        <f>IF(BD!AJ1319="","EM ANÁLISE",IF(BD!AP1319&gt;=BD!AN1319,"GO", "NO GO"))</f>
        <v>GO</v>
      </c>
      <c r="AU1319" s="97">
        <f>IF(AN1319="","",+BD!$AN1319-AJ1319)</f>
        <v>-0.12070063694267441</v>
      </c>
      <c r="AV1319" s="98"/>
      <c r="AW1319" s="90">
        <f>BD!P1319*BD!AC1319</f>
        <v>12.96</v>
      </c>
      <c r="AX1319" s="90">
        <f>BD!V1319*BD!AC1319</f>
        <v>9.558</v>
      </c>
      <c r="AY1319" s="90">
        <f>IF(BD!AN1319="","",BD!AN1319*BD!AC1319)</f>
        <v>24.351592356687906</v>
      </c>
      <c r="AZ1319" s="75" t="s">
        <v>5272</v>
      </c>
      <c r="BA1319" s="75" t="s">
        <v>124</v>
      </c>
      <c r="BB1319" s="75">
        <v>1</v>
      </c>
      <c r="BC1319" s="75" t="s">
        <v>125</v>
      </c>
      <c r="BD1319" s="99" t="s">
        <v>5257</v>
      </c>
      <c r="BE1319" s="100" t="s">
        <v>4</v>
      </c>
      <c r="BF1319" s="100" t="s">
        <v>4</v>
      </c>
      <c r="BG1319" s="99" t="s">
        <v>5258</v>
      </c>
      <c r="BH1319" s="101"/>
      <c r="BI1319" s="101"/>
      <c r="BJ1319" s="101"/>
      <c r="BK1319" s="101"/>
      <c r="BL1319" s="101"/>
      <c r="BM1319" s="101"/>
      <c r="BN1319" s="101"/>
      <c r="BO1319" s="103"/>
      <c r="BP1319" s="99">
        <v>140.622</v>
      </c>
      <c r="BQ1319" s="99">
        <v>121</v>
      </c>
      <c r="BR1319" s="101"/>
      <c r="BS1319" s="99" t="s">
        <v>5260</v>
      </c>
      <c r="BT1319" s="99" t="s">
        <v>5261</v>
      </c>
      <c r="BU1319" s="99">
        <v>5102</v>
      </c>
      <c r="BV1319" s="99"/>
      <c r="BW1319" s="99"/>
      <c r="BX1319" s="99"/>
      <c r="BY1319" s="99"/>
      <c r="BZ1319" s="99"/>
      <c r="CA1319" s="99"/>
      <c r="CB1319" s="99"/>
      <c r="CC1319" s="99">
        <v>102</v>
      </c>
      <c r="CD1319" s="99">
        <v>8</v>
      </c>
      <c r="CE1319" s="99">
        <v>8</v>
      </c>
      <c r="CF1319" s="99"/>
      <c r="CG1319" s="37" t="e">
        <f>VLOOKUP(Table_1[[#This Row],[EAN]],'[1]Planilha1'!$E:$R,13,0)</f>
        <v>#N/A</v>
      </c>
      <c r="CI1319" s="188">
        <f>IF(Table_1[[#This Row],[STATUS MERCADO]]="GO",Table_1[[#This Row],[M. BRUTA TOTAL]],0)</f>
        <v>8.03602547770701</v>
      </c>
      <c r="CJ1319" s="188">
        <f>IF(Table_1[[#This Row],[STATUS MERCADO]]="GO",Table_1[[#This Row],[PV UNIT. REALIZADO]]*Table_1[[#This Row],[QUANTIDADE]],0)</f>
        <v>24.351592356687906</v>
      </c>
    </row>
    <row r="1320" ht="15" hidden="1">
      <c r="A1320" s="7"/>
      <c r="B1320" s="84" t="s">
        <v>400</v>
      </c>
      <c r="C1320" s="85">
        <v>220115</v>
      </c>
      <c r="D1320" s="85">
        <v>12344609</v>
      </c>
      <c r="E1320" s="85">
        <v>7891000250174</v>
      </c>
      <c r="F1320" s="86" t="s">
        <v>1212</v>
      </c>
      <c r="G1320" s="75" t="s">
        <v>21</v>
      </c>
      <c r="H1320" s="75">
        <v>650</v>
      </c>
      <c r="I1320" s="87" t="s">
        <v>1200</v>
      </c>
      <c r="J1320" s="75" t="s">
        <v>1201</v>
      </c>
      <c r="K1320" s="88" t="s">
        <v>1177</v>
      </c>
      <c r="L1320" s="88">
        <v>150</v>
      </c>
      <c r="M1320" s="88">
        <v>0</v>
      </c>
      <c r="N1320" s="75" t="s">
        <v>85</v>
      </c>
      <c r="O1320" s="75" t="s">
        <v>122</v>
      </c>
      <c r="P1320" s="89">
        <v>1.08</v>
      </c>
      <c r="Q1320" s="90">
        <f>(17/100+7.6/100+1.65/100)*P1320</f>
        <v>0.28350000000000003</v>
      </c>
      <c r="R1320" s="90"/>
      <c r="S1320" s="90"/>
      <c r="T1320" s="90"/>
      <c r="U1320" s="90"/>
      <c r="V1320" s="90">
        <f>+P1320-Q1320+R1320+S1320+T1320+U1320</f>
        <v>0.7965</v>
      </c>
      <c r="W1320" s="91">
        <f>(1.02/100)</f>
        <v>1.02E-2</v>
      </c>
      <c r="X1320" s="91">
        <v>4.8E-3</v>
      </c>
      <c r="Y1320" s="91">
        <v>0.17</v>
      </c>
      <c r="Z1320" s="91">
        <v>1.65E-2</v>
      </c>
      <c r="AA1320" s="91">
        <v>7.6E-2</v>
      </c>
      <c r="AB1320" s="91">
        <f>SUM(W1320:AA1320)</f>
        <v>0.2775</v>
      </c>
      <c r="AC1320" s="75">
        <v>12</v>
      </c>
      <c r="AD1320" s="92">
        <f>IF(AL1320="","",+AC1320*AL1320)</f>
        <v>24.351592356687906</v>
      </c>
      <c r="AE1320" s="93">
        <f>IF(AL1320="","",+AL1320*AB1320)</f>
        <v>0.5631305732484079</v>
      </c>
      <c r="AF1320" s="92">
        <f>IF(AL1320="","",+AL1320-AE1320)</f>
        <v>1.4661687898089175</v>
      </c>
      <c r="AG1320" s="93">
        <f>+V1320</f>
        <v>0.7965</v>
      </c>
      <c r="AH1320" s="92">
        <f>IF(AF1320="","",+AF1320-AG1320)</f>
        <v>0.6696687898089175</v>
      </c>
      <c r="AI1320" s="92">
        <f>IF(AH1320="","",+AH1320*AC1320)</f>
        <v>8.03602547770701</v>
      </c>
      <c r="AJ1320" s="93">
        <v>2.15</v>
      </c>
      <c r="AK1320" s="94">
        <v>0.33</v>
      </c>
      <c r="AL1320" s="93">
        <f>IF(V1320=0,"",V1320/(1-AB1320-AK1320))</f>
        <v>2.0292993630573255</v>
      </c>
      <c r="AM1320" s="95">
        <v>0.33</v>
      </c>
      <c r="AN1320" s="93">
        <f>IF(V1320=0,"",V1320/(1-AB1320-AM1320))</f>
        <v>2.0292993630573255</v>
      </c>
      <c r="AO1320" s="96">
        <v>1.2</v>
      </c>
      <c r="AP1320" s="93">
        <f>IF(BD!AJ1320="","",BD!AJ1320*BD!AO1320)</f>
        <v>2.5799999999999996</v>
      </c>
      <c r="AQ1320" s="91">
        <f>BD!AM1320/BD!AK1320-1</f>
        <v>0</v>
      </c>
      <c r="AR1320" s="91">
        <f>IF(BD!AN1320="","",IF(BD!AJ1320="","",BD!AN1320/BD!AJ1320-1))</f>
        <v>-5.613983113612764E-2</v>
      </c>
      <c r="AS1320" s="91" t="str">
        <f>IF(BD!AN1320="","",IF(BD!AN1320&lt;BD!AL1320,"ABAIXO DA META","DENTRO DA META"))</f>
        <v>DENTRO DA META</v>
      </c>
      <c r="AT1320" s="91" t="str">
        <f>IF(BD!AJ1320="","EM ANÁLISE",IF(BD!AP1320&gt;=BD!AN1320,"GO", "NO GO"))</f>
        <v>GO</v>
      </c>
      <c r="AU1320" s="97">
        <f>IF(AN1320="","",+BD!$AN1320-AJ1320)</f>
        <v>-0.12070063694267441</v>
      </c>
      <c r="AV1320" s="98"/>
      <c r="AW1320" s="90">
        <f>BD!P1320*BD!AC1320</f>
        <v>12.96</v>
      </c>
      <c r="AX1320" s="90">
        <f>BD!V1320*BD!AC1320</f>
        <v>9.558</v>
      </c>
      <c r="AY1320" s="90">
        <f>IF(BD!AN1320="","",BD!AN1320*BD!AC1320)</f>
        <v>24.351592356687906</v>
      </c>
      <c r="AZ1320" s="75" t="s">
        <v>5272</v>
      </c>
      <c r="BA1320" s="75" t="s">
        <v>124</v>
      </c>
      <c r="BB1320" s="75">
        <v>1</v>
      </c>
      <c r="BC1320" s="75" t="s">
        <v>125</v>
      </c>
      <c r="BD1320" s="99" t="s">
        <v>5257</v>
      </c>
      <c r="BE1320" s="100" t="s">
        <v>4</v>
      </c>
      <c r="BF1320" s="100" t="s">
        <v>4</v>
      </c>
      <c r="BG1320" s="99" t="s">
        <v>5258</v>
      </c>
      <c r="BH1320" s="101"/>
      <c r="BI1320" s="101"/>
      <c r="BJ1320" s="101"/>
      <c r="BK1320" s="101"/>
      <c r="BL1320" s="101"/>
      <c r="BM1320" s="101"/>
      <c r="BN1320" s="101"/>
      <c r="BO1320" s="103"/>
      <c r="BP1320" s="99">
        <v>140.622</v>
      </c>
      <c r="BQ1320" s="99">
        <v>121</v>
      </c>
      <c r="BR1320" s="101"/>
      <c r="BS1320" s="99" t="s">
        <v>5260</v>
      </c>
      <c r="BT1320" s="99" t="s">
        <v>5261</v>
      </c>
      <c r="BU1320" s="99">
        <v>5102</v>
      </c>
      <c r="BV1320" s="99"/>
      <c r="BW1320" s="99"/>
      <c r="BX1320" s="99"/>
      <c r="BY1320" s="99"/>
      <c r="BZ1320" s="99"/>
      <c r="CA1320" s="99"/>
      <c r="CB1320" s="99"/>
      <c r="CC1320" s="99">
        <v>102</v>
      </c>
      <c r="CD1320" s="99">
        <v>8</v>
      </c>
      <c r="CE1320" s="99">
        <v>8</v>
      </c>
      <c r="CF1320" s="99"/>
      <c r="CG1320" s="37" t="e">
        <f>VLOOKUP(Table_1[[#This Row],[EAN]],'[1]Planilha1'!$E:$R,13,0)</f>
        <v>#N/A</v>
      </c>
      <c r="CI1320" s="188">
        <f>IF(Table_1[[#This Row],[STATUS MERCADO]]="GO",Table_1[[#This Row],[M. BRUTA TOTAL]],0)</f>
        <v>8.03602547770701</v>
      </c>
      <c r="CJ1320" s="188">
        <f>IF(Table_1[[#This Row],[STATUS MERCADO]]="GO",Table_1[[#This Row],[PV UNIT. REALIZADO]]*Table_1[[#This Row],[QUANTIDADE]],0)</f>
        <v>24.351592356687906</v>
      </c>
    </row>
    <row r="1321" ht="15" hidden="1">
      <c r="A1321" s="7"/>
      <c r="B1321" s="84" t="s">
        <v>400</v>
      </c>
      <c r="C1321" s="75">
        <v>220117</v>
      </c>
      <c r="D1321" s="75">
        <v>12350074</v>
      </c>
      <c r="E1321" s="85">
        <v>7891000251430</v>
      </c>
      <c r="F1321" s="86" t="s">
        <v>1213</v>
      </c>
      <c r="G1321" s="75" t="s">
        <v>21</v>
      </c>
      <c r="H1321" s="75">
        <v>650</v>
      </c>
      <c r="I1321" s="87" t="s">
        <v>1200</v>
      </c>
      <c r="J1321" s="75" t="s">
        <v>1201</v>
      </c>
      <c r="K1321" s="88" t="s">
        <v>1177</v>
      </c>
      <c r="L1321" s="88">
        <v>76</v>
      </c>
      <c r="M1321" s="88">
        <v>0</v>
      </c>
      <c r="N1321" s="75" t="s">
        <v>85</v>
      </c>
      <c r="O1321" s="75" t="s">
        <v>122</v>
      </c>
      <c r="P1321" s="106"/>
      <c r="Q1321" s="90">
        <f>(17/100+7.6/100+1.65/100)*P1321</f>
        <v>0</v>
      </c>
      <c r="R1321" s="90"/>
      <c r="S1321" s="90"/>
      <c r="T1321" s="90"/>
      <c r="U1321" s="90"/>
      <c r="V1321" s="90">
        <f>+P1321-Q1321+R1321+S1321+T1321+U1321</f>
        <v>0</v>
      </c>
      <c r="W1321" s="91">
        <f>(1.02/100)</f>
        <v>1.02E-2</v>
      </c>
      <c r="X1321" s="91">
        <v>4.8E-3</v>
      </c>
      <c r="Y1321" s="91">
        <v>0.17</v>
      </c>
      <c r="Z1321" s="91">
        <v>1.65E-2</v>
      </c>
      <c r="AA1321" s="91">
        <v>7.6E-2</v>
      </c>
      <c r="AB1321" s="91">
        <f>SUM(W1321:AA1321)</f>
        <v>0.2775</v>
      </c>
      <c r="AC1321" s="75">
        <v>12</v>
      </c>
      <c r="AD1321" s="92">
        <f>IF(AL1321="","",+AC1321*AL1321)</f>
      </c>
      <c r="AE1321" s="93">
        <f>IF(AL1321="","",+AL1321*AB1321)</f>
      </c>
      <c r="AF1321" s="92">
        <f>IF(AL1321="","",+AL1321-AE1321)</f>
      </c>
      <c r="AG1321" s="93">
        <f>+V1321</f>
        <v>0</v>
      </c>
      <c r="AH1321" s="92">
        <f>IF(AF1321="","",+AF1321-AG1321)</f>
      </c>
      <c r="AI1321" s="92">
        <f>IF(AH1321="","",+AH1321*AC1321)</f>
      </c>
      <c r="AJ1321" s="93"/>
      <c r="AK1321" s="94">
        <v>0.33</v>
      </c>
      <c r="AL1321" s="93">
        <f>IF(V1321=0,"",V1321/(1-AB1321-AK1321))</f>
      </c>
      <c r="AM1321" s="95">
        <v>0.33</v>
      </c>
      <c r="AN1321" s="93">
        <f>IF(V1321=0,"",V1321/(1-AB1321-AM1321))</f>
      </c>
      <c r="AO1321" s="96">
        <v>1.2</v>
      </c>
      <c r="AP1321" s="93">
        <f>IF(BD!AJ1321="","",BD!AJ1321*BD!AO1321)</f>
      </c>
      <c r="AQ1321" s="91">
        <f>BD!AM1321/BD!AK1321-1</f>
        <v>0</v>
      </c>
      <c r="AR1321" s="91">
        <f>IF(BD!AN1321="","",IF(BD!AJ1321="","",BD!AN1321/BD!AJ1321-1))</f>
      </c>
      <c r="AS1321" s="91">
        <f>IF(BD!AN1321="","",IF(BD!AN1321&lt;BD!AL1321,"ABAIXO DA META","DENTRO DA META"))</f>
      </c>
      <c r="AT1321" s="91" t="str">
        <f>IF(BD!AJ1321="","EM ANÁLISE",IF(BD!AP1321&gt;=BD!AN1321,"GO", "NO GO"))</f>
        <v>EM ANÁLISE</v>
      </c>
      <c r="AU1321" s="97">
        <f>IF(AN1321="","",+BD!$AN1321-AJ1321)</f>
      </c>
      <c r="AV1321" s="98"/>
      <c r="AW1321" s="90">
        <f>BD!P1321*BD!AC1321</f>
        <v>0</v>
      </c>
      <c r="AX1321" s="90">
        <f>BD!V1321*BD!AC1321</f>
        <v>0</v>
      </c>
      <c r="AY1321" s="90">
        <f>IF(BD!AN1321="","",BD!AN1321*BD!AC1321)</f>
      </c>
      <c r="AZ1321" s="75" t="s">
        <v>123</v>
      </c>
      <c r="BA1321" s="75" t="s">
        <v>124</v>
      </c>
      <c r="BB1321" s="75">
        <v>1</v>
      </c>
      <c r="BC1321" s="75" t="s">
        <v>125</v>
      </c>
      <c r="BD1321" s="104"/>
      <c r="BE1321" s="104"/>
      <c r="BF1321" s="101"/>
      <c r="BG1321" s="101"/>
      <c r="BH1321" s="101"/>
      <c r="BI1321" s="101"/>
      <c r="BJ1321" s="101"/>
      <c r="BK1321" s="101"/>
      <c r="BL1321" s="101"/>
      <c r="BM1321" s="101"/>
      <c r="BN1321" s="101"/>
      <c r="BO1321" s="103"/>
      <c r="BP1321" s="101"/>
      <c r="BQ1321" s="101"/>
      <c r="BR1321" s="101"/>
      <c r="BS1321" s="101"/>
      <c r="BT1321" s="101"/>
      <c r="BU1321" s="101"/>
      <c r="BV1321" s="101"/>
      <c r="BW1321" s="101"/>
      <c r="BX1321" s="101"/>
      <c r="BY1321" s="101"/>
      <c r="BZ1321" s="101"/>
      <c r="CA1321" s="101"/>
      <c r="CB1321" s="101"/>
      <c r="CC1321" s="101"/>
      <c r="CD1321" s="101"/>
      <c r="CE1321" s="101"/>
      <c r="CF1321" s="101"/>
      <c r="CG1321" s="37" t="e">
        <f>VLOOKUP(Table_1[[#This Row],[EAN]],'[1]Planilha1'!$E:$R,13,0)</f>
        <v>#N/A</v>
      </c>
      <c r="CI1321" s="188">
        <f>IF(Table_1[[#This Row],[STATUS MERCADO]]="GO",Table_1[[#This Row],[M. BRUTA TOTAL]],0)</f>
        <v>0</v>
      </c>
      <c r="CJ1321" s="188">
        <f>IF(Table_1[[#This Row],[STATUS MERCADO]]="GO",Table_1[[#This Row],[PV UNIT. REALIZADO]]*Table_1[[#This Row],[QUANTIDADE]],0)</f>
        <v>0</v>
      </c>
    </row>
    <row r="1322" ht="15" hidden="1">
      <c r="A1322" s="7"/>
      <c r="B1322" s="84" t="s">
        <v>400</v>
      </c>
      <c r="C1322" s="75">
        <v>220118</v>
      </c>
      <c r="D1322" s="75">
        <v>12355788</v>
      </c>
      <c r="E1322" s="85">
        <v>7891000253540</v>
      </c>
      <c r="F1322" s="86" t="s">
        <v>1214</v>
      </c>
      <c r="G1322" s="75" t="s">
        <v>21</v>
      </c>
      <c r="H1322" s="75">
        <v>650</v>
      </c>
      <c r="I1322" s="87" t="s">
        <v>1200</v>
      </c>
      <c r="J1322" s="75" t="s">
        <v>1201</v>
      </c>
      <c r="K1322" s="88" t="s">
        <v>1177</v>
      </c>
      <c r="L1322" s="88">
        <v>180</v>
      </c>
      <c r="M1322" s="88">
        <v>0</v>
      </c>
      <c r="N1322" s="75" t="s">
        <v>85</v>
      </c>
      <c r="O1322" s="75" t="s">
        <v>122</v>
      </c>
      <c r="P1322" s="106"/>
      <c r="Q1322" s="90">
        <f>(17/100+7.6/100+1.65/100)*P1322</f>
        <v>0</v>
      </c>
      <c r="R1322" s="90"/>
      <c r="S1322" s="90"/>
      <c r="T1322" s="90"/>
      <c r="U1322" s="90"/>
      <c r="V1322" s="90">
        <f>+P1322-Q1322+R1322+S1322+T1322+U1322</f>
        <v>0</v>
      </c>
      <c r="W1322" s="91">
        <f>(1.02/100)</f>
        <v>1.02E-2</v>
      </c>
      <c r="X1322" s="91">
        <v>4.8E-3</v>
      </c>
      <c r="Y1322" s="91">
        <v>0.17</v>
      </c>
      <c r="Z1322" s="91">
        <v>1.65E-2</v>
      </c>
      <c r="AA1322" s="91">
        <v>7.6E-2</v>
      </c>
      <c r="AB1322" s="91">
        <f>SUM(W1322:AA1322)</f>
        <v>0.2775</v>
      </c>
      <c r="AC1322" s="75">
        <v>12</v>
      </c>
      <c r="AD1322" s="92">
        <f>IF(AL1322="","",+AC1322*AL1322)</f>
      </c>
      <c r="AE1322" s="93">
        <f>IF(AL1322="","",+AL1322*AB1322)</f>
      </c>
      <c r="AF1322" s="92">
        <f>IF(AL1322="","",+AL1322-AE1322)</f>
      </c>
      <c r="AG1322" s="93">
        <f>+V1322</f>
        <v>0</v>
      </c>
      <c r="AH1322" s="92">
        <f>IF(AF1322="","",+AF1322-AG1322)</f>
      </c>
      <c r="AI1322" s="92">
        <f>IF(AH1322="","",+AH1322*AC1322)</f>
      </c>
      <c r="AJ1322" s="93"/>
      <c r="AK1322" s="94">
        <v>0.33</v>
      </c>
      <c r="AL1322" s="93">
        <f>IF(V1322=0,"",V1322/(1-AB1322-AK1322))</f>
      </c>
      <c r="AM1322" s="95">
        <v>0.33</v>
      </c>
      <c r="AN1322" s="93">
        <f>IF(V1322=0,"",V1322/(1-AB1322-AM1322))</f>
      </c>
      <c r="AO1322" s="96">
        <v>1.2</v>
      </c>
      <c r="AP1322" s="93">
        <f>IF(BD!AJ1322="","",BD!AJ1322*BD!AO1322)</f>
      </c>
      <c r="AQ1322" s="91">
        <f>BD!AM1322/BD!AK1322-1</f>
        <v>0</v>
      </c>
      <c r="AR1322" s="91">
        <f>IF(BD!AN1322="","",IF(BD!AJ1322="","",BD!AN1322/BD!AJ1322-1))</f>
      </c>
      <c r="AS1322" s="91">
        <f>IF(BD!AN1322="","",IF(BD!AN1322&lt;BD!AL1322,"ABAIXO DA META","DENTRO DA META"))</f>
      </c>
      <c r="AT1322" s="91" t="str">
        <f>IF(BD!AJ1322="","EM ANÁLISE",IF(BD!AP1322&gt;=BD!AN1322,"GO", "NO GO"))</f>
        <v>EM ANÁLISE</v>
      </c>
      <c r="AU1322" s="97">
        <f>IF(AN1322="","",+BD!$AN1322-AJ1322)</f>
      </c>
      <c r="AV1322" s="98"/>
      <c r="AW1322" s="90">
        <f>BD!P1322*BD!AC1322</f>
        <v>0</v>
      </c>
      <c r="AX1322" s="90">
        <f>BD!V1322*BD!AC1322</f>
        <v>0</v>
      </c>
      <c r="AY1322" s="90">
        <f>IF(BD!AN1322="","",BD!AN1322*BD!AC1322)</f>
      </c>
      <c r="AZ1322" s="75" t="s">
        <v>123</v>
      </c>
      <c r="BA1322" s="75" t="s">
        <v>124</v>
      </c>
      <c r="BB1322" s="75">
        <v>1</v>
      </c>
      <c r="BC1322" s="75" t="s">
        <v>125</v>
      </c>
      <c r="BD1322" s="104"/>
      <c r="BE1322" s="104"/>
      <c r="BF1322" s="101"/>
      <c r="BG1322" s="101"/>
      <c r="BH1322" s="101"/>
      <c r="BI1322" s="101"/>
      <c r="BJ1322" s="101"/>
      <c r="BK1322" s="101"/>
      <c r="BL1322" s="101"/>
      <c r="BM1322" s="101"/>
      <c r="BN1322" s="101"/>
      <c r="BO1322" s="103"/>
      <c r="BP1322" s="101"/>
      <c r="BQ1322" s="101"/>
      <c r="BR1322" s="101"/>
      <c r="BS1322" s="101"/>
      <c r="BT1322" s="101"/>
      <c r="BU1322" s="101"/>
      <c r="BV1322" s="101"/>
      <c r="BW1322" s="101"/>
      <c r="BX1322" s="101"/>
      <c r="BY1322" s="101"/>
      <c r="BZ1322" s="101"/>
      <c r="CA1322" s="101"/>
      <c r="CB1322" s="101"/>
      <c r="CC1322" s="101"/>
      <c r="CD1322" s="101"/>
      <c r="CE1322" s="101"/>
      <c r="CF1322" s="101"/>
      <c r="CG1322" s="37" t="e">
        <f>VLOOKUP(Table_1[[#This Row],[EAN]],'[1]Planilha1'!$E:$R,13,0)</f>
        <v>#N/A</v>
      </c>
      <c r="CI1322" s="188">
        <f>IF(Table_1[[#This Row],[STATUS MERCADO]]="GO",Table_1[[#This Row],[M. BRUTA TOTAL]],0)</f>
        <v>0</v>
      </c>
      <c r="CJ1322" s="188">
        <f>IF(Table_1[[#This Row],[STATUS MERCADO]]="GO",Table_1[[#This Row],[PV UNIT. REALIZADO]]*Table_1[[#This Row],[QUANTIDADE]],0)</f>
        <v>0</v>
      </c>
    </row>
    <row r="1323" ht="15" hidden="1">
      <c r="A1323" s="7"/>
      <c r="B1323" s="84" t="s">
        <v>400</v>
      </c>
      <c r="C1323" s="75">
        <v>220119</v>
      </c>
      <c r="D1323" s="75">
        <v>12329921</v>
      </c>
      <c r="E1323" s="85">
        <v>7891000242483</v>
      </c>
      <c r="F1323" s="86" t="s">
        <v>1215</v>
      </c>
      <c r="G1323" s="75" t="s">
        <v>21</v>
      </c>
      <c r="H1323" s="75">
        <v>650</v>
      </c>
      <c r="I1323" s="87" t="s">
        <v>1200</v>
      </c>
      <c r="J1323" s="75" t="s">
        <v>1201</v>
      </c>
      <c r="K1323" s="88" t="s">
        <v>1209</v>
      </c>
      <c r="L1323" s="88">
        <v>840</v>
      </c>
      <c r="M1323" s="88">
        <v>0</v>
      </c>
      <c r="N1323" s="75" t="s">
        <v>85</v>
      </c>
      <c r="O1323" s="75" t="s">
        <v>122</v>
      </c>
      <c r="P1323" s="106"/>
      <c r="Q1323" s="90">
        <f>(17/100+7.6/100+1.65/100)*P1323</f>
        <v>0</v>
      </c>
      <c r="R1323" s="90"/>
      <c r="S1323" s="90"/>
      <c r="T1323" s="90"/>
      <c r="U1323" s="90"/>
      <c r="V1323" s="90">
        <f>+P1323-Q1323+R1323+S1323+T1323+U1323</f>
        <v>0</v>
      </c>
      <c r="W1323" s="91">
        <f>(1.02/100)</f>
        <v>1.02E-2</v>
      </c>
      <c r="X1323" s="91">
        <v>4.8E-3</v>
      </c>
      <c r="Y1323" s="91">
        <v>0.17</v>
      </c>
      <c r="Z1323" s="91">
        <v>1.65E-2</v>
      </c>
      <c r="AA1323" s="91">
        <v>7.6E-2</v>
      </c>
      <c r="AB1323" s="91">
        <f>SUM(W1323:AA1323)</f>
        <v>0.2775</v>
      </c>
      <c r="AC1323" s="75">
        <v>12</v>
      </c>
      <c r="AD1323" s="92">
        <f>IF(AL1323="","",+AC1323*AL1323)</f>
      </c>
      <c r="AE1323" s="93">
        <f>IF(AL1323="","",+AL1323*AB1323)</f>
      </c>
      <c r="AF1323" s="92">
        <f>IF(AL1323="","",+AL1323-AE1323)</f>
      </c>
      <c r="AG1323" s="93">
        <f>+V1323</f>
        <v>0</v>
      </c>
      <c r="AH1323" s="92">
        <f>IF(AF1323="","",+AF1323-AG1323)</f>
      </c>
      <c r="AI1323" s="92">
        <f>IF(AH1323="","",+AH1323*AC1323)</f>
      </c>
      <c r="AJ1323" s="93"/>
      <c r="AK1323" s="94">
        <v>0.33</v>
      </c>
      <c r="AL1323" s="93">
        <f>IF(V1323=0,"",V1323/(1-AB1323-AK1323))</f>
      </c>
      <c r="AM1323" s="95">
        <v>0.33</v>
      </c>
      <c r="AN1323" s="93">
        <f>IF(V1323=0,"",V1323/(1-AB1323-AM1323))</f>
      </c>
      <c r="AO1323" s="96">
        <v>1.2</v>
      </c>
      <c r="AP1323" s="93">
        <f>IF(BD!AJ1323="","",BD!AJ1323*BD!AO1323)</f>
      </c>
      <c r="AQ1323" s="91">
        <f>BD!AM1323/BD!AK1323-1</f>
        <v>0</v>
      </c>
      <c r="AR1323" s="91">
        <f>IF(BD!AN1323="","",IF(BD!AJ1323="","",BD!AN1323/BD!AJ1323-1))</f>
      </c>
      <c r="AS1323" s="91">
        <f>IF(BD!AN1323="","",IF(BD!AN1323&lt;BD!AL1323,"ABAIXO DA META","DENTRO DA META"))</f>
      </c>
      <c r="AT1323" s="91" t="str">
        <f>IF(BD!AJ1323="","EM ANÁLISE",IF(BD!AP1323&gt;=BD!AN1323,"GO", "NO GO"))</f>
        <v>EM ANÁLISE</v>
      </c>
      <c r="AU1323" s="97">
        <f>IF(AN1323="","",+BD!$AN1323-AJ1323)</f>
      </c>
      <c r="AV1323" s="98"/>
      <c r="AW1323" s="90">
        <f>BD!P1323*BD!AC1323</f>
        <v>0</v>
      </c>
      <c r="AX1323" s="90">
        <f>BD!V1323*BD!AC1323</f>
        <v>0</v>
      </c>
      <c r="AY1323" s="90">
        <f>IF(BD!AN1323="","",BD!AN1323*BD!AC1323)</f>
      </c>
      <c r="AZ1323" s="75" t="s">
        <v>123</v>
      </c>
      <c r="BA1323" s="75" t="s">
        <v>124</v>
      </c>
      <c r="BB1323" s="75">
        <v>1</v>
      </c>
      <c r="BC1323" s="75" t="s">
        <v>125</v>
      </c>
      <c r="BD1323" s="104"/>
      <c r="BE1323" s="104"/>
      <c r="BF1323" s="101"/>
      <c r="BG1323" s="101"/>
      <c r="BH1323" s="101"/>
      <c r="BI1323" s="101"/>
      <c r="BJ1323" s="101"/>
      <c r="BK1323" s="101"/>
      <c r="BL1323" s="101"/>
      <c r="BM1323" s="101"/>
      <c r="BN1323" s="101"/>
      <c r="BO1323" s="103"/>
      <c r="BP1323" s="101"/>
      <c r="BQ1323" s="101"/>
      <c r="BR1323" s="101"/>
      <c r="BS1323" s="101"/>
      <c r="BT1323" s="101"/>
      <c r="BU1323" s="101"/>
      <c r="BV1323" s="101"/>
      <c r="BW1323" s="101"/>
      <c r="BX1323" s="101"/>
      <c r="BY1323" s="101"/>
      <c r="BZ1323" s="101"/>
      <c r="CA1323" s="101"/>
      <c r="CB1323" s="101"/>
      <c r="CC1323" s="101"/>
      <c r="CD1323" s="101"/>
      <c r="CE1323" s="101"/>
      <c r="CF1323" s="101"/>
      <c r="CG1323" s="37" t="e">
        <f>VLOOKUP(Table_1[[#This Row],[EAN]],'[1]Planilha1'!$E:$R,13,0)</f>
        <v>#N/A</v>
      </c>
      <c r="CI1323" s="188">
        <f>IF(Table_1[[#This Row],[STATUS MERCADO]]="GO",Table_1[[#This Row],[M. BRUTA TOTAL]],0)</f>
        <v>0</v>
      </c>
      <c r="CJ1323" s="188">
        <f>IF(Table_1[[#This Row],[STATUS MERCADO]]="GO",Table_1[[#This Row],[PV UNIT. REALIZADO]]*Table_1[[#This Row],[QUANTIDADE]],0)</f>
        <v>0</v>
      </c>
    </row>
    <row r="1324" ht="15" hidden="1">
      <c r="A1324" s="7"/>
      <c r="B1324" s="84" t="s">
        <v>400</v>
      </c>
      <c r="C1324" s="75">
        <v>220120</v>
      </c>
      <c r="D1324" s="75">
        <v>12355810</v>
      </c>
      <c r="E1324" s="85">
        <v>7891000253588</v>
      </c>
      <c r="F1324" s="86" t="s">
        <v>1216</v>
      </c>
      <c r="G1324" s="75" t="s">
        <v>21</v>
      </c>
      <c r="H1324" s="75">
        <v>650</v>
      </c>
      <c r="I1324" s="87" t="s">
        <v>1200</v>
      </c>
      <c r="J1324" s="75" t="s">
        <v>1201</v>
      </c>
      <c r="K1324" s="88" t="s">
        <v>1177</v>
      </c>
      <c r="L1324" s="88">
        <v>100</v>
      </c>
      <c r="M1324" s="88">
        <v>0</v>
      </c>
      <c r="N1324" s="75" t="s">
        <v>85</v>
      </c>
      <c r="O1324" s="75" t="s">
        <v>122</v>
      </c>
      <c r="P1324" s="106"/>
      <c r="Q1324" s="90">
        <f>(17/100+7.6/100+1.65/100)*P1324</f>
        <v>0</v>
      </c>
      <c r="R1324" s="90"/>
      <c r="S1324" s="90"/>
      <c r="T1324" s="90"/>
      <c r="U1324" s="90"/>
      <c r="V1324" s="90">
        <f>+P1324-Q1324+R1324+S1324+T1324+U1324</f>
        <v>0</v>
      </c>
      <c r="W1324" s="91">
        <f>(1.02/100)</f>
        <v>1.02E-2</v>
      </c>
      <c r="X1324" s="91">
        <v>4.8E-3</v>
      </c>
      <c r="Y1324" s="91">
        <v>0.17</v>
      </c>
      <c r="Z1324" s="91">
        <v>1.65E-2</v>
      </c>
      <c r="AA1324" s="91">
        <v>7.6E-2</v>
      </c>
      <c r="AB1324" s="91">
        <f>SUM(W1324:AA1324)</f>
        <v>0.2775</v>
      </c>
      <c r="AC1324" s="75">
        <v>12</v>
      </c>
      <c r="AD1324" s="92">
        <f>IF(AL1324="","",+AC1324*AL1324)</f>
      </c>
      <c r="AE1324" s="93">
        <f>IF(AL1324="","",+AL1324*AB1324)</f>
      </c>
      <c r="AF1324" s="92">
        <f>IF(AL1324="","",+AL1324-AE1324)</f>
      </c>
      <c r="AG1324" s="93">
        <f>+V1324</f>
        <v>0</v>
      </c>
      <c r="AH1324" s="92">
        <f>IF(AF1324="","",+AF1324-AG1324)</f>
      </c>
      <c r="AI1324" s="92">
        <f>IF(AH1324="","",+AH1324*AC1324)</f>
      </c>
      <c r="AJ1324" s="93"/>
      <c r="AK1324" s="94">
        <v>0.33</v>
      </c>
      <c r="AL1324" s="93">
        <f>IF(V1324=0,"",V1324/(1-AB1324-AK1324))</f>
      </c>
      <c r="AM1324" s="95">
        <v>0.33</v>
      </c>
      <c r="AN1324" s="93">
        <f>IF(V1324=0,"",V1324/(1-AB1324-AM1324))</f>
      </c>
      <c r="AO1324" s="96">
        <v>1.2</v>
      </c>
      <c r="AP1324" s="93">
        <f>IF(BD!AJ1324="","",BD!AJ1324*BD!AO1324)</f>
      </c>
      <c r="AQ1324" s="91">
        <f>BD!AM1324/BD!AK1324-1</f>
        <v>0</v>
      </c>
      <c r="AR1324" s="91">
        <f>IF(BD!AN1324="","",IF(BD!AJ1324="","",BD!AN1324/BD!AJ1324-1))</f>
      </c>
      <c r="AS1324" s="91">
        <f>IF(BD!AN1324="","",IF(BD!AN1324&lt;BD!AL1324,"ABAIXO DA META","DENTRO DA META"))</f>
      </c>
      <c r="AT1324" s="91" t="str">
        <f>IF(BD!AJ1324="","EM ANÁLISE",IF(BD!AP1324&gt;=BD!AN1324,"GO", "NO GO"))</f>
        <v>EM ANÁLISE</v>
      </c>
      <c r="AU1324" s="97">
        <f>IF(AN1324="","",+BD!$AN1324-AJ1324)</f>
      </c>
      <c r="AV1324" s="98"/>
      <c r="AW1324" s="90">
        <f>BD!P1324*BD!AC1324</f>
        <v>0</v>
      </c>
      <c r="AX1324" s="90">
        <f>BD!V1324*BD!AC1324</f>
        <v>0</v>
      </c>
      <c r="AY1324" s="90">
        <f>IF(BD!AN1324="","",BD!AN1324*BD!AC1324)</f>
      </c>
      <c r="AZ1324" s="75" t="s">
        <v>123</v>
      </c>
      <c r="BA1324" s="75" t="s">
        <v>124</v>
      </c>
      <c r="BB1324" s="75">
        <v>1</v>
      </c>
      <c r="BC1324" s="75" t="s">
        <v>125</v>
      </c>
      <c r="BD1324" s="104"/>
      <c r="BE1324" s="104"/>
      <c r="BF1324" s="101"/>
      <c r="BG1324" s="101"/>
      <c r="BH1324" s="101"/>
      <c r="BI1324" s="101"/>
      <c r="BJ1324" s="101"/>
      <c r="BK1324" s="101"/>
      <c r="BL1324" s="101"/>
      <c r="BM1324" s="101"/>
      <c r="BN1324" s="101"/>
      <c r="BO1324" s="103"/>
      <c r="BP1324" s="101"/>
      <c r="BQ1324" s="101"/>
      <c r="BR1324" s="101"/>
      <c r="BS1324" s="101"/>
      <c r="BT1324" s="101"/>
      <c r="BU1324" s="101"/>
      <c r="BV1324" s="101"/>
      <c r="BW1324" s="101"/>
      <c r="BX1324" s="101"/>
      <c r="BY1324" s="101"/>
      <c r="BZ1324" s="101"/>
      <c r="CA1324" s="101"/>
      <c r="CB1324" s="101"/>
      <c r="CC1324" s="101"/>
      <c r="CD1324" s="101"/>
      <c r="CE1324" s="101"/>
      <c r="CF1324" s="101"/>
      <c r="CG1324" s="37" t="e">
        <f>VLOOKUP(Table_1[[#This Row],[EAN]],'[1]Planilha1'!$E:$R,13,0)</f>
        <v>#N/A</v>
      </c>
      <c r="CI1324" s="188">
        <f>IF(Table_1[[#This Row],[STATUS MERCADO]]="GO",Table_1[[#This Row],[M. BRUTA TOTAL]],0)</f>
        <v>0</v>
      </c>
      <c r="CJ1324" s="188">
        <f>IF(Table_1[[#This Row],[STATUS MERCADO]]="GO",Table_1[[#This Row],[PV UNIT. REALIZADO]]*Table_1[[#This Row],[QUANTIDADE]],0)</f>
        <v>0</v>
      </c>
    </row>
    <row r="1325" ht="15" hidden="1">
      <c r="A1325" s="7"/>
      <c r="B1325" s="84" t="s">
        <v>400</v>
      </c>
      <c r="C1325" s="75">
        <v>220121</v>
      </c>
      <c r="D1325" s="75">
        <v>12417921</v>
      </c>
      <c r="E1325" s="85">
        <v>7891000288313</v>
      </c>
      <c r="F1325" s="86" t="s">
        <v>1217</v>
      </c>
      <c r="G1325" s="75" t="s">
        <v>21</v>
      </c>
      <c r="H1325" s="75">
        <v>650</v>
      </c>
      <c r="I1325" s="87" t="s">
        <v>1200</v>
      </c>
      <c r="J1325" s="75" t="s">
        <v>1201</v>
      </c>
      <c r="K1325" s="88" t="s">
        <v>1177</v>
      </c>
      <c r="L1325" s="88">
        <v>180</v>
      </c>
      <c r="M1325" s="88">
        <v>0</v>
      </c>
      <c r="N1325" s="75" t="s">
        <v>85</v>
      </c>
      <c r="O1325" s="75" t="s">
        <v>122</v>
      </c>
      <c r="P1325" s="106"/>
      <c r="Q1325" s="90">
        <f>(17/100+7.6/100+1.65/100)*P1325</f>
        <v>0</v>
      </c>
      <c r="R1325" s="90"/>
      <c r="S1325" s="90"/>
      <c r="T1325" s="90"/>
      <c r="U1325" s="90"/>
      <c r="V1325" s="90">
        <f>+P1325-Q1325+R1325+S1325+T1325+U1325</f>
        <v>0</v>
      </c>
      <c r="W1325" s="91">
        <f>(1.02/100)</f>
        <v>1.02E-2</v>
      </c>
      <c r="X1325" s="91">
        <v>4.8E-3</v>
      </c>
      <c r="Y1325" s="91">
        <v>0.17</v>
      </c>
      <c r="Z1325" s="91">
        <v>1.65E-2</v>
      </c>
      <c r="AA1325" s="91">
        <v>7.6E-2</v>
      </c>
      <c r="AB1325" s="91">
        <f>SUM(W1325:AA1325)</f>
        <v>0.2775</v>
      </c>
      <c r="AC1325" s="75">
        <v>12</v>
      </c>
      <c r="AD1325" s="92">
        <f>IF(AL1325="","",+AC1325*AL1325)</f>
      </c>
      <c r="AE1325" s="93">
        <f>IF(AL1325="","",+AL1325*AB1325)</f>
      </c>
      <c r="AF1325" s="92">
        <f>IF(AL1325="","",+AL1325-AE1325)</f>
      </c>
      <c r="AG1325" s="93">
        <f>+V1325</f>
        <v>0</v>
      </c>
      <c r="AH1325" s="92">
        <f>IF(AF1325="","",+AF1325-AG1325)</f>
      </c>
      <c r="AI1325" s="92">
        <f>IF(AH1325="","",+AH1325*AC1325)</f>
      </c>
      <c r="AJ1325" s="93"/>
      <c r="AK1325" s="94">
        <v>0.33</v>
      </c>
      <c r="AL1325" s="93">
        <f>IF(V1325=0,"",V1325/(1-AB1325-AK1325))</f>
      </c>
      <c r="AM1325" s="95">
        <v>0.33</v>
      </c>
      <c r="AN1325" s="93">
        <f>IF(V1325=0,"",V1325/(1-AB1325-AM1325))</f>
      </c>
      <c r="AO1325" s="96">
        <v>1.2</v>
      </c>
      <c r="AP1325" s="93">
        <f>IF(BD!AJ1325="","",BD!AJ1325*BD!AO1325)</f>
      </c>
      <c r="AQ1325" s="91">
        <f>BD!AM1325/BD!AK1325-1</f>
        <v>0</v>
      </c>
      <c r="AR1325" s="91">
        <f>IF(BD!AN1325="","",IF(BD!AJ1325="","",BD!AN1325/BD!AJ1325-1))</f>
      </c>
      <c r="AS1325" s="91">
        <f>IF(BD!AN1325="","",IF(BD!AN1325&lt;BD!AL1325,"ABAIXO DA META","DENTRO DA META"))</f>
      </c>
      <c r="AT1325" s="91" t="str">
        <f>IF(BD!AJ1325="","EM ANÁLISE",IF(BD!AP1325&gt;=BD!AN1325,"GO", "NO GO"))</f>
        <v>EM ANÁLISE</v>
      </c>
      <c r="AU1325" s="97">
        <f>IF(AN1325="","",+BD!$AN1325-AJ1325)</f>
      </c>
      <c r="AV1325" s="98"/>
      <c r="AW1325" s="90">
        <f>BD!P1325*BD!AC1325</f>
        <v>0</v>
      </c>
      <c r="AX1325" s="90">
        <f>BD!V1325*BD!AC1325</f>
        <v>0</v>
      </c>
      <c r="AY1325" s="90">
        <f>IF(BD!AN1325="","",BD!AN1325*BD!AC1325)</f>
      </c>
      <c r="AZ1325" s="75" t="s">
        <v>123</v>
      </c>
      <c r="BA1325" s="75" t="s">
        <v>124</v>
      </c>
      <c r="BB1325" s="75">
        <v>1</v>
      </c>
      <c r="BC1325" s="75" t="s">
        <v>125</v>
      </c>
      <c r="BD1325" s="104"/>
      <c r="BE1325" s="104"/>
      <c r="BF1325" s="101"/>
      <c r="BG1325" s="101"/>
      <c r="BH1325" s="101"/>
      <c r="BI1325" s="101"/>
      <c r="BJ1325" s="101"/>
      <c r="BK1325" s="101"/>
      <c r="BL1325" s="101"/>
      <c r="BM1325" s="101"/>
      <c r="BN1325" s="101"/>
      <c r="BO1325" s="103"/>
      <c r="BP1325" s="101"/>
      <c r="BQ1325" s="101"/>
      <c r="BR1325" s="101"/>
      <c r="BS1325" s="101"/>
      <c r="BT1325" s="101"/>
      <c r="BU1325" s="101"/>
      <c r="BV1325" s="101"/>
      <c r="BW1325" s="101"/>
      <c r="BX1325" s="101"/>
      <c r="BY1325" s="101"/>
      <c r="BZ1325" s="101"/>
      <c r="CA1325" s="101"/>
      <c r="CB1325" s="101"/>
      <c r="CC1325" s="101"/>
      <c r="CD1325" s="101"/>
      <c r="CE1325" s="101"/>
      <c r="CF1325" s="101"/>
      <c r="CG1325" s="37" t="e">
        <f>VLOOKUP(Table_1[[#This Row],[EAN]],'[1]Planilha1'!$E:$R,13,0)</f>
        <v>#N/A</v>
      </c>
      <c r="CI1325" s="188">
        <f>IF(Table_1[[#This Row],[STATUS MERCADO]]="GO",Table_1[[#This Row],[M. BRUTA TOTAL]],0)</f>
        <v>0</v>
      </c>
      <c r="CJ1325" s="188">
        <f>IF(Table_1[[#This Row],[STATUS MERCADO]]="GO",Table_1[[#This Row],[PV UNIT. REALIZADO]]*Table_1[[#This Row],[QUANTIDADE]],0)</f>
        <v>0</v>
      </c>
    </row>
    <row r="1326" ht="15" hidden="1">
      <c r="A1326" s="7"/>
      <c r="B1326" s="84" t="s">
        <v>400</v>
      </c>
      <c r="C1326" s="75">
        <v>220122</v>
      </c>
      <c r="D1326" s="75">
        <v>12417931</v>
      </c>
      <c r="E1326" s="85">
        <v>7891000288276</v>
      </c>
      <c r="F1326" s="86" t="s">
        <v>1218</v>
      </c>
      <c r="G1326" s="75" t="s">
        <v>21</v>
      </c>
      <c r="H1326" s="75">
        <v>650</v>
      </c>
      <c r="I1326" s="87" t="s">
        <v>1200</v>
      </c>
      <c r="J1326" s="75" t="s">
        <v>1201</v>
      </c>
      <c r="K1326" s="88" t="s">
        <v>1177</v>
      </c>
      <c r="L1326" s="88">
        <v>100</v>
      </c>
      <c r="M1326" s="88">
        <v>0</v>
      </c>
      <c r="N1326" s="75" t="s">
        <v>85</v>
      </c>
      <c r="O1326" s="75" t="s">
        <v>122</v>
      </c>
      <c r="P1326" s="106"/>
      <c r="Q1326" s="90">
        <f>(17/100+7.6/100+1.65/100)*P1326</f>
        <v>0</v>
      </c>
      <c r="R1326" s="90"/>
      <c r="S1326" s="90"/>
      <c r="T1326" s="90"/>
      <c r="U1326" s="90"/>
      <c r="V1326" s="90">
        <f>+P1326-Q1326+R1326+S1326+T1326+U1326</f>
        <v>0</v>
      </c>
      <c r="W1326" s="91">
        <f>(1.02/100)</f>
        <v>1.02E-2</v>
      </c>
      <c r="X1326" s="91">
        <v>4.8E-3</v>
      </c>
      <c r="Y1326" s="91">
        <v>0.17</v>
      </c>
      <c r="Z1326" s="91">
        <v>1.65E-2</v>
      </c>
      <c r="AA1326" s="91">
        <v>7.6E-2</v>
      </c>
      <c r="AB1326" s="91">
        <f>SUM(W1326:AA1326)</f>
        <v>0.2775</v>
      </c>
      <c r="AC1326" s="75">
        <v>12</v>
      </c>
      <c r="AD1326" s="92">
        <f>IF(AL1326="","",+AC1326*AL1326)</f>
      </c>
      <c r="AE1326" s="93">
        <f>IF(AL1326="","",+AL1326*AB1326)</f>
      </c>
      <c r="AF1326" s="92">
        <f>IF(AL1326="","",+AL1326-AE1326)</f>
      </c>
      <c r="AG1326" s="93">
        <f>+V1326</f>
        <v>0</v>
      </c>
      <c r="AH1326" s="92">
        <f>IF(AF1326="","",+AF1326-AG1326)</f>
      </c>
      <c r="AI1326" s="92">
        <f>IF(AH1326="","",+AH1326*AC1326)</f>
      </c>
      <c r="AJ1326" s="93"/>
      <c r="AK1326" s="94">
        <v>0.33</v>
      </c>
      <c r="AL1326" s="93">
        <f>IF(V1326=0,"",V1326/(1-AB1326-AK1326))</f>
      </c>
      <c r="AM1326" s="95">
        <v>0.33</v>
      </c>
      <c r="AN1326" s="93">
        <f>IF(V1326=0,"",V1326/(1-AB1326-AM1326))</f>
      </c>
      <c r="AO1326" s="96">
        <v>1.2</v>
      </c>
      <c r="AP1326" s="93">
        <f>IF(BD!AJ1326="","",BD!AJ1326*BD!AO1326)</f>
      </c>
      <c r="AQ1326" s="91">
        <f>BD!AM1326/BD!AK1326-1</f>
        <v>0</v>
      </c>
      <c r="AR1326" s="91">
        <f>IF(BD!AN1326="","",IF(BD!AJ1326="","",BD!AN1326/BD!AJ1326-1))</f>
      </c>
      <c r="AS1326" s="91">
        <f>IF(BD!AN1326="","",IF(BD!AN1326&lt;BD!AL1326,"ABAIXO DA META","DENTRO DA META"))</f>
      </c>
      <c r="AT1326" s="91" t="str">
        <f>IF(BD!AJ1326="","EM ANÁLISE",IF(BD!AP1326&gt;=BD!AN1326,"GO", "NO GO"))</f>
        <v>EM ANÁLISE</v>
      </c>
      <c r="AU1326" s="97">
        <f>IF(AN1326="","",+BD!$AN1326-AJ1326)</f>
      </c>
      <c r="AV1326" s="98"/>
      <c r="AW1326" s="90">
        <f>BD!P1326*BD!AC1326</f>
        <v>0</v>
      </c>
      <c r="AX1326" s="90">
        <f>BD!V1326*BD!AC1326</f>
        <v>0</v>
      </c>
      <c r="AY1326" s="90">
        <f>IF(BD!AN1326="","",BD!AN1326*BD!AC1326)</f>
      </c>
      <c r="AZ1326" s="75" t="s">
        <v>123</v>
      </c>
      <c r="BA1326" s="75" t="s">
        <v>124</v>
      </c>
      <c r="BB1326" s="75">
        <v>1</v>
      </c>
      <c r="BC1326" s="75" t="s">
        <v>125</v>
      </c>
      <c r="BD1326" s="104"/>
      <c r="BE1326" s="104"/>
      <c r="BF1326" s="101"/>
      <c r="BG1326" s="101"/>
      <c r="BH1326" s="101"/>
      <c r="BI1326" s="101"/>
      <c r="BJ1326" s="101"/>
      <c r="BK1326" s="101"/>
      <c r="BL1326" s="101"/>
      <c r="BM1326" s="101"/>
      <c r="BN1326" s="101"/>
      <c r="BO1326" s="103"/>
      <c r="BP1326" s="101"/>
      <c r="BQ1326" s="101"/>
      <c r="BR1326" s="101"/>
      <c r="BS1326" s="101"/>
      <c r="BT1326" s="101"/>
      <c r="BU1326" s="101"/>
      <c r="BV1326" s="101"/>
      <c r="BW1326" s="101"/>
      <c r="BX1326" s="101"/>
      <c r="BY1326" s="101"/>
      <c r="BZ1326" s="101"/>
      <c r="CA1326" s="101"/>
      <c r="CB1326" s="101"/>
      <c r="CC1326" s="101"/>
      <c r="CD1326" s="101"/>
      <c r="CE1326" s="101"/>
      <c r="CF1326" s="101"/>
      <c r="CG1326" s="37" t="e">
        <f>VLOOKUP(Table_1[[#This Row],[EAN]],'[1]Planilha1'!$E:$R,13,0)</f>
        <v>#N/A</v>
      </c>
      <c r="CI1326" s="188">
        <f>IF(Table_1[[#This Row],[STATUS MERCADO]]="GO",Table_1[[#This Row],[M. BRUTA TOTAL]],0)</f>
        <v>0</v>
      </c>
      <c r="CJ1326" s="188">
        <f>IF(Table_1[[#This Row],[STATUS MERCADO]]="GO",Table_1[[#This Row],[PV UNIT. REALIZADO]]*Table_1[[#This Row],[QUANTIDADE]],0)</f>
        <v>0</v>
      </c>
    </row>
    <row r="1327" ht="15" hidden="1">
      <c r="A1327" s="7"/>
      <c r="B1327" s="84" t="s">
        <v>400</v>
      </c>
      <c r="C1327" s="85">
        <v>220123</v>
      </c>
      <c r="D1327" s="85">
        <v>12349929</v>
      </c>
      <c r="E1327" s="85">
        <v>7891000251478</v>
      </c>
      <c r="F1327" s="86" t="s">
        <v>1219</v>
      </c>
      <c r="G1327" s="75" t="s">
        <v>21</v>
      </c>
      <c r="H1327" s="75">
        <v>650</v>
      </c>
      <c r="I1327" s="87" t="s">
        <v>1200</v>
      </c>
      <c r="J1327" s="75" t="s">
        <v>1201</v>
      </c>
      <c r="K1327" s="88" t="s">
        <v>1177</v>
      </c>
      <c r="L1327" s="88">
        <v>100</v>
      </c>
      <c r="M1327" s="88">
        <v>0</v>
      </c>
      <c r="N1327" s="75" t="s">
        <v>85</v>
      </c>
      <c r="O1327" s="75" t="s">
        <v>122</v>
      </c>
      <c r="P1327" s="89">
        <v>1.08</v>
      </c>
      <c r="Q1327" s="90">
        <f>(17/100+7.6/100+1.65/100)*P1327</f>
        <v>0.28350000000000003</v>
      </c>
      <c r="R1327" s="90"/>
      <c r="S1327" s="90"/>
      <c r="T1327" s="90"/>
      <c r="U1327" s="90"/>
      <c r="V1327" s="90">
        <f>+P1327-Q1327+R1327+S1327+T1327+U1327</f>
        <v>0.7965</v>
      </c>
      <c r="W1327" s="91">
        <f>(1.02/100)</f>
        <v>1.02E-2</v>
      </c>
      <c r="X1327" s="91">
        <v>4.8E-3</v>
      </c>
      <c r="Y1327" s="91">
        <v>0.17</v>
      </c>
      <c r="Z1327" s="91">
        <v>1.65E-2</v>
      </c>
      <c r="AA1327" s="91">
        <v>7.6E-2</v>
      </c>
      <c r="AB1327" s="91">
        <f>SUM(W1327:AA1327)</f>
        <v>0.2775</v>
      </c>
      <c r="AC1327" s="75">
        <v>12</v>
      </c>
      <c r="AD1327" s="92">
        <f>IF(AL1327="","",+AC1327*AL1327)</f>
        <v>24.351592356687906</v>
      </c>
      <c r="AE1327" s="93">
        <f>IF(AL1327="","",+AL1327*AB1327)</f>
        <v>0.5631305732484079</v>
      </c>
      <c r="AF1327" s="92">
        <f>IF(AL1327="","",+AL1327-AE1327)</f>
        <v>1.4661687898089175</v>
      </c>
      <c r="AG1327" s="93">
        <f>+V1327</f>
        <v>0.7965</v>
      </c>
      <c r="AH1327" s="92">
        <f>IF(AF1327="","",+AF1327-AG1327)</f>
        <v>0.6696687898089175</v>
      </c>
      <c r="AI1327" s="92">
        <f>IF(AH1327="","",+AH1327*AC1327)</f>
        <v>8.03602547770701</v>
      </c>
      <c r="AJ1327" s="93">
        <v>3.23</v>
      </c>
      <c r="AK1327" s="94">
        <v>0.33</v>
      </c>
      <c r="AL1327" s="93">
        <f>IF(V1327=0,"",V1327/(1-AB1327-AK1327))</f>
        <v>2.0292993630573255</v>
      </c>
      <c r="AM1327" s="95">
        <v>0.33</v>
      </c>
      <c r="AN1327" s="93">
        <f>IF(V1327=0,"",V1327/(1-AB1327-AM1327))</f>
        <v>2.0292993630573255</v>
      </c>
      <c r="AO1327" s="96">
        <v>1.2</v>
      </c>
      <c r="AP1327" s="93">
        <f>IF(BD!AJ1327="","",BD!AJ1327*BD!AO1327)</f>
        <v>3.876</v>
      </c>
      <c r="AQ1327" s="91">
        <f>BD!AM1327/BD!AK1327-1</f>
        <v>0</v>
      </c>
      <c r="AR1327" s="91">
        <f>IF(BD!AN1327="","",IF(BD!AJ1327="","",BD!AN1327/BD!AJ1327-1))</f>
        <v>-0.37173394332590537</v>
      </c>
      <c r="AS1327" s="91" t="str">
        <f>IF(BD!AN1327="","",IF(BD!AN1327&lt;BD!AL1327,"ABAIXO DA META","DENTRO DA META"))</f>
        <v>DENTRO DA META</v>
      </c>
      <c r="AT1327" s="91" t="str">
        <f>IF(BD!AJ1327="","EM ANÁLISE",IF(BD!AP1327&gt;=BD!AN1327,"GO", "NO GO"))</f>
        <v>GO</v>
      </c>
      <c r="AU1327" s="97">
        <f>IF(AN1327="","",+BD!$AN1327-AJ1327)</f>
        <v>-1.2007006369426745</v>
      </c>
      <c r="AV1327" s="98"/>
      <c r="AW1327" s="90">
        <f>BD!P1327*BD!AC1327</f>
        <v>12.96</v>
      </c>
      <c r="AX1327" s="90">
        <f>BD!V1327*BD!AC1327</f>
        <v>9.558</v>
      </c>
      <c r="AY1327" s="90">
        <f>IF(BD!AN1327="","",BD!AN1327*BD!AC1327)</f>
        <v>24.351592356687906</v>
      </c>
      <c r="AZ1327" s="75" t="s">
        <v>5272</v>
      </c>
      <c r="BA1327" s="75" t="s">
        <v>124</v>
      </c>
      <c r="BB1327" s="75">
        <v>1</v>
      </c>
      <c r="BC1327" s="75" t="s">
        <v>125</v>
      </c>
      <c r="BD1327" s="99" t="s">
        <v>5257</v>
      </c>
      <c r="BE1327" s="100" t="s">
        <v>4</v>
      </c>
      <c r="BF1327" s="100" t="s">
        <v>4</v>
      </c>
      <c r="BG1327" s="99" t="s">
        <v>5258</v>
      </c>
      <c r="BH1327" s="101"/>
      <c r="BI1327" s="101"/>
      <c r="BJ1327" s="101"/>
      <c r="BK1327" s="101"/>
      <c r="BL1327" s="101"/>
      <c r="BM1327" s="101"/>
      <c r="BN1327" s="101"/>
      <c r="BO1327" s="103"/>
      <c r="BP1327" s="99">
        <v>140.622</v>
      </c>
      <c r="BQ1327" s="99">
        <v>121</v>
      </c>
      <c r="BR1327" s="101"/>
      <c r="BS1327" s="99" t="s">
        <v>5260</v>
      </c>
      <c r="BT1327" s="99" t="s">
        <v>5261</v>
      </c>
      <c r="BU1327" s="99">
        <v>5102</v>
      </c>
      <c r="BV1327" s="99"/>
      <c r="BW1327" s="99"/>
      <c r="BX1327" s="99"/>
      <c r="BY1327" s="99"/>
      <c r="BZ1327" s="99"/>
      <c r="CA1327" s="99"/>
      <c r="CB1327" s="99"/>
      <c r="CC1327" s="99">
        <v>102</v>
      </c>
      <c r="CD1327" s="99">
        <v>8</v>
      </c>
      <c r="CE1327" s="99">
        <v>8</v>
      </c>
      <c r="CF1327" s="99"/>
      <c r="CG1327" s="37" t="e">
        <f>VLOOKUP(Table_1[[#This Row],[EAN]],'[1]Planilha1'!$E:$R,13,0)</f>
        <v>#N/A</v>
      </c>
      <c r="CI1327" s="188">
        <f>IF(Table_1[[#This Row],[STATUS MERCADO]]="GO",Table_1[[#This Row],[M. BRUTA TOTAL]],0)</f>
        <v>8.03602547770701</v>
      </c>
      <c r="CJ1327" s="188">
        <f>IF(Table_1[[#This Row],[STATUS MERCADO]]="GO",Table_1[[#This Row],[PV UNIT. REALIZADO]]*Table_1[[#This Row],[QUANTIDADE]],0)</f>
        <v>24.351592356687906</v>
      </c>
    </row>
    <row r="1328" ht="15" hidden="1">
      <c r="A1328" s="7"/>
      <c r="B1328" s="84" t="s">
        <v>400</v>
      </c>
      <c r="C1328" s="85">
        <v>220124</v>
      </c>
      <c r="D1328" s="85">
        <v>12344653</v>
      </c>
      <c r="E1328" s="85">
        <v>7891000249901</v>
      </c>
      <c r="F1328" s="86" t="s">
        <v>1220</v>
      </c>
      <c r="G1328" s="75" t="s">
        <v>21</v>
      </c>
      <c r="H1328" s="75">
        <v>650</v>
      </c>
      <c r="I1328" s="87" t="s">
        <v>1200</v>
      </c>
      <c r="J1328" s="75" t="s">
        <v>1201</v>
      </c>
      <c r="K1328" s="88" t="s">
        <v>1177</v>
      </c>
      <c r="L1328" s="88">
        <v>150</v>
      </c>
      <c r="M1328" s="88">
        <v>0</v>
      </c>
      <c r="N1328" s="75" t="s">
        <v>85</v>
      </c>
      <c r="O1328" s="75" t="s">
        <v>122</v>
      </c>
      <c r="P1328" s="89">
        <v>1.08</v>
      </c>
      <c r="Q1328" s="90">
        <f>(17/100+7.6/100+1.65/100)*P1328</f>
        <v>0.28350000000000003</v>
      </c>
      <c r="R1328" s="90"/>
      <c r="S1328" s="90"/>
      <c r="T1328" s="90"/>
      <c r="U1328" s="90"/>
      <c r="V1328" s="90">
        <f>+P1328-Q1328+R1328+S1328+T1328+U1328</f>
        <v>0.7965</v>
      </c>
      <c r="W1328" s="91">
        <f>(1.02/100)</f>
        <v>1.02E-2</v>
      </c>
      <c r="X1328" s="91">
        <v>4.8E-3</v>
      </c>
      <c r="Y1328" s="91">
        <v>0.17</v>
      </c>
      <c r="Z1328" s="91">
        <v>1.65E-2</v>
      </c>
      <c r="AA1328" s="91">
        <v>7.6E-2</v>
      </c>
      <c r="AB1328" s="91">
        <f>SUM(W1328:AA1328)</f>
        <v>0.2775</v>
      </c>
      <c r="AC1328" s="75">
        <v>12</v>
      </c>
      <c r="AD1328" s="92">
        <f>IF(AL1328="","",+AC1328*AL1328)</f>
        <v>24.351592356687906</v>
      </c>
      <c r="AE1328" s="93">
        <f>IF(AL1328="","",+AL1328*AB1328)</f>
        <v>0.5631305732484079</v>
      </c>
      <c r="AF1328" s="92">
        <f>IF(AL1328="","",+AL1328-AE1328)</f>
        <v>1.4661687898089175</v>
      </c>
      <c r="AG1328" s="93">
        <f>+V1328</f>
        <v>0.7965</v>
      </c>
      <c r="AH1328" s="92">
        <f>IF(AF1328="","",+AF1328-AG1328)</f>
        <v>0.6696687898089175</v>
      </c>
      <c r="AI1328" s="92">
        <f>IF(AH1328="","",+AH1328*AC1328)</f>
        <v>8.03602547770701</v>
      </c>
      <c r="AJ1328" s="93">
        <v>2.15</v>
      </c>
      <c r="AK1328" s="94">
        <v>0.33</v>
      </c>
      <c r="AL1328" s="93">
        <f>IF(V1328=0,"",V1328/(1-AB1328-AK1328))</f>
        <v>2.0292993630573255</v>
      </c>
      <c r="AM1328" s="95">
        <v>0.33</v>
      </c>
      <c r="AN1328" s="93">
        <f>IF(V1328=0,"",V1328/(1-AB1328-AM1328))</f>
        <v>2.0292993630573255</v>
      </c>
      <c r="AO1328" s="96">
        <v>1.2</v>
      </c>
      <c r="AP1328" s="93">
        <f>IF(BD!AJ1328="","",BD!AJ1328*BD!AO1328)</f>
        <v>2.5799999999999996</v>
      </c>
      <c r="AQ1328" s="91">
        <f>BD!AM1328/BD!AK1328-1</f>
        <v>0</v>
      </c>
      <c r="AR1328" s="91">
        <f>IF(BD!AN1328="","",IF(BD!AJ1328="","",BD!AN1328/BD!AJ1328-1))</f>
        <v>-5.613983113612764E-2</v>
      </c>
      <c r="AS1328" s="91" t="str">
        <f>IF(BD!AN1328="","",IF(BD!AN1328&lt;BD!AL1328,"ABAIXO DA META","DENTRO DA META"))</f>
        <v>DENTRO DA META</v>
      </c>
      <c r="AT1328" s="91" t="str">
        <f>IF(BD!AJ1328="","EM ANÁLISE",IF(BD!AP1328&gt;=BD!AN1328,"GO", "NO GO"))</f>
        <v>GO</v>
      </c>
      <c r="AU1328" s="97">
        <f>IF(AN1328="","",+BD!$AN1328-AJ1328)</f>
        <v>-0.12070063694267441</v>
      </c>
      <c r="AV1328" s="98"/>
      <c r="AW1328" s="90">
        <f>BD!P1328*BD!AC1328</f>
        <v>12.96</v>
      </c>
      <c r="AX1328" s="90">
        <f>BD!V1328*BD!AC1328</f>
        <v>9.558</v>
      </c>
      <c r="AY1328" s="90">
        <f>IF(BD!AN1328="","",BD!AN1328*BD!AC1328)</f>
        <v>24.351592356687906</v>
      </c>
      <c r="AZ1328" s="75" t="s">
        <v>5272</v>
      </c>
      <c r="BA1328" s="75" t="s">
        <v>124</v>
      </c>
      <c r="BB1328" s="75">
        <v>1</v>
      </c>
      <c r="BC1328" s="75" t="s">
        <v>125</v>
      </c>
      <c r="BD1328" s="99" t="s">
        <v>5257</v>
      </c>
      <c r="BE1328" s="100" t="s">
        <v>4</v>
      </c>
      <c r="BF1328" s="100" t="s">
        <v>4</v>
      </c>
      <c r="BG1328" s="99" t="s">
        <v>5258</v>
      </c>
      <c r="BH1328" s="101"/>
      <c r="BI1328" s="101"/>
      <c r="BJ1328" s="101"/>
      <c r="BK1328" s="101"/>
      <c r="BL1328" s="101"/>
      <c r="BM1328" s="101"/>
      <c r="BN1328" s="101"/>
      <c r="BO1328" s="103"/>
      <c r="BP1328" s="99">
        <v>140.622</v>
      </c>
      <c r="BQ1328" s="99">
        <v>121</v>
      </c>
      <c r="BR1328" s="101"/>
      <c r="BS1328" s="99" t="s">
        <v>5260</v>
      </c>
      <c r="BT1328" s="99" t="s">
        <v>5261</v>
      </c>
      <c r="BU1328" s="99">
        <v>5102</v>
      </c>
      <c r="BV1328" s="99"/>
      <c r="BW1328" s="99"/>
      <c r="BX1328" s="99"/>
      <c r="BY1328" s="99"/>
      <c r="BZ1328" s="99"/>
      <c r="CA1328" s="99"/>
      <c r="CB1328" s="99"/>
      <c r="CC1328" s="99">
        <v>102</v>
      </c>
      <c r="CD1328" s="99">
        <v>8</v>
      </c>
      <c r="CE1328" s="99">
        <v>8</v>
      </c>
      <c r="CF1328" s="99"/>
      <c r="CG1328" s="37" t="e">
        <f>VLOOKUP(Table_1[[#This Row],[EAN]],'[1]Planilha1'!$E:$R,13,0)</f>
        <v>#N/A</v>
      </c>
      <c r="CI1328" s="188">
        <f>IF(Table_1[[#This Row],[STATUS MERCADO]]="GO",Table_1[[#This Row],[M. BRUTA TOTAL]],0)</f>
        <v>8.03602547770701</v>
      </c>
      <c r="CJ1328" s="188">
        <f>IF(Table_1[[#This Row],[STATUS MERCADO]]="GO",Table_1[[#This Row],[PV UNIT. REALIZADO]]*Table_1[[#This Row],[QUANTIDADE]],0)</f>
        <v>24.351592356687906</v>
      </c>
    </row>
    <row r="1329" ht="15" hidden="1">
      <c r="A1329" s="7"/>
      <c r="B1329" s="84" t="s">
        <v>400</v>
      </c>
      <c r="C1329" s="75">
        <v>220125</v>
      </c>
      <c r="D1329" s="75">
        <v>12410107</v>
      </c>
      <c r="E1329" s="85">
        <v>7891000285800</v>
      </c>
      <c r="F1329" s="86" t="s">
        <v>1221</v>
      </c>
      <c r="G1329" s="75" t="s">
        <v>21</v>
      </c>
      <c r="H1329" s="75">
        <v>650</v>
      </c>
      <c r="I1329" s="87" t="s">
        <v>1200</v>
      </c>
      <c r="J1329" s="75" t="s">
        <v>1201</v>
      </c>
      <c r="K1329" s="88" t="s">
        <v>1177</v>
      </c>
      <c r="L1329" s="88">
        <v>96</v>
      </c>
      <c r="M1329" s="88">
        <v>0</v>
      </c>
      <c r="N1329" s="75" t="s">
        <v>85</v>
      </c>
      <c r="O1329" s="75" t="s">
        <v>122</v>
      </c>
      <c r="P1329" s="106"/>
      <c r="Q1329" s="90">
        <f>(17/100+7.6/100+1.65/100)*P1329</f>
        <v>0</v>
      </c>
      <c r="R1329" s="90"/>
      <c r="S1329" s="90"/>
      <c r="T1329" s="90"/>
      <c r="U1329" s="90"/>
      <c r="V1329" s="90">
        <f>+P1329-Q1329+R1329+S1329+T1329+U1329</f>
        <v>0</v>
      </c>
      <c r="W1329" s="91">
        <f>(1.02/100)</f>
        <v>1.02E-2</v>
      </c>
      <c r="X1329" s="91">
        <v>4.8E-3</v>
      </c>
      <c r="Y1329" s="91">
        <v>0.17</v>
      </c>
      <c r="Z1329" s="91">
        <v>1.65E-2</v>
      </c>
      <c r="AA1329" s="91">
        <v>7.6E-2</v>
      </c>
      <c r="AB1329" s="91">
        <f>SUM(W1329:AA1329)</f>
        <v>0.2775</v>
      </c>
      <c r="AC1329" s="75">
        <v>12</v>
      </c>
      <c r="AD1329" s="92">
        <f>IF(AL1329="","",+AC1329*AL1329)</f>
      </c>
      <c r="AE1329" s="93">
        <f>IF(AL1329="","",+AL1329*AB1329)</f>
      </c>
      <c r="AF1329" s="92">
        <f>IF(AL1329="","",+AL1329-AE1329)</f>
      </c>
      <c r="AG1329" s="93">
        <f>+V1329</f>
        <v>0</v>
      </c>
      <c r="AH1329" s="92">
        <f>IF(AF1329="","",+AF1329-AG1329)</f>
      </c>
      <c r="AI1329" s="92">
        <f>IF(AH1329="","",+AH1329*AC1329)</f>
      </c>
      <c r="AJ1329" s="93"/>
      <c r="AK1329" s="94">
        <v>0.33</v>
      </c>
      <c r="AL1329" s="93">
        <f>IF(V1329=0,"",V1329/(1-AB1329-AK1329))</f>
      </c>
      <c r="AM1329" s="95">
        <v>0.33</v>
      </c>
      <c r="AN1329" s="93">
        <f>IF(V1329=0,"",V1329/(1-AB1329-AM1329))</f>
      </c>
      <c r="AO1329" s="96">
        <v>1.2</v>
      </c>
      <c r="AP1329" s="93">
        <f>IF(BD!AJ1329="","",BD!AJ1329*BD!AO1329)</f>
      </c>
      <c r="AQ1329" s="91">
        <f>BD!AM1329/BD!AK1329-1</f>
        <v>0</v>
      </c>
      <c r="AR1329" s="91">
        <f>IF(BD!AN1329="","",IF(BD!AJ1329="","",BD!AN1329/BD!AJ1329-1))</f>
      </c>
      <c r="AS1329" s="91">
        <f>IF(BD!AN1329="","",IF(BD!AN1329&lt;BD!AL1329,"ABAIXO DA META","DENTRO DA META"))</f>
      </c>
      <c r="AT1329" s="91" t="str">
        <f>IF(BD!AJ1329="","EM ANÁLISE",IF(BD!AP1329&gt;=BD!AN1329,"GO", "NO GO"))</f>
        <v>EM ANÁLISE</v>
      </c>
      <c r="AU1329" s="97">
        <f>IF(AN1329="","",+BD!$AN1329-AJ1329)</f>
      </c>
      <c r="AV1329" s="98"/>
      <c r="AW1329" s="90">
        <f>BD!P1329*BD!AC1329</f>
        <v>0</v>
      </c>
      <c r="AX1329" s="90">
        <f>BD!V1329*BD!AC1329</f>
        <v>0</v>
      </c>
      <c r="AY1329" s="90">
        <f>IF(BD!AN1329="","",BD!AN1329*BD!AC1329)</f>
      </c>
      <c r="AZ1329" s="75" t="s">
        <v>123</v>
      </c>
      <c r="BA1329" s="75" t="s">
        <v>124</v>
      </c>
      <c r="BB1329" s="75">
        <v>1</v>
      </c>
      <c r="BC1329" s="75" t="s">
        <v>125</v>
      </c>
      <c r="BD1329" s="104"/>
      <c r="BE1329" s="104"/>
      <c r="BF1329" s="101"/>
      <c r="BG1329" s="101"/>
      <c r="BH1329" s="101"/>
      <c r="BI1329" s="101"/>
      <c r="BJ1329" s="101"/>
      <c r="BK1329" s="101"/>
      <c r="BL1329" s="101"/>
      <c r="BM1329" s="101"/>
      <c r="BN1329" s="101"/>
      <c r="BO1329" s="103"/>
      <c r="BP1329" s="101"/>
      <c r="BQ1329" s="101"/>
      <c r="BR1329" s="101"/>
      <c r="BS1329" s="101"/>
      <c r="BT1329" s="101"/>
      <c r="BU1329" s="101"/>
      <c r="BV1329" s="101"/>
      <c r="BW1329" s="101"/>
      <c r="BX1329" s="101"/>
      <c r="BY1329" s="101"/>
      <c r="BZ1329" s="101"/>
      <c r="CA1329" s="101"/>
      <c r="CB1329" s="101"/>
      <c r="CC1329" s="101"/>
      <c r="CD1329" s="101"/>
      <c r="CE1329" s="101"/>
      <c r="CF1329" s="101"/>
      <c r="CG1329" s="37" t="e">
        <f>VLOOKUP(Table_1[[#This Row],[EAN]],'[1]Planilha1'!$E:$R,13,0)</f>
        <v>#N/A</v>
      </c>
      <c r="CI1329" s="188">
        <f>IF(Table_1[[#This Row],[STATUS MERCADO]]="GO",Table_1[[#This Row],[M. BRUTA TOTAL]],0)</f>
        <v>0</v>
      </c>
      <c r="CJ1329" s="188">
        <f>IF(Table_1[[#This Row],[STATUS MERCADO]]="GO",Table_1[[#This Row],[PV UNIT. REALIZADO]]*Table_1[[#This Row],[QUANTIDADE]],0)</f>
        <v>0</v>
      </c>
    </row>
    <row r="1330" ht="15" hidden="1">
      <c r="A1330" s="7"/>
      <c r="B1330" s="84" t="s">
        <v>400</v>
      </c>
      <c r="C1330" s="75">
        <v>220126</v>
      </c>
      <c r="D1330" s="75">
        <v>12410129</v>
      </c>
      <c r="E1330" s="85">
        <v>7891000285848</v>
      </c>
      <c r="F1330" s="86" t="s">
        <v>1222</v>
      </c>
      <c r="G1330" s="75" t="s">
        <v>21</v>
      </c>
      <c r="H1330" s="75">
        <v>650</v>
      </c>
      <c r="I1330" s="87" t="s">
        <v>1200</v>
      </c>
      <c r="J1330" s="75" t="s">
        <v>1201</v>
      </c>
      <c r="K1330" s="88" t="s">
        <v>1177</v>
      </c>
      <c r="L1330" s="88">
        <v>96</v>
      </c>
      <c r="M1330" s="88">
        <v>0</v>
      </c>
      <c r="N1330" s="75" t="s">
        <v>85</v>
      </c>
      <c r="O1330" s="75" t="s">
        <v>122</v>
      </c>
      <c r="P1330" s="106"/>
      <c r="Q1330" s="90">
        <f>(17/100+7.6/100+1.65/100)*P1330</f>
        <v>0</v>
      </c>
      <c r="R1330" s="90"/>
      <c r="S1330" s="90"/>
      <c r="T1330" s="90"/>
      <c r="U1330" s="90"/>
      <c r="V1330" s="90">
        <f>+P1330-Q1330+R1330+S1330+T1330+U1330</f>
        <v>0</v>
      </c>
      <c r="W1330" s="91">
        <f>(1.02/100)</f>
        <v>1.02E-2</v>
      </c>
      <c r="X1330" s="91">
        <v>4.8E-3</v>
      </c>
      <c r="Y1330" s="91">
        <v>0.17</v>
      </c>
      <c r="Z1330" s="91">
        <v>1.65E-2</v>
      </c>
      <c r="AA1330" s="91">
        <v>7.6E-2</v>
      </c>
      <c r="AB1330" s="91">
        <f>SUM(W1330:AA1330)</f>
        <v>0.2775</v>
      </c>
      <c r="AC1330" s="75">
        <v>12</v>
      </c>
      <c r="AD1330" s="92">
        <f>IF(AL1330="","",+AC1330*AL1330)</f>
      </c>
      <c r="AE1330" s="93">
        <f>IF(AL1330="","",+AL1330*AB1330)</f>
      </c>
      <c r="AF1330" s="92">
        <f>IF(AL1330="","",+AL1330-AE1330)</f>
      </c>
      <c r="AG1330" s="93">
        <f>+V1330</f>
        <v>0</v>
      </c>
      <c r="AH1330" s="92">
        <f>IF(AF1330="","",+AF1330-AG1330)</f>
      </c>
      <c r="AI1330" s="92">
        <f>IF(AH1330="","",+AH1330*AC1330)</f>
      </c>
      <c r="AJ1330" s="93"/>
      <c r="AK1330" s="94">
        <v>0.33</v>
      </c>
      <c r="AL1330" s="93">
        <f>IF(V1330=0,"",V1330/(1-AB1330-AK1330))</f>
      </c>
      <c r="AM1330" s="95">
        <v>0.33</v>
      </c>
      <c r="AN1330" s="93">
        <f>IF(V1330=0,"",V1330/(1-AB1330-AM1330))</f>
      </c>
      <c r="AO1330" s="96">
        <v>1.2</v>
      </c>
      <c r="AP1330" s="93">
        <f>IF(BD!AJ1330="","",BD!AJ1330*BD!AO1330)</f>
      </c>
      <c r="AQ1330" s="91">
        <f>BD!AM1330/BD!AK1330-1</f>
        <v>0</v>
      </c>
      <c r="AR1330" s="91">
        <f>IF(BD!AN1330="","",IF(BD!AJ1330="","",BD!AN1330/BD!AJ1330-1))</f>
      </c>
      <c r="AS1330" s="91">
        <f>IF(BD!AN1330="","",IF(BD!AN1330&lt;BD!AL1330,"ABAIXO DA META","DENTRO DA META"))</f>
      </c>
      <c r="AT1330" s="91" t="str">
        <f>IF(BD!AJ1330="","EM ANÁLISE",IF(BD!AP1330&gt;=BD!AN1330,"GO", "NO GO"))</f>
        <v>EM ANÁLISE</v>
      </c>
      <c r="AU1330" s="97">
        <f>IF(AN1330="","",+BD!$AN1330-AJ1330)</f>
      </c>
      <c r="AV1330" s="98"/>
      <c r="AW1330" s="90">
        <f>BD!P1330*BD!AC1330</f>
        <v>0</v>
      </c>
      <c r="AX1330" s="90">
        <f>BD!V1330*BD!AC1330</f>
        <v>0</v>
      </c>
      <c r="AY1330" s="90">
        <f>IF(BD!AN1330="","",BD!AN1330*BD!AC1330)</f>
      </c>
      <c r="AZ1330" s="75" t="s">
        <v>123</v>
      </c>
      <c r="BA1330" s="75" t="s">
        <v>124</v>
      </c>
      <c r="BB1330" s="75">
        <v>1</v>
      </c>
      <c r="BC1330" s="75" t="s">
        <v>125</v>
      </c>
      <c r="BD1330" s="104"/>
      <c r="BE1330" s="104"/>
      <c r="BF1330" s="101"/>
      <c r="BG1330" s="101"/>
      <c r="BH1330" s="101"/>
      <c r="BI1330" s="101"/>
      <c r="BJ1330" s="101"/>
      <c r="BK1330" s="101"/>
      <c r="BL1330" s="101"/>
      <c r="BM1330" s="101"/>
      <c r="BN1330" s="101"/>
      <c r="BO1330" s="103"/>
      <c r="BP1330" s="101"/>
      <c r="BQ1330" s="101"/>
      <c r="BR1330" s="101"/>
      <c r="BS1330" s="101"/>
      <c r="BT1330" s="101"/>
      <c r="BU1330" s="101"/>
      <c r="BV1330" s="101"/>
      <c r="BW1330" s="101"/>
      <c r="BX1330" s="101"/>
      <c r="BY1330" s="101"/>
      <c r="BZ1330" s="101"/>
      <c r="CA1330" s="101"/>
      <c r="CB1330" s="101"/>
      <c r="CC1330" s="101"/>
      <c r="CD1330" s="101"/>
      <c r="CE1330" s="101"/>
      <c r="CF1330" s="101"/>
      <c r="CG1330" s="37" t="e">
        <f>VLOOKUP(Table_1[[#This Row],[EAN]],'[1]Planilha1'!$E:$R,13,0)</f>
        <v>#N/A</v>
      </c>
      <c r="CI1330" s="188">
        <f>IF(Table_1[[#This Row],[STATUS MERCADO]]="GO",Table_1[[#This Row],[M. BRUTA TOTAL]],0)</f>
        <v>0</v>
      </c>
      <c r="CJ1330" s="188">
        <f>IF(Table_1[[#This Row],[STATUS MERCADO]]="GO",Table_1[[#This Row],[PV UNIT. REALIZADO]]*Table_1[[#This Row],[QUANTIDADE]],0)</f>
        <v>0</v>
      </c>
    </row>
    <row r="1331" ht="15" hidden="1">
      <c r="A1331" s="7"/>
      <c r="B1331" s="84" t="s">
        <v>400</v>
      </c>
      <c r="C1331" s="75">
        <v>220127</v>
      </c>
      <c r="D1331" s="75">
        <v>12445411</v>
      </c>
      <c r="E1331" s="85">
        <v>7891000310199</v>
      </c>
      <c r="F1331" s="86" t="s">
        <v>1223</v>
      </c>
      <c r="G1331" s="75" t="s">
        <v>21</v>
      </c>
      <c r="H1331" s="75">
        <v>650</v>
      </c>
      <c r="I1331" s="87" t="s">
        <v>1200</v>
      </c>
      <c r="J1331" s="75" t="s">
        <v>1201</v>
      </c>
      <c r="K1331" s="88" t="s">
        <v>1177</v>
      </c>
      <c r="L1331" s="88">
        <v>96</v>
      </c>
      <c r="M1331" s="88">
        <v>0</v>
      </c>
      <c r="N1331" s="75" t="s">
        <v>85</v>
      </c>
      <c r="O1331" s="75" t="s">
        <v>122</v>
      </c>
      <c r="P1331" s="106"/>
      <c r="Q1331" s="90">
        <f>(17/100+7.6/100+1.65/100)*P1331</f>
        <v>0</v>
      </c>
      <c r="R1331" s="90"/>
      <c r="S1331" s="90"/>
      <c r="T1331" s="90"/>
      <c r="U1331" s="90"/>
      <c r="V1331" s="90">
        <f>+P1331-Q1331+R1331+S1331+T1331+U1331</f>
        <v>0</v>
      </c>
      <c r="W1331" s="91">
        <f>(1.02/100)</f>
        <v>1.02E-2</v>
      </c>
      <c r="X1331" s="91">
        <v>4.8E-3</v>
      </c>
      <c r="Y1331" s="91">
        <v>0.17</v>
      </c>
      <c r="Z1331" s="91">
        <v>1.65E-2</v>
      </c>
      <c r="AA1331" s="91">
        <v>7.6E-2</v>
      </c>
      <c r="AB1331" s="91">
        <f>SUM(W1331:AA1331)</f>
        <v>0.2775</v>
      </c>
      <c r="AC1331" s="75">
        <v>12</v>
      </c>
      <c r="AD1331" s="92">
        <f>IF(AL1331="","",+AC1331*AL1331)</f>
      </c>
      <c r="AE1331" s="93">
        <f>IF(AL1331="","",+AL1331*AB1331)</f>
      </c>
      <c r="AF1331" s="92">
        <f>IF(AL1331="","",+AL1331-AE1331)</f>
      </c>
      <c r="AG1331" s="93">
        <f>+V1331</f>
        <v>0</v>
      </c>
      <c r="AH1331" s="92">
        <f>IF(AF1331="","",+AF1331-AG1331)</f>
      </c>
      <c r="AI1331" s="92">
        <f>IF(AH1331="","",+AH1331*AC1331)</f>
      </c>
      <c r="AJ1331" s="93"/>
      <c r="AK1331" s="94">
        <v>0.33</v>
      </c>
      <c r="AL1331" s="93">
        <f>IF(V1331=0,"",V1331/(1-AB1331-AK1331))</f>
      </c>
      <c r="AM1331" s="95">
        <v>0.33</v>
      </c>
      <c r="AN1331" s="93">
        <f>IF(V1331=0,"",V1331/(1-AB1331-AM1331))</f>
      </c>
      <c r="AO1331" s="96">
        <v>1.2</v>
      </c>
      <c r="AP1331" s="93">
        <f>IF(BD!AJ1331="","",BD!AJ1331*BD!AO1331)</f>
      </c>
      <c r="AQ1331" s="91">
        <f>BD!AM1331/BD!AK1331-1</f>
        <v>0</v>
      </c>
      <c r="AR1331" s="91">
        <f>IF(BD!AN1331="","",IF(BD!AJ1331="","",BD!AN1331/BD!AJ1331-1))</f>
      </c>
      <c r="AS1331" s="91">
        <f>IF(BD!AN1331="","",IF(BD!AN1331&lt;BD!AL1331,"ABAIXO DA META","DENTRO DA META"))</f>
      </c>
      <c r="AT1331" s="91" t="str">
        <f>IF(BD!AJ1331="","EM ANÁLISE",IF(BD!AP1331&gt;=BD!AN1331,"GO", "NO GO"))</f>
        <v>EM ANÁLISE</v>
      </c>
      <c r="AU1331" s="97">
        <f>IF(AN1331="","",+BD!$AN1331-AJ1331)</f>
      </c>
      <c r="AV1331" s="98"/>
      <c r="AW1331" s="90">
        <f>BD!P1331*BD!AC1331</f>
        <v>0</v>
      </c>
      <c r="AX1331" s="90">
        <f>BD!V1331*BD!AC1331</f>
        <v>0</v>
      </c>
      <c r="AY1331" s="90">
        <f>IF(BD!AN1331="","",BD!AN1331*BD!AC1331)</f>
      </c>
      <c r="AZ1331" s="75" t="s">
        <v>123</v>
      </c>
      <c r="BA1331" s="75" t="s">
        <v>124</v>
      </c>
      <c r="BB1331" s="75">
        <v>1</v>
      </c>
      <c r="BC1331" s="75" t="s">
        <v>125</v>
      </c>
      <c r="BD1331" s="104"/>
      <c r="BE1331" s="104"/>
      <c r="BF1331" s="101"/>
      <c r="BG1331" s="101"/>
      <c r="BH1331" s="101"/>
      <c r="BI1331" s="101"/>
      <c r="BJ1331" s="101"/>
      <c r="BK1331" s="101"/>
      <c r="BL1331" s="101"/>
      <c r="BM1331" s="101"/>
      <c r="BN1331" s="101"/>
      <c r="BO1331" s="103"/>
      <c r="BP1331" s="101"/>
      <c r="BQ1331" s="101"/>
      <c r="BR1331" s="101"/>
      <c r="BS1331" s="101"/>
      <c r="BT1331" s="101"/>
      <c r="BU1331" s="101"/>
      <c r="BV1331" s="101"/>
      <c r="BW1331" s="101"/>
      <c r="BX1331" s="101"/>
      <c r="BY1331" s="101"/>
      <c r="BZ1331" s="101"/>
      <c r="CA1331" s="101"/>
      <c r="CB1331" s="101"/>
      <c r="CC1331" s="101"/>
      <c r="CD1331" s="101"/>
      <c r="CE1331" s="101"/>
      <c r="CF1331" s="101"/>
      <c r="CG1331" s="37" t="e">
        <f>VLOOKUP(Table_1[[#This Row],[EAN]],'[1]Planilha1'!$E:$R,13,0)</f>
        <v>#N/A</v>
      </c>
      <c r="CI1331" s="188">
        <f>IF(Table_1[[#This Row],[STATUS MERCADO]]="GO",Table_1[[#This Row],[M. BRUTA TOTAL]],0)</f>
        <v>0</v>
      </c>
      <c r="CJ1331" s="188">
        <f>IF(Table_1[[#This Row],[STATUS MERCADO]]="GO",Table_1[[#This Row],[PV UNIT. REALIZADO]]*Table_1[[#This Row],[QUANTIDADE]],0)</f>
        <v>0</v>
      </c>
    </row>
    <row r="1332" ht="15" hidden="1">
      <c r="A1332" s="7"/>
      <c r="B1332" s="84" t="s">
        <v>400</v>
      </c>
      <c r="C1332" s="75">
        <v>220128</v>
      </c>
      <c r="D1332" s="75">
        <v>12351059</v>
      </c>
      <c r="E1332" s="85">
        <v>7891000251614</v>
      </c>
      <c r="F1332" s="86" t="s">
        <v>1224</v>
      </c>
      <c r="G1332" s="75" t="s">
        <v>21</v>
      </c>
      <c r="H1332" s="75">
        <v>650</v>
      </c>
      <c r="I1332" s="87" t="s">
        <v>1200</v>
      </c>
      <c r="J1332" s="75" t="s">
        <v>1201</v>
      </c>
      <c r="K1332" s="88" t="s">
        <v>1177</v>
      </c>
      <c r="L1332" s="88">
        <v>100</v>
      </c>
      <c r="M1332" s="88">
        <v>0</v>
      </c>
      <c r="N1332" s="75" t="s">
        <v>85</v>
      </c>
      <c r="O1332" s="75" t="s">
        <v>122</v>
      </c>
      <c r="P1332" s="106"/>
      <c r="Q1332" s="90">
        <f>(17/100+7.6/100+1.65/100)*P1332</f>
        <v>0</v>
      </c>
      <c r="R1332" s="90"/>
      <c r="S1332" s="90"/>
      <c r="T1332" s="90"/>
      <c r="U1332" s="90"/>
      <c r="V1332" s="90">
        <f>+P1332-Q1332+R1332+S1332+T1332+U1332</f>
        <v>0</v>
      </c>
      <c r="W1332" s="91">
        <f>(1.02/100)</f>
        <v>1.02E-2</v>
      </c>
      <c r="X1332" s="91">
        <v>4.8E-3</v>
      </c>
      <c r="Y1332" s="91">
        <v>0.17</v>
      </c>
      <c r="Z1332" s="91">
        <v>1.65E-2</v>
      </c>
      <c r="AA1332" s="91">
        <v>7.6E-2</v>
      </c>
      <c r="AB1332" s="91">
        <f>SUM(W1332:AA1332)</f>
        <v>0.2775</v>
      </c>
      <c r="AC1332" s="75">
        <v>12</v>
      </c>
      <c r="AD1332" s="92">
        <f>IF(AL1332="","",+AC1332*AL1332)</f>
      </c>
      <c r="AE1332" s="93">
        <f>IF(AL1332="","",+AL1332*AB1332)</f>
      </c>
      <c r="AF1332" s="92">
        <f>IF(AL1332="","",+AL1332-AE1332)</f>
      </c>
      <c r="AG1332" s="93">
        <f>+V1332</f>
        <v>0</v>
      </c>
      <c r="AH1332" s="92">
        <f>IF(AF1332="","",+AF1332-AG1332)</f>
      </c>
      <c r="AI1332" s="92">
        <f>IF(AH1332="","",+AH1332*AC1332)</f>
      </c>
      <c r="AJ1332" s="93"/>
      <c r="AK1332" s="94">
        <v>0.33</v>
      </c>
      <c r="AL1332" s="93">
        <f>IF(V1332=0,"",V1332/(1-AB1332-AK1332))</f>
      </c>
      <c r="AM1332" s="95">
        <v>0.33</v>
      </c>
      <c r="AN1332" s="93">
        <f>IF(V1332=0,"",V1332/(1-AB1332-AM1332))</f>
      </c>
      <c r="AO1332" s="96">
        <v>1.2</v>
      </c>
      <c r="AP1332" s="93">
        <f>IF(BD!AJ1332="","",BD!AJ1332*BD!AO1332)</f>
      </c>
      <c r="AQ1332" s="91">
        <f>BD!AM1332/BD!AK1332-1</f>
        <v>0</v>
      </c>
      <c r="AR1332" s="91">
        <f>IF(BD!AN1332="","",IF(BD!AJ1332="","",BD!AN1332/BD!AJ1332-1))</f>
      </c>
      <c r="AS1332" s="91">
        <f>IF(BD!AN1332="","",IF(BD!AN1332&lt;BD!AL1332,"ABAIXO DA META","DENTRO DA META"))</f>
      </c>
      <c r="AT1332" s="91" t="str">
        <f>IF(BD!AJ1332="","EM ANÁLISE",IF(BD!AP1332&gt;=BD!AN1332,"GO", "NO GO"))</f>
        <v>EM ANÁLISE</v>
      </c>
      <c r="AU1332" s="97">
        <f>IF(AN1332="","",+BD!$AN1332-AJ1332)</f>
      </c>
      <c r="AV1332" s="98"/>
      <c r="AW1332" s="90">
        <f>BD!P1332*BD!AC1332</f>
        <v>0</v>
      </c>
      <c r="AX1332" s="90">
        <f>BD!V1332*BD!AC1332</f>
        <v>0</v>
      </c>
      <c r="AY1332" s="90">
        <f>IF(BD!AN1332="","",BD!AN1332*BD!AC1332)</f>
      </c>
      <c r="AZ1332" s="75" t="s">
        <v>123</v>
      </c>
      <c r="BA1332" s="75" t="s">
        <v>124</v>
      </c>
      <c r="BB1332" s="75">
        <v>1</v>
      </c>
      <c r="BC1332" s="75" t="s">
        <v>125</v>
      </c>
      <c r="BD1332" s="104"/>
      <c r="BE1332" s="104"/>
      <c r="BF1332" s="101"/>
      <c r="BG1332" s="101"/>
      <c r="BH1332" s="101"/>
      <c r="BI1332" s="101"/>
      <c r="BJ1332" s="101"/>
      <c r="BK1332" s="101"/>
      <c r="BL1332" s="101"/>
      <c r="BM1332" s="101"/>
      <c r="BN1332" s="101"/>
      <c r="BO1332" s="103"/>
      <c r="BP1332" s="101"/>
      <c r="BQ1332" s="101"/>
      <c r="BR1332" s="101"/>
      <c r="BS1332" s="101"/>
      <c r="BT1332" s="101"/>
      <c r="BU1332" s="101"/>
      <c r="BV1332" s="101"/>
      <c r="BW1332" s="101"/>
      <c r="BX1332" s="101"/>
      <c r="BY1332" s="101"/>
      <c r="BZ1332" s="101"/>
      <c r="CA1332" s="101"/>
      <c r="CB1332" s="101"/>
      <c r="CC1332" s="101"/>
      <c r="CD1332" s="101"/>
      <c r="CE1332" s="101"/>
      <c r="CF1332" s="101"/>
      <c r="CG1332" s="37" t="e">
        <f>VLOOKUP(Table_1[[#This Row],[EAN]],'[1]Planilha1'!$E:$R,13,0)</f>
        <v>#N/A</v>
      </c>
      <c r="CI1332" s="188">
        <f>IF(Table_1[[#This Row],[STATUS MERCADO]]="GO",Table_1[[#This Row],[M. BRUTA TOTAL]],0)</f>
        <v>0</v>
      </c>
      <c r="CJ1332" s="188">
        <f>IF(Table_1[[#This Row],[STATUS MERCADO]]="GO",Table_1[[#This Row],[PV UNIT. REALIZADO]]*Table_1[[#This Row],[QUANTIDADE]],0)</f>
        <v>0</v>
      </c>
    </row>
    <row r="1333" ht="15" hidden="1">
      <c r="A1333" s="7"/>
      <c r="B1333" s="84" t="s">
        <v>400</v>
      </c>
      <c r="C1333" s="75">
        <v>220129</v>
      </c>
      <c r="D1333" s="75">
        <v>12482046</v>
      </c>
      <c r="E1333" s="85">
        <v>7891000341742</v>
      </c>
      <c r="F1333" s="86" t="s">
        <v>1225</v>
      </c>
      <c r="G1333" s="75" t="s">
        <v>21</v>
      </c>
      <c r="H1333" s="75">
        <v>3330</v>
      </c>
      <c r="I1333" s="87" t="s">
        <v>1226</v>
      </c>
      <c r="J1333" s="75" t="s">
        <v>1227</v>
      </c>
      <c r="K1333" s="88" t="s">
        <v>1177</v>
      </c>
      <c r="L1333" s="88">
        <v>6</v>
      </c>
      <c r="M1333" s="88">
        <v>0</v>
      </c>
      <c r="N1333" s="75" t="s">
        <v>85</v>
      </c>
      <c r="O1333" s="75" t="s">
        <v>122</v>
      </c>
      <c r="P1333" s="89"/>
      <c r="Q1333" s="90">
        <f>(17/100+7.6/100+1.65/100)*P1333</f>
        <v>0</v>
      </c>
      <c r="R1333" s="90"/>
      <c r="S1333" s="90"/>
      <c r="T1333" s="90"/>
      <c r="U1333" s="90"/>
      <c r="V1333" s="90">
        <f>+P1333-Q1333+R1333+S1333+T1333+U1333</f>
        <v>0</v>
      </c>
      <c r="W1333" s="91">
        <f>(1.02/100)</f>
        <v>1.02E-2</v>
      </c>
      <c r="X1333" s="91">
        <v>4.8E-3</v>
      </c>
      <c r="Y1333" s="91">
        <v>0.17</v>
      </c>
      <c r="Z1333" s="91">
        <v>1.65E-2</v>
      </c>
      <c r="AA1333" s="91">
        <v>7.6E-2</v>
      </c>
      <c r="AB1333" s="91">
        <f>SUM(W1333:AA1333)</f>
        <v>0.2775</v>
      </c>
      <c r="AC1333" s="75">
        <v>12</v>
      </c>
      <c r="AD1333" s="92">
        <f>IF(AL1333="","",+AC1333*AL1333)</f>
      </c>
      <c r="AE1333" s="93">
        <f>IF(AL1333="","",+AL1333*AB1333)</f>
      </c>
      <c r="AF1333" s="92">
        <f>IF(AL1333="","",+AL1333-AE1333)</f>
      </c>
      <c r="AG1333" s="93">
        <f>+V1333</f>
        <v>0</v>
      </c>
      <c r="AH1333" s="92">
        <f>IF(AF1333="","",+AF1333-AG1333)</f>
      </c>
      <c r="AI1333" s="92">
        <f>IF(AH1333="","",+AH1333*AC1333)</f>
      </c>
      <c r="AJ1333" s="93"/>
      <c r="AK1333" s="94">
        <v>0.33</v>
      </c>
      <c r="AL1333" s="93">
        <f>IF(V1333=0,"",V1333/(1-AB1333-AK1333))</f>
      </c>
      <c r="AM1333" s="95">
        <v>0.33</v>
      </c>
      <c r="AN1333" s="93">
        <f>IF(V1333=0,"",V1333/(1-AB1333-AM1333))</f>
      </c>
      <c r="AO1333" s="96">
        <v>1.2</v>
      </c>
      <c r="AP1333" s="93">
        <f>IF(BD!AJ1333="","",BD!AJ1333*BD!AO1333)</f>
      </c>
      <c r="AQ1333" s="91">
        <f>BD!AM1333/BD!AK1333-1</f>
        <v>0</v>
      </c>
      <c r="AR1333" s="91">
        <f>IF(BD!AN1333="","",IF(BD!AJ1333="","",BD!AN1333/BD!AJ1333-1))</f>
      </c>
      <c r="AS1333" s="91">
        <f>IF(BD!AN1333="","",IF(BD!AN1333&lt;BD!AL1333,"ABAIXO DA META","DENTRO DA META"))</f>
      </c>
      <c r="AT1333" s="91" t="str">
        <f>IF(BD!AJ1333="","EM ANÁLISE",IF(BD!AP1333&gt;=BD!AN1333,"GO", "NO GO"))</f>
        <v>EM ANÁLISE</v>
      </c>
      <c r="AU1333" s="97">
        <f>IF(AN1333="","",+BD!$AN1333-AJ1333)</f>
      </c>
      <c r="AV1333" s="98"/>
      <c r="AW1333" s="90">
        <f>BD!P1333*BD!AC1333</f>
        <v>0</v>
      </c>
      <c r="AX1333" s="90">
        <f>BD!V1333*BD!AC1333</f>
        <v>0</v>
      </c>
      <c r="AY1333" s="90">
        <f>IF(BD!AN1333="","",BD!AN1333*BD!AC1333)</f>
      </c>
      <c r="AZ1333" s="75" t="s">
        <v>123</v>
      </c>
      <c r="BA1333" s="75" t="s">
        <v>124</v>
      </c>
      <c r="BB1333" s="75">
        <v>1</v>
      </c>
      <c r="BC1333" s="75" t="s">
        <v>125</v>
      </c>
      <c r="BD1333" s="104"/>
      <c r="BE1333" s="104"/>
      <c r="BF1333" s="101"/>
      <c r="BG1333" s="101"/>
      <c r="BH1333" s="101"/>
      <c r="BI1333" s="101"/>
      <c r="BJ1333" s="101"/>
      <c r="BK1333" s="101"/>
      <c r="BL1333" s="101"/>
      <c r="BM1333" s="101"/>
      <c r="BN1333" s="101"/>
      <c r="BO1333" s="103"/>
      <c r="BP1333" s="101"/>
      <c r="BQ1333" s="101"/>
      <c r="BR1333" s="101"/>
      <c r="BS1333" s="101"/>
      <c r="BT1333" s="101"/>
      <c r="BU1333" s="101"/>
      <c r="BV1333" s="101"/>
      <c r="BW1333" s="101"/>
      <c r="BX1333" s="101"/>
      <c r="BY1333" s="101"/>
      <c r="BZ1333" s="101"/>
      <c r="CA1333" s="101"/>
      <c r="CB1333" s="101"/>
      <c r="CC1333" s="101"/>
      <c r="CD1333" s="101"/>
      <c r="CE1333" s="101"/>
      <c r="CF1333" s="101"/>
      <c r="CG1333" s="37" t="e">
        <f>VLOOKUP(Table_1[[#This Row],[EAN]],'[1]Planilha1'!$E:$R,13,0)</f>
        <v>#N/A</v>
      </c>
      <c r="CI1333" s="188">
        <f>IF(Table_1[[#This Row],[STATUS MERCADO]]="GO",Table_1[[#This Row],[M. BRUTA TOTAL]],0)</f>
        <v>0</v>
      </c>
      <c r="CJ1333" s="188">
        <f>IF(Table_1[[#This Row],[STATUS MERCADO]]="GO",Table_1[[#This Row],[PV UNIT. REALIZADO]]*Table_1[[#This Row],[QUANTIDADE]],0)</f>
        <v>0</v>
      </c>
    </row>
    <row r="1334" ht="15" hidden="1">
      <c r="A1334" s="7"/>
      <c r="B1334" s="84" t="s">
        <v>400</v>
      </c>
      <c r="C1334" s="75">
        <v>220130</v>
      </c>
      <c r="D1334" s="75">
        <v>12482256</v>
      </c>
      <c r="E1334" s="85">
        <v>7891000342251</v>
      </c>
      <c r="F1334" s="86" t="s">
        <v>1228</v>
      </c>
      <c r="G1334" s="75" t="s">
        <v>21</v>
      </c>
      <c r="H1334" s="75">
        <v>3330</v>
      </c>
      <c r="I1334" s="87" t="s">
        <v>1226</v>
      </c>
      <c r="J1334" s="75" t="s">
        <v>1227</v>
      </c>
      <c r="K1334" s="88" t="s">
        <v>1177</v>
      </c>
      <c r="L1334" s="88">
        <v>6</v>
      </c>
      <c r="M1334" s="88">
        <v>0</v>
      </c>
      <c r="N1334" s="75" t="s">
        <v>85</v>
      </c>
      <c r="O1334" s="75" t="s">
        <v>122</v>
      </c>
      <c r="P1334" s="89"/>
      <c r="Q1334" s="90">
        <f>(17/100+7.6/100+1.65/100)*P1334</f>
        <v>0</v>
      </c>
      <c r="R1334" s="90"/>
      <c r="S1334" s="90"/>
      <c r="T1334" s="90"/>
      <c r="U1334" s="90"/>
      <c r="V1334" s="90">
        <f>+P1334-Q1334+R1334+S1334+T1334+U1334</f>
        <v>0</v>
      </c>
      <c r="W1334" s="91">
        <f>(1.02/100)</f>
        <v>1.02E-2</v>
      </c>
      <c r="X1334" s="91">
        <v>4.8E-3</v>
      </c>
      <c r="Y1334" s="91">
        <v>0.17</v>
      </c>
      <c r="Z1334" s="91">
        <v>1.65E-2</v>
      </c>
      <c r="AA1334" s="91">
        <v>7.6E-2</v>
      </c>
      <c r="AB1334" s="91">
        <f>SUM(W1334:AA1334)</f>
        <v>0.2775</v>
      </c>
      <c r="AC1334" s="75">
        <v>12</v>
      </c>
      <c r="AD1334" s="92">
        <f>IF(AL1334="","",+AC1334*AL1334)</f>
      </c>
      <c r="AE1334" s="93">
        <f>IF(AL1334="","",+AL1334*AB1334)</f>
      </c>
      <c r="AF1334" s="92">
        <f>IF(AL1334="","",+AL1334-AE1334)</f>
      </c>
      <c r="AG1334" s="93">
        <f>+V1334</f>
        <v>0</v>
      </c>
      <c r="AH1334" s="92">
        <f>IF(AF1334="","",+AF1334-AG1334)</f>
      </c>
      <c r="AI1334" s="92">
        <f>IF(AH1334="","",+AH1334*AC1334)</f>
      </c>
      <c r="AJ1334" s="93"/>
      <c r="AK1334" s="94">
        <v>0.33</v>
      </c>
      <c r="AL1334" s="93">
        <f>IF(V1334=0,"",V1334/(1-AB1334-AK1334))</f>
      </c>
      <c r="AM1334" s="95">
        <v>0.33</v>
      </c>
      <c r="AN1334" s="93">
        <f>IF(V1334=0,"",V1334/(1-AB1334-AM1334))</f>
      </c>
      <c r="AO1334" s="96">
        <v>1.2</v>
      </c>
      <c r="AP1334" s="93">
        <f>IF(BD!AJ1334="","",BD!AJ1334*BD!AO1334)</f>
      </c>
      <c r="AQ1334" s="91">
        <f>BD!AM1334/BD!AK1334-1</f>
        <v>0</v>
      </c>
      <c r="AR1334" s="91">
        <f>IF(BD!AN1334="","",IF(BD!AJ1334="","",BD!AN1334/BD!AJ1334-1))</f>
      </c>
      <c r="AS1334" s="91">
        <f>IF(BD!AN1334="","",IF(BD!AN1334&lt;BD!AL1334,"ABAIXO DA META","DENTRO DA META"))</f>
      </c>
      <c r="AT1334" s="91" t="str">
        <f>IF(BD!AJ1334="","EM ANÁLISE",IF(BD!AP1334&gt;=BD!AN1334,"GO", "NO GO"))</f>
        <v>EM ANÁLISE</v>
      </c>
      <c r="AU1334" s="97">
        <f>IF(AN1334="","",+BD!$AN1334-AJ1334)</f>
      </c>
      <c r="AV1334" s="98"/>
      <c r="AW1334" s="90">
        <f>BD!P1334*BD!AC1334</f>
        <v>0</v>
      </c>
      <c r="AX1334" s="90">
        <f>BD!V1334*BD!AC1334</f>
        <v>0</v>
      </c>
      <c r="AY1334" s="90">
        <f>IF(BD!AN1334="","",BD!AN1334*BD!AC1334)</f>
      </c>
      <c r="AZ1334" s="75" t="s">
        <v>123</v>
      </c>
      <c r="BA1334" s="75" t="s">
        <v>124</v>
      </c>
      <c r="BB1334" s="75">
        <v>1</v>
      </c>
      <c r="BC1334" s="75" t="s">
        <v>125</v>
      </c>
      <c r="BD1334" s="104"/>
      <c r="BE1334" s="104"/>
      <c r="BF1334" s="101"/>
      <c r="BG1334" s="101"/>
      <c r="BH1334" s="101"/>
      <c r="BI1334" s="101"/>
      <c r="BJ1334" s="101"/>
      <c r="BK1334" s="101"/>
      <c r="BL1334" s="101"/>
      <c r="BM1334" s="101"/>
      <c r="BN1334" s="101"/>
      <c r="BO1334" s="103"/>
      <c r="BP1334" s="101"/>
      <c r="BQ1334" s="101"/>
      <c r="BR1334" s="101"/>
      <c r="BS1334" s="101"/>
      <c r="BT1334" s="101"/>
      <c r="BU1334" s="101"/>
      <c r="BV1334" s="101"/>
      <c r="BW1334" s="101"/>
      <c r="BX1334" s="101"/>
      <c r="BY1334" s="101"/>
      <c r="BZ1334" s="101"/>
      <c r="CA1334" s="101"/>
      <c r="CB1334" s="101"/>
      <c r="CC1334" s="101"/>
      <c r="CD1334" s="101"/>
      <c r="CE1334" s="101"/>
      <c r="CF1334" s="101"/>
      <c r="CG1334" s="37" t="e">
        <f>VLOOKUP(Table_1[[#This Row],[EAN]],'[1]Planilha1'!$E:$R,13,0)</f>
        <v>#N/A</v>
      </c>
      <c r="CI1334" s="188">
        <f>IF(Table_1[[#This Row],[STATUS MERCADO]]="GO",Table_1[[#This Row],[M. BRUTA TOTAL]],0)</f>
        <v>0</v>
      </c>
      <c r="CJ1334" s="188">
        <f>IF(Table_1[[#This Row],[STATUS MERCADO]]="GO",Table_1[[#This Row],[PV UNIT. REALIZADO]]*Table_1[[#This Row],[QUANTIDADE]],0)</f>
        <v>0</v>
      </c>
    </row>
    <row r="1335" ht="15" hidden="1">
      <c r="A1335" s="7"/>
      <c r="B1335" s="84" t="s">
        <v>400</v>
      </c>
      <c r="C1335" s="75">
        <v>220131</v>
      </c>
      <c r="D1335" s="75">
        <v>12482268</v>
      </c>
      <c r="E1335" s="85">
        <v>7891000342336</v>
      </c>
      <c r="F1335" s="86" t="s">
        <v>1229</v>
      </c>
      <c r="G1335" s="75" t="s">
        <v>21</v>
      </c>
      <c r="H1335" s="75">
        <v>3330</v>
      </c>
      <c r="I1335" s="87" t="s">
        <v>1226</v>
      </c>
      <c r="J1335" s="75" t="s">
        <v>1227</v>
      </c>
      <c r="K1335" s="88" t="s">
        <v>1177</v>
      </c>
      <c r="L1335" s="88">
        <v>6</v>
      </c>
      <c r="M1335" s="88">
        <v>0</v>
      </c>
      <c r="N1335" s="75" t="s">
        <v>85</v>
      </c>
      <c r="O1335" s="75" t="s">
        <v>122</v>
      </c>
      <c r="P1335" s="106"/>
      <c r="Q1335" s="90">
        <f>(17/100+7.6/100+1.65/100)*P1335</f>
        <v>0</v>
      </c>
      <c r="R1335" s="90"/>
      <c r="S1335" s="90"/>
      <c r="T1335" s="90"/>
      <c r="U1335" s="90"/>
      <c r="V1335" s="90">
        <f>+P1335-Q1335+R1335+S1335+T1335+U1335</f>
        <v>0</v>
      </c>
      <c r="W1335" s="91">
        <f>(1.02/100)</f>
        <v>1.02E-2</v>
      </c>
      <c r="X1335" s="91">
        <v>4.8E-3</v>
      </c>
      <c r="Y1335" s="91">
        <v>0.17</v>
      </c>
      <c r="Z1335" s="91">
        <v>1.65E-2</v>
      </c>
      <c r="AA1335" s="91">
        <v>7.6E-2</v>
      </c>
      <c r="AB1335" s="91">
        <f>SUM(W1335:AA1335)</f>
        <v>0.2775</v>
      </c>
      <c r="AC1335" s="75">
        <v>12</v>
      </c>
      <c r="AD1335" s="92">
        <f>IF(AL1335="","",+AC1335*AL1335)</f>
      </c>
      <c r="AE1335" s="93">
        <f>IF(AL1335="","",+AL1335*AB1335)</f>
      </c>
      <c r="AF1335" s="92">
        <f>IF(AL1335="","",+AL1335-AE1335)</f>
      </c>
      <c r="AG1335" s="93">
        <f>+V1335</f>
        <v>0</v>
      </c>
      <c r="AH1335" s="92">
        <f>IF(AF1335="","",+AF1335-AG1335)</f>
      </c>
      <c r="AI1335" s="92">
        <f>IF(AH1335="","",+AH1335*AC1335)</f>
      </c>
      <c r="AJ1335" s="93"/>
      <c r="AK1335" s="94">
        <v>0.33</v>
      </c>
      <c r="AL1335" s="93">
        <f>IF(V1335=0,"",V1335/(1-AB1335-AK1335))</f>
      </c>
      <c r="AM1335" s="95">
        <v>0.33</v>
      </c>
      <c r="AN1335" s="93">
        <f>IF(V1335=0,"",V1335/(1-AB1335-AM1335))</f>
      </c>
      <c r="AO1335" s="96">
        <v>1.2</v>
      </c>
      <c r="AP1335" s="93">
        <f>IF(BD!AJ1335="","",BD!AJ1335*BD!AO1335)</f>
      </c>
      <c r="AQ1335" s="91">
        <f>BD!AM1335/BD!AK1335-1</f>
        <v>0</v>
      </c>
      <c r="AR1335" s="91">
        <f>IF(BD!AN1335="","",IF(BD!AJ1335="","",BD!AN1335/BD!AJ1335-1))</f>
      </c>
      <c r="AS1335" s="91">
        <f>IF(BD!AN1335="","",IF(BD!AN1335&lt;BD!AL1335,"ABAIXO DA META","DENTRO DA META"))</f>
      </c>
      <c r="AT1335" s="91" t="str">
        <f>IF(BD!AJ1335="","EM ANÁLISE",IF(BD!AP1335&gt;=BD!AN1335,"GO", "NO GO"))</f>
        <v>EM ANÁLISE</v>
      </c>
      <c r="AU1335" s="97">
        <f>IF(AN1335="","",+BD!$AN1335-AJ1335)</f>
      </c>
      <c r="AV1335" s="98"/>
      <c r="AW1335" s="90">
        <f>BD!P1335*BD!AC1335</f>
        <v>0</v>
      </c>
      <c r="AX1335" s="90">
        <f>BD!V1335*BD!AC1335</f>
        <v>0</v>
      </c>
      <c r="AY1335" s="90">
        <f>IF(BD!AN1335="","",BD!AN1335*BD!AC1335)</f>
      </c>
      <c r="AZ1335" s="75" t="s">
        <v>123</v>
      </c>
      <c r="BA1335" s="75" t="s">
        <v>124</v>
      </c>
      <c r="BB1335" s="75">
        <v>1</v>
      </c>
      <c r="BC1335" s="75" t="s">
        <v>125</v>
      </c>
      <c r="BD1335" s="104"/>
      <c r="BE1335" s="104"/>
      <c r="BF1335" s="101"/>
      <c r="BG1335" s="101"/>
      <c r="BH1335" s="101"/>
      <c r="BI1335" s="101"/>
      <c r="BJ1335" s="101"/>
      <c r="BK1335" s="101"/>
      <c r="BL1335" s="101"/>
      <c r="BM1335" s="101"/>
      <c r="BN1335" s="101"/>
      <c r="BO1335" s="103"/>
      <c r="BP1335" s="101"/>
      <c r="BQ1335" s="101"/>
      <c r="BR1335" s="101"/>
      <c r="BS1335" s="101"/>
      <c r="BT1335" s="101"/>
      <c r="BU1335" s="101"/>
      <c r="BV1335" s="101"/>
      <c r="BW1335" s="101"/>
      <c r="BX1335" s="101"/>
      <c r="BY1335" s="101"/>
      <c r="BZ1335" s="101"/>
      <c r="CA1335" s="101"/>
      <c r="CB1335" s="101"/>
      <c r="CC1335" s="101"/>
      <c r="CD1335" s="101"/>
      <c r="CE1335" s="101"/>
      <c r="CF1335" s="101"/>
      <c r="CG1335" s="37" t="e">
        <f>VLOOKUP(Table_1[[#This Row],[EAN]],'[1]Planilha1'!$E:$R,13,0)</f>
        <v>#N/A</v>
      </c>
      <c r="CI1335" s="188">
        <f>IF(Table_1[[#This Row],[STATUS MERCADO]]="GO",Table_1[[#This Row],[M. BRUTA TOTAL]],0)</f>
        <v>0</v>
      </c>
      <c r="CJ1335" s="188">
        <f>IF(Table_1[[#This Row],[STATUS MERCADO]]="GO",Table_1[[#This Row],[PV UNIT. REALIZADO]]*Table_1[[#This Row],[QUANTIDADE]],0)</f>
        <v>0</v>
      </c>
    </row>
    <row r="1336" ht="15" hidden="1">
      <c r="A1336" s="7"/>
      <c r="B1336" s="84" t="s">
        <v>400</v>
      </c>
      <c r="C1336" s="75">
        <v>220132</v>
      </c>
      <c r="D1336" s="75">
        <v>12404449</v>
      </c>
      <c r="E1336" s="85">
        <v>7891000280508</v>
      </c>
      <c r="F1336" s="86" t="s">
        <v>1230</v>
      </c>
      <c r="G1336" s="75" t="s">
        <v>21</v>
      </c>
      <c r="H1336" s="75">
        <v>3330</v>
      </c>
      <c r="I1336" s="87" t="s">
        <v>1226</v>
      </c>
      <c r="J1336" s="75" t="s">
        <v>1227</v>
      </c>
      <c r="K1336" s="88" t="s">
        <v>1209</v>
      </c>
      <c r="L1336" s="88">
        <v>144</v>
      </c>
      <c r="M1336" s="88">
        <v>0</v>
      </c>
      <c r="N1336" s="75" t="s">
        <v>85</v>
      </c>
      <c r="O1336" s="75" t="s">
        <v>122</v>
      </c>
      <c r="P1336" s="106"/>
      <c r="Q1336" s="90">
        <f>(17/100+7.6/100+1.65/100)*P1336</f>
        <v>0</v>
      </c>
      <c r="R1336" s="90"/>
      <c r="S1336" s="90"/>
      <c r="T1336" s="90"/>
      <c r="U1336" s="90"/>
      <c r="V1336" s="90">
        <f>+P1336-Q1336+R1336+S1336+T1336+U1336</f>
        <v>0</v>
      </c>
      <c r="W1336" s="91">
        <f>(1.02/100)</f>
        <v>1.02E-2</v>
      </c>
      <c r="X1336" s="91">
        <v>4.8E-3</v>
      </c>
      <c r="Y1336" s="91">
        <v>0.17</v>
      </c>
      <c r="Z1336" s="91">
        <v>1.65E-2</v>
      </c>
      <c r="AA1336" s="91">
        <v>7.6E-2</v>
      </c>
      <c r="AB1336" s="91">
        <f>SUM(W1336:AA1336)</f>
        <v>0.2775</v>
      </c>
      <c r="AC1336" s="75">
        <v>12</v>
      </c>
      <c r="AD1336" s="92">
        <f>IF(AL1336="","",+AC1336*AL1336)</f>
      </c>
      <c r="AE1336" s="93">
        <f>IF(AL1336="","",+AL1336*AB1336)</f>
      </c>
      <c r="AF1336" s="92">
        <f>IF(AL1336="","",+AL1336-AE1336)</f>
      </c>
      <c r="AG1336" s="93">
        <f>+V1336</f>
        <v>0</v>
      </c>
      <c r="AH1336" s="92">
        <f>IF(AF1336="","",+AF1336-AG1336)</f>
      </c>
      <c r="AI1336" s="92">
        <f>IF(AH1336="","",+AH1336*AC1336)</f>
      </c>
      <c r="AJ1336" s="93"/>
      <c r="AK1336" s="94">
        <v>0.33</v>
      </c>
      <c r="AL1336" s="93">
        <f>IF(V1336=0,"",V1336/(1-AB1336-AK1336))</f>
      </c>
      <c r="AM1336" s="95">
        <v>0.33</v>
      </c>
      <c r="AN1336" s="93">
        <f>IF(V1336=0,"",V1336/(1-AB1336-AM1336))</f>
      </c>
      <c r="AO1336" s="96">
        <v>1.2</v>
      </c>
      <c r="AP1336" s="93">
        <f>IF(BD!AJ1336="","",BD!AJ1336*BD!AO1336)</f>
      </c>
      <c r="AQ1336" s="91">
        <f>BD!AM1336/BD!AK1336-1</f>
        <v>0</v>
      </c>
      <c r="AR1336" s="91">
        <f>IF(BD!AN1336="","",IF(BD!AJ1336="","",BD!AN1336/BD!AJ1336-1))</f>
      </c>
      <c r="AS1336" s="91">
        <f>IF(BD!AN1336="","",IF(BD!AN1336&lt;BD!AL1336,"ABAIXO DA META","DENTRO DA META"))</f>
      </c>
      <c r="AT1336" s="91" t="str">
        <f>IF(BD!AJ1336="","EM ANÁLISE",IF(BD!AP1336&gt;=BD!AN1336,"GO", "NO GO"))</f>
        <v>EM ANÁLISE</v>
      </c>
      <c r="AU1336" s="97">
        <f>IF(AN1336="","",+BD!$AN1336-AJ1336)</f>
      </c>
      <c r="AV1336" s="98"/>
      <c r="AW1336" s="90">
        <f>BD!P1336*BD!AC1336</f>
        <v>0</v>
      </c>
      <c r="AX1336" s="90">
        <f>BD!V1336*BD!AC1336</f>
        <v>0</v>
      </c>
      <c r="AY1336" s="90">
        <f>IF(BD!AN1336="","",BD!AN1336*BD!AC1336)</f>
      </c>
      <c r="AZ1336" s="75" t="s">
        <v>123</v>
      </c>
      <c r="BA1336" s="75" t="s">
        <v>124</v>
      </c>
      <c r="BB1336" s="75">
        <v>1</v>
      </c>
      <c r="BC1336" s="75" t="s">
        <v>125</v>
      </c>
      <c r="BD1336" s="104"/>
      <c r="BE1336" s="104"/>
      <c r="BF1336" s="101"/>
      <c r="BG1336" s="101"/>
      <c r="BH1336" s="101"/>
      <c r="BI1336" s="101"/>
      <c r="BJ1336" s="101"/>
      <c r="BK1336" s="101"/>
      <c r="BL1336" s="101"/>
      <c r="BM1336" s="101"/>
      <c r="BN1336" s="101"/>
      <c r="BO1336" s="103"/>
      <c r="BP1336" s="101"/>
      <c r="BQ1336" s="101"/>
      <c r="BR1336" s="101"/>
      <c r="BS1336" s="101"/>
      <c r="BT1336" s="101"/>
      <c r="BU1336" s="101"/>
      <c r="BV1336" s="101"/>
      <c r="BW1336" s="101"/>
      <c r="BX1336" s="101"/>
      <c r="BY1336" s="101"/>
      <c r="BZ1336" s="101"/>
      <c r="CA1336" s="101"/>
      <c r="CB1336" s="101"/>
      <c r="CC1336" s="101"/>
      <c r="CD1336" s="101"/>
      <c r="CE1336" s="101"/>
      <c r="CF1336" s="101"/>
      <c r="CG1336" s="37" t="e">
        <f>VLOOKUP(Table_1[[#This Row],[EAN]],'[1]Planilha1'!$E:$R,13,0)</f>
        <v>#N/A</v>
      </c>
      <c r="CI1336" s="188">
        <f>IF(Table_1[[#This Row],[STATUS MERCADO]]="GO",Table_1[[#This Row],[M. BRUTA TOTAL]],0)</f>
        <v>0</v>
      </c>
      <c r="CJ1336" s="188">
        <f>IF(Table_1[[#This Row],[STATUS MERCADO]]="GO",Table_1[[#This Row],[PV UNIT. REALIZADO]]*Table_1[[#This Row],[QUANTIDADE]],0)</f>
        <v>0</v>
      </c>
    </row>
    <row r="1337" ht="15" hidden="1">
      <c r="A1337" s="7"/>
      <c r="B1337" s="84" t="s">
        <v>400</v>
      </c>
      <c r="C1337" s="75">
        <v>220133</v>
      </c>
      <c r="D1337" s="75">
        <v>12480738</v>
      </c>
      <c r="E1337" s="85">
        <v>7891000339954</v>
      </c>
      <c r="F1337" s="86" t="s">
        <v>1231</v>
      </c>
      <c r="G1337" s="75" t="s">
        <v>21</v>
      </c>
      <c r="H1337" s="75">
        <v>3330</v>
      </c>
      <c r="I1337" s="87" t="s">
        <v>1226</v>
      </c>
      <c r="J1337" s="75" t="s">
        <v>1227</v>
      </c>
      <c r="K1337" s="88" t="s">
        <v>1177</v>
      </c>
      <c r="L1337" s="88">
        <v>42</v>
      </c>
      <c r="M1337" s="88">
        <v>0</v>
      </c>
      <c r="N1337" s="75" t="s">
        <v>85</v>
      </c>
      <c r="O1337" s="75" t="s">
        <v>122</v>
      </c>
      <c r="P1337" s="89"/>
      <c r="Q1337" s="90">
        <f>(17/100+7.6/100+1.65/100)*P1337</f>
        <v>0</v>
      </c>
      <c r="R1337" s="90"/>
      <c r="S1337" s="90"/>
      <c r="T1337" s="90"/>
      <c r="U1337" s="90"/>
      <c r="V1337" s="90">
        <f>+P1337-Q1337+R1337+S1337+T1337+U1337</f>
        <v>0</v>
      </c>
      <c r="W1337" s="91">
        <f>(1.02/100)</f>
        <v>1.02E-2</v>
      </c>
      <c r="X1337" s="91">
        <v>4.8E-3</v>
      </c>
      <c r="Y1337" s="91">
        <v>0.17</v>
      </c>
      <c r="Z1337" s="91">
        <v>1.65E-2</v>
      </c>
      <c r="AA1337" s="91">
        <v>7.6E-2</v>
      </c>
      <c r="AB1337" s="91">
        <f>SUM(W1337:AA1337)</f>
        <v>0.2775</v>
      </c>
      <c r="AC1337" s="75">
        <v>12</v>
      </c>
      <c r="AD1337" s="92">
        <f>IF(AL1337="","",+AC1337*AL1337)</f>
      </c>
      <c r="AE1337" s="93">
        <f>IF(AL1337="","",+AL1337*AB1337)</f>
      </c>
      <c r="AF1337" s="92">
        <f>IF(AL1337="","",+AL1337-AE1337)</f>
      </c>
      <c r="AG1337" s="93">
        <f>+V1337</f>
        <v>0</v>
      </c>
      <c r="AH1337" s="92">
        <f>IF(AF1337="","",+AF1337-AG1337)</f>
      </c>
      <c r="AI1337" s="92">
        <f>IF(AH1337="","",+AH1337*AC1337)</f>
      </c>
      <c r="AJ1337" s="93"/>
      <c r="AK1337" s="94">
        <v>0.33</v>
      </c>
      <c r="AL1337" s="93">
        <f>IF(V1337=0,"",V1337/(1-AB1337-AK1337))</f>
      </c>
      <c r="AM1337" s="95">
        <v>0.33</v>
      </c>
      <c r="AN1337" s="93">
        <f>IF(V1337=0,"",V1337/(1-AB1337-AM1337))</f>
      </c>
      <c r="AO1337" s="96">
        <v>1.2</v>
      </c>
      <c r="AP1337" s="93">
        <f>IF(BD!AJ1337="","",BD!AJ1337*BD!AO1337)</f>
      </c>
      <c r="AQ1337" s="91">
        <f>BD!AM1337/BD!AK1337-1</f>
        <v>0</v>
      </c>
      <c r="AR1337" s="91">
        <f>IF(BD!AN1337="","",IF(BD!AJ1337="","",BD!AN1337/BD!AJ1337-1))</f>
      </c>
      <c r="AS1337" s="91">
        <f>IF(BD!AN1337="","",IF(BD!AN1337&lt;BD!AL1337,"ABAIXO DA META","DENTRO DA META"))</f>
      </c>
      <c r="AT1337" s="91" t="str">
        <f>IF(BD!AJ1337="","EM ANÁLISE",IF(BD!AP1337&gt;=BD!AN1337,"GO", "NO GO"))</f>
        <v>EM ANÁLISE</v>
      </c>
      <c r="AU1337" s="97">
        <f>IF(AN1337="","",+BD!$AN1337-AJ1337)</f>
      </c>
      <c r="AV1337" s="98"/>
      <c r="AW1337" s="90">
        <f>BD!P1337*BD!AC1337</f>
        <v>0</v>
      </c>
      <c r="AX1337" s="90">
        <f>BD!V1337*BD!AC1337</f>
        <v>0</v>
      </c>
      <c r="AY1337" s="90">
        <f>IF(BD!AN1337="","",BD!AN1337*BD!AC1337)</f>
      </c>
      <c r="AZ1337" s="75" t="s">
        <v>123</v>
      </c>
      <c r="BA1337" s="75" t="s">
        <v>124</v>
      </c>
      <c r="BB1337" s="75">
        <v>1</v>
      </c>
      <c r="BC1337" s="75" t="s">
        <v>125</v>
      </c>
      <c r="BD1337" s="104"/>
      <c r="BE1337" s="104"/>
      <c r="BF1337" s="101"/>
      <c r="BG1337" s="101"/>
      <c r="BH1337" s="101"/>
      <c r="BI1337" s="101"/>
      <c r="BJ1337" s="101"/>
      <c r="BK1337" s="101"/>
      <c r="BL1337" s="101"/>
      <c r="BM1337" s="101"/>
      <c r="BN1337" s="101"/>
      <c r="BO1337" s="103"/>
      <c r="BP1337" s="101"/>
      <c r="BQ1337" s="101"/>
      <c r="BR1337" s="101"/>
      <c r="BS1337" s="101"/>
      <c r="BT1337" s="101"/>
      <c r="BU1337" s="101"/>
      <c r="BV1337" s="101"/>
      <c r="BW1337" s="101"/>
      <c r="BX1337" s="101"/>
      <c r="BY1337" s="101"/>
      <c r="BZ1337" s="101"/>
      <c r="CA1337" s="101"/>
      <c r="CB1337" s="101"/>
      <c r="CC1337" s="101"/>
      <c r="CD1337" s="101"/>
      <c r="CE1337" s="101"/>
      <c r="CF1337" s="101"/>
      <c r="CG1337" s="37" t="e">
        <f>VLOOKUP(Table_1[[#This Row],[EAN]],'[1]Planilha1'!$E:$R,13,0)</f>
        <v>#N/A</v>
      </c>
      <c r="CI1337" s="188">
        <f>IF(Table_1[[#This Row],[STATUS MERCADO]]="GO",Table_1[[#This Row],[M. BRUTA TOTAL]],0)</f>
        <v>0</v>
      </c>
      <c r="CJ1337" s="188">
        <f>IF(Table_1[[#This Row],[STATUS MERCADO]]="GO",Table_1[[#This Row],[PV UNIT. REALIZADO]]*Table_1[[#This Row],[QUANTIDADE]],0)</f>
        <v>0</v>
      </c>
    </row>
    <row r="1338" ht="15" hidden="1">
      <c r="A1338" s="7"/>
      <c r="B1338" s="84" t="s">
        <v>400</v>
      </c>
      <c r="C1338" s="75">
        <v>220134</v>
      </c>
      <c r="D1338" s="75">
        <v>12480745</v>
      </c>
      <c r="E1338" s="85">
        <v>7891000339916</v>
      </c>
      <c r="F1338" s="86" t="s">
        <v>1232</v>
      </c>
      <c r="G1338" s="75" t="s">
        <v>21</v>
      </c>
      <c r="H1338" s="75">
        <v>3330</v>
      </c>
      <c r="I1338" s="87" t="s">
        <v>1226</v>
      </c>
      <c r="J1338" s="75" t="s">
        <v>1227</v>
      </c>
      <c r="K1338" s="88" t="s">
        <v>1177</v>
      </c>
      <c r="L1338" s="88">
        <v>42</v>
      </c>
      <c r="M1338" s="88">
        <v>0</v>
      </c>
      <c r="N1338" s="75" t="s">
        <v>85</v>
      </c>
      <c r="O1338" s="75" t="s">
        <v>122</v>
      </c>
      <c r="P1338" s="89"/>
      <c r="Q1338" s="90">
        <f>(17/100+7.6/100+1.65/100)*P1338</f>
        <v>0</v>
      </c>
      <c r="R1338" s="90"/>
      <c r="S1338" s="90"/>
      <c r="T1338" s="90"/>
      <c r="U1338" s="90"/>
      <c r="V1338" s="90">
        <f>+P1338-Q1338+R1338+S1338+T1338+U1338</f>
        <v>0</v>
      </c>
      <c r="W1338" s="91">
        <f>(1.02/100)</f>
        <v>1.02E-2</v>
      </c>
      <c r="X1338" s="91">
        <v>4.8E-3</v>
      </c>
      <c r="Y1338" s="91">
        <v>0.17</v>
      </c>
      <c r="Z1338" s="91">
        <v>1.65E-2</v>
      </c>
      <c r="AA1338" s="91">
        <v>7.6E-2</v>
      </c>
      <c r="AB1338" s="91">
        <f>SUM(W1338:AA1338)</f>
        <v>0.2775</v>
      </c>
      <c r="AC1338" s="75">
        <v>12</v>
      </c>
      <c r="AD1338" s="92">
        <f>IF(AL1338="","",+AC1338*AL1338)</f>
      </c>
      <c r="AE1338" s="93">
        <f>IF(AL1338="","",+AL1338*AB1338)</f>
      </c>
      <c r="AF1338" s="92">
        <f>IF(AL1338="","",+AL1338-AE1338)</f>
      </c>
      <c r="AG1338" s="93">
        <f>+V1338</f>
        <v>0</v>
      </c>
      <c r="AH1338" s="92">
        <f>IF(AF1338="","",+AF1338-AG1338)</f>
      </c>
      <c r="AI1338" s="92">
        <f>IF(AH1338="","",+AH1338*AC1338)</f>
      </c>
      <c r="AJ1338" s="93"/>
      <c r="AK1338" s="94">
        <v>0.33</v>
      </c>
      <c r="AL1338" s="93">
        <f>IF(V1338=0,"",V1338/(1-AB1338-AK1338))</f>
      </c>
      <c r="AM1338" s="95">
        <v>0.33</v>
      </c>
      <c r="AN1338" s="93">
        <f>IF(V1338=0,"",V1338/(1-AB1338-AM1338))</f>
      </c>
      <c r="AO1338" s="96">
        <v>1.2</v>
      </c>
      <c r="AP1338" s="93">
        <f>IF(BD!AJ1338="","",BD!AJ1338*BD!AO1338)</f>
      </c>
      <c r="AQ1338" s="91">
        <f>BD!AM1338/BD!AK1338-1</f>
        <v>0</v>
      </c>
      <c r="AR1338" s="91">
        <f>IF(BD!AN1338="","",IF(BD!AJ1338="","",BD!AN1338/BD!AJ1338-1))</f>
      </c>
      <c r="AS1338" s="91">
        <f>IF(BD!AN1338="","",IF(BD!AN1338&lt;BD!AL1338,"ABAIXO DA META","DENTRO DA META"))</f>
      </c>
      <c r="AT1338" s="91" t="str">
        <f>IF(BD!AJ1338="","EM ANÁLISE",IF(BD!AP1338&gt;=BD!AN1338,"GO", "NO GO"))</f>
        <v>EM ANÁLISE</v>
      </c>
      <c r="AU1338" s="97">
        <f>IF(AN1338="","",+BD!$AN1338-AJ1338)</f>
      </c>
      <c r="AV1338" s="98"/>
      <c r="AW1338" s="90">
        <f>BD!P1338*BD!AC1338</f>
        <v>0</v>
      </c>
      <c r="AX1338" s="90">
        <f>BD!V1338*BD!AC1338</f>
        <v>0</v>
      </c>
      <c r="AY1338" s="90">
        <f>IF(BD!AN1338="","",BD!AN1338*BD!AC1338)</f>
      </c>
      <c r="AZ1338" s="75" t="s">
        <v>123</v>
      </c>
      <c r="BA1338" s="75" t="s">
        <v>124</v>
      </c>
      <c r="BB1338" s="75">
        <v>1</v>
      </c>
      <c r="BC1338" s="75" t="s">
        <v>125</v>
      </c>
      <c r="BD1338" s="104"/>
      <c r="BE1338" s="104"/>
      <c r="BF1338" s="101"/>
      <c r="BG1338" s="101"/>
      <c r="BH1338" s="101"/>
      <c r="BI1338" s="101"/>
      <c r="BJ1338" s="101"/>
      <c r="BK1338" s="101"/>
      <c r="BL1338" s="101"/>
      <c r="BM1338" s="101"/>
      <c r="BN1338" s="101"/>
      <c r="BO1338" s="103"/>
      <c r="BP1338" s="101"/>
      <c r="BQ1338" s="101"/>
      <c r="BR1338" s="101"/>
      <c r="BS1338" s="101"/>
      <c r="BT1338" s="101"/>
      <c r="BU1338" s="101"/>
      <c r="BV1338" s="101"/>
      <c r="BW1338" s="101"/>
      <c r="BX1338" s="101"/>
      <c r="BY1338" s="101"/>
      <c r="BZ1338" s="101"/>
      <c r="CA1338" s="101"/>
      <c r="CB1338" s="101"/>
      <c r="CC1338" s="101"/>
      <c r="CD1338" s="101"/>
      <c r="CE1338" s="101"/>
      <c r="CF1338" s="101"/>
      <c r="CG1338" s="37" t="e">
        <f>VLOOKUP(Table_1[[#This Row],[EAN]],'[1]Planilha1'!$E:$R,13,0)</f>
        <v>#N/A</v>
      </c>
      <c r="CI1338" s="188">
        <f>IF(Table_1[[#This Row],[STATUS MERCADO]]="GO",Table_1[[#This Row],[M. BRUTA TOTAL]],0)</f>
        <v>0</v>
      </c>
      <c r="CJ1338" s="188">
        <f>IF(Table_1[[#This Row],[STATUS MERCADO]]="GO",Table_1[[#This Row],[PV UNIT. REALIZADO]]*Table_1[[#This Row],[QUANTIDADE]],0)</f>
        <v>0</v>
      </c>
    </row>
    <row r="1339" ht="15" hidden="1">
      <c r="A1339" s="7"/>
      <c r="B1339" s="84" t="s">
        <v>400</v>
      </c>
      <c r="C1339" s="75">
        <v>220135</v>
      </c>
      <c r="D1339" s="75">
        <v>415084</v>
      </c>
      <c r="E1339" s="85">
        <v>7891000006689</v>
      </c>
      <c r="F1339" s="86" t="s">
        <v>1233</v>
      </c>
      <c r="G1339" s="75" t="s">
        <v>21</v>
      </c>
      <c r="H1339" s="75">
        <v>3330</v>
      </c>
      <c r="I1339" s="87" t="s">
        <v>1226</v>
      </c>
      <c r="J1339" s="75" t="s">
        <v>1227</v>
      </c>
      <c r="K1339" s="88" t="s">
        <v>1177</v>
      </c>
      <c r="L1339" s="88">
        <v>42</v>
      </c>
      <c r="M1339" s="88">
        <v>0</v>
      </c>
      <c r="N1339" s="75" t="s">
        <v>85</v>
      </c>
      <c r="O1339" s="75" t="s">
        <v>122</v>
      </c>
      <c r="P1339" s="89"/>
      <c r="Q1339" s="90">
        <f>(17/100+7.6/100+1.65/100)*P1339</f>
        <v>0</v>
      </c>
      <c r="R1339" s="90"/>
      <c r="S1339" s="90"/>
      <c r="T1339" s="90"/>
      <c r="U1339" s="90"/>
      <c r="V1339" s="90">
        <f>+P1339-Q1339+R1339+S1339+T1339+U1339</f>
        <v>0</v>
      </c>
      <c r="W1339" s="91">
        <f>(1.02/100)</f>
        <v>1.02E-2</v>
      </c>
      <c r="X1339" s="91">
        <v>4.8E-3</v>
      </c>
      <c r="Y1339" s="91">
        <v>0.17</v>
      </c>
      <c r="Z1339" s="91">
        <v>1.65E-2</v>
      </c>
      <c r="AA1339" s="91">
        <v>7.6E-2</v>
      </c>
      <c r="AB1339" s="91">
        <f>SUM(W1339:AA1339)</f>
        <v>0.2775</v>
      </c>
      <c r="AC1339" s="75">
        <v>12</v>
      </c>
      <c r="AD1339" s="92">
        <f>IF(AL1339="","",+AC1339*AL1339)</f>
      </c>
      <c r="AE1339" s="93">
        <f>IF(AL1339="","",+AL1339*AB1339)</f>
      </c>
      <c r="AF1339" s="92">
        <f>IF(AL1339="","",+AL1339-AE1339)</f>
      </c>
      <c r="AG1339" s="93">
        <f>+V1339</f>
        <v>0</v>
      </c>
      <c r="AH1339" s="92">
        <f>IF(AF1339="","",+AF1339-AG1339)</f>
      </c>
      <c r="AI1339" s="92">
        <f>IF(AH1339="","",+AH1339*AC1339)</f>
      </c>
      <c r="AJ1339" s="93"/>
      <c r="AK1339" s="94">
        <v>0.33</v>
      </c>
      <c r="AL1339" s="93">
        <f>IF(V1339=0,"",V1339/(1-AB1339-AK1339))</f>
      </c>
      <c r="AM1339" s="95">
        <v>0.33</v>
      </c>
      <c r="AN1339" s="93">
        <f>IF(V1339=0,"",V1339/(1-AB1339-AM1339))</f>
      </c>
      <c r="AO1339" s="96">
        <v>1.2</v>
      </c>
      <c r="AP1339" s="93">
        <f>IF(BD!AJ1339="","",BD!AJ1339*BD!AO1339)</f>
      </c>
      <c r="AQ1339" s="91">
        <f>BD!AM1339/BD!AK1339-1</f>
        <v>0</v>
      </c>
      <c r="AR1339" s="91">
        <f>IF(BD!AN1339="","",IF(BD!AJ1339="","",BD!AN1339/BD!AJ1339-1))</f>
      </c>
      <c r="AS1339" s="91">
        <f>IF(BD!AN1339="","",IF(BD!AN1339&lt;BD!AL1339,"ABAIXO DA META","DENTRO DA META"))</f>
      </c>
      <c r="AT1339" s="91" t="str">
        <f>IF(BD!AJ1339="","EM ANÁLISE",IF(BD!AP1339&gt;=BD!AN1339,"GO", "NO GO"))</f>
        <v>EM ANÁLISE</v>
      </c>
      <c r="AU1339" s="97">
        <f>IF(AN1339="","",+BD!$AN1339-AJ1339)</f>
      </c>
      <c r="AV1339" s="98"/>
      <c r="AW1339" s="90">
        <f>BD!P1339*BD!AC1339</f>
        <v>0</v>
      </c>
      <c r="AX1339" s="90">
        <f>BD!V1339*BD!AC1339</f>
        <v>0</v>
      </c>
      <c r="AY1339" s="90">
        <f>IF(BD!AN1339="","",BD!AN1339*BD!AC1339)</f>
      </c>
      <c r="AZ1339" s="75" t="s">
        <v>123</v>
      </c>
      <c r="BA1339" s="75" t="s">
        <v>124</v>
      </c>
      <c r="BB1339" s="75">
        <v>1</v>
      </c>
      <c r="BC1339" s="75" t="s">
        <v>125</v>
      </c>
      <c r="BD1339" s="104"/>
      <c r="BE1339" s="104"/>
      <c r="BF1339" s="101"/>
      <c r="BG1339" s="101"/>
      <c r="BH1339" s="101"/>
      <c r="BI1339" s="101"/>
      <c r="BJ1339" s="101"/>
      <c r="BK1339" s="101"/>
      <c r="BL1339" s="101"/>
      <c r="BM1339" s="101"/>
      <c r="BN1339" s="101"/>
      <c r="BO1339" s="103"/>
      <c r="BP1339" s="101"/>
      <c r="BQ1339" s="101"/>
      <c r="BR1339" s="101"/>
      <c r="BS1339" s="101"/>
      <c r="BT1339" s="101"/>
      <c r="BU1339" s="101"/>
      <c r="BV1339" s="101"/>
      <c r="BW1339" s="101"/>
      <c r="BX1339" s="101"/>
      <c r="BY1339" s="101"/>
      <c r="BZ1339" s="101"/>
      <c r="CA1339" s="101"/>
      <c r="CB1339" s="101"/>
      <c r="CC1339" s="101"/>
      <c r="CD1339" s="101"/>
      <c r="CE1339" s="101"/>
      <c r="CF1339" s="101"/>
      <c r="CG1339" s="37" t="e">
        <f>VLOOKUP(Table_1[[#This Row],[EAN]],'[1]Planilha1'!$E:$R,13,0)</f>
        <v>#N/A</v>
      </c>
      <c r="CI1339" s="188">
        <f>IF(Table_1[[#This Row],[STATUS MERCADO]]="GO",Table_1[[#This Row],[M. BRUTA TOTAL]],0)</f>
        <v>0</v>
      </c>
      <c r="CJ1339" s="188">
        <f>IF(Table_1[[#This Row],[STATUS MERCADO]]="GO",Table_1[[#This Row],[PV UNIT. REALIZADO]]*Table_1[[#This Row],[QUANTIDADE]],0)</f>
        <v>0</v>
      </c>
    </row>
    <row r="1340" ht="15" hidden="1">
      <c r="A1340" s="7"/>
      <c r="B1340" s="84" t="s">
        <v>400</v>
      </c>
      <c r="C1340" s="75">
        <v>220136</v>
      </c>
      <c r="D1340" s="75">
        <v>12480752</v>
      </c>
      <c r="E1340" s="85">
        <v>7891000340073</v>
      </c>
      <c r="F1340" s="86" t="s">
        <v>1234</v>
      </c>
      <c r="G1340" s="75" t="s">
        <v>21</v>
      </c>
      <c r="H1340" s="75">
        <v>3330</v>
      </c>
      <c r="I1340" s="87" t="s">
        <v>1226</v>
      </c>
      <c r="J1340" s="75" t="s">
        <v>1227</v>
      </c>
      <c r="K1340" s="88" t="s">
        <v>1177</v>
      </c>
      <c r="L1340" s="88">
        <v>42</v>
      </c>
      <c r="M1340" s="88">
        <v>0</v>
      </c>
      <c r="N1340" s="75" t="s">
        <v>85</v>
      </c>
      <c r="O1340" s="75" t="s">
        <v>122</v>
      </c>
      <c r="P1340" s="106"/>
      <c r="Q1340" s="90">
        <f>(17/100+7.6/100+1.65/100)*P1340</f>
        <v>0</v>
      </c>
      <c r="R1340" s="90"/>
      <c r="S1340" s="90"/>
      <c r="T1340" s="90"/>
      <c r="U1340" s="90"/>
      <c r="V1340" s="90">
        <f>+P1340-Q1340+R1340+S1340+T1340+U1340</f>
        <v>0</v>
      </c>
      <c r="W1340" s="91">
        <f>(1.02/100)</f>
        <v>1.02E-2</v>
      </c>
      <c r="X1340" s="91">
        <v>4.8E-3</v>
      </c>
      <c r="Y1340" s="91">
        <v>0.17</v>
      </c>
      <c r="Z1340" s="91">
        <v>1.65E-2</v>
      </c>
      <c r="AA1340" s="91">
        <v>7.6E-2</v>
      </c>
      <c r="AB1340" s="91">
        <f>SUM(W1340:AA1340)</f>
        <v>0.2775</v>
      </c>
      <c r="AC1340" s="75">
        <v>12</v>
      </c>
      <c r="AD1340" s="92">
        <f>IF(AL1340="","",+AC1340*AL1340)</f>
      </c>
      <c r="AE1340" s="93">
        <f>IF(AL1340="","",+AL1340*AB1340)</f>
      </c>
      <c r="AF1340" s="92">
        <f>IF(AL1340="","",+AL1340-AE1340)</f>
      </c>
      <c r="AG1340" s="93">
        <f>+V1340</f>
        <v>0</v>
      </c>
      <c r="AH1340" s="92">
        <f>IF(AF1340="","",+AF1340-AG1340)</f>
      </c>
      <c r="AI1340" s="92">
        <f>IF(AH1340="","",+AH1340*AC1340)</f>
      </c>
      <c r="AJ1340" s="93"/>
      <c r="AK1340" s="94">
        <v>0.33</v>
      </c>
      <c r="AL1340" s="93">
        <f>IF(V1340=0,"",V1340/(1-AB1340-AK1340))</f>
      </c>
      <c r="AM1340" s="95">
        <v>0.33</v>
      </c>
      <c r="AN1340" s="93">
        <f>IF(V1340=0,"",V1340/(1-AB1340-AM1340))</f>
      </c>
      <c r="AO1340" s="96">
        <v>1.2</v>
      </c>
      <c r="AP1340" s="93">
        <f>IF(BD!AJ1340="","",BD!AJ1340*BD!AO1340)</f>
      </c>
      <c r="AQ1340" s="91">
        <f>BD!AM1340/BD!AK1340-1</f>
        <v>0</v>
      </c>
      <c r="AR1340" s="91">
        <f>IF(BD!AN1340="","",IF(BD!AJ1340="","",BD!AN1340/BD!AJ1340-1))</f>
      </c>
      <c r="AS1340" s="91">
        <f>IF(BD!AN1340="","",IF(BD!AN1340&lt;BD!AL1340,"ABAIXO DA META","DENTRO DA META"))</f>
      </c>
      <c r="AT1340" s="91" t="str">
        <f>IF(BD!AJ1340="","EM ANÁLISE",IF(BD!AP1340&gt;=BD!AN1340,"GO", "NO GO"))</f>
        <v>EM ANÁLISE</v>
      </c>
      <c r="AU1340" s="97">
        <f>IF(AN1340="","",+BD!$AN1340-AJ1340)</f>
      </c>
      <c r="AV1340" s="98"/>
      <c r="AW1340" s="90">
        <f>BD!P1340*BD!AC1340</f>
        <v>0</v>
      </c>
      <c r="AX1340" s="90">
        <f>BD!V1340*BD!AC1340</f>
        <v>0</v>
      </c>
      <c r="AY1340" s="90">
        <f>IF(BD!AN1340="","",BD!AN1340*BD!AC1340)</f>
      </c>
      <c r="AZ1340" s="75" t="s">
        <v>123</v>
      </c>
      <c r="BA1340" s="75" t="s">
        <v>124</v>
      </c>
      <c r="BB1340" s="75">
        <v>1</v>
      </c>
      <c r="BC1340" s="75" t="s">
        <v>125</v>
      </c>
      <c r="BD1340" s="104"/>
      <c r="BE1340" s="104"/>
      <c r="BF1340" s="101"/>
      <c r="BG1340" s="101"/>
      <c r="BH1340" s="101"/>
      <c r="BI1340" s="101"/>
      <c r="BJ1340" s="101"/>
      <c r="BK1340" s="101"/>
      <c r="BL1340" s="101"/>
      <c r="BM1340" s="101"/>
      <c r="BN1340" s="101"/>
      <c r="BO1340" s="103"/>
      <c r="BP1340" s="101"/>
      <c r="BQ1340" s="101"/>
      <c r="BR1340" s="101"/>
      <c r="BS1340" s="101"/>
      <c r="BT1340" s="101"/>
      <c r="BU1340" s="101"/>
      <c r="BV1340" s="101"/>
      <c r="BW1340" s="101"/>
      <c r="BX1340" s="101"/>
      <c r="BY1340" s="101"/>
      <c r="BZ1340" s="101"/>
      <c r="CA1340" s="101"/>
      <c r="CB1340" s="101"/>
      <c r="CC1340" s="101"/>
      <c r="CD1340" s="101"/>
      <c r="CE1340" s="101"/>
      <c r="CF1340" s="101"/>
      <c r="CG1340" s="37" t="e">
        <f>VLOOKUP(Table_1[[#This Row],[EAN]],'[1]Planilha1'!$E:$R,13,0)</f>
        <v>#N/A</v>
      </c>
      <c r="CI1340" s="188">
        <f>IF(Table_1[[#This Row],[STATUS MERCADO]]="GO",Table_1[[#This Row],[M. BRUTA TOTAL]],0)</f>
        <v>0</v>
      </c>
      <c r="CJ1340" s="188">
        <f>IF(Table_1[[#This Row],[STATUS MERCADO]]="GO",Table_1[[#This Row],[PV UNIT. REALIZADO]]*Table_1[[#This Row],[QUANTIDADE]],0)</f>
        <v>0</v>
      </c>
    </row>
    <row r="1341" ht="15" hidden="1">
      <c r="A1341" s="7"/>
      <c r="B1341" s="84" t="s">
        <v>400</v>
      </c>
      <c r="C1341" s="75">
        <v>220137</v>
      </c>
      <c r="D1341" s="75">
        <v>12330456</v>
      </c>
      <c r="E1341" s="85">
        <v>7891000242636</v>
      </c>
      <c r="F1341" s="86" t="s">
        <v>1235</v>
      </c>
      <c r="G1341" s="75" t="s">
        <v>21</v>
      </c>
      <c r="H1341" s="75">
        <v>3330</v>
      </c>
      <c r="I1341" s="87" t="s">
        <v>1226</v>
      </c>
      <c r="J1341" s="75" t="s">
        <v>1227</v>
      </c>
      <c r="K1341" s="88" t="s">
        <v>1177</v>
      </c>
      <c r="L1341" s="88">
        <v>60</v>
      </c>
      <c r="M1341" s="88">
        <v>0</v>
      </c>
      <c r="N1341" s="75" t="s">
        <v>85</v>
      </c>
      <c r="O1341" s="75" t="s">
        <v>122</v>
      </c>
      <c r="P1341" s="106"/>
      <c r="Q1341" s="90">
        <f>(17/100+7.6/100+1.65/100)*P1341</f>
        <v>0</v>
      </c>
      <c r="R1341" s="90"/>
      <c r="S1341" s="90"/>
      <c r="T1341" s="90"/>
      <c r="U1341" s="90"/>
      <c r="V1341" s="90">
        <f>+P1341-Q1341+R1341+S1341+T1341+U1341</f>
        <v>0</v>
      </c>
      <c r="W1341" s="91">
        <f>(1.02/100)</f>
        <v>1.02E-2</v>
      </c>
      <c r="X1341" s="91">
        <v>4.8E-3</v>
      </c>
      <c r="Y1341" s="91">
        <v>0.17</v>
      </c>
      <c r="Z1341" s="91">
        <v>1.65E-2</v>
      </c>
      <c r="AA1341" s="91">
        <v>7.6E-2</v>
      </c>
      <c r="AB1341" s="91">
        <f>SUM(W1341:AA1341)</f>
        <v>0.2775</v>
      </c>
      <c r="AC1341" s="75">
        <v>12</v>
      </c>
      <c r="AD1341" s="92">
        <f>IF(AL1341="","",+AC1341*AL1341)</f>
      </c>
      <c r="AE1341" s="93">
        <f>IF(AL1341="","",+AL1341*AB1341)</f>
      </c>
      <c r="AF1341" s="92">
        <f>IF(AL1341="","",+AL1341-AE1341)</f>
      </c>
      <c r="AG1341" s="93">
        <f>+V1341</f>
        <v>0</v>
      </c>
      <c r="AH1341" s="92">
        <f>IF(AF1341="","",+AF1341-AG1341)</f>
      </c>
      <c r="AI1341" s="92">
        <f>IF(AH1341="","",+AH1341*AC1341)</f>
      </c>
      <c r="AJ1341" s="93"/>
      <c r="AK1341" s="94">
        <v>0.33</v>
      </c>
      <c r="AL1341" s="93">
        <f>IF(V1341=0,"",V1341/(1-AB1341-AK1341))</f>
      </c>
      <c r="AM1341" s="95">
        <v>0.33</v>
      </c>
      <c r="AN1341" s="93">
        <f>IF(V1341=0,"",V1341/(1-AB1341-AM1341))</f>
      </c>
      <c r="AO1341" s="96">
        <v>1.2</v>
      </c>
      <c r="AP1341" s="93">
        <f>IF(BD!AJ1341="","",BD!AJ1341*BD!AO1341)</f>
      </c>
      <c r="AQ1341" s="91">
        <f>BD!AM1341/BD!AK1341-1</f>
        <v>0</v>
      </c>
      <c r="AR1341" s="91">
        <f>IF(BD!AN1341="","",IF(BD!AJ1341="","",BD!AN1341/BD!AJ1341-1))</f>
      </c>
      <c r="AS1341" s="91">
        <f>IF(BD!AN1341="","",IF(BD!AN1341&lt;BD!AL1341,"ABAIXO DA META","DENTRO DA META"))</f>
      </c>
      <c r="AT1341" s="91" t="str">
        <f>IF(BD!AJ1341="","EM ANÁLISE",IF(BD!AP1341&gt;=BD!AN1341,"GO", "NO GO"))</f>
        <v>EM ANÁLISE</v>
      </c>
      <c r="AU1341" s="97">
        <f>IF(AN1341="","",+BD!$AN1341-AJ1341)</f>
      </c>
      <c r="AV1341" s="98"/>
      <c r="AW1341" s="90">
        <f>BD!P1341*BD!AC1341</f>
        <v>0</v>
      </c>
      <c r="AX1341" s="90">
        <f>BD!V1341*BD!AC1341</f>
        <v>0</v>
      </c>
      <c r="AY1341" s="90">
        <f>IF(BD!AN1341="","",BD!AN1341*BD!AC1341)</f>
      </c>
      <c r="AZ1341" s="75" t="s">
        <v>123</v>
      </c>
      <c r="BA1341" s="75" t="s">
        <v>124</v>
      </c>
      <c r="BB1341" s="75">
        <v>1</v>
      </c>
      <c r="BC1341" s="75" t="s">
        <v>125</v>
      </c>
      <c r="BD1341" s="104"/>
      <c r="BE1341" s="104"/>
      <c r="BF1341" s="101"/>
      <c r="BG1341" s="101"/>
      <c r="BH1341" s="101"/>
      <c r="BI1341" s="101"/>
      <c r="BJ1341" s="101"/>
      <c r="BK1341" s="101"/>
      <c r="BL1341" s="101"/>
      <c r="BM1341" s="101"/>
      <c r="BN1341" s="101"/>
      <c r="BO1341" s="103"/>
      <c r="BP1341" s="101"/>
      <c r="BQ1341" s="101"/>
      <c r="BR1341" s="101"/>
      <c r="BS1341" s="101"/>
      <c r="BT1341" s="101"/>
      <c r="BU1341" s="101"/>
      <c r="BV1341" s="101"/>
      <c r="BW1341" s="101"/>
      <c r="BX1341" s="101"/>
      <c r="BY1341" s="101"/>
      <c r="BZ1341" s="101"/>
      <c r="CA1341" s="101"/>
      <c r="CB1341" s="101"/>
      <c r="CC1341" s="101"/>
      <c r="CD1341" s="101"/>
      <c r="CE1341" s="101"/>
      <c r="CF1341" s="101"/>
      <c r="CG1341" s="37" t="e">
        <f>VLOOKUP(Table_1[[#This Row],[EAN]],'[1]Planilha1'!$E:$R,13,0)</f>
        <v>#N/A</v>
      </c>
      <c r="CI1341" s="188">
        <f>IF(Table_1[[#This Row],[STATUS MERCADO]]="GO",Table_1[[#This Row],[M. BRUTA TOTAL]],0)</f>
        <v>0</v>
      </c>
      <c r="CJ1341" s="188">
        <f>IF(Table_1[[#This Row],[STATUS MERCADO]]="GO",Table_1[[#This Row],[PV UNIT. REALIZADO]]*Table_1[[#This Row],[QUANTIDADE]],0)</f>
        <v>0</v>
      </c>
    </row>
    <row r="1342" ht="15" hidden="1">
      <c r="A1342" s="7"/>
      <c r="B1342" s="84" t="s">
        <v>400</v>
      </c>
      <c r="C1342" s="75">
        <v>220138</v>
      </c>
      <c r="D1342" s="75">
        <v>12330458</v>
      </c>
      <c r="E1342" s="85">
        <v>7891000242612</v>
      </c>
      <c r="F1342" s="86" t="s">
        <v>1236</v>
      </c>
      <c r="G1342" s="75" t="s">
        <v>21</v>
      </c>
      <c r="H1342" s="75">
        <v>3330</v>
      </c>
      <c r="I1342" s="87" t="s">
        <v>1226</v>
      </c>
      <c r="J1342" s="75" t="s">
        <v>1227</v>
      </c>
      <c r="K1342" s="88" t="s">
        <v>1177</v>
      </c>
      <c r="L1342" s="88">
        <v>60</v>
      </c>
      <c r="M1342" s="88">
        <v>0</v>
      </c>
      <c r="N1342" s="75" t="s">
        <v>85</v>
      </c>
      <c r="O1342" s="75" t="s">
        <v>122</v>
      </c>
      <c r="P1342" s="106"/>
      <c r="Q1342" s="90">
        <f>(17/100+7.6/100+1.65/100)*P1342</f>
        <v>0</v>
      </c>
      <c r="R1342" s="90"/>
      <c r="S1342" s="90"/>
      <c r="T1342" s="90"/>
      <c r="U1342" s="90"/>
      <c r="V1342" s="90">
        <f>+P1342-Q1342+R1342+S1342+T1342+U1342</f>
        <v>0</v>
      </c>
      <c r="W1342" s="91">
        <f>(1.02/100)</f>
        <v>1.02E-2</v>
      </c>
      <c r="X1342" s="91">
        <v>4.8E-3</v>
      </c>
      <c r="Y1342" s="91">
        <v>0.17</v>
      </c>
      <c r="Z1342" s="91">
        <v>1.65E-2</v>
      </c>
      <c r="AA1342" s="91">
        <v>7.6E-2</v>
      </c>
      <c r="AB1342" s="91">
        <f>SUM(W1342:AA1342)</f>
        <v>0.2775</v>
      </c>
      <c r="AC1342" s="75">
        <v>12</v>
      </c>
      <c r="AD1342" s="92">
        <f>IF(AL1342="","",+AC1342*AL1342)</f>
      </c>
      <c r="AE1342" s="93">
        <f>IF(AL1342="","",+AL1342*AB1342)</f>
      </c>
      <c r="AF1342" s="92">
        <f>IF(AL1342="","",+AL1342-AE1342)</f>
      </c>
      <c r="AG1342" s="93">
        <f>+V1342</f>
        <v>0</v>
      </c>
      <c r="AH1342" s="92">
        <f>IF(AF1342="","",+AF1342-AG1342)</f>
      </c>
      <c r="AI1342" s="92">
        <f>IF(AH1342="","",+AH1342*AC1342)</f>
      </c>
      <c r="AJ1342" s="93"/>
      <c r="AK1342" s="94">
        <v>0.33</v>
      </c>
      <c r="AL1342" s="93">
        <f>IF(V1342=0,"",V1342/(1-AB1342-AK1342))</f>
      </c>
      <c r="AM1342" s="95">
        <v>0.33</v>
      </c>
      <c r="AN1342" s="93">
        <f>IF(V1342=0,"",V1342/(1-AB1342-AM1342))</f>
      </c>
      <c r="AO1342" s="96">
        <v>1.2</v>
      </c>
      <c r="AP1342" s="93">
        <f>IF(BD!AJ1342="","",BD!AJ1342*BD!AO1342)</f>
      </c>
      <c r="AQ1342" s="91">
        <f>BD!AM1342/BD!AK1342-1</f>
        <v>0</v>
      </c>
      <c r="AR1342" s="91">
        <f>IF(BD!AN1342="","",IF(BD!AJ1342="","",BD!AN1342/BD!AJ1342-1))</f>
      </c>
      <c r="AS1342" s="91">
        <f>IF(BD!AN1342="","",IF(BD!AN1342&lt;BD!AL1342,"ABAIXO DA META","DENTRO DA META"))</f>
      </c>
      <c r="AT1342" s="91" t="str">
        <f>IF(BD!AJ1342="","EM ANÁLISE",IF(BD!AP1342&gt;=BD!AN1342,"GO", "NO GO"))</f>
        <v>EM ANÁLISE</v>
      </c>
      <c r="AU1342" s="97">
        <f>IF(AN1342="","",+BD!$AN1342-AJ1342)</f>
      </c>
      <c r="AV1342" s="98"/>
      <c r="AW1342" s="90">
        <f>BD!P1342*BD!AC1342</f>
        <v>0</v>
      </c>
      <c r="AX1342" s="90">
        <f>BD!V1342*BD!AC1342</f>
        <v>0</v>
      </c>
      <c r="AY1342" s="90">
        <f>IF(BD!AN1342="","",BD!AN1342*BD!AC1342)</f>
      </c>
      <c r="AZ1342" s="75" t="s">
        <v>123</v>
      </c>
      <c r="BA1342" s="75" t="s">
        <v>124</v>
      </c>
      <c r="BB1342" s="75">
        <v>1</v>
      </c>
      <c r="BC1342" s="75" t="s">
        <v>125</v>
      </c>
      <c r="BD1342" s="104"/>
      <c r="BE1342" s="104"/>
      <c r="BF1342" s="101"/>
      <c r="BG1342" s="101"/>
      <c r="BH1342" s="101"/>
      <c r="BI1342" s="101"/>
      <c r="BJ1342" s="101"/>
      <c r="BK1342" s="101"/>
      <c r="BL1342" s="101"/>
      <c r="BM1342" s="101"/>
      <c r="BN1342" s="101"/>
      <c r="BO1342" s="103"/>
      <c r="BP1342" s="101"/>
      <c r="BQ1342" s="101"/>
      <c r="BR1342" s="101"/>
      <c r="BS1342" s="101"/>
      <c r="BT1342" s="101"/>
      <c r="BU1342" s="101"/>
      <c r="BV1342" s="101"/>
      <c r="BW1342" s="101"/>
      <c r="BX1342" s="101"/>
      <c r="BY1342" s="101"/>
      <c r="BZ1342" s="101"/>
      <c r="CA1342" s="101"/>
      <c r="CB1342" s="101"/>
      <c r="CC1342" s="101"/>
      <c r="CD1342" s="101"/>
      <c r="CE1342" s="101"/>
      <c r="CF1342" s="101"/>
      <c r="CG1342" s="37" t="e">
        <f>VLOOKUP(Table_1[[#This Row],[EAN]],'[1]Planilha1'!$E:$R,13,0)</f>
        <v>#N/A</v>
      </c>
      <c r="CI1342" s="188">
        <f>IF(Table_1[[#This Row],[STATUS MERCADO]]="GO",Table_1[[#This Row],[M. BRUTA TOTAL]],0)</f>
        <v>0</v>
      </c>
      <c r="CJ1342" s="188">
        <f>IF(Table_1[[#This Row],[STATUS MERCADO]]="GO",Table_1[[#This Row],[PV UNIT. REALIZADO]]*Table_1[[#This Row],[QUANTIDADE]],0)</f>
        <v>0</v>
      </c>
    </row>
    <row r="1343" ht="15" hidden="1">
      <c r="A1343" s="7"/>
      <c r="B1343" s="84" t="s">
        <v>400</v>
      </c>
      <c r="C1343" s="75">
        <v>220139</v>
      </c>
      <c r="D1343" s="75">
        <v>12096838</v>
      </c>
      <c r="E1343" s="85">
        <v>7891000066898</v>
      </c>
      <c r="F1343" s="86" t="s">
        <v>1237</v>
      </c>
      <c r="G1343" s="75" t="s">
        <v>21</v>
      </c>
      <c r="H1343" s="75">
        <v>3330</v>
      </c>
      <c r="I1343" s="87" t="s">
        <v>1226</v>
      </c>
      <c r="J1343" s="75" t="s">
        <v>1227</v>
      </c>
      <c r="K1343" s="88" t="s">
        <v>1177</v>
      </c>
      <c r="L1343" s="88">
        <v>48</v>
      </c>
      <c r="M1343" s="88">
        <v>0</v>
      </c>
      <c r="N1343" s="75" t="s">
        <v>85</v>
      </c>
      <c r="O1343" s="75" t="s">
        <v>122</v>
      </c>
      <c r="P1343" s="106"/>
      <c r="Q1343" s="90">
        <f>(17/100+7.6/100+1.65/100)*P1343</f>
        <v>0</v>
      </c>
      <c r="R1343" s="90"/>
      <c r="S1343" s="90"/>
      <c r="T1343" s="90"/>
      <c r="U1343" s="90"/>
      <c r="V1343" s="90">
        <f>+P1343-Q1343+R1343+S1343+T1343+U1343</f>
        <v>0</v>
      </c>
      <c r="W1343" s="91">
        <f>(1.02/100)</f>
        <v>1.02E-2</v>
      </c>
      <c r="X1343" s="91">
        <v>4.8E-3</v>
      </c>
      <c r="Y1343" s="91">
        <v>0.17</v>
      </c>
      <c r="Z1343" s="91">
        <v>1.65E-2</v>
      </c>
      <c r="AA1343" s="91">
        <v>7.6E-2</v>
      </c>
      <c r="AB1343" s="91">
        <f>SUM(W1343:AA1343)</f>
        <v>0.2775</v>
      </c>
      <c r="AC1343" s="75">
        <v>12</v>
      </c>
      <c r="AD1343" s="92">
        <f>IF(AL1343="","",+AC1343*AL1343)</f>
      </c>
      <c r="AE1343" s="93">
        <f>IF(AL1343="","",+AL1343*AB1343)</f>
      </c>
      <c r="AF1343" s="92">
        <f>IF(AL1343="","",+AL1343-AE1343)</f>
      </c>
      <c r="AG1343" s="93">
        <f>+V1343</f>
        <v>0</v>
      </c>
      <c r="AH1343" s="92">
        <f>IF(AF1343="","",+AF1343-AG1343)</f>
      </c>
      <c r="AI1343" s="92">
        <f>IF(AH1343="","",+AH1343*AC1343)</f>
      </c>
      <c r="AJ1343" s="93"/>
      <c r="AK1343" s="94">
        <v>0.33</v>
      </c>
      <c r="AL1343" s="93">
        <f>IF(V1343=0,"",V1343/(1-AB1343-AK1343))</f>
      </c>
      <c r="AM1343" s="95">
        <v>0.33</v>
      </c>
      <c r="AN1343" s="93">
        <f>IF(V1343=0,"",V1343/(1-AB1343-AM1343))</f>
      </c>
      <c r="AO1343" s="96">
        <v>1.2</v>
      </c>
      <c r="AP1343" s="93">
        <f>IF(BD!AJ1343="","",BD!AJ1343*BD!AO1343)</f>
      </c>
      <c r="AQ1343" s="91">
        <f>BD!AM1343/BD!AK1343-1</f>
        <v>0</v>
      </c>
      <c r="AR1343" s="91">
        <f>IF(BD!AN1343="","",IF(BD!AJ1343="","",BD!AN1343/BD!AJ1343-1))</f>
      </c>
      <c r="AS1343" s="91">
        <f>IF(BD!AN1343="","",IF(BD!AN1343&lt;BD!AL1343,"ABAIXO DA META","DENTRO DA META"))</f>
      </c>
      <c r="AT1343" s="91" t="str">
        <f>IF(BD!AJ1343="","EM ANÁLISE",IF(BD!AP1343&gt;=BD!AN1343,"GO", "NO GO"))</f>
        <v>EM ANÁLISE</v>
      </c>
      <c r="AU1343" s="97">
        <f>IF(AN1343="","",+BD!$AN1343-AJ1343)</f>
      </c>
      <c r="AV1343" s="98"/>
      <c r="AW1343" s="90">
        <f>BD!P1343*BD!AC1343</f>
        <v>0</v>
      </c>
      <c r="AX1343" s="90">
        <f>BD!V1343*BD!AC1343</f>
        <v>0</v>
      </c>
      <c r="AY1343" s="90">
        <f>IF(BD!AN1343="","",BD!AN1343*BD!AC1343)</f>
      </c>
      <c r="AZ1343" s="75" t="s">
        <v>123</v>
      </c>
      <c r="BA1343" s="75" t="s">
        <v>124</v>
      </c>
      <c r="BB1343" s="75">
        <v>1</v>
      </c>
      <c r="BC1343" s="75" t="s">
        <v>125</v>
      </c>
      <c r="BD1343" s="104"/>
      <c r="BE1343" s="104"/>
      <c r="BF1343" s="101"/>
      <c r="BG1343" s="101"/>
      <c r="BH1343" s="101"/>
      <c r="BI1343" s="101"/>
      <c r="BJ1343" s="101"/>
      <c r="BK1343" s="101"/>
      <c r="BL1343" s="101"/>
      <c r="BM1343" s="101"/>
      <c r="BN1343" s="101"/>
      <c r="BO1343" s="103"/>
      <c r="BP1343" s="101"/>
      <c r="BQ1343" s="101"/>
      <c r="BR1343" s="101"/>
      <c r="BS1343" s="101"/>
      <c r="BT1343" s="101"/>
      <c r="BU1343" s="101"/>
      <c r="BV1343" s="101"/>
      <c r="BW1343" s="101"/>
      <c r="BX1343" s="101"/>
      <c r="BY1343" s="101"/>
      <c r="BZ1343" s="101"/>
      <c r="CA1343" s="101"/>
      <c r="CB1343" s="101"/>
      <c r="CC1343" s="101"/>
      <c r="CD1343" s="101"/>
      <c r="CE1343" s="101"/>
      <c r="CF1343" s="101"/>
      <c r="CG1343" s="37" t="e">
        <f>VLOOKUP(Table_1[[#This Row],[EAN]],'[1]Planilha1'!$E:$R,13,0)</f>
        <v>#N/A</v>
      </c>
      <c r="CI1343" s="188">
        <f>IF(Table_1[[#This Row],[STATUS MERCADO]]="GO",Table_1[[#This Row],[M. BRUTA TOTAL]],0)</f>
        <v>0</v>
      </c>
      <c r="CJ1343" s="188">
        <f>IF(Table_1[[#This Row],[STATUS MERCADO]]="GO",Table_1[[#This Row],[PV UNIT. REALIZADO]]*Table_1[[#This Row],[QUANTIDADE]],0)</f>
        <v>0</v>
      </c>
    </row>
    <row r="1344" ht="15" hidden="1">
      <c r="A1344" s="7"/>
      <c r="B1344" s="84" t="s">
        <v>400</v>
      </c>
      <c r="C1344" s="75">
        <v>220140</v>
      </c>
      <c r="D1344" s="75">
        <v>12330918</v>
      </c>
      <c r="E1344" s="85">
        <v>7891000242735</v>
      </c>
      <c r="F1344" s="86" t="s">
        <v>1238</v>
      </c>
      <c r="G1344" s="75" t="s">
        <v>21</v>
      </c>
      <c r="H1344" s="75">
        <v>3330</v>
      </c>
      <c r="I1344" s="87" t="s">
        <v>1226</v>
      </c>
      <c r="J1344" s="75" t="s">
        <v>1227</v>
      </c>
      <c r="K1344" s="88" t="s">
        <v>1177</v>
      </c>
      <c r="L1344" s="88">
        <v>60</v>
      </c>
      <c r="M1344" s="88">
        <v>0</v>
      </c>
      <c r="N1344" s="75" t="s">
        <v>85</v>
      </c>
      <c r="O1344" s="75" t="s">
        <v>122</v>
      </c>
      <c r="P1344" s="106"/>
      <c r="Q1344" s="90">
        <f>(17/100+7.6/100+1.65/100)*P1344</f>
        <v>0</v>
      </c>
      <c r="R1344" s="90"/>
      <c r="S1344" s="90"/>
      <c r="T1344" s="90"/>
      <c r="U1344" s="90"/>
      <c r="V1344" s="90">
        <f>+P1344-Q1344+R1344+S1344+T1344+U1344</f>
        <v>0</v>
      </c>
      <c r="W1344" s="91">
        <f>(1.02/100)</f>
        <v>1.02E-2</v>
      </c>
      <c r="X1344" s="91">
        <v>4.8E-3</v>
      </c>
      <c r="Y1344" s="91">
        <v>0.17</v>
      </c>
      <c r="Z1344" s="91">
        <v>1.65E-2</v>
      </c>
      <c r="AA1344" s="91">
        <v>7.6E-2</v>
      </c>
      <c r="AB1344" s="91">
        <f>SUM(W1344:AA1344)</f>
        <v>0.2775</v>
      </c>
      <c r="AC1344" s="75">
        <v>12</v>
      </c>
      <c r="AD1344" s="92">
        <f>IF(AL1344="","",+AC1344*AL1344)</f>
      </c>
      <c r="AE1344" s="93">
        <f>IF(AL1344="","",+AL1344*AB1344)</f>
      </c>
      <c r="AF1344" s="92">
        <f>IF(AL1344="","",+AL1344-AE1344)</f>
      </c>
      <c r="AG1344" s="93">
        <f>+V1344</f>
        <v>0</v>
      </c>
      <c r="AH1344" s="92">
        <f>IF(AF1344="","",+AF1344-AG1344)</f>
      </c>
      <c r="AI1344" s="92">
        <f>IF(AH1344="","",+AH1344*AC1344)</f>
      </c>
      <c r="AJ1344" s="93"/>
      <c r="AK1344" s="94">
        <v>0.33</v>
      </c>
      <c r="AL1344" s="93">
        <f>IF(V1344=0,"",V1344/(1-AB1344-AK1344))</f>
      </c>
      <c r="AM1344" s="95">
        <v>0.33</v>
      </c>
      <c r="AN1344" s="93">
        <f>IF(V1344=0,"",V1344/(1-AB1344-AM1344))</f>
      </c>
      <c r="AO1344" s="96">
        <v>1.2</v>
      </c>
      <c r="AP1344" s="93">
        <f>IF(BD!AJ1344="","",BD!AJ1344*BD!AO1344)</f>
      </c>
      <c r="AQ1344" s="91">
        <f>BD!AM1344/BD!AK1344-1</f>
        <v>0</v>
      </c>
      <c r="AR1344" s="91">
        <f>IF(BD!AN1344="","",IF(BD!AJ1344="","",BD!AN1344/BD!AJ1344-1))</f>
      </c>
      <c r="AS1344" s="91">
        <f>IF(BD!AN1344="","",IF(BD!AN1344&lt;BD!AL1344,"ABAIXO DA META","DENTRO DA META"))</f>
      </c>
      <c r="AT1344" s="91" t="str">
        <f>IF(BD!AJ1344="","EM ANÁLISE",IF(BD!AP1344&gt;=BD!AN1344,"GO", "NO GO"))</f>
        <v>EM ANÁLISE</v>
      </c>
      <c r="AU1344" s="97">
        <f>IF(AN1344="","",+BD!$AN1344-AJ1344)</f>
      </c>
      <c r="AV1344" s="98"/>
      <c r="AW1344" s="90">
        <f>BD!P1344*BD!AC1344</f>
        <v>0</v>
      </c>
      <c r="AX1344" s="90">
        <f>BD!V1344*BD!AC1344</f>
        <v>0</v>
      </c>
      <c r="AY1344" s="90">
        <f>IF(BD!AN1344="","",BD!AN1344*BD!AC1344)</f>
      </c>
      <c r="AZ1344" s="75" t="s">
        <v>123</v>
      </c>
      <c r="BA1344" s="75" t="s">
        <v>124</v>
      </c>
      <c r="BB1344" s="75">
        <v>1</v>
      </c>
      <c r="BC1344" s="75" t="s">
        <v>125</v>
      </c>
      <c r="BD1344" s="104"/>
      <c r="BE1344" s="104"/>
      <c r="BF1344" s="101"/>
      <c r="BG1344" s="101"/>
      <c r="BH1344" s="101"/>
      <c r="BI1344" s="101"/>
      <c r="BJ1344" s="101"/>
      <c r="BK1344" s="101"/>
      <c r="BL1344" s="101"/>
      <c r="BM1344" s="101"/>
      <c r="BN1344" s="101"/>
      <c r="BO1344" s="103"/>
      <c r="BP1344" s="101"/>
      <c r="BQ1344" s="101"/>
      <c r="BR1344" s="101"/>
      <c r="BS1344" s="101"/>
      <c r="BT1344" s="101"/>
      <c r="BU1344" s="101"/>
      <c r="BV1344" s="101"/>
      <c r="BW1344" s="101"/>
      <c r="BX1344" s="101"/>
      <c r="BY1344" s="101"/>
      <c r="BZ1344" s="101"/>
      <c r="CA1344" s="101"/>
      <c r="CB1344" s="101"/>
      <c r="CC1344" s="101"/>
      <c r="CD1344" s="101"/>
      <c r="CE1344" s="101"/>
      <c r="CF1344" s="101"/>
      <c r="CG1344" s="37" t="e">
        <f>VLOOKUP(Table_1[[#This Row],[EAN]],'[1]Planilha1'!$E:$R,13,0)</f>
        <v>#N/A</v>
      </c>
      <c r="CI1344" s="188">
        <f>IF(Table_1[[#This Row],[STATUS MERCADO]]="GO",Table_1[[#This Row],[M. BRUTA TOTAL]],0)</f>
        <v>0</v>
      </c>
      <c r="CJ1344" s="188">
        <f>IF(Table_1[[#This Row],[STATUS MERCADO]]="GO",Table_1[[#This Row],[PV UNIT. REALIZADO]]*Table_1[[#This Row],[QUANTIDADE]],0)</f>
        <v>0</v>
      </c>
    </row>
    <row r="1345" ht="15" hidden="1">
      <c r="A1345" s="7"/>
      <c r="B1345" s="84" t="s">
        <v>400</v>
      </c>
      <c r="C1345" s="75">
        <v>220141</v>
      </c>
      <c r="D1345" s="75">
        <v>12019569</v>
      </c>
      <c r="E1345" s="85">
        <v>7891000037270</v>
      </c>
      <c r="F1345" s="86" t="s">
        <v>1239</v>
      </c>
      <c r="G1345" s="75" t="s">
        <v>21</v>
      </c>
      <c r="H1345" s="75">
        <v>3330</v>
      </c>
      <c r="I1345" s="87" t="s">
        <v>1226</v>
      </c>
      <c r="J1345" s="75" t="s">
        <v>1227</v>
      </c>
      <c r="K1345" s="88" t="s">
        <v>1177</v>
      </c>
      <c r="L1345" s="88">
        <v>48</v>
      </c>
      <c r="M1345" s="88">
        <v>0</v>
      </c>
      <c r="N1345" s="75" t="s">
        <v>85</v>
      </c>
      <c r="O1345" s="75" t="s">
        <v>122</v>
      </c>
      <c r="P1345" s="106"/>
      <c r="Q1345" s="90">
        <f>(17/100+7.6/100+1.65/100)*P1345</f>
        <v>0</v>
      </c>
      <c r="R1345" s="90"/>
      <c r="S1345" s="90"/>
      <c r="T1345" s="90"/>
      <c r="U1345" s="90"/>
      <c r="V1345" s="90">
        <f>+P1345-Q1345+R1345+S1345+T1345+U1345</f>
        <v>0</v>
      </c>
      <c r="W1345" s="91">
        <f>(1.02/100)</f>
        <v>1.02E-2</v>
      </c>
      <c r="X1345" s="91">
        <v>4.8E-3</v>
      </c>
      <c r="Y1345" s="91">
        <v>0.17</v>
      </c>
      <c r="Z1345" s="91">
        <v>1.65E-2</v>
      </c>
      <c r="AA1345" s="91">
        <v>7.6E-2</v>
      </c>
      <c r="AB1345" s="91">
        <f>SUM(W1345:AA1345)</f>
        <v>0.2775</v>
      </c>
      <c r="AC1345" s="75">
        <v>12</v>
      </c>
      <c r="AD1345" s="92">
        <f>IF(AL1345="","",+AC1345*AL1345)</f>
      </c>
      <c r="AE1345" s="93">
        <f>IF(AL1345="","",+AL1345*AB1345)</f>
      </c>
      <c r="AF1345" s="92">
        <f>IF(AL1345="","",+AL1345-AE1345)</f>
      </c>
      <c r="AG1345" s="93">
        <f>+V1345</f>
        <v>0</v>
      </c>
      <c r="AH1345" s="92">
        <f>IF(AF1345="","",+AF1345-AG1345)</f>
      </c>
      <c r="AI1345" s="92">
        <f>IF(AH1345="","",+AH1345*AC1345)</f>
      </c>
      <c r="AJ1345" s="93"/>
      <c r="AK1345" s="94">
        <v>0.33</v>
      </c>
      <c r="AL1345" s="93">
        <f>IF(V1345=0,"",V1345/(1-AB1345-AK1345))</f>
      </c>
      <c r="AM1345" s="95">
        <v>0.33</v>
      </c>
      <c r="AN1345" s="93">
        <f>IF(V1345=0,"",V1345/(1-AB1345-AM1345))</f>
      </c>
      <c r="AO1345" s="96">
        <v>1.2</v>
      </c>
      <c r="AP1345" s="93">
        <f>IF(BD!AJ1345="","",BD!AJ1345*BD!AO1345)</f>
      </c>
      <c r="AQ1345" s="91">
        <f>BD!AM1345/BD!AK1345-1</f>
        <v>0</v>
      </c>
      <c r="AR1345" s="91">
        <f>IF(BD!AN1345="","",IF(BD!AJ1345="","",BD!AN1345/BD!AJ1345-1))</f>
      </c>
      <c r="AS1345" s="91">
        <f>IF(BD!AN1345="","",IF(BD!AN1345&lt;BD!AL1345,"ABAIXO DA META","DENTRO DA META"))</f>
      </c>
      <c r="AT1345" s="91" t="str">
        <f>IF(BD!AJ1345="","EM ANÁLISE",IF(BD!AP1345&gt;=BD!AN1345,"GO", "NO GO"))</f>
        <v>EM ANÁLISE</v>
      </c>
      <c r="AU1345" s="97">
        <f>IF(AN1345="","",+BD!$AN1345-AJ1345)</f>
      </c>
      <c r="AV1345" s="98"/>
      <c r="AW1345" s="90">
        <f>BD!P1345*BD!AC1345</f>
        <v>0</v>
      </c>
      <c r="AX1345" s="90">
        <f>BD!V1345*BD!AC1345</f>
        <v>0</v>
      </c>
      <c r="AY1345" s="90">
        <f>IF(BD!AN1345="","",BD!AN1345*BD!AC1345)</f>
      </c>
      <c r="AZ1345" s="75" t="s">
        <v>123</v>
      </c>
      <c r="BA1345" s="75" t="s">
        <v>124</v>
      </c>
      <c r="BB1345" s="75">
        <v>1</v>
      </c>
      <c r="BC1345" s="75" t="s">
        <v>125</v>
      </c>
      <c r="BD1345" s="104"/>
      <c r="BE1345" s="104"/>
      <c r="BF1345" s="101"/>
      <c r="BG1345" s="101"/>
      <c r="BH1345" s="101"/>
      <c r="BI1345" s="101"/>
      <c r="BJ1345" s="101"/>
      <c r="BK1345" s="101"/>
      <c r="BL1345" s="101"/>
      <c r="BM1345" s="101"/>
      <c r="BN1345" s="101"/>
      <c r="BO1345" s="103"/>
      <c r="BP1345" s="101"/>
      <c r="BQ1345" s="101"/>
      <c r="BR1345" s="101"/>
      <c r="BS1345" s="101"/>
      <c r="BT1345" s="101"/>
      <c r="BU1345" s="101"/>
      <c r="BV1345" s="101"/>
      <c r="BW1345" s="101"/>
      <c r="BX1345" s="101"/>
      <c r="BY1345" s="101"/>
      <c r="BZ1345" s="101"/>
      <c r="CA1345" s="101"/>
      <c r="CB1345" s="101"/>
      <c r="CC1345" s="101"/>
      <c r="CD1345" s="101"/>
      <c r="CE1345" s="101"/>
      <c r="CF1345" s="101"/>
      <c r="CG1345" s="37" t="e">
        <f>VLOOKUP(Table_1[[#This Row],[EAN]],'[1]Planilha1'!$E:$R,13,0)</f>
        <v>#N/A</v>
      </c>
      <c r="CI1345" s="188">
        <f>IF(Table_1[[#This Row],[STATUS MERCADO]]="GO",Table_1[[#This Row],[M. BRUTA TOTAL]],0)</f>
        <v>0</v>
      </c>
      <c r="CJ1345" s="188">
        <f>IF(Table_1[[#This Row],[STATUS MERCADO]]="GO",Table_1[[#This Row],[PV UNIT. REALIZADO]]*Table_1[[#This Row],[QUANTIDADE]],0)</f>
        <v>0</v>
      </c>
    </row>
    <row r="1346" ht="15" hidden="1">
      <c r="A1346" s="7"/>
      <c r="B1346" s="84" t="s">
        <v>400</v>
      </c>
      <c r="C1346" s="75">
        <v>220142</v>
      </c>
      <c r="D1346" s="75">
        <v>12019398</v>
      </c>
      <c r="E1346" s="85">
        <v>7891000037300</v>
      </c>
      <c r="F1346" s="86" t="s">
        <v>1240</v>
      </c>
      <c r="G1346" s="75" t="s">
        <v>21</v>
      </c>
      <c r="H1346" s="75">
        <v>3330</v>
      </c>
      <c r="I1346" s="87" t="s">
        <v>1226</v>
      </c>
      <c r="J1346" s="75" t="s">
        <v>1227</v>
      </c>
      <c r="K1346" s="88" t="s">
        <v>1177</v>
      </c>
      <c r="L1346" s="88">
        <v>48</v>
      </c>
      <c r="M1346" s="88">
        <v>0</v>
      </c>
      <c r="N1346" s="75" t="s">
        <v>85</v>
      </c>
      <c r="O1346" s="75" t="s">
        <v>122</v>
      </c>
      <c r="P1346" s="106"/>
      <c r="Q1346" s="90">
        <f>(17/100+7.6/100+1.65/100)*P1346</f>
        <v>0</v>
      </c>
      <c r="R1346" s="90"/>
      <c r="S1346" s="90"/>
      <c r="T1346" s="90"/>
      <c r="U1346" s="90"/>
      <c r="V1346" s="90">
        <f>+P1346-Q1346+R1346+S1346+T1346+U1346</f>
        <v>0</v>
      </c>
      <c r="W1346" s="91">
        <f>(1.02/100)</f>
        <v>1.02E-2</v>
      </c>
      <c r="X1346" s="91">
        <v>4.8E-3</v>
      </c>
      <c r="Y1346" s="91">
        <v>0.17</v>
      </c>
      <c r="Z1346" s="91">
        <v>1.65E-2</v>
      </c>
      <c r="AA1346" s="91">
        <v>7.6E-2</v>
      </c>
      <c r="AB1346" s="91">
        <f>SUM(W1346:AA1346)</f>
        <v>0.2775</v>
      </c>
      <c r="AC1346" s="75">
        <v>12</v>
      </c>
      <c r="AD1346" s="92">
        <f>IF(AL1346="","",+AC1346*AL1346)</f>
      </c>
      <c r="AE1346" s="93">
        <f>IF(AL1346="","",+AL1346*AB1346)</f>
      </c>
      <c r="AF1346" s="92">
        <f>IF(AL1346="","",+AL1346-AE1346)</f>
      </c>
      <c r="AG1346" s="93">
        <f>+V1346</f>
        <v>0</v>
      </c>
      <c r="AH1346" s="92">
        <f>IF(AF1346="","",+AF1346-AG1346)</f>
      </c>
      <c r="AI1346" s="92">
        <f>IF(AH1346="","",+AH1346*AC1346)</f>
      </c>
      <c r="AJ1346" s="93"/>
      <c r="AK1346" s="94">
        <v>0.33</v>
      </c>
      <c r="AL1346" s="93">
        <f>IF(V1346=0,"",V1346/(1-AB1346-AK1346))</f>
      </c>
      <c r="AM1346" s="95">
        <v>0.33</v>
      </c>
      <c r="AN1346" s="93">
        <f>IF(V1346=0,"",V1346/(1-AB1346-AM1346))</f>
      </c>
      <c r="AO1346" s="96">
        <v>1.2</v>
      </c>
      <c r="AP1346" s="93">
        <f>IF(BD!AJ1346="","",BD!AJ1346*BD!AO1346)</f>
      </c>
      <c r="AQ1346" s="91">
        <f>BD!AM1346/BD!AK1346-1</f>
        <v>0</v>
      </c>
      <c r="AR1346" s="91">
        <f>IF(BD!AN1346="","",IF(BD!AJ1346="","",BD!AN1346/BD!AJ1346-1))</f>
      </c>
      <c r="AS1346" s="91">
        <f>IF(BD!AN1346="","",IF(BD!AN1346&lt;BD!AL1346,"ABAIXO DA META","DENTRO DA META"))</f>
      </c>
      <c r="AT1346" s="91" t="str">
        <f>IF(BD!AJ1346="","EM ANÁLISE",IF(BD!AP1346&gt;=BD!AN1346,"GO", "NO GO"))</f>
        <v>EM ANÁLISE</v>
      </c>
      <c r="AU1346" s="97">
        <f>IF(AN1346="","",+BD!$AN1346-AJ1346)</f>
      </c>
      <c r="AV1346" s="98"/>
      <c r="AW1346" s="90">
        <f>BD!P1346*BD!AC1346</f>
        <v>0</v>
      </c>
      <c r="AX1346" s="90">
        <f>BD!V1346*BD!AC1346</f>
        <v>0</v>
      </c>
      <c r="AY1346" s="90">
        <f>IF(BD!AN1346="","",BD!AN1346*BD!AC1346)</f>
      </c>
      <c r="AZ1346" s="75" t="s">
        <v>123</v>
      </c>
      <c r="BA1346" s="75" t="s">
        <v>124</v>
      </c>
      <c r="BB1346" s="75">
        <v>1</v>
      </c>
      <c r="BC1346" s="75" t="s">
        <v>125</v>
      </c>
      <c r="BD1346" s="104"/>
      <c r="BE1346" s="104"/>
      <c r="BF1346" s="101"/>
      <c r="BG1346" s="101"/>
      <c r="BH1346" s="101"/>
      <c r="BI1346" s="101"/>
      <c r="BJ1346" s="101"/>
      <c r="BK1346" s="101"/>
      <c r="BL1346" s="101"/>
      <c r="BM1346" s="101"/>
      <c r="BN1346" s="101"/>
      <c r="BO1346" s="103"/>
      <c r="BP1346" s="101"/>
      <c r="BQ1346" s="101"/>
      <c r="BR1346" s="101"/>
      <c r="BS1346" s="101"/>
      <c r="BT1346" s="101"/>
      <c r="BU1346" s="101"/>
      <c r="BV1346" s="101"/>
      <c r="BW1346" s="101"/>
      <c r="BX1346" s="101"/>
      <c r="BY1346" s="101"/>
      <c r="BZ1346" s="101"/>
      <c r="CA1346" s="101"/>
      <c r="CB1346" s="101"/>
      <c r="CC1346" s="101"/>
      <c r="CD1346" s="101"/>
      <c r="CE1346" s="101"/>
      <c r="CF1346" s="101"/>
      <c r="CG1346" s="37" t="e">
        <f>VLOOKUP(Table_1[[#This Row],[EAN]],'[1]Planilha1'!$E:$R,13,0)</f>
        <v>#N/A</v>
      </c>
      <c r="CI1346" s="188">
        <f>IF(Table_1[[#This Row],[STATUS MERCADO]]="GO",Table_1[[#This Row],[M. BRUTA TOTAL]],0)</f>
        <v>0</v>
      </c>
      <c r="CJ1346" s="188">
        <f>IF(Table_1[[#This Row],[STATUS MERCADO]]="GO",Table_1[[#This Row],[PV UNIT. REALIZADO]]*Table_1[[#This Row],[QUANTIDADE]],0)</f>
        <v>0</v>
      </c>
    </row>
    <row r="1347" ht="15" hidden="1">
      <c r="A1347" s="7"/>
      <c r="B1347" s="84" t="s">
        <v>400</v>
      </c>
      <c r="C1347" s="75">
        <v>220143</v>
      </c>
      <c r="D1347" s="75">
        <v>12019590</v>
      </c>
      <c r="E1347" s="85">
        <v>7891000037256</v>
      </c>
      <c r="F1347" s="86" t="s">
        <v>1241</v>
      </c>
      <c r="G1347" s="75" t="s">
        <v>21</v>
      </c>
      <c r="H1347" s="75">
        <v>3330</v>
      </c>
      <c r="I1347" s="87" t="s">
        <v>1226</v>
      </c>
      <c r="J1347" s="75" t="s">
        <v>1227</v>
      </c>
      <c r="K1347" s="88" t="s">
        <v>1177</v>
      </c>
      <c r="L1347" s="88">
        <v>48</v>
      </c>
      <c r="M1347" s="88">
        <v>0</v>
      </c>
      <c r="N1347" s="75" t="s">
        <v>85</v>
      </c>
      <c r="O1347" s="75" t="s">
        <v>122</v>
      </c>
      <c r="P1347" s="106"/>
      <c r="Q1347" s="90">
        <f>(17/100+7.6/100+1.65/100)*P1347</f>
        <v>0</v>
      </c>
      <c r="R1347" s="90"/>
      <c r="S1347" s="90"/>
      <c r="T1347" s="90"/>
      <c r="U1347" s="90"/>
      <c r="V1347" s="90">
        <f>+P1347-Q1347+R1347+S1347+T1347+U1347</f>
        <v>0</v>
      </c>
      <c r="W1347" s="91">
        <f>(1.02/100)</f>
        <v>1.02E-2</v>
      </c>
      <c r="X1347" s="91">
        <v>4.8E-3</v>
      </c>
      <c r="Y1347" s="91">
        <v>0.17</v>
      </c>
      <c r="Z1347" s="91">
        <v>1.65E-2</v>
      </c>
      <c r="AA1347" s="91">
        <v>7.6E-2</v>
      </c>
      <c r="AB1347" s="91">
        <f>SUM(W1347:AA1347)</f>
        <v>0.2775</v>
      </c>
      <c r="AC1347" s="75">
        <v>12</v>
      </c>
      <c r="AD1347" s="92">
        <f>IF(AL1347="","",+AC1347*AL1347)</f>
      </c>
      <c r="AE1347" s="93">
        <f>IF(AL1347="","",+AL1347*AB1347)</f>
      </c>
      <c r="AF1347" s="92">
        <f>IF(AL1347="","",+AL1347-AE1347)</f>
      </c>
      <c r="AG1347" s="93">
        <f>+V1347</f>
        <v>0</v>
      </c>
      <c r="AH1347" s="92">
        <f>IF(AF1347="","",+AF1347-AG1347)</f>
      </c>
      <c r="AI1347" s="92">
        <f>IF(AH1347="","",+AH1347*AC1347)</f>
      </c>
      <c r="AJ1347" s="93"/>
      <c r="AK1347" s="94">
        <v>0.33</v>
      </c>
      <c r="AL1347" s="93">
        <f>IF(V1347=0,"",V1347/(1-AB1347-AK1347))</f>
      </c>
      <c r="AM1347" s="95">
        <v>0.33</v>
      </c>
      <c r="AN1347" s="93">
        <f>IF(V1347=0,"",V1347/(1-AB1347-AM1347))</f>
      </c>
      <c r="AO1347" s="96">
        <v>1.2</v>
      </c>
      <c r="AP1347" s="93">
        <f>IF(BD!AJ1347="","",BD!AJ1347*BD!AO1347)</f>
      </c>
      <c r="AQ1347" s="91">
        <f>BD!AM1347/BD!AK1347-1</f>
        <v>0</v>
      </c>
      <c r="AR1347" s="91">
        <f>IF(BD!AN1347="","",IF(BD!AJ1347="","",BD!AN1347/BD!AJ1347-1))</f>
      </c>
      <c r="AS1347" s="91">
        <f>IF(BD!AN1347="","",IF(BD!AN1347&lt;BD!AL1347,"ABAIXO DA META","DENTRO DA META"))</f>
      </c>
      <c r="AT1347" s="91" t="str">
        <f>IF(BD!AJ1347="","EM ANÁLISE",IF(BD!AP1347&gt;=BD!AN1347,"GO", "NO GO"))</f>
        <v>EM ANÁLISE</v>
      </c>
      <c r="AU1347" s="97">
        <f>IF(AN1347="","",+BD!$AN1347-AJ1347)</f>
      </c>
      <c r="AV1347" s="98"/>
      <c r="AW1347" s="90">
        <f>BD!P1347*BD!AC1347</f>
        <v>0</v>
      </c>
      <c r="AX1347" s="90">
        <f>BD!V1347*BD!AC1347</f>
        <v>0</v>
      </c>
      <c r="AY1347" s="90">
        <f>IF(BD!AN1347="","",BD!AN1347*BD!AC1347)</f>
      </c>
      <c r="AZ1347" s="75" t="s">
        <v>123</v>
      </c>
      <c r="BA1347" s="75" t="s">
        <v>124</v>
      </c>
      <c r="BB1347" s="75">
        <v>1</v>
      </c>
      <c r="BC1347" s="75" t="s">
        <v>125</v>
      </c>
      <c r="BD1347" s="104"/>
      <c r="BE1347" s="104"/>
      <c r="BF1347" s="101"/>
      <c r="BG1347" s="101"/>
      <c r="BH1347" s="101"/>
      <c r="BI1347" s="101"/>
      <c r="BJ1347" s="101"/>
      <c r="BK1347" s="101"/>
      <c r="BL1347" s="101"/>
      <c r="BM1347" s="101"/>
      <c r="BN1347" s="101"/>
      <c r="BO1347" s="103"/>
      <c r="BP1347" s="101"/>
      <c r="BQ1347" s="101"/>
      <c r="BR1347" s="101"/>
      <c r="BS1347" s="101"/>
      <c r="BT1347" s="101"/>
      <c r="BU1347" s="101"/>
      <c r="BV1347" s="101"/>
      <c r="BW1347" s="101"/>
      <c r="BX1347" s="101"/>
      <c r="BY1347" s="101"/>
      <c r="BZ1347" s="101"/>
      <c r="CA1347" s="101"/>
      <c r="CB1347" s="101"/>
      <c r="CC1347" s="101"/>
      <c r="CD1347" s="101"/>
      <c r="CE1347" s="101"/>
      <c r="CF1347" s="101"/>
      <c r="CG1347" s="37" t="e">
        <f>VLOOKUP(Table_1[[#This Row],[EAN]],'[1]Planilha1'!$E:$R,13,0)</f>
        <v>#N/A</v>
      </c>
      <c r="CI1347" s="188">
        <f>IF(Table_1[[#This Row],[STATUS MERCADO]]="GO",Table_1[[#This Row],[M. BRUTA TOTAL]],0)</f>
        <v>0</v>
      </c>
      <c r="CJ1347" s="188">
        <f>IF(Table_1[[#This Row],[STATUS MERCADO]]="GO",Table_1[[#This Row],[PV UNIT. REALIZADO]]*Table_1[[#This Row],[QUANTIDADE]],0)</f>
        <v>0</v>
      </c>
    </row>
    <row r="1348" ht="15" hidden="1">
      <c r="A1348" s="7"/>
      <c r="B1348" s="84" t="s">
        <v>400</v>
      </c>
      <c r="C1348" s="75">
        <v>220144</v>
      </c>
      <c r="D1348" s="75">
        <v>415013</v>
      </c>
      <c r="E1348" s="85">
        <v>7891000502303</v>
      </c>
      <c r="F1348" s="86" t="s">
        <v>1242</v>
      </c>
      <c r="G1348" s="75" t="s">
        <v>21</v>
      </c>
      <c r="H1348" s="75">
        <v>140</v>
      </c>
      <c r="I1348" s="87" t="s">
        <v>1243</v>
      </c>
      <c r="J1348" s="75" t="s">
        <v>1244</v>
      </c>
      <c r="K1348" s="88" t="s">
        <v>1177</v>
      </c>
      <c r="L1348" s="88">
        <v>30</v>
      </c>
      <c r="M1348" s="88">
        <v>0</v>
      </c>
      <c r="N1348" s="75" t="s">
        <v>85</v>
      </c>
      <c r="O1348" s="75" t="s">
        <v>122</v>
      </c>
      <c r="P1348" s="106"/>
      <c r="Q1348" s="90">
        <f>(17/100+7.6/100+1.65/100)*P1348</f>
        <v>0</v>
      </c>
      <c r="R1348" s="90"/>
      <c r="S1348" s="90"/>
      <c r="T1348" s="90"/>
      <c r="U1348" s="90"/>
      <c r="V1348" s="90">
        <f>+P1348-Q1348+R1348+S1348+T1348+U1348</f>
        <v>0</v>
      </c>
      <c r="W1348" s="91">
        <f>(1.02/100)</f>
        <v>1.02E-2</v>
      </c>
      <c r="X1348" s="91">
        <v>4.8E-3</v>
      </c>
      <c r="Y1348" s="91">
        <v>0.17</v>
      </c>
      <c r="Z1348" s="91">
        <v>1.65E-2</v>
      </c>
      <c r="AA1348" s="91">
        <v>7.6E-2</v>
      </c>
      <c r="AB1348" s="91">
        <f>SUM(W1348:AA1348)</f>
        <v>0.2775</v>
      </c>
      <c r="AC1348" s="75">
        <v>12</v>
      </c>
      <c r="AD1348" s="92">
        <f>IF(AL1348="","",+AC1348*AL1348)</f>
      </c>
      <c r="AE1348" s="93">
        <f>IF(AL1348="","",+AL1348*AB1348)</f>
      </c>
      <c r="AF1348" s="92">
        <f>IF(AL1348="","",+AL1348-AE1348)</f>
      </c>
      <c r="AG1348" s="93">
        <f>+V1348</f>
        <v>0</v>
      </c>
      <c r="AH1348" s="92">
        <f>IF(AF1348="","",+AF1348-AG1348)</f>
      </c>
      <c r="AI1348" s="92">
        <f>IF(AH1348="","",+AH1348*AC1348)</f>
      </c>
      <c r="AJ1348" s="93"/>
      <c r="AK1348" s="94">
        <v>0.33</v>
      </c>
      <c r="AL1348" s="93">
        <f>IF(V1348=0,"",V1348/(1-AB1348-AK1348))</f>
      </c>
      <c r="AM1348" s="95">
        <v>0.33</v>
      </c>
      <c r="AN1348" s="93">
        <f>IF(V1348=0,"",V1348/(1-AB1348-AM1348))</f>
      </c>
      <c r="AO1348" s="96">
        <v>1.2</v>
      </c>
      <c r="AP1348" s="93">
        <f>IF(BD!AJ1348="","",BD!AJ1348*BD!AO1348)</f>
      </c>
      <c r="AQ1348" s="91">
        <f>BD!AM1348/BD!AK1348-1</f>
        <v>0</v>
      </c>
      <c r="AR1348" s="91">
        <f>IF(BD!AN1348="","",IF(BD!AJ1348="","",BD!AN1348/BD!AJ1348-1))</f>
      </c>
      <c r="AS1348" s="91">
        <f>IF(BD!AN1348="","",IF(BD!AN1348&lt;BD!AL1348,"ABAIXO DA META","DENTRO DA META"))</f>
      </c>
      <c r="AT1348" s="91" t="str">
        <f>IF(BD!AJ1348="","EM ANÁLISE",IF(BD!AP1348&gt;=BD!AN1348,"GO", "NO GO"))</f>
        <v>EM ANÁLISE</v>
      </c>
      <c r="AU1348" s="97">
        <f>IF(AN1348="","",+BD!$AN1348-AJ1348)</f>
      </c>
      <c r="AV1348" s="98"/>
      <c r="AW1348" s="90">
        <f>BD!P1348*BD!AC1348</f>
        <v>0</v>
      </c>
      <c r="AX1348" s="90">
        <f>BD!V1348*BD!AC1348</f>
        <v>0</v>
      </c>
      <c r="AY1348" s="90">
        <f>IF(BD!AN1348="","",BD!AN1348*BD!AC1348)</f>
      </c>
      <c r="AZ1348" s="75" t="s">
        <v>123</v>
      </c>
      <c r="BA1348" s="75" t="s">
        <v>124</v>
      </c>
      <c r="BB1348" s="75">
        <v>1</v>
      </c>
      <c r="BC1348" s="75" t="s">
        <v>125</v>
      </c>
      <c r="BD1348" s="104"/>
      <c r="BE1348" s="104"/>
      <c r="BF1348" s="101"/>
      <c r="BG1348" s="101"/>
      <c r="BH1348" s="101"/>
      <c r="BI1348" s="101"/>
      <c r="BJ1348" s="101"/>
      <c r="BK1348" s="101"/>
      <c r="BL1348" s="101"/>
      <c r="BM1348" s="101"/>
      <c r="BN1348" s="101"/>
      <c r="BO1348" s="103"/>
      <c r="BP1348" s="101"/>
      <c r="BQ1348" s="101"/>
      <c r="BR1348" s="101"/>
      <c r="BS1348" s="101"/>
      <c r="BT1348" s="101"/>
      <c r="BU1348" s="101"/>
      <c r="BV1348" s="101"/>
      <c r="BW1348" s="101"/>
      <c r="BX1348" s="101"/>
      <c r="BY1348" s="101"/>
      <c r="BZ1348" s="101"/>
      <c r="CA1348" s="101"/>
      <c r="CB1348" s="101"/>
      <c r="CC1348" s="101"/>
      <c r="CD1348" s="101"/>
      <c r="CE1348" s="101"/>
      <c r="CF1348" s="101"/>
      <c r="CG1348" s="37" t="e">
        <f>VLOOKUP(Table_1[[#This Row],[EAN]],'[1]Planilha1'!$E:$R,13,0)</f>
        <v>#N/A</v>
      </c>
      <c r="CI1348" s="188">
        <f>IF(Table_1[[#This Row],[STATUS MERCADO]]="GO",Table_1[[#This Row],[M. BRUTA TOTAL]],0)</f>
        <v>0</v>
      </c>
      <c r="CJ1348" s="188">
        <f>IF(Table_1[[#This Row],[STATUS MERCADO]]="GO",Table_1[[#This Row],[PV UNIT. REALIZADO]]*Table_1[[#This Row],[QUANTIDADE]],0)</f>
        <v>0</v>
      </c>
    </row>
    <row r="1349" ht="15" hidden="1">
      <c r="A1349" s="7"/>
      <c r="B1349" s="84" t="s">
        <v>400</v>
      </c>
      <c r="C1349" s="75">
        <v>220145</v>
      </c>
      <c r="D1349" s="75">
        <v>415014</v>
      </c>
      <c r="E1349" s="85">
        <v>7891000502105</v>
      </c>
      <c r="F1349" s="86" t="s">
        <v>1245</v>
      </c>
      <c r="G1349" s="75" t="s">
        <v>21</v>
      </c>
      <c r="H1349" s="75">
        <v>3330</v>
      </c>
      <c r="I1349" s="87" t="s">
        <v>1226</v>
      </c>
      <c r="J1349" s="75" t="s">
        <v>1227</v>
      </c>
      <c r="K1349" s="88" t="s">
        <v>1177</v>
      </c>
      <c r="L1349" s="88">
        <v>30</v>
      </c>
      <c r="M1349" s="88">
        <v>0</v>
      </c>
      <c r="N1349" s="75" t="s">
        <v>85</v>
      </c>
      <c r="O1349" s="75" t="s">
        <v>122</v>
      </c>
      <c r="P1349" s="106"/>
      <c r="Q1349" s="90">
        <f>(17/100+7.6/100+1.65/100)*P1349</f>
        <v>0</v>
      </c>
      <c r="R1349" s="90"/>
      <c r="S1349" s="90"/>
      <c r="T1349" s="90"/>
      <c r="U1349" s="90"/>
      <c r="V1349" s="90">
        <f>+P1349-Q1349+R1349+S1349+T1349+U1349</f>
        <v>0</v>
      </c>
      <c r="W1349" s="91">
        <f>(1.02/100)</f>
        <v>1.02E-2</v>
      </c>
      <c r="X1349" s="91">
        <v>4.8E-3</v>
      </c>
      <c r="Y1349" s="91">
        <v>0.17</v>
      </c>
      <c r="Z1349" s="91">
        <v>1.65E-2</v>
      </c>
      <c r="AA1349" s="91">
        <v>7.6E-2</v>
      </c>
      <c r="AB1349" s="91">
        <f>SUM(W1349:AA1349)</f>
        <v>0.2775</v>
      </c>
      <c r="AC1349" s="75">
        <v>12</v>
      </c>
      <c r="AD1349" s="92">
        <f>IF(AL1349="","",+AC1349*AL1349)</f>
      </c>
      <c r="AE1349" s="93">
        <f>IF(AL1349="","",+AL1349*AB1349)</f>
      </c>
      <c r="AF1349" s="92">
        <f>IF(AL1349="","",+AL1349-AE1349)</f>
      </c>
      <c r="AG1349" s="93">
        <f>+V1349</f>
        <v>0</v>
      </c>
      <c r="AH1349" s="92">
        <f>IF(AF1349="","",+AF1349-AG1349)</f>
      </c>
      <c r="AI1349" s="92">
        <f>IF(AH1349="","",+AH1349*AC1349)</f>
      </c>
      <c r="AJ1349" s="93"/>
      <c r="AK1349" s="94">
        <v>0.33</v>
      </c>
      <c r="AL1349" s="93">
        <f>IF(V1349=0,"",V1349/(1-AB1349-AK1349))</f>
      </c>
      <c r="AM1349" s="95">
        <v>0.33</v>
      </c>
      <c r="AN1349" s="93">
        <f>IF(V1349=0,"",V1349/(1-AB1349-AM1349))</f>
      </c>
      <c r="AO1349" s="96">
        <v>1.2</v>
      </c>
      <c r="AP1349" s="93">
        <f>IF(BD!AJ1349="","",BD!AJ1349*BD!AO1349)</f>
      </c>
      <c r="AQ1349" s="91">
        <f>BD!AM1349/BD!AK1349-1</f>
        <v>0</v>
      </c>
      <c r="AR1349" s="91">
        <f>IF(BD!AN1349="","",IF(BD!AJ1349="","",BD!AN1349/BD!AJ1349-1))</f>
      </c>
      <c r="AS1349" s="91">
        <f>IF(BD!AN1349="","",IF(BD!AN1349&lt;BD!AL1349,"ABAIXO DA META","DENTRO DA META"))</f>
      </c>
      <c r="AT1349" s="91" t="str">
        <f>IF(BD!AJ1349="","EM ANÁLISE",IF(BD!AP1349&gt;=BD!AN1349,"GO", "NO GO"))</f>
        <v>EM ANÁLISE</v>
      </c>
      <c r="AU1349" s="97">
        <f>IF(AN1349="","",+BD!$AN1349-AJ1349)</f>
      </c>
      <c r="AV1349" s="98"/>
      <c r="AW1349" s="90">
        <f>BD!P1349*BD!AC1349</f>
        <v>0</v>
      </c>
      <c r="AX1349" s="90">
        <f>BD!V1349*BD!AC1349</f>
        <v>0</v>
      </c>
      <c r="AY1349" s="90">
        <f>IF(BD!AN1349="","",BD!AN1349*BD!AC1349)</f>
      </c>
      <c r="AZ1349" s="75" t="s">
        <v>123</v>
      </c>
      <c r="BA1349" s="75" t="s">
        <v>124</v>
      </c>
      <c r="BB1349" s="75">
        <v>1</v>
      </c>
      <c r="BC1349" s="75" t="s">
        <v>125</v>
      </c>
      <c r="BD1349" s="104"/>
      <c r="BE1349" s="104"/>
      <c r="BF1349" s="101"/>
      <c r="BG1349" s="101"/>
      <c r="BH1349" s="101"/>
      <c r="BI1349" s="101"/>
      <c r="BJ1349" s="101"/>
      <c r="BK1349" s="101"/>
      <c r="BL1349" s="101"/>
      <c r="BM1349" s="101"/>
      <c r="BN1349" s="101"/>
      <c r="BO1349" s="103"/>
      <c r="BP1349" s="101"/>
      <c r="BQ1349" s="101"/>
      <c r="BR1349" s="101"/>
      <c r="BS1349" s="101"/>
      <c r="BT1349" s="101"/>
      <c r="BU1349" s="101"/>
      <c r="BV1349" s="101"/>
      <c r="BW1349" s="101"/>
      <c r="BX1349" s="101"/>
      <c r="BY1349" s="101"/>
      <c r="BZ1349" s="101"/>
      <c r="CA1349" s="101"/>
      <c r="CB1349" s="101"/>
      <c r="CC1349" s="101"/>
      <c r="CD1349" s="101"/>
      <c r="CE1349" s="101"/>
      <c r="CF1349" s="101"/>
      <c r="CG1349" s="37" t="e">
        <f>VLOOKUP(Table_1[[#This Row],[EAN]],'[1]Planilha1'!$E:$R,13,0)</f>
        <v>#N/A</v>
      </c>
      <c r="CI1349" s="188">
        <f>IF(Table_1[[#This Row],[STATUS MERCADO]]="GO",Table_1[[#This Row],[M. BRUTA TOTAL]],0)</f>
        <v>0</v>
      </c>
      <c r="CJ1349" s="188">
        <f>IF(Table_1[[#This Row],[STATUS MERCADO]]="GO",Table_1[[#This Row],[PV UNIT. REALIZADO]]*Table_1[[#This Row],[QUANTIDADE]],0)</f>
        <v>0</v>
      </c>
    </row>
    <row r="1350" ht="15" hidden="1">
      <c r="A1350" s="7"/>
      <c r="B1350" s="84" t="s">
        <v>400</v>
      </c>
      <c r="C1350" s="75">
        <v>220146</v>
      </c>
      <c r="D1350" s="75">
        <v>415012</v>
      </c>
      <c r="E1350" s="85">
        <v>7891000502204</v>
      </c>
      <c r="F1350" s="86" t="s">
        <v>1246</v>
      </c>
      <c r="G1350" s="75" t="s">
        <v>21</v>
      </c>
      <c r="H1350" s="75">
        <v>3330</v>
      </c>
      <c r="I1350" s="87" t="s">
        <v>1226</v>
      </c>
      <c r="J1350" s="75" t="s">
        <v>1227</v>
      </c>
      <c r="K1350" s="88" t="s">
        <v>1177</v>
      </c>
      <c r="L1350" s="88">
        <v>30</v>
      </c>
      <c r="M1350" s="88">
        <v>0</v>
      </c>
      <c r="N1350" s="75" t="s">
        <v>85</v>
      </c>
      <c r="O1350" s="75" t="s">
        <v>122</v>
      </c>
      <c r="P1350" s="106"/>
      <c r="Q1350" s="90">
        <f>(17/100+7.6/100+1.65/100)*P1350</f>
        <v>0</v>
      </c>
      <c r="R1350" s="90"/>
      <c r="S1350" s="90"/>
      <c r="T1350" s="90"/>
      <c r="U1350" s="90"/>
      <c r="V1350" s="90">
        <f>+P1350-Q1350+R1350+S1350+T1350+U1350</f>
        <v>0</v>
      </c>
      <c r="W1350" s="91">
        <f>(1.02/100)</f>
        <v>1.02E-2</v>
      </c>
      <c r="X1350" s="91">
        <v>4.8E-3</v>
      </c>
      <c r="Y1350" s="91">
        <v>0.17</v>
      </c>
      <c r="Z1350" s="91">
        <v>1.65E-2</v>
      </c>
      <c r="AA1350" s="91">
        <v>7.6E-2</v>
      </c>
      <c r="AB1350" s="91">
        <f>SUM(W1350:AA1350)</f>
        <v>0.2775</v>
      </c>
      <c r="AC1350" s="75">
        <v>12</v>
      </c>
      <c r="AD1350" s="92">
        <f>IF(AL1350="","",+AC1350*AL1350)</f>
      </c>
      <c r="AE1350" s="93">
        <f>IF(AL1350="","",+AL1350*AB1350)</f>
      </c>
      <c r="AF1350" s="92">
        <f>IF(AL1350="","",+AL1350-AE1350)</f>
      </c>
      <c r="AG1350" s="93">
        <f>+V1350</f>
        <v>0</v>
      </c>
      <c r="AH1350" s="92">
        <f>IF(AF1350="","",+AF1350-AG1350)</f>
      </c>
      <c r="AI1350" s="92">
        <f>IF(AH1350="","",+AH1350*AC1350)</f>
      </c>
      <c r="AJ1350" s="93"/>
      <c r="AK1350" s="94">
        <v>0.33</v>
      </c>
      <c r="AL1350" s="93">
        <f>IF(V1350=0,"",V1350/(1-AB1350-AK1350))</f>
      </c>
      <c r="AM1350" s="95">
        <v>0.33</v>
      </c>
      <c r="AN1350" s="93">
        <f>IF(V1350=0,"",V1350/(1-AB1350-AM1350))</f>
      </c>
      <c r="AO1350" s="96">
        <v>1.2</v>
      </c>
      <c r="AP1350" s="93">
        <f>IF(BD!AJ1350="","",BD!AJ1350*BD!AO1350)</f>
      </c>
      <c r="AQ1350" s="91">
        <f>BD!AM1350/BD!AK1350-1</f>
        <v>0</v>
      </c>
      <c r="AR1350" s="91">
        <f>IF(BD!AN1350="","",IF(BD!AJ1350="","",BD!AN1350/BD!AJ1350-1))</f>
      </c>
      <c r="AS1350" s="91">
        <f>IF(BD!AN1350="","",IF(BD!AN1350&lt;BD!AL1350,"ABAIXO DA META","DENTRO DA META"))</f>
      </c>
      <c r="AT1350" s="91" t="str">
        <f>IF(BD!AJ1350="","EM ANÁLISE",IF(BD!AP1350&gt;=BD!AN1350,"GO", "NO GO"))</f>
        <v>EM ANÁLISE</v>
      </c>
      <c r="AU1350" s="97">
        <f>IF(AN1350="","",+BD!$AN1350-AJ1350)</f>
      </c>
      <c r="AV1350" s="98"/>
      <c r="AW1350" s="90">
        <f>BD!P1350*BD!AC1350</f>
        <v>0</v>
      </c>
      <c r="AX1350" s="90">
        <f>BD!V1350*BD!AC1350</f>
        <v>0</v>
      </c>
      <c r="AY1350" s="90">
        <f>IF(BD!AN1350="","",BD!AN1350*BD!AC1350)</f>
      </c>
      <c r="AZ1350" s="75" t="s">
        <v>123</v>
      </c>
      <c r="BA1350" s="75" t="s">
        <v>124</v>
      </c>
      <c r="BB1350" s="75">
        <v>1</v>
      </c>
      <c r="BC1350" s="75" t="s">
        <v>125</v>
      </c>
      <c r="BD1350" s="104"/>
      <c r="BE1350" s="104"/>
      <c r="BF1350" s="101"/>
      <c r="BG1350" s="101"/>
      <c r="BH1350" s="101"/>
      <c r="BI1350" s="101"/>
      <c r="BJ1350" s="101"/>
      <c r="BK1350" s="101"/>
      <c r="BL1350" s="101"/>
      <c r="BM1350" s="101"/>
      <c r="BN1350" s="101"/>
      <c r="BO1350" s="103"/>
      <c r="BP1350" s="101"/>
      <c r="BQ1350" s="101"/>
      <c r="BR1350" s="101"/>
      <c r="BS1350" s="101"/>
      <c r="BT1350" s="101"/>
      <c r="BU1350" s="101"/>
      <c r="BV1350" s="101"/>
      <c r="BW1350" s="101"/>
      <c r="BX1350" s="101"/>
      <c r="BY1350" s="101"/>
      <c r="BZ1350" s="101"/>
      <c r="CA1350" s="101"/>
      <c r="CB1350" s="101"/>
      <c r="CC1350" s="101"/>
      <c r="CD1350" s="101"/>
      <c r="CE1350" s="101"/>
      <c r="CF1350" s="101"/>
      <c r="CG1350" s="37" t="e">
        <f>VLOOKUP(Table_1[[#This Row],[EAN]],'[1]Planilha1'!$E:$R,13,0)</f>
        <v>#N/A</v>
      </c>
      <c r="CI1350" s="188">
        <f>IF(Table_1[[#This Row],[STATUS MERCADO]]="GO",Table_1[[#This Row],[M. BRUTA TOTAL]],0)</f>
        <v>0</v>
      </c>
      <c r="CJ1350" s="188">
        <f>IF(Table_1[[#This Row],[STATUS MERCADO]]="GO",Table_1[[#This Row],[PV UNIT. REALIZADO]]*Table_1[[#This Row],[QUANTIDADE]],0)</f>
        <v>0</v>
      </c>
    </row>
    <row r="1351" ht="15" hidden="1">
      <c r="A1351" s="7"/>
      <c r="B1351" s="84" t="s">
        <v>400</v>
      </c>
      <c r="C1351" s="75">
        <v>220147</v>
      </c>
      <c r="D1351" s="75">
        <v>12445420</v>
      </c>
      <c r="E1351" s="85">
        <v>7891000310151</v>
      </c>
      <c r="F1351" s="86" t="s">
        <v>1247</v>
      </c>
      <c r="G1351" s="75" t="s">
        <v>21</v>
      </c>
      <c r="H1351" s="75">
        <v>3330</v>
      </c>
      <c r="I1351" s="87" t="s">
        <v>1226</v>
      </c>
      <c r="J1351" s="75" t="s">
        <v>1227</v>
      </c>
      <c r="K1351" s="88" t="s">
        <v>1177</v>
      </c>
      <c r="L1351" s="88">
        <v>30</v>
      </c>
      <c r="M1351" s="88">
        <v>0</v>
      </c>
      <c r="N1351" s="75" t="s">
        <v>85</v>
      </c>
      <c r="O1351" s="75" t="s">
        <v>122</v>
      </c>
      <c r="P1351" s="106"/>
      <c r="Q1351" s="90">
        <f>(17/100+7.6/100+1.65/100)*P1351</f>
        <v>0</v>
      </c>
      <c r="R1351" s="90"/>
      <c r="S1351" s="90"/>
      <c r="T1351" s="90"/>
      <c r="U1351" s="90"/>
      <c r="V1351" s="90">
        <f>+P1351-Q1351+R1351+S1351+T1351+U1351</f>
        <v>0</v>
      </c>
      <c r="W1351" s="91">
        <f>(1.02/100)</f>
        <v>1.02E-2</v>
      </c>
      <c r="X1351" s="91">
        <v>4.8E-3</v>
      </c>
      <c r="Y1351" s="91">
        <v>0.17</v>
      </c>
      <c r="Z1351" s="91">
        <v>1.65E-2</v>
      </c>
      <c r="AA1351" s="91">
        <v>7.6E-2</v>
      </c>
      <c r="AB1351" s="91">
        <f>SUM(W1351:AA1351)</f>
        <v>0.2775</v>
      </c>
      <c r="AC1351" s="75">
        <v>12</v>
      </c>
      <c r="AD1351" s="92">
        <f>IF(AL1351="","",+AC1351*AL1351)</f>
      </c>
      <c r="AE1351" s="93">
        <f>IF(AL1351="","",+AL1351*AB1351)</f>
      </c>
      <c r="AF1351" s="92">
        <f>IF(AL1351="","",+AL1351-AE1351)</f>
      </c>
      <c r="AG1351" s="93">
        <f>+V1351</f>
        <v>0</v>
      </c>
      <c r="AH1351" s="92">
        <f>IF(AF1351="","",+AF1351-AG1351)</f>
      </c>
      <c r="AI1351" s="92">
        <f>IF(AH1351="","",+AH1351*AC1351)</f>
      </c>
      <c r="AJ1351" s="93"/>
      <c r="AK1351" s="94">
        <v>0.33</v>
      </c>
      <c r="AL1351" s="93">
        <f>IF(V1351=0,"",V1351/(1-AB1351-AK1351))</f>
      </c>
      <c r="AM1351" s="95">
        <v>0.33</v>
      </c>
      <c r="AN1351" s="93">
        <f>IF(V1351=0,"",V1351/(1-AB1351-AM1351))</f>
      </c>
      <c r="AO1351" s="96">
        <v>1.2</v>
      </c>
      <c r="AP1351" s="93">
        <f>IF(BD!AJ1351="","",BD!AJ1351*BD!AO1351)</f>
      </c>
      <c r="AQ1351" s="91">
        <f>BD!AM1351/BD!AK1351-1</f>
        <v>0</v>
      </c>
      <c r="AR1351" s="91">
        <f>IF(BD!AN1351="","",IF(BD!AJ1351="","",BD!AN1351/BD!AJ1351-1))</f>
      </c>
      <c r="AS1351" s="91">
        <f>IF(BD!AN1351="","",IF(BD!AN1351&lt;BD!AL1351,"ABAIXO DA META","DENTRO DA META"))</f>
      </c>
      <c r="AT1351" s="91" t="str">
        <f>IF(BD!AJ1351="","EM ANÁLISE",IF(BD!AP1351&gt;=BD!AN1351,"GO", "NO GO"))</f>
        <v>EM ANÁLISE</v>
      </c>
      <c r="AU1351" s="97">
        <f>IF(AN1351="","",+BD!$AN1351-AJ1351)</f>
      </c>
      <c r="AV1351" s="98"/>
      <c r="AW1351" s="90">
        <f>BD!P1351*BD!AC1351</f>
        <v>0</v>
      </c>
      <c r="AX1351" s="90">
        <f>BD!V1351*BD!AC1351</f>
        <v>0</v>
      </c>
      <c r="AY1351" s="90">
        <f>IF(BD!AN1351="","",BD!AN1351*BD!AC1351)</f>
      </c>
      <c r="AZ1351" s="75" t="s">
        <v>123</v>
      </c>
      <c r="BA1351" s="75" t="s">
        <v>124</v>
      </c>
      <c r="BB1351" s="75">
        <v>1</v>
      </c>
      <c r="BC1351" s="75" t="s">
        <v>125</v>
      </c>
      <c r="BD1351" s="104"/>
      <c r="BE1351" s="104"/>
      <c r="BF1351" s="101"/>
      <c r="BG1351" s="101"/>
      <c r="BH1351" s="101"/>
      <c r="BI1351" s="101"/>
      <c r="BJ1351" s="101"/>
      <c r="BK1351" s="101"/>
      <c r="BL1351" s="101"/>
      <c r="BM1351" s="101"/>
      <c r="BN1351" s="101"/>
      <c r="BO1351" s="103"/>
      <c r="BP1351" s="101"/>
      <c r="BQ1351" s="101"/>
      <c r="BR1351" s="101"/>
      <c r="BS1351" s="101"/>
      <c r="BT1351" s="101"/>
      <c r="BU1351" s="101"/>
      <c r="BV1351" s="101"/>
      <c r="BW1351" s="101"/>
      <c r="BX1351" s="101"/>
      <c r="BY1351" s="101"/>
      <c r="BZ1351" s="101"/>
      <c r="CA1351" s="101"/>
      <c r="CB1351" s="101"/>
      <c r="CC1351" s="101"/>
      <c r="CD1351" s="101"/>
      <c r="CE1351" s="101"/>
      <c r="CF1351" s="101"/>
      <c r="CG1351" s="37" t="e">
        <f>VLOOKUP(Table_1[[#This Row],[EAN]],'[1]Planilha1'!$E:$R,13,0)</f>
        <v>#N/A</v>
      </c>
      <c r="CI1351" s="188">
        <f>IF(Table_1[[#This Row],[STATUS MERCADO]]="GO",Table_1[[#This Row],[M. BRUTA TOTAL]],0)</f>
        <v>0</v>
      </c>
      <c r="CJ1351" s="188">
        <f>IF(Table_1[[#This Row],[STATUS MERCADO]]="GO",Table_1[[#This Row],[PV UNIT. REALIZADO]]*Table_1[[#This Row],[QUANTIDADE]],0)</f>
        <v>0</v>
      </c>
    </row>
    <row r="1352" ht="15" hidden="1">
      <c r="A1352" s="7"/>
      <c r="B1352" s="84" t="s">
        <v>400</v>
      </c>
      <c r="C1352" s="75">
        <v>220148</v>
      </c>
      <c r="D1352" s="75">
        <v>12445425</v>
      </c>
      <c r="E1352" s="85">
        <v>7891000310236</v>
      </c>
      <c r="F1352" s="86" t="s">
        <v>1248</v>
      </c>
      <c r="G1352" s="75" t="s">
        <v>21</v>
      </c>
      <c r="H1352" s="75">
        <v>3330</v>
      </c>
      <c r="I1352" s="87" t="s">
        <v>1226</v>
      </c>
      <c r="J1352" s="75" t="s">
        <v>1227</v>
      </c>
      <c r="K1352" s="88" t="s">
        <v>1177</v>
      </c>
      <c r="L1352" s="88">
        <v>30</v>
      </c>
      <c r="M1352" s="88">
        <v>0</v>
      </c>
      <c r="N1352" s="75" t="s">
        <v>85</v>
      </c>
      <c r="O1352" s="75" t="s">
        <v>122</v>
      </c>
      <c r="P1352" s="106"/>
      <c r="Q1352" s="90">
        <f>(17/100+7.6/100+1.65/100)*P1352</f>
        <v>0</v>
      </c>
      <c r="R1352" s="90"/>
      <c r="S1352" s="90"/>
      <c r="T1352" s="90"/>
      <c r="U1352" s="90"/>
      <c r="V1352" s="90">
        <f>+P1352-Q1352+R1352+S1352+T1352+U1352</f>
        <v>0</v>
      </c>
      <c r="W1352" s="91">
        <f>(1.02/100)</f>
        <v>1.02E-2</v>
      </c>
      <c r="X1352" s="91">
        <v>4.8E-3</v>
      </c>
      <c r="Y1352" s="91">
        <v>0.17</v>
      </c>
      <c r="Z1352" s="91">
        <v>1.65E-2</v>
      </c>
      <c r="AA1352" s="91">
        <v>7.6E-2</v>
      </c>
      <c r="AB1352" s="91">
        <f>SUM(W1352:AA1352)</f>
        <v>0.2775</v>
      </c>
      <c r="AC1352" s="75">
        <v>12</v>
      </c>
      <c r="AD1352" s="92">
        <f>IF(AL1352="","",+AC1352*AL1352)</f>
      </c>
      <c r="AE1352" s="93">
        <f>IF(AL1352="","",+AL1352*AB1352)</f>
      </c>
      <c r="AF1352" s="92">
        <f>IF(AL1352="","",+AL1352-AE1352)</f>
      </c>
      <c r="AG1352" s="93">
        <f>+V1352</f>
        <v>0</v>
      </c>
      <c r="AH1352" s="92">
        <f>IF(AF1352="","",+AF1352-AG1352)</f>
      </c>
      <c r="AI1352" s="92">
        <f>IF(AH1352="","",+AH1352*AC1352)</f>
      </c>
      <c r="AJ1352" s="93"/>
      <c r="AK1352" s="94">
        <v>0.33</v>
      </c>
      <c r="AL1352" s="93">
        <f>IF(V1352=0,"",V1352/(1-AB1352-AK1352))</f>
      </c>
      <c r="AM1352" s="95">
        <v>0.33</v>
      </c>
      <c r="AN1352" s="93">
        <f>IF(V1352=0,"",V1352/(1-AB1352-AM1352))</f>
      </c>
      <c r="AO1352" s="96">
        <v>1.2</v>
      </c>
      <c r="AP1352" s="93">
        <f>IF(BD!AJ1352="","",BD!AJ1352*BD!AO1352)</f>
      </c>
      <c r="AQ1352" s="91">
        <f>BD!AM1352/BD!AK1352-1</f>
        <v>0</v>
      </c>
      <c r="AR1352" s="91">
        <f>IF(BD!AN1352="","",IF(BD!AJ1352="","",BD!AN1352/BD!AJ1352-1))</f>
      </c>
      <c r="AS1352" s="91">
        <f>IF(BD!AN1352="","",IF(BD!AN1352&lt;BD!AL1352,"ABAIXO DA META","DENTRO DA META"))</f>
      </c>
      <c r="AT1352" s="91" t="str">
        <f>IF(BD!AJ1352="","EM ANÁLISE",IF(BD!AP1352&gt;=BD!AN1352,"GO", "NO GO"))</f>
        <v>EM ANÁLISE</v>
      </c>
      <c r="AU1352" s="97">
        <f>IF(AN1352="","",+BD!$AN1352-AJ1352)</f>
      </c>
      <c r="AV1352" s="98"/>
      <c r="AW1352" s="90">
        <f>BD!P1352*BD!AC1352</f>
        <v>0</v>
      </c>
      <c r="AX1352" s="90">
        <f>BD!V1352*BD!AC1352</f>
        <v>0</v>
      </c>
      <c r="AY1352" s="90">
        <f>IF(BD!AN1352="","",BD!AN1352*BD!AC1352)</f>
      </c>
      <c r="AZ1352" s="75" t="s">
        <v>123</v>
      </c>
      <c r="BA1352" s="75" t="s">
        <v>124</v>
      </c>
      <c r="BB1352" s="75">
        <v>1</v>
      </c>
      <c r="BC1352" s="75" t="s">
        <v>125</v>
      </c>
      <c r="BD1352" s="104"/>
      <c r="BE1352" s="104"/>
      <c r="BF1352" s="101"/>
      <c r="BG1352" s="101"/>
      <c r="BH1352" s="101"/>
      <c r="BI1352" s="101"/>
      <c r="BJ1352" s="101"/>
      <c r="BK1352" s="101"/>
      <c r="BL1352" s="101"/>
      <c r="BM1352" s="101"/>
      <c r="BN1352" s="101"/>
      <c r="BO1352" s="103"/>
      <c r="BP1352" s="101"/>
      <c r="BQ1352" s="101"/>
      <c r="BR1352" s="101"/>
      <c r="BS1352" s="101"/>
      <c r="BT1352" s="101"/>
      <c r="BU1352" s="101"/>
      <c r="BV1352" s="101"/>
      <c r="BW1352" s="101"/>
      <c r="BX1352" s="101"/>
      <c r="BY1352" s="101"/>
      <c r="BZ1352" s="101"/>
      <c r="CA1352" s="101"/>
      <c r="CB1352" s="101"/>
      <c r="CC1352" s="101"/>
      <c r="CD1352" s="101"/>
      <c r="CE1352" s="101"/>
      <c r="CF1352" s="101"/>
      <c r="CG1352" s="37" t="e">
        <f>VLOOKUP(Table_1[[#This Row],[EAN]],'[1]Planilha1'!$E:$R,13,0)</f>
        <v>#N/A</v>
      </c>
      <c r="CI1352" s="188">
        <f>IF(Table_1[[#This Row],[STATUS MERCADO]]="GO",Table_1[[#This Row],[M. BRUTA TOTAL]],0)</f>
        <v>0</v>
      </c>
      <c r="CJ1352" s="188">
        <f>IF(Table_1[[#This Row],[STATUS MERCADO]]="GO",Table_1[[#This Row],[PV UNIT. REALIZADO]]*Table_1[[#This Row],[QUANTIDADE]],0)</f>
        <v>0</v>
      </c>
    </row>
    <row r="1353" ht="15" hidden="1">
      <c r="A1353" s="7"/>
      <c r="B1353" s="84" t="s">
        <v>400</v>
      </c>
      <c r="C1353" s="75">
        <v>220149</v>
      </c>
      <c r="D1353" s="75">
        <v>12177187</v>
      </c>
      <c r="E1353" s="85">
        <v>7891000087794</v>
      </c>
      <c r="F1353" s="86" t="s">
        <v>1249</v>
      </c>
      <c r="G1353" s="75" t="s">
        <v>13</v>
      </c>
      <c r="H1353" s="75">
        <v>3610</v>
      </c>
      <c r="I1353" s="87" t="s">
        <v>1139</v>
      </c>
      <c r="J1353" s="75" t="s">
        <v>1129</v>
      </c>
      <c r="K1353" s="88" t="s">
        <v>1177</v>
      </c>
      <c r="L1353" s="88">
        <v>12</v>
      </c>
      <c r="M1353" s="88">
        <v>0</v>
      </c>
      <c r="N1353" s="75" t="s">
        <v>85</v>
      </c>
      <c r="O1353" s="75" t="s">
        <v>122</v>
      </c>
      <c r="P1353" s="106"/>
      <c r="Q1353" s="90">
        <f>(17/100+7.6/100+1.65/100)*P1353</f>
        <v>0</v>
      </c>
      <c r="R1353" s="90"/>
      <c r="S1353" s="90"/>
      <c r="T1353" s="90"/>
      <c r="U1353" s="90"/>
      <c r="V1353" s="90">
        <f>+P1353-Q1353+R1353+S1353+T1353+U1353</f>
        <v>0</v>
      </c>
      <c r="W1353" s="91">
        <f>(1.02/100)</f>
        <v>1.02E-2</v>
      </c>
      <c r="X1353" s="91">
        <v>4.8E-3</v>
      </c>
      <c r="Y1353" s="91">
        <v>0.17</v>
      </c>
      <c r="Z1353" s="91">
        <v>1.65E-2</v>
      </c>
      <c r="AA1353" s="91">
        <v>7.6E-2</v>
      </c>
      <c r="AB1353" s="91">
        <f>SUM(W1353:AA1353)</f>
        <v>0.2775</v>
      </c>
      <c r="AC1353" s="75">
        <v>12</v>
      </c>
      <c r="AD1353" s="92">
        <f>IF(AL1353="","",+AC1353*AL1353)</f>
      </c>
      <c r="AE1353" s="93">
        <f>IF(AL1353="","",+AL1353*AB1353)</f>
      </c>
      <c r="AF1353" s="92">
        <f>IF(AL1353="","",+AL1353-AE1353)</f>
      </c>
      <c r="AG1353" s="93">
        <f>+V1353</f>
        <v>0</v>
      </c>
      <c r="AH1353" s="92">
        <f>IF(AF1353="","",+AF1353-AG1353)</f>
      </c>
      <c r="AI1353" s="92">
        <f>IF(AH1353="","",+AH1353*AC1353)</f>
      </c>
      <c r="AJ1353" s="93"/>
      <c r="AK1353" s="94">
        <v>0.33</v>
      </c>
      <c r="AL1353" s="93">
        <f>IF(V1353=0,"",V1353/(1-AB1353-AK1353))</f>
      </c>
      <c r="AM1353" s="95">
        <v>0.33</v>
      </c>
      <c r="AN1353" s="93">
        <f>IF(V1353=0,"",V1353/(1-AB1353-AM1353))</f>
      </c>
      <c r="AO1353" s="96">
        <v>1.2</v>
      </c>
      <c r="AP1353" s="93">
        <f>IF(BD!AJ1353="","",BD!AJ1353*BD!AO1353)</f>
      </c>
      <c r="AQ1353" s="91">
        <f>BD!AM1353/BD!AK1353-1</f>
        <v>0</v>
      </c>
      <c r="AR1353" s="91">
        <f>IF(BD!AN1353="","",IF(BD!AJ1353="","",BD!AN1353/BD!AJ1353-1))</f>
      </c>
      <c r="AS1353" s="91">
        <f>IF(BD!AN1353="","",IF(BD!AN1353&lt;BD!AL1353,"ABAIXO DA META","DENTRO DA META"))</f>
      </c>
      <c r="AT1353" s="91" t="str">
        <f>IF(BD!AJ1353="","EM ANÁLISE",IF(BD!AP1353&gt;=BD!AN1353,"GO", "NO GO"))</f>
        <v>EM ANÁLISE</v>
      </c>
      <c r="AU1353" s="97">
        <f>IF(AN1353="","",+BD!$AN1353-AJ1353)</f>
      </c>
      <c r="AV1353" s="98"/>
      <c r="AW1353" s="90">
        <f>BD!P1353*BD!AC1353</f>
        <v>0</v>
      </c>
      <c r="AX1353" s="90">
        <f>BD!V1353*BD!AC1353</f>
        <v>0</v>
      </c>
      <c r="AY1353" s="90">
        <f>IF(BD!AN1353="","",BD!AN1353*BD!AC1353)</f>
      </c>
      <c r="AZ1353" s="75" t="s">
        <v>123</v>
      </c>
      <c r="BA1353" s="75" t="s">
        <v>124</v>
      </c>
      <c r="BB1353" s="75">
        <v>1</v>
      </c>
      <c r="BC1353" s="75" t="s">
        <v>125</v>
      </c>
      <c r="BD1353" s="104"/>
      <c r="BE1353" s="104"/>
      <c r="BF1353" s="101"/>
      <c r="BG1353" s="101"/>
      <c r="BH1353" s="101"/>
      <c r="BI1353" s="101"/>
      <c r="BJ1353" s="101"/>
      <c r="BK1353" s="101"/>
      <c r="BL1353" s="101"/>
      <c r="BM1353" s="101"/>
      <c r="BN1353" s="101"/>
      <c r="BO1353" s="103"/>
      <c r="BP1353" s="101"/>
      <c r="BQ1353" s="101"/>
      <c r="BR1353" s="101"/>
      <c r="BS1353" s="101"/>
      <c r="BT1353" s="101"/>
      <c r="BU1353" s="101"/>
      <c r="BV1353" s="101"/>
      <c r="BW1353" s="101"/>
      <c r="BX1353" s="101"/>
      <c r="BY1353" s="101"/>
      <c r="BZ1353" s="101"/>
      <c r="CA1353" s="101"/>
      <c r="CB1353" s="101"/>
      <c r="CC1353" s="101"/>
      <c r="CD1353" s="101"/>
      <c r="CE1353" s="101"/>
      <c r="CF1353" s="101"/>
      <c r="CG1353" s="37" t="e">
        <f>VLOOKUP(Table_1[[#This Row],[EAN]],'[1]Planilha1'!$E:$R,13,0)</f>
        <v>#N/A</v>
      </c>
      <c r="CI1353" s="188">
        <f>IF(Table_1[[#This Row],[STATUS MERCADO]]="GO",Table_1[[#This Row],[M. BRUTA TOTAL]],0)</f>
        <v>0</v>
      </c>
      <c r="CJ1353" s="188">
        <f>IF(Table_1[[#This Row],[STATUS MERCADO]]="GO",Table_1[[#This Row],[PV UNIT. REALIZADO]]*Table_1[[#This Row],[QUANTIDADE]],0)</f>
        <v>0</v>
      </c>
    </row>
    <row r="1354" ht="15" hidden="1">
      <c r="A1354" s="7"/>
      <c r="B1354" s="84" t="s">
        <v>400</v>
      </c>
      <c r="C1354" s="75">
        <v>220150</v>
      </c>
      <c r="D1354" s="75">
        <v>12177188</v>
      </c>
      <c r="E1354" s="85">
        <v>7891000087817</v>
      </c>
      <c r="F1354" s="86" t="s">
        <v>1250</v>
      </c>
      <c r="G1354" s="75" t="s">
        <v>13</v>
      </c>
      <c r="H1354" s="75">
        <v>3610</v>
      </c>
      <c r="I1354" s="87" t="s">
        <v>1139</v>
      </c>
      <c r="J1354" s="75" t="s">
        <v>1129</v>
      </c>
      <c r="K1354" s="88" t="s">
        <v>1177</v>
      </c>
      <c r="L1354" s="88">
        <v>12</v>
      </c>
      <c r="M1354" s="88">
        <v>0</v>
      </c>
      <c r="N1354" s="75" t="s">
        <v>85</v>
      </c>
      <c r="O1354" s="75" t="s">
        <v>122</v>
      </c>
      <c r="P1354" s="106"/>
      <c r="Q1354" s="90">
        <f>(17/100+7.6/100+1.65/100)*P1354</f>
        <v>0</v>
      </c>
      <c r="R1354" s="90"/>
      <c r="S1354" s="90"/>
      <c r="T1354" s="90"/>
      <c r="U1354" s="90"/>
      <c r="V1354" s="90">
        <f>+P1354-Q1354+R1354+S1354+T1354+U1354</f>
        <v>0</v>
      </c>
      <c r="W1354" s="91">
        <f>(1.02/100)</f>
        <v>1.02E-2</v>
      </c>
      <c r="X1354" s="91">
        <v>4.8E-3</v>
      </c>
      <c r="Y1354" s="91">
        <v>0.17</v>
      </c>
      <c r="Z1354" s="91">
        <v>1.65E-2</v>
      </c>
      <c r="AA1354" s="91">
        <v>7.6E-2</v>
      </c>
      <c r="AB1354" s="91">
        <f>SUM(W1354:AA1354)</f>
        <v>0.2775</v>
      </c>
      <c r="AC1354" s="75">
        <v>12</v>
      </c>
      <c r="AD1354" s="92">
        <f>IF(AL1354="","",+AC1354*AL1354)</f>
      </c>
      <c r="AE1354" s="93">
        <f>IF(AL1354="","",+AL1354*AB1354)</f>
      </c>
      <c r="AF1354" s="92">
        <f>IF(AL1354="","",+AL1354-AE1354)</f>
      </c>
      <c r="AG1354" s="93">
        <f>+V1354</f>
        <v>0</v>
      </c>
      <c r="AH1354" s="92">
        <f>IF(AF1354="","",+AF1354-AG1354)</f>
      </c>
      <c r="AI1354" s="92">
        <f>IF(AH1354="","",+AH1354*AC1354)</f>
      </c>
      <c r="AJ1354" s="93"/>
      <c r="AK1354" s="94">
        <v>0.33</v>
      </c>
      <c r="AL1354" s="93">
        <f>IF(V1354=0,"",V1354/(1-AB1354-AK1354))</f>
      </c>
      <c r="AM1354" s="95">
        <v>0.33</v>
      </c>
      <c r="AN1354" s="93">
        <f>IF(V1354=0,"",V1354/(1-AB1354-AM1354))</f>
      </c>
      <c r="AO1354" s="96">
        <v>1.2</v>
      </c>
      <c r="AP1354" s="93">
        <f>IF(BD!AJ1354="","",BD!AJ1354*BD!AO1354)</f>
      </c>
      <c r="AQ1354" s="91">
        <f>BD!AM1354/BD!AK1354-1</f>
        <v>0</v>
      </c>
      <c r="AR1354" s="91">
        <f>IF(BD!AN1354="","",IF(BD!AJ1354="","",BD!AN1354/BD!AJ1354-1))</f>
      </c>
      <c r="AS1354" s="91">
        <f>IF(BD!AN1354="","",IF(BD!AN1354&lt;BD!AL1354,"ABAIXO DA META","DENTRO DA META"))</f>
      </c>
      <c r="AT1354" s="91" t="str">
        <f>IF(BD!AJ1354="","EM ANÁLISE",IF(BD!AP1354&gt;=BD!AN1354,"GO", "NO GO"))</f>
        <v>EM ANÁLISE</v>
      </c>
      <c r="AU1354" s="97">
        <f>IF(AN1354="","",+BD!$AN1354-AJ1354)</f>
      </c>
      <c r="AV1354" s="98"/>
      <c r="AW1354" s="90">
        <f>BD!P1354*BD!AC1354</f>
        <v>0</v>
      </c>
      <c r="AX1354" s="90">
        <f>BD!V1354*BD!AC1354</f>
        <v>0</v>
      </c>
      <c r="AY1354" s="90">
        <f>IF(BD!AN1354="","",BD!AN1354*BD!AC1354)</f>
      </c>
      <c r="AZ1354" s="75" t="s">
        <v>123</v>
      </c>
      <c r="BA1354" s="75" t="s">
        <v>124</v>
      </c>
      <c r="BB1354" s="75">
        <v>1</v>
      </c>
      <c r="BC1354" s="75" t="s">
        <v>125</v>
      </c>
      <c r="BD1354" s="104"/>
      <c r="BE1354" s="104"/>
      <c r="BF1354" s="101"/>
      <c r="BG1354" s="101"/>
      <c r="BH1354" s="101"/>
      <c r="BI1354" s="101"/>
      <c r="BJ1354" s="101"/>
      <c r="BK1354" s="101"/>
      <c r="BL1354" s="101"/>
      <c r="BM1354" s="101"/>
      <c r="BN1354" s="101"/>
      <c r="BO1354" s="103"/>
      <c r="BP1354" s="101"/>
      <c r="BQ1354" s="101"/>
      <c r="BR1354" s="101"/>
      <c r="BS1354" s="101"/>
      <c r="BT1354" s="101"/>
      <c r="BU1354" s="101"/>
      <c r="BV1354" s="101"/>
      <c r="BW1354" s="101"/>
      <c r="BX1354" s="101"/>
      <c r="BY1354" s="101"/>
      <c r="BZ1354" s="101"/>
      <c r="CA1354" s="101"/>
      <c r="CB1354" s="101"/>
      <c r="CC1354" s="101"/>
      <c r="CD1354" s="101"/>
      <c r="CE1354" s="101"/>
      <c r="CF1354" s="101"/>
      <c r="CG1354" s="37" t="e">
        <f>VLOOKUP(Table_1[[#This Row],[EAN]],'[1]Planilha1'!$E:$R,13,0)</f>
        <v>#N/A</v>
      </c>
      <c r="CI1354" s="188">
        <f>IF(Table_1[[#This Row],[STATUS MERCADO]]="GO",Table_1[[#This Row],[M. BRUTA TOTAL]],0)</f>
        <v>0</v>
      </c>
      <c r="CJ1354" s="188">
        <f>IF(Table_1[[#This Row],[STATUS MERCADO]]="GO",Table_1[[#This Row],[PV UNIT. REALIZADO]]*Table_1[[#This Row],[QUANTIDADE]],0)</f>
        <v>0</v>
      </c>
    </row>
    <row r="1355" ht="15" hidden="1">
      <c r="A1355" s="7"/>
      <c r="B1355" s="84" t="s">
        <v>400</v>
      </c>
      <c r="C1355" s="75">
        <v>220151</v>
      </c>
      <c r="D1355" s="75">
        <v>12185378</v>
      </c>
      <c r="E1355" s="85">
        <v>7891000089873</v>
      </c>
      <c r="F1355" s="86" t="s">
        <v>1251</v>
      </c>
      <c r="G1355" s="75" t="s">
        <v>13</v>
      </c>
      <c r="H1355" s="75">
        <v>3610</v>
      </c>
      <c r="I1355" s="87" t="s">
        <v>1139</v>
      </c>
      <c r="J1355" s="75" t="s">
        <v>1129</v>
      </c>
      <c r="K1355" s="88" t="s">
        <v>1177</v>
      </c>
      <c r="L1355" s="88">
        <v>12</v>
      </c>
      <c r="M1355" s="88">
        <v>0</v>
      </c>
      <c r="N1355" s="75" t="s">
        <v>85</v>
      </c>
      <c r="O1355" s="75" t="s">
        <v>122</v>
      </c>
      <c r="P1355" s="106"/>
      <c r="Q1355" s="90">
        <f>(17/100+7.6/100+1.65/100)*P1355</f>
        <v>0</v>
      </c>
      <c r="R1355" s="90"/>
      <c r="S1355" s="90"/>
      <c r="T1355" s="90"/>
      <c r="U1355" s="90"/>
      <c r="V1355" s="90">
        <f>+P1355-Q1355+R1355+S1355+T1355+U1355</f>
        <v>0</v>
      </c>
      <c r="W1355" s="91">
        <f>(1.02/100)</f>
        <v>1.02E-2</v>
      </c>
      <c r="X1355" s="91">
        <v>4.8E-3</v>
      </c>
      <c r="Y1355" s="91">
        <v>0.17</v>
      </c>
      <c r="Z1355" s="91">
        <v>1.65E-2</v>
      </c>
      <c r="AA1355" s="91">
        <v>7.6E-2</v>
      </c>
      <c r="AB1355" s="91">
        <f>SUM(W1355:AA1355)</f>
        <v>0.2775</v>
      </c>
      <c r="AC1355" s="75">
        <v>12</v>
      </c>
      <c r="AD1355" s="92">
        <f>IF(AL1355="","",+AC1355*AL1355)</f>
      </c>
      <c r="AE1355" s="93">
        <f>IF(AL1355="","",+AL1355*AB1355)</f>
      </c>
      <c r="AF1355" s="92">
        <f>IF(AL1355="","",+AL1355-AE1355)</f>
      </c>
      <c r="AG1355" s="93">
        <f>+V1355</f>
        <v>0</v>
      </c>
      <c r="AH1355" s="92">
        <f>IF(AF1355="","",+AF1355-AG1355)</f>
      </c>
      <c r="AI1355" s="92">
        <f>IF(AH1355="","",+AH1355*AC1355)</f>
      </c>
      <c r="AJ1355" s="93"/>
      <c r="AK1355" s="94">
        <v>0.33</v>
      </c>
      <c r="AL1355" s="93">
        <f>IF(V1355=0,"",V1355/(1-AB1355-AK1355))</f>
      </c>
      <c r="AM1355" s="95">
        <v>0.33</v>
      </c>
      <c r="AN1355" s="93">
        <f>IF(V1355=0,"",V1355/(1-AB1355-AM1355))</f>
      </c>
      <c r="AO1355" s="96">
        <v>1.2</v>
      </c>
      <c r="AP1355" s="93">
        <f>IF(BD!AJ1355="","",BD!AJ1355*BD!AO1355)</f>
      </c>
      <c r="AQ1355" s="91">
        <f>BD!AM1355/BD!AK1355-1</f>
        <v>0</v>
      </c>
      <c r="AR1355" s="91">
        <f>IF(BD!AN1355="","",IF(BD!AJ1355="","",BD!AN1355/BD!AJ1355-1))</f>
      </c>
      <c r="AS1355" s="91">
        <f>IF(BD!AN1355="","",IF(BD!AN1355&lt;BD!AL1355,"ABAIXO DA META","DENTRO DA META"))</f>
      </c>
      <c r="AT1355" s="91" t="str">
        <f>IF(BD!AJ1355="","EM ANÁLISE",IF(BD!AP1355&gt;=BD!AN1355,"GO", "NO GO"))</f>
        <v>EM ANÁLISE</v>
      </c>
      <c r="AU1355" s="97">
        <f>IF(AN1355="","",+BD!$AN1355-AJ1355)</f>
      </c>
      <c r="AV1355" s="98"/>
      <c r="AW1355" s="90">
        <f>BD!P1355*BD!AC1355</f>
        <v>0</v>
      </c>
      <c r="AX1355" s="90">
        <f>BD!V1355*BD!AC1355</f>
        <v>0</v>
      </c>
      <c r="AY1355" s="90">
        <f>IF(BD!AN1355="","",BD!AN1355*BD!AC1355)</f>
      </c>
      <c r="AZ1355" s="75" t="s">
        <v>123</v>
      </c>
      <c r="BA1355" s="75" t="s">
        <v>124</v>
      </c>
      <c r="BB1355" s="75">
        <v>1</v>
      </c>
      <c r="BC1355" s="75" t="s">
        <v>125</v>
      </c>
      <c r="BD1355" s="104"/>
      <c r="BE1355" s="104"/>
      <c r="BF1355" s="101"/>
      <c r="BG1355" s="101"/>
      <c r="BH1355" s="101"/>
      <c r="BI1355" s="101"/>
      <c r="BJ1355" s="101"/>
      <c r="BK1355" s="101"/>
      <c r="BL1355" s="101"/>
      <c r="BM1355" s="101"/>
      <c r="BN1355" s="101"/>
      <c r="BO1355" s="103"/>
      <c r="BP1355" s="101"/>
      <c r="BQ1355" s="101"/>
      <c r="BR1355" s="101"/>
      <c r="BS1355" s="101"/>
      <c r="BT1355" s="101"/>
      <c r="BU1355" s="101"/>
      <c r="BV1355" s="101"/>
      <c r="BW1355" s="101"/>
      <c r="BX1355" s="101"/>
      <c r="BY1355" s="101"/>
      <c r="BZ1355" s="101"/>
      <c r="CA1355" s="101"/>
      <c r="CB1355" s="101"/>
      <c r="CC1355" s="101"/>
      <c r="CD1355" s="101"/>
      <c r="CE1355" s="101"/>
      <c r="CF1355" s="101"/>
      <c r="CG1355" s="37" t="e">
        <f>VLOOKUP(Table_1[[#This Row],[EAN]],'[1]Planilha1'!$E:$R,13,0)</f>
        <v>#N/A</v>
      </c>
      <c r="CI1355" s="188">
        <f>IF(Table_1[[#This Row],[STATUS MERCADO]]="GO",Table_1[[#This Row],[M. BRUTA TOTAL]],0)</f>
        <v>0</v>
      </c>
      <c r="CJ1355" s="188">
        <f>IF(Table_1[[#This Row],[STATUS MERCADO]]="GO",Table_1[[#This Row],[PV UNIT. REALIZADO]]*Table_1[[#This Row],[QUANTIDADE]],0)</f>
        <v>0</v>
      </c>
    </row>
    <row r="1356" ht="15" hidden="1">
      <c r="A1356" s="7"/>
      <c r="B1356" s="84" t="s">
        <v>400</v>
      </c>
      <c r="C1356" s="75">
        <v>220152</v>
      </c>
      <c r="D1356" s="75">
        <v>9522888</v>
      </c>
      <c r="E1356" s="85">
        <v>7896001303119</v>
      </c>
      <c r="F1356" s="86" t="s">
        <v>1252</v>
      </c>
      <c r="G1356" s="75" t="s">
        <v>1253</v>
      </c>
      <c r="H1356" s="75">
        <v>3480</v>
      </c>
      <c r="I1356" s="87" t="s">
        <v>1253</v>
      </c>
      <c r="J1356" s="75" t="s">
        <v>1129</v>
      </c>
      <c r="K1356" s="88" t="s">
        <v>1177</v>
      </c>
      <c r="L1356" s="88">
        <v>12</v>
      </c>
      <c r="M1356" s="88">
        <v>0</v>
      </c>
      <c r="N1356" s="75" t="s">
        <v>85</v>
      </c>
      <c r="O1356" s="75" t="s">
        <v>122</v>
      </c>
      <c r="P1356" s="106"/>
      <c r="Q1356" s="90">
        <f>(17/100+7.6/100+1.65/100)*P1356</f>
        <v>0</v>
      </c>
      <c r="R1356" s="90"/>
      <c r="S1356" s="90"/>
      <c r="T1356" s="90"/>
      <c r="U1356" s="90"/>
      <c r="V1356" s="90">
        <f>+P1356-Q1356+R1356+S1356+T1356+U1356</f>
        <v>0</v>
      </c>
      <c r="W1356" s="91">
        <f>(1.02/100)</f>
        <v>1.02E-2</v>
      </c>
      <c r="X1356" s="91">
        <v>4.8E-3</v>
      </c>
      <c r="Y1356" s="91">
        <v>0.17</v>
      </c>
      <c r="Z1356" s="91">
        <v>1.65E-2</v>
      </c>
      <c r="AA1356" s="91">
        <v>7.6E-2</v>
      </c>
      <c r="AB1356" s="91">
        <f>SUM(W1356:AA1356)</f>
        <v>0.2775</v>
      </c>
      <c r="AC1356" s="75">
        <v>12</v>
      </c>
      <c r="AD1356" s="92">
        <f>IF(AL1356="","",+AC1356*AL1356)</f>
      </c>
      <c r="AE1356" s="93">
        <f>IF(AL1356="","",+AL1356*AB1356)</f>
      </c>
      <c r="AF1356" s="92">
        <f>IF(AL1356="","",+AL1356-AE1356)</f>
      </c>
      <c r="AG1356" s="93">
        <f>+V1356</f>
        <v>0</v>
      </c>
      <c r="AH1356" s="92">
        <f>IF(AF1356="","",+AF1356-AG1356)</f>
      </c>
      <c r="AI1356" s="92">
        <f>IF(AH1356="","",+AH1356*AC1356)</f>
      </c>
      <c r="AJ1356" s="93"/>
      <c r="AK1356" s="94">
        <v>0.33</v>
      </c>
      <c r="AL1356" s="93">
        <f>IF(V1356=0,"",V1356/(1-AB1356-AK1356))</f>
      </c>
      <c r="AM1356" s="95">
        <v>0.33</v>
      </c>
      <c r="AN1356" s="93">
        <f>IF(V1356=0,"",V1356/(1-AB1356-AM1356))</f>
      </c>
      <c r="AO1356" s="96">
        <v>1.2</v>
      </c>
      <c r="AP1356" s="93">
        <f>IF(BD!AJ1356="","",BD!AJ1356*BD!AO1356)</f>
      </c>
      <c r="AQ1356" s="91">
        <f>BD!AM1356/BD!AK1356-1</f>
        <v>0</v>
      </c>
      <c r="AR1356" s="91">
        <f>IF(BD!AN1356="","",IF(BD!AJ1356="","",BD!AN1356/BD!AJ1356-1))</f>
      </c>
      <c r="AS1356" s="91">
        <f>IF(BD!AN1356="","",IF(BD!AN1356&lt;BD!AL1356,"ABAIXO DA META","DENTRO DA META"))</f>
      </c>
      <c r="AT1356" s="91" t="str">
        <f>IF(BD!AJ1356="","EM ANÁLISE",IF(BD!AP1356&gt;=BD!AN1356,"GO", "NO GO"))</f>
        <v>EM ANÁLISE</v>
      </c>
      <c r="AU1356" s="97">
        <f>IF(AN1356="","",+BD!$AN1356-AJ1356)</f>
      </c>
      <c r="AV1356" s="98"/>
      <c r="AW1356" s="90">
        <f>BD!P1356*BD!AC1356</f>
        <v>0</v>
      </c>
      <c r="AX1356" s="90">
        <f>BD!V1356*BD!AC1356</f>
        <v>0</v>
      </c>
      <c r="AY1356" s="90">
        <f>IF(BD!AN1356="","",BD!AN1356*BD!AC1356)</f>
      </c>
      <c r="AZ1356" s="75" t="s">
        <v>123</v>
      </c>
      <c r="BA1356" s="75" t="s">
        <v>124</v>
      </c>
      <c r="BB1356" s="75">
        <v>1</v>
      </c>
      <c r="BC1356" s="75" t="s">
        <v>125</v>
      </c>
      <c r="BD1356" s="104"/>
      <c r="BE1356" s="104"/>
      <c r="BF1356" s="101"/>
      <c r="BG1356" s="101"/>
      <c r="BH1356" s="101"/>
      <c r="BI1356" s="101"/>
      <c r="BJ1356" s="101"/>
      <c r="BK1356" s="101"/>
      <c r="BL1356" s="101"/>
      <c r="BM1356" s="101"/>
      <c r="BN1356" s="101"/>
      <c r="BO1356" s="103"/>
      <c r="BP1356" s="101"/>
      <c r="BQ1356" s="101"/>
      <c r="BR1356" s="101"/>
      <c r="BS1356" s="101"/>
      <c r="BT1356" s="101"/>
      <c r="BU1356" s="101"/>
      <c r="BV1356" s="101"/>
      <c r="BW1356" s="101"/>
      <c r="BX1356" s="101"/>
      <c r="BY1356" s="101"/>
      <c r="BZ1356" s="101"/>
      <c r="CA1356" s="101"/>
      <c r="CB1356" s="101"/>
      <c r="CC1356" s="101"/>
      <c r="CD1356" s="101"/>
      <c r="CE1356" s="101"/>
      <c r="CF1356" s="101"/>
      <c r="CG1356" s="37" t="e">
        <f>VLOOKUP(Table_1[[#This Row],[EAN]],'[1]Planilha1'!$E:$R,13,0)</f>
        <v>#N/A</v>
      </c>
      <c r="CI1356" s="188">
        <f>IF(Table_1[[#This Row],[STATUS MERCADO]]="GO",Table_1[[#This Row],[M. BRUTA TOTAL]],0)</f>
        <v>0</v>
      </c>
      <c r="CJ1356" s="188">
        <f>IF(Table_1[[#This Row],[STATUS MERCADO]]="GO",Table_1[[#This Row],[PV UNIT. REALIZADO]]*Table_1[[#This Row],[QUANTIDADE]],0)</f>
        <v>0</v>
      </c>
    </row>
    <row r="1357" ht="15" hidden="1">
      <c r="A1357" s="7"/>
      <c r="B1357" s="84" t="s">
        <v>400</v>
      </c>
      <c r="C1357" s="75">
        <v>220153</v>
      </c>
      <c r="D1357" s="75">
        <v>9522889</v>
      </c>
      <c r="E1357" s="85">
        <v>7896001303126</v>
      </c>
      <c r="F1357" s="86" t="s">
        <v>1254</v>
      </c>
      <c r="G1357" s="75" t="s">
        <v>1253</v>
      </c>
      <c r="H1357" s="75">
        <v>3480</v>
      </c>
      <c r="I1357" s="87" t="s">
        <v>1253</v>
      </c>
      <c r="J1357" s="75" t="s">
        <v>1129</v>
      </c>
      <c r="K1357" s="88" t="s">
        <v>1177</v>
      </c>
      <c r="L1357" s="88">
        <v>12</v>
      </c>
      <c r="M1357" s="88">
        <v>0</v>
      </c>
      <c r="N1357" s="75" t="s">
        <v>85</v>
      </c>
      <c r="O1357" s="75" t="s">
        <v>122</v>
      </c>
      <c r="P1357" s="106"/>
      <c r="Q1357" s="90">
        <f>(17/100+7.6/100+1.65/100)*P1357</f>
        <v>0</v>
      </c>
      <c r="R1357" s="90"/>
      <c r="S1357" s="90"/>
      <c r="T1357" s="90"/>
      <c r="U1357" s="90"/>
      <c r="V1357" s="90">
        <f>+P1357-Q1357+R1357+S1357+T1357+U1357</f>
        <v>0</v>
      </c>
      <c r="W1357" s="91">
        <f>(1.02/100)</f>
        <v>1.02E-2</v>
      </c>
      <c r="X1357" s="91">
        <v>4.8E-3</v>
      </c>
      <c r="Y1357" s="91">
        <v>0.17</v>
      </c>
      <c r="Z1357" s="91">
        <v>1.65E-2</v>
      </c>
      <c r="AA1357" s="91">
        <v>7.6E-2</v>
      </c>
      <c r="AB1357" s="91">
        <f>SUM(W1357:AA1357)</f>
        <v>0.2775</v>
      </c>
      <c r="AC1357" s="75">
        <v>12</v>
      </c>
      <c r="AD1357" s="92">
        <f>IF(AL1357="","",+AC1357*AL1357)</f>
      </c>
      <c r="AE1357" s="93">
        <f>IF(AL1357="","",+AL1357*AB1357)</f>
      </c>
      <c r="AF1357" s="92">
        <f>IF(AL1357="","",+AL1357-AE1357)</f>
      </c>
      <c r="AG1357" s="93">
        <f>+V1357</f>
        <v>0</v>
      </c>
      <c r="AH1357" s="92">
        <f>IF(AF1357="","",+AF1357-AG1357)</f>
      </c>
      <c r="AI1357" s="92">
        <f>IF(AH1357="","",+AH1357*AC1357)</f>
      </c>
      <c r="AJ1357" s="93"/>
      <c r="AK1357" s="94">
        <v>0.33</v>
      </c>
      <c r="AL1357" s="93">
        <f>IF(V1357=0,"",V1357/(1-AB1357-AK1357))</f>
      </c>
      <c r="AM1357" s="95">
        <v>0.33</v>
      </c>
      <c r="AN1357" s="93">
        <f>IF(V1357=0,"",V1357/(1-AB1357-AM1357))</f>
      </c>
      <c r="AO1357" s="96">
        <v>1.2</v>
      </c>
      <c r="AP1357" s="93">
        <f>IF(BD!AJ1357="","",BD!AJ1357*BD!AO1357)</f>
      </c>
      <c r="AQ1357" s="91">
        <f>BD!AM1357/BD!AK1357-1</f>
        <v>0</v>
      </c>
      <c r="AR1357" s="91">
        <f>IF(BD!AN1357="","",IF(BD!AJ1357="","",BD!AN1357/BD!AJ1357-1))</f>
      </c>
      <c r="AS1357" s="91">
        <f>IF(BD!AN1357="","",IF(BD!AN1357&lt;BD!AL1357,"ABAIXO DA META","DENTRO DA META"))</f>
      </c>
      <c r="AT1357" s="91" t="str">
        <f>IF(BD!AJ1357="","EM ANÁLISE",IF(BD!AP1357&gt;=BD!AN1357,"GO", "NO GO"))</f>
        <v>EM ANÁLISE</v>
      </c>
      <c r="AU1357" s="97">
        <f>IF(AN1357="","",+BD!$AN1357-AJ1357)</f>
      </c>
      <c r="AV1357" s="98"/>
      <c r="AW1357" s="90">
        <f>BD!P1357*BD!AC1357</f>
        <v>0</v>
      </c>
      <c r="AX1357" s="90">
        <f>BD!V1357*BD!AC1357</f>
        <v>0</v>
      </c>
      <c r="AY1357" s="90">
        <f>IF(BD!AN1357="","",BD!AN1357*BD!AC1357)</f>
      </c>
      <c r="AZ1357" s="75" t="s">
        <v>123</v>
      </c>
      <c r="BA1357" s="75" t="s">
        <v>124</v>
      </c>
      <c r="BB1357" s="75">
        <v>1</v>
      </c>
      <c r="BC1357" s="75" t="s">
        <v>125</v>
      </c>
      <c r="BD1357" s="104"/>
      <c r="BE1357" s="104"/>
      <c r="BF1357" s="101"/>
      <c r="BG1357" s="101"/>
      <c r="BH1357" s="101"/>
      <c r="BI1357" s="101"/>
      <c r="BJ1357" s="101"/>
      <c r="BK1357" s="101"/>
      <c r="BL1357" s="101"/>
      <c r="BM1357" s="101"/>
      <c r="BN1357" s="101"/>
      <c r="BO1357" s="103"/>
      <c r="BP1357" s="101"/>
      <c r="BQ1357" s="101"/>
      <c r="BR1357" s="101"/>
      <c r="BS1357" s="101"/>
      <c r="BT1357" s="101"/>
      <c r="BU1357" s="101"/>
      <c r="BV1357" s="101"/>
      <c r="BW1357" s="101"/>
      <c r="BX1357" s="101"/>
      <c r="BY1357" s="101"/>
      <c r="BZ1357" s="101"/>
      <c r="CA1357" s="101"/>
      <c r="CB1357" s="101"/>
      <c r="CC1357" s="101"/>
      <c r="CD1357" s="101"/>
      <c r="CE1357" s="101"/>
      <c r="CF1357" s="101"/>
      <c r="CG1357" s="37" t="e">
        <f>VLOOKUP(Table_1[[#This Row],[EAN]],'[1]Planilha1'!$E:$R,13,0)</f>
        <v>#N/A</v>
      </c>
      <c r="CI1357" s="188">
        <f>IF(Table_1[[#This Row],[STATUS MERCADO]]="GO",Table_1[[#This Row],[M. BRUTA TOTAL]],0)</f>
        <v>0</v>
      </c>
      <c r="CJ1357" s="188">
        <f>IF(Table_1[[#This Row],[STATUS MERCADO]]="GO",Table_1[[#This Row],[PV UNIT. REALIZADO]]*Table_1[[#This Row],[QUANTIDADE]],0)</f>
        <v>0</v>
      </c>
    </row>
    <row r="1358" ht="15" hidden="1">
      <c r="A1358" s="7"/>
      <c r="B1358" s="84" t="s">
        <v>400</v>
      </c>
      <c r="C1358" s="75">
        <v>220154</v>
      </c>
      <c r="D1358" s="75">
        <v>12370695</v>
      </c>
      <c r="E1358" s="85">
        <v>7891000256794</v>
      </c>
      <c r="F1358" s="86" t="s">
        <v>1255</v>
      </c>
      <c r="G1358" s="75" t="s">
        <v>1253</v>
      </c>
      <c r="H1358" s="75">
        <v>3480</v>
      </c>
      <c r="I1358" s="87" t="s">
        <v>1253</v>
      </c>
      <c r="J1358" s="75" t="s">
        <v>1129</v>
      </c>
      <c r="K1358" s="88" t="s">
        <v>1177</v>
      </c>
      <c r="L1358" s="88">
        <v>12</v>
      </c>
      <c r="M1358" s="88">
        <v>0</v>
      </c>
      <c r="N1358" s="75" t="s">
        <v>85</v>
      </c>
      <c r="O1358" s="75" t="s">
        <v>122</v>
      </c>
      <c r="P1358" s="106"/>
      <c r="Q1358" s="90">
        <f>(17/100+7.6/100+1.65/100)*P1358</f>
        <v>0</v>
      </c>
      <c r="R1358" s="90"/>
      <c r="S1358" s="90"/>
      <c r="T1358" s="90"/>
      <c r="U1358" s="90"/>
      <c r="V1358" s="90">
        <f>+P1358-Q1358+R1358+S1358+T1358+U1358</f>
        <v>0</v>
      </c>
      <c r="W1358" s="91">
        <f>(1.02/100)</f>
        <v>1.02E-2</v>
      </c>
      <c r="X1358" s="91">
        <v>4.8E-3</v>
      </c>
      <c r="Y1358" s="91">
        <v>0.17</v>
      </c>
      <c r="Z1358" s="91">
        <v>1.65E-2</v>
      </c>
      <c r="AA1358" s="91">
        <v>7.6E-2</v>
      </c>
      <c r="AB1358" s="91">
        <f>SUM(W1358:AA1358)</f>
        <v>0.2775</v>
      </c>
      <c r="AC1358" s="75">
        <v>12</v>
      </c>
      <c r="AD1358" s="92">
        <f>IF(AL1358="","",+AC1358*AL1358)</f>
      </c>
      <c r="AE1358" s="93">
        <f>IF(AL1358="","",+AL1358*AB1358)</f>
      </c>
      <c r="AF1358" s="92">
        <f>IF(AL1358="","",+AL1358-AE1358)</f>
      </c>
      <c r="AG1358" s="93">
        <f>+V1358</f>
        <v>0</v>
      </c>
      <c r="AH1358" s="92">
        <f>IF(AF1358="","",+AF1358-AG1358)</f>
      </c>
      <c r="AI1358" s="92">
        <f>IF(AH1358="","",+AH1358*AC1358)</f>
      </c>
      <c r="AJ1358" s="93"/>
      <c r="AK1358" s="94">
        <v>0.33</v>
      </c>
      <c r="AL1358" s="93">
        <f>IF(V1358=0,"",V1358/(1-AB1358-AK1358))</f>
      </c>
      <c r="AM1358" s="95">
        <v>0.33</v>
      </c>
      <c r="AN1358" s="93">
        <f>IF(V1358=0,"",V1358/(1-AB1358-AM1358))</f>
      </c>
      <c r="AO1358" s="96">
        <v>1.2</v>
      </c>
      <c r="AP1358" s="93">
        <f>IF(BD!AJ1358="","",BD!AJ1358*BD!AO1358)</f>
      </c>
      <c r="AQ1358" s="91">
        <f>BD!AM1358/BD!AK1358-1</f>
        <v>0</v>
      </c>
      <c r="AR1358" s="91">
        <f>IF(BD!AN1358="","",IF(BD!AJ1358="","",BD!AN1358/BD!AJ1358-1))</f>
      </c>
      <c r="AS1358" s="91">
        <f>IF(BD!AN1358="","",IF(BD!AN1358&lt;BD!AL1358,"ABAIXO DA META","DENTRO DA META"))</f>
      </c>
      <c r="AT1358" s="91" t="str">
        <f>IF(BD!AJ1358="","EM ANÁLISE",IF(BD!AP1358&gt;=BD!AN1358,"GO", "NO GO"))</f>
        <v>EM ANÁLISE</v>
      </c>
      <c r="AU1358" s="97">
        <f>IF(AN1358="","",+BD!$AN1358-AJ1358)</f>
      </c>
      <c r="AV1358" s="98"/>
      <c r="AW1358" s="90">
        <f>BD!P1358*BD!AC1358</f>
        <v>0</v>
      </c>
      <c r="AX1358" s="90">
        <f>BD!V1358*BD!AC1358</f>
        <v>0</v>
      </c>
      <c r="AY1358" s="90">
        <f>IF(BD!AN1358="","",BD!AN1358*BD!AC1358)</f>
      </c>
      <c r="AZ1358" s="75" t="s">
        <v>123</v>
      </c>
      <c r="BA1358" s="75" t="s">
        <v>124</v>
      </c>
      <c r="BB1358" s="75">
        <v>1</v>
      </c>
      <c r="BC1358" s="75" t="s">
        <v>125</v>
      </c>
      <c r="BD1358" s="104"/>
      <c r="BE1358" s="104"/>
      <c r="BF1358" s="101"/>
      <c r="BG1358" s="101"/>
      <c r="BH1358" s="101"/>
      <c r="BI1358" s="101"/>
      <c r="BJ1358" s="101"/>
      <c r="BK1358" s="101"/>
      <c r="BL1358" s="101"/>
      <c r="BM1358" s="101"/>
      <c r="BN1358" s="101"/>
      <c r="BO1358" s="103"/>
      <c r="BP1358" s="101"/>
      <c r="BQ1358" s="101"/>
      <c r="BR1358" s="101"/>
      <c r="BS1358" s="101"/>
      <c r="BT1358" s="101"/>
      <c r="BU1358" s="101"/>
      <c r="BV1358" s="101"/>
      <c r="BW1358" s="101"/>
      <c r="BX1358" s="101"/>
      <c r="BY1358" s="101"/>
      <c r="BZ1358" s="101"/>
      <c r="CA1358" s="101"/>
      <c r="CB1358" s="101"/>
      <c r="CC1358" s="101"/>
      <c r="CD1358" s="101"/>
      <c r="CE1358" s="101"/>
      <c r="CF1358" s="101"/>
      <c r="CG1358" s="37" t="e">
        <f>VLOOKUP(Table_1[[#This Row],[EAN]],'[1]Planilha1'!$E:$R,13,0)</f>
        <v>#N/A</v>
      </c>
      <c r="CI1358" s="188">
        <f>IF(Table_1[[#This Row],[STATUS MERCADO]]="GO",Table_1[[#This Row],[M. BRUTA TOTAL]],0)</f>
        <v>0</v>
      </c>
      <c r="CJ1358" s="188">
        <f>IF(Table_1[[#This Row],[STATUS MERCADO]]="GO",Table_1[[#This Row],[PV UNIT. REALIZADO]]*Table_1[[#This Row],[QUANTIDADE]],0)</f>
        <v>0</v>
      </c>
    </row>
    <row r="1359" ht="15" hidden="1">
      <c r="A1359" s="7"/>
      <c r="B1359" s="84" t="s">
        <v>400</v>
      </c>
      <c r="C1359" s="75">
        <v>220155</v>
      </c>
      <c r="D1359" s="75">
        <v>12368982</v>
      </c>
      <c r="E1359" s="85">
        <v>7891000256350</v>
      </c>
      <c r="F1359" s="86" t="s">
        <v>1256</v>
      </c>
      <c r="G1359" s="75" t="s">
        <v>1253</v>
      </c>
      <c r="H1359" s="75">
        <v>3480</v>
      </c>
      <c r="I1359" s="87" t="s">
        <v>1253</v>
      </c>
      <c r="J1359" s="75" t="s">
        <v>1129</v>
      </c>
      <c r="K1359" s="88" t="s">
        <v>1177</v>
      </c>
      <c r="L1359" s="88">
        <v>12</v>
      </c>
      <c r="M1359" s="88">
        <v>0</v>
      </c>
      <c r="N1359" s="75" t="s">
        <v>85</v>
      </c>
      <c r="O1359" s="75" t="s">
        <v>122</v>
      </c>
      <c r="P1359" s="106"/>
      <c r="Q1359" s="90">
        <f>(17/100+7.6/100+1.65/100)*P1359</f>
        <v>0</v>
      </c>
      <c r="R1359" s="90"/>
      <c r="S1359" s="90"/>
      <c r="T1359" s="90"/>
      <c r="U1359" s="90"/>
      <c r="V1359" s="90">
        <f>+P1359-Q1359+R1359+S1359+T1359+U1359</f>
        <v>0</v>
      </c>
      <c r="W1359" s="91">
        <f>(1.02/100)</f>
        <v>1.02E-2</v>
      </c>
      <c r="X1359" s="91">
        <v>4.8E-3</v>
      </c>
      <c r="Y1359" s="91">
        <v>0.17</v>
      </c>
      <c r="Z1359" s="91">
        <v>1.65E-2</v>
      </c>
      <c r="AA1359" s="91">
        <v>7.6E-2</v>
      </c>
      <c r="AB1359" s="91">
        <f>SUM(W1359:AA1359)</f>
        <v>0.2775</v>
      </c>
      <c r="AC1359" s="75">
        <v>12</v>
      </c>
      <c r="AD1359" s="92">
        <f>IF(AL1359="","",+AC1359*AL1359)</f>
      </c>
      <c r="AE1359" s="93">
        <f>IF(AL1359="","",+AL1359*AB1359)</f>
      </c>
      <c r="AF1359" s="92">
        <f>IF(AL1359="","",+AL1359-AE1359)</f>
      </c>
      <c r="AG1359" s="93">
        <f>+V1359</f>
        <v>0</v>
      </c>
      <c r="AH1359" s="92">
        <f>IF(AF1359="","",+AF1359-AG1359)</f>
      </c>
      <c r="AI1359" s="92">
        <f>IF(AH1359="","",+AH1359*AC1359)</f>
      </c>
      <c r="AJ1359" s="93"/>
      <c r="AK1359" s="94">
        <v>0.33</v>
      </c>
      <c r="AL1359" s="93">
        <f>IF(V1359=0,"",V1359/(1-AB1359-AK1359))</f>
      </c>
      <c r="AM1359" s="95">
        <v>0.33</v>
      </c>
      <c r="AN1359" s="93">
        <f>IF(V1359=0,"",V1359/(1-AB1359-AM1359))</f>
      </c>
      <c r="AO1359" s="96">
        <v>1.2</v>
      </c>
      <c r="AP1359" s="93">
        <f>IF(BD!AJ1359="","",BD!AJ1359*BD!AO1359)</f>
      </c>
      <c r="AQ1359" s="91">
        <f>BD!AM1359/BD!AK1359-1</f>
        <v>0</v>
      </c>
      <c r="AR1359" s="91">
        <f>IF(BD!AN1359="","",IF(BD!AJ1359="","",BD!AN1359/BD!AJ1359-1))</f>
      </c>
      <c r="AS1359" s="91">
        <f>IF(BD!AN1359="","",IF(BD!AN1359&lt;BD!AL1359,"ABAIXO DA META","DENTRO DA META"))</f>
      </c>
      <c r="AT1359" s="91" t="str">
        <f>IF(BD!AJ1359="","EM ANÁLISE",IF(BD!AP1359&gt;=BD!AN1359,"GO", "NO GO"))</f>
        <v>EM ANÁLISE</v>
      </c>
      <c r="AU1359" s="97">
        <f>IF(AN1359="","",+BD!$AN1359-AJ1359)</f>
      </c>
      <c r="AV1359" s="98"/>
      <c r="AW1359" s="90">
        <f>BD!P1359*BD!AC1359</f>
        <v>0</v>
      </c>
      <c r="AX1359" s="90">
        <f>BD!V1359*BD!AC1359</f>
        <v>0</v>
      </c>
      <c r="AY1359" s="90">
        <f>IF(BD!AN1359="","",BD!AN1359*BD!AC1359)</f>
      </c>
      <c r="AZ1359" s="75" t="s">
        <v>123</v>
      </c>
      <c r="BA1359" s="75" t="s">
        <v>124</v>
      </c>
      <c r="BB1359" s="75">
        <v>1</v>
      </c>
      <c r="BC1359" s="75" t="s">
        <v>125</v>
      </c>
      <c r="BD1359" s="104"/>
      <c r="BE1359" s="104"/>
      <c r="BF1359" s="101"/>
      <c r="BG1359" s="101"/>
      <c r="BH1359" s="101"/>
      <c r="BI1359" s="101"/>
      <c r="BJ1359" s="101"/>
      <c r="BK1359" s="101"/>
      <c r="BL1359" s="101"/>
      <c r="BM1359" s="101"/>
      <c r="BN1359" s="101"/>
      <c r="BO1359" s="103"/>
      <c r="BP1359" s="101"/>
      <c r="BQ1359" s="101"/>
      <c r="BR1359" s="101"/>
      <c r="BS1359" s="101"/>
      <c r="BT1359" s="101"/>
      <c r="BU1359" s="101"/>
      <c r="BV1359" s="101"/>
      <c r="BW1359" s="101"/>
      <c r="BX1359" s="101"/>
      <c r="BY1359" s="101"/>
      <c r="BZ1359" s="101"/>
      <c r="CA1359" s="101"/>
      <c r="CB1359" s="101"/>
      <c r="CC1359" s="101"/>
      <c r="CD1359" s="101"/>
      <c r="CE1359" s="101"/>
      <c r="CF1359" s="101"/>
      <c r="CG1359" s="37" t="e">
        <f>VLOOKUP(Table_1[[#This Row],[EAN]],'[1]Planilha1'!$E:$R,13,0)</f>
        <v>#N/A</v>
      </c>
      <c r="CI1359" s="188">
        <f>IF(Table_1[[#This Row],[STATUS MERCADO]]="GO",Table_1[[#This Row],[M. BRUTA TOTAL]],0)</f>
        <v>0</v>
      </c>
      <c r="CJ1359" s="188">
        <f>IF(Table_1[[#This Row],[STATUS MERCADO]]="GO",Table_1[[#This Row],[PV UNIT. REALIZADO]]*Table_1[[#This Row],[QUANTIDADE]],0)</f>
        <v>0</v>
      </c>
    </row>
    <row r="1360" ht="15" hidden="1">
      <c r="A1360" s="7"/>
      <c r="B1360" s="84" t="s">
        <v>400</v>
      </c>
      <c r="C1360" s="75">
        <v>220156</v>
      </c>
      <c r="D1360" s="75">
        <v>12434572</v>
      </c>
      <c r="E1360" s="85">
        <v>7891000301067</v>
      </c>
      <c r="F1360" s="86" t="s">
        <v>1257</v>
      </c>
      <c r="G1360" s="75" t="s">
        <v>1253</v>
      </c>
      <c r="H1360" s="75">
        <v>3480</v>
      </c>
      <c r="I1360" s="87" t="s">
        <v>1253</v>
      </c>
      <c r="J1360" s="75" t="s">
        <v>1129</v>
      </c>
      <c r="K1360" s="88" t="s">
        <v>1177</v>
      </c>
      <c r="L1360" s="88">
        <v>6</v>
      </c>
      <c r="M1360" s="88">
        <v>0</v>
      </c>
      <c r="N1360" s="75" t="s">
        <v>85</v>
      </c>
      <c r="O1360" s="75" t="s">
        <v>122</v>
      </c>
      <c r="P1360" s="106"/>
      <c r="Q1360" s="90">
        <f>(17/100+7.6/100+1.65/100)*P1360</f>
        <v>0</v>
      </c>
      <c r="R1360" s="90"/>
      <c r="S1360" s="90"/>
      <c r="T1360" s="90"/>
      <c r="U1360" s="90"/>
      <c r="V1360" s="90">
        <f>+P1360-Q1360+R1360+S1360+T1360+U1360</f>
        <v>0</v>
      </c>
      <c r="W1360" s="91">
        <f>(1.02/100)</f>
        <v>1.02E-2</v>
      </c>
      <c r="X1360" s="91">
        <v>4.8E-3</v>
      </c>
      <c r="Y1360" s="91">
        <v>0.17</v>
      </c>
      <c r="Z1360" s="91">
        <v>1.65E-2</v>
      </c>
      <c r="AA1360" s="91">
        <v>7.6E-2</v>
      </c>
      <c r="AB1360" s="91">
        <f>SUM(W1360:AA1360)</f>
        <v>0.2775</v>
      </c>
      <c r="AC1360" s="75">
        <v>12</v>
      </c>
      <c r="AD1360" s="92">
        <f>IF(AL1360="","",+AC1360*AL1360)</f>
      </c>
      <c r="AE1360" s="93">
        <f>IF(AL1360="","",+AL1360*AB1360)</f>
      </c>
      <c r="AF1360" s="92">
        <f>IF(AL1360="","",+AL1360-AE1360)</f>
      </c>
      <c r="AG1360" s="93">
        <f>+V1360</f>
        <v>0</v>
      </c>
      <c r="AH1360" s="92">
        <f>IF(AF1360="","",+AF1360-AG1360)</f>
      </c>
      <c r="AI1360" s="92">
        <f>IF(AH1360="","",+AH1360*AC1360)</f>
      </c>
      <c r="AJ1360" s="93"/>
      <c r="AK1360" s="94">
        <v>0.33</v>
      </c>
      <c r="AL1360" s="93">
        <f>IF(V1360=0,"",V1360/(1-AB1360-AK1360))</f>
      </c>
      <c r="AM1360" s="95">
        <v>0.33</v>
      </c>
      <c r="AN1360" s="93">
        <f>IF(V1360=0,"",V1360/(1-AB1360-AM1360))</f>
      </c>
      <c r="AO1360" s="96">
        <v>1.2</v>
      </c>
      <c r="AP1360" s="93">
        <f>IF(BD!AJ1360="","",BD!AJ1360*BD!AO1360)</f>
      </c>
      <c r="AQ1360" s="91">
        <f>BD!AM1360/BD!AK1360-1</f>
        <v>0</v>
      </c>
      <c r="AR1360" s="91">
        <f>IF(BD!AN1360="","",IF(BD!AJ1360="","",BD!AN1360/BD!AJ1360-1))</f>
      </c>
      <c r="AS1360" s="91">
        <f>IF(BD!AN1360="","",IF(BD!AN1360&lt;BD!AL1360,"ABAIXO DA META","DENTRO DA META"))</f>
      </c>
      <c r="AT1360" s="91" t="str">
        <f>IF(BD!AJ1360="","EM ANÁLISE",IF(BD!AP1360&gt;=BD!AN1360,"GO", "NO GO"))</f>
        <v>EM ANÁLISE</v>
      </c>
      <c r="AU1360" s="97">
        <f>IF(AN1360="","",+BD!$AN1360-AJ1360)</f>
      </c>
      <c r="AV1360" s="98"/>
      <c r="AW1360" s="90">
        <f>BD!P1360*BD!AC1360</f>
        <v>0</v>
      </c>
      <c r="AX1360" s="90">
        <f>BD!V1360*BD!AC1360</f>
        <v>0</v>
      </c>
      <c r="AY1360" s="90">
        <f>IF(BD!AN1360="","",BD!AN1360*BD!AC1360)</f>
      </c>
      <c r="AZ1360" s="75" t="s">
        <v>123</v>
      </c>
      <c r="BA1360" s="75" t="s">
        <v>124</v>
      </c>
      <c r="BB1360" s="75">
        <v>1</v>
      </c>
      <c r="BC1360" s="75" t="s">
        <v>125</v>
      </c>
      <c r="BD1360" s="104"/>
      <c r="BE1360" s="104"/>
      <c r="BF1360" s="101"/>
      <c r="BG1360" s="101"/>
      <c r="BH1360" s="101"/>
      <c r="BI1360" s="101"/>
      <c r="BJ1360" s="101"/>
      <c r="BK1360" s="101"/>
      <c r="BL1360" s="101"/>
      <c r="BM1360" s="101"/>
      <c r="BN1360" s="101"/>
      <c r="BO1360" s="103"/>
      <c r="BP1360" s="101"/>
      <c r="BQ1360" s="101"/>
      <c r="BR1360" s="101"/>
      <c r="BS1360" s="101"/>
      <c r="BT1360" s="101"/>
      <c r="BU1360" s="101"/>
      <c r="BV1360" s="101"/>
      <c r="BW1360" s="101"/>
      <c r="BX1360" s="101"/>
      <c r="BY1360" s="101"/>
      <c r="BZ1360" s="101"/>
      <c r="CA1360" s="101"/>
      <c r="CB1360" s="101"/>
      <c r="CC1360" s="101"/>
      <c r="CD1360" s="101"/>
      <c r="CE1360" s="101"/>
      <c r="CF1360" s="101"/>
      <c r="CG1360" s="37" t="e">
        <f>VLOOKUP(Table_1[[#This Row],[EAN]],'[1]Planilha1'!$E:$R,13,0)</f>
        <v>#N/A</v>
      </c>
      <c r="CI1360" s="188">
        <f>IF(Table_1[[#This Row],[STATUS MERCADO]]="GO",Table_1[[#This Row],[M. BRUTA TOTAL]],0)</f>
        <v>0</v>
      </c>
      <c r="CJ1360" s="188">
        <f>IF(Table_1[[#This Row],[STATUS MERCADO]]="GO",Table_1[[#This Row],[PV UNIT. REALIZADO]]*Table_1[[#This Row],[QUANTIDADE]],0)</f>
        <v>0</v>
      </c>
    </row>
    <row r="1361" ht="15" hidden="1">
      <c r="A1361" s="7"/>
      <c r="B1361" s="84" t="s">
        <v>400</v>
      </c>
      <c r="C1361" s="75">
        <v>220157</v>
      </c>
      <c r="D1361" s="75">
        <v>12424182</v>
      </c>
      <c r="E1361" s="85">
        <v>7891000291641</v>
      </c>
      <c r="F1361" s="86" t="s">
        <v>1258</v>
      </c>
      <c r="G1361" s="75" t="s">
        <v>1253</v>
      </c>
      <c r="H1361" s="75">
        <v>3480</v>
      </c>
      <c r="I1361" s="87" t="s">
        <v>1253</v>
      </c>
      <c r="J1361" s="75" t="s">
        <v>485</v>
      </c>
      <c r="K1361" s="88" t="s">
        <v>1177</v>
      </c>
      <c r="L1361" s="88">
        <v>24</v>
      </c>
      <c r="M1361" s="88">
        <v>0</v>
      </c>
      <c r="N1361" s="75" t="s">
        <v>85</v>
      </c>
      <c r="O1361" s="75" t="s">
        <v>122</v>
      </c>
      <c r="P1361" s="106"/>
      <c r="Q1361" s="90">
        <f>(17/100+7.6/100+1.65/100)*P1361</f>
        <v>0</v>
      </c>
      <c r="R1361" s="90"/>
      <c r="S1361" s="90"/>
      <c r="T1361" s="90"/>
      <c r="U1361" s="90"/>
      <c r="V1361" s="90">
        <f>+P1361-Q1361+R1361+S1361+T1361+U1361</f>
        <v>0</v>
      </c>
      <c r="W1361" s="91">
        <f>(1.02/100)</f>
        <v>1.02E-2</v>
      </c>
      <c r="X1361" s="91">
        <v>4.8E-3</v>
      </c>
      <c r="Y1361" s="91">
        <v>0.17</v>
      </c>
      <c r="Z1361" s="91">
        <v>1.65E-2</v>
      </c>
      <c r="AA1361" s="91">
        <v>7.6E-2</v>
      </c>
      <c r="AB1361" s="91">
        <f>SUM(W1361:AA1361)</f>
        <v>0.2775</v>
      </c>
      <c r="AC1361" s="75">
        <v>12</v>
      </c>
      <c r="AD1361" s="92">
        <f>IF(AL1361="","",+AC1361*AL1361)</f>
      </c>
      <c r="AE1361" s="93">
        <f>IF(AL1361="","",+AL1361*AB1361)</f>
      </c>
      <c r="AF1361" s="92">
        <f>IF(AL1361="","",+AL1361-AE1361)</f>
      </c>
      <c r="AG1361" s="93">
        <f>+V1361</f>
        <v>0</v>
      </c>
      <c r="AH1361" s="92">
        <f>IF(AF1361="","",+AF1361-AG1361)</f>
      </c>
      <c r="AI1361" s="92">
        <f>IF(AH1361="","",+AH1361*AC1361)</f>
      </c>
      <c r="AJ1361" s="93"/>
      <c r="AK1361" s="94">
        <v>0.33</v>
      </c>
      <c r="AL1361" s="93">
        <f>IF(V1361=0,"",V1361/(1-AB1361-AK1361))</f>
      </c>
      <c r="AM1361" s="95">
        <v>0.33</v>
      </c>
      <c r="AN1361" s="93">
        <f>IF(V1361=0,"",V1361/(1-AB1361-AM1361))</f>
      </c>
      <c r="AO1361" s="96">
        <v>1.2</v>
      </c>
      <c r="AP1361" s="93">
        <f>IF(BD!AJ1361="","",BD!AJ1361*BD!AO1361)</f>
      </c>
      <c r="AQ1361" s="91">
        <f>BD!AM1361/BD!AK1361-1</f>
        <v>0</v>
      </c>
      <c r="AR1361" s="91">
        <f>IF(BD!AN1361="","",IF(BD!AJ1361="","",BD!AN1361/BD!AJ1361-1))</f>
      </c>
      <c r="AS1361" s="91">
        <f>IF(BD!AN1361="","",IF(BD!AN1361&lt;BD!AL1361,"ABAIXO DA META","DENTRO DA META"))</f>
      </c>
      <c r="AT1361" s="91" t="str">
        <f>IF(BD!AJ1361="","EM ANÁLISE",IF(BD!AP1361&gt;=BD!AN1361,"GO", "NO GO"))</f>
        <v>EM ANÁLISE</v>
      </c>
      <c r="AU1361" s="97">
        <f>IF(AN1361="","",+BD!$AN1361-AJ1361)</f>
      </c>
      <c r="AV1361" s="98"/>
      <c r="AW1361" s="90">
        <f>BD!P1361*BD!AC1361</f>
        <v>0</v>
      </c>
      <c r="AX1361" s="90">
        <f>BD!V1361*BD!AC1361</f>
        <v>0</v>
      </c>
      <c r="AY1361" s="90">
        <f>IF(BD!AN1361="","",BD!AN1361*BD!AC1361)</f>
      </c>
      <c r="AZ1361" s="75" t="s">
        <v>123</v>
      </c>
      <c r="BA1361" s="75" t="s">
        <v>124</v>
      </c>
      <c r="BB1361" s="75">
        <v>1</v>
      </c>
      <c r="BC1361" s="75" t="s">
        <v>125</v>
      </c>
      <c r="BD1361" s="104"/>
      <c r="BE1361" s="104"/>
      <c r="BF1361" s="101"/>
      <c r="BG1361" s="101"/>
      <c r="BH1361" s="101"/>
      <c r="BI1361" s="101"/>
      <c r="BJ1361" s="101"/>
      <c r="BK1361" s="101"/>
      <c r="BL1361" s="101"/>
      <c r="BM1361" s="101"/>
      <c r="BN1361" s="101"/>
      <c r="BO1361" s="103"/>
      <c r="BP1361" s="101"/>
      <c r="BQ1361" s="101"/>
      <c r="BR1361" s="101"/>
      <c r="BS1361" s="101"/>
      <c r="BT1361" s="101"/>
      <c r="BU1361" s="101"/>
      <c r="BV1361" s="101"/>
      <c r="BW1361" s="101"/>
      <c r="BX1361" s="101"/>
      <c r="BY1361" s="101"/>
      <c r="BZ1361" s="101"/>
      <c r="CA1361" s="101"/>
      <c r="CB1361" s="101"/>
      <c r="CC1361" s="101"/>
      <c r="CD1361" s="101"/>
      <c r="CE1361" s="101"/>
      <c r="CF1361" s="101"/>
      <c r="CG1361" s="37" t="e">
        <f>VLOOKUP(Table_1[[#This Row],[EAN]],'[1]Planilha1'!$E:$R,13,0)</f>
        <v>#N/A</v>
      </c>
      <c r="CI1361" s="188">
        <f>IF(Table_1[[#This Row],[STATUS MERCADO]]="GO",Table_1[[#This Row],[M. BRUTA TOTAL]],0)</f>
        <v>0</v>
      </c>
      <c r="CJ1361" s="188">
        <f>IF(Table_1[[#This Row],[STATUS MERCADO]]="GO",Table_1[[#This Row],[PV UNIT. REALIZADO]]*Table_1[[#This Row],[QUANTIDADE]],0)</f>
        <v>0</v>
      </c>
    </row>
    <row r="1362" ht="15" hidden="1">
      <c r="A1362" s="7"/>
      <c r="B1362" s="84" t="s">
        <v>400</v>
      </c>
      <c r="C1362" s="75">
        <v>220158</v>
      </c>
      <c r="D1362" s="75">
        <v>12323531</v>
      </c>
      <c r="E1362" s="85">
        <v>7891000120606</v>
      </c>
      <c r="F1362" s="86" t="s">
        <v>1259</v>
      </c>
      <c r="G1362" s="75" t="s">
        <v>1253</v>
      </c>
      <c r="H1362" s="75">
        <v>3480</v>
      </c>
      <c r="I1362" s="87" t="s">
        <v>1253</v>
      </c>
      <c r="J1362" s="75" t="s">
        <v>1260</v>
      </c>
      <c r="K1362" s="88" t="s">
        <v>1177</v>
      </c>
      <c r="L1362" s="88">
        <v>12</v>
      </c>
      <c r="M1362" s="88">
        <v>0</v>
      </c>
      <c r="N1362" s="75" t="s">
        <v>85</v>
      </c>
      <c r="O1362" s="75" t="s">
        <v>122</v>
      </c>
      <c r="P1362" s="106"/>
      <c r="Q1362" s="90">
        <f>(17/100+7.6/100+1.65/100)*P1362</f>
        <v>0</v>
      </c>
      <c r="R1362" s="90"/>
      <c r="S1362" s="90"/>
      <c r="T1362" s="90"/>
      <c r="U1362" s="90"/>
      <c r="V1362" s="90">
        <f>+P1362-Q1362+R1362+S1362+T1362+U1362</f>
        <v>0</v>
      </c>
      <c r="W1362" s="91">
        <f>(1.02/100)</f>
        <v>1.02E-2</v>
      </c>
      <c r="X1362" s="91">
        <v>4.8E-3</v>
      </c>
      <c r="Y1362" s="91">
        <v>0.17</v>
      </c>
      <c r="Z1362" s="91">
        <v>1.65E-2</v>
      </c>
      <c r="AA1362" s="91">
        <v>7.6E-2</v>
      </c>
      <c r="AB1362" s="91">
        <f>SUM(W1362:AA1362)</f>
        <v>0.2775</v>
      </c>
      <c r="AC1362" s="75">
        <v>12</v>
      </c>
      <c r="AD1362" s="92">
        <f>IF(AL1362="","",+AC1362*AL1362)</f>
      </c>
      <c r="AE1362" s="93">
        <f>IF(AL1362="","",+AL1362*AB1362)</f>
      </c>
      <c r="AF1362" s="92">
        <f>IF(AL1362="","",+AL1362-AE1362)</f>
      </c>
      <c r="AG1362" s="93">
        <f>+V1362</f>
        <v>0</v>
      </c>
      <c r="AH1362" s="92">
        <f>IF(AF1362="","",+AF1362-AG1362)</f>
      </c>
      <c r="AI1362" s="92">
        <f>IF(AH1362="","",+AH1362*AC1362)</f>
      </c>
      <c r="AJ1362" s="93"/>
      <c r="AK1362" s="94">
        <v>0.33</v>
      </c>
      <c r="AL1362" s="93">
        <f>IF(V1362=0,"",V1362/(1-AB1362-AK1362))</f>
      </c>
      <c r="AM1362" s="95">
        <v>0.33</v>
      </c>
      <c r="AN1362" s="93">
        <f>IF(V1362=0,"",V1362/(1-AB1362-AM1362))</f>
      </c>
      <c r="AO1362" s="96">
        <v>1.2</v>
      </c>
      <c r="AP1362" s="93">
        <f>IF(BD!AJ1362="","",BD!AJ1362*BD!AO1362)</f>
      </c>
      <c r="AQ1362" s="91">
        <f>BD!AM1362/BD!AK1362-1</f>
        <v>0</v>
      </c>
      <c r="AR1362" s="91">
        <f>IF(BD!AN1362="","",IF(BD!AJ1362="","",BD!AN1362/BD!AJ1362-1))</f>
      </c>
      <c r="AS1362" s="91">
        <f>IF(BD!AN1362="","",IF(BD!AN1362&lt;BD!AL1362,"ABAIXO DA META","DENTRO DA META"))</f>
      </c>
      <c r="AT1362" s="91" t="str">
        <f>IF(BD!AJ1362="","EM ANÁLISE",IF(BD!AP1362&gt;=BD!AN1362,"GO", "NO GO"))</f>
        <v>EM ANÁLISE</v>
      </c>
      <c r="AU1362" s="97">
        <f>IF(AN1362="","",+BD!$AN1362-AJ1362)</f>
      </c>
      <c r="AV1362" s="98"/>
      <c r="AW1362" s="90">
        <f>BD!P1362*BD!AC1362</f>
        <v>0</v>
      </c>
      <c r="AX1362" s="90">
        <f>BD!V1362*BD!AC1362</f>
        <v>0</v>
      </c>
      <c r="AY1362" s="90">
        <f>IF(BD!AN1362="","",BD!AN1362*BD!AC1362)</f>
      </c>
      <c r="AZ1362" s="75" t="s">
        <v>123</v>
      </c>
      <c r="BA1362" s="75" t="s">
        <v>124</v>
      </c>
      <c r="BB1362" s="75">
        <v>1</v>
      </c>
      <c r="BC1362" s="75" t="s">
        <v>125</v>
      </c>
      <c r="BD1362" s="104"/>
      <c r="BE1362" s="104"/>
      <c r="BF1362" s="101"/>
      <c r="BG1362" s="101"/>
      <c r="BH1362" s="101"/>
      <c r="BI1362" s="101"/>
      <c r="BJ1362" s="101"/>
      <c r="BK1362" s="101"/>
      <c r="BL1362" s="101"/>
      <c r="BM1362" s="101"/>
      <c r="BN1362" s="101"/>
      <c r="BO1362" s="103"/>
      <c r="BP1362" s="101"/>
      <c r="BQ1362" s="101"/>
      <c r="BR1362" s="101"/>
      <c r="BS1362" s="101"/>
      <c r="BT1362" s="101"/>
      <c r="BU1362" s="101"/>
      <c r="BV1362" s="101"/>
      <c r="BW1362" s="101"/>
      <c r="BX1362" s="101"/>
      <c r="BY1362" s="101"/>
      <c r="BZ1362" s="101"/>
      <c r="CA1362" s="101"/>
      <c r="CB1362" s="101"/>
      <c r="CC1362" s="101"/>
      <c r="CD1362" s="101"/>
      <c r="CE1362" s="101"/>
      <c r="CF1362" s="101"/>
      <c r="CG1362" s="37" t="e">
        <f>VLOOKUP(Table_1[[#This Row],[EAN]],'[1]Planilha1'!$E:$R,13,0)</f>
        <v>#N/A</v>
      </c>
      <c r="CI1362" s="188">
        <f>IF(Table_1[[#This Row],[STATUS MERCADO]]="GO",Table_1[[#This Row],[M. BRUTA TOTAL]],0)</f>
        <v>0</v>
      </c>
      <c r="CJ1362" s="188">
        <f>IF(Table_1[[#This Row],[STATUS MERCADO]]="GO",Table_1[[#This Row],[PV UNIT. REALIZADO]]*Table_1[[#This Row],[QUANTIDADE]],0)</f>
        <v>0</v>
      </c>
    </row>
    <row r="1363" ht="15" hidden="1">
      <c r="A1363" s="7"/>
      <c r="B1363" s="84" t="s">
        <v>400</v>
      </c>
      <c r="C1363" s="75">
        <v>220159</v>
      </c>
      <c r="D1363" s="75">
        <v>12475961</v>
      </c>
      <c r="E1363" s="85">
        <v>7891000120606</v>
      </c>
      <c r="F1363" s="86" t="s">
        <v>1261</v>
      </c>
      <c r="G1363" s="75" t="s">
        <v>1253</v>
      </c>
      <c r="H1363" s="75">
        <v>3480</v>
      </c>
      <c r="I1363" s="87" t="s">
        <v>1253</v>
      </c>
      <c r="J1363" s="75" t="s">
        <v>1260</v>
      </c>
      <c r="K1363" s="88" t="s">
        <v>1177</v>
      </c>
      <c r="L1363" s="88">
        <v>24</v>
      </c>
      <c r="M1363" s="88">
        <v>0</v>
      </c>
      <c r="N1363" s="75" t="s">
        <v>85</v>
      </c>
      <c r="O1363" s="75" t="s">
        <v>122</v>
      </c>
      <c r="P1363" s="106"/>
      <c r="Q1363" s="90">
        <f>(17/100+7.6/100+1.65/100)*P1363</f>
        <v>0</v>
      </c>
      <c r="R1363" s="90"/>
      <c r="S1363" s="90"/>
      <c r="T1363" s="90"/>
      <c r="U1363" s="90"/>
      <c r="V1363" s="90">
        <f>+P1363-Q1363+R1363+S1363+T1363+U1363</f>
        <v>0</v>
      </c>
      <c r="W1363" s="91">
        <f>(1.02/100)</f>
        <v>1.02E-2</v>
      </c>
      <c r="X1363" s="91">
        <v>4.8E-3</v>
      </c>
      <c r="Y1363" s="91">
        <v>0.17</v>
      </c>
      <c r="Z1363" s="91">
        <v>1.65E-2</v>
      </c>
      <c r="AA1363" s="91">
        <v>7.6E-2</v>
      </c>
      <c r="AB1363" s="91">
        <f>SUM(W1363:AA1363)</f>
        <v>0.2775</v>
      </c>
      <c r="AC1363" s="75">
        <v>12</v>
      </c>
      <c r="AD1363" s="92">
        <f>IF(AL1363="","",+AC1363*AL1363)</f>
      </c>
      <c r="AE1363" s="93">
        <f>IF(AL1363="","",+AL1363*AB1363)</f>
      </c>
      <c r="AF1363" s="92">
        <f>IF(AL1363="","",+AL1363-AE1363)</f>
      </c>
      <c r="AG1363" s="93">
        <f>+V1363</f>
        <v>0</v>
      </c>
      <c r="AH1363" s="92">
        <f>IF(AF1363="","",+AF1363-AG1363)</f>
      </c>
      <c r="AI1363" s="92">
        <f>IF(AH1363="","",+AH1363*AC1363)</f>
      </c>
      <c r="AJ1363" s="93"/>
      <c r="AK1363" s="94">
        <v>0.33</v>
      </c>
      <c r="AL1363" s="93">
        <f>IF(V1363=0,"",V1363/(1-AB1363-AK1363))</f>
      </c>
      <c r="AM1363" s="95">
        <v>0.33</v>
      </c>
      <c r="AN1363" s="93">
        <f>IF(V1363=0,"",V1363/(1-AB1363-AM1363))</f>
      </c>
      <c r="AO1363" s="96">
        <v>1.2</v>
      </c>
      <c r="AP1363" s="93">
        <f>IF(BD!AJ1363="","",BD!AJ1363*BD!AO1363)</f>
      </c>
      <c r="AQ1363" s="91">
        <f>BD!AM1363/BD!AK1363-1</f>
        <v>0</v>
      </c>
      <c r="AR1363" s="91">
        <f>IF(BD!AN1363="","",IF(BD!AJ1363="","",BD!AN1363/BD!AJ1363-1))</f>
      </c>
      <c r="AS1363" s="91">
        <f>IF(BD!AN1363="","",IF(BD!AN1363&lt;BD!AL1363,"ABAIXO DA META","DENTRO DA META"))</f>
      </c>
      <c r="AT1363" s="91" t="str">
        <f>IF(BD!AJ1363="","EM ANÁLISE",IF(BD!AP1363&gt;=BD!AN1363,"GO", "NO GO"))</f>
        <v>EM ANÁLISE</v>
      </c>
      <c r="AU1363" s="97">
        <f>IF(AN1363="","",+BD!$AN1363-AJ1363)</f>
      </c>
      <c r="AV1363" s="98"/>
      <c r="AW1363" s="90">
        <f>BD!P1363*BD!AC1363</f>
        <v>0</v>
      </c>
      <c r="AX1363" s="90">
        <f>BD!V1363*BD!AC1363</f>
        <v>0</v>
      </c>
      <c r="AY1363" s="90">
        <f>IF(BD!AN1363="","",BD!AN1363*BD!AC1363)</f>
      </c>
      <c r="AZ1363" s="75" t="s">
        <v>123</v>
      </c>
      <c r="BA1363" s="75" t="s">
        <v>124</v>
      </c>
      <c r="BB1363" s="75">
        <v>1</v>
      </c>
      <c r="BC1363" s="75" t="s">
        <v>125</v>
      </c>
      <c r="BD1363" s="104"/>
      <c r="BE1363" s="104"/>
      <c r="BF1363" s="101"/>
      <c r="BG1363" s="101"/>
      <c r="BH1363" s="101"/>
      <c r="BI1363" s="101"/>
      <c r="BJ1363" s="101"/>
      <c r="BK1363" s="101"/>
      <c r="BL1363" s="101"/>
      <c r="BM1363" s="101"/>
      <c r="BN1363" s="101"/>
      <c r="BO1363" s="103"/>
      <c r="BP1363" s="101"/>
      <c r="BQ1363" s="101"/>
      <c r="BR1363" s="101"/>
      <c r="BS1363" s="101"/>
      <c r="BT1363" s="101"/>
      <c r="BU1363" s="101"/>
      <c r="BV1363" s="101"/>
      <c r="BW1363" s="101"/>
      <c r="BX1363" s="101"/>
      <c r="BY1363" s="101"/>
      <c r="BZ1363" s="101"/>
      <c r="CA1363" s="101"/>
      <c r="CB1363" s="101"/>
      <c r="CC1363" s="101"/>
      <c r="CD1363" s="101"/>
      <c r="CE1363" s="101"/>
      <c r="CF1363" s="101"/>
      <c r="CG1363" s="37" t="e">
        <f>VLOOKUP(Table_1[[#This Row],[EAN]],'[1]Planilha1'!$E:$R,13,0)</f>
        <v>#N/A</v>
      </c>
      <c r="CI1363" s="188">
        <f>IF(Table_1[[#This Row],[STATUS MERCADO]]="GO",Table_1[[#This Row],[M. BRUTA TOTAL]],0)</f>
        <v>0</v>
      </c>
      <c r="CJ1363" s="188">
        <f>IF(Table_1[[#This Row],[STATUS MERCADO]]="GO",Table_1[[#This Row],[PV UNIT. REALIZADO]]*Table_1[[#This Row],[QUANTIDADE]],0)</f>
        <v>0</v>
      </c>
    </row>
    <row r="1364" ht="15" hidden="1">
      <c r="A1364" s="7"/>
      <c r="B1364" s="84" t="s">
        <v>400</v>
      </c>
      <c r="C1364" s="75">
        <v>220160</v>
      </c>
      <c r="D1364" s="75">
        <v>12399710</v>
      </c>
      <c r="E1364" s="85">
        <v>7891000278536</v>
      </c>
      <c r="F1364" s="86" t="s">
        <v>1262</v>
      </c>
      <c r="G1364" s="75" t="s">
        <v>1253</v>
      </c>
      <c r="H1364" s="75">
        <v>3480</v>
      </c>
      <c r="I1364" s="87" t="s">
        <v>1253</v>
      </c>
      <c r="J1364" s="75" t="s">
        <v>485</v>
      </c>
      <c r="K1364" s="88" t="s">
        <v>1177</v>
      </c>
      <c r="L1364" s="88">
        <v>24</v>
      </c>
      <c r="M1364" s="88">
        <v>0</v>
      </c>
      <c r="N1364" s="75" t="s">
        <v>85</v>
      </c>
      <c r="O1364" s="75" t="s">
        <v>122</v>
      </c>
      <c r="P1364" s="106"/>
      <c r="Q1364" s="90">
        <f>(17/100+7.6/100+1.65/100)*P1364</f>
        <v>0</v>
      </c>
      <c r="R1364" s="90"/>
      <c r="S1364" s="90"/>
      <c r="T1364" s="90"/>
      <c r="U1364" s="90"/>
      <c r="V1364" s="90">
        <f>+P1364-Q1364+R1364+S1364+T1364+U1364</f>
        <v>0</v>
      </c>
      <c r="W1364" s="91">
        <f>(1.02/100)</f>
        <v>1.02E-2</v>
      </c>
      <c r="X1364" s="91">
        <v>4.8E-3</v>
      </c>
      <c r="Y1364" s="91">
        <v>0.17</v>
      </c>
      <c r="Z1364" s="91">
        <v>1.65E-2</v>
      </c>
      <c r="AA1364" s="91">
        <v>7.6E-2</v>
      </c>
      <c r="AB1364" s="91">
        <f>SUM(W1364:AA1364)</f>
        <v>0.2775</v>
      </c>
      <c r="AC1364" s="75">
        <v>12</v>
      </c>
      <c r="AD1364" s="92">
        <f>IF(AL1364="","",+AC1364*AL1364)</f>
      </c>
      <c r="AE1364" s="93">
        <f>IF(AL1364="","",+AL1364*AB1364)</f>
      </c>
      <c r="AF1364" s="92">
        <f>IF(AL1364="","",+AL1364-AE1364)</f>
      </c>
      <c r="AG1364" s="93">
        <f>+V1364</f>
        <v>0</v>
      </c>
      <c r="AH1364" s="92">
        <f>IF(AF1364="","",+AF1364-AG1364)</f>
      </c>
      <c r="AI1364" s="92">
        <f>IF(AH1364="","",+AH1364*AC1364)</f>
      </c>
      <c r="AJ1364" s="93"/>
      <c r="AK1364" s="94">
        <v>0.33</v>
      </c>
      <c r="AL1364" s="93">
        <f>IF(V1364=0,"",V1364/(1-AB1364-AK1364))</f>
      </c>
      <c r="AM1364" s="95">
        <v>0.33</v>
      </c>
      <c r="AN1364" s="93">
        <f>IF(V1364=0,"",V1364/(1-AB1364-AM1364))</f>
      </c>
      <c r="AO1364" s="96">
        <v>1.2</v>
      </c>
      <c r="AP1364" s="93">
        <f>IF(BD!AJ1364="","",BD!AJ1364*BD!AO1364)</f>
      </c>
      <c r="AQ1364" s="91">
        <f>BD!AM1364/BD!AK1364-1</f>
        <v>0</v>
      </c>
      <c r="AR1364" s="91">
        <f>IF(BD!AN1364="","",IF(BD!AJ1364="","",BD!AN1364/BD!AJ1364-1))</f>
      </c>
      <c r="AS1364" s="91">
        <f>IF(BD!AN1364="","",IF(BD!AN1364&lt;BD!AL1364,"ABAIXO DA META","DENTRO DA META"))</f>
      </c>
      <c r="AT1364" s="91" t="str">
        <f>IF(BD!AJ1364="","EM ANÁLISE",IF(BD!AP1364&gt;=BD!AN1364,"GO", "NO GO"))</f>
        <v>EM ANÁLISE</v>
      </c>
      <c r="AU1364" s="97">
        <f>IF(AN1364="","",+BD!$AN1364-AJ1364)</f>
      </c>
      <c r="AV1364" s="98"/>
      <c r="AW1364" s="90">
        <f>BD!P1364*BD!AC1364</f>
        <v>0</v>
      </c>
      <c r="AX1364" s="90">
        <f>BD!V1364*BD!AC1364</f>
        <v>0</v>
      </c>
      <c r="AY1364" s="90">
        <f>IF(BD!AN1364="","",BD!AN1364*BD!AC1364)</f>
      </c>
      <c r="AZ1364" s="75" t="s">
        <v>123</v>
      </c>
      <c r="BA1364" s="75" t="s">
        <v>124</v>
      </c>
      <c r="BB1364" s="75">
        <v>1</v>
      </c>
      <c r="BC1364" s="75" t="s">
        <v>125</v>
      </c>
      <c r="BD1364" s="104"/>
      <c r="BE1364" s="104"/>
      <c r="BF1364" s="101"/>
      <c r="BG1364" s="101"/>
      <c r="BH1364" s="101"/>
      <c r="BI1364" s="101"/>
      <c r="BJ1364" s="101"/>
      <c r="BK1364" s="101"/>
      <c r="BL1364" s="101"/>
      <c r="BM1364" s="101"/>
      <c r="BN1364" s="101"/>
      <c r="BO1364" s="103"/>
      <c r="BP1364" s="101"/>
      <c r="BQ1364" s="101"/>
      <c r="BR1364" s="101"/>
      <c r="BS1364" s="101"/>
      <c r="BT1364" s="101"/>
      <c r="BU1364" s="101"/>
      <c r="BV1364" s="101"/>
      <c r="BW1364" s="101"/>
      <c r="BX1364" s="101"/>
      <c r="BY1364" s="101"/>
      <c r="BZ1364" s="101"/>
      <c r="CA1364" s="101"/>
      <c r="CB1364" s="101"/>
      <c r="CC1364" s="101"/>
      <c r="CD1364" s="101"/>
      <c r="CE1364" s="101"/>
      <c r="CF1364" s="101"/>
      <c r="CG1364" s="37" t="e">
        <f>VLOOKUP(Table_1[[#This Row],[EAN]],'[1]Planilha1'!$E:$R,13,0)</f>
        <v>#N/A</v>
      </c>
      <c r="CI1364" s="188">
        <f>IF(Table_1[[#This Row],[STATUS MERCADO]]="GO",Table_1[[#This Row],[M. BRUTA TOTAL]],0)</f>
        <v>0</v>
      </c>
      <c r="CJ1364" s="188">
        <f>IF(Table_1[[#This Row],[STATUS MERCADO]]="GO",Table_1[[#This Row],[PV UNIT. REALIZADO]]*Table_1[[#This Row],[QUANTIDADE]],0)</f>
        <v>0</v>
      </c>
    </row>
    <row r="1365" ht="15" hidden="1">
      <c r="A1365" s="7"/>
      <c r="B1365" s="84" t="s">
        <v>400</v>
      </c>
      <c r="C1365" s="75">
        <v>220161</v>
      </c>
      <c r="D1365" s="75">
        <v>12217612</v>
      </c>
      <c r="E1365" s="85">
        <v>7891000096482</v>
      </c>
      <c r="F1365" s="86" t="s">
        <v>1263</v>
      </c>
      <c r="G1365" s="75" t="s">
        <v>1253</v>
      </c>
      <c r="H1365" s="75">
        <v>3480</v>
      </c>
      <c r="I1365" s="87" t="s">
        <v>1253</v>
      </c>
      <c r="J1365" s="75" t="s">
        <v>1260</v>
      </c>
      <c r="K1365" s="88" t="s">
        <v>1177</v>
      </c>
      <c r="L1365" s="88">
        <v>12</v>
      </c>
      <c r="M1365" s="88">
        <v>0</v>
      </c>
      <c r="N1365" s="75" t="s">
        <v>85</v>
      </c>
      <c r="O1365" s="75" t="s">
        <v>122</v>
      </c>
      <c r="P1365" s="89"/>
      <c r="Q1365" s="90">
        <f>(17/100+7.6/100+1.65/100)*P1365</f>
        <v>0</v>
      </c>
      <c r="R1365" s="90"/>
      <c r="S1365" s="90"/>
      <c r="T1365" s="90"/>
      <c r="U1365" s="90"/>
      <c r="V1365" s="90">
        <f>+P1365-Q1365+R1365+S1365+T1365+U1365</f>
        <v>0</v>
      </c>
      <c r="W1365" s="91">
        <f>(1.02/100)</f>
        <v>1.02E-2</v>
      </c>
      <c r="X1365" s="91">
        <v>4.8E-3</v>
      </c>
      <c r="Y1365" s="91">
        <v>0.17</v>
      </c>
      <c r="Z1365" s="91">
        <v>1.65E-2</v>
      </c>
      <c r="AA1365" s="91">
        <v>7.6E-2</v>
      </c>
      <c r="AB1365" s="91">
        <f>SUM(W1365:AA1365)</f>
        <v>0.2775</v>
      </c>
      <c r="AC1365" s="75">
        <v>12</v>
      </c>
      <c r="AD1365" s="92">
        <f>IF(AL1365="","",+AC1365*AL1365)</f>
      </c>
      <c r="AE1365" s="93">
        <f>IF(AL1365="","",+AL1365*AB1365)</f>
      </c>
      <c r="AF1365" s="92">
        <f>IF(AL1365="","",+AL1365-AE1365)</f>
      </c>
      <c r="AG1365" s="93">
        <f>+V1365</f>
        <v>0</v>
      </c>
      <c r="AH1365" s="92">
        <f>IF(AF1365="","",+AF1365-AG1365)</f>
      </c>
      <c r="AI1365" s="92">
        <f>IF(AH1365="","",+AH1365*AC1365)</f>
      </c>
      <c r="AJ1365" s="93"/>
      <c r="AK1365" s="94">
        <v>0.33</v>
      </c>
      <c r="AL1365" s="93">
        <f>IF(V1365=0,"",V1365/(1-AB1365-AK1365))</f>
      </c>
      <c r="AM1365" s="95">
        <v>0.33</v>
      </c>
      <c r="AN1365" s="93">
        <f>IF(V1365=0,"",V1365/(1-AB1365-AM1365))</f>
      </c>
      <c r="AO1365" s="96">
        <v>1.2</v>
      </c>
      <c r="AP1365" s="93">
        <f>IF(BD!AJ1365="","",BD!AJ1365*BD!AO1365)</f>
      </c>
      <c r="AQ1365" s="91">
        <f>BD!AM1365/BD!AK1365-1</f>
        <v>0</v>
      </c>
      <c r="AR1365" s="91">
        <f>IF(BD!AN1365="","",IF(BD!AJ1365="","",BD!AN1365/BD!AJ1365-1))</f>
      </c>
      <c r="AS1365" s="91">
        <f>IF(BD!AN1365="","",IF(BD!AN1365&lt;BD!AL1365,"ABAIXO DA META","DENTRO DA META"))</f>
      </c>
      <c r="AT1365" s="91" t="str">
        <f>IF(BD!AJ1365="","EM ANÁLISE",IF(BD!AP1365&gt;=BD!AN1365,"GO", "NO GO"))</f>
        <v>EM ANÁLISE</v>
      </c>
      <c r="AU1365" s="97">
        <f>IF(AN1365="","",+BD!$AN1365-AJ1365)</f>
      </c>
      <c r="AV1365" s="98"/>
      <c r="AW1365" s="90">
        <f>BD!P1365*BD!AC1365</f>
        <v>0</v>
      </c>
      <c r="AX1365" s="90">
        <f>BD!V1365*BD!AC1365</f>
        <v>0</v>
      </c>
      <c r="AY1365" s="90">
        <f>IF(BD!AN1365="","",BD!AN1365*BD!AC1365)</f>
      </c>
      <c r="AZ1365" s="75" t="s">
        <v>123</v>
      </c>
      <c r="BA1365" s="75" t="s">
        <v>124</v>
      </c>
      <c r="BB1365" s="75">
        <v>1</v>
      </c>
      <c r="BC1365" s="75" t="s">
        <v>125</v>
      </c>
      <c r="BD1365" s="104"/>
      <c r="BE1365" s="104"/>
      <c r="BF1365" s="101"/>
      <c r="BG1365" s="101"/>
      <c r="BH1365" s="101"/>
      <c r="BI1365" s="101"/>
      <c r="BJ1365" s="101"/>
      <c r="BK1365" s="101"/>
      <c r="BL1365" s="101"/>
      <c r="BM1365" s="101"/>
      <c r="BN1365" s="101"/>
      <c r="BO1365" s="103"/>
      <c r="BP1365" s="101"/>
      <c r="BQ1365" s="101"/>
      <c r="BR1365" s="101"/>
      <c r="BS1365" s="101"/>
      <c r="BT1365" s="101"/>
      <c r="BU1365" s="101"/>
      <c r="BV1365" s="101"/>
      <c r="BW1365" s="101"/>
      <c r="BX1365" s="101"/>
      <c r="BY1365" s="101"/>
      <c r="BZ1365" s="101"/>
      <c r="CA1365" s="101"/>
      <c r="CB1365" s="101"/>
      <c r="CC1365" s="101"/>
      <c r="CD1365" s="101"/>
      <c r="CE1365" s="101"/>
      <c r="CF1365" s="101"/>
      <c r="CG1365" s="37" t="e">
        <f>VLOOKUP(Table_1[[#This Row],[EAN]],'[1]Planilha1'!$E:$R,13,0)</f>
        <v>#N/A</v>
      </c>
      <c r="CI1365" s="188">
        <f>IF(Table_1[[#This Row],[STATUS MERCADO]]="GO",Table_1[[#This Row],[M. BRUTA TOTAL]],0)</f>
        <v>0</v>
      </c>
      <c r="CJ1365" s="188">
        <f>IF(Table_1[[#This Row],[STATUS MERCADO]]="GO",Table_1[[#This Row],[PV UNIT. REALIZADO]]*Table_1[[#This Row],[QUANTIDADE]],0)</f>
        <v>0</v>
      </c>
    </row>
    <row r="1366" ht="15" hidden="1">
      <c r="A1366" s="7"/>
      <c r="B1366" s="84" t="s">
        <v>400</v>
      </c>
      <c r="C1366" s="75">
        <v>220162</v>
      </c>
      <c r="D1366" s="75">
        <v>12475952</v>
      </c>
      <c r="E1366" s="85">
        <v>7891000096482</v>
      </c>
      <c r="F1366" s="86" t="s">
        <v>1264</v>
      </c>
      <c r="G1366" s="75" t="s">
        <v>1253</v>
      </c>
      <c r="H1366" s="75">
        <v>3480</v>
      </c>
      <c r="I1366" s="87" t="s">
        <v>1253</v>
      </c>
      <c r="J1366" s="75" t="s">
        <v>1260</v>
      </c>
      <c r="K1366" s="88" t="s">
        <v>1177</v>
      </c>
      <c r="L1366" s="88">
        <v>24</v>
      </c>
      <c r="M1366" s="88">
        <v>0</v>
      </c>
      <c r="N1366" s="75" t="s">
        <v>85</v>
      </c>
      <c r="O1366" s="75" t="s">
        <v>122</v>
      </c>
      <c r="P1366" s="89"/>
      <c r="Q1366" s="90">
        <f>(17/100+7.6/100+1.65/100)*P1366</f>
        <v>0</v>
      </c>
      <c r="R1366" s="90"/>
      <c r="S1366" s="90"/>
      <c r="T1366" s="90"/>
      <c r="U1366" s="90"/>
      <c r="V1366" s="90">
        <f>+P1366-Q1366+R1366+S1366+T1366+U1366</f>
        <v>0</v>
      </c>
      <c r="W1366" s="91">
        <f>(1.02/100)</f>
        <v>1.02E-2</v>
      </c>
      <c r="X1366" s="91">
        <v>4.8E-3</v>
      </c>
      <c r="Y1366" s="91">
        <v>0.17</v>
      </c>
      <c r="Z1366" s="91">
        <v>1.65E-2</v>
      </c>
      <c r="AA1366" s="91">
        <v>7.6E-2</v>
      </c>
      <c r="AB1366" s="91">
        <f>SUM(W1366:AA1366)</f>
        <v>0.2775</v>
      </c>
      <c r="AC1366" s="75">
        <v>12</v>
      </c>
      <c r="AD1366" s="92">
        <f>IF(AL1366="","",+AC1366*AL1366)</f>
      </c>
      <c r="AE1366" s="93">
        <f>IF(AL1366="","",+AL1366*AB1366)</f>
      </c>
      <c r="AF1366" s="92">
        <f>IF(AL1366="","",+AL1366-AE1366)</f>
      </c>
      <c r="AG1366" s="93">
        <f>+V1366</f>
        <v>0</v>
      </c>
      <c r="AH1366" s="92">
        <f>IF(AF1366="","",+AF1366-AG1366)</f>
      </c>
      <c r="AI1366" s="92">
        <f>IF(AH1366="","",+AH1366*AC1366)</f>
      </c>
      <c r="AJ1366" s="93"/>
      <c r="AK1366" s="94">
        <v>0.33</v>
      </c>
      <c r="AL1366" s="93">
        <f>IF(V1366=0,"",V1366/(1-AB1366-AK1366))</f>
      </c>
      <c r="AM1366" s="95">
        <v>0.33</v>
      </c>
      <c r="AN1366" s="93">
        <f>IF(V1366=0,"",V1366/(1-AB1366-AM1366))</f>
      </c>
      <c r="AO1366" s="96">
        <v>1.2</v>
      </c>
      <c r="AP1366" s="93">
        <f>IF(BD!AJ1366="","",BD!AJ1366*BD!AO1366)</f>
      </c>
      <c r="AQ1366" s="91">
        <f>BD!AM1366/BD!AK1366-1</f>
        <v>0</v>
      </c>
      <c r="AR1366" s="91">
        <f>IF(BD!AN1366="","",IF(BD!AJ1366="","",BD!AN1366/BD!AJ1366-1))</f>
      </c>
      <c r="AS1366" s="91">
        <f>IF(BD!AN1366="","",IF(BD!AN1366&lt;BD!AL1366,"ABAIXO DA META","DENTRO DA META"))</f>
      </c>
      <c r="AT1366" s="91" t="str">
        <f>IF(BD!AJ1366="","EM ANÁLISE",IF(BD!AP1366&gt;=BD!AN1366,"GO", "NO GO"))</f>
        <v>EM ANÁLISE</v>
      </c>
      <c r="AU1366" s="97">
        <f>IF(AN1366="","",+BD!$AN1366-AJ1366)</f>
      </c>
      <c r="AV1366" s="98"/>
      <c r="AW1366" s="90">
        <f>BD!P1366*BD!AC1366</f>
        <v>0</v>
      </c>
      <c r="AX1366" s="90">
        <f>BD!V1366*BD!AC1366</f>
        <v>0</v>
      </c>
      <c r="AY1366" s="90">
        <f>IF(BD!AN1366="","",BD!AN1366*BD!AC1366)</f>
      </c>
      <c r="AZ1366" s="75" t="s">
        <v>123</v>
      </c>
      <c r="BA1366" s="75" t="s">
        <v>124</v>
      </c>
      <c r="BB1366" s="75">
        <v>1</v>
      </c>
      <c r="BC1366" s="75" t="s">
        <v>125</v>
      </c>
      <c r="BD1366" s="104"/>
      <c r="BE1366" s="104"/>
      <c r="BF1366" s="101"/>
      <c r="BG1366" s="101"/>
      <c r="BH1366" s="101"/>
      <c r="BI1366" s="101"/>
      <c r="BJ1366" s="101"/>
      <c r="BK1366" s="101"/>
      <c r="BL1366" s="101"/>
      <c r="BM1366" s="101"/>
      <c r="BN1366" s="101"/>
      <c r="BO1366" s="103"/>
      <c r="BP1366" s="101"/>
      <c r="BQ1366" s="101"/>
      <c r="BR1366" s="101"/>
      <c r="BS1366" s="101"/>
      <c r="BT1366" s="101"/>
      <c r="BU1366" s="101"/>
      <c r="BV1366" s="101"/>
      <c r="BW1366" s="101"/>
      <c r="BX1366" s="101"/>
      <c r="BY1366" s="101"/>
      <c r="BZ1366" s="101"/>
      <c r="CA1366" s="101"/>
      <c r="CB1366" s="101"/>
      <c r="CC1366" s="101"/>
      <c r="CD1366" s="101"/>
      <c r="CE1366" s="101"/>
      <c r="CF1366" s="101"/>
      <c r="CG1366" s="37" t="e">
        <f>VLOOKUP(Table_1[[#This Row],[EAN]],'[1]Planilha1'!$E:$R,13,0)</f>
        <v>#N/A</v>
      </c>
      <c r="CI1366" s="188">
        <f>IF(Table_1[[#This Row],[STATUS MERCADO]]="GO",Table_1[[#This Row],[M. BRUTA TOTAL]],0)</f>
        <v>0</v>
      </c>
      <c r="CJ1366" s="188">
        <f>IF(Table_1[[#This Row],[STATUS MERCADO]]="GO",Table_1[[#This Row],[PV UNIT. REALIZADO]]*Table_1[[#This Row],[QUANTIDADE]],0)</f>
        <v>0</v>
      </c>
    </row>
    <row r="1367" ht="15" hidden="1">
      <c r="A1367" s="7"/>
      <c r="B1367" s="84" t="s">
        <v>400</v>
      </c>
      <c r="C1367" s="75">
        <v>220163</v>
      </c>
      <c r="D1367" s="75">
        <v>12248107</v>
      </c>
      <c r="E1367" s="85">
        <v>7891000103487</v>
      </c>
      <c r="F1367" s="86" t="s">
        <v>1265</v>
      </c>
      <c r="G1367" s="75" t="s">
        <v>1253</v>
      </c>
      <c r="H1367" s="75">
        <v>3480</v>
      </c>
      <c r="I1367" s="87" t="s">
        <v>1253</v>
      </c>
      <c r="J1367" s="75" t="s">
        <v>1260</v>
      </c>
      <c r="K1367" s="88" t="s">
        <v>1177</v>
      </c>
      <c r="L1367" s="88">
        <v>6</v>
      </c>
      <c r="M1367" s="88">
        <v>0</v>
      </c>
      <c r="N1367" s="75" t="s">
        <v>85</v>
      </c>
      <c r="O1367" s="75" t="s">
        <v>122</v>
      </c>
      <c r="P1367" s="106"/>
      <c r="Q1367" s="90">
        <f>(17/100+7.6/100+1.65/100)*P1367</f>
        <v>0</v>
      </c>
      <c r="R1367" s="90"/>
      <c r="S1367" s="90"/>
      <c r="T1367" s="90"/>
      <c r="U1367" s="90"/>
      <c r="V1367" s="90">
        <f>+P1367-Q1367+R1367+S1367+T1367+U1367</f>
        <v>0</v>
      </c>
      <c r="W1367" s="91">
        <f>(1.02/100)</f>
        <v>1.02E-2</v>
      </c>
      <c r="X1367" s="91">
        <v>4.8E-3</v>
      </c>
      <c r="Y1367" s="91">
        <v>0.17</v>
      </c>
      <c r="Z1367" s="91">
        <v>1.65E-2</v>
      </c>
      <c r="AA1367" s="91">
        <v>7.6E-2</v>
      </c>
      <c r="AB1367" s="91">
        <f>SUM(W1367:AA1367)</f>
        <v>0.2775</v>
      </c>
      <c r="AC1367" s="75">
        <v>12</v>
      </c>
      <c r="AD1367" s="92">
        <f>IF(AL1367="","",+AC1367*AL1367)</f>
      </c>
      <c r="AE1367" s="93">
        <f>IF(AL1367="","",+AL1367*AB1367)</f>
      </c>
      <c r="AF1367" s="92">
        <f>IF(AL1367="","",+AL1367-AE1367)</f>
      </c>
      <c r="AG1367" s="93">
        <f>+V1367</f>
        <v>0</v>
      </c>
      <c r="AH1367" s="92">
        <f>IF(AF1367="","",+AF1367-AG1367)</f>
      </c>
      <c r="AI1367" s="92">
        <f>IF(AH1367="","",+AH1367*AC1367)</f>
      </c>
      <c r="AJ1367" s="93"/>
      <c r="AK1367" s="94">
        <v>0.33</v>
      </c>
      <c r="AL1367" s="93">
        <f>IF(V1367=0,"",V1367/(1-AB1367-AK1367))</f>
      </c>
      <c r="AM1367" s="95">
        <v>0.33</v>
      </c>
      <c r="AN1367" s="93">
        <f>IF(V1367=0,"",V1367/(1-AB1367-AM1367))</f>
      </c>
      <c r="AO1367" s="96">
        <v>1.2</v>
      </c>
      <c r="AP1367" s="93">
        <f>IF(BD!AJ1367="","",BD!AJ1367*BD!AO1367)</f>
      </c>
      <c r="AQ1367" s="91">
        <f>BD!AM1367/BD!AK1367-1</f>
        <v>0</v>
      </c>
      <c r="AR1367" s="91">
        <f>IF(BD!AN1367="","",IF(BD!AJ1367="","",BD!AN1367/BD!AJ1367-1))</f>
      </c>
      <c r="AS1367" s="91">
        <f>IF(BD!AN1367="","",IF(BD!AN1367&lt;BD!AL1367,"ABAIXO DA META","DENTRO DA META"))</f>
      </c>
      <c r="AT1367" s="91" t="str">
        <f>IF(BD!AJ1367="","EM ANÁLISE",IF(BD!AP1367&gt;=BD!AN1367,"GO", "NO GO"))</f>
        <v>EM ANÁLISE</v>
      </c>
      <c r="AU1367" s="97">
        <f>IF(AN1367="","",+BD!$AN1367-AJ1367)</f>
      </c>
      <c r="AV1367" s="98"/>
      <c r="AW1367" s="90">
        <f>BD!P1367*BD!AC1367</f>
        <v>0</v>
      </c>
      <c r="AX1367" s="90">
        <f>BD!V1367*BD!AC1367</f>
        <v>0</v>
      </c>
      <c r="AY1367" s="90">
        <f>IF(BD!AN1367="","",BD!AN1367*BD!AC1367)</f>
      </c>
      <c r="AZ1367" s="75" t="s">
        <v>123</v>
      </c>
      <c r="BA1367" s="75" t="s">
        <v>124</v>
      </c>
      <c r="BB1367" s="75">
        <v>1</v>
      </c>
      <c r="BC1367" s="75" t="s">
        <v>125</v>
      </c>
      <c r="BD1367" s="104"/>
      <c r="BE1367" s="104"/>
      <c r="BF1367" s="101"/>
      <c r="BG1367" s="101"/>
      <c r="BH1367" s="101"/>
      <c r="BI1367" s="101"/>
      <c r="BJ1367" s="101"/>
      <c r="BK1367" s="101"/>
      <c r="BL1367" s="101"/>
      <c r="BM1367" s="101"/>
      <c r="BN1367" s="101"/>
      <c r="BO1367" s="103"/>
      <c r="BP1367" s="101"/>
      <c r="BQ1367" s="101"/>
      <c r="BR1367" s="101"/>
      <c r="BS1367" s="101"/>
      <c r="BT1367" s="101"/>
      <c r="BU1367" s="101"/>
      <c r="BV1367" s="101"/>
      <c r="BW1367" s="101"/>
      <c r="BX1367" s="101"/>
      <c r="BY1367" s="101"/>
      <c r="BZ1367" s="101"/>
      <c r="CA1367" s="101"/>
      <c r="CB1367" s="101"/>
      <c r="CC1367" s="101"/>
      <c r="CD1367" s="101"/>
      <c r="CE1367" s="101"/>
      <c r="CF1367" s="101"/>
      <c r="CG1367" s="37" t="e">
        <f>VLOOKUP(Table_1[[#This Row],[EAN]],'[1]Planilha1'!$E:$R,13,0)</f>
        <v>#N/A</v>
      </c>
      <c r="CI1367" s="188">
        <f>IF(Table_1[[#This Row],[STATUS MERCADO]]="GO",Table_1[[#This Row],[M. BRUTA TOTAL]],0)</f>
        <v>0</v>
      </c>
      <c r="CJ1367" s="188">
        <f>IF(Table_1[[#This Row],[STATUS MERCADO]]="GO",Table_1[[#This Row],[PV UNIT. REALIZADO]]*Table_1[[#This Row],[QUANTIDADE]],0)</f>
        <v>0</v>
      </c>
    </row>
    <row r="1368" ht="15" hidden="1">
      <c r="A1368" s="7"/>
      <c r="B1368" s="84" t="s">
        <v>400</v>
      </c>
      <c r="C1368" s="75">
        <v>220164</v>
      </c>
      <c r="D1368" s="75">
        <v>12326383</v>
      </c>
      <c r="E1368" s="85">
        <v>7891000241547</v>
      </c>
      <c r="F1368" s="86" t="s">
        <v>1266</v>
      </c>
      <c r="G1368" s="75" t="s">
        <v>1253</v>
      </c>
      <c r="H1368" s="75">
        <v>3480</v>
      </c>
      <c r="I1368" s="87" t="s">
        <v>1253</v>
      </c>
      <c r="J1368" s="75" t="s">
        <v>1260</v>
      </c>
      <c r="K1368" s="88" t="s">
        <v>1177</v>
      </c>
      <c r="L1368" s="88">
        <v>12</v>
      </c>
      <c r="M1368" s="88">
        <v>0</v>
      </c>
      <c r="N1368" s="75" t="s">
        <v>85</v>
      </c>
      <c r="O1368" s="75" t="s">
        <v>122</v>
      </c>
      <c r="P1368" s="106"/>
      <c r="Q1368" s="90">
        <f>(17/100+7.6/100+1.65/100)*P1368</f>
        <v>0</v>
      </c>
      <c r="R1368" s="90"/>
      <c r="S1368" s="90"/>
      <c r="T1368" s="90"/>
      <c r="U1368" s="90"/>
      <c r="V1368" s="90">
        <f>+P1368-Q1368+R1368+S1368+T1368+U1368</f>
        <v>0</v>
      </c>
      <c r="W1368" s="91">
        <f>(1.02/100)</f>
        <v>1.02E-2</v>
      </c>
      <c r="X1368" s="91">
        <v>4.8E-3</v>
      </c>
      <c r="Y1368" s="91">
        <v>0.17</v>
      </c>
      <c r="Z1368" s="91">
        <v>1.65E-2</v>
      </c>
      <c r="AA1368" s="91">
        <v>7.6E-2</v>
      </c>
      <c r="AB1368" s="91">
        <f>SUM(W1368:AA1368)</f>
        <v>0.2775</v>
      </c>
      <c r="AC1368" s="75">
        <v>12</v>
      </c>
      <c r="AD1368" s="92">
        <f>IF(AL1368="","",+AC1368*AL1368)</f>
      </c>
      <c r="AE1368" s="93">
        <f>IF(AL1368="","",+AL1368*AB1368)</f>
      </c>
      <c r="AF1368" s="92">
        <f>IF(AL1368="","",+AL1368-AE1368)</f>
      </c>
      <c r="AG1368" s="93">
        <f>+V1368</f>
        <v>0</v>
      </c>
      <c r="AH1368" s="92">
        <f>IF(AF1368="","",+AF1368-AG1368)</f>
      </c>
      <c r="AI1368" s="92">
        <f>IF(AH1368="","",+AH1368*AC1368)</f>
      </c>
      <c r="AJ1368" s="93"/>
      <c r="AK1368" s="94">
        <v>0.33</v>
      </c>
      <c r="AL1368" s="93">
        <f>IF(V1368=0,"",V1368/(1-AB1368-AK1368))</f>
      </c>
      <c r="AM1368" s="95">
        <v>0.33</v>
      </c>
      <c r="AN1368" s="93">
        <f>IF(V1368=0,"",V1368/(1-AB1368-AM1368))</f>
      </c>
      <c r="AO1368" s="96">
        <v>1.2</v>
      </c>
      <c r="AP1368" s="93">
        <f>IF(BD!AJ1368="","",BD!AJ1368*BD!AO1368)</f>
      </c>
      <c r="AQ1368" s="91">
        <f>BD!AM1368/BD!AK1368-1</f>
        <v>0</v>
      </c>
      <c r="AR1368" s="91">
        <f>IF(BD!AN1368="","",IF(BD!AJ1368="","",BD!AN1368/BD!AJ1368-1))</f>
      </c>
      <c r="AS1368" s="91">
        <f>IF(BD!AN1368="","",IF(BD!AN1368&lt;BD!AL1368,"ABAIXO DA META","DENTRO DA META"))</f>
      </c>
      <c r="AT1368" s="91" t="str">
        <f>IF(BD!AJ1368="","EM ANÁLISE",IF(BD!AP1368&gt;=BD!AN1368,"GO", "NO GO"))</f>
        <v>EM ANÁLISE</v>
      </c>
      <c r="AU1368" s="97">
        <f>IF(AN1368="","",+BD!$AN1368-AJ1368)</f>
      </c>
      <c r="AV1368" s="98"/>
      <c r="AW1368" s="90">
        <f>BD!P1368*BD!AC1368</f>
        <v>0</v>
      </c>
      <c r="AX1368" s="90">
        <f>BD!V1368*BD!AC1368</f>
        <v>0</v>
      </c>
      <c r="AY1368" s="90">
        <f>IF(BD!AN1368="","",BD!AN1368*BD!AC1368)</f>
      </c>
      <c r="AZ1368" s="75" t="s">
        <v>123</v>
      </c>
      <c r="BA1368" s="75" t="s">
        <v>124</v>
      </c>
      <c r="BB1368" s="75">
        <v>1</v>
      </c>
      <c r="BC1368" s="75" t="s">
        <v>125</v>
      </c>
      <c r="BD1368" s="104"/>
      <c r="BE1368" s="104"/>
      <c r="BF1368" s="101"/>
      <c r="BG1368" s="101"/>
      <c r="BH1368" s="101"/>
      <c r="BI1368" s="101"/>
      <c r="BJ1368" s="101"/>
      <c r="BK1368" s="101"/>
      <c r="BL1368" s="101"/>
      <c r="BM1368" s="101"/>
      <c r="BN1368" s="101"/>
      <c r="BO1368" s="103"/>
      <c r="BP1368" s="101"/>
      <c r="BQ1368" s="101"/>
      <c r="BR1368" s="101"/>
      <c r="BS1368" s="101"/>
      <c r="BT1368" s="101"/>
      <c r="BU1368" s="101"/>
      <c r="BV1368" s="101"/>
      <c r="BW1368" s="101"/>
      <c r="BX1368" s="101"/>
      <c r="BY1368" s="101"/>
      <c r="BZ1368" s="101"/>
      <c r="CA1368" s="101"/>
      <c r="CB1368" s="101"/>
      <c r="CC1368" s="101"/>
      <c r="CD1368" s="101"/>
      <c r="CE1368" s="101"/>
      <c r="CF1368" s="101"/>
      <c r="CG1368" s="37" t="e">
        <f>VLOOKUP(Table_1[[#This Row],[EAN]],'[1]Planilha1'!$E:$R,13,0)</f>
        <v>#N/A</v>
      </c>
      <c r="CI1368" s="188">
        <f>IF(Table_1[[#This Row],[STATUS MERCADO]]="GO",Table_1[[#This Row],[M. BRUTA TOTAL]],0)</f>
        <v>0</v>
      </c>
      <c r="CJ1368" s="188">
        <f>IF(Table_1[[#This Row],[STATUS MERCADO]]="GO",Table_1[[#This Row],[PV UNIT. REALIZADO]]*Table_1[[#This Row],[QUANTIDADE]],0)</f>
        <v>0</v>
      </c>
    </row>
    <row r="1369" ht="15" hidden="1">
      <c r="A1369" s="7"/>
      <c r="B1369" s="84" t="s">
        <v>400</v>
      </c>
      <c r="C1369" s="75">
        <v>220165</v>
      </c>
      <c r="D1369" s="75">
        <v>12475946</v>
      </c>
      <c r="E1369" s="85">
        <v>7891000241547</v>
      </c>
      <c r="F1369" s="86" t="s">
        <v>1267</v>
      </c>
      <c r="G1369" s="75" t="s">
        <v>1253</v>
      </c>
      <c r="H1369" s="75">
        <v>3480</v>
      </c>
      <c r="I1369" s="87" t="s">
        <v>1253</v>
      </c>
      <c r="J1369" s="75" t="s">
        <v>1260</v>
      </c>
      <c r="K1369" s="88" t="s">
        <v>1177</v>
      </c>
      <c r="L1369" s="88">
        <v>24</v>
      </c>
      <c r="M1369" s="88">
        <v>0</v>
      </c>
      <c r="N1369" s="75" t="s">
        <v>85</v>
      </c>
      <c r="O1369" s="75" t="s">
        <v>122</v>
      </c>
      <c r="P1369" s="106"/>
      <c r="Q1369" s="90">
        <f>(17/100+7.6/100+1.65/100)*P1369</f>
        <v>0</v>
      </c>
      <c r="R1369" s="90"/>
      <c r="S1369" s="90"/>
      <c r="T1369" s="90"/>
      <c r="U1369" s="90"/>
      <c r="V1369" s="90">
        <f>+P1369-Q1369+R1369+S1369+T1369+U1369</f>
        <v>0</v>
      </c>
      <c r="W1369" s="91">
        <f>(1.02/100)</f>
        <v>1.02E-2</v>
      </c>
      <c r="X1369" s="91">
        <v>4.8E-3</v>
      </c>
      <c r="Y1369" s="91">
        <v>0.17</v>
      </c>
      <c r="Z1369" s="91">
        <v>1.65E-2</v>
      </c>
      <c r="AA1369" s="91">
        <v>7.6E-2</v>
      </c>
      <c r="AB1369" s="91">
        <f>SUM(W1369:AA1369)</f>
        <v>0.2775</v>
      </c>
      <c r="AC1369" s="75">
        <v>12</v>
      </c>
      <c r="AD1369" s="92">
        <f>IF(AL1369="","",+AC1369*AL1369)</f>
      </c>
      <c r="AE1369" s="93">
        <f>IF(AL1369="","",+AL1369*AB1369)</f>
      </c>
      <c r="AF1369" s="92">
        <f>IF(AL1369="","",+AL1369-AE1369)</f>
      </c>
      <c r="AG1369" s="93">
        <f>+V1369</f>
        <v>0</v>
      </c>
      <c r="AH1369" s="92">
        <f>IF(AF1369="","",+AF1369-AG1369)</f>
      </c>
      <c r="AI1369" s="92">
        <f>IF(AH1369="","",+AH1369*AC1369)</f>
      </c>
      <c r="AJ1369" s="93"/>
      <c r="AK1369" s="94">
        <v>0.33</v>
      </c>
      <c r="AL1369" s="93">
        <f>IF(V1369=0,"",V1369/(1-AB1369-AK1369))</f>
      </c>
      <c r="AM1369" s="95">
        <v>0.33</v>
      </c>
      <c r="AN1369" s="93">
        <f>IF(V1369=0,"",V1369/(1-AB1369-AM1369))</f>
      </c>
      <c r="AO1369" s="96">
        <v>1.2</v>
      </c>
      <c r="AP1369" s="93">
        <f>IF(BD!AJ1369="","",BD!AJ1369*BD!AO1369)</f>
      </c>
      <c r="AQ1369" s="91">
        <f>BD!AM1369/BD!AK1369-1</f>
        <v>0</v>
      </c>
      <c r="AR1369" s="91">
        <f>IF(BD!AN1369="","",IF(BD!AJ1369="","",BD!AN1369/BD!AJ1369-1))</f>
      </c>
      <c r="AS1369" s="91">
        <f>IF(BD!AN1369="","",IF(BD!AN1369&lt;BD!AL1369,"ABAIXO DA META","DENTRO DA META"))</f>
      </c>
      <c r="AT1369" s="91" t="str">
        <f>IF(BD!AJ1369="","EM ANÁLISE",IF(BD!AP1369&gt;=BD!AN1369,"GO", "NO GO"))</f>
        <v>EM ANÁLISE</v>
      </c>
      <c r="AU1369" s="97">
        <f>IF(AN1369="","",+BD!$AN1369-AJ1369)</f>
      </c>
      <c r="AV1369" s="98"/>
      <c r="AW1369" s="90">
        <f>BD!P1369*BD!AC1369</f>
        <v>0</v>
      </c>
      <c r="AX1369" s="90">
        <f>BD!V1369*BD!AC1369</f>
        <v>0</v>
      </c>
      <c r="AY1369" s="90">
        <f>IF(BD!AN1369="","",BD!AN1369*BD!AC1369)</f>
      </c>
      <c r="AZ1369" s="75" t="s">
        <v>123</v>
      </c>
      <c r="BA1369" s="75" t="s">
        <v>124</v>
      </c>
      <c r="BB1369" s="75">
        <v>1</v>
      </c>
      <c r="BC1369" s="75" t="s">
        <v>125</v>
      </c>
      <c r="BD1369" s="104"/>
      <c r="BE1369" s="104"/>
      <c r="BF1369" s="101"/>
      <c r="BG1369" s="101"/>
      <c r="BH1369" s="101"/>
      <c r="BI1369" s="101"/>
      <c r="BJ1369" s="101"/>
      <c r="BK1369" s="101"/>
      <c r="BL1369" s="101"/>
      <c r="BM1369" s="101"/>
      <c r="BN1369" s="101"/>
      <c r="BO1369" s="103"/>
      <c r="BP1369" s="101"/>
      <c r="BQ1369" s="101"/>
      <c r="BR1369" s="101"/>
      <c r="BS1369" s="101"/>
      <c r="BT1369" s="101"/>
      <c r="BU1369" s="101"/>
      <c r="BV1369" s="101"/>
      <c r="BW1369" s="101"/>
      <c r="BX1369" s="101"/>
      <c r="BY1369" s="101"/>
      <c r="BZ1369" s="101"/>
      <c r="CA1369" s="101"/>
      <c r="CB1369" s="101"/>
      <c r="CC1369" s="101"/>
      <c r="CD1369" s="101"/>
      <c r="CE1369" s="101"/>
      <c r="CF1369" s="101"/>
      <c r="CG1369" s="37" t="e">
        <f>VLOOKUP(Table_1[[#This Row],[EAN]],'[1]Planilha1'!$E:$R,13,0)</f>
        <v>#N/A</v>
      </c>
      <c r="CI1369" s="188">
        <f>IF(Table_1[[#This Row],[STATUS MERCADO]]="GO",Table_1[[#This Row],[M. BRUTA TOTAL]],0)</f>
        <v>0</v>
      </c>
      <c r="CJ1369" s="188">
        <f>IF(Table_1[[#This Row],[STATUS MERCADO]]="GO",Table_1[[#This Row],[PV UNIT. REALIZADO]]*Table_1[[#This Row],[QUANTIDADE]],0)</f>
        <v>0</v>
      </c>
    </row>
    <row r="1370" ht="15" hidden="1">
      <c r="A1370" s="7"/>
      <c r="B1370" s="84" t="s">
        <v>400</v>
      </c>
      <c r="C1370" s="75">
        <v>220166</v>
      </c>
      <c r="D1370" s="75">
        <v>12416339</v>
      </c>
      <c r="E1370" s="85">
        <v>7891000287736</v>
      </c>
      <c r="F1370" s="86" t="s">
        <v>1268</v>
      </c>
      <c r="G1370" s="75" t="s">
        <v>1253</v>
      </c>
      <c r="H1370" s="75">
        <v>3480</v>
      </c>
      <c r="I1370" s="87" t="s">
        <v>1253</v>
      </c>
      <c r="J1370" s="75" t="s">
        <v>1260</v>
      </c>
      <c r="K1370" s="88" t="s">
        <v>1177</v>
      </c>
      <c r="L1370" s="88">
        <v>6</v>
      </c>
      <c r="M1370" s="88">
        <v>0</v>
      </c>
      <c r="N1370" s="75" t="s">
        <v>85</v>
      </c>
      <c r="O1370" s="75" t="s">
        <v>122</v>
      </c>
      <c r="P1370" s="106"/>
      <c r="Q1370" s="90">
        <f>(17/100+7.6/100+1.65/100)*P1370</f>
        <v>0</v>
      </c>
      <c r="R1370" s="90"/>
      <c r="S1370" s="90"/>
      <c r="T1370" s="90"/>
      <c r="U1370" s="90"/>
      <c r="V1370" s="90">
        <f>+P1370-Q1370+R1370+S1370+T1370+U1370</f>
        <v>0</v>
      </c>
      <c r="W1370" s="91">
        <f>(1.02/100)</f>
        <v>1.02E-2</v>
      </c>
      <c r="X1370" s="91">
        <v>4.8E-3</v>
      </c>
      <c r="Y1370" s="91">
        <v>0.17</v>
      </c>
      <c r="Z1370" s="91">
        <v>1.65E-2</v>
      </c>
      <c r="AA1370" s="91">
        <v>7.6E-2</v>
      </c>
      <c r="AB1370" s="91">
        <f>SUM(W1370:AA1370)</f>
        <v>0.2775</v>
      </c>
      <c r="AC1370" s="75">
        <v>12</v>
      </c>
      <c r="AD1370" s="92">
        <f>IF(AL1370="","",+AC1370*AL1370)</f>
      </c>
      <c r="AE1370" s="93">
        <f>IF(AL1370="","",+AL1370*AB1370)</f>
      </c>
      <c r="AF1370" s="92">
        <f>IF(AL1370="","",+AL1370-AE1370)</f>
      </c>
      <c r="AG1370" s="93">
        <f>+V1370</f>
        <v>0</v>
      </c>
      <c r="AH1370" s="92">
        <f>IF(AF1370="","",+AF1370-AG1370)</f>
      </c>
      <c r="AI1370" s="92">
        <f>IF(AH1370="","",+AH1370*AC1370)</f>
      </c>
      <c r="AJ1370" s="93"/>
      <c r="AK1370" s="94">
        <v>0.33</v>
      </c>
      <c r="AL1370" s="93">
        <f>IF(V1370=0,"",V1370/(1-AB1370-AK1370))</f>
      </c>
      <c r="AM1370" s="95">
        <v>0.33</v>
      </c>
      <c r="AN1370" s="93">
        <f>IF(V1370=0,"",V1370/(1-AB1370-AM1370))</f>
      </c>
      <c r="AO1370" s="96">
        <v>1.2</v>
      </c>
      <c r="AP1370" s="93">
        <f>IF(BD!AJ1370="","",BD!AJ1370*BD!AO1370)</f>
      </c>
      <c r="AQ1370" s="91">
        <f>BD!AM1370/BD!AK1370-1</f>
        <v>0</v>
      </c>
      <c r="AR1370" s="91">
        <f>IF(BD!AN1370="","",IF(BD!AJ1370="","",BD!AN1370/BD!AJ1370-1))</f>
      </c>
      <c r="AS1370" s="91">
        <f>IF(BD!AN1370="","",IF(BD!AN1370&lt;BD!AL1370,"ABAIXO DA META","DENTRO DA META"))</f>
      </c>
      <c r="AT1370" s="91" t="str">
        <f>IF(BD!AJ1370="","EM ANÁLISE",IF(BD!AP1370&gt;=BD!AN1370,"GO", "NO GO"))</f>
        <v>EM ANÁLISE</v>
      </c>
      <c r="AU1370" s="97">
        <f>IF(AN1370="","",+BD!$AN1370-AJ1370)</f>
      </c>
      <c r="AV1370" s="98"/>
      <c r="AW1370" s="90">
        <f>BD!P1370*BD!AC1370</f>
        <v>0</v>
      </c>
      <c r="AX1370" s="90">
        <f>BD!V1370*BD!AC1370</f>
        <v>0</v>
      </c>
      <c r="AY1370" s="90">
        <f>IF(BD!AN1370="","",BD!AN1370*BD!AC1370)</f>
      </c>
      <c r="AZ1370" s="75" t="s">
        <v>123</v>
      </c>
      <c r="BA1370" s="75" t="s">
        <v>124</v>
      </c>
      <c r="BB1370" s="75">
        <v>1</v>
      </c>
      <c r="BC1370" s="75" t="s">
        <v>125</v>
      </c>
      <c r="BD1370" s="104"/>
      <c r="BE1370" s="104"/>
      <c r="BF1370" s="101"/>
      <c r="BG1370" s="101"/>
      <c r="BH1370" s="101"/>
      <c r="BI1370" s="101"/>
      <c r="BJ1370" s="101"/>
      <c r="BK1370" s="101"/>
      <c r="BL1370" s="101"/>
      <c r="BM1370" s="101"/>
      <c r="BN1370" s="101"/>
      <c r="BO1370" s="103"/>
      <c r="BP1370" s="101"/>
      <c r="BQ1370" s="101"/>
      <c r="BR1370" s="101"/>
      <c r="BS1370" s="101"/>
      <c r="BT1370" s="101"/>
      <c r="BU1370" s="101"/>
      <c r="BV1370" s="101"/>
      <c r="BW1370" s="101"/>
      <c r="BX1370" s="101"/>
      <c r="BY1370" s="101"/>
      <c r="BZ1370" s="101"/>
      <c r="CA1370" s="101"/>
      <c r="CB1370" s="101"/>
      <c r="CC1370" s="101"/>
      <c r="CD1370" s="101"/>
      <c r="CE1370" s="101"/>
      <c r="CF1370" s="101"/>
      <c r="CG1370" s="37" t="e">
        <f>VLOOKUP(Table_1[[#This Row],[EAN]],'[1]Planilha1'!$E:$R,13,0)</f>
        <v>#N/A</v>
      </c>
      <c r="CI1370" s="188">
        <f>IF(Table_1[[#This Row],[STATUS MERCADO]]="GO",Table_1[[#This Row],[M. BRUTA TOTAL]],0)</f>
        <v>0</v>
      </c>
      <c r="CJ1370" s="188">
        <f>IF(Table_1[[#This Row],[STATUS MERCADO]]="GO",Table_1[[#This Row],[PV UNIT. REALIZADO]]*Table_1[[#This Row],[QUANTIDADE]],0)</f>
        <v>0</v>
      </c>
    </row>
    <row r="1371" ht="15" hidden="1">
      <c r="A1371" s="7"/>
      <c r="B1371" s="84" t="s">
        <v>400</v>
      </c>
      <c r="C1371" s="75">
        <v>220167</v>
      </c>
      <c r="D1371" s="75">
        <v>12416364</v>
      </c>
      <c r="E1371" s="85">
        <v>7891000287699</v>
      </c>
      <c r="F1371" s="86" t="s">
        <v>1269</v>
      </c>
      <c r="G1371" s="75" t="s">
        <v>1253</v>
      </c>
      <c r="H1371" s="75">
        <v>3480</v>
      </c>
      <c r="I1371" s="87" t="s">
        <v>1253</v>
      </c>
      <c r="J1371" s="75" t="s">
        <v>1260</v>
      </c>
      <c r="K1371" s="88" t="s">
        <v>1177</v>
      </c>
      <c r="L1371" s="88">
        <v>6</v>
      </c>
      <c r="M1371" s="88">
        <v>0</v>
      </c>
      <c r="N1371" s="75" t="s">
        <v>85</v>
      </c>
      <c r="O1371" s="75" t="s">
        <v>122</v>
      </c>
      <c r="P1371" s="106"/>
      <c r="Q1371" s="90">
        <f>(17/100+7.6/100+1.65/100)*P1371</f>
        <v>0</v>
      </c>
      <c r="R1371" s="90"/>
      <c r="S1371" s="90"/>
      <c r="T1371" s="90"/>
      <c r="U1371" s="90"/>
      <c r="V1371" s="90">
        <f>+P1371-Q1371+R1371+S1371+T1371+U1371</f>
        <v>0</v>
      </c>
      <c r="W1371" s="91">
        <f>(1.02/100)</f>
        <v>1.02E-2</v>
      </c>
      <c r="X1371" s="91">
        <v>4.8E-3</v>
      </c>
      <c r="Y1371" s="91">
        <v>0.17</v>
      </c>
      <c r="Z1371" s="91">
        <v>1.65E-2</v>
      </c>
      <c r="AA1371" s="91">
        <v>7.6E-2</v>
      </c>
      <c r="AB1371" s="91">
        <f>SUM(W1371:AA1371)</f>
        <v>0.2775</v>
      </c>
      <c r="AC1371" s="75">
        <v>12</v>
      </c>
      <c r="AD1371" s="92">
        <f>IF(AL1371="","",+AC1371*AL1371)</f>
      </c>
      <c r="AE1371" s="93">
        <f>IF(AL1371="","",+AL1371*AB1371)</f>
      </c>
      <c r="AF1371" s="92">
        <f>IF(AL1371="","",+AL1371-AE1371)</f>
      </c>
      <c r="AG1371" s="93">
        <f>+V1371</f>
        <v>0</v>
      </c>
      <c r="AH1371" s="92">
        <f>IF(AF1371="","",+AF1371-AG1371)</f>
      </c>
      <c r="AI1371" s="92">
        <f>IF(AH1371="","",+AH1371*AC1371)</f>
      </c>
      <c r="AJ1371" s="93"/>
      <c r="AK1371" s="94">
        <v>0.33</v>
      </c>
      <c r="AL1371" s="93">
        <f>IF(V1371=0,"",V1371/(1-AB1371-AK1371))</f>
      </c>
      <c r="AM1371" s="95">
        <v>0.33</v>
      </c>
      <c r="AN1371" s="93">
        <f>IF(V1371=0,"",V1371/(1-AB1371-AM1371))</f>
      </c>
      <c r="AO1371" s="96">
        <v>1.2</v>
      </c>
      <c r="AP1371" s="93">
        <f>IF(BD!AJ1371="","",BD!AJ1371*BD!AO1371)</f>
      </c>
      <c r="AQ1371" s="91">
        <f>BD!AM1371/BD!AK1371-1</f>
        <v>0</v>
      </c>
      <c r="AR1371" s="91">
        <f>IF(BD!AN1371="","",IF(BD!AJ1371="","",BD!AN1371/BD!AJ1371-1))</f>
      </c>
      <c r="AS1371" s="91">
        <f>IF(BD!AN1371="","",IF(BD!AN1371&lt;BD!AL1371,"ABAIXO DA META","DENTRO DA META"))</f>
      </c>
      <c r="AT1371" s="91" t="str">
        <f>IF(BD!AJ1371="","EM ANÁLISE",IF(BD!AP1371&gt;=BD!AN1371,"GO", "NO GO"))</f>
        <v>EM ANÁLISE</v>
      </c>
      <c r="AU1371" s="97">
        <f>IF(AN1371="","",+BD!$AN1371-AJ1371)</f>
      </c>
      <c r="AV1371" s="98"/>
      <c r="AW1371" s="90">
        <f>BD!P1371*BD!AC1371</f>
        <v>0</v>
      </c>
      <c r="AX1371" s="90">
        <f>BD!V1371*BD!AC1371</f>
        <v>0</v>
      </c>
      <c r="AY1371" s="90">
        <f>IF(BD!AN1371="","",BD!AN1371*BD!AC1371)</f>
      </c>
      <c r="AZ1371" s="75" t="s">
        <v>123</v>
      </c>
      <c r="BA1371" s="75" t="s">
        <v>124</v>
      </c>
      <c r="BB1371" s="75">
        <v>1</v>
      </c>
      <c r="BC1371" s="75" t="s">
        <v>125</v>
      </c>
      <c r="BD1371" s="104"/>
      <c r="BE1371" s="104"/>
      <c r="BF1371" s="101"/>
      <c r="BG1371" s="101"/>
      <c r="BH1371" s="101"/>
      <c r="BI1371" s="101"/>
      <c r="BJ1371" s="101"/>
      <c r="BK1371" s="101"/>
      <c r="BL1371" s="101"/>
      <c r="BM1371" s="101"/>
      <c r="BN1371" s="101"/>
      <c r="BO1371" s="103"/>
      <c r="BP1371" s="101"/>
      <c r="BQ1371" s="101"/>
      <c r="BR1371" s="101"/>
      <c r="BS1371" s="101"/>
      <c r="BT1371" s="101"/>
      <c r="BU1371" s="101"/>
      <c r="BV1371" s="101"/>
      <c r="BW1371" s="101"/>
      <c r="BX1371" s="101"/>
      <c r="BY1371" s="101"/>
      <c r="BZ1371" s="101"/>
      <c r="CA1371" s="101"/>
      <c r="CB1371" s="101"/>
      <c r="CC1371" s="101"/>
      <c r="CD1371" s="101"/>
      <c r="CE1371" s="101"/>
      <c r="CF1371" s="101"/>
      <c r="CG1371" s="37" t="e">
        <f>VLOOKUP(Table_1[[#This Row],[EAN]],'[1]Planilha1'!$E:$R,13,0)</f>
        <v>#N/A</v>
      </c>
      <c r="CI1371" s="188">
        <f>IF(Table_1[[#This Row],[STATUS MERCADO]]="GO",Table_1[[#This Row],[M. BRUTA TOTAL]],0)</f>
        <v>0</v>
      </c>
      <c r="CJ1371" s="188">
        <f>IF(Table_1[[#This Row],[STATUS MERCADO]]="GO",Table_1[[#This Row],[PV UNIT. REALIZADO]]*Table_1[[#This Row],[QUANTIDADE]],0)</f>
        <v>0</v>
      </c>
    </row>
    <row r="1372" ht="15" hidden="1">
      <c r="A1372" s="7"/>
      <c r="B1372" s="84" t="s">
        <v>400</v>
      </c>
      <c r="C1372" s="75">
        <v>220168</v>
      </c>
      <c r="D1372" s="75">
        <v>12331540</v>
      </c>
      <c r="E1372" s="85">
        <v>7891000243015</v>
      </c>
      <c r="F1372" s="86" t="s">
        <v>1270</v>
      </c>
      <c r="G1372" s="75" t="s">
        <v>1253</v>
      </c>
      <c r="H1372" s="75">
        <v>3480</v>
      </c>
      <c r="I1372" s="87" t="s">
        <v>1253</v>
      </c>
      <c r="J1372" s="75" t="s">
        <v>1129</v>
      </c>
      <c r="K1372" s="88" t="s">
        <v>1177</v>
      </c>
      <c r="L1372" s="88">
        <v>12</v>
      </c>
      <c r="M1372" s="88">
        <v>0</v>
      </c>
      <c r="N1372" s="75" t="s">
        <v>85</v>
      </c>
      <c r="O1372" s="75" t="s">
        <v>122</v>
      </c>
      <c r="P1372" s="89"/>
      <c r="Q1372" s="90">
        <f>(17/100+7.6/100+1.65/100)*P1372</f>
        <v>0</v>
      </c>
      <c r="R1372" s="90"/>
      <c r="S1372" s="90"/>
      <c r="T1372" s="90"/>
      <c r="U1372" s="90"/>
      <c r="V1372" s="90">
        <f>+P1372-Q1372+R1372+S1372+T1372+U1372</f>
        <v>0</v>
      </c>
      <c r="W1372" s="91">
        <f>(1.02/100)</f>
        <v>1.02E-2</v>
      </c>
      <c r="X1372" s="91">
        <v>4.8E-3</v>
      </c>
      <c r="Y1372" s="91">
        <v>0.17</v>
      </c>
      <c r="Z1372" s="91">
        <v>1.65E-2</v>
      </c>
      <c r="AA1372" s="91">
        <v>7.6E-2</v>
      </c>
      <c r="AB1372" s="91">
        <f>SUM(W1372:AA1372)</f>
        <v>0.2775</v>
      </c>
      <c r="AC1372" s="75">
        <v>12</v>
      </c>
      <c r="AD1372" s="92">
        <f>IF(AL1372="","",+AC1372*AL1372)</f>
      </c>
      <c r="AE1372" s="93">
        <f>IF(AL1372="","",+AL1372*AB1372)</f>
      </c>
      <c r="AF1372" s="92">
        <f>IF(AL1372="","",+AL1372-AE1372)</f>
      </c>
      <c r="AG1372" s="93">
        <f>+V1372</f>
        <v>0</v>
      </c>
      <c r="AH1372" s="92">
        <f>IF(AF1372="","",+AF1372-AG1372)</f>
      </c>
      <c r="AI1372" s="92">
        <f>IF(AH1372="","",+AH1372*AC1372)</f>
      </c>
      <c r="AJ1372" s="93"/>
      <c r="AK1372" s="94">
        <v>0.33</v>
      </c>
      <c r="AL1372" s="93">
        <f>IF(V1372=0,"",V1372/(1-AB1372-AK1372))</f>
      </c>
      <c r="AM1372" s="95">
        <v>0.33</v>
      </c>
      <c r="AN1372" s="93">
        <f>IF(V1372=0,"",V1372/(1-AB1372-AM1372))</f>
      </c>
      <c r="AO1372" s="96">
        <v>1.2</v>
      </c>
      <c r="AP1372" s="93">
        <f>IF(BD!AJ1372="","",BD!AJ1372*BD!AO1372)</f>
      </c>
      <c r="AQ1372" s="91">
        <f>BD!AM1372/BD!AK1372-1</f>
        <v>0</v>
      </c>
      <c r="AR1372" s="91">
        <f>IF(BD!AN1372="","",IF(BD!AJ1372="","",BD!AN1372/BD!AJ1372-1))</f>
      </c>
      <c r="AS1372" s="91">
        <f>IF(BD!AN1372="","",IF(BD!AN1372&lt;BD!AL1372,"ABAIXO DA META","DENTRO DA META"))</f>
      </c>
      <c r="AT1372" s="91" t="str">
        <f>IF(BD!AJ1372="","EM ANÁLISE",IF(BD!AP1372&gt;=BD!AN1372,"GO", "NO GO"))</f>
        <v>EM ANÁLISE</v>
      </c>
      <c r="AU1372" s="97">
        <f>IF(AN1372="","",+BD!$AN1372-AJ1372)</f>
      </c>
      <c r="AV1372" s="98"/>
      <c r="AW1372" s="90">
        <f>BD!P1372*BD!AC1372</f>
        <v>0</v>
      </c>
      <c r="AX1372" s="90">
        <f>BD!V1372*BD!AC1372</f>
        <v>0</v>
      </c>
      <c r="AY1372" s="90">
        <f>IF(BD!AN1372="","",BD!AN1372*BD!AC1372)</f>
      </c>
      <c r="AZ1372" s="75" t="s">
        <v>123</v>
      </c>
      <c r="BA1372" s="75" t="s">
        <v>124</v>
      </c>
      <c r="BB1372" s="75">
        <v>1</v>
      </c>
      <c r="BC1372" s="75" t="s">
        <v>125</v>
      </c>
      <c r="BD1372" s="104"/>
      <c r="BE1372" s="104"/>
      <c r="BF1372" s="101"/>
      <c r="BG1372" s="101"/>
      <c r="BH1372" s="101"/>
      <c r="BI1372" s="101"/>
      <c r="BJ1372" s="101"/>
      <c r="BK1372" s="101"/>
      <c r="BL1372" s="101"/>
      <c r="BM1372" s="101"/>
      <c r="BN1372" s="101"/>
      <c r="BO1372" s="103"/>
      <c r="BP1372" s="101"/>
      <c r="BQ1372" s="101"/>
      <c r="BR1372" s="101"/>
      <c r="BS1372" s="101"/>
      <c r="BT1372" s="101"/>
      <c r="BU1372" s="101"/>
      <c r="BV1372" s="101"/>
      <c r="BW1372" s="101"/>
      <c r="BX1372" s="101"/>
      <c r="BY1372" s="101"/>
      <c r="BZ1372" s="101"/>
      <c r="CA1372" s="101"/>
      <c r="CB1372" s="101"/>
      <c r="CC1372" s="101"/>
      <c r="CD1372" s="101"/>
      <c r="CE1372" s="101"/>
      <c r="CF1372" s="101"/>
      <c r="CG1372" s="37" t="e">
        <f>VLOOKUP(Table_1[[#This Row],[EAN]],'[1]Planilha1'!$E:$R,13,0)</f>
        <v>#N/A</v>
      </c>
      <c r="CI1372" s="188">
        <f>IF(Table_1[[#This Row],[STATUS MERCADO]]="GO",Table_1[[#This Row],[M. BRUTA TOTAL]],0)</f>
        <v>0</v>
      </c>
      <c r="CJ1372" s="188">
        <f>IF(Table_1[[#This Row],[STATUS MERCADO]]="GO",Table_1[[#This Row],[PV UNIT. REALIZADO]]*Table_1[[#This Row],[QUANTIDADE]],0)</f>
        <v>0</v>
      </c>
    </row>
    <row r="1373" ht="15" hidden="1">
      <c r="A1373" s="7"/>
      <c r="B1373" s="84" t="s">
        <v>400</v>
      </c>
      <c r="C1373" s="75">
        <v>220169</v>
      </c>
      <c r="D1373" s="75">
        <v>12476875</v>
      </c>
      <c r="E1373" s="85">
        <v>7891000243015</v>
      </c>
      <c r="F1373" s="86" t="s">
        <v>1271</v>
      </c>
      <c r="G1373" s="75" t="s">
        <v>1253</v>
      </c>
      <c r="H1373" s="75">
        <v>3480</v>
      </c>
      <c r="I1373" s="87" t="s">
        <v>1253</v>
      </c>
      <c r="J1373" s="75" t="s">
        <v>1260</v>
      </c>
      <c r="K1373" s="88" t="s">
        <v>1177</v>
      </c>
      <c r="L1373" s="88">
        <v>24</v>
      </c>
      <c r="M1373" s="88">
        <v>0</v>
      </c>
      <c r="N1373" s="75" t="s">
        <v>85</v>
      </c>
      <c r="O1373" s="75" t="s">
        <v>122</v>
      </c>
      <c r="P1373" s="89"/>
      <c r="Q1373" s="90">
        <f>(17/100+7.6/100+1.65/100)*P1373</f>
        <v>0</v>
      </c>
      <c r="R1373" s="90"/>
      <c r="S1373" s="90"/>
      <c r="T1373" s="90"/>
      <c r="U1373" s="90"/>
      <c r="V1373" s="90">
        <f>+P1373-Q1373+R1373+S1373+T1373+U1373</f>
        <v>0</v>
      </c>
      <c r="W1373" s="91">
        <f>(1.02/100)</f>
        <v>1.02E-2</v>
      </c>
      <c r="X1373" s="91">
        <v>4.8E-3</v>
      </c>
      <c r="Y1373" s="91">
        <v>0.17</v>
      </c>
      <c r="Z1373" s="91">
        <v>1.65E-2</v>
      </c>
      <c r="AA1373" s="91">
        <v>7.6E-2</v>
      </c>
      <c r="AB1373" s="91">
        <f>SUM(W1373:AA1373)</f>
        <v>0.2775</v>
      </c>
      <c r="AC1373" s="75">
        <v>12</v>
      </c>
      <c r="AD1373" s="92">
        <f>IF(AL1373="","",+AC1373*AL1373)</f>
      </c>
      <c r="AE1373" s="93">
        <f>IF(AL1373="","",+AL1373*AB1373)</f>
      </c>
      <c r="AF1373" s="92">
        <f>IF(AL1373="","",+AL1373-AE1373)</f>
      </c>
      <c r="AG1373" s="93">
        <f>+V1373</f>
        <v>0</v>
      </c>
      <c r="AH1373" s="92">
        <f>IF(AF1373="","",+AF1373-AG1373)</f>
      </c>
      <c r="AI1373" s="92">
        <f>IF(AH1373="","",+AH1373*AC1373)</f>
      </c>
      <c r="AJ1373" s="93"/>
      <c r="AK1373" s="94">
        <v>0.33</v>
      </c>
      <c r="AL1373" s="93">
        <f>IF(V1373=0,"",V1373/(1-AB1373-AK1373))</f>
      </c>
      <c r="AM1373" s="95">
        <v>0.33</v>
      </c>
      <c r="AN1373" s="93">
        <f>IF(V1373=0,"",V1373/(1-AB1373-AM1373))</f>
      </c>
      <c r="AO1373" s="96">
        <v>1.2</v>
      </c>
      <c r="AP1373" s="93">
        <f>IF(BD!AJ1373="","",BD!AJ1373*BD!AO1373)</f>
      </c>
      <c r="AQ1373" s="91">
        <f>BD!AM1373/BD!AK1373-1</f>
        <v>0</v>
      </c>
      <c r="AR1373" s="91">
        <f>IF(BD!AN1373="","",IF(BD!AJ1373="","",BD!AN1373/BD!AJ1373-1))</f>
      </c>
      <c r="AS1373" s="91">
        <f>IF(BD!AN1373="","",IF(BD!AN1373&lt;BD!AL1373,"ABAIXO DA META","DENTRO DA META"))</f>
      </c>
      <c r="AT1373" s="91" t="str">
        <f>IF(BD!AJ1373="","EM ANÁLISE",IF(BD!AP1373&gt;=BD!AN1373,"GO", "NO GO"))</f>
        <v>EM ANÁLISE</v>
      </c>
      <c r="AU1373" s="97">
        <f>IF(AN1373="","",+BD!$AN1373-AJ1373)</f>
      </c>
      <c r="AV1373" s="98"/>
      <c r="AW1373" s="90">
        <f>BD!P1373*BD!AC1373</f>
        <v>0</v>
      </c>
      <c r="AX1373" s="90">
        <f>BD!V1373*BD!AC1373</f>
        <v>0</v>
      </c>
      <c r="AY1373" s="90">
        <f>IF(BD!AN1373="","",BD!AN1373*BD!AC1373)</f>
      </c>
      <c r="AZ1373" s="75" t="s">
        <v>123</v>
      </c>
      <c r="BA1373" s="75" t="s">
        <v>124</v>
      </c>
      <c r="BB1373" s="75">
        <v>1</v>
      </c>
      <c r="BC1373" s="75" t="s">
        <v>125</v>
      </c>
      <c r="BD1373" s="104"/>
      <c r="BE1373" s="104"/>
      <c r="BF1373" s="101"/>
      <c r="BG1373" s="101"/>
      <c r="BH1373" s="101"/>
      <c r="BI1373" s="101"/>
      <c r="BJ1373" s="101"/>
      <c r="BK1373" s="101"/>
      <c r="BL1373" s="101"/>
      <c r="BM1373" s="101"/>
      <c r="BN1373" s="101"/>
      <c r="BO1373" s="103"/>
      <c r="BP1373" s="101"/>
      <c r="BQ1373" s="101"/>
      <c r="BR1373" s="101"/>
      <c r="BS1373" s="101"/>
      <c r="BT1373" s="101"/>
      <c r="BU1373" s="101"/>
      <c r="BV1373" s="101"/>
      <c r="BW1373" s="101"/>
      <c r="BX1373" s="101"/>
      <c r="BY1373" s="101"/>
      <c r="BZ1373" s="101"/>
      <c r="CA1373" s="101"/>
      <c r="CB1373" s="101"/>
      <c r="CC1373" s="101"/>
      <c r="CD1373" s="101"/>
      <c r="CE1373" s="101"/>
      <c r="CF1373" s="101"/>
      <c r="CG1373" s="37" t="e">
        <f>VLOOKUP(Table_1[[#This Row],[EAN]],'[1]Planilha1'!$E:$R,13,0)</f>
        <v>#N/A</v>
      </c>
      <c r="CI1373" s="188">
        <f>IF(Table_1[[#This Row],[STATUS MERCADO]]="GO",Table_1[[#This Row],[M. BRUTA TOTAL]],0)</f>
        <v>0</v>
      </c>
      <c r="CJ1373" s="188">
        <f>IF(Table_1[[#This Row],[STATUS MERCADO]]="GO",Table_1[[#This Row],[PV UNIT. REALIZADO]]*Table_1[[#This Row],[QUANTIDADE]],0)</f>
        <v>0</v>
      </c>
    </row>
    <row r="1374" ht="15" hidden="1">
      <c r="A1374" s="7"/>
      <c r="B1374" s="84" t="s">
        <v>400</v>
      </c>
      <c r="C1374" s="75">
        <v>220170</v>
      </c>
      <c r="D1374" s="75">
        <v>12432473</v>
      </c>
      <c r="E1374" s="85">
        <v>7891000320457</v>
      </c>
      <c r="F1374" s="86" t="s">
        <v>1272</v>
      </c>
      <c r="G1374" s="75" t="s">
        <v>1253</v>
      </c>
      <c r="H1374" s="75">
        <v>3480</v>
      </c>
      <c r="I1374" s="87" t="s">
        <v>1253</v>
      </c>
      <c r="J1374" s="75" t="s">
        <v>1260</v>
      </c>
      <c r="K1374" s="88" t="s">
        <v>1177</v>
      </c>
      <c r="L1374" s="88">
        <v>6</v>
      </c>
      <c r="M1374" s="88">
        <v>0</v>
      </c>
      <c r="N1374" s="75" t="s">
        <v>85</v>
      </c>
      <c r="O1374" s="75" t="s">
        <v>122</v>
      </c>
      <c r="P1374" s="106"/>
      <c r="Q1374" s="90">
        <f>(17/100+7.6/100+1.65/100)*P1374</f>
        <v>0</v>
      </c>
      <c r="R1374" s="90"/>
      <c r="S1374" s="90"/>
      <c r="T1374" s="90"/>
      <c r="U1374" s="90"/>
      <c r="V1374" s="90">
        <f>+P1374-Q1374+R1374+S1374+T1374+U1374</f>
        <v>0</v>
      </c>
      <c r="W1374" s="91">
        <f>(1.02/100)</f>
        <v>1.02E-2</v>
      </c>
      <c r="X1374" s="91">
        <v>4.8E-3</v>
      </c>
      <c r="Y1374" s="91">
        <v>0.17</v>
      </c>
      <c r="Z1374" s="91">
        <v>1.65E-2</v>
      </c>
      <c r="AA1374" s="91">
        <v>7.6E-2</v>
      </c>
      <c r="AB1374" s="91">
        <f>SUM(W1374:AA1374)</f>
        <v>0.2775</v>
      </c>
      <c r="AC1374" s="75">
        <v>12</v>
      </c>
      <c r="AD1374" s="92">
        <f>IF(AL1374="","",+AC1374*AL1374)</f>
      </c>
      <c r="AE1374" s="93">
        <f>IF(AL1374="","",+AL1374*AB1374)</f>
      </c>
      <c r="AF1374" s="92">
        <f>IF(AL1374="","",+AL1374-AE1374)</f>
      </c>
      <c r="AG1374" s="93">
        <f>+V1374</f>
        <v>0</v>
      </c>
      <c r="AH1374" s="92">
        <f>IF(AF1374="","",+AF1374-AG1374)</f>
      </c>
      <c r="AI1374" s="92">
        <f>IF(AH1374="","",+AH1374*AC1374)</f>
      </c>
      <c r="AJ1374" s="93"/>
      <c r="AK1374" s="94">
        <v>0.33</v>
      </c>
      <c r="AL1374" s="93">
        <f>IF(V1374=0,"",V1374/(1-AB1374-AK1374))</f>
      </c>
      <c r="AM1374" s="95">
        <v>0.33</v>
      </c>
      <c r="AN1374" s="93">
        <f>IF(V1374=0,"",V1374/(1-AB1374-AM1374))</f>
      </c>
      <c r="AO1374" s="96">
        <v>1.2</v>
      </c>
      <c r="AP1374" s="93">
        <f>IF(BD!AJ1374="","",BD!AJ1374*BD!AO1374)</f>
      </c>
      <c r="AQ1374" s="91">
        <f>BD!AM1374/BD!AK1374-1</f>
        <v>0</v>
      </c>
      <c r="AR1374" s="91">
        <f>IF(BD!AN1374="","",IF(BD!AJ1374="","",BD!AN1374/BD!AJ1374-1))</f>
      </c>
      <c r="AS1374" s="91">
        <f>IF(BD!AN1374="","",IF(BD!AN1374&lt;BD!AL1374,"ABAIXO DA META","DENTRO DA META"))</f>
      </c>
      <c r="AT1374" s="91" t="str">
        <f>IF(BD!AJ1374="","EM ANÁLISE",IF(BD!AP1374&gt;=BD!AN1374,"GO", "NO GO"))</f>
        <v>EM ANÁLISE</v>
      </c>
      <c r="AU1374" s="97">
        <f>IF(AN1374="","",+BD!$AN1374-AJ1374)</f>
      </c>
      <c r="AV1374" s="98"/>
      <c r="AW1374" s="90">
        <f>BD!P1374*BD!AC1374</f>
        <v>0</v>
      </c>
      <c r="AX1374" s="90">
        <f>BD!V1374*BD!AC1374</f>
        <v>0</v>
      </c>
      <c r="AY1374" s="90">
        <f>IF(BD!AN1374="","",BD!AN1374*BD!AC1374)</f>
      </c>
      <c r="AZ1374" s="75" t="s">
        <v>123</v>
      </c>
      <c r="BA1374" s="75" t="s">
        <v>124</v>
      </c>
      <c r="BB1374" s="75">
        <v>1</v>
      </c>
      <c r="BC1374" s="75" t="s">
        <v>125</v>
      </c>
      <c r="BD1374" s="104"/>
      <c r="BE1374" s="104"/>
      <c r="BF1374" s="101"/>
      <c r="BG1374" s="101"/>
      <c r="BH1374" s="101"/>
      <c r="BI1374" s="101"/>
      <c r="BJ1374" s="101"/>
      <c r="BK1374" s="101"/>
      <c r="BL1374" s="101"/>
      <c r="BM1374" s="101"/>
      <c r="BN1374" s="101"/>
      <c r="BO1374" s="103"/>
      <c r="BP1374" s="101"/>
      <c r="BQ1374" s="101"/>
      <c r="BR1374" s="101"/>
      <c r="BS1374" s="101"/>
      <c r="BT1374" s="101"/>
      <c r="BU1374" s="101"/>
      <c r="BV1374" s="101"/>
      <c r="BW1374" s="101"/>
      <c r="BX1374" s="101"/>
      <c r="BY1374" s="101"/>
      <c r="BZ1374" s="101"/>
      <c r="CA1374" s="101"/>
      <c r="CB1374" s="101"/>
      <c r="CC1374" s="101"/>
      <c r="CD1374" s="101"/>
      <c r="CE1374" s="101"/>
      <c r="CF1374" s="101"/>
      <c r="CG1374" s="37" t="e">
        <f>VLOOKUP(Table_1[[#This Row],[EAN]],'[1]Planilha1'!$E:$R,13,0)</f>
        <v>#N/A</v>
      </c>
      <c r="CI1374" s="188">
        <f>IF(Table_1[[#This Row],[STATUS MERCADO]]="GO",Table_1[[#This Row],[M. BRUTA TOTAL]],0)</f>
        <v>0</v>
      </c>
      <c r="CJ1374" s="188">
        <f>IF(Table_1[[#This Row],[STATUS MERCADO]]="GO",Table_1[[#This Row],[PV UNIT. REALIZADO]]*Table_1[[#This Row],[QUANTIDADE]],0)</f>
        <v>0</v>
      </c>
    </row>
    <row r="1375" ht="15" hidden="1">
      <c r="A1375" s="7"/>
      <c r="B1375" s="84" t="s">
        <v>400</v>
      </c>
      <c r="C1375" s="75">
        <v>220171</v>
      </c>
      <c r="D1375" s="75">
        <v>412340</v>
      </c>
      <c r="E1375" s="85">
        <v>7891000234006</v>
      </c>
      <c r="F1375" s="86" t="s">
        <v>1273</v>
      </c>
      <c r="G1375" s="75" t="s">
        <v>1253</v>
      </c>
      <c r="H1375" s="75">
        <v>3480</v>
      </c>
      <c r="I1375" s="87" t="s">
        <v>1253</v>
      </c>
      <c r="J1375" s="75" t="s">
        <v>1260</v>
      </c>
      <c r="K1375" s="88" t="s">
        <v>1177</v>
      </c>
      <c r="L1375" s="88">
        <v>12</v>
      </c>
      <c r="M1375" s="88">
        <v>0</v>
      </c>
      <c r="N1375" s="75" t="s">
        <v>85</v>
      </c>
      <c r="O1375" s="75" t="s">
        <v>122</v>
      </c>
      <c r="P1375" s="106"/>
      <c r="Q1375" s="90">
        <f>(17/100+7.6/100+1.65/100)*P1375</f>
        <v>0</v>
      </c>
      <c r="R1375" s="90"/>
      <c r="S1375" s="90"/>
      <c r="T1375" s="90"/>
      <c r="U1375" s="90"/>
      <c r="V1375" s="90">
        <f>+P1375-Q1375+R1375+S1375+T1375+U1375</f>
        <v>0</v>
      </c>
      <c r="W1375" s="91">
        <f>(1.02/100)</f>
        <v>1.02E-2</v>
      </c>
      <c r="X1375" s="91">
        <v>4.8E-3</v>
      </c>
      <c r="Y1375" s="91">
        <v>0.17</v>
      </c>
      <c r="Z1375" s="91">
        <v>1.65E-2</v>
      </c>
      <c r="AA1375" s="91">
        <v>7.6E-2</v>
      </c>
      <c r="AB1375" s="91">
        <f>SUM(W1375:AA1375)</f>
        <v>0.2775</v>
      </c>
      <c r="AC1375" s="75">
        <v>12</v>
      </c>
      <c r="AD1375" s="92">
        <f>IF(AL1375="","",+AC1375*AL1375)</f>
      </c>
      <c r="AE1375" s="93">
        <f>IF(AL1375="","",+AL1375*AB1375)</f>
      </c>
      <c r="AF1375" s="92">
        <f>IF(AL1375="","",+AL1375-AE1375)</f>
      </c>
      <c r="AG1375" s="93">
        <f>+V1375</f>
        <v>0</v>
      </c>
      <c r="AH1375" s="92">
        <f>IF(AF1375="","",+AF1375-AG1375)</f>
      </c>
      <c r="AI1375" s="92">
        <f>IF(AH1375="","",+AH1375*AC1375)</f>
      </c>
      <c r="AJ1375" s="93"/>
      <c r="AK1375" s="94">
        <v>0.33</v>
      </c>
      <c r="AL1375" s="93">
        <f>IF(V1375=0,"",V1375/(1-AB1375-AK1375))</f>
      </c>
      <c r="AM1375" s="95">
        <v>0.33</v>
      </c>
      <c r="AN1375" s="93">
        <f>IF(V1375=0,"",V1375/(1-AB1375-AM1375))</f>
      </c>
      <c r="AO1375" s="96">
        <v>1.2</v>
      </c>
      <c r="AP1375" s="93">
        <f>IF(BD!AJ1375="","",BD!AJ1375*BD!AO1375)</f>
      </c>
      <c r="AQ1375" s="91">
        <f>BD!AM1375/BD!AK1375-1</f>
        <v>0</v>
      </c>
      <c r="AR1375" s="91">
        <f>IF(BD!AN1375="","",IF(BD!AJ1375="","",BD!AN1375/BD!AJ1375-1))</f>
      </c>
      <c r="AS1375" s="91">
        <f>IF(BD!AN1375="","",IF(BD!AN1375&lt;BD!AL1375,"ABAIXO DA META","DENTRO DA META"))</f>
      </c>
      <c r="AT1375" s="91" t="str">
        <f>IF(BD!AJ1375="","EM ANÁLISE",IF(BD!AP1375&gt;=BD!AN1375,"GO", "NO GO"))</f>
        <v>EM ANÁLISE</v>
      </c>
      <c r="AU1375" s="97">
        <f>IF(AN1375="","",+BD!$AN1375-AJ1375)</f>
      </c>
      <c r="AV1375" s="98"/>
      <c r="AW1375" s="90">
        <f>BD!P1375*BD!AC1375</f>
        <v>0</v>
      </c>
      <c r="AX1375" s="90">
        <f>BD!V1375*BD!AC1375</f>
        <v>0</v>
      </c>
      <c r="AY1375" s="90">
        <f>IF(BD!AN1375="","",BD!AN1375*BD!AC1375)</f>
      </c>
      <c r="AZ1375" s="75" t="s">
        <v>123</v>
      </c>
      <c r="BA1375" s="75" t="s">
        <v>124</v>
      </c>
      <c r="BB1375" s="75">
        <v>1</v>
      </c>
      <c r="BC1375" s="75" t="s">
        <v>125</v>
      </c>
      <c r="BD1375" s="104"/>
      <c r="BE1375" s="104"/>
      <c r="BF1375" s="101"/>
      <c r="BG1375" s="101"/>
      <c r="BH1375" s="101"/>
      <c r="BI1375" s="101"/>
      <c r="BJ1375" s="101"/>
      <c r="BK1375" s="101"/>
      <c r="BL1375" s="101"/>
      <c r="BM1375" s="101"/>
      <c r="BN1375" s="101"/>
      <c r="BO1375" s="103"/>
      <c r="BP1375" s="101"/>
      <c r="BQ1375" s="101"/>
      <c r="BR1375" s="101"/>
      <c r="BS1375" s="101"/>
      <c r="BT1375" s="101"/>
      <c r="BU1375" s="101"/>
      <c r="BV1375" s="101"/>
      <c r="BW1375" s="101"/>
      <c r="BX1375" s="101"/>
      <c r="BY1375" s="101"/>
      <c r="BZ1375" s="101"/>
      <c r="CA1375" s="101"/>
      <c r="CB1375" s="101"/>
      <c r="CC1375" s="101"/>
      <c r="CD1375" s="101"/>
      <c r="CE1375" s="101"/>
      <c r="CF1375" s="101"/>
      <c r="CG1375" s="37" t="e">
        <f>VLOOKUP(Table_1[[#This Row],[EAN]],'[1]Planilha1'!$E:$R,13,0)</f>
        <v>#N/A</v>
      </c>
      <c r="CI1375" s="188">
        <f>IF(Table_1[[#This Row],[STATUS MERCADO]]="GO",Table_1[[#This Row],[M. BRUTA TOTAL]],0)</f>
        <v>0</v>
      </c>
      <c r="CJ1375" s="188">
        <f>IF(Table_1[[#This Row],[STATUS MERCADO]]="GO",Table_1[[#This Row],[PV UNIT. REALIZADO]]*Table_1[[#This Row],[QUANTIDADE]],0)</f>
        <v>0</v>
      </c>
    </row>
    <row r="1376" ht="15" hidden="1">
      <c r="A1376" s="7"/>
      <c r="B1376" s="84" t="s">
        <v>400</v>
      </c>
      <c r="C1376" s="75">
        <v>220172</v>
      </c>
      <c r="D1376" s="75">
        <v>412341</v>
      </c>
      <c r="E1376" s="85">
        <v>7891000234105</v>
      </c>
      <c r="F1376" s="86" t="s">
        <v>1274</v>
      </c>
      <c r="G1376" s="75" t="s">
        <v>1253</v>
      </c>
      <c r="H1376" s="75">
        <v>3480</v>
      </c>
      <c r="I1376" s="87" t="s">
        <v>1253</v>
      </c>
      <c r="J1376" s="75" t="s">
        <v>1129</v>
      </c>
      <c r="K1376" s="88" t="s">
        <v>1177</v>
      </c>
      <c r="L1376" s="88">
        <v>12</v>
      </c>
      <c r="M1376" s="88">
        <v>0</v>
      </c>
      <c r="N1376" s="75" t="s">
        <v>85</v>
      </c>
      <c r="O1376" s="75" t="s">
        <v>122</v>
      </c>
      <c r="P1376" s="106"/>
      <c r="Q1376" s="90">
        <f>(17/100+7.6/100+1.65/100)*P1376</f>
        <v>0</v>
      </c>
      <c r="R1376" s="90"/>
      <c r="S1376" s="90"/>
      <c r="T1376" s="90"/>
      <c r="U1376" s="90"/>
      <c r="V1376" s="90">
        <f>+P1376-Q1376+R1376+S1376+T1376+U1376</f>
        <v>0</v>
      </c>
      <c r="W1376" s="91">
        <f>(1.02/100)</f>
        <v>1.02E-2</v>
      </c>
      <c r="X1376" s="91">
        <v>4.8E-3</v>
      </c>
      <c r="Y1376" s="91">
        <v>0.17</v>
      </c>
      <c r="Z1376" s="91">
        <v>1.65E-2</v>
      </c>
      <c r="AA1376" s="91">
        <v>7.6E-2</v>
      </c>
      <c r="AB1376" s="91">
        <f>SUM(W1376:AA1376)</f>
        <v>0.2775</v>
      </c>
      <c r="AC1376" s="75">
        <v>12</v>
      </c>
      <c r="AD1376" s="92">
        <f>IF(AL1376="","",+AC1376*AL1376)</f>
      </c>
      <c r="AE1376" s="93">
        <f>IF(AL1376="","",+AL1376*AB1376)</f>
      </c>
      <c r="AF1376" s="92">
        <f>IF(AL1376="","",+AL1376-AE1376)</f>
      </c>
      <c r="AG1376" s="93">
        <f>+V1376</f>
        <v>0</v>
      </c>
      <c r="AH1376" s="92">
        <f>IF(AF1376="","",+AF1376-AG1376)</f>
      </c>
      <c r="AI1376" s="92">
        <f>IF(AH1376="","",+AH1376*AC1376)</f>
      </c>
      <c r="AJ1376" s="93"/>
      <c r="AK1376" s="94">
        <v>0.33</v>
      </c>
      <c r="AL1376" s="93">
        <f>IF(V1376=0,"",V1376/(1-AB1376-AK1376))</f>
      </c>
      <c r="AM1376" s="95">
        <v>0.33</v>
      </c>
      <c r="AN1376" s="93">
        <f>IF(V1376=0,"",V1376/(1-AB1376-AM1376))</f>
      </c>
      <c r="AO1376" s="96">
        <v>1.2</v>
      </c>
      <c r="AP1376" s="93">
        <f>IF(BD!AJ1376="","",BD!AJ1376*BD!AO1376)</f>
      </c>
      <c r="AQ1376" s="91">
        <f>BD!AM1376/BD!AK1376-1</f>
        <v>0</v>
      </c>
      <c r="AR1376" s="91">
        <f>IF(BD!AN1376="","",IF(BD!AJ1376="","",BD!AN1376/BD!AJ1376-1))</f>
      </c>
      <c r="AS1376" s="91">
        <f>IF(BD!AN1376="","",IF(BD!AN1376&lt;BD!AL1376,"ABAIXO DA META","DENTRO DA META"))</f>
      </c>
      <c r="AT1376" s="91" t="str">
        <f>IF(BD!AJ1376="","EM ANÁLISE",IF(BD!AP1376&gt;=BD!AN1376,"GO", "NO GO"))</f>
        <v>EM ANÁLISE</v>
      </c>
      <c r="AU1376" s="97">
        <f>IF(AN1376="","",+BD!$AN1376-AJ1376)</f>
      </c>
      <c r="AV1376" s="98"/>
      <c r="AW1376" s="90">
        <f>BD!P1376*BD!AC1376</f>
        <v>0</v>
      </c>
      <c r="AX1376" s="90">
        <f>BD!V1376*BD!AC1376</f>
        <v>0</v>
      </c>
      <c r="AY1376" s="90">
        <f>IF(BD!AN1376="","",BD!AN1376*BD!AC1376)</f>
      </c>
      <c r="AZ1376" s="75" t="s">
        <v>123</v>
      </c>
      <c r="BA1376" s="75" t="s">
        <v>124</v>
      </c>
      <c r="BB1376" s="75">
        <v>1</v>
      </c>
      <c r="BC1376" s="75" t="s">
        <v>125</v>
      </c>
      <c r="BD1376" s="104"/>
      <c r="BE1376" s="104"/>
      <c r="BF1376" s="101"/>
      <c r="BG1376" s="101"/>
      <c r="BH1376" s="101"/>
      <c r="BI1376" s="101"/>
      <c r="BJ1376" s="101"/>
      <c r="BK1376" s="101"/>
      <c r="BL1376" s="101"/>
      <c r="BM1376" s="101"/>
      <c r="BN1376" s="101"/>
      <c r="BO1376" s="103"/>
      <c r="BP1376" s="101"/>
      <c r="BQ1376" s="101"/>
      <c r="BR1376" s="101"/>
      <c r="BS1376" s="101"/>
      <c r="BT1376" s="101"/>
      <c r="BU1376" s="101"/>
      <c r="BV1376" s="101"/>
      <c r="BW1376" s="101"/>
      <c r="BX1376" s="101"/>
      <c r="BY1376" s="101"/>
      <c r="BZ1376" s="101"/>
      <c r="CA1376" s="101"/>
      <c r="CB1376" s="101"/>
      <c r="CC1376" s="101"/>
      <c r="CD1376" s="101"/>
      <c r="CE1376" s="101"/>
      <c r="CF1376" s="101"/>
      <c r="CG1376" s="37" t="e">
        <f>VLOOKUP(Table_1[[#This Row],[EAN]],'[1]Planilha1'!$E:$R,13,0)</f>
        <v>#N/A</v>
      </c>
      <c r="CI1376" s="188">
        <f>IF(Table_1[[#This Row],[STATUS MERCADO]]="GO",Table_1[[#This Row],[M. BRUTA TOTAL]],0)</f>
        <v>0</v>
      </c>
      <c r="CJ1376" s="188">
        <f>IF(Table_1[[#This Row],[STATUS MERCADO]]="GO",Table_1[[#This Row],[PV UNIT. REALIZADO]]*Table_1[[#This Row],[QUANTIDADE]],0)</f>
        <v>0</v>
      </c>
    </row>
    <row r="1377" ht="15" hidden="1">
      <c r="A1377" s="7"/>
      <c r="B1377" s="84" t="s">
        <v>400</v>
      </c>
      <c r="C1377" s="75">
        <v>220173</v>
      </c>
      <c r="D1377" s="75">
        <v>412342</v>
      </c>
      <c r="E1377" s="85">
        <v>7891000234204</v>
      </c>
      <c r="F1377" s="86" t="s">
        <v>1275</v>
      </c>
      <c r="G1377" s="75" t="s">
        <v>1253</v>
      </c>
      <c r="H1377" s="75">
        <v>3480</v>
      </c>
      <c r="I1377" s="87" t="s">
        <v>1253</v>
      </c>
      <c r="J1377" s="75" t="s">
        <v>1260</v>
      </c>
      <c r="K1377" s="88" t="s">
        <v>1177</v>
      </c>
      <c r="L1377" s="88">
        <v>12</v>
      </c>
      <c r="M1377" s="88">
        <v>0</v>
      </c>
      <c r="N1377" s="75" t="s">
        <v>85</v>
      </c>
      <c r="O1377" s="75" t="s">
        <v>122</v>
      </c>
      <c r="P1377" s="106"/>
      <c r="Q1377" s="90">
        <f>(17/100+7.6/100+1.65/100)*P1377</f>
        <v>0</v>
      </c>
      <c r="R1377" s="90"/>
      <c r="S1377" s="90"/>
      <c r="T1377" s="90"/>
      <c r="U1377" s="90"/>
      <c r="V1377" s="90">
        <f>+P1377-Q1377+R1377+S1377+T1377+U1377</f>
        <v>0</v>
      </c>
      <c r="W1377" s="91">
        <f>(1.02/100)</f>
        <v>1.02E-2</v>
      </c>
      <c r="X1377" s="91">
        <v>4.8E-3</v>
      </c>
      <c r="Y1377" s="91">
        <v>0.17</v>
      </c>
      <c r="Z1377" s="91">
        <v>1.65E-2</v>
      </c>
      <c r="AA1377" s="91">
        <v>7.6E-2</v>
      </c>
      <c r="AB1377" s="91">
        <f>SUM(W1377:AA1377)</f>
        <v>0.2775</v>
      </c>
      <c r="AC1377" s="75">
        <v>12</v>
      </c>
      <c r="AD1377" s="92">
        <f>IF(AL1377="","",+AC1377*AL1377)</f>
      </c>
      <c r="AE1377" s="93">
        <f>IF(AL1377="","",+AL1377*AB1377)</f>
      </c>
      <c r="AF1377" s="92">
        <f>IF(AL1377="","",+AL1377-AE1377)</f>
      </c>
      <c r="AG1377" s="93">
        <f>+V1377</f>
        <v>0</v>
      </c>
      <c r="AH1377" s="92">
        <f>IF(AF1377="","",+AF1377-AG1377)</f>
      </c>
      <c r="AI1377" s="92">
        <f>IF(AH1377="","",+AH1377*AC1377)</f>
      </c>
      <c r="AJ1377" s="93"/>
      <c r="AK1377" s="94">
        <v>0.33</v>
      </c>
      <c r="AL1377" s="93">
        <f>IF(V1377=0,"",V1377/(1-AB1377-AK1377))</f>
      </c>
      <c r="AM1377" s="95">
        <v>0.33</v>
      </c>
      <c r="AN1377" s="93">
        <f>IF(V1377=0,"",V1377/(1-AB1377-AM1377))</f>
      </c>
      <c r="AO1377" s="96">
        <v>1.2</v>
      </c>
      <c r="AP1377" s="93">
        <f>IF(BD!AJ1377="","",BD!AJ1377*BD!AO1377)</f>
      </c>
      <c r="AQ1377" s="91">
        <f>BD!AM1377/BD!AK1377-1</f>
        <v>0</v>
      </c>
      <c r="AR1377" s="91">
        <f>IF(BD!AN1377="","",IF(BD!AJ1377="","",BD!AN1377/BD!AJ1377-1))</f>
      </c>
      <c r="AS1377" s="91">
        <f>IF(BD!AN1377="","",IF(BD!AN1377&lt;BD!AL1377,"ABAIXO DA META","DENTRO DA META"))</f>
      </c>
      <c r="AT1377" s="91" t="str">
        <f>IF(BD!AJ1377="","EM ANÁLISE",IF(BD!AP1377&gt;=BD!AN1377,"GO", "NO GO"))</f>
        <v>EM ANÁLISE</v>
      </c>
      <c r="AU1377" s="97">
        <f>IF(AN1377="","",+BD!$AN1377-AJ1377)</f>
      </c>
      <c r="AV1377" s="98"/>
      <c r="AW1377" s="90">
        <f>BD!P1377*BD!AC1377</f>
        <v>0</v>
      </c>
      <c r="AX1377" s="90">
        <f>BD!V1377*BD!AC1377</f>
        <v>0</v>
      </c>
      <c r="AY1377" s="90">
        <f>IF(BD!AN1377="","",BD!AN1377*BD!AC1377)</f>
      </c>
      <c r="AZ1377" s="75" t="s">
        <v>123</v>
      </c>
      <c r="BA1377" s="75" t="s">
        <v>124</v>
      </c>
      <c r="BB1377" s="75">
        <v>1</v>
      </c>
      <c r="BC1377" s="75" t="s">
        <v>125</v>
      </c>
      <c r="BD1377" s="104"/>
      <c r="BE1377" s="104"/>
      <c r="BF1377" s="101"/>
      <c r="BG1377" s="101"/>
      <c r="BH1377" s="101"/>
      <c r="BI1377" s="101"/>
      <c r="BJ1377" s="101"/>
      <c r="BK1377" s="101"/>
      <c r="BL1377" s="101"/>
      <c r="BM1377" s="101"/>
      <c r="BN1377" s="101"/>
      <c r="BO1377" s="103"/>
      <c r="BP1377" s="101"/>
      <c r="BQ1377" s="101"/>
      <c r="BR1377" s="101"/>
      <c r="BS1377" s="101"/>
      <c r="BT1377" s="101"/>
      <c r="BU1377" s="101"/>
      <c r="BV1377" s="101"/>
      <c r="BW1377" s="101"/>
      <c r="BX1377" s="101"/>
      <c r="BY1377" s="101"/>
      <c r="BZ1377" s="101"/>
      <c r="CA1377" s="101"/>
      <c r="CB1377" s="101"/>
      <c r="CC1377" s="101"/>
      <c r="CD1377" s="101"/>
      <c r="CE1377" s="101"/>
      <c r="CF1377" s="101"/>
      <c r="CG1377" s="37" t="e">
        <f>VLOOKUP(Table_1[[#This Row],[EAN]],'[1]Planilha1'!$E:$R,13,0)</f>
        <v>#N/A</v>
      </c>
      <c r="CI1377" s="188">
        <f>IF(Table_1[[#This Row],[STATUS MERCADO]]="GO",Table_1[[#This Row],[M. BRUTA TOTAL]],0)</f>
        <v>0</v>
      </c>
      <c r="CJ1377" s="188">
        <f>IF(Table_1[[#This Row],[STATUS MERCADO]]="GO",Table_1[[#This Row],[PV UNIT. REALIZADO]]*Table_1[[#This Row],[QUANTIDADE]],0)</f>
        <v>0</v>
      </c>
    </row>
    <row r="1378" ht="15" hidden="1">
      <c r="A1378" s="7"/>
      <c r="B1378" s="84" t="s">
        <v>400</v>
      </c>
      <c r="C1378" s="75">
        <v>220174</v>
      </c>
      <c r="D1378" s="75">
        <v>12348032</v>
      </c>
      <c r="E1378" s="85">
        <v>7891000250747</v>
      </c>
      <c r="F1378" s="86" t="s">
        <v>1276</v>
      </c>
      <c r="G1378" s="75" t="s">
        <v>1253</v>
      </c>
      <c r="H1378" s="75">
        <v>3480</v>
      </c>
      <c r="I1378" s="87" t="s">
        <v>1253</v>
      </c>
      <c r="J1378" s="75" t="s">
        <v>1129</v>
      </c>
      <c r="K1378" s="88" t="s">
        <v>1177</v>
      </c>
      <c r="L1378" s="88">
        <v>12</v>
      </c>
      <c r="M1378" s="88">
        <v>0</v>
      </c>
      <c r="N1378" s="75" t="s">
        <v>85</v>
      </c>
      <c r="O1378" s="75" t="s">
        <v>122</v>
      </c>
      <c r="P1378" s="106"/>
      <c r="Q1378" s="90">
        <f>(17/100+7.6/100+1.65/100)*P1378</f>
        <v>0</v>
      </c>
      <c r="R1378" s="90"/>
      <c r="S1378" s="90"/>
      <c r="T1378" s="90"/>
      <c r="U1378" s="90"/>
      <c r="V1378" s="90">
        <f>+P1378-Q1378+R1378+S1378+T1378+U1378</f>
        <v>0</v>
      </c>
      <c r="W1378" s="91">
        <f>(1.02/100)</f>
        <v>1.02E-2</v>
      </c>
      <c r="X1378" s="91">
        <v>4.8E-3</v>
      </c>
      <c r="Y1378" s="91">
        <v>0.17</v>
      </c>
      <c r="Z1378" s="91">
        <v>1.65E-2</v>
      </c>
      <c r="AA1378" s="91">
        <v>7.6E-2</v>
      </c>
      <c r="AB1378" s="91">
        <f>SUM(W1378:AA1378)</f>
        <v>0.2775</v>
      </c>
      <c r="AC1378" s="75">
        <v>12</v>
      </c>
      <c r="AD1378" s="92">
        <f>IF(AL1378="","",+AC1378*AL1378)</f>
      </c>
      <c r="AE1378" s="93">
        <f>IF(AL1378="","",+AL1378*AB1378)</f>
      </c>
      <c r="AF1378" s="92">
        <f>IF(AL1378="","",+AL1378-AE1378)</f>
      </c>
      <c r="AG1378" s="93">
        <f>+V1378</f>
        <v>0</v>
      </c>
      <c r="AH1378" s="92">
        <f>IF(AF1378="","",+AF1378-AG1378)</f>
      </c>
      <c r="AI1378" s="92">
        <f>IF(AH1378="","",+AH1378*AC1378)</f>
      </c>
      <c r="AJ1378" s="93"/>
      <c r="AK1378" s="94">
        <v>0.33</v>
      </c>
      <c r="AL1378" s="93">
        <f>IF(V1378=0,"",V1378/(1-AB1378-AK1378))</f>
      </c>
      <c r="AM1378" s="95">
        <v>0.33</v>
      </c>
      <c r="AN1378" s="93">
        <f>IF(V1378=0,"",V1378/(1-AB1378-AM1378))</f>
      </c>
      <c r="AO1378" s="96">
        <v>1.2</v>
      </c>
      <c r="AP1378" s="93">
        <f>IF(BD!AJ1378="","",BD!AJ1378*BD!AO1378)</f>
      </c>
      <c r="AQ1378" s="91">
        <f>BD!AM1378/BD!AK1378-1</f>
        <v>0</v>
      </c>
      <c r="AR1378" s="91">
        <f>IF(BD!AN1378="","",IF(BD!AJ1378="","",BD!AN1378/BD!AJ1378-1))</f>
      </c>
      <c r="AS1378" s="91">
        <f>IF(BD!AN1378="","",IF(BD!AN1378&lt;BD!AL1378,"ABAIXO DA META","DENTRO DA META"))</f>
      </c>
      <c r="AT1378" s="91" t="str">
        <f>IF(BD!AJ1378="","EM ANÁLISE",IF(BD!AP1378&gt;=BD!AN1378,"GO", "NO GO"))</f>
        <v>EM ANÁLISE</v>
      </c>
      <c r="AU1378" s="97">
        <f>IF(AN1378="","",+BD!$AN1378-AJ1378)</f>
      </c>
      <c r="AV1378" s="98"/>
      <c r="AW1378" s="90">
        <f>BD!P1378*BD!AC1378</f>
        <v>0</v>
      </c>
      <c r="AX1378" s="90">
        <f>BD!V1378*BD!AC1378</f>
        <v>0</v>
      </c>
      <c r="AY1378" s="90">
        <f>IF(BD!AN1378="","",BD!AN1378*BD!AC1378)</f>
      </c>
      <c r="AZ1378" s="75" t="s">
        <v>123</v>
      </c>
      <c r="BA1378" s="75" t="s">
        <v>124</v>
      </c>
      <c r="BB1378" s="75">
        <v>1</v>
      </c>
      <c r="BC1378" s="75" t="s">
        <v>125</v>
      </c>
      <c r="BD1378" s="104"/>
      <c r="BE1378" s="104"/>
      <c r="BF1378" s="101"/>
      <c r="BG1378" s="101"/>
      <c r="BH1378" s="101"/>
      <c r="BI1378" s="101"/>
      <c r="BJ1378" s="101"/>
      <c r="BK1378" s="101"/>
      <c r="BL1378" s="101"/>
      <c r="BM1378" s="101"/>
      <c r="BN1378" s="101"/>
      <c r="BO1378" s="103"/>
      <c r="BP1378" s="101"/>
      <c r="BQ1378" s="101"/>
      <c r="BR1378" s="101"/>
      <c r="BS1378" s="101"/>
      <c r="BT1378" s="101"/>
      <c r="BU1378" s="101"/>
      <c r="BV1378" s="101"/>
      <c r="BW1378" s="101"/>
      <c r="BX1378" s="101"/>
      <c r="BY1378" s="101"/>
      <c r="BZ1378" s="101"/>
      <c r="CA1378" s="101"/>
      <c r="CB1378" s="101"/>
      <c r="CC1378" s="101"/>
      <c r="CD1378" s="101"/>
      <c r="CE1378" s="101"/>
      <c r="CF1378" s="101"/>
      <c r="CG1378" s="37" t="e">
        <f>VLOOKUP(Table_1[[#This Row],[EAN]],'[1]Planilha1'!$E:$R,13,0)</f>
        <v>#N/A</v>
      </c>
      <c r="CI1378" s="188">
        <f>IF(Table_1[[#This Row],[STATUS MERCADO]]="GO",Table_1[[#This Row],[M. BRUTA TOTAL]],0)</f>
        <v>0</v>
      </c>
      <c r="CJ1378" s="188">
        <f>IF(Table_1[[#This Row],[STATUS MERCADO]]="GO",Table_1[[#This Row],[PV UNIT. REALIZADO]]*Table_1[[#This Row],[QUANTIDADE]],0)</f>
        <v>0</v>
      </c>
    </row>
    <row r="1379" ht="15" hidden="1">
      <c r="A1379" s="7"/>
      <c r="B1379" s="84" t="s">
        <v>400</v>
      </c>
      <c r="C1379" s="75">
        <v>220175</v>
      </c>
      <c r="D1379" s="75">
        <v>12369518</v>
      </c>
      <c r="E1379" s="85">
        <v>7891000256497</v>
      </c>
      <c r="F1379" s="86" t="s">
        <v>1277</v>
      </c>
      <c r="G1379" s="75" t="s">
        <v>1253</v>
      </c>
      <c r="H1379" s="75">
        <v>3480</v>
      </c>
      <c r="I1379" s="87" t="s">
        <v>1253</v>
      </c>
      <c r="J1379" s="75" t="s">
        <v>1129</v>
      </c>
      <c r="K1379" s="88" t="s">
        <v>1177</v>
      </c>
      <c r="L1379" s="88">
        <v>12</v>
      </c>
      <c r="M1379" s="88">
        <v>0</v>
      </c>
      <c r="N1379" s="75" t="s">
        <v>85</v>
      </c>
      <c r="O1379" s="75" t="s">
        <v>122</v>
      </c>
      <c r="P1379" s="106"/>
      <c r="Q1379" s="90">
        <f>(17/100+7.6/100+1.65/100)*P1379</f>
        <v>0</v>
      </c>
      <c r="R1379" s="90"/>
      <c r="S1379" s="90"/>
      <c r="T1379" s="90"/>
      <c r="U1379" s="90"/>
      <c r="V1379" s="90">
        <f>+P1379-Q1379+R1379+S1379+T1379+U1379</f>
        <v>0</v>
      </c>
      <c r="W1379" s="91">
        <f>(1.02/100)</f>
        <v>1.02E-2</v>
      </c>
      <c r="X1379" s="91">
        <v>4.8E-3</v>
      </c>
      <c r="Y1379" s="91">
        <v>0.17</v>
      </c>
      <c r="Z1379" s="91">
        <v>1.65E-2</v>
      </c>
      <c r="AA1379" s="91">
        <v>7.6E-2</v>
      </c>
      <c r="AB1379" s="91">
        <f>SUM(W1379:AA1379)</f>
        <v>0.2775</v>
      </c>
      <c r="AC1379" s="75">
        <v>12</v>
      </c>
      <c r="AD1379" s="92">
        <f>IF(AL1379="","",+AC1379*AL1379)</f>
      </c>
      <c r="AE1379" s="93">
        <f>IF(AL1379="","",+AL1379*AB1379)</f>
      </c>
      <c r="AF1379" s="92">
        <f>IF(AL1379="","",+AL1379-AE1379)</f>
      </c>
      <c r="AG1379" s="93">
        <f>+V1379</f>
        <v>0</v>
      </c>
      <c r="AH1379" s="92">
        <f>IF(AF1379="","",+AF1379-AG1379)</f>
      </c>
      <c r="AI1379" s="92">
        <f>IF(AH1379="","",+AH1379*AC1379)</f>
      </c>
      <c r="AJ1379" s="93"/>
      <c r="AK1379" s="94">
        <v>0.33</v>
      </c>
      <c r="AL1379" s="93">
        <f>IF(V1379=0,"",V1379/(1-AB1379-AK1379))</f>
      </c>
      <c r="AM1379" s="95">
        <v>0.33</v>
      </c>
      <c r="AN1379" s="93">
        <f>IF(V1379=0,"",V1379/(1-AB1379-AM1379))</f>
      </c>
      <c r="AO1379" s="96">
        <v>1.2</v>
      </c>
      <c r="AP1379" s="93">
        <f>IF(BD!AJ1379="","",BD!AJ1379*BD!AO1379)</f>
      </c>
      <c r="AQ1379" s="91">
        <f>BD!AM1379/BD!AK1379-1</f>
        <v>0</v>
      </c>
      <c r="AR1379" s="91">
        <f>IF(BD!AN1379="","",IF(BD!AJ1379="","",BD!AN1379/BD!AJ1379-1))</f>
      </c>
      <c r="AS1379" s="91">
        <f>IF(BD!AN1379="","",IF(BD!AN1379&lt;BD!AL1379,"ABAIXO DA META","DENTRO DA META"))</f>
      </c>
      <c r="AT1379" s="91" t="str">
        <f>IF(BD!AJ1379="","EM ANÁLISE",IF(BD!AP1379&gt;=BD!AN1379,"GO", "NO GO"))</f>
        <v>EM ANÁLISE</v>
      </c>
      <c r="AU1379" s="97">
        <f>IF(AN1379="","",+BD!$AN1379-AJ1379)</f>
      </c>
      <c r="AV1379" s="98"/>
      <c r="AW1379" s="90">
        <f>BD!P1379*BD!AC1379</f>
        <v>0</v>
      </c>
      <c r="AX1379" s="90">
        <f>BD!V1379*BD!AC1379</f>
        <v>0</v>
      </c>
      <c r="AY1379" s="90">
        <f>IF(BD!AN1379="","",BD!AN1379*BD!AC1379)</f>
      </c>
      <c r="AZ1379" s="75" t="s">
        <v>123</v>
      </c>
      <c r="BA1379" s="75" t="s">
        <v>124</v>
      </c>
      <c r="BB1379" s="75">
        <v>1</v>
      </c>
      <c r="BC1379" s="75" t="s">
        <v>125</v>
      </c>
      <c r="BD1379" s="104"/>
      <c r="BE1379" s="104"/>
      <c r="BF1379" s="101"/>
      <c r="BG1379" s="101"/>
      <c r="BH1379" s="101"/>
      <c r="BI1379" s="101"/>
      <c r="BJ1379" s="101"/>
      <c r="BK1379" s="101"/>
      <c r="BL1379" s="101"/>
      <c r="BM1379" s="101"/>
      <c r="BN1379" s="101"/>
      <c r="BO1379" s="103"/>
      <c r="BP1379" s="101"/>
      <c r="BQ1379" s="101"/>
      <c r="BR1379" s="101"/>
      <c r="BS1379" s="101"/>
      <c r="BT1379" s="101"/>
      <c r="BU1379" s="101"/>
      <c r="BV1379" s="101"/>
      <c r="BW1379" s="101"/>
      <c r="BX1379" s="101"/>
      <c r="BY1379" s="101"/>
      <c r="BZ1379" s="101"/>
      <c r="CA1379" s="101"/>
      <c r="CB1379" s="101"/>
      <c r="CC1379" s="101"/>
      <c r="CD1379" s="101"/>
      <c r="CE1379" s="101"/>
      <c r="CF1379" s="101"/>
      <c r="CG1379" s="37" t="e">
        <f>VLOOKUP(Table_1[[#This Row],[EAN]],'[1]Planilha1'!$E:$R,13,0)</f>
        <v>#N/A</v>
      </c>
      <c r="CI1379" s="188">
        <f>IF(Table_1[[#This Row],[STATUS MERCADO]]="GO",Table_1[[#This Row],[M. BRUTA TOTAL]],0)</f>
        <v>0</v>
      </c>
      <c r="CJ1379" s="188">
        <f>IF(Table_1[[#This Row],[STATUS MERCADO]]="GO",Table_1[[#This Row],[PV UNIT. REALIZADO]]*Table_1[[#This Row],[QUANTIDADE]],0)</f>
        <v>0</v>
      </c>
    </row>
    <row r="1380" ht="15" hidden="1">
      <c r="A1380" s="7"/>
      <c r="B1380" s="84" t="s">
        <v>400</v>
      </c>
      <c r="C1380" s="75">
        <v>220176</v>
      </c>
      <c r="D1380" s="75">
        <v>12429016</v>
      </c>
      <c r="E1380" s="85">
        <v>7891000295410</v>
      </c>
      <c r="F1380" s="86" t="s">
        <v>1278</v>
      </c>
      <c r="G1380" s="75" t="s">
        <v>1253</v>
      </c>
      <c r="H1380" s="75">
        <v>3480</v>
      </c>
      <c r="I1380" s="87" t="s">
        <v>1253</v>
      </c>
      <c r="J1380" s="75" t="s">
        <v>1260</v>
      </c>
      <c r="K1380" s="88" t="s">
        <v>1177</v>
      </c>
      <c r="L1380" s="88">
        <v>12</v>
      </c>
      <c r="M1380" s="88">
        <v>0</v>
      </c>
      <c r="N1380" s="75" t="s">
        <v>85</v>
      </c>
      <c r="O1380" s="75" t="s">
        <v>122</v>
      </c>
      <c r="P1380" s="106"/>
      <c r="Q1380" s="90">
        <f>(17/100+7.6/100+1.65/100)*P1380</f>
        <v>0</v>
      </c>
      <c r="R1380" s="90"/>
      <c r="S1380" s="90"/>
      <c r="T1380" s="90"/>
      <c r="U1380" s="90"/>
      <c r="V1380" s="90">
        <f>+P1380-Q1380+R1380+S1380+T1380+U1380</f>
        <v>0</v>
      </c>
      <c r="W1380" s="91">
        <f>(1.02/100)</f>
        <v>1.02E-2</v>
      </c>
      <c r="X1380" s="91">
        <v>4.8E-3</v>
      </c>
      <c r="Y1380" s="91">
        <v>0.17</v>
      </c>
      <c r="Z1380" s="91">
        <v>1.65E-2</v>
      </c>
      <c r="AA1380" s="91">
        <v>7.6E-2</v>
      </c>
      <c r="AB1380" s="91">
        <f>SUM(W1380:AA1380)</f>
        <v>0.2775</v>
      </c>
      <c r="AC1380" s="75">
        <v>12</v>
      </c>
      <c r="AD1380" s="92">
        <f>IF(AL1380="","",+AC1380*AL1380)</f>
      </c>
      <c r="AE1380" s="93">
        <f>IF(AL1380="","",+AL1380*AB1380)</f>
      </c>
      <c r="AF1380" s="92">
        <f>IF(AL1380="","",+AL1380-AE1380)</f>
      </c>
      <c r="AG1380" s="93">
        <f>+V1380</f>
        <v>0</v>
      </c>
      <c r="AH1380" s="92">
        <f>IF(AF1380="","",+AF1380-AG1380)</f>
      </c>
      <c r="AI1380" s="92">
        <f>IF(AH1380="","",+AH1380*AC1380)</f>
      </c>
      <c r="AJ1380" s="93"/>
      <c r="AK1380" s="94">
        <v>0.33</v>
      </c>
      <c r="AL1380" s="93">
        <f>IF(V1380=0,"",V1380/(1-AB1380-AK1380))</f>
      </c>
      <c r="AM1380" s="95">
        <v>0.33</v>
      </c>
      <c r="AN1380" s="93">
        <f>IF(V1380=0,"",V1380/(1-AB1380-AM1380))</f>
      </c>
      <c r="AO1380" s="96">
        <v>1.2</v>
      </c>
      <c r="AP1380" s="93">
        <f>IF(BD!AJ1380="","",BD!AJ1380*BD!AO1380)</f>
      </c>
      <c r="AQ1380" s="91">
        <f>BD!AM1380/BD!AK1380-1</f>
        <v>0</v>
      </c>
      <c r="AR1380" s="91">
        <f>IF(BD!AN1380="","",IF(BD!AJ1380="","",BD!AN1380/BD!AJ1380-1))</f>
      </c>
      <c r="AS1380" s="91">
        <f>IF(BD!AN1380="","",IF(BD!AN1380&lt;BD!AL1380,"ABAIXO DA META","DENTRO DA META"))</f>
      </c>
      <c r="AT1380" s="91" t="str">
        <f>IF(BD!AJ1380="","EM ANÁLISE",IF(BD!AP1380&gt;=BD!AN1380,"GO", "NO GO"))</f>
        <v>EM ANÁLISE</v>
      </c>
      <c r="AU1380" s="97">
        <f>IF(AN1380="","",+BD!$AN1380-AJ1380)</f>
      </c>
      <c r="AV1380" s="98"/>
      <c r="AW1380" s="90">
        <f>BD!P1380*BD!AC1380</f>
        <v>0</v>
      </c>
      <c r="AX1380" s="90">
        <f>BD!V1380*BD!AC1380</f>
        <v>0</v>
      </c>
      <c r="AY1380" s="90">
        <f>IF(BD!AN1380="","",BD!AN1380*BD!AC1380)</f>
      </c>
      <c r="AZ1380" s="75" t="s">
        <v>123</v>
      </c>
      <c r="BA1380" s="75" t="s">
        <v>124</v>
      </c>
      <c r="BB1380" s="75">
        <v>1</v>
      </c>
      <c r="BC1380" s="75" t="s">
        <v>125</v>
      </c>
      <c r="BD1380" s="104"/>
      <c r="BE1380" s="104"/>
      <c r="BF1380" s="101"/>
      <c r="BG1380" s="101"/>
      <c r="BH1380" s="101"/>
      <c r="BI1380" s="101"/>
      <c r="BJ1380" s="101"/>
      <c r="BK1380" s="101"/>
      <c r="BL1380" s="101"/>
      <c r="BM1380" s="101"/>
      <c r="BN1380" s="101"/>
      <c r="BO1380" s="103"/>
      <c r="BP1380" s="101"/>
      <c r="BQ1380" s="101"/>
      <c r="BR1380" s="101"/>
      <c r="BS1380" s="101"/>
      <c r="BT1380" s="101"/>
      <c r="BU1380" s="101"/>
      <c r="BV1380" s="101"/>
      <c r="BW1380" s="101"/>
      <c r="BX1380" s="101"/>
      <c r="BY1380" s="101"/>
      <c r="BZ1380" s="101"/>
      <c r="CA1380" s="101"/>
      <c r="CB1380" s="101"/>
      <c r="CC1380" s="101"/>
      <c r="CD1380" s="101"/>
      <c r="CE1380" s="101"/>
      <c r="CF1380" s="101"/>
      <c r="CG1380" s="37" t="e">
        <f>VLOOKUP(Table_1[[#This Row],[EAN]],'[1]Planilha1'!$E:$R,13,0)</f>
        <v>#N/A</v>
      </c>
      <c r="CI1380" s="188">
        <f>IF(Table_1[[#This Row],[STATUS MERCADO]]="GO",Table_1[[#This Row],[M. BRUTA TOTAL]],0)</f>
        <v>0</v>
      </c>
      <c r="CJ1380" s="188">
        <f>IF(Table_1[[#This Row],[STATUS MERCADO]]="GO",Table_1[[#This Row],[PV UNIT. REALIZADO]]*Table_1[[#This Row],[QUANTIDADE]],0)</f>
        <v>0</v>
      </c>
    </row>
    <row r="1381" ht="15" hidden="1">
      <c r="A1381" s="7"/>
      <c r="B1381" s="84" t="s">
        <v>400</v>
      </c>
      <c r="C1381" s="75">
        <v>220177</v>
      </c>
      <c r="D1381" s="75">
        <v>12429007</v>
      </c>
      <c r="E1381" s="85">
        <v>7891000295458</v>
      </c>
      <c r="F1381" s="86" t="s">
        <v>1279</v>
      </c>
      <c r="G1381" s="75" t="s">
        <v>1253</v>
      </c>
      <c r="H1381" s="75">
        <v>3480</v>
      </c>
      <c r="I1381" s="87" t="s">
        <v>1253</v>
      </c>
      <c r="J1381" s="75" t="s">
        <v>1129</v>
      </c>
      <c r="K1381" s="88" t="s">
        <v>1177</v>
      </c>
      <c r="L1381" s="88">
        <v>12</v>
      </c>
      <c r="M1381" s="88">
        <v>0</v>
      </c>
      <c r="N1381" s="75" t="s">
        <v>85</v>
      </c>
      <c r="O1381" s="75" t="s">
        <v>122</v>
      </c>
      <c r="P1381" s="106"/>
      <c r="Q1381" s="90">
        <f>(17/100+7.6/100+1.65/100)*P1381</f>
        <v>0</v>
      </c>
      <c r="R1381" s="90"/>
      <c r="S1381" s="90"/>
      <c r="T1381" s="90"/>
      <c r="U1381" s="90"/>
      <c r="V1381" s="90">
        <f>+P1381-Q1381+R1381+S1381+T1381+U1381</f>
        <v>0</v>
      </c>
      <c r="W1381" s="91">
        <f>(1.02/100)</f>
        <v>1.02E-2</v>
      </c>
      <c r="X1381" s="91">
        <v>4.8E-3</v>
      </c>
      <c r="Y1381" s="91">
        <v>0.17</v>
      </c>
      <c r="Z1381" s="91">
        <v>1.65E-2</v>
      </c>
      <c r="AA1381" s="91">
        <v>7.6E-2</v>
      </c>
      <c r="AB1381" s="91">
        <f>SUM(W1381:AA1381)</f>
        <v>0.2775</v>
      </c>
      <c r="AC1381" s="75">
        <v>12</v>
      </c>
      <c r="AD1381" s="92">
        <f>IF(AL1381="","",+AC1381*AL1381)</f>
      </c>
      <c r="AE1381" s="93">
        <f>IF(AL1381="","",+AL1381*AB1381)</f>
      </c>
      <c r="AF1381" s="92">
        <f>IF(AL1381="","",+AL1381-AE1381)</f>
      </c>
      <c r="AG1381" s="93">
        <f>+V1381</f>
        <v>0</v>
      </c>
      <c r="AH1381" s="92">
        <f>IF(AF1381="","",+AF1381-AG1381)</f>
      </c>
      <c r="AI1381" s="92">
        <f>IF(AH1381="","",+AH1381*AC1381)</f>
      </c>
      <c r="AJ1381" s="93"/>
      <c r="AK1381" s="94">
        <v>0.33</v>
      </c>
      <c r="AL1381" s="93">
        <f>IF(V1381=0,"",V1381/(1-AB1381-AK1381))</f>
      </c>
      <c r="AM1381" s="95">
        <v>0.33</v>
      </c>
      <c r="AN1381" s="93">
        <f>IF(V1381=0,"",V1381/(1-AB1381-AM1381))</f>
      </c>
      <c r="AO1381" s="96">
        <v>1.2</v>
      </c>
      <c r="AP1381" s="93">
        <f>IF(BD!AJ1381="","",BD!AJ1381*BD!AO1381)</f>
      </c>
      <c r="AQ1381" s="91">
        <f>BD!AM1381/BD!AK1381-1</f>
        <v>0</v>
      </c>
      <c r="AR1381" s="91">
        <f>IF(BD!AN1381="","",IF(BD!AJ1381="","",BD!AN1381/BD!AJ1381-1))</f>
      </c>
      <c r="AS1381" s="91">
        <f>IF(BD!AN1381="","",IF(BD!AN1381&lt;BD!AL1381,"ABAIXO DA META","DENTRO DA META"))</f>
      </c>
      <c r="AT1381" s="91" t="str">
        <f>IF(BD!AJ1381="","EM ANÁLISE",IF(BD!AP1381&gt;=BD!AN1381,"GO", "NO GO"))</f>
        <v>EM ANÁLISE</v>
      </c>
      <c r="AU1381" s="97">
        <f>IF(AN1381="","",+BD!$AN1381-AJ1381)</f>
      </c>
      <c r="AV1381" s="98"/>
      <c r="AW1381" s="90">
        <f>BD!P1381*BD!AC1381</f>
        <v>0</v>
      </c>
      <c r="AX1381" s="90">
        <f>BD!V1381*BD!AC1381</f>
        <v>0</v>
      </c>
      <c r="AY1381" s="90">
        <f>IF(BD!AN1381="","",BD!AN1381*BD!AC1381)</f>
      </c>
      <c r="AZ1381" s="75" t="s">
        <v>123</v>
      </c>
      <c r="BA1381" s="75" t="s">
        <v>124</v>
      </c>
      <c r="BB1381" s="75">
        <v>1</v>
      </c>
      <c r="BC1381" s="75" t="s">
        <v>125</v>
      </c>
      <c r="BD1381" s="104"/>
      <c r="BE1381" s="104"/>
      <c r="BF1381" s="101"/>
      <c r="BG1381" s="101"/>
      <c r="BH1381" s="101"/>
      <c r="BI1381" s="101"/>
      <c r="BJ1381" s="101"/>
      <c r="BK1381" s="101"/>
      <c r="BL1381" s="101"/>
      <c r="BM1381" s="101"/>
      <c r="BN1381" s="101"/>
      <c r="BO1381" s="103"/>
      <c r="BP1381" s="101"/>
      <c r="BQ1381" s="101"/>
      <c r="BR1381" s="101"/>
      <c r="BS1381" s="101"/>
      <c r="BT1381" s="101"/>
      <c r="BU1381" s="101"/>
      <c r="BV1381" s="101"/>
      <c r="BW1381" s="101"/>
      <c r="BX1381" s="101"/>
      <c r="BY1381" s="101"/>
      <c r="BZ1381" s="101"/>
      <c r="CA1381" s="101"/>
      <c r="CB1381" s="101"/>
      <c r="CC1381" s="101"/>
      <c r="CD1381" s="101"/>
      <c r="CE1381" s="101"/>
      <c r="CF1381" s="101"/>
      <c r="CG1381" s="37" t="e">
        <f>VLOOKUP(Table_1[[#This Row],[EAN]],'[1]Planilha1'!$E:$R,13,0)</f>
        <v>#N/A</v>
      </c>
      <c r="CI1381" s="188">
        <f>IF(Table_1[[#This Row],[STATUS MERCADO]]="GO",Table_1[[#This Row],[M. BRUTA TOTAL]],0)</f>
        <v>0</v>
      </c>
      <c r="CJ1381" s="188">
        <f>IF(Table_1[[#This Row],[STATUS MERCADO]]="GO",Table_1[[#This Row],[PV UNIT. REALIZADO]]*Table_1[[#This Row],[QUANTIDADE]],0)</f>
        <v>0</v>
      </c>
    </row>
    <row r="1382" ht="15" hidden="1">
      <c r="A1382" s="7"/>
      <c r="B1382" s="84" t="s">
        <v>400</v>
      </c>
      <c r="C1382" s="75">
        <v>220178</v>
      </c>
      <c r="D1382" s="75">
        <v>906</v>
      </c>
      <c r="E1382" s="85">
        <v>7898645220906</v>
      </c>
      <c r="F1382" s="86" t="s">
        <v>1280</v>
      </c>
      <c r="G1382" s="75" t="s">
        <v>12</v>
      </c>
      <c r="H1382" s="75">
        <v>280</v>
      </c>
      <c r="I1382" s="87" t="s">
        <v>1281</v>
      </c>
      <c r="J1382" s="75" t="s">
        <v>1282</v>
      </c>
      <c r="K1382" s="88" t="s">
        <v>84</v>
      </c>
      <c r="L1382" s="88">
        <v>12</v>
      </c>
      <c r="M1382" s="88">
        <v>0</v>
      </c>
      <c r="N1382" s="75" t="s">
        <v>85</v>
      </c>
      <c r="O1382" s="75" t="s">
        <v>114</v>
      </c>
      <c r="P1382" s="89"/>
      <c r="Q1382" s="90">
        <f>(17/100+7.6/100+1.65/100)*P1382</f>
        <v>0</v>
      </c>
      <c r="R1382" s="90"/>
      <c r="S1382" s="90"/>
      <c r="T1382" s="90"/>
      <c r="U1382" s="90"/>
      <c r="V1382" s="90">
        <f>+P1382-Q1382+R1382+S1382+T1382+U1382</f>
        <v>0</v>
      </c>
      <c r="W1382" s="91">
        <f>(1.02/100)</f>
        <v>1.02E-2</v>
      </c>
      <c r="X1382" s="91">
        <v>4.8E-3</v>
      </c>
      <c r="Y1382" s="91">
        <v>0.17</v>
      </c>
      <c r="Z1382" s="91">
        <v>1.65E-2</v>
      </c>
      <c r="AA1382" s="91">
        <v>7.6E-2</v>
      </c>
      <c r="AB1382" s="91">
        <f>SUM(W1382:AA1382)</f>
        <v>0.2775</v>
      </c>
      <c r="AC1382" s="75">
        <v>12</v>
      </c>
      <c r="AD1382" s="92">
        <f>IF(AL1382="","",+AC1382*AL1382)</f>
      </c>
      <c r="AE1382" s="93">
        <f>IF(AL1382="","",+AL1382*AB1382)</f>
      </c>
      <c r="AF1382" s="92">
        <f>IF(AL1382="","",+AL1382-AE1382)</f>
      </c>
      <c r="AG1382" s="93">
        <f>+V1382</f>
        <v>0</v>
      </c>
      <c r="AH1382" s="92">
        <f>IF(AF1382="","",+AF1382-AG1382)</f>
      </c>
      <c r="AI1382" s="92">
        <f>IF(AH1382="","",+AH1382*AC1382)</f>
      </c>
      <c r="AJ1382" s="93"/>
      <c r="AK1382" s="94">
        <v>0.33</v>
      </c>
      <c r="AL1382" s="93">
        <f>IF(V1382=0,"",V1382/(1-AB1382-AK1382))</f>
      </c>
      <c r="AM1382" s="95">
        <v>0.33</v>
      </c>
      <c r="AN1382" s="93">
        <f>IF(V1382=0,"",V1382/(1-AB1382-AM1382))</f>
      </c>
      <c r="AO1382" s="96">
        <v>1.2</v>
      </c>
      <c r="AP1382" s="93">
        <f>IF(BD!AJ1382="","",BD!AJ1382*BD!AO1382)</f>
      </c>
      <c r="AQ1382" s="91">
        <f>BD!AM1382/BD!AK1382-1</f>
        <v>0</v>
      </c>
      <c r="AR1382" s="91">
        <f>IF(BD!AN1382="","",IF(BD!AJ1382="","",BD!AN1382/BD!AJ1382-1))</f>
      </c>
      <c r="AS1382" s="91">
        <f>IF(BD!AN1382="","",IF(BD!AN1382&lt;BD!AL1382,"ABAIXO DA META","DENTRO DA META"))</f>
      </c>
      <c r="AT1382" s="91" t="str">
        <f>IF(BD!AJ1382="","EM ANÁLISE",IF(BD!AP1382&gt;=BD!AN1382,"GO", "NO GO"))</f>
        <v>EM ANÁLISE</v>
      </c>
      <c r="AU1382" s="97">
        <f>IF(AN1382="","",+BD!$AN1382-AJ1382)</f>
      </c>
      <c r="AV1382" s="98"/>
      <c r="AW1382" s="90">
        <f>BD!P1382*BD!AC1382</f>
        <v>0</v>
      </c>
      <c r="AX1382" s="90">
        <f>BD!V1382*BD!AC1382</f>
        <v>0</v>
      </c>
      <c r="AY1382" s="90">
        <f>IF(BD!AN1382="","",BD!AN1382*BD!AC1382)</f>
      </c>
      <c r="AZ1382" s="75" t="s">
        <v>123</v>
      </c>
      <c r="BA1382" s="75" t="s">
        <v>115</v>
      </c>
      <c r="BB1382" s="75">
        <v>1</v>
      </c>
      <c r="BC1382" s="75" t="s">
        <v>116</v>
      </c>
      <c r="BD1382" s="104"/>
      <c r="BE1382" s="104"/>
      <c r="BF1382" s="101"/>
      <c r="BG1382" s="101"/>
      <c r="BH1382" s="101"/>
      <c r="BI1382" s="101"/>
      <c r="BJ1382" s="101"/>
      <c r="BK1382" s="101"/>
      <c r="BL1382" s="101"/>
      <c r="BM1382" s="101"/>
      <c r="BN1382" s="101"/>
      <c r="BO1382" s="103"/>
      <c r="BP1382" s="101"/>
      <c r="BQ1382" s="101"/>
      <c r="BR1382" s="101"/>
      <c r="BS1382" s="101"/>
      <c r="BT1382" s="101"/>
      <c r="BU1382" s="101"/>
      <c r="BV1382" s="101"/>
      <c r="BW1382" s="101"/>
      <c r="BX1382" s="101"/>
      <c r="BY1382" s="101"/>
      <c r="BZ1382" s="101"/>
      <c r="CA1382" s="101"/>
      <c r="CB1382" s="101"/>
      <c r="CC1382" s="101"/>
      <c r="CD1382" s="101"/>
      <c r="CE1382" s="101"/>
      <c r="CF1382" s="101"/>
      <c r="CG1382" s="37" t="e">
        <f>VLOOKUP(Table_1[[#This Row],[EAN]],'[1]Planilha1'!$E:$R,13,0)</f>
        <v>#N/A</v>
      </c>
      <c r="CI1382" s="188">
        <f>IF(Table_1[[#This Row],[STATUS MERCADO]]="GO",Table_1[[#This Row],[M. BRUTA TOTAL]],0)</f>
        <v>0</v>
      </c>
      <c r="CJ1382" s="188">
        <f>IF(Table_1[[#This Row],[STATUS MERCADO]]="GO",Table_1[[#This Row],[PV UNIT. REALIZADO]]*Table_1[[#This Row],[QUANTIDADE]],0)</f>
        <v>0</v>
      </c>
    </row>
    <row r="1383" ht="15" hidden="1">
      <c r="A1383" s="7"/>
      <c r="B1383" s="84" t="s">
        <v>400</v>
      </c>
      <c r="C1383" s="75">
        <v>220179</v>
      </c>
      <c r="D1383" s="75">
        <v>910</v>
      </c>
      <c r="E1383" s="85">
        <v>7896189200446</v>
      </c>
      <c r="F1383" s="86" t="s">
        <v>1283</v>
      </c>
      <c r="G1383" s="75" t="s">
        <v>12</v>
      </c>
      <c r="H1383" s="75">
        <v>280</v>
      </c>
      <c r="I1383" s="87" t="s">
        <v>1281</v>
      </c>
      <c r="J1383" s="75" t="s">
        <v>1284</v>
      </c>
      <c r="K1383" s="88" t="s">
        <v>84</v>
      </c>
      <c r="L1383" s="88">
        <v>12</v>
      </c>
      <c r="M1383" s="88">
        <v>0</v>
      </c>
      <c r="N1383" s="75" t="s">
        <v>85</v>
      </c>
      <c r="O1383" s="75" t="s">
        <v>114</v>
      </c>
      <c r="P1383" s="89"/>
      <c r="Q1383" s="90">
        <f>(17/100+7.6/100+1.65/100)*P1383</f>
        <v>0</v>
      </c>
      <c r="R1383" s="90"/>
      <c r="S1383" s="90"/>
      <c r="T1383" s="90"/>
      <c r="U1383" s="90"/>
      <c r="V1383" s="90">
        <f>+P1383-Q1383+R1383+S1383+T1383+U1383</f>
        <v>0</v>
      </c>
      <c r="W1383" s="91">
        <f>(1.02/100)</f>
        <v>1.02E-2</v>
      </c>
      <c r="X1383" s="91">
        <v>4.8E-3</v>
      </c>
      <c r="Y1383" s="91">
        <v>0.17</v>
      </c>
      <c r="Z1383" s="91">
        <v>1.65E-2</v>
      </c>
      <c r="AA1383" s="91">
        <v>7.6E-2</v>
      </c>
      <c r="AB1383" s="91">
        <f>SUM(W1383:AA1383)</f>
        <v>0.2775</v>
      </c>
      <c r="AC1383" s="75">
        <v>12</v>
      </c>
      <c r="AD1383" s="92">
        <f>IF(AL1383="","",+AC1383*AL1383)</f>
      </c>
      <c r="AE1383" s="93">
        <f>IF(AL1383="","",+AL1383*AB1383)</f>
      </c>
      <c r="AF1383" s="92">
        <f>IF(AL1383="","",+AL1383-AE1383)</f>
      </c>
      <c r="AG1383" s="93">
        <f>+V1383</f>
        <v>0</v>
      </c>
      <c r="AH1383" s="92">
        <f>IF(AF1383="","",+AF1383-AG1383)</f>
      </c>
      <c r="AI1383" s="92">
        <f>IF(AH1383="","",+AH1383*AC1383)</f>
      </c>
      <c r="AJ1383" s="93"/>
      <c r="AK1383" s="94">
        <v>0.33</v>
      </c>
      <c r="AL1383" s="93">
        <f>IF(V1383=0,"",V1383/(1-AB1383-AK1383))</f>
      </c>
      <c r="AM1383" s="95">
        <v>0.33</v>
      </c>
      <c r="AN1383" s="93">
        <f>IF(V1383=0,"",V1383/(1-AB1383-AM1383))</f>
      </c>
      <c r="AO1383" s="96">
        <v>1.2</v>
      </c>
      <c r="AP1383" s="93">
        <f>IF(BD!AJ1383="","",BD!AJ1383*BD!AO1383)</f>
      </c>
      <c r="AQ1383" s="91">
        <f>BD!AM1383/BD!AK1383-1</f>
        <v>0</v>
      </c>
      <c r="AR1383" s="91">
        <f>IF(BD!AN1383="","",IF(BD!AJ1383="","",BD!AN1383/BD!AJ1383-1))</f>
      </c>
      <c r="AS1383" s="91">
        <f>IF(BD!AN1383="","",IF(BD!AN1383&lt;BD!AL1383,"ABAIXO DA META","DENTRO DA META"))</f>
      </c>
      <c r="AT1383" s="91" t="str">
        <f>IF(BD!AJ1383="","EM ANÁLISE",IF(BD!AP1383&gt;=BD!AN1383,"GO", "NO GO"))</f>
        <v>EM ANÁLISE</v>
      </c>
      <c r="AU1383" s="97">
        <f>IF(AN1383="","",+BD!$AN1383-AJ1383)</f>
      </c>
      <c r="AV1383" s="98"/>
      <c r="AW1383" s="90">
        <f>BD!P1383*BD!AC1383</f>
        <v>0</v>
      </c>
      <c r="AX1383" s="90">
        <f>BD!V1383*BD!AC1383</f>
        <v>0</v>
      </c>
      <c r="AY1383" s="90">
        <f>IF(BD!AN1383="","",BD!AN1383*BD!AC1383)</f>
      </c>
      <c r="AZ1383" s="75" t="s">
        <v>123</v>
      </c>
      <c r="BA1383" s="75" t="s">
        <v>115</v>
      </c>
      <c r="BB1383" s="75">
        <v>1</v>
      </c>
      <c r="BC1383" s="75" t="s">
        <v>116</v>
      </c>
      <c r="BD1383" s="104"/>
      <c r="BE1383" s="104"/>
      <c r="BF1383" s="101"/>
      <c r="BG1383" s="101"/>
      <c r="BH1383" s="101"/>
      <c r="BI1383" s="101"/>
      <c r="BJ1383" s="101"/>
      <c r="BK1383" s="101"/>
      <c r="BL1383" s="101"/>
      <c r="BM1383" s="101"/>
      <c r="BN1383" s="101"/>
      <c r="BO1383" s="103"/>
      <c r="BP1383" s="101"/>
      <c r="BQ1383" s="101"/>
      <c r="BR1383" s="101"/>
      <c r="BS1383" s="101"/>
      <c r="BT1383" s="101"/>
      <c r="BU1383" s="101"/>
      <c r="BV1383" s="101"/>
      <c r="BW1383" s="101"/>
      <c r="BX1383" s="101"/>
      <c r="BY1383" s="101"/>
      <c r="BZ1383" s="101"/>
      <c r="CA1383" s="101"/>
      <c r="CB1383" s="101"/>
      <c r="CC1383" s="101"/>
      <c r="CD1383" s="101"/>
      <c r="CE1383" s="101"/>
      <c r="CF1383" s="101"/>
      <c r="CG1383" s="37" t="e">
        <f>VLOOKUP(Table_1[[#This Row],[EAN]],'[1]Planilha1'!$E:$R,13,0)</f>
        <v>#N/A</v>
      </c>
      <c r="CI1383" s="188">
        <f>IF(Table_1[[#This Row],[STATUS MERCADO]]="GO",Table_1[[#This Row],[M. BRUTA TOTAL]],0)</f>
        <v>0</v>
      </c>
      <c r="CJ1383" s="188">
        <f>IF(Table_1[[#This Row],[STATUS MERCADO]]="GO",Table_1[[#This Row],[PV UNIT. REALIZADO]]*Table_1[[#This Row],[QUANTIDADE]],0)</f>
        <v>0</v>
      </c>
    </row>
    <row r="1384" ht="15" hidden="1">
      <c r="A1384" s="7"/>
      <c r="B1384" s="84" t="s">
        <v>400</v>
      </c>
      <c r="C1384" s="75">
        <v>220180</v>
      </c>
      <c r="D1384" s="75">
        <v>912</v>
      </c>
      <c r="E1384" s="85">
        <v>7897520100838</v>
      </c>
      <c r="F1384" s="86" t="s">
        <v>1285</v>
      </c>
      <c r="G1384" s="75" t="s">
        <v>12</v>
      </c>
      <c r="H1384" s="75">
        <v>280</v>
      </c>
      <c r="I1384" s="87" t="s">
        <v>1281</v>
      </c>
      <c r="J1384" s="75" t="s">
        <v>1284</v>
      </c>
      <c r="K1384" s="88" t="s">
        <v>84</v>
      </c>
      <c r="L1384" s="88">
        <v>12</v>
      </c>
      <c r="M1384" s="88">
        <v>0</v>
      </c>
      <c r="N1384" s="75" t="s">
        <v>85</v>
      </c>
      <c r="O1384" s="75" t="s">
        <v>114</v>
      </c>
      <c r="P1384" s="89"/>
      <c r="Q1384" s="90">
        <f>(17/100+7.6/100+1.65/100)*P1384</f>
        <v>0</v>
      </c>
      <c r="R1384" s="90"/>
      <c r="S1384" s="90"/>
      <c r="T1384" s="90"/>
      <c r="U1384" s="90"/>
      <c r="V1384" s="90">
        <f>+P1384-Q1384+R1384+S1384+T1384+U1384</f>
        <v>0</v>
      </c>
      <c r="W1384" s="91">
        <f>(1.02/100)</f>
        <v>1.02E-2</v>
      </c>
      <c r="X1384" s="91">
        <v>4.8E-3</v>
      </c>
      <c r="Y1384" s="91">
        <v>0.17</v>
      </c>
      <c r="Z1384" s="91">
        <v>1.65E-2</v>
      </c>
      <c r="AA1384" s="91">
        <v>7.6E-2</v>
      </c>
      <c r="AB1384" s="91">
        <f>SUM(W1384:AA1384)</f>
        <v>0.2775</v>
      </c>
      <c r="AC1384" s="75">
        <v>12</v>
      </c>
      <c r="AD1384" s="92">
        <f>IF(AL1384="","",+AC1384*AL1384)</f>
      </c>
      <c r="AE1384" s="93">
        <f>IF(AL1384="","",+AL1384*AB1384)</f>
      </c>
      <c r="AF1384" s="92">
        <f>IF(AL1384="","",+AL1384-AE1384)</f>
      </c>
      <c r="AG1384" s="93">
        <f>+V1384</f>
        <v>0</v>
      </c>
      <c r="AH1384" s="92">
        <f>IF(AF1384="","",+AF1384-AG1384)</f>
      </c>
      <c r="AI1384" s="92">
        <f>IF(AH1384="","",+AH1384*AC1384)</f>
      </c>
      <c r="AJ1384" s="93"/>
      <c r="AK1384" s="94">
        <v>0.33</v>
      </c>
      <c r="AL1384" s="93">
        <f>IF(V1384=0,"",V1384/(1-AB1384-AK1384))</f>
      </c>
      <c r="AM1384" s="95">
        <v>0.33</v>
      </c>
      <c r="AN1384" s="93">
        <f>IF(V1384=0,"",V1384/(1-AB1384-AM1384))</f>
      </c>
      <c r="AO1384" s="96">
        <v>1.2</v>
      </c>
      <c r="AP1384" s="93">
        <f>IF(BD!AJ1384="","",BD!AJ1384*BD!AO1384)</f>
      </c>
      <c r="AQ1384" s="91">
        <f>BD!AM1384/BD!AK1384-1</f>
        <v>0</v>
      </c>
      <c r="AR1384" s="91">
        <f>IF(BD!AN1384="","",IF(BD!AJ1384="","",BD!AN1384/BD!AJ1384-1))</f>
      </c>
      <c r="AS1384" s="91">
        <f>IF(BD!AN1384="","",IF(BD!AN1384&lt;BD!AL1384,"ABAIXO DA META","DENTRO DA META"))</f>
      </c>
      <c r="AT1384" s="91" t="str">
        <f>IF(BD!AJ1384="","EM ANÁLISE",IF(BD!AP1384&gt;=BD!AN1384,"GO", "NO GO"))</f>
        <v>EM ANÁLISE</v>
      </c>
      <c r="AU1384" s="97">
        <f>IF(AN1384="","",+BD!$AN1384-AJ1384)</f>
      </c>
      <c r="AV1384" s="98"/>
      <c r="AW1384" s="90">
        <f>BD!P1384*BD!AC1384</f>
        <v>0</v>
      </c>
      <c r="AX1384" s="90">
        <f>BD!V1384*BD!AC1384</f>
        <v>0</v>
      </c>
      <c r="AY1384" s="90">
        <f>IF(BD!AN1384="","",BD!AN1384*BD!AC1384)</f>
      </c>
      <c r="AZ1384" s="75" t="s">
        <v>123</v>
      </c>
      <c r="BA1384" s="75" t="s">
        <v>115</v>
      </c>
      <c r="BB1384" s="75">
        <v>1</v>
      </c>
      <c r="BC1384" s="75" t="s">
        <v>116</v>
      </c>
      <c r="BD1384" s="104"/>
      <c r="BE1384" s="104"/>
      <c r="BF1384" s="101"/>
      <c r="BG1384" s="101"/>
      <c r="BH1384" s="101"/>
      <c r="BI1384" s="101"/>
      <c r="BJ1384" s="101"/>
      <c r="BK1384" s="101"/>
      <c r="BL1384" s="101"/>
      <c r="BM1384" s="101"/>
      <c r="BN1384" s="101"/>
      <c r="BO1384" s="103"/>
      <c r="BP1384" s="101"/>
      <c r="BQ1384" s="101"/>
      <c r="BR1384" s="101"/>
      <c r="BS1384" s="101"/>
      <c r="BT1384" s="101"/>
      <c r="BU1384" s="101"/>
      <c r="BV1384" s="101"/>
      <c r="BW1384" s="101"/>
      <c r="BX1384" s="101"/>
      <c r="BY1384" s="101"/>
      <c r="BZ1384" s="101"/>
      <c r="CA1384" s="101"/>
      <c r="CB1384" s="101"/>
      <c r="CC1384" s="101"/>
      <c r="CD1384" s="101"/>
      <c r="CE1384" s="101"/>
      <c r="CF1384" s="101"/>
      <c r="CG1384" s="37" t="e">
        <f>VLOOKUP(Table_1[[#This Row],[EAN]],'[1]Planilha1'!$E:$R,13,0)</f>
        <v>#N/A</v>
      </c>
      <c r="CI1384" s="188">
        <f>IF(Table_1[[#This Row],[STATUS MERCADO]]="GO",Table_1[[#This Row],[M. BRUTA TOTAL]],0)</f>
        <v>0</v>
      </c>
      <c r="CJ1384" s="188">
        <f>IF(Table_1[[#This Row],[STATUS MERCADO]]="GO",Table_1[[#This Row],[PV UNIT. REALIZADO]]*Table_1[[#This Row],[QUANTIDADE]],0)</f>
        <v>0</v>
      </c>
    </row>
    <row r="1385" ht="15" hidden="1">
      <c r="A1385" s="7"/>
      <c r="B1385" s="84" t="s">
        <v>400</v>
      </c>
      <c r="C1385" s="75">
        <v>220181</v>
      </c>
      <c r="D1385" s="75">
        <v>911</v>
      </c>
      <c r="E1385" s="85">
        <v>7897520100593</v>
      </c>
      <c r="F1385" s="86" t="s">
        <v>1286</v>
      </c>
      <c r="G1385" s="75" t="s">
        <v>12</v>
      </c>
      <c r="H1385" s="75">
        <v>280</v>
      </c>
      <c r="I1385" s="87" t="s">
        <v>1281</v>
      </c>
      <c r="J1385" s="75" t="s">
        <v>1284</v>
      </c>
      <c r="K1385" s="88" t="s">
        <v>84</v>
      </c>
      <c r="L1385" s="88">
        <v>12</v>
      </c>
      <c r="M1385" s="88">
        <v>0</v>
      </c>
      <c r="N1385" s="75" t="s">
        <v>85</v>
      </c>
      <c r="O1385" s="75" t="s">
        <v>114</v>
      </c>
      <c r="P1385" s="89"/>
      <c r="Q1385" s="90">
        <f>(17/100+7.6/100+1.65/100)*P1385</f>
        <v>0</v>
      </c>
      <c r="R1385" s="90"/>
      <c r="S1385" s="90"/>
      <c r="T1385" s="90"/>
      <c r="U1385" s="90"/>
      <c r="V1385" s="90">
        <f>+P1385-Q1385+R1385+S1385+T1385+U1385</f>
        <v>0</v>
      </c>
      <c r="W1385" s="91">
        <f>(1.02/100)</f>
        <v>1.02E-2</v>
      </c>
      <c r="X1385" s="91">
        <v>4.8E-3</v>
      </c>
      <c r="Y1385" s="91">
        <v>0.17</v>
      </c>
      <c r="Z1385" s="91">
        <v>1.65E-2</v>
      </c>
      <c r="AA1385" s="91">
        <v>7.6E-2</v>
      </c>
      <c r="AB1385" s="91">
        <f>SUM(W1385:AA1385)</f>
        <v>0.2775</v>
      </c>
      <c r="AC1385" s="75">
        <v>12</v>
      </c>
      <c r="AD1385" s="92">
        <f>IF(AL1385="","",+AC1385*AL1385)</f>
      </c>
      <c r="AE1385" s="93">
        <f>IF(AL1385="","",+AL1385*AB1385)</f>
      </c>
      <c r="AF1385" s="92">
        <f>IF(AL1385="","",+AL1385-AE1385)</f>
      </c>
      <c r="AG1385" s="93">
        <f>+V1385</f>
        <v>0</v>
      </c>
      <c r="AH1385" s="92">
        <f>IF(AF1385="","",+AF1385-AG1385)</f>
      </c>
      <c r="AI1385" s="92">
        <f>IF(AH1385="","",+AH1385*AC1385)</f>
      </c>
      <c r="AJ1385" s="93"/>
      <c r="AK1385" s="94">
        <v>0.33</v>
      </c>
      <c r="AL1385" s="93">
        <f>IF(V1385=0,"",V1385/(1-AB1385-AK1385))</f>
      </c>
      <c r="AM1385" s="95">
        <v>0.33</v>
      </c>
      <c r="AN1385" s="93">
        <f>IF(V1385=0,"",V1385/(1-AB1385-AM1385))</f>
      </c>
      <c r="AO1385" s="96">
        <v>1.2</v>
      </c>
      <c r="AP1385" s="93">
        <f>IF(BD!AJ1385="","",BD!AJ1385*BD!AO1385)</f>
      </c>
      <c r="AQ1385" s="91">
        <f>BD!AM1385/BD!AK1385-1</f>
        <v>0</v>
      </c>
      <c r="AR1385" s="91">
        <f>IF(BD!AN1385="","",IF(BD!AJ1385="","",BD!AN1385/BD!AJ1385-1))</f>
      </c>
      <c r="AS1385" s="91">
        <f>IF(BD!AN1385="","",IF(BD!AN1385&lt;BD!AL1385,"ABAIXO DA META","DENTRO DA META"))</f>
      </c>
      <c r="AT1385" s="91" t="str">
        <f>IF(BD!AJ1385="","EM ANÁLISE",IF(BD!AP1385&gt;=BD!AN1385,"GO", "NO GO"))</f>
        <v>EM ANÁLISE</v>
      </c>
      <c r="AU1385" s="97">
        <f>IF(AN1385="","",+BD!$AN1385-AJ1385)</f>
      </c>
      <c r="AV1385" s="98"/>
      <c r="AW1385" s="90">
        <f>BD!P1385*BD!AC1385</f>
        <v>0</v>
      </c>
      <c r="AX1385" s="90">
        <f>BD!V1385*BD!AC1385</f>
        <v>0</v>
      </c>
      <c r="AY1385" s="90">
        <f>IF(BD!AN1385="","",BD!AN1385*BD!AC1385)</f>
      </c>
      <c r="AZ1385" s="75" t="s">
        <v>123</v>
      </c>
      <c r="BA1385" s="75" t="s">
        <v>115</v>
      </c>
      <c r="BB1385" s="75">
        <v>1</v>
      </c>
      <c r="BC1385" s="75" t="s">
        <v>116</v>
      </c>
      <c r="BD1385" s="104"/>
      <c r="BE1385" s="104"/>
      <c r="BF1385" s="101"/>
      <c r="BG1385" s="101"/>
      <c r="BH1385" s="101"/>
      <c r="BI1385" s="101"/>
      <c r="BJ1385" s="101"/>
      <c r="BK1385" s="101"/>
      <c r="BL1385" s="101"/>
      <c r="BM1385" s="101"/>
      <c r="BN1385" s="101"/>
      <c r="BO1385" s="103"/>
      <c r="BP1385" s="101"/>
      <c r="BQ1385" s="101"/>
      <c r="BR1385" s="101"/>
      <c r="BS1385" s="101"/>
      <c r="BT1385" s="101"/>
      <c r="BU1385" s="101"/>
      <c r="BV1385" s="101"/>
      <c r="BW1385" s="101"/>
      <c r="BX1385" s="101"/>
      <c r="BY1385" s="101"/>
      <c r="BZ1385" s="101"/>
      <c r="CA1385" s="101"/>
      <c r="CB1385" s="101"/>
      <c r="CC1385" s="101"/>
      <c r="CD1385" s="101"/>
      <c r="CE1385" s="101"/>
      <c r="CF1385" s="101"/>
      <c r="CG1385" s="37" t="e">
        <f>VLOOKUP(Table_1[[#This Row],[EAN]],'[1]Planilha1'!$E:$R,13,0)</f>
        <v>#N/A</v>
      </c>
      <c r="CI1385" s="188">
        <f>IF(Table_1[[#This Row],[STATUS MERCADO]]="GO",Table_1[[#This Row],[M. BRUTA TOTAL]],0)</f>
        <v>0</v>
      </c>
      <c r="CJ1385" s="188">
        <f>IF(Table_1[[#This Row],[STATUS MERCADO]]="GO",Table_1[[#This Row],[PV UNIT. REALIZADO]]*Table_1[[#This Row],[QUANTIDADE]],0)</f>
        <v>0</v>
      </c>
    </row>
    <row r="1386" ht="15" hidden="1">
      <c r="A1386" s="7"/>
      <c r="B1386" s="84" t="s">
        <v>400</v>
      </c>
      <c r="C1386" s="75">
        <v>220182</v>
      </c>
      <c r="D1386" s="75">
        <v>913</v>
      </c>
      <c r="E1386" s="85">
        <v>7896189221021</v>
      </c>
      <c r="F1386" s="86" t="s">
        <v>1287</v>
      </c>
      <c r="G1386" s="75" t="s">
        <v>12</v>
      </c>
      <c r="H1386" s="75">
        <v>280</v>
      </c>
      <c r="I1386" s="87" t="s">
        <v>1281</v>
      </c>
      <c r="J1386" s="75" t="s">
        <v>1284</v>
      </c>
      <c r="K1386" s="88" t="s">
        <v>84</v>
      </c>
      <c r="L1386" s="88">
        <v>12</v>
      </c>
      <c r="M1386" s="88">
        <v>0</v>
      </c>
      <c r="N1386" s="75" t="s">
        <v>85</v>
      </c>
      <c r="O1386" s="75" t="s">
        <v>114</v>
      </c>
      <c r="P1386" s="89"/>
      <c r="Q1386" s="90">
        <f>(17/100+7.6/100+1.65/100)*P1386</f>
        <v>0</v>
      </c>
      <c r="R1386" s="90"/>
      <c r="S1386" s="90"/>
      <c r="T1386" s="90"/>
      <c r="U1386" s="90"/>
      <c r="V1386" s="90">
        <f>+P1386-Q1386+R1386+S1386+T1386+U1386</f>
        <v>0</v>
      </c>
      <c r="W1386" s="91">
        <f>(1.02/100)</f>
        <v>1.02E-2</v>
      </c>
      <c r="X1386" s="91">
        <v>4.8E-3</v>
      </c>
      <c r="Y1386" s="91">
        <v>0.17</v>
      </c>
      <c r="Z1386" s="91">
        <v>1.65E-2</v>
      </c>
      <c r="AA1386" s="91">
        <v>7.6E-2</v>
      </c>
      <c r="AB1386" s="91">
        <f>SUM(W1386:AA1386)</f>
        <v>0.2775</v>
      </c>
      <c r="AC1386" s="75">
        <v>12</v>
      </c>
      <c r="AD1386" s="92">
        <f>IF(AL1386="","",+AC1386*AL1386)</f>
      </c>
      <c r="AE1386" s="93">
        <f>IF(AL1386="","",+AL1386*AB1386)</f>
      </c>
      <c r="AF1386" s="92">
        <f>IF(AL1386="","",+AL1386-AE1386)</f>
      </c>
      <c r="AG1386" s="93">
        <f>+V1386</f>
        <v>0</v>
      </c>
      <c r="AH1386" s="92">
        <f>IF(AF1386="","",+AF1386-AG1386)</f>
      </c>
      <c r="AI1386" s="92">
        <f>IF(AH1386="","",+AH1386*AC1386)</f>
      </c>
      <c r="AJ1386" s="93"/>
      <c r="AK1386" s="94">
        <v>0.33</v>
      </c>
      <c r="AL1386" s="93">
        <f>IF(V1386=0,"",V1386/(1-AB1386-AK1386))</f>
      </c>
      <c r="AM1386" s="95">
        <v>0.33</v>
      </c>
      <c r="AN1386" s="93">
        <f>IF(V1386=0,"",V1386/(1-AB1386-AM1386))</f>
      </c>
      <c r="AO1386" s="96">
        <v>1.2</v>
      </c>
      <c r="AP1386" s="93">
        <f>IF(BD!AJ1386="","",BD!AJ1386*BD!AO1386)</f>
      </c>
      <c r="AQ1386" s="91">
        <f>BD!AM1386/BD!AK1386-1</f>
        <v>0</v>
      </c>
      <c r="AR1386" s="91">
        <f>IF(BD!AN1386="","",IF(BD!AJ1386="","",BD!AN1386/BD!AJ1386-1))</f>
      </c>
      <c r="AS1386" s="91">
        <f>IF(BD!AN1386="","",IF(BD!AN1386&lt;BD!AL1386,"ABAIXO DA META","DENTRO DA META"))</f>
      </c>
      <c r="AT1386" s="91" t="str">
        <f>IF(BD!AJ1386="","EM ANÁLISE",IF(BD!AP1386&gt;=BD!AN1386,"GO", "NO GO"))</f>
        <v>EM ANÁLISE</v>
      </c>
      <c r="AU1386" s="97">
        <f>IF(AN1386="","",+BD!$AN1386-AJ1386)</f>
      </c>
      <c r="AV1386" s="98"/>
      <c r="AW1386" s="90">
        <f>BD!P1386*BD!AC1386</f>
        <v>0</v>
      </c>
      <c r="AX1386" s="90">
        <f>BD!V1386*BD!AC1386</f>
        <v>0</v>
      </c>
      <c r="AY1386" s="90">
        <f>IF(BD!AN1386="","",BD!AN1386*BD!AC1386)</f>
      </c>
      <c r="AZ1386" s="75" t="s">
        <v>123</v>
      </c>
      <c r="BA1386" s="75" t="s">
        <v>115</v>
      </c>
      <c r="BB1386" s="75">
        <v>1</v>
      </c>
      <c r="BC1386" s="75" t="s">
        <v>116</v>
      </c>
      <c r="BD1386" s="104"/>
      <c r="BE1386" s="104"/>
      <c r="BF1386" s="101"/>
      <c r="BG1386" s="101"/>
      <c r="BH1386" s="101"/>
      <c r="BI1386" s="101"/>
      <c r="BJ1386" s="101"/>
      <c r="BK1386" s="101"/>
      <c r="BL1386" s="101"/>
      <c r="BM1386" s="101"/>
      <c r="BN1386" s="101"/>
      <c r="BO1386" s="103"/>
      <c r="BP1386" s="101"/>
      <c r="BQ1386" s="101"/>
      <c r="BR1386" s="101"/>
      <c r="BS1386" s="101"/>
      <c r="BT1386" s="101"/>
      <c r="BU1386" s="101"/>
      <c r="BV1386" s="101"/>
      <c r="BW1386" s="101"/>
      <c r="BX1386" s="101"/>
      <c r="BY1386" s="101"/>
      <c r="BZ1386" s="101"/>
      <c r="CA1386" s="101"/>
      <c r="CB1386" s="101"/>
      <c r="CC1386" s="101"/>
      <c r="CD1386" s="101"/>
      <c r="CE1386" s="101"/>
      <c r="CF1386" s="101"/>
      <c r="CG1386" s="37" t="e">
        <f>VLOOKUP(Table_1[[#This Row],[EAN]],'[1]Planilha1'!$E:$R,13,0)</f>
        <v>#N/A</v>
      </c>
      <c r="CI1386" s="188">
        <f>IF(Table_1[[#This Row],[STATUS MERCADO]]="GO",Table_1[[#This Row],[M. BRUTA TOTAL]],0)</f>
        <v>0</v>
      </c>
      <c r="CJ1386" s="188">
        <f>IF(Table_1[[#This Row],[STATUS MERCADO]]="GO",Table_1[[#This Row],[PV UNIT. REALIZADO]]*Table_1[[#This Row],[QUANTIDADE]],0)</f>
        <v>0</v>
      </c>
    </row>
    <row r="1387" ht="15" hidden="1">
      <c r="A1387" s="7"/>
      <c r="B1387" s="84" t="s">
        <v>400</v>
      </c>
      <c r="C1387" s="75">
        <v>220186</v>
      </c>
      <c r="D1387" s="75">
        <v>1057</v>
      </c>
      <c r="E1387" s="85">
        <v>7897520015118</v>
      </c>
      <c r="F1387" s="86" t="s">
        <v>1288</v>
      </c>
      <c r="G1387" s="75" t="s">
        <v>20</v>
      </c>
      <c r="H1387" s="75">
        <v>1220</v>
      </c>
      <c r="I1387" s="87" t="s">
        <v>402</v>
      </c>
      <c r="J1387" s="75" t="s">
        <v>403</v>
      </c>
      <c r="K1387" s="88" t="s">
        <v>84</v>
      </c>
      <c r="L1387" s="88">
        <v>12</v>
      </c>
      <c r="M1387" s="88">
        <v>0</v>
      </c>
      <c r="N1387" s="75" t="s">
        <v>85</v>
      </c>
      <c r="O1387" s="75" t="s">
        <v>114</v>
      </c>
      <c r="P1387" s="89"/>
      <c r="Q1387" s="90">
        <f>(17/100+7.6/100+1.65/100)*P1387</f>
        <v>0</v>
      </c>
      <c r="R1387" s="90"/>
      <c r="S1387" s="90"/>
      <c r="T1387" s="90"/>
      <c r="U1387" s="90"/>
      <c r="V1387" s="90">
        <f>+P1387-Q1387+R1387+S1387+T1387+U1387</f>
        <v>0</v>
      </c>
      <c r="W1387" s="91">
        <f>(1.02/100)</f>
        <v>1.02E-2</v>
      </c>
      <c r="X1387" s="91">
        <v>4.8E-3</v>
      </c>
      <c r="Y1387" s="91">
        <v>0.17</v>
      </c>
      <c r="Z1387" s="91">
        <v>1.65E-2</v>
      </c>
      <c r="AA1387" s="91">
        <v>7.6E-2</v>
      </c>
      <c r="AB1387" s="91">
        <f>SUM(W1387:AA1387)</f>
        <v>0.2775</v>
      </c>
      <c r="AC1387" s="75">
        <v>12</v>
      </c>
      <c r="AD1387" s="92">
        <f>IF(AL1387="","",+AC1387*AL1387)</f>
      </c>
      <c r="AE1387" s="93">
        <f>IF(AL1387="","",+AL1387*AB1387)</f>
      </c>
      <c r="AF1387" s="92">
        <f>IF(AL1387="","",+AL1387-AE1387)</f>
      </c>
      <c r="AG1387" s="93">
        <f>+V1387</f>
        <v>0</v>
      </c>
      <c r="AH1387" s="92">
        <f>IF(AF1387="","",+AF1387-AG1387)</f>
      </c>
      <c r="AI1387" s="92">
        <f>IF(AH1387="","",+AH1387*AC1387)</f>
      </c>
      <c r="AJ1387" s="93"/>
      <c r="AK1387" s="94">
        <v>0.33</v>
      </c>
      <c r="AL1387" s="93">
        <f>IF(V1387=0,"",V1387/(1-AB1387-AK1387))</f>
      </c>
      <c r="AM1387" s="95">
        <v>0.33</v>
      </c>
      <c r="AN1387" s="93">
        <f>IF(V1387=0,"",V1387/(1-AB1387-AM1387))</f>
      </c>
      <c r="AO1387" s="96">
        <v>1.2</v>
      </c>
      <c r="AP1387" s="93">
        <f>IF(BD!AJ1387="","",BD!AJ1387*BD!AO1387)</f>
      </c>
      <c r="AQ1387" s="91">
        <f>BD!AM1387/BD!AK1387-1</f>
        <v>0</v>
      </c>
      <c r="AR1387" s="91">
        <f>IF(BD!AN1387="","",IF(BD!AJ1387="","",BD!AN1387/BD!AJ1387-1))</f>
      </c>
      <c r="AS1387" s="91">
        <f>IF(BD!AN1387="","",IF(BD!AN1387&lt;BD!AL1387,"ABAIXO DA META","DENTRO DA META"))</f>
      </c>
      <c r="AT1387" s="91" t="str">
        <f>IF(BD!AJ1387="","EM ANÁLISE",IF(BD!AP1387&gt;=BD!AN1387,"GO", "NO GO"))</f>
        <v>EM ANÁLISE</v>
      </c>
      <c r="AU1387" s="97">
        <f>IF(AN1387="","",+BD!$AN1387-AJ1387)</f>
      </c>
      <c r="AV1387" s="98"/>
      <c r="AW1387" s="90">
        <f>BD!P1387*BD!AC1387</f>
        <v>0</v>
      </c>
      <c r="AX1387" s="90">
        <f>BD!V1387*BD!AC1387</f>
        <v>0</v>
      </c>
      <c r="AY1387" s="90">
        <f>IF(BD!AN1387="","",BD!AN1387*BD!AC1387)</f>
      </c>
      <c r="AZ1387" s="75" t="s">
        <v>123</v>
      </c>
      <c r="BA1387" s="75" t="s">
        <v>115</v>
      </c>
      <c r="BB1387" s="75">
        <v>1</v>
      </c>
      <c r="BC1387" s="75" t="s">
        <v>116</v>
      </c>
      <c r="BD1387" s="104"/>
      <c r="BE1387" s="104"/>
      <c r="BF1387" s="101"/>
      <c r="BG1387" s="101"/>
      <c r="BH1387" s="101"/>
      <c r="BI1387" s="101"/>
      <c r="BJ1387" s="101"/>
      <c r="BK1387" s="101"/>
      <c r="BL1387" s="101"/>
      <c r="BM1387" s="101"/>
      <c r="BN1387" s="101"/>
      <c r="BO1387" s="103"/>
      <c r="BP1387" s="101"/>
      <c r="BQ1387" s="101"/>
      <c r="BR1387" s="101"/>
      <c r="BS1387" s="101"/>
      <c r="BT1387" s="101"/>
      <c r="BU1387" s="101"/>
      <c r="BV1387" s="101"/>
      <c r="BW1387" s="101"/>
      <c r="BX1387" s="101"/>
      <c r="BY1387" s="101"/>
      <c r="BZ1387" s="101"/>
      <c r="CA1387" s="101"/>
      <c r="CB1387" s="101"/>
      <c r="CC1387" s="101"/>
      <c r="CD1387" s="101"/>
      <c r="CE1387" s="101"/>
      <c r="CF1387" s="101"/>
      <c r="CG1387" s="37" t="e">
        <f>VLOOKUP(Table_1[[#This Row],[EAN]],'[1]Planilha1'!$E:$R,13,0)</f>
        <v>#N/A</v>
      </c>
      <c r="CI1387" s="188">
        <f>IF(Table_1[[#This Row],[STATUS MERCADO]]="GO",Table_1[[#This Row],[M. BRUTA TOTAL]],0)</f>
        <v>0</v>
      </c>
      <c r="CJ1387" s="188">
        <f>IF(Table_1[[#This Row],[STATUS MERCADO]]="GO",Table_1[[#This Row],[PV UNIT. REALIZADO]]*Table_1[[#This Row],[QUANTIDADE]],0)</f>
        <v>0</v>
      </c>
    </row>
    <row r="1388" ht="15" hidden="1">
      <c r="A1388" s="7"/>
      <c r="B1388" s="84" t="s">
        <v>400</v>
      </c>
      <c r="C1388" s="75">
        <v>220187</v>
      </c>
      <c r="D1388" s="75">
        <v>1055</v>
      </c>
      <c r="E1388" s="85">
        <v>7897520015132</v>
      </c>
      <c r="F1388" s="86" t="s">
        <v>1289</v>
      </c>
      <c r="G1388" s="75" t="s">
        <v>20</v>
      </c>
      <c r="H1388" s="75">
        <v>1220</v>
      </c>
      <c r="I1388" s="87" t="s">
        <v>402</v>
      </c>
      <c r="J1388" s="75" t="s">
        <v>403</v>
      </c>
      <c r="K1388" s="88" t="s">
        <v>84</v>
      </c>
      <c r="L1388" s="88">
        <v>12</v>
      </c>
      <c r="M1388" s="88">
        <v>0</v>
      </c>
      <c r="N1388" s="75" t="s">
        <v>85</v>
      </c>
      <c r="O1388" s="75" t="s">
        <v>114</v>
      </c>
      <c r="P1388" s="89"/>
      <c r="Q1388" s="90">
        <f>(17/100+7.6/100+1.65/100)*P1388</f>
        <v>0</v>
      </c>
      <c r="R1388" s="90"/>
      <c r="S1388" s="90"/>
      <c r="T1388" s="90"/>
      <c r="U1388" s="90"/>
      <c r="V1388" s="90">
        <f>+P1388-Q1388+R1388+S1388+T1388+U1388</f>
        <v>0</v>
      </c>
      <c r="W1388" s="91">
        <f>(1.02/100)</f>
        <v>1.02E-2</v>
      </c>
      <c r="X1388" s="91">
        <v>4.8E-3</v>
      </c>
      <c r="Y1388" s="91">
        <v>0.17</v>
      </c>
      <c r="Z1388" s="91">
        <v>1.65E-2</v>
      </c>
      <c r="AA1388" s="91">
        <v>7.6E-2</v>
      </c>
      <c r="AB1388" s="91">
        <f>SUM(W1388:AA1388)</f>
        <v>0.2775</v>
      </c>
      <c r="AC1388" s="75">
        <v>12</v>
      </c>
      <c r="AD1388" s="92">
        <f>IF(AL1388="","",+AC1388*AL1388)</f>
      </c>
      <c r="AE1388" s="93">
        <f>IF(AL1388="","",+AL1388*AB1388)</f>
      </c>
      <c r="AF1388" s="92">
        <f>IF(AL1388="","",+AL1388-AE1388)</f>
      </c>
      <c r="AG1388" s="93">
        <f>+V1388</f>
        <v>0</v>
      </c>
      <c r="AH1388" s="92">
        <f>IF(AF1388="","",+AF1388-AG1388)</f>
      </c>
      <c r="AI1388" s="92">
        <f>IF(AH1388="","",+AH1388*AC1388)</f>
      </c>
      <c r="AJ1388" s="93"/>
      <c r="AK1388" s="94">
        <v>0.33</v>
      </c>
      <c r="AL1388" s="93">
        <f>IF(V1388=0,"",V1388/(1-AB1388-AK1388))</f>
      </c>
      <c r="AM1388" s="95">
        <v>0.33</v>
      </c>
      <c r="AN1388" s="93">
        <f>IF(V1388=0,"",V1388/(1-AB1388-AM1388))</f>
      </c>
      <c r="AO1388" s="96">
        <v>1.2</v>
      </c>
      <c r="AP1388" s="93">
        <f>IF(BD!AJ1388="","",BD!AJ1388*BD!AO1388)</f>
      </c>
      <c r="AQ1388" s="91">
        <f>BD!AM1388/BD!AK1388-1</f>
        <v>0</v>
      </c>
      <c r="AR1388" s="91">
        <f>IF(BD!AN1388="","",IF(BD!AJ1388="","",BD!AN1388/BD!AJ1388-1))</f>
      </c>
      <c r="AS1388" s="91">
        <f>IF(BD!AN1388="","",IF(BD!AN1388&lt;BD!AL1388,"ABAIXO DA META","DENTRO DA META"))</f>
      </c>
      <c r="AT1388" s="91" t="str">
        <f>IF(BD!AJ1388="","EM ANÁLISE",IF(BD!AP1388&gt;=BD!AN1388,"GO", "NO GO"))</f>
        <v>EM ANÁLISE</v>
      </c>
      <c r="AU1388" s="97">
        <f>IF(AN1388="","",+BD!$AN1388-AJ1388)</f>
      </c>
      <c r="AV1388" s="98"/>
      <c r="AW1388" s="90">
        <f>BD!P1388*BD!AC1388</f>
        <v>0</v>
      </c>
      <c r="AX1388" s="90">
        <f>BD!V1388*BD!AC1388</f>
        <v>0</v>
      </c>
      <c r="AY1388" s="90">
        <f>IF(BD!AN1388="","",BD!AN1388*BD!AC1388)</f>
      </c>
      <c r="AZ1388" s="75" t="s">
        <v>123</v>
      </c>
      <c r="BA1388" s="75" t="s">
        <v>115</v>
      </c>
      <c r="BB1388" s="75">
        <v>1</v>
      </c>
      <c r="BC1388" s="75" t="s">
        <v>116</v>
      </c>
      <c r="BD1388" s="104"/>
      <c r="BE1388" s="104"/>
      <c r="BF1388" s="101"/>
      <c r="BG1388" s="101"/>
      <c r="BH1388" s="101"/>
      <c r="BI1388" s="101"/>
      <c r="BJ1388" s="101"/>
      <c r="BK1388" s="101"/>
      <c r="BL1388" s="101"/>
      <c r="BM1388" s="101"/>
      <c r="BN1388" s="101"/>
      <c r="BO1388" s="103"/>
      <c r="BP1388" s="101"/>
      <c r="BQ1388" s="101"/>
      <c r="BR1388" s="101"/>
      <c r="BS1388" s="101"/>
      <c r="BT1388" s="101"/>
      <c r="BU1388" s="101"/>
      <c r="BV1388" s="101"/>
      <c r="BW1388" s="101"/>
      <c r="BX1388" s="101"/>
      <c r="BY1388" s="101"/>
      <c r="BZ1388" s="101"/>
      <c r="CA1388" s="101"/>
      <c r="CB1388" s="101"/>
      <c r="CC1388" s="101"/>
      <c r="CD1388" s="101"/>
      <c r="CE1388" s="101"/>
      <c r="CF1388" s="101"/>
      <c r="CG1388" s="37" t="e">
        <f>VLOOKUP(Table_1[[#This Row],[EAN]],'[1]Planilha1'!$E:$R,13,0)</f>
        <v>#N/A</v>
      </c>
      <c r="CI1388" s="188">
        <f>IF(Table_1[[#This Row],[STATUS MERCADO]]="GO",Table_1[[#This Row],[M. BRUTA TOTAL]],0)</f>
        <v>0</v>
      </c>
      <c r="CJ1388" s="188">
        <f>IF(Table_1[[#This Row],[STATUS MERCADO]]="GO",Table_1[[#This Row],[PV UNIT. REALIZADO]]*Table_1[[#This Row],[QUANTIDADE]],0)</f>
        <v>0</v>
      </c>
    </row>
    <row r="1389" ht="15" hidden="1">
      <c r="A1389" s="7"/>
      <c r="B1389" s="84" t="s">
        <v>400</v>
      </c>
      <c r="C1389" s="75">
        <v>220190</v>
      </c>
      <c r="D1389" s="75">
        <v>905</v>
      </c>
      <c r="E1389" s="85">
        <v>7898645220838</v>
      </c>
      <c r="F1389" s="86" t="s">
        <v>1290</v>
      </c>
      <c r="G1389" s="75" t="s">
        <v>12</v>
      </c>
      <c r="H1389" s="75">
        <v>3390</v>
      </c>
      <c r="I1389" s="87" t="s">
        <v>1291</v>
      </c>
      <c r="J1389" s="75" t="s">
        <v>285</v>
      </c>
      <c r="K1389" s="88" t="s">
        <v>84</v>
      </c>
      <c r="L1389" s="88">
        <v>12</v>
      </c>
      <c r="M1389" s="88">
        <v>0</v>
      </c>
      <c r="N1389" s="75" t="s">
        <v>85</v>
      </c>
      <c r="O1389" s="75" t="s">
        <v>114</v>
      </c>
      <c r="P1389" s="89"/>
      <c r="Q1389" s="90">
        <f>(17/100+7.6/100+1.65/100)*P1389</f>
        <v>0</v>
      </c>
      <c r="R1389" s="90"/>
      <c r="S1389" s="90"/>
      <c r="T1389" s="90"/>
      <c r="U1389" s="90"/>
      <c r="V1389" s="90">
        <f>+P1389-Q1389+R1389+S1389+T1389+U1389</f>
        <v>0</v>
      </c>
      <c r="W1389" s="91">
        <f>(1.02/100)</f>
        <v>1.02E-2</v>
      </c>
      <c r="X1389" s="91">
        <v>4.8E-3</v>
      </c>
      <c r="Y1389" s="91">
        <v>0.17</v>
      </c>
      <c r="Z1389" s="91">
        <v>1.65E-2</v>
      </c>
      <c r="AA1389" s="91">
        <v>7.6E-2</v>
      </c>
      <c r="AB1389" s="91">
        <f>SUM(W1389:AA1389)</f>
        <v>0.2775</v>
      </c>
      <c r="AC1389" s="75">
        <v>12</v>
      </c>
      <c r="AD1389" s="92">
        <f>IF(AL1389="","",+AC1389*AL1389)</f>
      </c>
      <c r="AE1389" s="93">
        <f>IF(AL1389="","",+AL1389*AB1389)</f>
      </c>
      <c r="AF1389" s="92">
        <f>IF(AL1389="","",+AL1389-AE1389)</f>
      </c>
      <c r="AG1389" s="93">
        <f>+V1389</f>
        <v>0</v>
      </c>
      <c r="AH1389" s="92">
        <f>IF(AF1389="","",+AF1389-AG1389)</f>
      </c>
      <c r="AI1389" s="92">
        <f>IF(AH1389="","",+AH1389*AC1389)</f>
      </c>
      <c r="AJ1389" s="93"/>
      <c r="AK1389" s="94">
        <v>0.33</v>
      </c>
      <c r="AL1389" s="93">
        <f>IF(V1389=0,"",V1389/(1-AB1389-AK1389))</f>
      </c>
      <c r="AM1389" s="95">
        <v>0.33</v>
      </c>
      <c r="AN1389" s="93">
        <f>IF(V1389=0,"",V1389/(1-AB1389-AM1389))</f>
      </c>
      <c r="AO1389" s="96">
        <v>1.2</v>
      </c>
      <c r="AP1389" s="93">
        <f>IF(BD!AJ1389="","",BD!AJ1389*BD!AO1389)</f>
      </c>
      <c r="AQ1389" s="91">
        <f>BD!AM1389/BD!AK1389-1</f>
        <v>0</v>
      </c>
      <c r="AR1389" s="91">
        <f>IF(BD!AN1389="","",IF(BD!AJ1389="","",BD!AN1389/BD!AJ1389-1))</f>
      </c>
      <c r="AS1389" s="91">
        <f>IF(BD!AN1389="","",IF(BD!AN1389&lt;BD!AL1389,"ABAIXO DA META","DENTRO DA META"))</f>
      </c>
      <c r="AT1389" s="91" t="str">
        <f>IF(BD!AJ1389="","EM ANÁLISE",IF(BD!AP1389&gt;=BD!AN1389,"GO", "NO GO"))</f>
        <v>EM ANÁLISE</v>
      </c>
      <c r="AU1389" s="97">
        <f>IF(AN1389="","",+BD!$AN1389-AJ1389)</f>
      </c>
      <c r="AV1389" s="98"/>
      <c r="AW1389" s="90">
        <f>BD!P1389*BD!AC1389</f>
        <v>0</v>
      </c>
      <c r="AX1389" s="90">
        <f>BD!V1389*BD!AC1389</f>
        <v>0</v>
      </c>
      <c r="AY1389" s="90">
        <f>IF(BD!AN1389="","",BD!AN1389*BD!AC1389)</f>
      </c>
      <c r="AZ1389" s="75" t="s">
        <v>123</v>
      </c>
      <c r="BA1389" s="75" t="s">
        <v>115</v>
      </c>
      <c r="BB1389" s="75">
        <v>1</v>
      </c>
      <c r="BC1389" s="75" t="s">
        <v>116</v>
      </c>
      <c r="BD1389" s="104"/>
      <c r="BE1389" s="104"/>
      <c r="BF1389" s="101"/>
      <c r="BG1389" s="101"/>
      <c r="BH1389" s="101"/>
      <c r="BI1389" s="101"/>
      <c r="BJ1389" s="101"/>
      <c r="BK1389" s="101"/>
      <c r="BL1389" s="101"/>
      <c r="BM1389" s="101"/>
      <c r="BN1389" s="101"/>
      <c r="BO1389" s="103"/>
      <c r="BP1389" s="101"/>
      <c r="BQ1389" s="101"/>
      <c r="BR1389" s="101"/>
      <c r="BS1389" s="101"/>
      <c r="BT1389" s="101"/>
      <c r="BU1389" s="101"/>
      <c r="BV1389" s="101"/>
      <c r="BW1389" s="101"/>
      <c r="BX1389" s="101"/>
      <c r="BY1389" s="101"/>
      <c r="BZ1389" s="101"/>
      <c r="CA1389" s="101"/>
      <c r="CB1389" s="101"/>
      <c r="CC1389" s="101"/>
      <c r="CD1389" s="101"/>
      <c r="CE1389" s="101"/>
      <c r="CF1389" s="101"/>
      <c r="CG1389" s="37" t="e">
        <f>VLOOKUP(Table_1[[#This Row],[EAN]],'[1]Planilha1'!$E:$R,13,0)</f>
        <v>#N/A</v>
      </c>
      <c r="CI1389" s="188">
        <f>IF(Table_1[[#This Row],[STATUS MERCADO]]="GO",Table_1[[#This Row],[M. BRUTA TOTAL]],0)</f>
        <v>0</v>
      </c>
      <c r="CJ1389" s="188">
        <f>IF(Table_1[[#This Row],[STATUS MERCADO]]="GO",Table_1[[#This Row],[PV UNIT. REALIZADO]]*Table_1[[#This Row],[QUANTIDADE]],0)</f>
        <v>0</v>
      </c>
    </row>
    <row r="1390" ht="15" hidden="1">
      <c r="A1390" s="7"/>
      <c r="B1390" s="84" t="s">
        <v>400</v>
      </c>
      <c r="C1390" s="75">
        <v>220191</v>
      </c>
      <c r="D1390" s="75">
        <v>907</v>
      </c>
      <c r="E1390" s="85">
        <v>7898645220845</v>
      </c>
      <c r="F1390" s="86" t="s">
        <v>1292</v>
      </c>
      <c r="G1390" s="75" t="s">
        <v>12</v>
      </c>
      <c r="H1390" s="75">
        <v>3390</v>
      </c>
      <c r="I1390" s="87" t="s">
        <v>1291</v>
      </c>
      <c r="J1390" s="75" t="s">
        <v>285</v>
      </c>
      <c r="K1390" s="88" t="s">
        <v>84</v>
      </c>
      <c r="L1390" s="88">
        <v>12</v>
      </c>
      <c r="M1390" s="88">
        <v>0</v>
      </c>
      <c r="N1390" s="75" t="s">
        <v>85</v>
      </c>
      <c r="O1390" s="75" t="s">
        <v>114</v>
      </c>
      <c r="P1390" s="89"/>
      <c r="Q1390" s="90">
        <f>(17/100+7.6/100+1.65/100)*P1390</f>
        <v>0</v>
      </c>
      <c r="R1390" s="90"/>
      <c r="S1390" s="90"/>
      <c r="T1390" s="90"/>
      <c r="U1390" s="90"/>
      <c r="V1390" s="90">
        <f>+P1390-Q1390+R1390+S1390+T1390+U1390</f>
        <v>0</v>
      </c>
      <c r="W1390" s="91">
        <f>(1.02/100)</f>
        <v>1.02E-2</v>
      </c>
      <c r="X1390" s="91">
        <v>4.8E-3</v>
      </c>
      <c r="Y1390" s="91">
        <v>0.17</v>
      </c>
      <c r="Z1390" s="91">
        <v>1.65E-2</v>
      </c>
      <c r="AA1390" s="91">
        <v>7.6E-2</v>
      </c>
      <c r="AB1390" s="91">
        <f>SUM(W1390:AA1390)</f>
        <v>0.2775</v>
      </c>
      <c r="AC1390" s="75">
        <v>12</v>
      </c>
      <c r="AD1390" s="92">
        <f>IF(AL1390="","",+AC1390*AL1390)</f>
      </c>
      <c r="AE1390" s="93">
        <f>IF(AL1390="","",+AL1390*AB1390)</f>
      </c>
      <c r="AF1390" s="92">
        <f>IF(AL1390="","",+AL1390-AE1390)</f>
      </c>
      <c r="AG1390" s="93">
        <f>+V1390</f>
        <v>0</v>
      </c>
      <c r="AH1390" s="92">
        <f>IF(AF1390="","",+AF1390-AG1390)</f>
      </c>
      <c r="AI1390" s="92">
        <f>IF(AH1390="","",+AH1390*AC1390)</f>
      </c>
      <c r="AJ1390" s="93"/>
      <c r="AK1390" s="94">
        <v>0.33</v>
      </c>
      <c r="AL1390" s="93">
        <f>IF(V1390=0,"",V1390/(1-AB1390-AK1390))</f>
      </c>
      <c r="AM1390" s="95">
        <v>0.33</v>
      </c>
      <c r="AN1390" s="93">
        <f>IF(V1390=0,"",V1390/(1-AB1390-AM1390))</f>
      </c>
      <c r="AO1390" s="96">
        <v>1.2</v>
      </c>
      <c r="AP1390" s="93">
        <f>IF(BD!AJ1390="","",BD!AJ1390*BD!AO1390)</f>
      </c>
      <c r="AQ1390" s="91">
        <f>BD!AM1390/BD!AK1390-1</f>
        <v>0</v>
      </c>
      <c r="AR1390" s="91">
        <f>IF(BD!AN1390="","",IF(BD!AJ1390="","",BD!AN1390/BD!AJ1390-1))</f>
      </c>
      <c r="AS1390" s="91">
        <f>IF(BD!AN1390="","",IF(BD!AN1390&lt;BD!AL1390,"ABAIXO DA META","DENTRO DA META"))</f>
      </c>
      <c r="AT1390" s="91" t="str">
        <f>IF(BD!AJ1390="","EM ANÁLISE",IF(BD!AP1390&gt;=BD!AN1390,"GO", "NO GO"))</f>
        <v>EM ANÁLISE</v>
      </c>
      <c r="AU1390" s="97">
        <f>IF(AN1390="","",+BD!$AN1390-AJ1390)</f>
      </c>
      <c r="AV1390" s="98"/>
      <c r="AW1390" s="90">
        <f>BD!P1390*BD!AC1390</f>
        <v>0</v>
      </c>
      <c r="AX1390" s="90">
        <f>BD!V1390*BD!AC1390</f>
        <v>0</v>
      </c>
      <c r="AY1390" s="90">
        <f>IF(BD!AN1390="","",BD!AN1390*BD!AC1390)</f>
      </c>
      <c r="AZ1390" s="75" t="s">
        <v>123</v>
      </c>
      <c r="BA1390" s="75" t="s">
        <v>115</v>
      </c>
      <c r="BB1390" s="75">
        <v>1</v>
      </c>
      <c r="BC1390" s="75" t="s">
        <v>116</v>
      </c>
      <c r="BD1390" s="104"/>
      <c r="BE1390" s="104"/>
      <c r="BF1390" s="101"/>
      <c r="BG1390" s="101"/>
      <c r="BH1390" s="101"/>
      <c r="BI1390" s="101"/>
      <c r="BJ1390" s="101"/>
      <c r="BK1390" s="101"/>
      <c r="BL1390" s="101"/>
      <c r="BM1390" s="101"/>
      <c r="BN1390" s="101"/>
      <c r="BO1390" s="103"/>
      <c r="BP1390" s="101"/>
      <c r="BQ1390" s="101"/>
      <c r="BR1390" s="101"/>
      <c r="BS1390" s="101"/>
      <c r="BT1390" s="101"/>
      <c r="BU1390" s="101"/>
      <c r="BV1390" s="101"/>
      <c r="BW1390" s="101"/>
      <c r="BX1390" s="101"/>
      <c r="BY1390" s="101"/>
      <c r="BZ1390" s="101"/>
      <c r="CA1390" s="101"/>
      <c r="CB1390" s="101"/>
      <c r="CC1390" s="101"/>
      <c r="CD1390" s="101"/>
      <c r="CE1390" s="101"/>
      <c r="CF1390" s="101"/>
      <c r="CG1390" s="37" t="e">
        <f>VLOOKUP(Table_1[[#This Row],[EAN]],'[1]Planilha1'!$E:$R,13,0)</f>
        <v>#N/A</v>
      </c>
      <c r="CI1390" s="188">
        <f>IF(Table_1[[#This Row],[STATUS MERCADO]]="GO",Table_1[[#This Row],[M. BRUTA TOTAL]],0)</f>
        <v>0</v>
      </c>
      <c r="CJ1390" s="188">
        <f>IF(Table_1[[#This Row],[STATUS MERCADO]]="GO",Table_1[[#This Row],[PV UNIT. REALIZADO]]*Table_1[[#This Row],[QUANTIDADE]],0)</f>
        <v>0</v>
      </c>
    </row>
    <row r="1391" ht="15" hidden="1">
      <c r="A1391" s="7"/>
      <c r="B1391" s="84" t="s">
        <v>400</v>
      </c>
      <c r="C1391" s="75">
        <v>220192</v>
      </c>
      <c r="D1391" s="75">
        <v>955</v>
      </c>
      <c r="E1391" s="85">
        <v>7897520100401</v>
      </c>
      <c r="F1391" s="86" t="s">
        <v>1293</v>
      </c>
      <c r="G1391" s="75" t="s">
        <v>12</v>
      </c>
      <c r="H1391" s="75">
        <v>3390</v>
      </c>
      <c r="I1391" s="87" t="s">
        <v>1291</v>
      </c>
      <c r="J1391" s="75" t="s">
        <v>1294</v>
      </c>
      <c r="K1391" s="88" t="s">
        <v>84</v>
      </c>
      <c r="L1391" s="88">
        <v>12</v>
      </c>
      <c r="M1391" s="88">
        <v>0</v>
      </c>
      <c r="N1391" s="75" t="s">
        <v>85</v>
      </c>
      <c r="O1391" s="75" t="s">
        <v>114</v>
      </c>
      <c r="P1391" s="89"/>
      <c r="Q1391" s="90">
        <f>(17/100+7.6/100+1.65/100)*P1391</f>
        <v>0</v>
      </c>
      <c r="R1391" s="90"/>
      <c r="S1391" s="90"/>
      <c r="T1391" s="90"/>
      <c r="U1391" s="90"/>
      <c r="V1391" s="90">
        <f>+P1391-Q1391+R1391+S1391+T1391+U1391</f>
        <v>0</v>
      </c>
      <c r="W1391" s="91">
        <f>(1.02/100)</f>
        <v>1.02E-2</v>
      </c>
      <c r="X1391" s="91">
        <v>4.8E-3</v>
      </c>
      <c r="Y1391" s="91">
        <v>0.17</v>
      </c>
      <c r="Z1391" s="91">
        <v>1.65E-2</v>
      </c>
      <c r="AA1391" s="91">
        <v>7.6E-2</v>
      </c>
      <c r="AB1391" s="91">
        <f>SUM(W1391:AA1391)</f>
        <v>0.2775</v>
      </c>
      <c r="AC1391" s="75">
        <v>12</v>
      </c>
      <c r="AD1391" s="92">
        <f>IF(AL1391="","",+AC1391*AL1391)</f>
      </c>
      <c r="AE1391" s="93">
        <f>IF(AL1391="","",+AL1391*AB1391)</f>
      </c>
      <c r="AF1391" s="92">
        <f>IF(AL1391="","",+AL1391-AE1391)</f>
      </c>
      <c r="AG1391" s="93">
        <f>+V1391</f>
        <v>0</v>
      </c>
      <c r="AH1391" s="92">
        <f>IF(AF1391="","",+AF1391-AG1391)</f>
      </c>
      <c r="AI1391" s="92">
        <f>IF(AH1391="","",+AH1391*AC1391)</f>
      </c>
      <c r="AJ1391" s="93"/>
      <c r="AK1391" s="94">
        <v>0.33</v>
      </c>
      <c r="AL1391" s="93">
        <f>IF(V1391=0,"",V1391/(1-AB1391-AK1391))</f>
      </c>
      <c r="AM1391" s="95">
        <v>0.33</v>
      </c>
      <c r="AN1391" s="93">
        <f>IF(V1391=0,"",V1391/(1-AB1391-AM1391))</f>
      </c>
      <c r="AO1391" s="96">
        <v>1.2</v>
      </c>
      <c r="AP1391" s="93">
        <f>IF(BD!AJ1391="","",BD!AJ1391*BD!AO1391)</f>
      </c>
      <c r="AQ1391" s="91">
        <f>BD!AM1391/BD!AK1391-1</f>
        <v>0</v>
      </c>
      <c r="AR1391" s="91">
        <f>IF(BD!AN1391="","",IF(BD!AJ1391="","",BD!AN1391/BD!AJ1391-1))</f>
      </c>
      <c r="AS1391" s="91">
        <f>IF(BD!AN1391="","",IF(BD!AN1391&lt;BD!AL1391,"ABAIXO DA META","DENTRO DA META"))</f>
      </c>
      <c r="AT1391" s="91" t="str">
        <f>IF(BD!AJ1391="","EM ANÁLISE",IF(BD!AP1391&gt;=BD!AN1391,"GO", "NO GO"))</f>
        <v>EM ANÁLISE</v>
      </c>
      <c r="AU1391" s="97">
        <f>IF(AN1391="","",+BD!$AN1391-AJ1391)</f>
      </c>
      <c r="AV1391" s="98"/>
      <c r="AW1391" s="90">
        <f>BD!P1391*BD!AC1391</f>
        <v>0</v>
      </c>
      <c r="AX1391" s="90">
        <f>BD!V1391*BD!AC1391</f>
        <v>0</v>
      </c>
      <c r="AY1391" s="90">
        <f>IF(BD!AN1391="","",BD!AN1391*BD!AC1391)</f>
      </c>
      <c r="AZ1391" s="75" t="s">
        <v>123</v>
      </c>
      <c r="BA1391" s="75" t="s">
        <v>115</v>
      </c>
      <c r="BB1391" s="75">
        <v>1</v>
      </c>
      <c r="BC1391" s="75" t="s">
        <v>116</v>
      </c>
      <c r="BD1391" s="104"/>
      <c r="BE1391" s="104"/>
      <c r="BF1391" s="101"/>
      <c r="BG1391" s="101"/>
      <c r="BH1391" s="101"/>
      <c r="BI1391" s="101"/>
      <c r="BJ1391" s="101"/>
      <c r="BK1391" s="101"/>
      <c r="BL1391" s="101"/>
      <c r="BM1391" s="101"/>
      <c r="BN1391" s="101"/>
      <c r="BO1391" s="103"/>
      <c r="BP1391" s="101"/>
      <c r="BQ1391" s="101"/>
      <c r="BR1391" s="101"/>
      <c r="BS1391" s="101"/>
      <c r="BT1391" s="101"/>
      <c r="BU1391" s="101"/>
      <c r="BV1391" s="101"/>
      <c r="BW1391" s="101"/>
      <c r="BX1391" s="101"/>
      <c r="BY1391" s="101"/>
      <c r="BZ1391" s="101"/>
      <c r="CA1391" s="101"/>
      <c r="CB1391" s="101"/>
      <c r="CC1391" s="101"/>
      <c r="CD1391" s="101"/>
      <c r="CE1391" s="101"/>
      <c r="CF1391" s="101"/>
      <c r="CG1391" s="37" t="e">
        <f>VLOOKUP(Table_1[[#This Row],[EAN]],'[1]Planilha1'!$E:$R,13,0)</f>
        <v>#N/A</v>
      </c>
      <c r="CI1391" s="188">
        <f>IF(Table_1[[#This Row],[STATUS MERCADO]]="GO",Table_1[[#This Row],[M. BRUTA TOTAL]],0)</f>
        <v>0</v>
      </c>
      <c r="CJ1391" s="188">
        <f>IF(Table_1[[#This Row],[STATUS MERCADO]]="GO",Table_1[[#This Row],[PV UNIT. REALIZADO]]*Table_1[[#This Row],[QUANTIDADE]],0)</f>
        <v>0</v>
      </c>
    </row>
    <row r="1392" ht="15" hidden="1">
      <c r="A1392" s="7"/>
      <c r="B1392" s="84" t="s">
        <v>400</v>
      </c>
      <c r="C1392" s="75">
        <v>220193</v>
      </c>
      <c r="D1392" s="75">
        <v>899</v>
      </c>
      <c r="E1392" s="85">
        <v>7896189200507</v>
      </c>
      <c r="F1392" s="86" t="s">
        <v>1295</v>
      </c>
      <c r="G1392" s="75" t="s">
        <v>12</v>
      </c>
      <c r="H1392" s="75">
        <v>3390</v>
      </c>
      <c r="I1392" s="87" t="s">
        <v>1291</v>
      </c>
      <c r="J1392" s="75" t="s">
        <v>1296</v>
      </c>
      <c r="K1392" s="88" t="s">
        <v>84</v>
      </c>
      <c r="L1392" s="88">
        <v>12</v>
      </c>
      <c r="M1392" s="88">
        <v>0</v>
      </c>
      <c r="N1392" s="75" t="s">
        <v>85</v>
      </c>
      <c r="O1392" s="75" t="s">
        <v>114</v>
      </c>
      <c r="P1392" s="89"/>
      <c r="Q1392" s="90">
        <f>(17/100+7.6/100+1.65/100)*P1392</f>
        <v>0</v>
      </c>
      <c r="R1392" s="90"/>
      <c r="S1392" s="90"/>
      <c r="T1392" s="90"/>
      <c r="U1392" s="90"/>
      <c r="V1392" s="90">
        <f>+P1392-Q1392+R1392+S1392+T1392+U1392</f>
        <v>0</v>
      </c>
      <c r="W1392" s="91">
        <f>(1.02/100)</f>
        <v>1.02E-2</v>
      </c>
      <c r="X1392" s="91">
        <v>4.8E-3</v>
      </c>
      <c r="Y1392" s="91">
        <v>0.17</v>
      </c>
      <c r="Z1392" s="91">
        <v>1.65E-2</v>
      </c>
      <c r="AA1392" s="91">
        <v>7.6E-2</v>
      </c>
      <c r="AB1392" s="91">
        <f>SUM(W1392:AA1392)</f>
        <v>0.2775</v>
      </c>
      <c r="AC1392" s="75">
        <v>12</v>
      </c>
      <c r="AD1392" s="92">
        <f>IF(AL1392="","",+AC1392*AL1392)</f>
      </c>
      <c r="AE1392" s="93">
        <f>IF(AL1392="","",+AL1392*AB1392)</f>
      </c>
      <c r="AF1392" s="92">
        <f>IF(AL1392="","",+AL1392-AE1392)</f>
      </c>
      <c r="AG1392" s="93">
        <f>+V1392</f>
        <v>0</v>
      </c>
      <c r="AH1392" s="92">
        <f>IF(AF1392="","",+AF1392-AG1392)</f>
      </c>
      <c r="AI1392" s="92">
        <f>IF(AH1392="","",+AH1392*AC1392)</f>
      </c>
      <c r="AJ1392" s="93"/>
      <c r="AK1392" s="94">
        <v>0.33</v>
      </c>
      <c r="AL1392" s="93">
        <f>IF(V1392=0,"",V1392/(1-AB1392-AK1392))</f>
      </c>
      <c r="AM1392" s="95">
        <v>0.33</v>
      </c>
      <c r="AN1392" s="93">
        <f>IF(V1392=0,"",V1392/(1-AB1392-AM1392))</f>
      </c>
      <c r="AO1392" s="96">
        <v>1.2</v>
      </c>
      <c r="AP1392" s="93">
        <f>IF(BD!AJ1392="","",BD!AJ1392*BD!AO1392)</f>
      </c>
      <c r="AQ1392" s="91">
        <f>BD!AM1392/BD!AK1392-1</f>
        <v>0</v>
      </c>
      <c r="AR1392" s="91">
        <f>IF(BD!AN1392="","",IF(BD!AJ1392="","",BD!AN1392/BD!AJ1392-1))</f>
      </c>
      <c r="AS1392" s="91">
        <f>IF(BD!AN1392="","",IF(BD!AN1392&lt;BD!AL1392,"ABAIXO DA META","DENTRO DA META"))</f>
      </c>
      <c r="AT1392" s="91" t="str">
        <f>IF(BD!AJ1392="","EM ANÁLISE",IF(BD!AP1392&gt;=BD!AN1392,"GO", "NO GO"))</f>
        <v>EM ANÁLISE</v>
      </c>
      <c r="AU1392" s="97">
        <f>IF(AN1392="","",+BD!$AN1392-AJ1392)</f>
      </c>
      <c r="AV1392" s="98"/>
      <c r="AW1392" s="90">
        <f>BD!P1392*BD!AC1392</f>
        <v>0</v>
      </c>
      <c r="AX1392" s="90">
        <f>BD!V1392*BD!AC1392</f>
        <v>0</v>
      </c>
      <c r="AY1392" s="90">
        <f>IF(BD!AN1392="","",BD!AN1392*BD!AC1392)</f>
      </c>
      <c r="AZ1392" s="75" t="s">
        <v>123</v>
      </c>
      <c r="BA1392" s="75" t="s">
        <v>115</v>
      </c>
      <c r="BB1392" s="75">
        <v>1</v>
      </c>
      <c r="BC1392" s="75" t="s">
        <v>116</v>
      </c>
      <c r="BD1392" s="104"/>
      <c r="BE1392" s="104"/>
      <c r="BF1392" s="101"/>
      <c r="BG1392" s="101"/>
      <c r="BH1392" s="101"/>
      <c r="BI1392" s="101"/>
      <c r="BJ1392" s="101"/>
      <c r="BK1392" s="101"/>
      <c r="BL1392" s="101"/>
      <c r="BM1392" s="101"/>
      <c r="BN1392" s="101"/>
      <c r="BO1392" s="103"/>
      <c r="BP1392" s="101"/>
      <c r="BQ1392" s="101"/>
      <c r="BR1392" s="101"/>
      <c r="BS1392" s="101"/>
      <c r="BT1392" s="101"/>
      <c r="BU1392" s="101"/>
      <c r="BV1392" s="101"/>
      <c r="BW1392" s="101"/>
      <c r="BX1392" s="101"/>
      <c r="BY1392" s="101"/>
      <c r="BZ1392" s="101"/>
      <c r="CA1392" s="101"/>
      <c r="CB1392" s="101"/>
      <c r="CC1392" s="101"/>
      <c r="CD1392" s="101"/>
      <c r="CE1392" s="101"/>
      <c r="CF1392" s="101"/>
      <c r="CG1392" s="37" t="e">
        <f>VLOOKUP(Table_1[[#This Row],[EAN]],'[1]Planilha1'!$E:$R,13,0)</f>
        <v>#N/A</v>
      </c>
      <c r="CI1392" s="188">
        <f>IF(Table_1[[#This Row],[STATUS MERCADO]]="GO",Table_1[[#This Row],[M. BRUTA TOTAL]],0)</f>
        <v>0</v>
      </c>
      <c r="CJ1392" s="188">
        <f>IF(Table_1[[#This Row],[STATUS MERCADO]]="GO",Table_1[[#This Row],[PV UNIT. REALIZADO]]*Table_1[[#This Row],[QUANTIDADE]],0)</f>
        <v>0</v>
      </c>
    </row>
    <row r="1393" ht="15" hidden="1">
      <c r="A1393" s="7"/>
      <c r="B1393" s="84" t="s">
        <v>400</v>
      </c>
      <c r="C1393" s="75">
        <v>220194</v>
      </c>
      <c r="D1393" s="75">
        <v>975</v>
      </c>
      <c r="E1393" s="85">
        <v>7896189217017</v>
      </c>
      <c r="F1393" s="86" t="s">
        <v>1297</v>
      </c>
      <c r="G1393" s="75" t="s">
        <v>12</v>
      </c>
      <c r="H1393" s="75">
        <v>3390</v>
      </c>
      <c r="I1393" s="87" t="s">
        <v>1291</v>
      </c>
      <c r="J1393" s="75" t="s">
        <v>1298</v>
      </c>
      <c r="K1393" s="88" t="s">
        <v>84</v>
      </c>
      <c r="L1393" s="88">
        <v>12</v>
      </c>
      <c r="M1393" s="88">
        <v>0</v>
      </c>
      <c r="N1393" s="75" t="s">
        <v>85</v>
      </c>
      <c r="O1393" s="75" t="s">
        <v>114</v>
      </c>
      <c r="P1393" s="89"/>
      <c r="Q1393" s="90">
        <f>(17/100+7.6/100+1.65/100)*P1393</f>
        <v>0</v>
      </c>
      <c r="R1393" s="90"/>
      <c r="S1393" s="90"/>
      <c r="T1393" s="90"/>
      <c r="U1393" s="90"/>
      <c r="V1393" s="90">
        <f>+P1393-Q1393+R1393+S1393+T1393+U1393</f>
        <v>0</v>
      </c>
      <c r="W1393" s="91">
        <f>(1.02/100)</f>
        <v>1.02E-2</v>
      </c>
      <c r="X1393" s="91">
        <v>4.8E-3</v>
      </c>
      <c r="Y1393" s="91">
        <v>0.17</v>
      </c>
      <c r="Z1393" s="91">
        <v>1.65E-2</v>
      </c>
      <c r="AA1393" s="91">
        <v>7.6E-2</v>
      </c>
      <c r="AB1393" s="91">
        <f>SUM(W1393:AA1393)</f>
        <v>0.2775</v>
      </c>
      <c r="AC1393" s="75">
        <v>12</v>
      </c>
      <c r="AD1393" s="92">
        <f>IF(AL1393="","",+AC1393*AL1393)</f>
      </c>
      <c r="AE1393" s="93">
        <f>IF(AL1393="","",+AL1393*AB1393)</f>
      </c>
      <c r="AF1393" s="92">
        <f>IF(AL1393="","",+AL1393-AE1393)</f>
      </c>
      <c r="AG1393" s="93">
        <f>+V1393</f>
        <v>0</v>
      </c>
      <c r="AH1393" s="92">
        <f>IF(AF1393="","",+AF1393-AG1393)</f>
      </c>
      <c r="AI1393" s="92">
        <f>IF(AH1393="","",+AH1393*AC1393)</f>
      </c>
      <c r="AJ1393" s="93"/>
      <c r="AK1393" s="94">
        <v>0.33</v>
      </c>
      <c r="AL1393" s="93">
        <f>IF(V1393=0,"",V1393/(1-AB1393-AK1393))</f>
      </c>
      <c r="AM1393" s="95">
        <v>0.33</v>
      </c>
      <c r="AN1393" s="93">
        <f>IF(V1393=0,"",V1393/(1-AB1393-AM1393))</f>
      </c>
      <c r="AO1393" s="96">
        <v>1.2</v>
      </c>
      <c r="AP1393" s="93">
        <f>IF(BD!AJ1393="","",BD!AJ1393*BD!AO1393)</f>
      </c>
      <c r="AQ1393" s="91">
        <f>BD!AM1393/BD!AK1393-1</f>
        <v>0</v>
      </c>
      <c r="AR1393" s="91">
        <f>IF(BD!AN1393="","",IF(BD!AJ1393="","",BD!AN1393/BD!AJ1393-1))</f>
      </c>
      <c r="AS1393" s="91">
        <f>IF(BD!AN1393="","",IF(BD!AN1393&lt;BD!AL1393,"ABAIXO DA META","DENTRO DA META"))</f>
      </c>
      <c r="AT1393" s="91" t="str">
        <f>IF(BD!AJ1393="","EM ANÁLISE",IF(BD!AP1393&gt;=BD!AN1393,"GO", "NO GO"))</f>
        <v>EM ANÁLISE</v>
      </c>
      <c r="AU1393" s="97">
        <f>IF(AN1393="","",+BD!$AN1393-AJ1393)</f>
      </c>
      <c r="AV1393" s="98"/>
      <c r="AW1393" s="90">
        <f>BD!P1393*BD!AC1393</f>
        <v>0</v>
      </c>
      <c r="AX1393" s="90">
        <f>BD!V1393*BD!AC1393</f>
        <v>0</v>
      </c>
      <c r="AY1393" s="90">
        <f>IF(BD!AN1393="","",BD!AN1393*BD!AC1393)</f>
      </c>
      <c r="AZ1393" s="75" t="s">
        <v>123</v>
      </c>
      <c r="BA1393" s="75" t="s">
        <v>115</v>
      </c>
      <c r="BB1393" s="75">
        <v>1</v>
      </c>
      <c r="BC1393" s="75" t="s">
        <v>116</v>
      </c>
      <c r="BD1393" s="104"/>
      <c r="BE1393" s="104"/>
      <c r="BF1393" s="101"/>
      <c r="BG1393" s="101"/>
      <c r="BH1393" s="101"/>
      <c r="BI1393" s="101"/>
      <c r="BJ1393" s="101"/>
      <c r="BK1393" s="101"/>
      <c r="BL1393" s="101"/>
      <c r="BM1393" s="101"/>
      <c r="BN1393" s="101"/>
      <c r="BO1393" s="103"/>
      <c r="BP1393" s="101"/>
      <c r="BQ1393" s="101"/>
      <c r="BR1393" s="101"/>
      <c r="BS1393" s="101"/>
      <c r="BT1393" s="101"/>
      <c r="BU1393" s="101"/>
      <c r="BV1393" s="101"/>
      <c r="BW1393" s="101"/>
      <c r="BX1393" s="101"/>
      <c r="BY1393" s="101"/>
      <c r="BZ1393" s="101"/>
      <c r="CA1393" s="101"/>
      <c r="CB1393" s="101"/>
      <c r="CC1393" s="101"/>
      <c r="CD1393" s="101"/>
      <c r="CE1393" s="101"/>
      <c r="CF1393" s="101"/>
      <c r="CG1393" s="37" t="e">
        <f>VLOOKUP(Table_1[[#This Row],[EAN]],'[1]Planilha1'!$E:$R,13,0)</f>
        <v>#N/A</v>
      </c>
      <c r="CI1393" s="188">
        <f>IF(Table_1[[#This Row],[STATUS MERCADO]]="GO",Table_1[[#This Row],[M. BRUTA TOTAL]],0)</f>
        <v>0</v>
      </c>
      <c r="CJ1393" s="188">
        <f>IF(Table_1[[#This Row],[STATUS MERCADO]]="GO",Table_1[[#This Row],[PV UNIT. REALIZADO]]*Table_1[[#This Row],[QUANTIDADE]],0)</f>
        <v>0</v>
      </c>
    </row>
    <row r="1394" ht="15" hidden="1">
      <c r="A1394" s="7"/>
      <c r="B1394" s="84" t="s">
        <v>400</v>
      </c>
      <c r="C1394" s="75">
        <v>220195</v>
      </c>
      <c r="D1394" s="75">
        <v>937</v>
      </c>
      <c r="E1394" s="85">
        <v>7896189200293</v>
      </c>
      <c r="F1394" s="86" t="s">
        <v>1299</v>
      </c>
      <c r="G1394" s="75" t="s">
        <v>12</v>
      </c>
      <c r="H1394" s="75">
        <v>280</v>
      </c>
      <c r="I1394" s="87" t="s">
        <v>1281</v>
      </c>
      <c r="J1394" s="75" t="s">
        <v>1300</v>
      </c>
      <c r="K1394" s="88" t="s">
        <v>84</v>
      </c>
      <c r="L1394" s="88">
        <v>12</v>
      </c>
      <c r="M1394" s="88">
        <v>0</v>
      </c>
      <c r="N1394" s="75" t="s">
        <v>85</v>
      </c>
      <c r="O1394" s="75" t="s">
        <v>114</v>
      </c>
      <c r="P1394" s="89"/>
      <c r="Q1394" s="90">
        <f>(17/100+7.6/100+1.65/100)*P1394</f>
        <v>0</v>
      </c>
      <c r="R1394" s="90"/>
      <c r="S1394" s="90"/>
      <c r="T1394" s="90"/>
      <c r="U1394" s="90"/>
      <c r="V1394" s="90">
        <f>+P1394-Q1394+R1394+S1394+T1394+U1394</f>
        <v>0</v>
      </c>
      <c r="W1394" s="91">
        <f>(1.02/100)</f>
        <v>1.02E-2</v>
      </c>
      <c r="X1394" s="91">
        <v>4.8E-3</v>
      </c>
      <c r="Y1394" s="91">
        <v>0.17</v>
      </c>
      <c r="Z1394" s="91">
        <v>1.65E-2</v>
      </c>
      <c r="AA1394" s="91">
        <v>7.6E-2</v>
      </c>
      <c r="AB1394" s="91">
        <f>SUM(W1394:AA1394)</f>
        <v>0.2775</v>
      </c>
      <c r="AC1394" s="75">
        <v>12</v>
      </c>
      <c r="AD1394" s="92">
        <f>IF(AL1394="","",+AC1394*AL1394)</f>
      </c>
      <c r="AE1394" s="93">
        <f>IF(AL1394="","",+AL1394*AB1394)</f>
      </c>
      <c r="AF1394" s="92">
        <f>IF(AL1394="","",+AL1394-AE1394)</f>
      </c>
      <c r="AG1394" s="93">
        <f>+V1394</f>
        <v>0</v>
      </c>
      <c r="AH1394" s="92">
        <f>IF(AF1394="","",+AF1394-AG1394)</f>
      </c>
      <c r="AI1394" s="92">
        <f>IF(AH1394="","",+AH1394*AC1394)</f>
      </c>
      <c r="AJ1394" s="93"/>
      <c r="AK1394" s="94">
        <v>0.33</v>
      </c>
      <c r="AL1394" s="93">
        <f>IF(V1394=0,"",V1394/(1-AB1394-AK1394))</f>
      </c>
      <c r="AM1394" s="95">
        <v>0.33</v>
      </c>
      <c r="AN1394" s="93">
        <f>IF(V1394=0,"",V1394/(1-AB1394-AM1394))</f>
      </c>
      <c r="AO1394" s="96">
        <v>1.2</v>
      </c>
      <c r="AP1394" s="93">
        <f>IF(BD!AJ1394="","",BD!AJ1394*BD!AO1394)</f>
      </c>
      <c r="AQ1394" s="91">
        <f>BD!AM1394/BD!AK1394-1</f>
        <v>0</v>
      </c>
      <c r="AR1394" s="91">
        <f>IF(BD!AN1394="","",IF(BD!AJ1394="","",BD!AN1394/BD!AJ1394-1))</f>
      </c>
      <c r="AS1394" s="91">
        <f>IF(BD!AN1394="","",IF(BD!AN1394&lt;BD!AL1394,"ABAIXO DA META","DENTRO DA META"))</f>
      </c>
      <c r="AT1394" s="91" t="str">
        <f>IF(BD!AJ1394="","EM ANÁLISE",IF(BD!AP1394&gt;=BD!AN1394,"GO", "NO GO"))</f>
        <v>EM ANÁLISE</v>
      </c>
      <c r="AU1394" s="97">
        <f>IF(AN1394="","",+BD!$AN1394-AJ1394)</f>
      </c>
      <c r="AV1394" s="98"/>
      <c r="AW1394" s="90">
        <f>BD!P1394*BD!AC1394</f>
        <v>0</v>
      </c>
      <c r="AX1394" s="90">
        <f>BD!V1394*BD!AC1394</f>
        <v>0</v>
      </c>
      <c r="AY1394" s="90">
        <f>IF(BD!AN1394="","",BD!AN1394*BD!AC1394)</f>
      </c>
      <c r="AZ1394" s="75" t="s">
        <v>123</v>
      </c>
      <c r="BA1394" s="75" t="s">
        <v>115</v>
      </c>
      <c r="BB1394" s="75">
        <v>1</v>
      </c>
      <c r="BC1394" s="75" t="s">
        <v>116</v>
      </c>
      <c r="BD1394" s="104"/>
      <c r="BE1394" s="104"/>
      <c r="BF1394" s="101"/>
      <c r="BG1394" s="101"/>
      <c r="BH1394" s="101"/>
      <c r="BI1394" s="101"/>
      <c r="BJ1394" s="101"/>
      <c r="BK1394" s="101"/>
      <c r="BL1394" s="101"/>
      <c r="BM1394" s="101"/>
      <c r="BN1394" s="101"/>
      <c r="BO1394" s="103"/>
      <c r="BP1394" s="101"/>
      <c r="BQ1394" s="101"/>
      <c r="BR1394" s="101"/>
      <c r="BS1394" s="101"/>
      <c r="BT1394" s="101"/>
      <c r="BU1394" s="101"/>
      <c r="BV1394" s="101"/>
      <c r="BW1394" s="101"/>
      <c r="BX1394" s="101"/>
      <c r="BY1394" s="101"/>
      <c r="BZ1394" s="101"/>
      <c r="CA1394" s="101"/>
      <c r="CB1394" s="101"/>
      <c r="CC1394" s="101"/>
      <c r="CD1394" s="101"/>
      <c r="CE1394" s="101"/>
      <c r="CF1394" s="101"/>
      <c r="CG1394" s="37" t="e">
        <f>VLOOKUP(Table_1[[#This Row],[EAN]],'[1]Planilha1'!$E:$R,13,0)</f>
        <v>#N/A</v>
      </c>
      <c r="CI1394" s="188">
        <f>IF(Table_1[[#This Row],[STATUS MERCADO]]="GO",Table_1[[#This Row],[M. BRUTA TOTAL]],0)</f>
        <v>0</v>
      </c>
      <c r="CJ1394" s="188">
        <f>IF(Table_1[[#This Row],[STATUS MERCADO]]="GO",Table_1[[#This Row],[PV UNIT. REALIZADO]]*Table_1[[#This Row],[QUANTIDADE]],0)</f>
        <v>0</v>
      </c>
    </row>
    <row r="1395" ht="15" hidden="1">
      <c r="A1395" s="7"/>
      <c r="B1395" s="84" t="s">
        <v>400</v>
      </c>
      <c r="C1395" s="75">
        <v>220196</v>
      </c>
      <c r="D1395" s="75">
        <v>936</v>
      </c>
      <c r="E1395" s="85">
        <v>7896189225029</v>
      </c>
      <c r="F1395" s="86" t="s">
        <v>1301</v>
      </c>
      <c r="G1395" s="75" t="s">
        <v>12</v>
      </c>
      <c r="H1395" s="75">
        <v>280</v>
      </c>
      <c r="I1395" s="87" t="s">
        <v>1281</v>
      </c>
      <c r="J1395" s="75" t="s">
        <v>1300</v>
      </c>
      <c r="K1395" s="88" t="s">
        <v>84</v>
      </c>
      <c r="L1395" s="88">
        <v>12</v>
      </c>
      <c r="M1395" s="88">
        <v>0</v>
      </c>
      <c r="N1395" s="75" t="s">
        <v>85</v>
      </c>
      <c r="O1395" s="75" t="s">
        <v>114</v>
      </c>
      <c r="P1395" s="89"/>
      <c r="Q1395" s="90">
        <f>(17/100+7.6/100+1.65/100)*P1395</f>
        <v>0</v>
      </c>
      <c r="R1395" s="90"/>
      <c r="S1395" s="90"/>
      <c r="T1395" s="90"/>
      <c r="U1395" s="90"/>
      <c r="V1395" s="90">
        <f>+P1395-Q1395+R1395+S1395+T1395+U1395</f>
        <v>0</v>
      </c>
      <c r="W1395" s="91">
        <f>(1.02/100)</f>
        <v>1.02E-2</v>
      </c>
      <c r="X1395" s="91">
        <v>4.8E-3</v>
      </c>
      <c r="Y1395" s="91">
        <v>0.17</v>
      </c>
      <c r="Z1395" s="91">
        <v>1.65E-2</v>
      </c>
      <c r="AA1395" s="91">
        <v>7.6E-2</v>
      </c>
      <c r="AB1395" s="91">
        <f>SUM(W1395:AA1395)</f>
        <v>0.2775</v>
      </c>
      <c r="AC1395" s="75">
        <v>12</v>
      </c>
      <c r="AD1395" s="92">
        <f>IF(AL1395="","",+AC1395*AL1395)</f>
      </c>
      <c r="AE1395" s="93">
        <f>IF(AL1395="","",+AL1395*AB1395)</f>
      </c>
      <c r="AF1395" s="92">
        <f>IF(AL1395="","",+AL1395-AE1395)</f>
      </c>
      <c r="AG1395" s="93">
        <f>+V1395</f>
        <v>0</v>
      </c>
      <c r="AH1395" s="92">
        <f>IF(AF1395="","",+AF1395-AG1395)</f>
      </c>
      <c r="AI1395" s="92">
        <f>IF(AH1395="","",+AH1395*AC1395)</f>
      </c>
      <c r="AJ1395" s="93"/>
      <c r="AK1395" s="94">
        <v>0.33</v>
      </c>
      <c r="AL1395" s="93">
        <f>IF(V1395=0,"",V1395/(1-AB1395-AK1395))</f>
      </c>
      <c r="AM1395" s="95">
        <v>0.33</v>
      </c>
      <c r="AN1395" s="93">
        <f>IF(V1395=0,"",V1395/(1-AB1395-AM1395))</f>
      </c>
      <c r="AO1395" s="96">
        <v>1.2</v>
      </c>
      <c r="AP1395" s="93">
        <f>IF(BD!AJ1395="","",BD!AJ1395*BD!AO1395)</f>
      </c>
      <c r="AQ1395" s="91">
        <f>BD!AM1395/BD!AK1395-1</f>
        <v>0</v>
      </c>
      <c r="AR1395" s="91">
        <f>IF(BD!AN1395="","",IF(BD!AJ1395="","",BD!AN1395/BD!AJ1395-1))</f>
      </c>
      <c r="AS1395" s="91">
        <f>IF(BD!AN1395="","",IF(BD!AN1395&lt;BD!AL1395,"ABAIXO DA META","DENTRO DA META"))</f>
      </c>
      <c r="AT1395" s="91" t="str">
        <f>IF(BD!AJ1395="","EM ANÁLISE",IF(BD!AP1395&gt;=BD!AN1395,"GO", "NO GO"))</f>
        <v>EM ANÁLISE</v>
      </c>
      <c r="AU1395" s="97">
        <f>IF(AN1395="","",+BD!$AN1395-AJ1395)</f>
      </c>
      <c r="AV1395" s="98"/>
      <c r="AW1395" s="90">
        <f>BD!P1395*BD!AC1395</f>
        <v>0</v>
      </c>
      <c r="AX1395" s="90">
        <f>BD!V1395*BD!AC1395</f>
        <v>0</v>
      </c>
      <c r="AY1395" s="90">
        <f>IF(BD!AN1395="","",BD!AN1395*BD!AC1395)</f>
      </c>
      <c r="AZ1395" s="75" t="s">
        <v>123</v>
      </c>
      <c r="BA1395" s="75" t="s">
        <v>115</v>
      </c>
      <c r="BB1395" s="75">
        <v>1</v>
      </c>
      <c r="BC1395" s="75" t="s">
        <v>116</v>
      </c>
      <c r="BD1395" s="104"/>
      <c r="BE1395" s="104"/>
      <c r="BF1395" s="101"/>
      <c r="BG1395" s="101"/>
      <c r="BH1395" s="101"/>
      <c r="BI1395" s="101"/>
      <c r="BJ1395" s="101"/>
      <c r="BK1395" s="101"/>
      <c r="BL1395" s="101"/>
      <c r="BM1395" s="101"/>
      <c r="BN1395" s="101"/>
      <c r="BO1395" s="103"/>
      <c r="BP1395" s="101"/>
      <c r="BQ1395" s="101"/>
      <c r="BR1395" s="101"/>
      <c r="BS1395" s="101"/>
      <c r="BT1395" s="101"/>
      <c r="BU1395" s="101"/>
      <c r="BV1395" s="101"/>
      <c r="BW1395" s="101"/>
      <c r="BX1395" s="101"/>
      <c r="BY1395" s="101"/>
      <c r="BZ1395" s="101"/>
      <c r="CA1395" s="101"/>
      <c r="CB1395" s="101"/>
      <c r="CC1395" s="101"/>
      <c r="CD1395" s="101"/>
      <c r="CE1395" s="101"/>
      <c r="CF1395" s="101"/>
      <c r="CG1395" s="37" t="e">
        <f>VLOOKUP(Table_1[[#This Row],[EAN]],'[1]Planilha1'!$E:$R,13,0)</f>
        <v>#N/A</v>
      </c>
      <c r="CI1395" s="188">
        <f>IF(Table_1[[#This Row],[STATUS MERCADO]]="GO",Table_1[[#This Row],[M. BRUTA TOTAL]],0)</f>
        <v>0</v>
      </c>
      <c r="CJ1395" s="188">
        <f>IF(Table_1[[#This Row],[STATUS MERCADO]]="GO",Table_1[[#This Row],[PV UNIT. REALIZADO]]*Table_1[[#This Row],[QUANTIDADE]],0)</f>
        <v>0</v>
      </c>
    </row>
    <row r="1396" ht="15" hidden="1">
      <c r="A1396" s="7"/>
      <c r="B1396" s="84" t="s">
        <v>400</v>
      </c>
      <c r="C1396" s="75">
        <v>220197</v>
      </c>
      <c r="D1396" s="75">
        <v>939</v>
      </c>
      <c r="E1396" s="85">
        <v>7896189217109</v>
      </c>
      <c r="F1396" s="86" t="s">
        <v>1302</v>
      </c>
      <c r="G1396" s="75" t="s">
        <v>12</v>
      </c>
      <c r="H1396" s="75">
        <v>280</v>
      </c>
      <c r="I1396" s="87" t="s">
        <v>1281</v>
      </c>
      <c r="J1396" s="75" t="s">
        <v>1300</v>
      </c>
      <c r="K1396" s="88" t="s">
        <v>84</v>
      </c>
      <c r="L1396" s="88">
        <v>12</v>
      </c>
      <c r="M1396" s="88">
        <v>0</v>
      </c>
      <c r="N1396" s="75" t="s">
        <v>85</v>
      </c>
      <c r="O1396" s="75" t="s">
        <v>114</v>
      </c>
      <c r="P1396" s="89"/>
      <c r="Q1396" s="90">
        <f>(17/100+7.6/100+1.65/100)*P1396</f>
        <v>0</v>
      </c>
      <c r="R1396" s="90"/>
      <c r="S1396" s="90"/>
      <c r="T1396" s="90"/>
      <c r="U1396" s="90"/>
      <c r="V1396" s="90">
        <f>+P1396-Q1396+R1396+S1396+T1396+U1396</f>
        <v>0</v>
      </c>
      <c r="W1396" s="91">
        <f>(1.02/100)</f>
        <v>1.02E-2</v>
      </c>
      <c r="X1396" s="91">
        <v>4.8E-3</v>
      </c>
      <c r="Y1396" s="91">
        <v>0.17</v>
      </c>
      <c r="Z1396" s="91">
        <v>1.65E-2</v>
      </c>
      <c r="AA1396" s="91">
        <v>7.6E-2</v>
      </c>
      <c r="AB1396" s="91">
        <f>SUM(W1396:AA1396)</f>
        <v>0.2775</v>
      </c>
      <c r="AC1396" s="75">
        <v>12</v>
      </c>
      <c r="AD1396" s="92">
        <f>IF(AL1396="","",+AC1396*AL1396)</f>
      </c>
      <c r="AE1396" s="93">
        <f>IF(AL1396="","",+AL1396*AB1396)</f>
      </c>
      <c r="AF1396" s="92">
        <f>IF(AL1396="","",+AL1396-AE1396)</f>
      </c>
      <c r="AG1396" s="93">
        <f>+V1396</f>
        <v>0</v>
      </c>
      <c r="AH1396" s="92">
        <f>IF(AF1396="","",+AF1396-AG1396)</f>
      </c>
      <c r="AI1396" s="92">
        <f>IF(AH1396="","",+AH1396*AC1396)</f>
      </c>
      <c r="AJ1396" s="93"/>
      <c r="AK1396" s="94">
        <v>0.33</v>
      </c>
      <c r="AL1396" s="93">
        <f>IF(V1396=0,"",V1396/(1-AB1396-AK1396))</f>
      </c>
      <c r="AM1396" s="95">
        <v>0.33</v>
      </c>
      <c r="AN1396" s="93">
        <f>IF(V1396=0,"",V1396/(1-AB1396-AM1396))</f>
      </c>
      <c r="AO1396" s="96">
        <v>1.2</v>
      </c>
      <c r="AP1396" s="93">
        <f>IF(BD!AJ1396="","",BD!AJ1396*BD!AO1396)</f>
      </c>
      <c r="AQ1396" s="91">
        <f>BD!AM1396/BD!AK1396-1</f>
        <v>0</v>
      </c>
      <c r="AR1396" s="91">
        <f>IF(BD!AN1396="","",IF(BD!AJ1396="","",BD!AN1396/BD!AJ1396-1))</f>
      </c>
      <c r="AS1396" s="91">
        <f>IF(BD!AN1396="","",IF(BD!AN1396&lt;BD!AL1396,"ABAIXO DA META","DENTRO DA META"))</f>
      </c>
      <c r="AT1396" s="91" t="str">
        <f>IF(BD!AJ1396="","EM ANÁLISE",IF(BD!AP1396&gt;=BD!AN1396,"GO", "NO GO"))</f>
        <v>EM ANÁLISE</v>
      </c>
      <c r="AU1396" s="97">
        <f>IF(AN1396="","",+BD!$AN1396-AJ1396)</f>
      </c>
      <c r="AV1396" s="98"/>
      <c r="AW1396" s="90">
        <f>BD!P1396*BD!AC1396</f>
        <v>0</v>
      </c>
      <c r="AX1396" s="90">
        <f>BD!V1396*BD!AC1396</f>
        <v>0</v>
      </c>
      <c r="AY1396" s="90">
        <f>IF(BD!AN1396="","",BD!AN1396*BD!AC1396)</f>
      </c>
      <c r="AZ1396" s="75" t="s">
        <v>123</v>
      </c>
      <c r="BA1396" s="75" t="s">
        <v>115</v>
      </c>
      <c r="BB1396" s="75">
        <v>1</v>
      </c>
      <c r="BC1396" s="75" t="s">
        <v>116</v>
      </c>
      <c r="BD1396" s="104"/>
      <c r="BE1396" s="104"/>
      <c r="BF1396" s="101"/>
      <c r="BG1396" s="101"/>
      <c r="BH1396" s="101"/>
      <c r="BI1396" s="101"/>
      <c r="BJ1396" s="101"/>
      <c r="BK1396" s="101"/>
      <c r="BL1396" s="101"/>
      <c r="BM1396" s="101"/>
      <c r="BN1396" s="101"/>
      <c r="BO1396" s="103"/>
      <c r="BP1396" s="101"/>
      <c r="BQ1396" s="101"/>
      <c r="BR1396" s="101"/>
      <c r="BS1396" s="101"/>
      <c r="BT1396" s="101"/>
      <c r="BU1396" s="101"/>
      <c r="BV1396" s="101"/>
      <c r="BW1396" s="101"/>
      <c r="BX1396" s="101"/>
      <c r="BY1396" s="101"/>
      <c r="BZ1396" s="101"/>
      <c r="CA1396" s="101"/>
      <c r="CB1396" s="101"/>
      <c r="CC1396" s="101"/>
      <c r="CD1396" s="101"/>
      <c r="CE1396" s="101"/>
      <c r="CF1396" s="101"/>
      <c r="CG1396" s="37" t="e">
        <f>VLOOKUP(Table_1[[#This Row],[EAN]],'[1]Planilha1'!$E:$R,13,0)</f>
        <v>#N/A</v>
      </c>
      <c r="CI1396" s="188">
        <f>IF(Table_1[[#This Row],[STATUS MERCADO]]="GO",Table_1[[#This Row],[M. BRUTA TOTAL]],0)</f>
        <v>0</v>
      </c>
      <c r="CJ1396" s="188">
        <f>IF(Table_1[[#This Row],[STATUS MERCADO]]="GO",Table_1[[#This Row],[PV UNIT. REALIZADO]]*Table_1[[#This Row],[QUANTIDADE]],0)</f>
        <v>0</v>
      </c>
    </row>
    <row r="1397" ht="15" hidden="1">
      <c r="A1397" s="7"/>
      <c r="B1397" s="84" t="s">
        <v>400</v>
      </c>
      <c r="C1397" s="75">
        <v>220198</v>
      </c>
      <c r="D1397" s="75">
        <v>941</v>
      </c>
      <c r="E1397" s="85">
        <v>7897520100791</v>
      </c>
      <c r="F1397" s="86" t="s">
        <v>1303</v>
      </c>
      <c r="G1397" s="75" t="s">
        <v>12</v>
      </c>
      <c r="H1397" s="75">
        <v>280</v>
      </c>
      <c r="I1397" s="87" t="s">
        <v>1281</v>
      </c>
      <c r="J1397" s="75" t="s">
        <v>1300</v>
      </c>
      <c r="K1397" s="88" t="s">
        <v>84</v>
      </c>
      <c r="L1397" s="88">
        <v>12</v>
      </c>
      <c r="M1397" s="88">
        <v>0</v>
      </c>
      <c r="N1397" s="75" t="s">
        <v>85</v>
      </c>
      <c r="O1397" s="75" t="s">
        <v>114</v>
      </c>
      <c r="P1397" s="89"/>
      <c r="Q1397" s="90">
        <f>(17/100+7.6/100+1.65/100)*P1397</f>
        <v>0</v>
      </c>
      <c r="R1397" s="90"/>
      <c r="S1397" s="90"/>
      <c r="T1397" s="90"/>
      <c r="U1397" s="90"/>
      <c r="V1397" s="90">
        <f>+P1397-Q1397+R1397+S1397+T1397+U1397</f>
        <v>0</v>
      </c>
      <c r="W1397" s="91">
        <f>(1.02/100)</f>
        <v>1.02E-2</v>
      </c>
      <c r="X1397" s="91">
        <v>4.8E-3</v>
      </c>
      <c r="Y1397" s="91">
        <v>0.17</v>
      </c>
      <c r="Z1397" s="91">
        <v>1.65E-2</v>
      </c>
      <c r="AA1397" s="91">
        <v>7.6E-2</v>
      </c>
      <c r="AB1397" s="91">
        <f>SUM(W1397:AA1397)</f>
        <v>0.2775</v>
      </c>
      <c r="AC1397" s="75">
        <v>12</v>
      </c>
      <c r="AD1397" s="92">
        <f>IF(AL1397="","",+AC1397*AL1397)</f>
      </c>
      <c r="AE1397" s="93">
        <f>IF(AL1397="","",+AL1397*AB1397)</f>
      </c>
      <c r="AF1397" s="92">
        <f>IF(AL1397="","",+AL1397-AE1397)</f>
      </c>
      <c r="AG1397" s="93">
        <f>+V1397</f>
        <v>0</v>
      </c>
      <c r="AH1397" s="92">
        <f>IF(AF1397="","",+AF1397-AG1397)</f>
      </c>
      <c r="AI1397" s="92">
        <f>IF(AH1397="","",+AH1397*AC1397)</f>
      </c>
      <c r="AJ1397" s="93"/>
      <c r="AK1397" s="94">
        <v>0.33</v>
      </c>
      <c r="AL1397" s="93">
        <f>IF(V1397=0,"",V1397/(1-AB1397-AK1397))</f>
      </c>
      <c r="AM1397" s="95">
        <v>0.33</v>
      </c>
      <c r="AN1397" s="93">
        <f>IF(V1397=0,"",V1397/(1-AB1397-AM1397))</f>
      </c>
      <c r="AO1397" s="96">
        <v>1.2</v>
      </c>
      <c r="AP1397" s="93">
        <f>IF(BD!AJ1397="","",BD!AJ1397*BD!AO1397)</f>
      </c>
      <c r="AQ1397" s="91">
        <f>BD!AM1397/BD!AK1397-1</f>
        <v>0</v>
      </c>
      <c r="AR1397" s="91">
        <f>IF(BD!AN1397="","",IF(BD!AJ1397="","",BD!AN1397/BD!AJ1397-1))</f>
      </c>
      <c r="AS1397" s="91">
        <f>IF(BD!AN1397="","",IF(BD!AN1397&lt;BD!AL1397,"ABAIXO DA META","DENTRO DA META"))</f>
      </c>
      <c r="AT1397" s="91" t="str">
        <f>IF(BD!AJ1397="","EM ANÁLISE",IF(BD!AP1397&gt;=BD!AN1397,"GO", "NO GO"))</f>
        <v>EM ANÁLISE</v>
      </c>
      <c r="AU1397" s="97">
        <f>IF(AN1397="","",+BD!$AN1397-AJ1397)</f>
      </c>
      <c r="AV1397" s="98"/>
      <c r="AW1397" s="90">
        <f>BD!P1397*BD!AC1397</f>
        <v>0</v>
      </c>
      <c r="AX1397" s="90">
        <f>BD!V1397*BD!AC1397</f>
        <v>0</v>
      </c>
      <c r="AY1397" s="90">
        <f>IF(BD!AN1397="","",BD!AN1397*BD!AC1397)</f>
      </c>
      <c r="AZ1397" s="75" t="s">
        <v>123</v>
      </c>
      <c r="BA1397" s="75" t="s">
        <v>115</v>
      </c>
      <c r="BB1397" s="75">
        <v>1</v>
      </c>
      <c r="BC1397" s="75" t="s">
        <v>116</v>
      </c>
      <c r="BD1397" s="104"/>
      <c r="BE1397" s="104"/>
      <c r="BF1397" s="101"/>
      <c r="BG1397" s="101"/>
      <c r="BH1397" s="101"/>
      <c r="BI1397" s="101"/>
      <c r="BJ1397" s="101"/>
      <c r="BK1397" s="101"/>
      <c r="BL1397" s="101"/>
      <c r="BM1397" s="101"/>
      <c r="BN1397" s="101"/>
      <c r="BO1397" s="103"/>
      <c r="BP1397" s="101"/>
      <c r="BQ1397" s="101"/>
      <c r="BR1397" s="101"/>
      <c r="BS1397" s="101"/>
      <c r="BT1397" s="101"/>
      <c r="BU1397" s="101"/>
      <c r="BV1397" s="101"/>
      <c r="BW1397" s="101"/>
      <c r="BX1397" s="101"/>
      <c r="BY1397" s="101"/>
      <c r="BZ1397" s="101"/>
      <c r="CA1397" s="101"/>
      <c r="CB1397" s="101"/>
      <c r="CC1397" s="101"/>
      <c r="CD1397" s="101"/>
      <c r="CE1397" s="101"/>
      <c r="CF1397" s="101"/>
      <c r="CG1397" s="37" t="e">
        <f>VLOOKUP(Table_1[[#This Row],[EAN]],'[1]Planilha1'!$E:$R,13,0)</f>
        <v>#N/A</v>
      </c>
      <c r="CI1397" s="188">
        <f>IF(Table_1[[#This Row],[STATUS MERCADO]]="GO",Table_1[[#This Row],[M. BRUTA TOTAL]],0)</f>
        <v>0</v>
      </c>
      <c r="CJ1397" s="188">
        <f>IF(Table_1[[#This Row],[STATUS MERCADO]]="GO",Table_1[[#This Row],[PV UNIT. REALIZADO]]*Table_1[[#This Row],[QUANTIDADE]],0)</f>
        <v>0</v>
      </c>
    </row>
    <row r="1398" ht="15" hidden="1">
      <c r="A1398" s="7"/>
      <c r="B1398" s="84" t="s">
        <v>400</v>
      </c>
      <c r="C1398" s="75">
        <v>220199</v>
      </c>
      <c r="D1398" s="75">
        <v>938</v>
      </c>
      <c r="E1398" s="85">
        <v>7897520100135</v>
      </c>
      <c r="F1398" s="86" t="s">
        <v>1304</v>
      </c>
      <c r="G1398" s="75" t="s">
        <v>12</v>
      </c>
      <c r="H1398" s="75">
        <v>280</v>
      </c>
      <c r="I1398" s="87" t="s">
        <v>1281</v>
      </c>
      <c r="J1398" s="75" t="s">
        <v>1300</v>
      </c>
      <c r="K1398" s="88" t="s">
        <v>84</v>
      </c>
      <c r="L1398" s="88">
        <v>12</v>
      </c>
      <c r="M1398" s="88">
        <v>0</v>
      </c>
      <c r="N1398" s="75" t="s">
        <v>85</v>
      </c>
      <c r="O1398" s="75" t="s">
        <v>114</v>
      </c>
      <c r="P1398" s="89"/>
      <c r="Q1398" s="90">
        <f>(17/100+7.6/100+1.65/100)*P1398</f>
        <v>0</v>
      </c>
      <c r="R1398" s="90"/>
      <c r="S1398" s="90"/>
      <c r="T1398" s="90"/>
      <c r="U1398" s="90"/>
      <c r="V1398" s="90">
        <f>+P1398-Q1398+R1398+S1398+T1398+U1398</f>
        <v>0</v>
      </c>
      <c r="W1398" s="91">
        <f>(1.02/100)</f>
        <v>1.02E-2</v>
      </c>
      <c r="X1398" s="91">
        <v>4.8E-3</v>
      </c>
      <c r="Y1398" s="91">
        <v>0.17</v>
      </c>
      <c r="Z1398" s="91">
        <v>1.65E-2</v>
      </c>
      <c r="AA1398" s="91">
        <v>7.6E-2</v>
      </c>
      <c r="AB1398" s="91">
        <f>SUM(W1398:AA1398)</f>
        <v>0.2775</v>
      </c>
      <c r="AC1398" s="75">
        <v>12</v>
      </c>
      <c r="AD1398" s="92">
        <f>IF(AL1398="","",+AC1398*AL1398)</f>
      </c>
      <c r="AE1398" s="93">
        <f>IF(AL1398="","",+AL1398*AB1398)</f>
      </c>
      <c r="AF1398" s="92">
        <f>IF(AL1398="","",+AL1398-AE1398)</f>
      </c>
      <c r="AG1398" s="93">
        <f>+V1398</f>
        <v>0</v>
      </c>
      <c r="AH1398" s="92">
        <f>IF(AF1398="","",+AF1398-AG1398)</f>
      </c>
      <c r="AI1398" s="92">
        <f>IF(AH1398="","",+AH1398*AC1398)</f>
      </c>
      <c r="AJ1398" s="93"/>
      <c r="AK1398" s="94">
        <v>0.33</v>
      </c>
      <c r="AL1398" s="93">
        <f>IF(V1398=0,"",V1398/(1-AB1398-AK1398))</f>
      </c>
      <c r="AM1398" s="95">
        <v>0.33</v>
      </c>
      <c r="AN1398" s="93">
        <f>IF(V1398=0,"",V1398/(1-AB1398-AM1398))</f>
      </c>
      <c r="AO1398" s="96">
        <v>1.2</v>
      </c>
      <c r="AP1398" s="93">
        <f>IF(BD!AJ1398="","",BD!AJ1398*BD!AO1398)</f>
      </c>
      <c r="AQ1398" s="91">
        <f>BD!AM1398/BD!AK1398-1</f>
        <v>0</v>
      </c>
      <c r="AR1398" s="91">
        <f>IF(BD!AN1398="","",IF(BD!AJ1398="","",BD!AN1398/BD!AJ1398-1))</f>
      </c>
      <c r="AS1398" s="91">
        <f>IF(BD!AN1398="","",IF(BD!AN1398&lt;BD!AL1398,"ABAIXO DA META","DENTRO DA META"))</f>
      </c>
      <c r="AT1398" s="91" t="str">
        <f>IF(BD!AJ1398="","EM ANÁLISE",IF(BD!AP1398&gt;=BD!AN1398,"GO", "NO GO"))</f>
        <v>EM ANÁLISE</v>
      </c>
      <c r="AU1398" s="97">
        <f>IF(AN1398="","",+BD!$AN1398-AJ1398)</f>
      </c>
      <c r="AV1398" s="98"/>
      <c r="AW1398" s="90">
        <f>BD!P1398*BD!AC1398</f>
        <v>0</v>
      </c>
      <c r="AX1398" s="90">
        <f>BD!V1398*BD!AC1398</f>
        <v>0</v>
      </c>
      <c r="AY1398" s="90">
        <f>IF(BD!AN1398="","",BD!AN1398*BD!AC1398)</f>
      </c>
      <c r="AZ1398" s="75" t="s">
        <v>123</v>
      </c>
      <c r="BA1398" s="75" t="s">
        <v>115</v>
      </c>
      <c r="BB1398" s="75">
        <v>1</v>
      </c>
      <c r="BC1398" s="75" t="s">
        <v>116</v>
      </c>
      <c r="BD1398" s="104"/>
      <c r="BE1398" s="104"/>
      <c r="BF1398" s="101"/>
      <c r="BG1398" s="101"/>
      <c r="BH1398" s="101"/>
      <c r="BI1398" s="101"/>
      <c r="BJ1398" s="101"/>
      <c r="BK1398" s="101"/>
      <c r="BL1398" s="101"/>
      <c r="BM1398" s="101"/>
      <c r="BN1398" s="101"/>
      <c r="BO1398" s="103"/>
      <c r="BP1398" s="101"/>
      <c r="BQ1398" s="101"/>
      <c r="BR1398" s="101"/>
      <c r="BS1398" s="101"/>
      <c r="BT1398" s="101"/>
      <c r="BU1398" s="101"/>
      <c r="BV1398" s="101"/>
      <c r="BW1398" s="101"/>
      <c r="BX1398" s="101"/>
      <c r="BY1398" s="101"/>
      <c r="BZ1398" s="101"/>
      <c r="CA1398" s="101"/>
      <c r="CB1398" s="101"/>
      <c r="CC1398" s="101"/>
      <c r="CD1398" s="101"/>
      <c r="CE1398" s="101"/>
      <c r="CF1398" s="101"/>
      <c r="CG1398" s="37" t="e">
        <f>VLOOKUP(Table_1[[#This Row],[EAN]],'[1]Planilha1'!$E:$R,13,0)</f>
        <v>#N/A</v>
      </c>
      <c r="CI1398" s="188">
        <f>IF(Table_1[[#This Row],[STATUS MERCADO]]="GO",Table_1[[#This Row],[M. BRUTA TOTAL]],0)</f>
        <v>0</v>
      </c>
      <c r="CJ1398" s="188">
        <f>IF(Table_1[[#This Row],[STATUS MERCADO]]="GO",Table_1[[#This Row],[PV UNIT. REALIZADO]]*Table_1[[#This Row],[QUANTIDADE]],0)</f>
        <v>0</v>
      </c>
    </row>
    <row r="1399" ht="15" hidden="1">
      <c r="A1399" s="7"/>
      <c r="B1399" s="84" t="s">
        <v>400</v>
      </c>
      <c r="C1399" s="75">
        <v>220200</v>
      </c>
      <c r="D1399" s="75">
        <v>966</v>
      </c>
      <c r="E1399" s="85">
        <v>7898645220067</v>
      </c>
      <c r="F1399" s="86" t="s">
        <v>1305</v>
      </c>
      <c r="G1399" s="75" t="s">
        <v>12</v>
      </c>
      <c r="H1399" s="75">
        <v>280</v>
      </c>
      <c r="I1399" s="87" t="s">
        <v>1281</v>
      </c>
      <c r="J1399" s="75" t="s">
        <v>1300</v>
      </c>
      <c r="K1399" s="88" t="s">
        <v>84</v>
      </c>
      <c r="L1399" s="88">
        <v>12</v>
      </c>
      <c r="M1399" s="88">
        <v>0</v>
      </c>
      <c r="N1399" s="75" t="s">
        <v>85</v>
      </c>
      <c r="O1399" s="75" t="s">
        <v>114</v>
      </c>
      <c r="P1399" s="89"/>
      <c r="Q1399" s="90">
        <f>(17/100+7.6/100+1.65/100)*P1399</f>
        <v>0</v>
      </c>
      <c r="R1399" s="90"/>
      <c r="S1399" s="90"/>
      <c r="T1399" s="90"/>
      <c r="U1399" s="90"/>
      <c r="V1399" s="90">
        <f>+P1399-Q1399+R1399+S1399+T1399+U1399</f>
        <v>0</v>
      </c>
      <c r="W1399" s="91">
        <f>(1.02/100)</f>
        <v>1.02E-2</v>
      </c>
      <c r="X1399" s="91">
        <v>4.8E-3</v>
      </c>
      <c r="Y1399" s="91">
        <v>0.17</v>
      </c>
      <c r="Z1399" s="91">
        <v>1.65E-2</v>
      </c>
      <c r="AA1399" s="91">
        <v>7.6E-2</v>
      </c>
      <c r="AB1399" s="91">
        <f>SUM(W1399:AA1399)</f>
        <v>0.2775</v>
      </c>
      <c r="AC1399" s="75">
        <v>12</v>
      </c>
      <c r="AD1399" s="92">
        <f>IF(AL1399="","",+AC1399*AL1399)</f>
      </c>
      <c r="AE1399" s="93">
        <f>IF(AL1399="","",+AL1399*AB1399)</f>
      </c>
      <c r="AF1399" s="92">
        <f>IF(AL1399="","",+AL1399-AE1399)</f>
      </c>
      <c r="AG1399" s="93">
        <f>+V1399</f>
        <v>0</v>
      </c>
      <c r="AH1399" s="92">
        <f>IF(AF1399="","",+AF1399-AG1399)</f>
      </c>
      <c r="AI1399" s="92">
        <f>IF(AH1399="","",+AH1399*AC1399)</f>
      </c>
      <c r="AJ1399" s="93"/>
      <c r="AK1399" s="94">
        <v>0.33</v>
      </c>
      <c r="AL1399" s="93">
        <f>IF(V1399=0,"",V1399/(1-AB1399-AK1399))</f>
      </c>
      <c r="AM1399" s="95">
        <v>0.33</v>
      </c>
      <c r="AN1399" s="93">
        <f>IF(V1399=0,"",V1399/(1-AB1399-AM1399))</f>
      </c>
      <c r="AO1399" s="96">
        <v>1.2</v>
      </c>
      <c r="AP1399" s="93">
        <f>IF(BD!AJ1399="","",BD!AJ1399*BD!AO1399)</f>
      </c>
      <c r="AQ1399" s="91">
        <f>BD!AM1399/BD!AK1399-1</f>
        <v>0</v>
      </c>
      <c r="AR1399" s="91">
        <f>IF(BD!AN1399="","",IF(BD!AJ1399="","",BD!AN1399/BD!AJ1399-1))</f>
      </c>
      <c r="AS1399" s="91">
        <f>IF(BD!AN1399="","",IF(BD!AN1399&lt;BD!AL1399,"ABAIXO DA META","DENTRO DA META"))</f>
      </c>
      <c r="AT1399" s="91" t="str">
        <f>IF(BD!AJ1399="","EM ANÁLISE",IF(BD!AP1399&gt;=BD!AN1399,"GO", "NO GO"))</f>
        <v>EM ANÁLISE</v>
      </c>
      <c r="AU1399" s="97">
        <f>IF(AN1399="","",+BD!$AN1399-AJ1399)</f>
      </c>
      <c r="AV1399" s="98"/>
      <c r="AW1399" s="90">
        <f>BD!P1399*BD!AC1399</f>
        <v>0</v>
      </c>
      <c r="AX1399" s="90">
        <f>BD!V1399*BD!AC1399</f>
        <v>0</v>
      </c>
      <c r="AY1399" s="90">
        <f>IF(BD!AN1399="","",BD!AN1399*BD!AC1399)</f>
      </c>
      <c r="AZ1399" s="75" t="s">
        <v>123</v>
      </c>
      <c r="BA1399" s="75" t="s">
        <v>115</v>
      </c>
      <c r="BB1399" s="75">
        <v>1</v>
      </c>
      <c r="BC1399" s="75" t="s">
        <v>116</v>
      </c>
      <c r="BD1399" s="104"/>
      <c r="BE1399" s="104"/>
      <c r="BF1399" s="101"/>
      <c r="BG1399" s="101"/>
      <c r="BH1399" s="101"/>
      <c r="BI1399" s="101"/>
      <c r="BJ1399" s="101"/>
      <c r="BK1399" s="101"/>
      <c r="BL1399" s="101"/>
      <c r="BM1399" s="101"/>
      <c r="BN1399" s="101"/>
      <c r="BO1399" s="103"/>
      <c r="BP1399" s="101"/>
      <c r="BQ1399" s="101"/>
      <c r="BR1399" s="101"/>
      <c r="BS1399" s="101"/>
      <c r="BT1399" s="101"/>
      <c r="BU1399" s="101"/>
      <c r="BV1399" s="101"/>
      <c r="BW1399" s="101"/>
      <c r="BX1399" s="101"/>
      <c r="BY1399" s="101"/>
      <c r="BZ1399" s="101"/>
      <c r="CA1399" s="101"/>
      <c r="CB1399" s="101"/>
      <c r="CC1399" s="101"/>
      <c r="CD1399" s="101"/>
      <c r="CE1399" s="101"/>
      <c r="CF1399" s="101"/>
      <c r="CG1399" s="37" t="e">
        <f>VLOOKUP(Table_1[[#This Row],[EAN]],'[1]Planilha1'!$E:$R,13,0)</f>
        <v>#N/A</v>
      </c>
      <c r="CI1399" s="188">
        <f>IF(Table_1[[#This Row],[STATUS MERCADO]]="GO",Table_1[[#This Row],[M. BRUTA TOTAL]],0)</f>
        <v>0</v>
      </c>
      <c r="CJ1399" s="188">
        <f>IF(Table_1[[#This Row],[STATUS MERCADO]]="GO",Table_1[[#This Row],[PV UNIT. REALIZADO]]*Table_1[[#This Row],[QUANTIDADE]],0)</f>
        <v>0</v>
      </c>
    </row>
    <row r="1400" ht="15" hidden="1">
      <c r="A1400" s="7"/>
      <c r="B1400" s="84" t="s">
        <v>400</v>
      </c>
      <c r="C1400" s="75">
        <v>220201</v>
      </c>
      <c r="D1400" s="75">
        <v>964</v>
      </c>
      <c r="E1400" s="85">
        <v>7896189200484</v>
      </c>
      <c r="F1400" s="86" t="s">
        <v>1306</v>
      </c>
      <c r="G1400" s="75" t="s">
        <v>12</v>
      </c>
      <c r="H1400" s="75">
        <v>280</v>
      </c>
      <c r="I1400" s="87" t="s">
        <v>1281</v>
      </c>
      <c r="J1400" s="75" t="s">
        <v>1300</v>
      </c>
      <c r="K1400" s="88" t="s">
        <v>84</v>
      </c>
      <c r="L1400" s="88">
        <v>12</v>
      </c>
      <c r="M1400" s="88">
        <v>0</v>
      </c>
      <c r="N1400" s="75" t="s">
        <v>85</v>
      </c>
      <c r="O1400" s="75" t="s">
        <v>114</v>
      </c>
      <c r="P1400" s="89"/>
      <c r="Q1400" s="90">
        <f>(17/100+7.6/100+1.65/100)*P1400</f>
        <v>0</v>
      </c>
      <c r="R1400" s="90"/>
      <c r="S1400" s="90"/>
      <c r="T1400" s="90"/>
      <c r="U1400" s="90"/>
      <c r="V1400" s="90">
        <f>+P1400-Q1400+R1400+S1400+T1400+U1400</f>
        <v>0</v>
      </c>
      <c r="W1400" s="91">
        <f>(1.02/100)</f>
        <v>1.02E-2</v>
      </c>
      <c r="X1400" s="91">
        <v>4.8E-3</v>
      </c>
      <c r="Y1400" s="91">
        <v>0.17</v>
      </c>
      <c r="Z1400" s="91">
        <v>1.65E-2</v>
      </c>
      <c r="AA1400" s="91">
        <v>7.6E-2</v>
      </c>
      <c r="AB1400" s="91">
        <f>SUM(W1400:AA1400)</f>
        <v>0.2775</v>
      </c>
      <c r="AC1400" s="75">
        <v>12</v>
      </c>
      <c r="AD1400" s="92">
        <f>IF(AL1400="","",+AC1400*AL1400)</f>
      </c>
      <c r="AE1400" s="93">
        <f>IF(AL1400="","",+AL1400*AB1400)</f>
      </c>
      <c r="AF1400" s="92">
        <f>IF(AL1400="","",+AL1400-AE1400)</f>
      </c>
      <c r="AG1400" s="93">
        <f>+V1400</f>
        <v>0</v>
      </c>
      <c r="AH1400" s="92">
        <f>IF(AF1400="","",+AF1400-AG1400)</f>
      </c>
      <c r="AI1400" s="92">
        <f>IF(AH1400="","",+AH1400*AC1400)</f>
      </c>
      <c r="AJ1400" s="93"/>
      <c r="AK1400" s="94">
        <v>0.33</v>
      </c>
      <c r="AL1400" s="93">
        <f>IF(V1400=0,"",V1400/(1-AB1400-AK1400))</f>
      </c>
      <c r="AM1400" s="95">
        <v>0.33</v>
      </c>
      <c r="AN1400" s="93">
        <f>IF(V1400=0,"",V1400/(1-AB1400-AM1400))</f>
      </c>
      <c r="AO1400" s="96">
        <v>1.2</v>
      </c>
      <c r="AP1400" s="93">
        <f>IF(BD!AJ1400="","",BD!AJ1400*BD!AO1400)</f>
      </c>
      <c r="AQ1400" s="91">
        <f>BD!AM1400/BD!AK1400-1</f>
        <v>0</v>
      </c>
      <c r="AR1400" s="91">
        <f>IF(BD!AN1400="","",IF(BD!AJ1400="","",BD!AN1400/BD!AJ1400-1))</f>
      </c>
      <c r="AS1400" s="91">
        <f>IF(BD!AN1400="","",IF(BD!AN1400&lt;BD!AL1400,"ABAIXO DA META","DENTRO DA META"))</f>
      </c>
      <c r="AT1400" s="91" t="str">
        <f>IF(BD!AJ1400="","EM ANÁLISE",IF(BD!AP1400&gt;=BD!AN1400,"GO", "NO GO"))</f>
        <v>EM ANÁLISE</v>
      </c>
      <c r="AU1400" s="97">
        <f>IF(AN1400="","",+BD!$AN1400-AJ1400)</f>
      </c>
      <c r="AV1400" s="98"/>
      <c r="AW1400" s="90">
        <f>BD!P1400*BD!AC1400</f>
        <v>0</v>
      </c>
      <c r="AX1400" s="90">
        <f>BD!V1400*BD!AC1400</f>
        <v>0</v>
      </c>
      <c r="AY1400" s="90">
        <f>IF(BD!AN1400="","",BD!AN1400*BD!AC1400)</f>
      </c>
      <c r="AZ1400" s="75" t="s">
        <v>123</v>
      </c>
      <c r="BA1400" s="75" t="s">
        <v>115</v>
      </c>
      <c r="BB1400" s="75">
        <v>1</v>
      </c>
      <c r="BC1400" s="75" t="s">
        <v>116</v>
      </c>
      <c r="BD1400" s="104"/>
      <c r="BE1400" s="104"/>
      <c r="BF1400" s="101"/>
      <c r="BG1400" s="101"/>
      <c r="BH1400" s="101"/>
      <c r="BI1400" s="101"/>
      <c r="BJ1400" s="101"/>
      <c r="BK1400" s="101"/>
      <c r="BL1400" s="101"/>
      <c r="BM1400" s="101"/>
      <c r="BN1400" s="101"/>
      <c r="BO1400" s="103"/>
      <c r="BP1400" s="101"/>
      <c r="BQ1400" s="101"/>
      <c r="BR1400" s="101"/>
      <c r="BS1400" s="101"/>
      <c r="BT1400" s="101"/>
      <c r="BU1400" s="101"/>
      <c r="BV1400" s="101"/>
      <c r="BW1400" s="101"/>
      <c r="BX1400" s="101"/>
      <c r="BY1400" s="101"/>
      <c r="BZ1400" s="101"/>
      <c r="CA1400" s="101"/>
      <c r="CB1400" s="101"/>
      <c r="CC1400" s="101"/>
      <c r="CD1400" s="101"/>
      <c r="CE1400" s="101"/>
      <c r="CF1400" s="101"/>
      <c r="CG1400" s="37" t="e">
        <f>VLOOKUP(Table_1[[#This Row],[EAN]],'[1]Planilha1'!$E:$R,13,0)</f>
        <v>#N/A</v>
      </c>
      <c r="CI1400" s="188">
        <f>IF(Table_1[[#This Row],[STATUS MERCADO]]="GO",Table_1[[#This Row],[M. BRUTA TOTAL]],0)</f>
        <v>0</v>
      </c>
      <c r="CJ1400" s="188">
        <f>IF(Table_1[[#This Row],[STATUS MERCADO]]="GO",Table_1[[#This Row],[PV UNIT. REALIZADO]]*Table_1[[#This Row],[QUANTIDADE]],0)</f>
        <v>0</v>
      </c>
    </row>
    <row r="1401" ht="15" hidden="1">
      <c r="A1401" s="7"/>
      <c r="B1401" s="84" t="s">
        <v>400</v>
      </c>
      <c r="C1401" s="75">
        <v>220202</v>
      </c>
      <c r="D1401" s="75">
        <v>968</v>
      </c>
      <c r="E1401" s="85">
        <v>7897520100067</v>
      </c>
      <c r="F1401" s="86" t="s">
        <v>1307</v>
      </c>
      <c r="G1401" s="75" t="s">
        <v>12</v>
      </c>
      <c r="H1401" s="75">
        <v>280</v>
      </c>
      <c r="I1401" s="87" t="s">
        <v>1281</v>
      </c>
      <c r="J1401" s="75" t="s">
        <v>1294</v>
      </c>
      <c r="K1401" s="88" t="s">
        <v>84</v>
      </c>
      <c r="L1401" s="88">
        <v>12</v>
      </c>
      <c r="M1401" s="88">
        <v>0</v>
      </c>
      <c r="N1401" s="75" t="s">
        <v>85</v>
      </c>
      <c r="O1401" s="75" t="s">
        <v>114</v>
      </c>
      <c r="P1401" s="89"/>
      <c r="Q1401" s="90">
        <f>(17/100+7.6/100+1.65/100)*P1401</f>
        <v>0</v>
      </c>
      <c r="R1401" s="90"/>
      <c r="S1401" s="90"/>
      <c r="T1401" s="90"/>
      <c r="U1401" s="90"/>
      <c r="V1401" s="90">
        <f>+P1401-Q1401+R1401+S1401+T1401+U1401</f>
        <v>0</v>
      </c>
      <c r="W1401" s="91">
        <f>(1.02/100)</f>
        <v>1.02E-2</v>
      </c>
      <c r="X1401" s="91">
        <v>4.8E-3</v>
      </c>
      <c r="Y1401" s="91">
        <v>0.17</v>
      </c>
      <c r="Z1401" s="91">
        <v>1.65E-2</v>
      </c>
      <c r="AA1401" s="91">
        <v>7.6E-2</v>
      </c>
      <c r="AB1401" s="91">
        <f>SUM(W1401:AA1401)</f>
        <v>0.2775</v>
      </c>
      <c r="AC1401" s="75">
        <v>12</v>
      </c>
      <c r="AD1401" s="92">
        <f>IF(AL1401="","",+AC1401*AL1401)</f>
      </c>
      <c r="AE1401" s="93">
        <f>IF(AL1401="","",+AL1401*AB1401)</f>
      </c>
      <c r="AF1401" s="92">
        <f>IF(AL1401="","",+AL1401-AE1401)</f>
      </c>
      <c r="AG1401" s="93">
        <f>+V1401</f>
        <v>0</v>
      </c>
      <c r="AH1401" s="92">
        <f>IF(AF1401="","",+AF1401-AG1401)</f>
      </c>
      <c r="AI1401" s="92">
        <f>IF(AH1401="","",+AH1401*AC1401)</f>
      </c>
      <c r="AJ1401" s="93"/>
      <c r="AK1401" s="94">
        <v>0.33</v>
      </c>
      <c r="AL1401" s="93">
        <f>IF(V1401=0,"",V1401/(1-AB1401-AK1401))</f>
      </c>
      <c r="AM1401" s="95">
        <v>0.33</v>
      </c>
      <c r="AN1401" s="93">
        <f>IF(V1401=0,"",V1401/(1-AB1401-AM1401))</f>
      </c>
      <c r="AO1401" s="96">
        <v>1.2</v>
      </c>
      <c r="AP1401" s="93">
        <f>IF(BD!AJ1401="","",BD!AJ1401*BD!AO1401)</f>
      </c>
      <c r="AQ1401" s="91">
        <f>BD!AM1401/BD!AK1401-1</f>
        <v>0</v>
      </c>
      <c r="AR1401" s="91">
        <f>IF(BD!AN1401="","",IF(BD!AJ1401="","",BD!AN1401/BD!AJ1401-1))</f>
      </c>
      <c r="AS1401" s="91">
        <f>IF(BD!AN1401="","",IF(BD!AN1401&lt;BD!AL1401,"ABAIXO DA META","DENTRO DA META"))</f>
      </c>
      <c r="AT1401" s="91" t="str">
        <f>IF(BD!AJ1401="","EM ANÁLISE",IF(BD!AP1401&gt;=BD!AN1401,"GO", "NO GO"))</f>
        <v>EM ANÁLISE</v>
      </c>
      <c r="AU1401" s="97">
        <f>IF(AN1401="","",+BD!$AN1401-AJ1401)</f>
      </c>
      <c r="AV1401" s="98"/>
      <c r="AW1401" s="90">
        <f>BD!P1401*BD!AC1401</f>
        <v>0</v>
      </c>
      <c r="AX1401" s="90">
        <f>BD!V1401*BD!AC1401</f>
        <v>0</v>
      </c>
      <c r="AY1401" s="90">
        <f>IF(BD!AN1401="","",BD!AN1401*BD!AC1401)</f>
      </c>
      <c r="AZ1401" s="75" t="s">
        <v>123</v>
      </c>
      <c r="BA1401" s="75" t="s">
        <v>115</v>
      </c>
      <c r="BB1401" s="75">
        <v>1</v>
      </c>
      <c r="BC1401" s="75" t="s">
        <v>116</v>
      </c>
      <c r="BD1401" s="104"/>
      <c r="BE1401" s="104"/>
      <c r="BF1401" s="101"/>
      <c r="BG1401" s="101"/>
      <c r="BH1401" s="101"/>
      <c r="BI1401" s="101"/>
      <c r="BJ1401" s="101"/>
      <c r="BK1401" s="101"/>
      <c r="BL1401" s="101"/>
      <c r="BM1401" s="101"/>
      <c r="BN1401" s="101"/>
      <c r="BO1401" s="103"/>
      <c r="BP1401" s="101"/>
      <c r="BQ1401" s="101"/>
      <c r="BR1401" s="101"/>
      <c r="BS1401" s="101"/>
      <c r="BT1401" s="101"/>
      <c r="BU1401" s="101"/>
      <c r="BV1401" s="101"/>
      <c r="BW1401" s="101"/>
      <c r="BX1401" s="101"/>
      <c r="BY1401" s="101"/>
      <c r="BZ1401" s="101"/>
      <c r="CA1401" s="101"/>
      <c r="CB1401" s="101"/>
      <c r="CC1401" s="101"/>
      <c r="CD1401" s="101"/>
      <c r="CE1401" s="101"/>
      <c r="CF1401" s="101"/>
      <c r="CG1401" s="37" t="e">
        <f>VLOOKUP(Table_1[[#This Row],[EAN]],'[1]Planilha1'!$E:$R,13,0)</f>
        <v>#N/A</v>
      </c>
      <c r="CI1401" s="188">
        <f>IF(Table_1[[#This Row],[STATUS MERCADO]]="GO",Table_1[[#This Row],[M. BRUTA TOTAL]],0)</f>
        <v>0</v>
      </c>
      <c r="CJ1401" s="188">
        <f>IF(Table_1[[#This Row],[STATUS MERCADO]]="GO",Table_1[[#This Row],[PV UNIT. REALIZADO]]*Table_1[[#This Row],[QUANTIDADE]],0)</f>
        <v>0</v>
      </c>
    </row>
    <row r="1402" ht="15" hidden="1">
      <c r="A1402" s="7"/>
      <c r="B1402" s="84" t="s">
        <v>400</v>
      </c>
      <c r="C1402" s="75">
        <v>220203</v>
      </c>
      <c r="D1402" s="75">
        <v>980</v>
      </c>
      <c r="E1402" s="85">
        <v>7898645220043</v>
      </c>
      <c r="F1402" s="86" t="s">
        <v>1308</v>
      </c>
      <c r="G1402" s="75" t="s">
        <v>12</v>
      </c>
      <c r="H1402" s="75">
        <v>280</v>
      </c>
      <c r="I1402" s="87" t="s">
        <v>1281</v>
      </c>
      <c r="J1402" s="75" t="s">
        <v>1309</v>
      </c>
      <c r="K1402" s="88" t="s">
        <v>84</v>
      </c>
      <c r="L1402" s="88">
        <v>12</v>
      </c>
      <c r="M1402" s="88">
        <v>0</v>
      </c>
      <c r="N1402" s="75" t="s">
        <v>85</v>
      </c>
      <c r="O1402" s="75" t="s">
        <v>114</v>
      </c>
      <c r="P1402" s="89"/>
      <c r="Q1402" s="90">
        <f>(17/100+7.6/100+1.65/100)*P1402</f>
        <v>0</v>
      </c>
      <c r="R1402" s="90"/>
      <c r="S1402" s="90"/>
      <c r="T1402" s="90"/>
      <c r="U1402" s="90"/>
      <c r="V1402" s="90">
        <f>+P1402-Q1402+R1402+S1402+T1402+U1402</f>
        <v>0</v>
      </c>
      <c r="W1402" s="91">
        <f>(1.02/100)</f>
        <v>1.02E-2</v>
      </c>
      <c r="X1402" s="91">
        <v>4.8E-3</v>
      </c>
      <c r="Y1402" s="91">
        <v>0.17</v>
      </c>
      <c r="Z1402" s="91">
        <v>1.65E-2</v>
      </c>
      <c r="AA1402" s="91">
        <v>7.6E-2</v>
      </c>
      <c r="AB1402" s="91">
        <f>SUM(W1402:AA1402)</f>
        <v>0.2775</v>
      </c>
      <c r="AC1402" s="75">
        <v>12</v>
      </c>
      <c r="AD1402" s="92">
        <f>IF(AL1402="","",+AC1402*AL1402)</f>
      </c>
      <c r="AE1402" s="93">
        <f>IF(AL1402="","",+AL1402*AB1402)</f>
      </c>
      <c r="AF1402" s="92">
        <f>IF(AL1402="","",+AL1402-AE1402)</f>
      </c>
      <c r="AG1402" s="93">
        <f>+V1402</f>
        <v>0</v>
      </c>
      <c r="AH1402" s="92">
        <f>IF(AF1402="","",+AF1402-AG1402)</f>
      </c>
      <c r="AI1402" s="92">
        <f>IF(AH1402="","",+AH1402*AC1402)</f>
      </c>
      <c r="AJ1402" s="93"/>
      <c r="AK1402" s="94">
        <v>0.33</v>
      </c>
      <c r="AL1402" s="93">
        <f>IF(V1402=0,"",V1402/(1-AB1402-AK1402))</f>
      </c>
      <c r="AM1402" s="95">
        <v>0.33</v>
      </c>
      <c r="AN1402" s="93">
        <f>IF(V1402=0,"",V1402/(1-AB1402-AM1402))</f>
      </c>
      <c r="AO1402" s="96">
        <v>1.2</v>
      </c>
      <c r="AP1402" s="93">
        <f>IF(BD!AJ1402="","",BD!AJ1402*BD!AO1402)</f>
      </c>
      <c r="AQ1402" s="91">
        <f>BD!AM1402/BD!AK1402-1</f>
        <v>0</v>
      </c>
      <c r="AR1402" s="91">
        <f>IF(BD!AN1402="","",IF(BD!AJ1402="","",BD!AN1402/BD!AJ1402-1))</f>
      </c>
      <c r="AS1402" s="91">
        <f>IF(BD!AN1402="","",IF(BD!AN1402&lt;BD!AL1402,"ABAIXO DA META","DENTRO DA META"))</f>
      </c>
      <c r="AT1402" s="91" t="str">
        <f>IF(BD!AJ1402="","EM ANÁLISE",IF(BD!AP1402&gt;=BD!AN1402,"GO", "NO GO"))</f>
        <v>EM ANÁLISE</v>
      </c>
      <c r="AU1402" s="97">
        <f>IF(AN1402="","",+BD!$AN1402-AJ1402)</f>
      </c>
      <c r="AV1402" s="98"/>
      <c r="AW1402" s="90">
        <f>BD!P1402*BD!AC1402</f>
        <v>0</v>
      </c>
      <c r="AX1402" s="90">
        <f>BD!V1402*BD!AC1402</f>
        <v>0</v>
      </c>
      <c r="AY1402" s="90">
        <f>IF(BD!AN1402="","",BD!AN1402*BD!AC1402)</f>
      </c>
      <c r="AZ1402" s="75" t="s">
        <v>123</v>
      </c>
      <c r="BA1402" s="75" t="s">
        <v>115</v>
      </c>
      <c r="BB1402" s="75">
        <v>1</v>
      </c>
      <c r="BC1402" s="75" t="s">
        <v>116</v>
      </c>
      <c r="BD1402" s="104"/>
      <c r="BE1402" s="104"/>
      <c r="BF1402" s="101"/>
      <c r="BG1402" s="101"/>
      <c r="BH1402" s="101"/>
      <c r="BI1402" s="101"/>
      <c r="BJ1402" s="101"/>
      <c r="BK1402" s="101"/>
      <c r="BL1402" s="101"/>
      <c r="BM1402" s="101"/>
      <c r="BN1402" s="101"/>
      <c r="BO1402" s="103"/>
      <c r="BP1402" s="101"/>
      <c r="BQ1402" s="101"/>
      <c r="BR1402" s="101"/>
      <c r="BS1402" s="101"/>
      <c r="BT1402" s="101"/>
      <c r="BU1402" s="101"/>
      <c r="BV1402" s="101"/>
      <c r="BW1402" s="101"/>
      <c r="BX1402" s="101"/>
      <c r="BY1402" s="101"/>
      <c r="BZ1402" s="101"/>
      <c r="CA1402" s="101"/>
      <c r="CB1402" s="101"/>
      <c r="CC1402" s="101"/>
      <c r="CD1402" s="101"/>
      <c r="CE1402" s="101"/>
      <c r="CF1402" s="101"/>
      <c r="CG1402" s="37" t="e">
        <f>VLOOKUP(Table_1[[#This Row],[EAN]],'[1]Planilha1'!$E:$R,13,0)</f>
        <v>#N/A</v>
      </c>
      <c r="CI1402" s="188">
        <f>IF(Table_1[[#This Row],[STATUS MERCADO]]="GO",Table_1[[#This Row],[M. BRUTA TOTAL]],0)</f>
        <v>0</v>
      </c>
      <c r="CJ1402" s="188">
        <f>IF(Table_1[[#This Row],[STATUS MERCADO]]="GO",Table_1[[#This Row],[PV UNIT. REALIZADO]]*Table_1[[#This Row],[QUANTIDADE]],0)</f>
        <v>0</v>
      </c>
    </row>
    <row r="1403" ht="15" hidden="1">
      <c r="A1403" s="7"/>
      <c r="B1403" s="84" t="s">
        <v>400</v>
      </c>
      <c r="C1403" s="75">
        <v>220204</v>
      </c>
      <c r="D1403" s="75">
        <v>971</v>
      </c>
      <c r="E1403" s="85">
        <v>7898645220647</v>
      </c>
      <c r="F1403" s="86" t="s">
        <v>1310</v>
      </c>
      <c r="G1403" s="75" t="s">
        <v>12</v>
      </c>
      <c r="H1403" s="75">
        <v>280</v>
      </c>
      <c r="I1403" s="87" t="s">
        <v>1281</v>
      </c>
      <c r="J1403" s="75" t="s">
        <v>1284</v>
      </c>
      <c r="K1403" s="88" t="s">
        <v>84</v>
      </c>
      <c r="L1403" s="88">
        <v>12</v>
      </c>
      <c r="M1403" s="88">
        <v>0</v>
      </c>
      <c r="N1403" s="75" t="s">
        <v>85</v>
      </c>
      <c r="O1403" s="75" t="s">
        <v>114</v>
      </c>
      <c r="P1403" s="89"/>
      <c r="Q1403" s="90">
        <f>(17/100+7.6/100+1.65/100)*P1403</f>
        <v>0</v>
      </c>
      <c r="R1403" s="90"/>
      <c r="S1403" s="90"/>
      <c r="T1403" s="90"/>
      <c r="U1403" s="90"/>
      <c r="V1403" s="90">
        <f>+P1403-Q1403+R1403+S1403+T1403+U1403</f>
        <v>0</v>
      </c>
      <c r="W1403" s="91">
        <f>(1.02/100)</f>
        <v>1.02E-2</v>
      </c>
      <c r="X1403" s="91">
        <v>4.8E-3</v>
      </c>
      <c r="Y1403" s="91">
        <v>0.17</v>
      </c>
      <c r="Z1403" s="91">
        <v>1.65E-2</v>
      </c>
      <c r="AA1403" s="91">
        <v>7.6E-2</v>
      </c>
      <c r="AB1403" s="91">
        <f>SUM(W1403:AA1403)</f>
        <v>0.2775</v>
      </c>
      <c r="AC1403" s="75">
        <v>12</v>
      </c>
      <c r="AD1403" s="92">
        <f>IF(AL1403="","",+AC1403*AL1403)</f>
      </c>
      <c r="AE1403" s="93">
        <f>IF(AL1403="","",+AL1403*AB1403)</f>
      </c>
      <c r="AF1403" s="92">
        <f>IF(AL1403="","",+AL1403-AE1403)</f>
      </c>
      <c r="AG1403" s="93">
        <f>+V1403</f>
        <v>0</v>
      </c>
      <c r="AH1403" s="92">
        <f>IF(AF1403="","",+AF1403-AG1403)</f>
      </c>
      <c r="AI1403" s="92">
        <f>IF(AH1403="","",+AH1403*AC1403)</f>
      </c>
      <c r="AJ1403" s="93"/>
      <c r="AK1403" s="94">
        <v>0.33</v>
      </c>
      <c r="AL1403" s="93">
        <f>IF(V1403=0,"",V1403/(1-AB1403-AK1403))</f>
      </c>
      <c r="AM1403" s="95">
        <v>0.33</v>
      </c>
      <c r="AN1403" s="93">
        <f>IF(V1403=0,"",V1403/(1-AB1403-AM1403))</f>
      </c>
      <c r="AO1403" s="96">
        <v>1.2</v>
      </c>
      <c r="AP1403" s="93">
        <f>IF(BD!AJ1403="","",BD!AJ1403*BD!AO1403)</f>
      </c>
      <c r="AQ1403" s="91">
        <f>BD!AM1403/BD!AK1403-1</f>
        <v>0</v>
      </c>
      <c r="AR1403" s="91">
        <f>IF(BD!AN1403="","",IF(BD!AJ1403="","",BD!AN1403/BD!AJ1403-1))</f>
      </c>
      <c r="AS1403" s="91">
        <f>IF(BD!AN1403="","",IF(BD!AN1403&lt;BD!AL1403,"ABAIXO DA META","DENTRO DA META"))</f>
      </c>
      <c r="AT1403" s="91" t="str">
        <f>IF(BD!AJ1403="","EM ANÁLISE",IF(BD!AP1403&gt;=BD!AN1403,"GO", "NO GO"))</f>
        <v>EM ANÁLISE</v>
      </c>
      <c r="AU1403" s="97">
        <f>IF(AN1403="","",+BD!$AN1403-AJ1403)</f>
      </c>
      <c r="AV1403" s="98"/>
      <c r="AW1403" s="90">
        <f>BD!P1403*BD!AC1403</f>
        <v>0</v>
      </c>
      <c r="AX1403" s="90">
        <f>BD!V1403*BD!AC1403</f>
        <v>0</v>
      </c>
      <c r="AY1403" s="90">
        <f>IF(BD!AN1403="","",BD!AN1403*BD!AC1403)</f>
      </c>
      <c r="AZ1403" s="75" t="s">
        <v>123</v>
      </c>
      <c r="BA1403" s="75"/>
      <c r="BB1403" s="75"/>
      <c r="BC1403" s="75"/>
      <c r="BD1403" s="104"/>
      <c r="BE1403" s="104"/>
      <c r="BF1403" s="101"/>
      <c r="BG1403" s="101"/>
      <c r="BH1403" s="101"/>
      <c r="BI1403" s="101"/>
      <c r="BJ1403" s="101"/>
      <c r="BK1403" s="101"/>
      <c r="BL1403" s="101"/>
      <c r="BM1403" s="101"/>
      <c r="BN1403" s="101"/>
      <c r="BO1403" s="103"/>
      <c r="BP1403" s="101"/>
      <c r="BQ1403" s="101"/>
      <c r="BR1403" s="101"/>
      <c r="BS1403" s="101"/>
      <c r="BT1403" s="101"/>
      <c r="BU1403" s="101"/>
      <c r="BV1403" s="101"/>
      <c r="BW1403" s="101"/>
      <c r="BX1403" s="101"/>
      <c r="BY1403" s="101"/>
      <c r="BZ1403" s="101"/>
      <c r="CA1403" s="101"/>
      <c r="CB1403" s="101"/>
      <c r="CC1403" s="101"/>
      <c r="CD1403" s="101"/>
      <c r="CE1403" s="101"/>
      <c r="CF1403" s="101"/>
      <c r="CG1403" s="37" t="e">
        <f>VLOOKUP(Table_1[[#This Row],[EAN]],'[1]Planilha1'!$E:$R,13,0)</f>
        <v>#N/A</v>
      </c>
      <c r="CI1403" s="188">
        <f>IF(Table_1[[#This Row],[STATUS MERCADO]]="GO",Table_1[[#This Row],[M. BRUTA TOTAL]],0)</f>
        <v>0</v>
      </c>
      <c r="CJ1403" s="188">
        <f>IF(Table_1[[#This Row],[STATUS MERCADO]]="GO",Table_1[[#This Row],[PV UNIT. REALIZADO]]*Table_1[[#This Row],[QUANTIDADE]],0)</f>
        <v>0</v>
      </c>
    </row>
    <row r="1404" ht="15" hidden="1">
      <c r="A1404" s="7"/>
      <c r="B1404" s="84" t="s">
        <v>400</v>
      </c>
      <c r="C1404" s="75">
        <v>220205</v>
      </c>
      <c r="D1404" s="75">
        <v>942</v>
      </c>
      <c r="E1404" s="85">
        <v>7896189225036</v>
      </c>
      <c r="F1404" s="86" t="s">
        <v>1311</v>
      </c>
      <c r="G1404" s="75" t="s">
        <v>12</v>
      </c>
      <c r="H1404" s="75">
        <v>280</v>
      </c>
      <c r="I1404" s="87" t="s">
        <v>1281</v>
      </c>
      <c r="J1404" s="75" t="s">
        <v>1300</v>
      </c>
      <c r="K1404" s="88" t="s">
        <v>84</v>
      </c>
      <c r="L1404" s="88">
        <v>12</v>
      </c>
      <c r="M1404" s="88">
        <v>0</v>
      </c>
      <c r="N1404" s="75" t="s">
        <v>85</v>
      </c>
      <c r="O1404" s="75" t="s">
        <v>114</v>
      </c>
      <c r="P1404" s="89"/>
      <c r="Q1404" s="90">
        <f>(17/100+7.6/100+1.65/100)*P1404</f>
        <v>0</v>
      </c>
      <c r="R1404" s="90"/>
      <c r="S1404" s="90"/>
      <c r="T1404" s="90"/>
      <c r="U1404" s="90"/>
      <c r="V1404" s="90">
        <f>+P1404-Q1404+R1404+S1404+T1404+U1404</f>
        <v>0</v>
      </c>
      <c r="W1404" s="91">
        <f>(1.02/100)</f>
        <v>1.02E-2</v>
      </c>
      <c r="X1404" s="91">
        <v>4.8E-3</v>
      </c>
      <c r="Y1404" s="91">
        <v>0.17</v>
      </c>
      <c r="Z1404" s="91">
        <v>1.65E-2</v>
      </c>
      <c r="AA1404" s="91">
        <v>7.6E-2</v>
      </c>
      <c r="AB1404" s="91">
        <f>SUM(W1404:AA1404)</f>
        <v>0.2775</v>
      </c>
      <c r="AC1404" s="75">
        <v>12</v>
      </c>
      <c r="AD1404" s="92">
        <f>IF(AL1404="","",+AC1404*AL1404)</f>
      </c>
      <c r="AE1404" s="93">
        <f>IF(AL1404="","",+AL1404*AB1404)</f>
      </c>
      <c r="AF1404" s="92">
        <f>IF(AL1404="","",+AL1404-AE1404)</f>
      </c>
      <c r="AG1404" s="93">
        <f>+V1404</f>
        <v>0</v>
      </c>
      <c r="AH1404" s="92">
        <f>IF(AF1404="","",+AF1404-AG1404)</f>
      </c>
      <c r="AI1404" s="92">
        <f>IF(AH1404="","",+AH1404*AC1404)</f>
      </c>
      <c r="AJ1404" s="93"/>
      <c r="AK1404" s="94">
        <v>0.33</v>
      </c>
      <c r="AL1404" s="93">
        <f>IF(V1404=0,"",V1404/(1-AB1404-AK1404))</f>
      </c>
      <c r="AM1404" s="95">
        <v>0.33</v>
      </c>
      <c r="AN1404" s="93">
        <f>IF(V1404=0,"",V1404/(1-AB1404-AM1404))</f>
      </c>
      <c r="AO1404" s="96">
        <v>1.2</v>
      </c>
      <c r="AP1404" s="93">
        <f>IF(BD!AJ1404="","",BD!AJ1404*BD!AO1404)</f>
      </c>
      <c r="AQ1404" s="91">
        <f>BD!AM1404/BD!AK1404-1</f>
        <v>0</v>
      </c>
      <c r="AR1404" s="91">
        <f>IF(BD!AN1404="","",IF(BD!AJ1404="","",BD!AN1404/BD!AJ1404-1))</f>
      </c>
      <c r="AS1404" s="91">
        <f>IF(BD!AN1404="","",IF(BD!AN1404&lt;BD!AL1404,"ABAIXO DA META","DENTRO DA META"))</f>
      </c>
      <c r="AT1404" s="91" t="str">
        <f>IF(BD!AJ1404="","EM ANÁLISE",IF(BD!AP1404&gt;=BD!AN1404,"GO", "NO GO"))</f>
        <v>EM ANÁLISE</v>
      </c>
      <c r="AU1404" s="97">
        <f>IF(AN1404="","",+BD!$AN1404-AJ1404)</f>
      </c>
      <c r="AV1404" s="98"/>
      <c r="AW1404" s="90">
        <f>BD!P1404*BD!AC1404</f>
        <v>0</v>
      </c>
      <c r="AX1404" s="90">
        <f>BD!V1404*BD!AC1404</f>
        <v>0</v>
      </c>
      <c r="AY1404" s="90">
        <f>IF(BD!AN1404="","",BD!AN1404*BD!AC1404)</f>
      </c>
      <c r="AZ1404" s="75" t="s">
        <v>123</v>
      </c>
      <c r="BA1404" s="75" t="s">
        <v>115</v>
      </c>
      <c r="BB1404" s="75">
        <v>1</v>
      </c>
      <c r="BC1404" s="75" t="s">
        <v>116</v>
      </c>
      <c r="BD1404" s="104"/>
      <c r="BE1404" s="104"/>
      <c r="BF1404" s="101"/>
      <c r="BG1404" s="101"/>
      <c r="BH1404" s="101"/>
      <c r="BI1404" s="101"/>
      <c r="BJ1404" s="101"/>
      <c r="BK1404" s="101"/>
      <c r="BL1404" s="101"/>
      <c r="BM1404" s="101"/>
      <c r="BN1404" s="101"/>
      <c r="BO1404" s="103"/>
      <c r="BP1404" s="101"/>
      <c r="BQ1404" s="101"/>
      <c r="BR1404" s="101"/>
      <c r="BS1404" s="101"/>
      <c r="BT1404" s="101"/>
      <c r="BU1404" s="101"/>
      <c r="BV1404" s="101"/>
      <c r="BW1404" s="101"/>
      <c r="BX1404" s="101"/>
      <c r="BY1404" s="101"/>
      <c r="BZ1404" s="101"/>
      <c r="CA1404" s="101"/>
      <c r="CB1404" s="101"/>
      <c r="CC1404" s="101"/>
      <c r="CD1404" s="101"/>
      <c r="CE1404" s="101"/>
      <c r="CF1404" s="101"/>
      <c r="CG1404" s="37" t="e">
        <f>VLOOKUP(Table_1[[#This Row],[EAN]],'[1]Planilha1'!$E:$R,13,0)</f>
        <v>#N/A</v>
      </c>
      <c r="CI1404" s="188">
        <f>IF(Table_1[[#This Row],[STATUS MERCADO]]="GO",Table_1[[#This Row],[M. BRUTA TOTAL]],0)</f>
        <v>0</v>
      </c>
      <c r="CJ1404" s="188">
        <f>IF(Table_1[[#This Row],[STATUS MERCADO]]="GO",Table_1[[#This Row],[PV UNIT. REALIZADO]]*Table_1[[#This Row],[QUANTIDADE]],0)</f>
        <v>0</v>
      </c>
    </row>
    <row r="1405" ht="15" hidden="1">
      <c r="A1405" s="7"/>
      <c r="B1405" s="84" t="s">
        <v>400</v>
      </c>
      <c r="C1405" s="75">
        <v>220206</v>
      </c>
      <c r="D1405" s="75">
        <v>945</v>
      </c>
      <c r="E1405" s="85">
        <v>7896189225043</v>
      </c>
      <c r="F1405" s="86" t="s">
        <v>1312</v>
      </c>
      <c r="G1405" s="75" t="s">
        <v>12</v>
      </c>
      <c r="H1405" s="75">
        <v>280</v>
      </c>
      <c r="I1405" s="87" t="s">
        <v>1281</v>
      </c>
      <c r="J1405" s="75" t="s">
        <v>1300</v>
      </c>
      <c r="K1405" s="88" t="s">
        <v>84</v>
      </c>
      <c r="L1405" s="88">
        <v>12</v>
      </c>
      <c r="M1405" s="88">
        <v>0</v>
      </c>
      <c r="N1405" s="75" t="s">
        <v>85</v>
      </c>
      <c r="O1405" s="75" t="s">
        <v>114</v>
      </c>
      <c r="P1405" s="89"/>
      <c r="Q1405" s="90">
        <f>(17/100+7.6/100+1.65/100)*P1405</f>
        <v>0</v>
      </c>
      <c r="R1405" s="90"/>
      <c r="S1405" s="90"/>
      <c r="T1405" s="90"/>
      <c r="U1405" s="90"/>
      <c r="V1405" s="90">
        <f>+P1405-Q1405+R1405+S1405+T1405+U1405</f>
        <v>0</v>
      </c>
      <c r="W1405" s="91">
        <f>(1.02/100)</f>
        <v>1.02E-2</v>
      </c>
      <c r="X1405" s="91">
        <v>4.8E-3</v>
      </c>
      <c r="Y1405" s="91">
        <v>0.17</v>
      </c>
      <c r="Z1405" s="91">
        <v>1.65E-2</v>
      </c>
      <c r="AA1405" s="91">
        <v>7.6E-2</v>
      </c>
      <c r="AB1405" s="91">
        <f>SUM(W1405:AA1405)</f>
        <v>0.2775</v>
      </c>
      <c r="AC1405" s="75">
        <v>12</v>
      </c>
      <c r="AD1405" s="92">
        <f>IF(AL1405="","",+AC1405*AL1405)</f>
      </c>
      <c r="AE1405" s="93">
        <f>IF(AL1405="","",+AL1405*AB1405)</f>
      </c>
      <c r="AF1405" s="92">
        <f>IF(AL1405="","",+AL1405-AE1405)</f>
      </c>
      <c r="AG1405" s="93">
        <f>+V1405</f>
        <v>0</v>
      </c>
      <c r="AH1405" s="92">
        <f>IF(AF1405="","",+AF1405-AG1405)</f>
      </c>
      <c r="AI1405" s="92">
        <f>IF(AH1405="","",+AH1405*AC1405)</f>
      </c>
      <c r="AJ1405" s="93"/>
      <c r="AK1405" s="94">
        <v>0.33</v>
      </c>
      <c r="AL1405" s="93">
        <f>IF(V1405=0,"",V1405/(1-AB1405-AK1405))</f>
      </c>
      <c r="AM1405" s="95">
        <v>0.33</v>
      </c>
      <c r="AN1405" s="93">
        <f>IF(V1405=0,"",V1405/(1-AB1405-AM1405))</f>
      </c>
      <c r="AO1405" s="96">
        <v>1.2</v>
      </c>
      <c r="AP1405" s="93">
        <f>IF(BD!AJ1405="","",BD!AJ1405*BD!AO1405)</f>
      </c>
      <c r="AQ1405" s="91">
        <f>BD!AM1405/BD!AK1405-1</f>
        <v>0</v>
      </c>
      <c r="AR1405" s="91">
        <f>IF(BD!AN1405="","",IF(BD!AJ1405="","",BD!AN1405/BD!AJ1405-1))</f>
      </c>
      <c r="AS1405" s="91">
        <f>IF(BD!AN1405="","",IF(BD!AN1405&lt;BD!AL1405,"ABAIXO DA META","DENTRO DA META"))</f>
      </c>
      <c r="AT1405" s="91" t="str">
        <f>IF(BD!AJ1405="","EM ANÁLISE",IF(BD!AP1405&gt;=BD!AN1405,"GO", "NO GO"))</f>
        <v>EM ANÁLISE</v>
      </c>
      <c r="AU1405" s="97">
        <f>IF(AN1405="","",+BD!$AN1405-AJ1405)</f>
      </c>
      <c r="AV1405" s="98"/>
      <c r="AW1405" s="90">
        <f>BD!P1405*BD!AC1405</f>
        <v>0</v>
      </c>
      <c r="AX1405" s="90">
        <f>BD!V1405*BD!AC1405</f>
        <v>0</v>
      </c>
      <c r="AY1405" s="90">
        <f>IF(BD!AN1405="","",BD!AN1405*BD!AC1405)</f>
      </c>
      <c r="AZ1405" s="75" t="s">
        <v>123</v>
      </c>
      <c r="BA1405" s="75" t="s">
        <v>115</v>
      </c>
      <c r="BB1405" s="75">
        <v>1</v>
      </c>
      <c r="BC1405" s="75" t="s">
        <v>116</v>
      </c>
      <c r="BD1405" s="104"/>
      <c r="BE1405" s="104"/>
      <c r="BF1405" s="101"/>
      <c r="BG1405" s="101"/>
      <c r="BH1405" s="101"/>
      <c r="BI1405" s="101"/>
      <c r="BJ1405" s="101"/>
      <c r="BK1405" s="101"/>
      <c r="BL1405" s="101"/>
      <c r="BM1405" s="101"/>
      <c r="BN1405" s="101"/>
      <c r="BO1405" s="103"/>
      <c r="BP1405" s="101"/>
      <c r="BQ1405" s="101"/>
      <c r="BR1405" s="101"/>
      <c r="BS1405" s="101"/>
      <c r="BT1405" s="101"/>
      <c r="BU1405" s="101"/>
      <c r="BV1405" s="101"/>
      <c r="BW1405" s="101"/>
      <c r="BX1405" s="101"/>
      <c r="BY1405" s="101"/>
      <c r="BZ1405" s="101"/>
      <c r="CA1405" s="101"/>
      <c r="CB1405" s="101"/>
      <c r="CC1405" s="101"/>
      <c r="CD1405" s="101"/>
      <c r="CE1405" s="101"/>
      <c r="CF1405" s="101"/>
      <c r="CG1405" s="37" t="e">
        <f>VLOOKUP(Table_1[[#This Row],[EAN]],'[1]Planilha1'!$E:$R,13,0)</f>
        <v>#N/A</v>
      </c>
      <c r="CI1405" s="188">
        <f>IF(Table_1[[#This Row],[STATUS MERCADO]]="GO",Table_1[[#This Row],[M. BRUTA TOTAL]],0)</f>
        <v>0</v>
      </c>
      <c r="CJ1405" s="188">
        <f>IF(Table_1[[#This Row],[STATUS MERCADO]]="GO",Table_1[[#This Row],[PV UNIT. REALIZADO]]*Table_1[[#This Row],[QUANTIDADE]],0)</f>
        <v>0</v>
      </c>
    </row>
    <row r="1406" ht="15" hidden="1">
      <c r="A1406" s="7"/>
      <c r="B1406" s="84" t="s">
        <v>400</v>
      </c>
      <c r="C1406" s="75">
        <v>220207</v>
      </c>
      <c r="D1406" s="75">
        <v>947</v>
      </c>
      <c r="E1406" s="85">
        <v>7897520100142</v>
      </c>
      <c r="F1406" s="86" t="s">
        <v>1313</v>
      </c>
      <c r="G1406" s="75" t="s">
        <v>12</v>
      </c>
      <c r="H1406" s="75">
        <v>280</v>
      </c>
      <c r="I1406" s="87" t="s">
        <v>1281</v>
      </c>
      <c r="J1406" s="75" t="s">
        <v>1300</v>
      </c>
      <c r="K1406" s="88" t="s">
        <v>84</v>
      </c>
      <c r="L1406" s="88">
        <v>12</v>
      </c>
      <c r="M1406" s="88">
        <v>0</v>
      </c>
      <c r="N1406" s="75" t="s">
        <v>85</v>
      </c>
      <c r="O1406" s="75" t="s">
        <v>114</v>
      </c>
      <c r="P1406" s="89"/>
      <c r="Q1406" s="90">
        <f>(17/100+7.6/100+1.65/100)*P1406</f>
        <v>0</v>
      </c>
      <c r="R1406" s="90"/>
      <c r="S1406" s="90"/>
      <c r="T1406" s="90"/>
      <c r="U1406" s="90"/>
      <c r="V1406" s="90">
        <f>+P1406-Q1406+R1406+S1406+T1406+U1406</f>
        <v>0</v>
      </c>
      <c r="W1406" s="91">
        <f>(1.02/100)</f>
        <v>1.02E-2</v>
      </c>
      <c r="X1406" s="91">
        <v>4.8E-3</v>
      </c>
      <c r="Y1406" s="91">
        <v>0.17</v>
      </c>
      <c r="Z1406" s="91">
        <v>1.65E-2</v>
      </c>
      <c r="AA1406" s="91">
        <v>7.6E-2</v>
      </c>
      <c r="AB1406" s="91">
        <f>SUM(W1406:AA1406)</f>
        <v>0.2775</v>
      </c>
      <c r="AC1406" s="75">
        <v>12</v>
      </c>
      <c r="AD1406" s="92">
        <f>IF(AL1406="","",+AC1406*AL1406)</f>
      </c>
      <c r="AE1406" s="93">
        <f>IF(AL1406="","",+AL1406*AB1406)</f>
      </c>
      <c r="AF1406" s="92">
        <f>IF(AL1406="","",+AL1406-AE1406)</f>
      </c>
      <c r="AG1406" s="93">
        <f>+V1406</f>
        <v>0</v>
      </c>
      <c r="AH1406" s="92">
        <f>IF(AF1406="","",+AF1406-AG1406)</f>
      </c>
      <c r="AI1406" s="92">
        <f>IF(AH1406="","",+AH1406*AC1406)</f>
      </c>
      <c r="AJ1406" s="93"/>
      <c r="AK1406" s="94">
        <v>0.33</v>
      </c>
      <c r="AL1406" s="93">
        <f>IF(V1406=0,"",V1406/(1-AB1406-AK1406))</f>
      </c>
      <c r="AM1406" s="95">
        <v>0.33</v>
      </c>
      <c r="AN1406" s="93">
        <f>IF(V1406=0,"",V1406/(1-AB1406-AM1406))</f>
      </c>
      <c r="AO1406" s="96">
        <v>1.2</v>
      </c>
      <c r="AP1406" s="93">
        <f>IF(BD!AJ1406="","",BD!AJ1406*BD!AO1406)</f>
      </c>
      <c r="AQ1406" s="91">
        <f>BD!AM1406/BD!AK1406-1</f>
        <v>0</v>
      </c>
      <c r="AR1406" s="91">
        <f>IF(BD!AN1406="","",IF(BD!AJ1406="","",BD!AN1406/BD!AJ1406-1))</f>
      </c>
      <c r="AS1406" s="91">
        <f>IF(BD!AN1406="","",IF(BD!AN1406&lt;BD!AL1406,"ABAIXO DA META","DENTRO DA META"))</f>
      </c>
      <c r="AT1406" s="91" t="str">
        <f>IF(BD!AJ1406="","EM ANÁLISE",IF(BD!AP1406&gt;=BD!AN1406,"GO", "NO GO"))</f>
        <v>EM ANÁLISE</v>
      </c>
      <c r="AU1406" s="97">
        <f>IF(AN1406="","",+BD!$AN1406-AJ1406)</f>
      </c>
      <c r="AV1406" s="98"/>
      <c r="AW1406" s="90">
        <f>BD!P1406*BD!AC1406</f>
        <v>0</v>
      </c>
      <c r="AX1406" s="90">
        <f>BD!V1406*BD!AC1406</f>
        <v>0</v>
      </c>
      <c r="AY1406" s="90">
        <f>IF(BD!AN1406="","",BD!AN1406*BD!AC1406)</f>
      </c>
      <c r="AZ1406" s="75" t="s">
        <v>123</v>
      </c>
      <c r="BA1406" s="75" t="s">
        <v>115</v>
      </c>
      <c r="BB1406" s="75">
        <v>1</v>
      </c>
      <c r="BC1406" s="75" t="s">
        <v>116</v>
      </c>
      <c r="BD1406" s="104"/>
      <c r="BE1406" s="104"/>
      <c r="BF1406" s="101"/>
      <c r="BG1406" s="101"/>
      <c r="BH1406" s="101"/>
      <c r="BI1406" s="101"/>
      <c r="BJ1406" s="101"/>
      <c r="BK1406" s="101"/>
      <c r="BL1406" s="101"/>
      <c r="BM1406" s="101"/>
      <c r="BN1406" s="101"/>
      <c r="BO1406" s="103"/>
      <c r="BP1406" s="101"/>
      <c r="BQ1406" s="101"/>
      <c r="BR1406" s="101"/>
      <c r="BS1406" s="101"/>
      <c r="BT1406" s="101"/>
      <c r="BU1406" s="101"/>
      <c r="BV1406" s="101"/>
      <c r="BW1406" s="101"/>
      <c r="BX1406" s="101"/>
      <c r="BY1406" s="101"/>
      <c r="BZ1406" s="101"/>
      <c r="CA1406" s="101"/>
      <c r="CB1406" s="101"/>
      <c r="CC1406" s="101"/>
      <c r="CD1406" s="101"/>
      <c r="CE1406" s="101"/>
      <c r="CF1406" s="101"/>
      <c r="CG1406" s="37" t="e">
        <f>VLOOKUP(Table_1[[#This Row],[EAN]],'[1]Planilha1'!$E:$R,13,0)</f>
        <v>#N/A</v>
      </c>
      <c r="CI1406" s="188">
        <f>IF(Table_1[[#This Row],[STATUS MERCADO]]="GO",Table_1[[#This Row],[M. BRUTA TOTAL]],0)</f>
        <v>0</v>
      </c>
      <c r="CJ1406" s="188">
        <f>IF(Table_1[[#This Row],[STATUS MERCADO]]="GO",Table_1[[#This Row],[PV UNIT. REALIZADO]]*Table_1[[#This Row],[QUANTIDADE]],0)</f>
        <v>0</v>
      </c>
    </row>
    <row r="1407" ht="15" hidden="1">
      <c r="A1407" s="7"/>
      <c r="B1407" s="84" t="s">
        <v>400</v>
      </c>
      <c r="C1407" s="75">
        <v>220208</v>
      </c>
      <c r="D1407" s="75">
        <v>970</v>
      </c>
      <c r="E1407" s="85">
        <v>7898645221132</v>
      </c>
      <c r="F1407" s="86" t="s">
        <v>1314</v>
      </c>
      <c r="G1407" s="75" t="s">
        <v>12</v>
      </c>
      <c r="H1407" s="75">
        <v>280</v>
      </c>
      <c r="I1407" s="87" t="s">
        <v>1281</v>
      </c>
      <c r="J1407" s="75" t="s">
        <v>1300</v>
      </c>
      <c r="K1407" s="88" t="s">
        <v>84</v>
      </c>
      <c r="L1407" s="88">
        <v>12</v>
      </c>
      <c r="M1407" s="88">
        <v>0</v>
      </c>
      <c r="N1407" s="75" t="s">
        <v>85</v>
      </c>
      <c r="O1407" s="75" t="s">
        <v>114</v>
      </c>
      <c r="P1407" s="89"/>
      <c r="Q1407" s="90">
        <f>(17/100+7.6/100+1.65/100)*P1407</f>
        <v>0</v>
      </c>
      <c r="R1407" s="90"/>
      <c r="S1407" s="90"/>
      <c r="T1407" s="90"/>
      <c r="U1407" s="90"/>
      <c r="V1407" s="90">
        <f>+P1407-Q1407+R1407+S1407+T1407+U1407</f>
        <v>0</v>
      </c>
      <c r="W1407" s="91">
        <f>(1.02/100)</f>
        <v>1.02E-2</v>
      </c>
      <c r="X1407" s="91">
        <v>4.8E-3</v>
      </c>
      <c r="Y1407" s="91">
        <v>0.17</v>
      </c>
      <c r="Z1407" s="91">
        <v>1.65E-2</v>
      </c>
      <c r="AA1407" s="91">
        <v>7.6E-2</v>
      </c>
      <c r="AB1407" s="91">
        <f>SUM(W1407:AA1407)</f>
        <v>0.2775</v>
      </c>
      <c r="AC1407" s="75">
        <v>12</v>
      </c>
      <c r="AD1407" s="92">
        <f>IF(AL1407="","",+AC1407*AL1407)</f>
      </c>
      <c r="AE1407" s="93">
        <f>IF(AL1407="","",+AL1407*AB1407)</f>
      </c>
      <c r="AF1407" s="92">
        <f>IF(AL1407="","",+AL1407-AE1407)</f>
      </c>
      <c r="AG1407" s="93">
        <f>+V1407</f>
        <v>0</v>
      </c>
      <c r="AH1407" s="92">
        <f>IF(AF1407="","",+AF1407-AG1407)</f>
      </c>
      <c r="AI1407" s="92">
        <f>IF(AH1407="","",+AH1407*AC1407)</f>
      </c>
      <c r="AJ1407" s="93"/>
      <c r="AK1407" s="94">
        <v>0.33</v>
      </c>
      <c r="AL1407" s="93">
        <f>IF(V1407=0,"",V1407/(1-AB1407-AK1407))</f>
      </c>
      <c r="AM1407" s="95">
        <v>0.33</v>
      </c>
      <c r="AN1407" s="93">
        <f>IF(V1407=0,"",V1407/(1-AB1407-AM1407))</f>
      </c>
      <c r="AO1407" s="96">
        <v>1.2</v>
      </c>
      <c r="AP1407" s="93">
        <f>IF(BD!AJ1407="","",BD!AJ1407*BD!AO1407)</f>
      </c>
      <c r="AQ1407" s="91">
        <f>BD!AM1407/BD!AK1407-1</f>
        <v>0</v>
      </c>
      <c r="AR1407" s="91">
        <f>IF(BD!AN1407="","",IF(BD!AJ1407="","",BD!AN1407/BD!AJ1407-1))</f>
      </c>
      <c r="AS1407" s="91">
        <f>IF(BD!AN1407="","",IF(BD!AN1407&lt;BD!AL1407,"ABAIXO DA META","DENTRO DA META"))</f>
      </c>
      <c r="AT1407" s="91" t="str">
        <f>IF(BD!AJ1407="","EM ANÁLISE",IF(BD!AP1407&gt;=BD!AN1407,"GO", "NO GO"))</f>
        <v>EM ANÁLISE</v>
      </c>
      <c r="AU1407" s="97">
        <f>IF(AN1407="","",+BD!$AN1407-AJ1407)</f>
      </c>
      <c r="AV1407" s="98"/>
      <c r="AW1407" s="90">
        <f>BD!P1407*BD!AC1407</f>
        <v>0</v>
      </c>
      <c r="AX1407" s="90">
        <f>BD!V1407*BD!AC1407</f>
        <v>0</v>
      </c>
      <c r="AY1407" s="90">
        <f>IF(BD!AN1407="","",BD!AN1407*BD!AC1407)</f>
      </c>
      <c r="AZ1407" s="75" t="s">
        <v>123</v>
      </c>
      <c r="BA1407" s="75" t="s">
        <v>115</v>
      </c>
      <c r="BB1407" s="75">
        <v>1</v>
      </c>
      <c r="BC1407" s="75" t="s">
        <v>116</v>
      </c>
      <c r="BD1407" s="104"/>
      <c r="BE1407" s="104"/>
      <c r="BF1407" s="101"/>
      <c r="BG1407" s="101"/>
      <c r="BH1407" s="101"/>
      <c r="BI1407" s="101"/>
      <c r="BJ1407" s="101"/>
      <c r="BK1407" s="101"/>
      <c r="BL1407" s="101"/>
      <c r="BM1407" s="101"/>
      <c r="BN1407" s="101"/>
      <c r="BO1407" s="103"/>
      <c r="BP1407" s="101"/>
      <c r="BQ1407" s="101"/>
      <c r="BR1407" s="101"/>
      <c r="BS1407" s="101"/>
      <c r="BT1407" s="101"/>
      <c r="BU1407" s="101"/>
      <c r="BV1407" s="101"/>
      <c r="BW1407" s="101"/>
      <c r="BX1407" s="101"/>
      <c r="BY1407" s="101"/>
      <c r="BZ1407" s="101"/>
      <c r="CA1407" s="101"/>
      <c r="CB1407" s="101"/>
      <c r="CC1407" s="101"/>
      <c r="CD1407" s="101"/>
      <c r="CE1407" s="101"/>
      <c r="CF1407" s="101"/>
      <c r="CG1407" s="37" t="e">
        <f>VLOOKUP(Table_1[[#This Row],[EAN]],'[1]Planilha1'!$E:$R,13,0)</f>
        <v>#N/A</v>
      </c>
      <c r="CI1407" s="188">
        <f>IF(Table_1[[#This Row],[STATUS MERCADO]]="GO",Table_1[[#This Row],[M. BRUTA TOTAL]],0)</f>
        <v>0</v>
      </c>
      <c r="CJ1407" s="188">
        <f>IF(Table_1[[#This Row],[STATUS MERCADO]]="GO",Table_1[[#This Row],[PV UNIT. REALIZADO]]*Table_1[[#This Row],[QUANTIDADE]],0)</f>
        <v>0</v>
      </c>
    </row>
    <row r="1408" ht="15" hidden="1">
      <c r="A1408" s="7"/>
      <c r="B1408" s="84" t="s">
        <v>400</v>
      </c>
      <c r="C1408" s="75">
        <v>220209</v>
      </c>
      <c r="D1408" s="75">
        <v>952</v>
      </c>
      <c r="E1408" s="85">
        <v>7896189200491</v>
      </c>
      <c r="F1408" s="86" t="s">
        <v>1315</v>
      </c>
      <c r="G1408" s="75" t="s">
        <v>12</v>
      </c>
      <c r="H1408" s="75">
        <v>280</v>
      </c>
      <c r="I1408" s="87" t="s">
        <v>1281</v>
      </c>
      <c r="J1408" s="75" t="s">
        <v>1300</v>
      </c>
      <c r="K1408" s="88" t="s">
        <v>84</v>
      </c>
      <c r="L1408" s="88">
        <v>12</v>
      </c>
      <c r="M1408" s="88">
        <v>0</v>
      </c>
      <c r="N1408" s="75" t="s">
        <v>85</v>
      </c>
      <c r="O1408" s="75" t="s">
        <v>114</v>
      </c>
      <c r="P1408" s="89"/>
      <c r="Q1408" s="90">
        <f>(17/100+7.6/100+1.65/100)*P1408</f>
        <v>0</v>
      </c>
      <c r="R1408" s="90"/>
      <c r="S1408" s="90"/>
      <c r="T1408" s="90"/>
      <c r="U1408" s="90"/>
      <c r="V1408" s="90">
        <f>+P1408-Q1408+R1408+S1408+T1408+U1408</f>
        <v>0</v>
      </c>
      <c r="W1408" s="91">
        <f>(1.02/100)</f>
        <v>1.02E-2</v>
      </c>
      <c r="X1408" s="91">
        <v>4.8E-3</v>
      </c>
      <c r="Y1408" s="91">
        <v>0.17</v>
      </c>
      <c r="Z1408" s="91">
        <v>1.65E-2</v>
      </c>
      <c r="AA1408" s="91">
        <v>7.6E-2</v>
      </c>
      <c r="AB1408" s="91">
        <f>SUM(W1408:AA1408)</f>
        <v>0.2775</v>
      </c>
      <c r="AC1408" s="75">
        <v>12</v>
      </c>
      <c r="AD1408" s="92">
        <f>IF(AL1408="","",+AC1408*AL1408)</f>
      </c>
      <c r="AE1408" s="93">
        <f>IF(AL1408="","",+AL1408*AB1408)</f>
      </c>
      <c r="AF1408" s="92">
        <f>IF(AL1408="","",+AL1408-AE1408)</f>
      </c>
      <c r="AG1408" s="93">
        <f>+V1408</f>
        <v>0</v>
      </c>
      <c r="AH1408" s="92">
        <f>IF(AF1408="","",+AF1408-AG1408)</f>
      </c>
      <c r="AI1408" s="92">
        <f>IF(AH1408="","",+AH1408*AC1408)</f>
      </c>
      <c r="AJ1408" s="93"/>
      <c r="AK1408" s="94">
        <v>0.33</v>
      </c>
      <c r="AL1408" s="93">
        <f>IF(V1408=0,"",V1408/(1-AB1408-AK1408))</f>
      </c>
      <c r="AM1408" s="95">
        <v>0.33</v>
      </c>
      <c r="AN1408" s="93">
        <f>IF(V1408=0,"",V1408/(1-AB1408-AM1408))</f>
      </c>
      <c r="AO1408" s="96">
        <v>1.2</v>
      </c>
      <c r="AP1408" s="93">
        <f>IF(BD!AJ1408="","",BD!AJ1408*BD!AO1408)</f>
      </c>
      <c r="AQ1408" s="91">
        <f>BD!AM1408/BD!AK1408-1</f>
        <v>0</v>
      </c>
      <c r="AR1408" s="91">
        <f>IF(BD!AN1408="","",IF(BD!AJ1408="","",BD!AN1408/BD!AJ1408-1))</f>
      </c>
      <c r="AS1408" s="91">
        <f>IF(BD!AN1408="","",IF(BD!AN1408&lt;BD!AL1408,"ABAIXO DA META","DENTRO DA META"))</f>
      </c>
      <c r="AT1408" s="91" t="str">
        <f>IF(BD!AJ1408="","EM ANÁLISE",IF(BD!AP1408&gt;=BD!AN1408,"GO", "NO GO"))</f>
        <v>EM ANÁLISE</v>
      </c>
      <c r="AU1408" s="97">
        <f>IF(AN1408="","",+BD!$AN1408-AJ1408)</f>
      </c>
      <c r="AV1408" s="98"/>
      <c r="AW1408" s="90">
        <f>BD!P1408*BD!AC1408</f>
        <v>0</v>
      </c>
      <c r="AX1408" s="90">
        <f>BD!V1408*BD!AC1408</f>
        <v>0</v>
      </c>
      <c r="AY1408" s="90">
        <f>IF(BD!AN1408="","",BD!AN1408*BD!AC1408)</f>
      </c>
      <c r="AZ1408" s="75" t="s">
        <v>123</v>
      </c>
      <c r="BA1408" s="75" t="s">
        <v>115</v>
      </c>
      <c r="BB1408" s="75">
        <v>1</v>
      </c>
      <c r="BC1408" s="75" t="s">
        <v>116</v>
      </c>
      <c r="BD1408" s="104"/>
      <c r="BE1408" s="104"/>
      <c r="BF1408" s="101"/>
      <c r="BG1408" s="101"/>
      <c r="BH1408" s="101"/>
      <c r="BI1408" s="101"/>
      <c r="BJ1408" s="101"/>
      <c r="BK1408" s="101"/>
      <c r="BL1408" s="101"/>
      <c r="BM1408" s="101"/>
      <c r="BN1408" s="101"/>
      <c r="BO1408" s="103"/>
      <c r="BP1408" s="101"/>
      <c r="BQ1408" s="101"/>
      <c r="BR1408" s="101"/>
      <c r="BS1408" s="101"/>
      <c r="BT1408" s="101"/>
      <c r="BU1408" s="101"/>
      <c r="BV1408" s="101"/>
      <c r="BW1408" s="101"/>
      <c r="BX1408" s="101"/>
      <c r="BY1408" s="101"/>
      <c r="BZ1408" s="101"/>
      <c r="CA1408" s="101"/>
      <c r="CB1408" s="101"/>
      <c r="CC1408" s="101"/>
      <c r="CD1408" s="101"/>
      <c r="CE1408" s="101"/>
      <c r="CF1408" s="101"/>
      <c r="CG1408" s="37" t="e">
        <f>VLOOKUP(Table_1[[#This Row],[EAN]],'[1]Planilha1'!$E:$R,13,0)</f>
        <v>#N/A</v>
      </c>
      <c r="CI1408" s="188">
        <f>IF(Table_1[[#This Row],[STATUS MERCADO]]="GO",Table_1[[#This Row],[M. BRUTA TOTAL]],0)</f>
        <v>0</v>
      </c>
      <c r="CJ1408" s="188">
        <f>IF(Table_1[[#This Row],[STATUS MERCADO]]="GO",Table_1[[#This Row],[PV UNIT. REALIZADO]]*Table_1[[#This Row],[QUANTIDADE]],0)</f>
        <v>0</v>
      </c>
    </row>
    <row r="1409" ht="15" hidden="1">
      <c r="A1409" s="7"/>
      <c r="B1409" s="84" t="s">
        <v>400</v>
      </c>
      <c r="C1409" s="75">
        <v>220210</v>
      </c>
      <c r="D1409" s="75">
        <v>948</v>
      </c>
      <c r="E1409" s="85">
        <v>7896189225050</v>
      </c>
      <c r="F1409" s="86" t="s">
        <v>1316</v>
      </c>
      <c r="G1409" s="75" t="s">
        <v>12</v>
      </c>
      <c r="H1409" s="75">
        <v>280</v>
      </c>
      <c r="I1409" s="87" t="s">
        <v>1281</v>
      </c>
      <c r="J1409" s="75" t="s">
        <v>1300</v>
      </c>
      <c r="K1409" s="88" t="s">
        <v>84</v>
      </c>
      <c r="L1409" s="88">
        <v>12</v>
      </c>
      <c r="M1409" s="88">
        <v>0</v>
      </c>
      <c r="N1409" s="75" t="s">
        <v>85</v>
      </c>
      <c r="O1409" s="75" t="s">
        <v>114</v>
      </c>
      <c r="P1409" s="89"/>
      <c r="Q1409" s="90">
        <f>(17/100+7.6/100+1.65/100)*P1409</f>
        <v>0</v>
      </c>
      <c r="R1409" s="90"/>
      <c r="S1409" s="90"/>
      <c r="T1409" s="90"/>
      <c r="U1409" s="90"/>
      <c r="V1409" s="90">
        <f>+P1409-Q1409+R1409+S1409+T1409+U1409</f>
        <v>0</v>
      </c>
      <c r="W1409" s="91">
        <f>(1.02/100)</f>
        <v>1.02E-2</v>
      </c>
      <c r="X1409" s="91">
        <v>4.8E-3</v>
      </c>
      <c r="Y1409" s="91">
        <v>0.17</v>
      </c>
      <c r="Z1409" s="91">
        <v>1.65E-2</v>
      </c>
      <c r="AA1409" s="91">
        <v>7.6E-2</v>
      </c>
      <c r="AB1409" s="91">
        <f>SUM(W1409:AA1409)</f>
        <v>0.2775</v>
      </c>
      <c r="AC1409" s="75">
        <v>12</v>
      </c>
      <c r="AD1409" s="92">
        <f>IF(AL1409="","",+AC1409*AL1409)</f>
      </c>
      <c r="AE1409" s="93">
        <f>IF(AL1409="","",+AL1409*AB1409)</f>
      </c>
      <c r="AF1409" s="92">
        <f>IF(AL1409="","",+AL1409-AE1409)</f>
      </c>
      <c r="AG1409" s="93">
        <f>+V1409</f>
        <v>0</v>
      </c>
      <c r="AH1409" s="92">
        <f>IF(AF1409="","",+AF1409-AG1409)</f>
      </c>
      <c r="AI1409" s="92">
        <f>IF(AH1409="","",+AH1409*AC1409)</f>
      </c>
      <c r="AJ1409" s="93"/>
      <c r="AK1409" s="94">
        <v>0.33</v>
      </c>
      <c r="AL1409" s="93">
        <f>IF(V1409=0,"",V1409/(1-AB1409-AK1409))</f>
      </c>
      <c r="AM1409" s="95">
        <v>0.33</v>
      </c>
      <c r="AN1409" s="93">
        <f>IF(V1409=0,"",V1409/(1-AB1409-AM1409))</f>
      </c>
      <c r="AO1409" s="96">
        <v>1.2</v>
      </c>
      <c r="AP1409" s="93">
        <f>IF(BD!AJ1409="","",BD!AJ1409*BD!AO1409)</f>
      </c>
      <c r="AQ1409" s="91">
        <f>BD!AM1409/BD!AK1409-1</f>
        <v>0</v>
      </c>
      <c r="AR1409" s="91">
        <f>IF(BD!AN1409="","",IF(BD!AJ1409="","",BD!AN1409/BD!AJ1409-1))</f>
      </c>
      <c r="AS1409" s="91">
        <f>IF(BD!AN1409="","",IF(BD!AN1409&lt;BD!AL1409,"ABAIXO DA META","DENTRO DA META"))</f>
      </c>
      <c r="AT1409" s="91" t="str">
        <f>IF(BD!AJ1409="","EM ANÁLISE",IF(BD!AP1409&gt;=BD!AN1409,"GO", "NO GO"))</f>
        <v>EM ANÁLISE</v>
      </c>
      <c r="AU1409" s="97">
        <f>IF(AN1409="","",+BD!$AN1409-AJ1409)</f>
      </c>
      <c r="AV1409" s="98"/>
      <c r="AW1409" s="90">
        <f>BD!P1409*BD!AC1409</f>
        <v>0</v>
      </c>
      <c r="AX1409" s="90">
        <f>BD!V1409*BD!AC1409</f>
        <v>0</v>
      </c>
      <c r="AY1409" s="90">
        <f>IF(BD!AN1409="","",BD!AN1409*BD!AC1409)</f>
      </c>
      <c r="AZ1409" s="75" t="s">
        <v>123</v>
      </c>
      <c r="BA1409" s="75" t="s">
        <v>115</v>
      </c>
      <c r="BB1409" s="75">
        <v>1</v>
      </c>
      <c r="BC1409" s="75" t="s">
        <v>116</v>
      </c>
      <c r="BD1409" s="104"/>
      <c r="BE1409" s="104"/>
      <c r="BF1409" s="101"/>
      <c r="BG1409" s="101"/>
      <c r="BH1409" s="101"/>
      <c r="BI1409" s="101"/>
      <c r="BJ1409" s="101"/>
      <c r="BK1409" s="101"/>
      <c r="BL1409" s="101"/>
      <c r="BM1409" s="101"/>
      <c r="BN1409" s="101"/>
      <c r="BO1409" s="103"/>
      <c r="BP1409" s="101"/>
      <c r="BQ1409" s="101"/>
      <c r="BR1409" s="101"/>
      <c r="BS1409" s="101"/>
      <c r="BT1409" s="101"/>
      <c r="BU1409" s="101"/>
      <c r="BV1409" s="101"/>
      <c r="BW1409" s="101"/>
      <c r="BX1409" s="101"/>
      <c r="BY1409" s="101"/>
      <c r="BZ1409" s="101"/>
      <c r="CA1409" s="101"/>
      <c r="CB1409" s="101"/>
      <c r="CC1409" s="101"/>
      <c r="CD1409" s="101"/>
      <c r="CE1409" s="101"/>
      <c r="CF1409" s="101"/>
      <c r="CG1409" s="37" t="e">
        <f>VLOOKUP(Table_1[[#This Row],[EAN]],'[1]Planilha1'!$E:$R,13,0)</f>
        <v>#N/A</v>
      </c>
      <c r="CI1409" s="188">
        <f>IF(Table_1[[#This Row],[STATUS MERCADO]]="GO",Table_1[[#This Row],[M. BRUTA TOTAL]],0)</f>
        <v>0</v>
      </c>
      <c r="CJ1409" s="188">
        <f>IF(Table_1[[#This Row],[STATUS MERCADO]]="GO",Table_1[[#This Row],[PV UNIT. REALIZADO]]*Table_1[[#This Row],[QUANTIDADE]],0)</f>
        <v>0</v>
      </c>
    </row>
    <row r="1410" ht="15" hidden="1">
      <c r="A1410" s="7"/>
      <c r="B1410" s="84" t="s">
        <v>400</v>
      </c>
      <c r="C1410" s="75">
        <v>220211</v>
      </c>
      <c r="D1410" s="75">
        <v>953</v>
      </c>
      <c r="E1410" s="85">
        <v>7897520100159</v>
      </c>
      <c r="F1410" s="86" t="s">
        <v>1317</v>
      </c>
      <c r="G1410" s="75" t="s">
        <v>12</v>
      </c>
      <c r="H1410" s="75">
        <v>280</v>
      </c>
      <c r="I1410" s="87" t="s">
        <v>1281</v>
      </c>
      <c r="J1410" s="75" t="s">
        <v>1300</v>
      </c>
      <c r="K1410" s="88" t="s">
        <v>84</v>
      </c>
      <c r="L1410" s="88">
        <v>12</v>
      </c>
      <c r="M1410" s="88">
        <v>0</v>
      </c>
      <c r="N1410" s="75" t="s">
        <v>85</v>
      </c>
      <c r="O1410" s="75" t="s">
        <v>114</v>
      </c>
      <c r="P1410" s="89"/>
      <c r="Q1410" s="90">
        <f>(17/100+7.6/100+1.65/100)*P1410</f>
        <v>0</v>
      </c>
      <c r="R1410" s="90"/>
      <c r="S1410" s="90"/>
      <c r="T1410" s="90"/>
      <c r="U1410" s="90"/>
      <c r="V1410" s="90">
        <f>+P1410-Q1410+R1410+S1410+T1410+U1410</f>
        <v>0</v>
      </c>
      <c r="W1410" s="91">
        <f>(1.02/100)</f>
        <v>1.02E-2</v>
      </c>
      <c r="X1410" s="91">
        <v>4.8E-3</v>
      </c>
      <c r="Y1410" s="91">
        <v>0.17</v>
      </c>
      <c r="Z1410" s="91">
        <v>1.65E-2</v>
      </c>
      <c r="AA1410" s="91">
        <v>7.6E-2</v>
      </c>
      <c r="AB1410" s="91">
        <f>SUM(W1410:AA1410)</f>
        <v>0.2775</v>
      </c>
      <c r="AC1410" s="75">
        <v>12</v>
      </c>
      <c r="AD1410" s="92">
        <f>IF(AL1410="","",+AC1410*AL1410)</f>
      </c>
      <c r="AE1410" s="93">
        <f>IF(AL1410="","",+AL1410*AB1410)</f>
      </c>
      <c r="AF1410" s="92">
        <f>IF(AL1410="","",+AL1410-AE1410)</f>
      </c>
      <c r="AG1410" s="93">
        <f>+V1410</f>
        <v>0</v>
      </c>
      <c r="AH1410" s="92">
        <f>IF(AF1410="","",+AF1410-AG1410)</f>
      </c>
      <c r="AI1410" s="92">
        <f>IF(AH1410="","",+AH1410*AC1410)</f>
      </c>
      <c r="AJ1410" s="93"/>
      <c r="AK1410" s="94">
        <v>0.33</v>
      </c>
      <c r="AL1410" s="93">
        <f>IF(V1410=0,"",V1410/(1-AB1410-AK1410))</f>
      </c>
      <c r="AM1410" s="95">
        <v>0.33</v>
      </c>
      <c r="AN1410" s="93">
        <f>IF(V1410=0,"",V1410/(1-AB1410-AM1410))</f>
      </c>
      <c r="AO1410" s="96">
        <v>1.2</v>
      </c>
      <c r="AP1410" s="93">
        <f>IF(BD!AJ1410="","",BD!AJ1410*BD!AO1410)</f>
      </c>
      <c r="AQ1410" s="91">
        <f>BD!AM1410/BD!AK1410-1</f>
        <v>0</v>
      </c>
      <c r="AR1410" s="91">
        <f>IF(BD!AN1410="","",IF(BD!AJ1410="","",BD!AN1410/BD!AJ1410-1))</f>
      </c>
      <c r="AS1410" s="91">
        <f>IF(BD!AN1410="","",IF(BD!AN1410&lt;BD!AL1410,"ABAIXO DA META","DENTRO DA META"))</f>
      </c>
      <c r="AT1410" s="91" t="str">
        <f>IF(BD!AJ1410="","EM ANÁLISE",IF(BD!AP1410&gt;=BD!AN1410,"GO", "NO GO"))</f>
        <v>EM ANÁLISE</v>
      </c>
      <c r="AU1410" s="97">
        <f>IF(AN1410="","",+BD!$AN1410-AJ1410)</f>
      </c>
      <c r="AV1410" s="98"/>
      <c r="AW1410" s="90">
        <f>BD!P1410*BD!AC1410</f>
        <v>0</v>
      </c>
      <c r="AX1410" s="90">
        <f>BD!V1410*BD!AC1410</f>
        <v>0</v>
      </c>
      <c r="AY1410" s="90">
        <f>IF(BD!AN1410="","",BD!AN1410*BD!AC1410)</f>
      </c>
      <c r="AZ1410" s="75" t="s">
        <v>123</v>
      </c>
      <c r="BA1410" s="75" t="s">
        <v>115</v>
      </c>
      <c r="BB1410" s="75">
        <v>1</v>
      </c>
      <c r="BC1410" s="75" t="s">
        <v>116</v>
      </c>
      <c r="BD1410" s="104"/>
      <c r="BE1410" s="104"/>
      <c r="BF1410" s="101"/>
      <c r="BG1410" s="101"/>
      <c r="BH1410" s="101"/>
      <c r="BI1410" s="101"/>
      <c r="BJ1410" s="101"/>
      <c r="BK1410" s="101"/>
      <c r="BL1410" s="101"/>
      <c r="BM1410" s="101"/>
      <c r="BN1410" s="101"/>
      <c r="BO1410" s="103"/>
      <c r="BP1410" s="101"/>
      <c r="BQ1410" s="101"/>
      <c r="BR1410" s="101"/>
      <c r="BS1410" s="101"/>
      <c r="BT1410" s="101"/>
      <c r="BU1410" s="101"/>
      <c r="BV1410" s="101"/>
      <c r="BW1410" s="101"/>
      <c r="BX1410" s="101"/>
      <c r="BY1410" s="101"/>
      <c r="BZ1410" s="101"/>
      <c r="CA1410" s="101"/>
      <c r="CB1410" s="101"/>
      <c r="CC1410" s="101"/>
      <c r="CD1410" s="101"/>
      <c r="CE1410" s="101"/>
      <c r="CF1410" s="101"/>
      <c r="CG1410" s="37" t="e">
        <f>VLOOKUP(Table_1[[#This Row],[EAN]],'[1]Planilha1'!$E:$R,13,0)</f>
        <v>#N/A</v>
      </c>
      <c r="CI1410" s="188">
        <f>IF(Table_1[[#This Row],[STATUS MERCADO]]="GO",Table_1[[#This Row],[M. BRUTA TOTAL]],0)</f>
        <v>0</v>
      </c>
      <c r="CJ1410" s="188">
        <f>IF(Table_1[[#This Row],[STATUS MERCADO]]="GO",Table_1[[#This Row],[PV UNIT. REALIZADO]]*Table_1[[#This Row],[QUANTIDADE]],0)</f>
        <v>0</v>
      </c>
    </row>
    <row r="1411" ht="15" hidden="1">
      <c r="A1411" s="7"/>
      <c r="B1411" s="84" t="s">
        <v>400</v>
      </c>
      <c r="C1411" s="75">
        <v>220212</v>
      </c>
      <c r="D1411" s="75">
        <v>950</v>
      </c>
      <c r="E1411" s="85">
        <v>7897520100074</v>
      </c>
      <c r="F1411" s="86" t="s">
        <v>1318</v>
      </c>
      <c r="G1411" s="75" t="s">
        <v>12</v>
      </c>
      <c r="H1411" s="75">
        <v>280</v>
      </c>
      <c r="I1411" s="87" t="s">
        <v>1281</v>
      </c>
      <c r="J1411" s="75" t="s">
        <v>1300</v>
      </c>
      <c r="K1411" s="88" t="s">
        <v>84</v>
      </c>
      <c r="L1411" s="88">
        <v>12</v>
      </c>
      <c r="M1411" s="88">
        <v>0</v>
      </c>
      <c r="N1411" s="75" t="s">
        <v>85</v>
      </c>
      <c r="O1411" s="75" t="s">
        <v>114</v>
      </c>
      <c r="P1411" s="89"/>
      <c r="Q1411" s="90">
        <f>(17/100+7.6/100+1.65/100)*P1411</f>
        <v>0</v>
      </c>
      <c r="R1411" s="90"/>
      <c r="S1411" s="90"/>
      <c r="T1411" s="90"/>
      <c r="U1411" s="90"/>
      <c r="V1411" s="90">
        <f>+P1411-Q1411+R1411+S1411+T1411+U1411</f>
        <v>0</v>
      </c>
      <c r="W1411" s="91">
        <f>(1.02/100)</f>
        <v>1.02E-2</v>
      </c>
      <c r="X1411" s="91">
        <v>4.8E-3</v>
      </c>
      <c r="Y1411" s="91">
        <v>0.17</v>
      </c>
      <c r="Z1411" s="91">
        <v>1.65E-2</v>
      </c>
      <c r="AA1411" s="91">
        <v>7.6E-2</v>
      </c>
      <c r="AB1411" s="91">
        <f>SUM(W1411:AA1411)</f>
        <v>0.2775</v>
      </c>
      <c r="AC1411" s="75">
        <v>12</v>
      </c>
      <c r="AD1411" s="92">
        <f>IF(AL1411="","",+AC1411*AL1411)</f>
      </c>
      <c r="AE1411" s="93">
        <f>IF(AL1411="","",+AL1411*AB1411)</f>
      </c>
      <c r="AF1411" s="92">
        <f>IF(AL1411="","",+AL1411-AE1411)</f>
      </c>
      <c r="AG1411" s="93">
        <f>+V1411</f>
        <v>0</v>
      </c>
      <c r="AH1411" s="92">
        <f>IF(AF1411="","",+AF1411-AG1411)</f>
      </c>
      <c r="AI1411" s="92">
        <f>IF(AH1411="","",+AH1411*AC1411)</f>
      </c>
      <c r="AJ1411" s="93"/>
      <c r="AK1411" s="94">
        <v>0.33</v>
      </c>
      <c r="AL1411" s="93">
        <f>IF(V1411=0,"",V1411/(1-AB1411-AK1411))</f>
      </c>
      <c r="AM1411" s="95">
        <v>0.33</v>
      </c>
      <c r="AN1411" s="93">
        <f>IF(V1411=0,"",V1411/(1-AB1411-AM1411))</f>
      </c>
      <c r="AO1411" s="96">
        <v>1.2</v>
      </c>
      <c r="AP1411" s="93">
        <f>IF(BD!AJ1411="","",BD!AJ1411*BD!AO1411)</f>
      </c>
      <c r="AQ1411" s="91">
        <f>BD!AM1411/BD!AK1411-1</f>
        <v>0</v>
      </c>
      <c r="AR1411" s="91">
        <f>IF(BD!AN1411="","",IF(BD!AJ1411="","",BD!AN1411/BD!AJ1411-1))</f>
      </c>
      <c r="AS1411" s="91">
        <f>IF(BD!AN1411="","",IF(BD!AN1411&lt;BD!AL1411,"ABAIXO DA META","DENTRO DA META"))</f>
      </c>
      <c r="AT1411" s="91" t="str">
        <f>IF(BD!AJ1411="","EM ANÁLISE",IF(BD!AP1411&gt;=BD!AN1411,"GO", "NO GO"))</f>
        <v>EM ANÁLISE</v>
      </c>
      <c r="AU1411" s="97">
        <f>IF(AN1411="","",+BD!$AN1411-AJ1411)</f>
      </c>
      <c r="AV1411" s="98"/>
      <c r="AW1411" s="90">
        <f>BD!P1411*BD!AC1411</f>
        <v>0</v>
      </c>
      <c r="AX1411" s="90">
        <f>BD!V1411*BD!AC1411</f>
        <v>0</v>
      </c>
      <c r="AY1411" s="90">
        <f>IF(BD!AN1411="","",BD!AN1411*BD!AC1411)</f>
      </c>
      <c r="AZ1411" s="75" t="s">
        <v>123</v>
      </c>
      <c r="BA1411" s="75" t="s">
        <v>115</v>
      </c>
      <c r="BB1411" s="75">
        <v>1</v>
      </c>
      <c r="BC1411" s="75" t="s">
        <v>116</v>
      </c>
      <c r="BD1411" s="104"/>
      <c r="BE1411" s="104"/>
      <c r="BF1411" s="101"/>
      <c r="BG1411" s="101"/>
      <c r="BH1411" s="101"/>
      <c r="BI1411" s="101"/>
      <c r="BJ1411" s="101"/>
      <c r="BK1411" s="101"/>
      <c r="BL1411" s="101"/>
      <c r="BM1411" s="101"/>
      <c r="BN1411" s="101"/>
      <c r="BO1411" s="103"/>
      <c r="BP1411" s="101"/>
      <c r="BQ1411" s="101"/>
      <c r="BR1411" s="101"/>
      <c r="BS1411" s="101"/>
      <c r="BT1411" s="101"/>
      <c r="BU1411" s="101"/>
      <c r="BV1411" s="101"/>
      <c r="BW1411" s="101"/>
      <c r="BX1411" s="101"/>
      <c r="BY1411" s="101"/>
      <c r="BZ1411" s="101"/>
      <c r="CA1411" s="101"/>
      <c r="CB1411" s="101"/>
      <c r="CC1411" s="101"/>
      <c r="CD1411" s="101"/>
      <c r="CE1411" s="101"/>
      <c r="CF1411" s="101"/>
      <c r="CG1411" s="37" t="e">
        <f>VLOOKUP(Table_1[[#This Row],[EAN]],'[1]Planilha1'!$E:$R,13,0)</f>
        <v>#N/A</v>
      </c>
      <c r="CI1411" s="188">
        <f>IF(Table_1[[#This Row],[STATUS MERCADO]]="GO",Table_1[[#This Row],[M. BRUTA TOTAL]],0)</f>
        <v>0</v>
      </c>
      <c r="CJ1411" s="188">
        <f>IF(Table_1[[#This Row],[STATUS MERCADO]]="GO",Table_1[[#This Row],[PV UNIT. REALIZADO]]*Table_1[[#This Row],[QUANTIDADE]],0)</f>
        <v>0</v>
      </c>
    </row>
    <row r="1412" ht="15" hidden="1">
      <c r="A1412" s="7"/>
      <c r="B1412" s="84" t="s">
        <v>400</v>
      </c>
      <c r="C1412" s="75">
        <v>220215</v>
      </c>
      <c r="D1412" s="75">
        <v>903</v>
      </c>
      <c r="E1412" s="85">
        <v>7898645220852</v>
      </c>
      <c r="F1412" s="86" t="s">
        <v>1323</v>
      </c>
      <c r="G1412" s="75" t="s">
        <v>12</v>
      </c>
      <c r="H1412" s="75">
        <v>3390</v>
      </c>
      <c r="I1412" s="87" t="s">
        <v>1291</v>
      </c>
      <c r="J1412" s="75" t="s">
        <v>285</v>
      </c>
      <c r="K1412" s="88" t="s">
        <v>84</v>
      </c>
      <c r="L1412" s="88">
        <v>12</v>
      </c>
      <c r="M1412" s="88">
        <v>0</v>
      </c>
      <c r="N1412" s="75" t="s">
        <v>85</v>
      </c>
      <c r="O1412" s="75" t="s">
        <v>114</v>
      </c>
      <c r="P1412" s="89"/>
      <c r="Q1412" s="90">
        <f>(17/100+7.6/100+1.65/100)*P1412</f>
        <v>0</v>
      </c>
      <c r="R1412" s="90"/>
      <c r="S1412" s="90"/>
      <c r="T1412" s="90"/>
      <c r="U1412" s="90"/>
      <c r="V1412" s="90">
        <f>+P1412-Q1412+R1412+S1412+T1412+U1412</f>
        <v>0</v>
      </c>
      <c r="W1412" s="91">
        <f>(1.02/100)</f>
        <v>1.02E-2</v>
      </c>
      <c r="X1412" s="91">
        <v>4.8E-3</v>
      </c>
      <c r="Y1412" s="91">
        <v>0.17</v>
      </c>
      <c r="Z1412" s="91">
        <v>1.65E-2</v>
      </c>
      <c r="AA1412" s="91">
        <v>7.6E-2</v>
      </c>
      <c r="AB1412" s="91">
        <f>SUM(W1412:AA1412)</f>
        <v>0.2775</v>
      </c>
      <c r="AC1412" s="75">
        <v>12</v>
      </c>
      <c r="AD1412" s="92">
        <f>IF(AL1412="","",+AC1412*AL1412)</f>
      </c>
      <c r="AE1412" s="93">
        <f>IF(AL1412="","",+AL1412*AB1412)</f>
      </c>
      <c r="AF1412" s="92">
        <f>IF(AL1412="","",+AL1412-AE1412)</f>
      </c>
      <c r="AG1412" s="93">
        <f>+V1412</f>
        <v>0</v>
      </c>
      <c r="AH1412" s="92">
        <f>IF(AF1412="","",+AF1412-AG1412)</f>
      </c>
      <c r="AI1412" s="92">
        <f>IF(AH1412="","",+AH1412*AC1412)</f>
      </c>
      <c r="AJ1412" s="93"/>
      <c r="AK1412" s="94">
        <v>0.33</v>
      </c>
      <c r="AL1412" s="93">
        <f>IF(V1412=0,"",V1412/(1-AB1412-AK1412))</f>
      </c>
      <c r="AM1412" s="95">
        <v>0.33</v>
      </c>
      <c r="AN1412" s="93">
        <f>IF(V1412=0,"",V1412/(1-AB1412-AM1412))</f>
      </c>
      <c r="AO1412" s="96">
        <v>1.2</v>
      </c>
      <c r="AP1412" s="93">
        <f>IF(BD!AJ1412="","",BD!AJ1412*BD!AO1412)</f>
      </c>
      <c r="AQ1412" s="91">
        <f>BD!AM1412/BD!AK1412-1</f>
        <v>0</v>
      </c>
      <c r="AR1412" s="91">
        <f>IF(BD!AN1412="","",IF(BD!AJ1412="","",BD!AN1412/BD!AJ1412-1))</f>
      </c>
      <c r="AS1412" s="91">
        <f>IF(BD!AN1412="","",IF(BD!AN1412&lt;BD!AL1412,"ABAIXO DA META","DENTRO DA META"))</f>
      </c>
      <c r="AT1412" s="91" t="str">
        <f>IF(BD!AJ1412="","EM ANÁLISE",IF(BD!AP1412&gt;=BD!AN1412,"GO", "NO GO"))</f>
        <v>EM ANÁLISE</v>
      </c>
      <c r="AU1412" s="97">
        <f>IF(AN1412="","",+BD!$AN1412-AJ1412)</f>
      </c>
      <c r="AV1412" s="98"/>
      <c r="AW1412" s="90">
        <f>BD!P1412*BD!AC1412</f>
        <v>0</v>
      </c>
      <c r="AX1412" s="90">
        <f>BD!V1412*BD!AC1412</f>
        <v>0</v>
      </c>
      <c r="AY1412" s="90">
        <f>IF(BD!AN1412="","",BD!AN1412*BD!AC1412)</f>
      </c>
      <c r="AZ1412" s="75" t="s">
        <v>123</v>
      </c>
      <c r="BA1412" s="75" t="s">
        <v>115</v>
      </c>
      <c r="BB1412" s="75">
        <v>1</v>
      </c>
      <c r="BC1412" s="75" t="s">
        <v>116</v>
      </c>
      <c r="BD1412" s="104"/>
      <c r="BE1412" s="104"/>
      <c r="BF1412" s="101"/>
      <c r="BG1412" s="101"/>
      <c r="BH1412" s="101"/>
      <c r="BI1412" s="101"/>
      <c r="BJ1412" s="101"/>
      <c r="BK1412" s="101"/>
      <c r="BL1412" s="101"/>
      <c r="BM1412" s="101"/>
      <c r="BN1412" s="101"/>
      <c r="BO1412" s="103"/>
      <c r="BP1412" s="101"/>
      <c r="BQ1412" s="101"/>
      <c r="BR1412" s="101"/>
      <c r="BS1412" s="101"/>
      <c r="BT1412" s="101"/>
      <c r="BU1412" s="101"/>
      <c r="BV1412" s="101"/>
      <c r="BW1412" s="101"/>
      <c r="BX1412" s="101"/>
      <c r="BY1412" s="101"/>
      <c r="BZ1412" s="101"/>
      <c r="CA1412" s="101"/>
      <c r="CB1412" s="101"/>
      <c r="CC1412" s="101"/>
      <c r="CD1412" s="101"/>
      <c r="CE1412" s="101"/>
      <c r="CF1412" s="101"/>
      <c r="CG1412" s="37" t="e">
        <f>VLOOKUP(Table_1[[#This Row],[EAN]],'[1]Planilha1'!$E:$R,13,0)</f>
        <v>#N/A</v>
      </c>
      <c r="CI1412" s="188">
        <f>IF(Table_1[[#This Row],[STATUS MERCADO]]="GO",Table_1[[#This Row],[M. BRUTA TOTAL]],0)</f>
        <v>0</v>
      </c>
      <c r="CJ1412" s="188">
        <f>IF(Table_1[[#This Row],[STATUS MERCADO]]="GO",Table_1[[#This Row],[PV UNIT. REALIZADO]]*Table_1[[#This Row],[QUANTIDADE]],0)</f>
        <v>0</v>
      </c>
    </row>
    <row r="1413" ht="15" hidden="1">
      <c r="A1413" s="7"/>
      <c r="B1413" s="84" t="s">
        <v>400</v>
      </c>
      <c r="C1413" s="75">
        <v>220216</v>
      </c>
      <c r="D1413" s="75">
        <v>914</v>
      </c>
      <c r="E1413" s="85">
        <v>7897520015989</v>
      </c>
      <c r="F1413" s="86" t="s">
        <v>1324</v>
      </c>
      <c r="G1413" s="75" t="s">
        <v>12</v>
      </c>
      <c r="H1413" s="75">
        <v>3390</v>
      </c>
      <c r="I1413" s="87" t="s">
        <v>1291</v>
      </c>
      <c r="J1413" s="75" t="s">
        <v>1284</v>
      </c>
      <c r="K1413" s="88" t="s">
        <v>84</v>
      </c>
      <c r="L1413" s="88">
        <v>12</v>
      </c>
      <c r="M1413" s="88">
        <v>0</v>
      </c>
      <c r="N1413" s="75" t="s">
        <v>85</v>
      </c>
      <c r="O1413" s="75" t="s">
        <v>114</v>
      </c>
      <c r="P1413" s="89"/>
      <c r="Q1413" s="90">
        <f>(17/100+7.6/100+1.65/100)*P1413</f>
        <v>0</v>
      </c>
      <c r="R1413" s="90"/>
      <c r="S1413" s="90"/>
      <c r="T1413" s="90"/>
      <c r="U1413" s="90"/>
      <c r="V1413" s="90">
        <f>+P1413-Q1413+R1413+S1413+T1413+U1413</f>
        <v>0</v>
      </c>
      <c r="W1413" s="91">
        <f>(1.02/100)</f>
        <v>1.02E-2</v>
      </c>
      <c r="X1413" s="91">
        <v>4.8E-3</v>
      </c>
      <c r="Y1413" s="91">
        <v>0.17</v>
      </c>
      <c r="Z1413" s="91">
        <v>1.65E-2</v>
      </c>
      <c r="AA1413" s="91">
        <v>7.6E-2</v>
      </c>
      <c r="AB1413" s="91">
        <f>SUM(W1413:AA1413)</f>
        <v>0.2775</v>
      </c>
      <c r="AC1413" s="75">
        <v>12</v>
      </c>
      <c r="AD1413" s="92">
        <f>IF(AL1413="","",+AC1413*AL1413)</f>
      </c>
      <c r="AE1413" s="93">
        <f>IF(AL1413="","",+AL1413*AB1413)</f>
      </c>
      <c r="AF1413" s="92">
        <f>IF(AL1413="","",+AL1413-AE1413)</f>
      </c>
      <c r="AG1413" s="93">
        <f>+V1413</f>
        <v>0</v>
      </c>
      <c r="AH1413" s="92">
        <f>IF(AF1413="","",+AF1413-AG1413)</f>
      </c>
      <c r="AI1413" s="92">
        <f>IF(AH1413="","",+AH1413*AC1413)</f>
      </c>
      <c r="AJ1413" s="93"/>
      <c r="AK1413" s="94">
        <v>0.33</v>
      </c>
      <c r="AL1413" s="93">
        <f>IF(V1413=0,"",V1413/(1-AB1413-AK1413))</f>
      </c>
      <c r="AM1413" s="95">
        <v>0.33</v>
      </c>
      <c r="AN1413" s="93">
        <f>IF(V1413=0,"",V1413/(1-AB1413-AM1413))</f>
      </c>
      <c r="AO1413" s="96">
        <v>1.2</v>
      </c>
      <c r="AP1413" s="93">
        <f>IF(BD!AJ1413="","",BD!AJ1413*BD!AO1413)</f>
      </c>
      <c r="AQ1413" s="91">
        <f>BD!AM1413/BD!AK1413-1</f>
        <v>0</v>
      </c>
      <c r="AR1413" s="91">
        <f>IF(BD!AN1413="","",IF(BD!AJ1413="","",BD!AN1413/BD!AJ1413-1))</f>
      </c>
      <c r="AS1413" s="91">
        <f>IF(BD!AN1413="","",IF(BD!AN1413&lt;BD!AL1413,"ABAIXO DA META","DENTRO DA META"))</f>
      </c>
      <c r="AT1413" s="91" t="str">
        <f>IF(BD!AJ1413="","EM ANÁLISE",IF(BD!AP1413&gt;=BD!AN1413,"GO", "NO GO"))</f>
        <v>EM ANÁLISE</v>
      </c>
      <c r="AU1413" s="97">
        <f>IF(AN1413="","",+BD!$AN1413-AJ1413)</f>
      </c>
      <c r="AV1413" s="98"/>
      <c r="AW1413" s="90">
        <f>BD!P1413*BD!AC1413</f>
        <v>0</v>
      </c>
      <c r="AX1413" s="90">
        <f>BD!V1413*BD!AC1413</f>
        <v>0</v>
      </c>
      <c r="AY1413" s="90">
        <f>IF(BD!AN1413="","",BD!AN1413*BD!AC1413)</f>
      </c>
      <c r="AZ1413" s="75" t="s">
        <v>123</v>
      </c>
      <c r="BA1413" s="75" t="s">
        <v>115</v>
      </c>
      <c r="BB1413" s="75">
        <v>1</v>
      </c>
      <c r="BC1413" s="75" t="s">
        <v>116</v>
      </c>
      <c r="BD1413" s="104"/>
      <c r="BE1413" s="104"/>
      <c r="BF1413" s="101"/>
      <c r="BG1413" s="101"/>
      <c r="BH1413" s="101"/>
      <c r="BI1413" s="101"/>
      <c r="BJ1413" s="101"/>
      <c r="BK1413" s="101"/>
      <c r="BL1413" s="101"/>
      <c r="BM1413" s="101"/>
      <c r="BN1413" s="101"/>
      <c r="BO1413" s="103"/>
      <c r="BP1413" s="101"/>
      <c r="BQ1413" s="101"/>
      <c r="BR1413" s="101"/>
      <c r="BS1413" s="101"/>
      <c r="BT1413" s="101"/>
      <c r="BU1413" s="101"/>
      <c r="BV1413" s="101"/>
      <c r="BW1413" s="101"/>
      <c r="BX1413" s="101"/>
      <c r="BY1413" s="101"/>
      <c r="BZ1413" s="101"/>
      <c r="CA1413" s="101"/>
      <c r="CB1413" s="101"/>
      <c r="CC1413" s="101"/>
      <c r="CD1413" s="101"/>
      <c r="CE1413" s="101"/>
      <c r="CF1413" s="101"/>
      <c r="CG1413" s="37" t="e">
        <f>VLOOKUP(Table_1[[#This Row],[EAN]],'[1]Planilha1'!$E:$R,13,0)</f>
        <v>#N/A</v>
      </c>
      <c r="CI1413" s="188">
        <f>IF(Table_1[[#This Row],[STATUS MERCADO]]="GO",Table_1[[#This Row],[M. BRUTA TOTAL]],0)</f>
        <v>0</v>
      </c>
      <c r="CJ1413" s="188">
        <f>IF(Table_1[[#This Row],[STATUS MERCADO]]="GO",Table_1[[#This Row],[PV UNIT. REALIZADO]]*Table_1[[#This Row],[QUANTIDADE]],0)</f>
        <v>0</v>
      </c>
    </row>
    <row r="1414" ht="15" hidden="1">
      <c r="A1414" s="7"/>
      <c r="B1414" s="84" t="s">
        <v>400</v>
      </c>
      <c r="C1414" s="75">
        <v>220218</v>
      </c>
      <c r="D1414" s="75">
        <v>915</v>
      </c>
      <c r="E1414" s="85">
        <v>7897520012445</v>
      </c>
      <c r="F1414" s="86" t="s">
        <v>1325</v>
      </c>
      <c r="G1414" s="75" t="s">
        <v>12</v>
      </c>
      <c r="H1414" s="75">
        <v>280</v>
      </c>
      <c r="I1414" s="87" t="s">
        <v>1281</v>
      </c>
      <c r="J1414" s="75" t="s">
        <v>417</v>
      </c>
      <c r="K1414" s="88" t="s">
        <v>84</v>
      </c>
      <c r="L1414" s="88">
        <v>12</v>
      </c>
      <c r="M1414" s="88">
        <v>0</v>
      </c>
      <c r="N1414" s="75" t="s">
        <v>85</v>
      </c>
      <c r="O1414" s="75" t="s">
        <v>114</v>
      </c>
      <c r="P1414" s="89"/>
      <c r="Q1414" s="90">
        <f>(17/100+7.6/100+1.65/100)*P1414</f>
        <v>0</v>
      </c>
      <c r="R1414" s="90"/>
      <c r="S1414" s="90"/>
      <c r="T1414" s="90"/>
      <c r="U1414" s="90"/>
      <c r="V1414" s="90">
        <f>+P1414-Q1414+R1414+S1414+T1414+U1414</f>
        <v>0</v>
      </c>
      <c r="W1414" s="91">
        <f>(1.02/100)</f>
        <v>1.02E-2</v>
      </c>
      <c r="X1414" s="91">
        <v>4.8E-3</v>
      </c>
      <c r="Y1414" s="91">
        <v>0.17</v>
      </c>
      <c r="Z1414" s="91">
        <v>1.65E-2</v>
      </c>
      <c r="AA1414" s="91">
        <v>7.6E-2</v>
      </c>
      <c r="AB1414" s="91">
        <f>SUM(W1414:AA1414)</f>
        <v>0.2775</v>
      </c>
      <c r="AC1414" s="75">
        <v>12</v>
      </c>
      <c r="AD1414" s="92">
        <f>IF(AL1414="","",+AC1414*AL1414)</f>
      </c>
      <c r="AE1414" s="93">
        <f>IF(AL1414="","",+AL1414*AB1414)</f>
      </c>
      <c r="AF1414" s="92">
        <f>IF(AL1414="","",+AL1414-AE1414)</f>
      </c>
      <c r="AG1414" s="93">
        <f>+V1414</f>
        <v>0</v>
      </c>
      <c r="AH1414" s="92">
        <f>IF(AF1414="","",+AF1414-AG1414)</f>
      </c>
      <c r="AI1414" s="92">
        <f>IF(AH1414="","",+AH1414*AC1414)</f>
      </c>
      <c r="AJ1414" s="93"/>
      <c r="AK1414" s="94">
        <v>0.33</v>
      </c>
      <c r="AL1414" s="93">
        <f>IF(V1414=0,"",V1414/(1-AB1414-AK1414))</f>
      </c>
      <c r="AM1414" s="95">
        <v>0.33</v>
      </c>
      <c r="AN1414" s="93">
        <f>IF(V1414=0,"",V1414/(1-AB1414-AM1414))</f>
      </c>
      <c r="AO1414" s="96">
        <v>1.2</v>
      </c>
      <c r="AP1414" s="93">
        <f>IF(BD!AJ1414="","",BD!AJ1414*BD!AO1414)</f>
      </c>
      <c r="AQ1414" s="91">
        <f>BD!AM1414/BD!AK1414-1</f>
        <v>0</v>
      </c>
      <c r="AR1414" s="91">
        <f>IF(BD!AN1414="","",IF(BD!AJ1414="","",BD!AN1414/BD!AJ1414-1))</f>
      </c>
      <c r="AS1414" s="91">
        <f>IF(BD!AN1414="","",IF(BD!AN1414&lt;BD!AL1414,"ABAIXO DA META","DENTRO DA META"))</f>
      </c>
      <c r="AT1414" s="91" t="str">
        <f>IF(BD!AJ1414="","EM ANÁLISE",IF(BD!AP1414&gt;=BD!AN1414,"GO", "NO GO"))</f>
        <v>EM ANÁLISE</v>
      </c>
      <c r="AU1414" s="97">
        <f>IF(AN1414="","",+BD!$AN1414-AJ1414)</f>
      </c>
      <c r="AV1414" s="98"/>
      <c r="AW1414" s="90">
        <f>BD!P1414*BD!AC1414</f>
        <v>0</v>
      </c>
      <c r="AX1414" s="90">
        <f>BD!V1414*BD!AC1414</f>
        <v>0</v>
      </c>
      <c r="AY1414" s="90">
        <f>IF(BD!AN1414="","",BD!AN1414*BD!AC1414)</f>
      </c>
      <c r="AZ1414" s="75" t="s">
        <v>123</v>
      </c>
      <c r="BA1414" s="75" t="s">
        <v>115</v>
      </c>
      <c r="BB1414" s="75">
        <v>1</v>
      </c>
      <c r="BC1414" s="75" t="s">
        <v>116</v>
      </c>
      <c r="BD1414" s="104"/>
      <c r="BE1414" s="104"/>
      <c r="BF1414" s="101"/>
      <c r="BG1414" s="101"/>
      <c r="BH1414" s="101"/>
      <c r="BI1414" s="101"/>
      <c r="BJ1414" s="101"/>
      <c r="BK1414" s="101"/>
      <c r="BL1414" s="101"/>
      <c r="BM1414" s="101"/>
      <c r="BN1414" s="101"/>
      <c r="BO1414" s="103"/>
      <c r="BP1414" s="101"/>
      <c r="BQ1414" s="101"/>
      <c r="BR1414" s="101"/>
      <c r="BS1414" s="101"/>
      <c r="BT1414" s="101"/>
      <c r="BU1414" s="101"/>
      <c r="BV1414" s="101"/>
      <c r="BW1414" s="101"/>
      <c r="BX1414" s="101"/>
      <c r="BY1414" s="101"/>
      <c r="BZ1414" s="101"/>
      <c r="CA1414" s="101"/>
      <c r="CB1414" s="101"/>
      <c r="CC1414" s="101"/>
      <c r="CD1414" s="101"/>
      <c r="CE1414" s="101"/>
      <c r="CF1414" s="101"/>
      <c r="CG1414" s="37" t="e">
        <f>VLOOKUP(Table_1[[#This Row],[EAN]],'[1]Planilha1'!$E:$R,13,0)</f>
        <v>#N/A</v>
      </c>
      <c r="CI1414" s="188">
        <f>IF(Table_1[[#This Row],[STATUS MERCADO]]="GO",Table_1[[#This Row],[M. BRUTA TOTAL]],0)</f>
        <v>0</v>
      </c>
      <c r="CJ1414" s="188">
        <f>IF(Table_1[[#This Row],[STATUS MERCADO]]="GO",Table_1[[#This Row],[PV UNIT. REALIZADO]]*Table_1[[#This Row],[QUANTIDADE]],0)</f>
        <v>0</v>
      </c>
    </row>
    <row r="1415" ht="15" hidden="1">
      <c r="A1415" s="7"/>
      <c r="B1415" s="84" t="s">
        <v>400</v>
      </c>
      <c r="C1415" s="75">
        <v>220219</v>
      </c>
      <c r="D1415" s="75">
        <v>917</v>
      </c>
      <c r="E1415" s="85">
        <v>7897520012421</v>
      </c>
      <c r="F1415" s="86" t="s">
        <v>1326</v>
      </c>
      <c r="G1415" s="75" t="s">
        <v>12</v>
      </c>
      <c r="H1415" s="75">
        <v>280</v>
      </c>
      <c r="I1415" s="87" t="s">
        <v>1281</v>
      </c>
      <c r="J1415" s="75" t="s">
        <v>417</v>
      </c>
      <c r="K1415" s="88" t="s">
        <v>84</v>
      </c>
      <c r="L1415" s="88">
        <v>12</v>
      </c>
      <c r="M1415" s="88">
        <v>0</v>
      </c>
      <c r="N1415" s="75" t="s">
        <v>85</v>
      </c>
      <c r="O1415" s="75" t="s">
        <v>114</v>
      </c>
      <c r="P1415" s="89"/>
      <c r="Q1415" s="90">
        <f>(17/100+7.6/100+1.65/100)*P1415</f>
        <v>0</v>
      </c>
      <c r="R1415" s="90"/>
      <c r="S1415" s="90"/>
      <c r="T1415" s="90"/>
      <c r="U1415" s="90"/>
      <c r="V1415" s="90">
        <f>+P1415-Q1415+R1415+S1415+T1415+U1415</f>
        <v>0</v>
      </c>
      <c r="W1415" s="91">
        <f>(1.02/100)</f>
        <v>1.02E-2</v>
      </c>
      <c r="X1415" s="91">
        <v>4.8E-3</v>
      </c>
      <c r="Y1415" s="91">
        <v>0.17</v>
      </c>
      <c r="Z1415" s="91">
        <v>1.65E-2</v>
      </c>
      <c r="AA1415" s="91">
        <v>7.6E-2</v>
      </c>
      <c r="AB1415" s="91">
        <f>SUM(W1415:AA1415)</f>
        <v>0.2775</v>
      </c>
      <c r="AC1415" s="75">
        <v>12</v>
      </c>
      <c r="AD1415" s="92">
        <f>IF(AL1415="","",+AC1415*AL1415)</f>
      </c>
      <c r="AE1415" s="93">
        <f>IF(AL1415="","",+AL1415*AB1415)</f>
      </c>
      <c r="AF1415" s="92">
        <f>IF(AL1415="","",+AL1415-AE1415)</f>
      </c>
      <c r="AG1415" s="93">
        <f>+V1415</f>
        <v>0</v>
      </c>
      <c r="AH1415" s="92">
        <f>IF(AF1415="","",+AF1415-AG1415)</f>
      </c>
      <c r="AI1415" s="92">
        <f>IF(AH1415="","",+AH1415*AC1415)</f>
      </c>
      <c r="AJ1415" s="93"/>
      <c r="AK1415" s="94">
        <v>0.33</v>
      </c>
      <c r="AL1415" s="93">
        <f>IF(V1415=0,"",V1415/(1-AB1415-AK1415))</f>
      </c>
      <c r="AM1415" s="95">
        <v>0.33</v>
      </c>
      <c r="AN1415" s="93">
        <f>IF(V1415=0,"",V1415/(1-AB1415-AM1415))</f>
      </c>
      <c r="AO1415" s="96">
        <v>1.2</v>
      </c>
      <c r="AP1415" s="93">
        <f>IF(BD!AJ1415="","",BD!AJ1415*BD!AO1415)</f>
      </c>
      <c r="AQ1415" s="91">
        <f>BD!AM1415/BD!AK1415-1</f>
        <v>0</v>
      </c>
      <c r="AR1415" s="91">
        <f>IF(BD!AN1415="","",IF(BD!AJ1415="","",BD!AN1415/BD!AJ1415-1))</f>
      </c>
      <c r="AS1415" s="91">
        <f>IF(BD!AN1415="","",IF(BD!AN1415&lt;BD!AL1415,"ABAIXO DA META","DENTRO DA META"))</f>
      </c>
      <c r="AT1415" s="91" t="str">
        <f>IF(BD!AJ1415="","EM ANÁLISE",IF(BD!AP1415&gt;=BD!AN1415,"GO", "NO GO"))</f>
        <v>EM ANÁLISE</v>
      </c>
      <c r="AU1415" s="97">
        <f>IF(AN1415="","",+BD!$AN1415-AJ1415)</f>
      </c>
      <c r="AV1415" s="98"/>
      <c r="AW1415" s="90">
        <f>BD!P1415*BD!AC1415</f>
        <v>0</v>
      </c>
      <c r="AX1415" s="90">
        <f>BD!V1415*BD!AC1415</f>
        <v>0</v>
      </c>
      <c r="AY1415" s="90">
        <f>IF(BD!AN1415="","",BD!AN1415*BD!AC1415)</f>
      </c>
      <c r="AZ1415" s="75" t="s">
        <v>123</v>
      </c>
      <c r="BA1415" s="75" t="s">
        <v>115</v>
      </c>
      <c r="BB1415" s="75">
        <v>1</v>
      </c>
      <c r="BC1415" s="75" t="s">
        <v>116</v>
      </c>
      <c r="BD1415" s="104"/>
      <c r="BE1415" s="104"/>
      <c r="BF1415" s="101"/>
      <c r="BG1415" s="101"/>
      <c r="BH1415" s="101"/>
      <c r="BI1415" s="101"/>
      <c r="BJ1415" s="101"/>
      <c r="BK1415" s="101"/>
      <c r="BL1415" s="101"/>
      <c r="BM1415" s="101"/>
      <c r="BN1415" s="101"/>
      <c r="BO1415" s="103"/>
      <c r="BP1415" s="101"/>
      <c r="BQ1415" s="101"/>
      <c r="BR1415" s="101"/>
      <c r="BS1415" s="101"/>
      <c r="BT1415" s="101"/>
      <c r="BU1415" s="101"/>
      <c r="BV1415" s="101"/>
      <c r="BW1415" s="101"/>
      <c r="BX1415" s="101"/>
      <c r="BY1415" s="101"/>
      <c r="BZ1415" s="101"/>
      <c r="CA1415" s="101"/>
      <c r="CB1415" s="101"/>
      <c r="CC1415" s="101"/>
      <c r="CD1415" s="101"/>
      <c r="CE1415" s="101"/>
      <c r="CF1415" s="101"/>
      <c r="CG1415" s="37" t="e">
        <f>VLOOKUP(Table_1[[#This Row],[EAN]],'[1]Planilha1'!$E:$R,13,0)</f>
        <v>#N/A</v>
      </c>
      <c r="CI1415" s="188">
        <f>IF(Table_1[[#This Row],[STATUS MERCADO]]="GO",Table_1[[#This Row],[M. BRUTA TOTAL]],0)</f>
        <v>0</v>
      </c>
      <c r="CJ1415" s="188">
        <f>IF(Table_1[[#This Row],[STATUS MERCADO]]="GO",Table_1[[#This Row],[PV UNIT. REALIZADO]]*Table_1[[#This Row],[QUANTIDADE]],0)</f>
        <v>0</v>
      </c>
    </row>
    <row r="1416" ht="15" hidden="1">
      <c r="A1416" s="7"/>
      <c r="B1416" s="84" t="s">
        <v>400</v>
      </c>
      <c r="C1416" s="75">
        <v>220220</v>
      </c>
      <c r="D1416" s="75">
        <v>919</v>
      </c>
      <c r="E1416" s="85">
        <v>7897520012407</v>
      </c>
      <c r="F1416" s="86" t="s">
        <v>1327</v>
      </c>
      <c r="G1416" s="75" t="s">
        <v>12</v>
      </c>
      <c r="H1416" s="75">
        <v>280</v>
      </c>
      <c r="I1416" s="87" t="s">
        <v>1281</v>
      </c>
      <c r="J1416" s="75" t="s">
        <v>417</v>
      </c>
      <c r="K1416" s="88" t="s">
        <v>84</v>
      </c>
      <c r="L1416" s="88">
        <v>12</v>
      </c>
      <c r="M1416" s="88">
        <v>0</v>
      </c>
      <c r="N1416" s="75" t="s">
        <v>85</v>
      </c>
      <c r="O1416" s="75" t="s">
        <v>114</v>
      </c>
      <c r="P1416" s="89"/>
      <c r="Q1416" s="90">
        <f>(17/100+7.6/100+1.65/100)*P1416</f>
        <v>0</v>
      </c>
      <c r="R1416" s="90"/>
      <c r="S1416" s="90"/>
      <c r="T1416" s="90"/>
      <c r="U1416" s="90"/>
      <c r="V1416" s="90">
        <f>+P1416-Q1416+R1416+S1416+T1416+U1416</f>
        <v>0</v>
      </c>
      <c r="W1416" s="91">
        <f>(1.02/100)</f>
        <v>1.02E-2</v>
      </c>
      <c r="X1416" s="91">
        <v>4.8E-3</v>
      </c>
      <c r="Y1416" s="91">
        <v>0.17</v>
      </c>
      <c r="Z1416" s="91">
        <v>1.65E-2</v>
      </c>
      <c r="AA1416" s="91">
        <v>7.6E-2</v>
      </c>
      <c r="AB1416" s="91">
        <f>SUM(W1416:AA1416)</f>
        <v>0.2775</v>
      </c>
      <c r="AC1416" s="75">
        <v>12</v>
      </c>
      <c r="AD1416" s="92">
        <f>IF(AL1416="","",+AC1416*AL1416)</f>
      </c>
      <c r="AE1416" s="93">
        <f>IF(AL1416="","",+AL1416*AB1416)</f>
      </c>
      <c r="AF1416" s="92">
        <f>IF(AL1416="","",+AL1416-AE1416)</f>
      </c>
      <c r="AG1416" s="93">
        <f>+V1416</f>
        <v>0</v>
      </c>
      <c r="AH1416" s="92">
        <f>IF(AF1416="","",+AF1416-AG1416)</f>
      </c>
      <c r="AI1416" s="92">
        <f>IF(AH1416="","",+AH1416*AC1416)</f>
      </c>
      <c r="AJ1416" s="93"/>
      <c r="AK1416" s="94">
        <v>0.33</v>
      </c>
      <c r="AL1416" s="93">
        <f>IF(V1416=0,"",V1416/(1-AB1416-AK1416))</f>
      </c>
      <c r="AM1416" s="95">
        <v>0.33</v>
      </c>
      <c r="AN1416" s="93">
        <f>IF(V1416=0,"",V1416/(1-AB1416-AM1416))</f>
      </c>
      <c r="AO1416" s="96">
        <v>1.2</v>
      </c>
      <c r="AP1416" s="93">
        <f>IF(BD!AJ1416="","",BD!AJ1416*BD!AO1416)</f>
      </c>
      <c r="AQ1416" s="91">
        <f>BD!AM1416/BD!AK1416-1</f>
        <v>0</v>
      </c>
      <c r="AR1416" s="91">
        <f>IF(BD!AN1416="","",IF(BD!AJ1416="","",BD!AN1416/BD!AJ1416-1))</f>
      </c>
      <c r="AS1416" s="91">
        <f>IF(BD!AN1416="","",IF(BD!AN1416&lt;BD!AL1416,"ABAIXO DA META","DENTRO DA META"))</f>
      </c>
      <c r="AT1416" s="91" t="str">
        <f>IF(BD!AJ1416="","EM ANÁLISE",IF(BD!AP1416&gt;=BD!AN1416,"GO", "NO GO"))</f>
        <v>EM ANÁLISE</v>
      </c>
      <c r="AU1416" s="97">
        <f>IF(AN1416="","",+BD!$AN1416-AJ1416)</f>
      </c>
      <c r="AV1416" s="98"/>
      <c r="AW1416" s="90">
        <f>BD!P1416*BD!AC1416</f>
        <v>0</v>
      </c>
      <c r="AX1416" s="90">
        <f>BD!V1416*BD!AC1416</f>
        <v>0</v>
      </c>
      <c r="AY1416" s="90">
        <f>IF(BD!AN1416="","",BD!AN1416*BD!AC1416)</f>
      </c>
      <c r="AZ1416" s="75" t="s">
        <v>123</v>
      </c>
      <c r="BA1416" s="75" t="s">
        <v>115</v>
      </c>
      <c r="BB1416" s="75">
        <v>1</v>
      </c>
      <c r="BC1416" s="75" t="s">
        <v>116</v>
      </c>
      <c r="BD1416" s="104"/>
      <c r="BE1416" s="104"/>
      <c r="BF1416" s="101"/>
      <c r="BG1416" s="101"/>
      <c r="BH1416" s="101"/>
      <c r="BI1416" s="101"/>
      <c r="BJ1416" s="101"/>
      <c r="BK1416" s="101"/>
      <c r="BL1416" s="101"/>
      <c r="BM1416" s="101"/>
      <c r="BN1416" s="101"/>
      <c r="BO1416" s="103"/>
      <c r="BP1416" s="101"/>
      <c r="BQ1416" s="101"/>
      <c r="BR1416" s="101"/>
      <c r="BS1416" s="101"/>
      <c r="BT1416" s="101"/>
      <c r="BU1416" s="101"/>
      <c r="BV1416" s="101"/>
      <c r="BW1416" s="101"/>
      <c r="BX1416" s="101"/>
      <c r="BY1416" s="101"/>
      <c r="BZ1416" s="101"/>
      <c r="CA1416" s="101"/>
      <c r="CB1416" s="101"/>
      <c r="CC1416" s="101"/>
      <c r="CD1416" s="101"/>
      <c r="CE1416" s="101"/>
      <c r="CF1416" s="101"/>
      <c r="CG1416" s="37" t="e">
        <f>VLOOKUP(Table_1[[#This Row],[EAN]],'[1]Planilha1'!$E:$R,13,0)</f>
        <v>#N/A</v>
      </c>
      <c r="CI1416" s="188">
        <f>IF(Table_1[[#This Row],[STATUS MERCADO]]="GO",Table_1[[#This Row],[M. BRUTA TOTAL]],0)</f>
        <v>0</v>
      </c>
      <c r="CJ1416" s="188">
        <f>IF(Table_1[[#This Row],[STATUS MERCADO]]="GO",Table_1[[#This Row],[PV UNIT. REALIZADO]]*Table_1[[#This Row],[QUANTIDADE]],0)</f>
        <v>0</v>
      </c>
    </row>
    <row r="1417" ht="15" hidden="1">
      <c r="A1417" s="7"/>
      <c r="B1417" s="84" t="s">
        <v>400</v>
      </c>
      <c r="C1417" s="75">
        <v>220221</v>
      </c>
      <c r="D1417" s="75">
        <v>922</v>
      </c>
      <c r="E1417" s="85">
        <v>7897520010366</v>
      </c>
      <c r="F1417" s="86" t="s">
        <v>1328</v>
      </c>
      <c r="G1417" s="75" t="s">
        <v>12</v>
      </c>
      <c r="H1417" s="75">
        <v>280</v>
      </c>
      <c r="I1417" s="87" t="s">
        <v>1281</v>
      </c>
      <c r="J1417" s="75" t="s">
        <v>417</v>
      </c>
      <c r="K1417" s="88" t="s">
        <v>84</v>
      </c>
      <c r="L1417" s="88">
        <v>12</v>
      </c>
      <c r="M1417" s="88">
        <v>0</v>
      </c>
      <c r="N1417" s="75" t="s">
        <v>85</v>
      </c>
      <c r="O1417" s="75" t="s">
        <v>114</v>
      </c>
      <c r="P1417" s="89"/>
      <c r="Q1417" s="90">
        <f>(17/100+7.6/100+1.65/100)*P1417</f>
        <v>0</v>
      </c>
      <c r="R1417" s="90"/>
      <c r="S1417" s="90"/>
      <c r="T1417" s="90"/>
      <c r="U1417" s="90"/>
      <c r="V1417" s="90">
        <f>+P1417-Q1417+R1417+S1417+T1417+U1417</f>
        <v>0</v>
      </c>
      <c r="W1417" s="91">
        <f>(1.02/100)</f>
        <v>1.02E-2</v>
      </c>
      <c r="X1417" s="91">
        <v>4.8E-3</v>
      </c>
      <c r="Y1417" s="91">
        <v>0.17</v>
      </c>
      <c r="Z1417" s="91">
        <v>1.65E-2</v>
      </c>
      <c r="AA1417" s="91">
        <v>7.6E-2</v>
      </c>
      <c r="AB1417" s="91">
        <f>SUM(W1417:AA1417)</f>
        <v>0.2775</v>
      </c>
      <c r="AC1417" s="75">
        <v>12</v>
      </c>
      <c r="AD1417" s="92">
        <f>IF(AL1417="","",+AC1417*AL1417)</f>
      </c>
      <c r="AE1417" s="93">
        <f>IF(AL1417="","",+AL1417*AB1417)</f>
      </c>
      <c r="AF1417" s="92">
        <f>IF(AL1417="","",+AL1417-AE1417)</f>
      </c>
      <c r="AG1417" s="93">
        <f>+V1417</f>
        <v>0</v>
      </c>
      <c r="AH1417" s="92">
        <f>IF(AF1417="","",+AF1417-AG1417)</f>
      </c>
      <c r="AI1417" s="92">
        <f>IF(AH1417="","",+AH1417*AC1417)</f>
      </c>
      <c r="AJ1417" s="93"/>
      <c r="AK1417" s="94">
        <v>0.33</v>
      </c>
      <c r="AL1417" s="93">
        <f>IF(V1417=0,"",V1417/(1-AB1417-AK1417))</f>
      </c>
      <c r="AM1417" s="95">
        <v>0.33</v>
      </c>
      <c r="AN1417" s="93">
        <f>IF(V1417=0,"",V1417/(1-AB1417-AM1417))</f>
      </c>
      <c r="AO1417" s="96">
        <v>1.2</v>
      </c>
      <c r="AP1417" s="93">
        <f>IF(BD!AJ1417="","",BD!AJ1417*BD!AO1417)</f>
      </c>
      <c r="AQ1417" s="91">
        <f>BD!AM1417/BD!AK1417-1</f>
        <v>0</v>
      </c>
      <c r="AR1417" s="91">
        <f>IF(BD!AN1417="","",IF(BD!AJ1417="","",BD!AN1417/BD!AJ1417-1))</f>
      </c>
      <c r="AS1417" s="91">
        <f>IF(BD!AN1417="","",IF(BD!AN1417&lt;BD!AL1417,"ABAIXO DA META","DENTRO DA META"))</f>
      </c>
      <c r="AT1417" s="91" t="str">
        <f>IF(BD!AJ1417="","EM ANÁLISE",IF(BD!AP1417&gt;=BD!AN1417,"GO", "NO GO"))</f>
        <v>EM ANÁLISE</v>
      </c>
      <c r="AU1417" s="97">
        <f>IF(AN1417="","",+BD!$AN1417-AJ1417)</f>
      </c>
      <c r="AV1417" s="98"/>
      <c r="AW1417" s="90">
        <f>BD!P1417*BD!AC1417</f>
        <v>0</v>
      </c>
      <c r="AX1417" s="90">
        <f>BD!V1417*BD!AC1417</f>
        <v>0</v>
      </c>
      <c r="AY1417" s="90">
        <f>IF(BD!AN1417="","",BD!AN1417*BD!AC1417)</f>
      </c>
      <c r="AZ1417" s="75" t="s">
        <v>123</v>
      </c>
      <c r="BA1417" s="75" t="s">
        <v>115</v>
      </c>
      <c r="BB1417" s="75">
        <v>1</v>
      </c>
      <c r="BC1417" s="75" t="s">
        <v>116</v>
      </c>
      <c r="BD1417" s="104"/>
      <c r="BE1417" s="104"/>
      <c r="BF1417" s="101"/>
      <c r="BG1417" s="101"/>
      <c r="BH1417" s="101"/>
      <c r="BI1417" s="101"/>
      <c r="BJ1417" s="101"/>
      <c r="BK1417" s="101"/>
      <c r="BL1417" s="101"/>
      <c r="BM1417" s="101"/>
      <c r="BN1417" s="101"/>
      <c r="BO1417" s="103"/>
      <c r="BP1417" s="101"/>
      <c r="BQ1417" s="101"/>
      <c r="BR1417" s="101"/>
      <c r="BS1417" s="101"/>
      <c r="BT1417" s="101"/>
      <c r="BU1417" s="101"/>
      <c r="BV1417" s="101"/>
      <c r="BW1417" s="101"/>
      <c r="BX1417" s="101"/>
      <c r="BY1417" s="101"/>
      <c r="BZ1417" s="101"/>
      <c r="CA1417" s="101"/>
      <c r="CB1417" s="101"/>
      <c r="CC1417" s="101"/>
      <c r="CD1417" s="101"/>
      <c r="CE1417" s="101"/>
      <c r="CF1417" s="101"/>
      <c r="CG1417" s="37" t="e">
        <f>VLOOKUP(Table_1[[#This Row],[EAN]],'[1]Planilha1'!$E:$R,13,0)</f>
        <v>#N/A</v>
      </c>
      <c r="CI1417" s="188">
        <f>IF(Table_1[[#This Row],[STATUS MERCADO]]="GO",Table_1[[#This Row],[M. BRUTA TOTAL]],0)</f>
        <v>0</v>
      </c>
      <c r="CJ1417" s="188">
        <f>IF(Table_1[[#This Row],[STATUS MERCADO]]="GO",Table_1[[#This Row],[PV UNIT. REALIZADO]]*Table_1[[#This Row],[QUANTIDADE]],0)</f>
        <v>0</v>
      </c>
    </row>
    <row r="1418" ht="15" hidden="1">
      <c r="A1418" s="7"/>
      <c r="B1418" s="84" t="s">
        <v>400</v>
      </c>
      <c r="C1418" s="75">
        <v>220222</v>
      </c>
      <c r="D1418" s="75">
        <v>923</v>
      </c>
      <c r="E1418" s="85">
        <v>7896189200354</v>
      </c>
      <c r="F1418" s="86" t="s">
        <v>1329</v>
      </c>
      <c r="G1418" s="75" t="s">
        <v>12</v>
      </c>
      <c r="H1418" s="75">
        <v>280</v>
      </c>
      <c r="I1418" s="87" t="s">
        <v>1281</v>
      </c>
      <c r="J1418" s="75" t="s">
        <v>417</v>
      </c>
      <c r="K1418" s="88" t="s">
        <v>84</v>
      </c>
      <c r="L1418" s="88">
        <v>12</v>
      </c>
      <c r="M1418" s="88">
        <v>0</v>
      </c>
      <c r="N1418" s="75" t="s">
        <v>85</v>
      </c>
      <c r="O1418" s="75" t="s">
        <v>114</v>
      </c>
      <c r="P1418" s="89"/>
      <c r="Q1418" s="90">
        <f>(17/100+7.6/100+1.65/100)*P1418</f>
        <v>0</v>
      </c>
      <c r="R1418" s="90"/>
      <c r="S1418" s="90"/>
      <c r="T1418" s="90"/>
      <c r="U1418" s="90"/>
      <c r="V1418" s="90">
        <f>+P1418-Q1418+R1418+S1418+T1418+U1418</f>
        <v>0</v>
      </c>
      <c r="W1418" s="91">
        <f>(1.02/100)</f>
        <v>1.02E-2</v>
      </c>
      <c r="X1418" s="91">
        <v>4.8E-3</v>
      </c>
      <c r="Y1418" s="91">
        <v>0.17</v>
      </c>
      <c r="Z1418" s="91">
        <v>1.65E-2</v>
      </c>
      <c r="AA1418" s="91">
        <v>7.6E-2</v>
      </c>
      <c r="AB1418" s="91">
        <f>SUM(W1418:AA1418)</f>
        <v>0.2775</v>
      </c>
      <c r="AC1418" s="75">
        <v>12</v>
      </c>
      <c r="AD1418" s="92">
        <f>IF(AL1418="","",+AC1418*AL1418)</f>
      </c>
      <c r="AE1418" s="93">
        <f>IF(AL1418="","",+AL1418*AB1418)</f>
      </c>
      <c r="AF1418" s="92">
        <f>IF(AL1418="","",+AL1418-AE1418)</f>
      </c>
      <c r="AG1418" s="93">
        <f>+V1418</f>
        <v>0</v>
      </c>
      <c r="AH1418" s="92">
        <f>IF(AF1418="","",+AF1418-AG1418)</f>
      </c>
      <c r="AI1418" s="92">
        <f>IF(AH1418="","",+AH1418*AC1418)</f>
      </c>
      <c r="AJ1418" s="93"/>
      <c r="AK1418" s="94">
        <v>0.33</v>
      </c>
      <c r="AL1418" s="93">
        <f>IF(V1418=0,"",V1418/(1-AB1418-AK1418))</f>
      </c>
      <c r="AM1418" s="95">
        <v>0.33</v>
      </c>
      <c r="AN1418" s="93">
        <f>IF(V1418=0,"",V1418/(1-AB1418-AM1418))</f>
      </c>
      <c r="AO1418" s="96">
        <v>1.2</v>
      </c>
      <c r="AP1418" s="93">
        <f>IF(BD!AJ1418="","",BD!AJ1418*BD!AO1418)</f>
      </c>
      <c r="AQ1418" s="91">
        <f>BD!AM1418/BD!AK1418-1</f>
        <v>0</v>
      </c>
      <c r="AR1418" s="91">
        <f>IF(BD!AN1418="","",IF(BD!AJ1418="","",BD!AN1418/BD!AJ1418-1))</f>
      </c>
      <c r="AS1418" s="91">
        <f>IF(BD!AN1418="","",IF(BD!AN1418&lt;BD!AL1418,"ABAIXO DA META","DENTRO DA META"))</f>
      </c>
      <c r="AT1418" s="91" t="str">
        <f>IF(BD!AJ1418="","EM ANÁLISE",IF(BD!AP1418&gt;=BD!AN1418,"GO", "NO GO"))</f>
        <v>EM ANÁLISE</v>
      </c>
      <c r="AU1418" s="97">
        <f>IF(AN1418="","",+BD!$AN1418-AJ1418)</f>
      </c>
      <c r="AV1418" s="98"/>
      <c r="AW1418" s="90">
        <f>BD!P1418*BD!AC1418</f>
        <v>0</v>
      </c>
      <c r="AX1418" s="90">
        <f>BD!V1418*BD!AC1418</f>
        <v>0</v>
      </c>
      <c r="AY1418" s="90">
        <f>IF(BD!AN1418="","",BD!AN1418*BD!AC1418)</f>
      </c>
      <c r="AZ1418" s="75" t="s">
        <v>123</v>
      </c>
      <c r="BA1418" s="75"/>
      <c r="BB1418" s="75"/>
      <c r="BC1418" s="75"/>
      <c r="BD1418" s="104"/>
      <c r="BE1418" s="104"/>
      <c r="BF1418" s="101"/>
      <c r="BG1418" s="101"/>
      <c r="BH1418" s="101"/>
      <c r="BI1418" s="101"/>
      <c r="BJ1418" s="101"/>
      <c r="BK1418" s="101"/>
      <c r="BL1418" s="101"/>
      <c r="BM1418" s="101"/>
      <c r="BN1418" s="101"/>
      <c r="BO1418" s="103"/>
      <c r="BP1418" s="101"/>
      <c r="BQ1418" s="101"/>
      <c r="BR1418" s="101"/>
      <c r="BS1418" s="101"/>
      <c r="BT1418" s="101"/>
      <c r="BU1418" s="101"/>
      <c r="BV1418" s="101"/>
      <c r="BW1418" s="101"/>
      <c r="BX1418" s="101"/>
      <c r="BY1418" s="101"/>
      <c r="BZ1418" s="101"/>
      <c r="CA1418" s="101"/>
      <c r="CB1418" s="101"/>
      <c r="CC1418" s="101"/>
      <c r="CD1418" s="101"/>
      <c r="CE1418" s="101"/>
      <c r="CF1418" s="101"/>
      <c r="CG1418" s="37" t="e">
        <f>VLOOKUP(Table_1[[#This Row],[EAN]],'[1]Planilha1'!$E:$R,13,0)</f>
        <v>#N/A</v>
      </c>
      <c r="CI1418" s="188">
        <f>IF(Table_1[[#This Row],[STATUS MERCADO]]="GO",Table_1[[#This Row],[M. BRUTA TOTAL]],0)</f>
        <v>0</v>
      </c>
      <c r="CJ1418" s="188">
        <f>IF(Table_1[[#This Row],[STATUS MERCADO]]="GO",Table_1[[#This Row],[PV UNIT. REALIZADO]]*Table_1[[#This Row],[QUANTIDADE]],0)</f>
        <v>0</v>
      </c>
    </row>
    <row r="1419" ht="15" hidden="1">
      <c r="A1419" s="7"/>
      <c r="B1419" s="84" t="s">
        <v>400</v>
      </c>
      <c r="C1419" s="75">
        <v>220223</v>
      </c>
      <c r="D1419" s="75">
        <v>924</v>
      </c>
      <c r="E1419" s="85">
        <v>7896189200378</v>
      </c>
      <c r="F1419" s="86" t="s">
        <v>1330</v>
      </c>
      <c r="G1419" s="75" t="s">
        <v>12</v>
      </c>
      <c r="H1419" s="75">
        <v>280</v>
      </c>
      <c r="I1419" s="87" t="s">
        <v>1281</v>
      </c>
      <c r="J1419" s="75" t="s">
        <v>417</v>
      </c>
      <c r="K1419" s="88" t="s">
        <v>84</v>
      </c>
      <c r="L1419" s="88">
        <v>12</v>
      </c>
      <c r="M1419" s="88">
        <v>0</v>
      </c>
      <c r="N1419" s="75" t="s">
        <v>85</v>
      </c>
      <c r="O1419" s="75" t="s">
        <v>114</v>
      </c>
      <c r="P1419" s="89"/>
      <c r="Q1419" s="90">
        <f>(17/100+7.6/100+1.65/100)*P1419</f>
        <v>0</v>
      </c>
      <c r="R1419" s="90"/>
      <c r="S1419" s="90"/>
      <c r="T1419" s="90"/>
      <c r="U1419" s="90"/>
      <c r="V1419" s="90">
        <f>+P1419-Q1419+R1419+S1419+T1419+U1419</f>
        <v>0</v>
      </c>
      <c r="W1419" s="91">
        <f>(1.02/100)</f>
        <v>1.02E-2</v>
      </c>
      <c r="X1419" s="91">
        <v>4.8E-3</v>
      </c>
      <c r="Y1419" s="91">
        <v>0.17</v>
      </c>
      <c r="Z1419" s="91">
        <v>1.65E-2</v>
      </c>
      <c r="AA1419" s="91">
        <v>7.6E-2</v>
      </c>
      <c r="AB1419" s="91">
        <f>SUM(W1419:AA1419)</f>
        <v>0.2775</v>
      </c>
      <c r="AC1419" s="75">
        <v>12</v>
      </c>
      <c r="AD1419" s="92">
        <f>IF(AL1419="","",+AC1419*AL1419)</f>
      </c>
      <c r="AE1419" s="93">
        <f>IF(AL1419="","",+AL1419*AB1419)</f>
      </c>
      <c r="AF1419" s="92">
        <f>IF(AL1419="","",+AL1419-AE1419)</f>
      </c>
      <c r="AG1419" s="93">
        <f>+V1419</f>
        <v>0</v>
      </c>
      <c r="AH1419" s="92">
        <f>IF(AF1419="","",+AF1419-AG1419)</f>
      </c>
      <c r="AI1419" s="92">
        <f>IF(AH1419="","",+AH1419*AC1419)</f>
      </c>
      <c r="AJ1419" s="93"/>
      <c r="AK1419" s="94">
        <v>0.33</v>
      </c>
      <c r="AL1419" s="93">
        <f>IF(V1419=0,"",V1419/(1-AB1419-AK1419))</f>
      </c>
      <c r="AM1419" s="95">
        <v>0.33</v>
      </c>
      <c r="AN1419" s="93">
        <f>IF(V1419=0,"",V1419/(1-AB1419-AM1419))</f>
      </c>
      <c r="AO1419" s="96">
        <v>1.2</v>
      </c>
      <c r="AP1419" s="93">
        <f>IF(BD!AJ1419="","",BD!AJ1419*BD!AO1419)</f>
      </c>
      <c r="AQ1419" s="91">
        <f>BD!AM1419/BD!AK1419-1</f>
        <v>0</v>
      </c>
      <c r="AR1419" s="91">
        <f>IF(BD!AN1419="","",IF(BD!AJ1419="","",BD!AN1419/BD!AJ1419-1))</f>
      </c>
      <c r="AS1419" s="91">
        <f>IF(BD!AN1419="","",IF(BD!AN1419&lt;BD!AL1419,"ABAIXO DA META","DENTRO DA META"))</f>
      </c>
      <c r="AT1419" s="91" t="str">
        <f>IF(BD!AJ1419="","EM ANÁLISE",IF(BD!AP1419&gt;=BD!AN1419,"GO", "NO GO"))</f>
        <v>EM ANÁLISE</v>
      </c>
      <c r="AU1419" s="97">
        <f>IF(AN1419="","",+BD!$AN1419-AJ1419)</f>
      </c>
      <c r="AV1419" s="98"/>
      <c r="AW1419" s="90">
        <f>BD!P1419*BD!AC1419</f>
        <v>0</v>
      </c>
      <c r="AX1419" s="90">
        <f>BD!V1419*BD!AC1419</f>
        <v>0</v>
      </c>
      <c r="AY1419" s="90">
        <f>IF(BD!AN1419="","",BD!AN1419*BD!AC1419)</f>
      </c>
      <c r="AZ1419" s="75" t="s">
        <v>123</v>
      </c>
      <c r="BA1419" s="75"/>
      <c r="BB1419" s="75"/>
      <c r="BC1419" s="75"/>
      <c r="BD1419" s="104"/>
      <c r="BE1419" s="104"/>
      <c r="BF1419" s="101"/>
      <c r="BG1419" s="101"/>
      <c r="BH1419" s="101"/>
      <c r="BI1419" s="101"/>
      <c r="BJ1419" s="101"/>
      <c r="BK1419" s="101"/>
      <c r="BL1419" s="101"/>
      <c r="BM1419" s="101"/>
      <c r="BN1419" s="101"/>
      <c r="BO1419" s="103"/>
      <c r="BP1419" s="101"/>
      <c r="BQ1419" s="101"/>
      <c r="BR1419" s="101"/>
      <c r="BS1419" s="101"/>
      <c r="BT1419" s="101"/>
      <c r="BU1419" s="101"/>
      <c r="BV1419" s="101"/>
      <c r="BW1419" s="101"/>
      <c r="BX1419" s="101"/>
      <c r="BY1419" s="101"/>
      <c r="BZ1419" s="101"/>
      <c r="CA1419" s="101"/>
      <c r="CB1419" s="101"/>
      <c r="CC1419" s="101"/>
      <c r="CD1419" s="101"/>
      <c r="CE1419" s="101"/>
      <c r="CF1419" s="101"/>
      <c r="CG1419" s="37" t="e">
        <f>VLOOKUP(Table_1[[#This Row],[EAN]],'[1]Planilha1'!$E:$R,13,0)</f>
        <v>#N/A</v>
      </c>
      <c r="CI1419" s="188">
        <f>IF(Table_1[[#This Row],[STATUS MERCADO]]="GO",Table_1[[#This Row],[M. BRUTA TOTAL]],0)</f>
        <v>0</v>
      </c>
      <c r="CJ1419" s="188">
        <f>IF(Table_1[[#This Row],[STATUS MERCADO]]="GO",Table_1[[#This Row],[PV UNIT. REALIZADO]]*Table_1[[#This Row],[QUANTIDADE]],0)</f>
        <v>0</v>
      </c>
    </row>
    <row r="1420" ht="15" hidden="1">
      <c r="A1420" s="7"/>
      <c r="B1420" s="84" t="s">
        <v>400</v>
      </c>
      <c r="C1420" s="75">
        <v>220224</v>
      </c>
      <c r="D1420" s="75">
        <v>925</v>
      </c>
      <c r="E1420" s="85">
        <v>7897520010335</v>
      </c>
      <c r="F1420" s="86" t="s">
        <v>1331</v>
      </c>
      <c r="G1420" s="75" t="s">
        <v>12</v>
      </c>
      <c r="H1420" s="75">
        <v>280</v>
      </c>
      <c r="I1420" s="87" t="s">
        <v>1281</v>
      </c>
      <c r="J1420" s="75" t="s">
        <v>417</v>
      </c>
      <c r="K1420" s="88" t="s">
        <v>84</v>
      </c>
      <c r="L1420" s="88">
        <v>12</v>
      </c>
      <c r="M1420" s="88">
        <v>0</v>
      </c>
      <c r="N1420" s="75" t="s">
        <v>85</v>
      </c>
      <c r="O1420" s="75" t="s">
        <v>114</v>
      </c>
      <c r="P1420" s="89"/>
      <c r="Q1420" s="90">
        <f>(17/100+7.6/100+1.65/100)*P1420</f>
        <v>0</v>
      </c>
      <c r="R1420" s="90"/>
      <c r="S1420" s="90"/>
      <c r="T1420" s="90"/>
      <c r="U1420" s="90"/>
      <c r="V1420" s="90">
        <f>+P1420-Q1420+R1420+S1420+T1420+U1420</f>
        <v>0</v>
      </c>
      <c r="W1420" s="91">
        <f>(1.02/100)</f>
        <v>1.02E-2</v>
      </c>
      <c r="X1420" s="91">
        <v>4.8E-3</v>
      </c>
      <c r="Y1420" s="91">
        <v>0.17</v>
      </c>
      <c r="Z1420" s="91">
        <v>1.65E-2</v>
      </c>
      <c r="AA1420" s="91">
        <v>7.6E-2</v>
      </c>
      <c r="AB1420" s="91">
        <f>SUM(W1420:AA1420)</f>
        <v>0.2775</v>
      </c>
      <c r="AC1420" s="75">
        <v>12</v>
      </c>
      <c r="AD1420" s="92">
        <f>IF(AL1420="","",+AC1420*AL1420)</f>
      </c>
      <c r="AE1420" s="93">
        <f>IF(AL1420="","",+AL1420*AB1420)</f>
      </c>
      <c r="AF1420" s="92">
        <f>IF(AL1420="","",+AL1420-AE1420)</f>
      </c>
      <c r="AG1420" s="93">
        <f>+V1420</f>
        <v>0</v>
      </c>
      <c r="AH1420" s="92">
        <f>IF(AF1420="","",+AF1420-AG1420)</f>
      </c>
      <c r="AI1420" s="92">
        <f>IF(AH1420="","",+AH1420*AC1420)</f>
      </c>
      <c r="AJ1420" s="93"/>
      <c r="AK1420" s="94">
        <v>0.33</v>
      </c>
      <c r="AL1420" s="93">
        <f>IF(V1420=0,"",V1420/(1-AB1420-AK1420))</f>
      </c>
      <c r="AM1420" s="95">
        <v>0.33</v>
      </c>
      <c r="AN1420" s="93">
        <f>IF(V1420=0,"",V1420/(1-AB1420-AM1420))</f>
      </c>
      <c r="AO1420" s="96">
        <v>1.2</v>
      </c>
      <c r="AP1420" s="93">
        <f>IF(BD!AJ1420="","",BD!AJ1420*BD!AO1420)</f>
      </c>
      <c r="AQ1420" s="91">
        <f>BD!AM1420/BD!AK1420-1</f>
        <v>0</v>
      </c>
      <c r="AR1420" s="91">
        <f>IF(BD!AN1420="","",IF(BD!AJ1420="","",BD!AN1420/BD!AJ1420-1))</f>
      </c>
      <c r="AS1420" s="91">
        <f>IF(BD!AN1420="","",IF(BD!AN1420&lt;BD!AL1420,"ABAIXO DA META","DENTRO DA META"))</f>
      </c>
      <c r="AT1420" s="91" t="str">
        <f>IF(BD!AJ1420="","EM ANÁLISE",IF(BD!AP1420&gt;=BD!AN1420,"GO", "NO GO"))</f>
        <v>EM ANÁLISE</v>
      </c>
      <c r="AU1420" s="97">
        <f>IF(AN1420="","",+BD!$AN1420-AJ1420)</f>
      </c>
      <c r="AV1420" s="98"/>
      <c r="AW1420" s="90">
        <f>BD!P1420*BD!AC1420</f>
        <v>0</v>
      </c>
      <c r="AX1420" s="90">
        <f>BD!V1420*BD!AC1420</f>
        <v>0</v>
      </c>
      <c r="AY1420" s="90">
        <f>IF(BD!AN1420="","",BD!AN1420*BD!AC1420)</f>
      </c>
      <c r="AZ1420" s="75" t="s">
        <v>123</v>
      </c>
      <c r="BA1420" s="75" t="s">
        <v>115</v>
      </c>
      <c r="BB1420" s="75">
        <v>1</v>
      </c>
      <c r="BC1420" s="75" t="s">
        <v>116</v>
      </c>
      <c r="BD1420" s="104"/>
      <c r="BE1420" s="104"/>
      <c r="BF1420" s="101"/>
      <c r="BG1420" s="101"/>
      <c r="BH1420" s="101"/>
      <c r="BI1420" s="101"/>
      <c r="BJ1420" s="101"/>
      <c r="BK1420" s="101"/>
      <c r="BL1420" s="101"/>
      <c r="BM1420" s="101"/>
      <c r="BN1420" s="101"/>
      <c r="BO1420" s="103"/>
      <c r="BP1420" s="101"/>
      <c r="BQ1420" s="101"/>
      <c r="BR1420" s="101"/>
      <c r="BS1420" s="101"/>
      <c r="BT1420" s="101"/>
      <c r="BU1420" s="101"/>
      <c r="BV1420" s="101"/>
      <c r="BW1420" s="101"/>
      <c r="BX1420" s="101"/>
      <c r="BY1420" s="101"/>
      <c r="BZ1420" s="101"/>
      <c r="CA1420" s="101"/>
      <c r="CB1420" s="101"/>
      <c r="CC1420" s="101"/>
      <c r="CD1420" s="101"/>
      <c r="CE1420" s="101"/>
      <c r="CF1420" s="101"/>
      <c r="CG1420" s="37" t="e">
        <f>VLOOKUP(Table_1[[#This Row],[EAN]],'[1]Planilha1'!$E:$R,13,0)</f>
        <v>#N/A</v>
      </c>
      <c r="CI1420" s="188">
        <f>IF(Table_1[[#This Row],[STATUS MERCADO]]="GO",Table_1[[#This Row],[M. BRUTA TOTAL]],0)</f>
        <v>0</v>
      </c>
      <c r="CJ1420" s="188">
        <f>IF(Table_1[[#This Row],[STATUS MERCADO]]="GO",Table_1[[#This Row],[PV UNIT. REALIZADO]]*Table_1[[#This Row],[QUANTIDADE]],0)</f>
        <v>0</v>
      </c>
    </row>
    <row r="1421" ht="15" hidden="1">
      <c r="A1421" s="7"/>
      <c r="B1421" s="84" t="s">
        <v>400</v>
      </c>
      <c r="C1421" s="75">
        <v>220225</v>
      </c>
      <c r="D1421" s="75">
        <v>927</v>
      </c>
      <c r="E1421" s="85">
        <v>7897520010304</v>
      </c>
      <c r="F1421" s="86" t="s">
        <v>1332</v>
      </c>
      <c r="G1421" s="75" t="s">
        <v>12</v>
      </c>
      <c r="H1421" s="75">
        <v>280</v>
      </c>
      <c r="I1421" s="87" t="s">
        <v>1281</v>
      </c>
      <c r="J1421" s="75" t="s">
        <v>417</v>
      </c>
      <c r="K1421" s="88" t="s">
        <v>84</v>
      </c>
      <c r="L1421" s="88">
        <v>12</v>
      </c>
      <c r="M1421" s="88">
        <v>0</v>
      </c>
      <c r="N1421" s="75" t="s">
        <v>85</v>
      </c>
      <c r="O1421" s="75" t="s">
        <v>114</v>
      </c>
      <c r="P1421" s="89"/>
      <c r="Q1421" s="90">
        <f>(17/100+7.6/100+1.65/100)*P1421</f>
        <v>0</v>
      </c>
      <c r="R1421" s="90"/>
      <c r="S1421" s="90"/>
      <c r="T1421" s="90"/>
      <c r="U1421" s="90"/>
      <c r="V1421" s="90">
        <f>+P1421-Q1421+R1421+S1421+T1421+U1421</f>
        <v>0</v>
      </c>
      <c r="W1421" s="91">
        <f>(1.02/100)</f>
        <v>1.02E-2</v>
      </c>
      <c r="X1421" s="91">
        <v>4.8E-3</v>
      </c>
      <c r="Y1421" s="91">
        <v>0.17</v>
      </c>
      <c r="Z1421" s="91">
        <v>1.65E-2</v>
      </c>
      <c r="AA1421" s="91">
        <v>7.6E-2</v>
      </c>
      <c r="AB1421" s="91">
        <f>SUM(W1421:AA1421)</f>
        <v>0.2775</v>
      </c>
      <c r="AC1421" s="75">
        <v>12</v>
      </c>
      <c r="AD1421" s="92">
        <f>IF(AL1421="","",+AC1421*AL1421)</f>
      </c>
      <c r="AE1421" s="93">
        <f>IF(AL1421="","",+AL1421*AB1421)</f>
      </c>
      <c r="AF1421" s="92">
        <f>IF(AL1421="","",+AL1421-AE1421)</f>
      </c>
      <c r="AG1421" s="93">
        <f>+V1421</f>
        <v>0</v>
      </c>
      <c r="AH1421" s="92">
        <f>IF(AF1421="","",+AF1421-AG1421)</f>
      </c>
      <c r="AI1421" s="92">
        <f>IF(AH1421="","",+AH1421*AC1421)</f>
      </c>
      <c r="AJ1421" s="93"/>
      <c r="AK1421" s="94">
        <v>0.33</v>
      </c>
      <c r="AL1421" s="93">
        <f>IF(V1421=0,"",V1421/(1-AB1421-AK1421))</f>
      </c>
      <c r="AM1421" s="95">
        <v>0.33</v>
      </c>
      <c r="AN1421" s="93">
        <f>IF(V1421=0,"",V1421/(1-AB1421-AM1421))</f>
      </c>
      <c r="AO1421" s="96">
        <v>1.2</v>
      </c>
      <c r="AP1421" s="93">
        <f>IF(BD!AJ1421="","",BD!AJ1421*BD!AO1421)</f>
      </c>
      <c r="AQ1421" s="91">
        <f>BD!AM1421/BD!AK1421-1</f>
        <v>0</v>
      </c>
      <c r="AR1421" s="91">
        <f>IF(BD!AN1421="","",IF(BD!AJ1421="","",BD!AN1421/BD!AJ1421-1))</f>
      </c>
      <c r="AS1421" s="91">
        <f>IF(BD!AN1421="","",IF(BD!AN1421&lt;BD!AL1421,"ABAIXO DA META","DENTRO DA META"))</f>
      </c>
      <c r="AT1421" s="91" t="str">
        <f>IF(BD!AJ1421="","EM ANÁLISE",IF(BD!AP1421&gt;=BD!AN1421,"GO", "NO GO"))</f>
        <v>EM ANÁLISE</v>
      </c>
      <c r="AU1421" s="97">
        <f>IF(AN1421="","",+BD!$AN1421-AJ1421)</f>
      </c>
      <c r="AV1421" s="98"/>
      <c r="AW1421" s="90">
        <f>BD!P1421*BD!AC1421</f>
        <v>0</v>
      </c>
      <c r="AX1421" s="90">
        <f>BD!V1421*BD!AC1421</f>
        <v>0</v>
      </c>
      <c r="AY1421" s="90">
        <f>IF(BD!AN1421="","",BD!AN1421*BD!AC1421)</f>
      </c>
      <c r="AZ1421" s="75" t="s">
        <v>123</v>
      </c>
      <c r="BA1421" s="75" t="s">
        <v>115</v>
      </c>
      <c r="BB1421" s="75">
        <v>1</v>
      </c>
      <c r="BC1421" s="75" t="s">
        <v>116</v>
      </c>
      <c r="BD1421" s="104"/>
      <c r="BE1421" s="104"/>
      <c r="BF1421" s="101"/>
      <c r="BG1421" s="101"/>
      <c r="BH1421" s="101"/>
      <c r="BI1421" s="101"/>
      <c r="BJ1421" s="101"/>
      <c r="BK1421" s="101"/>
      <c r="BL1421" s="101"/>
      <c r="BM1421" s="101"/>
      <c r="BN1421" s="101"/>
      <c r="BO1421" s="103"/>
      <c r="BP1421" s="101"/>
      <c r="BQ1421" s="101"/>
      <c r="BR1421" s="101"/>
      <c r="BS1421" s="101"/>
      <c r="BT1421" s="101"/>
      <c r="BU1421" s="101"/>
      <c r="BV1421" s="101"/>
      <c r="BW1421" s="101"/>
      <c r="BX1421" s="101"/>
      <c r="BY1421" s="101"/>
      <c r="BZ1421" s="101"/>
      <c r="CA1421" s="101"/>
      <c r="CB1421" s="101"/>
      <c r="CC1421" s="101"/>
      <c r="CD1421" s="101"/>
      <c r="CE1421" s="101"/>
      <c r="CF1421" s="101"/>
      <c r="CG1421" s="37" t="e">
        <f>VLOOKUP(Table_1[[#This Row],[EAN]],'[1]Planilha1'!$E:$R,13,0)</f>
        <v>#N/A</v>
      </c>
      <c r="CI1421" s="188">
        <f>IF(Table_1[[#This Row],[STATUS MERCADO]]="GO",Table_1[[#This Row],[M. BRUTA TOTAL]],0)</f>
        <v>0</v>
      </c>
      <c r="CJ1421" s="188">
        <f>IF(Table_1[[#This Row],[STATUS MERCADO]]="GO",Table_1[[#This Row],[PV UNIT. REALIZADO]]*Table_1[[#This Row],[QUANTIDADE]],0)</f>
        <v>0</v>
      </c>
    </row>
    <row r="1422" ht="15" hidden="1">
      <c r="A1422" s="7"/>
      <c r="B1422" s="84" t="s">
        <v>400</v>
      </c>
      <c r="C1422" s="75">
        <v>220226</v>
      </c>
      <c r="D1422" s="75">
        <v>958</v>
      </c>
      <c r="E1422" s="85">
        <v>7896189225388</v>
      </c>
      <c r="F1422" s="86" t="s">
        <v>1333</v>
      </c>
      <c r="G1422" s="75" t="s">
        <v>12</v>
      </c>
      <c r="H1422" s="75">
        <v>280</v>
      </c>
      <c r="I1422" s="87" t="s">
        <v>1281</v>
      </c>
      <c r="J1422" s="75" t="s">
        <v>417</v>
      </c>
      <c r="K1422" s="88" t="s">
        <v>84</v>
      </c>
      <c r="L1422" s="88">
        <v>12</v>
      </c>
      <c r="M1422" s="88">
        <v>0</v>
      </c>
      <c r="N1422" s="75" t="s">
        <v>85</v>
      </c>
      <c r="O1422" s="75" t="s">
        <v>114</v>
      </c>
      <c r="P1422" s="89"/>
      <c r="Q1422" s="90">
        <f>(17/100+7.6/100+1.65/100)*P1422</f>
        <v>0</v>
      </c>
      <c r="R1422" s="90"/>
      <c r="S1422" s="90"/>
      <c r="T1422" s="90"/>
      <c r="U1422" s="90"/>
      <c r="V1422" s="90">
        <f>+P1422-Q1422+R1422+S1422+T1422+U1422</f>
        <v>0</v>
      </c>
      <c r="W1422" s="91">
        <f>(1.02/100)</f>
        <v>1.02E-2</v>
      </c>
      <c r="X1422" s="91">
        <v>4.8E-3</v>
      </c>
      <c r="Y1422" s="91">
        <v>0.17</v>
      </c>
      <c r="Z1422" s="91">
        <v>1.65E-2</v>
      </c>
      <c r="AA1422" s="91">
        <v>7.6E-2</v>
      </c>
      <c r="AB1422" s="91">
        <f>SUM(W1422:AA1422)</f>
        <v>0.2775</v>
      </c>
      <c r="AC1422" s="75">
        <v>12</v>
      </c>
      <c r="AD1422" s="92">
        <f>IF(AL1422="","",+AC1422*AL1422)</f>
      </c>
      <c r="AE1422" s="93">
        <f>IF(AL1422="","",+AL1422*AB1422)</f>
      </c>
      <c r="AF1422" s="92">
        <f>IF(AL1422="","",+AL1422-AE1422)</f>
      </c>
      <c r="AG1422" s="93">
        <f>+V1422</f>
        <v>0</v>
      </c>
      <c r="AH1422" s="92">
        <f>IF(AF1422="","",+AF1422-AG1422)</f>
      </c>
      <c r="AI1422" s="92">
        <f>IF(AH1422="","",+AH1422*AC1422)</f>
      </c>
      <c r="AJ1422" s="93"/>
      <c r="AK1422" s="94">
        <v>0.33</v>
      </c>
      <c r="AL1422" s="93">
        <f>IF(V1422=0,"",V1422/(1-AB1422-AK1422))</f>
      </c>
      <c r="AM1422" s="95">
        <v>0.33</v>
      </c>
      <c r="AN1422" s="93">
        <f>IF(V1422=0,"",V1422/(1-AB1422-AM1422))</f>
      </c>
      <c r="AO1422" s="96">
        <v>1.2</v>
      </c>
      <c r="AP1422" s="93">
        <f>IF(BD!AJ1422="","",BD!AJ1422*BD!AO1422)</f>
      </c>
      <c r="AQ1422" s="91">
        <f>BD!AM1422/BD!AK1422-1</f>
        <v>0</v>
      </c>
      <c r="AR1422" s="91">
        <f>IF(BD!AN1422="","",IF(BD!AJ1422="","",BD!AN1422/BD!AJ1422-1))</f>
      </c>
      <c r="AS1422" s="91">
        <f>IF(BD!AN1422="","",IF(BD!AN1422&lt;BD!AL1422,"ABAIXO DA META","DENTRO DA META"))</f>
      </c>
      <c r="AT1422" s="91" t="str">
        <f>IF(BD!AJ1422="","EM ANÁLISE",IF(BD!AP1422&gt;=BD!AN1422,"GO", "NO GO"))</f>
        <v>EM ANÁLISE</v>
      </c>
      <c r="AU1422" s="97">
        <f>IF(AN1422="","",+BD!$AN1422-AJ1422)</f>
      </c>
      <c r="AV1422" s="98"/>
      <c r="AW1422" s="90">
        <f>BD!P1422*BD!AC1422</f>
        <v>0</v>
      </c>
      <c r="AX1422" s="90">
        <f>BD!V1422*BD!AC1422</f>
        <v>0</v>
      </c>
      <c r="AY1422" s="90">
        <f>IF(BD!AN1422="","",BD!AN1422*BD!AC1422)</f>
      </c>
      <c r="AZ1422" s="75" t="s">
        <v>123</v>
      </c>
      <c r="BA1422" s="75" t="s">
        <v>115</v>
      </c>
      <c r="BB1422" s="75">
        <v>1</v>
      </c>
      <c r="BC1422" s="75" t="s">
        <v>116</v>
      </c>
      <c r="BD1422" s="104"/>
      <c r="BE1422" s="104"/>
      <c r="BF1422" s="101"/>
      <c r="BG1422" s="101"/>
      <c r="BH1422" s="101"/>
      <c r="BI1422" s="101"/>
      <c r="BJ1422" s="101"/>
      <c r="BK1422" s="101"/>
      <c r="BL1422" s="101"/>
      <c r="BM1422" s="101"/>
      <c r="BN1422" s="101"/>
      <c r="BO1422" s="103"/>
      <c r="BP1422" s="101"/>
      <c r="BQ1422" s="101"/>
      <c r="BR1422" s="101"/>
      <c r="BS1422" s="101"/>
      <c r="BT1422" s="101"/>
      <c r="BU1422" s="101"/>
      <c r="BV1422" s="101"/>
      <c r="BW1422" s="101"/>
      <c r="BX1422" s="101"/>
      <c r="BY1422" s="101"/>
      <c r="BZ1422" s="101"/>
      <c r="CA1422" s="101"/>
      <c r="CB1422" s="101"/>
      <c r="CC1422" s="101"/>
      <c r="CD1422" s="101"/>
      <c r="CE1422" s="101"/>
      <c r="CF1422" s="101"/>
      <c r="CG1422" s="37" t="e">
        <f>VLOOKUP(Table_1[[#This Row],[EAN]],'[1]Planilha1'!$E:$R,13,0)</f>
        <v>#N/A</v>
      </c>
      <c r="CI1422" s="188">
        <f>IF(Table_1[[#This Row],[STATUS MERCADO]]="GO",Table_1[[#This Row],[M. BRUTA TOTAL]],0)</f>
        <v>0</v>
      </c>
      <c r="CJ1422" s="188">
        <f>IF(Table_1[[#This Row],[STATUS MERCADO]]="GO",Table_1[[#This Row],[PV UNIT. REALIZADO]]*Table_1[[#This Row],[QUANTIDADE]],0)</f>
        <v>0</v>
      </c>
    </row>
    <row r="1423" ht="15" hidden="1">
      <c r="A1423" s="7"/>
      <c r="B1423" s="84" t="s">
        <v>400</v>
      </c>
      <c r="C1423" s="75">
        <v>220227</v>
      </c>
      <c r="D1423" s="75">
        <v>960</v>
      </c>
      <c r="E1423" s="85">
        <v>7896189225319</v>
      </c>
      <c r="F1423" s="86" t="s">
        <v>1334</v>
      </c>
      <c r="G1423" s="75" t="s">
        <v>12</v>
      </c>
      <c r="H1423" s="75">
        <v>280</v>
      </c>
      <c r="I1423" s="87" t="s">
        <v>1281</v>
      </c>
      <c r="J1423" s="75" t="s">
        <v>417</v>
      </c>
      <c r="K1423" s="88" t="s">
        <v>84</v>
      </c>
      <c r="L1423" s="88">
        <v>12</v>
      </c>
      <c r="M1423" s="88">
        <v>0</v>
      </c>
      <c r="N1423" s="75" t="s">
        <v>85</v>
      </c>
      <c r="O1423" s="75" t="s">
        <v>114</v>
      </c>
      <c r="P1423" s="89"/>
      <c r="Q1423" s="90">
        <f>(17/100+7.6/100+1.65/100)*P1423</f>
        <v>0</v>
      </c>
      <c r="R1423" s="90"/>
      <c r="S1423" s="90"/>
      <c r="T1423" s="90"/>
      <c r="U1423" s="90"/>
      <c r="V1423" s="90">
        <f>+P1423-Q1423+R1423+S1423+T1423+U1423</f>
        <v>0</v>
      </c>
      <c r="W1423" s="91">
        <f>(1.02/100)</f>
        <v>1.02E-2</v>
      </c>
      <c r="X1423" s="91">
        <v>4.8E-3</v>
      </c>
      <c r="Y1423" s="91">
        <v>0.17</v>
      </c>
      <c r="Z1423" s="91">
        <v>1.65E-2</v>
      </c>
      <c r="AA1423" s="91">
        <v>7.6E-2</v>
      </c>
      <c r="AB1423" s="91">
        <f>SUM(W1423:AA1423)</f>
        <v>0.2775</v>
      </c>
      <c r="AC1423" s="75">
        <v>12</v>
      </c>
      <c r="AD1423" s="92">
        <f>IF(AL1423="","",+AC1423*AL1423)</f>
      </c>
      <c r="AE1423" s="93">
        <f>IF(AL1423="","",+AL1423*AB1423)</f>
      </c>
      <c r="AF1423" s="92">
        <f>IF(AL1423="","",+AL1423-AE1423)</f>
      </c>
      <c r="AG1423" s="93">
        <f>+V1423</f>
        <v>0</v>
      </c>
      <c r="AH1423" s="92">
        <f>IF(AF1423="","",+AF1423-AG1423)</f>
      </c>
      <c r="AI1423" s="92">
        <f>IF(AH1423="","",+AH1423*AC1423)</f>
      </c>
      <c r="AJ1423" s="93"/>
      <c r="AK1423" s="94">
        <v>0.33</v>
      </c>
      <c r="AL1423" s="93">
        <f>IF(V1423=0,"",V1423/(1-AB1423-AK1423))</f>
      </c>
      <c r="AM1423" s="95">
        <v>0.33</v>
      </c>
      <c r="AN1423" s="93">
        <f>IF(V1423=0,"",V1423/(1-AB1423-AM1423))</f>
      </c>
      <c r="AO1423" s="96">
        <v>1.2</v>
      </c>
      <c r="AP1423" s="93">
        <f>IF(BD!AJ1423="","",BD!AJ1423*BD!AO1423)</f>
      </c>
      <c r="AQ1423" s="91">
        <f>BD!AM1423/BD!AK1423-1</f>
        <v>0</v>
      </c>
      <c r="AR1423" s="91">
        <f>IF(BD!AN1423="","",IF(BD!AJ1423="","",BD!AN1423/BD!AJ1423-1))</f>
      </c>
      <c r="AS1423" s="91">
        <f>IF(BD!AN1423="","",IF(BD!AN1423&lt;BD!AL1423,"ABAIXO DA META","DENTRO DA META"))</f>
      </c>
      <c r="AT1423" s="91" t="str">
        <f>IF(BD!AJ1423="","EM ANÁLISE",IF(BD!AP1423&gt;=BD!AN1423,"GO", "NO GO"))</f>
        <v>EM ANÁLISE</v>
      </c>
      <c r="AU1423" s="97">
        <f>IF(AN1423="","",+BD!$AN1423-AJ1423)</f>
      </c>
      <c r="AV1423" s="98"/>
      <c r="AW1423" s="90">
        <f>BD!P1423*BD!AC1423</f>
        <v>0</v>
      </c>
      <c r="AX1423" s="90">
        <f>BD!V1423*BD!AC1423</f>
        <v>0</v>
      </c>
      <c r="AY1423" s="90">
        <f>IF(BD!AN1423="","",BD!AN1423*BD!AC1423)</f>
      </c>
      <c r="AZ1423" s="75" t="s">
        <v>123</v>
      </c>
      <c r="BA1423" s="75" t="s">
        <v>115</v>
      </c>
      <c r="BB1423" s="75">
        <v>1</v>
      </c>
      <c r="BC1423" s="75" t="s">
        <v>116</v>
      </c>
      <c r="BD1423" s="104"/>
      <c r="BE1423" s="104"/>
      <c r="BF1423" s="101"/>
      <c r="BG1423" s="101"/>
      <c r="BH1423" s="101"/>
      <c r="BI1423" s="101"/>
      <c r="BJ1423" s="101"/>
      <c r="BK1423" s="101"/>
      <c r="BL1423" s="101"/>
      <c r="BM1423" s="101"/>
      <c r="BN1423" s="101"/>
      <c r="BO1423" s="103"/>
      <c r="BP1423" s="101"/>
      <c r="BQ1423" s="101"/>
      <c r="BR1423" s="101"/>
      <c r="BS1423" s="101"/>
      <c r="BT1423" s="101"/>
      <c r="BU1423" s="101"/>
      <c r="BV1423" s="101"/>
      <c r="BW1423" s="101"/>
      <c r="BX1423" s="101"/>
      <c r="BY1423" s="101"/>
      <c r="BZ1423" s="101"/>
      <c r="CA1423" s="101"/>
      <c r="CB1423" s="101"/>
      <c r="CC1423" s="101"/>
      <c r="CD1423" s="101"/>
      <c r="CE1423" s="101"/>
      <c r="CF1423" s="101"/>
      <c r="CG1423" s="37" t="e">
        <f>VLOOKUP(Table_1[[#This Row],[EAN]],'[1]Planilha1'!$E:$R,13,0)</f>
        <v>#N/A</v>
      </c>
      <c r="CI1423" s="188">
        <f>IF(Table_1[[#This Row],[STATUS MERCADO]]="GO",Table_1[[#This Row],[M. BRUTA TOTAL]],0)</f>
        <v>0</v>
      </c>
      <c r="CJ1423" s="188">
        <f>IF(Table_1[[#This Row],[STATUS MERCADO]]="GO",Table_1[[#This Row],[PV UNIT. REALIZADO]]*Table_1[[#This Row],[QUANTIDADE]],0)</f>
        <v>0</v>
      </c>
    </row>
    <row r="1424" ht="15" hidden="1">
      <c r="A1424" s="7"/>
      <c r="B1424" s="84" t="s">
        <v>400</v>
      </c>
      <c r="C1424" s="75">
        <v>223380</v>
      </c>
      <c r="D1424" s="75">
        <v>1105</v>
      </c>
      <c r="E1424" s="85" t="s">
        <v>1335</v>
      </c>
      <c r="F1424" s="86" t="s">
        <v>1336</v>
      </c>
      <c r="G1424" s="75" t="s">
        <v>12</v>
      </c>
      <c r="H1424" s="75">
        <v>280</v>
      </c>
      <c r="I1424" s="87" t="s">
        <v>1281</v>
      </c>
      <c r="J1424" s="75" t="s">
        <v>417</v>
      </c>
      <c r="K1424" s="88" t="s">
        <v>84</v>
      </c>
      <c r="L1424" s="88">
        <v>12</v>
      </c>
      <c r="M1424" s="88">
        <v>0</v>
      </c>
      <c r="N1424" s="75" t="s">
        <v>85</v>
      </c>
      <c r="O1424" s="75" t="s">
        <v>114</v>
      </c>
      <c r="P1424" s="89"/>
      <c r="Q1424" s="90">
        <f>(17/100+7.6/100+1.65/100)*P1424</f>
        <v>0</v>
      </c>
      <c r="R1424" s="90"/>
      <c r="S1424" s="90"/>
      <c r="T1424" s="90"/>
      <c r="U1424" s="90"/>
      <c r="V1424" s="90">
        <f>+P1424-Q1424+R1424+S1424+T1424+U1424</f>
        <v>0</v>
      </c>
      <c r="W1424" s="91">
        <f>(1.02/100)</f>
        <v>1.02E-2</v>
      </c>
      <c r="X1424" s="91">
        <v>4.8E-3</v>
      </c>
      <c r="Y1424" s="91">
        <v>0.17</v>
      </c>
      <c r="Z1424" s="91">
        <v>1.65E-2</v>
      </c>
      <c r="AA1424" s="91">
        <v>7.6E-2</v>
      </c>
      <c r="AB1424" s="91">
        <f>SUM(W1424:AA1424)</f>
        <v>0.2775</v>
      </c>
      <c r="AC1424" s="75">
        <v>12</v>
      </c>
      <c r="AD1424" s="92">
        <f>IF(AL1424="","",+AC1424*AL1424)</f>
      </c>
      <c r="AE1424" s="93">
        <f>IF(AL1424="","",+AL1424*AB1424)</f>
      </c>
      <c r="AF1424" s="92">
        <f>IF(AL1424="","",+AL1424-AE1424)</f>
      </c>
      <c r="AG1424" s="93">
        <f>+V1424</f>
        <v>0</v>
      </c>
      <c r="AH1424" s="92">
        <f>IF(AF1424="","",+AF1424-AG1424)</f>
      </c>
      <c r="AI1424" s="92">
        <f>IF(AH1424="","",+AH1424*AC1424)</f>
      </c>
      <c r="AJ1424" s="93"/>
      <c r="AK1424" s="94">
        <v>0.33</v>
      </c>
      <c r="AL1424" s="93">
        <f>IF(V1424=0,"",V1424/(1-AB1424-AK1424))</f>
      </c>
      <c r="AM1424" s="95">
        <v>0.33</v>
      </c>
      <c r="AN1424" s="93">
        <f>IF(V1424=0,"",V1424/(1-AB1424-AM1424))</f>
      </c>
      <c r="AO1424" s="96">
        <v>1.2</v>
      </c>
      <c r="AP1424" s="93">
        <f>IF(BD!AJ1424="","",BD!AJ1424*BD!AO1424)</f>
      </c>
      <c r="AQ1424" s="91">
        <f>BD!AM1424/BD!AK1424-1</f>
        <v>0</v>
      </c>
      <c r="AR1424" s="91">
        <f>IF(BD!AN1424="","",IF(BD!AJ1424="","",BD!AN1424/BD!AJ1424-1))</f>
      </c>
      <c r="AS1424" s="91">
        <f>IF(BD!AN1424="","",IF(BD!AN1424&lt;BD!AL1424,"ABAIXO DA META","DENTRO DA META"))</f>
      </c>
      <c r="AT1424" s="91" t="str">
        <f>IF(BD!AJ1424="","EM ANÁLISE",IF(BD!AP1424&gt;=BD!AN1424,"GO", "NO GO"))</f>
        <v>EM ANÁLISE</v>
      </c>
      <c r="AU1424" s="97">
        <f>IF(AN1424="","",+BD!$AN1424-AJ1424)</f>
      </c>
      <c r="AV1424" s="98"/>
      <c r="AW1424" s="90">
        <f>BD!P1424*BD!AC1424</f>
        <v>0</v>
      </c>
      <c r="AX1424" s="90">
        <f>BD!V1424*BD!AC1424</f>
        <v>0</v>
      </c>
      <c r="AY1424" s="90">
        <f>IF(BD!AN1424="","",BD!AN1424*BD!AC1424)</f>
      </c>
      <c r="AZ1424" s="75" t="s">
        <v>123</v>
      </c>
      <c r="BA1424" s="75" t="s">
        <v>115</v>
      </c>
      <c r="BB1424" s="75">
        <v>1</v>
      </c>
      <c r="BC1424" s="75" t="s">
        <v>116</v>
      </c>
      <c r="BD1424" s="104"/>
      <c r="BE1424" s="104"/>
      <c r="BF1424" s="101"/>
      <c r="BG1424" s="101"/>
      <c r="BH1424" s="101"/>
      <c r="BI1424" s="101"/>
      <c r="BJ1424" s="101"/>
      <c r="BK1424" s="101"/>
      <c r="BL1424" s="101"/>
      <c r="BM1424" s="101"/>
      <c r="BN1424" s="101"/>
      <c r="BO1424" s="103"/>
      <c r="BP1424" s="101"/>
      <c r="BQ1424" s="101"/>
      <c r="BR1424" s="101"/>
      <c r="BS1424" s="101"/>
      <c r="BT1424" s="101"/>
      <c r="BU1424" s="101"/>
      <c r="BV1424" s="101"/>
      <c r="BW1424" s="101"/>
      <c r="BX1424" s="101"/>
      <c r="BY1424" s="101"/>
      <c r="BZ1424" s="101"/>
      <c r="CA1424" s="101"/>
      <c r="CB1424" s="101"/>
      <c r="CC1424" s="101"/>
      <c r="CD1424" s="101"/>
      <c r="CE1424" s="101"/>
      <c r="CF1424" s="101"/>
      <c r="CG1424" s="37" t="e">
        <f>VLOOKUP(Table_1[[#This Row],[EAN]],'[1]Planilha1'!$E:$R,13,0)</f>
        <v>#N/A</v>
      </c>
      <c r="CI1424" s="188">
        <f>IF(Table_1[[#This Row],[STATUS MERCADO]]="GO",Table_1[[#This Row],[M. BRUTA TOTAL]],0)</f>
        <v>0</v>
      </c>
      <c r="CJ1424" s="188">
        <f>IF(Table_1[[#This Row],[STATUS MERCADO]]="GO",Table_1[[#This Row],[PV UNIT. REALIZADO]]*Table_1[[#This Row],[QUANTIDADE]],0)</f>
        <v>0</v>
      </c>
    </row>
    <row r="1425" ht="15" hidden="1">
      <c r="A1425" s="7"/>
      <c r="B1425" s="84" t="s">
        <v>400</v>
      </c>
      <c r="C1425" s="75">
        <v>220228</v>
      </c>
      <c r="D1425" s="75">
        <v>962</v>
      </c>
      <c r="E1425" s="85">
        <v>7896189225302</v>
      </c>
      <c r="F1425" s="86" t="s">
        <v>1337</v>
      </c>
      <c r="G1425" s="75" t="s">
        <v>12</v>
      </c>
      <c r="H1425" s="75">
        <v>280</v>
      </c>
      <c r="I1425" s="87" t="s">
        <v>1281</v>
      </c>
      <c r="J1425" s="75" t="s">
        <v>417</v>
      </c>
      <c r="K1425" s="88" t="s">
        <v>84</v>
      </c>
      <c r="L1425" s="88">
        <v>12</v>
      </c>
      <c r="M1425" s="88">
        <v>0</v>
      </c>
      <c r="N1425" s="75" t="s">
        <v>85</v>
      </c>
      <c r="O1425" s="75" t="s">
        <v>114</v>
      </c>
      <c r="P1425" s="89"/>
      <c r="Q1425" s="90">
        <f>(17/100+7.6/100+1.65/100)*P1425</f>
        <v>0</v>
      </c>
      <c r="R1425" s="90"/>
      <c r="S1425" s="90"/>
      <c r="T1425" s="90"/>
      <c r="U1425" s="90"/>
      <c r="V1425" s="90">
        <f>+P1425-Q1425+R1425+S1425+T1425+U1425</f>
        <v>0</v>
      </c>
      <c r="W1425" s="91">
        <f>(1.02/100)</f>
        <v>1.02E-2</v>
      </c>
      <c r="X1425" s="91">
        <v>4.8E-3</v>
      </c>
      <c r="Y1425" s="91">
        <v>0.17</v>
      </c>
      <c r="Z1425" s="91">
        <v>1.65E-2</v>
      </c>
      <c r="AA1425" s="91">
        <v>7.6E-2</v>
      </c>
      <c r="AB1425" s="91">
        <f>SUM(W1425:AA1425)</f>
        <v>0.2775</v>
      </c>
      <c r="AC1425" s="75">
        <v>12</v>
      </c>
      <c r="AD1425" s="92">
        <f>IF(AL1425="","",+AC1425*AL1425)</f>
      </c>
      <c r="AE1425" s="93">
        <f>IF(AL1425="","",+AL1425*AB1425)</f>
      </c>
      <c r="AF1425" s="92">
        <f>IF(AL1425="","",+AL1425-AE1425)</f>
      </c>
      <c r="AG1425" s="93">
        <f>+V1425</f>
        <v>0</v>
      </c>
      <c r="AH1425" s="92">
        <f>IF(AF1425="","",+AF1425-AG1425)</f>
      </c>
      <c r="AI1425" s="92">
        <f>IF(AH1425="","",+AH1425*AC1425)</f>
      </c>
      <c r="AJ1425" s="93"/>
      <c r="AK1425" s="94">
        <v>0.33</v>
      </c>
      <c r="AL1425" s="93">
        <f>IF(V1425=0,"",V1425/(1-AB1425-AK1425))</f>
      </c>
      <c r="AM1425" s="95">
        <v>0.33</v>
      </c>
      <c r="AN1425" s="93">
        <f>IF(V1425=0,"",V1425/(1-AB1425-AM1425))</f>
      </c>
      <c r="AO1425" s="96">
        <v>1.2</v>
      </c>
      <c r="AP1425" s="93">
        <f>IF(BD!AJ1425="","",BD!AJ1425*BD!AO1425)</f>
      </c>
      <c r="AQ1425" s="91">
        <f>BD!AM1425/BD!AK1425-1</f>
        <v>0</v>
      </c>
      <c r="AR1425" s="91">
        <f>IF(BD!AN1425="","",IF(BD!AJ1425="","",BD!AN1425/BD!AJ1425-1))</f>
      </c>
      <c r="AS1425" s="91">
        <f>IF(BD!AN1425="","",IF(BD!AN1425&lt;BD!AL1425,"ABAIXO DA META","DENTRO DA META"))</f>
      </c>
      <c r="AT1425" s="91" t="str">
        <f>IF(BD!AJ1425="","EM ANÁLISE",IF(BD!AP1425&gt;=BD!AN1425,"GO", "NO GO"))</f>
        <v>EM ANÁLISE</v>
      </c>
      <c r="AU1425" s="97">
        <f>IF(AN1425="","",+BD!$AN1425-AJ1425)</f>
      </c>
      <c r="AV1425" s="98"/>
      <c r="AW1425" s="90">
        <f>BD!P1425*BD!AC1425</f>
        <v>0</v>
      </c>
      <c r="AX1425" s="90">
        <f>BD!V1425*BD!AC1425</f>
        <v>0</v>
      </c>
      <c r="AY1425" s="90">
        <f>IF(BD!AN1425="","",BD!AN1425*BD!AC1425)</f>
      </c>
      <c r="AZ1425" s="75" t="s">
        <v>123</v>
      </c>
      <c r="BA1425" s="75" t="s">
        <v>115</v>
      </c>
      <c r="BB1425" s="75">
        <v>1</v>
      </c>
      <c r="BC1425" s="75" t="s">
        <v>116</v>
      </c>
      <c r="BD1425" s="104"/>
      <c r="BE1425" s="104"/>
      <c r="BF1425" s="101"/>
      <c r="BG1425" s="101"/>
      <c r="BH1425" s="101"/>
      <c r="BI1425" s="101"/>
      <c r="BJ1425" s="101"/>
      <c r="BK1425" s="101"/>
      <c r="BL1425" s="101"/>
      <c r="BM1425" s="101"/>
      <c r="BN1425" s="101"/>
      <c r="BO1425" s="103"/>
      <c r="BP1425" s="101"/>
      <c r="BQ1425" s="101"/>
      <c r="BR1425" s="101"/>
      <c r="BS1425" s="101"/>
      <c r="BT1425" s="101"/>
      <c r="BU1425" s="101"/>
      <c r="BV1425" s="101"/>
      <c r="BW1425" s="101"/>
      <c r="BX1425" s="101"/>
      <c r="BY1425" s="101"/>
      <c r="BZ1425" s="101"/>
      <c r="CA1425" s="101"/>
      <c r="CB1425" s="101"/>
      <c r="CC1425" s="101"/>
      <c r="CD1425" s="101"/>
      <c r="CE1425" s="101"/>
      <c r="CF1425" s="101"/>
      <c r="CG1425" s="37" t="e">
        <f>VLOOKUP(Table_1[[#This Row],[EAN]],'[1]Planilha1'!$E:$R,13,0)</f>
        <v>#N/A</v>
      </c>
      <c r="CI1425" s="188">
        <f>IF(Table_1[[#This Row],[STATUS MERCADO]]="GO",Table_1[[#This Row],[M. BRUTA TOTAL]],0)</f>
        <v>0</v>
      </c>
      <c r="CJ1425" s="188">
        <f>IF(Table_1[[#This Row],[STATUS MERCADO]]="GO",Table_1[[#This Row],[PV UNIT. REALIZADO]]*Table_1[[#This Row],[QUANTIDADE]],0)</f>
        <v>0</v>
      </c>
    </row>
    <row r="1426" ht="15" hidden="1">
      <c r="A1426" s="7"/>
      <c r="B1426" s="84" t="s">
        <v>400</v>
      </c>
      <c r="C1426" s="75">
        <v>220232</v>
      </c>
      <c r="D1426" s="75">
        <v>974</v>
      </c>
      <c r="E1426" s="85">
        <v>7896189215051</v>
      </c>
      <c r="F1426" s="86" t="s">
        <v>1338</v>
      </c>
      <c r="G1426" s="75" t="s">
        <v>12</v>
      </c>
      <c r="H1426" s="75">
        <v>280</v>
      </c>
      <c r="I1426" s="87" t="s">
        <v>1281</v>
      </c>
      <c r="J1426" s="75" t="s">
        <v>1339</v>
      </c>
      <c r="K1426" s="88" t="s">
        <v>84</v>
      </c>
      <c r="L1426" s="88">
        <v>12</v>
      </c>
      <c r="M1426" s="88">
        <v>0</v>
      </c>
      <c r="N1426" s="75" t="s">
        <v>85</v>
      </c>
      <c r="O1426" s="75" t="s">
        <v>114</v>
      </c>
      <c r="P1426" s="89"/>
      <c r="Q1426" s="90">
        <f>(17/100+7.6/100+1.65/100)*P1426</f>
        <v>0</v>
      </c>
      <c r="R1426" s="90"/>
      <c r="S1426" s="90"/>
      <c r="T1426" s="90"/>
      <c r="U1426" s="90"/>
      <c r="V1426" s="90">
        <f>+P1426-Q1426+R1426+S1426+T1426+U1426</f>
        <v>0</v>
      </c>
      <c r="W1426" s="91">
        <f>(1.02/100)</f>
        <v>1.02E-2</v>
      </c>
      <c r="X1426" s="91">
        <v>4.8E-3</v>
      </c>
      <c r="Y1426" s="91">
        <v>0.17</v>
      </c>
      <c r="Z1426" s="91">
        <v>1.65E-2</v>
      </c>
      <c r="AA1426" s="91">
        <v>7.6E-2</v>
      </c>
      <c r="AB1426" s="91">
        <f>SUM(W1426:AA1426)</f>
        <v>0.2775</v>
      </c>
      <c r="AC1426" s="75">
        <v>12</v>
      </c>
      <c r="AD1426" s="92">
        <f>IF(AL1426="","",+AC1426*AL1426)</f>
      </c>
      <c r="AE1426" s="93">
        <f>IF(AL1426="","",+AL1426*AB1426)</f>
      </c>
      <c r="AF1426" s="92">
        <f>IF(AL1426="","",+AL1426-AE1426)</f>
      </c>
      <c r="AG1426" s="93">
        <f>+V1426</f>
        <v>0</v>
      </c>
      <c r="AH1426" s="92">
        <f>IF(AF1426="","",+AF1426-AG1426)</f>
      </c>
      <c r="AI1426" s="92">
        <f>IF(AH1426="","",+AH1426*AC1426)</f>
      </c>
      <c r="AJ1426" s="93"/>
      <c r="AK1426" s="94">
        <v>0.33</v>
      </c>
      <c r="AL1426" s="93">
        <f>IF(V1426=0,"",V1426/(1-AB1426-AK1426))</f>
      </c>
      <c r="AM1426" s="95">
        <v>0.33</v>
      </c>
      <c r="AN1426" s="93">
        <f>IF(V1426=0,"",V1426/(1-AB1426-AM1426))</f>
      </c>
      <c r="AO1426" s="96">
        <v>1.2</v>
      </c>
      <c r="AP1426" s="93">
        <f>IF(BD!AJ1426="","",BD!AJ1426*BD!AO1426)</f>
      </c>
      <c r="AQ1426" s="91">
        <f>BD!AM1426/BD!AK1426-1</f>
        <v>0</v>
      </c>
      <c r="AR1426" s="91">
        <f>IF(BD!AN1426="","",IF(BD!AJ1426="","",BD!AN1426/BD!AJ1426-1))</f>
      </c>
      <c r="AS1426" s="91">
        <f>IF(BD!AN1426="","",IF(BD!AN1426&lt;BD!AL1426,"ABAIXO DA META","DENTRO DA META"))</f>
      </c>
      <c r="AT1426" s="91" t="str">
        <f>IF(BD!AJ1426="","EM ANÁLISE",IF(BD!AP1426&gt;=BD!AN1426,"GO", "NO GO"))</f>
        <v>EM ANÁLISE</v>
      </c>
      <c r="AU1426" s="97">
        <f>IF(AN1426="","",+BD!$AN1426-AJ1426)</f>
      </c>
      <c r="AV1426" s="98"/>
      <c r="AW1426" s="90">
        <f>BD!P1426*BD!AC1426</f>
        <v>0</v>
      </c>
      <c r="AX1426" s="90">
        <f>BD!V1426*BD!AC1426</f>
        <v>0</v>
      </c>
      <c r="AY1426" s="90">
        <f>IF(BD!AN1426="","",BD!AN1426*BD!AC1426)</f>
      </c>
      <c r="AZ1426" s="75" t="s">
        <v>123</v>
      </c>
      <c r="BA1426" s="75" t="s">
        <v>115</v>
      </c>
      <c r="BB1426" s="75">
        <v>1</v>
      </c>
      <c r="BC1426" s="75" t="s">
        <v>116</v>
      </c>
      <c r="BD1426" s="104"/>
      <c r="BE1426" s="104"/>
      <c r="BF1426" s="101"/>
      <c r="BG1426" s="101"/>
      <c r="BH1426" s="101"/>
      <c r="BI1426" s="101"/>
      <c r="BJ1426" s="101"/>
      <c r="BK1426" s="101"/>
      <c r="BL1426" s="101"/>
      <c r="BM1426" s="101"/>
      <c r="BN1426" s="101"/>
      <c r="BO1426" s="103"/>
      <c r="BP1426" s="101"/>
      <c r="BQ1426" s="101"/>
      <c r="BR1426" s="101"/>
      <c r="BS1426" s="101"/>
      <c r="BT1426" s="101"/>
      <c r="BU1426" s="101"/>
      <c r="BV1426" s="101"/>
      <c r="BW1426" s="101"/>
      <c r="BX1426" s="101"/>
      <c r="BY1426" s="101"/>
      <c r="BZ1426" s="101"/>
      <c r="CA1426" s="101"/>
      <c r="CB1426" s="101"/>
      <c r="CC1426" s="101"/>
      <c r="CD1426" s="101"/>
      <c r="CE1426" s="101"/>
      <c r="CF1426" s="101"/>
      <c r="CG1426" s="37" t="e">
        <f>VLOOKUP(Table_1[[#This Row],[EAN]],'[1]Planilha1'!$E:$R,13,0)</f>
        <v>#N/A</v>
      </c>
      <c r="CI1426" s="188">
        <f>IF(Table_1[[#This Row],[STATUS MERCADO]]="GO",Table_1[[#This Row],[M. BRUTA TOTAL]],0)</f>
        <v>0</v>
      </c>
      <c r="CJ1426" s="188">
        <f>IF(Table_1[[#This Row],[STATUS MERCADO]]="GO",Table_1[[#This Row],[PV UNIT. REALIZADO]]*Table_1[[#This Row],[QUANTIDADE]],0)</f>
        <v>0</v>
      </c>
    </row>
    <row r="1427" ht="15" hidden="1">
      <c r="A1427" s="7"/>
      <c r="B1427" s="84" t="s">
        <v>400</v>
      </c>
      <c r="C1427" s="75">
        <v>220233</v>
      </c>
      <c r="D1427" s="75">
        <v>972</v>
      </c>
      <c r="E1427" s="85">
        <v>7898645220029</v>
      </c>
      <c r="F1427" s="86" t="s">
        <v>1340</v>
      </c>
      <c r="G1427" s="75" t="s">
        <v>12</v>
      </c>
      <c r="H1427" s="75">
        <v>280</v>
      </c>
      <c r="I1427" s="87" t="s">
        <v>1281</v>
      </c>
      <c r="J1427" s="75" t="s">
        <v>1339</v>
      </c>
      <c r="K1427" s="88" t="s">
        <v>84</v>
      </c>
      <c r="L1427" s="88">
        <v>12</v>
      </c>
      <c r="M1427" s="88">
        <v>0</v>
      </c>
      <c r="N1427" s="75" t="s">
        <v>85</v>
      </c>
      <c r="O1427" s="75" t="s">
        <v>114</v>
      </c>
      <c r="P1427" s="89"/>
      <c r="Q1427" s="90">
        <f>(17/100+7.6/100+1.65/100)*P1427</f>
        <v>0</v>
      </c>
      <c r="R1427" s="90"/>
      <c r="S1427" s="90"/>
      <c r="T1427" s="90"/>
      <c r="U1427" s="90"/>
      <c r="V1427" s="90">
        <f>+P1427-Q1427+R1427+S1427+T1427+U1427</f>
        <v>0</v>
      </c>
      <c r="W1427" s="91">
        <f>(1.02/100)</f>
        <v>1.02E-2</v>
      </c>
      <c r="X1427" s="91">
        <v>4.8E-3</v>
      </c>
      <c r="Y1427" s="91">
        <v>0.17</v>
      </c>
      <c r="Z1427" s="91">
        <v>1.65E-2</v>
      </c>
      <c r="AA1427" s="91">
        <v>7.6E-2</v>
      </c>
      <c r="AB1427" s="91">
        <f>SUM(W1427:AA1427)</f>
        <v>0.2775</v>
      </c>
      <c r="AC1427" s="75">
        <v>12</v>
      </c>
      <c r="AD1427" s="92">
        <f>IF(AL1427="","",+AC1427*AL1427)</f>
      </c>
      <c r="AE1427" s="93">
        <f>IF(AL1427="","",+AL1427*AB1427)</f>
      </c>
      <c r="AF1427" s="92">
        <f>IF(AL1427="","",+AL1427-AE1427)</f>
      </c>
      <c r="AG1427" s="93">
        <f>+V1427</f>
        <v>0</v>
      </c>
      <c r="AH1427" s="92">
        <f>IF(AF1427="","",+AF1427-AG1427)</f>
      </c>
      <c r="AI1427" s="92">
        <f>IF(AH1427="","",+AH1427*AC1427)</f>
      </c>
      <c r="AJ1427" s="93"/>
      <c r="AK1427" s="94">
        <v>0.33</v>
      </c>
      <c r="AL1427" s="93">
        <f>IF(V1427=0,"",V1427/(1-AB1427-AK1427))</f>
      </c>
      <c r="AM1427" s="95">
        <v>0.33</v>
      </c>
      <c r="AN1427" s="93">
        <f>IF(V1427=0,"",V1427/(1-AB1427-AM1427))</f>
      </c>
      <c r="AO1427" s="96">
        <v>1.2</v>
      </c>
      <c r="AP1427" s="93">
        <f>IF(BD!AJ1427="","",BD!AJ1427*BD!AO1427)</f>
      </c>
      <c r="AQ1427" s="91">
        <f>BD!AM1427/BD!AK1427-1</f>
        <v>0</v>
      </c>
      <c r="AR1427" s="91">
        <f>IF(BD!AN1427="","",IF(BD!AJ1427="","",BD!AN1427/BD!AJ1427-1))</f>
      </c>
      <c r="AS1427" s="91">
        <f>IF(BD!AN1427="","",IF(BD!AN1427&lt;BD!AL1427,"ABAIXO DA META","DENTRO DA META"))</f>
      </c>
      <c r="AT1427" s="91" t="str">
        <f>IF(BD!AJ1427="","EM ANÁLISE",IF(BD!AP1427&gt;=BD!AN1427,"GO", "NO GO"))</f>
        <v>EM ANÁLISE</v>
      </c>
      <c r="AU1427" s="97">
        <f>IF(AN1427="","",+BD!$AN1427-AJ1427)</f>
      </c>
      <c r="AV1427" s="98"/>
      <c r="AW1427" s="90">
        <f>BD!P1427*BD!AC1427</f>
        <v>0</v>
      </c>
      <c r="AX1427" s="90">
        <f>BD!V1427*BD!AC1427</f>
        <v>0</v>
      </c>
      <c r="AY1427" s="90">
        <f>IF(BD!AN1427="","",BD!AN1427*BD!AC1427)</f>
      </c>
      <c r="AZ1427" s="75" t="s">
        <v>123</v>
      </c>
      <c r="BA1427" s="75" t="s">
        <v>115</v>
      </c>
      <c r="BB1427" s="75">
        <v>1</v>
      </c>
      <c r="BC1427" s="75" t="s">
        <v>116</v>
      </c>
      <c r="BD1427" s="104"/>
      <c r="BE1427" s="104"/>
      <c r="BF1427" s="101"/>
      <c r="BG1427" s="101"/>
      <c r="BH1427" s="101"/>
      <c r="BI1427" s="101"/>
      <c r="BJ1427" s="101"/>
      <c r="BK1427" s="101"/>
      <c r="BL1427" s="101"/>
      <c r="BM1427" s="101"/>
      <c r="BN1427" s="101"/>
      <c r="BO1427" s="103"/>
      <c r="BP1427" s="101"/>
      <c r="BQ1427" s="101"/>
      <c r="BR1427" s="101"/>
      <c r="BS1427" s="101"/>
      <c r="BT1427" s="101"/>
      <c r="BU1427" s="101"/>
      <c r="BV1427" s="101"/>
      <c r="BW1427" s="101"/>
      <c r="BX1427" s="101"/>
      <c r="BY1427" s="101"/>
      <c r="BZ1427" s="101"/>
      <c r="CA1427" s="101"/>
      <c r="CB1427" s="101"/>
      <c r="CC1427" s="101"/>
      <c r="CD1427" s="101"/>
      <c r="CE1427" s="101"/>
      <c r="CF1427" s="101"/>
      <c r="CG1427" s="37" t="e">
        <f>VLOOKUP(Table_1[[#This Row],[EAN]],'[1]Planilha1'!$E:$R,13,0)</f>
        <v>#N/A</v>
      </c>
      <c r="CI1427" s="188">
        <f>IF(Table_1[[#This Row],[STATUS MERCADO]]="GO",Table_1[[#This Row],[M. BRUTA TOTAL]],0)</f>
        <v>0</v>
      </c>
      <c r="CJ1427" s="188">
        <f>IF(Table_1[[#This Row],[STATUS MERCADO]]="GO",Table_1[[#This Row],[PV UNIT. REALIZADO]]*Table_1[[#This Row],[QUANTIDADE]],0)</f>
        <v>0</v>
      </c>
    </row>
    <row r="1428" ht="15" hidden="1">
      <c r="A1428" s="7"/>
      <c r="B1428" s="84" t="s">
        <v>400</v>
      </c>
      <c r="C1428" s="75">
        <v>220234</v>
      </c>
      <c r="D1428" s="75">
        <v>979</v>
      </c>
      <c r="E1428" s="85">
        <v>7897520100050</v>
      </c>
      <c r="F1428" s="86" t="s">
        <v>1341</v>
      </c>
      <c r="G1428" s="75" t="s">
        <v>12</v>
      </c>
      <c r="H1428" s="75">
        <v>280</v>
      </c>
      <c r="I1428" s="87" t="s">
        <v>1281</v>
      </c>
      <c r="J1428" s="75" t="s">
        <v>1300</v>
      </c>
      <c r="K1428" s="88" t="s">
        <v>84</v>
      </c>
      <c r="L1428" s="88">
        <v>12</v>
      </c>
      <c r="M1428" s="88">
        <v>0</v>
      </c>
      <c r="N1428" s="75" t="s">
        <v>85</v>
      </c>
      <c r="O1428" s="75" t="s">
        <v>114</v>
      </c>
      <c r="P1428" s="89"/>
      <c r="Q1428" s="90">
        <f>(17/100+7.6/100+1.65/100)*P1428</f>
        <v>0</v>
      </c>
      <c r="R1428" s="90"/>
      <c r="S1428" s="90"/>
      <c r="T1428" s="90"/>
      <c r="U1428" s="90"/>
      <c r="V1428" s="90">
        <f>+P1428-Q1428+R1428+S1428+T1428+U1428</f>
        <v>0</v>
      </c>
      <c r="W1428" s="91">
        <f>(1.02/100)</f>
        <v>1.02E-2</v>
      </c>
      <c r="X1428" s="91">
        <v>4.8E-3</v>
      </c>
      <c r="Y1428" s="91">
        <v>0.17</v>
      </c>
      <c r="Z1428" s="91">
        <v>1.65E-2</v>
      </c>
      <c r="AA1428" s="91">
        <v>7.6E-2</v>
      </c>
      <c r="AB1428" s="91">
        <f>SUM(W1428:AA1428)</f>
        <v>0.2775</v>
      </c>
      <c r="AC1428" s="75">
        <v>12</v>
      </c>
      <c r="AD1428" s="92">
        <f>IF(AL1428="","",+AC1428*AL1428)</f>
      </c>
      <c r="AE1428" s="93">
        <f>IF(AL1428="","",+AL1428*AB1428)</f>
      </c>
      <c r="AF1428" s="92">
        <f>IF(AL1428="","",+AL1428-AE1428)</f>
      </c>
      <c r="AG1428" s="93">
        <f>+V1428</f>
        <v>0</v>
      </c>
      <c r="AH1428" s="92">
        <f>IF(AF1428="","",+AF1428-AG1428)</f>
      </c>
      <c r="AI1428" s="92">
        <f>IF(AH1428="","",+AH1428*AC1428)</f>
      </c>
      <c r="AJ1428" s="93"/>
      <c r="AK1428" s="94">
        <v>0.33</v>
      </c>
      <c r="AL1428" s="93">
        <f>IF(V1428=0,"",V1428/(1-AB1428-AK1428))</f>
      </c>
      <c r="AM1428" s="95">
        <v>0.33</v>
      </c>
      <c r="AN1428" s="93">
        <f>IF(V1428=0,"",V1428/(1-AB1428-AM1428))</f>
      </c>
      <c r="AO1428" s="96">
        <v>1.2</v>
      </c>
      <c r="AP1428" s="93">
        <f>IF(BD!AJ1428="","",BD!AJ1428*BD!AO1428)</f>
      </c>
      <c r="AQ1428" s="91">
        <f>BD!AM1428/BD!AK1428-1</f>
        <v>0</v>
      </c>
      <c r="AR1428" s="91">
        <f>IF(BD!AN1428="","",IF(BD!AJ1428="","",BD!AN1428/BD!AJ1428-1))</f>
      </c>
      <c r="AS1428" s="91">
        <f>IF(BD!AN1428="","",IF(BD!AN1428&lt;BD!AL1428,"ABAIXO DA META","DENTRO DA META"))</f>
      </c>
      <c r="AT1428" s="91" t="str">
        <f>IF(BD!AJ1428="","EM ANÁLISE",IF(BD!AP1428&gt;=BD!AN1428,"GO", "NO GO"))</f>
        <v>EM ANÁLISE</v>
      </c>
      <c r="AU1428" s="97">
        <f>IF(AN1428="","",+BD!$AN1428-AJ1428)</f>
      </c>
      <c r="AV1428" s="98"/>
      <c r="AW1428" s="90">
        <f>BD!P1428*BD!AC1428</f>
        <v>0</v>
      </c>
      <c r="AX1428" s="90">
        <f>BD!V1428*BD!AC1428</f>
        <v>0</v>
      </c>
      <c r="AY1428" s="90">
        <f>IF(BD!AN1428="","",BD!AN1428*BD!AC1428)</f>
      </c>
      <c r="AZ1428" s="75" t="s">
        <v>123</v>
      </c>
      <c r="BA1428" s="75" t="s">
        <v>115</v>
      </c>
      <c r="BB1428" s="75">
        <v>1</v>
      </c>
      <c r="BC1428" s="75" t="s">
        <v>116</v>
      </c>
      <c r="BD1428" s="104"/>
      <c r="BE1428" s="104"/>
      <c r="BF1428" s="101"/>
      <c r="BG1428" s="101"/>
      <c r="BH1428" s="101"/>
      <c r="BI1428" s="101"/>
      <c r="BJ1428" s="101"/>
      <c r="BK1428" s="101"/>
      <c r="BL1428" s="101"/>
      <c r="BM1428" s="101"/>
      <c r="BN1428" s="101"/>
      <c r="BO1428" s="103"/>
      <c r="BP1428" s="101"/>
      <c r="BQ1428" s="101"/>
      <c r="BR1428" s="101"/>
      <c r="BS1428" s="101"/>
      <c r="BT1428" s="101"/>
      <c r="BU1428" s="101"/>
      <c r="BV1428" s="101"/>
      <c r="BW1428" s="101"/>
      <c r="BX1428" s="101"/>
      <c r="BY1428" s="101"/>
      <c r="BZ1428" s="101"/>
      <c r="CA1428" s="101"/>
      <c r="CB1428" s="101"/>
      <c r="CC1428" s="101"/>
      <c r="CD1428" s="101"/>
      <c r="CE1428" s="101"/>
      <c r="CF1428" s="101"/>
      <c r="CG1428" s="37" t="e">
        <f>VLOOKUP(Table_1[[#This Row],[EAN]],'[1]Planilha1'!$E:$R,13,0)</f>
        <v>#N/A</v>
      </c>
      <c r="CI1428" s="188">
        <f>IF(Table_1[[#This Row],[STATUS MERCADO]]="GO",Table_1[[#This Row],[M. BRUTA TOTAL]],0)</f>
        <v>0</v>
      </c>
      <c r="CJ1428" s="188">
        <f>IF(Table_1[[#This Row],[STATUS MERCADO]]="GO",Table_1[[#This Row],[PV UNIT. REALIZADO]]*Table_1[[#This Row],[QUANTIDADE]],0)</f>
        <v>0</v>
      </c>
    </row>
    <row r="1429" ht="15" hidden="1">
      <c r="A1429" s="7"/>
      <c r="B1429" s="84" t="s">
        <v>400</v>
      </c>
      <c r="C1429" s="75">
        <v>220235</v>
      </c>
      <c r="D1429" s="75">
        <v>994</v>
      </c>
      <c r="E1429" s="85">
        <v>7896189200101</v>
      </c>
      <c r="F1429" s="86" t="s">
        <v>1342</v>
      </c>
      <c r="G1429" s="75" t="s">
        <v>12</v>
      </c>
      <c r="H1429" s="75">
        <v>280</v>
      </c>
      <c r="I1429" s="87" t="s">
        <v>1281</v>
      </c>
      <c r="J1429" s="75" t="s">
        <v>1309</v>
      </c>
      <c r="K1429" s="88" t="s">
        <v>84</v>
      </c>
      <c r="L1429" s="88">
        <v>12</v>
      </c>
      <c r="M1429" s="88">
        <v>0</v>
      </c>
      <c r="N1429" s="75" t="s">
        <v>85</v>
      </c>
      <c r="O1429" s="75" t="s">
        <v>114</v>
      </c>
      <c r="P1429" s="89"/>
      <c r="Q1429" s="90">
        <f>(17/100+7.6/100+1.65/100)*P1429</f>
        <v>0</v>
      </c>
      <c r="R1429" s="90"/>
      <c r="S1429" s="90"/>
      <c r="T1429" s="90"/>
      <c r="U1429" s="90"/>
      <c r="V1429" s="90">
        <f>+P1429-Q1429+R1429+S1429+T1429+U1429</f>
        <v>0</v>
      </c>
      <c r="W1429" s="91">
        <f>(1.02/100)</f>
        <v>1.02E-2</v>
      </c>
      <c r="X1429" s="91">
        <v>4.8E-3</v>
      </c>
      <c r="Y1429" s="91">
        <v>0.17</v>
      </c>
      <c r="Z1429" s="91">
        <v>1.65E-2</v>
      </c>
      <c r="AA1429" s="91">
        <v>7.6E-2</v>
      </c>
      <c r="AB1429" s="91">
        <f>SUM(W1429:AA1429)</f>
        <v>0.2775</v>
      </c>
      <c r="AC1429" s="75">
        <v>12</v>
      </c>
      <c r="AD1429" s="92">
        <f>IF(AL1429="","",+AC1429*AL1429)</f>
      </c>
      <c r="AE1429" s="93">
        <f>IF(AL1429="","",+AL1429*AB1429)</f>
      </c>
      <c r="AF1429" s="92">
        <f>IF(AL1429="","",+AL1429-AE1429)</f>
      </c>
      <c r="AG1429" s="93">
        <f>+V1429</f>
        <v>0</v>
      </c>
      <c r="AH1429" s="92">
        <f>IF(AF1429="","",+AF1429-AG1429)</f>
      </c>
      <c r="AI1429" s="92">
        <f>IF(AH1429="","",+AH1429*AC1429)</f>
      </c>
      <c r="AJ1429" s="93"/>
      <c r="AK1429" s="94">
        <v>0.33</v>
      </c>
      <c r="AL1429" s="93">
        <f>IF(V1429=0,"",V1429/(1-AB1429-AK1429))</f>
      </c>
      <c r="AM1429" s="95">
        <v>0.33</v>
      </c>
      <c r="AN1429" s="93">
        <f>IF(V1429=0,"",V1429/(1-AB1429-AM1429))</f>
      </c>
      <c r="AO1429" s="96">
        <v>1.2</v>
      </c>
      <c r="AP1429" s="93">
        <f>IF(BD!AJ1429="","",BD!AJ1429*BD!AO1429)</f>
      </c>
      <c r="AQ1429" s="91">
        <f>BD!AM1429/BD!AK1429-1</f>
        <v>0</v>
      </c>
      <c r="AR1429" s="91">
        <f>IF(BD!AN1429="","",IF(BD!AJ1429="","",BD!AN1429/BD!AJ1429-1))</f>
      </c>
      <c r="AS1429" s="91">
        <f>IF(BD!AN1429="","",IF(BD!AN1429&lt;BD!AL1429,"ABAIXO DA META","DENTRO DA META"))</f>
      </c>
      <c r="AT1429" s="91" t="str">
        <f>IF(BD!AJ1429="","EM ANÁLISE",IF(BD!AP1429&gt;=BD!AN1429,"GO", "NO GO"))</f>
        <v>EM ANÁLISE</v>
      </c>
      <c r="AU1429" s="97">
        <f>IF(AN1429="","",+BD!$AN1429-AJ1429)</f>
      </c>
      <c r="AV1429" s="98"/>
      <c r="AW1429" s="90">
        <f>BD!P1429*BD!AC1429</f>
        <v>0</v>
      </c>
      <c r="AX1429" s="90">
        <f>BD!V1429*BD!AC1429</f>
        <v>0</v>
      </c>
      <c r="AY1429" s="90">
        <f>IF(BD!AN1429="","",BD!AN1429*BD!AC1429)</f>
      </c>
      <c r="AZ1429" s="75" t="s">
        <v>123</v>
      </c>
      <c r="BA1429" s="75"/>
      <c r="BB1429" s="75"/>
      <c r="BC1429" s="75"/>
      <c r="BD1429" s="104"/>
      <c r="BE1429" s="104"/>
      <c r="BF1429" s="101"/>
      <c r="BG1429" s="101"/>
      <c r="BH1429" s="101"/>
      <c r="BI1429" s="101"/>
      <c r="BJ1429" s="101"/>
      <c r="BK1429" s="101"/>
      <c r="BL1429" s="101"/>
      <c r="BM1429" s="101"/>
      <c r="BN1429" s="101"/>
      <c r="BO1429" s="103"/>
      <c r="BP1429" s="101"/>
      <c r="BQ1429" s="101"/>
      <c r="BR1429" s="101"/>
      <c r="BS1429" s="101"/>
      <c r="BT1429" s="101"/>
      <c r="BU1429" s="101"/>
      <c r="BV1429" s="101"/>
      <c r="BW1429" s="101"/>
      <c r="BX1429" s="101"/>
      <c r="BY1429" s="101"/>
      <c r="BZ1429" s="101"/>
      <c r="CA1429" s="101"/>
      <c r="CB1429" s="101"/>
      <c r="CC1429" s="101"/>
      <c r="CD1429" s="101"/>
      <c r="CE1429" s="101"/>
      <c r="CF1429" s="101"/>
      <c r="CG1429" s="37" t="e">
        <f>VLOOKUP(Table_1[[#This Row],[EAN]],'[1]Planilha1'!$E:$R,13,0)</f>
        <v>#N/A</v>
      </c>
      <c r="CI1429" s="188">
        <f>IF(Table_1[[#This Row],[STATUS MERCADO]]="GO",Table_1[[#This Row],[M. BRUTA TOTAL]],0)</f>
        <v>0</v>
      </c>
      <c r="CJ1429" s="188">
        <f>IF(Table_1[[#This Row],[STATUS MERCADO]]="GO",Table_1[[#This Row],[PV UNIT. REALIZADO]]*Table_1[[#This Row],[QUANTIDADE]],0)</f>
        <v>0</v>
      </c>
    </row>
    <row r="1430" ht="15" hidden="1">
      <c r="A1430" s="7"/>
      <c r="B1430" s="84" t="s">
        <v>400</v>
      </c>
      <c r="C1430" s="75">
        <v>220236</v>
      </c>
      <c r="D1430" s="75">
        <v>1109</v>
      </c>
      <c r="E1430" s="85">
        <v>7896189226811</v>
      </c>
      <c r="F1430" s="86" t="s">
        <v>1343</v>
      </c>
      <c r="G1430" s="75" t="s">
        <v>12</v>
      </c>
      <c r="H1430" s="75">
        <v>280</v>
      </c>
      <c r="I1430" s="87" t="s">
        <v>1281</v>
      </c>
      <c r="J1430" s="75" t="s">
        <v>1309</v>
      </c>
      <c r="K1430" s="88" t="s">
        <v>84</v>
      </c>
      <c r="L1430" s="88">
        <v>12</v>
      </c>
      <c r="M1430" s="88">
        <v>0</v>
      </c>
      <c r="N1430" s="75" t="s">
        <v>85</v>
      </c>
      <c r="O1430" s="75" t="s">
        <v>114</v>
      </c>
      <c r="P1430" s="89"/>
      <c r="Q1430" s="90">
        <f>(17/100+7.6/100+1.65/100)*P1430</f>
        <v>0</v>
      </c>
      <c r="R1430" s="90"/>
      <c r="S1430" s="90"/>
      <c r="T1430" s="90"/>
      <c r="U1430" s="90"/>
      <c r="V1430" s="90">
        <f>+P1430-Q1430+R1430+S1430+T1430+U1430</f>
        <v>0</v>
      </c>
      <c r="W1430" s="91">
        <f>(1.02/100)</f>
        <v>1.02E-2</v>
      </c>
      <c r="X1430" s="91">
        <v>4.8E-3</v>
      </c>
      <c r="Y1430" s="91">
        <v>0.17</v>
      </c>
      <c r="Z1430" s="91">
        <v>1.65E-2</v>
      </c>
      <c r="AA1430" s="91">
        <v>7.6E-2</v>
      </c>
      <c r="AB1430" s="91">
        <f>SUM(W1430:AA1430)</f>
        <v>0.2775</v>
      </c>
      <c r="AC1430" s="75">
        <v>12</v>
      </c>
      <c r="AD1430" s="92">
        <f>IF(AL1430="","",+AC1430*AL1430)</f>
      </c>
      <c r="AE1430" s="93">
        <f>IF(AL1430="","",+AL1430*AB1430)</f>
      </c>
      <c r="AF1430" s="92">
        <f>IF(AL1430="","",+AL1430-AE1430)</f>
      </c>
      <c r="AG1430" s="93">
        <f>+V1430</f>
        <v>0</v>
      </c>
      <c r="AH1430" s="92">
        <f>IF(AF1430="","",+AF1430-AG1430)</f>
      </c>
      <c r="AI1430" s="92">
        <f>IF(AH1430="","",+AH1430*AC1430)</f>
      </c>
      <c r="AJ1430" s="93"/>
      <c r="AK1430" s="94">
        <v>0.33</v>
      </c>
      <c r="AL1430" s="93">
        <f>IF(V1430=0,"",V1430/(1-AB1430-AK1430))</f>
      </c>
      <c r="AM1430" s="95">
        <v>0.33</v>
      </c>
      <c r="AN1430" s="93">
        <f>IF(V1430=0,"",V1430/(1-AB1430-AM1430))</f>
      </c>
      <c r="AO1430" s="96">
        <v>1.2</v>
      </c>
      <c r="AP1430" s="93">
        <f>IF(BD!AJ1430="","",BD!AJ1430*BD!AO1430)</f>
      </c>
      <c r="AQ1430" s="91">
        <f>BD!AM1430/BD!AK1430-1</f>
        <v>0</v>
      </c>
      <c r="AR1430" s="91">
        <f>IF(BD!AN1430="","",IF(BD!AJ1430="","",BD!AN1430/BD!AJ1430-1))</f>
      </c>
      <c r="AS1430" s="91">
        <f>IF(BD!AN1430="","",IF(BD!AN1430&lt;BD!AL1430,"ABAIXO DA META","DENTRO DA META"))</f>
      </c>
      <c r="AT1430" s="91" t="str">
        <f>IF(BD!AJ1430="","EM ANÁLISE",IF(BD!AP1430&gt;=BD!AN1430,"GO", "NO GO"))</f>
        <v>EM ANÁLISE</v>
      </c>
      <c r="AU1430" s="97">
        <f>IF(AN1430="","",+BD!$AN1430-AJ1430)</f>
      </c>
      <c r="AV1430" s="98"/>
      <c r="AW1430" s="90">
        <f>BD!P1430*BD!AC1430</f>
        <v>0</v>
      </c>
      <c r="AX1430" s="90">
        <f>BD!V1430*BD!AC1430</f>
        <v>0</v>
      </c>
      <c r="AY1430" s="90">
        <f>IF(BD!AN1430="","",BD!AN1430*BD!AC1430)</f>
      </c>
      <c r="AZ1430" s="75" t="s">
        <v>123</v>
      </c>
      <c r="BA1430" s="75" t="s">
        <v>115</v>
      </c>
      <c r="BB1430" s="75">
        <v>1</v>
      </c>
      <c r="BC1430" s="75" t="s">
        <v>116</v>
      </c>
      <c r="BD1430" s="104"/>
      <c r="BE1430" s="104"/>
      <c r="BF1430" s="101"/>
      <c r="BG1430" s="101"/>
      <c r="BH1430" s="101"/>
      <c r="BI1430" s="101"/>
      <c r="BJ1430" s="101"/>
      <c r="BK1430" s="101"/>
      <c r="BL1430" s="101"/>
      <c r="BM1430" s="101"/>
      <c r="BN1430" s="101"/>
      <c r="BO1430" s="103"/>
      <c r="BP1430" s="101"/>
      <c r="BQ1430" s="101"/>
      <c r="BR1430" s="101"/>
      <c r="BS1430" s="101"/>
      <c r="BT1430" s="101"/>
      <c r="BU1430" s="101"/>
      <c r="BV1430" s="101"/>
      <c r="BW1430" s="101"/>
      <c r="BX1430" s="101"/>
      <c r="BY1430" s="101"/>
      <c r="BZ1430" s="101"/>
      <c r="CA1430" s="101"/>
      <c r="CB1430" s="101"/>
      <c r="CC1430" s="101"/>
      <c r="CD1430" s="101"/>
      <c r="CE1430" s="101"/>
      <c r="CF1430" s="101"/>
      <c r="CG1430" s="37" t="e">
        <f>VLOOKUP(Table_1[[#This Row],[EAN]],'[1]Planilha1'!$E:$R,13,0)</f>
        <v>#N/A</v>
      </c>
      <c r="CI1430" s="188">
        <f>IF(Table_1[[#This Row],[STATUS MERCADO]]="GO",Table_1[[#This Row],[M. BRUTA TOTAL]],0)</f>
        <v>0</v>
      </c>
      <c r="CJ1430" s="188">
        <f>IF(Table_1[[#This Row],[STATUS MERCADO]]="GO",Table_1[[#This Row],[PV UNIT. REALIZADO]]*Table_1[[#This Row],[QUANTIDADE]],0)</f>
        <v>0</v>
      </c>
    </row>
    <row r="1431" ht="15" hidden="1">
      <c r="A1431" s="7"/>
      <c r="B1431" s="84" t="s">
        <v>400</v>
      </c>
      <c r="C1431" s="75">
        <v>220237</v>
      </c>
      <c r="D1431" s="75">
        <v>996</v>
      </c>
      <c r="E1431" s="85">
        <v>7896189223025</v>
      </c>
      <c r="F1431" s="86" t="s">
        <v>1344</v>
      </c>
      <c r="G1431" s="75" t="s">
        <v>12</v>
      </c>
      <c r="H1431" s="75">
        <v>280</v>
      </c>
      <c r="I1431" s="87" t="s">
        <v>1281</v>
      </c>
      <c r="J1431" s="75" t="s">
        <v>1309</v>
      </c>
      <c r="K1431" s="88" t="s">
        <v>84</v>
      </c>
      <c r="L1431" s="88">
        <v>12</v>
      </c>
      <c r="M1431" s="88">
        <v>0</v>
      </c>
      <c r="N1431" s="75" t="s">
        <v>85</v>
      </c>
      <c r="O1431" s="75" t="s">
        <v>114</v>
      </c>
      <c r="P1431" s="89"/>
      <c r="Q1431" s="90">
        <f>(17/100+7.6/100+1.65/100)*P1431</f>
        <v>0</v>
      </c>
      <c r="R1431" s="90"/>
      <c r="S1431" s="90"/>
      <c r="T1431" s="90"/>
      <c r="U1431" s="90"/>
      <c r="V1431" s="90">
        <f>+P1431-Q1431+R1431+S1431+T1431+U1431</f>
        <v>0</v>
      </c>
      <c r="W1431" s="91">
        <f>(1.02/100)</f>
        <v>1.02E-2</v>
      </c>
      <c r="X1431" s="91">
        <v>4.8E-3</v>
      </c>
      <c r="Y1431" s="91">
        <v>0.17</v>
      </c>
      <c r="Z1431" s="91">
        <v>1.65E-2</v>
      </c>
      <c r="AA1431" s="91">
        <v>7.6E-2</v>
      </c>
      <c r="AB1431" s="91">
        <f>SUM(W1431:AA1431)</f>
        <v>0.2775</v>
      </c>
      <c r="AC1431" s="75">
        <v>12</v>
      </c>
      <c r="AD1431" s="92">
        <f>IF(AL1431="","",+AC1431*AL1431)</f>
      </c>
      <c r="AE1431" s="93">
        <f>IF(AL1431="","",+AL1431*AB1431)</f>
      </c>
      <c r="AF1431" s="92">
        <f>IF(AL1431="","",+AL1431-AE1431)</f>
      </c>
      <c r="AG1431" s="93">
        <f>+V1431</f>
        <v>0</v>
      </c>
      <c r="AH1431" s="92">
        <f>IF(AF1431="","",+AF1431-AG1431)</f>
      </c>
      <c r="AI1431" s="92">
        <f>IF(AH1431="","",+AH1431*AC1431)</f>
      </c>
      <c r="AJ1431" s="93"/>
      <c r="AK1431" s="94">
        <v>0.33</v>
      </c>
      <c r="AL1431" s="93">
        <f>IF(V1431=0,"",V1431/(1-AB1431-AK1431))</f>
      </c>
      <c r="AM1431" s="95">
        <v>0.33</v>
      </c>
      <c r="AN1431" s="93">
        <f>IF(V1431=0,"",V1431/(1-AB1431-AM1431))</f>
      </c>
      <c r="AO1431" s="96">
        <v>1.2</v>
      </c>
      <c r="AP1431" s="93">
        <f>IF(BD!AJ1431="","",BD!AJ1431*BD!AO1431)</f>
      </c>
      <c r="AQ1431" s="91">
        <f>BD!AM1431/BD!AK1431-1</f>
        <v>0</v>
      </c>
      <c r="AR1431" s="91">
        <f>IF(BD!AN1431="","",IF(BD!AJ1431="","",BD!AN1431/BD!AJ1431-1))</f>
      </c>
      <c r="AS1431" s="91">
        <f>IF(BD!AN1431="","",IF(BD!AN1431&lt;BD!AL1431,"ABAIXO DA META","DENTRO DA META"))</f>
      </c>
      <c r="AT1431" s="91" t="str">
        <f>IF(BD!AJ1431="","EM ANÁLISE",IF(BD!AP1431&gt;=BD!AN1431,"GO", "NO GO"))</f>
        <v>EM ANÁLISE</v>
      </c>
      <c r="AU1431" s="97">
        <f>IF(AN1431="","",+BD!$AN1431-AJ1431)</f>
      </c>
      <c r="AV1431" s="98"/>
      <c r="AW1431" s="90">
        <f>BD!P1431*BD!AC1431</f>
        <v>0</v>
      </c>
      <c r="AX1431" s="90">
        <f>BD!V1431*BD!AC1431</f>
        <v>0</v>
      </c>
      <c r="AY1431" s="90">
        <f>IF(BD!AN1431="","",BD!AN1431*BD!AC1431)</f>
      </c>
      <c r="AZ1431" s="75" t="s">
        <v>123</v>
      </c>
      <c r="BA1431" s="75" t="s">
        <v>115</v>
      </c>
      <c r="BB1431" s="75">
        <v>1</v>
      </c>
      <c r="BC1431" s="75" t="s">
        <v>116</v>
      </c>
      <c r="BD1431" s="104"/>
      <c r="BE1431" s="104"/>
      <c r="BF1431" s="101"/>
      <c r="BG1431" s="101"/>
      <c r="BH1431" s="101"/>
      <c r="BI1431" s="101"/>
      <c r="BJ1431" s="101"/>
      <c r="BK1431" s="101"/>
      <c r="BL1431" s="101"/>
      <c r="BM1431" s="101"/>
      <c r="BN1431" s="101"/>
      <c r="BO1431" s="103"/>
      <c r="BP1431" s="101"/>
      <c r="BQ1431" s="101"/>
      <c r="BR1431" s="101"/>
      <c r="BS1431" s="101"/>
      <c r="BT1431" s="101"/>
      <c r="BU1431" s="101"/>
      <c r="BV1431" s="101"/>
      <c r="BW1431" s="101"/>
      <c r="BX1431" s="101"/>
      <c r="BY1431" s="101"/>
      <c r="BZ1431" s="101"/>
      <c r="CA1431" s="101"/>
      <c r="CB1431" s="101"/>
      <c r="CC1431" s="101"/>
      <c r="CD1431" s="101"/>
      <c r="CE1431" s="101"/>
      <c r="CF1431" s="101"/>
      <c r="CG1431" s="37" t="e">
        <f>VLOOKUP(Table_1[[#This Row],[EAN]],'[1]Planilha1'!$E:$R,13,0)</f>
        <v>#N/A</v>
      </c>
      <c r="CI1431" s="188">
        <f>IF(Table_1[[#This Row],[STATUS MERCADO]]="GO",Table_1[[#This Row],[M. BRUTA TOTAL]],0)</f>
        <v>0</v>
      </c>
      <c r="CJ1431" s="188">
        <f>IF(Table_1[[#This Row],[STATUS MERCADO]]="GO",Table_1[[#This Row],[PV UNIT. REALIZADO]]*Table_1[[#This Row],[QUANTIDADE]],0)</f>
        <v>0</v>
      </c>
    </row>
    <row r="1432" ht="15" hidden="1">
      <c r="A1432" s="7"/>
      <c r="B1432" s="84" t="s">
        <v>400</v>
      </c>
      <c r="C1432" s="75">
        <v>220238</v>
      </c>
      <c r="D1432" s="75">
        <v>973</v>
      </c>
      <c r="E1432" s="85">
        <v>7896189200460</v>
      </c>
      <c r="F1432" s="86" t="s">
        <v>1345</v>
      </c>
      <c r="G1432" s="75" t="s">
        <v>12</v>
      </c>
      <c r="H1432" s="75">
        <v>280</v>
      </c>
      <c r="I1432" s="87" t="s">
        <v>1281</v>
      </c>
      <c r="J1432" s="75" t="s">
        <v>1346</v>
      </c>
      <c r="K1432" s="88" t="s">
        <v>84</v>
      </c>
      <c r="L1432" s="88">
        <v>12</v>
      </c>
      <c r="M1432" s="88">
        <v>0</v>
      </c>
      <c r="N1432" s="75" t="s">
        <v>85</v>
      </c>
      <c r="O1432" s="75" t="s">
        <v>114</v>
      </c>
      <c r="P1432" s="89"/>
      <c r="Q1432" s="90">
        <f>(17/100+7.6/100+1.65/100)*P1432</f>
        <v>0</v>
      </c>
      <c r="R1432" s="90"/>
      <c r="S1432" s="90"/>
      <c r="T1432" s="90"/>
      <c r="U1432" s="90"/>
      <c r="V1432" s="90">
        <f>+P1432-Q1432+R1432+S1432+T1432+U1432</f>
        <v>0</v>
      </c>
      <c r="W1432" s="91">
        <f>(1.02/100)</f>
        <v>1.02E-2</v>
      </c>
      <c r="X1432" s="91">
        <v>4.8E-3</v>
      </c>
      <c r="Y1432" s="91">
        <v>0.17</v>
      </c>
      <c r="Z1432" s="91">
        <v>1.65E-2</v>
      </c>
      <c r="AA1432" s="91">
        <v>7.6E-2</v>
      </c>
      <c r="AB1432" s="91">
        <f>SUM(W1432:AA1432)</f>
        <v>0.2775</v>
      </c>
      <c r="AC1432" s="75">
        <v>12</v>
      </c>
      <c r="AD1432" s="92">
        <f>IF(AL1432="","",+AC1432*AL1432)</f>
      </c>
      <c r="AE1432" s="93">
        <f>IF(AL1432="","",+AL1432*AB1432)</f>
      </c>
      <c r="AF1432" s="92">
        <f>IF(AL1432="","",+AL1432-AE1432)</f>
      </c>
      <c r="AG1432" s="93">
        <f>+V1432</f>
        <v>0</v>
      </c>
      <c r="AH1432" s="92">
        <f>IF(AF1432="","",+AF1432-AG1432)</f>
      </c>
      <c r="AI1432" s="92">
        <f>IF(AH1432="","",+AH1432*AC1432)</f>
      </c>
      <c r="AJ1432" s="93"/>
      <c r="AK1432" s="94">
        <v>0.33</v>
      </c>
      <c r="AL1432" s="93">
        <f>IF(V1432=0,"",V1432/(1-AB1432-AK1432))</f>
      </c>
      <c r="AM1432" s="95">
        <v>0.33</v>
      </c>
      <c r="AN1432" s="93">
        <f>IF(V1432=0,"",V1432/(1-AB1432-AM1432))</f>
      </c>
      <c r="AO1432" s="96">
        <v>1.2</v>
      </c>
      <c r="AP1432" s="93">
        <f>IF(BD!AJ1432="","",BD!AJ1432*BD!AO1432)</f>
      </c>
      <c r="AQ1432" s="91">
        <f>BD!AM1432/BD!AK1432-1</f>
        <v>0</v>
      </c>
      <c r="AR1432" s="91">
        <f>IF(BD!AN1432="","",IF(BD!AJ1432="","",BD!AN1432/BD!AJ1432-1))</f>
      </c>
      <c r="AS1432" s="91">
        <f>IF(BD!AN1432="","",IF(BD!AN1432&lt;BD!AL1432,"ABAIXO DA META","DENTRO DA META"))</f>
      </c>
      <c r="AT1432" s="91" t="str">
        <f>IF(BD!AJ1432="","EM ANÁLISE",IF(BD!AP1432&gt;=BD!AN1432,"GO", "NO GO"))</f>
        <v>EM ANÁLISE</v>
      </c>
      <c r="AU1432" s="97">
        <f>IF(AN1432="","",+BD!$AN1432-AJ1432)</f>
      </c>
      <c r="AV1432" s="98"/>
      <c r="AW1432" s="90">
        <f>BD!P1432*BD!AC1432</f>
        <v>0</v>
      </c>
      <c r="AX1432" s="90">
        <f>BD!V1432*BD!AC1432</f>
        <v>0</v>
      </c>
      <c r="AY1432" s="90">
        <f>IF(BD!AN1432="","",BD!AN1432*BD!AC1432)</f>
      </c>
      <c r="AZ1432" s="75" t="s">
        <v>123</v>
      </c>
      <c r="BA1432" s="75" t="s">
        <v>115</v>
      </c>
      <c r="BB1432" s="75">
        <v>1</v>
      </c>
      <c r="BC1432" s="75" t="s">
        <v>116</v>
      </c>
      <c r="BD1432" s="104"/>
      <c r="BE1432" s="104"/>
      <c r="BF1432" s="101"/>
      <c r="BG1432" s="101"/>
      <c r="BH1432" s="101"/>
      <c r="BI1432" s="101"/>
      <c r="BJ1432" s="101"/>
      <c r="BK1432" s="101"/>
      <c r="BL1432" s="101"/>
      <c r="BM1432" s="101"/>
      <c r="BN1432" s="101"/>
      <c r="BO1432" s="103"/>
      <c r="BP1432" s="101"/>
      <c r="BQ1432" s="101"/>
      <c r="BR1432" s="101"/>
      <c r="BS1432" s="101"/>
      <c r="BT1432" s="101"/>
      <c r="BU1432" s="101"/>
      <c r="BV1432" s="101"/>
      <c r="BW1432" s="101"/>
      <c r="BX1432" s="101"/>
      <c r="BY1432" s="101"/>
      <c r="BZ1432" s="101"/>
      <c r="CA1432" s="101"/>
      <c r="CB1432" s="101"/>
      <c r="CC1432" s="101"/>
      <c r="CD1432" s="101"/>
      <c r="CE1432" s="101"/>
      <c r="CF1432" s="101"/>
      <c r="CG1432" s="37" t="e">
        <f>VLOOKUP(Table_1[[#This Row],[EAN]],'[1]Planilha1'!$E:$R,13,0)</f>
        <v>#N/A</v>
      </c>
      <c r="CI1432" s="188">
        <f>IF(Table_1[[#This Row],[STATUS MERCADO]]="GO",Table_1[[#This Row],[M. BRUTA TOTAL]],0)</f>
        <v>0</v>
      </c>
      <c r="CJ1432" s="188">
        <f>IF(Table_1[[#This Row],[STATUS MERCADO]]="GO",Table_1[[#This Row],[PV UNIT. REALIZADO]]*Table_1[[#This Row],[QUANTIDADE]],0)</f>
        <v>0</v>
      </c>
    </row>
    <row r="1433" ht="15" hidden="1">
      <c r="A1433" s="7"/>
      <c r="B1433" s="84" t="s">
        <v>400</v>
      </c>
      <c r="C1433" s="75">
        <v>220239</v>
      </c>
      <c r="D1433" s="75">
        <v>1103</v>
      </c>
      <c r="E1433" s="85">
        <v>7897520100470</v>
      </c>
      <c r="F1433" s="86" t="s">
        <v>1347</v>
      </c>
      <c r="G1433" s="75" t="s">
        <v>12</v>
      </c>
      <c r="H1433" s="75">
        <v>3390</v>
      </c>
      <c r="I1433" s="87" t="s">
        <v>1291</v>
      </c>
      <c r="J1433" s="75" t="s">
        <v>1322</v>
      </c>
      <c r="K1433" s="88" t="s">
        <v>84</v>
      </c>
      <c r="L1433" s="88">
        <v>12</v>
      </c>
      <c r="M1433" s="88">
        <v>0</v>
      </c>
      <c r="N1433" s="75" t="s">
        <v>85</v>
      </c>
      <c r="O1433" s="75" t="s">
        <v>114</v>
      </c>
      <c r="P1433" s="89"/>
      <c r="Q1433" s="90">
        <f>(17/100+7.6/100+1.65/100)*P1433</f>
        <v>0</v>
      </c>
      <c r="R1433" s="90"/>
      <c r="S1433" s="90"/>
      <c r="T1433" s="90"/>
      <c r="U1433" s="90"/>
      <c r="V1433" s="90">
        <f>+P1433-Q1433+R1433+S1433+T1433+U1433</f>
        <v>0</v>
      </c>
      <c r="W1433" s="91">
        <f>(1.02/100)</f>
        <v>1.02E-2</v>
      </c>
      <c r="X1433" s="91">
        <v>4.8E-3</v>
      </c>
      <c r="Y1433" s="91">
        <v>0.17</v>
      </c>
      <c r="Z1433" s="91">
        <v>1.65E-2</v>
      </c>
      <c r="AA1433" s="91">
        <v>7.6E-2</v>
      </c>
      <c r="AB1433" s="91">
        <f>SUM(W1433:AA1433)</f>
        <v>0.2775</v>
      </c>
      <c r="AC1433" s="75">
        <v>12</v>
      </c>
      <c r="AD1433" s="92">
        <f>IF(AL1433="","",+AC1433*AL1433)</f>
      </c>
      <c r="AE1433" s="93">
        <f>IF(AL1433="","",+AL1433*AB1433)</f>
      </c>
      <c r="AF1433" s="92">
        <f>IF(AL1433="","",+AL1433-AE1433)</f>
      </c>
      <c r="AG1433" s="93">
        <f>+V1433</f>
        <v>0</v>
      </c>
      <c r="AH1433" s="92">
        <f>IF(AF1433="","",+AF1433-AG1433)</f>
      </c>
      <c r="AI1433" s="92">
        <f>IF(AH1433="","",+AH1433*AC1433)</f>
      </c>
      <c r="AJ1433" s="93"/>
      <c r="AK1433" s="94">
        <v>0.33</v>
      </c>
      <c r="AL1433" s="93">
        <f>IF(V1433=0,"",V1433/(1-AB1433-AK1433))</f>
      </c>
      <c r="AM1433" s="95">
        <v>0.33</v>
      </c>
      <c r="AN1433" s="93">
        <f>IF(V1433=0,"",V1433/(1-AB1433-AM1433))</f>
      </c>
      <c r="AO1433" s="96">
        <v>1.2</v>
      </c>
      <c r="AP1433" s="93">
        <f>IF(BD!AJ1433="","",BD!AJ1433*BD!AO1433)</f>
      </c>
      <c r="AQ1433" s="91">
        <f>BD!AM1433/BD!AK1433-1</f>
        <v>0</v>
      </c>
      <c r="AR1433" s="91">
        <f>IF(BD!AN1433="","",IF(BD!AJ1433="","",BD!AN1433/BD!AJ1433-1))</f>
      </c>
      <c r="AS1433" s="91">
        <f>IF(BD!AN1433="","",IF(BD!AN1433&lt;BD!AL1433,"ABAIXO DA META","DENTRO DA META"))</f>
      </c>
      <c r="AT1433" s="91" t="str">
        <f>IF(BD!AJ1433="","EM ANÁLISE",IF(BD!AP1433&gt;=BD!AN1433,"GO", "NO GO"))</f>
        <v>EM ANÁLISE</v>
      </c>
      <c r="AU1433" s="97">
        <f>IF(AN1433="","",+BD!$AN1433-AJ1433)</f>
      </c>
      <c r="AV1433" s="98"/>
      <c r="AW1433" s="90">
        <f>BD!P1433*BD!AC1433</f>
        <v>0</v>
      </c>
      <c r="AX1433" s="90">
        <f>BD!V1433*BD!AC1433</f>
        <v>0</v>
      </c>
      <c r="AY1433" s="90">
        <f>IF(BD!AN1433="","",BD!AN1433*BD!AC1433)</f>
      </c>
      <c r="AZ1433" s="75" t="s">
        <v>123</v>
      </c>
      <c r="BA1433" s="75" t="s">
        <v>115</v>
      </c>
      <c r="BB1433" s="75">
        <v>1</v>
      </c>
      <c r="BC1433" s="75" t="s">
        <v>116</v>
      </c>
      <c r="BD1433" s="104"/>
      <c r="BE1433" s="104"/>
      <c r="BF1433" s="101"/>
      <c r="BG1433" s="101"/>
      <c r="BH1433" s="101"/>
      <c r="BI1433" s="101"/>
      <c r="BJ1433" s="101"/>
      <c r="BK1433" s="101"/>
      <c r="BL1433" s="101"/>
      <c r="BM1433" s="101"/>
      <c r="BN1433" s="101"/>
      <c r="BO1433" s="103"/>
      <c r="BP1433" s="101"/>
      <c r="BQ1433" s="101"/>
      <c r="BR1433" s="101"/>
      <c r="BS1433" s="101"/>
      <c r="BT1433" s="101"/>
      <c r="BU1433" s="101"/>
      <c r="BV1433" s="101"/>
      <c r="BW1433" s="101"/>
      <c r="BX1433" s="101"/>
      <c r="BY1433" s="101"/>
      <c r="BZ1433" s="101"/>
      <c r="CA1433" s="101"/>
      <c r="CB1433" s="101"/>
      <c r="CC1433" s="101"/>
      <c r="CD1433" s="101"/>
      <c r="CE1433" s="101"/>
      <c r="CF1433" s="101"/>
      <c r="CG1433" s="37" t="e">
        <f>VLOOKUP(Table_1[[#This Row],[EAN]],'[1]Planilha1'!$E:$R,13,0)</f>
        <v>#N/A</v>
      </c>
      <c r="CI1433" s="188">
        <f>IF(Table_1[[#This Row],[STATUS MERCADO]]="GO",Table_1[[#This Row],[M. BRUTA TOTAL]],0)</f>
        <v>0</v>
      </c>
      <c r="CJ1433" s="188">
        <f>IF(Table_1[[#This Row],[STATUS MERCADO]]="GO",Table_1[[#This Row],[PV UNIT. REALIZADO]]*Table_1[[#This Row],[QUANTIDADE]],0)</f>
        <v>0</v>
      </c>
    </row>
    <row r="1434" ht="15" hidden="1">
      <c r="A1434" s="7"/>
      <c r="B1434" s="84" t="s">
        <v>400</v>
      </c>
      <c r="C1434" s="75">
        <v>220240</v>
      </c>
      <c r="D1434" s="75">
        <v>373</v>
      </c>
      <c r="E1434" s="85">
        <v>7896314720917</v>
      </c>
      <c r="F1434" s="86" t="s">
        <v>1348</v>
      </c>
      <c r="G1434" s="75" t="s">
        <v>20</v>
      </c>
      <c r="H1434" s="75">
        <v>80</v>
      </c>
      <c r="I1434" s="87" t="s">
        <v>1349</v>
      </c>
      <c r="J1434" s="75" t="s">
        <v>1350</v>
      </c>
      <c r="K1434" s="88" t="s">
        <v>84</v>
      </c>
      <c r="L1434" s="88">
        <v>12</v>
      </c>
      <c r="M1434" s="88">
        <v>0</v>
      </c>
      <c r="N1434" s="75" t="s">
        <v>85</v>
      </c>
      <c r="O1434" s="75" t="s">
        <v>114</v>
      </c>
      <c r="P1434" s="89"/>
      <c r="Q1434" s="90">
        <f>(17/100+7.6/100+1.65/100)*P1434</f>
        <v>0</v>
      </c>
      <c r="R1434" s="90"/>
      <c r="S1434" s="90"/>
      <c r="T1434" s="90"/>
      <c r="U1434" s="90"/>
      <c r="V1434" s="90">
        <f>+P1434-Q1434+R1434+S1434+T1434+U1434</f>
        <v>0</v>
      </c>
      <c r="W1434" s="91">
        <f>(1.02/100)</f>
        <v>1.02E-2</v>
      </c>
      <c r="X1434" s="91">
        <v>4.8E-3</v>
      </c>
      <c r="Y1434" s="91">
        <v>0.17</v>
      </c>
      <c r="Z1434" s="91">
        <v>1.65E-2</v>
      </c>
      <c r="AA1434" s="91">
        <v>7.6E-2</v>
      </c>
      <c r="AB1434" s="91">
        <f>SUM(W1434:AA1434)</f>
        <v>0.2775</v>
      </c>
      <c r="AC1434" s="75">
        <v>12</v>
      </c>
      <c r="AD1434" s="92">
        <f>IF(AL1434="","",+AC1434*AL1434)</f>
      </c>
      <c r="AE1434" s="93">
        <f>IF(AL1434="","",+AL1434*AB1434)</f>
      </c>
      <c r="AF1434" s="92">
        <f>IF(AL1434="","",+AL1434-AE1434)</f>
      </c>
      <c r="AG1434" s="93">
        <f>+V1434</f>
        <v>0</v>
      </c>
      <c r="AH1434" s="92">
        <f>IF(AF1434="","",+AF1434-AG1434)</f>
      </c>
      <c r="AI1434" s="92">
        <f>IF(AH1434="","",+AH1434*AC1434)</f>
      </c>
      <c r="AJ1434" s="93"/>
      <c r="AK1434" s="94">
        <v>0.33</v>
      </c>
      <c r="AL1434" s="93">
        <f>IF(V1434=0,"",V1434/(1-AB1434-AK1434))</f>
      </c>
      <c r="AM1434" s="95">
        <v>0.33</v>
      </c>
      <c r="AN1434" s="93">
        <f>IF(V1434=0,"",V1434/(1-AB1434-AM1434))</f>
      </c>
      <c r="AO1434" s="96">
        <v>1.2</v>
      </c>
      <c r="AP1434" s="93">
        <f>IF(BD!AJ1434="","",BD!AJ1434*BD!AO1434)</f>
      </c>
      <c r="AQ1434" s="91">
        <f>BD!AM1434/BD!AK1434-1</f>
        <v>0</v>
      </c>
      <c r="AR1434" s="91">
        <f>IF(BD!AN1434="","",IF(BD!AJ1434="","",BD!AN1434/BD!AJ1434-1))</f>
      </c>
      <c r="AS1434" s="91">
        <f>IF(BD!AN1434="","",IF(BD!AN1434&lt;BD!AL1434,"ABAIXO DA META","DENTRO DA META"))</f>
      </c>
      <c r="AT1434" s="91" t="str">
        <f>IF(BD!AJ1434="","EM ANÁLISE",IF(BD!AP1434&gt;=BD!AN1434,"GO", "NO GO"))</f>
        <v>EM ANÁLISE</v>
      </c>
      <c r="AU1434" s="97">
        <f>IF(AN1434="","",+BD!$AN1434-AJ1434)</f>
      </c>
      <c r="AV1434" s="98"/>
      <c r="AW1434" s="90">
        <f>BD!P1434*BD!AC1434</f>
        <v>0</v>
      </c>
      <c r="AX1434" s="90">
        <f>BD!V1434*BD!AC1434</f>
        <v>0</v>
      </c>
      <c r="AY1434" s="90">
        <f>IF(BD!AN1434="","",BD!AN1434*BD!AC1434)</f>
      </c>
      <c r="AZ1434" s="75" t="s">
        <v>123</v>
      </c>
      <c r="BA1434" s="75" t="s">
        <v>115</v>
      </c>
      <c r="BB1434" s="75">
        <v>1</v>
      </c>
      <c r="BC1434" s="75" t="s">
        <v>116</v>
      </c>
      <c r="BD1434" s="104"/>
      <c r="BE1434" s="104"/>
      <c r="BF1434" s="101"/>
      <c r="BG1434" s="101"/>
      <c r="BH1434" s="101"/>
      <c r="BI1434" s="101"/>
      <c r="BJ1434" s="101"/>
      <c r="BK1434" s="101"/>
      <c r="BL1434" s="101"/>
      <c r="BM1434" s="101"/>
      <c r="BN1434" s="101"/>
      <c r="BO1434" s="103"/>
      <c r="BP1434" s="101"/>
      <c r="BQ1434" s="101"/>
      <c r="BR1434" s="101"/>
      <c r="BS1434" s="101"/>
      <c r="BT1434" s="101"/>
      <c r="BU1434" s="101"/>
      <c r="BV1434" s="101"/>
      <c r="BW1434" s="101"/>
      <c r="BX1434" s="101"/>
      <c r="BY1434" s="101"/>
      <c r="BZ1434" s="101"/>
      <c r="CA1434" s="101"/>
      <c r="CB1434" s="101"/>
      <c r="CC1434" s="101"/>
      <c r="CD1434" s="101"/>
      <c r="CE1434" s="101"/>
      <c r="CF1434" s="101"/>
      <c r="CG1434" s="37" t="e">
        <f>VLOOKUP(Table_1[[#This Row],[EAN]],'[1]Planilha1'!$E:$R,13,0)</f>
        <v>#N/A</v>
      </c>
      <c r="CI1434" s="188">
        <f>IF(Table_1[[#This Row],[STATUS MERCADO]]="GO",Table_1[[#This Row],[M. BRUTA TOTAL]],0)</f>
        <v>0</v>
      </c>
      <c r="CJ1434" s="188">
        <f>IF(Table_1[[#This Row],[STATUS MERCADO]]="GO",Table_1[[#This Row],[PV UNIT. REALIZADO]]*Table_1[[#This Row],[QUANTIDADE]],0)</f>
        <v>0</v>
      </c>
    </row>
    <row r="1435" ht="15" hidden="1">
      <c r="A1435" s="7"/>
      <c r="B1435" s="84" t="s">
        <v>400</v>
      </c>
      <c r="C1435" s="75">
        <v>220241</v>
      </c>
      <c r="D1435" s="75">
        <v>363</v>
      </c>
      <c r="E1435" s="85">
        <v>7896314721808</v>
      </c>
      <c r="F1435" s="86" t="s">
        <v>1351</v>
      </c>
      <c r="G1435" s="75" t="s">
        <v>20</v>
      </c>
      <c r="H1435" s="75">
        <v>110</v>
      </c>
      <c r="I1435" s="87" t="s">
        <v>1352</v>
      </c>
      <c r="J1435" s="75" t="s">
        <v>1353</v>
      </c>
      <c r="K1435" s="88" t="s">
        <v>84</v>
      </c>
      <c r="L1435" s="88">
        <v>12</v>
      </c>
      <c r="M1435" s="88">
        <v>0</v>
      </c>
      <c r="N1435" s="75" t="s">
        <v>85</v>
      </c>
      <c r="O1435" s="75" t="s">
        <v>114</v>
      </c>
      <c r="P1435" s="89"/>
      <c r="Q1435" s="90">
        <f>(17/100+7.6/100+1.65/100)*P1435</f>
        <v>0</v>
      </c>
      <c r="R1435" s="90"/>
      <c r="S1435" s="90"/>
      <c r="T1435" s="90"/>
      <c r="U1435" s="90"/>
      <c r="V1435" s="90">
        <f>+P1435-Q1435+R1435+S1435+T1435+U1435</f>
        <v>0</v>
      </c>
      <c r="W1435" s="91">
        <f>(1.02/100)</f>
        <v>1.02E-2</v>
      </c>
      <c r="X1435" s="91">
        <v>4.8E-3</v>
      </c>
      <c r="Y1435" s="91">
        <v>0.17</v>
      </c>
      <c r="Z1435" s="91">
        <v>1.65E-2</v>
      </c>
      <c r="AA1435" s="91">
        <v>7.6E-2</v>
      </c>
      <c r="AB1435" s="91">
        <f>SUM(W1435:AA1435)</f>
        <v>0.2775</v>
      </c>
      <c r="AC1435" s="75">
        <v>12</v>
      </c>
      <c r="AD1435" s="92">
        <f>IF(AL1435="","",+AC1435*AL1435)</f>
      </c>
      <c r="AE1435" s="93">
        <f>IF(AL1435="","",+AL1435*AB1435)</f>
      </c>
      <c r="AF1435" s="92">
        <f>IF(AL1435="","",+AL1435-AE1435)</f>
      </c>
      <c r="AG1435" s="93">
        <f>+V1435</f>
        <v>0</v>
      </c>
      <c r="AH1435" s="92">
        <f>IF(AF1435="","",+AF1435-AG1435)</f>
      </c>
      <c r="AI1435" s="92">
        <f>IF(AH1435="","",+AH1435*AC1435)</f>
      </c>
      <c r="AJ1435" s="93"/>
      <c r="AK1435" s="94">
        <v>0.33</v>
      </c>
      <c r="AL1435" s="93">
        <f>IF(V1435=0,"",V1435/(1-AB1435-AK1435))</f>
      </c>
      <c r="AM1435" s="95">
        <v>0.33</v>
      </c>
      <c r="AN1435" s="93">
        <f>IF(V1435=0,"",V1435/(1-AB1435-AM1435))</f>
      </c>
      <c r="AO1435" s="96">
        <v>1.2</v>
      </c>
      <c r="AP1435" s="93">
        <f>IF(BD!AJ1435="","",BD!AJ1435*BD!AO1435)</f>
      </c>
      <c r="AQ1435" s="91">
        <f>BD!AM1435/BD!AK1435-1</f>
        <v>0</v>
      </c>
      <c r="AR1435" s="91">
        <f>IF(BD!AN1435="","",IF(BD!AJ1435="","",BD!AN1435/BD!AJ1435-1))</f>
      </c>
      <c r="AS1435" s="91">
        <f>IF(BD!AN1435="","",IF(BD!AN1435&lt;BD!AL1435,"ABAIXO DA META","DENTRO DA META"))</f>
      </c>
      <c r="AT1435" s="91" t="str">
        <f>IF(BD!AJ1435="","EM ANÁLISE",IF(BD!AP1435&gt;=BD!AN1435,"GO", "NO GO"))</f>
        <v>EM ANÁLISE</v>
      </c>
      <c r="AU1435" s="97">
        <f>IF(AN1435="","",+BD!$AN1435-AJ1435)</f>
      </c>
      <c r="AV1435" s="98"/>
      <c r="AW1435" s="90">
        <f>BD!P1435*BD!AC1435</f>
        <v>0</v>
      </c>
      <c r="AX1435" s="90">
        <f>BD!V1435*BD!AC1435</f>
        <v>0</v>
      </c>
      <c r="AY1435" s="90">
        <f>IF(BD!AN1435="","",BD!AN1435*BD!AC1435)</f>
      </c>
      <c r="AZ1435" s="75" t="s">
        <v>123</v>
      </c>
      <c r="BA1435" s="75" t="s">
        <v>115</v>
      </c>
      <c r="BB1435" s="75">
        <v>1</v>
      </c>
      <c r="BC1435" s="75" t="s">
        <v>116</v>
      </c>
      <c r="BD1435" s="104"/>
      <c r="BE1435" s="104"/>
      <c r="BF1435" s="101"/>
      <c r="BG1435" s="101"/>
      <c r="BH1435" s="101"/>
      <c r="BI1435" s="101"/>
      <c r="BJ1435" s="101"/>
      <c r="BK1435" s="101"/>
      <c r="BL1435" s="101"/>
      <c r="BM1435" s="101"/>
      <c r="BN1435" s="101"/>
      <c r="BO1435" s="103"/>
      <c r="BP1435" s="101"/>
      <c r="BQ1435" s="101"/>
      <c r="BR1435" s="101"/>
      <c r="BS1435" s="101"/>
      <c r="BT1435" s="101"/>
      <c r="BU1435" s="101"/>
      <c r="BV1435" s="101"/>
      <c r="BW1435" s="101"/>
      <c r="BX1435" s="101"/>
      <c r="BY1435" s="101"/>
      <c r="BZ1435" s="101"/>
      <c r="CA1435" s="101"/>
      <c r="CB1435" s="101"/>
      <c r="CC1435" s="101"/>
      <c r="CD1435" s="101"/>
      <c r="CE1435" s="101"/>
      <c r="CF1435" s="101"/>
      <c r="CG1435" s="37" t="e">
        <f>VLOOKUP(Table_1[[#This Row],[EAN]],'[1]Planilha1'!$E:$R,13,0)</f>
        <v>#N/A</v>
      </c>
      <c r="CI1435" s="188">
        <f>IF(Table_1[[#This Row],[STATUS MERCADO]]="GO",Table_1[[#This Row],[M. BRUTA TOTAL]],0)</f>
        <v>0</v>
      </c>
      <c r="CJ1435" s="188">
        <f>IF(Table_1[[#This Row],[STATUS MERCADO]]="GO",Table_1[[#This Row],[PV UNIT. REALIZADO]]*Table_1[[#This Row],[QUANTIDADE]],0)</f>
        <v>0</v>
      </c>
    </row>
    <row r="1436" ht="15" hidden="1">
      <c r="A1436" s="7"/>
      <c r="B1436" s="84" t="s">
        <v>400</v>
      </c>
      <c r="C1436" s="75">
        <v>220242</v>
      </c>
      <c r="D1436" s="75">
        <v>453</v>
      </c>
      <c r="E1436" s="85">
        <v>7896314720504</v>
      </c>
      <c r="F1436" s="86" t="s">
        <v>1354</v>
      </c>
      <c r="G1436" s="75" t="s">
        <v>20</v>
      </c>
      <c r="H1436" s="75">
        <v>130</v>
      </c>
      <c r="I1436" s="87" t="s">
        <v>1355</v>
      </c>
      <c r="J1436" s="75" t="s">
        <v>1356</v>
      </c>
      <c r="K1436" s="88" t="s">
        <v>84</v>
      </c>
      <c r="L1436" s="88">
        <v>12</v>
      </c>
      <c r="M1436" s="88">
        <v>0</v>
      </c>
      <c r="N1436" s="75" t="s">
        <v>85</v>
      </c>
      <c r="O1436" s="75" t="s">
        <v>114</v>
      </c>
      <c r="P1436" s="89"/>
      <c r="Q1436" s="90">
        <f>(17/100+7.6/100+1.65/100)*P1436</f>
        <v>0</v>
      </c>
      <c r="R1436" s="90"/>
      <c r="S1436" s="90"/>
      <c r="T1436" s="90"/>
      <c r="U1436" s="90"/>
      <c r="V1436" s="90">
        <f>+P1436-Q1436+R1436+S1436+T1436+U1436</f>
        <v>0</v>
      </c>
      <c r="W1436" s="91">
        <f>(1.02/100)</f>
        <v>1.02E-2</v>
      </c>
      <c r="X1436" s="91">
        <v>4.8E-3</v>
      </c>
      <c r="Y1436" s="91">
        <v>0.17</v>
      </c>
      <c r="Z1436" s="91">
        <v>1.65E-2</v>
      </c>
      <c r="AA1436" s="91">
        <v>7.6E-2</v>
      </c>
      <c r="AB1436" s="91">
        <f>SUM(W1436:AA1436)</f>
        <v>0.2775</v>
      </c>
      <c r="AC1436" s="75">
        <v>12</v>
      </c>
      <c r="AD1436" s="92">
        <f>IF(AL1436="","",+AC1436*AL1436)</f>
      </c>
      <c r="AE1436" s="93">
        <f>IF(AL1436="","",+AL1436*AB1436)</f>
      </c>
      <c r="AF1436" s="92">
        <f>IF(AL1436="","",+AL1436-AE1436)</f>
      </c>
      <c r="AG1436" s="93">
        <f>+V1436</f>
        <v>0</v>
      </c>
      <c r="AH1436" s="92">
        <f>IF(AF1436="","",+AF1436-AG1436)</f>
      </c>
      <c r="AI1436" s="92">
        <f>IF(AH1436="","",+AH1436*AC1436)</f>
      </c>
      <c r="AJ1436" s="93"/>
      <c r="AK1436" s="94">
        <v>0.33</v>
      </c>
      <c r="AL1436" s="93">
        <f>IF(V1436=0,"",V1436/(1-AB1436-AK1436))</f>
      </c>
      <c r="AM1436" s="95">
        <v>0.33</v>
      </c>
      <c r="AN1436" s="93">
        <f>IF(V1436=0,"",V1436/(1-AB1436-AM1436))</f>
      </c>
      <c r="AO1436" s="96">
        <v>1.2</v>
      </c>
      <c r="AP1436" s="93">
        <f>IF(BD!AJ1436="","",BD!AJ1436*BD!AO1436)</f>
      </c>
      <c r="AQ1436" s="91">
        <f>BD!AM1436/BD!AK1436-1</f>
        <v>0</v>
      </c>
      <c r="AR1436" s="91">
        <f>IF(BD!AN1436="","",IF(BD!AJ1436="","",BD!AN1436/BD!AJ1436-1))</f>
      </c>
      <c r="AS1436" s="91">
        <f>IF(BD!AN1436="","",IF(BD!AN1436&lt;BD!AL1436,"ABAIXO DA META","DENTRO DA META"))</f>
      </c>
      <c r="AT1436" s="91" t="str">
        <f>IF(BD!AJ1436="","EM ANÁLISE",IF(BD!AP1436&gt;=BD!AN1436,"GO", "NO GO"))</f>
        <v>EM ANÁLISE</v>
      </c>
      <c r="AU1436" s="97">
        <f>IF(AN1436="","",+BD!$AN1436-AJ1436)</f>
      </c>
      <c r="AV1436" s="98"/>
      <c r="AW1436" s="90">
        <f>BD!P1436*BD!AC1436</f>
        <v>0</v>
      </c>
      <c r="AX1436" s="90">
        <f>BD!V1436*BD!AC1436</f>
        <v>0</v>
      </c>
      <c r="AY1436" s="90">
        <f>IF(BD!AN1436="","",BD!AN1436*BD!AC1436)</f>
      </c>
      <c r="AZ1436" s="75" t="s">
        <v>123</v>
      </c>
      <c r="BA1436" s="75" t="s">
        <v>115</v>
      </c>
      <c r="BB1436" s="75">
        <v>1</v>
      </c>
      <c r="BC1436" s="75" t="s">
        <v>116</v>
      </c>
      <c r="BD1436" s="104"/>
      <c r="BE1436" s="104"/>
      <c r="BF1436" s="101"/>
      <c r="BG1436" s="101"/>
      <c r="BH1436" s="101"/>
      <c r="BI1436" s="101"/>
      <c r="BJ1436" s="101"/>
      <c r="BK1436" s="101"/>
      <c r="BL1436" s="101"/>
      <c r="BM1436" s="101"/>
      <c r="BN1436" s="101"/>
      <c r="BO1436" s="103"/>
      <c r="BP1436" s="101"/>
      <c r="BQ1436" s="101"/>
      <c r="BR1436" s="101"/>
      <c r="BS1436" s="101"/>
      <c r="BT1436" s="101"/>
      <c r="BU1436" s="101"/>
      <c r="BV1436" s="101"/>
      <c r="BW1436" s="101"/>
      <c r="BX1436" s="101"/>
      <c r="BY1436" s="101"/>
      <c r="BZ1436" s="101"/>
      <c r="CA1436" s="101"/>
      <c r="CB1436" s="101"/>
      <c r="CC1436" s="101"/>
      <c r="CD1436" s="101"/>
      <c r="CE1436" s="101"/>
      <c r="CF1436" s="101"/>
      <c r="CG1436" s="37" t="e">
        <f>VLOOKUP(Table_1[[#This Row],[EAN]],'[1]Planilha1'!$E:$R,13,0)</f>
        <v>#N/A</v>
      </c>
      <c r="CI1436" s="188">
        <f>IF(Table_1[[#This Row],[STATUS MERCADO]]="GO",Table_1[[#This Row],[M. BRUTA TOTAL]],0)</f>
        <v>0</v>
      </c>
      <c r="CJ1436" s="188">
        <f>IF(Table_1[[#This Row],[STATUS MERCADO]]="GO",Table_1[[#This Row],[PV UNIT. REALIZADO]]*Table_1[[#This Row],[QUANTIDADE]],0)</f>
        <v>0</v>
      </c>
    </row>
    <row r="1437" ht="15" hidden="1">
      <c r="A1437" s="7"/>
      <c r="B1437" s="84" t="s">
        <v>400</v>
      </c>
      <c r="C1437" s="75">
        <v>220244</v>
      </c>
      <c r="D1437" s="75">
        <v>759</v>
      </c>
      <c r="E1437" s="85">
        <v>7896314708618</v>
      </c>
      <c r="F1437" s="86" t="s">
        <v>1358</v>
      </c>
      <c r="G1437" s="75" t="s">
        <v>12</v>
      </c>
      <c r="H1437" s="75">
        <v>3390</v>
      </c>
      <c r="I1437" s="87" t="s">
        <v>1291</v>
      </c>
      <c r="J1437" s="75" t="s">
        <v>1359</v>
      </c>
      <c r="K1437" s="88" t="s">
        <v>84</v>
      </c>
      <c r="L1437" s="88">
        <v>12</v>
      </c>
      <c r="M1437" s="88">
        <v>0</v>
      </c>
      <c r="N1437" s="75" t="s">
        <v>85</v>
      </c>
      <c r="O1437" s="75" t="s">
        <v>114</v>
      </c>
      <c r="P1437" s="89"/>
      <c r="Q1437" s="90">
        <f>(17/100+7.6/100+1.65/100)*P1437</f>
        <v>0</v>
      </c>
      <c r="R1437" s="90"/>
      <c r="S1437" s="90"/>
      <c r="T1437" s="90"/>
      <c r="U1437" s="90"/>
      <c r="V1437" s="90">
        <f>+P1437-Q1437+R1437+S1437+T1437+U1437</f>
        <v>0</v>
      </c>
      <c r="W1437" s="91">
        <f>(1.02/100)</f>
        <v>1.02E-2</v>
      </c>
      <c r="X1437" s="91">
        <v>4.8E-3</v>
      </c>
      <c r="Y1437" s="91">
        <v>0.17</v>
      </c>
      <c r="Z1437" s="91">
        <v>1.65E-2</v>
      </c>
      <c r="AA1437" s="91">
        <v>7.6E-2</v>
      </c>
      <c r="AB1437" s="91">
        <f>SUM(W1437:AA1437)</f>
        <v>0.2775</v>
      </c>
      <c r="AC1437" s="75">
        <v>12</v>
      </c>
      <c r="AD1437" s="92">
        <f>IF(AL1437="","",+AC1437*AL1437)</f>
      </c>
      <c r="AE1437" s="93">
        <f>IF(AL1437="","",+AL1437*AB1437)</f>
      </c>
      <c r="AF1437" s="92">
        <f>IF(AL1437="","",+AL1437-AE1437)</f>
      </c>
      <c r="AG1437" s="93">
        <f>+V1437</f>
        <v>0</v>
      </c>
      <c r="AH1437" s="92">
        <f>IF(AF1437="","",+AF1437-AG1437)</f>
      </c>
      <c r="AI1437" s="92">
        <f>IF(AH1437="","",+AH1437*AC1437)</f>
      </c>
      <c r="AJ1437" s="93"/>
      <c r="AK1437" s="94">
        <v>0.33</v>
      </c>
      <c r="AL1437" s="93">
        <f>IF(V1437=0,"",V1437/(1-AB1437-AK1437))</f>
      </c>
      <c r="AM1437" s="95">
        <v>0.33</v>
      </c>
      <c r="AN1437" s="93">
        <f>IF(V1437=0,"",V1437/(1-AB1437-AM1437))</f>
      </c>
      <c r="AO1437" s="96">
        <v>1.2</v>
      </c>
      <c r="AP1437" s="93">
        <f>IF(BD!AJ1437="","",BD!AJ1437*BD!AO1437)</f>
      </c>
      <c r="AQ1437" s="91">
        <f>BD!AM1437/BD!AK1437-1</f>
        <v>0</v>
      </c>
      <c r="AR1437" s="91">
        <f>IF(BD!AN1437="","",IF(BD!AJ1437="","",BD!AN1437/BD!AJ1437-1))</f>
      </c>
      <c r="AS1437" s="91">
        <f>IF(BD!AN1437="","",IF(BD!AN1437&lt;BD!AL1437,"ABAIXO DA META","DENTRO DA META"))</f>
      </c>
      <c r="AT1437" s="91" t="str">
        <f>IF(BD!AJ1437="","EM ANÁLISE",IF(BD!AP1437&gt;=BD!AN1437,"GO", "NO GO"))</f>
        <v>EM ANÁLISE</v>
      </c>
      <c r="AU1437" s="97">
        <f>IF(AN1437="","",+BD!$AN1437-AJ1437)</f>
      </c>
      <c r="AV1437" s="98"/>
      <c r="AW1437" s="90">
        <f>BD!P1437*BD!AC1437</f>
        <v>0</v>
      </c>
      <c r="AX1437" s="90">
        <f>BD!V1437*BD!AC1437</f>
        <v>0</v>
      </c>
      <c r="AY1437" s="90">
        <f>IF(BD!AN1437="","",BD!AN1437*BD!AC1437)</f>
      </c>
      <c r="AZ1437" s="75" t="s">
        <v>123</v>
      </c>
      <c r="BA1437" s="75" t="s">
        <v>115</v>
      </c>
      <c r="BB1437" s="75">
        <v>1</v>
      </c>
      <c r="BC1437" s="75" t="s">
        <v>116</v>
      </c>
      <c r="BD1437" s="104"/>
      <c r="BE1437" s="104"/>
      <c r="BF1437" s="101"/>
      <c r="BG1437" s="101"/>
      <c r="BH1437" s="101"/>
      <c r="BI1437" s="101"/>
      <c r="BJ1437" s="101"/>
      <c r="BK1437" s="101"/>
      <c r="BL1437" s="101"/>
      <c r="BM1437" s="101"/>
      <c r="BN1437" s="101"/>
      <c r="BO1437" s="103"/>
      <c r="BP1437" s="101"/>
      <c r="BQ1437" s="101"/>
      <c r="BR1437" s="101"/>
      <c r="BS1437" s="101"/>
      <c r="BT1437" s="101"/>
      <c r="BU1437" s="101"/>
      <c r="BV1437" s="101"/>
      <c r="BW1437" s="101"/>
      <c r="BX1437" s="101"/>
      <c r="BY1437" s="101"/>
      <c r="BZ1437" s="101"/>
      <c r="CA1437" s="101"/>
      <c r="CB1437" s="101"/>
      <c r="CC1437" s="101"/>
      <c r="CD1437" s="101"/>
      <c r="CE1437" s="101"/>
      <c r="CF1437" s="101"/>
      <c r="CG1437" s="37" t="e">
        <f>VLOOKUP(Table_1[[#This Row],[EAN]],'[1]Planilha1'!$E:$R,13,0)</f>
        <v>#N/A</v>
      </c>
      <c r="CI1437" s="188">
        <f>IF(Table_1[[#This Row],[STATUS MERCADO]]="GO",Table_1[[#This Row],[M. BRUTA TOTAL]],0)</f>
        <v>0</v>
      </c>
      <c r="CJ1437" s="188">
        <f>IF(Table_1[[#This Row],[STATUS MERCADO]]="GO",Table_1[[#This Row],[PV UNIT. REALIZADO]]*Table_1[[#This Row],[QUANTIDADE]],0)</f>
        <v>0</v>
      </c>
    </row>
    <row r="1438" ht="15" hidden="1">
      <c r="A1438" s="7"/>
      <c r="B1438" s="84" t="s">
        <v>400</v>
      </c>
      <c r="C1438" s="75">
        <v>220245</v>
      </c>
      <c r="D1438" s="75">
        <v>738</v>
      </c>
      <c r="E1438" s="85">
        <v>7896314708557</v>
      </c>
      <c r="F1438" s="86" t="s">
        <v>1360</v>
      </c>
      <c r="G1438" s="75" t="s">
        <v>20</v>
      </c>
      <c r="H1438" s="75">
        <v>1220</v>
      </c>
      <c r="I1438" s="87" t="s">
        <v>402</v>
      </c>
      <c r="J1438" s="75" t="s">
        <v>285</v>
      </c>
      <c r="K1438" s="88" t="s">
        <v>84</v>
      </c>
      <c r="L1438" s="88">
        <v>12</v>
      </c>
      <c r="M1438" s="88">
        <v>0</v>
      </c>
      <c r="N1438" s="75" t="s">
        <v>85</v>
      </c>
      <c r="O1438" s="75" t="s">
        <v>114</v>
      </c>
      <c r="P1438" s="89"/>
      <c r="Q1438" s="90">
        <f>(17/100+7.6/100+1.65/100)*P1438</f>
        <v>0</v>
      </c>
      <c r="R1438" s="90"/>
      <c r="S1438" s="90"/>
      <c r="T1438" s="90"/>
      <c r="U1438" s="90"/>
      <c r="V1438" s="90">
        <f>+P1438-Q1438+R1438+S1438+T1438+U1438</f>
        <v>0</v>
      </c>
      <c r="W1438" s="91">
        <f>(1.02/100)</f>
        <v>1.02E-2</v>
      </c>
      <c r="X1438" s="91">
        <v>4.8E-3</v>
      </c>
      <c r="Y1438" s="91">
        <v>0.17</v>
      </c>
      <c r="Z1438" s="91">
        <v>1.65E-2</v>
      </c>
      <c r="AA1438" s="91">
        <v>7.6E-2</v>
      </c>
      <c r="AB1438" s="91">
        <f>SUM(W1438:AA1438)</f>
        <v>0.2775</v>
      </c>
      <c r="AC1438" s="75">
        <v>12</v>
      </c>
      <c r="AD1438" s="92">
        <f>IF(AL1438="","",+AC1438*AL1438)</f>
      </c>
      <c r="AE1438" s="93">
        <f>IF(AL1438="","",+AL1438*AB1438)</f>
      </c>
      <c r="AF1438" s="92">
        <f>IF(AL1438="","",+AL1438-AE1438)</f>
      </c>
      <c r="AG1438" s="93">
        <f>+V1438</f>
        <v>0</v>
      </c>
      <c r="AH1438" s="92">
        <f>IF(AF1438="","",+AF1438-AG1438)</f>
      </c>
      <c r="AI1438" s="92">
        <f>IF(AH1438="","",+AH1438*AC1438)</f>
      </c>
      <c r="AJ1438" s="93"/>
      <c r="AK1438" s="94">
        <v>0.33</v>
      </c>
      <c r="AL1438" s="93">
        <f>IF(V1438=0,"",V1438/(1-AB1438-AK1438))</f>
      </c>
      <c r="AM1438" s="95">
        <v>0.33</v>
      </c>
      <c r="AN1438" s="93">
        <f>IF(V1438=0,"",V1438/(1-AB1438-AM1438))</f>
      </c>
      <c r="AO1438" s="96">
        <v>1.2</v>
      </c>
      <c r="AP1438" s="93">
        <f>IF(BD!AJ1438="","",BD!AJ1438*BD!AO1438)</f>
      </c>
      <c r="AQ1438" s="91">
        <f>BD!AM1438/BD!AK1438-1</f>
        <v>0</v>
      </c>
      <c r="AR1438" s="91">
        <f>IF(BD!AN1438="","",IF(BD!AJ1438="","",BD!AN1438/BD!AJ1438-1))</f>
      </c>
      <c r="AS1438" s="91">
        <f>IF(BD!AN1438="","",IF(BD!AN1438&lt;BD!AL1438,"ABAIXO DA META","DENTRO DA META"))</f>
      </c>
      <c r="AT1438" s="91" t="str">
        <f>IF(BD!AJ1438="","EM ANÁLISE",IF(BD!AP1438&gt;=BD!AN1438,"GO", "NO GO"))</f>
        <v>EM ANÁLISE</v>
      </c>
      <c r="AU1438" s="97">
        <f>IF(AN1438="","",+BD!$AN1438-AJ1438)</f>
      </c>
      <c r="AV1438" s="98"/>
      <c r="AW1438" s="90">
        <f>BD!P1438*BD!AC1438</f>
        <v>0</v>
      </c>
      <c r="AX1438" s="90">
        <f>BD!V1438*BD!AC1438</f>
        <v>0</v>
      </c>
      <c r="AY1438" s="90">
        <f>IF(BD!AN1438="","",BD!AN1438*BD!AC1438)</f>
      </c>
      <c r="AZ1438" s="75" t="s">
        <v>123</v>
      </c>
      <c r="BA1438" s="75" t="s">
        <v>115</v>
      </c>
      <c r="BB1438" s="75">
        <v>1</v>
      </c>
      <c r="BC1438" s="75" t="s">
        <v>116</v>
      </c>
      <c r="BD1438" s="104"/>
      <c r="BE1438" s="104"/>
      <c r="BF1438" s="101"/>
      <c r="BG1438" s="101"/>
      <c r="BH1438" s="101"/>
      <c r="BI1438" s="101"/>
      <c r="BJ1438" s="101"/>
      <c r="BK1438" s="101"/>
      <c r="BL1438" s="101"/>
      <c r="BM1438" s="101"/>
      <c r="BN1438" s="101"/>
      <c r="BO1438" s="103"/>
      <c r="BP1438" s="101"/>
      <c r="BQ1438" s="101"/>
      <c r="BR1438" s="101"/>
      <c r="BS1438" s="101"/>
      <c r="BT1438" s="101"/>
      <c r="BU1438" s="101"/>
      <c r="BV1438" s="101"/>
      <c r="BW1438" s="101"/>
      <c r="BX1438" s="101"/>
      <c r="BY1438" s="101"/>
      <c r="BZ1438" s="101"/>
      <c r="CA1438" s="101"/>
      <c r="CB1438" s="101"/>
      <c r="CC1438" s="101"/>
      <c r="CD1438" s="101"/>
      <c r="CE1438" s="101"/>
      <c r="CF1438" s="101"/>
      <c r="CG1438" s="37" t="e">
        <f>VLOOKUP(Table_1[[#This Row],[EAN]],'[1]Planilha1'!$E:$R,13,0)</f>
        <v>#N/A</v>
      </c>
      <c r="CI1438" s="188">
        <f>IF(Table_1[[#This Row],[STATUS MERCADO]]="GO",Table_1[[#This Row],[M. BRUTA TOTAL]],0)</f>
        <v>0</v>
      </c>
      <c r="CJ1438" s="188">
        <f>IF(Table_1[[#This Row],[STATUS MERCADO]]="GO",Table_1[[#This Row],[PV UNIT. REALIZADO]]*Table_1[[#This Row],[QUANTIDADE]],0)</f>
        <v>0</v>
      </c>
    </row>
    <row r="1439" ht="15" hidden="1">
      <c r="A1439" s="7"/>
      <c r="B1439" s="84" t="s">
        <v>400</v>
      </c>
      <c r="C1439" s="75">
        <v>220246</v>
      </c>
      <c r="D1439" s="75">
        <v>735</v>
      </c>
      <c r="E1439" s="85">
        <v>7896314708540</v>
      </c>
      <c r="F1439" s="86" t="s">
        <v>1361</v>
      </c>
      <c r="G1439" s="75" t="s">
        <v>20</v>
      </c>
      <c r="H1439" s="75">
        <v>1220</v>
      </c>
      <c r="I1439" s="87" t="s">
        <v>402</v>
      </c>
      <c r="J1439" s="75" t="s">
        <v>1362</v>
      </c>
      <c r="K1439" s="88" t="s">
        <v>84</v>
      </c>
      <c r="L1439" s="88">
        <v>12</v>
      </c>
      <c r="M1439" s="88">
        <v>0</v>
      </c>
      <c r="N1439" s="75" t="s">
        <v>85</v>
      </c>
      <c r="O1439" s="75" t="s">
        <v>114</v>
      </c>
      <c r="P1439" s="89"/>
      <c r="Q1439" s="90">
        <f>(17/100+7.6/100+1.65/100)*P1439</f>
        <v>0</v>
      </c>
      <c r="R1439" s="90"/>
      <c r="S1439" s="90"/>
      <c r="T1439" s="90"/>
      <c r="U1439" s="90"/>
      <c r="V1439" s="90">
        <f>+P1439-Q1439+R1439+S1439+T1439+U1439</f>
        <v>0</v>
      </c>
      <c r="W1439" s="91">
        <f>(1.02/100)</f>
        <v>1.02E-2</v>
      </c>
      <c r="X1439" s="91">
        <v>4.8E-3</v>
      </c>
      <c r="Y1439" s="91">
        <v>0.17</v>
      </c>
      <c r="Z1439" s="91">
        <v>1.65E-2</v>
      </c>
      <c r="AA1439" s="91">
        <v>7.6E-2</v>
      </c>
      <c r="AB1439" s="91">
        <f>SUM(W1439:AA1439)</f>
        <v>0.2775</v>
      </c>
      <c r="AC1439" s="75">
        <v>12</v>
      </c>
      <c r="AD1439" s="92">
        <f>IF(AL1439="","",+AC1439*AL1439)</f>
      </c>
      <c r="AE1439" s="93">
        <f>IF(AL1439="","",+AL1439*AB1439)</f>
      </c>
      <c r="AF1439" s="92">
        <f>IF(AL1439="","",+AL1439-AE1439)</f>
      </c>
      <c r="AG1439" s="93">
        <f>+V1439</f>
        <v>0</v>
      </c>
      <c r="AH1439" s="92">
        <f>IF(AF1439="","",+AF1439-AG1439)</f>
      </c>
      <c r="AI1439" s="92">
        <f>IF(AH1439="","",+AH1439*AC1439)</f>
      </c>
      <c r="AJ1439" s="93"/>
      <c r="AK1439" s="94">
        <v>0.33</v>
      </c>
      <c r="AL1439" s="93">
        <f>IF(V1439=0,"",V1439/(1-AB1439-AK1439))</f>
      </c>
      <c r="AM1439" s="95">
        <v>0.33</v>
      </c>
      <c r="AN1439" s="93">
        <f>IF(V1439=0,"",V1439/(1-AB1439-AM1439))</f>
      </c>
      <c r="AO1439" s="96">
        <v>1.2</v>
      </c>
      <c r="AP1439" s="93">
        <f>IF(BD!AJ1439="","",BD!AJ1439*BD!AO1439)</f>
      </c>
      <c r="AQ1439" s="91">
        <f>BD!AM1439/BD!AK1439-1</f>
        <v>0</v>
      </c>
      <c r="AR1439" s="91">
        <f>IF(BD!AN1439="","",IF(BD!AJ1439="","",BD!AN1439/BD!AJ1439-1))</f>
      </c>
      <c r="AS1439" s="91">
        <f>IF(BD!AN1439="","",IF(BD!AN1439&lt;BD!AL1439,"ABAIXO DA META","DENTRO DA META"))</f>
      </c>
      <c r="AT1439" s="91" t="str">
        <f>IF(BD!AJ1439="","EM ANÁLISE",IF(BD!AP1439&gt;=BD!AN1439,"GO", "NO GO"))</f>
        <v>EM ANÁLISE</v>
      </c>
      <c r="AU1439" s="97">
        <f>IF(AN1439="","",+BD!$AN1439-AJ1439)</f>
      </c>
      <c r="AV1439" s="98"/>
      <c r="AW1439" s="90">
        <f>BD!P1439*BD!AC1439</f>
        <v>0</v>
      </c>
      <c r="AX1439" s="90">
        <f>BD!V1439*BD!AC1439</f>
        <v>0</v>
      </c>
      <c r="AY1439" s="90">
        <f>IF(BD!AN1439="","",BD!AN1439*BD!AC1439)</f>
      </c>
      <c r="AZ1439" s="75" t="s">
        <v>123</v>
      </c>
      <c r="BA1439" s="75" t="s">
        <v>115</v>
      </c>
      <c r="BB1439" s="75">
        <v>1</v>
      </c>
      <c r="BC1439" s="75" t="s">
        <v>116</v>
      </c>
      <c r="BD1439" s="104"/>
      <c r="BE1439" s="104"/>
      <c r="BF1439" s="101"/>
      <c r="BG1439" s="101"/>
      <c r="BH1439" s="101"/>
      <c r="BI1439" s="101"/>
      <c r="BJ1439" s="101"/>
      <c r="BK1439" s="101"/>
      <c r="BL1439" s="101"/>
      <c r="BM1439" s="101"/>
      <c r="BN1439" s="101"/>
      <c r="BO1439" s="103"/>
      <c r="BP1439" s="101"/>
      <c r="BQ1439" s="101"/>
      <c r="BR1439" s="101"/>
      <c r="BS1439" s="101"/>
      <c r="BT1439" s="101"/>
      <c r="BU1439" s="101"/>
      <c r="BV1439" s="101"/>
      <c r="BW1439" s="101"/>
      <c r="BX1439" s="101"/>
      <c r="BY1439" s="101"/>
      <c r="BZ1439" s="101"/>
      <c r="CA1439" s="101"/>
      <c r="CB1439" s="101"/>
      <c r="CC1439" s="101"/>
      <c r="CD1439" s="101"/>
      <c r="CE1439" s="101"/>
      <c r="CF1439" s="101"/>
      <c r="CG1439" s="37" t="e">
        <f>VLOOKUP(Table_1[[#This Row],[EAN]],'[1]Planilha1'!$E:$R,13,0)</f>
        <v>#N/A</v>
      </c>
      <c r="CI1439" s="188">
        <f>IF(Table_1[[#This Row],[STATUS MERCADO]]="GO",Table_1[[#This Row],[M. BRUTA TOTAL]],0)</f>
        <v>0</v>
      </c>
      <c r="CJ1439" s="188">
        <f>IF(Table_1[[#This Row],[STATUS MERCADO]]="GO",Table_1[[#This Row],[PV UNIT. REALIZADO]]*Table_1[[#This Row],[QUANTIDADE]],0)</f>
        <v>0</v>
      </c>
    </row>
    <row r="1440" ht="15" hidden="1">
      <c r="A1440" s="7"/>
      <c r="B1440" s="84" t="s">
        <v>400</v>
      </c>
      <c r="C1440" s="75">
        <v>220247</v>
      </c>
      <c r="D1440" s="75">
        <v>417</v>
      </c>
      <c r="E1440" s="85">
        <v>7896314721150</v>
      </c>
      <c r="F1440" s="86" t="s">
        <v>1363</v>
      </c>
      <c r="G1440" s="75" t="s">
        <v>20</v>
      </c>
      <c r="H1440" s="75">
        <v>1220</v>
      </c>
      <c r="I1440" s="87" t="s">
        <v>402</v>
      </c>
      <c r="J1440" s="75" t="s">
        <v>423</v>
      </c>
      <c r="K1440" s="88" t="s">
        <v>84</v>
      </c>
      <c r="L1440" s="88">
        <v>12</v>
      </c>
      <c r="M1440" s="88">
        <v>0</v>
      </c>
      <c r="N1440" s="75" t="s">
        <v>85</v>
      </c>
      <c r="O1440" s="75" t="s">
        <v>114</v>
      </c>
      <c r="P1440" s="89"/>
      <c r="Q1440" s="90">
        <f>(17/100+7.6/100+1.65/100)*P1440</f>
        <v>0</v>
      </c>
      <c r="R1440" s="90"/>
      <c r="S1440" s="90"/>
      <c r="T1440" s="90"/>
      <c r="U1440" s="90"/>
      <c r="V1440" s="90">
        <f>+P1440-Q1440+R1440+S1440+T1440+U1440</f>
        <v>0</v>
      </c>
      <c r="W1440" s="91">
        <f>(1.02/100)</f>
        <v>1.02E-2</v>
      </c>
      <c r="X1440" s="91">
        <v>4.8E-3</v>
      </c>
      <c r="Y1440" s="91">
        <v>0.17</v>
      </c>
      <c r="Z1440" s="91">
        <v>1.65E-2</v>
      </c>
      <c r="AA1440" s="91">
        <v>7.6E-2</v>
      </c>
      <c r="AB1440" s="91">
        <f>SUM(W1440:AA1440)</f>
        <v>0.2775</v>
      </c>
      <c r="AC1440" s="75">
        <v>12</v>
      </c>
      <c r="AD1440" s="92">
        <f>IF(AL1440="","",+AC1440*AL1440)</f>
      </c>
      <c r="AE1440" s="93">
        <f>IF(AL1440="","",+AL1440*AB1440)</f>
      </c>
      <c r="AF1440" s="92">
        <f>IF(AL1440="","",+AL1440-AE1440)</f>
      </c>
      <c r="AG1440" s="93">
        <f>+V1440</f>
        <v>0</v>
      </c>
      <c r="AH1440" s="92">
        <f>IF(AF1440="","",+AF1440-AG1440)</f>
      </c>
      <c r="AI1440" s="92">
        <f>IF(AH1440="","",+AH1440*AC1440)</f>
      </c>
      <c r="AJ1440" s="93"/>
      <c r="AK1440" s="94">
        <v>0.33</v>
      </c>
      <c r="AL1440" s="93">
        <f>IF(V1440=0,"",V1440/(1-AB1440-AK1440))</f>
      </c>
      <c r="AM1440" s="95">
        <v>0.33</v>
      </c>
      <c r="AN1440" s="93">
        <f>IF(V1440=0,"",V1440/(1-AB1440-AM1440))</f>
      </c>
      <c r="AO1440" s="96">
        <v>1.2</v>
      </c>
      <c r="AP1440" s="93">
        <f>IF(BD!AJ1440="","",BD!AJ1440*BD!AO1440)</f>
      </c>
      <c r="AQ1440" s="91">
        <f>BD!AM1440/BD!AK1440-1</f>
        <v>0</v>
      </c>
      <c r="AR1440" s="91">
        <f>IF(BD!AN1440="","",IF(BD!AJ1440="","",BD!AN1440/BD!AJ1440-1))</f>
      </c>
      <c r="AS1440" s="91">
        <f>IF(BD!AN1440="","",IF(BD!AN1440&lt;BD!AL1440,"ABAIXO DA META","DENTRO DA META"))</f>
      </c>
      <c r="AT1440" s="91" t="str">
        <f>IF(BD!AJ1440="","EM ANÁLISE",IF(BD!AP1440&gt;=BD!AN1440,"GO", "NO GO"))</f>
        <v>EM ANÁLISE</v>
      </c>
      <c r="AU1440" s="97">
        <f>IF(AN1440="","",+BD!$AN1440-AJ1440)</f>
      </c>
      <c r="AV1440" s="98"/>
      <c r="AW1440" s="90">
        <f>BD!P1440*BD!AC1440</f>
        <v>0</v>
      </c>
      <c r="AX1440" s="90">
        <f>BD!V1440*BD!AC1440</f>
        <v>0</v>
      </c>
      <c r="AY1440" s="90">
        <f>IF(BD!AN1440="","",BD!AN1440*BD!AC1440)</f>
      </c>
      <c r="AZ1440" s="75" t="s">
        <v>123</v>
      </c>
      <c r="BA1440" s="75" t="s">
        <v>115</v>
      </c>
      <c r="BB1440" s="75">
        <v>1</v>
      </c>
      <c r="BC1440" s="75" t="s">
        <v>116</v>
      </c>
      <c r="BD1440" s="104"/>
      <c r="BE1440" s="104"/>
      <c r="BF1440" s="101"/>
      <c r="BG1440" s="101"/>
      <c r="BH1440" s="101"/>
      <c r="BI1440" s="101"/>
      <c r="BJ1440" s="101"/>
      <c r="BK1440" s="101"/>
      <c r="BL1440" s="101"/>
      <c r="BM1440" s="101"/>
      <c r="BN1440" s="101"/>
      <c r="BO1440" s="103"/>
      <c r="BP1440" s="101"/>
      <c r="BQ1440" s="101"/>
      <c r="BR1440" s="101"/>
      <c r="BS1440" s="101"/>
      <c r="BT1440" s="101"/>
      <c r="BU1440" s="101"/>
      <c r="BV1440" s="101"/>
      <c r="BW1440" s="101"/>
      <c r="BX1440" s="101"/>
      <c r="BY1440" s="101"/>
      <c r="BZ1440" s="101"/>
      <c r="CA1440" s="101"/>
      <c r="CB1440" s="101"/>
      <c r="CC1440" s="101"/>
      <c r="CD1440" s="101"/>
      <c r="CE1440" s="101"/>
      <c r="CF1440" s="101"/>
      <c r="CG1440" s="37" t="e">
        <f>VLOOKUP(Table_1[[#This Row],[EAN]],'[1]Planilha1'!$E:$R,13,0)</f>
        <v>#N/A</v>
      </c>
      <c r="CI1440" s="188">
        <f>IF(Table_1[[#This Row],[STATUS MERCADO]]="GO",Table_1[[#This Row],[M. BRUTA TOTAL]],0)</f>
        <v>0</v>
      </c>
      <c r="CJ1440" s="188">
        <f>IF(Table_1[[#This Row],[STATUS MERCADO]]="GO",Table_1[[#This Row],[PV UNIT. REALIZADO]]*Table_1[[#This Row],[QUANTIDADE]],0)</f>
        <v>0</v>
      </c>
    </row>
    <row r="1441" ht="15" hidden="1">
      <c r="A1441" s="7"/>
      <c r="B1441" s="84" t="s">
        <v>400</v>
      </c>
      <c r="C1441" s="75">
        <v>220248</v>
      </c>
      <c r="D1441" s="75">
        <v>419</v>
      </c>
      <c r="E1441" s="85">
        <v>7896314721112</v>
      </c>
      <c r="F1441" s="86" t="s">
        <v>1364</v>
      </c>
      <c r="G1441" s="75" t="s">
        <v>20</v>
      </c>
      <c r="H1441" s="75">
        <v>1220</v>
      </c>
      <c r="I1441" s="87" t="s">
        <v>402</v>
      </c>
      <c r="J1441" s="75" t="s">
        <v>423</v>
      </c>
      <c r="K1441" s="88" t="s">
        <v>84</v>
      </c>
      <c r="L1441" s="88">
        <v>12</v>
      </c>
      <c r="M1441" s="88">
        <v>0</v>
      </c>
      <c r="N1441" s="75" t="s">
        <v>85</v>
      </c>
      <c r="O1441" s="75" t="s">
        <v>114</v>
      </c>
      <c r="P1441" s="89"/>
      <c r="Q1441" s="90">
        <f>(17/100+7.6/100+1.65/100)*P1441</f>
        <v>0</v>
      </c>
      <c r="R1441" s="90"/>
      <c r="S1441" s="90"/>
      <c r="T1441" s="90"/>
      <c r="U1441" s="90"/>
      <c r="V1441" s="90">
        <f>+P1441-Q1441+R1441+S1441+T1441+U1441</f>
        <v>0</v>
      </c>
      <c r="W1441" s="91">
        <f>(1.02/100)</f>
        <v>1.02E-2</v>
      </c>
      <c r="X1441" s="91">
        <v>4.8E-3</v>
      </c>
      <c r="Y1441" s="91">
        <v>0.17</v>
      </c>
      <c r="Z1441" s="91">
        <v>1.65E-2</v>
      </c>
      <c r="AA1441" s="91">
        <v>7.6E-2</v>
      </c>
      <c r="AB1441" s="91">
        <f>SUM(W1441:AA1441)</f>
        <v>0.2775</v>
      </c>
      <c r="AC1441" s="75">
        <v>12</v>
      </c>
      <c r="AD1441" s="92">
        <f>IF(AL1441="","",+AC1441*AL1441)</f>
      </c>
      <c r="AE1441" s="93">
        <f>IF(AL1441="","",+AL1441*AB1441)</f>
      </c>
      <c r="AF1441" s="92">
        <f>IF(AL1441="","",+AL1441-AE1441)</f>
      </c>
      <c r="AG1441" s="93">
        <f>+V1441</f>
        <v>0</v>
      </c>
      <c r="AH1441" s="92">
        <f>IF(AF1441="","",+AF1441-AG1441)</f>
      </c>
      <c r="AI1441" s="92">
        <f>IF(AH1441="","",+AH1441*AC1441)</f>
      </c>
      <c r="AJ1441" s="93"/>
      <c r="AK1441" s="94">
        <v>0.33</v>
      </c>
      <c r="AL1441" s="93">
        <f>IF(V1441=0,"",V1441/(1-AB1441-AK1441))</f>
      </c>
      <c r="AM1441" s="95">
        <v>0.33</v>
      </c>
      <c r="AN1441" s="93">
        <f>IF(V1441=0,"",V1441/(1-AB1441-AM1441))</f>
      </c>
      <c r="AO1441" s="96">
        <v>1.2</v>
      </c>
      <c r="AP1441" s="93">
        <f>IF(BD!AJ1441="","",BD!AJ1441*BD!AO1441)</f>
      </c>
      <c r="AQ1441" s="91">
        <f>BD!AM1441/BD!AK1441-1</f>
        <v>0</v>
      </c>
      <c r="AR1441" s="91">
        <f>IF(BD!AN1441="","",IF(BD!AJ1441="","",BD!AN1441/BD!AJ1441-1))</f>
      </c>
      <c r="AS1441" s="91">
        <f>IF(BD!AN1441="","",IF(BD!AN1441&lt;BD!AL1441,"ABAIXO DA META","DENTRO DA META"))</f>
      </c>
      <c r="AT1441" s="91" t="str">
        <f>IF(BD!AJ1441="","EM ANÁLISE",IF(BD!AP1441&gt;=BD!AN1441,"GO", "NO GO"))</f>
        <v>EM ANÁLISE</v>
      </c>
      <c r="AU1441" s="97">
        <f>IF(AN1441="","",+BD!$AN1441-AJ1441)</f>
      </c>
      <c r="AV1441" s="98"/>
      <c r="AW1441" s="90">
        <f>BD!P1441*BD!AC1441</f>
        <v>0</v>
      </c>
      <c r="AX1441" s="90">
        <f>BD!V1441*BD!AC1441</f>
        <v>0</v>
      </c>
      <c r="AY1441" s="90">
        <f>IF(BD!AN1441="","",BD!AN1441*BD!AC1441)</f>
      </c>
      <c r="AZ1441" s="75" t="s">
        <v>123</v>
      </c>
      <c r="BA1441" s="75" t="s">
        <v>115</v>
      </c>
      <c r="BB1441" s="75">
        <v>1</v>
      </c>
      <c r="BC1441" s="75" t="s">
        <v>116</v>
      </c>
      <c r="BD1441" s="104"/>
      <c r="BE1441" s="104"/>
      <c r="BF1441" s="101"/>
      <c r="BG1441" s="101"/>
      <c r="BH1441" s="101"/>
      <c r="BI1441" s="101"/>
      <c r="BJ1441" s="101"/>
      <c r="BK1441" s="101"/>
      <c r="BL1441" s="101"/>
      <c r="BM1441" s="101"/>
      <c r="BN1441" s="101"/>
      <c r="BO1441" s="103"/>
      <c r="BP1441" s="101"/>
      <c r="BQ1441" s="101"/>
      <c r="BR1441" s="101"/>
      <c r="BS1441" s="101"/>
      <c r="BT1441" s="101"/>
      <c r="BU1441" s="101"/>
      <c r="BV1441" s="101"/>
      <c r="BW1441" s="101"/>
      <c r="BX1441" s="101"/>
      <c r="BY1441" s="101"/>
      <c r="BZ1441" s="101"/>
      <c r="CA1441" s="101"/>
      <c r="CB1441" s="101"/>
      <c r="CC1441" s="101"/>
      <c r="CD1441" s="101"/>
      <c r="CE1441" s="101"/>
      <c r="CF1441" s="101"/>
      <c r="CG1441" s="37" t="e">
        <f>VLOOKUP(Table_1[[#This Row],[EAN]],'[1]Planilha1'!$E:$R,13,0)</f>
        <v>#N/A</v>
      </c>
      <c r="CI1441" s="188">
        <f>IF(Table_1[[#This Row],[STATUS MERCADO]]="GO",Table_1[[#This Row],[M. BRUTA TOTAL]],0)</f>
        <v>0</v>
      </c>
      <c r="CJ1441" s="188">
        <f>IF(Table_1[[#This Row],[STATUS MERCADO]]="GO",Table_1[[#This Row],[PV UNIT. REALIZADO]]*Table_1[[#This Row],[QUANTIDADE]],0)</f>
        <v>0</v>
      </c>
    </row>
    <row r="1442" ht="15" hidden="1">
      <c r="A1442" s="7"/>
      <c r="B1442" s="84" t="s">
        <v>400</v>
      </c>
      <c r="C1442" s="75">
        <v>220249</v>
      </c>
      <c r="D1442" s="75">
        <v>421</v>
      </c>
      <c r="E1442" s="85">
        <v>7896314721105</v>
      </c>
      <c r="F1442" s="86" t="s">
        <v>1365</v>
      </c>
      <c r="G1442" s="75" t="s">
        <v>20</v>
      </c>
      <c r="H1442" s="75">
        <v>1220</v>
      </c>
      <c r="I1442" s="87" t="s">
        <v>402</v>
      </c>
      <c r="J1442" s="75" t="s">
        <v>423</v>
      </c>
      <c r="K1442" s="88" t="s">
        <v>84</v>
      </c>
      <c r="L1442" s="88">
        <v>12</v>
      </c>
      <c r="M1442" s="88">
        <v>0</v>
      </c>
      <c r="N1442" s="75" t="s">
        <v>85</v>
      </c>
      <c r="O1442" s="75" t="s">
        <v>114</v>
      </c>
      <c r="P1442" s="89"/>
      <c r="Q1442" s="90">
        <f>(17/100+7.6/100+1.65/100)*P1442</f>
        <v>0</v>
      </c>
      <c r="R1442" s="90"/>
      <c r="S1442" s="90"/>
      <c r="T1442" s="90"/>
      <c r="U1442" s="90"/>
      <c r="V1442" s="90">
        <f>+P1442-Q1442+R1442+S1442+T1442+U1442</f>
        <v>0</v>
      </c>
      <c r="W1442" s="91">
        <f>(1.02/100)</f>
        <v>1.02E-2</v>
      </c>
      <c r="X1442" s="91">
        <v>4.8E-3</v>
      </c>
      <c r="Y1442" s="91">
        <v>0.17</v>
      </c>
      <c r="Z1442" s="91">
        <v>1.65E-2</v>
      </c>
      <c r="AA1442" s="91">
        <v>7.6E-2</v>
      </c>
      <c r="AB1442" s="91">
        <f>SUM(W1442:AA1442)</f>
        <v>0.2775</v>
      </c>
      <c r="AC1442" s="75">
        <v>12</v>
      </c>
      <c r="AD1442" s="92">
        <f>IF(AL1442="","",+AC1442*AL1442)</f>
      </c>
      <c r="AE1442" s="93">
        <f>IF(AL1442="","",+AL1442*AB1442)</f>
      </c>
      <c r="AF1442" s="92">
        <f>IF(AL1442="","",+AL1442-AE1442)</f>
      </c>
      <c r="AG1442" s="93">
        <f>+V1442</f>
        <v>0</v>
      </c>
      <c r="AH1442" s="92">
        <f>IF(AF1442="","",+AF1442-AG1442)</f>
      </c>
      <c r="AI1442" s="92">
        <f>IF(AH1442="","",+AH1442*AC1442)</f>
      </c>
      <c r="AJ1442" s="93"/>
      <c r="AK1442" s="94">
        <v>0.33</v>
      </c>
      <c r="AL1442" s="93">
        <f>IF(V1442=0,"",V1442/(1-AB1442-AK1442))</f>
      </c>
      <c r="AM1442" s="95">
        <v>0.33</v>
      </c>
      <c r="AN1442" s="93">
        <f>IF(V1442=0,"",V1442/(1-AB1442-AM1442))</f>
      </c>
      <c r="AO1442" s="96">
        <v>1.2</v>
      </c>
      <c r="AP1442" s="93">
        <f>IF(BD!AJ1442="","",BD!AJ1442*BD!AO1442)</f>
      </c>
      <c r="AQ1442" s="91">
        <f>BD!AM1442/BD!AK1442-1</f>
        <v>0</v>
      </c>
      <c r="AR1442" s="91">
        <f>IF(BD!AN1442="","",IF(BD!AJ1442="","",BD!AN1442/BD!AJ1442-1))</f>
      </c>
      <c r="AS1442" s="91">
        <f>IF(BD!AN1442="","",IF(BD!AN1442&lt;BD!AL1442,"ABAIXO DA META","DENTRO DA META"))</f>
      </c>
      <c r="AT1442" s="91" t="str">
        <f>IF(BD!AJ1442="","EM ANÁLISE",IF(BD!AP1442&gt;=BD!AN1442,"GO", "NO GO"))</f>
        <v>EM ANÁLISE</v>
      </c>
      <c r="AU1442" s="97">
        <f>IF(AN1442="","",+BD!$AN1442-AJ1442)</f>
      </c>
      <c r="AV1442" s="98"/>
      <c r="AW1442" s="90">
        <f>BD!P1442*BD!AC1442</f>
        <v>0</v>
      </c>
      <c r="AX1442" s="90">
        <f>BD!V1442*BD!AC1442</f>
        <v>0</v>
      </c>
      <c r="AY1442" s="90">
        <f>IF(BD!AN1442="","",BD!AN1442*BD!AC1442)</f>
      </c>
      <c r="AZ1442" s="75" t="s">
        <v>123</v>
      </c>
      <c r="BA1442" s="75" t="s">
        <v>115</v>
      </c>
      <c r="BB1442" s="75">
        <v>1</v>
      </c>
      <c r="BC1442" s="75" t="s">
        <v>116</v>
      </c>
      <c r="BD1442" s="104"/>
      <c r="BE1442" s="104"/>
      <c r="BF1442" s="101"/>
      <c r="BG1442" s="101"/>
      <c r="BH1442" s="101"/>
      <c r="BI1442" s="101"/>
      <c r="BJ1442" s="101"/>
      <c r="BK1442" s="101"/>
      <c r="BL1442" s="101"/>
      <c r="BM1442" s="101"/>
      <c r="BN1442" s="101"/>
      <c r="BO1442" s="103"/>
      <c r="BP1442" s="101"/>
      <c r="BQ1442" s="101"/>
      <c r="BR1442" s="101"/>
      <c r="BS1442" s="101"/>
      <c r="BT1442" s="101"/>
      <c r="BU1442" s="101"/>
      <c r="BV1442" s="101"/>
      <c r="BW1442" s="101"/>
      <c r="BX1442" s="101"/>
      <c r="BY1442" s="101"/>
      <c r="BZ1442" s="101"/>
      <c r="CA1442" s="101"/>
      <c r="CB1442" s="101"/>
      <c r="CC1442" s="101"/>
      <c r="CD1442" s="101"/>
      <c r="CE1442" s="101"/>
      <c r="CF1442" s="101"/>
      <c r="CG1442" s="37" t="e">
        <f>VLOOKUP(Table_1[[#This Row],[EAN]],'[1]Planilha1'!$E:$R,13,0)</f>
        <v>#N/A</v>
      </c>
      <c r="CI1442" s="188">
        <f>IF(Table_1[[#This Row],[STATUS MERCADO]]="GO",Table_1[[#This Row],[M. BRUTA TOTAL]],0)</f>
        <v>0</v>
      </c>
      <c r="CJ1442" s="188">
        <f>IF(Table_1[[#This Row],[STATUS MERCADO]]="GO",Table_1[[#This Row],[PV UNIT. REALIZADO]]*Table_1[[#This Row],[QUANTIDADE]],0)</f>
        <v>0</v>
      </c>
    </row>
    <row r="1443" ht="15" hidden="1">
      <c r="A1443" s="7"/>
      <c r="B1443" s="84" t="s">
        <v>400</v>
      </c>
      <c r="C1443" s="75">
        <v>220250</v>
      </c>
      <c r="D1443" s="75">
        <v>423</v>
      </c>
      <c r="E1443" s="85">
        <v>7896314721143</v>
      </c>
      <c r="F1443" s="86" t="s">
        <v>1366</v>
      </c>
      <c r="G1443" s="75" t="s">
        <v>20</v>
      </c>
      <c r="H1443" s="75">
        <v>1220</v>
      </c>
      <c r="I1443" s="87" t="s">
        <v>402</v>
      </c>
      <c r="J1443" s="75" t="s">
        <v>423</v>
      </c>
      <c r="K1443" s="88" t="s">
        <v>84</v>
      </c>
      <c r="L1443" s="88">
        <v>12</v>
      </c>
      <c r="M1443" s="88">
        <v>0</v>
      </c>
      <c r="N1443" s="75" t="s">
        <v>85</v>
      </c>
      <c r="O1443" s="75" t="s">
        <v>114</v>
      </c>
      <c r="P1443" s="89"/>
      <c r="Q1443" s="90">
        <f>(17/100+7.6/100+1.65/100)*P1443</f>
        <v>0</v>
      </c>
      <c r="R1443" s="90"/>
      <c r="S1443" s="90"/>
      <c r="T1443" s="90"/>
      <c r="U1443" s="90"/>
      <c r="V1443" s="90">
        <f>+P1443-Q1443+R1443+S1443+T1443+U1443</f>
        <v>0</v>
      </c>
      <c r="W1443" s="91">
        <f>(1.02/100)</f>
        <v>1.02E-2</v>
      </c>
      <c r="X1443" s="91">
        <v>4.8E-3</v>
      </c>
      <c r="Y1443" s="91">
        <v>0.17</v>
      </c>
      <c r="Z1443" s="91">
        <v>1.65E-2</v>
      </c>
      <c r="AA1443" s="91">
        <v>7.6E-2</v>
      </c>
      <c r="AB1443" s="91">
        <f>SUM(W1443:AA1443)</f>
        <v>0.2775</v>
      </c>
      <c r="AC1443" s="75">
        <v>12</v>
      </c>
      <c r="AD1443" s="92">
        <f>IF(AL1443="","",+AC1443*AL1443)</f>
      </c>
      <c r="AE1443" s="93">
        <f>IF(AL1443="","",+AL1443*AB1443)</f>
      </c>
      <c r="AF1443" s="92">
        <f>IF(AL1443="","",+AL1443-AE1443)</f>
      </c>
      <c r="AG1443" s="93">
        <f>+V1443</f>
        <v>0</v>
      </c>
      <c r="AH1443" s="92">
        <f>IF(AF1443="","",+AF1443-AG1443)</f>
      </c>
      <c r="AI1443" s="92">
        <f>IF(AH1443="","",+AH1443*AC1443)</f>
      </c>
      <c r="AJ1443" s="93"/>
      <c r="AK1443" s="94">
        <v>0.33</v>
      </c>
      <c r="AL1443" s="93">
        <f>IF(V1443=0,"",V1443/(1-AB1443-AK1443))</f>
      </c>
      <c r="AM1443" s="95">
        <v>0.33</v>
      </c>
      <c r="AN1443" s="93">
        <f>IF(V1443=0,"",V1443/(1-AB1443-AM1443))</f>
      </c>
      <c r="AO1443" s="96">
        <v>1.2</v>
      </c>
      <c r="AP1443" s="93">
        <f>IF(BD!AJ1443="","",BD!AJ1443*BD!AO1443)</f>
      </c>
      <c r="AQ1443" s="91">
        <f>BD!AM1443/BD!AK1443-1</f>
        <v>0</v>
      </c>
      <c r="AR1443" s="91">
        <f>IF(BD!AN1443="","",IF(BD!AJ1443="","",BD!AN1443/BD!AJ1443-1))</f>
      </c>
      <c r="AS1443" s="91">
        <f>IF(BD!AN1443="","",IF(BD!AN1443&lt;BD!AL1443,"ABAIXO DA META","DENTRO DA META"))</f>
      </c>
      <c r="AT1443" s="91" t="str">
        <f>IF(BD!AJ1443="","EM ANÁLISE",IF(BD!AP1443&gt;=BD!AN1443,"GO", "NO GO"))</f>
        <v>EM ANÁLISE</v>
      </c>
      <c r="AU1443" s="97">
        <f>IF(AN1443="","",+BD!$AN1443-AJ1443)</f>
      </c>
      <c r="AV1443" s="98"/>
      <c r="AW1443" s="90">
        <f>BD!P1443*BD!AC1443</f>
        <v>0</v>
      </c>
      <c r="AX1443" s="90">
        <f>BD!V1443*BD!AC1443</f>
        <v>0</v>
      </c>
      <c r="AY1443" s="90">
        <f>IF(BD!AN1443="","",BD!AN1443*BD!AC1443)</f>
      </c>
      <c r="AZ1443" s="75" t="s">
        <v>123</v>
      </c>
      <c r="BA1443" s="75" t="s">
        <v>115</v>
      </c>
      <c r="BB1443" s="75">
        <v>1</v>
      </c>
      <c r="BC1443" s="75" t="s">
        <v>116</v>
      </c>
      <c r="BD1443" s="104"/>
      <c r="BE1443" s="104"/>
      <c r="BF1443" s="101"/>
      <c r="BG1443" s="101"/>
      <c r="BH1443" s="101"/>
      <c r="BI1443" s="101"/>
      <c r="BJ1443" s="101"/>
      <c r="BK1443" s="101"/>
      <c r="BL1443" s="101"/>
      <c r="BM1443" s="101"/>
      <c r="BN1443" s="101"/>
      <c r="BO1443" s="103"/>
      <c r="BP1443" s="101"/>
      <c r="BQ1443" s="101"/>
      <c r="BR1443" s="101"/>
      <c r="BS1443" s="101"/>
      <c r="BT1443" s="101"/>
      <c r="BU1443" s="101"/>
      <c r="BV1443" s="101"/>
      <c r="BW1443" s="101"/>
      <c r="BX1443" s="101"/>
      <c r="BY1443" s="101"/>
      <c r="BZ1443" s="101"/>
      <c r="CA1443" s="101"/>
      <c r="CB1443" s="101"/>
      <c r="CC1443" s="101"/>
      <c r="CD1443" s="101"/>
      <c r="CE1443" s="101"/>
      <c r="CF1443" s="101"/>
      <c r="CG1443" s="37" t="e">
        <f>VLOOKUP(Table_1[[#This Row],[EAN]],'[1]Planilha1'!$E:$R,13,0)</f>
        <v>#N/A</v>
      </c>
      <c r="CI1443" s="188">
        <f>IF(Table_1[[#This Row],[STATUS MERCADO]]="GO",Table_1[[#This Row],[M. BRUTA TOTAL]],0)</f>
        <v>0</v>
      </c>
      <c r="CJ1443" s="188">
        <f>IF(Table_1[[#This Row],[STATUS MERCADO]]="GO",Table_1[[#This Row],[PV UNIT. REALIZADO]]*Table_1[[#This Row],[QUANTIDADE]],0)</f>
        <v>0</v>
      </c>
    </row>
    <row r="1444" ht="15" hidden="1">
      <c r="A1444" s="7"/>
      <c r="B1444" s="84" t="s">
        <v>400</v>
      </c>
      <c r="C1444" s="75">
        <v>220251</v>
      </c>
      <c r="D1444" s="75">
        <v>589</v>
      </c>
      <c r="E1444" s="85">
        <v>7898546722110</v>
      </c>
      <c r="F1444" s="86" t="s">
        <v>1367</v>
      </c>
      <c r="G1444" s="75" t="s">
        <v>12</v>
      </c>
      <c r="H1444" s="75">
        <v>3390</v>
      </c>
      <c r="I1444" s="87" t="s">
        <v>1291</v>
      </c>
      <c r="J1444" s="75" t="s">
        <v>1368</v>
      </c>
      <c r="K1444" s="88" t="s">
        <v>84</v>
      </c>
      <c r="L1444" s="88">
        <v>12</v>
      </c>
      <c r="M1444" s="88">
        <v>0</v>
      </c>
      <c r="N1444" s="75" t="s">
        <v>85</v>
      </c>
      <c r="O1444" s="75" t="s">
        <v>114</v>
      </c>
      <c r="P1444" s="89"/>
      <c r="Q1444" s="90">
        <f>(17/100+7.6/100+1.65/100)*P1444</f>
        <v>0</v>
      </c>
      <c r="R1444" s="90"/>
      <c r="S1444" s="90"/>
      <c r="T1444" s="90"/>
      <c r="U1444" s="90"/>
      <c r="V1444" s="90">
        <f>+P1444-Q1444+R1444+S1444+T1444+U1444</f>
        <v>0</v>
      </c>
      <c r="W1444" s="91">
        <f>(1.02/100)</f>
        <v>1.02E-2</v>
      </c>
      <c r="X1444" s="91">
        <v>4.8E-3</v>
      </c>
      <c r="Y1444" s="91">
        <v>0.17</v>
      </c>
      <c r="Z1444" s="91">
        <v>1.65E-2</v>
      </c>
      <c r="AA1444" s="91">
        <v>7.6E-2</v>
      </c>
      <c r="AB1444" s="91">
        <f>SUM(W1444:AA1444)</f>
        <v>0.2775</v>
      </c>
      <c r="AC1444" s="75">
        <v>12</v>
      </c>
      <c r="AD1444" s="92">
        <f>IF(AL1444="","",+AC1444*AL1444)</f>
      </c>
      <c r="AE1444" s="93">
        <f>IF(AL1444="","",+AL1444*AB1444)</f>
      </c>
      <c r="AF1444" s="92">
        <f>IF(AL1444="","",+AL1444-AE1444)</f>
      </c>
      <c r="AG1444" s="93">
        <f>+V1444</f>
        <v>0</v>
      </c>
      <c r="AH1444" s="92">
        <f>IF(AF1444="","",+AF1444-AG1444)</f>
      </c>
      <c r="AI1444" s="92">
        <f>IF(AH1444="","",+AH1444*AC1444)</f>
      </c>
      <c r="AJ1444" s="93"/>
      <c r="AK1444" s="94">
        <v>0.33</v>
      </c>
      <c r="AL1444" s="93">
        <f>IF(V1444=0,"",V1444/(1-AB1444-AK1444))</f>
      </c>
      <c r="AM1444" s="95">
        <v>0.33</v>
      </c>
      <c r="AN1444" s="93">
        <f>IF(V1444=0,"",V1444/(1-AB1444-AM1444))</f>
      </c>
      <c r="AO1444" s="96">
        <v>1.2</v>
      </c>
      <c r="AP1444" s="93">
        <f>IF(BD!AJ1444="","",BD!AJ1444*BD!AO1444)</f>
      </c>
      <c r="AQ1444" s="91">
        <f>BD!AM1444/BD!AK1444-1</f>
        <v>0</v>
      </c>
      <c r="AR1444" s="91">
        <f>IF(BD!AN1444="","",IF(BD!AJ1444="","",BD!AN1444/BD!AJ1444-1))</f>
      </c>
      <c r="AS1444" s="91">
        <f>IF(BD!AN1444="","",IF(BD!AN1444&lt;BD!AL1444,"ABAIXO DA META","DENTRO DA META"))</f>
      </c>
      <c r="AT1444" s="91" t="str">
        <f>IF(BD!AJ1444="","EM ANÁLISE",IF(BD!AP1444&gt;=BD!AN1444,"GO", "NO GO"))</f>
        <v>EM ANÁLISE</v>
      </c>
      <c r="AU1444" s="97">
        <f>IF(AN1444="","",+BD!$AN1444-AJ1444)</f>
      </c>
      <c r="AV1444" s="98"/>
      <c r="AW1444" s="90">
        <f>BD!P1444*BD!AC1444</f>
        <v>0</v>
      </c>
      <c r="AX1444" s="90">
        <f>BD!V1444*BD!AC1444</f>
        <v>0</v>
      </c>
      <c r="AY1444" s="90">
        <f>IF(BD!AN1444="","",BD!AN1444*BD!AC1444)</f>
      </c>
      <c r="AZ1444" s="75" t="s">
        <v>123</v>
      </c>
      <c r="BA1444" s="75" t="s">
        <v>115</v>
      </c>
      <c r="BB1444" s="75">
        <v>1</v>
      </c>
      <c r="BC1444" s="75" t="s">
        <v>116</v>
      </c>
      <c r="BD1444" s="104"/>
      <c r="BE1444" s="104"/>
      <c r="BF1444" s="101"/>
      <c r="BG1444" s="101"/>
      <c r="BH1444" s="101"/>
      <c r="BI1444" s="101"/>
      <c r="BJ1444" s="101"/>
      <c r="BK1444" s="101"/>
      <c r="BL1444" s="101"/>
      <c r="BM1444" s="101"/>
      <c r="BN1444" s="101"/>
      <c r="BO1444" s="103"/>
      <c r="BP1444" s="101"/>
      <c r="BQ1444" s="101"/>
      <c r="BR1444" s="101"/>
      <c r="BS1444" s="101"/>
      <c r="BT1444" s="101"/>
      <c r="BU1444" s="101"/>
      <c r="BV1444" s="101"/>
      <c r="BW1444" s="101"/>
      <c r="BX1444" s="101"/>
      <c r="BY1444" s="101"/>
      <c r="BZ1444" s="101"/>
      <c r="CA1444" s="101"/>
      <c r="CB1444" s="101"/>
      <c r="CC1444" s="101"/>
      <c r="CD1444" s="101"/>
      <c r="CE1444" s="101"/>
      <c r="CF1444" s="101"/>
      <c r="CG1444" s="37" t="e">
        <f>VLOOKUP(Table_1[[#This Row],[EAN]],'[1]Planilha1'!$E:$R,13,0)</f>
        <v>#N/A</v>
      </c>
      <c r="CI1444" s="188">
        <f>IF(Table_1[[#This Row],[STATUS MERCADO]]="GO",Table_1[[#This Row],[M. BRUTA TOTAL]],0)</f>
        <v>0</v>
      </c>
      <c r="CJ1444" s="188">
        <f>IF(Table_1[[#This Row],[STATUS MERCADO]]="GO",Table_1[[#This Row],[PV UNIT. REALIZADO]]*Table_1[[#This Row],[QUANTIDADE]],0)</f>
        <v>0</v>
      </c>
    </row>
    <row r="1445" ht="15" hidden="1">
      <c r="A1445" s="7"/>
      <c r="B1445" s="84" t="s">
        <v>400</v>
      </c>
      <c r="C1445" s="75">
        <v>220252</v>
      </c>
      <c r="D1445" s="75">
        <v>782</v>
      </c>
      <c r="E1445" s="85">
        <v>7896314704115</v>
      </c>
      <c r="F1445" s="86" t="s">
        <v>1369</v>
      </c>
      <c r="G1445" s="75" t="s">
        <v>12</v>
      </c>
      <c r="H1445" s="75">
        <v>3390</v>
      </c>
      <c r="I1445" s="87" t="s">
        <v>1291</v>
      </c>
      <c r="J1445" s="75" t="s">
        <v>1370</v>
      </c>
      <c r="K1445" s="88" t="s">
        <v>84</v>
      </c>
      <c r="L1445" s="88">
        <v>12</v>
      </c>
      <c r="M1445" s="88">
        <v>0</v>
      </c>
      <c r="N1445" s="75" t="s">
        <v>85</v>
      </c>
      <c r="O1445" s="75" t="s">
        <v>114</v>
      </c>
      <c r="P1445" s="89"/>
      <c r="Q1445" s="90">
        <f>(17/100+7.6/100+1.65/100)*P1445</f>
        <v>0</v>
      </c>
      <c r="R1445" s="90"/>
      <c r="S1445" s="90"/>
      <c r="T1445" s="90"/>
      <c r="U1445" s="90"/>
      <c r="V1445" s="90">
        <f>+P1445-Q1445+R1445+S1445+T1445+U1445</f>
        <v>0</v>
      </c>
      <c r="W1445" s="91">
        <f>(1.02/100)</f>
        <v>1.02E-2</v>
      </c>
      <c r="X1445" s="91">
        <v>4.8E-3</v>
      </c>
      <c r="Y1445" s="91">
        <v>0.17</v>
      </c>
      <c r="Z1445" s="91">
        <v>1.65E-2</v>
      </c>
      <c r="AA1445" s="91">
        <v>7.6E-2</v>
      </c>
      <c r="AB1445" s="91">
        <f>SUM(W1445:AA1445)</f>
        <v>0.2775</v>
      </c>
      <c r="AC1445" s="75">
        <v>12</v>
      </c>
      <c r="AD1445" s="92">
        <f>IF(AL1445="","",+AC1445*AL1445)</f>
      </c>
      <c r="AE1445" s="93">
        <f>IF(AL1445="","",+AL1445*AB1445)</f>
      </c>
      <c r="AF1445" s="92">
        <f>IF(AL1445="","",+AL1445-AE1445)</f>
      </c>
      <c r="AG1445" s="93">
        <f>+V1445</f>
        <v>0</v>
      </c>
      <c r="AH1445" s="92">
        <f>IF(AF1445="","",+AF1445-AG1445)</f>
      </c>
      <c r="AI1445" s="92">
        <f>IF(AH1445="","",+AH1445*AC1445)</f>
      </c>
      <c r="AJ1445" s="93"/>
      <c r="AK1445" s="94">
        <v>0.33</v>
      </c>
      <c r="AL1445" s="93">
        <f>IF(V1445=0,"",V1445/(1-AB1445-AK1445))</f>
      </c>
      <c r="AM1445" s="95">
        <v>0.33</v>
      </c>
      <c r="AN1445" s="93">
        <f>IF(V1445=0,"",V1445/(1-AB1445-AM1445))</f>
      </c>
      <c r="AO1445" s="96">
        <v>1.2</v>
      </c>
      <c r="AP1445" s="93">
        <f>IF(BD!AJ1445="","",BD!AJ1445*BD!AO1445)</f>
      </c>
      <c r="AQ1445" s="91">
        <f>BD!AM1445/BD!AK1445-1</f>
        <v>0</v>
      </c>
      <c r="AR1445" s="91">
        <f>IF(BD!AN1445="","",IF(BD!AJ1445="","",BD!AN1445/BD!AJ1445-1))</f>
      </c>
      <c r="AS1445" s="91">
        <f>IF(BD!AN1445="","",IF(BD!AN1445&lt;BD!AL1445,"ABAIXO DA META","DENTRO DA META"))</f>
      </c>
      <c r="AT1445" s="91" t="str">
        <f>IF(BD!AJ1445="","EM ANÁLISE",IF(BD!AP1445&gt;=BD!AN1445,"GO", "NO GO"))</f>
        <v>EM ANÁLISE</v>
      </c>
      <c r="AU1445" s="97">
        <f>IF(AN1445="","",+BD!$AN1445-AJ1445)</f>
      </c>
      <c r="AV1445" s="98"/>
      <c r="AW1445" s="90">
        <f>BD!P1445*BD!AC1445</f>
        <v>0</v>
      </c>
      <c r="AX1445" s="90">
        <f>BD!V1445*BD!AC1445</f>
        <v>0</v>
      </c>
      <c r="AY1445" s="90">
        <f>IF(BD!AN1445="","",BD!AN1445*BD!AC1445)</f>
      </c>
      <c r="AZ1445" s="75" t="s">
        <v>123</v>
      </c>
      <c r="BA1445" s="75" t="s">
        <v>115</v>
      </c>
      <c r="BB1445" s="75">
        <v>1</v>
      </c>
      <c r="BC1445" s="75" t="s">
        <v>116</v>
      </c>
      <c r="BD1445" s="104"/>
      <c r="BE1445" s="104"/>
      <c r="BF1445" s="101"/>
      <c r="BG1445" s="101"/>
      <c r="BH1445" s="101"/>
      <c r="BI1445" s="101"/>
      <c r="BJ1445" s="101"/>
      <c r="BK1445" s="101"/>
      <c r="BL1445" s="101"/>
      <c r="BM1445" s="101"/>
      <c r="BN1445" s="101"/>
      <c r="BO1445" s="103"/>
      <c r="BP1445" s="101"/>
      <c r="BQ1445" s="101"/>
      <c r="BR1445" s="101"/>
      <c r="BS1445" s="101"/>
      <c r="BT1445" s="101"/>
      <c r="BU1445" s="101"/>
      <c r="BV1445" s="101"/>
      <c r="BW1445" s="101"/>
      <c r="BX1445" s="101"/>
      <c r="BY1445" s="101"/>
      <c r="BZ1445" s="101"/>
      <c r="CA1445" s="101"/>
      <c r="CB1445" s="101"/>
      <c r="CC1445" s="101"/>
      <c r="CD1445" s="101"/>
      <c r="CE1445" s="101"/>
      <c r="CF1445" s="101"/>
      <c r="CG1445" s="37" t="e">
        <f>VLOOKUP(Table_1[[#This Row],[EAN]],'[1]Planilha1'!$E:$R,13,0)</f>
        <v>#N/A</v>
      </c>
      <c r="CI1445" s="188">
        <f>IF(Table_1[[#This Row],[STATUS MERCADO]]="GO",Table_1[[#This Row],[M. BRUTA TOTAL]],0)</f>
        <v>0</v>
      </c>
      <c r="CJ1445" s="188">
        <f>IF(Table_1[[#This Row],[STATUS MERCADO]]="GO",Table_1[[#This Row],[PV UNIT. REALIZADO]]*Table_1[[#This Row],[QUANTIDADE]],0)</f>
        <v>0</v>
      </c>
    </row>
    <row r="1446" ht="15" hidden="1">
      <c r="A1446" s="7"/>
      <c r="B1446" s="84" t="s">
        <v>400</v>
      </c>
      <c r="C1446" s="75">
        <v>220253</v>
      </c>
      <c r="D1446" s="75">
        <v>783</v>
      </c>
      <c r="E1446" s="85">
        <v>7896314707529</v>
      </c>
      <c r="F1446" s="86" t="s">
        <v>1371</v>
      </c>
      <c r="G1446" s="75" t="s">
        <v>12</v>
      </c>
      <c r="H1446" s="75">
        <v>3390</v>
      </c>
      <c r="I1446" s="87" t="s">
        <v>1291</v>
      </c>
      <c r="J1446" s="75" t="s">
        <v>1370</v>
      </c>
      <c r="K1446" s="88" t="s">
        <v>84</v>
      </c>
      <c r="L1446" s="88">
        <v>12</v>
      </c>
      <c r="M1446" s="88">
        <v>0</v>
      </c>
      <c r="N1446" s="75" t="s">
        <v>85</v>
      </c>
      <c r="O1446" s="75" t="s">
        <v>114</v>
      </c>
      <c r="P1446" s="89"/>
      <c r="Q1446" s="90">
        <f>(17/100+7.6/100+1.65/100)*P1446</f>
        <v>0</v>
      </c>
      <c r="R1446" s="90"/>
      <c r="S1446" s="90"/>
      <c r="T1446" s="90"/>
      <c r="U1446" s="90"/>
      <c r="V1446" s="90">
        <f>+P1446-Q1446+R1446+S1446+T1446+U1446</f>
        <v>0</v>
      </c>
      <c r="W1446" s="91">
        <f>(1.02/100)</f>
        <v>1.02E-2</v>
      </c>
      <c r="X1446" s="91">
        <v>4.8E-3</v>
      </c>
      <c r="Y1446" s="91">
        <v>0.17</v>
      </c>
      <c r="Z1446" s="91">
        <v>1.65E-2</v>
      </c>
      <c r="AA1446" s="91">
        <v>7.6E-2</v>
      </c>
      <c r="AB1446" s="91">
        <f>SUM(W1446:AA1446)</f>
        <v>0.2775</v>
      </c>
      <c r="AC1446" s="75">
        <v>12</v>
      </c>
      <c r="AD1446" s="92">
        <f>IF(AL1446="","",+AC1446*AL1446)</f>
      </c>
      <c r="AE1446" s="93">
        <f>IF(AL1446="","",+AL1446*AB1446)</f>
      </c>
      <c r="AF1446" s="92">
        <f>IF(AL1446="","",+AL1446-AE1446)</f>
      </c>
      <c r="AG1446" s="93">
        <f>+V1446</f>
        <v>0</v>
      </c>
      <c r="AH1446" s="92">
        <f>IF(AF1446="","",+AF1446-AG1446)</f>
      </c>
      <c r="AI1446" s="92">
        <f>IF(AH1446="","",+AH1446*AC1446)</f>
      </c>
      <c r="AJ1446" s="93"/>
      <c r="AK1446" s="94">
        <v>0.33</v>
      </c>
      <c r="AL1446" s="93">
        <f>IF(V1446=0,"",V1446/(1-AB1446-AK1446))</f>
      </c>
      <c r="AM1446" s="95">
        <v>0.33</v>
      </c>
      <c r="AN1446" s="93">
        <f>IF(V1446=0,"",V1446/(1-AB1446-AM1446))</f>
      </c>
      <c r="AO1446" s="96">
        <v>1.2</v>
      </c>
      <c r="AP1446" s="93">
        <f>IF(BD!AJ1446="","",BD!AJ1446*BD!AO1446)</f>
      </c>
      <c r="AQ1446" s="91">
        <f>BD!AM1446/BD!AK1446-1</f>
        <v>0</v>
      </c>
      <c r="AR1446" s="91">
        <f>IF(BD!AN1446="","",IF(BD!AJ1446="","",BD!AN1446/BD!AJ1446-1))</f>
      </c>
      <c r="AS1446" s="91">
        <f>IF(BD!AN1446="","",IF(BD!AN1446&lt;BD!AL1446,"ABAIXO DA META","DENTRO DA META"))</f>
      </c>
      <c r="AT1446" s="91" t="str">
        <f>IF(BD!AJ1446="","EM ANÁLISE",IF(BD!AP1446&gt;=BD!AN1446,"GO", "NO GO"))</f>
        <v>EM ANÁLISE</v>
      </c>
      <c r="AU1446" s="97">
        <f>IF(AN1446="","",+BD!$AN1446-AJ1446)</f>
      </c>
      <c r="AV1446" s="98"/>
      <c r="AW1446" s="90">
        <f>BD!P1446*BD!AC1446</f>
        <v>0</v>
      </c>
      <c r="AX1446" s="90">
        <f>BD!V1446*BD!AC1446</f>
        <v>0</v>
      </c>
      <c r="AY1446" s="90">
        <f>IF(BD!AN1446="","",BD!AN1446*BD!AC1446)</f>
      </c>
      <c r="AZ1446" s="75" t="s">
        <v>123</v>
      </c>
      <c r="BA1446" s="75" t="s">
        <v>115</v>
      </c>
      <c r="BB1446" s="75">
        <v>1</v>
      </c>
      <c r="BC1446" s="75" t="s">
        <v>116</v>
      </c>
      <c r="BD1446" s="104"/>
      <c r="BE1446" s="104"/>
      <c r="BF1446" s="101"/>
      <c r="BG1446" s="101"/>
      <c r="BH1446" s="101"/>
      <c r="BI1446" s="101"/>
      <c r="BJ1446" s="101"/>
      <c r="BK1446" s="101"/>
      <c r="BL1446" s="101"/>
      <c r="BM1446" s="101"/>
      <c r="BN1446" s="101"/>
      <c r="BO1446" s="103"/>
      <c r="BP1446" s="101"/>
      <c r="BQ1446" s="101"/>
      <c r="BR1446" s="101"/>
      <c r="BS1446" s="101"/>
      <c r="BT1446" s="101"/>
      <c r="BU1446" s="101"/>
      <c r="BV1446" s="101"/>
      <c r="BW1446" s="101"/>
      <c r="BX1446" s="101"/>
      <c r="BY1446" s="101"/>
      <c r="BZ1446" s="101"/>
      <c r="CA1446" s="101"/>
      <c r="CB1446" s="101"/>
      <c r="CC1446" s="101"/>
      <c r="CD1446" s="101"/>
      <c r="CE1446" s="101"/>
      <c r="CF1446" s="101"/>
      <c r="CG1446" s="37" t="e">
        <f>VLOOKUP(Table_1[[#This Row],[EAN]],'[1]Planilha1'!$E:$R,13,0)</f>
        <v>#N/A</v>
      </c>
      <c r="CI1446" s="188">
        <f>IF(Table_1[[#This Row],[STATUS MERCADO]]="GO",Table_1[[#This Row],[M. BRUTA TOTAL]],0)</f>
        <v>0</v>
      </c>
      <c r="CJ1446" s="188">
        <f>IF(Table_1[[#This Row],[STATUS MERCADO]]="GO",Table_1[[#This Row],[PV UNIT. REALIZADO]]*Table_1[[#This Row],[QUANTIDADE]],0)</f>
        <v>0</v>
      </c>
    </row>
    <row r="1447" ht="15" hidden="1">
      <c r="A1447" s="7"/>
      <c r="B1447" s="84" t="s">
        <v>400</v>
      </c>
      <c r="C1447" s="75">
        <v>220254</v>
      </c>
      <c r="D1447" s="75">
        <v>784</v>
      </c>
      <c r="E1447" s="85">
        <v>7896314707512</v>
      </c>
      <c r="F1447" s="86" t="s">
        <v>1372</v>
      </c>
      <c r="G1447" s="75" t="s">
        <v>12</v>
      </c>
      <c r="H1447" s="75">
        <v>3390</v>
      </c>
      <c r="I1447" s="87" t="s">
        <v>1291</v>
      </c>
      <c r="J1447" s="75" t="s">
        <v>1370</v>
      </c>
      <c r="K1447" s="88" t="s">
        <v>84</v>
      </c>
      <c r="L1447" s="88">
        <v>12</v>
      </c>
      <c r="M1447" s="88">
        <v>0</v>
      </c>
      <c r="N1447" s="75" t="s">
        <v>85</v>
      </c>
      <c r="O1447" s="75" t="s">
        <v>114</v>
      </c>
      <c r="P1447" s="89"/>
      <c r="Q1447" s="90">
        <f>(17/100+7.6/100+1.65/100)*P1447</f>
        <v>0</v>
      </c>
      <c r="R1447" s="90"/>
      <c r="S1447" s="90"/>
      <c r="T1447" s="90"/>
      <c r="U1447" s="90"/>
      <c r="V1447" s="90">
        <f>+P1447-Q1447+R1447+S1447+T1447+U1447</f>
        <v>0</v>
      </c>
      <c r="W1447" s="91">
        <f>(1.02/100)</f>
        <v>1.02E-2</v>
      </c>
      <c r="X1447" s="91">
        <v>4.8E-3</v>
      </c>
      <c r="Y1447" s="91">
        <v>0.17</v>
      </c>
      <c r="Z1447" s="91">
        <v>1.65E-2</v>
      </c>
      <c r="AA1447" s="91">
        <v>7.6E-2</v>
      </c>
      <c r="AB1447" s="91">
        <f>SUM(W1447:AA1447)</f>
        <v>0.2775</v>
      </c>
      <c r="AC1447" s="75">
        <v>12</v>
      </c>
      <c r="AD1447" s="92">
        <f>IF(AL1447="","",+AC1447*AL1447)</f>
      </c>
      <c r="AE1447" s="93">
        <f>IF(AL1447="","",+AL1447*AB1447)</f>
      </c>
      <c r="AF1447" s="92">
        <f>IF(AL1447="","",+AL1447-AE1447)</f>
      </c>
      <c r="AG1447" s="93">
        <f>+V1447</f>
        <v>0</v>
      </c>
      <c r="AH1447" s="92">
        <f>IF(AF1447="","",+AF1447-AG1447)</f>
      </c>
      <c r="AI1447" s="92">
        <f>IF(AH1447="","",+AH1447*AC1447)</f>
      </c>
      <c r="AJ1447" s="93"/>
      <c r="AK1447" s="94">
        <v>0.33</v>
      </c>
      <c r="AL1447" s="93">
        <f>IF(V1447=0,"",V1447/(1-AB1447-AK1447))</f>
      </c>
      <c r="AM1447" s="95">
        <v>0.33</v>
      </c>
      <c r="AN1447" s="93">
        <f>IF(V1447=0,"",V1447/(1-AB1447-AM1447))</f>
      </c>
      <c r="AO1447" s="96">
        <v>1.2</v>
      </c>
      <c r="AP1447" s="93">
        <f>IF(BD!AJ1447="","",BD!AJ1447*BD!AO1447)</f>
      </c>
      <c r="AQ1447" s="91">
        <f>BD!AM1447/BD!AK1447-1</f>
        <v>0</v>
      </c>
      <c r="AR1447" s="91">
        <f>IF(BD!AN1447="","",IF(BD!AJ1447="","",BD!AN1447/BD!AJ1447-1))</f>
      </c>
      <c r="AS1447" s="91">
        <f>IF(BD!AN1447="","",IF(BD!AN1447&lt;BD!AL1447,"ABAIXO DA META","DENTRO DA META"))</f>
      </c>
      <c r="AT1447" s="91" t="str">
        <f>IF(BD!AJ1447="","EM ANÁLISE",IF(BD!AP1447&gt;=BD!AN1447,"GO", "NO GO"))</f>
        <v>EM ANÁLISE</v>
      </c>
      <c r="AU1447" s="97">
        <f>IF(AN1447="","",+BD!$AN1447-AJ1447)</f>
      </c>
      <c r="AV1447" s="98"/>
      <c r="AW1447" s="90">
        <f>BD!P1447*BD!AC1447</f>
        <v>0</v>
      </c>
      <c r="AX1447" s="90">
        <f>BD!V1447*BD!AC1447</f>
        <v>0</v>
      </c>
      <c r="AY1447" s="90">
        <f>IF(BD!AN1447="","",BD!AN1447*BD!AC1447)</f>
      </c>
      <c r="AZ1447" s="75" t="s">
        <v>123</v>
      </c>
      <c r="BA1447" s="75" t="s">
        <v>115</v>
      </c>
      <c r="BB1447" s="75">
        <v>1</v>
      </c>
      <c r="BC1447" s="75" t="s">
        <v>116</v>
      </c>
      <c r="BD1447" s="104"/>
      <c r="BE1447" s="104"/>
      <c r="BF1447" s="101"/>
      <c r="BG1447" s="101"/>
      <c r="BH1447" s="101"/>
      <c r="BI1447" s="101"/>
      <c r="BJ1447" s="101"/>
      <c r="BK1447" s="101"/>
      <c r="BL1447" s="101"/>
      <c r="BM1447" s="101"/>
      <c r="BN1447" s="101"/>
      <c r="BO1447" s="103"/>
      <c r="BP1447" s="101"/>
      <c r="BQ1447" s="101"/>
      <c r="BR1447" s="101"/>
      <c r="BS1447" s="101"/>
      <c r="BT1447" s="101"/>
      <c r="BU1447" s="101"/>
      <c r="BV1447" s="101"/>
      <c r="BW1447" s="101"/>
      <c r="BX1447" s="101"/>
      <c r="BY1447" s="101"/>
      <c r="BZ1447" s="101"/>
      <c r="CA1447" s="101"/>
      <c r="CB1447" s="101"/>
      <c r="CC1447" s="101"/>
      <c r="CD1447" s="101"/>
      <c r="CE1447" s="101"/>
      <c r="CF1447" s="101"/>
      <c r="CG1447" s="37" t="e">
        <f>VLOOKUP(Table_1[[#This Row],[EAN]],'[1]Planilha1'!$E:$R,13,0)</f>
        <v>#N/A</v>
      </c>
      <c r="CI1447" s="188">
        <f>IF(Table_1[[#This Row],[STATUS MERCADO]]="GO",Table_1[[#This Row],[M. BRUTA TOTAL]],0)</f>
        <v>0</v>
      </c>
      <c r="CJ1447" s="188">
        <f>IF(Table_1[[#This Row],[STATUS MERCADO]]="GO",Table_1[[#This Row],[PV UNIT. REALIZADO]]*Table_1[[#This Row],[QUANTIDADE]],0)</f>
        <v>0</v>
      </c>
    </row>
    <row r="1448" ht="15" hidden="1">
      <c r="A1448" s="7"/>
      <c r="B1448" s="84" t="s">
        <v>400</v>
      </c>
      <c r="C1448" s="75">
        <v>220255</v>
      </c>
      <c r="D1448" s="75">
        <v>679</v>
      </c>
      <c r="E1448" s="85">
        <v>7896314704245</v>
      </c>
      <c r="F1448" s="86" t="s">
        <v>1373</v>
      </c>
      <c r="G1448" s="75" t="s">
        <v>12</v>
      </c>
      <c r="H1448" s="75">
        <v>3390</v>
      </c>
      <c r="I1448" s="87" t="s">
        <v>1291</v>
      </c>
      <c r="J1448" s="75" t="s">
        <v>1370</v>
      </c>
      <c r="K1448" s="88" t="s">
        <v>84</v>
      </c>
      <c r="L1448" s="88">
        <v>12</v>
      </c>
      <c r="M1448" s="88">
        <v>0</v>
      </c>
      <c r="N1448" s="75" t="s">
        <v>85</v>
      </c>
      <c r="O1448" s="75" t="s">
        <v>114</v>
      </c>
      <c r="P1448" s="89"/>
      <c r="Q1448" s="90">
        <f>(17/100+7.6/100+1.65/100)*P1448</f>
        <v>0</v>
      </c>
      <c r="R1448" s="90"/>
      <c r="S1448" s="90"/>
      <c r="T1448" s="90"/>
      <c r="U1448" s="90"/>
      <c r="V1448" s="90">
        <f>+P1448-Q1448+R1448+S1448+T1448+U1448</f>
        <v>0</v>
      </c>
      <c r="W1448" s="91">
        <f>(1.02/100)</f>
        <v>1.02E-2</v>
      </c>
      <c r="X1448" s="91">
        <v>4.8E-3</v>
      </c>
      <c r="Y1448" s="91">
        <v>0.17</v>
      </c>
      <c r="Z1448" s="91">
        <v>1.65E-2</v>
      </c>
      <c r="AA1448" s="91">
        <v>7.6E-2</v>
      </c>
      <c r="AB1448" s="91">
        <f>SUM(W1448:AA1448)</f>
        <v>0.2775</v>
      </c>
      <c r="AC1448" s="75">
        <v>12</v>
      </c>
      <c r="AD1448" s="92">
        <f>IF(AL1448="","",+AC1448*AL1448)</f>
      </c>
      <c r="AE1448" s="93">
        <f>IF(AL1448="","",+AL1448*AB1448)</f>
      </c>
      <c r="AF1448" s="92">
        <f>IF(AL1448="","",+AL1448-AE1448)</f>
      </c>
      <c r="AG1448" s="93">
        <f>+V1448</f>
        <v>0</v>
      </c>
      <c r="AH1448" s="92">
        <f>IF(AF1448="","",+AF1448-AG1448)</f>
      </c>
      <c r="AI1448" s="92">
        <f>IF(AH1448="","",+AH1448*AC1448)</f>
      </c>
      <c r="AJ1448" s="93"/>
      <c r="AK1448" s="94">
        <v>0.33</v>
      </c>
      <c r="AL1448" s="93">
        <f>IF(V1448=0,"",V1448/(1-AB1448-AK1448))</f>
      </c>
      <c r="AM1448" s="95">
        <v>0.33</v>
      </c>
      <c r="AN1448" s="93">
        <f>IF(V1448=0,"",V1448/(1-AB1448-AM1448))</f>
      </c>
      <c r="AO1448" s="96">
        <v>1.2</v>
      </c>
      <c r="AP1448" s="93">
        <f>IF(BD!AJ1448="","",BD!AJ1448*BD!AO1448)</f>
      </c>
      <c r="AQ1448" s="91">
        <f>BD!AM1448/BD!AK1448-1</f>
        <v>0</v>
      </c>
      <c r="AR1448" s="91">
        <f>IF(BD!AN1448="","",IF(BD!AJ1448="","",BD!AN1448/BD!AJ1448-1))</f>
      </c>
      <c r="AS1448" s="91">
        <f>IF(BD!AN1448="","",IF(BD!AN1448&lt;BD!AL1448,"ABAIXO DA META","DENTRO DA META"))</f>
      </c>
      <c r="AT1448" s="91" t="str">
        <f>IF(BD!AJ1448="","EM ANÁLISE",IF(BD!AP1448&gt;=BD!AN1448,"GO", "NO GO"))</f>
        <v>EM ANÁLISE</v>
      </c>
      <c r="AU1448" s="97">
        <f>IF(AN1448="","",+BD!$AN1448-AJ1448)</f>
      </c>
      <c r="AV1448" s="98"/>
      <c r="AW1448" s="90">
        <f>BD!P1448*BD!AC1448</f>
        <v>0</v>
      </c>
      <c r="AX1448" s="90">
        <f>BD!V1448*BD!AC1448</f>
        <v>0</v>
      </c>
      <c r="AY1448" s="90">
        <f>IF(BD!AN1448="","",BD!AN1448*BD!AC1448)</f>
      </c>
      <c r="AZ1448" s="75" t="s">
        <v>123</v>
      </c>
      <c r="BA1448" s="75" t="s">
        <v>115</v>
      </c>
      <c r="BB1448" s="75">
        <v>1</v>
      </c>
      <c r="BC1448" s="75" t="s">
        <v>116</v>
      </c>
      <c r="BD1448" s="104"/>
      <c r="BE1448" s="104"/>
      <c r="BF1448" s="101"/>
      <c r="BG1448" s="101"/>
      <c r="BH1448" s="101"/>
      <c r="BI1448" s="101"/>
      <c r="BJ1448" s="101"/>
      <c r="BK1448" s="101"/>
      <c r="BL1448" s="101"/>
      <c r="BM1448" s="101"/>
      <c r="BN1448" s="101"/>
      <c r="BO1448" s="103"/>
      <c r="BP1448" s="101"/>
      <c r="BQ1448" s="101"/>
      <c r="BR1448" s="101"/>
      <c r="BS1448" s="101"/>
      <c r="BT1448" s="101"/>
      <c r="BU1448" s="101"/>
      <c r="BV1448" s="101"/>
      <c r="BW1448" s="101"/>
      <c r="BX1448" s="101"/>
      <c r="BY1448" s="101"/>
      <c r="BZ1448" s="101"/>
      <c r="CA1448" s="101"/>
      <c r="CB1448" s="101"/>
      <c r="CC1448" s="101"/>
      <c r="CD1448" s="101"/>
      <c r="CE1448" s="101"/>
      <c r="CF1448" s="101"/>
      <c r="CG1448" s="37" t="e">
        <f>VLOOKUP(Table_1[[#This Row],[EAN]],'[1]Planilha1'!$E:$R,13,0)</f>
        <v>#N/A</v>
      </c>
      <c r="CI1448" s="188">
        <f>IF(Table_1[[#This Row],[STATUS MERCADO]]="GO",Table_1[[#This Row],[M. BRUTA TOTAL]],0)</f>
        <v>0</v>
      </c>
      <c r="CJ1448" s="188">
        <f>IF(Table_1[[#This Row],[STATUS MERCADO]]="GO",Table_1[[#This Row],[PV UNIT. REALIZADO]]*Table_1[[#This Row],[QUANTIDADE]],0)</f>
        <v>0</v>
      </c>
    </row>
    <row r="1449" ht="15" hidden="1">
      <c r="A1449" s="7"/>
      <c r="B1449" s="84" t="s">
        <v>400</v>
      </c>
      <c r="C1449" s="75">
        <v>220256</v>
      </c>
      <c r="D1449" s="75">
        <v>680</v>
      </c>
      <c r="E1449" s="85">
        <v>7896314708571</v>
      </c>
      <c r="F1449" s="86" t="s">
        <v>1374</v>
      </c>
      <c r="G1449" s="75" t="s">
        <v>12</v>
      </c>
      <c r="H1449" s="75">
        <v>3390</v>
      </c>
      <c r="I1449" s="87" t="s">
        <v>1291</v>
      </c>
      <c r="J1449" s="75" t="s">
        <v>1370</v>
      </c>
      <c r="K1449" s="88" t="s">
        <v>84</v>
      </c>
      <c r="L1449" s="88">
        <v>12</v>
      </c>
      <c r="M1449" s="88">
        <v>0</v>
      </c>
      <c r="N1449" s="75" t="s">
        <v>85</v>
      </c>
      <c r="O1449" s="75" t="s">
        <v>114</v>
      </c>
      <c r="P1449" s="89"/>
      <c r="Q1449" s="90">
        <f>(17/100+7.6/100+1.65/100)*P1449</f>
        <v>0</v>
      </c>
      <c r="R1449" s="90"/>
      <c r="S1449" s="90"/>
      <c r="T1449" s="90"/>
      <c r="U1449" s="90"/>
      <c r="V1449" s="90">
        <f>+P1449-Q1449+R1449+S1449+T1449+U1449</f>
        <v>0</v>
      </c>
      <c r="W1449" s="91">
        <f>(1.02/100)</f>
        <v>1.02E-2</v>
      </c>
      <c r="X1449" s="91">
        <v>4.8E-3</v>
      </c>
      <c r="Y1449" s="91">
        <v>0.17</v>
      </c>
      <c r="Z1449" s="91">
        <v>1.65E-2</v>
      </c>
      <c r="AA1449" s="91">
        <v>7.6E-2</v>
      </c>
      <c r="AB1449" s="91">
        <f>SUM(W1449:AA1449)</f>
        <v>0.2775</v>
      </c>
      <c r="AC1449" s="75">
        <v>12</v>
      </c>
      <c r="AD1449" s="92">
        <f>IF(AL1449="","",+AC1449*AL1449)</f>
      </c>
      <c r="AE1449" s="93">
        <f>IF(AL1449="","",+AL1449*AB1449)</f>
      </c>
      <c r="AF1449" s="92">
        <f>IF(AL1449="","",+AL1449-AE1449)</f>
      </c>
      <c r="AG1449" s="93">
        <f>+V1449</f>
        <v>0</v>
      </c>
      <c r="AH1449" s="92">
        <f>IF(AF1449="","",+AF1449-AG1449)</f>
      </c>
      <c r="AI1449" s="92">
        <f>IF(AH1449="","",+AH1449*AC1449)</f>
      </c>
      <c r="AJ1449" s="93"/>
      <c r="AK1449" s="94">
        <v>0.33</v>
      </c>
      <c r="AL1449" s="93">
        <f>IF(V1449=0,"",V1449/(1-AB1449-AK1449))</f>
      </c>
      <c r="AM1449" s="95">
        <v>0.33</v>
      </c>
      <c r="AN1449" s="93">
        <f>IF(V1449=0,"",V1449/(1-AB1449-AM1449))</f>
      </c>
      <c r="AO1449" s="96">
        <v>1.2</v>
      </c>
      <c r="AP1449" s="93">
        <f>IF(BD!AJ1449="","",BD!AJ1449*BD!AO1449)</f>
      </c>
      <c r="AQ1449" s="91">
        <f>BD!AM1449/BD!AK1449-1</f>
        <v>0</v>
      </c>
      <c r="AR1449" s="91">
        <f>IF(BD!AN1449="","",IF(BD!AJ1449="","",BD!AN1449/BD!AJ1449-1))</f>
      </c>
      <c r="AS1449" s="91">
        <f>IF(BD!AN1449="","",IF(BD!AN1449&lt;BD!AL1449,"ABAIXO DA META","DENTRO DA META"))</f>
      </c>
      <c r="AT1449" s="91" t="str">
        <f>IF(BD!AJ1449="","EM ANÁLISE",IF(BD!AP1449&gt;=BD!AN1449,"GO", "NO GO"))</f>
        <v>EM ANÁLISE</v>
      </c>
      <c r="AU1449" s="97">
        <f>IF(AN1449="","",+BD!$AN1449-AJ1449)</f>
      </c>
      <c r="AV1449" s="98"/>
      <c r="AW1449" s="90">
        <f>BD!P1449*BD!AC1449</f>
        <v>0</v>
      </c>
      <c r="AX1449" s="90">
        <f>BD!V1449*BD!AC1449</f>
        <v>0</v>
      </c>
      <c r="AY1449" s="90">
        <f>IF(BD!AN1449="","",BD!AN1449*BD!AC1449)</f>
      </c>
      <c r="AZ1449" s="75" t="s">
        <v>123</v>
      </c>
      <c r="BA1449" s="75"/>
      <c r="BB1449" s="75"/>
      <c r="BC1449" s="75"/>
      <c r="BD1449" s="104"/>
      <c r="BE1449" s="104"/>
      <c r="BF1449" s="101"/>
      <c r="BG1449" s="101"/>
      <c r="BH1449" s="101"/>
      <c r="BI1449" s="101"/>
      <c r="BJ1449" s="101"/>
      <c r="BK1449" s="101"/>
      <c r="BL1449" s="101"/>
      <c r="BM1449" s="101"/>
      <c r="BN1449" s="101"/>
      <c r="BO1449" s="103"/>
      <c r="BP1449" s="101"/>
      <c r="BQ1449" s="101"/>
      <c r="BR1449" s="101"/>
      <c r="BS1449" s="101"/>
      <c r="BT1449" s="101"/>
      <c r="BU1449" s="101"/>
      <c r="BV1449" s="101"/>
      <c r="BW1449" s="101"/>
      <c r="BX1449" s="101"/>
      <c r="BY1449" s="101"/>
      <c r="BZ1449" s="101"/>
      <c r="CA1449" s="101"/>
      <c r="CB1449" s="101"/>
      <c r="CC1449" s="101"/>
      <c r="CD1449" s="101"/>
      <c r="CE1449" s="101"/>
      <c r="CF1449" s="101"/>
      <c r="CG1449" s="37" t="e">
        <f>VLOOKUP(Table_1[[#This Row],[EAN]],'[1]Planilha1'!$E:$R,13,0)</f>
        <v>#N/A</v>
      </c>
      <c r="CI1449" s="188">
        <f>IF(Table_1[[#This Row],[STATUS MERCADO]]="GO",Table_1[[#This Row],[M. BRUTA TOTAL]],0)</f>
        <v>0</v>
      </c>
      <c r="CJ1449" s="188">
        <f>IF(Table_1[[#This Row],[STATUS MERCADO]]="GO",Table_1[[#This Row],[PV UNIT. REALIZADO]]*Table_1[[#This Row],[QUANTIDADE]],0)</f>
        <v>0</v>
      </c>
    </row>
    <row r="1450" ht="15" hidden="1">
      <c r="A1450" s="7"/>
      <c r="B1450" s="84" t="s">
        <v>400</v>
      </c>
      <c r="C1450" s="75">
        <v>220257</v>
      </c>
      <c r="D1450" s="75">
        <v>765</v>
      </c>
      <c r="E1450" s="85">
        <v>7896314707789</v>
      </c>
      <c r="F1450" s="86" t="s">
        <v>1375</v>
      </c>
      <c r="G1450" s="75" t="s">
        <v>20</v>
      </c>
      <c r="H1450" s="75">
        <v>1820</v>
      </c>
      <c r="I1450" s="87" t="s">
        <v>1376</v>
      </c>
      <c r="J1450" s="75" t="s">
        <v>1377</v>
      </c>
      <c r="K1450" s="88" t="s">
        <v>84</v>
      </c>
      <c r="L1450" s="88">
        <v>12</v>
      </c>
      <c r="M1450" s="88">
        <v>0</v>
      </c>
      <c r="N1450" s="75" t="s">
        <v>85</v>
      </c>
      <c r="O1450" s="75" t="s">
        <v>114</v>
      </c>
      <c r="P1450" s="89"/>
      <c r="Q1450" s="90">
        <f>(17/100+7.6/100+1.65/100)*P1450</f>
        <v>0</v>
      </c>
      <c r="R1450" s="90"/>
      <c r="S1450" s="90"/>
      <c r="T1450" s="90"/>
      <c r="U1450" s="90"/>
      <c r="V1450" s="90">
        <f>+P1450-Q1450+R1450+S1450+T1450+U1450</f>
        <v>0</v>
      </c>
      <c r="W1450" s="91">
        <f>(1.02/100)</f>
        <v>1.02E-2</v>
      </c>
      <c r="X1450" s="91">
        <v>4.8E-3</v>
      </c>
      <c r="Y1450" s="91">
        <v>0.17</v>
      </c>
      <c r="Z1450" s="91">
        <v>1.65E-2</v>
      </c>
      <c r="AA1450" s="91">
        <v>7.6E-2</v>
      </c>
      <c r="AB1450" s="91">
        <f>SUM(W1450:AA1450)</f>
        <v>0.2775</v>
      </c>
      <c r="AC1450" s="75">
        <v>12</v>
      </c>
      <c r="AD1450" s="92">
        <f>IF(AL1450="","",+AC1450*AL1450)</f>
      </c>
      <c r="AE1450" s="93">
        <f>IF(AL1450="","",+AL1450*AB1450)</f>
      </c>
      <c r="AF1450" s="92">
        <f>IF(AL1450="","",+AL1450-AE1450)</f>
      </c>
      <c r="AG1450" s="93">
        <f>+V1450</f>
        <v>0</v>
      </c>
      <c r="AH1450" s="92">
        <f>IF(AF1450="","",+AF1450-AG1450)</f>
      </c>
      <c r="AI1450" s="92">
        <f>IF(AH1450="","",+AH1450*AC1450)</f>
      </c>
      <c r="AJ1450" s="93"/>
      <c r="AK1450" s="94">
        <v>0.33</v>
      </c>
      <c r="AL1450" s="93">
        <f>IF(V1450=0,"",V1450/(1-AB1450-AK1450))</f>
      </c>
      <c r="AM1450" s="95">
        <v>0.33</v>
      </c>
      <c r="AN1450" s="93">
        <f>IF(V1450=0,"",V1450/(1-AB1450-AM1450))</f>
      </c>
      <c r="AO1450" s="96">
        <v>1.2</v>
      </c>
      <c r="AP1450" s="93">
        <f>IF(BD!AJ1450="","",BD!AJ1450*BD!AO1450)</f>
      </c>
      <c r="AQ1450" s="91">
        <f>BD!AM1450/BD!AK1450-1</f>
        <v>0</v>
      </c>
      <c r="AR1450" s="91">
        <f>IF(BD!AN1450="","",IF(BD!AJ1450="","",BD!AN1450/BD!AJ1450-1))</f>
      </c>
      <c r="AS1450" s="91">
        <f>IF(BD!AN1450="","",IF(BD!AN1450&lt;BD!AL1450,"ABAIXO DA META","DENTRO DA META"))</f>
      </c>
      <c r="AT1450" s="91" t="str">
        <f>IF(BD!AJ1450="","EM ANÁLISE",IF(BD!AP1450&gt;=BD!AN1450,"GO", "NO GO"))</f>
        <v>EM ANÁLISE</v>
      </c>
      <c r="AU1450" s="97">
        <f>IF(AN1450="","",+BD!$AN1450-AJ1450)</f>
      </c>
      <c r="AV1450" s="98"/>
      <c r="AW1450" s="90">
        <f>BD!P1450*BD!AC1450</f>
        <v>0</v>
      </c>
      <c r="AX1450" s="90">
        <f>BD!V1450*BD!AC1450</f>
        <v>0</v>
      </c>
      <c r="AY1450" s="90">
        <f>IF(BD!AN1450="","",BD!AN1450*BD!AC1450)</f>
      </c>
      <c r="AZ1450" s="75" t="s">
        <v>123</v>
      </c>
      <c r="BA1450" s="75" t="s">
        <v>115</v>
      </c>
      <c r="BB1450" s="75">
        <v>1</v>
      </c>
      <c r="BC1450" s="75" t="s">
        <v>116</v>
      </c>
      <c r="BD1450" s="104"/>
      <c r="BE1450" s="104"/>
      <c r="BF1450" s="101"/>
      <c r="BG1450" s="101"/>
      <c r="BH1450" s="101"/>
      <c r="BI1450" s="101"/>
      <c r="BJ1450" s="101"/>
      <c r="BK1450" s="101"/>
      <c r="BL1450" s="101"/>
      <c r="BM1450" s="101"/>
      <c r="BN1450" s="101"/>
      <c r="BO1450" s="103"/>
      <c r="BP1450" s="101"/>
      <c r="BQ1450" s="101"/>
      <c r="BR1450" s="101"/>
      <c r="BS1450" s="101"/>
      <c r="BT1450" s="101"/>
      <c r="BU1450" s="101"/>
      <c r="BV1450" s="101"/>
      <c r="BW1450" s="101"/>
      <c r="BX1450" s="101"/>
      <c r="BY1450" s="101"/>
      <c r="BZ1450" s="101"/>
      <c r="CA1450" s="101"/>
      <c r="CB1450" s="101"/>
      <c r="CC1450" s="101"/>
      <c r="CD1450" s="101"/>
      <c r="CE1450" s="101"/>
      <c r="CF1450" s="101"/>
      <c r="CG1450" s="37" t="e">
        <f>VLOOKUP(Table_1[[#This Row],[EAN]],'[1]Planilha1'!$E:$R,13,0)</f>
        <v>#N/A</v>
      </c>
      <c r="CI1450" s="188">
        <f>IF(Table_1[[#This Row],[STATUS MERCADO]]="GO",Table_1[[#This Row],[M. BRUTA TOTAL]],0)</f>
        <v>0</v>
      </c>
      <c r="CJ1450" s="188">
        <f>IF(Table_1[[#This Row],[STATUS MERCADO]]="GO",Table_1[[#This Row],[PV UNIT. REALIZADO]]*Table_1[[#This Row],[QUANTIDADE]],0)</f>
        <v>0</v>
      </c>
    </row>
    <row r="1451" ht="15" hidden="1">
      <c r="A1451" s="7"/>
      <c r="B1451" s="84" t="s">
        <v>400</v>
      </c>
      <c r="C1451" s="75">
        <v>220258</v>
      </c>
      <c r="D1451" s="75">
        <v>766</v>
      </c>
      <c r="E1451" s="85">
        <v>7896314707468</v>
      </c>
      <c r="F1451" s="86" t="s">
        <v>1378</v>
      </c>
      <c r="G1451" s="75" t="s">
        <v>20</v>
      </c>
      <c r="H1451" s="75">
        <v>1820</v>
      </c>
      <c r="I1451" s="87" t="s">
        <v>1376</v>
      </c>
      <c r="J1451" s="75" t="s">
        <v>1377</v>
      </c>
      <c r="K1451" s="88" t="s">
        <v>84</v>
      </c>
      <c r="L1451" s="88">
        <v>12</v>
      </c>
      <c r="M1451" s="88">
        <v>0</v>
      </c>
      <c r="N1451" s="75" t="s">
        <v>85</v>
      </c>
      <c r="O1451" s="75" t="s">
        <v>114</v>
      </c>
      <c r="P1451" s="89"/>
      <c r="Q1451" s="90">
        <f>(17/100+7.6/100+1.65/100)*P1451</f>
        <v>0</v>
      </c>
      <c r="R1451" s="90"/>
      <c r="S1451" s="90"/>
      <c r="T1451" s="90"/>
      <c r="U1451" s="90"/>
      <c r="V1451" s="90">
        <f>+P1451-Q1451+R1451+S1451+T1451+U1451</f>
        <v>0</v>
      </c>
      <c r="W1451" s="91">
        <f>(1.02/100)</f>
        <v>1.02E-2</v>
      </c>
      <c r="X1451" s="91">
        <v>4.8E-3</v>
      </c>
      <c r="Y1451" s="91">
        <v>0.17</v>
      </c>
      <c r="Z1451" s="91">
        <v>1.65E-2</v>
      </c>
      <c r="AA1451" s="91">
        <v>7.6E-2</v>
      </c>
      <c r="AB1451" s="91">
        <f>SUM(W1451:AA1451)</f>
        <v>0.2775</v>
      </c>
      <c r="AC1451" s="75">
        <v>12</v>
      </c>
      <c r="AD1451" s="92">
        <f>IF(AL1451="","",+AC1451*AL1451)</f>
      </c>
      <c r="AE1451" s="93">
        <f>IF(AL1451="","",+AL1451*AB1451)</f>
      </c>
      <c r="AF1451" s="92">
        <f>IF(AL1451="","",+AL1451-AE1451)</f>
      </c>
      <c r="AG1451" s="93">
        <f>+V1451</f>
        <v>0</v>
      </c>
      <c r="AH1451" s="92">
        <f>IF(AF1451="","",+AF1451-AG1451)</f>
      </c>
      <c r="AI1451" s="92">
        <f>IF(AH1451="","",+AH1451*AC1451)</f>
      </c>
      <c r="AJ1451" s="93"/>
      <c r="AK1451" s="94">
        <v>0.33</v>
      </c>
      <c r="AL1451" s="93">
        <f>IF(V1451=0,"",V1451/(1-AB1451-AK1451))</f>
      </c>
      <c r="AM1451" s="95">
        <v>0.33</v>
      </c>
      <c r="AN1451" s="93">
        <f>IF(V1451=0,"",V1451/(1-AB1451-AM1451))</f>
      </c>
      <c r="AO1451" s="96">
        <v>1.2</v>
      </c>
      <c r="AP1451" s="93">
        <f>IF(BD!AJ1451="","",BD!AJ1451*BD!AO1451)</f>
      </c>
      <c r="AQ1451" s="91">
        <f>BD!AM1451/BD!AK1451-1</f>
        <v>0</v>
      </c>
      <c r="AR1451" s="91">
        <f>IF(BD!AN1451="","",IF(BD!AJ1451="","",BD!AN1451/BD!AJ1451-1))</f>
      </c>
      <c r="AS1451" s="91">
        <f>IF(BD!AN1451="","",IF(BD!AN1451&lt;BD!AL1451,"ABAIXO DA META","DENTRO DA META"))</f>
      </c>
      <c r="AT1451" s="91" t="str">
        <f>IF(BD!AJ1451="","EM ANÁLISE",IF(BD!AP1451&gt;=BD!AN1451,"GO", "NO GO"))</f>
        <v>EM ANÁLISE</v>
      </c>
      <c r="AU1451" s="97">
        <f>IF(AN1451="","",+BD!$AN1451-AJ1451)</f>
      </c>
      <c r="AV1451" s="98"/>
      <c r="AW1451" s="90">
        <f>BD!P1451*BD!AC1451</f>
        <v>0</v>
      </c>
      <c r="AX1451" s="90">
        <f>BD!V1451*BD!AC1451</f>
        <v>0</v>
      </c>
      <c r="AY1451" s="90">
        <f>IF(BD!AN1451="","",BD!AN1451*BD!AC1451)</f>
      </c>
      <c r="AZ1451" s="75" t="s">
        <v>123</v>
      </c>
      <c r="BA1451" s="75" t="s">
        <v>115</v>
      </c>
      <c r="BB1451" s="75">
        <v>1</v>
      </c>
      <c r="BC1451" s="75" t="s">
        <v>116</v>
      </c>
      <c r="BD1451" s="104"/>
      <c r="BE1451" s="104"/>
      <c r="BF1451" s="101"/>
      <c r="BG1451" s="101"/>
      <c r="BH1451" s="101"/>
      <c r="BI1451" s="101"/>
      <c r="BJ1451" s="101"/>
      <c r="BK1451" s="101"/>
      <c r="BL1451" s="101"/>
      <c r="BM1451" s="101"/>
      <c r="BN1451" s="101"/>
      <c r="BO1451" s="103"/>
      <c r="BP1451" s="101"/>
      <c r="BQ1451" s="101"/>
      <c r="BR1451" s="101"/>
      <c r="BS1451" s="101"/>
      <c r="BT1451" s="101"/>
      <c r="BU1451" s="101"/>
      <c r="BV1451" s="101"/>
      <c r="BW1451" s="101"/>
      <c r="BX1451" s="101"/>
      <c r="BY1451" s="101"/>
      <c r="BZ1451" s="101"/>
      <c r="CA1451" s="101"/>
      <c r="CB1451" s="101"/>
      <c r="CC1451" s="101"/>
      <c r="CD1451" s="101"/>
      <c r="CE1451" s="101"/>
      <c r="CF1451" s="101"/>
      <c r="CG1451" s="37" t="e">
        <f>VLOOKUP(Table_1[[#This Row],[EAN]],'[1]Planilha1'!$E:$R,13,0)</f>
        <v>#N/A</v>
      </c>
      <c r="CI1451" s="188">
        <f>IF(Table_1[[#This Row],[STATUS MERCADO]]="GO",Table_1[[#This Row],[M. BRUTA TOTAL]],0)</f>
        <v>0</v>
      </c>
      <c r="CJ1451" s="188">
        <f>IF(Table_1[[#This Row],[STATUS MERCADO]]="GO",Table_1[[#This Row],[PV UNIT. REALIZADO]]*Table_1[[#This Row],[QUANTIDADE]],0)</f>
        <v>0</v>
      </c>
    </row>
    <row r="1452" ht="15" hidden="1">
      <c r="A1452" s="7"/>
      <c r="B1452" s="84" t="s">
        <v>400</v>
      </c>
      <c r="C1452" s="75">
        <v>220259</v>
      </c>
      <c r="D1452" s="75">
        <v>767</v>
      </c>
      <c r="E1452" s="85">
        <v>7896314707741</v>
      </c>
      <c r="F1452" s="86" t="s">
        <v>1379</v>
      </c>
      <c r="G1452" s="75" t="s">
        <v>20</v>
      </c>
      <c r="H1452" s="75">
        <v>1820</v>
      </c>
      <c r="I1452" s="87" t="s">
        <v>1376</v>
      </c>
      <c r="J1452" s="75" t="s">
        <v>1377</v>
      </c>
      <c r="K1452" s="88" t="s">
        <v>84</v>
      </c>
      <c r="L1452" s="88">
        <v>12</v>
      </c>
      <c r="M1452" s="88">
        <v>0</v>
      </c>
      <c r="N1452" s="75" t="s">
        <v>85</v>
      </c>
      <c r="O1452" s="75" t="s">
        <v>114</v>
      </c>
      <c r="P1452" s="89"/>
      <c r="Q1452" s="90">
        <f>(17/100+7.6/100+1.65/100)*P1452</f>
        <v>0</v>
      </c>
      <c r="R1452" s="90"/>
      <c r="S1452" s="90"/>
      <c r="T1452" s="90"/>
      <c r="U1452" s="90"/>
      <c r="V1452" s="90">
        <f>+P1452-Q1452+R1452+S1452+T1452+U1452</f>
        <v>0</v>
      </c>
      <c r="W1452" s="91">
        <f>(1.02/100)</f>
        <v>1.02E-2</v>
      </c>
      <c r="X1452" s="91">
        <v>4.8E-3</v>
      </c>
      <c r="Y1452" s="91">
        <v>0.17</v>
      </c>
      <c r="Z1452" s="91">
        <v>1.65E-2</v>
      </c>
      <c r="AA1452" s="91">
        <v>7.6E-2</v>
      </c>
      <c r="AB1452" s="91">
        <f>SUM(W1452:AA1452)</f>
        <v>0.2775</v>
      </c>
      <c r="AC1452" s="75">
        <v>12</v>
      </c>
      <c r="AD1452" s="92">
        <f>IF(AL1452="","",+AC1452*AL1452)</f>
      </c>
      <c r="AE1452" s="93">
        <f>IF(AL1452="","",+AL1452*AB1452)</f>
      </c>
      <c r="AF1452" s="92">
        <f>IF(AL1452="","",+AL1452-AE1452)</f>
      </c>
      <c r="AG1452" s="93">
        <f>+V1452</f>
        <v>0</v>
      </c>
      <c r="AH1452" s="92">
        <f>IF(AF1452="","",+AF1452-AG1452)</f>
      </c>
      <c r="AI1452" s="92">
        <f>IF(AH1452="","",+AH1452*AC1452)</f>
      </c>
      <c r="AJ1452" s="93"/>
      <c r="AK1452" s="94">
        <v>0.33</v>
      </c>
      <c r="AL1452" s="93">
        <f>IF(V1452=0,"",V1452/(1-AB1452-AK1452))</f>
      </c>
      <c r="AM1452" s="95">
        <v>0.33</v>
      </c>
      <c r="AN1452" s="93">
        <f>IF(V1452=0,"",V1452/(1-AB1452-AM1452))</f>
      </c>
      <c r="AO1452" s="96">
        <v>1.2</v>
      </c>
      <c r="AP1452" s="93">
        <f>IF(BD!AJ1452="","",BD!AJ1452*BD!AO1452)</f>
      </c>
      <c r="AQ1452" s="91">
        <f>BD!AM1452/BD!AK1452-1</f>
        <v>0</v>
      </c>
      <c r="AR1452" s="91">
        <f>IF(BD!AN1452="","",IF(BD!AJ1452="","",BD!AN1452/BD!AJ1452-1))</f>
      </c>
      <c r="AS1452" s="91">
        <f>IF(BD!AN1452="","",IF(BD!AN1452&lt;BD!AL1452,"ABAIXO DA META","DENTRO DA META"))</f>
      </c>
      <c r="AT1452" s="91" t="str">
        <f>IF(BD!AJ1452="","EM ANÁLISE",IF(BD!AP1452&gt;=BD!AN1452,"GO", "NO GO"))</f>
        <v>EM ANÁLISE</v>
      </c>
      <c r="AU1452" s="97">
        <f>IF(AN1452="","",+BD!$AN1452-AJ1452)</f>
      </c>
      <c r="AV1452" s="98"/>
      <c r="AW1452" s="90">
        <f>BD!P1452*BD!AC1452</f>
        <v>0</v>
      </c>
      <c r="AX1452" s="90">
        <f>BD!V1452*BD!AC1452</f>
        <v>0</v>
      </c>
      <c r="AY1452" s="90">
        <f>IF(BD!AN1452="","",BD!AN1452*BD!AC1452)</f>
      </c>
      <c r="AZ1452" s="75" t="s">
        <v>123</v>
      </c>
      <c r="BA1452" s="75" t="s">
        <v>115</v>
      </c>
      <c r="BB1452" s="75">
        <v>1</v>
      </c>
      <c r="BC1452" s="75" t="s">
        <v>116</v>
      </c>
      <c r="BD1452" s="104"/>
      <c r="BE1452" s="104"/>
      <c r="BF1452" s="101"/>
      <c r="BG1452" s="101"/>
      <c r="BH1452" s="101"/>
      <c r="BI1452" s="101"/>
      <c r="BJ1452" s="101"/>
      <c r="BK1452" s="101"/>
      <c r="BL1452" s="101"/>
      <c r="BM1452" s="101"/>
      <c r="BN1452" s="101"/>
      <c r="BO1452" s="103"/>
      <c r="BP1452" s="101"/>
      <c r="BQ1452" s="101"/>
      <c r="BR1452" s="101"/>
      <c r="BS1452" s="101"/>
      <c r="BT1452" s="101"/>
      <c r="BU1452" s="101"/>
      <c r="BV1452" s="101"/>
      <c r="BW1452" s="101"/>
      <c r="BX1452" s="101"/>
      <c r="BY1452" s="101"/>
      <c r="BZ1452" s="101"/>
      <c r="CA1452" s="101"/>
      <c r="CB1452" s="101"/>
      <c r="CC1452" s="101"/>
      <c r="CD1452" s="101"/>
      <c r="CE1452" s="101"/>
      <c r="CF1452" s="101"/>
      <c r="CG1452" s="37" t="e">
        <f>VLOOKUP(Table_1[[#This Row],[EAN]],'[1]Planilha1'!$E:$R,13,0)</f>
        <v>#N/A</v>
      </c>
      <c r="CI1452" s="188">
        <f>IF(Table_1[[#This Row],[STATUS MERCADO]]="GO",Table_1[[#This Row],[M. BRUTA TOTAL]],0)</f>
        <v>0</v>
      </c>
      <c r="CJ1452" s="188">
        <f>IF(Table_1[[#This Row],[STATUS MERCADO]]="GO",Table_1[[#This Row],[PV UNIT. REALIZADO]]*Table_1[[#This Row],[QUANTIDADE]],0)</f>
        <v>0</v>
      </c>
    </row>
    <row r="1453" ht="15" hidden="1">
      <c r="A1453" s="7"/>
      <c r="B1453" s="84" t="s">
        <v>400</v>
      </c>
      <c r="C1453" s="75">
        <v>220260</v>
      </c>
      <c r="D1453" s="75">
        <v>762</v>
      </c>
      <c r="E1453" s="85">
        <v>7896314707826</v>
      </c>
      <c r="F1453" s="86" t="s">
        <v>1380</v>
      </c>
      <c r="G1453" s="75" t="s">
        <v>20</v>
      </c>
      <c r="H1453" s="75">
        <v>1820</v>
      </c>
      <c r="I1453" s="87" t="s">
        <v>1376</v>
      </c>
      <c r="J1453" s="75" t="s">
        <v>1377</v>
      </c>
      <c r="K1453" s="88" t="s">
        <v>84</v>
      </c>
      <c r="L1453" s="88">
        <v>12</v>
      </c>
      <c r="M1453" s="88">
        <v>0</v>
      </c>
      <c r="N1453" s="75" t="s">
        <v>85</v>
      </c>
      <c r="O1453" s="75" t="s">
        <v>114</v>
      </c>
      <c r="P1453" s="89"/>
      <c r="Q1453" s="90">
        <f>(17/100+7.6/100+1.65/100)*P1453</f>
        <v>0</v>
      </c>
      <c r="R1453" s="90"/>
      <c r="S1453" s="90"/>
      <c r="T1453" s="90"/>
      <c r="U1453" s="90"/>
      <c r="V1453" s="90">
        <f>+P1453-Q1453+R1453+S1453+T1453+U1453</f>
        <v>0</v>
      </c>
      <c r="W1453" s="91">
        <f>(1.02/100)</f>
        <v>1.02E-2</v>
      </c>
      <c r="X1453" s="91">
        <v>4.8E-3</v>
      </c>
      <c r="Y1453" s="91">
        <v>0.17</v>
      </c>
      <c r="Z1453" s="91">
        <v>1.65E-2</v>
      </c>
      <c r="AA1453" s="91">
        <v>7.6E-2</v>
      </c>
      <c r="AB1453" s="91">
        <f>SUM(W1453:AA1453)</f>
        <v>0.2775</v>
      </c>
      <c r="AC1453" s="75">
        <v>12</v>
      </c>
      <c r="AD1453" s="92">
        <f>IF(AL1453="","",+AC1453*AL1453)</f>
      </c>
      <c r="AE1453" s="93">
        <f>IF(AL1453="","",+AL1453*AB1453)</f>
      </c>
      <c r="AF1453" s="92">
        <f>IF(AL1453="","",+AL1453-AE1453)</f>
      </c>
      <c r="AG1453" s="93">
        <f>+V1453</f>
        <v>0</v>
      </c>
      <c r="AH1453" s="92">
        <f>IF(AF1453="","",+AF1453-AG1453)</f>
      </c>
      <c r="AI1453" s="92">
        <f>IF(AH1453="","",+AH1453*AC1453)</f>
      </c>
      <c r="AJ1453" s="93"/>
      <c r="AK1453" s="94">
        <v>0.33</v>
      </c>
      <c r="AL1453" s="93">
        <f>IF(V1453=0,"",V1453/(1-AB1453-AK1453))</f>
      </c>
      <c r="AM1453" s="95">
        <v>0.33</v>
      </c>
      <c r="AN1453" s="93">
        <f>IF(V1453=0,"",V1453/(1-AB1453-AM1453))</f>
      </c>
      <c r="AO1453" s="96">
        <v>1.2</v>
      </c>
      <c r="AP1453" s="93">
        <f>IF(BD!AJ1453="","",BD!AJ1453*BD!AO1453)</f>
      </c>
      <c r="AQ1453" s="91">
        <f>BD!AM1453/BD!AK1453-1</f>
        <v>0</v>
      </c>
      <c r="AR1453" s="91">
        <f>IF(BD!AN1453="","",IF(BD!AJ1453="","",BD!AN1453/BD!AJ1453-1))</f>
      </c>
      <c r="AS1453" s="91">
        <f>IF(BD!AN1453="","",IF(BD!AN1453&lt;BD!AL1453,"ABAIXO DA META","DENTRO DA META"))</f>
      </c>
      <c r="AT1453" s="91" t="str">
        <f>IF(BD!AJ1453="","EM ANÁLISE",IF(BD!AP1453&gt;=BD!AN1453,"GO", "NO GO"))</f>
        <v>EM ANÁLISE</v>
      </c>
      <c r="AU1453" s="97">
        <f>IF(AN1453="","",+BD!$AN1453-AJ1453)</f>
      </c>
      <c r="AV1453" s="98"/>
      <c r="AW1453" s="90">
        <f>BD!P1453*BD!AC1453</f>
        <v>0</v>
      </c>
      <c r="AX1453" s="90">
        <f>BD!V1453*BD!AC1453</f>
        <v>0</v>
      </c>
      <c r="AY1453" s="90">
        <f>IF(BD!AN1453="","",BD!AN1453*BD!AC1453)</f>
      </c>
      <c r="AZ1453" s="75" t="s">
        <v>123</v>
      </c>
      <c r="BA1453" s="75" t="s">
        <v>115</v>
      </c>
      <c r="BB1453" s="75">
        <v>1</v>
      </c>
      <c r="BC1453" s="75" t="s">
        <v>116</v>
      </c>
      <c r="BD1453" s="104"/>
      <c r="BE1453" s="104"/>
      <c r="BF1453" s="101"/>
      <c r="BG1453" s="101"/>
      <c r="BH1453" s="101"/>
      <c r="BI1453" s="101"/>
      <c r="BJ1453" s="101"/>
      <c r="BK1453" s="101"/>
      <c r="BL1453" s="101"/>
      <c r="BM1453" s="101"/>
      <c r="BN1453" s="101"/>
      <c r="BO1453" s="103"/>
      <c r="BP1453" s="101"/>
      <c r="BQ1453" s="101"/>
      <c r="BR1453" s="101"/>
      <c r="BS1453" s="101"/>
      <c r="BT1453" s="101"/>
      <c r="BU1453" s="101"/>
      <c r="BV1453" s="101"/>
      <c r="BW1453" s="101"/>
      <c r="BX1453" s="101"/>
      <c r="BY1453" s="101"/>
      <c r="BZ1453" s="101"/>
      <c r="CA1453" s="101"/>
      <c r="CB1453" s="101"/>
      <c r="CC1453" s="101"/>
      <c r="CD1453" s="101"/>
      <c r="CE1453" s="101"/>
      <c r="CF1453" s="101"/>
      <c r="CG1453" s="37" t="e">
        <f>VLOOKUP(Table_1[[#This Row],[EAN]],'[1]Planilha1'!$E:$R,13,0)</f>
        <v>#N/A</v>
      </c>
      <c r="CI1453" s="188">
        <f>IF(Table_1[[#This Row],[STATUS MERCADO]]="GO",Table_1[[#This Row],[M. BRUTA TOTAL]],0)</f>
        <v>0</v>
      </c>
      <c r="CJ1453" s="188">
        <f>IF(Table_1[[#This Row],[STATUS MERCADO]]="GO",Table_1[[#This Row],[PV UNIT. REALIZADO]]*Table_1[[#This Row],[QUANTIDADE]],0)</f>
        <v>0</v>
      </c>
    </row>
    <row r="1454" ht="15" hidden="1">
      <c r="A1454" s="7"/>
      <c r="B1454" s="84" t="s">
        <v>400</v>
      </c>
      <c r="C1454" s="75">
        <v>220261</v>
      </c>
      <c r="D1454" s="75">
        <v>763</v>
      </c>
      <c r="E1454" s="85">
        <v>7896314707734</v>
      </c>
      <c r="F1454" s="86" t="s">
        <v>1381</v>
      </c>
      <c r="G1454" s="75" t="s">
        <v>20</v>
      </c>
      <c r="H1454" s="75">
        <v>1820</v>
      </c>
      <c r="I1454" s="87" t="s">
        <v>1376</v>
      </c>
      <c r="J1454" s="75" t="s">
        <v>1377</v>
      </c>
      <c r="K1454" s="88" t="s">
        <v>84</v>
      </c>
      <c r="L1454" s="88">
        <v>12</v>
      </c>
      <c r="M1454" s="88">
        <v>0</v>
      </c>
      <c r="N1454" s="75" t="s">
        <v>85</v>
      </c>
      <c r="O1454" s="75" t="s">
        <v>114</v>
      </c>
      <c r="P1454" s="89"/>
      <c r="Q1454" s="90">
        <f>(17/100+7.6/100+1.65/100)*P1454</f>
        <v>0</v>
      </c>
      <c r="R1454" s="90"/>
      <c r="S1454" s="90"/>
      <c r="T1454" s="90"/>
      <c r="U1454" s="90"/>
      <c r="V1454" s="90">
        <f>+P1454-Q1454+R1454+S1454+T1454+U1454</f>
        <v>0</v>
      </c>
      <c r="W1454" s="91">
        <f>(1.02/100)</f>
        <v>1.02E-2</v>
      </c>
      <c r="X1454" s="91">
        <v>4.8E-3</v>
      </c>
      <c r="Y1454" s="91">
        <v>0.17</v>
      </c>
      <c r="Z1454" s="91">
        <v>1.65E-2</v>
      </c>
      <c r="AA1454" s="91">
        <v>7.6E-2</v>
      </c>
      <c r="AB1454" s="91">
        <f>SUM(W1454:AA1454)</f>
        <v>0.2775</v>
      </c>
      <c r="AC1454" s="75">
        <v>12</v>
      </c>
      <c r="AD1454" s="92">
        <f>IF(AL1454="","",+AC1454*AL1454)</f>
      </c>
      <c r="AE1454" s="93">
        <f>IF(AL1454="","",+AL1454*AB1454)</f>
      </c>
      <c r="AF1454" s="92">
        <f>IF(AL1454="","",+AL1454-AE1454)</f>
      </c>
      <c r="AG1454" s="93">
        <f>+V1454</f>
        <v>0</v>
      </c>
      <c r="AH1454" s="92">
        <f>IF(AF1454="","",+AF1454-AG1454)</f>
      </c>
      <c r="AI1454" s="92">
        <f>IF(AH1454="","",+AH1454*AC1454)</f>
      </c>
      <c r="AJ1454" s="93"/>
      <c r="AK1454" s="94">
        <v>0.33</v>
      </c>
      <c r="AL1454" s="93">
        <f>IF(V1454=0,"",V1454/(1-AB1454-AK1454))</f>
      </c>
      <c r="AM1454" s="95">
        <v>0.33</v>
      </c>
      <c r="AN1454" s="93">
        <f>IF(V1454=0,"",V1454/(1-AB1454-AM1454))</f>
      </c>
      <c r="AO1454" s="96">
        <v>1.2</v>
      </c>
      <c r="AP1454" s="93">
        <f>IF(BD!AJ1454="","",BD!AJ1454*BD!AO1454)</f>
      </c>
      <c r="AQ1454" s="91">
        <f>BD!AM1454/BD!AK1454-1</f>
        <v>0</v>
      </c>
      <c r="AR1454" s="91">
        <f>IF(BD!AN1454="","",IF(BD!AJ1454="","",BD!AN1454/BD!AJ1454-1))</f>
      </c>
      <c r="AS1454" s="91">
        <f>IF(BD!AN1454="","",IF(BD!AN1454&lt;BD!AL1454,"ABAIXO DA META","DENTRO DA META"))</f>
      </c>
      <c r="AT1454" s="91" t="str">
        <f>IF(BD!AJ1454="","EM ANÁLISE",IF(BD!AP1454&gt;=BD!AN1454,"GO", "NO GO"))</f>
        <v>EM ANÁLISE</v>
      </c>
      <c r="AU1454" s="97">
        <f>IF(AN1454="","",+BD!$AN1454-AJ1454)</f>
      </c>
      <c r="AV1454" s="98"/>
      <c r="AW1454" s="90">
        <f>BD!P1454*BD!AC1454</f>
        <v>0</v>
      </c>
      <c r="AX1454" s="90">
        <f>BD!V1454*BD!AC1454</f>
        <v>0</v>
      </c>
      <c r="AY1454" s="90">
        <f>IF(BD!AN1454="","",BD!AN1454*BD!AC1454)</f>
      </c>
      <c r="AZ1454" s="75" t="s">
        <v>123</v>
      </c>
      <c r="BA1454" s="75" t="s">
        <v>115</v>
      </c>
      <c r="BB1454" s="75">
        <v>1</v>
      </c>
      <c r="BC1454" s="75" t="s">
        <v>116</v>
      </c>
      <c r="BD1454" s="104"/>
      <c r="BE1454" s="104"/>
      <c r="BF1454" s="101"/>
      <c r="BG1454" s="101"/>
      <c r="BH1454" s="101"/>
      <c r="BI1454" s="101"/>
      <c r="BJ1454" s="101"/>
      <c r="BK1454" s="101"/>
      <c r="BL1454" s="101"/>
      <c r="BM1454" s="101"/>
      <c r="BN1454" s="101"/>
      <c r="BO1454" s="103"/>
      <c r="BP1454" s="101"/>
      <c r="BQ1454" s="101"/>
      <c r="BR1454" s="101"/>
      <c r="BS1454" s="101"/>
      <c r="BT1454" s="101"/>
      <c r="BU1454" s="101"/>
      <c r="BV1454" s="101"/>
      <c r="BW1454" s="101"/>
      <c r="BX1454" s="101"/>
      <c r="BY1454" s="101"/>
      <c r="BZ1454" s="101"/>
      <c r="CA1454" s="101"/>
      <c r="CB1454" s="101"/>
      <c r="CC1454" s="101"/>
      <c r="CD1454" s="101"/>
      <c r="CE1454" s="101"/>
      <c r="CF1454" s="101"/>
      <c r="CG1454" s="37" t="e">
        <f>VLOOKUP(Table_1[[#This Row],[EAN]],'[1]Planilha1'!$E:$R,13,0)</f>
        <v>#N/A</v>
      </c>
      <c r="CI1454" s="188">
        <f>IF(Table_1[[#This Row],[STATUS MERCADO]]="GO",Table_1[[#This Row],[M. BRUTA TOTAL]],0)</f>
        <v>0</v>
      </c>
      <c r="CJ1454" s="188">
        <f>IF(Table_1[[#This Row],[STATUS MERCADO]]="GO",Table_1[[#This Row],[PV UNIT. REALIZADO]]*Table_1[[#This Row],[QUANTIDADE]],0)</f>
        <v>0</v>
      </c>
    </row>
    <row r="1455" ht="15" hidden="1">
      <c r="A1455" s="7"/>
      <c r="B1455" s="84" t="s">
        <v>400</v>
      </c>
      <c r="C1455" s="75">
        <v>220262</v>
      </c>
      <c r="D1455" s="75">
        <v>764</v>
      </c>
      <c r="E1455" s="85">
        <v>7896314707727</v>
      </c>
      <c r="F1455" s="86" t="s">
        <v>1382</v>
      </c>
      <c r="G1455" s="75" t="s">
        <v>20</v>
      </c>
      <c r="H1455" s="75">
        <v>1820</v>
      </c>
      <c r="I1455" s="87" t="s">
        <v>1376</v>
      </c>
      <c r="J1455" s="75" t="s">
        <v>1377</v>
      </c>
      <c r="K1455" s="88" t="s">
        <v>84</v>
      </c>
      <c r="L1455" s="88">
        <v>12</v>
      </c>
      <c r="M1455" s="88">
        <v>0</v>
      </c>
      <c r="N1455" s="75" t="s">
        <v>85</v>
      </c>
      <c r="O1455" s="75" t="s">
        <v>114</v>
      </c>
      <c r="P1455" s="89"/>
      <c r="Q1455" s="90">
        <f>(17/100+7.6/100+1.65/100)*P1455</f>
        <v>0</v>
      </c>
      <c r="R1455" s="90"/>
      <c r="S1455" s="90"/>
      <c r="T1455" s="90"/>
      <c r="U1455" s="90"/>
      <c r="V1455" s="90">
        <f>+P1455-Q1455+R1455+S1455+T1455+U1455</f>
        <v>0</v>
      </c>
      <c r="W1455" s="91">
        <f>(1.02/100)</f>
        <v>1.02E-2</v>
      </c>
      <c r="X1455" s="91">
        <v>4.8E-3</v>
      </c>
      <c r="Y1455" s="91">
        <v>0.17</v>
      </c>
      <c r="Z1455" s="91">
        <v>1.65E-2</v>
      </c>
      <c r="AA1455" s="91">
        <v>7.6E-2</v>
      </c>
      <c r="AB1455" s="91">
        <f>SUM(W1455:AA1455)</f>
        <v>0.2775</v>
      </c>
      <c r="AC1455" s="75">
        <v>12</v>
      </c>
      <c r="AD1455" s="92">
        <f>IF(AL1455="","",+AC1455*AL1455)</f>
      </c>
      <c r="AE1455" s="93">
        <f>IF(AL1455="","",+AL1455*AB1455)</f>
      </c>
      <c r="AF1455" s="92">
        <f>IF(AL1455="","",+AL1455-AE1455)</f>
      </c>
      <c r="AG1455" s="93">
        <f>+V1455</f>
        <v>0</v>
      </c>
      <c r="AH1455" s="92">
        <f>IF(AF1455="","",+AF1455-AG1455)</f>
      </c>
      <c r="AI1455" s="92">
        <f>IF(AH1455="","",+AH1455*AC1455)</f>
      </c>
      <c r="AJ1455" s="93"/>
      <c r="AK1455" s="94">
        <v>0.33</v>
      </c>
      <c r="AL1455" s="93">
        <f>IF(V1455=0,"",V1455/(1-AB1455-AK1455))</f>
      </c>
      <c r="AM1455" s="95">
        <v>0.33</v>
      </c>
      <c r="AN1455" s="93">
        <f>IF(V1455=0,"",V1455/(1-AB1455-AM1455))</f>
      </c>
      <c r="AO1455" s="96">
        <v>1.2</v>
      </c>
      <c r="AP1455" s="93">
        <f>IF(BD!AJ1455="","",BD!AJ1455*BD!AO1455)</f>
      </c>
      <c r="AQ1455" s="91">
        <f>BD!AM1455/BD!AK1455-1</f>
        <v>0</v>
      </c>
      <c r="AR1455" s="91">
        <f>IF(BD!AN1455="","",IF(BD!AJ1455="","",BD!AN1455/BD!AJ1455-1))</f>
      </c>
      <c r="AS1455" s="91">
        <f>IF(BD!AN1455="","",IF(BD!AN1455&lt;BD!AL1455,"ABAIXO DA META","DENTRO DA META"))</f>
      </c>
      <c r="AT1455" s="91" t="str">
        <f>IF(BD!AJ1455="","EM ANÁLISE",IF(BD!AP1455&gt;=BD!AN1455,"GO", "NO GO"))</f>
        <v>EM ANÁLISE</v>
      </c>
      <c r="AU1455" s="97">
        <f>IF(AN1455="","",+BD!$AN1455-AJ1455)</f>
      </c>
      <c r="AV1455" s="98"/>
      <c r="AW1455" s="90">
        <f>BD!P1455*BD!AC1455</f>
        <v>0</v>
      </c>
      <c r="AX1455" s="90">
        <f>BD!V1455*BD!AC1455</f>
        <v>0</v>
      </c>
      <c r="AY1455" s="90">
        <f>IF(BD!AN1455="","",BD!AN1455*BD!AC1455)</f>
      </c>
      <c r="AZ1455" s="75" t="s">
        <v>123</v>
      </c>
      <c r="BA1455" s="75" t="s">
        <v>115</v>
      </c>
      <c r="BB1455" s="75">
        <v>1</v>
      </c>
      <c r="BC1455" s="75" t="s">
        <v>116</v>
      </c>
      <c r="BD1455" s="104"/>
      <c r="BE1455" s="104"/>
      <c r="BF1455" s="101"/>
      <c r="BG1455" s="101"/>
      <c r="BH1455" s="101"/>
      <c r="BI1455" s="101"/>
      <c r="BJ1455" s="101"/>
      <c r="BK1455" s="101"/>
      <c r="BL1455" s="101"/>
      <c r="BM1455" s="101"/>
      <c r="BN1455" s="101"/>
      <c r="BO1455" s="103"/>
      <c r="BP1455" s="101"/>
      <c r="BQ1455" s="101"/>
      <c r="BR1455" s="101"/>
      <c r="BS1455" s="101"/>
      <c r="BT1455" s="101"/>
      <c r="BU1455" s="101"/>
      <c r="BV1455" s="101"/>
      <c r="BW1455" s="101"/>
      <c r="BX1455" s="101"/>
      <c r="BY1455" s="101"/>
      <c r="BZ1455" s="101"/>
      <c r="CA1455" s="101"/>
      <c r="CB1455" s="101"/>
      <c r="CC1455" s="101"/>
      <c r="CD1455" s="101"/>
      <c r="CE1455" s="101"/>
      <c r="CF1455" s="101"/>
      <c r="CG1455" s="37" t="e">
        <f>VLOOKUP(Table_1[[#This Row],[EAN]],'[1]Planilha1'!$E:$R,13,0)</f>
        <v>#N/A</v>
      </c>
      <c r="CI1455" s="188">
        <f>IF(Table_1[[#This Row],[STATUS MERCADO]]="GO",Table_1[[#This Row],[M. BRUTA TOTAL]],0)</f>
        <v>0</v>
      </c>
      <c r="CJ1455" s="188">
        <f>IF(Table_1[[#This Row],[STATUS MERCADO]]="GO",Table_1[[#This Row],[PV UNIT. REALIZADO]]*Table_1[[#This Row],[QUANTIDADE]],0)</f>
        <v>0</v>
      </c>
    </row>
    <row r="1456" ht="15" hidden="1">
      <c r="A1456" s="7"/>
      <c r="B1456" s="84" t="s">
        <v>400</v>
      </c>
      <c r="C1456" s="75">
        <v>220263</v>
      </c>
      <c r="D1456" s="75">
        <v>529</v>
      </c>
      <c r="E1456" s="85">
        <v>7896314707628</v>
      </c>
      <c r="F1456" s="86" t="s">
        <v>1383</v>
      </c>
      <c r="G1456" s="75" t="s">
        <v>20</v>
      </c>
      <c r="H1456" s="75">
        <v>1830</v>
      </c>
      <c r="I1456" s="87" t="s">
        <v>1384</v>
      </c>
      <c r="J1456" s="75" t="s">
        <v>1377</v>
      </c>
      <c r="K1456" s="88" t="s">
        <v>84</v>
      </c>
      <c r="L1456" s="88">
        <v>12</v>
      </c>
      <c r="M1456" s="88">
        <v>0</v>
      </c>
      <c r="N1456" s="75" t="s">
        <v>85</v>
      </c>
      <c r="O1456" s="75" t="s">
        <v>114</v>
      </c>
      <c r="P1456" s="89"/>
      <c r="Q1456" s="90">
        <f>(17/100+7.6/100+1.65/100)*P1456</f>
        <v>0</v>
      </c>
      <c r="R1456" s="90"/>
      <c r="S1456" s="90"/>
      <c r="T1456" s="90"/>
      <c r="U1456" s="90"/>
      <c r="V1456" s="90">
        <f>+P1456-Q1456+R1456+S1456+T1456+U1456</f>
        <v>0</v>
      </c>
      <c r="W1456" s="91">
        <f>(1.02/100)</f>
        <v>1.02E-2</v>
      </c>
      <c r="X1456" s="91">
        <v>4.8E-3</v>
      </c>
      <c r="Y1456" s="91">
        <v>0.17</v>
      </c>
      <c r="Z1456" s="91">
        <v>1.65E-2</v>
      </c>
      <c r="AA1456" s="91">
        <v>7.6E-2</v>
      </c>
      <c r="AB1456" s="91">
        <f>SUM(W1456:AA1456)</f>
        <v>0.2775</v>
      </c>
      <c r="AC1456" s="75">
        <v>12</v>
      </c>
      <c r="AD1456" s="92">
        <f>IF(AL1456="","",+AC1456*AL1456)</f>
      </c>
      <c r="AE1456" s="93">
        <f>IF(AL1456="","",+AL1456*AB1456)</f>
      </c>
      <c r="AF1456" s="92">
        <f>IF(AL1456="","",+AL1456-AE1456)</f>
      </c>
      <c r="AG1456" s="93">
        <f>+V1456</f>
        <v>0</v>
      </c>
      <c r="AH1456" s="92">
        <f>IF(AF1456="","",+AF1456-AG1456)</f>
      </c>
      <c r="AI1456" s="92">
        <f>IF(AH1456="","",+AH1456*AC1456)</f>
      </c>
      <c r="AJ1456" s="93"/>
      <c r="AK1456" s="94">
        <v>0.33</v>
      </c>
      <c r="AL1456" s="93">
        <f>IF(V1456=0,"",V1456/(1-AB1456-AK1456))</f>
      </c>
      <c r="AM1456" s="95">
        <v>0.33</v>
      </c>
      <c r="AN1456" s="93">
        <f>IF(V1456=0,"",V1456/(1-AB1456-AM1456))</f>
      </c>
      <c r="AO1456" s="96">
        <v>1.2</v>
      </c>
      <c r="AP1456" s="93">
        <f>IF(BD!AJ1456="","",BD!AJ1456*BD!AO1456)</f>
      </c>
      <c r="AQ1456" s="91">
        <f>BD!AM1456/BD!AK1456-1</f>
        <v>0</v>
      </c>
      <c r="AR1456" s="91">
        <f>IF(BD!AN1456="","",IF(BD!AJ1456="","",BD!AN1456/BD!AJ1456-1))</f>
      </c>
      <c r="AS1456" s="91">
        <f>IF(BD!AN1456="","",IF(BD!AN1456&lt;BD!AL1456,"ABAIXO DA META","DENTRO DA META"))</f>
      </c>
      <c r="AT1456" s="91" t="str">
        <f>IF(BD!AJ1456="","EM ANÁLISE",IF(BD!AP1456&gt;=BD!AN1456,"GO", "NO GO"))</f>
        <v>EM ANÁLISE</v>
      </c>
      <c r="AU1456" s="97">
        <f>IF(AN1456="","",+BD!$AN1456-AJ1456)</f>
      </c>
      <c r="AV1456" s="98"/>
      <c r="AW1456" s="90">
        <f>BD!P1456*BD!AC1456</f>
        <v>0</v>
      </c>
      <c r="AX1456" s="90">
        <f>BD!V1456*BD!AC1456</f>
        <v>0</v>
      </c>
      <c r="AY1456" s="90">
        <f>IF(BD!AN1456="","",BD!AN1456*BD!AC1456)</f>
      </c>
      <c r="AZ1456" s="75" t="s">
        <v>123</v>
      </c>
      <c r="BA1456" s="75" t="s">
        <v>115</v>
      </c>
      <c r="BB1456" s="75">
        <v>1</v>
      </c>
      <c r="BC1456" s="75" t="s">
        <v>116</v>
      </c>
      <c r="BD1456" s="104"/>
      <c r="BE1456" s="104"/>
      <c r="BF1456" s="101"/>
      <c r="BG1456" s="101"/>
      <c r="BH1456" s="101"/>
      <c r="BI1456" s="101"/>
      <c r="BJ1456" s="101"/>
      <c r="BK1456" s="101"/>
      <c r="BL1456" s="101"/>
      <c r="BM1456" s="101"/>
      <c r="BN1456" s="101"/>
      <c r="BO1456" s="103"/>
      <c r="BP1456" s="101"/>
      <c r="BQ1456" s="101"/>
      <c r="BR1456" s="101"/>
      <c r="BS1456" s="101"/>
      <c r="BT1456" s="101"/>
      <c r="BU1456" s="101"/>
      <c r="BV1456" s="101"/>
      <c r="BW1456" s="101"/>
      <c r="BX1456" s="101"/>
      <c r="BY1456" s="101"/>
      <c r="BZ1456" s="101"/>
      <c r="CA1456" s="101"/>
      <c r="CB1456" s="101"/>
      <c r="CC1456" s="101"/>
      <c r="CD1456" s="101"/>
      <c r="CE1456" s="101"/>
      <c r="CF1456" s="101"/>
      <c r="CG1456" s="37" t="e">
        <f>VLOOKUP(Table_1[[#This Row],[EAN]],'[1]Planilha1'!$E:$R,13,0)</f>
        <v>#N/A</v>
      </c>
      <c r="CI1456" s="188">
        <f>IF(Table_1[[#This Row],[STATUS MERCADO]]="GO",Table_1[[#This Row],[M. BRUTA TOTAL]],0)</f>
        <v>0</v>
      </c>
      <c r="CJ1456" s="188">
        <f>IF(Table_1[[#This Row],[STATUS MERCADO]]="GO",Table_1[[#This Row],[PV UNIT. REALIZADO]]*Table_1[[#This Row],[QUANTIDADE]],0)</f>
        <v>0</v>
      </c>
    </row>
    <row r="1457" ht="15" hidden="1">
      <c r="A1457" s="7"/>
      <c r="B1457" s="84" t="s">
        <v>400</v>
      </c>
      <c r="C1457" s="75">
        <v>220264</v>
      </c>
      <c r="D1457" s="75">
        <v>739</v>
      </c>
      <c r="E1457" s="85">
        <v>7896314708090</v>
      </c>
      <c r="F1457" s="86" t="s">
        <v>1385</v>
      </c>
      <c r="G1457" s="75" t="s">
        <v>20</v>
      </c>
      <c r="H1457" s="75">
        <v>1820</v>
      </c>
      <c r="I1457" s="87" t="s">
        <v>1376</v>
      </c>
      <c r="J1457" s="75" t="s">
        <v>285</v>
      </c>
      <c r="K1457" s="88" t="s">
        <v>84</v>
      </c>
      <c r="L1457" s="88">
        <v>12</v>
      </c>
      <c r="M1457" s="88">
        <v>0</v>
      </c>
      <c r="N1457" s="75" t="s">
        <v>85</v>
      </c>
      <c r="O1457" s="75" t="s">
        <v>114</v>
      </c>
      <c r="P1457" s="89"/>
      <c r="Q1457" s="90">
        <f>(17/100+7.6/100+1.65/100)*P1457</f>
        <v>0</v>
      </c>
      <c r="R1457" s="90"/>
      <c r="S1457" s="90"/>
      <c r="T1457" s="90"/>
      <c r="U1457" s="90"/>
      <c r="V1457" s="90">
        <f>+P1457-Q1457+R1457+S1457+T1457+U1457</f>
        <v>0</v>
      </c>
      <c r="W1457" s="91">
        <f>(1.02/100)</f>
        <v>1.02E-2</v>
      </c>
      <c r="X1457" s="91">
        <v>4.8E-3</v>
      </c>
      <c r="Y1457" s="91">
        <v>0.17</v>
      </c>
      <c r="Z1457" s="91">
        <v>1.65E-2</v>
      </c>
      <c r="AA1457" s="91">
        <v>7.6E-2</v>
      </c>
      <c r="AB1457" s="91">
        <f>SUM(W1457:AA1457)</f>
        <v>0.2775</v>
      </c>
      <c r="AC1457" s="75">
        <v>12</v>
      </c>
      <c r="AD1457" s="92">
        <f>IF(AL1457="","",+AC1457*AL1457)</f>
      </c>
      <c r="AE1457" s="93">
        <f>IF(AL1457="","",+AL1457*AB1457)</f>
      </c>
      <c r="AF1457" s="92">
        <f>IF(AL1457="","",+AL1457-AE1457)</f>
      </c>
      <c r="AG1457" s="93">
        <f>+V1457</f>
        <v>0</v>
      </c>
      <c r="AH1457" s="92">
        <f>IF(AF1457="","",+AF1457-AG1457)</f>
      </c>
      <c r="AI1457" s="92">
        <f>IF(AH1457="","",+AH1457*AC1457)</f>
      </c>
      <c r="AJ1457" s="93"/>
      <c r="AK1457" s="94">
        <v>0.33</v>
      </c>
      <c r="AL1457" s="93">
        <f>IF(V1457=0,"",V1457/(1-AB1457-AK1457))</f>
      </c>
      <c r="AM1457" s="95">
        <v>0.33</v>
      </c>
      <c r="AN1457" s="93">
        <f>IF(V1457=0,"",V1457/(1-AB1457-AM1457))</f>
      </c>
      <c r="AO1457" s="96">
        <v>1.2</v>
      </c>
      <c r="AP1457" s="93">
        <f>IF(BD!AJ1457="","",BD!AJ1457*BD!AO1457)</f>
      </c>
      <c r="AQ1457" s="91">
        <f>BD!AM1457/BD!AK1457-1</f>
        <v>0</v>
      </c>
      <c r="AR1457" s="91">
        <f>IF(BD!AN1457="","",IF(BD!AJ1457="","",BD!AN1457/BD!AJ1457-1))</f>
      </c>
      <c r="AS1457" s="91">
        <f>IF(BD!AN1457="","",IF(BD!AN1457&lt;BD!AL1457,"ABAIXO DA META","DENTRO DA META"))</f>
      </c>
      <c r="AT1457" s="91" t="str">
        <f>IF(BD!AJ1457="","EM ANÁLISE",IF(BD!AP1457&gt;=BD!AN1457,"GO", "NO GO"))</f>
        <v>EM ANÁLISE</v>
      </c>
      <c r="AU1457" s="97">
        <f>IF(AN1457="","",+BD!$AN1457-AJ1457)</f>
      </c>
      <c r="AV1457" s="98"/>
      <c r="AW1457" s="90">
        <f>BD!P1457*BD!AC1457</f>
        <v>0</v>
      </c>
      <c r="AX1457" s="90">
        <f>BD!V1457*BD!AC1457</f>
        <v>0</v>
      </c>
      <c r="AY1457" s="90">
        <f>IF(BD!AN1457="","",BD!AN1457*BD!AC1457)</f>
      </c>
      <c r="AZ1457" s="75" t="s">
        <v>123</v>
      </c>
      <c r="BA1457" s="75" t="s">
        <v>115</v>
      </c>
      <c r="BB1457" s="75">
        <v>1</v>
      </c>
      <c r="BC1457" s="75" t="s">
        <v>116</v>
      </c>
      <c r="BD1457" s="104"/>
      <c r="BE1457" s="104"/>
      <c r="BF1457" s="101"/>
      <c r="BG1457" s="101"/>
      <c r="BH1457" s="101"/>
      <c r="BI1457" s="101"/>
      <c r="BJ1457" s="101"/>
      <c r="BK1457" s="101"/>
      <c r="BL1457" s="101"/>
      <c r="BM1457" s="101"/>
      <c r="BN1457" s="101"/>
      <c r="BO1457" s="103"/>
      <c r="BP1457" s="101"/>
      <c r="BQ1457" s="101"/>
      <c r="BR1457" s="101"/>
      <c r="BS1457" s="101"/>
      <c r="BT1457" s="101"/>
      <c r="BU1457" s="101"/>
      <c r="BV1457" s="101"/>
      <c r="BW1457" s="101"/>
      <c r="BX1457" s="101"/>
      <c r="BY1457" s="101"/>
      <c r="BZ1457" s="101"/>
      <c r="CA1457" s="101"/>
      <c r="CB1457" s="101"/>
      <c r="CC1457" s="101"/>
      <c r="CD1457" s="101"/>
      <c r="CE1457" s="101"/>
      <c r="CF1457" s="101"/>
      <c r="CG1457" s="37" t="e">
        <f>VLOOKUP(Table_1[[#This Row],[EAN]],'[1]Planilha1'!$E:$R,13,0)</f>
        <v>#N/A</v>
      </c>
      <c r="CI1457" s="188">
        <f>IF(Table_1[[#This Row],[STATUS MERCADO]]="GO",Table_1[[#This Row],[M. BRUTA TOTAL]],0)</f>
        <v>0</v>
      </c>
      <c r="CJ1457" s="188">
        <f>IF(Table_1[[#This Row],[STATUS MERCADO]]="GO",Table_1[[#This Row],[PV UNIT. REALIZADO]]*Table_1[[#This Row],[QUANTIDADE]],0)</f>
        <v>0</v>
      </c>
    </row>
    <row r="1458" ht="15" hidden="1">
      <c r="A1458" s="7"/>
      <c r="B1458" s="84" t="s">
        <v>400</v>
      </c>
      <c r="C1458" s="75">
        <v>220265</v>
      </c>
      <c r="D1458" s="75">
        <v>768</v>
      </c>
      <c r="E1458" s="85">
        <v>7896314707635</v>
      </c>
      <c r="F1458" s="86" t="s">
        <v>1386</v>
      </c>
      <c r="G1458" s="75" t="s">
        <v>20</v>
      </c>
      <c r="H1458" s="75">
        <v>1820</v>
      </c>
      <c r="I1458" s="87" t="s">
        <v>1376</v>
      </c>
      <c r="J1458" s="75" t="s">
        <v>1377</v>
      </c>
      <c r="K1458" s="88" t="s">
        <v>84</v>
      </c>
      <c r="L1458" s="88">
        <v>12</v>
      </c>
      <c r="M1458" s="88">
        <v>0</v>
      </c>
      <c r="N1458" s="75" t="s">
        <v>85</v>
      </c>
      <c r="O1458" s="75" t="s">
        <v>114</v>
      </c>
      <c r="P1458" s="89"/>
      <c r="Q1458" s="90">
        <f>(17/100+7.6/100+1.65/100)*P1458</f>
        <v>0</v>
      </c>
      <c r="R1458" s="90"/>
      <c r="S1458" s="90"/>
      <c r="T1458" s="90"/>
      <c r="U1458" s="90"/>
      <c r="V1458" s="90">
        <f>+P1458-Q1458+R1458+S1458+T1458+U1458</f>
        <v>0</v>
      </c>
      <c r="W1458" s="91">
        <f>(1.02/100)</f>
        <v>1.02E-2</v>
      </c>
      <c r="X1458" s="91">
        <v>4.8E-3</v>
      </c>
      <c r="Y1458" s="91">
        <v>0.17</v>
      </c>
      <c r="Z1458" s="91">
        <v>1.65E-2</v>
      </c>
      <c r="AA1458" s="91">
        <v>7.6E-2</v>
      </c>
      <c r="AB1458" s="91">
        <f>SUM(W1458:AA1458)</f>
        <v>0.2775</v>
      </c>
      <c r="AC1458" s="75">
        <v>12</v>
      </c>
      <c r="AD1458" s="92">
        <f>IF(AL1458="","",+AC1458*AL1458)</f>
      </c>
      <c r="AE1458" s="93">
        <f>IF(AL1458="","",+AL1458*AB1458)</f>
      </c>
      <c r="AF1458" s="92">
        <f>IF(AL1458="","",+AL1458-AE1458)</f>
      </c>
      <c r="AG1458" s="93">
        <f>+V1458</f>
        <v>0</v>
      </c>
      <c r="AH1458" s="92">
        <f>IF(AF1458="","",+AF1458-AG1458)</f>
      </c>
      <c r="AI1458" s="92">
        <f>IF(AH1458="","",+AH1458*AC1458)</f>
      </c>
      <c r="AJ1458" s="93"/>
      <c r="AK1458" s="94">
        <v>0.33</v>
      </c>
      <c r="AL1458" s="93">
        <f>IF(V1458=0,"",V1458/(1-AB1458-AK1458))</f>
      </c>
      <c r="AM1458" s="95">
        <v>0.33</v>
      </c>
      <c r="AN1458" s="93">
        <f>IF(V1458=0,"",V1458/(1-AB1458-AM1458))</f>
      </c>
      <c r="AO1458" s="96">
        <v>1.2</v>
      </c>
      <c r="AP1458" s="93">
        <f>IF(BD!AJ1458="","",BD!AJ1458*BD!AO1458)</f>
      </c>
      <c r="AQ1458" s="91">
        <f>BD!AM1458/BD!AK1458-1</f>
        <v>0</v>
      </c>
      <c r="AR1458" s="91">
        <f>IF(BD!AN1458="","",IF(BD!AJ1458="","",BD!AN1458/BD!AJ1458-1))</f>
      </c>
      <c r="AS1458" s="91">
        <f>IF(BD!AN1458="","",IF(BD!AN1458&lt;BD!AL1458,"ABAIXO DA META","DENTRO DA META"))</f>
      </c>
      <c r="AT1458" s="91" t="str">
        <f>IF(BD!AJ1458="","EM ANÁLISE",IF(BD!AP1458&gt;=BD!AN1458,"GO", "NO GO"))</f>
        <v>EM ANÁLISE</v>
      </c>
      <c r="AU1458" s="97">
        <f>IF(AN1458="","",+BD!$AN1458-AJ1458)</f>
      </c>
      <c r="AV1458" s="98"/>
      <c r="AW1458" s="90">
        <f>BD!P1458*BD!AC1458</f>
        <v>0</v>
      </c>
      <c r="AX1458" s="90">
        <f>BD!V1458*BD!AC1458</f>
        <v>0</v>
      </c>
      <c r="AY1458" s="90">
        <f>IF(BD!AN1458="","",BD!AN1458*BD!AC1458)</f>
      </c>
      <c r="AZ1458" s="75" t="s">
        <v>123</v>
      </c>
      <c r="BA1458" s="75" t="s">
        <v>115</v>
      </c>
      <c r="BB1458" s="75">
        <v>1</v>
      </c>
      <c r="BC1458" s="75" t="s">
        <v>116</v>
      </c>
      <c r="BD1458" s="104"/>
      <c r="BE1458" s="104"/>
      <c r="BF1458" s="101"/>
      <c r="BG1458" s="101"/>
      <c r="BH1458" s="101"/>
      <c r="BI1458" s="101"/>
      <c r="BJ1458" s="101"/>
      <c r="BK1458" s="101"/>
      <c r="BL1458" s="101"/>
      <c r="BM1458" s="101"/>
      <c r="BN1458" s="101"/>
      <c r="BO1458" s="103"/>
      <c r="BP1458" s="101"/>
      <c r="BQ1458" s="101"/>
      <c r="BR1458" s="101"/>
      <c r="BS1458" s="101"/>
      <c r="BT1458" s="101"/>
      <c r="BU1458" s="101"/>
      <c r="BV1458" s="101"/>
      <c r="BW1458" s="101"/>
      <c r="BX1458" s="101"/>
      <c r="BY1458" s="101"/>
      <c r="BZ1458" s="101"/>
      <c r="CA1458" s="101"/>
      <c r="CB1458" s="101"/>
      <c r="CC1458" s="101"/>
      <c r="CD1458" s="101"/>
      <c r="CE1458" s="101"/>
      <c r="CF1458" s="101"/>
      <c r="CG1458" s="37" t="e">
        <f>VLOOKUP(Table_1[[#This Row],[EAN]],'[1]Planilha1'!$E:$R,13,0)</f>
        <v>#N/A</v>
      </c>
      <c r="CI1458" s="188">
        <f>IF(Table_1[[#This Row],[STATUS MERCADO]]="GO",Table_1[[#This Row],[M. BRUTA TOTAL]],0)</f>
        <v>0</v>
      </c>
      <c r="CJ1458" s="188">
        <f>IF(Table_1[[#This Row],[STATUS MERCADO]]="GO",Table_1[[#This Row],[PV UNIT. REALIZADO]]*Table_1[[#This Row],[QUANTIDADE]],0)</f>
        <v>0</v>
      </c>
    </row>
    <row r="1459" ht="15" hidden="1">
      <c r="A1459" s="7"/>
      <c r="B1459" s="84" t="s">
        <v>400</v>
      </c>
      <c r="C1459" s="75">
        <v>220266</v>
      </c>
      <c r="D1459" s="75">
        <v>769</v>
      </c>
      <c r="E1459" s="85">
        <v>7896314707758</v>
      </c>
      <c r="F1459" s="86" t="s">
        <v>1387</v>
      </c>
      <c r="G1459" s="75" t="s">
        <v>20</v>
      </c>
      <c r="H1459" s="75">
        <v>1830</v>
      </c>
      <c r="I1459" s="87" t="s">
        <v>1384</v>
      </c>
      <c r="J1459" s="75" t="s">
        <v>1377</v>
      </c>
      <c r="K1459" s="88" t="s">
        <v>84</v>
      </c>
      <c r="L1459" s="88">
        <v>12</v>
      </c>
      <c r="M1459" s="88">
        <v>0</v>
      </c>
      <c r="N1459" s="75" t="s">
        <v>85</v>
      </c>
      <c r="O1459" s="75" t="s">
        <v>114</v>
      </c>
      <c r="P1459" s="89"/>
      <c r="Q1459" s="90">
        <f>(17/100+7.6/100+1.65/100)*P1459</f>
        <v>0</v>
      </c>
      <c r="R1459" s="90"/>
      <c r="S1459" s="90"/>
      <c r="T1459" s="90"/>
      <c r="U1459" s="90"/>
      <c r="V1459" s="90">
        <f>+P1459-Q1459+R1459+S1459+T1459+U1459</f>
        <v>0</v>
      </c>
      <c r="W1459" s="91">
        <f>(1.02/100)</f>
        <v>1.02E-2</v>
      </c>
      <c r="X1459" s="91">
        <v>4.8E-3</v>
      </c>
      <c r="Y1459" s="91">
        <v>0.17</v>
      </c>
      <c r="Z1459" s="91">
        <v>1.65E-2</v>
      </c>
      <c r="AA1459" s="91">
        <v>7.6E-2</v>
      </c>
      <c r="AB1459" s="91">
        <f>SUM(W1459:AA1459)</f>
        <v>0.2775</v>
      </c>
      <c r="AC1459" s="75">
        <v>12</v>
      </c>
      <c r="AD1459" s="92">
        <f>IF(AL1459="","",+AC1459*AL1459)</f>
      </c>
      <c r="AE1459" s="93">
        <f>IF(AL1459="","",+AL1459*AB1459)</f>
      </c>
      <c r="AF1459" s="92">
        <f>IF(AL1459="","",+AL1459-AE1459)</f>
      </c>
      <c r="AG1459" s="93">
        <f>+V1459</f>
        <v>0</v>
      </c>
      <c r="AH1459" s="92">
        <f>IF(AF1459="","",+AF1459-AG1459)</f>
      </c>
      <c r="AI1459" s="92">
        <f>IF(AH1459="","",+AH1459*AC1459)</f>
      </c>
      <c r="AJ1459" s="93"/>
      <c r="AK1459" s="94">
        <v>0.33</v>
      </c>
      <c r="AL1459" s="93">
        <f>IF(V1459=0,"",V1459/(1-AB1459-AK1459))</f>
      </c>
      <c r="AM1459" s="95">
        <v>0.33</v>
      </c>
      <c r="AN1459" s="93">
        <f>IF(V1459=0,"",V1459/(1-AB1459-AM1459))</f>
      </c>
      <c r="AO1459" s="96">
        <v>1.2</v>
      </c>
      <c r="AP1459" s="93">
        <f>IF(BD!AJ1459="","",BD!AJ1459*BD!AO1459)</f>
      </c>
      <c r="AQ1459" s="91">
        <f>BD!AM1459/BD!AK1459-1</f>
        <v>0</v>
      </c>
      <c r="AR1459" s="91">
        <f>IF(BD!AN1459="","",IF(BD!AJ1459="","",BD!AN1459/BD!AJ1459-1))</f>
      </c>
      <c r="AS1459" s="91">
        <f>IF(BD!AN1459="","",IF(BD!AN1459&lt;BD!AL1459,"ABAIXO DA META","DENTRO DA META"))</f>
      </c>
      <c r="AT1459" s="91" t="str">
        <f>IF(BD!AJ1459="","EM ANÁLISE",IF(BD!AP1459&gt;=BD!AN1459,"GO", "NO GO"))</f>
        <v>EM ANÁLISE</v>
      </c>
      <c r="AU1459" s="97">
        <f>IF(AN1459="","",+BD!$AN1459-AJ1459)</f>
      </c>
      <c r="AV1459" s="98"/>
      <c r="AW1459" s="90">
        <f>BD!P1459*BD!AC1459</f>
        <v>0</v>
      </c>
      <c r="AX1459" s="90">
        <f>BD!V1459*BD!AC1459</f>
        <v>0</v>
      </c>
      <c r="AY1459" s="90">
        <f>IF(BD!AN1459="","",BD!AN1459*BD!AC1459)</f>
      </c>
      <c r="AZ1459" s="75" t="s">
        <v>123</v>
      </c>
      <c r="BA1459" s="75" t="s">
        <v>115</v>
      </c>
      <c r="BB1459" s="75">
        <v>1</v>
      </c>
      <c r="BC1459" s="75" t="s">
        <v>116</v>
      </c>
      <c r="BD1459" s="104"/>
      <c r="BE1459" s="104"/>
      <c r="BF1459" s="101"/>
      <c r="BG1459" s="101"/>
      <c r="BH1459" s="101"/>
      <c r="BI1459" s="101"/>
      <c r="BJ1459" s="101"/>
      <c r="BK1459" s="101"/>
      <c r="BL1459" s="101"/>
      <c r="BM1459" s="101"/>
      <c r="BN1459" s="101"/>
      <c r="BO1459" s="103"/>
      <c r="BP1459" s="101"/>
      <c r="BQ1459" s="101"/>
      <c r="BR1459" s="101"/>
      <c r="BS1459" s="101"/>
      <c r="BT1459" s="101"/>
      <c r="BU1459" s="101"/>
      <c r="BV1459" s="101"/>
      <c r="BW1459" s="101"/>
      <c r="BX1459" s="101"/>
      <c r="BY1459" s="101"/>
      <c r="BZ1459" s="101"/>
      <c r="CA1459" s="101"/>
      <c r="CB1459" s="101"/>
      <c r="CC1459" s="101"/>
      <c r="CD1459" s="101"/>
      <c r="CE1459" s="101"/>
      <c r="CF1459" s="101"/>
      <c r="CG1459" s="37" t="e">
        <f>VLOOKUP(Table_1[[#This Row],[EAN]],'[1]Planilha1'!$E:$R,13,0)</f>
        <v>#N/A</v>
      </c>
      <c r="CI1459" s="188">
        <f>IF(Table_1[[#This Row],[STATUS MERCADO]]="GO",Table_1[[#This Row],[M. BRUTA TOTAL]],0)</f>
        <v>0</v>
      </c>
      <c r="CJ1459" s="188">
        <f>IF(Table_1[[#This Row],[STATUS MERCADO]]="GO",Table_1[[#This Row],[PV UNIT. REALIZADO]]*Table_1[[#This Row],[QUANTIDADE]],0)</f>
        <v>0</v>
      </c>
    </row>
    <row r="1460" ht="15" hidden="1">
      <c r="A1460" s="7"/>
      <c r="B1460" s="84" t="s">
        <v>400</v>
      </c>
      <c r="C1460" s="75">
        <v>220267</v>
      </c>
      <c r="D1460" s="75">
        <v>770</v>
      </c>
      <c r="E1460" s="85">
        <v>7896314707666</v>
      </c>
      <c r="F1460" s="86" t="s">
        <v>1388</v>
      </c>
      <c r="G1460" s="75" t="s">
        <v>20</v>
      </c>
      <c r="H1460" s="75">
        <v>1830</v>
      </c>
      <c r="I1460" s="87" t="s">
        <v>1384</v>
      </c>
      <c r="J1460" s="75" t="s">
        <v>1377</v>
      </c>
      <c r="K1460" s="88" t="s">
        <v>84</v>
      </c>
      <c r="L1460" s="88">
        <v>12</v>
      </c>
      <c r="M1460" s="88">
        <v>0</v>
      </c>
      <c r="N1460" s="75" t="s">
        <v>85</v>
      </c>
      <c r="O1460" s="75" t="s">
        <v>114</v>
      </c>
      <c r="P1460" s="89"/>
      <c r="Q1460" s="90">
        <f>(17/100+7.6/100+1.65/100)*P1460</f>
        <v>0</v>
      </c>
      <c r="R1460" s="90"/>
      <c r="S1460" s="90"/>
      <c r="T1460" s="90"/>
      <c r="U1460" s="90"/>
      <c r="V1460" s="90">
        <f>+P1460-Q1460+R1460+S1460+T1460+U1460</f>
        <v>0</v>
      </c>
      <c r="W1460" s="91">
        <f>(1.02/100)</f>
        <v>1.02E-2</v>
      </c>
      <c r="X1460" s="91">
        <v>4.8E-3</v>
      </c>
      <c r="Y1460" s="91">
        <v>0.17</v>
      </c>
      <c r="Z1460" s="91">
        <v>1.65E-2</v>
      </c>
      <c r="AA1460" s="91">
        <v>7.6E-2</v>
      </c>
      <c r="AB1460" s="91">
        <f>SUM(W1460:AA1460)</f>
        <v>0.2775</v>
      </c>
      <c r="AC1460" s="75">
        <v>12</v>
      </c>
      <c r="AD1460" s="92">
        <f>IF(AL1460="","",+AC1460*AL1460)</f>
      </c>
      <c r="AE1460" s="93">
        <f>IF(AL1460="","",+AL1460*AB1460)</f>
      </c>
      <c r="AF1460" s="92">
        <f>IF(AL1460="","",+AL1460-AE1460)</f>
      </c>
      <c r="AG1460" s="93">
        <f>+V1460</f>
        <v>0</v>
      </c>
      <c r="AH1460" s="92">
        <f>IF(AF1460="","",+AF1460-AG1460)</f>
      </c>
      <c r="AI1460" s="92">
        <f>IF(AH1460="","",+AH1460*AC1460)</f>
      </c>
      <c r="AJ1460" s="93"/>
      <c r="AK1460" s="94">
        <v>0.33</v>
      </c>
      <c r="AL1460" s="93">
        <f>IF(V1460=0,"",V1460/(1-AB1460-AK1460))</f>
      </c>
      <c r="AM1460" s="95">
        <v>0.33</v>
      </c>
      <c r="AN1460" s="93">
        <f>IF(V1460=0,"",V1460/(1-AB1460-AM1460))</f>
      </c>
      <c r="AO1460" s="96">
        <v>1.2</v>
      </c>
      <c r="AP1460" s="93">
        <f>IF(BD!AJ1460="","",BD!AJ1460*BD!AO1460)</f>
      </c>
      <c r="AQ1460" s="91">
        <f>BD!AM1460/BD!AK1460-1</f>
        <v>0</v>
      </c>
      <c r="AR1460" s="91">
        <f>IF(BD!AN1460="","",IF(BD!AJ1460="","",BD!AN1460/BD!AJ1460-1))</f>
      </c>
      <c r="AS1460" s="91">
        <f>IF(BD!AN1460="","",IF(BD!AN1460&lt;BD!AL1460,"ABAIXO DA META","DENTRO DA META"))</f>
      </c>
      <c r="AT1460" s="91" t="str">
        <f>IF(BD!AJ1460="","EM ANÁLISE",IF(BD!AP1460&gt;=BD!AN1460,"GO", "NO GO"))</f>
        <v>EM ANÁLISE</v>
      </c>
      <c r="AU1460" s="97">
        <f>IF(AN1460="","",+BD!$AN1460-AJ1460)</f>
      </c>
      <c r="AV1460" s="98"/>
      <c r="AW1460" s="90">
        <f>BD!P1460*BD!AC1460</f>
        <v>0</v>
      </c>
      <c r="AX1460" s="90">
        <f>BD!V1460*BD!AC1460</f>
        <v>0</v>
      </c>
      <c r="AY1460" s="90">
        <f>IF(BD!AN1460="","",BD!AN1460*BD!AC1460)</f>
      </c>
      <c r="AZ1460" s="75" t="s">
        <v>123</v>
      </c>
      <c r="BA1460" s="75" t="s">
        <v>115</v>
      </c>
      <c r="BB1460" s="75">
        <v>1</v>
      </c>
      <c r="BC1460" s="75" t="s">
        <v>116</v>
      </c>
      <c r="BD1460" s="104"/>
      <c r="BE1460" s="104"/>
      <c r="BF1460" s="101"/>
      <c r="BG1460" s="101"/>
      <c r="BH1460" s="101"/>
      <c r="BI1460" s="101"/>
      <c r="BJ1460" s="101"/>
      <c r="BK1460" s="101"/>
      <c r="BL1460" s="101"/>
      <c r="BM1460" s="101"/>
      <c r="BN1460" s="101"/>
      <c r="BO1460" s="103"/>
      <c r="BP1460" s="101"/>
      <c r="BQ1460" s="101"/>
      <c r="BR1460" s="101"/>
      <c r="BS1460" s="101"/>
      <c r="BT1460" s="101"/>
      <c r="BU1460" s="101"/>
      <c r="BV1460" s="101"/>
      <c r="BW1460" s="101"/>
      <c r="BX1460" s="101"/>
      <c r="BY1460" s="101"/>
      <c r="BZ1460" s="101"/>
      <c r="CA1460" s="101"/>
      <c r="CB1460" s="101"/>
      <c r="CC1460" s="101"/>
      <c r="CD1460" s="101"/>
      <c r="CE1460" s="101"/>
      <c r="CF1460" s="101"/>
      <c r="CG1460" s="37" t="e">
        <f>VLOOKUP(Table_1[[#This Row],[EAN]],'[1]Planilha1'!$E:$R,13,0)</f>
        <v>#N/A</v>
      </c>
      <c r="CI1460" s="188">
        <f>IF(Table_1[[#This Row],[STATUS MERCADO]]="GO",Table_1[[#This Row],[M. BRUTA TOTAL]],0)</f>
        <v>0</v>
      </c>
      <c r="CJ1460" s="188">
        <f>IF(Table_1[[#This Row],[STATUS MERCADO]]="GO",Table_1[[#This Row],[PV UNIT. REALIZADO]]*Table_1[[#This Row],[QUANTIDADE]],0)</f>
        <v>0</v>
      </c>
    </row>
    <row r="1461" ht="15" hidden="1">
      <c r="A1461" s="7"/>
      <c r="B1461" s="84" t="s">
        <v>400</v>
      </c>
      <c r="C1461" s="75">
        <v>220268</v>
      </c>
      <c r="D1461" s="75">
        <v>532</v>
      </c>
      <c r="E1461" s="85">
        <v>7896314707772</v>
      </c>
      <c r="F1461" s="86" t="s">
        <v>1389</v>
      </c>
      <c r="G1461" s="75" t="s">
        <v>20</v>
      </c>
      <c r="H1461" s="75">
        <v>1830</v>
      </c>
      <c r="I1461" s="87" t="s">
        <v>1384</v>
      </c>
      <c r="J1461" s="75" t="s">
        <v>1377</v>
      </c>
      <c r="K1461" s="88" t="s">
        <v>84</v>
      </c>
      <c r="L1461" s="88">
        <v>12</v>
      </c>
      <c r="M1461" s="88">
        <v>0</v>
      </c>
      <c r="N1461" s="75" t="s">
        <v>85</v>
      </c>
      <c r="O1461" s="75" t="s">
        <v>114</v>
      </c>
      <c r="P1461" s="89"/>
      <c r="Q1461" s="90">
        <f>(17/100+7.6/100+1.65/100)*P1461</f>
        <v>0</v>
      </c>
      <c r="R1461" s="90"/>
      <c r="S1461" s="90"/>
      <c r="T1461" s="90"/>
      <c r="U1461" s="90"/>
      <c r="V1461" s="90">
        <f>+P1461-Q1461+R1461+S1461+T1461+U1461</f>
        <v>0</v>
      </c>
      <c r="W1461" s="91">
        <f>(1.02/100)</f>
        <v>1.02E-2</v>
      </c>
      <c r="X1461" s="91">
        <v>4.8E-3</v>
      </c>
      <c r="Y1461" s="91">
        <v>0.17</v>
      </c>
      <c r="Z1461" s="91">
        <v>1.65E-2</v>
      </c>
      <c r="AA1461" s="91">
        <v>7.6E-2</v>
      </c>
      <c r="AB1461" s="91">
        <f>SUM(W1461:AA1461)</f>
        <v>0.2775</v>
      </c>
      <c r="AC1461" s="75">
        <v>12</v>
      </c>
      <c r="AD1461" s="92">
        <f>IF(AL1461="","",+AC1461*AL1461)</f>
      </c>
      <c r="AE1461" s="93">
        <f>IF(AL1461="","",+AL1461*AB1461)</f>
      </c>
      <c r="AF1461" s="92">
        <f>IF(AL1461="","",+AL1461-AE1461)</f>
      </c>
      <c r="AG1461" s="93">
        <f>+V1461</f>
        <v>0</v>
      </c>
      <c r="AH1461" s="92">
        <f>IF(AF1461="","",+AF1461-AG1461)</f>
      </c>
      <c r="AI1461" s="92">
        <f>IF(AH1461="","",+AH1461*AC1461)</f>
      </c>
      <c r="AJ1461" s="93"/>
      <c r="AK1461" s="94">
        <v>0.33</v>
      </c>
      <c r="AL1461" s="93">
        <f>IF(V1461=0,"",V1461/(1-AB1461-AK1461))</f>
      </c>
      <c r="AM1461" s="95">
        <v>0.33</v>
      </c>
      <c r="AN1461" s="93">
        <f>IF(V1461=0,"",V1461/(1-AB1461-AM1461))</f>
      </c>
      <c r="AO1461" s="96">
        <v>1.2</v>
      </c>
      <c r="AP1461" s="93">
        <f>IF(BD!AJ1461="","",BD!AJ1461*BD!AO1461)</f>
      </c>
      <c r="AQ1461" s="91">
        <f>BD!AM1461/BD!AK1461-1</f>
        <v>0</v>
      </c>
      <c r="AR1461" s="91">
        <f>IF(BD!AN1461="","",IF(BD!AJ1461="","",BD!AN1461/BD!AJ1461-1))</f>
      </c>
      <c r="AS1461" s="91">
        <f>IF(BD!AN1461="","",IF(BD!AN1461&lt;BD!AL1461,"ABAIXO DA META","DENTRO DA META"))</f>
      </c>
      <c r="AT1461" s="91" t="str">
        <f>IF(BD!AJ1461="","EM ANÁLISE",IF(BD!AP1461&gt;=BD!AN1461,"GO", "NO GO"))</f>
        <v>EM ANÁLISE</v>
      </c>
      <c r="AU1461" s="97">
        <f>IF(AN1461="","",+BD!$AN1461-AJ1461)</f>
      </c>
      <c r="AV1461" s="98"/>
      <c r="AW1461" s="90">
        <f>BD!P1461*BD!AC1461</f>
        <v>0</v>
      </c>
      <c r="AX1461" s="90">
        <f>BD!V1461*BD!AC1461</f>
        <v>0</v>
      </c>
      <c r="AY1461" s="90">
        <f>IF(BD!AN1461="","",BD!AN1461*BD!AC1461)</f>
      </c>
      <c r="AZ1461" s="75" t="s">
        <v>123</v>
      </c>
      <c r="BA1461" s="75" t="s">
        <v>115</v>
      </c>
      <c r="BB1461" s="75">
        <v>1</v>
      </c>
      <c r="BC1461" s="75" t="s">
        <v>116</v>
      </c>
      <c r="BD1461" s="104"/>
      <c r="BE1461" s="104"/>
      <c r="BF1461" s="101"/>
      <c r="BG1461" s="101"/>
      <c r="BH1461" s="101"/>
      <c r="BI1461" s="101"/>
      <c r="BJ1461" s="101"/>
      <c r="BK1461" s="101"/>
      <c r="BL1461" s="101"/>
      <c r="BM1461" s="101"/>
      <c r="BN1461" s="101"/>
      <c r="BO1461" s="103"/>
      <c r="BP1461" s="101"/>
      <c r="BQ1461" s="101"/>
      <c r="BR1461" s="101"/>
      <c r="BS1461" s="101"/>
      <c r="BT1461" s="101"/>
      <c r="BU1461" s="101"/>
      <c r="BV1461" s="101"/>
      <c r="BW1461" s="101"/>
      <c r="BX1461" s="101"/>
      <c r="BY1461" s="101"/>
      <c r="BZ1461" s="101"/>
      <c r="CA1461" s="101"/>
      <c r="CB1461" s="101"/>
      <c r="CC1461" s="101"/>
      <c r="CD1461" s="101"/>
      <c r="CE1461" s="101"/>
      <c r="CF1461" s="101"/>
      <c r="CG1461" s="37" t="e">
        <f>VLOOKUP(Table_1[[#This Row],[EAN]],'[1]Planilha1'!$E:$R,13,0)</f>
        <v>#N/A</v>
      </c>
      <c r="CI1461" s="188">
        <f>IF(Table_1[[#This Row],[STATUS MERCADO]]="GO",Table_1[[#This Row],[M. BRUTA TOTAL]],0)</f>
        <v>0</v>
      </c>
      <c r="CJ1461" s="188">
        <f>IF(Table_1[[#This Row],[STATUS MERCADO]]="GO",Table_1[[#This Row],[PV UNIT. REALIZADO]]*Table_1[[#This Row],[QUANTIDADE]],0)</f>
        <v>0</v>
      </c>
    </row>
    <row r="1462" ht="15" hidden="1">
      <c r="A1462" s="7"/>
      <c r="B1462" s="84" t="s">
        <v>400</v>
      </c>
      <c r="C1462" s="75">
        <v>220269</v>
      </c>
      <c r="D1462" s="75">
        <v>533</v>
      </c>
      <c r="E1462" s="85">
        <v>7896314707697</v>
      </c>
      <c r="F1462" s="86" t="s">
        <v>1390</v>
      </c>
      <c r="G1462" s="75" t="s">
        <v>20</v>
      </c>
      <c r="H1462" s="75">
        <v>1830</v>
      </c>
      <c r="I1462" s="87" t="s">
        <v>1384</v>
      </c>
      <c r="J1462" s="75" t="s">
        <v>1377</v>
      </c>
      <c r="K1462" s="88" t="s">
        <v>84</v>
      </c>
      <c r="L1462" s="88">
        <v>12</v>
      </c>
      <c r="M1462" s="88">
        <v>0</v>
      </c>
      <c r="N1462" s="75" t="s">
        <v>85</v>
      </c>
      <c r="O1462" s="75" t="s">
        <v>114</v>
      </c>
      <c r="P1462" s="89"/>
      <c r="Q1462" s="90">
        <f>(17/100+7.6/100+1.65/100)*P1462</f>
        <v>0</v>
      </c>
      <c r="R1462" s="90"/>
      <c r="S1462" s="90"/>
      <c r="T1462" s="90"/>
      <c r="U1462" s="90"/>
      <c r="V1462" s="90">
        <f>+P1462-Q1462+R1462+S1462+T1462+U1462</f>
        <v>0</v>
      </c>
      <c r="W1462" s="91">
        <f>(1.02/100)</f>
        <v>1.02E-2</v>
      </c>
      <c r="X1462" s="91">
        <v>4.8E-3</v>
      </c>
      <c r="Y1462" s="91">
        <v>0.17</v>
      </c>
      <c r="Z1462" s="91">
        <v>1.65E-2</v>
      </c>
      <c r="AA1462" s="91">
        <v>7.6E-2</v>
      </c>
      <c r="AB1462" s="91">
        <f>SUM(W1462:AA1462)</f>
        <v>0.2775</v>
      </c>
      <c r="AC1462" s="75">
        <v>12</v>
      </c>
      <c r="AD1462" s="92">
        <f>IF(AL1462="","",+AC1462*AL1462)</f>
      </c>
      <c r="AE1462" s="93">
        <f>IF(AL1462="","",+AL1462*AB1462)</f>
      </c>
      <c r="AF1462" s="92">
        <f>IF(AL1462="","",+AL1462-AE1462)</f>
      </c>
      <c r="AG1462" s="93">
        <f>+V1462</f>
        <v>0</v>
      </c>
      <c r="AH1462" s="92">
        <f>IF(AF1462="","",+AF1462-AG1462)</f>
      </c>
      <c r="AI1462" s="92">
        <f>IF(AH1462="","",+AH1462*AC1462)</f>
      </c>
      <c r="AJ1462" s="93"/>
      <c r="AK1462" s="94">
        <v>0.33</v>
      </c>
      <c r="AL1462" s="93">
        <f>IF(V1462=0,"",V1462/(1-AB1462-AK1462))</f>
      </c>
      <c r="AM1462" s="95">
        <v>0.33</v>
      </c>
      <c r="AN1462" s="93">
        <f>IF(V1462=0,"",V1462/(1-AB1462-AM1462))</f>
      </c>
      <c r="AO1462" s="96">
        <v>1.2</v>
      </c>
      <c r="AP1462" s="93">
        <f>IF(BD!AJ1462="","",BD!AJ1462*BD!AO1462)</f>
      </c>
      <c r="AQ1462" s="91">
        <f>BD!AM1462/BD!AK1462-1</f>
        <v>0</v>
      </c>
      <c r="AR1462" s="91">
        <f>IF(BD!AN1462="","",IF(BD!AJ1462="","",BD!AN1462/BD!AJ1462-1))</f>
      </c>
      <c r="AS1462" s="91">
        <f>IF(BD!AN1462="","",IF(BD!AN1462&lt;BD!AL1462,"ABAIXO DA META","DENTRO DA META"))</f>
      </c>
      <c r="AT1462" s="91" t="str">
        <f>IF(BD!AJ1462="","EM ANÁLISE",IF(BD!AP1462&gt;=BD!AN1462,"GO", "NO GO"))</f>
        <v>EM ANÁLISE</v>
      </c>
      <c r="AU1462" s="97">
        <f>IF(AN1462="","",+BD!$AN1462-AJ1462)</f>
      </c>
      <c r="AV1462" s="98"/>
      <c r="AW1462" s="90">
        <f>BD!P1462*BD!AC1462</f>
        <v>0</v>
      </c>
      <c r="AX1462" s="90">
        <f>BD!V1462*BD!AC1462</f>
        <v>0</v>
      </c>
      <c r="AY1462" s="90">
        <f>IF(BD!AN1462="","",BD!AN1462*BD!AC1462)</f>
      </c>
      <c r="AZ1462" s="75" t="s">
        <v>123</v>
      </c>
      <c r="BA1462" s="75" t="s">
        <v>115</v>
      </c>
      <c r="BB1462" s="75">
        <v>1</v>
      </c>
      <c r="BC1462" s="75" t="s">
        <v>116</v>
      </c>
      <c r="BD1462" s="104"/>
      <c r="BE1462" s="104"/>
      <c r="BF1462" s="101"/>
      <c r="BG1462" s="101"/>
      <c r="BH1462" s="101"/>
      <c r="BI1462" s="101"/>
      <c r="BJ1462" s="101"/>
      <c r="BK1462" s="101"/>
      <c r="BL1462" s="101"/>
      <c r="BM1462" s="101"/>
      <c r="BN1462" s="101"/>
      <c r="BO1462" s="103"/>
      <c r="BP1462" s="101"/>
      <c r="BQ1462" s="101"/>
      <c r="BR1462" s="101"/>
      <c r="BS1462" s="101"/>
      <c r="BT1462" s="101"/>
      <c r="BU1462" s="101"/>
      <c r="BV1462" s="101"/>
      <c r="BW1462" s="101"/>
      <c r="BX1462" s="101"/>
      <c r="BY1462" s="101"/>
      <c r="BZ1462" s="101"/>
      <c r="CA1462" s="101"/>
      <c r="CB1462" s="101"/>
      <c r="CC1462" s="101"/>
      <c r="CD1462" s="101"/>
      <c r="CE1462" s="101"/>
      <c r="CF1462" s="101"/>
      <c r="CG1462" s="37" t="e">
        <f>VLOOKUP(Table_1[[#This Row],[EAN]],'[1]Planilha1'!$E:$R,13,0)</f>
        <v>#N/A</v>
      </c>
      <c r="CI1462" s="188">
        <f>IF(Table_1[[#This Row],[STATUS MERCADO]]="GO",Table_1[[#This Row],[M. BRUTA TOTAL]],0)</f>
        <v>0</v>
      </c>
      <c r="CJ1462" s="188">
        <f>IF(Table_1[[#This Row],[STATUS MERCADO]]="GO",Table_1[[#This Row],[PV UNIT. REALIZADO]]*Table_1[[#This Row],[QUANTIDADE]],0)</f>
        <v>0</v>
      </c>
    </row>
    <row r="1463" ht="15" hidden="1">
      <c r="A1463" s="7"/>
      <c r="B1463" s="84" t="s">
        <v>400</v>
      </c>
      <c r="C1463" s="75">
        <v>220270</v>
      </c>
      <c r="D1463" s="75">
        <v>772</v>
      </c>
      <c r="E1463" s="85">
        <v>7896314707642</v>
      </c>
      <c r="F1463" s="86" t="s">
        <v>1391</v>
      </c>
      <c r="G1463" s="75" t="s">
        <v>20</v>
      </c>
      <c r="H1463" s="75">
        <v>1830</v>
      </c>
      <c r="I1463" s="87" t="s">
        <v>1384</v>
      </c>
      <c r="J1463" s="75" t="s">
        <v>1377</v>
      </c>
      <c r="K1463" s="88" t="s">
        <v>84</v>
      </c>
      <c r="L1463" s="88">
        <v>12</v>
      </c>
      <c r="M1463" s="88">
        <v>0</v>
      </c>
      <c r="N1463" s="75" t="s">
        <v>85</v>
      </c>
      <c r="O1463" s="75" t="s">
        <v>114</v>
      </c>
      <c r="P1463" s="89"/>
      <c r="Q1463" s="90">
        <f>(17/100+7.6/100+1.65/100)*P1463</f>
        <v>0</v>
      </c>
      <c r="R1463" s="90"/>
      <c r="S1463" s="90"/>
      <c r="T1463" s="90"/>
      <c r="U1463" s="90"/>
      <c r="V1463" s="90">
        <f>+P1463-Q1463+R1463+S1463+T1463+U1463</f>
        <v>0</v>
      </c>
      <c r="W1463" s="91">
        <f>(1.02/100)</f>
        <v>1.02E-2</v>
      </c>
      <c r="X1463" s="91">
        <v>4.8E-3</v>
      </c>
      <c r="Y1463" s="91">
        <v>0.17</v>
      </c>
      <c r="Z1463" s="91">
        <v>1.65E-2</v>
      </c>
      <c r="AA1463" s="91">
        <v>7.6E-2</v>
      </c>
      <c r="AB1463" s="91">
        <f>SUM(W1463:AA1463)</f>
        <v>0.2775</v>
      </c>
      <c r="AC1463" s="75">
        <v>12</v>
      </c>
      <c r="AD1463" s="92">
        <f>IF(AL1463="","",+AC1463*AL1463)</f>
      </c>
      <c r="AE1463" s="93">
        <f>IF(AL1463="","",+AL1463*AB1463)</f>
      </c>
      <c r="AF1463" s="92">
        <f>IF(AL1463="","",+AL1463-AE1463)</f>
      </c>
      <c r="AG1463" s="93">
        <f>+V1463</f>
        <v>0</v>
      </c>
      <c r="AH1463" s="92">
        <f>IF(AF1463="","",+AF1463-AG1463)</f>
      </c>
      <c r="AI1463" s="92">
        <f>IF(AH1463="","",+AH1463*AC1463)</f>
      </c>
      <c r="AJ1463" s="93"/>
      <c r="AK1463" s="94">
        <v>0.33</v>
      </c>
      <c r="AL1463" s="93">
        <f>IF(V1463=0,"",V1463/(1-AB1463-AK1463))</f>
      </c>
      <c r="AM1463" s="95">
        <v>0.33</v>
      </c>
      <c r="AN1463" s="93">
        <f>IF(V1463=0,"",V1463/(1-AB1463-AM1463))</f>
      </c>
      <c r="AO1463" s="96">
        <v>1.2</v>
      </c>
      <c r="AP1463" s="93">
        <f>IF(BD!AJ1463="","",BD!AJ1463*BD!AO1463)</f>
      </c>
      <c r="AQ1463" s="91">
        <f>BD!AM1463/BD!AK1463-1</f>
        <v>0</v>
      </c>
      <c r="AR1463" s="91">
        <f>IF(BD!AN1463="","",IF(BD!AJ1463="","",BD!AN1463/BD!AJ1463-1))</f>
      </c>
      <c r="AS1463" s="91">
        <f>IF(BD!AN1463="","",IF(BD!AN1463&lt;BD!AL1463,"ABAIXO DA META","DENTRO DA META"))</f>
      </c>
      <c r="AT1463" s="91" t="str">
        <f>IF(BD!AJ1463="","EM ANÁLISE",IF(BD!AP1463&gt;=BD!AN1463,"GO", "NO GO"))</f>
        <v>EM ANÁLISE</v>
      </c>
      <c r="AU1463" s="97">
        <f>IF(AN1463="","",+BD!$AN1463-AJ1463)</f>
      </c>
      <c r="AV1463" s="98"/>
      <c r="AW1463" s="90">
        <f>BD!P1463*BD!AC1463</f>
        <v>0</v>
      </c>
      <c r="AX1463" s="90">
        <f>BD!V1463*BD!AC1463</f>
        <v>0</v>
      </c>
      <c r="AY1463" s="90">
        <f>IF(BD!AN1463="","",BD!AN1463*BD!AC1463)</f>
      </c>
      <c r="AZ1463" s="75" t="s">
        <v>123</v>
      </c>
      <c r="BA1463" s="75" t="s">
        <v>115</v>
      </c>
      <c r="BB1463" s="75">
        <v>1</v>
      </c>
      <c r="BC1463" s="75" t="s">
        <v>116</v>
      </c>
      <c r="BD1463" s="104"/>
      <c r="BE1463" s="104"/>
      <c r="BF1463" s="101"/>
      <c r="BG1463" s="101"/>
      <c r="BH1463" s="101"/>
      <c r="BI1463" s="101"/>
      <c r="BJ1463" s="101"/>
      <c r="BK1463" s="101"/>
      <c r="BL1463" s="101"/>
      <c r="BM1463" s="101"/>
      <c r="BN1463" s="101"/>
      <c r="BO1463" s="103"/>
      <c r="BP1463" s="101"/>
      <c r="BQ1463" s="101"/>
      <c r="BR1463" s="101"/>
      <c r="BS1463" s="101"/>
      <c r="BT1463" s="101"/>
      <c r="BU1463" s="101"/>
      <c r="BV1463" s="101"/>
      <c r="BW1463" s="101"/>
      <c r="BX1463" s="101"/>
      <c r="BY1463" s="101"/>
      <c r="BZ1463" s="101"/>
      <c r="CA1463" s="101"/>
      <c r="CB1463" s="101"/>
      <c r="CC1463" s="101"/>
      <c r="CD1463" s="101"/>
      <c r="CE1463" s="101"/>
      <c r="CF1463" s="101"/>
      <c r="CG1463" s="37" t="e">
        <f>VLOOKUP(Table_1[[#This Row],[EAN]],'[1]Planilha1'!$E:$R,13,0)</f>
        <v>#N/A</v>
      </c>
      <c r="CI1463" s="188">
        <f>IF(Table_1[[#This Row],[STATUS MERCADO]]="GO",Table_1[[#This Row],[M. BRUTA TOTAL]],0)</f>
        <v>0</v>
      </c>
      <c r="CJ1463" s="188">
        <f>IF(Table_1[[#This Row],[STATUS MERCADO]]="GO",Table_1[[#This Row],[PV UNIT. REALIZADO]]*Table_1[[#This Row],[QUANTIDADE]],0)</f>
        <v>0</v>
      </c>
    </row>
    <row r="1464" ht="15" hidden="1">
      <c r="A1464" s="7"/>
      <c r="B1464" s="84" t="s">
        <v>400</v>
      </c>
      <c r="C1464" s="75">
        <v>220271</v>
      </c>
      <c r="D1464" s="75">
        <v>771</v>
      </c>
      <c r="E1464" s="85">
        <v>7896314707659</v>
      </c>
      <c r="F1464" s="86" t="s">
        <v>1392</v>
      </c>
      <c r="G1464" s="75" t="s">
        <v>20</v>
      </c>
      <c r="H1464" s="75">
        <v>1830</v>
      </c>
      <c r="I1464" s="87" t="s">
        <v>1384</v>
      </c>
      <c r="J1464" s="75" t="s">
        <v>1377</v>
      </c>
      <c r="K1464" s="88" t="s">
        <v>84</v>
      </c>
      <c r="L1464" s="88">
        <v>12</v>
      </c>
      <c r="M1464" s="88">
        <v>0</v>
      </c>
      <c r="N1464" s="75" t="s">
        <v>85</v>
      </c>
      <c r="O1464" s="75" t="s">
        <v>114</v>
      </c>
      <c r="P1464" s="89"/>
      <c r="Q1464" s="90">
        <f>(17/100+7.6/100+1.65/100)*P1464</f>
        <v>0</v>
      </c>
      <c r="R1464" s="90"/>
      <c r="S1464" s="90"/>
      <c r="T1464" s="90"/>
      <c r="U1464" s="90"/>
      <c r="V1464" s="90">
        <f>+P1464-Q1464+R1464+S1464+T1464+U1464</f>
        <v>0</v>
      </c>
      <c r="W1464" s="91">
        <f>(1.02/100)</f>
        <v>1.02E-2</v>
      </c>
      <c r="X1464" s="91">
        <v>4.8E-3</v>
      </c>
      <c r="Y1464" s="91">
        <v>0.17</v>
      </c>
      <c r="Z1464" s="91">
        <v>1.65E-2</v>
      </c>
      <c r="AA1464" s="91">
        <v>7.6E-2</v>
      </c>
      <c r="AB1464" s="91">
        <f>SUM(W1464:AA1464)</f>
        <v>0.2775</v>
      </c>
      <c r="AC1464" s="75">
        <v>12</v>
      </c>
      <c r="AD1464" s="92">
        <f>IF(AL1464="","",+AC1464*AL1464)</f>
      </c>
      <c r="AE1464" s="93">
        <f>IF(AL1464="","",+AL1464*AB1464)</f>
      </c>
      <c r="AF1464" s="92">
        <f>IF(AL1464="","",+AL1464-AE1464)</f>
      </c>
      <c r="AG1464" s="93">
        <f>+V1464</f>
        <v>0</v>
      </c>
      <c r="AH1464" s="92">
        <f>IF(AF1464="","",+AF1464-AG1464)</f>
      </c>
      <c r="AI1464" s="92">
        <f>IF(AH1464="","",+AH1464*AC1464)</f>
      </c>
      <c r="AJ1464" s="93"/>
      <c r="AK1464" s="94">
        <v>0.33</v>
      </c>
      <c r="AL1464" s="93">
        <f>IF(V1464=0,"",V1464/(1-AB1464-AK1464))</f>
      </c>
      <c r="AM1464" s="95">
        <v>0.33</v>
      </c>
      <c r="AN1464" s="93">
        <f>IF(V1464=0,"",V1464/(1-AB1464-AM1464))</f>
      </c>
      <c r="AO1464" s="96">
        <v>1.2</v>
      </c>
      <c r="AP1464" s="93">
        <f>IF(BD!AJ1464="","",BD!AJ1464*BD!AO1464)</f>
      </c>
      <c r="AQ1464" s="91">
        <f>BD!AM1464/BD!AK1464-1</f>
        <v>0</v>
      </c>
      <c r="AR1464" s="91">
        <f>IF(BD!AN1464="","",IF(BD!AJ1464="","",BD!AN1464/BD!AJ1464-1))</f>
      </c>
      <c r="AS1464" s="91">
        <f>IF(BD!AN1464="","",IF(BD!AN1464&lt;BD!AL1464,"ABAIXO DA META","DENTRO DA META"))</f>
      </c>
      <c r="AT1464" s="91" t="str">
        <f>IF(BD!AJ1464="","EM ANÁLISE",IF(BD!AP1464&gt;=BD!AN1464,"GO", "NO GO"))</f>
        <v>EM ANÁLISE</v>
      </c>
      <c r="AU1464" s="97">
        <f>IF(AN1464="","",+BD!$AN1464-AJ1464)</f>
      </c>
      <c r="AV1464" s="98"/>
      <c r="AW1464" s="90">
        <f>BD!P1464*BD!AC1464</f>
        <v>0</v>
      </c>
      <c r="AX1464" s="90">
        <f>BD!V1464*BD!AC1464</f>
        <v>0</v>
      </c>
      <c r="AY1464" s="90">
        <f>IF(BD!AN1464="","",BD!AN1464*BD!AC1464)</f>
      </c>
      <c r="AZ1464" s="75" t="s">
        <v>123</v>
      </c>
      <c r="BA1464" s="75" t="s">
        <v>115</v>
      </c>
      <c r="BB1464" s="75">
        <v>1</v>
      </c>
      <c r="BC1464" s="75" t="s">
        <v>116</v>
      </c>
      <c r="BD1464" s="104"/>
      <c r="BE1464" s="104"/>
      <c r="BF1464" s="101"/>
      <c r="BG1464" s="101"/>
      <c r="BH1464" s="101"/>
      <c r="BI1464" s="101"/>
      <c r="BJ1464" s="101"/>
      <c r="BK1464" s="101"/>
      <c r="BL1464" s="101"/>
      <c r="BM1464" s="101"/>
      <c r="BN1464" s="101"/>
      <c r="BO1464" s="103"/>
      <c r="BP1464" s="101"/>
      <c r="BQ1464" s="101"/>
      <c r="BR1464" s="101"/>
      <c r="BS1464" s="101"/>
      <c r="BT1464" s="101"/>
      <c r="BU1464" s="101"/>
      <c r="BV1464" s="101"/>
      <c r="BW1464" s="101"/>
      <c r="BX1464" s="101"/>
      <c r="BY1464" s="101"/>
      <c r="BZ1464" s="101"/>
      <c r="CA1464" s="101"/>
      <c r="CB1464" s="101"/>
      <c r="CC1464" s="101"/>
      <c r="CD1464" s="101"/>
      <c r="CE1464" s="101"/>
      <c r="CF1464" s="101"/>
      <c r="CG1464" s="37" t="e">
        <f>VLOOKUP(Table_1[[#This Row],[EAN]],'[1]Planilha1'!$E:$R,13,0)</f>
        <v>#N/A</v>
      </c>
      <c r="CI1464" s="188">
        <f>IF(Table_1[[#This Row],[STATUS MERCADO]]="GO",Table_1[[#This Row],[M. BRUTA TOTAL]],0)</f>
        <v>0</v>
      </c>
      <c r="CJ1464" s="188">
        <f>IF(Table_1[[#This Row],[STATUS MERCADO]]="GO",Table_1[[#This Row],[PV UNIT. REALIZADO]]*Table_1[[#This Row],[QUANTIDADE]],0)</f>
        <v>0</v>
      </c>
    </row>
    <row r="1465" ht="15" hidden="1">
      <c r="A1465" s="7"/>
      <c r="B1465" s="84" t="s">
        <v>400</v>
      </c>
      <c r="C1465" s="75">
        <v>220272</v>
      </c>
      <c r="D1465" s="75">
        <v>774</v>
      </c>
      <c r="E1465" s="85">
        <v>7896314708526</v>
      </c>
      <c r="F1465" s="86" t="s">
        <v>1393</v>
      </c>
      <c r="G1465" s="75" t="s">
        <v>20</v>
      </c>
      <c r="H1465" s="75">
        <v>1830</v>
      </c>
      <c r="I1465" s="87" t="s">
        <v>1384</v>
      </c>
      <c r="J1465" s="75" t="s">
        <v>1377</v>
      </c>
      <c r="K1465" s="88" t="s">
        <v>84</v>
      </c>
      <c r="L1465" s="88">
        <v>12</v>
      </c>
      <c r="M1465" s="88">
        <v>0</v>
      </c>
      <c r="N1465" s="75" t="s">
        <v>85</v>
      </c>
      <c r="O1465" s="75" t="s">
        <v>114</v>
      </c>
      <c r="P1465" s="89"/>
      <c r="Q1465" s="90">
        <f>(17/100+7.6/100+1.65/100)*P1465</f>
        <v>0</v>
      </c>
      <c r="R1465" s="90"/>
      <c r="S1465" s="90"/>
      <c r="T1465" s="90"/>
      <c r="U1465" s="90"/>
      <c r="V1465" s="90">
        <f>+P1465-Q1465+R1465+S1465+T1465+U1465</f>
        <v>0</v>
      </c>
      <c r="W1465" s="91">
        <f>(1.02/100)</f>
        <v>1.02E-2</v>
      </c>
      <c r="X1465" s="91">
        <v>4.8E-3</v>
      </c>
      <c r="Y1465" s="91">
        <v>0.17</v>
      </c>
      <c r="Z1465" s="91">
        <v>1.65E-2</v>
      </c>
      <c r="AA1465" s="91">
        <v>7.6E-2</v>
      </c>
      <c r="AB1465" s="91">
        <f>SUM(W1465:AA1465)</f>
        <v>0.2775</v>
      </c>
      <c r="AC1465" s="75">
        <v>12</v>
      </c>
      <c r="AD1465" s="92">
        <f>IF(AL1465="","",+AC1465*AL1465)</f>
      </c>
      <c r="AE1465" s="93">
        <f>IF(AL1465="","",+AL1465*AB1465)</f>
      </c>
      <c r="AF1465" s="92">
        <f>IF(AL1465="","",+AL1465-AE1465)</f>
      </c>
      <c r="AG1465" s="93">
        <f>+V1465</f>
        <v>0</v>
      </c>
      <c r="AH1465" s="92">
        <f>IF(AF1465="","",+AF1465-AG1465)</f>
      </c>
      <c r="AI1465" s="92">
        <f>IF(AH1465="","",+AH1465*AC1465)</f>
      </c>
      <c r="AJ1465" s="93"/>
      <c r="AK1465" s="94">
        <v>0.33</v>
      </c>
      <c r="AL1465" s="93">
        <f>IF(V1465=0,"",V1465/(1-AB1465-AK1465))</f>
      </c>
      <c r="AM1465" s="95">
        <v>0.33</v>
      </c>
      <c r="AN1465" s="93">
        <f>IF(V1465=0,"",V1465/(1-AB1465-AM1465))</f>
      </c>
      <c r="AO1465" s="96">
        <v>1.2</v>
      </c>
      <c r="AP1465" s="93">
        <f>IF(BD!AJ1465="","",BD!AJ1465*BD!AO1465)</f>
      </c>
      <c r="AQ1465" s="91">
        <f>BD!AM1465/BD!AK1465-1</f>
        <v>0</v>
      </c>
      <c r="AR1465" s="91">
        <f>IF(BD!AN1465="","",IF(BD!AJ1465="","",BD!AN1465/BD!AJ1465-1))</f>
      </c>
      <c r="AS1465" s="91">
        <f>IF(BD!AN1465="","",IF(BD!AN1465&lt;BD!AL1465,"ABAIXO DA META","DENTRO DA META"))</f>
      </c>
      <c r="AT1465" s="91" t="str">
        <f>IF(BD!AJ1465="","EM ANÁLISE",IF(BD!AP1465&gt;=BD!AN1465,"GO", "NO GO"))</f>
        <v>EM ANÁLISE</v>
      </c>
      <c r="AU1465" s="97">
        <f>IF(AN1465="","",+BD!$AN1465-AJ1465)</f>
      </c>
      <c r="AV1465" s="98"/>
      <c r="AW1465" s="90">
        <f>BD!P1465*BD!AC1465</f>
        <v>0</v>
      </c>
      <c r="AX1465" s="90">
        <f>BD!V1465*BD!AC1465</f>
        <v>0</v>
      </c>
      <c r="AY1465" s="90">
        <f>IF(BD!AN1465="","",BD!AN1465*BD!AC1465)</f>
      </c>
      <c r="AZ1465" s="75" t="s">
        <v>123</v>
      </c>
      <c r="BA1465" s="75" t="s">
        <v>115</v>
      </c>
      <c r="BB1465" s="75">
        <v>1</v>
      </c>
      <c r="BC1465" s="75" t="s">
        <v>116</v>
      </c>
      <c r="BD1465" s="104"/>
      <c r="BE1465" s="104"/>
      <c r="BF1465" s="101"/>
      <c r="BG1465" s="101"/>
      <c r="BH1465" s="101"/>
      <c r="BI1465" s="101"/>
      <c r="BJ1465" s="101"/>
      <c r="BK1465" s="101"/>
      <c r="BL1465" s="101"/>
      <c r="BM1465" s="101"/>
      <c r="BN1465" s="101"/>
      <c r="BO1465" s="103"/>
      <c r="BP1465" s="101"/>
      <c r="BQ1465" s="101"/>
      <c r="BR1465" s="101"/>
      <c r="BS1465" s="101"/>
      <c r="BT1465" s="101"/>
      <c r="BU1465" s="101"/>
      <c r="BV1465" s="101"/>
      <c r="BW1465" s="101"/>
      <c r="BX1465" s="101"/>
      <c r="BY1465" s="101"/>
      <c r="BZ1465" s="101"/>
      <c r="CA1465" s="101"/>
      <c r="CB1465" s="101"/>
      <c r="CC1465" s="101"/>
      <c r="CD1465" s="101"/>
      <c r="CE1465" s="101"/>
      <c r="CF1465" s="101"/>
      <c r="CG1465" s="37" t="e">
        <f>VLOOKUP(Table_1[[#This Row],[EAN]],'[1]Planilha1'!$E:$R,13,0)</f>
        <v>#N/A</v>
      </c>
      <c r="CI1465" s="188">
        <f>IF(Table_1[[#This Row],[STATUS MERCADO]]="GO",Table_1[[#This Row],[M. BRUTA TOTAL]],0)</f>
        <v>0</v>
      </c>
      <c r="CJ1465" s="188">
        <f>IF(Table_1[[#This Row],[STATUS MERCADO]]="GO",Table_1[[#This Row],[PV UNIT. REALIZADO]]*Table_1[[#This Row],[QUANTIDADE]],0)</f>
        <v>0</v>
      </c>
    </row>
    <row r="1466" ht="15" hidden="1">
      <c r="A1466" s="7"/>
      <c r="B1466" s="84" t="s">
        <v>400</v>
      </c>
      <c r="C1466" s="75">
        <v>220273</v>
      </c>
      <c r="D1466" s="75">
        <v>773</v>
      </c>
      <c r="E1466" s="85">
        <v>7896314707680</v>
      </c>
      <c r="F1466" s="86" t="s">
        <v>1394</v>
      </c>
      <c r="G1466" s="75" t="s">
        <v>20</v>
      </c>
      <c r="H1466" s="75">
        <v>1830</v>
      </c>
      <c r="I1466" s="87" t="s">
        <v>1384</v>
      </c>
      <c r="J1466" s="75" t="s">
        <v>1377</v>
      </c>
      <c r="K1466" s="88" t="s">
        <v>84</v>
      </c>
      <c r="L1466" s="88">
        <v>12</v>
      </c>
      <c r="M1466" s="88">
        <v>0</v>
      </c>
      <c r="N1466" s="75" t="s">
        <v>85</v>
      </c>
      <c r="O1466" s="75" t="s">
        <v>114</v>
      </c>
      <c r="P1466" s="89"/>
      <c r="Q1466" s="90">
        <f>(17/100+7.6/100+1.65/100)*P1466</f>
        <v>0</v>
      </c>
      <c r="R1466" s="90"/>
      <c r="S1466" s="90"/>
      <c r="T1466" s="90"/>
      <c r="U1466" s="90"/>
      <c r="V1466" s="90">
        <f>+P1466-Q1466+R1466+S1466+T1466+U1466</f>
        <v>0</v>
      </c>
      <c r="W1466" s="91">
        <f>(1.02/100)</f>
        <v>1.02E-2</v>
      </c>
      <c r="X1466" s="91">
        <v>4.8E-3</v>
      </c>
      <c r="Y1466" s="91">
        <v>0.17</v>
      </c>
      <c r="Z1466" s="91">
        <v>1.65E-2</v>
      </c>
      <c r="AA1466" s="91">
        <v>7.6E-2</v>
      </c>
      <c r="AB1466" s="91">
        <f>SUM(W1466:AA1466)</f>
        <v>0.2775</v>
      </c>
      <c r="AC1466" s="75">
        <v>12</v>
      </c>
      <c r="AD1466" s="92">
        <f>IF(AL1466="","",+AC1466*AL1466)</f>
      </c>
      <c r="AE1466" s="93">
        <f>IF(AL1466="","",+AL1466*AB1466)</f>
      </c>
      <c r="AF1466" s="92">
        <f>IF(AL1466="","",+AL1466-AE1466)</f>
      </c>
      <c r="AG1466" s="93">
        <f>+V1466</f>
        <v>0</v>
      </c>
      <c r="AH1466" s="92">
        <f>IF(AF1466="","",+AF1466-AG1466)</f>
      </c>
      <c r="AI1466" s="92">
        <f>IF(AH1466="","",+AH1466*AC1466)</f>
      </c>
      <c r="AJ1466" s="93"/>
      <c r="AK1466" s="94">
        <v>0.33</v>
      </c>
      <c r="AL1466" s="93">
        <f>IF(V1466=0,"",V1466/(1-AB1466-AK1466))</f>
      </c>
      <c r="AM1466" s="95">
        <v>0.33</v>
      </c>
      <c r="AN1466" s="93">
        <f>IF(V1466=0,"",V1466/(1-AB1466-AM1466))</f>
      </c>
      <c r="AO1466" s="96">
        <v>1.2</v>
      </c>
      <c r="AP1466" s="93">
        <f>IF(BD!AJ1466="","",BD!AJ1466*BD!AO1466)</f>
      </c>
      <c r="AQ1466" s="91">
        <f>BD!AM1466/BD!AK1466-1</f>
        <v>0</v>
      </c>
      <c r="AR1466" s="91">
        <f>IF(BD!AN1466="","",IF(BD!AJ1466="","",BD!AN1466/BD!AJ1466-1))</f>
      </c>
      <c r="AS1466" s="91">
        <f>IF(BD!AN1466="","",IF(BD!AN1466&lt;BD!AL1466,"ABAIXO DA META","DENTRO DA META"))</f>
      </c>
      <c r="AT1466" s="91" t="str">
        <f>IF(BD!AJ1466="","EM ANÁLISE",IF(BD!AP1466&gt;=BD!AN1466,"GO", "NO GO"))</f>
        <v>EM ANÁLISE</v>
      </c>
      <c r="AU1466" s="97">
        <f>IF(AN1466="","",+BD!$AN1466-AJ1466)</f>
      </c>
      <c r="AV1466" s="98"/>
      <c r="AW1466" s="90">
        <f>BD!P1466*BD!AC1466</f>
        <v>0</v>
      </c>
      <c r="AX1466" s="90">
        <f>BD!V1466*BD!AC1466</f>
        <v>0</v>
      </c>
      <c r="AY1466" s="90">
        <f>IF(BD!AN1466="","",BD!AN1466*BD!AC1466)</f>
      </c>
      <c r="AZ1466" s="75" t="s">
        <v>123</v>
      </c>
      <c r="BA1466" s="75" t="s">
        <v>115</v>
      </c>
      <c r="BB1466" s="75">
        <v>1</v>
      </c>
      <c r="BC1466" s="75" t="s">
        <v>116</v>
      </c>
      <c r="BD1466" s="104"/>
      <c r="BE1466" s="104"/>
      <c r="BF1466" s="101"/>
      <c r="BG1466" s="101"/>
      <c r="BH1466" s="101"/>
      <c r="BI1466" s="101"/>
      <c r="BJ1466" s="101"/>
      <c r="BK1466" s="101"/>
      <c r="BL1466" s="101"/>
      <c r="BM1466" s="101"/>
      <c r="BN1466" s="101"/>
      <c r="BO1466" s="103"/>
      <c r="BP1466" s="101"/>
      <c r="BQ1466" s="101"/>
      <c r="BR1466" s="101"/>
      <c r="BS1466" s="101"/>
      <c r="BT1466" s="101"/>
      <c r="BU1466" s="101"/>
      <c r="BV1466" s="101"/>
      <c r="BW1466" s="101"/>
      <c r="BX1466" s="101"/>
      <c r="BY1466" s="101"/>
      <c r="BZ1466" s="101"/>
      <c r="CA1466" s="101"/>
      <c r="CB1466" s="101"/>
      <c r="CC1466" s="101"/>
      <c r="CD1466" s="101"/>
      <c r="CE1466" s="101"/>
      <c r="CF1466" s="101"/>
      <c r="CG1466" s="37" t="e">
        <f>VLOOKUP(Table_1[[#This Row],[EAN]],'[1]Planilha1'!$E:$R,13,0)</f>
        <v>#N/A</v>
      </c>
      <c r="CI1466" s="188">
        <f>IF(Table_1[[#This Row],[STATUS MERCADO]]="GO",Table_1[[#This Row],[M. BRUTA TOTAL]],0)</f>
        <v>0</v>
      </c>
      <c r="CJ1466" s="188">
        <f>IF(Table_1[[#This Row],[STATUS MERCADO]]="GO",Table_1[[#This Row],[PV UNIT. REALIZADO]]*Table_1[[#This Row],[QUANTIDADE]],0)</f>
        <v>0</v>
      </c>
    </row>
    <row r="1467" ht="15" hidden="1">
      <c r="A1467" s="7"/>
      <c r="B1467" s="84" t="s">
        <v>400</v>
      </c>
      <c r="C1467" s="75">
        <v>220274</v>
      </c>
      <c r="D1467" s="75">
        <v>537</v>
      </c>
      <c r="E1467" s="85">
        <v>7896314707611</v>
      </c>
      <c r="F1467" s="86" t="s">
        <v>1395</v>
      </c>
      <c r="G1467" s="75" t="s">
        <v>20</v>
      </c>
      <c r="H1467" s="75">
        <v>1830</v>
      </c>
      <c r="I1467" s="87" t="s">
        <v>1384</v>
      </c>
      <c r="J1467" s="75" t="s">
        <v>1377</v>
      </c>
      <c r="K1467" s="88" t="s">
        <v>84</v>
      </c>
      <c r="L1467" s="88">
        <v>12</v>
      </c>
      <c r="M1467" s="88">
        <v>0</v>
      </c>
      <c r="N1467" s="75" t="s">
        <v>85</v>
      </c>
      <c r="O1467" s="75" t="s">
        <v>114</v>
      </c>
      <c r="P1467" s="89"/>
      <c r="Q1467" s="90">
        <f>(17/100+7.6/100+1.65/100)*P1467</f>
        <v>0</v>
      </c>
      <c r="R1467" s="90"/>
      <c r="S1467" s="90"/>
      <c r="T1467" s="90"/>
      <c r="U1467" s="90"/>
      <c r="V1467" s="90">
        <f>+P1467-Q1467+R1467+S1467+T1467+U1467</f>
        <v>0</v>
      </c>
      <c r="W1467" s="91">
        <f>(1.02/100)</f>
        <v>1.02E-2</v>
      </c>
      <c r="X1467" s="91">
        <v>4.8E-3</v>
      </c>
      <c r="Y1467" s="91">
        <v>0.17</v>
      </c>
      <c r="Z1467" s="91">
        <v>1.65E-2</v>
      </c>
      <c r="AA1467" s="91">
        <v>7.6E-2</v>
      </c>
      <c r="AB1467" s="91">
        <f>SUM(W1467:AA1467)</f>
        <v>0.2775</v>
      </c>
      <c r="AC1467" s="75">
        <v>12</v>
      </c>
      <c r="AD1467" s="92">
        <f>IF(AL1467="","",+AC1467*AL1467)</f>
      </c>
      <c r="AE1467" s="93">
        <f>IF(AL1467="","",+AL1467*AB1467)</f>
      </c>
      <c r="AF1467" s="92">
        <f>IF(AL1467="","",+AL1467-AE1467)</f>
      </c>
      <c r="AG1467" s="93">
        <f>+V1467</f>
        <v>0</v>
      </c>
      <c r="AH1467" s="92">
        <f>IF(AF1467="","",+AF1467-AG1467)</f>
      </c>
      <c r="AI1467" s="92">
        <f>IF(AH1467="","",+AH1467*AC1467)</f>
      </c>
      <c r="AJ1467" s="93"/>
      <c r="AK1467" s="94">
        <v>0.33</v>
      </c>
      <c r="AL1467" s="93">
        <f>IF(V1467=0,"",V1467/(1-AB1467-AK1467))</f>
      </c>
      <c r="AM1467" s="95">
        <v>0.33</v>
      </c>
      <c r="AN1467" s="93">
        <f>IF(V1467=0,"",V1467/(1-AB1467-AM1467))</f>
      </c>
      <c r="AO1467" s="96">
        <v>1.2</v>
      </c>
      <c r="AP1467" s="93">
        <f>IF(BD!AJ1467="","",BD!AJ1467*BD!AO1467)</f>
      </c>
      <c r="AQ1467" s="91">
        <f>BD!AM1467/BD!AK1467-1</f>
        <v>0</v>
      </c>
      <c r="AR1467" s="91">
        <f>IF(BD!AN1467="","",IF(BD!AJ1467="","",BD!AN1467/BD!AJ1467-1))</f>
      </c>
      <c r="AS1467" s="91">
        <f>IF(BD!AN1467="","",IF(BD!AN1467&lt;BD!AL1467,"ABAIXO DA META","DENTRO DA META"))</f>
      </c>
      <c r="AT1467" s="91" t="str">
        <f>IF(BD!AJ1467="","EM ANÁLISE",IF(BD!AP1467&gt;=BD!AN1467,"GO", "NO GO"))</f>
        <v>EM ANÁLISE</v>
      </c>
      <c r="AU1467" s="97">
        <f>IF(AN1467="","",+BD!$AN1467-AJ1467)</f>
      </c>
      <c r="AV1467" s="98"/>
      <c r="AW1467" s="90">
        <f>BD!P1467*BD!AC1467</f>
        <v>0</v>
      </c>
      <c r="AX1467" s="90">
        <f>BD!V1467*BD!AC1467</f>
        <v>0</v>
      </c>
      <c r="AY1467" s="90">
        <f>IF(BD!AN1467="","",BD!AN1467*BD!AC1467)</f>
      </c>
      <c r="AZ1467" s="75" t="s">
        <v>123</v>
      </c>
      <c r="BA1467" s="75" t="s">
        <v>115</v>
      </c>
      <c r="BB1467" s="75">
        <v>1</v>
      </c>
      <c r="BC1467" s="75" t="s">
        <v>116</v>
      </c>
      <c r="BD1467" s="104"/>
      <c r="BE1467" s="104"/>
      <c r="BF1467" s="101"/>
      <c r="BG1467" s="101"/>
      <c r="BH1467" s="101"/>
      <c r="BI1467" s="101"/>
      <c r="BJ1467" s="101"/>
      <c r="BK1467" s="101"/>
      <c r="BL1467" s="101"/>
      <c r="BM1467" s="101"/>
      <c r="BN1467" s="101"/>
      <c r="BO1467" s="103"/>
      <c r="BP1467" s="101"/>
      <c r="BQ1467" s="101"/>
      <c r="BR1467" s="101"/>
      <c r="BS1467" s="101"/>
      <c r="BT1467" s="101"/>
      <c r="BU1467" s="101"/>
      <c r="BV1467" s="101"/>
      <c r="BW1467" s="101"/>
      <c r="BX1467" s="101"/>
      <c r="BY1467" s="101"/>
      <c r="BZ1467" s="101"/>
      <c r="CA1467" s="101"/>
      <c r="CB1467" s="101"/>
      <c r="CC1467" s="101"/>
      <c r="CD1467" s="101"/>
      <c r="CE1467" s="101"/>
      <c r="CF1467" s="101"/>
      <c r="CG1467" s="37" t="e">
        <f>VLOOKUP(Table_1[[#This Row],[EAN]],'[1]Planilha1'!$E:$R,13,0)</f>
        <v>#N/A</v>
      </c>
      <c r="CI1467" s="188">
        <f>IF(Table_1[[#This Row],[STATUS MERCADO]]="GO",Table_1[[#This Row],[M. BRUTA TOTAL]],0)</f>
        <v>0</v>
      </c>
      <c r="CJ1467" s="188">
        <f>IF(Table_1[[#This Row],[STATUS MERCADO]]="GO",Table_1[[#This Row],[PV UNIT. REALIZADO]]*Table_1[[#This Row],[QUANTIDADE]],0)</f>
        <v>0</v>
      </c>
    </row>
    <row r="1468" ht="15" hidden="1">
      <c r="A1468" s="7"/>
      <c r="B1468" s="84" t="s">
        <v>400</v>
      </c>
      <c r="C1468" s="75">
        <v>220275</v>
      </c>
      <c r="D1468" s="75">
        <v>740</v>
      </c>
      <c r="E1468" s="85">
        <v>7896314707246</v>
      </c>
      <c r="F1468" s="86" t="s">
        <v>1396</v>
      </c>
      <c r="G1468" s="75" t="s">
        <v>20</v>
      </c>
      <c r="H1468" s="75">
        <v>1830</v>
      </c>
      <c r="I1468" s="87" t="s">
        <v>1384</v>
      </c>
      <c r="J1468" s="75" t="s">
        <v>285</v>
      </c>
      <c r="K1468" s="88" t="s">
        <v>84</v>
      </c>
      <c r="L1468" s="88">
        <v>12</v>
      </c>
      <c r="M1468" s="88">
        <v>0</v>
      </c>
      <c r="N1468" s="75" t="s">
        <v>85</v>
      </c>
      <c r="O1468" s="75" t="s">
        <v>114</v>
      </c>
      <c r="P1468" s="89"/>
      <c r="Q1468" s="90">
        <f>(17/100+7.6/100+1.65/100)*P1468</f>
        <v>0</v>
      </c>
      <c r="R1468" s="90"/>
      <c r="S1468" s="90"/>
      <c r="T1468" s="90"/>
      <c r="U1468" s="90"/>
      <c r="V1468" s="90">
        <f>+P1468-Q1468+R1468+S1468+T1468+U1468</f>
        <v>0</v>
      </c>
      <c r="W1468" s="91">
        <f>(1.02/100)</f>
        <v>1.02E-2</v>
      </c>
      <c r="X1468" s="91">
        <v>4.8E-3</v>
      </c>
      <c r="Y1468" s="91">
        <v>0.17</v>
      </c>
      <c r="Z1468" s="91">
        <v>1.65E-2</v>
      </c>
      <c r="AA1468" s="91">
        <v>7.6E-2</v>
      </c>
      <c r="AB1468" s="91">
        <f>SUM(W1468:AA1468)</f>
        <v>0.2775</v>
      </c>
      <c r="AC1468" s="75">
        <v>12</v>
      </c>
      <c r="AD1468" s="92">
        <f>IF(AL1468="","",+AC1468*AL1468)</f>
      </c>
      <c r="AE1468" s="93">
        <f>IF(AL1468="","",+AL1468*AB1468)</f>
      </c>
      <c r="AF1468" s="92">
        <f>IF(AL1468="","",+AL1468-AE1468)</f>
      </c>
      <c r="AG1468" s="93">
        <f>+V1468</f>
        <v>0</v>
      </c>
      <c r="AH1468" s="92">
        <f>IF(AF1468="","",+AF1468-AG1468)</f>
      </c>
      <c r="AI1468" s="92">
        <f>IF(AH1468="","",+AH1468*AC1468)</f>
      </c>
      <c r="AJ1468" s="93"/>
      <c r="AK1468" s="94">
        <v>0.33</v>
      </c>
      <c r="AL1468" s="93">
        <f>IF(V1468=0,"",V1468/(1-AB1468-AK1468))</f>
      </c>
      <c r="AM1468" s="95">
        <v>0.33</v>
      </c>
      <c r="AN1468" s="93">
        <f>IF(V1468=0,"",V1468/(1-AB1468-AM1468))</f>
      </c>
      <c r="AO1468" s="96">
        <v>1.2</v>
      </c>
      <c r="AP1468" s="93">
        <f>IF(BD!AJ1468="","",BD!AJ1468*BD!AO1468)</f>
      </c>
      <c r="AQ1468" s="91">
        <f>BD!AM1468/BD!AK1468-1</f>
        <v>0</v>
      </c>
      <c r="AR1468" s="91">
        <f>IF(BD!AN1468="","",IF(BD!AJ1468="","",BD!AN1468/BD!AJ1468-1))</f>
      </c>
      <c r="AS1468" s="91">
        <f>IF(BD!AN1468="","",IF(BD!AN1468&lt;BD!AL1468,"ABAIXO DA META","DENTRO DA META"))</f>
      </c>
      <c r="AT1468" s="91" t="str">
        <f>IF(BD!AJ1468="","EM ANÁLISE",IF(BD!AP1468&gt;=BD!AN1468,"GO", "NO GO"))</f>
        <v>EM ANÁLISE</v>
      </c>
      <c r="AU1468" s="97">
        <f>IF(AN1468="","",+BD!$AN1468-AJ1468)</f>
      </c>
      <c r="AV1468" s="98"/>
      <c r="AW1468" s="90">
        <f>BD!P1468*BD!AC1468</f>
        <v>0</v>
      </c>
      <c r="AX1468" s="90">
        <f>BD!V1468*BD!AC1468</f>
        <v>0</v>
      </c>
      <c r="AY1468" s="90">
        <f>IF(BD!AN1468="","",BD!AN1468*BD!AC1468)</f>
      </c>
      <c r="AZ1468" s="75" t="s">
        <v>123</v>
      </c>
      <c r="BA1468" s="75" t="s">
        <v>115</v>
      </c>
      <c r="BB1468" s="75">
        <v>1</v>
      </c>
      <c r="BC1468" s="75" t="s">
        <v>116</v>
      </c>
      <c r="BD1468" s="104"/>
      <c r="BE1468" s="104"/>
      <c r="BF1468" s="101"/>
      <c r="BG1468" s="101"/>
      <c r="BH1468" s="101"/>
      <c r="BI1468" s="101"/>
      <c r="BJ1468" s="101"/>
      <c r="BK1468" s="101"/>
      <c r="BL1468" s="101"/>
      <c r="BM1468" s="101"/>
      <c r="BN1468" s="101"/>
      <c r="BO1468" s="103"/>
      <c r="BP1468" s="101"/>
      <c r="BQ1468" s="101"/>
      <c r="BR1468" s="101"/>
      <c r="BS1468" s="101"/>
      <c r="BT1468" s="101"/>
      <c r="BU1468" s="101"/>
      <c r="BV1468" s="101"/>
      <c r="BW1468" s="101"/>
      <c r="BX1468" s="101"/>
      <c r="BY1468" s="101"/>
      <c r="BZ1468" s="101"/>
      <c r="CA1468" s="101"/>
      <c r="CB1468" s="101"/>
      <c r="CC1468" s="101"/>
      <c r="CD1468" s="101"/>
      <c r="CE1468" s="101"/>
      <c r="CF1468" s="101"/>
      <c r="CG1468" s="37" t="e">
        <f>VLOOKUP(Table_1[[#This Row],[EAN]],'[1]Planilha1'!$E:$R,13,0)</f>
        <v>#N/A</v>
      </c>
      <c r="CI1468" s="188">
        <f>IF(Table_1[[#This Row],[STATUS MERCADO]]="GO",Table_1[[#This Row],[M. BRUTA TOTAL]],0)</f>
        <v>0</v>
      </c>
      <c r="CJ1468" s="188">
        <f>IF(Table_1[[#This Row],[STATUS MERCADO]]="GO",Table_1[[#This Row],[PV UNIT. REALIZADO]]*Table_1[[#This Row],[QUANTIDADE]],0)</f>
        <v>0</v>
      </c>
    </row>
    <row r="1469" ht="15" hidden="1">
      <c r="A1469" s="7"/>
      <c r="B1469" s="84" t="s">
        <v>400</v>
      </c>
      <c r="C1469" s="75">
        <v>220276</v>
      </c>
      <c r="D1469" s="75">
        <v>775</v>
      </c>
      <c r="E1469" s="85">
        <v>7896314708502</v>
      </c>
      <c r="F1469" s="86" t="s">
        <v>1397</v>
      </c>
      <c r="G1469" s="75" t="s">
        <v>20</v>
      </c>
      <c r="H1469" s="75">
        <v>1830</v>
      </c>
      <c r="I1469" s="87" t="s">
        <v>1384</v>
      </c>
      <c r="J1469" s="75" t="s">
        <v>1377</v>
      </c>
      <c r="K1469" s="88" t="s">
        <v>84</v>
      </c>
      <c r="L1469" s="88">
        <v>12</v>
      </c>
      <c r="M1469" s="88">
        <v>0</v>
      </c>
      <c r="N1469" s="75" t="s">
        <v>85</v>
      </c>
      <c r="O1469" s="75" t="s">
        <v>114</v>
      </c>
      <c r="P1469" s="89"/>
      <c r="Q1469" s="90">
        <f>(17/100+7.6/100+1.65/100)*P1469</f>
        <v>0</v>
      </c>
      <c r="R1469" s="90"/>
      <c r="S1469" s="90"/>
      <c r="T1469" s="90"/>
      <c r="U1469" s="90"/>
      <c r="V1469" s="90">
        <f>+P1469-Q1469+R1469+S1469+T1469+U1469</f>
        <v>0</v>
      </c>
      <c r="W1469" s="91">
        <f>(1.02/100)</f>
        <v>1.02E-2</v>
      </c>
      <c r="X1469" s="91">
        <v>4.8E-3</v>
      </c>
      <c r="Y1469" s="91">
        <v>0.17</v>
      </c>
      <c r="Z1469" s="91">
        <v>1.65E-2</v>
      </c>
      <c r="AA1469" s="91">
        <v>7.6E-2</v>
      </c>
      <c r="AB1469" s="91">
        <f>SUM(W1469:AA1469)</f>
        <v>0.2775</v>
      </c>
      <c r="AC1469" s="75">
        <v>12</v>
      </c>
      <c r="AD1469" s="92">
        <f>IF(AL1469="","",+AC1469*AL1469)</f>
      </c>
      <c r="AE1469" s="93">
        <f>IF(AL1469="","",+AL1469*AB1469)</f>
      </c>
      <c r="AF1469" s="92">
        <f>IF(AL1469="","",+AL1469-AE1469)</f>
      </c>
      <c r="AG1469" s="93">
        <f>+V1469</f>
        <v>0</v>
      </c>
      <c r="AH1469" s="92">
        <f>IF(AF1469="","",+AF1469-AG1469)</f>
      </c>
      <c r="AI1469" s="92">
        <f>IF(AH1469="","",+AH1469*AC1469)</f>
      </c>
      <c r="AJ1469" s="93"/>
      <c r="AK1469" s="94">
        <v>0.33</v>
      </c>
      <c r="AL1469" s="93">
        <f>IF(V1469=0,"",V1469/(1-AB1469-AK1469))</f>
      </c>
      <c r="AM1469" s="95">
        <v>0.33</v>
      </c>
      <c r="AN1469" s="93">
        <f>IF(V1469=0,"",V1469/(1-AB1469-AM1469))</f>
      </c>
      <c r="AO1469" s="96">
        <v>1.2</v>
      </c>
      <c r="AP1469" s="93">
        <f>IF(BD!AJ1469="","",BD!AJ1469*BD!AO1469)</f>
      </c>
      <c r="AQ1469" s="91">
        <f>BD!AM1469/BD!AK1469-1</f>
        <v>0</v>
      </c>
      <c r="AR1469" s="91">
        <f>IF(BD!AN1469="","",IF(BD!AJ1469="","",BD!AN1469/BD!AJ1469-1))</f>
      </c>
      <c r="AS1469" s="91">
        <f>IF(BD!AN1469="","",IF(BD!AN1469&lt;BD!AL1469,"ABAIXO DA META","DENTRO DA META"))</f>
      </c>
      <c r="AT1469" s="91" t="str">
        <f>IF(BD!AJ1469="","EM ANÁLISE",IF(BD!AP1469&gt;=BD!AN1469,"GO", "NO GO"))</f>
        <v>EM ANÁLISE</v>
      </c>
      <c r="AU1469" s="97">
        <f>IF(AN1469="","",+BD!$AN1469-AJ1469)</f>
      </c>
      <c r="AV1469" s="98"/>
      <c r="AW1469" s="90">
        <f>BD!P1469*BD!AC1469</f>
        <v>0</v>
      </c>
      <c r="AX1469" s="90">
        <f>BD!V1469*BD!AC1469</f>
        <v>0</v>
      </c>
      <c r="AY1469" s="90">
        <f>IF(BD!AN1469="","",BD!AN1469*BD!AC1469)</f>
      </c>
      <c r="AZ1469" s="75" t="s">
        <v>123</v>
      </c>
      <c r="BA1469" s="75" t="s">
        <v>115</v>
      </c>
      <c r="BB1469" s="75">
        <v>1</v>
      </c>
      <c r="BC1469" s="75" t="s">
        <v>116</v>
      </c>
      <c r="BD1469" s="104"/>
      <c r="BE1469" s="104"/>
      <c r="BF1469" s="101"/>
      <c r="BG1469" s="101"/>
      <c r="BH1469" s="101"/>
      <c r="BI1469" s="101"/>
      <c r="BJ1469" s="101"/>
      <c r="BK1469" s="101"/>
      <c r="BL1469" s="101"/>
      <c r="BM1469" s="101"/>
      <c r="BN1469" s="101"/>
      <c r="BO1469" s="103"/>
      <c r="BP1469" s="101"/>
      <c r="BQ1469" s="101"/>
      <c r="BR1469" s="101"/>
      <c r="BS1469" s="101"/>
      <c r="BT1469" s="101"/>
      <c r="BU1469" s="101"/>
      <c r="BV1469" s="101"/>
      <c r="BW1469" s="101"/>
      <c r="BX1469" s="101"/>
      <c r="BY1469" s="101"/>
      <c r="BZ1469" s="101"/>
      <c r="CA1469" s="101"/>
      <c r="CB1469" s="101"/>
      <c r="CC1469" s="101"/>
      <c r="CD1469" s="101"/>
      <c r="CE1469" s="101"/>
      <c r="CF1469" s="101"/>
      <c r="CG1469" s="37" t="e">
        <f>VLOOKUP(Table_1[[#This Row],[EAN]],'[1]Planilha1'!$E:$R,13,0)</f>
        <v>#N/A</v>
      </c>
      <c r="CI1469" s="188">
        <f>IF(Table_1[[#This Row],[STATUS MERCADO]]="GO",Table_1[[#This Row],[M. BRUTA TOTAL]],0)</f>
        <v>0</v>
      </c>
      <c r="CJ1469" s="188">
        <f>IF(Table_1[[#This Row],[STATUS MERCADO]]="GO",Table_1[[#This Row],[PV UNIT. REALIZADO]]*Table_1[[#This Row],[QUANTIDADE]],0)</f>
        <v>0</v>
      </c>
    </row>
    <row r="1470" ht="15" hidden="1">
      <c r="A1470" s="7"/>
      <c r="B1470" s="84" t="s">
        <v>400</v>
      </c>
      <c r="C1470" s="75">
        <v>220277</v>
      </c>
      <c r="D1470" s="75">
        <v>777</v>
      </c>
      <c r="E1470" s="85">
        <v>7896314707901</v>
      </c>
      <c r="F1470" s="86" t="s">
        <v>1398</v>
      </c>
      <c r="G1470" s="75" t="s">
        <v>20</v>
      </c>
      <c r="H1470" s="75">
        <v>1830</v>
      </c>
      <c r="I1470" s="87" t="s">
        <v>1384</v>
      </c>
      <c r="J1470" s="75" t="s">
        <v>1377</v>
      </c>
      <c r="K1470" s="88" t="s">
        <v>84</v>
      </c>
      <c r="L1470" s="88">
        <v>12</v>
      </c>
      <c r="M1470" s="88">
        <v>0</v>
      </c>
      <c r="N1470" s="75" t="s">
        <v>85</v>
      </c>
      <c r="O1470" s="75" t="s">
        <v>114</v>
      </c>
      <c r="P1470" s="89"/>
      <c r="Q1470" s="90">
        <f>(17/100+7.6/100+1.65/100)*P1470</f>
        <v>0</v>
      </c>
      <c r="R1470" s="90"/>
      <c r="S1470" s="90"/>
      <c r="T1470" s="90"/>
      <c r="U1470" s="90"/>
      <c r="V1470" s="90">
        <f>+P1470-Q1470+R1470+S1470+T1470+U1470</f>
        <v>0</v>
      </c>
      <c r="W1470" s="91">
        <f>(1.02/100)</f>
        <v>1.02E-2</v>
      </c>
      <c r="X1470" s="91">
        <v>4.8E-3</v>
      </c>
      <c r="Y1470" s="91">
        <v>0.17</v>
      </c>
      <c r="Z1470" s="91">
        <v>1.65E-2</v>
      </c>
      <c r="AA1470" s="91">
        <v>7.6E-2</v>
      </c>
      <c r="AB1470" s="91">
        <f>SUM(W1470:AA1470)</f>
        <v>0.2775</v>
      </c>
      <c r="AC1470" s="75">
        <v>12</v>
      </c>
      <c r="AD1470" s="92">
        <f>IF(AL1470="","",+AC1470*AL1470)</f>
      </c>
      <c r="AE1470" s="93">
        <f>IF(AL1470="","",+AL1470*AB1470)</f>
      </c>
      <c r="AF1470" s="92">
        <f>IF(AL1470="","",+AL1470-AE1470)</f>
      </c>
      <c r="AG1470" s="93">
        <f>+V1470</f>
        <v>0</v>
      </c>
      <c r="AH1470" s="92">
        <f>IF(AF1470="","",+AF1470-AG1470)</f>
      </c>
      <c r="AI1470" s="92">
        <f>IF(AH1470="","",+AH1470*AC1470)</f>
      </c>
      <c r="AJ1470" s="93"/>
      <c r="AK1470" s="94">
        <v>0.33</v>
      </c>
      <c r="AL1470" s="93">
        <f>IF(V1470=0,"",V1470/(1-AB1470-AK1470))</f>
      </c>
      <c r="AM1470" s="95">
        <v>0.33</v>
      </c>
      <c r="AN1470" s="93">
        <f>IF(V1470=0,"",V1470/(1-AB1470-AM1470))</f>
      </c>
      <c r="AO1470" s="96">
        <v>1.2</v>
      </c>
      <c r="AP1470" s="93">
        <f>IF(BD!AJ1470="","",BD!AJ1470*BD!AO1470)</f>
      </c>
      <c r="AQ1470" s="91">
        <f>BD!AM1470/BD!AK1470-1</f>
        <v>0</v>
      </c>
      <c r="AR1470" s="91">
        <f>IF(BD!AN1470="","",IF(BD!AJ1470="","",BD!AN1470/BD!AJ1470-1))</f>
      </c>
      <c r="AS1470" s="91">
        <f>IF(BD!AN1470="","",IF(BD!AN1470&lt;BD!AL1470,"ABAIXO DA META","DENTRO DA META"))</f>
      </c>
      <c r="AT1470" s="91" t="str">
        <f>IF(BD!AJ1470="","EM ANÁLISE",IF(BD!AP1470&gt;=BD!AN1470,"GO", "NO GO"))</f>
        <v>EM ANÁLISE</v>
      </c>
      <c r="AU1470" s="97">
        <f>IF(AN1470="","",+BD!$AN1470-AJ1470)</f>
      </c>
      <c r="AV1470" s="98"/>
      <c r="AW1470" s="90">
        <f>BD!P1470*BD!AC1470</f>
        <v>0</v>
      </c>
      <c r="AX1470" s="90">
        <f>BD!V1470*BD!AC1470</f>
        <v>0</v>
      </c>
      <c r="AY1470" s="90">
        <f>IF(BD!AN1470="","",BD!AN1470*BD!AC1470)</f>
      </c>
      <c r="AZ1470" s="75" t="s">
        <v>123</v>
      </c>
      <c r="BA1470" s="75" t="s">
        <v>115</v>
      </c>
      <c r="BB1470" s="75">
        <v>1</v>
      </c>
      <c r="BC1470" s="75" t="s">
        <v>116</v>
      </c>
      <c r="BD1470" s="104"/>
      <c r="BE1470" s="104"/>
      <c r="BF1470" s="101"/>
      <c r="BG1470" s="101"/>
      <c r="BH1470" s="101"/>
      <c r="BI1470" s="101"/>
      <c r="BJ1470" s="101"/>
      <c r="BK1470" s="101"/>
      <c r="BL1470" s="101"/>
      <c r="BM1470" s="101"/>
      <c r="BN1470" s="101"/>
      <c r="BO1470" s="103"/>
      <c r="BP1470" s="101"/>
      <c r="BQ1470" s="101"/>
      <c r="BR1470" s="101"/>
      <c r="BS1470" s="101"/>
      <c r="BT1470" s="101"/>
      <c r="BU1470" s="101"/>
      <c r="BV1470" s="101"/>
      <c r="BW1470" s="101"/>
      <c r="BX1470" s="101"/>
      <c r="BY1470" s="101"/>
      <c r="BZ1470" s="101"/>
      <c r="CA1470" s="101"/>
      <c r="CB1470" s="101"/>
      <c r="CC1470" s="101"/>
      <c r="CD1470" s="101"/>
      <c r="CE1470" s="101"/>
      <c r="CF1470" s="101"/>
      <c r="CG1470" s="37" t="e">
        <f>VLOOKUP(Table_1[[#This Row],[EAN]],'[1]Planilha1'!$E:$R,13,0)</f>
        <v>#N/A</v>
      </c>
      <c r="CI1470" s="188">
        <f>IF(Table_1[[#This Row],[STATUS MERCADO]]="GO",Table_1[[#This Row],[M. BRUTA TOTAL]],0)</f>
        <v>0</v>
      </c>
      <c r="CJ1470" s="188">
        <f>IF(Table_1[[#This Row],[STATUS MERCADO]]="GO",Table_1[[#This Row],[PV UNIT. REALIZADO]]*Table_1[[#This Row],[QUANTIDADE]],0)</f>
        <v>0</v>
      </c>
    </row>
    <row r="1471" ht="15" hidden="1">
      <c r="A1471" s="7"/>
      <c r="B1471" s="84" t="s">
        <v>400</v>
      </c>
      <c r="C1471" s="75">
        <v>220278</v>
      </c>
      <c r="D1471" s="75">
        <v>538</v>
      </c>
      <c r="E1471" s="85">
        <v>7896314707703</v>
      </c>
      <c r="F1471" s="86" t="s">
        <v>1399</v>
      </c>
      <c r="G1471" s="75" t="s">
        <v>20</v>
      </c>
      <c r="H1471" s="75">
        <v>1830</v>
      </c>
      <c r="I1471" s="87" t="s">
        <v>1384</v>
      </c>
      <c r="J1471" s="75" t="s">
        <v>1377</v>
      </c>
      <c r="K1471" s="88" t="s">
        <v>84</v>
      </c>
      <c r="L1471" s="88">
        <v>12</v>
      </c>
      <c r="M1471" s="88">
        <v>0</v>
      </c>
      <c r="N1471" s="75" t="s">
        <v>85</v>
      </c>
      <c r="O1471" s="75" t="s">
        <v>114</v>
      </c>
      <c r="P1471" s="89"/>
      <c r="Q1471" s="90">
        <f>(17/100+7.6/100+1.65/100)*P1471</f>
        <v>0</v>
      </c>
      <c r="R1471" s="90"/>
      <c r="S1471" s="90"/>
      <c r="T1471" s="90"/>
      <c r="U1471" s="90"/>
      <c r="V1471" s="90">
        <f>+P1471-Q1471+R1471+S1471+T1471+U1471</f>
        <v>0</v>
      </c>
      <c r="W1471" s="91">
        <f>(1.02/100)</f>
        <v>1.02E-2</v>
      </c>
      <c r="X1471" s="91">
        <v>4.8E-3</v>
      </c>
      <c r="Y1471" s="91">
        <v>0.17</v>
      </c>
      <c r="Z1471" s="91">
        <v>1.65E-2</v>
      </c>
      <c r="AA1471" s="91">
        <v>7.6E-2</v>
      </c>
      <c r="AB1471" s="91">
        <f>SUM(W1471:AA1471)</f>
        <v>0.2775</v>
      </c>
      <c r="AC1471" s="75">
        <v>12</v>
      </c>
      <c r="AD1471" s="92">
        <f>IF(AL1471="","",+AC1471*AL1471)</f>
      </c>
      <c r="AE1471" s="93">
        <f>IF(AL1471="","",+AL1471*AB1471)</f>
      </c>
      <c r="AF1471" s="92">
        <f>IF(AL1471="","",+AL1471-AE1471)</f>
      </c>
      <c r="AG1471" s="93">
        <f>+V1471</f>
        <v>0</v>
      </c>
      <c r="AH1471" s="92">
        <f>IF(AF1471="","",+AF1471-AG1471)</f>
      </c>
      <c r="AI1471" s="92">
        <f>IF(AH1471="","",+AH1471*AC1471)</f>
      </c>
      <c r="AJ1471" s="93"/>
      <c r="AK1471" s="94">
        <v>0.33</v>
      </c>
      <c r="AL1471" s="93">
        <f>IF(V1471=0,"",V1471/(1-AB1471-AK1471))</f>
      </c>
      <c r="AM1471" s="95">
        <v>0.33</v>
      </c>
      <c r="AN1471" s="93">
        <f>IF(V1471=0,"",V1471/(1-AB1471-AM1471))</f>
      </c>
      <c r="AO1471" s="96">
        <v>1.2</v>
      </c>
      <c r="AP1471" s="93">
        <f>IF(BD!AJ1471="","",BD!AJ1471*BD!AO1471)</f>
      </c>
      <c r="AQ1471" s="91">
        <f>BD!AM1471/BD!AK1471-1</f>
        <v>0</v>
      </c>
      <c r="AR1471" s="91">
        <f>IF(BD!AN1471="","",IF(BD!AJ1471="","",BD!AN1471/BD!AJ1471-1))</f>
      </c>
      <c r="AS1471" s="91">
        <f>IF(BD!AN1471="","",IF(BD!AN1471&lt;BD!AL1471,"ABAIXO DA META","DENTRO DA META"))</f>
      </c>
      <c r="AT1471" s="91" t="str">
        <f>IF(BD!AJ1471="","EM ANÁLISE",IF(BD!AP1471&gt;=BD!AN1471,"GO", "NO GO"))</f>
        <v>EM ANÁLISE</v>
      </c>
      <c r="AU1471" s="97">
        <f>IF(AN1471="","",+BD!$AN1471-AJ1471)</f>
      </c>
      <c r="AV1471" s="98"/>
      <c r="AW1471" s="90">
        <f>BD!P1471*BD!AC1471</f>
        <v>0</v>
      </c>
      <c r="AX1471" s="90">
        <f>BD!V1471*BD!AC1471</f>
        <v>0</v>
      </c>
      <c r="AY1471" s="90">
        <f>IF(BD!AN1471="","",BD!AN1471*BD!AC1471)</f>
      </c>
      <c r="AZ1471" s="75" t="s">
        <v>123</v>
      </c>
      <c r="BA1471" s="75" t="s">
        <v>115</v>
      </c>
      <c r="BB1471" s="75">
        <v>1</v>
      </c>
      <c r="BC1471" s="75" t="s">
        <v>116</v>
      </c>
      <c r="BD1471" s="104"/>
      <c r="BE1471" s="104"/>
      <c r="BF1471" s="101"/>
      <c r="BG1471" s="101"/>
      <c r="BH1471" s="101"/>
      <c r="BI1471" s="101"/>
      <c r="BJ1471" s="101"/>
      <c r="BK1471" s="101"/>
      <c r="BL1471" s="101"/>
      <c r="BM1471" s="101"/>
      <c r="BN1471" s="101"/>
      <c r="BO1471" s="103"/>
      <c r="BP1471" s="101"/>
      <c r="BQ1471" s="101"/>
      <c r="BR1471" s="101"/>
      <c r="BS1471" s="101"/>
      <c r="BT1471" s="101"/>
      <c r="BU1471" s="101"/>
      <c r="BV1471" s="101"/>
      <c r="BW1471" s="101"/>
      <c r="BX1471" s="101"/>
      <c r="BY1471" s="101"/>
      <c r="BZ1471" s="101"/>
      <c r="CA1471" s="101"/>
      <c r="CB1471" s="101"/>
      <c r="CC1471" s="101"/>
      <c r="CD1471" s="101"/>
      <c r="CE1471" s="101"/>
      <c r="CF1471" s="101"/>
      <c r="CG1471" s="37" t="e">
        <f>VLOOKUP(Table_1[[#This Row],[EAN]],'[1]Planilha1'!$E:$R,13,0)</f>
        <v>#N/A</v>
      </c>
      <c r="CI1471" s="188">
        <f>IF(Table_1[[#This Row],[STATUS MERCADO]]="GO",Table_1[[#This Row],[M. BRUTA TOTAL]],0)</f>
        <v>0</v>
      </c>
      <c r="CJ1471" s="188">
        <f>IF(Table_1[[#This Row],[STATUS MERCADO]]="GO",Table_1[[#This Row],[PV UNIT. REALIZADO]]*Table_1[[#This Row],[QUANTIDADE]],0)</f>
        <v>0</v>
      </c>
    </row>
    <row r="1472" ht="15" hidden="1">
      <c r="A1472" s="7"/>
      <c r="B1472" s="84" t="s">
        <v>400</v>
      </c>
      <c r="C1472" s="75">
        <v>220279</v>
      </c>
      <c r="D1472" s="75">
        <v>540</v>
      </c>
      <c r="E1472" s="85">
        <v>7896314707871</v>
      </c>
      <c r="F1472" s="86" t="s">
        <v>1400</v>
      </c>
      <c r="G1472" s="75" t="s">
        <v>20</v>
      </c>
      <c r="H1472" s="75">
        <v>1830</v>
      </c>
      <c r="I1472" s="87" t="s">
        <v>1384</v>
      </c>
      <c r="J1472" s="75" t="s">
        <v>1377</v>
      </c>
      <c r="K1472" s="88" t="s">
        <v>84</v>
      </c>
      <c r="L1472" s="88">
        <v>12</v>
      </c>
      <c r="M1472" s="88">
        <v>0</v>
      </c>
      <c r="N1472" s="75" t="s">
        <v>85</v>
      </c>
      <c r="O1472" s="75" t="s">
        <v>114</v>
      </c>
      <c r="P1472" s="89"/>
      <c r="Q1472" s="90">
        <f>(17/100+7.6/100+1.65/100)*P1472</f>
        <v>0</v>
      </c>
      <c r="R1472" s="90"/>
      <c r="S1472" s="90"/>
      <c r="T1472" s="90"/>
      <c r="U1472" s="90"/>
      <c r="V1472" s="90">
        <f>+P1472-Q1472+R1472+S1472+T1472+U1472</f>
        <v>0</v>
      </c>
      <c r="W1472" s="91">
        <f>(1.02/100)</f>
        <v>1.02E-2</v>
      </c>
      <c r="X1472" s="91">
        <v>4.8E-3</v>
      </c>
      <c r="Y1472" s="91">
        <v>0.17</v>
      </c>
      <c r="Z1472" s="91">
        <v>1.65E-2</v>
      </c>
      <c r="AA1472" s="91">
        <v>7.6E-2</v>
      </c>
      <c r="AB1472" s="91">
        <f>SUM(W1472:AA1472)</f>
        <v>0.2775</v>
      </c>
      <c r="AC1472" s="75">
        <v>12</v>
      </c>
      <c r="AD1472" s="92">
        <f>IF(AL1472="","",+AC1472*AL1472)</f>
      </c>
      <c r="AE1472" s="93">
        <f>IF(AL1472="","",+AL1472*AB1472)</f>
      </c>
      <c r="AF1472" s="92">
        <f>IF(AL1472="","",+AL1472-AE1472)</f>
      </c>
      <c r="AG1472" s="93">
        <f>+V1472</f>
        <v>0</v>
      </c>
      <c r="AH1472" s="92">
        <f>IF(AF1472="","",+AF1472-AG1472)</f>
      </c>
      <c r="AI1472" s="92">
        <f>IF(AH1472="","",+AH1472*AC1472)</f>
      </c>
      <c r="AJ1472" s="93"/>
      <c r="AK1472" s="94">
        <v>0.33</v>
      </c>
      <c r="AL1472" s="93">
        <f>IF(V1472=0,"",V1472/(1-AB1472-AK1472))</f>
      </c>
      <c r="AM1472" s="95">
        <v>0.33</v>
      </c>
      <c r="AN1472" s="93">
        <f>IF(V1472=0,"",V1472/(1-AB1472-AM1472))</f>
      </c>
      <c r="AO1472" s="96">
        <v>1.2</v>
      </c>
      <c r="AP1472" s="93">
        <f>IF(BD!AJ1472="","",BD!AJ1472*BD!AO1472)</f>
      </c>
      <c r="AQ1472" s="91">
        <f>BD!AM1472/BD!AK1472-1</f>
        <v>0</v>
      </c>
      <c r="AR1472" s="91">
        <f>IF(BD!AN1472="","",IF(BD!AJ1472="","",BD!AN1472/BD!AJ1472-1))</f>
      </c>
      <c r="AS1472" s="91">
        <f>IF(BD!AN1472="","",IF(BD!AN1472&lt;BD!AL1472,"ABAIXO DA META","DENTRO DA META"))</f>
      </c>
      <c r="AT1472" s="91" t="str">
        <f>IF(BD!AJ1472="","EM ANÁLISE",IF(BD!AP1472&gt;=BD!AN1472,"GO", "NO GO"))</f>
        <v>EM ANÁLISE</v>
      </c>
      <c r="AU1472" s="97">
        <f>IF(AN1472="","",+BD!$AN1472-AJ1472)</f>
      </c>
      <c r="AV1472" s="98"/>
      <c r="AW1472" s="90">
        <f>BD!P1472*BD!AC1472</f>
        <v>0</v>
      </c>
      <c r="AX1472" s="90">
        <f>BD!V1472*BD!AC1472</f>
        <v>0</v>
      </c>
      <c r="AY1472" s="90">
        <f>IF(BD!AN1472="","",BD!AN1472*BD!AC1472)</f>
      </c>
      <c r="AZ1472" s="75" t="s">
        <v>123</v>
      </c>
      <c r="BA1472" s="75" t="s">
        <v>115</v>
      </c>
      <c r="BB1472" s="75">
        <v>1</v>
      </c>
      <c r="BC1472" s="75" t="s">
        <v>116</v>
      </c>
      <c r="BD1472" s="104"/>
      <c r="BE1472" s="104"/>
      <c r="BF1472" s="101"/>
      <c r="BG1472" s="101"/>
      <c r="BH1472" s="101"/>
      <c r="BI1472" s="101"/>
      <c r="BJ1472" s="101"/>
      <c r="BK1472" s="101"/>
      <c r="BL1472" s="101"/>
      <c r="BM1472" s="101"/>
      <c r="BN1472" s="101"/>
      <c r="BO1472" s="103"/>
      <c r="BP1472" s="101"/>
      <c r="BQ1472" s="101"/>
      <c r="BR1472" s="101"/>
      <c r="BS1472" s="101"/>
      <c r="BT1472" s="101"/>
      <c r="BU1472" s="101"/>
      <c r="BV1472" s="101"/>
      <c r="BW1472" s="101"/>
      <c r="BX1472" s="101"/>
      <c r="BY1472" s="101"/>
      <c r="BZ1472" s="101"/>
      <c r="CA1472" s="101"/>
      <c r="CB1472" s="101"/>
      <c r="CC1472" s="101"/>
      <c r="CD1472" s="101"/>
      <c r="CE1472" s="101"/>
      <c r="CF1472" s="101"/>
      <c r="CG1472" s="37" t="e">
        <f>VLOOKUP(Table_1[[#This Row],[EAN]],'[1]Planilha1'!$E:$R,13,0)</f>
        <v>#N/A</v>
      </c>
      <c r="CI1472" s="188">
        <f>IF(Table_1[[#This Row],[STATUS MERCADO]]="GO",Table_1[[#This Row],[M. BRUTA TOTAL]],0)</f>
        <v>0</v>
      </c>
      <c r="CJ1472" s="188">
        <f>IF(Table_1[[#This Row],[STATUS MERCADO]]="GO",Table_1[[#This Row],[PV UNIT. REALIZADO]]*Table_1[[#This Row],[QUANTIDADE]],0)</f>
        <v>0</v>
      </c>
    </row>
    <row r="1473" ht="15" hidden="1">
      <c r="A1473" s="7"/>
      <c r="B1473" s="84" t="s">
        <v>400</v>
      </c>
      <c r="C1473" s="75">
        <v>220280</v>
      </c>
      <c r="D1473" s="75">
        <v>778</v>
      </c>
      <c r="E1473" s="85">
        <v>7896314707451</v>
      </c>
      <c r="F1473" s="86" t="s">
        <v>1401</v>
      </c>
      <c r="G1473" s="75" t="s">
        <v>20</v>
      </c>
      <c r="H1473" s="75">
        <v>1830</v>
      </c>
      <c r="I1473" s="87" t="s">
        <v>1384</v>
      </c>
      <c r="J1473" s="75" t="s">
        <v>1377</v>
      </c>
      <c r="K1473" s="88" t="s">
        <v>84</v>
      </c>
      <c r="L1473" s="88">
        <v>12</v>
      </c>
      <c r="M1473" s="88">
        <v>0</v>
      </c>
      <c r="N1473" s="75" t="s">
        <v>85</v>
      </c>
      <c r="O1473" s="75" t="s">
        <v>114</v>
      </c>
      <c r="P1473" s="89"/>
      <c r="Q1473" s="90">
        <f>(17/100+7.6/100+1.65/100)*P1473</f>
        <v>0</v>
      </c>
      <c r="R1473" s="90"/>
      <c r="S1473" s="90"/>
      <c r="T1473" s="90"/>
      <c r="U1473" s="90"/>
      <c r="V1473" s="90">
        <f>+P1473-Q1473+R1473+S1473+T1473+U1473</f>
        <v>0</v>
      </c>
      <c r="W1473" s="91">
        <f>(1.02/100)</f>
        <v>1.02E-2</v>
      </c>
      <c r="X1473" s="91">
        <v>4.8E-3</v>
      </c>
      <c r="Y1473" s="91">
        <v>0.17</v>
      </c>
      <c r="Z1473" s="91">
        <v>1.65E-2</v>
      </c>
      <c r="AA1473" s="91">
        <v>7.6E-2</v>
      </c>
      <c r="AB1473" s="91">
        <f>SUM(W1473:AA1473)</f>
        <v>0.2775</v>
      </c>
      <c r="AC1473" s="75">
        <v>12</v>
      </c>
      <c r="AD1473" s="92">
        <f>IF(AL1473="","",+AC1473*AL1473)</f>
      </c>
      <c r="AE1473" s="93">
        <f>IF(AL1473="","",+AL1473*AB1473)</f>
      </c>
      <c r="AF1473" s="92">
        <f>IF(AL1473="","",+AL1473-AE1473)</f>
      </c>
      <c r="AG1473" s="93">
        <f>+V1473</f>
        <v>0</v>
      </c>
      <c r="AH1473" s="92">
        <f>IF(AF1473="","",+AF1473-AG1473)</f>
      </c>
      <c r="AI1473" s="92">
        <f>IF(AH1473="","",+AH1473*AC1473)</f>
      </c>
      <c r="AJ1473" s="93"/>
      <c r="AK1473" s="94">
        <v>0.33</v>
      </c>
      <c r="AL1473" s="93">
        <f>IF(V1473=0,"",V1473/(1-AB1473-AK1473))</f>
      </c>
      <c r="AM1473" s="95">
        <v>0.33</v>
      </c>
      <c r="AN1473" s="93">
        <f>IF(V1473=0,"",V1473/(1-AB1473-AM1473))</f>
      </c>
      <c r="AO1473" s="96">
        <v>1.2</v>
      </c>
      <c r="AP1473" s="93">
        <f>IF(BD!AJ1473="","",BD!AJ1473*BD!AO1473)</f>
      </c>
      <c r="AQ1473" s="91">
        <f>BD!AM1473/BD!AK1473-1</f>
        <v>0</v>
      </c>
      <c r="AR1473" s="91">
        <f>IF(BD!AN1473="","",IF(BD!AJ1473="","",BD!AN1473/BD!AJ1473-1))</f>
      </c>
      <c r="AS1473" s="91">
        <f>IF(BD!AN1473="","",IF(BD!AN1473&lt;BD!AL1473,"ABAIXO DA META","DENTRO DA META"))</f>
      </c>
      <c r="AT1473" s="91" t="str">
        <f>IF(BD!AJ1473="","EM ANÁLISE",IF(BD!AP1473&gt;=BD!AN1473,"GO", "NO GO"))</f>
        <v>EM ANÁLISE</v>
      </c>
      <c r="AU1473" s="97">
        <f>IF(AN1473="","",+BD!$AN1473-AJ1473)</f>
      </c>
      <c r="AV1473" s="98"/>
      <c r="AW1473" s="90">
        <f>BD!P1473*BD!AC1473</f>
        <v>0</v>
      </c>
      <c r="AX1473" s="90">
        <f>BD!V1473*BD!AC1473</f>
        <v>0</v>
      </c>
      <c r="AY1473" s="90">
        <f>IF(BD!AN1473="","",BD!AN1473*BD!AC1473)</f>
      </c>
      <c r="AZ1473" s="75" t="s">
        <v>123</v>
      </c>
      <c r="BA1473" s="75" t="s">
        <v>115</v>
      </c>
      <c r="BB1473" s="75">
        <v>1</v>
      </c>
      <c r="BC1473" s="75" t="s">
        <v>116</v>
      </c>
      <c r="BD1473" s="104"/>
      <c r="BE1473" s="104"/>
      <c r="BF1473" s="101"/>
      <c r="BG1473" s="101"/>
      <c r="BH1473" s="101"/>
      <c r="BI1473" s="101"/>
      <c r="BJ1473" s="101"/>
      <c r="BK1473" s="101"/>
      <c r="BL1473" s="101"/>
      <c r="BM1473" s="101"/>
      <c r="BN1473" s="101"/>
      <c r="BO1473" s="103"/>
      <c r="BP1473" s="101"/>
      <c r="BQ1473" s="101"/>
      <c r="BR1473" s="101"/>
      <c r="BS1473" s="101"/>
      <c r="BT1473" s="101"/>
      <c r="BU1473" s="101"/>
      <c r="BV1473" s="101"/>
      <c r="BW1473" s="101"/>
      <c r="BX1473" s="101"/>
      <c r="BY1473" s="101"/>
      <c r="BZ1473" s="101"/>
      <c r="CA1473" s="101"/>
      <c r="CB1473" s="101"/>
      <c r="CC1473" s="101"/>
      <c r="CD1473" s="101"/>
      <c r="CE1473" s="101"/>
      <c r="CF1473" s="101"/>
      <c r="CG1473" s="37" t="e">
        <f>VLOOKUP(Table_1[[#This Row],[EAN]],'[1]Planilha1'!$E:$R,13,0)</f>
        <v>#N/A</v>
      </c>
      <c r="CI1473" s="188">
        <f>IF(Table_1[[#This Row],[STATUS MERCADO]]="GO",Table_1[[#This Row],[M. BRUTA TOTAL]],0)</f>
        <v>0</v>
      </c>
      <c r="CJ1473" s="188">
        <f>IF(Table_1[[#This Row],[STATUS MERCADO]]="GO",Table_1[[#This Row],[PV UNIT. REALIZADO]]*Table_1[[#This Row],[QUANTIDADE]],0)</f>
        <v>0</v>
      </c>
    </row>
    <row r="1474" ht="15" hidden="1">
      <c r="A1474" s="7"/>
      <c r="B1474" s="84" t="s">
        <v>400</v>
      </c>
      <c r="C1474" s="75">
        <v>220281</v>
      </c>
      <c r="D1474" s="75">
        <v>381</v>
      </c>
      <c r="E1474" s="85">
        <v>7896314720115</v>
      </c>
      <c r="F1474" s="86" t="s">
        <v>1402</v>
      </c>
      <c r="G1474" s="75" t="s">
        <v>20</v>
      </c>
      <c r="H1474" s="75">
        <v>1680</v>
      </c>
      <c r="I1474" s="87" t="s">
        <v>1403</v>
      </c>
      <c r="J1474" s="75" t="s">
        <v>1404</v>
      </c>
      <c r="K1474" s="88" t="s">
        <v>84</v>
      </c>
      <c r="L1474" s="88">
        <v>12</v>
      </c>
      <c r="M1474" s="88">
        <v>0</v>
      </c>
      <c r="N1474" s="75" t="s">
        <v>85</v>
      </c>
      <c r="O1474" s="75" t="s">
        <v>114</v>
      </c>
      <c r="P1474" s="89"/>
      <c r="Q1474" s="90">
        <f>(17/100+7.6/100+1.65/100)*P1474</f>
        <v>0</v>
      </c>
      <c r="R1474" s="90"/>
      <c r="S1474" s="90"/>
      <c r="T1474" s="90"/>
      <c r="U1474" s="90"/>
      <c r="V1474" s="90">
        <f>+P1474-Q1474+R1474+S1474+T1474+U1474</f>
        <v>0</v>
      </c>
      <c r="W1474" s="91">
        <f>(1.02/100)</f>
        <v>1.02E-2</v>
      </c>
      <c r="X1474" s="91">
        <v>4.8E-3</v>
      </c>
      <c r="Y1474" s="91">
        <v>0.17</v>
      </c>
      <c r="Z1474" s="91">
        <v>1.65E-2</v>
      </c>
      <c r="AA1474" s="91">
        <v>7.6E-2</v>
      </c>
      <c r="AB1474" s="91">
        <f>SUM(W1474:AA1474)</f>
        <v>0.2775</v>
      </c>
      <c r="AC1474" s="75">
        <v>12</v>
      </c>
      <c r="AD1474" s="92">
        <f>IF(AL1474="","",+AC1474*AL1474)</f>
      </c>
      <c r="AE1474" s="93">
        <f>IF(AL1474="","",+AL1474*AB1474)</f>
      </c>
      <c r="AF1474" s="92">
        <f>IF(AL1474="","",+AL1474-AE1474)</f>
      </c>
      <c r="AG1474" s="93">
        <f>+V1474</f>
        <v>0</v>
      </c>
      <c r="AH1474" s="92">
        <f>IF(AF1474="","",+AF1474-AG1474)</f>
      </c>
      <c r="AI1474" s="92">
        <f>IF(AH1474="","",+AH1474*AC1474)</f>
      </c>
      <c r="AJ1474" s="93"/>
      <c r="AK1474" s="94">
        <v>0.33</v>
      </c>
      <c r="AL1474" s="93">
        <f>IF(V1474=0,"",V1474/(1-AB1474-AK1474))</f>
      </c>
      <c r="AM1474" s="95">
        <v>0.33</v>
      </c>
      <c r="AN1474" s="93">
        <f>IF(V1474=0,"",V1474/(1-AB1474-AM1474))</f>
      </c>
      <c r="AO1474" s="96">
        <v>1.2</v>
      </c>
      <c r="AP1474" s="93">
        <f>IF(BD!AJ1474="","",BD!AJ1474*BD!AO1474)</f>
      </c>
      <c r="AQ1474" s="91">
        <f>BD!AM1474/BD!AK1474-1</f>
        <v>0</v>
      </c>
      <c r="AR1474" s="91">
        <f>IF(BD!AN1474="","",IF(BD!AJ1474="","",BD!AN1474/BD!AJ1474-1))</f>
      </c>
      <c r="AS1474" s="91">
        <f>IF(BD!AN1474="","",IF(BD!AN1474&lt;BD!AL1474,"ABAIXO DA META","DENTRO DA META"))</f>
      </c>
      <c r="AT1474" s="91" t="str">
        <f>IF(BD!AJ1474="","EM ANÁLISE",IF(BD!AP1474&gt;=BD!AN1474,"GO", "NO GO"))</f>
        <v>EM ANÁLISE</v>
      </c>
      <c r="AU1474" s="97">
        <f>IF(AN1474="","",+BD!$AN1474-AJ1474)</f>
      </c>
      <c r="AV1474" s="98"/>
      <c r="AW1474" s="90">
        <f>BD!P1474*BD!AC1474</f>
        <v>0</v>
      </c>
      <c r="AX1474" s="90">
        <f>BD!V1474*BD!AC1474</f>
        <v>0</v>
      </c>
      <c r="AY1474" s="90">
        <f>IF(BD!AN1474="","",BD!AN1474*BD!AC1474)</f>
      </c>
      <c r="AZ1474" s="75" t="s">
        <v>123</v>
      </c>
      <c r="BA1474" s="75" t="s">
        <v>115</v>
      </c>
      <c r="BB1474" s="75">
        <v>1</v>
      </c>
      <c r="BC1474" s="75" t="s">
        <v>116</v>
      </c>
      <c r="BD1474" s="104"/>
      <c r="BE1474" s="104"/>
      <c r="BF1474" s="101"/>
      <c r="BG1474" s="101"/>
      <c r="BH1474" s="101"/>
      <c r="BI1474" s="101"/>
      <c r="BJ1474" s="101"/>
      <c r="BK1474" s="101"/>
      <c r="BL1474" s="101"/>
      <c r="BM1474" s="101"/>
      <c r="BN1474" s="101"/>
      <c r="BO1474" s="103"/>
      <c r="BP1474" s="101"/>
      <c r="BQ1474" s="101"/>
      <c r="BR1474" s="101"/>
      <c r="BS1474" s="101"/>
      <c r="BT1474" s="101"/>
      <c r="BU1474" s="101"/>
      <c r="BV1474" s="101"/>
      <c r="BW1474" s="101"/>
      <c r="BX1474" s="101"/>
      <c r="BY1474" s="101"/>
      <c r="BZ1474" s="101"/>
      <c r="CA1474" s="101"/>
      <c r="CB1474" s="101"/>
      <c r="CC1474" s="101"/>
      <c r="CD1474" s="101"/>
      <c r="CE1474" s="101"/>
      <c r="CF1474" s="101"/>
      <c r="CG1474" s="37" t="e">
        <f>VLOOKUP(Table_1[[#This Row],[EAN]],'[1]Planilha1'!$E:$R,13,0)</f>
        <v>#N/A</v>
      </c>
      <c r="CI1474" s="188">
        <f>IF(Table_1[[#This Row],[STATUS MERCADO]]="GO",Table_1[[#This Row],[M. BRUTA TOTAL]],0)</f>
        <v>0</v>
      </c>
      <c r="CJ1474" s="188">
        <f>IF(Table_1[[#This Row],[STATUS MERCADO]]="GO",Table_1[[#This Row],[PV UNIT. REALIZADO]]*Table_1[[#This Row],[QUANTIDADE]],0)</f>
        <v>0</v>
      </c>
    </row>
    <row r="1475" ht="15" hidden="1">
      <c r="A1475" s="7"/>
      <c r="B1475" s="84" t="s">
        <v>400</v>
      </c>
      <c r="C1475" s="75">
        <v>220282</v>
      </c>
      <c r="D1475" s="75">
        <v>382</v>
      </c>
      <c r="E1475" s="85">
        <v>7896314720146</v>
      </c>
      <c r="F1475" s="86" t="s">
        <v>1405</v>
      </c>
      <c r="G1475" s="75" t="s">
        <v>20</v>
      </c>
      <c r="H1475" s="75">
        <v>1680</v>
      </c>
      <c r="I1475" s="87" t="s">
        <v>1403</v>
      </c>
      <c r="J1475" s="75" t="s">
        <v>1404</v>
      </c>
      <c r="K1475" s="88" t="s">
        <v>84</v>
      </c>
      <c r="L1475" s="88">
        <v>12</v>
      </c>
      <c r="M1475" s="88">
        <v>0</v>
      </c>
      <c r="N1475" s="75" t="s">
        <v>85</v>
      </c>
      <c r="O1475" s="75" t="s">
        <v>114</v>
      </c>
      <c r="P1475" s="89"/>
      <c r="Q1475" s="90">
        <f>(17/100+7.6/100+1.65/100)*P1475</f>
        <v>0</v>
      </c>
      <c r="R1475" s="90"/>
      <c r="S1475" s="90"/>
      <c r="T1475" s="90"/>
      <c r="U1475" s="90"/>
      <c r="V1475" s="90">
        <f>+P1475-Q1475+R1475+S1475+T1475+U1475</f>
        <v>0</v>
      </c>
      <c r="W1475" s="91">
        <f>(1.02/100)</f>
        <v>1.02E-2</v>
      </c>
      <c r="X1475" s="91">
        <v>4.8E-3</v>
      </c>
      <c r="Y1475" s="91">
        <v>0.17</v>
      </c>
      <c r="Z1475" s="91">
        <v>1.65E-2</v>
      </c>
      <c r="AA1475" s="91">
        <v>7.6E-2</v>
      </c>
      <c r="AB1475" s="91">
        <f>SUM(W1475:AA1475)</f>
        <v>0.2775</v>
      </c>
      <c r="AC1475" s="75">
        <v>12</v>
      </c>
      <c r="AD1475" s="92">
        <f>IF(AL1475="","",+AC1475*AL1475)</f>
      </c>
      <c r="AE1475" s="93">
        <f>IF(AL1475="","",+AL1475*AB1475)</f>
      </c>
      <c r="AF1475" s="92">
        <f>IF(AL1475="","",+AL1475-AE1475)</f>
      </c>
      <c r="AG1475" s="93">
        <f>+V1475</f>
        <v>0</v>
      </c>
      <c r="AH1475" s="92">
        <f>IF(AF1475="","",+AF1475-AG1475)</f>
      </c>
      <c r="AI1475" s="92">
        <f>IF(AH1475="","",+AH1475*AC1475)</f>
      </c>
      <c r="AJ1475" s="93"/>
      <c r="AK1475" s="94">
        <v>0.33</v>
      </c>
      <c r="AL1475" s="93">
        <f>IF(V1475=0,"",V1475/(1-AB1475-AK1475))</f>
      </c>
      <c r="AM1475" s="95">
        <v>0.33</v>
      </c>
      <c r="AN1475" s="93">
        <f>IF(V1475=0,"",V1475/(1-AB1475-AM1475))</f>
      </c>
      <c r="AO1475" s="96">
        <v>1.2</v>
      </c>
      <c r="AP1475" s="93">
        <f>IF(BD!AJ1475="","",BD!AJ1475*BD!AO1475)</f>
      </c>
      <c r="AQ1475" s="91">
        <f>BD!AM1475/BD!AK1475-1</f>
        <v>0</v>
      </c>
      <c r="AR1475" s="91">
        <f>IF(BD!AN1475="","",IF(BD!AJ1475="","",BD!AN1475/BD!AJ1475-1))</f>
      </c>
      <c r="AS1475" s="91">
        <f>IF(BD!AN1475="","",IF(BD!AN1475&lt;BD!AL1475,"ABAIXO DA META","DENTRO DA META"))</f>
      </c>
      <c r="AT1475" s="91" t="str">
        <f>IF(BD!AJ1475="","EM ANÁLISE",IF(BD!AP1475&gt;=BD!AN1475,"GO", "NO GO"))</f>
        <v>EM ANÁLISE</v>
      </c>
      <c r="AU1475" s="97">
        <f>IF(AN1475="","",+BD!$AN1475-AJ1475)</f>
      </c>
      <c r="AV1475" s="98"/>
      <c r="AW1475" s="90">
        <f>BD!P1475*BD!AC1475</f>
        <v>0</v>
      </c>
      <c r="AX1475" s="90">
        <f>BD!V1475*BD!AC1475</f>
        <v>0</v>
      </c>
      <c r="AY1475" s="90">
        <f>IF(BD!AN1475="","",BD!AN1475*BD!AC1475)</f>
      </c>
      <c r="AZ1475" s="75" t="s">
        <v>123</v>
      </c>
      <c r="BA1475" s="75" t="s">
        <v>115</v>
      </c>
      <c r="BB1475" s="75">
        <v>1</v>
      </c>
      <c r="BC1475" s="75" t="s">
        <v>116</v>
      </c>
      <c r="BD1475" s="104"/>
      <c r="BE1475" s="104"/>
      <c r="BF1475" s="101"/>
      <c r="BG1475" s="101"/>
      <c r="BH1475" s="101"/>
      <c r="BI1475" s="101"/>
      <c r="BJ1475" s="101"/>
      <c r="BK1475" s="101"/>
      <c r="BL1475" s="101"/>
      <c r="BM1475" s="101"/>
      <c r="BN1475" s="101"/>
      <c r="BO1475" s="103"/>
      <c r="BP1475" s="101"/>
      <c r="BQ1475" s="101"/>
      <c r="BR1475" s="101"/>
      <c r="BS1475" s="101"/>
      <c r="BT1475" s="101"/>
      <c r="BU1475" s="101"/>
      <c r="BV1475" s="101"/>
      <c r="BW1475" s="101"/>
      <c r="BX1475" s="101"/>
      <c r="BY1475" s="101"/>
      <c r="BZ1475" s="101"/>
      <c r="CA1475" s="101"/>
      <c r="CB1475" s="101"/>
      <c r="CC1475" s="101"/>
      <c r="CD1475" s="101"/>
      <c r="CE1475" s="101"/>
      <c r="CF1475" s="101"/>
      <c r="CG1475" s="37" t="e">
        <f>VLOOKUP(Table_1[[#This Row],[EAN]],'[1]Planilha1'!$E:$R,13,0)</f>
        <v>#N/A</v>
      </c>
      <c r="CI1475" s="188">
        <f>IF(Table_1[[#This Row],[STATUS MERCADO]]="GO",Table_1[[#This Row],[M. BRUTA TOTAL]],0)</f>
        <v>0</v>
      </c>
      <c r="CJ1475" s="188">
        <f>IF(Table_1[[#This Row],[STATUS MERCADO]]="GO",Table_1[[#This Row],[PV UNIT. REALIZADO]]*Table_1[[#This Row],[QUANTIDADE]],0)</f>
        <v>0</v>
      </c>
    </row>
    <row r="1476" ht="15" hidden="1">
      <c r="A1476" s="7"/>
      <c r="B1476" s="84" t="s">
        <v>400</v>
      </c>
      <c r="C1476" s="75">
        <v>220283</v>
      </c>
      <c r="D1476" s="75">
        <v>384</v>
      </c>
      <c r="E1476" s="85">
        <v>7896314720139</v>
      </c>
      <c r="F1476" s="86" t="s">
        <v>1406</v>
      </c>
      <c r="G1476" s="75" t="s">
        <v>20</v>
      </c>
      <c r="H1476" s="75">
        <v>1680</v>
      </c>
      <c r="I1476" s="87" t="s">
        <v>1403</v>
      </c>
      <c r="J1476" s="75" t="s">
        <v>1404</v>
      </c>
      <c r="K1476" s="88" t="s">
        <v>84</v>
      </c>
      <c r="L1476" s="88">
        <v>12</v>
      </c>
      <c r="M1476" s="88">
        <v>0</v>
      </c>
      <c r="N1476" s="75" t="s">
        <v>85</v>
      </c>
      <c r="O1476" s="75" t="s">
        <v>114</v>
      </c>
      <c r="P1476" s="89"/>
      <c r="Q1476" s="90">
        <f>(17/100+7.6/100+1.65/100)*P1476</f>
        <v>0</v>
      </c>
      <c r="R1476" s="90"/>
      <c r="S1476" s="90"/>
      <c r="T1476" s="90"/>
      <c r="U1476" s="90"/>
      <c r="V1476" s="90">
        <f>+P1476-Q1476+R1476+S1476+T1476+U1476</f>
        <v>0</v>
      </c>
      <c r="W1476" s="91">
        <f>(1.02/100)</f>
        <v>1.02E-2</v>
      </c>
      <c r="X1476" s="91">
        <v>4.8E-3</v>
      </c>
      <c r="Y1476" s="91">
        <v>0.17</v>
      </c>
      <c r="Z1476" s="91">
        <v>1.65E-2</v>
      </c>
      <c r="AA1476" s="91">
        <v>7.6E-2</v>
      </c>
      <c r="AB1476" s="91">
        <f>SUM(W1476:AA1476)</f>
        <v>0.2775</v>
      </c>
      <c r="AC1476" s="75">
        <v>12</v>
      </c>
      <c r="AD1476" s="92">
        <f>IF(AL1476="","",+AC1476*AL1476)</f>
      </c>
      <c r="AE1476" s="93">
        <f>IF(AL1476="","",+AL1476*AB1476)</f>
      </c>
      <c r="AF1476" s="92">
        <f>IF(AL1476="","",+AL1476-AE1476)</f>
      </c>
      <c r="AG1476" s="93">
        <f>+V1476</f>
        <v>0</v>
      </c>
      <c r="AH1476" s="92">
        <f>IF(AF1476="","",+AF1476-AG1476)</f>
      </c>
      <c r="AI1476" s="92">
        <f>IF(AH1476="","",+AH1476*AC1476)</f>
      </c>
      <c r="AJ1476" s="93"/>
      <c r="AK1476" s="94">
        <v>0.33</v>
      </c>
      <c r="AL1476" s="93">
        <f>IF(V1476=0,"",V1476/(1-AB1476-AK1476))</f>
      </c>
      <c r="AM1476" s="95">
        <v>0.33</v>
      </c>
      <c r="AN1476" s="93">
        <f>IF(V1476=0,"",V1476/(1-AB1476-AM1476))</f>
      </c>
      <c r="AO1476" s="96">
        <v>1.2</v>
      </c>
      <c r="AP1476" s="93">
        <f>IF(BD!AJ1476="","",BD!AJ1476*BD!AO1476)</f>
      </c>
      <c r="AQ1476" s="91">
        <f>BD!AM1476/BD!AK1476-1</f>
        <v>0</v>
      </c>
      <c r="AR1476" s="91">
        <f>IF(BD!AN1476="","",IF(BD!AJ1476="","",BD!AN1476/BD!AJ1476-1))</f>
      </c>
      <c r="AS1476" s="91">
        <f>IF(BD!AN1476="","",IF(BD!AN1476&lt;BD!AL1476,"ABAIXO DA META","DENTRO DA META"))</f>
      </c>
      <c r="AT1476" s="91" t="str">
        <f>IF(BD!AJ1476="","EM ANÁLISE",IF(BD!AP1476&gt;=BD!AN1476,"GO", "NO GO"))</f>
        <v>EM ANÁLISE</v>
      </c>
      <c r="AU1476" s="97">
        <f>IF(AN1476="","",+BD!$AN1476-AJ1476)</f>
      </c>
      <c r="AV1476" s="98"/>
      <c r="AW1476" s="90">
        <f>BD!P1476*BD!AC1476</f>
        <v>0</v>
      </c>
      <c r="AX1476" s="90">
        <f>BD!V1476*BD!AC1476</f>
        <v>0</v>
      </c>
      <c r="AY1476" s="90">
        <f>IF(BD!AN1476="","",BD!AN1476*BD!AC1476)</f>
      </c>
      <c r="AZ1476" s="75" t="s">
        <v>123</v>
      </c>
      <c r="BA1476" s="75" t="s">
        <v>115</v>
      </c>
      <c r="BB1476" s="75">
        <v>1</v>
      </c>
      <c r="BC1476" s="75" t="s">
        <v>116</v>
      </c>
      <c r="BD1476" s="104"/>
      <c r="BE1476" s="104"/>
      <c r="BF1476" s="101"/>
      <c r="BG1476" s="101"/>
      <c r="BH1476" s="101"/>
      <c r="BI1476" s="101"/>
      <c r="BJ1476" s="101"/>
      <c r="BK1476" s="101"/>
      <c r="BL1476" s="101"/>
      <c r="BM1476" s="101"/>
      <c r="BN1476" s="101"/>
      <c r="BO1476" s="103"/>
      <c r="BP1476" s="101"/>
      <c r="BQ1476" s="101"/>
      <c r="BR1476" s="101"/>
      <c r="BS1476" s="101"/>
      <c r="BT1476" s="101"/>
      <c r="BU1476" s="101"/>
      <c r="BV1476" s="101"/>
      <c r="BW1476" s="101"/>
      <c r="BX1476" s="101"/>
      <c r="BY1476" s="101"/>
      <c r="BZ1476" s="101"/>
      <c r="CA1476" s="101"/>
      <c r="CB1476" s="101"/>
      <c r="CC1476" s="101"/>
      <c r="CD1476" s="101"/>
      <c r="CE1476" s="101"/>
      <c r="CF1476" s="101"/>
      <c r="CG1476" s="37" t="e">
        <f>VLOOKUP(Table_1[[#This Row],[EAN]],'[1]Planilha1'!$E:$R,13,0)</f>
        <v>#N/A</v>
      </c>
      <c r="CI1476" s="188">
        <f>IF(Table_1[[#This Row],[STATUS MERCADO]]="GO",Table_1[[#This Row],[M. BRUTA TOTAL]],0)</f>
        <v>0</v>
      </c>
      <c r="CJ1476" s="188">
        <f>IF(Table_1[[#This Row],[STATUS MERCADO]]="GO",Table_1[[#This Row],[PV UNIT. REALIZADO]]*Table_1[[#This Row],[QUANTIDADE]],0)</f>
        <v>0</v>
      </c>
    </row>
    <row r="1477" ht="15" hidden="1">
      <c r="A1477" s="7"/>
      <c r="B1477" s="84" t="s">
        <v>400</v>
      </c>
      <c r="C1477" s="75">
        <v>220284</v>
      </c>
      <c r="D1477" s="75">
        <v>385</v>
      </c>
      <c r="E1477" s="85">
        <v>7896314720108</v>
      </c>
      <c r="F1477" s="86" t="s">
        <v>1407</v>
      </c>
      <c r="G1477" s="75" t="s">
        <v>20</v>
      </c>
      <c r="H1477" s="75">
        <v>1680</v>
      </c>
      <c r="I1477" s="87" t="s">
        <v>1403</v>
      </c>
      <c r="J1477" s="75" t="s">
        <v>1404</v>
      </c>
      <c r="K1477" s="88" t="s">
        <v>84</v>
      </c>
      <c r="L1477" s="88">
        <v>12</v>
      </c>
      <c r="M1477" s="88">
        <v>0</v>
      </c>
      <c r="N1477" s="75" t="s">
        <v>85</v>
      </c>
      <c r="O1477" s="75" t="s">
        <v>114</v>
      </c>
      <c r="P1477" s="89"/>
      <c r="Q1477" s="90">
        <f>(17/100+7.6/100+1.65/100)*P1477</f>
        <v>0</v>
      </c>
      <c r="R1477" s="90"/>
      <c r="S1477" s="90"/>
      <c r="T1477" s="90"/>
      <c r="U1477" s="90"/>
      <c r="V1477" s="90">
        <f>+P1477-Q1477+R1477+S1477+T1477+U1477</f>
        <v>0</v>
      </c>
      <c r="W1477" s="91">
        <f>(1.02/100)</f>
        <v>1.02E-2</v>
      </c>
      <c r="X1477" s="91">
        <v>4.8E-3</v>
      </c>
      <c r="Y1477" s="91">
        <v>0.17</v>
      </c>
      <c r="Z1477" s="91">
        <v>1.65E-2</v>
      </c>
      <c r="AA1477" s="91">
        <v>7.6E-2</v>
      </c>
      <c r="AB1477" s="91">
        <f>SUM(W1477:AA1477)</f>
        <v>0.2775</v>
      </c>
      <c r="AC1477" s="75">
        <v>12</v>
      </c>
      <c r="AD1477" s="92">
        <f>IF(AL1477="","",+AC1477*AL1477)</f>
      </c>
      <c r="AE1477" s="93">
        <f>IF(AL1477="","",+AL1477*AB1477)</f>
      </c>
      <c r="AF1477" s="92">
        <f>IF(AL1477="","",+AL1477-AE1477)</f>
      </c>
      <c r="AG1477" s="93">
        <f>+V1477</f>
        <v>0</v>
      </c>
      <c r="AH1477" s="92">
        <f>IF(AF1477="","",+AF1477-AG1477)</f>
      </c>
      <c r="AI1477" s="92">
        <f>IF(AH1477="","",+AH1477*AC1477)</f>
      </c>
      <c r="AJ1477" s="93"/>
      <c r="AK1477" s="94">
        <v>0.33</v>
      </c>
      <c r="AL1477" s="93">
        <f>IF(V1477=0,"",V1477/(1-AB1477-AK1477))</f>
      </c>
      <c r="AM1477" s="95">
        <v>0.33</v>
      </c>
      <c r="AN1477" s="93">
        <f>IF(V1477=0,"",V1477/(1-AB1477-AM1477))</f>
      </c>
      <c r="AO1477" s="96">
        <v>1.2</v>
      </c>
      <c r="AP1477" s="93">
        <f>IF(BD!AJ1477="","",BD!AJ1477*BD!AO1477)</f>
      </c>
      <c r="AQ1477" s="91">
        <f>BD!AM1477/BD!AK1477-1</f>
        <v>0</v>
      </c>
      <c r="AR1477" s="91">
        <f>IF(BD!AN1477="","",IF(BD!AJ1477="","",BD!AN1477/BD!AJ1477-1))</f>
      </c>
      <c r="AS1477" s="91">
        <f>IF(BD!AN1477="","",IF(BD!AN1477&lt;BD!AL1477,"ABAIXO DA META","DENTRO DA META"))</f>
      </c>
      <c r="AT1477" s="91" t="str">
        <f>IF(BD!AJ1477="","EM ANÁLISE",IF(BD!AP1477&gt;=BD!AN1477,"GO", "NO GO"))</f>
        <v>EM ANÁLISE</v>
      </c>
      <c r="AU1477" s="97">
        <f>IF(AN1477="","",+BD!$AN1477-AJ1477)</f>
      </c>
      <c r="AV1477" s="98"/>
      <c r="AW1477" s="90">
        <f>BD!P1477*BD!AC1477</f>
        <v>0</v>
      </c>
      <c r="AX1477" s="90">
        <f>BD!V1477*BD!AC1477</f>
        <v>0</v>
      </c>
      <c r="AY1477" s="90">
        <f>IF(BD!AN1477="","",BD!AN1477*BD!AC1477)</f>
      </c>
      <c r="AZ1477" s="75" t="s">
        <v>123</v>
      </c>
      <c r="BA1477" s="75" t="s">
        <v>115</v>
      </c>
      <c r="BB1477" s="75">
        <v>1</v>
      </c>
      <c r="BC1477" s="75" t="s">
        <v>116</v>
      </c>
      <c r="BD1477" s="104"/>
      <c r="BE1477" s="104"/>
      <c r="BF1477" s="101"/>
      <c r="BG1477" s="101"/>
      <c r="BH1477" s="101"/>
      <c r="BI1477" s="101"/>
      <c r="BJ1477" s="101"/>
      <c r="BK1477" s="101"/>
      <c r="BL1477" s="101"/>
      <c r="BM1477" s="101"/>
      <c r="BN1477" s="101"/>
      <c r="BO1477" s="103"/>
      <c r="BP1477" s="101"/>
      <c r="BQ1477" s="101"/>
      <c r="BR1477" s="101"/>
      <c r="BS1477" s="101"/>
      <c r="BT1477" s="101"/>
      <c r="BU1477" s="101"/>
      <c r="BV1477" s="101"/>
      <c r="BW1477" s="101"/>
      <c r="BX1477" s="101"/>
      <c r="BY1477" s="101"/>
      <c r="BZ1477" s="101"/>
      <c r="CA1477" s="101"/>
      <c r="CB1477" s="101"/>
      <c r="CC1477" s="101"/>
      <c r="CD1477" s="101"/>
      <c r="CE1477" s="101"/>
      <c r="CF1477" s="101"/>
      <c r="CG1477" s="37" t="e">
        <f>VLOOKUP(Table_1[[#This Row],[EAN]],'[1]Planilha1'!$E:$R,13,0)</f>
        <v>#N/A</v>
      </c>
      <c r="CI1477" s="188">
        <f>IF(Table_1[[#This Row],[STATUS MERCADO]]="GO",Table_1[[#This Row],[M. BRUTA TOTAL]],0)</f>
        <v>0</v>
      </c>
      <c r="CJ1477" s="188">
        <f>IF(Table_1[[#This Row],[STATUS MERCADO]]="GO",Table_1[[#This Row],[PV UNIT. REALIZADO]]*Table_1[[#This Row],[QUANTIDADE]],0)</f>
        <v>0</v>
      </c>
    </row>
    <row r="1478" ht="15" hidden="1">
      <c r="A1478" s="7"/>
      <c r="B1478" s="84" t="s">
        <v>400</v>
      </c>
      <c r="C1478" s="75">
        <v>220285</v>
      </c>
      <c r="D1478" s="75">
        <v>1191</v>
      </c>
      <c r="E1478" s="85">
        <v>7896314722225</v>
      </c>
      <c r="F1478" s="86" t="s">
        <v>1408</v>
      </c>
      <c r="G1478" s="75" t="s">
        <v>20</v>
      </c>
      <c r="H1478" s="75">
        <v>1690</v>
      </c>
      <c r="I1478" s="87" t="s">
        <v>1409</v>
      </c>
      <c r="J1478" s="75" t="s">
        <v>1404</v>
      </c>
      <c r="K1478" s="88" t="s">
        <v>84</v>
      </c>
      <c r="L1478" s="88">
        <v>12</v>
      </c>
      <c r="M1478" s="88">
        <v>0</v>
      </c>
      <c r="N1478" s="75" t="s">
        <v>85</v>
      </c>
      <c r="O1478" s="75" t="s">
        <v>114</v>
      </c>
      <c r="P1478" s="89"/>
      <c r="Q1478" s="90">
        <f>(17/100+7.6/100+1.65/100)*P1478</f>
        <v>0</v>
      </c>
      <c r="R1478" s="90"/>
      <c r="S1478" s="90"/>
      <c r="T1478" s="90"/>
      <c r="U1478" s="90"/>
      <c r="V1478" s="90">
        <f>+P1478-Q1478+R1478+S1478+T1478+U1478</f>
        <v>0</v>
      </c>
      <c r="W1478" s="91">
        <f>(1.02/100)</f>
        <v>1.02E-2</v>
      </c>
      <c r="X1478" s="91">
        <v>4.8E-3</v>
      </c>
      <c r="Y1478" s="91">
        <v>0.17</v>
      </c>
      <c r="Z1478" s="91">
        <v>1.65E-2</v>
      </c>
      <c r="AA1478" s="91">
        <v>7.6E-2</v>
      </c>
      <c r="AB1478" s="91">
        <f>SUM(W1478:AA1478)</f>
        <v>0.2775</v>
      </c>
      <c r="AC1478" s="75">
        <v>12</v>
      </c>
      <c r="AD1478" s="92">
        <f>IF(AL1478="","",+AC1478*AL1478)</f>
      </c>
      <c r="AE1478" s="93">
        <f>IF(AL1478="","",+AL1478*AB1478)</f>
      </c>
      <c r="AF1478" s="92">
        <f>IF(AL1478="","",+AL1478-AE1478)</f>
      </c>
      <c r="AG1478" s="93">
        <f>+V1478</f>
        <v>0</v>
      </c>
      <c r="AH1478" s="92">
        <f>IF(AF1478="","",+AF1478-AG1478)</f>
      </c>
      <c r="AI1478" s="92">
        <f>IF(AH1478="","",+AH1478*AC1478)</f>
      </c>
      <c r="AJ1478" s="93"/>
      <c r="AK1478" s="94">
        <v>0.33</v>
      </c>
      <c r="AL1478" s="93">
        <f>IF(V1478=0,"",V1478/(1-AB1478-AK1478))</f>
      </c>
      <c r="AM1478" s="95">
        <v>0.33</v>
      </c>
      <c r="AN1478" s="93">
        <f>IF(V1478=0,"",V1478/(1-AB1478-AM1478))</f>
      </c>
      <c r="AO1478" s="96">
        <v>1.2</v>
      </c>
      <c r="AP1478" s="93">
        <f>IF(BD!AJ1478="","",BD!AJ1478*BD!AO1478)</f>
      </c>
      <c r="AQ1478" s="91">
        <f>BD!AM1478/BD!AK1478-1</f>
        <v>0</v>
      </c>
      <c r="AR1478" s="91">
        <f>IF(BD!AN1478="","",IF(BD!AJ1478="","",BD!AN1478/BD!AJ1478-1))</f>
      </c>
      <c r="AS1478" s="91">
        <f>IF(BD!AN1478="","",IF(BD!AN1478&lt;BD!AL1478,"ABAIXO DA META","DENTRO DA META"))</f>
      </c>
      <c r="AT1478" s="91" t="str">
        <f>IF(BD!AJ1478="","EM ANÁLISE",IF(BD!AP1478&gt;=BD!AN1478,"GO", "NO GO"))</f>
        <v>EM ANÁLISE</v>
      </c>
      <c r="AU1478" s="97">
        <f>IF(AN1478="","",+BD!$AN1478-AJ1478)</f>
      </c>
      <c r="AV1478" s="98"/>
      <c r="AW1478" s="90">
        <f>BD!P1478*BD!AC1478</f>
        <v>0</v>
      </c>
      <c r="AX1478" s="90">
        <f>BD!V1478*BD!AC1478</f>
        <v>0</v>
      </c>
      <c r="AY1478" s="90">
        <f>IF(BD!AN1478="","",BD!AN1478*BD!AC1478)</f>
      </c>
      <c r="AZ1478" s="75" t="s">
        <v>123</v>
      </c>
      <c r="BA1478" s="75" t="s">
        <v>115</v>
      </c>
      <c r="BB1478" s="75">
        <v>1</v>
      </c>
      <c r="BC1478" s="75" t="s">
        <v>116</v>
      </c>
      <c r="BD1478" s="104"/>
      <c r="BE1478" s="104"/>
      <c r="BF1478" s="101"/>
      <c r="BG1478" s="101"/>
      <c r="BH1478" s="101"/>
      <c r="BI1478" s="101"/>
      <c r="BJ1478" s="101"/>
      <c r="BK1478" s="101"/>
      <c r="BL1478" s="101"/>
      <c r="BM1478" s="101"/>
      <c r="BN1478" s="101"/>
      <c r="BO1478" s="103"/>
      <c r="BP1478" s="101"/>
      <c r="BQ1478" s="101"/>
      <c r="BR1478" s="101"/>
      <c r="BS1478" s="101"/>
      <c r="BT1478" s="101"/>
      <c r="BU1478" s="101"/>
      <c r="BV1478" s="101"/>
      <c r="BW1478" s="101"/>
      <c r="BX1478" s="101"/>
      <c r="BY1478" s="101"/>
      <c r="BZ1478" s="101"/>
      <c r="CA1478" s="101"/>
      <c r="CB1478" s="101"/>
      <c r="CC1478" s="101"/>
      <c r="CD1478" s="101"/>
      <c r="CE1478" s="101"/>
      <c r="CF1478" s="101"/>
      <c r="CG1478" s="37" t="e">
        <f>VLOOKUP(Table_1[[#This Row],[EAN]],'[1]Planilha1'!$E:$R,13,0)</f>
        <v>#N/A</v>
      </c>
      <c r="CI1478" s="188">
        <f>IF(Table_1[[#This Row],[STATUS MERCADO]]="GO",Table_1[[#This Row],[M. BRUTA TOTAL]],0)</f>
        <v>0</v>
      </c>
      <c r="CJ1478" s="188">
        <f>IF(Table_1[[#This Row],[STATUS MERCADO]]="GO",Table_1[[#This Row],[PV UNIT. REALIZADO]]*Table_1[[#This Row],[QUANTIDADE]],0)</f>
        <v>0</v>
      </c>
    </row>
    <row r="1479" ht="15" hidden="1">
      <c r="A1479" s="7"/>
      <c r="B1479" s="84" t="s">
        <v>400</v>
      </c>
      <c r="C1479" s="75">
        <v>220286</v>
      </c>
      <c r="D1479" s="75">
        <v>389</v>
      </c>
      <c r="E1479" s="85">
        <v>7896314721303</v>
      </c>
      <c r="F1479" s="86" t="s">
        <v>1410</v>
      </c>
      <c r="G1479" s="75" t="s">
        <v>20</v>
      </c>
      <c r="H1479" s="75">
        <v>1850</v>
      </c>
      <c r="I1479" s="87" t="s">
        <v>1411</v>
      </c>
      <c r="J1479" s="75" t="s">
        <v>1404</v>
      </c>
      <c r="K1479" s="88" t="s">
        <v>84</v>
      </c>
      <c r="L1479" s="88">
        <v>12</v>
      </c>
      <c r="M1479" s="88">
        <v>0</v>
      </c>
      <c r="N1479" s="75" t="s">
        <v>85</v>
      </c>
      <c r="O1479" s="75" t="s">
        <v>114</v>
      </c>
      <c r="P1479" s="89"/>
      <c r="Q1479" s="90">
        <f>(17/100+7.6/100+1.65/100)*P1479</f>
        <v>0</v>
      </c>
      <c r="R1479" s="90"/>
      <c r="S1479" s="90"/>
      <c r="T1479" s="90"/>
      <c r="U1479" s="90"/>
      <c r="V1479" s="90">
        <f>+P1479-Q1479+R1479+S1479+T1479+U1479</f>
        <v>0</v>
      </c>
      <c r="W1479" s="91">
        <f>(1.02/100)</f>
        <v>1.02E-2</v>
      </c>
      <c r="X1479" s="91">
        <v>4.8E-3</v>
      </c>
      <c r="Y1479" s="91">
        <v>0.17</v>
      </c>
      <c r="Z1479" s="91">
        <v>1.65E-2</v>
      </c>
      <c r="AA1479" s="91">
        <v>7.6E-2</v>
      </c>
      <c r="AB1479" s="91">
        <f>SUM(W1479:AA1479)</f>
        <v>0.2775</v>
      </c>
      <c r="AC1479" s="75">
        <v>12</v>
      </c>
      <c r="AD1479" s="92">
        <f>IF(AL1479="","",+AC1479*AL1479)</f>
      </c>
      <c r="AE1479" s="93">
        <f>IF(AL1479="","",+AL1479*AB1479)</f>
      </c>
      <c r="AF1479" s="92">
        <f>IF(AL1479="","",+AL1479-AE1479)</f>
      </c>
      <c r="AG1479" s="93">
        <f>+V1479</f>
        <v>0</v>
      </c>
      <c r="AH1479" s="92">
        <f>IF(AF1479="","",+AF1479-AG1479)</f>
      </c>
      <c r="AI1479" s="92">
        <f>IF(AH1479="","",+AH1479*AC1479)</f>
      </c>
      <c r="AJ1479" s="93"/>
      <c r="AK1479" s="94">
        <v>0.33</v>
      </c>
      <c r="AL1479" s="93">
        <f>IF(V1479=0,"",V1479/(1-AB1479-AK1479))</f>
      </c>
      <c r="AM1479" s="95">
        <v>0.33</v>
      </c>
      <c r="AN1479" s="93">
        <f>IF(V1479=0,"",V1479/(1-AB1479-AM1479))</f>
      </c>
      <c r="AO1479" s="96">
        <v>1.2</v>
      </c>
      <c r="AP1479" s="93">
        <f>IF(BD!AJ1479="","",BD!AJ1479*BD!AO1479)</f>
      </c>
      <c r="AQ1479" s="91">
        <f>BD!AM1479/BD!AK1479-1</f>
        <v>0</v>
      </c>
      <c r="AR1479" s="91">
        <f>IF(BD!AN1479="","",IF(BD!AJ1479="","",BD!AN1479/BD!AJ1479-1))</f>
      </c>
      <c r="AS1479" s="91">
        <f>IF(BD!AN1479="","",IF(BD!AN1479&lt;BD!AL1479,"ABAIXO DA META","DENTRO DA META"))</f>
      </c>
      <c r="AT1479" s="91" t="str">
        <f>IF(BD!AJ1479="","EM ANÁLISE",IF(BD!AP1479&gt;=BD!AN1479,"GO", "NO GO"))</f>
        <v>EM ANÁLISE</v>
      </c>
      <c r="AU1479" s="97">
        <f>IF(AN1479="","",+BD!$AN1479-AJ1479)</f>
      </c>
      <c r="AV1479" s="98"/>
      <c r="AW1479" s="90">
        <f>BD!P1479*BD!AC1479</f>
        <v>0</v>
      </c>
      <c r="AX1479" s="90">
        <f>BD!V1479*BD!AC1479</f>
        <v>0</v>
      </c>
      <c r="AY1479" s="90">
        <f>IF(BD!AN1479="","",BD!AN1479*BD!AC1479)</f>
      </c>
      <c r="AZ1479" s="75" t="s">
        <v>123</v>
      </c>
      <c r="BA1479" s="75" t="s">
        <v>115</v>
      </c>
      <c r="BB1479" s="75">
        <v>1</v>
      </c>
      <c r="BC1479" s="75" t="s">
        <v>116</v>
      </c>
      <c r="BD1479" s="104"/>
      <c r="BE1479" s="104"/>
      <c r="BF1479" s="101"/>
      <c r="BG1479" s="101"/>
      <c r="BH1479" s="101"/>
      <c r="BI1479" s="101"/>
      <c r="BJ1479" s="101"/>
      <c r="BK1479" s="101"/>
      <c r="BL1479" s="101"/>
      <c r="BM1479" s="101"/>
      <c r="BN1479" s="101"/>
      <c r="BO1479" s="103"/>
      <c r="BP1479" s="101"/>
      <c r="BQ1479" s="101"/>
      <c r="BR1479" s="101"/>
      <c r="BS1479" s="101"/>
      <c r="BT1479" s="101"/>
      <c r="BU1479" s="101"/>
      <c r="BV1479" s="101"/>
      <c r="BW1479" s="101"/>
      <c r="BX1479" s="101"/>
      <c r="BY1479" s="101"/>
      <c r="BZ1479" s="101"/>
      <c r="CA1479" s="101"/>
      <c r="CB1479" s="101"/>
      <c r="CC1479" s="101"/>
      <c r="CD1479" s="101"/>
      <c r="CE1479" s="101"/>
      <c r="CF1479" s="101"/>
      <c r="CG1479" s="37" t="e">
        <f>VLOOKUP(Table_1[[#This Row],[EAN]],'[1]Planilha1'!$E:$R,13,0)</f>
        <v>#N/A</v>
      </c>
      <c r="CI1479" s="188">
        <f>IF(Table_1[[#This Row],[STATUS MERCADO]]="GO",Table_1[[#This Row],[M. BRUTA TOTAL]],0)</f>
        <v>0</v>
      </c>
      <c r="CJ1479" s="188">
        <f>IF(Table_1[[#This Row],[STATUS MERCADO]]="GO",Table_1[[#This Row],[PV UNIT. REALIZADO]]*Table_1[[#This Row],[QUANTIDADE]],0)</f>
        <v>0</v>
      </c>
    </row>
    <row r="1480" ht="15" hidden="1">
      <c r="A1480" s="7"/>
      <c r="B1480" s="84" t="s">
        <v>400</v>
      </c>
      <c r="C1480" s="75">
        <v>220287</v>
      </c>
      <c r="D1480" s="75">
        <v>391</v>
      </c>
      <c r="E1480" s="85">
        <v>7896314722027</v>
      </c>
      <c r="F1480" s="86" t="s">
        <v>1412</v>
      </c>
      <c r="G1480" s="75" t="s">
        <v>20</v>
      </c>
      <c r="H1480" s="75">
        <v>1850</v>
      </c>
      <c r="I1480" s="87" t="s">
        <v>1411</v>
      </c>
      <c r="J1480" s="75" t="s">
        <v>1404</v>
      </c>
      <c r="K1480" s="88" t="s">
        <v>84</v>
      </c>
      <c r="L1480" s="88">
        <v>12</v>
      </c>
      <c r="M1480" s="88">
        <v>0</v>
      </c>
      <c r="N1480" s="75" t="s">
        <v>85</v>
      </c>
      <c r="O1480" s="75" t="s">
        <v>114</v>
      </c>
      <c r="P1480" s="89"/>
      <c r="Q1480" s="90">
        <f>(17/100+7.6/100+1.65/100)*P1480</f>
        <v>0</v>
      </c>
      <c r="R1480" s="90"/>
      <c r="S1480" s="90"/>
      <c r="T1480" s="90"/>
      <c r="U1480" s="90"/>
      <c r="V1480" s="90">
        <f>+P1480-Q1480+R1480+S1480+T1480+U1480</f>
        <v>0</v>
      </c>
      <c r="W1480" s="91">
        <f>(1.02/100)</f>
        <v>1.02E-2</v>
      </c>
      <c r="X1480" s="91">
        <v>4.8E-3</v>
      </c>
      <c r="Y1480" s="91">
        <v>0.17</v>
      </c>
      <c r="Z1480" s="91">
        <v>1.65E-2</v>
      </c>
      <c r="AA1480" s="91">
        <v>7.6E-2</v>
      </c>
      <c r="AB1480" s="91">
        <f>SUM(W1480:AA1480)</f>
        <v>0.2775</v>
      </c>
      <c r="AC1480" s="75">
        <v>12</v>
      </c>
      <c r="AD1480" s="92">
        <f>IF(AL1480="","",+AC1480*AL1480)</f>
      </c>
      <c r="AE1480" s="93">
        <f>IF(AL1480="","",+AL1480*AB1480)</f>
      </c>
      <c r="AF1480" s="92">
        <f>IF(AL1480="","",+AL1480-AE1480)</f>
      </c>
      <c r="AG1480" s="93">
        <f>+V1480</f>
        <v>0</v>
      </c>
      <c r="AH1480" s="92">
        <f>IF(AF1480="","",+AF1480-AG1480)</f>
      </c>
      <c r="AI1480" s="92">
        <f>IF(AH1480="","",+AH1480*AC1480)</f>
      </c>
      <c r="AJ1480" s="93"/>
      <c r="AK1480" s="94">
        <v>0.33</v>
      </c>
      <c r="AL1480" s="93">
        <f>IF(V1480=0,"",V1480/(1-AB1480-AK1480))</f>
      </c>
      <c r="AM1480" s="95">
        <v>0.33</v>
      </c>
      <c r="AN1480" s="93">
        <f>IF(V1480=0,"",V1480/(1-AB1480-AM1480))</f>
      </c>
      <c r="AO1480" s="96">
        <v>1.2</v>
      </c>
      <c r="AP1480" s="93">
        <f>IF(BD!AJ1480="","",BD!AJ1480*BD!AO1480)</f>
      </c>
      <c r="AQ1480" s="91">
        <f>BD!AM1480/BD!AK1480-1</f>
        <v>0</v>
      </c>
      <c r="AR1480" s="91">
        <f>IF(BD!AN1480="","",IF(BD!AJ1480="","",BD!AN1480/BD!AJ1480-1))</f>
      </c>
      <c r="AS1480" s="91">
        <f>IF(BD!AN1480="","",IF(BD!AN1480&lt;BD!AL1480,"ABAIXO DA META","DENTRO DA META"))</f>
      </c>
      <c r="AT1480" s="91" t="str">
        <f>IF(BD!AJ1480="","EM ANÁLISE",IF(BD!AP1480&gt;=BD!AN1480,"GO", "NO GO"))</f>
        <v>EM ANÁLISE</v>
      </c>
      <c r="AU1480" s="97">
        <f>IF(AN1480="","",+BD!$AN1480-AJ1480)</f>
      </c>
      <c r="AV1480" s="98"/>
      <c r="AW1480" s="90">
        <f>BD!P1480*BD!AC1480</f>
        <v>0</v>
      </c>
      <c r="AX1480" s="90">
        <f>BD!V1480*BD!AC1480</f>
        <v>0</v>
      </c>
      <c r="AY1480" s="90">
        <f>IF(BD!AN1480="","",BD!AN1480*BD!AC1480)</f>
      </c>
      <c r="AZ1480" s="75" t="s">
        <v>123</v>
      </c>
      <c r="BA1480" s="75" t="s">
        <v>115</v>
      </c>
      <c r="BB1480" s="75">
        <v>1</v>
      </c>
      <c r="BC1480" s="75" t="s">
        <v>116</v>
      </c>
      <c r="BD1480" s="104"/>
      <c r="BE1480" s="104"/>
      <c r="BF1480" s="101"/>
      <c r="BG1480" s="101"/>
      <c r="BH1480" s="101"/>
      <c r="BI1480" s="101"/>
      <c r="BJ1480" s="101"/>
      <c r="BK1480" s="101"/>
      <c r="BL1480" s="101"/>
      <c r="BM1480" s="101"/>
      <c r="BN1480" s="101"/>
      <c r="BO1480" s="103"/>
      <c r="BP1480" s="101"/>
      <c r="BQ1480" s="101"/>
      <c r="BR1480" s="101"/>
      <c r="BS1480" s="101"/>
      <c r="BT1480" s="101"/>
      <c r="BU1480" s="101"/>
      <c r="BV1480" s="101"/>
      <c r="BW1480" s="101"/>
      <c r="BX1480" s="101"/>
      <c r="BY1480" s="101"/>
      <c r="BZ1480" s="101"/>
      <c r="CA1480" s="101"/>
      <c r="CB1480" s="101"/>
      <c r="CC1480" s="101"/>
      <c r="CD1480" s="101"/>
      <c r="CE1480" s="101"/>
      <c r="CF1480" s="101"/>
      <c r="CG1480" s="37" t="e">
        <f>VLOOKUP(Table_1[[#This Row],[EAN]],'[1]Planilha1'!$E:$R,13,0)</f>
        <v>#N/A</v>
      </c>
      <c r="CI1480" s="188">
        <f>IF(Table_1[[#This Row],[STATUS MERCADO]]="GO",Table_1[[#This Row],[M. BRUTA TOTAL]],0)</f>
        <v>0</v>
      </c>
      <c r="CJ1480" s="188">
        <f>IF(Table_1[[#This Row],[STATUS MERCADO]]="GO",Table_1[[#This Row],[PV UNIT. REALIZADO]]*Table_1[[#This Row],[QUANTIDADE]],0)</f>
        <v>0</v>
      </c>
    </row>
    <row r="1481" ht="15" hidden="1">
      <c r="A1481" s="7"/>
      <c r="B1481" s="84" t="s">
        <v>400</v>
      </c>
      <c r="C1481" s="75">
        <v>220288</v>
      </c>
      <c r="D1481" s="75">
        <v>399</v>
      </c>
      <c r="E1481" s="85">
        <v>7896314722003</v>
      </c>
      <c r="F1481" s="86" t="s">
        <v>1413</v>
      </c>
      <c r="G1481" s="75" t="s">
        <v>20</v>
      </c>
      <c r="H1481" s="75">
        <v>1850</v>
      </c>
      <c r="I1481" s="87" t="s">
        <v>1411</v>
      </c>
      <c r="J1481" s="75" t="s">
        <v>1404</v>
      </c>
      <c r="K1481" s="88" t="s">
        <v>84</v>
      </c>
      <c r="L1481" s="88">
        <v>12</v>
      </c>
      <c r="M1481" s="88">
        <v>0</v>
      </c>
      <c r="N1481" s="75" t="s">
        <v>85</v>
      </c>
      <c r="O1481" s="75" t="s">
        <v>114</v>
      </c>
      <c r="P1481" s="89"/>
      <c r="Q1481" s="90">
        <f>(17/100+7.6/100+1.65/100)*P1481</f>
        <v>0</v>
      </c>
      <c r="R1481" s="90"/>
      <c r="S1481" s="90"/>
      <c r="T1481" s="90"/>
      <c r="U1481" s="90"/>
      <c r="V1481" s="90">
        <f>+P1481-Q1481+R1481+S1481+T1481+U1481</f>
        <v>0</v>
      </c>
      <c r="W1481" s="91">
        <f>(1.02/100)</f>
        <v>1.02E-2</v>
      </c>
      <c r="X1481" s="91">
        <v>4.8E-3</v>
      </c>
      <c r="Y1481" s="91">
        <v>0.17</v>
      </c>
      <c r="Z1481" s="91">
        <v>1.65E-2</v>
      </c>
      <c r="AA1481" s="91">
        <v>7.6E-2</v>
      </c>
      <c r="AB1481" s="91">
        <f>SUM(W1481:AA1481)</f>
        <v>0.2775</v>
      </c>
      <c r="AC1481" s="75">
        <v>12</v>
      </c>
      <c r="AD1481" s="92">
        <f>IF(AL1481="","",+AC1481*AL1481)</f>
      </c>
      <c r="AE1481" s="93">
        <f>IF(AL1481="","",+AL1481*AB1481)</f>
      </c>
      <c r="AF1481" s="92">
        <f>IF(AL1481="","",+AL1481-AE1481)</f>
      </c>
      <c r="AG1481" s="93">
        <f>+V1481</f>
        <v>0</v>
      </c>
      <c r="AH1481" s="92">
        <f>IF(AF1481="","",+AF1481-AG1481)</f>
      </c>
      <c r="AI1481" s="92">
        <f>IF(AH1481="","",+AH1481*AC1481)</f>
      </c>
      <c r="AJ1481" s="93"/>
      <c r="AK1481" s="94">
        <v>0.33</v>
      </c>
      <c r="AL1481" s="93">
        <f>IF(V1481=0,"",V1481/(1-AB1481-AK1481))</f>
      </c>
      <c r="AM1481" s="95">
        <v>0.33</v>
      </c>
      <c r="AN1481" s="93">
        <f>IF(V1481=0,"",V1481/(1-AB1481-AM1481))</f>
      </c>
      <c r="AO1481" s="96">
        <v>1.2</v>
      </c>
      <c r="AP1481" s="93">
        <f>IF(BD!AJ1481="","",BD!AJ1481*BD!AO1481)</f>
      </c>
      <c r="AQ1481" s="91">
        <f>BD!AM1481/BD!AK1481-1</f>
        <v>0</v>
      </c>
      <c r="AR1481" s="91">
        <f>IF(BD!AN1481="","",IF(BD!AJ1481="","",BD!AN1481/BD!AJ1481-1))</f>
      </c>
      <c r="AS1481" s="91">
        <f>IF(BD!AN1481="","",IF(BD!AN1481&lt;BD!AL1481,"ABAIXO DA META","DENTRO DA META"))</f>
      </c>
      <c r="AT1481" s="91" t="str">
        <f>IF(BD!AJ1481="","EM ANÁLISE",IF(BD!AP1481&gt;=BD!AN1481,"GO", "NO GO"))</f>
        <v>EM ANÁLISE</v>
      </c>
      <c r="AU1481" s="97">
        <f>IF(AN1481="","",+BD!$AN1481-AJ1481)</f>
      </c>
      <c r="AV1481" s="98"/>
      <c r="AW1481" s="90">
        <f>BD!P1481*BD!AC1481</f>
        <v>0</v>
      </c>
      <c r="AX1481" s="90">
        <f>BD!V1481*BD!AC1481</f>
        <v>0</v>
      </c>
      <c r="AY1481" s="90">
        <f>IF(BD!AN1481="","",BD!AN1481*BD!AC1481)</f>
      </c>
      <c r="AZ1481" s="75" t="s">
        <v>123</v>
      </c>
      <c r="BA1481" s="75" t="s">
        <v>115</v>
      </c>
      <c r="BB1481" s="75">
        <v>1</v>
      </c>
      <c r="BC1481" s="75" t="s">
        <v>116</v>
      </c>
      <c r="BD1481" s="104"/>
      <c r="BE1481" s="104"/>
      <c r="BF1481" s="101"/>
      <c r="BG1481" s="101"/>
      <c r="BH1481" s="101"/>
      <c r="BI1481" s="101"/>
      <c r="BJ1481" s="101"/>
      <c r="BK1481" s="101"/>
      <c r="BL1481" s="101"/>
      <c r="BM1481" s="101"/>
      <c r="BN1481" s="101"/>
      <c r="BO1481" s="103"/>
      <c r="BP1481" s="101"/>
      <c r="BQ1481" s="101"/>
      <c r="BR1481" s="101"/>
      <c r="BS1481" s="101"/>
      <c r="BT1481" s="101"/>
      <c r="BU1481" s="101"/>
      <c r="BV1481" s="101"/>
      <c r="BW1481" s="101"/>
      <c r="BX1481" s="101"/>
      <c r="BY1481" s="101"/>
      <c r="BZ1481" s="101"/>
      <c r="CA1481" s="101"/>
      <c r="CB1481" s="101"/>
      <c r="CC1481" s="101"/>
      <c r="CD1481" s="101"/>
      <c r="CE1481" s="101"/>
      <c r="CF1481" s="101"/>
      <c r="CG1481" s="37" t="e">
        <f>VLOOKUP(Table_1[[#This Row],[EAN]],'[1]Planilha1'!$E:$R,13,0)</f>
        <v>#N/A</v>
      </c>
      <c r="CI1481" s="188">
        <f>IF(Table_1[[#This Row],[STATUS MERCADO]]="GO",Table_1[[#This Row],[M. BRUTA TOTAL]],0)</f>
        <v>0</v>
      </c>
      <c r="CJ1481" s="188">
        <f>IF(Table_1[[#This Row],[STATUS MERCADO]]="GO",Table_1[[#This Row],[PV UNIT. REALIZADO]]*Table_1[[#This Row],[QUANTIDADE]],0)</f>
        <v>0</v>
      </c>
    </row>
    <row r="1482" ht="15" hidden="1">
      <c r="A1482" s="7"/>
      <c r="B1482" s="84" t="s">
        <v>400</v>
      </c>
      <c r="C1482" s="75">
        <v>220289</v>
      </c>
      <c r="D1482" s="75">
        <v>387</v>
      </c>
      <c r="E1482" s="85">
        <v>7896314721600</v>
      </c>
      <c r="F1482" s="86" t="s">
        <v>1414</v>
      </c>
      <c r="G1482" s="75" t="s">
        <v>20</v>
      </c>
      <c r="H1482" s="75">
        <v>1850</v>
      </c>
      <c r="I1482" s="87" t="s">
        <v>1411</v>
      </c>
      <c r="J1482" s="75" t="s">
        <v>1404</v>
      </c>
      <c r="K1482" s="88" t="s">
        <v>84</v>
      </c>
      <c r="L1482" s="88">
        <v>12</v>
      </c>
      <c r="M1482" s="88">
        <v>0</v>
      </c>
      <c r="N1482" s="75" t="s">
        <v>85</v>
      </c>
      <c r="O1482" s="75" t="s">
        <v>114</v>
      </c>
      <c r="P1482" s="89"/>
      <c r="Q1482" s="90">
        <f>(17/100+7.6/100+1.65/100)*P1482</f>
        <v>0</v>
      </c>
      <c r="R1482" s="90"/>
      <c r="S1482" s="90"/>
      <c r="T1482" s="90"/>
      <c r="U1482" s="90"/>
      <c r="V1482" s="90">
        <f>+P1482-Q1482+R1482+S1482+T1482+U1482</f>
        <v>0</v>
      </c>
      <c r="W1482" s="91">
        <f>(1.02/100)</f>
        <v>1.02E-2</v>
      </c>
      <c r="X1482" s="91">
        <v>4.8E-3</v>
      </c>
      <c r="Y1482" s="91">
        <v>0.17</v>
      </c>
      <c r="Z1482" s="91">
        <v>1.65E-2</v>
      </c>
      <c r="AA1482" s="91">
        <v>7.6E-2</v>
      </c>
      <c r="AB1482" s="91">
        <f>SUM(W1482:AA1482)</f>
        <v>0.2775</v>
      </c>
      <c r="AC1482" s="75">
        <v>12</v>
      </c>
      <c r="AD1482" s="92">
        <f>IF(AL1482="","",+AC1482*AL1482)</f>
      </c>
      <c r="AE1482" s="93">
        <f>IF(AL1482="","",+AL1482*AB1482)</f>
      </c>
      <c r="AF1482" s="92">
        <f>IF(AL1482="","",+AL1482-AE1482)</f>
      </c>
      <c r="AG1482" s="93">
        <f>+V1482</f>
        <v>0</v>
      </c>
      <c r="AH1482" s="92">
        <f>IF(AF1482="","",+AF1482-AG1482)</f>
      </c>
      <c r="AI1482" s="92">
        <f>IF(AH1482="","",+AH1482*AC1482)</f>
      </c>
      <c r="AJ1482" s="93"/>
      <c r="AK1482" s="94">
        <v>0.33</v>
      </c>
      <c r="AL1482" s="93">
        <f>IF(V1482=0,"",V1482/(1-AB1482-AK1482))</f>
      </c>
      <c r="AM1482" s="95">
        <v>0.33</v>
      </c>
      <c r="AN1482" s="93">
        <f>IF(V1482=0,"",V1482/(1-AB1482-AM1482))</f>
      </c>
      <c r="AO1482" s="96">
        <v>1.2</v>
      </c>
      <c r="AP1482" s="93">
        <f>IF(BD!AJ1482="","",BD!AJ1482*BD!AO1482)</f>
      </c>
      <c r="AQ1482" s="91">
        <f>BD!AM1482/BD!AK1482-1</f>
        <v>0</v>
      </c>
      <c r="AR1482" s="91">
        <f>IF(BD!AN1482="","",IF(BD!AJ1482="","",BD!AN1482/BD!AJ1482-1))</f>
      </c>
      <c r="AS1482" s="91">
        <f>IF(BD!AN1482="","",IF(BD!AN1482&lt;BD!AL1482,"ABAIXO DA META","DENTRO DA META"))</f>
      </c>
      <c r="AT1482" s="91" t="str">
        <f>IF(BD!AJ1482="","EM ANÁLISE",IF(BD!AP1482&gt;=BD!AN1482,"GO", "NO GO"))</f>
        <v>EM ANÁLISE</v>
      </c>
      <c r="AU1482" s="97">
        <f>IF(AN1482="","",+BD!$AN1482-AJ1482)</f>
      </c>
      <c r="AV1482" s="98"/>
      <c r="AW1482" s="90">
        <f>BD!P1482*BD!AC1482</f>
        <v>0</v>
      </c>
      <c r="AX1482" s="90">
        <f>BD!V1482*BD!AC1482</f>
        <v>0</v>
      </c>
      <c r="AY1482" s="90">
        <f>IF(BD!AN1482="","",BD!AN1482*BD!AC1482)</f>
      </c>
      <c r="AZ1482" s="75" t="s">
        <v>123</v>
      </c>
      <c r="BA1482" s="75" t="s">
        <v>115</v>
      </c>
      <c r="BB1482" s="75">
        <v>1</v>
      </c>
      <c r="BC1482" s="75" t="s">
        <v>116</v>
      </c>
      <c r="BD1482" s="104"/>
      <c r="BE1482" s="104"/>
      <c r="BF1482" s="101"/>
      <c r="BG1482" s="101"/>
      <c r="BH1482" s="101"/>
      <c r="BI1482" s="101"/>
      <c r="BJ1482" s="101"/>
      <c r="BK1482" s="101"/>
      <c r="BL1482" s="101"/>
      <c r="BM1482" s="101"/>
      <c r="BN1482" s="101"/>
      <c r="BO1482" s="103"/>
      <c r="BP1482" s="101"/>
      <c r="BQ1482" s="101"/>
      <c r="BR1482" s="101"/>
      <c r="BS1482" s="101"/>
      <c r="BT1482" s="101"/>
      <c r="BU1482" s="101"/>
      <c r="BV1482" s="101"/>
      <c r="BW1482" s="101"/>
      <c r="BX1482" s="101"/>
      <c r="BY1482" s="101"/>
      <c r="BZ1482" s="101"/>
      <c r="CA1482" s="101"/>
      <c r="CB1482" s="101"/>
      <c r="CC1482" s="101"/>
      <c r="CD1482" s="101"/>
      <c r="CE1482" s="101"/>
      <c r="CF1482" s="101"/>
      <c r="CG1482" s="37" t="e">
        <f>VLOOKUP(Table_1[[#This Row],[EAN]],'[1]Planilha1'!$E:$R,13,0)</f>
        <v>#N/A</v>
      </c>
      <c r="CI1482" s="188">
        <f>IF(Table_1[[#This Row],[STATUS MERCADO]]="GO",Table_1[[#This Row],[M. BRUTA TOTAL]],0)</f>
        <v>0</v>
      </c>
      <c r="CJ1482" s="188">
        <f>IF(Table_1[[#This Row],[STATUS MERCADO]]="GO",Table_1[[#This Row],[PV UNIT. REALIZADO]]*Table_1[[#This Row],[QUANTIDADE]],0)</f>
        <v>0</v>
      </c>
    </row>
    <row r="1483" ht="15" hidden="1">
      <c r="A1483" s="7"/>
      <c r="B1483" s="84" t="s">
        <v>400</v>
      </c>
      <c r="C1483" s="75">
        <v>220290</v>
      </c>
      <c r="D1483" s="75">
        <v>779</v>
      </c>
      <c r="E1483" s="85">
        <v>7896314707796</v>
      </c>
      <c r="F1483" s="86" t="s">
        <v>1415</v>
      </c>
      <c r="G1483" s="75" t="s">
        <v>20</v>
      </c>
      <c r="H1483" s="75">
        <v>1850</v>
      </c>
      <c r="I1483" s="87" t="s">
        <v>1411</v>
      </c>
      <c r="J1483" s="75" t="s">
        <v>1377</v>
      </c>
      <c r="K1483" s="88" t="s">
        <v>84</v>
      </c>
      <c r="L1483" s="88">
        <v>12</v>
      </c>
      <c r="M1483" s="88">
        <v>0</v>
      </c>
      <c r="N1483" s="75" t="s">
        <v>85</v>
      </c>
      <c r="O1483" s="75" t="s">
        <v>114</v>
      </c>
      <c r="P1483" s="89"/>
      <c r="Q1483" s="90">
        <f>(17/100+7.6/100+1.65/100)*P1483</f>
        <v>0</v>
      </c>
      <c r="R1483" s="90"/>
      <c r="S1483" s="90"/>
      <c r="T1483" s="90"/>
      <c r="U1483" s="90"/>
      <c r="V1483" s="90">
        <f>+P1483-Q1483+R1483+S1483+T1483+U1483</f>
        <v>0</v>
      </c>
      <c r="W1483" s="91">
        <f>(1.02/100)</f>
        <v>1.02E-2</v>
      </c>
      <c r="X1483" s="91">
        <v>4.8E-3</v>
      </c>
      <c r="Y1483" s="91">
        <v>0.17</v>
      </c>
      <c r="Z1483" s="91">
        <v>1.65E-2</v>
      </c>
      <c r="AA1483" s="91">
        <v>7.6E-2</v>
      </c>
      <c r="AB1483" s="91">
        <f>SUM(W1483:AA1483)</f>
        <v>0.2775</v>
      </c>
      <c r="AC1483" s="75">
        <v>12</v>
      </c>
      <c r="AD1483" s="92">
        <f>IF(AL1483="","",+AC1483*AL1483)</f>
      </c>
      <c r="AE1483" s="93">
        <f>IF(AL1483="","",+AL1483*AB1483)</f>
      </c>
      <c r="AF1483" s="92">
        <f>IF(AL1483="","",+AL1483-AE1483)</f>
      </c>
      <c r="AG1483" s="93">
        <f>+V1483</f>
        <v>0</v>
      </c>
      <c r="AH1483" s="92">
        <f>IF(AF1483="","",+AF1483-AG1483)</f>
      </c>
      <c r="AI1483" s="92">
        <f>IF(AH1483="","",+AH1483*AC1483)</f>
      </c>
      <c r="AJ1483" s="93"/>
      <c r="AK1483" s="94">
        <v>0.33</v>
      </c>
      <c r="AL1483" s="93">
        <f>IF(V1483=0,"",V1483/(1-AB1483-AK1483))</f>
      </c>
      <c r="AM1483" s="95">
        <v>0.33</v>
      </c>
      <c r="AN1483" s="93">
        <f>IF(V1483=0,"",V1483/(1-AB1483-AM1483))</f>
      </c>
      <c r="AO1483" s="96">
        <v>1.2</v>
      </c>
      <c r="AP1483" s="93">
        <f>IF(BD!AJ1483="","",BD!AJ1483*BD!AO1483)</f>
      </c>
      <c r="AQ1483" s="91">
        <f>BD!AM1483/BD!AK1483-1</f>
        <v>0</v>
      </c>
      <c r="AR1483" s="91">
        <f>IF(BD!AN1483="","",IF(BD!AJ1483="","",BD!AN1483/BD!AJ1483-1))</f>
      </c>
      <c r="AS1483" s="91">
        <f>IF(BD!AN1483="","",IF(BD!AN1483&lt;BD!AL1483,"ABAIXO DA META","DENTRO DA META"))</f>
      </c>
      <c r="AT1483" s="91" t="str">
        <f>IF(BD!AJ1483="","EM ANÁLISE",IF(BD!AP1483&gt;=BD!AN1483,"GO", "NO GO"))</f>
        <v>EM ANÁLISE</v>
      </c>
      <c r="AU1483" s="97">
        <f>IF(AN1483="","",+BD!$AN1483-AJ1483)</f>
      </c>
      <c r="AV1483" s="98"/>
      <c r="AW1483" s="90">
        <f>BD!P1483*BD!AC1483</f>
        <v>0</v>
      </c>
      <c r="AX1483" s="90">
        <f>BD!V1483*BD!AC1483</f>
        <v>0</v>
      </c>
      <c r="AY1483" s="90">
        <f>IF(BD!AN1483="","",BD!AN1483*BD!AC1483)</f>
      </c>
      <c r="AZ1483" s="75" t="s">
        <v>123</v>
      </c>
      <c r="BA1483" s="75" t="s">
        <v>115</v>
      </c>
      <c r="BB1483" s="75">
        <v>1</v>
      </c>
      <c r="BC1483" s="75" t="s">
        <v>116</v>
      </c>
      <c r="BD1483" s="104"/>
      <c r="BE1483" s="104"/>
      <c r="BF1483" s="101"/>
      <c r="BG1483" s="101"/>
      <c r="BH1483" s="101"/>
      <c r="BI1483" s="101"/>
      <c r="BJ1483" s="101"/>
      <c r="BK1483" s="101"/>
      <c r="BL1483" s="101"/>
      <c r="BM1483" s="101"/>
      <c r="BN1483" s="101"/>
      <c r="BO1483" s="103"/>
      <c r="BP1483" s="101"/>
      <c r="BQ1483" s="101"/>
      <c r="BR1483" s="101"/>
      <c r="BS1483" s="101"/>
      <c r="BT1483" s="101"/>
      <c r="BU1483" s="101"/>
      <c r="BV1483" s="101"/>
      <c r="BW1483" s="101"/>
      <c r="BX1483" s="101"/>
      <c r="BY1483" s="101"/>
      <c r="BZ1483" s="101"/>
      <c r="CA1483" s="101"/>
      <c r="CB1483" s="101"/>
      <c r="CC1483" s="101"/>
      <c r="CD1483" s="101"/>
      <c r="CE1483" s="101"/>
      <c r="CF1483" s="101"/>
      <c r="CG1483" s="37" t="e">
        <f>VLOOKUP(Table_1[[#This Row],[EAN]],'[1]Planilha1'!$E:$R,13,0)</f>
        <v>#N/A</v>
      </c>
      <c r="CI1483" s="188">
        <f>IF(Table_1[[#This Row],[STATUS MERCADO]]="GO",Table_1[[#This Row],[M. BRUTA TOTAL]],0)</f>
        <v>0</v>
      </c>
      <c r="CJ1483" s="188">
        <f>IF(Table_1[[#This Row],[STATUS MERCADO]]="GO",Table_1[[#This Row],[PV UNIT. REALIZADO]]*Table_1[[#This Row],[QUANTIDADE]],0)</f>
        <v>0</v>
      </c>
    </row>
    <row r="1484" ht="15" hidden="1">
      <c r="A1484" s="7"/>
      <c r="B1484" s="84" t="s">
        <v>400</v>
      </c>
      <c r="C1484" s="75">
        <v>220291</v>
      </c>
      <c r="D1484" s="75">
        <v>746</v>
      </c>
      <c r="E1484" s="85">
        <v>7896314709035</v>
      </c>
      <c r="F1484" s="86" t="s">
        <v>1416</v>
      </c>
      <c r="G1484" s="75" t="s">
        <v>12</v>
      </c>
      <c r="H1484" s="75">
        <v>3390</v>
      </c>
      <c r="I1484" s="87" t="s">
        <v>1291</v>
      </c>
      <c r="J1484" s="75" t="s">
        <v>1417</v>
      </c>
      <c r="K1484" s="88" t="s">
        <v>84</v>
      </c>
      <c r="L1484" s="88">
        <v>12</v>
      </c>
      <c r="M1484" s="88">
        <v>0</v>
      </c>
      <c r="N1484" s="75" t="s">
        <v>85</v>
      </c>
      <c r="O1484" s="75" t="s">
        <v>114</v>
      </c>
      <c r="P1484" s="89"/>
      <c r="Q1484" s="90">
        <f>(17/100+7.6/100+1.65/100)*P1484</f>
        <v>0</v>
      </c>
      <c r="R1484" s="90"/>
      <c r="S1484" s="90"/>
      <c r="T1484" s="90"/>
      <c r="U1484" s="90"/>
      <c r="V1484" s="90">
        <f>+P1484-Q1484+R1484+S1484+T1484+U1484</f>
        <v>0</v>
      </c>
      <c r="W1484" s="91">
        <f>(1.02/100)</f>
        <v>1.02E-2</v>
      </c>
      <c r="X1484" s="91">
        <v>4.8E-3</v>
      </c>
      <c r="Y1484" s="91">
        <v>0.17</v>
      </c>
      <c r="Z1484" s="91">
        <v>1.65E-2</v>
      </c>
      <c r="AA1484" s="91">
        <v>7.6E-2</v>
      </c>
      <c r="AB1484" s="91">
        <f>SUM(W1484:AA1484)</f>
        <v>0.2775</v>
      </c>
      <c r="AC1484" s="75">
        <v>12</v>
      </c>
      <c r="AD1484" s="92">
        <f>IF(AL1484="","",+AC1484*AL1484)</f>
      </c>
      <c r="AE1484" s="93">
        <f>IF(AL1484="","",+AL1484*AB1484)</f>
      </c>
      <c r="AF1484" s="92">
        <f>IF(AL1484="","",+AL1484-AE1484)</f>
      </c>
      <c r="AG1484" s="93">
        <f>+V1484</f>
        <v>0</v>
      </c>
      <c r="AH1484" s="92">
        <f>IF(AF1484="","",+AF1484-AG1484)</f>
      </c>
      <c r="AI1484" s="92">
        <f>IF(AH1484="","",+AH1484*AC1484)</f>
      </c>
      <c r="AJ1484" s="93"/>
      <c r="AK1484" s="94">
        <v>0.33</v>
      </c>
      <c r="AL1484" s="93">
        <f>IF(V1484=0,"",V1484/(1-AB1484-AK1484))</f>
      </c>
      <c r="AM1484" s="95">
        <v>0.33</v>
      </c>
      <c r="AN1484" s="93">
        <f>IF(V1484=0,"",V1484/(1-AB1484-AM1484))</f>
      </c>
      <c r="AO1484" s="96">
        <v>1.2</v>
      </c>
      <c r="AP1484" s="93">
        <f>IF(BD!AJ1484="","",BD!AJ1484*BD!AO1484)</f>
      </c>
      <c r="AQ1484" s="91">
        <f>BD!AM1484/BD!AK1484-1</f>
        <v>0</v>
      </c>
      <c r="AR1484" s="91">
        <f>IF(BD!AN1484="","",IF(BD!AJ1484="","",BD!AN1484/BD!AJ1484-1))</f>
      </c>
      <c r="AS1484" s="91">
        <f>IF(BD!AN1484="","",IF(BD!AN1484&lt;BD!AL1484,"ABAIXO DA META","DENTRO DA META"))</f>
      </c>
      <c r="AT1484" s="91" t="str">
        <f>IF(BD!AJ1484="","EM ANÁLISE",IF(BD!AP1484&gt;=BD!AN1484,"GO", "NO GO"))</f>
        <v>EM ANÁLISE</v>
      </c>
      <c r="AU1484" s="97">
        <f>IF(AN1484="","",+BD!$AN1484-AJ1484)</f>
      </c>
      <c r="AV1484" s="98"/>
      <c r="AW1484" s="90">
        <f>BD!P1484*BD!AC1484</f>
        <v>0</v>
      </c>
      <c r="AX1484" s="90">
        <f>BD!V1484*BD!AC1484</f>
        <v>0</v>
      </c>
      <c r="AY1484" s="90">
        <f>IF(BD!AN1484="","",BD!AN1484*BD!AC1484)</f>
      </c>
      <c r="AZ1484" s="75" t="s">
        <v>123</v>
      </c>
      <c r="BA1484" s="75" t="s">
        <v>115</v>
      </c>
      <c r="BB1484" s="75">
        <v>1</v>
      </c>
      <c r="BC1484" s="75" t="s">
        <v>116</v>
      </c>
      <c r="BD1484" s="104"/>
      <c r="BE1484" s="104"/>
      <c r="BF1484" s="101"/>
      <c r="BG1484" s="101"/>
      <c r="BH1484" s="101"/>
      <c r="BI1484" s="101"/>
      <c r="BJ1484" s="101"/>
      <c r="BK1484" s="101"/>
      <c r="BL1484" s="101"/>
      <c r="BM1484" s="101"/>
      <c r="BN1484" s="101"/>
      <c r="BO1484" s="103"/>
      <c r="BP1484" s="101"/>
      <c r="BQ1484" s="101"/>
      <c r="BR1484" s="101"/>
      <c r="BS1484" s="101"/>
      <c r="BT1484" s="101"/>
      <c r="BU1484" s="101"/>
      <c r="BV1484" s="101"/>
      <c r="BW1484" s="101"/>
      <c r="BX1484" s="101"/>
      <c r="BY1484" s="101"/>
      <c r="BZ1484" s="101"/>
      <c r="CA1484" s="101"/>
      <c r="CB1484" s="101"/>
      <c r="CC1484" s="101"/>
      <c r="CD1484" s="101"/>
      <c r="CE1484" s="101"/>
      <c r="CF1484" s="101"/>
      <c r="CG1484" s="37" t="e">
        <f>VLOOKUP(Table_1[[#This Row],[EAN]],'[1]Planilha1'!$E:$R,13,0)</f>
        <v>#N/A</v>
      </c>
      <c r="CI1484" s="188">
        <f>IF(Table_1[[#This Row],[STATUS MERCADO]]="GO",Table_1[[#This Row],[M. BRUTA TOTAL]],0)</f>
        <v>0</v>
      </c>
      <c r="CJ1484" s="188">
        <f>IF(Table_1[[#This Row],[STATUS MERCADO]]="GO",Table_1[[#This Row],[PV UNIT. REALIZADO]]*Table_1[[#This Row],[QUANTIDADE]],0)</f>
        <v>0</v>
      </c>
    </row>
    <row r="1485" ht="15" hidden="1">
      <c r="A1485" s="7"/>
      <c r="B1485" s="84" t="s">
        <v>400</v>
      </c>
      <c r="C1485" s="75">
        <v>220292</v>
      </c>
      <c r="D1485" s="75">
        <v>747</v>
      </c>
      <c r="E1485" s="85">
        <v>7896314709028</v>
      </c>
      <c r="F1485" s="86" t="s">
        <v>1418</v>
      </c>
      <c r="G1485" s="75" t="s">
        <v>12</v>
      </c>
      <c r="H1485" s="75">
        <v>3390</v>
      </c>
      <c r="I1485" s="87" t="s">
        <v>1291</v>
      </c>
      <c r="J1485" s="75" t="s">
        <v>1417</v>
      </c>
      <c r="K1485" s="88" t="s">
        <v>84</v>
      </c>
      <c r="L1485" s="88">
        <v>12</v>
      </c>
      <c r="M1485" s="88">
        <v>0</v>
      </c>
      <c r="N1485" s="75" t="s">
        <v>85</v>
      </c>
      <c r="O1485" s="75" t="s">
        <v>114</v>
      </c>
      <c r="P1485" s="89"/>
      <c r="Q1485" s="90">
        <f>(17/100+7.6/100+1.65/100)*P1485</f>
        <v>0</v>
      </c>
      <c r="R1485" s="90"/>
      <c r="S1485" s="90"/>
      <c r="T1485" s="90"/>
      <c r="U1485" s="90"/>
      <c r="V1485" s="90">
        <f>+P1485-Q1485+R1485+S1485+T1485+U1485</f>
        <v>0</v>
      </c>
      <c r="W1485" s="91">
        <f>(1.02/100)</f>
        <v>1.02E-2</v>
      </c>
      <c r="X1485" s="91">
        <v>4.8E-3</v>
      </c>
      <c r="Y1485" s="91">
        <v>0.17</v>
      </c>
      <c r="Z1485" s="91">
        <v>1.65E-2</v>
      </c>
      <c r="AA1485" s="91">
        <v>7.6E-2</v>
      </c>
      <c r="AB1485" s="91">
        <f>SUM(W1485:AA1485)</f>
        <v>0.2775</v>
      </c>
      <c r="AC1485" s="75">
        <v>12</v>
      </c>
      <c r="AD1485" s="92">
        <f>IF(AL1485="","",+AC1485*AL1485)</f>
      </c>
      <c r="AE1485" s="93">
        <f>IF(AL1485="","",+AL1485*AB1485)</f>
      </c>
      <c r="AF1485" s="92">
        <f>IF(AL1485="","",+AL1485-AE1485)</f>
      </c>
      <c r="AG1485" s="93">
        <f>+V1485</f>
        <v>0</v>
      </c>
      <c r="AH1485" s="92">
        <f>IF(AF1485="","",+AF1485-AG1485)</f>
      </c>
      <c r="AI1485" s="92">
        <f>IF(AH1485="","",+AH1485*AC1485)</f>
      </c>
      <c r="AJ1485" s="93"/>
      <c r="AK1485" s="94">
        <v>0.33</v>
      </c>
      <c r="AL1485" s="93">
        <f>IF(V1485=0,"",V1485/(1-AB1485-AK1485))</f>
      </c>
      <c r="AM1485" s="95">
        <v>0.33</v>
      </c>
      <c r="AN1485" s="93">
        <f>IF(V1485=0,"",V1485/(1-AB1485-AM1485))</f>
      </c>
      <c r="AO1485" s="96">
        <v>1.2</v>
      </c>
      <c r="AP1485" s="93">
        <f>IF(BD!AJ1485="","",BD!AJ1485*BD!AO1485)</f>
      </c>
      <c r="AQ1485" s="91">
        <f>BD!AM1485/BD!AK1485-1</f>
        <v>0</v>
      </c>
      <c r="AR1485" s="91">
        <f>IF(BD!AN1485="","",IF(BD!AJ1485="","",BD!AN1485/BD!AJ1485-1))</f>
      </c>
      <c r="AS1485" s="91">
        <f>IF(BD!AN1485="","",IF(BD!AN1485&lt;BD!AL1485,"ABAIXO DA META","DENTRO DA META"))</f>
      </c>
      <c r="AT1485" s="91" t="str">
        <f>IF(BD!AJ1485="","EM ANÁLISE",IF(BD!AP1485&gt;=BD!AN1485,"GO", "NO GO"))</f>
        <v>EM ANÁLISE</v>
      </c>
      <c r="AU1485" s="97">
        <f>IF(AN1485="","",+BD!$AN1485-AJ1485)</f>
      </c>
      <c r="AV1485" s="98"/>
      <c r="AW1485" s="90">
        <f>BD!P1485*BD!AC1485</f>
        <v>0</v>
      </c>
      <c r="AX1485" s="90">
        <f>BD!V1485*BD!AC1485</f>
        <v>0</v>
      </c>
      <c r="AY1485" s="90">
        <f>IF(BD!AN1485="","",BD!AN1485*BD!AC1485)</f>
      </c>
      <c r="AZ1485" s="75" t="s">
        <v>123</v>
      </c>
      <c r="BA1485" s="75" t="s">
        <v>115</v>
      </c>
      <c r="BB1485" s="75">
        <v>1</v>
      </c>
      <c r="BC1485" s="75" t="s">
        <v>116</v>
      </c>
      <c r="BD1485" s="104"/>
      <c r="BE1485" s="104"/>
      <c r="BF1485" s="101"/>
      <c r="BG1485" s="101"/>
      <c r="BH1485" s="101"/>
      <c r="BI1485" s="101"/>
      <c r="BJ1485" s="101"/>
      <c r="BK1485" s="101"/>
      <c r="BL1485" s="101"/>
      <c r="BM1485" s="101"/>
      <c r="BN1485" s="101"/>
      <c r="BO1485" s="103"/>
      <c r="BP1485" s="101"/>
      <c r="BQ1485" s="101"/>
      <c r="BR1485" s="101"/>
      <c r="BS1485" s="101"/>
      <c r="BT1485" s="101"/>
      <c r="BU1485" s="101"/>
      <c r="BV1485" s="101"/>
      <c r="BW1485" s="101"/>
      <c r="BX1485" s="101"/>
      <c r="BY1485" s="101"/>
      <c r="BZ1485" s="101"/>
      <c r="CA1485" s="101"/>
      <c r="CB1485" s="101"/>
      <c r="CC1485" s="101"/>
      <c r="CD1485" s="101"/>
      <c r="CE1485" s="101"/>
      <c r="CF1485" s="101"/>
      <c r="CG1485" s="37" t="e">
        <f>VLOOKUP(Table_1[[#This Row],[EAN]],'[1]Planilha1'!$E:$R,13,0)</f>
        <v>#N/A</v>
      </c>
      <c r="CI1485" s="188">
        <f>IF(Table_1[[#This Row],[STATUS MERCADO]]="GO",Table_1[[#This Row],[M. BRUTA TOTAL]],0)</f>
        <v>0</v>
      </c>
      <c r="CJ1485" s="188">
        <f>IF(Table_1[[#This Row],[STATUS MERCADO]]="GO",Table_1[[#This Row],[PV UNIT. REALIZADO]]*Table_1[[#This Row],[QUANTIDADE]],0)</f>
        <v>0</v>
      </c>
    </row>
    <row r="1486" ht="15" hidden="1">
      <c r="A1486" s="7"/>
      <c r="B1486" s="84" t="s">
        <v>400</v>
      </c>
      <c r="C1486" s="75">
        <v>220293</v>
      </c>
      <c r="D1486" s="75">
        <v>749</v>
      </c>
      <c r="E1486" s="85">
        <v>7896314708038</v>
      </c>
      <c r="F1486" s="86" t="s">
        <v>1419</v>
      </c>
      <c r="G1486" s="75" t="s">
        <v>12</v>
      </c>
      <c r="H1486" s="75">
        <v>3390</v>
      </c>
      <c r="I1486" s="87" t="s">
        <v>1291</v>
      </c>
      <c r="J1486" s="75" t="s">
        <v>1417</v>
      </c>
      <c r="K1486" s="88" t="s">
        <v>84</v>
      </c>
      <c r="L1486" s="88">
        <v>12</v>
      </c>
      <c r="M1486" s="88">
        <v>0</v>
      </c>
      <c r="N1486" s="75" t="s">
        <v>85</v>
      </c>
      <c r="O1486" s="75" t="s">
        <v>114</v>
      </c>
      <c r="P1486" s="89"/>
      <c r="Q1486" s="90">
        <f>(17/100+7.6/100+1.65/100)*P1486</f>
        <v>0</v>
      </c>
      <c r="R1486" s="90"/>
      <c r="S1486" s="90"/>
      <c r="T1486" s="90"/>
      <c r="U1486" s="90"/>
      <c r="V1486" s="90">
        <f>+P1486-Q1486+R1486+S1486+T1486+U1486</f>
        <v>0</v>
      </c>
      <c r="W1486" s="91">
        <f>(1.02/100)</f>
        <v>1.02E-2</v>
      </c>
      <c r="X1486" s="91">
        <v>4.8E-3</v>
      </c>
      <c r="Y1486" s="91">
        <v>0.17</v>
      </c>
      <c r="Z1486" s="91">
        <v>1.65E-2</v>
      </c>
      <c r="AA1486" s="91">
        <v>7.6E-2</v>
      </c>
      <c r="AB1486" s="91">
        <f>SUM(W1486:AA1486)</f>
        <v>0.2775</v>
      </c>
      <c r="AC1486" s="75">
        <v>12</v>
      </c>
      <c r="AD1486" s="92">
        <f>IF(AL1486="","",+AC1486*AL1486)</f>
      </c>
      <c r="AE1486" s="93">
        <f>IF(AL1486="","",+AL1486*AB1486)</f>
      </c>
      <c r="AF1486" s="92">
        <f>IF(AL1486="","",+AL1486-AE1486)</f>
      </c>
      <c r="AG1486" s="93">
        <f>+V1486</f>
        <v>0</v>
      </c>
      <c r="AH1486" s="92">
        <f>IF(AF1486="","",+AF1486-AG1486)</f>
      </c>
      <c r="AI1486" s="92">
        <f>IF(AH1486="","",+AH1486*AC1486)</f>
      </c>
      <c r="AJ1486" s="93"/>
      <c r="AK1486" s="94">
        <v>0.33</v>
      </c>
      <c r="AL1486" s="93">
        <f>IF(V1486=0,"",V1486/(1-AB1486-AK1486))</f>
      </c>
      <c r="AM1486" s="95">
        <v>0.33</v>
      </c>
      <c r="AN1486" s="93">
        <f>IF(V1486=0,"",V1486/(1-AB1486-AM1486))</f>
      </c>
      <c r="AO1486" s="96">
        <v>1.2</v>
      </c>
      <c r="AP1486" s="93">
        <f>IF(BD!AJ1486="","",BD!AJ1486*BD!AO1486)</f>
      </c>
      <c r="AQ1486" s="91">
        <f>BD!AM1486/BD!AK1486-1</f>
        <v>0</v>
      </c>
      <c r="AR1486" s="91">
        <f>IF(BD!AN1486="","",IF(BD!AJ1486="","",BD!AN1486/BD!AJ1486-1))</f>
      </c>
      <c r="AS1486" s="91">
        <f>IF(BD!AN1486="","",IF(BD!AN1486&lt;BD!AL1486,"ABAIXO DA META","DENTRO DA META"))</f>
      </c>
      <c r="AT1486" s="91" t="str">
        <f>IF(BD!AJ1486="","EM ANÁLISE",IF(BD!AP1486&gt;=BD!AN1486,"GO", "NO GO"))</f>
        <v>EM ANÁLISE</v>
      </c>
      <c r="AU1486" s="97">
        <f>IF(AN1486="","",+BD!$AN1486-AJ1486)</f>
      </c>
      <c r="AV1486" s="98"/>
      <c r="AW1486" s="90">
        <f>BD!P1486*BD!AC1486</f>
        <v>0</v>
      </c>
      <c r="AX1486" s="90">
        <f>BD!V1486*BD!AC1486</f>
        <v>0</v>
      </c>
      <c r="AY1486" s="90">
        <f>IF(BD!AN1486="","",BD!AN1486*BD!AC1486)</f>
      </c>
      <c r="AZ1486" s="75" t="s">
        <v>123</v>
      </c>
      <c r="BA1486" s="75" t="s">
        <v>115</v>
      </c>
      <c r="BB1486" s="75">
        <v>1</v>
      </c>
      <c r="BC1486" s="75" t="s">
        <v>116</v>
      </c>
      <c r="BD1486" s="104"/>
      <c r="BE1486" s="104"/>
      <c r="BF1486" s="101"/>
      <c r="BG1486" s="101"/>
      <c r="BH1486" s="101"/>
      <c r="BI1486" s="101"/>
      <c r="BJ1486" s="101"/>
      <c r="BK1486" s="101"/>
      <c r="BL1486" s="101"/>
      <c r="BM1486" s="101"/>
      <c r="BN1486" s="101"/>
      <c r="BO1486" s="103"/>
      <c r="BP1486" s="101"/>
      <c r="BQ1486" s="101"/>
      <c r="BR1486" s="101"/>
      <c r="BS1486" s="101"/>
      <c r="BT1486" s="101"/>
      <c r="BU1486" s="101"/>
      <c r="BV1486" s="101"/>
      <c r="BW1486" s="101"/>
      <c r="BX1486" s="101"/>
      <c r="BY1486" s="101"/>
      <c r="BZ1486" s="101"/>
      <c r="CA1486" s="101"/>
      <c r="CB1486" s="101"/>
      <c r="CC1486" s="101"/>
      <c r="CD1486" s="101"/>
      <c r="CE1486" s="101"/>
      <c r="CF1486" s="101"/>
      <c r="CG1486" s="37" t="e">
        <f>VLOOKUP(Table_1[[#This Row],[EAN]],'[1]Planilha1'!$E:$R,13,0)</f>
        <v>#N/A</v>
      </c>
      <c r="CI1486" s="188">
        <f>IF(Table_1[[#This Row],[STATUS MERCADO]]="GO",Table_1[[#This Row],[M. BRUTA TOTAL]],0)</f>
        <v>0</v>
      </c>
      <c r="CJ1486" s="188">
        <f>IF(Table_1[[#This Row],[STATUS MERCADO]]="GO",Table_1[[#This Row],[PV UNIT. REALIZADO]]*Table_1[[#This Row],[QUANTIDADE]],0)</f>
        <v>0</v>
      </c>
    </row>
    <row r="1487" ht="15" hidden="1">
      <c r="A1487" s="7"/>
      <c r="B1487" s="84" t="s">
        <v>400</v>
      </c>
      <c r="C1487" s="75">
        <v>220294</v>
      </c>
      <c r="D1487" s="75">
        <v>751</v>
      </c>
      <c r="E1487" s="85">
        <v>7896314708007</v>
      </c>
      <c r="F1487" s="86" t="s">
        <v>1420</v>
      </c>
      <c r="G1487" s="75" t="s">
        <v>12</v>
      </c>
      <c r="H1487" s="75">
        <v>3390</v>
      </c>
      <c r="I1487" s="87" t="s">
        <v>1291</v>
      </c>
      <c r="J1487" s="75" t="s">
        <v>1417</v>
      </c>
      <c r="K1487" s="88" t="s">
        <v>84</v>
      </c>
      <c r="L1487" s="88">
        <v>12</v>
      </c>
      <c r="M1487" s="88">
        <v>0</v>
      </c>
      <c r="N1487" s="75" t="s">
        <v>85</v>
      </c>
      <c r="O1487" s="75" t="s">
        <v>114</v>
      </c>
      <c r="P1487" s="89"/>
      <c r="Q1487" s="90">
        <f>(17/100+7.6/100+1.65/100)*P1487</f>
        <v>0</v>
      </c>
      <c r="R1487" s="90"/>
      <c r="S1487" s="90"/>
      <c r="T1487" s="90"/>
      <c r="U1487" s="90"/>
      <c r="V1487" s="90">
        <f>+P1487-Q1487+R1487+S1487+T1487+U1487</f>
        <v>0</v>
      </c>
      <c r="W1487" s="91">
        <f>(1.02/100)</f>
        <v>1.02E-2</v>
      </c>
      <c r="X1487" s="91">
        <v>4.8E-3</v>
      </c>
      <c r="Y1487" s="91">
        <v>0.17</v>
      </c>
      <c r="Z1487" s="91">
        <v>1.65E-2</v>
      </c>
      <c r="AA1487" s="91">
        <v>7.6E-2</v>
      </c>
      <c r="AB1487" s="91">
        <f>SUM(W1487:AA1487)</f>
        <v>0.2775</v>
      </c>
      <c r="AC1487" s="75">
        <v>12</v>
      </c>
      <c r="AD1487" s="92">
        <f>IF(AL1487="","",+AC1487*AL1487)</f>
      </c>
      <c r="AE1487" s="93">
        <f>IF(AL1487="","",+AL1487*AB1487)</f>
      </c>
      <c r="AF1487" s="92">
        <f>IF(AL1487="","",+AL1487-AE1487)</f>
      </c>
      <c r="AG1487" s="93">
        <f>+V1487</f>
        <v>0</v>
      </c>
      <c r="AH1487" s="92">
        <f>IF(AF1487="","",+AF1487-AG1487)</f>
      </c>
      <c r="AI1487" s="92">
        <f>IF(AH1487="","",+AH1487*AC1487)</f>
      </c>
      <c r="AJ1487" s="93"/>
      <c r="AK1487" s="94">
        <v>0.33</v>
      </c>
      <c r="AL1487" s="93">
        <f>IF(V1487=0,"",V1487/(1-AB1487-AK1487))</f>
      </c>
      <c r="AM1487" s="95">
        <v>0.33</v>
      </c>
      <c r="AN1487" s="93">
        <f>IF(V1487=0,"",V1487/(1-AB1487-AM1487))</f>
      </c>
      <c r="AO1487" s="96">
        <v>1.2</v>
      </c>
      <c r="AP1487" s="93">
        <f>IF(BD!AJ1487="","",BD!AJ1487*BD!AO1487)</f>
      </c>
      <c r="AQ1487" s="91">
        <f>BD!AM1487/BD!AK1487-1</f>
        <v>0</v>
      </c>
      <c r="AR1487" s="91">
        <f>IF(BD!AN1487="","",IF(BD!AJ1487="","",BD!AN1487/BD!AJ1487-1))</f>
      </c>
      <c r="AS1487" s="91">
        <f>IF(BD!AN1487="","",IF(BD!AN1487&lt;BD!AL1487,"ABAIXO DA META","DENTRO DA META"))</f>
      </c>
      <c r="AT1487" s="91" t="str">
        <f>IF(BD!AJ1487="","EM ANÁLISE",IF(BD!AP1487&gt;=BD!AN1487,"GO", "NO GO"))</f>
        <v>EM ANÁLISE</v>
      </c>
      <c r="AU1487" s="97">
        <f>IF(AN1487="","",+BD!$AN1487-AJ1487)</f>
      </c>
      <c r="AV1487" s="98"/>
      <c r="AW1487" s="90">
        <f>BD!P1487*BD!AC1487</f>
        <v>0</v>
      </c>
      <c r="AX1487" s="90">
        <f>BD!V1487*BD!AC1487</f>
        <v>0</v>
      </c>
      <c r="AY1487" s="90">
        <f>IF(BD!AN1487="","",BD!AN1487*BD!AC1487)</f>
      </c>
      <c r="AZ1487" s="75" t="s">
        <v>123</v>
      </c>
      <c r="BA1487" s="75" t="s">
        <v>115</v>
      </c>
      <c r="BB1487" s="75">
        <v>1</v>
      </c>
      <c r="BC1487" s="75" t="s">
        <v>116</v>
      </c>
      <c r="BD1487" s="104"/>
      <c r="BE1487" s="104"/>
      <c r="BF1487" s="101"/>
      <c r="BG1487" s="101"/>
      <c r="BH1487" s="101"/>
      <c r="BI1487" s="101"/>
      <c r="BJ1487" s="101"/>
      <c r="BK1487" s="101"/>
      <c r="BL1487" s="101"/>
      <c r="BM1487" s="101"/>
      <c r="BN1487" s="101"/>
      <c r="BO1487" s="103"/>
      <c r="BP1487" s="101"/>
      <c r="BQ1487" s="101"/>
      <c r="BR1487" s="101"/>
      <c r="BS1487" s="101"/>
      <c r="BT1487" s="101"/>
      <c r="BU1487" s="101"/>
      <c r="BV1487" s="101"/>
      <c r="BW1487" s="101"/>
      <c r="BX1487" s="101"/>
      <c r="BY1487" s="101"/>
      <c r="BZ1487" s="101"/>
      <c r="CA1487" s="101"/>
      <c r="CB1487" s="101"/>
      <c r="CC1487" s="101"/>
      <c r="CD1487" s="101"/>
      <c r="CE1487" s="101"/>
      <c r="CF1487" s="101"/>
      <c r="CG1487" s="37" t="e">
        <f>VLOOKUP(Table_1[[#This Row],[EAN]],'[1]Planilha1'!$E:$R,13,0)</f>
        <v>#N/A</v>
      </c>
      <c r="CI1487" s="188">
        <f>IF(Table_1[[#This Row],[STATUS MERCADO]]="GO",Table_1[[#This Row],[M. BRUTA TOTAL]],0)</f>
        <v>0</v>
      </c>
      <c r="CJ1487" s="188">
        <f>IF(Table_1[[#This Row],[STATUS MERCADO]]="GO",Table_1[[#This Row],[PV UNIT. REALIZADO]]*Table_1[[#This Row],[QUANTIDADE]],0)</f>
        <v>0</v>
      </c>
    </row>
    <row r="1488" ht="15" hidden="1">
      <c r="A1488" s="7"/>
      <c r="B1488" s="84" t="s">
        <v>400</v>
      </c>
      <c r="C1488" s="75">
        <v>220295</v>
      </c>
      <c r="D1488" s="75">
        <v>754</v>
      </c>
      <c r="E1488" s="85">
        <v>7896314708151</v>
      </c>
      <c r="F1488" s="86" t="s">
        <v>1421</v>
      </c>
      <c r="G1488" s="75" t="s">
        <v>12</v>
      </c>
      <c r="H1488" s="75">
        <v>3390</v>
      </c>
      <c r="I1488" s="87" t="s">
        <v>1291</v>
      </c>
      <c r="J1488" s="75" t="s">
        <v>1417</v>
      </c>
      <c r="K1488" s="88" t="s">
        <v>84</v>
      </c>
      <c r="L1488" s="88">
        <v>12</v>
      </c>
      <c r="M1488" s="88">
        <v>0</v>
      </c>
      <c r="N1488" s="75" t="s">
        <v>85</v>
      </c>
      <c r="O1488" s="75" t="s">
        <v>114</v>
      </c>
      <c r="P1488" s="89"/>
      <c r="Q1488" s="90">
        <f>(17/100+7.6/100+1.65/100)*P1488</f>
        <v>0</v>
      </c>
      <c r="R1488" s="90"/>
      <c r="S1488" s="90"/>
      <c r="T1488" s="90"/>
      <c r="U1488" s="90"/>
      <c r="V1488" s="90">
        <f>+P1488-Q1488+R1488+S1488+T1488+U1488</f>
        <v>0</v>
      </c>
      <c r="W1488" s="91">
        <f>(1.02/100)</f>
        <v>1.02E-2</v>
      </c>
      <c r="X1488" s="91">
        <v>4.8E-3</v>
      </c>
      <c r="Y1488" s="91">
        <v>0.17</v>
      </c>
      <c r="Z1488" s="91">
        <v>1.65E-2</v>
      </c>
      <c r="AA1488" s="91">
        <v>7.6E-2</v>
      </c>
      <c r="AB1488" s="91">
        <f>SUM(W1488:AA1488)</f>
        <v>0.2775</v>
      </c>
      <c r="AC1488" s="75">
        <v>12</v>
      </c>
      <c r="AD1488" s="92">
        <f>IF(AL1488="","",+AC1488*AL1488)</f>
      </c>
      <c r="AE1488" s="93">
        <f>IF(AL1488="","",+AL1488*AB1488)</f>
      </c>
      <c r="AF1488" s="92">
        <f>IF(AL1488="","",+AL1488-AE1488)</f>
      </c>
      <c r="AG1488" s="93">
        <f>+V1488</f>
        <v>0</v>
      </c>
      <c r="AH1488" s="92">
        <f>IF(AF1488="","",+AF1488-AG1488)</f>
      </c>
      <c r="AI1488" s="92">
        <f>IF(AH1488="","",+AH1488*AC1488)</f>
      </c>
      <c r="AJ1488" s="93"/>
      <c r="AK1488" s="94">
        <v>0.33</v>
      </c>
      <c r="AL1488" s="93">
        <f>IF(V1488=0,"",V1488/(1-AB1488-AK1488))</f>
      </c>
      <c r="AM1488" s="95">
        <v>0.33</v>
      </c>
      <c r="AN1488" s="93">
        <f>IF(V1488=0,"",V1488/(1-AB1488-AM1488))</f>
      </c>
      <c r="AO1488" s="96">
        <v>1.2</v>
      </c>
      <c r="AP1488" s="93">
        <f>IF(BD!AJ1488="","",BD!AJ1488*BD!AO1488)</f>
      </c>
      <c r="AQ1488" s="91">
        <f>BD!AM1488/BD!AK1488-1</f>
        <v>0</v>
      </c>
      <c r="AR1488" s="91">
        <f>IF(BD!AN1488="","",IF(BD!AJ1488="","",BD!AN1488/BD!AJ1488-1))</f>
      </c>
      <c r="AS1488" s="91">
        <f>IF(BD!AN1488="","",IF(BD!AN1488&lt;BD!AL1488,"ABAIXO DA META","DENTRO DA META"))</f>
      </c>
      <c r="AT1488" s="91" t="str">
        <f>IF(BD!AJ1488="","EM ANÁLISE",IF(BD!AP1488&gt;=BD!AN1488,"GO", "NO GO"))</f>
        <v>EM ANÁLISE</v>
      </c>
      <c r="AU1488" s="97">
        <f>IF(AN1488="","",+BD!$AN1488-AJ1488)</f>
      </c>
      <c r="AV1488" s="98"/>
      <c r="AW1488" s="90">
        <f>BD!P1488*BD!AC1488</f>
        <v>0</v>
      </c>
      <c r="AX1488" s="90">
        <f>BD!V1488*BD!AC1488</f>
        <v>0</v>
      </c>
      <c r="AY1488" s="90">
        <f>IF(BD!AN1488="","",BD!AN1488*BD!AC1488)</f>
      </c>
      <c r="AZ1488" s="75" t="s">
        <v>123</v>
      </c>
      <c r="BA1488" s="75" t="s">
        <v>115</v>
      </c>
      <c r="BB1488" s="75">
        <v>1</v>
      </c>
      <c r="BC1488" s="75" t="s">
        <v>116</v>
      </c>
      <c r="BD1488" s="104"/>
      <c r="BE1488" s="104"/>
      <c r="BF1488" s="101"/>
      <c r="BG1488" s="101"/>
      <c r="BH1488" s="101"/>
      <c r="BI1488" s="101"/>
      <c r="BJ1488" s="101"/>
      <c r="BK1488" s="101"/>
      <c r="BL1488" s="101"/>
      <c r="BM1488" s="101"/>
      <c r="BN1488" s="101"/>
      <c r="BO1488" s="103"/>
      <c r="BP1488" s="101"/>
      <c r="BQ1488" s="101"/>
      <c r="BR1488" s="101"/>
      <c r="BS1488" s="101"/>
      <c r="BT1488" s="101"/>
      <c r="BU1488" s="101"/>
      <c r="BV1488" s="101"/>
      <c r="BW1488" s="101"/>
      <c r="BX1488" s="101"/>
      <c r="BY1488" s="101"/>
      <c r="BZ1488" s="101"/>
      <c r="CA1488" s="101"/>
      <c r="CB1488" s="101"/>
      <c r="CC1488" s="101"/>
      <c r="CD1488" s="101"/>
      <c r="CE1488" s="101"/>
      <c r="CF1488" s="101"/>
      <c r="CG1488" s="37" t="e">
        <f>VLOOKUP(Table_1[[#This Row],[EAN]],'[1]Planilha1'!$E:$R,13,0)</f>
        <v>#N/A</v>
      </c>
      <c r="CI1488" s="188">
        <f>IF(Table_1[[#This Row],[STATUS MERCADO]]="GO",Table_1[[#This Row],[M. BRUTA TOTAL]],0)</f>
        <v>0</v>
      </c>
      <c r="CJ1488" s="188">
        <f>IF(Table_1[[#This Row],[STATUS MERCADO]]="GO",Table_1[[#This Row],[PV UNIT. REALIZADO]]*Table_1[[#This Row],[QUANTIDADE]],0)</f>
        <v>0</v>
      </c>
    </row>
    <row r="1489" ht="15" hidden="1">
      <c r="A1489" s="7"/>
      <c r="B1489" s="84" t="s">
        <v>400</v>
      </c>
      <c r="C1489" s="75">
        <v>220296</v>
      </c>
      <c r="D1489" s="75">
        <v>760</v>
      </c>
      <c r="E1489" s="85">
        <v>7896314704061</v>
      </c>
      <c r="F1489" s="86" t="s">
        <v>1422</v>
      </c>
      <c r="G1489" s="75" t="s">
        <v>12</v>
      </c>
      <c r="H1489" s="75">
        <v>3390</v>
      </c>
      <c r="I1489" s="87" t="s">
        <v>1291</v>
      </c>
      <c r="J1489" s="75" t="s">
        <v>1322</v>
      </c>
      <c r="K1489" s="88" t="s">
        <v>84</v>
      </c>
      <c r="L1489" s="88">
        <v>12</v>
      </c>
      <c r="M1489" s="88">
        <v>0</v>
      </c>
      <c r="N1489" s="75" t="s">
        <v>85</v>
      </c>
      <c r="O1489" s="75" t="s">
        <v>114</v>
      </c>
      <c r="P1489" s="89"/>
      <c r="Q1489" s="90">
        <f>(17/100+7.6/100+1.65/100)*P1489</f>
        <v>0</v>
      </c>
      <c r="R1489" s="90"/>
      <c r="S1489" s="90"/>
      <c r="T1489" s="90"/>
      <c r="U1489" s="90"/>
      <c r="V1489" s="90">
        <f>+P1489-Q1489+R1489+S1489+T1489+U1489</f>
        <v>0</v>
      </c>
      <c r="W1489" s="91">
        <f>(1.02/100)</f>
        <v>1.02E-2</v>
      </c>
      <c r="X1489" s="91">
        <v>4.8E-3</v>
      </c>
      <c r="Y1489" s="91">
        <v>0.17</v>
      </c>
      <c r="Z1489" s="91">
        <v>1.65E-2</v>
      </c>
      <c r="AA1489" s="91">
        <v>7.6E-2</v>
      </c>
      <c r="AB1489" s="91">
        <f>SUM(W1489:AA1489)</f>
        <v>0.2775</v>
      </c>
      <c r="AC1489" s="75">
        <v>12</v>
      </c>
      <c r="AD1489" s="92">
        <f>IF(AL1489="","",+AC1489*AL1489)</f>
      </c>
      <c r="AE1489" s="93">
        <f>IF(AL1489="","",+AL1489*AB1489)</f>
      </c>
      <c r="AF1489" s="92">
        <f>IF(AL1489="","",+AL1489-AE1489)</f>
      </c>
      <c r="AG1489" s="93">
        <f>+V1489</f>
        <v>0</v>
      </c>
      <c r="AH1489" s="92">
        <f>IF(AF1489="","",+AF1489-AG1489)</f>
      </c>
      <c r="AI1489" s="92">
        <f>IF(AH1489="","",+AH1489*AC1489)</f>
      </c>
      <c r="AJ1489" s="93"/>
      <c r="AK1489" s="94">
        <v>0.33</v>
      </c>
      <c r="AL1489" s="93">
        <f>IF(V1489=0,"",V1489/(1-AB1489-AK1489))</f>
      </c>
      <c r="AM1489" s="95">
        <v>0.33</v>
      </c>
      <c r="AN1489" s="93">
        <f>IF(V1489=0,"",V1489/(1-AB1489-AM1489))</f>
      </c>
      <c r="AO1489" s="96">
        <v>1.2</v>
      </c>
      <c r="AP1489" s="93">
        <f>IF(BD!AJ1489="","",BD!AJ1489*BD!AO1489)</f>
      </c>
      <c r="AQ1489" s="91">
        <f>BD!AM1489/BD!AK1489-1</f>
        <v>0</v>
      </c>
      <c r="AR1489" s="91">
        <f>IF(BD!AN1489="","",IF(BD!AJ1489="","",BD!AN1489/BD!AJ1489-1))</f>
      </c>
      <c r="AS1489" s="91">
        <f>IF(BD!AN1489="","",IF(BD!AN1489&lt;BD!AL1489,"ABAIXO DA META","DENTRO DA META"))</f>
      </c>
      <c r="AT1489" s="91" t="str">
        <f>IF(BD!AJ1489="","EM ANÁLISE",IF(BD!AP1489&gt;=BD!AN1489,"GO", "NO GO"))</f>
        <v>EM ANÁLISE</v>
      </c>
      <c r="AU1489" s="97">
        <f>IF(AN1489="","",+BD!$AN1489-AJ1489)</f>
      </c>
      <c r="AV1489" s="98"/>
      <c r="AW1489" s="90">
        <f>BD!P1489*BD!AC1489</f>
        <v>0</v>
      </c>
      <c r="AX1489" s="90">
        <f>BD!V1489*BD!AC1489</f>
        <v>0</v>
      </c>
      <c r="AY1489" s="90">
        <f>IF(BD!AN1489="","",BD!AN1489*BD!AC1489)</f>
      </c>
      <c r="AZ1489" s="75" t="s">
        <v>123</v>
      </c>
      <c r="BA1489" s="75" t="s">
        <v>115</v>
      </c>
      <c r="BB1489" s="75">
        <v>1</v>
      </c>
      <c r="BC1489" s="75" t="s">
        <v>116</v>
      </c>
      <c r="BD1489" s="104"/>
      <c r="BE1489" s="104"/>
      <c r="BF1489" s="101"/>
      <c r="BG1489" s="101"/>
      <c r="BH1489" s="101"/>
      <c r="BI1489" s="101"/>
      <c r="BJ1489" s="101"/>
      <c r="BK1489" s="101"/>
      <c r="BL1489" s="101"/>
      <c r="BM1489" s="101"/>
      <c r="BN1489" s="101"/>
      <c r="BO1489" s="103"/>
      <c r="BP1489" s="101"/>
      <c r="BQ1489" s="101"/>
      <c r="BR1489" s="101"/>
      <c r="BS1489" s="101"/>
      <c r="BT1489" s="101"/>
      <c r="BU1489" s="101"/>
      <c r="BV1489" s="101"/>
      <c r="BW1489" s="101"/>
      <c r="BX1489" s="101"/>
      <c r="BY1489" s="101"/>
      <c r="BZ1489" s="101"/>
      <c r="CA1489" s="101"/>
      <c r="CB1489" s="101"/>
      <c r="CC1489" s="101"/>
      <c r="CD1489" s="101"/>
      <c r="CE1489" s="101"/>
      <c r="CF1489" s="101"/>
      <c r="CG1489" s="37" t="e">
        <f>VLOOKUP(Table_1[[#This Row],[EAN]],'[1]Planilha1'!$E:$R,13,0)</f>
        <v>#N/A</v>
      </c>
      <c r="CI1489" s="188">
        <f>IF(Table_1[[#This Row],[STATUS MERCADO]]="GO",Table_1[[#This Row],[M. BRUTA TOTAL]],0)</f>
        <v>0</v>
      </c>
      <c r="CJ1489" s="188">
        <f>IF(Table_1[[#This Row],[STATUS MERCADO]]="GO",Table_1[[#This Row],[PV UNIT. REALIZADO]]*Table_1[[#This Row],[QUANTIDADE]],0)</f>
        <v>0</v>
      </c>
    </row>
    <row r="1490" ht="15" hidden="1">
      <c r="A1490" s="7"/>
      <c r="B1490" s="84" t="s">
        <v>400</v>
      </c>
      <c r="C1490" s="75">
        <v>220298</v>
      </c>
      <c r="D1490" s="75">
        <v>758</v>
      </c>
      <c r="E1490" s="85">
        <v>7896314708779</v>
      </c>
      <c r="F1490" s="86" t="s">
        <v>1425</v>
      </c>
      <c r="G1490" s="75" t="s">
        <v>12</v>
      </c>
      <c r="H1490" s="75">
        <v>3390</v>
      </c>
      <c r="I1490" s="87" t="s">
        <v>1291</v>
      </c>
      <c r="J1490" s="75" t="s">
        <v>1424</v>
      </c>
      <c r="K1490" s="88" t="s">
        <v>84</v>
      </c>
      <c r="L1490" s="88">
        <v>12</v>
      </c>
      <c r="M1490" s="88">
        <v>0</v>
      </c>
      <c r="N1490" s="75" t="s">
        <v>85</v>
      </c>
      <c r="O1490" s="75" t="s">
        <v>114</v>
      </c>
      <c r="P1490" s="89"/>
      <c r="Q1490" s="90">
        <f>(17/100+7.6/100+1.65/100)*P1490</f>
        <v>0</v>
      </c>
      <c r="R1490" s="90"/>
      <c r="S1490" s="90"/>
      <c r="T1490" s="90"/>
      <c r="U1490" s="90"/>
      <c r="V1490" s="90">
        <f>+P1490-Q1490+R1490+S1490+T1490+U1490</f>
        <v>0</v>
      </c>
      <c r="W1490" s="91">
        <f>(1.02/100)</f>
        <v>1.02E-2</v>
      </c>
      <c r="X1490" s="91">
        <v>4.8E-3</v>
      </c>
      <c r="Y1490" s="91">
        <v>0.17</v>
      </c>
      <c r="Z1490" s="91">
        <v>1.65E-2</v>
      </c>
      <c r="AA1490" s="91">
        <v>7.6E-2</v>
      </c>
      <c r="AB1490" s="91">
        <f>SUM(W1490:AA1490)</f>
        <v>0.2775</v>
      </c>
      <c r="AC1490" s="75">
        <v>12</v>
      </c>
      <c r="AD1490" s="92">
        <f>IF(AL1490="","",+AC1490*AL1490)</f>
      </c>
      <c r="AE1490" s="93">
        <f>IF(AL1490="","",+AL1490*AB1490)</f>
      </c>
      <c r="AF1490" s="92">
        <f>IF(AL1490="","",+AL1490-AE1490)</f>
      </c>
      <c r="AG1490" s="93">
        <f>+V1490</f>
        <v>0</v>
      </c>
      <c r="AH1490" s="92">
        <f>IF(AF1490="","",+AF1490-AG1490)</f>
      </c>
      <c r="AI1490" s="92">
        <f>IF(AH1490="","",+AH1490*AC1490)</f>
      </c>
      <c r="AJ1490" s="93"/>
      <c r="AK1490" s="94">
        <v>0.33</v>
      </c>
      <c r="AL1490" s="93">
        <f>IF(V1490=0,"",V1490/(1-AB1490-AK1490))</f>
      </c>
      <c r="AM1490" s="95">
        <v>0.33</v>
      </c>
      <c r="AN1490" s="93">
        <f>IF(V1490=0,"",V1490/(1-AB1490-AM1490))</f>
      </c>
      <c r="AO1490" s="96">
        <v>1.2</v>
      </c>
      <c r="AP1490" s="93">
        <f>IF(BD!AJ1490="","",BD!AJ1490*BD!AO1490)</f>
      </c>
      <c r="AQ1490" s="91">
        <f>BD!AM1490/BD!AK1490-1</f>
        <v>0</v>
      </c>
      <c r="AR1490" s="91">
        <f>IF(BD!AN1490="","",IF(BD!AJ1490="","",BD!AN1490/BD!AJ1490-1))</f>
      </c>
      <c r="AS1490" s="91">
        <f>IF(BD!AN1490="","",IF(BD!AN1490&lt;BD!AL1490,"ABAIXO DA META","DENTRO DA META"))</f>
      </c>
      <c r="AT1490" s="91" t="str">
        <f>IF(BD!AJ1490="","EM ANÁLISE",IF(BD!AP1490&gt;=BD!AN1490,"GO", "NO GO"))</f>
        <v>EM ANÁLISE</v>
      </c>
      <c r="AU1490" s="97">
        <f>IF(AN1490="","",+BD!$AN1490-AJ1490)</f>
      </c>
      <c r="AV1490" s="98"/>
      <c r="AW1490" s="90">
        <f>BD!P1490*BD!AC1490</f>
        <v>0</v>
      </c>
      <c r="AX1490" s="90">
        <f>BD!V1490*BD!AC1490</f>
        <v>0</v>
      </c>
      <c r="AY1490" s="90">
        <f>IF(BD!AN1490="","",BD!AN1490*BD!AC1490)</f>
      </c>
      <c r="AZ1490" s="75" t="s">
        <v>123</v>
      </c>
      <c r="BA1490" s="75" t="s">
        <v>115</v>
      </c>
      <c r="BB1490" s="75">
        <v>1</v>
      </c>
      <c r="BC1490" s="75" t="s">
        <v>116</v>
      </c>
      <c r="BD1490" s="104"/>
      <c r="BE1490" s="104"/>
      <c r="BF1490" s="101"/>
      <c r="BG1490" s="101"/>
      <c r="BH1490" s="101"/>
      <c r="BI1490" s="101"/>
      <c r="BJ1490" s="101"/>
      <c r="BK1490" s="101"/>
      <c r="BL1490" s="101"/>
      <c r="BM1490" s="101"/>
      <c r="BN1490" s="101"/>
      <c r="BO1490" s="103"/>
      <c r="BP1490" s="101"/>
      <c r="BQ1490" s="101"/>
      <c r="BR1490" s="101"/>
      <c r="BS1490" s="101"/>
      <c r="BT1490" s="101"/>
      <c r="BU1490" s="101"/>
      <c r="BV1490" s="101"/>
      <c r="BW1490" s="101"/>
      <c r="BX1490" s="101"/>
      <c r="BY1490" s="101"/>
      <c r="BZ1490" s="101"/>
      <c r="CA1490" s="101"/>
      <c r="CB1490" s="101"/>
      <c r="CC1490" s="101"/>
      <c r="CD1490" s="101"/>
      <c r="CE1490" s="101"/>
      <c r="CF1490" s="101"/>
      <c r="CG1490" s="37" t="e">
        <f>VLOOKUP(Table_1[[#This Row],[EAN]],'[1]Planilha1'!$E:$R,13,0)</f>
        <v>#N/A</v>
      </c>
      <c r="CI1490" s="188">
        <f>IF(Table_1[[#This Row],[STATUS MERCADO]]="GO",Table_1[[#This Row],[M. BRUTA TOTAL]],0)</f>
        <v>0</v>
      </c>
      <c r="CJ1490" s="188">
        <f>IF(Table_1[[#This Row],[STATUS MERCADO]]="GO",Table_1[[#This Row],[PV UNIT. REALIZADO]]*Table_1[[#This Row],[QUANTIDADE]],0)</f>
        <v>0</v>
      </c>
    </row>
    <row r="1491" ht="15" hidden="1">
      <c r="A1491" s="7"/>
      <c r="B1491" s="84" t="s">
        <v>400</v>
      </c>
      <c r="C1491" s="75">
        <v>220299</v>
      </c>
      <c r="D1491" s="75">
        <v>517</v>
      </c>
      <c r="E1491" s="85">
        <v>7896314708922</v>
      </c>
      <c r="F1491" s="86" t="s">
        <v>1426</v>
      </c>
      <c r="G1491" s="75" t="s">
        <v>12</v>
      </c>
      <c r="H1491" s="75">
        <v>3390</v>
      </c>
      <c r="I1491" s="87" t="s">
        <v>1291</v>
      </c>
      <c r="J1491" s="75" t="s">
        <v>1322</v>
      </c>
      <c r="K1491" s="88" t="s">
        <v>84</v>
      </c>
      <c r="L1491" s="88">
        <v>12</v>
      </c>
      <c r="M1491" s="88">
        <v>0</v>
      </c>
      <c r="N1491" s="75" t="s">
        <v>85</v>
      </c>
      <c r="O1491" s="75" t="s">
        <v>114</v>
      </c>
      <c r="P1491" s="89"/>
      <c r="Q1491" s="90">
        <f>(17/100+7.6/100+1.65/100)*P1491</f>
        <v>0</v>
      </c>
      <c r="R1491" s="90"/>
      <c r="S1491" s="90"/>
      <c r="T1491" s="90"/>
      <c r="U1491" s="90"/>
      <c r="V1491" s="90">
        <f>+P1491-Q1491+R1491+S1491+T1491+U1491</f>
        <v>0</v>
      </c>
      <c r="W1491" s="91">
        <f>(1.02/100)</f>
        <v>1.02E-2</v>
      </c>
      <c r="X1491" s="91">
        <v>4.8E-3</v>
      </c>
      <c r="Y1491" s="91">
        <v>0.17</v>
      </c>
      <c r="Z1491" s="91">
        <v>1.65E-2</v>
      </c>
      <c r="AA1491" s="91">
        <v>7.6E-2</v>
      </c>
      <c r="AB1491" s="91">
        <f>SUM(W1491:AA1491)</f>
        <v>0.2775</v>
      </c>
      <c r="AC1491" s="75">
        <v>12</v>
      </c>
      <c r="AD1491" s="92">
        <f>IF(AL1491="","",+AC1491*AL1491)</f>
      </c>
      <c r="AE1491" s="93">
        <f>IF(AL1491="","",+AL1491*AB1491)</f>
      </c>
      <c r="AF1491" s="92">
        <f>IF(AL1491="","",+AL1491-AE1491)</f>
      </c>
      <c r="AG1491" s="93">
        <f>+V1491</f>
        <v>0</v>
      </c>
      <c r="AH1491" s="92">
        <f>IF(AF1491="","",+AF1491-AG1491)</f>
      </c>
      <c r="AI1491" s="92">
        <f>IF(AH1491="","",+AH1491*AC1491)</f>
      </c>
      <c r="AJ1491" s="93"/>
      <c r="AK1491" s="94">
        <v>0.33</v>
      </c>
      <c r="AL1491" s="93">
        <f>IF(V1491=0,"",V1491/(1-AB1491-AK1491))</f>
      </c>
      <c r="AM1491" s="95">
        <v>0.33</v>
      </c>
      <c r="AN1491" s="93">
        <f>IF(V1491=0,"",V1491/(1-AB1491-AM1491))</f>
      </c>
      <c r="AO1491" s="96">
        <v>1.2</v>
      </c>
      <c r="AP1491" s="93">
        <f>IF(BD!AJ1491="","",BD!AJ1491*BD!AO1491)</f>
      </c>
      <c r="AQ1491" s="91">
        <f>BD!AM1491/BD!AK1491-1</f>
        <v>0</v>
      </c>
      <c r="AR1491" s="91">
        <f>IF(BD!AN1491="","",IF(BD!AJ1491="","",BD!AN1491/BD!AJ1491-1))</f>
      </c>
      <c r="AS1491" s="91">
        <f>IF(BD!AN1491="","",IF(BD!AN1491&lt;BD!AL1491,"ABAIXO DA META","DENTRO DA META"))</f>
      </c>
      <c r="AT1491" s="91" t="str">
        <f>IF(BD!AJ1491="","EM ANÁLISE",IF(BD!AP1491&gt;=BD!AN1491,"GO", "NO GO"))</f>
        <v>EM ANÁLISE</v>
      </c>
      <c r="AU1491" s="97">
        <f>IF(AN1491="","",+BD!$AN1491-AJ1491)</f>
      </c>
      <c r="AV1491" s="98"/>
      <c r="AW1491" s="90">
        <f>BD!P1491*BD!AC1491</f>
        <v>0</v>
      </c>
      <c r="AX1491" s="90">
        <f>BD!V1491*BD!AC1491</f>
        <v>0</v>
      </c>
      <c r="AY1491" s="90">
        <f>IF(BD!AN1491="","",BD!AN1491*BD!AC1491)</f>
      </c>
      <c r="AZ1491" s="75" t="s">
        <v>123</v>
      </c>
      <c r="BA1491" s="75" t="s">
        <v>115</v>
      </c>
      <c r="BB1491" s="75">
        <v>1</v>
      </c>
      <c r="BC1491" s="75" t="s">
        <v>116</v>
      </c>
      <c r="BD1491" s="104"/>
      <c r="BE1491" s="104"/>
      <c r="BF1491" s="101"/>
      <c r="BG1491" s="101"/>
      <c r="BH1491" s="101"/>
      <c r="BI1491" s="101"/>
      <c r="BJ1491" s="101"/>
      <c r="BK1491" s="101"/>
      <c r="BL1491" s="101"/>
      <c r="BM1491" s="101"/>
      <c r="BN1491" s="101"/>
      <c r="BO1491" s="103"/>
      <c r="BP1491" s="101"/>
      <c r="BQ1491" s="101"/>
      <c r="BR1491" s="101"/>
      <c r="BS1491" s="101"/>
      <c r="BT1491" s="101"/>
      <c r="BU1491" s="101"/>
      <c r="BV1491" s="101"/>
      <c r="BW1491" s="101"/>
      <c r="BX1491" s="101"/>
      <c r="BY1491" s="101"/>
      <c r="BZ1491" s="101"/>
      <c r="CA1491" s="101"/>
      <c r="CB1491" s="101"/>
      <c r="CC1491" s="101"/>
      <c r="CD1491" s="101"/>
      <c r="CE1491" s="101"/>
      <c r="CF1491" s="101"/>
      <c r="CG1491" s="37" t="e">
        <f>VLOOKUP(Table_1[[#This Row],[EAN]],'[1]Planilha1'!$E:$R,13,0)</f>
        <v>#N/A</v>
      </c>
      <c r="CI1491" s="188">
        <f>IF(Table_1[[#This Row],[STATUS MERCADO]]="GO",Table_1[[#This Row],[M. BRUTA TOTAL]],0)</f>
        <v>0</v>
      </c>
      <c r="CJ1491" s="188">
        <f>IF(Table_1[[#This Row],[STATUS MERCADO]]="GO",Table_1[[#This Row],[PV UNIT. REALIZADO]]*Table_1[[#This Row],[QUANTIDADE]],0)</f>
        <v>0</v>
      </c>
    </row>
    <row r="1492" ht="15" hidden="1">
      <c r="A1492" s="7"/>
      <c r="B1492" s="84" t="s">
        <v>400</v>
      </c>
      <c r="C1492" s="75">
        <v>220302</v>
      </c>
      <c r="D1492" s="75">
        <v>789</v>
      </c>
      <c r="E1492" s="85">
        <v>7896314708595</v>
      </c>
      <c r="F1492" s="86" t="s">
        <v>1429</v>
      </c>
      <c r="G1492" s="75" t="s">
        <v>12</v>
      </c>
      <c r="H1492" s="75">
        <v>3390</v>
      </c>
      <c r="I1492" s="87" t="s">
        <v>1291</v>
      </c>
      <c r="J1492" s="75" t="s">
        <v>1370</v>
      </c>
      <c r="K1492" s="88" t="s">
        <v>84</v>
      </c>
      <c r="L1492" s="88">
        <v>12</v>
      </c>
      <c r="M1492" s="88">
        <v>0</v>
      </c>
      <c r="N1492" s="75" t="s">
        <v>85</v>
      </c>
      <c r="O1492" s="75" t="s">
        <v>114</v>
      </c>
      <c r="P1492" s="89"/>
      <c r="Q1492" s="90">
        <f>(17/100+7.6/100+1.65/100)*P1492</f>
        <v>0</v>
      </c>
      <c r="R1492" s="90"/>
      <c r="S1492" s="90"/>
      <c r="T1492" s="90"/>
      <c r="U1492" s="90"/>
      <c r="V1492" s="90">
        <f>+P1492-Q1492+R1492+S1492+T1492+U1492</f>
        <v>0</v>
      </c>
      <c r="W1492" s="91">
        <f>(1.02/100)</f>
        <v>1.02E-2</v>
      </c>
      <c r="X1492" s="91">
        <v>4.8E-3</v>
      </c>
      <c r="Y1492" s="91">
        <v>0.17</v>
      </c>
      <c r="Z1492" s="91">
        <v>1.65E-2</v>
      </c>
      <c r="AA1492" s="91">
        <v>7.6E-2</v>
      </c>
      <c r="AB1492" s="91">
        <f>SUM(W1492:AA1492)</f>
        <v>0.2775</v>
      </c>
      <c r="AC1492" s="75">
        <v>12</v>
      </c>
      <c r="AD1492" s="92">
        <f>IF(AL1492="","",+AC1492*AL1492)</f>
      </c>
      <c r="AE1492" s="93">
        <f>IF(AL1492="","",+AL1492*AB1492)</f>
      </c>
      <c r="AF1492" s="92">
        <f>IF(AL1492="","",+AL1492-AE1492)</f>
      </c>
      <c r="AG1492" s="93">
        <f>+V1492</f>
        <v>0</v>
      </c>
      <c r="AH1492" s="92">
        <f>IF(AF1492="","",+AF1492-AG1492)</f>
      </c>
      <c r="AI1492" s="92">
        <f>IF(AH1492="","",+AH1492*AC1492)</f>
      </c>
      <c r="AJ1492" s="93"/>
      <c r="AK1492" s="94">
        <v>0.33</v>
      </c>
      <c r="AL1492" s="93">
        <f>IF(V1492=0,"",V1492/(1-AB1492-AK1492))</f>
      </c>
      <c r="AM1492" s="95">
        <v>0.33</v>
      </c>
      <c r="AN1492" s="93">
        <f>IF(V1492=0,"",V1492/(1-AB1492-AM1492))</f>
      </c>
      <c r="AO1492" s="96">
        <v>1.2</v>
      </c>
      <c r="AP1492" s="93">
        <f>IF(BD!AJ1492="","",BD!AJ1492*BD!AO1492)</f>
      </c>
      <c r="AQ1492" s="91">
        <f>BD!AM1492/BD!AK1492-1</f>
        <v>0</v>
      </c>
      <c r="AR1492" s="91">
        <f>IF(BD!AN1492="","",IF(BD!AJ1492="","",BD!AN1492/BD!AJ1492-1))</f>
      </c>
      <c r="AS1492" s="91">
        <f>IF(BD!AN1492="","",IF(BD!AN1492&lt;BD!AL1492,"ABAIXO DA META","DENTRO DA META"))</f>
      </c>
      <c r="AT1492" s="91" t="str">
        <f>IF(BD!AJ1492="","EM ANÁLISE",IF(BD!AP1492&gt;=BD!AN1492,"GO", "NO GO"))</f>
        <v>EM ANÁLISE</v>
      </c>
      <c r="AU1492" s="97">
        <f>IF(AN1492="","",+BD!$AN1492-AJ1492)</f>
      </c>
      <c r="AV1492" s="98"/>
      <c r="AW1492" s="90">
        <f>BD!P1492*BD!AC1492</f>
        <v>0</v>
      </c>
      <c r="AX1492" s="90">
        <f>BD!V1492*BD!AC1492</f>
        <v>0</v>
      </c>
      <c r="AY1492" s="90">
        <f>IF(BD!AN1492="","",BD!AN1492*BD!AC1492)</f>
      </c>
      <c r="AZ1492" s="75" t="s">
        <v>123</v>
      </c>
      <c r="BA1492" s="75" t="s">
        <v>115</v>
      </c>
      <c r="BB1492" s="75">
        <v>1</v>
      </c>
      <c r="BC1492" s="75" t="s">
        <v>116</v>
      </c>
      <c r="BD1492" s="104"/>
      <c r="BE1492" s="104"/>
      <c r="BF1492" s="101"/>
      <c r="BG1492" s="101"/>
      <c r="BH1492" s="101"/>
      <c r="BI1492" s="101"/>
      <c r="BJ1492" s="101"/>
      <c r="BK1492" s="101"/>
      <c r="BL1492" s="101"/>
      <c r="BM1492" s="101"/>
      <c r="BN1492" s="101"/>
      <c r="BO1492" s="103"/>
      <c r="BP1492" s="101"/>
      <c r="BQ1492" s="101"/>
      <c r="BR1492" s="101"/>
      <c r="BS1492" s="101"/>
      <c r="BT1492" s="101"/>
      <c r="BU1492" s="101"/>
      <c r="BV1492" s="101"/>
      <c r="BW1492" s="101"/>
      <c r="BX1492" s="101"/>
      <c r="BY1492" s="101"/>
      <c r="BZ1492" s="101"/>
      <c r="CA1492" s="101"/>
      <c r="CB1492" s="101"/>
      <c r="CC1492" s="101"/>
      <c r="CD1492" s="101"/>
      <c r="CE1492" s="101"/>
      <c r="CF1492" s="101"/>
      <c r="CG1492" s="37" t="e">
        <f>VLOOKUP(Table_1[[#This Row],[EAN]],'[1]Planilha1'!$E:$R,13,0)</f>
        <v>#N/A</v>
      </c>
      <c r="CI1492" s="188">
        <f>IF(Table_1[[#This Row],[STATUS MERCADO]]="GO",Table_1[[#This Row],[M. BRUTA TOTAL]],0)</f>
        <v>0</v>
      </c>
      <c r="CJ1492" s="188">
        <f>IF(Table_1[[#This Row],[STATUS MERCADO]]="GO",Table_1[[#This Row],[PV UNIT. REALIZADO]]*Table_1[[#This Row],[QUANTIDADE]],0)</f>
        <v>0</v>
      </c>
    </row>
    <row r="1493" ht="15" hidden="1">
      <c r="A1493" s="7"/>
      <c r="B1493" s="84" t="s">
        <v>400</v>
      </c>
      <c r="C1493" s="75">
        <v>220303</v>
      </c>
      <c r="D1493" s="75">
        <v>790</v>
      </c>
      <c r="E1493" s="85">
        <v>7896314708625</v>
      </c>
      <c r="F1493" s="86" t="s">
        <v>1430</v>
      </c>
      <c r="G1493" s="75" t="s">
        <v>12</v>
      </c>
      <c r="H1493" s="75">
        <v>3390</v>
      </c>
      <c r="I1493" s="87" t="s">
        <v>1291</v>
      </c>
      <c r="J1493" s="75" t="s">
        <v>1370</v>
      </c>
      <c r="K1493" s="88" t="s">
        <v>84</v>
      </c>
      <c r="L1493" s="88">
        <v>12</v>
      </c>
      <c r="M1493" s="88">
        <v>0</v>
      </c>
      <c r="N1493" s="75" t="s">
        <v>85</v>
      </c>
      <c r="O1493" s="75" t="s">
        <v>114</v>
      </c>
      <c r="P1493" s="89"/>
      <c r="Q1493" s="90">
        <f>(17/100+7.6/100+1.65/100)*P1493</f>
        <v>0</v>
      </c>
      <c r="R1493" s="90"/>
      <c r="S1493" s="90"/>
      <c r="T1493" s="90"/>
      <c r="U1493" s="90"/>
      <c r="V1493" s="90">
        <f>+P1493-Q1493+R1493+S1493+T1493+U1493</f>
        <v>0</v>
      </c>
      <c r="W1493" s="91">
        <f>(1.02/100)</f>
        <v>1.02E-2</v>
      </c>
      <c r="X1493" s="91">
        <v>4.8E-3</v>
      </c>
      <c r="Y1493" s="91">
        <v>0.17</v>
      </c>
      <c r="Z1493" s="91">
        <v>1.65E-2</v>
      </c>
      <c r="AA1493" s="91">
        <v>7.6E-2</v>
      </c>
      <c r="AB1493" s="91">
        <f>SUM(W1493:AA1493)</f>
        <v>0.2775</v>
      </c>
      <c r="AC1493" s="75">
        <v>12</v>
      </c>
      <c r="AD1493" s="92">
        <f>IF(AL1493="","",+AC1493*AL1493)</f>
      </c>
      <c r="AE1493" s="93">
        <f>IF(AL1493="","",+AL1493*AB1493)</f>
      </c>
      <c r="AF1493" s="92">
        <f>IF(AL1493="","",+AL1493-AE1493)</f>
      </c>
      <c r="AG1493" s="93">
        <f>+V1493</f>
        <v>0</v>
      </c>
      <c r="AH1493" s="92">
        <f>IF(AF1493="","",+AF1493-AG1493)</f>
      </c>
      <c r="AI1493" s="92">
        <f>IF(AH1493="","",+AH1493*AC1493)</f>
      </c>
      <c r="AJ1493" s="93"/>
      <c r="AK1493" s="94">
        <v>0.33</v>
      </c>
      <c r="AL1493" s="93">
        <f>IF(V1493=0,"",V1493/(1-AB1493-AK1493))</f>
      </c>
      <c r="AM1493" s="95">
        <v>0.33</v>
      </c>
      <c r="AN1493" s="93">
        <f>IF(V1493=0,"",V1493/(1-AB1493-AM1493))</f>
      </c>
      <c r="AO1493" s="96">
        <v>1.2</v>
      </c>
      <c r="AP1493" s="93">
        <f>IF(BD!AJ1493="","",BD!AJ1493*BD!AO1493)</f>
      </c>
      <c r="AQ1493" s="91">
        <f>BD!AM1493/BD!AK1493-1</f>
        <v>0</v>
      </c>
      <c r="AR1493" s="91">
        <f>IF(BD!AN1493="","",IF(BD!AJ1493="","",BD!AN1493/BD!AJ1493-1))</f>
      </c>
      <c r="AS1493" s="91">
        <f>IF(BD!AN1493="","",IF(BD!AN1493&lt;BD!AL1493,"ABAIXO DA META","DENTRO DA META"))</f>
      </c>
      <c r="AT1493" s="91" t="str">
        <f>IF(BD!AJ1493="","EM ANÁLISE",IF(BD!AP1493&gt;=BD!AN1493,"GO", "NO GO"))</f>
        <v>EM ANÁLISE</v>
      </c>
      <c r="AU1493" s="97">
        <f>IF(AN1493="","",+BD!$AN1493-AJ1493)</f>
      </c>
      <c r="AV1493" s="98"/>
      <c r="AW1493" s="90">
        <f>BD!P1493*BD!AC1493</f>
        <v>0</v>
      </c>
      <c r="AX1493" s="90">
        <f>BD!V1493*BD!AC1493</f>
        <v>0</v>
      </c>
      <c r="AY1493" s="90">
        <f>IF(BD!AN1493="","",BD!AN1493*BD!AC1493)</f>
      </c>
      <c r="AZ1493" s="75" t="s">
        <v>123</v>
      </c>
      <c r="BA1493" s="75" t="s">
        <v>115</v>
      </c>
      <c r="BB1493" s="75">
        <v>1</v>
      </c>
      <c r="BC1493" s="75" t="s">
        <v>116</v>
      </c>
      <c r="BD1493" s="104"/>
      <c r="BE1493" s="104"/>
      <c r="BF1493" s="101"/>
      <c r="BG1493" s="101"/>
      <c r="BH1493" s="101"/>
      <c r="BI1493" s="101"/>
      <c r="BJ1493" s="101"/>
      <c r="BK1493" s="101"/>
      <c r="BL1493" s="101"/>
      <c r="BM1493" s="101"/>
      <c r="BN1493" s="101"/>
      <c r="BO1493" s="103"/>
      <c r="BP1493" s="101"/>
      <c r="BQ1493" s="101"/>
      <c r="BR1493" s="101"/>
      <c r="BS1493" s="101"/>
      <c r="BT1493" s="101"/>
      <c r="BU1493" s="101"/>
      <c r="BV1493" s="101"/>
      <c r="BW1493" s="101"/>
      <c r="BX1493" s="101"/>
      <c r="BY1493" s="101"/>
      <c r="BZ1493" s="101"/>
      <c r="CA1493" s="101"/>
      <c r="CB1493" s="101"/>
      <c r="CC1493" s="101"/>
      <c r="CD1493" s="101"/>
      <c r="CE1493" s="101"/>
      <c r="CF1493" s="101"/>
      <c r="CG1493" s="37" t="e">
        <f>VLOOKUP(Table_1[[#This Row],[EAN]],'[1]Planilha1'!$E:$R,13,0)</f>
        <v>#N/A</v>
      </c>
      <c r="CI1493" s="188">
        <f>IF(Table_1[[#This Row],[STATUS MERCADO]]="GO",Table_1[[#This Row],[M. BRUTA TOTAL]],0)</f>
        <v>0</v>
      </c>
      <c r="CJ1493" s="188">
        <f>IF(Table_1[[#This Row],[STATUS MERCADO]]="GO",Table_1[[#This Row],[PV UNIT. REALIZADO]]*Table_1[[#This Row],[QUANTIDADE]],0)</f>
        <v>0</v>
      </c>
    </row>
    <row r="1494" ht="15" hidden="1">
      <c r="A1494" s="7"/>
      <c r="B1494" s="84" t="s">
        <v>400</v>
      </c>
      <c r="C1494" s="75">
        <v>220304</v>
      </c>
      <c r="D1494" s="75">
        <v>755</v>
      </c>
      <c r="E1494" s="85">
        <v>7896314708717</v>
      </c>
      <c r="F1494" s="86" t="s">
        <v>1431</v>
      </c>
      <c r="G1494" s="75" t="s">
        <v>12</v>
      </c>
      <c r="H1494" s="75">
        <v>3390</v>
      </c>
      <c r="I1494" s="87" t="s">
        <v>1291</v>
      </c>
      <c r="J1494" s="75" t="s">
        <v>1432</v>
      </c>
      <c r="K1494" s="88" t="s">
        <v>84</v>
      </c>
      <c r="L1494" s="88">
        <v>12</v>
      </c>
      <c r="M1494" s="88">
        <v>0</v>
      </c>
      <c r="N1494" s="75" t="s">
        <v>85</v>
      </c>
      <c r="O1494" s="75" t="s">
        <v>114</v>
      </c>
      <c r="P1494" s="89"/>
      <c r="Q1494" s="90">
        <f>(17/100+7.6/100+1.65/100)*P1494</f>
        <v>0</v>
      </c>
      <c r="R1494" s="90"/>
      <c r="S1494" s="90"/>
      <c r="T1494" s="90"/>
      <c r="U1494" s="90"/>
      <c r="V1494" s="90">
        <f>+P1494-Q1494+R1494+S1494+T1494+U1494</f>
        <v>0</v>
      </c>
      <c r="W1494" s="91">
        <f>(1.02/100)</f>
        <v>1.02E-2</v>
      </c>
      <c r="X1494" s="91">
        <v>4.8E-3</v>
      </c>
      <c r="Y1494" s="91">
        <v>0.17</v>
      </c>
      <c r="Z1494" s="91">
        <v>1.65E-2</v>
      </c>
      <c r="AA1494" s="91">
        <v>7.6E-2</v>
      </c>
      <c r="AB1494" s="91">
        <f>SUM(W1494:AA1494)</f>
        <v>0.2775</v>
      </c>
      <c r="AC1494" s="75">
        <v>12</v>
      </c>
      <c r="AD1494" s="92">
        <f>IF(AL1494="","",+AC1494*AL1494)</f>
      </c>
      <c r="AE1494" s="93">
        <f>IF(AL1494="","",+AL1494*AB1494)</f>
      </c>
      <c r="AF1494" s="92">
        <f>IF(AL1494="","",+AL1494-AE1494)</f>
      </c>
      <c r="AG1494" s="93">
        <f>+V1494</f>
        <v>0</v>
      </c>
      <c r="AH1494" s="92">
        <f>IF(AF1494="","",+AF1494-AG1494)</f>
      </c>
      <c r="AI1494" s="92">
        <f>IF(AH1494="","",+AH1494*AC1494)</f>
      </c>
      <c r="AJ1494" s="93"/>
      <c r="AK1494" s="94">
        <v>0.33</v>
      </c>
      <c r="AL1494" s="93">
        <f>IF(V1494=0,"",V1494/(1-AB1494-AK1494))</f>
      </c>
      <c r="AM1494" s="95">
        <v>0.33</v>
      </c>
      <c r="AN1494" s="93">
        <f>IF(V1494=0,"",V1494/(1-AB1494-AM1494))</f>
      </c>
      <c r="AO1494" s="96">
        <v>1.2</v>
      </c>
      <c r="AP1494" s="93">
        <f>IF(BD!AJ1494="","",BD!AJ1494*BD!AO1494)</f>
      </c>
      <c r="AQ1494" s="91">
        <f>BD!AM1494/BD!AK1494-1</f>
        <v>0</v>
      </c>
      <c r="AR1494" s="91">
        <f>IF(BD!AN1494="","",IF(BD!AJ1494="","",BD!AN1494/BD!AJ1494-1))</f>
      </c>
      <c r="AS1494" s="91">
        <f>IF(BD!AN1494="","",IF(BD!AN1494&lt;BD!AL1494,"ABAIXO DA META","DENTRO DA META"))</f>
      </c>
      <c r="AT1494" s="91" t="str">
        <f>IF(BD!AJ1494="","EM ANÁLISE",IF(BD!AP1494&gt;=BD!AN1494,"GO", "NO GO"))</f>
        <v>EM ANÁLISE</v>
      </c>
      <c r="AU1494" s="97">
        <f>IF(AN1494="","",+BD!$AN1494-AJ1494)</f>
      </c>
      <c r="AV1494" s="98"/>
      <c r="AW1494" s="90">
        <f>BD!P1494*BD!AC1494</f>
        <v>0</v>
      </c>
      <c r="AX1494" s="90">
        <f>BD!V1494*BD!AC1494</f>
        <v>0</v>
      </c>
      <c r="AY1494" s="90">
        <f>IF(BD!AN1494="","",BD!AN1494*BD!AC1494)</f>
      </c>
      <c r="AZ1494" s="75" t="s">
        <v>123</v>
      </c>
      <c r="BA1494" s="75" t="s">
        <v>115</v>
      </c>
      <c r="BB1494" s="75">
        <v>1</v>
      </c>
      <c r="BC1494" s="75" t="s">
        <v>116</v>
      </c>
      <c r="BD1494" s="104"/>
      <c r="BE1494" s="104"/>
      <c r="BF1494" s="101"/>
      <c r="BG1494" s="101"/>
      <c r="BH1494" s="101"/>
      <c r="BI1494" s="101"/>
      <c r="BJ1494" s="101"/>
      <c r="BK1494" s="101"/>
      <c r="BL1494" s="101"/>
      <c r="BM1494" s="101"/>
      <c r="BN1494" s="101"/>
      <c r="BO1494" s="103"/>
      <c r="BP1494" s="101"/>
      <c r="BQ1494" s="101"/>
      <c r="BR1494" s="101"/>
      <c r="BS1494" s="101"/>
      <c r="BT1494" s="101"/>
      <c r="BU1494" s="101"/>
      <c r="BV1494" s="101"/>
      <c r="BW1494" s="101"/>
      <c r="BX1494" s="101"/>
      <c r="BY1494" s="101"/>
      <c r="BZ1494" s="101"/>
      <c r="CA1494" s="101"/>
      <c r="CB1494" s="101"/>
      <c r="CC1494" s="101"/>
      <c r="CD1494" s="101"/>
      <c r="CE1494" s="101"/>
      <c r="CF1494" s="101"/>
      <c r="CG1494" s="37" t="e">
        <f>VLOOKUP(Table_1[[#This Row],[EAN]],'[1]Planilha1'!$E:$R,13,0)</f>
        <v>#N/A</v>
      </c>
      <c r="CI1494" s="188">
        <f>IF(Table_1[[#This Row],[STATUS MERCADO]]="GO",Table_1[[#This Row],[M. BRUTA TOTAL]],0)</f>
        <v>0</v>
      </c>
      <c r="CJ1494" s="188">
        <f>IF(Table_1[[#This Row],[STATUS MERCADO]]="GO",Table_1[[#This Row],[PV UNIT. REALIZADO]]*Table_1[[#This Row],[QUANTIDADE]],0)</f>
        <v>0</v>
      </c>
    </row>
    <row r="1495" ht="15" hidden="1">
      <c r="A1495" s="7"/>
      <c r="B1495" s="84" t="s">
        <v>400</v>
      </c>
      <c r="C1495" s="75">
        <v>220305</v>
      </c>
      <c r="D1495" s="75">
        <v>743</v>
      </c>
      <c r="E1495" s="85">
        <v>7896314708724</v>
      </c>
      <c r="F1495" s="86" t="s">
        <v>1433</v>
      </c>
      <c r="G1495" s="75" t="s">
        <v>12</v>
      </c>
      <c r="H1495" s="75">
        <v>3390</v>
      </c>
      <c r="I1495" s="87" t="s">
        <v>1291</v>
      </c>
      <c r="J1495" s="75" t="s">
        <v>285</v>
      </c>
      <c r="K1495" s="88" t="s">
        <v>84</v>
      </c>
      <c r="L1495" s="88">
        <v>12</v>
      </c>
      <c r="M1495" s="88">
        <v>0</v>
      </c>
      <c r="N1495" s="75" t="s">
        <v>85</v>
      </c>
      <c r="O1495" s="75" t="s">
        <v>114</v>
      </c>
      <c r="P1495" s="89"/>
      <c r="Q1495" s="90">
        <f>(17/100+7.6/100+1.65/100)*P1495</f>
        <v>0</v>
      </c>
      <c r="R1495" s="90"/>
      <c r="S1495" s="90"/>
      <c r="T1495" s="90"/>
      <c r="U1495" s="90"/>
      <c r="V1495" s="90">
        <f>+P1495-Q1495+R1495+S1495+T1495+U1495</f>
        <v>0</v>
      </c>
      <c r="W1495" s="91">
        <f>(1.02/100)</f>
        <v>1.02E-2</v>
      </c>
      <c r="X1495" s="91">
        <v>4.8E-3</v>
      </c>
      <c r="Y1495" s="91">
        <v>0.17</v>
      </c>
      <c r="Z1495" s="91">
        <v>1.65E-2</v>
      </c>
      <c r="AA1495" s="91">
        <v>7.6E-2</v>
      </c>
      <c r="AB1495" s="91">
        <f>SUM(W1495:AA1495)</f>
        <v>0.2775</v>
      </c>
      <c r="AC1495" s="75">
        <v>12</v>
      </c>
      <c r="AD1495" s="92">
        <f>IF(AL1495="","",+AC1495*AL1495)</f>
      </c>
      <c r="AE1495" s="93">
        <f>IF(AL1495="","",+AL1495*AB1495)</f>
      </c>
      <c r="AF1495" s="92">
        <f>IF(AL1495="","",+AL1495-AE1495)</f>
      </c>
      <c r="AG1495" s="93">
        <f>+V1495</f>
        <v>0</v>
      </c>
      <c r="AH1495" s="92">
        <f>IF(AF1495="","",+AF1495-AG1495)</f>
      </c>
      <c r="AI1495" s="92">
        <f>IF(AH1495="","",+AH1495*AC1495)</f>
      </c>
      <c r="AJ1495" s="93"/>
      <c r="AK1495" s="94">
        <v>0.33</v>
      </c>
      <c r="AL1495" s="93">
        <f>IF(V1495=0,"",V1495/(1-AB1495-AK1495))</f>
      </c>
      <c r="AM1495" s="95">
        <v>0.33</v>
      </c>
      <c r="AN1495" s="93">
        <f>IF(V1495=0,"",V1495/(1-AB1495-AM1495))</f>
      </c>
      <c r="AO1495" s="96">
        <v>1.2</v>
      </c>
      <c r="AP1495" s="93">
        <f>IF(BD!AJ1495="","",BD!AJ1495*BD!AO1495)</f>
      </c>
      <c r="AQ1495" s="91">
        <f>BD!AM1495/BD!AK1495-1</f>
        <v>0</v>
      </c>
      <c r="AR1495" s="91">
        <f>IF(BD!AN1495="","",IF(BD!AJ1495="","",BD!AN1495/BD!AJ1495-1))</f>
      </c>
      <c r="AS1495" s="91">
        <f>IF(BD!AN1495="","",IF(BD!AN1495&lt;BD!AL1495,"ABAIXO DA META","DENTRO DA META"))</f>
      </c>
      <c r="AT1495" s="91" t="str">
        <f>IF(BD!AJ1495="","EM ANÁLISE",IF(BD!AP1495&gt;=BD!AN1495,"GO", "NO GO"))</f>
        <v>EM ANÁLISE</v>
      </c>
      <c r="AU1495" s="97">
        <f>IF(AN1495="","",+BD!$AN1495-AJ1495)</f>
      </c>
      <c r="AV1495" s="98"/>
      <c r="AW1495" s="90">
        <f>BD!P1495*BD!AC1495</f>
        <v>0</v>
      </c>
      <c r="AX1495" s="90">
        <f>BD!V1495*BD!AC1495</f>
        <v>0</v>
      </c>
      <c r="AY1495" s="90">
        <f>IF(BD!AN1495="","",BD!AN1495*BD!AC1495)</f>
      </c>
      <c r="AZ1495" s="75" t="s">
        <v>123</v>
      </c>
      <c r="BA1495" s="75" t="s">
        <v>115</v>
      </c>
      <c r="BB1495" s="75">
        <v>1</v>
      </c>
      <c r="BC1495" s="75" t="s">
        <v>116</v>
      </c>
      <c r="BD1495" s="104"/>
      <c r="BE1495" s="104"/>
      <c r="BF1495" s="101"/>
      <c r="BG1495" s="101"/>
      <c r="BH1495" s="101"/>
      <c r="BI1495" s="101"/>
      <c r="BJ1495" s="101"/>
      <c r="BK1495" s="101"/>
      <c r="BL1495" s="101"/>
      <c r="BM1495" s="101"/>
      <c r="BN1495" s="101"/>
      <c r="BO1495" s="103"/>
      <c r="BP1495" s="101"/>
      <c r="BQ1495" s="101"/>
      <c r="BR1495" s="101"/>
      <c r="BS1495" s="101"/>
      <c r="BT1495" s="101"/>
      <c r="BU1495" s="101"/>
      <c r="BV1495" s="101"/>
      <c r="BW1495" s="101"/>
      <c r="BX1495" s="101"/>
      <c r="BY1495" s="101"/>
      <c r="BZ1495" s="101"/>
      <c r="CA1495" s="101"/>
      <c r="CB1495" s="101"/>
      <c r="CC1495" s="101"/>
      <c r="CD1495" s="101"/>
      <c r="CE1495" s="101"/>
      <c r="CF1495" s="101"/>
      <c r="CG1495" s="37" t="e">
        <f>VLOOKUP(Table_1[[#This Row],[EAN]],'[1]Planilha1'!$E:$R,13,0)</f>
        <v>#N/A</v>
      </c>
      <c r="CI1495" s="188">
        <f>IF(Table_1[[#This Row],[STATUS MERCADO]]="GO",Table_1[[#This Row],[M. BRUTA TOTAL]],0)</f>
        <v>0</v>
      </c>
      <c r="CJ1495" s="188">
        <f>IF(Table_1[[#This Row],[STATUS MERCADO]]="GO",Table_1[[#This Row],[PV UNIT. REALIZADO]]*Table_1[[#This Row],[QUANTIDADE]],0)</f>
        <v>0</v>
      </c>
    </row>
    <row r="1496" ht="15" hidden="1">
      <c r="A1496" s="7"/>
      <c r="B1496" s="84" t="s">
        <v>400</v>
      </c>
      <c r="C1496" s="75">
        <v>220306</v>
      </c>
      <c r="D1496" s="75">
        <v>685</v>
      </c>
      <c r="E1496" s="85">
        <v>7896314704252</v>
      </c>
      <c r="F1496" s="86" t="s">
        <v>1434</v>
      </c>
      <c r="G1496" s="75" t="s">
        <v>20</v>
      </c>
      <c r="H1496" s="75">
        <v>3420</v>
      </c>
      <c r="I1496" s="87" t="s">
        <v>1435</v>
      </c>
      <c r="J1496" s="75" t="s">
        <v>1370</v>
      </c>
      <c r="K1496" s="88" t="s">
        <v>84</v>
      </c>
      <c r="L1496" s="88">
        <v>12</v>
      </c>
      <c r="M1496" s="88">
        <v>0</v>
      </c>
      <c r="N1496" s="75" t="s">
        <v>85</v>
      </c>
      <c r="O1496" s="75" t="s">
        <v>114</v>
      </c>
      <c r="P1496" s="89"/>
      <c r="Q1496" s="90">
        <f>(17/100+7.6/100+1.65/100)*P1496</f>
        <v>0</v>
      </c>
      <c r="R1496" s="90"/>
      <c r="S1496" s="90"/>
      <c r="T1496" s="90"/>
      <c r="U1496" s="90"/>
      <c r="V1496" s="90">
        <f>+P1496-Q1496+R1496+S1496+T1496+U1496</f>
        <v>0</v>
      </c>
      <c r="W1496" s="91">
        <f>(1.02/100)</f>
        <v>1.02E-2</v>
      </c>
      <c r="X1496" s="91">
        <v>4.8E-3</v>
      </c>
      <c r="Y1496" s="91">
        <v>0.17</v>
      </c>
      <c r="Z1496" s="91">
        <v>1.65E-2</v>
      </c>
      <c r="AA1496" s="91">
        <v>7.6E-2</v>
      </c>
      <c r="AB1496" s="91">
        <f>SUM(W1496:AA1496)</f>
        <v>0.2775</v>
      </c>
      <c r="AC1496" s="75">
        <v>12</v>
      </c>
      <c r="AD1496" s="92">
        <f>IF(AL1496="","",+AC1496*AL1496)</f>
      </c>
      <c r="AE1496" s="93">
        <f>IF(AL1496="","",+AL1496*AB1496)</f>
      </c>
      <c r="AF1496" s="92">
        <f>IF(AL1496="","",+AL1496-AE1496)</f>
      </c>
      <c r="AG1496" s="93">
        <f>+V1496</f>
        <v>0</v>
      </c>
      <c r="AH1496" s="92">
        <f>IF(AF1496="","",+AF1496-AG1496)</f>
      </c>
      <c r="AI1496" s="92">
        <f>IF(AH1496="","",+AH1496*AC1496)</f>
      </c>
      <c r="AJ1496" s="93"/>
      <c r="AK1496" s="94">
        <v>0.33</v>
      </c>
      <c r="AL1496" s="93">
        <f>IF(V1496=0,"",V1496/(1-AB1496-AK1496))</f>
      </c>
      <c r="AM1496" s="95">
        <v>0.33</v>
      </c>
      <c r="AN1496" s="93">
        <f>IF(V1496=0,"",V1496/(1-AB1496-AM1496))</f>
      </c>
      <c r="AO1496" s="96">
        <v>1.2</v>
      </c>
      <c r="AP1496" s="93">
        <f>IF(BD!AJ1496="","",BD!AJ1496*BD!AO1496)</f>
      </c>
      <c r="AQ1496" s="91">
        <f>BD!AM1496/BD!AK1496-1</f>
        <v>0</v>
      </c>
      <c r="AR1496" s="91">
        <f>IF(BD!AN1496="","",IF(BD!AJ1496="","",BD!AN1496/BD!AJ1496-1))</f>
      </c>
      <c r="AS1496" s="91">
        <f>IF(BD!AN1496="","",IF(BD!AN1496&lt;BD!AL1496,"ABAIXO DA META","DENTRO DA META"))</f>
      </c>
      <c r="AT1496" s="91" t="str">
        <f>IF(BD!AJ1496="","EM ANÁLISE",IF(BD!AP1496&gt;=BD!AN1496,"GO", "NO GO"))</f>
        <v>EM ANÁLISE</v>
      </c>
      <c r="AU1496" s="97">
        <f>IF(AN1496="","",+BD!$AN1496-AJ1496)</f>
      </c>
      <c r="AV1496" s="98"/>
      <c r="AW1496" s="90">
        <f>BD!P1496*BD!AC1496</f>
        <v>0</v>
      </c>
      <c r="AX1496" s="90">
        <f>BD!V1496*BD!AC1496</f>
        <v>0</v>
      </c>
      <c r="AY1496" s="90">
        <f>IF(BD!AN1496="","",BD!AN1496*BD!AC1496)</f>
      </c>
      <c r="AZ1496" s="75" t="s">
        <v>123</v>
      </c>
      <c r="BA1496" s="75" t="s">
        <v>115</v>
      </c>
      <c r="BB1496" s="75">
        <v>1</v>
      </c>
      <c r="BC1496" s="75" t="s">
        <v>116</v>
      </c>
      <c r="BD1496" s="104"/>
      <c r="BE1496" s="104"/>
      <c r="BF1496" s="101"/>
      <c r="BG1496" s="101"/>
      <c r="BH1496" s="101"/>
      <c r="BI1496" s="101"/>
      <c r="BJ1496" s="101"/>
      <c r="BK1496" s="101"/>
      <c r="BL1496" s="101"/>
      <c r="BM1496" s="101"/>
      <c r="BN1496" s="101"/>
      <c r="BO1496" s="103"/>
      <c r="BP1496" s="101"/>
      <c r="BQ1496" s="101"/>
      <c r="BR1496" s="101"/>
      <c r="BS1496" s="101"/>
      <c r="BT1496" s="101"/>
      <c r="BU1496" s="101"/>
      <c r="BV1496" s="101"/>
      <c r="BW1496" s="101"/>
      <c r="BX1496" s="101"/>
      <c r="BY1496" s="101"/>
      <c r="BZ1496" s="101"/>
      <c r="CA1496" s="101"/>
      <c r="CB1496" s="101"/>
      <c r="CC1496" s="101"/>
      <c r="CD1496" s="101"/>
      <c r="CE1496" s="101"/>
      <c r="CF1496" s="101"/>
      <c r="CG1496" s="37" t="e">
        <f>VLOOKUP(Table_1[[#This Row],[EAN]],'[1]Planilha1'!$E:$R,13,0)</f>
        <v>#N/A</v>
      </c>
      <c r="CI1496" s="188">
        <f>IF(Table_1[[#This Row],[STATUS MERCADO]]="GO",Table_1[[#This Row],[M. BRUTA TOTAL]],0)</f>
        <v>0</v>
      </c>
      <c r="CJ1496" s="188">
        <f>IF(Table_1[[#This Row],[STATUS MERCADO]]="GO",Table_1[[#This Row],[PV UNIT. REALIZADO]]*Table_1[[#This Row],[QUANTIDADE]],0)</f>
        <v>0</v>
      </c>
    </row>
    <row r="1497" ht="15" hidden="1">
      <c r="A1497" s="7"/>
      <c r="B1497" s="84" t="s">
        <v>400</v>
      </c>
      <c r="C1497" s="75">
        <v>220307</v>
      </c>
      <c r="D1497" s="75">
        <v>401</v>
      </c>
      <c r="E1497" s="85">
        <v>7896314721617</v>
      </c>
      <c r="F1497" s="86" t="s">
        <v>1436</v>
      </c>
      <c r="G1497" s="75" t="s">
        <v>20</v>
      </c>
      <c r="H1497" s="75">
        <v>3420</v>
      </c>
      <c r="I1497" s="87" t="s">
        <v>1435</v>
      </c>
      <c r="J1497" s="75" t="s">
        <v>1404</v>
      </c>
      <c r="K1497" s="88" t="s">
        <v>84</v>
      </c>
      <c r="L1497" s="88">
        <v>12</v>
      </c>
      <c r="M1497" s="88">
        <v>0</v>
      </c>
      <c r="N1497" s="75" t="s">
        <v>85</v>
      </c>
      <c r="O1497" s="75" t="s">
        <v>114</v>
      </c>
      <c r="P1497" s="89"/>
      <c r="Q1497" s="90">
        <f>(17/100+7.6/100+1.65/100)*P1497</f>
        <v>0</v>
      </c>
      <c r="R1497" s="90"/>
      <c r="S1497" s="90"/>
      <c r="T1497" s="90"/>
      <c r="U1497" s="90"/>
      <c r="V1497" s="90">
        <f>+P1497-Q1497+R1497+S1497+T1497+U1497</f>
        <v>0</v>
      </c>
      <c r="W1497" s="91">
        <f>(1.02/100)</f>
        <v>1.02E-2</v>
      </c>
      <c r="X1497" s="91">
        <v>4.8E-3</v>
      </c>
      <c r="Y1497" s="91">
        <v>0.17</v>
      </c>
      <c r="Z1497" s="91">
        <v>1.65E-2</v>
      </c>
      <c r="AA1497" s="91">
        <v>7.6E-2</v>
      </c>
      <c r="AB1497" s="91">
        <f>SUM(W1497:AA1497)</f>
        <v>0.2775</v>
      </c>
      <c r="AC1497" s="75">
        <v>12</v>
      </c>
      <c r="AD1497" s="92">
        <f>IF(AL1497="","",+AC1497*AL1497)</f>
      </c>
      <c r="AE1497" s="93">
        <f>IF(AL1497="","",+AL1497*AB1497)</f>
      </c>
      <c r="AF1497" s="92">
        <f>IF(AL1497="","",+AL1497-AE1497)</f>
      </c>
      <c r="AG1497" s="93">
        <f>+V1497</f>
        <v>0</v>
      </c>
      <c r="AH1497" s="92">
        <f>IF(AF1497="","",+AF1497-AG1497)</f>
      </c>
      <c r="AI1497" s="92">
        <f>IF(AH1497="","",+AH1497*AC1497)</f>
      </c>
      <c r="AJ1497" s="93"/>
      <c r="AK1497" s="94">
        <v>0.33</v>
      </c>
      <c r="AL1497" s="93">
        <f>IF(V1497=0,"",V1497/(1-AB1497-AK1497))</f>
      </c>
      <c r="AM1497" s="95">
        <v>0.33</v>
      </c>
      <c r="AN1497" s="93">
        <f>IF(V1497=0,"",V1497/(1-AB1497-AM1497))</f>
      </c>
      <c r="AO1497" s="96">
        <v>1.2</v>
      </c>
      <c r="AP1497" s="93">
        <f>IF(BD!AJ1497="","",BD!AJ1497*BD!AO1497)</f>
      </c>
      <c r="AQ1497" s="91">
        <f>BD!AM1497/BD!AK1497-1</f>
        <v>0</v>
      </c>
      <c r="AR1497" s="91">
        <f>IF(BD!AN1497="","",IF(BD!AJ1497="","",BD!AN1497/BD!AJ1497-1))</f>
      </c>
      <c r="AS1497" s="91">
        <f>IF(BD!AN1497="","",IF(BD!AN1497&lt;BD!AL1497,"ABAIXO DA META","DENTRO DA META"))</f>
      </c>
      <c r="AT1497" s="91" t="str">
        <f>IF(BD!AJ1497="","EM ANÁLISE",IF(BD!AP1497&gt;=BD!AN1497,"GO", "NO GO"))</f>
        <v>EM ANÁLISE</v>
      </c>
      <c r="AU1497" s="97">
        <f>IF(AN1497="","",+BD!$AN1497-AJ1497)</f>
      </c>
      <c r="AV1497" s="98"/>
      <c r="AW1497" s="90">
        <f>BD!P1497*BD!AC1497</f>
        <v>0</v>
      </c>
      <c r="AX1497" s="90">
        <f>BD!V1497*BD!AC1497</f>
        <v>0</v>
      </c>
      <c r="AY1497" s="90">
        <f>IF(BD!AN1497="","",BD!AN1497*BD!AC1497)</f>
      </c>
      <c r="AZ1497" s="75" t="s">
        <v>123</v>
      </c>
      <c r="BA1497" s="75" t="s">
        <v>115</v>
      </c>
      <c r="BB1497" s="75">
        <v>1</v>
      </c>
      <c r="BC1497" s="75" t="s">
        <v>116</v>
      </c>
      <c r="BD1497" s="104"/>
      <c r="BE1497" s="104"/>
      <c r="BF1497" s="101"/>
      <c r="BG1497" s="101"/>
      <c r="BH1497" s="101"/>
      <c r="BI1497" s="101"/>
      <c r="BJ1497" s="101"/>
      <c r="BK1497" s="101"/>
      <c r="BL1497" s="101"/>
      <c r="BM1497" s="101"/>
      <c r="BN1497" s="101"/>
      <c r="BO1497" s="103"/>
      <c r="BP1497" s="101"/>
      <c r="BQ1497" s="101"/>
      <c r="BR1497" s="101"/>
      <c r="BS1497" s="101"/>
      <c r="BT1497" s="101"/>
      <c r="BU1497" s="101"/>
      <c r="BV1497" s="101"/>
      <c r="BW1497" s="101"/>
      <c r="BX1497" s="101"/>
      <c r="BY1497" s="101"/>
      <c r="BZ1497" s="101"/>
      <c r="CA1497" s="101"/>
      <c r="CB1497" s="101"/>
      <c r="CC1497" s="101"/>
      <c r="CD1497" s="101"/>
      <c r="CE1497" s="101"/>
      <c r="CF1497" s="101"/>
      <c r="CG1497" s="37" t="e">
        <f>VLOOKUP(Table_1[[#This Row],[EAN]],'[1]Planilha1'!$E:$R,13,0)</f>
        <v>#N/A</v>
      </c>
      <c r="CI1497" s="188">
        <f>IF(Table_1[[#This Row],[STATUS MERCADO]]="GO",Table_1[[#This Row],[M. BRUTA TOTAL]],0)</f>
        <v>0</v>
      </c>
      <c r="CJ1497" s="188">
        <f>IF(Table_1[[#This Row],[STATUS MERCADO]]="GO",Table_1[[#This Row],[PV UNIT. REALIZADO]]*Table_1[[#This Row],[QUANTIDADE]],0)</f>
        <v>0</v>
      </c>
    </row>
    <row r="1498" ht="15" hidden="1">
      <c r="A1498" s="7"/>
      <c r="B1498" s="84" t="s">
        <v>400</v>
      </c>
      <c r="C1498" s="75">
        <v>220308</v>
      </c>
      <c r="D1498" s="75">
        <v>761</v>
      </c>
      <c r="E1498" s="85">
        <v>7896314704078</v>
      </c>
      <c r="F1498" s="86" t="s">
        <v>1437</v>
      </c>
      <c r="G1498" s="75" t="s">
        <v>20</v>
      </c>
      <c r="H1498" s="75">
        <v>3420</v>
      </c>
      <c r="I1498" s="87" t="s">
        <v>1435</v>
      </c>
      <c r="J1498" s="75" t="s">
        <v>1322</v>
      </c>
      <c r="K1498" s="88" t="s">
        <v>84</v>
      </c>
      <c r="L1498" s="88">
        <v>12</v>
      </c>
      <c r="M1498" s="88">
        <v>0</v>
      </c>
      <c r="N1498" s="75" t="s">
        <v>85</v>
      </c>
      <c r="O1498" s="75" t="s">
        <v>114</v>
      </c>
      <c r="P1498" s="89"/>
      <c r="Q1498" s="90">
        <f>(17/100+7.6/100+1.65/100)*P1498</f>
        <v>0</v>
      </c>
      <c r="R1498" s="90"/>
      <c r="S1498" s="90"/>
      <c r="T1498" s="90"/>
      <c r="U1498" s="90"/>
      <c r="V1498" s="90">
        <f>+P1498-Q1498+R1498+S1498+T1498+U1498</f>
        <v>0</v>
      </c>
      <c r="W1498" s="91">
        <f>(1.02/100)</f>
        <v>1.02E-2</v>
      </c>
      <c r="X1498" s="91">
        <v>4.8E-3</v>
      </c>
      <c r="Y1498" s="91">
        <v>0.17</v>
      </c>
      <c r="Z1498" s="91">
        <v>1.65E-2</v>
      </c>
      <c r="AA1498" s="91">
        <v>7.6E-2</v>
      </c>
      <c r="AB1498" s="91">
        <f>SUM(W1498:AA1498)</f>
        <v>0.2775</v>
      </c>
      <c r="AC1498" s="75">
        <v>12</v>
      </c>
      <c r="AD1498" s="92">
        <f>IF(AL1498="","",+AC1498*AL1498)</f>
      </c>
      <c r="AE1498" s="93">
        <f>IF(AL1498="","",+AL1498*AB1498)</f>
      </c>
      <c r="AF1498" s="92">
        <f>IF(AL1498="","",+AL1498-AE1498)</f>
      </c>
      <c r="AG1498" s="93">
        <f>+V1498</f>
        <v>0</v>
      </c>
      <c r="AH1498" s="92">
        <f>IF(AF1498="","",+AF1498-AG1498)</f>
      </c>
      <c r="AI1498" s="92">
        <f>IF(AH1498="","",+AH1498*AC1498)</f>
      </c>
      <c r="AJ1498" s="93"/>
      <c r="AK1498" s="94">
        <v>0.33</v>
      </c>
      <c r="AL1498" s="93">
        <f>IF(V1498=0,"",V1498/(1-AB1498-AK1498))</f>
      </c>
      <c r="AM1498" s="95">
        <v>0.33</v>
      </c>
      <c r="AN1498" s="93">
        <f>IF(V1498=0,"",V1498/(1-AB1498-AM1498))</f>
      </c>
      <c r="AO1498" s="96">
        <v>1.2</v>
      </c>
      <c r="AP1498" s="93">
        <f>IF(BD!AJ1498="","",BD!AJ1498*BD!AO1498)</f>
      </c>
      <c r="AQ1498" s="91">
        <f>BD!AM1498/BD!AK1498-1</f>
        <v>0</v>
      </c>
      <c r="AR1498" s="91">
        <f>IF(BD!AN1498="","",IF(BD!AJ1498="","",BD!AN1498/BD!AJ1498-1))</f>
      </c>
      <c r="AS1498" s="91">
        <f>IF(BD!AN1498="","",IF(BD!AN1498&lt;BD!AL1498,"ABAIXO DA META","DENTRO DA META"))</f>
      </c>
      <c r="AT1498" s="91" t="str">
        <f>IF(BD!AJ1498="","EM ANÁLISE",IF(BD!AP1498&gt;=BD!AN1498,"GO", "NO GO"))</f>
        <v>EM ANÁLISE</v>
      </c>
      <c r="AU1498" s="97">
        <f>IF(AN1498="","",+BD!$AN1498-AJ1498)</f>
      </c>
      <c r="AV1498" s="98"/>
      <c r="AW1498" s="90">
        <f>BD!P1498*BD!AC1498</f>
        <v>0</v>
      </c>
      <c r="AX1498" s="90">
        <f>BD!V1498*BD!AC1498</f>
        <v>0</v>
      </c>
      <c r="AY1498" s="90">
        <f>IF(BD!AN1498="","",BD!AN1498*BD!AC1498)</f>
      </c>
      <c r="AZ1498" s="75" t="s">
        <v>123</v>
      </c>
      <c r="BA1498" s="75" t="s">
        <v>115</v>
      </c>
      <c r="BB1498" s="75">
        <v>1</v>
      </c>
      <c r="BC1498" s="75" t="s">
        <v>116</v>
      </c>
      <c r="BD1498" s="104"/>
      <c r="BE1498" s="104"/>
      <c r="BF1498" s="101"/>
      <c r="BG1498" s="101"/>
      <c r="BH1498" s="101"/>
      <c r="BI1498" s="101"/>
      <c r="BJ1498" s="101"/>
      <c r="BK1498" s="101"/>
      <c r="BL1498" s="101"/>
      <c r="BM1498" s="101"/>
      <c r="BN1498" s="101"/>
      <c r="BO1498" s="103"/>
      <c r="BP1498" s="101"/>
      <c r="BQ1498" s="101"/>
      <c r="BR1498" s="101"/>
      <c r="BS1498" s="101"/>
      <c r="BT1498" s="101"/>
      <c r="BU1498" s="101"/>
      <c r="BV1498" s="101"/>
      <c r="BW1498" s="101"/>
      <c r="BX1498" s="101"/>
      <c r="BY1498" s="101"/>
      <c r="BZ1498" s="101"/>
      <c r="CA1498" s="101"/>
      <c r="CB1498" s="101"/>
      <c r="CC1498" s="101"/>
      <c r="CD1498" s="101"/>
      <c r="CE1498" s="101"/>
      <c r="CF1498" s="101"/>
      <c r="CG1498" s="37" t="e">
        <f>VLOOKUP(Table_1[[#This Row],[EAN]],'[1]Planilha1'!$E:$R,13,0)</f>
        <v>#N/A</v>
      </c>
      <c r="CI1498" s="188">
        <f>IF(Table_1[[#This Row],[STATUS MERCADO]]="GO",Table_1[[#This Row],[M. BRUTA TOTAL]],0)</f>
        <v>0</v>
      </c>
      <c r="CJ1498" s="188">
        <f>IF(Table_1[[#This Row],[STATUS MERCADO]]="GO",Table_1[[#This Row],[PV UNIT. REALIZADO]]*Table_1[[#This Row],[QUANTIDADE]],0)</f>
        <v>0</v>
      </c>
    </row>
    <row r="1499" ht="15" hidden="1">
      <c r="A1499" s="7"/>
      <c r="B1499" s="84" t="s">
        <v>400</v>
      </c>
      <c r="C1499" s="75">
        <v>220310</v>
      </c>
      <c r="D1499" s="75">
        <v>792</v>
      </c>
      <c r="E1499" s="85">
        <v>7896314703514</v>
      </c>
      <c r="F1499" s="86" t="s">
        <v>1439</v>
      </c>
      <c r="G1499" s="75" t="s">
        <v>20</v>
      </c>
      <c r="H1499" s="75">
        <v>3420</v>
      </c>
      <c r="I1499" s="87" t="s">
        <v>1435</v>
      </c>
      <c r="J1499" s="75" t="s">
        <v>1370</v>
      </c>
      <c r="K1499" s="88" t="s">
        <v>84</v>
      </c>
      <c r="L1499" s="88">
        <v>12</v>
      </c>
      <c r="M1499" s="88">
        <v>0</v>
      </c>
      <c r="N1499" s="75" t="s">
        <v>85</v>
      </c>
      <c r="O1499" s="75" t="s">
        <v>114</v>
      </c>
      <c r="P1499" s="89"/>
      <c r="Q1499" s="90">
        <f>(17/100+7.6/100+1.65/100)*P1499</f>
        <v>0</v>
      </c>
      <c r="R1499" s="90"/>
      <c r="S1499" s="90"/>
      <c r="T1499" s="90"/>
      <c r="U1499" s="90"/>
      <c r="V1499" s="90">
        <f>+P1499-Q1499+R1499+S1499+T1499+U1499</f>
        <v>0</v>
      </c>
      <c r="W1499" s="91">
        <f>(1.02/100)</f>
        <v>1.02E-2</v>
      </c>
      <c r="X1499" s="91">
        <v>4.8E-3</v>
      </c>
      <c r="Y1499" s="91">
        <v>0.17</v>
      </c>
      <c r="Z1499" s="91">
        <v>1.65E-2</v>
      </c>
      <c r="AA1499" s="91">
        <v>7.6E-2</v>
      </c>
      <c r="AB1499" s="91">
        <f>SUM(W1499:AA1499)</f>
        <v>0.2775</v>
      </c>
      <c r="AC1499" s="75">
        <v>12</v>
      </c>
      <c r="AD1499" s="92">
        <f>IF(AL1499="","",+AC1499*AL1499)</f>
      </c>
      <c r="AE1499" s="93">
        <f>IF(AL1499="","",+AL1499*AB1499)</f>
      </c>
      <c r="AF1499" s="92">
        <f>IF(AL1499="","",+AL1499-AE1499)</f>
      </c>
      <c r="AG1499" s="93">
        <f>+V1499</f>
        <v>0</v>
      </c>
      <c r="AH1499" s="92">
        <f>IF(AF1499="","",+AF1499-AG1499)</f>
      </c>
      <c r="AI1499" s="92">
        <f>IF(AH1499="","",+AH1499*AC1499)</f>
      </c>
      <c r="AJ1499" s="93"/>
      <c r="AK1499" s="94">
        <v>0.33</v>
      </c>
      <c r="AL1499" s="93">
        <f>IF(V1499=0,"",V1499/(1-AB1499-AK1499))</f>
      </c>
      <c r="AM1499" s="95">
        <v>0.33</v>
      </c>
      <c r="AN1499" s="93">
        <f>IF(V1499=0,"",V1499/(1-AB1499-AM1499))</f>
      </c>
      <c r="AO1499" s="96">
        <v>1.2</v>
      </c>
      <c r="AP1499" s="93">
        <f>IF(BD!AJ1499="","",BD!AJ1499*BD!AO1499)</f>
      </c>
      <c r="AQ1499" s="91">
        <f>BD!AM1499/BD!AK1499-1</f>
        <v>0</v>
      </c>
      <c r="AR1499" s="91">
        <f>IF(BD!AN1499="","",IF(BD!AJ1499="","",BD!AN1499/BD!AJ1499-1))</f>
      </c>
      <c r="AS1499" s="91">
        <f>IF(BD!AN1499="","",IF(BD!AN1499&lt;BD!AL1499,"ABAIXO DA META","DENTRO DA META"))</f>
      </c>
      <c r="AT1499" s="91" t="str">
        <f>IF(BD!AJ1499="","EM ANÁLISE",IF(BD!AP1499&gt;=BD!AN1499,"GO", "NO GO"))</f>
        <v>EM ANÁLISE</v>
      </c>
      <c r="AU1499" s="97">
        <f>IF(AN1499="","",+BD!$AN1499-AJ1499)</f>
      </c>
      <c r="AV1499" s="98"/>
      <c r="AW1499" s="90">
        <f>BD!P1499*BD!AC1499</f>
        <v>0</v>
      </c>
      <c r="AX1499" s="90">
        <f>BD!V1499*BD!AC1499</f>
        <v>0</v>
      </c>
      <c r="AY1499" s="90">
        <f>IF(BD!AN1499="","",BD!AN1499*BD!AC1499)</f>
      </c>
      <c r="AZ1499" s="75" t="s">
        <v>123</v>
      </c>
      <c r="BA1499" s="75" t="s">
        <v>115</v>
      </c>
      <c r="BB1499" s="75">
        <v>1</v>
      </c>
      <c r="BC1499" s="75" t="s">
        <v>116</v>
      </c>
      <c r="BD1499" s="104"/>
      <c r="BE1499" s="104"/>
      <c r="BF1499" s="101"/>
      <c r="BG1499" s="101"/>
      <c r="BH1499" s="101"/>
      <c r="BI1499" s="101"/>
      <c r="BJ1499" s="101"/>
      <c r="BK1499" s="101"/>
      <c r="BL1499" s="101"/>
      <c r="BM1499" s="101"/>
      <c r="BN1499" s="101"/>
      <c r="BO1499" s="103"/>
      <c r="BP1499" s="101"/>
      <c r="BQ1499" s="101"/>
      <c r="BR1499" s="101"/>
      <c r="BS1499" s="101"/>
      <c r="BT1499" s="101"/>
      <c r="BU1499" s="101"/>
      <c r="BV1499" s="101"/>
      <c r="BW1499" s="101"/>
      <c r="BX1499" s="101"/>
      <c r="BY1499" s="101"/>
      <c r="BZ1499" s="101"/>
      <c r="CA1499" s="101"/>
      <c r="CB1499" s="101"/>
      <c r="CC1499" s="101"/>
      <c r="CD1499" s="101"/>
      <c r="CE1499" s="101"/>
      <c r="CF1499" s="101"/>
      <c r="CG1499" s="37" t="e">
        <f>VLOOKUP(Table_1[[#This Row],[EAN]],'[1]Planilha1'!$E:$R,13,0)</f>
        <v>#N/A</v>
      </c>
      <c r="CI1499" s="188">
        <f>IF(Table_1[[#This Row],[STATUS MERCADO]]="GO",Table_1[[#This Row],[M. BRUTA TOTAL]],0)</f>
        <v>0</v>
      </c>
      <c r="CJ1499" s="188">
        <f>IF(Table_1[[#This Row],[STATUS MERCADO]]="GO",Table_1[[#This Row],[PV UNIT. REALIZADO]]*Table_1[[#This Row],[QUANTIDADE]],0)</f>
        <v>0</v>
      </c>
    </row>
    <row r="1500" ht="15" hidden="1">
      <c r="A1500" s="7"/>
      <c r="B1500" s="84" t="s">
        <v>400</v>
      </c>
      <c r="C1500" s="75">
        <v>220311</v>
      </c>
      <c r="D1500" s="75">
        <v>793</v>
      </c>
      <c r="E1500" s="85">
        <v>7896314703521</v>
      </c>
      <c r="F1500" s="86" t="s">
        <v>1440</v>
      </c>
      <c r="G1500" s="75" t="s">
        <v>20</v>
      </c>
      <c r="H1500" s="75">
        <v>3420</v>
      </c>
      <c r="I1500" s="87" t="s">
        <v>1435</v>
      </c>
      <c r="J1500" s="75" t="s">
        <v>1370</v>
      </c>
      <c r="K1500" s="88" t="s">
        <v>84</v>
      </c>
      <c r="L1500" s="88">
        <v>12</v>
      </c>
      <c r="M1500" s="88">
        <v>0</v>
      </c>
      <c r="N1500" s="75" t="s">
        <v>85</v>
      </c>
      <c r="O1500" s="75" t="s">
        <v>114</v>
      </c>
      <c r="P1500" s="89"/>
      <c r="Q1500" s="90">
        <f>(17/100+7.6/100+1.65/100)*P1500</f>
        <v>0</v>
      </c>
      <c r="R1500" s="90"/>
      <c r="S1500" s="90"/>
      <c r="T1500" s="90"/>
      <c r="U1500" s="90"/>
      <c r="V1500" s="90">
        <f>+P1500-Q1500+R1500+S1500+T1500+U1500</f>
        <v>0</v>
      </c>
      <c r="W1500" s="91">
        <f>(1.02/100)</f>
        <v>1.02E-2</v>
      </c>
      <c r="X1500" s="91">
        <v>4.8E-3</v>
      </c>
      <c r="Y1500" s="91">
        <v>0.17</v>
      </c>
      <c r="Z1500" s="91">
        <v>1.65E-2</v>
      </c>
      <c r="AA1500" s="91">
        <v>7.6E-2</v>
      </c>
      <c r="AB1500" s="91">
        <f>SUM(W1500:AA1500)</f>
        <v>0.2775</v>
      </c>
      <c r="AC1500" s="75">
        <v>12</v>
      </c>
      <c r="AD1500" s="92">
        <f>IF(AL1500="","",+AC1500*AL1500)</f>
      </c>
      <c r="AE1500" s="93">
        <f>IF(AL1500="","",+AL1500*AB1500)</f>
      </c>
      <c r="AF1500" s="92">
        <f>IF(AL1500="","",+AL1500-AE1500)</f>
      </c>
      <c r="AG1500" s="93">
        <f>+V1500</f>
        <v>0</v>
      </c>
      <c r="AH1500" s="92">
        <f>IF(AF1500="","",+AF1500-AG1500)</f>
      </c>
      <c r="AI1500" s="92">
        <f>IF(AH1500="","",+AH1500*AC1500)</f>
      </c>
      <c r="AJ1500" s="93"/>
      <c r="AK1500" s="94">
        <v>0.33</v>
      </c>
      <c r="AL1500" s="93">
        <f>IF(V1500=0,"",V1500/(1-AB1500-AK1500))</f>
      </c>
      <c r="AM1500" s="95">
        <v>0.33</v>
      </c>
      <c r="AN1500" s="93">
        <f>IF(V1500=0,"",V1500/(1-AB1500-AM1500))</f>
      </c>
      <c r="AO1500" s="96">
        <v>1.2</v>
      </c>
      <c r="AP1500" s="93">
        <f>IF(BD!AJ1500="","",BD!AJ1500*BD!AO1500)</f>
      </c>
      <c r="AQ1500" s="91">
        <f>BD!AM1500/BD!AK1500-1</f>
        <v>0</v>
      </c>
      <c r="AR1500" s="91">
        <f>IF(BD!AN1500="","",IF(BD!AJ1500="","",BD!AN1500/BD!AJ1500-1))</f>
      </c>
      <c r="AS1500" s="91">
        <f>IF(BD!AN1500="","",IF(BD!AN1500&lt;BD!AL1500,"ABAIXO DA META","DENTRO DA META"))</f>
      </c>
      <c r="AT1500" s="91" t="str">
        <f>IF(BD!AJ1500="","EM ANÁLISE",IF(BD!AP1500&gt;=BD!AN1500,"GO", "NO GO"))</f>
        <v>EM ANÁLISE</v>
      </c>
      <c r="AU1500" s="97">
        <f>IF(AN1500="","",+BD!$AN1500-AJ1500)</f>
      </c>
      <c r="AV1500" s="98"/>
      <c r="AW1500" s="90">
        <f>BD!P1500*BD!AC1500</f>
        <v>0</v>
      </c>
      <c r="AX1500" s="90">
        <f>BD!V1500*BD!AC1500</f>
        <v>0</v>
      </c>
      <c r="AY1500" s="90">
        <f>IF(BD!AN1500="","",BD!AN1500*BD!AC1500)</f>
      </c>
      <c r="AZ1500" s="75" t="s">
        <v>123</v>
      </c>
      <c r="BA1500" s="75" t="s">
        <v>115</v>
      </c>
      <c r="BB1500" s="75">
        <v>1</v>
      </c>
      <c r="BC1500" s="75" t="s">
        <v>116</v>
      </c>
      <c r="BD1500" s="104"/>
      <c r="BE1500" s="104"/>
      <c r="BF1500" s="101"/>
      <c r="BG1500" s="101"/>
      <c r="BH1500" s="101"/>
      <c r="BI1500" s="101"/>
      <c r="BJ1500" s="101"/>
      <c r="BK1500" s="101"/>
      <c r="BL1500" s="101"/>
      <c r="BM1500" s="101"/>
      <c r="BN1500" s="101"/>
      <c r="BO1500" s="103"/>
      <c r="BP1500" s="101"/>
      <c r="BQ1500" s="101"/>
      <c r="BR1500" s="101"/>
      <c r="BS1500" s="101"/>
      <c r="BT1500" s="101"/>
      <c r="BU1500" s="101"/>
      <c r="BV1500" s="101"/>
      <c r="BW1500" s="101"/>
      <c r="BX1500" s="101"/>
      <c r="BY1500" s="101"/>
      <c r="BZ1500" s="101"/>
      <c r="CA1500" s="101"/>
      <c r="CB1500" s="101"/>
      <c r="CC1500" s="101"/>
      <c r="CD1500" s="101"/>
      <c r="CE1500" s="101"/>
      <c r="CF1500" s="101"/>
      <c r="CG1500" s="37" t="e">
        <f>VLOOKUP(Table_1[[#This Row],[EAN]],'[1]Planilha1'!$E:$R,13,0)</f>
        <v>#N/A</v>
      </c>
      <c r="CI1500" s="188">
        <f>IF(Table_1[[#This Row],[STATUS MERCADO]]="GO",Table_1[[#This Row],[M. BRUTA TOTAL]],0)</f>
        <v>0</v>
      </c>
      <c r="CJ1500" s="188">
        <f>IF(Table_1[[#This Row],[STATUS MERCADO]]="GO",Table_1[[#This Row],[PV UNIT. REALIZADO]]*Table_1[[#This Row],[QUANTIDADE]],0)</f>
        <v>0</v>
      </c>
    </row>
    <row r="1501" ht="15" hidden="1">
      <c r="A1501" s="7"/>
      <c r="B1501" s="84" t="s">
        <v>400</v>
      </c>
      <c r="C1501" s="75">
        <v>220312</v>
      </c>
      <c r="D1501" s="75">
        <v>794</v>
      </c>
      <c r="E1501" s="85">
        <v>7896314703538</v>
      </c>
      <c r="F1501" s="86" t="s">
        <v>1441</v>
      </c>
      <c r="G1501" s="75" t="s">
        <v>20</v>
      </c>
      <c r="H1501" s="75">
        <v>3420</v>
      </c>
      <c r="I1501" s="87" t="s">
        <v>1435</v>
      </c>
      <c r="J1501" s="75" t="s">
        <v>1370</v>
      </c>
      <c r="K1501" s="88" t="s">
        <v>84</v>
      </c>
      <c r="L1501" s="88">
        <v>12</v>
      </c>
      <c r="M1501" s="88">
        <v>0</v>
      </c>
      <c r="N1501" s="75" t="s">
        <v>85</v>
      </c>
      <c r="O1501" s="75" t="s">
        <v>114</v>
      </c>
      <c r="P1501" s="89"/>
      <c r="Q1501" s="90">
        <f>(17/100+7.6/100+1.65/100)*P1501</f>
        <v>0</v>
      </c>
      <c r="R1501" s="90"/>
      <c r="S1501" s="90"/>
      <c r="T1501" s="90"/>
      <c r="U1501" s="90"/>
      <c r="V1501" s="90">
        <f>+P1501-Q1501+R1501+S1501+T1501+U1501</f>
        <v>0</v>
      </c>
      <c r="W1501" s="91">
        <f>(1.02/100)</f>
        <v>1.02E-2</v>
      </c>
      <c r="X1501" s="91">
        <v>4.8E-3</v>
      </c>
      <c r="Y1501" s="91">
        <v>0.17</v>
      </c>
      <c r="Z1501" s="91">
        <v>1.65E-2</v>
      </c>
      <c r="AA1501" s="91">
        <v>7.6E-2</v>
      </c>
      <c r="AB1501" s="91">
        <f>SUM(W1501:AA1501)</f>
        <v>0.2775</v>
      </c>
      <c r="AC1501" s="75">
        <v>12</v>
      </c>
      <c r="AD1501" s="92">
        <f>IF(AL1501="","",+AC1501*AL1501)</f>
      </c>
      <c r="AE1501" s="93">
        <f>IF(AL1501="","",+AL1501*AB1501)</f>
      </c>
      <c r="AF1501" s="92">
        <f>IF(AL1501="","",+AL1501-AE1501)</f>
      </c>
      <c r="AG1501" s="93">
        <f>+V1501</f>
        <v>0</v>
      </c>
      <c r="AH1501" s="92">
        <f>IF(AF1501="","",+AF1501-AG1501)</f>
      </c>
      <c r="AI1501" s="92">
        <f>IF(AH1501="","",+AH1501*AC1501)</f>
      </c>
      <c r="AJ1501" s="93"/>
      <c r="AK1501" s="94">
        <v>0.33</v>
      </c>
      <c r="AL1501" s="93">
        <f>IF(V1501=0,"",V1501/(1-AB1501-AK1501))</f>
      </c>
      <c r="AM1501" s="95">
        <v>0.33</v>
      </c>
      <c r="AN1501" s="93">
        <f>IF(V1501=0,"",V1501/(1-AB1501-AM1501))</f>
      </c>
      <c r="AO1501" s="96">
        <v>1.2</v>
      </c>
      <c r="AP1501" s="93">
        <f>IF(BD!AJ1501="","",BD!AJ1501*BD!AO1501)</f>
      </c>
      <c r="AQ1501" s="91">
        <f>BD!AM1501/BD!AK1501-1</f>
        <v>0</v>
      </c>
      <c r="AR1501" s="91">
        <f>IF(BD!AN1501="","",IF(BD!AJ1501="","",BD!AN1501/BD!AJ1501-1))</f>
      </c>
      <c r="AS1501" s="91">
        <f>IF(BD!AN1501="","",IF(BD!AN1501&lt;BD!AL1501,"ABAIXO DA META","DENTRO DA META"))</f>
      </c>
      <c r="AT1501" s="91" t="str">
        <f>IF(BD!AJ1501="","EM ANÁLISE",IF(BD!AP1501&gt;=BD!AN1501,"GO", "NO GO"))</f>
        <v>EM ANÁLISE</v>
      </c>
      <c r="AU1501" s="97">
        <f>IF(AN1501="","",+BD!$AN1501-AJ1501)</f>
      </c>
      <c r="AV1501" s="98"/>
      <c r="AW1501" s="90">
        <f>BD!P1501*BD!AC1501</f>
        <v>0</v>
      </c>
      <c r="AX1501" s="90">
        <f>BD!V1501*BD!AC1501</f>
        <v>0</v>
      </c>
      <c r="AY1501" s="90">
        <f>IF(BD!AN1501="","",BD!AN1501*BD!AC1501)</f>
      </c>
      <c r="AZ1501" s="75" t="s">
        <v>123</v>
      </c>
      <c r="BA1501" s="75" t="s">
        <v>115</v>
      </c>
      <c r="BB1501" s="75">
        <v>1</v>
      </c>
      <c r="BC1501" s="75" t="s">
        <v>116</v>
      </c>
      <c r="BD1501" s="104"/>
      <c r="BE1501" s="104"/>
      <c r="BF1501" s="101"/>
      <c r="BG1501" s="101"/>
      <c r="BH1501" s="101"/>
      <c r="BI1501" s="101"/>
      <c r="BJ1501" s="101"/>
      <c r="BK1501" s="101"/>
      <c r="BL1501" s="101"/>
      <c r="BM1501" s="101"/>
      <c r="BN1501" s="101"/>
      <c r="BO1501" s="103"/>
      <c r="BP1501" s="101"/>
      <c r="BQ1501" s="101"/>
      <c r="BR1501" s="101"/>
      <c r="BS1501" s="101"/>
      <c r="BT1501" s="101"/>
      <c r="BU1501" s="101"/>
      <c r="BV1501" s="101"/>
      <c r="BW1501" s="101"/>
      <c r="BX1501" s="101"/>
      <c r="BY1501" s="101"/>
      <c r="BZ1501" s="101"/>
      <c r="CA1501" s="101"/>
      <c r="CB1501" s="101"/>
      <c r="CC1501" s="101"/>
      <c r="CD1501" s="101"/>
      <c r="CE1501" s="101"/>
      <c r="CF1501" s="101"/>
      <c r="CG1501" s="37" t="e">
        <f>VLOOKUP(Table_1[[#This Row],[EAN]],'[1]Planilha1'!$E:$R,13,0)</f>
        <v>#N/A</v>
      </c>
      <c r="CI1501" s="188">
        <f>IF(Table_1[[#This Row],[STATUS MERCADO]]="GO",Table_1[[#This Row],[M. BRUTA TOTAL]],0)</f>
        <v>0</v>
      </c>
      <c r="CJ1501" s="188">
        <f>IF(Table_1[[#This Row],[STATUS MERCADO]]="GO",Table_1[[#This Row],[PV UNIT. REALIZADO]]*Table_1[[#This Row],[QUANTIDADE]],0)</f>
        <v>0</v>
      </c>
    </row>
    <row r="1502" ht="15" hidden="1">
      <c r="A1502" s="7"/>
      <c r="B1502" s="84" t="s">
        <v>400</v>
      </c>
      <c r="C1502" s="75">
        <v>220313</v>
      </c>
      <c r="D1502" s="75">
        <v>796</v>
      </c>
      <c r="E1502" s="85">
        <v>7896314703668</v>
      </c>
      <c r="F1502" s="86" t="s">
        <v>1442</v>
      </c>
      <c r="G1502" s="75" t="s">
        <v>20</v>
      </c>
      <c r="H1502" s="75">
        <v>3420</v>
      </c>
      <c r="I1502" s="87" t="s">
        <v>1435</v>
      </c>
      <c r="J1502" s="75" t="s">
        <v>1370</v>
      </c>
      <c r="K1502" s="88" t="s">
        <v>84</v>
      </c>
      <c r="L1502" s="88">
        <v>12</v>
      </c>
      <c r="M1502" s="88">
        <v>0</v>
      </c>
      <c r="N1502" s="75" t="s">
        <v>85</v>
      </c>
      <c r="O1502" s="75" t="s">
        <v>114</v>
      </c>
      <c r="P1502" s="89"/>
      <c r="Q1502" s="90">
        <f>(17/100+7.6/100+1.65/100)*P1502</f>
        <v>0</v>
      </c>
      <c r="R1502" s="90"/>
      <c r="S1502" s="90"/>
      <c r="T1502" s="90"/>
      <c r="U1502" s="90"/>
      <c r="V1502" s="90">
        <f>+P1502-Q1502+R1502+S1502+T1502+U1502</f>
        <v>0</v>
      </c>
      <c r="W1502" s="91">
        <f>(1.02/100)</f>
        <v>1.02E-2</v>
      </c>
      <c r="X1502" s="91">
        <v>4.8E-3</v>
      </c>
      <c r="Y1502" s="91">
        <v>0.17</v>
      </c>
      <c r="Z1502" s="91">
        <v>1.65E-2</v>
      </c>
      <c r="AA1502" s="91">
        <v>7.6E-2</v>
      </c>
      <c r="AB1502" s="91">
        <f>SUM(W1502:AA1502)</f>
        <v>0.2775</v>
      </c>
      <c r="AC1502" s="75">
        <v>12</v>
      </c>
      <c r="AD1502" s="92">
        <f>IF(AL1502="","",+AC1502*AL1502)</f>
      </c>
      <c r="AE1502" s="93">
        <f>IF(AL1502="","",+AL1502*AB1502)</f>
      </c>
      <c r="AF1502" s="92">
        <f>IF(AL1502="","",+AL1502-AE1502)</f>
      </c>
      <c r="AG1502" s="93">
        <f>+V1502</f>
        <v>0</v>
      </c>
      <c r="AH1502" s="92">
        <f>IF(AF1502="","",+AF1502-AG1502)</f>
      </c>
      <c r="AI1502" s="92">
        <f>IF(AH1502="","",+AH1502*AC1502)</f>
      </c>
      <c r="AJ1502" s="93"/>
      <c r="AK1502" s="94">
        <v>0.33</v>
      </c>
      <c r="AL1502" s="93">
        <f>IF(V1502=0,"",V1502/(1-AB1502-AK1502))</f>
      </c>
      <c r="AM1502" s="95">
        <v>0.33</v>
      </c>
      <c r="AN1502" s="93">
        <f>IF(V1502=0,"",V1502/(1-AB1502-AM1502))</f>
      </c>
      <c r="AO1502" s="96">
        <v>1.2</v>
      </c>
      <c r="AP1502" s="93">
        <f>IF(BD!AJ1502="","",BD!AJ1502*BD!AO1502)</f>
      </c>
      <c r="AQ1502" s="91">
        <f>BD!AM1502/BD!AK1502-1</f>
        <v>0</v>
      </c>
      <c r="AR1502" s="91">
        <f>IF(BD!AN1502="","",IF(BD!AJ1502="","",BD!AN1502/BD!AJ1502-1))</f>
      </c>
      <c r="AS1502" s="91">
        <f>IF(BD!AN1502="","",IF(BD!AN1502&lt;BD!AL1502,"ABAIXO DA META","DENTRO DA META"))</f>
      </c>
      <c r="AT1502" s="91" t="str">
        <f>IF(BD!AJ1502="","EM ANÁLISE",IF(BD!AP1502&gt;=BD!AN1502,"GO", "NO GO"))</f>
        <v>EM ANÁLISE</v>
      </c>
      <c r="AU1502" s="97">
        <f>IF(AN1502="","",+BD!$AN1502-AJ1502)</f>
      </c>
      <c r="AV1502" s="98"/>
      <c r="AW1502" s="90">
        <f>BD!P1502*BD!AC1502</f>
        <v>0</v>
      </c>
      <c r="AX1502" s="90">
        <f>BD!V1502*BD!AC1502</f>
        <v>0</v>
      </c>
      <c r="AY1502" s="90">
        <f>IF(BD!AN1502="","",BD!AN1502*BD!AC1502)</f>
      </c>
      <c r="AZ1502" s="75" t="s">
        <v>123</v>
      </c>
      <c r="BA1502" s="75" t="s">
        <v>115</v>
      </c>
      <c r="BB1502" s="75">
        <v>1</v>
      </c>
      <c r="BC1502" s="75" t="s">
        <v>116</v>
      </c>
      <c r="BD1502" s="104"/>
      <c r="BE1502" s="104"/>
      <c r="BF1502" s="101"/>
      <c r="BG1502" s="101"/>
      <c r="BH1502" s="101"/>
      <c r="BI1502" s="101"/>
      <c r="BJ1502" s="101"/>
      <c r="BK1502" s="101"/>
      <c r="BL1502" s="101"/>
      <c r="BM1502" s="101"/>
      <c r="BN1502" s="101"/>
      <c r="BO1502" s="103"/>
      <c r="BP1502" s="101"/>
      <c r="BQ1502" s="101"/>
      <c r="BR1502" s="101"/>
      <c r="BS1502" s="101"/>
      <c r="BT1502" s="101"/>
      <c r="BU1502" s="101"/>
      <c r="BV1502" s="101"/>
      <c r="BW1502" s="101"/>
      <c r="BX1502" s="101"/>
      <c r="BY1502" s="101"/>
      <c r="BZ1502" s="101"/>
      <c r="CA1502" s="101"/>
      <c r="CB1502" s="101"/>
      <c r="CC1502" s="101"/>
      <c r="CD1502" s="101"/>
      <c r="CE1502" s="101"/>
      <c r="CF1502" s="101"/>
      <c r="CG1502" s="37" t="e">
        <f>VLOOKUP(Table_1[[#This Row],[EAN]],'[1]Planilha1'!$E:$R,13,0)</f>
        <v>#N/A</v>
      </c>
      <c r="CI1502" s="188">
        <f>IF(Table_1[[#This Row],[STATUS MERCADO]]="GO",Table_1[[#This Row],[M. BRUTA TOTAL]],0)</f>
        <v>0</v>
      </c>
      <c r="CJ1502" s="188">
        <f>IF(Table_1[[#This Row],[STATUS MERCADO]]="GO",Table_1[[#This Row],[PV UNIT. REALIZADO]]*Table_1[[#This Row],[QUANTIDADE]],0)</f>
        <v>0</v>
      </c>
    </row>
    <row r="1503" ht="15" hidden="1">
      <c r="A1503" s="7"/>
      <c r="B1503" s="84" t="s">
        <v>400</v>
      </c>
      <c r="C1503" s="75">
        <v>220314</v>
      </c>
      <c r="D1503" s="75">
        <v>797</v>
      </c>
      <c r="E1503" s="85">
        <v>7896314703675</v>
      </c>
      <c r="F1503" s="86" t="s">
        <v>1443</v>
      </c>
      <c r="G1503" s="75" t="s">
        <v>20</v>
      </c>
      <c r="H1503" s="75">
        <v>3420</v>
      </c>
      <c r="I1503" s="87" t="s">
        <v>1435</v>
      </c>
      <c r="J1503" s="75" t="s">
        <v>1370</v>
      </c>
      <c r="K1503" s="88" t="s">
        <v>84</v>
      </c>
      <c r="L1503" s="88">
        <v>12</v>
      </c>
      <c r="M1503" s="88">
        <v>0</v>
      </c>
      <c r="N1503" s="75" t="s">
        <v>85</v>
      </c>
      <c r="O1503" s="75" t="s">
        <v>114</v>
      </c>
      <c r="P1503" s="89"/>
      <c r="Q1503" s="90">
        <f>(17/100+7.6/100+1.65/100)*P1503</f>
        <v>0</v>
      </c>
      <c r="R1503" s="90"/>
      <c r="S1503" s="90"/>
      <c r="T1503" s="90"/>
      <c r="U1503" s="90"/>
      <c r="V1503" s="90">
        <f>+P1503-Q1503+R1503+S1503+T1503+U1503</f>
        <v>0</v>
      </c>
      <c r="W1503" s="91">
        <f>(1.02/100)</f>
        <v>1.02E-2</v>
      </c>
      <c r="X1503" s="91">
        <v>4.8E-3</v>
      </c>
      <c r="Y1503" s="91">
        <v>0.17</v>
      </c>
      <c r="Z1503" s="91">
        <v>1.65E-2</v>
      </c>
      <c r="AA1503" s="91">
        <v>7.6E-2</v>
      </c>
      <c r="AB1503" s="91">
        <f>SUM(W1503:AA1503)</f>
        <v>0.2775</v>
      </c>
      <c r="AC1503" s="75">
        <v>12</v>
      </c>
      <c r="AD1503" s="92">
        <f>IF(AL1503="","",+AC1503*AL1503)</f>
      </c>
      <c r="AE1503" s="93">
        <f>IF(AL1503="","",+AL1503*AB1503)</f>
      </c>
      <c r="AF1503" s="92">
        <f>IF(AL1503="","",+AL1503-AE1503)</f>
      </c>
      <c r="AG1503" s="93">
        <f>+V1503</f>
        <v>0</v>
      </c>
      <c r="AH1503" s="92">
        <f>IF(AF1503="","",+AF1503-AG1503)</f>
      </c>
      <c r="AI1503" s="92">
        <f>IF(AH1503="","",+AH1503*AC1503)</f>
      </c>
      <c r="AJ1503" s="93"/>
      <c r="AK1503" s="94">
        <v>0.33</v>
      </c>
      <c r="AL1503" s="93">
        <f>IF(V1503=0,"",V1503/(1-AB1503-AK1503))</f>
      </c>
      <c r="AM1503" s="95">
        <v>0.33</v>
      </c>
      <c r="AN1503" s="93">
        <f>IF(V1503=0,"",V1503/(1-AB1503-AM1503))</f>
      </c>
      <c r="AO1503" s="96">
        <v>1.2</v>
      </c>
      <c r="AP1503" s="93">
        <f>IF(BD!AJ1503="","",BD!AJ1503*BD!AO1503)</f>
      </c>
      <c r="AQ1503" s="91">
        <f>BD!AM1503/BD!AK1503-1</f>
        <v>0</v>
      </c>
      <c r="AR1503" s="91">
        <f>IF(BD!AN1503="","",IF(BD!AJ1503="","",BD!AN1503/BD!AJ1503-1))</f>
      </c>
      <c r="AS1503" s="91">
        <f>IF(BD!AN1503="","",IF(BD!AN1503&lt;BD!AL1503,"ABAIXO DA META","DENTRO DA META"))</f>
      </c>
      <c r="AT1503" s="91" t="str">
        <f>IF(BD!AJ1503="","EM ANÁLISE",IF(BD!AP1503&gt;=BD!AN1503,"GO", "NO GO"))</f>
        <v>EM ANÁLISE</v>
      </c>
      <c r="AU1503" s="97">
        <f>IF(AN1503="","",+BD!$AN1503-AJ1503)</f>
      </c>
      <c r="AV1503" s="98"/>
      <c r="AW1503" s="90">
        <f>BD!P1503*BD!AC1503</f>
        <v>0</v>
      </c>
      <c r="AX1503" s="90">
        <f>BD!V1503*BD!AC1503</f>
        <v>0</v>
      </c>
      <c r="AY1503" s="90">
        <f>IF(BD!AN1503="","",BD!AN1503*BD!AC1503)</f>
      </c>
      <c r="AZ1503" s="75" t="s">
        <v>123</v>
      </c>
      <c r="BA1503" s="75" t="s">
        <v>115</v>
      </c>
      <c r="BB1503" s="75">
        <v>1</v>
      </c>
      <c r="BC1503" s="75" t="s">
        <v>116</v>
      </c>
      <c r="BD1503" s="104"/>
      <c r="BE1503" s="104"/>
      <c r="BF1503" s="101"/>
      <c r="BG1503" s="101"/>
      <c r="BH1503" s="101"/>
      <c r="BI1503" s="101"/>
      <c r="BJ1503" s="101"/>
      <c r="BK1503" s="101"/>
      <c r="BL1503" s="101"/>
      <c r="BM1503" s="101"/>
      <c r="BN1503" s="101"/>
      <c r="BO1503" s="103"/>
      <c r="BP1503" s="101"/>
      <c r="BQ1503" s="101"/>
      <c r="BR1503" s="101"/>
      <c r="BS1503" s="101"/>
      <c r="BT1503" s="101"/>
      <c r="BU1503" s="101"/>
      <c r="BV1503" s="101"/>
      <c r="BW1503" s="101"/>
      <c r="BX1503" s="101"/>
      <c r="BY1503" s="101"/>
      <c r="BZ1503" s="101"/>
      <c r="CA1503" s="101"/>
      <c r="CB1503" s="101"/>
      <c r="CC1503" s="101"/>
      <c r="CD1503" s="101"/>
      <c r="CE1503" s="101"/>
      <c r="CF1503" s="101"/>
      <c r="CG1503" s="37" t="e">
        <f>VLOOKUP(Table_1[[#This Row],[EAN]],'[1]Planilha1'!$E:$R,13,0)</f>
        <v>#N/A</v>
      </c>
      <c r="CI1503" s="188">
        <f>IF(Table_1[[#This Row],[STATUS MERCADO]]="GO",Table_1[[#This Row],[M. BRUTA TOTAL]],0)</f>
        <v>0</v>
      </c>
      <c r="CJ1503" s="188">
        <f>IF(Table_1[[#This Row],[STATUS MERCADO]]="GO",Table_1[[#This Row],[PV UNIT. REALIZADO]]*Table_1[[#This Row],[QUANTIDADE]],0)</f>
        <v>0</v>
      </c>
    </row>
    <row r="1504" ht="15" hidden="1">
      <c r="A1504" s="7"/>
      <c r="B1504" s="84" t="s">
        <v>400</v>
      </c>
      <c r="C1504" s="75">
        <v>220315</v>
      </c>
      <c r="D1504" s="75">
        <v>795</v>
      </c>
      <c r="E1504" s="85">
        <v>7896314708656</v>
      </c>
      <c r="F1504" s="86" t="s">
        <v>1444</v>
      </c>
      <c r="G1504" s="75" t="s">
        <v>20</v>
      </c>
      <c r="H1504" s="75">
        <v>3420</v>
      </c>
      <c r="I1504" s="87" t="s">
        <v>1435</v>
      </c>
      <c r="J1504" s="75" t="s">
        <v>1370</v>
      </c>
      <c r="K1504" s="88" t="s">
        <v>84</v>
      </c>
      <c r="L1504" s="88">
        <v>12</v>
      </c>
      <c r="M1504" s="88">
        <v>0</v>
      </c>
      <c r="N1504" s="75" t="s">
        <v>85</v>
      </c>
      <c r="O1504" s="75" t="s">
        <v>114</v>
      </c>
      <c r="P1504" s="89"/>
      <c r="Q1504" s="90">
        <f>(17/100+7.6/100+1.65/100)*P1504</f>
        <v>0</v>
      </c>
      <c r="R1504" s="90"/>
      <c r="S1504" s="90"/>
      <c r="T1504" s="90"/>
      <c r="U1504" s="90"/>
      <c r="V1504" s="90">
        <f>+P1504-Q1504+R1504+S1504+T1504+U1504</f>
        <v>0</v>
      </c>
      <c r="W1504" s="91">
        <f>(1.02/100)</f>
        <v>1.02E-2</v>
      </c>
      <c r="X1504" s="91">
        <v>4.8E-3</v>
      </c>
      <c r="Y1504" s="91">
        <v>0.17</v>
      </c>
      <c r="Z1504" s="91">
        <v>1.65E-2</v>
      </c>
      <c r="AA1504" s="91">
        <v>7.6E-2</v>
      </c>
      <c r="AB1504" s="91">
        <f>SUM(W1504:AA1504)</f>
        <v>0.2775</v>
      </c>
      <c r="AC1504" s="75">
        <v>12</v>
      </c>
      <c r="AD1504" s="92">
        <f>IF(AL1504="","",+AC1504*AL1504)</f>
      </c>
      <c r="AE1504" s="93">
        <f>IF(AL1504="","",+AL1504*AB1504)</f>
      </c>
      <c r="AF1504" s="92">
        <f>IF(AL1504="","",+AL1504-AE1504)</f>
      </c>
      <c r="AG1504" s="93">
        <f>+V1504</f>
        <v>0</v>
      </c>
      <c r="AH1504" s="92">
        <f>IF(AF1504="","",+AF1504-AG1504)</f>
      </c>
      <c r="AI1504" s="92">
        <f>IF(AH1504="","",+AH1504*AC1504)</f>
      </c>
      <c r="AJ1504" s="93"/>
      <c r="AK1504" s="94">
        <v>0.33</v>
      </c>
      <c r="AL1504" s="93">
        <f>IF(V1504=0,"",V1504/(1-AB1504-AK1504))</f>
      </c>
      <c r="AM1504" s="95">
        <v>0.33</v>
      </c>
      <c r="AN1504" s="93">
        <f>IF(V1504=0,"",V1504/(1-AB1504-AM1504))</f>
      </c>
      <c r="AO1504" s="96">
        <v>1.2</v>
      </c>
      <c r="AP1504" s="93">
        <f>IF(BD!AJ1504="","",BD!AJ1504*BD!AO1504)</f>
      </c>
      <c r="AQ1504" s="91">
        <f>BD!AM1504/BD!AK1504-1</f>
        <v>0</v>
      </c>
      <c r="AR1504" s="91">
        <f>IF(BD!AN1504="","",IF(BD!AJ1504="","",BD!AN1504/BD!AJ1504-1))</f>
      </c>
      <c r="AS1504" s="91">
        <f>IF(BD!AN1504="","",IF(BD!AN1504&lt;BD!AL1504,"ABAIXO DA META","DENTRO DA META"))</f>
      </c>
      <c r="AT1504" s="91" t="str">
        <f>IF(BD!AJ1504="","EM ANÁLISE",IF(BD!AP1504&gt;=BD!AN1504,"GO", "NO GO"))</f>
        <v>EM ANÁLISE</v>
      </c>
      <c r="AU1504" s="97">
        <f>IF(AN1504="","",+BD!$AN1504-AJ1504)</f>
      </c>
      <c r="AV1504" s="98"/>
      <c r="AW1504" s="90">
        <f>BD!P1504*BD!AC1504</f>
        <v>0</v>
      </c>
      <c r="AX1504" s="90">
        <f>BD!V1504*BD!AC1504</f>
        <v>0</v>
      </c>
      <c r="AY1504" s="90">
        <f>IF(BD!AN1504="","",BD!AN1504*BD!AC1504)</f>
      </c>
      <c r="AZ1504" s="75" t="s">
        <v>123</v>
      </c>
      <c r="BA1504" s="75" t="s">
        <v>115</v>
      </c>
      <c r="BB1504" s="75">
        <v>1</v>
      </c>
      <c r="BC1504" s="75" t="s">
        <v>116</v>
      </c>
      <c r="BD1504" s="104"/>
      <c r="BE1504" s="104"/>
      <c r="BF1504" s="101"/>
      <c r="BG1504" s="101"/>
      <c r="BH1504" s="101"/>
      <c r="BI1504" s="101"/>
      <c r="BJ1504" s="101"/>
      <c r="BK1504" s="101"/>
      <c r="BL1504" s="101"/>
      <c r="BM1504" s="101"/>
      <c r="BN1504" s="101"/>
      <c r="BO1504" s="103"/>
      <c r="BP1504" s="101"/>
      <c r="BQ1504" s="101"/>
      <c r="BR1504" s="101"/>
      <c r="BS1504" s="101"/>
      <c r="BT1504" s="101"/>
      <c r="BU1504" s="101"/>
      <c r="BV1504" s="101"/>
      <c r="BW1504" s="101"/>
      <c r="BX1504" s="101"/>
      <c r="BY1504" s="101"/>
      <c r="BZ1504" s="101"/>
      <c r="CA1504" s="101"/>
      <c r="CB1504" s="101"/>
      <c r="CC1504" s="101"/>
      <c r="CD1504" s="101"/>
      <c r="CE1504" s="101"/>
      <c r="CF1504" s="101"/>
      <c r="CG1504" s="37" t="e">
        <f>VLOOKUP(Table_1[[#This Row],[EAN]],'[1]Planilha1'!$E:$R,13,0)</f>
        <v>#N/A</v>
      </c>
      <c r="CI1504" s="188">
        <f>IF(Table_1[[#This Row],[STATUS MERCADO]]="GO",Table_1[[#This Row],[M. BRUTA TOTAL]],0)</f>
        <v>0</v>
      </c>
      <c r="CJ1504" s="188">
        <f>IF(Table_1[[#This Row],[STATUS MERCADO]]="GO",Table_1[[#This Row],[PV UNIT. REALIZADO]]*Table_1[[#This Row],[QUANTIDADE]],0)</f>
        <v>0</v>
      </c>
    </row>
    <row r="1505" ht="15" hidden="1">
      <c r="A1505" s="7"/>
      <c r="B1505" s="84" t="s">
        <v>400</v>
      </c>
      <c r="C1505" s="75">
        <v>220316</v>
      </c>
      <c r="D1505" s="75">
        <v>744</v>
      </c>
      <c r="E1505" s="85">
        <v>7896314704139</v>
      </c>
      <c r="F1505" s="86" t="s">
        <v>1445</v>
      </c>
      <c r="G1505" s="75" t="s">
        <v>12</v>
      </c>
      <c r="H1505" s="75">
        <v>3390</v>
      </c>
      <c r="I1505" s="87" t="s">
        <v>1291</v>
      </c>
      <c r="J1505" s="75" t="s">
        <v>285</v>
      </c>
      <c r="K1505" s="88" t="s">
        <v>84</v>
      </c>
      <c r="L1505" s="88">
        <v>12</v>
      </c>
      <c r="M1505" s="88">
        <v>0</v>
      </c>
      <c r="N1505" s="75" t="s">
        <v>85</v>
      </c>
      <c r="O1505" s="75" t="s">
        <v>114</v>
      </c>
      <c r="P1505" s="89"/>
      <c r="Q1505" s="90">
        <f>(17/100+7.6/100+1.65/100)*P1505</f>
        <v>0</v>
      </c>
      <c r="R1505" s="90"/>
      <c r="S1505" s="90"/>
      <c r="T1505" s="90"/>
      <c r="U1505" s="90"/>
      <c r="V1505" s="90">
        <f>+P1505-Q1505+R1505+S1505+T1505+U1505</f>
        <v>0</v>
      </c>
      <c r="W1505" s="91">
        <f>(1.02/100)</f>
        <v>1.02E-2</v>
      </c>
      <c r="X1505" s="91">
        <v>4.8E-3</v>
      </c>
      <c r="Y1505" s="91">
        <v>0.17</v>
      </c>
      <c r="Z1505" s="91">
        <v>1.65E-2</v>
      </c>
      <c r="AA1505" s="91">
        <v>7.6E-2</v>
      </c>
      <c r="AB1505" s="91">
        <f>SUM(W1505:AA1505)</f>
        <v>0.2775</v>
      </c>
      <c r="AC1505" s="75">
        <v>12</v>
      </c>
      <c r="AD1505" s="92">
        <f>IF(AL1505="","",+AC1505*AL1505)</f>
      </c>
      <c r="AE1505" s="93">
        <f>IF(AL1505="","",+AL1505*AB1505)</f>
      </c>
      <c r="AF1505" s="92">
        <f>IF(AL1505="","",+AL1505-AE1505)</f>
      </c>
      <c r="AG1505" s="93">
        <f>+V1505</f>
        <v>0</v>
      </c>
      <c r="AH1505" s="92">
        <f>IF(AF1505="","",+AF1505-AG1505)</f>
      </c>
      <c r="AI1505" s="92">
        <f>IF(AH1505="","",+AH1505*AC1505)</f>
      </c>
      <c r="AJ1505" s="93"/>
      <c r="AK1505" s="94">
        <v>0.33</v>
      </c>
      <c r="AL1505" s="93">
        <f>IF(V1505=0,"",V1505/(1-AB1505-AK1505))</f>
      </c>
      <c r="AM1505" s="95">
        <v>0.33</v>
      </c>
      <c r="AN1505" s="93">
        <f>IF(V1505=0,"",V1505/(1-AB1505-AM1505))</f>
      </c>
      <c r="AO1505" s="96">
        <v>1.2</v>
      </c>
      <c r="AP1505" s="93">
        <f>IF(BD!AJ1505="","",BD!AJ1505*BD!AO1505)</f>
      </c>
      <c r="AQ1505" s="91">
        <f>BD!AM1505/BD!AK1505-1</f>
        <v>0</v>
      </c>
      <c r="AR1505" s="91">
        <f>IF(BD!AN1505="","",IF(BD!AJ1505="","",BD!AN1505/BD!AJ1505-1))</f>
      </c>
      <c r="AS1505" s="91">
        <f>IF(BD!AN1505="","",IF(BD!AN1505&lt;BD!AL1505,"ABAIXO DA META","DENTRO DA META"))</f>
      </c>
      <c r="AT1505" s="91" t="str">
        <f>IF(BD!AJ1505="","EM ANÁLISE",IF(BD!AP1505&gt;=BD!AN1505,"GO", "NO GO"))</f>
        <v>EM ANÁLISE</v>
      </c>
      <c r="AU1505" s="97">
        <f>IF(AN1505="","",+BD!$AN1505-AJ1505)</f>
      </c>
      <c r="AV1505" s="98"/>
      <c r="AW1505" s="90">
        <f>BD!P1505*BD!AC1505</f>
        <v>0</v>
      </c>
      <c r="AX1505" s="90">
        <f>BD!V1505*BD!AC1505</f>
        <v>0</v>
      </c>
      <c r="AY1505" s="90">
        <f>IF(BD!AN1505="","",BD!AN1505*BD!AC1505)</f>
      </c>
      <c r="AZ1505" s="75" t="s">
        <v>123</v>
      </c>
      <c r="BA1505" s="75" t="s">
        <v>115</v>
      </c>
      <c r="BB1505" s="75">
        <v>1</v>
      </c>
      <c r="BC1505" s="75" t="s">
        <v>116</v>
      </c>
      <c r="BD1505" s="104"/>
      <c r="BE1505" s="104"/>
      <c r="BF1505" s="101"/>
      <c r="BG1505" s="101"/>
      <c r="BH1505" s="101"/>
      <c r="BI1505" s="101"/>
      <c r="BJ1505" s="101"/>
      <c r="BK1505" s="101"/>
      <c r="BL1505" s="101"/>
      <c r="BM1505" s="101"/>
      <c r="BN1505" s="101"/>
      <c r="BO1505" s="103"/>
      <c r="BP1505" s="101"/>
      <c r="BQ1505" s="101"/>
      <c r="BR1505" s="101"/>
      <c r="BS1505" s="101"/>
      <c r="BT1505" s="101"/>
      <c r="BU1505" s="101"/>
      <c r="BV1505" s="101"/>
      <c r="BW1505" s="101"/>
      <c r="BX1505" s="101"/>
      <c r="BY1505" s="101"/>
      <c r="BZ1505" s="101"/>
      <c r="CA1505" s="101"/>
      <c r="CB1505" s="101"/>
      <c r="CC1505" s="101"/>
      <c r="CD1505" s="101"/>
      <c r="CE1505" s="101"/>
      <c r="CF1505" s="101"/>
      <c r="CG1505" s="37" t="e">
        <f>VLOOKUP(Table_1[[#This Row],[EAN]],'[1]Planilha1'!$E:$R,13,0)</f>
        <v>#N/A</v>
      </c>
      <c r="CI1505" s="188">
        <f>IF(Table_1[[#This Row],[STATUS MERCADO]]="GO",Table_1[[#This Row],[M. BRUTA TOTAL]],0)</f>
        <v>0</v>
      </c>
      <c r="CJ1505" s="188">
        <f>IF(Table_1[[#This Row],[STATUS MERCADO]]="GO",Table_1[[#This Row],[PV UNIT. REALIZADO]]*Table_1[[#This Row],[QUANTIDADE]],0)</f>
        <v>0</v>
      </c>
    </row>
    <row r="1506" ht="15" hidden="1">
      <c r="A1506" s="7"/>
      <c r="B1506" s="84" t="s">
        <v>400</v>
      </c>
      <c r="C1506" s="75">
        <v>220319</v>
      </c>
      <c r="D1506" s="75">
        <v>462</v>
      </c>
      <c r="E1506" s="85">
        <v>7896314708830</v>
      </c>
      <c r="F1506" s="86" t="s">
        <v>1449</v>
      </c>
      <c r="G1506" s="75" t="s">
        <v>20</v>
      </c>
      <c r="H1506" s="75">
        <v>3160</v>
      </c>
      <c r="I1506" s="87" t="s">
        <v>1447</v>
      </c>
      <c r="J1506" s="75" t="s">
        <v>1448</v>
      </c>
      <c r="K1506" s="88" t="s">
        <v>84</v>
      </c>
      <c r="L1506" s="88">
        <v>12</v>
      </c>
      <c r="M1506" s="88">
        <v>0</v>
      </c>
      <c r="N1506" s="75" t="s">
        <v>85</v>
      </c>
      <c r="O1506" s="75" t="s">
        <v>114</v>
      </c>
      <c r="P1506" s="89"/>
      <c r="Q1506" s="90">
        <f>(17/100+7.6/100+1.65/100)*P1506</f>
        <v>0</v>
      </c>
      <c r="R1506" s="90"/>
      <c r="S1506" s="90"/>
      <c r="T1506" s="90"/>
      <c r="U1506" s="90"/>
      <c r="V1506" s="90">
        <f>+P1506-Q1506+R1506+S1506+T1506+U1506</f>
        <v>0</v>
      </c>
      <c r="W1506" s="91">
        <f>(1.02/100)</f>
        <v>1.02E-2</v>
      </c>
      <c r="X1506" s="91">
        <v>4.8E-3</v>
      </c>
      <c r="Y1506" s="91">
        <v>0.17</v>
      </c>
      <c r="Z1506" s="91">
        <v>1.65E-2</v>
      </c>
      <c r="AA1506" s="91">
        <v>7.6E-2</v>
      </c>
      <c r="AB1506" s="91">
        <f>SUM(W1506:AA1506)</f>
        <v>0.2775</v>
      </c>
      <c r="AC1506" s="75">
        <v>12</v>
      </c>
      <c r="AD1506" s="92">
        <f>IF(AL1506="","",+AC1506*AL1506)</f>
      </c>
      <c r="AE1506" s="93">
        <f>IF(AL1506="","",+AL1506*AB1506)</f>
      </c>
      <c r="AF1506" s="92">
        <f>IF(AL1506="","",+AL1506-AE1506)</f>
      </c>
      <c r="AG1506" s="93">
        <f>+V1506</f>
        <v>0</v>
      </c>
      <c r="AH1506" s="92">
        <f>IF(AF1506="","",+AF1506-AG1506)</f>
      </c>
      <c r="AI1506" s="92">
        <f>IF(AH1506="","",+AH1506*AC1506)</f>
      </c>
      <c r="AJ1506" s="93"/>
      <c r="AK1506" s="94">
        <v>0.33</v>
      </c>
      <c r="AL1506" s="93">
        <f>IF(V1506=0,"",V1506/(1-AB1506-AK1506))</f>
      </c>
      <c r="AM1506" s="95">
        <v>0.33</v>
      </c>
      <c r="AN1506" s="93">
        <f>IF(V1506=0,"",V1506/(1-AB1506-AM1506))</f>
      </c>
      <c r="AO1506" s="96">
        <v>1.2</v>
      </c>
      <c r="AP1506" s="93">
        <f>IF(BD!AJ1506="","",BD!AJ1506*BD!AO1506)</f>
      </c>
      <c r="AQ1506" s="91">
        <f>BD!AM1506/BD!AK1506-1</f>
        <v>0</v>
      </c>
      <c r="AR1506" s="91">
        <f>IF(BD!AN1506="","",IF(BD!AJ1506="","",BD!AN1506/BD!AJ1506-1))</f>
      </c>
      <c r="AS1506" s="91">
        <f>IF(BD!AN1506="","",IF(BD!AN1506&lt;BD!AL1506,"ABAIXO DA META","DENTRO DA META"))</f>
      </c>
      <c r="AT1506" s="91" t="str">
        <f>IF(BD!AJ1506="","EM ANÁLISE",IF(BD!AP1506&gt;=BD!AN1506,"GO", "NO GO"))</f>
        <v>EM ANÁLISE</v>
      </c>
      <c r="AU1506" s="97">
        <f>IF(AN1506="","",+BD!$AN1506-AJ1506)</f>
      </c>
      <c r="AV1506" s="98"/>
      <c r="AW1506" s="90">
        <f>BD!P1506*BD!AC1506</f>
        <v>0</v>
      </c>
      <c r="AX1506" s="90">
        <f>BD!V1506*BD!AC1506</f>
        <v>0</v>
      </c>
      <c r="AY1506" s="90">
        <f>IF(BD!AN1506="","",BD!AN1506*BD!AC1506)</f>
      </c>
      <c r="AZ1506" s="75" t="s">
        <v>123</v>
      </c>
      <c r="BA1506" s="75" t="s">
        <v>115</v>
      </c>
      <c r="BB1506" s="75">
        <v>1</v>
      </c>
      <c r="BC1506" s="75" t="s">
        <v>116</v>
      </c>
      <c r="BD1506" s="104"/>
      <c r="BE1506" s="104"/>
      <c r="BF1506" s="101"/>
      <c r="BG1506" s="101"/>
      <c r="BH1506" s="101"/>
      <c r="BI1506" s="101"/>
      <c r="BJ1506" s="101"/>
      <c r="BK1506" s="101"/>
      <c r="BL1506" s="101"/>
      <c r="BM1506" s="101"/>
      <c r="BN1506" s="101"/>
      <c r="BO1506" s="103"/>
      <c r="BP1506" s="101"/>
      <c r="BQ1506" s="101"/>
      <c r="BR1506" s="101"/>
      <c r="BS1506" s="101"/>
      <c r="BT1506" s="101"/>
      <c r="BU1506" s="101"/>
      <c r="BV1506" s="101"/>
      <c r="BW1506" s="101"/>
      <c r="BX1506" s="101"/>
      <c r="BY1506" s="101"/>
      <c r="BZ1506" s="101"/>
      <c r="CA1506" s="101"/>
      <c r="CB1506" s="101"/>
      <c r="CC1506" s="101"/>
      <c r="CD1506" s="101"/>
      <c r="CE1506" s="101"/>
      <c r="CF1506" s="101"/>
      <c r="CG1506" s="37" t="e">
        <f>VLOOKUP(Table_1[[#This Row],[EAN]],'[1]Planilha1'!$E:$R,13,0)</f>
        <v>#N/A</v>
      </c>
      <c r="CI1506" s="188">
        <f>IF(Table_1[[#This Row],[STATUS MERCADO]]="GO",Table_1[[#This Row],[M. BRUTA TOTAL]],0)</f>
        <v>0</v>
      </c>
      <c r="CJ1506" s="188">
        <f>IF(Table_1[[#This Row],[STATUS MERCADO]]="GO",Table_1[[#This Row],[PV UNIT. REALIZADO]]*Table_1[[#This Row],[QUANTIDADE]],0)</f>
        <v>0</v>
      </c>
    </row>
    <row r="1507" ht="15" hidden="1">
      <c r="A1507" s="7"/>
      <c r="B1507" s="84" t="s">
        <v>400</v>
      </c>
      <c r="C1507" s="75">
        <v>220320</v>
      </c>
      <c r="D1507" s="75">
        <v>727</v>
      </c>
      <c r="E1507" s="85">
        <v>7896314708809</v>
      </c>
      <c r="F1507" s="86" t="s">
        <v>1450</v>
      </c>
      <c r="G1507" s="75" t="s">
        <v>20</v>
      </c>
      <c r="H1507" s="75">
        <v>3160</v>
      </c>
      <c r="I1507" s="87" t="s">
        <v>1447</v>
      </c>
      <c r="J1507" s="75" t="s">
        <v>1448</v>
      </c>
      <c r="K1507" s="88" t="s">
        <v>84</v>
      </c>
      <c r="L1507" s="88">
        <v>12</v>
      </c>
      <c r="M1507" s="88">
        <v>0</v>
      </c>
      <c r="N1507" s="75" t="s">
        <v>85</v>
      </c>
      <c r="O1507" s="75" t="s">
        <v>114</v>
      </c>
      <c r="P1507" s="89"/>
      <c r="Q1507" s="90">
        <f>(17/100+7.6/100+1.65/100)*P1507</f>
        <v>0</v>
      </c>
      <c r="R1507" s="90"/>
      <c r="S1507" s="90"/>
      <c r="T1507" s="90"/>
      <c r="U1507" s="90"/>
      <c r="V1507" s="90">
        <f>+P1507-Q1507+R1507+S1507+T1507+U1507</f>
        <v>0</v>
      </c>
      <c r="W1507" s="91">
        <f>(1.02/100)</f>
        <v>1.02E-2</v>
      </c>
      <c r="X1507" s="91">
        <v>4.8E-3</v>
      </c>
      <c r="Y1507" s="91">
        <v>0.17</v>
      </c>
      <c r="Z1507" s="91">
        <v>1.65E-2</v>
      </c>
      <c r="AA1507" s="91">
        <v>7.6E-2</v>
      </c>
      <c r="AB1507" s="91">
        <f>SUM(W1507:AA1507)</f>
        <v>0.2775</v>
      </c>
      <c r="AC1507" s="75">
        <v>12</v>
      </c>
      <c r="AD1507" s="92">
        <f>IF(AL1507="","",+AC1507*AL1507)</f>
      </c>
      <c r="AE1507" s="93">
        <f>IF(AL1507="","",+AL1507*AB1507)</f>
      </c>
      <c r="AF1507" s="92">
        <f>IF(AL1507="","",+AL1507-AE1507)</f>
      </c>
      <c r="AG1507" s="93">
        <f>+V1507</f>
        <v>0</v>
      </c>
      <c r="AH1507" s="92">
        <f>IF(AF1507="","",+AF1507-AG1507)</f>
      </c>
      <c r="AI1507" s="92">
        <f>IF(AH1507="","",+AH1507*AC1507)</f>
      </c>
      <c r="AJ1507" s="93"/>
      <c r="AK1507" s="94">
        <v>0.33</v>
      </c>
      <c r="AL1507" s="93">
        <f>IF(V1507=0,"",V1507/(1-AB1507-AK1507))</f>
      </c>
      <c r="AM1507" s="95">
        <v>0.33</v>
      </c>
      <c r="AN1507" s="93">
        <f>IF(V1507=0,"",V1507/(1-AB1507-AM1507))</f>
      </c>
      <c r="AO1507" s="96">
        <v>1.2</v>
      </c>
      <c r="AP1507" s="93">
        <f>IF(BD!AJ1507="","",BD!AJ1507*BD!AO1507)</f>
      </c>
      <c r="AQ1507" s="91">
        <f>BD!AM1507/BD!AK1507-1</f>
        <v>0</v>
      </c>
      <c r="AR1507" s="91">
        <f>IF(BD!AN1507="","",IF(BD!AJ1507="","",BD!AN1507/BD!AJ1507-1))</f>
      </c>
      <c r="AS1507" s="91">
        <f>IF(BD!AN1507="","",IF(BD!AN1507&lt;BD!AL1507,"ABAIXO DA META","DENTRO DA META"))</f>
      </c>
      <c r="AT1507" s="91" t="str">
        <f>IF(BD!AJ1507="","EM ANÁLISE",IF(BD!AP1507&gt;=BD!AN1507,"GO", "NO GO"))</f>
        <v>EM ANÁLISE</v>
      </c>
      <c r="AU1507" s="97">
        <f>IF(AN1507="","",+BD!$AN1507-AJ1507)</f>
      </c>
      <c r="AV1507" s="98"/>
      <c r="AW1507" s="90">
        <f>BD!P1507*BD!AC1507</f>
        <v>0</v>
      </c>
      <c r="AX1507" s="90">
        <f>BD!V1507*BD!AC1507</f>
        <v>0</v>
      </c>
      <c r="AY1507" s="90">
        <f>IF(BD!AN1507="","",BD!AN1507*BD!AC1507)</f>
      </c>
      <c r="AZ1507" s="75" t="s">
        <v>123</v>
      </c>
      <c r="BA1507" s="75" t="s">
        <v>115</v>
      </c>
      <c r="BB1507" s="75">
        <v>1</v>
      </c>
      <c r="BC1507" s="75" t="s">
        <v>116</v>
      </c>
      <c r="BD1507" s="104"/>
      <c r="BE1507" s="104"/>
      <c r="BF1507" s="101"/>
      <c r="BG1507" s="101"/>
      <c r="BH1507" s="101"/>
      <c r="BI1507" s="101"/>
      <c r="BJ1507" s="101"/>
      <c r="BK1507" s="101"/>
      <c r="BL1507" s="101"/>
      <c r="BM1507" s="101"/>
      <c r="BN1507" s="101"/>
      <c r="BO1507" s="103"/>
      <c r="BP1507" s="101"/>
      <c r="BQ1507" s="101"/>
      <c r="BR1507" s="101"/>
      <c r="BS1507" s="101"/>
      <c r="BT1507" s="101"/>
      <c r="BU1507" s="101"/>
      <c r="BV1507" s="101"/>
      <c r="BW1507" s="101"/>
      <c r="BX1507" s="101"/>
      <c r="BY1507" s="101"/>
      <c r="BZ1507" s="101"/>
      <c r="CA1507" s="101"/>
      <c r="CB1507" s="101"/>
      <c r="CC1507" s="101"/>
      <c r="CD1507" s="101"/>
      <c r="CE1507" s="101"/>
      <c r="CF1507" s="101"/>
      <c r="CG1507" s="37" t="e">
        <f>VLOOKUP(Table_1[[#This Row],[EAN]],'[1]Planilha1'!$E:$R,13,0)</f>
        <v>#N/A</v>
      </c>
      <c r="CI1507" s="188">
        <f>IF(Table_1[[#This Row],[STATUS MERCADO]]="GO",Table_1[[#This Row],[M. BRUTA TOTAL]],0)</f>
        <v>0</v>
      </c>
      <c r="CJ1507" s="188">
        <f>IF(Table_1[[#This Row],[STATUS MERCADO]]="GO",Table_1[[#This Row],[PV UNIT. REALIZADO]]*Table_1[[#This Row],[QUANTIDADE]],0)</f>
        <v>0</v>
      </c>
    </row>
    <row r="1508" ht="15" hidden="1">
      <c r="A1508" s="7"/>
      <c r="B1508" s="84" t="s">
        <v>400</v>
      </c>
      <c r="C1508" s="75">
        <v>220321</v>
      </c>
      <c r="D1508" s="75">
        <v>728</v>
      </c>
      <c r="E1508" s="85">
        <v>7896314708991</v>
      </c>
      <c r="F1508" s="86" t="s">
        <v>1451</v>
      </c>
      <c r="G1508" s="75" t="s">
        <v>20</v>
      </c>
      <c r="H1508" s="75">
        <v>3160</v>
      </c>
      <c r="I1508" s="87" t="s">
        <v>1447</v>
      </c>
      <c r="J1508" s="75" t="s">
        <v>1448</v>
      </c>
      <c r="K1508" s="88" t="s">
        <v>84</v>
      </c>
      <c r="L1508" s="88">
        <v>12</v>
      </c>
      <c r="M1508" s="88">
        <v>0</v>
      </c>
      <c r="N1508" s="75" t="s">
        <v>85</v>
      </c>
      <c r="O1508" s="75" t="s">
        <v>114</v>
      </c>
      <c r="P1508" s="89"/>
      <c r="Q1508" s="90">
        <f>(17/100+7.6/100+1.65/100)*P1508</f>
        <v>0</v>
      </c>
      <c r="R1508" s="90"/>
      <c r="S1508" s="90"/>
      <c r="T1508" s="90"/>
      <c r="U1508" s="90"/>
      <c r="V1508" s="90">
        <f>+P1508-Q1508+R1508+S1508+T1508+U1508</f>
        <v>0</v>
      </c>
      <c r="W1508" s="91">
        <f>(1.02/100)</f>
        <v>1.02E-2</v>
      </c>
      <c r="X1508" s="91">
        <v>4.8E-3</v>
      </c>
      <c r="Y1508" s="91">
        <v>0.17</v>
      </c>
      <c r="Z1508" s="91">
        <v>1.65E-2</v>
      </c>
      <c r="AA1508" s="91">
        <v>7.6E-2</v>
      </c>
      <c r="AB1508" s="91">
        <f>SUM(W1508:AA1508)</f>
        <v>0.2775</v>
      </c>
      <c r="AC1508" s="75">
        <v>12</v>
      </c>
      <c r="AD1508" s="92">
        <f>IF(AL1508="","",+AC1508*AL1508)</f>
      </c>
      <c r="AE1508" s="93">
        <f>IF(AL1508="","",+AL1508*AB1508)</f>
      </c>
      <c r="AF1508" s="92">
        <f>IF(AL1508="","",+AL1508-AE1508)</f>
      </c>
      <c r="AG1508" s="93">
        <f>+V1508</f>
        <v>0</v>
      </c>
      <c r="AH1508" s="92">
        <f>IF(AF1508="","",+AF1508-AG1508)</f>
      </c>
      <c r="AI1508" s="92">
        <f>IF(AH1508="","",+AH1508*AC1508)</f>
      </c>
      <c r="AJ1508" s="93"/>
      <c r="AK1508" s="94">
        <v>0.33</v>
      </c>
      <c r="AL1508" s="93">
        <f>IF(V1508=0,"",V1508/(1-AB1508-AK1508))</f>
      </c>
      <c r="AM1508" s="95">
        <v>0.33</v>
      </c>
      <c r="AN1508" s="93">
        <f>IF(V1508=0,"",V1508/(1-AB1508-AM1508))</f>
      </c>
      <c r="AO1508" s="96">
        <v>1.2</v>
      </c>
      <c r="AP1508" s="93">
        <f>IF(BD!AJ1508="","",BD!AJ1508*BD!AO1508)</f>
      </c>
      <c r="AQ1508" s="91">
        <f>BD!AM1508/BD!AK1508-1</f>
        <v>0</v>
      </c>
      <c r="AR1508" s="91">
        <f>IF(BD!AN1508="","",IF(BD!AJ1508="","",BD!AN1508/BD!AJ1508-1))</f>
      </c>
      <c r="AS1508" s="91">
        <f>IF(BD!AN1508="","",IF(BD!AN1508&lt;BD!AL1508,"ABAIXO DA META","DENTRO DA META"))</f>
      </c>
      <c r="AT1508" s="91" t="str">
        <f>IF(BD!AJ1508="","EM ANÁLISE",IF(BD!AP1508&gt;=BD!AN1508,"GO", "NO GO"))</f>
        <v>EM ANÁLISE</v>
      </c>
      <c r="AU1508" s="97">
        <f>IF(AN1508="","",+BD!$AN1508-AJ1508)</f>
      </c>
      <c r="AV1508" s="98"/>
      <c r="AW1508" s="90">
        <f>BD!P1508*BD!AC1508</f>
        <v>0</v>
      </c>
      <c r="AX1508" s="90">
        <f>BD!V1508*BD!AC1508</f>
        <v>0</v>
      </c>
      <c r="AY1508" s="90">
        <f>IF(BD!AN1508="","",BD!AN1508*BD!AC1508)</f>
      </c>
      <c r="AZ1508" s="75" t="s">
        <v>123</v>
      </c>
      <c r="BA1508" s="75" t="s">
        <v>115</v>
      </c>
      <c r="BB1508" s="75">
        <v>1</v>
      </c>
      <c r="BC1508" s="75" t="s">
        <v>116</v>
      </c>
      <c r="BD1508" s="104"/>
      <c r="BE1508" s="104"/>
      <c r="BF1508" s="101"/>
      <c r="BG1508" s="101"/>
      <c r="BH1508" s="101"/>
      <c r="BI1508" s="101"/>
      <c r="BJ1508" s="101"/>
      <c r="BK1508" s="101"/>
      <c r="BL1508" s="101"/>
      <c r="BM1508" s="101"/>
      <c r="BN1508" s="101"/>
      <c r="BO1508" s="103"/>
      <c r="BP1508" s="101"/>
      <c r="BQ1508" s="101"/>
      <c r="BR1508" s="101"/>
      <c r="BS1508" s="101"/>
      <c r="BT1508" s="101"/>
      <c r="BU1508" s="101"/>
      <c r="BV1508" s="101"/>
      <c r="BW1508" s="101"/>
      <c r="BX1508" s="101"/>
      <c r="BY1508" s="101"/>
      <c r="BZ1508" s="101"/>
      <c r="CA1508" s="101"/>
      <c r="CB1508" s="101"/>
      <c r="CC1508" s="101"/>
      <c r="CD1508" s="101"/>
      <c r="CE1508" s="101"/>
      <c r="CF1508" s="101"/>
      <c r="CG1508" s="37" t="e">
        <f>VLOOKUP(Table_1[[#This Row],[EAN]],'[1]Planilha1'!$E:$R,13,0)</f>
        <v>#N/A</v>
      </c>
      <c r="CI1508" s="188">
        <f>IF(Table_1[[#This Row],[STATUS MERCADO]]="GO",Table_1[[#This Row],[M. BRUTA TOTAL]],0)</f>
        <v>0</v>
      </c>
      <c r="CJ1508" s="188">
        <f>IF(Table_1[[#This Row],[STATUS MERCADO]]="GO",Table_1[[#This Row],[PV UNIT. REALIZADO]]*Table_1[[#This Row],[QUANTIDADE]],0)</f>
        <v>0</v>
      </c>
    </row>
    <row r="1509" ht="15" hidden="1">
      <c r="A1509" s="7"/>
      <c r="B1509" s="84" t="s">
        <v>400</v>
      </c>
      <c r="C1509" s="75">
        <v>220322</v>
      </c>
      <c r="D1509" s="75">
        <v>464</v>
      </c>
      <c r="E1509" s="85">
        <v>7896314708588</v>
      </c>
      <c r="F1509" s="86" t="s">
        <v>1452</v>
      </c>
      <c r="G1509" s="75" t="s">
        <v>20</v>
      </c>
      <c r="H1509" s="75">
        <v>3160</v>
      </c>
      <c r="I1509" s="87" t="s">
        <v>1447</v>
      </c>
      <c r="J1509" s="75" t="s">
        <v>1448</v>
      </c>
      <c r="K1509" s="88" t="s">
        <v>84</v>
      </c>
      <c r="L1509" s="88">
        <v>12</v>
      </c>
      <c r="M1509" s="88">
        <v>0</v>
      </c>
      <c r="N1509" s="75" t="s">
        <v>85</v>
      </c>
      <c r="O1509" s="75" t="s">
        <v>114</v>
      </c>
      <c r="P1509" s="89"/>
      <c r="Q1509" s="90">
        <f>(17/100+7.6/100+1.65/100)*P1509</f>
        <v>0</v>
      </c>
      <c r="R1509" s="90"/>
      <c r="S1509" s="90"/>
      <c r="T1509" s="90"/>
      <c r="U1509" s="90"/>
      <c r="V1509" s="90">
        <f>+P1509-Q1509+R1509+S1509+T1509+U1509</f>
        <v>0</v>
      </c>
      <c r="W1509" s="91">
        <f>(1.02/100)</f>
        <v>1.02E-2</v>
      </c>
      <c r="X1509" s="91">
        <v>4.8E-3</v>
      </c>
      <c r="Y1509" s="91">
        <v>0.17</v>
      </c>
      <c r="Z1509" s="91">
        <v>1.65E-2</v>
      </c>
      <c r="AA1509" s="91">
        <v>7.6E-2</v>
      </c>
      <c r="AB1509" s="91">
        <f>SUM(W1509:AA1509)</f>
        <v>0.2775</v>
      </c>
      <c r="AC1509" s="75">
        <v>12</v>
      </c>
      <c r="AD1509" s="92">
        <f>IF(AL1509="","",+AC1509*AL1509)</f>
      </c>
      <c r="AE1509" s="93">
        <f>IF(AL1509="","",+AL1509*AB1509)</f>
      </c>
      <c r="AF1509" s="92">
        <f>IF(AL1509="","",+AL1509-AE1509)</f>
      </c>
      <c r="AG1509" s="93">
        <f>+V1509</f>
        <v>0</v>
      </c>
      <c r="AH1509" s="92">
        <f>IF(AF1509="","",+AF1509-AG1509)</f>
      </c>
      <c r="AI1509" s="92">
        <f>IF(AH1509="","",+AH1509*AC1509)</f>
      </c>
      <c r="AJ1509" s="93"/>
      <c r="AK1509" s="94">
        <v>0.33</v>
      </c>
      <c r="AL1509" s="93">
        <f>IF(V1509=0,"",V1509/(1-AB1509-AK1509))</f>
      </c>
      <c r="AM1509" s="95">
        <v>0.33</v>
      </c>
      <c r="AN1509" s="93">
        <f>IF(V1509=0,"",V1509/(1-AB1509-AM1509))</f>
      </c>
      <c r="AO1509" s="96">
        <v>1.2</v>
      </c>
      <c r="AP1509" s="93">
        <f>IF(BD!AJ1509="","",BD!AJ1509*BD!AO1509)</f>
      </c>
      <c r="AQ1509" s="91">
        <f>BD!AM1509/BD!AK1509-1</f>
        <v>0</v>
      </c>
      <c r="AR1509" s="91">
        <f>IF(BD!AN1509="","",IF(BD!AJ1509="","",BD!AN1509/BD!AJ1509-1))</f>
      </c>
      <c r="AS1509" s="91">
        <f>IF(BD!AN1509="","",IF(BD!AN1509&lt;BD!AL1509,"ABAIXO DA META","DENTRO DA META"))</f>
      </c>
      <c r="AT1509" s="91" t="str">
        <f>IF(BD!AJ1509="","EM ANÁLISE",IF(BD!AP1509&gt;=BD!AN1509,"GO", "NO GO"))</f>
        <v>EM ANÁLISE</v>
      </c>
      <c r="AU1509" s="97">
        <f>IF(AN1509="","",+BD!$AN1509-AJ1509)</f>
      </c>
      <c r="AV1509" s="98"/>
      <c r="AW1509" s="90">
        <f>BD!P1509*BD!AC1509</f>
        <v>0</v>
      </c>
      <c r="AX1509" s="90">
        <f>BD!V1509*BD!AC1509</f>
        <v>0</v>
      </c>
      <c r="AY1509" s="90">
        <f>IF(BD!AN1509="","",BD!AN1509*BD!AC1509)</f>
      </c>
      <c r="AZ1509" s="75" t="s">
        <v>123</v>
      </c>
      <c r="BA1509" s="75" t="s">
        <v>115</v>
      </c>
      <c r="BB1509" s="75">
        <v>1</v>
      </c>
      <c r="BC1509" s="75" t="s">
        <v>116</v>
      </c>
      <c r="BD1509" s="104"/>
      <c r="BE1509" s="104"/>
      <c r="BF1509" s="101"/>
      <c r="BG1509" s="101"/>
      <c r="BH1509" s="101"/>
      <c r="BI1509" s="101"/>
      <c r="BJ1509" s="101"/>
      <c r="BK1509" s="101"/>
      <c r="BL1509" s="101"/>
      <c r="BM1509" s="101"/>
      <c r="BN1509" s="101"/>
      <c r="BO1509" s="103"/>
      <c r="BP1509" s="101"/>
      <c r="BQ1509" s="101"/>
      <c r="BR1509" s="101"/>
      <c r="BS1509" s="101"/>
      <c r="BT1509" s="101"/>
      <c r="BU1509" s="101"/>
      <c r="BV1509" s="101"/>
      <c r="BW1509" s="101"/>
      <c r="BX1509" s="101"/>
      <c r="BY1509" s="101"/>
      <c r="BZ1509" s="101"/>
      <c r="CA1509" s="101"/>
      <c r="CB1509" s="101"/>
      <c r="CC1509" s="101"/>
      <c r="CD1509" s="101"/>
      <c r="CE1509" s="101"/>
      <c r="CF1509" s="101"/>
      <c r="CG1509" s="37" t="e">
        <f>VLOOKUP(Table_1[[#This Row],[EAN]],'[1]Planilha1'!$E:$R,13,0)</f>
        <v>#N/A</v>
      </c>
      <c r="CI1509" s="188">
        <f>IF(Table_1[[#This Row],[STATUS MERCADO]]="GO",Table_1[[#This Row],[M. BRUTA TOTAL]],0)</f>
        <v>0</v>
      </c>
      <c r="CJ1509" s="188">
        <f>IF(Table_1[[#This Row],[STATUS MERCADO]]="GO",Table_1[[#This Row],[PV UNIT. REALIZADO]]*Table_1[[#This Row],[QUANTIDADE]],0)</f>
        <v>0</v>
      </c>
    </row>
    <row r="1510" ht="15" hidden="1">
      <c r="A1510" s="7"/>
      <c r="B1510" s="84" t="s">
        <v>400</v>
      </c>
      <c r="C1510" s="75">
        <v>220323</v>
      </c>
      <c r="D1510" s="75">
        <v>465</v>
      </c>
      <c r="E1510" s="85">
        <v>7896314708847</v>
      </c>
      <c r="F1510" s="86" t="s">
        <v>1453</v>
      </c>
      <c r="G1510" s="75" t="s">
        <v>20</v>
      </c>
      <c r="H1510" s="75">
        <v>3160</v>
      </c>
      <c r="I1510" s="87" t="s">
        <v>1447</v>
      </c>
      <c r="J1510" s="75" t="s">
        <v>1448</v>
      </c>
      <c r="K1510" s="88" t="s">
        <v>84</v>
      </c>
      <c r="L1510" s="88">
        <v>12</v>
      </c>
      <c r="M1510" s="88">
        <v>0</v>
      </c>
      <c r="N1510" s="75" t="s">
        <v>85</v>
      </c>
      <c r="O1510" s="75" t="s">
        <v>114</v>
      </c>
      <c r="P1510" s="89"/>
      <c r="Q1510" s="90">
        <f>(17/100+7.6/100+1.65/100)*P1510</f>
        <v>0</v>
      </c>
      <c r="R1510" s="90"/>
      <c r="S1510" s="90"/>
      <c r="T1510" s="90"/>
      <c r="U1510" s="90"/>
      <c r="V1510" s="90">
        <f>+P1510-Q1510+R1510+S1510+T1510+U1510</f>
        <v>0</v>
      </c>
      <c r="W1510" s="91">
        <f>(1.02/100)</f>
        <v>1.02E-2</v>
      </c>
      <c r="X1510" s="91">
        <v>4.8E-3</v>
      </c>
      <c r="Y1510" s="91">
        <v>0.17</v>
      </c>
      <c r="Z1510" s="91">
        <v>1.65E-2</v>
      </c>
      <c r="AA1510" s="91">
        <v>7.6E-2</v>
      </c>
      <c r="AB1510" s="91">
        <f>SUM(W1510:AA1510)</f>
        <v>0.2775</v>
      </c>
      <c r="AC1510" s="75">
        <v>12</v>
      </c>
      <c r="AD1510" s="92">
        <f>IF(AL1510="","",+AC1510*AL1510)</f>
      </c>
      <c r="AE1510" s="93">
        <f>IF(AL1510="","",+AL1510*AB1510)</f>
      </c>
      <c r="AF1510" s="92">
        <f>IF(AL1510="","",+AL1510-AE1510)</f>
      </c>
      <c r="AG1510" s="93">
        <f>+V1510</f>
        <v>0</v>
      </c>
      <c r="AH1510" s="92">
        <f>IF(AF1510="","",+AF1510-AG1510)</f>
      </c>
      <c r="AI1510" s="92">
        <f>IF(AH1510="","",+AH1510*AC1510)</f>
      </c>
      <c r="AJ1510" s="93"/>
      <c r="AK1510" s="94">
        <v>0.33</v>
      </c>
      <c r="AL1510" s="93">
        <f>IF(V1510=0,"",V1510/(1-AB1510-AK1510))</f>
      </c>
      <c r="AM1510" s="95">
        <v>0.33</v>
      </c>
      <c r="AN1510" s="93">
        <f>IF(V1510=0,"",V1510/(1-AB1510-AM1510))</f>
      </c>
      <c r="AO1510" s="96">
        <v>1.2</v>
      </c>
      <c r="AP1510" s="93">
        <f>IF(BD!AJ1510="","",BD!AJ1510*BD!AO1510)</f>
      </c>
      <c r="AQ1510" s="91">
        <f>BD!AM1510/BD!AK1510-1</f>
        <v>0</v>
      </c>
      <c r="AR1510" s="91">
        <f>IF(BD!AN1510="","",IF(BD!AJ1510="","",BD!AN1510/BD!AJ1510-1))</f>
      </c>
      <c r="AS1510" s="91">
        <f>IF(BD!AN1510="","",IF(BD!AN1510&lt;BD!AL1510,"ABAIXO DA META","DENTRO DA META"))</f>
      </c>
      <c r="AT1510" s="91" t="str">
        <f>IF(BD!AJ1510="","EM ANÁLISE",IF(BD!AP1510&gt;=BD!AN1510,"GO", "NO GO"))</f>
        <v>EM ANÁLISE</v>
      </c>
      <c r="AU1510" s="97">
        <f>IF(AN1510="","",+BD!$AN1510-AJ1510)</f>
      </c>
      <c r="AV1510" s="98"/>
      <c r="AW1510" s="90">
        <f>BD!P1510*BD!AC1510</f>
        <v>0</v>
      </c>
      <c r="AX1510" s="90">
        <f>BD!V1510*BD!AC1510</f>
        <v>0</v>
      </c>
      <c r="AY1510" s="90">
        <f>IF(BD!AN1510="","",BD!AN1510*BD!AC1510)</f>
      </c>
      <c r="AZ1510" s="75" t="s">
        <v>123</v>
      </c>
      <c r="BA1510" s="75" t="s">
        <v>115</v>
      </c>
      <c r="BB1510" s="75">
        <v>1</v>
      </c>
      <c r="BC1510" s="75" t="s">
        <v>116</v>
      </c>
      <c r="BD1510" s="104"/>
      <c r="BE1510" s="104"/>
      <c r="BF1510" s="101"/>
      <c r="BG1510" s="101"/>
      <c r="BH1510" s="101"/>
      <c r="BI1510" s="101"/>
      <c r="BJ1510" s="101"/>
      <c r="BK1510" s="101"/>
      <c r="BL1510" s="101"/>
      <c r="BM1510" s="101"/>
      <c r="BN1510" s="101"/>
      <c r="BO1510" s="103"/>
      <c r="BP1510" s="101"/>
      <c r="BQ1510" s="101"/>
      <c r="BR1510" s="101"/>
      <c r="BS1510" s="101"/>
      <c r="BT1510" s="101"/>
      <c r="BU1510" s="101"/>
      <c r="BV1510" s="101"/>
      <c r="BW1510" s="101"/>
      <c r="BX1510" s="101"/>
      <c r="BY1510" s="101"/>
      <c r="BZ1510" s="101"/>
      <c r="CA1510" s="101"/>
      <c r="CB1510" s="101"/>
      <c r="CC1510" s="101"/>
      <c r="CD1510" s="101"/>
      <c r="CE1510" s="101"/>
      <c r="CF1510" s="101"/>
      <c r="CG1510" s="37" t="e">
        <f>VLOOKUP(Table_1[[#This Row],[EAN]],'[1]Planilha1'!$E:$R,13,0)</f>
        <v>#N/A</v>
      </c>
      <c r="CI1510" s="188">
        <f>IF(Table_1[[#This Row],[STATUS MERCADO]]="GO",Table_1[[#This Row],[M. BRUTA TOTAL]],0)</f>
        <v>0</v>
      </c>
      <c r="CJ1510" s="188">
        <f>IF(Table_1[[#This Row],[STATUS MERCADO]]="GO",Table_1[[#This Row],[PV UNIT. REALIZADO]]*Table_1[[#This Row],[QUANTIDADE]],0)</f>
        <v>0</v>
      </c>
    </row>
    <row r="1511" ht="15" hidden="1">
      <c r="A1511" s="7"/>
      <c r="B1511" s="84" t="s">
        <v>400</v>
      </c>
      <c r="C1511" s="75">
        <v>220324</v>
      </c>
      <c r="D1511" s="75">
        <v>729</v>
      </c>
      <c r="E1511" s="85">
        <v>7896314708816</v>
      </c>
      <c r="F1511" s="86" t="s">
        <v>1454</v>
      </c>
      <c r="G1511" s="75" t="s">
        <v>20</v>
      </c>
      <c r="H1511" s="75">
        <v>3160</v>
      </c>
      <c r="I1511" s="87" t="s">
        <v>1447</v>
      </c>
      <c r="J1511" s="75" t="s">
        <v>1448</v>
      </c>
      <c r="K1511" s="88" t="s">
        <v>84</v>
      </c>
      <c r="L1511" s="88">
        <v>12</v>
      </c>
      <c r="M1511" s="88">
        <v>0</v>
      </c>
      <c r="N1511" s="75" t="s">
        <v>85</v>
      </c>
      <c r="O1511" s="75" t="s">
        <v>114</v>
      </c>
      <c r="P1511" s="89"/>
      <c r="Q1511" s="90">
        <f>(17/100+7.6/100+1.65/100)*P1511</f>
        <v>0</v>
      </c>
      <c r="R1511" s="90"/>
      <c r="S1511" s="90"/>
      <c r="T1511" s="90"/>
      <c r="U1511" s="90"/>
      <c r="V1511" s="90">
        <f>+P1511-Q1511+R1511+S1511+T1511+U1511</f>
        <v>0</v>
      </c>
      <c r="W1511" s="91">
        <f>(1.02/100)</f>
        <v>1.02E-2</v>
      </c>
      <c r="X1511" s="91">
        <v>4.8E-3</v>
      </c>
      <c r="Y1511" s="91">
        <v>0.17</v>
      </c>
      <c r="Z1511" s="91">
        <v>1.65E-2</v>
      </c>
      <c r="AA1511" s="91">
        <v>7.6E-2</v>
      </c>
      <c r="AB1511" s="91">
        <f>SUM(W1511:AA1511)</f>
        <v>0.2775</v>
      </c>
      <c r="AC1511" s="75">
        <v>12</v>
      </c>
      <c r="AD1511" s="92">
        <f>IF(AL1511="","",+AC1511*AL1511)</f>
      </c>
      <c r="AE1511" s="93">
        <f>IF(AL1511="","",+AL1511*AB1511)</f>
      </c>
      <c r="AF1511" s="92">
        <f>IF(AL1511="","",+AL1511-AE1511)</f>
      </c>
      <c r="AG1511" s="93">
        <f>+V1511</f>
        <v>0</v>
      </c>
      <c r="AH1511" s="92">
        <f>IF(AF1511="","",+AF1511-AG1511)</f>
      </c>
      <c r="AI1511" s="92">
        <f>IF(AH1511="","",+AH1511*AC1511)</f>
      </c>
      <c r="AJ1511" s="93"/>
      <c r="AK1511" s="94">
        <v>0.33</v>
      </c>
      <c r="AL1511" s="93">
        <f>IF(V1511=0,"",V1511/(1-AB1511-AK1511))</f>
      </c>
      <c r="AM1511" s="95">
        <v>0.33</v>
      </c>
      <c r="AN1511" s="93">
        <f>IF(V1511=0,"",V1511/(1-AB1511-AM1511))</f>
      </c>
      <c r="AO1511" s="96">
        <v>1.2</v>
      </c>
      <c r="AP1511" s="93">
        <f>IF(BD!AJ1511="","",BD!AJ1511*BD!AO1511)</f>
      </c>
      <c r="AQ1511" s="91">
        <f>BD!AM1511/BD!AK1511-1</f>
        <v>0</v>
      </c>
      <c r="AR1511" s="91">
        <f>IF(BD!AN1511="","",IF(BD!AJ1511="","",BD!AN1511/BD!AJ1511-1))</f>
      </c>
      <c r="AS1511" s="91">
        <f>IF(BD!AN1511="","",IF(BD!AN1511&lt;BD!AL1511,"ABAIXO DA META","DENTRO DA META"))</f>
      </c>
      <c r="AT1511" s="91" t="str">
        <f>IF(BD!AJ1511="","EM ANÁLISE",IF(BD!AP1511&gt;=BD!AN1511,"GO", "NO GO"))</f>
        <v>EM ANÁLISE</v>
      </c>
      <c r="AU1511" s="97">
        <f>IF(AN1511="","",+BD!$AN1511-AJ1511)</f>
      </c>
      <c r="AV1511" s="98"/>
      <c r="AW1511" s="90">
        <f>BD!P1511*BD!AC1511</f>
        <v>0</v>
      </c>
      <c r="AX1511" s="90">
        <f>BD!V1511*BD!AC1511</f>
        <v>0</v>
      </c>
      <c r="AY1511" s="90">
        <f>IF(BD!AN1511="","",BD!AN1511*BD!AC1511)</f>
      </c>
      <c r="AZ1511" s="75" t="s">
        <v>123</v>
      </c>
      <c r="BA1511" s="75" t="s">
        <v>115</v>
      </c>
      <c r="BB1511" s="75">
        <v>1</v>
      </c>
      <c r="BC1511" s="75" t="s">
        <v>116</v>
      </c>
      <c r="BD1511" s="104"/>
      <c r="BE1511" s="104"/>
      <c r="BF1511" s="101"/>
      <c r="BG1511" s="101"/>
      <c r="BH1511" s="101"/>
      <c r="BI1511" s="101"/>
      <c r="BJ1511" s="101"/>
      <c r="BK1511" s="101"/>
      <c r="BL1511" s="101"/>
      <c r="BM1511" s="101"/>
      <c r="BN1511" s="101"/>
      <c r="BO1511" s="103"/>
      <c r="BP1511" s="101"/>
      <c r="BQ1511" s="101"/>
      <c r="BR1511" s="101"/>
      <c r="BS1511" s="101"/>
      <c r="BT1511" s="101"/>
      <c r="BU1511" s="101"/>
      <c r="BV1511" s="101"/>
      <c r="BW1511" s="101"/>
      <c r="BX1511" s="101"/>
      <c r="BY1511" s="101"/>
      <c r="BZ1511" s="101"/>
      <c r="CA1511" s="101"/>
      <c r="CB1511" s="101"/>
      <c r="CC1511" s="101"/>
      <c r="CD1511" s="101"/>
      <c r="CE1511" s="101"/>
      <c r="CF1511" s="101"/>
      <c r="CG1511" s="37" t="e">
        <f>VLOOKUP(Table_1[[#This Row],[EAN]],'[1]Planilha1'!$E:$R,13,0)</f>
        <v>#N/A</v>
      </c>
      <c r="CI1511" s="188">
        <f>IF(Table_1[[#This Row],[STATUS MERCADO]]="GO",Table_1[[#This Row],[M. BRUTA TOTAL]],0)</f>
        <v>0</v>
      </c>
      <c r="CJ1511" s="188">
        <f>IF(Table_1[[#This Row],[STATUS MERCADO]]="GO",Table_1[[#This Row],[PV UNIT. REALIZADO]]*Table_1[[#This Row],[QUANTIDADE]],0)</f>
        <v>0</v>
      </c>
    </row>
    <row r="1512" ht="15" hidden="1">
      <c r="A1512" s="7"/>
      <c r="B1512" s="84" t="s">
        <v>400</v>
      </c>
      <c r="C1512" s="75">
        <v>220325</v>
      </c>
      <c r="D1512" s="75">
        <v>467</v>
      </c>
      <c r="E1512" s="85">
        <v>7896314708854</v>
      </c>
      <c r="F1512" s="86" t="s">
        <v>1455</v>
      </c>
      <c r="G1512" s="75" t="s">
        <v>20</v>
      </c>
      <c r="H1512" s="75">
        <v>3160</v>
      </c>
      <c r="I1512" s="87" t="s">
        <v>1447</v>
      </c>
      <c r="J1512" s="75" t="s">
        <v>1448</v>
      </c>
      <c r="K1512" s="88" t="s">
        <v>84</v>
      </c>
      <c r="L1512" s="88">
        <v>12</v>
      </c>
      <c r="M1512" s="88">
        <v>0</v>
      </c>
      <c r="N1512" s="75" t="s">
        <v>85</v>
      </c>
      <c r="O1512" s="75" t="s">
        <v>114</v>
      </c>
      <c r="P1512" s="89"/>
      <c r="Q1512" s="90">
        <f>(17/100+7.6/100+1.65/100)*P1512</f>
        <v>0</v>
      </c>
      <c r="R1512" s="90"/>
      <c r="S1512" s="90"/>
      <c r="T1512" s="90"/>
      <c r="U1512" s="90"/>
      <c r="V1512" s="90">
        <f>+P1512-Q1512+R1512+S1512+T1512+U1512</f>
        <v>0</v>
      </c>
      <c r="W1512" s="91">
        <f>(1.02/100)</f>
        <v>1.02E-2</v>
      </c>
      <c r="X1512" s="91">
        <v>4.8E-3</v>
      </c>
      <c r="Y1512" s="91">
        <v>0.17</v>
      </c>
      <c r="Z1512" s="91">
        <v>1.65E-2</v>
      </c>
      <c r="AA1512" s="91">
        <v>7.6E-2</v>
      </c>
      <c r="AB1512" s="91">
        <f>SUM(W1512:AA1512)</f>
        <v>0.2775</v>
      </c>
      <c r="AC1512" s="75">
        <v>12</v>
      </c>
      <c r="AD1512" s="92">
        <f>IF(AL1512="","",+AC1512*AL1512)</f>
      </c>
      <c r="AE1512" s="93">
        <f>IF(AL1512="","",+AL1512*AB1512)</f>
      </c>
      <c r="AF1512" s="92">
        <f>IF(AL1512="","",+AL1512-AE1512)</f>
      </c>
      <c r="AG1512" s="93">
        <f>+V1512</f>
        <v>0</v>
      </c>
      <c r="AH1512" s="92">
        <f>IF(AF1512="","",+AF1512-AG1512)</f>
      </c>
      <c r="AI1512" s="92">
        <f>IF(AH1512="","",+AH1512*AC1512)</f>
      </c>
      <c r="AJ1512" s="93"/>
      <c r="AK1512" s="94">
        <v>0.33</v>
      </c>
      <c r="AL1512" s="93">
        <f>IF(V1512=0,"",V1512/(1-AB1512-AK1512))</f>
      </c>
      <c r="AM1512" s="95">
        <v>0.33</v>
      </c>
      <c r="AN1512" s="93">
        <f>IF(V1512=0,"",V1512/(1-AB1512-AM1512))</f>
      </c>
      <c r="AO1512" s="96">
        <v>1.2</v>
      </c>
      <c r="AP1512" s="93">
        <f>IF(BD!AJ1512="","",BD!AJ1512*BD!AO1512)</f>
      </c>
      <c r="AQ1512" s="91">
        <f>BD!AM1512/BD!AK1512-1</f>
        <v>0</v>
      </c>
      <c r="AR1512" s="91">
        <f>IF(BD!AN1512="","",IF(BD!AJ1512="","",BD!AN1512/BD!AJ1512-1))</f>
      </c>
      <c r="AS1512" s="91">
        <f>IF(BD!AN1512="","",IF(BD!AN1512&lt;BD!AL1512,"ABAIXO DA META","DENTRO DA META"))</f>
      </c>
      <c r="AT1512" s="91" t="str">
        <f>IF(BD!AJ1512="","EM ANÁLISE",IF(BD!AP1512&gt;=BD!AN1512,"GO", "NO GO"))</f>
        <v>EM ANÁLISE</v>
      </c>
      <c r="AU1512" s="97">
        <f>IF(AN1512="","",+BD!$AN1512-AJ1512)</f>
      </c>
      <c r="AV1512" s="98"/>
      <c r="AW1512" s="90">
        <f>BD!P1512*BD!AC1512</f>
        <v>0</v>
      </c>
      <c r="AX1512" s="90">
        <f>BD!V1512*BD!AC1512</f>
        <v>0</v>
      </c>
      <c r="AY1512" s="90">
        <f>IF(BD!AN1512="","",BD!AN1512*BD!AC1512)</f>
      </c>
      <c r="AZ1512" s="75" t="s">
        <v>123</v>
      </c>
      <c r="BA1512" s="75" t="s">
        <v>115</v>
      </c>
      <c r="BB1512" s="75">
        <v>1</v>
      </c>
      <c r="BC1512" s="75" t="s">
        <v>116</v>
      </c>
      <c r="BD1512" s="104"/>
      <c r="BE1512" s="104"/>
      <c r="BF1512" s="101"/>
      <c r="BG1512" s="101"/>
      <c r="BH1512" s="101"/>
      <c r="BI1512" s="101"/>
      <c r="BJ1512" s="101"/>
      <c r="BK1512" s="101"/>
      <c r="BL1512" s="101"/>
      <c r="BM1512" s="101"/>
      <c r="BN1512" s="101"/>
      <c r="BO1512" s="103"/>
      <c r="BP1512" s="101"/>
      <c r="BQ1512" s="101"/>
      <c r="BR1512" s="101"/>
      <c r="BS1512" s="101"/>
      <c r="BT1512" s="101"/>
      <c r="BU1512" s="101"/>
      <c r="BV1512" s="101"/>
      <c r="BW1512" s="101"/>
      <c r="BX1512" s="101"/>
      <c r="BY1512" s="101"/>
      <c r="BZ1512" s="101"/>
      <c r="CA1512" s="101"/>
      <c r="CB1512" s="101"/>
      <c r="CC1512" s="101"/>
      <c r="CD1512" s="101"/>
      <c r="CE1512" s="101"/>
      <c r="CF1512" s="101"/>
      <c r="CG1512" s="37" t="e">
        <f>VLOOKUP(Table_1[[#This Row],[EAN]],'[1]Planilha1'!$E:$R,13,0)</f>
        <v>#N/A</v>
      </c>
      <c r="CI1512" s="188">
        <f>IF(Table_1[[#This Row],[STATUS MERCADO]]="GO",Table_1[[#This Row],[M. BRUTA TOTAL]],0)</f>
        <v>0</v>
      </c>
      <c r="CJ1512" s="188">
        <f>IF(Table_1[[#This Row],[STATUS MERCADO]]="GO",Table_1[[#This Row],[PV UNIT. REALIZADO]]*Table_1[[#This Row],[QUANTIDADE]],0)</f>
        <v>0</v>
      </c>
    </row>
    <row r="1513" ht="15" hidden="1">
      <c r="A1513" s="7"/>
      <c r="B1513" s="84" t="s">
        <v>400</v>
      </c>
      <c r="C1513" s="75">
        <v>220326</v>
      </c>
      <c r="D1513" s="75">
        <v>730</v>
      </c>
      <c r="E1513" s="85">
        <v>7896314708823</v>
      </c>
      <c r="F1513" s="86" t="s">
        <v>1456</v>
      </c>
      <c r="G1513" s="75" t="s">
        <v>20</v>
      </c>
      <c r="H1513" s="75">
        <v>3160</v>
      </c>
      <c r="I1513" s="87" t="s">
        <v>1447</v>
      </c>
      <c r="J1513" s="75" t="s">
        <v>1448</v>
      </c>
      <c r="K1513" s="88" t="s">
        <v>84</v>
      </c>
      <c r="L1513" s="88">
        <v>12</v>
      </c>
      <c r="M1513" s="88">
        <v>0</v>
      </c>
      <c r="N1513" s="75" t="s">
        <v>85</v>
      </c>
      <c r="O1513" s="75" t="s">
        <v>114</v>
      </c>
      <c r="P1513" s="89"/>
      <c r="Q1513" s="90">
        <f>(17/100+7.6/100+1.65/100)*P1513</f>
        <v>0</v>
      </c>
      <c r="R1513" s="90"/>
      <c r="S1513" s="90"/>
      <c r="T1513" s="90"/>
      <c r="U1513" s="90"/>
      <c r="V1513" s="90">
        <f>+P1513-Q1513+R1513+S1513+T1513+U1513</f>
        <v>0</v>
      </c>
      <c r="W1513" s="91">
        <f>(1.02/100)</f>
        <v>1.02E-2</v>
      </c>
      <c r="X1513" s="91">
        <v>4.8E-3</v>
      </c>
      <c r="Y1513" s="91">
        <v>0.17</v>
      </c>
      <c r="Z1513" s="91">
        <v>1.65E-2</v>
      </c>
      <c r="AA1513" s="91">
        <v>7.6E-2</v>
      </c>
      <c r="AB1513" s="91">
        <f>SUM(W1513:AA1513)</f>
        <v>0.2775</v>
      </c>
      <c r="AC1513" s="75">
        <v>12</v>
      </c>
      <c r="AD1513" s="92">
        <f>IF(AL1513="","",+AC1513*AL1513)</f>
      </c>
      <c r="AE1513" s="93">
        <f>IF(AL1513="","",+AL1513*AB1513)</f>
      </c>
      <c r="AF1513" s="92">
        <f>IF(AL1513="","",+AL1513-AE1513)</f>
      </c>
      <c r="AG1513" s="93">
        <f>+V1513</f>
        <v>0</v>
      </c>
      <c r="AH1513" s="92">
        <f>IF(AF1513="","",+AF1513-AG1513)</f>
      </c>
      <c r="AI1513" s="92">
        <f>IF(AH1513="","",+AH1513*AC1513)</f>
      </c>
      <c r="AJ1513" s="93"/>
      <c r="AK1513" s="94">
        <v>0.33</v>
      </c>
      <c r="AL1513" s="93">
        <f>IF(V1513=0,"",V1513/(1-AB1513-AK1513))</f>
      </c>
      <c r="AM1513" s="95">
        <v>0.33</v>
      </c>
      <c r="AN1513" s="93">
        <f>IF(V1513=0,"",V1513/(1-AB1513-AM1513))</f>
      </c>
      <c r="AO1513" s="96">
        <v>1.2</v>
      </c>
      <c r="AP1513" s="93">
        <f>IF(BD!AJ1513="","",BD!AJ1513*BD!AO1513)</f>
      </c>
      <c r="AQ1513" s="91">
        <f>BD!AM1513/BD!AK1513-1</f>
        <v>0</v>
      </c>
      <c r="AR1513" s="91">
        <f>IF(BD!AN1513="","",IF(BD!AJ1513="","",BD!AN1513/BD!AJ1513-1))</f>
      </c>
      <c r="AS1513" s="91">
        <f>IF(BD!AN1513="","",IF(BD!AN1513&lt;BD!AL1513,"ABAIXO DA META","DENTRO DA META"))</f>
      </c>
      <c r="AT1513" s="91" t="str">
        <f>IF(BD!AJ1513="","EM ANÁLISE",IF(BD!AP1513&gt;=BD!AN1513,"GO", "NO GO"))</f>
        <v>EM ANÁLISE</v>
      </c>
      <c r="AU1513" s="97">
        <f>IF(AN1513="","",+BD!$AN1513-AJ1513)</f>
      </c>
      <c r="AV1513" s="98"/>
      <c r="AW1513" s="90">
        <f>BD!P1513*BD!AC1513</f>
        <v>0</v>
      </c>
      <c r="AX1513" s="90">
        <f>BD!V1513*BD!AC1513</f>
        <v>0</v>
      </c>
      <c r="AY1513" s="90">
        <f>IF(BD!AN1513="","",BD!AN1513*BD!AC1513)</f>
      </c>
      <c r="AZ1513" s="75" t="s">
        <v>123</v>
      </c>
      <c r="BA1513" s="75" t="s">
        <v>115</v>
      </c>
      <c r="BB1513" s="75">
        <v>1</v>
      </c>
      <c r="BC1513" s="75" t="s">
        <v>116</v>
      </c>
      <c r="BD1513" s="104"/>
      <c r="BE1513" s="104"/>
      <c r="BF1513" s="101"/>
      <c r="BG1513" s="101"/>
      <c r="BH1513" s="101"/>
      <c r="BI1513" s="101"/>
      <c r="BJ1513" s="101"/>
      <c r="BK1513" s="101"/>
      <c r="BL1513" s="101"/>
      <c r="BM1513" s="101"/>
      <c r="BN1513" s="101"/>
      <c r="BO1513" s="103"/>
      <c r="BP1513" s="101"/>
      <c r="BQ1513" s="101"/>
      <c r="BR1513" s="101"/>
      <c r="BS1513" s="101"/>
      <c r="BT1513" s="101"/>
      <c r="BU1513" s="101"/>
      <c r="BV1513" s="101"/>
      <c r="BW1513" s="101"/>
      <c r="BX1513" s="101"/>
      <c r="BY1513" s="101"/>
      <c r="BZ1513" s="101"/>
      <c r="CA1513" s="101"/>
      <c r="CB1513" s="101"/>
      <c r="CC1513" s="101"/>
      <c r="CD1513" s="101"/>
      <c r="CE1513" s="101"/>
      <c r="CF1513" s="101"/>
      <c r="CG1513" s="37" t="e">
        <f>VLOOKUP(Table_1[[#This Row],[EAN]],'[1]Planilha1'!$E:$R,13,0)</f>
        <v>#N/A</v>
      </c>
      <c r="CI1513" s="188">
        <f>IF(Table_1[[#This Row],[STATUS MERCADO]]="GO",Table_1[[#This Row],[M. BRUTA TOTAL]],0)</f>
        <v>0</v>
      </c>
      <c r="CJ1513" s="188">
        <f>IF(Table_1[[#This Row],[STATUS MERCADO]]="GO",Table_1[[#This Row],[PV UNIT. REALIZADO]]*Table_1[[#This Row],[QUANTIDADE]],0)</f>
        <v>0</v>
      </c>
    </row>
    <row r="1514" ht="15" hidden="1">
      <c r="A1514" s="7"/>
      <c r="B1514" s="84" t="s">
        <v>400</v>
      </c>
      <c r="C1514" s="75">
        <v>220327</v>
      </c>
      <c r="D1514" s="75">
        <v>469</v>
      </c>
      <c r="E1514" s="85">
        <v>7896314708328</v>
      </c>
      <c r="F1514" s="86" t="s">
        <v>1457</v>
      </c>
      <c r="G1514" s="75" t="s">
        <v>20</v>
      </c>
      <c r="H1514" s="75">
        <v>3160</v>
      </c>
      <c r="I1514" s="87" t="s">
        <v>1447</v>
      </c>
      <c r="J1514" s="75" t="s">
        <v>1448</v>
      </c>
      <c r="K1514" s="88" t="s">
        <v>84</v>
      </c>
      <c r="L1514" s="88">
        <v>12</v>
      </c>
      <c r="M1514" s="88">
        <v>0</v>
      </c>
      <c r="N1514" s="75" t="s">
        <v>85</v>
      </c>
      <c r="O1514" s="75" t="s">
        <v>114</v>
      </c>
      <c r="P1514" s="89"/>
      <c r="Q1514" s="90">
        <f>(17/100+7.6/100+1.65/100)*P1514</f>
        <v>0</v>
      </c>
      <c r="R1514" s="90"/>
      <c r="S1514" s="90"/>
      <c r="T1514" s="90"/>
      <c r="U1514" s="90"/>
      <c r="V1514" s="90">
        <f>+P1514-Q1514+R1514+S1514+T1514+U1514</f>
        <v>0</v>
      </c>
      <c r="W1514" s="91">
        <f>(1.02/100)</f>
        <v>1.02E-2</v>
      </c>
      <c r="X1514" s="91">
        <v>4.8E-3</v>
      </c>
      <c r="Y1514" s="91">
        <v>0.17</v>
      </c>
      <c r="Z1514" s="91">
        <v>1.65E-2</v>
      </c>
      <c r="AA1514" s="91">
        <v>7.6E-2</v>
      </c>
      <c r="AB1514" s="91">
        <f>SUM(W1514:AA1514)</f>
        <v>0.2775</v>
      </c>
      <c r="AC1514" s="75">
        <v>12</v>
      </c>
      <c r="AD1514" s="92">
        <f>IF(AL1514="","",+AC1514*AL1514)</f>
      </c>
      <c r="AE1514" s="93">
        <f>IF(AL1514="","",+AL1514*AB1514)</f>
      </c>
      <c r="AF1514" s="92">
        <f>IF(AL1514="","",+AL1514-AE1514)</f>
      </c>
      <c r="AG1514" s="93">
        <f>+V1514</f>
        <v>0</v>
      </c>
      <c r="AH1514" s="92">
        <f>IF(AF1514="","",+AF1514-AG1514)</f>
      </c>
      <c r="AI1514" s="92">
        <f>IF(AH1514="","",+AH1514*AC1514)</f>
      </c>
      <c r="AJ1514" s="93"/>
      <c r="AK1514" s="94">
        <v>0.33</v>
      </c>
      <c r="AL1514" s="93">
        <f>IF(V1514=0,"",V1514/(1-AB1514-AK1514))</f>
      </c>
      <c r="AM1514" s="95">
        <v>0.33</v>
      </c>
      <c r="AN1514" s="93">
        <f>IF(V1514=0,"",V1514/(1-AB1514-AM1514))</f>
      </c>
      <c r="AO1514" s="96">
        <v>1.2</v>
      </c>
      <c r="AP1514" s="93">
        <f>IF(BD!AJ1514="","",BD!AJ1514*BD!AO1514)</f>
      </c>
      <c r="AQ1514" s="91">
        <f>BD!AM1514/BD!AK1514-1</f>
        <v>0</v>
      </c>
      <c r="AR1514" s="91">
        <f>IF(BD!AN1514="","",IF(BD!AJ1514="","",BD!AN1514/BD!AJ1514-1))</f>
      </c>
      <c r="AS1514" s="91">
        <f>IF(BD!AN1514="","",IF(BD!AN1514&lt;BD!AL1514,"ABAIXO DA META","DENTRO DA META"))</f>
      </c>
      <c r="AT1514" s="91" t="str">
        <f>IF(BD!AJ1514="","EM ANÁLISE",IF(BD!AP1514&gt;=BD!AN1514,"GO", "NO GO"))</f>
        <v>EM ANÁLISE</v>
      </c>
      <c r="AU1514" s="97">
        <f>IF(AN1514="","",+BD!$AN1514-AJ1514)</f>
      </c>
      <c r="AV1514" s="98"/>
      <c r="AW1514" s="90">
        <f>BD!P1514*BD!AC1514</f>
        <v>0</v>
      </c>
      <c r="AX1514" s="90">
        <f>BD!V1514*BD!AC1514</f>
        <v>0</v>
      </c>
      <c r="AY1514" s="90">
        <f>IF(BD!AN1514="","",BD!AN1514*BD!AC1514)</f>
      </c>
      <c r="AZ1514" s="75" t="s">
        <v>123</v>
      </c>
      <c r="BA1514" s="75" t="s">
        <v>115</v>
      </c>
      <c r="BB1514" s="75">
        <v>1</v>
      </c>
      <c r="BC1514" s="75" t="s">
        <v>116</v>
      </c>
      <c r="BD1514" s="104"/>
      <c r="BE1514" s="104"/>
      <c r="BF1514" s="101"/>
      <c r="BG1514" s="101"/>
      <c r="BH1514" s="101"/>
      <c r="BI1514" s="101"/>
      <c r="BJ1514" s="101"/>
      <c r="BK1514" s="101"/>
      <c r="BL1514" s="101"/>
      <c r="BM1514" s="101"/>
      <c r="BN1514" s="101"/>
      <c r="BO1514" s="103"/>
      <c r="BP1514" s="101"/>
      <c r="BQ1514" s="101"/>
      <c r="BR1514" s="101"/>
      <c r="BS1514" s="101"/>
      <c r="BT1514" s="101"/>
      <c r="BU1514" s="101"/>
      <c r="BV1514" s="101"/>
      <c r="BW1514" s="101"/>
      <c r="BX1514" s="101"/>
      <c r="BY1514" s="101"/>
      <c r="BZ1514" s="101"/>
      <c r="CA1514" s="101"/>
      <c r="CB1514" s="101"/>
      <c r="CC1514" s="101"/>
      <c r="CD1514" s="101"/>
      <c r="CE1514" s="101"/>
      <c r="CF1514" s="101"/>
      <c r="CG1514" s="37" t="e">
        <f>VLOOKUP(Table_1[[#This Row],[EAN]],'[1]Planilha1'!$E:$R,13,0)</f>
        <v>#N/A</v>
      </c>
      <c r="CI1514" s="188">
        <f>IF(Table_1[[#This Row],[STATUS MERCADO]]="GO",Table_1[[#This Row],[M. BRUTA TOTAL]],0)</f>
        <v>0</v>
      </c>
      <c r="CJ1514" s="188">
        <f>IF(Table_1[[#This Row],[STATUS MERCADO]]="GO",Table_1[[#This Row],[PV UNIT. REALIZADO]]*Table_1[[#This Row],[QUANTIDADE]],0)</f>
        <v>0</v>
      </c>
    </row>
    <row r="1515" ht="15" hidden="1">
      <c r="A1515" s="7"/>
      <c r="B1515" s="84" t="s">
        <v>400</v>
      </c>
      <c r="C1515" s="75">
        <v>220328</v>
      </c>
      <c r="D1515" s="75">
        <v>731</v>
      </c>
      <c r="E1515" s="85">
        <v>7896314709080</v>
      </c>
      <c r="F1515" s="86" t="s">
        <v>1458</v>
      </c>
      <c r="G1515" s="75" t="s">
        <v>20</v>
      </c>
      <c r="H1515" s="75">
        <v>3160</v>
      </c>
      <c r="I1515" s="87" t="s">
        <v>1447</v>
      </c>
      <c r="J1515" s="75" t="s">
        <v>1448</v>
      </c>
      <c r="K1515" s="88" t="s">
        <v>84</v>
      </c>
      <c r="L1515" s="88">
        <v>12</v>
      </c>
      <c r="M1515" s="88">
        <v>0</v>
      </c>
      <c r="N1515" s="75" t="s">
        <v>85</v>
      </c>
      <c r="O1515" s="75" t="s">
        <v>114</v>
      </c>
      <c r="P1515" s="89"/>
      <c r="Q1515" s="90">
        <f>(17/100+7.6/100+1.65/100)*P1515</f>
        <v>0</v>
      </c>
      <c r="R1515" s="90"/>
      <c r="S1515" s="90"/>
      <c r="T1515" s="90"/>
      <c r="U1515" s="90"/>
      <c r="V1515" s="90">
        <f>+P1515-Q1515+R1515+S1515+T1515+U1515</f>
        <v>0</v>
      </c>
      <c r="W1515" s="91">
        <f>(1.02/100)</f>
        <v>1.02E-2</v>
      </c>
      <c r="X1515" s="91">
        <v>4.8E-3</v>
      </c>
      <c r="Y1515" s="91">
        <v>0.17</v>
      </c>
      <c r="Z1515" s="91">
        <v>1.65E-2</v>
      </c>
      <c r="AA1515" s="91">
        <v>7.6E-2</v>
      </c>
      <c r="AB1515" s="91">
        <f>SUM(W1515:AA1515)</f>
        <v>0.2775</v>
      </c>
      <c r="AC1515" s="75">
        <v>12</v>
      </c>
      <c r="AD1515" s="92">
        <f>IF(AL1515="","",+AC1515*AL1515)</f>
      </c>
      <c r="AE1515" s="93">
        <f>IF(AL1515="","",+AL1515*AB1515)</f>
      </c>
      <c r="AF1515" s="92">
        <f>IF(AL1515="","",+AL1515-AE1515)</f>
      </c>
      <c r="AG1515" s="93">
        <f>+V1515</f>
        <v>0</v>
      </c>
      <c r="AH1515" s="92">
        <f>IF(AF1515="","",+AF1515-AG1515)</f>
      </c>
      <c r="AI1515" s="92">
        <f>IF(AH1515="","",+AH1515*AC1515)</f>
      </c>
      <c r="AJ1515" s="93"/>
      <c r="AK1515" s="94">
        <v>0.33</v>
      </c>
      <c r="AL1515" s="93">
        <f>IF(V1515=0,"",V1515/(1-AB1515-AK1515))</f>
      </c>
      <c r="AM1515" s="95">
        <v>0.33</v>
      </c>
      <c r="AN1515" s="93">
        <f>IF(V1515=0,"",V1515/(1-AB1515-AM1515))</f>
      </c>
      <c r="AO1515" s="96">
        <v>1.2</v>
      </c>
      <c r="AP1515" s="93">
        <f>IF(BD!AJ1515="","",BD!AJ1515*BD!AO1515)</f>
      </c>
      <c r="AQ1515" s="91">
        <f>BD!AM1515/BD!AK1515-1</f>
        <v>0</v>
      </c>
      <c r="AR1515" s="91">
        <f>IF(BD!AN1515="","",IF(BD!AJ1515="","",BD!AN1515/BD!AJ1515-1))</f>
      </c>
      <c r="AS1515" s="91">
        <f>IF(BD!AN1515="","",IF(BD!AN1515&lt;BD!AL1515,"ABAIXO DA META","DENTRO DA META"))</f>
      </c>
      <c r="AT1515" s="91" t="str">
        <f>IF(BD!AJ1515="","EM ANÁLISE",IF(BD!AP1515&gt;=BD!AN1515,"GO", "NO GO"))</f>
        <v>EM ANÁLISE</v>
      </c>
      <c r="AU1515" s="97">
        <f>IF(AN1515="","",+BD!$AN1515-AJ1515)</f>
      </c>
      <c r="AV1515" s="98"/>
      <c r="AW1515" s="90">
        <f>BD!P1515*BD!AC1515</f>
        <v>0</v>
      </c>
      <c r="AX1515" s="90">
        <f>BD!V1515*BD!AC1515</f>
        <v>0</v>
      </c>
      <c r="AY1515" s="90">
        <f>IF(BD!AN1515="","",BD!AN1515*BD!AC1515)</f>
      </c>
      <c r="AZ1515" s="75" t="s">
        <v>123</v>
      </c>
      <c r="BA1515" s="75" t="s">
        <v>115</v>
      </c>
      <c r="BB1515" s="75">
        <v>1</v>
      </c>
      <c r="BC1515" s="75" t="s">
        <v>116</v>
      </c>
      <c r="BD1515" s="104"/>
      <c r="BE1515" s="104"/>
      <c r="BF1515" s="101"/>
      <c r="BG1515" s="101"/>
      <c r="BH1515" s="101"/>
      <c r="BI1515" s="101"/>
      <c r="BJ1515" s="101"/>
      <c r="BK1515" s="101"/>
      <c r="BL1515" s="101"/>
      <c r="BM1515" s="101"/>
      <c r="BN1515" s="101"/>
      <c r="BO1515" s="103"/>
      <c r="BP1515" s="101"/>
      <c r="BQ1515" s="101"/>
      <c r="BR1515" s="101"/>
      <c r="BS1515" s="101"/>
      <c r="BT1515" s="101"/>
      <c r="BU1515" s="101"/>
      <c r="BV1515" s="101"/>
      <c r="BW1515" s="101"/>
      <c r="BX1515" s="101"/>
      <c r="BY1515" s="101"/>
      <c r="BZ1515" s="101"/>
      <c r="CA1515" s="101"/>
      <c r="CB1515" s="101"/>
      <c r="CC1515" s="101"/>
      <c r="CD1515" s="101"/>
      <c r="CE1515" s="101"/>
      <c r="CF1515" s="101"/>
      <c r="CG1515" s="37" t="e">
        <f>VLOOKUP(Table_1[[#This Row],[EAN]],'[1]Planilha1'!$E:$R,13,0)</f>
        <v>#N/A</v>
      </c>
      <c r="CI1515" s="188">
        <f>IF(Table_1[[#This Row],[STATUS MERCADO]]="GO",Table_1[[#This Row],[M. BRUTA TOTAL]],0)</f>
        <v>0</v>
      </c>
      <c r="CJ1515" s="188">
        <f>IF(Table_1[[#This Row],[STATUS MERCADO]]="GO",Table_1[[#This Row],[PV UNIT. REALIZADO]]*Table_1[[#This Row],[QUANTIDADE]],0)</f>
        <v>0</v>
      </c>
    </row>
    <row r="1516" ht="15" hidden="1">
      <c r="A1516" s="7"/>
      <c r="B1516" s="84" t="s">
        <v>400</v>
      </c>
      <c r="C1516" s="75">
        <v>220329</v>
      </c>
      <c r="D1516" s="75">
        <v>732</v>
      </c>
      <c r="E1516" s="85">
        <v>7896314709059</v>
      </c>
      <c r="F1516" s="86" t="s">
        <v>1459</v>
      </c>
      <c r="G1516" s="75" t="s">
        <v>20</v>
      </c>
      <c r="H1516" s="75">
        <v>3160</v>
      </c>
      <c r="I1516" s="87" t="s">
        <v>1447</v>
      </c>
      <c r="J1516" s="75" t="s">
        <v>1448</v>
      </c>
      <c r="K1516" s="88" t="s">
        <v>84</v>
      </c>
      <c r="L1516" s="88">
        <v>12</v>
      </c>
      <c r="M1516" s="88">
        <v>0</v>
      </c>
      <c r="N1516" s="75" t="s">
        <v>85</v>
      </c>
      <c r="O1516" s="75" t="s">
        <v>114</v>
      </c>
      <c r="P1516" s="89"/>
      <c r="Q1516" s="90">
        <f>(17/100+7.6/100+1.65/100)*P1516</f>
        <v>0</v>
      </c>
      <c r="R1516" s="90"/>
      <c r="S1516" s="90"/>
      <c r="T1516" s="90"/>
      <c r="U1516" s="90"/>
      <c r="V1516" s="90">
        <f>+P1516-Q1516+R1516+S1516+T1516+U1516</f>
        <v>0</v>
      </c>
      <c r="W1516" s="91">
        <f>(1.02/100)</f>
        <v>1.02E-2</v>
      </c>
      <c r="X1516" s="91">
        <v>4.8E-3</v>
      </c>
      <c r="Y1516" s="91">
        <v>0.17</v>
      </c>
      <c r="Z1516" s="91">
        <v>1.65E-2</v>
      </c>
      <c r="AA1516" s="91">
        <v>7.6E-2</v>
      </c>
      <c r="AB1516" s="91">
        <f>SUM(W1516:AA1516)</f>
        <v>0.2775</v>
      </c>
      <c r="AC1516" s="75">
        <v>12</v>
      </c>
      <c r="AD1516" s="92">
        <f>IF(AL1516="","",+AC1516*AL1516)</f>
      </c>
      <c r="AE1516" s="93">
        <f>IF(AL1516="","",+AL1516*AB1516)</f>
      </c>
      <c r="AF1516" s="92">
        <f>IF(AL1516="","",+AL1516-AE1516)</f>
      </c>
      <c r="AG1516" s="93">
        <f>+V1516</f>
        <v>0</v>
      </c>
      <c r="AH1516" s="92">
        <f>IF(AF1516="","",+AF1516-AG1516)</f>
      </c>
      <c r="AI1516" s="92">
        <f>IF(AH1516="","",+AH1516*AC1516)</f>
      </c>
      <c r="AJ1516" s="93"/>
      <c r="AK1516" s="94">
        <v>0.33</v>
      </c>
      <c r="AL1516" s="93">
        <f>IF(V1516=0,"",V1516/(1-AB1516-AK1516))</f>
      </c>
      <c r="AM1516" s="95">
        <v>0.33</v>
      </c>
      <c r="AN1516" s="93">
        <f>IF(V1516=0,"",V1516/(1-AB1516-AM1516))</f>
      </c>
      <c r="AO1516" s="96">
        <v>1.2</v>
      </c>
      <c r="AP1516" s="93">
        <f>IF(BD!AJ1516="","",BD!AJ1516*BD!AO1516)</f>
      </c>
      <c r="AQ1516" s="91">
        <f>BD!AM1516/BD!AK1516-1</f>
        <v>0</v>
      </c>
      <c r="AR1516" s="91">
        <f>IF(BD!AN1516="","",IF(BD!AJ1516="","",BD!AN1516/BD!AJ1516-1))</f>
      </c>
      <c r="AS1516" s="91">
        <f>IF(BD!AN1516="","",IF(BD!AN1516&lt;BD!AL1516,"ABAIXO DA META","DENTRO DA META"))</f>
      </c>
      <c r="AT1516" s="91" t="str">
        <f>IF(BD!AJ1516="","EM ANÁLISE",IF(BD!AP1516&gt;=BD!AN1516,"GO", "NO GO"))</f>
        <v>EM ANÁLISE</v>
      </c>
      <c r="AU1516" s="97">
        <f>IF(AN1516="","",+BD!$AN1516-AJ1516)</f>
      </c>
      <c r="AV1516" s="98"/>
      <c r="AW1516" s="90">
        <f>BD!P1516*BD!AC1516</f>
        <v>0</v>
      </c>
      <c r="AX1516" s="90">
        <f>BD!V1516*BD!AC1516</f>
        <v>0</v>
      </c>
      <c r="AY1516" s="90">
        <f>IF(BD!AN1516="","",BD!AN1516*BD!AC1516)</f>
      </c>
      <c r="AZ1516" s="75" t="s">
        <v>123</v>
      </c>
      <c r="BA1516" s="75" t="s">
        <v>115</v>
      </c>
      <c r="BB1516" s="75">
        <v>1</v>
      </c>
      <c r="BC1516" s="75" t="s">
        <v>116</v>
      </c>
      <c r="BD1516" s="104"/>
      <c r="BE1516" s="104"/>
      <c r="BF1516" s="101"/>
      <c r="BG1516" s="101"/>
      <c r="BH1516" s="101"/>
      <c r="BI1516" s="101"/>
      <c r="BJ1516" s="101"/>
      <c r="BK1516" s="101"/>
      <c r="BL1516" s="101"/>
      <c r="BM1516" s="101"/>
      <c r="BN1516" s="101"/>
      <c r="BO1516" s="103"/>
      <c r="BP1516" s="101"/>
      <c r="BQ1516" s="101"/>
      <c r="BR1516" s="101"/>
      <c r="BS1516" s="101"/>
      <c r="BT1516" s="101"/>
      <c r="BU1516" s="101"/>
      <c r="BV1516" s="101"/>
      <c r="BW1516" s="101"/>
      <c r="BX1516" s="101"/>
      <c r="BY1516" s="101"/>
      <c r="BZ1516" s="101"/>
      <c r="CA1516" s="101"/>
      <c r="CB1516" s="101"/>
      <c r="CC1516" s="101"/>
      <c r="CD1516" s="101"/>
      <c r="CE1516" s="101"/>
      <c r="CF1516" s="101"/>
      <c r="CG1516" s="37" t="e">
        <f>VLOOKUP(Table_1[[#This Row],[EAN]],'[1]Planilha1'!$E:$R,13,0)</f>
        <v>#N/A</v>
      </c>
      <c r="CI1516" s="188">
        <f>IF(Table_1[[#This Row],[STATUS MERCADO]]="GO",Table_1[[#This Row],[M. BRUTA TOTAL]],0)</f>
        <v>0</v>
      </c>
      <c r="CJ1516" s="188">
        <f>IF(Table_1[[#This Row],[STATUS MERCADO]]="GO",Table_1[[#This Row],[PV UNIT. REALIZADO]]*Table_1[[#This Row],[QUANTIDADE]],0)</f>
        <v>0</v>
      </c>
    </row>
    <row r="1517" ht="15" hidden="1">
      <c r="A1517" s="7"/>
      <c r="B1517" s="84" t="s">
        <v>400</v>
      </c>
      <c r="C1517" s="75">
        <v>220330</v>
      </c>
      <c r="D1517" s="75">
        <v>733</v>
      </c>
      <c r="E1517" s="85">
        <v>7896314709066</v>
      </c>
      <c r="F1517" s="86" t="s">
        <v>1460</v>
      </c>
      <c r="G1517" s="75" t="s">
        <v>20</v>
      </c>
      <c r="H1517" s="75">
        <v>3160</v>
      </c>
      <c r="I1517" s="87" t="s">
        <v>1447</v>
      </c>
      <c r="J1517" s="75" t="s">
        <v>1448</v>
      </c>
      <c r="K1517" s="88" t="s">
        <v>84</v>
      </c>
      <c r="L1517" s="88">
        <v>12</v>
      </c>
      <c r="M1517" s="88">
        <v>0</v>
      </c>
      <c r="N1517" s="75" t="s">
        <v>85</v>
      </c>
      <c r="O1517" s="75" t="s">
        <v>114</v>
      </c>
      <c r="P1517" s="89"/>
      <c r="Q1517" s="90">
        <f>(17/100+7.6/100+1.65/100)*P1517</f>
        <v>0</v>
      </c>
      <c r="R1517" s="90"/>
      <c r="S1517" s="90"/>
      <c r="T1517" s="90"/>
      <c r="U1517" s="90"/>
      <c r="V1517" s="90">
        <f>+P1517-Q1517+R1517+S1517+T1517+U1517</f>
        <v>0</v>
      </c>
      <c r="W1517" s="91">
        <f>(1.02/100)</f>
        <v>1.02E-2</v>
      </c>
      <c r="X1517" s="91">
        <v>4.8E-3</v>
      </c>
      <c r="Y1517" s="91">
        <v>0.17</v>
      </c>
      <c r="Z1517" s="91">
        <v>1.65E-2</v>
      </c>
      <c r="AA1517" s="91">
        <v>7.6E-2</v>
      </c>
      <c r="AB1517" s="91">
        <f>SUM(W1517:AA1517)</f>
        <v>0.2775</v>
      </c>
      <c r="AC1517" s="75">
        <v>12</v>
      </c>
      <c r="AD1517" s="92">
        <f>IF(AL1517="","",+AC1517*AL1517)</f>
      </c>
      <c r="AE1517" s="93">
        <f>IF(AL1517="","",+AL1517*AB1517)</f>
      </c>
      <c r="AF1517" s="92">
        <f>IF(AL1517="","",+AL1517-AE1517)</f>
      </c>
      <c r="AG1517" s="93">
        <f>+V1517</f>
        <v>0</v>
      </c>
      <c r="AH1517" s="92">
        <f>IF(AF1517="","",+AF1517-AG1517)</f>
      </c>
      <c r="AI1517" s="92">
        <f>IF(AH1517="","",+AH1517*AC1517)</f>
      </c>
      <c r="AJ1517" s="93"/>
      <c r="AK1517" s="94">
        <v>0.33</v>
      </c>
      <c r="AL1517" s="93">
        <f>IF(V1517=0,"",V1517/(1-AB1517-AK1517))</f>
      </c>
      <c r="AM1517" s="95">
        <v>0.33</v>
      </c>
      <c r="AN1517" s="93">
        <f>IF(V1517=0,"",V1517/(1-AB1517-AM1517))</f>
      </c>
      <c r="AO1517" s="96">
        <v>1.2</v>
      </c>
      <c r="AP1517" s="93">
        <f>IF(BD!AJ1517="","",BD!AJ1517*BD!AO1517)</f>
      </c>
      <c r="AQ1517" s="91">
        <f>BD!AM1517/BD!AK1517-1</f>
        <v>0</v>
      </c>
      <c r="AR1517" s="91">
        <f>IF(BD!AN1517="","",IF(BD!AJ1517="","",BD!AN1517/BD!AJ1517-1))</f>
      </c>
      <c r="AS1517" s="91">
        <f>IF(BD!AN1517="","",IF(BD!AN1517&lt;BD!AL1517,"ABAIXO DA META","DENTRO DA META"))</f>
      </c>
      <c r="AT1517" s="91" t="str">
        <f>IF(BD!AJ1517="","EM ANÁLISE",IF(BD!AP1517&gt;=BD!AN1517,"GO", "NO GO"))</f>
        <v>EM ANÁLISE</v>
      </c>
      <c r="AU1517" s="97">
        <f>IF(AN1517="","",+BD!$AN1517-AJ1517)</f>
      </c>
      <c r="AV1517" s="98"/>
      <c r="AW1517" s="90">
        <f>BD!P1517*BD!AC1517</f>
        <v>0</v>
      </c>
      <c r="AX1517" s="90">
        <f>BD!V1517*BD!AC1517</f>
        <v>0</v>
      </c>
      <c r="AY1517" s="90">
        <f>IF(BD!AN1517="","",BD!AN1517*BD!AC1517)</f>
      </c>
      <c r="AZ1517" s="75" t="s">
        <v>123</v>
      </c>
      <c r="BA1517" s="75" t="s">
        <v>115</v>
      </c>
      <c r="BB1517" s="75">
        <v>1</v>
      </c>
      <c r="BC1517" s="75" t="s">
        <v>116</v>
      </c>
      <c r="BD1517" s="104"/>
      <c r="BE1517" s="104"/>
      <c r="BF1517" s="101"/>
      <c r="BG1517" s="101"/>
      <c r="BH1517" s="101"/>
      <c r="BI1517" s="101"/>
      <c r="BJ1517" s="101"/>
      <c r="BK1517" s="101"/>
      <c r="BL1517" s="101"/>
      <c r="BM1517" s="101"/>
      <c r="BN1517" s="101"/>
      <c r="BO1517" s="103"/>
      <c r="BP1517" s="101"/>
      <c r="BQ1517" s="101"/>
      <c r="BR1517" s="101"/>
      <c r="BS1517" s="101"/>
      <c r="BT1517" s="101"/>
      <c r="BU1517" s="101"/>
      <c r="BV1517" s="101"/>
      <c r="BW1517" s="101"/>
      <c r="BX1517" s="101"/>
      <c r="BY1517" s="101"/>
      <c r="BZ1517" s="101"/>
      <c r="CA1517" s="101"/>
      <c r="CB1517" s="101"/>
      <c r="CC1517" s="101"/>
      <c r="CD1517" s="101"/>
      <c r="CE1517" s="101"/>
      <c r="CF1517" s="101"/>
      <c r="CG1517" s="37" t="e">
        <f>VLOOKUP(Table_1[[#This Row],[EAN]],'[1]Planilha1'!$E:$R,13,0)</f>
        <v>#N/A</v>
      </c>
      <c r="CI1517" s="188">
        <f>IF(Table_1[[#This Row],[STATUS MERCADO]]="GO",Table_1[[#This Row],[M. BRUTA TOTAL]],0)</f>
        <v>0</v>
      </c>
      <c r="CJ1517" s="188">
        <f>IF(Table_1[[#This Row],[STATUS MERCADO]]="GO",Table_1[[#This Row],[PV UNIT. REALIZADO]]*Table_1[[#This Row],[QUANTIDADE]],0)</f>
        <v>0</v>
      </c>
    </row>
    <row r="1518" ht="15" hidden="1">
      <c r="A1518" s="7"/>
      <c r="B1518" s="84" t="s">
        <v>400</v>
      </c>
      <c r="C1518" s="75">
        <v>220331</v>
      </c>
      <c r="D1518" s="75">
        <v>734</v>
      </c>
      <c r="E1518" s="85">
        <v>7896314709073</v>
      </c>
      <c r="F1518" s="86" t="s">
        <v>1461</v>
      </c>
      <c r="G1518" s="75" t="s">
        <v>20</v>
      </c>
      <c r="H1518" s="75">
        <v>3160</v>
      </c>
      <c r="I1518" s="87" t="s">
        <v>1447</v>
      </c>
      <c r="J1518" s="75" t="s">
        <v>1448</v>
      </c>
      <c r="K1518" s="88" t="s">
        <v>84</v>
      </c>
      <c r="L1518" s="88">
        <v>12</v>
      </c>
      <c r="M1518" s="88">
        <v>0</v>
      </c>
      <c r="N1518" s="75" t="s">
        <v>85</v>
      </c>
      <c r="O1518" s="75" t="s">
        <v>114</v>
      </c>
      <c r="P1518" s="89"/>
      <c r="Q1518" s="90">
        <f>(17/100+7.6/100+1.65/100)*P1518</f>
        <v>0</v>
      </c>
      <c r="R1518" s="90"/>
      <c r="S1518" s="90"/>
      <c r="T1518" s="90"/>
      <c r="U1518" s="90"/>
      <c r="V1518" s="90">
        <f>+P1518-Q1518+R1518+S1518+T1518+U1518</f>
        <v>0</v>
      </c>
      <c r="W1518" s="91">
        <f>(1.02/100)</f>
        <v>1.02E-2</v>
      </c>
      <c r="X1518" s="91">
        <v>4.8E-3</v>
      </c>
      <c r="Y1518" s="91">
        <v>0.17</v>
      </c>
      <c r="Z1518" s="91">
        <v>1.65E-2</v>
      </c>
      <c r="AA1518" s="91">
        <v>7.6E-2</v>
      </c>
      <c r="AB1518" s="91">
        <f>SUM(W1518:AA1518)</f>
        <v>0.2775</v>
      </c>
      <c r="AC1518" s="75">
        <v>12</v>
      </c>
      <c r="AD1518" s="92">
        <f>IF(AL1518="","",+AC1518*AL1518)</f>
      </c>
      <c r="AE1518" s="93">
        <f>IF(AL1518="","",+AL1518*AB1518)</f>
      </c>
      <c r="AF1518" s="92">
        <f>IF(AL1518="","",+AL1518-AE1518)</f>
      </c>
      <c r="AG1518" s="93">
        <f>+V1518</f>
        <v>0</v>
      </c>
      <c r="AH1518" s="92">
        <f>IF(AF1518="","",+AF1518-AG1518)</f>
      </c>
      <c r="AI1518" s="92">
        <f>IF(AH1518="","",+AH1518*AC1518)</f>
      </c>
      <c r="AJ1518" s="93"/>
      <c r="AK1518" s="94">
        <v>0.33</v>
      </c>
      <c r="AL1518" s="93">
        <f>IF(V1518=0,"",V1518/(1-AB1518-AK1518))</f>
      </c>
      <c r="AM1518" s="95">
        <v>0.33</v>
      </c>
      <c r="AN1518" s="93">
        <f>IF(V1518=0,"",V1518/(1-AB1518-AM1518))</f>
      </c>
      <c r="AO1518" s="96">
        <v>1.2</v>
      </c>
      <c r="AP1518" s="93">
        <f>IF(BD!AJ1518="","",BD!AJ1518*BD!AO1518)</f>
      </c>
      <c r="AQ1518" s="91">
        <f>BD!AM1518/BD!AK1518-1</f>
        <v>0</v>
      </c>
      <c r="AR1518" s="91">
        <f>IF(BD!AN1518="","",IF(BD!AJ1518="","",BD!AN1518/BD!AJ1518-1))</f>
      </c>
      <c r="AS1518" s="91">
        <f>IF(BD!AN1518="","",IF(BD!AN1518&lt;BD!AL1518,"ABAIXO DA META","DENTRO DA META"))</f>
      </c>
      <c r="AT1518" s="91" t="str">
        <f>IF(BD!AJ1518="","EM ANÁLISE",IF(BD!AP1518&gt;=BD!AN1518,"GO", "NO GO"))</f>
        <v>EM ANÁLISE</v>
      </c>
      <c r="AU1518" s="97">
        <f>IF(AN1518="","",+BD!$AN1518-AJ1518)</f>
      </c>
      <c r="AV1518" s="98"/>
      <c r="AW1518" s="90">
        <f>BD!P1518*BD!AC1518</f>
        <v>0</v>
      </c>
      <c r="AX1518" s="90">
        <f>BD!V1518*BD!AC1518</f>
        <v>0</v>
      </c>
      <c r="AY1518" s="90">
        <f>IF(BD!AN1518="","",BD!AN1518*BD!AC1518)</f>
      </c>
      <c r="AZ1518" s="75" t="s">
        <v>123</v>
      </c>
      <c r="BA1518" s="75" t="s">
        <v>115</v>
      </c>
      <c r="BB1518" s="75">
        <v>1</v>
      </c>
      <c r="BC1518" s="75" t="s">
        <v>116</v>
      </c>
      <c r="BD1518" s="104"/>
      <c r="BE1518" s="104"/>
      <c r="BF1518" s="101"/>
      <c r="BG1518" s="101"/>
      <c r="BH1518" s="101"/>
      <c r="BI1518" s="101"/>
      <c r="BJ1518" s="101"/>
      <c r="BK1518" s="101"/>
      <c r="BL1518" s="101"/>
      <c r="BM1518" s="101"/>
      <c r="BN1518" s="101"/>
      <c r="BO1518" s="103"/>
      <c r="BP1518" s="101"/>
      <c r="BQ1518" s="101"/>
      <c r="BR1518" s="101"/>
      <c r="BS1518" s="101"/>
      <c r="BT1518" s="101"/>
      <c r="BU1518" s="101"/>
      <c r="BV1518" s="101"/>
      <c r="BW1518" s="101"/>
      <c r="BX1518" s="101"/>
      <c r="BY1518" s="101"/>
      <c r="BZ1518" s="101"/>
      <c r="CA1518" s="101"/>
      <c r="CB1518" s="101"/>
      <c r="CC1518" s="101"/>
      <c r="CD1518" s="101"/>
      <c r="CE1518" s="101"/>
      <c r="CF1518" s="101"/>
      <c r="CG1518" s="37" t="e">
        <f>VLOOKUP(Table_1[[#This Row],[EAN]],'[1]Planilha1'!$E:$R,13,0)</f>
        <v>#N/A</v>
      </c>
      <c r="CI1518" s="188">
        <f>IF(Table_1[[#This Row],[STATUS MERCADO]]="GO",Table_1[[#This Row],[M. BRUTA TOTAL]],0)</f>
        <v>0</v>
      </c>
      <c r="CJ1518" s="188">
        <f>IF(Table_1[[#This Row],[STATUS MERCADO]]="GO",Table_1[[#This Row],[PV UNIT. REALIZADO]]*Table_1[[#This Row],[QUANTIDADE]],0)</f>
        <v>0</v>
      </c>
    </row>
    <row r="1519" ht="15" hidden="1">
      <c r="A1519" s="7"/>
      <c r="B1519" s="84" t="s">
        <v>400</v>
      </c>
      <c r="C1519" s="75">
        <v>220332</v>
      </c>
      <c r="D1519" s="75">
        <v>736</v>
      </c>
      <c r="E1519" s="85">
        <v>7896314708946</v>
      </c>
      <c r="F1519" s="86" t="s">
        <v>1462</v>
      </c>
      <c r="G1519" s="75" t="s">
        <v>12</v>
      </c>
      <c r="H1519" s="75">
        <v>3390</v>
      </c>
      <c r="I1519" s="87" t="s">
        <v>1291</v>
      </c>
      <c r="J1519" s="75" t="s">
        <v>1362</v>
      </c>
      <c r="K1519" s="88" t="s">
        <v>84</v>
      </c>
      <c r="L1519" s="88">
        <v>12</v>
      </c>
      <c r="M1519" s="88">
        <v>0</v>
      </c>
      <c r="N1519" s="75" t="s">
        <v>85</v>
      </c>
      <c r="O1519" s="75" t="s">
        <v>114</v>
      </c>
      <c r="P1519" s="89"/>
      <c r="Q1519" s="90">
        <f>(17/100+7.6/100+1.65/100)*P1519</f>
        <v>0</v>
      </c>
      <c r="R1519" s="90"/>
      <c r="S1519" s="90"/>
      <c r="T1519" s="90"/>
      <c r="U1519" s="90"/>
      <c r="V1519" s="90">
        <f>+P1519-Q1519+R1519+S1519+T1519+U1519</f>
        <v>0</v>
      </c>
      <c r="W1519" s="91">
        <f>(1.02/100)</f>
        <v>1.02E-2</v>
      </c>
      <c r="X1519" s="91">
        <v>4.8E-3</v>
      </c>
      <c r="Y1519" s="91">
        <v>0.17</v>
      </c>
      <c r="Z1519" s="91">
        <v>1.65E-2</v>
      </c>
      <c r="AA1519" s="91">
        <v>7.6E-2</v>
      </c>
      <c r="AB1519" s="91">
        <f>SUM(W1519:AA1519)</f>
        <v>0.2775</v>
      </c>
      <c r="AC1519" s="75">
        <v>12</v>
      </c>
      <c r="AD1519" s="92">
        <f>IF(AL1519="","",+AC1519*AL1519)</f>
      </c>
      <c r="AE1519" s="93">
        <f>IF(AL1519="","",+AL1519*AB1519)</f>
      </c>
      <c r="AF1519" s="92">
        <f>IF(AL1519="","",+AL1519-AE1519)</f>
      </c>
      <c r="AG1519" s="93">
        <f>+V1519</f>
        <v>0</v>
      </c>
      <c r="AH1519" s="92">
        <f>IF(AF1519="","",+AF1519-AG1519)</f>
      </c>
      <c r="AI1519" s="92">
        <f>IF(AH1519="","",+AH1519*AC1519)</f>
      </c>
      <c r="AJ1519" s="93"/>
      <c r="AK1519" s="94">
        <v>0.33</v>
      </c>
      <c r="AL1519" s="93">
        <f>IF(V1519=0,"",V1519/(1-AB1519-AK1519))</f>
      </c>
      <c r="AM1519" s="95">
        <v>0.33</v>
      </c>
      <c r="AN1519" s="93">
        <f>IF(V1519=0,"",V1519/(1-AB1519-AM1519))</f>
      </c>
      <c r="AO1519" s="96">
        <v>1.2</v>
      </c>
      <c r="AP1519" s="93">
        <f>IF(BD!AJ1519="","",BD!AJ1519*BD!AO1519)</f>
      </c>
      <c r="AQ1519" s="91">
        <f>BD!AM1519/BD!AK1519-1</f>
        <v>0</v>
      </c>
      <c r="AR1519" s="91">
        <f>IF(BD!AN1519="","",IF(BD!AJ1519="","",BD!AN1519/BD!AJ1519-1))</f>
      </c>
      <c r="AS1519" s="91">
        <f>IF(BD!AN1519="","",IF(BD!AN1519&lt;BD!AL1519,"ABAIXO DA META","DENTRO DA META"))</f>
      </c>
      <c r="AT1519" s="91" t="str">
        <f>IF(BD!AJ1519="","EM ANÁLISE",IF(BD!AP1519&gt;=BD!AN1519,"GO", "NO GO"))</f>
        <v>EM ANÁLISE</v>
      </c>
      <c r="AU1519" s="97">
        <f>IF(AN1519="","",+BD!$AN1519-AJ1519)</f>
      </c>
      <c r="AV1519" s="98"/>
      <c r="AW1519" s="90">
        <f>BD!P1519*BD!AC1519</f>
        <v>0</v>
      </c>
      <c r="AX1519" s="90">
        <f>BD!V1519*BD!AC1519</f>
        <v>0</v>
      </c>
      <c r="AY1519" s="90">
        <f>IF(BD!AN1519="","",BD!AN1519*BD!AC1519)</f>
      </c>
      <c r="AZ1519" s="75" t="s">
        <v>123</v>
      </c>
      <c r="BA1519" s="75" t="s">
        <v>115</v>
      </c>
      <c r="BB1519" s="75">
        <v>1</v>
      </c>
      <c r="BC1519" s="75" t="s">
        <v>116</v>
      </c>
      <c r="BD1519" s="104"/>
      <c r="BE1519" s="104"/>
      <c r="BF1519" s="101"/>
      <c r="BG1519" s="101"/>
      <c r="BH1519" s="101"/>
      <c r="BI1519" s="101"/>
      <c r="BJ1519" s="101"/>
      <c r="BK1519" s="101"/>
      <c r="BL1519" s="101"/>
      <c r="BM1519" s="101"/>
      <c r="BN1519" s="101"/>
      <c r="BO1519" s="103"/>
      <c r="BP1519" s="101"/>
      <c r="BQ1519" s="101"/>
      <c r="BR1519" s="101"/>
      <c r="BS1519" s="101"/>
      <c r="BT1519" s="101"/>
      <c r="BU1519" s="101"/>
      <c r="BV1519" s="101"/>
      <c r="BW1519" s="101"/>
      <c r="BX1519" s="101"/>
      <c r="BY1519" s="101"/>
      <c r="BZ1519" s="101"/>
      <c r="CA1519" s="101"/>
      <c r="CB1519" s="101"/>
      <c r="CC1519" s="101"/>
      <c r="CD1519" s="101"/>
      <c r="CE1519" s="101"/>
      <c r="CF1519" s="101"/>
      <c r="CG1519" s="37" t="e">
        <f>VLOOKUP(Table_1[[#This Row],[EAN]],'[1]Planilha1'!$E:$R,13,0)</f>
        <v>#N/A</v>
      </c>
      <c r="CI1519" s="188">
        <f>IF(Table_1[[#This Row],[STATUS MERCADO]]="GO",Table_1[[#This Row],[M. BRUTA TOTAL]],0)</f>
        <v>0</v>
      </c>
      <c r="CJ1519" s="188">
        <f>IF(Table_1[[#This Row],[STATUS MERCADO]]="GO",Table_1[[#This Row],[PV UNIT. REALIZADO]]*Table_1[[#This Row],[QUANTIDADE]],0)</f>
        <v>0</v>
      </c>
    </row>
    <row r="1520" ht="15" hidden="1">
      <c r="A1520" s="7"/>
      <c r="B1520" s="84" t="s">
        <v>400</v>
      </c>
      <c r="C1520" s="75">
        <v>220335</v>
      </c>
      <c r="D1520" s="75">
        <v>802</v>
      </c>
      <c r="E1520" s="85">
        <v>7896314709592</v>
      </c>
      <c r="F1520" s="86" t="s">
        <v>1465</v>
      </c>
      <c r="G1520" s="75" t="s">
        <v>20</v>
      </c>
      <c r="H1520" s="75">
        <v>3420</v>
      </c>
      <c r="I1520" s="87" t="s">
        <v>1435</v>
      </c>
      <c r="J1520" s="75" t="s">
        <v>1370</v>
      </c>
      <c r="K1520" s="88" t="s">
        <v>84</v>
      </c>
      <c r="L1520" s="88">
        <v>12</v>
      </c>
      <c r="M1520" s="88">
        <v>0</v>
      </c>
      <c r="N1520" s="75" t="s">
        <v>85</v>
      </c>
      <c r="O1520" s="75" t="s">
        <v>114</v>
      </c>
      <c r="P1520" s="89"/>
      <c r="Q1520" s="90">
        <f>(17/100+7.6/100+1.65/100)*P1520</f>
        <v>0</v>
      </c>
      <c r="R1520" s="90"/>
      <c r="S1520" s="90"/>
      <c r="T1520" s="90"/>
      <c r="U1520" s="90"/>
      <c r="V1520" s="90">
        <f>+P1520-Q1520+R1520+S1520+T1520+U1520</f>
        <v>0</v>
      </c>
      <c r="W1520" s="91">
        <f>(1.02/100)</f>
        <v>1.02E-2</v>
      </c>
      <c r="X1520" s="91">
        <v>4.8E-3</v>
      </c>
      <c r="Y1520" s="91">
        <v>0.17</v>
      </c>
      <c r="Z1520" s="91">
        <v>1.65E-2</v>
      </c>
      <c r="AA1520" s="91">
        <v>7.6E-2</v>
      </c>
      <c r="AB1520" s="91">
        <f>SUM(W1520:AA1520)</f>
        <v>0.2775</v>
      </c>
      <c r="AC1520" s="75">
        <v>12</v>
      </c>
      <c r="AD1520" s="92">
        <f>IF(AL1520="","",+AC1520*AL1520)</f>
      </c>
      <c r="AE1520" s="93">
        <f>IF(AL1520="","",+AL1520*AB1520)</f>
      </c>
      <c r="AF1520" s="92">
        <f>IF(AL1520="","",+AL1520-AE1520)</f>
      </c>
      <c r="AG1520" s="93">
        <f>+V1520</f>
        <v>0</v>
      </c>
      <c r="AH1520" s="92">
        <f>IF(AF1520="","",+AF1520-AG1520)</f>
      </c>
      <c r="AI1520" s="92">
        <f>IF(AH1520="","",+AH1520*AC1520)</f>
      </c>
      <c r="AJ1520" s="93"/>
      <c r="AK1520" s="94">
        <v>0.33</v>
      </c>
      <c r="AL1520" s="93">
        <f>IF(V1520=0,"",V1520/(1-AB1520-AK1520))</f>
      </c>
      <c r="AM1520" s="95">
        <v>0.33</v>
      </c>
      <c r="AN1520" s="93">
        <f>IF(V1520=0,"",V1520/(1-AB1520-AM1520))</f>
      </c>
      <c r="AO1520" s="96">
        <v>1.2</v>
      </c>
      <c r="AP1520" s="93">
        <f>IF(BD!AJ1520="","",BD!AJ1520*BD!AO1520)</f>
      </c>
      <c r="AQ1520" s="91">
        <f>BD!AM1520/BD!AK1520-1</f>
        <v>0</v>
      </c>
      <c r="AR1520" s="91">
        <f>IF(BD!AN1520="","",IF(BD!AJ1520="","",BD!AN1520/BD!AJ1520-1))</f>
      </c>
      <c r="AS1520" s="91">
        <f>IF(BD!AN1520="","",IF(BD!AN1520&lt;BD!AL1520,"ABAIXO DA META","DENTRO DA META"))</f>
      </c>
      <c r="AT1520" s="91" t="str">
        <f>IF(BD!AJ1520="","EM ANÁLISE",IF(BD!AP1520&gt;=BD!AN1520,"GO", "NO GO"))</f>
        <v>EM ANÁLISE</v>
      </c>
      <c r="AU1520" s="97">
        <f>IF(AN1520="","",+BD!$AN1520-AJ1520)</f>
      </c>
      <c r="AV1520" s="98"/>
      <c r="AW1520" s="90">
        <f>BD!P1520*BD!AC1520</f>
        <v>0</v>
      </c>
      <c r="AX1520" s="90">
        <f>BD!V1520*BD!AC1520</f>
        <v>0</v>
      </c>
      <c r="AY1520" s="90">
        <f>IF(BD!AN1520="","",BD!AN1520*BD!AC1520)</f>
      </c>
      <c r="AZ1520" s="75" t="s">
        <v>123</v>
      </c>
      <c r="BA1520" s="75" t="s">
        <v>115</v>
      </c>
      <c r="BB1520" s="75">
        <v>1</v>
      </c>
      <c r="BC1520" s="75" t="s">
        <v>116</v>
      </c>
      <c r="BD1520" s="104"/>
      <c r="BE1520" s="104"/>
      <c r="BF1520" s="101"/>
      <c r="BG1520" s="101"/>
      <c r="BH1520" s="101"/>
      <c r="BI1520" s="101"/>
      <c r="BJ1520" s="101"/>
      <c r="BK1520" s="101"/>
      <c r="BL1520" s="101"/>
      <c r="BM1520" s="101"/>
      <c r="BN1520" s="101"/>
      <c r="BO1520" s="103"/>
      <c r="BP1520" s="101"/>
      <c r="BQ1520" s="101"/>
      <c r="BR1520" s="101"/>
      <c r="BS1520" s="101"/>
      <c r="BT1520" s="101"/>
      <c r="BU1520" s="101"/>
      <c r="BV1520" s="101"/>
      <c r="BW1520" s="101"/>
      <c r="BX1520" s="101"/>
      <c r="BY1520" s="101"/>
      <c r="BZ1520" s="101"/>
      <c r="CA1520" s="101"/>
      <c r="CB1520" s="101"/>
      <c r="CC1520" s="101"/>
      <c r="CD1520" s="101"/>
      <c r="CE1520" s="101"/>
      <c r="CF1520" s="101"/>
      <c r="CG1520" s="37" t="e">
        <f>VLOOKUP(Table_1[[#This Row],[EAN]],'[1]Planilha1'!$E:$R,13,0)</f>
        <v>#N/A</v>
      </c>
      <c r="CI1520" s="188">
        <f>IF(Table_1[[#This Row],[STATUS MERCADO]]="GO",Table_1[[#This Row],[M. BRUTA TOTAL]],0)</f>
        <v>0</v>
      </c>
      <c r="CJ1520" s="188">
        <f>IF(Table_1[[#This Row],[STATUS MERCADO]]="GO",Table_1[[#This Row],[PV UNIT. REALIZADO]]*Table_1[[#This Row],[QUANTIDADE]],0)</f>
        <v>0</v>
      </c>
    </row>
    <row r="1521" ht="15" hidden="1">
      <c r="A1521" s="7"/>
      <c r="B1521" s="84" t="s">
        <v>400</v>
      </c>
      <c r="C1521" s="75">
        <v>220338</v>
      </c>
      <c r="D1521" s="75">
        <v>22</v>
      </c>
      <c r="E1521" s="85">
        <v>7898598185680</v>
      </c>
      <c r="F1521" s="86" t="s">
        <v>1469</v>
      </c>
      <c r="G1521" s="75" t="s">
        <v>19</v>
      </c>
      <c r="H1521" s="75">
        <v>1510</v>
      </c>
      <c r="I1521" s="87" t="s">
        <v>461</v>
      </c>
      <c r="J1521" s="75" t="s">
        <v>1470</v>
      </c>
      <c r="K1521" s="88" t="s">
        <v>84</v>
      </c>
      <c r="L1521" s="88">
        <v>12</v>
      </c>
      <c r="M1521" s="88">
        <v>1</v>
      </c>
      <c r="N1521" s="75" t="s">
        <v>85</v>
      </c>
      <c r="O1521" s="75" t="s">
        <v>1471</v>
      </c>
      <c r="P1521" s="89"/>
      <c r="Q1521" s="90">
        <f>(17/100+7.6/100+1.65/100)*P1521</f>
        <v>0</v>
      </c>
      <c r="R1521" s="90"/>
      <c r="S1521" s="90"/>
      <c r="T1521" s="90"/>
      <c r="U1521" s="90"/>
      <c r="V1521" s="90">
        <f>+P1521-Q1521+R1521+S1521+T1521+U1521</f>
        <v>0</v>
      </c>
      <c r="W1521" s="91">
        <f>(1.02/100)</f>
        <v>1.02E-2</v>
      </c>
      <c r="X1521" s="91">
        <v>4.8E-3</v>
      </c>
      <c r="Y1521" s="91">
        <v>0.17</v>
      </c>
      <c r="Z1521" s="91">
        <v>1.65E-2</v>
      </c>
      <c r="AA1521" s="91">
        <v>7.6E-2</v>
      </c>
      <c r="AB1521" s="91">
        <f>SUM(W1521:AA1521)</f>
        <v>0.2775</v>
      </c>
      <c r="AC1521" s="75">
        <v>12</v>
      </c>
      <c r="AD1521" s="92">
        <f>IF(AL1521="","",+AC1521*AL1521)</f>
      </c>
      <c r="AE1521" s="93">
        <f>IF(AL1521="","",+AL1521*AB1521)</f>
      </c>
      <c r="AF1521" s="92">
        <f>IF(AL1521="","",+AL1521-AE1521)</f>
      </c>
      <c r="AG1521" s="93">
        <f>+V1521</f>
        <v>0</v>
      </c>
      <c r="AH1521" s="92">
        <f>IF(AF1521="","",+AF1521-AG1521)</f>
      </c>
      <c r="AI1521" s="92">
        <f>IF(AH1521="","",+AH1521*AC1521)</f>
      </c>
      <c r="AJ1521" s="93"/>
      <c r="AK1521" s="94">
        <v>0.33</v>
      </c>
      <c r="AL1521" s="93">
        <f>IF(V1521=0,"",V1521/(1-AB1521-AK1521))</f>
      </c>
      <c r="AM1521" s="95">
        <v>0.33</v>
      </c>
      <c r="AN1521" s="93">
        <f>IF(V1521=0,"",V1521/(1-AB1521-AM1521))</f>
      </c>
      <c r="AO1521" s="96">
        <v>1.2</v>
      </c>
      <c r="AP1521" s="93">
        <f>IF(BD!AJ1521="","",BD!AJ1521*BD!AO1521)</f>
      </c>
      <c r="AQ1521" s="91">
        <f>BD!AM1521/BD!AK1521-1</f>
        <v>0</v>
      </c>
      <c r="AR1521" s="91">
        <f>IF(BD!AN1521="","",IF(BD!AJ1521="","",BD!AN1521/BD!AJ1521-1))</f>
      </c>
      <c r="AS1521" s="91">
        <f>IF(BD!AN1521="","",IF(BD!AN1521&lt;BD!AL1521,"ABAIXO DA META","DENTRO DA META"))</f>
      </c>
      <c r="AT1521" s="91" t="str">
        <f>IF(BD!AJ1521="","EM ANÁLISE",IF(BD!AP1521&gt;=BD!AN1521,"GO", "NO GO"))</f>
        <v>EM ANÁLISE</v>
      </c>
      <c r="AU1521" s="97">
        <f>IF(AN1521="","",+BD!$AN1521-AJ1521)</f>
      </c>
      <c r="AV1521" s="98"/>
      <c r="AW1521" s="90">
        <f>BD!P1521*BD!AC1521</f>
        <v>0</v>
      </c>
      <c r="AX1521" s="90">
        <f>BD!V1521*BD!AC1521</f>
        <v>0</v>
      </c>
      <c r="AY1521" s="90">
        <f>IF(BD!AN1521="","",BD!AN1521*BD!AC1521)</f>
      </c>
      <c r="AZ1521" s="75" t="s">
        <v>123</v>
      </c>
      <c r="BA1521" s="75"/>
      <c r="BB1521" s="75"/>
      <c r="BC1521" s="75"/>
      <c r="BD1521" s="104"/>
      <c r="BE1521" s="104"/>
      <c r="BF1521" s="101"/>
      <c r="BG1521" s="101"/>
      <c r="BH1521" s="101"/>
      <c r="BI1521" s="101"/>
      <c r="BJ1521" s="101"/>
      <c r="BK1521" s="101"/>
      <c r="BL1521" s="101"/>
      <c r="BM1521" s="101"/>
      <c r="BN1521" s="101"/>
      <c r="BO1521" s="103"/>
      <c r="BP1521" s="101"/>
      <c r="BQ1521" s="101"/>
      <c r="BR1521" s="101"/>
      <c r="BS1521" s="101"/>
      <c r="BT1521" s="101"/>
      <c r="BU1521" s="101"/>
      <c r="BV1521" s="101"/>
      <c r="BW1521" s="101"/>
      <c r="BX1521" s="101"/>
      <c r="BY1521" s="101"/>
      <c r="BZ1521" s="101"/>
      <c r="CA1521" s="101"/>
      <c r="CB1521" s="101"/>
      <c r="CC1521" s="101"/>
      <c r="CD1521" s="101"/>
      <c r="CE1521" s="101"/>
      <c r="CF1521" s="101"/>
      <c r="CG1521" s="37" t="e">
        <f>VLOOKUP(Table_1[[#This Row],[EAN]],'[1]Planilha1'!$E:$R,13,0)</f>
        <v>#N/A</v>
      </c>
      <c r="CI1521" s="188">
        <f>IF(Table_1[[#This Row],[STATUS MERCADO]]="GO",Table_1[[#This Row],[M. BRUTA TOTAL]],0)</f>
        <v>0</v>
      </c>
      <c r="CJ1521" s="188">
        <f>IF(Table_1[[#This Row],[STATUS MERCADO]]="GO",Table_1[[#This Row],[PV UNIT. REALIZADO]]*Table_1[[#This Row],[QUANTIDADE]],0)</f>
        <v>0</v>
      </c>
    </row>
    <row r="1522" ht="15" hidden="1">
      <c r="A1522" s="7"/>
      <c r="B1522" s="84" t="s">
        <v>400</v>
      </c>
      <c r="C1522" s="75">
        <v>220341</v>
      </c>
      <c r="D1522" s="75">
        <v>390</v>
      </c>
      <c r="E1522" s="85">
        <v>7898205076226</v>
      </c>
      <c r="F1522" s="86" t="s">
        <v>1472</v>
      </c>
      <c r="G1522" s="75" t="s">
        <v>18</v>
      </c>
      <c r="H1522" s="75">
        <v>3650</v>
      </c>
      <c r="I1522" s="87" t="s">
        <v>1473</v>
      </c>
      <c r="J1522" s="75" t="s">
        <v>1474</v>
      </c>
      <c r="K1522" s="88" t="s">
        <v>84</v>
      </c>
      <c r="L1522" s="88">
        <v>12</v>
      </c>
      <c r="M1522" s="88">
        <v>1</v>
      </c>
      <c r="N1522" s="75" t="s">
        <v>85</v>
      </c>
      <c r="O1522" s="75" t="s">
        <v>1471</v>
      </c>
      <c r="P1522" s="89"/>
      <c r="Q1522" s="90">
        <f>(17/100+7.6/100+1.65/100)*P1522</f>
        <v>0</v>
      </c>
      <c r="R1522" s="90"/>
      <c r="S1522" s="90"/>
      <c r="T1522" s="90"/>
      <c r="U1522" s="90"/>
      <c r="V1522" s="90">
        <f>+P1522-Q1522+R1522+S1522+T1522+U1522</f>
        <v>0</v>
      </c>
      <c r="W1522" s="91">
        <f>(1.02/100)</f>
        <v>1.02E-2</v>
      </c>
      <c r="X1522" s="91">
        <v>4.8E-3</v>
      </c>
      <c r="Y1522" s="91">
        <v>0.17</v>
      </c>
      <c r="Z1522" s="91">
        <v>1.65E-2</v>
      </c>
      <c r="AA1522" s="91">
        <v>7.6E-2</v>
      </c>
      <c r="AB1522" s="91">
        <f>SUM(W1522:AA1522)</f>
        <v>0.2775</v>
      </c>
      <c r="AC1522" s="75">
        <v>12</v>
      </c>
      <c r="AD1522" s="92">
        <f>IF(AL1522="","",+AC1522*AL1522)</f>
      </c>
      <c r="AE1522" s="93">
        <f>IF(AL1522="","",+AL1522*AB1522)</f>
      </c>
      <c r="AF1522" s="92">
        <f>IF(AL1522="","",+AL1522-AE1522)</f>
      </c>
      <c r="AG1522" s="93">
        <f>+V1522</f>
        <v>0</v>
      </c>
      <c r="AH1522" s="92">
        <f>IF(AF1522="","",+AF1522-AG1522)</f>
      </c>
      <c r="AI1522" s="92">
        <f>IF(AH1522="","",+AH1522*AC1522)</f>
      </c>
      <c r="AJ1522" s="93"/>
      <c r="AK1522" s="94">
        <v>0.33</v>
      </c>
      <c r="AL1522" s="93">
        <f>IF(V1522=0,"",V1522/(1-AB1522-AK1522))</f>
      </c>
      <c r="AM1522" s="95">
        <v>0.33</v>
      </c>
      <c r="AN1522" s="93">
        <f>IF(V1522=0,"",V1522/(1-AB1522-AM1522))</f>
      </c>
      <c r="AO1522" s="96">
        <v>1.2</v>
      </c>
      <c r="AP1522" s="93">
        <f>IF(BD!AJ1522="","",BD!AJ1522*BD!AO1522)</f>
      </c>
      <c r="AQ1522" s="91">
        <f>BD!AM1522/BD!AK1522-1</f>
        <v>0</v>
      </c>
      <c r="AR1522" s="91">
        <f>IF(BD!AN1522="","",IF(BD!AJ1522="","",BD!AN1522/BD!AJ1522-1))</f>
      </c>
      <c r="AS1522" s="91">
        <f>IF(BD!AN1522="","",IF(BD!AN1522&lt;BD!AL1522,"ABAIXO DA META","DENTRO DA META"))</f>
      </c>
      <c r="AT1522" s="91" t="str">
        <f>IF(BD!AJ1522="","EM ANÁLISE",IF(BD!AP1522&gt;=BD!AN1522,"GO", "NO GO"))</f>
        <v>EM ANÁLISE</v>
      </c>
      <c r="AU1522" s="97">
        <f>IF(AN1522="","",+BD!$AN1522-AJ1522)</f>
      </c>
      <c r="AV1522" s="98"/>
      <c r="AW1522" s="90">
        <f>BD!P1522*BD!AC1522</f>
        <v>0</v>
      </c>
      <c r="AX1522" s="90">
        <f>BD!V1522*BD!AC1522</f>
        <v>0</v>
      </c>
      <c r="AY1522" s="90">
        <f>IF(BD!AN1522="","",BD!AN1522*BD!AC1522)</f>
      </c>
      <c r="AZ1522" s="75" t="s">
        <v>123</v>
      </c>
      <c r="BA1522" s="75"/>
      <c r="BB1522" s="75"/>
      <c r="BC1522" s="75"/>
      <c r="BD1522" s="104"/>
      <c r="BE1522" s="104"/>
      <c r="BF1522" s="101"/>
      <c r="BG1522" s="101"/>
      <c r="BH1522" s="101"/>
      <c r="BI1522" s="101"/>
      <c r="BJ1522" s="101"/>
      <c r="BK1522" s="101"/>
      <c r="BL1522" s="101"/>
      <c r="BM1522" s="101"/>
      <c r="BN1522" s="101"/>
      <c r="BO1522" s="103"/>
      <c r="BP1522" s="101"/>
      <c r="BQ1522" s="101"/>
      <c r="BR1522" s="101"/>
      <c r="BS1522" s="101"/>
      <c r="BT1522" s="101"/>
      <c r="BU1522" s="101"/>
      <c r="BV1522" s="101"/>
      <c r="BW1522" s="101"/>
      <c r="BX1522" s="101"/>
      <c r="BY1522" s="101"/>
      <c r="BZ1522" s="101"/>
      <c r="CA1522" s="101"/>
      <c r="CB1522" s="101"/>
      <c r="CC1522" s="101"/>
      <c r="CD1522" s="101"/>
      <c r="CE1522" s="101"/>
      <c r="CF1522" s="101"/>
      <c r="CG1522" s="37" t="e">
        <f>VLOOKUP(Table_1[[#This Row],[EAN]],'[1]Planilha1'!$E:$R,13,0)</f>
        <v>#N/A</v>
      </c>
      <c r="CI1522" s="188">
        <f>IF(Table_1[[#This Row],[STATUS MERCADO]]="GO",Table_1[[#This Row],[M. BRUTA TOTAL]],0)</f>
        <v>0</v>
      </c>
      <c r="CJ1522" s="188">
        <f>IF(Table_1[[#This Row],[STATUS MERCADO]]="GO",Table_1[[#This Row],[PV UNIT. REALIZADO]]*Table_1[[#This Row],[QUANTIDADE]],0)</f>
        <v>0</v>
      </c>
    </row>
    <row r="1523" ht="15" hidden="1">
      <c r="A1523" s="7"/>
      <c r="B1523" s="84" t="s">
        <v>400</v>
      </c>
      <c r="C1523" s="75">
        <v>220342</v>
      </c>
      <c r="D1523" s="75">
        <v>393</v>
      </c>
      <c r="E1523" s="85">
        <v>7898205076233</v>
      </c>
      <c r="F1523" s="86" t="s">
        <v>1475</v>
      </c>
      <c r="G1523" s="75" t="s">
        <v>18</v>
      </c>
      <c r="H1523" s="75">
        <v>3650</v>
      </c>
      <c r="I1523" s="87" t="s">
        <v>1473</v>
      </c>
      <c r="J1523" s="75" t="s">
        <v>1476</v>
      </c>
      <c r="K1523" s="88" t="s">
        <v>84</v>
      </c>
      <c r="L1523" s="88">
        <v>12</v>
      </c>
      <c r="M1523" s="88">
        <v>1</v>
      </c>
      <c r="N1523" s="75" t="s">
        <v>85</v>
      </c>
      <c r="O1523" s="75" t="s">
        <v>1471</v>
      </c>
      <c r="P1523" s="89"/>
      <c r="Q1523" s="90">
        <f>(17/100+7.6/100+1.65/100)*P1523</f>
        <v>0</v>
      </c>
      <c r="R1523" s="90"/>
      <c r="S1523" s="90"/>
      <c r="T1523" s="90"/>
      <c r="U1523" s="90"/>
      <c r="V1523" s="90">
        <f>+P1523-Q1523+R1523+S1523+T1523+U1523</f>
        <v>0</v>
      </c>
      <c r="W1523" s="91">
        <f>(1.02/100)</f>
        <v>1.02E-2</v>
      </c>
      <c r="X1523" s="91">
        <v>4.8E-3</v>
      </c>
      <c r="Y1523" s="91">
        <v>0.17</v>
      </c>
      <c r="Z1523" s="91">
        <v>1.65E-2</v>
      </c>
      <c r="AA1523" s="91">
        <v>7.6E-2</v>
      </c>
      <c r="AB1523" s="91">
        <f>SUM(W1523:AA1523)</f>
        <v>0.2775</v>
      </c>
      <c r="AC1523" s="75">
        <v>12</v>
      </c>
      <c r="AD1523" s="92">
        <f>IF(AL1523="","",+AC1523*AL1523)</f>
      </c>
      <c r="AE1523" s="93">
        <f>IF(AL1523="","",+AL1523*AB1523)</f>
      </c>
      <c r="AF1523" s="92">
        <f>IF(AL1523="","",+AL1523-AE1523)</f>
      </c>
      <c r="AG1523" s="93">
        <f>+V1523</f>
        <v>0</v>
      </c>
      <c r="AH1523" s="92">
        <f>IF(AF1523="","",+AF1523-AG1523)</f>
      </c>
      <c r="AI1523" s="92">
        <f>IF(AH1523="","",+AH1523*AC1523)</f>
      </c>
      <c r="AJ1523" s="93"/>
      <c r="AK1523" s="94">
        <v>0.33</v>
      </c>
      <c r="AL1523" s="93">
        <f>IF(V1523=0,"",V1523/(1-AB1523-AK1523))</f>
      </c>
      <c r="AM1523" s="95">
        <v>0.33</v>
      </c>
      <c r="AN1523" s="93">
        <f>IF(V1523=0,"",V1523/(1-AB1523-AM1523))</f>
      </c>
      <c r="AO1523" s="96">
        <v>1.2</v>
      </c>
      <c r="AP1523" s="93">
        <f>IF(BD!AJ1523="","",BD!AJ1523*BD!AO1523)</f>
      </c>
      <c r="AQ1523" s="91">
        <f>BD!AM1523/BD!AK1523-1</f>
        <v>0</v>
      </c>
      <c r="AR1523" s="91">
        <f>IF(BD!AN1523="","",IF(BD!AJ1523="","",BD!AN1523/BD!AJ1523-1))</f>
      </c>
      <c r="AS1523" s="91">
        <f>IF(BD!AN1523="","",IF(BD!AN1523&lt;BD!AL1523,"ABAIXO DA META","DENTRO DA META"))</f>
      </c>
      <c r="AT1523" s="91" t="str">
        <f>IF(BD!AJ1523="","EM ANÁLISE",IF(BD!AP1523&gt;=BD!AN1523,"GO", "NO GO"))</f>
        <v>EM ANÁLISE</v>
      </c>
      <c r="AU1523" s="97">
        <f>IF(AN1523="","",+BD!$AN1523-AJ1523)</f>
      </c>
      <c r="AV1523" s="98"/>
      <c r="AW1523" s="90">
        <f>BD!P1523*BD!AC1523</f>
        <v>0</v>
      </c>
      <c r="AX1523" s="90">
        <f>BD!V1523*BD!AC1523</f>
        <v>0</v>
      </c>
      <c r="AY1523" s="90">
        <f>IF(BD!AN1523="","",BD!AN1523*BD!AC1523)</f>
      </c>
      <c r="AZ1523" s="75" t="s">
        <v>123</v>
      </c>
      <c r="BA1523" s="75"/>
      <c r="BB1523" s="75"/>
      <c r="BC1523" s="75"/>
      <c r="BD1523" s="104"/>
      <c r="BE1523" s="104"/>
      <c r="BF1523" s="101"/>
      <c r="BG1523" s="101"/>
      <c r="BH1523" s="101"/>
      <c r="BI1523" s="101"/>
      <c r="BJ1523" s="101"/>
      <c r="BK1523" s="101"/>
      <c r="BL1523" s="101"/>
      <c r="BM1523" s="101"/>
      <c r="BN1523" s="101"/>
      <c r="BO1523" s="103"/>
      <c r="BP1523" s="101"/>
      <c r="BQ1523" s="101"/>
      <c r="BR1523" s="101"/>
      <c r="BS1523" s="101"/>
      <c r="BT1523" s="101"/>
      <c r="BU1523" s="101"/>
      <c r="BV1523" s="101"/>
      <c r="BW1523" s="101"/>
      <c r="BX1523" s="101"/>
      <c r="BY1523" s="101"/>
      <c r="BZ1523" s="101"/>
      <c r="CA1523" s="101"/>
      <c r="CB1523" s="101"/>
      <c r="CC1523" s="101"/>
      <c r="CD1523" s="101"/>
      <c r="CE1523" s="101"/>
      <c r="CF1523" s="101"/>
      <c r="CG1523" s="37" t="e">
        <f>VLOOKUP(Table_1[[#This Row],[EAN]],'[1]Planilha1'!$E:$R,13,0)</f>
        <v>#N/A</v>
      </c>
      <c r="CI1523" s="188">
        <f>IF(Table_1[[#This Row],[STATUS MERCADO]]="GO",Table_1[[#This Row],[M. BRUTA TOTAL]],0)</f>
        <v>0</v>
      </c>
      <c r="CJ1523" s="188">
        <f>IF(Table_1[[#This Row],[STATUS MERCADO]]="GO",Table_1[[#This Row],[PV UNIT. REALIZADO]]*Table_1[[#This Row],[QUANTIDADE]],0)</f>
        <v>0</v>
      </c>
    </row>
    <row r="1524" ht="15" hidden="1">
      <c r="A1524" s="7"/>
      <c r="B1524" s="84" t="s">
        <v>400</v>
      </c>
      <c r="C1524" s="75">
        <v>220343</v>
      </c>
      <c r="D1524" s="75">
        <v>401</v>
      </c>
      <c r="E1524" s="85">
        <v>7898598181460</v>
      </c>
      <c r="F1524" s="86" t="s">
        <v>1477</v>
      </c>
      <c r="G1524" s="75" t="s">
        <v>18</v>
      </c>
      <c r="H1524" s="75">
        <v>3650</v>
      </c>
      <c r="I1524" s="87" t="s">
        <v>1473</v>
      </c>
      <c r="J1524" s="75" t="s">
        <v>464</v>
      </c>
      <c r="K1524" s="88" t="s">
        <v>84</v>
      </c>
      <c r="L1524" s="88">
        <v>12</v>
      </c>
      <c r="M1524" s="88">
        <v>1</v>
      </c>
      <c r="N1524" s="75" t="s">
        <v>85</v>
      </c>
      <c r="O1524" s="75" t="s">
        <v>1471</v>
      </c>
      <c r="P1524" s="89"/>
      <c r="Q1524" s="90">
        <f>(17/100+7.6/100+1.65/100)*P1524</f>
        <v>0</v>
      </c>
      <c r="R1524" s="90"/>
      <c r="S1524" s="90"/>
      <c r="T1524" s="90"/>
      <c r="U1524" s="90"/>
      <c r="V1524" s="90">
        <f>+P1524-Q1524+R1524+S1524+T1524+U1524</f>
        <v>0</v>
      </c>
      <c r="W1524" s="91">
        <f>(1.02/100)</f>
        <v>1.02E-2</v>
      </c>
      <c r="X1524" s="91">
        <v>4.8E-3</v>
      </c>
      <c r="Y1524" s="91">
        <v>0.17</v>
      </c>
      <c r="Z1524" s="91">
        <v>1.65E-2</v>
      </c>
      <c r="AA1524" s="91">
        <v>7.6E-2</v>
      </c>
      <c r="AB1524" s="91">
        <f>SUM(W1524:AA1524)</f>
        <v>0.2775</v>
      </c>
      <c r="AC1524" s="75">
        <v>12</v>
      </c>
      <c r="AD1524" s="92">
        <f>IF(AL1524="","",+AC1524*AL1524)</f>
      </c>
      <c r="AE1524" s="93">
        <f>IF(AL1524="","",+AL1524*AB1524)</f>
      </c>
      <c r="AF1524" s="92">
        <f>IF(AL1524="","",+AL1524-AE1524)</f>
      </c>
      <c r="AG1524" s="93">
        <f>+V1524</f>
        <v>0</v>
      </c>
      <c r="AH1524" s="92">
        <f>IF(AF1524="","",+AF1524-AG1524)</f>
      </c>
      <c r="AI1524" s="92">
        <f>IF(AH1524="","",+AH1524*AC1524)</f>
      </c>
      <c r="AJ1524" s="93"/>
      <c r="AK1524" s="94">
        <v>0.33</v>
      </c>
      <c r="AL1524" s="93">
        <f>IF(V1524=0,"",V1524/(1-AB1524-AK1524))</f>
      </c>
      <c r="AM1524" s="95">
        <v>0.33</v>
      </c>
      <c r="AN1524" s="93">
        <f>IF(V1524=0,"",V1524/(1-AB1524-AM1524))</f>
      </c>
      <c r="AO1524" s="96">
        <v>1.2</v>
      </c>
      <c r="AP1524" s="93">
        <f>IF(BD!AJ1524="","",BD!AJ1524*BD!AO1524)</f>
      </c>
      <c r="AQ1524" s="91">
        <f>BD!AM1524/BD!AK1524-1</f>
        <v>0</v>
      </c>
      <c r="AR1524" s="91">
        <f>IF(BD!AN1524="","",IF(BD!AJ1524="","",BD!AN1524/BD!AJ1524-1))</f>
      </c>
      <c r="AS1524" s="91">
        <f>IF(BD!AN1524="","",IF(BD!AN1524&lt;BD!AL1524,"ABAIXO DA META","DENTRO DA META"))</f>
      </c>
      <c r="AT1524" s="91" t="str">
        <f>IF(BD!AJ1524="","EM ANÁLISE",IF(BD!AP1524&gt;=BD!AN1524,"GO", "NO GO"))</f>
        <v>EM ANÁLISE</v>
      </c>
      <c r="AU1524" s="97">
        <f>IF(AN1524="","",+BD!$AN1524-AJ1524)</f>
      </c>
      <c r="AV1524" s="98"/>
      <c r="AW1524" s="90">
        <f>BD!P1524*BD!AC1524</f>
        <v>0</v>
      </c>
      <c r="AX1524" s="90">
        <f>BD!V1524*BD!AC1524</f>
        <v>0</v>
      </c>
      <c r="AY1524" s="90">
        <f>IF(BD!AN1524="","",BD!AN1524*BD!AC1524)</f>
      </c>
      <c r="AZ1524" s="75" t="s">
        <v>123</v>
      </c>
      <c r="BA1524" s="75"/>
      <c r="BB1524" s="75"/>
      <c r="BC1524" s="75"/>
      <c r="BD1524" s="104"/>
      <c r="BE1524" s="104"/>
      <c r="BF1524" s="101"/>
      <c r="BG1524" s="101"/>
      <c r="BH1524" s="101"/>
      <c r="BI1524" s="101"/>
      <c r="BJ1524" s="101"/>
      <c r="BK1524" s="101"/>
      <c r="BL1524" s="101"/>
      <c r="BM1524" s="101"/>
      <c r="BN1524" s="101"/>
      <c r="BO1524" s="103"/>
      <c r="BP1524" s="101"/>
      <c r="BQ1524" s="101"/>
      <c r="BR1524" s="101"/>
      <c r="BS1524" s="101"/>
      <c r="BT1524" s="101"/>
      <c r="BU1524" s="101"/>
      <c r="BV1524" s="101"/>
      <c r="BW1524" s="101"/>
      <c r="BX1524" s="101"/>
      <c r="BY1524" s="101"/>
      <c r="BZ1524" s="101"/>
      <c r="CA1524" s="101"/>
      <c r="CB1524" s="101"/>
      <c r="CC1524" s="101"/>
      <c r="CD1524" s="101"/>
      <c r="CE1524" s="101"/>
      <c r="CF1524" s="101"/>
      <c r="CG1524" s="37" t="e">
        <f>VLOOKUP(Table_1[[#This Row],[EAN]],'[1]Planilha1'!$E:$R,13,0)</f>
        <v>#N/A</v>
      </c>
      <c r="CI1524" s="188">
        <f>IF(Table_1[[#This Row],[STATUS MERCADO]]="GO",Table_1[[#This Row],[M. BRUTA TOTAL]],0)</f>
        <v>0</v>
      </c>
      <c r="CJ1524" s="188">
        <f>IF(Table_1[[#This Row],[STATUS MERCADO]]="GO",Table_1[[#This Row],[PV UNIT. REALIZADO]]*Table_1[[#This Row],[QUANTIDADE]],0)</f>
        <v>0</v>
      </c>
    </row>
    <row r="1525" ht="15" hidden="1">
      <c r="A1525" s="7"/>
      <c r="B1525" s="84" t="s">
        <v>400</v>
      </c>
      <c r="C1525" s="75">
        <v>220344</v>
      </c>
      <c r="D1525" s="75">
        <v>407</v>
      </c>
      <c r="E1525" s="85">
        <v>7898598184898</v>
      </c>
      <c r="F1525" s="86" t="s">
        <v>1478</v>
      </c>
      <c r="G1525" s="75" t="s">
        <v>18</v>
      </c>
      <c r="H1525" s="75">
        <v>3650</v>
      </c>
      <c r="I1525" s="87" t="s">
        <v>1473</v>
      </c>
      <c r="J1525" s="75" t="s">
        <v>1476</v>
      </c>
      <c r="K1525" s="88" t="s">
        <v>84</v>
      </c>
      <c r="L1525" s="88">
        <v>12</v>
      </c>
      <c r="M1525" s="88">
        <v>1</v>
      </c>
      <c r="N1525" s="75" t="s">
        <v>85</v>
      </c>
      <c r="O1525" s="75" t="s">
        <v>1471</v>
      </c>
      <c r="P1525" s="89"/>
      <c r="Q1525" s="90">
        <f>(17/100+7.6/100+1.65/100)*P1525</f>
        <v>0</v>
      </c>
      <c r="R1525" s="90"/>
      <c r="S1525" s="90"/>
      <c r="T1525" s="90"/>
      <c r="U1525" s="90"/>
      <c r="V1525" s="90">
        <f>+P1525-Q1525+R1525+S1525+T1525+U1525</f>
        <v>0</v>
      </c>
      <c r="W1525" s="91">
        <f>(1.02/100)</f>
        <v>1.02E-2</v>
      </c>
      <c r="X1525" s="91">
        <v>4.8E-3</v>
      </c>
      <c r="Y1525" s="91">
        <v>0.17</v>
      </c>
      <c r="Z1525" s="91">
        <v>1.65E-2</v>
      </c>
      <c r="AA1525" s="91">
        <v>7.6E-2</v>
      </c>
      <c r="AB1525" s="91">
        <f>SUM(W1525:AA1525)</f>
        <v>0.2775</v>
      </c>
      <c r="AC1525" s="75">
        <v>12</v>
      </c>
      <c r="AD1525" s="92">
        <f>IF(AL1525="","",+AC1525*AL1525)</f>
      </c>
      <c r="AE1525" s="93">
        <f>IF(AL1525="","",+AL1525*AB1525)</f>
      </c>
      <c r="AF1525" s="92">
        <f>IF(AL1525="","",+AL1525-AE1525)</f>
      </c>
      <c r="AG1525" s="93">
        <f>+V1525</f>
        <v>0</v>
      </c>
      <c r="AH1525" s="92">
        <f>IF(AF1525="","",+AF1525-AG1525)</f>
      </c>
      <c r="AI1525" s="92">
        <f>IF(AH1525="","",+AH1525*AC1525)</f>
      </c>
      <c r="AJ1525" s="93"/>
      <c r="AK1525" s="94">
        <v>0.33</v>
      </c>
      <c r="AL1525" s="93">
        <f>IF(V1525=0,"",V1525/(1-AB1525-AK1525))</f>
      </c>
      <c r="AM1525" s="95">
        <v>0.33</v>
      </c>
      <c r="AN1525" s="93">
        <f>IF(V1525=0,"",V1525/(1-AB1525-AM1525))</f>
      </c>
      <c r="AO1525" s="96">
        <v>1.2</v>
      </c>
      <c r="AP1525" s="93">
        <f>IF(BD!AJ1525="","",BD!AJ1525*BD!AO1525)</f>
      </c>
      <c r="AQ1525" s="91">
        <f>BD!AM1525/BD!AK1525-1</f>
        <v>0</v>
      </c>
      <c r="AR1525" s="91">
        <f>IF(BD!AN1525="","",IF(BD!AJ1525="","",BD!AN1525/BD!AJ1525-1))</f>
      </c>
      <c r="AS1525" s="91">
        <f>IF(BD!AN1525="","",IF(BD!AN1525&lt;BD!AL1525,"ABAIXO DA META","DENTRO DA META"))</f>
      </c>
      <c r="AT1525" s="91" t="str">
        <f>IF(BD!AJ1525="","EM ANÁLISE",IF(BD!AP1525&gt;=BD!AN1525,"GO", "NO GO"))</f>
        <v>EM ANÁLISE</v>
      </c>
      <c r="AU1525" s="97">
        <f>IF(AN1525="","",+BD!$AN1525-AJ1525)</f>
      </c>
      <c r="AV1525" s="98"/>
      <c r="AW1525" s="90">
        <f>BD!P1525*BD!AC1525</f>
        <v>0</v>
      </c>
      <c r="AX1525" s="90">
        <f>BD!V1525*BD!AC1525</f>
        <v>0</v>
      </c>
      <c r="AY1525" s="90">
        <f>IF(BD!AN1525="","",BD!AN1525*BD!AC1525)</f>
      </c>
      <c r="AZ1525" s="75" t="s">
        <v>123</v>
      </c>
      <c r="BA1525" s="75"/>
      <c r="BB1525" s="75"/>
      <c r="BC1525" s="75"/>
      <c r="BD1525" s="104"/>
      <c r="BE1525" s="104"/>
      <c r="BF1525" s="101"/>
      <c r="BG1525" s="101"/>
      <c r="BH1525" s="101"/>
      <c r="BI1525" s="101"/>
      <c r="BJ1525" s="101"/>
      <c r="BK1525" s="101"/>
      <c r="BL1525" s="101"/>
      <c r="BM1525" s="101"/>
      <c r="BN1525" s="101"/>
      <c r="BO1525" s="103"/>
      <c r="BP1525" s="101"/>
      <c r="BQ1525" s="101"/>
      <c r="BR1525" s="101"/>
      <c r="BS1525" s="101"/>
      <c r="BT1525" s="101"/>
      <c r="BU1525" s="101"/>
      <c r="BV1525" s="101"/>
      <c r="BW1525" s="101"/>
      <c r="BX1525" s="101"/>
      <c r="BY1525" s="101"/>
      <c r="BZ1525" s="101"/>
      <c r="CA1525" s="101"/>
      <c r="CB1525" s="101"/>
      <c r="CC1525" s="101"/>
      <c r="CD1525" s="101"/>
      <c r="CE1525" s="101"/>
      <c r="CF1525" s="101"/>
      <c r="CG1525" s="37" t="e">
        <f>VLOOKUP(Table_1[[#This Row],[EAN]],'[1]Planilha1'!$E:$R,13,0)</f>
        <v>#N/A</v>
      </c>
      <c r="CI1525" s="188">
        <f>IF(Table_1[[#This Row],[STATUS MERCADO]]="GO",Table_1[[#This Row],[M. BRUTA TOTAL]],0)</f>
        <v>0</v>
      </c>
      <c r="CJ1525" s="188">
        <f>IF(Table_1[[#This Row],[STATUS MERCADO]]="GO",Table_1[[#This Row],[PV UNIT. REALIZADO]]*Table_1[[#This Row],[QUANTIDADE]],0)</f>
        <v>0</v>
      </c>
    </row>
    <row r="1526" ht="15" hidden="1">
      <c r="A1526" s="7"/>
      <c r="B1526" s="84" t="s">
        <v>400</v>
      </c>
      <c r="C1526" s="75">
        <v>220345</v>
      </c>
      <c r="D1526" s="75">
        <v>411</v>
      </c>
      <c r="E1526" s="85">
        <v>7898205076240</v>
      </c>
      <c r="F1526" s="86" t="s">
        <v>1479</v>
      </c>
      <c r="G1526" s="75" t="s">
        <v>18</v>
      </c>
      <c r="H1526" s="75">
        <v>3650</v>
      </c>
      <c r="I1526" s="87" t="s">
        <v>1473</v>
      </c>
      <c r="J1526" s="75" t="s">
        <v>464</v>
      </c>
      <c r="K1526" s="88" t="s">
        <v>84</v>
      </c>
      <c r="L1526" s="88">
        <v>12</v>
      </c>
      <c r="M1526" s="88">
        <v>1</v>
      </c>
      <c r="N1526" s="75" t="s">
        <v>85</v>
      </c>
      <c r="O1526" s="75" t="s">
        <v>1471</v>
      </c>
      <c r="P1526" s="89"/>
      <c r="Q1526" s="90">
        <f>(17/100+7.6/100+1.65/100)*P1526</f>
        <v>0</v>
      </c>
      <c r="R1526" s="90"/>
      <c r="S1526" s="90"/>
      <c r="T1526" s="90"/>
      <c r="U1526" s="90"/>
      <c r="V1526" s="90">
        <f>+P1526-Q1526+R1526+S1526+T1526+U1526</f>
        <v>0</v>
      </c>
      <c r="W1526" s="91">
        <f>(1.02/100)</f>
        <v>1.02E-2</v>
      </c>
      <c r="X1526" s="91">
        <v>4.8E-3</v>
      </c>
      <c r="Y1526" s="91">
        <v>0.17</v>
      </c>
      <c r="Z1526" s="91">
        <v>1.65E-2</v>
      </c>
      <c r="AA1526" s="91">
        <v>7.6E-2</v>
      </c>
      <c r="AB1526" s="91">
        <f>SUM(W1526:AA1526)</f>
        <v>0.2775</v>
      </c>
      <c r="AC1526" s="75">
        <v>12</v>
      </c>
      <c r="AD1526" s="92">
        <f>IF(AL1526="","",+AC1526*AL1526)</f>
      </c>
      <c r="AE1526" s="93">
        <f>IF(AL1526="","",+AL1526*AB1526)</f>
      </c>
      <c r="AF1526" s="92">
        <f>IF(AL1526="","",+AL1526-AE1526)</f>
      </c>
      <c r="AG1526" s="93">
        <f>+V1526</f>
        <v>0</v>
      </c>
      <c r="AH1526" s="92">
        <f>IF(AF1526="","",+AF1526-AG1526)</f>
      </c>
      <c r="AI1526" s="92">
        <f>IF(AH1526="","",+AH1526*AC1526)</f>
      </c>
      <c r="AJ1526" s="93"/>
      <c r="AK1526" s="94">
        <v>0.33</v>
      </c>
      <c r="AL1526" s="93">
        <f>IF(V1526=0,"",V1526/(1-AB1526-AK1526))</f>
      </c>
      <c r="AM1526" s="95">
        <v>0.33</v>
      </c>
      <c r="AN1526" s="93">
        <f>IF(V1526=0,"",V1526/(1-AB1526-AM1526))</f>
      </c>
      <c r="AO1526" s="96">
        <v>1.2</v>
      </c>
      <c r="AP1526" s="93">
        <f>IF(BD!AJ1526="","",BD!AJ1526*BD!AO1526)</f>
      </c>
      <c r="AQ1526" s="91">
        <f>BD!AM1526/BD!AK1526-1</f>
        <v>0</v>
      </c>
      <c r="AR1526" s="91">
        <f>IF(BD!AN1526="","",IF(BD!AJ1526="","",BD!AN1526/BD!AJ1526-1))</f>
      </c>
      <c r="AS1526" s="91">
        <f>IF(BD!AN1526="","",IF(BD!AN1526&lt;BD!AL1526,"ABAIXO DA META","DENTRO DA META"))</f>
      </c>
      <c r="AT1526" s="91" t="str">
        <f>IF(BD!AJ1526="","EM ANÁLISE",IF(BD!AP1526&gt;=BD!AN1526,"GO", "NO GO"))</f>
        <v>EM ANÁLISE</v>
      </c>
      <c r="AU1526" s="97">
        <f>IF(AN1526="","",+BD!$AN1526-AJ1526)</f>
      </c>
      <c r="AV1526" s="98"/>
      <c r="AW1526" s="90">
        <f>BD!P1526*BD!AC1526</f>
        <v>0</v>
      </c>
      <c r="AX1526" s="90">
        <f>BD!V1526*BD!AC1526</f>
        <v>0</v>
      </c>
      <c r="AY1526" s="90">
        <f>IF(BD!AN1526="","",BD!AN1526*BD!AC1526)</f>
      </c>
      <c r="AZ1526" s="75" t="s">
        <v>123</v>
      </c>
      <c r="BA1526" s="75"/>
      <c r="BB1526" s="75"/>
      <c r="BC1526" s="75"/>
      <c r="BD1526" s="104"/>
      <c r="BE1526" s="104"/>
      <c r="BF1526" s="101"/>
      <c r="BG1526" s="101"/>
      <c r="BH1526" s="101"/>
      <c r="BI1526" s="101"/>
      <c r="BJ1526" s="101"/>
      <c r="BK1526" s="101"/>
      <c r="BL1526" s="101"/>
      <c r="BM1526" s="101"/>
      <c r="BN1526" s="101"/>
      <c r="BO1526" s="103"/>
      <c r="BP1526" s="101"/>
      <c r="BQ1526" s="101"/>
      <c r="BR1526" s="101"/>
      <c r="BS1526" s="101"/>
      <c r="BT1526" s="101"/>
      <c r="BU1526" s="101"/>
      <c r="BV1526" s="101"/>
      <c r="BW1526" s="101"/>
      <c r="BX1526" s="101"/>
      <c r="BY1526" s="101"/>
      <c r="BZ1526" s="101"/>
      <c r="CA1526" s="101"/>
      <c r="CB1526" s="101"/>
      <c r="CC1526" s="101"/>
      <c r="CD1526" s="101"/>
      <c r="CE1526" s="101"/>
      <c r="CF1526" s="101"/>
      <c r="CG1526" s="37" t="e">
        <f>VLOOKUP(Table_1[[#This Row],[EAN]],'[1]Planilha1'!$E:$R,13,0)</f>
        <v>#N/A</v>
      </c>
      <c r="CI1526" s="188">
        <f>IF(Table_1[[#This Row],[STATUS MERCADO]]="GO",Table_1[[#This Row],[M. BRUTA TOTAL]],0)</f>
        <v>0</v>
      </c>
      <c r="CJ1526" s="188">
        <f>IF(Table_1[[#This Row],[STATUS MERCADO]]="GO",Table_1[[#This Row],[PV UNIT. REALIZADO]]*Table_1[[#This Row],[QUANTIDADE]],0)</f>
        <v>0</v>
      </c>
    </row>
    <row r="1527" ht="15" hidden="1">
      <c r="A1527" s="7"/>
      <c r="B1527" s="84" t="s">
        <v>400</v>
      </c>
      <c r="C1527" s="75">
        <v>220355</v>
      </c>
      <c r="D1527" s="75">
        <v>491</v>
      </c>
      <c r="E1527" s="85">
        <v>7898205076271</v>
      </c>
      <c r="F1527" s="86" t="s">
        <v>1480</v>
      </c>
      <c r="G1527" s="75" t="s">
        <v>19</v>
      </c>
      <c r="H1527" s="75">
        <v>1510</v>
      </c>
      <c r="I1527" s="87" t="s">
        <v>461</v>
      </c>
      <c r="J1527" s="75" t="s">
        <v>1481</v>
      </c>
      <c r="K1527" s="88" t="s">
        <v>84</v>
      </c>
      <c r="L1527" s="88">
        <v>12</v>
      </c>
      <c r="M1527" s="88">
        <v>1</v>
      </c>
      <c r="N1527" s="75" t="s">
        <v>85</v>
      </c>
      <c r="O1527" s="75" t="s">
        <v>1471</v>
      </c>
      <c r="P1527" s="89"/>
      <c r="Q1527" s="90">
        <f>(17/100+7.6/100+1.65/100)*P1527</f>
        <v>0</v>
      </c>
      <c r="R1527" s="90"/>
      <c r="S1527" s="90"/>
      <c r="T1527" s="90"/>
      <c r="U1527" s="90"/>
      <c r="V1527" s="90">
        <f>+P1527-Q1527+R1527+S1527+T1527+U1527</f>
        <v>0</v>
      </c>
      <c r="W1527" s="91">
        <f>(1.02/100)</f>
        <v>1.02E-2</v>
      </c>
      <c r="X1527" s="91">
        <v>4.8E-3</v>
      </c>
      <c r="Y1527" s="91">
        <v>0.17</v>
      </c>
      <c r="Z1527" s="91">
        <v>1.65E-2</v>
      </c>
      <c r="AA1527" s="91">
        <v>7.6E-2</v>
      </c>
      <c r="AB1527" s="91">
        <f>SUM(W1527:AA1527)</f>
        <v>0.2775</v>
      </c>
      <c r="AC1527" s="75">
        <v>12</v>
      </c>
      <c r="AD1527" s="92">
        <f>IF(AL1527="","",+AC1527*AL1527)</f>
      </c>
      <c r="AE1527" s="93">
        <f>IF(AL1527="","",+AL1527*AB1527)</f>
      </c>
      <c r="AF1527" s="92">
        <f>IF(AL1527="","",+AL1527-AE1527)</f>
      </c>
      <c r="AG1527" s="93">
        <f>+V1527</f>
        <v>0</v>
      </c>
      <c r="AH1527" s="92">
        <f>IF(AF1527="","",+AF1527-AG1527)</f>
      </c>
      <c r="AI1527" s="92">
        <f>IF(AH1527="","",+AH1527*AC1527)</f>
      </c>
      <c r="AJ1527" s="93"/>
      <c r="AK1527" s="94">
        <v>0.33</v>
      </c>
      <c r="AL1527" s="93">
        <f>IF(V1527=0,"",V1527/(1-AB1527-AK1527))</f>
      </c>
      <c r="AM1527" s="95">
        <v>0.33</v>
      </c>
      <c r="AN1527" s="93">
        <f>IF(V1527=0,"",V1527/(1-AB1527-AM1527))</f>
      </c>
      <c r="AO1527" s="96">
        <v>1.2</v>
      </c>
      <c r="AP1527" s="93">
        <f>IF(BD!AJ1527="","",BD!AJ1527*BD!AO1527)</f>
      </c>
      <c r="AQ1527" s="91">
        <f>BD!AM1527/BD!AK1527-1</f>
        <v>0</v>
      </c>
      <c r="AR1527" s="91">
        <f>IF(BD!AN1527="","",IF(BD!AJ1527="","",BD!AN1527/BD!AJ1527-1))</f>
      </c>
      <c r="AS1527" s="91">
        <f>IF(BD!AN1527="","",IF(BD!AN1527&lt;BD!AL1527,"ABAIXO DA META","DENTRO DA META"))</f>
      </c>
      <c r="AT1527" s="91" t="str">
        <f>IF(BD!AJ1527="","EM ANÁLISE",IF(BD!AP1527&gt;=BD!AN1527,"GO", "NO GO"))</f>
        <v>EM ANÁLISE</v>
      </c>
      <c r="AU1527" s="97">
        <f>IF(AN1527="","",+BD!$AN1527-AJ1527)</f>
      </c>
      <c r="AV1527" s="98"/>
      <c r="AW1527" s="90">
        <f>BD!P1527*BD!AC1527</f>
        <v>0</v>
      </c>
      <c r="AX1527" s="90">
        <f>BD!V1527*BD!AC1527</f>
        <v>0</v>
      </c>
      <c r="AY1527" s="90">
        <f>IF(BD!AN1527="","",BD!AN1527*BD!AC1527)</f>
      </c>
      <c r="AZ1527" s="75" t="s">
        <v>123</v>
      </c>
      <c r="BA1527" s="75"/>
      <c r="BB1527" s="75"/>
      <c r="BC1527" s="75"/>
      <c r="BD1527" s="104"/>
      <c r="BE1527" s="104"/>
      <c r="BF1527" s="101"/>
      <c r="BG1527" s="101"/>
      <c r="BH1527" s="101"/>
      <c r="BI1527" s="101"/>
      <c r="BJ1527" s="101"/>
      <c r="BK1527" s="101"/>
      <c r="BL1527" s="101"/>
      <c r="BM1527" s="101"/>
      <c r="BN1527" s="101"/>
      <c r="BO1527" s="103"/>
      <c r="BP1527" s="101"/>
      <c r="BQ1527" s="101"/>
      <c r="BR1527" s="101"/>
      <c r="BS1527" s="101"/>
      <c r="BT1527" s="101"/>
      <c r="BU1527" s="101"/>
      <c r="BV1527" s="101"/>
      <c r="BW1527" s="101"/>
      <c r="BX1527" s="101"/>
      <c r="BY1527" s="101"/>
      <c r="BZ1527" s="101"/>
      <c r="CA1527" s="101"/>
      <c r="CB1527" s="101"/>
      <c r="CC1527" s="101"/>
      <c r="CD1527" s="101"/>
      <c r="CE1527" s="101"/>
      <c r="CF1527" s="101"/>
      <c r="CG1527" s="37" t="e">
        <f>VLOOKUP(Table_1[[#This Row],[EAN]],'[1]Planilha1'!$E:$R,13,0)</f>
        <v>#N/A</v>
      </c>
      <c r="CI1527" s="188">
        <f>IF(Table_1[[#This Row],[STATUS MERCADO]]="GO",Table_1[[#This Row],[M. BRUTA TOTAL]],0)</f>
        <v>0</v>
      </c>
      <c r="CJ1527" s="188">
        <f>IF(Table_1[[#This Row],[STATUS MERCADO]]="GO",Table_1[[#This Row],[PV UNIT. REALIZADO]]*Table_1[[#This Row],[QUANTIDADE]],0)</f>
        <v>0</v>
      </c>
    </row>
    <row r="1528" ht="15" hidden="1">
      <c r="A1528" s="7"/>
      <c r="B1528" s="84" t="s">
        <v>400</v>
      </c>
      <c r="C1528" s="75">
        <v>220356</v>
      </c>
      <c r="D1528" s="75">
        <v>692</v>
      </c>
      <c r="E1528" s="85">
        <v>7898598181569</v>
      </c>
      <c r="F1528" s="86" t="s">
        <v>1482</v>
      </c>
      <c r="G1528" s="75" t="s">
        <v>19</v>
      </c>
      <c r="H1528" s="75">
        <v>1510</v>
      </c>
      <c r="I1528" s="87" t="s">
        <v>461</v>
      </c>
      <c r="J1528" s="75" t="s">
        <v>1483</v>
      </c>
      <c r="K1528" s="88" t="s">
        <v>84</v>
      </c>
      <c r="L1528" s="88">
        <v>12</v>
      </c>
      <c r="M1528" s="88">
        <v>1</v>
      </c>
      <c r="N1528" s="75" t="s">
        <v>85</v>
      </c>
      <c r="O1528" s="75" t="s">
        <v>1471</v>
      </c>
      <c r="P1528" s="89"/>
      <c r="Q1528" s="90">
        <f>(17/100+7.6/100+1.65/100)*P1528</f>
        <v>0</v>
      </c>
      <c r="R1528" s="90"/>
      <c r="S1528" s="90"/>
      <c r="T1528" s="90"/>
      <c r="U1528" s="90"/>
      <c r="V1528" s="90">
        <f>+P1528-Q1528+R1528+S1528+T1528+U1528</f>
        <v>0</v>
      </c>
      <c r="W1528" s="91">
        <f>(1.02/100)</f>
        <v>1.02E-2</v>
      </c>
      <c r="X1528" s="91">
        <v>4.8E-3</v>
      </c>
      <c r="Y1528" s="91">
        <v>0.17</v>
      </c>
      <c r="Z1528" s="91">
        <v>1.65E-2</v>
      </c>
      <c r="AA1528" s="91">
        <v>7.6E-2</v>
      </c>
      <c r="AB1528" s="91">
        <f>SUM(W1528:AA1528)</f>
        <v>0.2775</v>
      </c>
      <c r="AC1528" s="75">
        <v>12</v>
      </c>
      <c r="AD1528" s="92">
        <f>IF(AL1528="","",+AC1528*AL1528)</f>
      </c>
      <c r="AE1528" s="93">
        <f>IF(AL1528="","",+AL1528*AB1528)</f>
      </c>
      <c r="AF1528" s="92">
        <f>IF(AL1528="","",+AL1528-AE1528)</f>
      </c>
      <c r="AG1528" s="93">
        <f>+V1528</f>
        <v>0</v>
      </c>
      <c r="AH1528" s="92">
        <f>IF(AF1528="","",+AF1528-AG1528)</f>
      </c>
      <c r="AI1528" s="92">
        <f>IF(AH1528="","",+AH1528*AC1528)</f>
      </c>
      <c r="AJ1528" s="93"/>
      <c r="AK1528" s="94">
        <v>0.33</v>
      </c>
      <c r="AL1528" s="93">
        <f>IF(V1528=0,"",V1528/(1-AB1528-AK1528))</f>
      </c>
      <c r="AM1528" s="95">
        <v>0.33</v>
      </c>
      <c r="AN1528" s="93">
        <f>IF(V1528=0,"",V1528/(1-AB1528-AM1528))</f>
      </c>
      <c r="AO1528" s="96">
        <v>1.2</v>
      </c>
      <c r="AP1528" s="93">
        <f>IF(BD!AJ1528="","",BD!AJ1528*BD!AO1528)</f>
      </c>
      <c r="AQ1528" s="91">
        <f>BD!AM1528/BD!AK1528-1</f>
        <v>0</v>
      </c>
      <c r="AR1528" s="91">
        <f>IF(BD!AN1528="","",IF(BD!AJ1528="","",BD!AN1528/BD!AJ1528-1))</f>
      </c>
      <c r="AS1528" s="91">
        <f>IF(BD!AN1528="","",IF(BD!AN1528&lt;BD!AL1528,"ABAIXO DA META","DENTRO DA META"))</f>
      </c>
      <c r="AT1528" s="91" t="str">
        <f>IF(BD!AJ1528="","EM ANÁLISE",IF(BD!AP1528&gt;=BD!AN1528,"GO", "NO GO"))</f>
        <v>EM ANÁLISE</v>
      </c>
      <c r="AU1528" s="97">
        <f>IF(AN1528="","",+BD!$AN1528-AJ1528)</f>
      </c>
      <c r="AV1528" s="98"/>
      <c r="AW1528" s="90">
        <f>BD!P1528*BD!AC1528</f>
        <v>0</v>
      </c>
      <c r="AX1528" s="90">
        <f>BD!V1528*BD!AC1528</f>
        <v>0</v>
      </c>
      <c r="AY1528" s="90">
        <f>IF(BD!AN1528="","",BD!AN1528*BD!AC1528)</f>
      </c>
      <c r="AZ1528" s="75" t="s">
        <v>123</v>
      </c>
      <c r="BA1528" s="75"/>
      <c r="BB1528" s="75"/>
      <c r="BC1528" s="75"/>
      <c r="BD1528" s="104"/>
      <c r="BE1528" s="104"/>
      <c r="BF1528" s="101"/>
      <c r="BG1528" s="101"/>
      <c r="BH1528" s="101"/>
      <c r="BI1528" s="101"/>
      <c r="BJ1528" s="101"/>
      <c r="BK1528" s="101"/>
      <c r="BL1528" s="101"/>
      <c r="BM1528" s="101"/>
      <c r="BN1528" s="101"/>
      <c r="BO1528" s="103"/>
      <c r="BP1528" s="101"/>
      <c r="BQ1528" s="101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37" t="e">
        <f>VLOOKUP(Table_1[[#This Row],[EAN]],'[1]Planilha1'!$E:$R,13,0)</f>
        <v>#N/A</v>
      </c>
      <c r="CI1528" s="188">
        <f>IF(Table_1[[#This Row],[STATUS MERCADO]]="GO",Table_1[[#This Row],[M. BRUTA TOTAL]],0)</f>
        <v>0</v>
      </c>
      <c r="CJ1528" s="188">
        <f>IF(Table_1[[#This Row],[STATUS MERCADO]]="GO",Table_1[[#This Row],[PV UNIT. REALIZADO]]*Table_1[[#This Row],[QUANTIDADE]],0)</f>
        <v>0</v>
      </c>
    </row>
    <row r="1529" ht="15" hidden="1">
      <c r="A1529" s="7"/>
      <c r="B1529" s="84" t="s">
        <v>400</v>
      </c>
      <c r="C1529" s="75">
        <v>220357</v>
      </c>
      <c r="D1529" s="75">
        <v>553</v>
      </c>
      <c r="E1529" s="85">
        <v>7898598182269</v>
      </c>
      <c r="F1529" s="86" t="s">
        <v>1484</v>
      </c>
      <c r="G1529" s="75" t="s">
        <v>19</v>
      </c>
      <c r="H1529" s="75">
        <v>1510</v>
      </c>
      <c r="I1529" s="87" t="s">
        <v>461</v>
      </c>
      <c r="J1529" s="75" t="s">
        <v>1485</v>
      </c>
      <c r="K1529" s="88" t="s">
        <v>84</v>
      </c>
      <c r="L1529" s="88">
        <v>12</v>
      </c>
      <c r="M1529" s="88">
        <v>1</v>
      </c>
      <c r="N1529" s="75" t="s">
        <v>85</v>
      </c>
      <c r="O1529" s="75" t="s">
        <v>1471</v>
      </c>
      <c r="P1529" s="89"/>
      <c r="Q1529" s="90">
        <f>(17/100+7.6/100+1.65/100)*P1529</f>
        <v>0</v>
      </c>
      <c r="R1529" s="90"/>
      <c r="S1529" s="90"/>
      <c r="T1529" s="90"/>
      <c r="U1529" s="90"/>
      <c r="V1529" s="90">
        <f>+P1529-Q1529+R1529+S1529+T1529+U1529</f>
        <v>0</v>
      </c>
      <c r="W1529" s="91">
        <f>(1.02/100)</f>
        <v>1.02E-2</v>
      </c>
      <c r="X1529" s="91">
        <v>4.8E-3</v>
      </c>
      <c r="Y1529" s="91">
        <v>0.17</v>
      </c>
      <c r="Z1529" s="91">
        <v>1.65E-2</v>
      </c>
      <c r="AA1529" s="91">
        <v>7.6E-2</v>
      </c>
      <c r="AB1529" s="91">
        <f>SUM(W1529:AA1529)</f>
        <v>0.2775</v>
      </c>
      <c r="AC1529" s="75">
        <v>12</v>
      </c>
      <c r="AD1529" s="92">
        <f>IF(AL1529="","",+AC1529*AL1529)</f>
      </c>
      <c r="AE1529" s="93">
        <f>IF(AL1529="","",+AL1529*AB1529)</f>
      </c>
      <c r="AF1529" s="92">
        <f>IF(AL1529="","",+AL1529-AE1529)</f>
      </c>
      <c r="AG1529" s="93">
        <f>+V1529</f>
        <v>0</v>
      </c>
      <c r="AH1529" s="92">
        <f>IF(AF1529="","",+AF1529-AG1529)</f>
      </c>
      <c r="AI1529" s="92">
        <f>IF(AH1529="","",+AH1529*AC1529)</f>
      </c>
      <c r="AJ1529" s="93"/>
      <c r="AK1529" s="94">
        <v>0.33</v>
      </c>
      <c r="AL1529" s="93">
        <f>IF(V1529=0,"",V1529/(1-AB1529-AK1529))</f>
      </c>
      <c r="AM1529" s="95">
        <v>0.33</v>
      </c>
      <c r="AN1529" s="93">
        <f>IF(V1529=0,"",V1529/(1-AB1529-AM1529))</f>
      </c>
      <c r="AO1529" s="96">
        <v>1.2</v>
      </c>
      <c r="AP1529" s="93">
        <f>IF(BD!AJ1529="","",BD!AJ1529*BD!AO1529)</f>
      </c>
      <c r="AQ1529" s="91">
        <f>BD!AM1529/BD!AK1529-1</f>
        <v>0</v>
      </c>
      <c r="AR1529" s="91">
        <f>IF(BD!AN1529="","",IF(BD!AJ1529="","",BD!AN1529/BD!AJ1529-1))</f>
      </c>
      <c r="AS1529" s="91">
        <f>IF(BD!AN1529="","",IF(BD!AN1529&lt;BD!AL1529,"ABAIXO DA META","DENTRO DA META"))</f>
      </c>
      <c r="AT1529" s="91" t="str">
        <f>IF(BD!AJ1529="","EM ANÁLISE",IF(BD!AP1529&gt;=BD!AN1529,"GO", "NO GO"))</f>
        <v>EM ANÁLISE</v>
      </c>
      <c r="AU1529" s="97">
        <f>IF(AN1529="","",+BD!$AN1529-AJ1529)</f>
      </c>
      <c r="AV1529" s="98"/>
      <c r="AW1529" s="90">
        <f>BD!P1529*BD!AC1529</f>
        <v>0</v>
      </c>
      <c r="AX1529" s="90">
        <f>BD!V1529*BD!AC1529</f>
        <v>0</v>
      </c>
      <c r="AY1529" s="90">
        <f>IF(BD!AN1529="","",BD!AN1529*BD!AC1529)</f>
      </c>
      <c r="AZ1529" s="75" t="s">
        <v>123</v>
      </c>
      <c r="BA1529" s="75"/>
      <c r="BB1529" s="75"/>
      <c r="BC1529" s="75"/>
      <c r="BD1529" s="104"/>
      <c r="BE1529" s="104"/>
      <c r="BF1529" s="101"/>
      <c r="BG1529" s="101"/>
      <c r="BH1529" s="101"/>
      <c r="BI1529" s="101"/>
      <c r="BJ1529" s="101"/>
      <c r="BK1529" s="101"/>
      <c r="BL1529" s="101"/>
      <c r="BM1529" s="101"/>
      <c r="BN1529" s="101"/>
      <c r="BO1529" s="103"/>
      <c r="BP1529" s="101"/>
      <c r="BQ1529" s="101"/>
      <c r="BR1529" s="101"/>
      <c r="BS1529" s="101"/>
      <c r="BT1529" s="101"/>
      <c r="BU1529" s="101"/>
      <c r="BV1529" s="101"/>
      <c r="BW1529" s="101"/>
      <c r="BX1529" s="101"/>
      <c r="BY1529" s="101"/>
      <c r="BZ1529" s="101"/>
      <c r="CA1529" s="101"/>
      <c r="CB1529" s="101"/>
      <c r="CC1529" s="101"/>
      <c r="CD1529" s="101"/>
      <c r="CE1529" s="101"/>
      <c r="CF1529" s="101"/>
      <c r="CG1529" s="37" t="e">
        <f>VLOOKUP(Table_1[[#This Row],[EAN]],'[1]Planilha1'!$E:$R,13,0)</f>
        <v>#N/A</v>
      </c>
      <c r="CI1529" s="188">
        <f>IF(Table_1[[#This Row],[STATUS MERCADO]]="GO",Table_1[[#This Row],[M. BRUTA TOTAL]],0)</f>
        <v>0</v>
      </c>
      <c r="CJ1529" s="188">
        <f>IF(Table_1[[#This Row],[STATUS MERCADO]]="GO",Table_1[[#This Row],[PV UNIT. REALIZADO]]*Table_1[[#This Row],[QUANTIDADE]],0)</f>
        <v>0</v>
      </c>
    </row>
    <row r="1530" ht="15" hidden="1">
      <c r="A1530" s="7"/>
      <c r="B1530" s="84" t="s">
        <v>400</v>
      </c>
      <c r="C1530" s="75">
        <v>220358</v>
      </c>
      <c r="D1530" s="75">
        <v>1983</v>
      </c>
      <c r="E1530" s="85">
        <v>7898598182818</v>
      </c>
      <c r="F1530" s="86" t="s">
        <v>1486</v>
      </c>
      <c r="G1530" s="75" t="s">
        <v>19</v>
      </c>
      <c r="H1530" s="75">
        <v>1510</v>
      </c>
      <c r="I1530" s="87" t="s">
        <v>461</v>
      </c>
      <c r="J1530" s="75" t="s">
        <v>464</v>
      </c>
      <c r="K1530" s="88" t="s">
        <v>84</v>
      </c>
      <c r="L1530" s="88">
        <v>12</v>
      </c>
      <c r="M1530" s="88">
        <v>0</v>
      </c>
      <c r="N1530" s="75" t="s">
        <v>85</v>
      </c>
      <c r="O1530" s="75" t="s">
        <v>1471</v>
      </c>
      <c r="P1530" s="89"/>
      <c r="Q1530" s="90">
        <f>(17/100+7.6/100+1.65/100)*P1530</f>
        <v>0</v>
      </c>
      <c r="R1530" s="90"/>
      <c r="S1530" s="90"/>
      <c r="T1530" s="90"/>
      <c r="U1530" s="90"/>
      <c r="V1530" s="90">
        <f>+P1530-Q1530+R1530+S1530+T1530+U1530</f>
        <v>0</v>
      </c>
      <c r="W1530" s="91">
        <f>(1.02/100)</f>
        <v>1.02E-2</v>
      </c>
      <c r="X1530" s="91">
        <v>4.8E-3</v>
      </c>
      <c r="Y1530" s="91">
        <v>0.17</v>
      </c>
      <c r="Z1530" s="91">
        <v>1.65E-2</v>
      </c>
      <c r="AA1530" s="91">
        <v>7.6E-2</v>
      </c>
      <c r="AB1530" s="91">
        <f>SUM(W1530:AA1530)</f>
        <v>0.2775</v>
      </c>
      <c r="AC1530" s="75">
        <v>12</v>
      </c>
      <c r="AD1530" s="92">
        <f>IF(AL1530="","",+AC1530*AL1530)</f>
      </c>
      <c r="AE1530" s="93">
        <f>IF(AL1530="","",+AL1530*AB1530)</f>
      </c>
      <c r="AF1530" s="92">
        <f>IF(AL1530="","",+AL1530-AE1530)</f>
      </c>
      <c r="AG1530" s="93">
        <f>+V1530</f>
        <v>0</v>
      </c>
      <c r="AH1530" s="92">
        <f>IF(AF1530="","",+AF1530-AG1530)</f>
      </c>
      <c r="AI1530" s="92">
        <f>IF(AH1530="","",+AH1530*AC1530)</f>
      </c>
      <c r="AJ1530" s="93"/>
      <c r="AK1530" s="94">
        <v>0.33</v>
      </c>
      <c r="AL1530" s="93">
        <f>IF(V1530=0,"",V1530/(1-AB1530-AK1530))</f>
      </c>
      <c r="AM1530" s="95">
        <v>0.33</v>
      </c>
      <c r="AN1530" s="93">
        <f>IF(V1530=0,"",V1530/(1-AB1530-AM1530))</f>
      </c>
      <c r="AO1530" s="96">
        <v>1.2</v>
      </c>
      <c r="AP1530" s="93">
        <f>IF(BD!AJ1530="","",BD!AJ1530*BD!AO1530)</f>
      </c>
      <c r="AQ1530" s="91">
        <f>BD!AM1530/BD!AK1530-1</f>
        <v>0</v>
      </c>
      <c r="AR1530" s="91">
        <f>IF(BD!AN1530="","",IF(BD!AJ1530="","",BD!AN1530/BD!AJ1530-1))</f>
      </c>
      <c r="AS1530" s="91">
        <f>IF(BD!AN1530="","",IF(BD!AN1530&lt;BD!AL1530,"ABAIXO DA META","DENTRO DA META"))</f>
      </c>
      <c r="AT1530" s="91" t="str">
        <f>IF(BD!AJ1530="","EM ANÁLISE",IF(BD!AP1530&gt;=BD!AN1530,"GO", "NO GO"))</f>
        <v>EM ANÁLISE</v>
      </c>
      <c r="AU1530" s="97">
        <f>IF(AN1530="","",+BD!$AN1530-AJ1530)</f>
      </c>
      <c r="AV1530" s="98"/>
      <c r="AW1530" s="90">
        <f>BD!P1530*BD!AC1530</f>
        <v>0</v>
      </c>
      <c r="AX1530" s="90">
        <f>BD!V1530*BD!AC1530</f>
        <v>0</v>
      </c>
      <c r="AY1530" s="90">
        <f>IF(BD!AN1530="","",BD!AN1530*BD!AC1530)</f>
      </c>
      <c r="AZ1530" s="75" t="s">
        <v>123</v>
      </c>
      <c r="BA1530" s="75"/>
      <c r="BB1530" s="75"/>
      <c r="BC1530" s="75"/>
      <c r="BD1530" s="104"/>
      <c r="BE1530" s="104"/>
      <c r="BF1530" s="101"/>
      <c r="BG1530" s="101"/>
      <c r="BH1530" s="101"/>
      <c r="BI1530" s="101"/>
      <c r="BJ1530" s="101"/>
      <c r="BK1530" s="101"/>
      <c r="BL1530" s="101"/>
      <c r="BM1530" s="101"/>
      <c r="BN1530" s="101"/>
      <c r="BO1530" s="103"/>
      <c r="BP1530" s="101"/>
      <c r="BQ1530" s="101"/>
      <c r="BR1530" s="101"/>
      <c r="BS1530" s="101"/>
      <c r="BT1530" s="101"/>
      <c r="BU1530" s="101"/>
      <c r="BV1530" s="101"/>
      <c r="BW1530" s="101"/>
      <c r="BX1530" s="101"/>
      <c r="BY1530" s="101"/>
      <c r="BZ1530" s="101"/>
      <c r="CA1530" s="101"/>
      <c r="CB1530" s="101"/>
      <c r="CC1530" s="101"/>
      <c r="CD1530" s="101"/>
      <c r="CE1530" s="101"/>
      <c r="CF1530" s="101"/>
      <c r="CG1530" s="37" t="e">
        <f>VLOOKUP(Table_1[[#This Row],[EAN]],'[1]Planilha1'!$E:$R,13,0)</f>
        <v>#N/A</v>
      </c>
      <c r="CI1530" s="188">
        <f>IF(Table_1[[#This Row],[STATUS MERCADO]]="GO",Table_1[[#This Row],[M. BRUTA TOTAL]],0)</f>
        <v>0</v>
      </c>
      <c r="CJ1530" s="188">
        <f>IF(Table_1[[#This Row],[STATUS MERCADO]]="GO",Table_1[[#This Row],[PV UNIT. REALIZADO]]*Table_1[[#This Row],[QUANTIDADE]],0)</f>
        <v>0</v>
      </c>
    </row>
    <row r="1531" ht="15" hidden="1">
      <c r="A1531" s="7"/>
      <c r="B1531" s="84" t="s">
        <v>400</v>
      </c>
      <c r="C1531" s="75">
        <v>220361</v>
      </c>
      <c r="D1531" s="75">
        <v>781</v>
      </c>
      <c r="E1531" s="85">
        <v>7898598182320</v>
      </c>
      <c r="F1531" s="86" t="s">
        <v>1487</v>
      </c>
      <c r="G1531" s="75" t="s">
        <v>18</v>
      </c>
      <c r="H1531" s="75">
        <v>770</v>
      </c>
      <c r="I1531" s="87" t="s">
        <v>1488</v>
      </c>
      <c r="J1531" s="75" t="s">
        <v>464</v>
      </c>
      <c r="K1531" s="88" t="s">
        <v>84</v>
      </c>
      <c r="L1531" s="88">
        <v>12</v>
      </c>
      <c r="M1531" s="88">
        <v>0</v>
      </c>
      <c r="N1531" s="75" t="s">
        <v>85</v>
      </c>
      <c r="O1531" s="75" t="s">
        <v>1471</v>
      </c>
      <c r="P1531" s="89"/>
      <c r="Q1531" s="90">
        <f>(17/100+7.6/100+1.65/100)*P1531</f>
        <v>0</v>
      </c>
      <c r="R1531" s="90"/>
      <c r="S1531" s="90"/>
      <c r="T1531" s="90"/>
      <c r="U1531" s="90"/>
      <c r="V1531" s="90">
        <f>+P1531-Q1531+R1531+S1531+T1531+U1531</f>
        <v>0</v>
      </c>
      <c r="W1531" s="91">
        <f>(1.02/100)</f>
        <v>1.02E-2</v>
      </c>
      <c r="X1531" s="91">
        <v>4.8E-3</v>
      </c>
      <c r="Y1531" s="91">
        <v>0.17</v>
      </c>
      <c r="Z1531" s="91">
        <v>1.65E-2</v>
      </c>
      <c r="AA1531" s="91">
        <v>7.6E-2</v>
      </c>
      <c r="AB1531" s="91">
        <f>SUM(W1531:AA1531)</f>
        <v>0.2775</v>
      </c>
      <c r="AC1531" s="75">
        <v>12</v>
      </c>
      <c r="AD1531" s="92">
        <f>IF(AL1531="","",+AC1531*AL1531)</f>
      </c>
      <c r="AE1531" s="93">
        <f>IF(AL1531="","",+AL1531*AB1531)</f>
      </c>
      <c r="AF1531" s="92">
        <f>IF(AL1531="","",+AL1531-AE1531)</f>
      </c>
      <c r="AG1531" s="93">
        <f>+V1531</f>
        <v>0</v>
      </c>
      <c r="AH1531" s="92">
        <f>IF(AF1531="","",+AF1531-AG1531)</f>
      </c>
      <c r="AI1531" s="92">
        <f>IF(AH1531="","",+AH1531*AC1531)</f>
      </c>
      <c r="AJ1531" s="93"/>
      <c r="AK1531" s="94">
        <v>0.33</v>
      </c>
      <c r="AL1531" s="93">
        <f>IF(V1531=0,"",V1531/(1-AB1531-AK1531))</f>
      </c>
      <c r="AM1531" s="95">
        <v>0.33</v>
      </c>
      <c r="AN1531" s="93">
        <f>IF(V1531=0,"",V1531/(1-AB1531-AM1531))</f>
      </c>
      <c r="AO1531" s="96">
        <v>1.2</v>
      </c>
      <c r="AP1531" s="93">
        <f>IF(BD!AJ1531="","",BD!AJ1531*BD!AO1531)</f>
      </c>
      <c r="AQ1531" s="91">
        <f>BD!AM1531/BD!AK1531-1</f>
        <v>0</v>
      </c>
      <c r="AR1531" s="91">
        <f>IF(BD!AN1531="","",IF(BD!AJ1531="","",BD!AN1531/BD!AJ1531-1))</f>
      </c>
      <c r="AS1531" s="91">
        <f>IF(BD!AN1531="","",IF(BD!AN1531&lt;BD!AL1531,"ABAIXO DA META","DENTRO DA META"))</f>
      </c>
      <c r="AT1531" s="91" t="str">
        <f>IF(BD!AJ1531="","EM ANÁLISE",IF(BD!AP1531&gt;=BD!AN1531,"GO", "NO GO"))</f>
        <v>EM ANÁLISE</v>
      </c>
      <c r="AU1531" s="97">
        <f>IF(AN1531="","",+BD!$AN1531-AJ1531)</f>
      </c>
      <c r="AV1531" s="98"/>
      <c r="AW1531" s="90">
        <f>BD!P1531*BD!AC1531</f>
        <v>0</v>
      </c>
      <c r="AX1531" s="90">
        <f>BD!V1531*BD!AC1531</f>
        <v>0</v>
      </c>
      <c r="AY1531" s="90">
        <f>IF(BD!AN1531="","",BD!AN1531*BD!AC1531)</f>
      </c>
      <c r="AZ1531" s="75" t="s">
        <v>123</v>
      </c>
      <c r="BA1531" s="75"/>
      <c r="BB1531" s="75"/>
      <c r="BC1531" s="75"/>
      <c r="BD1531" s="104"/>
      <c r="BE1531" s="104"/>
      <c r="BF1531" s="101"/>
      <c r="BG1531" s="101"/>
      <c r="BH1531" s="101"/>
      <c r="BI1531" s="101"/>
      <c r="BJ1531" s="101"/>
      <c r="BK1531" s="101"/>
      <c r="BL1531" s="101"/>
      <c r="BM1531" s="101"/>
      <c r="BN1531" s="101"/>
      <c r="BO1531" s="103"/>
      <c r="BP1531" s="101"/>
      <c r="BQ1531" s="101"/>
      <c r="BR1531" s="101"/>
      <c r="BS1531" s="101"/>
      <c r="BT1531" s="101"/>
      <c r="BU1531" s="101"/>
      <c r="BV1531" s="101"/>
      <c r="BW1531" s="101"/>
      <c r="BX1531" s="101"/>
      <c r="BY1531" s="101"/>
      <c r="BZ1531" s="101"/>
      <c r="CA1531" s="101"/>
      <c r="CB1531" s="101"/>
      <c r="CC1531" s="101"/>
      <c r="CD1531" s="101"/>
      <c r="CE1531" s="101"/>
      <c r="CF1531" s="101"/>
      <c r="CG1531" s="37" t="e">
        <f>VLOOKUP(Table_1[[#This Row],[EAN]],'[1]Planilha1'!$E:$R,13,0)</f>
        <v>#N/A</v>
      </c>
      <c r="CI1531" s="188">
        <f>IF(Table_1[[#This Row],[STATUS MERCADO]]="GO",Table_1[[#This Row],[M. BRUTA TOTAL]],0)</f>
        <v>0</v>
      </c>
      <c r="CJ1531" s="188">
        <f>IF(Table_1[[#This Row],[STATUS MERCADO]]="GO",Table_1[[#This Row],[PV UNIT. REALIZADO]]*Table_1[[#This Row],[QUANTIDADE]],0)</f>
        <v>0</v>
      </c>
    </row>
    <row r="1532" ht="15" hidden="1">
      <c r="A1532" s="7"/>
      <c r="B1532" s="84" t="s">
        <v>400</v>
      </c>
      <c r="C1532" s="75">
        <v>220364</v>
      </c>
      <c r="D1532" s="75">
        <v>382</v>
      </c>
      <c r="E1532" s="85">
        <v>7898598184034</v>
      </c>
      <c r="F1532" s="86" t="s">
        <v>1489</v>
      </c>
      <c r="G1532" s="75" t="s">
        <v>18</v>
      </c>
      <c r="H1532" s="75">
        <v>3650</v>
      </c>
      <c r="I1532" s="87" t="s">
        <v>1473</v>
      </c>
      <c r="J1532" s="75" t="s">
        <v>464</v>
      </c>
      <c r="K1532" s="88" t="s">
        <v>84</v>
      </c>
      <c r="L1532" s="88">
        <v>12</v>
      </c>
      <c r="M1532" s="88">
        <v>0</v>
      </c>
      <c r="N1532" s="75" t="s">
        <v>85</v>
      </c>
      <c r="O1532" s="75" t="s">
        <v>1471</v>
      </c>
      <c r="P1532" s="89"/>
      <c r="Q1532" s="90">
        <f>(17/100+7.6/100+1.65/100)*P1532</f>
        <v>0</v>
      </c>
      <c r="R1532" s="90"/>
      <c r="S1532" s="90"/>
      <c r="T1532" s="90"/>
      <c r="U1532" s="90"/>
      <c r="V1532" s="90">
        <f>+P1532-Q1532+R1532+S1532+T1532+U1532</f>
        <v>0</v>
      </c>
      <c r="W1532" s="91">
        <f>(1.02/100)</f>
        <v>1.02E-2</v>
      </c>
      <c r="X1532" s="91">
        <v>4.8E-3</v>
      </c>
      <c r="Y1532" s="91">
        <v>0.17</v>
      </c>
      <c r="Z1532" s="91">
        <v>1.65E-2</v>
      </c>
      <c r="AA1532" s="91">
        <v>7.6E-2</v>
      </c>
      <c r="AB1532" s="91">
        <f>SUM(W1532:AA1532)</f>
        <v>0.2775</v>
      </c>
      <c r="AC1532" s="75">
        <v>12</v>
      </c>
      <c r="AD1532" s="92">
        <f>IF(AL1532="","",+AC1532*AL1532)</f>
      </c>
      <c r="AE1532" s="93">
        <f>IF(AL1532="","",+AL1532*AB1532)</f>
      </c>
      <c r="AF1532" s="92">
        <f>IF(AL1532="","",+AL1532-AE1532)</f>
      </c>
      <c r="AG1532" s="93">
        <f>+V1532</f>
        <v>0</v>
      </c>
      <c r="AH1532" s="92">
        <f>IF(AF1532="","",+AF1532-AG1532)</f>
      </c>
      <c r="AI1532" s="92">
        <f>IF(AH1532="","",+AH1532*AC1532)</f>
      </c>
      <c r="AJ1532" s="93"/>
      <c r="AK1532" s="94">
        <v>0.33</v>
      </c>
      <c r="AL1532" s="93">
        <f>IF(V1532=0,"",V1532/(1-AB1532-AK1532))</f>
      </c>
      <c r="AM1532" s="95">
        <v>0.33</v>
      </c>
      <c r="AN1532" s="93">
        <f>IF(V1532=0,"",V1532/(1-AB1532-AM1532))</f>
      </c>
      <c r="AO1532" s="96">
        <v>1.2</v>
      </c>
      <c r="AP1532" s="93">
        <f>IF(BD!AJ1532="","",BD!AJ1532*BD!AO1532)</f>
      </c>
      <c r="AQ1532" s="91">
        <f>BD!AM1532/BD!AK1532-1</f>
        <v>0</v>
      </c>
      <c r="AR1532" s="91">
        <f>IF(BD!AN1532="","",IF(BD!AJ1532="","",BD!AN1532/BD!AJ1532-1))</f>
      </c>
      <c r="AS1532" s="91">
        <f>IF(BD!AN1532="","",IF(BD!AN1532&lt;BD!AL1532,"ABAIXO DA META","DENTRO DA META"))</f>
      </c>
      <c r="AT1532" s="91" t="str">
        <f>IF(BD!AJ1532="","EM ANÁLISE",IF(BD!AP1532&gt;=BD!AN1532,"GO", "NO GO"))</f>
        <v>EM ANÁLISE</v>
      </c>
      <c r="AU1532" s="97">
        <f>IF(AN1532="","",+BD!$AN1532-AJ1532)</f>
      </c>
      <c r="AV1532" s="98"/>
      <c r="AW1532" s="90">
        <f>BD!P1532*BD!AC1532</f>
        <v>0</v>
      </c>
      <c r="AX1532" s="90">
        <f>BD!V1532*BD!AC1532</f>
        <v>0</v>
      </c>
      <c r="AY1532" s="90">
        <f>IF(BD!AN1532="","",BD!AN1532*BD!AC1532)</f>
      </c>
      <c r="AZ1532" s="75" t="s">
        <v>123</v>
      </c>
      <c r="BA1532" s="75"/>
      <c r="BB1532" s="75"/>
      <c r="BC1532" s="75"/>
      <c r="BD1532" s="104"/>
      <c r="BE1532" s="104"/>
      <c r="BF1532" s="101"/>
      <c r="BG1532" s="101"/>
      <c r="BH1532" s="101"/>
      <c r="BI1532" s="101"/>
      <c r="BJ1532" s="101"/>
      <c r="BK1532" s="101"/>
      <c r="BL1532" s="101"/>
      <c r="BM1532" s="101"/>
      <c r="BN1532" s="101"/>
      <c r="BO1532" s="103"/>
      <c r="BP1532" s="101"/>
      <c r="BQ1532" s="101"/>
      <c r="BR1532" s="101"/>
      <c r="BS1532" s="101"/>
      <c r="BT1532" s="101"/>
      <c r="BU1532" s="101"/>
      <c r="BV1532" s="101"/>
      <c r="BW1532" s="101"/>
      <c r="BX1532" s="101"/>
      <c r="BY1532" s="101"/>
      <c r="BZ1532" s="101"/>
      <c r="CA1532" s="101"/>
      <c r="CB1532" s="101"/>
      <c r="CC1532" s="101"/>
      <c r="CD1532" s="101"/>
      <c r="CE1532" s="101"/>
      <c r="CF1532" s="101"/>
      <c r="CG1532" s="37" t="e">
        <f>VLOOKUP(Table_1[[#This Row],[EAN]],'[1]Planilha1'!$E:$R,13,0)</f>
        <v>#N/A</v>
      </c>
      <c r="CI1532" s="188">
        <f>IF(Table_1[[#This Row],[STATUS MERCADO]]="GO",Table_1[[#This Row],[M. BRUTA TOTAL]],0)</f>
        <v>0</v>
      </c>
      <c r="CJ1532" s="188">
        <f>IF(Table_1[[#This Row],[STATUS MERCADO]]="GO",Table_1[[#This Row],[PV UNIT. REALIZADO]]*Table_1[[#This Row],[QUANTIDADE]],0)</f>
        <v>0</v>
      </c>
    </row>
    <row r="1533" ht="15" hidden="1">
      <c r="A1533" s="7"/>
      <c r="B1533" s="84" t="s">
        <v>400</v>
      </c>
      <c r="C1533" s="75">
        <v>220365</v>
      </c>
      <c r="D1533" s="75">
        <v>376</v>
      </c>
      <c r="E1533" s="85">
        <v>7898598184027</v>
      </c>
      <c r="F1533" s="86" t="s">
        <v>1490</v>
      </c>
      <c r="G1533" s="75" t="s">
        <v>18</v>
      </c>
      <c r="H1533" s="75">
        <v>3650</v>
      </c>
      <c r="I1533" s="87" t="s">
        <v>1473</v>
      </c>
      <c r="J1533" s="75" t="s">
        <v>464</v>
      </c>
      <c r="K1533" s="88" t="s">
        <v>84</v>
      </c>
      <c r="L1533" s="88">
        <v>12</v>
      </c>
      <c r="M1533" s="88">
        <v>0</v>
      </c>
      <c r="N1533" s="75" t="s">
        <v>85</v>
      </c>
      <c r="O1533" s="75" t="s">
        <v>1471</v>
      </c>
      <c r="P1533" s="89"/>
      <c r="Q1533" s="90">
        <f>(17/100+7.6/100+1.65/100)*P1533</f>
        <v>0</v>
      </c>
      <c r="R1533" s="90"/>
      <c r="S1533" s="90"/>
      <c r="T1533" s="90"/>
      <c r="U1533" s="90"/>
      <c r="V1533" s="90">
        <f>+P1533-Q1533+R1533+S1533+T1533+U1533</f>
        <v>0</v>
      </c>
      <c r="W1533" s="91">
        <f>(1.02/100)</f>
        <v>1.02E-2</v>
      </c>
      <c r="X1533" s="91">
        <v>4.8E-3</v>
      </c>
      <c r="Y1533" s="91">
        <v>0.17</v>
      </c>
      <c r="Z1533" s="91">
        <v>1.65E-2</v>
      </c>
      <c r="AA1533" s="91">
        <v>7.6E-2</v>
      </c>
      <c r="AB1533" s="91">
        <f>SUM(W1533:AA1533)</f>
        <v>0.2775</v>
      </c>
      <c r="AC1533" s="75">
        <v>12</v>
      </c>
      <c r="AD1533" s="92">
        <f>IF(AL1533="","",+AC1533*AL1533)</f>
      </c>
      <c r="AE1533" s="93">
        <f>IF(AL1533="","",+AL1533*AB1533)</f>
      </c>
      <c r="AF1533" s="92">
        <f>IF(AL1533="","",+AL1533-AE1533)</f>
      </c>
      <c r="AG1533" s="93">
        <f>+V1533</f>
        <v>0</v>
      </c>
      <c r="AH1533" s="92">
        <f>IF(AF1533="","",+AF1533-AG1533)</f>
      </c>
      <c r="AI1533" s="92">
        <f>IF(AH1533="","",+AH1533*AC1533)</f>
      </c>
      <c r="AJ1533" s="93"/>
      <c r="AK1533" s="94">
        <v>0.33</v>
      </c>
      <c r="AL1533" s="93">
        <f>IF(V1533=0,"",V1533/(1-AB1533-AK1533))</f>
      </c>
      <c r="AM1533" s="95">
        <v>0.33</v>
      </c>
      <c r="AN1533" s="93">
        <f>IF(V1533=0,"",V1533/(1-AB1533-AM1533))</f>
      </c>
      <c r="AO1533" s="96">
        <v>1.2</v>
      </c>
      <c r="AP1533" s="93">
        <f>IF(BD!AJ1533="","",BD!AJ1533*BD!AO1533)</f>
      </c>
      <c r="AQ1533" s="91">
        <f>BD!AM1533/BD!AK1533-1</f>
        <v>0</v>
      </c>
      <c r="AR1533" s="91">
        <f>IF(BD!AN1533="","",IF(BD!AJ1533="","",BD!AN1533/BD!AJ1533-1))</f>
      </c>
      <c r="AS1533" s="91">
        <f>IF(BD!AN1533="","",IF(BD!AN1533&lt;BD!AL1533,"ABAIXO DA META","DENTRO DA META"))</f>
      </c>
      <c r="AT1533" s="91" t="str">
        <f>IF(BD!AJ1533="","EM ANÁLISE",IF(BD!AP1533&gt;=BD!AN1533,"GO", "NO GO"))</f>
        <v>EM ANÁLISE</v>
      </c>
      <c r="AU1533" s="97">
        <f>IF(AN1533="","",+BD!$AN1533-AJ1533)</f>
      </c>
      <c r="AV1533" s="98"/>
      <c r="AW1533" s="90">
        <f>BD!P1533*BD!AC1533</f>
        <v>0</v>
      </c>
      <c r="AX1533" s="90">
        <f>BD!V1533*BD!AC1533</f>
        <v>0</v>
      </c>
      <c r="AY1533" s="90">
        <f>IF(BD!AN1533="","",BD!AN1533*BD!AC1533)</f>
      </c>
      <c r="AZ1533" s="75" t="s">
        <v>123</v>
      </c>
      <c r="BA1533" s="75"/>
      <c r="BB1533" s="75"/>
      <c r="BC1533" s="75"/>
      <c r="BD1533" s="104"/>
      <c r="BE1533" s="104"/>
      <c r="BF1533" s="101"/>
      <c r="BG1533" s="101"/>
      <c r="BH1533" s="101"/>
      <c r="BI1533" s="101"/>
      <c r="BJ1533" s="101"/>
      <c r="BK1533" s="101"/>
      <c r="BL1533" s="101"/>
      <c r="BM1533" s="101"/>
      <c r="BN1533" s="101"/>
      <c r="BO1533" s="103"/>
      <c r="BP1533" s="101"/>
      <c r="BQ1533" s="101"/>
      <c r="BR1533" s="101"/>
      <c r="BS1533" s="101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37" t="e">
        <f>VLOOKUP(Table_1[[#This Row],[EAN]],'[1]Planilha1'!$E:$R,13,0)</f>
        <v>#N/A</v>
      </c>
      <c r="CI1533" s="188">
        <f>IF(Table_1[[#This Row],[STATUS MERCADO]]="GO",Table_1[[#This Row],[M. BRUTA TOTAL]],0)</f>
        <v>0</v>
      </c>
      <c r="CJ1533" s="188">
        <f>IF(Table_1[[#This Row],[STATUS MERCADO]]="GO",Table_1[[#This Row],[PV UNIT. REALIZADO]]*Table_1[[#This Row],[QUANTIDADE]],0)</f>
        <v>0</v>
      </c>
    </row>
    <row r="1534" ht="15" hidden="1">
      <c r="A1534" s="7"/>
      <c r="B1534" s="84" t="s">
        <v>400</v>
      </c>
      <c r="C1534" s="75">
        <v>220366</v>
      </c>
      <c r="D1534" s="75">
        <v>386</v>
      </c>
      <c r="E1534" s="85">
        <v>7898205070071</v>
      </c>
      <c r="F1534" s="86" t="s">
        <v>1491</v>
      </c>
      <c r="G1534" s="75" t="s">
        <v>18</v>
      </c>
      <c r="H1534" s="75">
        <v>3650</v>
      </c>
      <c r="I1534" s="87" t="s">
        <v>1473</v>
      </c>
      <c r="J1534" s="75" t="s">
        <v>464</v>
      </c>
      <c r="K1534" s="88" t="s">
        <v>84</v>
      </c>
      <c r="L1534" s="88">
        <v>12</v>
      </c>
      <c r="M1534" s="88">
        <v>0</v>
      </c>
      <c r="N1534" s="75" t="s">
        <v>85</v>
      </c>
      <c r="O1534" s="75" t="s">
        <v>1471</v>
      </c>
      <c r="P1534" s="89"/>
      <c r="Q1534" s="90">
        <f>(17/100+7.6/100+1.65/100)*P1534</f>
        <v>0</v>
      </c>
      <c r="R1534" s="90"/>
      <c r="S1534" s="90"/>
      <c r="T1534" s="90"/>
      <c r="U1534" s="90"/>
      <c r="V1534" s="90">
        <f>+P1534-Q1534+R1534+S1534+T1534+U1534</f>
        <v>0</v>
      </c>
      <c r="W1534" s="91">
        <f>(1.02/100)</f>
        <v>1.02E-2</v>
      </c>
      <c r="X1534" s="91">
        <v>4.8E-3</v>
      </c>
      <c r="Y1534" s="91">
        <v>0.17</v>
      </c>
      <c r="Z1534" s="91">
        <v>1.65E-2</v>
      </c>
      <c r="AA1534" s="91">
        <v>7.6E-2</v>
      </c>
      <c r="AB1534" s="91">
        <f>SUM(W1534:AA1534)</f>
        <v>0.2775</v>
      </c>
      <c r="AC1534" s="75">
        <v>12</v>
      </c>
      <c r="AD1534" s="92">
        <f>IF(AL1534="","",+AC1534*AL1534)</f>
      </c>
      <c r="AE1534" s="93">
        <f>IF(AL1534="","",+AL1534*AB1534)</f>
      </c>
      <c r="AF1534" s="92">
        <f>IF(AL1534="","",+AL1534-AE1534)</f>
      </c>
      <c r="AG1534" s="93">
        <f>+V1534</f>
        <v>0</v>
      </c>
      <c r="AH1534" s="92">
        <f>IF(AF1534="","",+AF1534-AG1534)</f>
      </c>
      <c r="AI1534" s="92">
        <f>IF(AH1534="","",+AH1534*AC1534)</f>
      </c>
      <c r="AJ1534" s="93"/>
      <c r="AK1534" s="94">
        <v>0.33</v>
      </c>
      <c r="AL1534" s="93">
        <f>IF(V1534=0,"",V1534/(1-AB1534-AK1534))</f>
      </c>
      <c r="AM1534" s="95">
        <v>0.33</v>
      </c>
      <c r="AN1534" s="93">
        <f>IF(V1534=0,"",V1534/(1-AB1534-AM1534))</f>
      </c>
      <c r="AO1534" s="96">
        <v>1.2</v>
      </c>
      <c r="AP1534" s="93">
        <f>IF(BD!AJ1534="","",BD!AJ1534*BD!AO1534)</f>
      </c>
      <c r="AQ1534" s="91">
        <f>BD!AM1534/BD!AK1534-1</f>
        <v>0</v>
      </c>
      <c r="AR1534" s="91">
        <f>IF(BD!AN1534="","",IF(BD!AJ1534="","",BD!AN1534/BD!AJ1534-1))</f>
      </c>
      <c r="AS1534" s="91">
        <f>IF(BD!AN1534="","",IF(BD!AN1534&lt;BD!AL1534,"ABAIXO DA META","DENTRO DA META"))</f>
      </c>
      <c r="AT1534" s="91" t="str">
        <f>IF(BD!AJ1534="","EM ANÁLISE",IF(BD!AP1534&gt;=BD!AN1534,"GO", "NO GO"))</f>
        <v>EM ANÁLISE</v>
      </c>
      <c r="AU1534" s="97">
        <f>IF(AN1534="","",+BD!$AN1534-AJ1534)</f>
      </c>
      <c r="AV1534" s="98"/>
      <c r="AW1534" s="90">
        <f>BD!P1534*BD!AC1534</f>
        <v>0</v>
      </c>
      <c r="AX1534" s="90">
        <f>BD!V1534*BD!AC1534</f>
        <v>0</v>
      </c>
      <c r="AY1534" s="90">
        <f>IF(BD!AN1534="","",BD!AN1534*BD!AC1534)</f>
      </c>
      <c r="AZ1534" s="75" t="s">
        <v>123</v>
      </c>
      <c r="BA1534" s="75"/>
      <c r="BB1534" s="75"/>
      <c r="BC1534" s="75"/>
      <c r="BD1534" s="104"/>
      <c r="BE1534" s="104"/>
      <c r="BF1534" s="101"/>
      <c r="BG1534" s="101"/>
      <c r="BH1534" s="101"/>
      <c r="BI1534" s="101"/>
      <c r="BJ1534" s="101"/>
      <c r="BK1534" s="101"/>
      <c r="BL1534" s="101"/>
      <c r="BM1534" s="101"/>
      <c r="BN1534" s="101"/>
      <c r="BO1534" s="103"/>
      <c r="BP1534" s="101"/>
      <c r="BQ1534" s="101"/>
      <c r="BR1534" s="101"/>
      <c r="BS1534" s="101"/>
      <c r="BT1534" s="101"/>
      <c r="BU1534" s="101"/>
      <c r="BV1534" s="101"/>
      <c r="BW1534" s="101"/>
      <c r="BX1534" s="101"/>
      <c r="BY1534" s="101"/>
      <c r="BZ1534" s="101"/>
      <c r="CA1534" s="101"/>
      <c r="CB1534" s="101"/>
      <c r="CC1534" s="101"/>
      <c r="CD1534" s="101"/>
      <c r="CE1534" s="101"/>
      <c r="CF1534" s="101"/>
      <c r="CG1534" s="37" t="e">
        <f>VLOOKUP(Table_1[[#This Row],[EAN]],'[1]Planilha1'!$E:$R,13,0)</f>
        <v>#N/A</v>
      </c>
      <c r="CI1534" s="188">
        <f>IF(Table_1[[#This Row],[STATUS MERCADO]]="GO",Table_1[[#This Row],[M. BRUTA TOTAL]],0)</f>
        <v>0</v>
      </c>
      <c r="CJ1534" s="188">
        <f>IF(Table_1[[#This Row],[STATUS MERCADO]]="GO",Table_1[[#This Row],[PV UNIT. REALIZADO]]*Table_1[[#This Row],[QUANTIDADE]],0)</f>
        <v>0</v>
      </c>
    </row>
    <row r="1535" ht="15" hidden="1">
      <c r="A1535" s="7"/>
      <c r="B1535" s="84" t="s">
        <v>400</v>
      </c>
      <c r="C1535" s="75">
        <v>220368</v>
      </c>
      <c r="D1535" s="75">
        <v>793</v>
      </c>
      <c r="E1535" s="85">
        <v>7898598182481</v>
      </c>
      <c r="F1535" s="86" t="s">
        <v>1492</v>
      </c>
      <c r="G1535" s="75" t="s">
        <v>18</v>
      </c>
      <c r="H1535" s="75">
        <v>770</v>
      </c>
      <c r="I1535" s="87" t="s">
        <v>1488</v>
      </c>
      <c r="J1535" s="75" t="s">
        <v>468</v>
      </c>
      <c r="K1535" s="88" t="s">
        <v>84</v>
      </c>
      <c r="L1535" s="88">
        <v>12</v>
      </c>
      <c r="M1535" s="88">
        <v>0</v>
      </c>
      <c r="N1535" s="75" t="s">
        <v>85</v>
      </c>
      <c r="O1535" s="75" t="s">
        <v>1471</v>
      </c>
      <c r="P1535" s="89"/>
      <c r="Q1535" s="90">
        <f>(17/100+7.6/100+1.65/100)*P1535</f>
        <v>0</v>
      </c>
      <c r="R1535" s="90"/>
      <c r="S1535" s="90"/>
      <c r="T1535" s="90"/>
      <c r="U1535" s="90"/>
      <c r="V1535" s="90">
        <f>+P1535-Q1535+R1535+S1535+T1535+U1535</f>
        <v>0</v>
      </c>
      <c r="W1535" s="91">
        <f>(1.02/100)</f>
        <v>1.02E-2</v>
      </c>
      <c r="X1535" s="91">
        <v>4.8E-3</v>
      </c>
      <c r="Y1535" s="91">
        <v>0.17</v>
      </c>
      <c r="Z1535" s="91">
        <v>1.65E-2</v>
      </c>
      <c r="AA1535" s="91">
        <v>7.6E-2</v>
      </c>
      <c r="AB1535" s="91">
        <f>SUM(W1535:AA1535)</f>
        <v>0.2775</v>
      </c>
      <c r="AC1535" s="75">
        <v>12</v>
      </c>
      <c r="AD1535" s="92">
        <f>IF(AL1535="","",+AC1535*AL1535)</f>
      </c>
      <c r="AE1535" s="93">
        <f>IF(AL1535="","",+AL1535*AB1535)</f>
      </c>
      <c r="AF1535" s="92">
        <f>IF(AL1535="","",+AL1535-AE1535)</f>
      </c>
      <c r="AG1535" s="93">
        <f>+V1535</f>
        <v>0</v>
      </c>
      <c r="AH1535" s="92">
        <f>IF(AF1535="","",+AF1535-AG1535)</f>
      </c>
      <c r="AI1535" s="92">
        <f>IF(AH1535="","",+AH1535*AC1535)</f>
      </c>
      <c r="AJ1535" s="93"/>
      <c r="AK1535" s="94">
        <v>0.33</v>
      </c>
      <c r="AL1535" s="93">
        <f>IF(V1535=0,"",V1535/(1-AB1535-AK1535))</f>
      </c>
      <c r="AM1535" s="95">
        <v>0.33</v>
      </c>
      <c r="AN1535" s="93">
        <f>IF(V1535=0,"",V1535/(1-AB1535-AM1535))</f>
      </c>
      <c r="AO1535" s="96">
        <v>1.2</v>
      </c>
      <c r="AP1535" s="93">
        <f>IF(BD!AJ1535="","",BD!AJ1535*BD!AO1535)</f>
      </c>
      <c r="AQ1535" s="91">
        <f>BD!AM1535/BD!AK1535-1</f>
        <v>0</v>
      </c>
      <c r="AR1535" s="91">
        <f>IF(BD!AN1535="","",IF(BD!AJ1535="","",BD!AN1535/BD!AJ1535-1))</f>
      </c>
      <c r="AS1535" s="91">
        <f>IF(BD!AN1535="","",IF(BD!AN1535&lt;BD!AL1535,"ABAIXO DA META","DENTRO DA META"))</f>
      </c>
      <c r="AT1535" s="91" t="str">
        <f>IF(BD!AJ1535="","EM ANÁLISE",IF(BD!AP1535&gt;=BD!AN1535,"GO", "NO GO"))</f>
        <v>EM ANÁLISE</v>
      </c>
      <c r="AU1535" s="97">
        <f>IF(AN1535="","",+BD!$AN1535-AJ1535)</f>
      </c>
      <c r="AV1535" s="98"/>
      <c r="AW1535" s="90">
        <f>BD!P1535*BD!AC1535</f>
        <v>0</v>
      </c>
      <c r="AX1535" s="90">
        <f>BD!V1535*BD!AC1535</f>
        <v>0</v>
      </c>
      <c r="AY1535" s="90">
        <f>IF(BD!AN1535="","",BD!AN1535*BD!AC1535)</f>
      </c>
      <c r="AZ1535" s="75" t="s">
        <v>123</v>
      </c>
      <c r="BA1535" s="75"/>
      <c r="BB1535" s="75"/>
      <c r="BC1535" s="75"/>
      <c r="BD1535" s="104"/>
      <c r="BE1535" s="104"/>
      <c r="BF1535" s="101"/>
      <c r="BG1535" s="101"/>
      <c r="BH1535" s="101"/>
      <c r="BI1535" s="101"/>
      <c r="BJ1535" s="101"/>
      <c r="BK1535" s="101"/>
      <c r="BL1535" s="101"/>
      <c r="BM1535" s="101"/>
      <c r="BN1535" s="101"/>
      <c r="BO1535" s="103"/>
      <c r="BP1535" s="101"/>
      <c r="BQ1535" s="101"/>
      <c r="BR1535" s="101"/>
      <c r="BS1535" s="101"/>
      <c r="BT1535" s="101"/>
      <c r="BU1535" s="101"/>
      <c r="BV1535" s="101"/>
      <c r="BW1535" s="101"/>
      <c r="BX1535" s="101"/>
      <c r="BY1535" s="101"/>
      <c r="BZ1535" s="101"/>
      <c r="CA1535" s="101"/>
      <c r="CB1535" s="101"/>
      <c r="CC1535" s="101"/>
      <c r="CD1535" s="101"/>
      <c r="CE1535" s="101"/>
      <c r="CF1535" s="101"/>
      <c r="CG1535" s="37" t="e">
        <f>VLOOKUP(Table_1[[#This Row],[EAN]],'[1]Planilha1'!$E:$R,13,0)</f>
        <v>#N/A</v>
      </c>
      <c r="CI1535" s="188">
        <f>IF(Table_1[[#This Row],[STATUS MERCADO]]="GO",Table_1[[#This Row],[M. BRUTA TOTAL]],0)</f>
        <v>0</v>
      </c>
      <c r="CJ1535" s="188">
        <f>IF(Table_1[[#This Row],[STATUS MERCADO]]="GO",Table_1[[#This Row],[PV UNIT. REALIZADO]]*Table_1[[#This Row],[QUANTIDADE]],0)</f>
        <v>0</v>
      </c>
    </row>
    <row r="1536" ht="15" hidden="1">
      <c r="A1536" s="7"/>
      <c r="B1536" s="84" t="s">
        <v>400</v>
      </c>
      <c r="C1536" s="75">
        <v>220369</v>
      </c>
      <c r="D1536" s="75">
        <v>940</v>
      </c>
      <c r="E1536" s="85">
        <v>7898598183761</v>
      </c>
      <c r="F1536" s="86" t="s">
        <v>1493</v>
      </c>
      <c r="G1536" s="75" t="s">
        <v>19</v>
      </c>
      <c r="H1536" s="75">
        <v>1510</v>
      </c>
      <c r="I1536" s="87" t="s">
        <v>461</v>
      </c>
      <c r="J1536" s="75" t="s">
        <v>1494</v>
      </c>
      <c r="K1536" s="88" t="s">
        <v>84</v>
      </c>
      <c r="L1536" s="88">
        <v>12</v>
      </c>
      <c r="M1536" s="88">
        <v>1</v>
      </c>
      <c r="N1536" s="75" t="s">
        <v>85</v>
      </c>
      <c r="O1536" s="75" t="s">
        <v>1471</v>
      </c>
      <c r="P1536" s="89"/>
      <c r="Q1536" s="90">
        <f>(17/100+7.6/100+1.65/100)*P1536</f>
        <v>0</v>
      </c>
      <c r="R1536" s="90"/>
      <c r="S1536" s="90"/>
      <c r="T1536" s="90"/>
      <c r="U1536" s="90"/>
      <c r="V1536" s="90">
        <f>+P1536-Q1536+R1536+S1536+T1536+U1536</f>
        <v>0</v>
      </c>
      <c r="W1536" s="91">
        <f>(1.02/100)</f>
        <v>1.02E-2</v>
      </c>
      <c r="X1536" s="91">
        <v>4.8E-3</v>
      </c>
      <c r="Y1536" s="91">
        <v>0.17</v>
      </c>
      <c r="Z1536" s="91">
        <v>1.65E-2</v>
      </c>
      <c r="AA1536" s="91">
        <v>7.6E-2</v>
      </c>
      <c r="AB1536" s="91">
        <f>SUM(W1536:AA1536)</f>
        <v>0.2775</v>
      </c>
      <c r="AC1536" s="75">
        <v>12</v>
      </c>
      <c r="AD1536" s="92">
        <f>IF(AL1536="","",+AC1536*AL1536)</f>
      </c>
      <c r="AE1536" s="93">
        <f>IF(AL1536="","",+AL1536*AB1536)</f>
      </c>
      <c r="AF1536" s="92">
        <f>IF(AL1536="","",+AL1536-AE1536)</f>
      </c>
      <c r="AG1536" s="93">
        <f>+V1536</f>
        <v>0</v>
      </c>
      <c r="AH1536" s="92">
        <f>IF(AF1536="","",+AF1536-AG1536)</f>
      </c>
      <c r="AI1536" s="92">
        <f>IF(AH1536="","",+AH1536*AC1536)</f>
      </c>
      <c r="AJ1536" s="93"/>
      <c r="AK1536" s="94">
        <v>0.33</v>
      </c>
      <c r="AL1536" s="93">
        <f>IF(V1536=0,"",V1536/(1-AB1536-AK1536))</f>
      </c>
      <c r="AM1536" s="95">
        <v>0.33</v>
      </c>
      <c r="AN1536" s="93">
        <f>IF(V1536=0,"",V1536/(1-AB1536-AM1536))</f>
      </c>
      <c r="AO1536" s="96">
        <v>1.2</v>
      </c>
      <c r="AP1536" s="93">
        <f>IF(BD!AJ1536="","",BD!AJ1536*BD!AO1536)</f>
      </c>
      <c r="AQ1536" s="91">
        <f>BD!AM1536/BD!AK1536-1</f>
        <v>0</v>
      </c>
      <c r="AR1536" s="91">
        <f>IF(BD!AN1536="","",IF(BD!AJ1536="","",BD!AN1536/BD!AJ1536-1))</f>
      </c>
      <c r="AS1536" s="91">
        <f>IF(BD!AN1536="","",IF(BD!AN1536&lt;BD!AL1536,"ABAIXO DA META","DENTRO DA META"))</f>
      </c>
      <c r="AT1536" s="91" t="str">
        <f>IF(BD!AJ1536="","EM ANÁLISE",IF(BD!AP1536&gt;=BD!AN1536,"GO", "NO GO"))</f>
        <v>EM ANÁLISE</v>
      </c>
      <c r="AU1536" s="97">
        <f>IF(AN1536="","",+BD!$AN1536-AJ1536)</f>
      </c>
      <c r="AV1536" s="98"/>
      <c r="AW1536" s="90">
        <f>BD!P1536*BD!AC1536</f>
        <v>0</v>
      </c>
      <c r="AX1536" s="90">
        <f>BD!V1536*BD!AC1536</f>
        <v>0</v>
      </c>
      <c r="AY1536" s="90">
        <f>IF(BD!AN1536="","",BD!AN1536*BD!AC1536)</f>
      </c>
      <c r="AZ1536" s="75" t="s">
        <v>123</v>
      </c>
      <c r="BA1536" s="75"/>
      <c r="BB1536" s="75"/>
      <c r="BC1536" s="75"/>
      <c r="BD1536" s="104"/>
      <c r="BE1536" s="104"/>
      <c r="BF1536" s="101"/>
      <c r="BG1536" s="101"/>
      <c r="BH1536" s="101"/>
      <c r="BI1536" s="101"/>
      <c r="BJ1536" s="101"/>
      <c r="BK1536" s="101"/>
      <c r="BL1536" s="101"/>
      <c r="BM1536" s="101"/>
      <c r="BN1536" s="101"/>
      <c r="BO1536" s="103"/>
      <c r="BP1536" s="101"/>
      <c r="BQ1536" s="101"/>
      <c r="BR1536" s="101"/>
      <c r="BS1536" s="101"/>
      <c r="BT1536" s="101"/>
      <c r="BU1536" s="101"/>
      <c r="BV1536" s="101"/>
      <c r="BW1536" s="101"/>
      <c r="BX1536" s="101"/>
      <c r="BY1536" s="101"/>
      <c r="BZ1536" s="101"/>
      <c r="CA1536" s="101"/>
      <c r="CB1536" s="101"/>
      <c r="CC1536" s="101"/>
      <c r="CD1536" s="101"/>
      <c r="CE1536" s="101"/>
      <c r="CF1536" s="101"/>
      <c r="CG1536" s="37" t="e">
        <f>VLOOKUP(Table_1[[#This Row],[EAN]],'[1]Planilha1'!$E:$R,13,0)</f>
        <v>#N/A</v>
      </c>
      <c r="CI1536" s="188">
        <f>IF(Table_1[[#This Row],[STATUS MERCADO]]="GO",Table_1[[#This Row],[M. BRUTA TOTAL]],0)</f>
        <v>0</v>
      </c>
      <c r="CJ1536" s="188">
        <f>IF(Table_1[[#This Row],[STATUS MERCADO]]="GO",Table_1[[#This Row],[PV UNIT. REALIZADO]]*Table_1[[#This Row],[QUANTIDADE]],0)</f>
        <v>0</v>
      </c>
    </row>
    <row r="1537" ht="15" hidden="1">
      <c r="A1537" s="7"/>
      <c r="B1537" s="84" t="s">
        <v>400</v>
      </c>
      <c r="C1537" s="75">
        <v>220370</v>
      </c>
      <c r="D1537" s="75">
        <v>1014</v>
      </c>
      <c r="E1537" s="85">
        <v>7898598181507</v>
      </c>
      <c r="F1537" s="86" t="s">
        <v>1495</v>
      </c>
      <c r="G1537" s="75" t="s">
        <v>19</v>
      </c>
      <c r="H1537" s="75">
        <v>1510</v>
      </c>
      <c r="I1537" s="87" t="s">
        <v>461</v>
      </c>
      <c r="J1537" s="75" t="s">
        <v>1483</v>
      </c>
      <c r="K1537" s="88" t="s">
        <v>84</v>
      </c>
      <c r="L1537" s="88">
        <v>12</v>
      </c>
      <c r="M1537" s="88">
        <v>1</v>
      </c>
      <c r="N1537" s="75" t="s">
        <v>85</v>
      </c>
      <c r="O1537" s="75" t="s">
        <v>1471</v>
      </c>
      <c r="P1537" s="89"/>
      <c r="Q1537" s="90">
        <f>(17/100+7.6/100+1.65/100)*P1537</f>
        <v>0</v>
      </c>
      <c r="R1537" s="90"/>
      <c r="S1537" s="90"/>
      <c r="T1537" s="90"/>
      <c r="U1537" s="90"/>
      <c r="V1537" s="90">
        <f>+P1537-Q1537+R1537+S1537+T1537+U1537</f>
        <v>0</v>
      </c>
      <c r="W1537" s="91">
        <f>(1.02/100)</f>
        <v>1.02E-2</v>
      </c>
      <c r="X1537" s="91">
        <v>4.8E-3</v>
      </c>
      <c r="Y1537" s="91">
        <v>0.17</v>
      </c>
      <c r="Z1537" s="91">
        <v>1.65E-2</v>
      </c>
      <c r="AA1537" s="91">
        <v>7.6E-2</v>
      </c>
      <c r="AB1537" s="91">
        <f>SUM(W1537:AA1537)</f>
        <v>0.2775</v>
      </c>
      <c r="AC1537" s="75">
        <v>12</v>
      </c>
      <c r="AD1537" s="92">
        <f>IF(AL1537="","",+AC1537*AL1537)</f>
      </c>
      <c r="AE1537" s="93">
        <f>IF(AL1537="","",+AL1537*AB1537)</f>
      </c>
      <c r="AF1537" s="92">
        <f>IF(AL1537="","",+AL1537-AE1537)</f>
      </c>
      <c r="AG1537" s="93">
        <f>+V1537</f>
        <v>0</v>
      </c>
      <c r="AH1537" s="92">
        <f>IF(AF1537="","",+AF1537-AG1537)</f>
      </c>
      <c r="AI1537" s="92">
        <f>IF(AH1537="","",+AH1537*AC1537)</f>
      </c>
      <c r="AJ1537" s="93"/>
      <c r="AK1537" s="94">
        <v>0.33</v>
      </c>
      <c r="AL1537" s="93">
        <f>IF(V1537=0,"",V1537/(1-AB1537-AK1537))</f>
      </c>
      <c r="AM1537" s="95">
        <v>0.33</v>
      </c>
      <c r="AN1537" s="93">
        <f>IF(V1537=0,"",V1537/(1-AB1537-AM1537))</f>
      </c>
      <c r="AO1537" s="96">
        <v>1.2</v>
      </c>
      <c r="AP1537" s="93">
        <f>IF(BD!AJ1537="","",BD!AJ1537*BD!AO1537)</f>
      </c>
      <c r="AQ1537" s="91">
        <f>BD!AM1537/BD!AK1537-1</f>
        <v>0</v>
      </c>
      <c r="AR1537" s="91">
        <f>IF(BD!AN1537="","",IF(BD!AJ1537="","",BD!AN1537/BD!AJ1537-1))</f>
      </c>
      <c r="AS1537" s="91">
        <f>IF(BD!AN1537="","",IF(BD!AN1537&lt;BD!AL1537,"ABAIXO DA META","DENTRO DA META"))</f>
      </c>
      <c r="AT1537" s="91" t="str">
        <f>IF(BD!AJ1537="","EM ANÁLISE",IF(BD!AP1537&gt;=BD!AN1537,"GO", "NO GO"))</f>
        <v>EM ANÁLISE</v>
      </c>
      <c r="AU1537" s="97">
        <f>IF(AN1537="","",+BD!$AN1537-AJ1537)</f>
      </c>
      <c r="AV1537" s="98"/>
      <c r="AW1537" s="90">
        <f>BD!P1537*BD!AC1537</f>
        <v>0</v>
      </c>
      <c r="AX1537" s="90">
        <f>BD!V1537*BD!AC1537</f>
        <v>0</v>
      </c>
      <c r="AY1537" s="90">
        <f>IF(BD!AN1537="","",BD!AN1537*BD!AC1537)</f>
      </c>
      <c r="AZ1537" s="75" t="s">
        <v>123</v>
      </c>
      <c r="BA1537" s="75"/>
      <c r="BB1537" s="75"/>
      <c r="BC1537" s="75"/>
      <c r="BD1537" s="104"/>
      <c r="BE1537" s="104"/>
      <c r="BF1537" s="101"/>
      <c r="BG1537" s="101"/>
      <c r="BH1537" s="101"/>
      <c r="BI1537" s="101"/>
      <c r="BJ1537" s="101"/>
      <c r="BK1537" s="101"/>
      <c r="BL1537" s="101"/>
      <c r="BM1537" s="101"/>
      <c r="BN1537" s="101"/>
      <c r="BO1537" s="103"/>
      <c r="BP1537" s="101"/>
      <c r="BQ1537" s="101"/>
      <c r="BR1537" s="101"/>
      <c r="BS1537" s="101"/>
      <c r="BT1537" s="101"/>
      <c r="BU1537" s="101"/>
      <c r="BV1537" s="101"/>
      <c r="BW1537" s="101"/>
      <c r="BX1537" s="101"/>
      <c r="BY1537" s="101"/>
      <c r="BZ1537" s="101"/>
      <c r="CA1537" s="101"/>
      <c r="CB1537" s="101"/>
      <c r="CC1537" s="101"/>
      <c r="CD1537" s="101"/>
      <c r="CE1537" s="101"/>
      <c r="CF1537" s="101"/>
      <c r="CG1537" s="37" t="e">
        <f>VLOOKUP(Table_1[[#This Row],[EAN]],'[1]Planilha1'!$E:$R,13,0)</f>
        <v>#N/A</v>
      </c>
      <c r="CI1537" s="188">
        <f>IF(Table_1[[#This Row],[STATUS MERCADO]]="GO",Table_1[[#This Row],[M. BRUTA TOTAL]],0)</f>
        <v>0</v>
      </c>
      <c r="CJ1537" s="188">
        <f>IF(Table_1[[#This Row],[STATUS MERCADO]]="GO",Table_1[[#This Row],[PV UNIT. REALIZADO]]*Table_1[[#This Row],[QUANTIDADE]],0)</f>
        <v>0</v>
      </c>
    </row>
    <row r="1538" ht="15" hidden="1">
      <c r="A1538" s="7"/>
      <c r="B1538" s="84" t="s">
        <v>400</v>
      </c>
      <c r="C1538" s="75">
        <v>220371</v>
      </c>
      <c r="D1538" s="75">
        <v>1040</v>
      </c>
      <c r="E1538" s="85">
        <v>7898205074550</v>
      </c>
      <c r="F1538" s="86" t="s">
        <v>1496</v>
      </c>
      <c r="G1538" s="75" t="s">
        <v>19</v>
      </c>
      <c r="H1538" s="75">
        <v>1510</v>
      </c>
      <c r="I1538" s="87" t="s">
        <v>461</v>
      </c>
      <c r="J1538" s="75" t="s">
        <v>472</v>
      </c>
      <c r="K1538" s="88" t="s">
        <v>84</v>
      </c>
      <c r="L1538" s="88">
        <v>12</v>
      </c>
      <c r="M1538" s="88">
        <v>1</v>
      </c>
      <c r="N1538" s="75" t="s">
        <v>85</v>
      </c>
      <c r="O1538" s="75" t="s">
        <v>1471</v>
      </c>
      <c r="P1538" s="89"/>
      <c r="Q1538" s="90">
        <f>(17/100+7.6/100+1.65/100)*P1538</f>
        <v>0</v>
      </c>
      <c r="R1538" s="90"/>
      <c r="S1538" s="90"/>
      <c r="T1538" s="90"/>
      <c r="U1538" s="90"/>
      <c r="V1538" s="90">
        <f>+P1538-Q1538+R1538+S1538+T1538+U1538</f>
        <v>0</v>
      </c>
      <c r="W1538" s="91">
        <f>(1.02/100)</f>
        <v>1.02E-2</v>
      </c>
      <c r="X1538" s="91">
        <v>4.8E-3</v>
      </c>
      <c r="Y1538" s="91">
        <v>0.17</v>
      </c>
      <c r="Z1538" s="91">
        <v>1.65E-2</v>
      </c>
      <c r="AA1538" s="91">
        <v>7.6E-2</v>
      </c>
      <c r="AB1538" s="91">
        <f>SUM(W1538:AA1538)</f>
        <v>0.2775</v>
      </c>
      <c r="AC1538" s="75">
        <v>12</v>
      </c>
      <c r="AD1538" s="92">
        <f>IF(AL1538="","",+AC1538*AL1538)</f>
      </c>
      <c r="AE1538" s="93">
        <f>IF(AL1538="","",+AL1538*AB1538)</f>
      </c>
      <c r="AF1538" s="92">
        <f>IF(AL1538="","",+AL1538-AE1538)</f>
      </c>
      <c r="AG1538" s="93">
        <f>+V1538</f>
        <v>0</v>
      </c>
      <c r="AH1538" s="92">
        <f>IF(AF1538="","",+AF1538-AG1538)</f>
      </c>
      <c r="AI1538" s="92">
        <f>IF(AH1538="","",+AH1538*AC1538)</f>
      </c>
      <c r="AJ1538" s="93"/>
      <c r="AK1538" s="94">
        <v>0.33</v>
      </c>
      <c r="AL1538" s="93">
        <f>IF(V1538=0,"",V1538/(1-AB1538-AK1538))</f>
      </c>
      <c r="AM1538" s="95">
        <v>0.33</v>
      </c>
      <c r="AN1538" s="93">
        <f>IF(V1538=0,"",V1538/(1-AB1538-AM1538))</f>
      </c>
      <c r="AO1538" s="96">
        <v>1.2</v>
      </c>
      <c r="AP1538" s="93">
        <f>IF(BD!AJ1538="","",BD!AJ1538*BD!AO1538)</f>
      </c>
      <c r="AQ1538" s="91">
        <f>BD!AM1538/BD!AK1538-1</f>
        <v>0</v>
      </c>
      <c r="AR1538" s="91">
        <f>IF(BD!AN1538="","",IF(BD!AJ1538="","",BD!AN1538/BD!AJ1538-1))</f>
      </c>
      <c r="AS1538" s="91">
        <f>IF(BD!AN1538="","",IF(BD!AN1538&lt;BD!AL1538,"ABAIXO DA META","DENTRO DA META"))</f>
      </c>
      <c r="AT1538" s="91" t="str">
        <f>IF(BD!AJ1538="","EM ANÁLISE",IF(BD!AP1538&gt;=BD!AN1538,"GO", "NO GO"))</f>
        <v>EM ANÁLISE</v>
      </c>
      <c r="AU1538" s="97">
        <f>IF(AN1538="","",+BD!$AN1538-AJ1538)</f>
      </c>
      <c r="AV1538" s="98"/>
      <c r="AW1538" s="90">
        <f>BD!P1538*BD!AC1538</f>
        <v>0</v>
      </c>
      <c r="AX1538" s="90">
        <f>BD!V1538*BD!AC1538</f>
        <v>0</v>
      </c>
      <c r="AY1538" s="90">
        <f>IF(BD!AN1538="","",BD!AN1538*BD!AC1538)</f>
      </c>
      <c r="AZ1538" s="75" t="s">
        <v>123</v>
      </c>
      <c r="BA1538" s="75"/>
      <c r="BB1538" s="75"/>
      <c r="BC1538" s="75"/>
      <c r="BD1538" s="104"/>
      <c r="BE1538" s="104"/>
      <c r="BF1538" s="101"/>
      <c r="BG1538" s="101"/>
      <c r="BH1538" s="101"/>
      <c r="BI1538" s="101"/>
      <c r="BJ1538" s="101"/>
      <c r="BK1538" s="101"/>
      <c r="BL1538" s="101"/>
      <c r="BM1538" s="101"/>
      <c r="BN1538" s="101"/>
      <c r="BO1538" s="103"/>
      <c r="BP1538" s="101"/>
      <c r="BQ1538" s="101"/>
      <c r="BR1538" s="101"/>
      <c r="BS1538" s="101"/>
      <c r="BT1538" s="101"/>
      <c r="BU1538" s="101"/>
      <c r="BV1538" s="101"/>
      <c r="BW1538" s="101"/>
      <c r="BX1538" s="101"/>
      <c r="BY1538" s="101"/>
      <c r="BZ1538" s="101"/>
      <c r="CA1538" s="101"/>
      <c r="CB1538" s="101"/>
      <c r="CC1538" s="101"/>
      <c r="CD1538" s="101"/>
      <c r="CE1538" s="101"/>
      <c r="CF1538" s="101"/>
      <c r="CG1538" s="37" t="e">
        <f>VLOOKUP(Table_1[[#This Row],[EAN]],'[1]Planilha1'!$E:$R,13,0)</f>
        <v>#N/A</v>
      </c>
      <c r="CI1538" s="188">
        <f>IF(Table_1[[#This Row],[STATUS MERCADO]]="GO",Table_1[[#This Row],[M. BRUTA TOTAL]],0)</f>
        <v>0</v>
      </c>
      <c r="CJ1538" s="188">
        <f>IF(Table_1[[#This Row],[STATUS MERCADO]]="GO",Table_1[[#This Row],[PV UNIT. REALIZADO]]*Table_1[[#This Row],[QUANTIDADE]],0)</f>
        <v>0</v>
      </c>
    </row>
    <row r="1539" ht="15" hidden="1">
      <c r="A1539" s="7"/>
      <c r="B1539" s="84" t="s">
        <v>400</v>
      </c>
      <c r="C1539" s="75">
        <v>220372</v>
      </c>
      <c r="D1539" s="75">
        <v>1160</v>
      </c>
      <c r="E1539" s="85">
        <v>7898205076288</v>
      </c>
      <c r="F1539" s="86" t="s">
        <v>1497</v>
      </c>
      <c r="G1539" s="75" t="s">
        <v>19</v>
      </c>
      <c r="H1539" s="75">
        <v>1510</v>
      </c>
      <c r="I1539" s="87" t="s">
        <v>461</v>
      </c>
      <c r="J1539" s="75" t="s">
        <v>1470</v>
      </c>
      <c r="K1539" s="88" t="s">
        <v>84</v>
      </c>
      <c r="L1539" s="88">
        <v>12</v>
      </c>
      <c r="M1539" s="88">
        <v>0</v>
      </c>
      <c r="N1539" s="75" t="s">
        <v>85</v>
      </c>
      <c r="O1539" s="75" t="s">
        <v>1471</v>
      </c>
      <c r="P1539" s="89"/>
      <c r="Q1539" s="90">
        <f>(17/100+7.6/100+1.65/100)*P1539</f>
        <v>0</v>
      </c>
      <c r="R1539" s="90"/>
      <c r="S1539" s="90"/>
      <c r="T1539" s="90"/>
      <c r="U1539" s="90"/>
      <c r="V1539" s="90">
        <f>+P1539-Q1539+R1539+S1539+T1539+U1539</f>
        <v>0</v>
      </c>
      <c r="W1539" s="91">
        <f>(1.02/100)</f>
        <v>1.02E-2</v>
      </c>
      <c r="X1539" s="91">
        <v>4.8E-3</v>
      </c>
      <c r="Y1539" s="91">
        <v>0.17</v>
      </c>
      <c r="Z1539" s="91">
        <v>1.65E-2</v>
      </c>
      <c r="AA1539" s="91">
        <v>7.6E-2</v>
      </c>
      <c r="AB1539" s="91">
        <f>SUM(W1539:AA1539)</f>
        <v>0.2775</v>
      </c>
      <c r="AC1539" s="75">
        <v>12</v>
      </c>
      <c r="AD1539" s="92">
        <f>IF(AL1539="","",+AC1539*AL1539)</f>
      </c>
      <c r="AE1539" s="93">
        <f>IF(AL1539="","",+AL1539*AB1539)</f>
      </c>
      <c r="AF1539" s="92">
        <f>IF(AL1539="","",+AL1539-AE1539)</f>
      </c>
      <c r="AG1539" s="93">
        <f>+V1539</f>
        <v>0</v>
      </c>
      <c r="AH1539" s="92">
        <f>IF(AF1539="","",+AF1539-AG1539)</f>
      </c>
      <c r="AI1539" s="92">
        <f>IF(AH1539="","",+AH1539*AC1539)</f>
      </c>
      <c r="AJ1539" s="93"/>
      <c r="AK1539" s="94">
        <v>0.33</v>
      </c>
      <c r="AL1539" s="93">
        <f>IF(V1539=0,"",V1539/(1-AB1539-AK1539))</f>
      </c>
      <c r="AM1539" s="95">
        <v>0.33</v>
      </c>
      <c r="AN1539" s="93">
        <f>IF(V1539=0,"",V1539/(1-AB1539-AM1539))</f>
      </c>
      <c r="AO1539" s="96">
        <v>1.2</v>
      </c>
      <c r="AP1539" s="93">
        <f>IF(BD!AJ1539="","",BD!AJ1539*BD!AO1539)</f>
      </c>
      <c r="AQ1539" s="91">
        <f>BD!AM1539/BD!AK1539-1</f>
        <v>0</v>
      </c>
      <c r="AR1539" s="91">
        <f>IF(BD!AN1539="","",IF(BD!AJ1539="","",BD!AN1539/BD!AJ1539-1))</f>
      </c>
      <c r="AS1539" s="91">
        <f>IF(BD!AN1539="","",IF(BD!AN1539&lt;BD!AL1539,"ABAIXO DA META","DENTRO DA META"))</f>
      </c>
      <c r="AT1539" s="91" t="str">
        <f>IF(BD!AJ1539="","EM ANÁLISE",IF(BD!AP1539&gt;=BD!AN1539,"GO", "NO GO"))</f>
        <v>EM ANÁLISE</v>
      </c>
      <c r="AU1539" s="97">
        <f>IF(AN1539="","",+BD!$AN1539-AJ1539)</f>
      </c>
      <c r="AV1539" s="98"/>
      <c r="AW1539" s="90">
        <f>BD!P1539*BD!AC1539</f>
        <v>0</v>
      </c>
      <c r="AX1539" s="90">
        <f>BD!V1539*BD!AC1539</f>
        <v>0</v>
      </c>
      <c r="AY1539" s="90">
        <f>IF(BD!AN1539="","",BD!AN1539*BD!AC1539)</f>
      </c>
      <c r="AZ1539" s="75" t="s">
        <v>123</v>
      </c>
      <c r="BA1539" s="75"/>
      <c r="BB1539" s="75"/>
      <c r="BC1539" s="75"/>
      <c r="BD1539" s="104"/>
      <c r="BE1539" s="104"/>
      <c r="BF1539" s="101"/>
      <c r="BG1539" s="101"/>
      <c r="BH1539" s="101"/>
      <c r="BI1539" s="101"/>
      <c r="BJ1539" s="101"/>
      <c r="BK1539" s="101"/>
      <c r="BL1539" s="101"/>
      <c r="BM1539" s="101"/>
      <c r="BN1539" s="101"/>
      <c r="BO1539" s="103"/>
      <c r="BP1539" s="101"/>
      <c r="BQ1539" s="101"/>
      <c r="BR1539" s="101"/>
      <c r="BS1539" s="101"/>
      <c r="BT1539" s="101"/>
      <c r="BU1539" s="101"/>
      <c r="BV1539" s="101"/>
      <c r="BW1539" s="101"/>
      <c r="BX1539" s="101"/>
      <c r="BY1539" s="101"/>
      <c r="BZ1539" s="101"/>
      <c r="CA1539" s="101"/>
      <c r="CB1539" s="101"/>
      <c r="CC1539" s="101"/>
      <c r="CD1539" s="101"/>
      <c r="CE1539" s="101"/>
      <c r="CF1539" s="101"/>
      <c r="CG1539" s="37" t="e">
        <f>VLOOKUP(Table_1[[#This Row],[EAN]],'[1]Planilha1'!$E:$R,13,0)</f>
        <v>#N/A</v>
      </c>
      <c r="CI1539" s="188">
        <f>IF(Table_1[[#This Row],[STATUS MERCADO]]="GO",Table_1[[#This Row],[M. BRUTA TOTAL]],0)</f>
        <v>0</v>
      </c>
      <c r="CJ1539" s="188">
        <f>IF(Table_1[[#This Row],[STATUS MERCADO]]="GO",Table_1[[#This Row],[PV UNIT. REALIZADO]]*Table_1[[#This Row],[QUANTIDADE]],0)</f>
        <v>0</v>
      </c>
    </row>
    <row r="1540" ht="15" hidden="1">
      <c r="A1540" s="7"/>
      <c r="B1540" s="84" t="s">
        <v>400</v>
      </c>
      <c r="C1540" s="75">
        <v>220373</v>
      </c>
      <c r="D1540" s="75">
        <v>1178</v>
      </c>
      <c r="E1540" s="85">
        <v>7898598184942</v>
      </c>
      <c r="F1540" s="86" t="s">
        <v>1498</v>
      </c>
      <c r="G1540" s="75" t="s">
        <v>19</v>
      </c>
      <c r="H1540" s="75">
        <v>1510</v>
      </c>
      <c r="I1540" s="87" t="s">
        <v>461</v>
      </c>
      <c r="J1540" s="75" t="s">
        <v>1470</v>
      </c>
      <c r="K1540" s="88" t="s">
        <v>84</v>
      </c>
      <c r="L1540" s="88">
        <v>12</v>
      </c>
      <c r="M1540" s="88">
        <v>1</v>
      </c>
      <c r="N1540" s="75" t="s">
        <v>85</v>
      </c>
      <c r="O1540" s="75" t="s">
        <v>1471</v>
      </c>
      <c r="P1540" s="89"/>
      <c r="Q1540" s="90">
        <f>(17/100+7.6/100+1.65/100)*P1540</f>
        <v>0</v>
      </c>
      <c r="R1540" s="90"/>
      <c r="S1540" s="90"/>
      <c r="T1540" s="90"/>
      <c r="U1540" s="90"/>
      <c r="V1540" s="90">
        <f>+P1540-Q1540+R1540+S1540+T1540+U1540</f>
        <v>0</v>
      </c>
      <c r="W1540" s="91">
        <f>(1.02/100)</f>
        <v>1.02E-2</v>
      </c>
      <c r="X1540" s="91">
        <v>4.8E-3</v>
      </c>
      <c r="Y1540" s="91">
        <v>0.17</v>
      </c>
      <c r="Z1540" s="91">
        <v>1.65E-2</v>
      </c>
      <c r="AA1540" s="91">
        <v>7.6E-2</v>
      </c>
      <c r="AB1540" s="91">
        <f>SUM(W1540:AA1540)</f>
        <v>0.2775</v>
      </c>
      <c r="AC1540" s="75">
        <v>12</v>
      </c>
      <c r="AD1540" s="92">
        <f>IF(AL1540="","",+AC1540*AL1540)</f>
      </c>
      <c r="AE1540" s="93">
        <f>IF(AL1540="","",+AL1540*AB1540)</f>
      </c>
      <c r="AF1540" s="92">
        <f>IF(AL1540="","",+AL1540-AE1540)</f>
      </c>
      <c r="AG1540" s="93">
        <f>+V1540</f>
        <v>0</v>
      </c>
      <c r="AH1540" s="92">
        <f>IF(AF1540="","",+AF1540-AG1540)</f>
      </c>
      <c r="AI1540" s="92">
        <f>IF(AH1540="","",+AH1540*AC1540)</f>
      </c>
      <c r="AJ1540" s="93"/>
      <c r="AK1540" s="94">
        <v>0.33</v>
      </c>
      <c r="AL1540" s="93">
        <f>IF(V1540=0,"",V1540/(1-AB1540-AK1540))</f>
      </c>
      <c r="AM1540" s="95">
        <v>0.33</v>
      </c>
      <c r="AN1540" s="93">
        <f>IF(V1540=0,"",V1540/(1-AB1540-AM1540))</f>
      </c>
      <c r="AO1540" s="96">
        <v>1.2</v>
      </c>
      <c r="AP1540" s="93">
        <f>IF(BD!AJ1540="","",BD!AJ1540*BD!AO1540)</f>
      </c>
      <c r="AQ1540" s="91">
        <f>BD!AM1540/BD!AK1540-1</f>
        <v>0</v>
      </c>
      <c r="AR1540" s="91">
        <f>IF(BD!AN1540="","",IF(BD!AJ1540="","",BD!AN1540/BD!AJ1540-1))</f>
      </c>
      <c r="AS1540" s="91">
        <f>IF(BD!AN1540="","",IF(BD!AN1540&lt;BD!AL1540,"ABAIXO DA META","DENTRO DA META"))</f>
      </c>
      <c r="AT1540" s="91" t="str">
        <f>IF(BD!AJ1540="","EM ANÁLISE",IF(BD!AP1540&gt;=BD!AN1540,"GO", "NO GO"))</f>
        <v>EM ANÁLISE</v>
      </c>
      <c r="AU1540" s="97">
        <f>IF(AN1540="","",+BD!$AN1540-AJ1540)</f>
      </c>
      <c r="AV1540" s="98"/>
      <c r="AW1540" s="90">
        <f>BD!P1540*BD!AC1540</f>
        <v>0</v>
      </c>
      <c r="AX1540" s="90">
        <f>BD!V1540*BD!AC1540</f>
        <v>0</v>
      </c>
      <c r="AY1540" s="90">
        <f>IF(BD!AN1540="","",BD!AN1540*BD!AC1540)</f>
      </c>
      <c r="AZ1540" s="75" t="s">
        <v>123</v>
      </c>
      <c r="BA1540" s="75"/>
      <c r="BB1540" s="75"/>
      <c r="BC1540" s="75"/>
      <c r="BD1540" s="104"/>
      <c r="BE1540" s="104"/>
      <c r="BF1540" s="101"/>
      <c r="BG1540" s="101"/>
      <c r="BH1540" s="101"/>
      <c r="BI1540" s="101"/>
      <c r="BJ1540" s="101"/>
      <c r="BK1540" s="101"/>
      <c r="BL1540" s="101"/>
      <c r="BM1540" s="101"/>
      <c r="BN1540" s="101"/>
      <c r="BO1540" s="103"/>
      <c r="BP1540" s="101"/>
      <c r="BQ1540" s="101"/>
      <c r="BR1540" s="101"/>
      <c r="BS1540" s="101"/>
      <c r="BT1540" s="101"/>
      <c r="BU1540" s="101"/>
      <c r="BV1540" s="101"/>
      <c r="BW1540" s="101"/>
      <c r="BX1540" s="101"/>
      <c r="BY1540" s="101"/>
      <c r="BZ1540" s="101"/>
      <c r="CA1540" s="101"/>
      <c r="CB1540" s="101"/>
      <c r="CC1540" s="101"/>
      <c r="CD1540" s="101"/>
      <c r="CE1540" s="101"/>
      <c r="CF1540" s="101"/>
      <c r="CG1540" s="37" t="e">
        <f>VLOOKUP(Table_1[[#This Row],[EAN]],'[1]Planilha1'!$E:$R,13,0)</f>
        <v>#N/A</v>
      </c>
      <c r="CI1540" s="188">
        <f>IF(Table_1[[#This Row],[STATUS MERCADO]]="GO",Table_1[[#This Row],[M. BRUTA TOTAL]],0)</f>
        <v>0</v>
      </c>
      <c r="CJ1540" s="188">
        <f>IF(Table_1[[#This Row],[STATUS MERCADO]]="GO",Table_1[[#This Row],[PV UNIT. REALIZADO]]*Table_1[[#This Row],[QUANTIDADE]],0)</f>
        <v>0</v>
      </c>
    </row>
    <row r="1541" ht="15" hidden="1">
      <c r="A1541" s="7"/>
      <c r="B1541" s="84" t="s">
        <v>400</v>
      </c>
      <c r="C1541" s="75">
        <v>220374</v>
      </c>
      <c r="D1541" s="75">
        <v>1205</v>
      </c>
      <c r="E1541" s="85">
        <v>7898205079760</v>
      </c>
      <c r="F1541" s="86" t="s">
        <v>1499</v>
      </c>
      <c r="G1541" s="75" t="s">
        <v>19</v>
      </c>
      <c r="H1541" s="75">
        <v>1510</v>
      </c>
      <c r="I1541" s="87" t="s">
        <v>461</v>
      </c>
      <c r="J1541" s="75" t="s">
        <v>1483</v>
      </c>
      <c r="K1541" s="88" t="s">
        <v>84</v>
      </c>
      <c r="L1541" s="88">
        <v>12</v>
      </c>
      <c r="M1541" s="88">
        <v>1</v>
      </c>
      <c r="N1541" s="75" t="s">
        <v>85</v>
      </c>
      <c r="O1541" s="75" t="s">
        <v>1471</v>
      </c>
      <c r="P1541" s="89"/>
      <c r="Q1541" s="90">
        <f>(17/100+7.6/100+1.65/100)*P1541</f>
        <v>0</v>
      </c>
      <c r="R1541" s="90"/>
      <c r="S1541" s="90"/>
      <c r="T1541" s="90"/>
      <c r="U1541" s="90"/>
      <c r="V1541" s="90">
        <f>+P1541-Q1541+R1541+S1541+T1541+U1541</f>
        <v>0</v>
      </c>
      <c r="W1541" s="91">
        <f>(1.02/100)</f>
        <v>1.02E-2</v>
      </c>
      <c r="X1541" s="91">
        <v>4.8E-3</v>
      </c>
      <c r="Y1541" s="91">
        <v>0.17</v>
      </c>
      <c r="Z1541" s="91">
        <v>1.65E-2</v>
      </c>
      <c r="AA1541" s="91">
        <v>7.6E-2</v>
      </c>
      <c r="AB1541" s="91">
        <f>SUM(W1541:AA1541)</f>
        <v>0.2775</v>
      </c>
      <c r="AC1541" s="75">
        <v>12</v>
      </c>
      <c r="AD1541" s="92">
        <f>IF(AL1541="","",+AC1541*AL1541)</f>
      </c>
      <c r="AE1541" s="93">
        <f>IF(AL1541="","",+AL1541*AB1541)</f>
      </c>
      <c r="AF1541" s="92">
        <f>IF(AL1541="","",+AL1541-AE1541)</f>
      </c>
      <c r="AG1541" s="93">
        <f>+V1541</f>
        <v>0</v>
      </c>
      <c r="AH1541" s="92">
        <f>IF(AF1541="","",+AF1541-AG1541)</f>
      </c>
      <c r="AI1541" s="92">
        <f>IF(AH1541="","",+AH1541*AC1541)</f>
      </c>
      <c r="AJ1541" s="93"/>
      <c r="AK1541" s="94">
        <v>0.33</v>
      </c>
      <c r="AL1541" s="93">
        <f>IF(V1541=0,"",V1541/(1-AB1541-AK1541))</f>
      </c>
      <c r="AM1541" s="95">
        <v>0.33</v>
      </c>
      <c r="AN1541" s="93">
        <f>IF(V1541=0,"",V1541/(1-AB1541-AM1541))</f>
      </c>
      <c r="AO1541" s="96">
        <v>1.2</v>
      </c>
      <c r="AP1541" s="93">
        <f>IF(BD!AJ1541="","",BD!AJ1541*BD!AO1541)</f>
      </c>
      <c r="AQ1541" s="91">
        <f>BD!AM1541/BD!AK1541-1</f>
        <v>0</v>
      </c>
      <c r="AR1541" s="91">
        <f>IF(BD!AN1541="","",IF(BD!AJ1541="","",BD!AN1541/BD!AJ1541-1))</f>
      </c>
      <c r="AS1541" s="91">
        <f>IF(BD!AN1541="","",IF(BD!AN1541&lt;BD!AL1541,"ABAIXO DA META","DENTRO DA META"))</f>
      </c>
      <c r="AT1541" s="91" t="str">
        <f>IF(BD!AJ1541="","EM ANÁLISE",IF(BD!AP1541&gt;=BD!AN1541,"GO", "NO GO"))</f>
        <v>EM ANÁLISE</v>
      </c>
      <c r="AU1541" s="97">
        <f>IF(AN1541="","",+BD!$AN1541-AJ1541)</f>
      </c>
      <c r="AV1541" s="98"/>
      <c r="AW1541" s="90">
        <f>BD!P1541*BD!AC1541</f>
        <v>0</v>
      </c>
      <c r="AX1541" s="90">
        <f>BD!V1541*BD!AC1541</f>
        <v>0</v>
      </c>
      <c r="AY1541" s="90">
        <f>IF(BD!AN1541="","",BD!AN1541*BD!AC1541)</f>
      </c>
      <c r="AZ1541" s="75" t="s">
        <v>123</v>
      </c>
      <c r="BA1541" s="75"/>
      <c r="BB1541" s="75"/>
      <c r="BC1541" s="75"/>
      <c r="BD1541" s="104"/>
      <c r="BE1541" s="104"/>
      <c r="BF1541" s="101"/>
      <c r="BG1541" s="101"/>
      <c r="BH1541" s="101"/>
      <c r="BI1541" s="101"/>
      <c r="BJ1541" s="101"/>
      <c r="BK1541" s="101"/>
      <c r="BL1541" s="101"/>
      <c r="BM1541" s="101"/>
      <c r="BN1541" s="101"/>
      <c r="BO1541" s="103"/>
      <c r="BP1541" s="101"/>
      <c r="BQ1541" s="101"/>
      <c r="BR1541" s="101"/>
      <c r="BS1541" s="101"/>
      <c r="BT1541" s="101"/>
      <c r="BU1541" s="101"/>
      <c r="BV1541" s="101"/>
      <c r="BW1541" s="101"/>
      <c r="BX1541" s="101"/>
      <c r="BY1541" s="101"/>
      <c r="BZ1541" s="101"/>
      <c r="CA1541" s="101"/>
      <c r="CB1541" s="101"/>
      <c r="CC1541" s="101"/>
      <c r="CD1541" s="101"/>
      <c r="CE1541" s="101"/>
      <c r="CF1541" s="101"/>
      <c r="CG1541" s="37" t="e">
        <f>VLOOKUP(Table_1[[#This Row],[EAN]],'[1]Planilha1'!$E:$R,13,0)</f>
        <v>#N/A</v>
      </c>
      <c r="CI1541" s="188">
        <f>IF(Table_1[[#This Row],[STATUS MERCADO]]="GO",Table_1[[#This Row],[M. BRUTA TOTAL]],0)</f>
        <v>0</v>
      </c>
      <c r="CJ1541" s="188">
        <f>IF(Table_1[[#This Row],[STATUS MERCADO]]="GO",Table_1[[#This Row],[PV UNIT. REALIZADO]]*Table_1[[#This Row],[QUANTIDADE]],0)</f>
        <v>0</v>
      </c>
    </row>
    <row r="1542" ht="15" hidden="1">
      <c r="A1542" s="7"/>
      <c r="B1542" s="84" t="s">
        <v>400</v>
      </c>
      <c r="C1542" s="75">
        <v>220375</v>
      </c>
      <c r="D1542" s="75">
        <v>1484</v>
      </c>
      <c r="E1542" s="85">
        <v>7898598185543</v>
      </c>
      <c r="F1542" s="86" t="s">
        <v>1500</v>
      </c>
      <c r="G1542" s="75" t="s">
        <v>19</v>
      </c>
      <c r="H1542" s="75">
        <v>1510</v>
      </c>
      <c r="I1542" s="87" t="s">
        <v>461</v>
      </c>
      <c r="J1542" s="75" t="s">
        <v>1501</v>
      </c>
      <c r="K1542" s="88" t="s">
        <v>84</v>
      </c>
      <c r="L1542" s="88">
        <v>12</v>
      </c>
      <c r="M1542" s="88">
        <v>1</v>
      </c>
      <c r="N1542" s="75" t="s">
        <v>85</v>
      </c>
      <c r="O1542" s="75" t="s">
        <v>1471</v>
      </c>
      <c r="P1542" s="89"/>
      <c r="Q1542" s="90">
        <f>(17/100+7.6/100+1.65/100)*P1542</f>
        <v>0</v>
      </c>
      <c r="R1542" s="90"/>
      <c r="S1542" s="90"/>
      <c r="T1542" s="90"/>
      <c r="U1542" s="90"/>
      <c r="V1542" s="90">
        <f>+P1542-Q1542+R1542+S1542+T1542+U1542</f>
        <v>0</v>
      </c>
      <c r="W1542" s="91">
        <f>(1.02/100)</f>
        <v>1.02E-2</v>
      </c>
      <c r="X1542" s="91">
        <v>4.8E-3</v>
      </c>
      <c r="Y1542" s="91">
        <v>0.17</v>
      </c>
      <c r="Z1542" s="91">
        <v>1.65E-2</v>
      </c>
      <c r="AA1542" s="91">
        <v>7.6E-2</v>
      </c>
      <c r="AB1542" s="91">
        <f>SUM(W1542:AA1542)</f>
        <v>0.2775</v>
      </c>
      <c r="AC1542" s="75">
        <v>12</v>
      </c>
      <c r="AD1542" s="92">
        <f>IF(AL1542="","",+AC1542*AL1542)</f>
      </c>
      <c r="AE1542" s="93">
        <f>IF(AL1542="","",+AL1542*AB1542)</f>
      </c>
      <c r="AF1542" s="92">
        <f>IF(AL1542="","",+AL1542-AE1542)</f>
      </c>
      <c r="AG1542" s="93">
        <f>+V1542</f>
        <v>0</v>
      </c>
      <c r="AH1542" s="92">
        <f>IF(AF1542="","",+AF1542-AG1542)</f>
      </c>
      <c r="AI1542" s="92">
        <f>IF(AH1542="","",+AH1542*AC1542)</f>
      </c>
      <c r="AJ1542" s="93"/>
      <c r="AK1542" s="94">
        <v>0.33</v>
      </c>
      <c r="AL1542" s="93">
        <f>IF(V1542=0,"",V1542/(1-AB1542-AK1542))</f>
      </c>
      <c r="AM1542" s="95">
        <v>0.33</v>
      </c>
      <c r="AN1542" s="93">
        <f>IF(V1542=0,"",V1542/(1-AB1542-AM1542))</f>
      </c>
      <c r="AO1542" s="96">
        <v>1.2</v>
      </c>
      <c r="AP1542" s="93">
        <f>IF(BD!AJ1542="","",BD!AJ1542*BD!AO1542)</f>
      </c>
      <c r="AQ1542" s="91">
        <f>BD!AM1542/BD!AK1542-1</f>
        <v>0</v>
      </c>
      <c r="AR1542" s="91">
        <f>IF(BD!AN1542="","",IF(BD!AJ1542="","",BD!AN1542/BD!AJ1542-1))</f>
      </c>
      <c r="AS1542" s="91">
        <f>IF(BD!AN1542="","",IF(BD!AN1542&lt;BD!AL1542,"ABAIXO DA META","DENTRO DA META"))</f>
      </c>
      <c r="AT1542" s="91" t="str">
        <f>IF(BD!AJ1542="","EM ANÁLISE",IF(BD!AP1542&gt;=BD!AN1542,"GO", "NO GO"))</f>
        <v>EM ANÁLISE</v>
      </c>
      <c r="AU1542" s="97">
        <f>IF(AN1542="","",+BD!$AN1542-AJ1542)</f>
      </c>
      <c r="AV1542" s="98"/>
      <c r="AW1542" s="90">
        <f>BD!P1542*BD!AC1542</f>
        <v>0</v>
      </c>
      <c r="AX1542" s="90">
        <f>BD!V1542*BD!AC1542</f>
        <v>0</v>
      </c>
      <c r="AY1542" s="90">
        <f>IF(BD!AN1542="","",BD!AN1542*BD!AC1542)</f>
      </c>
      <c r="AZ1542" s="75" t="s">
        <v>123</v>
      </c>
      <c r="BA1542" s="75"/>
      <c r="BB1542" s="75"/>
      <c r="BC1542" s="75"/>
      <c r="BD1542" s="104"/>
      <c r="BE1542" s="104"/>
      <c r="BF1542" s="101"/>
      <c r="BG1542" s="101"/>
      <c r="BH1542" s="101"/>
      <c r="BI1542" s="101"/>
      <c r="BJ1542" s="101"/>
      <c r="BK1542" s="101"/>
      <c r="BL1542" s="101"/>
      <c r="BM1542" s="101"/>
      <c r="BN1542" s="101"/>
      <c r="BO1542" s="103"/>
      <c r="BP1542" s="101"/>
      <c r="BQ1542" s="101"/>
      <c r="BR1542" s="101"/>
      <c r="BS1542" s="101"/>
      <c r="BT1542" s="101"/>
      <c r="BU1542" s="101"/>
      <c r="BV1542" s="101"/>
      <c r="BW1542" s="101"/>
      <c r="BX1542" s="101"/>
      <c r="BY1542" s="101"/>
      <c r="BZ1542" s="101"/>
      <c r="CA1542" s="101"/>
      <c r="CB1542" s="101"/>
      <c r="CC1542" s="101"/>
      <c r="CD1542" s="101"/>
      <c r="CE1542" s="101"/>
      <c r="CF1542" s="101"/>
      <c r="CG1542" s="37" t="e">
        <f>VLOOKUP(Table_1[[#This Row],[EAN]],'[1]Planilha1'!$E:$R,13,0)</f>
        <v>#N/A</v>
      </c>
      <c r="CI1542" s="188">
        <f>IF(Table_1[[#This Row],[STATUS MERCADO]]="GO",Table_1[[#This Row],[M. BRUTA TOTAL]],0)</f>
        <v>0</v>
      </c>
      <c r="CJ1542" s="188">
        <f>IF(Table_1[[#This Row],[STATUS MERCADO]]="GO",Table_1[[#This Row],[PV UNIT. REALIZADO]]*Table_1[[#This Row],[QUANTIDADE]],0)</f>
        <v>0</v>
      </c>
    </row>
    <row r="1543" ht="15" hidden="1">
      <c r="A1543" s="7"/>
      <c r="B1543" s="84" t="s">
        <v>400</v>
      </c>
      <c r="C1543" s="75">
        <v>220376</v>
      </c>
      <c r="D1543" s="75">
        <v>1481</v>
      </c>
      <c r="E1543" s="85">
        <v>7898598184874</v>
      </c>
      <c r="F1543" s="86" t="s">
        <v>1502</v>
      </c>
      <c r="G1543" s="75" t="s">
        <v>19</v>
      </c>
      <c r="H1543" s="75">
        <v>1510</v>
      </c>
      <c r="I1543" s="87" t="s">
        <v>461</v>
      </c>
      <c r="J1543" s="75" t="s">
        <v>1501</v>
      </c>
      <c r="K1543" s="88" t="s">
        <v>84</v>
      </c>
      <c r="L1543" s="88">
        <v>12</v>
      </c>
      <c r="M1543" s="88">
        <v>1</v>
      </c>
      <c r="N1543" s="75" t="s">
        <v>85</v>
      </c>
      <c r="O1543" s="75" t="s">
        <v>1471</v>
      </c>
      <c r="P1543" s="89"/>
      <c r="Q1543" s="90">
        <f>(17/100+7.6/100+1.65/100)*P1543</f>
        <v>0</v>
      </c>
      <c r="R1543" s="90"/>
      <c r="S1543" s="90"/>
      <c r="T1543" s="90"/>
      <c r="U1543" s="90"/>
      <c r="V1543" s="90">
        <f>+P1543-Q1543+R1543+S1543+T1543+U1543</f>
        <v>0</v>
      </c>
      <c r="W1543" s="91">
        <f>(1.02/100)</f>
        <v>1.02E-2</v>
      </c>
      <c r="X1543" s="91">
        <v>4.8E-3</v>
      </c>
      <c r="Y1543" s="91">
        <v>0.17</v>
      </c>
      <c r="Z1543" s="91">
        <v>1.65E-2</v>
      </c>
      <c r="AA1543" s="91">
        <v>7.6E-2</v>
      </c>
      <c r="AB1543" s="91">
        <f>SUM(W1543:AA1543)</f>
        <v>0.2775</v>
      </c>
      <c r="AC1543" s="75">
        <v>12</v>
      </c>
      <c r="AD1543" s="92">
        <f>IF(AL1543="","",+AC1543*AL1543)</f>
      </c>
      <c r="AE1543" s="93">
        <f>IF(AL1543="","",+AL1543*AB1543)</f>
      </c>
      <c r="AF1543" s="92">
        <f>IF(AL1543="","",+AL1543-AE1543)</f>
      </c>
      <c r="AG1543" s="93">
        <f>+V1543</f>
        <v>0</v>
      </c>
      <c r="AH1543" s="92">
        <f>IF(AF1543="","",+AF1543-AG1543)</f>
      </c>
      <c r="AI1543" s="92">
        <f>IF(AH1543="","",+AH1543*AC1543)</f>
      </c>
      <c r="AJ1543" s="93"/>
      <c r="AK1543" s="94">
        <v>0.33</v>
      </c>
      <c r="AL1543" s="93">
        <f>IF(V1543=0,"",V1543/(1-AB1543-AK1543))</f>
      </c>
      <c r="AM1543" s="95">
        <v>0.33</v>
      </c>
      <c r="AN1543" s="93">
        <f>IF(V1543=0,"",V1543/(1-AB1543-AM1543))</f>
      </c>
      <c r="AO1543" s="96">
        <v>1.2</v>
      </c>
      <c r="AP1543" s="93">
        <f>IF(BD!AJ1543="","",BD!AJ1543*BD!AO1543)</f>
      </c>
      <c r="AQ1543" s="91">
        <f>BD!AM1543/BD!AK1543-1</f>
        <v>0</v>
      </c>
      <c r="AR1543" s="91">
        <f>IF(BD!AN1543="","",IF(BD!AJ1543="","",BD!AN1543/BD!AJ1543-1))</f>
      </c>
      <c r="AS1543" s="91">
        <f>IF(BD!AN1543="","",IF(BD!AN1543&lt;BD!AL1543,"ABAIXO DA META","DENTRO DA META"))</f>
      </c>
      <c r="AT1543" s="91" t="str">
        <f>IF(BD!AJ1543="","EM ANÁLISE",IF(BD!AP1543&gt;=BD!AN1543,"GO", "NO GO"))</f>
        <v>EM ANÁLISE</v>
      </c>
      <c r="AU1543" s="97">
        <f>IF(AN1543="","",+BD!$AN1543-AJ1543)</f>
      </c>
      <c r="AV1543" s="98"/>
      <c r="AW1543" s="90">
        <f>BD!P1543*BD!AC1543</f>
        <v>0</v>
      </c>
      <c r="AX1543" s="90">
        <f>BD!V1543*BD!AC1543</f>
        <v>0</v>
      </c>
      <c r="AY1543" s="90">
        <f>IF(BD!AN1543="","",BD!AN1543*BD!AC1543)</f>
      </c>
      <c r="AZ1543" s="75" t="s">
        <v>123</v>
      </c>
      <c r="BA1543" s="75"/>
      <c r="BB1543" s="75"/>
      <c r="BC1543" s="75"/>
      <c r="BD1543" s="104"/>
      <c r="BE1543" s="104"/>
      <c r="BF1543" s="101"/>
      <c r="BG1543" s="101"/>
      <c r="BH1543" s="101"/>
      <c r="BI1543" s="101"/>
      <c r="BJ1543" s="101"/>
      <c r="BK1543" s="101"/>
      <c r="BL1543" s="101"/>
      <c r="BM1543" s="101"/>
      <c r="BN1543" s="101"/>
      <c r="BO1543" s="103"/>
      <c r="BP1543" s="101"/>
      <c r="BQ1543" s="101"/>
      <c r="BR1543" s="101"/>
      <c r="BS1543" s="101"/>
      <c r="BT1543" s="101"/>
      <c r="BU1543" s="101"/>
      <c r="BV1543" s="101"/>
      <c r="BW1543" s="101"/>
      <c r="BX1543" s="101"/>
      <c r="BY1543" s="101"/>
      <c r="BZ1543" s="101"/>
      <c r="CA1543" s="101"/>
      <c r="CB1543" s="101"/>
      <c r="CC1543" s="101"/>
      <c r="CD1543" s="101"/>
      <c r="CE1543" s="101"/>
      <c r="CF1543" s="101"/>
      <c r="CG1543" s="37" t="e">
        <f>VLOOKUP(Table_1[[#This Row],[EAN]],'[1]Planilha1'!$E:$R,13,0)</f>
        <v>#N/A</v>
      </c>
      <c r="CI1543" s="188">
        <f>IF(Table_1[[#This Row],[STATUS MERCADO]]="GO",Table_1[[#This Row],[M. BRUTA TOTAL]],0)</f>
        <v>0</v>
      </c>
      <c r="CJ1543" s="188">
        <f>IF(Table_1[[#This Row],[STATUS MERCADO]]="GO",Table_1[[#This Row],[PV UNIT. REALIZADO]]*Table_1[[#This Row],[QUANTIDADE]],0)</f>
        <v>0</v>
      </c>
    </row>
    <row r="1544" ht="15" hidden="1">
      <c r="A1544" s="7"/>
      <c r="B1544" s="84" t="s">
        <v>400</v>
      </c>
      <c r="C1544" s="75">
        <v>220378</v>
      </c>
      <c r="D1544" s="75">
        <v>1896</v>
      </c>
      <c r="E1544" s="85">
        <v>7898598184935</v>
      </c>
      <c r="F1544" s="86" t="s">
        <v>1503</v>
      </c>
      <c r="G1544" s="75" t="s">
        <v>19</v>
      </c>
      <c r="H1544" s="75">
        <v>1510</v>
      </c>
      <c r="I1544" s="87" t="s">
        <v>461</v>
      </c>
      <c r="J1544" s="75" t="s">
        <v>1483</v>
      </c>
      <c r="K1544" s="88" t="s">
        <v>84</v>
      </c>
      <c r="L1544" s="88">
        <v>12</v>
      </c>
      <c r="M1544" s="88">
        <v>1</v>
      </c>
      <c r="N1544" s="75" t="s">
        <v>85</v>
      </c>
      <c r="O1544" s="75" t="s">
        <v>1471</v>
      </c>
      <c r="P1544" s="89"/>
      <c r="Q1544" s="90">
        <f>(17/100+7.6/100+1.65/100)*P1544</f>
        <v>0</v>
      </c>
      <c r="R1544" s="90"/>
      <c r="S1544" s="90"/>
      <c r="T1544" s="90"/>
      <c r="U1544" s="90"/>
      <c r="V1544" s="90">
        <f>+P1544-Q1544+R1544+S1544+T1544+U1544</f>
        <v>0</v>
      </c>
      <c r="W1544" s="91">
        <f>(1.02/100)</f>
        <v>1.02E-2</v>
      </c>
      <c r="X1544" s="91">
        <v>4.8E-3</v>
      </c>
      <c r="Y1544" s="91">
        <v>0.17</v>
      </c>
      <c r="Z1544" s="91">
        <v>1.65E-2</v>
      </c>
      <c r="AA1544" s="91">
        <v>7.6E-2</v>
      </c>
      <c r="AB1544" s="91">
        <f>SUM(W1544:AA1544)</f>
        <v>0.2775</v>
      </c>
      <c r="AC1544" s="75">
        <v>12</v>
      </c>
      <c r="AD1544" s="92">
        <f>IF(AL1544="","",+AC1544*AL1544)</f>
      </c>
      <c r="AE1544" s="93">
        <f>IF(AL1544="","",+AL1544*AB1544)</f>
      </c>
      <c r="AF1544" s="92">
        <f>IF(AL1544="","",+AL1544-AE1544)</f>
      </c>
      <c r="AG1544" s="93">
        <f>+V1544</f>
        <v>0</v>
      </c>
      <c r="AH1544" s="92">
        <f>IF(AF1544="","",+AF1544-AG1544)</f>
      </c>
      <c r="AI1544" s="92">
        <f>IF(AH1544="","",+AH1544*AC1544)</f>
      </c>
      <c r="AJ1544" s="93"/>
      <c r="AK1544" s="94">
        <v>0.33</v>
      </c>
      <c r="AL1544" s="93">
        <f>IF(V1544=0,"",V1544/(1-AB1544-AK1544))</f>
      </c>
      <c r="AM1544" s="95">
        <v>0.33</v>
      </c>
      <c r="AN1544" s="93">
        <f>IF(V1544=0,"",V1544/(1-AB1544-AM1544))</f>
      </c>
      <c r="AO1544" s="96">
        <v>1.2</v>
      </c>
      <c r="AP1544" s="93">
        <f>IF(BD!AJ1544="","",BD!AJ1544*BD!AO1544)</f>
      </c>
      <c r="AQ1544" s="91">
        <f>BD!AM1544/BD!AK1544-1</f>
        <v>0</v>
      </c>
      <c r="AR1544" s="91">
        <f>IF(BD!AN1544="","",IF(BD!AJ1544="","",BD!AN1544/BD!AJ1544-1))</f>
      </c>
      <c r="AS1544" s="91">
        <f>IF(BD!AN1544="","",IF(BD!AN1544&lt;BD!AL1544,"ABAIXO DA META","DENTRO DA META"))</f>
      </c>
      <c r="AT1544" s="91" t="str">
        <f>IF(BD!AJ1544="","EM ANÁLISE",IF(BD!AP1544&gt;=BD!AN1544,"GO", "NO GO"))</f>
        <v>EM ANÁLISE</v>
      </c>
      <c r="AU1544" s="97">
        <f>IF(AN1544="","",+BD!$AN1544-AJ1544)</f>
      </c>
      <c r="AV1544" s="98"/>
      <c r="AW1544" s="90">
        <f>BD!P1544*BD!AC1544</f>
        <v>0</v>
      </c>
      <c r="AX1544" s="90">
        <f>BD!V1544*BD!AC1544</f>
        <v>0</v>
      </c>
      <c r="AY1544" s="90">
        <f>IF(BD!AN1544="","",BD!AN1544*BD!AC1544)</f>
      </c>
      <c r="AZ1544" s="75" t="s">
        <v>123</v>
      </c>
      <c r="BA1544" s="75"/>
      <c r="BB1544" s="75"/>
      <c r="BC1544" s="75"/>
      <c r="BD1544" s="104"/>
      <c r="BE1544" s="104"/>
      <c r="BF1544" s="101"/>
      <c r="BG1544" s="101"/>
      <c r="BH1544" s="101"/>
      <c r="BI1544" s="101"/>
      <c r="BJ1544" s="101"/>
      <c r="BK1544" s="101"/>
      <c r="BL1544" s="101"/>
      <c r="BM1544" s="101"/>
      <c r="BN1544" s="101"/>
      <c r="BO1544" s="103"/>
      <c r="BP1544" s="101"/>
      <c r="BQ1544" s="101"/>
      <c r="BR1544" s="101"/>
      <c r="BS1544" s="101"/>
      <c r="BT1544" s="101"/>
      <c r="BU1544" s="101"/>
      <c r="BV1544" s="101"/>
      <c r="BW1544" s="101"/>
      <c r="BX1544" s="101"/>
      <c r="BY1544" s="101"/>
      <c r="BZ1544" s="101"/>
      <c r="CA1544" s="101"/>
      <c r="CB1544" s="101"/>
      <c r="CC1544" s="101"/>
      <c r="CD1544" s="101"/>
      <c r="CE1544" s="101"/>
      <c r="CF1544" s="101"/>
      <c r="CG1544" s="37" t="e">
        <f>VLOOKUP(Table_1[[#This Row],[EAN]],'[1]Planilha1'!$E:$R,13,0)</f>
        <v>#N/A</v>
      </c>
      <c r="CI1544" s="188">
        <f>IF(Table_1[[#This Row],[STATUS MERCADO]]="GO",Table_1[[#This Row],[M. BRUTA TOTAL]],0)</f>
        <v>0</v>
      </c>
      <c r="CJ1544" s="188">
        <f>IF(Table_1[[#This Row],[STATUS MERCADO]]="GO",Table_1[[#This Row],[PV UNIT. REALIZADO]]*Table_1[[#This Row],[QUANTIDADE]],0)</f>
        <v>0</v>
      </c>
    </row>
    <row r="1545" ht="15" hidden="1">
      <c r="A1545" s="7"/>
      <c r="B1545" s="84" t="s">
        <v>400</v>
      </c>
      <c r="C1545" s="75">
        <v>220379</v>
      </c>
      <c r="D1545" s="75">
        <v>1793</v>
      </c>
      <c r="E1545" s="85">
        <v>7898598183624</v>
      </c>
      <c r="F1545" s="86" t="s">
        <v>1504</v>
      </c>
      <c r="G1545" s="75" t="s">
        <v>19</v>
      </c>
      <c r="H1545" s="75">
        <v>1510</v>
      </c>
      <c r="I1545" s="87" t="s">
        <v>461</v>
      </c>
      <c r="J1545" s="75" t="s">
        <v>1505</v>
      </c>
      <c r="K1545" s="88" t="s">
        <v>84</v>
      </c>
      <c r="L1545" s="88">
        <v>12</v>
      </c>
      <c r="M1545" s="88">
        <v>0</v>
      </c>
      <c r="N1545" s="75" t="s">
        <v>85</v>
      </c>
      <c r="O1545" s="75" t="s">
        <v>1471</v>
      </c>
      <c r="P1545" s="89"/>
      <c r="Q1545" s="90">
        <f>(17/100+7.6/100+1.65/100)*P1545</f>
        <v>0</v>
      </c>
      <c r="R1545" s="90"/>
      <c r="S1545" s="90"/>
      <c r="T1545" s="90"/>
      <c r="U1545" s="90"/>
      <c r="V1545" s="90">
        <f>+P1545-Q1545+R1545+S1545+T1545+U1545</f>
        <v>0</v>
      </c>
      <c r="W1545" s="91">
        <f>(1.02/100)</f>
        <v>1.02E-2</v>
      </c>
      <c r="X1545" s="91">
        <v>4.8E-3</v>
      </c>
      <c r="Y1545" s="91">
        <v>0.17</v>
      </c>
      <c r="Z1545" s="91">
        <v>1.65E-2</v>
      </c>
      <c r="AA1545" s="91">
        <v>7.6E-2</v>
      </c>
      <c r="AB1545" s="91">
        <f>SUM(W1545:AA1545)</f>
        <v>0.2775</v>
      </c>
      <c r="AC1545" s="75">
        <v>12</v>
      </c>
      <c r="AD1545" s="92">
        <f>IF(AL1545="","",+AC1545*AL1545)</f>
      </c>
      <c r="AE1545" s="93">
        <f>IF(AL1545="","",+AL1545*AB1545)</f>
      </c>
      <c r="AF1545" s="92">
        <f>IF(AL1545="","",+AL1545-AE1545)</f>
      </c>
      <c r="AG1545" s="93">
        <f>+V1545</f>
        <v>0</v>
      </c>
      <c r="AH1545" s="92">
        <f>IF(AF1545="","",+AF1545-AG1545)</f>
      </c>
      <c r="AI1545" s="92">
        <f>IF(AH1545="","",+AH1545*AC1545)</f>
      </c>
      <c r="AJ1545" s="93"/>
      <c r="AK1545" s="94">
        <v>0.33</v>
      </c>
      <c r="AL1545" s="93">
        <f>IF(V1545=0,"",V1545/(1-AB1545-AK1545))</f>
      </c>
      <c r="AM1545" s="95">
        <v>0.33</v>
      </c>
      <c r="AN1545" s="93">
        <f>IF(V1545=0,"",V1545/(1-AB1545-AM1545))</f>
      </c>
      <c r="AO1545" s="96">
        <v>1.2</v>
      </c>
      <c r="AP1545" s="93">
        <f>IF(BD!AJ1545="","",BD!AJ1545*BD!AO1545)</f>
      </c>
      <c r="AQ1545" s="91">
        <f>BD!AM1545/BD!AK1545-1</f>
        <v>0</v>
      </c>
      <c r="AR1545" s="91">
        <f>IF(BD!AN1545="","",IF(BD!AJ1545="","",BD!AN1545/BD!AJ1545-1))</f>
      </c>
      <c r="AS1545" s="91">
        <f>IF(BD!AN1545="","",IF(BD!AN1545&lt;BD!AL1545,"ABAIXO DA META","DENTRO DA META"))</f>
      </c>
      <c r="AT1545" s="91" t="str">
        <f>IF(BD!AJ1545="","EM ANÁLISE",IF(BD!AP1545&gt;=BD!AN1545,"GO", "NO GO"))</f>
        <v>EM ANÁLISE</v>
      </c>
      <c r="AU1545" s="97">
        <f>IF(AN1545="","",+BD!$AN1545-AJ1545)</f>
      </c>
      <c r="AV1545" s="98"/>
      <c r="AW1545" s="90">
        <f>BD!P1545*BD!AC1545</f>
        <v>0</v>
      </c>
      <c r="AX1545" s="90">
        <f>BD!V1545*BD!AC1545</f>
        <v>0</v>
      </c>
      <c r="AY1545" s="90">
        <f>IF(BD!AN1545="","",BD!AN1545*BD!AC1545)</f>
      </c>
      <c r="AZ1545" s="75" t="s">
        <v>123</v>
      </c>
      <c r="BA1545" s="75"/>
      <c r="BB1545" s="75"/>
      <c r="BC1545" s="75"/>
      <c r="BD1545" s="104"/>
      <c r="BE1545" s="104"/>
      <c r="BF1545" s="101"/>
      <c r="BG1545" s="101"/>
      <c r="BH1545" s="101"/>
      <c r="BI1545" s="101"/>
      <c r="BJ1545" s="101"/>
      <c r="BK1545" s="101"/>
      <c r="BL1545" s="101"/>
      <c r="BM1545" s="101"/>
      <c r="BN1545" s="101"/>
      <c r="BO1545" s="103"/>
      <c r="BP1545" s="101"/>
      <c r="BQ1545" s="101"/>
      <c r="BR1545" s="101"/>
      <c r="BS1545" s="101"/>
      <c r="BT1545" s="101"/>
      <c r="BU1545" s="101"/>
      <c r="BV1545" s="101"/>
      <c r="BW1545" s="101"/>
      <c r="BX1545" s="101"/>
      <c r="BY1545" s="101"/>
      <c r="BZ1545" s="101"/>
      <c r="CA1545" s="101"/>
      <c r="CB1545" s="101"/>
      <c r="CC1545" s="101"/>
      <c r="CD1545" s="101"/>
      <c r="CE1545" s="101"/>
      <c r="CF1545" s="101"/>
      <c r="CG1545" s="37" t="e">
        <f>VLOOKUP(Table_1[[#This Row],[EAN]],'[1]Planilha1'!$E:$R,13,0)</f>
        <v>#N/A</v>
      </c>
      <c r="CI1545" s="188">
        <f>IF(Table_1[[#This Row],[STATUS MERCADO]]="GO",Table_1[[#This Row],[M. BRUTA TOTAL]],0)</f>
        <v>0</v>
      </c>
      <c r="CJ1545" s="188">
        <f>IF(Table_1[[#This Row],[STATUS MERCADO]]="GO",Table_1[[#This Row],[PV UNIT. REALIZADO]]*Table_1[[#This Row],[QUANTIDADE]],0)</f>
        <v>0</v>
      </c>
    </row>
    <row r="1546" ht="15" hidden="1">
      <c r="A1546" s="7"/>
      <c r="B1546" s="84" t="s">
        <v>400</v>
      </c>
      <c r="C1546" s="75">
        <v>220380</v>
      </c>
      <c r="D1546" s="75">
        <v>2109</v>
      </c>
      <c r="E1546" s="85">
        <v>7898205078527</v>
      </c>
      <c r="F1546" s="86" t="s">
        <v>1506</v>
      </c>
      <c r="G1546" s="75" t="s">
        <v>19</v>
      </c>
      <c r="H1546" s="75">
        <v>1510</v>
      </c>
      <c r="I1546" s="87" t="s">
        <v>461</v>
      </c>
      <c r="J1546" s="75" t="s">
        <v>464</v>
      </c>
      <c r="K1546" s="88" t="s">
        <v>84</v>
      </c>
      <c r="L1546" s="88">
        <v>12</v>
      </c>
      <c r="M1546" s="88">
        <v>0</v>
      </c>
      <c r="N1546" s="75" t="s">
        <v>85</v>
      </c>
      <c r="O1546" s="75" t="s">
        <v>1471</v>
      </c>
      <c r="P1546" s="89"/>
      <c r="Q1546" s="90">
        <f>(17/100+7.6/100+1.65/100)*P1546</f>
        <v>0</v>
      </c>
      <c r="R1546" s="90"/>
      <c r="S1546" s="90"/>
      <c r="T1546" s="90"/>
      <c r="U1546" s="90"/>
      <c r="V1546" s="90">
        <f>+P1546-Q1546+R1546+S1546+T1546+U1546</f>
        <v>0</v>
      </c>
      <c r="W1546" s="91">
        <f>(1.02/100)</f>
        <v>1.02E-2</v>
      </c>
      <c r="X1546" s="91">
        <v>4.8E-3</v>
      </c>
      <c r="Y1546" s="91">
        <v>0.17</v>
      </c>
      <c r="Z1546" s="91">
        <v>1.65E-2</v>
      </c>
      <c r="AA1546" s="91">
        <v>7.6E-2</v>
      </c>
      <c r="AB1546" s="91">
        <f>SUM(W1546:AA1546)</f>
        <v>0.2775</v>
      </c>
      <c r="AC1546" s="75">
        <v>12</v>
      </c>
      <c r="AD1546" s="92">
        <f>IF(AL1546="","",+AC1546*AL1546)</f>
      </c>
      <c r="AE1546" s="93">
        <f>IF(AL1546="","",+AL1546*AB1546)</f>
      </c>
      <c r="AF1546" s="92">
        <f>IF(AL1546="","",+AL1546-AE1546)</f>
      </c>
      <c r="AG1546" s="93">
        <f>+V1546</f>
        <v>0</v>
      </c>
      <c r="AH1546" s="92">
        <f>IF(AF1546="","",+AF1546-AG1546)</f>
      </c>
      <c r="AI1546" s="92">
        <f>IF(AH1546="","",+AH1546*AC1546)</f>
      </c>
      <c r="AJ1546" s="93"/>
      <c r="AK1546" s="94">
        <v>0.33</v>
      </c>
      <c r="AL1546" s="93">
        <f>IF(V1546=0,"",V1546/(1-AB1546-AK1546))</f>
      </c>
      <c r="AM1546" s="95">
        <v>0.33</v>
      </c>
      <c r="AN1546" s="93">
        <f>IF(V1546=0,"",V1546/(1-AB1546-AM1546))</f>
      </c>
      <c r="AO1546" s="96">
        <v>1.2</v>
      </c>
      <c r="AP1546" s="93">
        <f>IF(BD!AJ1546="","",BD!AJ1546*BD!AO1546)</f>
      </c>
      <c r="AQ1546" s="91">
        <f>BD!AM1546/BD!AK1546-1</f>
        <v>0</v>
      </c>
      <c r="AR1546" s="91">
        <f>IF(BD!AN1546="","",IF(BD!AJ1546="","",BD!AN1546/BD!AJ1546-1))</f>
      </c>
      <c r="AS1546" s="91">
        <f>IF(BD!AN1546="","",IF(BD!AN1546&lt;BD!AL1546,"ABAIXO DA META","DENTRO DA META"))</f>
      </c>
      <c r="AT1546" s="91" t="str">
        <f>IF(BD!AJ1546="","EM ANÁLISE",IF(BD!AP1546&gt;=BD!AN1546,"GO", "NO GO"))</f>
        <v>EM ANÁLISE</v>
      </c>
      <c r="AU1546" s="97">
        <f>IF(AN1546="","",+BD!$AN1546-AJ1546)</f>
      </c>
      <c r="AV1546" s="98"/>
      <c r="AW1546" s="90">
        <f>BD!P1546*BD!AC1546</f>
        <v>0</v>
      </c>
      <c r="AX1546" s="90">
        <f>BD!V1546*BD!AC1546</f>
        <v>0</v>
      </c>
      <c r="AY1546" s="90">
        <f>IF(BD!AN1546="","",BD!AN1546*BD!AC1546)</f>
      </c>
      <c r="AZ1546" s="75" t="s">
        <v>123</v>
      </c>
      <c r="BA1546" s="75"/>
      <c r="BB1546" s="75"/>
      <c r="BC1546" s="75"/>
      <c r="BD1546" s="104"/>
      <c r="BE1546" s="104"/>
      <c r="BF1546" s="101"/>
      <c r="BG1546" s="101"/>
      <c r="BH1546" s="101"/>
      <c r="BI1546" s="101"/>
      <c r="BJ1546" s="101"/>
      <c r="BK1546" s="101"/>
      <c r="BL1546" s="101"/>
      <c r="BM1546" s="101"/>
      <c r="BN1546" s="101"/>
      <c r="BO1546" s="103"/>
      <c r="BP1546" s="101"/>
      <c r="BQ1546" s="101"/>
      <c r="BR1546" s="101"/>
      <c r="BS1546" s="101"/>
      <c r="BT1546" s="101"/>
      <c r="BU1546" s="101"/>
      <c r="BV1546" s="101"/>
      <c r="BW1546" s="101"/>
      <c r="BX1546" s="101"/>
      <c r="BY1546" s="101"/>
      <c r="BZ1546" s="101"/>
      <c r="CA1546" s="101"/>
      <c r="CB1546" s="101"/>
      <c r="CC1546" s="101"/>
      <c r="CD1546" s="101"/>
      <c r="CE1546" s="101"/>
      <c r="CF1546" s="101"/>
      <c r="CG1546" s="37" t="e">
        <f>VLOOKUP(Table_1[[#This Row],[EAN]],'[1]Planilha1'!$E:$R,13,0)</f>
        <v>#N/A</v>
      </c>
      <c r="CI1546" s="188">
        <f>IF(Table_1[[#This Row],[STATUS MERCADO]]="GO",Table_1[[#This Row],[M. BRUTA TOTAL]],0)</f>
        <v>0</v>
      </c>
      <c r="CJ1546" s="188">
        <f>IF(Table_1[[#This Row],[STATUS MERCADO]]="GO",Table_1[[#This Row],[PV UNIT. REALIZADO]]*Table_1[[#This Row],[QUANTIDADE]],0)</f>
        <v>0</v>
      </c>
    </row>
    <row r="1547" ht="15" hidden="1">
      <c r="A1547" s="7"/>
      <c r="B1547" s="84" t="s">
        <v>400</v>
      </c>
      <c r="C1547" s="75">
        <v>220381</v>
      </c>
      <c r="D1547" s="75">
        <v>1732</v>
      </c>
      <c r="E1547" s="85">
        <v>7898598188162</v>
      </c>
      <c r="F1547" s="86" t="s">
        <v>1507</v>
      </c>
      <c r="G1547" s="75" t="s">
        <v>19</v>
      </c>
      <c r="H1547" s="75">
        <v>1510</v>
      </c>
      <c r="I1547" s="87" t="s">
        <v>461</v>
      </c>
      <c r="J1547" s="75" t="s">
        <v>1470</v>
      </c>
      <c r="K1547" s="88" t="s">
        <v>84</v>
      </c>
      <c r="L1547" s="88">
        <v>12</v>
      </c>
      <c r="M1547" s="88">
        <v>1</v>
      </c>
      <c r="N1547" s="75" t="s">
        <v>85</v>
      </c>
      <c r="O1547" s="75" t="s">
        <v>1471</v>
      </c>
      <c r="P1547" s="89"/>
      <c r="Q1547" s="90">
        <f>(17/100+7.6/100+1.65/100)*P1547</f>
        <v>0</v>
      </c>
      <c r="R1547" s="90"/>
      <c r="S1547" s="90"/>
      <c r="T1547" s="90"/>
      <c r="U1547" s="90"/>
      <c r="V1547" s="90">
        <f>+P1547-Q1547+R1547+S1547+T1547+U1547</f>
        <v>0</v>
      </c>
      <c r="W1547" s="91">
        <f>(1.02/100)</f>
        <v>1.02E-2</v>
      </c>
      <c r="X1547" s="91">
        <v>4.8E-3</v>
      </c>
      <c r="Y1547" s="91">
        <v>0.17</v>
      </c>
      <c r="Z1547" s="91">
        <v>1.65E-2</v>
      </c>
      <c r="AA1547" s="91">
        <v>7.6E-2</v>
      </c>
      <c r="AB1547" s="91">
        <f>SUM(W1547:AA1547)</f>
        <v>0.2775</v>
      </c>
      <c r="AC1547" s="75">
        <v>12</v>
      </c>
      <c r="AD1547" s="92">
        <f>IF(AL1547="","",+AC1547*AL1547)</f>
      </c>
      <c r="AE1547" s="93">
        <f>IF(AL1547="","",+AL1547*AB1547)</f>
      </c>
      <c r="AF1547" s="92">
        <f>IF(AL1547="","",+AL1547-AE1547)</f>
      </c>
      <c r="AG1547" s="93">
        <f>+V1547</f>
        <v>0</v>
      </c>
      <c r="AH1547" s="92">
        <f>IF(AF1547="","",+AF1547-AG1547)</f>
      </c>
      <c r="AI1547" s="92">
        <f>IF(AH1547="","",+AH1547*AC1547)</f>
      </c>
      <c r="AJ1547" s="93"/>
      <c r="AK1547" s="94">
        <v>0.33</v>
      </c>
      <c r="AL1547" s="93">
        <f>IF(V1547=0,"",V1547/(1-AB1547-AK1547))</f>
      </c>
      <c r="AM1547" s="95">
        <v>0.33</v>
      </c>
      <c r="AN1547" s="93">
        <f>IF(V1547=0,"",V1547/(1-AB1547-AM1547))</f>
      </c>
      <c r="AO1547" s="96">
        <v>1.2</v>
      </c>
      <c r="AP1547" s="93">
        <f>IF(BD!AJ1547="","",BD!AJ1547*BD!AO1547)</f>
      </c>
      <c r="AQ1547" s="91">
        <f>BD!AM1547/BD!AK1547-1</f>
        <v>0</v>
      </c>
      <c r="AR1547" s="91">
        <f>IF(BD!AN1547="","",IF(BD!AJ1547="","",BD!AN1547/BD!AJ1547-1))</f>
      </c>
      <c r="AS1547" s="91">
        <f>IF(BD!AN1547="","",IF(BD!AN1547&lt;BD!AL1547,"ABAIXO DA META","DENTRO DA META"))</f>
      </c>
      <c r="AT1547" s="91" t="str">
        <f>IF(BD!AJ1547="","EM ANÁLISE",IF(BD!AP1547&gt;=BD!AN1547,"GO", "NO GO"))</f>
        <v>EM ANÁLISE</v>
      </c>
      <c r="AU1547" s="97">
        <f>IF(AN1547="","",+BD!$AN1547-AJ1547)</f>
      </c>
      <c r="AV1547" s="98"/>
      <c r="AW1547" s="90">
        <f>BD!P1547*BD!AC1547</f>
        <v>0</v>
      </c>
      <c r="AX1547" s="90">
        <f>BD!V1547*BD!AC1547</f>
        <v>0</v>
      </c>
      <c r="AY1547" s="90">
        <f>IF(BD!AN1547="","",BD!AN1547*BD!AC1547)</f>
      </c>
      <c r="AZ1547" s="75" t="s">
        <v>123</v>
      </c>
      <c r="BA1547" s="75"/>
      <c r="BB1547" s="75"/>
      <c r="BC1547" s="75"/>
      <c r="BD1547" s="104"/>
      <c r="BE1547" s="104"/>
      <c r="BF1547" s="101"/>
      <c r="BG1547" s="101"/>
      <c r="BH1547" s="101"/>
      <c r="BI1547" s="101"/>
      <c r="BJ1547" s="101"/>
      <c r="BK1547" s="101"/>
      <c r="BL1547" s="101"/>
      <c r="BM1547" s="101"/>
      <c r="BN1547" s="101"/>
      <c r="BO1547" s="103"/>
      <c r="BP1547" s="101"/>
      <c r="BQ1547" s="101"/>
      <c r="BR1547" s="101"/>
      <c r="BS1547" s="101"/>
      <c r="BT1547" s="101"/>
      <c r="BU1547" s="101"/>
      <c r="BV1547" s="101"/>
      <c r="BW1547" s="101"/>
      <c r="BX1547" s="101"/>
      <c r="BY1547" s="101"/>
      <c r="BZ1547" s="101"/>
      <c r="CA1547" s="101"/>
      <c r="CB1547" s="101"/>
      <c r="CC1547" s="101"/>
      <c r="CD1547" s="101"/>
      <c r="CE1547" s="101"/>
      <c r="CF1547" s="101"/>
      <c r="CG1547" s="37" t="e">
        <f>VLOOKUP(Table_1[[#This Row],[EAN]],'[1]Planilha1'!$E:$R,13,0)</f>
        <v>#N/A</v>
      </c>
      <c r="CI1547" s="188">
        <f>IF(Table_1[[#This Row],[STATUS MERCADO]]="GO",Table_1[[#This Row],[M. BRUTA TOTAL]],0)</f>
        <v>0</v>
      </c>
      <c r="CJ1547" s="188">
        <f>IF(Table_1[[#This Row],[STATUS MERCADO]]="GO",Table_1[[#This Row],[PV UNIT. REALIZADO]]*Table_1[[#This Row],[QUANTIDADE]],0)</f>
        <v>0</v>
      </c>
    </row>
    <row r="1548" ht="15" hidden="1">
      <c r="A1548" s="7"/>
      <c r="B1548" s="84" t="s">
        <v>400</v>
      </c>
      <c r="C1548" s="75">
        <v>220382</v>
      </c>
      <c r="D1548" s="75">
        <v>1748</v>
      </c>
      <c r="E1548" s="85">
        <v>7898598188186</v>
      </c>
      <c r="F1548" s="86" t="s">
        <v>1508</v>
      </c>
      <c r="G1548" s="75" t="s">
        <v>19</v>
      </c>
      <c r="H1548" s="75">
        <v>1510</v>
      </c>
      <c r="I1548" s="87" t="s">
        <v>461</v>
      </c>
      <c r="J1548" s="75" t="s">
        <v>1470</v>
      </c>
      <c r="K1548" s="88" t="s">
        <v>84</v>
      </c>
      <c r="L1548" s="88">
        <v>12</v>
      </c>
      <c r="M1548" s="88">
        <v>1</v>
      </c>
      <c r="N1548" s="75" t="s">
        <v>85</v>
      </c>
      <c r="O1548" s="75" t="s">
        <v>1471</v>
      </c>
      <c r="P1548" s="89"/>
      <c r="Q1548" s="90">
        <f>(17/100+7.6/100+1.65/100)*P1548</f>
        <v>0</v>
      </c>
      <c r="R1548" s="90"/>
      <c r="S1548" s="90"/>
      <c r="T1548" s="90"/>
      <c r="U1548" s="90"/>
      <c r="V1548" s="90">
        <f>+P1548-Q1548+R1548+S1548+T1548+U1548</f>
        <v>0</v>
      </c>
      <c r="W1548" s="91">
        <f>(1.02/100)</f>
        <v>1.02E-2</v>
      </c>
      <c r="X1548" s="91">
        <v>4.8E-3</v>
      </c>
      <c r="Y1548" s="91">
        <v>0.17</v>
      </c>
      <c r="Z1548" s="91">
        <v>1.65E-2</v>
      </c>
      <c r="AA1548" s="91">
        <v>7.6E-2</v>
      </c>
      <c r="AB1548" s="91">
        <f>SUM(W1548:AA1548)</f>
        <v>0.2775</v>
      </c>
      <c r="AC1548" s="75">
        <v>12</v>
      </c>
      <c r="AD1548" s="92">
        <f>IF(AL1548="","",+AC1548*AL1548)</f>
      </c>
      <c r="AE1548" s="93">
        <f>IF(AL1548="","",+AL1548*AB1548)</f>
      </c>
      <c r="AF1548" s="92">
        <f>IF(AL1548="","",+AL1548-AE1548)</f>
      </c>
      <c r="AG1548" s="93">
        <f>+V1548</f>
        <v>0</v>
      </c>
      <c r="AH1548" s="92">
        <f>IF(AF1548="","",+AF1548-AG1548)</f>
      </c>
      <c r="AI1548" s="92">
        <f>IF(AH1548="","",+AH1548*AC1548)</f>
      </c>
      <c r="AJ1548" s="93"/>
      <c r="AK1548" s="94">
        <v>0.33</v>
      </c>
      <c r="AL1548" s="93">
        <f>IF(V1548=0,"",V1548/(1-AB1548-AK1548))</f>
      </c>
      <c r="AM1548" s="95">
        <v>0.33</v>
      </c>
      <c r="AN1548" s="93">
        <f>IF(V1548=0,"",V1548/(1-AB1548-AM1548))</f>
      </c>
      <c r="AO1548" s="96">
        <v>1.2</v>
      </c>
      <c r="AP1548" s="93">
        <f>IF(BD!AJ1548="","",BD!AJ1548*BD!AO1548)</f>
      </c>
      <c r="AQ1548" s="91">
        <f>BD!AM1548/BD!AK1548-1</f>
        <v>0</v>
      </c>
      <c r="AR1548" s="91">
        <f>IF(BD!AN1548="","",IF(BD!AJ1548="","",BD!AN1548/BD!AJ1548-1))</f>
      </c>
      <c r="AS1548" s="91">
        <f>IF(BD!AN1548="","",IF(BD!AN1548&lt;BD!AL1548,"ABAIXO DA META","DENTRO DA META"))</f>
      </c>
      <c r="AT1548" s="91" t="str">
        <f>IF(BD!AJ1548="","EM ANÁLISE",IF(BD!AP1548&gt;=BD!AN1548,"GO", "NO GO"))</f>
        <v>EM ANÁLISE</v>
      </c>
      <c r="AU1548" s="97">
        <f>IF(AN1548="","",+BD!$AN1548-AJ1548)</f>
      </c>
      <c r="AV1548" s="98"/>
      <c r="AW1548" s="90">
        <f>BD!P1548*BD!AC1548</f>
        <v>0</v>
      </c>
      <c r="AX1548" s="90">
        <f>BD!V1548*BD!AC1548</f>
        <v>0</v>
      </c>
      <c r="AY1548" s="90">
        <f>IF(BD!AN1548="","",BD!AN1548*BD!AC1548)</f>
      </c>
      <c r="AZ1548" s="75" t="s">
        <v>123</v>
      </c>
      <c r="BA1548" s="75"/>
      <c r="BB1548" s="75"/>
      <c r="BC1548" s="75"/>
      <c r="BD1548" s="104"/>
      <c r="BE1548" s="104"/>
      <c r="BF1548" s="101"/>
      <c r="BG1548" s="101"/>
      <c r="BH1548" s="101"/>
      <c r="BI1548" s="101"/>
      <c r="BJ1548" s="101"/>
      <c r="BK1548" s="101"/>
      <c r="BL1548" s="101"/>
      <c r="BM1548" s="101"/>
      <c r="BN1548" s="101"/>
      <c r="BO1548" s="103"/>
      <c r="BP1548" s="101"/>
      <c r="BQ1548" s="101"/>
      <c r="BR1548" s="101"/>
      <c r="BS1548" s="101"/>
      <c r="BT1548" s="101"/>
      <c r="BU1548" s="101"/>
      <c r="BV1548" s="101"/>
      <c r="BW1548" s="101"/>
      <c r="BX1548" s="101"/>
      <c r="BY1548" s="101"/>
      <c r="BZ1548" s="101"/>
      <c r="CA1548" s="101"/>
      <c r="CB1548" s="101"/>
      <c r="CC1548" s="101"/>
      <c r="CD1548" s="101"/>
      <c r="CE1548" s="101"/>
      <c r="CF1548" s="101"/>
      <c r="CG1548" s="37" t="e">
        <f>VLOOKUP(Table_1[[#This Row],[EAN]],'[1]Planilha1'!$E:$R,13,0)</f>
        <v>#N/A</v>
      </c>
      <c r="CI1548" s="188">
        <f>IF(Table_1[[#This Row],[STATUS MERCADO]]="GO",Table_1[[#This Row],[M. BRUTA TOTAL]],0)</f>
        <v>0</v>
      </c>
      <c r="CJ1548" s="188">
        <f>IF(Table_1[[#This Row],[STATUS MERCADO]]="GO",Table_1[[#This Row],[PV UNIT. REALIZADO]]*Table_1[[#This Row],[QUANTIDADE]],0)</f>
        <v>0</v>
      </c>
    </row>
    <row r="1549" ht="15" hidden="1">
      <c r="A1549" s="7"/>
      <c r="B1549" s="84" t="s">
        <v>400</v>
      </c>
      <c r="C1549" s="75">
        <v>220383</v>
      </c>
      <c r="D1549" s="75">
        <v>2010</v>
      </c>
      <c r="E1549" s="85">
        <v>7898598184928</v>
      </c>
      <c r="F1549" s="86" t="s">
        <v>1509</v>
      </c>
      <c r="G1549" s="75" t="s">
        <v>11</v>
      </c>
      <c r="H1549" s="75">
        <v>2340</v>
      </c>
      <c r="I1549" s="87" t="s">
        <v>1510</v>
      </c>
      <c r="J1549" s="75" t="s">
        <v>478</v>
      </c>
      <c r="K1549" s="88" t="s">
        <v>84</v>
      </c>
      <c r="L1549" s="88">
        <v>12</v>
      </c>
      <c r="M1549" s="88">
        <v>0</v>
      </c>
      <c r="N1549" s="75" t="s">
        <v>85</v>
      </c>
      <c r="O1549" s="75" t="s">
        <v>1471</v>
      </c>
      <c r="P1549" s="89"/>
      <c r="Q1549" s="90">
        <f>(17/100+7.6/100+1.65/100)*P1549</f>
        <v>0</v>
      </c>
      <c r="R1549" s="90"/>
      <c r="S1549" s="90"/>
      <c r="T1549" s="90"/>
      <c r="U1549" s="90"/>
      <c r="V1549" s="90">
        <f>+P1549-Q1549+R1549+S1549+T1549+U1549</f>
        <v>0</v>
      </c>
      <c r="W1549" s="91">
        <f>(1.02/100)</f>
        <v>1.02E-2</v>
      </c>
      <c r="X1549" s="91">
        <v>4.8E-3</v>
      </c>
      <c r="Y1549" s="91">
        <v>0.17</v>
      </c>
      <c r="Z1549" s="91">
        <v>1.65E-2</v>
      </c>
      <c r="AA1549" s="91">
        <v>7.6E-2</v>
      </c>
      <c r="AB1549" s="91">
        <f>SUM(W1549:AA1549)</f>
        <v>0.2775</v>
      </c>
      <c r="AC1549" s="75">
        <v>12</v>
      </c>
      <c r="AD1549" s="92">
        <f>IF(AL1549="","",+AC1549*AL1549)</f>
      </c>
      <c r="AE1549" s="93">
        <f>IF(AL1549="","",+AL1549*AB1549)</f>
      </c>
      <c r="AF1549" s="92">
        <f>IF(AL1549="","",+AL1549-AE1549)</f>
      </c>
      <c r="AG1549" s="93">
        <f>+V1549</f>
        <v>0</v>
      </c>
      <c r="AH1549" s="92">
        <f>IF(AF1549="","",+AF1549-AG1549)</f>
      </c>
      <c r="AI1549" s="92">
        <f>IF(AH1549="","",+AH1549*AC1549)</f>
      </c>
      <c r="AJ1549" s="93"/>
      <c r="AK1549" s="94">
        <v>0.33</v>
      </c>
      <c r="AL1549" s="93">
        <f>IF(V1549=0,"",V1549/(1-AB1549-AK1549))</f>
      </c>
      <c r="AM1549" s="95">
        <v>0.33</v>
      </c>
      <c r="AN1549" s="93">
        <f>IF(V1549=0,"",V1549/(1-AB1549-AM1549))</f>
      </c>
      <c r="AO1549" s="96">
        <v>1.2</v>
      </c>
      <c r="AP1549" s="93">
        <f>IF(BD!AJ1549="","",BD!AJ1549*BD!AO1549)</f>
      </c>
      <c r="AQ1549" s="91">
        <f>BD!AM1549/BD!AK1549-1</f>
        <v>0</v>
      </c>
      <c r="AR1549" s="91">
        <f>IF(BD!AN1549="","",IF(BD!AJ1549="","",BD!AN1549/BD!AJ1549-1))</f>
      </c>
      <c r="AS1549" s="91">
        <f>IF(BD!AN1549="","",IF(BD!AN1549&lt;BD!AL1549,"ABAIXO DA META","DENTRO DA META"))</f>
      </c>
      <c r="AT1549" s="91" t="str">
        <f>IF(BD!AJ1549="","EM ANÁLISE",IF(BD!AP1549&gt;=BD!AN1549,"GO", "NO GO"))</f>
        <v>EM ANÁLISE</v>
      </c>
      <c r="AU1549" s="97">
        <f>IF(AN1549="","",+BD!$AN1549-AJ1549)</f>
      </c>
      <c r="AV1549" s="98"/>
      <c r="AW1549" s="90">
        <f>BD!P1549*BD!AC1549</f>
        <v>0</v>
      </c>
      <c r="AX1549" s="90">
        <f>BD!V1549*BD!AC1549</f>
        <v>0</v>
      </c>
      <c r="AY1549" s="90">
        <f>IF(BD!AN1549="","",BD!AN1549*BD!AC1549)</f>
      </c>
      <c r="AZ1549" s="75" t="s">
        <v>123</v>
      </c>
      <c r="BA1549" s="75"/>
      <c r="BB1549" s="75"/>
      <c r="BC1549" s="75"/>
      <c r="BD1549" s="104"/>
      <c r="BE1549" s="104"/>
      <c r="BF1549" s="101"/>
      <c r="BG1549" s="101"/>
      <c r="BH1549" s="101"/>
      <c r="BI1549" s="101"/>
      <c r="BJ1549" s="101"/>
      <c r="BK1549" s="101"/>
      <c r="BL1549" s="101"/>
      <c r="BM1549" s="101"/>
      <c r="BN1549" s="101"/>
      <c r="BO1549" s="103"/>
      <c r="BP1549" s="101"/>
      <c r="BQ1549" s="101"/>
      <c r="BR1549" s="101"/>
      <c r="BS1549" s="101"/>
      <c r="BT1549" s="101"/>
      <c r="BU1549" s="101"/>
      <c r="BV1549" s="101"/>
      <c r="BW1549" s="101"/>
      <c r="BX1549" s="101"/>
      <c r="BY1549" s="101"/>
      <c r="BZ1549" s="101"/>
      <c r="CA1549" s="101"/>
      <c r="CB1549" s="101"/>
      <c r="CC1549" s="101"/>
      <c r="CD1549" s="101"/>
      <c r="CE1549" s="101"/>
      <c r="CF1549" s="101"/>
      <c r="CG1549" s="37" t="e">
        <f>VLOOKUP(Table_1[[#This Row],[EAN]],'[1]Planilha1'!$E:$R,13,0)</f>
        <v>#N/A</v>
      </c>
      <c r="CI1549" s="188">
        <f>IF(Table_1[[#This Row],[STATUS MERCADO]]="GO",Table_1[[#This Row],[M. BRUTA TOTAL]],0)</f>
        <v>0</v>
      </c>
      <c r="CJ1549" s="188">
        <f>IF(Table_1[[#This Row],[STATUS MERCADO]]="GO",Table_1[[#This Row],[PV UNIT. REALIZADO]]*Table_1[[#This Row],[QUANTIDADE]],0)</f>
        <v>0</v>
      </c>
    </row>
    <row r="1550" ht="15" hidden="1">
      <c r="A1550" s="7"/>
      <c r="B1550" s="84" t="s">
        <v>400</v>
      </c>
      <c r="C1550" s="75">
        <v>220384</v>
      </c>
      <c r="D1550" s="75">
        <v>1948</v>
      </c>
      <c r="E1550" s="85">
        <v>7898598185048</v>
      </c>
      <c r="F1550" s="86" t="s">
        <v>1511</v>
      </c>
      <c r="G1550" s="75" t="s">
        <v>19</v>
      </c>
      <c r="H1550" s="75">
        <v>1510</v>
      </c>
      <c r="I1550" s="87" t="s">
        <v>461</v>
      </c>
      <c r="J1550" s="75" t="s">
        <v>464</v>
      </c>
      <c r="K1550" s="88" t="s">
        <v>84</v>
      </c>
      <c r="L1550" s="88">
        <v>12</v>
      </c>
      <c r="M1550" s="88">
        <v>1</v>
      </c>
      <c r="N1550" s="75" t="s">
        <v>85</v>
      </c>
      <c r="O1550" s="75" t="s">
        <v>1471</v>
      </c>
      <c r="P1550" s="89"/>
      <c r="Q1550" s="90">
        <f>(17/100+7.6/100+1.65/100)*P1550</f>
        <v>0</v>
      </c>
      <c r="R1550" s="90"/>
      <c r="S1550" s="90"/>
      <c r="T1550" s="90"/>
      <c r="U1550" s="90"/>
      <c r="V1550" s="90">
        <f>+P1550-Q1550+R1550+S1550+T1550+U1550</f>
        <v>0</v>
      </c>
      <c r="W1550" s="91">
        <f>(1.02/100)</f>
        <v>1.02E-2</v>
      </c>
      <c r="X1550" s="91">
        <v>4.8E-3</v>
      </c>
      <c r="Y1550" s="91">
        <v>0.17</v>
      </c>
      <c r="Z1550" s="91">
        <v>1.65E-2</v>
      </c>
      <c r="AA1550" s="91">
        <v>7.6E-2</v>
      </c>
      <c r="AB1550" s="91">
        <f>SUM(W1550:AA1550)</f>
        <v>0.2775</v>
      </c>
      <c r="AC1550" s="75">
        <v>12</v>
      </c>
      <c r="AD1550" s="92">
        <f>IF(AL1550="","",+AC1550*AL1550)</f>
      </c>
      <c r="AE1550" s="93">
        <f>IF(AL1550="","",+AL1550*AB1550)</f>
      </c>
      <c r="AF1550" s="92">
        <f>IF(AL1550="","",+AL1550-AE1550)</f>
      </c>
      <c r="AG1550" s="93">
        <f>+V1550</f>
        <v>0</v>
      </c>
      <c r="AH1550" s="92">
        <f>IF(AF1550="","",+AF1550-AG1550)</f>
      </c>
      <c r="AI1550" s="92">
        <f>IF(AH1550="","",+AH1550*AC1550)</f>
      </c>
      <c r="AJ1550" s="93"/>
      <c r="AK1550" s="94">
        <v>0.33</v>
      </c>
      <c r="AL1550" s="93">
        <f>IF(V1550=0,"",V1550/(1-AB1550-AK1550))</f>
      </c>
      <c r="AM1550" s="95">
        <v>0.33</v>
      </c>
      <c r="AN1550" s="93">
        <f>IF(V1550=0,"",V1550/(1-AB1550-AM1550))</f>
      </c>
      <c r="AO1550" s="96">
        <v>1.2</v>
      </c>
      <c r="AP1550" s="93">
        <f>IF(BD!AJ1550="","",BD!AJ1550*BD!AO1550)</f>
      </c>
      <c r="AQ1550" s="91">
        <f>BD!AM1550/BD!AK1550-1</f>
        <v>0</v>
      </c>
      <c r="AR1550" s="91">
        <f>IF(BD!AN1550="","",IF(BD!AJ1550="","",BD!AN1550/BD!AJ1550-1))</f>
      </c>
      <c r="AS1550" s="91">
        <f>IF(BD!AN1550="","",IF(BD!AN1550&lt;BD!AL1550,"ABAIXO DA META","DENTRO DA META"))</f>
      </c>
      <c r="AT1550" s="91" t="str">
        <f>IF(BD!AJ1550="","EM ANÁLISE",IF(BD!AP1550&gt;=BD!AN1550,"GO", "NO GO"))</f>
        <v>EM ANÁLISE</v>
      </c>
      <c r="AU1550" s="97">
        <f>IF(AN1550="","",+BD!$AN1550-AJ1550)</f>
      </c>
      <c r="AV1550" s="98"/>
      <c r="AW1550" s="90">
        <f>BD!P1550*BD!AC1550</f>
        <v>0</v>
      </c>
      <c r="AX1550" s="90">
        <f>BD!V1550*BD!AC1550</f>
        <v>0</v>
      </c>
      <c r="AY1550" s="90">
        <f>IF(BD!AN1550="","",BD!AN1550*BD!AC1550)</f>
      </c>
      <c r="AZ1550" s="75" t="s">
        <v>123</v>
      </c>
      <c r="BA1550" s="75"/>
      <c r="BB1550" s="75"/>
      <c r="BC1550" s="75"/>
      <c r="BD1550" s="104"/>
      <c r="BE1550" s="104"/>
      <c r="BF1550" s="101"/>
      <c r="BG1550" s="101"/>
      <c r="BH1550" s="101"/>
      <c r="BI1550" s="101"/>
      <c r="BJ1550" s="101"/>
      <c r="BK1550" s="101"/>
      <c r="BL1550" s="101"/>
      <c r="BM1550" s="101"/>
      <c r="BN1550" s="101"/>
      <c r="BO1550" s="103"/>
      <c r="BP1550" s="101"/>
      <c r="BQ1550" s="101"/>
      <c r="BR1550" s="101"/>
      <c r="BS1550" s="101"/>
      <c r="BT1550" s="101"/>
      <c r="BU1550" s="101"/>
      <c r="BV1550" s="101"/>
      <c r="BW1550" s="101"/>
      <c r="BX1550" s="101"/>
      <c r="BY1550" s="101"/>
      <c r="BZ1550" s="101"/>
      <c r="CA1550" s="101"/>
      <c r="CB1550" s="101"/>
      <c r="CC1550" s="101"/>
      <c r="CD1550" s="101"/>
      <c r="CE1550" s="101"/>
      <c r="CF1550" s="101"/>
      <c r="CG1550" s="37" t="e">
        <f>VLOOKUP(Table_1[[#This Row],[EAN]],'[1]Planilha1'!$E:$R,13,0)</f>
        <v>#N/A</v>
      </c>
      <c r="CI1550" s="188">
        <f>IF(Table_1[[#This Row],[STATUS MERCADO]]="GO",Table_1[[#This Row],[M. BRUTA TOTAL]],0)</f>
        <v>0</v>
      </c>
      <c r="CJ1550" s="188">
        <f>IF(Table_1[[#This Row],[STATUS MERCADO]]="GO",Table_1[[#This Row],[PV UNIT. REALIZADO]]*Table_1[[#This Row],[QUANTIDADE]],0)</f>
        <v>0</v>
      </c>
    </row>
    <row r="1551" ht="15" hidden="1">
      <c r="A1551" s="7"/>
      <c r="B1551" s="84" t="s">
        <v>400</v>
      </c>
      <c r="C1551" s="75">
        <v>220385</v>
      </c>
      <c r="D1551" s="75">
        <v>1952</v>
      </c>
      <c r="E1551" s="85">
        <v>7898598183945</v>
      </c>
      <c r="F1551" s="86" t="s">
        <v>1512</v>
      </c>
      <c r="G1551" s="75" t="s">
        <v>19</v>
      </c>
      <c r="H1551" s="75">
        <v>1510</v>
      </c>
      <c r="I1551" s="87" t="s">
        <v>461</v>
      </c>
      <c r="J1551" s="75" t="s">
        <v>464</v>
      </c>
      <c r="K1551" s="88" t="s">
        <v>84</v>
      </c>
      <c r="L1551" s="88">
        <v>12</v>
      </c>
      <c r="M1551" s="88">
        <v>1</v>
      </c>
      <c r="N1551" s="75" t="s">
        <v>85</v>
      </c>
      <c r="O1551" s="75" t="s">
        <v>1471</v>
      </c>
      <c r="P1551" s="89"/>
      <c r="Q1551" s="90">
        <f>(17/100+7.6/100+1.65/100)*P1551</f>
        <v>0</v>
      </c>
      <c r="R1551" s="90"/>
      <c r="S1551" s="90"/>
      <c r="T1551" s="90"/>
      <c r="U1551" s="90"/>
      <c r="V1551" s="90">
        <f>+P1551-Q1551+R1551+S1551+T1551+U1551</f>
        <v>0</v>
      </c>
      <c r="W1551" s="91">
        <f>(1.02/100)</f>
        <v>1.02E-2</v>
      </c>
      <c r="X1551" s="91">
        <v>4.8E-3</v>
      </c>
      <c r="Y1551" s="91">
        <v>0.17</v>
      </c>
      <c r="Z1551" s="91">
        <v>1.65E-2</v>
      </c>
      <c r="AA1551" s="91">
        <v>7.6E-2</v>
      </c>
      <c r="AB1551" s="91">
        <f>SUM(W1551:AA1551)</f>
        <v>0.2775</v>
      </c>
      <c r="AC1551" s="75">
        <v>12</v>
      </c>
      <c r="AD1551" s="92">
        <f>IF(AL1551="","",+AC1551*AL1551)</f>
      </c>
      <c r="AE1551" s="93">
        <f>IF(AL1551="","",+AL1551*AB1551)</f>
      </c>
      <c r="AF1551" s="92">
        <f>IF(AL1551="","",+AL1551-AE1551)</f>
      </c>
      <c r="AG1551" s="93">
        <f>+V1551</f>
        <v>0</v>
      </c>
      <c r="AH1551" s="92">
        <f>IF(AF1551="","",+AF1551-AG1551)</f>
      </c>
      <c r="AI1551" s="92">
        <f>IF(AH1551="","",+AH1551*AC1551)</f>
      </c>
      <c r="AJ1551" s="93"/>
      <c r="AK1551" s="94">
        <v>0.33</v>
      </c>
      <c r="AL1551" s="93">
        <f>IF(V1551=0,"",V1551/(1-AB1551-AK1551))</f>
      </c>
      <c r="AM1551" s="95">
        <v>0.33</v>
      </c>
      <c r="AN1551" s="93">
        <f>IF(V1551=0,"",V1551/(1-AB1551-AM1551))</f>
      </c>
      <c r="AO1551" s="96">
        <v>1.2</v>
      </c>
      <c r="AP1551" s="93">
        <f>IF(BD!AJ1551="","",BD!AJ1551*BD!AO1551)</f>
      </c>
      <c r="AQ1551" s="91">
        <f>BD!AM1551/BD!AK1551-1</f>
        <v>0</v>
      </c>
      <c r="AR1551" s="91">
        <f>IF(BD!AN1551="","",IF(BD!AJ1551="","",BD!AN1551/BD!AJ1551-1))</f>
      </c>
      <c r="AS1551" s="91">
        <f>IF(BD!AN1551="","",IF(BD!AN1551&lt;BD!AL1551,"ABAIXO DA META","DENTRO DA META"))</f>
      </c>
      <c r="AT1551" s="91" t="str">
        <f>IF(BD!AJ1551="","EM ANÁLISE",IF(BD!AP1551&gt;=BD!AN1551,"GO", "NO GO"))</f>
        <v>EM ANÁLISE</v>
      </c>
      <c r="AU1551" s="97">
        <f>IF(AN1551="","",+BD!$AN1551-AJ1551)</f>
      </c>
      <c r="AV1551" s="98"/>
      <c r="AW1551" s="90">
        <f>BD!P1551*BD!AC1551</f>
        <v>0</v>
      </c>
      <c r="AX1551" s="90">
        <f>BD!V1551*BD!AC1551</f>
        <v>0</v>
      </c>
      <c r="AY1551" s="90">
        <f>IF(BD!AN1551="","",BD!AN1551*BD!AC1551)</f>
      </c>
      <c r="AZ1551" s="75" t="s">
        <v>123</v>
      </c>
      <c r="BA1551" s="75"/>
      <c r="BB1551" s="75"/>
      <c r="BC1551" s="75"/>
      <c r="BD1551" s="104"/>
      <c r="BE1551" s="104"/>
      <c r="BF1551" s="101"/>
      <c r="BG1551" s="101"/>
      <c r="BH1551" s="101"/>
      <c r="BI1551" s="101"/>
      <c r="BJ1551" s="101"/>
      <c r="BK1551" s="101"/>
      <c r="BL1551" s="101"/>
      <c r="BM1551" s="101"/>
      <c r="BN1551" s="101"/>
      <c r="BO1551" s="103"/>
      <c r="BP1551" s="101"/>
      <c r="BQ1551" s="101"/>
      <c r="BR1551" s="101"/>
      <c r="BS1551" s="101"/>
      <c r="BT1551" s="101"/>
      <c r="BU1551" s="101"/>
      <c r="BV1551" s="101"/>
      <c r="BW1551" s="101"/>
      <c r="BX1551" s="101"/>
      <c r="BY1551" s="101"/>
      <c r="BZ1551" s="101"/>
      <c r="CA1551" s="101"/>
      <c r="CB1551" s="101"/>
      <c r="CC1551" s="101"/>
      <c r="CD1551" s="101"/>
      <c r="CE1551" s="101"/>
      <c r="CF1551" s="101"/>
      <c r="CG1551" s="37" t="e">
        <f>VLOOKUP(Table_1[[#This Row],[EAN]],'[1]Planilha1'!$E:$R,13,0)</f>
        <v>#N/A</v>
      </c>
      <c r="CI1551" s="188">
        <f>IF(Table_1[[#This Row],[STATUS MERCADO]]="GO",Table_1[[#This Row],[M. BRUTA TOTAL]],0)</f>
        <v>0</v>
      </c>
      <c r="CJ1551" s="188">
        <f>IF(Table_1[[#This Row],[STATUS MERCADO]]="GO",Table_1[[#This Row],[PV UNIT. REALIZADO]]*Table_1[[#This Row],[QUANTIDADE]],0)</f>
        <v>0</v>
      </c>
    </row>
    <row r="1552" ht="15" hidden="1">
      <c r="A1552" s="7"/>
      <c r="B1552" s="84" t="s">
        <v>400</v>
      </c>
      <c r="C1552" s="75">
        <v>220386</v>
      </c>
      <c r="D1552" s="75">
        <v>1959</v>
      </c>
      <c r="E1552" s="85">
        <v>7898598183655</v>
      </c>
      <c r="F1552" s="86" t="s">
        <v>1513</v>
      </c>
      <c r="G1552" s="75" t="s">
        <v>19</v>
      </c>
      <c r="H1552" s="75">
        <v>1510</v>
      </c>
      <c r="I1552" s="87" t="s">
        <v>461</v>
      </c>
      <c r="J1552" s="75" t="s">
        <v>464</v>
      </c>
      <c r="K1552" s="88" t="s">
        <v>84</v>
      </c>
      <c r="L1552" s="88">
        <v>12</v>
      </c>
      <c r="M1552" s="88">
        <v>1</v>
      </c>
      <c r="N1552" s="75" t="s">
        <v>85</v>
      </c>
      <c r="O1552" s="75" t="s">
        <v>1471</v>
      </c>
      <c r="P1552" s="89"/>
      <c r="Q1552" s="90">
        <f>(17/100+7.6/100+1.65/100)*P1552</f>
        <v>0</v>
      </c>
      <c r="R1552" s="90"/>
      <c r="S1552" s="90"/>
      <c r="T1552" s="90"/>
      <c r="U1552" s="90"/>
      <c r="V1552" s="90">
        <f>+P1552-Q1552+R1552+S1552+T1552+U1552</f>
        <v>0</v>
      </c>
      <c r="W1552" s="91">
        <f>(1.02/100)</f>
        <v>1.02E-2</v>
      </c>
      <c r="X1552" s="91">
        <v>4.8E-3</v>
      </c>
      <c r="Y1552" s="91">
        <v>0.17</v>
      </c>
      <c r="Z1552" s="91">
        <v>1.65E-2</v>
      </c>
      <c r="AA1552" s="91">
        <v>7.6E-2</v>
      </c>
      <c r="AB1552" s="91">
        <f>SUM(W1552:AA1552)</f>
        <v>0.2775</v>
      </c>
      <c r="AC1552" s="75">
        <v>12</v>
      </c>
      <c r="AD1552" s="92">
        <f>IF(AL1552="","",+AC1552*AL1552)</f>
      </c>
      <c r="AE1552" s="93">
        <f>IF(AL1552="","",+AL1552*AB1552)</f>
      </c>
      <c r="AF1552" s="92">
        <f>IF(AL1552="","",+AL1552-AE1552)</f>
      </c>
      <c r="AG1552" s="93">
        <f>+V1552</f>
        <v>0</v>
      </c>
      <c r="AH1552" s="92">
        <f>IF(AF1552="","",+AF1552-AG1552)</f>
      </c>
      <c r="AI1552" s="92">
        <f>IF(AH1552="","",+AH1552*AC1552)</f>
      </c>
      <c r="AJ1552" s="93"/>
      <c r="AK1552" s="94">
        <v>0.33</v>
      </c>
      <c r="AL1552" s="93">
        <f>IF(V1552=0,"",V1552/(1-AB1552-AK1552))</f>
      </c>
      <c r="AM1552" s="95">
        <v>0.33</v>
      </c>
      <c r="AN1552" s="93">
        <f>IF(V1552=0,"",V1552/(1-AB1552-AM1552))</f>
      </c>
      <c r="AO1552" s="96">
        <v>1.2</v>
      </c>
      <c r="AP1552" s="93">
        <f>IF(BD!AJ1552="","",BD!AJ1552*BD!AO1552)</f>
      </c>
      <c r="AQ1552" s="91">
        <f>BD!AM1552/BD!AK1552-1</f>
        <v>0</v>
      </c>
      <c r="AR1552" s="91">
        <f>IF(BD!AN1552="","",IF(BD!AJ1552="","",BD!AN1552/BD!AJ1552-1))</f>
      </c>
      <c r="AS1552" s="91">
        <f>IF(BD!AN1552="","",IF(BD!AN1552&lt;BD!AL1552,"ABAIXO DA META","DENTRO DA META"))</f>
      </c>
      <c r="AT1552" s="91" t="str">
        <f>IF(BD!AJ1552="","EM ANÁLISE",IF(BD!AP1552&gt;=BD!AN1552,"GO", "NO GO"))</f>
        <v>EM ANÁLISE</v>
      </c>
      <c r="AU1552" s="97">
        <f>IF(AN1552="","",+BD!$AN1552-AJ1552)</f>
      </c>
      <c r="AV1552" s="98"/>
      <c r="AW1552" s="90">
        <f>BD!P1552*BD!AC1552</f>
        <v>0</v>
      </c>
      <c r="AX1552" s="90">
        <f>BD!V1552*BD!AC1552</f>
        <v>0</v>
      </c>
      <c r="AY1552" s="90">
        <f>IF(BD!AN1552="","",BD!AN1552*BD!AC1552)</f>
      </c>
      <c r="AZ1552" s="75" t="s">
        <v>123</v>
      </c>
      <c r="BA1552" s="75"/>
      <c r="BB1552" s="75"/>
      <c r="BC1552" s="75"/>
      <c r="BD1552" s="104"/>
      <c r="BE1552" s="104"/>
      <c r="BF1552" s="101"/>
      <c r="BG1552" s="101"/>
      <c r="BH1552" s="101"/>
      <c r="BI1552" s="101"/>
      <c r="BJ1552" s="101"/>
      <c r="BK1552" s="101"/>
      <c r="BL1552" s="101"/>
      <c r="BM1552" s="101"/>
      <c r="BN1552" s="101"/>
      <c r="BO1552" s="103"/>
      <c r="BP1552" s="101"/>
      <c r="BQ1552" s="101"/>
      <c r="BR1552" s="101"/>
      <c r="BS1552" s="101"/>
      <c r="BT1552" s="101"/>
      <c r="BU1552" s="101"/>
      <c r="BV1552" s="101"/>
      <c r="BW1552" s="101"/>
      <c r="BX1552" s="101"/>
      <c r="BY1552" s="101"/>
      <c r="BZ1552" s="101"/>
      <c r="CA1552" s="101"/>
      <c r="CB1552" s="101"/>
      <c r="CC1552" s="101"/>
      <c r="CD1552" s="101"/>
      <c r="CE1552" s="101"/>
      <c r="CF1552" s="101"/>
      <c r="CG1552" s="37" t="e">
        <f>VLOOKUP(Table_1[[#This Row],[EAN]],'[1]Planilha1'!$E:$R,13,0)</f>
        <v>#N/A</v>
      </c>
      <c r="CI1552" s="188">
        <f>IF(Table_1[[#This Row],[STATUS MERCADO]]="GO",Table_1[[#This Row],[M. BRUTA TOTAL]],0)</f>
        <v>0</v>
      </c>
      <c r="CJ1552" s="188">
        <f>IF(Table_1[[#This Row],[STATUS MERCADO]]="GO",Table_1[[#This Row],[PV UNIT. REALIZADO]]*Table_1[[#This Row],[QUANTIDADE]],0)</f>
        <v>0</v>
      </c>
    </row>
    <row r="1553" ht="15" hidden="1">
      <c r="A1553" s="7"/>
      <c r="B1553" s="84" t="s">
        <v>400</v>
      </c>
      <c r="C1553" s="75">
        <v>220387</v>
      </c>
      <c r="D1553" s="75">
        <v>2008</v>
      </c>
      <c r="E1553" s="85">
        <v>7898205074291</v>
      </c>
      <c r="F1553" s="86" t="s">
        <v>1514</v>
      </c>
      <c r="G1553" s="75" t="s">
        <v>11</v>
      </c>
      <c r="H1553" s="75">
        <v>2340</v>
      </c>
      <c r="I1553" s="87" t="s">
        <v>1510</v>
      </c>
      <c r="J1553" s="75" t="s">
        <v>1515</v>
      </c>
      <c r="K1553" s="88" t="s">
        <v>84</v>
      </c>
      <c r="L1553" s="88">
        <v>12</v>
      </c>
      <c r="M1553" s="88">
        <v>0</v>
      </c>
      <c r="N1553" s="75" t="s">
        <v>85</v>
      </c>
      <c r="O1553" s="75" t="s">
        <v>1471</v>
      </c>
      <c r="P1553" s="89"/>
      <c r="Q1553" s="90">
        <f>(17/100+7.6/100+1.65/100)*P1553</f>
        <v>0</v>
      </c>
      <c r="R1553" s="90"/>
      <c r="S1553" s="90"/>
      <c r="T1553" s="90"/>
      <c r="U1553" s="90"/>
      <c r="V1553" s="90">
        <f>+P1553-Q1553+R1553+S1553+T1553+U1553</f>
        <v>0</v>
      </c>
      <c r="W1553" s="91">
        <f>(1.02/100)</f>
        <v>1.02E-2</v>
      </c>
      <c r="X1553" s="91">
        <v>4.8E-3</v>
      </c>
      <c r="Y1553" s="91">
        <v>0.17</v>
      </c>
      <c r="Z1553" s="91">
        <v>1.65E-2</v>
      </c>
      <c r="AA1553" s="91">
        <v>7.6E-2</v>
      </c>
      <c r="AB1553" s="91">
        <f>SUM(W1553:AA1553)</f>
        <v>0.2775</v>
      </c>
      <c r="AC1553" s="75">
        <v>12</v>
      </c>
      <c r="AD1553" s="92">
        <f>IF(AL1553="","",+AC1553*AL1553)</f>
      </c>
      <c r="AE1553" s="93">
        <f>IF(AL1553="","",+AL1553*AB1553)</f>
      </c>
      <c r="AF1553" s="92">
        <f>IF(AL1553="","",+AL1553-AE1553)</f>
      </c>
      <c r="AG1553" s="93">
        <f>+V1553</f>
        <v>0</v>
      </c>
      <c r="AH1553" s="92">
        <f>IF(AF1553="","",+AF1553-AG1553)</f>
      </c>
      <c r="AI1553" s="92">
        <f>IF(AH1553="","",+AH1553*AC1553)</f>
      </c>
      <c r="AJ1553" s="93"/>
      <c r="AK1553" s="94">
        <v>0.33</v>
      </c>
      <c r="AL1553" s="93">
        <f>IF(V1553=0,"",V1553/(1-AB1553-AK1553))</f>
      </c>
      <c r="AM1553" s="95">
        <v>0.33</v>
      </c>
      <c r="AN1553" s="93">
        <f>IF(V1553=0,"",V1553/(1-AB1553-AM1553))</f>
      </c>
      <c r="AO1553" s="96">
        <v>1.2</v>
      </c>
      <c r="AP1553" s="93">
        <f>IF(BD!AJ1553="","",BD!AJ1553*BD!AO1553)</f>
      </c>
      <c r="AQ1553" s="91">
        <f>BD!AM1553/BD!AK1553-1</f>
        <v>0</v>
      </c>
      <c r="AR1553" s="91">
        <f>IF(BD!AN1553="","",IF(BD!AJ1553="","",BD!AN1553/BD!AJ1553-1))</f>
      </c>
      <c r="AS1553" s="91">
        <f>IF(BD!AN1553="","",IF(BD!AN1553&lt;BD!AL1553,"ABAIXO DA META","DENTRO DA META"))</f>
      </c>
      <c r="AT1553" s="91" t="str">
        <f>IF(BD!AJ1553="","EM ANÁLISE",IF(BD!AP1553&gt;=BD!AN1553,"GO", "NO GO"))</f>
        <v>EM ANÁLISE</v>
      </c>
      <c r="AU1553" s="97">
        <f>IF(AN1553="","",+BD!$AN1553-AJ1553)</f>
      </c>
      <c r="AV1553" s="98"/>
      <c r="AW1553" s="90">
        <f>BD!P1553*BD!AC1553</f>
        <v>0</v>
      </c>
      <c r="AX1553" s="90">
        <f>BD!V1553*BD!AC1553</f>
        <v>0</v>
      </c>
      <c r="AY1553" s="90">
        <f>IF(BD!AN1553="","",BD!AN1553*BD!AC1553)</f>
      </c>
      <c r="AZ1553" s="75" t="s">
        <v>123</v>
      </c>
      <c r="BA1553" s="75"/>
      <c r="BB1553" s="75"/>
      <c r="BC1553" s="75"/>
      <c r="BD1553" s="104"/>
      <c r="BE1553" s="104"/>
      <c r="BF1553" s="101"/>
      <c r="BG1553" s="101"/>
      <c r="BH1553" s="101"/>
      <c r="BI1553" s="101"/>
      <c r="BJ1553" s="101"/>
      <c r="BK1553" s="101"/>
      <c r="BL1553" s="101"/>
      <c r="BM1553" s="101"/>
      <c r="BN1553" s="101"/>
      <c r="BO1553" s="103"/>
      <c r="BP1553" s="101"/>
      <c r="BQ1553" s="101"/>
      <c r="BR1553" s="101"/>
      <c r="BS1553" s="101"/>
      <c r="BT1553" s="101"/>
      <c r="BU1553" s="101"/>
      <c r="BV1553" s="101"/>
      <c r="BW1553" s="101"/>
      <c r="BX1553" s="101"/>
      <c r="BY1553" s="101"/>
      <c r="BZ1553" s="101"/>
      <c r="CA1553" s="101"/>
      <c r="CB1553" s="101"/>
      <c r="CC1553" s="101"/>
      <c r="CD1553" s="101"/>
      <c r="CE1553" s="101"/>
      <c r="CF1553" s="101"/>
      <c r="CG1553" s="37" t="e">
        <f>VLOOKUP(Table_1[[#This Row],[EAN]],'[1]Planilha1'!$E:$R,13,0)</f>
        <v>#N/A</v>
      </c>
      <c r="CI1553" s="188">
        <f>IF(Table_1[[#This Row],[STATUS MERCADO]]="GO",Table_1[[#This Row],[M. BRUTA TOTAL]],0)</f>
        <v>0</v>
      </c>
      <c r="CJ1553" s="188">
        <f>IF(Table_1[[#This Row],[STATUS MERCADO]]="GO",Table_1[[#This Row],[PV UNIT. REALIZADO]]*Table_1[[#This Row],[QUANTIDADE]],0)</f>
        <v>0</v>
      </c>
    </row>
    <row r="1554" ht="15" hidden="1">
      <c r="A1554" s="7"/>
      <c r="B1554" s="84" t="s">
        <v>400</v>
      </c>
      <c r="C1554" s="75">
        <v>220388</v>
      </c>
      <c r="D1554" s="75">
        <v>2006</v>
      </c>
      <c r="E1554" s="85">
        <v>7898205079579</v>
      </c>
      <c r="F1554" s="86" t="s">
        <v>1516</v>
      </c>
      <c r="G1554" s="75" t="s">
        <v>11</v>
      </c>
      <c r="H1554" s="75">
        <v>2340</v>
      </c>
      <c r="I1554" s="87" t="s">
        <v>1510</v>
      </c>
      <c r="J1554" s="75" t="s">
        <v>158</v>
      </c>
      <c r="K1554" s="88" t="s">
        <v>84</v>
      </c>
      <c r="L1554" s="88">
        <v>12</v>
      </c>
      <c r="M1554" s="88">
        <v>0</v>
      </c>
      <c r="N1554" s="75" t="s">
        <v>85</v>
      </c>
      <c r="O1554" s="75" t="s">
        <v>1471</v>
      </c>
      <c r="P1554" s="89"/>
      <c r="Q1554" s="90">
        <f>(17/100+7.6/100+1.65/100)*P1554</f>
        <v>0</v>
      </c>
      <c r="R1554" s="90"/>
      <c r="S1554" s="90"/>
      <c r="T1554" s="90"/>
      <c r="U1554" s="90"/>
      <c r="V1554" s="90">
        <f>+P1554-Q1554+R1554+S1554+T1554+U1554</f>
        <v>0</v>
      </c>
      <c r="W1554" s="91">
        <f>(1.02/100)</f>
        <v>1.02E-2</v>
      </c>
      <c r="X1554" s="91">
        <v>4.8E-3</v>
      </c>
      <c r="Y1554" s="91">
        <v>0.17</v>
      </c>
      <c r="Z1554" s="91">
        <v>1.65E-2</v>
      </c>
      <c r="AA1554" s="91">
        <v>7.6E-2</v>
      </c>
      <c r="AB1554" s="91">
        <f>SUM(W1554:AA1554)</f>
        <v>0.2775</v>
      </c>
      <c r="AC1554" s="75">
        <v>12</v>
      </c>
      <c r="AD1554" s="92">
        <f>IF(AL1554="","",+AC1554*AL1554)</f>
      </c>
      <c r="AE1554" s="93">
        <f>IF(AL1554="","",+AL1554*AB1554)</f>
      </c>
      <c r="AF1554" s="92">
        <f>IF(AL1554="","",+AL1554-AE1554)</f>
      </c>
      <c r="AG1554" s="93">
        <f>+V1554</f>
        <v>0</v>
      </c>
      <c r="AH1554" s="92">
        <f>IF(AF1554="","",+AF1554-AG1554)</f>
      </c>
      <c r="AI1554" s="92">
        <f>IF(AH1554="","",+AH1554*AC1554)</f>
      </c>
      <c r="AJ1554" s="93"/>
      <c r="AK1554" s="94">
        <v>0.33</v>
      </c>
      <c r="AL1554" s="93">
        <f>IF(V1554=0,"",V1554/(1-AB1554-AK1554))</f>
      </c>
      <c r="AM1554" s="95">
        <v>0.33</v>
      </c>
      <c r="AN1554" s="93">
        <f>IF(V1554=0,"",V1554/(1-AB1554-AM1554))</f>
      </c>
      <c r="AO1554" s="96">
        <v>1.2</v>
      </c>
      <c r="AP1554" s="93">
        <f>IF(BD!AJ1554="","",BD!AJ1554*BD!AO1554)</f>
      </c>
      <c r="AQ1554" s="91">
        <f>BD!AM1554/BD!AK1554-1</f>
        <v>0</v>
      </c>
      <c r="AR1554" s="91">
        <f>IF(BD!AN1554="","",IF(BD!AJ1554="","",BD!AN1554/BD!AJ1554-1))</f>
      </c>
      <c r="AS1554" s="91">
        <f>IF(BD!AN1554="","",IF(BD!AN1554&lt;BD!AL1554,"ABAIXO DA META","DENTRO DA META"))</f>
      </c>
      <c r="AT1554" s="91" t="str">
        <f>IF(BD!AJ1554="","EM ANÁLISE",IF(BD!AP1554&gt;=BD!AN1554,"GO", "NO GO"))</f>
        <v>EM ANÁLISE</v>
      </c>
      <c r="AU1554" s="97">
        <f>IF(AN1554="","",+BD!$AN1554-AJ1554)</f>
      </c>
      <c r="AV1554" s="98"/>
      <c r="AW1554" s="90">
        <f>BD!P1554*BD!AC1554</f>
        <v>0</v>
      </c>
      <c r="AX1554" s="90">
        <f>BD!V1554*BD!AC1554</f>
        <v>0</v>
      </c>
      <c r="AY1554" s="90">
        <f>IF(BD!AN1554="","",BD!AN1554*BD!AC1554)</f>
      </c>
      <c r="AZ1554" s="75" t="s">
        <v>123</v>
      </c>
      <c r="BA1554" s="75"/>
      <c r="BB1554" s="75"/>
      <c r="BC1554" s="75"/>
      <c r="BD1554" s="104"/>
      <c r="BE1554" s="104"/>
      <c r="BF1554" s="101"/>
      <c r="BG1554" s="101"/>
      <c r="BH1554" s="101"/>
      <c r="BI1554" s="101"/>
      <c r="BJ1554" s="101"/>
      <c r="BK1554" s="101"/>
      <c r="BL1554" s="101"/>
      <c r="BM1554" s="101"/>
      <c r="BN1554" s="101"/>
      <c r="BO1554" s="103"/>
      <c r="BP1554" s="101"/>
      <c r="BQ1554" s="101"/>
      <c r="BR1554" s="101"/>
      <c r="BS1554" s="101"/>
      <c r="BT1554" s="101"/>
      <c r="BU1554" s="101"/>
      <c r="BV1554" s="101"/>
      <c r="BW1554" s="101"/>
      <c r="BX1554" s="101"/>
      <c r="BY1554" s="101"/>
      <c r="BZ1554" s="101"/>
      <c r="CA1554" s="101"/>
      <c r="CB1554" s="101"/>
      <c r="CC1554" s="101"/>
      <c r="CD1554" s="101"/>
      <c r="CE1554" s="101"/>
      <c r="CF1554" s="101"/>
      <c r="CG1554" s="37" t="e">
        <f>VLOOKUP(Table_1[[#This Row],[EAN]],'[1]Planilha1'!$E:$R,13,0)</f>
        <v>#N/A</v>
      </c>
      <c r="CI1554" s="188">
        <f>IF(Table_1[[#This Row],[STATUS MERCADO]]="GO",Table_1[[#This Row],[M. BRUTA TOTAL]],0)</f>
        <v>0</v>
      </c>
      <c r="CJ1554" s="188">
        <f>IF(Table_1[[#This Row],[STATUS MERCADO]]="GO",Table_1[[#This Row],[PV UNIT. REALIZADO]]*Table_1[[#This Row],[QUANTIDADE]],0)</f>
        <v>0</v>
      </c>
    </row>
    <row r="1555" ht="15" hidden="1">
      <c r="A1555" s="7"/>
      <c r="B1555" s="84" t="s">
        <v>400</v>
      </c>
      <c r="C1555" s="75">
        <v>220389</v>
      </c>
      <c r="D1555" s="75">
        <v>4828</v>
      </c>
      <c r="E1555" s="85">
        <v>7898598184904</v>
      </c>
      <c r="F1555" s="86" t="s">
        <v>1517</v>
      </c>
      <c r="G1555" s="75" t="s">
        <v>11</v>
      </c>
      <c r="H1555" s="75">
        <v>2340</v>
      </c>
      <c r="I1555" s="87" t="s">
        <v>1510</v>
      </c>
      <c r="J1555" s="75" t="s">
        <v>464</v>
      </c>
      <c r="K1555" s="88" t="s">
        <v>84</v>
      </c>
      <c r="L1555" s="88">
        <v>12</v>
      </c>
      <c r="M1555" s="88">
        <v>0</v>
      </c>
      <c r="N1555" s="75" t="s">
        <v>85</v>
      </c>
      <c r="O1555" s="75" t="s">
        <v>1471</v>
      </c>
      <c r="P1555" s="89"/>
      <c r="Q1555" s="90">
        <f>(17/100+7.6/100+1.65/100)*P1555</f>
        <v>0</v>
      </c>
      <c r="R1555" s="90"/>
      <c r="S1555" s="90"/>
      <c r="T1555" s="90"/>
      <c r="U1555" s="90"/>
      <c r="V1555" s="90">
        <f>+P1555-Q1555+R1555+S1555+T1555+U1555</f>
        <v>0</v>
      </c>
      <c r="W1555" s="91">
        <f>(1.02/100)</f>
        <v>1.02E-2</v>
      </c>
      <c r="X1555" s="91">
        <v>4.8E-3</v>
      </c>
      <c r="Y1555" s="91">
        <v>0.17</v>
      </c>
      <c r="Z1555" s="91">
        <v>1.65E-2</v>
      </c>
      <c r="AA1555" s="91">
        <v>7.6E-2</v>
      </c>
      <c r="AB1555" s="91">
        <f>SUM(W1555:AA1555)</f>
        <v>0.2775</v>
      </c>
      <c r="AC1555" s="75">
        <v>12</v>
      </c>
      <c r="AD1555" s="92">
        <f>IF(AL1555="","",+AC1555*AL1555)</f>
      </c>
      <c r="AE1555" s="93">
        <f>IF(AL1555="","",+AL1555*AB1555)</f>
      </c>
      <c r="AF1555" s="92">
        <f>IF(AL1555="","",+AL1555-AE1555)</f>
      </c>
      <c r="AG1555" s="93">
        <f>+V1555</f>
        <v>0</v>
      </c>
      <c r="AH1555" s="92">
        <f>IF(AF1555="","",+AF1555-AG1555)</f>
      </c>
      <c r="AI1555" s="92">
        <f>IF(AH1555="","",+AH1555*AC1555)</f>
      </c>
      <c r="AJ1555" s="93"/>
      <c r="AK1555" s="94">
        <v>0.33</v>
      </c>
      <c r="AL1555" s="93">
        <f>IF(V1555=0,"",V1555/(1-AB1555-AK1555))</f>
      </c>
      <c r="AM1555" s="95">
        <v>0.33</v>
      </c>
      <c r="AN1555" s="93">
        <f>IF(V1555=0,"",V1555/(1-AB1555-AM1555))</f>
      </c>
      <c r="AO1555" s="96">
        <v>1.2</v>
      </c>
      <c r="AP1555" s="93">
        <f>IF(BD!AJ1555="","",BD!AJ1555*BD!AO1555)</f>
      </c>
      <c r="AQ1555" s="91">
        <f>BD!AM1555/BD!AK1555-1</f>
        <v>0</v>
      </c>
      <c r="AR1555" s="91">
        <f>IF(BD!AN1555="","",IF(BD!AJ1555="","",BD!AN1555/BD!AJ1555-1))</f>
      </c>
      <c r="AS1555" s="91">
        <f>IF(BD!AN1555="","",IF(BD!AN1555&lt;BD!AL1555,"ABAIXO DA META","DENTRO DA META"))</f>
      </c>
      <c r="AT1555" s="91" t="str">
        <f>IF(BD!AJ1555="","EM ANÁLISE",IF(BD!AP1555&gt;=BD!AN1555,"GO", "NO GO"))</f>
        <v>EM ANÁLISE</v>
      </c>
      <c r="AU1555" s="97">
        <f>IF(AN1555="","",+BD!$AN1555-AJ1555)</f>
      </c>
      <c r="AV1555" s="98"/>
      <c r="AW1555" s="90">
        <f>BD!P1555*BD!AC1555</f>
        <v>0</v>
      </c>
      <c r="AX1555" s="90">
        <f>BD!V1555*BD!AC1555</f>
        <v>0</v>
      </c>
      <c r="AY1555" s="90">
        <f>IF(BD!AN1555="","",BD!AN1555*BD!AC1555)</f>
      </c>
      <c r="AZ1555" s="75" t="s">
        <v>123</v>
      </c>
      <c r="BA1555" s="75"/>
      <c r="BB1555" s="75"/>
      <c r="BC1555" s="75"/>
      <c r="BD1555" s="104"/>
      <c r="BE1555" s="104"/>
      <c r="BF1555" s="101"/>
      <c r="BG1555" s="101"/>
      <c r="BH1555" s="101"/>
      <c r="BI1555" s="101"/>
      <c r="BJ1555" s="101"/>
      <c r="BK1555" s="101"/>
      <c r="BL1555" s="101"/>
      <c r="BM1555" s="101"/>
      <c r="BN1555" s="101"/>
      <c r="BO1555" s="103"/>
      <c r="BP1555" s="101"/>
      <c r="BQ1555" s="101"/>
      <c r="BR1555" s="101"/>
      <c r="BS1555" s="101"/>
      <c r="BT1555" s="101"/>
      <c r="BU1555" s="101"/>
      <c r="BV1555" s="101"/>
      <c r="BW1555" s="101"/>
      <c r="BX1555" s="101"/>
      <c r="BY1555" s="101"/>
      <c r="BZ1555" s="101"/>
      <c r="CA1555" s="101"/>
      <c r="CB1555" s="101"/>
      <c r="CC1555" s="101"/>
      <c r="CD1555" s="101"/>
      <c r="CE1555" s="101"/>
      <c r="CF1555" s="101"/>
      <c r="CG1555" s="37" t="e">
        <f>VLOOKUP(Table_1[[#This Row],[EAN]],'[1]Planilha1'!$E:$R,13,0)</f>
        <v>#N/A</v>
      </c>
      <c r="CI1555" s="188">
        <f>IF(Table_1[[#This Row],[STATUS MERCADO]]="GO",Table_1[[#This Row],[M. BRUTA TOTAL]],0)</f>
        <v>0</v>
      </c>
      <c r="CJ1555" s="188">
        <f>IF(Table_1[[#This Row],[STATUS MERCADO]]="GO",Table_1[[#This Row],[PV UNIT. REALIZADO]]*Table_1[[#This Row],[QUANTIDADE]],0)</f>
        <v>0</v>
      </c>
    </row>
    <row r="1556" ht="15" hidden="1">
      <c r="A1556" s="7"/>
      <c r="B1556" s="84" t="s">
        <v>400</v>
      </c>
      <c r="C1556" s="75">
        <v>220390</v>
      </c>
      <c r="D1556" s="75">
        <v>1990</v>
      </c>
      <c r="E1556" s="85">
        <v>7898598182535</v>
      </c>
      <c r="F1556" s="86" t="s">
        <v>1518</v>
      </c>
      <c r="G1556" s="75" t="s">
        <v>19</v>
      </c>
      <c r="H1556" s="75">
        <v>1510</v>
      </c>
      <c r="I1556" s="87" t="s">
        <v>461</v>
      </c>
      <c r="J1556" s="75" t="s">
        <v>464</v>
      </c>
      <c r="K1556" s="88" t="s">
        <v>84</v>
      </c>
      <c r="L1556" s="88">
        <v>12</v>
      </c>
      <c r="M1556" s="88">
        <v>0</v>
      </c>
      <c r="N1556" s="75" t="s">
        <v>85</v>
      </c>
      <c r="O1556" s="75" t="s">
        <v>1471</v>
      </c>
      <c r="P1556" s="89"/>
      <c r="Q1556" s="90">
        <f>(17/100+7.6/100+1.65/100)*P1556</f>
        <v>0</v>
      </c>
      <c r="R1556" s="90"/>
      <c r="S1556" s="90"/>
      <c r="T1556" s="90"/>
      <c r="U1556" s="90"/>
      <c r="V1556" s="90">
        <f>+P1556-Q1556+R1556+S1556+T1556+U1556</f>
        <v>0</v>
      </c>
      <c r="W1556" s="91">
        <f>(1.02/100)</f>
        <v>1.02E-2</v>
      </c>
      <c r="X1556" s="91">
        <v>4.8E-3</v>
      </c>
      <c r="Y1556" s="91">
        <v>0.17</v>
      </c>
      <c r="Z1556" s="91">
        <v>1.65E-2</v>
      </c>
      <c r="AA1556" s="91">
        <v>7.6E-2</v>
      </c>
      <c r="AB1556" s="91">
        <f>SUM(W1556:AA1556)</f>
        <v>0.2775</v>
      </c>
      <c r="AC1556" s="75">
        <v>12</v>
      </c>
      <c r="AD1556" s="92">
        <f>IF(AL1556="","",+AC1556*AL1556)</f>
      </c>
      <c r="AE1556" s="93">
        <f>IF(AL1556="","",+AL1556*AB1556)</f>
      </c>
      <c r="AF1556" s="92">
        <f>IF(AL1556="","",+AL1556-AE1556)</f>
      </c>
      <c r="AG1556" s="93">
        <f>+V1556</f>
        <v>0</v>
      </c>
      <c r="AH1556" s="92">
        <f>IF(AF1556="","",+AF1556-AG1556)</f>
      </c>
      <c r="AI1556" s="92">
        <f>IF(AH1556="","",+AH1556*AC1556)</f>
      </c>
      <c r="AJ1556" s="93"/>
      <c r="AK1556" s="94">
        <v>0.33</v>
      </c>
      <c r="AL1556" s="93">
        <f>IF(V1556=0,"",V1556/(1-AB1556-AK1556))</f>
      </c>
      <c r="AM1556" s="95">
        <v>0.33</v>
      </c>
      <c r="AN1556" s="93">
        <f>IF(V1556=0,"",V1556/(1-AB1556-AM1556))</f>
      </c>
      <c r="AO1556" s="96">
        <v>1.2</v>
      </c>
      <c r="AP1556" s="93">
        <f>IF(BD!AJ1556="","",BD!AJ1556*BD!AO1556)</f>
      </c>
      <c r="AQ1556" s="91">
        <f>BD!AM1556/BD!AK1556-1</f>
        <v>0</v>
      </c>
      <c r="AR1556" s="91">
        <f>IF(BD!AN1556="","",IF(BD!AJ1556="","",BD!AN1556/BD!AJ1556-1))</f>
      </c>
      <c r="AS1556" s="91">
        <f>IF(BD!AN1556="","",IF(BD!AN1556&lt;BD!AL1556,"ABAIXO DA META","DENTRO DA META"))</f>
      </c>
      <c r="AT1556" s="91" t="str">
        <f>IF(BD!AJ1556="","EM ANÁLISE",IF(BD!AP1556&gt;=BD!AN1556,"GO", "NO GO"))</f>
        <v>EM ANÁLISE</v>
      </c>
      <c r="AU1556" s="97">
        <f>IF(AN1556="","",+BD!$AN1556-AJ1556)</f>
      </c>
      <c r="AV1556" s="98"/>
      <c r="AW1556" s="90">
        <f>BD!P1556*BD!AC1556</f>
        <v>0</v>
      </c>
      <c r="AX1556" s="90">
        <f>BD!V1556*BD!AC1556</f>
        <v>0</v>
      </c>
      <c r="AY1556" s="90">
        <f>IF(BD!AN1556="","",BD!AN1556*BD!AC1556)</f>
      </c>
      <c r="AZ1556" s="75" t="s">
        <v>123</v>
      </c>
      <c r="BA1556" s="75"/>
      <c r="BB1556" s="75"/>
      <c r="BC1556" s="75"/>
      <c r="BD1556" s="104"/>
      <c r="BE1556" s="104"/>
      <c r="BF1556" s="101"/>
      <c r="BG1556" s="101"/>
      <c r="BH1556" s="101"/>
      <c r="BI1556" s="101"/>
      <c r="BJ1556" s="101"/>
      <c r="BK1556" s="101"/>
      <c r="BL1556" s="101"/>
      <c r="BM1556" s="101"/>
      <c r="BN1556" s="101"/>
      <c r="BO1556" s="103"/>
      <c r="BP1556" s="101"/>
      <c r="BQ1556" s="101"/>
      <c r="BR1556" s="101"/>
      <c r="BS1556" s="101"/>
      <c r="BT1556" s="101"/>
      <c r="BU1556" s="101"/>
      <c r="BV1556" s="101"/>
      <c r="BW1556" s="101"/>
      <c r="BX1556" s="101"/>
      <c r="BY1556" s="101"/>
      <c r="BZ1556" s="101"/>
      <c r="CA1556" s="101"/>
      <c r="CB1556" s="101"/>
      <c r="CC1556" s="101"/>
      <c r="CD1556" s="101"/>
      <c r="CE1556" s="101"/>
      <c r="CF1556" s="101"/>
      <c r="CG1556" s="37" t="e">
        <f>VLOOKUP(Table_1[[#This Row],[EAN]],'[1]Planilha1'!$E:$R,13,0)</f>
        <v>#N/A</v>
      </c>
      <c r="CI1556" s="188">
        <f>IF(Table_1[[#This Row],[STATUS MERCADO]]="GO",Table_1[[#This Row],[M. BRUTA TOTAL]],0)</f>
        <v>0</v>
      </c>
      <c r="CJ1556" s="188">
        <f>IF(Table_1[[#This Row],[STATUS MERCADO]]="GO",Table_1[[#This Row],[PV UNIT. REALIZADO]]*Table_1[[#This Row],[QUANTIDADE]],0)</f>
        <v>0</v>
      </c>
    </row>
    <row r="1557" ht="15" hidden="1">
      <c r="A1557" s="7"/>
      <c r="B1557" s="84" t="s">
        <v>400</v>
      </c>
      <c r="C1557" s="75">
        <v>220391</v>
      </c>
      <c r="D1557" s="75">
        <v>2121</v>
      </c>
      <c r="E1557" s="85">
        <v>7898598185703</v>
      </c>
      <c r="F1557" s="86" t="s">
        <v>1519</v>
      </c>
      <c r="G1557" s="75" t="s">
        <v>19</v>
      </c>
      <c r="H1557" s="75">
        <v>1510</v>
      </c>
      <c r="I1557" s="87" t="s">
        <v>461</v>
      </c>
      <c r="J1557" s="75" t="s">
        <v>462</v>
      </c>
      <c r="K1557" s="88" t="s">
        <v>84</v>
      </c>
      <c r="L1557" s="88">
        <v>12</v>
      </c>
      <c r="M1557" s="88">
        <v>0</v>
      </c>
      <c r="N1557" s="75" t="s">
        <v>85</v>
      </c>
      <c r="O1557" s="75" t="s">
        <v>1471</v>
      </c>
      <c r="P1557" s="89"/>
      <c r="Q1557" s="90">
        <f>(17/100+7.6/100+1.65/100)*P1557</f>
        <v>0</v>
      </c>
      <c r="R1557" s="90"/>
      <c r="S1557" s="90"/>
      <c r="T1557" s="90"/>
      <c r="U1557" s="90"/>
      <c r="V1557" s="90">
        <f>+P1557-Q1557+R1557+S1557+T1557+U1557</f>
        <v>0</v>
      </c>
      <c r="W1557" s="91">
        <f>(1.02/100)</f>
        <v>1.02E-2</v>
      </c>
      <c r="X1557" s="91">
        <v>4.8E-3</v>
      </c>
      <c r="Y1557" s="91">
        <v>0.17</v>
      </c>
      <c r="Z1557" s="91">
        <v>1.65E-2</v>
      </c>
      <c r="AA1557" s="91">
        <v>7.6E-2</v>
      </c>
      <c r="AB1557" s="91">
        <f>SUM(W1557:AA1557)</f>
        <v>0.2775</v>
      </c>
      <c r="AC1557" s="75">
        <v>12</v>
      </c>
      <c r="AD1557" s="92">
        <f>IF(AL1557="","",+AC1557*AL1557)</f>
      </c>
      <c r="AE1557" s="93">
        <f>IF(AL1557="","",+AL1557*AB1557)</f>
      </c>
      <c r="AF1557" s="92">
        <f>IF(AL1557="","",+AL1557-AE1557)</f>
      </c>
      <c r="AG1557" s="93">
        <f>+V1557</f>
        <v>0</v>
      </c>
      <c r="AH1557" s="92">
        <f>IF(AF1557="","",+AF1557-AG1557)</f>
      </c>
      <c r="AI1557" s="92">
        <f>IF(AH1557="","",+AH1557*AC1557)</f>
      </c>
      <c r="AJ1557" s="93"/>
      <c r="AK1557" s="94">
        <v>0.33</v>
      </c>
      <c r="AL1557" s="93">
        <f>IF(V1557=0,"",V1557/(1-AB1557-AK1557))</f>
      </c>
      <c r="AM1557" s="95">
        <v>0.33</v>
      </c>
      <c r="AN1557" s="93">
        <f>IF(V1557=0,"",V1557/(1-AB1557-AM1557))</f>
      </c>
      <c r="AO1557" s="96">
        <v>1.2</v>
      </c>
      <c r="AP1557" s="93">
        <f>IF(BD!AJ1557="","",BD!AJ1557*BD!AO1557)</f>
      </c>
      <c r="AQ1557" s="91">
        <f>BD!AM1557/BD!AK1557-1</f>
        <v>0</v>
      </c>
      <c r="AR1557" s="91">
        <f>IF(BD!AN1557="","",IF(BD!AJ1557="","",BD!AN1557/BD!AJ1557-1))</f>
      </c>
      <c r="AS1557" s="91">
        <f>IF(BD!AN1557="","",IF(BD!AN1557&lt;BD!AL1557,"ABAIXO DA META","DENTRO DA META"))</f>
      </c>
      <c r="AT1557" s="91" t="str">
        <f>IF(BD!AJ1557="","EM ANÁLISE",IF(BD!AP1557&gt;=BD!AN1557,"GO", "NO GO"))</f>
        <v>EM ANÁLISE</v>
      </c>
      <c r="AU1557" s="97">
        <f>IF(AN1557="","",+BD!$AN1557-AJ1557)</f>
      </c>
      <c r="AV1557" s="98"/>
      <c r="AW1557" s="90">
        <f>BD!P1557*BD!AC1557</f>
        <v>0</v>
      </c>
      <c r="AX1557" s="90">
        <f>BD!V1557*BD!AC1557</f>
        <v>0</v>
      </c>
      <c r="AY1557" s="90">
        <f>IF(BD!AN1557="","",BD!AN1557*BD!AC1557)</f>
      </c>
      <c r="AZ1557" s="75" t="s">
        <v>123</v>
      </c>
      <c r="BA1557" s="75"/>
      <c r="BB1557" s="75"/>
      <c r="BC1557" s="75"/>
      <c r="BD1557" s="104"/>
      <c r="BE1557" s="104"/>
      <c r="BF1557" s="101"/>
      <c r="BG1557" s="101"/>
      <c r="BH1557" s="101"/>
      <c r="BI1557" s="101"/>
      <c r="BJ1557" s="101"/>
      <c r="BK1557" s="101"/>
      <c r="BL1557" s="101"/>
      <c r="BM1557" s="101"/>
      <c r="BN1557" s="101"/>
      <c r="BO1557" s="103"/>
      <c r="BP1557" s="101"/>
      <c r="BQ1557" s="101"/>
      <c r="BR1557" s="101"/>
      <c r="BS1557" s="101"/>
      <c r="BT1557" s="101"/>
      <c r="BU1557" s="101"/>
      <c r="BV1557" s="101"/>
      <c r="BW1557" s="101"/>
      <c r="BX1557" s="101"/>
      <c r="BY1557" s="101"/>
      <c r="BZ1557" s="101"/>
      <c r="CA1557" s="101"/>
      <c r="CB1557" s="101"/>
      <c r="CC1557" s="101"/>
      <c r="CD1557" s="101"/>
      <c r="CE1557" s="101"/>
      <c r="CF1557" s="101"/>
      <c r="CG1557" s="37" t="e">
        <f>VLOOKUP(Table_1[[#This Row],[EAN]],'[1]Planilha1'!$E:$R,13,0)</f>
        <v>#N/A</v>
      </c>
      <c r="CI1557" s="188">
        <f>IF(Table_1[[#This Row],[STATUS MERCADO]]="GO",Table_1[[#This Row],[M. BRUTA TOTAL]],0)</f>
        <v>0</v>
      </c>
      <c r="CJ1557" s="188">
        <f>IF(Table_1[[#This Row],[STATUS MERCADO]]="GO",Table_1[[#This Row],[PV UNIT. REALIZADO]]*Table_1[[#This Row],[QUANTIDADE]],0)</f>
        <v>0</v>
      </c>
    </row>
    <row r="1558" ht="15" hidden="1">
      <c r="A1558" s="7"/>
      <c r="B1558" s="84" t="s">
        <v>400</v>
      </c>
      <c r="C1558" s="75">
        <v>220392</v>
      </c>
      <c r="D1558" s="75">
        <v>2114</v>
      </c>
      <c r="E1558" s="85">
        <v>7898205076318</v>
      </c>
      <c r="F1558" s="86" t="s">
        <v>1520</v>
      </c>
      <c r="G1558" s="75" t="s">
        <v>19</v>
      </c>
      <c r="H1558" s="75">
        <v>1510</v>
      </c>
      <c r="I1558" s="87" t="s">
        <v>461</v>
      </c>
      <c r="J1558" s="75" t="s">
        <v>462</v>
      </c>
      <c r="K1558" s="88" t="s">
        <v>84</v>
      </c>
      <c r="L1558" s="88">
        <v>12</v>
      </c>
      <c r="M1558" s="88">
        <v>1</v>
      </c>
      <c r="N1558" s="75" t="s">
        <v>85</v>
      </c>
      <c r="O1558" s="75" t="s">
        <v>1471</v>
      </c>
      <c r="P1558" s="89"/>
      <c r="Q1558" s="90">
        <f>(17/100+7.6/100+1.65/100)*P1558</f>
        <v>0</v>
      </c>
      <c r="R1558" s="90"/>
      <c r="S1558" s="90"/>
      <c r="T1558" s="90"/>
      <c r="U1558" s="90"/>
      <c r="V1558" s="90">
        <f>+P1558-Q1558+R1558+S1558+T1558+U1558</f>
        <v>0</v>
      </c>
      <c r="W1558" s="91">
        <f>(1.02/100)</f>
        <v>1.02E-2</v>
      </c>
      <c r="X1558" s="91">
        <v>4.8E-3</v>
      </c>
      <c r="Y1558" s="91">
        <v>0.17</v>
      </c>
      <c r="Z1558" s="91">
        <v>1.65E-2</v>
      </c>
      <c r="AA1558" s="91">
        <v>7.6E-2</v>
      </c>
      <c r="AB1558" s="91">
        <f>SUM(W1558:AA1558)</f>
        <v>0.2775</v>
      </c>
      <c r="AC1558" s="75">
        <v>12</v>
      </c>
      <c r="AD1558" s="92">
        <f>IF(AL1558="","",+AC1558*AL1558)</f>
      </c>
      <c r="AE1558" s="93">
        <f>IF(AL1558="","",+AL1558*AB1558)</f>
      </c>
      <c r="AF1558" s="92">
        <f>IF(AL1558="","",+AL1558-AE1558)</f>
      </c>
      <c r="AG1558" s="93">
        <f>+V1558</f>
        <v>0</v>
      </c>
      <c r="AH1558" s="92">
        <f>IF(AF1558="","",+AF1558-AG1558)</f>
      </c>
      <c r="AI1558" s="92">
        <f>IF(AH1558="","",+AH1558*AC1558)</f>
      </c>
      <c r="AJ1558" s="93"/>
      <c r="AK1558" s="94">
        <v>0.33</v>
      </c>
      <c r="AL1558" s="93">
        <f>IF(V1558=0,"",V1558/(1-AB1558-AK1558))</f>
      </c>
      <c r="AM1558" s="95">
        <v>0.33</v>
      </c>
      <c r="AN1558" s="93">
        <f>IF(V1558=0,"",V1558/(1-AB1558-AM1558))</f>
      </c>
      <c r="AO1558" s="96">
        <v>1.2</v>
      </c>
      <c r="AP1558" s="93">
        <f>IF(BD!AJ1558="","",BD!AJ1558*BD!AO1558)</f>
      </c>
      <c r="AQ1558" s="91">
        <f>BD!AM1558/BD!AK1558-1</f>
        <v>0</v>
      </c>
      <c r="AR1558" s="91">
        <f>IF(BD!AN1558="","",IF(BD!AJ1558="","",BD!AN1558/BD!AJ1558-1))</f>
      </c>
      <c r="AS1558" s="91">
        <f>IF(BD!AN1558="","",IF(BD!AN1558&lt;BD!AL1558,"ABAIXO DA META","DENTRO DA META"))</f>
      </c>
      <c r="AT1558" s="91" t="str">
        <f>IF(BD!AJ1558="","EM ANÁLISE",IF(BD!AP1558&gt;=BD!AN1558,"GO", "NO GO"))</f>
        <v>EM ANÁLISE</v>
      </c>
      <c r="AU1558" s="97">
        <f>IF(AN1558="","",+BD!$AN1558-AJ1558)</f>
      </c>
      <c r="AV1558" s="98"/>
      <c r="AW1558" s="90">
        <f>BD!P1558*BD!AC1558</f>
        <v>0</v>
      </c>
      <c r="AX1558" s="90">
        <f>BD!V1558*BD!AC1558</f>
        <v>0</v>
      </c>
      <c r="AY1558" s="90">
        <f>IF(BD!AN1558="","",BD!AN1558*BD!AC1558)</f>
      </c>
      <c r="AZ1558" s="75" t="s">
        <v>123</v>
      </c>
      <c r="BA1558" s="75"/>
      <c r="BB1558" s="75"/>
      <c r="BC1558" s="75"/>
      <c r="BD1558" s="104"/>
      <c r="BE1558" s="104"/>
      <c r="BF1558" s="101"/>
      <c r="BG1558" s="101"/>
      <c r="BH1558" s="101"/>
      <c r="BI1558" s="101"/>
      <c r="BJ1558" s="101"/>
      <c r="BK1558" s="101"/>
      <c r="BL1558" s="101"/>
      <c r="BM1558" s="101"/>
      <c r="BN1558" s="101"/>
      <c r="BO1558" s="103"/>
      <c r="BP1558" s="101"/>
      <c r="BQ1558" s="101"/>
      <c r="BR1558" s="101"/>
      <c r="BS1558" s="101"/>
      <c r="BT1558" s="101"/>
      <c r="BU1558" s="101"/>
      <c r="BV1558" s="101"/>
      <c r="BW1558" s="101"/>
      <c r="BX1558" s="101"/>
      <c r="BY1558" s="101"/>
      <c r="BZ1558" s="101"/>
      <c r="CA1558" s="101"/>
      <c r="CB1558" s="101"/>
      <c r="CC1558" s="101"/>
      <c r="CD1558" s="101"/>
      <c r="CE1558" s="101"/>
      <c r="CF1558" s="101"/>
      <c r="CG1558" s="37" t="e">
        <f>VLOOKUP(Table_1[[#This Row],[EAN]],'[1]Planilha1'!$E:$R,13,0)</f>
        <v>#N/A</v>
      </c>
      <c r="CI1558" s="188">
        <f>IF(Table_1[[#This Row],[STATUS MERCADO]]="GO",Table_1[[#This Row],[M. BRUTA TOTAL]],0)</f>
        <v>0</v>
      </c>
      <c r="CJ1558" s="188">
        <f>IF(Table_1[[#This Row],[STATUS MERCADO]]="GO",Table_1[[#This Row],[PV UNIT. REALIZADO]]*Table_1[[#This Row],[QUANTIDADE]],0)</f>
        <v>0</v>
      </c>
    </row>
    <row r="1559" ht="15" hidden="1">
      <c r="A1559" s="7"/>
      <c r="B1559" s="84" t="s">
        <v>400</v>
      </c>
      <c r="C1559" s="75">
        <v>220393</v>
      </c>
      <c r="D1559" s="75">
        <v>2620</v>
      </c>
      <c r="E1559" s="85">
        <v>7898598184966</v>
      </c>
      <c r="F1559" s="86" t="s">
        <v>1521</v>
      </c>
      <c r="G1559" s="75" t="s">
        <v>19</v>
      </c>
      <c r="H1559" s="75">
        <v>1510</v>
      </c>
      <c r="I1559" s="87" t="s">
        <v>461</v>
      </c>
      <c r="J1559" s="75" t="s">
        <v>1470</v>
      </c>
      <c r="K1559" s="88" t="s">
        <v>84</v>
      </c>
      <c r="L1559" s="88">
        <v>12</v>
      </c>
      <c r="M1559" s="88">
        <v>1</v>
      </c>
      <c r="N1559" s="75" t="s">
        <v>85</v>
      </c>
      <c r="O1559" s="75" t="s">
        <v>1471</v>
      </c>
      <c r="P1559" s="89"/>
      <c r="Q1559" s="90">
        <f>(17/100+7.6/100+1.65/100)*P1559</f>
        <v>0</v>
      </c>
      <c r="R1559" s="90"/>
      <c r="S1559" s="90"/>
      <c r="T1559" s="90"/>
      <c r="U1559" s="90"/>
      <c r="V1559" s="90">
        <f>+P1559-Q1559+R1559+S1559+T1559+U1559</f>
        <v>0</v>
      </c>
      <c r="W1559" s="91">
        <f>(1.02/100)</f>
        <v>1.02E-2</v>
      </c>
      <c r="X1559" s="91">
        <v>4.8E-3</v>
      </c>
      <c r="Y1559" s="91">
        <v>0.17</v>
      </c>
      <c r="Z1559" s="91">
        <v>1.65E-2</v>
      </c>
      <c r="AA1559" s="91">
        <v>7.6E-2</v>
      </c>
      <c r="AB1559" s="91">
        <f>SUM(W1559:AA1559)</f>
        <v>0.2775</v>
      </c>
      <c r="AC1559" s="75">
        <v>12</v>
      </c>
      <c r="AD1559" s="92">
        <f>IF(AL1559="","",+AC1559*AL1559)</f>
      </c>
      <c r="AE1559" s="93">
        <f>IF(AL1559="","",+AL1559*AB1559)</f>
      </c>
      <c r="AF1559" s="92">
        <f>IF(AL1559="","",+AL1559-AE1559)</f>
      </c>
      <c r="AG1559" s="93">
        <f>+V1559</f>
        <v>0</v>
      </c>
      <c r="AH1559" s="92">
        <f>IF(AF1559="","",+AF1559-AG1559)</f>
      </c>
      <c r="AI1559" s="92">
        <f>IF(AH1559="","",+AH1559*AC1559)</f>
      </c>
      <c r="AJ1559" s="93"/>
      <c r="AK1559" s="94">
        <v>0.33</v>
      </c>
      <c r="AL1559" s="93">
        <f>IF(V1559=0,"",V1559/(1-AB1559-AK1559))</f>
      </c>
      <c r="AM1559" s="95">
        <v>0.33</v>
      </c>
      <c r="AN1559" s="93">
        <f>IF(V1559=0,"",V1559/(1-AB1559-AM1559))</f>
      </c>
      <c r="AO1559" s="96">
        <v>1.2</v>
      </c>
      <c r="AP1559" s="93">
        <f>IF(BD!AJ1559="","",BD!AJ1559*BD!AO1559)</f>
      </c>
      <c r="AQ1559" s="91">
        <f>BD!AM1559/BD!AK1559-1</f>
        <v>0</v>
      </c>
      <c r="AR1559" s="91">
        <f>IF(BD!AN1559="","",IF(BD!AJ1559="","",BD!AN1559/BD!AJ1559-1))</f>
      </c>
      <c r="AS1559" s="91">
        <f>IF(BD!AN1559="","",IF(BD!AN1559&lt;BD!AL1559,"ABAIXO DA META","DENTRO DA META"))</f>
      </c>
      <c r="AT1559" s="91" t="str">
        <f>IF(BD!AJ1559="","EM ANÁLISE",IF(BD!AP1559&gt;=BD!AN1559,"GO", "NO GO"))</f>
        <v>EM ANÁLISE</v>
      </c>
      <c r="AU1559" s="97">
        <f>IF(AN1559="","",+BD!$AN1559-AJ1559)</f>
      </c>
      <c r="AV1559" s="98"/>
      <c r="AW1559" s="90">
        <f>BD!P1559*BD!AC1559</f>
        <v>0</v>
      </c>
      <c r="AX1559" s="90">
        <f>BD!V1559*BD!AC1559</f>
        <v>0</v>
      </c>
      <c r="AY1559" s="90">
        <f>IF(BD!AN1559="","",BD!AN1559*BD!AC1559)</f>
      </c>
      <c r="AZ1559" s="75" t="s">
        <v>123</v>
      </c>
      <c r="BA1559" s="75"/>
      <c r="BB1559" s="75"/>
      <c r="BC1559" s="75"/>
      <c r="BD1559" s="104"/>
      <c r="BE1559" s="104"/>
      <c r="BF1559" s="101"/>
      <c r="BG1559" s="101"/>
      <c r="BH1559" s="101"/>
      <c r="BI1559" s="101"/>
      <c r="BJ1559" s="101"/>
      <c r="BK1559" s="101"/>
      <c r="BL1559" s="101"/>
      <c r="BM1559" s="101"/>
      <c r="BN1559" s="101"/>
      <c r="BO1559" s="103"/>
      <c r="BP1559" s="101"/>
      <c r="BQ1559" s="101"/>
      <c r="BR1559" s="101"/>
      <c r="BS1559" s="101"/>
      <c r="BT1559" s="101"/>
      <c r="BU1559" s="101"/>
      <c r="BV1559" s="101"/>
      <c r="BW1559" s="101"/>
      <c r="BX1559" s="101"/>
      <c r="BY1559" s="101"/>
      <c r="BZ1559" s="101"/>
      <c r="CA1559" s="101"/>
      <c r="CB1559" s="101"/>
      <c r="CC1559" s="101"/>
      <c r="CD1559" s="101"/>
      <c r="CE1559" s="101"/>
      <c r="CF1559" s="101"/>
      <c r="CG1559" s="37" t="e">
        <f>VLOOKUP(Table_1[[#This Row],[EAN]],'[1]Planilha1'!$E:$R,13,0)</f>
        <v>#N/A</v>
      </c>
      <c r="CI1559" s="188">
        <f>IF(Table_1[[#This Row],[STATUS MERCADO]]="GO",Table_1[[#This Row],[M. BRUTA TOTAL]],0)</f>
        <v>0</v>
      </c>
      <c r="CJ1559" s="188">
        <f>IF(Table_1[[#This Row],[STATUS MERCADO]]="GO",Table_1[[#This Row],[PV UNIT. REALIZADO]]*Table_1[[#This Row],[QUANTIDADE]],0)</f>
        <v>0</v>
      </c>
    </row>
    <row r="1560" ht="15" hidden="1">
      <c r="A1560" s="7"/>
      <c r="B1560" s="84" t="s">
        <v>400</v>
      </c>
      <c r="C1560" s="75">
        <v>220394</v>
      </c>
      <c r="D1560" s="75">
        <v>2559</v>
      </c>
      <c r="E1560" s="85">
        <v>7898205071542</v>
      </c>
      <c r="F1560" s="86" t="s">
        <v>1522</v>
      </c>
      <c r="G1560" s="75" t="s">
        <v>19</v>
      </c>
      <c r="H1560" s="75">
        <v>1510</v>
      </c>
      <c r="I1560" s="87" t="s">
        <v>461</v>
      </c>
      <c r="J1560" s="75" t="s">
        <v>1470</v>
      </c>
      <c r="K1560" s="88" t="s">
        <v>84</v>
      </c>
      <c r="L1560" s="88">
        <v>12</v>
      </c>
      <c r="M1560" s="88">
        <v>1</v>
      </c>
      <c r="N1560" s="75" t="s">
        <v>85</v>
      </c>
      <c r="O1560" s="75" t="s">
        <v>1471</v>
      </c>
      <c r="P1560" s="89"/>
      <c r="Q1560" s="90">
        <f>(17/100+7.6/100+1.65/100)*P1560</f>
        <v>0</v>
      </c>
      <c r="R1560" s="90"/>
      <c r="S1560" s="90"/>
      <c r="T1560" s="90"/>
      <c r="U1560" s="90"/>
      <c r="V1560" s="90">
        <f>+P1560-Q1560+R1560+S1560+T1560+U1560</f>
        <v>0</v>
      </c>
      <c r="W1560" s="91">
        <f>(1.02/100)</f>
        <v>1.02E-2</v>
      </c>
      <c r="X1560" s="91">
        <v>4.8E-3</v>
      </c>
      <c r="Y1560" s="91">
        <v>0.17</v>
      </c>
      <c r="Z1560" s="91">
        <v>1.65E-2</v>
      </c>
      <c r="AA1560" s="91">
        <v>7.6E-2</v>
      </c>
      <c r="AB1560" s="91">
        <f>SUM(W1560:AA1560)</f>
        <v>0.2775</v>
      </c>
      <c r="AC1560" s="75">
        <v>12</v>
      </c>
      <c r="AD1560" s="92">
        <f>IF(AL1560="","",+AC1560*AL1560)</f>
      </c>
      <c r="AE1560" s="93">
        <f>IF(AL1560="","",+AL1560*AB1560)</f>
      </c>
      <c r="AF1560" s="92">
        <f>IF(AL1560="","",+AL1560-AE1560)</f>
      </c>
      <c r="AG1560" s="93">
        <f>+V1560</f>
        <v>0</v>
      </c>
      <c r="AH1560" s="92">
        <f>IF(AF1560="","",+AF1560-AG1560)</f>
      </c>
      <c r="AI1560" s="92">
        <f>IF(AH1560="","",+AH1560*AC1560)</f>
      </c>
      <c r="AJ1560" s="93"/>
      <c r="AK1560" s="94">
        <v>0.33</v>
      </c>
      <c r="AL1560" s="93">
        <f>IF(V1560=0,"",V1560/(1-AB1560-AK1560))</f>
      </c>
      <c r="AM1560" s="95">
        <v>0.33</v>
      </c>
      <c r="AN1560" s="93">
        <f>IF(V1560=0,"",V1560/(1-AB1560-AM1560))</f>
      </c>
      <c r="AO1560" s="96">
        <v>1.2</v>
      </c>
      <c r="AP1560" s="93">
        <f>IF(BD!AJ1560="","",BD!AJ1560*BD!AO1560)</f>
      </c>
      <c r="AQ1560" s="91">
        <f>BD!AM1560/BD!AK1560-1</f>
        <v>0</v>
      </c>
      <c r="AR1560" s="91">
        <f>IF(BD!AN1560="","",IF(BD!AJ1560="","",BD!AN1560/BD!AJ1560-1))</f>
      </c>
      <c r="AS1560" s="91">
        <f>IF(BD!AN1560="","",IF(BD!AN1560&lt;BD!AL1560,"ABAIXO DA META","DENTRO DA META"))</f>
      </c>
      <c r="AT1560" s="91" t="str">
        <f>IF(BD!AJ1560="","EM ANÁLISE",IF(BD!AP1560&gt;=BD!AN1560,"GO", "NO GO"))</f>
        <v>EM ANÁLISE</v>
      </c>
      <c r="AU1560" s="97">
        <f>IF(AN1560="","",+BD!$AN1560-AJ1560)</f>
      </c>
      <c r="AV1560" s="98"/>
      <c r="AW1560" s="90">
        <f>BD!P1560*BD!AC1560</f>
        <v>0</v>
      </c>
      <c r="AX1560" s="90">
        <f>BD!V1560*BD!AC1560</f>
        <v>0</v>
      </c>
      <c r="AY1560" s="90">
        <f>IF(BD!AN1560="","",BD!AN1560*BD!AC1560)</f>
      </c>
      <c r="AZ1560" s="75" t="s">
        <v>123</v>
      </c>
      <c r="BA1560" s="75"/>
      <c r="BB1560" s="75"/>
      <c r="BC1560" s="75"/>
      <c r="BD1560" s="104"/>
      <c r="BE1560" s="104"/>
      <c r="BF1560" s="101"/>
      <c r="BG1560" s="101"/>
      <c r="BH1560" s="101"/>
      <c r="BI1560" s="101"/>
      <c r="BJ1560" s="101"/>
      <c r="BK1560" s="101"/>
      <c r="BL1560" s="101"/>
      <c r="BM1560" s="101"/>
      <c r="BN1560" s="101"/>
      <c r="BO1560" s="103"/>
      <c r="BP1560" s="101"/>
      <c r="BQ1560" s="101"/>
      <c r="BR1560" s="101"/>
      <c r="BS1560" s="101"/>
      <c r="BT1560" s="101"/>
      <c r="BU1560" s="101"/>
      <c r="BV1560" s="101"/>
      <c r="BW1560" s="101"/>
      <c r="BX1560" s="101"/>
      <c r="BY1560" s="101"/>
      <c r="BZ1560" s="101"/>
      <c r="CA1560" s="101"/>
      <c r="CB1560" s="101"/>
      <c r="CC1560" s="101"/>
      <c r="CD1560" s="101"/>
      <c r="CE1560" s="101"/>
      <c r="CF1560" s="101"/>
      <c r="CG1560" s="37" t="e">
        <f>VLOOKUP(Table_1[[#This Row],[EAN]],'[1]Planilha1'!$E:$R,13,0)</f>
        <v>#N/A</v>
      </c>
      <c r="CI1560" s="188">
        <f>IF(Table_1[[#This Row],[STATUS MERCADO]]="GO",Table_1[[#This Row],[M. BRUTA TOTAL]],0)</f>
        <v>0</v>
      </c>
      <c r="CJ1560" s="188">
        <f>IF(Table_1[[#This Row],[STATUS MERCADO]]="GO",Table_1[[#This Row],[PV UNIT. REALIZADO]]*Table_1[[#This Row],[QUANTIDADE]],0)</f>
        <v>0</v>
      </c>
    </row>
    <row r="1561" ht="15" hidden="1">
      <c r="A1561" s="7"/>
      <c r="B1561" s="84" t="s">
        <v>400</v>
      </c>
      <c r="C1561" s="75">
        <v>220395</v>
      </c>
      <c r="D1561" s="75">
        <v>2695</v>
      </c>
      <c r="E1561" s="85">
        <v>7898205076325</v>
      </c>
      <c r="F1561" s="86" t="s">
        <v>1523</v>
      </c>
      <c r="G1561" s="75" t="s">
        <v>19</v>
      </c>
      <c r="H1561" s="75">
        <v>1510</v>
      </c>
      <c r="I1561" s="87" t="s">
        <v>461</v>
      </c>
      <c r="J1561" s="75" t="s">
        <v>464</v>
      </c>
      <c r="K1561" s="88" t="s">
        <v>84</v>
      </c>
      <c r="L1561" s="88">
        <v>12</v>
      </c>
      <c r="M1561" s="88">
        <v>1</v>
      </c>
      <c r="N1561" s="75" t="s">
        <v>85</v>
      </c>
      <c r="O1561" s="75" t="s">
        <v>1471</v>
      </c>
      <c r="P1561" s="89"/>
      <c r="Q1561" s="90">
        <f>(17/100+7.6/100+1.65/100)*P1561</f>
        <v>0</v>
      </c>
      <c r="R1561" s="90"/>
      <c r="S1561" s="90"/>
      <c r="T1561" s="90"/>
      <c r="U1561" s="90"/>
      <c r="V1561" s="90">
        <f>+P1561-Q1561+R1561+S1561+T1561+U1561</f>
        <v>0</v>
      </c>
      <c r="W1561" s="91">
        <f>(1.02/100)</f>
        <v>1.02E-2</v>
      </c>
      <c r="X1561" s="91">
        <v>4.8E-3</v>
      </c>
      <c r="Y1561" s="91">
        <v>0.17</v>
      </c>
      <c r="Z1561" s="91">
        <v>1.65E-2</v>
      </c>
      <c r="AA1561" s="91">
        <v>7.6E-2</v>
      </c>
      <c r="AB1561" s="91">
        <f>SUM(W1561:AA1561)</f>
        <v>0.2775</v>
      </c>
      <c r="AC1561" s="75">
        <v>12</v>
      </c>
      <c r="AD1561" s="92">
        <f>IF(AL1561="","",+AC1561*AL1561)</f>
      </c>
      <c r="AE1561" s="93">
        <f>IF(AL1561="","",+AL1561*AB1561)</f>
      </c>
      <c r="AF1561" s="92">
        <f>IF(AL1561="","",+AL1561-AE1561)</f>
      </c>
      <c r="AG1561" s="93">
        <f>+V1561</f>
        <v>0</v>
      </c>
      <c r="AH1561" s="92">
        <f>IF(AF1561="","",+AF1561-AG1561)</f>
      </c>
      <c r="AI1561" s="92">
        <f>IF(AH1561="","",+AH1561*AC1561)</f>
      </c>
      <c r="AJ1561" s="93"/>
      <c r="AK1561" s="94">
        <v>0.33</v>
      </c>
      <c r="AL1561" s="93">
        <f>IF(V1561=0,"",V1561/(1-AB1561-AK1561))</f>
      </c>
      <c r="AM1561" s="95">
        <v>0.33</v>
      </c>
      <c r="AN1561" s="93">
        <f>IF(V1561=0,"",V1561/(1-AB1561-AM1561))</f>
      </c>
      <c r="AO1561" s="96">
        <v>1.2</v>
      </c>
      <c r="AP1561" s="93">
        <f>IF(BD!AJ1561="","",BD!AJ1561*BD!AO1561)</f>
      </c>
      <c r="AQ1561" s="91">
        <f>BD!AM1561/BD!AK1561-1</f>
        <v>0</v>
      </c>
      <c r="AR1561" s="91">
        <f>IF(BD!AN1561="","",IF(BD!AJ1561="","",BD!AN1561/BD!AJ1561-1))</f>
      </c>
      <c r="AS1561" s="91">
        <f>IF(BD!AN1561="","",IF(BD!AN1561&lt;BD!AL1561,"ABAIXO DA META","DENTRO DA META"))</f>
      </c>
      <c r="AT1561" s="91" t="str">
        <f>IF(BD!AJ1561="","EM ANÁLISE",IF(BD!AP1561&gt;=BD!AN1561,"GO", "NO GO"))</f>
        <v>EM ANÁLISE</v>
      </c>
      <c r="AU1561" s="97">
        <f>IF(AN1561="","",+BD!$AN1561-AJ1561)</f>
      </c>
      <c r="AV1561" s="98"/>
      <c r="AW1561" s="90">
        <f>BD!P1561*BD!AC1561</f>
        <v>0</v>
      </c>
      <c r="AX1561" s="90">
        <f>BD!V1561*BD!AC1561</f>
        <v>0</v>
      </c>
      <c r="AY1561" s="90">
        <f>IF(BD!AN1561="","",BD!AN1561*BD!AC1561)</f>
      </c>
      <c r="AZ1561" s="75" t="s">
        <v>123</v>
      </c>
      <c r="BA1561" s="75"/>
      <c r="BB1561" s="75"/>
      <c r="BC1561" s="75"/>
      <c r="BD1561" s="104"/>
      <c r="BE1561" s="104"/>
      <c r="BF1561" s="101"/>
      <c r="BG1561" s="101"/>
      <c r="BH1561" s="101"/>
      <c r="BI1561" s="101"/>
      <c r="BJ1561" s="101"/>
      <c r="BK1561" s="101"/>
      <c r="BL1561" s="101"/>
      <c r="BM1561" s="101"/>
      <c r="BN1561" s="101"/>
      <c r="BO1561" s="103"/>
      <c r="BP1561" s="101"/>
      <c r="BQ1561" s="101"/>
      <c r="BR1561" s="101"/>
      <c r="BS1561" s="101"/>
      <c r="BT1561" s="101"/>
      <c r="BU1561" s="101"/>
      <c r="BV1561" s="101"/>
      <c r="BW1561" s="101"/>
      <c r="BX1561" s="101"/>
      <c r="BY1561" s="101"/>
      <c r="BZ1561" s="101"/>
      <c r="CA1561" s="101"/>
      <c r="CB1561" s="101"/>
      <c r="CC1561" s="101"/>
      <c r="CD1561" s="101"/>
      <c r="CE1561" s="101"/>
      <c r="CF1561" s="101"/>
      <c r="CG1561" s="37" t="e">
        <f>VLOOKUP(Table_1[[#This Row],[EAN]],'[1]Planilha1'!$E:$R,13,0)</f>
        <v>#N/A</v>
      </c>
      <c r="CI1561" s="188">
        <f>IF(Table_1[[#This Row],[STATUS MERCADO]]="GO",Table_1[[#This Row],[M. BRUTA TOTAL]],0)</f>
        <v>0</v>
      </c>
      <c r="CJ1561" s="188">
        <f>IF(Table_1[[#This Row],[STATUS MERCADO]]="GO",Table_1[[#This Row],[PV UNIT. REALIZADO]]*Table_1[[#This Row],[QUANTIDADE]],0)</f>
        <v>0</v>
      </c>
    </row>
    <row r="1562" ht="15" hidden="1">
      <c r="A1562" s="7"/>
      <c r="B1562" s="84" t="s">
        <v>400</v>
      </c>
      <c r="C1562" s="75">
        <v>220396</v>
      </c>
      <c r="D1562" s="75">
        <v>2889</v>
      </c>
      <c r="E1562" s="85">
        <v>7898598183693</v>
      </c>
      <c r="F1562" s="86" t="s">
        <v>1524</v>
      </c>
      <c r="G1562" s="75" t="s">
        <v>19</v>
      </c>
      <c r="H1562" s="75">
        <v>1510</v>
      </c>
      <c r="I1562" s="87" t="s">
        <v>461</v>
      </c>
      <c r="J1562" s="75" t="s">
        <v>464</v>
      </c>
      <c r="K1562" s="88" t="s">
        <v>84</v>
      </c>
      <c r="L1562" s="88">
        <v>12</v>
      </c>
      <c r="M1562" s="88">
        <v>1</v>
      </c>
      <c r="N1562" s="75" t="s">
        <v>85</v>
      </c>
      <c r="O1562" s="75" t="s">
        <v>1471</v>
      </c>
      <c r="P1562" s="89"/>
      <c r="Q1562" s="90">
        <f>(17/100+7.6/100+1.65/100)*P1562</f>
        <v>0</v>
      </c>
      <c r="R1562" s="90"/>
      <c r="S1562" s="90"/>
      <c r="T1562" s="90"/>
      <c r="U1562" s="90"/>
      <c r="V1562" s="90">
        <f>+P1562-Q1562+R1562+S1562+T1562+U1562</f>
        <v>0</v>
      </c>
      <c r="W1562" s="91">
        <f>(1.02/100)</f>
        <v>1.02E-2</v>
      </c>
      <c r="X1562" s="91">
        <v>4.8E-3</v>
      </c>
      <c r="Y1562" s="91">
        <v>0.17</v>
      </c>
      <c r="Z1562" s="91">
        <v>1.65E-2</v>
      </c>
      <c r="AA1562" s="91">
        <v>7.6E-2</v>
      </c>
      <c r="AB1562" s="91">
        <f>SUM(W1562:AA1562)</f>
        <v>0.2775</v>
      </c>
      <c r="AC1562" s="75">
        <v>12</v>
      </c>
      <c r="AD1562" s="92">
        <f>IF(AL1562="","",+AC1562*AL1562)</f>
      </c>
      <c r="AE1562" s="93">
        <f>IF(AL1562="","",+AL1562*AB1562)</f>
      </c>
      <c r="AF1562" s="92">
        <f>IF(AL1562="","",+AL1562-AE1562)</f>
      </c>
      <c r="AG1562" s="93">
        <f>+V1562</f>
        <v>0</v>
      </c>
      <c r="AH1562" s="92">
        <f>IF(AF1562="","",+AF1562-AG1562)</f>
      </c>
      <c r="AI1562" s="92">
        <f>IF(AH1562="","",+AH1562*AC1562)</f>
      </c>
      <c r="AJ1562" s="93"/>
      <c r="AK1562" s="94">
        <v>0.33</v>
      </c>
      <c r="AL1562" s="93">
        <f>IF(V1562=0,"",V1562/(1-AB1562-AK1562))</f>
      </c>
      <c r="AM1562" s="95">
        <v>0.33</v>
      </c>
      <c r="AN1562" s="93">
        <f>IF(V1562=0,"",V1562/(1-AB1562-AM1562))</f>
      </c>
      <c r="AO1562" s="96">
        <v>1.2</v>
      </c>
      <c r="AP1562" s="93">
        <f>IF(BD!AJ1562="","",BD!AJ1562*BD!AO1562)</f>
      </c>
      <c r="AQ1562" s="91">
        <f>BD!AM1562/BD!AK1562-1</f>
        <v>0</v>
      </c>
      <c r="AR1562" s="91">
        <f>IF(BD!AN1562="","",IF(BD!AJ1562="","",BD!AN1562/BD!AJ1562-1))</f>
      </c>
      <c r="AS1562" s="91">
        <f>IF(BD!AN1562="","",IF(BD!AN1562&lt;BD!AL1562,"ABAIXO DA META","DENTRO DA META"))</f>
      </c>
      <c r="AT1562" s="91" t="str">
        <f>IF(BD!AJ1562="","EM ANÁLISE",IF(BD!AP1562&gt;=BD!AN1562,"GO", "NO GO"))</f>
        <v>EM ANÁLISE</v>
      </c>
      <c r="AU1562" s="97">
        <f>IF(AN1562="","",+BD!$AN1562-AJ1562)</f>
      </c>
      <c r="AV1562" s="98"/>
      <c r="AW1562" s="90">
        <f>BD!P1562*BD!AC1562</f>
        <v>0</v>
      </c>
      <c r="AX1562" s="90">
        <f>BD!V1562*BD!AC1562</f>
        <v>0</v>
      </c>
      <c r="AY1562" s="90">
        <f>IF(BD!AN1562="","",BD!AN1562*BD!AC1562)</f>
      </c>
      <c r="AZ1562" s="75" t="s">
        <v>123</v>
      </c>
      <c r="BA1562" s="75"/>
      <c r="BB1562" s="75"/>
      <c r="BC1562" s="75"/>
      <c r="BD1562" s="104"/>
      <c r="BE1562" s="104"/>
      <c r="BF1562" s="101"/>
      <c r="BG1562" s="101"/>
      <c r="BH1562" s="101"/>
      <c r="BI1562" s="101"/>
      <c r="BJ1562" s="101"/>
      <c r="BK1562" s="101"/>
      <c r="BL1562" s="101"/>
      <c r="BM1562" s="101"/>
      <c r="BN1562" s="101"/>
      <c r="BO1562" s="103"/>
      <c r="BP1562" s="101"/>
      <c r="BQ1562" s="101"/>
      <c r="BR1562" s="101"/>
      <c r="BS1562" s="101"/>
      <c r="BT1562" s="101"/>
      <c r="BU1562" s="101"/>
      <c r="BV1562" s="101"/>
      <c r="BW1562" s="101"/>
      <c r="BX1562" s="101"/>
      <c r="BY1562" s="101"/>
      <c r="BZ1562" s="101"/>
      <c r="CA1562" s="101"/>
      <c r="CB1562" s="101"/>
      <c r="CC1562" s="101"/>
      <c r="CD1562" s="101"/>
      <c r="CE1562" s="101"/>
      <c r="CF1562" s="101"/>
      <c r="CG1562" s="37" t="e">
        <f>VLOOKUP(Table_1[[#This Row],[EAN]],'[1]Planilha1'!$E:$R,13,0)</f>
        <v>#N/A</v>
      </c>
      <c r="CI1562" s="188">
        <f>IF(Table_1[[#This Row],[STATUS MERCADO]]="GO",Table_1[[#This Row],[M. BRUTA TOTAL]],0)</f>
        <v>0</v>
      </c>
      <c r="CJ1562" s="188">
        <f>IF(Table_1[[#This Row],[STATUS MERCADO]]="GO",Table_1[[#This Row],[PV UNIT. REALIZADO]]*Table_1[[#This Row],[QUANTIDADE]],0)</f>
        <v>0</v>
      </c>
    </row>
    <row r="1563" ht="15" hidden="1">
      <c r="A1563" s="7"/>
      <c r="B1563" s="84" t="s">
        <v>400</v>
      </c>
      <c r="C1563" s="75">
        <v>220397</v>
      </c>
      <c r="D1563" s="75">
        <v>2893</v>
      </c>
      <c r="E1563" s="85">
        <v>7898598183686</v>
      </c>
      <c r="F1563" s="86" t="s">
        <v>1525</v>
      </c>
      <c r="G1563" s="75" t="s">
        <v>19</v>
      </c>
      <c r="H1563" s="75">
        <v>1510</v>
      </c>
      <c r="I1563" s="87" t="s">
        <v>461</v>
      </c>
      <c r="J1563" s="75" t="s">
        <v>464</v>
      </c>
      <c r="K1563" s="88" t="s">
        <v>84</v>
      </c>
      <c r="L1563" s="88">
        <v>12</v>
      </c>
      <c r="M1563" s="88">
        <v>1</v>
      </c>
      <c r="N1563" s="75" t="s">
        <v>85</v>
      </c>
      <c r="O1563" s="75" t="s">
        <v>1471</v>
      </c>
      <c r="P1563" s="89"/>
      <c r="Q1563" s="90">
        <f>(17/100+7.6/100+1.65/100)*P1563</f>
        <v>0</v>
      </c>
      <c r="R1563" s="90"/>
      <c r="S1563" s="90"/>
      <c r="T1563" s="90"/>
      <c r="U1563" s="90"/>
      <c r="V1563" s="90">
        <f>+P1563-Q1563+R1563+S1563+T1563+U1563</f>
        <v>0</v>
      </c>
      <c r="W1563" s="91">
        <f>(1.02/100)</f>
        <v>1.02E-2</v>
      </c>
      <c r="X1563" s="91">
        <v>4.8E-3</v>
      </c>
      <c r="Y1563" s="91">
        <v>0.17</v>
      </c>
      <c r="Z1563" s="91">
        <v>1.65E-2</v>
      </c>
      <c r="AA1563" s="91">
        <v>7.6E-2</v>
      </c>
      <c r="AB1563" s="91">
        <f>SUM(W1563:AA1563)</f>
        <v>0.2775</v>
      </c>
      <c r="AC1563" s="75">
        <v>12</v>
      </c>
      <c r="AD1563" s="92">
        <f>IF(AL1563="","",+AC1563*AL1563)</f>
      </c>
      <c r="AE1563" s="93">
        <f>IF(AL1563="","",+AL1563*AB1563)</f>
      </c>
      <c r="AF1563" s="92">
        <f>IF(AL1563="","",+AL1563-AE1563)</f>
      </c>
      <c r="AG1563" s="93">
        <f>+V1563</f>
        <v>0</v>
      </c>
      <c r="AH1563" s="92">
        <f>IF(AF1563="","",+AF1563-AG1563)</f>
      </c>
      <c r="AI1563" s="92">
        <f>IF(AH1563="","",+AH1563*AC1563)</f>
      </c>
      <c r="AJ1563" s="93"/>
      <c r="AK1563" s="94">
        <v>0.33</v>
      </c>
      <c r="AL1563" s="93">
        <f>IF(V1563=0,"",V1563/(1-AB1563-AK1563))</f>
      </c>
      <c r="AM1563" s="95">
        <v>0.33</v>
      </c>
      <c r="AN1563" s="93">
        <f>IF(V1563=0,"",V1563/(1-AB1563-AM1563))</f>
      </c>
      <c r="AO1563" s="96">
        <v>1.2</v>
      </c>
      <c r="AP1563" s="93">
        <f>IF(BD!AJ1563="","",BD!AJ1563*BD!AO1563)</f>
      </c>
      <c r="AQ1563" s="91">
        <f>BD!AM1563/BD!AK1563-1</f>
        <v>0</v>
      </c>
      <c r="AR1563" s="91">
        <f>IF(BD!AN1563="","",IF(BD!AJ1563="","",BD!AN1563/BD!AJ1563-1))</f>
      </c>
      <c r="AS1563" s="91">
        <f>IF(BD!AN1563="","",IF(BD!AN1563&lt;BD!AL1563,"ABAIXO DA META","DENTRO DA META"))</f>
      </c>
      <c r="AT1563" s="91" t="str">
        <f>IF(BD!AJ1563="","EM ANÁLISE",IF(BD!AP1563&gt;=BD!AN1563,"GO", "NO GO"))</f>
        <v>EM ANÁLISE</v>
      </c>
      <c r="AU1563" s="97">
        <f>IF(AN1563="","",+BD!$AN1563-AJ1563)</f>
      </c>
      <c r="AV1563" s="98"/>
      <c r="AW1563" s="90">
        <f>BD!P1563*BD!AC1563</f>
        <v>0</v>
      </c>
      <c r="AX1563" s="90">
        <f>BD!V1563*BD!AC1563</f>
        <v>0</v>
      </c>
      <c r="AY1563" s="90">
        <f>IF(BD!AN1563="","",BD!AN1563*BD!AC1563)</f>
      </c>
      <c r="AZ1563" s="75" t="s">
        <v>123</v>
      </c>
      <c r="BA1563" s="75"/>
      <c r="BB1563" s="75"/>
      <c r="BC1563" s="75"/>
      <c r="BD1563" s="104"/>
      <c r="BE1563" s="104"/>
      <c r="BF1563" s="101"/>
      <c r="BG1563" s="101"/>
      <c r="BH1563" s="101"/>
      <c r="BI1563" s="101"/>
      <c r="BJ1563" s="101"/>
      <c r="BK1563" s="101"/>
      <c r="BL1563" s="101"/>
      <c r="BM1563" s="101"/>
      <c r="BN1563" s="101"/>
      <c r="BO1563" s="103"/>
      <c r="BP1563" s="101"/>
      <c r="BQ1563" s="101"/>
      <c r="BR1563" s="101"/>
      <c r="BS1563" s="101"/>
      <c r="BT1563" s="101"/>
      <c r="BU1563" s="101"/>
      <c r="BV1563" s="101"/>
      <c r="BW1563" s="101"/>
      <c r="BX1563" s="101"/>
      <c r="BY1563" s="101"/>
      <c r="BZ1563" s="101"/>
      <c r="CA1563" s="101"/>
      <c r="CB1563" s="101"/>
      <c r="CC1563" s="101"/>
      <c r="CD1563" s="101"/>
      <c r="CE1563" s="101"/>
      <c r="CF1563" s="101"/>
      <c r="CG1563" s="37" t="e">
        <f>VLOOKUP(Table_1[[#This Row],[EAN]],'[1]Planilha1'!$E:$R,13,0)</f>
        <v>#N/A</v>
      </c>
      <c r="CI1563" s="188">
        <f>IF(Table_1[[#This Row],[STATUS MERCADO]]="GO",Table_1[[#This Row],[M. BRUTA TOTAL]],0)</f>
        <v>0</v>
      </c>
      <c r="CJ1563" s="188">
        <f>IF(Table_1[[#This Row],[STATUS MERCADO]]="GO",Table_1[[#This Row],[PV UNIT. REALIZADO]]*Table_1[[#This Row],[QUANTIDADE]],0)</f>
        <v>0</v>
      </c>
    </row>
    <row r="1564" ht="15" hidden="1">
      <c r="A1564" s="7"/>
      <c r="B1564" s="84" t="s">
        <v>400</v>
      </c>
      <c r="C1564" s="75">
        <v>220398</v>
      </c>
      <c r="D1564" s="75">
        <v>2733</v>
      </c>
      <c r="E1564" s="85">
        <v>7898598183419</v>
      </c>
      <c r="F1564" s="86" t="s">
        <v>1526</v>
      </c>
      <c r="G1564" s="75" t="s">
        <v>19</v>
      </c>
      <c r="H1564" s="75">
        <v>1510</v>
      </c>
      <c r="I1564" s="87" t="s">
        <v>461</v>
      </c>
      <c r="J1564" s="75" t="s">
        <v>1527</v>
      </c>
      <c r="K1564" s="88" t="s">
        <v>84</v>
      </c>
      <c r="L1564" s="88">
        <v>12</v>
      </c>
      <c r="M1564" s="88">
        <v>1</v>
      </c>
      <c r="N1564" s="75" t="s">
        <v>85</v>
      </c>
      <c r="O1564" s="75" t="s">
        <v>1471</v>
      </c>
      <c r="P1564" s="89"/>
      <c r="Q1564" s="90">
        <f>(17/100+7.6/100+1.65/100)*P1564</f>
        <v>0</v>
      </c>
      <c r="R1564" s="90"/>
      <c r="S1564" s="90"/>
      <c r="T1564" s="90"/>
      <c r="U1564" s="90"/>
      <c r="V1564" s="90">
        <f>+P1564-Q1564+R1564+S1564+T1564+U1564</f>
        <v>0</v>
      </c>
      <c r="W1564" s="91">
        <f>(1.02/100)</f>
        <v>1.02E-2</v>
      </c>
      <c r="X1564" s="91">
        <v>4.8E-3</v>
      </c>
      <c r="Y1564" s="91">
        <v>0.17</v>
      </c>
      <c r="Z1564" s="91">
        <v>1.65E-2</v>
      </c>
      <c r="AA1564" s="91">
        <v>7.6E-2</v>
      </c>
      <c r="AB1564" s="91">
        <f>SUM(W1564:AA1564)</f>
        <v>0.2775</v>
      </c>
      <c r="AC1564" s="75">
        <v>12</v>
      </c>
      <c r="AD1564" s="92">
        <f>IF(AL1564="","",+AC1564*AL1564)</f>
      </c>
      <c r="AE1564" s="93">
        <f>IF(AL1564="","",+AL1564*AB1564)</f>
      </c>
      <c r="AF1564" s="92">
        <f>IF(AL1564="","",+AL1564-AE1564)</f>
      </c>
      <c r="AG1564" s="93">
        <f>+V1564</f>
        <v>0</v>
      </c>
      <c r="AH1564" s="92">
        <f>IF(AF1564="","",+AF1564-AG1564)</f>
      </c>
      <c r="AI1564" s="92">
        <f>IF(AH1564="","",+AH1564*AC1564)</f>
      </c>
      <c r="AJ1564" s="93"/>
      <c r="AK1564" s="94">
        <v>0.33</v>
      </c>
      <c r="AL1564" s="93">
        <f>IF(V1564=0,"",V1564/(1-AB1564-AK1564))</f>
      </c>
      <c r="AM1564" s="95">
        <v>0.33</v>
      </c>
      <c r="AN1564" s="93">
        <f>IF(V1564=0,"",V1564/(1-AB1564-AM1564))</f>
      </c>
      <c r="AO1564" s="96">
        <v>1.2</v>
      </c>
      <c r="AP1564" s="93">
        <f>IF(BD!AJ1564="","",BD!AJ1564*BD!AO1564)</f>
      </c>
      <c r="AQ1564" s="91">
        <f>BD!AM1564/BD!AK1564-1</f>
        <v>0</v>
      </c>
      <c r="AR1564" s="91">
        <f>IF(BD!AN1564="","",IF(BD!AJ1564="","",BD!AN1564/BD!AJ1564-1))</f>
      </c>
      <c r="AS1564" s="91">
        <f>IF(BD!AN1564="","",IF(BD!AN1564&lt;BD!AL1564,"ABAIXO DA META","DENTRO DA META"))</f>
      </c>
      <c r="AT1564" s="91" t="str">
        <f>IF(BD!AJ1564="","EM ANÁLISE",IF(BD!AP1564&gt;=BD!AN1564,"GO", "NO GO"))</f>
        <v>EM ANÁLISE</v>
      </c>
      <c r="AU1564" s="97">
        <f>IF(AN1564="","",+BD!$AN1564-AJ1564)</f>
      </c>
      <c r="AV1564" s="98"/>
      <c r="AW1564" s="90">
        <f>BD!P1564*BD!AC1564</f>
        <v>0</v>
      </c>
      <c r="AX1564" s="90">
        <f>BD!V1564*BD!AC1564</f>
        <v>0</v>
      </c>
      <c r="AY1564" s="90">
        <f>IF(BD!AN1564="","",BD!AN1564*BD!AC1564)</f>
      </c>
      <c r="AZ1564" s="75" t="s">
        <v>123</v>
      </c>
      <c r="BA1564" s="75"/>
      <c r="BB1564" s="75"/>
      <c r="BC1564" s="75"/>
      <c r="BD1564" s="104"/>
      <c r="BE1564" s="104"/>
      <c r="BF1564" s="101"/>
      <c r="BG1564" s="101"/>
      <c r="BH1564" s="101"/>
      <c r="BI1564" s="101"/>
      <c r="BJ1564" s="101"/>
      <c r="BK1564" s="101"/>
      <c r="BL1564" s="101"/>
      <c r="BM1564" s="101"/>
      <c r="BN1564" s="101"/>
      <c r="BO1564" s="103"/>
      <c r="BP1564" s="101"/>
      <c r="BQ1564" s="101"/>
      <c r="BR1564" s="101"/>
      <c r="BS1564" s="101"/>
      <c r="BT1564" s="101"/>
      <c r="BU1564" s="101"/>
      <c r="BV1564" s="101"/>
      <c r="BW1564" s="101"/>
      <c r="BX1564" s="101"/>
      <c r="BY1564" s="101"/>
      <c r="BZ1564" s="101"/>
      <c r="CA1564" s="101"/>
      <c r="CB1564" s="101"/>
      <c r="CC1564" s="101"/>
      <c r="CD1564" s="101"/>
      <c r="CE1564" s="101"/>
      <c r="CF1564" s="101"/>
      <c r="CG1564" s="37" t="e">
        <f>VLOOKUP(Table_1[[#This Row],[EAN]],'[1]Planilha1'!$E:$R,13,0)</f>
        <v>#N/A</v>
      </c>
      <c r="CI1564" s="188">
        <f>IF(Table_1[[#This Row],[STATUS MERCADO]]="GO",Table_1[[#This Row],[M. BRUTA TOTAL]],0)</f>
        <v>0</v>
      </c>
      <c r="CJ1564" s="188">
        <f>IF(Table_1[[#This Row],[STATUS MERCADO]]="GO",Table_1[[#This Row],[PV UNIT. REALIZADO]]*Table_1[[#This Row],[QUANTIDADE]],0)</f>
        <v>0</v>
      </c>
    </row>
    <row r="1565" ht="15" hidden="1">
      <c r="A1565" s="7"/>
      <c r="B1565" s="84" t="s">
        <v>400</v>
      </c>
      <c r="C1565" s="75">
        <v>220399</v>
      </c>
      <c r="D1565" s="75">
        <v>2735</v>
      </c>
      <c r="E1565" s="85">
        <v>7898598185550</v>
      </c>
      <c r="F1565" s="86" t="s">
        <v>1528</v>
      </c>
      <c r="G1565" s="75" t="s">
        <v>19</v>
      </c>
      <c r="H1565" s="75">
        <v>1510</v>
      </c>
      <c r="I1565" s="87" t="s">
        <v>461</v>
      </c>
      <c r="J1565" s="75" t="s">
        <v>1529</v>
      </c>
      <c r="K1565" s="88" t="s">
        <v>84</v>
      </c>
      <c r="L1565" s="88">
        <v>12</v>
      </c>
      <c r="M1565" s="88">
        <v>1</v>
      </c>
      <c r="N1565" s="75" t="s">
        <v>85</v>
      </c>
      <c r="O1565" s="75" t="s">
        <v>1471</v>
      </c>
      <c r="P1565" s="89"/>
      <c r="Q1565" s="90">
        <f>(17/100+7.6/100+1.65/100)*P1565</f>
        <v>0</v>
      </c>
      <c r="R1565" s="90"/>
      <c r="S1565" s="90"/>
      <c r="T1565" s="90"/>
      <c r="U1565" s="90"/>
      <c r="V1565" s="90">
        <f>+P1565-Q1565+R1565+S1565+T1565+U1565</f>
        <v>0</v>
      </c>
      <c r="W1565" s="91">
        <f>(1.02/100)</f>
        <v>1.02E-2</v>
      </c>
      <c r="X1565" s="91">
        <v>4.8E-3</v>
      </c>
      <c r="Y1565" s="91">
        <v>0.17</v>
      </c>
      <c r="Z1565" s="91">
        <v>1.65E-2</v>
      </c>
      <c r="AA1565" s="91">
        <v>7.6E-2</v>
      </c>
      <c r="AB1565" s="91">
        <f>SUM(W1565:AA1565)</f>
        <v>0.2775</v>
      </c>
      <c r="AC1565" s="75">
        <v>12</v>
      </c>
      <c r="AD1565" s="92">
        <f>IF(AL1565="","",+AC1565*AL1565)</f>
      </c>
      <c r="AE1565" s="93">
        <f>IF(AL1565="","",+AL1565*AB1565)</f>
      </c>
      <c r="AF1565" s="92">
        <f>IF(AL1565="","",+AL1565-AE1565)</f>
      </c>
      <c r="AG1565" s="93">
        <f>+V1565</f>
        <v>0</v>
      </c>
      <c r="AH1565" s="92">
        <f>IF(AF1565="","",+AF1565-AG1565)</f>
      </c>
      <c r="AI1565" s="92">
        <f>IF(AH1565="","",+AH1565*AC1565)</f>
      </c>
      <c r="AJ1565" s="93"/>
      <c r="AK1565" s="94">
        <v>0.33</v>
      </c>
      <c r="AL1565" s="93">
        <f>IF(V1565=0,"",V1565/(1-AB1565-AK1565))</f>
      </c>
      <c r="AM1565" s="95">
        <v>0.33</v>
      </c>
      <c r="AN1565" s="93">
        <f>IF(V1565=0,"",V1565/(1-AB1565-AM1565))</f>
      </c>
      <c r="AO1565" s="96">
        <v>1.2</v>
      </c>
      <c r="AP1565" s="93">
        <f>IF(BD!AJ1565="","",BD!AJ1565*BD!AO1565)</f>
      </c>
      <c r="AQ1565" s="91">
        <f>BD!AM1565/BD!AK1565-1</f>
        <v>0</v>
      </c>
      <c r="AR1565" s="91">
        <f>IF(BD!AN1565="","",IF(BD!AJ1565="","",BD!AN1565/BD!AJ1565-1))</f>
      </c>
      <c r="AS1565" s="91">
        <f>IF(BD!AN1565="","",IF(BD!AN1565&lt;BD!AL1565,"ABAIXO DA META","DENTRO DA META"))</f>
      </c>
      <c r="AT1565" s="91" t="str">
        <f>IF(BD!AJ1565="","EM ANÁLISE",IF(BD!AP1565&gt;=BD!AN1565,"GO", "NO GO"))</f>
        <v>EM ANÁLISE</v>
      </c>
      <c r="AU1565" s="97">
        <f>IF(AN1565="","",+BD!$AN1565-AJ1565)</f>
      </c>
      <c r="AV1565" s="98"/>
      <c r="AW1565" s="90">
        <f>BD!P1565*BD!AC1565</f>
        <v>0</v>
      </c>
      <c r="AX1565" s="90">
        <f>BD!V1565*BD!AC1565</f>
        <v>0</v>
      </c>
      <c r="AY1565" s="90">
        <f>IF(BD!AN1565="","",BD!AN1565*BD!AC1565)</f>
      </c>
      <c r="AZ1565" s="75" t="s">
        <v>123</v>
      </c>
      <c r="BA1565" s="75"/>
      <c r="BB1565" s="75"/>
      <c r="BC1565" s="75"/>
      <c r="BD1565" s="104"/>
      <c r="BE1565" s="104"/>
      <c r="BF1565" s="101"/>
      <c r="BG1565" s="101"/>
      <c r="BH1565" s="101"/>
      <c r="BI1565" s="101"/>
      <c r="BJ1565" s="101"/>
      <c r="BK1565" s="101"/>
      <c r="BL1565" s="101"/>
      <c r="BM1565" s="101"/>
      <c r="BN1565" s="101"/>
      <c r="BO1565" s="103"/>
      <c r="BP1565" s="101"/>
      <c r="BQ1565" s="101"/>
      <c r="BR1565" s="101"/>
      <c r="BS1565" s="101"/>
      <c r="BT1565" s="101"/>
      <c r="BU1565" s="101"/>
      <c r="BV1565" s="101"/>
      <c r="BW1565" s="101"/>
      <c r="BX1565" s="101"/>
      <c r="BY1565" s="101"/>
      <c r="BZ1565" s="101"/>
      <c r="CA1565" s="101"/>
      <c r="CB1565" s="101"/>
      <c r="CC1565" s="101"/>
      <c r="CD1565" s="101"/>
      <c r="CE1565" s="101"/>
      <c r="CF1565" s="101"/>
      <c r="CG1565" s="37" t="e">
        <f>VLOOKUP(Table_1[[#This Row],[EAN]],'[1]Planilha1'!$E:$R,13,0)</f>
        <v>#N/A</v>
      </c>
      <c r="CI1565" s="188">
        <f>IF(Table_1[[#This Row],[STATUS MERCADO]]="GO",Table_1[[#This Row],[M. BRUTA TOTAL]],0)</f>
        <v>0</v>
      </c>
      <c r="CJ1565" s="188">
        <f>IF(Table_1[[#This Row],[STATUS MERCADO]]="GO",Table_1[[#This Row],[PV UNIT. REALIZADO]]*Table_1[[#This Row],[QUANTIDADE]],0)</f>
        <v>0</v>
      </c>
    </row>
    <row r="1566" ht="15" hidden="1">
      <c r="A1566" s="7"/>
      <c r="B1566" s="84" t="s">
        <v>400</v>
      </c>
      <c r="C1566" s="75">
        <v>220400</v>
      </c>
      <c r="D1566" s="75">
        <v>2899</v>
      </c>
      <c r="E1566" s="85">
        <v>7898598185567</v>
      </c>
      <c r="F1566" s="86" t="s">
        <v>1530</v>
      </c>
      <c r="G1566" s="75" t="s">
        <v>19</v>
      </c>
      <c r="H1566" s="75">
        <v>1510</v>
      </c>
      <c r="I1566" s="87" t="s">
        <v>461</v>
      </c>
      <c r="J1566" s="75" t="s">
        <v>1531</v>
      </c>
      <c r="K1566" s="88" t="s">
        <v>84</v>
      </c>
      <c r="L1566" s="88">
        <v>12</v>
      </c>
      <c r="M1566" s="88">
        <v>1</v>
      </c>
      <c r="N1566" s="75" t="s">
        <v>85</v>
      </c>
      <c r="O1566" s="75" t="s">
        <v>1471</v>
      </c>
      <c r="P1566" s="89"/>
      <c r="Q1566" s="90">
        <f>(17/100+7.6/100+1.65/100)*P1566</f>
        <v>0</v>
      </c>
      <c r="R1566" s="90"/>
      <c r="S1566" s="90"/>
      <c r="T1566" s="90"/>
      <c r="U1566" s="90"/>
      <c r="V1566" s="90">
        <f>+P1566-Q1566+R1566+S1566+T1566+U1566</f>
        <v>0</v>
      </c>
      <c r="W1566" s="91">
        <f>(1.02/100)</f>
        <v>1.02E-2</v>
      </c>
      <c r="X1566" s="91">
        <v>4.8E-3</v>
      </c>
      <c r="Y1566" s="91">
        <v>0.17</v>
      </c>
      <c r="Z1566" s="91">
        <v>1.65E-2</v>
      </c>
      <c r="AA1566" s="91">
        <v>7.6E-2</v>
      </c>
      <c r="AB1566" s="91">
        <f>SUM(W1566:AA1566)</f>
        <v>0.2775</v>
      </c>
      <c r="AC1566" s="75">
        <v>12</v>
      </c>
      <c r="AD1566" s="92">
        <f>IF(AL1566="","",+AC1566*AL1566)</f>
      </c>
      <c r="AE1566" s="93">
        <f>IF(AL1566="","",+AL1566*AB1566)</f>
      </c>
      <c r="AF1566" s="92">
        <f>IF(AL1566="","",+AL1566-AE1566)</f>
      </c>
      <c r="AG1566" s="93">
        <f>+V1566</f>
        <v>0</v>
      </c>
      <c r="AH1566" s="92">
        <f>IF(AF1566="","",+AF1566-AG1566)</f>
      </c>
      <c r="AI1566" s="92">
        <f>IF(AH1566="","",+AH1566*AC1566)</f>
      </c>
      <c r="AJ1566" s="93"/>
      <c r="AK1566" s="94">
        <v>0.33</v>
      </c>
      <c r="AL1566" s="93">
        <f>IF(V1566=0,"",V1566/(1-AB1566-AK1566))</f>
      </c>
      <c r="AM1566" s="95">
        <v>0.33</v>
      </c>
      <c r="AN1566" s="93">
        <f>IF(V1566=0,"",V1566/(1-AB1566-AM1566))</f>
      </c>
      <c r="AO1566" s="96">
        <v>1.2</v>
      </c>
      <c r="AP1566" s="93">
        <f>IF(BD!AJ1566="","",BD!AJ1566*BD!AO1566)</f>
      </c>
      <c r="AQ1566" s="91">
        <f>BD!AM1566/BD!AK1566-1</f>
        <v>0</v>
      </c>
      <c r="AR1566" s="91">
        <f>IF(BD!AN1566="","",IF(BD!AJ1566="","",BD!AN1566/BD!AJ1566-1))</f>
      </c>
      <c r="AS1566" s="91">
        <f>IF(BD!AN1566="","",IF(BD!AN1566&lt;BD!AL1566,"ABAIXO DA META","DENTRO DA META"))</f>
      </c>
      <c r="AT1566" s="91" t="str">
        <f>IF(BD!AJ1566="","EM ANÁLISE",IF(BD!AP1566&gt;=BD!AN1566,"GO", "NO GO"))</f>
        <v>EM ANÁLISE</v>
      </c>
      <c r="AU1566" s="97">
        <f>IF(AN1566="","",+BD!$AN1566-AJ1566)</f>
      </c>
      <c r="AV1566" s="98"/>
      <c r="AW1566" s="90">
        <f>BD!P1566*BD!AC1566</f>
        <v>0</v>
      </c>
      <c r="AX1566" s="90">
        <f>BD!V1566*BD!AC1566</f>
        <v>0</v>
      </c>
      <c r="AY1566" s="90">
        <f>IF(BD!AN1566="","",BD!AN1566*BD!AC1566)</f>
      </c>
      <c r="AZ1566" s="75" t="s">
        <v>123</v>
      </c>
      <c r="BA1566" s="75"/>
      <c r="BB1566" s="75"/>
      <c r="BC1566" s="75"/>
      <c r="BD1566" s="104"/>
      <c r="BE1566" s="104"/>
      <c r="BF1566" s="101"/>
      <c r="BG1566" s="101"/>
      <c r="BH1566" s="101"/>
      <c r="BI1566" s="101"/>
      <c r="BJ1566" s="101"/>
      <c r="BK1566" s="101"/>
      <c r="BL1566" s="101"/>
      <c r="BM1566" s="101"/>
      <c r="BN1566" s="101"/>
      <c r="BO1566" s="103"/>
      <c r="BP1566" s="101"/>
      <c r="BQ1566" s="101"/>
      <c r="BR1566" s="101"/>
      <c r="BS1566" s="101"/>
      <c r="BT1566" s="101"/>
      <c r="BU1566" s="101"/>
      <c r="BV1566" s="101"/>
      <c r="BW1566" s="101"/>
      <c r="BX1566" s="101"/>
      <c r="BY1566" s="101"/>
      <c r="BZ1566" s="101"/>
      <c r="CA1566" s="101"/>
      <c r="CB1566" s="101"/>
      <c r="CC1566" s="101"/>
      <c r="CD1566" s="101"/>
      <c r="CE1566" s="101"/>
      <c r="CF1566" s="101"/>
      <c r="CG1566" s="37" t="e">
        <f>VLOOKUP(Table_1[[#This Row],[EAN]],'[1]Planilha1'!$E:$R,13,0)</f>
        <v>#N/A</v>
      </c>
      <c r="CI1566" s="188">
        <f>IF(Table_1[[#This Row],[STATUS MERCADO]]="GO",Table_1[[#This Row],[M. BRUTA TOTAL]],0)</f>
        <v>0</v>
      </c>
      <c r="CJ1566" s="188">
        <f>IF(Table_1[[#This Row],[STATUS MERCADO]]="GO",Table_1[[#This Row],[PV UNIT. REALIZADO]]*Table_1[[#This Row],[QUANTIDADE]],0)</f>
        <v>0</v>
      </c>
    </row>
    <row r="1567" ht="15" hidden="1">
      <c r="A1567" s="7"/>
      <c r="B1567" s="84" t="s">
        <v>400</v>
      </c>
      <c r="C1567" s="75">
        <v>220401</v>
      </c>
      <c r="D1567" s="75">
        <v>2895</v>
      </c>
      <c r="E1567" s="85">
        <v>7898598185574</v>
      </c>
      <c r="F1567" s="86" t="s">
        <v>1532</v>
      </c>
      <c r="G1567" s="75" t="s">
        <v>19</v>
      </c>
      <c r="H1567" s="75">
        <v>1510</v>
      </c>
      <c r="I1567" s="87" t="s">
        <v>461</v>
      </c>
      <c r="J1567" s="75" t="s">
        <v>464</v>
      </c>
      <c r="K1567" s="88" t="s">
        <v>84</v>
      </c>
      <c r="L1567" s="88">
        <v>12</v>
      </c>
      <c r="M1567" s="88">
        <v>1</v>
      </c>
      <c r="N1567" s="75" t="s">
        <v>85</v>
      </c>
      <c r="O1567" s="75" t="s">
        <v>1471</v>
      </c>
      <c r="P1567" s="89"/>
      <c r="Q1567" s="90">
        <f>(17/100+7.6/100+1.65/100)*P1567</f>
        <v>0</v>
      </c>
      <c r="R1567" s="90"/>
      <c r="S1567" s="90"/>
      <c r="T1567" s="90"/>
      <c r="U1567" s="90"/>
      <c r="V1567" s="90">
        <f>+P1567-Q1567+R1567+S1567+T1567+U1567</f>
        <v>0</v>
      </c>
      <c r="W1567" s="91">
        <f>(1.02/100)</f>
        <v>1.02E-2</v>
      </c>
      <c r="X1567" s="91">
        <v>4.8E-3</v>
      </c>
      <c r="Y1567" s="91">
        <v>0.17</v>
      </c>
      <c r="Z1567" s="91">
        <v>1.65E-2</v>
      </c>
      <c r="AA1567" s="91">
        <v>7.6E-2</v>
      </c>
      <c r="AB1567" s="91">
        <f>SUM(W1567:AA1567)</f>
        <v>0.2775</v>
      </c>
      <c r="AC1567" s="75">
        <v>12</v>
      </c>
      <c r="AD1567" s="92">
        <f>IF(AL1567="","",+AC1567*AL1567)</f>
      </c>
      <c r="AE1567" s="93">
        <f>IF(AL1567="","",+AL1567*AB1567)</f>
      </c>
      <c r="AF1567" s="92">
        <f>IF(AL1567="","",+AL1567-AE1567)</f>
      </c>
      <c r="AG1567" s="93">
        <f>+V1567</f>
        <v>0</v>
      </c>
      <c r="AH1567" s="92">
        <f>IF(AF1567="","",+AF1567-AG1567)</f>
      </c>
      <c r="AI1567" s="92">
        <f>IF(AH1567="","",+AH1567*AC1567)</f>
      </c>
      <c r="AJ1567" s="93"/>
      <c r="AK1567" s="94">
        <v>0.33</v>
      </c>
      <c r="AL1567" s="93">
        <f>IF(V1567=0,"",V1567/(1-AB1567-AK1567))</f>
      </c>
      <c r="AM1567" s="95">
        <v>0.33</v>
      </c>
      <c r="AN1567" s="93">
        <f>IF(V1567=0,"",V1567/(1-AB1567-AM1567))</f>
      </c>
      <c r="AO1567" s="96">
        <v>1.2</v>
      </c>
      <c r="AP1567" s="93">
        <f>IF(BD!AJ1567="","",BD!AJ1567*BD!AO1567)</f>
      </c>
      <c r="AQ1567" s="91">
        <f>BD!AM1567/BD!AK1567-1</f>
        <v>0</v>
      </c>
      <c r="AR1567" s="91">
        <f>IF(BD!AN1567="","",IF(BD!AJ1567="","",BD!AN1567/BD!AJ1567-1))</f>
      </c>
      <c r="AS1567" s="91">
        <f>IF(BD!AN1567="","",IF(BD!AN1567&lt;BD!AL1567,"ABAIXO DA META","DENTRO DA META"))</f>
      </c>
      <c r="AT1567" s="91" t="str">
        <f>IF(BD!AJ1567="","EM ANÁLISE",IF(BD!AP1567&gt;=BD!AN1567,"GO", "NO GO"))</f>
        <v>EM ANÁLISE</v>
      </c>
      <c r="AU1567" s="97">
        <f>IF(AN1567="","",+BD!$AN1567-AJ1567)</f>
      </c>
      <c r="AV1567" s="98"/>
      <c r="AW1567" s="90">
        <f>BD!P1567*BD!AC1567</f>
        <v>0</v>
      </c>
      <c r="AX1567" s="90">
        <f>BD!V1567*BD!AC1567</f>
        <v>0</v>
      </c>
      <c r="AY1567" s="90">
        <f>IF(BD!AN1567="","",BD!AN1567*BD!AC1567)</f>
      </c>
      <c r="AZ1567" s="75" t="s">
        <v>123</v>
      </c>
      <c r="BA1567" s="75"/>
      <c r="BB1567" s="75"/>
      <c r="BC1567" s="75"/>
      <c r="BD1567" s="104"/>
      <c r="BE1567" s="104"/>
      <c r="BF1567" s="101"/>
      <c r="BG1567" s="101"/>
      <c r="BH1567" s="101"/>
      <c r="BI1567" s="101"/>
      <c r="BJ1567" s="101"/>
      <c r="BK1567" s="101"/>
      <c r="BL1567" s="101"/>
      <c r="BM1567" s="101"/>
      <c r="BN1567" s="101"/>
      <c r="BO1567" s="103"/>
      <c r="BP1567" s="101"/>
      <c r="BQ1567" s="101"/>
      <c r="BR1567" s="101"/>
      <c r="BS1567" s="101"/>
      <c r="BT1567" s="101"/>
      <c r="BU1567" s="101"/>
      <c r="BV1567" s="101"/>
      <c r="BW1567" s="101"/>
      <c r="BX1567" s="101"/>
      <c r="BY1567" s="101"/>
      <c r="BZ1567" s="101"/>
      <c r="CA1567" s="101"/>
      <c r="CB1567" s="101"/>
      <c r="CC1567" s="101"/>
      <c r="CD1567" s="101"/>
      <c r="CE1567" s="101"/>
      <c r="CF1567" s="101"/>
      <c r="CG1567" s="37" t="e">
        <f>VLOOKUP(Table_1[[#This Row],[EAN]],'[1]Planilha1'!$E:$R,13,0)</f>
        <v>#N/A</v>
      </c>
      <c r="CI1567" s="188">
        <f>IF(Table_1[[#This Row],[STATUS MERCADO]]="GO",Table_1[[#This Row],[M. BRUTA TOTAL]],0)</f>
        <v>0</v>
      </c>
      <c r="CJ1567" s="188">
        <f>IF(Table_1[[#This Row],[STATUS MERCADO]]="GO",Table_1[[#This Row],[PV UNIT. REALIZADO]]*Table_1[[#This Row],[QUANTIDADE]],0)</f>
        <v>0</v>
      </c>
    </row>
    <row r="1568" ht="15" hidden="1">
      <c r="A1568" s="7"/>
      <c r="B1568" s="84" t="s">
        <v>400</v>
      </c>
      <c r="C1568" s="75">
        <v>220402</v>
      </c>
      <c r="D1568" s="75">
        <v>2910</v>
      </c>
      <c r="E1568" s="85">
        <v>7898598182573</v>
      </c>
      <c r="F1568" s="86" t="s">
        <v>1533</v>
      </c>
      <c r="G1568" s="75" t="s">
        <v>19</v>
      </c>
      <c r="H1568" s="75">
        <v>1510</v>
      </c>
      <c r="I1568" s="87" t="s">
        <v>461</v>
      </c>
      <c r="J1568" s="75" t="s">
        <v>1534</v>
      </c>
      <c r="K1568" s="88" t="s">
        <v>84</v>
      </c>
      <c r="L1568" s="88">
        <v>12</v>
      </c>
      <c r="M1568" s="88">
        <v>0</v>
      </c>
      <c r="N1568" s="75" t="s">
        <v>85</v>
      </c>
      <c r="O1568" s="75" t="s">
        <v>1471</v>
      </c>
      <c r="P1568" s="89"/>
      <c r="Q1568" s="90">
        <f>(17/100+7.6/100+1.65/100)*P1568</f>
        <v>0</v>
      </c>
      <c r="R1568" s="90"/>
      <c r="S1568" s="90"/>
      <c r="T1568" s="90"/>
      <c r="U1568" s="90"/>
      <c r="V1568" s="90">
        <f>+P1568-Q1568+R1568+S1568+T1568+U1568</f>
        <v>0</v>
      </c>
      <c r="W1568" s="91">
        <f>(1.02/100)</f>
        <v>1.02E-2</v>
      </c>
      <c r="X1568" s="91">
        <v>4.8E-3</v>
      </c>
      <c r="Y1568" s="91">
        <v>0.17</v>
      </c>
      <c r="Z1568" s="91">
        <v>1.65E-2</v>
      </c>
      <c r="AA1568" s="91">
        <v>7.6E-2</v>
      </c>
      <c r="AB1568" s="91">
        <f>SUM(W1568:AA1568)</f>
        <v>0.2775</v>
      </c>
      <c r="AC1568" s="75">
        <v>12</v>
      </c>
      <c r="AD1568" s="92">
        <f>IF(AL1568="","",+AC1568*AL1568)</f>
      </c>
      <c r="AE1568" s="93">
        <f>IF(AL1568="","",+AL1568*AB1568)</f>
      </c>
      <c r="AF1568" s="92">
        <f>IF(AL1568="","",+AL1568-AE1568)</f>
      </c>
      <c r="AG1568" s="93">
        <f>+V1568</f>
        <v>0</v>
      </c>
      <c r="AH1568" s="92">
        <f>IF(AF1568="","",+AF1568-AG1568)</f>
      </c>
      <c r="AI1568" s="92">
        <f>IF(AH1568="","",+AH1568*AC1568)</f>
      </c>
      <c r="AJ1568" s="93"/>
      <c r="AK1568" s="94">
        <v>0.33</v>
      </c>
      <c r="AL1568" s="93">
        <f>IF(V1568=0,"",V1568/(1-AB1568-AK1568))</f>
      </c>
      <c r="AM1568" s="95">
        <v>0.33</v>
      </c>
      <c r="AN1568" s="93">
        <f>IF(V1568=0,"",V1568/(1-AB1568-AM1568))</f>
      </c>
      <c r="AO1568" s="96">
        <v>1.2</v>
      </c>
      <c r="AP1568" s="93">
        <f>IF(BD!AJ1568="","",BD!AJ1568*BD!AO1568)</f>
      </c>
      <c r="AQ1568" s="91">
        <f>BD!AM1568/BD!AK1568-1</f>
        <v>0</v>
      </c>
      <c r="AR1568" s="91">
        <f>IF(BD!AN1568="","",IF(BD!AJ1568="","",BD!AN1568/BD!AJ1568-1))</f>
      </c>
      <c r="AS1568" s="91">
        <f>IF(BD!AN1568="","",IF(BD!AN1568&lt;BD!AL1568,"ABAIXO DA META","DENTRO DA META"))</f>
      </c>
      <c r="AT1568" s="91" t="str">
        <f>IF(BD!AJ1568="","EM ANÁLISE",IF(BD!AP1568&gt;=BD!AN1568,"GO", "NO GO"))</f>
        <v>EM ANÁLISE</v>
      </c>
      <c r="AU1568" s="97">
        <f>IF(AN1568="","",+BD!$AN1568-AJ1568)</f>
      </c>
      <c r="AV1568" s="98"/>
      <c r="AW1568" s="90">
        <f>BD!P1568*BD!AC1568</f>
        <v>0</v>
      </c>
      <c r="AX1568" s="90">
        <f>BD!V1568*BD!AC1568</f>
        <v>0</v>
      </c>
      <c r="AY1568" s="90">
        <f>IF(BD!AN1568="","",BD!AN1568*BD!AC1568)</f>
      </c>
      <c r="AZ1568" s="75" t="s">
        <v>123</v>
      </c>
      <c r="BA1568" s="75"/>
      <c r="BB1568" s="75"/>
      <c r="BC1568" s="75"/>
      <c r="BD1568" s="104"/>
      <c r="BE1568" s="104"/>
      <c r="BF1568" s="101"/>
      <c r="BG1568" s="101"/>
      <c r="BH1568" s="101"/>
      <c r="BI1568" s="101"/>
      <c r="BJ1568" s="101"/>
      <c r="BK1568" s="101"/>
      <c r="BL1568" s="101"/>
      <c r="BM1568" s="101"/>
      <c r="BN1568" s="101"/>
      <c r="BO1568" s="103"/>
      <c r="BP1568" s="101"/>
      <c r="BQ1568" s="101"/>
      <c r="BR1568" s="101"/>
      <c r="BS1568" s="101"/>
      <c r="BT1568" s="101"/>
      <c r="BU1568" s="101"/>
      <c r="BV1568" s="101"/>
      <c r="BW1568" s="101"/>
      <c r="BX1568" s="101"/>
      <c r="BY1568" s="101"/>
      <c r="BZ1568" s="101"/>
      <c r="CA1568" s="101"/>
      <c r="CB1568" s="101"/>
      <c r="CC1568" s="101"/>
      <c r="CD1568" s="101"/>
      <c r="CE1568" s="101"/>
      <c r="CF1568" s="101"/>
      <c r="CG1568" s="37" t="e">
        <f>VLOOKUP(Table_1[[#This Row],[EAN]],'[1]Planilha1'!$E:$R,13,0)</f>
        <v>#N/A</v>
      </c>
      <c r="CI1568" s="188">
        <f>IF(Table_1[[#This Row],[STATUS MERCADO]]="GO",Table_1[[#This Row],[M. BRUTA TOTAL]],0)</f>
        <v>0</v>
      </c>
      <c r="CJ1568" s="188">
        <f>IF(Table_1[[#This Row],[STATUS MERCADO]]="GO",Table_1[[#This Row],[PV UNIT. REALIZADO]]*Table_1[[#This Row],[QUANTIDADE]],0)</f>
        <v>0</v>
      </c>
    </row>
    <row r="1569" ht="15" hidden="1">
      <c r="A1569" s="7"/>
      <c r="B1569" s="84" t="s">
        <v>400</v>
      </c>
      <c r="C1569" s="75">
        <v>220403</v>
      </c>
      <c r="D1569" s="75">
        <v>2970</v>
      </c>
      <c r="E1569" s="85">
        <v>7898205076332</v>
      </c>
      <c r="F1569" s="86" t="s">
        <v>1535</v>
      </c>
      <c r="G1569" s="75" t="s">
        <v>19</v>
      </c>
      <c r="H1569" s="75">
        <v>1510</v>
      </c>
      <c r="I1569" s="87" t="s">
        <v>461</v>
      </c>
      <c r="J1569" s="75" t="s">
        <v>1536</v>
      </c>
      <c r="K1569" s="88" t="s">
        <v>84</v>
      </c>
      <c r="L1569" s="88">
        <v>12</v>
      </c>
      <c r="M1569" s="88">
        <v>1</v>
      </c>
      <c r="N1569" s="75" t="s">
        <v>85</v>
      </c>
      <c r="O1569" s="75" t="s">
        <v>1471</v>
      </c>
      <c r="P1569" s="89"/>
      <c r="Q1569" s="90">
        <f>(17/100+7.6/100+1.65/100)*P1569</f>
        <v>0</v>
      </c>
      <c r="R1569" s="90"/>
      <c r="S1569" s="90"/>
      <c r="T1569" s="90"/>
      <c r="U1569" s="90"/>
      <c r="V1569" s="90">
        <f>+P1569-Q1569+R1569+S1569+T1569+U1569</f>
        <v>0</v>
      </c>
      <c r="W1569" s="91">
        <f>(1.02/100)</f>
        <v>1.02E-2</v>
      </c>
      <c r="X1569" s="91">
        <v>4.8E-3</v>
      </c>
      <c r="Y1569" s="91">
        <v>0.17</v>
      </c>
      <c r="Z1569" s="91">
        <v>1.65E-2</v>
      </c>
      <c r="AA1569" s="91">
        <v>7.6E-2</v>
      </c>
      <c r="AB1569" s="91">
        <f>SUM(W1569:AA1569)</f>
        <v>0.2775</v>
      </c>
      <c r="AC1569" s="75">
        <v>12</v>
      </c>
      <c r="AD1569" s="92">
        <f>IF(AL1569="","",+AC1569*AL1569)</f>
      </c>
      <c r="AE1569" s="93">
        <f>IF(AL1569="","",+AL1569*AB1569)</f>
      </c>
      <c r="AF1569" s="92">
        <f>IF(AL1569="","",+AL1569-AE1569)</f>
      </c>
      <c r="AG1569" s="93">
        <f>+V1569</f>
        <v>0</v>
      </c>
      <c r="AH1569" s="92">
        <f>IF(AF1569="","",+AF1569-AG1569)</f>
      </c>
      <c r="AI1569" s="92">
        <f>IF(AH1569="","",+AH1569*AC1569)</f>
      </c>
      <c r="AJ1569" s="93"/>
      <c r="AK1569" s="94">
        <v>0.33</v>
      </c>
      <c r="AL1569" s="93">
        <f>IF(V1569=0,"",V1569/(1-AB1569-AK1569))</f>
      </c>
      <c r="AM1569" s="95">
        <v>0.33</v>
      </c>
      <c r="AN1569" s="93">
        <f>IF(V1569=0,"",V1569/(1-AB1569-AM1569))</f>
      </c>
      <c r="AO1569" s="96">
        <v>1.2</v>
      </c>
      <c r="AP1569" s="93">
        <f>IF(BD!AJ1569="","",BD!AJ1569*BD!AO1569)</f>
      </c>
      <c r="AQ1569" s="91">
        <f>BD!AM1569/BD!AK1569-1</f>
        <v>0</v>
      </c>
      <c r="AR1569" s="91">
        <f>IF(BD!AN1569="","",IF(BD!AJ1569="","",BD!AN1569/BD!AJ1569-1))</f>
      </c>
      <c r="AS1569" s="91">
        <f>IF(BD!AN1569="","",IF(BD!AN1569&lt;BD!AL1569,"ABAIXO DA META","DENTRO DA META"))</f>
      </c>
      <c r="AT1569" s="91" t="str">
        <f>IF(BD!AJ1569="","EM ANÁLISE",IF(BD!AP1569&gt;=BD!AN1569,"GO", "NO GO"))</f>
        <v>EM ANÁLISE</v>
      </c>
      <c r="AU1569" s="97">
        <f>IF(AN1569="","",+BD!$AN1569-AJ1569)</f>
      </c>
      <c r="AV1569" s="98"/>
      <c r="AW1569" s="90">
        <f>BD!P1569*BD!AC1569</f>
        <v>0</v>
      </c>
      <c r="AX1569" s="90">
        <f>BD!V1569*BD!AC1569</f>
        <v>0</v>
      </c>
      <c r="AY1569" s="90">
        <f>IF(BD!AN1569="","",BD!AN1569*BD!AC1569)</f>
      </c>
      <c r="AZ1569" s="75" t="s">
        <v>123</v>
      </c>
      <c r="BA1569" s="75"/>
      <c r="BB1569" s="75"/>
      <c r="BC1569" s="75"/>
      <c r="BD1569" s="104"/>
      <c r="BE1569" s="104"/>
      <c r="BF1569" s="101"/>
      <c r="BG1569" s="101"/>
      <c r="BH1569" s="101"/>
      <c r="BI1569" s="101"/>
      <c r="BJ1569" s="101"/>
      <c r="BK1569" s="101"/>
      <c r="BL1569" s="101"/>
      <c r="BM1569" s="101"/>
      <c r="BN1569" s="101"/>
      <c r="BO1569" s="103"/>
      <c r="BP1569" s="101"/>
      <c r="BQ1569" s="101"/>
      <c r="BR1569" s="101"/>
      <c r="BS1569" s="101"/>
      <c r="BT1569" s="101"/>
      <c r="BU1569" s="101"/>
      <c r="BV1569" s="101"/>
      <c r="BW1569" s="101"/>
      <c r="BX1569" s="101"/>
      <c r="BY1569" s="101"/>
      <c r="BZ1569" s="101"/>
      <c r="CA1569" s="101"/>
      <c r="CB1569" s="101"/>
      <c r="CC1569" s="101"/>
      <c r="CD1569" s="101"/>
      <c r="CE1569" s="101"/>
      <c r="CF1569" s="101"/>
      <c r="CG1569" s="37" t="e">
        <f>VLOOKUP(Table_1[[#This Row],[EAN]],'[1]Planilha1'!$E:$R,13,0)</f>
        <v>#N/A</v>
      </c>
      <c r="CI1569" s="188">
        <f>IF(Table_1[[#This Row],[STATUS MERCADO]]="GO",Table_1[[#This Row],[M. BRUTA TOTAL]],0)</f>
        <v>0</v>
      </c>
      <c r="CJ1569" s="188">
        <f>IF(Table_1[[#This Row],[STATUS MERCADO]]="GO",Table_1[[#This Row],[PV UNIT. REALIZADO]]*Table_1[[#This Row],[QUANTIDADE]],0)</f>
        <v>0</v>
      </c>
    </row>
    <row r="1570" ht="15" hidden="1">
      <c r="A1570" s="7"/>
      <c r="B1570" s="84" t="s">
        <v>400</v>
      </c>
      <c r="C1570" s="75">
        <v>220404</v>
      </c>
      <c r="D1570" s="75">
        <v>2980</v>
      </c>
      <c r="E1570" s="85">
        <v>7898598185581</v>
      </c>
      <c r="F1570" s="86" t="s">
        <v>1537</v>
      </c>
      <c r="G1570" s="75" t="s">
        <v>19</v>
      </c>
      <c r="H1570" s="75">
        <v>1510</v>
      </c>
      <c r="I1570" s="87" t="s">
        <v>461</v>
      </c>
      <c r="J1570" s="75" t="s">
        <v>1536</v>
      </c>
      <c r="K1570" s="88" t="s">
        <v>84</v>
      </c>
      <c r="L1570" s="88">
        <v>12</v>
      </c>
      <c r="M1570" s="88">
        <v>1</v>
      </c>
      <c r="N1570" s="75" t="s">
        <v>85</v>
      </c>
      <c r="O1570" s="75" t="s">
        <v>1471</v>
      </c>
      <c r="P1570" s="89"/>
      <c r="Q1570" s="90">
        <f>(17/100+7.6/100+1.65/100)*P1570</f>
        <v>0</v>
      </c>
      <c r="R1570" s="90"/>
      <c r="S1570" s="90"/>
      <c r="T1570" s="90"/>
      <c r="U1570" s="90"/>
      <c r="V1570" s="90">
        <f>+P1570-Q1570+R1570+S1570+T1570+U1570</f>
        <v>0</v>
      </c>
      <c r="W1570" s="91">
        <f>(1.02/100)</f>
        <v>1.02E-2</v>
      </c>
      <c r="X1570" s="91">
        <v>4.8E-3</v>
      </c>
      <c r="Y1570" s="91">
        <v>0.17</v>
      </c>
      <c r="Z1570" s="91">
        <v>1.65E-2</v>
      </c>
      <c r="AA1570" s="91">
        <v>7.6E-2</v>
      </c>
      <c r="AB1570" s="91">
        <f>SUM(W1570:AA1570)</f>
        <v>0.2775</v>
      </c>
      <c r="AC1570" s="75">
        <v>12</v>
      </c>
      <c r="AD1570" s="92">
        <f>IF(AL1570="","",+AC1570*AL1570)</f>
      </c>
      <c r="AE1570" s="93">
        <f>IF(AL1570="","",+AL1570*AB1570)</f>
      </c>
      <c r="AF1570" s="92">
        <f>IF(AL1570="","",+AL1570-AE1570)</f>
      </c>
      <c r="AG1570" s="93">
        <f>+V1570</f>
        <v>0</v>
      </c>
      <c r="AH1570" s="92">
        <f>IF(AF1570="","",+AF1570-AG1570)</f>
      </c>
      <c r="AI1570" s="92">
        <f>IF(AH1570="","",+AH1570*AC1570)</f>
      </c>
      <c r="AJ1570" s="93"/>
      <c r="AK1570" s="94">
        <v>0.33</v>
      </c>
      <c r="AL1570" s="93">
        <f>IF(V1570=0,"",V1570/(1-AB1570-AK1570))</f>
      </c>
      <c r="AM1570" s="95">
        <v>0.33</v>
      </c>
      <c r="AN1570" s="93">
        <f>IF(V1570=0,"",V1570/(1-AB1570-AM1570))</f>
      </c>
      <c r="AO1570" s="96">
        <v>1.2</v>
      </c>
      <c r="AP1570" s="93">
        <f>IF(BD!AJ1570="","",BD!AJ1570*BD!AO1570)</f>
      </c>
      <c r="AQ1570" s="91">
        <f>BD!AM1570/BD!AK1570-1</f>
        <v>0</v>
      </c>
      <c r="AR1570" s="91">
        <f>IF(BD!AN1570="","",IF(BD!AJ1570="","",BD!AN1570/BD!AJ1570-1))</f>
      </c>
      <c r="AS1570" s="91">
        <f>IF(BD!AN1570="","",IF(BD!AN1570&lt;BD!AL1570,"ABAIXO DA META","DENTRO DA META"))</f>
      </c>
      <c r="AT1570" s="91" t="str">
        <f>IF(BD!AJ1570="","EM ANÁLISE",IF(BD!AP1570&gt;=BD!AN1570,"GO", "NO GO"))</f>
        <v>EM ANÁLISE</v>
      </c>
      <c r="AU1570" s="97">
        <f>IF(AN1570="","",+BD!$AN1570-AJ1570)</f>
      </c>
      <c r="AV1570" s="98"/>
      <c r="AW1570" s="90">
        <f>BD!P1570*BD!AC1570</f>
        <v>0</v>
      </c>
      <c r="AX1570" s="90">
        <f>BD!V1570*BD!AC1570</f>
        <v>0</v>
      </c>
      <c r="AY1570" s="90">
        <f>IF(BD!AN1570="","",BD!AN1570*BD!AC1570)</f>
      </c>
      <c r="AZ1570" s="75" t="s">
        <v>123</v>
      </c>
      <c r="BA1570" s="75"/>
      <c r="BB1570" s="75"/>
      <c r="BC1570" s="75"/>
      <c r="BD1570" s="104"/>
      <c r="BE1570" s="104"/>
      <c r="BF1570" s="101"/>
      <c r="BG1570" s="101"/>
      <c r="BH1570" s="101"/>
      <c r="BI1570" s="101"/>
      <c r="BJ1570" s="101"/>
      <c r="BK1570" s="101"/>
      <c r="BL1570" s="101"/>
      <c r="BM1570" s="101"/>
      <c r="BN1570" s="101"/>
      <c r="BO1570" s="103"/>
      <c r="BP1570" s="101"/>
      <c r="BQ1570" s="101"/>
      <c r="BR1570" s="101"/>
      <c r="BS1570" s="101"/>
      <c r="BT1570" s="101"/>
      <c r="BU1570" s="101"/>
      <c r="BV1570" s="101"/>
      <c r="BW1570" s="101"/>
      <c r="BX1570" s="101"/>
      <c r="BY1570" s="101"/>
      <c r="BZ1570" s="101"/>
      <c r="CA1570" s="101"/>
      <c r="CB1570" s="101"/>
      <c r="CC1570" s="101"/>
      <c r="CD1570" s="101"/>
      <c r="CE1570" s="101"/>
      <c r="CF1570" s="101"/>
      <c r="CG1570" s="37" t="e">
        <f>VLOOKUP(Table_1[[#This Row],[EAN]],'[1]Planilha1'!$E:$R,13,0)</f>
        <v>#N/A</v>
      </c>
      <c r="CI1570" s="188">
        <f>IF(Table_1[[#This Row],[STATUS MERCADO]]="GO",Table_1[[#This Row],[M. BRUTA TOTAL]],0)</f>
        <v>0</v>
      </c>
      <c r="CJ1570" s="188">
        <f>IF(Table_1[[#This Row],[STATUS MERCADO]]="GO",Table_1[[#This Row],[PV UNIT. REALIZADO]]*Table_1[[#This Row],[QUANTIDADE]],0)</f>
        <v>0</v>
      </c>
    </row>
    <row r="1571" ht="15" hidden="1">
      <c r="A1571" s="7"/>
      <c r="B1571" s="84" t="s">
        <v>400</v>
      </c>
      <c r="C1571" s="75">
        <v>220405</v>
      </c>
      <c r="D1571" s="75">
        <v>3153</v>
      </c>
      <c r="E1571" s="85">
        <v>7898205076349</v>
      </c>
      <c r="F1571" s="86" t="s">
        <v>1538</v>
      </c>
      <c r="G1571" s="75" t="s">
        <v>19</v>
      </c>
      <c r="H1571" s="75">
        <v>1510</v>
      </c>
      <c r="I1571" s="87" t="s">
        <v>461</v>
      </c>
      <c r="J1571" s="75" t="s">
        <v>466</v>
      </c>
      <c r="K1571" s="88" t="s">
        <v>84</v>
      </c>
      <c r="L1571" s="88">
        <v>12</v>
      </c>
      <c r="M1571" s="88">
        <v>1</v>
      </c>
      <c r="N1571" s="75" t="s">
        <v>85</v>
      </c>
      <c r="O1571" s="75" t="s">
        <v>1471</v>
      </c>
      <c r="P1571" s="89"/>
      <c r="Q1571" s="90">
        <f>(17/100+7.6/100+1.65/100)*P1571</f>
        <v>0</v>
      </c>
      <c r="R1571" s="90"/>
      <c r="S1571" s="90"/>
      <c r="T1571" s="90"/>
      <c r="U1571" s="90"/>
      <c r="V1571" s="90">
        <f>+P1571-Q1571+R1571+S1571+T1571+U1571</f>
        <v>0</v>
      </c>
      <c r="W1571" s="91">
        <f>(1.02/100)</f>
        <v>1.02E-2</v>
      </c>
      <c r="X1571" s="91">
        <v>4.8E-3</v>
      </c>
      <c r="Y1571" s="91">
        <v>0.17</v>
      </c>
      <c r="Z1571" s="91">
        <v>1.65E-2</v>
      </c>
      <c r="AA1571" s="91">
        <v>7.6E-2</v>
      </c>
      <c r="AB1571" s="91">
        <f>SUM(W1571:AA1571)</f>
        <v>0.2775</v>
      </c>
      <c r="AC1571" s="75">
        <v>12</v>
      </c>
      <c r="AD1571" s="92">
        <f>IF(AL1571="","",+AC1571*AL1571)</f>
      </c>
      <c r="AE1571" s="93">
        <f>IF(AL1571="","",+AL1571*AB1571)</f>
      </c>
      <c r="AF1571" s="92">
        <f>IF(AL1571="","",+AL1571-AE1571)</f>
      </c>
      <c r="AG1571" s="93">
        <f>+V1571</f>
        <v>0</v>
      </c>
      <c r="AH1571" s="92">
        <f>IF(AF1571="","",+AF1571-AG1571)</f>
      </c>
      <c r="AI1571" s="92">
        <f>IF(AH1571="","",+AH1571*AC1571)</f>
      </c>
      <c r="AJ1571" s="93"/>
      <c r="AK1571" s="94">
        <v>0.33</v>
      </c>
      <c r="AL1571" s="93">
        <f>IF(V1571=0,"",V1571/(1-AB1571-AK1571))</f>
      </c>
      <c r="AM1571" s="95">
        <v>0.33</v>
      </c>
      <c r="AN1571" s="93">
        <f>IF(V1571=0,"",V1571/(1-AB1571-AM1571))</f>
      </c>
      <c r="AO1571" s="96">
        <v>1.2</v>
      </c>
      <c r="AP1571" s="93">
        <f>IF(BD!AJ1571="","",BD!AJ1571*BD!AO1571)</f>
      </c>
      <c r="AQ1571" s="91">
        <f>BD!AM1571/BD!AK1571-1</f>
        <v>0</v>
      </c>
      <c r="AR1571" s="91">
        <f>IF(BD!AN1571="","",IF(BD!AJ1571="","",BD!AN1571/BD!AJ1571-1))</f>
      </c>
      <c r="AS1571" s="91">
        <f>IF(BD!AN1571="","",IF(BD!AN1571&lt;BD!AL1571,"ABAIXO DA META","DENTRO DA META"))</f>
      </c>
      <c r="AT1571" s="91" t="str">
        <f>IF(BD!AJ1571="","EM ANÁLISE",IF(BD!AP1571&gt;=BD!AN1571,"GO", "NO GO"))</f>
        <v>EM ANÁLISE</v>
      </c>
      <c r="AU1571" s="97">
        <f>IF(AN1571="","",+BD!$AN1571-AJ1571)</f>
      </c>
      <c r="AV1571" s="98"/>
      <c r="AW1571" s="90">
        <f>BD!P1571*BD!AC1571</f>
        <v>0</v>
      </c>
      <c r="AX1571" s="90">
        <f>BD!V1571*BD!AC1571</f>
        <v>0</v>
      </c>
      <c r="AY1571" s="90">
        <f>IF(BD!AN1571="","",BD!AN1571*BD!AC1571)</f>
      </c>
      <c r="AZ1571" s="75" t="s">
        <v>123</v>
      </c>
      <c r="BA1571" s="75"/>
      <c r="BB1571" s="75"/>
      <c r="BC1571" s="75"/>
      <c r="BD1571" s="104"/>
      <c r="BE1571" s="104"/>
      <c r="BF1571" s="101"/>
      <c r="BG1571" s="101"/>
      <c r="BH1571" s="101"/>
      <c r="BI1571" s="101"/>
      <c r="BJ1571" s="101"/>
      <c r="BK1571" s="101"/>
      <c r="BL1571" s="101"/>
      <c r="BM1571" s="101"/>
      <c r="BN1571" s="101"/>
      <c r="BO1571" s="103"/>
      <c r="BP1571" s="101"/>
      <c r="BQ1571" s="101"/>
      <c r="BR1571" s="101"/>
      <c r="BS1571" s="101"/>
      <c r="BT1571" s="101"/>
      <c r="BU1571" s="101"/>
      <c r="BV1571" s="101"/>
      <c r="BW1571" s="101"/>
      <c r="BX1571" s="101"/>
      <c r="BY1571" s="101"/>
      <c r="BZ1571" s="101"/>
      <c r="CA1571" s="101"/>
      <c r="CB1571" s="101"/>
      <c r="CC1571" s="101"/>
      <c r="CD1571" s="101"/>
      <c r="CE1571" s="101"/>
      <c r="CF1571" s="101"/>
      <c r="CG1571" s="37" t="e">
        <f>VLOOKUP(Table_1[[#This Row],[EAN]],'[1]Planilha1'!$E:$R,13,0)</f>
        <v>#N/A</v>
      </c>
      <c r="CI1571" s="188">
        <f>IF(Table_1[[#This Row],[STATUS MERCADO]]="GO",Table_1[[#This Row],[M. BRUTA TOTAL]],0)</f>
        <v>0</v>
      </c>
      <c r="CJ1571" s="188">
        <f>IF(Table_1[[#This Row],[STATUS MERCADO]]="GO",Table_1[[#This Row],[PV UNIT. REALIZADO]]*Table_1[[#This Row],[QUANTIDADE]],0)</f>
        <v>0</v>
      </c>
    </row>
    <row r="1572" ht="15" hidden="1">
      <c r="A1572" s="7"/>
      <c r="B1572" s="84" t="s">
        <v>400</v>
      </c>
      <c r="C1572" s="75">
        <v>220406</v>
      </c>
      <c r="D1572" s="75">
        <v>3162</v>
      </c>
      <c r="E1572" s="85">
        <v>7898205070262</v>
      </c>
      <c r="F1572" s="86" t="s">
        <v>1539</v>
      </c>
      <c r="G1572" s="75" t="s">
        <v>19</v>
      </c>
      <c r="H1572" s="75">
        <v>1510</v>
      </c>
      <c r="I1572" s="87" t="s">
        <v>461</v>
      </c>
      <c r="J1572" s="75" t="s">
        <v>466</v>
      </c>
      <c r="K1572" s="88" t="s">
        <v>84</v>
      </c>
      <c r="L1572" s="88">
        <v>12</v>
      </c>
      <c r="M1572" s="88">
        <v>1</v>
      </c>
      <c r="N1572" s="75" t="s">
        <v>85</v>
      </c>
      <c r="O1572" s="75" t="s">
        <v>1471</v>
      </c>
      <c r="P1572" s="89"/>
      <c r="Q1572" s="90">
        <f>(17/100+7.6/100+1.65/100)*P1572</f>
        <v>0</v>
      </c>
      <c r="R1572" s="90"/>
      <c r="S1572" s="90"/>
      <c r="T1572" s="90"/>
      <c r="U1572" s="90"/>
      <c r="V1572" s="90">
        <f>+P1572-Q1572+R1572+S1572+T1572+U1572</f>
        <v>0</v>
      </c>
      <c r="W1572" s="91">
        <f>(1.02/100)</f>
        <v>1.02E-2</v>
      </c>
      <c r="X1572" s="91">
        <v>4.8E-3</v>
      </c>
      <c r="Y1572" s="91">
        <v>0.17</v>
      </c>
      <c r="Z1572" s="91">
        <v>1.65E-2</v>
      </c>
      <c r="AA1572" s="91">
        <v>7.6E-2</v>
      </c>
      <c r="AB1572" s="91">
        <f>SUM(W1572:AA1572)</f>
        <v>0.2775</v>
      </c>
      <c r="AC1572" s="75">
        <v>12</v>
      </c>
      <c r="AD1572" s="92">
        <f>IF(AL1572="","",+AC1572*AL1572)</f>
      </c>
      <c r="AE1572" s="93">
        <f>IF(AL1572="","",+AL1572*AB1572)</f>
      </c>
      <c r="AF1572" s="92">
        <f>IF(AL1572="","",+AL1572-AE1572)</f>
      </c>
      <c r="AG1572" s="93">
        <f>+V1572</f>
        <v>0</v>
      </c>
      <c r="AH1572" s="92">
        <f>IF(AF1572="","",+AF1572-AG1572)</f>
      </c>
      <c r="AI1572" s="92">
        <f>IF(AH1572="","",+AH1572*AC1572)</f>
      </c>
      <c r="AJ1572" s="93"/>
      <c r="AK1572" s="94">
        <v>0.33</v>
      </c>
      <c r="AL1572" s="93">
        <f>IF(V1572=0,"",V1572/(1-AB1572-AK1572))</f>
      </c>
      <c r="AM1572" s="95">
        <v>0.33</v>
      </c>
      <c r="AN1572" s="93">
        <f>IF(V1572=0,"",V1572/(1-AB1572-AM1572))</f>
      </c>
      <c r="AO1572" s="96">
        <v>1.2</v>
      </c>
      <c r="AP1572" s="93">
        <f>IF(BD!AJ1572="","",BD!AJ1572*BD!AO1572)</f>
      </c>
      <c r="AQ1572" s="91">
        <f>BD!AM1572/BD!AK1572-1</f>
        <v>0</v>
      </c>
      <c r="AR1572" s="91">
        <f>IF(BD!AN1572="","",IF(BD!AJ1572="","",BD!AN1572/BD!AJ1572-1))</f>
      </c>
      <c r="AS1572" s="91">
        <f>IF(BD!AN1572="","",IF(BD!AN1572&lt;BD!AL1572,"ABAIXO DA META","DENTRO DA META"))</f>
      </c>
      <c r="AT1572" s="91" t="str">
        <f>IF(BD!AJ1572="","EM ANÁLISE",IF(BD!AP1572&gt;=BD!AN1572,"GO", "NO GO"))</f>
        <v>EM ANÁLISE</v>
      </c>
      <c r="AU1572" s="97">
        <f>IF(AN1572="","",+BD!$AN1572-AJ1572)</f>
      </c>
      <c r="AV1572" s="98"/>
      <c r="AW1572" s="90">
        <f>BD!P1572*BD!AC1572</f>
        <v>0</v>
      </c>
      <c r="AX1572" s="90">
        <f>BD!V1572*BD!AC1572</f>
        <v>0</v>
      </c>
      <c r="AY1572" s="90">
        <f>IF(BD!AN1572="","",BD!AN1572*BD!AC1572)</f>
      </c>
      <c r="AZ1572" s="75" t="s">
        <v>123</v>
      </c>
      <c r="BA1572" s="75"/>
      <c r="BB1572" s="75"/>
      <c r="BC1572" s="75"/>
      <c r="BD1572" s="104"/>
      <c r="BE1572" s="104"/>
      <c r="BF1572" s="101"/>
      <c r="BG1572" s="101"/>
      <c r="BH1572" s="101"/>
      <c r="BI1572" s="101"/>
      <c r="BJ1572" s="101"/>
      <c r="BK1572" s="101"/>
      <c r="BL1572" s="101"/>
      <c r="BM1572" s="101"/>
      <c r="BN1572" s="101"/>
      <c r="BO1572" s="103"/>
      <c r="BP1572" s="101"/>
      <c r="BQ1572" s="101"/>
      <c r="BR1572" s="101"/>
      <c r="BS1572" s="101"/>
      <c r="BT1572" s="101"/>
      <c r="BU1572" s="101"/>
      <c r="BV1572" s="101"/>
      <c r="BW1572" s="101"/>
      <c r="BX1572" s="101"/>
      <c r="BY1572" s="101"/>
      <c r="BZ1572" s="101"/>
      <c r="CA1572" s="101"/>
      <c r="CB1572" s="101"/>
      <c r="CC1572" s="101"/>
      <c r="CD1572" s="101"/>
      <c r="CE1572" s="101"/>
      <c r="CF1572" s="101"/>
      <c r="CG1572" s="37" t="e">
        <f>VLOOKUP(Table_1[[#This Row],[EAN]],'[1]Planilha1'!$E:$R,13,0)</f>
        <v>#N/A</v>
      </c>
      <c r="CI1572" s="188">
        <f>IF(Table_1[[#This Row],[STATUS MERCADO]]="GO",Table_1[[#This Row],[M. BRUTA TOTAL]],0)</f>
        <v>0</v>
      </c>
      <c r="CJ1572" s="188">
        <f>IF(Table_1[[#This Row],[STATUS MERCADO]]="GO",Table_1[[#This Row],[PV UNIT. REALIZADO]]*Table_1[[#This Row],[QUANTIDADE]],0)</f>
        <v>0</v>
      </c>
    </row>
    <row r="1573" ht="15" hidden="1">
      <c r="A1573" s="7"/>
      <c r="B1573" s="84" t="s">
        <v>400</v>
      </c>
      <c r="C1573" s="75">
        <v>222207</v>
      </c>
      <c r="D1573" s="75">
        <v>12181</v>
      </c>
      <c r="E1573" s="85">
        <v>7898964301249</v>
      </c>
      <c r="F1573" s="86" t="s">
        <v>1540</v>
      </c>
      <c r="G1573" s="75" t="s">
        <v>15</v>
      </c>
      <c r="H1573" s="75">
        <v>1620</v>
      </c>
      <c r="I1573" s="87" t="s">
        <v>1541</v>
      </c>
      <c r="J1573" s="75" t="s">
        <v>1542</v>
      </c>
      <c r="K1573" s="88" t="s">
        <v>84</v>
      </c>
      <c r="L1573" s="88">
        <v>72</v>
      </c>
      <c r="M1573" s="88">
        <v>4</v>
      </c>
      <c r="N1573" s="75" t="s">
        <v>85</v>
      </c>
      <c r="O1573" s="75" t="s">
        <v>208</v>
      </c>
      <c r="P1573" s="89"/>
      <c r="Q1573" s="90">
        <f>(17/100+7.6/100+1.65/100)*P1573</f>
        <v>0</v>
      </c>
      <c r="R1573" s="90"/>
      <c r="S1573" s="90"/>
      <c r="T1573" s="90"/>
      <c r="U1573" s="90"/>
      <c r="V1573" s="90">
        <f>+P1573-Q1573+R1573+S1573+T1573+U1573</f>
        <v>0</v>
      </c>
      <c r="W1573" s="91">
        <f>(1.02/100)</f>
        <v>1.02E-2</v>
      </c>
      <c r="X1573" s="91">
        <v>4.8E-3</v>
      </c>
      <c r="Y1573" s="91">
        <v>0.17</v>
      </c>
      <c r="Z1573" s="91">
        <v>1.65E-2</v>
      </c>
      <c r="AA1573" s="91">
        <v>7.6E-2</v>
      </c>
      <c r="AB1573" s="91">
        <f>SUM(W1573:AA1573)</f>
        <v>0.2775</v>
      </c>
      <c r="AC1573" s="75">
        <v>12</v>
      </c>
      <c r="AD1573" s="92">
        <f>IF(AL1573="","",+AC1573*AL1573)</f>
      </c>
      <c r="AE1573" s="93">
        <f>IF(AL1573="","",+AL1573*AB1573)</f>
      </c>
      <c r="AF1573" s="92">
        <f>IF(AL1573="","",+AL1573-AE1573)</f>
      </c>
      <c r="AG1573" s="93">
        <f>+V1573</f>
        <v>0</v>
      </c>
      <c r="AH1573" s="92">
        <f>IF(AF1573="","",+AF1573-AG1573)</f>
      </c>
      <c r="AI1573" s="92">
        <f>IF(AH1573="","",+AH1573*AC1573)</f>
      </c>
      <c r="AJ1573" s="93"/>
      <c r="AK1573" s="94">
        <v>0.33</v>
      </c>
      <c r="AL1573" s="93">
        <f>IF(V1573=0,"",V1573/(1-AB1573-AK1573))</f>
      </c>
      <c r="AM1573" s="95">
        <v>0.33</v>
      </c>
      <c r="AN1573" s="93">
        <f>IF(V1573=0,"",V1573/(1-AB1573-AM1573))</f>
      </c>
      <c r="AO1573" s="96">
        <v>1.2</v>
      </c>
      <c r="AP1573" s="93">
        <f>IF(BD!AJ1573="","",BD!AJ1573*BD!AO1573)</f>
      </c>
      <c r="AQ1573" s="91">
        <f>BD!AM1573/BD!AK1573-1</f>
        <v>0</v>
      </c>
      <c r="AR1573" s="91">
        <f>IF(BD!AN1573="","",IF(BD!AJ1573="","",BD!AN1573/BD!AJ1573-1))</f>
      </c>
      <c r="AS1573" s="91">
        <f>IF(BD!AN1573="","",IF(BD!AN1573&lt;BD!AL1573,"ABAIXO DA META","DENTRO DA META"))</f>
      </c>
      <c r="AT1573" s="91" t="str">
        <f>IF(BD!AJ1573="","EM ANÁLISE",IF(BD!AP1573&gt;=BD!AN1573,"GO", "NO GO"))</f>
        <v>EM ANÁLISE</v>
      </c>
      <c r="AU1573" s="97">
        <f>IF(AN1573="","",+BD!$AN1573-AJ1573)</f>
      </c>
      <c r="AV1573" s="98"/>
      <c r="AW1573" s="90">
        <f>BD!P1573*BD!AC1573</f>
        <v>0</v>
      </c>
      <c r="AX1573" s="90">
        <f>BD!V1573*BD!AC1573</f>
        <v>0</v>
      </c>
      <c r="AY1573" s="90">
        <f>IF(BD!AN1573="","",BD!AN1573*BD!AC1573)</f>
      </c>
      <c r="AZ1573" s="75" t="s">
        <v>123</v>
      </c>
      <c r="BA1573" s="75" t="s">
        <v>115</v>
      </c>
      <c r="BB1573" s="75">
        <v>1</v>
      </c>
      <c r="BC1573" s="75" t="s">
        <v>209</v>
      </c>
      <c r="BD1573" s="104"/>
      <c r="BE1573" s="104"/>
      <c r="BF1573" s="101"/>
      <c r="BG1573" s="101"/>
      <c r="BH1573" s="101"/>
      <c r="BI1573" s="101"/>
      <c r="BJ1573" s="101"/>
      <c r="BK1573" s="101"/>
      <c r="BL1573" s="101"/>
      <c r="BM1573" s="101"/>
      <c r="BN1573" s="101"/>
      <c r="BO1573" s="103"/>
      <c r="BP1573" s="101"/>
      <c r="BQ1573" s="101"/>
      <c r="BR1573" s="101"/>
      <c r="BS1573" s="101"/>
      <c r="BT1573" s="101"/>
      <c r="BU1573" s="101"/>
      <c r="BV1573" s="101"/>
      <c r="BW1573" s="101"/>
      <c r="BX1573" s="101"/>
      <c r="BY1573" s="101"/>
      <c r="BZ1573" s="101"/>
      <c r="CA1573" s="101"/>
      <c r="CB1573" s="101"/>
      <c r="CC1573" s="101"/>
      <c r="CD1573" s="101"/>
      <c r="CE1573" s="101"/>
      <c r="CF1573" s="101"/>
      <c r="CG1573" s="37" t="e">
        <f>VLOOKUP(Table_1[[#This Row],[EAN]],'[1]Planilha1'!$E:$R,13,0)</f>
        <v>#N/A</v>
      </c>
      <c r="CI1573" s="188">
        <f>IF(Table_1[[#This Row],[STATUS MERCADO]]="GO",Table_1[[#This Row],[M. BRUTA TOTAL]],0)</f>
        <v>0</v>
      </c>
      <c r="CJ1573" s="188">
        <f>IF(Table_1[[#This Row],[STATUS MERCADO]]="GO",Table_1[[#This Row],[PV UNIT. REALIZADO]]*Table_1[[#This Row],[QUANTIDADE]],0)</f>
        <v>0</v>
      </c>
    </row>
    <row r="1574" ht="15" hidden="1">
      <c r="A1574" s="7"/>
      <c r="B1574" s="84" t="s">
        <v>400</v>
      </c>
      <c r="C1574" s="75">
        <v>222208</v>
      </c>
      <c r="D1574" s="75">
        <v>19001</v>
      </c>
      <c r="E1574" s="85">
        <v>7898624050531</v>
      </c>
      <c r="F1574" s="86" t="s">
        <v>1543</v>
      </c>
      <c r="G1574" s="75" t="s">
        <v>15</v>
      </c>
      <c r="H1574" s="75">
        <v>1620</v>
      </c>
      <c r="I1574" s="87" t="s">
        <v>1541</v>
      </c>
      <c r="J1574" s="75" t="s">
        <v>1542</v>
      </c>
      <c r="K1574" s="88" t="s">
        <v>84</v>
      </c>
      <c r="L1574" s="88">
        <v>72</v>
      </c>
      <c r="M1574" s="88">
        <v>4</v>
      </c>
      <c r="N1574" s="75" t="s">
        <v>85</v>
      </c>
      <c r="O1574" s="75" t="s">
        <v>208</v>
      </c>
      <c r="P1574" s="89"/>
      <c r="Q1574" s="90">
        <f>(17/100+7.6/100+1.65/100)*P1574</f>
        <v>0</v>
      </c>
      <c r="R1574" s="90"/>
      <c r="S1574" s="90"/>
      <c r="T1574" s="90"/>
      <c r="U1574" s="90"/>
      <c r="V1574" s="90">
        <f>+P1574-Q1574+R1574+S1574+T1574+U1574</f>
        <v>0</v>
      </c>
      <c r="W1574" s="91">
        <f>(1.02/100)</f>
        <v>1.02E-2</v>
      </c>
      <c r="X1574" s="91">
        <v>4.8E-3</v>
      </c>
      <c r="Y1574" s="91">
        <v>0.17</v>
      </c>
      <c r="Z1574" s="91">
        <v>1.65E-2</v>
      </c>
      <c r="AA1574" s="91">
        <v>7.6E-2</v>
      </c>
      <c r="AB1574" s="91">
        <f>SUM(W1574:AA1574)</f>
        <v>0.2775</v>
      </c>
      <c r="AC1574" s="75">
        <v>12</v>
      </c>
      <c r="AD1574" s="92">
        <f>IF(AL1574="","",+AC1574*AL1574)</f>
      </c>
      <c r="AE1574" s="93">
        <f>IF(AL1574="","",+AL1574*AB1574)</f>
      </c>
      <c r="AF1574" s="92">
        <f>IF(AL1574="","",+AL1574-AE1574)</f>
      </c>
      <c r="AG1574" s="93">
        <f>+V1574</f>
        <v>0</v>
      </c>
      <c r="AH1574" s="92">
        <f>IF(AF1574="","",+AF1574-AG1574)</f>
      </c>
      <c r="AI1574" s="92">
        <f>IF(AH1574="","",+AH1574*AC1574)</f>
      </c>
      <c r="AJ1574" s="93"/>
      <c r="AK1574" s="94">
        <v>0.33</v>
      </c>
      <c r="AL1574" s="93">
        <f>IF(V1574=0,"",V1574/(1-AB1574-AK1574))</f>
      </c>
      <c r="AM1574" s="95">
        <v>0.33</v>
      </c>
      <c r="AN1574" s="93">
        <f>IF(V1574=0,"",V1574/(1-AB1574-AM1574))</f>
      </c>
      <c r="AO1574" s="96">
        <v>1.2</v>
      </c>
      <c r="AP1574" s="93">
        <f>IF(BD!AJ1574="","",BD!AJ1574*BD!AO1574)</f>
      </c>
      <c r="AQ1574" s="91">
        <f>BD!AM1574/BD!AK1574-1</f>
        <v>0</v>
      </c>
      <c r="AR1574" s="91">
        <f>IF(BD!AN1574="","",IF(BD!AJ1574="","",BD!AN1574/BD!AJ1574-1))</f>
      </c>
      <c r="AS1574" s="91">
        <f>IF(BD!AN1574="","",IF(BD!AN1574&lt;BD!AL1574,"ABAIXO DA META","DENTRO DA META"))</f>
      </c>
      <c r="AT1574" s="91" t="str">
        <f>IF(BD!AJ1574="","EM ANÁLISE",IF(BD!AP1574&gt;=BD!AN1574,"GO", "NO GO"))</f>
        <v>EM ANÁLISE</v>
      </c>
      <c r="AU1574" s="97">
        <f>IF(AN1574="","",+BD!$AN1574-AJ1574)</f>
      </c>
      <c r="AV1574" s="98"/>
      <c r="AW1574" s="90">
        <f>BD!P1574*BD!AC1574</f>
        <v>0</v>
      </c>
      <c r="AX1574" s="90">
        <f>BD!V1574*BD!AC1574</f>
        <v>0</v>
      </c>
      <c r="AY1574" s="90">
        <f>IF(BD!AN1574="","",BD!AN1574*BD!AC1574)</f>
      </c>
      <c r="AZ1574" s="75" t="s">
        <v>123</v>
      </c>
      <c r="BA1574" s="75" t="s">
        <v>115</v>
      </c>
      <c r="BB1574" s="75">
        <v>1</v>
      </c>
      <c r="BC1574" s="75" t="s">
        <v>209</v>
      </c>
      <c r="BD1574" s="104"/>
      <c r="BE1574" s="104"/>
      <c r="BF1574" s="101"/>
      <c r="BG1574" s="101"/>
      <c r="BH1574" s="101"/>
      <c r="BI1574" s="101"/>
      <c r="BJ1574" s="101"/>
      <c r="BK1574" s="101"/>
      <c r="BL1574" s="101"/>
      <c r="BM1574" s="101"/>
      <c r="BN1574" s="101"/>
      <c r="BO1574" s="103"/>
      <c r="BP1574" s="101"/>
      <c r="BQ1574" s="101"/>
      <c r="BR1574" s="101"/>
      <c r="BS1574" s="101"/>
      <c r="BT1574" s="101"/>
      <c r="BU1574" s="101"/>
      <c r="BV1574" s="101"/>
      <c r="BW1574" s="101"/>
      <c r="BX1574" s="101"/>
      <c r="BY1574" s="101"/>
      <c r="BZ1574" s="101"/>
      <c r="CA1574" s="101"/>
      <c r="CB1574" s="101"/>
      <c r="CC1574" s="101"/>
      <c r="CD1574" s="101"/>
      <c r="CE1574" s="101"/>
      <c r="CF1574" s="101"/>
      <c r="CG1574" s="37" t="e">
        <f>VLOOKUP(Table_1[[#This Row],[EAN]],'[1]Planilha1'!$E:$R,13,0)</f>
        <v>#N/A</v>
      </c>
      <c r="CI1574" s="188">
        <f>IF(Table_1[[#This Row],[STATUS MERCADO]]="GO",Table_1[[#This Row],[M. BRUTA TOTAL]],0)</f>
        <v>0</v>
      </c>
      <c r="CJ1574" s="188">
        <f>IF(Table_1[[#This Row],[STATUS MERCADO]]="GO",Table_1[[#This Row],[PV UNIT. REALIZADO]]*Table_1[[#This Row],[QUANTIDADE]],0)</f>
        <v>0</v>
      </c>
    </row>
    <row r="1575" ht="15" hidden="1">
      <c r="A1575" s="7"/>
      <c r="B1575" s="84" t="s">
        <v>400</v>
      </c>
      <c r="C1575" s="75">
        <v>222209</v>
      </c>
      <c r="D1575" s="75">
        <v>12169</v>
      </c>
      <c r="E1575" s="85">
        <v>7898624050517</v>
      </c>
      <c r="F1575" s="86" t="s">
        <v>1544</v>
      </c>
      <c r="G1575" s="75" t="s">
        <v>15</v>
      </c>
      <c r="H1575" s="75">
        <v>1620</v>
      </c>
      <c r="I1575" s="87" t="s">
        <v>1541</v>
      </c>
      <c r="J1575" s="75" t="s">
        <v>1542</v>
      </c>
      <c r="K1575" s="88" t="s">
        <v>84</v>
      </c>
      <c r="L1575" s="88">
        <v>72</v>
      </c>
      <c r="M1575" s="88">
        <v>4</v>
      </c>
      <c r="N1575" s="75" t="s">
        <v>85</v>
      </c>
      <c r="O1575" s="75" t="s">
        <v>208</v>
      </c>
      <c r="P1575" s="89"/>
      <c r="Q1575" s="90">
        <f>(17/100+7.6/100+1.65/100)*P1575</f>
        <v>0</v>
      </c>
      <c r="R1575" s="90"/>
      <c r="S1575" s="90"/>
      <c r="T1575" s="90"/>
      <c r="U1575" s="90"/>
      <c r="V1575" s="90">
        <f>+P1575-Q1575+R1575+S1575+T1575+U1575</f>
        <v>0</v>
      </c>
      <c r="W1575" s="91">
        <f>(1.02/100)</f>
        <v>1.02E-2</v>
      </c>
      <c r="X1575" s="91">
        <v>4.8E-3</v>
      </c>
      <c r="Y1575" s="91">
        <v>0.17</v>
      </c>
      <c r="Z1575" s="91">
        <v>1.65E-2</v>
      </c>
      <c r="AA1575" s="91">
        <v>7.6E-2</v>
      </c>
      <c r="AB1575" s="91">
        <f>SUM(W1575:AA1575)</f>
        <v>0.2775</v>
      </c>
      <c r="AC1575" s="75">
        <v>12</v>
      </c>
      <c r="AD1575" s="92">
        <f>IF(AL1575="","",+AC1575*AL1575)</f>
      </c>
      <c r="AE1575" s="93">
        <f>IF(AL1575="","",+AL1575*AB1575)</f>
      </c>
      <c r="AF1575" s="92">
        <f>IF(AL1575="","",+AL1575-AE1575)</f>
      </c>
      <c r="AG1575" s="93">
        <f>+V1575</f>
        <v>0</v>
      </c>
      <c r="AH1575" s="92">
        <f>IF(AF1575="","",+AF1575-AG1575)</f>
      </c>
      <c r="AI1575" s="92">
        <f>IF(AH1575="","",+AH1575*AC1575)</f>
      </c>
      <c r="AJ1575" s="93"/>
      <c r="AK1575" s="94">
        <v>0.33</v>
      </c>
      <c r="AL1575" s="93">
        <f>IF(V1575=0,"",V1575/(1-AB1575-AK1575))</f>
      </c>
      <c r="AM1575" s="95">
        <v>0.33</v>
      </c>
      <c r="AN1575" s="93">
        <f>IF(V1575=0,"",V1575/(1-AB1575-AM1575))</f>
      </c>
      <c r="AO1575" s="96">
        <v>1.2</v>
      </c>
      <c r="AP1575" s="93">
        <f>IF(BD!AJ1575="","",BD!AJ1575*BD!AO1575)</f>
      </c>
      <c r="AQ1575" s="91">
        <f>BD!AM1575/BD!AK1575-1</f>
        <v>0</v>
      </c>
      <c r="AR1575" s="91">
        <f>IF(BD!AN1575="","",IF(BD!AJ1575="","",BD!AN1575/BD!AJ1575-1))</f>
      </c>
      <c r="AS1575" s="91">
        <f>IF(BD!AN1575="","",IF(BD!AN1575&lt;BD!AL1575,"ABAIXO DA META","DENTRO DA META"))</f>
      </c>
      <c r="AT1575" s="91" t="str">
        <f>IF(BD!AJ1575="","EM ANÁLISE",IF(BD!AP1575&gt;=BD!AN1575,"GO", "NO GO"))</f>
        <v>EM ANÁLISE</v>
      </c>
      <c r="AU1575" s="97">
        <f>IF(AN1575="","",+BD!$AN1575-AJ1575)</f>
      </c>
      <c r="AV1575" s="98"/>
      <c r="AW1575" s="90">
        <f>BD!P1575*BD!AC1575</f>
        <v>0</v>
      </c>
      <c r="AX1575" s="90">
        <f>BD!V1575*BD!AC1575</f>
        <v>0</v>
      </c>
      <c r="AY1575" s="90">
        <f>IF(BD!AN1575="","",BD!AN1575*BD!AC1575)</f>
      </c>
      <c r="AZ1575" s="75" t="s">
        <v>123</v>
      </c>
      <c r="BA1575" s="75" t="s">
        <v>115</v>
      </c>
      <c r="BB1575" s="75">
        <v>1</v>
      </c>
      <c r="BC1575" s="75" t="s">
        <v>209</v>
      </c>
      <c r="BD1575" s="104"/>
      <c r="BE1575" s="104"/>
      <c r="BF1575" s="101"/>
      <c r="BG1575" s="101"/>
      <c r="BH1575" s="101"/>
      <c r="BI1575" s="101"/>
      <c r="BJ1575" s="101"/>
      <c r="BK1575" s="101"/>
      <c r="BL1575" s="101"/>
      <c r="BM1575" s="101"/>
      <c r="BN1575" s="101"/>
      <c r="BO1575" s="103"/>
      <c r="BP1575" s="101"/>
      <c r="BQ1575" s="101"/>
      <c r="BR1575" s="101"/>
      <c r="BS1575" s="101"/>
      <c r="BT1575" s="101"/>
      <c r="BU1575" s="101"/>
      <c r="BV1575" s="101"/>
      <c r="BW1575" s="101"/>
      <c r="BX1575" s="101"/>
      <c r="BY1575" s="101"/>
      <c r="BZ1575" s="101"/>
      <c r="CA1575" s="101"/>
      <c r="CB1575" s="101"/>
      <c r="CC1575" s="101"/>
      <c r="CD1575" s="101"/>
      <c r="CE1575" s="101"/>
      <c r="CF1575" s="101"/>
      <c r="CG1575" s="37" t="e">
        <f>VLOOKUP(Table_1[[#This Row],[EAN]],'[1]Planilha1'!$E:$R,13,0)</f>
        <v>#N/A</v>
      </c>
      <c r="CI1575" s="188">
        <f>IF(Table_1[[#This Row],[STATUS MERCADO]]="GO",Table_1[[#This Row],[M. BRUTA TOTAL]],0)</f>
        <v>0</v>
      </c>
      <c r="CJ1575" s="188">
        <f>IF(Table_1[[#This Row],[STATUS MERCADO]]="GO",Table_1[[#This Row],[PV UNIT. REALIZADO]]*Table_1[[#This Row],[QUANTIDADE]],0)</f>
        <v>0</v>
      </c>
    </row>
    <row r="1576" ht="15" hidden="1">
      <c r="A1576" s="7"/>
      <c r="B1576" s="84" t="s">
        <v>400</v>
      </c>
      <c r="C1576" s="75">
        <v>222214</v>
      </c>
      <c r="D1576" s="75">
        <v>4808</v>
      </c>
      <c r="E1576" s="85">
        <v>7898962794258</v>
      </c>
      <c r="F1576" s="86" t="s">
        <v>1545</v>
      </c>
      <c r="G1576" s="75" t="s">
        <v>15</v>
      </c>
      <c r="H1576" s="75">
        <v>1620</v>
      </c>
      <c r="I1576" s="87" t="s">
        <v>1541</v>
      </c>
      <c r="J1576" s="75" t="s">
        <v>1546</v>
      </c>
      <c r="K1576" s="88" t="s">
        <v>84</v>
      </c>
      <c r="L1576" s="88">
        <v>16</v>
      </c>
      <c r="M1576" s="88">
        <v>4</v>
      </c>
      <c r="N1576" s="75" t="s">
        <v>85</v>
      </c>
      <c r="O1576" s="75" t="s">
        <v>208</v>
      </c>
      <c r="P1576" s="89"/>
      <c r="Q1576" s="90">
        <f>(17/100+7.6/100+1.65/100)*P1576</f>
        <v>0</v>
      </c>
      <c r="R1576" s="90"/>
      <c r="S1576" s="90"/>
      <c r="T1576" s="90"/>
      <c r="U1576" s="90"/>
      <c r="V1576" s="90">
        <f>+P1576-Q1576+R1576+S1576+T1576+U1576</f>
        <v>0</v>
      </c>
      <c r="W1576" s="91">
        <f>(1.02/100)</f>
        <v>1.02E-2</v>
      </c>
      <c r="X1576" s="91">
        <v>4.8E-3</v>
      </c>
      <c r="Y1576" s="91">
        <v>0.17</v>
      </c>
      <c r="Z1576" s="91">
        <v>1.65E-2</v>
      </c>
      <c r="AA1576" s="91">
        <v>7.6E-2</v>
      </c>
      <c r="AB1576" s="91">
        <f>SUM(W1576:AA1576)</f>
        <v>0.2775</v>
      </c>
      <c r="AC1576" s="75">
        <v>12</v>
      </c>
      <c r="AD1576" s="92">
        <f>IF(AL1576="","",+AC1576*AL1576)</f>
      </c>
      <c r="AE1576" s="93">
        <f>IF(AL1576="","",+AL1576*AB1576)</f>
      </c>
      <c r="AF1576" s="92">
        <f>IF(AL1576="","",+AL1576-AE1576)</f>
      </c>
      <c r="AG1576" s="93">
        <f>+V1576</f>
        <v>0</v>
      </c>
      <c r="AH1576" s="92">
        <f>IF(AF1576="","",+AF1576-AG1576)</f>
      </c>
      <c r="AI1576" s="92">
        <f>IF(AH1576="","",+AH1576*AC1576)</f>
      </c>
      <c r="AJ1576" s="93"/>
      <c r="AK1576" s="94">
        <v>0.33</v>
      </c>
      <c r="AL1576" s="93">
        <f>IF(V1576=0,"",V1576/(1-AB1576-AK1576))</f>
      </c>
      <c r="AM1576" s="95">
        <v>0.33</v>
      </c>
      <c r="AN1576" s="93">
        <f>IF(V1576=0,"",V1576/(1-AB1576-AM1576))</f>
      </c>
      <c r="AO1576" s="96">
        <v>1.2</v>
      </c>
      <c r="AP1576" s="93">
        <f>IF(BD!AJ1576="","",BD!AJ1576*BD!AO1576)</f>
      </c>
      <c r="AQ1576" s="91">
        <f>BD!AM1576/BD!AK1576-1</f>
        <v>0</v>
      </c>
      <c r="AR1576" s="91">
        <f>IF(BD!AN1576="","",IF(BD!AJ1576="","",BD!AN1576/BD!AJ1576-1))</f>
      </c>
      <c r="AS1576" s="91">
        <f>IF(BD!AN1576="","",IF(BD!AN1576&lt;BD!AL1576,"ABAIXO DA META","DENTRO DA META"))</f>
      </c>
      <c r="AT1576" s="91" t="str">
        <f>IF(BD!AJ1576="","EM ANÁLISE",IF(BD!AP1576&gt;=BD!AN1576,"GO", "NO GO"))</f>
        <v>EM ANÁLISE</v>
      </c>
      <c r="AU1576" s="97">
        <f>IF(AN1576="","",+BD!$AN1576-AJ1576)</f>
      </c>
      <c r="AV1576" s="98"/>
      <c r="AW1576" s="90">
        <f>BD!P1576*BD!AC1576</f>
        <v>0</v>
      </c>
      <c r="AX1576" s="90">
        <f>BD!V1576*BD!AC1576</f>
        <v>0</v>
      </c>
      <c r="AY1576" s="90">
        <f>IF(BD!AN1576="","",BD!AN1576*BD!AC1576)</f>
      </c>
      <c r="AZ1576" s="75" t="s">
        <v>123</v>
      </c>
      <c r="BA1576" s="75" t="s">
        <v>115</v>
      </c>
      <c r="BB1576" s="75">
        <v>1</v>
      </c>
      <c r="BC1576" s="75" t="s">
        <v>209</v>
      </c>
      <c r="BD1576" s="104"/>
      <c r="BE1576" s="104"/>
      <c r="BF1576" s="101"/>
      <c r="BG1576" s="101"/>
      <c r="BH1576" s="101"/>
      <c r="BI1576" s="101"/>
      <c r="BJ1576" s="101"/>
      <c r="BK1576" s="101"/>
      <c r="BL1576" s="101"/>
      <c r="BM1576" s="101"/>
      <c r="BN1576" s="101"/>
      <c r="BO1576" s="103"/>
      <c r="BP1576" s="101"/>
      <c r="BQ1576" s="101"/>
      <c r="BR1576" s="101"/>
      <c r="BS1576" s="101"/>
      <c r="BT1576" s="101"/>
      <c r="BU1576" s="101"/>
      <c r="BV1576" s="101"/>
      <c r="BW1576" s="101"/>
      <c r="BX1576" s="101"/>
      <c r="BY1576" s="101"/>
      <c r="BZ1576" s="101"/>
      <c r="CA1576" s="101"/>
      <c r="CB1576" s="101"/>
      <c r="CC1576" s="101"/>
      <c r="CD1576" s="101"/>
      <c r="CE1576" s="101"/>
      <c r="CF1576" s="101"/>
      <c r="CG1576" s="37" t="e">
        <f>VLOOKUP(Table_1[[#This Row],[EAN]],'[1]Planilha1'!$E:$R,13,0)</f>
        <v>#N/A</v>
      </c>
      <c r="CI1576" s="188">
        <f>IF(Table_1[[#This Row],[STATUS MERCADO]]="GO",Table_1[[#This Row],[M. BRUTA TOTAL]],0)</f>
        <v>0</v>
      </c>
      <c r="CJ1576" s="188">
        <f>IF(Table_1[[#This Row],[STATUS MERCADO]]="GO",Table_1[[#This Row],[PV UNIT. REALIZADO]]*Table_1[[#This Row],[QUANTIDADE]],0)</f>
        <v>0</v>
      </c>
    </row>
    <row r="1577" ht="15" hidden="1">
      <c r="A1577" s="7"/>
      <c r="B1577" s="84" t="s">
        <v>400</v>
      </c>
      <c r="C1577" s="75">
        <v>222216</v>
      </c>
      <c r="D1577" s="75">
        <v>4803</v>
      </c>
      <c r="E1577" s="85">
        <v>7898962794173</v>
      </c>
      <c r="F1577" s="86" t="s">
        <v>1547</v>
      </c>
      <c r="G1577" s="75" t="s">
        <v>15</v>
      </c>
      <c r="H1577" s="75">
        <v>1620</v>
      </c>
      <c r="I1577" s="87" t="s">
        <v>1541</v>
      </c>
      <c r="J1577" s="75" t="s">
        <v>1546</v>
      </c>
      <c r="K1577" s="88" t="s">
        <v>84</v>
      </c>
      <c r="L1577" s="88">
        <v>4</v>
      </c>
      <c r="M1577" s="88">
        <v>4</v>
      </c>
      <c r="N1577" s="75" t="s">
        <v>85</v>
      </c>
      <c r="O1577" s="75" t="s">
        <v>208</v>
      </c>
      <c r="P1577" s="89"/>
      <c r="Q1577" s="90">
        <f>(17/100+7.6/100+1.65/100)*P1577</f>
        <v>0</v>
      </c>
      <c r="R1577" s="90"/>
      <c r="S1577" s="90"/>
      <c r="T1577" s="90"/>
      <c r="U1577" s="90"/>
      <c r="V1577" s="90">
        <f>+P1577-Q1577+R1577+S1577+T1577+U1577</f>
        <v>0</v>
      </c>
      <c r="W1577" s="91">
        <f>(1.02/100)</f>
        <v>1.02E-2</v>
      </c>
      <c r="X1577" s="91">
        <v>4.8E-3</v>
      </c>
      <c r="Y1577" s="91">
        <v>0.17</v>
      </c>
      <c r="Z1577" s="91">
        <v>1.65E-2</v>
      </c>
      <c r="AA1577" s="91">
        <v>7.6E-2</v>
      </c>
      <c r="AB1577" s="91">
        <f>SUM(W1577:AA1577)</f>
        <v>0.2775</v>
      </c>
      <c r="AC1577" s="75">
        <v>12</v>
      </c>
      <c r="AD1577" s="92">
        <f>IF(AL1577="","",+AC1577*AL1577)</f>
      </c>
      <c r="AE1577" s="93">
        <f>IF(AL1577="","",+AL1577*AB1577)</f>
      </c>
      <c r="AF1577" s="92">
        <f>IF(AL1577="","",+AL1577-AE1577)</f>
      </c>
      <c r="AG1577" s="93">
        <f>+V1577</f>
        <v>0</v>
      </c>
      <c r="AH1577" s="92">
        <f>IF(AF1577="","",+AF1577-AG1577)</f>
      </c>
      <c r="AI1577" s="92">
        <f>IF(AH1577="","",+AH1577*AC1577)</f>
      </c>
      <c r="AJ1577" s="93"/>
      <c r="AK1577" s="94">
        <v>0.33</v>
      </c>
      <c r="AL1577" s="93">
        <f>IF(V1577=0,"",V1577/(1-AB1577-AK1577))</f>
      </c>
      <c r="AM1577" s="95">
        <v>0.33</v>
      </c>
      <c r="AN1577" s="93">
        <f>IF(V1577=0,"",V1577/(1-AB1577-AM1577))</f>
      </c>
      <c r="AO1577" s="96">
        <v>1.2</v>
      </c>
      <c r="AP1577" s="93">
        <f>IF(BD!AJ1577="","",BD!AJ1577*BD!AO1577)</f>
      </c>
      <c r="AQ1577" s="91">
        <f>BD!AM1577/BD!AK1577-1</f>
        <v>0</v>
      </c>
      <c r="AR1577" s="91">
        <f>IF(BD!AN1577="","",IF(BD!AJ1577="","",BD!AN1577/BD!AJ1577-1))</f>
      </c>
      <c r="AS1577" s="91">
        <f>IF(BD!AN1577="","",IF(BD!AN1577&lt;BD!AL1577,"ABAIXO DA META","DENTRO DA META"))</f>
      </c>
      <c r="AT1577" s="91" t="str">
        <f>IF(BD!AJ1577="","EM ANÁLISE",IF(BD!AP1577&gt;=BD!AN1577,"GO", "NO GO"))</f>
        <v>EM ANÁLISE</v>
      </c>
      <c r="AU1577" s="97">
        <f>IF(AN1577="","",+BD!$AN1577-AJ1577)</f>
      </c>
      <c r="AV1577" s="98"/>
      <c r="AW1577" s="90">
        <f>BD!P1577*BD!AC1577</f>
        <v>0</v>
      </c>
      <c r="AX1577" s="90">
        <f>BD!V1577*BD!AC1577</f>
        <v>0</v>
      </c>
      <c r="AY1577" s="90">
        <f>IF(BD!AN1577="","",BD!AN1577*BD!AC1577)</f>
      </c>
      <c r="AZ1577" s="75" t="s">
        <v>123</v>
      </c>
      <c r="BA1577" s="75" t="s">
        <v>115</v>
      </c>
      <c r="BB1577" s="75">
        <v>1</v>
      </c>
      <c r="BC1577" s="75" t="s">
        <v>209</v>
      </c>
      <c r="BD1577" s="104"/>
      <c r="BE1577" s="104"/>
      <c r="BF1577" s="101"/>
      <c r="BG1577" s="101"/>
      <c r="BH1577" s="101"/>
      <c r="BI1577" s="101"/>
      <c r="BJ1577" s="101"/>
      <c r="BK1577" s="101"/>
      <c r="BL1577" s="101"/>
      <c r="BM1577" s="101"/>
      <c r="BN1577" s="101"/>
      <c r="BO1577" s="103"/>
      <c r="BP1577" s="101"/>
      <c r="BQ1577" s="101"/>
      <c r="BR1577" s="101"/>
      <c r="BS1577" s="101"/>
      <c r="BT1577" s="101"/>
      <c r="BU1577" s="101"/>
      <c r="BV1577" s="101"/>
      <c r="BW1577" s="101"/>
      <c r="BX1577" s="101"/>
      <c r="BY1577" s="101"/>
      <c r="BZ1577" s="101"/>
      <c r="CA1577" s="101"/>
      <c r="CB1577" s="101"/>
      <c r="CC1577" s="101"/>
      <c r="CD1577" s="101"/>
      <c r="CE1577" s="101"/>
      <c r="CF1577" s="101"/>
      <c r="CG1577" s="37" t="e">
        <f>VLOOKUP(Table_1[[#This Row],[EAN]],'[1]Planilha1'!$E:$R,13,0)</f>
        <v>#N/A</v>
      </c>
      <c r="CI1577" s="188">
        <f>IF(Table_1[[#This Row],[STATUS MERCADO]]="GO",Table_1[[#This Row],[M. BRUTA TOTAL]],0)</f>
        <v>0</v>
      </c>
      <c r="CJ1577" s="188">
        <f>IF(Table_1[[#This Row],[STATUS MERCADO]]="GO",Table_1[[#This Row],[PV UNIT. REALIZADO]]*Table_1[[#This Row],[QUANTIDADE]],0)</f>
        <v>0</v>
      </c>
    </row>
    <row r="1578" ht="15" hidden="1">
      <c r="A1578" s="7"/>
      <c r="B1578" s="84" t="s">
        <v>400</v>
      </c>
      <c r="C1578" s="75">
        <v>222217</v>
      </c>
      <c r="D1578" s="75">
        <v>4804</v>
      </c>
      <c r="E1578" s="85">
        <v>7898962794180</v>
      </c>
      <c r="F1578" s="86" t="s">
        <v>1548</v>
      </c>
      <c r="G1578" s="75" t="s">
        <v>15</v>
      </c>
      <c r="H1578" s="75">
        <v>1620</v>
      </c>
      <c r="I1578" s="87" t="s">
        <v>1541</v>
      </c>
      <c r="J1578" s="75" t="s">
        <v>1546</v>
      </c>
      <c r="K1578" s="88" t="s">
        <v>84</v>
      </c>
      <c r="L1578" s="88">
        <v>3</v>
      </c>
      <c r="M1578" s="88">
        <v>4</v>
      </c>
      <c r="N1578" s="75" t="s">
        <v>85</v>
      </c>
      <c r="O1578" s="75" t="s">
        <v>208</v>
      </c>
      <c r="P1578" s="89"/>
      <c r="Q1578" s="90">
        <f>(17/100+7.6/100+1.65/100)*P1578</f>
        <v>0</v>
      </c>
      <c r="R1578" s="90"/>
      <c r="S1578" s="90"/>
      <c r="T1578" s="90"/>
      <c r="U1578" s="90"/>
      <c r="V1578" s="90">
        <f>+P1578-Q1578+R1578+S1578+T1578+U1578</f>
        <v>0</v>
      </c>
      <c r="W1578" s="91">
        <f>(1.02/100)</f>
        <v>1.02E-2</v>
      </c>
      <c r="X1578" s="91">
        <v>4.8E-3</v>
      </c>
      <c r="Y1578" s="91">
        <v>0.17</v>
      </c>
      <c r="Z1578" s="91">
        <v>1.65E-2</v>
      </c>
      <c r="AA1578" s="91">
        <v>7.6E-2</v>
      </c>
      <c r="AB1578" s="91">
        <f>SUM(W1578:AA1578)</f>
        <v>0.2775</v>
      </c>
      <c r="AC1578" s="75">
        <v>12</v>
      </c>
      <c r="AD1578" s="92">
        <f>IF(AL1578="","",+AC1578*AL1578)</f>
      </c>
      <c r="AE1578" s="93">
        <f>IF(AL1578="","",+AL1578*AB1578)</f>
      </c>
      <c r="AF1578" s="92">
        <f>IF(AL1578="","",+AL1578-AE1578)</f>
      </c>
      <c r="AG1578" s="93">
        <f>+V1578</f>
        <v>0</v>
      </c>
      <c r="AH1578" s="92">
        <f>IF(AF1578="","",+AF1578-AG1578)</f>
      </c>
      <c r="AI1578" s="92">
        <f>IF(AH1578="","",+AH1578*AC1578)</f>
      </c>
      <c r="AJ1578" s="93"/>
      <c r="AK1578" s="94">
        <v>0.33</v>
      </c>
      <c r="AL1578" s="93">
        <f>IF(V1578=0,"",V1578/(1-AB1578-AK1578))</f>
      </c>
      <c r="AM1578" s="95">
        <v>0.33</v>
      </c>
      <c r="AN1578" s="93">
        <f>IF(V1578=0,"",V1578/(1-AB1578-AM1578))</f>
      </c>
      <c r="AO1578" s="96">
        <v>1.2</v>
      </c>
      <c r="AP1578" s="93">
        <f>IF(BD!AJ1578="","",BD!AJ1578*BD!AO1578)</f>
      </c>
      <c r="AQ1578" s="91">
        <f>BD!AM1578/BD!AK1578-1</f>
        <v>0</v>
      </c>
      <c r="AR1578" s="91">
        <f>IF(BD!AN1578="","",IF(BD!AJ1578="","",BD!AN1578/BD!AJ1578-1))</f>
      </c>
      <c r="AS1578" s="91">
        <f>IF(BD!AN1578="","",IF(BD!AN1578&lt;BD!AL1578,"ABAIXO DA META","DENTRO DA META"))</f>
      </c>
      <c r="AT1578" s="91" t="str">
        <f>IF(BD!AJ1578="","EM ANÁLISE",IF(BD!AP1578&gt;=BD!AN1578,"GO", "NO GO"))</f>
        <v>EM ANÁLISE</v>
      </c>
      <c r="AU1578" s="97">
        <f>IF(AN1578="","",+BD!$AN1578-AJ1578)</f>
      </c>
      <c r="AV1578" s="98"/>
      <c r="AW1578" s="90">
        <f>BD!P1578*BD!AC1578</f>
        <v>0</v>
      </c>
      <c r="AX1578" s="90">
        <f>BD!V1578*BD!AC1578</f>
        <v>0</v>
      </c>
      <c r="AY1578" s="90">
        <f>IF(BD!AN1578="","",BD!AN1578*BD!AC1578)</f>
      </c>
      <c r="AZ1578" s="75" t="s">
        <v>123</v>
      </c>
      <c r="BA1578" s="75" t="s">
        <v>115</v>
      </c>
      <c r="BB1578" s="75">
        <v>1</v>
      </c>
      <c r="BC1578" s="75" t="s">
        <v>209</v>
      </c>
      <c r="BD1578" s="104"/>
      <c r="BE1578" s="104"/>
      <c r="BF1578" s="101"/>
      <c r="BG1578" s="101"/>
      <c r="BH1578" s="101"/>
      <c r="BI1578" s="101"/>
      <c r="BJ1578" s="101"/>
      <c r="BK1578" s="101"/>
      <c r="BL1578" s="101"/>
      <c r="BM1578" s="101"/>
      <c r="BN1578" s="101"/>
      <c r="BO1578" s="103"/>
      <c r="BP1578" s="101"/>
      <c r="BQ1578" s="101"/>
      <c r="BR1578" s="101"/>
      <c r="BS1578" s="101"/>
      <c r="BT1578" s="101"/>
      <c r="BU1578" s="101"/>
      <c r="BV1578" s="101"/>
      <c r="BW1578" s="101"/>
      <c r="BX1578" s="101"/>
      <c r="BY1578" s="101"/>
      <c r="BZ1578" s="101"/>
      <c r="CA1578" s="101"/>
      <c r="CB1578" s="101"/>
      <c r="CC1578" s="101"/>
      <c r="CD1578" s="101"/>
      <c r="CE1578" s="101"/>
      <c r="CF1578" s="101"/>
      <c r="CG1578" s="37" t="e">
        <f>VLOOKUP(Table_1[[#This Row],[EAN]],'[1]Planilha1'!$E:$R,13,0)</f>
        <v>#N/A</v>
      </c>
      <c r="CI1578" s="188">
        <f>IF(Table_1[[#This Row],[STATUS MERCADO]]="GO",Table_1[[#This Row],[M. BRUTA TOTAL]],0)</f>
        <v>0</v>
      </c>
      <c r="CJ1578" s="188">
        <f>IF(Table_1[[#This Row],[STATUS MERCADO]]="GO",Table_1[[#This Row],[PV UNIT. REALIZADO]]*Table_1[[#This Row],[QUANTIDADE]],0)</f>
        <v>0</v>
      </c>
    </row>
    <row r="1579" ht="15" hidden="1">
      <c r="A1579" s="7"/>
      <c r="B1579" s="84" t="s">
        <v>400</v>
      </c>
      <c r="C1579" s="75">
        <v>222218</v>
      </c>
      <c r="D1579" s="75">
        <v>4800</v>
      </c>
      <c r="E1579" s="85">
        <v>7898962794142</v>
      </c>
      <c r="F1579" s="86" t="s">
        <v>1549</v>
      </c>
      <c r="G1579" s="75" t="s">
        <v>15</v>
      </c>
      <c r="H1579" s="75">
        <v>1620</v>
      </c>
      <c r="I1579" s="87" t="s">
        <v>1541</v>
      </c>
      <c r="J1579" s="75" t="s">
        <v>1546</v>
      </c>
      <c r="K1579" s="88" t="s">
        <v>84</v>
      </c>
      <c r="L1579" s="88">
        <v>16</v>
      </c>
      <c r="M1579" s="88">
        <v>4</v>
      </c>
      <c r="N1579" s="75" t="s">
        <v>85</v>
      </c>
      <c r="O1579" s="75" t="s">
        <v>208</v>
      </c>
      <c r="P1579" s="89"/>
      <c r="Q1579" s="90">
        <f>(17/100+7.6/100+1.65/100)*P1579</f>
        <v>0</v>
      </c>
      <c r="R1579" s="90"/>
      <c r="S1579" s="90"/>
      <c r="T1579" s="90"/>
      <c r="U1579" s="90"/>
      <c r="V1579" s="90">
        <f>+P1579-Q1579+R1579+S1579+T1579+U1579</f>
        <v>0</v>
      </c>
      <c r="W1579" s="91">
        <f>(1.02/100)</f>
        <v>1.02E-2</v>
      </c>
      <c r="X1579" s="91">
        <v>4.8E-3</v>
      </c>
      <c r="Y1579" s="91">
        <v>0.17</v>
      </c>
      <c r="Z1579" s="91">
        <v>1.65E-2</v>
      </c>
      <c r="AA1579" s="91">
        <v>7.6E-2</v>
      </c>
      <c r="AB1579" s="91">
        <f>SUM(W1579:AA1579)</f>
        <v>0.2775</v>
      </c>
      <c r="AC1579" s="75">
        <v>12</v>
      </c>
      <c r="AD1579" s="92">
        <f>IF(AL1579="","",+AC1579*AL1579)</f>
      </c>
      <c r="AE1579" s="93">
        <f>IF(AL1579="","",+AL1579*AB1579)</f>
      </c>
      <c r="AF1579" s="92">
        <f>IF(AL1579="","",+AL1579-AE1579)</f>
      </c>
      <c r="AG1579" s="93">
        <f>+V1579</f>
        <v>0</v>
      </c>
      <c r="AH1579" s="92">
        <f>IF(AF1579="","",+AF1579-AG1579)</f>
      </c>
      <c r="AI1579" s="92">
        <f>IF(AH1579="","",+AH1579*AC1579)</f>
      </c>
      <c r="AJ1579" s="93"/>
      <c r="AK1579" s="94">
        <v>0.33</v>
      </c>
      <c r="AL1579" s="93">
        <f>IF(V1579=0,"",V1579/(1-AB1579-AK1579))</f>
      </c>
      <c r="AM1579" s="95">
        <v>0.33</v>
      </c>
      <c r="AN1579" s="93">
        <f>IF(V1579=0,"",V1579/(1-AB1579-AM1579))</f>
      </c>
      <c r="AO1579" s="96">
        <v>1.2</v>
      </c>
      <c r="AP1579" s="93">
        <f>IF(BD!AJ1579="","",BD!AJ1579*BD!AO1579)</f>
      </c>
      <c r="AQ1579" s="91">
        <f>BD!AM1579/BD!AK1579-1</f>
        <v>0</v>
      </c>
      <c r="AR1579" s="91">
        <f>IF(BD!AN1579="","",IF(BD!AJ1579="","",BD!AN1579/BD!AJ1579-1))</f>
      </c>
      <c r="AS1579" s="91">
        <f>IF(BD!AN1579="","",IF(BD!AN1579&lt;BD!AL1579,"ABAIXO DA META","DENTRO DA META"))</f>
      </c>
      <c r="AT1579" s="91" t="str">
        <f>IF(BD!AJ1579="","EM ANÁLISE",IF(BD!AP1579&gt;=BD!AN1579,"GO", "NO GO"))</f>
        <v>EM ANÁLISE</v>
      </c>
      <c r="AU1579" s="97">
        <f>IF(AN1579="","",+BD!$AN1579-AJ1579)</f>
      </c>
      <c r="AV1579" s="98"/>
      <c r="AW1579" s="90">
        <f>BD!P1579*BD!AC1579</f>
        <v>0</v>
      </c>
      <c r="AX1579" s="90">
        <f>BD!V1579*BD!AC1579</f>
        <v>0</v>
      </c>
      <c r="AY1579" s="90">
        <f>IF(BD!AN1579="","",BD!AN1579*BD!AC1579)</f>
      </c>
      <c r="AZ1579" s="75" t="s">
        <v>123</v>
      </c>
      <c r="BA1579" s="75" t="s">
        <v>115</v>
      </c>
      <c r="BB1579" s="75">
        <v>1</v>
      </c>
      <c r="BC1579" s="75" t="s">
        <v>209</v>
      </c>
      <c r="BD1579" s="104"/>
      <c r="BE1579" s="104"/>
      <c r="BF1579" s="101"/>
      <c r="BG1579" s="101"/>
      <c r="BH1579" s="101"/>
      <c r="BI1579" s="101"/>
      <c r="BJ1579" s="101"/>
      <c r="BK1579" s="101"/>
      <c r="BL1579" s="101"/>
      <c r="BM1579" s="101"/>
      <c r="BN1579" s="101"/>
      <c r="BO1579" s="103"/>
      <c r="BP1579" s="101"/>
      <c r="BQ1579" s="101"/>
      <c r="BR1579" s="101"/>
      <c r="BS1579" s="101"/>
      <c r="BT1579" s="101"/>
      <c r="BU1579" s="101"/>
      <c r="BV1579" s="101"/>
      <c r="BW1579" s="101"/>
      <c r="BX1579" s="101"/>
      <c r="BY1579" s="101"/>
      <c r="BZ1579" s="101"/>
      <c r="CA1579" s="101"/>
      <c r="CB1579" s="101"/>
      <c r="CC1579" s="101"/>
      <c r="CD1579" s="101"/>
      <c r="CE1579" s="101"/>
      <c r="CF1579" s="101"/>
      <c r="CG1579" s="37" t="e">
        <f>VLOOKUP(Table_1[[#This Row],[EAN]],'[1]Planilha1'!$E:$R,13,0)</f>
        <v>#N/A</v>
      </c>
      <c r="CI1579" s="188">
        <f>IF(Table_1[[#This Row],[STATUS MERCADO]]="GO",Table_1[[#This Row],[M. BRUTA TOTAL]],0)</f>
        <v>0</v>
      </c>
      <c r="CJ1579" s="188">
        <f>IF(Table_1[[#This Row],[STATUS MERCADO]]="GO",Table_1[[#This Row],[PV UNIT. REALIZADO]]*Table_1[[#This Row],[QUANTIDADE]],0)</f>
        <v>0</v>
      </c>
    </row>
    <row r="1580" ht="15" hidden="1">
      <c r="A1580" s="7"/>
      <c r="B1580" s="84" t="s">
        <v>400</v>
      </c>
      <c r="C1580" s="85">
        <v>222221</v>
      </c>
      <c r="D1580" s="85">
        <v>4807</v>
      </c>
      <c r="E1580" s="85">
        <v>7898962794302</v>
      </c>
      <c r="F1580" s="86" t="s">
        <v>1550</v>
      </c>
      <c r="G1580" s="75" t="s">
        <v>12</v>
      </c>
      <c r="H1580" s="75">
        <v>3370</v>
      </c>
      <c r="I1580" s="87" t="s">
        <v>1551</v>
      </c>
      <c r="J1580" s="75" t="s">
        <v>1552</v>
      </c>
      <c r="K1580" s="88" t="s">
        <v>84</v>
      </c>
      <c r="L1580" s="88">
        <v>6</v>
      </c>
      <c r="M1580" s="88">
        <v>4</v>
      </c>
      <c r="N1580" s="75" t="s">
        <v>85</v>
      </c>
      <c r="O1580" s="75" t="s">
        <v>208</v>
      </c>
      <c r="P1580" s="89">
        <v>10.88</v>
      </c>
      <c r="Q1580" s="90">
        <f>(17/100+7.6/100+1.65/100)*P1580</f>
        <v>2.8560000000000003</v>
      </c>
      <c r="R1580" s="90"/>
      <c r="S1580" s="90"/>
      <c r="T1580" s="90"/>
      <c r="U1580" s="90"/>
      <c r="V1580" s="90">
        <f>+P1580-Q1580+R1580+S1580+T1580+U1580</f>
        <v>8.024000000000001</v>
      </c>
      <c r="W1580" s="91">
        <f>(1.02/100)</f>
        <v>1.02E-2</v>
      </c>
      <c r="X1580" s="91">
        <v>4.8E-3</v>
      </c>
      <c r="Y1580" s="91">
        <v>0.17</v>
      </c>
      <c r="Z1580" s="91">
        <v>1.65E-2</v>
      </c>
      <c r="AA1580" s="91">
        <v>7.6E-2</v>
      </c>
      <c r="AB1580" s="91">
        <f>SUM(W1580:AA1580)</f>
        <v>0.2775</v>
      </c>
      <c r="AC1580" s="75">
        <v>12</v>
      </c>
      <c r="AD1580" s="92">
        <f>IF(AL1580="","",+AC1580*AL1580)</f>
        <v>245.31974522293</v>
      </c>
      <c r="AE1580" s="93">
        <f>IF(AL1580="","",+AL1580*AB1580)</f>
        <v>5.673019108280257</v>
      </c>
      <c r="AF1580" s="92">
        <f>IF(AL1580="","",+AL1580-AE1580)</f>
        <v>14.770292993630576</v>
      </c>
      <c r="AG1580" s="93">
        <f>+V1580</f>
        <v>8.024000000000001</v>
      </c>
      <c r="AH1580" s="92">
        <f>IF(AF1580="","",+AF1580-AG1580)</f>
        <v>6.7462929936305756</v>
      </c>
      <c r="AI1580" s="92">
        <f>IF(AH1580="","",+AH1580*AC1580)</f>
        <v>80.9555159235669</v>
      </c>
      <c r="AJ1580" s="93">
        <v>12.47</v>
      </c>
      <c r="AK1580" s="94">
        <v>0.33</v>
      </c>
      <c r="AL1580" s="93">
        <f>IF(V1580=0,"",V1580/(1-AB1580-AK1580))</f>
        <v>20.443312101910834</v>
      </c>
      <c r="AM1580" s="95">
        <v>0.33</v>
      </c>
      <c r="AN1580" s="93">
        <f>IF(V1580=0,"",V1580/(1-AB1580-AM1580))</f>
        <v>20.443312101910834</v>
      </c>
      <c r="AO1580" s="96">
        <v>1.2</v>
      </c>
      <c r="AP1580" s="93">
        <f>IF(BD!AJ1580="","",BD!AJ1580*BD!AO1580)</f>
        <v>14.964</v>
      </c>
      <c r="AQ1580" s="91">
        <f>BD!AM1580/BD!AK1580-1</f>
        <v>0</v>
      </c>
      <c r="AR1580" s="91">
        <f>IF(BD!AN1580="","",IF(BD!AJ1580="","",BD!AN1580/BD!AJ1580-1))</f>
        <v>0.6393995270177091</v>
      </c>
      <c r="AS1580" s="91" t="str">
        <f>IF(BD!AN1580="","",IF(BD!AN1580&lt;BD!AL1580,"ABAIXO DA META","DENTRO DA META"))</f>
        <v>DENTRO DA META</v>
      </c>
      <c r="AT1580" s="91" t="str">
        <f>IF(BD!AJ1580="","EM ANÁLISE",IF(BD!AP1580&gt;=BD!AN1580,"GO", "NO GO"))</f>
        <v>NO GO</v>
      </c>
      <c r="AU1580" s="97">
        <f>IF(AN1580="","",+BD!$AN1580-AJ1580)</f>
        <v>7.9733121019108335</v>
      </c>
      <c r="AV1580" s="98"/>
      <c r="AW1580" s="90">
        <f>BD!P1580*BD!AC1580</f>
        <v>130.56</v>
      </c>
      <c r="AX1580" s="90">
        <f>BD!V1580*BD!AC1580</f>
        <v>96.28800000000001</v>
      </c>
      <c r="AY1580" s="90">
        <f>IF(BD!AN1580="","",BD!AN1580*BD!AC1580)</f>
        <v>245.31974522293</v>
      </c>
      <c r="AZ1580" s="75" t="s">
        <v>5272</v>
      </c>
      <c r="BA1580" s="75" t="s">
        <v>115</v>
      </c>
      <c r="BB1580" s="75">
        <v>1</v>
      </c>
      <c r="BC1580" s="75" t="s">
        <v>209</v>
      </c>
      <c r="BD1580" s="99" t="s">
        <v>5257</v>
      </c>
      <c r="BE1580" s="100" t="s">
        <v>4</v>
      </c>
      <c r="BF1580" s="100" t="s">
        <v>4</v>
      </c>
      <c r="BG1580" s="99" t="s">
        <v>5258</v>
      </c>
      <c r="BH1580" s="101"/>
      <c r="BI1580" s="101"/>
      <c r="BJ1580" s="101"/>
      <c r="BK1580" s="101"/>
      <c r="BL1580" s="101"/>
      <c r="BM1580" s="101"/>
      <c r="BN1580" s="101"/>
      <c r="BO1580" s="103"/>
      <c r="BP1580" s="99">
        <v>140.622</v>
      </c>
      <c r="BQ1580" s="99">
        <v>121</v>
      </c>
      <c r="BR1580" s="101"/>
      <c r="BS1580" s="99" t="s">
        <v>5260</v>
      </c>
      <c r="BT1580" s="99" t="s">
        <v>5261</v>
      </c>
      <c r="BU1580" s="99">
        <v>5102</v>
      </c>
      <c r="BV1580" s="99"/>
      <c r="BW1580" s="99"/>
      <c r="BX1580" s="99"/>
      <c r="BY1580" s="99"/>
      <c r="BZ1580" s="99"/>
      <c r="CA1580" s="99"/>
      <c r="CB1580" s="99"/>
      <c r="CC1580" s="99">
        <v>102</v>
      </c>
      <c r="CD1580" s="99">
        <v>8</v>
      </c>
      <c r="CE1580" s="99">
        <v>8</v>
      </c>
      <c r="CF1580" s="99"/>
      <c r="CG1580" s="37" t="e">
        <f>VLOOKUP(Table_1[[#This Row],[EAN]],'[1]Planilha1'!$E:$R,13,0)</f>
        <v>#N/A</v>
      </c>
      <c r="CI1580" s="188">
        <f>IF(Table_1[[#This Row],[STATUS MERCADO]]="GO",Table_1[[#This Row],[M. BRUTA TOTAL]],0)</f>
        <v>0</v>
      </c>
      <c r="CJ1580" s="188">
        <f>IF(Table_1[[#This Row],[STATUS MERCADO]]="GO",Table_1[[#This Row],[PV UNIT. REALIZADO]]*Table_1[[#This Row],[QUANTIDADE]],0)</f>
        <v>0</v>
      </c>
    </row>
    <row r="1581" ht="15" hidden="1">
      <c r="A1581" s="7"/>
      <c r="B1581" s="84" t="s">
        <v>400</v>
      </c>
      <c r="C1581" s="85">
        <v>222224</v>
      </c>
      <c r="D1581" s="85">
        <v>3497</v>
      </c>
      <c r="E1581" s="85">
        <v>7893454714264</v>
      </c>
      <c r="F1581" s="86" t="s">
        <v>1553</v>
      </c>
      <c r="G1581" s="75" t="s">
        <v>15</v>
      </c>
      <c r="H1581" s="75">
        <v>1090</v>
      </c>
      <c r="I1581" s="87" t="s">
        <v>1554</v>
      </c>
      <c r="J1581" s="75" t="s">
        <v>1555</v>
      </c>
      <c r="K1581" s="88" t="s">
        <v>84</v>
      </c>
      <c r="L1581" s="88">
        <v>12</v>
      </c>
      <c r="M1581" s="88">
        <v>4</v>
      </c>
      <c r="N1581" s="75" t="s">
        <v>85</v>
      </c>
      <c r="O1581" s="75" t="s">
        <v>208</v>
      </c>
      <c r="P1581" s="89">
        <v>8.47</v>
      </c>
      <c r="Q1581" s="90">
        <f>(17/100+7.6/100+1.65/100)*P1581</f>
        <v>2.2233750000000003</v>
      </c>
      <c r="R1581" s="90"/>
      <c r="S1581" s="90"/>
      <c r="T1581" s="90"/>
      <c r="U1581" s="90"/>
      <c r="V1581" s="90">
        <f>+P1581-Q1581+R1581+S1581+T1581+U1581</f>
        <v>6.246625</v>
      </c>
      <c r="W1581" s="91">
        <f>(1.02/100)</f>
        <v>1.02E-2</v>
      </c>
      <c r="X1581" s="91">
        <v>4.8E-3</v>
      </c>
      <c r="Y1581" s="91">
        <v>0.17</v>
      </c>
      <c r="Z1581" s="91">
        <v>1.65E-2</v>
      </c>
      <c r="AA1581" s="91">
        <v>7.6E-2</v>
      </c>
      <c r="AB1581" s="91">
        <f>SUM(W1581:AA1581)</f>
        <v>0.2775</v>
      </c>
      <c r="AC1581" s="75">
        <v>12</v>
      </c>
      <c r="AD1581" s="92">
        <f>IF(AL1581="","",+AC1581*AL1581)</f>
        <v>190.97961783439496</v>
      </c>
      <c r="AE1581" s="93">
        <f>IF(AL1581="","",+AL1581*AB1581)</f>
        <v>4.416403662420383</v>
      </c>
      <c r="AF1581" s="92">
        <f>IF(AL1581="","",+AL1581-AE1581)</f>
        <v>11.498564490445862</v>
      </c>
      <c r="AG1581" s="93">
        <f>+V1581</f>
        <v>6.246625</v>
      </c>
      <c r="AH1581" s="92">
        <f>IF(AF1581="","",+AF1581-AG1581)</f>
        <v>5.251939490445862</v>
      </c>
      <c r="AI1581" s="92">
        <f>IF(AH1581="","",+AH1581*AC1581)</f>
        <v>63.02327388535034</v>
      </c>
      <c r="AJ1581" s="93">
        <v>9.3</v>
      </c>
      <c r="AK1581" s="94">
        <v>0.33</v>
      </c>
      <c r="AL1581" s="93">
        <f>IF(V1581=0,"",V1581/(1-AB1581-AK1581))</f>
        <v>15.914968152866246</v>
      </c>
      <c r="AM1581" s="95">
        <v>0.33</v>
      </c>
      <c r="AN1581" s="93">
        <f>IF(V1581=0,"",V1581/(1-AB1581-AM1581))</f>
        <v>15.914968152866246</v>
      </c>
      <c r="AO1581" s="96">
        <v>1.2</v>
      </c>
      <c r="AP1581" s="93">
        <f>IF(BD!AJ1581="","",BD!AJ1581*BD!AO1581)</f>
        <v>11.16</v>
      </c>
      <c r="AQ1581" s="91">
        <f>BD!AM1581/BD!AK1581-1</f>
        <v>0</v>
      </c>
      <c r="AR1581" s="91">
        <f>IF(BD!AN1581="","",IF(BD!AJ1581="","",BD!AN1581/BD!AJ1581-1))</f>
        <v>0.7112868981576608</v>
      </c>
      <c r="AS1581" s="91" t="str">
        <f>IF(BD!AN1581="","",IF(BD!AN1581&lt;BD!AL1581,"ABAIXO DA META","DENTRO DA META"))</f>
        <v>DENTRO DA META</v>
      </c>
      <c r="AT1581" s="91" t="str">
        <f>IF(BD!AJ1581="","EM ANÁLISE",IF(BD!AP1581&gt;=BD!AN1581,"GO", "NO GO"))</f>
        <v>NO GO</v>
      </c>
      <c r="AU1581" s="97">
        <f>IF(AN1581="","",+BD!$AN1581-AJ1581)</f>
        <v>6.614968152866245</v>
      </c>
      <c r="AV1581" s="98"/>
      <c r="AW1581" s="90">
        <f>BD!P1581*BD!AC1581</f>
        <v>101.64000000000001</v>
      </c>
      <c r="AX1581" s="90">
        <f>BD!V1581*BD!AC1581</f>
        <v>74.95949999999999</v>
      </c>
      <c r="AY1581" s="90">
        <f>IF(BD!AN1581="","",BD!AN1581*BD!AC1581)</f>
        <v>190.97961783439496</v>
      </c>
      <c r="AZ1581" s="75" t="s">
        <v>5272</v>
      </c>
      <c r="BA1581" s="75" t="s">
        <v>115</v>
      </c>
      <c r="BB1581" s="75">
        <v>1</v>
      </c>
      <c r="BC1581" s="75" t="s">
        <v>209</v>
      </c>
      <c r="BD1581" s="99" t="s">
        <v>5257</v>
      </c>
      <c r="BE1581" s="100" t="s">
        <v>4</v>
      </c>
      <c r="BF1581" s="100" t="s">
        <v>4</v>
      </c>
      <c r="BG1581" s="99" t="s">
        <v>5258</v>
      </c>
      <c r="BH1581" s="101"/>
      <c r="BI1581" s="101"/>
      <c r="BJ1581" s="101"/>
      <c r="BK1581" s="101"/>
      <c r="BL1581" s="101"/>
      <c r="BM1581" s="101"/>
      <c r="BN1581" s="101"/>
      <c r="BO1581" s="103"/>
      <c r="BP1581" s="99">
        <v>140.622</v>
      </c>
      <c r="BQ1581" s="99">
        <v>121</v>
      </c>
      <c r="BR1581" s="101"/>
      <c r="BS1581" s="99" t="s">
        <v>5260</v>
      </c>
      <c r="BT1581" s="99" t="s">
        <v>5261</v>
      </c>
      <c r="BU1581" s="99">
        <v>5102</v>
      </c>
      <c r="BV1581" s="99"/>
      <c r="BW1581" s="99"/>
      <c r="BX1581" s="99"/>
      <c r="BY1581" s="99"/>
      <c r="BZ1581" s="99"/>
      <c r="CA1581" s="99"/>
      <c r="CB1581" s="99"/>
      <c r="CC1581" s="99">
        <v>102</v>
      </c>
      <c r="CD1581" s="99">
        <v>8</v>
      </c>
      <c r="CE1581" s="99">
        <v>8</v>
      </c>
      <c r="CF1581" s="99"/>
      <c r="CG1581" s="37" t="e">
        <f>VLOOKUP(Table_1[[#This Row],[EAN]],'[1]Planilha1'!$E:$R,13,0)</f>
        <v>#N/A</v>
      </c>
      <c r="CI1581" s="188">
        <f>IF(Table_1[[#This Row],[STATUS MERCADO]]="GO",Table_1[[#This Row],[M. BRUTA TOTAL]],0)</f>
        <v>0</v>
      </c>
      <c r="CJ1581" s="188">
        <f>IF(Table_1[[#This Row],[STATUS MERCADO]]="GO",Table_1[[#This Row],[PV UNIT. REALIZADO]]*Table_1[[#This Row],[QUANTIDADE]],0)</f>
        <v>0</v>
      </c>
    </row>
    <row r="1582" ht="15" hidden="1">
      <c r="A1582" s="7"/>
      <c r="B1582" s="84" t="s">
        <v>400</v>
      </c>
      <c r="C1582" s="75">
        <v>222226</v>
      </c>
      <c r="D1582" s="75">
        <v>3522</v>
      </c>
      <c r="E1582" s="85">
        <v>7893454714288</v>
      </c>
      <c r="F1582" s="86" t="s">
        <v>1556</v>
      </c>
      <c r="G1582" s="75" t="s">
        <v>15</v>
      </c>
      <c r="H1582" s="75">
        <v>1090</v>
      </c>
      <c r="I1582" s="87" t="s">
        <v>1554</v>
      </c>
      <c r="J1582" s="75" t="s">
        <v>1557</v>
      </c>
      <c r="K1582" s="88" t="s">
        <v>84</v>
      </c>
      <c r="L1582" s="88">
        <v>12</v>
      </c>
      <c r="M1582" s="88">
        <v>4</v>
      </c>
      <c r="N1582" s="75" t="s">
        <v>85</v>
      </c>
      <c r="O1582" s="75" t="s">
        <v>208</v>
      </c>
      <c r="P1582" s="89"/>
      <c r="Q1582" s="90">
        <f>(17/100+7.6/100+1.65/100)*P1582</f>
        <v>0</v>
      </c>
      <c r="R1582" s="90"/>
      <c r="S1582" s="90"/>
      <c r="T1582" s="90"/>
      <c r="U1582" s="90"/>
      <c r="V1582" s="90">
        <f>+P1582-Q1582+R1582+S1582+T1582+U1582</f>
        <v>0</v>
      </c>
      <c r="W1582" s="91">
        <f>(1.02/100)</f>
        <v>1.02E-2</v>
      </c>
      <c r="X1582" s="91">
        <v>4.8E-3</v>
      </c>
      <c r="Y1582" s="91">
        <v>0.17</v>
      </c>
      <c r="Z1582" s="91">
        <v>1.65E-2</v>
      </c>
      <c r="AA1582" s="91">
        <v>7.6E-2</v>
      </c>
      <c r="AB1582" s="91">
        <f>SUM(W1582:AA1582)</f>
        <v>0.2775</v>
      </c>
      <c r="AC1582" s="75">
        <v>12</v>
      </c>
      <c r="AD1582" s="92">
        <f>IF(AL1582="","",+AC1582*AL1582)</f>
      </c>
      <c r="AE1582" s="93">
        <f>IF(AL1582="","",+AL1582*AB1582)</f>
      </c>
      <c r="AF1582" s="92">
        <f>IF(AL1582="","",+AL1582-AE1582)</f>
      </c>
      <c r="AG1582" s="93">
        <f>+V1582</f>
        <v>0</v>
      </c>
      <c r="AH1582" s="92">
        <f>IF(AF1582="","",+AF1582-AG1582)</f>
      </c>
      <c r="AI1582" s="92">
        <f>IF(AH1582="","",+AH1582*AC1582)</f>
      </c>
      <c r="AJ1582" s="93"/>
      <c r="AK1582" s="94">
        <v>0.33</v>
      </c>
      <c r="AL1582" s="93">
        <f>IF(V1582=0,"",V1582/(1-AB1582-AK1582))</f>
      </c>
      <c r="AM1582" s="95">
        <v>0.33</v>
      </c>
      <c r="AN1582" s="93">
        <f>IF(V1582=0,"",V1582/(1-AB1582-AM1582))</f>
      </c>
      <c r="AO1582" s="96">
        <v>1.2</v>
      </c>
      <c r="AP1582" s="93">
        <f>IF(BD!AJ1582="","",BD!AJ1582*BD!AO1582)</f>
      </c>
      <c r="AQ1582" s="91">
        <f>BD!AM1582/BD!AK1582-1</f>
        <v>0</v>
      </c>
      <c r="AR1582" s="91">
        <f>IF(BD!AN1582="","",IF(BD!AJ1582="","",BD!AN1582/BD!AJ1582-1))</f>
      </c>
      <c r="AS1582" s="91">
        <f>IF(BD!AN1582="","",IF(BD!AN1582&lt;BD!AL1582,"ABAIXO DA META","DENTRO DA META"))</f>
      </c>
      <c r="AT1582" s="91" t="str">
        <f>IF(BD!AJ1582="","EM ANÁLISE",IF(BD!AP1582&gt;=BD!AN1582,"GO", "NO GO"))</f>
        <v>EM ANÁLISE</v>
      </c>
      <c r="AU1582" s="97">
        <f>IF(AN1582="","",+BD!$AN1582-AJ1582)</f>
      </c>
      <c r="AV1582" s="98"/>
      <c r="AW1582" s="90">
        <f>BD!P1582*BD!AC1582</f>
        <v>0</v>
      </c>
      <c r="AX1582" s="90">
        <f>BD!V1582*BD!AC1582</f>
        <v>0</v>
      </c>
      <c r="AY1582" s="90">
        <f>IF(BD!AN1582="","",BD!AN1582*BD!AC1582)</f>
      </c>
      <c r="AZ1582" s="75" t="s">
        <v>123</v>
      </c>
      <c r="BA1582" s="75" t="s">
        <v>115</v>
      </c>
      <c r="BB1582" s="75">
        <v>1</v>
      </c>
      <c r="BC1582" s="75" t="s">
        <v>209</v>
      </c>
      <c r="BD1582" s="104"/>
      <c r="BE1582" s="104"/>
      <c r="BF1582" s="101"/>
      <c r="BG1582" s="101"/>
      <c r="BH1582" s="101"/>
      <c r="BI1582" s="101"/>
      <c r="BJ1582" s="101"/>
      <c r="BK1582" s="101"/>
      <c r="BL1582" s="101"/>
      <c r="BM1582" s="101"/>
      <c r="BN1582" s="101"/>
      <c r="BO1582" s="103"/>
      <c r="BP1582" s="101"/>
      <c r="BQ1582" s="101"/>
      <c r="BR1582" s="101"/>
      <c r="BS1582" s="101"/>
      <c r="BT1582" s="101"/>
      <c r="BU1582" s="101"/>
      <c r="BV1582" s="101"/>
      <c r="BW1582" s="101"/>
      <c r="BX1582" s="101"/>
      <c r="BY1582" s="101"/>
      <c r="BZ1582" s="101"/>
      <c r="CA1582" s="101"/>
      <c r="CB1582" s="101"/>
      <c r="CC1582" s="101"/>
      <c r="CD1582" s="101"/>
      <c r="CE1582" s="101"/>
      <c r="CF1582" s="101"/>
      <c r="CG1582" s="37" t="e">
        <f>VLOOKUP(Table_1[[#This Row],[EAN]],'[1]Planilha1'!$E:$R,13,0)</f>
        <v>#N/A</v>
      </c>
      <c r="CI1582" s="188">
        <f>IF(Table_1[[#This Row],[STATUS MERCADO]]="GO",Table_1[[#This Row],[M. BRUTA TOTAL]],0)</f>
        <v>0</v>
      </c>
      <c r="CJ1582" s="188">
        <f>IF(Table_1[[#This Row],[STATUS MERCADO]]="GO",Table_1[[#This Row],[PV UNIT. REALIZADO]]*Table_1[[#This Row],[QUANTIDADE]],0)</f>
        <v>0</v>
      </c>
    </row>
    <row r="1583" ht="15" hidden="1">
      <c r="A1583" s="7"/>
      <c r="B1583" s="84" t="s">
        <v>400</v>
      </c>
      <c r="C1583" s="75">
        <v>222227</v>
      </c>
      <c r="D1583" s="75">
        <v>3533</v>
      </c>
      <c r="E1583" s="85">
        <v>7893454714295</v>
      </c>
      <c r="F1583" s="86" t="s">
        <v>1558</v>
      </c>
      <c r="G1583" s="75" t="s">
        <v>15</v>
      </c>
      <c r="H1583" s="75">
        <v>1090</v>
      </c>
      <c r="I1583" s="87" t="s">
        <v>1554</v>
      </c>
      <c r="J1583" s="75" t="s">
        <v>1557</v>
      </c>
      <c r="K1583" s="88" t="s">
        <v>84</v>
      </c>
      <c r="L1583" s="88">
        <v>12</v>
      </c>
      <c r="M1583" s="88">
        <v>4</v>
      </c>
      <c r="N1583" s="75" t="s">
        <v>85</v>
      </c>
      <c r="O1583" s="75" t="s">
        <v>208</v>
      </c>
      <c r="P1583" s="89"/>
      <c r="Q1583" s="90">
        <f>(17/100+7.6/100+1.65/100)*P1583</f>
        <v>0</v>
      </c>
      <c r="R1583" s="90"/>
      <c r="S1583" s="90"/>
      <c r="T1583" s="90"/>
      <c r="U1583" s="90"/>
      <c r="V1583" s="90">
        <f>+P1583-Q1583+R1583+S1583+T1583+U1583</f>
        <v>0</v>
      </c>
      <c r="W1583" s="91">
        <f>(1.02/100)</f>
        <v>1.02E-2</v>
      </c>
      <c r="X1583" s="91">
        <v>4.8E-3</v>
      </c>
      <c r="Y1583" s="91">
        <v>0.17</v>
      </c>
      <c r="Z1583" s="91">
        <v>1.65E-2</v>
      </c>
      <c r="AA1583" s="91">
        <v>7.6E-2</v>
      </c>
      <c r="AB1583" s="91">
        <f>SUM(W1583:AA1583)</f>
        <v>0.2775</v>
      </c>
      <c r="AC1583" s="75">
        <v>12</v>
      </c>
      <c r="AD1583" s="92">
        <f>IF(AL1583="","",+AC1583*AL1583)</f>
      </c>
      <c r="AE1583" s="93">
        <f>IF(AL1583="","",+AL1583*AB1583)</f>
      </c>
      <c r="AF1583" s="92">
        <f>IF(AL1583="","",+AL1583-AE1583)</f>
      </c>
      <c r="AG1583" s="93">
        <f>+V1583</f>
        <v>0</v>
      </c>
      <c r="AH1583" s="92">
        <f>IF(AF1583="","",+AF1583-AG1583)</f>
      </c>
      <c r="AI1583" s="92">
        <f>IF(AH1583="","",+AH1583*AC1583)</f>
      </c>
      <c r="AJ1583" s="93"/>
      <c r="AK1583" s="94">
        <v>0.33</v>
      </c>
      <c r="AL1583" s="93">
        <f>IF(V1583=0,"",V1583/(1-AB1583-AK1583))</f>
      </c>
      <c r="AM1583" s="95">
        <v>0.33</v>
      </c>
      <c r="AN1583" s="93">
        <f>IF(V1583=0,"",V1583/(1-AB1583-AM1583))</f>
      </c>
      <c r="AO1583" s="96">
        <v>1.2</v>
      </c>
      <c r="AP1583" s="93">
        <f>IF(BD!AJ1583="","",BD!AJ1583*BD!AO1583)</f>
      </c>
      <c r="AQ1583" s="91">
        <f>BD!AM1583/BD!AK1583-1</f>
        <v>0</v>
      </c>
      <c r="AR1583" s="91">
        <f>IF(BD!AN1583="","",IF(BD!AJ1583="","",BD!AN1583/BD!AJ1583-1))</f>
      </c>
      <c r="AS1583" s="91">
        <f>IF(BD!AN1583="","",IF(BD!AN1583&lt;BD!AL1583,"ABAIXO DA META","DENTRO DA META"))</f>
      </c>
      <c r="AT1583" s="91" t="str">
        <f>IF(BD!AJ1583="","EM ANÁLISE",IF(BD!AP1583&gt;=BD!AN1583,"GO", "NO GO"))</f>
        <v>EM ANÁLISE</v>
      </c>
      <c r="AU1583" s="97">
        <f>IF(AN1583="","",+BD!$AN1583-AJ1583)</f>
      </c>
      <c r="AV1583" s="98"/>
      <c r="AW1583" s="90">
        <f>BD!P1583*BD!AC1583</f>
        <v>0</v>
      </c>
      <c r="AX1583" s="90">
        <f>BD!V1583*BD!AC1583</f>
        <v>0</v>
      </c>
      <c r="AY1583" s="90">
        <f>IF(BD!AN1583="","",BD!AN1583*BD!AC1583)</f>
      </c>
      <c r="AZ1583" s="75" t="s">
        <v>123</v>
      </c>
      <c r="BA1583" s="75" t="s">
        <v>115</v>
      </c>
      <c r="BB1583" s="75">
        <v>1</v>
      </c>
      <c r="BC1583" s="75" t="s">
        <v>209</v>
      </c>
      <c r="BD1583" s="104"/>
      <c r="BE1583" s="104"/>
      <c r="BF1583" s="101"/>
      <c r="BG1583" s="101"/>
      <c r="BH1583" s="101"/>
      <c r="BI1583" s="101"/>
      <c r="BJ1583" s="101"/>
      <c r="BK1583" s="101"/>
      <c r="BL1583" s="101"/>
      <c r="BM1583" s="101"/>
      <c r="BN1583" s="101"/>
      <c r="BO1583" s="103"/>
      <c r="BP1583" s="101"/>
      <c r="BQ1583" s="101"/>
      <c r="BR1583" s="101"/>
      <c r="BS1583" s="101"/>
      <c r="BT1583" s="101"/>
      <c r="BU1583" s="101"/>
      <c r="BV1583" s="101"/>
      <c r="BW1583" s="101"/>
      <c r="BX1583" s="101"/>
      <c r="BY1583" s="101"/>
      <c r="BZ1583" s="101"/>
      <c r="CA1583" s="101"/>
      <c r="CB1583" s="101"/>
      <c r="CC1583" s="101"/>
      <c r="CD1583" s="101"/>
      <c r="CE1583" s="101"/>
      <c r="CF1583" s="101"/>
      <c r="CG1583" s="37" t="e">
        <f>VLOOKUP(Table_1[[#This Row],[EAN]],'[1]Planilha1'!$E:$R,13,0)</f>
        <v>#N/A</v>
      </c>
      <c r="CI1583" s="188">
        <f>IF(Table_1[[#This Row],[STATUS MERCADO]]="GO",Table_1[[#This Row],[M. BRUTA TOTAL]],0)</f>
        <v>0</v>
      </c>
      <c r="CJ1583" s="188">
        <f>IF(Table_1[[#This Row],[STATUS MERCADO]]="GO",Table_1[[#This Row],[PV UNIT. REALIZADO]]*Table_1[[#This Row],[QUANTIDADE]],0)</f>
        <v>0</v>
      </c>
    </row>
    <row r="1584" ht="15" hidden="1">
      <c r="A1584" s="7"/>
      <c r="B1584" s="84" t="s">
        <v>400</v>
      </c>
      <c r="C1584" s="75">
        <v>222228</v>
      </c>
      <c r="D1584" s="75">
        <v>1242</v>
      </c>
      <c r="E1584" s="85">
        <v>7898314190110</v>
      </c>
      <c r="F1584" s="86" t="s">
        <v>1559</v>
      </c>
      <c r="G1584" s="75" t="s">
        <v>15</v>
      </c>
      <c r="H1584" s="75">
        <v>560</v>
      </c>
      <c r="I1584" s="87" t="s">
        <v>1560</v>
      </c>
      <c r="J1584" s="75" t="s">
        <v>1561</v>
      </c>
      <c r="K1584" s="88" t="s">
        <v>84</v>
      </c>
      <c r="L1584" s="88">
        <v>12</v>
      </c>
      <c r="M1584" s="88">
        <v>4</v>
      </c>
      <c r="N1584" s="75" t="s">
        <v>85</v>
      </c>
      <c r="O1584" s="75" t="s">
        <v>208</v>
      </c>
      <c r="P1584" s="89"/>
      <c r="Q1584" s="90">
        <f>(17/100+7.6/100+1.65/100)*P1584</f>
        <v>0</v>
      </c>
      <c r="R1584" s="90"/>
      <c r="S1584" s="90"/>
      <c r="T1584" s="90"/>
      <c r="U1584" s="90"/>
      <c r="V1584" s="90">
        <f>+P1584-Q1584+R1584+S1584+T1584+U1584</f>
        <v>0</v>
      </c>
      <c r="W1584" s="91">
        <f>(1.02/100)</f>
        <v>1.02E-2</v>
      </c>
      <c r="X1584" s="91">
        <v>4.8E-3</v>
      </c>
      <c r="Y1584" s="91">
        <v>0.17</v>
      </c>
      <c r="Z1584" s="91">
        <v>1.65E-2</v>
      </c>
      <c r="AA1584" s="91">
        <v>7.6E-2</v>
      </c>
      <c r="AB1584" s="91">
        <f>SUM(W1584:AA1584)</f>
        <v>0.2775</v>
      </c>
      <c r="AC1584" s="75">
        <v>12</v>
      </c>
      <c r="AD1584" s="92">
        <f>IF(AL1584="","",+AC1584*AL1584)</f>
      </c>
      <c r="AE1584" s="93">
        <f>IF(AL1584="","",+AL1584*AB1584)</f>
      </c>
      <c r="AF1584" s="92">
        <f>IF(AL1584="","",+AL1584-AE1584)</f>
      </c>
      <c r="AG1584" s="93">
        <f>+V1584</f>
        <v>0</v>
      </c>
      <c r="AH1584" s="92">
        <f>IF(AF1584="","",+AF1584-AG1584)</f>
      </c>
      <c r="AI1584" s="92">
        <f>IF(AH1584="","",+AH1584*AC1584)</f>
      </c>
      <c r="AJ1584" s="93"/>
      <c r="AK1584" s="94">
        <v>0.33</v>
      </c>
      <c r="AL1584" s="93">
        <f>IF(V1584=0,"",V1584/(1-AB1584-AK1584))</f>
      </c>
      <c r="AM1584" s="95">
        <v>0.33</v>
      </c>
      <c r="AN1584" s="93">
        <f>IF(V1584=0,"",V1584/(1-AB1584-AM1584))</f>
      </c>
      <c r="AO1584" s="96">
        <v>1.2</v>
      </c>
      <c r="AP1584" s="93">
        <f>IF(BD!AJ1584="","",BD!AJ1584*BD!AO1584)</f>
      </c>
      <c r="AQ1584" s="91">
        <f>BD!AM1584/BD!AK1584-1</f>
        <v>0</v>
      </c>
      <c r="AR1584" s="91">
        <f>IF(BD!AN1584="","",IF(BD!AJ1584="","",BD!AN1584/BD!AJ1584-1))</f>
      </c>
      <c r="AS1584" s="91">
        <f>IF(BD!AN1584="","",IF(BD!AN1584&lt;BD!AL1584,"ABAIXO DA META","DENTRO DA META"))</f>
      </c>
      <c r="AT1584" s="91" t="str">
        <f>IF(BD!AJ1584="","EM ANÁLISE",IF(BD!AP1584&gt;=BD!AN1584,"GO", "NO GO"))</f>
        <v>EM ANÁLISE</v>
      </c>
      <c r="AU1584" s="97">
        <f>IF(AN1584="","",+BD!$AN1584-AJ1584)</f>
      </c>
      <c r="AV1584" s="98"/>
      <c r="AW1584" s="90">
        <f>BD!P1584*BD!AC1584</f>
        <v>0</v>
      </c>
      <c r="AX1584" s="90">
        <f>BD!V1584*BD!AC1584</f>
        <v>0</v>
      </c>
      <c r="AY1584" s="90">
        <f>IF(BD!AN1584="","",BD!AN1584*BD!AC1584)</f>
      </c>
      <c r="AZ1584" s="75" t="s">
        <v>123</v>
      </c>
      <c r="BA1584" s="75" t="s">
        <v>115</v>
      </c>
      <c r="BB1584" s="75">
        <v>1</v>
      </c>
      <c r="BC1584" s="75" t="s">
        <v>209</v>
      </c>
      <c r="BD1584" s="104"/>
      <c r="BE1584" s="104"/>
      <c r="BF1584" s="101"/>
      <c r="BG1584" s="101"/>
      <c r="BH1584" s="101"/>
      <c r="BI1584" s="101"/>
      <c r="BJ1584" s="101"/>
      <c r="BK1584" s="101"/>
      <c r="BL1584" s="101"/>
      <c r="BM1584" s="101"/>
      <c r="BN1584" s="101"/>
      <c r="BO1584" s="103"/>
      <c r="BP1584" s="101"/>
      <c r="BQ1584" s="101"/>
      <c r="BR1584" s="101"/>
      <c r="BS1584" s="101"/>
      <c r="BT1584" s="101"/>
      <c r="BU1584" s="101"/>
      <c r="BV1584" s="101"/>
      <c r="BW1584" s="101"/>
      <c r="BX1584" s="101"/>
      <c r="BY1584" s="101"/>
      <c r="BZ1584" s="101"/>
      <c r="CA1584" s="101"/>
      <c r="CB1584" s="101"/>
      <c r="CC1584" s="101"/>
      <c r="CD1584" s="101"/>
      <c r="CE1584" s="101"/>
      <c r="CF1584" s="101"/>
      <c r="CG1584" s="37" t="e">
        <f>VLOOKUP(Table_1[[#This Row],[EAN]],'[1]Planilha1'!$E:$R,13,0)</f>
        <v>#N/A</v>
      </c>
      <c r="CI1584" s="188">
        <f>IF(Table_1[[#This Row],[STATUS MERCADO]]="GO",Table_1[[#This Row],[M. BRUTA TOTAL]],0)</f>
        <v>0</v>
      </c>
      <c r="CJ1584" s="188">
        <f>IF(Table_1[[#This Row],[STATUS MERCADO]]="GO",Table_1[[#This Row],[PV UNIT. REALIZADO]]*Table_1[[#This Row],[QUANTIDADE]],0)</f>
        <v>0</v>
      </c>
    </row>
    <row r="1585" ht="15" hidden="1">
      <c r="A1585" s="7"/>
      <c r="B1585" s="84" t="s">
        <v>400</v>
      </c>
      <c r="C1585" s="75">
        <v>222229</v>
      </c>
      <c r="D1585" s="75">
        <v>1240</v>
      </c>
      <c r="E1585" s="85">
        <v>7898314190103</v>
      </c>
      <c r="F1585" s="86" t="s">
        <v>1562</v>
      </c>
      <c r="G1585" s="75" t="s">
        <v>15</v>
      </c>
      <c r="H1585" s="75">
        <v>560</v>
      </c>
      <c r="I1585" s="87" t="s">
        <v>1560</v>
      </c>
      <c r="J1585" s="75" t="s">
        <v>1561</v>
      </c>
      <c r="K1585" s="88" t="s">
        <v>84</v>
      </c>
      <c r="L1585" s="88">
        <v>24</v>
      </c>
      <c r="M1585" s="88">
        <v>4</v>
      </c>
      <c r="N1585" s="75" t="s">
        <v>85</v>
      </c>
      <c r="O1585" s="75" t="s">
        <v>208</v>
      </c>
      <c r="P1585" s="89"/>
      <c r="Q1585" s="90">
        <f>(17/100+7.6/100+1.65/100)*P1585</f>
        <v>0</v>
      </c>
      <c r="R1585" s="90"/>
      <c r="S1585" s="90"/>
      <c r="T1585" s="90"/>
      <c r="U1585" s="90"/>
      <c r="V1585" s="90">
        <f>+P1585-Q1585+R1585+S1585+T1585+U1585</f>
        <v>0</v>
      </c>
      <c r="W1585" s="91">
        <f>(1.02/100)</f>
        <v>1.02E-2</v>
      </c>
      <c r="X1585" s="91">
        <v>4.8E-3</v>
      </c>
      <c r="Y1585" s="91">
        <v>0.17</v>
      </c>
      <c r="Z1585" s="91">
        <v>1.65E-2</v>
      </c>
      <c r="AA1585" s="91">
        <v>7.6E-2</v>
      </c>
      <c r="AB1585" s="91">
        <f>SUM(W1585:AA1585)</f>
        <v>0.2775</v>
      </c>
      <c r="AC1585" s="75">
        <v>12</v>
      </c>
      <c r="AD1585" s="92">
        <f>IF(AL1585="","",+AC1585*AL1585)</f>
      </c>
      <c r="AE1585" s="93">
        <f>IF(AL1585="","",+AL1585*AB1585)</f>
      </c>
      <c r="AF1585" s="92">
        <f>IF(AL1585="","",+AL1585-AE1585)</f>
      </c>
      <c r="AG1585" s="93">
        <f>+V1585</f>
        <v>0</v>
      </c>
      <c r="AH1585" s="92">
        <f>IF(AF1585="","",+AF1585-AG1585)</f>
      </c>
      <c r="AI1585" s="92">
        <f>IF(AH1585="","",+AH1585*AC1585)</f>
      </c>
      <c r="AJ1585" s="93"/>
      <c r="AK1585" s="94">
        <v>0.33</v>
      </c>
      <c r="AL1585" s="93">
        <f>IF(V1585=0,"",V1585/(1-AB1585-AK1585))</f>
      </c>
      <c r="AM1585" s="95">
        <v>0.33</v>
      </c>
      <c r="AN1585" s="93">
        <f>IF(V1585=0,"",V1585/(1-AB1585-AM1585))</f>
      </c>
      <c r="AO1585" s="96">
        <v>1.2</v>
      </c>
      <c r="AP1585" s="93">
        <f>IF(BD!AJ1585="","",BD!AJ1585*BD!AO1585)</f>
      </c>
      <c r="AQ1585" s="91">
        <f>BD!AM1585/BD!AK1585-1</f>
        <v>0</v>
      </c>
      <c r="AR1585" s="91">
        <f>IF(BD!AN1585="","",IF(BD!AJ1585="","",BD!AN1585/BD!AJ1585-1))</f>
      </c>
      <c r="AS1585" s="91">
        <f>IF(BD!AN1585="","",IF(BD!AN1585&lt;BD!AL1585,"ABAIXO DA META","DENTRO DA META"))</f>
      </c>
      <c r="AT1585" s="91" t="str">
        <f>IF(BD!AJ1585="","EM ANÁLISE",IF(BD!AP1585&gt;=BD!AN1585,"GO", "NO GO"))</f>
        <v>EM ANÁLISE</v>
      </c>
      <c r="AU1585" s="97">
        <f>IF(AN1585="","",+BD!$AN1585-AJ1585)</f>
      </c>
      <c r="AV1585" s="98"/>
      <c r="AW1585" s="90">
        <f>BD!P1585*BD!AC1585</f>
        <v>0</v>
      </c>
      <c r="AX1585" s="90">
        <f>BD!V1585*BD!AC1585</f>
        <v>0</v>
      </c>
      <c r="AY1585" s="90">
        <f>IF(BD!AN1585="","",BD!AN1585*BD!AC1585)</f>
      </c>
      <c r="AZ1585" s="75" t="s">
        <v>123</v>
      </c>
      <c r="BA1585" s="75" t="s">
        <v>115</v>
      </c>
      <c r="BB1585" s="75">
        <v>1</v>
      </c>
      <c r="BC1585" s="75" t="s">
        <v>209</v>
      </c>
      <c r="BD1585" s="104"/>
      <c r="BE1585" s="104"/>
      <c r="BF1585" s="101"/>
      <c r="BG1585" s="101"/>
      <c r="BH1585" s="101"/>
      <c r="BI1585" s="101"/>
      <c r="BJ1585" s="101"/>
      <c r="BK1585" s="101"/>
      <c r="BL1585" s="101"/>
      <c r="BM1585" s="101"/>
      <c r="BN1585" s="101"/>
      <c r="BO1585" s="103"/>
      <c r="BP1585" s="101"/>
      <c r="BQ1585" s="101"/>
      <c r="BR1585" s="101"/>
      <c r="BS1585" s="101"/>
      <c r="BT1585" s="101"/>
      <c r="BU1585" s="101"/>
      <c r="BV1585" s="101"/>
      <c r="BW1585" s="101"/>
      <c r="BX1585" s="101"/>
      <c r="BY1585" s="101"/>
      <c r="BZ1585" s="101"/>
      <c r="CA1585" s="101"/>
      <c r="CB1585" s="101"/>
      <c r="CC1585" s="101"/>
      <c r="CD1585" s="101"/>
      <c r="CE1585" s="101"/>
      <c r="CF1585" s="101"/>
      <c r="CG1585" s="37" t="e">
        <f>VLOOKUP(Table_1[[#This Row],[EAN]],'[1]Planilha1'!$E:$R,13,0)</f>
        <v>#N/A</v>
      </c>
      <c r="CI1585" s="188">
        <f>IF(Table_1[[#This Row],[STATUS MERCADO]]="GO",Table_1[[#This Row],[M. BRUTA TOTAL]],0)</f>
        <v>0</v>
      </c>
      <c r="CJ1585" s="188">
        <f>IF(Table_1[[#This Row],[STATUS MERCADO]]="GO",Table_1[[#This Row],[PV UNIT. REALIZADO]]*Table_1[[#This Row],[QUANTIDADE]],0)</f>
        <v>0</v>
      </c>
    </row>
    <row r="1586" ht="15" hidden="1">
      <c r="A1586" s="7"/>
      <c r="B1586" s="84" t="s">
        <v>400</v>
      </c>
      <c r="C1586" s="75">
        <v>222231</v>
      </c>
      <c r="D1586" s="75">
        <v>1210</v>
      </c>
      <c r="E1586" s="85">
        <v>7898314190158</v>
      </c>
      <c r="F1586" s="86" t="s">
        <v>1563</v>
      </c>
      <c r="G1586" s="75" t="s">
        <v>15</v>
      </c>
      <c r="H1586" s="75">
        <v>560</v>
      </c>
      <c r="I1586" s="87" t="s">
        <v>1560</v>
      </c>
      <c r="J1586" s="75" t="s">
        <v>1561</v>
      </c>
      <c r="K1586" s="88" t="s">
        <v>84</v>
      </c>
      <c r="L1586" s="88">
        <v>12</v>
      </c>
      <c r="M1586" s="88">
        <v>4</v>
      </c>
      <c r="N1586" s="75" t="s">
        <v>85</v>
      </c>
      <c r="O1586" s="75" t="s">
        <v>208</v>
      </c>
      <c r="P1586" s="89"/>
      <c r="Q1586" s="90">
        <f>(17/100+7.6/100+1.65/100)*P1586</f>
        <v>0</v>
      </c>
      <c r="R1586" s="90"/>
      <c r="S1586" s="90"/>
      <c r="T1586" s="90"/>
      <c r="U1586" s="90"/>
      <c r="V1586" s="90">
        <f>+P1586-Q1586+R1586+S1586+T1586+U1586</f>
        <v>0</v>
      </c>
      <c r="W1586" s="91">
        <f>(1.02/100)</f>
        <v>1.02E-2</v>
      </c>
      <c r="X1586" s="91">
        <v>4.8E-3</v>
      </c>
      <c r="Y1586" s="91">
        <v>0.17</v>
      </c>
      <c r="Z1586" s="91">
        <v>1.65E-2</v>
      </c>
      <c r="AA1586" s="91">
        <v>7.6E-2</v>
      </c>
      <c r="AB1586" s="91">
        <f>SUM(W1586:AA1586)</f>
        <v>0.2775</v>
      </c>
      <c r="AC1586" s="75">
        <v>12</v>
      </c>
      <c r="AD1586" s="92">
        <f>IF(AL1586="","",+AC1586*AL1586)</f>
      </c>
      <c r="AE1586" s="93">
        <f>IF(AL1586="","",+AL1586*AB1586)</f>
      </c>
      <c r="AF1586" s="92">
        <f>IF(AL1586="","",+AL1586-AE1586)</f>
      </c>
      <c r="AG1586" s="93">
        <f>+V1586</f>
        <v>0</v>
      </c>
      <c r="AH1586" s="92">
        <f>IF(AF1586="","",+AF1586-AG1586)</f>
      </c>
      <c r="AI1586" s="92">
        <f>IF(AH1586="","",+AH1586*AC1586)</f>
      </c>
      <c r="AJ1586" s="93"/>
      <c r="AK1586" s="94">
        <v>0.33</v>
      </c>
      <c r="AL1586" s="93">
        <f>IF(V1586=0,"",V1586/(1-AB1586-AK1586))</f>
      </c>
      <c r="AM1586" s="95">
        <v>0.33</v>
      </c>
      <c r="AN1586" s="93">
        <f>IF(V1586=0,"",V1586/(1-AB1586-AM1586))</f>
      </c>
      <c r="AO1586" s="96">
        <v>1.2</v>
      </c>
      <c r="AP1586" s="93">
        <f>IF(BD!AJ1586="","",BD!AJ1586*BD!AO1586)</f>
      </c>
      <c r="AQ1586" s="91">
        <f>BD!AM1586/BD!AK1586-1</f>
        <v>0</v>
      </c>
      <c r="AR1586" s="91">
        <f>IF(BD!AN1586="","",IF(BD!AJ1586="","",BD!AN1586/BD!AJ1586-1))</f>
      </c>
      <c r="AS1586" s="91">
        <f>IF(BD!AN1586="","",IF(BD!AN1586&lt;BD!AL1586,"ABAIXO DA META","DENTRO DA META"))</f>
      </c>
      <c r="AT1586" s="91" t="str">
        <f>IF(BD!AJ1586="","EM ANÁLISE",IF(BD!AP1586&gt;=BD!AN1586,"GO", "NO GO"))</f>
        <v>EM ANÁLISE</v>
      </c>
      <c r="AU1586" s="97">
        <f>IF(AN1586="","",+BD!$AN1586-AJ1586)</f>
      </c>
      <c r="AV1586" s="98"/>
      <c r="AW1586" s="90">
        <f>BD!P1586*BD!AC1586</f>
        <v>0</v>
      </c>
      <c r="AX1586" s="90">
        <f>BD!V1586*BD!AC1586</f>
        <v>0</v>
      </c>
      <c r="AY1586" s="90">
        <f>IF(BD!AN1586="","",BD!AN1586*BD!AC1586)</f>
      </c>
      <c r="AZ1586" s="75" t="s">
        <v>123</v>
      </c>
      <c r="BA1586" s="75" t="s">
        <v>115</v>
      </c>
      <c r="BB1586" s="75">
        <v>1</v>
      </c>
      <c r="BC1586" s="75" t="s">
        <v>209</v>
      </c>
      <c r="BD1586" s="104"/>
      <c r="BE1586" s="104"/>
      <c r="BF1586" s="101"/>
      <c r="BG1586" s="101"/>
      <c r="BH1586" s="101"/>
      <c r="BI1586" s="101"/>
      <c r="BJ1586" s="101"/>
      <c r="BK1586" s="101"/>
      <c r="BL1586" s="101"/>
      <c r="BM1586" s="101"/>
      <c r="BN1586" s="101"/>
      <c r="BO1586" s="103"/>
      <c r="BP1586" s="101"/>
      <c r="BQ1586" s="101"/>
      <c r="BR1586" s="101"/>
      <c r="BS1586" s="101"/>
      <c r="BT1586" s="101"/>
      <c r="BU1586" s="101"/>
      <c r="BV1586" s="101"/>
      <c r="BW1586" s="101"/>
      <c r="BX1586" s="101"/>
      <c r="BY1586" s="101"/>
      <c r="BZ1586" s="101"/>
      <c r="CA1586" s="101"/>
      <c r="CB1586" s="101"/>
      <c r="CC1586" s="101"/>
      <c r="CD1586" s="101"/>
      <c r="CE1586" s="101"/>
      <c r="CF1586" s="101"/>
      <c r="CG1586" s="37" t="e">
        <f>VLOOKUP(Table_1[[#This Row],[EAN]],'[1]Planilha1'!$E:$R,13,0)</f>
        <v>#N/A</v>
      </c>
      <c r="CI1586" s="188">
        <f>IF(Table_1[[#This Row],[STATUS MERCADO]]="GO",Table_1[[#This Row],[M. BRUTA TOTAL]],0)</f>
        <v>0</v>
      </c>
      <c r="CJ1586" s="188">
        <f>IF(Table_1[[#This Row],[STATUS MERCADO]]="GO",Table_1[[#This Row],[PV UNIT. REALIZADO]]*Table_1[[#This Row],[QUANTIDADE]],0)</f>
        <v>0</v>
      </c>
    </row>
    <row r="1587" ht="15" hidden="1">
      <c r="A1587" s="7"/>
      <c r="B1587" s="84" t="s">
        <v>400</v>
      </c>
      <c r="C1587" s="75">
        <v>222232</v>
      </c>
      <c r="D1587" s="75">
        <v>1202</v>
      </c>
      <c r="E1587" s="85">
        <v>7898314190141</v>
      </c>
      <c r="F1587" s="86" t="s">
        <v>1564</v>
      </c>
      <c r="G1587" s="75" t="s">
        <v>15</v>
      </c>
      <c r="H1587" s="75">
        <v>560</v>
      </c>
      <c r="I1587" s="87" t="s">
        <v>1560</v>
      </c>
      <c r="J1587" s="75" t="s">
        <v>1561</v>
      </c>
      <c r="K1587" s="88" t="s">
        <v>84</v>
      </c>
      <c r="L1587" s="88">
        <v>24</v>
      </c>
      <c r="M1587" s="88">
        <v>4</v>
      </c>
      <c r="N1587" s="75" t="s">
        <v>85</v>
      </c>
      <c r="O1587" s="75" t="s">
        <v>208</v>
      </c>
      <c r="P1587" s="89"/>
      <c r="Q1587" s="90">
        <f>(17/100+7.6/100+1.65/100)*P1587</f>
        <v>0</v>
      </c>
      <c r="R1587" s="90"/>
      <c r="S1587" s="90"/>
      <c r="T1587" s="90"/>
      <c r="U1587" s="90"/>
      <c r="V1587" s="90">
        <f>+P1587-Q1587+R1587+S1587+T1587+U1587</f>
        <v>0</v>
      </c>
      <c r="W1587" s="91">
        <f>(1.02/100)</f>
        <v>1.02E-2</v>
      </c>
      <c r="X1587" s="91">
        <v>4.8E-3</v>
      </c>
      <c r="Y1587" s="91">
        <v>0.17</v>
      </c>
      <c r="Z1587" s="91">
        <v>1.65E-2</v>
      </c>
      <c r="AA1587" s="91">
        <v>7.6E-2</v>
      </c>
      <c r="AB1587" s="91">
        <f>SUM(W1587:AA1587)</f>
        <v>0.2775</v>
      </c>
      <c r="AC1587" s="75">
        <v>12</v>
      </c>
      <c r="AD1587" s="92">
        <f>IF(AL1587="","",+AC1587*AL1587)</f>
      </c>
      <c r="AE1587" s="93">
        <f>IF(AL1587="","",+AL1587*AB1587)</f>
      </c>
      <c r="AF1587" s="92">
        <f>IF(AL1587="","",+AL1587-AE1587)</f>
      </c>
      <c r="AG1587" s="93">
        <f>+V1587</f>
        <v>0</v>
      </c>
      <c r="AH1587" s="92">
        <f>IF(AF1587="","",+AF1587-AG1587)</f>
      </c>
      <c r="AI1587" s="92">
        <f>IF(AH1587="","",+AH1587*AC1587)</f>
      </c>
      <c r="AJ1587" s="93"/>
      <c r="AK1587" s="94">
        <v>0.33</v>
      </c>
      <c r="AL1587" s="93">
        <f>IF(V1587=0,"",V1587/(1-AB1587-AK1587))</f>
      </c>
      <c r="AM1587" s="95">
        <v>0.33</v>
      </c>
      <c r="AN1587" s="93">
        <f>IF(V1587=0,"",V1587/(1-AB1587-AM1587))</f>
      </c>
      <c r="AO1587" s="96">
        <v>1.2</v>
      </c>
      <c r="AP1587" s="93">
        <f>IF(BD!AJ1587="","",BD!AJ1587*BD!AO1587)</f>
      </c>
      <c r="AQ1587" s="91">
        <f>BD!AM1587/BD!AK1587-1</f>
        <v>0</v>
      </c>
      <c r="AR1587" s="91">
        <f>IF(BD!AN1587="","",IF(BD!AJ1587="","",BD!AN1587/BD!AJ1587-1))</f>
      </c>
      <c r="AS1587" s="91">
        <f>IF(BD!AN1587="","",IF(BD!AN1587&lt;BD!AL1587,"ABAIXO DA META","DENTRO DA META"))</f>
      </c>
      <c r="AT1587" s="91" t="str">
        <f>IF(BD!AJ1587="","EM ANÁLISE",IF(BD!AP1587&gt;=BD!AN1587,"GO", "NO GO"))</f>
        <v>EM ANÁLISE</v>
      </c>
      <c r="AU1587" s="97">
        <f>IF(AN1587="","",+BD!$AN1587-AJ1587)</f>
      </c>
      <c r="AV1587" s="98"/>
      <c r="AW1587" s="90">
        <f>BD!P1587*BD!AC1587</f>
        <v>0</v>
      </c>
      <c r="AX1587" s="90">
        <f>BD!V1587*BD!AC1587</f>
        <v>0</v>
      </c>
      <c r="AY1587" s="90">
        <f>IF(BD!AN1587="","",BD!AN1587*BD!AC1587)</f>
      </c>
      <c r="AZ1587" s="75" t="s">
        <v>123</v>
      </c>
      <c r="BA1587" s="75" t="s">
        <v>115</v>
      </c>
      <c r="BB1587" s="75">
        <v>1</v>
      </c>
      <c r="BC1587" s="75" t="s">
        <v>209</v>
      </c>
      <c r="BD1587" s="104"/>
      <c r="BE1587" s="104"/>
      <c r="BF1587" s="101"/>
      <c r="BG1587" s="101"/>
      <c r="BH1587" s="101"/>
      <c r="BI1587" s="101"/>
      <c r="BJ1587" s="101"/>
      <c r="BK1587" s="101"/>
      <c r="BL1587" s="101"/>
      <c r="BM1587" s="101"/>
      <c r="BN1587" s="101"/>
      <c r="BO1587" s="103"/>
      <c r="BP1587" s="101"/>
      <c r="BQ1587" s="101"/>
      <c r="BR1587" s="101"/>
      <c r="BS1587" s="101"/>
      <c r="BT1587" s="101"/>
      <c r="BU1587" s="101"/>
      <c r="BV1587" s="101"/>
      <c r="BW1587" s="101"/>
      <c r="BX1587" s="101"/>
      <c r="BY1587" s="101"/>
      <c r="BZ1587" s="101"/>
      <c r="CA1587" s="101"/>
      <c r="CB1587" s="101"/>
      <c r="CC1587" s="101"/>
      <c r="CD1587" s="101"/>
      <c r="CE1587" s="101"/>
      <c r="CF1587" s="101"/>
      <c r="CG1587" s="37" t="e">
        <f>VLOOKUP(Table_1[[#This Row],[EAN]],'[1]Planilha1'!$E:$R,13,0)</f>
        <v>#N/A</v>
      </c>
      <c r="CI1587" s="188">
        <f>IF(Table_1[[#This Row],[STATUS MERCADO]]="GO",Table_1[[#This Row],[M. BRUTA TOTAL]],0)</f>
        <v>0</v>
      </c>
      <c r="CJ1587" s="188">
        <f>IF(Table_1[[#This Row],[STATUS MERCADO]]="GO",Table_1[[#This Row],[PV UNIT. REALIZADO]]*Table_1[[#This Row],[QUANTIDADE]],0)</f>
        <v>0</v>
      </c>
    </row>
    <row r="1588" ht="15" hidden="1">
      <c r="A1588" s="7"/>
      <c r="B1588" s="84" t="s">
        <v>400</v>
      </c>
      <c r="C1588" s="75">
        <v>222233</v>
      </c>
      <c r="D1588" s="75">
        <v>1208</v>
      </c>
      <c r="E1588" s="85">
        <v>7898920039605</v>
      </c>
      <c r="F1588" s="86" t="s">
        <v>1565</v>
      </c>
      <c r="G1588" s="75" t="s">
        <v>15</v>
      </c>
      <c r="H1588" s="75">
        <v>560</v>
      </c>
      <c r="I1588" s="87" t="s">
        <v>1560</v>
      </c>
      <c r="J1588" s="75" t="s">
        <v>1561</v>
      </c>
      <c r="K1588" s="88" t="s">
        <v>84</v>
      </c>
      <c r="L1588" s="88">
        <v>12</v>
      </c>
      <c r="M1588" s="88">
        <v>4</v>
      </c>
      <c r="N1588" s="75" t="s">
        <v>85</v>
      </c>
      <c r="O1588" s="75" t="s">
        <v>208</v>
      </c>
      <c r="P1588" s="89"/>
      <c r="Q1588" s="90">
        <f>(17/100+7.6/100+1.65/100)*P1588</f>
        <v>0</v>
      </c>
      <c r="R1588" s="90"/>
      <c r="S1588" s="90"/>
      <c r="T1588" s="90"/>
      <c r="U1588" s="90"/>
      <c r="V1588" s="90">
        <f>+P1588-Q1588+R1588+S1588+T1588+U1588</f>
        <v>0</v>
      </c>
      <c r="W1588" s="91">
        <f>(1.02/100)</f>
        <v>1.02E-2</v>
      </c>
      <c r="X1588" s="91">
        <v>4.8E-3</v>
      </c>
      <c r="Y1588" s="91">
        <v>0.17</v>
      </c>
      <c r="Z1588" s="91">
        <v>1.65E-2</v>
      </c>
      <c r="AA1588" s="91">
        <v>7.6E-2</v>
      </c>
      <c r="AB1588" s="91">
        <f>SUM(W1588:AA1588)</f>
        <v>0.2775</v>
      </c>
      <c r="AC1588" s="75">
        <v>12</v>
      </c>
      <c r="AD1588" s="92">
        <f>IF(AL1588="","",+AC1588*AL1588)</f>
      </c>
      <c r="AE1588" s="93">
        <f>IF(AL1588="","",+AL1588*AB1588)</f>
      </c>
      <c r="AF1588" s="92">
        <f>IF(AL1588="","",+AL1588-AE1588)</f>
      </c>
      <c r="AG1588" s="93">
        <f>+V1588</f>
        <v>0</v>
      </c>
      <c r="AH1588" s="92">
        <f>IF(AF1588="","",+AF1588-AG1588)</f>
      </c>
      <c r="AI1588" s="92">
        <f>IF(AH1588="","",+AH1588*AC1588)</f>
      </c>
      <c r="AJ1588" s="93"/>
      <c r="AK1588" s="94">
        <v>0.33</v>
      </c>
      <c r="AL1588" s="93">
        <f>IF(V1588=0,"",V1588/(1-AB1588-AK1588))</f>
      </c>
      <c r="AM1588" s="95">
        <v>0.33</v>
      </c>
      <c r="AN1588" s="93">
        <f>IF(V1588=0,"",V1588/(1-AB1588-AM1588))</f>
      </c>
      <c r="AO1588" s="96">
        <v>1.2</v>
      </c>
      <c r="AP1588" s="93">
        <f>IF(BD!AJ1588="","",BD!AJ1588*BD!AO1588)</f>
      </c>
      <c r="AQ1588" s="91">
        <f>BD!AM1588/BD!AK1588-1</f>
        <v>0</v>
      </c>
      <c r="AR1588" s="91">
        <f>IF(BD!AN1588="","",IF(BD!AJ1588="","",BD!AN1588/BD!AJ1588-1))</f>
      </c>
      <c r="AS1588" s="91">
        <f>IF(BD!AN1588="","",IF(BD!AN1588&lt;BD!AL1588,"ABAIXO DA META","DENTRO DA META"))</f>
      </c>
      <c r="AT1588" s="91" t="str">
        <f>IF(BD!AJ1588="","EM ANÁLISE",IF(BD!AP1588&gt;=BD!AN1588,"GO", "NO GO"))</f>
        <v>EM ANÁLISE</v>
      </c>
      <c r="AU1588" s="97">
        <f>IF(AN1588="","",+BD!$AN1588-AJ1588)</f>
      </c>
      <c r="AV1588" s="98"/>
      <c r="AW1588" s="90">
        <f>BD!P1588*BD!AC1588</f>
        <v>0</v>
      </c>
      <c r="AX1588" s="90">
        <f>BD!V1588*BD!AC1588</f>
        <v>0</v>
      </c>
      <c r="AY1588" s="90">
        <f>IF(BD!AN1588="","",BD!AN1588*BD!AC1588)</f>
      </c>
      <c r="AZ1588" s="75" t="s">
        <v>123</v>
      </c>
      <c r="BA1588" s="75" t="s">
        <v>115</v>
      </c>
      <c r="BB1588" s="75">
        <v>1</v>
      </c>
      <c r="BC1588" s="75" t="s">
        <v>209</v>
      </c>
      <c r="BD1588" s="104"/>
      <c r="BE1588" s="104"/>
      <c r="BF1588" s="101"/>
      <c r="BG1588" s="101"/>
      <c r="BH1588" s="101"/>
      <c r="BI1588" s="101"/>
      <c r="BJ1588" s="101"/>
      <c r="BK1588" s="101"/>
      <c r="BL1588" s="101"/>
      <c r="BM1588" s="101"/>
      <c r="BN1588" s="101"/>
      <c r="BO1588" s="103"/>
      <c r="BP1588" s="101"/>
      <c r="BQ1588" s="101"/>
      <c r="BR1588" s="101"/>
      <c r="BS1588" s="101"/>
      <c r="BT1588" s="101"/>
      <c r="BU1588" s="101"/>
      <c r="BV1588" s="101"/>
      <c r="BW1588" s="101"/>
      <c r="BX1588" s="101"/>
      <c r="BY1588" s="101"/>
      <c r="BZ1588" s="101"/>
      <c r="CA1588" s="101"/>
      <c r="CB1588" s="101"/>
      <c r="CC1588" s="101"/>
      <c r="CD1588" s="101"/>
      <c r="CE1588" s="101"/>
      <c r="CF1588" s="101"/>
      <c r="CG1588" s="37" t="e">
        <f>VLOOKUP(Table_1[[#This Row],[EAN]],'[1]Planilha1'!$E:$R,13,0)</f>
        <v>#N/A</v>
      </c>
      <c r="CI1588" s="188">
        <f>IF(Table_1[[#This Row],[STATUS MERCADO]]="GO",Table_1[[#This Row],[M. BRUTA TOTAL]],0)</f>
        <v>0</v>
      </c>
      <c r="CJ1588" s="188">
        <f>IF(Table_1[[#This Row],[STATUS MERCADO]]="GO",Table_1[[#This Row],[PV UNIT. REALIZADO]]*Table_1[[#This Row],[QUANTIDADE]],0)</f>
        <v>0</v>
      </c>
    </row>
    <row r="1589" ht="15" hidden="1">
      <c r="A1589" s="7"/>
      <c r="B1589" s="84" t="s">
        <v>400</v>
      </c>
      <c r="C1589" s="75">
        <v>222234</v>
      </c>
      <c r="D1589" s="75">
        <v>1214</v>
      </c>
      <c r="E1589" s="85">
        <v>7898314190172</v>
      </c>
      <c r="F1589" s="86" t="s">
        <v>1566</v>
      </c>
      <c r="G1589" s="75" t="s">
        <v>15</v>
      </c>
      <c r="H1589" s="75">
        <v>560</v>
      </c>
      <c r="I1589" s="87" t="s">
        <v>1560</v>
      </c>
      <c r="J1589" s="75" t="s">
        <v>1561</v>
      </c>
      <c r="K1589" s="88" t="s">
        <v>84</v>
      </c>
      <c r="L1589" s="88">
        <v>12</v>
      </c>
      <c r="M1589" s="88">
        <v>4</v>
      </c>
      <c r="N1589" s="75" t="s">
        <v>85</v>
      </c>
      <c r="O1589" s="75" t="s">
        <v>208</v>
      </c>
      <c r="P1589" s="89"/>
      <c r="Q1589" s="90">
        <f>(17/100+7.6/100+1.65/100)*P1589</f>
        <v>0</v>
      </c>
      <c r="R1589" s="90"/>
      <c r="S1589" s="90"/>
      <c r="T1589" s="90"/>
      <c r="U1589" s="90"/>
      <c r="V1589" s="90">
        <f>+P1589-Q1589+R1589+S1589+T1589+U1589</f>
        <v>0</v>
      </c>
      <c r="W1589" s="91">
        <f>(1.02/100)</f>
        <v>1.02E-2</v>
      </c>
      <c r="X1589" s="91">
        <v>4.8E-3</v>
      </c>
      <c r="Y1589" s="91">
        <v>0.17</v>
      </c>
      <c r="Z1589" s="91">
        <v>1.65E-2</v>
      </c>
      <c r="AA1589" s="91">
        <v>7.6E-2</v>
      </c>
      <c r="AB1589" s="91">
        <f>SUM(W1589:AA1589)</f>
        <v>0.2775</v>
      </c>
      <c r="AC1589" s="75">
        <v>12</v>
      </c>
      <c r="AD1589" s="92">
        <f>IF(AL1589="","",+AC1589*AL1589)</f>
      </c>
      <c r="AE1589" s="93">
        <f>IF(AL1589="","",+AL1589*AB1589)</f>
      </c>
      <c r="AF1589" s="92">
        <f>IF(AL1589="","",+AL1589-AE1589)</f>
      </c>
      <c r="AG1589" s="93">
        <f>+V1589</f>
        <v>0</v>
      </c>
      <c r="AH1589" s="92">
        <f>IF(AF1589="","",+AF1589-AG1589)</f>
      </c>
      <c r="AI1589" s="92">
        <f>IF(AH1589="","",+AH1589*AC1589)</f>
      </c>
      <c r="AJ1589" s="93"/>
      <c r="AK1589" s="94">
        <v>0.33</v>
      </c>
      <c r="AL1589" s="93">
        <f>IF(V1589=0,"",V1589/(1-AB1589-AK1589))</f>
      </c>
      <c r="AM1589" s="95">
        <v>0.33</v>
      </c>
      <c r="AN1589" s="93">
        <f>IF(V1589=0,"",V1589/(1-AB1589-AM1589))</f>
      </c>
      <c r="AO1589" s="96">
        <v>1.2</v>
      </c>
      <c r="AP1589" s="93">
        <f>IF(BD!AJ1589="","",BD!AJ1589*BD!AO1589)</f>
      </c>
      <c r="AQ1589" s="91">
        <f>BD!AM1589/BD!AK1589-1</f>
        <v>0</v>
      </c>
      <c r="AR1589" s="91">
        <f>IF(BD!AN1589="","",IF(BD!AJ1589="","",BD!AN1589/BD!AJ1589-1))</f>
      </c>
      <c r="AS1589" s="91">
        <f>IF(BD!AN1589="","",IF(BD!AN1589&lt;BD!AL1589,"ABAIXO DA META","DENTRO DA META"))</f>
      </c>
      <c r="AT1589" s="91" t="str">
        <f>IF(BD!AJ1589="","EM ANÁLISE",IF(BD!AP1589&gt;=BD!AN1589,"GO", "NO GO"))</f>
        <v>EM ANÁLISE</v>
      </c>
      <c r="AU1589" s="97">
        <f>IF(AN1589="","",+BD!$AN1589-AJ1589)</f>
      </c>
      <c r="AV1589" s="98"/>
      <c r="AW1589" s="90">
        <f>BD!P1589*BD!AC1589</f>
        <v>0</v>
      </c>
      <c r="AX1589" s="90">
        <f>BD!V1589*BD!AC1589</f>
        <v>0</v>
      </c>
      <c r="AY1589" s="90">
        <f>IF(BD!AN1589="","",BD!AN1589*BD!AC1589)</f>
      </c>
      <c r="AZ1589" s="75" t="s">
        <v>123</v>
      </c>
      <c r="BA1589" s="75" t="s">
        <v>115</v>
      </c>
      <c r="BB1589" s="75">
        <v>1</v>
      </c>
      <c r="BC1589" s="75" t="s">
        <v>209</v>
      </c>
      <c r="BD1589" s="104"/>
      <c r="BE1589" s="104"/>
      <c r="BF1589" s="101"/>
      <c r="BG1589" s="101"/>
      <c r="BH1589" s="101"/>
      <c r="BI1589" s="101"/>
      <c r="BJ1589" s="101"/>
      <c r="BK1589" s="101"/>
      <c r="BL1589" s="101"/>
      <c r="BM1589" s="101"/>
      <c r="BN1589" s="101"/>
      <c r="BO1589" s="103"/>
      <c r="BP1589" s="101"/>
      <c r="BQ1589" s="101"/>
      <c r="BR1589" s="101"/>
      <c r="BS1589" s="101"/>
      <c r="BT1589" s="101"/>
      <c r="BU1589" s="101"/>
      <c r="BV1589" s="101"/>
      <c r="BW1589" s="101"/>
      <c r="BX1589" s="101"/>
      <c r="BY1589" s="101"/>
      <c r="BZ1589" s="101"/>
      <c r="CA1589" s="101"/>
      <c r="CB1589" s="101"/>
      <c r="CC1589" s="101"/>
      <c r="CD1589" s="101"/>
      <c r="CE1589" s="101"/>
      <c r="CF1589" s="101"/>
      <c r="CG1589" s="37" t="e">
        <f>VLOOKUP(Table_1[[#This Row],[EAN]],'[1]Planilha1'!$E:$R,13,0)</f>
        <v>#N/A</v>
      </c>
      <c r="CI1589" s="188">
        <f>IF(Table_1[[#This Row],[STATUS MERCADO]]="GO",Table_1[[#This Row],[M. BRUTA TOTAL]],0)</f>
        <v>0</v>
      </c>
      <c r="CJ1589" s="188">
        <f>IF(Table_1[[#This Row],[STATUS MERCADO]]="GO",Table_1[[#This Row],[PV UNIT. REALIZADO]]*Table_1[[#This Row],[QUANTIDADE]],0)</f>
        <v>0</v>
      </c>
    </row>
    <row r="1590" ht="15" hidden="1">
      <c r="A1590" s="7"/>
      <c r="B1590" s="84" t="s">
        <v>400</v>
      </c>
      <c r="C1590" s="75">
        <v>222235</v>
      </c>
      <c r="D1590" s="75">
        <v>1205</v>
      </c>
      <c r="E1590" s="85">
        <v>7898314190165</v>
      </c>
      <c r="F1590" s="86" t="s">
        <v>1567</v>
      </c>
      <c r="G1590" s="75" t="s">
        <v>15</v>
      </c>
      <c r="H1590" s="75">
        <v>560</v>
      </c>
      <c r="I1590" s="87" t="s">
        <v>1560</v>
      </c>
      <c r="J1590" s="75" t="s">
        <v>1561</v>
      </c>
      <c r="K1590" s="88" t="s">
        <v>84</v>
      </c>
      <c r="L1590" s="88">
        <v>24</v>
      </c>
      <c r="M1590" s="88">
        <v>4</v>
      </c>
      <c r="N1590" s="75" t="s">
        <v>85</v>
      </c>
      <c r="O1590" s="75" t="s">
        <v>208</v>
      </c>
      <c r="P1590" s="89"/>
      <c r="Q1590" s="90">
        <f>(17/100+7.6/100+1.65/100)*P1590</f>
        <v>0</v>
      </c>
      <c r="R1590" s="90"/>
      <c r="S1590" s="90"/>
      <c r="T1590" s="90"/>
      <c r="U1590" s="90"/>
      <c r="V1590" s="90">
        <f>+P1590-Q1590+R1590+S1590+T1590+U1590</f>
        <v>0</v>
      </c>
      <c r="W1590" s="91">
        <f>(1.02/100)</f>
        <v>1.02E-2</v>
      </c>
      <c r="X1590" s="91">
        <v>4.8E-3</v>
      </c>
      <c r="Y1590" s="91">
        <v>0.17</v>
      </c>
      <c r="Z1590" s="91">
        <v>1.65E-2</v>
      </c>
      <c r="AA1590" s="91">
        <v>7.6E-2</v>
      </c>
      <c r="AB1590" s="91">
        <f>SUM(W1590:AA1590)</f>
        <v>0.2775</v>
      </c>
      <c r="AC1590" s="75">
        <v>12</v>
      </c>
      <c r="AD1590" s="92">
        <f>IF(AL1590="","",+AC1590*AL1590)</f>
      </c>
      <c r="AE1590" s="93">
        <f>IF(AL1590="","",+AL1590*AB1590)</f>
      </c>
      <c r="AF1590" s="92">
        <f>IF(AL1590="","",+AL1590-AE1590)</f>
      </c>
      <c r="AG1590" s="93">
        <f>+V1590</f>
        <v>0</v>
      </c>
      <c r="AH1590" s="92">
        <f>IF(AF1590="","",+AF1590-AG1590)</f>
      </c>
      <c r="AI1590" s="92">
        <f>IF(AH1590="","",+AH1590*AC1590)</f>
      </c>
      <c r="AJ1590" s="93"/>
      <c r="AK1590" s="94">
        <v>0.33</v>
      </c>
      <c r="AL1590" s="93">
        <f>IF(V1590=0,"",V1590/(1-AB1590-AK1590))</f>
      </c>
      <c r="AM1590" s="95">
        <v>0.33</v>
      </c>
      <c r="AN1590" s="93">
        <f>IF(V1590=0,"",V1590/(1-AB1590-AM1590))</f>
      </c>
      <c r="AO1590" s="96">
        <v>1.2</v>
      </c>
      <c r="AP1590" s="93">
        <f>IF(BD!AJ1590="","",BD!AJ1590*BD!AO1590)</f>
      </c>
      <c r="AQ1590" s="91">
        <f>BD!AM1590/BD!AK1590-1</f>
        <v>0</v>
      </c>
      <c r="AR1590" s="91">
        <f>IF(BD!AN1590="","",IF(BD!AJ1590="","",BD!AN1590/BD!AJ1590-1))</f>
      </c>
      <c r="AS1590" s="91">
        <f>IF(BD!AN1590="","",IF(BD!AN1590&lt;BD!AL1590,"ABAIXO DA META","DENTRO DA META"))</f>
      </c>
      <c r="AT1590" s="91" t="str">
        <f>IF(BD!AJ1590="","EM ANÁLISE",IF(BD!AP1590&gt;=BD!AN1590,"GO", "NO GO"))</f>
        <v>EM ANÁLISE</v>
      </c>
      <c r="AU1590" s="97">
        <f>IF(AN1590="","",+BD!$AN1590-AJ1590)</f>
      </c>
      <c r="AV1590" s="98"/>
      <c r="AW1590" s="90">
        <f>BD!P1590*BD!AC1590</f>
        <v>0</v>
      </c>
      <c r="AX1590" s="90">
        <f>BD!V1590*BD!AC1590</f>
        <v>0</v>
      </c>
      <c r="AY1590" s="90">
        <f>IF(BD!AN1590="","",BD!AN1590*BD!AC1590)</f>
      </c>
      <c r="AZ1590" s="75" t="s">
        <v>123</v>
      </c>
      <c r="BA1590" s="75" t="s">
        <v>115</v>
      </c>
      <c r="BB1590" s="75">
        <v>1</v>
      </c>
      <c r="BC1590" s="75" t="s">
        <v>209</v>
      </c>
      <c r="BD1590" s="104"/>
      <c r="BE1590" s="104"/>
      <c r="BF1590" s="101"/>
      <c r="BG1590" s="101"/>
      <c r="BH1590" s="101"/>
      <c r="BI1590" s="101"/>
      <c r="BJ1590" s="101"/>
      <c r="BK1590" s="101"/>
      <c r="BL1590" s="101"/>
      <c r="BM1590" s="101"/>
      <c r="BN1590" s="101"/>
      <c r="BO1590" s="103"/>
      <c r="BP1590" s="101"/>
      <c r="BQ1590" s="101"/>
      <c r="BR1590" s="101"/>
      <c r="BS1590" s="101"/>
      <c r="BT1590" s="101"/>
      <c r="BU1590" s="101"/>
      <c r="BV1590" s="101"/>
      <c r="BW1590" s="101"/>
      <c r="BX1590" s="101"/>
      <c r="BY1590" s="101"/>
      <c r="BZ1590" s="101"/>
      <c r="CA1590" s="101"/>
      <c r="CB1590" s="101"/>
      <c r="CC1590" s="101"/>
      <c r="CD1590" s="101"/>
      <c r="CE1590" s="101"/>
      <c r="CF1590" s="101"/>
      <c r="CG1590" s="37" t="e">
        <f>VLOOKUP(Table_1[[#This Row],[EAN]],'[1]Planilha1'!$E:$R,13,0)</f>
        <v>#N/A</v>
      </c>
      <c r="CI1590" s="188">
        <f>IF(Table_1[[#This Row],[STATUS MERCADO]]="GO",Table_1[[#This Row],[M. BRUTA TOTAL]],0)</f>
        <v>0</v>
      </c>
      <c r="CJ1590" s="188">
        <f>IF(Table_1[[#This Row],[STATUS MERCADO]]="GO",Table_1[[#This Row],[PV UNIT. REALIZADO]]*Table_1[[#This Row],[QUANTIDADE]],0)</f>
        <v>0</v>
      </c>
    </row>
    <row r="1591" ht="15" hidden="1">
      <c r="A1591" s="7"/>
      <c r="B1591" s="84" t="s">
        <v>400</v>
      </c>
      <c r="C1591" s="75">
        <v>222236</v>
      </c>
      <c r="D1591" s="75">
        <v>1287</v>
      </c>
      <c r="E1591" s="85">
        <v>7895454816719</v>
      </c>
      <c r="F1591" s="86" t="s">
        <v>1568</v>
      </c>
      <c r="G1591" s="75" t="s">
        <v>15</v>
      </c>
      <c r="H1591" s="75">
        <v>560</v>
      </c>
      <c r="I1591" s="87" t="s">
        <v>1560</v>
      </c>
      <c r="J1591" s="75" t="s">
        <v>1561</v>
      </c>
      <c r="K1591" s="88" t="s">
        <v>84</v>
      </c>
      <c r="L1591" s="88">
        <v>12</v>
      </c>
      <c r="M1591" s="88">
        <v>4</v>
      </c>
      <c r="N1591" s="75" t="s">
        <v>85</v>
      </c>
      <c r="O1591" s="75" t="s">
        <v>208</v>
      </c>
      <c r="P1591" s="89"/>
      <c r="Q1591" s="90">
        <f>(17/100+7.6/100+1.65/100)*P1591</f>
        <v>0</v>
      </c>
      <c r="R1591" s="90"/>
      <c r="S1591" s="90"/>
      <c r="T1591" s="90"/>
      <c r="U1591" s="90"/>
      <c r="V1591" s="90">
        <f>+P1591-Q1591+R1591+S1591+T1591+U1591</f>
        <v>0</v>
      </c>
      <c r="W1591" s="91">
        <f>(1.02/100)</f>
        <v>1.02E-2</v>
      </c>
      <c r="X1591" s="91">
        <v>4.8E-3</v>
      </c>
      <c r="Y1591" s="91">
        <v>0.17</v>
      </c>
      <c r="Z1591" s="91">
        <v>1.65E-2</v>
      </c>
      <c r="AA1591" s="91">
        <v>7.6E-2</v>
      </c>
      <c r="AB1591" s="91">
        <f>SUM(W1591:AA1591)</f>
        <v>0.2775</v>
      </c>
      <c r="AC1591" s="75">
        <v>12</v>
      </c>
      <c r="AD1591" s="92">
        <f>IF(AL1591="","",+AC1591*AL1591)</f>
      </c>
      <c r="AE1591" s="93">
        <f>IF(AL1591="","",+AL1591*AB1591)</f>
      </c>
      <c r="AF1591" s="92">
        <f>IF(AL1591="","",+AL1591-AE1591)</f>
      </c>
      <c r="AG1591" s="93">
        <f>+V1591</f>
        <v>0</v>
      </c>
      <c r="AH1591" s="92">
        <f>IF(AF1591="","",+AF1591-AG1591)</f>
      </c>
      <c r="AI1591" s="92">
        <f>IF(AH1591="","",+AH1591*AC1591)</f>
      </c>
      <c r="AJ1591" s="93"/>
      <c r="AK1591" s="94">
        <v>0.33</v>
      </c>
      <c r="AL1591" s="93">
        <f>IF(V1591=0,"",V1591/(1-AB1591-AK1591))</f>
      </c>
      <c r="AM1591" s="95">
        <v>0.33</v>
      </c>
      <c r="AN1591" s="93">
        <f>IF(V1591=0,"",V1591/(1-AB1591-AM1591))</f>
      </c>
      <c r="AO1591" s="96">
        <v>1.2</v>
      </c>
      <c r="AP1591" s="93">
        <f>IF(BD!AJ1591="","",BD!AJ1591*BD!AO1591)</f>
      </c>
      <c r="AQ1591" s="91">
        <f>BD!AM1591/BD!AK1591-1</f>
        <v>0</v>
      </c>
      <c r="AR1591" s="91">
        <f>IF(BD!AN1591="","",IF(BD!AJ1591="","",BD!AN1591/BD!AJ1591-1))</f>
      </c>
      <c r="AS1591" s="91">
        <f>IF(BD!AN1591="","",IF(BD!AN1591&lt;BD!AL1591,"ABAIXO DA META","DENTRO DA META"))</f>
      </c>
      <c r="AT1591" s="91" t="str">
        <f>IF(BD!AJ1591="","EM ANÁLISE",IF(BD!AP1591&gt;=BD!AN1591,"GO", "NO GO"))</f>
        <v>EM ANÁLISE</v>
      </c>
      <c r="AU1591" s="97">
        <f>IF(AN1591="","",+BD!$AN1591-AJ1591)</f>
      </c>
      <c r="AV1591" s="98"/>
      <c r="AW1591" s="90">
        <f>BD!P1591*BD!AC1591</f>
        <v>0</v>
      </c>
      <c r="AX1591" s="90">
        <f>BD!V1591*BD!AC1591</f>
        <v>0</v>
      </c>
      <c r="AY1591" s="90">
        <f>IF(BD!AN1591="","",BD!AN1591*BD!AC1591)</f>
      </c>
      <c r="AZ1591" s="75" t="s">
        <v>123</v>
      </c>
      <c r="BA1591" s="75" t="s">
        <v>115</v>
      </c>
      <c r="BB1591" s="75">
        <v>1</v>
      </c>
      <c r="BC1591" s="75" t="s">
        <v>209</v>
      </c>
      <c r="BD1591" s="104"/>
      <c r="BE1591" s="104"/>
      <c r="BF1591" s="101"/>
      <c r="BG1591" s="101"/>
      <c r="BH1591" s="101"/>
      <c r="BI1591" s="101"/>
      <c r="BJ1591" s="101"/>
      <c r="BK1591" s="101"/>
      <c r="BL1591" s="101"/>
      <c r="BM1591" s="101"/>
      <c r="BN1591" s="101"/>
      <c r="BO1591" s="103"/>
      <c r="BP1591" s="101"/>
      <c r="BQ1591" s="101"/>
      <c r="BR1591" s="101"/>
      <c r="BS1591" s="101"/>
      <c r="BT1591" s="101"/>
      <c r="BU1591" s="101"/>
      <c r="BV1591" s="101"/>
      <c r="BW1591" s="101"/>
      <c r="BX1591" s="101"/>
      <c r="BY1591" s="101"/>
      <c r="BZ1591" s="101"/>
      <c r="CA1591" s="101"/>
      <c r="CB1591" s="101"/>
      <c r="CC1591" s="101"/>
      <c r="CD1591" s="101"/>
      <c r="CE1591" s="101"/>
      <c r="CF1591" s="101"/>
      <c r="CG1591" s="37" t="e">
        <f>VLOOKUP(Table_1[[#This Row],[EAN]],'[1]Planilha1'!$E:$R,13,0)</f>
        <v>#N/A</v>
      </c>
      <c r="CI1591" s="188">
        <f>IF(Table_1[[#This Row],[STATUS MERCADO]]="GO",Table_1[[#This Row],[M. BRUTA TOTAL]],0)</f>
        <v>0</v>
      </c>
      <c r="CJ1591" s="188">
        <f>IF(Table_1[[#This Row],[STATUS MERCADO]]="GO",Table_1[[#This Row],[PV UNIT. REALIZADO]]*Table_1[[#This Row],[QUANTIDADE]],0)</f>
        <v>0</v>
      </c>
    </row>
    <row r="1592" ht="15" hidden="1">
      <c r="A1592" s="7"/>
      <c r="B1592" s="84" t="s">
        <v>400</v>
      </c>
      <c r="C1592" s="75">
        <v>222237</v>
      </c>
      <c r="D1592" s="75">
        <v>1288</v>
      </c>
      <c r="E1592" s="85">
        <v>7895454816726</v>
      </c>
      <c r="F1592" s="86" t="s">
        <v>1569</v>
      </c>
      <c r="G1592" s="75" t="s">
        <v>15</v>
      </c>
      <c r="H1592" s="75">
        <v>560</v>
      </c>
      <c r="I1592" s="87" t="s">
        <v>1560</v>
      </c>
      <c r="J1592" s="75" t="s">
        <v>1561</v>
      </c>
      <c r="K1592" s="88" t="s">
        <v>84</v>
      </c>
      <c r="L1592" s="88">
        <v>12</v>
      </c>
      <c r="M1592" s="88">
        <v>4</v>
      </c>
      <c r="N1592" s="75" t="s">
        <v>85</v>
      </c>
      <c r="O1592" s="75" t="s">
        <v>208</v>
      </c>
      <c r="P1592" s="89"/>
      <c r="Q1592" s="90">
        <f>(17/100+7.6/100+1.65/100)*P1592</f>
        <v>0</v>
      </c>
      <c r="R1592" s="90"/>
      <c r="S1592" s="90"/>
      <c r="T1592" s="90"/>
      <c r="U1592" s="90"/>
      <c r="V1592" s="90">
        <f>+P1592-Q1592+R1592+S1592+T1592+U1592</f>
        <v>0</v>
      </c>
      <c r="W1592" s="91">
        <f>(1.02/100)</f>
        <v>1.02E-2</v>
      </c>
      <c r="X1592" s="91">
        <v>4.8E-3</v>
      </c>
      <c r="Y1592" s="91">
        <v>0.17</v>
      </c>
      <c r="Z1592" s="91">
        <v>1.65E-2</v>
      </c>
      <c r="AA1592" s="91">
        <v>7.6E-2</v>
      </c>
      <c r="AB1592" s="91">
        <f>SUM(W1592:AA1592)</f>
        <v>0.2775</v>
      </c>
      <c r="AC1592" s="75">
        <v>12</v>
      </c>
      <c r="AD1592" s="92">
        <f>IF(AL1592="","",+AC1592*AL1592)</f>
      </c>
      <c r="AE1592" s="93">
        <f>IF(AL1592="","",+AL1592*AB1592)</f>
      </c>
      <c r="AF1592" s="92">
        <f>IF(AL1592="","",+AL1592-AE1592)</f>
      </c>
      <c r="AG1592" s="93">
        <f>+V1592</f>
        <v>0</v>
      </c>
      <c r="AH1592" s="92">
        <f>IF(AF1592="","",+AF1592-AG1592)</f>
      </c>
      <c r="AI1592" s="92">
        <f>IF(AH1592="","",+AH1592*AC1592)</f>
      </c>
      <c r="AJ1592" s="93"/>
      <c r="AK1592" s="94">
        <v>0.33</v>
      </c>
      <c r="AL1592" s="93">
        <f>IF(V1592=0,"",V1592/(1-AB1592-AK1592))</f>
      </c>
      <c r="AM1592" s="95">
        <v>0.33</v>
      </c>
      <c r="AN1592" s="93">
        <f>IF(V1592=0,"",V1592/(1-AB1592-AM1592))</f>
      </c>
      <c r="AO1592" s="96">
        <v>1.2</v>
      </c>
      <c r="AP1592" s="93">
        <f>IF(BD!AJ1592="","",BD!AJ1592*BD!AO1592)</f>
      </c>
      <c r="AQ1592" s="91">
        <f>BD!AM1592/BD!AK1592-1</f>
        <v>0</v>
      </c>
      <c r="AR1592" s="91">
        <f>IF(BD!AN1592="","",IF(BD!AJ1592="","",BD!AN1592/BD!AJ1592-1))</f>
      </c>
      <c r="AS1592" s="91">
        <f>IF(BD!AN1592="","",IF(BD!AN1592&lt;BD!AL1592,"ABAIXO DA META","DENTRO DA META"))</f>
      </c>
      <c r="AT1592" s="91" t="str">
        <f>IF(BD!AJ1592="","EM ANÁLISE",IF(BD!AP1592&gt;=BD!AN1592,"GO", "NO GO"))</f>
        <v>EM ANÁLISE</v>
      </c>
      <c r="AU1592" s="97">
        <f>IF(AN1592="","",+BD!$AN1592-AJ1592)</f>
      </c>
      <c r="AV1592" s="98"/>
      <c r="AW1592" s="90">
        <f>BD!P1592*BD!AC1592</f>
        <v>0</v>
      </c>
      <c r="AX1592" s="90">
        <f>BD!V1592*BD!AC1592</f>
        <v>0</v>
      </c>
      <c r="AY1592" s="90">
        <f>IF(BD!AN1592="","",BD!AN1592*BD!AC1592)</f>
      </c>
      <c r="AZ1592" s="75" t="s">
        <v>123</v>
      </c>
      <c r="BA1592" s="75" t="s">
        <v>115</v>
      </c>
      <c r="BB1592" s="75">
        <v>1</v>
      </c>
      <c r="BC1592" s="75" t="s">
        <v>209</v>
      </c>
      <c r="BD1592" s="104"/>
      <c r="BE1592" s="104"/>
      <c r="BF1592" s="101"/>
      <c r="BG1592" s="101"/>
      <c r="BH1592" s="101"/>
      <c r="BI1592" s="101"/>
      <c r="BJ1592" s="101"/>
      <c r="BK1592" s="101"/>
      <c r="BL1592" s="101"/>
      <c r="BM1592" s="101"/>
      <c r="BN1592" s="101"/>
      <c r="BO1592" s="103"/>
      <c r="BP1592" s="101"/>
      <c r="BQ1592" s="101"/>
      <c r="BR1592" s="101"/>
      <c r="BS1592" s="101"/>
      <c r="BT1592" s="101"/>
      <c r="BU1592" s="101"/>
      <c r="BV1592" s="101"/>
      <c r="BW1592" s="101"/>
      <c r="BX1592" s="101"/>
      <c r="BY1592" s="101"/>
      <c r="BZ1592" s="101"/>
      <c r="CA1592" s="101"/>
      <c r="CB1592" s="101"/>
      <c r="CC1592" s="101"/>
      <c r="CD1592" s="101"/>
      <c r="CE1592" s="101"/>
      <c r="CF1592" s="101"/>
      <c r="CG1592" s="37" t="e">
        <f>VLOOKUP(Table_1[[#This Row],[EAN]],'[1]Planilha1'!$E:$R,13,0)</f>
        <v>#N/A</v>
      </c>
      <c r="CI1592" s="188">
        <f>IF(Table_1[[#This Row],[STATUS MERCADO]]="GO",Table_1[[#This Row],[M. BRUTA TOTAL]],0)</f>
        <v>0</v>
      </c>
      <c r="CJ1592" s="188">
        <f>IF(Table_1[[#This Row],[STATUS MERCADO]]="GO",Table_1[[#This Row],[PV UNIT. REALIZADO]]*Table_1[[#This Row],[QUANTIDADE]],0)</f>
        <v>0</v>
      </c>
    </row>
    <row r="1593" ht="15" hidden="1">
      <c r="A1593" s="7"/>
      <c r="B1593" s="84" t="s">
        <v>400</v>
      </c>
      <c r="C1593" s="75">
        <v>222238</v>
      </c>
      <c r="D1593" s="75">
        <v>1286</v>
      </c>
      <c r="E1593" s="85">
        <v>7895454816702</v>
      </c>
      <c r="F1593" s="86" t="s">
        <v>1570</v>
      </c>
      <c r="G1593" s="75" t="s">
        <v>15</v>
      </c>
      <c r="H1593" s="75">
        <v>560</v>
      </c>
      <c r="I1593" s="87" t="s">
        <v>1560</v>
      </c>
      <c r="J1593" s="75" t="s">
        <v>1561</v>
      </c>
      <c r="K1593" s="88" t="s">
        <v>84</v>
      </c>
      <c r="L1593" s="88">
        <v>24</v>
      </c>
      <c r="M1593" s="88">
        <v>4</v>
      </c>
      <c r="N1593" s="75" t="s">
        <v>85</v>
      </c>
      <c r="O1593" s="75" t="s">
        <v>208</v>
      </c>
      <c r="P1593" s="89"/>
      <c r="Q1593" s="90">
        <f>(17/100+7.6/100+1.65/100)*P1593</f>
        <v>0</v>
      </c>
      <c r="R1593" s="90"/>
      <c r="S1593" s="90"/>
      <c r="T1593" s="90"/>
      <c r="U1593" s="90"/>
      <c r="V1593" s="90">
        <f>+P1593-Q1593+R1593+S1593+T1593+U1593</f>
        <v>0</v>
      </c>
      <c r="W1593" s="91">
        <f>(1.02/100)</f>
        <v>1.02E-2</v>
      </c>
      <c r="X1593" s="91">
        <v>4.8E-3</v>
      </c>
      <c r="Y1593" s="91">
        <v>0.17</v>
      </c>
      <c r="Z1593" s="91">
        <v>1.65E-2</v>
      </c>
      <c r="AA1593" s="91">
        <v>7.6E-2</v>
      </c>
      <c r="AB1593" s="91">
        <f>SUM(W1593:AA1593)</f>
        <v>0.2775</v>
      </c>
      <c r="AC1593" s="75">
        <v>12</v>
      </c>
      <c r="AD1593" s="92">
        <f>IF(AL1593="","",+AC1593*AL1593)</f>
      </c>
      <c r="AE1593" s="93">
        <f>IF(AL1593="","",+AL1593*AB1593)</f>
      </c>
      <c r="AF1593" s="92">
        <f>IF(AL1593="","",+AL1593-AE1593)</f>
      </c>
      <c r="AG1593" s="93">
        <f>+V1593</f>
        <v>0</v>
      </c>
      <c r="AH1593" s="92">
        <f>IF(AF1593="","",+AF1593-AG1593)</f>
      </c>
      <c r="AI1593" s="92">
        <f>IF(AH1593="","",+AH1593*AC1593)</f>
      </c>
      <c r="AJ1593" s="93"/>
      <c r="AK1593" s="94">
        <v>0.33</v>
      </c>
      <c r="AL1593" s="93">
        <f>IF(V1593=0,"",V1593/(1-AB1593-AK1593))</f>
      </c>
      <c r="AM1593" s="95">
        <v>0.33</v>
      </c>
      <c r="AN1593" s="93">
        <f>IF(V1593=0,"",V1593/(1-AB1593-AM1593))</f>
      </c>
      <c r="AO1593" s="96">
        <v>1.2</v>
      </c>
      <c r="AP1593" s="93">
        <f>IF(BD!AJ1593="","",BD!AJ1593*BD!AO1593)</f>
      </c>
      <c r="AQ1593" s="91">
        <f>BD!AM1593/BD!AK1593-1</f>
        <v>0</v>
      </c>
      <c r="AR1593" s="91">
        <f>IF(BD!AN1593="","",IF(BD!AJ1593="","",BD!AN1593/BD!AJ1593-1))</f>
      </c>
      <c r="AS1593" s="91">
        <f>IF(BD!AN1593="","",IF(BD!AN1593&lt;BD!AL1593,"ABAIXO DA META","DENTRO DA META"))</f>
      </c>
      <c r="AT1593" s="91" t="str">
        <f>IF(BD!AJ1593="","EM ANÁLISE",IF(BD!AP1593&gt;=BD!AN1593,"GO", "NO GO"))</f>
        <v>EM ANÁLISE</v>
      </c>
      <c r="AU1593" s="97">
        <f>IF(AN1593="","",+BD!$AN1593-AJ1593)</f>
      </c>
      <c r="AV1593" s="98"/>
      <c r="AW1593" s="90">
        <f>BD!P1593*BD!AC1593</f>
        <v>0</v>
      </c>
      <c r="AX1593" s="90">
        <f>BD!V1593*BD!AC1593</f>
        <v>0</v>
      </c>
      <c r="AY1593" s="90">
        <f>IF(BD!AN1593="","",BD!AN1593*BD!AC1593)</f>
      </c>
      <c r="AZ1593" s="75" t="s">
        <v>123</v>
      </c>
      <c r="BA1593" s="75" t="s">
        <v>115</v>
      </c>
      <c r="BB1593" s="75">
        <v>1</v>
      </c>
      <c r="BC1593" s="75" t="s">
        <v>209</v>
      </c>
      <c r="BD1593" s="104"/>
      <c r="BE1593" s="104"/>
      <c r="BF1593" s="101"/>
      <c r="BG1593" s="101"/>
      <c r="BH1593" s="101"/>
      <c r="BI1593" s="101"/>
      <c r="BJ1593" s="101"/>
      <c r="BK1593" s="101"/>
      <c r="BL1593" s="101"/>
      <c r="BM1593" s="101"/>
      <c r="BN1593" s="101"/>
      <c r="BO1593" s="103"/>
      <c r="BP1593" s="101"/>
      <c r="BQ1593" s="101"/>
      <c r="BR1593" s="101"/>
      <c r="BS1593" s="101"/>
      <c r="BT1593" s="101"/>
      <c r="BU1593" s="101"/>
      <c r="BV1593" s="101"/>
      <c r="BW1593" s="101"/>
      <c r="BX1593" s="101"/>
      <c r="BY1593" s="101"/>
      <c r="BZ1593" s="101"/>
      <c r="CA1593" s="101"/>
      <c r="CB1593" s="101"/>
      <c r="CC1593" s="101"/>
      <c r="CD1593" s="101"/>
      <c r="CE1593" s="101"/>
      <c r="CF1593" s="101"/>
      <c r="CG1593" s="37" t="e">
        <f>VLOOKUP(Table_1[[#This Row],[EAN]],'[1]Planilha1'!$E:$R,13,0)</f>
        <v>#N/A</v>
      </c>
      <c r="CI1593" s="188">
        <f>IF(Table_1[[#This Row],[STATUS MERCADO]]="GO",Table_1[[#This Row],[M. BRUTA TOTAL]],0)</f>
        <v>0</v>
      </c>
      <c r="CJ1593" s="188">
        <f>IF(Table_1[[#This Row],[STATUS MERCADO]]="GO",Table_1[[#This Row],[PV UNIT. REALIZADO]]*Table_1[[#This Row],[QUANTIDADE]],0)</f>
        <v>0</v>
      </c>
    </row>
    <row r="1594" ht="15" hidden="1">
      <c r="A1594" s="7"/>
      <c r="B1594" s="84" t="s">
        <v>400</v>
      </c>
      <c r="C1594" s="75">
        <v>222239</v>
      </c>
      <c r="D1594" s="75">
        <v>1206</v>
      </c>
      <c r="E1594" s="85">
        <v>7898920039582</v>
      </c>
      <c r="F1594" s="86" t="s">
        <v>1571</v>
      </c>
      <c r="G1594" s="75" t="s">
        <v>15</v>
      </c>
      <c r="H1594" s="75">
        <v>560</v>
      </c>
      <c r="I1594" s="87" t="s">
        <v>1560</v>
      </c>
      <c r="J1594" s="75" t="s">
        <v>1561</v>
      </c>
      <c r="K1594" s="88" t="s">
        <v>84</v>
      </c>
      <c r="L1594" s="88">
        <v>12</v>
      </c>
      <c r="M1594" s="88">
        <v>4</v>
      </c>
      <c r="N1594" s="75" t="s">
        <v>85</v>
      </c>
      <c r="O1594" s="75" t="s">
        <v>208</v>
      </c>
      <c r="P1594" s="89"/>
      <c r="Q1594" s="90">
        <f>(17/100+7.6/100+1.65/100)*P1594</f>
        <v>0</v>
      </c>
      <c r="R1594" s="90"/>
      <c r="S1594" s="90"/>
      <c r="T1594" s="90"/>
      <c r="U1594" s="90"/>
      <c r="V1594" s="90">
        <f>+P1594-Q1594+R1594+S1594+T1594+U1594</f>
        <v>0</v>
      </c>
      <c r="W1594" s="91">
        <f>(1.02/100)</f>
        <v>1.02E-2</v>
      </c>
      <c r="X1594" s="91">
        <v>4.8E-3</v>
      </c>
      <c r="Y1594" s="91">
        <v>0.17</v>
      </c>
      <c r="Z1594" s="91">
        <v>1.65E-2</v>
      </c>
      <c r="AA1594" s="91">
        <v>7.6E-2</v>
      </c>
      <c r="AB1594" s="91">
        <f>SUM(W1594:AA1594)</f>
        <v>0.2775</v>
      </c>
      <c r="AC1594" s="75">
        <v>12</v>
      </c>
      <c r="AD1594" s="92">
        <f>IF(AL1594="","",+AC1594*AL1594)</f>
      </c>
      <c r="AE1594" s="93">
        <f>IF(AL1594="","",+AL1594*AB1594)</f>
      </c>
      <c r="AF1594" s="92">
        <f>IF(AL1594="","",+AL1594-AE1594)</f>
      </c>
      <c r="AG1594" s="93">
        <f>+V1594</f>
        <v>0</v>
      </c>
      <c r="AH1594" s="92">
        <f>IF(AF1594="","",+AF1594-AG1594)</f>
      </c>
      <c r="AI1594" s="92">
        <f>IF(AH1594="","",+AH1594*AC1594)</f>
      </c>
      <c r="AJ1594" s="93"/>
      <c r="AK1594" s="94">
        <v>0.33</v>
      </c>
      <c r="AL1594" s="93">
        <f>IF(V1594=0,"",V1594/(1-AB1594-AK1594))</f>
      </c>
      <c r="AM1594" s="95">
        <v>0.33</v>
      </c>
      <c r="AN1594" s="93">
        <f>IF(V1594=0,"",V1594/(1-AB1594-AM1594))</f>
      </c>
      <c r="AO1594" s="96">
        <v>1.2</v>
      </c>
      <c r="AP1594" s="93">
        <f>IF(BD!AJ1594="","",BD!AJ1594*BD!AO1594)</f>
      </c>
      <c r="AQ1594" s="91">
        <f>BD!AM1594/BD!AK1594-1</f>
        <v>0</v>
      </c>
      <c r="AR1594" s="91">
        <f>IF(BD!AN1594="","",IF(BD!AJ1594="","",BD!AN1594/BD!AJ1594-1))</f>
      </c>
      <c r="AS1594" s="91">
        <f>IF(BD!AN1594="","",IF(BD!AN1594&lt;BD!AL1594,"ABAIXO DA META","DENTRO DA META"))</f>
      </c>
      <c r="AT1594" s="91" t="str">
        <f>IF(BD!AJ1594="","EM ANÁLISE",IF(BD!AP1594&gt;=BD!AN1594,"GO", "NO GO"))</f>
        <v>EM ANÁLISE</v>
      </c>
      <c r="AU1594" s="97">
        <f>IF(AN1594="","",+BD!$AN1594-AJ1594)</f>
      </c>
      <c r="AV1594" s="98"/>
      <c r="AW1594" s="90">
        <f>BD!P1594*BD!AC1594</f>
        <v>0</v>
      </c>
      <c r="AX1594" s="90">
        <f>BD!V1594*BD!AC1594</f>
        <v>0</v>
      </c>
      <c r="AY1594" s="90">
        <f>IF(BD!AN1594="","",BD!AN1594*BD!AC1594)</f>
      </c>
      <c r="AZ1594" s="75" t="s">
        <v>123</v>
      </c>
      <c r="BA1594" s="75" t="s">
        <v>115</v>
      </c>
      <c r="BB1594" s="75">
        <v>1</v>
      </c>
      <c r="BC1594" s="75" t="s">
        <v>209</v>
      </c>
      <c r="BD1594" s="104"/>
      <c r="BE1594" s="104"/>
      <c r="BF1594" s="101"/>
      <c r="BG1594" s="101"/>
      <c r="BH1594" s="101"/>
      <c r="BI1594" s="101"/>
      <c r="BJ1594" s="101"/>
      <c r="BK1594" s="101"/>
      <c r="BL1594" s="101"/>
      <c r="BM1594" s="101"/>
      <c r="BN1594" s="101"/>
      <c r="BO1594" s="103"/>
      <c r="BP1594" s="101"/>
      <c r="BQ1594" s="101"/>
      <c r="BR1594" s="101"/>
      <c r="BS1594" s="101"/>
      <c r="BT1594" s="101"/>
      <c r="BU1594" s="101"/>
      <c r="BV1594" s="101"/>
      <c r="BW1594" s="101"/>
      <c r="BX1594" s="101"/>
      <c r="BY1594" s="101"/>
      <c r="BZ1594" s="101"/>
      <c r="CA1594" s="101"/>
      <c r="CB1594" s="101"/>
      <c r="CC1594" s="101"/>
      <c r="CD1594" s="101"/>
      <c r="CE1594" s="101"/>
      <c r="CF1594" s="101"/>
      <c r="CG1594" s="37" t="e">
        <f>VLOOKUP(Table_1[[#This Row],[EAN]],'[1]Planilha1'!$E:$R,13,0)</f>
        <v>#N/A</v>
      </c>
      <c r="CI1594" s="188">
        <f>IF(Table_1[[#This Row],[STATUS MERCADO]]="GO",Table_1[[#This Row],[M. BRUTA TOTAL]],0)</f>
        <v>0</v>
      </c>
      <c r="CJ1594" s="188">
        <f>IF(Table_1[[#This Row],[STATUS MERCADO]]="GO",Table_1[[#This Row],[PV UNIT. REALIZADO]]*Table_1[[#This Row],[QUANTIDADE]],0)</f>
        <v>0</v>
      </c>
    </row>
    <row r="1595" ht="15" hidden="1">
      <c r="A1595" s="7"/>
      <c r="B1595" s="84" t="s">
        <v>400</v>
      </c>
      <c r="C1595" s="75">
        <v>222240</v>
      </c>
      <c r="D1595" s="75">
        <v>1209</v>
      </c>
      <c r="E1595" s="85">
        <v>7898314190134</v>
      </c>
      <c r="F1595" s="86" t="s">
        <v>1572</v>
      </c>
      <c r="G1595" s="75" t="s">
        <v>15</v>
      </c>
      <c r="H1595" s="75">
        <v>560</v>
      </c>
      <c r="I1595" s="87" t="s">
        <v>1560</v>
      </c>
      <c r="J1595" s="75" t="s">
        <v>1561</v>
      </c>
      <c r="K1595" s="88" t="s">
        <v>84</v>
      </c>
      <c r="L1595" s="88">
        <v>12</v>
      </c>
      <c r="M1595" s="88">
        <v>4</v>
      </c>
      <c r="N1595" s="75" t="s">
        <v>85</v>
      </c>
      <c r="O1595" s="75" t="s">
        <v>208</v>
      </c>
      <c r="P1595" s="89"/>
      <c r="Q1595" s="90">
        <f>(17/100+7.6/100+1.65/100)*P1595</f>
        <v>0</v>
      </c>
      <c r="R1595" s="90"/>
      <c r="S1595" s="90"/>
      <c r="T1595" s="90"/>
      <c r="U1595" s="90"/>
      <c r="V1595" s="90">
        <f>+P1595-Q1595+R1595+S1595+T1595+U1595</f>
        <v>0</v>
      </c>
      <c r="W1595" s="91">
        <f>(1.02/100)</f>
        <v>1.02E-2</v>
      </c>
      <c r="X1595" s="91">
        <v>4.8E-3</v>
      </c>
      <c r="Y1595" s="91">
        <v>0.17</v>
      </c>
      <c r="Z1595" s="91">
        <v>1.65E-2</v>
      </c>
      <c r="AA1595" s="91">
        <v>7.6E-2</v>
      </c>
      <c r="AB1595" s="91">
        <f>SUM(W1595:AA1595)</f>
        <v>0.2775</v>
      </c>
      <c r="AC1595" s="75">
        <v>12</v>
      </c>
      <c r="AD1595" s="92">
        <f>IF(AL1595="","",+AC1595*AL1595)</f>
      </c>
      <c r="AE1595" s="93">
        <f>IF(AL1595="","",+AL1595*AB1595)</f>
      </c>
      <c r="AF1595" s="92">
        <f>IF(AL1595="","",+AL1595-AE1595)</f>
      </c>
      <c r="AG1595" s="93">
        <f>+V1595</f>
        <v>0</v>
      </c>
      <c r="AH1595" s="92">
        <f>IF(AF1595="","",+AF1595-AG1595)</f>
      </c>
      <c r="AI1595" s="92">
        <f>IF(AH1595="","",+AH1595*AC1595)</f>
      </c>
      <c r="AJ1595" s="93"/>
      <c r="AK1595" s="94">
        <v>0.33</v>
      </c>
      <c r="AL1595" s="93">
        <f>IF(V1595=0,"",V1595/(1-AB1595-AK1595))</f>
      </c>
      <c r="AM1595" s="95">
        <v>0.33</v>
      </c>
      <c r="AN1595" s="93">
        <f>IF(V1595=0,"",V1595/(1-AB1595-AM1595))</f>
      </c>
      <c r="AO1595" s="96">
        <v>1.2</v>
      </c>
      <c r="AP1595" s="93">
        <f>IF(BD!AJ1595="","",BD!AJ1595*BD!AO1595)</f>
      </c>
      <c r="AQ1595" s="91">
        <f>BD!AM1595/BD!AK1595-1</f>
        <v>0</v>
      </c>
      <c r="AR1595" s="91">
        <f>IF(BD!AN1595="","",IF(BD!AJ1595="","",BD!AN1595/BD!AJ1595-1))</f>
      </c>
      <c r="AS1595" s="91">
        <f>IF(BD!AN1595="","",IF(BD!AN1595&lt;BD!AL1595,"ABAIXO DA META","DENTRO DA META"))</f>
      </c>
      <c r="AT1595" s="91" t="str">
        <f>IF(BD!AJ1595="","EM ANÁLISE",IF(BD!AP1595&gt;=BD!AN1595,"GO", "NO GO"))</f>
        <v>EM ANÁLISE</v>
      </c>
      <c r="AU1595" s="97">
        <f>IF(AN1595="","",+BD!$AN1595-AJ1595)</f>
      </c>
      <c r="AV1595" s="98"/>
      <c r="AW1595" s="90">
        <f>BD!P1595*BD!AC1595</f>
        <v>0</v>
      </c>
      <c r="AX1595" s="90">
        <f>BD!V1595*BD!AC1595</f>
        <v>0</v>
      </c>
      <c r="AY1595" s="90">
        <f>IF(BD!AN1595="","",BD!AN1595*BD!AC1595)</f>
      </c>
      <c r="AZ1595" s="75" t="s">
        <v>123</v>
      </c>
      <c r="BA1595" s="75" t="s">
        <v>115</v>
      </c>
      <c r="BB1595" s="75">
        <v>1</v>
      </c>
      <c r="BC1595" s="75" t="s">
        <v>209</v>
      </c>
      <c r="BD1595" s="104"/>
      <c r="BE1595" s="104"/>
      <c r="BF1595" s="101"/>
      <c r="BG1595" s="101"/>
      <c r="BH1595" s="101"/>
      <c r="BI1595" s="101"/>
      <c r="BJ1595" s="101"/>
      <c r="BK1595" s="101"/>
      <c r="BL1595" s="101"/>
      <c r="BM1595" s="101"/>
      <c r="BN1595" s="101"/>
      <c r="BO1595" s="103"/>
      <c r="BP1595" s="101"/>
      <c r="BQ1595" s="101"/>
      <c r="BR1595" s="101"/>
      <c r="BS1595" s="101"/>
      <c r="BT1595" s="101"/>
      <c r="BU1595" s="101"/>
      <c r="BV1595" s="101"/>
      <c r="BW1595" s="101"/>
      <c r="BX1595" s="101"/>
      <c r="BY1595" s="101"/>
      <c r="BZ1595" s="101"/>
      <c r="CA1595" s="101"/>
      <c r="CB1595" s="101"/>
      <c r="CC1595" s="101"/>
      <c r="CD1595" s="101"/>
      <c r="CE1595" s="101"/>
      <c r="CF1595" s="101"/>
      <c r="CG1595" s="37" t="e">
        <f>VLOOKUP(Table_1[[#This Row],[EAN]],'[1]Planilha1'!$E:$R,13,0)</f>
        <v>#N/A</v>
      </c>
      <c r="CI1595" s="188">
        <f>IF(Table_1[[#This Row],[STATUS MERCADO]]="GO",Table_1[[#This Row],[M. BRUTA TOTAL]],0)</f>
        <v>0</v>
      </c>
      <c r="CJ1595" s="188">
        <f>IF(Table_1[[#This Row],[STATUS MERCADO]]="GO",Table_1[[#This Row],[PV UNIT. REALIZADO]]*Table_1[[#This Row],[QUANTIDADE]],0)</f>
        <v>0</v>
      </c>
    </row>
    <row r="1596" ht="15" hidden="1">
      <c r="A1596" s="7"/>
      <c r="B1596" s="84" t="s">
        <v>400</v>
      </c>
      <c r="C1596" s="75">
        <v>222241</v>
      </c>
      <c r="D1596" s="75">
        <v>1201</v>
      </c>
      <c r="E1596" s="85">
        <v>7898314190127</v>
      </c>
      <c r="F1596" s="86" t="s">
        <v>1573</v>
      </c>
      <c r="G1596" s="75" t="s">
        <v>15</v>
      </c>
      <c r="H1596" s="75">
        <v>560</v>
      </c>
      <c r="I1596" s="87" t="s">
        <v>1560</v>
      </c>
      <c r="J1596" s="75" t="s">
        <v>1561</v>
      </c>
      <c r="K1596" s="88" t="s">
        <v>84</v>
      </c>
      <c r="L1596" s="88">
        <v>24</v>
      </c>
      <c r="M1596" s="88">
        <v>4</v>
      </c>
      <c r="N1596" s="75" t="s">
        <v>85</v>
      </c>
      <c r="O1596" s="75" t="s">
        <v>208</v>
      </c>
      <c r="P1596" s="89"/>
      <c r="Q1596" s="90">
        <f>(17/100+7.6/100+1.65/100)*P1596</f>
        <v>0</v>
      </c>
      <c r="R1596" s="90"/>
      <c r="S1596" s="90"/>
      <c r="T1596" s="90"/>
      <c r="U1596" s="90"/>
      <c r="V1596" s="90">
        <f>+P1596-Q1596+R1596+S1596+T1596+U1596</f>
        <v>0</v>
      </c>
      <c r="W1596" s="91">
        <f>(1.02/100)</f>
        <v>1.02E-2</v>
      </c>
      <c r="X1596" s="91">
        <v>4.8E-3</v>
      </c>
      <c r="Y1596" s="91">
        <v>0.17</v>
      </c>
      <c r="Z1596" s="91">
        <v>1.65E-2</v>
      </c>
      <c r="AA1596" s="91">
        <v>7.6E-2</v>
      </c>
      <c r="AB1596" s="91">
        <f>SUM(W1596:AA1596)</f>
        <v>0.2775</v>
      </c>
      <c r="AC1596" s="75">
        <v>12</v>
      </c>
      <c r="AD1596" s="92">
        <f>IF(AL1596="","",+AC1596*AL1596)</f>
      </c>
      <c r="AE1596" s="93">
        <f>IF(AL1596="","",+AL1596*AB1596)</f>
      </c>
      <c r="AF1596" s="92">
        <f>IF(AL1596="","",+AL1596-AE1596)</f>
      </c>
      <c r="AG1596" s="93">
        <f>+V1596</f>
        <v>0</v>
      </c>
      <c r="AH1596" s="92">
        <f>IF(AF1596="","",+AF1596-AG1596)</f>
      </c>
      <c r="AI1596" s="92">
        <f>IF(AH1596="","",+AH1596*AC1596)</f>
      </c>
      <c r="AJ1596" s="93"/>
      <c r="AK1596" s="94">
        <v>0.33</v>
      </c>
      <c r="AL1596" s="93">
        <f>IF(V1596=0,"",V1596/(1-AB1596-AK1596))</f>
      </c>
      <c r="AM1596" s="95">
        <v>0.33</v>
      </c>
      <c r="AN1596" s="93">
        <f>IF(V1596=0,"",V1596/(1-AB1596-AM1596))</f>
      </c>
      <c r="AO1596" s="96">
        <v>1.2</v>
      </c>
      <c r="AP1596" s="93">
        <f>IF(BD!AJ1596="","",BD!AJ1596*BD!AO1596)</f>
      </c>
      <c r="AQ1596" s="91">
        <f>BD!AM1596/BD!AK1596-1</f>
        <v>0</v>
      </c>
      <c r="AR1596" s="91">
        <f>IF(BD!AN1596="","",IF(BD!AJ1596="","",BD!AN1596/BD!AJ1596-1))</f>
      </c>
      <c r="AS1596" s="91">
        <f>IF(BD!AN1596="","",IF(BD!AN1596&lt;BD!AL1596,"ABAIXO DA META","DENTRO DA META"))</f>
      </c>
      <c r="AT1596" s="91" t="str">
        <f>IF(BD!AJ1596="","EM ANÁLISE",IF(BD!AP1596&gt;=BD!AN1596,"GO", "NO GO"))</f>
        <v>EM ANÁLISE</v>
      </c>
      <c r="AU1596" s="97">
        <f>IF(AN1596="","",+BD!$AN1596-AJ1596)</f>
      </c>
      <c r="AV1596" s="98"/>
      <c r="AW1596" s="90">
        <f>BD!P1596*BD!AC1596</f>
        <v>0</v>
      </c>
      <c r="AX1596" s="90">
        <f>BD!V1596*BD!AC1596</f>
        <v>0</v>
      </c>
      <c r="AY1596" s="90">
        <f>IF(BD!AN1596="","",BD!AN1596*BD!AC1596)</f>
      </c>
      <c r="AZ1596" s="75" t="s">
        <v>123</v>
      </c>
      <c r="BA1596" s="75" t="s">
        <v>115</v>
      </c>
      <c r="BB1596" s="75">
        <v>1</v>
      </c>
      <c r="BC1596" s="75" t="s">
        <v>209</v>
      </c>
      <c r="BD1596" s="104"/>
      <c r="BE1596" s="104"/>
      <c r="BF1596" s="101"/>
      <c r="BG1596" s="101"/>
      <c r="BH1596" s="101"/>
      <c r="BI1596" s="101"/>
      <c r="BJ1596" s="101"/>
      <c r="BK1596" s="101"/>
      <c r="BL1596" s="101"/>
      <c r="BM1596" s="101"/>
      <c r="BN1596" s="101"/>
      <c r="BO1596" s="103"/>
      <c r="BP1596" s="101"/>
      <c r="BQ1596" s="101"/>
      <c r="BR1596" s="101"/>
      <c r="BS1596" s="101"/>
      <c r="BT1596" s="101"/>
      <c r="BU1596" s="101"/>
      <c r="BV1596" s="101"/>
      <c r="BW1596" s="101"/>
      <c r="BX1596" s="101"/>
      <c r="BY1596" s="101"/>
      <c r="BZ1596" s="101"/>
      <c r="CA1596" s="101"/>
      <c r="CB1596" s="101"/>
      <c r="CC1596" s="101"/>
      <c r="CD1596" s="101"/>
      <c r="CE1596" s="101"/>
      <c r="CF1596" s="101"/>
      <c r="CG1596" s="37" t="e">
        <f>VLOOKUP(Table_1[[#This Row],[EAN]],'[1]Planilha1'!$E:$R,13,0)</f>
        <v>#N/A</v>
      </c>
      <c r="CI1596" s="188">
        <f>IF(Table_1[[#This Row],[STATUS MERCADO]]="GO",Table_1[[#This Row],[M. BRUTA TOTAL]],0)</f>
        <v>0</v>
      </c>
      <c r="CJ1596" s="188">
        <f>IF(Table_1[[#This Row],[STATUS MERCADO]]="GO",Table_1[[#This Row],[PV UNIT. REALIZADO]]*Table_1[[#This Row],[QUANTIDADE]],0)</f>
        <v>0</v>
      </c>
    </row>
    <row r="1597" ht="15" hidden="1">
      <c r="A1597" s="7"/>
      <c r="B1597" s="84" t="s">
        <v>400</v>
      </c>
      <c r="C1597" s="75">
        <v>222242</v>
      </c>
      <c r="D1597" s="75">
        <v>12189</v>
      </c>
      <c r="E1597" s="85">
        <v>7890310121891</v>
      </c>
      <c r="F1597" s="86" t="s">
        <v>1574</v>
      </c>
      <c r="G1597" s="75" t="s">
        <v>15</v>
      </c>
      <c r="H1597" s="75">
        <v>1620</v>
      </c>
      <c r="I1597" s="87" t="s">
        <v>1541</v>
      </c>
      <c r="J1597" s="75" t="s">
        <v>1542</v>
      </c>
      <c r="K1597" s="88" t="s">
        <v>84</v>
      </c>
      <c r="L1597" s="88">
        <v>72</v>
      </c>
      <c r="M1597" s="88">
        <v>4</v>
      </c>
      <c r="N1597" s="75" t="s">
        <v>85</v>
      </c>
      <c r="O1597" s="75" t="s">
        <v>208</v>
      </c>
      <c r="P1597" s="89"/>
      <c r="Q1597" s="90">
        <f>(17/100+7.6/100+1.65/100)*P1597</f>
        <v>0</v>
      </c>
      <c r="R1597" s="90"/>
      <c r="S1597" s="90"/>
      <c r="T1597" s="90"/>
      <c r="U1597" s="90"/>
      <c r="V1597" s="90">
        <f>+P1597-Q1597+R1597+S1597+T1597+U1597</f>
        <v>0</v>
      </c>
      <c r="W1597" s="91">
        <f>(1.02/100)</f>
        <v>1.02E-2</v>
      </c>
      <c r="X1597" s="91">
        <v>4.8E-3</v>
      </c>
      <c r="Y1597" s="91">
        <v>0.17</v>
      </c>
      <c r="Z1597" s="91">
        <v>1.65E-2</v>
      </c>
      <c r="AA1597" s="91">
        <v>7.6E-2</v>
      </c>
      <c r="AB1597" s="91">
        <f>SUM(W1597:AA1597)</f>
        <v>0.2775</v>
      </c>
      <c r="AC1597" s="75">
        <v>12</v>
      </c>
      <c r="AD1597" s="92">
        <f>IF(AL1597="","",+AC1597*AL1597)</f>
      </c>
      <c r="AE1597" s="93">
        <f>IF(AL1597="","",+AL1597*AB1597)</f>
      </c>
      <c r="AF1597" s="92">
        <f>IF(AL1597="","",+AL1597-AE1597)</f>
      </c>
      <c r="AG1597" s="93">
        <f>+V1597</f>
        <v>0</v>
      </c>
      <c r="AH1597" s="92">
        <f>IF(AF1597="","",+AF1597-AG1597)</f>
      </c>
      <c r="AI1597" s="92">
        <f>IF(AH1597="","",+AH1597*AC1597)</f>
      </c>
      <c r="AJ1597" s="93"/>
      <c r="AK1597" s="94">
        <v>0.33</v>
      </c>
      <c r="AL1597" s="93">
        <f>IF(V1597=0,"",V1597/(1-AB1597-AK1597))</f>
      </c>
      <c r="AM1597" s="95">
        <v>0.33</v>
      </c>
      <c r="AN1597" s="93">
        <f>IF(V1597=0,"",V1597/(1-AB1597-AM1597))</f>
      </c>
      <c r="AO1597" s="96">
        <v>1.2</v>
      </c>
      <c r="AP1597" s="93">
        <f>IF(BD!AJ1597="","",BD!AJ1597*BD!AO1597)</f>
      </c>
      <c r="AQ1597" s="91">
        <f>BD!AM1597/BD!AK1597-1</f>
        <v>0</v>
      </c>
      <c r="AR1597" s="91">
        <f>IF(BD!AN1597="","",IF(BD!AJ1597="","",BD!AN1597/BD!AJ1597-1))</f>
      </c>
      <c r="AS1597" s="91">
        <f>IF(BD!AN1597="","",IF(BD!AN1597&lt;BD!AL1597,"ABAIXO DA META","DENTRO DA META"))</f>
      </c>
      <c r="AT1597" s="91" t="str">
        <f>IF(BD!AJ1597="","EM ANÁLISE",IF(BD!AP1597&gt;=BD!AN1597,"GO", "NO GO"))</f>
        <v>EM ANÁLISE</v>
      </c>
      <c r="AU1597" s="97">
        <f>IF(AN1597="","",+BD!$AN1597-AJ1597)</f>
      </c>
      <c r="AV1597" s="98"/>
      <c r="AW1597" s="90">
        <f>BD!P1597*BD!AC1597</f>
        <v>0</v>
      </c>
      <c r="AX1597" s="90">
        <f>BD!V1597*BD!AC1597</f>
        <v>0</v>
      </c>
      <c r="AY1597" s="90">
        <f>IF(BD!AN1597="","",BD!AN1597*BD!AC1597)</f>
      </c>
      <c r="AZ1597" s="75" t="s">
        <v>123</v>
      </c>
      <c r="BA1597" s="75" t="s">
        <v>115</v>
      </c>
      <c r="BB1597" s="75">
        <v>1</v>
      </c>
      <c r="BC1597" s="75" t="s">
        <v>209</v>
      </c>
      <c r="BD1597" s="104"/>
      <c r="BE1597" s="104"/>
      <c r="BF1597" s="101"/>
      <c r="BG1597" s="101"/>
      <c r="BH1597" s="101"/>
      <c r="BI1597" s="101"/>
      <c r="BJ1597" s="101"/>
      <c r="BK1597" s="101"/>
      <c r="BL1597" s="101"/>
      <c r="BM1597" s="101"/>
      <c r="BN1597" s="101"/>
      <c r="BO1597" s="103"/>
      <c r="BP1597" s="101"/>
      <c r="BQ1597" s="101"/>
      <c r="BR1597" s="101"/>
      <c r="BS1597" s="101"/>
      <c r="BT1597" s="101"/>
      <c r="BU1597" s="101"/>
      <c r="BV1597" s="101"/>
      <c r="BW1597" s="101"/>
      <c r="BX1597" s="101"/>
      <c r="BY1597" s="101"/>
      <c r="BZ1597" s="101"/>
      <c r="CA1597" s="101"/>
      <c r="CB1597" s="101"/>
      <c r="CC1597" s="101"/>
      <c r="CD1597" s="101"/>
      <c r="CE1597" s="101"/>
      <c r="CF1597" s="101"/>
      <c r="CG1597" s="37" t="e">
        <f>VLOOKUP(Table_1[[#This Row],[EAN]],'[1]Planilha1'!$E:$R,13,0)</f>
        <v>#N/A</v>
      </c>
      <c r="CI1597" s="188">
        <f>IF(Table_1[[#This Row],[STATUS MERCADO]]="GO",Table_1[[#This Row],[M. BRUTA TOTAL]],0)</f>
        <v>0</v>
      </c>
      <c r="CJ1597" s="188">
        <f>IF(Table_1[[#This Row],[STATUS MERCADO]]="GO",Table_1[[#This Row],[PV UNIT. REALIZADO]]*Table_1[[#This Row],[QUANTIDADE]],0)</f>
        <v>0</v>
      </c>
    </row>
    <row r="1598" ht="15" hidden="1">
      <c r="A1598" s="7"/>
      <c r="B1598" s="84" t="s">
        <v>400</v>
      </c>
      <c r="C1598" s="75">
        <v>222243</v>
      </c>
      <c r="D1598" s="75">
        <v>12190</v>
      </c>
      <c r="E1598" s="85">
        <v>7890310121907</v>
      </c>
      <c r="F1598" s="86" t="s">
        <v>1575</v>
      </c>
      <c r="G1598" s="75" t="s">
        <v>15</v>
      </c>
      <c r="H1598" s="75">
        <v>1620</v>
      </c>
      <c r="I1598" s="87" t="s">
        <v>1541</v>
      </c>
      <c r="J1598" s="75" t="s">
        <v>1542</v>
      </c>
      <c r="K1598" s="88" t="s">
        <v>84</v>
      </c>
      <c r="L1598" s="88">
        <v>72</v>
      </c>
      <c r="M1598" s="88">
        <v>4</v>
      </c>
      <c r="N1598" s="75" t="s">
        <v>85</v>
      </c>
      <c r="O1598" s="75" t="s">
        <v>208</v>
      </c>
      <c r="P1598" s="89"/>
      <c r="Q1598" s="90">
        <f>(17/100+7.6/100+1.65/100)*P1598</f>
        <v>0</v>
      </c>
      <c r="R1598" s="90"/>
      <c r="S1598" s="90"/>
      <c r="T1598" s="90"/>
      <c r="U1598" s="90"/>
      <c r="V1598" s="90">
        <f>+P1598-Q1598+R1598+S1598+T1598+U1598</f>
        <v>0</v>
      </c>
      <c r="W1598" s="91">
        <f>(1.02/100)</f>
        <v>1.02E-2</v>
      </c>
      <c r="X1598" s="91">
        <v>4.8E-3</v>
      </c>
      <c r="Y1598" s="91">
        <v>0.17</v>
      </c>
      <c r="Z1598" s="91">
        <v>1.65E-2</v>
      </c>
      <c r="AA1598" s="91">
        <v>7.6E-2</v>
      </c>
      <c r="AB1598" s="91">
        <f>SUM(W1598:AA1598)</f>
        <v>0.2775</v>
      </c>
      <c r="AC1598" s="75">
        <v>12</v>
      </c>
      <c r="AD1598" s="92">
        <f>IF(AL1598="","",+AC1598*AL1598)</f>
      </c>
      <c r="AE1598" s="93">
        <f>IF(AL1598="","",+AL1598*AB1598)</f>
      </c>
      <c r="AF1598" s="92">
        <f>IF(AL1598="","",+AL1598-AE1598)</f>
      </c>
      <c r="AG1598" s="93">
        <f>+V1598</f>
        <v>0</v>
      </c>
      <c r="AH1598" s="92">
        <f>IF(AF1598="","",+AF1598-AG1598)</f>
      </c>
      <c r="AI1598" s="92">
        <f>IF(AH1598="","",+AH1598*AC1598)</f>
      </c>
      <c r="AJ1598" s="93"/>
      <c r="AK1598" s="94">
        <v>0.33</v>
      </c>
      <c r="AL1598" s="93">
        <f>IF(V1598=0,"",V1598/(1-AB1598-AK1598))</f>
      </c>
      <c r="AM1598" s="95">
        <v>0.33</v>
      </c>
      <c r="AN1598" s="93">
        <f>IF(V1598=0,"",V1598/(1-AB1598-AM1598))</f>
      </c>
      <c r="AO1598" s="96">
        <v>1.2</v>
      </c>
      <c r="AP1598" s="93">
        <f>IF(BD!AJ1598="","",BD!AJ1598*BD!AO1598)</f>
      </c>
      <c r="AQ1598" s="91">
        <f>BD!AM1598/BD!AK1598-1</f>
        <v>0</v>
      </c>
      <c r="AR1598" s="91">
        <f>IF(BD!AN1598="","",IF(BD!AJ1598="","",BD!AN1598/BD!AJ1598-1))</f>
      </c>
      <c r="AS1598" s="91">
        <f>IF(BD!AN1598="","",IF(BD!AN1598&lt;BD!AL1598,"ABAIXO DA META","DENTRO DA META"))</f>
      </c>
      <c r="AT1598" s="91" t="str">
        <f>IF(BD!AJ1598="","EM ANÁLISE",IF(BD!AP1598&gt;=BD!AN1598,"GO", "NO GO"))</f>
        <v>EM ANÁLISE</v>
      </c>
      <c r="AU1598" s="97">
        <f>IF(AN1598="","",+BD!$AN1598-AJ1598)</f>
      </c>
      <c r="AV1598" s="98"/>
      <c r="AW1598" s="90">
        <f>BD!P1598*BD!AC1598</f>
        <v>0</v>
      </c>
      <c r="AX1598" s="90">
        <f>BD!V1598*BD!AC1598</f>
        <v>0</v>
      </c>
      <c r="AY1598" s="90">
        <f>IF(BD!AN1598="","",BD!AN1598*BD!AC1598)</f>
      </c>
      <c r="AZ1598" s="75" t="s">
        <v>123</v>
      </c>
      <c r="BA1598" s="75" t="s">
        <v>115</v>
      </c>
      <c r="BB1598" s="75">
        <v>1</v>
      </c>
      <c r="BC1598" s="75" t="s">
        <v>209</v>
      </c>
      <c r="BD1598" s="104"/>
      <c r="BE1598" s="104"/>
      <c r="BF1598" s="101"/>
      <c r="BG1598" s="101"/>
      <c r="BH1598" s="101"/>
      <c r="BI1598" s="101"/>
      <c r="BJ1598" s="101"/>
      <c r="BK1598" s="101"/>
      <c r="BL1598" s="101"/>
      <c r="BM1598" s="101"/>
      <c r="BN1598" s="101"/>
      <c r="BO1598" s="103"/>
      <c r="BP1598" s="101"/>
      <c r="BQ1598" s="101"/>
      <c r="BR1598" s="101"/>
      <c r="BS1598" s="101"/>
      <c r="BT1598" s="101"/>
      <c r="BU1598" s="101"/>
      <c r="BV1598" s="101"/>
      <c r="BW1598" s="101"/>
      <c r="BX1598" s="101"/>
      <c r="BY1598" s="101"/>
      <c r="BZ1598" s="101"/>
      <c r="CA1598" s="101"/>
      <c r="CB1598" s="101"/>
      <c r="CC1598" s="101"/>
      <c r="CD1598" s="101"/>
      <c r="CE1598" s="101"/>
      <c r="CF1598" s="101"/>
      <c r="CG1598" s="37" t="e">
        <f>VLOOKUP(Table_1[[#This Row],[EAN]],'[1]Planilha1'!$E:$R,13,0)</f>
        <v>#N/A</v>
      </c>
      <c r="CI1598" s="188">
        <f>IF(Table_1[[#This Row],[STATUS MERCADO]]="GO",Table_1[[#This Row],[M. BRUTA TOTAL]],0)</f>
        <v>0</v>
      </c>
      <c r="CJ1598" s="188">
        <f>IF(Table_1[[#This Row],[STATUS MERCADO]]="GO",Table_1[[#This Row],[PV UNIT. REALIZADO]]*Table_1[[#This Row],[QUANTIDADE]],0)</f>
        <v>0</v>
      </c>
    </row>
    <row r="1599" ht="15" hidden="1">
      <c r="A1599" s="7"/>
      <c r="B1599" s="84" t="s">
        <v>400</v>
      </c>
      <c r="C1599" s="75">
        <v>222245</v>
      </c>
      <c r="D1599" s="75">
        <v>37445</v>
      </c>
      <c r="E1599" s="85">
        <v>7896007200351</v>
      </c>
      <c r="F1599" s="86" t="s">
        <v>1576</v>
      </c>
      <c r="G1599" s="75" t="s">
        <v>15</v>
      </c>
      <c r="H1599" s="75">
        <v>1150</v>
      </c>
      <c r="I1599" s="87" t="s">
        <v>1577</v>
      </c>
      <c r="J1599" s="75" t="s">
        <v>1578</v>
      </c>
      <c r="K1599" s="88" t="s">
        <v>84</v>
      </c>
      <c r="L1599" s="88">
        <v>48</v>
      </c>
      <c r="M1599" s="88">
        <v>4</v>
      </c>
      <c r="N1599" s="75" t="s">
        <v>85</v>
      </c>
      <c r="O1599" s="75" t="s">
        <v>208</v>
      </c>
      <c r="P1599" s="89"/>
      <c r="Q1599" s="90">
        <f>(17/100+7.6/100+1.65/100)*P1599</f>
        <v>0</v>
      </c>
      <c r="R1599" s="90"/>
      <c r="S1599" s="90"/>
      <c r="T1599" s="90"/>
      <c r="U1599" s="90"/>
      <c r="V1599" s="90">
        <f>+P1599-Q1599+R1599+S1599+T1599+U1599</f>
        <v>0</v>
      </c>
      <c r="W1599" s="91">
        <f>(1.02/100)</f>
        <v>1.02E-2</v>
      </c>
      <c r="X1599" s="91">
        <v>4.8E-3</v>
      </c>
      <c r="Y1599" s="91">
        <v>0.17</v>
      </c>
      <c r="Z1599" s="91">
        <v>1.65E-2</v>
      </c>
      <c r="AA1599" s="91">
        <v>7.6E-2</v>
      </c>
      <c r="AB1599" s="91">
        <f>SUM(W1599:AA1599)</f>
        <v>0.2775</v>
      </c>
      <c r="AC1599" s="75">
        <v>12</v>
      </c>
      <c r="AD1599" s="92">
        <f>IF(AL1599="","",+AC1599*AL1599)</f>
      </c>
      <c r="AE1599" s="93">
        <f>IF(AL1599="","",+AL1599*AB1599)</f>
      </c>
      <c r="AF1599" s="92">
        <f>IF(AL1599="","",+AL1599-AE1599)</f>
      </c>
      <c r="AG1599" s="93">
        <f>+V1599</f>
        <v>0</v>
      </c>
      <c r="AH1599" s="92">
        <f>IF(AF1599="","",+AF1599-AG1599)</f>
      </c>
      <c r="AI1599" s="92">
        <f>IF(AH1599="","",+AH1599*AC1599)</f>
      </c>
      <c r="AJ1599" s="93"/>
      <c r="AK1599" s="94">
        <v>0.33</v>
      </c>
      <c r="AL1599" s="93">
        <f>IF(V1599=0,"",V1599/(1-AB1599-AK1599))</f>
      </c>
      <c r="AM1599" s="95">
        <v>0.33</v>
      </c>
      <c r="AN1599" s="93">
        <f>IF(V1599=0,"",V1599/(1-AB1599-AM1599))</f>
      </c>
      <c r="AO1599" s="96">
        <v>1.2</v>
      </c>
      <c r="AP1599" s="93">
        <f>IF(BD!AJ1599="","",BD!AJ1599*BD!AO1599)</f>
      </c>
      <c r="AQ1599" s="91">
        <f>BD!AM1599/BD!AK1599-1</f>
        <v>0</v>
      </c>
      <c r="AR1599" s="91">
        <f>IF(BD!AN1599="","",IF(BD!AJ1599="","",BD!AN1599/BD!AJ1599-1))</f>
      </c>
      <c r="AS1599" s="91">
        <f>IF(BD!AN1599="","",IF(BD!AN1599&lt;BD!AL1599,"ABAIXO DA META","DENTRO DA META"))</f>
      </c>
      <c r="AT1599" s="91" t="str">
        <f>IF(BD!AJ1599="","EM ANÁLISE",IF(BD!AP1599&gt;=BD!AN1599,"GO", "NO GO"))</f>
        <v>EM ANÁLISE</v>
      </c>
      <c r="AU1599" s="97">
        <f>IF(AN1599="","",+BD!$AN1599-AJ1599)</f>
      </c>
      <c r="AV1599" s="98"/>
      <c r="AW1599" s="90">
        <f>BD!P1599*BD!AC1599</f>
        <v>0</v>
      </c>
      <c r="AX1599" s="90">
        <f>BD!V1599*BD!AC1599</f>
        <v>0</v>
      </c>
      <c r="AY1599" s="90">
        <f>IF(BD!AN1599="","",BD!AN1599*BD!AC1599)</f>
      </c>
      <c r="AZ1599" s="75" t="s">
        <v>123</v>
      </c>
      <c r="BA1599" s="75" t="s">
        <v>115</v>
      </c>
      <c r="BB1599" s="75">
        <v>1</v>
      </c>
      <c r="BC1599" s="75" t="s">
        <v>209</v>
      </c>
      <c r="BD1599" s="104"/>
      <c r="BE1599" s="104"/>
      <c r="BF1599" s="101"/>
      <c r="BG1599" s="101"/>
      <c r="BH1599" s="101"/>
      <c r="BI1599" s="101"/>
      <c r="BJ1599" s="101"/>
      <c r="BK1599" s="101"/>
      <c r="BL1599" s="101"/>
      <c r="BM1599" s="101"/>
      <c r="BN1599" s="101"/>
      <c r="BO1599" s="103"/>
      <c r="BP1599" s="101"/>
      <c r="BQ1599" s="101"/>
      <c r="BR1599" s="101"/>
      <c r="BS1599" s="101"/>
      <c r="BT1599" s="101"/>
      <c r="BU1599" s="101"/>
      <c r="BV1599" s="101"/>
      <c r="BW1599" s="101"/>
      <c r="BX1599" s="101"/>
      <c r="BY1599" s="101"/>
      <c r="BZ1599" s="101"/>
      <c r="CA1599" s="101"/>
      <c r="CB1599" s="101"/>
      <c r="CC1599" s="101"/>
      <c r="CD1599" s="101"/>
      <c r="CE1599" s="101"/>
      <c r="CF1599" s="101"/>
      <c r="CG1599" s="37" t="e">
        <f>VLOOKUP(Table_1[[#This Row],[EAN]],'[1]Planilha1'!$E:$R,13,0)</f>
        <v>#N/A</v>
      </c>
      <c r="CI1599" s="188">
        <f>IF(Table_1[[#This Row],[STATUS MERCADO]]="GO",Table_1[[#This Row],[M. BRUTA TOTAL]],0)</f>
        <v>0</v>
      </c>
      <c r="CJ1599" s="188">
        <f>IF(Table_1[[#This Row],[STATUS MERCADO]]="GO",Table_1[[#This Row],[PV UNIT. REALIZADO]]*Table_1[[#This Row],[QUANTIDADE]],0)</f>
        <v>0</v>
      </c>
    </row>
    <row r="1600" ht="15" hidden="1">
      <c r="A1600" s="7"/>
      <c r="B1600" s="84" t="s">
        <v>400</v>
      </c>
      <c r="C1600" s="75">
        <v>222246</v>
      </c>
      <c r="D1600" s="75">
        <v>37456</v>
      </c>
      <c r="E1600" s="85">
        <v>7896007200030</v>
      </c>
      <c r="F1600" s="86" t="s">
        <v>1579</v>
      </c>
      <c r="G1600" s="75" t="s">
        <v>15</v>
      </c>
      <c r="H1600" s="75">
        <v>1150</v>
      </c>
      <c r="I1600" s="87" t="s">
        <v>1577</v>
      </c>
      <c r="J1600" s="75" t="s">
        <v>1578</v>
      </c>
      <c r="K1600" s="88" t="s">
        <v>84</v>
      </c>
      <c r="L1600" s="88">
        <v>24</v>
      </c>
      <c r="M1600" s="88">
        <v>4</v>
      </c>
      <c r="N1600" s="75" t="s">
        <v>85</v>
      </c>
      <c r="O1600" s="75" t="s">
        <v>208</v>
      </c>
      <c r="P1600" s="89"/>
      <c r="Q1600" s="90">
        <f>(17/100+7.6/100+1.65/100)*P1600</f>
        <v>0</v>
      </c>
      <c r="R1600" s="90"/>
      <c r="S1600" s="90"/>
      <c r="T1600" s="90"/>
      <c r="U1600" s="90"/>
      <c r="V1600" s="90">
        <f>+P1600-Q1600+R1600+S1600+T1600+U1600</f>
        <v>0</v>
      </c>
      <c r="W1600" s="91">
        <f>(1.02/100)</f>
        <v>1.02E-2</v>
      </c>
      <c r="X1600" s="91">
        <v>4.8E-3</v>
      </c>
      <c r="Y1600" s="91">
        <v>0.17</v>
      </c>
      <c r="Z1600" s="91">
        <v>1.65E-2</v>
      </c>
      <c r="AA1600" s="91">
        <v>7.6E-2</v>
      </c>
      <c r="AB1600" s="91">
        <f>SUM(W1600:AA1600)</f>
        <v>0.2775</v>
      </c>
      <c r="AC1600" s="75">
        <v>12</v>
      </c>
      <c r="AD1600" s="92">
        <f>IF(AL1600="","",+AC1600*AL1600)</f>
      </c>
      <c r="AE1600" s="93">
        <f>IF(AL1600="","",+AL1600*AB1600)</f>
      </c>
      <c r="AF1600" s="92">
        <f>IF(AL1600="","",+AL1600-AE1600)</f>
      </c>
      <c r="AG1600" s="93">
        <f>+V1600</f>
        <v>0</v>
      </c>
      <c r="AH1600" s="92">
        <f>IF(AF1600="","",+AF1600-AG1600)</f>
      </c>
      <c r="AI1600" s="92">
        <f>IF(AH1600="","",+AH1600*AC1600)</f>
      </c>
      <c r="AJ1600" s="93"/>
      <c r="AK1600" s="94">
        <v>0.33</v>
      </c>
      <c r="AL1600" s="93">
        <f>IF(V1600=0,"",V1600/(1-AB1600-AK1600))</f>
      </c>
      <c r="AM1600" s="95">
        <v>0.33</v>
      </c>
      <c r="AN1600" s="93">
        <f>IF(V1600=0,"",V1600/(1-AB1600-AM1600))</f>
      </c>
      <c r="AO1600" s="96">
        <v>1.2</v>
      </c>
      <c r="AP1600" s="93">
        <f>IF(BD!AJ1600="","",BD!AJ1600*BD!AO1600)</f>
      </c>
      <c r="AQ1600" s="91">
        <f>BD!AM1600/BD!AK1600-1</f>
        <v>0</v>
      </c>
      <c r="AR1600" s="91">
        <f>IF(BD!AN1600="","",IF(BD!AJ1600="","",BD!AN1600/BD!AJ1600-1))</f>
      </c>
      <c r="AS1600" s="91">
        <f>IF(BD!AN1600="","",IF(BD!AN1600&lt;BD!AL1600,"ABAIXO DA META","DENTRO DA META"))</f>
      </c>
      <c r="AT1600" s="91" t="str">
        <f>IF(BD!AJ1600="","EM ANÁLISE",IF(BD!AP1600&gt;=BD!AN1600,"GO", "NO GO"))</f>
        <v>EM ANÁLISE</v>
      </c>
      <c r="AU1600" s="97">
        <f>IF(AN1600="","",+BD!$AN1600-AJ1600)</f>
      </c>
      <c r="AV1600" s="98"/>
      <c r="AW1600" s="90">
        <f>BD!P1600*BD!AC1600</f>
        <v>0</v>
      </c>
      <c r="AX1600" s="90">
        <f>BD!V1600*BD!AC1600</f>
        <v>0</v>
      </c>
      <c r="AY1600" s="90">
        <f>IF(BD!AN1600="","",BD!AN1600*BD!AC1600)</f>
      </c>
      <c r="AZ1600" s="75" t="s">
        <v>123</v>
      </c>
      <c r="BA1600" s="75" t="s">
        <v>115</v>
      </c>
      <c r="BB1600" s="75">
        <v>1</v>
      </c>
      <c r="BC1600" s="75" t="s">
        <v>209</v>
      </c>
      <c r="BD1600" s="104"/>
      <c r="BE1600" s="104"/>
      <c r="BF1600" s="101"/>
      <c r="BG1600" s="101"/>
      <c r="BH1600" s="101"/>
      <c r="BI1600" s="101"/>
      <c r="BJ1600" s="101"/>
      <c r="BK1600" s="101"/>
      <c r="BL1600" s="101"/>
      <c r="BM1600" s="101"/>
      <c r="BN1600" s="101"/>
      <c r="BO1600" s="103"/>
      <c r="BP1600" s="101"/>
      <c r="BQ1600" s="101"/>
      <c r="BR1600" s="101"/>
      <c r="BS1600" s="101"/>
      <c r="BT1600" s="101"/>
      <c r="BU1600" s="101"/>
      <c r="BV1600" s="101"/>
      <c r="BW1600" s="101"/>
      <c r="BX1600" s="101"/>
      <c r="BY1600" s="101"/>
      <c r="BZ1600" s="101"/>
      <c r="CA1600" s="101"/>
      <c r="CB1600" s="101"/>
      <c r="CC1600" s="101"/>
      <c r="CD1600" s="101"/>
      <c r="CE1600" s="101"/>
      <c r="CF1600" s="101"/>
      <c r="CG1600" s="37" t="e">
        <f>VLOOKUP(Table_1[[#This Row],[EAN]],'[1]Planilha1'!$E:$R,13,0)</f>
        <v>#N/A</v>
      </c>
      <c r="CI1600" s="188">
        <f>IF(Table_1[[#This Row],[STATUS MERCADO]]="GO",Table_1[[#This Row],[M. BRUTA TOTAL]],0)</f>
        <v>0</v>
      </c>
      <c r="CJ1600" s="188">
        <f>IF(Table_1[[#This Row],[STATUS MERCADO]]="GO",Table_1[[#This Row],[PV UNIT. REALIZADO]]*Table_1[[#This Row],[QUANTIDADE]],0)</f>
        <v>0</v>
      </c>
    </row>
    <row r="1601" ht="15" hidden="1">
      <c r="A1601" s="7"/>
      <c r="B1601" s="84" t="s">
        <v>400</v>
      </c>
      <c r="C1601" s="75">
        <v>222249</v>
      </c>
      <c r="D1601" s="75">
        <v>37449</v>
      </c>
      <c r="E1601" s="85">
        <v>7896007200405</v>
      </c>
      <c r="F1601" s="86" t="s">
        <v>1580</v>
      </c>
      <c r="G1601" s="75" t="s">
        <v>15</v>
      </c>
      <c r="H1601" s="75">
        <v>1150</v>
      </c>
      <c r="I1601" s="87" t="s">
        <v>1577</v>
      </c>
      <c r="J1601" s="75" t="s">
        <v>1578</v>
      </c>
      <c r="K1601" s="88" t="s">
        <v>84</v>
      </c>
      <c r="L1601" s="88">
        <v>48</v>
      </c>
      <c r="M1601" s="88">
        <v>4</v>
      </c>
      <c r="N1601" s="75" t="s">
        <v>85</v>
      </c>
      <c r="O1601" s="75" t="s">
        <v>208</v>
      </c>
      <c r="P1601" s="89"/>
      <c r="Q1601" s="90">
        <f>(17/100+7.6/100+1.65/100)*P1601</f>
        <v>0</v>
      </c>
      <c r="R1601" s="90"/>
      <c r="S1601" s="90"/>
      <c r="T1601" s="90"/>
      <c r="U1601" s="90"/>
      <c r="V1601" s="90">
        <f>+P1601-Q1601+R1601+S1601+T1601+U1601</f>
        <v>0</v>
      </c>
      <c r="W1601" s="91">
        <f>(1.02/100)</f>
        <v>1.02E-2</v>
      </c>
      <c r="X1601" s="91">
        <v>4.8E-3</v>
      </c>
      <c r="Y1601" s="91">
        <v>0.17</v>
      </c>
      <c r="Z1601" s="91">
        <v>1.65E-2</v>
      </c>
      <c r="AA1601" s="91">
        <v>7.6E-2</v>
      </c>
      <c r="AB1601" s="91">
        <f>SUM(W1601:AA1601)</f>
        <v>0.2775</v>
      </c>
      <c r="AC1601" s="75">
        <v>12</v>
      </c>
      <c r="AD1601" s="92">
        <f>IF(AL1601="","",+AC1601*AL1601)</f>
      </c>
      <c r="AE1601" s="93">
        <f>IF(AL1601="","",+AL1601*AB1601)</f>
      </c>
      <c r="AF1601" s="92">
        <f>IF(AL1601="","",+AL1601-AE1601)</f>
      </c>
      <c r="AG1601" s="93">
        <f>+V1601</f>
        <v>0</v>
      </c>
      <c r="AH1601" s="92">
        <f>IF(AF1601="","",+AF1601-AG1601)</f>
      </c>
      <c r="AI1601" s="92">
        <f>IF(AH1601="","",+AH1601*AC1601)</f>
      </c>
      <c r="AJ1601" s="93"/>
      <c r="AK1601" s="94">
        <v>0.33</v>
      </c>
      <c r="AL1601" s="93">
        <f>IF(V1601=0,"",V1601/(1-AB1601-AK1601))</f>
      </c>
      <c r="AM1601" s="95">
        <v>0.33</v>
      </c>
      <c r="AN1601" s="93">
        <f>IF(V1601=0,"",V1601/(1-AB1601-AM1601))</f>
      </c>
      <c r="AO1601" s="96">
        <v>1.2</v>
      </c>
      <c r="AP1601" s="93">
        <f>IF(BD!AJ1601="","",BD!AJ1601*BD!AO1601)</f>
      </c>
      <c r="AQ1601" s="91">
        <f>BD!AM1601/BD!AK1601-1</f>
        <v>0</v>
      </c>
      <c r="AR1601" s="91">
        <f>IF(BD!AN1601="","",IF(BD!AJ1601="","",BD!AN1601/BD!AJ1601-1))</f>
      </c>
      <c r="AS1601" s="91">
        <f>IF(BD!AN1601="","",IF(BD!AN1601&lt;BD!AL1601,"ABAIXO DA META","DENTRO DA META"))</f>
      </c>
      <c r="AT1601" s="91" t="str">
        <f>IF(BD!AJ1601="","EM ANÁLISE",IF(BD!AP1601&gt;=BD!AN1601,"GO", "NO GO"))</f>
        <v>EM ANÁLISE</v>
      </c>
      <c r="AU1601" s="97">
        <f>IF(AN1601="","",+BD!$AN1601-AJ1601)</f>
      </c>
      <c r="AV1601" s="98"/>
      <c r="AW1601" s="90">
        <f>BD!P1601*BD!AC1601</f>
        <v>0</v>
      </c>
      <c r="AX1601" s="90">
        <f>BD!V1601*BD!AC1601</f>
        <v>0</v>
      </c>
      <c r="AY1601" s="90">
        <f>IF(BD!AN1601="","",BD!AN1601*BD!AC1601)</f>
      </c>
      <c r="AZ1601" s="75" t="s">
        <v>123</v>
      </c>
      <c r="BA1601" s="75" t="s">
        <v>115</v>
      </c>
      <c r="BB1601" s="75">
        <v>1</v>
      </c>
      <c r="BC1601" s="75" t="s">
        <v>209</v>
      </c>
      <c r="BD1601" s="104"/>
      <c r="BE1601" s="104"/>
      <c r="BF1601" s="101"/>
      <c r="BG1601" s="101"/>
      <c r="BH1601" s="101"/>
      <c r="BI1601" s="101"/>
      <c r="BJ1601" s="101"/>
      <c r="BK1601" s="101"/>
      <c r="BL1601" s="101"/>
      <c r="BM1601" s="101"/>
      <c r="BN1601" s="101"/>
      <c r="BO1601" s="103"/>
      <c r="BP1601" s="101"/>
      <c r="BQ1601" s="101"/>
      <c r="BR1601" s="101"/>
      <c r="BS1601" s="101"/>
      <c r="BT1601" s="101"/>
      <c r="BU1601" s="101"/>
      <c r="BV1601" s="101"/>
      <c r="BW1601" s="101"/>
      <c r="BX1601" s="101"/>
      <c r="BY1601" s="101"/>
      <c r="BZ1601" s="101"/>
      <c r="CA1601" s="101"/>
      <c r="CB1601" s="101"/>
      <c r="CC1601" s="101"/>
      <c r="CD1601" s="101"/>
      <c r="CE1601" s="101"/>
      <c r="CF1601" s="101"/>
      <c r="CG1601" s="37" t="e">
        <f>VLOOKUP(Table_1[[#This Row],[EAN]],'[1]Planilha1'!$E:$R,13,0)</f>
        <v>#N/A</v>
      </c>
      <c r="CI1601" s="188">
        <f>IF(Table_1[[#This Row],[STATUS MERCADO]]="GO",Table_1[[#This Row],[M. BRUTA TOTAL]],0)</f>
        <v>0</v>
      </c>
      <c r="CJ1601" s="188">
        <f>IF(Table_1[[#This Row],[STATUS MERCADO]]="GO",Table_1[[#This Row],[PV UNIT. REALIZADO]]*Table_1[[#This Row],[QUANTIDADE]],0)</f>
        <v>0</v>
      </c>
    </row>
    <row r="1602" ht="15" hidden="1">
      <c r="A1602" s="7"/>
      <c r="B1602" s="84" t="s">
        <v>400</v>
      </c>
      <c r="C1602" s="75">
        <v>222250</v>
      </c>
      <c r="D1602" s="75">
        <v>37438</v>
      </c>
      <c r="E1602" s="85">
        <v>7896007200313</v>
      </c>
      <c r="F1602" s="86" t="s">
        <v>1581</v>
      </c>
      <c r="G1602" s="75" t="s">
        <v>15</v>
      </c>
      <c r="H1602" s="75">
        <v>1150</v>
      </c>
      <c r="I1602" s="87" t="s">
        <v>1577</v>
      </c>
      <c r="J1602" s="75" t="s">
        <v>1578</v>
      </c>
      <c r="K1602" s="88" t="s">
        <v>84</v>
      </c>
      <c r="L1602" s="88">
        <v>48</v>
      </c>
      <c r="M1602" s="88">
        <v>4</v>
      </c>
      <c r="N1602" s="75" t="s">
        <v>85</v>
      </c>
      <c r="O1602" s="75" t="s">
        <v>208</v>
      </c>
      <c r="P1602" s="89"/>
      <c r="Q1602" s="90">
        <f>(17/100+7.6/100+1.65/100)*P1602</f>
        <v>0</v>
      </c>
      <c r="R1602" s="90"/>
      <c r="S1602" s="90"/>
      <c r="T1602" s="90"/>
      <c r="U1602" s="90"/>
      <c r="V1602" s="90">
        <f>+P1602-Q1602+R1602+S1602+T1602+U1602</f>
        <v>0</v>
      </c>
      <c r="W1602" s="91">
        <f>(1.02/100)</f>
        <v>1.02E-2</v>
      </c>
      <c r="X1602" s="91">
        <v>4.8E-3</v>
      </c>
      <c r="Y1602" s="91">
        <v>0.17</v>
      </c>
      <c r="Z1602" s="91">
        <v>1.65E-2</v>
      </c>
      <c r="AA1602" s="91">
        <v>7.6E-2</v>
      </c>
      <c r="AB1602" s="91">
        <f>SUM(W1602:AA1602)</f>
        <v>0.2775</v>
      </c>
      <c r="AC1602" s="75">
        <v>12</v>
      </c>
      <c r="AD1602" s="92">
        <f>IF(AL1602="","",+AC1602*AL1602)</f>
      </c>
      <c r="AE1602" s="93">
        <f>IF(AL1602="","",+AL1602*AB1602)</f>
      </c>
      <c r="AF1602" s="92">
        <f>IF(AL1602="","",+AL1602-AE1602)</f>
      </c>
      <c r="AG1602" s="93">
        <f>+V1602</f>
        <v>0</v>
      </c>
      <c r="AH1602" s="92">
        <f>IF(AF1602="","",+AF1602-AG1602)</f>
      </c>
      <c r="AI1602" s="92">
        <f>IF(AH1602="","",+AH1602*AC1602)</f>
      </c>
      <c r="AJ1602" s="93"/>
      <c r="AK1602" s="94">
        <v>0.33</v>
      </c>
      <c r="AL1602" s="93">
        <f>IF(V1602=0,"",V1602/(1-AB1602-AK1602))</f>
      </c>
      <c r="AM1602" s="95">
        <v>0.33</v>
      </c>
      <c r="AN1602" s="93">
        <f>IF(V1602=0,"",V1602/(1-AB1602-AM1602))</f>
      </c>
      <c r="AO1602" s="96">
        <v>1.2</v>
      </c>
      <c r="AP1602" s="93">
        <f>IF(BD!AJ1602="","",BD!AJ1602*BD!AO1602)</f>
      </c>
      <c r="AQ1602" s="91">
        <f>BD!AM1602/BD!AK1602-1</f>
        <v>0</v>
      </c>
      <c r="AR1602" s="91">
        <f>IF(BD!AN1602="","",IF(BD!AJ1602="","",BD!AN1602/BD!AJ1602-1))</f>
      </c>
      <c r="AS1602" s="91">
        <f>IF(BD!AN1602="","",IF(BD!AN1602&lt;BD!AL1602,"ABAIXO DA META","DENTRO DA META"))</f>
      </c>
      <c r="AT1602" s="91" t="str">
        <f>IF(BD!AJ1602="","EM ANÁLISE",IF(BD!AP1602&gt;=BD!AN1602,"GO", "NO GO"))</f>
        <v>EM ANÁLISE</v>
      </c>
      <c r="AU1602" s="97">
        <f>IF(AN1602="","",+BD!$AN1602-AJ1602)</f>
      </c>
      <c r="AV1602" s="98"/>
      <c r="AW1602" s="90">
        <f>BD!P1602*BD!AC1602</f>
        <v>0</v>
      </c>
      <c r="AX1602" s="90">
        <f>BD!V1602*BD!AC1602</f>
        <v>0</v>
      </c>
      <c r="AY1602" s="90">
        <f>IF(BD!AN1602="","",BD!AN1602*BD!AC1602)</f>
      </c>
      <c r="AZ1602" s="75" t="s">
        <v>123</v>
      </c>
      <c r="BA1602" s="75" t="s">
        <v>115</v>
      </c>
      <c r="BB1602" s="75">
        <v>1</v>
      </c>
      <c r="BC1602" s="75" t="s">
        <v>209</v>
      </c>
      <c r="BD1602" s="104"/>
      <c r="BE1602" s="104"/>
      <c r="BF1602" s="101"/>
      <c r="BG1602" s="101"/>
      <c r="BH1602" s="101"/>
      <c r="BI1602" s="101"/>
      <c r="BJ1602" s="101"/>
      <c r="BK1602" s="101"/>
      <c r="BL1602" s="101"/>
      <c r="BM1602" s="101"/>
      <c r="BN1602" s="101"/>
      <c r="BO1602" s="103"/>
      <c r="BP1602" s="101"/>
      <c r="BQ1602" s="101"/>
      <c r="BR1602" s="101"/>
      <c r="BS1602" s="101"/>
      <c r="BT1602" s="101"/>
      <c r="BU1602" s="101"/>
      <c r="BV1602" s="101"/>
      <c r="BW1602" s="101"/>
      <c r="BX1602" s="101"/>
      <c r="BY1602" s="101"/>
      <c r="BZ1602" s="101"/>
      <c r="CA1602" s="101"/>
      <c r="CB1602" s="101"/>
      <c r="CC1602" s="101"/>
      <c r="CD1602" s="101"/>
      <c r="CE1602" s="101"/>
      <c r="CF1602" s="101"/>
      <c r="CG1602" s="37" t="e">
        <f>VLOOKUP(Table_1[[#This Row],[EAN]],'[1]Planilha1'!$E:$R,13,0)</f>
        <v>#N/A</v>
      </c>
      <c r="CI1602" s="188">
        <f>IF(Table_1[[#This Row],[STATUS MERCADO]]="GO",Table_1[[#This Row],[M. BRUTA TOTAL]],0)</f>
        <v>0</v>
      </c>
      <c r="CJ1602" s="188">
        <f>IF(Table_1[[#This Row],[STATUS MERCADO]]="GO",Table_1[[#This Row],[PV UNIT. REALIZADO]]*Table_1[[#This Row],[QUANTIDADE]],0)</f>
        <v>0</v>
      </c>
    </row>
    <row r="1603" ht="15" hidden="1">
      <c r="A1603" s="7"/>
      <c r="B1603" s="84" t="s">
        <v>400</v>
      </c>
      <c r="C1603" s="75">
        <v>222251</v>
      </c>
      <c r="D1603" s="75">
        <v>37462</v>
      </c>
      <c r="E1603" s="85">
        <v>7896007202003</v>
      </c>
      <c r="F1603" s="86" t="s">
        <v>1582</v>
      </c>
      <c r="G1603" s="75" t="s">
        <v>15</v>
      </c>
      <c r="H1603" s="75">
        <v>1150</v>
      </c>
      <c r="I1603" s="87" t="s">
        <v>1577</v>
      </c>
      <c r="J1603" s="75" t="s">
        <v>1578</v>
      </c>
      <c r="K1603" s="88" t="s">
        <v>84</v>
      </c>
      <c r="L1603" s="88">
        <v>16</v>
      </c>
      <c r="M1603" s="88">
        <v>4</v>
      </c>
      <c r="N1603" s="75" t="s">
        <v>85</v>
      </c>
      <c r="O1603" s="75" t="s">
        <v>208</v>
      </c>
      <c r="P1603" s="89"/>
      <c r="Q1603" s="90">
        <f>(17/100+7.6/100+1.65/100)*P1603</f>
        <v>0</v>
      </c>
      <c r="R1603" s="90"/>
      <c r="S1603" s="90"/>
      <c r="T1603" s="90"/>
      <c r="U1603" s="90"/>
      <c r="V1603" s="90">
        <f>+P1603-Q1603+R1603+S1603+T1603+U1603</f>
        <v>0</v>
      </c>
      <c r="W1603" s="91">
        <f>(1.02/100)</f>
        <v>1.02E-2</v>
      </c>
      <c r="X1603" s="91">
        <v>4.8E-3</v>
      </c>
      <c r="Y1603" s="91">
        <v>0.17</v>
      </c>
      <c r="Z1603" s="91">
        <v>1.65E-2</v>
      </c>
      <c r="AA1603" s="91">
        <v>7.6E-2</v>
      </c>
      <c r="AB1603" s="91">
        <f>SUM(W1603:AA1603)</f>
        <v>0.2775</v>
      </c>
      <c r="AC1603" s="75">
        <v>12</v>
      </c>
      <c r="AD1603" s="92">
        <f>IF(AL1603="","",+AC1603*AL1603)</f>
      </c>
      <c r="AE1603" s="93">
        <f>IF(AL1603="","",+AL1603*AB1603)</f>
      </c>
      <c r="AF1603" s="92">
        <f>IF(AL1603="","",+AL1603-AE1603)</f>
      </c>
      <c r="AG1603" s="93">
        <f>+V1603</f>
        <v>0</v>
      </c>
      <c r="AH1603" s="92">
        <f>IF(AF1603="","",+AF1603-AG1603)</f>
      </c>
      <c r="AI1603" s="92">
        <f>IF(AH1603="","",+AH1603*AC1603)</f>
      </c>
      <c r="AJ1603" s="93"/>
      <c r="AK1603" s="94">
        <v>0.33</v>
      </c>
      <c r="AL1603" s="93">
        <f>IF(V1603=0,"",V1603/(1-AB1603-AK1603))</f>
      </c>
      <c r="AM1603" s="95">
        <v>0.33</v>
      </c>
      <c r="AN1603" s="93">
        <f>IF(V1603=0,"",V1603/(1-AB1603-AM1603))</f>
      </c>
      <c r="AO1603" s="96">
        <v>1.2</v>
      </c>
      <c r="AP1603" s="93">
        <f>IF(BD!AJ1603="","",BD!AJ1603*BD!AO1603)</f>
      </c>
      <c r="AQ1603" s="91">
        <f>BD!AM1603/BD!AK1603-1</f>
        <v>0</v>
      </c>
      <c r="AR1603" s="91">
        <f>IF(BD!AN1603="","",IF(BD!AJ1603="","",BD!AN1603/BD!AJ1603-1))</f>
      </c>
      <c r="AS1603" s="91">
        <f>IF(BD!AN1603="","",IF(BD!AN1603&lt;BD!AL1603,"ABAIXO DA META","DENTRO DA META"))</f>
      </c>
      <c r="AT1603" s="91" t="str">
        <f>IF(BD!AJ1603="","EM ANÁLISE",IF(BD!AP1603&gt;=BD!AN1603,"GO", "NO GO"))</f>
        <v>EM ANÁLISE</v>
      </c>
      <c r="AU1603" s="97">
        <f>IF(AN1603="","",+BD!$AN1603-AJ1603)</f>
      </c>
      <c r="AV1603" s="98"/>
      <c r="AW1603" s="90">
        <f>BD!P1603*BD!AC1603</f>
        <v>0</v>
      </c>
      <c r="AX1603" s="90">
        <f>BD!V1603*BD!AC1603</f>
        <v>0</v>
      </c>
      <c r="AY1603" s="90">
        <f>IF(BD!AN1603="","",BD!AN1603*BD!AC1603)</f>
      </c>
      <c r="AZ1603" s="75" t="s">
        <v>123</v>
      </c>
      <c r="BA1603" s="75" t="s">
        <v>115</v>
      </c>
      <c r="BB1603" s="75">
        <v>1</v>
      </c>
      <c r="BC1603" s="75" t="s">
        <v>209</v>
      </c>
      <c r="BD1603" s="104"/>
      <c r="BE1603" s="104"/>
      <c r="BF1603" s="101"/>
      <c r="BG1603" s="101"/>
      <c r="BH1603" s="101"/>
      <c r="BI1603" s="101"/>
      <c r="BJ1603" s="101"/>
      <c r="BK1603" s="101"/>
      <c r="BL1603" s="101"/>
      <c r="BM1603" s="101"/>
      <c r="BN1603" s="101"/>
      <c r="BO1603" s="103"/>
      <c r="BP1603" s="101"/>
      <c r="BQ1603" s="101"/>
      <c r="BR1603" s="101"/>
      <c r="BS1603" s="101"/>
      <c r="BT1603" s="101"/>
      <c r="BU1603" s="101"/>
      <c r="BV1603" s="101"/>
      <c r="BW1603" s="101"/>
      <c r="BX1603" s="101"/>
      <c r="BY1603" s="101"/>
      <c r="BZ1603" s="101"/>
      <c r="CA1603" s="101"/>
      <c r="CB1603" s="101"/>
      <c r="CC1603" s="101"/>
      <c r="CD1603" s="101"/>
      <c r="CE1603" s="101"/>
      <c r="CF1603" s="101"/>
      <c r="CG1603" s="37" t="e">
        <f>VLOOKUP(Table_1[[#This Row],[EAN]],'[1]Planilha1'!$E:$R,13,0)</f>
        <v>#N/A</v>
      </c>
      <c r="CI1603" s="188">
        <f>IF(Table_1[[#This Row],[STATUS MERCADO]]="GO",Table_1[[#This Row],[M. BRUTA TOTAL]],0)</f>
        <v>0</v>
      </c>
      <c r="CJ1603" s="188">
        <f>IF(Table_1[[#This Row],[STATUS MERCADO]]="GO",Table_1[[#This Row],[PV UNIT. REALIZADO]]*Table_1[[#This Row],[QUANTIDADE]],0)</f>
        <v>0</v>
      </c>
    </row>
    <row r="1604" ht="15" hidden="1">
      <c r="A1604" s="7"/>
      <c r="B1604" s="84" t="s">
        <v>400</v>
      </c>
      <c r="C1604" s="75">
        <v>222252</v>
      </c>
      <c r="D1604" s="75">
        <v>37442</v>
      </c>
      <c r="E1604" s="85">
        <v>7896007200344</v>
      </c>
      <c r="F1604" s="86" t="s">
        <v>1583</v>
      </c>
      <c r="G1604" s="75" t="s">
        <v>15</v>
      </c>
      <c r="H1604" s="75">
        <v>1150</v>
      </c>
      <c r="I1604" s="87" t="s">
        <v>1577</v>
      </c>
      <c r="J1604" s="75" t="s">
        <v>1578</v>
      </c>
      <c r="K1604" s="88" t="s">
        <v>84</v>
      </c>
      <c r="L1604" s="88">
        <v>48</v>
      </c>
      <c r="M1604" s="88">
        <v>4</v>
      </c>
      <c r="N1604" s="75" t="s">
        <v>85</v>
      </c>
      <c r="O1604" s="75" t="s">
        <v>208</v>
      </c>
      <c r="P1604" s="89"/>
      <c r="Q1604" s="90">
        <f>(17/100+7.6/100+1.65/100)*P1604</f>
        <v>0</v>
      </c>
      <c r="R1604" s="90"/>
      <c r="S1604" s="90"/>
      <c r="T1604" s="90"/>
      <c r="U1604" s="90"/>
      <c r="V1604" s="90">
        <f>+P1604-Q1604+R1604+S1604+T1604+U1604</f>
        <v>0</v>
      </c>
      <c r="W1604" s="91">
        <f>(1.02/100)</f>
        <v>1.02E-2</v>
      </c>
      <c r="X1604" s="91">
        <v>4.8E-3</v>
      </c>
      <c r="Y1604" s="91">
        <v>0.17</v>
      </c>
      <c r="Z1604" s="91">
        <v>1.65E-2</v>
      </c>
      <c r="AA1604" s="91">
        <v>7.6E-2</v>
      </c>
      <c r="AB1604" s="91">
        <f>SUM(W1604:AA1604)</f>
        <v>0.2775</v>
      </c>
      <c r="AC1604" s="75">
        <v>12</v>
      </c>
      <c r="AD1604" s="92">
        <f>IF(AL1604="","",+AC1604*AL1604)</f>
      </c>
      <c r="AE1604" s="93">
        <f>IF(AL1604="","",+AL1604*AB1604)</f>
      </c>
      <c r="AF1604" s="92">
        <f>IF(AL1604="","",+AL1604-AE1604)</f>
      </c>
      <c r="AG1604" s="93">
        <f>+V1604</f>
        <v>0</v>
      </c>
      <c r="AH1604" s="92">
        <f>IF(AF1604="","",+AF1604-AG1604)</f>
      </c>
      <c r="AI1604" s="92">
        <f>IF(AH1604="","",+AH1604*AC1604)</f>
      </c>
      <c r="AJ1604" s="93"/>
      <c r="AK1604" s="94">
        <v>0.33</v>
      </c>
      <c r="AL1604" s="93">
        <f>IF(V1604=0,"",V1604/(1-AB1604-AK1604))</f>
      </c>
      <c r="AM1604" s="95">
        <v>0.33</v>
      </c>
      <c r="AN1604" s="93">
        <f>IF(V1604=0,"",V1604/(1-AB1604-AM1604))</f>
      </c>
      <c r="AO1604" s="96">
        <v>1.2</v>
      </c>
      <c r="AP1604" s="93">
        <f>IF(BD!AJ1604="","",BD!AJ1604*BD!AO1604)</f>
      </c>
      <c r="AQ1604" s="91">
        <f>BD!AM1604/BD!AK1604-1</f>
        <v>0</v>
      </c>
      <c r="AR1604" s="91">
        <f>IF(BD!AN1604="","",IF(BD!AJ1604="","",BD!AN1604/BD!AJ1604-1))</f>
      </c>
      <c r="AS1604" s="91">
        <f>IF(BD!AN1604="","",IF(BD!AN1604&lt;BD!AL1604,"ABAIXO DA META","DENTRO DA META"))</f>
      </c>
      <c r="AT1604" s="91" t="str">
        <f>IF(BD!AJ1604="","EM ANÁLISE",IF(BD!AP1604&gt;=BD!AN1604,"GO", "NO GO"))</f>
        <v>EM ANÁLISE</v>
      </c>
      <c r="AU1604" s="97">
        <f>IF(AN1604="","",+BD!$AN1604-AJ1604)</f>
      </c>
      <c r="AV1604" s="98"/>
      <c r="AW1604" s="90">
        <f>BD!P1604*BD!AC1604</f>
        <v>0</v>
      </c>
      <c r="AX1604" s="90">
        <f>BD!V1604*BD!AC1604</f>
        <v>0</v>
      </c>
      <c r="AY1604" s="90">
        <f>IF(BD!AN1604="","",BD!AN1604*BD!AC1604)</f>
      </c>
      <c r="AZ1604" s="75" t="s">
        <v>123</v>
      </c>
      <c r="BA1604" s="75" t="s">
        <v>115</v>
      </c>
      <c r="BB1604" s="75">
        <v>1</v>
      </c>
      <c r="BC1604" s="75" t="s">
        <v>209</v>
      </c>
      <c r="BD1604" s="104"/>
      <c r="BE1604" s="104"/>
      <c r="BF1604" s="101"/>
      <c r="BG1604" s="101"/>
      <c r="BH1604" s="101"/>
      <c r="BI1604" s="101"/>
      <c r="BJ1604" s="101"/>
      <c r="BK1604" s="101"/>
      <c r="BL1604" s="101"/>
      <c r="BM1604" s="101"/>
      <c r="BN1604" s="101"/>
      <c r="BO1604" s="103"/>
      <c r="BP1604" s="101"/>
      <c r="BQ1604" s="101"/>
      <c r="BR1604" s="101"/>
      <c r="BS1604" s="101"/>
      <c r="BT1604" s="101"/>
      <c r="BU1604" s="101"/>
      <c r="BV1604" s="101"/>
      <c r="BW1604" s="101"/>
      <c r="BX1604" s="101"/>
      <c r="BY1604" s="101"/>
      <c r="BZ1604" s="101"/>
      <c r="CA1604" s="101"/>
      <c r="CB1604" s="101"/>
      <c r="CC1604" s="101"/>
      <c r="CD1604" s="101"/>
      <c r="CE1604" s="101"/>
      <c r="CF1604" s="101"/>
      <c r="CG1604" s="37" t="e">
        <f>VLOOKUP(Table_1[[#This Row],[EAN]],'[1]Planilha1'!$E:$R,13,0)</f>
        <v>#N/A</v>
      </c>
      <c r="CI1604" s="188">
        <f>IF(Table_1[[#This Row],[STATUS MERCADO]]="GO",Table_1[[#This Row],[M. BRUTA TOTAL]],0)</f>
        <v>0</v>
      </c>
      <c r="CJ1604" s="188">
        <f>IF(Table_1[[#This Row],[STATUS MERCADO]]="GO",Table_1[[#This Row],[PV UNIT. REALIZADO]]*Table_1[[#This Row],[QUANTIDADE]],0)</f>
        <v>0</v>
      </c>
    </row>
    <row r="1605" ht="15" hidden="1">
      <c r="A1605" s="7"/>
      <c r="B1605" s="84" t="s">
        <v>400</v>
      </c>
      <c r="C1605" s="75">
        <v>222253</v>
      </c>
      <c r="D1605" s="75">
        <v>37464</v>
      </c>
      <c r="E1605" s="85">
        <v>7896007202348</v>
      </c>
      <c r="F1605" s="86" t="s">
        <v>1584</v>
      </c>
      <c r="G1605" s="75" t="s">
        <v>15</v>
      </c>
      <c r="H1605" s="75">
        <v>1150</v>
      </c>
      <c r="I1605" s="87" t="s">
        <v>1577</v>
      </c>
      <c r="J1605" s="75" t="s">
        <v>1578</v>
      </c>
      <c r="K1605" s="88" t="s">
        <v>84</v>
      </c>
      <c r="L1605" s="88">
        <v>16</v>
      </c>
      <c r="M1605" s="88">
        <v>4</v>
      </c>
      <c r="N1605" s="75" t="s">
        <v>85</v>
      </c>
      <c r="O1605" s="75" t="s">
        <v>208</v>
      </c>
      <c r="P1605" s="89"/>
      <c r="Q1605" s="90">
        <f>(17/100+7.6/100+1.65/100)*P1605</f>
        <v>0</v>
      </c>
      <c r="R1605" s="90"/>
      <c r="S1605" s="90"/>
      <c r="T1605" s="90"/>
      <c r="U1605" s="90"/>
      <c r="V1605" s="90">
        <f>+P1605-Q1605+R1605+S1605+T1605+U1605</f>
        <v>0</v>
      </c>
      <c r="W1605" s="91">
        <f>(1.02/100)</f>
        <v>1.02E-2</v>
      </c>
      <c r="X1605" s="91">
        <v>4.8E-3</v>
      </c>
      <c r="Y1605" s="91">
        <v>0.17</v>
      </c>
      <c r="Z1605" s="91">
        <v>1.65E-2</v>
      </c>
      <c r="AA1605" s="91">
        <v>7.6E-2</v>
      </c>
      <c r="AB1605" s="91">
        <f>SUM(W1605:AA1605)</f>
        <v>0.2775</v>
      </c>
      <c r="AC1605" s="75">
        <v>12</v>
      </c>
      <c r="AD1605" s="92">
        <f>IF(AL1605="","",+AC1605*AL1605)</f>
      </c>
      <c r="AE1605" s="93">
        <f>IF(AL1605="","",+AL1605*AB1605)</f>
      </c>
      <c r="AF1605" s="92">
        <f>IF(AL1605="","",+AL1605-AE1605)</f>
      </c>
      <c r="AG1605" s="93">
        <f>+V1605</f>
        <v>0</v>
      </c>
      <c r="AH1605" s="92">
        <f>IF(AF1605="","",+AF1605-AG1605)</f>
      </c>
      <c r="AI1605" s="92">
        <f>IF(AH1605="","",+AH1605*AC1605)</f>
      </c>
      <c r="AJ1605" s="93"/>
      <c r="AK1605" s="94">
        <v>0.33</v>
      </c>
      <c r="AL1605" s="93">
        <f>IF(V1605=0,"",V1605/(1-AB1605-AK1605))</f>
      </c>
      <c r="AM1605" s="95">
        <v>0.33</v>
      </c>
      <c r="AN1605" s="93">
        <f>IF(V1605=0,"",V1605/(1-AB1605-AM1605))</f>
      </c>
      <c r="AO1605" s="96">
        <v>1.2</v>
      </c>
      <c r="AP1605" s="93">
        <f>IF(BD!AJ1605="","",BD!AJ1605*BD!AO1605)</f>
      </c>
      <c r="AQ1605" s="91">
        <f>BD!AM1605/BD!AK1605-1</f>
        <v>0</v>
      </c>
      <c r="AR1605" s="91">
        <f>IF(BD!AN1605="","",IF(BD!AJ1605="","",BD!AN1605/BD!AJ1605-1))</f>
      </c>
      <c r="AS1605" s="91">
        <f>IF(BD!AN1605="","",IF(BD!AN1605&lt;BD!AL1605,"ABAIXO DA META","DENTRO DA META"))</f>
      </c>
      <c r="AT1605" s="91" t="str">
        <f>IF(BD!AJ1605="","EM ANÁLISE",IF(BD!AP1605&gt;=BD!AN1605,"GO", "NO GO"))</f>
        <v>EM ANÁLISE</v>
      </c>
      <c r="AU1605" s="97">
        <f>IF(AN1605="","",+BD!$AN1605-AJ1605)</f>
      </c>
      <c r="AV1605" s="98"/>
      <c r="AW1605" s="90">
        <f>BD!P1605*BD!AC1605</f>
        <v>0</v>
      </c>
      <c r="AX1605" s="90">
        <f>BD!V1605*BD!AC1605</f>
        <v>0</v>
      </c>
      <c r="AY1605" s="90">
        <f>IF(BD!AN1605="","",BD!AN1605*BD!AC1605)</f>
      </c>
      <c r="AZ1605" s="75" t="s">
        <v>123</v>
      </c>
      <c r="BA1605" s="75" t="s">
        <v>115</v>
      </c>
      <c r="BB1605" s="75">
        <v>1</v>
      </c>
      <c r="BC1605" s="75" t="s">
        <v>209</v>
      </c>
      <c r="BD1605" s="104"/>
      <c r="BE1605" s="104"/>
      <c r="BF1605" s="101"/>
      <c r="BG1605" s="101"/>
      <c r="BH1605" s="101"/>
      <c r="BI1605" s="101"/>
      <c r="BJ1605" s="101"/>
      <c r="BK1605" s="101"/>
      <c r="BL1605" s="101"/>
      <c r="BM1605" s="101"/>
      <c r="BN1605" s="101"/>
      <c r="BO1605" s="103"/>
      <c r="BP1605" s="101"/>
      <c r="BQ1605" s="101"/>
      <c r="BR1605" s="101"/>
      <c r="BS1605" s="101"/>
      <c r="BT1605" s="101"/>
      <c r="BU1605" s="101"/>
      <c r="BV1605" s="101"/>
      <c r="BW1605" s="101"/>
      <c r="BX1605" s="101"/>
      <c r="BY1605" s="101"/>
      <c r="BZ1605" s="101"/>
      <c r="CA1605" s="101"/>
      <c r="CB1605" s="101"/>
      <c r="CC1605" s="101"/>
      <c r="CD1605" s="101"/>
      <c r="CE1605" s="101"/>
      <c r="CF1605" s="101"/>
      <c r="CG1605" s="37" t="e">
        <f>VLOOKUP(Table_1[[#This Row],[EAN]],'[1]Planilha1'!$E:$R,13,0)</f>
        <v>#N/A</v>
      </c>
      <c r="CI1605" s="188">
        <f>IF(Table_1[[#This Row],[STATUS MERCADO]]="GO",Table_1[[#This Row],[M. BRUTA TOTAL]],0)</f>
        <v>0</v>
      </c>
      <c r="CJ1605" s="188">
        <f>IF(Table_1[[#This Row],[STATUS MERCADO]]="GO",Table_1[[#This Row],[PV UNIT. REALIZADO]]*Table_1[[#This Row],[QUANTIDADE]],0)</f>
        <v>0</v>
      </c>
    </row>
    <row r="1606" ht="15" hidden="1">
      <c r="A1606" s="7"/>
      <c r="B1606" s="84" t="s">
        <v>400</v>
      </c>
      <c r="C1606" s="75">
        <v>222254</v>
      </c>
      <c r="D1606" s="75">
        <v>37400</v>
      </c>
      <c r="E1606" s="85">
        <v>7896007201709</v>
      </c>
      <c r="F1606" s="86" t="s">
        <v>1585</v>
      </c>
      <c r="G1606" s="75" t="s">
        <v>15</v>
      </c>
      <c r="H1606" s="75">
        <v>1150</v>
      </c>
      <c r="I1606" s="87" t="s">
        <v>1577</v>
      </c>
      <c r="J1606" s="75" t="s">
        <v>1578</v>
      </c>
      <c r="K1606" s="88" t="s">
        <v>84</v>
      </c>
      <c r="L1606" s="88">
        <v>48</v>
      </c>
      <c r="M1606" s="88">
        <v>4</v>
      </c>
      <c r="N1606" s="75" t="s">
        <v>85</v>
      </c>
      <c r="O1606" s="75" t="s">
        <v>208</v>
      </c>
      <c r="P1606" s="89"/>
      <c r="Q1606" s="90">
        <f>(17/100+7.6/100+1.65/100)*P1606</f>
        <v>0</v>
      </c>
      <c r="R1606" s="90"/>
      <c r="S1606" s="90"/>
      <c r="T1606" s="90"/>
      <c r="U1606" s="90"/>
      <c r="V1606" s="90">
        <f>+P1606-Q1606+R1606+S1606+T1606+U1606</f>
        <v>0</v>
      </c>
      <c r="W1606" s="91">
        <f>(1.02/100)</f>
        <v>1.02E-2</v>
      </c>
      <c r="X1606" s="91">
        <v>4.8E-3</v>
      </c>
      <c r="Y1606" s="91">
        <v>0.17</v>
      </c>
      <c r="Z1606" s="91">
        <v>1.65E-2</v>
      </c>
      <c r="AA1606" s="91">
        <v>7.6E-2</v>
      </c>
      <c r="AB1606" s="91">
        <f>SUM(W1606:AA1606)</f>
        <v>0.2775</v>
      </c>
      <c r="AC1606" s="75">
        <v>12</v>
      </c>
      <c r="AD1606" s="92">
        <f>IF(AL1606="","",+AC1606*AL1606)</f>
      </c>
      <c r="AE1606" s="93">
        <f>IF(AL1606="","",+AL1606*AB1606)</f>
      </c>
      <c r="AF1606" s="92">
        <f>IF(AL1606="","",+AL1606-AE1606)</f>
      </c>
      <c r="AG1606" s="93">
        <f>+V1606</f>
        <v>0</v>
      </c>
      <c r="AH1606" s="92">
        <f>IF(AF1606="","",+AF1606-AG1606)</f>
      </c>
      <c r="AI1606" s="92">
        <f>IF(AH1606="","",+AH1606*AC1606)</f>
      </c>
      <c r="AJ1606" s="93"/>
      <c r="AK1606" s="94">
        <v>0.33</v>
      </c>
      <c r="AL1606" s="93">
        <f>IF(V1606=0,"",V1606/(1-AB1606-AK1606))</f>
      </c>
      <c r="AM1606" s="95">
        <v>0.33</v>
      </c>
      <c r="AN1606" s="93">
        <f>IF(V1606=0,"",V1606/(1-AB1606-AM1606))</f>
      </c>
      <c r="AO1606" s="96">
        <v>1.2</v>
      </c>
      <c r="AP1606" s="93">
        <f>IF(BD!AJ1606="","",BD!AJ1606*BD!AO1606)</f>
      </c>
      <c r="AQ1606" s="91">
        <f>BD!AM1606/BD!AK1606-1</f>
        <v>0</v>
      </c>
      <c r="AR1606" s="91">
        <f>IF(BD!AN1606="","",IF(BD!AJ1606="","",BD!AN1606/BD!AJ1606-1))</f>
      </c>
      <c r="AS1606" s="91">
        <f>IF(BD!AN1606="","",IF(BD!AN1606&lt;BD!AL1606,"ABAIXO DA META","DENTRO DA META"))</f>
      </c>
      <c r="AT1606" s="91" t="str">
        <f>IF(BD!AJ1606="","EM ANÁLISE",IF(BD!AP1606&gt;=BD!AN1606,"GO", "NO GO"))</f>
        <v>EM ANÁLISE</v>
      </c>
      <c r="AU1606" s="97">
        <f>IF(AN1606="","",+BD!$AN1606-AJ1606)</f>
      </c>
      <c r="AV1606" s="98"/>
      <c r="AW1606" s="90">
        <f>BD!P1606*BD!AC1606</f>
        <v>0</v>
      </c>
      <c r="AX1606" s="90">
        <f>BD!V1606*BD!AC1606</f>
        <v>0</v>
      </c>
      <c r="AY1606" s="90">
        <f>IF(BD!AN1606="","",BD!AN1606*BD!AC1606)</f>
      </c>
      <c r="AZ1606" s="75" t="s">
        <v>123</v>
      </c>
      <c r="BA1606" s="75" t="s">
        <v>115</v>
      </c>
      <c r="BB1606" s="75">
        <v>1</v>
      </c>
      <c r="BC1606" s="75" t="s">
        <v>209</v>
      </c>
      <c r="BD1606" s="104"/>
      <c r="BE1606" s="104"/>
      <c r="BF1606" s="101"/>
      <c r="BG1606" s="101"/>
      <c r="BH1606" s="101"/>
      <c r="BI1606" s="101"/>
      <c r="BJ1606" s="101"/>
      <c r="BK1606" s="101"/>
      <c r="BL1606" s="101"/>
      <c r="BM1606" s="101"/>
      <c r="BN1606" s="101"/>
      <c r="BO1606" s="103"/>
      <c r="BP1606" s="101"/>
      <c r="BQ1606" s="101"/>
      <c r="BR1606" s="101"/>
      <c r="BS1606" s="101"/>
      <c r="BT1606" s="101"/>
      <c r="BU1606" s="101"/>
      <c r="BV1606" s="101"/>
      <c r="BW1606" s="101"/>
      <c r="BX1606" s="101"/>
      <c r="BY1606" s="101"/>
      <c r="BZ1606" s="101"/>
      <c r="CA1606" s="101"/>
      <c r="CB1606" s="101"/>
      <c r="CC1606" s="101"/>
      <c r="CD1606" s="101"/>
      <c r="CE1606" s="101"/>
      <c r="CF1606" s="101"/>
      <c r="CG1606" s="37" t="e">
        <f>VLOOKUP(Table_1[[#This Row],[EAN]],'[1]Planilha1'!$E:$R,13,0)</f>
        <v>#N/A</v>
      </c>
      <c r="CI1606" s="188">
        <f>IF(Table_1[[#This Row],[STATUS MERCADO]]="GO",Table_1[[#This Row],[M. BRUTA TOTAL]],0)</f>
        <v>0</v>
      </c>
      <c r="CJ1606" s="188">
        <f>IF(Table_1[[#This Row],[STATUS MERCADO]]="GO",Table_1[[#This Row],[PV UNIT. REALIZADO]]*Table_1[[#This Row],[QUANTIDADE]],0)</f>
        <v>0</v>
      </c>
    </row>
    <row r="1607" ht="15" hidden="1">
      <c r="A1607" s="7"/>
      <c r="B1607" s="84" t="s">
        <v>400</v>
      </c>
      <c r="C1607" s="75">
        <v>222256</v>
      </c>
      <c r="D1607" s="75">
        <v>37454</v>
      </c>
      <c r="E1607" s="85">
        <v>7896007200900</v>
      </c>
      <c r="F1607" s="86" t="s">
        <v>1586</v>
      </c>
      <c r="G1607" s="75" t="s">
        <v>15</v>
      </c>
      <c r="H1607" s="75">
        <v>1150</v>
      </c>
      <c r="I1607" s="87" t="s">
        <v>1577</v>
      </c>
      <c r="J1607" s="75" t="s">
        <v>1578</v>
      </c>
      <c r="K1607" s="88" t="s">
        <v>84</v>
      </c>
      <c r="L1607" s="88">
        <v>24</v>
      </c>
      <c r="M1607" s="88">
        <v>4</v>
      </c>
      <c r="N1607" s="75" t="s">
        <v>85</v>
      </c>
      <c r="O1607" s="75" t="s">
        <v>208</v>
      </c>
      <c r="P1607" s="89"/>
      <c r="Q1607" s="90">
        <f>(17/100+7.6/100+1.65/100)*P1607</f>
        <v>0</v>
      </c>
      <c r="R1607" s="90"/>
      <c r="S1607" s="90"/>
      <c r="T1607" s="90"/>
      <c r="U1607" s="90"/>
      <c r="V1607" s="90">
        <f>+P1607-Q1607+R1607+S1607+T1607+U1607</f>
        <v>0</v>
      </c>
      <c r="W1607" s="91">
        <f>(1.02/100)</f>
        <v>1.02E-2</v>
      </c>
      <c r="X1607" s="91">
        <v>4.8E-3</v>
      </c>
      <c r="Y1607" s="91">
        <v>0.17</v>
      </c>
      <c r="Z1607" s="91">
        <v>1.65E-2</v>
      </c>
      <c r="AA1607" s="91">
        <v>7.6E-2</v>
      </c>
      <c r="AB1607" s="91">
        <f>SUM(W1607:AA1607)</f>
        <v>0.2775</v>
      </c>
      <c r="AC1607" s="75">
        <v>12</v>
      </c>
      <c r="AD1607" s="92">
        <f>IF(AL1607="","",+AC1607*AL1607)</f>
      </c>
      <c r="AE1607" s="93">
        <f>IF(AL1607="","",+AL1607*AB1607)</f>
      </c>
      <c r="AF1607" s="92">
        <f>IF(AL1607="","",+AL1607-AE1607)</f>
      </c>
      <c r="AG1607" s="93">
        <f>+V1607</f>
        <v>0</v>
      </c>
      <c r="AH1607" s="92">
        <f>IF(AF1607="","",+AF1607-AG1607)</f>
      </c>
      <c r="AI1607" s="92">
        <f>IF(AH1607="","",+AH1607*AC1607)</f>
      </c>
      <c r="AJ1607" s="93"/>
      <c r="AK1607" s="94">
        <v>0.33</v>
      </c>
      <c r="AL1607" s="93">
        <f>IF(V1607=0,"",V1607/(1-AB1607-AK1607))</f>
      </c>
      <c r="AM1607" s="95">
        <v>0.33</v>
      </c>
      <c r="AN1607" s="93">
        <f>IF(V1607=0,"",V1607/(1-AB1607-AM1607))</f>
      </c>
      <c r="AO1607" s="96">
        <v>1.2</v>
      </c>
      <c r="AP1607" s="93">
        <f>IF(BD!AJ1607="","",BD!AJ1607*BD!AO1607)</f>
      </c>
      <c r="AQ1607" s="91">
        <f>BD!AM1607/BD!AK1607-1</f>
        <v>0</v>
      </c>
      <c r="AR1607" s="91">
        <f>IF(BD!AN1607="","",IF(BD!AJ1607="","",BD!AN1607/BD!AJ1607-1))</f>
      </c>
      <c r="AS1607" s="91">
        <f>IF(BD!AN1607="","",IF(BD!AN1607&lt;BD!AL1607,"ABAIXO DA META","DENTRO DA META"))</f>
      </c>
      <c r="AT1607" s="91" t="str">
        <f>IF(BD!AJ1607="","EM ANÁLISE",IF(BD!AP1607&gt;=BD!AN1607,"GO", "NO GO"))</f>
        <v>EM ANÁLISE</v>
      </c>
      <c r="AU1607" s="97">
        <f>IF(AN1607="","",+BD!$AN1607-AJ1607)</f>
      </c>
      <c r="AV1607" s="98"/>
      <c r="AW1607" s="90">
        <f>BD!P1607*BD!AC1607</f>
        <v>0</v>
      </c>
      <c r="AX1607" s="90">
        <f>BD!V1607*BD!AC1607</f>
        <v>0</v>
      </c>
      <c r="AY1607" s="90">
        <f>IF(BD!AN1607="","",BD!AN1607*BD!AC1607)</f>
      </c>
      <c r="AZ1607" s="75" t="s">
        <v>123</v>
      </c>
      <c r="BA1607" s="75" t="s">
        <v>115</v>
      </c>
      <c r="BB1607" s="75">
        <v>1</v>
      </c>
      <c r="BC1607" s="75" t="s">
        <v>209</v>
      </c>
      <c r="BD1607" s="104"/>
      <c r="BE1607" s="104"/>
      <c r="BF1607" s="101"/>
      <c r="BG1607" s="101"/>
      <c r="BH1607" s="101"/>
      <c r="BI1607" s="101"/>
      <c r="BJ1607" s="101"/>
      <c r="BK1607" s="101"/>
      <c r="BL1607" s="101"/>
      <c r="BM1607" s="101"/>
      <c r="BN1607" s="101"/>
      <c r="BO1607" s="103"/>
      <c r="BP1607" s="101"/>
      <c r="BQ1607" s="101"/>
      <c r="BR1607" s="101"/>
      <c r="BS1607" s="101"/>
      <c r="BT1607" s="101"/>
      <c r="BU1607" s="101"/>
      <c r="BV1607" s="101"/>
      <c r="BW1607" s="101"/>
      <c r="BX1607" s="101"/>
      <c r="BY1607" s="101"/>
      <c r="BZ1607" s="101"/>
      <c r="CA1607" s="101"/>
      <c r="CB1607" s="101"/>
      <c r="CC1607" s="101"/>
      <c r="CD1607" s="101"/>
      <c r="CE1607" s="101"/>
      <c r="CF1607" s="101"/>
      <c r="CG1607" s="37" t="e">
        <f>VLOOKUP(Table_1[[#This Row],[EAN]],'[1]Planilha1'!$E:$R,13,0)</f>
        <v>#N/A</v>
      </c>
      <c r="CI1607" s="188">
        <f>IF(Table_1[[#This Row],[STATUS MERCADO]]="GO",Table_1[[#This Row],[M. BRUTA TOTAL]],0)</f>
        <v>0</v>
      </c>
      <c r="CJ1607" s="188">
        <f>IF(Table_1[[#This Row],[STATUS MERCADO]]="GO",Table_1[[#This Row],[PV UNIT. REALIZADO]]*Table_1[[#This Row],[QUANTIDADE]],0)</f>
        <v>0</v>
      </c>
    </row>
    <row r="1608" ht="15" hidden="1">
      <c r="A1608" s="7"/>
      <c r="B1608" s="84" t="s">
        <v>400</v>
      </c>
      <c r="C1608" s="75">
        <v>222257</v>
      </c>
      <c r="D1608" s="75">
        <v>37447</v>
      </c>
      <c r="E1608" s="85">
        <v>7896007201891</v>
      </c>
      <c r="F1608" s="86" t="s">
        <v>1587</v>
      </c>
      <c r="G1608" s="75" t="s">
        <v>15</v>
      </c>
      <c r="H1608" s="75">
        <v>1150</v>
      </c>
      <c r="I1608" s="87" t="s">
        <v>1577</v>
      </c>
      <c r="J1608" s="75" t="s">
        <v>1578</v>
      </c>
      <c r="K1608" s="88" t="s">
        <v>84</v>
      </c>
      <c r="L1608" s="88">
        <v>12</v>
      </c>
      <c r="M1608" s="88">
        <v>4</v>
      </c>
      <c r="N1608" s="75" t="s">
        <v>85</v>
      </c>
      <c r="O1608" s="75" t="s">
        <v>208</v>
      </c>
      <c r="P1608" s="89"/>
      <c r="Q1608" s="90">
        <f>(17/100+7.6/100+1.65/100)*P1608</f>
        <v>0</v>
      </c>
      <c r="R1608" s="90"/>
      <c r="S1608" s="90"/>
      <c r="T1608" s="90"/>
      <c r="U1608" s="90"/>
      <c r="V1608" s="90">
        <f>+P1608-Q1608+R1608+S1608+T1608+U1608</f>
        <v>0</v>
      </c>
      <c r="W1608" s="91">
        <f>(1.02/100)</f>
        <v>1.02E-2</v>
      </c>
      <c r="X1608" s="91">
        <v>4.8E-3</v>
      </c>
      <c r="Y1608" s="91">
        <v>0.17</v>
      </c>
      <c r="Z1608" s="91">
        <v>1.65E-2</v>
      </c>
      <c r="AA1608" s="91">
        <v>7.6E-2</v>
      </c>
      <c r="AB1608" s="91">
        <f>SUM(W1608:AA1608)</f>
        <v>0.2775</v>
      </c>
      <c r="AC1608" s="75">
        <v>12</v>
      </c>
      <c r="AD1608" s="92">
        <f>IF(AL1608="","",+AC1608*AL1608)</f>
      </c>
      <c r="AE1608" s="93">
        <f>IF(AL1608="","",+AL1608*AB1608)</f>
      </c>
      <c r="AF1608" s="92">
        <f>IF(AL1608="","",+AL1608-AE1608)</f>
      </c>
      <c r="AG1608" s="93">
        <f>+V1608</f>
        <v>0</v>
      </c>
      <c r="AH1608" s="92">
        <f>IF(AF1608="","",+AF1608-AG1608)</f>
      </c>
      <c r="AI1608" s="92">
        <f>IF(AH1608="","",+AH1608*AC1608)</f>
      </c>
      <c r="AJ1608" s="93"/>
      <c r="AK1608" s="94">
        <v>0.33</v>
      </c>
      <c r="AL1608" s="93">
        <f>IF(V1608=0,"",V1608/(1-AB1608-AK1608))</f>
      </c>
      <c r="AM1608" s="95">
        <v>0.33</v>
      </c>
      <c r="AN1608" s="93">
        <f>IF(V1608=0,"",V1608/(1-AB1608-AM1608))</f>
      </c>
      <c r="AO1608" s="96">
        <v>1.2</v>
      </c>
      <c r="AP1608" s="93">
        <f>IF(BD!AJ1608="","",BD!AJ1608*BD!AO1608)</f>
      </c>
      <c r="AQ1608" s="91">
        <f>BD!AM1608/BD!AK1608-1</f>
        <v>0</v>
      </c>
      <c r="AR1608" s="91">
        <f>IF(BD!AN1608="","",IF(BD!AJ1608="","",BD!AN1608/BD!AJ1608-1))</f>
      </c>
      <c r="AS1608" s="91">
        <f>IF(BD!AN1608="","",IF(BD!AN1608&lt;BD!AL1608,"ABAIXO DA META","DENTRO DA META"))</f>
      </c>
      <c r="AT1608" s="91" t="str">
        <f>IF(BD!AJ1608="","EM ANÁLISE",IF(BD!AP1608&gt;=BD!AN1608,"GO", "NO GO"))</f>
        <v>EM ANÁLISE</v>
      </c>
      <c r="AU1608" s="97">
        <f>IF(AN1608="","",+BD!$AN1608-AJ1608)</f>
      </c>
      <c r="AV1608" s="98"/>
      <c r="AW1608" s="90">
        <f>BD!P1608*BD!AC1608</f>
        <v>0</v>
      </c>
      <c r="AX1608" s="90">
        <f>BD!V1608*BD!AC1608</f>
        <v>0</v>
      </c>
      <c r="AY1608" s="90">
        <f>IF(BD!AN1608="","",BD!AN1608*BD!AC1608)</f>
      </c>
      <c r="AZ1608" s="75" t="s">
        <v>123</v>
      </c>
      <c r="BA1608" s="75" t="s">
        <v>115</v>
      </c>
      <c r="BB1608" s="75">
        <v>1</v>
      </c>
      <c r="BC1608" s="75" t="s">
        <v>209</v>
      </c>
      <c r="BD1608" s="104"/>
      <c r="BE1608" s="104"/>
      <c r="BF1608" s="101"/>
      <c r="BG1608" s="101"/>
      <c r="BH1608" s="101"/>
      <c r="BI1608" s="101"/>
      <c r="BJ1608" s="101"/>
      <c r="BK1608" s="101"/>
      <c r="BL1608" s="101"/>
      <c r="BM1608" s="101"/>
      <c r="BN1608" s="101"/>
      <c r="BO1608" s="103"/>
      <c r="BP1608" s="101"/>
      <c r="BQ1608" s="101"/>
      <c r="BR1608" s="101"/>
      <c r="BS1608" s="101"/>
      <c r="BT1608" s="101"/>
      <c r="BU1608" s="101"/>
      <c r="BV1608" s="101"/>
      <c r="BW1608" s="101"/>
      <c r="BX1608" s="101"/>
      <c r="BY1608" s="101"/>
      <c r="BZ1608" s="101"/>
      <c r="CA1608" s="101"/>
      <c r="CB1608" s="101"/>
      <c r="CC1608" s="101"/>
      <c r="CD1608" s="101"/>
      <c r="CE1608" s="101"/>
      <c r="CF1608" s="101"/>
      <c r="CG1608" s="37" t="e">
        <f>VLOOKUP(Table_1[[#This Row],[EAN]],'[1]Planilha1'!$E:$R,13,0)</f>
        <v>#N/A</v>
      </c>
      <c r="CI1608" s="188">
        <f>IF(Table_1[[#This Row],[STATUS MERCADO]]="GO",Table_1[[#This Row],[M. BRUTA TOTAL]],0)</f>
        <v>0</v>
      </c>
      <c r="CJ1608" s="188">
        <f>IF(Table_1[[#This Row],[STATUS MERCADO]]="GO",Table_1[[#This Row],[PV UNIT. REALIZADO]]*Table_1[[#This Row],[QUANTIDADE]],0)</f>
        <v>0</v>
      </c>
    </row>
    <row r="1609" ht="15" hidden="1">
      <c r="A1609" s="7"/>
      <c r="B1609" s="84" t="s">
        <v>400</v>
      </c>
      <c r="C1609" s="75">
        <v>222258</v>
      </c>
      <c r="D1609" s="75">
        <v>37543</v>
      </c>
      <c r="E1609" s="85">
        <v>7896007201129</v>
      </c>
      <c r="F1609" s="86" t="s">
        <v>1588</v>
      </c>
      <c r="G1609" s="75" t="s">
        <v>15</v>
      </c>
      <c r="H1609" s="75">
        <v>1150</v>
      </c>
      <c r="I1609" s="87" t="s">
        <v>1577</v>
      </c>
      <c r="J1609" s="75" t="s">
        <v>1578</v>
      </c>
      <c r="K1609" s="88" t="s">
        <v>84</v>
      </c>
      <c r="L1609" s="88">
        <v>48</v>
      </c>
      <c r="M1609" s="88">
        <v>4</v>
      </c>
      <c r="N1609" s="75" t="s">
        <v>85</v>
      </c>
      <c r="O1609" s="75" t="s">
        <v>208</v>
      </c>
      <c r="P1609" s="89"/>
      <c r="Q1609" s="90">
        <f>(17/100+7.6/100+1.65/100)*P1609</f>
        <v>0</v>
      </c>
      <c r="R1609" s="90"/>
      <c r="S1609" s="90"/>
      <c r="T1609" s="90"/>
      <c r="U1609" s="90"/>
      <c r="V1609" s="90">
        <f>+P1609-Q1609+R1609+S1609+T1609+U1609</f>
        <v>0</v>
      </c>
      <c r="W1609" s="91">
        <f>(1.02/100)</f>
        <v>1.02E-2</v>
      </c>
      <c r="X1609" s="91">
        <v>4.8E-3</v>
      </c>
      <c r="Y1609" s="91">
        <v>0.17</v>
      </c>
      <c r="Z1609" s="91">
        <v>1.65E-2</v>
      </c>
      <c r="AA1609" s="91">
        <v>7.6E-2</v>
      </c>
      <c r="AB1609" s="91">
        <f>SUM(W1609:AA1609)</f>
        <v>0.2775</v>
      </c>
      <c r="AC1609" s="75">
        <v>12</v>
      </c>
      <c r="AD1609" s="92">
        <f>IF(AL1609="","",+AC1609*AL1609)</f>
      </c>
      <c r="AE1609" s="93">
        <f>IF(AL1609="","",+AL1609*AB1609)</f>
      </c>
      <c r="AF1609" s="92">
        <f>IF(AL1609="","",+AL1609-AE1609)</f>
      </c>
      <c r="AG1609" s="93">
        <f>+V1609</f>
        <v>0</v>
      </c>
      <c r="AH1609" s="92">
        <f>IF(AF1609="","",+AF1609-AG1609)</f>
      </c>
      <c r="AI1609" s="92">
        <f>IF(AH1609="","",+AH1609*AC1609)</f>
      </c>
      <c r="AJ1609" s="93"/>
      <c r="AK1609" s="94">
        <v>0.33</v>
      </c>
      <c r="AL1609" s="93">
        <f>IF(V1609=0,"",V1609/(1-AB1609-AK1609))</f>
      </c>
      <c r="AM1609" s="95">
        <v>0.33</v>
      </c>
      <c r="AN1609" s="93">
        <f>IF(V1609=0,"",V1609/(1-AB1609-AM1609))</f>
      </c>
      <c r="AO1609" s="96">
        <v>1.2</v>
      </c>
      <c r="AP1609" s="93">
        <f>IF(BD!AJ1609="","",BD!AJ1609*BD!AO1609)</f>
      </c>
      <c r="AQ1609" s="91">
        <f>BD!AM1609/BD!AK1609-1</f>
        <v>0</v>
      </c>
      <c r="AR1609" s="91">
        <f>IF(BD!AN1609="","",IF(BD!AJ1609="","",BD!AN1609/BD!AJ1609-1))</f>
      </c>
      <c r="AS1609" s="91">
        <f>IF(BD!AN1609="","",IF(BD!AN1609&lt;BD!AL1609,"ABAIXO DA META","DENTRO DA META"))</f>
      </c>
      <c r="AT1609" s="91" t="str">
        <f>IF(BD!AJ1609="","EM ANÁLISE",IF(BD!AP1609&gt;=BD!AN1609,"GO", "NO GO"))</f>
        <v>EM ANÁLISE</v>
      </c>
      <c r="AU1609" s="97">
        <f>IF(AN1609="","",+BD!$AN1609-AJ1609)</f>
      </c>
      <c r="AV1609" s="98"/>
      <c r="AW1609" s="90">
        <f>BD!P1609*BD!AC1609</f>
        <v>0</v>
      </c>
      <c r="AX1609" s="90">
        <f>BD!V1609*BD!AC1609</f>
        <v>0</v>
      </c>
      <c r="AY1609" s="90">
        <f>IF(BD!AN1609="","",BD!AN1609*BD!AC1609)</f>
      </c>
      <c r="AZ1609" s="75" t="s">
        <v>123</v>
      </c>
      <c r="BA1609" s="75" t="s">
        <v>115</v>
      </c>
      <c r="BB1609" s="75">
        <v>1</v>
      </c>
      <c r="BC1609" s="75" t="s">
        <v>209</v>
      </c>
      <c r="BD1609" s="104"/>
      <c r="BE1609" s="104"/>
      <c r="BF1609" s="101"/>
      <c r="BG1609" s="101"/>
      <c r="BH1609" s="101"/>
      <c r="BI1609" s="101"/>
      <c r="BJ1609" s="101"/>
      <c r="BK1609" s="101"/>
      <c r="BL1609" s="101"/>
      <c r="BM1609" s="101"/>
      <c r="BN1609" s="101"/>
      <c r="BO1609" s="103"/>
      <c r="BP1609" s="101"/>
      <c r="BQ1609" s="101"/>
      <c r="BR1609" s="101"/>
      <c r="BS1609" s="101"/>
      <c r="BT1609" s="101"/>
      <c r="BU1609" s="101"/>
      <c r="BV1609" s="101"/>
      <c r="BW1609" s="101"/>
      <c r="BX1609" s="101"/>
      <c r="BY1609" s="101"/>
      <c r="BZ1609" s="101"/>
      <c r="CA1609" s="101"/>
      <c r="CB1609" s="101"/>
      <c r="CC1609" s="101"/>
      <c r="CD1609" s="101"/>
      <c r="CE1609" s="101"/>
      <c r="CF1609" s="101"/>
      <c r="CG1609" s="37" t="e">
        <f>VLOOKUP(Table_1[[#This Row],[EAN]],'[1]Planilha1'!$E:$R,13,0)</f>
        <v>#N/A</v>
      </c>
      <c r="CI1609" s="188">
        <f>IF(Table_1[[#This Row],[STATUS MERCADO]]="GO",Table_1[[#This Row],[M. BRUTA TOTAL]],0)</f>
        <v>0</v>
      </c>
      <c r="CJ1609" s="188">
        <f>IF(Table_1[[#This Row],[STATUS MERCADO]]="GO",Table_1[[#This Row],[PV UNIT. REALIZADO]]*Table_1[[#This Row],[QUANTIDADE]],0)</f>
        <v>0</v>
      </c>
    </row>
    <row r="1610" ht="15" hidden="1">
      <c r="A1610" s="7"/>
      <c r="B1610" s="84" t="s">
        <v>400</v>
      </c>
      <c r="C1610" s="75">
        <v>222259</v>
      </c>
      <c r="D1610" s="75">
        <v>37448</v>
      </c>
      <c r="E1610" s="85">
        <v>7896007200375</v>
      </c>
      <c r="F1610" s="86" t="s">
        <v>1589</v>
      </c>
      <c r="G1610" s="75" t="s">
        <v>15</v>
      </c>
      <c r="H1610" s="75">
        <v>1150</v>
      </c>
      <c r="I1610" s="87" t="s">
        <v>1577</v>
      </c>
      <c r="J1610" s="75" t="s">
        <v>1578</v>
      </c>
      <c r="K1610" s="88" t="s">
        <v>84</v>
      </c>
      <c r="L1610" s="88">
        <v>48</v>
      </c>
      <c r="M1610" s="88">
        <v>4</v>
      </c>
      <c r="N1610" s="75" t="s">
        <v>85</v>
      </c>
      <c r="O1610" s="75" t="s">
        <v>208</v>
      </c>
      <c r="P1610" s="89"/>
      <c r="Q1610" s="90">
        <f>(17/100+7.6/100+1.65/100)*P1610</f>
        <v>0</v>
      </c>
      <c r="R1610" s="90"/>
      <c r="S1610" s="90"/>
      <c r="T1610" s="90"/>
      <c r="U1610" s="90"/>
      <c r="V1610" s="90">
        <f>+P1610-Q1610+R1610+S1610+T1610+U1610</f>
        <v>0</v>
      </c>
      <c r="W1610" s="91">
        <f>(1.02/100)</f>
        <v>1.02E-2</v>
      </c>
      <c r="X1610" s="91">
        <v>4.8E-3</v>
      </c>
      <c r="Y1610" s="91">
        <v>0.17</v>
      </c>
      <c r="Z1610" s="91">
        <v>1.65E-2</v>
      </c>
      <c r="AA1610" s="91">
        <v>7.6E-2</v>
      </c>
      <c r="AB1610" s="91">
        <f>SUM(W1610:AA1610)</f>
        <v>0.2775</v>
      </c>
      <c r="AC1610" s="75">
        <v>12</v>
      </c>
      <c r="AD1610" s="92">
        <f>IF(AL1610="","",+AC1610*AL1610)</f>
      </c>
      <c r="AE1610" s="93">
        <f>IF(AL1610="","",+AL1610*AB1610)</f>
      </c>
      <c r="AF1610" s="92">
        <f>IF(AL1610="","",+AL1610-AE1610)</f>
      </c>
      <c r="AG1610" s="93">
        <f>+V1610</f>
        <v>0</v>
      </c>
      <c r="AH1610" s="92">
        <f>IF(AF1610="","",+AF1610-AG1610)</f>
      </c>
      <c r="AI1610" s="92">
        <f>IF(AH1610="","",+AH1610*AC1610)</f>
      </c>
      <c r="AJ1610" s="93"/>
      <c r="AK1610" s="94">
        <v>0.33</v>
      </c>
      <c r="AL1610" s="93">
        <f>IF(V1610=0,"",V1610/(1-AB1610-AK1610))</f>
      </c>
      <c r="AM1610" s="95">
        <v>0.33</v>
      </c>
      <c r="AN1610" s="93">
        <f>IF(V1610=0,"",V1610/(1-AB1610-AM1610))</f>
      </c>
      <c r="AO1610" s="96">
        <v>1.2</v>
      </c>
      <c r="AP1610" s="93">
        <f>IF(BD!AJ1610="","",BD!AJ1610*BD!AO1610)</f>
      </c>
      <c r="AQ1610" s="91">
        <f>BD!AM1610/BD!AK1610-1</f>
        <v>0</v>
      </c>
      <c r="AR1610" s="91">
        <f>IF(BD!AN1610="","",IF(BD!AJ1610="","",BD!AN1610/BD!AJ1610-1))</f>
      </c>
      <c r="AS1610" s="91">
        <f>IF(BD!AN1610="","",IF(BD!AN1610&lt;BD!AL1610,"ABAIXO DA META","DENTRO DA META"))</f>
      </c>
      <c r="AT1610" s="91" t="str">
        <f>IF(BD!AJ1610="","EM ANÁLISE",IF(BD!AP1610&gt;=BD!AN1610,"GO", "NO GO"))</f>
        <v>EM ANÁLISE</v>
      </c>
      <c r="AU1610" s="97">
        <f>IF(AN1610="","",+BD!$AN1610-AJ1610)</f>
      </c>
      <c r="AV1610" s="98"/>
      <c r="AW1610" s="90">
        <f>BD!P1610*BD!AC1610</f>
        <v>0</v>
      </c>
      <c r="AX1610" s="90">
        <f>BD!V1610*BD!AC1610</f>
        <v>0</v>
      </c>
      <c r="AY1610" s="90">
        <f>IF(BD!AN1610="","",BD!AN1610*BD!AC1610)</f>
      </c>
      <c r="AZ1610" s="75" t="s">
        <v>123</v>
      </c>
      <c r="BA1610" s="75" t="s">
        <v>115</v>
      </c>
      <c r="BB1610" s="75">
        <v>1</v>
      </c>
      <c r="BC1610" s="75" t="s">
        <v>209</v>
      </c>
      <c r="BD1610" s="104"/>
      <c r="BE1610" s="104"/>
      <c r="BF1610" s="101"/>
      <c r="BG1610" s="101"/>
      <c r="BH1610" s="101"/>
      <c r="BI1610" s="101"/>
      <c r="BJ1610" s="101"/>
      <c r="BK1610" s="101"/>
      <c r="BL1610" s="101"/>
      <c r="BM1610" s="101"/>
      <c r="BN1610" s="101"/>
      <c r="BO1610" s="103"/>
      <c r="BP1610" s="101"/>
      <c r="BQ1610" s="101"/>
      <c r="BR1610" s="101"/>
      <c r="BS1610" s="101"/>
      <c r="BT1610" s="101"/>
      <c r="BU1610" s="101"/>
      <c r="BV1610" s="101"/>
      <c r="BW1610" s="101"/>
      <c r="BX1610" s="101"/>
      <c r="BY1610" s="101"/>
      <c r="BZ1610" s="101"/>
      <c r="CA1610" s="101"/>
      <c r="CB1610" s="101"/>
      <c r="CC1610" s="101"/>
      <c r="CD1610" s="101"/>
      <c r="CE1610" s="101"/>
      <c r="CF1610" s="101"/>
      <c r="CG1610" s="37" t="e">
        <f>VLOOKUP(Table_1[[#This Row],[EAN]],'[1]Planilha1'!$E:$R,13,0)</f>
        <v>#N/A</v>
      </c>
      <c r="CI1610" s="188">
        <f>IF(Table_1[[#This Row],[STATUS MERCADO]]="GO",Table_1[[#This Row],[M. BRUTA TOTAL]],0)</f>
        <v>0</v>
      </c>
      <c r="CJ1610" s="188">
        <f>IF(Table_1[[#This Row],[STATUS MERCADO]]="GO",Table_1[[#This Row],[PV UNIT. REALIZADO]]*Table_1[[#This Row],[QUANTIDADE]],0)</f>
        <v>0</v>
      </c>
    </row>
    <row r="1611" ht="15" hidden="1">
      <c r="A1611" s="7"/>
      <c r="B1611" s="84" t="s">
        <v>400</v>
      </c>
      <c r="C1611" s="75">
        <v>222260</v>
      </c>
      <c r="D1611" s="75">
        <v>10655</v>
      </c>
      <c r="E1611" s="85">
        <v>7896007200788</v>
      </c>
      <c r="F1611" s="86" t="s">
        <v>1590</v>
      </c>
      <c r="G1611" s="75" t="s">
        <v>15</v>
      </c>
      <c r="H1611" s="75">
        <v>1150</v>
      </c>
      <c r="I1611" s="87" t="s">
        <v>1577</v>
      </c>
      <c r="J1611" s="75" t="s">
        <v>1578</v>
      </c>
      <c r="K1611" s="88" t="s">
        <v>84</v>
      </c>
      <c r="L1611" s="88">
        <v>24</v>
      </c>
      <c r="M1611" s="88">
        <v>4</v>
      </c>
      <c r="N1611" s="75" t="s">
        <v>85</v>
      </c>
      <c r="O1611" s="75" t="s">
        <v>208</v>
      </c>
      <c r="P1611" s="89"/>
      <c r="Q1611" s="90">
        <f>(17/100+7.6/100+1.65/100)*P1611</f>
        <v>0</v>
      </c>
      <c r="R1611" s="90"/>
      <c r="S1611" s="90"/>
      <c r="T1611" s="90"/>
      <c r="U1611" s="90"/>
      <c r="V1611" s="90">
        <f>+P1611-Q1611+R1611+S1611+T1611+U1611</f>
        <v>0</v>
      </c>
      <c r="W1611" s="91">
        <f>(1.02/100)</f>
        <v>1.02E-2</v>
      </c>
      <c r="X1611" s="91">
        <v>4.8E-3</v>
      </c>
      <c r="Y1611" s="91">
        <v>0.17</v>
      </c>
      <c r="Z1611" s="91">
        <v>1.65E-2</v>
      </c>
      <c r="AA1611" s="91">
        <v>7.6E-2</v>
      </c>
      <c r="AB1611" s="91">
        <f>SUM(W1611:AA1611)</f>
        <v>0.2775</v>
      </c>
      <c r="AC1611" s="75">
        <v>12</v>
      </c>
      <c r="AD1611" s="92">
        <f>IF(AL1611="","",+AC1611*AL1611)</f>
      </c>
      <c r="AE1611" s="93">
        <f>IF(AL1611="","",+AL1611*AB1611)</f>
      </c>
      <c r="AF1611" s="92">
        <f>IF(AL1611="","",+AL1611-AE1611)</f>
      </c>
      <c r="AG1611" s="93">
        <f>+V1611</f>
        <v>0</v>
      </c>
      <c r="AH1611" s="92">
        <f>IF(AF1611="","",+AF1611-AG1611)</f>
      </c>
      <c r="AI1611" s="92">
        <f>IF(AH1611="","",+AH1611*AC1611)</f>
      </c>
      <c r="AJ1611" s="93"/>
      <c r="AK1611" s="94">
        <v>0.33</v>
      </c>
      <c r="AL1611" s="93">
        <f>IF(V1611=0,"",V1611/(1-AB1611-AK1611))</f>
      </c>
      <c r="AM1611" s="95">
        <v>0.33</v>
      </c>
      <c r="AN1611" s="93">
        <f>IF(V1611=0,"",V1611/(1-AB1611-AM1611))</f>
      </c>
      <c r="AO1611" s="96">
        <v>1.2</v>
      </c>
      <c r="AP1611" s="93">
        <f>IF(BD!AJ1611="","",BD!AJ1611*BD!AO1611)</f>
      </c>
      <c r="AQ1611" s="91">
        <f>BD!AM1611/BD!AK1611-1</f>
        <v>0</v>
      </c>
      <c r="AR1611" s="91">
        <f>IF(BD!AN1611="","",IF(BD!AJ1611="","",BD!AN1611/BD!AJ1611-1))</f>
      </c>
      <c r="AS1611" s="91">
        <f>IF(BD!AN1611="","",IF(BD!AN1611&lt;BD!AL1611,"ABAIXO DA META","DENTRO DA META"))</f>
      </c>
      <c r="AT1611" s="91" t="str">
        <f>IF(BD!AJ1611="","EM ANÁLISE",IF(BD!AP1611&gt;=BD!AN1611,"GO", "NO GO"))</f>
        <v>EM ANÁLISE</v>
      </c>
      <c r="AU1611" s="97">
        <f>IF(AN1611="","",+BD!$AN1611-AJ1611)</f>
      </c>
      <c r="AV1611" s="98"/>
      <c r="AW1611" s="90">
        <f>BD!P1611*BD!AC1611</f>
        <v>0</v>
      </c>
      <c r="AX1611" s="90">
        <f>BD!V1611*BD!AC1611</f>
        <v>0</v>
      </c>
      <c r="AY1611" s="90">
        <f>IF(BD!AN1611="","",BD!AN1611*BD!AC1611)</f>
      </c>
      <c r="AZ1611" s="75" t="s">
        <v>123</v>
      </c>
      <c r="BA1611" s="75" t="s">
        <v>115</v>
      </c>
      <c r="BB1611" s="75">
        <v>1</v>
      </c>
      <c r="BC1611" s="75" t="s">
        <v>209</v>
      </c>
      <c r="BD1611" s="104"/>
      <c r="BE1611" s="104"/>
      <c r="BF1611" s="101"/>
      <c r="BG1611" s="101"/>
      <c r="BH1611" s="101"/>
      <c r="BI1611" s="101"/>
      <c r="BJ1611" s="101"/>
      <c r="BK1611" s="101"/>
      <c r="BL1611" s="101"/>
      <c r="BM1611" s="101"/>
      <c r="BN1611" s="101"/>
      <c r="BO1611" s="103"/>
      <c r="BP1611" s="101"/>
      <c r="BQ1611" s="101"/>
      <c r="BR1611" s="101"/>
      <c r="BS1611" s="101"/>
      <c r="BT1611" s="101"/>
      <c r="BU1611" s="101"/>
      <c r="BV1611" s="101"/>
      <c r="BW1611" s="101"/>
      <c r="BX1611" s="101"/>
      <c r="BY1611" s="101"/>
      <c r="BZ1611" s="101"/>
      <c r="CA1611" s="101"/>
      <c r="CB1611" s="101"/>
      <c r="CC1611" s="101"/>
      <c r="CD1611" s="101"/>
      <c r="CE1611" s="101"/>
      <c r="CF1611" s="101"/>
      <c r="CG1611" s="37" t="e">
        <f>VLOOKUP(Table_1[[#This Row],[EAN]],'[1]Planilha1'!$E:$R,13,0)</f>
        <v>#N/A</v>
      </c>
      <c r="CI1611" s="188">
        <f>IF(Table_1[[#This Row],[STATUS MERCADO]]="GO",Table_1[[#This Row],[M. BRUTA TOTAL]],0)</f>
        <v>0</v>
      </c>
      <c r="CJ1611" s="188">
        <f>IF(Table_1[[#This Row],[STATUS MERCADO]]="GO",Table_1[[#This Row],[PV UNIT. REALIZADO]]*Table_1[[#This Row],[QUANTIDADE]],0)</f>
        <v>0</v>
      </c>
    </row>
    <row r="1612" ht="15" hidden="1">
      <c r="A1612" s="7"/>
      <c r="B1612" s="84" t="s">
        <v>400</v>
      </c>
      <c r="C1612" s="75">
        <v>222261</v>
      </c>
      <c r="D1612" s="75">
        <v>37465</v>
      </c>
      <c r="E1612" s="85">
        <v>7896007202355</v>
      </c>
      <c r="F1612" s="86" t="s">
        <v>1591</v>
      </c>
      <c r="G1612" s="75" t="s">
        <v>15</v>
      </c>
      <c r="H1612" s="75">
        <v>1150</v>
      </c>
      <c r="I1612" s="87" t="s">
        <v>1577</v>
      </c>
      <c r="J1612" s="75" t="s">
        <v>1578</v>
      </c>
      <c r="K1612" s="88" t="s">
        <v>84</v>
      </c>
      <c r="L1612" s="88">
        <v>16</v>
      </c>
      <c r="M1612" s="88">
        <v>4</v>
      </c>
      <c r="N1612" s="75" t="s">
        <v>85</v>
      </c>
      <c r="O1612" s="75" t="s">
        <v>208</v>
      </c>
      <c r="P1612" s="89"/>
      <c r="Q1612" s="90">
        <f>(17/100+7.6/100+1.65/100)*P1612</f>
        <v>0</v>
      </c>
      <c r="R1612" s="90"/>
      <c r="S1612" s="90"/>
      <c r="T1612" s="90"/>
      <c r="U1612" s="90"/>
      <c r="V1612" s="90">
        <f>+P1612-Q1612+R1612+S1612+T1612+U1612</f>
        <v>0</v>
      </c>
      <c r="W1612" s="91">
        <f>(1.02/100)</f>
        <v>1.02E-2</v>
      </c>
      <c r="X1612" s="91">
        <v>4.8E-3</v>
      </c>
      <c r="Y1612" s="91">
        <v>0.17</v>
      </c>
      <c r="Z1612" s="91">
        <v>1.65E-2</v>
      </c>
      <c r="AA1612" s="91">
        <v>7.6E-2</v>
      </c>
      <c r="AB1612" s="91">
        <f>SUM(W1612:AA1612)</f>
        <v>0.2775</v>
      </c>
      <c r="AC1612" s="75">
        <v>12</v>
      </c>
      <c r="AD1612" s="92">
        <f>IF(AL1612="","",+AC1612*AL1612)</f>
      </c>
      <c r="AE1612" s="93">
        <f>IF(AL1612="","",+AL1612*AB1612)</f>
      </c>
      <c r="AF1612" s="92">
        <f>IF(AL1612="","",+AL1612-AE1612)</f>
      </c>
      <c r="AG1612" s="93">
        <f>+V1612</f>
        <v>0</v>
      </c>
      <c r="AH1612" s="92">
        <f>IF(AF1612="","",+AF1612-AG1612)</f>
      </c>
      <c r="AI1612" s="92">
        <f>IF(AH1612="","",+AH1612*AC1612)</f>
      </c>
      <c r="AJ1612" s="93"/>
      <c r="AK1612" s="94">
        <v>0.33</v>
      </c>
      <c r="AL1612" s="93">
        <f>IF(V1612=0,"",V1612/(1-AB1612-AK1612))</f>
      </c>
      <c r="AM1612" s="95">
        <v>0.33</v>
      </c>
      <c r="AN1612" s="93">
        <f>IF(V1612=0,"",V1612/(1-AB1612-AM1612))</f>
      </c>
      <c r="AO1612" s="96">
        <v>1.2</v>
      </c>
      <c r="AP1612" s="93">
        <f>IF(BD!AJ1612="","",BD!AJ1612*BD!AO1612)</f>
      </c>
      <c r="AQ1612" s="91">
        <f>BD!AM1612/BD!AK1612-1</f>
        <v>0</v>
      </c>
      <c r="AR1612" s="91">
        <f>IF(BD!AN1612="","",IF(BD!AJ1612="","",BD!AN1612/BD!AJ1612-1))</f>
      </c>
      <c r="AS1612" s="91">
        <f>IF(BD!AN1612="","",IF(BD!AN1612&lt;BD!AL1612,"ABAIXO DA META","DENTRO DA META"))</f>
      </c>
      <c r="AT1612" s="91" t="str">
        <f>IF(BD!AJ1612="","EM ANÁLISE",IF(BD!AP1612&gt;=BD!AN1612,"GO", "NO GO"))</f>
        <v>EM ANÁLISE</v>
      </c>
      <c r="AU1612" s="97">
        <f>IF(AN1612="","",+BD!$AN1612-AJ1612)</f>
      </c>
      <c r="AV1612" s="98"/>
      <c r="AW1612" s="90">
        <f>BD!P1612*BD!AC1612</f>
        <v>0</v>
      </c>
      <c r="AX1612" s="90">
        <f>BD!V1612*BD!AC1612</f>
        <v>0</v>
      </c>
      <c r="AY1612" s="90">
        <f>IF(BD!AN1612="","",BD!AN1612*BD!AC1612)</f>
      </c>
      <c r="AZ1612" s="75" t="s">
        <v>123</v>
      </c>
      <c r="BA1612" s="75" t="s">
        <v>115</v>
      </c>
      <c r="BB1612" s="75">
        <v>1</v>
      </c>
      <c r="BC1612" s="75" t="s">
        <v>209</v>
      </c>
      <c r="BD1612" s="104"/>
      <c r="BE1612" s="104"/>
      <c r="BF1612" s="101"/>
      <c r="BG1612" s="101"/>
      <c r="BH1612" s="101"/>
      <c r="BI1612" s="101"/>
      <c r="BJ1612" s="101"/>
      <c r="BK1612" s="101"/>
      <c r="BL1612" s="101"/>
      <c r="BM1612" s="101"/>
      <c r="BN1612" s="101"/>
      <c r="BO1612" s="103"/>
      <c r="BP1612" s="101"/>
      <c r="BQ1612" s="101"/>
      <c r="BR1612" s="101"/>
      <c r="BS1612" s="101"/>
      <c r="BT1612" s="101"/>
      <c r="BU1612" s="101"/>
      <c r="BV1612" s="101"/>
      <c r="BW1612" s="101"/>
      <c r="BX1612" s="101"/>
      <c r="BY1612" s="101"/>
      <c r="BZ1612" s="101"/>
      <c r="CA1612" s="101"/>
      <c r="CB1612" s="101"/>
      <c r="CC1612" s="101"/>
      <c r="CD1612" s="101"/>
      <c r="CE1612" s="101"/>
      <c r="CF1612" s="101"/>
      <c r="CG1612" s="37" t="e">
        <f>VLOOKUP(Table_1[[#This Row],[EAN]],'[1]Planilha1'!$E:$R,13,0)</f>
        <v>#N/A</v>
      </c>
      <c r="CI1612" s="188">
        <f>IF(Table_1[[#This Row],[STATUS MERCADO]]="GO",Table_1[[#This Row],[M. BRUTA TOTAL]],0)</f>
        <v>0</v>
      </c>
      <c r="CJ1612" s="188">
        <f>IF(Table_1[[#This Row],[STATUS MERCADO]]="GO",Table_1[[#This Row],[PV UNIT. REALIZADO]]*Table_1[[#This Row],[QUANTIDADE]],0)</f>
        <v>0</v>
      </c>
    </row>
    <row r="1613" ht="15" hidden="1">
      <c r="A1613" s="7"/>
      <c r="B1613" s="84" t="s">
        <v>400</v>
      </c>
      <c r="C1613" s="75">
        <v>222262</v>
      </c>
      <c r="D1613" s="75">
        <v>37443</v>
      </c>
      <c r="E1613" s="85">
        <v>7896007200368</v>
      </c>
      <c r="F1613" s="86" t="s">
        <v>1592</v>
      </c>
      <c r="G1613" s="75" t="s">
        <v>15</v>
      </c>
      <c r="H1613" s="75">
        <v>1150</v>
      </c>
      <c r="I1613" s="87" t="s">
        <v>1577</v>
      </c>
      <c r="J1613" s="75" t="s">
        <v>1578</v>
      </c>
      <c r="K1613" s="88" t="s">
        <v>84</v>
      </c>
      <c r="L1613" s="88">
        <v>48</v>
      </c>
      <c r="M1613" s="88">
        <v>4</v>
      </c>
      <c r="N1613" s="75" t="s">
        <v>85</v>
      </c>
      <c r="O1613" s="75" t="s">
        <v>208</v>
      </c>
      <c r="P1613" s="89"/>
      <c r="Q1613" s="90">
        <f>(17/100+7.6/100+1.65/100)*P1613</f>
        <v>0</v>
      </c>
      <c r="R1613" s="90"/>
      <c r="S1613" s="90"/>
      <c r="T1613" s="90"/>
      <c r="U1613" s="90"/>
      <c r="V1613" s="90">
        <f>+P1613-Q1613+R1613+S1613+T1613+U1613</f>
        <v>0</v>
      </c>
      <c r="W1613" s="91">
        <f>(1.02/100)</f>
        <v>1.02E-2</v>
      </c>
      <c r="X1613" s="91">
        <v>4.8E-3</v>
      </c>
      <c r="Y1613" s="91">
        <v>0.17</v>
      </c>
      <c r="Z1613" s="91">
        <v>1.65E-2</v>
      </c>
      <c r="AA1613" s="91">
        <v>7.6E-2</v>
      </c>
      <c r="AB1613" s="91">
        <f>SUM(W1613:AA1613)</f>
        <v>0.2775</v>
      </c>
      <c r="AC1613" s="75">
        <v>12</v>
      </c>
      <c r="AD1613" s="92">
        <f>IF(AL1613="","",+AC1613*AL1613)</f>
      </c>
      <c r="AE1613" s="93">
        <f>IF(AL1613="","",+AL1613*AB1613)</f>
      </c>
      <c r="AF1613" s="92">
        <f>IF(AL1613="","",+AL1613-AE1613)</f>
      </c>
      <c r="AG1613" s="93">
        <f>+V1613</f>
        <v>0</v>
      </c>
      <c r="AH1613" s="92">
        <f>IF(AF1613="","",+AF1613-AG1613)</f>
      </c>
      <c r="AI1613" s="92">
        <f>IF(AH1613="","",+AH1613*AC1613)</f>
      </c>
      <c r="AJ1613" s="93"/>
      <c r="AK1613" s="94">
        <v>0.33</v>
      </c>
      <c r="AL1613" s="93">
        <f>IF(V1613=0,"",V1613/(1-AB1613-AK1613))</f>
      </c>
      <c r="AM1613" s="95">
        <v>0.33</v>
      </c>
      <c r="AN1613" s="93">
        <f>IF(V1613=0,"",V1613/(1-AB1613-AM1613))</f>
      </c>
      <c r="AO1613" s="96">
        <v>1.2</v>
      </c>
      <c r="AP1613" s="93">
        <f>IF(BD!AJ1613="","",BD!AJ1613*BD!AO1613)</f>
      </c>
      <c r="AQ1613" s="91">
        <f>BD!AM1613/BD!AK1613-1</f>
        <v>0</v>
      </c>
      <c r="AR1613" s="91">
        <f>IF(BD!AN1613="","",IF(BD!AJ1613="","",BD!AN1613/BD!AJ1613-1))</f>
      </c>
      <c r="AS1613" s="91">
        <f>IF(BD!AN1613="","",IF(BD!AN1613&lt;BD!AL1613,"ABAIXO DA META","DENTRO DA META"))</f>
      </c>
      <c r="AT1613" s="91" t="str">
        <f>IF(BD!AJ1613="","EM ANÁLISE",IF(BD!AP1613&gt;=BD!AN1613,"GO", "NO GO"))</f>
        <v>EM ANÁLISE</v>
      </c>
      <c r="AU1613" s="97">
        <f>IF(AN1613="","",+BD!$AN1613-AJ1613)</f>
      </c>
      <c r="AV1613" s="98"/>
      <c r="AW1613" s="90">
        <f>BD!P1613*BD!AC1613</f>
        <v>0</v>
      </c>
      <c r="AX1613" s="90">
        <f>BD!V1613*BD!AC1613</f>
        <v>0</v>
      </c>
      <c r="AY1613" s="90">
        <f>IF(BD!AN1613="","",BD!AN1613*BD!AC1613)</f>
      </c>
      <c r="AZ1613" s="75" t="s">
        <v>123</v>
      </c>
      <c r="BA1613" s="75" t="s">
        <v>115</v>
      </c>
      <c r="BB1613" s="75">
        <v>1</v>
      </c>
      <c r="BC1613" s="75" t="s">
        <v>209</v>
      </c>
      <c r="BD1613" s="104"/>
      <c r="BE1613" s="104"/>
      <c r="BF1613" s="101"/>
      <c r="BG1613" s="101"/>
      <c r="BH1613" s="101"/>
      <c r="BI1613" s="101"/>
      <c r="BJ1613" s="101"/>
      <c r="BK1613" s="101"/>
      <c r="BL1613" s="101"/>
      <c r="BM1613" s="101"/>
      <c r="BN1613" s="101"/>
      <c r="BO1613" s="103"/>
      <c r="BP1613" s="101"/>
      <c r="BQ1613" s="101"/>
      <c r="BR1613" s="101"/>
      <c r="BS1613" s="101"/>
      <c r="BT1613" s="101"/>
      <c r="BU1613" s="101"/>
      <c r="BV1613" s="101"/>
      <c r="BW1613" s="101"/>
      <c r="BX1613" s="101"/>
      <c r="BY1613" s="101"/>
      <c r="BZ1613" s="101"/>
      <c r="CA1613" s="101"/>
      <c r="CB1613" s="101"/>
      <c r="CC1613" s="101"/>
      <c r="CD1613" s="101"/>
      <c r="CE1613" s="101"/>
      <c r="CF1613" s="101"/>
      <c r="CG1613" s="37" t="e">
        <f>VLOOKUP(Table_1[[#This Row],[EAN]],'[1]Planilha1'!$E:$R,13,0)</f>
        <v>#N/A</v>
      </c>
      <c r="CI1613" s="188">
        <f>IF(Table_1[[#This Row],[STATUS MERCADO]]="GO",Table_1[[#This Row],[M. BRUTA TOTAL]],0)</f>
        <v>0</v>
      </c>
      <c r="CJ1613" s="188">
        <f>IF(Table_1[[#This Row],[STATUS MERCADO]]="GO",Table_1[[#This Row],[PV UNIT. REALIZADO]]*Table_1[[#This Row],[QUANTIDADE]],0)</f>
        <v>0</v>
      </c>
    </row>
    <row r="1614" ht="15" hidden="1">
      <c r="A1614" s="7"/>
      <c r="B1614" s="84" t="s">
        <v>400</v>
      </c>
      <c r="C1614" s="75">
        <v>222263</v>
      </c>
      <c r="D1614" s="75">
        <v>37455</v>
      </c>
      <c r="E1614" s="85">
        <v>7896007200818</v>
      </c>
      <c r="F1614" s="86" t="s">
        <v>1593</v>
      </c>
      <c r="G1614" s="75" t="s">
        <v>15</v>
      </c>
      <c r="H1614" s="75">
        <v>1150</v>
      </c>
      <c r="I1614" s="87" t="s">
        <v>1577</v>
      </c>
      <c r="J1614" s="75" t="s">
        <v>1578</v>
      </c>
      <c r="K1614" s="88" t="s">
        <v>84</v>
      </c>
      <c r="L1614" s="88">
        <v>24</v>
      </c>
      <c r="M1614" s="88">
        <v>4</v>
      </c>
      <c r="N1614" s="75" t="s">
        <v>85</v>
      </c>
      <c r="O1614" s="75" t="s">
        <v>208</v>
      </c>
      <c r="P1614" s="89"/>
      <c r="Q1614" s="90">
        <f>(17/100+7.6/100+1.65/100)*P1614</f>
        <v>0</v>
      </c>
      <c r="R1614" s="90"/>
      <c r="S1614" s="90"/>
      <c r="T1614" s="90"/>
      <c r="U1614" s="90"/>
      <c r="V1614" s="90">
        <f>+P1614-Q1614+R1614+S1614+T1614+U1614</f>
        <v>0</v>
      </c>
      <c r="W1614" s="91">
        <f>(1.02/100)</f>
        <v>1.02E-2</v>
      </c>
      <c r="X1614" s="91">
        <v>4.8E-3</v>
      </c>
      <c r="Y1614" s="91">
        <v>0.17</v>
      </c>
      <c r="Z1614" s="91">
        <v>1.65E-2</v>
      </c>
      <c r="AA1614" s="91">
        <v>7.6E-2</v>
      </c>
      <c r="AB1614" s="91">
        <f>SUM(W1614:AA1614)</f>
        <v>0.2775</v>
      </c>
      <c r="AC1614" s="75">
        <v>12</v>
      </c>
      <c r="AD1614" s="92">
        <f>IF(AL1614="","",+AC1614*AL1614)</f>
      </c>
      <c r="AE1614" s="93">
        <f>IF(AL1614="","",+AL1614*AB1614)</f>
      </c>
      <c r="AF1614" s="92">
        <f>IF(AL1614="","",+AL1614-AE1614)</f>
      </c>
      <c r="AG1614" s="93">
        <f>+V1614</f>
        <v>0</v>
      </c>
      <c r="AH1614" s="92">
        <f>IF(AF1614="","",+AF1614-AG1614)</f>
      </c>
      <c r="AI1614" s="92">
        <f>IF(AH1614="","",+AH1614*AC1614)</f>
      </c>
      <c r="AJ1614" s="93"/>
      <c r="AK1614" s="94">
        <v>0.33</v>
      </c>
      <c r="AL1614" s="93">
        <f>IF(V1614=0,"",V1614/(1-AB1614-AK1614))</f>
      </c>
      <c r="AM1614" s="95">
        <v>0.33</v>
      </c>
      <c r="AN1614" s="93">
        <f>IF(V1614=0,"",V1614/(1-AB1614-AM1614))</f>
      </c>
      <c r="AO1614" s="96">
        <v>1.2</v>
      </c>
      <c r="AP1614" s="93">
        <f>IF(BD!AJ1614="","",BD!AJ1614*BD!AO1614)</f>
      </c>
      <c r="AQ1614" s="91">
        <f>BD!AM1614/BD!AK1614-1</f>
        <v>0</v>
      </c>
      <c r="AR1614" s="91">
        <f>IF(BD!AN1614="","",IF(BD!AJ1614="","",BD!AN1614/BD!AJ1614-1))</f>
      </c>
      <c r="AS1614" s="91">
        <f>IF(BD!AN1614="","",IF(BD!AN1614&lt;BD!AL1614,"ABAIXO DA META","DENTRO DA META"))</f>
      </c>
      <c r="AT1614" s="91" t="str">
        <f>IF(BD!AJ1614="","EM ANÁLISE",IF(BD!AP1614&gt;=BD!AN1614,"GO", "NO GO"))</f>
        <v>EM ANÁLISE</v>
      </c>
      <c r="AU1614" s="97">
        <f>IF(AN1614="","",+BD!$AN1614-AJ1614)</f>
      </c>
      <c r="AV1614" s="98"/>
      <c r="AW1614" s="90">
        <f>BD!P1614*BD!AC1614</f>
        <v>0</v>
      </c>
      <c r="AX1614" s="90">
        <f>BD!V1614*BD!AC1614</f>
        <v>0</v>
      </c>
      <c r="AY1614" s="90">
        <f>IF(BD!AN1614="","",BD!AN1614*BD!AC1614)</f>
      </c>
      <c r="AZ1614" s="75" t="s">
        <v>123</v>
      </c>
      <c r="BA1614" s="75" t="s">
        <v>115</v>
      </c>
      <c r="BB1614" s="75">
        <v>1</v>
      </c>
      <c r="BC1614" s="75" t="s">
        <v>209</v>
      </c>
      <c r="BD1614" s="104"/>
      <c r="BE1614" s="104"/>
      <c r="BF1614" s="101"/>
      <c r="BG1614" s="101"/>
      <c r="BH1614" s="101"/>
      <c r="BI1614" s="101"/>
      <c r="BJ1614" s="101"/>
      <c r="BK1614" s="101"/>
      <c r="BL1614" s="101"/>
      <c r="BM1614" s="101"/>
      <c r="BN1614" s="101"/>
      <c r="BO1614" s="103"/>
      <c r="BP1614" s="101"/>
      <c r="BQ1614" s="101"/>
      <c r="BR1614" s="101"/>
      <c r="BS1614" s="101"/>
      <c r="BT1614" s="101"/>
      <c r="BU1614" s="101"/>
      <c r="BV1614" s="101"/>
      <c r="BW1614" s="101"/>
      <c r="BX1614" s="101"/>
      <c r="BY1614" s="101"/>
      <c r="BZ1614" s="101"/>
      <c r="CA1614" s="101"/>
      <c r="CB1614" s="101"/>
      <c r="CC1614" s="101"/>
      <c r="CD1614" s="101"/>
      <c r="CE1614" s="101"/>
      <c r="CF1614" s="101"/>
      <c r="CG1614" s="37" t="e">
        <f>VLOOKUP(Table_1[[#This Row],[EAN]],'[1]Planilha1'!$E:$R,13,0)</f>
        <v>#N/A</v>
      </c>
      <c r="CI1614" s="188">
        <f>IF(Table_1[[#This Row],[STATUS MERCADO]]="GO",Table_1[[#This Row],[M. BRUTA TOTAL]],0)</f>
        <v>0</v>
      </c>
      <c r="CJ1614" s="188">
        <f>IF(Table_1[[#This Row],[STATUS MERCADO]]="GO",Table_1[[#This Row],[PV UNIT. REALIZADO]]*Table_1[[#This Row],[QUANTIDADE]],0)</f>
        <v>0</v>
      </c>
    </row>
    <row r="1615" ht="15" hidden="1">
      <c r="A1615" s="7"/>
      <c r="B1615" s="84" t="s">
        <v>400</v>
      </c>
      <c r="C1615" s="75">
        <v>222264</v>
      </c>
      <c r="D1615" s="75">
        <v>37401</v>
      </c>
      <c r="E1615" s="85">
        <v>7896007201747</v>
      </c>
      <c r="F1615" s="86" t="s">
        <v>1594</v>
      </c>
      <c r="G1615" s="75" t="s">
        <v>15</v>
      </c>
      <c r="H1615" s="75">
        <v>1150</v>
      </c>
      <c r="I1615" s="87" t="s">
        <v>1577</v>
      </c>
      <c r="J1615" s="75" t="s">
        <v>1578</v>
      </c>
      <c r="K1615" s="88" t="s">
        <v>84</v>
      </c>
      <c r="L1615" s="88">
        <v>48</v>
      </c>
      <c r="M1615" s="88">
        <v>4</v>
      </c>
      <c r="N1615" s="75" t="s">
        <v>85</v>
      </c>
      <c r="O1615" s="75" t="s">
        <v>208</v>
      </c>
      <c r="P1615" s="89"/>
      <c r="Q1615" s="90">
        <f>(17/100+7.6/100+1.65/100)*P1615</f>
        <v>0</v>
      </c>
      <c r="R1615" s="90"/>
      <c r="S1615" s="90"/>
      <c r="T1615" s="90"/>
      <c r="U1615" s="90"/>
      <c r="V1615" s="90">
        <f>+P1615-Q1615+R1615+S1615+T1615+U1615</f>
        <v>0</v>
      </c>
      <c r="W1615" s="91">
        <f>(1.02/100)</f>
        <v>1.02E-2</v>
      </c>
      <c r="X1615" s="91">
        <v>4.8E-3</v>
      </c>
      <c r="Y1615" s="91">
        <v>0.17</v>
      </c>
      <c r="Z1615" s="91">
        <v>1.65E-2</v>
      </c>
      <c r="AA1615" s="91">
        <v>7.6E-2</v>
      </c>
      <c r="AB1615" s="91">
        <f>SUM(W1615:AA1615)</f>
        <v>0.2775</v>
      </c>
      <c r="AC1615" s="75">
        <v>12</v>
      </c>
      <c r="AD1615" s="92">
        <f>IF(AL1615="","",+AC1615*AL1615)</f>
      </c>
      <c r="AE1615" s="93">
        <f>IF(AL1615="","",+AL1615*AB1615)</f>
      </c>
      <c r="AF1615" s="92">
        <f>IF(AL1615="","",+AL1615-AE1615)</f>
      </c>
      <c r="AG1615" s="93">
        <f>+V1615</f>
        <v>0</v>
      </c>
      <c r="AH1615" s="92">
        <f>IF(AF1615="","",+AF1615-AG1615)</f>
      </c>
      <c r="AI1615" s="92">
        <f>IF(AH1615="","",+AH1615*AC1615)</f>
      </c>
      <c r="AJ1615" s="93"/>
      <c r="AK1615" s="94">
        <v>0.33</v>
      </c>
      <c r="AL1615" s="93">
        <f>IF(V1615=0,"",V1615/(1-AB1615-AK1615))</f>
      </c>
      <c r="AM1615" s="95">
        <v>0.33</v>
      </c>
      <c r="AN1615" s="93">
        <f>IF(V1615=0,"",V1615/(1-AB1615-AM1615))</f>
      </c>
      <c r="AO1615" s="96">
        <v>1.2</v>
      </c>
      <c r="AP1615" s="93">
        <f>IF(BD!AJ1615="","",BD!AJ1615*BD!AO1615)</f>
      </c>
      <c r="AQ1615" s="91">
        <f>BD!AM1615/BD!AK1615-1</f>
        <v>0</v>
      </c>
      <c r="AR1615" s="91">
        <f>IF(BD!AN1615="","",IF(BD!AJ1615="","",BD!AN1615/BD!AJ1615-1))</f>
      </c>
      <c r="AS1615" s="91">
        <f>IF(BD!AN1615="","",IF(BD!AN1615&lt;BD!AL1615,"ABAIXO DA META","DENTRO DA META"))</f>
      </c>
      <c r="AT1615" s="91" t="str">
        <f>IF(BD!AJ1615="","EM ANÁLISE",IF(BD!AP1615&gt;=BD!AN1615,"GO", "NO GO"))</f>
        <v>EM ANÁLISE</v>
      </c>
      <c r="AU1615" s="97">
        <f>IF(AN1615="","",+BD!$AN1615-AJ1615)</f>
      </c>
      <c r="AV1615" s="98"/>
      <c r="AW1615" s="90">
        <f>BD!P1615*BD!AC1615</f>
        <v>0</v>
      </c>
      <c r="AX1615" s="90">
        <f>BD!V1615*BD!AC1615</f>
        <v>0</v>
      </c>
      <c r="AY1615" s="90">
        <f>IF(BD!AN1615="","",BD!AN1615*BD!AC1615)</f>
      </c>
      <c r="AZ1615" s="75" t="s">
        <v>123</v>
      </c>
      <c r="BA1615" s="75" t="s">
        <v>115</v>
      </c>
      <c r="BB1615" s="75">
        <v>1</v>
      </c>
      <c r="BC1615" s="75" t="s">
        <v>209</v>
      </c>
      <c r="BD1615" s="104"/>
      <c r="BE1615" s="104"/>
      <c r="BF1615" s="101"/>
      <c r="BG1615" s="101"/>
      <c r="BH1615" s="101"/>
      <c r="BI1615" s="101"/>
      <c r="BJ1615" s="101"/>
      <c r="BK1615" s="101"/>
      <c r="BL1615" s="101"/>
      <c r="BM1615" s="101"/>
      <c r="BN1615" s="101"/>
      <c r="BO1615" s="103"/>
      <c r="BP1615" s="101"/>
      <c r="BQ1615" s="101"/>
      <c r="BR1615" s="101"/>
      <c r="BS1615" s="101"/>
      <c r="BT1615" s="101"/>
      <c r="BU1615" s="101"/>
      <c r="BV1615" s="101"/>
      <c r="BW1615" s="101"/>
      <c r="BX1615" s="101"/>
      <c r="BY1615" s="101"/>
      <c r="BZ1615" s="101"/>
      <c r="CA1615" s="101"/>
      <c r="CB1615" s="101"/>
      <c r="CC1615" s="101"/>
      <c r="CD1615" s="101"/>
      <c r="CE1615" s="101"/>
      <c r="CF1615" s="101"/>
      <c r="CG1615" s="37" t="e">
        <f>VLOOKUP(Table_1[[#This Row],[EAN]],'[1]Planilha1'!$E:$R,13,0)</f>
        <v>#N/A</v>
      </c>
      <c r="CI1615" s="188">
        <f>IF(Table_1[[#This Row],[STATUS MERCADO]]="GO",Table_1[[#This Row],[M. BRUTA TOTAL]],0)</f>
        <v>0</v>
      </c>
      <c r="CJ1615" s="188">
        <f>IF(Table_1[[#This Row],[STATUS MERCADO]]="GO",Table_1[[#This Row],[PV UNIT. REALIZADO]]*Table_1[[#This Row],[QUANTIDADE]],0)</f>
        <v>0</v>
      </c>
    </row>
    <row r="1616" ht="15" hidden="1">
      <c r="A1616" s="7"/>
      <c r="B1616" s="84" t="s">
        <v>400</v>
      </c>
      <c r="C1616" s="75">
        <v>222265</v>
      </c>
      <c r="D1616" s="75">
        <v>37461</v>
      </c>
      <c r="E1616" s="85">
        <v>7896007201969</v>
      </c>
      <c r="F1616" s="86" t="s">
        <v>1595</v>
      </c>
      <c r="G1616" s="75" t="s">
        <v>15</v>
      </c>
      <c r="H1616" s="75">
        <v>1150</v>
      </c>
      <c r="I1616" s="87" t="s">
        <v>1577</v>
      </c>
      <c r="J1616" s="75" t="s">
        <v>1578</v>
      </c>
      <c r="K1616" s="88" t="s">
        <v>84</v>
      </c>
      <c r="L1616" s="88">
        <v>24</v>
      </c>
      <c r="M1616" s="88">
        <v>4</v>
      </c>
      <c r="N1616" s="75" t="s">
        <v>85</v>
      </c>
      <c r="O1616" s="75" t="s">
        <v>208</v>
      </c>
      <c r="P1616" s="89"/>
      <c r="Q1616" s="90">
        <f>(17/100+7.6/100+1.65/100)*P1616</f>
        <v>0</v>
      </c>
      <c r="R1616" s="90"/>
      <c r="S1616" s="90"/>
      <c r="T1616" s="90"/>
      <c r="U1616" s="90"/>
      <c r="V1616" s="90">
        <f>+P1616-Q1616+R1616+S1616+T1616+U1616</f>
        <v>0</v>
      </c>
      <c r="W1616" s="91">
        <f>(1.02/100)</f>
        <v>1.02E-2</v>
      </c>
      <c r="X1616" s="91">
        <v>4.8E-3</v>
      </c>
      <c r="Y1616" s="91">
        <v>0.17</v>
      </c>
      <c r="Z1616" s="91">
        <v>1.65E-2</v>
      </c>
      <c r="AA1616" s="91">
        <v>7.6E-2</v>
      </c>
      <c r="AB1616" s="91">
        <f>SUM(W1616:AA1616)</f>
        <v>0.2775</v>
      </c>
      <c r="AC1616" s="75">
        <v>12</v>
      </c>
      <c r="AD1616" s="92">
        <f>IF(AL1616="","",+AC1616*AL1616)</f>
      </c>
      <c r="AE1616" s="93">
        <f>IF(AL1616="","",+AL1616*AB1616)</f>
      </c>
      <c r="AF1616" s="92">
        <f>IF(AL1616="","",+AL1616-AE1616)</f>
      </c>
      <c r="AG1616" s="93">
        <f>+V1616</f>
        <v>0</v>
      </c>
      <c r="AH1616" s="92">
        <f>IF(AF1616="","",+AF1616-AG1616)</f>
      </c>
      <c r="AI1616" s="92">
        <f>IF(AH1616="","",+AH1616*AC1616)</f>
      </c>
      <c r="AJ1616" s="93"/>
      <c r="AK1616" s="94">
        <v>0.33</v>
      </c>
      <c r="AL1616" s="93">
        <f>IF(V1616=0,"",V1616/(1-AB1616-AK1616))</f>
      </c>
      <c r="AM1616" s="95">
        <v>0.33</v>
      </c>
      <c r="AN1616" s="93">
        <f>IF(V1616=0,"",V1616/(1-AB1616-AM1616))</f>
      </c>
      <c r="AO1616" s="96">
        <v>1.2</v>
      </c>
      <c r="AP1616" s="93">
        <f>IF(BD!AJ1616="","",BD!AJ1616*BD!AO1616)</f>
      </c>
      <c r="AQ1616" s="91">
        <f>BD!AM1616/BD!AK1616-1</f>
        <v>0</v>
      </c>
      <c r="AR1616" s="91">
        <f>IF(BD!AN1616="","",IF(BD!AJ1616="","",BD!AN1616/BD!AJ1616-1))</f>
      </c>
      <c r="AS1616" s="91">
        <f>IF(BD!AN1616="","",IF(BD!AN1616&lt;BD!AL1616,"ABAIXO DA META","DENTRO DA META"))</f>
      </c>
      <c r="AT1616" s="91" t="str">
        <f>IF(BD!AJ1616="","EM ANÁLISE",IF(BD!AP1616&gt;=BD!AN1616,"GO", "NO GO"))</f>
        <v>EM ANÁLISE</v>
      </c>
      <c r="AU1616" s="97">
        <f>IF(AN1616="","",+BD!$AN1616-AJ1616)</f>
      </c>
      <c r="AV1616" s="98"/>
      <c r="AW1616" s="90">
        <f>BD!P1616*BD!AC1616</f>
        <v>0</v>
      </c>
      <c r="AX1616" s="90">
        <f>BD!V1616*BD!AC1616</f>
        <v>0</v>
      </c>
      <c r="AY1616" s="90">
        <f>IF(BD!AN1616="","",BD!AN1616*BD!AC1616)</f>
      </c>
      <c r="AZ1616" s="75" t="s">
        <v>123</v>
      </c>
      <c r="BA1616" s="75" t="s">
        <v>115</v>
      </c>
      <c r="BB1616" s="75">
        <v>1</v>
      </c>
      <c r="BC1616" s="75" t="s">
        <v>209</v>
      </c>
      <c r="BD1616" s="104"/>
      <c r="BE1616" s="104"/>
      <c r="BF1616" s="101"/>
      <c r="BG1616" s="101"/>
      <c r="BH1616" s="101"/>
      <c r="BI1616" s="101"/>
      <c r="BJ1616" s="101"/>
      <c r="BK1616" s="101"/>
      <c r="BL1616" s="101"/>
      <c r="BM1616" s="101"/>
      <c r="BN1616" s="101"/>
      <c r="BO1616" s="103"/>
      <c r="BP1616" s="101"/>
      <c r="BQ1616" s="101"/>
      <c r="BR1616" s="101"/>
      <c r="BS1616" s="101"/>
      <c r="BT1616" s="101"/>
      <c r="BU1616" s="101"/>
      <c r="BV1616" s="101"/>
      <c r="BW1616" s="101"/>
      <c r="BX1616" s="101"/>
      <c r="BY1616" s="101"/>
      <c r="BZ1616" s="101"/>
      <c r="CA1616" s="101"/>
      <c r="CB1616" s="101"/>
      <c r="CC1616" s="101"/>
      <c r="CD1616" s="101"/>
      <c r="CE1616" s="101"/>
      <c r="CF1616" s="101"/>
      <c r="CG1616" s="37" t="e">
        <f>VLOOKUP(Table_1[[#This Row],[EAN]],'[1]Planilha1'!$E:$R,13,0)</f>
        <v>#N/A</v>
      </c>
      <c r="CI1616" s="188">
        <f>IF(Table_1[[#This Row],[STATUS MERCADO]]="GO",Table_1[[#This Row],[M. BRUTA TOTAL]],0)</f>
        <v>0</v>
      </c>
      <c r="CJ1616" s="188">
        <f>IF(Table_1[[#This Row],[STATUS MERCADO]]="GO",Table_1[[#This Row],[PV UNIT. REALIZADO]]*Table_1[[#This Row],[QUANTIDADE]],0)</f>
        <v>0</v>
      </c>
    </row>
    <row r="1617" ht="15" hidden="1">
      <c r="A1617" s="7"/>
      <c r="B1617" s="84" t="s">
        <v>400</v>
      </c>
      <c r="C1617" s="75">
        <v>222266</v>
      </c>
      <c r="D1617" s="75">
        <v>10663</v>
      </c>
      <c r="E1617" s="85">
        <v>7896007200863</v>
      </c>
      <c r="F1617" s="86" t="s">
        <v>1596</v>
      </c>
      <c r="G1617" s="75" t="s">
        <v>15</v>
      </c>
      <c r="H1617" s="75">
        <v>1150</v>
      </c>
      <c r="I1617" s="87" t="s">
        <v>1577</v>
      </c>
      <c r="J1617" s="75" t="s">
        <v>1578</v>
      </c>
      <c r="K1617" s="88" t="s">
        <v>84</v>
      </c>
      <c r="L1617" s="88">
        <v>48</v>
      </c>
      <c r="M1617" s="88">
        <v>4</v>
      </c>
      <c r="N1617" s="75" t="s">
        <v>85</v>
      </c>
      <c r="O1617" s="75" t="s">
        <v>208</v>
      </c>
      <c r="P1617" s="89"/>
      <c r="Q1617" s="90">
        <f>(17/100+7.6/100+1.65/100)*P1617</f>
        <v>0</v>
      </c>
      <c r="R1617" s="90"/>
      <c r="S1617" s="90"/>
      <c r="T1617" s="90"/>
      <c r="U1617" s="90"/>
      <c r="V1617" s="90">
        <f>+P1617-Q1617+R1617+S1617+T1617+U1617</f>
        <v>0</v>
      </c>
      <c r="W1617" s="91">
        <f>(1.02/100)</f>
        <v>1.02E-2</v>
      </c>
      <c r="X1617" s="91">
        <v>4.8E-3</v>
      </c>
      <c r="Y1617" s="91">
        <v>0.17</v>
      </c>
      <c r="Z1617" s="91">
        <v>1.65E-2</v>
      </c>
      <c r="AA1617" s="91">
        <v>7.6E-2</v>
      </c>
      <c r="AB1617" s="91">
        <f>SUM(W1617:AA1617)</f>
        <v>0.2775</v>
      </c>
      <c r="AC1617" s="75">
        <v>12</v>
      </c>
      <c r="AD1617" s="92">
        <f>IF(AL1617="","",+AC1617*AL1617)</f>
      </c>
      <c r="AE1617" s="93">
        <f>IF(AL1617="","",+AL1617*AB1617)</f>
      </c>
      <c r="AF1617" s="92">
        <f>IF(AL1617="","",+AL1617-AE1617)</f>
      </c>
      <c r="AG1617" s="93">
        <f>+V1617</f>
        <v>0</v>
      </c>
      <c r="AH1617" s="92">
        <f>IF(AF1617="","",+AF1617-AG1617)</f>
      </c>
      <c r="AI1617" s="92">
        <f>IF(AH1617="","",+AH1617*AC1617)</f>
      </c>
      <c r="AJ1617" s="93"/>
      <c r="AK1617" s="94">
        <v>0.33</v>
      </c>
      <c r="AL1617" s="93">
        <f>IF(V1617=0,"",V1617/(1-AB1617-AK1617))</f>
      </c>
      <c r="AM1617" s="95">
        <v>0.33</v>
      </c>
      <c r="AN1617" s="93">
        <f>IF(V1617=0,"",V1617/(1-AB1617-AM1617))</f>
      </c>
      <c r="AO1617" s="96">
        <v>1.2</v>
      </c>
      <c r="AP1617" s="93">
        <f>IF(BD!AJ1617="","",BD!AJ1617*BD!AO1617)</f>
      </c>
      <c r="AQ1617" s="91">
        <f>BD!AM1617/BD!AK1617-1</f>
        <v>0</v>
      </c>
      <c r="AR1617" s="91">
        <f>IF(BD!AN1617="","",IF(BD!AJ1617="","",BD!AN1617/BD!AJ1617-1))</f>
      </c>
      <c r="AS1617" s="91">
        <f>IF(BD!AN1617="","",IF(BD!AN1617&lt;BD!AL1617,"ABAIXO DA META","DENTRO DA META"))</f>
      </c>
      <c r="AT1617" s="91" t="str">
        <f>IF(BD!AJ1617="","EM ANÁLISE",IF(BD!AP1617&gt;=BD!AN1617,"GO", "NO GO"))</f>
        <v>EM ANÁLISE</v>
      </c>
      <c r="AU1617" s="97">
        <f>IF(AN1617="","",+BD!$AN1617-AJ1617)</f>
      </c>
      <c r="AV1617" s="98"/>
      <c r="AW1617" s="90">
        <f>BD!P1617*BD!AC1617</f>
        <v>0</v>
      </c>
      <c r="AX1617" s="90">
        <f>BD!V1617*BD!AC1617</f>
        <v>0</v>
      </c>
      <c r="AY1617" s="90">
        <f>IF(BD!AN1617="","",BD!AN1617*BD!AC1617)</f>
      </c>
      <c r="AZ1617" s="75" t="s">
        <v>123</v>
      </c>
      <c r="BA1617" s="75" t="s">
        <v>115</v>
      </c>
      <c r="BB1617" s="75">
        <v>1</v>
      </c>
      <c r="BC1617" s="75" t="s">
        <v>209</v>
      </c>
      <c r="BD1617" s="104"/>
      <c r="BE1617" s="104"/>
      <c r="BF1617" s="101"/>
      <c r="BG1617" s="101"/>
      <c r="BH1617" s="101"/>
      <c r="BI1617" s="101"/>
      <c r="BJ1617" s="101"/>
      <c r="BK1617" s="101"/>
      <c r="BL1617" s="101"/>
      <c r="BM1617" s="101"/>
      <c r="BN1617" s="101"/>
      <c r="BO1617" s="103"/>
      <c r="BP1617" s="101"/>
      <c r="BQ1617" s="101"/>
      <c r="BR1617" s="101"/>
      <c r="BS1617" s="101"/>
      <c r="BT1617" s="101"/>
      <c r="BU1617" s="101"/>
      <c r="BV1617" s="101"/>
      <c r="BW1617" s="101"/>
      <c r="BX1617" s="101"/>
      <c r="BY1617" s="101"/>
      <c r="BZ1617" s="101"/>
      <c r="CA1617" s="101"/>
      <c r="CB1617" s="101"/>
      <c r="CC1617" s="101"/>
      <c r="CD1617" s="101"/>
      <c r="CE1617" s="101"/>
      <c r="CF1617" s="101"/>
      <c r="CG1617" s="37" t="e">
        <f>VLOOKUP(Table_1[[#This Row],[EAN]],'[1]Planilha1'!$E:$R,13,0)</f>
        <v>#N/A</v>
      </c>
      <c r="CI1617" s="188">
        <f>IF(Table_1[[#This Row],[STATUS MERCADO]]="GO",Table_1[[#This Row],[M. BRUTA TOTAL]],0)</f>
        <v>0</v>
      </c>
      <c r="CJ1617" s="188">
        <f>IF(Table_1[[#This Row],[STATUS MERCADO]]="GO",Table_1[[#This Row],[PV UNIT. REALIZADO]]*Table_1[[#This Row],[QUANTIDADE]],0)</f>
        <v>0</v>
      </c>
    </row>
    <row r="1618" ht="15" hidden="1">
      <c r="A1618" s="7"/>
      <c r="B1618" s="84" t="s">
        <v>400</v>
      </c>
      <c r="C1618" s="75">
        <v>222268</v>
      </c>
      <c r="D1618" s="75">
        <v>37542</v>
      </c>
      <c r="E1618" s="85">
        <v>7896007201358</v>
      </c>
      <c r="F1618" s="86" t="s">
        <v>1597</v>
      </c>
      <c r="G1618" s="75" t="s">
        <v>15</v>
      </c>
      <c r="H1618" s="75">
        <v>1150</v>
      </c>
      <c r="I1618" s="87" t="s">
        <v>1577</v>
      </c>
      <c r="J1618" s="75" t="s">
        <v>1578</v>
      </c>
      <c r="K1618" s="88" t="s">
        <v>84</v>
      </c>
      <c r="L1618" s="88">
        <v>48</v>
      </c>
      <c r="M1618" s="88">
        <v>4</v>
      </c>
      <c r="N1618" s="75" t="s">
        <v>85</v>
      </c>
      <c r="O1618" s="75" t="s">
        <v>208</v>
      </c>
      <c r="P1618" s="89"/>
      <c r="Q1618" s="90">
        <f>(17/100+7.6/100+1.65/100)*P1618</f>
        <v>0</v>
      </c>
      <c r="R1618" s="90"/>
      <c r="S1618" s="90"/>
      <c r="T1618" s="90"/>
      <c r="U1618" s="90"/>
      <c r="V1618" s="90">
        <f>+P1618-Q1618+R1618+S1618+T1618+U1618</f>
        <v>0</v>
      </c>
      <c r="W1618" s="91">
        <f>(1.02/100)</f>
        <v>1.02E-2</v>
      </c>
      <c r="X1618" s="91">
        <v>4.8E-3</v>
      </c>
      <c r="Y1618" s="91">
        <v>0.17</v>
      </c>
      <c r="Z1618" s="91">
        <v>1.65E-2</v>
      </c>
      <c r="AA1618" s="91">
        <v>7.6E-2</v>
      </c>
      <c r="AB1618" s="91">
        <f>SUM(W1618:AA1618)</f>
        <v>0.2775</v>
      </c>
      <c r="AC1618" s="75">
        <v>12</v>
      </c>
      <c r="AD1618" s="92">
        <f>IF(AL1618="","",+AC1618*AL1618)</f>
      </c>
      <c r="AE1618" s="93">
        <f>IF(AL1618="","",+AL1618*AB1618)</f>
      </c>
      <c r="AF1618" s="92">
        <f>IF(AL1618="","",+AL1618-AE1618)</f>
      </c>
      <c r="AG1618" s="93">
        <f>+V1618</f>
        <v>0</v>
      </c>
      <c r="AH1618" s="92">
        <f>IF(AF1618="","",+AF1618-AG1618)</f>
      </c>
      <c r="AI1618" s="92">
        <f>IF(AH1618="","",+AH1618*AC1618)</f>
      </c>
      <c r="AJ1618" s="93"/>
      <c r="AK1618" s="94">
        <v>0.33</v>
      </c>
      <c r="AL1618" s="93">
        <f>IF(V1618=0,"",V1618/(1-AB1618-AK1618))</f>
      </c>
      <c r="AM1618" s="95">
        <v>0.33</v>
      </c>
      <c r="AN1618" s="93">
        <f>IF(V1618=0,"",V1618/(1-AB1618-AM1618))</f>
      </c>
      <c r="AO1618" s="96">
        <v>1.2</v>
      </c>
      <c r="AP1618" s="93">
        <f>IF(BD!AJ1618="","",BD!AJ1618*BD!AO1618)</f>
      </c>
      <c r="AQ1618" s="91">
        <f>BD!AM1618/BD!AK1618-1</f>
        <v>0</v>
      </c>
      <c r="AR1618" s="91">
        <f>IF(BD!AN1618="","",IF(BD!AJ1618="","",BD!AN1618/BD!AJ1618-1))</f>
      </c>
      <c r="AS1618" s="91">
        <f>IF(BD!AN1618="","",IF(BD!AN1618&lt;BD!AL1618,"ABAIXO DA META","DENTRO DA META"))</f>
      </c>
      <c r="AT1618" s="91" t="str">
        <f>IF(BD!AJ1618="","EM ANÁLISE",IF(BD!AP1618&gt;=BD!AN1618,"GO", "NO GO"))</f>
        <v>EM ANÁLISE</v>
      </c>
      <c r="AU1618" s="97">
        <f>IF(AN1618="","",+BD!$AN1618-AJ1618)</f>
      </c>
      <c r="AV1618" s="98"/>
      <c r="AW1618" s="90">
        <f>BD!P1618*BD!AC1618</f>
        <v>0</v>
      </c>
      <c r="AX1618" s="90">
        <f>BD!V1618*BD!AC1618</f>
        <v>0</v>
      </c>
      <c r="AY1618" s="90">
        <f>IF(BD!AN1618="","",BD!AN1618*BD!AC1618)</f>
      </c>
      <c r="AZ1618" s="75" t="s">
        <v>123</v>
      </c>
      <c r="BA1618" s="75" t="s">
        <v>115</v>
      </c>
      <c r="BB1618" s="75">
        <v>1</v>
      </c>
      <c r="BC1618" s="75" t="s">
        <v>209</v>
      </c>
      <c r="BD1618" s="104"/>
      <c r="BE1618" s="104"/>
      <c r="BF1618" s="101"/>
      <c r="BG1618" s="101"/>
      <c r="BH1618" s="101"/>
      <c r="BI1618" s="101"/>
      <c r="BJ1618" s="101"/>
      <c r="BK1618" s="101"/>
      <c r="BL1618" s="101"/>
      <c r="BM1618" s="101"/>
      <c r="BN1618" s="101"/>
      <c r="BO1618" s="103"/>
      <c r="BP1618" s="101"/>
      <c r="BQ1618" s="101"/>
      <c r="BR1618" s="101"/>
      <c r="BS1618" s="101"/>
      <c r="BT1618" s="101"/>
      <c r="BU1618" s="101"/>
      <c r="BV1618" s="101"/>
      <c r="BW1618" s="101"/>
      <c r="BX1618" s="101"/>
      <c r="BY1618" s="101"/>
      <c r="BZ1618" s="101"/>
      <c r="CA1618" s="101"/>
      <c r="CB1618" s="101"/>
      <c r="CC1618" s="101"/>
      <c r="CD1618" s="101"/>
      <c r="CE1618" s="101"/>
      <c r="CF1618" s="101"/>
      <c r="CG1618" s="37" t="e">
        <f>VLOOKUP(Table_1[[#This Row],[EAN]],'[1]Planilha1'!$E:$R,13,0)</f>
        <v>#N/A</v>
      </c>
      <c r="CI1618" s="188">
        <f>IF(Table_1[[#This Row],[STATUS MERCADO]]="GO",Table_1[[#This Row],[M. BRUTA TOTAL]],0)</f>
        <v>0</v>
      </c>
      <c r="CJ1618" s="188">
        <f>IF(Table_1[[#This Row],[STATUS MERCADO]]="GO",Table_1[[#This Row],[PV UNIT. REALIZADO]]*Table_1[[#This Row],[QUANTIDADE]],0)</f>
        <v>0</v>
      </c>
    </row>
    <row r="1619" ht="15" hidden="1">
      <c r="A1619" s="7"/>
      <c r="B1619" s="84" t="s">
        <v>400</v>
      </c>
      <c r="C1619" s="75">
        <v>222269</v>
      </c>
      <c r="D1619" s="75">
        <v>37460</v>
      </c>
      <c r="E1619" s="85">
        <v>7896007201983</v>
      </c>
      <c r="F1619" s="86" t="s">
        <v>1598</v>
      </c>
      <c r="G1619" s="75" t="s">
        <v>15</v>
      </c>
      <c r="H1619" s="75">
        <v>1150</v>
      </c>
      <c r="I1619" s="87" t="s">
        <v>1577</v>
      </c>
      <c r="J1619" s="75" t="s">
        <v>1578</v>
      </c>
      <c r="K1619" s="88" t="s">
        <v>84</v>
      </c>
      <c r="L1619" s="88">
        <v>24</v>
      </c>
      <c r="M1619" s="88">
        <v>4</v>
      </c>
      <c r="N1619" s="75" t="s">
        <v>85</v>
      </c>
      <c r="O1619" s="75" t="s">
        <v>208</v>
      </c>
      <c r="P1619" s="89"/>
      <c r="Q1619" s="90">
        <f>(17/100+7.6/100+1.65/100)*P1619</f>
        <v>0</v>
      </c>
      <c r="R1619" s="90"/>
      <c r="S1619" s="90"/>
      <c r="T1619" s="90"/>
      <c r="U1619" s="90"/>
      <c r="V1619" s="90">
        <f>+P1619-Q1619+R1619+S1619+T1619+U1619</f>
        <v>0</v>
      </c>
      <c r="W1619" s="91">
        <f>(1.02/100)</f>
        <v>1.02E-2</v>
      </c>
      <c r="X1619" s="91">
        <v>4.8E-3</v>
      </c>
      <c r="Y1619" s="91">
        <v>0.17</v>
      </c>
      <c r="Z1619" s="91">
        <v>1.65E-2</v>
      </c>
      <c r="AA1619" s="91">
        <v>7.6E-2</v>
      </c>
      <c r="AB1619" s="91">
        <f>SUM(W1619:AA1619)</f>
        <v>0.2775</v>
      </c>
      <c r="AC1619" s="75">
        <v>12</v>
      </c>
      <c r="AD1619" s="92">
        <f>IF(AL1619="","",+AC1619*AL1619)</f>
      </c>
      <c r="AE1619" s="93">
        <f>IF(AL1619="","",+AL1619*AB1619)</f>
      </c>
      <c r="AF1619" s="92">
        <f>IF(AL1619="","",+AL1619-AE1619)</f>
      </c>
      <c r="AG1619" s="93">
        <f>+V1619</f>
        <v>0</v>
      </c>
      <c r="AH1619" s="92">
        <f>IF(AF1619="","",+AF1619-AG1619)</f>
      </c>
      <c r="AI1619" s="92">
        <f>IF(AH1619="","",+AH1619*AC1619)</f>
      </c>
      <c r="AJ1619" s="93"/>
      <c r="AK1619" s="94">
        <v>0.33</v>
      </c>
      <c r="AL1619" s="93">
        <f>IF(V1619=0,"",V1619/(1-AB1619-AK1619))</f>
      </c>
      <c r="AM1619" s="95">
        <v>0.33</v>
      </c>
      <c r="AN1619" s="93">
        <f>IF(V1619=0,"",V1619/(1-AB1619-AM1619))</f>
      </c>
      <c r="AO1619" s="96">
        <v>1.2</v>
      </c>
      <c r="AP1619" s="93">
        <f>IF(BD!AJ1619="","",BD!AJ1619*BD!AO1619)</f>
      </c>
      <c r="AQ1619" s="91">
        <f>BD!AM1619/BD!AK1619-1</f>
        <v>0</v>
      </c>
      <c r="AR1619" s="91">
        <f>IF(BD!AN1619="","",IF(BD!AJ1619="","",BD!AN1619/BD!AJ1619-1))</f>
      </c>
      <c r="AS1619" s="91">
        <f>IF(BD!AN1619="","",IF(BD!AN1619&lt;BD!AL1619,"ABAIXO DA META","DENTRO DA META"))</f>
      </c>
      <c r="AT1619" s="91" t="str">
        <f>IF(BD!AJ1619="","EM ANÁLISE",IF(BD!AP1619&gt;=BD!AN1619,"GO", "NO GO"))</f>
        <v>EM ANÁLISE</v>
      </c>
      <c r="AU1619" s="97">
        <f>IF(AN1619="","",+BD!$AN1619-AJ1619)</f>
      </c>
      <c r="AV1619" s="98"/>
      <c r="AW1619" s="90">
        <f>BD!P1619*BD!AC1619</f>
        <v>0</v>
      </c>
      <c r="AX1619" s="90">
        <f>BD!V1619*BD!AC1619</f>
        <v>0</v>
      </c>
      <c r="AY1619" s="90">
        <f>IF(BD!AN1619="","",BD!AN1619*BD!AC1619)</f>
      </c>
      <c r="AZ1619" s="75" t="s">
        <v>123</v>
      </c>
      <c r="BA1619" s="75" t="s">
        <v>115</v>
      </c>
      <c r="BB1619" s="75">
        <v>1</v>
      </c>
      <c r="BC1619" s="75" t="s">
        <v>209</v>
      </c>
      <c r="BD1619" s="104"/>
      <c r="BE1619" s="104"/>
      <c r="BF1619" s="101"/>
      <c r="BG1619" s="101"/>
      <c r="BH1619" s="101"/>
      <c r="BI1619" s="101"/>
      <c r="BJ1619" s="101"/>
      <c r="BK1619" s="101"/>
      <c r="BL1619" s="101"/>
      <c r="BM1619" s="101"/>
      <c r="BN1619" s="101"/>
      <c r="BO1619" s="103"/>
      <c r="BP1619" s="101"/>
      <c r="BQ1619" s="101"/>
      <c r="BR1619" s="101"/>
      <c r="BS1619" s="101"/>
      <c r="BT1619" s="101"/>
      <c r="BU1619" s="101"/>
      <c r="BV1619" s="101"/>
      <c r="BW1619" s="101"/>
      <c r="BX1619" s="101"/>
      <c r="BY1619" s="101"/>
      <c r="BZ1619" s="101"/>
      <c r="CA1619" s="101"/>
      <c r="CB1619" s="101"/>
      <c r="CC1619" s="101"/>
      <c r="CD1619" s="101"/>
      <c r="CE1619" s="101"/>
      <c r="CF1619" s="101"/>
      <c r="CG1619" s="37" t="e">
        <f>VLOOKUP(Table_1[[#This Row],[EAN]],'[1]Planilha1'!$E:$R,13,0)</f>
        <v>#N/A</v>
      </c>
      <c r="CI1619" s="188">
        <f>IF(Table_1[[#This Row],[STATUS MERCADO]]="GO",Table_1[[#This Row],[M. BRUTA TOTAL]],0)</f>
        <v>0</v>
      </c>
      <c r="CJ1619" s="188">
        <f>IF(Table_1[[#This Row],[STATUS MERCADO]]="GO",Table_1[[#This Row],[PV UNIT. REALIZADO]]*Table_1[[#This Row],[QUANTIDADE]],0)</f>
        <v>0</v>
      </c>
    </row>
    <row r="1620" ht="15" hidden="1">
      <c r="A1620" s="7"/>
      <c r="B1620" s="84" t="s">
        <v>400</v>
      </c>
      <c r="C1620" s="75">
        <v>222270</v>
      </c>
      <c r="D1620" s="75">
        <v>37545</v>
      </c>
      <c r="E1620" s="85">
        <v>7896007201525</v>
      </c>
      <c r="F1620" s="86" t="s">
        <v>1599</v>
      </c>
      <c r="G1620" s="75" t="s">
        <v>15</v>
      </c>
      <c r="H1620" s="75">
        <v>1150</v>
      </c>
      <c r="I1620" s="87" t="s">
        <v>1577</v>
      </c>
      <c r="J1620" s="75" t="s">
        <v>1578</v>
      </c>
      <c r="K1620" s="88" t="s">
        <v>84</v>
      </c>
      <c r="L1620" s="88">
        <v>48</v>
      </c>
      <c r="M1620" s="88">
        <v>4</v>
      </c>
      <c r="N1620" s="75" t="s">
        <v>85</v>
      </c>
      <c r="O1620" s="75" t="s">
        <v>208</v>
      </c>
      <c r="P1620" s="89"/>
      <c r="Q1620" s="90">
        <f>(17/100+7.6/100+1.65/100)*P1620</f>
        <v>0</v>
      </c>
      <c r="R1620" s="90"/>
      <c r="S1620" s="90"/>
      <c r="T1620" s="90"/>
      <c r="U1620" s="90"/>
      <c r="V1620" s="90">
        <f>+P1620-Q1620+R1620+S1620+T1620+U1620</f>
        <v>0</v>
      </c>
      <c r="W1620" s="91">
        <f>(1.02/100)</f>
        <v>1.02E-2</v>
      </c>
      <c r="X1620" s="91">
        <v>4.8E-3</v>
      </c>
      <c r="Y1620" s="91">
        <v>0.17</v>
      </c>
      <c r="Z1620" s="91">
        <v>1.65E-2</v>
      </c>
      <c r="AA1620" s="91">
        <v>7.6E-2</v>
      </c>
      <c r="AB1620" s="91">
        <f>SUM(W1620:AA1620)</f>
        <v>0.2775</v>
      </c>
      <c r="AC1620" s="75">
        <v>12</v>
      </c>
      <c r="AD1620" s="92">
        <f>IF(AL1620="","",+AC1620*AL1620)</f>
      </c>
      <c r="AE1620" s="93">
        <f>IF(AL1620="","",+AL1620*AB1620)</f>
      </c>
      <c r="AF1620" s="92">
        <f>IF(AL1620="","",+AL1620-AE1620)</f>
      </c>
      <c r="AG1620" s="93">
        <f>+V1620</f>
        <v>0</v>
      </c>
      <c r="AH1620" s="92">
        <f>IF(AF1620="","",+AF1620-AG1620)</f>
      </c>
      <c r="AI1620" s="92">
        <f>IF(AH1620="","",+AH1620*AC1620)</f>
      </c>
      <c r="AJ1620" s="93"/>
      <c r="AK1620" s="94">
        <v>0.33</v>
      </c>
      <c r="AL1620" s="93">
        <f>IF(V1620=0,"",V1620/(1-AB1620-AK1620))</f>
      </c>
      <c r="AM1620" s="95">
        <v>0.33</v>
      </c>
      <c r="AN1620" s="93">
        <f>IF(V1620=0,"",V1620/(1-AB1620-AM1620))</f>
      </c>
      <c r="AO1620" s="96">
        <v>1.2</v>
      </c>
      <c r="AP1620" s="93">
        <f>IF(BD!AJ1620="","",BD!AJ1620*BD!AO1620)</f>
      </c>
      <c r="AQ1620" s="91">
        <f>BD!AM1620/BD!AK1620-1</f>
        <v>0</v>
      </c>
      <c r="AR1620" s="91">
        <f>IF(BD!AN1620="","",IF(BD!AJ1620="","",BD!AN1620/BD!AJ1620-1))</f>
      </c>
      <c r="AS1620" s="91">
        <f>IF(BD!AN1620="","",IF(BD!AN1620&lt;BD!AL1620,"ABAIXO DA META","DENTRO DA META"))</f>
      </c>
      <c r="AT1620" s="91" t="str">
        <f>IF(BD!AJ1620="","EM ANÁLISE",IF(BD!AP1620&gt;=BD!AN1620,"GO", "NO GO"))</f>
        <v>EM ANÁLISE</v>
      </c>
      <c r="AU1620" s="97">
        <f>IF(AN1620="","",+BD!$AN1620-AJ1620)</f>
      </c>
      <c r="AV1620" s="98"/>
      <c r="AW1620" s="90">
        <f>BD!P1620*BD!AC1620</f>
        <v>0</v>
      </c>
      <c r="AX1620" s="90">
        <f>BD!V1620*BD!AC1620</f>
        <v>0</v>
      </c>
      <c r="AY1620" s="90">
        <f>IF(BD!AN1620="","",BD!AN1620*BD!AC1620)</f>
      </c>
      <c r="AZ1620" s="75" t="s">
        <v>123</v>
      </c>
      <c r="BA1620" s="75" t="s">
        <v>115</v>
      </c>
      <c r="BB1620" s="75">
        <v>1</v>
      </c>
      <c r="BC1620" s="75" t="s">
        <v>209</v>
      </c>
      <c r="BD1620" s="104"/>
      <c r="BE1620" s="104"/>
      <c r="BF1620" s="101"/>
      <c r="BG1620" s="101"/>
      <c r="BH1620" s="101"/>
      <c r="BI1620" s="101"/>
      <c r="BJ1620" s="101"/>
      <c r="BK1620" s="101"/>
      <c r="BL1620" s="101"/>
      <c r="BM1620" s="101"/>
      <c r="BN1620" s="101"/>
      <c r="BO1620" s="103"/>
      <c r="BP1620" s="101"/>
      <c r="BQ1620" s="101"/>
      <c r="BR1620" s="101"/>
      <c r="BS1620" s="101"/>
      <c r="BT1620" s="101"/>
      <c r="BU1620" s="101"/>
      <c r="BV1620" s="101"/>
      <c r="BW1620" s="101"/>
      <c r="BX1620" s="101"/>
      <c r="BY1620" s="101"/>
      <c r="BZ1620" s="101"/>
      <c r="CA1620" s="101"/>
      <c r="CB1620" s="101"/>
      <c r="CC1620" s="101"/>
      <c r="CD1620" s="101"/>
      <c r="CE1620" s="101"/>
      <c r="CF1620" s="101"/>
      <c r="CG1620" s="37" t="e">
        <f>VLOOKUP(Table_1[[#This Row],[EAN]],'[1]Planilha1'!$E:$R,13,0)</f>
        <v>#N/A</v>
      </c>
      <c r="CI1620" s="188">
        <f>IF(Table_1[[#This Row],[STATUS MERCADO]]="GO",Table_1[[#This Row],[M. BRUTA TOTAL]],0)</f>
        <v>0</v>
      </c>
      <c r="CJ1620" s="188">
        <f>IF(Table_1[[#This Row],[STATUS MERCADO]]="GO",Table_1[[#This Row],[PV UNIT. REALIZADO]]*Table_1[[#This Row],[QUANTIDADE]],0)</f>
        <v>0</v>
      </c>
    </row>
    <row r="1621" ht="15" hidden="1">
      <c r="A1621" s="7"/>
      <c r="B1621" s="84" t="s">
        <v>400</v>
      </c>
      <c r="C1621" s="75">
        <v>222271</v>
      </c>
      <c r="D1621" s="75">
        <v>37457</v>
      </c>
      <c r="E1621" s="85">
        <v>7896007201259</v>
      </c>
      <c r="F1621" s="86" t="s">
        <v>1600</v>
      </c>
      <c r="G1621" s="75" t="s">
        <v>15</v>
      </c>
      <c r="H1621" s="75">
        <v>1150</v>
      </c>
      <c r="I1621" s="87" t="s">
        <v>1577</v>
      </c>
      <c r="J1621" s="75" t="s">
        <v>1578</v>
      </c>
      <c r="K1621" s="88" t="s">
        <v>84</v>
      </c>
      <c r="L1621" s="88">
        <v>48</v>
      </c>
      <c r="M1621" s="88">
        <v>4</v>
      </c>
      <c r="N1621" s="75" t="s">
        <v>85</v>
      </c>
      <c r="O1621" s="75" t="s">
        <v>208</v>
      </c>
      <c r="P1621" s="89"/>
      <c r="Q1621" s="90">
        <f>(17/100+7.6/100+1.65/100)*P1621</f>
        <v>0</v>
      </c>
      <c r="R1621" s="90"/>
      <c r="S1621" s="90"/>
      <c r="T1621" s="90"/>
      <c r="U1621" s="90"/>
      <c r="V1621" s="90">
        <f>+P1621-Q1621+R1621+S1621+T1621+U1621</f>
        <v>0</v>
      </c>
      <c r="W1621" s="91">
        <f>(1.02/100)</f>
        <v>1.02E-2</v>
      </c>
      <c r="X1621" s="91">
        <v>4.8E-3</v>
      </c>
      <c r="Y1621" s="91">
        <v>0.17</v>
      </c>
      <c r="Z1621" s="91">
        <v>1.65E-2</v>
      </c>
      <c r="AA1621" s="91">
        <v>7.6E-2</v>
      </c>
      <c r="AB1621" s="91">
        <f>SUM(W1621:AA1621)</f>
        <v>0.2775</v>
      </c>
      <c r="AC1621" s="75">
        <v>12</v>
      </c>
      <c r="AD1621" s="92">
        <f>IF(AL1621="","",+AC1621*AL1621)</f>
      </c>
      <c r="AE1621" s="93">
        <f>IF(AL1621="","",+AL1621*AB1621)</f>
      </c>
      <c r="AF1621" s="92">
        <f>IF(AL1621="","",+AL1621-AE1621)</f>
      </c>
      <c r="AG1621" s="93">
        <f>+V1621</f>
        <v>0</v>
      </c>
      <c r="AH1621" s="92">
        <f>IF(AF1621="","",+AF1621-AG1621)</f>
      </c>
      <c r="AI1621" s="92">
        <f>IF(AH1621="","",+AH1621*AC1621)</f>
      </c>
      <c r="AJ1621" s="93"/>
      <c r="AK1621" s="94">
        <v>0.33</v>
      </c>
      <c r="AL1621" s="93">
        <f>IF(V1621=0,"",V1621/(1-AB1621-AK1621))</f>
      </c>
      <c r="AM1621" s="95">
        <v>0.33</v>
      </c>
      <c r="AN1621" s="93">
        <f>IF(V1621=0,"",V1621/(1-AB1621-AM1621))</f>
      </c>
      <c r="AO1621" s="96">
        <v>1.2</v>
      </c>
      <c r="AP1621" s="93">
        <f>IF(BD!AJ1621="","",BD!AJ1621*BD!AO1621)</f>
      </c>
      <c r="AQ1621" s="91">
        <f>BD!AM1621/BD!AK1621-1</f>
        <v>0</v>
      </c>
      <c r="AR1621" s="91">
        <f>IF(BD!AN1621="","",IF(BD!AJ1621="","",BD!AN1621/BD!AJ1621-1))</f>
      </c>
      <c r="AS1621" s="91">
        <f>IF(BD!AN1621="","",IF(BD!AN1621&lt;BD!AL1621,"ABAIXO DA META","DENTRO DA META"))</f>
      </c>
      <c r="AT1621" s="91" t="str">
        <f>IF(BD!AJ1621="","EM ANÁLISE",IF(BD!AP1621&gt;=BD!AN1621,"GO", "NO GO"))</f>
        <v>EM ANÁLISE</v>
      </c>
      <c r="AU1621" s="97">
        <f>IF(AN1621="","",+BD!$AN1621-AJ1621)</f>
      </c>
      <c r="AV1621" s="98"/>
      <c r="AW1621" s="90">
        <f>BD!P1621*BD!AC1621</f>
        <v>0</v>
      </c>
      <c r="AX1621" s="90">
        <f>BD!V1621*BD!AC1621</f>
        <v>0</v>
      </c>
      <c r="AY1621" s="90">
        <f>IF(BD!AN1621="","",BD!AN1621*BD!AC1621)</f>
      </c>
      <c r="AZ1621" s="75" t="s">
        <v>123</v>
      </c>
      <c r="BA1621" s="75" t="s">
        <v>115</v>
      </c>
      <c r="BB1621" s="75">
        <v>1</v>
      </c>
      <c r="BC1621" s="75" t="s">
        <v>209</v>
      </c>
      <c r="BD1621" s="104"/>
      <c r="BE1621" s="104"/>
      <c r="BF1621" s="101"/>
      <c r="BG1621" s="101"/>
      <c r="BH1621" s="101"/>
      <c r="BI1621" s="101"/>
      <c r="BJ1621" s="101"/>
      <c r="BK1621" s="101"/>
      <c r="BL1621" s="101"/>
      <c r="BM1621" s="101"/>
      <c r="BN1621" s="101"/>
      <c r="BO1621" s="103"/>
      <c r="BP1621" s="101"/>
      <c r="BQ1621" s="101"/>
      <c r="BR1621" s="101"/>
      <c r="BS1621" s="101"/>
      <c r="BT1621" s="101"/>
      <c r="BU1621" s="101"/>
      <c r="BV1621" s="101"/>
      <c r="BW1621" s="101"/>
      <c r="BX1621" s="101"/>
      <c r="BY1621" s="101"/>
      <c r="BZ1621" s="101"/>
      <c r="CA1621" s="101"/>
      <c r="CB1621" s="101"/>
      <c r="CC1621" s="101"/>
      <c r="CD1621" s="101"/>
      <c r="CE1621" s="101"/>
      <c r="CF1621" s="101"/>
      <c r="CG1621" s="37" t="e">
        <f>VLOOKUP(Table_1[[#This Row],[EAN]],'[1]Planilha1'!$E:$R,13,0)</f>
        <v>#N/A</v>
      </c>
      <c r="CI1621" s="188">
        <f>IF(Table_1[[#This Row],[STATUS MERCADO]]="GO",Table_1[[#This Row],[M. BRUTA TOTAL]],0)</f>
        <v>0</v>
      </c>
      <c r="CJ1621" s="188">
        <f>IF(Table_1[[#This Row],[STATUS MERCADO]]="GO",Table_1[[#This Row],[PV UNIT. REALIZADO]]*Table_1[[#This Row],[QUANTIDADE]],0)</f>
        <v>0</v>
      </c>
    </row>
    <row r="1622" ht="15" hidden="1">
      <c r="A1622" s="7"/>
      <c r="B1622" s="84" t="s">
        <v>400</v>
      </c>
      <c r="C1622" s="75">
        <v>222272</v>
      </c>
      <c r="D1622" s="75">
        <v>37551</v>
      </c>
      <c r="E1622" s="85">
        <v>7896007202096</v>
      </c>
      <c r="F1622" s="86" t="s">
        <v>1601</v>
      </c>
      <c r="G1622" s="75" t="s">
        <v>15</v>
      </c>
      <c r="H1622" s="75">
        <v>1150</v>
      </c>
      <c r="I1622" s="87" t="s">
        <v>1577</v>
      </c>
      <c r="J1622" s="75" t="s">
        <v>1578</v>
      </c>
      <c r="K1622" s="88" t="s">
        <v>84</v>
      </c>
      <c r="L1622" s="88">
        <v>18</v>
      </c>
      <c r="M1622" s="88">
        <v>4</v>
      </c>
      <c r="N1622" s="75" t="s">
        <v>85</v>
      </c>
      <c r="O1622" s="75" t="s">
        <v>208</v>
      </c>
      <c r="P1622" s="89"/>
      <c r="Q1622" s="90">
        <f>(17/100+7.6/100+1.65/100)*P1622</f>
        <v>0</v>
      </c>
      <c r="R1622" s="90"/>
      <c r="S1622" s="90"/>
      <c r="T1622" s="90"/>
      <c r="U1622" s="90"/>
      <c r="V1622" s="90">
        <f>+P1622-Q1622+R1622+S1622+T1622+U1622</f>
        <v>0</v>
      </c>
      <c r="W1622" s="91">
        <f>(1.02/100)</f>
        <v>1.02E-2</v>
      </c>
      <c r="X1622" s="91">
        <v>4.8E-3</v>
      </c>
      <c r="Y1622" s="91">
        <v>0.17</v>
      </c>
      <c r="Z1622" s="91">
        <v>1.65E-2</v>
      </c>
      <c r="AA1622" s="91">
        <v>7.6E-2</v>
      </c>
      <c r="AB1622" s="91">
        <f>SUM(W1622:AA1622)</f>
        <v>0.2775</v>
      </c>
      <c r="AC1622" s="75">
        <v>12</v>
      </c>
      <c r="AD1622" s="92">
        <f>IF(AL1622="","",+AC1622*AL1622)</f>
      </c>
      <c r="AE1622" s="93">
        <f>IF(AL1622="","",+AL1622*AB1622)</f>
      </c>
      <c r="AF1622" s="92">
        <f>IF(AL1622="","",+AL1622-AE1622)</f>
      </c>
      <c r="AG1622" s="93">
        <f>+V1622</f>
        <v>0</v>
      </c>
      <c r="AH1622" s="92">
        <f>IF(AF1622="","",+AF1622-AG1622)</f>
      </c>
      <c r="AI1622" s="92">
        <f>IF(AH1622="","",+AH1622*AC1622)</f>
      </c>
      <c r="AJ1622" s="93"/>
      <c r="AK1622" s="94">
        <v>0.33</v>
      </c>
      <c r="AL1622" s="93">
        <f>IF(V1622=0,"",V1622/(1-AB1622-AK1622))</f>
      </c>
      <c r="AM1622" s="95">
        <v>0.33</v>
      </c>
      <c r="AN1622" s="93">
        <f>IF(V1622=0,"",V1622/(1-AB1622-AM1622))</f>
      </c>
      <c r="AO1622" s="96">
        <v>1.2</v>
      </c>
      <c r="AP1622" s="93">
        <f>IF(BD!AJ1622="","",BD!AJ1622*BD!AO1622)</f>
      </c>
      <c r="AQ1622" s="91">
        <f>BD!AM1622/BD!AK1622-1</f>
        <v>0</v>
      </c>
      <c r="AR1622" s="91">
        <f>IF(BD!AN1622="","",IF(BD!AJ1622="","",BD!AN1622/BD!AJ1622-1))</f>
      </c>
      <c r="AS1622" s="91">
        <f>IF(BD!AN1622="","",IF(BD!AN1622&lt;BD!AL1622,"ABAIXO DA META","DENTRO DA META"))</f>
      </c>
      <c r="AT1622" s="91" t="str">
        <f>IF(BD!AJ1622="","EM ANÁLISE",IF(BD!AP1622&gt;=BD!AN1622,"GO", "NO GO"))</f>
        <v>EM ANÁLISE</v>
      </c>
      <c r="AU1622" s="97">
        <f>IF(AN1622="","",+BD!$AN1622-AJ1622)</f>
      </c>
      <c r="AV1622" s="98"/>
      <c r="AW1622" s="90">
        <f>BD!P1622*BD!AC1622</f>
        <v>0</v>
      </c>
      <c r="AX1622" s="90">
        <f>BD!V1622*BD!AC1622</f>
        <v>0</v>
      </c>
      <c r="AY1622" s="90">
        <f>IF(BD!AN1622="","",BD!AN1622*BD!AC1622)</f>
      </c>
      <c r="AZ1622" s="75" t="s">
        <v>123</v>
      </c>
      <c r="BA1622" s="75" t="s">
        <v>115</v>
      </c>
      <c r="BB1622" s="75">
        <v>1</v>
      </c>
      <c r="BC1622" s="75" t="s">
        <v>209</v>
      </c>
      <c r="BD1622" s="104"/>
      <c r="BE1622" s="104"/>
      <c r="BF1622" s="101"/>
      <c r="BG1622" s="101"/>
      <c r="BH1622" s="101"/>
      <c r="BI1622" s="101"/>
      <c r="BJ1622" s="101"/>
      <c r="BK1622" s="101"/>
      <c r="BL1622" s="101"/>
      <c r="BM1622" s="101"/>
      <c r="BN1622" s="101"/>
      <c r="BO1622" s="103"/>
      <c r="BP1622" s="101"/>
      <c r="BQ1622" s="101"/>
      <c r="BR1622" s="101"/>
      <c r="BS1622" s="101"/>
      <c r="BT1622" s="101"/>
      <c r="BU1622" s="101"/>
      <c r="BV1622" s="101"/>
      <c r="BW1622" s="101"/>
      <c r="BX1622" s="101"/>
      <c r="BY1622" s="101"/>
      <c r="BZ1622" s="101"/>
      <c r="CA1622" s="101"/>
      <c r="CB1622" s="101"/>
      <c r="CC1622" s="101"/>
      <c r="CD1622" s="101"/>
      <c r="CE1622" s="101"/>
      <c r="CF1622" s="101"/>
      <c r="CG1622" s="37" t="e">
        <f>VLOOKUP(Table_1[[#This Row],[EAN]],'[1]Planilha1'!$E:$R,13,0)</f>
        <v>#N/A</v>
      </c>
      <c r="CI1622" s="188">
        <f>IF(Table_1[[#This Row],[STATUS MERCADO]]="GO",Table_1[[#This Row],[M. BRUTA TOTAL]],0)</f>
        <v>0</v>
      </c>
      <c r="CJ1622" s="188">
        <f>IF(Table_1[[#This Row],[STATUS MERCADO]]="GO",Table_1[[#This Row],[PV UNIT. REALIZADO]]*Table_1[[#This Row],[QUANTIDADE]],0)</f>
        <v>0</v>
      </c>
    </row>
    <row r="1623" ht="15" hidden="1">
      <c r="A1623" s="7"/>
      <c r="B1623" s="84" t="s">
        <v>400</v>
      </c>
      <c r="C1623" s="75">
        <v>222273</v>
      </c>
      <c r="D1623" s="75">
        <v>37458</v>
      </c>
      <c r="E1623" s="85">
        <v>7896007201396</v>
      </c>
      <c r="F1623" s="86" t="s">
        <v>1602</v>
      </c>
      <c r="G1623" s="75" t="s">
        <v>15</v>
      </c>
      <c r="H1623" s="75">
        <v>1150</v>
      </c>
      <c r="I1623" s="87" t="s">
        <v>1577</v>
      </c>
      <c r="J1623" s="75" t="s">
        <v>1578</v>
      </c>
      <c r="K1623" s="88" t="s">
        <v>84</v>
      </c>
      <c r="L1623" s="88">
        <v>24</v>
      </c>
      <c r="M1623" s="88">
        <v>4</v>
      </c>
      <c r="N1623" s="75" t="s">
        <v>85</v>
      </c>
      <c r="O1623" s="75" t="s">
        <v>208</v>
      </c>
      <c r="P1623" s="89"/>
      <c r="Q1623" s="90">
        <f>(17/100+7.6/100+1.65/100)*P1623</f>
        <v>0</v>
      </c>
      <c r="R1623" s="90"/>
      <c r="S1623" s="90"/>
      <c r="T1623" s="90"/>
      <c r="U1623" s="90"/>
      <c r="V1623" s="90">
        <f>+P1623-Q1623+R1623+S1623+T1623+U1623</f>
        <v>0</v>
      </c>
      <c r="W1623" s="91">
        <f>(1.02/100)</f>
        <v>1.02E-2</v>
      </c>
      <c r="X1623" s="91">
        <v>4.8E-3</v>
      </c>
      <c r="Y1623" s="91">
        <v>0.17</v>
      </c>
      <c r="Z1623" s="91">
        <v>1.65E-2</v>
      </c>
      <c r="AA1623" s="91">
        <v>7.6E-2</v>
      </c>
      <c r="AB1623" s="91">
        <f>SUM(W1623:AA1623)</f>
        <v>0.2775</v>
      </c>
      <c r="AC1623" s="75">
        <v>12</v>
      </c>
      <c r="AD1623" s="92">
        <f>IF(AL1623="","",+AC1623*AL1623)</f>
      </c>
      <c r="AE1623" s="93">
        <f>IF(AL1623="","",+AL1623*AB1623)</f>
      </c>
      <c r="AF1623" s="92">
        <f>IF(AL1623="","",+AL1623-AE1623)</f>
      </c>
      <c r="AG1623" s="93">
        <f>+V1623</f>
        <v>0</v>
      </c>
      <c r="AH1623" s="92">
        <f>IF(AF1623="","",+AF1623-AG1623)</f>
      </c>
      <c r="AI1623" s="92">
        <f>IF(AH1623="","",+AH1623*AC1623)</f>
      </c>
      <c r="AJ1623" s="93"/>
      <c r="AK1623" s="94">
        <v>0.33</v>
      </c>
      <c r="AL1623" s="93">
        <f>IF(V1623=0,"",V1623/(1-AB1623-AK1623))</f>
      </c>
      <c r="AM1623" s="95">
        <v>0.33</v>
      </c>
      <c r="AN1623" s="93">
        <f>IF(V1623=0,"",V1623/(1-AB1623-AM1623))</f>
      </c>
      <c r="AO1623" s="96">
        <v>1.2</v>
      </c>
      <c r="AP1623" s="93">
        <f>IF(BD!AJ1623="","",BD!AJ1623*BD!AO1623)</f>
      </c>
      <c r="AQ1623" s="91">
        <f>BD!AM1623/BD!AK1623-1</f>
        <v>0</v>
      </c>
      <c r="AR1623" s="91">
        <f>IF(BD!AN1623="","",IF(BD!AJ1623="","",BD!AN1623/BD!AJ1623-1))</f>
      </c>
      <c r="AS1623" s="91">
        <f>IF(BD!AN1623="","",IF(BD!AN1623&lt;BD!AL1623,"ABAIXO DA META","DENTRO DA META"))</f>
      </c>
      <c r="AT1623" s="91" t="str">
        <f>IF(BD!AJ1623="","EM ANÁLISE",IF(BD!AP1623&gt;=BD!AN1623,"GO", "NO GO"))</f>
        <v>EM ANÁLISE</v>
      </c>
      <c r="AU1623" s="97">
        <f>IF(AN1623="","",+BD!$AN1623-AJ1623)</f>
      </c>
      <c r="AV1623" s="98"/>
      <c r="AW1623" s="90">
        <f>BD!P1623*BD!AC1623</f>
        <v>0</v>
      </c>
      <c r="AX1623" s="90">
        <f>BD!V1623*BD!AC1623</f>
        <v>0</v>
      </c>
      <c r="AY1623" s="90">
        <f>IF(BD!AN1623="","",BD!AN1623*BD!AC1623)</f>
      </c>
      <c r="AZ1623" s="75" t="s">
        <v>123</v>
      </c>
      <c r="BA1623" s="75" t="s">
        <v>115</v>
      </c>
      <c r="BB1623" s="75">
        <v>1</v>
      </c>
      <c r="BC1623" s="75" t="s">
        <v>209</v>
      </c>
      <c r="BD1623" s="104"/>
      <c r="BE1623" s="104"/>
      <c r="BF1623" s="101"/>
      <c r="BG1623" s="101"/>
      <c r="BH1623" s="101"/>
      <c r="BI1623" s="101"/>
      <c r="BJ1623" s="101"/>
      <c r="BK1623" s="101"/>
      <c r="BL1623" s="101"/>
      <c r="BM1623" s="101"/>
      <c r="BN1623" s="101"/>
      <c r="BO1623" s="103"/>
      <c r="BP1623" s="101"/>
      <c r="BQ1623" s="101"/>
      <c r="BR1623" s="101"/>
      <c r="BS1623" s="101"/>
      <c r="BT1623" s="101"/>
      <c r="BU1623" s="101"/>
      <c r="BV1623" s="101"/>
      <c r="BW1623" s="101"/>
      <c r="BX1623" s="101"/>
      <c r="BY1623" s="101"/>
      <c r="BZ1623" s="101"/>
      <c r="CA1623" s="101"/>
      <c r="CB1623" s="101"/>
      <c r="CC1623" s="101"/>
      <c r="CD1623" s="101"/>
      <c r="CE1623" s="101"/>
      <c r="CF1623" s="101"/>
      <c r="CG1623" s="37" t="e">
        <f>VLOOKUP(Table_1[[#This Row],[EAN]],'[1]Planilha1'!$E:$R,13,0)</f>
        <v>#N/A</v>
      </c>
      <c r="CI1623" s="188">
        <f>IF(Table_1[[#This Row],[STATUS MERCADO]]="GO",Table_1[[#This Row],[M. BRUTA TOTAL]],0)</f>
        <v>0</v>
      </c>
      <c r="CJ1623" s="188">
        <f>IF(Table_1[[#This Row],[STATUS MERCADO]]="GO",Table_1[[#This Row],[PV UNIT. REALIZADO]]*Table_1[[#This Row],[QUANTIDADE]],0)</f>
        <v>0</v>
      </c>
    </row>
    <row r="1624" ht="15" hidden="1">
      <c r="A1624" s="7"/>
      <c r="B1624" s="84" t="s">
        <v>400</v>
      </c>
      <c r="C1624" s="75">
        <v>222274</v>
      </c>
      <c r="D1624" s="75">
        <v>37402</v>
      </c>
      <c r="E1624" s="85">
        <v>7896007201662</v>
      </c>
      <c r="F1624" s="86" t="s">
        <v>1603</v>
      </c>
      <c r="G1624" s="75" t="s">
        <v>15</v>
      </c>
      <c r="H1624" s="75">
        <v>1150</v>
      </c>
      <c r="I1624" s="87" t="s">
        <v>1577</v>
      </c>
      <c r="J1624" s="75" t="s">
        <v>1578</v>
      </c>
      <c r="K1624" s="88" t="s">
        <v>84</v>
      </c>
      <c r="L1624" s="88">
        <v>48</v>
      </c>
      <c r="M1624" s="88">
        <v>4</v>
      </c>
      <c r="N1624" s="75" t="s">
        <v>85</v>
      </c>
      <c r="O1624" s="75" t="s">
        <v>208</v>
      </c>
      <c r="P1624" s="89"/>
      <c r="Q1624" s="90">
        <f>(17/100+7.6/100+1.65/100)*P1624</f>
        <v>0</v>
      </c>
      <c r="R1624" s="90"/>
      <c r="S1624" s="90"/>
      <c r="T1624" s="90"/>
      <c r="U1624" s="90"/>
      <c r="V1624" s="90">
        <f>+P1624-Q1624+R1624+S1624+T1624+U1624</f>
        <v>0</v>
      </c>
      <c r="W1624" s="91">
        <f>(1.02/100)</f>
        <v>1.02E-2</v>
      </c>
      <c r="X1624" s="91">
        <v>4.8E-3</v>
      </c>
      <c r="Y1624" s="91">
        <v>0.17</v>
      </c>
      <c r="Z1624" s="91">
        <v>1.65E-2</v>
      </c>
      <c r="AA1624" s="91">
        <v>7.6E-2</v>
      </c>
      <c r="AB1624" s="91">
        <f>SUM(W1624:AA1624)</f>
        <v>0.2775</v>
      </c>
      <c r="AC1624" s="75">
        <v>12</v>
      </c>
      <c r="AD1624" s="92">
        <f>IF(AL1624="","",+AC1624*AL1624)</f>
      </c>
      <c r="AE1624" s="93">
        <f>IF(AL1624="","",+AL1624*AB1624)</f>
      </c>
      <c r="AF1624" s="92">
        <f>IF(AL1624="","",+AL1624-AE1624)</f>
      </c>
      <c r="AG1624" s="93">
        <f>+V1624</f>
        <v>0</v>
      </c>
      <c r="AH1624" s="92">
        <f>IF(AF1624="","",+AF1624-AG1624)</f>
      </c>
      <c r="AI1624" s="92">
        <f>IF(AH1624="","",+AH1624*AC1624)</f>
      </c>
      <c r="AJ1624" s="93"/>
      <c r="AK1624" s="94">
        <v>0.33</v>
      </c>
      <c r="AL1624" s="93">
        <f>IF(V1624=0,"",V1624/(1-AB1624-AK1624))</f>
      </c>
      <c r="AM1624" s="95">
        <v>0.33</v>
      </c>
      <c r="AN1624" s="93">
        <f>IF(V1624=0,"",V1624/(1-AB1624-AM1624))</f>
      </c>
      <c r="AO1624" s="96">
        <v>1.2</v>
      </c>
      <c r="AP1624" s="93">
        <f>IF(BD!AJ1624="","",BD!AJ1624*BD!AO1624)</f>
      </c>
      <c r="AQ1624" s="91">
        <f>BD!AM1624/BD!AK1624-1</f>
        <v>0</v>
      </c>
      <c r="AR1624" s="91">
        <f>IF(BD!AN1624="","",IF(BD!AJ1624="","",BD!AN1624/BD!AJ1624-1))</f>
      </c>
      <c r="AS1624" s="91">
        <f>IF(BD!AN1624="","",IF(BD!AN1624&lt;BD!AL1624,"ABAIXO DA META","DENTRO DA META"))</f>
      </c>
      <c r="AT1624" s="91" t="str">
        <f>IF(BD!AJ1624="","EM ANÁLISE",IF(BD!AP1624&gt;=BD!AN1624,"GO", "NO GO"))</f>
        <v>EM ANÁLISE</v>
      </c>
      <c r="AU1624" s="97">
        <f>IF(AN1624="","",+BD!$AN1624-AJ1624)</f>
      </c>
      <c r="AV1624" s="98"/>
      <c r="AW1624" s="90">
        <f>BD!P1624*BD!AC1624</f>
        <v>0</v>
      </c>
      <c r="AX1624" s="90">
        <f>BD!V1624*BD!AC1624</f>
        <v>0</v>
      </c>
      <c r="AY1624" s="90">
        <f>IF(BD!AN1624="","",BD!AN1624*BD!AC1624)</f>
      </c>
      <c r="AZ1624" s="75" t="s">
        <v>123</v>
      </c>
      <c r="BA1624" s="75" t="s">
        <v>115</v>
      </c>
      <c r="BB1624" s="75">
        <v>1</v>
      </c>
      <c r="BC1624" s="75" t="s">
        <v>209</v>
      </c>
      <c r="BD1624" s="104"/>
      <c r="BE1624" s="104"/>
      <c r="BF1624" s="101"/>
      <c r="BG1624" s="101"/>
      <c r="BH1624" s="101"/>
      <c r="BI1624" s="101"/>
      <c r="BJ1624" s="101"/>
      <c r="BK1624" s="101"/>
      <c r="BL1624" s="101"/>
      <c r="BM1624" s="101"/>
      <c r="BN1624" s="101"/>
      <c r="BO1624" s="103"/>
      <c r="BP1624" s="101"/>
      <c r="BQ1624" s="101"/>
      <c r="BR1624" s="101"/>
      <c r="BS1624" s="101"/>
      <c r="BT1624" s="101"/>
      <c r="BU1624" s="101"/>
      <c r="BV1624" s="101"/>
      <c r="BW1624" s="101"/>
      <c r="BX1624" s="101"/>
      <c r="BY1624" s="101"/>
      <c r="BZ1624" s="101"/>
      <c r="CA1624" s="101"/>
      <c r="CB1624" s="101"/>
      <c r="CC1624" s="101"/>
      <c r="CD1624" s="101"/>
      <c r="CE1624" s="101"/>
      <c r="CF1624" s="101"/>
      <c r="CG1624" s="37" t="e">
        <f>VLOOKUP(Table_1[[#This Row],[EAN]],'[1]Planilha1'!$E:$R,13,0)</f>
        <v>#N/A</v>
      </c>
      <c r="CI1624" s="188">
        <f>IF(Table_1[[#This Row],[STATUS MERCADO]]="GO",Table_1[[#This Row],[M. BRUTA TOTAL]],0)</f>
        <v>0</v>
      </c>
      <c r="CJ1624" s="188">
        <f>IF(Table_1[[#This Row],[STATUS MERCADO]]="GO",Table_1[[#This Row],[PV UNIT. REALIZADO]]*Table_1[[#This Row],[QUANTIDADE]],0)</f>
        <v>0</v>
      </c>
    </row>
    <row r="1625" ht="15" hidden="1">
      <c r="A1625" s="7"/>
      <c r="B1625" s="84" t="s">
        <v>400</v>
      </c>
      <c r="C1625" s="75">
        <v>222275</v>
      </c>
      <c r="D1625" s="75">
        <v>37552</v>
      </c>
      <c r="E1625" s="85">
        <v>7896007202287</v>
      </c>
      <c r="F1625" s="86" t="s">
        <v>1604</v>
      </c>
      <c r="G1625" s="75" t="s">
        <v>15</v>
      </c>
      <c r="H1625" s="75">
        <v>1150</v>
      </c>
      <c r="I1625" s="87" t="s">
        <v>1577</v>
      </c>
      <c r="J1625" s="75" t="s">
        <v>1578</v>
      </c>
      <c r="K1625" s="88" t="s">
        <v>84</v>
      </c>
      <c r="L1625" s="88">
        <v>48</v>
      </c>
      <c r="M1625" s="88">
        <v>4</v>
      </c>
      <c r="N1625" s="75" t="s">
        <v>85</v>
      </c>
      <c r="O1625" s="75" t="s">
        <v>208</v>
      </c>
      <c r="P1625" s="89"/>
      <c r="Q1625" s="90">
        <f>(17/100+7.6/100+1.65/100)*P1625</f>
        <v>0</v>
      </c>
      <c r="R1625" s="90"/>
      <c r="S1625" s="90"/>
      <c r="T1625" s="90"/>
      <c r="U1625" s="90"/>
      <c r="V1625" s="90">
        <f>+P1625-Q1625+R1625+S1625+T1625+U1625</f>
        <v>0</v>
      </c>
      <c r="W1625" s="91">
        <f>(1.02/100)</f>
        <v>1.02E-2</v>
      </c>
      <c r="X1625" s="91">
        <v>4.8E-3</v>
      </c>
      <c r="Y1625" s="91">
        <v>0.17</v>
      </c>
      <c r="Z1625" s="91">
        <v>1.65E-2</v>
      </c>
      <c r="AA1625" s="91">
        <v>7.6E-2</v>
      </c>
      <c r="AB1625" s="91">
        <f>SUM(W1625:AA1625)</f>
        <v>0.2775</v>
      </c>
      <c r="AC1625" s="75">
        <v>12</v>
      </c>
      <c r="AD1625" s="92">
        <f>IF(AL1625="","",+AC1625*AL1625)</f>
      </c>
      <c r="AE1625" s="93">
        <f>IF(AL1625="","",+AL1625*AB1625)</f>
      </c>
      <c r="AF1625" s="92">
        <f>IF(AL1625="","",+AL1625-AE1625)</f>
      </c>
      <c r="AG1625" s="93">
        <f>+V1625</f>
        <v>0</v>
      </c>
      <c r="AH1625" s="92">
        <f>IF(AF1625="","",+AF1625-AG1625)</f>
      </c>
      <c r="AI1625" s="92">
        <f>IF(AH1625="","",+AH1625*AC1625)</f>
      </c>
      <c r="AJ1625" s="93"/>
      <c r="AK1625" s="94">
        <v>0.33</v>
      </c>
      <c r="AL1625" s="93">
        <f>IF(V1625=0,"",V1625/(1-AB1625-AK1625))</f>
      </c>
      <c r="AM1625" s="95">
        <v>0.33</v>
      </c>
      <c r="AN1625" s="93">
        <f>IF(V1625=0,"",V1625/(1-AB1625-AM1625))</f>
      </c>
      <c r="AO1625" s="96">
        <v>1.2</v>
      </c>
      <c r="AP1625" s="93">
        <f>IF(BD!AJ1625="","",BD!AJ1625*BD!AO1625)</f>
      </c>
      <c r="AQ1625" s="91">
        <f>BD!AM1625/BD!AK1625-1</f>
        <v>0</v>
      </c>
      <c r="AR1625" s="91">
        <f>IF(BD!AN1625="","",IF(BD!AJ1625="","",BD!AN1625/BD!AJ1625-1))</f>
      </c>
      <c r="AS1625" s="91">
        <f>IF(BD!AN1625="","",IF(BD!AN1625&lt;BD!AL1625,"ABAIXO DA META","DENTRO DA META"))</f>
      </c>
      <c r="AT1625" s="91" t="str">
        <f>IF(BD!AJ1625="","EM ANÁLISE",IF(BD!AP1625&gt;=BD!AN1625,"GO", "NO GO"))</f>
        <v>EM ANÁLISE</v>
      </c>
      <c r="AU1625" s="97">
        <f>IF(AN1625="","",+BD!$AN1625-AJ1625)</f>
      </c>
      <c r="AV1625" s="98"/>
      <c r="AW1625" s="90">
        <f>BD!P1625*BD!AC1625</f>
        <v>0</v>
      </c>
      <c r="AX1625" s="90">
        <f>BD!V1625*BD!AC1625</f>
        <v>0</v>
      </c>
      <c r="AY1625" s="90">
        <f>IF(BD!AN1625="","",BD!AN1625*BD!AC1625)</f>
      </c>
      <c r="AZ1625" s="75" t="s">
        <v>123</v>
      </c>
      <c r="BA1625" s="75" t="s">
        <v>115</v>
      </c>
      <c r="BB1625" s="75">
        <v>1</v>
      </c>
      <c r="BC1625" s="75" t="s">
        <v>209</v>
      </c>
      <c r="BD1625" s="104"/>
      <c r="BE1625" s="104"/>
      <c r="BF1625" s="101"/>
      <c r="BG1625" s="101"/>
      <c r="BH1625" s="101"/>
      <c r="BI1625" s="101"/>
      <c r="BJ1625" s="101"/>
      <c r="BK1625" s="101"/>
      <c r="BL1625" s="101"/>
      <c r="BM1625" s="101"/>
      <c r="BN1625" s="101"/>
      <c r="BO1625" s="103"/>
      <c r="BP1625" s="101"/>
      <c r="BQ1625" s="101"/>
      <c r="BR1625" s="101"/>
      <c r="BS1625" s="101"/>
      <c r="BT1625" s="101"/>
      <c r="BU1625" s="101"/>
      <c r="BV1625" s="101"/>
      <c r="BW1625" s="101"/>
      <c r="BX1625" s="101"/>
      <c r="BY1625" s="101"/>
      <c r="BZ1625" s="101"/>
      <c r="CA1625" s="101"/>
      <c r="CB1625" s="101"/>
      <c r="CC1625" s="101"/>
      <c r="CD1625" s="101"/>
      <c r="CE1625" s="101"/>
      <c r="CF1625" s="101"/>
      <c r="CG1625" s="37" t="e">
        <f>VLOOKUP(Table_1[[#This Row],[EAN]],'[1]Planilha1'!$E:$R,13,0)</f>
        <v>#N/A</v>
      </c>
      <c r="CI1625" s="188">
        <f>IF(Table_1[[#This Row],[STATUS MERCADO]]="GO",Table_1[[#This Row],[M. BRUTA TOTAL]],0)</f>
        <v>0</v>
      </c>
      <c r="CJ1625" s="188">
        <f>IF(Table_1[[#This Row],[STATUS MERCADO]]="GO",Table_1[[#This Row],[PV UNIT. REALIZADO]]*Table_1[[#This Row],[QUANTIDADE]],0)</f>
        <v>0</v>
      </c>
    </row>
    <row r="1626" ht="15" hidden="1">
      <c r="A1626" s="7"/>
      <c r="B1626" s="84" t="s">
        <v>400</v>
      </c>
      <c r="C1626" s="75">
        <v>222276</v>
      </c>
      <c r="D1626" s="75">
        <v>37459</v>
      </c>
      <c r="E1626" s="85">
        <v>7896007201297</v>
      </c>
      <c r="F1626" s="86" t="s">
        <v>1605</v>
      </c>
      <c r="G1626" s="75" t="s">
        <v>15</v>
      </c>
      <c r="H1626" s="75">
        <v>1150</v>
      </c>
      <c r="I1626" s="87" t="s">
        <v>1577</v>
      </c>
      <c r="J1626" s="75" t="s">
        <v>1578</v>
      </c>
      <c r="K1626" s="88" t="s">
        <v>84</v>
      </c>
      <c r="L1626" s="88">
        <v>48</v>
      </c>
      <c r="M1626" s="88">
        <v>4</v>
      </c>
      <c r="N1626" s="75" t="s">
        <v>85</v>
      </c>
      <c r="O1626" s="75" t="s">
        <v>208</v>
      </c>
      <c r="P1626" s="89"/>
      <c r="Q1626" s="90">
        <f>(17/100+7.6/100+1.65/100)*P1626</f>
        <v>0</v>
      </c>
      <c r="R1626" s="90"/>
      <c r="S1626" s="90"/>
      <c r="T1626" s="90"/>
      <c r="U1626" s="90"/>
      <c r="V1626" s="90">
        <f>+P1626-Q1626+R1626+S1626+T1626+U1626</f>
        <v>0</v>
      </c>
      <c r="W1626" s="91">
        <f>(1.02/100)</f>
        <v>1.02E-2</v>
      </c>
      <c r="X1626" s="91">
        <v>4.8E-3</v>
      </c>
      <c r="Y1626" s="91">
        <v>0.17</v>
      </c>
      <c r="Z1626" s="91">
        <v>1.65E-2</v>
      </c>
      <c r="AA1626" s="91">
        <v>7.6E-2</v>
      </c>
      <c r="AB1626" s="91">
        <f>SUM(W1626:AA1626)</f>
        <v>0.2775</v>
      </c>
      <c r="AC1626" s="75">
        <v>12</v>
      </c>
      <c r="AD1626" s="92">
        <f>IF(AL1626="","",+AC1626*AL1626)</f>
      </c>
      <c r="AE1626" s="93">
        <f>IF(AL1626="","",+AL1626*AB1626)</f>
      </c>
      <c r="AF1626" s="92">
        <f>IF(AL1626="","",+AL1626-AE1626)</f>
      </c>
      <c r="AG1626" s="93">
        <f>+V1626</f>
        <v>0</v>
      </c>
      <c r="AH1626" s="92">
        <f>IF(AF1626="","",+AF1626-AG1626)</f>
      </c>
      <c r="AI1626" s="92">
        <f>IF(AH1626="","",+AH1626*AC1626)</f>
      </c>
      <c r="AJ1626" s="93"/>
      <c r="AK1626" s="94">
        <v>0.33</v>
      </c>
      <c r="AL1626" s="93">
        <f>IF(V1626=0,"",V1626/(1-AB1626-AK1626))</f>
      </c>
      <c r="AM1626" s="95">
        <v>0.33</v>
      </c>
      <c r="AN1626" s="93">
        <f>IF(V1626=0,"",V1626/(1-AB1626-AM1626))</f>
      </c>
      <c r="AO1626" s="96">
        <v>1.2</v>
      </c>
      <c r="AP1626" s="93">
        <f>IF(BD!AJ1626="","",BD!AJ1626*BD!AO1626)</f>
      </c>
      <c r="AQ1626" s="91">
        <f>BD!AM1626/BD!AK1626-1</f>
        <v>0</v>
      </c>
      <c r="AR1626" s="91">
        <f>IF(BD!AN1626="","",IF(BD!AJ1626="","",BD!AN1626/BD!AJ1626-1))</f>
      </c>
      <c r="AS1626" s="91">
        <f>IF(BD!AN1626="","",IF(BD!AN1626&lt;BD!AL1626,"ABAIXO DA META","DENTRO DA META"))</f>
      </c>
      <c r="AT1626" s="91" t="str">
        <f>IF(BD!AJ1626="","EM ANÁLISE",IF(BD!AP1626&gt;=BD!AN1626,"GO", "NO GO"))</f>
        <v>EM ANÁLISE</v>
      </c>
      <c r="AU1626" s="97">
        <f>IF(AN1626="","",+BD!$AN1626-AJ1626)</f>
      </c>
      <c r="AV1626" s="98"/>
      <c r="AW1626" s="90">
        <f>BD!P1626*BD!AC1626</f>
        <v>0</v>
      </c>
      <c r="AX1626" s="90">
        <f>BD!V1626*BD!AC1626</f>
        <v>0</v>
      </c>
      <c r="AY1626" s="90">
        <f>IF(BD!AN1626="","",BD!AN1626*BD!AC1626)</f>
      </c>
      <c r="AZ1626" s="75" t="s">
        <v>123</v>
      </c>
      <c r="BA1626" s="75" t="s">
        <v>115</v>
      </c>
      <c r="BB1626" s="75">
        <v>1</v>
      </c>
      <c r="BC1626" s="75" t="s">
        <v>209</v>
      </c>
      <c r="BD1626" s="104"/>
      <c r="BE1626" s="104"/>
      <c r="BF1626" s="101"/>
      <c r="BG1626" s="101"/>
      <c r="BH1626" s="101"/>
      <c r="BI1626" s="101"/>
      <c r="BJ1626" s="101"/>
      <c r="BK1626" s="101"/>
      <c r="BL1626" s="101"/>
      <c r="BM1626" s="101"/>
      <c r="BN1626" s="101"/>
      <c r="BO1626" s="103"/>
      <c r="BP1626" s="101"/>
      <c r="BQ1626" s="101"/>
      <c r="BR1626" s="101"/>
      <c r="BS1626" s="101"/>
      <c r="BT1626" s="101"/>
      <c r="BU1626" s="101"/>
      <c r="BV1626" s="101"/>
      <c r="BW1626" s="101"/>
      <c r="BX1626" s="101"/>
      <c r="BY1626" s="101"/>
      <c r="BZ1626" s="101"/>
      <c r="CA1626" s="101"/>
      <c r="CB1626" s="101"/>
      <c r="CC1626" s="101"/>
      <c r="CD1626" s="101"/>
      <c r="CE1626" s="101"/>
      <c r="CF1626" s="101"/>
      <c r="CG1626" s="37" t="e">
        <f>VLOOKUP(Table_1[[#This Row],[EAN]],'[1]Planilha1'!$E:$R,13,0)</f>
        <v>#N/A</v>
      </c>
      <c r="CI1626" s="188">
        <f>IF(Table_1[[#This Row],[STATUS MERCADO]]="GO",Table_1[[#This Row],[M. BRUTA TOTAL]],0)</f>
        <v>0</v>
      </c>
      <c r="CJ1626" s="188">
        <f>IF(Table_1[[#This Row],[STATUS MERCADO]]="GO",Table_1[[#This Row],[PV UNIT. REALIZADO]]*Table_1[[#This Row],[QUANTIDADE]],0)</f>
        <v>0</v>
      </c>
    </row>
    <row r="1627" ht="15" hidden="1">
      <c r="A1627" s="7"/>
      <c r="B1627" s="84" t="s">
        <v>400</v>
      </c>
      <c r="C1627" s="75">
        <v>222277</v>
      </c>
      <c r="D1627" s="75">
        <v>2651</v>
      </c>
      <c r="E1627" s="85">
        <v>7898953823912</v>
      </c>
      <c r="F1627" s="86" t="s">
        <v>1606</v>
      </c>
      <c r="G1627" s="75" t="s">
        <v>15</v>
      </c>
      <c r="H1627" s="75">
        <v>1620</v>
      </c>
      <c r="I1627" s="87" t="s">
        <v>1541</v>
      </c>
      <c r="J1627" s="75" t="s">
        <v>1607</v>
      </c>
      <c r="K1627" s="88" t="s">
        <v>84</v>
      </c>
      <c r="L1627" s="88">
        <v>6</v>
      </c>
      <c r="M1627" s="88">
        <v>4</v>
      </c>
      <c r="N1627" s="75" t="s">
        <v>85</v>
      </c>
      <c r="O1627" s="75" t="s">
        <v>208</v>
      </c>
      <c r="P1627" s="89"/>
      <c r="Q1627" s="90">
        <f>(17/100+7.6/100+1.65/100)*P1627</f>
        <v>0</v>
      </c>
      <c r="R1627" s="90"/>
      <c r="S1627" s="90"/>
      <c r="T1627" s="90"/>
      <c r="U1627" s="90"/>
      <c r="V1627" s="90">
        <f>+P1627-Q1627+R1627+S1627+T1627+U1627</f>
        <v>0</v>
      </c>
      <c r="W1627" s="91">
        <f>(1.02/100)</f>
        <v>1.02E-2</v>
      </c>
      <c r="X1627" s="91">
        <v>4.8E-3</v>
      </c>
      <c r="Y1627" s="91">
        <v>0.17</v>
      </c>
      <c r="Z1627" s="91">
        <v>1.65E-2</v>
      </c>
      <c r="AA1627" s="91">
        <v>7.6E-2</v>
      </c>
      <c r="AB1627" s="91">
        <f>SUM(W1627:AA1627)</f>
        <v>0.2775</v>
      </c>
      <c r="AC1627" s="75">
        <v>12</v>
      </c>
      <c r="AD1627" s="92">
        <f>IF(AL1627="","",+AC1627*AL1627)</f>
      </c>
      <c r="AE1627" s="93">
        <f>IF(AL1627="","",+AL1627*AB1627)</f>
      </c>
      <c r="AF1627" s="92">
        <f>IF(AL1627="","",+AL1627-AE1627)</f>
      </c>
      <c r="AG1627" s="93">
        <f>+V1627</f>
        <v>0</v>
      </c>
      <c r="AH1627" s="92">
        <f>IF(AF1627="","",+AF1627-AG1627)</f>
      </c>
      <c r="AI1627" s="92">
        <f>IF(AH1627="","",+AH1627*AC1627)</f>
      </c>
      <c r="AJ1627" s="93"/>
      <c r="AK1627" s="94">
        <v>0.33</v>
      </c>
      <c r="AL1627" s="93">
        <f>IF(V1627=0,"",V1627/(1-AB1627-AK1627))</f>
      </c>
      <c r="AM1627" s="95">
        <v>0.33</v>
      </c>
      <c r="AN1627" s="93">
        <f>IF(V1627=0,"",V1627/(1-AB1627-AM1627))</f>
      </c>
      <c r="AO1627" s="96">
        <v>1.2</v>
      </c>
      <c r="AP1627" s="93">
        <f>IF(BD!AJ1627="","",BD!AJ1627*BD!AO1627)</f>
      </c>
      <c r="AQ1627" s="91">
        <f>BD!AM1627/BD!AK1627-1</f>
        <v>0</v>
      </c>
      <c r="AR1627" s="91">
        <f>IF(BD!AN1627="","",IF(BD!AJ1627="","",BD!AN1627/BD!AJ1627-1))</f>
      </c>
      <c r="AS1627" s="91">
        <f>IF(BD!AN1627="","",IF(BD!AN1627&lt;BD!AL1627,"ABAIXO DA META","DENTRO DA META"))</f>
      </c>
      <c r="AT1627" s="91" t="str">
        <f>IF(BD!AJ1627="","EM ANÁLISE",IF(BD!AP1627&gt;=BD!AN1627,"GO", "NO GO"))</f>
        <v>EM ANÁLISE</v>
      </c>
      <c r="AU1627" s="97">
        <f>IF(AN1627="","",+BD!$AN1627-AJ1627)</f>
      </c>
      <c r="AV1627" s="98"/>
      <c r="AW1627" s="90">
        <f>BD!P1627*BD!AC1627</f>
        <v>0</v>
      </c>
      <c r="AX1627" s="90">
        <f>BD!V1627*BD!AC1627</f>
        <v>0</v>
      </c>
      <c r="AY1627" s="90">
        <f>IF(BD!AN1627="","",BD!AN1627*BD!AC1627)</f>
      </c>
      <c r="AZ1627" s="75" t="s">
        <v>123</v>
      </c>
      <c r="BA1627" s="75" t="s">
        <v>115</v>
      </c>
      <c r="BB1627" s="75">
        <v>1</v>
      </c>
      <c r="BC1627" s="75" t="s">
        <v>209</v>
      </c>
      <c r="BD1627" s="104"/>
      <c r="BE1627" s="104"/>
      <c r="BF1627" s="101"/>
      <c r="BG1627" s="101"/>
      <c r="BH1627" s="101"/>
      <c r="BI1627" s="101"/>
      <c r="BJ1627" s="101"/>
      <c r="BK1627" s="101"/>
      <c r="BL1627" s="101"/>
      <c r="BM1627" s="101"/>
      <c r="BN1627" s="101"/>
      <c r="BO1627" s="103"/>
      <c r="BP1627" s="101"/>
      <c r="BQ1627" s="101"/>
      <c r="BR1627" s="101"/>
      <c r="BS1627" s="101"/>
      <c r="BT1627" s="101"/>
      <c r="BU1627" s="101"/>
      <c r="BV1627" s="101"/>
      <c r="BW1627" s="101"/>
      <c r="BX1627" s="101"/>
      <c r="BY1627" s="101"/>
      <c r="BZ1627" s="101"/>
      <c r="CA1627" s="101"/>
      <c r="CB1627" s="101"/>
      <c r="CC1627" s="101"/>
      <c r="CD1627" s="101"/>
      <c r="CE1627" s="101"/>
      <c r="CF1627" s="101"/>
      <c r="CG1627" s="37" t="e">
        <f>VLOOKUP(Table_1[[#This Row],[EAN]],'[1]Planilha1'!$E:$R,13,0)</f>
        <v>#N/A</v>
      </c>
      <c r="CI1627" s="188">
        <f>IF(Table_1[[#This Row],[STATUS MERCADO]]="GO",Table_1[[#This Row],[M. BRUTA TOTAL]],0)</f>
        <v>0</v>
      </c>
      <c r="CJ1627" s="188">
        <f>IF(Table_1[[#This Row],[STATUS MERCADO]]="GO",Table_1[[#This Row],[PV UNIT. REALIZADO]]*Table_1[[#This Row],[QUANTIDADE]],0)</f>
        <v>0</v>
      </c>
    </row>
    <row r="1628" ht="15" hidden="1">
      <c r="A1628" s="7"/>
      <c r="B1628" s="84" t="s">
        <v>400</v>
      </c>
      <c r="C1628" s="75">
        <v>222278</v>
      </c>
      <c r="D1628" s="75">
        <v>2654</v>
      </c>
      <c r="E1628" s="85">
        <v>7898656390520</v>
      </c>
      <c r="F1628" s="86" t="s">
        <v>1608</v>
      </c>
      <c r="G1628" s="75" t="s">
        <v>15</v>
      </c>
      <c r="H1628" s="75">
        <v>1620</v>
      </c>
      <c r="I1628" s="87" t="s">
        <v>1541</v>
      </c>
      <c r="J1628" s="75" t="s">
        <v>1607</v>
      </c>
      <c r="K1628" s="88" t="s">
        <v>84</v>
      </c>
      <c r="L1628" s="88">
        <v>12</v>
      </c>
      <c r="M1628" s="88">
        <v>4</v>
      </c>
      <c r="N1628" s="75" t="s">
        <v>85</v>
      </c>
      <c r="O1628" s="75" t="s">
        <v>208</v>
      </c>
      <c r="P1628" s="89"/>
      <c r="Q1628" s="90">
        <f>(17/100+7.6/100+1.65/100)*P1628</f>
        <v>0</v>
      </c>
      <c r="R1628" s="90"/>
      <c r="S1628" s="90"/>
      <c r="T1628" s="90"/>
      <c r="U1628" s="90"/>
      <c r="V1628" s="90">
        <f>+P1628-Q1628+R1628+S1628+T1628+U1628</f>
        <v>0</v>
      </c>
      <c r="W1628" s="91">
        <f>(1.02/100)</f>
        <v>1.02E-2</v>
      </c>
      <c r="X1628" s="91">
        <v>4.8E-3</v>
      </c>
      <c r="Y1628" s="91">
        <v>0.17</v>
      </c>
      <c r="Z1628" s="91">
        <v>1.65E-2</v>
      </c>
      <c r="AA1628" s="91">
        <v>7.6E-2</v>
      </c>
      <c r="AB1628" s="91">
        <f>SUM(W1628:AA1628)</f>
        <v>0.2775</v>
      </c>
      <c r="AC1628" s="75">
        <v>12</v>
      </c>
      <c r="AD1628" s="92">
        <f>IF(AL1628="","",+AC1628*AL1628)</f>
      </c>
      <c r="AE1628" s="93">
        <f>IF(AL1628="","",+AL1628*AB1628)</f>
      </c>
      <c r="AF1628" s="92">
        <f>IF(AL1628="","",+AL1628-AE1628)</f>
      </c>
      <c r="AG1628" s="93">
        <f>+V1628</f>
        <v>0</v>
      </c>
      <c r="AH1628" s="92">
        <f>IF(AF1628="","",+AF1628-AG1628)</f>
      </c>
      <c r="AI1628" s="92">
        <f>IF(AH1628="","",+AH1628*AC1628)</f>
      </c>
      <c r="AJ1628" s="93"/>
      <c r="AK1628" s="94">
        <v>0.33</v>
      </c>
      <c r="AL1628" s="93">
        <f>IF(V1628=0,"",V1628/(1-AB1628-AK1628))</f>
      </c>
      <c r="AM1628" s="95">
        <v>0.33</v>
      </c>
      <c r="AN1628" s="93">
        <f>IF(V1628=0,"",V1628/(1-AB1628-AM1628))</f>
      </c>
      <c r="AO1628" s="96">
        <v>1.2</v>
      </c>
      <c r="AP1628" s="93">
        <f>IF(BD!AJ1628="","",BD!AJ1628*BD!AO1628)</f>
      </c>
      <c r="AQ1628" s="91">
        <f>BD!AM1628/BD!AK1628-1</f>
        <v>0</v>
      </c>
      <c r="AR1628" s="91">
        <f>IF(BD!AN1628="","",IF(BD!AJ1628="","",BD!AN1628/BD!AJ1628-1))</f>
      </c>
      <c r="AS1628" s="91">
        <f>IF(BD!AN1628="","",IF(BD!AN1628&lt;BD!AL1628,"ABAIXO DA META","DENTRO DA META"))</f>
      </c>
      <c r="AT1628" s="91" t="str">
        <f>IF(BD!AJ1628="","EM ANÁLISE",IF(BD!AP1628&gt;=BD!AN1628,"GO", "NO GO"))</f>
        <v>EM ANÁLISE</v>
      </c>
      <c r="AU1628" s="97">
        <f>IF(AN1628="","",+BD!$AN1628-AJ1628)</f>
      </c>
      <c r="AV1628" s="98"/>
      <c r="AW1628" s="90">
        <f>BD!P1628*BD!AC1628</f>
        <v>0</v>
      </c>
      <c r="AX1628" s="90">
        <f>BD!V1628*BD!AC1628</f>
        <v>0</v>
      </c>
      <c r="AY1628" s="90">
        <f>IF(BD!AN1628="","",BD!AN1628*BD!AC1628)</f>
      </c>
      <c r="AZ1628" s="75" t="s">
        <v>123</v>
      </c>
      <c r="BA1628" s="75" t="s">
        <v>115</v>
      </c>
      <c r="BB1628" s="75">
        <v>1</v>
      </c>
      <c r="BC1628" s="75" t="s">
        <v>209</v>
      </c>
      <c r="BD1628" s="104"/>
      <c r="BE1628" s="104"/>
      <c r="BF1628" s="101"/>
      <c r="BG1628" s="101"/>
      <c r="BH1628" s="101"/>
      <c r="BI1628" s="101"/>
      <c r="BJ1628" s="101"/>
      <c r="BK1628" s="101"/>
      <c r="BL1628" s="101"/>
      <c r="BM1628" s="101"/>
      <c r="BN1628" s="101"/>
      <c r="BO1628" s="103"/>
      <c r="BP1628" s="101"/>
      <c r="BQ1628" s="101"/>
      <c r="BR1628" s="101"/>
      <c r="BS1628" s="101"/>
      <c r="BT1628" s="101"/>
      <c r="BU1628" s="101"/>
      <c r="BV1628" s="101"/>
      <c r="BW1628" s="101"/>
      <c r="BX1628" s="101"/>
      <c r="BY1628" s="101"/>
      <c r="BZ1628" s="101"/>
      <c r="CA1628" s="101"/>
      <c r="CB1628" s="101"/>
      <c r="CC1628" s="101"/>
      <c r="CD1628" s="101"/>
      <c r="CE1628" s="101"/>
      <c r="CF1628" s="101"/>
      <c r="CG1628" s="37" t="e">
        <f>VLOOKUP(Table_1[[#This Row],[EAN]],'[1]Planilha1'!$E:$R,13,0)</f>
        <v>#N/A</v>
      </c>
      <c r="CI1628" s="188">
        <f>IF(Table_1[[#This Row],[STATUS MERCADO]]="GO",Table_1[[#This Row],[M. BRUTA TOTAL]],0)</f>
        <v>0</v>
      </c>
      <c r="CJ1628" s="188">
        <f>IF(Table_1[[#This Row],[STATUS MERCADO]]="GO",Table_1[[#This Row],[PV UNIT. REALIZADO]]*Table_1[[#This Row],[QUANTIDADE]],0)</f>
        <v>0</v>
      </c>
    </row>
    <row r="1629" ht="15" hidden="1">
      <c r="A1629" s="7"/>
      <c r="B1629" s="84" t="s">
        <v>400</v>
      </c>
      <c r="C1629" s="75">
        <v>222279</v>
      </c>
      <c r="D1629" s="75">
        <v>2655</v>
      </c>
      <c r="E1629" s="85">
        <v>7898656390537</v>
      </c>
      <c r="F1629" s="86" t="s">
        <v>1609</v>
      </c>
      <c r="G1629" s="75" t="s">
        <v>15</v>
      </c>
      <c r="H1629" s="75">
        <v>1620</v>
      </c>
      <c r="I1629" s="87" t="s">
        <v>1541</v>
      </c>
      <c r="J1629" s="75" t="s">
        <v>1607</v>
      </c>
      <c r="K1629" s="88" t="s">
        <v>84</v>
      </c>
      <c r="L1629" s="88">
        <v>6</v>
      </c>
      <c r="M1629" s="88">
        <v>4</v>
      </c>
      <c r="N1629" s="75" t="s">
        <v>85</v>
      </c>
      <c r="O1629" s="75" t="s">
        <v>208</v>
      </c>
      <c r="P1629" s="89"/>
      <c r="Q1629" s="90">
        <f>(17/100+7.6/100+1.65/100)*P1629</f>
        <v>0</v>
      </c>
      <c r="R1629" s="90"/>
      <c r="S1629" s="90"/>
      <c r="T1629" s="90"/>
      <c r="U1629" s="90"/>
      <c r="V1629" s="90">
        <f>+P1629-Q1629+R1629+S1629+T1629+U1629</f>
        <v>0</v>
      </c>
      <c r="W1629" s="91">
        <f>(1.02/100)</f>
        <v>1.02E-2</v>
      </c>
      <c r="X1629" s="91">
        <v>4.8E-3</v>
      </c>
      <c r="Y1629" s="91">
        <v>0.17</v>
      </c>
      <c r="Z1629" s="91">
        <v>1.65E-2</v>
      </c>
      <c r="AA1629" s="91">
        <v>7.6E-2</v>
      </c>
      <c r="AB1629" s="91">
        <f>SUM(W1629:AA1629)</f>
        <v>0.2775</v>
      </c>
      <c r="AC1629" s="75">
        <v>12</v>
      </c>
      <c r="AD1629" s="92">
        <f>IF(AL1629="","",+AC1629*AL1629)</f>
      </c>
      <c r="AE1629" s="93">
        <f>IF(AL1629="","",+AL1629*AB1629)</f>
      </c>
      <c r="AF1629" s="92">
        <f>IF(AL1629="","",+AL1629-AE1629)</f>
      </c>
      <c r="AG1629" s="93">
        <f>+V1629</f>
        <v>0</v>
      </c>
      <c r="AH1629" s="92">
        <f>IF(AF1629="","",+AF1629-AG1629)</f>
      </c>
      <c r="AI1629" s="92">
        <f>IF(AH1629="","",+AH1629*AC1629)</f>
      </c>
      <c r="AJ1629" s="93"/>
      <c r="AK1629" s="94">
        <v>0.33</v>
      </c>
      <c r="AL1629" s="93">
        <f>IF(V1629=0,"",V1629/(1-AB1629-AK1629))</f>
      </c>
      <c r="AM1629" s="95">
        <v>0.33</v>
      </c>
      <c r="AN1629" s="93">
        <f>IF(V1629=0,"",V1629/(1-AB1629-AM1629))</f>
      </c>
      <c r="AO1629" s="96">
        <v>1.2</v>
      </c>
      <c r="AP1629" s="93">
        <f>IF(BD!AJ1629="","",BD!AJ1629*BD!AO1629)</f>
      </c>
      <c r="AQ1629" s="91">
        <f>BD!AM1629/BD!AK1629-1</f>
        <v>0</v>
      </c>
      <c r="AR1629" s="91">
        <f>IF(BD!AN1629="","",IF(BD!AJ1629="","",BD!AN1629/BD!AJ1629-1))</f>
      </c>
      <c r="AS1629" s="91">
        <f>IF(BD!AN1629="","",IF(BD!AN1629&lt;BD!AL1629,"ABAIXO DA META","DENTRO DA META"))</f>
      </c>
      <c r="AT1629" s="91" t="str">
        <f>IF(BD!AJ1629="","EM ANÁLISE",IF(BD!AP1629&gt;=BD!AN1629,"GO", "NO GO"))</f>
        <v>EM ANÁLISE</v>
      </c>
      <c r="AU1629" s="97">
        <f>IF(AN1629="","",+BD!$AN1629-AJ1629)</f>
      </c>
      <c r="AV1629" s="98"/>
      <c r="AW1629" s="90">
        <f>BD!P1629*BD!AC1629</f>
        <v>0</v>
      </c>
      <c r="AX1629" s="90">
        <f>BD!V1629*BD!AC1629</f>
        <v>0</v>
      </c>
      <c r="AY1629" s="90">
        <f>IF(BD!AN1629="","",BD!AN1629*BD!AC1629)</f>
      </c>
      <c r="AZ1629" s="75" t="s">
        <v>123</v>
      </c>
      <c r="BA1629" s="75" t="s">
        <v>115</v>
      </c>
      <c r="BB1629" s="75">
        <v>1</v>
      </c>
      <c r="BC1629" s="75" t="s">
        <v>209</v>
      </c>
      <c r="BD1629" s="104"/>
      <c r="BE1629" s="104"/>
      <c r="BF1629" s="101"/>
      <c r="BG1629" s="101"/>
      <c r="BH1629" s="101"/>
      <c r="BI1629" s="101"/>
      <c r="BJ1629" s="101"/>
      <c r="BK1629" s="101"/>
      <c r="BL1629" s="101"/>
      <c r="BM1629" s="101"/>
      <c r="BN1629" s="101"/>
      <c r="BO1629" s="103"/>
      <c r="BP1629" s="101"/>
      <c r="BQ1629" s="101"/>
      <c r="BR1629" s="101"/>
      <c r="BS1629" s="101"/>
      <c r="BT1629" s="101"/>
      <c r="BU1629" s="101"/>
      <c r="BV1629" s="101"/>
      <c r="BW1629" s="101"/>
      <c r="BX1629" s="101"/>
      <c r="BY1629" s="101"/>
      <c r="BZ1629" s="101"/>
      <c r="CA1629" s="101"/>
      <c r="CB1629" s="101"/>
      <c r="CC1629" s="101"/>
      <c r="CD1629" s="101"/>
      <c r="CE1629" s="101"/>
      <c r="CF1629" s="101"/>
      <c r="CG1629" s="37" t="e">
        <f>VLOOKUP(Table_1[[#This Row],[EAN]],'[1]Planilha1'!$E:$R,13,0)</f>
        <v>#N/A</v>
      </c>
      <c r="CI1629" s="188">
        <f>IF(Table_1[[#This Row],[STATUS MERCADO]]="GO",Table_1[[#This Row],[M. BRUTA TOTAL]],0)</f>
        <v>0</v>
      </c>
      <c r="CJ1629" s="188">
        <f>IF(Table_1[[#This Row],[STATUS MERCADO]]="GO",Table_1[[#This Row],[PV UNIT. REALIZADO]]*Table_1[[#This Row],[QUANTIDADE]],0)</f>
        <v>0</v>
      </c>
    </row>
    <row r="1630" ht="15" hidden="1">
      <c r="A1630" s="7"/>
      <c r="B1630" s="84" t="s">
        <v>400</v>
      </c>
      <c r="C1630" s="85">
        <v>222281</v>
      </c>
      <c r="D1630" s="85">
        <v>79009</v>
      </c>
      <c r="E1630" s="85">
        <v>7898656390735</v>
      </c>
      <c r="F1630" s="86" t="s">
        <v>1610</v>
      </c>
      <c r="G1630" s="75" t="s">
        <v>15</v>
      </c>
      <c r="H1630" s="75">
        <v>1150</v>
      </c>
      <c r="I1630" s="87" t="s">
        <v>1577</v>
      </c>
      <c r="J1630" s="75" t="s">
        <v>1607</v>
      </c>
      <c r="K1630" s="88" t="s">
        <v>84</v>
      </c>
      <c r="L1630" s="88">
        <v>12</v>
      </c>
      <c r="M1630" s="88">
        <v>4</v>
      </c>
      <c r="N1630" s="75" t="s">
        <v>85</v>
      </c>
      <c r="O1630" s="75" t="s">
        <v>208</v>
      </c>
      <c r="P1630" s="89">
        <v>17.9</v>
      </c>
      <c r="Q1630" s="90">
        <f>(17/100+7.6/100+1.65/100)*P1630</f>
        <v>4.6987499999999995</v>
      </c>
      <c r="R1630" s="90"/>
      <c r="S1630" s="90"/>
      <c r="T1630" s="90"/>
      <c r="U1630" s="90"/>
      <c r="V1630" s="90">
        <f>+P1630-Q1630+R1630+S1630+T1630+U1630</f>
        <v>13.201249999999998</v>
      </c>
      <c r="W1630" s="91">
        <f>(1.02/100)</f>
        <v>1.02E-2</v>
      </c>
      <c r="X1630" s="91">
        <v>4.8E-3</v>
      </c>
      <c r="Y1630" s="91">
        <v>0.17</v>
      </c>
      <c r="Z1630" s="91">
        <v>1.65E-2</v>
      </c>
      <c r="AA1630" s="91">
        <v>7.6E-2</v>
      </c>
      <c r="AB1630" s="91">
        <f>SUM(W1630:AA1630)</f>
        <v>0.2775</v>
      </c>
      <c r="AC1630" s="75">
        <v>12</v>
      </c>
      <c r="AD1630" s="92">
        <f>IF(AL1630="","",+AC1630*AL1630)</f>
        <v>403.60509554140134</v>
      </c>
      <c r="AE1630" s="93">
        <f>IF(AL1630="","",+AL1630*AB1630)</f>
        <v>9.333367834394906</v>
      </c>
      <c r="AF1630" s="92">
        <f>IF(AL1630="","",+AL1630-AE1630)</f>
        <v>24.30039012738854</v>
      </c>
      <c r="AG1630" s="93">
        <f>+V1630</f>
        <v>13.201249999999998</v>
      </c>
      <c r="AH1630" s="92">
        <f>IF(AF1630="","",+AF1630-AG1630)</f>
        <v>11.09914012738854</v>
      </c>
      <c r="AI1630" s="92">
        <f>IF(AH1630="","",+AH1630*AC1630)</f>
        <v>133.1896815286625</v>
      </c>
      <c r="AJ1630" s="93">
        <v>9.38</v>
      </c>
      <c r="AK1630" s="94">
        <v>0.33</v>
      </c>
      <c r="AL1630" s="93">
        <f>IF(V1630=0,"",V1630/(1-AB1630-AK1630))</f>
        <v>33.633757961783445</v>
      </c>
      <c r="AM1630" s="95">
        <v>0.33</v>
      </c>
      <c r="AN1630" s="93">
        <f>IF(V1630=0,"",V1630/(1-AB1630-AM1630))</f>
        <v>33.633757961783445</v>
      </c>
      <c r="AO1630" s="96">
        <v>1.2</v>
      </c>
      <c r="AP1630" s="93">
        <f>IF(BD!AJ1630="","",BD!AJ1630*BD!AO1630)</f>
        <v>11.256</v>
      </c>
      <c r="AQ1630" s="91">
        <f>BD!AM1630/BD!AK1630-1</f>
        <v>0</v>
      </c>
      <c r="AR1630" s="91">
        <f>IF(BD!AN1630="","",IF(BD!AJ1630="","",BD!AN1630/BD!AJ1630-1))</f>
        <v>2.585688482066465</v>
      </c>
      <c r="AS1630" s="91" t="str">
        <f>IF(BD!AN1630="","",IF(BD!AN1630&lt;BD!AL1630,"ABAIXO DA META","DENTRO DA META"))</f>
        <v>DENTRO DA META</v>
      </c>
      <c r="AT1630" s="91" t="str">
        <f>IF(BD!AJ1630="","EM ANÁLISE",IF(BD!AP1630&gt;=BD!AN1630,"GO", "NO GO"))</f>
        <v>NO GO</v>
      </c>
      <c r="AU1630" s="97">
        <f>IF(AN1630="","",+BD!$AN1630-AJ1630)</f>
        <v>24.253757961783442</v>
      </c>
      <c r="AV1630" s="98"/>
      <c r="AW1630" s="90">
        <f>BD!P1630*BD!AC1630</f>
        <v>214.79999999999998</v>
      </c>
      <c r="AX1630" s="90">
        <f>BD!V1630*BD!AC1630</f>
        <v>158.41499999999996</v>
      </c>
      <c r="AY1630" s="90">
        <f>IF(BD!AN1630="","",BD!AN1630*BD!AC1630)</f>
        <v>403.60509554140134</v>
      </c>
      <c r="AZ1630" s="75" t="s">
        <v>5272</v>
      </c>
      <c r="BA1630" s="75" t="s">
        <v>115</v>
      </c>
      <c r="BB1630" s="75">
        <v>1</v>
      </c>
      <c r="BC1630" s="75" t="s">
        <v>209</v>
      </c>
      <c r="BD1630" s="99" t="s">
        <v>5257</v>
      </c>
      <c r="BE1630" s="100" t="s">
        <v>4</v>
      </c>
      <c r="BF1630" s="100" t="s">
        <v>4</v>
      </c>
      <c r="BG1630" s="99" t="s">
        <v>5258</v>
      </c>
      <c r="BH1630" s="101"/>
      <c r="BI1630" s="101"/>
      <c r="BJ1630" s="101"/>
      <c r="BK1630" s="101"/>
      <c r="BL1630" s="101"/>
      <c r="BM1630" s="101"/>
      <c r="BN1630" s="101"/>
      <c r="BO1630" s="103"/>
      <c r="BP1630" s="99">
        <v>140.622</v>
      </c>
      <c r="BQ1630" s="99">
        <v>121</v>
      </c>
      <c r="BR1630" s="101"/>
      <c r="BS1630" s="99" t="s">
        <v>5260</v>
      </c>
      <c r="BT1630" s="99" t="s">
        <v>5261</v>
      </c>
      <c r="BU1630" s="99">
        <v>5102</v>
      </c>
      <c r="BV1630" s="99"/>
      <c r="BW1630" s="99"/>
      <c r="BX1630" s="99"/>
      <c r="BY1630" s="99"/>
      <c r="BZ1630" s="99"/>
      <c r="CA1630" s="99"/>
      <c r="CB1630" s="99"/>
      <c r="CC1630" s="99">
        <v>102</v>
      </c>
      <c r="CD1630" s="99">
        <v>8</v>
      </c>
      <c r="CE1630" s="99">
        <v>8</v>
      </c>
      <c r="CF1630" s="99"/>
      <c r="CG1630" s="37" t="e">
        <f>VLOOKUP(Table_1[[#This Row],[EAN]],'[1]Planilha1'!$E:$R,13,0)</f>
        <v>#N/A</v>
      </c>
      <c r="CI1630" s="188">
        <f>IF(Table_1[[#This Row],[STATUS MERCADO]]="GO",Table_1[[#This Row],[M. BRUTA TOTAL]],0)</f>
        <v>0</v>
      </c>
      <c r="CJ1630" s="188">
        <f>IF(Table_1[[#This Row],[STATUS MERCADO]]="GO",Table_1[[#This Row],[PV UNIT. REALIZADO]]*Table_1[[#This Row],[QUANTIDADE]],0)</f>
        <v>0</v>
      </c>
    </row>
    <row r="1631" ht="15" hidden="1">
      <c r="A1631" s="7"/>
      <c r="B1631" s="84" t="s">
        <v>400</v>
      </c>
      <c r="C1631" s="85">
        <v>222282</v>
      </c>
      <c r="D1631" s="85">
        <v>79008</v>
      </c>
      <c r="E1631" s="85">
        <v>7898656390575</v>
      </c>
      <c r="F1631" s="86" t="s">
        <v>1611</v>
      </c>
      <c r="G1631" s="75" t="s">
        <v>15</v>
      </c>
      <c r="H1631" s="75">
        <v>1150</v>
      </c>
      <c r="I1631" s="87" t="s">
        <v>1577</v>
      </c>
      <c r="J1631" s="75" t="s">
        <v>1607</v>
      </c>
      <c r="K1631" s="88" t="s">
        <v>84</v>
      </c>
      <c r="L1631" s="88">
        <v>12</v>
      </c>
      <c r="M1631" s="88">
        <v>4</v>
      </c>
      <c r="N1631" s="75" t="s">
        <v>85</v>
      </c>
      <c r="O1631" s="75" t="s">
        <v>208</v>
      </c>
      <c r="P1631" s="89">
        <v>14.9</v>
      </c>
      <c r="Q1631" s="90">
        <f>(17/100+7.6/100+1.65/100)*P1631</f>
        <v>3.9112500000000003</v>
      </c>
      <c r="R1631" s="90"/>
      <c r="S1631" s="90"/>
      <c r="T1631" s="90"/>
      <c r="U1631" s="90"/>
      <c r="V1631" s="90">
        <f>+P1631-Q1631+R1631+S1631+T1631+U1631</f>
        <v>10.98875</v>
      </c>
      <c r="W1631" s="91">
        <f>(1.02/100)</f>
        <v>1.02E-2</v>
      </c>
      <c r="X1631" s="91">
        <v>4.8E-3</v>
      </c>
      <c r="Y1631" s="91">
        <v>0.17</v>
      </c>
      <c r="Z1631" s="91">
        <v>1.65E-2</v>
      </c>
      <c r="AA1631" s="91">
        <v>7.6E-2</v>
      </c>
      <c r="AB1631" s="91">
        <f>SUM(W1631:AA1631)</f>
        <v>0.2775</v>
      </c>
      <c r="AC1631" s="75">
        <v>12</v>
      </c>
      <c r="AD1631" s="92">
        <f>IF(AL1631="","",+AC1631*AL1631)</f>
        <v>335.9617834394905</v>
      </c>
      <c r="AE1631" s="93">
        <f>IF(AL1631="","",+AL1631*AB1631)</f>
        <v>7.769116242038218</v>
      </c>
      <c r="AF1631" s="92">
        <f>IF(AL1631="","",+AL1631-AE1631)</f>
        <v>20.22769904458599</v>
      </c>
      <c r="AG1631" s="93">
        <f>+V1631</f>
        <v>10.98875</v>
      </c>
      <c r="AH1631" s="92">
        <f>IF(AF1631="","",+AF1631-AG1631)</f>
        <v>9.23894904458599</v>
      </c>
      <c r="AI1631" s="92">
        <f>IF(AH1631="","",+AH1631*AC1631)</f>
        <v>110.86738853503188</v>
      </c>
      <c r="AJ1631" s="93">
        <v>11.9</v>
      </c>
      <c r="AK1631" s="94">
        <v>0.33</v>
      </c>
      <c r="AL1631" s="93">
        <f>IF(V1631=0,"",V1631/(1-AB1631-AK1631))</f>
        <v>27.99681528662421</v>
      </c>
      <c r="AM1631" s="95">
        <v>0.33</v>
      </c>
      <c r="AN1631" s="93">
        <f>IF(V1631=0,"",V1631/(1-AB1631-AM1631))</f>
        <v>27.99681528662421</v>
      </c>
      <c r="AO1631" s="96">
        <v>1.2</v>
      </c>
      <c r="AP1631" s="93">
        <f>IF(BD!AJ1631="","",BD!AJ1631*BD!AO1631)</f>
        <v>14.28</v>
      </c>
      <c r="AQ1631" s="91">
        <f>BD!AM1631/BD!AK1631-1</f>
        <v>0</v>
      </c>
      <c r="AR1631" s="91">
        <f>IF(BD!AN1631="","",IF(BD!AJ1631="","",BD!AN1631/BD!AJ1631-1))</f>
        <v>1.3526735534978327</v>
      </c>
      <c r="AS1631" s="91" t="str">
        <f>IF(BD!AN1631="","",IF(BD!AN1631&lt;BD!AL1631,"ABAIXO DA META","DENTRO DA META"))</f>
        <v>DENTRO DA META</v>
      </c>
      <c r="AT1631" s="91" t="str">
        <f>IF(BD!AJ1631="","EM ANÁLISE",IF(BD!AP1631&gt;=BD!AN1631,"GO", "NO GO"))</f>
        <v>NO GO</v>
      </c>
      <c r="AU1631" s="97">
        <f>IF(AN1631="","",+BD!$AN1631-AJ1631)</f>
        <v>16.096815286624206</v>
      </c>
      <c r="AV1631" s="98"/>
      <c r="AW1631" s="90">
        <f>BD!P1631*BD!AC1631</f>
        <v>178.8</v>
      </c>
      <c r="AX1631" s="90">
        <f>BD!V1631*BD!AC1631</f>
        <v>131.865</v>
      </c>
      <c r="AY1631" s="90">
        <f>IF(BD!AN1631="","",BD!AN1631*BD!AC1631)</f>
        <v>335.9617834394905</v>
      </c>
      <c r="AZ1631" s="75" t="s">
        <v>5272</v>
      </c>
      <c r="BA1631" s="75" t="s">
        <v>115</v>
      </c>
      <c r="BB1631" s="75">
        <v>1</v>
      </c>
      <c r="BC1631" s="75" t="s">
        <v>209</v>
      </c>
      <c r="BD1631" s="99" t="s">
        <v>5257</v>
      </c>
      <c r="BE1631" s="100" t="s">
        <v>4</v>
      </c>
      <c r="BF1631" s="100" t="s">
        <v>4</v>
      </c>
      <c r="BG1631" s="99" t="s">
        <v>5258</v>
      </c>
      <c r="BH1631" s="101"/>
      <c r="BI1631" s="101"/>
      <c r="BJ1631" s="101"/>
      <c r="BK1631" s="101"/>
      <c r="BL1631" s="101"/>
      <c r="BM1631" s="101"/>
      <c r="BN1631" s="101"/>
      <c r="BO1631" s="103"/>
      <c r="BP1631" s="99">
        <v>140.622</v>
      </c>
      <c r="BQ1631" s="99">
        <v>121</v>
      </c>
      <c r="BR1631" s="101"/>
      <c r="BS1631" s="99" t="s">
        <v>5260</v>
      </c>
      <c r="BT1631" s="99" t="s">
        <v>5261</v>
      </c>
      <c r="BU1631" s="99">
        <v>5102</v>
      </c>
      <c r="BV1631" s="99"/>
      <c r="BW1631" s="99"/>
      <c r="BX1631" s="99"/>
      <c r="BY1631" s="99"/>
      <c r="BZ1631" s="99"/>
      <c r="CA1631" s="99"/>
      <c r="CB1631" s="99"/>
      <c r="CC1631" s="99">
        <v>102</v>
      </c>
      <c r="CD1631" s="99">
        <v>8</v>
      </c>
      <c r="CE1631" s="99">
        <v>8</v>
      </c>
      <c r="CF1631" s="99"/>
      <c r="CG1631" s="37" t="e">
        <f>VLOOKUP(Table_1[[#This Row],[EAN]],'[1]Planilha1'!$E:$R,13,0)</f>
        <v>#N/A</v>
      </c>
      <c r="CI1631" s="188">
        <f>IF(Table_1[[#This Row],[STATUS MERCADO]]="GO",Table_1[[#This Row],[M. BRUTA TOTAL]],0)</f>
        <v>0</v>
      </c>
      <c r="CJ1631" s="188">
        <f>IF(Table_1[[#This Row],[STATUS MERCADO]]="GO",Table_1[[#This Row],[PV UNIT. REALIZADO]]*Table_1[[#This Row],[QUANTIDADE]],0)</f>
        <v>0</v>
      </c>
    </row>
    <row r="1632" ht="15" hidden="1">
      <c r="A1632" s="7"/>
      <c r="B1632" s="84" t="s">
        <v>400</v>
      </c>
      <c r="C1632" s="85">
        <v>222284</v>
      </c>
      <c r="D1632" s="85">
        <v>1811</v>
      </c>
      <c r="E1632" s="85">
        <v>7898662061575</v>
      </c>
      <c r="F1632" s="86" t="s">
        <v>1612</v>
      </c>
      <c r="G1632" s="75" t="s">
        <v>15</v>
      </c>
      <c r="H1632" s="75">
        <v>1620</v>
      </c>
      <c r="I1632" s="87" t="s">
        <v>1541</v>
      </c>
      <c r="J1632" s="75" t="s">
        <v>1613</v>
      </c>
      <c r="K1632" s="88" t="s">
        <v>84</v>
      </c>
      <c r="L1632" s="88">
        <v>12</v>
      </c>
      <c r="M1632" s="88">
        <v>4</v>
      </c>
      <c r="N1632" s="75" t="s">
        <v>85</v>
      </c>
      <c r="O1632" s="75" t="s">
        <v>208</v>
      </c>
      <c r="P1632" s="89">
        <v>6.37</v>
      </c>
      <c r="Q1632" s="90">
        <f>(17/100+7.6/100+1.65/100)*P1632</f>
        <v>1.672125</v>
      </c>
      <c r="R1632" s="90"/>
      <c r="S1632" s="90"/>
      <c r="T1632" s="90"/>
      <c r="U1632" s="90"/>
      <c r="V1632" s="90">
        <f>+P1632-Q1632+R1632+S1632+T1632+U1632</f>
        <v>4.697875</v>
      </c>
      <c r="W1632" s="91">
        <f>(1.02/100)</f>
        <v>1.02E-2</v>
      </c>
      <c r="X1632" s="91">
        <v>4.8E-3</v>
      </c>
      <c r="Y1632" s="91">
        <v>0.17</v>
      </c>
      <c r="Z1632" s="91">
        <v>1.65E-2</v>
      </c>
      <c r="AA1632" s="91">
        <v>7.6E-2</v>
      </c>
      <c r="AB1632" s="91">
        <f>SUM(W1632:AA1632)</f>
        <v>0.2775</v>
      </c>
      <c r="AC1632" s="75">
        <v>12</v>
      </c>
      <c r="AD1632" s="92">
        <f>IF(AL1632="","",+AC1632*AL1632)</f>
        <v>143.62929936305736</v>
      </c>
      <c r="AE1632" s="93">
        <f>IF(AL1632="","",+AL1632*AB1632)</f>
        <v>3.3214275477707016</v>
      </c>
      <c r="AF1632" s="92">
        <f>IF(AL1632="","",+AL1632-AE1632)</f>
        <v>8.647680732484078</v>
      </c>
      <c r="AG1632" s="93">
        <f>+V1632</f>
        <v>4.697875</v>
      </c>
      <c r="AH1632" s="92">
        <f>IF(AF1632="","",+AF1632-AG1632)</f>
        <v>3.9498057324840783</v>
      </c>
      <c r="AI1632" s="92">
        <f>IF(AH1632="","",+AH1632*AC1632)</f>
        <v>47.39766878980894</v>
      </c>
      <c r="AJ1632" s="93">
        <v>13.9</v>
      </c>
      <c r="AK1632" s="94">
        <v>0.33</v>
      </c>
      <c r="AL1632" s="93">
        <f>IF(V1632=0,"",V1632/(1-AB1632-AK1632))</f>
        <v>11.96910828025478</v>
      </c>
      <c r="AM1632" s="95">
        <v>0.33</v>
      </c>
      <c r="AN1632" s="93">
        <f>IF(V1632=0,"",V1632/(1-AB1632-AM1632))</f>
        <v>11.96910828025478</v>
      </c>
      <c r="AO1632" s="96">
        <v>1.2</v>
      </c>
      <c r="AP1632" s="93">
        <f>IF(BD!AJ1632="","",BD!AJ1632*BD!AO1632)</f>
        <v>16.68</v>
      </c>
      <c r="AQ1632" s="91">
        <f>BD!AM1632/BD!AK1632-1</f>
        <v>0</v>
      </c>
      <c r="AR1632" s="91">
        <f>IF(BD!AN1632="","",IF(BD!AJ1632="","",BD!AN1632/BD!AJ1632-1))</f>
        <v>-0.13891307336296554</v>
      </c>
      <c r="AS1632" s="91" t="str">
        <f>IF(BD!AN1632="","",IF(BD!AN1632&lt;BD!AL1632,"ABAIXO DA META","DENTRO DA META"))</f>
        <v>DENTRO DA META</v>
      </c>
      <c r="AT1632" s="91" t="str">
        <f>IF(BD!AJ1632="","EM ANÁLISE",IF(BD!AP1632&gt;=BD!AN1632,"GO", "NO GO"))</f>
        <v>GO</v>
      </c>
      <c r="AU1632" s="97">
        <f>IF(AN1632="","",+BD!$AN1632-AJ1632)</f>
        <v>-1.9308917197452207</v>
      </c>
      <c r="AV1632" s="98"/>
      <c r="AW1632" s="90">
        <f>BD!P1632*BD!AC1632</f>
        <v>76.44</v>
      </c>
      <c r="AX1632" s="90">
        <f>BD!V1632*BD!AC1632</f>
        <v>56.3745</v>
      </c>
      <c r="AY1632" s="90">
        <f>IF(BD!AN1632="","",BD!AN1632*BD!AC1632)</f>
        <v>143.62929936305736</v>
      </c>
      <c r="AZ1632" s="75" t="s">
        <v>5272</v>
      </c>
      <c r="BA1632" s="75" t="s">
        <v>115</v>
      </c>
      <c r="BB1632" s="75">
        <v>1</v>
      </c>
      <c r="BC1632" s="75" t="s">
        <v>209</v>
      </c>
      <c r="BD1632" s="99" t="s">
        <v>5257</v>
      </c>
      <c r="BE1632" s="100" t="s">
        <v>4</v>
      </c>
      <c r="BF1632" s="100" t="s">
        <v>4</v>
      </c>
      <c r="BG1632" s="99" t="s">
        <v>5258</v>
      </c>
      <c r="BH1632" s="101"/>
      <c r="BI1632" s="101"/>
      <c r="BJ1632" s="101"/>
      <c r="BK1632" s="101"/>
      <c r="BL1632" s="101"/>
      <c r="BM1632" s="101"/>
      <c r="BN1632" s="101"/>
      <c r="BO1632" s="103"/>
      <c r="BP1632" s="99">
        <v>140.622</v>
      </c>
      <c r="BQ1632" s="99">
        <v>121</v>
      </c>
      <c r="BR1632" s="101"/>
      <c r="BS1632" s="99" t="s">
        <v>5260</v>
      </c>
      <c r="BT1632" s="99" t="s">
        <v>5261</v>
      </c>
      <c r="BU1632" s="99">
        <v>5102</v>
      </c>
      <c r="BV1632" s="99"/>
      <c r="BW1632" s="99"/>
      <c r="BX1632" s="99"/>
      <c r="BY1632" s="99"/>
      <c r="BZ1632" s="99"/>
      <c r="CA1632" s="99"/>
      <c r="CB1632" s="99"/>
      <c r="CC1632" s="99">
        <v>102</v>
      </c>
      <c r="CD1632" s="99">
        <v>8</v>
      </c>
      <c r="CE1632" s="99">
        <v>8</v>
      </c>
      <c r="CF1632" s="99"/>
      <c r="CG1632" s="37" t="e">
        <f>VLOOKUP(Table_1[[#This Row],[EAN]],'[1]Planilha1'!$E:$R,13,0)</f>
        <v>#N/A</v>
      </c>
      <c r="CI1632" s="188">
        <f>IF(Table_1[[#This Row],[STATUS MERCADO]]="GO",Table_1[[#This Row],[M. BRUTA TOTAL]],0)</f>
        <v>47.39766878980894</v>
      </c>
      <c r="CJ1632" s="188">
        <f>IF(Table_1[[#This Row],[STATUS MERCADO]]="GO",Table_1[[#This Row],[PV UNIT. REALIZADO]]*Table_1[[#This Row],[QUANTIDADE]],0)</f>
        <v>143.62929936305736</v>
      </c>
    </row>
    <row r="1633" ht="15" hidden="1">
      <c r="A1633" s="7"/>
      <c r="B1633" s="84" t="s">
        <v>400</v>
      </c>
      <c r="C1633" s="75">
        <v>222286</v>
      </c>
      <c r="D1633" s="75">
        <v>1813</v>
      </c>
      <c r="E1633" s="85">
        <v>7908080030081</v>
      </c>
      <c r="F1633" s="86" t="s">
        <v>1614</v>
      </c>
      <c r="G1633" s="75" t="s">
        <v>15</v>
      </c>
      <c r="H1633" s="75">
        <v>420</v>
      </c>
      <c r="I1633" s="87" t="s">
        <v>1615</v>
      </c>
      <c r="J1633" s="75" t="s">
        <v>1616</v>
      </c>
      <c r="K1633" s="88" t="s">
        <v>84</v>
      </c>
      <c r="L1633" s="88">
        <v>96</v>
      </c>
      <c r="M1633" s="88">
        <v>4</v>
      </c>
      <c r="N1633" s="75" t="s">
        <v>85</v>
      </c>
      <c r="O1633" s="75" t="s">
        <v>208</v>
      </c>
      <c r="P1633" s="89"/>
      <c r="Q1633" s="90">
        <f>(17/100+7.6/100+1.65/100)*P1633</f>
        <v>0</v>
      </c>
      <c r="R1633" s="90"/>
      <c r="S1633" s="90"/>
      <c r="T1633" s="90"/>
      <c r="U1633" s="90"/>
      <c r="V1633" s="90">
        <f>+P1633-Q1633+R1633+S1633+T1633+U1633</f>
        <v>0</v>
      </c>
      <c r="W1633" s="91">
        <f>(1.02/100)</f>
        <v>1.02E-2</v>
      </c>
      <c r="X1633" s="91">
        <v>4.8E-3</v>
      </c>
      <c r="Y1633" s="91">
        <v>0.17</v>
      </c>
      <c r="Z1633" s="91">
        <v>1.65E-2</v>
      </c>
      <c r="AA1633" s="91">
        <v>7.6E-2</v>
      </c>
      <c r="AB1633" s="91">
        <f>SUM(W1633:AA1633)</f>
        <v>0.2775</v>
      </c>
      <c r="AC1633" s="75">
        <v>12</v>
      </c>
      <c r="AD1633" s="92">
        <f>IF(AL1633="","",+AC1633*AL1633)</f>
      </c>
      <c r="AE1633" s="93">
        <f>IF(AL1633="","",+AL1633*AB1633)</f>
      </c>
      <c r="AF1633" s="92">
        <f>IF(AL1633="","",+AL1633-AE1633)</f>
      </c>
      <c r="AG1633" s="93">
        <f>+V1633</f>
        <v>0</v>
      </c>
      <c r="AH1633" s="92">
        <f>IF(AF1633="","",+AF1633-AG1633)</f>
      </c>
      <c r="AI1633" s="92">
        <f>IF(AH1633="","",+AH1633*AC1633)</f>
      </c>
      <c r="AJ1633" s="93"/>
      <c r="AK1633" s="94">
        <v>0.33</v>
      </c>
      <c r="AL1633" s="93">
        <f>IF(V1633=0,"",V1633/(1-AB1633-AK1633))</f>
      </c>
      <c r="AM1633" s="95">
        <v>0.33</v>
      </c>
      <c r="AN1633" s="93">
        <f>IF(V1633=0,"",V1633/(1-AB1633-AM1633))</f>
      </c>
      <c r="AO1633" s="96">
        <v>1.2</v>
      </c>
      <c r="AP1633" s="93">
        <f>IF(BD!AJ1633="","",BD!AJ1633*BD!AO1633)</f>
      </c>
      <c r="AQ1633" s="91">
        <f>BD!AM1633/BD!AK1633-1</f>
        <v>0</v>
      </c>
      <c r="AR1633" s="91">
        <f>IF(BD!AN1633="","",IF(BD!AJ1633="","",BD!AN1633/BD!AJ1633-1))</f>
      </c>
      <c r="AS1633" s="91">
        <f>IF(BD!AN1633="","",IF(BD!AN1633&lt;BD!AL1633,"ABAIXO DA META","DENTRO DA META"))</f>
      </c>
      <c r="AT1633" s="91" t="str">
        <f>IF(BD!AJ1633="","EM ANÁLISE",IF(BD!AP1633&gt;=BD!AN1633,"GO", "NO GO"))</f>
        <v>EM ANÁLISE</v>
      </c>
      <c r="AU1633" s="97">
        <f>IF(AN1633="","",+BD!$AN1633-AJ1633)</f>
      </c>
      <c r="AV1633" s="98"/>
      <c r="AW1633" s="90">
        <f>BD!P1633*BD!AC1633</f>
        <v>0</v>
      </c>
      <c r="AX1633" s="90">
        <f>BD!V1633*BD!AC1633</f>
        <v>0</v>
      </c>
      <c r="AY1633" s="90">
        <f>IF(BD!AN1633="","",BD!AN1633*BD!AC1633)</f>
      </c>
      <c r="AZ1633" s="75" t="s">
        <v>123</v>
      </c>
      <c r="BA1633" s="75" t="s">
        <v>115</v>
      </c>
      <c r="BB1633" s="75">
        <v>1</v>
      </c>
      <c r="BC1633" s="75" t="s">
        <v>209</v>
      </c>
      <c r="BD1633" s="104"/>
      <c r="BE1633" s="104"/>
      <c r="BF1633" s="101"/>
      <c r="BG1633" s="101"/>
      <c r="BH1633" s="101"/>
      <c r="BI1633" s="101"/>
      <c r="BJ1633" s="101"/>
      <c r="BK1633" s="101"/>
      <c r="BL1633" s="101"/>
      <c r="BM1633" s="101"/>
      <c r="BN1633" s="101"/>
      <c r="BO1633" s="103"/>
      <c r="BP1633" s="101"/>
      <c r="BQ1633" s="101"/>
      <c r="BR1633" s="101"/>
      <c r="BS1633" s="101"/>
      <c r="BT1633" s="101"/>
      <c r="BU1633" s="101"/>
      <c r="BV1633" s="101"/>
      <c r="BW1633" s="101"/>
      <c r="BX1633" s="101"/>
      <c r="BY1633" s="101"/>
      <c r="BZ1633" s="101"/>
      <c r="CA1633" s="101"/>
      <c r="CB1633" s="101"/>
      <c r="CC1633" s="101"/>
      <c r="CD1633" s="101"/>
      <c r="CE1633" s="101"/>
      <c r="CF1633" s="101"/>
      <c r="CG1633" s="37" t="e">
        <f>VLOOKUP(Table_1[[#This Row],[EAN]],'[1]Planilha1'!$E:$R,13,0)</f>
        <v>#N/A</v>
      </c>
      <c r="CI1633" s="188">
        <f>IF(Table_1[[#This Row],[STATUS MERCADO]]="GO",Table_1[[#This Row],[M. BRUTA TOTAL]],0)</f>
        <v>0</v>
      </c>
      <c r="CJ1633" s="188">
        <f>IF(Table_1[[#This Row],[STATUS MERCADO]]="GO",Table_1[[#This Row],[PV UNIT. REALIZADO]]*Table_1[[#This Row],[QUANTIDADE]],0)</f>
        <v>0</v>
      </c>
    </row>
    <row r="1634" ht="15" hidden="1">
      <c r="A1634" s="7"/>
      <c r="B1634" s="84" t="s">
        <v>400</v>
      </c>
      <c r="C1634" s="75">
        <v>222287</v>
      </c>
      <c r="D1634" s="75">
        <v>1814</v>
      </c>
      <c r="E1634" s="85">
        <v>7908080030098</v>
      </c>
      <c r="F1634" s="86" t="s">
        <v>1617</v>
      </c>
      <c r="G1634" s="75" t="s">
        <v>15</v>
      </c>
      <c r="H1634" s="75">
        <v>420</v>
      </c>
      <c r="I1634" s="87" t="s">
        <v>1615</v>
      </c>
      <c r="J1634" s="75" t="s">
        <v>1616</v>
      </c>
      <c r="K1634" s="88" t="s">
        <v>84</v>
      </c>
      <c r="L1634" s="88">
        <v>48</v>
      </c>
      <c r="M1634" s="88">
        <v>4</v>
      </c>
      <c r="N1634" s="75" t="s">
        <v>85</v>
      </c>
      <c r="O1634" s="75" t="s">
        <v>208</v>
      </c>
      <c r="P1634" s="89"/>
      <c r="Q1634" s="90">
        <f>(17/100+7.6/100+1.65/100)*P1634</f>
        <v>0</v>
      </c>
      <c r="R1634" s="90"/>
      <c r="S1634" s="90"/>
      <c r="T1634" s="90"/>
      <c r="U1634" s="90"/>
      <c r="V1634" s="90">
        <f>+P1634-Q1634+R1634+S1634+T1634+U1634</f>
        <v>0</v>
      </c>
      <c r="W1634" s="91">
        <f>(1.02/100)</f>
        <v>1.02E-2</v>
      </c>
      <c r="X1634" s="91">
        <v>4.8E-3</v>
      </c>
      <c r="Y1634" s="91">
        <v>0.17</v>
      </c>
      <c r="Z1634" s="91">
        <v>1.65E-2</v>
      </c>
      <c r="AA1634" s="91">
        <v>7.6E-2</v>
      </c>
      <c r="AB1634" s="91">
        <f>SUM(W1634:AA1634)</f>
        <v>0.2775</v>
      </c>
      <c r="AC1634" s="75">
        <v>12</v>
      </c>
      <c r="AD1634" s="92">
        <f>IF(AL1634="","",+AC1634*AL1634)</f>
      </c>
      <c r="AE1634" s="93">
        <f>IF(AL1634="","",+AL1634*AB1634)</f>
      </c>
      <c r="AF1634" s="92">
        <f>IF(AL1634="","",+AL1634-AE1634)</f>
      </c>
      <c r="AG1634" s="93">
        <f>+V1634</f>
        <v>0</v>
      </c>
      <c r="AH1634" s="92">
        <f>IF(AF1634="","",+AF1634-AG1634)</f>
      </c>
      <c r="AI1634" s="92">
        <f>IF(AH1634="","",+AH1634*AC1634)</f>
      </c>
      <c r="AJ1634" s="93"/>
      <c r="AK1634" s="94">
        <v>0.33</v>
      </c>
      <c r="AL1634" s="93">
        <f>IF(V1634=0,"",V1634/(1-AB1634-AK1634))</f>
      </c>
      <c r="AM1634" s="95">
        <v>0.33</v>
      </c>
      <c r="AN1634" s="93">
        <f>IF(V1634=0,"",V1634/(1-AB1634-AM1634))</f>
      </c>
      <c r="AO1634" s="96">
        <v>1.2</v>
      </c>
      <c r="AP1634" s="93">
        <f>IF(BD!AJ1634="","",BD!AJ1634*BD!AO1634)</f>
      </c>
      <c r="AQ1634" s="91">
        <f>BD!AM1634/BD!AK1634-1</f>
        <v>0</v>
      </c>
      <c r="AR1634" s="91">
        <f>IF(BD!AN1634="","",IF(BD!AJ1634="","",BD!AN1634/BD!AJ1634-1))</f>
      </c>
      <c r="AS1634" s="91">
        <f>IF(BD!AN1634="","",IF(BD!AN1634&lt;BD!AL1634,"ABAIXO DA META","DENTRO DA META"))</f>
      </c>
      <c r="AT1634" s="91" t="str">
        <f>IF(BD!AJ1634="","EM ANÁLISE",IF(BD!AP1634&gt;=BD!AN1634,"GO", "NO GO"))</f>
        <v>EM ANÁLISE</v>
      </c>
      <c r="AU1634" s="97">
        <f>IF(AN1634="","",+BD!$AN1634-AJ1634)</f>
      </c>
      <c r="AV1634" s="98"/>
      <c r="AW1634" s="90">
        <f>BD!P1634*BD!AC1634</f>
        <v>0</v>
      </c>
      <c r="AX1634" s="90">
        <f>BD!V1634*BD!AC1634</f>
        <v>0</v>
      </c>
      <c r="AY1634" s="90">
        <f>IF(BD!AN1634="","",BD!AN1634*BD!AC1634)</f>
      </c>
      <c r="AZ1634" s="75" t="s">
        <v>123</v>
      </c>
      <c r="BA1634" s="75" t="s">
        <v>115</v>
      </c>
      <c r="BB1634" s="75">
        <v>1</v>
      </c>
      <c r="BC1634" s="75" t="s">
        <v>209</v>
      </c>
      <c r="BD1634" s="104"/>
      <c r="BE1634" s="104"/>
      <c r="BF1634" s="101"/>
      <c r="BG1634" s="101"/>
      <c r="BH1634" s="101"/>
      <c r="BI1634" s="101"/>
      <c r="BJ1634" s="101"/>
      <c r="BK1634" s="101"/>
      <c r="BL1634" s="101"/>
      <c r="BM1634" s="101"/>
      <c r="BN1634" s="101"/>
      <c r="BO1634" s="103"/>
      <c r="BP1634" s="101"/>
      <c r="BQ1634" s="101"/>
      <c r="BR1634" s="101"/>
      <c r="BS1634" s="101"/>
      <c r="BT1634" s="101"/>
      <c r="BU1634" s="101"/>
      <c r="BV1634" s="101"/>
      <c r="BW1634" s="101"/>
      <c r="BX1634" s="101"/>
      <c r="BY1634" s="101"/>
      <c r="BZ1634" s="101"/>
      <c r="CA1634" s="101"/>
      <c r="CB1634" s="101"/>
      <c r="CC1634" s="101"/>
      <c r="CD1634" s="101"/>
      <c r="CE1634" s="101"/>
      <c r="CF1634" s="101"/>
      <c r="CG1634" s="37" t="e">
        <f>VLOOKUP(Table_1[[#This Row],[EAN]],'[1]Planilha1'!$E:$R,13,0)</f>
        <v>#N/A</v>
      </c>
      <c r="CI1634" s="188">
        <f>IF(Table_1[[#This Row],[STATUS MERCADO]]="GO",Table_1[[#This Row],[M. BRUTA TOTAL]],0)</f>
        <v>0</v>
      </c>
      <c r="CJ1634" s="188">
        <f>IF(Table_1[[#This Row],[STATUS MERCADO]]="GO",Table_1[[#This Row],[PV UNIT. REALIZADO]]*Table_1[[#This Row],[QUANTIDADE]],0)</f>
        <v>0</v>
      </c>
    </row>
    <row r="1635" ht="15" hidden="1">
      <c r="A1635" s="7"/>
      <c r="B1635" s="84" t="s">
        <v>400</v>
      </c>
      <c r="C1635" s="75">
        <v>222289</v>
      </c>
      <c r="D1635" s="75">
        <v>1815</v>
      </c>
      <c r="E1635" s="85">
        <v>7908080030104</v>
      </c>
      <c r="F1635" s="86" t="s">
        <v>1618</v>
      </c>
      <c r="G1635" s="75" t="s">
        <v>15</v>
      </c>
      <c r="H1635" s="75">
        <v>1180</v>
      </c>
      <c r="I1635" s="87" t="s">
        <v>1619</v>
      </c>
      <c r="J1635" s="75" t="s">
        <v>1616</v>
      </c>
      <c r="K1635" s="88" t="s">
        <v>84</v>
      </c>
      <c r="L1635" s="88">
        <v>96</v>
      </c>
      <c r="M1635" s="88">
        <v>4</v>
      </c>
      <c r="N1635" s="75" t="s">
        <v>85</v>
      </c>
      <c r="O1635" s="75" t="s">
        <v>208</v>
      </c>
      <c r="P1635" s="89"/>
      <c r="Q1635" s="90">
        <f>(17/100+7.6/100+1.65/100)*P1635</f>
        <v>0</v>
      </c>
      <c r="R1635" s="90"/>
      <c r="S1635" s="90"/>
      <c r="T1635" s="90"/>
      <c r="U1635" s="90"/>
      <c r="V1635" s="90">
        <f>+P1635-Q1635+R1635+S1635+T1635+U1635</f>
        <v>0</v>
      </c>
      <c r="W1635" s="91">
        <f>(1.02/100)</f>
        <v>1.02E-2</v>
      </c>
      <c r="X1635" s="91">
        <v>4.8E-3</v>
      </c>
      <c r="Y1635" s="91">
        <v>0.17</v>
      </c>
      <c r="Z1635" s="91">
        <v>1.65E-2</v>
      </c>
      <c r="AA1635" s="91">
        <v>7.6E-2</v>
      </c>
      <c r="AB1635" s="91">
        <f>SUM(W1635:AA1635)</f>
        <v>0.2775</v>
      </c>
      <c r="AC1635" s="75">
        <v>12</v>
      </c>
      <c r="AD1635" s="92">
        <f>IF(AL1635="","",+AC1635*AL1635)</f>
      </c>
      <c r="AE1635" s="93">
        <f>IF(AL1635="","",+AL1635*AB1635)</f>
      </c>
      <c r="AF1635" s="92">
        <f>IF(AL1635="","",+AL1635-AE1635)</f>
      </c>
      <c r="AG1635" s="93">
        <f>+V1635</f>
        <v>0</v>
      </c>
      <c r="AH1635" s="92">
        <f>IF(AF1635="","",+AF1635-AG1635)</f>
      </c>
      <c r="AI1635" s="92">
        <f>IF(AH1635="","",+AH1635*AC1635)</f>
      </c>
      <c r="AJ1635" s="93"/>
      <c r="AK1635" s="94">
        <v>0.33</v>
      </c>
      <c r="AL1635" s="93">
        <f>IF(V1635=0,"",V1635/(1-AB1635-AK1635))</f>
      </c>
      <c r="AM1635" s="95">
        <v>0.33</v>
      </c>
      <c r="AN1635" s="93">
        <f>IF(V1635=0,"",V1635/(1-AB1635-AM1635))</f>
      </c>
      <c r="AO1635" s="96">
        <v>1.2</v>
      </c>
      <c r="AP1635" s="93">
        <f>IF(BD!AJ1635="","",BD!AJ1635*BD!AO1635)</f>
      </c>
      <c r="AQ1635" s="91">
        <f>BD!AM1635/BD!AK1635-1</f>
        <v>0</v>
      </c>
      <c r="AR1635" s="91">
        <f>IF(BD!AN1635="","",IF(BD!AJ1635="","",BD!AN1635/BD!AJ1635-1))</f>
      </c>
      <c r="AS1635" s="91">
        <f>IF(BD!AN1635="","",IF(BD!AN1635&lt;BD!AL1635,"ABAIXO DA META","DENTRO DA META"))</f>
      </c>
      <c r="AT1635" s="91" t="str">
        <f>IF(BD!AJ1635="","EM ANÁLISE",IF(BD!AP1635&gt;=BD!AN1635,"GO", "NO GO"))</f>
        <v>EM ANÁLISE</v>
      </c>
      <c r="AU1635" s="97">
        <f>IF(AN1635="","",+BD!$AN1635-AJ1635)</f>
      </c>
      <c r="AV1635" s="98"/>
      <c r="AW1635" s="90">
        <f>BD!P1635*BD!AC1635</f>
        <v>0</v>
      </c>
      <c r="AX1635" s="90">
        <f>BD!V1635*BD!AC1635</f>
        <v>0</v>
      </c>
      <c r="AY1635" s="90">
        <f>IF(BD!AN1635="","",BD!AN1635*BD!AC1635)</f>
      </c>
      <c r="AZ1635" s="75" t="s">
        <v>123</v>
      </c>
      <c r="BA1635" s="75" t="s">
        <v>115</v>
      </c>
      <c r="BB1635" s="75">
        <v>1</v>
      </c>
      <c r="BC1635" s="75" t="s">
        <v>209</v>
      </c>
      <c r="BD1635" s="104"/>
      <c r="BE1635" s="104"/>
      <c r="BF1635" s="101"/>
      <c r="BG1635" s="101"/>
      <c r="BH1635" s="101"/>
      <c r="BI1635" s="101"/>
      <c r="BJ1635" s="101"/>
      <c r="BK1635" s="101"/>
      <c r="BL1635" s="101"/>
      <c r="BM1635" s="101"/>
      <c r="BN1635" s="101"/>
      <c r="BO1635" s="103"/>
      <c r="BP1635" s="101"/>
      <c r="BQ1635" s="101"/>
      <c r="BR1635" s="101"/>
      <c r="BS1635" s="101"/>
      <c r="BT1635" s="101"/>
      <c r="BU1635" s="101"/>
      <c r="BV1635" s="101"/>
      <c r="BW1635" s="101"/>
      <c r="BX1635" s="101"/>
      <c r="BY1635" s="101"/>
      <c r="BZ1635" s="101"/>
      <c r="CA1635" s="101"/>
      <c r="CB1635" s="101"/>
      <c r="CC1635" s="101"/>
      <c r="CD1635" s="101"/>
      <c r="CE1635" s="101"/>
      <c r="CF1635" s="101"/>
      <c r="CG1635" s="37" t="e">
        <f>VLOOKUP(Table_1[[#This Row],[EAN]],'[1]Planilha1'!$E:$R,13,0)</f>
        <v>#N/A</v>
      </c>
      <c r="CI1635" s="188">
        <f>IF(Table_1[[#This Row],[STATUS MERCADO]]="GO",Table_1[[#This Row],[M. BRUTA TOTAL]],0)</f>
        <v>0</v>
      </c>
      <c r="CJ1635" s="188">
        <f>IF(Table_1[[#This Row],[STATUS MERCADO]]="GO",Table_1[[#This Row],[PV UNIT. REALIZADO]]*Table_1[[#This Row],[QUANTIDADE]],0)</f>
        <v>0</v>
      </c>
    </row>
    <row r="1636" ht="15" hidden="1">
      <c r="A1636" s="7"/>
      <c r="B1636" s="84" t="s">
        <v>400</v>
      </c>
      <c r="C1636" s="75">
        <v>222290</v>
      </c>
      <c r="D1636" s="75">
        <v>1805</v>
      </c>
      <c r="E1636" s="85">
        <v>7898662061490</v>
      </c>
      <c r="F1636" s="86" t="s">
        <v>1620</v>
      </c>
      <c r="G1636" s="75" t="s">
        <v>15</v>
      </c>
      <c r="H1636" s="75">
        <v>1620</v>
      </c>
      <c r="I1636" s="87" t="s">
        <v>1541</v>
      </c>
      <c r="J1636" s="75" t="s">
        <v>1621</v>
      </c>
      <c r="K1636" s="88" t="s">
        <v>84</v>
      </c>
      <c r="L1636" s="88">
        <v>12</v>
      </c>
      <c r="M1636" s="88">
        <v>4</v>
      </c>
      <c r="N1636" s="75" t="s">
        <v>85</v>
      </c>
      <c r="O1636" s="75" t="s">
        <v>208</v>
      </c>
      <c r="P1636" s="89"/>
      <c r="Q1636" s="90">
        <f>(17/100+7.6/100+1.65/100)*P1636</f>
        <v>0</v>
      </c>
      <c r="R1636" s="90"/>
      <c r="S1636" s="90"/>
      <c r="T1636" s="90"/>
      <c r="U1636" s="90"/>
      <c r="V1636" s="90">
        <f>+P1636-Q1636+R1636+S1636+T1636+U1636</f>
        <v>0</v>
      </c>
      <c r="W1636" s="91">
        <f>(1.02/100)</f>
        <v>1.02E-2</v>
      </c>
      <c r="X1636" s="91">
        <v>4.8E-3</v>
      </c>
      <c r="Y1636" s="91">
        <v>0.17</v>
      </c>
      <c r="Z1636" s="91">
        <v>1.65E-2</v>
      </c>
      <c r="AA1636" s="91">
        <v>7.6E-2</v>
      </c>
      <c r="AB1636" s="91">
        <f>SUM(W1636:AA1636)</f>
        <v>0.2775</v>
      </c>
      <c r="AC1636" s="75">
        <v>12</v>
      </c>
      <c r="AD1636" s="92">
        <f>IF(AL1636="","",+AC1636*AL1636)</f>
      </c>
      <c r="AE1636" s="93">
        <f>IF(AL1636="","",+AL1636*AB1636)</f>
      </c>
      <c r="AF1636" s="92">
        <f>IF(AL1636="","",+AL1636-AE1636)</f>
      </c>
      <c r="AG1636" s="93">
        <f>+V1636</f>
        <v>0</v>
      </c>
      <c r="AH1636" s="92">
        <f>IF(AF1636="","",+AF1636-AG1636)</f>
      </c>
      <c r="AI1636" s="92">
        <f>IF(AH1636="","",+AH1636*AC1636)</f>
      </c>
      <c r="AJ1636" s="93"/>
      <c r="AK1636" s="94">
        <v>0.33</v>
      </c>
      <c r="AL1636" s="93">
        <f>IF(V1636=0,"",V1636/(1-AB1636-AK1636))</f>
      </c>
      <c r="AM1636" s="95">
        <v>0.33</v>
      </c>
      <c r="AN1636" s="93">
        <f>IF(V1636=0,"",V1636/(1-AB1636-AM1636))</f>
      </c>
      <c r="AO1636" s="96">
        <v>1.2</v>
      </c>
      <c r="AP1636" s="93">
        <f>IF(BD!AJ1636="","",BD!AJ1636*BD!AO1636)</f>
      </c>
      <c r="AQ1636" s="91">
        <f>BD!AM1636/BD!AK1636-1</f>
        <v>0</v>
      </c>
      <c r="AR1636" s="91">
        <f>IF(BD!AN1636="","",IF(BD!AJ1636="","",BD!AN1636/BD!AJ1636-1))</f>
      </c>
      <c r="AS1636" s="91">
        <f>IF(BD!AN1636="","",IF(BD!AN1636&lt;BD!AL1636,"ABAIXO DA META","DENTRO DA META"))</f>
      </c>
      <c r="AT1636" s="91" t="str">
        <f>IF(BD!AJ1636="","EM ANÁLISE",IF(BD!AP1636&gt;=BD!AN1636,"GO", "NO GO"))</f>
        <v>EM ANÁLISE</v>
      </c>
      <c r="AU1636" s="97">
        <f>IF(AN1636="","",+BD!$AN1636-AJ1636)</f>
      </c>
      <c r="AV1636" s="98"/>
      <c r="AW1636" s="90">
        <f>BD!P1636*BD!AC1636</f>
        <v>0</v>
      </c>
      <c r="AX1636" s="90">
        <f>BD!V1636*BD!AC1636</f>
        <v>0</v>
      </c>
      <c r="AY1636" s="90">
        <f>IF(BD!AN1636="","",BD!AN1636*BD!AC1636)</f>
      </c>
      <c r="AZ1636" s="75" t="s">
        <v>123</v>
      </c>
      <c r="BA1636" s="75" t="s">
        <v>115</v>
      </c>
      <c r="BB1636" s="75">
        <v>1</v>
      </c>
      <c r="BC1636" s="75" t="s">
        <v>209</v>
      </c>
      <c r="BD1636" s="104"/>
      <c r="BE1636" s="104"/>
      <c r="BF1636" s="101"/>
      <c r="BG1636" s="101"/>
      <c r="BH1636" s="101"/>
      <c r="BI1636" s="101"/>
      <c r="BJ1636" s="101"/>
      <c r="BK1636" s="101"/>
      <c r="BL1636" s="101"/>
      <c r="BM1636" s="101"/>
      <c r="BN1636" s="101"/>
      <c r="BO1636" s="103"/>
      <c r="BP1636" s="101"/>
      <c r="BQ1636" s="101"/>
      <c r="BR1636" s="101"/>
      <c r="BS1636" s="101"/>
      <c r="BT1636" s="101"/>
      <c r="BU1636" s="101"/>
      <c r="BV1636" s="101"/>
      <c r="BW1636" s="101"/>
      <c r="BX1636" s="101"/>
      <c r="BY1636" s="101"/>
      <c r="BZ1636" s="101"/>
      <c r="CA1636" s="101"/>
      <c r="CB1636" s="101"/>
      <c r="CC1636" s="101"/>
      <c r="CD1636" s="101"/>
      <c r="CE1636" s="101"/>
      <c r="CF1636" s="101"/>
      <c r="CG1636" s="37" t="e">
        <f>VLOOKUP(Table_1[[#This Row],[EAN]],'[1]Planilha1'!$E:$R,13,0)</f>
        <v>#N/A</v>
      </c>
      <c r="CI1636" s="188">
        <f>IF(Table_1[[#This Row],[STATUS MERCADO]]="GO",Table_1[[#This Row],[M. BRUTA TOTAL]],0)</f>
        <v>0</v>
      </c>
      <c r="CJ1636" s="188">
        <f>IF(Table_1[[#This Row],[STATUS MERCADO]]="GO",Table_1[[#This Row],[PV UNIT. REALIZADO]]*Table_1[[#This Row],[QUANTIDADE]],0)</f>
        <v>0</v>
      </c>
    </row>
    <row r="1637" ht="15" hidden="1">
      <c r="A1637" s="7"/>
      <c r="B1637" s="84" t="s">
        <v>400</v>
      </c>
      <c r="C1637" s="75">
        <v>222291</v>
      </c>
      <c r="D1637" s="75">
        <v>1800</v>
      </c>
      <c r="E1637" s="85">
        <v>7898662061476</v>
      </c>
      <c r="F1637" s="86" t="s">
        <v>1622</v>
      </c>
      <c r="G1637" s="75" t="s">
        <v>15</v>
      </c>
      <c r="H1637" s="75">
        <v>1620</v>
      </c>
      <c r="I1637" s="87" t="s">
        <v>1541</v>
      </c>
      <c r="J1637" s="75" t="s">
        <v>1621</v>
      </c>
      <c r="K1637" s="88" t="s">
        <v>84</v>
      </c>
      <c r="L1637" s="88">
        <v>72</v>
      </c>
      <c r="M1637" s="88">
        <v>4</v>
      </c>
      <c r="N1637" s="75" t="s">
        <v>85</v>
      </c>
      <c r="O1637" s="75" t="s">
        <v>208</v>
      </c>
      <c r="P1637" s="89"/>
      <c r="Q1637" s="90">
        <f>(17/100+7.6/100+1.65/100)*P1637</f>
        <v>0</v>
      </c>
      <c r="R1637" s="90"/>
      <c r="S1637" s="90"/>
      <c r="T1637" s="90"/>
      <c r="U1637" s="90"/>
      <c r="V1637" s="90">
        <f>+P1637-Q1637+R1637+S1637+T1637+U1637</f>
        <v>0</v>
      </c>
      <c r="W1637" s="91">
        <f>(1.02/100)</f>
        <v>1.02E-2</v>
      </c>
      <c r="X1637" s="91">
        <v>4.8E-3</v>
      </c>
      <c r="Y1637" s="91">
        <v>0.17</v>
      </c>
      <c r="Z1637" s="91">
        <v>1.65E-2</v>
      </c>
      <c r="AA1637" s="91">
        <v>7.6E-2</v>
      </c>
      <c r="AB1637" s="91">
        <f>SUM(W1637:AA1637)</f>
        <v>0.2775</v>
      </c>
      <c r="AC1637" s="75">
        <v>12</v>
      </c>
      <c r="AD1637" s="92">
        <f>IF(AL1637="","",+AC1637*AL1637)</f>
      </c>
      <c r="AE1637" s="93">
        <f>IF(AL1637="","",+AL1637*AB1637)</f>
      </c>
      <c r="AF1637" s="92">
        <f>IF(AL1637="","",+AL1637-AE1637)</f>
      </c>
      <c r="AG1637" s="93">
        <f>+V1637</f>
        <v>0</v>
      </c>
      <c r="AH1637" s="92">
        <f>IF(AF1637="","",+AF1637-AG1637)</f>
      </c>
      <c r="AI1637" s="92">
        <f>IF(AH1637="","",+AH1637*AC1637)</f>
      </c>
      <c r="AJ1637" s="93"/>
      <c r="AK1637" s="94">
        <v>0.33</v>
      </c>
      <c r="AL1637" s="93">
        <f>IF(V1637=0,"",V1637/(1-AB1637-AK1637))</f>
      </c>
      <c r="AM1637" s="95">
        <v>0.33</v>
      </c>
      <c r="AN1637" s="93">
        <f>IF(V1637=0,"",V1637/(1-AB1637-AM1637))</f>
      </c>
      <c r="AO1637" s="96">
        <v>1.2</v>
      </c>
      <c r="AP1637" s="93">
        <f>IF(BD!AJ1637="","",BD!AJ1637*BD!AO1637)</f>
      </c>
      <c r="AQ1637" s="91">
        <f>BD!AM1637/BD!AK1637-1</f>
        <v>0</v>
      </c>
      <c r="AR1637" s="91">
        <f>IF(BD!AN1637="","",IF(BD!AJ1637="","",BD!AN1637/BD!AJ1637-1))</f>
      </c>
      <c r="AS1637" s="91">
        <f>IF(BD!AN1637="","",IF(BD!AN1637&lt;BD!AL1637,"ABAIXO DA META","DENTRO DA META"))</f>
      </c>
      <c r="AT1637" s="91" t="str">
        <f>IF(BD!AJ1637="","EM ANÁLISE",IF(BD!AP1637&gt;=BD!AN1637,"GO", "NO GO"))</f>
        <v>EM ANÁLISE</v>
      </c>
      <c r="AU1637" s="97">
        <f>IF(AN1637="","",+BD!$AN1637-AJ1637)</f>
      </c>
      <c r="AV1637" s="98"/>
      <c r="AW1637" s="90">
        <f>BD!P1637*BD!AC1637</f>
        <v>0</v>
      </c>
      <c r="AX1637" s="90">
        <f>BD!V1637*BD!AC1637</f>
        <v>0</v>
      </c>
      <c r="AY1637" s="90">
        <f>IF(BD!AN1637="","",BD!AN1637*BD!AC1637)</f>
      </c>
      <c r="AZ1637" s="75" t="s">
        <v>123</v>
      </c>
      <c r="BA1637" s="75" t="s">
        <v>115</v>
      </c>
      <c r="BB1637" s="75">
        <v>1</v>
      </c>
      <c r="BC1637" s="75" t="s">
        <v>209</v>
      </c>
      <c r="BD1637" s="104"/>
      <c r="BE1637" s="104"/>
      <c r="BF1637" s="101"/>
      <c r="BG1637" s="101"/>
      <c r="BH1637" s="101"/>
      <c r="BI1637" s="101"/>
      <c r="BJ1637" s="101"/>
      <c r="BK1637" s="101"/>
      <c r="BL1637" s="101"/>
      <c r="BM1637" s="101"/>
      <c r="BN1637" s="101"/>
      <c r="BO1637" s="103"/>
      <c r="BP1637" s="101"/>
      <c r="BQ1637" s="101"/>
      <c r="BR1637" s="101"/>
      <c r="BS1637" s="101"/>
      <c r="BT1637" s="101"/>
      <c r="BU1637" s="101"/>
      <c r="BV1637" s="101"/>
      <c r="BW1637" s="101"/>
      <c r="BX1637" s="101"/>
      <c r="BY1637" s="101"/>
      <c r="BZ1637" s="101"/>
      <c r="CA1637" s="101"/>
      <c r="CB1637" s="101"/>
      <c r="CC1637" s="101"/>
      <c r="CD1637" s="101"/>
      <c r="CE1637" s="101"/>
      <c r="CF1637" s="101"/>
      <c r="CG1637" s="37" t="e">
        <f>VLOOKUP(Table_1[[#This Row],[EAN]],'[1]Planilha1'!$E:$R,13,0)</f>
        <v>#N/A</v>
      </c>
      <c r="CI1637" s="188">
        <f>IF(Table_1[[#This Row],[STATUS MERCADO]]="GO",Table_1[[#This Row],[M. BRUTA TOTAL]],0)</f>
        <v>0</v>
      </c>
      <c r="CJ1637" s="188">
        <f>IF(Table_1[[#This Row],[STATUS MERCADO]]="GO",Table_1[[#This Row],[PV UNIT. REALIZADO]]*Table_1[[#This Row],[QUANTIDADE]],0)</f>
        <v>0</v>
      </c>
    </row>
    <row r="1638" ht="15" hidden="1">
      <c r="A1638" s="7"/>
      <c r="B1638" s="84" t="s">
        <v>400</v>
      </c>
      <c r="C1638" s="75">
        <v>222293</v>
      </c>
      <c r="D1638" s="75">
        <v>1810</v>
      </c>
      <c r="E1638" s="85">
        <v>7898662061513</v>
      </c>
      <c r="F1638" s="86" t="s">
        <v>1623</v>
      </c>
      <c r="G1638" s="75" t="s">
        <v>15</v>
      </c>
      <c r="H1638" s="75">
        <v>1090</v>
      </c>
      <c r="I1638" s="87" t="s">
        <v>1554</v>
      </c>
      <c r="J1638" s="75" t="s">
        <v>1621</v>
      </c>
      <c r="K1638" s="88" t="s">
        <v>84</v>
      </c>
      <c r="L1638" s="88">
        <v>24</v>
      </c>
      <c r="M1638" s="88">
        <v>4</v>
      </c>
      <c r="N1638" s="75" t="s">
        <v>85</v>
      </c>
      <c r="O1638" s="75" t="s">
        <v>208</v>
      </c>
      <c r="P1638" s="89"/>
      <c r="Q1638" s="90">
        <f>(17/100+7.6/100+1.65/100)*P1638</f>
        <v>0</v>
      </c>
      <c r="R1638" s="90"/>
      <c r="S1638" s="90"/>
      <c r="T1638" s="90"/>
      <c r="U1638" s="90"/>
      <c r="V1638" s="90">
        <f>+P1638-Q1638+R1638+S1638+T1638+U1638</f>
        <v>0</v>
      </c>
      <c r="W1638" s="91">
        <f>(1.02/100)</f>
        <v>1.02E-2</v>
      </c>
      <c r="X1638" s="91">
        <v>4.8E-3</v>
      </c>
      <c r="Y1638" s="91">
        <v>0.17</v>
      </c>
      <c r="Z1638" s="91">
        <v>1.65E-2</v>
      </c>
      <c r="AA1638" s="91">
        <v>7.6E-2</v>
      </c>
      <c r="AB1638" s="91">
        <f>SUM(W1638:AA1638)</f>
        <v>0.2775</v>
      </c>
      <c r="AC1638" s="75">
        <v>12</v>
      </c>
      <c r="AD1638" s="92">
        <f>IF(AL1638="","",+AC1638*AL1638)</f>
      </c>
      <c r="AE1638" s="93">
        <f>IF(AL1638="","",+AL1638*AB1638)</f>
      </c>
      <c r="AF1638" s="92">
        <f>IF(AL1638="","",+AL1638-AE1638)</f>
      </c>
      <c r="AG1638" s="93">
        <f>+V1638</f>
        <v>0</v>
      </c>
      <c r="AH1638" s="92">
        <f>IF(AF1638="","",+AF1638-AG1638)</f>
      </c>
      <c r="AI1638" s="92">
        <f>IF(AH1638="","",+AH1638*AC1638)</f>
      </c>
      <c r="AJ1638" s="93"/>
      <c r="AK1638" s="94">
        <v>0.33</v>
      </c>
      <c r="AL1638" s="93">
        <f>IF(V1638=0,"",V1638/(1-AB1638-AK1638))</f>
      </c>
      <c r="AM1638" s="95">
        <v>0.33</v>
      </c>
      <c r="AN1638" s="93">
        <f>IF(V1638=0,"",V1638/(1-AB1638-AM1638))</f>
      </c>
      <c r="AO1638" s="96">
        <v>1.2</v>
      </c>
      <c r="AP1638" s="93">
        <f>IF(BD!AJ1638="","",BD!AJ1638*BD!AO1638)</f>
      </c>
      <c r="AQ1638" s="91">
        <f>BD!AM1638/BD!AK1638-1</f>
        <v>0</v>
      </c>
      <c r="AR1638" s="91">
        <f>IF(BD!AN1638="","",IF(BD!AJ1638="","",BD!AN1638/BD!AJ1638-1))</f>
      </c>
      <c r="AS1638" s="91">
        <f>IF(BD!AN1638="","",IF(BD!AN1638&lt;BD!AL1638,"ABAIXO DA META","DENTRO DA META"))</f>
      </c>
      <c r="AT1638" s="91" t="str">
        <f>IF(BD!AJ1638="","EM ANÁLISE",IF(BD!AP1638&gt;=BD!AN1638,"GO", "NO GO"))</f>
        <v>EM ANÁLISE</v>
      </c>
      <c r="AU1638" s="97">
        <f>IF(AN1638="","",+BD!$AN1638-AJ1638)</f>
      </c>
      <c r="AV1638" s="98"/>
      <c r="AW1638" s="90">
        <f>BD!P1638*BD!AC1638</f>
        <v>0</v>
      </c>
      <c r="AX1638" s="90">
        <f>BD!V1638*BD!AC1638</f>
        <v>0</v>
      </c>
      <c r="AY1638" s="90">
        <f>IF(BD!AN1638="","",BD!AN1638*BD!AC1638)</f>
      </c>
      <c r="AZ1638" s="75" t="s">
        <v>123</v>
      </c>
      <c r="BA1638" s="75" t="s">
        <v>115</v>
      </c>
      <c r="BB1638" s="75">
        <v>1</v>
      </c>
      <c r="BC1638" s="75" t="s">
        <v>209</v>
      </c>
      <c r="BD1638" s="104"/>
      <c r="BE1638" s="104"/>
      <c r="BF1638" s="101"/>
      <c r="BG1638" s="101"/>
      <c r="BH1638" s="101"/>
      <c r="BI1638" s="101"/>
      <c r="BJ1638" s="101"/>
      <c r="BK1638" s="101"/>
      <c r="BL1638" s="101"/>
      <c r="BM1638" s="101"/>
      <c r="BN1638" s="101"/>
      <c r="BO1638" s="103"/>
      <c r="BP1638" s="101"/>
      <c r="BQ1638" s="101"/>
      <c r="BR1638" s="101"/>
      <c r="BS1638" s="101"/>
      <c r="BT1638" s="101"/>
      <c r="BU1638" s="101"/>
      <c r="BV1638" s="101"/>
      <c r="BW1638" s="101"/>
      <c r="BX1638" s="101"/>
      <c r="BY1638" s="101"/>
      <c r="BZ1638" s="101"/>
      <c r="CA1638" s="101"/>
      <c r="CB1638" s="101"/>
      <c r="CC1638" s="101"/>
      <c r="CD1638" s="101"/>
      <c r="CE1638" s="101"/>
      <c r="CF1638" s="101"/>
      <c r="CG1638" s="37" t="e">
        <f>VLOOKUP(Table_1[[#This Row],[EAN]],'[1]Planilha1'!$E:$R,13,0)</f>
        <v>#N/A</v>
      </c>
      <c r="CI1638" s="188">
        <f>IF(Table_1[[#This Row],[STATUS MERCADO]]="GO",Table_1[[#This Row],[M. BRUTA TOTAL]],0)</f>
        <v>0</v>
      </c>
      <c r="CJ1638" s="188">
        <f>IF(Table_1[[#This Row],[STATUS MERCADO]]="GO",Table_1[[#This Row],[PV UNIT. REALIZADO]]*Table_1[[#This Row],[QUANTIDADE]],0)</f>
        <v>0</v>
      </c>
    </row>
    <row r="1639" ht="15" hidden="1">
      <c r="A1639" s="7"/>
      <c r="B1639" s="84" t="s">
        <v>400</v>
      </c>
      <c r="C1639" s="75">
        <v>222294</v>
      </c>
      <c r="D1639" s="75">
        <v>1951</v>
      </c>
      <c r="E1639" s="85">
        <v>7899819801068</v>
      </c>
      <c r="F1639" s="86" t="s">
        <v>1624</v>
      </c>
      <c r="G1639" s="75" t="s">
        <v>15</v>
      </c>
      <c r="H1639" s="75">
        <v>1150</v>
      </c>
      <c r="I1639" s="87" t="s">
        <v>1577</v>
      </c>
      <c r="J1639" s="75" t="s">
        <v>1625</v>
      </c>
      <c r="K1639" s="88" t="s">
        <v>84</v>
      </c>
      <c r="L1639" s="88">
        <v>60</v>
      </c>
      <c r="M1639" s="88">
        <v>4</v>
      </c>
      <c r="N1639" s="75" t="s">
        <v>85</v>
      </c>
      <c r="O1639" s="75" t="s">
        <v>208</v>
      </c>
      <c r="P1639" s="89"/>
      <c r="Q1639" s="90">
        <f>(17/100+7.6/100+1.65/100)*P1639</f>
        <v>0</v>
      </c>
      <c r="R1639" s="90"/>
      <c r="S1639" s="90"/>
      <c r="T1639" s="90"/>
      <c r="U1639" s="90"/>
      <c r="V1639" s="90">
        <f>+P1639-Q1639+R1639+S1639+T1639+U1639</f>
        <v>0</v>
      </c>
      <c r="W1639" s="91">
        <f>(1.02/100)</f>
        <v>1.02E-2</v>
      </c>
      <c r="X1639" s="91">
        <v>4.8E-3</v>
      </c>
      <c r="Y1639" s="91">
        <v>0.17</v>
      </c>
      <c r="Z1639" s="91">
        <v>1.65E-2</v>
      </c>
      <c r="AA1639" s="91">
        <v>7.6E-2</v>
      </c>
      <c r="AB1639" s="91">
        <f>SUM(W1639:AA1639)</f>
        <v>0.2775</v>
      </c>
      <c r="AC1639" s="75">
        <v>12</v>
      </c>
      <c r="AD1639" s="92">
        <f>IF(AL1639="","",+AC1639*AL1639)</f>
      </c>
      <c r="AE1639" s="93">
        <f>IF(AL1639="","",+AL1639*AB1639)</f>
      </c>
      <c r="AF1639" s="92">
        <f>IF(AL1639="","",+AL1639-AE1639)</f>
      </c>
      <c r="AG1639" s="93">
        <f>+V1639</f>
        <v>0</v>
      </c>
      <c r="AH1639" s="92">
        <f>IF(AF1639="","",+AF1639-AG1639)</f>
      </c>
      <c r="AI1639" s="92">
        <f>IF(AH1639="","",+AH1639*AC1639)</f>
      </c>
      <c r="AJ1639" s="93"/>
      <c r="AK1639" s="94">
        <v>0.33</v>
      </c>
      <c r="AL1639" s="93">
        <f>IF(V1639=0,"",V1639/(1-AB1639-AK1639))</f>
      </c>
      <c r="AM1639" s="95">
        <v>0.33</v>
      </c>
      <c r="AN1639" s="93">
        <f>IF(V1639=0,"",V1639/(1-AB1639-AM1639))</f>
      </c>
      <c r="AO1639" s="96">
        <v>1.2</v>
      </c>
      <c r="AP1639" s="93">
        <f>IF(BD!AJ1639="","",BD!AJ1639*BD!AO1639)</f>
      </c>
      <c r="AQ1639" s="91">
        <f>BD!AM1639/BD!AK1639-1</f>
        <v>0</v>
      </c>
      <c r="AR1639" s="91">
        <f>IF(BD!AN1639="","",IF(BD!AJ1639="","",BD!AN1639/BD!AJ1639-1))</f>
      </c>
      <c r="AS1639" s="91">
        <f>IF(BD!AN1639="","",IF(BD!AN1639&lt;BD!AL1639,"ABAIXO DA META","DENTRO DA META"))</f>
      </c>
      <c r="AT1639" s="91" t="str">
        <f>IF(BD!AJ1639="","EM ANÁLISE",IF(BD!AP1639&gt;=BD!AN1639,"GO", "NO GO"))</f>
        <v>EM ANÁLISE</v>
      </c>
      <c r="AU1639" s="97">
        <f>IF(AN1639="","",+BD!$AN1639-AJ1639)</f>
      </c>
      <c r="AV1639" s="98"/>
      <c r="AW1639" s="90">
        <f>BD!P1639*BD!AC1639</f>
        <v>0</v>
      </c>
      <c r="AX1639" s="90">
        <f>BD!V1639*BD!AC1639</f>
        <v>0</v>
      </c>
      <c r="AY1639" s="90">
        <f>IF(BD!AN1639="","",BD!AN1639*BD!AC1639)</f>
      </c>
      <c r="AZ1639" s="75" t="s">
        <v>123</v>
      </c>
      <c r="BA1639" s="75" t="s">
        <v>115</v>
      </c>
      <c r="BB1639" s="75">
        <v>1</v>
      </c>
      <c r="BC1639" s="75" t="s">
        <v>209</v>
      </c>
      <c r="BD1639" s="104"/>
      <c r="BE1639" s="104"/>
      <c r="BF1639" s="101"/>
      <c r="BG1639" s="101"/>
      <c r="BH1639" s="101"/>
      <c r="BI1639" s="101"/>
      <c r="BJ1639" s="101"/>
      <c r="BK1639" s="101"/>
      <c r="BL1639" s="101"/>
      <c r="BM1639" s="101"/>
      <c r="BN1639" s="101"/>
      <c r="BO1639" s="103"/>
      <c r="BP1639" s="101"/>
      <c r="BQ1639" s="101"/>
      <c r="BR1639" s="101"/>
      <c r="BS1639" s="101"/>
      <c r="BT1639" s="101"/>
      <c r="BU1639" s="101"/>
      <c r="BV1639" s="101"/>
      <c r="BW1639" s="101"/>
      <c r="BX1639" s="101"/>
      <c r="BY1639" s="101"/>
      <c r="BZ1639" s="101"/>
      <c r="CA1639" s="101"/>
      <c r="CB1639" s="101"/>
      <c r="CC1639" s="101"/>
      <c r="CD1639" s="101"/>
      <c r="CE1639" s="101"/>
      <c r="CF1639" s="101"/>
      <c r="CG1639" s="37" t="e">
        <f>VLOOKUP(Table_1[[#This Row],[EAN]],'[1]Planilha1'!$E:$R,13,0)</f>
        <v>#N/A</v>
      </c>
      <c r="CI1639" s="188">
        <f>IF(Table_1[[#This Row],[STATUS MERCADO]]="GO",Table_1[[#This Row],[M. BRUTA TOTAL]],0)</f>
        <v>0</v>
      </c>
      <c r="CJ1639" s="188">
        <f>IF(Table_1[[#This Row],[STATUS MERCADO]]="GO",Table_1[[#This Row],[PV UNIT. REALIZADO]]*Table_1[[#This Row],[QUANTIDADE]],0)</f>
        <v>0</v>
      </c>
    </row>
    <row r="1640" ht="15" hidden="1">
      <c r="A1640" s="7"/>
      <c r="B1640" s="84" t="s">
        <v>400</v>
      </c>
      <c r="C1640" s="85">
        <v>222298</v>
      </c>
      <c r="D1640" s="85">
        <v>1083</v>
      </c>
      <c r="E1640" s="85">
        <v>7891010030476</v>
      </c>
      <c r="F1640" s="86" t="s">
        <v>1626</v>
      </c>
      <c r="G1640" s="75" t="s">
        <v>13</v>
      </c>
      <c r="H1640" s="75">
        <v>3770</v>
      </c>
      <c r="I1640" s="87" t="s">
        <v>1627</v>
      </c>
      <c r="J1640" s="75" t="s">
        <v>1628</v>
      </c>
      <c r="K1640" s="88" t="s">
        <v>84</v>
      </c>
      <c r="L1640" s="88">
        <v>12</v>
      </c>
      <c r="M1640" s="88">
        <v>4</v>
      </c>
      <c r="N1640" s="75" t="s">
        <v>85</v>
      </c>
      <c r="O1640" s="75" t="s">
        <v>208</v>
      </c>
      <c r="P1640" s="89">
        <v>12.59</v>
      </c>
      <c r="Q1640" s="90">
        <f>(17/100+7.6/100+1.65/100)*P1640</f>
        <v>3.304875</v>
      </c>
      <c r="R1640" s="90"/>
      <c r="S1640" s="90"/>
      <c r="T1640" s="90"/>
      <c r="U1640" s="90"/>
      <c r="V1640" s="90">
        <f>+P1640-Q1640+R1640+S1640+T1640+U1640</f>
        <v>9.285125</v>
      </c>
      <c r="W1640" s="91">
        <f>(1.02/100)</f>
        <v>1.02E-2</v>
      </c>
      <c r="X1640" s="91">
        <v>4.8E-3</v>
      </c>
      <c r="Y1640" s="91">
        <v>0.17</v>
      </c>
      <c r="Z1640" s="91">
        <v>1.65E-2</v>
      </c>
      <c r="AA1640" s="91">
        <v>7.6E-2</v>
      </c>
      <c r="AB1640" s="91">
        <f>SUM(W1640:AA1640)</f>
        <v>0.2775</v>
      </c>
      <c r="AC1640" s="75">
        <v>12</v>
      </c>
      <c r="AD1640" s="92">
        <f>IF(AL1640="","",+AC1640*AL1640)</f>
        <v>283.8764331210192</v>
      </c>
      <c r="AE1640" s="93">
        <f>IF(AL1640="","",+AL1640*AB1640)</f>
        <v>6.56464251592357</v>
      </c>
      <c r="AF1640" s="92">
        <f>IF(AL1640="","",+AL1640-AE1640)</f>
        <v>17.09172691082803</v>
      </c>
      <c r="AG1640" s="93">
        <f>+V1640</f>
        <v>9.285125</v>
      </c>
      <c r="AH1640" s="92">
        <f>IF(AF1640="","",+AF1640-AG1640)</f>
        <v>7.806601910828029</v>
      </c>
      <c r="AI1640" s="92">
        <f>IF(AH1640="","",+AH1640*AC1640)</f>
        <v>93.67922292993634</v>
      </c>
      <c r="AJ1640" s="93">
        <v>17.85</v>
      </c>
      <c r="AK1640" s="94">
        <v>0.33</v>
      </c>
      <c r="AL1640" s="93">
        <f>IF(V1640=0,"",V1640/(1-AB1640-AK1640))</f>
        <v>23.6563694267516</v>
      </c>
      <c r="AM1640" s="95">
        <v>0.33</v>
      </c>
      <c r="AN1640" s="93">
        <f>IF(V1640=0,"",V1640/(1-AB1640-AM1640))</f>
        <v>23.6563694267516</v>
      </c>
      <c r="AO1640" s="96">
        <v>1.2</v>
      </c>
      <c r="AP1640" s="93">
        <f>IF(BD!AJ1640="","",BD!AJ1640*BD!AO1640)</f>
        <v>21.42</v>
      </c>
      <c r="AQ1640" s="91">
        <f>BD!AM1640/BD!AK1640-1</f>
        <v>0</v>
      </c>
      <c r="AR1640" s="91">
        <f>IF(BD!AN1640="","",IF(BD!AJ1640="","",BD!AN1640/BD!AJ1640-1))</f>
        <v>0.3252868026191371</v>
      </c>
      <c r="AS1640" s="91" t="str">
        <f>IF(BD!AN1640="","",IF(BD!AN1640&lt;BD!AL1640,"ABAIXO DA META","DENTRO DA META"))</f>
        <v>DENTRO DA META</v>
      </c>
      <c r="AT1640" s="91" t="str">
        <f>IF(BD!AJ1640="","EM ANÁLISE",IF(BD!AP1640&gt;=BD!AN1640,"GO", "NO GO"))</f>
        <v>NO GO</v>
      </c>
      <c r="AU1640" s="97">
        <f>IF(AN1640="","",+BD!$AN1640-AJ1640)</f>
        <v>5.806369426751598</v>
      </c>
      <c r="AV1640" s="98"/>
      <c r="AW1640" s="90">
        <f>BD!P1640*BD!AC1640</f>
        <v>151.07999999999998</v>
      </c>
      <c r="AX1640" s="90">
        <f>BD!V1640*BD!AC1640</f>
        <v>111.42150000000001</v>
      </c>
      <c r="AY1640" s="90">
        <f>IF(BD!AN1640="","",BD!AN1640*BD!AC1640)</f>
        <v>283.8764331210192</v>
      </c>
      <c r="AZ1640" s="75" t="s">
        <v>5272</v>
      </c>
      <c r="BA1640" s="75" t="s">
        <v>115</v>
      </c>
      <c r="BB1640" s="75">
        <v>1</v>
      </c>
      <c r="BC1640" s="75" t="s">
        <v>209</v>
      </c>
      <c r="BD1640" s="99" t="s">
        <v>5257</v>
      </c>
      <c r="BE1640" s="100" t="s">
        <v>4</v>
      </c>
      <c r="BF1640" s="100" t="s">
        <v>4</v>
      </c>
      <c r="BG1640" s="99" t="s">
        <v>5258</v>
      </c>
      <c r="BH1640" s="101"/>
      <c r="BI1640" s="101"/>
      <c r="BJ1640" s="101"/>
      <c r="BK1640" s="101"/>
      <c r="BL1640" s="101"/>
      <c r="BM1640" s="101"/>
      <c r="BN1640" s="101"/>
      <c r="BO1640" s="103"/>
      <c r="BP1640" s="99">
        <v>140.622</v>
      </c>
      <c r="BQ1640" s="99">
        <v>121</v>
      </c>
      <c r="BR1640" s="101"/>
      <c r="BS1640" s="99" t="s">
        <v>5260</v>
      </c>
      <c r="BT1640" s="99" t="s">
        <v>5261</v>
      </c>
      <c r="BU1640" s="99">
        <v>5102</v>
      </c>
      <c r="BV1640" s="99"/>
      <c r="BW1640" s="99"/>
      <c r="BX1640" s="99"/>
      <c r="BY1640" s="99"/>
      <c r="BZ1640" s="99"/>
      <c r="CA1640" s="99"/>
      <c r="CB1640" s="99"/>
      <c r="CC1640" s="99">
        <v>102</v>
      </c>
      <c r="CD1640" s="99">
        <v>8</v>
      </c>
      <c r="CE1640" s="99">
        <v>8</v>
      </c>
      <c r="CF1640" s="99"/>
      <c r="CG1640" s="37" t="e">
        <f>VLOOKUP(Table_1[[#This Row],[EAN]],'[1]Planilha1'!$E:$R,13,0)</f>
        <v>#N/A</v>
      </c>
      <c r="CI1640" s="188">
        <f>IF(Table_1[[#This Row],[STATUS MERCADO]]="GO",Table_1[[#This Row],[M. BRUTA TOTAL]],0)</f>
        <v>0</v>
      </c>
      <c r="CJ1640" s="188">
        <f>IF(Table_1[[#This Row],[STATUS MERCADO]]="GO",Table_1[[#This Row],[PV UNIT. REALIZADO]]*Table_1[[#This Row],[QUANTIDADE]],0)</f>
        <v>0</v>
      </c>
    </row>
    <row r="1641" ht="15" hidden="1">
      <c r="A1641" s="7"/>
      <c r="B1641" s="84" t="s">
        <v>400</v>
      </c>
      <c r="C1641" s="85">
        <v>222299</v>
      </c>
      <c r="D1641" s="85">
        <v>35468</v>
      </c>
      <c r="E1641" s="85">
        <v>7891010804589</v>
      </c>
      <c r="F1641" s="86" t="s">
        <v>1629</v>
      </c>
      <c r="G1641" s="75" t="s">
        <v>13</v>
      </c>
      <c r="H1641" s="75">
        <v>3770</v>
      </c>
      <c r="I1641" s="87" t="s">
        <v>1627</v>
      </c>
      <c r="J1641" s="75" t="s">
        <v>1628</v>
      </c>
      <c r="K1641" s="88" t="s">
        <v>84</v>
      </c>
      <c r="L1641" s="88">
        <v>12</v>
      </c>
      <c r="M1641" s="88">
        <v>4</v>
      </c>
      <c r="N1641" s="75" t="s">
        <v>85</v>
      </c>
      <c r="O1641" s="75" t="s">
        <v>208</v>
      </c>
      <c r="P1641" s="89">
        <v>12.59</v>
      </c>
      <c r="Q1641" s="90">
        <f>(17/100+7.6/100+1.65/100)*P1641</f>
        <v>3.304875</v>
      </c>
      <c r="R1641" s="90"/>
      <c r="S1641" s="90"/>
      <c r="T1641" s="90"/>
      <c r="U1641" s="90"/>
      <c r="V1641" s="90">
        <f>+P1641-Q1641+R1641+S1641+T1641+U1641</f>
        <v>9.285125</v>
      </c>
      <c r="W1641" s="91">
        <f>(1.02/100)</f>
        <v>1.02E-2</v>
      </c>
      <c r="X1641" s="91">
        <v>4.8E-3</v>
      </c>
      <c r="Y1641" s="91">
        <v>0.17</v>
      </c>
      <c r="Z1641" s="91">
        <v>1.65E-2</v>
      </c>
      <c r="AA1641" s="91">
        <v>7.6E-2</v>
      </c>
      <c r="AB1641" s="91">
        <f>SUM(W1641:AA1641)</f>
        <v>0.2775</v>
      </c>
      <c r="AC1641" s="75">
        <v>12</v>
      </c>
      <c r="AD1641" s="92">
        <f>IF(AL1641="","",+AC1641*AL1641)</f>
        <v>283.8764331210192</v>
      </c>
      <c r="AE1641" s="93">
        <f>IF(AL1641="","",+AL1641*AB1641)</f>
        <v>6.56464251592357</v>
      </c>
      <c r="AF1641" s="92">
        <f>IF(AL1641="","",+AL1641-AE1641)</f>
        <v>17.09172691082803</v>
      </c>
      <c r="AG1641" s="93">
        <f>+V1641</f>
        <v>9.285125</v>
      </c>
      <c r="AH1641" s="92">
        <f>IF(AF1641="","",+AF1641-AG1641)</f>
        <v>7.806601910828029</v>
      </c>
      <c r="AI1641" s="92">
        <f>IF(AH1641="","",+AH1641*AC1641)</f>
        <v>93.67922292993634</v>
      </c>
      <c r="AJ1641" s="93">
        <v>17.85</v>
      </c>
      <c r="AK1641" s="94">
        <v>0.33</v>
      </c>
      <c r="AL1641" s="93">
        <f>IF(V1641=0,"",V1641/(1-AB1641-AK1641))</f>
        <v>23.6563694267516</v>
      </c>
      <c r="AM1641" s="95">
        <v>0.33</v>
      </c>
      <c r="AN1641" s="93">
        <f>IF(V1641=0,"",V1641/(1-AB1641-AM1641))</f>
        <v>23.6563694267516</v>
      </c>
      <c r="AO1641" s="96">
        <v>1.2</v>
      </c>
      <c r="AP1641" s="93">
        <f>IF(BD!AJ1641="","",BD!AJ1641*BD!AO1641)</f>
        <v>21.42</v>
      </c>
      <c r="AQ1641" s="91">
        <f>BD!AM1641/BD!AK1641-1</f>
        <v>0</v>
      </c>
      <c r="AR1641" s="91">
        <f>IF(BD!AN1641="","",IF(BD!AJ1641="","",BD!AN1641/BD!AJ1641-1))</f>
        <v>0.3252868026191371</v>
      </c>
      <c r="AS1641" s="91" t="str">
        <f>IF(BD!AN1641="","",IF(BD!AN1641&lt;BD!AL1641,"ABAIXO DA META","DENTRO DA META"))</f>
        <v>DENTRO DA META</v>
      </c>
      <c r="AT1641" s="91" t="str">
        <f>IF(BD!AJ1641="","EM ANÁLISE",IF(BD!AP1641&gt;=BD!AN1641,"GO", "NO GO"))</f>
        <v>NO GO</v>
      </c>
      <c r="AU1641" s="97">
        <f>IF(AN1641="","",+BD!$AN1641-AJ1641)</f>
        <v>5.806369426751598</v>
      </c>
      <c r="AV1641" s="98"/>
      <c r="AW1641" s="90">
        <f>BD!P1641*BD!AC1641</f>
        <v>151.07999999999998</v>
      </c>
      <c r="AX1641" s="90">
        <f>BD!V1641*BD!AC1641</f>
        <v>111.42150000000001</v>
      </c>
      <c r="AY1641" s="90">
        <f>IF(BD!AN1641="","",BD!AN1641*BD!AC1641)</f>
        <v>283.8764331210192</v>
      </c>
      <c r="AZ1641" s="75" t="s">
        <v>5272</v>
      </c>
      <c r="BA1641" s="75" t="s">
        <v>115</v>
      </c>
      <c r="BB1641" s="75">
        <v>1</v>
      </c>
      <c r="BC1641" s="75" t="s">
        <v>209</v>
      </c>
      <c r="BD1641" s="99" t="s">
        <v>5257</v>
      </c>
      <c r="BE1641" s="100" t="s">
        <v>4</v>
      </c>
      <c r="BF1641" s="100" t="s">
        <v>4</v>
      </c>
      <c r="BG1641" s="99" t="s">
        <v>5258</v>
      </c>
      <c r="BH1641" s="101"/>
      <c r="BI1641" s="101"/>
      <c r="BJ1641" s="101"/>
      <c r="BK1641" s="101"/>
      <c r="BL1641" s="101"/>
      <c r="BM1641" s="101"/>
      <c r="BN1641" s="101"/>
      <c r="BO1641" s="103"/>
      <c r="BP1641" s="99">
        <v>140.622</v>
      </c>
      <c r="BQ1641" s="99">
        <v>121</v>
      </c>
      <c r="BR1641" s="101"/>
      <c r="BS1641" s="99" t="s">
        <v>5260</v>
      </c>
      <c r="BT1641" s="99" t="s">
        <v>5261</v>
      </c>
      <c r="BU1641" s="99">
        <v>5102</v>
      </c>
      <c r="BV1641" s="99"/>
      <c r="BW1641" s="99"/>
      <c r="BX1641" s="99"/>
      <c r="BY1641" s="99"/>
      <c r="BZ1641" s="99"/>
      <c r="CA1641" s="99"/>
      <c r="CB1641" s="99"/>
      <c r="CC1641" s="99">
        <v>102</v>
      </c>
      <c r="CD1641" s="99">
        <v>8</v>
      </c>
      <c r="CE1641" s="99">
        <v>8</v>
      </c>
      <c r="CF1641" s="99"/>
      <c r="CG1641" s="37" t="e">
        <f>VLOOKUP(Table_1[[#This Row],[EAN]],'[1]Planilha1'!$E:$R,13,0)</f>
        <v>#N/A</v>
      </c>
      <c r="CI1641" s="188">
        <f>IF(Table_1[[#This Row],[STATUS MERCADO]]="GO",Table_1[[#This Row],[M. BRUTA TOTAL]],0)</f>
        <v>0</v>
      </c>
      <c r="CJ1641" s="188">
        <f>IF(Table_1[[#This Row],[STATUS MERCADO]]="GO",Table_1[[#This Row],[PV UNIT. REALIZADO]]*Table_1[[#This Row],[QUANTIDADE]],0)</f>
        <v>0</v>
      </c>
    </row>
    <row r="1642" ht="15" hidden="1">
      <c r="A1642" s="7"/>
      <c r="B1642" s="84" t="s">
        <v>400</v>
      </c>
      <c r="C1642" s="85">
        <v>222300</v>
      </c>
      <c r="D1642" s="85">
        <v>1080</v>
      </c>
      <c r="E1642" s="85">
        <v>7891010030452</v>
      </c>
      <c r="F1642" s="86" t="s">
        <v>1630</v>
      </c>
      <c r="G1642" s="75" t="s">
        <v>13</v>
      </c>
      <c r="H1642" s="75">
        <v>3770</v>
      </c>
      <c r="I1642" s="87" t="s">
        <v>1627</v>
      </c>
      <c r="J1642" s="75" t="s">
        <v>1628</v>
      </c>
      <c r="K1642" s="88" t="s">
        <v>84</v>
      </c>
      <c r="L1642" s="88">
        <v>12</v>
      </c>
      <c r="M1642" s="88">
        <v>4</v>
      </c>
      <c r="N1642" s="75" t="s">
        <v>85</v>
      </c>
      <c r="O1642" s="75" t="s">
        <v>208</v>
      </c>
      <c r="P1642" s="89">
        <v>12.59</v>
      </c>
      <c r="Q1642" s="90">
        <f>(17/100+7.6/100+1.65/100)*P1642</f>
        <v>3.304875</v>
      </c>
      <c r="R1642" s="90"/>
      <c r="S1642" s="90"/>
      <c r="T1642" s="90"/>
      <c r="U1642" s="90"/>
      <c r="V1642" s="90">
        <f>+P1642-Q1642+R1642+S1642+T1642+U1642</f>
        <v>9.285125</v>
      </c>
      <c r="W1642" s="91">
        <f>(1.02/100)</f>
        <v>1.02E-2</v>
      </c>
      <c r="X1642" s="91">
        <v>4.8E-3</v>
      </c>
      <c r="Y1642" s="91">
        <v>0.17</v>
      </c>
      <c r="Z1642" s="91">
        <v>1.65E-2</v>
      </c>
      <c r="AA1642" s="91">
        <v>7.6E-2</v>
      </c>
      <c r="AB1642" s="91">
        <f>SUM(W1642:AA1642)</f>
        <v>0.2775</v>
      </c>
      <c r="AC1642" s="75">
        <v>12</v>
      </c>
      <c r="AD1642" s="92">
        <f>IF(AL1642="","",+AC1642*AL1642)</f>
        <v>283.8764331210192</v>
      </c>
      <c r="AE1642" s="93">
        <f>IF(AL1642="","",+AL1642*AB1642)</f>
        <v>6.56464251592357</v>
      </c>
      <c r="AF1642" s="92">
        <f>IF(AL1642="","",+AL1642-AE1642)</f>
        <v>17.09172691082803</v>
      </c>
      <c r="AG1642" s="93">
        <f>+V1642</f>
        <v>9.285125</v>
      </c>
      <c r="AH1642" s="92">
        <f>IF(AF1642="","",+AF1642-AG1642)</f>
        <v>7.806601910828029</v>
      </c>
      <c r="AI1642" s="92">
        <f>IF(AH1642="","",+AH1642*AC1642)</f>
        <v>93.67922292993634</v>
      </c>
      <c r="AJ1642" s="93">
        <v>17.85</v>
      </c>
      <c r="AK1642" s="94">
        <v>0.33</v>
      </c>
      <c r="AL1642" s="93">
        <f>IF(V1642=0,"",V1642/(1-AB1642-AK1642))</f>
        <v>23.6563694267516</v>
      </c>
      <c r="AM1642" s="95">
        <v>0.33</v>
      </c>
      <c r="AN1642" s="93">
        <f>IF(V1642=0,"",V1642/(1-AB1642-AM1642))</f>
        <v>23.6563694267516</v>
      </c>
      <c r="AO1642" s="96">
        <v>1.2</v>
      </c>
      <c r="AP1642" s="93">
        <f>IF(BD!AJ1642="","",BD!AJ1642*BD!AO1642)</f>
        <v>21.42</v>
      </c>
      <c r="AQ1642" s="91">
        <f>BD!AM1642/BD!AK1642-1</f>
        <v>0</v>
      </c>
      <c r="AR1642" s="91">
        <f>IF(BD!AN1642="","",IF(BD!AJ1642="","",BD!AN1642/BD!AJ1642-1))</f>
        <v>0.3252868026191371</v>
      </c>
      <c r="AS1642" s="91" t="str">
        <f>IF(BD!AN1642="","",IF(BD!AN1642&lt;BD!AL1642,"ABAIXO DA META","DENTRO DA META"))</f>
        <v>DENTRO DA META</v>
      </c>
      <c r="AT1642" s="91" t="str">
        <f>IF(BD!AJ1642="","EM ANÁLISE",IF(BD!AP1642&gt;=BD!AN1642,"GO", "NO GO"))</f>
        <v>NO GO</v>
      </c>
      <c r="AU1642" s="97">
        <f>IF(AN1642="","",+BD!$AN1642-AJ1642)</f>
        <v>5.806369426751598</v>
      </c>
      <c r="AV1642" s="98"/>
      <c r="AW1642" s="90">
        <f>BD!P1642*BD!AC1642</f>
        <v>151.07999999999998</v>
      </c>
      <c r="AX1642" s="90">
        <f>BD!V1642*BD!AC1642</f>
        <v>111.42150000000001</v>
      </c>
      <c r="AY1642" s="90">
        <f>IF(BD!AN1642="","",BD!AN1642*BD!AC1642)</f>
        <v>283.8764331210192</v>
      </c>
      <c r="AZ1642" s="75" t="s">
        <v>5272</v>
      </c>
      <c r="BA1642" s="75" t="s">
        <v>115</v>
      </c>
      <c r="BB1642" s="75">
        <v>1</v>
      </c>
      <c r="BC1642" s="75" t="s">
        <v>209</v>
      </c>
      <c r="BD1642" s="99" t="s">
        <v>5257</v>
      </c>
      <c r="BE1642" s="100" t="s">
        <v>4</v>
      </c>
      <c r="BF1642" s="100" t="s">
        <v>4</v>
      </c>
      <c r="BG1642" s="99" t="s">
        <v>5258</v>
      </c>
      <c r="BH1642" s="101"/>
      <c r="BI1642" s="101"/>
      <c r="BJ1642" s="101"/>
      <c r="BK1642" s="101"/>
      <c r="BL1642" s="101"/>
      <c r="BM1642" s="101"/>
      <c r="BN1642" s="101"/>
      <c r="BO1642" s="103"/>
      <c r="BP1642" s="99">
        <v>140.622</v>
      </c>
      <c r="BQ1642" s="99">
        <v>121</v>
      </c>
      <c r="BR1642" s="101"/>
      <c r="BS1642" s="99" t="s">
        <v>5260</v>
      </c>
      <c r="BT1642" s="99" t="s">
        <v>5261</v>
      </c>
      <c r="BU1642" s="99">
        <v>5102</v>
      </c>
      <c r="BV1642" s="99"/>
      <c r="BW1642" s="99"/>
      <c r="BX1642" s="99"/>
      <c r="BY1642" s="99"/>
      <c r="BZ1642" s="99"/>
      <c r="CA1642" s="99"/>
      <c r="CB1642" s="99"/>
      <c r="CC1642" s="99">
        <v>102</v>
      </c>
      <c r="CD1642" s="99">
        <v>8</v>
      </c>
      <c r="CE1642" s="99">
        <v>8</v>
      </c>
      <c r="CF1642" s="99"/>
      <c r="CG1642" s="37" t="e">
        <f>VLOOKUP(Table_1[[#This Row],[EAN]],'[1]Planilha1'!$E:$R,13,0)</f>
        <v>#N/A</v>
      </c>
      <c r="CI1642" s="188">
        <f>IF(Table_1[[#This Row],[STATUS MERCADO]]="GO",Table_1[[#This Row],[M. BRUTA TOTAL]],0)</f>
        <v>0</v>
      </c>
      <c r="CJ1642" s="188">
        <f>IF(Table_1[[#This Row],[STATUS MERCADO]]="GO",Table_1[[#This Row],[PV UNIT. REALIZADO]]*Table_1[[#This Row],[QUANTIDADE]],0)</f>
        <v>0</v>
      </c>
    </row>
    <row r="1643" ht="15" hidden="1">
      <c r="A1643" s="7"/>
      <c r="B1643" s="84" t="s">
        <v>400</v>
      </c>
      <c r="C1643" s="85">
        <v>222301</v>
      </c>
      <c r="D1643" s="85">
        <v>34669</v>
      </c>
      <c r="E1643" s="85">
        <v>7891010877620</v>
      </c>
      <c r="F1643" s="86" t="s">
        <v>1631</v>
      </c>
      <c r="G1643" s="75" t="s">
        <v>13</v>
      </c>
      <c r="H1643" s="75">
        <v>3770</v>
      </c>
      <c r="I1643" s="87" t="s">
        <v>1627</v>
      </c>
      <c r="J1643" s="75" t="s">
        <v>1628</v>
      </c>
      <c r="K1643" s="88" t="s">
        <v>84</v>
      </c>
      <c r="L1643" s="88">
        <v>12</v>
      </c>
      <c r="M1643" s="88">
        <v>4</v>
      </c>
      <c r="N1643" s="75" t="s">
        <v>85</v>
      </c>
      <c r="O1643" s="75" t="s">
        <v>208</v>
      </c>
      <c r="P1643" s="89">
        <v>19.99</v>
      </c>
      <c r="Q1643" s="90">
        <f>(17/100+7.6/100+1.65/100)*P1643</f>
        <v>5.247375</v>
      </c>
      <c r="R1643" s="90"/>
      <c r="S1643" s="90"/>
      <c r="T1643" s="90"/>
      <c r="U1643" s="90"/>
      <c r="V1643" s="90">
        <f>+P1643-Q1643+R1643+S1643+T1643+U1643</f>
        <v>14.742624999999999</v>
      </c>
      <c r="W1643" s="91">
        <f>(1.02/100)</f>
        <v>1.02E-2</v>
      </c>
      <c r="X1643" s="91">
        <v>4.8E-3</v>
      </c>
      <c r="Y1643" s="91">
        <v>0.17</v>
      </c>
      <c r="Z1643" s="91">
        <v>1.65E-2</v>
      </c>
      <c r="AA1643" s="91">
        <v>7.6E-2</v>
      </c>
      <c r="AB1643" s="91">
        <f>SUM(W1643:AA1643)</f>
        <v>0.2775</v>
      </c>
      <c r="AC1643" s="75">
        <v>12</v>
      </c>
      <c r="AD1643" s="92">
        <f>IF(AL1643="","",+AC1643*AL1643)</f>
        <v>450.7299363057325</v>
      </c>
      <c r="AE1643" s="93">
        <f>IF(AL1643="","",+AL1643*AB1643)</f>
        <v>10.423129777070066</v>
      </c>
      <c r="AF1643" s="92">
        <f>IF(AL1643="","",+AL1643-AE1643)</f>
        <v>27.137698248407645</v>
      </c>
      <c r="AG1643" s="93">
        <f>+V1643</f>
        <v>14.742624999999999</v>
      </c>
      <c r="AH1643" s="92">
        <f>IF(AF1643="","",+AF1643-AG1643)</f>
        <v>12.395073248407646</v>
      </c>
      <c r="AI1643" s="92">
        <f>IF(AH1643="","",+AH1643*AC1643)</f>
        <v>148.74087898089175</v>
      </c>
      <c r="AJ1643" s="93">
        <v>24.99</v>
      </c>
      <c r="AK1643" s="94">
        <v>0.33</v>
      </c>
      <c r="AL1643" s="93">
        <f>IF(V1643=0,"",V1643/(1-AB1643-AK1643))</f>
        <v>37.56082802547771</v>
      </c>
      <c r="AM1643" s="95">
        <v>0.33</v>
      </c>
      <c r="AN1643" s="93">
        <f>IF(V1643=0,"",V1643/(1-AB1643-AM1643))</f>
        <v>37.56082802547771</v>
      </c>
      <c r="AO1643" s="96">
        <v>1.2</v>
      </c>
      <c r="AP1643" s="93">
        <f>IF(BD!AJ1643="","",BD!AJ1643*BD!AO1643)</f>
        <v>29.987999999999996</v>
      </c>
      <c r="AQ1643" s="91">
        <f>BD!AM1643/BD!AK1643-1</f>
        <v>0</v>
      </c>
      <c r="AR1643" s="91">
        <f>IF(BD!AN1643="","",IF(BD!AJ1643="","",BD!AN1643/BD!AJ1643-1))</f>
        <v>0.5030343347530097</v>
      </c>
      <c r="AS1643" s="91" t="str">
        <f>IF(BD!AN1643="","",IF(BD!AN1643&lt;BD!AL1643,"ABAIXO DA META","DENTRO DA META"))</f>
        <v>DENTRO DA META</v>
      </c>
      <c r="AT1643" s="91" t="str">
        <f>IF(BD!AJ1643="","EM ANÁLISE",IF(BD!AP1643&gt;=BD!AN1643,"GO", "NO GO"))</f>
        <v>NO GO</v>
      </c>
      <c r="AU1643" s="97">
        <f>IF(AN1643="","",+BD!$AN1643-AJ1643)</f>
        <v>12.570828025477713</v>
      </c>
      <c r="AV1643" s="98"/>
      <c r="AW1643" s="90">
        <f>BD!P1643*BD!AC1643</f>
        <v>239.88</v>
      </c>
      <c r="AX1643" s="90">
        <f>BD!V1643*BD!AC1643</f>
        <v>176.9115</v>
      </c>
      <c r="AY1643" s="90">
        <f>IF(BD!AN1643="","",BD!AN1643*BD!AC1643)</f>
        <v>450.7299363057325</v>
      </c>
      <c r="AZ1643" s="75" t="s">
        <v>5272</v>
      </c>
      <c r="BA1643" s="75" t="s">
        <v>115</v>
      </c>
      <c r="BB1643" s="75">
        <v>1</v>
      </c>
      <c r="BC1643" s="75" t="s">
        <v>209</v>
      </c>
      <c r="BD1643" s="99" t="s">
        <v>5257</v>
      </c>
      <c r="BE1643" s="100" t="s">
        <v>4</v>
      </c>
      <c r="BF1643" s="100" t="s">
        <v>4</v>
      </c>
      <c r="BG1643" s="99" t="s">
        <v>5258</v>
      </c>
      <c r="BH1643" s="101"/>
      <c r="BI1643" s="101"/>
      <c r="BJ1643" s="101"/>
      <c r="BK1643" s="101"/>
      <c r="BL1643" s="101"/>
      <c r="BM1643" s="101"/>
      <c r="BN1643" s="101"/>
      <c r="BO1643" s="103"/>
      <c r="BP1643" s="99">
        <v>140.622</v>
      </c>
      <c r="BQ1643" s="99">
        <v>121</v>
      </c>
      <c r="BR1643" s="101"/>
      <c r="BS1643" s="99" t="s">
        <v>5260</v>
      </c>
      <c r="BT1643" s="99" t="s">
        <v>5261</v>
      </c>
      <c r="BU1643" s="99">
        <v>5102</v>
      </c>
      <c r="BV1643" s="99"/>
      <c r="BW1643" s="99"/>
      <c r="BX1643" s="99"/>
      <c r="BY1643" s="99"/>
      <c r="BZ1643" s="99"/>
      <c r="CA1643" s="99"/>
      <c r="CB1643" s="99"/>
      <c r="CC1643" s="99">
        <v>102</v>
      </c>
      <c r="CD1643" s="99">
        <v>8</v>
      </c>
      <c r="CE1643" s="99">
        <v>8</v>
      </c>
      <c r="CF1643" s="99"/>
      <c r="CG1643" s="37" t="e">
        <f>VLOOKUP(Table_1[[#This Row],[EAN]],'[1]Planilha1'!$E:$R,13,0)</f>
        <v>#N/A</v>
      </c>
      <c r="CI1643" s="188">
        <f>IF(Table_1[[#This Row],[STATUS MERCADO]]="GO",Table_1[[#This Row],[M. BRUTA TOTAL]],0)</f>
        <v>0</v>
      </c>
      <c r="CJ1643" s="188">
        <f>IF(Table_1[[#This Row],[STATUS MERCADO]]="GO",Table_1[[#This Row],[PV UNIT. REALIZADO]]*Table_1[[#This Row],[QUANTIDADE]],0)</f>
        <v>0</v>
      </c>
    </row>
    <row r="1644" ht="15" hidden="1">
      <c r="A1644" s="7"/>
      <c r="B1644" s="84" t="s">
        <v>400</v>
      </c>
      <c r="C1644" s="75">
        <v>222302</v>
      </c>
      <c r="D1644" s="75">
        <v>87103</v>
      </c>
      <c r="E1644" s="85">
        <v>7891010871031</v>
      </c>
      <c r="F1644" s="86" t="s">
        <v>1632</v>
      </c>
      <c r="G1644" s="75" t="s">
        <v>13</v>
      </c>
      <c r="H1644" s="75">
        <v>3770</v>
      </c>
      <c r="I1644" s="87" t="s">
        <v>1627</v>
      </c>
      <c r="J1644" s="75" t="s">
        <v>1633</v>
      </c>
      <c r="K1644" s="88" t="s">
        <v>84</v>
      </c>
      <c r="L1644" s="88">
        <v>12</v>
      </c>
      <c r="M1644" s="88">
        <v>4</v>
      </c>
      <c r="N1644" s="75" t="s">
        <v>85</v>
      </c>
      <c r="O1644" s="75" t="s">
        <v>208</v>
      </c>
      <c r="P1644" s="89"/>
      <c r="Q1644" s="90">
        <f>(17/100+7.6/100+1.65/100)*P1644</f>
        <v>0</v>
      </c>
      <c r="R1644" s="90"/>
      <c r="S1644" s="90"/>
      <c r="T1644" s="90"/>
      <c r="U1644" s="90"/>
      <c r="V1644" s="90">
        <f>+P1644-Q1644+R1644+S1644+T1644+U1644</f>
        <v>0</v>
      </c>
      <c r="W1644" s="91">
        <f>(1.02/100)</f>
        <v>1.02E-2</v>
      </c>
      <c r="X1644" s="91">
        <v>4.8E-3</v>
      </c>
      <c r="Y1644" s="91">
        <v>0.17</v>
      </c>
      <c r="Z1644" s="91">
        <v>1.65E-2</v>
      </c>
      <c r="AA1644" s="91">
        <v>7.6E-2</v>
      </c>
      <c r="AB1644" s="91">
        <f>SUM(W1644:AA1644)</f>
        <v>0.2775</v>
      </c>
      <c r="AC1644" s="75">
        <v>12</v>
      </c>
      <c r="AD1644" s="92">
        <f>IF(AL1644="","",+AC1644*AL1644)</f>
      </c>
      <c r="AE1644" s="93">
        <f>IF(AL1644="","",+AL1644*AB1644)</f>
      </c>
      <c r="AF1644" s="92">
        <f>IF(AL1644="","",+AL1644-AE1644)</f>
      </c>
      <c r="AG1644" s="93">
        <f>+V1644</f>
        <v>0</v>
      </c>
      <c r="AH1644" s="92">
        <f>IF(AF1644="","",+AF1644-AG1644)</f>
      </c>
      <c r="AI1644" s="92">
        <f>IF(AH1644="","",+AH1644*AC1644)</f>
      </c>
      <c r="AJ1644" s="93"/>
      <c r="AK1644" s="94">
        <v>0.33</v>
      </c>
      <c r="AL1644" s="93">
        <f>IF(V1644=0,"",V1644/(1-AB1644-AK1644))</f>
      </c>
      <c r="AM1644" s="95">
        <v>0.33</v>
      </c>
      <c r="AN1644" s="93">
        <f>IF(V1644=0,"",V1644/(1-AB1644-AM1644))</f>
      </c>
      <c r="AO1644" s="96">
        <v>1.2</v>
      </c>
      <c r="AP1644" s="93">
        <f>IF(BD!AJ1644="","",BD!AJ1644*BD!AO1644)</f>
      </c>
      <c r="AQ1644" s="91">
        <f>BD!AM1644/BD!AK1644-1</f>
        <v>0</v>
      </c>
      <c r="AR1644" s="91">
        <f>IF(BD!AN1644="","",IF(BD!AJ1644="","",BD!AN1644/BD!AJ1644-1))</f>
      </c>
      <c r="AS1644" s="91">
        <f>IF(BD!AN1644="","",IF(BD!AN1644&lt;BD!AL1644,"ABAIXO DA META","DENTRO DA META"))</f>
      </c>
      <c r="AT1644" s="91" t="str">
        <f>IF(BD!AJ1644="","EM ANÁLISE",IF(BD!AP1644&gt;=BD!AN1644,"GO", "NO GO"))</f>
        <v>EM ANÁLISE</v>
      </c>
      <c r="AU1644" s="97">
        <f>IF(AN1644="","",+BD!$AN1644-AJ1644)</f>
      </c>
      <c r="AV1644" s="98"/>
      <c r="AW1644" s="90">
        <f>BD!P1644*BD!AC1644</f>
        <v>0</v>
      </c>
      <c r="AX1644" s="90">
        <f>BD!V1644*BD!AC1644</f>
        <v>0</v>
      </c>
      <c r="AY1644" s="90">
        <f>IF(BD!AN1644="","",BD!AN1644*BD!AC1644)</f>
      </c>
      <c r="AZ1644" s="75" t="s">
        <v>123</v>
      </c>
      <c r="BA1644" s="75" t="s">
        <v>115</v>
      </c>
      <c r="BB1644" s="75">
        <v>1</v>
      </c>
      <c r="BC1644" s="75" t="s">
        <v>209</v>
      </c>
      <c r="BD1644" s="104"/>
      <c r="BE1644" s="104"/>
      <c r="BF1644" s="101"/>
      <c r="BG1644" s="101"/>
      <c r="BH1644" s="101"/>
      <c r="BI1644" s="101"/>
      <c r="BJ1644" s="101"/>
      <c r="BK1644" s="101"/>
      <c r="BL1644" s="101"/>
      <c r="BM1644" s="101"/>
      <c r="BN1644" s="101"/>
      <c r="BO1644" s="103"/>
      <c r="BP1644" s="101"/>
      <c r="BQ1644" s="101"/>
      <c r="BR1644" s="101"/>
      <c r="BS1644" s="101"/>
      <c r="BT1644" s="101"/>
      <c r="BU1644" s="101"/>
      <c r="BV1644" s="101"/>
      <c r="BW1644" s="101"/>
      <c r="BX1644" s="101"/>
      <c r="BY1644" s="101"/>
      <c r="BZ1644" s="101"/>
      <c r="CA1644" s="101"/>
      <c r="CB1644" s="101"/>
      <c r="CC1644" s="101"/>
      <c r="CD1644" s="101"/>
      <c r="CE1644" s="101"/>
      <c r="CF1644" s="101"/>
      <c r="CG1644" s="37" t="e">
        <f>VLOOKUP(Table_1[[#This Row],[EAN]],'[1]Planilha1'!$E:$R,13,0)</f>
        <v>#N/A</v>
      </c>
      <c r="CI1644" s="188">
        <f>IF(Table_1[[#This Row],[STATUS MERCADO]]="GO",Table_1[[#This Row],[M. BRUTA TOTAL]],0)</f>
        <v>0</v>
      </c>
      <c r="CJ1644" s="188">
        <f>IF(Table_1[[#This Row],[STATUS MERCADO]]="GO",Table_1[[#This Row],[PV UNIT. REALIZADO]]*Table_1[[#This Row],[QUANTIDADE]],0)</f>
        <v>0</v>
      </c>
    </row>
    <row r="1645" ht="15" hidden="1">
      <c r="A1645" s="7"/>
      <c r="B1645" s="84" t="s">
        <v>400</v>
      </c>
      <c r="C1645" s="75">
        <v>222303</v>
      </c>
      <c r="D1645" s="75">
        <v>87102</v>
      </c>
      <c r="E1645" s="85">
        <v>7891010871024</v>
      </c>
      <c r="F1645" s="86" t="s">
        <v>1634</v>
      </c>
      <c r="G1645" s="75" t="s">
        <v>13</v>
      </c>
      <c r="H1645" s="75">
        <v>3770</v>
      </c>
      <c r="I1645" s="87" t="s">
        <v>1627</v>
      </c>
      <c r="J1645" s="75" t="s">
        <v>1633</v>
      </c>
      <c r="K1645" s="88" t="s">
        <v>84</v>
      </c>
      <c r="L1645" s="88">
        <v>12</v>
      </c>
      <c r="M1645" s="88">
        <v>4</v>
      </c>
      <c r="N1645" s="75" t="s">
        <v>85</v>
      </c>
      <c r="O1645" s="75" t="s">
        <v>208</v>
      </c>
      <c r="P1645" s="89"/>
      <c r="Q1645" s="90">
        <f>(17/100+7.6/100+1.65/100)*P1645</f>
        <v>0</v>
      </c>
      <c r="R1645" s="90"/>
      <c r="S1645" s="90"/>
      <c r="T1645" s="90"/>
      <c r="U1645" s="90"/>
      <c r="V1645" s="90">
        <f>+P1645-Q1645+R1645+S1645+T1645+U1645</f>
        <v>0</v>
      </c>
      <c r="W1645" s="91">
        <f>(1.02/100)</f>
        <v>1.02E-2</v>
      </c>
      <c r="X1645" s="91">
        <v>4.8E-3</v>
      </c>
      <c r="Y1645" s="91">
        <v>0.17</v>
      </c>
      <c r="Z1645" s="91">
        <v>1.65E-2</v>
      </c>
      <c r="AA1645" s="91">
        <v>7.6E-2</v>
      </c>
      <c r="AB1645" s="91">
        <f>SUM(W1645:AA1645)</f>
        <v>0.2775</v>
      </c>
      <c r="AC1645" s="75">
        <v>12</v>
      </c>
      <c r="AD1645" s="92">
        <f>IF(AL1645="","",+AC1645*AL1645)</f>
      </c>
      <c r="AE1645" s="93">
        <f>IF(AL1645="","",+AL1645*AB1645)</f>
      </c>
      <c r="AF1645" s="92">
        <f>IF(AL1645="","",+AL1645-AE1645)</f>
      </c>
      <c r="AG1645" s="93">
        <f>+V1645</f>
        <v>0</v>
      </c>
      <c r="AH1645" s="92">
        <f>IF(AF1645="","",+AF1645-AG1645)</f>
      </c>
      <c r="AI1645" s="92">
        <f>IF(AH1645="","",+AH1645*AC1645)</f>
      </c>
      <c r="AJ1645" s="93"/>
      <c r="AK1645" s="94">
        <v>0.33</v>
      </c>
      <c r="AL1645" s="93">
        <f>IF(V1645=0,"",V1645/(1-AB1645-AK1645))</f>
      </c>
      <c r="AM1645" s="95">
        <v>0.33</v>
      </c>
      <c r="AN1645" s="93">
        <f>IF(V1645=0,"",V1645/(1-AB1645-AM1645))</f>
      </c>
      <c r="AO1645" s="96">
        <v>1.2</v>
      </c>
      <c r="AP1645" s="93">
        <f>IF(BD!AJ1645="","",BD!AJ1645*BD!AO1645)</f>
      </c>
      <c r="AQ1645" s="91">
        <f>BD!AM1645/BD!AK1645-1</f>
        <v>0</v>
      </c>
      <c r="AR1645" s="91">
        <f>IF(BD!AN1645="","",IF(BD!AJ1645="","",BD!AN1645/BD!AJ1645-1))</f>
      </c>
      <c r="AS1645" s="91">
        <f>IF(BD!AN1645="","",IF(BD!AN1645&lt;BD!AL1645,"ABAIXO DA META","DENTRO DA META"))</f>
      </c>
      <c r="AT1645" s="91" t="str">
        <f>IF(BD!AJ1645="","EM ANÁLISE",IF(BD!AP1645&gt;=BD!AN1645,"GO", "NO GO"))</f>
        <v>EM ANÁLISE</v>
      </c>
      <c r="AU1645" s="97">
        <f>IF(AN1645="","",+BD!$AN1645-AJ1645)</f>
      </c>
      <c r="AV1645" s="98"/>
      <c r="AW1645" s="90">
        <f>BD!P1645*BD!AC1645</f>
        <v>0</v>
      </c>
      <c r="AX1645" s="90">
        <f>BD!V1645*BD!AC1645</f>
        <v>0</v>
      </c>
      <c r="AY1645" s="90">
        <f>IF(BD!AN1645="","",BD!AN1645*BD!AC1645)</f>
      </c>
      <c r="AZ1645" s="75" t="s">
        <v>123</v>
      </c>
      <c r="BA1645" s="75" t="s">
        <v>115</v>
      </c>
      <c r="BB1645" s="75">
        <v>1</v>
      </c>
      <c r="BC1645" s="75" t="s">
        <v>209</v>
      </c>
      <c r="BD1645" s="104"/>
      <c r="BE1645" s="104"/>
      <c r="BF1645" s="101"/>
      <c r="BG1645" s="101"/>
      <c r="BH1645" s="101"/>
      <c r="BI1645" s="101"/>
      <c r="BJ1645" s="101"/>
      <c r="BK1645" s="101"/>
      <c r="BL1645" s="101"/>
      <c r="BM1645" s="101"/>
      <c r="BN1645" s="101"/>
      <c r="BO1645" s="103"/>
      <c r="BP1645" s="101"/>
      <c r="BQ1645" s="101"/>
      <c r="BR1645" s="101"/>
      <c r="BS1645" s="101"/>
      <c r="BT1645" s="101"/>
      <c r="BU1645" s="101"/>
      <c r="BV1645" s="101"/>
      <c r="BW1645" s="101"/>
      <c r="BX1645" s="101"/>
      <c r="BY1645" s="101"/>
      <c r="BZ1645" s="101"/>
      <c r="CA1645" s="101"/>
      <c r="CB1645" s="101"/>
      <c r="CC1645" s="101"/>
      <c r="CD1645" s="101"/>
      <c r="CE1645" s="101"/>
      <c r="CF1645" s="101"/>
      <c r="CG1645" s="37" t="e">
        <f>VLOOKUP(Table_1[[#This Row],[EAN]],'[1]Planilha1'!$E:$R,13,0)</f>
        <v>#N/A</v>
      </c>
      <c r="CI1645" s="188">
        <f>IF(Table_1[[#This Row],[STATUS MERCADO]]="GO",Table_1[[#This Row],[M. BRUTA TOTAL]],0)</f>
        <v>0</v>
      </c>
      <c r="CJ1645" s="188">
        <f>IF(Table_1[[#This Row],[STATUS MERCADO]]="GO",Table_1[[#This Row],[PV UNIT. REALIZADO]]*Table_1[[#This Row],[QUANTIDADE]],0)</f>
        <v>0</v>
      </c>
    </row>
    <row r="1646" ht="15" hidden="1">
      <c r="A1646" s="7"/>
      <c r="B1646" s="84" t="s">
        <v>400</v>
      </c>
      <c r="C1646" s="75">
        <v>222304</v>
      </c>
      <c r="D1646" s="75">
        <v>87104</v>
      </c>
      <c r="E1646" s="85">
        <v>7891010250935</v>
      </c>
      <c r="F1646" s="86" t="s">
        <v>1635</v>
      </c>
      <c r="G1646" s="75" t="s">
        <v>13</v>
      </c>
      <c r="H1646" s="75">
        <v>3770</v>
      </c>
      <c r="I1646" s="87" t="s">
        <v>1627</v>
      </c>
      <c r="J1646" s="75" t="s">
        <v>1633</v>
      </c>
      <c r="K1646" s="88" t="s">
        <v>84</v>
      </c>
      <c r="L1646" s="88">
        <v>12</v>
      </c>
      <c r="M1646" s="88">
        <v>4</v>
      </c>
      <c r="N1646" s="75" t="s">
        <v>85</v>
      </c>
      <c r="O1646" s="75" t="s">
        <v>208</v>
      </c>
      <c r="P1646" s="89"/>
      <c r="Q1646" s="90">
        <f>(17/100+7.6/100+1.65/100)*P1646</f>
        <v>0</v>
      </c>
      <c r="R1646" s="90"/>
      <c r="S1646" s="90"/>
      <c r="T1646" s="90"/>
      <c r="U1646" s="90"/>
      <c r="V1646" s="90">
        <f>+P1646-Q1646+R1646+S1646+T1646+U1646</f>
        <v>0</v>
      </c>
      <c r="W1646" s="91">
        <f>(1.02/100)</f>
        <v>1.02E-2</v>
      </c>
      <c r="X1646" s="91">
        <v>4.8E-3</v>
      </c>
      <c r="Y1646" s="91">
        <v>0.17</v>
      </c>
      <c r="Z1646" s="91">
        <v>1.65E-2</v>
      </c>
      <c r="AA1646" s="91">
        <v>7.6E-2</v>
      </c>
      <c r="AB1646" s="91">
        <f>SUM(W1646:AA1646)</f>
        <v>0.2775</v>
      </c>
      <c r="AC1646" s="75">
        <v>12</v>
      </c>
      <c r="AD1646" s="92">
        <f>IF(AL1646="","",+AC1646*AL1646)</f>
      </c>
      <c r="AE1646" s="93">
        <f>IF(AL1646="","",+AL1646*AB1646)</f>
      </c>
      <c r="AF1646" s="92">
        <f>IF(AL1646="","",+AL1646-AE1646)</f>
      </c>
      <c r="AG1646" s="93">
        <f>+V1646</f>
        <v>0</v>
      </c>
      <c r="AH1646" s="92">
        <f>IF(AF1646="","",+AF1646-AG1646)</f>
      </c>
      <c r="AI1646" s="92">
        <f>IF(AH1646="","",+AH1646*AC1646)</f>
      </c>
      <c r="AJ1646" s="93"/>
      <c r="AK1646" s="94">
        <v>0.33</v>
      </c>
      <c r="AL1646" s="93">
        <f>IF(V1646=0,"",V1646/(1-AB1646-AK1646))</f>
      </c>
      <c r="AM1646" s="95">
        <v>0.33</v>
      </c>
      <c r="AN1646" s="93">
        <f>IF(V1646=0,"",V1646/(1-AB1646-AM1646))</f>
      </c>
      <c r="AO1646" s="96">
        <v>1.2</v>
      </c>
      <c r="AP1646" s="93">
        <f>IF(BD!AJ1646="","",BD!AJ1646*BD!AO1646)</f>
      </c>
      <c r="AQ1646" s="91">
        <f>BD!AM1646/BD!AK1646-1</f>
        <v>0</v>
      </c>
      <c r="AR1646" s="91">
        <f>IF(BD!AN1646="","",IF(BD!AJ1646="","",BD!AN1646/BD!AJ1646-1))</f>
      </c>
      <c r="AS1646" s="91">
        <f>IF(BD!AN1646="","",IF(BD!AN1646&lt;BD!AL1646,"ABAIXO DA META","DENTRO DA META"))</f>
      </c>
      <c r="AT1646" s="91" t="str">
        <f>IF(BD!AJ1646="","EM ANÁLISE",IF(BD!AP1646&gt;=BD!AN1646,"GO", "NO GO"))</f>
        <v>EM ANÁLISE</v>
      </c>
      <c r="AU1646" s="97">
        <f>IF(AN1646="","",+BD!$AN1646-AJ1646)</f>
      </c>
      <c r="AV1646" s="98"/>
      <c r="AW1646" s="90">
        <f>BD!P1646*BD!AC1646</f>
        <v>0</v>
      </c>
      <c r="AX1646" s="90">
        <f>BD!V1646*BD!AC1646</f>
        <v>0</v>
      </c>
      <c r="AY1646" s="90">
        <f>IF(BD!AN1646="","",BD!AN1646*BD!AC1646)</f>
      </c>
      <c r="AZ1646" s="75" t="s">
        <v>123</v>
      </c>
      <c r="BA1646" s="75" t="s">
        <v>115</v>
      </c>
      <c r="BB1646" s="75">
        <v>1</v>
      </c>
      <c r="BC1646" s="75" t="s">
        <v>209</v>
      </c>
      <c r="BD1646" s="104"/>
      <c r="BE1646" s="104"/>
      <c r="BF1646" s="101"/>
      <c r="BG1646" s="101"/>
      <c r="BH1646" s="101"/>
      <c r="BI1646" s="101"/>
      <c r="BJ1646" s="101"/>
      <c r="BK1646" s="101"/>
      <c r="BL1646" s="101"/>
      <c r="BM1646" s="101"/>
      <c r="BN1646" s="101"/>
      <c r="BO1646" s="103"/>
      <c r="BP1646" s="101"/>
      <c r="BQ1646" s="101"/>
      <c r="BR1646" s="101"/>
      <c r="BS1646" s="101"/>
      <c r="BT1646" s="101"/>
      <c r="BU1646" s="101"/>
      <c r="BV1646" s="101"/>
      <c r="BW1646" s="101"/>
      <c r="BX1646" s="101"/>
      <c r="BY1646" s="101"/>
      <c r="BZ1646" s="101"/>
      <c r="CA1646" s="101"/>
      <c r="CB1646" s="101"/>
      <c r="CC1646" s="101"/>
      <c r="CD1646" s="101"/>
      <c r="CE1646" s="101"/>
      <c r="CF1646" s="101"/>
      <c r="CG1646" s="37" t="e">
        <f>VLOOKUP(Table_1[[#This Row],[EAN]],'[1]Planilha1'!$E:$R,13,0)</f>
        <v>#N/A</v>
      </c>
      <c r="CI1646" s="188">
        <f>IF(Table_1[[#This Row],[STATUS MERCADO]]="GO",Table_1[[#This Row],[M. BRUTA TOTAL]],0)</f>
        <v>0</v>
      </c>
      <c r="CJ1646" s="188">
        <f>IF(Table_1[[#This Row],[STATUS MERCADO]]="GO",Table_1[[#This Row],[PV UNIT. REALIZADO]]*Table_1[[#This Row],[QUANTIDADE]],0)</f>
        <v>0</v>
      </c>
    </row>
    <row r="1647" ht="15" hidden="1">
      <c r="A1647" s="7"/>
      <c r="B1647" s="84" t="s">
        <v>400</v>
      </c>
      <c r="C1647" s="75">
        <v>222306</v>
      </c>
      <c r="D1647" s="75">
        <v>34391</v>
      </c>
      <c r="E1647" s="85">
        <v>7891010781668</v>
      </c>
      <c r="F1647" s="86" t="s">
        <v>1636</v>
      </c>
      <c r="G1647" s="75" t="s">
        <v>13</v>
      </c>
      <c r="H1647" s="75">
        <v>3770</v>
      </c>
      <c r="I1647" s="87" t="s">
        <v>1627</v>
      </c>
      <c r="J1647" s="75" t="s">
        <v>1607</v>
      </c>
      <c r="K1647" s="88" t="s">
        <v>84</v>
      </c>
      <c r="L1647" s="88">
        <v>72</v>
      </c>
      <c r="M1647" s="88">
        <v>4</v>
      </c>
      <c r="N1647" s="75" t="s">
        <v>85</v>
      </c>
      <c r="O1647" s="75" t="s">
        <v>208</v>
      </c>
      <c r="P1647" s="89"/>
      <c r="Q1647" s="90">
        <f>(17/100+7.6/100+1.65/100)*P1647</f>
        <v>0</v>
      </c>
      <c r="R1647" s="90"/>
      <c r="S1647" s="90"/>
      <c r="T1647" s="90"/>
      <c r="U1647" s="90"/>
      <c r="V1647" s="90">
        <f>+P1647-Q1647+R1647+S1647+T1647+U1647</f>
        <v>0</v>
      </c>
      <c r="W1647" s="91">
        <f>(1.02/100)</f>
        <v>1.02E-2</v>
      </c>
      <c r="X1647" s="91">
        <v>4.8E-3</v>
      </c>
      <c r="Y1647" s="91">
        <v>0.17</v>
      </c>
      <c r="Z1647" s="91">
        <v>1.65E-2</v>
      </c>
      <c r="AA1647" s="91">
        <v>7.6E-2</v>
      </c>
      <c r="AB1647" s="91">
        <f>SUM(W1647:AA1647)</f>
        <v>0.2775</v>
      </c>
      <c r="AC1647" s="75">
        <v>12</v>
      </c>
      <c r="AD1647" s="92">
        <f>IF(AL1647="","",+AC1647*AL1647)</f>
      </c>
      <c r="AE1647" s="93">
        <f>IF(AL1647="","",+AL1647*AB1647)</f>
      </c>
      <c r="AF1647" s="92">
        <f>IF(AL1647="","",+AL1647-AE1647)</f>
      </c>
      <c r="AG1647" s="93">
        <f>+V1647</f>
        <v>0</v>
      </c>
      <c r="AH1647" s="92">
        <f>IF(AF1647="","",+AF1647-AG1647)</f>
      </c>
      <c r="AI1647" s="92">
        <f>IF(AH1647="","",+AH1647*AC1647)</f>
      </c>
      <c r="AJ1647" s="93"/>
      <c r="AK1647" s="94">
        <v>0.33</v>
      </c>
      <c r="AL1647" s="93">
        <f>IF(V1647=0,"",V1647/(1-AB1647-AK1647))</f>
      </c>
      <c r="AM1647" s="95">
        <v>0.33</v>
      </c>
      <c r="AN1647" s="93">
        <f>IF(V1647=0,"",V1647/(1-AB1647-AM1647))</f>
      </c>
      <c r="AO1647" s="96">
        <v>1.2</v>
      </c>
      <c r="AP1647" s="93">
        <f>IF(BD!AJ1647="","",BD!AJ1647*BD!AO1647)</f>
      </c>
      <c r="AQ1647" s="91">
        <f>BD!AM1647/BD!AK1647-1</f>
        <v>0</v>
      </c>
      <c r="AR1647" s="91">
        <f>IF(BD!AN1647="","",IF(BD!AJ1647="","",BD!AN1647/BD!AJ1647-1))</f>
      </c>
      <c r="AS1647" s="91">
        <f>IF(BD!AN1647="","",IF(BD!AN1647&lt;BD!AL1647,"ABAIXO DA META","DENTRO DA META"))</f>
      </c>
      <c r="AT1647" s="91" t="str">
        <f>IF(BD!AJ1647="","EM ANÁLISE",IF(BD!AP1647&gt;=BD!AN1647,"GO", "NO GO"))</f>
        <v>EM ANÁLISE</v>
      </c>
      <c r="AU1647" s="97">
        <f>IF(AN1647="","",+BD!$AN1647-AJ1647)</f>
      </c>
      <c r="AV1647" s="98"/>
      <c r="AW1647" s="90">
        <f>BD!P1647*BD!AC1647</f>
        <v>0</v>
      </c>
      <c r="AX1647" s="90">
        <f>BD!V1647*BD!AC1647</f>
        <v>0</v>
      </c>
      <c r="AY1647" s="90">
        <f>IF(BD!AN1647="","",BD!AN1647*BD!AC1647)</f>
      </c>
      <c r="AZ1647" s="75" t="s">
        <v>123</v>
      </c>
      <c r="BA1647" s="75" t="s">
        <v>115</v>
      </c>
      <c r="BB1647" s="75">
        <v>1</v>
      </c>
      <c r="BC1647" s="75" t="s">
        <v>209</v>
      </c>
      <c r="BD1647" s="104"/>
      <c r="BE1647" s="104"/>
      <c r="BF1647" s="101"/>
      <c r="BG1647" s="101"/>
      <c r="BH1647" s="101"/>
      <c r="BI1647" s="101"/>
      <c r="BJ1647" s="101"/>
      <c r="BK1647" s="101"/>
      <c r="BL1647" s="101"/>
      <c r="BM1647" s="101"/>
      <c r="BN1647" s="101"/>
      <c r="BO1647" s="103"/>
      <c r="BP1647" s="101"/>
      <c r="BQ1647" s="101"/>
      <c r="BR1647" s="101"/>
      <c r="BS1647" s="101"/>
      <c r="BT1647" s="101"/>
      <c r="BU1647" s="101"/>
      <c r="BV1647" s="101"/>
      <c r="BW1647" s="101"/>
      <c r="BX1647" s="101"/>
      <c r="BY1647" s="101"/>
      <c r="BZ1647" s="101"/>
      <c r="CA1647" s="101"/>
      <c r="CB1647" s="101"/>
      <c r="CC1647" s="101"/>
      <c r="CD1647" s="101"/>
      <c r="CE1647" s="101"/>
      <c r="CF1647" s="101"/>
      <c r="CG1647" s="37" t="e">
        <f>VLOOKUP(Table_1[[#This Row],[EAN]],'[1]Planilha1'!$E:$R,13,0)</f>
        <v>#N/A</v>
      </c>
      <c r="CI1647" s="188">
        <f>IF(Table_1[[#This Row],[STATUS MERCADO]]="GO",Table_1[[#This Row],[M. BRUTA TOTAL]],0)</f>
        <v>0</v>
      </c>
      <c r="CJ1647" s="188">
        <f>IF(Table_1[[#This Row],[STATUS MERCADO]]="GO",Table_1[[#This Row],[PV UNIT. REALIZADO]]*Table_1[[#This Row],[QUANTIDADE]],0)</f>
        <v>0</v>
      </c>
    </row>
    <row r="1648" ht="15" hidden="1">
      <c r="A1648" s="7"/>
      <c r="B1648" s="84" t="s">
        <v>400</v>
      </c>
      <c r="C1648" s="75">
        <v>222307</v>
      </c>
      <c r="D1648" s="75">
        <v>575</v>
      </c>
      <c r="E1648" s="85">
        <v>7891010005757</v>
      </c>
      <c r="F1648" s="86" t="s">
        <v>1637</v>
      </c>
      <c r="G1648" s="75" t="s">
        <v>13</v>
      </c>
      <c r="H1648" s="75">
        <v>3770</v>
      </c>
      <c r="I1648" s="87" t="s">
        <v>1627</v>
      </c>
      <c r="J1648" s="75" t="s">
        <v>1633</v>
      </c>
      <c r="K1648" s="88" t="s">
        <v>84</v>
      </c>
      <c r="L1648" s="88">
        <v>12</v>
      </c>
      <c r="M1648" s="88">
        <v>4</v>
      </c>
      <c r="N1648" s="75" t="s">
        <v>85</v>
      </c>
      <c r="O1648" s="75" t="s">
        <v>208</v>
      </c>
      <c r="P1648" s="89"/>
      <c r="Q1648" s="90">
        <f>(17/100+7.6/100+1.65/100)*P1648</f>
        <v>0</v>
      </c>
      <c r="R1648" s="90"/>
      <c r="S1648" s="90"/>
      <c r="T1648" s="90"/>
      <c r="U1648" s="90"/>
      <c r="V1648" s="90">
        <f>+P1648-Q1648+R1648+S1648+T1648+U1648</f>
        <v>0</v>
      </c>
      <c r="W1648" s="91">
        <f>(1.02/100)</f>
        <v>1.02E-2</v>
      </c>
      <c r="X1648" s="91">
        <v>4.8E-3</v>
      </c>
      <c r="Y1648" s="91">
        <v>0.17</v>
      </c>
      <c r="Z1648" s="91">
        <v>1.65E-2</v>
      </c>
      <c r="AA1648" s="91">
        <v>7.6E-2</v>
      </c>
      <c r="AB1648" s="91">
        <f>SUM(W1648:AA1648)</f>
        <v>0.2775</v>
      </c>
      <c r="AC1648" s="75">
        <v>12</v>
      </c>
      <c r="AD1648" s="92">
        <f>IF(AL1648="","",+AC1648*AL1648)</f>
      </c>
      <c r="AE1648" s="93">
        <f>IF(AL1648="","",+AL1648*AB1648)</f>
      </c>
      <c r="AF1648" s="92">
        <f>IF(AL1648="","",+AL1648-AE1648)</f>
      </c>
      <c r="AG1648" s="93">
        <f>+V1648</f>
        <v>0</v>
      </c>
      <c r="AH1648" s="92">
        <f>IF(AF1648="","",+AF1648-AG1648)</f>
      </c>
      <c r="AI1648" s="92">
        <f>IF(AH1648="","",+AH1648*AC1648)</f>
      </c>
      <c r="AJ1648" s="93"/>
      <c r="AK1648" s="94">
        <v>0.33</v>
      </c>
      <c r="AL1648" s="93">
        <f>IF(V1648=0,"",V1648/(1-AB1648-AK1648))</f>
      </c>
      <c r="AM1648" s="95">
        <v>0.33</v>
      </c>
      <c r="AN1648" s="93">
        <f>IF(V1648=0,"",V1648/(1-AB1648-AM1648))</f>
      </c>
      <c r="AO1648" s="96">
        <v>1.2</v>
      </c>
      <c r="AP1648" s="93">
        <f>IF(BD!AJ1648="","",BD!AJ1648*BD!AO1648)</f>
      </c>
      <c r="AQ1648" s="91">
        <f>BD!AM1648/BD!AK1648-1</f>
        <v>0</v>
      </c>
      <c r="AR1648" s="91">
        <f>IF(BD!AN1648="","",IF(BD!AJ1648="","",BD!AN1648/BD!AJ1648-1))</f>
      </c>
      <c r="AS1648" s="91">
        <f>IF(BD!AN1648="","",IF(BD!AN1648&lt;BD!AL1648,"ABAIXO DA META","DENTRO DA META"))</f>
      </c>
      <c r="AT1648" s="91" t="str">
        <f>IF(BD!AJ1648="","EM ANÁLISE",IF(BD!AP1648&gt;=BD!AN1648,"GO", "NO GO"))</f>
        <v>EM ANÁLISE</v>
      </c>
      <c r="AU1648" s="97">
        <f>IF(AN1648="","",+BD!$AN1648-AJ1648)</f>
      </c>
      <c r="AV1648" s="98"/>
      <c r="AW1648" s="90">
        <f>BD!P1648*BD!AC1648</f>
        <v>0</v>
      </c>
      <c r="AX1648" s="90">
        <f>BD!V1648*BD!AC1648</f>
        <v>0</v>
      </c>
      <c r="AY1648" s="90">
        <f>IF(BD!AN1648="","",BD!AN1648*BD!AC1648)</f>
      </c>
      <c r="AZ1648" s="75" t="s">
        <v>123</v>
      </c>
      <c r="BA1648" s="75" t="s">
        <v>115</v>
      </c>
      <c r="BB1648" s="75">
        <v>1</v>
      </c>
      <c r="BC1648" s="75" t="s">
        <v>209</v>
      </c>
      <c r="BD1648" s="104"/>
      <c r="BE1648" s="104"/>
      <c r="BF1648" s="101"/>
      <c r="BG1648" s="101"/>
      <c r="BH1648" s="101"/>
      <c r="BI1648" s="101"/>
      <c r="BJ1648" s="101"/>
      <c r="BK1648" s="101"/>
      <c r="BL1648" s="101"/>
      <c r="BM1648" s="101"/>
      <c r="BN1648" s="101"/>
      <c r="BO1648" s="103"/>
      <c r="BP1648" s="101"/>
      <c r="BQ1648" s="101"/>
      <c r="BR1648" s="101"/>
      <c r="BS1648" s="101"/>
      <c r="BT1648" s="101"/>
      <c r="BU1648" s="101"/>
      <c r="BV1648" s="101"/>
      <c r="BW1648" s="101"/>
      <c r="BX1648" s="101"/>
      <c r="BY1648" s="101"/>
      <c r="BZ1648" s="101"/>
      <c r="CA1648" s="101"/>
      <c r="CB1648" s="101"/>
      <c r="CC1648" s="101"/>
      <c r="CD1648" s="101"/>
      <c r="CE1648" s="101"/>
      <c r="CF1648" s="101"/>
      <c r="CG1648" s="37" t="e">
        <f>VLOOKUP(Table_1[[#This Row],[EAN]],'[1]Planilha1'!$E:$R,13,0)</f>
        <v>#N/A</v>
      </c>
      <c r="CI1648" s="188">
        <f>IF(Table_1[[#This Row],[STATUS MERCADO]]="GO",Table_1[[#This Row],[M. BRUTA TOTAL]],0)</f>
        <v>0</v>
      </c>
      <c r="CJ1648" s="188">
        <f>IF(Table_1[[#This Row],[STATUS MERCADO]]="GO",Table_1[[#This Row],[PV UNIT. REALIZADO]]*Table_1[[#This Row],[QUANTIDADE]],0)</f>
        <v>0</v>
      </c>
    </row>
    <row r="1649" ht="15" hidden="1">
      <c r="A1649" s="7"/>
      <c r="B1649" s="84" t="s">
        <v>400</v>
      </c>
      <c r="C1649" s="75">
        <v>222308</v>
      </c>
      <c r="D1649" s="75">
        <v>576</v>
      </c>
      <c r="E1649" s="85">
        <v>7891010870744</v>
      </c>
      <c r="F1649" s="86" t="s">
        <v>1638</v>
      </c>
      <c r="G1649" s="75" t="s">
        <v>13</v>
      </c>
      <c r="H1649" s="75">
        <v>3770</v>
      </c>
      <c r="I1649" s="87" t="s">
        <v>1627</v>
      </c>
      <c r="J1649" s="75" t="s">
        <v>1633</v>
      </c>
      <c r="K1649" s="88" t="s">
        <v>84</v>
      </c>
      <c r="L1649" s="88">
        <v>12</v>
      </c>
      <c r="M1649" s="88">
        <v>4</v>
      </c>
      <c r="N1649" s="75" t="s">
        <v>85</v>
      </c>
      <c r="O1649" s="75" t="s">
        <v>208</v>
      </c>
      <c r="P1649" s="89"/>
      <c r="Q1649" s="90">
        <f>(17/100+7.6/100+1.65/100)*P1649</f>
        <v>0</v>
      </c>
      <c r="R1649" s="90"/>
      <c r="S1649" s="90"/>
      <c r="T1649" s="90"/>
      <c r="U1649" s="90"/>
      <c r="V1649" s="90">
        <f>+P1649-Q1649+R1649+S1649+T1649+U1649</f>
        <v>0</v>
      </c>
      <c r="W1649" s="91">
        <f>(1.02/100)</f>
        <v>1.02E-2</v>
      </c>
      <c r="X1649" s="91">
        <v>4.8E-3</v>
      </c>
      <c r="Y1649" s="91">
        <v>0.17</v>
      </c>
      <c r="Z1649" s="91">
        <v>1.65E-2</v>
      </c>
      <c r="AA1649" s="91">
        <v>7.6E-2</v>
      </c>
      <c r="AB1649" s="91">
        <f>SUM(W1649:AA1649)</f>
        <v>0.2775</v>
      </c>
      <c r="AC1649" s="75">
        <v>12</v>
      </c>
      <c r="AD1649" s="92">
        <f>IF(AL1649="","",+AC1649*AL1649)</f>
      </c>
      <c r="AE1649" s="93">
        <f>IF(AL1649="","",+AL1649*AB1649)</f>
      </c>
      <c r="AF1649" s="92">
        <f>IF(AL1649="","",+AL1649-AE1649)</f>
      </c>
      <c r="AG1649" s="93">
        <f>+V1649</f>
        <v>0</v>
      </c>
      <c r="AH1649" s="92">
        <f>IF(AF1649="","",+AF1649-AG1649)</f>
      </c>
      <c r="AI1649" s="92">
        <f>IF(AH1649="","",+AH1649*AC1649)</f>
      </c>
      <c r="AJ1649" s="93"/>
      <c r="AK1649" s="94">
        <v>0.33</v>
      </c>
      <c r="AL1649" s="93">
        <f>IF(V1649=0,"",V1649/(1-AB1649-AK1649))</f>
      </c>
      <c r="AM1649" s="95">
        <v>0.33</v>
      </c>
      <c r="AN1649" s="93">
        <f>IF(V1649=0,"",V1649/(1-AB1649-AM1649))</f>
      </c>
      <c r="AO1649" s="96">
        <v>1.2</v>
      </c>
      <c r="AP1649" s="93">
        <f>IF(BD!AJ1649="","",BD!AJ1649*BD!AO1649)</f>
      </c>
      <c r="AQ1649" s="91">
        <f>BD!AM1649/BD!AK1649-1</f>
        <v>0</v>
      </c>
      <c r="AR1649" s="91">
        <f>IF(BD!AN1649="","",IF(BD!AJ1649="","",BD!AN1649/BD!AJ1649-1))</f>
      </c>
      <c r="AS1649" s="91">
        <f>IF(BD!AN1649="","",IF(BD!AN1649&lt;BD!AL1649,"ABAIXO DA META","DENTRO DA META"))</f>
      </c>
      <c r="AT1649" s="91" t="str">
        <f>IF(BD!AJ1649="","EM ANÁLISE",IF(BD!AP1649&gt;=BD!AN1649,"GO", "NO GO"))</f>
        <v>EM ANÁLISE</v>
      </c>
      <c r="AU1649" s="97">
        <f>IF(AN1649="","",+BD!$AN1649-AJ1649)</f>
      </c>
      <c r="AV1649" s="98"/>
      <c r="AW1649" s="90">
        <f>BD!P1649*BD!AC1649</f>
        <v>0</v>
      </c>
      <c r="AX1649" s="90">
        <f>BD!V1649*BD!AC1649</f>
        <v>0</v>
      </c>
      <c r="AY1649" s="90">
        <f>IF(BD!AN1649="","",BD!AN1649*BD!AC1649)</f>
      </c>
      <c r="AZ1649" s="75" t="s">
        <v>123</v>
      </c>
      <c r="BA1649" s="75" t="s">
        <v>115</v>
      </c>
      <c r="BB1649" s="75">
        <v>1</v>
      </c>
      <c r="BC1649" s="75" t="s">
        <v>209</v>
      </c>
      <c r="BD1649" s="104"/>
      <c r="BE1649" s="104"/>
      <c r="BF1649" s="101"/>
      <c r="BG1649" s="101"/>
      <c r="BH1649" s="101"/>
      <c r="BI1649" s="101"/>
      <c r="BJ1649" s="101"/>
      <c r="BK1649" s="101"/>
      <c r="BL1649" s="101"/>
      <c r="BM1649" s="101"/>
      <c r="BN1649" s="101"/>
      <c r="BO1649" s="103"/>
      <c r="BP1649" s="101"/>
      <c r="BQ1649" s="101"/>
      <c r="BR1649" s="101"/>
      <c r="BS1649" s="101"/>
      <c r="BT1649" s="101"/>
      <c r="BU1649" s="101"/>
      <c r="BV1649" s="101"/>
      <c r="BW1649" s="101"/>
      <c r="BX1649" s="101"/>
      <c r="BY1649" s="101"/>
      <c r="BZ1649" s="101"/>
      <c r="CA1649" s="101"/>
      <c r="CB1649" s="101"/>
      <c r="CC1649" s="101"/>
      <c r="CD1649" s="101"/>
      <c r="CE1649" s="101"/>
      <c r="CF1649" s="101"/>
      <c r="CG1649" s="37" t="e">
        <f>VLOOKUP(Table_1[[#This Row],[EAN]],'[1]Planilha1'!$E:$R,13,0)</f>
        <v>#N/A</v>
      </c>
      <c r="CI1649" s="188">
        <f>IF(Table_1[[#This Row],[STATUS MERCADO]]="GO",Table_1[[#This Row],[M. BRUTA TOTAL]],0)</f>
        <v>0</v>
      </c>
      <c r="CJ1649" s="188">
        <f>IF(Table_1[[#This Row],[STATUS MERCADO]]="GO",Table_1[[#This Row],[PV UNIT. REALIZADO]]*Table_1[[#This Row],[QUANTIDADE]],0)</f>
        <v>0</v>
      </c>
    </row>
    <row r="1650" ht="15" hidden="1">
      <c r="A1650" s="7"/>
      <c r="B1650" s="84" t="s">
        <v>400</v>
      </c>
      <c r="C1650" s="75">
        <v>222309</v>
      </c>
      <c r="D1650" s="75">
        <v>1085</v>
      </c>
      <c r="E1650" s="85">
        <v>7891010246204</v>
      </c>
      <c r="F1650" s="86" t="s">
        <v>1639</v>
      </c>
      <c r="G1650" s="75" t="s">
        <v>13</v>
      </c>
      <c r="H1650" s="75">
        <v>3770</v>
      </c>
      <c r="I1650" s="87" t="s">
        <v>1627</v>
      </c>
      <c r="J1650" s="75" t="s">
        <v>1633</v>
      </c>
      <c r="K1650" s="88" t="s">
        <v>84</v>
      </c>
      <c r="L1650" s="88">
        <v>12</v>
      </c>
      <c r="M1650" s="88">
        <v>4</v>
      </c>
      <c r="N1650" s="75" t="s">
        <v>85</v>
      </c>
      <c r="O1650" s="75" t="s">
        <v>208</v>
      </c>
      <c r="P1650" s="89"/>
      <c r="Q1650" s="90">
        <f>(17/100+7.6/100+1.65/100)*P1650</f>
        <v>0</v>
      </c>
      <c r="R1650" s="90"/>
      <c r="S1650" s="90"/>
      <c r="T1650" s="90"/>
      <c r="U1650" s="90"/>
      <c r="V1650" s="90">
        <f>+P1650-Q1650+R1650+S1650+T1650+U1650</f>
        <v>0</v>
      </c>
      <c r="W1650" s="91">
        <f>(1.02/100)</f>
        <v>1.02E-2</v>
      </c>
      <c r="X1650" s="91">
        <v>4.8E-3</v>
      </c>
      <c r="Y1650" s="91">
        <v>0.17</v>
      </c>
      <c r="Z1650" s="91">
        <v>1.65E-2</v>
      </c>
      <c r="AA1650" s="91">
        <v>7.6E-2</v>
      </c>
      <c r="AB1650" s="91">
        <f>SUM(W1650:AA1650)</f>
        <v>0.2775</v>
      </c>
      <c r="AC1650" s="75">
        <v>12</v>
      </c>
      <c r="AD1650" s="92">
        <f>IF(AL1650="","",+AC1650*AL1650)</f>
      </c>
      <c r="AE1650" s="93">
        <f>IF(AL1650="","",+AL1650*AB1650)</f>
      </c>
      <c r="AF1650" s="92">
        <f>IF(AL1650="","",+AL1650-AE1650)</f>
      </c>
      <c r="AG1650" s="93">
        <f>+V1650</f>
        <v>0</v>
      </c>
      <c r="AH1650" s="92">
        <f>IF(AF1650="","",+AF1650-AG1650)</f>
      </c>
      <c r="AI1650" s="92">
        <f>IF(AH1650="","",+AH1650*AC1650)</f>
      </c>
      <c r="AJ1650" s="93"/>
      <c r="AK1650" s="94">
        <v>0.33</v>
      </c>
      <c r="AL1650" s="93">
        <f>IF(V1650=0,"",V1650/(1-AB1650-AK1650))</f>
      </c>
      <c r="AM1650" s="95">
        <v>0.33</v>
      </c>
      <c r="AN1650" s="93">
        <f>IF(V1650=0,"",V1650/(1-AB1650-AM1650))</f>
      </c>
      <c r="AO1650" s="96">
        <v>1.2</v>
      </c>
      <c r="AP1650" s="93">
        <f>IF(BD!AJ1650="","",BD!AJ1650*BD!AO1650)</f>
      </c>
      <c r="AQ1650" s="91">
        <f>BD!AM1650/BD!AK1650-1</f>
        <v>0</v>
      </c>
      <c r="AR1650" s="91">
        <f>IF(BD!AN1650="","",IF(BD!AJ1650="","",BD!AN1650/BD!AJ1650-1))</f>
      </c>
      <c r="AS1650" s="91">
        <f>IF(BD!AN1650="","",IF(BD!AN1650&lt;BD!AL1650,"ABAIXO DA META","DENTRO DA META"))</f>
      </c>
      <c r="AT1650" s="91" t="str">
        <f>IF(BD!AJ1650="","EM ANÁLISE",IF(BD!AP1650&gt;=BD!AN1650,"GO", "NO GO"))</f>
        <v>EM ANÁLISE</v>
      </c>
      <c r="AU1650" s="97">
        <f>IF(AN1650="","",+BD!$AN1650-AJ1650)</f>
      </c>
      <c r="AV1650" s="98"/>
      <c r="AW1650" s="90">
        <f>BD!P1650*BD!AC1650</f>
        <v>0</v>
      </c>
      <c r="AX1650" s="90">
        <f>BD!V1650*BD!AC1650</f>
        <v>0</v>
      </c>
      <c r="AY1650" s="90">
        <f>IF(BD!AN1650="","",BD!AN1650*BD!AC1650)</f>
      </c>
      <c r="AZ1650" s="75" t="s">
        <v>123</v>
      </c>
      <c r="BA1650" s="75" t="s">
        <v>115</v>
      </c>
      <c r="BB1650" s="75">
        <v>1</v>
      </c>
      <c r="BC1650" s="75" t="s">
        <v>209</v>
      </c>
      <c r="BD1650" s="104"/>
      <c r="BE1650" s="104"/>
      <c r="BF1650" s="101"/>
      <c r="BG1650" s="101"/>
      <c r="BH1650" s="101"/>
      <c r="BI1650" s="101"/>
      <c r="BJ1650" s="101"/>
      <c r="BK1650" s="101"/>
      <c r="BL1650" s="101"/>
      <c r="BM1650" s="101"/>
      <c r="BN1650" s="101"/>
      <c r="BO1650" s="103"/>
      <c r="BP1650" s="101"/>
      <c r="BQ1650" s="101"/>
      <c r="BR1650" s="101"/>
      <c r="BS1650" s="101"/>
      <c r="BT1650" s="101"/>
      <c r="BU1650" s="101"/>
      <c r="BV1650" s="101"/>
      <c r="BW1650" s="101"/>
      <c r="BX1650" s="101"/>
      <c r="BY1650" s="101"/>
      <c r="BZ1650" s="101"/>
      <c r="CA1650" s="101"/>
      <c r="CB1650" s="101"/>
      <c r="CC1650" s="101"/>
      <c r="CD1650" s="101"/>
      <c r="CE1650" s="101"/>
      <c r="CF1650" s="101"/>
      <c r="CG1650" s="37" t="e">
        <f>VLOOKUP(Table_1[[#This Row],[EAN]],'[1]Planilha1'!$E:$R,13,0)</f>
        <v>#N/A</v>
      </c>
      <c r="CI1650" s="188">
        <f>IF(Table_1[[#This Row],[STATUS MERCADO]]="GO",Table_1[[#This Row],[M. BRUTA TOTAL]],0)</f>
        <v>0</v>
      </c>
      <c r="CJ1650" s="188">
        <f>IF(Table_1[[#This Row],[STATUS MERCADO]]="GO",Table_1[[#This Row],[PV UNIT. REALIZADO]]*Table_1[[#This Row],[QUANTIDADE]],0)</f>
        <v>0</v>
      </c>
    </row>
    <row r="1651" ht="15" hidden="1">
      <c r="A1651" s="7"/>
      <c r="B1651" s="84" t="s">
        <v>400</v>
      </c>
      <c r="C1651" s="75">
        <v>222310</v>
      </c>
      <c r="D1651" s="75">
        <v>4295</v>
      </c>
      <c r="E1651" s="85">
        <v>7891010042950</v>
      </c>
      <c r="F1651" s="86" t="s">
        <v>1640</v>
      </c>
      <c r="G1651" s="75" t="s">
        <v>13</v>
      </c>
      <c r="H1651" s="75">
        <v>3770</v>
      </c>
      <c r="I1651" s="87" t="s">
        <v>1627</v>
      </c>
      <c r="J1651" s="75" t="s">
        <v>1633</v>
      </c>
      <c r="K1651" s="88" t="s">
        <v>84</v>
      </c>
      <c r="L1651" s="88">
        <v>12</v>
      </c>
      <c r="M1651" s="88">
        <v>4</v>
      </c>
      <c r="N1651" s="75" t="s">
        <v>85</v>
      </c>
      <c r="O1651" s="75" t="s">
        <v>208</v>
      </c>
      <c r="P1651" s="89"/>
      <c r="Q1651" s="90">
        <f>(17/100+7.6/100+1.65/100)*P1651</f>
        <v>0</v>
      </c>
      <c r="R1651" s="90"/>
      <c r="S1651" s="90"/>
      <c r="T1651" s="90"/>
      <c r="U1651" s="90"/>
      <c r="V1651" s="90">
        <f>+P1651-Q1651+R1651+S1651+T1651+U1651</f>
        <v>0</v>
      </c>
      <c r="W1651" s="91">
        <f>(1.02/100)</f>
        <v>1.02E-2</v>
      </c>
      <c r="X1651" s="91">
        <v>4.8E-3</v>
      </c>
      <c r="Y1651" s="91">
        <v>0.17</v>
      </c>
      <c r="Z1651" s="91">
        <v>1.65E-2</v>
      </c>
      <c r="AA1651" s="91">
        <v>7.6E-2</v>
      </c>
      <c r="AB1651" s="91">
        <f>SUM(W1651:AA1651)</f>
        <v>0.2775</v>
      </c>
      <c r="AC1651" s="75">
        <v>12</v>
      </c>
      <c r="AD1651" s="92">
        <f>IF(AL1651="","",+AC1651*AL1651)</f>
      </c>
      <c r="AE1651" s="93">
        <f>IF(AL1651="","",+AL1651*AB1651)</f>
      </c>
      <c r="AF1651" s="92">
        <f>IF(AL1651="","",+AL1651-AE1651)</f>
      </c>
      <c r="AG1651" s="93">
        <f>+V1651</f>
        <v>0</v>
      </c>
      <c r="AH1651" s="92">
        <f>IF(AF1651="","",+AF1651-AG1651)</f>
      </c>
      <c r="AI1651" s="92">
        <f>IF(AH1651="","",+AH1651*AC1651)</f>
      </c>
      <c r="AJ1651" s="93"/>
      <c r="AK1651" s="94">
        <v>0.33</v>
      </c>
      <c r="AL1651" s="93">
        <f>IF(V1651=0,"",V1651/(1-AB1651-AK1651))</f>
      </c>
      <c r="AM1651" s="95">
        <v>0.33</v>
      </c>
      <c r="AN1651" s="93">
        <f>IF(V1651=0,"",V1651/(1-AB1651-AM1651))</f>
      </c>
      <c r="AO1651" s="96">
        <v>1.2</v>
      </c>
      <c r="AP1651" s="93">
        <f>IF(BD!AJ1651="","",BD!AJ1651*BD!AO1651)</f>
      </c>
      <c r="AQ1651" s="91">
        <f>BD!AM1651/BD!AK1651-1</f>
        <v>0</v>
      </c>
      <c r="AR1651" s="91">
        <f>IF(BD!AN1651="","",IF(BD!AJ1651="","",BD!AN1651/BD!AJ1651-1))</f>
      </c>
      <c r="AS1651" s="91">
        <f>IF(BD!AN1651="","",IF(BD!AN1651&lt;BD!AL1651,"ABAIXO DA META","DENTRO DA META"))</f>
      </c>
      <c r="AT1651" s="91" t="str">
        <f>IF(BD!AJ1651="","EM ANÁLISE",IF(BD!AP1651&gt;=BD!AN1651,"GO", "NO GO"))</f>
        <v>EM ANÁLISE</v>
      </c>
      <c r="AU1651" s="97">
        <f>IF(AN1651="","",+BD!$AN1651-AJ1651)</f>
      </c>
      <c r="AV1651" s="98"/>
      <c r="AW1651" s="90">
        <f>BD!P1651*BD!AC1651</f>
        <v>0</v>
      </c>
      <c r="AX1651" s="90">
        <f>BD!V1651*BD!AC1651</f>
        <v>0</v>
      </c>
      <c r="AY1651" s="90">
        <f>IF(BD!AN1651="","",BD!AN1651*BD!AC1651)</f>
      </c>
      <c r="AZ1651" s="75" t="s">
        <v>123</v>
      </c>
      <c r="BA1651" s="75" t="s">
        <v>115</v>
      </c>
      <c r="BB1651" s="75">
        <v>1</v>
      </c>
      <c r="BC1651" s="75" t="s">
        <v>209</v>
      </c>
      <c r="BD1651" s="104"/>
      <c r="BE1651" s="104"/>
      <c r="BF1651" s="101"/>
      <c r="BG1651" s="101"/>
      <c r="BH1651" s="101"/>
      <c r="BI1651" s="101"/>
      <c r="BJ1651" s="101"/>
      <c r="BK1651" s="101"/>
      <c r="BL1651" s="101"/>
      <c r="BM1651" s="101"/>
      <c r="BN1651" s="101"/>
      <c r="BO1651" s="103"/>
      <c r="BP1651" s="101"/>
      <c r="BQ1651" s="101"/>
      <c r="BR1651" s="101"/>
      <c r="BS1651" s="101"/>
      <c r="BT1651" s="101"/>
      <c r="BU1651" s="101"/>
      <c r="BV1651" s="101"/>
      <c r="BW1651" s="101"/>
      <c r="BX1651" s="101"/>
      <c r="BY1651" s="101"/>
      <c r="BZ1651" s="101"/>
      <c r="CA1651" s="101"/>
      <c r="CB1651" s="101"/>
      <c r="CC1651" s="101"/>
      <c r="CD1651" s="101"/>
      <c r="CE1651" s="101"/>
      <c r="CF1651" s="101"/>
      <c r="CG1651" s="37" t="e">
        <f>VLOOKUP(Table_1[[#This Row],[EAN]],'[1]Planilha1'!$E:$R,13,0)</f>
        <v>#N/A</v>
      </c>
      <c r="CI1651" s="188">
        <f>IF(Table_1[[#This Row],[STATUS MERCADO]]="GO",Table_1[[#This Row],[M. BRUTA TOTAL]],0)</f>
        <v>0</v>
      </c>
      <c r="CJ1651" s="188">
        <f>IF(Table_1[[#This Row],[STATUS MERCADO]]="GO",Table_1[[#This Row],[PV UNIT. REALIZADO]]*Table_1[[#This Row],[QUANTIDADE]],0)</f>
        <v>0</v>
      </c>
    </row>
    <row r="1652" ht="15" hidden="1">
      <c r="A1652" s="7"/>
      <c r="B1652" s="84" t="s">
        <v>400</v>
      </c>
      <c r="C1652" s="75">
        <v>222311</v>
      </c>
      <c r="D1652" s="75">
        <v>87071</v>
      </c>
      <c r="E1652" s="85">
        <v>7891010870713</v>
      </c>
      <c r="F1652" s="86" t="s">
        <v>1641</v>
      </c>
      <c r="G1652" s="75" t="s">
        <v>13</v>
      </c>
      <c r="H1652" s="75">
        <v>3770</v>
      </c>
      <c r="I1652" s="87" t="s">
        <v>1627</v>
      </c>
      <c r="J1652" s="75" t="s">
        <v>1633</v>
      </c>
      <c r="K1652" s="88" t="s">
        <v>84</v>
      </c>
      <c r="L1652" s="88">
        <v>12</v>
      </c>
      <c r="M1652" s="88">
        <v>4</v>
      </c>
      <c r="N1652" s="75" t="s">
        <v>85</v>
      </c>
      <c r="O1652" s="75" t="s">
        <v>208</v>
      </c>
      <c r="P1652" s="89"/>
      <c r="Q1652" s="90">
        <f>(17/100+7.6/100+1.65/100)*P1652</f>
        <v>0</v>
      </c>
      <c r="R1652" s="90"/>
      <c r="S1652" s="90"/>
      <c r="T1652" s="90"/>
      <c r="U1652" s="90"/>
      <c r="V1652" s="90">
        <f>+P1652-Q1652+R1652+S1652+T1652+U1652</f>
        <v>0</v>
      </c>
      <c r="W1652" s="91">
        <f>(1.02/100)</f>
        <v>1.02E-2</v>
      </c>
      <c r="X1652" s="91">
        <v>4.8E-3</v>
      </c>
      <c r="Y1652" s="91">
        <v>0.17</v>
      </c>
      <c r="Z1652" s="91">
        <v>1.65E-2</v>
      </c>
      <c r="AA1652" s="91">
        <v>7.6E-2</v>
      </c>
      <c r="AB1652" s="91">
        <f>SUM(W1652:AA1652)</f>
        <v>0.2775</v>
      </c>
      <c r="AC1652" s="75">
        <v>12</v>
      </c>
      <c r="AD1652" s="92">
        <f>IF(AL1652="","",+AC1652*AL1652)</f>
      </c>
      <c r="AE1652" s="93">
        <f>IF(AL1652="","",+AL1652*AB1652)</f>
      </c>
      <c r="AF1652" s="92">
        <f>IF(AL1652="","",+AL1652-AE1652)</f>
      </c>
      <c r="AG1652" s="93">
        <f>+V1652</f>
        <v>0</v>
      </c>
      <c r="AH1652" s="92">
        <f>IF(AF1652="","",+AF1652-AG1652)</f>
      </c>
      <c r="AI1652" s="92">
        <f>IF(AH1652="","",+AH1652*AC1652)</f>
      </c>
      <c r="AJ1652" s="93"/>
      <c r="AK1652" s="94">
        <v>0.33</v>
      </c>
      <c r="AL1652" s="93">
        <f>IF(V1652=0,"",V1652/(1-AB1652-AK1652))</f>
      </c>
      <c r="AM1652" s="95">
        <v>0.33</v>
      </c>
      <c r="AN1652" s="93">
        <f>IF(V1652=0,"",V1652/(1-AB1652-AM1652))</f>
      </c>
      <c r="AO1652" s="96">
        <v>1.2</v>
      </c>
      <c r="AP1652" s="93">
        <f>IF(BD!AJ1652="","",BD!AJ1652*BD!AO1652)</f>
      </c>
      <c r="AQ1652" s="91">
        <f>BD!AM1652/BD!AK1652-1</f>
        <v>0</v>
      </c>
      <c r="AR1652" s="91">
        <f>IF(BD!AN1652="","",IF(BD!AJ1652="","",BD!AN1652/BD!AJ1652-1))</f>
      </c>
      <c r="AS1652" s="91">
        <f>IF(BD!AN1652="","",IF(BD!AN1652&lt;BD!AL1652,"ABAIXO DA META","DENTRO DA META"))</f>
      </c>
      <c r="AT1652" s="91" t="str">
        <f>IF(BD!AJ1652="","EM ANÁLISE",IF(BD!AP1652&gt;=BD!AN1652,"GO", "NO GO"))</f>
        <v>EM ANÁLISE</v>
      </c>
      <c r="AU1652" s="97">
        <f>IF(AN1652="","",+BD!$AN1652-AJ1652)</f>
      </c>
      <c r="AV1652" s="98"/>
      <c r="AW1652" s="90">
        <f>BD!P1652*BD!AC1652</f>
        <v>0</v>
      </c>
      <c r="AX1652" s="90">
        <f>BD!V1652*BD!AC1652</f>
        <v>0</v>
      </c>
      <c r="AY1652" s="90">
        <f>IF(BD!AN1652="","",BD!AN1652*BD!AC1652)</f>
      </c>
      <c r="AZ1652" s="75" t="s">
        <v>123</v>
      </c>
      <c r="BA1652" s="75" t="s">
        <v>115</v>
      </c>
      <c r="BB1652" s="75">
        <v>1</v>
      </c>
      <c r="BC1652" s="75" t="s">
        <v>209</v>
      </c>
      <c r="BD1652" s="104"/>
      <c r="BE1652" s="104"/>
      <c r="BF1652" s="101"/>
      <c r="BG1652" s="101"/>
      <c r="BH1652" s="101"/>
      <c r="BI1652" s="101"/>
      <c r="BJ1652" s="101"/>
      <c r="BK1652" s="101"/>
      <c r="BL1652" s="101"/>
      <c r="BM1652" s="101"/>
      <c r="BN1652" s="101"/>
      <c r="BO1652" s="103"/>
      <c r="BP1652" s="101"/>
      <c r="BQ1652" s="101"/>
      <c r="BR1652" s="101"/>
      <c r="BS1652" s="101"/>
      <c r="BT1652" s="101"/>
      <c r="BU1652" s="101"/>
      <c r="BV1652" s="101"/>
      <c r="BW1652" s="101"/>
      <c r="BX1652" s="101"/>
      <c r="BY1652" s="101"/>
      <c r="BZ1652" s="101"/>
      <c r="CA1652" s="101"/>
      <c r="CB1652" s="101"/>
      <c r="CC1652" s="101"/>
      <c r="CD1652" s="101"/>
      <c r="CE1652" s="101"/>
      <c r="CF1652" s="101"/>
      <c r="CG1652" s="37" t="e">
        <f>VLOOKUP(Table_1[[#This Row],[EAN]],'[1]Planilha1'!$E:$R,13,0)</f>
        <v>#N/A</v>
      </c>
      <c r="CI1652" s="188">
        <f>IF(Table_1[[#This Row],[STATUS MERCADO]]="GO",Table_1[[#This Row],[M. BRUTA TOTAL]],0)</f>
        <v>0</v>
      </c>
      <c r="CJ1652" s="188">
        <f>IF(Table_1[[#This Row],[STATUS MERCADO]]="GO",Table_1[[#This Row],[PV UNIT. REALIZADO]]*Table_1[[#This Row],[QUANTIDADE]],0)</f>
        <v>0</v>
      </c>
    </row>
    <row r="1653" ht="15" hidden="1">
      <c r="A1653" s="7"/>
      <c r="B1653" s="84" t="s">
        <v>400</v>
      </c>
      <c r="C1653" s="75">
        <v>222312</v>
      </c>
      <c r="D1653" s="75">
        <v>5560</v>
      </c>
      <c r="E1653" s="85">
        <v>7891010253691</v>
      </c>
      <c r="F1653" s="86" t="s">
        <v>1642</v>
      </c>
      <c r="G1653" s="75" t="s">
        <v>13</v>
      </c>
      <c r="H1653" s="75">
        <v>3770</v>
      </c>
      <c r="I1653" s="87" t="s">
        <v>1627</v>
      </c>
      <c r="J1653" s="75" t="s">
        <v>1633</v>
      </c>
      <c r="K1653" s="88" t="s">
        <v>84</v>
      </c>
      <c r="L1653" s="88">
        <v>12</v>
      </c>
      <c r="M1653" s="88">
        <v>4</v>
      </c>
      <c r="N1653" s="75" t="s">
        <v>85</v>
      </c>
      <c r="O1653" s="75" t="s">
        <v>208</v>
      </c>
      <c r="P1653" s="89"/>
      <c r="Q1653" s="90">
        <f>(17/100+7.6/100+1.65/100)*P1653</f>
        <v>0</v>
      </c>
      <c r="R1653" s="90"/>
      <c r="S1653" s="90"/>
      <c r="T1653" s="90"/>
      <c r="U1653" s="90"/>
      <c r="V1653" s="90">
        <f>+P1653-Q1653+R1653+S1653+T1653+U1653</f>
        <v>0</v>
      </c>
      <c r="W1653" s="91">
        <f>(1.02/100)</f>
        <v>1.02E-2</v>
      </c>
      <c r="X1653" s="91">
        <v>4.8E-3</v>
      </c>
      <c r="Y1653" s="91">
        <v>0.17</v>
      </c>
      <c r="Z1653" s="91">
        <v>1.65E-2</v>
      </c>
      <c r="AA1653" s="91">
        <v>7.6E-2</v>
      </c>
      <c r="AB1653" s="91">
        <f>SUM(W1653:AA1653)</f>
        <v>0.2775</v>
      </c>
      <c r="AC1653" s="75">
        <v>12</v>
      </c>
      <c r="AD1653" s="92">
        <f>IF(AL1653="","",+AC1653*AL1653)</f>
      </c>
      <c r="AE1653" s="93">
        <f>IF(AL1653="","",+AL1653*AB1653)</f>
      </c>
      <c r="AF1653" s="92">
        <f>IF(AL1653="","",+AL1653-AE1653)</f>
      </c>
      <c r="AG1653" s="93">
        <f>+V1653</f>
        <v>0</v>
      </c>
      <c r="AH1653" s="92">
        <f>IF(AF1653="","",+AF1653-AG1653)</f>
      </c>
      <c r="AI1653" s="92">
        <f>IF(AH1653="","",+AH1653*AC1653)</f>
      </c>
      <c r="AJ1653" s="93"/>
      <c r="AK1653" s="94">
        <v>0.33</v>
      </c>
      <c r="AL1653" s="93">
        <f>IF(V1653=0,"",V1653/(1-AB1653-AK1653))</f>
      </c>
      <c r="AM1653" s="95">
        <v>0.33</v>
      </c>
      <c r="AN1653" s="93">
        <f>IF(V1653=0,"",V1653/(1-AB1653-AM1653))</f>
      </c>
      <c r="AO1653" s="96">
        <v>1.2</v>
      </c>
      <c r="AP1653" s="93">
        <f>IF(BD!AJ1653="","",BD!AJ1653*BD!AO1653)</f>
      </c>
      <c r="AQ1653" s="91">
        <f>BD!AM1653/BD!AK1653-1</f>
        <v>0</v>
      </c>
      <c r="AR1653" s="91">
        <f>IF(BD!AN1653="","",IF(BD!AJ1653="","",BD!AN1653/BD!AJ1653-1))</f>
      </c>
      <c r="AS1653" s="91">
        <f>IF(BD!AN1653="","",IF(BD!AN1653&lt;BD!AL1653,"ABAIXO DA META","DENTRO DA META"))</f>
      </c>
      <c r="AT1653" s="91" t="str">
        <f>IF(BD!AJ1653="","EM ANÁLISE",IF(BD!AP1653&gt;=BD!AN1653,"GO", "NO GO"))</f>
        <v>EM ANÁLISE</v>
      </c>
      <c r="AU1653" s="97">
        <f>IF(AN1653="","",+BD!$AN1653-AJ1653)</f>
      </c>
      <c r="AV1653" s="98"/>
      <c r="AW1653" s="90">
        <f>BD!P1653*BD!AC1653</f>
        <v>0</v>
      </c>
      <c r="AX1653" s="90">
        <f>BD!V1653*BD!AC1653</f>
        <v>0</v>
      </c>
      <c r="AY1653" s="90">
        <f>IF(BD!AN1653="","",BD!AN1653*BD!AC1653)</f>
      </c>
      <c r="AZ1653" s="75" t="s">
        <v>123</v>
      </c>
      <c r="BA1653" s="75" t="s">
        <v>115</v>
      </c>
      <c r="BB1653" s="75">
        <v>1</v>
      </c>
      <c r="BC1653" s="75" t="s">
        <v>209</v>
      </c>
      <c r="BD1653" s="104"/>
      <c r="BE1653" s="104"/>
      <c r="BF1653" s="101"/>
      <c r="BG1653" s="101"/>
      <c r="BH1653" s="101"/>
      <c r="BI1653" s="101"/>
      <c r="BJ1653" s="101"/>
      <c r="BK1653" s="101"/>
      <c r="BL1653" s="101"/>
      <c r="BM1653" s="101"/>
      <c r="BN1653" s="101"/>
      <c r="BO1653" s="103"/>
      <c r="BP1653" s="101"/>
      <c r="BQ1653" s="101"/>
      <c r="BR1653" s="101"/>
      <c r="BS1653" s="101"/>
      <c r="BT1653" s="101"/>
      <c r="BU1653" s="101"/>
      <c r="BV1653" s="101"/>
      <c r="BW1653" s="101"/>
      <c r="BX1653" s="101"/>
      <c r="BY1653" s="101"/>
      <c r="BZ1653" s="101"/>
      <c r="CA1653" s="101"/>
      <c r="CB1653" s="101"/>
      <c r="CC1653" s="101"/>
      <c r="CD1653" s="101"/>
      <c r="CE1653" s="101"/>
      <c r="CF1653" s="101"/>
      <c r="CG1653" s="37" t="e">
        <f>VLOOKUP(Table_1[[#This Row],[EAN]],'[1]Planilha1'!$E:$R,13,0)</f>
        <v>#N/A</v>
      </c>
      <c r="CI1653" s="188">
        <f>IF(Table_1[[#This Row],[STATUS MERCADO]]="GO",Table_1[[#This Row],[M. BRUTA TOTAL]],0)</f>
        <v>0</v>
      </c>
      <c r="CJ1653" s="188">
        <f>IF(Table_1[[#This Row],[STATUS MERCADO]]="GO",Table_1[[#This Row],[PV UNIT. REALIZADO]]*Table_1[[#This Row],[QUANTIDADE]],0)</f>
        <v>0</v>
      </c>
    </row>
    <row r="1654" ht="15" hidden="1">
      <c r="A1654" s="7"/>
      <c r="B1654" s="84" t="s">
        <v>400</v>
      </c>
      <c r="C1654" s="75">
        <v>222313</v>
      </c>
      <c r="D1654" s="75">
        <v>5561</v>
      </c>
      <c r="E1654" s="85">
        <v>7891010253707</v>
      </c>
      <c r="F1654" s="86" t="s">
        <v>1643</v>
      </c>
      <c r="G1654" s="75" t="s">
        <v>13</v>
      </c>
      <c r="H1654" s="75">
        <v>3770</v>
      </c>
      <c r="I1654" s="87" t="s">
        <v>1627</v>
      </c>
      <c r="J1654" s="75" t="s">
        <v>1633</v>
      </c>
      <c r="K1654" s="88" t="s">
        <v>84</v>
      </c>
      <c r="L1654" s="88">
        <v>12</v>
      </c>
      <c r="M1654" s="88">
        <v>4</v>
      </c>
      <c r="N1654" s="75" t="s">
        <v>85</v>
      </c>
      <c r="O1654" s="75" t="s">
        <v>208</v>
      </c>
      <c r="P1654" s="89"/>
      <c r="Q1654" s="90">
        <f>(17/100+7.6/100+1.65/100)*P1654</f>
        <v>0</v>
      </c>
      <c r="R1654" s="90"/>
      <c r="S1654" s="90"/>
      <c r="T1654" s="90"/>
      <c r="U1654" s="90"/>
      <c r="V1654" s="90">
        <f>+P1654-Q1654+R1654+S1654+T1654+U1654</f>
        <v>0</v>
      </c>
      <c r="W1654" s="91">
        <f>(1.02/100)</f>
        <v>1.02E-2</v>
      </c>
      <c r="X1654" s="91">
        <v>4.8E-3</v>
      </c>
      <c r="Y1654" s="91">
        <v>0.17</v>
      </c>
      <c r="Z1654" s="91">
        <v>1.65E-2</v>
      </c>
      <c r="AA1654" s="91">
        <v>7.6E-2</v>
      </c>
      <c r="AB1654" s="91">
        <f>SUM(W1654:AA1654)</f>
        <v>0.2775</v>
      </c>
      <c r="AC1654" s="75">
        <v>12</v>
      </c>
      <c r="AD1654" s="92">
        <f>IF(AL1654="","",+AC1654*AL1654)</f>
      </c>
      <c r="AE1654" s="93">
        <f>IF(AL1654="","",+AL1654*AB1654)</f>
      </c>
      <c r="AF1654" s="92">
        <f>IF(AL1654="","",+AL1654-AE1654)</f>
      </c>
      <c r="AG1654" s="93">
        <f>+V1654</f>
        <v>0</v>
      </c>
      <c r="AH1654" s="92">
        <f>IF(AF1654="","",+AF1654-AG1654)</f>
      </c>
      <c r="AI1654" s="92">
        <f>IF(AH1654="","",+AH1654*AC1654)</f>
      </c>
      <c r="AJ1654" s="93"/>
      <c r="AK1654" s="94">
        <v>0.33</v>
      </c>
      <c r="AL1654" s="93">
        <f>IF(V1654=0,"",V1654/(1-AB1654-AK1654))</f>
      </c>
      <c r="AM1654" s="95">
        <v>0.33</v>
      </c>
      <c r="AN1654" s="93">
        <f>IF(V1654=0,"",V1654/(1-AB1654-AM1654))</f>
      </c>
      <c r="AO1654" s="96">
        <v>1.2</v>
      </c>
      <c r="AP1654" s="93">
        <f>IF(BD!AJ1654="","",BD!AJ1654*BD!AO1654)</f>
      </c>
      <c r="AQ1654" s="91">
        <f>BD!AM1654/BD!AK1654-1</f>
        <v>0</v>
      </c>
      <c r="AR1654" s="91">
        <f>IF(BD!AN1654="","",IF(BD!AJ1654="","",BD!AN1654/BD!AJ1654-1))</f>
      </c>
      <c r="AS1654" s="91">
        <f>IF(BD!AN1654="","",IF(BD!AN1654&lt;BD!AL1654,"ABAIXO DA META","DENTRO DA META"))</f>
      </c>
      <c r="AT1654" s="91" t="str">
        <f>IF(BD!AJ1654="","EM ANÁLISE",IF(BD!AP1654&gt;=BD!AN1654,"GO", "NO GO"))</f>
        <v>EM ANÁLISE</v>
      </c>
      <c r="AU1654" s="97">
        <f>IF(AN1654="","",+BD!$AN1654-AJ1654)</f>
      </c>
      <c r="AV1654" s="98"/>
      <c r="AW1654" s="90">
        <f>BD!P1654*BD!AC1654</f>
        <v>0</v>
      </c>
      <c r="AX1654" s="90">
        <f>BD!V1654*BD!AC1654</f>
        <v>0</v>
      </c>
      <c r="AY1654" s="90">
        <f>IF(BD!AN1654="","",BD!AN1654*BD!AC1654)</f>
      </c>
      <c r="AZ1654" s="75" t="s">
        <v>123</v>
      </c>
      <c r="BA1654" s="75" t="s">
        <v>115</v>
      </c>
      <c r="BB1654" s="75">
        <v>1</v>
      </c>
      <c r="BC1654" s="75" t="s">
        <v>209</v>
      </c>
      <c r="BD1654" s="104"/>
      <c r="BE1654" s="104"/>
      <c r="BF1654" s="101"/>
      <c r="BG1654" s="101"/>
      <c r="BH1654" s="101"/>
      <c r="BI1654" s="101"/>
      <c r="BJ1654" s="101"/>
      <c r="BK1654" s="101"/>
      <c r="BL1654" s="101"/>
      <c r="BM1654" s="101"/>
      <c r="BN1654" s="101"/>
      <c r="BO1654" s="103"/>
      <c r="BP1654" s="101"/>
      <c r="BQ1654" s="101"/>
      <c r="BR1654" s="101"/>
      <c r="BS1654" s="101"/>
      <c r="BT1654" s="101"/>
      <c r="BU1654" s="101"/>
      <c r="BV1654" s="101"/>
      <c r="BW1654" s="101"/>
      <c r="BX1654" s="101"/>
      <c r="BY1654" s="101"/>
      <c r="BZ1654" s="101"/>
      <c r="CA1654" s="101"/>
      <c r="CB1654" s="101"/>
      <c r="CC1654" s="101"/>
      <c r="CD1654" s="101"/>
      <c r="CE1654" s="101"/>
      <c r="CF1654" s="101"/>
      <c r="CG1654" s="37" t="e">
        <f>VLOOKUP(Table_1[[#This Row],[EAN]],'[1]Planilha1'!$E:$R,13,0)</f>
        <v>#N/A</v>
      </c>
      <c r="CI1654" s="188">
        <f>IF(Table_1[[#This Row],[STATUS MERCADO]]="GO",Table_1[[#This Row],[M. BRUTA TOTAL]],0)</f>
        <v>0</v>
      </c>
      <c r="CJ1654" s="188">
        <f>IF(Table_1[[#This Row],[STATUS MERCADO]]="GO",Table_1[[#This Row],[PV UNIT. REALIZADO]]*Table_1[[#This Row],[QUANTIDADE]],0)</f>
        <v>0</v>
      </c>
    </row>
    <row r="1655" ht="15" hidden="1">
      <c r="A1655" s="7"/>
      <c r="B1655" s="84" t="s">
        <v>400</v>
      </c>
      <c r="C1655" s="75">
        <v>222314</v>
      </c>
      <c r="D1655" s="75">
        <v>1486</v>
      </c>
      <c r="E1655" s="85">
        <v>7891010014865</v>
      </c>
      <c r="F1655" s="86" t="s">
        <v>1644</v>
      </c>
      <c r="G1655" s="75" t="s">
        <v>13</v>
      </c>
      <c r="H1655" s="75">
        <v>3770</v>
      </c>
      <c r="I1655" s="87" t="s">
        <v>1627</v>
      </c>
      <c r="J1655" s="75" t="s">
        <v>1607</v>
      </c>
      <c r="K1655" s="88" t="s">
        <v>84</v>
      </c>
      <c r="L1655" s="88">
        <v>72</v>
      </c>
      <c r="M1655" s="88">
        <v>4</v>
      </c>
      <c r="N1655" s="75" t="s">
        <v>85</v>
      </c>
      <c r="O1655" s="75" t="s">
        <v>208</v>
      </c>
      <c r="P1655" s="89"/>
      <c r="Q1655" s="90">
        <f>(17/100+7.6/100+1.65/100)*P1655</f>
        <v>0</v>
      </c>
      <c r="R1655" s="90"/>
      <c r="S1655" s="90"/>
      <c r="T1655" s="90"/>
      <c r="U1655" s="90"/>
      <c r="V1655" s="90">
        <f>+P1655-Q1655+R1655+S1655+T1655+U1655</f>
        <v>0</v>
      </c>
      <c r="W1655" s="91">
        <f>(1.02/100)</f>
        <v>1.02E-2</v>
      </c>
      <c r="X1655" s="91">
        <v>4.8E-3</v>
      </c>
      <c r="Y1655" s="91">
        <v>0.17</v>
      </c>
      <c r="Z1655" s="91">
        <v>1.65E-2</v>
      </c>
      <c r="AA1655" s="91">
        <v>7.6E-2</v>
      </c>
      <c r="AB1655" s="91">
        <f>SUM(W1655:AA1655)</f>
        <v>0.2775</v>
      </c>
      <c r="AC1655" s="75">
        <v>12</v>
      </c>
      <c r="AD1655" s="92">
        <f>IF(AL1655="","",+AC1655*AL1655)</f>
      </c>
      <c r="AE1655" s="93">
        <f>IF(AL1655="","",+AL1655*AB1655)</f>
      </c>
      <c r="AF1655" s="92">
        <f>IF(AL1655="","",+AL1655-AE1655)</f>
      </c>
      <c r="AG1655" s="93">
        <f>+V1655</f>
        <v>0</v>
      </c>
      <c r="AH1655" s="92">
        <f>IF(AF1655="","",+AF1655-AG1655)</f>
      </c>
      <c r="AI1655" s="92">
        <f>IF(AH1655="","",+AH1655*AC1655)</f>
      </c>
      <c r="AJ1655" s="93"/>
      <c r="AK1655" s="94">
        <v>0.33</v>
      </c>
      <c r="AL1655" s="93">
        <f>IF(V1655=0,"",V1655/(1-AB1655-AK1655))</f>
      </c>
      <c r="AM1655" s="95">
        <v>0.33</v>
      </c>
      <c r="AN1655" s="93">
        <f>IF(V1655=0,"",V1655/(1-AB1655-AM1655))</f>
      </c>
      <c r="AO1655" s="96">
        <v>1.2</v>
      </c>
      <c r="AP1655" s="93">
        <f>IF(BD!AJ1655="","",BD!AJ1655*BD!AO1655)</f>
      </c>
      <c r="AQ1655" s="91">
        <f>BD!AM1655/BD!AK1655-1</f>
        <v>0</v>
      </c>
      <c r="AR1655" s="91">
        <f>IF(BD!AN1655="","",IF(BD!AJ1655="","",BD!AN1655/BD!AJ1655-1))</f>
      </c>
      <c r="AS1655" s="91">
        <f>IF(BD!AN1655="","",IF(BD!AN1655&lt;BD!AL1655,"ABAIXO DA META","DENTRO DA META"))</f>
      </c>
      <c r="AT1655" s="91" t="str">
        <f>IF(BD!AJ1655="","EM ANÁLISE",IF(BD!AP1655&gt;=BD!AN1655,"GO", "NO GO"))</f>
        <v>EM ANÁLISE</v>
      </c>
      <c r="AU1655" s="97">
        <f>IF(AN1655="","",+BD!$AN1655-AJ1655)</f>
      </c>
      <c r="AV1655" s="98"/>
      <c r="AW1655" s="90">
        <f>BD!P1655*BD!AC1655</f>
        <v>0</v>
      </c>
      <c r="AX1655" s="90">
        <f>BD!V1655*BD!AC1655</f>
        <v>0</v>
      </c>
      <c r="AY1655" s="90">
        <f>IF(BD!AN1655="","",BD!AN1655*BD!AC1655)</f>
      </c>
      <c r="AZ1655" s="75" t="s">
        <v>123</v>
      </c>
      <c r="BA1655" s="75" t="s">
        <v>115</v>
      </c>
      <c r="BB1655" s="75">
        <v>1</v>
      </c>
      <c r="BC1655" s="75" t="s">
        <v>209</v>
      </c>
      <c r="BD1655" s="104"/>
      <c r="BE1655" s="104"/>
      <c r="BF1655" s="101"/>
      <c r="BG1655" s="101"/>
      <c r="BH1655" s="101"/>
      <c r="BI1655" s="101"/>
      <c r="BJ1655" s="101"/>
      <c r="BK1655" s="101"/>
      <c r="BL1655" s="101"/>
      <c r="BM1655" s="101"/>
      <c r="BN1655" s="101"/>
      <c r="BO1655" s="103"/>
      <c r="BP1655" s="101"/>
      <c r="BQ1655" s="101"/>
      <c r="BR1655" s="101"/>
      <c r="BS1655" s="101"/>
      <c r="BT1655" s="101"/>
      <c r="BU1655" s="101"/>
      <c r="BV1655" s="101"/>
      <c r="BW1655" s="101"/>
      <c r="BX1655" s="101"/>
      <c r="BY1655" s="101"/>
      <c r="BZ1655" s="101"/>
      <c r="CA1655" s="101"/>
      <c r="CB1655" s="101"/>
      <c r="CC1655" s="101"/>
      <c r="CD1655" s="101"/>
      <c r="CE1655" s="101"/>
      <c r="CF1655" s="101"/>
      <c r="CG1655" s="37" t="e">
        <f>VLOOKUP(Table_1[[#This Row],[EAN]],'[1]Planilha1'!$E:$R,13,0)</f>
        <v>#N/A</v>
      </c>
      <c r="CI1655" s="188">
        <f>IF(Table_1[[#This Row],[STATUS MERCADO]]="GO",Table_1[[#This Row],[M. BRUTA TOTAL]],0)</f>
        <v>0</v>
      </c>
      <c r="CJ1655" s="188">
        <f>IF(Table_1[[#This Row],[STATUS MERCADO]]="GO",Table_1[[#This Row],[PV UNIT. REALIZADO]]*Table_1[[#This Row],[QUANTIDADE]],0)</f>
        <v>0</v>
      </c>
    </row>
    <row r="1656" ht="15" hidden="1">
      <c r="A1656" s="7"/>
      <c r="B1656" s="84" t="s">
        <v>400</v>
      </c>
      <c r="C1656" s="75">
        <v>222315</v>
      </c>
      <c r="D1656" s="75">
        <v>33528</v>
      </c>
      <c r="E1656" s="85">
        <v>7891010032906</v>
      </c>
      <c r="F1656" s="86" t="s">
        <v>1645</v>
      </c>
      <c r="G1656" s="75" t="s">
        <v>13</v>
      </c>
      <c r="H1656" s="75">
        <v>3770</v>
      </c>
      <c r="I1656" s="87" t="s">
        <v>1627</v>
      </c>
      <c r="J1656" s="75" t="s">
        <v>1607</v>
      </c>
      <c r="K1656" s="88" t="s">
        <v>84</v>
      </c>
      <c r="L1656" s="88">
        <v>72</v>
      </c>
      <c r="M1656" s="88">
        <v>4</v>
      </c>
      <c r="N1656" s="75" t="s">
        <v>85</v>
      </c>
      <c r="O1656" s="75" t="s">
        <v>208</v>
      </c>
      <c r="P1656" s="89"/>
      <c r="Q1656" s="90">
        <f>(17/100+7.6/100+1.65/100)*P1656</f>
        <v>0</v>
      </c>
      <c r="R1656" s="90"/>
      <c r="S1656" s="90"/>
      <c r="T1656" s="90"/>
      <c r="U1656" s="90"/>
      <c r="V1656" s="90">
        <f>+P1656-Q1656+R1656+S1656+T1656+U1656</f>
        <v>0</v>
      </c>
      <c r="W1656" s="91">
        <f>(1.02/100)</f>
        <v>1.02E-2</v>
      </c>
      <c r="X1656" s="91">
        <v>4.8E-3</v>
      </c>
      <c r="Y1656" s="91">
        <v>0.17</v>
      </c>
      <c r="Z1656" s="91">
        <v>1.65E-2</v>
      </c>
      <c r="AA1656" s="91">
        <v>7.6E-2</v>
      </c>
      <c r="AB1656" s="91">
        <f>SUM(W1656:AA1656)</f>
        <v>0.2775</v>
      </c>
      <c r="AC1656" s="75">
        <v>12</v>
      </c>
      <c r="AD1656" s="92">
        <f>IF(AL1656="","",+AC1656*AL1656)</f>
      </c>
      <c r="AE1656" s="93">
        <f>IF(AL1656="","",+AL1656*AB1656)</f>
      </c>
      <c r="AF1656" s="92">
        <f>IF(AL1656="","",+AL1656-AE1656)</f>
      </c>
      <c r="AG1656" s="93">
        <f>+V1656</f>
        <v>0</v>
      </c>
      <c r="AH1656" s="92">
        <f>IF(AF1656="","",+AF1656-AG1656)</f>
      </c>
      <c r="AI1656" s="92">
        <f>IF(AH1656="","",+AH1656*AC1656)</f>
      </c>
      <c r="AJ1656" s="93"/>
      <c r="AK1656" s="94">
        <v>0.33</v>
      </c>
      <c r="AL1656" s="93">
        <f>IF(V1656=0,"",V1656/(1-AB1656-AK1656))</f>
      </c>
      <c r="AM1656" s="95">
        <v>0.33</v>
      </c>
      <c r="AN1656" s="93">
        <f>IF(V1656=0,"",V1656/(1-AB1656-AM1656))</f>
      </c>
      <c r="AO1656" s="96">
        <v>1.2</v>
      </c>
      <c r="AP1656" s="93">
        <f>IF(BD!AJ1656="","",BD!AJ1656*BD!AO1656)</f>
      </c>
      <c r="AQ1656" s="91">
        <f>BD!AM1656/BD!AK1656-1</f>
        <v>0</v>
      </c>
      <c r="AR1656" s="91">
        <f>IF(BD!AN1656="","",IF(BD!AJ1656="","",BD!AN1656/BD!AJ1656-1))</f>
      </c>
      <c r="AS1656" s="91">
        <f>IF(BD!AN1656="","",IF(BD!AN1656&lt;BD!AL1656,"ABAIXO DA META","DENTRO DA META"))</f>
      </c>
      <c r="AT1656" s="91" t="str">
        <f>IF(BD!AJ1656="","EM ANÁLISE",IF(BD!AP1656&gt;=BD!AN1656,"GO", "NO GO"))</f>
        <v>EM ANÁLISE</v>
      </c>
      <c r="AU1656" s="97">
        <f>IF(AN1656="","",+BD!$AN1656-AJ1656)</f>
      </c>
      <c r="AV1656" s="98"/>
      <c r="AW1656" s="90">
        <f>BD!P1656*BD!AC1656</f>
        <v>0</v>
      </c>
      <c r="AX1656" s="90">
        <f>BD!V1656*BD!AC1656</f>
        <v>0</v>
      </c>
      <c r="AY1656" s="90">
        <f>IF(BD!AN1656="","",BD!AN1656*BD!AC1656)</f>
      </c>
      <c r="AZ1656" s="75" t="s">
        <v>123</v>
      </c>
      <c r="BA1656" s="75" t="s">
        <v>115</v>
      </c>
      <c r="BB1656" s="75">
        <v>1</v>
      </c>
      <c r="BC1656" s="75" t="s">
        <v>209</v>
      </c>
      <c r="BD1656" s="104"/>
      <c r="BE1656" s="104"/>
      <c r="BF1656" s="101"/>
      <c r="BG1656" s="101"/>
      <c r="BH1656" s="101"/>
      <c r="BI1656" s="101"/>
      <c r="BJ1656" s="101"/>
      <c r="BK1656" s="101"/>
      <c r="BL1656" s="101"/>
      <c r="BM1656" s="101"/>
      <c r="BN1656" s="101"/>
      <c r="BO1656" s="103"/>
      <c r="BP1656" s="101"/>
      <c r="BQ1656" s="101"/>
      <c r="BR1656" s="101"/>
      <c r="BS1656" s="101"/>
      <c r="BT1656" s="101"/>
      <c r="BU1656" s="101"/>
      <c r="BV1656" s="101"/>
      <c r="BW1656" s="101"/>
      <c r="BX1656" s="101"/>
      <c r="BY1656" s="101"/>
      <c r="BZ1656" s="101"/>
      <c r="CA1656" s="101"/>
      <c r="CB1656" s="101"/>
      <c r="CC1656" s="101"/>
      <c r="CD1656" s="101"/>
      <c r="CE1656" s="101"/>
      <c r="CF1656" s="101"/>
      <c r="CG1656" s="37" t="e">
        <f>VLOOKUP(Table_1[[#This Row],[EAN]],'[1]Planilha1'!$E:$R,13,0)</f>
        <v>#N/A</v>
      </c>
      <c r="CI1656" s="188">
        <f>IF(Table_1[[#This Row],[STATUS MERCADO]]="GO",Table_1[[#This Row],[M. BRUTA TOTAL]],0)</f>
        <v>0</v>
      </c>
      <c r="CJ1656" s="188">
        <f>IF(Table_1[[#This Row],[STATUS MERCADO]]="GO",Table_1[[#This Row],[PV UNIT. REALIZADO]]*Table_1[[#This Row],[QUANTIDADE]],0)</f>
        <v>0</v>
      </c>
    </row>
    <row r="1657" ht="15" hidden="1">
      <c r="A1657" s="7"/>
      <c r="B1657" s="84" t="s">
        <v>400</v>
      </c>
      <c r="C1657" s="75">
        <v>222316</v>
      </c>
      <c r="D1657" s="75">
        <v>34668</v>
      </c>
      <c r="E1657" s="85">
        <v>7891010875657</v>
      </c>
      <c r="F1657" s="86" t="s">
        <v>1646</v>
      </c>
      <c r="G1657" s="75" t="s">
        <v>13</v>
      </c>
      <c r="H1657" s="75">
        <v>3770</v>
      </c>
      <c r="I1657" s="87" t="s">
        <v>1627</v>
      </c>
      <c r="J1657" s="75" t="s">
        <v>1647</v>
      </c>
      <c r="K1657" s="88" t="s">
        <v>84</v>
      </c>
      <c r="L1657" s="88">
        <v>12</v>
      </c>
      <c r="M1657" s="88">
        <v>4</v>
      </c>
      <c r="N1657" s="75" t="s">
        <v>85</v>
      </c>
      <c r="O1657" s="75" t="s">
        <v>208</v>
      </c>
      <c r="P1657" s="89"/>
      <c r="Q1657" s="90">
        <f>(17/100+7.6/100+1.65/100)*P1657</f>
        <v>0</v>
      </c>
      <c r="R1657" s="90"/>
      <c r="S1657" s="90"/>
      <c r="T1657" s="90"/>
      <c r="U1657" s="90"/>
      <c r="V1657" s="90">
        <f>+P1657-Q1657+R1657+S1657+T1657+U1657</f>
        <v>0</v>
      </c>
      <c r="W1657" s="91">
        <f>(1.02/100)</f>
        <v>1.02E-2</v>
      </c>
      <c r="X1657" s="91">
        <v>4.8E-3</v>
      </c>
      <c r="Y1657" s="91">
        <v>0.17</v>
      </c>
      <c r="Z1657" s="91">
        <v>1.65E-2</v>
      </c>
      <c r="AA1657" s="91">
        <v>7.6E-2</v>
      </c>
      <c r="AB1657" s="91">
        <f>SUM(W1657:AA1657)</f>
        <v>0.2775</v>
      </c>
      <c r="AC1657" s="75">
        <v>12</v>
      </c>
      <c r="AD1657" s="92">
        <f>IF(AL1657="","",+AC1657*AL1657)</f>
      </c>
      <c r="AE1657" s="93">
        <f>IF(AL1657="","",+AL1657*AB1657)</f>
      </c>
      <c r="AF1657" s="92">
        <f>IF(AL1657="","",+AL1657-AE1657)</f>
      </c>
      <c r="AG1657" s="93">
        <f>+V1657</f>
        <v>0</v>
      </c>
      <c r="AH1657" s="92">
        <f>IF(AF1657="","",+AF1657-AG1657)</f>
      </c>
      <c r="AI1657" s="92">
        <f>IF(AH1657="","",+AH1657*AC1657)</f>
      </c>
      <c r="AJ1657" s="93"/>
      <c r="AK1657" s="94">
        <v>0.33</v>
      </c>
      <c r="AL1657" s="93">
        <f>IF(V1657=0,"",V1657/(1-AB1657-AK1657))</f>
      </c>
      <c r="AM1657" s="95">
        <v>0.33</v>
      </c>
      <c r="AN1657" s="93">
        <f>IF(V1657=0,"",V1657/(1-AB1657-AM1657))</f>
      </c>
      <c r="AO1657" s="96">
        <v>1.2</v>
      </c>
      <c r="AP1657" s="93">
        <f>IF(BD!AJ1657="","",BD!AJ1657*BD!AO1657)</f>
      </c>
      <c r="AQ1657" s="91">
        <f>BD!AM1657/BD!AK1657-1</f>
        <v>0</v>
      </c>
      <c r="AR1657" s="91">
        <f>IF(BD!AN1657="","",IF(BD!AJ1657="","",BD!AN1657/BD!AJ1657-1))</f>
      </c>
      <c r="AS1657" s="91">
        <f>IF(BD!AN1657="","",IF(BD!AN1657&lt;BD!AL1657,"ABAIXO DA META","DENTRO DA META"))</f>
      </c>
      <c r="AT1657" s="91" t="str">
        <f>IF(BD!AJ1657="","EM ANÁLISE",IF(BD!AP1657&gt;=BD!AN1657,"GO", "NO GO"))</f>
        <v>EM ANÁLISE</v>
      </c>
      <c r="AU1657" s="97">
        <f>IF(AN1657="","",+BD!$AN1657-AJ1657)</f>
      </c>
      <c r="AV1657" s="98"/>
      <c r="AW1657" s="90">
        <f>BD!P1657*BD!AC1657</f>
        <v>0</v>
      </c>
      <c r="AX1657" s="90">
        <f>BD!V1657*BD!AC1657</f>
        <v>0</v>
      </c>
      <c r="AY1657" s="90">
        <f>IF(BD!AN1657="","",BD!AN1657*BD!AC1657)</f>
      </c>
      <c r="AZ1657" s="75" t="s">
        <v>123</v>
      </c>
      <c r="BA1657" s="75" t="s">
        <v>115</v>
      </c>
      <c r="BB1657" s="75">
        <v>1</v>
      </c>
      <c r="BC1657" s="75" t="s">
        <v>209</v>
      </c>
      <c r="BD1657" s="104"/>
      <c r="BE1657" s="104"/>
      <c r="BF1657" s="101"/>
      <c r="BG1657" s="101"/>
      <c r="BH1657" s="101"/>
      <c r="BI1657" s="101"/>
      <c r="BJ1657" s="101"/>
      <c r="BK1657" s="101"/>
      <c r="BL1657" s="101"/>
      <c r="BM1657" s="101"/>
      <c r="BN1657" s="101"/>
      <c r="BO1657" s="103"/>
      <c r="BP1657" s="101"/>
      <c r="BQ1657" s="101"/>
      <c r="BR1657" s="101"/>
      <c r="BS1657" s="101"/>
      <c r="BT1657" s="101"/>
      <c r="BU1657" s="101"/>
      <c r="BV1657" s="101"/>
      <c r="BW1657" s="101"/>
      <c r="BX1657" s="101"/>
      <c r="BY1657" s="101"/>
      <c r="BZ1657" s="101"/>
      <c r="CA1657" s="101"/>
      <c r="CB1657" s="101"/>
      <c r="CC1657" s="101"/>
      <c r="CD1657" s="101"/>
      <c r="CE1657" s="101"/>
      <c r="CF1657" s="101"/>
      <c r="CG1657" s="37" t="e">
        <f>VLOOKUP(Table_1[[#This Row],[EAN]],'[1]Planilha1'!$E:$R,13,0)</f>
        <v>#N/A</v>
      </c>
      <c r="CI1657" s="188">
        <f>IF(Table_1[[#This Row],[STATUS MERCADO]]="GO",Table_1[[#This Row],[M. BRUTA TOTAL]],0)</f>
        <v>0</v>
      </c>
      <c r="CJ1657" s="188">
        <f>IF(Table_1[[#This Row],[STATUS MERCADO]]="GO",Table_1[[#This Row],[PV UNIT. REALIZADO]]*Table_1[[#This Row],[QUANTIDADE]],0)</f>
        <v>0</v>
      </c>
    </row>
    <row r="1658" ht="15" hidden="1">
      <c r="A1658" s="7"/>
      <c r="B1658" s="84" t="s">
        <v>400</v>
      </c>
      <c r="C1658" s="75">
        <v>222318</v>
      </c>
      <c r="D1658" s="75">
        <v>34667</v>
      </c>
      <c r="E1658" s="85">
        <v>7891010875640</v>
      </c>
      <c r="F1658" s="86" t="s">
        <v>1648</v>
      </c>
      <c r="G1658" s="75" t="s">
        <v>13</v>
      </c>
      <c r="H1658" s="75">
        <v>3770</v>
      </c>
      <c r="I1658" s="87" t="s">
        <v>1627</v>
      </c>
      <c r="J1658" s="75" t="s">
        <v>1647</v>
      </c>
      <c r="K1658" s="88" t="s">
        <v>84</v>
      </c>
      <c r="L1658" s="88">
        <v>12</v>
      </c>
      <c r="M1658" s="88">
        <v>4</v>
      </c>
      <c r="N1658" s="75" t="s">
        <v>85</v>
      </c>
      <c r="O1658" s="75" t="s">
        <v>208</v>
      </c>
      <c r="P1658" s="89"/>
      <c r="Q1658" s="90">
        <f>(17/100+7.6/100+1.65/100)*P1658</f>
        <v>0</v>
      </c>
      <c r="R1658" s="90"/>
      <c r="S1658" s="90"/>
      <c r="T1658" s="90"/>
      <c r="U1658" s="90"/>
      <c r="V1658" s="90">
        <f>+P1658-Q1658+R1658+S1658+T1658+U1658</f>
        <v>0</v>
      </c>
      <c r="W1658" s="91">
        <f>(1.02/100)</f>
        <v>1.02E-2</v>
      </c>
      <c r="X1658" s="91">
        <v>4.8E-3</v>
      </c>
      <c r="Y1658" s="91">
        <v>0.17</v>
      </c>
      <c r="Z1658" s="91">
        <v>1.65E-2</v>
      </c>
      <c r="AA1658" s="91">
        <v>7.6E-2</v>
      </c>
      <c r="AB1658" s="91">
        <f>SUM(W1658:AA1658)</f>
        <v>0.2775</v>
      </c>
      <c r="AC1658" s="75">
        <v>12</v>
      </c>
      <c r="AD1658" s="92">
        <f>IF(AL1658="","",+AC1658*AL1658)</f>
      </c>
      <c r="AE1658" s="93">
        <f>IF(AL1658="","",+AL1658*AB1658)</f>
      </c>
      <c r="AF1658" s="92">
        <f>IF(AL1658="","",+AL1658-AE1658)</f>
      </c>
      <c r="AG1658" s="93">
        <f>+V1658</f>
        <v>0</v>
      </c>
      <c r="AH1658" s="92">
        <f>IF(AF1658="","",+AF1658-AG1658)</f>
      </c>
      <c r="AI1658" s="92">
        <f>IF(AH1658="","",+AH1658*AC1658)</f>
      </c>
      <c r="AJ1658" s="93"/>
      <c r="AK1658" s="94">
        <v>0.33</v>
      </c>
      <c r="AL1658" s="93">
        <f>IF(V1658=0,"",V1658/(1-AB1658-AK1658))</f>
      </c>
      <c r="AM1658" s="95">
        <v>0.33</v>
      </c>
      <c r="AN1658" s="93">
        <f>IF(V1658=0,"",V1658/(1-AB1658-AM1658))</f>
      </c>
      <c r="AO1658" s="96">
        <v>1.2</v>
      </c>
      <c r="AP1658" s="93">
        <f>IF(BD!AJ1658="","",BD!AJ1658*BD!AO1658)</f>
      </c>
      <c r="AQ1658" s="91">
        <f>BD!AM1658/BD!AK1658-1</f>
        <v>0</v>
      </c>
      <c r="AR1658" s="91">
        <f>IF(BD!AN1658="","",IF(BD!AJ1658="","",BD!AN1658/BD!AJ1658-1))</f>
      </c>
      <c r="AS1658" s="91">
        <f>IF(BD!AN1658="","",IF(BD!AN1658&lt;BD!AL1658,"ABAIXO DA META","DENTRO DA META"))</f>
      </c>
      <c r="AT1658" s="91" t="str">
        <f>IF(BD!AJ1658="","EM ANÁLISE",IF(BD!AP1658&gt;=BD!AN1658,"GO", "NO GO"))</f>
        <v>EM ANÁLISE</v>
      </c>
      <c r="AU1658" s="97">
        <f>IF(AN1658="","",+BD!$AN1658-AJ1658)</f>
      </c>
      <c r="AV1658" s="98"/>
      <c r="AW1658" s="90">
        <f>BD!P1658*BD!AC1658</f>
        <v>0</v>
      </c>
      <c r="AX1658" s="90">
        <f>BD!V1658*BD!AC1658</f>
        <v>0</v>
      </c>
      <c r="AY1658" s="90">
        <f>IF(BD!AN1658="","",BD!AN1658*BD!AC1658)</f>
      </c>
      <c r="AZ1658" s="75" t="s">
        <v>123</v>
      </c>
      <c r="BA1658" s="75" t="s">
        <v>115</v>
      </c>
      <c r="BB1658" s="75">
        <v>1</v>
      </c>
      <c r="BC1658" s="75" t="s">
        <v>209</v>
      </c>
      <c r="BD1658" s="104"/>
      <c r="BE1658" s="104"/>
      <c r="BF1658" s="101"/>
      <c r="BG1658" s="101"/>
      <c r="BH1658" s="101"/>
      <c r="BI1658" s="101"/>
      <c r="BJ1658" s="101"/>
      <c r="BK1658" s="101"/>
      <c r="BL1658" s="101"/>
      <c r="BM1658" s="101"/>
      <c r="BN1658" s="101"/>
      <c r="BO1658" s="103"/>
      <c r="BP1658" s="101"/>
      <c r="BQ1658" s="101"/>
      <c r="BR1658" s="101"/>
      <c r="BS1658" s="101"/>
      <c r="BT1658" s="101"/>
      <c r="BU1658" s="101"/>
      <c r="BV1658" s="101"/>
      <c r="BW1658" s="101"/>
      <c r="BX1658" s="101"/>
      <c r="BY1658" s="101"/>
      <c r="BZ1658" s="101"/>
      <c r="CA1658" s="101"/>
      <c r="CB1658" s="101"/>
      <c r="CC1658" s="101"/>
      <c r="CD1658" s="101"/>
      <c r="CE1658" s="101"/>
      <c r="CF1658" s="101"/>
      <c r="CG1658" s="37" t="e">
        <f>VLOOKUP(Table_1[[#This Row],[EAN]],'[1]Planilha1'!$E:$R,13,0)</f>
        <v>#N/A</v>
      </c>
      <c r="CI1658" s="188">
        <f>IF(Table_1[[#This Row],[STATUS MERCADO]]="GO",Table_1[[#This Row],[M. BRUTA TOTAL]],0)</f>
        <v>0</v>
      </c>
      <c r="CJ1658" s="188">
        <f>IF(Table_1[[#This Row],[STATUS MERCADO]]="GO",Table_1[[#This Row],[PV UNIT. REALIZADO]]*Table_1[[#This Row],[QUANTIDADE]],0)</f>
        <v>0</v>
      </c>
    </row>
    <row r="1659" ht="15" hidden="1">
      <c r="A1659" s="7"/>
      <c r="B1659" s="84" t="s">
        <v>400</v>
      </c>
      <c r="C1659" s="75">
        <v>222319</v>
      </c>
      <c r="D1659" s="75">
        <v>1088</v>
      </c>
      <c r="E1659" s="85">
        <v>7702031598145</v>
      </c>
      <c r="F1659" s="86" t="s">
        <v>1649</v>
      </c>
      <c r="G1659" s="75" t="s">
        <v>13</v>
      </c>
      <c r="H1659" s="75">
        <v>3770</v>
      </c>
      <c r="I1659" s="87" t="s">
        <v>1627</v>
      </c>
      <c r="J1659" s="75" t="s">
        <v>1647</v>
      </c>
      <c r="K1659" s="88" t="s">
        <v>84</v>
      </c>
      <c r="L1659" s="88">
        <v>12</v>
      </c>
      <c r="M1659" s="88">
        <v>4</v>
      </c>
      <c r="N1659" s="75" t="s">
        <v>85</v>
      </c>
      <c r="O1659" s="75" t="s">
        <v>208</v>
      </c>
      <c r="P1659" s="89"/>
      <c r="Q1659" s="90">
        <f>(17/100+7.6/100+1.65/100)*P1659</f>
        <v>0</v>
      </c>
      <c r="R1659" s="90"/>
      <c r="S1659" s="90"/>
      <c r="T1659" s="90"/>
      <c r="U1659" s="90"/>
      <c r="V1659" s="90">
        <f>+P1659-Q1659+R1659+S1659+T1659+U1659</f>
        <v>0</v>
      </c>
      <c r="W1659" s="91">
        <f>(1.02/100)</f>
        <v>1.02E-2</v>
      </c>
      <c r="X1659" s="91">
        <v>4.8E-3</v>
      </c>
      <c r="Y1659" s="91">
        <v>0.17</v>
      </c>
      <c r="Z1659" s="91">
        <v>1.65E-2</v>
      </c>
      <c r="AA1659" s="91">
        <v>7.6E-2</v>
      </c>
      <c r="AB1659" s="91">
        <f>SUM(W1659:AA1659)</f>
        <v>0.2775</v>
      </c>
      <c r="AC1659" s="75">
        <v>12</v>
      </c>
      <c r="AD1659" s="92">
        <f>IF(AL1659="","",+AC1659*AL1659)</f>
      </c>
      <c r="AE1659" s="93">
        <f>IF(AL1659="","",+AL1659*AB1659)</f>
      </c>
      <c r="AF1659" s="92">
        <f>IF(AL1659="","",+AL1659-AE1659)</f>
      </c>
      <c r="AG1659" s="93">
        <f>+V1659</f>
        <v>0</v>
      </c>
      <c r="AH1659" s="92">
        <f>IF(AF1659="","",+AF1659-AG1659)</f>
      </c>
      <c r="AI1659" s="92">
        <f>IF(AH1659="","",+AH1659*AC1659)</f>
      </c>
      <c r="AJ1659" s="93"/>
      <c r="AK1659" s="94">
        <v>0.33</v>
      </c>
      <c r="AL1659" s="93">
        <f>IF(V1659=0,"",V1659/(1-AB1659-AK1659))</f>
      </c>
      <c r="AM1659" s="95">
        <v>0.33</v>
      </c>
      <c r="AN1659" s="93">
        <f>IF(V1659=0,"",V1659/(1-AB1659-AM1659))</f>
      </c>
      <c r="AO1659" s="96">
        <v>1.2</v>
      </c>
      <c r="AP1659" s="93">
        <f>IF(BD!AJ1659="","",BD!AJ1659*BD!AO1659)</f>
      </c>
      <c r="AQ1659" s="91">
        <f>BD!AM1659/BD!AK1659-1</f>
        <v>0</v>
      </c>
      <c r="AR1659" s="91">
        <f>IF(BD!AN1659="","",IF(BD!AJ1659="","",BD!AN1659/BD!AJ1659-1))</f>
      </c>
      <c r="AS1659" s="91">
        <f>IF(BD!AN1659="","",IF(BD!AN1659&lt;BD!AL1659,"ABAIXO DA META","DENTRO DA META"))</f>
      </c>
      <c r="AT1659" s="91" t="str">
        <f>IF(BD!AJ1659="","EM ANÁLISE",IF(BD!AP1659&gt;=BD!AN1659,"GO", "NO GO"))</f>
        <v>EM ANÁLISE</v>
      </c>
      <c r="AU1659" s="97">
        <f>IF(AN1659="","",+BD!$AN1659-AJ1659)</f>
      </c>
      <c r="AV1659" s="98"/>
      <c r="AW1659" s="90">
        <f>BD!P1659*BD!AC1659</f>
        <v>0</v>
      </c>
      <c r="AX1659" s="90">
        <f>BD!V1659*BD!AC1659</f>
        <v>0</v>
      </c>
      <c r="AY1659" s="90">
        <f>IF(BD!AN1659="","",BD!AN1659*BD!AC1659)</f>
      </c>
      <c r="AZ1659" s="75" t="s">
        <v>123</v>
      </c>
      <c r="BA1659" s="75" t="s">
        <v>115</v>
      </c>
      <c r="BB1659" s="75">
        <v>1</v>
      </c>
      <c r="BC1659" s="75" t="s">
        <v>209</v>
      </c>
      <c r="BD1659" s="104"/>
      <c r="BE1659" s="104"/>
      <c r="BF1659" s="101"/>
      <c r="BG1659" s="101"/>
      <c r="BH1659" s="101"/>
      <c r="BI1659" s="101"/>
      <c r="BJ1659" s="101"/>
      <c r="BK1659" s="101"/>
      <c r="BL1659" s="101"/>
      <c r="BM1659" s="101"/>
      <c r="BN1659" s="101"/>
      <c r="BO1659" s="103"/>
      <c r="BP1659" s="101"/>
      <c r="BQ1659" s="101"/>
      <c r="BR1659" s="101"/>
      <c r="BS1659" s="101"/>
      <c r="BT1659" s="101"/>
      <c r="BU1659" s="101"/>
      <c r="BV1659" s="101"/>
      <c r="BW1659" s="101"/>
      <c r="BX1659" s="101"/>
      <c r="BY1659" s="101"/>
      <c r="BZ1659" s="101"/>
      <c r="CA1659" s="101"/>
      <c r="CB1659" s="101"/>
      <c r="CC1659" s="101"/>
      <c r="CD1659" s="101"/>
      <c r="CE1659" s="101"/>
      <c r="CF1659" s="101"/>
      <c r="CG1659" s="37" t="e">
        <f>VLOOKUP(Table_1[[#This Row],[EAN]],'[1]Planilha1'!$E:$R,13,0)</f>
        <v>#N/A</v>
      </c>
      <c r="CI1659" s="188">
        <f>IF(Table_1[[#This Row],[STATUS MERCADO]]="GO",Table_1[[#This Row],[M. BRUTA TOTAL]],0)</f>
        <v>0</v>
      </c>
      <c r="CJ1659" s="188">
        <f>IF(Table_1[[#This Row],[STATUS MERCADO]]="GO",Table_1[[#This Row],[PV UNIT. REALIZADO]]*Table_1[[#This Row],[QUANTIDADE]],0)</f>
        <v>0</v>
      </c>
    </row>
    <row r="1660" ht="15" hidden="1">
      <c r="A1660" s="7"/>
      <c r="B1660" s="84" t="s">
        <v>400</v>
      </c>
      <c r="C1660" s="75">
        <v>222320</v>
      </c>
      <c r="D1660" s="75">
        <v>2533</v>
      </c>
      <c r="E1660" s="85">
        <v>7891010030391</v>
      </c>
      <c r="F1660" s="86" t="s">
        <v>1650</v>
      </c>
      <c r="G1660" s="75" t="s">
        <v>13</v>
      </c>
      <c r="H1660" s="75">
        <v>3770</v>
      </c>
      <c r="I1660" s="87" t="s">
        <v>1627</v>
      </c>
      <c r="J1660" s="75" t="s">
        <v>1647</v>
      </c>
      <c r="K1660" s="88" t="s">
        <v>84</v>
      </c>
      <c r="L1660" s="88">
        <v>12</v>
      </c>
      <c r="M1660" s="88">
        <v>4</v>
      </c>
      <c r="N1660" s="75" t="s">
        <v>85</v>
      </c>
      <c r="O1660" s="75" t="s">
        <v>208</v>
      </c>
      <c r="P1660" s="89"/>
      <c r="Q1660" s="90">
        <f>(17/100+7.6/100+1.65/100)*P1660</f>
        <v>0</v>
      </c>
      <c r="R1660" s="90"/>
      <c r="S1660" s="90"/>
      <c r="T1660" s="90"/>
      <c r="U1660" s="90"/>
      <c r="V1660" s="90">
        <f>+P1660-Q1660+R1660+S1660+T1660+U1660</f>
        <v>0</v>
      </c>
      <c r="W1660" s="91">
        <f>(1.02/100)</f>
        <v>1.02E-2</v>
      </c>
      <c r="X1660" s="91">
        <v>4.8E-3</v>
      </c>
      <c r="Y1660" s="91">
        <v>0.17</v>
      </c>
      <c r="Z1660" s="91">
        <v>1.65E-2</v>
      </c>
      <c r="AA1660" s="91">
        <v>7.6E-2</v>
      </c>
      <c r="AB1660" s="91">
        <f>SUM(W1660:AA1660)</f>
        <v>0.2775</v>
      </c>
      <c r="AC1660" s="75">
        <v>12</v>
      </c>
      <c r="AD1660" s="92">
        <f>IF(AL1660="","",+AC1660*AL1660)</f>
      </c>
      <c r="AE1660" s="93">
        <f>IF(AL1660="","",+AL1660*AB1660)</f>
      </c>
      <c r="AF1660" s="92">
        <f>IF(AL1660="","",+AL1660-AE1660)</f>
      </c>
      <c r="AG1660" s="93">
        <f>+V1660</f>
        <v>0</v>
      </c>
      <c r="AH1660" s="92">
        <f>IF(AF1660="","",+AF1660-AG1660)</f>
      </c>
      <c r="AI1660" s="92">
        <f>IF(AH1660="","",+AH1660*AC1660)</f>
      </c>
      <c r="AJ1660" s="93"/>
      <c r="AK1660" s="94">
        <v>0.33</v>
      </c>
      <c r="AL1660" s="93">
        <f>IF(V1660=0,"",V1660/(1-AB1660-AK1660))</f>
      </c>
      <c r="AM1660" s="95">
        <v>0.33</v>
      </c>
      <c r="AN1660" s="93">
        <f>IF(V1660=0,"",V1660/(1-AB1660-AM1660))</f>
      </c>
      <c r="AO1660" s="96">
        <v>1.2</v>
      </c>
      <c r="AP1660" s="93">
        <f>IF(BD!AJ1660="","",BD!AJ1660*BD!AO1660)</f>
      </c>
      <c r="AQ1660" s="91">
        <f>BD!AM1660/BD!AK1660-1</f>
        <v>0</v>
      </c>
      <c r="AR1660" s="91">
        <f>IF(BD!AN1660="","",IF(BD!AJ1660="","",BD!AN1660/BD!AJ1660-1))</f>
      </c>
      <c r="AS1660" s="91">
        <f>IF(BD!AN1660="","",IF(BD!AN1660&lt;BD!AL1660,"ABAIXO DA META","DENTRO DA META"))</f>
      </c>
      <c r="AT1660" s="91" t="str">
        <f>IF(BD!AJ1660="","EM ANÁLISE",IF(BD!AP1660&gt;=BD!AN1660,"GO", "NO GO"))</f>
        <v>EM ANÁLISE</v>
      </c>
      <c r="AU1660" s="97">
        <f>IF(AN1660="","",+BD!$AN1660-AJ1660)</f>
      </c>
      <c r="AV1660" s="98"/>
      <c r="AW1660" s="90">
        <f>BD!P1660*BD!AC1660</f>
        <v>0</v>
      </c>
      <c r="AX1660" s="90">
        <f>BD!V1660*BD!AC1660</f>
        <v>0</v>
      </c>
      <c r="AY1660" s="90">
        <f>IF(BD!AN1660="","",BD!AN1660*BD!AC1660)</f>
      </c>
      <c r="AZ1660" s="75" t="s">
        <v>123</v>
      </c>
      <c r="BA1660" s="75" t="s">
        <v>115</v>
      </c>
      <c r="BB1660" s="75">
        <v>1</v>
      </c>
      <c r="BC1660" s="75" t="s">
        <v>209</v>
      </c>
      <c r="BD1660" s="104"/>
      <c r="BE1660" s="104"/>
      <c r="BF1660" s="101"/>
      <c r="BG1660" s="101"/>
      <c r="BH1660" s="101"/>
      <c r="BI1660" s="101"/>
      <c r="BJ1660" s="101"/>
      <c r="BK1660" s="101"/>
      <c r="BL1660" s="101"/>
      <c r="BM1660" s="101"/>
      <c r="BN1660" s="101"/>
      <c r="BO1660" s="103"/>
      <c r="BP1660" s="101"/>
      <c r="BQ1660" s="101"/>
      <c r="BR1660" s="101"/>
      <c r="BS1660" s="101"/>
      <c r="BT1660" s="101"/>
      <c r="BU1660" s="101"/>
      <c r="BV1660" s="101"/>
      <c r="BW1660" s="101"/>
      <c r="BX1660" s="101"/>
      <c r="BY1660" s="101"/>
      <c r="BZ1660" s="101"/>
      <c r="CA1660" s="101"/>
      <c r="CB1660" s="101"/>
      <c r="CC1660" s="101"/>
      <c r="CD1660" s="101"/>
      <c r="CE1660" s="101"/>
      <c r="CF1660" s="101"/>
      <c r="CG1660" s="37" t="e">
        <f>VLOOKUP(Table_1[[#This Row],[EAN]],'[1]Planilha1'!$E:$R,13,0)</f>
        <v>#N/A</v>
      </c>
      <c r="CI1660" s="188">
        <f>IF(Table_1[[#This Row],[STATUS MERCADO]]="GO",Table_1[[#This Row],[M. BRUTA TOTAL]],0)</f>
        <v>0</v>
      </c>
      <c r="CJ1660" s="188">
        <f>IF(Table_1[[#This Row],[STATUS MERCADO]]="GO",Table_1[[#This Row],[PV UNIT. REALIZADO]]*Table_1[[#This Row],[QUANTIDADE]],0)</f>
        <v>0</v>
      </c>
    </row>
    <row r="1661" ht="15" hidden="1">
      <c r="A1661" s="7"/>
      <c r="B1661" s="84" t="s">
        <v>400</v>
      </c>
      <c r="C1661" s="75">
        <v>222321</v>
      </c>
      <c r="D1661" s="75">
        <v>4927665</v>
      </c>
      <c r="E1661" s="85">
        <v>7891010980061</v>
      </c>
      <c r="F1661" s="86" t="s">
        <v>1651</v>
      </c>
      <c r="G1661" s="75" t="s">
        <v>13</v>
      </c>
      <c r="H1661" s="75">
        <v>3770</v>
      </c>
      <c r="I1661" s="87" t="s">
        <v>1627</v>
      </c>
      <c r="J1661" s="75" t="s">
        <v>1647</v>
      </c>
      <c r="K1661" s="88" t="s">
        <v>84</v>
      </c>
      <c r="L1661" s="88">
        <v>12</v>
      </c>
      <c r="M1661" s="88">
        <v>4</v>
      </c>
      <c r="N1661" s="75" t="s">
        <v>85</v>
      </c>
      <c r="O1661" s="75" t="s">
        <v>208</v>
      </c>
      <c r="P1661" s="89"/>
      <c r="Q1661" s="90">
        <f>(17/100+7.6/100+1.65/100)*P1661</f>
        <v>0</v>
      </c>
      <c r="R1661" s="90"/>
      <c r="S1661" s="90"/>
      <c r="T1661" s="90"/>
      <c r="U1661" s="90"/>
      <c r="V1661" s="90">
        <f>+P1661-Q1661+R1661+S1661+T1661+U1661</f>
        <v>0</v>
      </c>
      <c r="W1661" s="91">
        <f>(1.02/100)</f>
        <v>1.02E-2</v>
      </c>
      <c r="X1661" s="91">
        <v>4.8E-3</v>
      </c>
      <c r="Y1661" s="91">
        <v>0.17</v>
      </c>
      <c r="Z1661" s="91">
        <v>1.65E-2</v>
      </c>
      <c r="AA1661" s="91">
        <v>7.6E-2</v>
      </c>
      <c r="AB1661" s="91">
        <f>SUM(W1661:AA1661)</f>
        <v>0.2775</v>
      </c>
      <c r="AC1661" s="75">
        <v>12</v>
      </c>
      <c r="AD1661" s="92">
        <f>IF(AL1661="","",+AC1661*AL1661)</f>
      </c>
      <c r="AE1661" s="93">
        <f>IF(AL1661="","",+AL1661*AB1661)</f>
      </c>
      <c r="AF1661" s="92">
        <f>IF(AL1661="","",+AL1661-AE1661)</f>
      </c>
      <c r="AG1661" s="93">
        <f>+V1661</f>
        <v>0</v>
      </c>
      <c r="AH1661" s="92">
        <f>IF(AF1661="","",+AF1661-AG1661)</f>
      </c>
      <c r="AI1661" s="92">
        <f>IF(AH1661="","",+AH1661*AC1661)</f>
      </c>
      <c r="AJ1661" s="93"/>
      <c r="AK1661" s="94">
        <v>0.33</v>
      </c>
      <c r="AL1661" s="93">
        <f>IF(V1661=0,"",V1661/(1-AB1661-AK1661))</f>
      </c>
      <c r="AM1661" s="95">
        <v>0.33</v>
      </c>
      <c r="AN1661" s="93">
        <f>IF(V1661=0,"",V1661/(1-AB1661-AM1661))</f>
      </c>
      <c r="AO1661" s="96">
        <v>1.2</v>
      </c>
      <c r="AP1661" s="93">
        <f>IF(BD!AJ1661="","",BD!AJ1661*BD!AO1661)</f>
      </c>
      <c r="AQ1661" s="91">
        <f>BD!AM1661/BD!AK1661-1</f>
        <v>0</v>
      </c>
      <c r="AR1661" s="91">
        <f>IF(BD!AN1661="","",IF(BD!AJ1661="","",BD!AN1661/BD!AJ1661-1))</f>
      </c>
      <c r="AS1661" s="91">
        <f>IF(BD!AN1661="","",IF(BD!AN1661&lt;BD!AL1661,"ABAIXO DA META","DENTRO DA META"))</f>
      </c>
      <c r="AT1661" s="91" t="str">
        <f>IF(BD!AJ1661="","EM ANÁLISE",IF(BD!AP1661&gt;=BD!AN1661,"GO", "NO GO"))</f>
        <v>EM ANÁLISE</v>
      </c>
      <c r="AU1661" s="97">
        <f>IF(AN1661="","",+BD!$AN1661-AJ1661)</f>
      </c>
      <c r="AV1661" s="98"/>
      <c r="AW1661" s="90">
        <f>BD!P1661*BD!AC1661</f>
        <v>0</v>
      </c>
      <c r="AX1661" s="90">
        <f>BD!V1661*BD!AC1661</f>
        <v>0</v>
      </c>
      <c r="AY1661" s="90">
        <f>IF(BD!AN1661="","",BD!AN1661*BD!AC1661)</f>
      </c>
      <c r="AZ1661" s="75" t="s">
        <v>123</v>
      </c>
      <c r="BA1661" s="75" t="s">
        <v>115</v>
      </c>
      <c r="BB1661" s="75">
        <v>1</v>
      </c>
      <c r="BC1661" s="75" t="s">
        <v>209</v>
      </c>
      <c r="BD1661" s="104"/>
      <c r="BE1661" s="104"/>
      <c r="BF1661" s="101"/>
      <c r="BG1661" s="101"/>
      <c r="BH1661" s="101"/>
      <c r="BI1661" s="101"/>
      <c r="BJ1661" s="101"/>
      <c r="BK1661" s="101"/>
      <c r="BL1661" s="101"/>
      <c r="BM1661" s="101"/>
      <c r="BN1661" s="101"/>
      <c r="BO1661" s="103"/>
      <c r="BP1661" s="101"/>
      <c r="BQ1661" s="101"/>
      <c r="BR1661" s="101"/>
      <c r="BS1661" s="101"/>
      <c r="BT1661" s="101"/>
      <c r="BU1661" s="101"/>
      <c r="BV1661" s="101"/>
      <c r="BW1661" s="101"/>
      <c r="BX1661" s="101"/>
      <c r="BY1661" s="101"/>
      <c r="BZ1661" s="101"/>
      <c r="CA1661" s="101"/>
      <c r="CB1661" s="101"/>
      <c r="CC1661" s="101"/>
      <c r="CD1661" s="101"/>
      <c r="CE1661" s="101"/>
      <c r="CF1661" s="101"/>
      <c r="CG1661" s="37" t="e">
        <f>VLOOKUP(Table_1[[#This Row],[EAN]],'[1]Planilha1'!$E:$R,13,0)</f>
        <v>#N/A</v>
      </c>
      <c r="CI1661" s="188">
        <f>IF(Table_1[[#This Row],[STATUS MERCADO]]="GO",Table_1[[#This Row],[M. BRUTA TOTAL]],0)</f>
        <v>0</v>
      </c>
      <c r="CJ1661" s="188">
        <f>IF(Table_1[[#This Row],[STATUS MERCADO]]="GO",Table_1[[#This Row],[PV UNIT. REALIZADO]]*Table_1[[#This Row],[QUANTIDADE]],0)</f>
        <v>0</v>
      </c>
    </row>
    <row r="1662" ht="15" hidden="1">
      <c r="A1662" s="7"/>
      <c r="B1662" s="84" t="s">
        <v>400</v>
      </c>
      <c r="C1662" s="75">
        <v>222322</v>
      </c>
      <c r="D1662" s="75">
        <v>9839</v>
      </c>
      <c r="E1662" s="85">
        <v>7891010521448</v>
      </c>
      <c r="F1662" s="86" t="s">
        <v>1652</v>
      </c>
      <c r="G1662" s="75" t="s">
        <v>13</v>
      </c>
      <c r="H1662" s="75">
        <v>3770</v>
      </c>
      <c r="I1662" s="87" t="s">
        <v>1627</v>
      </c>
      <c r="J1662" s="75" t="s">
        <v>1647</v>
      </c>
      <c r="K1662" s="88" t="s">
        <v>84</v>
      </c>
      <c r="L1662" s="88">
        <v>12</v>
      </c>
      <c r="M1662" s="88">
        <v>4</v>
      </c>
      <c r="N1662" s="75" t="s">
        <v>85</v>
      </c>
      <c r="O1662" s="75" t="s">
        <v>208</v>
      </c>
      <c r="P1662" s="89"/>
      <c r="Q1662" s="90">
        <f>(17/100+7.6/100+1.65/100)*P1662</f>
        <v>0</v>
      </c>
      <c r="R1662" s="90"/>
      <c r="S1662" s="90"/>
      <c r="T1662" s="90"/>
      <c r="U1662" s="90"/>
      <c r="V1662" s="90">
        <f>+P1662-Q1662+R1662+S1662+T1662+U1662</f>
        <v>0</v>
      </c>
      <c r="W1662" s="91">
        <f>(1.02/100)</f>
        <v>1.02E-2</v>
      </c>
      <c r="X1662" s="91">
        <v>4.8E-3</v>
      </c>
      <c r="Y1662" s="91">
        <v>0.17</v>
      </c>
      <c r="Z1662" s="91">
        <v>1.65E-2</v>
      </c>
      <c r="AA1662" s="91">
        <v>7.6E-2</v>
      </c>
      <c r="AB1662" s="91">
        <f>SUM(W1662:AA1662)</f>
        <v>0.2775</v>
      </c>
      <c r="AC1662" s="75">
        <v>12</v>
      </c>
      <c r="AD1662" s="92">
        <f>IF(AL1662="","",+AC1662*AL1662)</f>
      </c>
      <c r="AE1662" s="93">
        <f>IF(AL1662="","",+AL1662*AB1662)</f>
      </c>
      <c r="AF1662" s="92">
        <f>IF(AL1662="","",+AL1662-AE1662)</f>
      </c>
      <c r="AG1662" s="93">
        <f>+V1662</f>
        <v>0</v>
      </c>
      <c r="AH1662" s="92">
        <f>IF(AF1662="","",+AF1662-AG1662)</f>
      </c>
      <c r="AI1662" s="92">
        <f>IF(AH1662="","",+AH1662*AC1662)</f>
      </c>
      <c r="AJ1662" s="93"/>
      <c r="AK1662" s="94">
        <v>0.33</v>
      </c>
      <c r="AL1662" s="93">
        <f>IF(V1662=0,"",V1662/(1-AB1662-AK1662))</f>
      </c>
      <c r="AM1662" s="95">
        <v>0.33</v>
      </c>
      <c r="AN1662" s="93">
        <f>IF(V1662=0,"",V1662/(1-AB1662-AM1662))</f>
      </c>
      <c r="AO1662" s="96">
        <v>1.2</v>
      </c>
      <c r="AP1662" s="93">
        <f>IF(BD!AJ1662="","",BD!AJ1662*BD!AO1662)</f>
      </c>
      <c r="AQ1662" s="91">
        <f>BD!AM1662/BD!AK1662-1</f>
        <v>0</v>
      </c>
      <c r="AR1662" s="91">
        <f>IF(BD!AN1662="","",IF(BD!AJ1662="","",BD!AN1662/BD!AJ1662-1))</f>
      </c>
      <c r="AS1662" s="91">
        <f>IF(BD!AN1662="","",IF(BD!AN1662&lt;BD!AL1662,"ABAIXO DA META","DENTRO DA META"))</f>
      </c>
      <c r="AT1662" s="91" t="str">
        <f>IF(BD!AJ1662="","EM ANÁLISE",IF(BD!AP1662&gt;=BD!AN1662,"GO", "NO GO"))</f>
        <v>EM ANÁLISE</v>
      </c>
      <c r="AU1662" s="97">
        <f>IF(AN1662="","",+BD!$AN1662-AJ1662)</f>
      </c>
      <c r="AV1662" s="98"/>
      <c r="AW1662" s="90">
        <f>BD!P1662*BD!AC1662</f>
        <v>0</v>
      </c>
      <c r="AX1662" s="90">
        <f>BD!V1662*BD!AC1662</f>
        <v>0</v>
      </c>
      <c r="AY1662" s="90">
        <f>IF(BD!AN1662="","",BD!AN1662*BD!AC1662)</f>
      </c>
      <c r="AZ1662" s="75" t="s">
        <v>123</v>
      </c>
      <c r="BA1662" s="75" t="s">
        <v>115</v>
      </c>
      <c r="BB1662" s="75">
        <v>1</v>
      </c>
      <c r="BC1662" s="75" t="s">
        <v>209</v>
      </c>
      <c r="BD1662" s="104"/>
      <c r="BE1662" s="104"/>
      <c r="BF1662" s="101"/>
      <c r="BG1662" s="101"/>
      <c r="BH1662" s="101"/>
      <c r="BI1662" s="101"/>
      <c r="BJ1662" s="101"/>
      <c r="BK1662" s="101"/>
      <c r="BL1662" s="101"/>
      <c r="BM1662" s="101"/>
      <c r="BN1662" s="101"/>
      <c r="BO1662" s="103"/>
      <c r="BP1662" s="101"/>
      <c r="BQ1662" s="101"/>
      <c r="BR1662" s="101"/>
      <c r="BS1662" s="101"/>
      <c r="BT1662" s="101"/>
      <c r="BU1662" s="101"/>
      <c r="BV1662" s="101"/>
      <c r="BW1662" s="101"/>
      <c r="BX1662" s="101"/>
      <c r="BY1662" s="101"/>
      <c r="BZ1662" s="101"/>
      <c r="CA1662" s="101"/>
      <c r="CB1662" s="101"/>
      <c r="CC1662" s="101"/>
      <c r="CD1662" s="101"/>
      <c r="CE1662" s="101"/>
      <c r="CF1662" s="101"/>
      <c r="CG1662" s="37" t="e">
        <f>VLOOKUP(Table_1[[#This Row],[EAN]],'[1]Planilha1'!$E:$R,13,0)</f>
        <v>#N/A</v>
      </c>
      <c r="CI1662" s="188">
        <f>IF(Table_1[[#This Row],[STATUS MERCADO]]="GO",Table_1[[#This Row],[M. BRUTA TOTAL]],0)</f>
        <v>0</v>
      </c>
      <c r="CJ1662" s="188">
        <f>IF(Table_1[[#This Row],[STATUS MERCADO]]="GO",Table_1[[#This Row],[PV UNIT. REALIZADO]]*Table_1[[#This Row],[QUANTIDADE]],0)</f>
        <v>0</v>
      </c>
    </row>
    <row r="1663" ht="15" hidden="1">
      <c r="A1663" s="7"/>
      <c r="B1663" s="84" t="s">
        <v>400</v>
      </c>
      <c r="C1663" s="75">
        <v>222323</v>
      </c>
      <c r="D1663" s="75">
        <v>1101</v>
      </c>
      <c r="E1663" s="85">
        <v>7891010601164</v>
      </c>
      <c r="F1663" s="86" t="s">
        <v>1653</v>
      </c>
      <c r="G1663" s="75" t="s">
        <v>13</v>
      </c>
      <c r="H1663" s="75">
        <v>3770</v>
      </c>
      <c r="I1663" s="87" t="s">
        <v>1627</v>
      </c>
      <c r="J1663" s="75" t="s">
        <v>1647</v>
      </c>
      <c r="K1663" s="88" t="s">
        <v>84</v>
      </c>
      <c r="L1663" s="88">
        <v>12</v>
      </c>
      <c r="M1663" s="88">
        <v>4</v>
      </c>
      <c r="N1663" s="75" t="s">
        <v>85</v>
      </c>
      <c r="O1663" s="75" t="s">
        <v>208</v>
      </c>
      <c r="P1663" s="89"/>
      <c r="Q1663" s="90">
        <f>(17/100+7.6/100+1.65/100)*P1663</f>
        <v>0</v>
      </c>
      <c r="R1663" s="90"/>
      <c r="S1663" s="90"/>
      <c r="T1663" s="90"/>
      <c r="U1663" s="90"/>
      <c r="V1663" s="90">
        <f>+P1663-Q1663+R1663+S1663+T1663+U1663</f>
        <v>0</v>
      </c>
      <c r="W1663" s="91">
        <f>(1.02/100)</f>
        <v>1.02E-2</v>
      </c>
      <c r="X1663" s="91">
        <v>4.8E-3</v>
      </c>
      <c r="Y1663" s="91">
        <v>0.17</v>
      </c>
      <c r="Z1663" s="91">
        <v>1.65E-2</v>
      </c>
      <c r="AA1663" s="91">
        <v>7.6E-2</v>
      </c>
      <c r="AB1663" s="91">
        <f>SUM(W1663:AA1663)</f>
        <v>0.2775</v>
      </c>
      <c r="AC1663" s="75">
        <v>12</v>
      </c>
      <c r="AD1663" s="92">
        <f>IF(AL1663="","",+AC1663*AL1663)</f>
      </c>
      <c r="AE1663" s="93">
        <f>IF(AL1663="","",+AL1663*AB1663)</f>
      </c>
      <c r="AF1663" s="92">
        <f>IF(AL1663="","",+AL1663-AE1663)</f>
      </c>
      <c r="AG1663" s="93">
        <f>+V1663</f>
        <v>0</v>
      </c>
      <c r="AH1663" s="92">
        <f>IF(AF1663="","",+AF1663-AG1663)</f>
      </c>
      <c r="AI1663" s="92">
        <f>IF(AH1663="","",+AH1663*AC1663)</f>
      </c>
      <c r="AJ1663" s="93"/>
      <c r="AK1663" s="94">
        <v>0.33</v>
      </c>
      <c r="AL1663" s="93">
        <f>IF(V1663=0,"",V1663/(1-AB1663-AK1663))</f>
      </c>
      <c r="AM1663" s="95">
        <v>0.33</v>
      </c>
      <c r="AN1663" s="93">
        <f>IF(V1663=0,"",V1663/(1-AB1663-AM1663))</f>
      </c>
      <c r="AO1663" s="96">
        <v>1.2</v>
      </c>
      <c r="AP1663" s="93">
        <f>IF(BD!AJ1663="","",BD!AJ1663*BD!AO1663)</f>
      </c>
      <c r="AQ1663" s="91">
        <f>BD!AM1663/BD!AK1663-1</f>
        <v>0</v>
      </c>
      <c r="AR1663" s="91">
        <f>IF(BD!AN1663="","",IF(BD!AJ1663="","",BD!AN1663/BD!AJ1663-1))</f>
      </c>
      <c r="AS1663" s="91">
        <f>IF(BD!AN1663="","",IF(BD!AN1663&lt;BD!AL1663,"ABAIXO DA META","DENTRO DA META"))</f>
      </c>
      <c r="AT1663" s="91" t="str">
        <f>IF(BD!AJ1663="","EM ANÁLISE",IF(BD!AP1663&gt;=BD!AN1663,"GO", "NO GO"))</f>
        <v>EM ANÁLISE</v>
      </c>
      <c r="AU1663" s="97">
        <f>IF(AN1663="","",+BD!$AN1663-AJ1663)</f>
      </c>
      <c r="AV1663" s="98"/>
      <c r="AW1663" s="90">
        <f>BD!P1663*BD!AC1663</f>
        <v>0</v>
      </c>
      <c r="AX1663" s="90">
        <f>BD!V1663*BD!AC1663</f>
        <v>0</v>
      </c>
      <c r="AY1663" s="90">
        <f>IF(BD!AN1663="","",BD!AN1663*BD!AC1663)</f>
      </c>
      <c r="AZ1663" s="75" t="s">
        <v>123</v>
      </c>
      <c r="BA1663" s="75" t="s">
        <v>115</v>
      </c>
      <c r="BB1663" s="75">
        <v>1</v>
      </c>
      <c r="BC1663" s="75" t="s">
        <v>209</v>
      </c>
      <c r="BD1663" s="104"/>
      <c r="BE1663" s="104"/>
      <c r="BF1663" s="101"/>
      <c r="BG1663" s="101"/>
      <c r="BH1663" s="101"/>
      <c r="BI1663" s="101"/>
      <c r="BJ1663" s="101"/>
      <c r="BK1663" s="101"/>
      <c r="BL1663" s="101"/>
      <c r="BM1663" s="101"/>
      <c r="BN1663" s="101"/>
      <c r="BO1663" s="103"/>
      <c r="BP1663" s="101"/>
      <c r="BQ1663" s="101"/>
      <c r="BR1663" s="101"/>
      <c r="BS1663" s="101"/>
      <c r="BT1663" s="101"/>
      <c r="BU1663" s="101"/>
      <c r="BV1663" s="101"/>
      <c r="BW1663" s="101"/>
      <c r="BX1663" s="101"/>
      <c r="BY1663" s="101"/>
      <c r="BZ1663" s="101"/>
      <c r="CA1663" s="101"/>
      <c r="CB1663" s="101"/>
      <c r="CC1663" s="101"/>
      <c r="CD1663" s="101"/>
      <c r="CE1663" s="101"/>
      <c r="CF1663" s="101"/>
      <c r="CG1663" s="37" t="e">
        <f>VLOOKUP(Table_1[[#This Row],[EAN]],'[1]Planilha1'!$E:$R,13,0)</f>
        <v>#N/A</v>
      </c>
      <c r="CI1663" s="188">
        <f>IF(Table_1[[#This Row],[STATUS MERCADO]]="GO",Table_1[[#This Row],[M. BRUTA TOTAL]],0)</f>
        <v>0</v>
      </c>
      <c r="CJ1663" s="188">
        <f>IF(Table_1[[#This Row],[STATUS MERCADO]]="GO",Table_1[[#This Row],[PV UNIT. REALIZADO]]*Table_1[[#This Row],[QUANTIDADE]],0)</f>
        <v>0</v>
      </c>
    </row>
    <row r="1664" ht="15" hidden="1">
      <c r="A1664" s="7"/>
      <c r="B1664" s="84" t="s">
        <v>400</v>
      </c>
      <c r="C1664" s="75">
        <v>222324</v>
      </c>
      <c r="D1664" s="75">
        <v>1102</v>
      </c>
      <c r="E1664" s="85">
        <v>7891010601171</v>
      </c>
      <c r="F1664" s="86" t="s">
        <v>1654</v>
      </c>
      <c r="G1664" s="75" t="s">
        <v>13</v>
      </c>
      <c r="H1664" s="75">
        <v>3770</v>
      </c>
      <c r="I1664" s="87" t="s">
        <v>1627</v>
      </c>
      <c r="J1664" s="75" t="s">
        <v>1647</v>
      </c>
      <c r="K1664" s="88" t="s">
        <v>84</v>
      </c>
      <c r="L1664" s="88">
        <v>12</v>
      </c>
      <c r="M1664" s="88">
        <v>4</v>
      </c>
      <c r="N1664" s="75" t="s">
        <v>85</v>
      </c>
      <c r="O1664" s="75" t="s">
        <v>208</v>
      </c>
      <c r="P1664" s="89"/>
      <c r="Q1664" s="90">
        <f>(17/100+7.6/100+1.65/100)*P1664</f>
        <v>0</v>
      </c>
      <c r="R1664" s="90"/>
      <c r="S1664" s="90"/>
      <c r="T1664" s="90"/>
      <c r="U1664" s="90"/>
      <c r="V1664" s="90">
        <f>+P1664-Q1664+R1664+S1664+T1664+U1664</f>
        <v>0</v>
      </c>
      <c r="W1664" s="91">
        <f>(1.02/100)</f>
        <v>1.02E-2</v>
      </c>
      <c r="X1664" s="91">
        <v>4.8E-3</v>
      </c>
      <c r="Y1664" s="91">
        <v>0.17</v>
      </c>
      <c r="Z1664" s="91">
        <v>1.65E-2</v>
      </c>
      <c r="AA1664" s="91">
        <v>7.6E-2</v>
      </c>
      <c r="AB1664" s="91">
        <f>SUM(W1664:AA1664)</f>
        <v>0.2775</v>
      </c>
      <c r="AC1664" s="75">
        <v>12</v>
      </c>
      <c r="AD1664" s="92">
        <f>IF(AL1664="","",+AC1664*AL1664)</f>
      </c>
      <c r="AE1664" s="93">
        <f>IF(AL1664="","",+AL1664*AB1664)</f>
      </c>
      <c r="AF1664" s="92">
        <f>IF(AL1664="","",+AL1664-AE1664)</f>
      </c>
      <c r="AG1664" s="93">
        <f>+V1664</f>
        <v>0</v>
      </c>
      <c r="AH1664" s="92">
        <f>IF(AF1664="","",+AF1664-AG1664)</f>
      </c>
      <c r="AI1664" s="92">
        <f>IF(AH1664="","",+AH1664*AC1664)</f>
      </c>
      <c r="AJ1664" s="93"/>
      <c r="AK1664" s="94">
        <v>0.33</v>
      </c>
      <c r="AL1664" s="93">
        <f>IF(V1664=0,"",V1664/(1-AB1664-AK1664))</f>
      </c>
      <c r="AM1664" s="95">
        <v>0.33</v>
      </c>
      <c r="AN1664" s="93">
        <f>IF(V1664=0,"",V1664/(1-AB1664-AM1664))</f>
      </c>
      <c r="AO1664" s="96">
        <v>1.2</v>
      </c>
      <c r="AP1664" s="93">
        <f>IF(BD!AJ1664="","",BD!AJ1664*BD!AO1664)</f>
      </c>
      <c r="AQ1664" s="91">
        <f>BD!AM1664/BD!AK1664-1</f>
        <v>0</v>
      </c>
      <c r="AR1664" s="91">
        <f>IF(BD!AN1664="","",IF(BD!AJ1664="","",BD!AN1664/BD!AJ1664-1))</f>
      </c>
      <c r="AS1664" s="91">
        <f>IF(BD!AN1664="","",IF(BD!AN1664&lt;BD!AL1664,"ABAIXO DA META","DENTRO DA META"))</f>
      </c>
      <c r="AT1664" s="91" t="str">
        <f>IF(BD!AJ1664="","EM ANÁLISE",IF(BD!AP1664&gt;=BD!AN1664,"GO", "NO GO"))</f>
        <v>EM ANÁLISE</v>
      </c>
      <c r="AU1664" s="97">
        <f>IF(AN1664="","",+BD!$AN1664-AJ1664)</f>
      </c>
      <c r="AV1664" s="98"/>
      <c r="AW1664" s="90">
        <f>BD!P1664*BD!AC1664</f>
        <v>0</v>
      </c>
      <c r="AX1664" s="90">
        <f>BD!V1664*BD!AC1664</f>
        <v>0</v>
      </c>
      <c r="AY1664" s="90">
        <f>IF(BD!AN1664="","",BD!AN1664*BD!AC1664)</f>
      </c>
      <c r="AZ1664" s="75" t="s">
        <v>123</v>
      </c>
      <c r="BA1664" s="75" t="s">
        <v>115</v>
      </c>
      <c r="BB1664" s="75">
        <v>1</v>
      </c>
      <c r="BC1664" s="75" t="s">
        <v>209</v>
      </c>
      <c r="BD1664" s="104"/>
      <c r="BE1664" s="104"/>
      <c r="BF1664" s="101"/>
      <c r="BG1664" s="101"/>
      <c r="BH1664" s="101"/>
      <c r="BI1664" s="101"/>
      <c r="BJ1664" s="101"/>
      <c r="BK1664" s="101"/>
      <c r="BL1664" s="101"/>
      <c r="BM1664" s="101"/>
      <c r="BN1664" s="101"/>
      <c r="BO1664" s="103"/>
      <c r="BP1664" s="101"/>
      <c r="BQ1664" s="101"/>
      <c r="BR1664" s="101"/>
      <c r="BS1664" s="101"/>
      <c r="BT1664" s="101"/>
      <c r="BU1664" s="101"/>
      <c r="BV1664" s="101"/>
      <c r="BW1664" s="101"/>
      <c r="BX1664" s="101"/>
      <c r="BY1664" s="101"/>
      <c r="BZ1664" s="101"/>
      <c r="CA1664" s="101"/>
      <c r="CB1664" s="101"/>
      <c r="CC1664" s="101"/>
      <c r="CD1664" s="101"/>
      <c r="CE1664" s="101"/>
      <c r="CF1664" s="101"/>
      <c r="CG1664" s="37" t="e">
        <f>VLOOKUP(Table_1[[#This Row],[EAN]],'[1]Planilha1'!$E:$R,13,0)</f>
        <v>#N/A</v>
      </c>
      <c r="CI1664" s="188">
        <f>IF(Table_1[[#This Row],[STATUS MERCADO]]="GO",Table_1[[#This Row],[M. BRUTA TOTAL]],0)</f>
        <v>0</v>
      </c>
      <c r="CJ1664" s="188">
        <f>IF(Table_1[[#This Row],[STATUS MERCADO]]="GO",Table_1[[#This Row],[PV UNIT. REALIZADO]]*Table_1[[#This Row],[QUANTIDADE]],0)</f>
        <v>0</v>
      </c>
    </row>
    <row r="1665" ht="15" hidden="1">
      <c r="A1665" s="7"/>
      <c r="B1665" s="84" t="s">
        <v>400</v>
      </c>
      <c r="C1665" s="75">
        <v>222325</v>
      </c>
      <c r="D1665" s="75">
        <v>35469</v>
      </c>
      <c r="E1665" s="85">
        <v>7891010804602</v>
      </c>
      <c r="F1665" s="86" t="s">
        <v>1655</v>
      </c>
      <c r="G1665" s="75" t="s">
        <v>13</v>
      </c>
      <c r="H1665" s="75">
        <v>3770</v>
      </c>
      <c r="I1665" s="87" t="s">
        <v>1627</v>
      </c>
      <c r="J1665" s="75" t="s">
        <v>1647</v>
      </c>
      <c r="K1665" s="88" t="s">
        <v>84</v>
      </c>
      <c r="L1665" s="88">
        <v>12</v>
      </c>
      <c r="M1665" s="88">
        <v>4</v>
      </c>
      <c r="N1665" s="75" t="s">
        <v>85</v>
      </c>
      <c r="O1665" s="75" t="s">
        <v>208</v>
      </c>
      <c r="P1665" s="89"/>
      <c r="Q1665" s="90">
        <f>(17/100+7.6/100+1.65/100)*P1665</f>
        <v>0</v>
      </c>
      <c r="R1665" s="90"/>
      <c r="S1665" s="90"/>
      <c r="T1665" s="90"/>
      <c r="U1665" s="90"/>
      <c r="V1665" s="90">
        <f>+P1665-Q1665+R1665+S1665+T1665+U1665</f>
        <v>0</v>
      </c>
      <c r="W1665" s="91">
        <f>(1.02/100)</f>
        <v>1.02E-2</v>
      </c>
      <c r="X1665" s="91">
        <v>4.8E-3</v>
      </c>
      <c r="Y1665" s="91">
        <v>0.17</v>
      </c>
      <c r="Z1665" s="91">
        <v>1.65E-2</v>
      </c>
      <c r="AA1665" s="91">
        <v>7.6E-2</v>
      </c>
      <c r="AB1665" s="91">
        <f>SUM(W1665:AA1665)</f>
        <v>0.2775</v>
      </c>
      <c r="AC1665" s="75">
        <v>12</v>
      </c>
      <c r="AD1665" s="92">
        <f>IF(AL1665="","",+AC1665*AL1665)</f>
      </c>
      <c r="AE1665" s="93">
        <f>IF(AL1665="","",+AL1665*AB1665)</f>
      </c>
      <c r="AF1665" s="92">
        <f>IF(AL1665="","",+AL1665-AE1665)</f>
      </c>
      <c r="AG1665" s="93">
        <f>+V1665</f>
        <v>0</v>
      </c>
      <c r="AH1665" s="92">
        <f>IF(AF1665="","",+AF1665-AG1665)</f>
      </c>
      <c r="AI1665" s="92">
        <f>IF(AH1665="","",+AH1665*AC1665)</f>
      </c>
      <c r="AJ1665" s="93"/>
      <c r="AK1665" s="94">
        <v>0.33</v>
      </c>
      <c r="AL1665" s="93">
        <f>IF(V1665=0,"",V1665/(1-AB1665-AK1665))</f>
      </c>
      <c r="AM1665" s="95">
        <v>0.33</v>
      </c>
      <c r="AN1665" s="93">
        <f>IF(V1665=0,"",V1665/(1-AB1665-AM1665))</f>
      </c>
      <c r="AO1665" s="96">
        <v>1.2</v>
      </c>
      <c r="AP1665" s="93">
        <f>IF(BD!AJ1665="","",BD!AJ1665*BD!AO1665)</f>
      </c>
      <c r="AQ1665" s="91">
        <f>BD!AM1665/BD!AK1665-1</f>
        <v>0</v>
      </c>
      <c r="AR1665" s="91">
        <f>IF(BD!AN1665="","",IF(BD!AJ1665="","",BD!AN1665/BD!AJ1665-1))</f>
      </c>
      <c r="AS1665" s="91">
        <f>IF(BD!AN1665="","",IF(BD!AN1665&lt;BD!AL1665,"ABAIXO DA META","DENTRO DA META"))</f>
      </c>
      <c r="AT1665" s="91" t="str">
        <f>IF(BD!AJ1665="","EM ANÁLISE",IF(BD!AP1665&gt;=BD!AN1665,"GO", "NO GO"))</f>
        <v>EM ANÁLISE</v>
      </c>
      <c r="AU1665" s="97">
        <f>IF(AN1665="","",+BD!$AN1665-AJ1665)</f>
      </c>
      <c r="AV1665" s="98"/>
      <c r="AW1665" s="90">
        <f>BD!P1665*BD!AC1665</f>
        <v>0</v>
      </c>
      <c r="AX1665" s="90">
        <f>BD!V1665*BD!AC1665</f>
        <v>0</v>
      </c>
      <c r="AY1665" s="90">
        <f>IF(BD!AN1665="","",BD!AN1665*BD!AC1665)</f>
      </c>
      <c r="AZ1665" s="75" t="s">
        <v>123</v>
      </c>
      <c r="BA1665" s="75" t="s">
        <v>115</v>
      </c>
      <c r="BB1665" s="75">
        <v>1</v>
      </c>
      <c r="BC1665" s="75" t="s">
        <v>209</v>
      </c>
      <c r="BD1665" s="104"/>
      <c r="BE1665" s="104"/>
      <c r="BF1665" s="101"/>
      <c r="BG1665" s="101"/>
      <c r="BH1665" s="101"/>
      <c r="BI1665" s="101"/>
      <c r="BJ1665" s="101"/>
      <c r="BK1665" s="101"/>
      <c r="BL1665" s="101"/>
      <c r="BM1665" s="101"/>
      <c r="BN1665" s="101"/>
      <c r="BO1665" s="103"/>
      <c r="BP1665" s="101"/>
      <c r="BQ1665" s="101"/>
      <c r="BR1665" s="101"/>
      <c r="BS1665" s="101"/>
      <c r="BT1665" s="101"/>
      <c r="BU1665" s="101"/>
      <c r="BV1665" s="101"/>
      <c r="BW1665" s="101"/>
      <c r="BX1665" s="101"/>
      <c r="BY1665" s="101"/>
      <c r="BZ1665" s="101"/>
      <c r="CA1665" s="101"/>
      <c r="CB1665" s="101"/>
      <c r="CC1665" s="101"/>
      <c r="CD1665" s="101"/>
      <c r="CE1665" s="101"/>
      <c r="CF1665" s="101"/>
      <c r="CG1665" s="37" t="e">
        <f>VLOOKUP(Table_1[[#This Row],[EAN]],'[1]Planilha1'!$E:$R,13,0)</f>
        <v>#N/A</v>
      </c>
      <c r="CI1665" s="188">
        <f>IF(Table_1[[#This Row],[STATUS MERCADO]]="GO",Table_1[[#This Row],[M. BRUTA TOTAL]],0)</f>
        <v>0</v>
      </c>
      <c r="CJ1665" s="188">
        <f>IF(Table_1[[#This Row],[STATUS MERCADO]]="GO",Table_1[[#This Row],[PV UNIT. REALIZADO]]*Table_1[[#This Row],[QUANTIDADE]],0)</f>
        <v>0</v>
      </c>
    </row>
    <row r="1666" ht="15" hidden="1">
      <c r="A1666" s="7"/>
      <c r="B1666" s="84" t="s">
        <v>400</v>
      </c>
      <c r="C1666" s="75">
        <v>222326</v>
      </c>
      <c r="D1666" s="75">
        <v>1084</v>
      </c>
      <c r="E1666" s="85">
        <v>7891010245337</v>
      </c>
      <c r="F1666" s="86" t="s">
        <v>1656</v>
      </c>
      <c r="G1666" s="75" t="s">
        <v>13</v>
      </c>
      <c r="H1666" s="75">
        <v>3770</v>
      </c>
      <c r="I1666" s="87" t="s">
        <v>1627</v>
      </c>
      <c r="J1666" s="75" t="s">
        <v>1647</v>
      </c>
      <c r="K1666" s="88" t="s">
        <v>84</v>
      </c>
      <c r="L1666" s="88">
        <v>12</v>
      </c>
      <c r="M1666" s="88">
        <v>4</v>
      </c>
      <c r="N1666" s="75" t="s">
        <v>85</v>
      </c>
      <c r="O1666" s="75" t="s">
        <v>208</v>
      </c>
      <c r="P1666" s="89"/>
      <c r="Q1666" s="90">
        <f>(17/100+7.6/100+1.65/100)*P1666</f>
        <v>0</v>
      </c>
      <c r="R1666" s="90"/>
      <c r="S1666" s="90"/>
      <c r="T1666" s="90"/>
      <c r="U1666" s="90"/>
      <c r="V1666" s="90">
        <f>+P1666-Q1666+R1666+S1666+T1666+U1666</f>
        <v>0</v>
      </c>
      <c r="W1666" s="91">
        <f>(1.02/100)</f>
        <v>1.02E-2</v>
      </c>
      <c r="X1666" s="91">
        <v>4.8E-3</v>
      </c>
      <c r="Y1666" s="91">
        <v>0.17</v>
      </c>
      <c r="Z1666" s="91">
        <v>1.65E-2</v>
      </c>
      <c r="AA1666" s="91">
        <v>7.6E-2</v>
      </c>
      <c r="AB1666" s="91">
        <f>SUM(W1666:AA1666)</f>
        <v>0.2775</v>
      </c>
      <c r="AC1666" s="75">
        <v>12</v>
      </c>
      <c r="AD1666" s="92">
        <f>IF(AL1666="","",+AC1666*AL1666)</f>
      </c>
      <c r="AE1666" s="93">
        <f>IF(AL1666="","",+AL1666*AB1666)</f>
      </c>
      <c r="AF1666" s="92">
        <f>IF(AL1666="","",+AL1666-AE1666)</f>
      </c>
      <c r="AG1666" s="93">
        <f>+V1666</f>
        <v>0</v>
      </c>
      <c r="AH1666" s="92">
        <f>IF(AF1666="","",+AF1666-AG1666)</f>
      </c>
      <c r="AI1666" s="92">
        <f>IF(AH1666="","",+AH1666*AC1666)</f>
      </c>
      <c r="AJ1666" s="93"/>
      <c r="AK1666" s="94">
        <v>0.33</v>
      </c>
      <c r="AL1666" s="93">
        <f>IF(V1666=0,"",V1666/(1-AB1666-AK1666))</f>
      </c>
      <c r="AM1666" s="95">
        <v>0.33</v>
      </c>
      <c r="AN1666" s="93">
        <f>IF(V1666=0,"",V1666/(1-AB1666-AM1666))</f>
      </c>
      <c r="AO1666" s="96">
        <v>1.2</v>
      </c>
      <c r="AP1666" s="93">
        <f>IF(BD!AJ1666="","",BD!AJ1666*BD!AO1666)</f>
      </c>
      <c r="AQ1666" s="91">
        <f>BD!AM1666/BD!AK1666-1</f>
        <v>0</v>
      </c>
      <c r="AR1666" s="91">
        <f>IF(BD!AN1666="","",IF(BD!AJ1666="","",BD!AN1666/BD!AJ1666-1))</f>
      </c>
      <c r="AS1666" s="91">
        <f>IF(BD!AN1666="","",IF(BD!AN1666&lt;BD!AL1666,"ABAIXO DA META","DENTRO DA META"))</f>
      </c>
      <c r="AT1666" s="91" t="str">
        <f>IF(BD!AJ1666="","EM ANÁLISE",IF(BD!AP1666&gt;=BD!AN1666,"GO", "NO GO"))</f>
        <v>EM ANÁLISE</v>
      </c>
      <c r="AU1666" s="97">
        <f>IF(AN1666="","",+BD!$AN1666-AJ1666)</f>
      </c>
      <c r="AV1666" s="98"/>
      <c r="AW1666" s="90">
        <f>BD!P1666*BD!AC1666</f>
        <v>0</v>
      </c>
      <c r="AX1666" s="90">
        <f>BD!V1666*BD!AC1666</f>
        <v>0</v>
      </c>
      <c r="AY1666" s="90">
        <f>IF(BD!AN1666="","",BD!AN1666*BD!AC1666)</f>
      </c>
      <c r="AZ1666" s="75" t="s">
        <v>123</v>
      </c>
      <c r="BA1666" s="75" t="s">
        <v>115</v>
      </c>
      <c r="BB1666" s="75">
        <v>1</v>
      </c>
      <c r="BC1666" s="75" t="s">
        <v>209</v>
      </c>
      <c r="BD1666" s="104"/>
      <c r="BE1666" s="104"/>
      <c r="BF1666" s="101"/>
      <c r="BG1666" s="101"/>
      <c r="BH1666" s="101"/>
      <c r="BI1666" s="101"/>
      <c r="BJ1666" s="101"/>
      <c r="BK1666" s="101"/>
      <c r="BL1666" s="101"/>
      <c r="BM1666" s="101"/>
      <c r="BN1666" s="101"/>
      <c r="BO1666" s="103"/>
      <c r="BP1666" s="101"/>
      <c r="BQ1666" s="101"/>
      <c r="BR1666" s="101"/>
      <c r="BS1666" s="101"/>
      <c r="BT1666" s="101"/>
      <c r="BU1666" s="101"/>
      <c r="BV1666" s="101"/>
      <c r="BW1666" s="101"/>
      <c r="BX1666" s="101"/>
      <c r="BY1666" s="101"/>
      <c r="BZ1666" s="101"/>
      <c r="CA1666" s="101"/>
      <c r="CB1666" s="101"/>
      <c r="CC1666" s="101"/>
      <c r="CD1666" s="101"/>
      <c r="CE1666" s="101"/>
      <c r="CF1666" s="101"/>
      <c r="CG1666" s="37" t="e">
        <f>VLOOKUP(Table_1[[#This Row],[EAN]],'[1]Planilha1'!$E:$R,13,0)</f>
        <v>#N/A</v>
      </c>
      <c r="CI1666" s="188">
        <f>IF(Table_1[[#This Row],[STATUS MERCADO]]="GO",Table_1[[#This Row],[M. BRUTA TOTAL]],0)</f>
        <v>0</v>
      </c>
      <c r="CJ1666" s="188">
        <f>IF(Table_1[[#This Row],[STATUS MERCADO]]="GO",Table_1[[#This Row],[PV UNIT. REALIZADO]]*Table_1[[#This Row],[QUANTIDADE]],0)</f>
        <v>0</v>
      </c>
    </row>
    <row r="1667" ht="15" hidden="1">
      <c r="A1667" s="7"/>
      <c r="B1667" s="84" t="s">
        <v>400</v>
      </c>
      <c r="C1667" s="75">
        <v>222327</v>
      </c>
      <c r="D1667" s="75">
        <v>1079</v>
      </c>
      <c r="E1667" s="85">
        <v>7891010030094</v>
      </c>
      <c r="F1667" s="86" t="s">
        <v>1657</v>
      </c>
      <c r="G1667" s="75" t="s">
        <v>13</v>
      </c>
      <c r="H1667" s="75">
        <v>3770</v>
      </c>
      <c r="I1667" s="87" t="s">
        <v>1627</v>
      </c>
      <c r="J1667" s="75" t="s">
        <v>1647</v>
      </c>
      <c r="K1667" s="88" t="s">
        <v>84</v>
      </c>
      <c r="L1667" s="88">
        <v>12</v>
      </c>
      <c r="M1667" s="88">
        <v>4</v>
      </c>
      <c r="N1667" s="75" t="s">
        <v>85</v>
      </c>
      <c r="O1667" s="75" t="s">
        <v>208</v>
      </c>
      <c r="P1667" s="89"/>
      <c r="Q1667" s="90">
        <f>(17/100+7.6/100+1.65/100)*P1667</f>
        <v>0</v>
      </c>
      <c r="R1667" s="90"/>
      <c r="S1667" s="90"/>
      <c r="T1667" s="90"/>
      <c r="U1667" s="90"/>
      <c r="V1667" s="90">
        <f>+P1667-Q1667+R1667+S1667+T1667+U1667</f>
        <v>0</v>
      </c>
      <c r="W1667" s="91">
        <f>(1.02/100)</f>
        <v>1.02E-2</v>
      </c>
      <c r="X1667" s="91">
        <v>4.8E-3</v>
      </c>
      <c r="Y1667" s="91">
        <v>0.17</v>
      </c>
      <c r="Z1667" s="91">
        <v>1.65E-2</v>
      </c>
      <c r="AA1667" s="91">
        <v>7.6E-2</v>
      </c>
      <c r="AB1667" s="91">
        <f>SUM(W1667:AA1667)</f>
        <v>0.2775</v>
      </c>
      <c r="AC1667" s="75">
        <v>12</v>
      </c>
      <c r="AD1667" s="92">
        <f>IF(AL1667="","",+AC1667*AL1667)</f>
      </c>
      <c r="AE1667" s="93">
        <f>IF(AL1667="","",+AL1667*AB1667)</f>
      </c>
      <c r="AF1667" s="92">
        <f>IF(AL1667="","",+AL1667-AE1667)</f>
      </c>
      <c r="AG1667" s="93">
        <f>+V1667</f>
        <v>0</v>
      </c>
      <c r="AH1667" s="92">
        <f>IF(AF1667="","",+AF1667-AG1667)</f>
      </c>
      <c r="AI1667" s="92">
        <f>IF(AH1667="","",+AH1667*AC1667)</f>
      </c>
      <c r="AJ1667" s="93"/>
      <c r="AK1667" s="94">
        <v>0.33</v>
      </c>
      <c r="AL1667" s="93">
        <f>IF(V1667=0,"",V1667/(1-AB1667-AK1667))</f>
      </c>
      <c r="AM1667" s="95">
        <v>0.33</v>
      </c>
      <c r="AN1667" s="93">
        <f>IF(V1667=0,"",V1667/(1-AB1667-AM1667))</f>
      </c>
      <c r="AO1667" s="96">
        <v>1.2</v>
      </c>
      <c r="AP1667" s="93">
        <f>IF(BD!AJ1667="","",BD!AJ1667*BD!AO1667)</f>
      </c>
      <c r="AQ1667" s="91">
        <f>BD!AM1667/BD!AK1667-1</f>
        <v>0</v>
      </c>
      <c r="AR1667" s="91">
        <f>IF(BD!AN1667="","",IF(BD!AJ1667="","",BD!AN1667/BD!AJ1667-1))</f>
      </c>
      <c r="AS1667" s="91">
        <f>IF(BD!AN1667="","",IF(BD!AN1667&lt;BD!AL1667,"ABAIXO DA META","DENTRO DA META"))</f>
      </c>
      <c r="AT1667" s="91" t="str">
        <f>IF(BD!AJ1667="","EM ANÁLISE",IF(BD!AP1667&gt;=BD!AN1667,"GO", "NO GO"))</f>
        <v>EM ANÁLISE</v>
      </c>
      <c r="AU1667" s="97">
        <f>IF(AN1667="","",+BD!$AN1667-AJ1667)</f>
      </c>
      <c r="AV1667" s="98"/>
      <c r="AW1667" s="90">
        <f>BD!P1667*BD!AC1667</f>
        <v>0</v>
      </c>
      <c r="AX1667" s="90">
        <f>BD!V1667*BD!AC1667</f>
        <v>0</v>
      </c>
      <c r="AY1667" s="90">
        <f>IF(BD!AN1667="","",BD!AN1667*BD!AC1667)</f>
      </c>
      <c r="AZ1667" s="75" t="s">
        <v>123</v>
      </c>
      <c r="BA1667" s="75" t="s">
        <v>115</v>
      </c>
      <c r="BB1667" s="75">
        <v>1</v>
      </c>
      <c r="BC1667" s="75" t="s">
        <v>209</v>
      </c>
      <c r="BD1667" s="104"/>
      <c r="BE1667" s="104"/>
      <c r="BF1667" s="101"/>
      <c r="BG1667" s="101"/>
      <c r="BH1667" s="101"/>
      <c r="BI1667" s="101"/>
      <c r="BJ1667" s="101"/>
      <c r="BK1667" s="101"/>
      <c r="BL1667" s="101"/>
      <c r="BM1667" s="101"/>
      <c r="BN1667" s="101"/>
      <c r="BO1667" s="103"/>
      <c r="BP1667" s="101"/>
      <c r="BQ1667" s="101"/>
      <c r="BR1667" s="101"/>
      <c r="BS1667" s="101"/>
      <c r="BT1667" s="101"/>
      <c r="BU1667" s="101"/>
      <c r="BV1667" s="101"/>
      <c r="BW1667" s="101"/>
      <c r="BX1667" s="101"/>
      <c r="BY1667" s="101"/>
      <c r="BZ1667" s="101"/>
      <c r="CA1667" s="101"/>
      <c r="CB1667" s="101"/>
      <c r="CC1667" s="101"/>
      <c r="CD1667" s="101"/>
      <c r="CE1667" s="101"/>
      <c r="CF1667" s="101"/>
      <c r="CG1667" s="37" t="e">
        <f>VLOOKUP(Table_1[[#This Row],[EAN]],'[1]Planilha1'!$E:$R,13,0)</f>
        <v>#N/A</v>
      </c>
      <c r="CI1667" s="188">
        <f>IF(Table_1[[#This Row],[STATUS MERCADO]]="GO",Table_1[[#This Row],[M. BRUTA TOTAL]],0)</f>
        <v>0</v>
      </c>
      <c r="CJ1667" s="188">
        <f>IF(Table_1[[#This Row],[STATUS MERCADO]]="GO",Table_1[[#This Row],[PV UNIT. REALIZADO]]*Table_1[[#This Row],[QUANTIDADE]],0)</f>
        <v>0</v>
      </c>
    </row>
    <row r="1668" ht="15" hidden="1">
      <c r="A1668" s="7"/>
      <c r="B1668" s="84" t="s">
        <v>400</v>
      </c>
      <c r="C1668" s="75">
        <v>222328</v>
      </c>
      <c r="D1668" s="75">
        <v>34697</v>
      </c>
      <c r="E1668" s="85">
        <v>7891010800048</v>
      </c>
      <c r="F1668" s="86" t="s">
        <v>1658</v>
      </c>
      <c r="G1668" s="75" t="s">
        <v>13</v>
      </c>
      <c r="H1668" s="75">
        <v>3770</v>
      </c>
      <c r="I1668" s="87" t="s">
        <v>1627</v>
      </c>
      <c r="J1668" s="75" t="s">
        <v>1647</v>
      </c>
      <c r="K1668" s="88" t="s">
        <v>84</v>
      </c>
      <c r="L1668" s="88">
        <v>12</v>
      </c>
      <c r="M1668" s="88">
        <v>4</v>
      </c>
      <c r="N1668" s="75" t="s">
        <v>85</v>
      </c>
      <c r="O1668" s="75" t="s">
        <v>208</v>
      </c>
      <c r="P1668" s="89"/>
      <c r="Q1668" s="90">
        <f>(17/100+7.6/100+1.65/100)*P1668</f>
        <v>0</v>
      </c>
      <c r="R1668" s="90"/>
      <c r="S1668" s="90"/>
      <c r="T1668" s="90"/>
      <c r="U1668" s="90"/>
      <c r="V1668" s="90">
        <f>+P1668-Q1668+R1668+S1668+T1668+U1668</f>
        <v>0</v>
      </c>
      <c r="W1668" s="91">
        <f>(1.02/100)</f>
        <v>1.02E-2</v>
      </c>
      <c r="X1668" s="91">
        <v>4.8E-3</v>
      </c>
      <c r="Y1668" s="91">
        <v>0.17</v>
      </c>
      <c r="Z1668" s="91">
        <v>1.65E-2</v>
      </c>
      <c r="AA1668" s="91">
        <v>7.6E-2</v>
      </c>
      <c r="AB1668" s="91">
        <f>SUM(W1668:AA1668)</f>
        <v>0.2775</v>
      </c>
      <c r="AC1668" s="75">
        <v>12</v>
      </c>
      <c r="AD1668" s="92">
        <f>IF(AL1668="","",+AC1668*AL1668)</f>
      </c>
      <c r="AE1668" s="93">
        <f>IF(AL1668="","",+AL1668*AB1668)</f>
      </c>
      <c r="AF1668" s="92">
        <f>IF(AL1668="","",+AL1668-AE1668)</f>
      </c>
      <c r="AG1668" s="93">
        <f>+V1668</f>
        <v>0</v>
      </c>
      <c r="AH1668" s="92">
        <f>IF(AF1668="","",+AF1668-AG1668)</f>
      </c>
      <c r="AI1668" s="92">
        <f>IF(AH1668="","",+AH1668*AC1668)</f>
      </c>
      <c r="AJ1668" s="93"/>
      <c r="AK1668" s="94">
        <v>0.33</v>
      </c>
      <c r="AL1668" s="93">
        <f>IF(V1668=0,"",V1668/(1-AB1668-AK1668))</f>
      </c>
      <c r="AM1668" s="95">
        <v>0.33</v>
      </c>
      <c r="AN1668" s="93">
        <f>IF(V1668=0,"",V1668/(1-AB1668-AM1668))</f>
      </c>
      <c r="AO1668" s="96">
        <v>1.2</v>
      </c>
      <c r="AP1668" s="93">
        <f>IF(BD!AJ1668="","",BD!AJ1668*BD!AO1668)</f>
      </c>
      <c r="AQ1668" s="91">
        <f>BD!AM1668/BD!AK1668-1</f>
        <v>0</v>
      </c>
      <c r="AR1668" s="91">
        <f>IF(BD!AN1668="","",IF(BD!AJ1668="","",BD!AN1668/BD!AJ1668-1))</f>
      </c>
      <c r="AS1668" s="91">
        <f>IF(BD!AN1668="","",IF(BD!AN1668&lt;BD!AL1668,"ABAIXO DA META","DENTRO DA META"))</f>
      </c>
      <c r="AT1668" s="91" t="str">
        <f>IF(BD!AJ1668="","EM ANÁLISE",IF(BD!AP1668&gt;=BD!AN1668,"GO", "NO GO"))</f>
        <v>EM ANÁLISE</v>
      </c>
      <c r="AU1668" s="97">
        <f>IF(AN1668="","",+BD!$AN1668-AJ1668)</f>
      </c>
      <c r="AV1668" s="98"/>
      <c r="AW1668" s="90">
        <f>BD!P1668*BD!AC1668</f>
        <v>0</v>
      </c>
      <c r="AX1668" s="90">
        <f>BD!V1668*BD!AC1668</f>
        <v>0</v>
      </c>
      <c r="AY1668" s="90">
        <f>IF(BD!AN1668="","",BD!AN1668*BD!AC1668)</f>
      </c>
      <c r="AZ1668" s="75" t="s">
        <v>123</v>
      </c>
      <c r="BA1668" s="75" t="s">
        <v>115</v>
      </c>
      <c r="BB1668" s="75">
        <v>1</v>
      </c>
      <c r="BC1668" s="75" t="s">
        <v>209</v>
      </c>
      <c r="BD1668" s="104"/>
      <c r="BE1668" s="104"/>
      <c r="BF1668" s="101"/>
      <c r="BG1668" s="101"/>
      <c r="BH1668" s="101"/>
      <c r="BI1668" s="101"/>
      <c r="BJ1668" s="101"/>
      <c r="BK1668" s="101"/>
      <c r="BL1668" s="101"/>
      <c r="BM1668" s="101"/>
      <c r="BN1668" s="101"/>
      <c r="BO1668" s="103"/>
      <c r="BP1668" s="101"/>
      <c r="BQ1668" s="101"/>
      <c r="BR1668" s="101"/>
      <c r="BS1668" s="101"/>
      <c r="BT1668" s="101"/>
      <c r="BU1668" s="101"/>
      <c r="BV1668" s="101"/>
      <c r="BW1668" s="101"/>
      <c r="BX1668" s="101"/>
      <c r="BY1668" s="101"/>
      <c r="BZ1668" s="101"/>
      <c r="CA1668" s="101"/>
      <c r="CB1668" s="101"/>
      <c r="CC1668" s="101"/>
      <c r="CD1668" s="101"/>
      <c r="CE1668" s="101"/>
      <c r="CF1668" s="101"/>
      <c r="CG1668" s="37" t="e">
        <f>VLOOKUP(Table_1[[#This Row],[EAN]],'[1]Planilha1'!$E:$R,13,0)</f>
        <v>#N/A</v>
      </c>
      <c r="CI1668" s="188">
        <f>IF(Table_1[[#This Row],[STATUS MERCADO]]="GO",Table_1[[#This Row],[M. BRUTA TOTAL]],0)</f>
        <v>0</v>
      </c>
      <c r="CJ1668" s="188">
        <f>IF(Table_1[[#This Row],[STATUS MERCADO]]="GO",Table_1[[#This Row],[PV UNIT. REALIZADO]]*Table_1[[#This Row],[QUANTIDADE]],0)</f>
        <v>0</v>
      </c>
    </row>
    <row r="1669" ht="15" hidden="1">
      <c r="A1669" s="7"/>
      <c r="B1669" s="84" t="s">
        <v>400</v>
      </c>
      <c r="C1669" s="75">
        <v>222329</v>
      </c>
      <c r="D1669" s="75">
        <v>1081</v>
      </c>
      <c r="E1669" s="85">
        <v>7891010027858</v>
      </c>
      <c r="F1669" s="86" t="s">
        <v>1659</v>
      </c>
      <c r="G1669" s="75" t="s">
        <v>13</v>
      </c>
      <c r="H1669" s="75">
        <v>3770</v>
      </c>
      <c r="I1669" s="87" t="s">
        <v>1627</v>
      </c>
      <c r="J1669" s="75" t="s">
        <v>1647</v>
      </c>
      <c r="K1669" s="88" t="s">
        <v>84</v>
      </c>
      <c r="L1669" s="88">
        <v>12</v>
      </c>
      <c r="M1669" s="88">
        <v>4</v>
      </c>
      <c r="N1669" s="75" t="s">
        <v>85</v>
      </c>
      <c r="O1669" s="75" t="s">
        <v>208</v>
      </c>
      <c r="P1669" s="89"/>
      <c r="Q1669" s="90">
        <f>(17/100+7.6/100+1.65/100)*P1669</f>
        <v>0</v>
      </c>
      <c r="R1669" s="90"/>
      <c r="S1669" s="90"/>
      <c r="T1669" s="90"/>
      <c r="U1669" s="90"/>
      <c r="V1669" s="90">
        <f>+P1669-Q1669+R1669+S1669+T1669+U1669</f>
        <v>0</v>
      </c>
      <c r="W1669" s="91">
        <f>(1.02/100)</f>
        <v>1.02E-2</v>
      </c>
      <c r="X1669" s="91">
        <v>4.8E-3</v>
      </c>
      <c r="Y1669" s="91">
        <v>0.17</v>
      </c>
      <c r="Z1669" s="91">
        <v>1.65E-2</v>
      </c>
      <c r="AA1669" s="91">
        <v>7.6E-2</v>
      </c>
      <c r="AB1669" s="91">
        <f>SUM(W1669:AA1669)</f>
        <v>0.2775</v>
      </c>
      <c r="AC1669" s="75">
        <v>12</v>
      </c>
      <c r="AD1669" s="92">
        <f>IF(AL1669="","",+AC1669*AL1669)</f>
      </c>
      <c r="AE1669" s="93">
        <f>IF(AL1669="","",+AL1669*AB1669)</f>
      </c>
      <c r="AF1669" s="92">
        <f>IF(AL1669="","",+AL1669-AE1669)</f>
      </c>
      <c r="AG1669" s="93">
        <f>+V1669</f>
        <v>0</v>
      </c>
      <c r="AH1669" s="92">
        <f>IF(AF1669="","",+AF1669-AG1669)</f>
      </c>
      <c r="AI1669" s="92">
        <f>IF(AH1669="","",+AH1669*AC1669)</f>
      </c>
      <c r="AJ1669" s="93"/>
      <c r="AK1669" s="94">
        <v>0.33</v>
      </c>
      <c r="AL1669" s="93">
        <f>IF(V1669=0,"",V1669/(1-AB1669-AK1669))</f>
      </c>
      <c r="AM1669" s="95">
        <v>0.33</v>
      </c>
      <c r="AN1669" s="93">
        <f>IF(V1669=0,"",V1669/(1-AB1669-AM1669))</f>
      </c>
      <c r="AO1669" s="96">
        <v>1.2</v>
      </c>
      <c r="AP1669" s="93">
        <f>IF(BD!AJ1669="","",BD!AJ1669*BD!AO1669)</f>
      </c>
      <c r="AQ1669" s="91">
        <f>BD!AM1669/BD!AK1669-1</f>
        <v>0</v>
      </c>
      <c r="AR1669" s="91">
        <f>IF(BD!AN1669="","",IF(BD!AJ1669="","",BD!AN1669/BD!AJ1669-1))</f>
      </c>
      <c r="AS1669" s="91">
        <f>IF(BD!AN1669="","",IF(BD!AN1669&lt;BD!AL1669,"ABAIXO DA META","DENTRO DA META"))</f>
      </c>
      <c r="AT1669" s="91" t="str">
        <f>IF(BD!AJ1669="","EM ANÁLISE",IF(BD!AP1669&gt;=BD!AN1669,"GO", "NO GO"))</f>
        <v>EM ANÁLISE</v>
      </c>
      <c r="AU1669" s="97">
        <f>IF(AN1669="","",+BD!$AN1669-AJ1669)</f>
      </c>
      <c r="AV1669" s="98"/>
      <c r="AW1669" s="90">
        <f>BD!P1669*BD!AC1669</f>
        <v>0</v>
      </c>
      <c r="AX1669" s="90">
        <f>BD!V1669*BD!AC1669</f>
        <v>0</v>
      </c>
      <c r="AY1669" s="90">
        <f>IF(BD!AN1669="","",BD!AN1669*BD!AC1669)</f>
      </c>
      <c r="AZ1669" s="75" t="s">
        <v>123</v>
      </c>
      <c r="BA1669" s="75" t="s">
        <v>115</v>
      </c>
      <c r="BB1669" s="75">
        <v>1</v>
      </c>
      <c r="BC1669" s="75" t="s">
        <v>209</v>
      </c>
      <c r="BD1669" s="104"/>
      <c r="BE1669" s="104"/>
      <c r="BF1669" s="101"/>
      <c r="BG1669" s="101"/>
      <c r="BH1669" s="101"/>
      <c r="BI1669" s="101"/>
      <c r="BJ1669" s="101"/>
      <c r="BK1669" s="101"/>
      <c r="BL1669" s="101"/>
      <c r="BM1669" s="101"/>
      <c r="BN1669" s="101"/>
      <c r="BO1669" s="103"/>
      <c r="BP1669" s="101"/>
      <c r="BQ1669" s="101"/>
      <c r="BR1669" s="101"/>
      <c r="BS1669" s="101"/>
      <c r="BT1669" s="101"/>
      <c r="BU1669" s="101"/>
      <c r="BV1669" s="101"/>
      <c r="BW1669" s="101"/>
      <c r="BX1669" s="101"/>
      <c r="BY1669" s="101"/>
      <c r="BZ1669" s="101"/>
      <c r="CA1669" s="101"/>
      <c r="CB1669" s="101"/>
      <c r="CC1669" s="101"/>
      <c r="CD1669" s="101"/>
      <c r="CE1669" s="101"/>
      <c r="CF1669" s="101"/>
      <c r="CG1669" s="37" t="e">
        <f>VLOOKUP(Table_1[[#This Row],[EAN]],'[1]Planilha1'!$E:$R,13,0)</f>
        <v>#N/A</v>
      </c>
      <c r="CI1669" s="188">
        <f>IF(Table_1[[#This Row],[STATUS MERCADO]]="GO",Table_1[[#This Row],[M. BRUTA TOTAL]],0)</f>
        <v>0</v>
      </c>
      <c r="CJ1669" s="188">
        <f>IF(Table_1[[#This Row],[STATUS MERCADO]]="GO",Table_1[[#This Row],[PV UNIT. REALIZADO]]*Table_1[[#This Row],[QUANTIDADE]],0)</f>
        <v>0</v>
      </c>
    </row>
    <row r="1670" ht="15" hidden="1">
      <c r="A1670" s="7"/>
      <c r="B1670" s="84" t="s">
        <v>400</v>
      </c>
      <c r="C1670" s="75">
        <v>222330</v>
      </c>
      <c r="D1670" s="75">
        <v>3222</v>
      </c>
      <c r="E1670" s="85">
        <v>7702031416098</v>
      </c>
      <c r="F1670" s="86" t="s">
        <v>1660</v>
      </c>
      <c r="G1670" s="75" t="s">
        <v>13</v>
      </c>
      <c r="H1670" s="75">
        <v>3770</v>
      </c>
      <c r="I1670" s="87" t="s">
        <v>1627</v>
      </c>
      <c r="J1670" s="75" t="s">
        <v>1661</v>
      </c>
      <c r="K1670" s="88" t="s">
        <v>84</v>
      </c>
      <c r="L1670" s="88">
        <v>24</v>
      </c>
      <c r="M1670" s="88">
        <v>4</v>
      </c>
      <c r="N1670" s="75" t="s">
        <v>85</v>
      </c>
      <c r="O1670" s="75" t="s">
        <v>208</v>
      </c>
      <c r="P1670" s="89"/>
      <c r="Q1670" s="90">
        <f>(17/100+7.6/100+1.65/100)*P1670</f>
        <v>0</v>
      </c>
      <c r="R1670" s="90"/>
      <c r="S1670" s="90"/>
      <c r="T1670" s="90"/>
      <c r="U1670" s="90"/>
      <c r="V1670" s="90">
        <f>+P1670-Q1670+R1670+S1670+T1670+U1670</f>
        <v>0</v>
      </c>
      <c r="W1670" s="91">
        <f>(1.02/100)</f>
        <v>1.02E-2</v>
      </c>
      <c r="X1670" s="91">
        <v>4.8E-3</v>
      </c>
      <c r="Y1670" s="91">
        <v>0.17</v>
      </c>
      <c r="Z1670" s="91">
        <v>1.65E-2</v>
      </c>
      <c r="AA1670" s="91">
        <v>7.6E-2</v>
      </c>
      <c r="AB1670" s="91">
        <f>SUM(W1670:AA1670)</f>
        <v>0.2775</v>
      </c>
      <c r="AC1670" s="75">
        <v>12</v>
      </c>
      <c r="AD1670" s="92">
        <f>IF(AL1670="","",+AC1670*AL1670)</f>
      </c>
      <c r="AE1670" s="93">
        <f>IF(AL1670="","",+AL1670*AB1670)</f>
      </c>
      <c r="AF1670" s="92">
        <f>IF(AL1670="","",+AL1670-AE1670)</f>
      </c>
      <c r="AG1670" s="93">
        <f>+V1670</f>
        <v>0</v>
      </c>
      <c r="AH1670" s="92">
        <f>IF(AF1670="","",+AF1670-AG1670)</f>
      </c>
      <c r="AI1670" s="92">
        <f>IF(AH1670="","",+AH1670*AC1670)</f>
      </c>
      <c r="AJ1670" s="93"/>
      <c r="AK1670" s="94">
        <v>0.33</v>
      </c>
      <c r="AL1670" s="93">
        <f>IF(V1670=0,"",V1670/(1-AB1670-AK1670))</f>
      </c>
      <c r="AM1670" s="95">
        <v>0.33</v>
      </c>
      <c r="AN1670" s="93">
        <f>IF(V1670=0,"",V1670/(1-AB1670-AM1670))</f>
      </c>
      <c r="AO1670" s="96">
        <v>1.2</v>
      </c>
      <c r="AP1670" s="93">
        <f>IF(BD!AJ1670="","",BD!AJ1670*BD!AO1670)</f>
      </c>
      <c r="AQ1670" s="91">
        <f>BD!AM1670/BD!AK1670-1</f>
        <v>0</v>
      </c>
      <c r="AR1670" s="91">
        <f>IF(BD!AN1670="","",IF(BD!AJ1670="","",BD!AN1670/BD!AJ1670-1))</f>
      </c>
      <c r="AS1670" s="91">
        <f>IF(BD!AN1670="","",IF(BD!AN1670&lt;BD!AL1670,"ABAIXO DA META","DENTRO DA META"))</f>
      </c>
      <c r="AT1670" s="91" t="str">
        <f>IF(BD!AJ1670="","EM ANÁLISE",IF(BD!AP1670&gt;=BD!AN1670,"GO", "NO GO"))</f>
        <v>EM ANÁLISE</v>
      </c>
      <c r="AU1670" s="97">
        <f>IF(AN1670="","",+BD!$AN1670-AJ1670)</f>
      </c>
      <c r="AV1670" s="98"/>
      <c r="AW1670" s="90">
        <f>BD!P1670*BD!AC1670</f>
        <v>0</v>
      </c>
      <c r="AX1670" s="90">
        <f>BD!V1670*BD!AC1670</f>
        <v>0</v>
      </c>
      <c r="AY1670" s="90">
        <f>IF(BD!AN1670="","",BD!AN1670*BD!AC1670)</f>
      </c>
      <c r="AZ1670" s="75" t="s">
        <v>123</v>
      </c>
      <c r="BA1670" s="75" t="s">
        <v>115</v>
      </c>
      <c r="BB1670" s="75">
        <v>1</v>
      </c>
      <c r="BC1670" s="75" t="s">
        <v>209</v>
      </c>
      <c r="BD1670" s="104"/>
      <c r="BE1670" s="104"/>
      <c r="BF1670" s="101"/>
      <c r="BG1670" s="101"/>
      <c r="BH1670" s="101"/>
      <c r="BI1670" s="101"/>
      <c r="BJ1670" s="101"/>
      <c r="BK1670" s="101"/>
      <c r="BL1670" s="101"/>
      <c r="BM1670" s="101"/>
      <c r="BN1670" s="101"/>
      <c r="BO1670" s="103"/>
      <c r="BP1670" s="101"/>
      <c r="BQ1670" s="101"/>
      <c r="BR1670" s="101"/>
      <c r="BS1670" s="101"/>
      <c r="BT1670" s="101"/>
      <c r="BU1670" s="101"/>
      <c r="BV1670" s="101"/>
      <c r="BW1670" s="101"/>
      <c r="BX1670" s="101"/>
      <c r="BY1670" s="101"/>
      <c r="BZ1670" s="101"/>
      <c r="CA1670" s="101"/>
      <c r="CB1670" s="101"/>
      <c r="CC1670" s="101"/>
      <c r="CD1670" s="101"/>
      <c r="CE1670" s="101"/>
      <c r="CF1670" s="101"/>
      <c r="CG1670" s="37" t="e">
        <f>VLOOKUP(Table_1[[#This Row],[EAN]],'[1]Planilha1'!$E:$R,13,0)</f>
        <v>#N/A</v>
      </c>
      <c r="CI1670" s="188">
        <f>IF(Table_1[[#This Row],[STATUS MERCADO]]="GO",Table_1[[#This Row],[M. BRUTA TOTAL]],0)</f>
        <v>0</v>
      </c>
      <c r="CJ1670" s="188">
        <f>IF(Table_1[[#This Row],[STATUS MERCADO]]="GO",Table_1[[#This Row],[PV UNIT. REALIZADO]]*Table_1[[#This Row],[QUANTIDADE]],0)</f>
        <v>0</v>
      </c>
    </row>
    <row r="1671" ht="15" hidden="1">
      <c r="A1671" s="7"/>
      <c r="B1671" s="84" t="s">
        <v>400</v>
      </c>
      <c r="C1671" s="85">
        <v>222335</v>
      </c>
      <c r="D1671" s="85">
        <v>10575</v>
      </c>
      <c r="E1671" s="85">
        <v>7891010964641</v>
      </c>
      <c r="F1671" s="86" t="s">
        <v>1662</v>
      </c>
      <c r="G1671" s="75" t="s">
        <v>13</v>
      </c>
      <c r="H1671" s="75">
        <v>3770</v>
      </c>
      <c r="I1671" s="87" t="s">
        <v>1627</v>
      </c>
      <c r="J1671" s="75" t="s">
        <v>1607</v>
      </c>
      <c r="K1671" s="88" t="s">
        <v>84</v>
      </c>
      <c r="L1671" s="88">
        <v>12</v>
      </c>
      <c r="M1671" s="88">
        <v>4</v>
      </c>
      <c r="N1671" s="75" t="s">
        <v>85</v>
      </c>
      <c r="O1671" s="75" t="s">
        <v>208</v>
      </c>
      <c r="P1671" s="89">
        <v>8.49</v>
      </c>
      <c r="Q1671" s="90">
        <f>(17/100+7.6/100+1.65/100)*P1671</f>
        <v>2.228625</v>
      </c>
      <c r="R1671" s="90"/>
      <c r="S1671" s="90"/>
      <c r="T1671" s="90"/>
      <c r="U1671" s="90"/>
      <c r="V1671" s="90">
        <f>+P1671-Q1671+R1671+S1671+T1671+U1671</f>
        <v>6.261375</v>
      </c>
      <c r="W1671" s="91">
        <f>(1.02/100)</f>
        <v>1.02E-2</v>
      </c>
      <c r="X1671" s="91">
        <v>4.8E-3</v>
      </c>
      <c r="Y1671" s="91">
        <v>0.17</v>
      </c>
      <c r="Z1671" s="91">
        <v>1.65E-2</v>
      </c>
      <c r="AA1671" s="91">
        <v>7.6E-2</v>
      </c>
      <c r="AB1671" s="91">
        <f>SUM(W1671:AA1671)</f>
        <v>0.2775</v>
      </c>
      <c r="AC1671" s="75">
        <v>12</v>
      </c>
      <c r="AD1671" s="92">
        <f>IF(AL1671="","",+AC1671*AL1671)</f>
        <v>191.4305732484077</v>
      </c>
      <c r="AE1671" s="93">
        <f>IF(AL1671="","",+AL1671*AB1671)</f>
        <v>4.426832006369429</v>
      </c>
      <c r="AF1671" s="92">
        <f>IF(AL1671="","",+AL1671-AE1671)</f>
        <v>11.525715764331213</v>
      </c>
      <c r="AG1671" s="93">
        <f>+V1671</f>
        <v>6.261375</v>
      </c>
      <c r="AH1671" s="92">
        <f>IF(AF1671="","",+AF1671-AG1671)</f>
        <v>5.264340764331213</v>
      </c>
      <c r="AI1671" s="92">
        <f>IF(AH1671="","",+AH1671*AC1671)</f>
        <v>63.17208917197456</v>
      </c>
      <c r="AJ1671" s="93">
        <v>11.22</v>
      </c>
      <c r="AK1671" s="94">
        <v>0.33</v>
      </c>
      <c r="AL1671" s="93">
        <f>IF(V1671=0,"",V1671/(1-AB1671-AK1671))</f>
        <v>15.952547770700642</v>
      </c>
      <c r="AM1671" s="95">
        <v>0.33</v>
      </c>
      <c r="AN1671" s="93">
        <f>IF(V1671=0,"",V1671/(1-AB1671-AM1671))</f>
        <v>15.952547770700642</v>
      </c>
      <c r="AO1671" s="96">
        <v>1.2</v>
      </c>
      <c r="AP1671" s="93">
        <f>IF(BD!AJ1671="","",BD!AJ1671*BD!AO1671)</f>
        <v>13.464</v>
      </c>
      <c r="AQ1671" s="91">
        <f>BD!AM1671/BD!AK1671-1</f>
        <v>0</v>
      </c>
      <c r="AR1671" s="91">
        <f>IF(BD!AN1671="","",IF(BD!AJ1671="","",BD!AN1671/BD!AJ1671-1))</f>
        <v>0.4217957014884708</v>
      </c>
      <c r="AS1671" s="91" t="str">
        <f>IF(BD!AN1671="","",IF(BD!AN1671&lt;BD!AL1671,"ABAIXO DA META","DENTRO DA META"))</f>
        <v>DENTRO DA META</v>
      </c>
      <c r="AT1671" s="91" t="str">
        <f>IF(BD!AJ1671="","EM ANÁLISE",IF(BD!AP1671&gt;=BD!AN1671,"GO", "NO GO"))</f>
        <v>NO GO</v>
      </c>
      <c r="AU1671" s="97">
        <f>IF(AN1671="","",+BD!$AN1671-AJ1671)</f>
        <v>4.732547770700641</v>
      </c>
      <c r="AV1671" s="98"/>
      <c r="AW1671" s="90">
        <f>BD!P1671*BD!AC1671</f>
        <v>101.88</v>
      </c>
      <c r="AX1671" s="90">
        <f>BD!V1671*BD!AC1671</f>
        <v>75.1365</v>
      </c>
      <c r="AY1671" s="90">
        <f>IF(BD!AN1671="","",BD!AN1671*BD!AC1671)</f>
        <v>191.4305732484077</v>
      </c>
      <c r="AZ1671" s="75" t="s">
        <v>5272</v>
      </c>
      <c r="BA1671" s="75" t="s">
        <v>115</v>
      </c>
      <c r="BB1671" s="75">
        <v>1</v>
      </c>
      <c r="BC1671" s="75" t="s">
        <v>209</v>
      </c>
      <c r="BD1671" s="99" t="s">
        <v>5257</v>
      </c>
      <c r="BE1671" s="100" t="s">
        <v>4</v>
      </c>
      <c r="BF1671" s="100" t="s">
        <v>4</v>
      </c>
      <c r="BG1671" s="99" t="s">
        <v>5258</v>
      </c>
      <c r="BH1671" s="101"/>
      <c r="BI1671" s="101"/>
      <c r="BJ1671" s="101"/>
      <c r="BK1671" s="101"/>
      <c r="BL1671" s="101"/>
      <c r="BM1671" s="101"/>
      <c r="BN1671" s="101"/>
      <c r="BO1671" s="103"/>
      <c r="BP1671" s="99">
        <v>140.622</v>
      </c>
      <c r="BQ1671" s="99">
        <v>121</v>
      </c>
      <c r="BR1671" s="101"/>
      <c r="BS1671" s="99" t="s">
        <v>5260</v>
      </c>
      <c r="BT1671" s="99" t="s">
        <v>5261</v>
      </c>
      <c r="BU1671" s="99">
        <v>5102</v>
      </c>
      <c r="BV1671" s="99"/>
      <c r="BW1671" s="99"/>
      <c r="BX1671" s="99"/>
      <c r="BY1671" s="99"/>
      <c r="BZ1671" s="99"/>
      <c r="CA1671" s="99"/>
      <c r="CB1671" s="99"/>
      <c r="CC1671" s="99">
        <v>102</v>
      </c>
      <c r="CD1671" s="99">
        <v>8</v>
      </c>
      <c r="CE1671" s="99">
        <v>8</v>
      </c>
      <c r="CF1671" s="99"/>
      <c r="CG1671" s="37" t="e">
        <f>VLOOKUP(Table_1[[#This Row],[EAN]],'[1]Planilha1'!$E:$R,13,0)</f>
        <v>#N/A</v>
      </c>
      <c r="CI1671" s="188">
        <f>IF(Table_1[[#This Row],[STATUS MERCADO]]="GO",Table_1[[#This Row],[M. BRUTA TOTAL]],0)</f>
        <v>0</v>
      </c>
      <c r="CJ1671" s="188">
        <f>IF(Table_1[[#This Row],[STATUS MERCADO]]="GO",Table_1[[#This Row],[PV UNIT. REALIZADO]]*Table_1[[#This Row],[QUANTIDADE]],0)</f>
        <v>0</v>
      </c>
    </row>
    <row r="1672" ht="15" hidden="1">
      <c r="A1672" s="7"/>
      <c r="B1672" s="84" t="s">
        <v>400</v>
      </c>
      <c r="C1672" s="85">
        <v>222336</v>
      </c>
      <c r="D1672" s="85">
        <v>56876</v>
      </c>
      <c r="E1672" s="85">
        <v>7891010568764</v>
      </c>
      <c r="F1672" s="86" t="s">
        <v>1663</v>
      </c>
      <c r="G1672" s="75" t="s">
        <v>13</v>
      </c>
      <c r="H1672" s="75">
        <v>3770</v>
      </c>
      <c r="I1672" s="87" t="s">
        <v>1627</v>
      </c>
      <c r="J1672" s="75" t="s">
        <v>1607</v>
      </c>
      <c r="K1672" s="88" t="s">
        <v>84</v>
      </c>
      <c r="L1672" s="88">
        <v>24</v>
      </c>
      <c r="M1672" s="88">
        <v>4</v>
      </c>
      <c r="N1672" s="75" t="s">
        <v>85</v>
      </c>
      <c r="O1672" s="75" t="s">
        <v>208</v>
      </c>
      <c r="P1672" s="89">
        <v>10.93</v>
      </c>
      <c r="Q1672" s="90">
        <f>(17/100+7.6/100+1.65/100)*P1672</f>
        <v>2.869125</v>
      </c>
      <c r="R1672" s="90"/>
      <c r="S1672" s="90"/>
      <c r="T1672" s="90"/>
      <c r="U1672" s="90"/>
      <c r="V1672" s="90">
        <f>+P1672-Q1672+R1672+S1672+T1672+U1672</f>
        <v>8.060875</v>
      </c>
      <c r="W1672" s="91">
        <f>(1.02/100)</f>
        <v>1.02E-2</v>
      </c>
      <c r="X1672" s="91">
        <v>4.8E-3</v>
      </c>
      <c r="Y1672" s="91">
        <v>0.17</v>
      </c>
      <c r="Z1672" s="91">
        <v>1.65E-2</v>
      </c>
      <c r="AA1672" s="91">
        <v>7.6E-2</v>
      </c>
      <c r="AB1672" s="91">
        <f>SUM(W1672:AA1672)</f>
        <v>0.2775</v>
      </c>
      <c r="AC1672" s="75">
        <v>12</v>
      </c>
      <c r="AD1672" s="92">
        <f>IF(AL1672="","",+AC1672*AL1672)</f>
        <v>246.4471337579618</v>
      </c>
      <c r="AE1672" s="93">
        <f>IF(AL1672="","",+AL1672*AB1672)</f>
        <v>5.699089968152867</v>
      </c>
      <c r="AF1672" s="92">
        <f>IF(AL1672="","",+AL1672-AE1672)</f>
        <v>14.83817117834395</v>
      </c>
      <c r="AG1672" s="93">
        <f>+V1672</f>
        <v>8.060875</v>
      </c>
      <c r="AH1672" s="92">
        <f>IF(AF1672="","",+AF1672-AG1672)</f>
        <v>6.777296178343951</v>
      </c>
      <c r="AI1672" s="92">
        <f>IF(AH1672="","",+AH1672*AC1672)</f>
        <v>81.3275541401274</v>
      </c>
      <c r="AJ1672" s="93">
        <v>11.9</v>
      </c>
      <c r="AK1672" s="94">
        <v>0.33</v>
      </c>
      <c r="AL1672" s="93">
        <f>IF(V1672=0,"",V1672/(1-AB1672-AK1672))</f>
        <v>20.537261146496817</v>
      </c>
      <c r="AM1672" s="95">
        <v>0.33</v>
      </c>
      <c r="AN1672" s="93">
        <f>IF(V1672=0,"",V1672/(1-AB1672-AM1672))</f>
        <v>20.537261146496817</v>
      </c>
      <c r="AO1672" s="96">
        <v>1.2</v>
      </c>
      <c r="AP1672" s="93">
        <f>IF(BD!AJ1672="","",BD!AJ1672*BD!AO1672)</f>
        <v>14.28</v>
      </c>
      <c r="AQ1672" s="91">
        <f>BD!AM1672/BD!AK1672-1</f>
        <v>0</v>
      </c>
      <c r="AR1672" s="91">
        <f>IF(BD!AN1672="","",IF(BD!AJ1672="","",BD!AN1672/BD!AJ1672-1))</f>
        <v>0.7258202644114973</v>
      </c>
      <c r="AS1672" s="91" t="str">
        <f>IF(BD!AN1672="","",IF(BD!AN1672&lt;BD!AL1672,"ABAIXO DA META","DENTRO DA META"))</f>
        <v>DENTRO DA META</v>
      </c>
      <c r="AT1672" s="91" t="str">
        <f>IF(BD!AJ1672="","EM ANÁLISE",IF(BD!AP1672&gt;=BD!AN1672,"GO", "NO GO"))</f>
        <v>NO GO</v>
      </c>
      <c r="AU1672" s="97">
        <f>IF(AN1672="","",+BD!$AN1672-AJ1672)</f>
        <v>8.637261146496817</v>
      </c>
      <c r="AV1672" s="98"/>
      <c r="AW1672" s="90">
        <f>BD!P1672*BD!AC1672</f>
        <v>131.16</v>
      </c>
      <c r="AX1672" s="90">
        <f>BD!V1672*BD!AC1672</f>
        <v>96.73049999999999</v>
      </c>
      <c r="AY1672" s="90">
        <f>IF(BD!AN1672="","",BD!AN1672*BD!AC1672)</f>
        <v>246.4471337579618</v>
      </c>
      <c r="AZ1672" s="75" t="s">
        <v>5272</v>
      </c>
      <c r="BA1672" s="75" t="s">
        <v>115</v>
      </c>
      <c r="BB1672" s="75">
        <v>1</v>
      </c>
      <c r="BC1672" s="75" t="s">
        <v>209</v>
      </c>
      <c r="BD1672" s="99" t="s">
        <v>5257</v>
      </c>
      <c r="BE1672" s="100" t="s">
        <v>4</v>
      </c>
      <c r="BF1672" s="100" t="s">
        <v>4</v>
      </c>
      <c r="BG1672" s="99" t="s">
        <v>5258</v>
      </c>
      <c r="BH1672" s="101"/>
      <c r="BI1672" s="101"/>
      <c r="BJ1672" s="101"/>
      <c r="BK1672" s="101"/>
      <c r="BL1672" s="101"/>
      <c r="BM1672" s="101"/>
      <c r="BN1672" s="101"/>
      <c r="BO1672" s="103"/>
      <c r="BP1672" s="99">
        <v>140.622</v>
      </c>
      <c r="BQ1672" s="99">
        <v>121</v>
      </c>
      <c r="BR1672" s="101"/>
      <c r="BS1672" s="99" t="s">
        <v>5260</v>
      </c>
      <c r="BT1672" s="99" t="s">
        <v>5261</v>
      </c>
      <c r="BU1672" s="99">
        <v>5102</v>
      </c>
      <c r="BV1672" s="99"/>
      <c r="BW1672" s="99"/>
      <c r="BX1672" s="99"/>
      <c r="BY1672" s="99"/>
      <c r="BZ1672" s="99"/>
      <c r="CA1672" s="99"/>
      <c r="CB1672" s="99"/>
      <c r="CC1672" s="99">
        <v>102</v>
      </c>
      <c r="CD1672" s="99">
        <v>8</v>
      </c>
      <c r="CE1672" s="99">
        <v>8</v>
      </c>
      <c r="CF1672" s="99"/>
      <c r="CG1672" s="37" t="e">
        <f>VLOOKUP(Table_1[[#This Row],[EAN]],'[1]Planilha1'!$E:$R,13,0)</f>
        <v>#N/A</v>
      </c>
      <c r="CI1672" s="188">
        <f>IF(Table_1[[#This Row],[STATUS MERCADO]]="GO",Table_1[[#This Row],[M. BRUTA TOTAL]],0)</f>
        <v>0</v>
      </c>
      <c r="CJ1672" s="188">
        <f>IF(Table_1[[#This Row],[STATUS MERCADO]]="GO",Table_1[[#This Row],[PV UNIT. REALIZADO]]*Table_1[[#This Row],[QUANTIDADE]],0)</f>
        <v>0</v>
      </c>
    </row>
    <row r="1673" ht="15" hidden="1">
      <c r="A1673" s="7"/>
      <c r="B1673" s="84" t="s">
        <v>400</v>
      </c>
      <c r="C1673" s="75">
        <v>222337</v>
      </c>
      <c r="D1673" s="75">
        <v>58962</v>
      </c>
      <c r="E1673" s="85">
        <v>7891010589622</v>
      </c>
      <c r="F1673" s="86" t="s">
        <v>1664</v>
      </c>
      <c r="G1673" s="75" t="s">
        <v>13</v>
      </c>
      <c r="H1673" s="75">
        <v>3770</v>
      </c>
      <c r="I1673" s="87" t="s">
        <v>1627</v>
      </c>
      <c r="J1673" s="75" t="s">
        <v>1607</v>
      </c>
      <c r="K1673" s="88" t="s">
        <v>84</v>
      </c>
      <c r="L1673" s="88">
        <v>12</v>
      </c>
      <c r="M1673" s="88">
        <v>4</v>
      </c>
      <c r="N1673" s="75" t="s">
        <v>85</v>
      </c>
      <c r="O1673" s="75" t="s">
        <v>208</v>
      </c>
      <c r="P1673" s="89"/>
      <c r="Q1673" s="90">
        <f>(17/100+7.6/100+1.65/100)*P1673</f>
        <v>0</v>
      </c>
      <c r="R1673" s="90"/>
      <c r="S1673" s="90"/>
      <c r="T1673" s="90"/>
      <c r="U1673" s="90"/>
      <c r="V1673" s="90">
        <f>+P1673-Q1673+R1673+S1673+T1673+U1673</f>
        <v>0</v>
      </c>
      <c r="W1673" s="91">
        <f>(1.02/100)</f>
        <v>1.02E-2</v>
      </c>
      <c r="X1673" s="91">
        <v>4.8E-3</v>
      </c>
      <c r="Y1673" s="91">
        <v>0.17</v>
      </c>
      <c r="Z1673" s="91">
        <v>1.65E-2</v>
      </c>
      <c r="AA1673" s="91">
        <v>7.6E-2</v>
      </c>
      <c r="AB1673" s="91">
        <f>SUM(W1673:AA1673)</f>
        <v>0.2775</v>
      </c>
      <c r="AC1673" s="75">
        <v>12</v>
      </c>
      <c r="AD1673" s="92">
        <f>IF(AL1673="","",+AC1673*AL1673)</f>
      </c>
      <c r="AE1673" s="93">
        <f>IF(AL1673="","",+AL1673*AB1673)</f>
      </c>
      <c r="AF1673" s="92">
        <f>IF(AL1673="","",+AL1673-AE1673)</f>
      </c>
      <c r="AG1673" s="93">
        <f>+V1673</f>
        <v>0</v>
      </c>
      <c r="AH1673" s="92">
        <f>IF(AF1673="","",+AF1673-AG1673)</f>
      </c>
      <c r="AI1673" s="92">
        <f>IF(AH1673="","",+AH1673*AC1673)</f>
      </c>
      <c r="AJ1673" s="93"/>
      <c r="AK1673" s="94">
        <v>0.33</v>
      </c>
      <c r="AL1673" s="93">
        <f>IF(V1673=0,"",V1673/(1-AB1673-AK1673))</f>
      </c>
      <c r="AM1673" s="95">
        <v>0.33</v>
      </c>
      <c r="AN1673" s="93">
        <f>IF(V1673=0,"",V1673/(1-AB1673-AM1673))</f>
      </c>
      <c r="AO1673" s="96">
        <v>1.2</v>
      </c>
      <c r="AP1673" s="93">
        <f>IF(BD!AJ1673="","",BD!AJ1673*BD!AO1673)</f>
      </c>
      <c r="AQ1673" s="91">
        <f>BD!AM1673/BD!AK1673-1</f>
        <v>0</v>
      </c>
      <c r="AR1673" s="91">
        <f>IF(BD!AN1673="","",IF(BD!AJ1673="","",BD!AN1673/BD!AJ1673-1))</f>
      </c>
      <c r="AS1673" s="91">
        <f>IF(BD!AN1673="","",IF(BD!AN1673&lt;BD!AL1673,"ABAIXO DA META","DENTRO DA META"))</f>
      </c>
      <c r="AT1673" s="91" t="str">
        <f>IF(BD!AJ1673="","EM ANÁLISE",IF(BD!AP1673&gt;=BD!AN1673,"GO", "NO GO"))</f>
        <v>EM ANÁLISE</v>
      </c>
      <c r="AU1673" s="97">
        <f>IF(AN1673="","",+BD!$AN1673-AJ1673)</f>
      </c>
      <c r="AV1673" s="98"/>
      <c r="AW1673" s="90">
        <f>BD!P1673*BD!AC1673</f>
        <v>0</v>
      </c>
      <c r="AX1673" s="90">
        <f>BD!V1673*BD!AC1673</f>
        <v>0</v>
      </c>
      <c r="AY1673" s="90">
        <f>IF(BD!AN1673="","",BD!AN1673*BD!AC1673)</f>
      </c>
      <c r="AZ1673" s="75" t="s">
        <v>123</v>
      </c>
      <c r="BA1673" s="75" t="s">
        <v>115</v>
      </c>
      <c r="BB1673" s="75">
        <v>1</v>
      </c>
      <c r="BC1673" s="75" t="s">
        <v>209</v>
      </c>
      <c r="BD1673" s="104"/>
      <c r="BE1673" s="104"/>
      <c r="BF1673" s="101"/>
      <c r="BG1673" s="101"/>
      <c r="BH1673" s="101"/>
      <c r="BI1673" s="101"/>
      <c r="BJ1673" s="101"/>
      <c r="BK1673" s="101"/>
      <c r="BL1673" s="101"/>
      <c r="BM1673" s="101"/>
      <c r="BN1673" s="101"/>
      <c r="BO1673" s="103"/>
      <c r="BP1673" s="101"/>
      <c r="BQ1673" s="101"/>
      <c r="BR1673" s="101"/>
      <c r="BS1673" s="101"/>
      <c r="BT1673" s="101"/>
      <c r="BU1673" s="101"/>
      <c r="BV1673" s="101"/>
      <c r="BW1673" s="101"/>
      <c r="BX1673" s="101"/>
      <c r="BY1673" s="101"/>
      <c r="BZ1673" s="101"/>
      <c r="CA1673" s="101"/>
      <c r="CB1673" s="101"/>
      <c r="CC1673" s="101"/>
      <c r="CD1673" s="101"/>
      <c r="CE1673" s="101"/>
      <c r="CF1673" s="101"/>
      <c r="CG1673" s="37" t="e">
        <f>VLOOKUP(Table_1[[#This Row],[EAN]],'[1]Planilha1'!$E:$R,13,0)</f>
        <v>#N/A</v>
      </c>
      <c r="CI1673" s="188">
        <f>IF(Table_1[[#This Row],[STATUS MERCADO]]="GO",Table_1[[#This Row],[M. BRUTA TOTAL]],0)</f>
        <v>0</v>
      </c>
      <c r="CJ1673" s="188">
        <f>IF(Table_1[[#This Row],[STATUS MERCADO]]="GO",Table_1[[#This Row],[PV UNIT. REALIZADO]]*Table_1[[#This Row],[QUANTIDADE]],0)</f>
        <v>0</v>
      </c>
    </row>
    <row r="1674" ht="15" hidden="1">
      <c r="A1674" s="7"/>
      <c r="B1674" s="84" t="s">
        <v>400</v>
      </c>
      <c r="C1674" s="75">
        <v>222338</v>
      </c>
      <c r="D1674" s="75">
        <v>5366</v>
      </c>
      <c r="E1674" s="85">
        <v>7891010247324</v>
      </c>
      <c r="F1674" s="86" t="s">
        <v>1665</v>
      </c>
      <c r="G1674" s="75" t="s">
        <v>13</v>
      </c>
      <c r="H1674" s="75">
        <v>3770</v>
      </c>
      <c r="I1674" s="87" t="s">
        <v>1627</v>
      </c>
      <c r="J1674" s="75" t="s">
        <v>1607</v>
      </c>
      <c r="K1674" s="88" t="s">
        <v>84</v>
      </c>
      <c r="L1674" s="88">
        <v>24</v>
      </c>
      <c r="M1674" s="88">
        <v>4</v>
      </c>
      <c r="N1674" s="75" t="s">
        <v>85</v>
      </c>
      <c r="O1674" s="75" t="s">
        <v>208</v>
      </c>
      <c r="P1674" s="89"/>
      <c r="Q1674" s="90">
        <f>(17/100+7.6/100+1.65/100)*P1674</f>
        <v>0</v>
      </c>
      <c r="R1674" s="90"/>
      <c r="S1674" s="90"/>
      <c r="T1674" s="90"/>
      <c r="U1674" s="90"/>
      <c r="V1674" s="90">
        <f>+P1674-Q1674+R1674+S1674+T1674+U1674</f>
        <v>0</v>
      </c>
      <c r="W1674" s="91">
        <f>(1.02/100)</f>
        <v>1.02E-2</v>
      </c>
      <c r="X1674" s="91">
        <v>4.8E-3</v>
      </c>
      <c r="Y1674" s="91">
        <v>0.17</v>
      </c>
      <c r="Z1674" s="91">
        <v>1.65E-2</v>
      </c>
      <c r="AA1674" s="91">
        <v>7.6E-2</v>
      </c>
      <c r="AB1674" s="91">
        <f>SUM(W1674:AA1674)</f>
        <v>0.2775</v>
      </c>
      <c r="AC1674" s="75">
        <v>12</v>
      </c>
      <c r="AD1674" s="92">
        <f>IF(AL1674="","",+AC1674*AL1674)</f>
      </c>
      <c r="AE1674" s="93">
        <f>IF(AL1674="","",+AL1674*AB1674)</f>
      </c>
      <c r="AF1674" s="92">
        <f>IF(AL1674="","",+AL1674-AE1674)</f>
      </c>
      <c r="AG1674" s="93">
        <f>+V1674</f>
        <v>0</v>
      </c>
      <c r="AH1674" s="92">
        <f>IF(AF1674="","",+AF1674-AG1674)</f>
      </c>
      <c r="AI1674" s="92">
        <f>IF(AH1674="","",+AH1674*AC1674)</f>
      </c>
      <c r="AJ1674" s="93"/>
      <c r="AK1674" s="94">
        <v>0.33</v>
      </c>
      <c r="AL1674" s="93">
        <f>IF(V1674=0,"",V1674/(1-AB1674-AK1674))</f>
      </c>
      <c r="AM1674" s="95">
        <v>0.33</v>
      </c>
      <c r="AN1674" s="93">
        <f>IF(V1674=0,"",V1674/(1-AB1674-AM1674))</f>
      </c>
      <c r="AO1674" s="96">
        <v>1.2</v>
      </c>
      <c r="AP1674" s="93">
        <f>IF(BD!AJ1674="","",BD!AJ1674*BD!AO1674)</f>
      </c>
      <c r="AQ1674" s="91">
        <f>BD!AM1674/BD!AK1674-1</f>
        <v>0</v>
      </c>
      <c r="AR1674" s="91">
        <f>IF(BD!AN1674="","",IF(BD!AJ1674="","",BD!AN1674/BD!AJ1674-1))</f>
      </c>
      <c r="AS1674" s="91">
        <f>IF(BD!AN1674="","",IF(BD!AN1674&lt;BD!AL1674,"ABAIXO DA META","DENTRO DA META"))</f>
      </c>
      <c r="AT1674" s="91" t="str">
        <f>IF(BD!AJ1674="","EM ANÁLISE",IF(BD!AP1674&gt;=BD!AN1674,"GO", "NO GO"))</f>
        <v>EM ANÁLISE</v>
      </c>
      <c r="AU1674" s="97">
        <f>IF(AN1674="","",+BD!$AN1674-AJ1674)</f>
      </c>
      <c r="AV1674" s="98"/>
      <c r="AW1674" s="90">
        <f>BD!P1674*BD!AC1674</f>
        <v>0</v>
      </c>
      <c r="AX1674" s="90">
        <f>BD!V1674*BD!AC1674</f>
        <v>0</v>
      </c>
      <c r="AY1674" s="90">
        <f>IF(BD!AN1674="","",BD!AN1674*BD!AC1674)</f>
      </c>
      <c r="AZ1674" s="75" t="s">
        <v>123</v>
      </c>
      <c r="BA1674" s="75" t="s">
        <v>115</v>
      </c>
      <c r="BB1674" s="75">
        <v>1</v>
      </c>
      <c r="BC1674" s="75" t="s">
        <v>209</v>
      </c>
      <c r="BD1674" s="104"/>
      <c r="BE1674" s="104"/>
      <c r="BF1674" s="101"/>
      <c r="BG1674" s="101"/>
      <c r="BH1674" s="101"/>
      <c r="BI1674" s="101"/>
      <c r="BJ1674" s="101"/>
      <c r="BK1674" s="101"/>
      <c r="BL1674" s="101"/>
      <c r="BM1674" s="101"/>
      <c r="BN1674" s="101"/>
      <c r="BO1674" s="103"/>
      <c r="BP1674" s="101"/>
      <c r="BQ1674" s="101"/>
      <c r="BR1674" s="101"/>
      <c r="BS1674" s="101"/>
      <c r="BT1674" s="101"/>
      <c r="BU1674" s="101"/>
      <c r="BV1674" s="101"/>
      <c r="BW1674" s="101"/>
      <c r="BX1674" s="101"/>
      <c r="BY1674" s="101"/>
      <c r="BZ1674" s="101"/>
      <c r="CA1674" s="101"/>
      <c r="CB1674" s="101"/>
      <c r="CC1674" s="101"/>
      <c r="CD1674" s="101"/>
      <c r="CE1674" s="101"/>
      <c r="CF1674" s="101"/>
      <c r="CG1674" s="37" t="e">
        <f>VLOOKUP(Table_1[[#This Row],[EAN]],'[1]Planilha1'!$E:$R,13,0)</f>
        <v>#N/A</v>
      </c>
      <c r="CI1674" s="188">
        <f>IF(Table_1[[#This Row],[STATUS MERCADO]]="GO",Table_1[[#This Row],[M. BRUTA TOTAL]],0)</f>
        <v>0</v>
      </c>
      <c r="CJ1674" s="188">
        <f>IF(Table_1[[#This Row],[STATUS MERCADO]]="GO",Table_1[[#This Row],[PV UNIT. REALIZADO]]*Table_1[[#This Row],[QUANTIDADE]],0)</f>
        <v>0</v>
      </c>
    </row>
    <row r="1675" ht="15" hidden="1">
      <c r="A1675" s="7"/>
      <c r="B1675" s="84" t="s">
        <v>400</v>
      </c>
      <c r="C1675" s="75">
        <v>222339</v>
      </c>
      <c r="D1675" s="75">
        <v>5365</v>
      </c>
      <c r="E1675" s="85">
        <v>7891010247348</v>
      </c>
      <c r="F1675" s="86" t="s">
        <v>1666</v>
      </c>
      <c r="G1675" s="75" t="s">
        <v>13</v>
      </c>
      <c r="H1675" s="75">
        <v>3770</v>
      </c>
      <c r="I1675" s="87" t="s">
        <v>1627</v>
      </c>
      <c r="J1675" s="75" t="s">
        <v>1607</v>
      </c>
      <c r="K1675" s="88" t="s">
        <v>84</v>
      </c>
      <c r="L1675" s="88">
        <v>6</v>
      </c>
      <c r="M1675" s="88">
        <v>4</v>
      </c>
      <c r="N1675" s="75" t="s">
        <v>85</v>
      </c>
      <c r="O1675" s="75" t="s">
        <v>208</v>
      </c>
      <c r="P1675" s="89"/>
      <c r="Q1675" s="90">
        <f>(17/100+7.6/100+1.65/100)*P1675</f>
        <v>0</v>
      </c>
      <c r="R1675" s="90"/>
      <c r="S1675" s="90"/>
      <c r="T1675" s="90"/>
      <c r="U1675" s="90"/>
      <c r="V1675" s="90">
        <f>+P1675-Q1675+R1675+S1675+T1675+U1675</f>
        <v>0</v>
      </c>
      <c r="W1675" s="91">
        <f>(1.02/100)</f>
        <v>1.02E-2</v>
      </c>
      <c r="X1675" s="91">
        <v>4.8E-3</v>
      </c>
      <c r="Y1675" s="91">
        <v>0.17</v>
      </c>
      <c r="Z1675" s="91">
        <v>1.65E-2</v>
      </c>
      <c r="AA1675" s="91">
        <v>7.6E-2</v>
      </c>
      <c r="AB1675" s="91">
        <f>SUM(W1675:AA1675)</f>
        <v>0.2775</v>
      </c>
      <c r="AC1675" s="75">
        <v>12</v>
      </c>
      <c r="AD1675" s="92">
        <f>IF(AL1675="","",+AC1675*AL1675)</f>
      </c>
      <c r="AE1675" s="93">
        <f>IF(AL1675="","",+AL1675*AB1675)</f>
      </c>
      <c r="AF1675" s="92">
        <f>IF(AL1675="","",+AL1675-AE1675)</f>
      </c>
      <c r="AG1675" s="93">
        <f>+V1675</f>
        <v>0</v>
      </c>
      <c r="AH1675" s="92">
        <f>IF(AF1675="","",+AF1675-AG1675)</f>
      </c>
      <c r="AI1675" s="92">
        <f>IF(AH1675="","",+AH1675*AC1675)</f>
      </c>
      <c r="AJ1675" s="93"/>
      <c r="AK1675" s="94">
        <v>0.33</v>
      </c>
      <c r="AL1675" s="93">
        <f>IF(V1675=0,"",V1675/(1-AB1675-AK1675))</f>
      </c>
      <c r="AM1675" s="95">
        <v>0.33</v>
      </c>
      <c r="AN1675" s="93">
        <f>IF(V1675=0,"",V1675/(1-AB1675-AM1675))</f>
      </c>
      <c r="AO1675" s="96">
        <v>1.2</v>
      </c>
      <c r="AP1675" s="93">
        <f>IF(BD!AJ1675="","",BD!AJ1675*BD!AO1675)</f>
      </c>
      <c r="AQ1675" s="91">
        <f>BD!AM1675/BD!AK1675-1</f>
        <v>0</v>
      </c>
      <c r="AR1675" s="91">
        <f>IF(BD!AN1675="","",IF(BD!AJ1675="","",BD!AN1675/BD!AJ1675-1))</f>
      </c>
      <c r="AS1675" s="91">
        <f>IF(BD!AN1675="","",IF(BD!AN1675&lt;BD!AL1675,"ABAIXO DA META","DENTRO DA META"))</f>
      </c>
      <c r="AT1675" s="91" t="str">
        <f>IF(BD!AJ1675="","EM ANÁLISE",IF(BD!AP1675&gt;=BD!AN1675,"GO", "NO GO"))</f>
        <v>EM ANÁLISE</v>
      </c>
      <c r="AU1675" s="97">
        <f>IF(AN1675="","",+BD!$AN1675-AJ1675)</f>
      </c>
      <c r="AV1675" s="98"/>
      <c r="AW1675" s="90">
        <f>BD!P1675*BD!AC1675</f>
        <v>0</v>
      </c>
      <c r="AX1675" s="90">
        <f>BD!V1675*BD!AC1675</f>
        <v>0</v>
      </c>
      <c r="AY1675" s="90">
        <f>IF(BD!AN1675="","",BD!AN1675*BD!AC1675)</f>
      </c>
      <c r="AZ1675" s="75" t="s">
        <v>123</v>
      </c>
      <c r="BA1675" s="75" t="s">
        <v>115</v>
      </c>
      <c r="BB1675" s="75">
        <v>1</v>
      </c>
      <c r="BC1675" s="75" t="s">
        <v>209</v>
      </c>
      <c r="BD1675" s="104"/>
      <c r="BE1675" s="104"/>
      <c r="BF1675" s="101"/>
      <c r="BG1675" s="101"/>
      <c r="BH1675" s="101"/>
      <c r="BI1675" s="101"/>
      <c r="BJ1675" s="101"/>
      <c r="BK1675" s="101"/>
      <c r="BL1675" s="101"/>
      <c r="BM1675" s="101"/>
      <c r="BN1675" s="101"/>
      <c r="BO1675" s="103"/>
      <c r="BP1675" s="101"/>
      <c r="BQ1675" s="101"/>
      <c r="BR1675" s="101"/>
      <c r="BS1675" s="101"/>
      <c r="BT1675" s="101"/>
      <c r="BU1675" s="101"/>
      <c r="BV1675" s="101"/>
      <c r="BW1675" s="101"/>
      <c r="BX1675" s="101"/>
      <c r="BY1675" s="101"/>
      <c r="BZ1675" s="101"/>
      <c r="CA1675" s="101"/>
      <c r="CB1675" s="101"/>
      <c r="CC1675" s="101"/>
      <c r="CD1675" s="101"/>
      <c r="CE1675" s="101"/>
      <c r="CF1675" s="101"/>
      <c r="CG1675" s="37" t="e">
        <f>VLOOKUP(Table_1[[#This Row],[EAN]],'[1]Planilha1'!$E:$R,13,0)</f>
        <v>#N/A</v>
      </c>
      <c r="CI1675" s="188">
        <f>IF(Table_1[[#This Row],[STATUS MERCADO]]="GO",Table_1[[#This Row],[M. BRUTA TOTAL]],0)</f>
        <v>0</v>
      </c>
      <c r="CJ1675" s="188">
        <f>IF(Table_1[[#This Row],[STATUS MERCADO]]="GO",Table_1[[#This Row],[PV UNIT. REALIZADO]]*Table_1[[#This Row],[QUANTIDADE]],0)</f>
        <v>0</v>
      </c>
    </row>
    <row r="1676" ht="15" hidden="1">
      <c r="A1676" s="7"/>
      <c r="B1676" s="84" t="s">
        <v>400</v>
      </c>
      <c r="C1676" s="75">
        <v>222340</v>
      </c>
      <c r="D1676" s="75">
        <v>56877</v>
      </c>
      <c r="E1676" s="85">
        <v>7891010568771</v>
      </c>
      <c r="F1676" s="86" t="s">
        <v>1667</v>
      </c>
      <c r="G1676" s="75" t="s">
        <v>13</v>
      </c>
      <c r="H1676" s="75">
        <v>3770</v>
      </c>
      <c r="I1676" s="87" t="s">
        <v>1627</v>
      </c>
      <c r="J1676" s="75" t="s">
        <v>1607</v>
      </c>
      <c r="K1676" s="88" t="s">
        <v>84</v>
      </c>
      <c r="L1676" s="88">
        <v>24</v>
      </c>
      <c r="M1676" s="88">
        <v>4</v>
      </c>
      <c r="N1676" s="75" t="s">
        <v>85</v>
      </c>
      <c r="O1676" s="75" t="s">
        <v>208</v>
      </c>
      <c r="P1676" s="89"/>
      <c r="Q1676" s="90">
        <f>(17/100+7.6/100+1.65/100)*P1676</f>
        <v>0</v>
      </c>
      <c r="R1676" s="90"/>
      <c r="S1676" s="90"/>
      <c r="T1676" s="90"/>
      <c r="U1676" s="90"/>
      <c r="V1676" s="90">
        <f>+P1676-Q1676+R1676+S1676+T1676+U1676</f>
        <v>0</v>
      </c>
      <c r="W1676" s="91">
        <f>(1.02/100)</f>
        <v>1.02E-2</v>
      </c>
      <c r="X1676" s="91">
        <v>4.8E-3</v>
      </c>
      <c r="Y1676" s="91">
        <v>0.17</v>
      </c>
      <c r="Z1676" s="91">
        <v>1.65E-2</v>
      </c>
      <c r="AA1676" s="91">
        <v>7.6E-2</v>
      </c>
      <c r="AB1676" s="91">
        <f>SUM(W1676:AA1676)</f>
        <v>0.2775</v>
      </c>
      <c r="AC1676" s="75">
        <v>12</v>
      </c>
      <c r="AD1676" s="92">
        <f>IF(AL1676="","",+AC1676*AL1676)</f>
      </c>
      <c r="AE1676" s="93">
        <f>IF(AL1676="","",+AL1676*AB1676)</f>
      </c>
      <c r="AF1676" s="92">
        <f>IF(AL1676="","",+AL1676-AE1676)</f>
      </c>
      <c r="AG1676" s="93">
        <f>+V1676</f>
        <v>0</v>
      </c>
      <c r="AH1676" s="92">
        <f>IF(AF1676="","",+AF1676-AG1676)</f>
      </c>
      <c r="AI1676" s="92">
        <f>IF(AH1676="","",+AH1676*AC1676)</f>
      </c>
      <c r="AJ1676" s="93"/>
      <c r="AK1676" s="94">
        <v>0.33</v>
      </c>
      <c r="AL1676" s="93">
        <f>IF(V1676=0,"",V1676/(1-AB1676-AK1676))</f>
      </c>
      <c r="AM1676" s="95">
        <v>0.33</v>
      </c>
      <c r="AN1676" s="93">
        <f>IF(V1676=0,"",V1676/(1-AB1676-AM1676))</f>
      </c>
      <c r="AO1676" s="96">
        <v>1.2</v>
      </c>
      <c r="AP1676" s="93">
        <f>IF(BD!AJ1676="","",BD!AJ1676*BD!AO1676)</f>
      </c>
      <c r="AQ1676" s="91">
        <f>BD!AM1676/BD!AK1676-1</f>
        <v>0</v>
      </c>
      <c r="AR1676" s="91">
        <f>IF(BD!AN1676="","",IF(BD!AJ1676="","",BD!AN1676/BD!AJ1676-1))</f>
      </c>
      <c r="AS1676" s="91">
        <f>IF(BD!AN1676="","",IF(BD!AN1676&lt;BD!AL1676,"ABAIXO DA META","DENTRO DA META"))</f>
      </c>
      <c r="AT1676" s="91" t="str">
        <f>IF(BD!AJ1676="","EM ANÁLISE",IF(BD!AP1676&gt;=BD!AN1676,"GO", "NO GO"))</f>
        <v>EM ANÁLISE</v>
      </c>
      <c r="AU1676" s="97">
        <f>IF(AN1676="","",+BD!$AN1676-AJ1676)</f>
      </c>
      <c r="AV1676" s="98"/>
      <c r="AW1676" s="90">
        <f>BD!P1676*BD!AC1676</f>
        <v>0</v>
      </c>
      <c r="AX1676" s="90">
        <f>BD!V1676*BD!AC1676</f>
        <v>0</v>
      </c>
      <c r="AY1676" s="90">
        <f>IF(BD!AN1676="","",BD!AN1676*BD!AC1676)</f>
      </c>
      <c r="AZ1676" s="75" t="s">
        <v>123</v>
      </c>
      <c r="BA1676" s="75" t="s">
        <v>115</v>
      </c>
      <c r="BB1676" s="75">
        <v>1</v>
      </c>
      <c r="BC1676" s="75" t="s">
        <v>209</v>
      </c>
      <c r="BD1676" s="104"/>
      <c r="BE1676" s="104"/>
      <c r="BF1676" s="101"/>
      <c r="BG1676" s="101"/>
      <c r="BH1676" s="101"/>
      <c r="BI1676" s="101"/>
      <c r="BJ1676" s="101"/>
      <c r="BK1676" s="101"/>
      <c r="BL1676" s="101"/>
      <c r="BM1676" s="101"/>
      <c r="BN1676" s="101"/>
      <c r="BO1676" s="103"/>
      <c r="BP1676" s="101"/>
      <c r="BQ1676" s="101"/>
      <c r="BR1676" s="101"/>
      <c r="BS1676" s="101"/>
      <c r="BT1676" s="101"/>
      <c r="BU1676" s="101"/>
      <c r="BV1676" s="101"/>
      <c r="BW1676" s="101"/>
      <c r="BX1676" s="101"/>
      <c r="BY1676" s="101"/>
      <c r="BZ1676" s="101"/>
      <c r="CA1676" s="101"/>
      <c r="CB1676" s="101"/>
      <c r="CC1676" s="101"/>
      <c r="CD1676" s="101"/>
      <c r="CE1676" s="101"/>
      <c r="CF1676" s="101"/>
      <c r="CG1676" s="37" t="e">
        <f>VLOOKUP(Table_1[[#This Row],[EAN]],'[1]Planilha1'!$E:$R,13,0)</f>
        <v>#N/A</v>
      </c>
      <c r="CI1676" s="188">
        <f>IF(Table_1[[#This Row],[STATUS MERCADO]]="GO",Table_1[[#This Row],[M. BRUTA TOTAL]],0)</f>
        <v>0</v>
      </c>
      <c r="CJ1676" s="188">
        <f>IF(Table_1[[#This Row],[STATUS MERCADO]]="GO",Table_1[[#This Row],[PV UNIT. REALIZADO]]*Table_1[[#This Row],[QUANTIDADE]],0)</f>
        <v>0</v>
      </c>
    </row>
    <row r="1677" ht="15" hidden="1">
      <c r="A1677" s="7"/>
      <c r="B1677" s="84" t="s">
        <v>400</v>
      </c>
      <c r="C1677" s="75">
        <v>222341</v>
      </c>
      <c r="D1677" s="75">
        <v>58963</v>
      </c>
      <c r="E1677" s="85">
        <v>7891010589639</v>
      </c>
      <c r="F1677" s="86" t="s">
        <v>1668</v>
      </c>
      <c r="G1677" s="75" t="s">
        <v>13</v>
      </c>
      <c r="H1677" s="75">
        <v>3770</v>
      </c>
      <c r="I1677" s="87" t="s">
        <v>1627</v>
      </c>
      <c r="J1677" s="75" t="s">
        <v>1607</v>
      </c>
      <c r="K1677" s="88" t="s">
        <v>84</v>
      </c>
      <c r="L1677" s="88">
        <v>12</v>
      </c>
      <c r="M1677" s="88">
        <v>4</v>
      </c>
      <c r="N1677" s="75" t="s">
        <v>85</v>
      </c>
      <c r="O1677" s="75" t="s">
        <v>208</v>
      </c>
      <c r="P1677" s="89"/>
      <c r="Q1677" s="90">
        <f>(17/100+7.6/100+1.65/100)*P1677</f>
        <v>0</v>
      </c>
      <c r="R1677" s="90"/>
      <c r="S1677" s="90"/>
      <c r="T1677" s="90"/>
      <c r="U1677" s="90"/>
      <c r="V1677" s="90">
        <f>+P1677-Q1677+R1677+S1677+T1677+U1677</f>
        <v>0</v>
      </c>
      <c r="W1677" s="91">
        <f>(1.02/100)</f>
        <v>1.02E-2</v>
      </c>
      <c r="X1677" s="91">
        <v>4.8E-3</v>
      </c>
      <c r="Y1677" s="91">
        <v>0.17</v>
      </c>
      <c r="Z1677" s="91">
        <v>1.65E-2</v>
      </c>
      <c r="AA1677" s="91">
        <v>7.6E-2</v>
      </c>
      <c r="AB1677" s="91">
        <f>SUM(W1677:AA1677)</f>
        <v>0.2775</v>
      </c>
      <c r="AC1677" s="75">
        <v>12</v>
      </c>
      <c r="AD1677" s="92">
        <f>IF(AL1677="","",+AC1677*AL1677)</f>
      </c>
      <c r="AE1677" s="93">
        <f>IF(AL1677="","",+AL1677*AB1677)</f>
      </c>
      <c r="AF1677" s="92">
        <f>IF(AL1677="","",+AL1677-AE1677)</f>
      </c>
      <c r="AG1677" s="93">
        <f>+V1677</f>
        <v>0</v>
      </c>
      <c r="AH1677" s="92">
        <f>IF(AF1677="","",+AF1677-AG1677)</f>
      </c>
      <c r="AI1677" s="92">
        <f>IF(AH1677="","",+AH1677*AC1677)</f>
      </c>
      <c r="AJ1677" s="93"/>
      <c r="AK1677" s="94">
        <v>0.33</v>
      </c>
      <c r="AL1677" s="93">
        <f>IF(V1677=0,"",V1677/(1-AB1677-AK1677))</f>
      </c>
      <c r="AM1677" s="95">
        <v>0.33</v>
      </c>
      <c r="AN1677" s="93">
        <f>IF(V1677=0,"",V1677/(1-AB1677-AM1677))</f>
      </c>
      <c r="AO1677" s="96">
        <v>1.2</v>
      </c>
      <c r="AP1677" s="93">
        <f>IF(BD!AJ1677="","",BD!AJ1677*BD!AO1677)</f>
      </c>
      <c r="AQ1677" s="91">
        <f>BD!AM1677/BD!AK1677-1</f>
        <v>0</v>
      </c>
      <c r="AR1677" s="91">
        <f>IF(BD!AN1677="","",IF(BD!AJ1677="","",BD!AN1677/BD!AJ1677-1))</f>
      </c>
      <c r="AS1677" s="91">
        <f>IF(BD!AN1677="","",IF(BD!AN1677&lt;BD!AL1677,"ABAIXO DA META","DENTRO DA META"))</f>
      </c>
      <c r="AT1677" s="91" t="str">
        <f>IF(BD!AJ1677="","EM ANÁLISE",IF(BD!AP1677&gt;=BD!AN1677,"GO", "NO GO"))</f>
        <v>EM ANÁLISE</v>
      </c>
      <c r="AU1677" s="97">
        <f>IF(AN1677="","",+BD!$AN1677-AJ1677)</f>
      </c>
      <c r="AV1677" s="98"/>
      <c r="AW1677" s="90">
        <f>BD!P1677*BD!AC1677</f>
        <v>0</v>
      </c>
      <c r="AX1677" s="90">
        <f>BD!V1677*BD!AC1677</f>
        <v>0</v>
      </c>
      <c r="AY1677" s="90">
        <f>IF(BD!AN1677="","",BD!AN1677*BD!AC1677)</f>
      </c>
      <c r="AZ1677" s="75" t="s">
        <v>123</v>
      </c>
      <c r="BA1677" s="75" t="s">
        <v>115</v>
      </c>
      <c r="BB1677" s="75">
        <v>1</v>
      </c>
      <c r="BC1677" s="75" t="s">
        <v>209</v>
      </c>
      <c r="BD1677" s="104"/>
      <c r="BE1677" s="104"/>
      <c r="BF1677" s="101"/>
      <c r="BG1677" s="101"/>
      <c r="BH1677" s="101"/>
      <c r="BI1677" s="101"/>
      <c r="BJ1677" s="101"/>
      <c r="BK1677" s="101"/>
      <c r="BL1677" s="101"/>
      <c r="BM1677" s="101"/>
      <c r="BN1677" s="101"/>
      <c r="BO1677" s="103"/>
      <c r="BP1677" s="101"/>
      <c r="BQ1677" s="101"/>
      <c r="BR1677" s="101"/>
      <c r="BS1677" s="101"/>
      <c r="BT1677" s="101"/>
      <c r="BU1677" s="101"/>
      <c r="BV1677" s="101"/>
      <c r="BW1677" s="101"/>
      <c r="BX1677" s="101"/>
      <c r="BY1677" s="101"/>
      <c r="BZ1677" s="101"/>
      <c r="CA1677" s="101"/>
      <c r="CB1677" s="101"/>
      <c r="CC1677" s="101"/>
      <c r="CD1677" s="101"/>
      <c r="CE1677" s="101"/>
      <c r="CF1677" s="101"/>
      <c r="CG1677" s="37" t="e">
        <f>VLOOKUP(Table_1[[#This Row],[EAN]],'[1]Planilha1'!$E:$R,13,0)</f>
        <v>#N/A</v>
      </c>
      <c r="CI1677" s="188">
        <f>IF(Table_1[[#This Row],[STATUS MERCADO]]="GO",Table_1[[#This Row],[M. BRUTA TOTAL]],0)</f>
        <v>0</v>
      </c>
      <c r="CJ1677" s="188">
        <f>IF(Table_1[[#This Row],[STATUS MERCADO]]="GO",Table_1[[#This Row],[PV UNIT. REALIZADO]]*Table_1[[#This Row],[QUANTIDADE]],0)</f>
        <v>0</v>
      </c>
    </row>
    <row r="1678" ht="15" hidden="1">
      <c r="A1678" s="7"/>
      <c r="B1678" s="84" t="s">
        <v>400</v>
      </c>
      <c r="C1678" s="85">
        <v>222343</v>
      </c>
      <c r="D1678" s="85">
        <v>3204</v>
      </c>
      <c r="E1678" s="85">
        <v>7891010560737</v>
      </c>
      <c r="F1678" s="86" t="s">
        <v>1669</v>
      </c>
      <c r="G1678" s="75" t="s">
        <v>15</v>
      </c>
      <c r="H1678" s="75">
        <v>1620</v>
      </c>
      <c r="I1678" s="87" t="s">
        <v>1541</v>
      </c>
      <c r="J1678" s="75" t="s">
        <v>1621</v>
      </c>
      <c r="K1678" s="88" t="s">
        <v>84</v>
      </c>
      <c r="L1678" s="88">
        <v>60</v>
      </c>
      <c r="M1678" s="88">
        <v>4</v>
      </c>
      <c r="N1678" s="75" t="s">
        <v>85</v>
      </c>
      <c r="O1678" s="75" t="s">
        <v>208</v>
      </c>
      <c r="P1678" s="89">
        <v>3.57</v>
      </c>
      <c r="Q1678" s="90">
        <f>(17/100+7.6/100+1.65/100)*P1678</f>
        <v>0.937125</v>
      </c>
      <c r="R1678" s="90"/>
      <c r="S1678" s="90"/>
      <c r="T1678" s="90"/>
      <c r="U1678" s="90"/>
      <c r="V1678" s="90">
        <f>+P1678-Q1678+R1678+S1678+T1678+U1678</f>
        <v>2.632875</v>
      </c>
      <c r="W1678" s="91">
        <f>(1.02/100)</f>
        <v>1.02E-2</v>
      </c>
      <c r="X1678" s="91">
        <v>4.8E-3</v>
      </c>
      <c r="Y1678" s="91">
        <v>0.17</v>
      </c>
      <c r="Z1678" s="91">
        <v>1.65E-2</v>
      </c>
      <c r="AA1678" s="91">
        <v>7.6E-2</v>
      </c>
      <c r="AB1678" s="91">
        <f>SUM(W1678:AA1678)</f>
        <v>0.2775</v>
      </c>
      <c r="AC1678" s="75">
        <v>12</v>
      </c>
      <c r="AD1678" s="92">
        <f>IF(AL1678="","",+AC1678*AL1678)</f>
        <v>80.4955414012739</v>
      </c>
      <c r="AE1678" s="93">
        <f>IF(AL1678="","",+AL1678*AB1678)</f>
        <v>1.861459394904459</v>
      </c>
      <c r="AF1678" s="92">
        <f>IF(AL1678="","",+AL1678-AE1678)</f>
        <v>4.846502388535033</v>
      </c>
      <c r="AG1678" s="93">
        <f>+V1678</f>
        <v>2.632875</v>
      </c>
      <c r="AH1678" s="92">
        <f>IF(AF1678="","",+AF1678-AG1678)</f>
        <v>2.213627388535033</v>
      </c>
      <c r="AI1678" s="92">
        <f>IF(AH1678="","",+AH1678*AC1678)</f>
        <v>26.563528662420396</v>
      </c>
      <c r="AJ1678" s="93">
        <v>5.19</v>
      </c>
      <c r="AK1678" s="94">
        <v>0.33</v>
      </c>
      <c r="AL1678" s="93">
        <f>IF(V1678=0,"",V1678/(1-AB1678-AK1678))</f>
        <v>6.707961783439492</v>
      </c>
      <c r="AM1678" s="95">
        <v>0.33</v>
      </c>
      <c r="AN1678" s="93">
        <f>IF(V1678=0,"",V1678/(1-AB1678-AM1678))</f>
        <v>6.707961783439492</v>
      </c>
      <c r="AO1678" s="96">
        <v>1.3</v>
      </c>
      <c r="AP1678" s="93">
        <f>IF(BD!AJ1678="","",BD!AJ1678*BD!AO1678)</f>
        <v>6.747000000000001</v>
      </c>
      <c r="AQ1678" s="91">
        <f>BD!AM1678/BD!AK1678-1</f>
        <v>0</v>
      </c>
      <c r="AR1678" s="91">
        <f>IF(BD!AN1678="","",IF(BD!AJ1678="","",BD!AN1678/BD!AJ1678-1))</f>
        <v>0.29247818563381345</v>
      </c>
      <c r="AS1678" s="91" t="str">
        <f>IF(BD!AN1678="","",IF(BD!AN1678&lt;BD!AL1678,"ABAIXO DA META","DENTRO DA META"))</f>
        <v>DENTRO DA META</v>
      </c>
      <c r="AT1678" s="91" t="str">
        <f>IF(BD!AJ1678="","EM ANÁLISE",IF(BD!AP1678&gt;=BD!AN1678,"GO", "NO GO"))</f>
        <v>GO</v>
      </c>
      <c r="AU1678" s="97">
        <f>IF(AN1678="","",+BD!$AN1678-AJ1678)</f>
        <v>1.5179617834394916</v>
      </c>
      <c r="AV1678" s="98"/>
      <c r="AW1678" s="90">
        <f>BD!P1678*BD!AC1678</f>
        <v>42.839999999999996</v>
      </c>
      <c r="AX1678" s="90">
        <f>BD!V1678*BD!AC1678</f>
        <v>31.594499999999996</v>
      </c>
      <c r="AY1678" s="90">
        <f>IF(BD!AN1678="","",BD!AN1678*BD!AC1678)</f>
        <v>80.4955414012739</v>
      </c>
      <c r="AZ1678" s="75" t="s">
        <v>5272</v>
      </c>
      <c r="BA1678" s="75" t="s">
        <v>115</v>
      </c>
      <c r="BB1678" s="75">
        <v>1</v>
      </c>
      <c r="BC1678" s="75" t="s">
        <v>209</v>
      </c>
      <c r="BD1678" s="99" t="s">
        <v>5257</v>
      </c>
      <c r="BE1678" s="100" t="s">
        <v>4</v>
      </c>
      <c r="BF1678" s="100" t="s">
        <v>4</v>
      </c>
      <c r="BG1678" s="99" t="s">
        <v>5258</v>
      </c>
      <c r="BH1678" s="101"/>
      <c r="BI1678" s="101"/>
      <c r="BJ1678" s="101"/>
      <c r="BK1678" s="101"/>
      <c r="BL1678" s="101"/>
      <c r="BM1678" s="101"/>
      <c r="BN1678" s="101"/>
      <c r="BO1678" s="103"/>
      <c r="BP1678" s="99">
        <v>140.622</v>
      </c>
      <c r="BQ1678" s="99">
        <v>121</v>
      </c>
      <c r="BR1678" s="101"/>
      <c r="BS1678" s="99" t="s">
        <v>5260</v>
      </c>
      <c r="BT1678" s="99" t="s">
        <v>5261</v>
      </c>
      <c r="BU1678" s="99">
        <v>5102</v>
      </c>
      <c r="BV1678" s="99"/>
      <c r="BW1678" s="99"/>
      <c r="BX1678" s="99"/>
      <c r="BY1678" s="99"/>
      <c r="BZ1678" s="99"/>
      <c r="CA1678" s="99"/>
      <c r="CB1678" s="99"/>
      <c r="CC1678" s="99">
        <v>102</v>
      </c>
      <c r="CD1678" s="99">
        <v>8</v>
      </c>
      <c r="CE1678" s="99">
        <v>8</v>
      </c>
      <c r="CF1678" s="99"/>
      <c r="CG1678" s="37" t="e">
        <f>VLOOKUP(Table_1[[#This Row],[EAN]],'[1]Planilha1'!$E:$R,13,0)</f>
        <v>#N/A</v>
      </c>
      <c r="CI1678" s="188">
        <f>IF(Table_1[[#This Row],[STATUS MERCADO]]="GO",Table_1[[#This Row],[M. BRUTA TOTAL]],0)</f>
        <v>26.563528662420396</v>
      </c>
      <c r="CJ1678" s="188">
        <f>IF(Table_1[[#This Row],[STATUS MERCADO]]="GO",Table_1[[#This Row],[PV UNIT. REALIZADO]]*Table_1[[#This Row],[QUANTIDADE]],0)</f>
        <v>80.4955414012739</v>
      </c>
    </row>
    <row r="1679" ht="15" hidden="1">
      <c r="A1679" s="7"/>
      <c r="B1679" s="84" t="s">
        <v>400</v>
      </c>
      <c r="C1679" s="85">
        <v>222344</v>
      </c>
      <c r="D1679" s="85">
        <v>3205</v>
      </c>
      <c r="E1679" s="85">
        <v>7891010571313</v>
      </c>
      <c r="F1679" s="86" t="s">
        <v>1670</v>
      </c>
      <c r="G1679" s="75" t="s">
        <v>15</v>
      </c>
      <c r="H1679" s="75">
        <v>1620</v>
      </c>
      <c r="I1679" s="87" t="s">
        <v>1541</v>
      </c>
      <c r="J1679" s="75" t="s">
        <v>1621</v>
      </c>
      <c r="K1679" s="88" t="s">
        <v>84</v>
      </c>
      <c r="L1679" s="88">
        <v>60</v>
      </c>
      <c r="M1679" s="88">
        <v>4</v>
      </c>
      <c r="N1679" s="75" t="s">
        <v>85</v>
      </c>
      <c r="O1679" s="75" t="s">
        <v>208</v>
      </c>
      <c r="P1679" s="89">
        <v>2.99</v>
      </c>
      <c r="Q1679" s="90">
        <f>(17/100+7.6/100+1.65/100)*P1679</f>
        <v>0.7848750000000001</v>
      </c>
      <c r="R1679" s="90"/>
      <c r="S1679" s="90"/>
      <c r="T1679" s="90"/>
      <c r="U1679" s="90"/>
      <c r="V1679" s="90">
        <f>+P1679-Q1679+R1679+S1679+T1679+U1679</f>
        <v>2.2051250000000002</v>
      </c>
      <c r="W1679" s="91">
        <f>(1.02/100)</f>
        <v>1.02E-2</v>
      </c>
      <c r="X1679" s="91">
        <v>4.8E-3</v>
      </c>
      <c r="Y1679" s="91">
        <v>0.17</v>
      </c>
      <c r="Z1679" s="91">
        <v>1.65E-2</v>
      </c>
      <c r="AA1679" s="91">
        <v>7.6E-2</v>
      </c>
      <c r="AB1679" s="91">
        <f>SUM(W1679:AA1679)</f>
        <v>0.2775</v>
      </c>
      <c r="AC1679" s="75">
        <v>12</v>
      </c>
      <c r="AD1679" s="92">
        <f>IF(AL1679="","",+AC1679*AL1679)</f>
        <v>67.41783439490447</v>
      </c>
      <c r="AE1679" s="93">
        <f>IF(AL1679="","",+AL1679*AB1679)</f>
        <v>1.5590374203821662</v>
      </c>
      <c r="AF1679" s="92">
        <f>IF(AL1679="","",+AL1679-AE1679)</f>
        <v>4.059115445859874</v>
      </c>
      <c r="AG1679" s="93">
        <f>+V1679</f>
        <v>2.2051250000000002</v>
      </c>
      <c r="AH1679" s="92">
        <f>IF(AF1679="","",+AF1679-AG1679)</f>
        <v>1.8539904458598735</v>
      </c>
      <c r="AI1679" s="92">
        <f>IF(AH1679="","",+AH1679*AC1679)</f>
        <v>22.247885350318484</v>
      </c>
      <c r="AJ1679" s="93">
        <v>5.8</v>
      </c>
      <c r="AK1679" s="94">
        <v>0.33</v>
      </c>
      <c r="AL1679" s="93">
        <f>IF(V1679=0,"",V1679/(1-AB1679-AK1679))</f>
        <v>5.61815286624204</v>
      </c>
      <c r="AM1679" s="95">
        <v>0.33</v>
      </c>
      <c r="AN1679" s="93">
        <f>IF(V1679=0,"",V1679/(1-AB1679-AM1679))</f>
        <v>5.61815286624204</v>
      </c>
      <c r="AO1679" s="96">
        <v>1.2</v>
      </c>
      <c r="AP1679" s="93">
        <f>IF(BD!AJ1679="","",BD!AJ1679*BD!AO1679)</f>
        <v>6.96</v>
      </c>
      <c r="AQ1679" s="91">
        <f>BD!AM1679/BD!AK1679-1</f>
        <v>0</v>
      </c>
      <c r="AR1679" s="91">
        <f>IF(BD!AN1679="","",IF(BD!AJ1679="","",BD!AN1679/BD!AJ1679-1))</f>
        <v>-3.135295409619998E-2</v>
      </c>
      <c r="AS1679" s="91" t="str">
        <f>IF(BD!AN1679="","",IF(BD!AN1679&lt;BD!AL1679,"ABAIXO DA META","DENTRO DA META"))</f>
        <v>DENTRO DA META</v>
      </c>
      <c r="AT1679" s="91" t="str">
        <f>IF(BD!AJ1679="","EM ANÁLISE",IF(BD!AP1679&gt;=BD!AN1679,"GO", "NO GO"))</f>
        <v>GO</v>
      </c>
      <c r="AU1679" s="97">
        <f>IF(AN1679="","",+BD!$AN1679-AJ1679)</f>
        <v>-0.1818471337579597</v>
      </c>
      <c r="AV1679" s="98"/>
      <c r="AW1679" s="90">
        <f>BD!P1679*BD!AC1679</f>
        <v>35.88</v>
      </c>
      <c r="AX1679" s="90">
        <f>BD!V1679*BD!AC1679</f>
        <v>26.4615</v>
      </c>
      <c r="AY1679" s="90">
        <f>IF(BD!AN1679="","",BD!AN1679*BD!AC1679)</f>
        <v>67.41783439490447</v>
      </c>
      <c r="AZ1679" s="75" t="s">
        <v>5272</v>
      </c>
      <c r="BA1679" s="75" t="s">
        <v>115</v>
      </c>
      <c r="BB1679" s="75">
        <v>1</v>
      </c>
      <c r="BC1679" s="75" t="s">
        <v>209</v>
      </c>
      <c r="BD1679" s="99" t="s">
        <v>5257</v>
      </c>
      <c r="BE1679" s="100" t="s">
        <v>4</v>
      </c>
      <c r="BF1679" s="100" t="s">
        <v>4</v>
      </c>
      <c r="BG1679" s="99" t="s">
        <v>5258</v>
      </c>
      <c r="BH1679" s="101"/>
      <c r="BI1679" s="101"/>
      <c r="BJ1679" s="101"/>
      <c r="BK1679" s="101"/>
      <c r="BL1679" s="101"/>
      <c r="BM1679" s="101"/>
      <c r="BN1679" s="101"/>
      <c r="BO1679" s="103"/>
      <c r="BP1679" s="99">
        <v>140.622</v>
      </c>
      <c r="BQ1679" s="99">
        <v>121</v>
      </c>
      <c r="BR1679" s="101"/>
      <c r="BS1679" s="99" t="s">
        <v>5260</v>
      </c>
      <c r="BT1679" s="99" t="s">
        <v>5261</v>
      </c>
      <c r="BU1679" s="99">
        <v>5102</v>
      </c>
      <c r="BV1679" s="99"/>
      <c r="BW1679" s="99"/>
      <c r="BX1679" s="99"/>
      <c r="BY1679" s="99"/>
      <c r="BZ1679" s="99"/>
      <c r="CA1679" s="99"/>
      <c r="CB1679" s="99"/>
      <c r="CC1679" s="99">
        <v>102</v>
      </c>
      <c r="CD1679" s="99">
        <v>8</v>
      </c>
      <c r="CE1679" s="99">
        <v>8</v>
      </c>
      <c r="CF1679" s="99"/>
      <c r="CG1679" s="37" t="e">
        <f>VLOOKUP(Table_1[[#This Row],[EAN]],'[1]Planilha1'!$E:$R,13,0)</f>
        <v>#N/A</v>
      </c>
      <c r="CI1679" s="188">
        <f>IF(Table_1[[#This Row],[STATUS MERCADO]]="GO",Table_1[[#This Row],[M. BRUTA TOTAL]],0)</f>
        <v>22.247885350318484</v>
      </c>
      <c r="CJ1679" s="188">
        <f>IF(Table_1[[#This Row],[STATUS MERCADO]]="GO",Table_1[[#This Row],[PV UNIT. REALIZADO]]*Table_1[[#This Row],[QUANTIDADE]],0)</f>
        <v>67.41783439490447</v>
      </c>
    </row>
    <row r="1680" ht="15" hidden="1">
      <c r="A1680" s="7"/>
      <c r="B1680" s="84" t="s">
        <v>400</v>
      </c>
      <c r="C1680" s="75">
        <v>222346</v>
      </c>
      <c r="D1680" s="75">
        <v>1592</v>
      </c>
      <c r="E1680" s="85">
        <v>7891010253028</v>
      </c>
      <c r="F1680" s="86" t="s">
        <v>1671</v>
      </c>
      <c r="G1680" s="75" t="s">
        <v>13</v>
      </c>
      <c r="H1680" s="75">
        <v>3770</v>
      </c>
      <c r="I1680" s="87" t="s">
        <v>1627</v>
      </c>
      <c r="J1680" s="75" t="s">
        <v>1557</v>
      </c>
      <c r="K1680" s="88" t="s">
        <v>84</v>
      </c>
      <c r="L1680" s="88">
        <v>12</v>
      </c>
      <c r="M1680" s="88">
        <v>4</v>
      </c>
      <c r="N1680" s="75" t="s">
        <v>85</v>
      </c>
      <c r="O1680" s="75" t="s">
        <v>208</v>
      </c>
      <c r="P1680" s="89"/>
      <c r="Q1680" s="90">
        <f>(17/100+7.6/100+1.65/100)*P1680</f>
        <v>0</v>
      </c>
      <c r="R1680" s="90"/>
      <c r="S1680" s="90"/>
      <c r="T1680" s="90"/>
      <c r="U1680" s="90"/>
      <c r="V1680" s="90">
        <f>+P1680-Q1680+R1680+S1680+T1680+U1680</f>
        <v>0</v>
      </c>
      <c r="W1680" s="91">
        <f>(1.02/100)</f>
        <v>1.02E-2</v>
      </c>
      <c r="X1680" s="91">
        <v>4.8E-3</v>
      </c>
      <c r="Y1680" s="91">
        <v>0.17</v>
      </c>
      <c r="Z1680" s="91">
        <v>1.65E-2</v>
      </c>
      <c r="AA1680" s="91">
        <v>7.6E-2</v>
      </c>
      <c r="AB1680" s="91">
        <f>SUM(W1680:AA1680)</f>
        <v>0.2775</v>
      </c>
      <c r="AC1680" s="75">
        <v>12</v>
      </c>
      <c r="AD1680" s="92">
        <f>IF(AL1680="","",+AC1680*AL1680)</f>
      </c>
      <c r="AE1680" s="93">
        <f>IF(AL1680="","",+AL1680*AB1680)</f>
      </c>
      <c r="AF1680" s="92">
        <f>IF(AL1680="","",+AL1680-AE1680)</f>
      </c>
      <c r="AG1680" s="93">
        <f>+V1680</f>
        <v>0</v>
      </c>
      <c r="AH1680" s="92">
        <f>IF(AF1680="","",+AF1680-AG1680)</f>
      </c>
      <c r="AI1680" s="92">
        <f>IF(AH1680="","",+AH1680*AC1680)</f>
      </c>
      <c r="AJ1680" s="93"/>
      <c r="AK1680" s="94">
        <v>0.33</v>
      </c>
      <c r="AL1680" s="93">
        <f>IF(V1680=0,"",V1680/(1-AB1680-AK1680))</f>
      </c>
      <c r="AM1680" s="95">
        <v>0.33</v>
      </c>
      <c r="AN1680" s="93">
        <f>IF(V1680=0,"",V1680/(1-AB1680-AM1680))</f>
      </c>
      <c r="AO1680" s="96">
        <v>1.2</v>
      </c>
      <c r="AP1680" s="93">
        <f>IF(BD!AJ1680="","",BD!AJ1680*BD!AO1680)</f>
      </c>
      <c r="AQ1680" s="91">
        <f>BD!AM1680/BD!AK1680-1</f>
        <v>0</v>
      </c>
      <c r="AR1680" s="91">
        <f>IF(BD!AN1680="","",IF(BD!AJ1680="","",BD!AN1680/BD!AJ1680-1))</f>
      </c>
      <c r="AS1680" s="91">
        <f>IF(BD!AN1680="","",IF(BD!AN1680&lt;BD!AL1680,"ABAIXO DA META","DENTRO DA META"))</f>
      </c>
      <c r="AT1680" s="91" t="str">
        <f>IF(BD!AJ1680="","EM ANÁLISE",IF(BD!AP1680&gt;=BD!AN1680,"GO", "NO GO"))</f>
        <v>EM ANÁLISE</v>
      </c>
      <c r="AU1680" s="97">
        <f>IF(AN1680="","",+BD!$AN1680-AJ1680)</f>
      </c>
      <c r="AV1680" s="98"/>
      <c r="AW1680" s="90">
        <f>BD!P1680*BD!AC1680</f>
        <v>0</v>
      </c>
      <c r="AX1680" s="90">
        <f>BD!V1680*BD!AC1680</f>
        <v>0</v>
      </c>
      <c r="AY1680" s="90">
        <f>IF(BD!AN1680="","",BD!AN1680*BD!AC1680)</f>
      </c>
      <c r="AZ1680" s="75" t="s">
        <v>123</v>
      </c>
      <c r="BA1680" s="75" t="s">
        <v>115</v>
      </c>
      <c r="BB1680" s="75">
        <v>1</v>
      </c>
      <c r="BC1680" s="75" t="s">
        <v>209</v>
      </c>
      <c r="BD1680" s="104"/>
      <c r="BE1680" s="104"/>
      <c r="BF1680" s="101"/>
      <c r="BG1680" s="101"/>
      <c r="BH1680" s="101"/>
      <c r="BI1680" s="101"/>
      <c r="BJ1680" s="101"/>
      <c r="BK1680" s="101"/>
      <c r="BL1680" s="101"/>
      <c r="BM1680" s="101"/>
      <c r="BN1680" s="101"/>
      <c r="BO1680" s="103"/>
      <c r="BP1680" s="101"/>
      <c r="BQ1680" s="101"/>
      <c r="BR1680" s="101"/>
      <c r="BS1680" s="101"/>
      <c r="BT1680" s="101"/>
      <c r="BU1680" s="101"/>
      <c r="BV1680" s="101"/>
      <c r="BW1680" s="101"/>
      <c r="BX1680" s="101"/>
      <c r="BY1680" s="101"/>
      <c r="BZ1680" s="101"/>
      <c r="CA1680" s="101"/>
      <c r="CB1680" s="101"/>
      <c r="CC1680" s="101"/>
      <c r="CD1680" s="101"/>
      <c r="CE1680" s="101"/>
      <c r="CF1680" s="101"/>
      <c r="CG1680" s="37" t="e">
        <f>VLOOKUP(Table_1[[#This Row],[EAN]],'[1]Planilha1'!$E:$R,13,0)</f>
        <v>#N/A</v>
      </c>
      <c r="CI1680" s="188">
        <f>IF(Table_1[[#This Row],[STATUS MERCADO]]="GO",Table_1[[#This Row],[M. BRUTA TOTAL]],0)</f>
        <v>0</v>
      </c>
      <c r="CJ1680" s="188">
        <f>IF(Table_1[[#This Row],[STATUS MERCADO]]="GO",Table_1[[#This Row],[PV UNIT. REALIZADO]]*Table_1[[#This Row],[QUANTIDADE]],0)</f>
        <v>0</v>
      </c>
    </row>
    <row r="1681" ht="15" hidden="1">
      <c r="A1681" s="7"/>
      <c r="B1681" s="84" t="s">
        <v>400</v>
      </c>
      <c r="C1681" s="85">
        <v>222348</v>
      </c>
      <c r="D1681" s="85">
        <v>1583</v>
      </c>
      <c r="E1681" s="85">
        <v>7891010248758</v>
      </c>
      <c r="F1681" s="86" t="s">
        <v>1672</v>
      </c>
      <c r="G1681" s="75" t="s">
        <v>13</v>
      </c>
      <c r="H1681" s="75">
        <v>3770</v>
      </c>
      <c r="I1681" s="87" t="s">
        <v>1627</v>
      </c>
      <c r="J1681" s="75" t="s">
        <v>1557</v>
      </c>
      <c r="K1681" s="88" t="s">
        <v>84</v>
      </c>
      <c r="L1681" s="88">
        <v>12</v>
      </c>
      <c r="M1681" s="88">
        <v>4</v>
      </c>
      <c r="N1681" s="75" t="s">
        <v>85</v>
      </c>
      <c r="O1681" s="75" t="s">
        <v>208</v>
      </c>
      <c r="P1681" s="89">
        <v>10.96</v>
      </c>
      <c r="Q1681" s="90">
        <f>(17/100+7.6/100+1.65/100)*P1681</f>
        <v>2.8770000000000002</v>
      </c>
      <c r="R1681" s="90"/>
      <c r="S1681" s="90"/>
      <c r="T1681" s="90"/>
      <c r="U1681" s="90"/>
      <c r="V1681" s="90">
        <f>+P1681-Q1681+R1681+S1681+T1681+U1681</f>
        <v>8.083</v>
      </c>
      <c r="W1681" s="91">
        <f>(1.02/100)</f>
        <v>1.02E-2</v>
      </c>
      <c r="X1681" s="91">
        <v>4.8E-3</v>
      </c>
      <c r="Y1681" s="91">
        <v>0.17</v>
      </c>
      <c r="Z1681" s="91">
        <v>1.65E-2</v>
      </c>
      <c r="AA1681" s="91">
        <v>7.6E-2</v>
      </c>
      <c r="AB1681" s="91">
        <f>SUM(W1681:AA1681)</f>
        <v>0.2775</v>
      </c>
      <c r="AC1681" s="75">
        <v>12</v>
      </c>
      <c r="AD1681" s="92">
        <f>IF(AL1681="","",+AC1681*AL1681)</f>
        <v>247.12356687898094</v>
      </c>
      <c r="AE1681" s="93">
        <f>IF(AL1681="","",+AL1681*AB1681)</f>
        <v>5.714732484076435</v>
      </c>
      <c r="AF1681" s="92">
        <f>IF(AL1681="","",+AL1681-AE1681)</f>
        <v>14.878898089171976</v>
      </c>
      <c r="AG1681" s="93">
        <f>+V1681</f>
        <v>8.083</v>
      </c>
      <c r="AH1681" s="92">
        <f>IF(AF1681="","",+AF1681-AG1681)</f>
        <v>6.795898089171976</v>
      </c>
      <c r="AI1681" s="92">
        <f>IF(AH1681="","",+AH1681*AC1681)</f>
        <v>81.5507770700637</v>
      </c>
      <c r="AJ1681" s="93">
        <v>15.23</v>
      </c>
      <c r="AK1681" s="94">
        <v>0.33</v>
      </c>
      <c r="AL1681" s="93">
        <f>IF(V1681=0,"",V1681/(1-AB1681-AK1681))</f>
        <v>20.59363057324841</v>
      </c>
      <c r="AM1681" s="95">
        <v>0.33</v>
      </c>
      <c r="AN1681" s="93">
        <f>IF(V1681=0,"",V1681/(1-AB1681-AM1681))</f>
        <v>20.59363057324841</v>
      </c>
      <c r="AO1681" s="96">
        <v>1.2</v>
      </c>
      <c r="AP1681" s="93">
        <f>IF(BD!AJ1681="","",BD!AJ1681*BD!AO1681)</f>
        <v>18.276</v>
      </c>
      <c r="AQ1681" s="91">
        <f>BD!AM1681/BD!AK1681-1</f>
        <v>0</v>
      </c>
      <c r="AR1681" s="91">
        <f>IF(BD!AN1681="","",IF(BD!AJ1681="","",BD!AN1681/BD!AJ1681-1))</f>
        <v>0.35217534952386154</v>
      </c>
      <c r="AS1681" s="91" t="str">
        <f>IF(BD!AN1681="","",IF(BD!AN1681&lt;BD!AL1681,"ABAIXO DA META","DENTRO DA META"))</f>
        <v>DENTRO DA META</v>
      </c>
      <c r="AT1681" s="91" t="str">
        <f>IF(BD!AJ1681="","EM ANÁLISE",IF(BD!AP1681&gt;=BD!AN1681,"GO", "NO GO"))</f>
        <v>NO GO</v>
      </c>
      <c r="AU1681" s="97">
        <f>IF(AN1681="","",+BD!$AN1681-AJ1681)</f>
        <v>5.363630573248411</v>
      </c>
      <c r="AV1681" s="98"/>
      <c r="AW1681" s="90">
        <f>BD!P1681*BD!AC1681</f>
        <v>131.52</v>
      </c>
      <c r="AX1681" s="90">
        <f>BD!V1681*BD!AC1681</f>
        <v>96.99600000000001</v>
      </c>
      <c r="AY1681" s="90">
        <f>IF(BD!AN1681="","",BD!AN1681*BD!AC1681)</f>
        <v>247.12356687898094</v>
      </c>
      <c r="AZ1681" s="75" t="s">
        <v>5272</v>
      </c>
      <c r="BA1681" s="75" t="s">
        <v>115</v>
      </c>
      <c r="BB1681" s="75">
        <v>1</v>
      </c>
      <c r="BC1681" s="75" t="s">
        <v>209</v>
      </c>
      <c r="BD1681" s="99" t="s">
        <v>5257</v>
      </c>
      <c r="BE1681" s="100" t="s">
        <v>4</v>
      </c>
      <c r="BF1681" s="100" t="s">
        <v>4</v>
      </c>
      <c r="BG1681" s="99" t="s">
        <v>5258</v>
      </c>
      <c r="BH1681" s="101"/>
      <c r="BI1681" s="101"/>
      <c r="BJ1681" s="101"/>
      <c r="BK1681" s="101"/>
      <c r="BL1681" s="101"/>
      <c r="BM1681" s="101"/>
      <c r="BN1681" s="101"/>
      <c r="BO1681" s="103"/>
      <c r="BP1681" s="99">
        <v>140.622</v>
      </c>
      <c r="BQ1681" s="99">
        <v>121</v>
      </c>
      <c r="BR1681" s="101"/>
      <c r="BS1681" s="99" t="s">
        <v>5260</v>
      </c>
      <c r="BT1681" s="99" t="s">
        <v>5261</v>
      </c>
      <c r="BU1681" s="99">
        <v>5102</v>
      </c>
      <c r="BV1681" s="99"/>
      <c r="BW1681" s="99"/>
      <c r="BX1681" s="99"/>
      <c r="BY1681" s="99"/>
      <c r="BZ1681" s="99"/>
      <c r="CA1681" s="99"/>
      <c r="CB1681" s="99"/>
      <c r="CC1681" s="99">
        <v>102</v>
      </c>
      <c r="CD1681" s="99">
        <v>8</v>
      </c>
      <c r="CE1681" s="99">
        <v>8</v>
      </c>
      <c r="CF1681" s="99"/>
      <c r="CG1681" s="37" t="e">
        <f>VLOOKUP(Table_1[[#This Row],[EAN]],'[1]Planilha1'!$E:$R,13,0)</f>
        <v>#N/A</v>
      </c>
      <c r="CI1681" s="188">
        <f>IF(Table_1[[#This Row],[STATUS MERCADO]]="GO",Table_1[[#This Row],[M. BRUTA TOTAL]],0)</f>
        <v>0</v>
      </c>
      <c r="CJ1681" s="188">
        <f>IF(Table_1[[#This Row],[STATUS MERCADO]]="GO",Table_1[[#This Row],[PV UNIT. REALIZADO]]*Table_1[[#This Row],[QUANTIDADE]],0)</f>
        <v>0</v>
      </c>
    </row>
    <row r="1682" ht="15" hidden="1">
      <c r="A1682" s="7"/>
      <c r="B1682" s="84" t="s">
        <v>400</v>
      </c>
      <c r="C1682" s="85">
        <v>222349</v>
      </c>
      <c r="D1682" s="85">
        <v>1584</v>
      </c>
      <c r="E1682" s="85">
        <v>7891010248765</v>
      </c>
      <c r="F1682" s="86" t="s">
        <v>1673</v>
      </c>
      <c r="G1682" s="75" t="s">
        <v>13</v>
      </c>
      <c r="H1682" s="75">
        <v>3770</v>
      </c>
      <c r="I1682" s="87" t="s">
        <v>1627</v>
      </c>
      <c r="J1682" s="75" t="s">
        <v>1557</v>
      </c>
      <c r="K1682" s="88" t="s">
        <v>84</v>
      </c>
      <c r="L1682" s="88">
        <v>12</v>
      </c>
      <c r="M1682" s="88">
        <v>4</v>
      </c>
      <c r="N1682" s="75" t="s">
        <v>85</v>
      </c>
      <c r="O1682" s="75" t="s">
        <v>208</v>
      </c>
      <c r="P1682" s="89">
        <v>16.99</v>
      </c>
      <c r="Q1682" s="90">
        <f>(17/100+7.6/100+1.65/100)*P1682</f>
        <v>4.459874999999999</v>
      </c>
      <c r="R1682" s="90"/>
      <c r="S1682" s="90"/>
      <c r="T1682" s="90"/>
      <c r="U1682" s="90"/>
      <c r="V1682" s="90">
        <f>+P1682-Q1682+R1682+S1682+T1682+U1682</f>
        <v>12.530124999999998</v>
      </c>
      <c r="W1682" s="91">
        <f>(1.02/100)</f>
        <v>1.02E-2</v>
      </c>
      <c r="X1682" s="91">
        <v>4.8E-3</v>
      </c>
      <c r="Y1682" s="91">
        <v>0.17</v>
      </c>
      <c r="Z1682" s="91">
        <v>1.65E-2</v>
      </c>
      <c r="AA1682" s="91">
        <v>7.6E-2</v>
      </c>
      <c r="AB1682" s="91">
        <f>SUM(W1682:AA1682)</f>
        <v>0.2775</v>
      </c>
      <c r="AC1682" s="75">
        <v>12</v>
      </c>
      <c r="AD1682" s="92">
        <f>IF(AL1682="","",+AC1682*AL1682)</f>
        <v>383.0866242038217</v>
      </c>
      <c r="AE1682" s="93">
        <f>IF(AL1682="","",+AL1682*AB1682)</f>
        <v>8.858878184713378</v>
      </c>
      <c r="AF1682" s="92">
        <f>IF(AL1682="","",+AL1682-AE1682)</f>
        <v>23.065007165605095</v>
      </c>
      <c r="AG1682" s="93">
        <f>+V1682</f>
        <v>12.530124999999998</v>
      </c>
      <c r="AH1682" s="92">
        <f>IF(AF1682="","",+AF1682-AG1682)</f>
        <v>10.534882165605097</v>
      </c>
      <c r="AI1682" s="92">
        <f>IF(AH1682="","",+AH1682*AC1682)</f>
        <v>126.41858598726117</v>
      </c>
      <c r="AJ1682" s="93">
        <v>17.9</v>
      </c>
      <c r="AK1682" s="94">
        <v>0.33</v>
      </c>
      <c r="AL1682" s="93">
        <f>IF(V1682=0,"",V1682/(1-AB1682-AK1682))</f>
        <v>31.923885350318475</v>
      </c>
      <c r="AM1682" s="95">
        <v>0.33</v>
      </c>
      <c r="AN1682" s="93">
        <f>IF(V1682=0,"",V1682/(1-AB1682-AM1682))</f>
        <v>31.923885350318475</v>
      </c>
      <c r="AO1682" s="96">
        <v>1.2</v>
      </c>
      <c r="AP1682" s="93">
        <f>IF(BD!AJ1682="","",BD!AJ1682*BD!AO1682)</f>
        <v>21.479999999999997</v>
      </c>
      <c r="AQ1682" s="91">
        <f>BD!AM1682/BD!AK1682-1</f>
        <v>0</v>
      </c>
      <c r="AR1682" s="91">
        <f>IF(BD!AN1682="","",IF(BD!AJ1682="","",BD!AN1682/BD!AJ1682-1))</f>
        <v>0.7834572821406971</v>
      </c>
      <c r="AS1682" s="91" t="str">
        <f>IF(BD!AN1682="","",IF(BD!AN1682&lt;BD!AL1682,"ABAIXO DA META","DENTRO DA META"))</f>
        <v>DENTRO DA META</v>
      </c>
      <c r="AT1682" s="91" t="str">
        <f>IF(BD!AJ1682="","EM ANÁLISE",IF(BD!AP1682&gt;=BD!AN1682,"GO", "NO GO"))</f>
        <v>NO GO</v>
      </c>
      <c r="AU1682" s="97">
        <f>IF(AN1682="","",+BD!$AN1682-AJ1682)</f>
        <v>14.023885350318476</v>
      </c>
      <c r="AV1682" s="98"/>
      <c r="AW1682" s="90">
        <f>BD!P1682*BD!AC1682</f>
        <v>203.88</v>
      </c>
      <c r="AX1682" s="90">
        <f>BD!V1682*BD!AC1682</f>
        <v>150.36149999999998</v>
      </c>
      <c r="AY1682" s="90">
        <f>IF(BD!AN1682="","",BD!AN1682*BD!AC1682)</f>
        <v>383.0866242038217</v>
      </c>
      <c r="AZ1682" s="75" t="s">
        <v>5272</v>
      </c>
      <c r="BA1682" s="75" t="s">
        <v>115</v>
      </c>
      <c r="BB1682" s="75">
        <v>1</v>
      </c>
      <c r="BC1682" s="75" t="s">
        <v>209</v>
      </c>
      <c r="BD1682" s="99" t="s">
        <v>5257</v>
      </c>
      <c r="BE1682" s="100" t="s">
        <v>4</v>
      </c>
      <c r="BF1682" s="100" t="s">
        <v>4</v>
      </c>
      <c r="BG1682" s="99" t="s">
        <v>5258</v>
      </c>
      <c r="BH1682" s="101"/>
      <c r="BI1682" s="101"/>
      <c r="BJ1682" s="101"/>
      <c r="BK1682" s="101"/>
      <c r="BL1682" s="101"/>
      <c r="BM1682" s="101"/>
      <c r="BN1682" s="101"/>
      <c r="BO1682" s="103"/>
      <c r="BP1682" s="99">
        <v>140.622</v>
      </c>
      <c r="BQ1682" s="99">
        <v>121</v>
      </c>
      <c r="BR1682" s="101"/>
      <c r="BS1682" s="99" t="s">
        <v>5260</v>
      </c>
      <c r="BT1682" s="99" t="s">
        <v>5261</v>
      </c>
      <c r="BU1682" s="99">
        <v>5102</v>
      </c>
      <c r="BV1682" s="99"/>
      <c r="BW1682" s="99"/>
      <c r="BX1682" s="99"/>
      <c r="BY1682" s="99"/>
      <c r="BZ1682" s="99"/>
      <c r="CA1682" s="99"/>
      <c r="CB1682" s="99"/>
      <c r="CC1682" s="99">
        <v>102</v>
      </c>
      <c r="CD1682" s="99">
        <v>8</v>
      </c>
      <c r="CE1682" s="99">
        <v>8</v>
      </c>
      <c r="CF1682" s="99"/>
      <c r="CG1682" s="37" t="e">
        <f>VLOOKUP(Table_1[[#This Row],[EAN]],'[1]Planilha1'!$E:$R,13,0)</f>
        <v>#N/A</v>
      </c>
      <c r="CI1682" s="188">
        <f>IF(Table_1[[#This Row],[STATUS MERCADO]]="GO",Table_1[[#This Row],[M. BRUTA TOTAL]],0)</f>
        <v>0</v>
      </c>
      <c r="CJ1682" s="188">
        <f>IF(Table_1[[#This Row],[STATUS MERCADO]]="GO",Table_1[[#This Row],[PV UNIT. REALIZADO]]*Table_1[[#This Row],[QUANTIDADE]],0)</f>
        <v>0</v>
      </c>
    </row>
    <row r="1683" ht="15" hidden="1">
      <c r="A1683" s="7"/>
      <c r="B1683" s="84" t="s">
        <v>400</v>
      </c>
      <c r="C1683" s="85">
        <v>222350</v>
      </c>
      <c r="D1683" s="85">
        <v>1589</v>
      </c>
      <c r="E1683" s="85">
        <v>7891010248796</v>
      </c>
      <c r="F1683" s="86" t="s">
        <v>1674</v>
      </c>
      <c r="G1683" s="75" t="s">
        <v>13</v>
      </c>
      <c r="H1683" s="75">
        <v>3770</v>
      </c>
      <c r="I1683" s="87" t="s">
        <v>1627</v>
      </c>
      <c r="J1683" s="75" t="s">
        <v>1557</v>
      </c>
      <c r="K1683" s="88" t="s">
        <v>84</v>
      </c>
      <c r="L1683" s="88">
        <v>12</v>
      </c>
      <c r="M1683" s="88">
        <v>4</v>
      </c>
      <c r="N1683" s="75" t="s">
        <v>85</v>
      </c>
      <c r="O1683" s="75" t="s">
        <v>208</v>
      </c>
      <c r="P1683" s="89">
        <v>10.96</v>
      </c>
      <c r="Q1683" s="90">
        <f>(17/100+7.6/100+1.65/100)*P1683</f>
        <v>2.8770000000000002</v>
      </c>
      <c r="R1683" s="90"/>
      <c r="S1683" s="90"/>
      <c r="T1683" s="90"/>
      <c r="U1683" s="90"/>
      <c r="V1683" s="90">
        <f>+P1683-Q1683+R1683+S1683+T1683+U1683</f>
        <v>8.083</v>
      </c>
      <c r="W1683" s="91">
        <f>(1.02/100)</f>
        <v>1.02E-2</v>
      </c>
      <c r="X1683" s="91">
        <v>4.8E-3</v>
      </c>
      <c r="Y1683" s="91">
        <v>0.17</v>
      </c>
      <c r="Z1683" s="91">
        <v>1.65E-2</v>
      </c>
      <c r="AA1683" s="91">
        <v>7.6E-2</v>
      </c>
      <c r="AB1683" s="91">
        <f>SUM(W1683:AA1683)</f>
        <v>0.2775</v>
      </c>
      <c r="AC1683" s="75">
        <v>12</v>
      </c>
      <c r="AD1683" s="92">
        <f>IF(AL1683="","",+AC1683*AL1683)</f>
        <v>247.12356687898094</v>
      </c>
      <c r="AE1683" s="93">
        <f>IF(AL1683="","",+AL1683*AB1683)</f>
        <v>5.714732484076435</v>
      </c>
      <c r="AF1683" s="92">
        <f>IF(AL1683="","",+AL1683-AE1683)</f>
        <v>14.878898089171976</v>
      </c>
      <c r="AG1683" s="93">
        <f>+V1683</f>
        <v>8.083</v>
      </c>
      <c r="AH1683" s="92">
        <f>IF(AF1683="","",+AF1683-AG1683)</f>
        <v>6.795898089171976</v>
      </c>
      <c r="AI1683" s="92">
        <f>IF(AH1683="","",+AH1683*AC1683)</f>
        <v>81.5507770700637</v>
      </c>
      <c r="AJ1683" s="93">
        <v>13.89</v>
      </c>
      <c r="AK1683" s="94">
        <v>0.33</v>
      </c>
      <c r="AL1683" s="93">
        <f>IF(V1683=0,"",V1683/(1-AB1683-AK1683))</f>
        <v>20.59363057324841</v>
      </c>
      <c r="AM1683" s="95">
        <v>0.33</v>
      </c>
      <c r="AN1683" s="93">
        <f>IF(V1683=0,"",V1683/(1-AB1683-AM1683))</f>
        <v>20.59363057324841</v>
      </c>
      <c r="AO1683" s="96">
        <v>1.2</v>
      </c>
      <c r="AP1683" s="93">
        <f>IF(BD!AJ1683="","",BD!AJ1683*BD!AO1683)</f>
        <v>16.668</v>
      </c>
      <c r="AQ1683" s="91">
        <f>BD!AM1683/BD!AK1683-1</f>
        <v>0</v>
      </c>
      <c r="AR1683" s="91">
        <f>IF(BD!AN1683="","",IF(BD!AJ1683="","",BD!AN1683/BD!AJ1683-1))</f>
        <v>0.48262279145056963</v>
      </c>
      <c r="AS1683" s="91" t="str">
        <f>IF(BD!AN1683="","",IF(BD!AN1683&lt;BD!AL1683,"ABAIXO DA META","DENTRO DA META"))</f>
        <v>DENTRO DA META</v>
      </c>
      <c r="AT1683" s="91" t="str">
        <f>IF(BD!AJ1683="","EM ANÁLISE",IF(BD!AP1683&gt;=BD!AN1683,"GO", "NO GO"))</f>
        <v>NO GO</v>
      </c>
      <c r="AU1683" s="97">
        <f>IF(AN1683="","",+BD!$AN1683-AJ1683)</f>
        <v>6.703630573248411</v>
      </c>
      <c r="AV1683" s="98"/>
      <c r="AW1683" s="90">
        <f>BD!P1683*BD!AC1683</f>
        <v>131.52</v>
      </c>
      <c r="AX1683" s="90">
        <f>BD!V1683*BD!AC1683</f>
        <v>96.99600000000001</v>
      </c>
      <c r="AY1683" s="90">
        <f>IF(BD!AN1683="","",BD!AN1683*BD!AC1683)</f>
        <v>247.12356687898094</v>
      </c>
      <c r="AZ1683" s="75" t="s">
        <v>5272</v>
      </c>
      <c r="BA1683" s="75" t="s">
        <v>115</v>
      </c>
      <c r="BB1683" s="75">
        <v>1</v>
      </c>
      <c r="BC1683" s="75" t="s">
        <v>209</v>
      </c>
      <c r="BD1683" s="99" t="s">
        <v>5257</v>
      </c>
      <c r="BE1683" s="100" t="s">
        <v>4</v>
      </c>
      <c r="BF1683" s="100" t="s">
        <v>4</v>
      </c>
      <c r="BG1683" s="99" t="s">
        <v>5258</v>
      </c>
      <c r="BH1683" s="101"/>
      <c r="BI1683" s="101"/>
      <c r="BJ1683" s="101"/>
      <c r="BK1683" s="101"/>
      <c r="BL1683" s="101"/>
      <c r="BM1683" s="101"/>
      <c r="BN1683" s="101"/>
      <c r="BO1683" s="103"/>
      <c r="BP1683" s="99">
        <v>140.622</v>
      </c>
      <c r="BQ1683" s="99">
        <v>121</v>
      </c>
      <c r="BR1683" s="101"/>
      <c r="BS1683" s="99" t="s">
        <v>5260</v>
      </c>
      <c r="BT1683" s="99" t="s">
        <v>5261</v>
      </c>
      <c r="BU1683" s="99">
        <v>5102</v>
      </c>
      <c r="BV1683" s="99"/>
      <c r="BW1683" s="99"/>
      <c r="BX1683" s="99"/>
      <c r="BY1683" s="99"/>
      <c r="BZ1683" s="99"/>
      <c r="CA1683" s="99"/>
      <c r="CB1683" s="99"/>
      <c r="CC1683" s="99">
        <v>102</v>
      </c>
      <c r="CD1683" s="99">
        <v>8</v>
      </c>
      <c r="CE1683" s="99">
        <v>8</v>
      </c>
      <c r="CF1683" s="99"/>
      <c r="CG1683" s="37" t="e">
        <f>VLOOKUP(Table_1[[#This Row],[EAN]],'[1]Planilha1'!$E:$R,13,0)</f>
        <v>#N/A</v>
      </c>
      <c r="CI1683" s="188">
        <f>IF(Table_1[[#This Row],[STATUS MERCADO]]="GO",Table_1[[#This Row],[M. BRUTA TOTAL]],0)</f>
        <v>0</v>
      </c>
      <c r="CJ1683" s="188">
        <f>IF(Table_1[[#This Row],[STATUS MERCADO]]="GO",Table_1[[#This Row],[PV UNIT. REALIZADO]]*Table_1[[#This Row],[QUANTIDADE]],0)</f>
        <v>0</v>
      </c>
    </row>
    <row r="1684" ht="15" hidden="1">
      <c r="A1684" s="7"/>
      <c r="B1684" s="84" t="s">
        <v>400</v>
      </c>
      <c r="C1684" s="75">
        <v>222351</v>
      </c>
      <c r="D1684" s="75">
        <v>1590</v>
      </c>
      <c r="E1684" s="85">
        <v>7891010248802</v>
      </c>
      <c r="F1684" s="86" t="s">
        <v>1675</v>
      </c>
      <c r="G1684" s="75" t="s">
        <v>13</v>
      </c>
      <c r="H1684" s="75">
        <v>3770</v>
      </c>
      <c r="I1684" s="87" t="s">
        <v>1627</v>
      </c>
      <c r="J1684" s="75" t="s">
        <v>1557</v>
      </c>
      <c r="K1684" s="88" t="s">
        <v>84</v>
      </c>
      <c r="L1684" s="88">
        <v>12</v>
      </c>
      <c r="M1684" s="88">
        <v>4</v>
      </c>
      <c r="N1684" s="75" t="s">
        <v>85</v>
      </c>
      <c r="O1684" s="75" t="s">
        <v>208</v>
      </c>
      <c r="P1684" s="89"/>
      <c r="Q1684" s="90">
        <f>(17/100+7.6/100+1.65/100)*P1684</f>
        <v>0</v>
      </c>
      <c r="R1684" s="90"/>
      <c r="S1684" s="90"/>
      <c r="T1684" s="90"/>
      <c r="U1684" s="90"/>
      <c r="V1684" s="90">
        <f>+P1684-Q1684+R1684+S1684+T1684+U1684</f>
        <v>0</v>
      </c>
      <c r="W1684" s="91">
        <f>(1.02/100)</f>
        <v>1.02E-2</v>
      </c>
      <c r="X1684" s="91">
        <v>4.8E-3</v>
      </c>
      <c r="Y1684" s="91">
        <v>0.17</v>
      </c>
      <c r="Z1684" s="91">
        <v>1.65E-2</v>
      </c>
      <c r="AA1684" s="91">
        <v>7.6E-2</v>
      </c>
      <c r="AB1684" s="91">
        <f>SUM(W1684:AA1684)</f>
        <v>0.2775</v>
      </c>
      <c r="AC1684" s="75">
        <v>12</v>
      </c>
      <c r="AD1684" s="92">
        <f>IF(AL1684="","",+AC1684*AL1684)</f>
      </c>
      <c r="AE1684" s="93">
        <f>IF(AL1684="","",+AL1684*AB1684)</f>
      </c>
      <c r="AF1684" s="92">
        <f>IF(AL1684="","",+AL1684-AE1684)</f>
      </c>
      <c r="AG1684" s="93">
        <f>+V1684</f>
        <v>0</v>
      </c>
      <c r="AH1684" s="92">
        <f>IF(AF1684="","",+AF1684-AG1684)</f>
      </c>
      <c r="AI1684" s="92">
        <f>IF(AH1684="","",+AH1684*AC1684)</f>
      </c>
      <c r="AJ1684" s="93"/>
      <c r="AK1684" s="94">
        <v>0.33</v>
      </c>
      <c r="AL1684" s="93">
        <f>IF(V1684=0,"",V1684/(1-AB1684-AK1684))</f>
      </c>
      <c r="AM1684" s="95">
        <v>0.33</v>
      </c>
      <c r="AN1684" s="93">
        <f>IF(V1684=0,"",V1684/(1-AB1684-AM1684))</f>
      </c>
      <c r="AO1684" s="96">
        <v>1.2</v>
      </c>
      <c r="AP1684" s="93">
        <f>IF(BD!AJ1684="","",BD!AJ1684*BD!AO1684)</f>
      </c>
      <c r="AQ1684" s="91">
        <f>BD!AM1684/BD!AK1684-1</f>
        <v>0</v>
      </c>
      <c r="AR1684" s="91">
        <f>IF(BD!AN1684="","",IF(BD!AJ1684="","",BD!AN1684/BD!AJ1684-1))</f>
      </c>
      <c r="AS1684" s="91">
        <f>IF(BD!AN1684="","",IF(BD!AN1684&lt;BD!AL1684,"ABAIXO DA META","DENTRO DA META"))</f>
      </c>
      <c r="AT1684" s="91" t="str">
        <f>IF(BD!AJ1684="","EM ANÁLISE",IF(BD!AP1684&gt;=BD!AN1684,"GO", "NO GO"))</f>
        <v>EM ANÁLISE</v>
      </c>
      <c r="AU1684" s="97">
        <f>IF(AN1684="","",+BD!$AN1684-AJ1684)</f>
      </c>
      <c r="AV1684" s="98"/>
      <c r="AW1684" s="90">
        <f>BD!P1684*BD!AC1684</f>
        <v>0</v>
      </c>
      <c r="AX1684" s="90">
        <f>BD!V1684*BD!AC1684</f>
        <v>0</v>
      </c>
      <c r="AY1684" s="90">
        <f>IF(BD!AN1684="","",BD!AN1684*BD!AC1684)</f>
      </c>
      <c r="AZ1684" s="75" t="s">
        <v>123</v>
      </c>
      <c r="BA1684" s="75" t="s">
        <v>115</v>
      </c>
      <c r="BB1684" s="75">
        <v>1</v>
      </c>
      <c r="BC1684" s="75" t="s">
        <v>209</v>
      </c>
      <c r="BD1684" s="104"/>
      <c r="BE1684" s="104"/>
      <c r="BF1684" s="101"/>
      <c r="BG1684" s="101"/>
      <c r="BH1684" s="101"/>
      <c r="BI1684" s="101"/>
      <c r="BJ1684" s="101"/>
      <c r="BK1684" s="101"/>
      <c r="BL1684" s="101"/>
      <c r="BM1684" s="101"/>
      <c r="BN1684" s="101"/>
      <c r="BO1684" s="103"/>
      <c r="BP1684" s="101"/>
      <c r="BQ1684" s="101"/>
      <c r="BR1684" s="101"/>
      <c r="BS1684" s="101"/>
      <c r="BT1684" s="101"/>
      <c r="BU1684" s="101"/>
      <c r="BV1684" s="101"/>
      <c r="BW1684" s="101"/>
      <c r="BX1684" s="101"/>
      <c r="BY1684" s="101"/>
      <c r="BZ1684" s="101"/>
      <c r="CA1684" s="101"/>
      <c r="CB1684" s="101"/>
      <c r="CC1684" s="101"/>
      <c r="CD1684" s="101"/>
      <c r="CE1684" s="101"/>
      <c r="CF1684" s="101"/>
      <c r="CG1684" s="37" t="e">
        <f>VLOOKUP(Table_1[[#This Row],[EAN]],'[1]Planilha1'!$E:$R,13,0)</f>
        <v>#N/A</v>
      </c>
      <c r="CI1684" s="188">
        <f>IF(Table_1[[#This Row],[STATUS MERCADO]]="GO",Table_1[[#This Row],[M. BRUTA TOTAL]],0)</f>
        <v>0</v>
      </c>
      <c r="CJ1684" s="188">
        <f>IF(Table_1[[#This Row],[STATUS MERCADO]]="GO",Table_1[[#This Row],[PV UNIT. REALIZADO]]*Table_1[[#This Row],[QUANTIDADE]],0)</f>
        <v>0</v>
      </c>
    </row>
    <row r="1685" ht="15" hidden="1">
      <c r="A1685" s="7"/>
      <c r="B1685" s="84" t="s">
        <v>400</v>
      </c>
      <c r="C1685" s="75">
        <v>222352</v>
      </c>
      <c r="D1685" s="75">
        <v>1580</v>
      </c>
      <c r="E1685" s="85">
        <v>7891010247584</v>
      </c>
      <c r="F1685" s="86" t="s">
        <v>1676</v>
      </c>
      <c r="G1685" s="75" t="s">
        <v>13</v>
      </c>
      <c r="H1685" s="75">
        <v>3770</v>
      </c>
      <c r="I1685" s="87" t="s">
        <v>1627</v>
      </c>
      <c r="J1685" s="75" t="s">
        <v>1557</v>
      </c>
      <c r="K1685" s="88" t="s">
        <v>84</v>
      </c>
      <c r="L1685" s="88">
        <v>12</v>
      </c>
      <c r="M1685" s="88">
        <v>4</v>
      </c>
      <c r="N1685" s="75" t="s">
        <v>85</v>
      </c>
      <c r="O1685" s="75" t="s">
        <v>208</v>
      </c>
      <c r="P1685" s="89"/>
      <c r="Q1685" s="90">
        <f>(17/100+7.6/100+1.65/100)*P1685</f>
        <v>0</v>
      </c>
      <c r="R1685" s="90"/>
      <c r="S1685" s="90"/>
      <c r="T1685" s="90"/>
      <c r="U1685" s="90"/>
      <c r="V1685" s="90">
        <f>+P1685-Q1685+R1685+S1685+T1685+U1685</f>
        <v>0</v>
      </c>
      <c r="W1685" s="91">
        <f>(1.02/100)</f>
        <v>1.02E-2</v>
      </c>
      <c r="X1685" s="91">
        <v>4.8E-3</v>
      </c>
      <c r="Y1685" s="91">
        <v>0.17</v>
      </c>
      <c r="Z1685" s="91">
        <v>1.65E-2</v>
      </c>
      <c r="AA1685" s="91">
        <v>7.6E-2</v>
      </c>
      <c r="AB1685" s="91">
        <f>SUM(W1685:AA1685)</f>
        <v>0.2775</v>
      </c>
      <c r="AC1685" s="75">
        <v>12</v>
      </c>
      <c r="AD1685" s="92">
        <f>IF(AL1685="","",+AC1685*AL1685)</f>
      </c>
      <c r="AE1685" s="93">
        <f>IF(AL1685="","",+AL1685*AB1685)</f>
      </c>
      <c r="AF1685" s="92">
        <f>IF(AL1685="","",+AL1685-AE1685)</f>
      </c>
      <c r="AG1685" s="93">
        <f>+V1685</f>
        <v>0</v>
      </c>
      <c r="AH1685" s="92">
        <f>IF(AF1685="","",+AF1685-AG1685)</f>
      </c>
      <c r="AI1685" s="92">
        <f>IF(AH1685="","",+AH1685*AC1685)</f>
      </c>
      <c r="AJ1685" s="93"/>
      <c r="AK1685" s="94">
        <v>0.33</v>
      </c>
      <c r="AL1685" s="93">
        <f>IF(V1685=0,"",V1685/(1-AB1685-AK1685))</f>
      </c>
      <c r="AM1685" s="95">
        <v>0.33</v>
      </c>
      <c r="AN1685" s="93">
        <f>IF(V1685=0,"",V1685/(1-AB1685-AM1685))</f>
      </c>
      <c r="AO1685" s="96">
        <v>1.2</v>
      </c>
      <c r="AP1685" s="93">
        <f>IF(BD!AJ1685="","",BD!AJ1685*BD!AO1685)</f>
      </c>
      <c r="AQ1685" s="91">
        <f>BD!AM1685/BD!AK1685-1</f>
        <v>0</v>
      </c>
      <c r="AR1685" s="91">
        <f>IF(BD!AN1685="","",IF(BD!AJ1685="","",BD!AN1685/BD!AJ1685-1))</f>
      </c>
      <c r="AS1685" s="91">
        <f>IF(BD!AN1685="","",IF(BD!AN1685&lt;BD!AL1685,"ABAIXO DA META","DENTRO DA META"))</f>
      </c>
      <c r="AT1685" s="91" t="str">
        <f>IF(BD!AJ1685="","EM ANÁLISE",IF(BD!AP1685&gt;=BD!AN1685,"GO", "NO GO"))</f>
        <v>EM ANÁLISE</v>
      </c>
      <c r="AU1685" s="97">
        <f>IF(AN1685="","",+BD!$AN1685-AJ1685)</f>
      </c>
      <c r="AV1685" s="98"/>
      <c r="AW1685" s="90">
        <f>BD!P1685*BD!AC1685</f>
        <v>0</v>
      </c>
      <c r="AX1685" s="90">
        <f>BD!V1685*BD!AC1685</f>
        <v>0</v>
      </c>
      <c r="AY1685" s="90">
        <f>IF(BD!AN1685="","",BD!AN1685*BD!AC1685)</f>
      </c>
      <c r="AZ1685" s="75" t="s">
        <v>123</v>
      </c>
      <c r="BA1685" s="75" t="s">
        <v>115</v>
      </c>
      <c r="BB1685" s="75">
        <v>1</v>
      </c>
      <c r="BC1685" s="75" t="s">
        <v>209</v>
      </c>
      <c r="BD1685" s="104"/>
      <c r="BE1685" s="104"/>
      <c r="BF1685" s="101"/>
      <c r="BG1685" s="101"/>
      <c r="BH1685" s="101"/>
      <c r="BI1685" s="101"/>
      <c r="BJ1685" s="101"/>
      <c r="BK1685" s="101"/>
      <c r="BL1685" s="101"/>
      <c r="BM1685" s="101"/>
      <c r="BN1685" s="101"/>
      <c r="BO1685" s="103"/>
      <c r="BP1685" s="101"/>
      <c r="BQ1685" s="101"/>
      <c r="BR1685" s="101"/>
      <c r="BS1685" s="101"/>
      <c r="BT1685" s="101"/>
      <c r="BU1685" s="101"/>
      <c r="BV1685" s="101"/>
      <c r="BW1685" s="101"/>
      <c r="BX1685" s="101"/>
      <c r="BY1685" s="101"/>
      <c r="BZ1685" s="101"/>
      <c r="CA1685" s="101"/>
      <c r="CB1685" s="101"/>
      <c r="CC1685" s="101"/>
      <c r="CD1685" s="101"/>
      <c r="CE1685" s="101"/>
      <c r="CF1685" s="101"/>
      <c r="CG1685" s="37" t="e">
        <f>VLOOKUP(Table_1[[#This Row],[EAN]],'[1]Planilha1'!$E:$R,13,0)</f>
        <v>#N/A</v>
      </c>
      <c r="CI1685" s="188">
        <f>IF(Table_1[[#This Row],[STATUS MERCADO]]="GO",Table_1[[#This Row],[M. BRUTA TOTAL]],0)</f>
        <v>0</v>
      </c>
      <c r="CJ1685" s="188">
        <f>IF(Table_1[[#This Row],[STATUS MERCADO]]="GO",Table_1[[#This Row],[PV UNIT. REALIZADO]]*Table_1[[#This Row],[QUANTIDADE]],0)</f>
        <v>0</v>
      </c>
    </row>
    <row r="1686" ht="15" hidden="1">
      <c r="A1686" s="7"/>
      <c r="B1686" s="84" t="s">
        <v>400</v>
      </c>
      <c r="C1686" s="75">
        <v>222353</v>
      </c>
      <c r="D1686" s="75">
        <v>1581</v>
      </c>
      <c r="E1686" s="85">
        <v>7891010247591</v>
      </c>
      <c r="F1686" s="86" t="s">
        <v>1677</v>
      </c>
      <c r="G1686" s="75" t="s">
        <v>13</v>
      </c>
      <c r="H1686" s="75">
        <v>3770</v>
      </c>
      <c r="I1686" s="87" t="s">
        <v>1627</v>
      </c>
      <c r="J1686" s="75" t="s">
        <v>1557</v>
      </c>
      <c r="K1686" s="88" t="s">
        <v>84</v>
      </c>
      <c r="L1686" s="88">
        <v>12</v>
      </c>
      <c r="M1686" s="88">
        <v>4</v>
      </c>
      <c r="N1686" s="75" t="s">
        <v>85</v>
      </c>
      <c r="O1686" s="75" t="s">
        <v>208</v>
      </c>
      <c r="P1686" s="89"/>
      <c r="Q1686" s="90">
        <f>(17/100+7.6/100+1.65/100)*P1686</f>
        <v>0</v>
      </c>
      <c r="R1686" s="90"/>
      <c r="S1686" s="90"/>
      <c r="T1686" s="90"/>
      <c r="U1686" s="90"/>
      <c r="V1686" s="90">
        <f>+P1686-Q1686+R1686+S1686+T1686+U1686</f>
        <v>0</v>
      </c>
      <c r="W1686" s="91">
        <f>(1.02/100)</f>
        <v>1.02E-2</v>
      </c>
      <c r="X1686" s="91">
        <v>4.8E-3</v>
      </c>
      <c r="Y1686" s="91">
        <v>0.17</v>
      </c>
      <c r="Z1686" s="91">
        <v>1.65E-2</v>
      </c>
      <c r="AA1686" s="91">
        <v>7.6E-2</v>
      </c>
      <c r="AB1686" s="91">
        <f>SUM(W1686:AA1686)</f>
        <v>0.2775</v>
      </c>
      <c r="AC1686" s="75">
        <v>12</v>
      </c>
      <c r="AD1686" s="92">
        <f>IF(AL1686="","",+AC1686*AL1686)</f>
      </c>
      <c r="AE1686" s="93">
        <f>IF(AL1686="","",+AL1686*AB1686)</f>
      </c>
      <c r="AF1686" s="92">
        <f>IF(AL1686="","",+AL1686-AE1686)</f>
      </c>
      <c r="AG1686" s="93">
        <f>+V1686</f>
        <v>0</v>
      </c>
      <c r="AH1686" s="92">
        <f>IF(AF1686="","",+AF1686-AG1686)</f>
      </c>
      <c r="AI1686" s="92">
        <f>IF(AH1686="","",+AH1686*AC1686)</f>
      </c>
      <c r="AJ1686" s="93"/>
      <c r="AK1686" s="94">
        <v>0.33</v>
      </c>
      <c r="AL1686" s="93">
        <f>IF(V1686=0,"",V1686/(1-AB1686-AK1686))</f>
      </c>
      <c r="AM1686" s="95">
        <v>0.33</v>
      </c>
      <c r="AN1686" s="93">
        <f>IF(V1686=0,"",V1686/(1-AB1686-AM1686))</f>
      </c>
      <c r="AO1686" s="96">
        <v>1.2</v>
      </c>
      <c r="AP1686" s="93">
        <f>IF(BD!AJ1686="","",BD!AJ1686*BD!AO1686)</f>
      </c>
      <c r="AQ1686" s="91">
        <f>BD!AM1686/BD!AK1686-1</f>
        <v>0</v>
      </c>
      <c r="AR1686" s="91">
        <f>IF(BD!AN1686="","",IF(BD!AJ1686="","",BD!AN1686/BD!AJ1686-1))</f>
      </c>
      <c r="AS1686" s="91">
        <f>IF(BD!AN1686="","",IF(BD!AN1686&lt;BD!AL1686,"ABAIXO DA META","DENTRO DA META"))</f>
      </c>
      <c r="AT1686" s="91" t="str">
        <f>IF(BD!AJ1686="","EM ANÁLISE",IF(BD!AP1686&gt;=BD!AN1686,"GO", "NO GO"))</f>
        <v>EM ANÁLISE</v>
      </c>
      <c r="AU1686" s="97">
        <f>IF(AN1686="","",+BD!$AN1686-AJ1686)</f>
      </c>
      <c r="AV1686" s="98"/>
      <c r="AW1686" s="90">
        <f>BD!P1686*BD!AC1686</f>
        <v>0</v>
      </c>
      <c r="AX1686" s="90">
        <f>BD!V1686*BD!AC1686</f>
        <v>0</v>
      </c>
      <c r="AY1686" s="90">
        <f>IF(BD!AN1686="","",BD!AN1686*BD!AC1686)</f>
      </c>
      <c r="AZ1686" s="75" t="s">
        <v>123</v>
      </c>
      <c r="BA1686" s="75" t="s">
        <v>115</v>
      </c>
      <c r="BB1686" s="75">
        <v>1</v>
      </c>
      <c r="BC1686" s="75" t="s">
        <v>209</v>
      </c>
      <c r="BD1686" s="104"/>
      <c r="BE1686" s="104"/>
      <c r="BF1686" s="101"/>
      <c r="BG1686" s="101"/>
      <c r="BH1686" s="101"/>
      <c r="BI1686" s="101"/>
      <c r="BJ1686" s="101"/>
      <c r="BK1686" s="101"/>
      <c r="BL1686" s="101"/>
      <c r="BM1686" s="101"/>
      <c r="BN1686" s="101"/>
      <c r="BO1686" s="103"/>
      <c r="BP1686" s="101"/>
      <c r="BQ1686" s="101"/>
      <c r="BR1686" s="101"/>
      <c r="BS1686" s="101"/>
      <c r="BT1686" s="101"/>
      <c r="BU1686" s="101"/>
      <c r="BV1686" s="101"/>
      <c r="BW1686" s="101"/>
      <c r="BX1686" s="101"/>
      <c r="BY1686" s="101"/>
      <c r="BZ1686" s="101"/>
      <c r="CA1686" s="101"/>
      <c r="CB1686" s="101"/>
      <c r="CC1686" s="101"/>
      <c r="CD1686" s="101"/>
      <c r="CE1686" s="101"/>
      <c r="CF1686" s="101"/>
      <c r="CG1686" s="37" t="e">
        <f>VLOOKUP(Table_1[[#This Row],[EAN]],'[1]Planilha1'!$E:$R,13,0)</f>
        <v>#N/A</v>
      </c>
      <c r="CI1686" s="188">
        <f>IF(Table_1[[#This Row],[STATUS MERCADO]]="GO",Table_1[[#This Row],[M. BRUTA TOTAL]],0)</f>
        <v>0</v>
      </c>
      <c r="CJ1686" s="188">
        <f>IF(Table_1[[#This Row],[STATUS MERCADO]]="GO",Table_1[[#This Row],[PV UNIT. REALIZADO]]*Table_1[[#This Row],[QUANTIDADE]],0)</f>
        <v>0</v>
      </c>
    </row>
    <row r="1687" ht="15" hidden="1">
      <c r="A1687" s="7"/>
      <c r="B1687" s="84" t="s">
        <v>400</v>
      </c>
      <c r="C1687" s="75">
        <v>222354</v>
      </c>
      <c r="D1687" s="75">
        <v>1585</v>
      </c>
      <c r="E1687" s="85">
        <v>7891010248789</v>
      </c>
      <c r="F1687" s="86" t="s">
        <v>1678</v>
      </c>
      <c r="G1687" s="75" t="s">
        <v>13</v>
      </c>
      <c r="H1687" s="75">
        <v>3770</v>
      </c>
      <c r="I1687" s="87" t="s">
        <v>1627</v>
      </c>
      <c r="J1687" s="75" t="s">
        <v>1557</v>
      </c>
      <c r="K1687" s="88" t="s">
        <v>84</v>
      </c>
      <c r="L1687" s="88">
        <v>12</v>
      </c>
      <c r="M1687" s="88">
        <v>4</v>
      </c>
      <c r="N1687" s="75" t="s">
        <v>85</v>
      </c>
      <c r="O1687" s="75" t="s">
        <v>208</v>
      </c>
      <c r="P1687" s="89"/>
      <c r="Q1687" s="90">
        <f>(17/100+7.6/100+1.65/100)*P1687</f>
        <v>0</v>
      </c>
      <c r="R1687" s="90"/>
      <c r="S1687" s="90"/>
      <c r="T1687" s="90"/>
      <c r="U1687" s="90"/>
      <c r="V1687" s="90">
        <f>+P1687-Q1687+R1687+S1687+T1687+U1687</f>
        <v>0</v>
      </c>
      <c r="W1687" s="91">
        <f>(1.02/100)</f>
        <v>1.02E-2</v>
      </c>
      <c r="X1687" s="91">
        <v>4.8E-3</v>
      </c>
      <c r="Y1687" s="91">
        <v>0.17</v>
      </c>
      <c r="Z1687" s="91">
        <v>1.65E-2</v>
      </c>
      <c r="AA1687" s="91">
        <v>7.6E-2</v>
      </c>
      <c r="AB1687" s="91">
        <f>SUM(W1687:AA1687)</f>
        <v>0.2775</v>
      </c>
      <c r="AC1687" s="75">
        <v>12</v>
      </c>
      <c r="AD1687" s="92">
        <f>IF(AL1687="","",+AC1687*AL1687)</f>
      </c>
      <c r="AE1687" s="93">
        <f>IF(AL1687="","",+AL1687*AB1687)</f>
      </c>
      <c r="AF1687" s="92">
        <f>IF(AL1687="","",+AL1687-AE1687)</f>
      </c>
      <c r="AG1687" s="93">
        <f>+V1687</f>
        <v>0</v>
      </c>
      <c r="AH1687" s="92">
        <f>IF(AF1687="","",+AF1687-AG1687)</f>
      </c>
      <c r="AI1687" s="92">
        <f>IF(AH1687="","",+AH1687*AC1687)</f>
      </c>
      <c r="AJ1687" s="93"/>
      <c r="AK1687" s="94">
        <v>0.33</v>
      </c>
      <c r="AL1687" s="93">
        <f>IF(V1687=0,"",V1687/(1-AB1687-AK1687))</f>
      </c>
      <c r="AM1687" s="95">
        <v>0.33</v>
      </c>
      <c r="AN1687" s="93">
        <f>IF(V1687=0,"",V1687/(1-AB1687-AM1687))</f>
      </c>
      <c r="AO1687" s="96">
        <v>1.2</v>
      </c>
      <c r="AP1687" s="93">
        <f>IF(BD!AJ1687="","",BD!AJ1687*BD!AO1687)</f>
      </c>
      <c r="AQ1687" s="91">
        <f>BD!AM1687/BD!AK1687-1</f>
        <v>0</v>
      </c>
      <c r="AR1687" s="91">
        <f>IF(BD!AN1687="","",IF(BD!AJ1687="","",BD!AN1687/BD!AJ1687-1))</f>
      </c>
      <c r="AS1687" s="91">
        <f>IF(BD!AN1687="","",IF(BD!AN1687&lt;BD!AL1687,"ABAIXO DA META","DENTRO DA META"))</f>
      </c>
      <c r="AT1687" s="91" t="str">
        <f>IF(BD!AJ1687="","EM ANÁLISE",IF(BD!AP1687&gt;=BD!AN1687,"GO", "NO GO"))</f>
        <v>EM ANÁLISE</v>
      </c>
      <c r="AU1687" s="97">
        <f>IF(AN1687="","",+BD!$AN1687-AJ1687)</f>
      </c>
      <c r="AV1687" s="98"/>
      <c r="AW1687" s="90">
        <f>BD!P1687*BD!AC1687</f>
        <v>0</v>
      </c>
      <c r="AX1687" s="90">
        <f>BD!V1687*BD!AC1687</f>
        <v>0</v>
      </c>
      <c r="AY1687" s="90">
        <f>IF(BD!AN1687="","",BD!AN1687*BD!AC1687)</f>
      </c>
      <c r="AZ1687" s="75" t="s">
        <v>123</v>
      </c>
      <c r="BA1687" s="75" t="s">
        <v>115</v>
      </c>
      <c r="BB1687" s="75">
        <v>1</v>
      </c>
      <c r="BC1687" s="75" t="s">
        <v>209</v>
      </c>
      <c r="BD1687" s="104"/>
      <c r="BE1687" s="104"/>
      <c r="BF1687" s="101"/>
      <c r="BG1687" s="101"/>
      <c r="BH1687" s="101"/>
      <c r="BI1687" s="101"/>
      <c r="BJ1687" s="101"/>
      <c r="BK1687" s="101"/>
      <c r="BL1687" s="101"/>
      <c r="BM1687" s="101"/>
      <c r="BN1687" s="101"/>
      <c r="BO1687" s="103"/>
      <c r="BP1687" s="101"/>
      <c r="BQ1687" s="101"/>
      <c r="BR1687" s="101"/>
      <c r="BS1687" s="101"/>
      <c r="BT1687" s="101"/>
      <c r="BU1687" s="101"/>
      <c r="BV1687" s="101"/>
      <c r="BW1687" s="101"/>
      <c r="BX1687" s="101"/>
      <c r="BY1687" s="101"/>
      <c r="BZ1687" s="101"/>
      <c r="CA1687" s="101"/>
      <c r="CB1687" s="101"/>
      <c r="CC1687" s="101"/>
      <c r="CD1687" s="101"/>
      <c r="CE1687" s="101"/>
      <c r="CF1687" s="101"/>
      <c r="CG1687" s="37" t="e">
        <f>VLOOKUP(Table_1[[#This Row],[EAN]],'[1]Planilha1'!$E:$R,13,0)</f>
        <v>#N/A</v>
      </c>
      <c r="CI1687" s="188">
        <f>IF(Table_1[[#This Row],[STATUS MERCADO]]="GO",Table_1[[#This Row],[M. BRUTA TOTAL]],0)</f>
        <v>0</v>
      </c>
      <c r="CJ1687" s="188">
        <f>IF(Table_1[[#This Row],[STATUS MERCADO]]="GO",Table_1[[#This Row],[PV UNIT. REALIZADO]]*Table_1[[#This Row],[QUANTIDADE]],0)</f>
        <v>0</v>
      </c>
    </row>
    <row r="1688" ht="15" hidden="1">
      <c r="A1688" s="7"/>
      <c r="B1688" s="84" t="s">
        <v>400</v>
      </c>
      <c r="C1688" s="75">
        <v>222355</v>
      </c>
      <c r="D1688" s="75">
        <v>1593</v>
      </c>
      <c r="E1688" s="85">
        <v>7891010253004</v>
      </c>
      <c r="F1688" s="86" t="s">
        <v>1679</v>
      </c>
      <c r="G1688" s="75" t="s">
        <v>13</v>
      </c>
      <c r="H1688" s="75">
        <v>3770</v>
      </c>
      <c r="I1688" s="87" t="s">
        <v>1627</v>
      </c>
      <c r="J1688" s="75" t="s">
        <v>1680</v>
      </c>
      <c r="K1688" s="88" t="s">
        <v>84</v>
      </c>
      <c r="L1688" s="88">
        <v>6</v>
      </c>
      <c r="M1688" s="88">
        <v>4</v>
      </c>
      <c r="N1688" s="75" t="s">
        <v>85</v>
      </c>
      <c r="O1688" s="75" t="s">
        <v>208</v>
      </c>
      <c r="P1688" s="89"/>
      <c r="Q1688" s="90">
        <f>(17/100+7.6/100+1.65/100)*P1688</f>
        <v>0</v>
      </c>
      <c r="R1688" s="90"/>
      <c r="S1688" s="90"/>
      <c r="T1688" s="90"/>
      <c r="U1688" s="90"/>
      <c r="V1688" s="90">
        <f>+P1688-Q1688+R1688+S1688+T1688+U1688</f>
        <v>0</v>
      </c>
      <c r="W1688" s="91">
        <f>(1.02/100)</f>
        <v>1.02E-2</v>
      </c>
      <c r="X1688" s="91">
        <v>4.8E-3</v>
      </c>
      <c r="Y1688" s="91">
        <v>0.17</v>
      </c>
      <c r="Z1688" s="91">
        <v>1.65E-2</v>
      </c>
      <c r="AA1688" s="91">
        <v>7.6E-2</v>
      </c>
      <c r="AB1688" s="91">
        <f>SUM(W1688:AA1688)</f>
        <v>0.2775</v>
      </c>
      <c r="AC1688" s="75">
        <v>12</v>
      </c>
      <c r="AD1688" s="92">
        <f>IF(AL1688="","",+AC1688*AL1688)</f>
      </c>
      <c r="AE1688" s="93">
        <f>IF(AL1688="","",+AL1688*AB1688)</f>
      </c>
      <c r="AF1688" s="92">
        <f>IF(AL1688="","",+AL1688-AE1688)</f>
      </c>
      <c r="AG1688" s="93">
        <f>+V1688</f>
        <v>0</v>
      </c>
      <c r="AH1688" s="92">
        <f>IF(AF1688="","",+AF1688-AG1688)</f>
      </c>
      <c r="AI1688" s="92">
        <f>IF(AH1688="","",+AH1688*AC1688)</f>
      </c>
      <c r="AJ1688" s="93"/>
      <c r="AK1688" s="94">
        <v>0.33</v>
      </c>
      <c r="AL1688" s="93">
        <f>IF(V1688=0,"",V1688/(1-AB1688-AK1688))</f>
      </c>
      <c r="AM1688" s="95">
        <v>0.33</v>
      </c>
      <c r="AN1688" s="93">
        <f>IF(V1688=0,"",V1688/(1-AB1688-AM1688))</f>
      </c>
      <c r="AO1688" s="96">
        <v>1.2</v>
      </c>
      <c r="AP1688" s="93">
        <f>IF(BD!AJ1688="","",BD!AJ1688*BD!AO1688)</f>
      </c>
      <c r="AQ1688" s="91">
        <f>BD!AM1688/BD!AK1688-1</f>
        <v>0</v>
      </c>
      <c r="AR1688" s="91">
        <f>IF(BD!AN1688="","",IF(BD!AJ1688="","",BD!AN1688/BD!AJ1688-1))</f>
      </c>
      <c r="AS1688" s="91">
        <f>IF(BD!AN1688="","",IF(BD!AN1688&lt;BD!AL1688,"ABAIXO DA META","DENTRO DA META"))</f>
      </c>
      <c r="AT1688" s="91" t="str">
        <f>IF(BD!AJ1688="","EM ANÁLISE",IF(BD!AP1688&gt;=BD!AN1688,"GO", "NO GO"))</f>
        <v>EM ANÁLISE</v>
      </c>
      <c r="AU1688" s="97">
        <f>IF(AN1688="","",+BD!$AN1688-AJ1688)</f>
      </c>
      <c r="AV1688" s="98"/>
      <c r="AW1688" s="90">
        <f>BD!P1688*BD!AC1688</f>
        <v>0</v>
      </c>
      <c r="AX1688" s="90">
        <f>BD!V1688*BD!AC1688</f>
        <v>0</v>
      </c>
      <c r="AY1688" s="90">
        <f>IF(BD!AN1688="","",BD!AN1688*BD!AC1688)</f>
      </c>
      <c r="AZ1688" s="75" t="s">
        <v>123</v>
      </c>
      <c r="BA1688" s="75" t="s">
        <v>115</v>
      </c>
      <c r="BB1688" s="75">
        <v>1</v>
      </c>
      <c r="BC1688" s="75" t="s">
        <v>209</v>
      </c>
      <c r="BD1688" s="104"/>
      <c r="BE1688" s="104"/>
      <c r="BF1688" s="101"/>
      <c r="BG1688" s="101"/>
      <c r="BH1688" s="101"/>
      <c r="BI1688" s="101"/>
      <c r="BJ1688" s="101"/>
      <c r="BK1688" s="101"/>
      <c r="BL1688" s="101"/>
      <c r="BM1688" s="101"/>
      <c r="BN1688" s="101"/>
      <c r="BO1688" s="103"/>
      <c r="BP1688" s="101"/>
      <c r="BQ1688" s="101"/>
      <c r="BR1688" s="101"/>
      <c r="BS1688" s="101"/>
      <c r="BT1688" s="101"/>
      <c r="BU1688" s="101"/>
      <c r="BV1688" s="101"/>
      <c r="BW1688" s="101"/>
      <c r="BX1688" s="101"/>
      <c r="BY1688" s="101"/>
      <c r="BZ1688" s="101"/>
      <c r="CA1688" s="101"/>
      <c r="CB1688" s="101"/>
      <c r="CC1688" s="101"/>
      <c r="CD1688" s="101"/>
      <c r="CE1688" s="101"/>
      <c r="CF1688" s="101"/>
      <c r="CG1688" s="37" t="e">
        <f>VLOOKUP(Table_1[[#This Row],[EAN]],'[1]Planilha1'!$E:$R,13,0)</f>
        <v>#N/A</v>
      </c>
      <c r="CI1688" s="188">
        <f>IF(Table_1[[#This Row],[STATUS MERCADO]]="GO",Table_1[[#This Row],[M. BRUTA TOTAL]],0)</f>
        <v>0</v>
      </c>
      <c r="CJ1688" s="188">
        <f>IF(Table_1[[#This Row],[STATUS MERCADO]]="GO",Table_1[[#This Row],[PV UNIT. REALIZADO]]*Table_1[[#This Row],[QUANTIDADE]],0)</f>
        <v>0</v>
      </c>
    </row>
    <row r="1689" ht="15" hidden="1">
      <c r="A1689" s="7"/>
      <c r="B1689" s="84" t="s">
        <v>400</v>
      </c>
      <c r="C1689" s="75">
        <v>222356</v>
      </c>
      <c r="D1689" s="75">
        <v>1480</v>
      </c>
      <c r="E1689" s="85">
        <v>7891010248772</v>
      </c>
      <c r="F1689" s="86" t="s">
        <v>1681</v>
      </c>
      <c r="G1689" s="75" t="s">
        <v>13</v>
      </c>
      <c r="H1689" s="75">
        <v>3770</v>
      </c>
      <c r="I1689" s="87" t="s">
        <v>1627</v>
      </c>
      <c r="J1689" s="75" t="s">
        <v>1557</v>
      </c>
      <c r="K1689" s="88" t="s">
        <v>84</v>
      </c>
      <c r="L1689" s="88">
        <v>12</v>
      </c>
      <c r="M1689" s="88">
        <v>4</v>
      </c>
      <c r="N1689" s="75" t="s">
        <v>85</v>
      </c>
      <c r="O1689" s="75" t="s">
        <v>208</v>
      </c>
      <c r="P1689" s="89"/>
      <c r="Q1689" s="90">
        <f>(17/100+7.6/100+1.65/100)*P1689</f>
        <v>0</v>
      </c>
      <c r="R1689" s="90"/>
      <c r="S1689" s="90"/>
      <c r="T1689" s="90"/>
      <c r="U1689" s="90"/>
      <c r="V1689" s="90">
        <f>+P1689-Q1689+R1689+S1689+T1689+U1689</f>
        <v>0</v>
      </c>
      <c r="W1689" s="91">
        <f>(1.02/100)</f>
        <v>1.02E-2</v>
      </c>
      <c r="X1689" s="91">
        <v>4.8E-3</v>
      </c>
      <c r="Y1689" s="91">
        <v>0.17</v>
      </c>
      <c r="Z1689" s="91">
        <v>1.65E-2</v>
      </c>
      <c r="AA1689" s="91">
        <v>7.6E-2</v>
      </c>
      <c r="AB1689" s="91">
        <f>SUM(W1689:AA1689)</f>
        <v>0.2775</v>
      </c>
      <c r="AC1689" s="75">
        <v>12</v>
      </c>
      <c r="AD1689" s="92">
        <f>IF(AL1689="","",+AC1689*AL1689)</f>
      </c>
      <c r="AE1689" s="93">
        <f>IF(AL1689="","",+AL1689*AB1689)</f>
      </c>
      <c r="AF1689" s="92">
        <f>IF(AL1689="","",+AL1689-AE1689)</f>
      </c>
      <c r="AG1689" s="93">
        <f>+V1689</f>
        <v>0</v>
      </c>
      <c r="AH1689" s="92">
        <f>IF(AF1689="","",+AF1689-AG1689)</f>
      </c>
      <c r="AI1689" s="92">
        <f>IF(AH1689="","",+AH1689*AC1689)</f>
      </c>
      <c r="AJ1689" s="93"/>
      <c r="AK1689" s="94">
        <v>0.33</v>
      </c>
      <c r="AL1689" s="93">
        <f>IF(V1689=0,"",V1689/(1-AB1689-AK1689))</f>
      </c>
      <c r="AM1689" s="95">
        <v>0.33</v>
      </c>
      <c r="AN1689" s="93">
        <f>IF(V1689=0,"",V1689/(1-AB1689-AM1689))</f>
      </c>
      <c r="AO1689" s="96">
        <v>1.2</v>
      </c>
      <c r="AP1689" s="93">
        <f>IF(BD!AJ1689="","",BD!AJ1689*BD!AO1689)</f>
      </c>
      <c r="AQ1689" s="91">
        <f>BD!AM1689/BD!AK1689-1</f>
        <v>0</v>
      </c>
      <c r="AR1689" s="91">
        <f>IF(BD!AN1689="","",IF(BD!AJ1689="","",BD!AN1689/BD!AJ1689-1))</f>
      </c>
      <c r="AS1689" s="91">
        <f>IF(BD!AN1689="","",IF(BD!AN1689&lt;BD!AL1689,"ABAIXO DA META","DENTRO DA META"))</f>
      </c>
      <c r="AT1689" s="91" t="str">
        <f>IF(BD!AJ1689="","EM ANÁLISE",IF(BD!AP1689&gt;=BD!AN1689,"GO", "NO GO"))</f>
        <v>EM ANÁLISE</v>
      </c>
      <c r="AU1689" s="97">
        <f>IF(AN1689="","",+BD!$AN1689-AJ1689)</f>
      </c>
      <c r="AV1689" s="98"/>
      <c r="AW1689" s="90">
        <f>BD!P1689*BD!AC1689</f>
        <v>0</v>
      </c>
      <c r="AX1689" s="90">
        <f>BD!V1689*BD!AC1689</f>
        <v>0</v>
      </c>
      <c r="AY1689" s="90">
        <f>IF(BD!AN1689="","",BD!AN1689*BD!AC1689)</f>
      </c>
      <c r="AZ1689" s="75" t="s">
        <v>123</v>
      </c>
      <c r="BA1689" s="75" t="s">
        <v>115</v>
      </c>
      <c r="BB1689" s="75">
        <v>1</v>
      </c>
      <c r="BC1689" s="75" t="s">
        <v>209</v>
      </c>
      <c r="BD1689" s="104"/>
      <c r="BE1689" s="104"/>
      <c r="BF1689" s="101"/>
      <c r="BG1689" s="101"/>
      <c r="BH1689" s="101"/>
      <c r="BI1689" s="101"/>
      <c r="BJ1689" s="101"/>
      <c r="BK1689" s="101"/>
      <c r="BL1689" s="101"/>
      <c r="BM1689" s="101"/>
      <c r="BN1689" s="101"/>
      <c r="BO1689" s="103"/>
      <c r="BP1689" s="101"/>
      <c r="BQ1689" s="101"/>
      <c r="BR1689" s="101"/>
      <c r="BS1689" s="101"/>
      <c r="BT1689" s="101"/>
      <c r="BU1689" s="101"/>
      <c r="BV1689" s="101"/>
      <c r="BW1689" s="101"/>
      <c r="BX1689" s="101"/>
      <c r="BY1689" s="101"/>
      <c r="BZ1689" s="101"/>
      <c r="CA1689" s="101"/>
      <c r="CB1689" s="101"/>
      <c r="CC1689" s="101"/>
      <c r="CD1689" s="101"/>
      <c r="CE1689" s="101"/>
      <c r="CF1689" s="101"/>
      <c r="CG1689" s="37" t="e">
        <f>VLOOKUP(Table_1[[#This Row],[EAN]],'[1]Planilha1'!$E:$R,13,0)</f>
        <v>#N/A</v>
      </c>
      <c r="CI1689" s="188">
        <f>IF(Table_1[[#This Row],[STATUS MERCADO]]="GO",Table_1[[#This Row],[M. BRUTA TOTAL]],0)</f>
        <v>0</v>
      </c>
      <c r="CJ1689" s="188">
        <f>IF(Table_1[[#This Row],[STATUS MERCADO]]="GO",Table_1[[#This Row],[PV UNIT. REALIZADO]]*Table_1[[#This Row],[QUANTIDADE]],0)</f>
        <v>0</v>
      </c>
    </row>
    <row r="1690" ht="15" hidden="1">
      <c r="A1690" s="7"/>
      <c r="B1690" s="84" t="s">
        <v>400</v>
      </c>
      <c r="C1690" s="75">
        <v>222357</v>
      </c>
      <c r="D1690" s="75">
        <v>1582</v>
      </c>
      <c r="E1690" s="85">
        <v>7891010249410</v>
      </c>
      <c r="F1690" s="86" t="s">
        <v>1682</v>
      </c>
      <c r="G1690" s="75" t="s">
        <v>13</v>
      </c>
      <c r="H1690" s="75">
        <v>3770</v>
      </c>
      <c r="I1690" s="87" t="s">
        <v>1627</v>
      </c>
      <c r="J1690" s="75" t="s">
        <v>1557</v>
      </c>
      <c r="K1690" s="88" t="s">
        <v>84</v>
      </c>
      <c r="L1690" s="88">
        <v>6</v>
      </c>
      <c r="M1690" s="88">
        <v>4</v>
      </c>
      <c r="N1690" s="75" t="s">
        <v>85</v>
      </c>
      <c r="O1690" s="75" t="s">
        <v>208</v>
      </c>
      <c r="P1690" s="89"/>
      <c r="Q1690" s="90">
        <f>(17/100+7.6/100+1.65/100)*P1690</f>
        <v>0</v>
      </c>
      <c r="R1690" s="90"/>
      <c r="S1690" s="90"/>
      <c r="T1690" s="90"/>
      <c r="U1690" s="90"/>
      <c r="V1690" s="90">
        <f>+P1690-Q1690+R1690+S1690+T1690+U1690</f>
        <v>0</v>
      </c>
      <c r="W1690" s="91">
        <f>(1.02/100)</f>
        <v>1.02E-2</v>
      </c>
      <c r="X1690" s="91">
        <v>4.8E-3</v>
      </c>
      <c r="Y1690" s="91">
        <v>0.17</v>
      </c>
      <c r="Z1690" s="91">
        <v>1.65E-2</v>
      </c>
      <c r="AA1690" s="91">
        <v>7.6E-2</v>
      </c>
      <c r="AB1690" s="91">
        <f>SUM(W1690:AA1690)</f>
        <v>0.2775</v>
      </c>
      <c r="AC1690" s="75">
        <v>12</v>
      </c>
      <c r="AD1690" s="92">
        <f>IF(AL1690="","",+AC1690*AL1690)</f>
      </c>
      <c r="AE1690" s="93">
        <f>IF(AL1690="","",+AL1690*AB1690)</f>
      </c>
      <c r="AF1690" s="92">
        <f>IF(AL1690="","",+AL1690-AE1690)</f>
      </c>
      <c r="AG1690" s="93">
        <f>+V1690</f>
        <v>0</v>
      </c>
      <c r="AH1690" s="92">
        <f>IF(AF1690="","",+AF1690-AG1690)</f>
      </c>
      <c r="AI1690" s="92">
        <f>IF(AH1690="","",+AH1690*AC1690)</f>
      </c>
      <c r="AJ1690" s="93"/>
      <c r="AK1690" s="94">
        <v>0.33</v>
      </c>
      <c r="AL1690" s="93">
        <f>IF(V1690=0,"",V1690/(1-AB1690-AK1690))</f>
      </c>
      <c r="AM1690" s="95">
        <v>0.33</v>
      </c>
      <c r="AN1690" s="93">
        <f>IF(V1690=0,"",V1690/(1-AB1690-AM1690))</f>
      </c>
      <c r="AO1690" s="96">
        <v>1.2</v>
      </c>
      <c r="AP1690" s="93">
        <f>IF(BD!AJ1690="","",BD!AJ1690*BD!AO1690)</f>
      </c>
      <c r="AQ1690" s="91">
        <f>BD!AM1690/BD!AK1690-1</f>
        <v>0</v>
      </c>
      <c r="AR1690" s="91">
        <f>IF(BD!AN1690="","",IF(BD!AJ1690="","",BD!AN1690/BD!AJ1690-1))</f>
      </c>
      <c r="AS1690" s="91">
        <f>IF(BD!AN1690="","",IF(BD!AN1690&lt;BD!AL1690,"ABAIXO DA META","DENTRO DA META"))</f>
      </c>
      <c r="AT1690" s="91" t="str">
        <f>IF(BD!AJ1690="","EM ANÁLISE",IF(BD!AP1690&gt;=BD!AN1690,"GO", "NO GO"))</f>
        <v>EM ANÁLISE</v>
      </c>
      <c r="AU1690" s="97">
        <f>IF(AN1690="","",+BD!$AN1690-AJ1690)</f>
      </c>
      <c r="AV1690" s="98"/>
      <c r="AW1690" s="90">
        <f>BD!P1690*BD!AC1690</f>
        <v>0</v>
      </c>
      <c r="AX1690" s="90">
        <f>BD!V1690*BD!AC1690</f>
        <v>0</v>
      </c>
      <c r="AY1690" s="90">
        <f>IF(BD!AN1690="","",BD!AN1690*BD!AC1690)</f>
      </c>
      <c r="AZ1690" s="75" t="s">
        <v>123</v>
      </c>
      <c r="BA1690" s="75" t="s">
        <v>115</v>
      </c>
      <c r="BB1690" s="75">
        <v>1</v>
      </c>
      <c r="BC1690" s="75" t="s">
        <v>209</v>
      </c>
      <c r="BD1690" s="104"/>
      <c r="BE1690" s="104"/>
      <c r="BF1690" s="101"/>
      <c r="BG1690" s="101"/>
      <c r="BH1690" s="101"/>
      <c r="BI1690" s="101"/>
      <c r="BJ1690" s="101"/>
      <c r="BK1690" s="101"/>
      <c r="BL1690" s="101"/>
      <c r="BM1690" s="101"/>
      <c r="BN1690" s="101"/>
      <c r="BO1690" s="103"/>
      <c r="BP1690" s="101"/>
      <c r="BQ1690" s="101"/>
      <c r="BR1690" s="101"/>
      <c r="BS1690" s="101"/>
      <c r="BT1690" s="101"/>
      <c r="BU1690" s="101"/>
      <c r="BV1690" s="101"/>
      <c r="BW1690" s="101"/>
      <c r="BX1690" s="101"/>
      <c r="BY1690" s="101"/>
      <c r="BZ1690" s="101"/>
      <c r="CA1690" s="101"/>
      <c r="CB1690" s="101"/>
      <c r="CC1690" s="101"/>
      <c r="CD1690" s="101"/>
      <c r="CE1690" s="101"/>
      <c r="CF1690" s="101"/>
      <c r="CG1690" s="37" t="e">
        <f>VLOOKUP(Table_1[[#This Row],[EAN]],'[1]Planilha1'!$E:$R,13,0)</f>
        <v>#N/A</v>
      </c>
      <c r="CI1690" s="188">
        <f>IF(Table_1[[#This Row],[STATUS MERCADO]]="GO",Table_1[[#This Row],[M. BRUTA TOTAL]],0)</f>
        <v>0</v>
      </c>
      <c r="CJ1690" s="188">
        <f>IF(Table_1[[#This Row],[STATUS MERCADO]]="GO",Table_1[[#This Row],[PV UNIT. REALIZADO]]*Table_1[[#This Row],[QUANTIDADE]],0)</f>
        <v>0</v>
      </c>
    </row>
    <row r="1691" ht="15" hidden="1">
      <c r="A1691" s="7"/>
      <c r="B1691" s="84" t="s">
        <v>400</v>
      </c>
      <c r="C1691" s="85">
        <v>222372</v>
      </c>
      <c r="D1691" s="85">
        <v>39529</v>
      </c>
      <c r="E1691" s="85">
        <v>7891010245085</v>
      </c>
      <c r="F1691" s="86" t="s">
        <v>1683</v>
      </c>
      <c r="G1691" s="75" t="s">
        <v>15</v>
      </c>
      <c r="H1691" s="75">
        <v>1150</v>
      </c>
      <c r="I1691" s="87" t="s">
        <v>1577</v>
      </c>
      <c r="J1691" s="75" t="s">
        <v>1069</v>
      </c>
      <c r="K1691" s="88" t="s">
        <v>84</v>
      </c>
      <c r="L1691" s="88">
        <v>24</v>
      </c>
      <c r="M1691" s="88">
        <v>4</v>
      </c>
      <c r="N1691" s="75" t="s">
        <v>85</v>
      </c>
      <c r="O1691" s="75" t="s">
        <v>208</v>
      </c>
      <c r="P1691" s="89">
        <v>13.73</v>
      </c>
      <c r="Q1691" s="90">
        <f>(17/100+7.6/100+1.65/100)*P1691</f>
        <v>3.6041250000000002</v>
      </c>
      <c r="R1691" s="90"/>
      <c r="S1691" s="90"/>
      <c r="T1691" s="90"/>
      <c r="U1691" s="90"/>
      <c r="V1691" s="90">
        <f>+P1691-Q1691+R1691+S1691+T1691+U1691</f>
        <v>10.125875</v>
      </c>
      <c r="W1691" s="91">
        <f>(1.02/100)</f>
        <v>1.02E-2</v>
      </c>
      <c r="X1691" s="91">
        <v>4.8E-3</v>
      </c>
      <c r="Y1691" s="91">
        <v>0.17</v>
      </c>
      <c r="Z1691" s="91">
        <v>1.65E-2</v>
      </c>
      <c r="AA1691" s="91">
        <v>7.6E-2</v>
      </c>
      <c r="AB1691" s="91">
        <f>SUM(W1691:AA1691)</f>
        <v>0.2775</v>
      </c>
      <c r="AC1691" s="75">
        <v>12</v>
      </c>
      <c r="AD1691" s="92">
        <f>IF(AL1691="","",+AC1691*AL1691)</f>
        <v>309.5808917197453</v>
      </c>
      <c r="AE1691" s="93">
        <f>IF(AL1691="","",+AL1691*AB1691)</f>
        <v>7.159058121019111</v>
      </c>
      <c r="AF1691" s="92">
        <f>IF(AL1691="","",+AL1691-AE1691)</f>
        <v>18.639349522293</v>
      </c>
      <c r="AG1691" s="93">
        <f>+V1691</f>
        <v>10.125875</v>
      </c>
      <c r="AH1691" s="92">
        <f>IF(AF1691="","",+AF1691-AG1691)</f>
        <v>8.513474522292999</v>
      </c>
      <c r="AI1691" s="92">
        <f>IF(AH1691="","",+AH1691*AC1691)</f>
        <v>102.16169426751598</v>
      </c>
      <c r="AJ1691" s="93">
        <v>14.9</v>
      </c>
      <c r="AK1691" s="94">
        <v>0.33</v>
      </c>
      <c r="AL1691" s="93">
        <f>IF(V1691=0,"",V1691/(1-AB1691-AK1691))</f>
        <v>25.79840764331211</v>
      </c>
      <c r="AM1691" s="95">
        <v>0.33</v>
      </c>
      <c r="AN1691" s="93">
        <f>IF(V1691=0,"",V1691/(1-AB1691-AM1691))</f>
        <v>25.79840764331211</v>
      </c>
      <c r="AO1691" s="96">
        <v>1.2</v>
      </c>
      <c r="AP1691" s="93">
        <f>IF(BD!AJ1691="","",BD!AJ1691*BD!AO1691)</f>
        <v>17.88</v>
      </c>
      <c r="AQ1691" s="91">
        <f>BD!AM1691/BD!AK1691-1</f>
        <v>0</v>
      </c>
      <c r="AR1691" s="91">
        <f>IF(BD!AN1691="","",IF(BD!AJ1691="","",BD!AN1691/BD!AJ1691-1))</f>
        <v>0.7314367545847054</v>
      </c>
      <c r="AS1691" s="91" t="str">
        <f>IF(BD!AN1691="","",IF(BD!AN1691&lt;BD!AL1691,"ABAIXO DA META","DENTRO DA META"))</f>
        <v>DENTRO DA META</v>
      </c>
      <c r="AT1691" s="91" t="str">
        <f>IF(BD!AJ1691="","EM ANÁLISE",IF(BD!AP1691&gt;=BD!AN1691,"GO", "NO GO"))</f>
        <v>NO GO</v>
      </c>
      <c r="AU1691" s="97">
        <f>IF(AN1691="","",+BD!$AN1691-AJ1691)</f>
        <v>10.89840764331211</v>
      </c>
      <c r="AV1691" s="98"/>
      <c r="AW1691" s="90">
        <f>BD!P1691*BD!AC1691</f>
        <v>164.76</v>
      </c>
      <c r="AX1691" s="90">
        <f>BD!V1691*BD!AC1691</f>
        <v>121.51050000000001</v>
      </c>
      <c r="AY1691" s="90">
        <f>IF(BD!AN1691="","",BD!AN1691*BD!AC1691)</f>
        <v>309.5808917197453</v>
      </c>
      <c r="AZ1691" s="75" t="s">
        <v>5272</v>
      </c>
      <c r="BA1691" s="75" t="s">
        <v>115</v>
      </c>
      <c r="BB1691" s="75">
        <v>1</v>
      </c>
      <c r="BC1691" s="75" t="s">
        <v>209</v>
      </c>
      <c r="BD1691" s="99" t="s">
        <v>5257</v>
      </c>
      <c r="BE1691" s="100" t="s">
        <v>4</v>
      </c>
      <c r="BF1691" s="100" t="s">
        <v>4</v>
      </c>
      <c r="BG1691" s="99" t="s">
        <v>5258</v>
      </c>
      <c r="BH1691" s="101"/>
      <c r="BI1691" s="101"/>
      <c r="BJ1691" s="101"/>
      <c r="BK1691" s="101"/>
      <c r="BL1691" s="101"/>
      <c r="BM1691" s="101"/>
      <c r="BN1691" s="101"/>
      <c r="BO1691" s="103"/>
      <c r="BP1691" s="99">
        <v>140.622</v>
      </c>
      <c r="BQ1691" s="99">
        <v>121</v>
      </c>
      <c r="BR1691" s="101"/>
      <c r="BS1691" s="99" t="s">
        <v>5260</v>
      </c>
      <c r="BT1691" s="99" t="s">
        <v>5261</v>
      </c>
      <c r="BU1691" s="99">
        <v>5102</v>
      </c>
      <c r="BV1691" s="99"/>
      <c r="BW1691" s="99"/>
      <c r="BX1691" s="99"/>
      <c r="BY1691" s="99"/>
      <c r="BZ1691" s="99"/>
      <c r="CA1691" s="99"/>
      <c r="CB1691" s="99"/>
      <c r="CC1691" s="99">
        <v>102</v>
      </c>
      <c r="CD1691" s="99">
        <v>8</v>
      </c>
      <c r="CE1691" s="99">
        <v>8</v>
      </c>
      <c r="CF1691" s="99"/>
      <c r="CG1691" s="37" t="e">
        <f>VLOOKUP(Table_1[[#This Row],[EAN]],'[1]Planilha1'!$E:$R,13,0)</f>
        <v>#N/A</v>
      </c>
      <c r="CI1691" s="188">
        <f>IF(Table_1[[#This Row],[STATUS MERCADO]]="GO",Table_1[[#This Row],[M. BRUTA TOTAL]],0)</f>
        <v>0</v>
      </c>
      <c r="CJ1691" s="188">
        <f>IF(Table_1[[#This Row],[STATUS MERCADO]]="GO",Table_1[[#This Row],[PV UNIT. REALIZADO]]*Table_1[[#This Row],[QUANTIDADE]],0)</f>
        <v>0</v>
      </c>
    </row>
    <row r="1692" ht="15" hidden="1">
      <c r="A1692" s="7"/>
      <c r="B1692" s="84" t="s">
        <v>400</v>
      </c>
      <c r="C1692" s="85">
        <v>222374</v>
      </c>
      <c r="D1692" s="85">
        <v>3900</v>
      </c>
      <c r="E1692" s="85">
        <v>7891010245597</v>
      </c>
      <c r="F1692" s="86" t="s">
        <v>1684</v>
      </c>
      <c r="G1692" s="75" t="s">
        <v>15</v>
      </c>
      <c r="H1692" s="75">
        <v>1150</v>
      </c>
      <c r="I1692" s="87" t="s">
        <v>1577</v>
      </c>
      <c r="J1692" s="75" t="s">
        <v>1069</v>
      </c>
      <c r="K1692" s="88" t="s">
        <v>84</v>
      </c>
      <c r="L1692" s="88">
        <v>40</v>
      </c>
      <c r="M1692" s="88">
        <v>4</v>
      </c>
      <c r="N1692" s="75" t="s">
        <v>85</v>
      </c>
      <c r="O1692" s="75" t="s">
        <v>208</v>
      </c>
      <c r="P1692" s="89">
        <v>7.69</v>
      </c>
      <c r="Q1692" s="90">
        <f>(17/100+7.6/100+1.65/100)*P1692</f>
        <v>2.018625</v>
      </c>
      <c r="R1692" s="90"/>
      <c r="S1692" s="90"/>
      <c r="T1692" s="90"/>
      <c r="U1692" s="90"/>
      <c r="V1692" s="90">
        <f>+P1692-Q1692+R1692+S1692+T1692+U1692</f>
        <v>5.671375</v>
      </c>
      <c r="W1692" s="91">
        <f>(1.02/100)</f>
        <v>1.02E-2</v>
      </c>
      <c r="X1692" s="91">
        <v>4.8E-3</v>
      </c>
      <c r="Y1692" s="91">
        <v>0.17</v>
      </c>
      <c r="Z1692" s="91">
        <v>1.65E-2</v>
      </c>
      <c r="AA1692" s="91">
        <v>7.6E-2</v>
      </c>
      <c r="AB1692" s="91">
        <f>SUM(W1692:AA1692)</f>
        <v>0.2775</v>
      </c>
      <c r="AC1692" s="75">
        <v>12</v>
      </c>
      <c r="AD1692" s="92">
        <f>IF(AL1692="","",+AC1692*AL1692)</f>
        <v>173.39235668789814</v>
      </c>
      <c r="AE1692" s="93">
        <f>IF(AL1692="","",+AL1692*AB1692)</f>
        <v>4.009698248407645</v>
      </c>
      <c r="AF1692" s="92">
        <f>IF(AL1692="","",+AL1692-AE1692)</f>
        <v>10.4396648089172</v>
      </c>
      <c r="AG1692" s="93">
        <f>+V1692</f>
        <v>5.671375</v>
      </c>
      <c r="AH1692" s="92">
        <f>IF(AF1692="","",+AF1692-AG1692)</f>
        <v>4.7682898089172</v>
      </c>
      <c r="AI1692" s="92">
        <f>IF(AH1692="","",+AH1692*AC1692)</f>
        <v>57.219477707006405</v>
      </c>
      <c r="AJ1692" s="93">
        <v>9.67</v>
      </c>
      <c r="AK1692" s="94">
        <v>0.33</v>
      </c>
      <c r="AL1692" s="93">
        <f>IF(V1692=0,"",V1692/(1-AB1692-AK1692))</f>
        <v>14.449363057324845</v>
      </c>
      <c r="AM1692" s="95">
        <v>0.33</v>
      </c>
      <c r="AN1692" s="93">
        <f>IF(V1692=0,"",V1692/(1-AB1692-AM1692))</f>
        <v>14.449363057324845</v>
      </c>
      <c r="AO1692" s="96">
        <v>1.2</v>
      </c>
      <c r="AP1692" s="93">
        <f>IF(BD!AJ1692="","",BD!AJ1692*BD!AO1692)</f>
        <v>11.604</v>
      </c>
      <c r="AQ1692" s="91">
        <f>BD!AM1692/BD!AK1692-1</f>
        <v>0</v>
      </c>
      <c r="AR1692" s="91">
        <f>IF(BD!AN1692="","",IF(BD!AJ1692="","",BD!AN1692/BD!AJ1692-1))</f>
        <v>0.49424643819284864</v>
      </c>
      <c r="AS1692" s="91" t="str">
        <f>IF(BD!AN1692="","",IF(BD!AN1692&lt;BD!AL1692,"ABAIXO DA META","DENTRO DA META"))</f>
        <v>DENTRO DA META</v>
      </c>
      <c r="AT1692" s="91" t="str">
        <f>IF(BD!AJ1692="","EM ANÁLISE",IF(BD!AP1692&gt;=BD!AN1692,"GO", "NO GO"))</f>
        <v>NO GO</v>
      </c>
      <c r="AU1692" s="97">
        <f>IF(AN1692="","",+BD!$AN1692-AJ1692)</f>
        <v>4.779363057324845</v>
      </c>
      <c r="AV1692" s="98"/>
      <c r="AW1692" s="90">
        <f>BD!P1692*BD!AC1692</f>
        <v>92.28</v>
      </c>
      <c r="AX1692" s="90">
        <f>BD!V1692*BD!AC1692</f>
        <v>68.0565</v>
      </c>
      <c r="AY1692" s="90">
        <f>IF(BD!AN1692="","",BD!AN1692*BD!AC1692)</f>
        <v>173.39235668789814</v>
      </c>
      <c r="AZ1692" s="75" t="s">
        <v>5272</v>
      </c>
      <c r="BA1692" s="75" t="s">
        <v>115</v>
      </c>
      <c r="BB1692" s="75">
        <v>1</v>
      </c>
      <c r="BC1692" s="75" t="s">
        <v>209</v>
      </c>
      <c r="BD1692" s="99" t="s">
        <v>5257</v>
      </c>
      <c r="BE1692" s="100" t="s">
        <v>4</v>
      </c>
      <c r="BF1692" s="100" t="s">
        <v>4</v>
      </c>
      <c r="BG1692" s="99" t="s">
        <v>5258</v>
      </c>
      <c r="BH1692" s="101"/>
      <c r="BI1692" s="101"/>
      <c r="BJ1692" s="101"/>
      <c r="BK1692" s="101"/>
      <c r="BL1692" s="101"/>
      <c r="BM1692" s="101"/>
      <c r="BN1692" s="101"/>
      <c r="BO1692" s="103"/>
      <c r="BP1692" s="99">
        <v>140.622</v>
      </c>
      <c r="BQ1692" s="99">
        <v>121</v>
      </c>
      <c r="BR1692" s="101"/>
      <c r="BS1692" s="99" t="s">
        <v>5260</v>
      </c>
      <c r="BT1692" s="99" t="s">
        <v>5261</v>
      </c>
      <c r="BU1692" s="99">
        <v>5102</v>
      </c>
      <c r="BV1692" s="99"/>
      <c r="BW1692" s="99"/>
      <c r="BX1692" s="99"/>
      <c r="BY1692" s="99"/>
      <c r="BZ1692" s="99"/>
      <c r="CA1692" s="99"/>
      <c r="CB1692" s="99"/>
      <c r="CC1692" s="99">
        <v>102</v>
      </c>
      <c r="CD1692" s="99">
        <v>8</v>
      </c>
      <c r="CE1692" s="99">
        <v>8</v>
      </c>
      <c r="CF1692" s="99"/>
      <c r="CG1692" s="37" t="e">
        <f>VLOOKUP(Table_1[[#This Row],[EAN]],'[1]Planilha1'!$E:$R,13,0)</f>
        <v>#N/A</v>
      </c>
      <c r="CI1692" s="188">
        <f>IF(Table_1[[#This Row],[STATUS MERCADO]]="GO",Table_1[[#This Row],[M. BRUTA TOTAL]],0)</f>
        <v>0</v>
      </c>
      <c r="CJ1692" s="188">
        <f>IF(Table_1[[#This Row],[STATUS MERCADO]]="GO",Table_1[[#This Row],[PV UNIT. REALIZADO]]*Table_1[[#This Row],[QUANTIDADE]],0)</f>
        <v>0</v>
      </c>
    </row>
    <row r="1693" ht="15" hidden="1">
      <c r="A1693" s="7"/>
      <c r="B1693" s="84" t="s">
        <v>400</v>
      </c>
      <c r="C1693" s="85">
        <v>222375</v>
      </c>
      <c r="D1693" s="85">
        <v>3902</v>
      </c>
      <c r="E1693" s="85">
        <v>7891010245610</v>
      </c>
      <c r="F1693" s="86" t="s">
        <v>1685</v>
      </c>
      <c r="G1693" s="75" t="s">
        <v>15</v>
      </c>
      <c r="H1693" s="75">
        <v>1150</v>
      </c>
      <c r="I1693" s="87" t="s">
        <v>1577</v>
      </c>
      <c r="J1693" s="75" t="s">
        <v>1069</v>
      </c>
      <c r="K1693" s="88" t="s">
        <v>84</v>
      </c>
      <c r="L1693" s="88">
        <v>40</v>
      </c>
      <c r="M1693" s="88">
        <v>4</v>
      </c>
      <c r="N1693" s="75" t="s">
        <v>85</v>
      </c>
      <c r="O1693" s="75" t="s">
        <v>208</v>
      </c>
      <c r="P1693" s="89">
        <v>7.69</v>
      </c>
      <c r="Q1693" s="90">
        <f>(17/100+7.6/100+1.65/100)*P1693</f>
        <v>2.018625</v>
      </c>
      <c r="R1693" s="90"/>
      <c r="S1693" s="90"/>
      <c r="T1693" s="90"/>
      <c r="U1693" s="90"/>
      <c r="V1693" s="90">
        <f>+P1693-Q1693+R1693+S1693+T1693+U1693</f>
        <v>5.671375</v>
      </c>
      <c r="W1693" s="91">
        <f>(1.02/100)</f>
        <v>1.02E-2</v>
      </c>
      <c r="X1693" s="91">
        <v>4.8E-3</v>
      </c>
      <c r="Y1693" s="91">
        <v>0.17</v>
      </c>
      <c r="Z1693" s="91">
        <v>1.65E-2</v>
      </c>
      <c r="AA1693" s="91">
        <v>7.6E-2</v>
      </c>
      <c r="AB1693" s="91">
        <f>SUM(W1693:AA1693)</f>
        <v>0.2775</v>
      </c>
      <c r="AC1693" s="75">
        <v>12</v>
      </c>
      <c r="AD1693" s="92">
        <f>IF(AL1693="","",+AC1693*AL1693)</f>
        <v>173.39235668789814</v>
      </c>
      <c r="AE1693" s="93">
        <f>IF(AL1693="","",+AL1693*AB1693)</f>
        <v>4.009698248407645</v>
      </c>
      <c r="AF1693" s="92">
        <f>IF(AL1693="","",+AL1693-AE1693)</f>
        <v>10.4396648089172</v>
      </c>
      <c r="AG1693" s="93">
        <f>+V1693</f>
        <v>5.671375</v>
      </c>
      <c r="AH1693" s="92">
        <f>IF(AF1693="","",+AF1693-AG1693)</f>
        <v>4.7682898089172</v>
      </c>
      <c r="AI1693" s="92">
        <f>IF(AH1693="","",+AH1693*AC1693)</f>
        <v>57.219477707006405</v>
      </c>
      <c r="AJ1693" s="93">
        <v>9.67</v>
      </c>
      <c r="AK1693" s="94">
        <v>0.33</v>
      </c>
      <c r="AL1693" s="93">
        <f>IF(V1693=0,"",V1693/(1-AB1693-AK1693))</f>
        <v>14.449363057324845</v>
      </c>
      <c r="AM1693" s="95">
        <v>0.33</v>
      </c>
      <c r="AN1693" s="93">
        <f>IF(V1693=0,"",V1693/(1-AB1693-AM1693))</f>
        <v>14.449363057324845</v>
      </c>
      <c r="AO1693" s="96">
        <v>1.2</v>
      </c>
      <c r="AP1693" s="93">
        <f>IF(BD!AJ1693="","",BD!AJ1693*BD!AO1693)</f>
        <v>11.604</v>
      </c>
      <c r="AQ1693" s="91">
        <f>BD!AM1693/BD!AK1693-1</f>
        <v>0</v>
      </c>
      <c r="AR1693" s="91">
        <f>IF(BD!AN1693="","",IF(BD!AJ1693="","",BD!AN1693/BD!AJ1693-1))</f>
        <v>0.49424643819284864</v>
      </c>
      <c r="AS1693" s="91" t="str">
        <f>IF(BD!AN1693="","",IF(BD!AN1693&lt;BD!AL1693,"ABAIXO DA META","DENTRO DA META"))</f>
        <v>DENTRO DA META</v>
      </c>
      <c r="AT1693" s="91" t="str">
        <f>IF(BD!AJ1693="","EM ANÁLISE",IF(BD!AP1693&gt;=BD!AN1693,"GO", "NO GO"))</f>
        <v>NO GO</v>
      </c>
      <c r="AU1693" s="97">
        <f>IF(AN1693="","",+BD!$AN1693-AJ1693)</f>
        <v>4.779363057324845</v>
      </c>
      <c r="AV1693" s="98"/>
      <c r="AW1693" s="90">
        <f>BD!P1693*BD!AC1693</f>
        <v>92.28</v>
      </c>
      <c r="AX1693" s="90">
        <f>BD!V1693*BD!AC1693</f>
        <v>68.0565</v>
      </c>
      <c r="AY1693" s="90">
        <f>IF(BD!AN1693="","",BD!AN1693*BD!AC1693)</f>
        <v>173.39235668789814</v>
      </c>
      <c r="AZ1693" s="75" t="s">
        <v>5272</v>
      </c>
      <c r="BA1693" s="75" t="s">
        <v>115</v>
      </c>
      <c r="BB1693" s="75">
        <v>1</v>
      </c>
      <c r="BC1693" s="75" t="s">
        <v>209</v>
      </c>
      <c r="BD1693" s="99" t="s">
        <v>5257</v>
      </c>
      <c r="BE1693" s="100" t="s">
        <v>4</v>
      </c>
      <c r="BF1693" s="100" t="s">
        <v>4</v>
      </c>
      <c r="BG1693" s="99" t="s">
        <v>5258</v>
      </c>
      <c r="BH1693" s="101"/>
      <c r="BI1693" s="101"/>
      <c r="BJ1693" s="101"/>
      <c r="BK1693" s="101"/>
      <c r="BL1693" s="101"/>
      <c r="BM1693" s="101"/>
      <c r="BN1693" s="101"/>
      <c r="BO1693" s="103"/>
      <c r="BP1693" s="99">
        <v>140.622</v>
      </c>
      <c r="BQ1693" s="99">
        <v>121</v>
      </c>
      <c r="BR1693" s="101"/>
      <c r="BS1693" s="99" t="s">
        <v>5260</v>
      </c>
      <c r="BT1693" s="99" t="s">
        <v>5261</v>
      </c>
      <c r="BU1693" s="99">
        <v>5102</v>
      </c>
      <c r="BV1693" s="99"/>
      <c r="BW1693" s="99"/>
      <c r="BX1693" s="99"/>
      <c r="BY1693" s="99"/>
      <c r="BZ1693" s="99"/>
      <c r="CA1693" s="99"/>
      <c r="CB1693" s="99"/>
      <c r="CC1693" s="99">
        <v>102</v>
      </c>
      <c r="CD1693" s="99">
        <v>8</v>
      </c>
      <c r="CE1693" s="99">
        <v>8</v>
      </c>
      <c r="CF1693" s="99"/>
      <c r="CG1693" s="37" t="e">
        <f>VLOOKUP(Table_1[[#This Row],[EAN]],'[1]Planilha1'!$E:$R,13,0)</f>
        <v>#N/A</v>
      </c>
      <c r="CI1693" s="188">
        <f>IF(Table_1[[#This Row],[STATUS MERCADO]]="GO",Table_1[[#This Row],[M. BRUTA TOTAL]],0)</f>
        <v>0</v>
      </c>
      <c r="CJ1693" s="188">
        <f>IF(Table_1[[#This Row],[STATUS MERCADO]]="GO",Table_1[[#This Row],[PV UNIT. REALIZADO]]*Table_1[[#This Row],[QUANTIDADE]],0)</f>
        <v>0</v>
      </c>
    </row>
    <row r="1694" ht="15" hidden="1">
      <c r="A1694" s="7"/>
      <c r="B1694" s="84" t="s">
        <v>400</v>
      </c>
      <c r="C1694" s="75">
        <v>222376</v>
      </c>
      <c r="D1694" s="75">
        <v>38883</v>
      </c>
      <c r="E1694" s="85">
        <v>7891010010577</v>
      </c>
      <c r="F1694" s="86" t="s">
        <v>1686</v>
      </c>
      <c r="G1694" s="75" t="s">
        <v>15</v>
      </c>
      <c r="H1694" s="75">
        <v>1150</v>
      </c>
      <c r="I1694" s="87" t="s">
        <v>1577</v>
      </c>
      <c r="J1694" s="75" t="s">
        <v>1069</v>
      </c>
      <c r="K1694" s="88" t="s">
        <v>84</v>
      </c>
      <c r="L1694" s="88">
        <v>40</v>
      </c>
      <c r="M1694" s="88">
        <v>4</v>
      </c>
      <c r="N1694" s="75" t="s">
        <v>85</v>
      </c>
      <c r="O1694" s="75" t="s">
        <v>208</v>
      </c>
      <c r="P1694" s="89"/>
      <c r="Q1694" s="90">
        <f>(17/100+7.6/100+1.65/100)*P1694</f>
        <v>0</v>
      </c>
      <c r="R1694" s="90"/>
      <c r="S1694" s="90"/>
      <c r="T1694" s="90"/>
      <c r="U1694" s="90"/>
      <c r="V1694" s="90">
        <f>+P1694-Q1694+R1694+S1694+T1694+U1694</f>
        <v>0</v>
      </c>
      <c r="W1694" s="91">
        <f>(1.02/100)</f>
        <v>1.02E-2</v>
      </c>
      <c r="X1694" s="91">
        <v>4.8E-3</v>
      </c>
      <c r="Y1694" s="91">
        <v>0.17</v>
      </c>
      <c r="Z1694" s="91">
        <v>1.65E-2</v>
      </c>
      <c r="AA1694" s="91">
        <v>7.6E-2</v>
      </c>
      <c r="AB1694" s="91">
        <f>SUM(W1694:AA1694)</f>
        <v>0.2775</v>
      </c>
      <c r="AC1694" s="75">
        <v>12</v>
      </c>
      <c r="AD1694" s="92">
        <f>IF(AL1694="","",+AC1694*AL1694)</f>
      </c>
      <c r="AE1694" s="93">
        <f>IF(AL1694="","",+AL1694*AB1694)</f>
      </c>
      <c r="AF1694" s="92">
        <f>IF(AL1694="","",+AL1694-AE1694)</f>
      </c>
      <c r="AG1694" s="93">
        <f>+V1694</f>
        <v>0</v>
      </c>
      <c r="AH1694" s="92">
        <f>IF(AF1694="","",+AF1694-AG1694)</f>
      </c>
      <c r="AI1694" s="92">
        <f>IF(AH1694="","",+AH1694*AC1694)</f>
      </c>
      <c r="AJ1694" s="93"/>
      <c r="AK1694" s="94">
        <v>0.33</v>
      </c>
      <c r="AL1694" s="93">
        <f>IF(V1694=0,"",V1694/(1-AB1694-AK1694))</f>
      </c>
      <c r="AM1694" s="95">
        <v>0.33</v>
      </c>
      <c r="AN1694" s="93">
        <f>IF(V1694=0,"",V1694/(1-AB1694-AM1694))</f>
      </c>
      <c r="AO1694" s="96">
        <v>1.2</v>
      </c>
      <c r="AP1694" s="93">
        <f>IF(BD!AJ1694="","",BD!AJ1694*BD!AO1694)</f>
      </c>
      <c r="AQ1694" s="91">
        <f>BD!AM1694/BD!AK1694-1</f>
        <v>0</v>
      </c>
      <c r="AR1694" s="91">
        <f>IF(BD!AN1694="","",IF(BD!AJ1694="","",BD!AN1694/BD!AJ1694-1))</f>
      </c>
      <c r="AS1694" s="91">
        <f>IF(BD!AN1694="","",IF(BD!AN1694&lt;BD!AL1694,"ABAIXO DA META","DENTRO DA META"))</f>
      </c>
      <c r="AT1694" s="91" t="str">
        <f>IF(BD!AJ1694="","EM ANÁLISE",IF(BD!AP1694&gt;=BD!AN1694,"GO", "NO GO"))</f>
        <v>EM ANÁLISE</v>
      </c>
      <c r="AU1694" s="97">
        <f>IF(AN1694="","",+BD!$AN1694-AJ1694)</f>
      </c>
      <c r="AV1694" s="98"/>
      <c r="AW1694" s="90">
        <f>BD!P1694*BD!AC1694</f>
        <v>0</v>
      </c>
      <c r="AX1694" s="90">
        <f>BD!V1694*BD!AC1694</f>
        <v>0</v>
      </c>
      <c r="AY1694" s="90">
        <f>IF(BD!AN1694="","",BD!AN1694*BD!AC1694)</f>
      </c>
      <c r="AZ1694" s="75" t="s">
        <v>123</v>
      </c>
      <c r="BA1694" s="75" t="s">
        <v>115</v>
      </c>
      <c r="BB1694" s="75">
        <v>1</v>
      </c>
      <c r="BC1694" s="75" t="s">
        <v>209</v>
      </c>
      <c r="BD1694" s="104"/>
      <c r="BE1694" s="104"/>
      <c r="BF1694" s="101"/>
      <c r="BG1694" s="101"/>
      <c r="BH1694" s="101"/>
      <c r="BI1694" s="101"/>
      <c r="BJ1694" s="101"/>
      <c r="BK1694" s="101"/>
      <c r="BL1694" s="101"/>
      <c r="BM1694" s="101"/>
      <c r="BN1694" s="101"/>
      <c r="BO1694" s="103"/>
      <c r="BP1694" s="101"/>
      <c r="BQ1694" s="101"/>
      <c r="BR1694" s="101"/>
      <c r="BS1694" s="101"/>
      <c r="BT1694" s="101"/>
      <c r="BU1694" s="101"/>
      <c r="BV1694" s="101"/>
      <c r="BW1694" s="101"/>
      <c r="BX1694" s="101"/>
      <c r="BY1694" s="101"/>
      <c r="BZ1694" s="101"/>
      <c r="CA1694" s="101"/>
      <c r="CB1694" s="101"/>
      <c r="CC1694" s="101"/>
      <c r="CD1694" s="101"/>
      <c r="CE1694" s="101"/>
      <c r="CF1694" s="101"/>
      <c r="CG1694" s="37" t="e">
        <f>VLOOKUP(Table_1[[#This Row],[EAN]],'[1]Planilha1'!$E:$R,13,0)</f>
        <v>#N/A</v>
      </c>
      <c r="CI1694" s="188">
        <f>IF(Table_1[[#This Row],[STATUS MERCADO]]="GO",Table_1[[#This Row],[M. BRUTA TOTAL]],0)</f>
        <v>0</v>
      </c>
      <c r="CJ1694" s="188">
        <f>IF(Table_1[[#This Row],[STATUS MERCADO]]="GO",Table_1[[#This Row],[PV UNIT. REALIZADO]]*Table_1[[#This Row],[QUANTIDADE]],0)</f>
        <v>0</v>
      </c>
    </row>
    <row r="1695" ht="15" hidden="1">
      <c r="A1695" s="7"/>
      <c r="B1695" s="84" t="s">
        <v>400</v>
      </c>
      <c r="C1695" s="75">
        <v>222377</v>
      </c>
      <c r="D1695" s="75">
        <v>39561</v>
      </c>
      <c r="E1695" s="85">
        <v>7891010245092</v>
      </c>
      <c r="F1695" s="86" t="s">
        <v>1687</v>
      </c>
      <c r="G1695" s="75" t="s">
        <v>15</v>
      </c>
      <c r="H1695" s="75">
        <v>1150</v>
      </c>
      <c r="I1695" s="87" t="s">
        <v>1577</v>
      </c>
      <c r="J1695" s="75" t="s">
        <v>1069</v>
      </c>
      <c r="K1695" s="88" t="s">
        <v>84</v>
      </c>
      <c r="L1695" s="88">
        <v>24</v>
      </c>
      <c r="M1695" s="88">
        <v>4</v>
      </c>
      <c r="N1695" s="75" t="s">
        <v>85</v>
      </c>
      <c r="O1695" s="75" t="s">
        <v>208</v>
      </c>
      <c r="P1695" s="89"/>
      <c r="Q1695" s="90">
        <f>(17/100+7.6/100+1.65/100)*P1695</f>
        <v>0</v>
      </c>
      <c r="R1695" s="90"/>
      <c r="S1695" s="90"/>
      <c r="T1695" s="90"/>
      <c r="U1695" s="90"/>
      <c r="V1695" s="90">
        <f>+P1695-Q1695+R1695+S1695+T1695+U1695</f>
        <v>0</v>
      </c>
      <c r="W1695" s="91">
        <f>(1.02/100)</f>
        <v>1.02E-2</v>
      </c>
      <c r="X1695" s="91">
        <v>4.8E-3</v>
      </c>
      <c r="Y1695" s="91">
        <v>0.17</v>
      </c>
      <c r="Z1695" s="91">
        <v>1.65E-2</v>
      </c>
      <c r="AA1695" s="91">
        <v>7.6E-2</v>
      </c>
      <c r="AB1695" s="91">
        <f>SUM(W1695:AA1695)</f>
        <v>0.2775</v>
      </c>
      <c r="AC1695" s="75">
        <v>12</v>
      </c>
      <c r="AD1695" s="92">
        <f>IF(AL1695="","",+AC1695*AL1695)</f>
      </c>
      <c r="AE1695" s="93">
        <f>IF(AL1695="","",+AL1695*AB1695)</f>
      </c>
      <c r="AF1695" s="92">
        <f>IF(AL1695="","",+AL1695-AE1695)</f>
      </c>
      <c r="AG1695" s="93">
        <f>+V1695</f>
        <v>0</v>
      </c>
      <c r="AH1695" s="92">
        <f>IF(AF1695="","",+AF1695-AG1695)</f>
      </c>
      <c r="AI1695" s="92">
        <f>IF(AH1695="","",+AH1695*AC1695)</f>
      </c>
      <c r="AJ1695" s="93"/>
      <c r="AK1695" s="94">
        <v>0.33</v>
      </c>
      <c r="AL1695" s="93">
        <f>IF(V1695=0,"",V1695/(1-AB1695-AK1695))</f>
      </c>
      <c r="AM1695" s="95">
        <v>0.33</v>
      </c>
      <c r="AN1695" s="93">
        <f>IF(V1695=0,"",V1695/(1-AB1695-AM1695))</f>
      </c>
      <c r="AO1695" s="96">
        <v>1.2</v>
      </c>
      <c r="AP1695" s="93">
        <f>IF(BD!AJ1695="","",BD!AJ1695*BD!AO1695)</f>
      </c>
      <c r="AQ1695" s="91">
        <f>BD!AM1695/BD!AK1695-1</f>
        <v>0</v>
      </c>
      <c r="AR1695" s="91">
        <f>IF(BD!AN1695="","",IF(BD!AJ1695="","",BD!AN1695/BD!AJ1695-1))</f>
      </c>
      <c r="AS1695" s="91">
        <f>IF(BD!AN1695="","",IF(BD!AN1695&lt;BD!AL1695,"ABAIXO DA META","DENTRO DA META"))</f>
      </c>
      <c r="AT1695" s="91" t="str">
        <f>IF(BD!AJ1695="","EM ANÁLISE",IF(BD!AP1695&gt;=BD!AN1695,"GO", "NO GO"))</f>
        <v>EM ANÁLISE</v>
      </c>
      <c r="AU1695" s="97">
        <f>IF(AN1695="","",+BD!$AN1695-AJ1695)</f>
      </c>
      <c r="AV1695" s="98"/>
      <c r="AW1695" s="90">
        <f>BD!P1695*BD!AC1695</f>
        <v>0</v>
      </c>
      <c r="AX1695" s="90">
        <f>BD!V1695*BD!AC1695</f>
        <v>0</v>
      </c>
      <c r="AY1695" s="90">
        <f>IF(BD!AN1695="","",BD!AN1695*BD!AC1695)</f>
      </c>
      <c r="AZ1695" s="75" t="s">
        <v>123</v>
      </c>
      <c r="BA1695" s="75" t="s">
        <v>115</v>
      </c>
      <c r="BB1695" s="75">
        <v>1</v>
      </c>
      <c r="BC1695" s="75" t="s">
        <v>209</v>
      </c>
      <c r="BD1695" s="104"/>
      <c r="BE1695" s="104"/>
      <c r="BF1695" s="101"/>
      <c r="BG1695" s="101"/>
      <c r="BH1695" s="101"/>
      <c r="BI1695" s="101"/>
      <c r="BJ1695" s="101"/>
      <c r="BK1695" s="101"/>
      <c r="BL1695" s="101"/>
      <c r="BM1695" s="101"/>
      <c r="BN1695" s="101"/>
      <c r="BO1695" s="103"/>
      <c r="BP1695" s="101"/>
      <c r="BQ1695" s="101"/>
      <c r="BR1695" s="101"/>
      <c r="BS1695" s="101"/>
      <c r="BT1695" s="101"/>
      <c r="BU1695" s="101"/>
      <c r="BV1695" s="101"/>
      <c r="BW1695" s="101"/>
      <c r="BX1695" s="101"/>
      <c r="BY1695" s="101"/>
      <c r="BZ1695" s="101"/>
      <c r="CA1695" s="101"/>
      <c r="CB1695" s="101"/>
      <c r="CC1695" s="101"/>
      <c r="CD1695" s="101"/>
      <c r="CE1695" s="101"/>
      <c r="CF1695" s="101"/>
      <c r="CG1695" s="37" t="e">
        <f>VLOOKUP(Table_1[[#This Row],[EAN]],'[1]Planilha1'!$E:$R,13,0)</f>
        <v>#N/A</v>
      </c>
      <c r="CI1695" s="188">
        <f>IF(Table_1[[#This Row],[STATUS MERCADO]]="GO",Table_1[[#This Row],[M. BRUTA TOTAL]],0)</f>
        <v>0</v>
      </c>
      <c r="CJ1695" s="188">
        <f>IF(Table_1[[#This Row],[STATUS MERCADO]]="GO",Table_1[[#This Row],[PV UNIT. REALIZADO]]*Table_1[[#This Row],[QUANTIDADE]],0)</f>
        <v>0</v>
      </c>
    </row>
    <row r="1696" ht="15" hidden="1">
      <c r="A1696" s="7"/>
      <c r="B1696" s="84" t="s">
        <v>400</v>
      </c>
      <c r="C1696" s="85">
        <v>222379</v>
      </c>
      <c r="D1696" s="85">
        <v>70685</v>
      </c>
      <c r="E1696" s="85">
        <v>7891010015268</v>
      </c>
      <c r="F1696" s="86" t="s">
        <v>1688</v>
      </c>
      <c r="G1696" s="75" t="s">
        <v>15</v>
      </c>
      <c r="H1696" s="75">
        <v>1150</v>
      </c>
      <c r="I1696" s="87" t="s">
        <v>1577</v>
      </c>
      <c r="J1696" s="75" t="s">
        <v>1069</v>
      </c>
      <c r="K1696" s="88" t="s">
        <v>84</v>
      </c>
      <c r="L1696" s="88">
        <v>48</v>
      </c>
      <c r="M1696" s="88">
        <v>4</v>
      </c>
      <c r="N1696" s="75" t="s">
        <v>85</v>
      </c>
      <c r="O1696" s="75" t="s">
        <v>208</v>
      </c>
      <c r="P1696" s="89">
        <v>4.79</v>
      </c>
      <c r="Q1696" s="90">
        <f>(17/100+7.6/100+1.65/100)*P1696</f>
        <v>1.2573750000000001</v>
      </c>
      <c r="R1696" s="90"/>
      <c r="S1696" s="90"/>
      <c r="T1696" s="90"/>
      <c r="U1696" s="90"/>
      <c r="V1696" s="90">
        <f>+P1696-Q1696+R1696+S1696+T1696+U1696</f>
        <v>3.532625</v>
      </c>
      <c r="W1696" s="91">
        <f>(1.02/100)</f>
        <v>1.02E-2</v>
      </c>
      <c r="X1696" s="91">
        <v>4.8E-3</v>
      </c>
      <c r="Y1696" s="91">
        <v>0.17</v>
      </c>
      <c r="Z1696" s="91">
        <v>1.65E-2</v>
      </c>
      <c r="AA1696" s="91">
        <v>7.6E-2</v>
      </c>
      <c r="AB1696" s="91">
        <f>SUM(W1696:AA1696)</f>
        <v>0.2775</v>
      </c>
      <c r="AC1696" s="75">
        <v>12</v>
      </c>
      <c r="AD1696" s="92">
        <f>IF(AL1696="","",+AC1696*AL1696)</f>
        <v>108.00382165605099</v>
      </c>
      <c r="AE1696" s="93">
        <f>IF(AL1696="","",+AL1696*AB1696)</f>
        <v>2.4975883757961794</v>
      </c>
      <c r="AF1696" s="92">
        <f>IF(AL1696="","",+AL1696-AE1696)</f>
        <v>6.502730095541403</v>
      </c>
      <c r="AG1696" s="93">
        <f>+V1696</f>
        <v>3.532625</v>
      </c>
      <c r="AH1696" s="92">
        <f>IF(AF1696="","",+AF1696-AG1696)</f>
        <v>2.970105095541403</v>
      </c>
      <c r="AI1696" s="92">
        <f>IF(AH1696="","",+AH1696*AC1696)</f>
        <v>35.64126114649684</v>
      </c>
      <c r="AJ1696" s="93">
        <v>6.48</v>
      </c>
      <c r="AK1696" s="94">
        <v>0.33</v>
      </c>
      <c r="AL1696" s="93">
        <f>IF(V1696=0,"",V1696/(1-AB1696-AK1696))</f>
        <v>9.000318471337582</v>
      </c>
      <c r="AM1696" s="95">
        <v>0.33</v>
      </c>
      <c r="AN1696" s="93">
        <f>IF(V1696=0,"",V1696/(1-AB1696-AM1696))</f>
        <v>9.000318471337582</v>
      </c>
      <c r="AO1696" s="96">
        <v>1.2</v>
      </c>
      <c r="AP1696" s="93">
        <f>IF(BD!AJ1696="","",BD!AJ1696*BD!AO1696)</f>
        <v>7.776</v>
      </c>
      <c r="AQ1696" s="91">
        <f>BD!AM1696/BD!AK1696-1</f>
        <v>0</v>
      </c>
      <c r="AR1696" s="91">
        <f>IF(BD!AN1696="","",IF(BD!AJ1696="","",BD!AN1696/BD!AJ1696-1))</f>
        <v>0.3889380357002441</v>
      </c>
      <c r="AS1696" s="91" t="str">
        <f>IF(BD!AN1696="","",IF(BD!AN1696&lt;BD!AL1696,"ABAIXO DA META","DENTRO DA META"))</f>
        <v>DENTRO DA META</v>
      </c>
      <c r="AT1696" s="91" t="str">
        <f>IF(BD!AJ1696="","EM ANÁLISE",IF(BD!AP1696&gt;=BD!AN1696,"GO", "NO GO"))</f>
        <v>NO GO</v>
      </c>
      <c r="AU1696" s="97">
        <f>IF(AN1696="","",+BD!$AN1696-AJ1696)</f>
        <v>2.520318471337582</v>
      </c>
      <c r="AV1696" s="98"/>
      <c r="AW1696" s="90">
        <f>BD!P1696*BD!AC1696</f>
        <v>57.480000000000004</v>
      </c>
      <c r="AX1696" s="90">
        <f>BD!V1696*BD!AC1696</f>
        <v>42.3915</v>
      </c>
      <c r="AY1696" s="90">
        <f>IF(BD!AN1696="","",BD!AN1696*BD!AC1696)</f>
        <v>108.00382165605099</v>
      </c>
      <c r="AZ1696" s="75" t="s">
        <v>5272</v>
      </c>
      <c r="BA1696" s="75" t="s">
        <v>115</v>
      </c>
      <c r="BB1696" s="75">
        <v>1</v>
      </c>
      <c r="BC1696" s="75" t="s">
        <v>209</v>
      </c>
      <c r="BD1696" s="99" t="s">
        <v>5257</v>
      </c>
      <c r="BE1696" s="100" t="s">
        <v>4</v>
      </c>
      <c r="BF1696" s="100" t="s">
        <v>4</v>
      </c>
      <c r="BG1696" s="99" t="s">
        <v>5258</v>
      </c>
      <c r="BH1696" s="101"/>
      <c r="BI1696" s="101"/>
      <c r="BJ1696" s="101"/>
      <c r="BK1696" s="101"/>
      <c r="BL1696" s="101"/>
      <c r="BM1696" s="101"/>
      <c r="BN1696" s="101"/>
      <c r="BO1696" s="103"/>
      <c r="BP1696" s="99">
        <v>140.622</v>
      </c>
      <c r="BQ1696" s="99">
        <v>121</v>
      </c>
      <c r="BR1696" s="101"/>
      <c r="BS1696" s="99" t="s">
        <v>5260</v>
      </c>
      <c r="BT1696" s="99" t="s">
        <v>5261</v>
      </c>
      <c r="BU1696" s="99">
        <v>5102</v>
      </c>
      <c r="BV1696" s="99"/>
      <c r="BW1696" s="99"/>
      <c r="BX1696" s="99"/>
      <c r="BY1696" s="99"/>
      <c r="BZ1696" s="99"/>
      <c r="CA1696" s="99"/>
      <c r="CB1696" s="99"/>
      <c r="CC1696" s="99">
        <v>102</v>
      </c>
      <c r="CD1696" s="99">
        <v>8</v>
      </c>
      <c r="CE1696" s="99">
        <v>8</v>
      </c>
      <c r="CF1696" s="99"/>
      <c r="CG1696" s="37" t="e">
        <f>VLOOKUP(Table_1[[#This Row],[EAN]],'[1]Planilha1'!$E:$R,13,0)</f>
        <v>#N/A</v>
      </c>
      <c r="CI1696" s="188">
        <f>IF(Table_1[[#This Row],[STATUS MERCADO]]="GO",Table_1[[#This Row],[M. BRUTA TOTAL]],0)</f>
        <v>0</v>
      </c>
      <c r="CJ1696" s="188">
        <f>IF(Table_1[[#This Row],[STATUS MERCADO]]="GO",Table_1[[#This Row],[PV UNIT. REALIZADO]]*Table_1[[#This Row],[QUANTIDADE]],0)</f>
        <v>0</v>
      </c>
    </row>
    <row r="1697" ht="15" hidden="1">
      <c r="A1697" s="7"/>
      <c r="B1697" s="84" t="s">
        <v>400</v>
      </c>
      <c r="C1697" s="85">
        <v>222381</v>
      </c>
      <c r="D1697" s="85">
        <v>34192</v>
      </c>
      <c r="E1697" s="85">
        <v>7891010875596</v>
      </c>
      <c r="F1697" s="86" t="s">
        <v>1689</v>
      </c>
      <c r="G1697" s="75" t="s">
        <v>15</v>
      </c>
      <c r="H1697" s="75">
        <v>1150</v>
      </c>
      <c r="I1697" s="87" t="s">
        <v>1577</v>
      </c>
      <c r="J1697" s="75" t="s">
        <v>1069</v>
      </c>
      <c r="K1697" s="88" t="s">
        <v>84</v>
      </c>
      <c r="L1697" s="88">
        <v>30</v>
      </c>
      <c r="M1697" s="88">
        <v>4</v>
      </c>
      <c r="N1697" s="75" t="s">
        <v>85</v>
      </c>
      <c r="O1697" s="75" t="s">
        <v>208</v>
      </c>
      <c r="P1697" s="89">
        <v>9.47</v>
      </c>
      <c r="Q1697" s="90">
        <f>(17/100+7.6/100+1.65/100)*P1697</f>
        <v>2.485875</v>
      </c>
      <c r="R1697" s="90"/>
      <c r="S1697" s="90"/>
      <c r="T1697" s="90"/>
      <c r="U1697" s="90"/>
      <c r="V1697" s="90">
        <f>+P1697-Q1697+R1697+S1697+T1697+U1697</f>
        <v>6.984125000000001</v>
      </c>
      <c r="W1697" s="91">
        <f>(1.02/100)</f>
        <v>1.02E-2</v>
      </c>
      <c r="X1697" s="91">
        <v>4.8E-3</v>
      </c>
      <c r="Y1697" s="91">
        <v>0.17</v>
      </c>
      <c r="Z1697" s="91">
        <v>1.65E-2</v>
      </c>
      <c r="AA1697" s="91">
        <v>7.6E-2</v>
      </c>
      <c r="AB1697" s="91">
        <f>SUM(W1697:AA1697)</f>
        <v>0.2775</v>
      </c>
      <c r="AC1697" s="75">
        <v>12</v>
      </c>
      <c r="AD1697" s="92">
        <f>IF(AL1697="","",+AC1697*AL1697)</f>
        <v>213.52738853503192</v>
      </c>
      <c r="AE1697" s="93">
        <f>IF(AL1697="","",+AL1697*AB1697)</f>
        <v>4.937820859872613</v>
      </c>
      <c r="AF1697" s="92">
        <f>IF(AL1697="","",+AL1697-AE1697)</f>
        <v>12.85612818471338</v>
      </c>
      <c r="AG1697" s="93">
        <f>+V1697</f>
        <v>6.984125000000001</v>
      </c>
      <c r="AH1697" s="92">
        <f>IF(AF1697="","",+AF1697-AG1697)</f>
        <v>5.87200318471338</v>
      </c>
      <c r="AI1697" s="92">
        <f>IF(AH1697="","",+AH1697*AC1697)</f>
        <v>70.46403821656057</v>
      </c>
      <c r="AJ1697" s="93">
        <v>10.9</v>
      </c>
      <c r="AK1697" s="94">
        <v>0.33</v>
      </c>
      <c r="AL1697" s="93">
        <f>IF(V1697=0,"",V1697/(1-AB1697-AK1697))</f>
        <v>17.793949044585993</v>
      </c>
      <c r="AM1697" s="95">
        <v>0.33</v>
      </c>
      <c r="AN1697" s="93">
        <f>IF(V1697=0,"",V1697/(1-AB1697-AM1697))</f>
        <v>17.793949044585993</v>
      </c>
      <c r="AO1697" s="96">
        <v>1.2</v>
      </c>
      <c r="AP1697" s="93">
        <f>IF(BD!AJ1697="","",BD!AJ1697*BD!AO1697)</f>
        <v>13.08</v>
      </c>
      <c r="AQ1697" s="91">
        <f>BD!AM1697/BD!AK1697-1</f>
        <v>0</v>
      </c>
      <c r="AR1697" s="91">
        <f>IF(BD!AN1697="","",IF(BD!AJ1697="","",BD!AN1697/BD!AJ1697-1))</f>
        <v>0.6324723894115589</v>
      </c>
      <c r="AS1697" s="91" t="str">
        <f>IF(BD!AN1697="","",IF(BD!AN1697&lt;BD!AL1697,"ABAIXO DA META","DENTRO DA META"))</f>
        <v>DENTRO DA META</v>
      </c>
      <c r="AT1697" s="91" t="str">
        <f>IF(BD!AJ1697="","EM ANÁLISE",IF(BD!AP1697&gt;=BD!AN1697,"GO", "NO GO"))</f>
        <v>NO GO</v>
      </c>
      <c r="AU1697" s="97">
        <f>IF(AN1697="","",+BD!$AN1697-AJ1697)</f>
        <v>6.893949044585993</v>
      </c>
      <c r="AV1697" s="98"/>
      <c r="AW1697" s="90">
        <f>BD!P1697*BD!AC1697</f>
        <v>113.64000000000001</v>
      </c>
      <c r="AX1697" s="90">
        <f>BD!V1697*BD!AC1697</f>
        <v>83.80950000000001</v>
      </c>
      <c r="AY1697" s="90">
        <f>IF(BD!AN1697="","",BD!AN1697*BD!AC1697)</f>
        <v>213.52738853503192</v>
      </c>
      <c r="AZ1697" s="75" t="s">
        <v>5272</v>
      </c>
      <c r="BA1697" s="75" t="s">
        <v>115</v>
      </c>
      <c r="BB1697" s="75">
        <v>1</v>
      </c>
      <c r="BC1697" s="75" t="s">
        <v>209</v>
      </c>
      <c r="BD1697" s="99" t="s">
        <v>5257</v>
      </c>
      <c r="BE1697" s="100" t="s">
        <v>4</v>
      </c>
      <c r="BF1697" s="100" t="s">
        <v>4</v>
      </c>
      <c r="BG1697" s="99" t="s">
        <v>5258</v>
      </c>
      <c r="BH1697" s="101"/>
      <c r="BI1697" s="101"/>
      <c r="BJ1697" s="101"/>
      <c r="BK1697" s="101"/>
      <c r="BL1697" s="101"/>
      <c r="BM1697" s="101"/>
      <c r="BN1697" s="101"/>
      <c r="BO1697" s="103"/>
      <c r="BP1697" s="99">
        <v>140.622</v>
      </c>
      <c r="BQ1697" s="99">
        <v>121</v>
      </c>
      <c r="BR1697" s="101"/>
      <c r="BS1697" s="99" t="s">
        <v>5260</v>
      </c>
      <c r="BT1697" s="99" t="s">
        <v>5261</v>
      </c>
      <c r="BU1697" s="99">
        <v>5102</v>
      </c>
      <c r="BV1697" s="99"/>
      <c r="BW1697" s="99"/>
      <c r="BX1697" s="99"/>
      <c r="BY1697" s="99"/>
      <c r="BZ1697" s="99"/>
      <c r="CA1697" s="99"/>
      <c r="CB1697" s="99"/>
      <c r="CC1697" s="99">
        <v>102</v>
      </c>
      <c r="CD1697" s="99">
        <v>8</v>
      </c>
      <c r="CE1697" s="99">
        <v>8</v>
      </c>
      <c r="CF1697" s="99"/>
      <c r="CG1697" s="37" t="e">
        <f>VLOOKUP(Table_1[[#This Row],[EAN]],'[1]Planilha1'!$E:$R,13,0)</f>
        <v>#N/A</v>
      </c>
      <c r="CI1697" s="188">
        <f>IF(Table_1[[#This Row],[STATUS MERCADO]]="GO",Table_1[[#This Row],[M. BRUTA TOTAL]],0)</f>
        <v>0</v>
      </c>
      <c r="CJ1697" s="188">
        <f>IF(Table_1[[#This Row],[STATUS MERCADO]]="GO",Table_1[[#This Row],[PV UNIT. REALIZADO]]*Table_1[[#This Row],[QUANTIDADE]],0)</f>
        <v>0</v>
      </c>
    </row>
    <row r="1698" ht="15" hidden="1">
      <c r="A1698" s="7"/>
      <c r="B1698" s="84" t="s">
        <v>400</v>
      </c>
      <c r="C1698" s="85">
        <v>222382</v>
      </c>
      <c r="D1698" s="85">
        <v>57650</v>
      </c>
      <c r="E1698" s="85">
        <v>7891010576509</v>
      </c>
      <c r="F1698" s="86" t="s">
        <v>1690</v>
      </c>
      <c r="G1698" s="75" t="s">
        <v>15</v>
      </c>
      <c r="H1698" s="75">
        <v>1150</v>
      </c>
      <c r="I1698" s="87" t="s">
        <v>1577</v>
      </c>
      <c r="J1698" s="75" t="s">
        <v>1069</v>
      </c>
      <c r="K1698" s="88" t="s">
        <v>84</v>
      </c>
      <c r="L1698" s="88">
        <v>10</v>
      </c>
      <c r="M1698" s="88">
        <v>4</v>
      </c>
      <c r="N1698" s="75" t="s">
        <v>85</v>
      </c>
      <c r="O1698" s="75" t="s">
        <v>208</v>
      </c>
      <c r="P1698" s="89">
        <v>15.99</v>
      </c>
      <c r="Q1698" s="90">
        <f>(17/100+7.6/100+1.65/100)*P1698</f>
        <v>4.197375</v>
      </c>
      <c r="R1698" s="90"/>
      <c r="S1698" s="90"/>
      <c r="T1698" s="90"/>
      <c r="U1698" s="90"/>
      <c r="V1698" s="90">
        <f>+P1698-Q1698+R1698+S1698+T1698+U1698</f>
        <v>11.792625000000001</v>
      </c>
      <c r="W1698" s="91">
        <f>(1.02/100)</f>
        <v>1.02E-2</v>
      </c>
      <c r="X1698" s="91">
        <v>4.8E-3</v>
      </c>
      <c r="Y1698" s="91">
        <v>0.17</v>
      </c>
      <c r="Z1698" s="91">
        <v>1.65E-2</v>
      </c>
      <c r="AA1698" s="91">
        <v>7.6E-2</v>
      </c>
      <c r="AB1698" s="91">
        <f>SUM(W1698:AA1698)</f>
        <v>0.2775</v>
      </c>
      <c r="AC1698" s="75">
        <v>12</v>
      </c>
      <c r="AD1698" s="92">
        <f>IF(AL1698="","",+AC1698*AL1698)</f>
        <v>360.53885350318484</v>
      </c>
      <c r="AE1698" s="93">
        <f>IF(AL1698="","",+AL1698*AB1698)</f>
        <v>8.33746098726115</v>
      </c>
      <c r="AF1698" s="92">
        <f>IF(AL1698="","",+AL1698-AE1698)</f>
        <v>21.707443471337587</v>
      </c>
      <c r="AG1698" s="93">
        <f>+V1698</f>
        <v>11.792625000000001</v>
      </c>
      <c r="AH1698" s="92">
        <f>IF(AF1698="","",+AF1698-AG1698)</f>
        <v>9.914818471337586</v>
      </c>
      <c r="AI1698" s="92">
        <f>IF(AH1698="","",+AH1698*AC1698)</f>
        <v>118.97782165605103</v>
      </c>
      <c r="AJ1698" s="93">
        <v>16.99</v>
      </c>
      <c r="AK1698" s="94">
        <v>0.33</v>
      </c>
      <c r="AL1698" s="93">
        <f>IF(V1698=0,"",V1698/(1-AB1698-AK1698))</f>
        <v>30.044904458598737</v>
      </c>
      <c r="AM1698" s="95">
        <v>0.33</v>
      </c>
      <c r="AN1698" s="93">
        <f>IF(V1698=0,"",V1698/(1-AB1698-AM1698))</f>
        <v>30.044904458598737</v>
      </c>
      <c r="AO1698" s="96">
        <v>1.2</v>
      </c>
      <c r="AP1698" s="93">
        <f>IF(BD!AJ1698="","",BD!AJ1698*BD!AO1698)</f>
        <v>20.387999999999998</v>
      </c>
      <c r="AQ1698" s="91">
        <f>BD!AM1698/BD!AK1698-1</f>
        <v>0</v>
      </c>
      <c r="AR1698" s="91">
        <f>IF(BD!AN1698="","",IF(BD!AJ1698="","",BD!AN1698/BD!AJ1698-1))</f>
        <v>0.7683875490640812</v>
      </c>
      <c r="AS1698" s="91" t="str">
        <f>IF(BD!AN1698="","",IF(BD!AN1698&lt;BD!AL1698,"ABAIXO DA META","DENTRO DA META"))</f>
        <v>DENTRO DA META</v>
      </c>
      <c r="AT1698" s="91" t="str">
        <f>IF(BD!AJ1698="","EM ANÁLISE",IF(BD!AP1698&gt;=BD!AN1698,"GO", "NO GO"))</f>
        <v>NO GO</v>
      </c>
      <c r="AU1698" s="97">
        <f>IF(AN1698="","",+BD!$AN1698-AJ1698)</f>
        <v>13.054904458598738</v>
      </c>
      <c r="AV1698" s="98"/>
      <c r="AW1698" s="90">
        <f>BD!P1698*BD!AC1698</f>
        <v>191.88</v>
      </c>
      <c r="AX1698" s="90">
        <f>BD!V1698*BD!AC1698</f>
        <v>141.5115</v>
      </c>
      <c r="AY1698" s="90">
        <f>IF(BD!AN1698="","",BD!AN1698*BD!AC1698)</f>
        <v>360.53885350318484</v>
      </c>
      <c r="AZ1698" s="75" t="s">
        <v>5272</v>
      </c>
      <c r="BA1698" s="75" t="s">
        <v>115</v>
      </c>
      <c r="BB1698" s="75">
        <v>1</v>
      </c>
      <c r="BC1698" s="75" t="s">
        <v>209</v>
      </c>
      <c r="BD1698" s="99" t="s">
        <v>5257</v>
      </c>
      <c r="BE1698" s="100" t="s">
        <v>4</v>
      </c>
      <c r="BF1698" s="100" t="s">
        <v>4</v>
      </c>
      <c r="BG1698" s="99" t="s">
        <v>5258</v>
      </c>
      <c r="BH1698" s="101"/>
      <c r="BI1698" s="101"/>
      <c r="BJ1698" s="101"/>
      <c r="BK1698" s="101"/>
      <c r="BL1698" s="101"/>
      <c r="BM1698" s="101"/>
      <c r="BN1698" s="101"/>
      <c r="BO1698" s="103"/>
      <c r="BP1698" s="99">
        <v>140.622</v>
      </c>
      <c r="BQ1698" s="99">
        <v>121</v>
      </c>
      <c r="BR1698" s="101"/>
      <c r="BS1698" s="99" t="s">
        <v>5260</v>
      </c>
      <c r="BT1698" s="99" t="s">
        <v>5261</v>
      </c>
      <c r="BU1698" s="99">
        <v>5102</v>
      </c>
      <c r="BV1698" s="99"/>
      <c r="BW1698" s="99"/>
      <c r="BX1698" s="99"/>
      <c r="BY1698" s="99"/>
      <c r="BZ1698" s="99"/>
      <c r="CA1698" s="99"/>
      <c r="CB1698" s="99"/>
      <c r="CC1698" s="99">
        <v>102</v>
      </c>
      <c r="CD1698" s="99">
        <v>8</v>
      </c>
      <c r="CE1698" s="99">
        <v>8</v>
      </c>
      <c r="CF1698" s="99"/>
      <c r="CG1698" s="37" t="e">
        <f>VLOOKUP(Table_1[[#This Row],[EAN]],'[1]Planilha1'!$E:$R,13,0)</f>
        <v>#N/A</v>
      </c>
      <c r="CI1698" s="188">
        <f>IF(Table_1[[#This Row],[STATUS MERCADO]]="GO",Table_1[[#This Row],[M. BRUTA TOTAL]],0)</f>
        <v>0</v>
      </c>
      <c r="CJ1698" s="188">
        <f>IF(Table_1[[#This Row],[STATUS MERCADO]]="GO",Table_1[[#This Row],[PV UNIT. REALIZADO]]*Table_1[[#This Row],[QUANTIDADE]],0)</f>
        <v>0</v>
      </c>
    </row>
    <row r="1699" ht="15" hidden="1">
      <c r="A1699" s="7"/>
      <c r="B1699" s="84" t="s">
        <v>400</v>
      </c>
      <c r="C1699" s="85">
        <v>222383</v>
      </c>
      <c r="D1699" s="85">
        <v>70687</v>
      </c>
      <c r="E1699" s="85">
        <v>7891010087807</v>
      </c>
      <c r="F1699" s="86" t="s">
        <v>1691</v>
      </c>
      <c r="G1699" s="75" t="s">
        <v>15</v>
      </c>
      <c r="H1699" s="75">
        <v>1150</v>
      </c>
      <c r="I1699" s="87" t="s">
        <v>1577</v>
      </c>
      <c r="J1699" s="75" t="s">
        <v>1069</v>
      </c>
      <c r="K1699" s="88" t="s">
        <v>84</v>
      </c>
      <c r="L1699" s="88">
        <v>48</v>
      </c>
      <c r="M1699" s="88">
        <v>4</v>
      </c>
      <c r="N1699" s="75" t="s">
        <v>85</v>
      </c>
      <c r="O1699" s="75" t="s">
        <v>208</v>
      </c>
      <c r="P1699" s="89">
        <v>4.79</v>
      </c>
      <c r="Q1699" s="90">
        <f>(17/100+7.6/100+1.65/100)*P1699</f>
        <v>1.2573750000000001</v>
      </c>
      <c r="R1699" s="90"/>
      <c r="S1699" s="90"/>
      <c r="T1699" s="90"/>
      <c r="U1699" s="90"/>
      <c r="V1699" s="90">
        <f>+P1699-Q1699+R1699+S1699+T1699+U1699</f>
        <v>3.532625</v>
      </c>
      <c r="W1699" s="91">
        <f>(1.02/100)</f>
        <v>1.02E-2</v>
      </c>
      <c r="X1699" s="91">
        <v>4.8E-3</v>
      </c>
      <c r="Y1699" s="91">
        <v>0.17</v>
      </c>
      <c r="Z1699" s="91">
        <v>1.65E-2</v>
      </c>
      <c r="AA1699" s="91">
        <v>7.6E-2</v>
      </c>
      <c r="AB1699" s="91">
        <f>SUM(W1699:AA1699)</f>
        <v>0.2775</v>
      </c>
      <c r="AC1699" s="75">
        <v>12</v>
      </c>
      <c r="AD1699" s="92">
        <f>IF(AL1699="","",+AC1699*AL1699)</f>
        <v>108.00382165605099</v>
      </c>
      <c r="AE1699" s="93">
        <f>IF(AL1699="","",+AL1699*AB1699)</f>
        <v>2.4975883757961794</v>
      </c>
      <c r="AF1699" s="92">
        <f>IF(AL1699="","",+AL1699-AE1699)</f>
        <v>6.502730095541403</v>
      </c>
      <c r="AG1699" s="93">
        <f>+V1699</f>
        <v>3.532625</v>
      </c>
      <c r="AH1699" s="92">
        <f>IF(AF1699="","",+AF1699-AG1699)</f>
        <v>2.970105095541403</v>
      </c>
      <c r="AI1699" s="92">
        <f>IF(AH1699="","",+AH1699*AC1699)</f>
        <v>35.64126114649684</v>
      </c>
      <c r="AJ1699" s="93">
        <v>6.48</v>
      </c>
      <c r="AK1699" s="94">
        <v>0.33</v>
      </c>
      <c r="AL1699" s="93">
        <f>IF(V1699=0,"",V1699/(1-AB1699-AK1699))</f>
        <v>9.000318471337582</v>
      </c>
      <c r="AM1699" s="95">
        <v>0.33</v>
      </c>
      <c r="AN1699" s="93">
        <f>IF(V1699=0,"",V1699/(1-AB1699-AM1699))</f>
        <v>9.000318471337582</v>
      </c>
      <c r="AO1699" s="96">
        <v>1.2</v>
      </c>
      <c r="AP1699" s="93">
        <f>IF(BD!AJ1699="","",BD!AJ1699*BD!AO1699)</f>
        <v>7.776</v>
      </c>
      <c r="AQ1699" s="91">
        <f>BD!AM1699/BD!AK1699-1</f>
        <v>0</v>
      </c>
      <c r="AR1699" s="91">
        <f>IF(BD!AN1699="","",IF(BD!AJ1699="","",BD!AN1699/BD!AJ1699-1))</f>
        <v>0.3889380357002441</v>
      </c>
      <c r="AS1699" s="91" t="str">
        <f>IF(BD!AN1699="","",IF(BD!AN1699&lt;BD!AL1699,"ABAIXO DA META","DENTRO DA META"))</f>
        <v>DENTRO DA META</v>
      </c>
      <c r="AT1699" s="91" t="str">
        <f>IF(BD!AJ1699="","EM ANÁLISE",IF(BD!AP1699&gt;=BD!AN1699,"GO", "NO GO"))</f>
        <v>NO GO</v>
      </c>
      <c r="AU1699" s="97">
        <f>IF(AN1699="","",+BD!$AN1699-AJ1699)</f>
        <v>2.520318471337582</v>
      </c>
      <c r="AV1699" s="98"/>
      <c r="AW1699" s="90">
        <f>BD!P1699*BD!AC1699</f>
        <v>57.480000000000004</v>
      </c>
      <c r="AX1699" s="90">
        <f>BD!V1699*BD!AC1699</f>
        <v>42.3915</v>
      </c>
      <c r="AY1699" s="90">
        <f>IF(BD!AN1699="","",BD!AN1699*BD!AC1699)</f>
        <v>108.00382165605099</v>
      </c>
      <c r="AZ1699" s="75" t="s">
        <v>5272</v>
      </c>
      <c r="BA1699" s="75" t="s">
        <v>115</v>
      </c>
      <c r="BB1699" s="75">
        <v>1</v>
      </c>
      <c r="BC1699" s="75" t="s">
        <v>209</v>
      </c>
      <c r="BD1699" s="99" t="s">
        <v>5257</v>
      </c>
      <c r="BE1699" s="100" t="s">
        <v>4</v>
      </c>
      <c r="BF1699" s="100" t="s">
        <v>4</v>
      </c>
      <c r="BG1699" s="99" t="s">
        <v>5258</v>
      </c>
      <c r="BH1699" s="101"/>
      <c r="BI1699" s="101"/>
      <c r="BJ1699" s="101"/>
      <c r="BK1699" s="101"/>
      <c r="BL1699" s="101"/>
      <c r="BM1699" s="101"/>
      <c r="BN1699" s="101"/>
      <c r="BO1699" s="103"/>
      <c r="BP1699" s="99">
        <v>140.622</v>
      </c>
      <c r="BQ1699" s="99">
        <v>121</v>
      </c>
      <c r="BR1699" s="101"/>
      <c r="BS1699" s="99" t="s">
        <v>5260</v>
      </c>
      <c r="BT1699" s="99" t="s">
        <v>5261</v>
      </c>
      <c r="BU1699" s="99">
        <v>5102</v>
      </c>
      <c r="BV1699" s="99"/>
      <c r="BW1699" s="99"/>
      <c r="BX1699" s="99"/>
      <c r="BY1699" s="99"/>
      <c r="BZ1699" s="99"/>
      <c r="CA1699" s="99"/>
      <c r="CB1699" s="99"/>
      <c r="CC1699" s="99">
        <v>102</v>
      </c>
      <c r="CD1699" s="99">
        <v>8</v>
      </c>
      <c r="CE1699" s="99">
        <v>8</v>
      </c>
      <c r="CF1699" s="99"/>
      <c r="CG1699" s="37" t="e">
        <f>VLOOKUP(Table_1[[#This Row],[EAN]],'[1]Planilha1'!$E:$R,13,0)</f>
        <v>#N/A</v>
      </c>
      <c r="CI1699" s="188">
        <f>IF(Table_1[[#This Row],[STATUS MERCADO]]="GO",Table_1[[#This Row],[M. BRUTA TOTAL]],0)</f>
        <v>0</v>
      </c>
      <c r="CJ1699" s="188">
        <f>IF(Table_1[[#This Row],[STATUS MERCADO]]="GO",Table_1[[#This Row],[PV UNIT. REALIZADO]]*Table_1[[#This Row],[QUANTIDADE]],0)</f>
        <v>0</v>
      </c>
    </row>
    <row r="1700" ht="15" hidden="1">
      <c r="A1700" s="7"/>
      <c r="B1700" s="84" t="s">
        <v>400</v>
      </c>
      <c r="C1700" s="75">
        <v>222384</v>
      </c>
      <c r="D1700" s="75">
        <v>70689</v>
      </c>
      <c r="E1700" s="85">
        <v>7891010039783</v>
      </c>
      <c r="F1700" s="86" t="s">
        <v>1692</v>
      </c>
      <c r="G1700" s="75" t="s">
        <v>15</v>
      </c>
      <c r="H1700" s="75">
        <v>1150</v>
      </c>
      <c r="I1700" s="87" t="s">
        <v>1577</v>
      </c>
      <c r="J1700" s="75" t="s">
        <v>1069</v>
      </c>
      <c r="K1700" s="88" t="s">
        <v>84</v>
      </c>
      <c r="L1700" s="88">
        <v>30</v>
      </c>
      <c r="M1700" s="88">
        <v>4</v>
      </c>
      <c r="N1700" s="75" t="s">
        <v>85</v>
      </c>
      <c r="O1700" s="75" t="s">
        <v>208</v>
      </c>
      <c r="P1700" s="89"/>
      <c r="Q1700" s="90">
        <f>(17/100+7.6/100+1.65/100)*P1700</f>
        <v>0</v>
      </c>
      <c r="R1700" s="90"/>
      <c r="S1700" s="90"/>
      <c r="T1700" s="90"/>
      <c r="U1700" s="90"/>
      <c r="V1700" s="90">
        <f>+P1700-Q1700+R1700+S1700+T1700+U1700</f>
        <v>0</v>
      </c>
      <c r="W1700" s="91">
        <f>(1.02/100)</f>
        <v>1.02E-2</v>
      </c>
      <c r="X1700" s="91">
        <v>4.8E-3</v>
      </c>
      <c r="Y1700" s="91">
        <v>0.17</v>
      </c>
      <c r="Z1700" s="91">
        <v>1.65E-2</v>
      </c>
      <c r="AA1700" s="91">
        <v>7.6E-2</v>
      </c>
      <c r="AB1700" s="91">
        <f>SUM(W1700:AA1700)</f>
        <v>0.2775</v>
      </c>
      <c r="AC1700" s="75">
        <v>12</v>
      </c>
      <c r="AD1700" s="92">
        <f>IF(AL1700="","",+AC1700*AL1700)</f>
      </c>
      <c r="AE1700" s="93">
        <f>IF(AL1700="","",+AL1700*AB1700)</f>
      </c>
      <c r="AF1700" s="92">
        <f>IF(AL1700="","",+AL1700-AE1700)</f>
      </c>
      <c r="AG1700" s="93">
        <f>+V1700</f>
        <v>0</v>
      </c>
      <c r="AH1700" s="92">
        <f>IF(AF1700="","",+AF1700-AG1700)</f>
      </c>
      <c r="AI1700" s="92">
        <f>IF(AH1700="","",+AH1700*AC1700)</f>
      </c>
      <c r="AJ1700" s="93"/>
      <c r="AK1700" s="94">
        <v>0.33</v>
      </c>
      <c r="AL1700" s="93">
        <f>IF(V1700=0,"",V1700/(1-AB1700-AK1700))</f>
      </c>
      <c r="AM1700" s="95">
        <v>0.33</v>
      </c>
      <c r="AN1700" s="93">
        <f>IF(V1700=0,"",V1700/(1-AB1700-AM1700))</f>
      </c>
      <c r="AO1700" s="96">
        <v>1.2</v>
      </c>
      <c r="AP1700" s="93">
        <f>IF(BD!AJ1700="","",BD!AJ1700*BD!AO1700)</f>
      </c>
      <c r="AQ1700" s="91">
        <f>BD!AM1700/BD!AK1700-1</f>
        <v>0</v>
      </c>
      <c r="AR1700" s="91">
        <f>IF(BD!AN1700="","",IF(BD!AJ1700="","",BD!AN1700/BD!AJ1700-1))</f>
      </c>
      <c r="AS1700" s="91">
        <f>IF(BD!AN1700="","",IF(BD!AN1700&lt;BD!AL1700,"ABAIXO DA META","DENTRO DA META"))</f>
      </c>
      <c r="AT1700" s="91" t="str">
        <f>IF(BD!AJ1700="","EM ANÁLISE",IF(BD!AP1700&gt;=BD!AN1700,"GO", "NO GO"))</f>
        <v>EM ANÁLISE</v>
      </c>
      <c r="AU1700" s="97">
        <f>IF(AN1700="","",+BD!$AN1700-AJ1700)</f>
      </c>
      <c r="AV1700" s="98"/>
      <c r="AW1700" s="90">
        <f>BD!P1700*BD!AC1700</f>
        <v>0</v>
      </c>
      <c r="AX1700" s="90">
        <f>BD!V1700*BD!AC1700</f>
        <v>0</v>
      </c>
      <c r="AY1700" s="90">
        <f>IF(BD!AN1700="","",BD!AN1700*BD!AC1700)</f>
      </c>
      <c r="AZ1700" s="75" t="s">
        <v>123</v>
      </c>
      <c r="BA1700" s="75" t="s">
        <v>115</v>
      </c>
      <c r="BB1700" s="75">
        <v>1</v>
      </c>
      <c r="BC1700" s="75" t="s">
        <v>209</v>
      </c>
      <c r="BD1700" s="104"/>
      <c r="BE1700" s="104"/>
      <c r="BF1700" s="101"/>
      <c r="BG1700" s="101"/>
      <c r="BH1700" s="101"/>
      <c r="BI1700" s="101"/>
      <c r="BJ1700" s="101"/>
      <c r="BK1700" s="101"/>
      <c r="BL1700" s="101"/>
      <c r="BM1700" s="101"/>
      <c r="BN1700" s="101"/>
      <c r="BO1700" s="103"/>
      <c r="BP1700" s="101"/>
      <c r="BQ1700" s="101"/>
      <c r="BR1700" s="101"/>
      <c r="BS1700" s="101"/>
      <c r="BT1700" s="101"/>
      <c r="BU1700" s="101"/>
      <c r="BV1700" s="101"/>
      <c r="BW1700" s="101"/>
      <c r="BX1700" s="101"/>
      <c r="BY1700" s="101"/>
      <c r="BZ1700" s="101"/>
      <c r="CA1700" s="101"/>
      <c r="CB1700" s="101"/>
      <c r="CC1700" s="101"/>
      <c r="CD1700" s="101"/>
      <c r="CE1700" s="101"/>
      <c r="CF1700" s="101"/>
      <c r="CG1700" s="37" t="e">
        <f>VLOOKUP(Table_1[[#This Row],[EAN]],'[1]Planilha1'!$E:$R,13,0)</f>
        <v>#N/A</v>
      </c>
      <c r="CI1700" s="188">
        <f>IF(Table_1[[#This Row],[STATUS MERCADO]]="GO",Table_1[[#This Row],[M. BRUTA TOTAL]],0)</f>
        <v>0</v>
      </c>
      <c r="CJ1700" s="188">
        <f>IF(Table_1[[#This Row],[STATUS MERCADO]]="GO",Table_1[[#This Row],[PV UNIT. REALIZADO]]*Table_1[[#This Row],[QUANTIDADE]],0)</f>
        <v>0</v>
      </c>
    </row>
    <row r="1701" ht="15" hidden="1">
      <c r="A1701" s="7"/>
      <c r="B1701" s="84" t="s">
        <v>400</v>
      </c>
      <c r="C1701" s="75">
        <v>222385</v>
      </c>
      <c r="D1701" s="75">
        <v>61876</v>
      </c>
      <c r="E1701" s="85">
        <v>7891010618766</v>
      </c>
      <c r="F1701" s="86" t="s">
        <v>1693</v>
      </c>
      <c r="G1701" s="75" t="s">
        <v>15</v>
      </c>
      <c r="H1701" s="75">
        <v>1150</v>
      </c>
      <c r="I1701" s="87" t="s">
        <v>1577</v>
      </c>
      <c r="J1701" s="75" t="s">
        <v>1069</v>
      </c>
      <c r="K1701" s="88" t="s">
        <v>84</v>
      </c>
      <c r="L1701" s="88">
        <v>64</v>
      </c>
      <c r="M1701" s="88">
        <v>4</v>
      </c>
      <c r="N1701" s="75" t="s">
        <v>85</v>
      </c>
      <c r="O1701" s="75" t="s">
        <v>208</v>
      </c>
      <c r="P1701" s="89"/>
      <c r="Q1701" s="90">
        <f>(17/100+7.6/100+1.65/100)*P1701</f>
        <v>0</v>
      </c>
      <c r="R1701" s="90"/>
      <c r="S1701" s="90"/>
      <c r="T1701" s="90"/>
      <c r="U1701" s="90"/>
      <c r="V1701" s="90">
        <f>+P1701-Q1701+R1701+S1701+T1701+U1701</f>
        <v>0</v>
      </c>
      <c r="W1701" s="91">
        <f>(1.02/100)</f>
        <v>1.02E-2</v>
      </c>
      <c r="X1701" s="91">
        <v>4.8E-3</v>
      </c>
      <c r="Y1701" s="91">
        <v>0.17</v>
      </c>
      <c r="Z1701" s="91">
        <v>1.65E-2</v>
      </c>
      <c r="AA1701" s="91">
        <v>7.6E-2</v>
      </c>
      <c r="AB1701" s="91">
        <f>SUM(W1701:AA1701)</f>
        <v>0.2775</v>
      </c>
      <c r="AC1701" s="75">
        <v>12</v>
      </c>
      <c r="AD1701" s="92">
        <f>IF(AL1701="","",+AC1701*AL1701)</f>
      </c>
      <c r="AE1701" s="93">
        <f>IF(AL1701="","",+AL1701*AB1701)</f>
      </c>
      <c r="AF1701" s="92">
        <f>IF(AL1701="","",+AL1701-AE1701)</f>
      </c>
      <c r="AG1701" s="93">
        <f>+V1701</f>
        <v>0</v>
      </c>
      <c r="AH1701" s="92">
        <f>IF(AF1701="","",+AF1701-AG1701)</f>
      </c>
      <c r="AI1701" s="92">
        <f>IF(AH1701="","",+AH1701*AC1701)</f>
      </c>
      <c r="AJ1701" s="93"/>
      <c r="AK1701" s="94">
        <v>0.33</v>
      </c>
      <c r="AL1701" s="93">
        <f>IF(V1701=0,"",V1701/(1-AB1701-AK1701))</f>
      </c>
      <c r="AM1701" s="95">
        <v>0.33</v>
      </c>
      <c r="AN1701" s="93">
        <f>IF(V1701=0,"",V1701/(1-AB1701-AM1701))</f>
      </c>
      <c r="AO1701" s="96">
        <v>1.2</v>
      </c>
      <c r="AP1701" s="93">
        <f>IF(BD!AJ1701="","",BD!AJ1701*BD!AO1701)</f>
      </c>
      <c r="AQ1701" s="91">
        <f>BD!AM1701/BD!AK1701-1</f>
        <v>0</v>
      </c>
      <c r="AR1701" s="91">
        <f>IF(BD!AN1701="","",IF(BD!AJ1701="","",BD!AN1701/BD!AJ1701-1))</f>
      </c>
      <c r="AS1701" s="91">
        <f>IF(BD!AN1701="","",IF(BD!AN1701&lt;BD!AL1701,"ABAIXO DA META","DENTRO DA META"))</f>
      </c>
      <c r="AT1701" s="91" t="str">
        <f>IF(BD!AJ1701="","EM ANÁLISE",IF(BD!AP1701&gt;=BD!AN1701,"GO", "NO GO"))</f>
        <v>EM ANÁLISE</v>
      </c>
      <c r="AU1701" s="97">
        <f>IF(AN1701="","",+BD!$AN1701-AJ1701)</f>
      </c>
      <c r="AV1701" s="98"/>
      <c r="AW1701" s="90">
        <f>BD!P1701*BD!AC1701</f>
        <v>0</v>
      </c>
      <c r="AX1701" s="90">
        <f>BD!V1701*BD!AC1701</f>
        <v>0</v>
      </c>
      <c r="AY1701" s="90">
        <f>IF(BD!AN1701="","",BD!AN1701*BD!AC1701)</f>
      </c>
      <c r="AZ1701" s="75" t="s">
        <v>123</v>
      </c>
      <c r="BA1701" s="75" t="s">
        <v>115</v>
      </c>
      <c r="BB1701" s="75">
        <v>1</v>
      </c>
      <c r="BC1701" s="75" t="s">
        <v>209</v>
      </c>
      <c r="BD1701" s="104"/>
      <c r="BE1701" s="104"/>
      <c r="BF1701" s="101"/>
      <c r="BG1701" s="101"/>
      <c r="BH1701" s="101"/>
      <c r="BI1701" s="101"/>
      <c r="BJ1701" s="101"/>
      <c r="BK1701" s="101"/>
      <c r="BL1701" s="101"/>
      <c r="BM1701" s="101"/>
      <c r="BN1701" s="101"/>
      <c r="BO1701" s="103"/>
      <c r="BP1701" s="101"/>
      <c r="BQ1701" s="101"/>
      <c r="BR1701" s="101"/>
      <c r="BS1701" s="101"/>
      <c r="BT1701" s="101"/>
      <c r="BU1701" s="101"/>
      <c r="BV1701" s="101"/>
      <c r="BW1701" s="101"/>
      <c r="BX1701" s="101"/>
      <c r="BY1701" s="101"/>
      <c r="BZ1701" s="101"/>
      <c r="CA1701" s="101"/>
      <c r="CB1701" s="101"/>
      <c r="CC1701" s="101"/>
      <c r="CD1701" s="101"/>
      <c r="CE1701" s="101"/>
      <c r="CF1701" s="101"/>
      <c r="CG1701" s="37" t="e">
        <f>VLOOKUP(Table_1[[#This Row],[EAN]],'[1]Planilha1'!$E:$R,13,0)</f>
        <v>#N/A</v>
      </c>
      <c r="CI1701" s="188">
        <f>IF(Table_1[[#This Row],[STATUS MERCADO]]="GO",Table_1[[#This Row],[M. BRUTA TOTAL]],0)</f>
        <v>0</v>
      </c>
      <c r="CJ1701" s="188">
        <f>IF(Table_1[[#This Row],[STATUS MERCADO]]="GO",Table_1[[#This Row],[PV UNIT. REALIZADO]]*Table_1[[#This Row],[QUANTIDADE]],0)</f>
        <v>0</v>
      </c>
    </row>
    <row r="1702" ht="15" hidden="1">
      <c r="A1702" s="7"/>
      <c r="B1702" s="84" t="s">
        <v>400</v>
      </c>
      <c r="C1702" s="75">
        <v>222386</v>
      </c>
      <c r="D1702" s="75">
        <v>61877</v>
      </c>
      <c r="E1702" s="85">
        <v>7891010618773</v>
      </c>
      <c r="F1702" s="86" t="s">
        <v>1694</v>
      </c>
      <c r="G1702" s="75" t="s">
        <v>15</v>
      </c>
      <c r="H1702" s="75">
        <v>1150</v>
      </c>
      <c r="I1702" s="87" t="s">
        <v>1577</v>
      </c>
      <c r="J1702" s="75" t="s">
        <v>1069</v>
      </c>
      <c r="K1702" s="88" t="s">
        <v>84</v>
      </c>
      <c r="L1702" s="88">
        <v>24</v>
      </c>
      <c r="M1702" s="88">
        <v>4</v>
      </c>
      <c r="N1702" s="75" t="s">
        <v>85</v>
      </c>
      <c r="O1702" s="75" t="s">
        <v>208</v>
      </c>
      <c r="P1702" s="89"/>
      <c r="Q1702" s="90">
        <f>(17/100+7.6/100+1.65/100)*P1702</f>
        <v>0</v>
      </c>
      <c r="R1702" s="90"/>
      <c r="S1702" s="90"/>
      <c r="T1702" s="90"/>
      <c r="U1702" s="90"/>
      <c r="V1702" s="90">
        <f>+P1702-Q1702+R1702+S1702+T1702+U1702</f>
        <v>0</v>
      </c>
      <c r="W1702" s="91">
        <f>(1.02/100)</f>
        <v>1.02E-2</v>
      </c>
      <c r="X1702" s="91">
        <v>4.8E-3</v>
      </c>
      <c r="Y1702" s="91">
        <v>0.17</v>
      </c>
      <c r="Z1702" s="91">
        <v>1.65E-2</v>
      </c>
      <c r="AA1702" s="91">
        <v>7.6E-2</v>
      </c>
      <c r="AB1702" s="91">
        <f>SUM(W1702:AA1702)</f>
        <v>0.2775</v>
      </c>
      <c r="AC1702" s="75">
        <v>12</v>
      </c>
      <c r="AD1702" s="92">
        <f>IF(AL1702="","",+AC1702*AL1702)</f>
      </c>
      <c r="AE1702" s="93">
        <f>IF(AL1702="","",+AL1702*AB1702)</f>
      </c>
      <c r="AF1702" s="92">
        <f>IF(AL1702="","",+AL1702-AE1702)</f>
      </c>
      <c r="AG1702" s="93">
        <f>+V1702</f>
        <v>0</v>
      </c>
      <c r="AH1702" s="92">
        <f>IF(AF1702="","",+AF1702-AG1702)</f>
      </c>
      <c r="AI1702" s="92">
        <f>IF(AH1702="","",+AH1702*AC1702)</f>
      </c>
      <c r="AJ1702" s="93"/>
      <c r="AK1702" s="94">
        <v>0.33</v>
      </c>
      <c r="AL1702" s="93">
        <f>IF(V1702=0,"",V1702/(1-AB1702-AK1702))</f>
      </c>
      <c r="AM1702" s="95">
        <v>0.33</v>
      </c>
      <c r="AN1702" s="93">
        <f>IF(V1702=0,"",V1702/(1-AB1702-AM1702))</f>
      </c>
      <c r="AO1702" s="96">
        <v>1.2</v>
      </c>
      <c r="AP1702" s="93">
        <f>IF(BD!AJ1702="","",BD!AJ1702*BD!AO1702)</f>
      </c>
      <c r="AQ1702" s="91">
        <f>BD!AM1702/BD!AK1702-1</f>
        <v>0</v>
      </c>
      <c r="AR1702" s="91">
        <f>IF(BD!AN1702="","",IF(BD!AJ1702="","",BD!AN1702/BD!AJ1702-1))</f>
      </c>
      <c r="AS1702" s="91">
        <f>IF(BD!AN1702="","",IF(BD!AN1702&lt;BD!AL1702,"ABAIXO DA META","DENTRO DA META"))</f>
      </c>
      <c r="AT1702" s="91" t="str">
        <f>IF(BD!AJ1702="","EM ANÁLISE",IF(BD!AP1702&gt;=BD!AN1702,"GO", "NO GO"))</f>
        <v>EM ANÁLISE</v>
      </c>
      <c r="AU1702" s="97">
        <f>IF(AN1702="","",+BD!$AN1702-AJ1702)</f>
      </c>
      <c r="AV1702" s="98"/>
      <c r="AW1702" s="90">
        <f>BD!P1702*BD!AC1702</f>
        <v>0</v>
      </c>
      <c r="AX1702" s="90">
        <f>BD!V1702*BD!AC1702</f>
        <v>0</v>
      </c>
      <c r="AY1702" s="90">
        <f>IF(BD!AN1702="","",BD!AN1702*BD!AC1702)</f>
      </c>
      <c r="AZ1702" s="75" t="s">
        <v>123</v>
      </c>
      <c r="BA1702" s="75" t="s">
        <v>115</v>
      </c>
      <c r="BB1702" s="75">
        <v>1</v>
      </c>
      <c r="BC1702" s="75" t="s">
        <v>209</v>
      </c>
      <c r="BD1702" s="104"/>
      <c r="BE1702" s="104"/>
      <c r="BF1702" s="101"/>
      <c r="BG1702" s="101"/>
      <c r="BH1702" s="101"/>
      <c r="BI1702" s="101"/>
      <c r="BJ1702" s="101"/>
      <c r="BK1702" s="101"/>
      <c r="BL1702" s="101"/>
      <c r="BM1702" s="101"/>
      <c r="BN1702" s="101"/>
      <c r="BO1702" s="103"/>
      <c r="BP1702" s="101"/>
      <c r="BQ1702" s="101"/>
      <c r="BR1702" s="101"/>
      <c r="BS1702" s="101"/>
      <c r="BT1702" s="101"/>
      <c r="BU1702" s="101"/>
      <c r="BV1702" s="101"/>
      <c r="BW1702" s="101"/>
      <c r="BX1702" s="101"/>
      <c r="BY1702" s="101"/>
      <c r="BZ1702" s="101"/>
      <c r="CA1702" s="101"/>
      <c r="CB1702" s="101"/>
      <c r="CC1702" s="101"/>
      <c r="CD1702" s="101"/>
      <c r="CE1702" s="101"/>
      <c r="CF1702" s="101"/>
      <c r="CG1702" s="37" t="e">
        <f>VLOOKUP(Table_1[[#This Row],[EAN]],'[1]Planilha1'!$E:$R,13,0)</f>
        <v>#N/A</v>
      </c>
      <c r="CI1702" s="188">
        <f>IF(Table_1[[#This Row],[STATUS MERCADO]]="GO",Table_1[[#This Row],[M. BRUTA TOTAL]],0)</f>
        <v>0</v>
      </c>
      <c r="CJ1702" s="188">
        <f>IF(Table_1[[#This Row],[STATUS MERCADO]]="GO",Table_1[[#This Row],[PV UNIT. REALIZADO]]*Table_1[[#This Row],[QUANTIDADE]],0)</f>
        <v>0</v>
      </c>
    </row>
    <row r="1703" ht="15" hidden="1">
      <c r="A1703" s="7"/>
      <c r="B1703" s="84" t="s">
        <v>400</v>
      </c>
      <c r="C1703" s="75">
        <v>222388</v>
      </c>
      <c r="D1703" s="75">
        <v>60434</v>
      </c>
      <c r="E1703" s="85">
        <v>7891010604349</v>
      </c>
      <c r="F1703" s="86" t="s">
        <v>1695</v>
      </c>
      <c r="G1703" s="75" t="s">
        <v>15</v>
      </c>
      <c r="H1703" s="75">
        <v>1150</v>
      </c>
      <c r="I1703" s="87" t="s">
        <v>1577</v>
      </c>
      <c r="J1703" s="75" t="s">
        <v>1069</v>
      </c>
      <c r="K1703" s="88" t="s">
        <v>84</v>
      </c>
      <c r="L1703" s="88">
        <v>10</v>
      </c>
      <c r="M1703" s="88">
        <v>4</v>
      </c>
      <c r="N1703" s="75" t="s">
        <v>85</v>
      </c>
      <c r="O1703" s="75" t="s">
        <v>208</v>
      </c>
      <c r="P1703" s="89"/>
      <c r="Q1703" s="90">
        <f>(17/100+7.6/100+1.65/100)*P1703</f>
        <v>0</v>
      </c>
      <c r="R1703" s="90"/>
      <c r="S1703" s="90"/>
      <c r="T1703" s="90"/>
      <c r="U1703" s="90"/>
      <c r="V1703" s="90">
        <f>+P1703-Q1703+R1703+S1703+T1703+U1703</f>
        <v>0</v>
      </c>
      <c r="W1703" s="91">
        <f>(1.02/100)</f>
        <v>1.02E-2</v>
      </c>
      <c r="X1703" s="91">
        <v>4.8E-3</v>
      </c>
      <c r="Y1703" s="91">
        <v>0.17</v>
      </c>
      <c r="Z1703" s="91">
        <v>1.65E-2</v>
      </c>
      <c r="AA1703" s="91">
        <v>7.6E-2</v>
      </c>
      <c r="AB1703" s="91">
        <f>SUM(W1703:AA1703)</f>
        <v>0.2775</v>
      </c>
      <c r="AC1703" s="75">
        <v>12</v>
      </c>
      <c r="AD1703" s="92">
        <f>IF(AL1703="","",+AC1703*AL1703)</f>
      </c>
      <c r="AE1703" s="93">
        <f>IF(AL1703="","",+AL1703*AB1703)</f>
      </c>
      <c r="AF1703" s="92">
        <f>IF(AL1703="","",+AL1703-AE1703)</f>
      </c>
      <c r="AG1703" s="93">
        <f>+V1703</f>
        <v>0</v>
      </c>
      <c r="AH1703" s="92">
        <f>IF(AF1703="","",+AF1703-AG1703)</f>
      </c>
      <c r="AI1703" s="92">
        <f>IF(AH1703="","",+AH1703*AC1703)</f>
      </c>
      <c r="AJ1703" s="93"/>
      <c r="AK1703" s="94">
        <v>0.33</v>
      </c>
      <c r="AL1703" s="93">
        <f>IF(V1703=0,"",V1703/(1-AB1703-AK1703))</f>
      </c>
      <c r="AM1703" s="95">
        <v>0.33</v>
      </c>
      <c r="AN1703" s="93">
        <f>IF(V1703=0,"",V1703/(1-AB1703-AM1703))</f>
      </c>
      <c r="AO1703" s="96">
        <v>1.2</v>
      </c>
      <c r="AP1703" s="93">
        <f>IF(BD!AJ1703="","",BD!AJ1703*BD!AO1703)</f>
      </c>
      <c r="AQ1703" s="91">
        <f>BD!AM1703/BD!AK1703-1</f>
        <v>0</v>
      </c>
      <c r="AR1703" s="91">
        <f>IF(BD!AN1703="","",IF(BD!AJ1703="","",BD!AN1703/BD!AJ1703-1))</f>
      </c>
      <c r="AS1703" s="91">
        <f>IF(BD!AN1703="","",IF(BD!AN1703&lt;BD!AL1703,"ABAIXO DA META","DENTRO DA META"))</f>
      </c>
      <c r="AT1703" s="91" t="str">
        <f>IF(BD!AJ1703="","EM ANÁLISE",IF(BD!AP1703&gt;=BD!AN1703,"GO", "NO GO"))</f>
        <v>EM ANÁLISE</v>
      </c>
      <c r="AU1703" s="97">
        <f>IF(AN1703="","",+BD!$AN1703-AJ1703)</f>
      </c>
      <c r="AV1703" s="98"/>
      <c r="AW1703" s="90">
        <f>BD!P1703*BD!AC1703</f>
        <v>0</v>
      </c>
      <c r="AX1703" s="90">
        <f>BD!V1703*BD!AC1703</f>
        <v>0</v>
      </c>
      <c r="AY1703" s="90">
        <f>IF(BD!AN1703="","",BD!AN1703*BD!AC1703)</f>
      </c>
      <c r="AZ1703" s="75" t="s">
        <v>123</v>
      </c>
      <c r="BA1703" s="75" t="s">
        <v>115</v>
      </c>
      <c r="BB1703" s="75">
        <v>1</v>
      </c>
      <c r="BC1703" s="75" t="s">
        <v>209</v>
      </c>
      <c r="BD1703" s="104"/>
      <c r="BE1703" s="104"/>
      <c r="BF1703" s="101"/>
      <c r="BG1703" s="101"/>
      <c r="BH1703" s="101"/>
      <c r="BI1703" s="101"/>
      <c r="BJ1703" s="101"/>
      <c r="BK1703" s="101"/>
      <c r="BL1703" s="101"/>
      <c r="BM1703" s="101"/>
      <c r="BN1703" s="101"/>
      <c r="BO1703" s="103"/>
      <c r="BP1703" s="101"/>
      <c r="BQ1703" s="101"/>
      <c r="BR1703" s="101"/>
      <c r="BS1703" s="101"/>
      <c r="BT1703" s="101"/>
      <c r="BU1703" s="101"/>
      <c r="BV1703" s="101"/>
      <c r="BW1703" s="101"/>
      <c r="BX1703" s="101"/>
      <c r="BY1703" s="101"/>
      <c r="BZ1703" s="101"/>
      <c r="CA1703" s="101"/>
      <c r="CB1703" s="101"/>
      <c r="CC1703" s="101"/>
      <c r="CD1703" s="101"/>
      <c r="CE1703" s="101"/>
      <c r="CF1703" s="101"/>
      <c r="CG1703" s="37" t="e">
        <f>VLOOKUP(Table_1[[#This Row],[EAN]],'[1]Planilha1'!$E:$R,13,0)</f>
        <v>#N/A</v>
      </c>
      <c r="CI1703" s="188">
        <f>IF(Table_1[[#This Row],[STATUS MERCADO]]="GO",Table_1[[#This Row],[M. BRUTA TOTAL]],0)</f>
        <v>0</v>
      </c>
      <c r="CJ1703" s="188">
        <f>IF(Table_1[[#This Row],[STATUS MERCADO]]="GO",Table_1[[#This Row],[PV UNIT. REALIZADO]]*Table_1[[#This Row],[QUANTIDADE]],0)</f>
        <v>0</v>
      </c>
    </row>
    <row r="1704" ht="15" hidden="1">
      <c r="A1704" s="7"/>
      <c r="B1704" s="84" t="s">
        <v>400</v>
      </c>
      <c r="C1704" s="85">
        <v>222390</v>
      </c>
      <c r="D1704" s="85">
        <v>10323</v>
      </c>
      <c r="E1704" s="85">
        <v>7891010246778</v>
      </c>
      <c r="F1704" s="86" t="s">
        <v>1696</v>
      </c>
      <c r="G1704" s="75" t="s">
        <v>15</v>
      </c>
      <c r="H1704" s="75">
        <v>1620</v>
      </c>
      <c r="I1704" s="87" t="s">
        <v>1541</v>
      </c>
      <c r="J1704" s="75" t="s">
        <v>1697</v>
      </c>
      <c r="K1704" s="88" t="s">
        <v>84</v>
      </c>
      <c r="L1704" s="88">
        <v>6</v>
      </c>
      <c r="M1704" s="88">
        <v>4</v>
      </c>
      <c r="N1704" s="75" t="s">
        <v>85</v>
      </c>
      <c r="O1704" s="75" t="s">
        <v>208</v>
      </c>
      <c r="P1704" s="89">
        <v>17.9</v>
      </c>
      <c r="Q1704" s="90">
        <f>(17/100+7.6/100+1.65/100)*P1704</f>
        <v>4.6987499999999995</v>
      </c>
      <c r="R1704" s="90"/>
      <c r="S1704" s="90"/>
      <c r="T1704" s="90"/>
      <c r="U1704" s="90"/>
      <c r="V1704" s="90">
        <f>+P1704-Q1704+R1704+S1704+T1704+U1704</f>
        <v>13.201249999999998</v>
      </c>
      <c r="W1704" s="91">
        <f>(1.02/100)</f>
        <v>1.02E-2</v>
      </c>
      <c r="X1704" s="91">
        <v>4.8E-3</v>
      </c>
      <c r="Y1704" s="91">
        <v>0.17</v>
      </c>
      <c r="Z1704" s="91">
        <v>1.65E-2</v>
      </c>
      <c r="AA1704" s="91">
        <v>7.6E-2</v>
      </c>
      <c r="AB1704" s="91">
        <f>SUM(W1704:AA1704)</f>
        <v>0.2775</v>
      </c>
      <c r="AC1704" s="75">
        <v>12</v>
      </c>
      <c r="AD1704" s="92">
        <f>IF(AL1704="","",+AC1704*AL1704)</f>
        <v>403.60509554140134</v>
      </c>
      <c r="AE1704" s="93">
        <f>IF(AL1704="","",+AL1704*AB1704)</f>
        <v>9.333367834394906</v>
      </c>
      <c r="AF1704" s="92">
        <f>IF(AL1704="","",+AL1704-AE1704)</f>
        <v>24.30039012738854</v>
      </c>
      <c r="AG1704" s="93">
        <f>+V1704</f>
        <v>13.201249999999998</v>
      </c>
      <c r="AH1704" s="92">
        <f>IF(AF1704="","",+AF1704-AG1704)</f>
        <v>11.09914012738854</v>
      </c>
      <c r="AI1704" s="92">
        <f>IF(AH1704="","",+AH1704*AC1704)</f>
        <v>133.1896815286625</v>
      </c>
      <c r="AJ1704" s="93">
        <v>19.19</v>
      </c>
      <c r="AK1704" s="94">
        <v>0.33</v>
      </c>
      <c r="AL1704" s="93">
        <f>IF(V1704=0,"",V1704/(1-AB1704-AK1704))</f>
        <v>33.633757961783445</v>
      </c>
      <c r="AM1704" s="95">
        <v>0.33</v>
      </c>
      <c r="AN1704" s="93">
        <f>IF(V1704=0,"",V1704/(1-AB1704-AM1704))</f>
        <v>33.633757961783445</v>
      </c>
      <c r="AO1704" s="96">
        <v>1.2</v>
      </c>
      <c r="AP1704" s="93">
        <f>IF(BD!AJ1704="","",BD!AJ1704*BD!AO1704)</f>
        <v>23.028000000000002</v>
      </c>
      <c r="AQ1704" s="91">
        <f>BD!AM1704/BD!AK1704-1</f>
        <v>0</v>
      </c>
      <c r="AR1704" s="91">
        <f>IF(BD!AN1704="","",IF(BD!AJ1704="","",BD!AN1704/BD!AJ1704-1))</f>
        <v>0.7526710766953331</v>
      </c>
      <c r="AS1704" s="91" t="str">
        <f>IF(BD!AN1704="","",IF(BD!AN1704&lt;BD!AL1704,"ABAIXO DA META","DENTRO DA META"))</f>
        <v>DENTRO DA META</v>
      </c>
      <c r="AT1704" s="91" t="str">
        <f>IF(BD!AJ1704="","EM ANÁLISE",IF(BD!AP1704&gt;=BD!AN1704,"GO", "NO GO"))</f>
        <v>NO GO</v>
      </c>
      <c r="AU1704" s="97">
        <f>IF(AN1704="","",+BD!$AN1704-AJ1704)</f>
        <v>14.443757961783444</v>
      </c>
      <c r="AV1704" s="98"/>
      <c r="AW1704" s="90">
        <f>BD!P1704*BD!AC1704</f>
        <v>214.79999999999998</v>
      </c>
      <c r="AX1704" s="90">
        <f>BD!V1704*BD!AC1704</f>
        <v>158.41499999999996</v>
      </c>
      <c r="AY1704" s="90">
        <f>IF(BD!AN1704="","",BD!AN1704*BD!AC1704)</f>
        <v>403.60509554140134</v>
      </c>
      <c r="AZ1704" s="75" t="s">
        <v>5272</v>
      </c>
      <c r="BA1704" s="75" t="s">
        <v>115</v>
      </c>
      <c r="BB1704" s="75">
        <v>1</v>
      </c>
      <c r="BC1704" s="75" t="s">
        <v>209</v>
      </c>
      <c r="BD1704" s="99" t="s">
        <v>5257</v>
      </c>
      <c r="BE1704" s="100" t="s">
        <v>4</v>
      </c>
      <c r="BF1704" s="100" t="s">
        <v>4</v>
      </c>
      <c r="BG1704" s="99" t="s">
        <v>5258</v>
      </c>
      <c r="BH1704" s="101"/>
      <c r="BI1704" s="101"/>
      <c r="BJ1704" s="101"/>
      <c r="BK1704" s="101"/>
      <c r="BL1704" s="101"/>
      <c r="BM1704" s="101"/>
      <c r="BN1704" s="101"/>
      <c r="BO1704" s="103"/>
      <c r="BP1704" s="99">
        <v>140.622</v>
      </c>
      <c r="BQ1704" s="99">
        <v>121</v>
      </c>
      <c r="BR1704" s="101"/>
      <c r="BS1704" s="99" t="s">
        <v>5260</v>
      </c>
      <c r="BT1704" s="99" t="s">
        <v>5261</v>
      </c>
      <c r="BU1704" s="99">
        <v>5102</v>
      </c>
      <c r="BV1704" s="99"/>
      <c r="BW1704" s="99"/>
      <c r="BX1704" s="99"/>
      <c r="BY1704" s="99"/>
      <c r="BZ1704" s="99"/>
      <c r="CA1704" s="99"/>
      <c r="CB1704" s="99"/>
      <c r="CC1704" s="99">
        <v>102</v>
      </c>
      <c r="CD1704" s="99">
        <v>8</v>
      </c>
      <c r="CE1704" s="99">
        <v>8</v>
      </c>
      <c r="CF1704" s="99"/>
      <c r="CG1704" s="37" t="e">
        <f>VLOOKUP(Table_1[[#This Row],[EAN]],'[1]Planilha1'!$E:$R,13,0)</f>
        <v>#N/A</v>
      </c>
      <c r="CI1704" s="188">
        <f>IF(Table_1[[#This Row],[STATUS MERCADO]]="GO",Table_1[[#This Row],[M. BRUTA TOTAL]],0)</f>
        <v>0</v>
      </c>
      <c r="CJ1704" s="188">
        <f>IF(Table_1[[#This Row],[STATUS MERCADO]]="GO",Table_1[[#This Row],[PV UNIT. REALIZADO]]*Table_1[[#This Row],[QUANTIDADE]],0)</f>
        <v>0</v>
      </c>
    </row>
    <row r="1705" ht="15" hidden="1">
      <c r="A1705" s="7"/>
      <c r="B1705" s="84" t="s">
        <v>400</v>
      </c>
      <c r="C1705" s="85">
        <v>222393</v>
      </c>
      <c r="D1705" s="85">
        <v>35666</v>
      </c>
      <c r="E1705" s="85">
        <v>7891268400113</v>
      </c>
      <c r="F1705" s="86" t="s">
        <v>1698</v>
      </c>
      <c r="G1705" s="75" t="s">
        <v>15</v>
      </c>
      <c r="H1705" s="75">
        <v>1620</v>
      </c>
      <c r="I1705" s="87" t="s">
        <v>1541</v>
      </c>
      <c r="J1705" s="75" t="s">
        <v>1697</v>
      </c>
      <c r="K1705" s="88" t="s">
        <v>84</v>
      </c>
      <c r="L1705" s="88">
        <v>12</v>
      </c>
      <c r="M1705" s="88">
        <v>4</v>
      </c>
      <c r="N1705" s="75" t="s">
        <v>85</v>
      </c>
      <c r="O1705" s="75" t="s">
        <v>208</v>
      </c>
      <c r="P1705" s="89">
        <v>13.9</v>
      </c>
      <c r="Q1705" s="90">
        <f>(17/100+7.6/100+1.65/100)*P1705</f>
        <v>3.64875</v>
      </c>
      <c r="R1705" s="90"/>
      <c r="S1705" s="90"/>
      <c r="T1705" s="90"/>
      <c r="U1705" s="90"/>
      <c r="V1705" s="90">
        <f>+P1705-Q1705+R1705+S1705+T1705+U1705</f>
        <v>10.25125</v>
      </c>
      <c r="W1705" s="91">
        <f>(1.02/100)</f>
        <v>1.02E-2</v>
      </c>
      <c r="X1705" s="91">
        <v>4.8E-3</v>
      </c>
      <c r="Y1705" s="91">
        <v>0.17</v>
      </c>
      <c r="Z1705" s="91">
        <v>1.65E-2</v>
      </c>
      <c r="AA1705" s="91">
        <v>7.6E-2</v>
      </c>
      <c r="AB1705" s="91">
        <f>SUM(W1705:AA1705)</f>
        <v>0.2775</v>
      </c>
      <c r="AC1705" s="75">
        <v>12</v>
      </c>
      <c r="AD1705" s="92">
        <f>IF(AL1705="","",+AC1705*AL1705)</f>
        <v>313.4140127388536</v>
      </c>
      <c r="AE1705" s="93">
        <f>IF(AL1705="","",+AL1705*AB1705)</f>
        <v>7.24769904458599</v>
      </c>
      <c r="AF1705" s="92">
        <f>IF(AL1705="","",+AL1705-AE1705)</f>
        <v>18.870135350318478</v>
      </c>
      <c r="AG1705" s="93">
        <f>+V1705</f>
        <v>10.25125</v>
      </c>
      <c r="AH1705" s="92">
        <f>IF(AF1705="","",+AF1705-AG1705)</f>
        <v>8.618885350318477</v>
      </c>
      <c r="AI1705" s="92">
        <f>IF(AH1705="","",+AH1705*AC1705)</f>
        <v>103.42662420382172</v>
      </c>
      <c r="AJ1705" s="93">
        <v>12.8</v>
      </c>
      <c r="AK1705" s="94">
        <v>0.33</v>
      </c>
      <c r="AL1705" s="93">
        <f>IF(V1705=0,"",V1705/(1-AB1705-AK1705))</f>
        <v>26.117834394904467</v>
      </c>
      <c r="AM1705" s="95">
        <v>0.33</v>
      </c>
      <c r="AN1705" s="93">
        <f>IF(V1705=0,"",V1705/(1-AB1705-AM1705))</f>
        <v>26.117834394904467</v>
      </c>
      <c r="AO1705" s="96">
        <v>1.2</v>
      </c>
      <c r="AP1705" s="93">
        <f>IF(BD!AJ1705="","",BD!AJ1705*BD!AO1705)</f>
        <v>15.36</v>
      </c>
      <c r="AQ1705" s="91">
        <f>BD!AM1705/BD!AK1705-1</f>
        <v>0</v>
      </c>
      <c r="AR1705" s="91">
        <f>IF(BD!AN1705="","",IF(BD!AJ1705="","",BD!AN1705/BD!AJ1705-1))</f>
        <v>1.0404558121019112</v>
      </c>
      <c r="AS1705" s="91" t="str">
        <f>IF(BD!AN1705="","",IF(BD!AN1705&lt;BD!AL1705,"ABAIXO DA META","DENTRO DA META"))</f>
        <v>DENTRO DA META</v>
      </c>
      <c r="AT1705" s="91" t="str">
        <f>IF(BD!AJ1705="","EM ANÁLISE",IF(BD!AP1705&gt;=BD!AN1705,"GO", "NO GO"))</f>
        <v>NO GO</v>
      </c>
      <c r="AU1705" s="97">
        <f>IF(AN1705="","",+BD!$AN1705-AJ1705)</f>
        <v>13.317834394904466</v>
      </c>
      <c r="AV1705" s="98"/>
      <c r="AW1705" s="90">
        <f>BD!P1705*BD!AC1705</f>
        <v>166.8</v>
      </c>
      <c r="AX1705" s="90">
        <f>BD!V1705*BD!AC1705</f>
        <v>123.01500000000001</v>
      </c>
      <c r="AY1705" s="90">
        <f>IF(BD!AN1705="","",BD!AN1705*BD!AC1705)</f>
        <v>313.4140127388536</v>
      </c>
      <c r="AZ1705" s="75" t="s">
        <v>5272</v>
      </c>
      <c r="BA1705" s="75" t="s">
        <v>115</v>
      </c>
      <c r="BB1705" s="75">
        <v>1</v>
      </c>
      <c r="BC1705" s="75" t="s">
        <v>209</v>
      </c>
      <c r="BD1705" s="99" t="s">
        <v>5257</v>
      </c>
      <c r="BE1705" s="100" t="s">
        <v>4</v>
      </c>
      <c r="BF1705" s="100" t="s">
        <v>4</v>
      </c>
      <c r="BG1705" s="99" t="s">
        <v>5258</v>
      </c>
      <c r="BH1705" s="101"/>
      <c r="BI1705" s="101"/>
      <c r="BJ1705" s="101"/>
      <c r="BK1705" s="101"/>
      <c r="BL1705" s="101"/>
      <c r="BM1705" s="101"/>
      <c r="BN1705" s="101"/>
      <c r="BO1705" s="103"/>
      <c r="BP1705" s="99">
        <v>140.622</v>
      </c>
      <c r="BQ1705" s="99">
        <v>121</v>
      </c>
      <c r="BR1705" s="101"/>
      <c r="BS1705" s="99" t="s">
        <v>5260</v>
      </c>
      <c r="BT1705" s="99" t="s">
        <v>5261</v>
      </c>
      <c r="BU1705" s="99">
        <v>5102</v>
      </c>
      <c r="BV1705" s="99"/>
      <c r="BW1705" s="99"/>
      <c r="BX1705" s="99"/>
      <c r="BY1705" s="99"/>
      <c r="BZ1705" s="99"/>
      <c r="CA1705" s="99"/>
      <c r="CB1705" s="99"/>
      <c r="CC1705" s="99">
        <v>102</v>
      </c>
      <c r="CD1705" s="99">
        <v>8</v>
      </c>
      <c r="CE1705" s="99">
        <v>8</v>
      </c>
      <c r="CF1705" s="99"/>
      <c r="CG1705" s="37" t="e">
        <f>VLOOKUP(Table_1[[#This Row],[EAN]],'[1]Planilha1'!$E:$R,13,0)</f>
        <v>#N/A</v>
      </c>
      <c r="CI1705" s="188">
        <f>IF(Table_1[[#This Row],[STATUS MERCADO]]="GO",Table_1[[#This Row],[M. BRUTA TOTAL]],0)</f>
        <v>0</v>
      </c>
      <c r="CJ1705" s="188">
        <f>IF(Table_1[[#This Row],[STATUS MERCADO]]="GO",Table_1[[#This Row],[PV UNIT. REALIZADO]]*Table_1[[#This Row],[QUANTIDADE]],0)</f>
        <v>0</v>
      </c>
    </row>
    <row r="1706" ht="15" hidden="1">
      <c r="A1706" s="7"/>
      <c r="B1706" s="84" t="s">
        <v>400</v>
      </c>
      <c r="C1706" s="85">
        <v>222394</v>
      </c>
      <c r="D1706" s="85">
        <v>10322</v>
      </c>
      <c r="E1706" s="85">
        <v>7891010248727</v>
      </c>
      <c r="F1706" s="86" t="s">
        <v>1699</v>
      </c>
      <c r="G1706" s="75" t="s">
        <v>15</v>
      </c>
      <c r="H1706" s="75">
        <v>1620</v>
      </c>
      <c r="I1706" s="87" t="s">
        <v>1541</v>
      </c>
      <c r="J1706" s="75" t="s">
        <v>1697</v>
      </c>
      <c r="K1706" s="88" t="s">
        <v>84</v>
      </c>
      <c r="L1706" s="88">
        <v>3</v>
      </c>
      <c r="M1706" s="88">
        <v>4</v>
      </c>
      <c r="N1706" s="75" t="s">
        <v>85</v>
      </c>
      <c r="O1706" s="75" t="s">
        <v>208</v>
      </c>
      <c r="P1706" s="89">
        <v>28.9</v>
      </c>
      <c r="Q1706" s="90">
        <f>(17/100+7.6/100+1.65/100)*P1706</f>
        <v>7.58625</v>
      </c>
      <c r="R1706" s="90"/>
      <c r="S1706" s="90"/>
      <c r="T1706" s="90"/>
      <c r="U1706" s="90"/>
      <c r="V1706" s="90">
        <f>+P1706-Q1706+R1706+S1706+T1706+U1706</f>
        <v>21.31375</v>
      </c>
      <c r="W1706" s="91">
        <f>(1.02/100)</f>
        <v>1.02E-2</v>
      </c>
      <c r="X1706" s="91">
        <v>4.8E-3</v>
      </c>
      <c r="Y1706" s="91">
        <v>0.17</v>
      </c>
      <c r="Z1706" s="91">
        <v>1.65E-2</v>
      </c>
      <c r="AA1706" s="91">
        <v>7.6E-2</v>
      </c>
      <c r="AB1706" s="91">
        <f>SUM(W1706:AA1706)</f>
        <v>0.2775</v>
      </c>
      <c r="AC1706" s="75">
        <v>12</v>
      </c>
      <c r="AD1706" s="92">
        <f>IF(AL1706="","",+AC1706*AL1706)</f>
        <v>651.6305732484078</v>
      </c>
      <c r="AE1706" s="93">
        <f>IF(AL1706="","",+AL1706*AB1706)</f>
        <v>15.06895700636943</v>
      </c>
      <c r="AF1706" s="92">
        <f>IF(AL1706="","",+AL1706-AE1706)</f>
        <v>39.23359076433122</v>
      </c>
      <c r="AG1706" s="93">
        <f>+V1706</f>
        <v>21.31375</v>
      </c>
      <c r="AH1706" s="92">
        <f>IF(AF1706="","",+AF1706-AG1706)</f>
        <v>17.91984076433122</v>
      </c>
      <c r="AI1706" s="92">
        <f>IF(AH1706="","",+AH1706*AC1706)</f>
        <v>215.03808917197463</v>
      </c>
      <c r="AJ1706" s="93">
        <v>19.19</v>
      </c>
      <c r="AK1706" s="94">
        <v>0.33</v>
      </c>
      <c r="AL1706" s="93">
        <f>IF(V1706=0,"",V1706/(1-AB1706-AK1706))</f>
        <v>54.30254777070065</v>
      </c>
      <c r="AM1706" s="95">
        <v>0.33</v>
      </c>
      <c r="AN1706" s="93">
        <f>IF(V1706=0,"",V1706/(1-AB1706-AM1706))</f>
        <v>54.30254777070065</v>
      </c>
      <c r="AO1706" s="96">
        <v>1.2</v>
      </c>
      <c r="AP1706" s="93">
        <f>IF(BD!AJ1706="","",BD!AJ1706*BD!AO1706)</f>
        <v>23.028000000000002</v>
      </c>
      <c r="AQ1706" s="91">
        <f>BD!AM1706/BD!AK1706-1</f>
        <v>0</v>
      </c>
      <c r="AR1706" s="91">
        <f>IF(BD!AN1706="","",IF(BD!AJ1706="","",BD!AN1706/BD!AJ1706-1))</f>
        <v>1.829731514887996</v>
      </c>
      <c r="AS1706" s="91" t="str">
        <f>IF(BD!AN1706="","",IF(BD!AN1706&lt;BD!AL1706,"ABAIXO DA META","DENTRO DA META"))</f>
        <v>DENTRO DA META</v>
      </c>
      <c r="AT1706" s="91" t="str">
        <f>IF(BD!AJ1706="","EM ANÁLISE",IF(BD!AP1706&gt;=BD!AN1706,"GO", "NO GO"))</f>
        <v>NO GO</v>
      </c>
      <c r="AU1706" s="97">
        <f>IF(AN1706="","",+BD!$AN1706-AJ1706)</f>
        <v>35.112547770700644</v>
      </c>
      <c r="AV1706" s="98"/>
      <c r="AW1706" s="90">
        <f>BD!P1706*BD!AC1706</f>
        <v>346.79999999999995</v>
      </c>
      <c r="AX1706" s="90">
        <f>BD!V1706*BD!AC1706</f>
        <v>255.765</v>
      </c>
      <c r="AY1706" s="90">
        <f>IF(BD!AN1706="","",BD!AN1706*BD!AC1706)</f>
        <v>651.6305732484078</v>
      </c>
      <c r="AZ1706" s="75" t="s">
        <v>5272</v>
      </c>
      <c r="BA1706" s="75" t="s">
        <v>115</v>
      </c>
      <c r="BB1706" s="75">
        <v>1</v>
      </c>
      <c r="BC1706" s="75" t="s">
        <v>209</v>
      </c>
      <c r="BD1706" s="99" t="s">
        <v>5257</v>
      </c>
      <c r="BE1706" s="100" t="s">
        <v>4</v>
      </c>
      <c r="BF1706" s="100" t="s">
        <v>4</v>
      </c>
      <c r="BG1706" s="99" t="s">
        <v>5258</v>
      </c>
      <c r="BH1706" s="101"/>
      <c r="BI1706" s="101"/>
      <c r="BJ1706" s="101"/>
      <c r="BK1706" s="101"/>
      <c r="BL1706" s="101"/>
      <c r="BM1706" s="101"/>
      <c r="BN1706" s="101"/>
      <c r="BO1706" s="103"/>
      <c r="BP1706" s="99">
        <v>140.622</v>
      </c>
      <c r="BQ1706" s="99">
        <v>121</v>
      </c>
      <c r="BR1706" s="101"/>
      <c r="BS1706" s="99" t="s">
        <v>5260</v>
      </c>
      <c r="BT1706" s="99" t="s">
        <v>5261</v>
      </c>
      <c r="BU1706" s="99">
        <v>5102</v>
      </c>
      <c r="BV1706" s="99"/>
      <c r="BW1706" s="99"/>
      <c r="BX1706" s="99"/>
      <c r="BY1706" s="99"/>
      <c r="BZ1706" s="99"/>
      <c r="CA1706" s="99"/>
      <c r="CB1706" s="99"/>
      <c r="CC1706" s="99">
        <v>102</v>
      </c>
      <c r="CD1706" s="99">
        <v>8</v>
      </c>
      <c r="CE1706" s="99">
        <v>8</v>
      </c>
      <c r="CF1706" s="99"/>
      <c r="CG1706" s="37" t="e">
        <f>VLOOKUP(Table_1[[#This Row],[EAN]],'[1]Planilha1'!$E:$R,13,0)</f>
        <v>#N/A</v>
      </c>
      <c r="CI1706" s="188">
        <f>IF(Table_1[[#This Row],[STATUS MERCADO]]="GO",Table_1[[#This Row],[M. BRUTA TOTAL]],0)</f>
        <v>0</v>
      </c>
      <c r="CJ1706" s="188">
        <f>IF(Table_1[[#This Row],[STATUS MERCADO]]="GO",Table_1[[#This Row],[PV UNIT. REALIZADO]]*Table_1[[#This Row],[QUANTIDADE]],0)</f>
        <v>0</v>
      </c>
    </row>
    <row r="1707" ht="15" hidden="1">
      <c r="A1707" s="7"/>
      <c r="B1707" s="84" t="s">
        <v>400</v>
      </c>
      <c r="C1707" s="75">
        <v>222395</v>
      </c>
      <c r="D1707" s="75">
        <v>10770</v>
      </c>
      <c r="E1707" s="85">
        <v>7891010973902</v>
      </c>
      <c r="F1707" s="86" t="s">
        <v>1700</v>
      </c>
      <c r="G1707" s="75" t="s">
        <v>15</v>
      </c>
      <c r="H1707" s="75">
        <v>1620</v>
      </c>
      <c r="I1707" s="87" t="s">
        <v>1541</v>
      </c>
      <c r="J1707" s="75" t="s">
        <v>1697</v>
      </c>
      <c r="K1707" s="88" t="s">
        <v>84</v>
      </c>
      <c r="L1707" s="88">
        <v>12</v>
      </c>
      <c r="M1707" s="88">
        <v>4</v>
      </c>
      <c r="N1707" s="75" t="s">
        <v>85</v>
      </c>
      <c r="O1707" s="75" t="s">
        <v>208</v>
      </c>
      <c r="P1707" s="89"/>
      <c r="Q1707" s="90">
        <f>(17/100+7.6/100+1.65/100)*P1707</f>
        <v>0</v>
      </c>
      <c r="R1707" s="90"/>
      <c r="S1707" s="90"/>
      <c r="T1707" s="90"/>
      <c r="U1707" s="90"/>
      <c r="V1707" s="90">
        <f>+P1707-Q1707+R1707+S1707+T1707+U1707</f>
        <v>0</v>
      </c>
      <c r="W1707" s="91">
        <f>(1.02/100)</f>
        <v>1.02E-2</v>
      </c>
      <c r="X1707" s="91">
        <v>4.8E-3</v>
      </c>
      <c r="Y1707" s="91">
        <v>0.17</v>
      </c>
      <c r="Z1707" s="91">
        <v>1.65E-2</v>
      </c>
      <c r="AA1707" s="91">
        <v>7.6E-2</v>
      </c>
      <c r="AB1707" s="91">
        <f>SUM(W1707:AA1707)</f>
        <v>0.2775</v>
      </c>
      <c r="AC1707" s="75">
        <v>12</v>
      </c>
      <c r="AD1707" s="92">
        <f>IF(AL1707="","",+AC1707*AL1707)</f>
      </c>
      <c r="AE1707" s="93">
        <f>IF(AL1707="","",+AL1707*AB1707)</f>
      </c>
      <c r="AF1707" s="92">
        <f>IF(AL1707="","",+AL1707-AE1707)</f>
      </c>
      <c r="AG1707" s="93">
        <f>+V1707</f>
        <v>0</v>
      </c>
      <c r="AH1707" s="92">
        <f>IF(AF1707="","",+AF1707-AG1707)</f>
      </c>
      <c r="AI1707" s="92">
        <f>IF(AH1707="","",+AH1707*AC1707)</f>
      </c>
      <c r="AJ1707" s="93"/>
      <c r="AK1707" s="94">
        <v>0.33</v>
      </c>
      <c r="AL1707" s="93">
        <f>IF(V1707=0,"",V1707/(1-AB1707-AK1707))</f>
      </c>
      <c r="AM1707" s="95">
        <v>0.33</v>
      </c>
      <c r="AN1707" s="93">
        <f>IF(V1707=0,"",V1707/(1-AB1707-AM1707))</f>
      </c>
      <c r="AO1707" s="96">
        <v>1.2</v>
      </c>
      <c r="AP1707" s="93">
        <f>IF(BD!AJ1707="","",BD!AJ1707*BD!AO1707)</f>
      </c>
      <c r="AQ1707" s="91">
        <f>BD!AM1707/BD!AK1707-1</f>
        <v>0</v>
      </c>
      <c r="AR1707" s="91">
        <f>IF(BD!AN1707="","",IF(BD!AJ1707="","",BD!AN1707/BD!AJ1707-1))</f>
      </c>
      <c r="AS1707" s="91">
        <f>IF(BD!AN1707="","",IF(BD!AN1707&lt;BD!AL1707,"ABAIXO DA META","DENTRO DA META"))</f>
      </c>
      <c r="AT1707" s="91" t="str">
        <f>IF(BD!AJ1707="","EM ANÁLISE",IF(BD!AP1707&gt;=BD!AN1707,"GO", "NO GO"))</f>
        <v>EM ANÁLISE</v>
      </c>
      <c r="AU1707" s="97">
        <f>IF(AN1707="","",+BD!$AN1707-AJ1707)</f>
      </c>
      <c r="AV1707" s="98"/>
      <c r="AW1707" s="90">
        <f>BD!P1707*BD!AC1707</f>
        <v>0</v>
      </c>
      <c r="AX1707" s="90">
        <f>BD!V1707*BD!AC1707</f>
        <v>0</v>
      </c>
      <c r="AY1707" s="90">
        <f>IF(BD!AN1707="","",BD!AN1707*BD!AC1707)</f>
      </c>
      <c r="AZ1707" s="75" t="s">
        <v>123</v>
      </c>
      <c r="BA1707" s="75" t="s">
        <v>115</v>
      </c>
      <c r="BB1707" s="75">
        <v>1</v>
      </c>
      <c r="BC1707" s="75" t="s">
        <v>209</v>
      </c>
      <c r="BD1707" s="104"/>
      <c r="BE1707" s="104"/>
      <c r="BF1707" s="101"/>
      <c r="BG1707" s="101"/>
      <c r="BH1707" s="101"/>
      <c r="BI1707" s="101"/>
      <c r="BJ1707" s="101"/>
      <c r="BK1707" s="101"/>
      <c r="BL1707" s="101"/>
      <c r="BM1707" s="101"/>
      <c r="BN1707" s="101"/>
      <c r="BO1707" s="103"/>
      <c r="BP1707" s="101"/>
      <c r="BQ1707" s="101"/>
      <c r="BR1707" s="101"/>
      <c r="BS1707" s="101"/>
      <c r="BT1707" s="101"/>
      <c r="BU1707" s="101"/>
      <c r="BV1707" s="101"/>
      <c r="BW1707" s="101"/>
      <c r="BX1707" s="101"/>
      <c r="BY1707" s="101"/>
      <c r="BZ1707" s="101"/>
      <c r="CA1707" s="101"/>
      <c r="CB1707" s="101"/>
      <c r="CC1707" s="101"/>
      <c r="CD1707" s="101"/>
      <c r="CE1707" s="101"/>
      <c r="CF1707" s="101"/>
      <c r="CG1707" s="37" t="e">
        <f>VLOOKUP(Table_1[[#This Row],[EAN]],'[1]Planilha1'!$E:$R,13,0)</f>
        <v>#N/A</v>
      </c>
      <c r="CI1707" s="188">
        <f>IF(Table_1[[#This Row],[STATUS MERCADO]]="GO",Table_1[[#This Row],[M. BRUTA TOTAL]],0)</f>
        <v>0</v>
      </c>
      <c r="CJ1707" s="188">
        <f>IF(Table_1[[#This Row],[STATUS MERCADO]]="GO",Table_1[[#This Row],[PV UNIT. REALIZADO]]*Table_1[[#This Row],[QUANTIDADE]],0)</f>
        <v>0</v>
      </c>
    </row>
    <row r="1708" ht="15" hidden="1">
      <c r="A1708" s="7"/>
      <c r="B1708" s="84" t="s">
        <v>400</v>
      </c>
      <c r="C1708" s="75">
        <v>222396</v>
      </c>
      <c r="D1708" s="75">
        <v>10771</v>
      </c>
      <c r="E1708" s="85">
        <v>7891010974312</v>
      </c>
      <c r="F1708" s="86" t="s">
        <v>1701</v>
      </c>
      <c r="G1708" s="75" t="s">
        <v>15</v>
      </c>
      <c r="H1708" s="75">
        <v>1620</v>
      </c>
      <c r="I1708" s="87" t="s">
        <v>1541</v>
      </c>
      <c r="J1708" s="75" t="s">
        <v>1697</v>
      </c>
      <c r="K1708" s="88" t="s">
        <v>84</v>
      </c>
      <c r="L1708" s="88">
        <v>12</v>
      </c>
      <c r="M1708" s="88">
        <v>4</v>
      </c>
      <c r="N1708" s="75" t="s">
        <v>85</v>
      </c>
      <c r="O1708" s="75" t="s">
        <v>208</v>
      </c>
      <c r="P1708" s="89"/>
      <c r="Q1708" s="90">
        <f>(17/100+7.6/100+1.65/100)*P1708</f>
        <v>0</v>
      </c>
      <c r="R1708" s="90"/>
      <c r="S1708" s="90"/>
      <c r="T1708" s="90"/>
      <c r="U1708" s="90"/>
      <c r="V1708" s="90">
        <f>+P1708-Q1708+R1708+S1708+T1708+U1708</f>
        <v>0</v>
      </c>
      <c r="W1708" s="91">
        <f>(1.02/100)</f>
        <v>1.02E-2</v>
      </c>
      <c r="X1708" s="91">
        <v>4.8E-3</v>
      </c>
      <c r="Y1708" s="91">
        <v>0.17</v>
      </c>
      <c r="Z1708" s="91">
        <v>1.65E-2</v>
      </c>
      <c r="AA1708" s="91">
        <v>7.6E-2</v>
      </c>
      <c r="AB1708" s="91">
        <f>SUM(W1708:AA1708)</f>
        <v>0.2775</v>
      </c>
      <c r="AC1708" s="75">
        <v>12</v>
      </c>
      <c r="AD1708" s="92">
        <f>IF(AL1708="","",+AC1708*AL1708)</f>
      </c>
      <c r="AE1708" s="93">
        <f>IF(AL1708="","",+AL1708*AB1708)</f>
      </c>
      <c r="AF1708" s="92">
        <f>IF(AL1708="","",+AL1708-AE1708)</f>
      </c>
      <c r="AG1708" s="93">
        <f>+V1708</f>
        <v>0</v>
      </c>
      <c r="AH1708" s="92">
        <f>IF(AF1708="","",+AF1708-AG1708)</f>
      </c>
      <c r="AI1708" s="92">
        <f>IF(AH1708="","",+AH1708*AC1708)</f>
      </c>
      <c r="AJ1708" s="93"/>
      <c r="AK1708" s="94">
        <v>0.33</v>
      </c>
      <c r="AL1708" s="93">
        <f>IF(V1708=0,"",V1708/(1-AB1708-AK1708))</f>
      </c>
      <c r="AM1708" s="95">
        <v>0.33</v>
      </c>
      <c r="AN1708" s="93">
        <f>IF(V1708=0,"",V1708/(1-AB1708-AM1708))</f>
      </c>
      <c r="AO1708" s="96">
        <v>1.2</v>
      </c>
      <c r="AP1708" s="93">
        <f>IF(BD!AJ1708="","",BD!AJ1708*BD!AO1708)</f>
      </c>
      <c r="AQ1708" s="91">
        <f>BD!AM1708/BD!AK1708-1</f>
        <v>0</v>
      </c>
      <c r="AR1708" s="91">
        <f>IF(BD!AN1708="","",IF(BD!AJ1708="","",BD!AN1708/BD!AJ1708-1))</f>
      </c>
      <c r="AS1708" s="91">
        <f>IF(BD!AN1708="","",IF(BD!AN1708&lt;BD!AL1708,"ABAIXO DA META","DENTRO DA META"))</f>
      </c>
      <c r="AT1708" s="91" t="str">
        <f>IF(BD!AJ1708="","EM ANÁLISE",IF(BD!AP1708&gt;=BD!AN1708,"GO", "NO GO"))</f>
        <v>EM ANÁLISE</v>
      </c>
      <c r="AU1708" s="97">
        <f>IF(AN1708="","",+BD!$AN1708-AJ1708)</f>
      </c>
      <c r="AV1708" s="98"/>
      <c r="AW1708" s="90">
        <f>BD!P1708*BD!AC1708</f>
        <v>0</v>
      </c>
      <c r="AX1708" s="90">
        <f>BD!V1708*BD!AC1708</f>
        <v>0</v>
      </c>
      <c r="AY1708" s="90">
        <f>IF(BD!AN1708="","",BD!AN1708*BD!AC1708)</f>
      </c>
      <c r="AZ1708" s="75" t="s">
        <v>123</v>
      </c>
      <c r="BA1708" s="75" t="s">
        <v>115</v>
      </c>
      <c r="BB1708" s="75">
        <v>1</v>
      </c>
      <c r="BC1708" s="75" t="s">
        <v>209</v>
      </c>
      <c r="BD1708" s="104"/>
      <c r="BE1708" s="104"/>
      <c r="BF1708" s="101"/>
      <c r="BG1708" s="101"/>
      <c r="BH1708" s="101"/>
      <c r="BI1708" s="101"/>
      <c r="BJ1708" s="101"/>
      <c r="BK1708" s="101"/>
      <c r="BL1708" s="101"/>
      <c r="BM1708" s="101"/>
      <c r="BN1708" s="101"/>
      <c r="BO1708" s="103"/>
      <c r="BP1708" s="101"/>
      <c r="BQ1708" s="101"/>
      <c r="BR1708" s="101"/>
      <c r="BS1708" s="101"/>
      <c r="BT1708" s="101"/>
      <c r="BU1708" s="101"/>
      <c r="BV1708" s="101"/>
      <c r="BW1708" s="101"/>
      <c r="BX1708" s="101"/>
      <c r="BY1708" s="101"/>
      <c r="BZ1708" s="101"/>
      <c r="CA1708" s="101"/>
      <c r="CB1708" s="101"/>
      <c r="CC1708" s="101"/>
      <c r="CD1708" s="101"/>
      <c r="CE1708" s="101"/>
      <c r="CF1708" s="101"/>
      <c r="CG1708" s="37" t="e">
        <f>VLOOKUP(Table_1[[#This Row],[EAN]],'[1]Planilha1'!$E:$R,13,0)</f>
        <v>#N/A</v>
      </c>
      <c r="CI1708" s="188">
        <f>IF(Table_1[[#This Row],[STATUS MERCADO]]="GO",Table_1[[#This Row],[M. BRUTA TOTAL]],0)</f>
        <v>0</v>
      </c>
      <c r="CJ1708" s="188">
        <f>IF(Table_1[[#This Row],[STATUS MERCADO]]="GO",Table_1[[#This Row],[PV UNIT. REALIZADO]]*Table_1[[#This Row],[QUANTIDADE]],0)</f>
        <v>0</v>
      </c>
    </row>
    <row r="1709" ht="15" hidden="1">
      <c r="A1709" s="7"/>
      <c r="B1709" s="84" t="s">
        <v>400</v>
      </c>
      <c r="C1709" s="75">
        <v>222397</v>
      </c>
      <c r="D1709" s="75">
        <v>35462</v>
      </c>
      <c r="E1709" s="85">
        <v>7702035833792</v>
      </c>
      <c r="F1709" s="86" t="s">
        <v>1702</v>
      </c>
      <c r="G1709" s="75" t="s">
        <v>15</v>
      </c>
      <c r="H1709" s="75">
        <v>1620</v>
      </c>
      <c r="I1709" s="87" t="s">
        <v>1541</v>
      </c>
      <c r="J1709" s="75" t="s">
        <v>1697</v>
      </c>
      <c r="K1709" s="88" t="s">
        <v>84</v>
      </c>
      <c r="L1709" s="88">
        <v>12</v>
      </c>
      <c r="M1709" s="88">
        <v>4</v>
      </c>
      <c r="N1709" s="75" t="s">
        <v>85</v>
      </c>
      <c r="O1709" s="75" t="s">
        <v>208</v>
      </c>
      <c r="P1709" s="89"/>
      <c r="Q1709" s="90">
        <f>(17/100+7.6/100+1.65/100)*P1709</f>
        <v>0</v>
      </c>
      <c r="R1709" s="90"/>
      <c r="S1709" s="90"/>
      <c r="T1709" s="90"/>
      <c r="U1709" s="90"/>
      <c r="V1709" s="90">
        <f>+P1709-Q1709+R1709+S1709+T1709+U1709</f>
        <v>0</v>
      </c>
      <c r="W1709" s="91">
        <f>(1.02/100)</f>
        <v>1.02E-2</v>
      </c>
      <c r="X1709" s="91">
        <v>4.8E-3</v>
      </c>
      <c r="Y1709" s="91">
        <v>0.17</v>
      </c>
      <c r="Z1709" s="91">
        <v>1.65E-2</v>
      </c>
      <c r="AA1709" s="91">
        <v>7.6E-2</v>
      </c>
      <c r="AB1709" s="91">
        <f>SUM(W1709:AA1709)</f>
        <v>0.2775</v>
      </c>
      <c r="AC1709" s="75">
        <v>12</v>
      </c>
      <c r="AD1709" s="92">
        <f>IF(AL1709="","",+AC1709*AL1709)</f>
      </c>
      <c r="AE1709" s="93">
        <f>IF(AL1709="","",+AL1709*AB1709)</f>
      </c>
      <c r="AF1709" s="92">
        <f>IF(AL1709="","",+AL1709-AE1709)</f>
      </c>
      <c r="AG1709" s="93">
        <f>+V1709</f>
        <v>0</v>
      </c>
      <c r="AH1709" s="92">
        <f>IF(AF1709="","",+AF1709-AG1709)</f>
      </c>
      <c r="AI1709" s="92">
        <f>IF(AH1709="","",+AH1709*AC1709)</f>
      </c>
      <c r="AJ1709" s="93"/>
      <c r="AK1709" s="94">
        <v>0.33</v>
      </c>
      <c r="AL1709" s="93">
        <f>IF(V1709=0,"",V1709/(1-AB1709-AK1709))</f>
      </c>
      <c r="AM1709" s="95">
        <v>0.33</v>
      </c>
      <c r="AN1709" s="93">
        <f>IF(V1709=0,"",V1709/(1-AB1709-AM1709))</f>
      </c>
      <c r="AO1709" s="96">
        <v>1.2</v>
      </c>
      <c r="AP1709" s="93">
        <f>IF(BD!AJ1709="","",BD!AJ1709*BD!AO1709)</f>
      </c>
      <c r="AQ1709" s="91">
        <f>BD!AM1709/BD!AK1709-1</f>
        <v>0</v>
      </c>
      <c r="AR1709" s="91">
        <f>IF(BD!AN1709="","",IF(BD!AJ1709="","",BD!AN1709/BD!AJ1709-1))</f>
      </c>
      <c r="AS1709" s="91">
        <f>IF(BD!AN1709="","",IF(BD!AN1709&lt;BD!AL1709,"ABAIXO DA META","DENTRO DA META"))</f>
      </c>
      <c r="AT1709" s="91" t="str">
        <f>IF(BD!AJ1709="","EM ANÁLISE",IF(BD!AP1709&gt;=BD!AN1709,"GO", "NO GO"))</f>
        <v>EM ANÁLISE</v>
      </c>
      <c r="AU1709" s="97">
        <f>IF(AN1709="","",+BD!$AN1709-AJ1709)</f>
      </c>
      <c r="AV1709" s="98"/>
      <c r="AW1709" s="90">
        <f>BD!P1709*BD!AC1709</f>
        <v>0</v>
      </c>
      <c r="AX1709" s="90">
        <f>BD!V1709*BD!AC1709</f>
        <v>0</v>
      </c>
      <c r="AY1709" s="90">
        <f>IF(BD!AN1709="","",BD!AN1709*BD!AC1709)</f>
      </c>
      <c r="AZ1709" s="75" t="s">
        <v>123</v>
      </c>
      <c r="BA1709" s="75" t="s">
        <v>115</v>
      </c>
      <c r="BB1709" s="75">
        <v>1</v>
      </c>
      <c r="BC1709" s="75" t="s">
        <v>209</v>
      </c>
      <c r="BD1709" s="104"/>
      <c r="BE1709" s="104"/>
      <c r="BF1709" s="101"/>
      <c r="BG1709" s="101"/>
      <c r="BH1709" s="101"/>
      <c r="BI1709" s="101"/>
      <c r="BJ1709" s="101"/>
      <c r="BK1709" s="101"/>
      <c r="BL1709" s="101"/>
      <c r="BM1709" s="101"/>
      <c r="BN1709" s="101"/>
      <c r="BO1709" s="103"/>
      <c r="BP1709" s="101"/>
      <c r="BQ1709" s="101"/>
      <c r="BR1709" s="101"/>
      <c r="BS1709" s="101"/>
      <c r="BT1709" s="101"/>
      <c r="BU1709" s="101"/>
      <c r="BV1709" s="101"/>
      <c r="BW1709" s="101"/>
      <c r="BX1709" s="101"/>
      <c r="BY1709" s="101"/>
      <c r="BZ1709" s="101"/>
      <c r="CA1709" s="101"/>
      <c r="CB1709" s="101"/>
      <c r="CC1709" s="101"/>
      <c r="CD1709" s="101"/>
      <c r="CE1709" s="101"/>
      <c r="CF1709" s="101"/>
      <c r="CG1709" s="37" t="e">
        <f>VLOOKUP(Table_1[[#This Row],[EAN]],'[1]Planilha1'!$E:$R,13,0)</f>
        <v>#N/A</v>
      </c>
      <c r="CI1709" s="188">
        <f>IF(Table_1[[#This Row],[STATUS MERCADO]]="GO",Table_1[[#This Row],[M. BRUTA TOTAL]],0)</f>
        <v>0</v>
      </c>
      <c r="CJ1709" s="188">
        <f>IF(Table_1[[#This Row],[STATUS MERCADO]]="GO",Table_1[[#This Row],[PV UNIT. REALIZADO]]*Table_1[[#This Row],[QUANTIDADE]],0)</f>
        <v>0</v>
      </c>
    </row>
    <row r="1710" ht="15" hidden="1">
      <c r="A1710" s="7"/>
      <c r="B1710" s="84" t="s">
        <v>400</v>
      </c>
      <c r="C1710" s="75">
        <v>222398</v>
      </c>
      <c r="D1710" s="75">
        <v>35628</v>
      </c>
      <c r="E1710" s="85">
        <v>7702035833808</v>
      </c>
      <c r="F1710" s="86" t="s">
        <v>1703</v>
      </c>
      <c r="G1710" s="75" t="s">
        <v>15</v>
      </c>
      <c r="H1710" s="75">
        <v>1620</v>
      </c>
      <c r="I1710" s="87" t="s">
        <v>1541</v>
      </c>
      <c r="J1710" s="75" t="s">
        <v>1697</v>
      </c>
      <c r="K1710" s="88" t="s">
        <v>84</v>
      </c>
      <c r="L1710" s="88">
        <v>12</v>
      </c>
      <c r="M1710" s="88">
        <v>4</v>
      </c>
      <c r="N1710" s="75" t="s">
        <v>85</v>
      </c>
      <c r="O1710" s="75" t="s">
        <v>208</v>
      </c>
      <c r="P1710" s="89"/>
      <c r="Q1710" s="90">
        <f>(17/100+7.6/100+1.65/100)*P1710</f>
        <v>0</v>
      </c>
      <c r="R1710" s="90"/>
      <c r="S1710" s="90"/>
      <c r="T1710" s="90"/>
      <c r="U1710" s="90"/>
      <c r="V1710" s="90">
        <f>+P1710-Q1710+R1710+S1710+T1710+U1710</f>
        <v>0</v>
      </c>
      <c r="W1710" s="91">
        <f>(1.02/100)</f>
        <v>1.02E-2</v>
      </c>
      <c r="X1710" s="91">
        <v>4.8E-3</v>
      </c>
      <c r="Y1710" s="91">
        <v>0.17</v>
      </c>
      <c r="Z1710" s="91">
        <v>1.65E-2</v>
      </c>
      <c r="AA1710" s="91">
        <v>7.6E-2</v>
      </c>
      <c r="AB1710" s="91">
        <f>SUM(W1710:AA1710)</f>
        <v>0.2775</v>
      </c>
      <c r="AC1710" s="75">
        <v>12</v>
      </c>
      <c r="AD1710" s="92">
        <f>IF(AL1710="","",+AC1710*AL1710)</f>
      </c>
      <c r="AE1710" s="93">
        <f>IF(AL1710="","",+AL1710*AB1710)</f>
      </c>
      <c r="AF1710" s="92">
        <f>IF(AL1710="","",+AL1710-AE1710)</f>
      </c>
      <c r="AG1710" s="93">
        <f>+V1710</f>
        <v>0</v>
      </c>
      <c r="AH1710" s="92">
        <f>IF(AF1710="","",+AF1710-AG1710)</f>
      </c>
      <c r="AI1710" s="92">
        <f>IF(AH1710="","",+AH1710*AC1710)</f>
      </c>
      <c r="AJ1710" s="93"/>
      <c r="AK1710" s="94">
        <v>0.33</v>
      </c>
      <c r="AL1710" s="93">
        <f>IF(V1710=0,"",V1710/(1-AB1710-AK1710))</f>
      </c>
      <c r="AM1710" s="95">
        <v>0.33</v>
      </c>
      <c r="AN1710" s="93">
        <f>IF(V1710=0,"",V1710/(1-AB1710-AM1710))</f>
      </c>
      <c r="AO1710" s="96">
        <v>1.2</v>
      </c>
      <c r="AP1710" s="93">
        <f>IF(BD!AJ1710="","",BD!AJ1710*BD!AO1710)</f>
      </c>
      <c r="AQ1710" s="91">
        <f>BD!AM1710/BD!AK1710-1</f>
        <v>0</v>
      </c>
      <c r="AR1710" s="91">
        <f>IF(BD!AN1710="","",IF(BD!AJ1710="","",BD!AN1710/BD!AJ1710-1))</f>
      </c>
      <c r="AS1710" s="91">
        <f>IF(BD!AN1710="","",IF(BD!AN1710&lt;BD!AL1710,"ABAIXO DA META","DENTRO DA META"))</f>
      </c>
      <c r="AT1710" s="91" t="str">
        <f>IF(BD!AJ1710="","EM ANÁLISE",IF(BD!AP1710&gt;=BD!AN1710,"GO", "NO GO"))</f>
        <v>EM ANÁLISE</v>
      </c>
      <c r="AU1710" s="97">
        <f>IF(AN1710="","",+BD!$AN1710-AJ1710)</f>
      </c>
      <c r="AV1710" s="98"/>
      <c r="AW1710" s="90">
        <f>BD!P1710*BD!AC1710</f>
        <v>0</v>
      </c>
      <c r="AX1710" s="90">
        <f>BD!V1710*BD!AC1710</f>
        <v>0</v>
      </c>
      <c r="AY1710" s="90">
        <f>IF(BD!AN1710="","",BD!AN1710*BD!AC1710)</f>
      </c>
      <c r="AZ1710" s="75" t="s">
        <v>123</v>
      </c>
      <c r="BA1710" s="75" t="s">
        <v>115</v>
      </c>
      <c r="BB1710" s="75">
        <v>1</v>
      </c>
      <c r="BC1710" s="75" t="s">
        <v>209</v>
      </c>
      <c r="BD1710" s="104"/>
      <c r="BE1710" s="104"/>
      <c r="BF1710" s="101"/>
      <c r="BG1710" s="101"/>
      <c r="BH1710" s="101"/>
      <c r="BI1710" s="101"/>
      <c r="BJ1710" s="101"/>
      <c r="BK1710" s="101"/>
      <c r="BL1710" s="101"/>
      <c r="BM1710" s="101"/>
      <c r="BN1710" s="101"/>
      <c r="BO1710" s="103"/>
      <c r="BP1710" s="101"/>
      <c r="BQ1710" s="101"/>
      <c r="BR1710" s="101"/>
      <c r="BS1710" s="101"/>
      <c r="BT1710" s="101"/>
      <c r="BU1710" s="101"/>
      <c r="BV1710" s="101"/>
      <c r="BW1710" s="101"/>
      <c r="BX1710" s="101"/>
      <c r="BY1710" s="101"/>
      <c r="BZ1710" s="101"/>
      <c r="CA1710" s="101"/>
      <c r="CB1710" s="101"/>
      <c r="CC1710" s="101"/>
      <c r="CD1710" s="101"/>
      <c r="CE1710" s="101"/>
      <c r="CF1710" s="101"/>
      <c r="CG1710" s="37" t="e">
        <f>VLOOKUP(Table_1[[#This Row],[EAN]],'[1]Planilha1'!$E:$R,13,0)</f>
        <v>#N/A</v>
      </c>
      <c r="CI1710" s="188">
        <f>IF(Table_1[[#This Row],[STATUS MERCADO]]="GO",Table_1[[#This Row],[M. BRUTA TOTAL]],0)</f>
        <v>0</v>
      </c>
      <c r="CJ1710" s="188">
        <f>IF(Table_1[[#This Row],[STATUS MERCADO]]="GO",Table_1[[#This Row],[PV UNIT. REALIZADO]]*Table_1[[#This Row],[QUANTIDADE]],0)</f>
        <v>0</v>
      </c>
    </row>
    <row r="1711" ht="15" hidden="1">
      <c r="A1711" s="7"/>
      <c r="B1711" s="84" t="s">
        <v>400</v>
      </c>
      <c r="C1711" s="75">
        <v>222399</v>
      </c>
      <c r="D1711" s="75">
        <v>88084</v>
      </c>
      <c r="E1711" s="85">
        <v>7891010880842</v>
      </c>
      <c r="F1711" s="86" t="s">
        <v>1704</v>
      </c>
      <c r="G1711" s="75" t="s">
        <v>15</v>
      </c>
      <c r="H1711" s="75">
        <v>1620</v>
      </c>
      <c r="I1711" s="87" t="s">
        <v>1541</v>
      </c>
      <c r="J1711" s="75" t="s">
        <v>1697</v>
      </c>
      <c r="K1711" s="88" t="s">
        <v>84</v>
      </c>
      <c r="L1711" s="88">
        <v>12</v>
      </c>
      <c r="M1711" s="88">
        <v>4</v>
      </c>
      <c r="N1711" s="75" t="s">
        <v>85</v>
      </c>
      <c r="O1711" s="75" t="s">
        <v>208</v>
      </c>
      <c r="P1711" s="89"/>
      <c r="Q1711" s="90">
        <f>(17/100+7.6/100+1.65/100)*P1711</f>
        <v>0</v>
      </c>
      <c r="R1711" s="90"/>
      <c r="S1711" s="90"/>
      <c r="T1711" s="90"/>
      <c r="U1711" s="90"/>
      <c r="V1711" s="90">
        <f>+P1711-Q1711+R1711+S1711+T1711+U1711</f>
        <v>0</v>
      </c>
      <c r="W1711" s="91">
        <f>(1.02/100)</f>
        <v>1.02E-2</v>
      </c>
      <c r="X1711" s="91">
        <v>4.8E-3</v>
      </c>
      <c r="Y1711" s="91">
        <v>0.17</v>
      </c>
      <c r="Z1711" s="91">
        <v>1.65E-2</v>
      </c>
      <c r="AA1711" s="91">
        <v>7.6E-2</v>
      </c>
      <c r="AB1711" s="91">
        <f>SUM(W1711:AA1711)</f>
        <v>0.2775</v>
      </c>
      <c r="AC1711" s="75">
        <v>12</v>
      </c>
      <c r="AD1711" s="92">
        <f>IF(AL1711="","",+AC1711*AL1711)</f>
      </c>
      <c r="AE1711" s="93">
        <f>IF(AL1711="","",+AL1711*AB1711)</f>
      </c>
      <c r="AF1711" s="92">
        <f>IF(AL1711="","",+AL1711-AE1711)</f>
      </c>
      <c r="AG1711" s="93">
        <f>+V1711</f>
        <v>0</v>
      </c>
      <c r="AH1711" s="92">
        <f>IF(AF1711="","",+AF1711-AG1711)</f>
      </c>
      <c r="AI1711" s="92">
        <f>IF(AH1711="","",+AH1711*AC1711)</f>
      </c>
      <c r="AJ1711" s="93"/>
      <c r="AK1711" s="94">
        <v>0.33</v>
      </c>
      <c r="AL1711" s="93">
        <f>IF(V1711=0,"",V1711/(1-AB1711-AK1711))</f>
      </c>
      <c r="AM1711" s="95">
        <v>0.33</v>
      </c>
      <c r="AN1711" s="93">
        <f>IF(V1711=0,"",V1711/(1-AB1711-AM1711))</f>
      </c>
      <c r="AO1711" s="96">
        <v>1.2</v>
      </c>
      <c r="AP1711" s="93">
        <f>IF(BD!AJ1711="","",BD!AJ1711*BD!AO1711)</f>
      </c>
      <c r="AQ1711" s="91">
        <f>BD!AM1711/BD!AK1711-1</f>
        <v>0</v>
      </c>
      <c r="AR1711" s="91">
        <f>IF(BD!AN1711="","",IF(BD!AJ1711="","",BD!AN1711/BD!AJ1711-1))</f>
      </c>
      <c r="AS1711" s="91">
        <f>IF(BD!AN1711="","",IF(BD!AN1711&lt;BD!AL1711,"ABAIXO DA META","DENTRO DA META"))</f>
      </c>
      <c r="AT1711" s="91" t="str">
        <f>IF(BD!AJ1711="","EM ANÁLISE",IF(BD!AP1711&gt;=BD!AN1711,"GO", "NO GO"))</f>
        <v>EM ANÁLISE</v>
      </c>
      <c r="AU1711" s="97">
        <f>IF(AN1711="","",+BD!$AN1711-AJ1711)</f>
      </c>
      <c r="AV1711" s="98"/>
      <c r="AW1711" s="90">
        <f>BD!P1711*BD!AC1711</f>
        <v>0</v>
      </c>
      <c r="AX1711" s="90">
        <f>BD!V1711*BD!AC1711</f>
        <v>0</v>
      </c>
      <c r="AY1711" s="90">
        <f>IF(BD!AN1711="","",BD!AN1711*BD!AC1711)</f>
      </c>
      <c r="AZ1711" s="75" t="s">
        <v>123</v>
      </c>
      <c r="BA1711" s="75" t="s">
        <v>115</v>
      </c>
      <c r="BB1711" s="75">
        <v>1</v>
      </c>
      <c r="BC1711" s="75" t="s">
        <v>209</v>
      </c>
      <c r="BD1711" s="104"/>
      <c r="BE1711" s="104"/>
      <c r="BF1711" s="101"/>
      <c r="BG1711" s="101"/>
      <c r="BH1711" s="101"/>
      <c r="BI1711" s="101"/>
      <c r="BJ1711" s="101"/>
      <c r="BK1711" s="101"/>
      <c r="BL1711" s="101"/>
      <c r="BM1711" s="101"/>
      <c r="BN1711" s="101"/>
      <c r="BO1711" s="103"/>
      <c r="BP1711" s="101"/>
      <c r="BQ1711" s="101"/>
      <c r="BR1711" s="101"/>
      <c r="BS1711" s="101"/>
      <c r="BT1711" s="101"/>
      <c r="BU1711" s="101"/>
      <c r="BV1711" s="101"/>
      <c r="BW1711" s="101"/>
      <c r="BX1711" s="101"/>
      <c r="BY1711" s="101"/>
      <c r="BZ1711" s="101"/>
      <c r="CA1711" s="101"/>
      <c r="CB1711" s="101"/>
      <c r="CC1711" s="101"/>
      <c r="CD1711" s="101"/>
      <c r="CE1711" s="101"/>
      <c r="CF1711" s="101"/>
      <c r="CG1711" s="37" t="e">
        <f>VLOOKUP(Table_1[[#This Row],[EAN]],'[1]Planilha1'!$E:$R,13,0)</f>
        <v>#N/A</v>
      </c>
      <c r="CI1711" s="188">
        <f>IF(Table_1[[#This Row],[STATUS MERCADO]]="GO",Table_1[[#This Row],[M. BRUTA TOTAL]],0)</f>
        <v>0</v>
      </c>
      <c r="CJ1711" s="188">
        <f>IF(Table_1[[#This Row],[STATUS MERCADO]]="GO",Table_1[[#This Row],[PV UNIT. REALIZADO]]*Table_1[[#This Row],[QUANTIDADE]],0)</f>
        <v>0</v>
      </c>
    </row>
    <row r="1712" ht="15" hidden="1">
      <c r="A1712" s="7"/>
      <c r="B1712" s="84" t="s">
        <v>400</v>
      </c>
      <c r="C1712" s="75">
        <v>222400</v>
      </c>
      <c r="D1712" s="75">
        <v>88085</v>
      </c>
      <c r="E1712" s="85">
        <v>7891010880859</v>
      </c>
      <c r="F1712" s="86" t="s">
        <v>1705</v>
      </c>
      <c r="G1712" s="75" t="s">
        <v>15</v>
      </c>
      <c r="H1712" s="75">
        <v>1620</v>
      </c>
      <c r="I1712" s="87" t="s">
        <v>1541</v>
      </c>
      <c r="J1712" s="75" t="s">
        <v>1697</v>
      </c>
      <c r="K1712" s="88" t="s">
        <v>84</v>
      </c>
      <c r="L1712" s="88">
        <v>12</v>
      </c>
      <c r="M1712" s="88">
        <v>4</v>
      </c>
      <c r="N1712" s="75" t="s">
        <v>85</v>
      </c>
      <c r="O1712" s="75" t="s">
        <v>208</v>
      </c>
      <c r="P1712" s="89"/>
      <c r="Q1712" s="90">
        <f>(17/100+7.6/100+1.65/100)*P1712</f>
        <v>0</v>
      </c>
      <c r="R1712" s="90"/>
      <c r="S1712" s="90"/>
      <c r="T1712" s="90"/>
      <c r="U1712" s="90"/>
      <c r="V1712" s="90">
        <f>+P1712-Q1712+R1712+S1712+T1712+U1712</f>
        <v>0</v>
      </c>
      <c r="W1712" s="91">
        <f>(1.02/100)</f>
        <v>1.02E-2</v>
      </c>
      <c r="X1712" s="91">
        <v>4.8E-3</v>
      </c>
      <c r="Y1712" s="91">
        <v>0.17</v>
      </c>
      <c r="Z1712" s="91">
        <v>1.65E-2</v>
      </c>
      <c r="AA1712" s="91">
        <v>7.6E-2</v>
      </c>
      <c r="AB1712" s="91">
        <f>SUM(W1712:AA1712)</f>
        <v>0.2775</v>
      </c>
      <c r="AC1712" s="75">
        <v>12</v>
      </c>
      <c r="AD1712" s="92">
        <f>IF(AL1712="","",+AC1712*AL1712)</f>
      </c>
      <c r="AE1712" s="93">
        <f>IF(AL1712="","",+AL1712*AB1712)</f>
      </c>
      <c r="AF1712" s="92">
        <f>IF(AL1712="","",+AL1712-AE1712)</f>
      </c>
      <c r="AG1712" s="93">
        <f>+V1712</f>
        <v>0</v>
      </c>
      <c r="AH1712" s="92">
        <f>IF(AF1712="","",+AF1712-AG1712)</f>
      </c>
      <c r="AI1712" s="92">
        <f>IF(AH1712="","",+AH1712*AC1712)</f>
      </c>
      <c r="AJ1712" s="93"/>
      <c r="AK1712" s="94">
        <v>0.33</v>
      </c>
      <c r="AL1712" s="93">
        <f>IF(V1712=0,"",V1712/(1-AB1712-AK1712))</f>
      </c>
      <c r="AM1712" s="95">
        <v>0.33</v>
      </c>
      <c r="AN1712" s="93">
        <f>IF(V1712=0,"",V1712/(1-AB1712-AM1712))</f>
      </c>
      <c r="AO1712" s="96">
        <v>1.2</v>
      </c>
      <c r="AP1712" s="93">
        <f>IF(BD!AJ1712="","",BD!AJ1712*BD!AO1712)</f>
      </c>
      <c r="AQ1712" s="91">
        <f>BD!AM1712/BD!AK1712-1</f>
        <v>0</v>
      </c>
      <c r="AR1712" s="91">
        <f>IF(BD!AN1712="","",IF(BD!AJ1712="","",BD!AN1712/BD!AJ1712-1))</f>
      </c>
      <c r="AS1712" s="91">
        <f>IF(BD!AN1712="","",IF(BD!AN1712&lt;BD!AL1712,"ABAIXO DA META","DENTRO DA META"))</f>
      </c>
      <c r="AT1712" s="91" t="str">
        <f>IF(BD!AJ1712="","EM ANÁLISE",IF(BD!AP1712&gt;=BD!AN1712,"GO", "NO GO"))</f>
        <v>EM ANÁLISE</v>
      </c>
      <c r="AU1712" s="97">
        <f>IF(AN1712="","",+BD!$AN1712-AJ1712)</f>
      </c>
      <c r="AV1712" s="98"/>
      <c r="AW1712" s="90">
        <f>BD!P1712*BD!AC1712</f>
        <v>0</v>
      </c>
      <c r="AX1712" s="90">
        <f>BD!V1712*BD!AC1712</f>
        <v>0</v>
      </c>
      <c r="AY1712" s="90">
        <f>IF(BD!AN1712="","",BD!AN1712*BD!AC1712)</f>
      </c>
      <c r="AZ1712" s="75" t="s">
        <v>123</v>
      </c>
      <c r="BA1712" s="75" t="s">
        <v>115</v>
      </c>
      <c r="BB1712" s="75">
        <v>1</v>
      </c>
      <c r="BC1712" s="75" t="s">
        <v>209</v>
      </c>
      <c r="BD1712" s="104"/>
      <c r="BE1712" s="104"/>
      <c r="BF1712" s="101"/>
      <c r="BG1712" s="101"/>
      <c r="BH1712" s="101"/>
      <c r="BI1712" s="101"/>
      <c r="BJ1712" s="101"/>
      <c r="BK1712" s="101"/>
      <c r="BL1712" s="101"/>
      <c r="BM1712" s="101"/>
      <c r="BN1712" s="101"/>
      <c r="BO1712" s="103"/>
      <c r="BP1712" s="101"/>
      <c r="BQ1712" s="101"/>
      <c r="BR1712" s="101"/>
      <c r="BS1712" s="101"/>
      <c r="BT1712" s="101"/>
      <c r="BU1712" s="101"/>
      <c r="BV1712" s="101"/>
      <c r="BW1712" s="101"/>
      <c r="BX1712" s="101"/>
      <c r="BY1712" s="101"/>
      <c r="BZ1712" s="101"/>
      <c r="CA1712" s="101"/>
      <c r="CB1712" s="101"/>
      <c r="CC1712" s="101"/>
      <c r="CD1712" s="101"/>
      <c r="CE1712" s="101"/>
      <c r="CF1712" s="101"/>
      <c r="CG1712" s="37" t="e">
        <f>VLOOKUP(Table_1[[#This Row],[EAN]],'[1]Planilha1'!$E:$R,13,0)</f>
        <v>#N/A</v>
      </c>
      <c r="CI1712" s="188">
        <f>IF(Table_1[[#This Row],[STATUS MERCADO]]="GO",Table_1[[#This Row],[M. BRUTA TOTAL]],0)</f>
        <v>0</v>
      </c>
      <c r="CJ1712" s="188">
        <f>IF(Table_1[[#This Row],[STATUS MERCADO]]="GO",Table_1[[#This Row],[PV UNIT. REALIZADO]]*Table_1[[#This Row],[QUANTIDADE]],0)</f>
        <v>0</v>
      </c>
    </row>
    <row r="1713" ht="15" hidden="1">
      <c r="A1713" s="7"/>
      <c r="B1713" s="84" t="s">
        <v>400</v>
      </c>
      <c r="C1713" s="75">
        <v>222401</v>
      </c>
      <c r="D1713" s="75">
        <v>8825</v>
      </c>
      <c r="E1713" s="85">
        <v>7702031988250</v>
      </c>
      <c r="F1713" s="86" t="s">
        <v>1706</v>
      </c>
      <c r="G1713" s="75" t="s">
        <v>15</v>
      </c>
      <c r="H1713" s="75">
        <v>1620</v>
      </c>
      <c r="I1713" s="87" t="s">
        <v>1541</v>
      </c>
      <c r="J1713" s="75" t="s">
        <v>1697</v>
      </c>
      <c r="K1713" s="88" t="s">
        <v>84</v>
      </c>
      <c r="L1713" s="88">
        <v>12</v>
      </c>
      <c r="M1713" s="88">
        <v>4</v>
      </c>
      <c r="N1713" s="75" t="s">
        <v>85</v>
      </c>
      <c r="O1713" s="75" t="s">
        <v>208</v>
      </c>
      <c r="P1713" s="89"/>
      <c r="Q1713" s="90">
        <f>(17/100+7.6/100+1.65/100)*P1713</f>
        <v>0</v>
      </c>
      <c r="R1713" s="90"/>
      <c r="S1713" s="90"/>
      <c r="T1713" s="90"/>
      <c r="U1713" s="90"/>
      <c r="V1713" s="90">
        <f>+P1713-Q1713+R1713+S1713+T1713+U1713</f>
        <v>0</v>
      </c>
      <c r="W1713" s="91">
        <f>(1.02/100)</f>
        <v>1.02E-2</v>
      </c>
      <c r="X1713" s="91">
        <v>4.8E-3</v>
      </c>
      <c r="Y1713" s="91">
        <v>0.17</v>
      </c>
      <c r="Z1713" s="91">
        <v>1.65E-2</v>
      </c>
      <c r="AA1713" s="91">
        <v>7.6E-2</v>
      </c>
      <c r="AB1713" s="91">
        <f>SUM(W1713:AA1713)</f>
        <v>0.2775</v>
      </c>
      <c r="AC1713" s="75">
        <v>12</v>
      </c>
      <c r="AD1713" s="92">
        <f>IF(AL1713="","",+AC1713*AL1713)</f>
      </c>
      <c r="AE1713" s="93">
        <f>IF(AL1713="","",+AL1713*AB1713)</f>
      </c>
      <c r="AF1713" s="92">
        <f>IF(AL1713="","",+AL1713-AE1713)</f>
      </c>
      <c r="AG1713" s="93">
        <f>+V1713</f>
        <v>0</v>
      </c>
      <c r="AH1713" s="92">
        <f>IF(AF1713="","",+AF1713-AG1713)</f>
      </c>
      <c r="AI1713" s="92">
        <f>IF(AH1713="","",+AH1713*AC1713)</f>
      </c>
      <c r="AJ1713" s="93"/>
      <c r="AK1713" s="94">
        <v>0.33</v>
      </c>
      <c r="AL1713" s="93">
        <f>IF(V1713=0,"",V1713/(1-AB1713-AK1713))</f>
      </c>
      <c r="AM1713" s="95">
        <v>0.33</v>
      </c>
      <c r="AN1713" s="93">
        <f>IF(V1713=0,"",V1713/(1-AB1713-AM1713))</f>
      </c>
      <c r="AO1713" s="96">
        <v>1.2</v>
      </c>
      <c r="AP1713" s="93">
        <f>IF(BD!AJ1713="","",BD!AJ1713*BD!AO1713)</f>
      </c>
      <c r="AQ1713" s="91">
        <f>BD!AM1713/BD!AK1713-1</f>
        <v>0</v>
      </c>
      <c r="AR1713" s="91">
        <f>IF(BD!AN1713="","",IF(BD!AJ1713="","",BD!AN1713/BD!AJ1713-1))</f>
      </c>
      <c r="AS1713" s="91">
        <f>IF(BD!AN1713="","",IF(BD!AN1713&lt;BD!AL1713,"ABAIXO DA META","DENTRO DA META"))</f>
      </c>
      <c r="AT1713" s="91" t="str">
        <f>IF(BD!AJ1713="","EM ANÁLISE",IF(BD!AP1713&gt;=BD!AN1713,"GO", "NO GO"))</f>
        <v>EM ANÁLISE</v>
      </c>
      <c r="AU1713" s="97">
        <f>IF(AN1713="","",+BD!$AN1713-AJ1713)</f>
      </c>
      <c r="AV1713" s="98"/>
      <c r="AW1713" s="90">
        <f>BD!P1713*BD!AC1713</f>
        <v>0</v>
      </c>
      <c r="AX1713" s="90">
        <f>BD!V1713*BD!AC1713</f>
        <v>0</v>
      </c>
      <c r="AY1713" s="90">
        <f>IF(BD!AN1713="","",BD!AN1713*BD!AC1713)</f>
      </c>
      <c r="AZ1713" s="75" t="s">
        <v>123</v>
      </c>
      <c r="BA1713" s="75" t="s">
        <v>115</v>
      </c>
      <c r="BB1713" s="75">
        <v>1</v>
      </c>
      <c r="BC1713" s="75" t="s">
        <v>209</v>
      </c>
      <c r="BD1713" s="104"/>
      <c r="BE1713" s="104"/>
      <c r="BF1713" s="101"/>
      <c r="BG1713" s="101"/>
      <c r="BH1713" s="101"/>
      <c r="BI1713" s="101"/>
      <c r="BJ1713" s="101"/>
      <c r="BK1713" s="101"/>
      <c r="BL1713" s="101"/>
      <c r="BM1713" s="101"/>
      <c r="BN1713" s="101"/>
      <c r="BO1713" s="103"/>
      <c r="BP1713" s="101"/>
      <c r="BQ1713" s="101"/>
      <c r="BR1713" s="101"/>
      <c r="BS1713" s="101"/>
      <c r="BT1713" s="101"/>
      <c r="BU1713" s="101"/>
      <c r="BV1713" s="101"/>
      <c r="BW1713" s="101"/>
      <c r="BX1713" s="101"/>
      <c r="BY1713" s="101"/>
      <c r="BZ1713" s="101"/>
      <c r="CA1713" s="101"/>
      <c r="CB1713" s="101"/>
      <c r="CC1713" s="101"/>
      <c r="CD1713" s="101"/>
      <c r="CE1713" s="101"/>
      <c r="CF1713" s="101"/>
      <c r="CG1713" s="37" t="e">
        <f>VLOOKUP(Table_1[[#This Row],[EAN]],'[1]Planilha1'!$E:$R,13,0)</f>
        <v>#N/A</v>
      </c>
      <c r="CI1713" s="188">
        <f>IF(Table_1[[#This Row],[STATUS MERCADO]]="GO",Table_1[[#This Row],[M. BRUTA TOTAL]],0)</f>
        <v>0</v>
      </c>
      <c r="CJ1713" s="188">
        <f>IF(Table_1[[#This Row],[STATUS MERCADO]]="GO",Table_1[[#This Row],[PV UNIT. REALIZADO]]*Table_1[[#This Row],[QUANTIDADE]],0)</f>
        <v>0</v>
      </c>
    </row>
    <row r="1714" ht="15" hidden="1">
      <c r="A1714" s="7"/>
      <c r="B1714" s="84" t="s">
        <v>400</v>
      </c>
      <c r="C1714" s="75">
        <v>222402</v>
      </c>
      <c r="D1714" s="75">
        <v>8826</v>
      </c>
      <c r="E1714" s="85">
        <v>7702031988274</v>
      </c>
      <c r="F1714" s="86" t="s">
        <v>1707</v>
      </c>
      <c r="G1714" s="75" t="s">
        <v>15</v>
      </c>
      <c r="H1714" s="75">
        <v>1620</v>
      </c>
      <c r="I1714" s="87" t="s">
        <v>1541</v>
      </c>
      <c r="J1714" s="75" t="s">
        <v>1697</v>
      </c>
      <c r="K1714" s="88" t="s">
        <v>84</v>
      </c>
      <c r="L1714" s="88">
        <v>12</v>
      </c>
      <c r="M1714" s="88">
        <v>4</v>
      </c>
      <c r="N1714" s="75" t="s">
        <v>85</v>
      </c>
      <c r="O1714" s="75" t="s">
        <v>208</v>
      </c>
      <c r="P1714" s="89"/>
      <c r="Q1714" s="90">
        <f>(17/100+7.6/100+1.65/100)*P1714</f>
        <v>0</v>
      </c>
      <c r="R1714" s="90"/>
      <c r="S1714" s="90"/>
      <c r="T1714" s="90"/>
      <c r="U1714" s="90"/>
      <c r="V1714" s="90">
        <f>+P1714-Q1714+R1714+S1714+T1714+U1714</f>
        <v>0</v>
      </c>
      <c r="W1714" s="91">
        <f>(1.02/100)</f>
        <v>1.02E-2</v>
      </c>
      <c r="X1714" s="91">
        <v>4.8E-3</v>
      </c>
      <c r="Y1714" s="91">
        <v>0.17</v>
      </c>
      <c r="Z1714" s="91">
        <v>1.65E-2</v>
      </c>
      <c r="AA1714" s="91">
        <v>7.6E-2</v>
      </c>
      <c r="AB1714" s="91">
        <f>SUM(W1714:AA1714)</f>
        <v>0.2775</v>
      </c>
      <c r="AC1714" s="75">
        <v>12</v>
      </c>
      <c r="AD1714" s="92">
        <f>IF(AL1714="","",+AC1714*AL1714)</f>
      </c>
      <c r="AE1714" s="93">
        <f>IF(AL1714="","",+AL1714*AB1714)</f>
      </c>
      <c r="AF1714" s="92">
        <f>IF(AL1714="","",+AL1714-AE1714)</f>
      </c>
      <c r="AG1714" s="93">
        <f>+V1714</f>
        <v>0</v>
      </c>
      <c r="AH1714" s="92">
        <f>IF(AF1714="","",+AF1714-AG1714)</f>
      </c>
      <c r="AI1714" s="92">
        <f>IF(AH1714="","",+AH1714*AC1714)</f>
      </c>
      <c r="AJ1714" s="93"/>
      <c r="AK1714" s="94">
        <v>0.33</v>
      </c>
      <c r="AL1714" s="93">
        <f>IF(V1714=0,"",V1714/(1-AB1714-AK1714))</f>
      </c>
      <c r="AM1714" s="95">
        <v>0.33</v>
      </c>
      <c r="AN1714" s="93">
        <f>IF(V1714=0,"",V1714/(1-AB1714-AM1714))</f>
      </c>
      <c r="AO1714" s="96">
        <v>1.2</v>
      </c>
      <c r="AP1714" s="93">
        <f>IF(BD!AJ1714="","",BD!AJ1714*BD!AO1714)</f>
      </c>
      <c r="AQ1714" s="91">
        <f>BD!AM1714/BD!AK1714-1</f>
        <v>0</v>
      </c>
      <c r="AR1714" s="91">
        <f>IF(BD!AN1714="","",IF(BD!AJ1714="","",BD!AN1714/BD!AJ1714-1))</f>
      </c>
      <c r="AS1714" s="91">
        <f>IF(BD!AN1714="","",IF(BD!AN1714&lt;BD!AL1714,"ABAIXO DA META","DENTRO DA META"))</f>
      </c>
      <c r="AT1714" s="91" t="str">
        <f>IF(BD!AJ1714="","EM ANÁLISE",IF(BD!AP1714&gt;=BD!AN1714,"GO", "NO GO"))</f>
        <v>EM ANÁLISE</v>
      </c>
      <c r="AU1714" s="97">
        <f>IF(AN1714="","",+BD!$AN1714-AJ1714)</f>
      </c>
      <c r="AV1714" s="98"/>
      <c r="AW1714" s="90">
        <f>BD!P1714*BD!AC1714</f>
        <v>0</v>
      </c>
      <c r="AX1714" s="90">
        <f>BD!V1714*BD!AC1714</f>
        <v>0</v>
      </c>
      <c r="AY1714" s="90">
        <f>IF(BD!AN1714="","",BD!AN1714*BD!AC1714)</f>
      </c>
      <c r="AZ1714" s="75" t="s">
        <v>123</v>
      </c>
      <c r="BA1714" s="75" t="s">
        <v>115</v>
      </c>
      <c r="BB1714" s="75">
        <v>1</v>
      </c>
      <c r="BC1714" s="75" t="s">
        <v>209</v>
      </c>
      <c r="BD1714" s="104"/>
      <c r="BE1714" s="104"/>
      <c r="BF1714" s="101"/>
      <c r="BG1714" s="101"/>
      <c r="BH1714" s="101"/>
      <c r="BI1714" s="101"/>
      <c r="BJ1714" s="101"/>
      <c r="BK1714" s="101"/>
      <c r="BL1714" s="101"/>
      <c r="BM1714" s="101"/>
      <c r="BN1714" s="101"/>
      <c r="BO1714" s="103"/>
      <c r="BP1714" s="101"/>
      <c r="BQ1714" s="101"/>
      <c r="BR1714" s="101"/>
      <c r="BS1714" s="101"/>
      <c r="BT1714" s="101"/>
      <c r="BU1714" s="101"/>
      <c r="BV1714" s="101"/>
      <c r="BW1714" s="101"/>
      <c r="BX1714" s="101"/>
      <c r="BY1714" s="101"/>
      <c r="BZ1714" s="101"/>
      <c r="CA1714" s="101"/>
      <c r="CB1714" s="101"/>
      <c r="CC1714" s="101"/>
      <c r="CD1714" s="101"/>
      <c r="CE1714" s="101"/>
      <c r="CF1714" s="101"/>
      <c r="CG1714" s="37" t="e">
        <f>VLOOKUP(Table_1[[#This Row],[EAN]],'[1]Planilha1'!$E:$R,13,0)</f>
        <v>#N/A</v>
      </c>
      <c r="CI1714" s="188">
        <f>IF(Table_1[[#This Row],[STATUS MERCADO]]="GO",Table_1[[#This Row],[M. BRUTA TOTAL]],0)</f>
        <v>0</v>
      </c>
      <c r="CJ1714" s="188">
        <f>IF(Table_1[[#This Row],[STATUS MERCADO]]="GO",Table_1[[#This Row],[PV UNIT. REALIZADO]]*Table_1[[#This Row],[QUANTIDADE]],0)</f>
        <v>0</v>
      </c>
    </row>
    <row r="1715" ht="15" hidden="1">
      <c r="A1715" s="7"/>
      <c r="B1715" s="84" t="s">
        <v>400</v>
      </c>
      <c r="C1715" s="75">
        <v>222403</v>
      </c>
      <c r="D1715" s="75">
        <v>6617</v>
      </c>
      <c r="E1715" s="85">
        <v>7891010987770</v>
      </c>
      <c r="F1715" s="86" t="s">
        <v>1708</v>
      </c>
      <c r="G1715" s="75" t="s">
        <v>15</v>
      </c>
      <c r="H1715" s="75">
        <v>1620</v>
      </c>
      <c r="I1715" s="87" t="s">
        <v>1541</v>
      </c>
      <c r="J1715" s="75" t="s">
        <v>1697</v>
      </c>
      <c r="K1715" s="88" t="s">
        <v>84</v>
      </c>
      <c r="L1715" s="88">
        <v>12</v>
      </c>
      <c r="M1715" s="88">
        <v>4</v>
      </c>
      <c r="N1715" s="75" t="s">
        <v>85</v>
      </c>
      <c r="O1715" s="75" t="s">
        <v>208</v>
      </c>
      <c r="P1715" s="89"/>
      <c r="Q1715" s="90">
        <f>(17/100+7.6/100+1.65/100)*P1715</f>
        <v>0</v>
      </c>
      <c r="R1715" s="90"/>
      <c r="S1715" s="90"/>
      <c r="T1715" s="90"/>
      <c r="U1715" s="90"/>
      <c r="V1715" s="90">
        <f>+P1715-Q1715+R1715+S1715+T1715+U1715</f>
        <v>0</v>
      </c>
      <c r="W1715" s="91">
        <f>(1.02/100)</f>
        <v>1.02E-2</v>
      </c>
      <c r="X1715" s="91">
        <v>4.8E-3</v>
      </c>
      <c r="Y1715" s="91">
        <v>0.17</v>
      </c>
      <c r="Z1715" s="91">
        <v>1.65E-2</v>
      </c>
      <c r="AA1715" s="91">
        <v>7.6E-2</v>
      </c>
      <c r="AB1715" s="91">
        <f>SUM(W1715:AA1715)</f>
        <v>0.2775</v>
      </c>
      <c r="AC1715" s="75">
        <v>12</v>
      </c>
      <c r="AD1715" s="92">
        <f>IF(AL1715="","",+AC1715*AL1715)</f>
      </c>
      <c r="AE1715" s="93">
        <f>IF(AL1715="","",+AL1715*AB1715)</f>
      </c>
      <c r="AF1715" s="92">
        <f>IF(AL1715="","",+AL1715-AE1715)</f>
      </c>
      <c r="AG1715" s="93">
        <f>+V1715</f>
        <v>0</v>
      </c>
      <c r="AH1715" s="92">
        <f>IF(AF1715="","",+AF1715-AG1715)</f>
      </c>
      <c r="AI1715" s="92">
        <f>IF(AH1715="","",+AH1715*AC1715)</f>
      </c>
      <c r="AJ1715" s="93"/>
      <c r="AK1715" s="94">
        <v>0.33</v>
      </c>
      <c r="AL1715" s="93">
        <f>IF(V1715=0,"",V1715/(1-AB1715-AK1715))</f>
      </c>
      <c r="AM1715" s="95">
        <v>0.33</v>
      </c>
      <c r="AN1715" s="93">
        <f>IF(V1715=0,"",V1715/(1-AB1715-AM1715))</f>
      </c>
      <c r="AO1715" s="96">
        <v>1.2</v>
      </c>
      <c r="AP1715" s="93">
        <f>IF(BD!AJ1715="","",BD!AJ1715*BD!AO1715)</f>
      </c>
      <c r="AQ1715" s="91">
        <f>BD!AM1715/BD!AK1715-1</f>
        <v>0</v>
      </c>
      <c r="AR1715" s="91">
        <f>IF(BD!AN1715="","",IF(BD!AJ1715="","",BD!AN1715/BD!AJ1715-1))</f>
      </c>
      <c r="AS1715" s="91">
        <f>IF(BD!AN1715="","",IF(BD!AN1715&lt;BD!AL1715,"ABAIXO DA META","DENTRO DA META"))</f>
      </c>
      <c r="AT1715" s="91" t="str">
        <f>IF(BD!AJ1715="","EM ANÁLISE",IF(BD!AP1715&gt;=BD!AN1715,"GO", "NO GO"))</f>
        <v>EM ANÁLISE</v>
      </c>
      <c r="AU1715" s="97">
        <f>IF(AN1715="","",+BD!$AN1715-AJ1715)</f>
      </c>
      <c r="AV1715" s="98"/>
      <c r="AW1715" s="90">
        <f>BD!P1715*BD!AC1715</f>
        <v>0</v>
      </c>
      <c r="AX1715" s="90">
        <f>BD!V1715*BD!AC1715</f>
        <v>0</v>
      </c>
      <c r="AY1715" s="90">
        <f>IF(BD!AN1715="","",BD!AN1715*BD!AC1715)</f>
      </c>
      <c r="AZ1715" s="75" t="s">
        <v>123</v>
      </c>
      <c r="BA1715" s="75" t="s">
        <v>115</v>
      </c>
      <c r="BB1715" s="75">
        <v>1</v>
      </c>
      <c r="BC1715" s="75" t="s">
        <v>209</v>
      </c>
      <c r="BD1715" s="104"/>
      <c r="BE1715" s="104"/>
      <c r="BF1715" s="101"/>
      <c r="BG1715" s="101"/>
      <c r="BH1715" s="101"/>
      <c r="BI1715" s="101"/>
      <c r="BJ1715" s="101"/>
      <c r="BK1715" s="101"/>
      <c r="BL1715" s="101"/>
      <c r="BM1715" s="101"/>
      <c r="BN1715" s="101"/>
      <c r="BO1715" s="103"/>
      <c r="BP1715" s="101"/>
      <c r="BQ1715" s="101"/>
      <c r="BR1715" s="101"/>
      <c r="BS1715" s="101"/>
      <c r="BT1715" s="101"/>
      <c r="BU1715" s="101"/>
      <c r="BV1715" s="101"/>
      <c r="BW1715" s="101"/>
      <c r="BX1715" s="101"/>
      <c r="BY1715" s="101"/>
      <c r="BZ1715" s="101"/>
      <c r="CA1715" s="101"/>
      <c r="CB1715" s="101"/>
      <c r="CC1715" s="101"/>
      <c r="CD1715" s="101"/>
      <c r="CE1715" s="101"/>
      <c r="CF1715" s="101"/>
      <c r="CG1715" s="37" t="e">
        <f>VLOOKUP(Table_1[[#This Row],[EAN]],'[1]Planilha1'!$E:$R,13,0)</f>
        <v>#N/A</v>
      </c>
      <c r="CI1715" s="188">
        <f>IF(Table_1[[#This Row],[STATUS MERCADO]]="GO",Table_1[[#This Row],[M. BRUTA TOTAL]],0)</f>
        <v>0</v>
      </c>
      <c r="CJ1715" s="188">
        <f>IF(Table_1[[#This Row],[STATUS MERCADO]]="GO",Table_1[[#This Row],[PV UNIT. REALIZADO]]*Table_1[[#This Row],[QUANTIDADE]],0)</f>
        <v>0</v>
      </c>
    </row>
    <row r="1716" ht="15" hidden="1">
      <c r="A1716" s="7"/>
      <c r="B1716" s="84" t="s">
        <v>400</v>
      </c>
      <c r="C1716" s="75">
        <v>222404</v>
      </c>
      <c r="D1716" s="75">
        <v>6616</v>
      </c>
      <c r="E1716" s="85">
        <v>7891010987787</v>
      </c>
      <c r="F1716" s="86" t="s">
        <v>1709</v>
      </c>
      <c r="G1716" s="75" t="s">
        <v>15</v>
      </c>
      <c r="H1716" s="75">
        <v>1620</v>
      </c>
      <c r="I1716" s="87" t="s">
        <v>1541</v>
      </c>
      <c r="J1716" s="75" t="s">
        <v>1697</v>
      </c>
      <c r="K1716" s="88" t="s">
        <v>84</v>
      </c>
      <c r="L1716" s="88">
        <v>12</v>
      </c>
      <c r="M1716" s="88">
        <v>4</v>
      </c>
      <c r="N1716" s="75" t="s">
        <v>85</v>
      </c>
      <c r="O1716" s="75" t="s">
        <v>208</v>
      </c>
      <c r="P1716" s="89"/>
      <c r="Q1716" s="90">
        <f>(17/100+7.6/100+1.65/100)*P1716</f>
        <v>0</v>
      </c>
      <c r="R1716" s="90"/>
      <c r="S1716" s="90"/>
      <c r="T1716" s="90"/>
      <c r="U1716" s="90"/>
      <c r="V1716" s="90">
        <f>+P1716-Q1716+R1716+S1716+T1716+U1716</f>
        <v>0</v>
      </c>
      <c r="W1716" s="91">
        <f>(1.02/100)</f>
        <v>1.02E-2</v>
      </c>
      <c r="X1716" s="91">
        <v>4.8E-3</v>
      </c>
      <c r="Y1716" s="91">
        <v>0.17</v>
      </c>
      <c r="Z1716" s="91">
        <v>1.65E-2</v>
      </c>
      <c r="AA1716" s="91">
        <v>7.6E-2</v>
      </c>
      <c r="AB1716" s="91">
        <f>SUM(W1716:AA1716)</f>
        <v>0.2775</v>
      </c>
      <c r="AC1716" s="75">
        <v>12</v>
      </c>
      <c r="AD1716" s="92">
        <f>IF(AL1716="","",+AC1716*AL1716)</f>
      </c>
      <c r="AE1716" s="93">
        <f>IF(AL1716="","",+AL1716*AB1716)</f>
      </c>
      <c r="AF1716" s="92">
        <f>IF(AL1716="","",+AL1716-AE1716)</f>
      </c>
      <c r="AG1716" s="93">
        <f>+V1716</f>
        <v>0</v>
      </c>
      <c r="AH1716" s="92">
        <f>IF(AF1716="","",+AF1716-AG1716)</f>
      </c>
      <c r="AI1716" s="92">
        <f>IF(AH1716="","",+AH1716*AC1716)</f>
      </c>
      <c r="AJ1716" s="93"/>
      <c r="AK1716" s="94">
        <v>0.33</v>
      </c>
      <c r="AL1716" s="93">
        <f>IF(V1716=0,"",V1716/(1-AB1716-AK1716))</f>
      </c>
      <c r="AM1716" s="95">
        <v>0.33</v>
      </c>
      <c r="AN1716" s="93">
        <f>IF(V1716=0,"",V1716/(1-AB1716-AM1716))</f>
      </c>
      <c r="AO1716" s="96">
        <v>1.2</v>
      </c>
      <c r="AP1716" s="93">
        <f>IF(BD!AJ1716="","",BD!AJ1716*BD!AO1716)</f>
      </c>
      <c r="AQ1716" s="91">
        <f>BD!AM1716/BD!AK1716-1</f>
        <v>0</v>
      </c>
      <c r="AR1716" s="91">
        <f>IF(BD!AN1716="","",IF(BD!AJ1716="","",BD!AN1716/BD!AJ1716-1))</f>
      </c>
      <c r="AS1716" s="91">
        <f>IF(BD!AN1716="","",IF(BD!AN1716&lt;BD!AL1716,"ABAIXO DA META","DENTRO DA META"))</f>
      </c>
      <c r="AT1716" s="91" t="str">
        <f>IF(BD!AJ1716="","EM ANÁLISE",IF(BD!AP1716&gt;=BD!AN1716,"GO", "NO GO"))</f>
        <v>EM ANÁLISE</v>
      </c>
      <c r="AU1716" s="97">
        <f>IF(AN1716="","",+BD!$AN1716-AJ1716)</f>
      </c>
      <c r="AV1716" s="98"/>
      <c r="AW1716" s="90">
        <f>BD!P1716*BD!AC1716</f>
        <v>0</v>
      </c>
      <c r="AX1716" s="90">
        <f>BD!V1716*BD!AC1716</f>
        <v>0</v>
      </c>
      <c r="AY1716" s="90">
        <f>IF(BD!AN1716="","",BD!AN1716*BD!AC1716)</f>
      </c>
      <c r="AZ1716" s="75" t="s">
        <v>123</v>
      </c>
      <c r="BA1716" s="75" t="s">
        <v>115</v>
      </c>
      <c r="BB1716" s="75">
        <v>1</v>
      </c>
      <c r="BC1716" s="75" t="s">
        <v>209</v>
      </c>
      <c r="BD1716" s="104"/>
      <c r="BE1716" s="104"/>
      <c r="BF1716" s="101"/>
      <c r="BG1716" s="101"/>
      <c r="BH1716" s="101"/>
      <c r="BI1716" s="101"/>
      <c r="BJ1716" s="101"/>
      <c r="BK1716" s="101"/>
      <c r="BL1716" s="101"/>
      <c r="BM1716" s="101"/>
      <c r="BN1716" s="101"/>
      <c r="BO1716" s="103"/>
      <c r="BP1716" s="101"/>
      <c r="BQ1716" s="101"/>
      <c r="BR1716" s="101"/>
      <c r="BS1716" s="101"/>
      <c r="BT1716" s="101"/>
      <c r="BU1716" s="101"/>
      <c r="BV1716" s="101"/>
      <c r="BW1716" s="101"/>
      <c r="BX1716" s="101"/>
      <c r="BY1716" s="101"/>
      <c r="BZ1716" s="101"/>
      <c r="CA1716" s="101"/>
      <c r="CB1716" s="101"/>
      <c r="CC1716" s="101"/>
      <c r="CD1716" s="101"/>
      <c r="CE1716" s="101"/>
      <c r="CF1716" s="101"/>
      <c r="CG1716" s="37" t="e">
        <f>VLOOKUP(Table_1[[#This Row],[EAN]],'[1]Planilha1'!$E:$R,13,0)</f>
        <v>#N/A</v>
      </c>
      <c r="CI1716" s="188">
        <f>IF(Table_1[[#This Row],[STATUS MERCADO]]="GO",Table_1[[#This Row],[M. BRUTA TOTAL]],0)</f>
        <v>0</v>
      </c>
      <c r="CJ1716" s="188">
        <f>IF(Table_1[[#This Row],[STATUS MERCADO]]="GO",Table_1[[#This Row],[PV UNIT. REALIZADO]]*Table_1[[#This Row],[QUANTIDADE]],0)</f>
        <v>0</v>
      </c>
    </row>
    <row r="1717" ht="15" hidden="1">
      <c r="A1717" s="7"/>
      <c r="B1717" s="84" t="s">
        <v>400</v>
      </c>
      <c r="C1717" s="75">
        <v>222405</v>
      </c>
      <c r="D1717" s="75">
        <v>7300</v>
      </c>
      <c r="E1717" s="85">
        <v>7891010245238</v>
      </c>
      <c r="F1717" s="86" t="s">
        <v>1710</v>
      </c>
      <c r="G1717" s="75" t="s">
        <v>15</v>
      </c>
      <c r="H1717" s="75">
        <v>1620</v>
      </c>
      <c r="I1717" s="87" t="s">
        <v>1541</v>
      </c>
      <c r="J1717" s="75" t="s">
        <v>1697</v>
      </c>
      <c r="K1717" s="88" t="s">
        <v>84</v>
      </c>
      <c r="L1717" s="88">
        <v>12</v>
      </c>
      <c r="M1717" s="88">
        <v>4</v>
      </c>
      <c r="N1717" s="75" t="s">
        <v>85</v>
      </c>
      <c r="O1717" s="75" t="s">
        <v>208</v>
      </c>
      <c r="P1717" s="89"/>
      <c r="Q1717" s="90">
        <f>(17/100+7.6/100+1.65/100)*P1717</f>
        <v>0</v>
      </c>
      <c r="R1717" s="90"/>
      <c r="S1717" s="90"/>
      <c r="T1717" s="90"/>
      <c r="U1717" s="90"/>
      <c r="V1717" s="90">
        <f>+P1717-Q1717+R1717+S1717+T1717+U1717</f>
        <v>0</v>
      </c>
      <c r="W1717" s="91">
        <f>(1.02/100)</f>
        <v>1.02E-2</v>
      </c>
      <c r="X1717" s="91">
        <v>4.8E-3</v>
      </c>
      <c r="Y1717" s="91">
        <v>0.17</v>
      </c>
      <c r="Z1717" s="91">
        <v>1.65E-2</v>
      </c>
      <c r="AA1717" s="91">
        <v>7.6E-2</v>
      </c>
      <c r="AB1717" s="91">
        <f>SUM(W1717:AA1717)</f>
        <v>0.2775</v>
      </c>
      <c r="AC1717" s="75">
        <v>12</v>
      </c>
      <c r="AD1717" s="92">
        <f>IF(AL1717="","",+AC1717*AL1717)</f>
      </c>
      <c r="AE1717" s="93">
        <f>IF(AL1717="","",+AL1717*AB1717)</f>
      </c>
      <c r="AF1717" s="92">
        <f>IF(AL1717="","",+AL1717-AE1717)</f>
      </c>
      <c r="AG1717" s="93">
        <f>+V1717</f>
        <v>0</v>
      </c>
      <c r="AH1717" s="92">
        <f>IF(AF1717="","",+AF1717-AG1717)</f>
      </c>
      <c r="AI1717" s="92">
        <f>IF(AH1717="","",+AH1717*AC1717)</f>
      </c>
      <c r="AJ1717" s="93"/>
      <c r="AK1717" s="94">
        <v>0.33</v>
      </c>
      <c r="AL1717" s="93">
        <f>IF(V1717=0,"",V1717/(1-AB1717-AK1717))</f>
      </c>
      <c r="AM1717" s="95">
        <v>0.33</v>
      </c>
      <c r="AN1717" s="93">
        <f>IF(V1717=0,"",V1717/(1-AB1717-AM1717))</f>
      </c>
      <c r="AO1717" s="96">
        <v>1.2</v>
      </c>
      <c r="AP1717" s="93">
        <f>IF(BD!AJ1717="","",BD!AJ1717*BD!AO1717)</f>
      </c>
      <c r="AQ1717" s="91">
        <f>BD!AM1717/BD!AK1717-1</f>
        <v>0</v>
      </c>
      <c r="AR1717" s="91">
        <f>IF(BD!AN1717="","",IF(BD!AJ1717="","",BD!AN1717/BD!AJ1717-1))</f>
      </c>
      <c r="AS1717" s="91">
        <f>IF(BD!AN1717="","",IF(BD!AN1717&lt;BD!AL1717,"ABAIXO DA META","DENTRO DA META"))</f>
      </c>
      <c r="AT1717" s="91" t="str">
        <f>IF(BD!AJ1717="","EM ANÁLISE",IF(BD!AP1717&gt;=BD!AN1717,"GO", "NO GO"))</f>
        <v>EM ANÁLISE</v>
      </c>
      <c r="AU1717" s="97">
        <f>IF(AN1717="","",+BD!$AN1717-AJ1717)</f>
      </c>
      <c r="AV1717" s="98"/>
      <c r="AW1717" s="90">
        <f>BD!P1717*BD!AC1717</f>
        <v>0</v>
      </c>
      <c r="AX1717" s="90">
        <f>BD!V1717*BD!AC1717</f>
        <v>0</v>
      </c>
      <c r="AY1717" s="90">
        <f>IF(BD!AN1717="","",BD!AN1717*BD!AC1717)</f>
      </c>
      <c r="AZ1717" s="75" t="s">
        <v>123</v>
      </c>
      <c r="BA1717" s="75" t="s">
        <v>115</v>
      </c>
      <c r="BB1717" s="75">
        <v>1</v>
      </c>
      <c r="BC1717" s="75" t="s">
        <v>209</v>
      </c>
      <c r="BD1717" s="104"/>
      <c r="BE1717" s="104"/>
      <c r="BF1717" s="101"/>
      <c r="BG1717" s="101"/>
      <c r="BH1717" s="101"/>
      <c r="BI1717" s="101"/>
      <c r="BJ1717" s="101"/>
      <c r="BK1717" s="101"/>
      <c r="BL1717" s="101"/>
      <c r="BM1717" s="101"/>
      <c r="BN1717" s="101"/>
      <c r="BO1717" s="103"/>
      <c r="BP1717" s="101"/>
      <c r="BQ1717" s="101"/>
      <c r="BR1717" s="101"/>
      <c r="BS1717" s="101"/>
      <c r="BT1717" s="101"/>
      <c r="BU1717" s="101"/>
      <c r="BV1717" s="101"/>
      <c r="BW1717" s="101"/>
      <c r="BX1717" s="101"/>
      <c r="BY1717" s="101"/>
      <c r="BZ1717" s="101"/>
      <c r="CA1717" s="101"/>
      <c r="CB1717" s="101"/>
      <c r="CC1717" s="101"/>
      <c r="CD1717" s="101"/>
      <c r="CE1717" s="101"/>
      <c r="CF1717" s="101"/>
      <c r="CG1717" s="37" t="e">
        <f>VLOOKUP(Table_1[[#This Row],[EAN]],'[1]Planilha1'!$E:$R,13,0)</f>
        <v>#N/A</v>
      </c>
      <c r="CI1717" s="188">
        <f>IF(Table_1[[#This Row],[STATUS MERCADO]]="GO",Table_1[[#This Row],[M. BRUTA TOTAL]],0)</f>
        <v>0</v>
      </c>
      <c r="CJ1717" s="188">
        <f>IF(Table_1[[#This Row],[STATUS MERCADO]]="GO",Table_1[[#This Row],[PV UNIT. REALIZADO]]*Table_1[[#This Row],[QUANTIDADE]],0)</f>
        <v>0</v>
      </c>
    </row>
    <row r="1718" ht="15" hidden="1">
      <c r="A1718" s="7"/>
      <c r="B1718" s="84" t="s">
        <v>400</v>
      </c>
      <c r="C1718" s="75">
        <v>222406</v>
      </c>
      <c r="D1718" s="75">
        <v>7301</v>
      </c>
      <c r="E1718" s="85">
        <v>7891010245245</v>
      </c>
      <c r="F1718" s="86" t="s">
        <v>1711</v>
      </c>
      <c r="G1718" s="75" t="s">
        <v>15</v>
      </c>
      <c r="H1718" s="75">
        <v>1620</v>
      </c>
      <c r="I1718" s="87" t="s">
        <v>1541</v>
      </c>
      <c r="J1718" s="75" t="s">
        <v>1697</v>
      </c>
      <c r="K1718" s="88" t="s">
        <v>84</v>
      </c>
      <c r="L1718" s="88">
        <v>12</v>
      </c>
      <c r="M1718" s="88">
        <v>4</v>
      </c>
      <c r="N1718" s="75" t="s">
        <v>85</v>
      </c>
      <c r="O1718" s="75" t="s">
        <v>208</v>
      </c>
      <c r="P1718" s="89"/>
      <c r="Q1718" s="90">
        <f>(17/100+7.6/100+1.65/100)*P1718</f>
        <v>0</v>
      </c>
      <c r="R1718" s="90"/>
      <c r="S1718" s="90"/>
      <c r="T1718" s="90"/>
      <c r="U1718" s="90"/>
      <c r="V1718" s="90">
        <f>+P1718-Q1718+R1718+S1718+T1718+U1718</f>
        <v>0</v>
      </c>
      <c r="W1718" s="91">
        <f>(1.02/100)</f>
        <v>1.02E-2</v>
      </c>
      <c r="X1718" s="91">
        <v>4.8E-3</v>
      </c>
      <c r="Y1718" s="91">
        <v>0.17</v>
      </c>
      <c r="Z1718" s="91">
        <v>1.65E-2</v>
      </c>
      <c r="AA1718" s="91">
        <v>7.6E-2</v>
      </c>
      <c r="AB1718" s="91">
        <f>SUM(W1718:AA1718)</f>
        <v>0.2775</v>
      </c>
      <c r="AC1718" s="75">
        <v>12</v>
      </c>
      <c r="AD1718" s="92">
        <f>IF(AL1718="","",+AC1718*AL1718)</f>
      </c>
      <c r="AE1718" s="93">
        <f>IF(AL1718="","",+AL1718*AB1718)</f>
      </c>
      <c r="AF1718" s="92">
        <f>IF(AL1718="","",+AL1718-AE1718)</f>
      </c>
      <c r="AG1718" s="93">
        <f>+V1718</f>
        <v>0</v>
      </c>
      <c r="AH1718" s="92">
        <f>IF(AF1718="","",+AF1718-AG1718)</f>
      </c>
      <c r="AI1718" s="92">
        <f>IF(AH1718="","",+AH1718*AC1718)</f>
      </c>
      <c r="AJ1718" s="93"/>
      <c r="AK1718" s="94">
        <v>0.33</v>
      </c>
      <c r="AL1718" s="93">
        <f>IF(V1718=0,"",V1718/(1-AB1718-AK1718))</f>
      </c>
      <c r="AM1718" s="95">
        <v>0.33</v>
      </c>
      <c r="AN1718" s="93">
        <f>IF(V1718=0,"",V1718/(1-AB1718-AM1718))</f>
      </c>
      <c r="AO1718" s="96">
        <v>1.2</v>
      </c>
      <c r="AP1718" s="93">
        <f>IF(BD!AJ1718="","",BD!AJ1718*BD!AO1718)</f>
      </c>
      <c r="AQ1718" s="91">
        <f>BD!AM1718/BD!AK1718-1</f>
        <v>0</v>
      </c>
      <c r="AR1718" s="91">
        <f>IF(BD!AN1718="","",IF(BD!AJ1718="","",BD!AN1718/BD!AJ1718-1))</f>
      </c>
      <c r="AS1718" s="91">
        <f>IF(BD!AN1718="","",IF(BD!AN1718&lt;BD!AL1718,"ABAIXO DA META","DENTRO DA META"))</f>
      </c>
      <c r="AT1718" s="91" t="str">
        <f>IF(BD!AJ1718="","EM ANÁLISE",IF(BD!AP1718&gt;=BD!AN1718,"GO", "NO GO"))</f>
        <v>EM ANÁLISE</v>
      </c>
      <c r="AU1718" s="97">
        <f>IF(AN1718="","",+BD!$AN1718-AJ1718)</f>
      </c>
      <c r="AV1718" s="98"/>
      <c r="AW1718" s="90">
        <f>BD!P1718*BD!AC1718</f>
        <v>0</v>
      </c>
      <c r="AX1718" s="90">
        <f>BD!V1718*BD!AC1718</f>
        <v>0</v>
      </c>
      <c r="AY1718" s="90">
        <f>IF(BD!AN1718="","",BD!AN1718*BD!AC1718)</f>
      </c>
      <c r="AZ1718" s="75" t="s">
        <v>123</v>
      </c>
      <c r="BA1718" s="75" t="s">
        <v>115</v>
      </c>
      <c r="BB1718" s="75">
        <v>1</v>
      </c>
      <c r="BC1718" s="75" t="s">
        <v>209</v>
      </c>
      <c r="BD1718" s="104"/>
      <c r="BE1718" s="104"/>
      <c r="BF1718" s="101"/>
      <c r="BG1718" s="101"/>
      <c r="BH1718" s="101"/>
      <c r="BI1718" s="101"/>
      <c r="BJ1718" s="101"/>
      <c r="BK1718" s="101"/>
      <c r="BL1718" s="101"/>
      <c r="BM1718" s="101"/>
      <c r="BN1718" s="101"/>
      <c r="BO1718" s="103"/>
      <c r="BP1718" s="101"/>
      <c r="BQ1718" s="101"/>
      <c r="BR1718" s="101"/>
      <c r="BS1718" s="101"/>
      <c r="BT1718" s="101"/>
      <c r="BU1718" s="101"/>
      <c r="BV1718" s="101"/>
      <c r="BW1718" s="101"/>
      <c r="BX1718" s="101"/>
      <c r="BY1718" s="101"/>
      <c r="BZ1718" s="101"/>
      <c r="CA1718" s="101"/>
      <c r="CB1718" s="101"/>
      <c r="CC1718" s="101"/>
      <c r="CD1718" s="101"/>
      <c r="CE1718" s="101"/>
      <c r="CF1718" s="101"/>
      <c r="CG1718" s="37" t="e">
        <f>VLOOKUP(Table_1[[#This Row],[EAN]],'[1]Planilha1'!$E:$R,13,0)</f>
        <v>#N/A</v>
      </c>
      <c r="CI1718" s="188">
        <f>IF(Table_1[[#This Row],[STATUS MERCADO]]="GO",Table_1[[#This Row],[M. BRUTA TOTAL]],0)</f>
        <v>0</v>
      </c>
      <c r="CJ1718" s="188">
        <f>IF(Table_1[[#This Row],[STATUS MERCADO]]="GO",Table_1[[#This Row],[PV UNIT. REALIZADO]]*Table_1[[#This Row],[QUANTIDADE]],0)</f>
        <v>0</v>
      </c>
    </row>
    <row r="1719" ht="15" hidden="1">
      <c r="A1719" s="7"/>
      <c r="B1719" s="84" t="s">
        <v>400</v>
      </c>
      <c r="C1719" s="85">
        <v>222407</v>
      </c>
      <c r="D1719" s="85">
        <v>10360</v>
      </c>
      <c r="E1719" s="85">
        <v>7891010695415</v>
      </c>
      <c r="F1719" s="86" t="s">
        <v>1712</v>
      </c>
      <c r="G1719" s="75" t="s">
        <v>15</v>
      </c>
      <c r="H1719" s="75">
        <v>1620</v>
      </c>
      <c r="I1719" s="87" t="s">
        <v>1541</v>
      </c>
      <c r="J1719" s="75" t="s">
        <v>1713</v>
      </c>
      <c r="K1719" s="88" t="s">
        <v>84</v>
      </c>
      <c r="L1719" s="88">
        <v>144</v>
      </c>
      <c r="M1719" s="88">
        <v>4</v>
      </c>
      <c r="N1719" s="75" t="s">
        <v>85</v>
      </c>
      <c r="O1719" s="75" t="s">
        <v>208</v>
      </c>
      <c r="P1719" s="89">
        <v>5.67</v>
      </c>
      <c r="Q1719" s="90">
        <f>(17/100+7.6/100+1.65/100)*P1719</f>
        <v>1.488375</v>
      </c>
      <c r="R1719" s="90"/>
      <c r="S1719" s="90"/>
      <c r="T1719" s="90"/>
      <c r="U1719" s="90"/>
      <c r="V1719" s="90">
        <f>+P1719-Q1719+R1719+S1719+T1719+U1719</f>
        <v>4.181625</v>
      </c>
      <c r="W1719" s="91">
        <f>(1.02/100)</f>
        <v>1.02E-2</v>
      </c>
      <c r="X1719" s="91">
        <v>4.8E-3</v>
      </c>
      <c r="Y1719" s="91">
        <v>0.17</v>
      </c>
      <c r="Z1719" s="91">
        <v>1.65E-2</v>
      </c>
      <c r="AA1719" s="91">
        <v>7.6E-2</v>
      </c>
      <c r="AB1719" s="91">
        <f>SUM(W1719:AA1719)</f>
        <v>0.2775</v>
      </c>
      <c r="AC1719" s="75">
        <v>12</v>
      </c>
      <c r="AD1719" s="92">
        <f>IF(AL1719="","",+AC1719*AL1719)</f>
        <v>127.8458598726115</v>
      </c>
      <c r="AE1719" s="93">
        <f>IF(AL1719="","",+AL1719*AB1719)</f>
        <v>2.956435509554141</v>
      </c>
      <c r="AF1719" s="92">
        <f>IF(AL1719="","",+AL1719-AE1719)</f>
        <v>7.697386146496817</v>
      </c>
      <c r="AG1719" s="93">
        <f>+V1719</f>
        <v>4.181625</v>
      </c>
      <c r="AH1719" s="92">
        <f>IF(AF1719="","",+AF1719-AG1719)</f>
        <v>3.515761146496817</v>
      </c>
      <c r="AI1719" s="92">
        <f>IF(AH1719="","",+AH1719*AC1719)</f>
        <v>42.1891337579618</v>
      </c>
      <c r="AJ1719" s="93">
        <v>7.17</v>
      </c>
      <c r="AK1719" s="94">
        <v>0.33</v>
      </c>
      <c r="AL1719" s="93">
        <f>IF(V1719=0,"",V1719/(1-AB1719-AK1719))</f>
        <v>10.653821656050958</v>
      </c>
      <c r="AM1719" s="95">
        <v>0.33</v>
      </c>
      <c r="AN1719" s="93">
        <f>IF(V1719=0,"",V1719/(1-AB1719-AM1719))</f>
        <v>10.653821656050958</v>
      </c>
      <c r="AO1719" s="96">
        <v>1.2</v>
      </c>
      <c r="AP1719" s="93">
        <f>IF(BD!AJ1719="","",BD!AJ1719*BD!AO1719)</f>
        <v>8.604</v>
      </c>
      <c r="AQ1719" s="91">
        <f>BD!AM1719/BD!AK1719-1</f>
        <v>0</v>
      </c>
      <c r="AR1719" s="91">
        <f>IF(BD!AN1719="","",IF(BD!AJ1719="","",BD!AN1719/BD!AJ1719-1))</f>
        <v>0.4858886549582926</v>
      </c>
      <c r="AS1719" s="91" t="str">
        <f>IF(BD!AN1719="","",IF(BD!AN1719&lt;BD!AL1719,"ABAIXO DA META","DENTRO DA META"))</f>
        <v>DENTRO DA META</v>
      </c>
      <c r="AT1719" s="91" t="str">
        <f>IF(BD!AJ1719="","EM ANÁLISE",IF(BD!AP1719&gt;=BD!AN1719,"GO", "NO GO"))</f>
        <v>NO GO</v>
      </c>
      <c r="AU1719" s="97">
        <f>IF(AN1719="","",+BD!$AN1719-AJ1719)</f>
        <v>3.4838216560509583</v>
      </c>
      <c r="AV1719" s="98"/>
      <c r="AW1719" s="90">
        <f>BD!P1719*BD!AC1719</f>
        <v>68.03999999999999</v>
      </c>
      <c r="AX1719" s="90">
        <f>BD!V1719*BD!AC1719</f>
        <v>50.179500000000004</v>
      </c>
      <c r="AY1719" s="90">
        <f>IF(BD!AN1719="","",BD!AN1719*BD!AC1719)</f>
        <v>127.8458598726115</v>
      </c>
      <c r="AZ1719" s="75" t="s">
        <v>5272</v>
      </c>
      <c r="BA1719" s="75" t="s">
        <v>115</v>
      </c>
      <c r="BB1719" s="75">
        <v>1</v>
      </c>
      <c r="BC1719" s="75" t="s">
        <v>209</v>
      </c>
      <c r="BD1719" s="99" t="s">
        <v>5257</v>
      </c>
      <c r="BE1719" s="100" t="s">
        <v>4</v>
      </c>
      <c r="BF1719" s="100" t="s">
        <v>4</v>
      </c>
      <c r="BG1719" s="99" t="s">
        <v>5258</v>
      </c>
      <c r="BH1719" s="101"/>
      <c r="BI1719" s="101"/>
      <c r="BJ1719" s="101"/>
      <c r="BK1719" s="101"/>
      <c r="BL1719" s="101"/>
      <c r="BM1719" s="101"/>
      <c r="BN1719" s="101"/>
      <c r="BO1719" s="103"/>
      <c r="BP1719" s="99">
        <v>140.622</v>
      </c>
      <c r="BQ1719" s="99">
        <v>121</v>
      </c>
      <c r="BR1719" s="101"/>
      <c r="BS1719" s="99" t="s">
        <v>5260</v>
      </c>
      <c r="BT1719" s="99" t="s">
        <v>5261</v>
      </c>
      <c r="BU1719" s="99">
        <v>5102</v>
      </c>
      <c r="BV1719" s="99"/>
      <c r="BW1719" s="99"/>
      <c r="BX1719" s="99"/>
      <c r="BY1719" s="99"/>
      <c r="BZ1719" s="99"/>
      <c r="CA1719" s="99"/>
      <c r="CB1719" s="99"/>
      <c r="CC1719" s="99">
        <v>102</v>
      </c>
      <c r="CD1719" s="99">
        <v>8</v>
      </c>
      <c r="CE1719" s="99">
        <v>8</v>
      </c>
      <c r="CF1719" s="99"/>
      <c r="CG1719" s="37" t="e">
        <f>VLOOKUP(Table_1[[#This Row],[EAN]],'[1]Planilha1'!$E:$R,13,0)</f>
        <v>#N/A</v>
      </c>
      <c r="CI1719" s="188">
        <f>IF(Table_1[[#This Row],[STATUS MERCADO]]="GO",Table_1[[#This Row],[M. BRUTA TOTAL]],0)</f>
        <v>0</v>
      </c>
      <c r="CJ1719" s="188">
        <f>IF(Table_1[[#This Row],[STATUS MERCADO]]="GO",Table_1[[#This Row],[PV UNIT. REALIZADO]]*Table_1[[#This Row],[QUANTIDADE]],0)</f>
        <v>0</v>
      </c>
    </row>
    <row r="1720" ht="15" hidden="1">
      <c r="A1720" s="7"/>
      <c r="B1720" s="84" t="s">
        <v>400</v>
      </c>
      <c r="C1720" s="75">
        <v>222408</v>
      </c>
      <c r="D1720" s="75">
        <v>50473</v>
      </c>
      <c r="E1720" s="85">
        <v>7891010939168</v>
      </c>
      <c r="F1720" s="86" t="s">
        <v>1714</v>
      </c>
      <c r="G1720" s="75" t="s">
        <v>15</v>
      </c>
      <c r="H1720" s="75">
        <v>1620</v>
      </c>
      <c r="I1720" s="87" t="s">
        <v>1541</v>
      </c>
      <c r="J1720" s="75" t="s">
        <v>1713</v>
      </c>
      <c r="K1720" s="88" t="s">
        <v>84</v>
      </c>
      <c r="L1720" s="88">
        <v>24</v>
      </c>
      <c r="M1720" s="88">
        <v>4</v>
      </c>
      <c r="N1720" s="75" t="s">
        <v>85</v>
      </c>
      <c r="O1720" s="75" t="s">
        <v>208</v>
      </c>
      <c r="P1720" s="89"/>
      <c r="Q1720" s="90">
        <f>(17/100+7.6/100+1.65/100)*P1720</f>
        <v>0</v>
      </c>
      <c r="R1720" s="90"/>
      <c r="S1720" s="90"/>
      <c r="T1720" s="90"/>
      <c r="U1720" s="90"/>
      <c r="V1720" s="90">
        <f>+P1720-Q1720+R1720+S1720+T1720+U1720</f>
        <v>0</v>
      </c>
      <c r="W1720" s="91">
        <f>(1.02/100)</f>
        <v>1.02E-2</v>
      </c>
      <c r="X1720" s="91">
        <v>4.8E-3</v>
      </c>
      <c r="Y1720" s="91">
        <v>0.17</v>
      </c>
      <c r="Z1720" s="91">
        <v>1.65E-2</v>
      </c>
      <c r="AA1720" s="91">
        <v>7.6E-2</v>
      </c>
      <c r="AB1720" s="91">
        <f>SUM(W1720:AA1720)</f>
        <v>0.2775</v>
      </c>
      <c r="AC1720" s="75">
        <v>12</v>
      </c>
      <c r="AD1720" s="92">
        <f>IF(AL1720="","",+AC1720*AL1720)</f>
      </c>
      <c r="AE1720" s="93">
        <f>IF(AL1720="","",+AL1720*AB1720)</f>
      </c>
      <c r="AF1720" s="92">
        <f>IF(AL1720="","",+AL1720-AE1720)</f>
      </c>
      <c r="AG1720" s="93">
        <f>+V1720</f>
        <v>0</v>
      </c>
      <c r="AH1720" s="92">
        <f>IF(AF1720="","",+AF1720-AG1720)</f>
      </c>
      <c r="AI1720" s="92">
        <f>IF(AH1720="","",+AH1720*AC1720)</f>
      </c>
      <c r="AJ1720" s="93"/>
      <c r="AK1720" s="94">
        <v>0.33</v>
      </c>
      <c r="AL1720" s="93">
        <f>IF(V1720=0,"",V1720/(1-AB1720-AK1720))</f>
      </c>
      <c r="AM1720" s="95">
        <v>0.33</v>
      </c>
      <c r="AN1720" s="93">
        <f>IF(V1720=0,"",V1720/(1-AB1720-AM1720))</f>
      </c>
      <c r="AO1720" s="96">
        <v>1.2</v>
      </c>
      <c r="AP1720" s="93">
        <f>IF(BD!AJ1720="","",BD!AJ1720*BD!AO1720)</f>
      </c>
      <c r="AQ1720" s="91">
        <f>BD!AM1720/BD!AK1720-1</f>
        <v>0</v>
      </c>
      <c r="AR1720" s="91">
        <f>IF(BD!AN1720="","",IF(BD!AJ1720="","",BD!AN1720/BD!AJ1720-1))</f>
      </c>
      <c r="AS1720" s="91">
        <f>IF(BD!AN1720="","",IF(BD!AN1720&lt;BD!AL1720,"ABAIXO DA META","DENTRO DA META"))</f>
      </c>
      <c r="AT1720" s="91" t="str">
        <f>IF(BD!AJ1720="","EM ANÁLISE",IF(BD!AP1720&gt;=BD!AN1720,"GO", "NO GO"))</f>
        <v>EM ANÁLISE</v>
      </c>
      <c r="AU1720" s="97">
        <f>IF(AN1720="","",+BD!$AN1720-AJ1720)</f>
      </c>
      <c r="AV1720" s="98"/>
      <c r="AW1720" s="90">
        <f>BD!P1720*BD!AC1720</f>
        <v>0</v>
      </c>
      <c r="AX1720" s="90">
        <f>BD!V1720*BD!AC1720</f>
        <v>0</v>
      </c>
      <c r="AY1720" s="90">
        <f>IF(BD!AN1720="","",BD!AN1720*BD!AC1720)</f>
      </c>
      <c r="AZ1720" s="75" t="s">
        <v>123</v>
      </c>
      <c r="BA1720" s="75" t="s">
        <v>115</v>
      </c>
      <c r="BB1720" s="75">
        <v>1</v>
      </c>
      <c r="BC1720" s="75" t="s">
        <v>209</v>
      </c>
      <c r="BD1720" s="104"/>
      <c r="BE1720" s="104"/>
      <c r="BF1720" s="101"/>
      <c r="BG1720" s="101"/>
      <c r="BH1720" s="101"/>
      <c r="BI1720" s="101"/>
      <c r="BJ1720" s="101"/>
      <c r="BK1720" s="101"/>
      <c r="BL1720" s="101"/>
      <c r="BM1720" s="101"/>
      <c r="BN1720" s="101"/>
      <c r="BO1720" s="103"/>
      <c r="BP1720" s="101"/>
      <c r="BQ1720" s="101"/>
      <c r="BR1720" s="101"/>
      <c r="BS1720" s="101"/>
      <c r="BT1720" s="101"/>
      <c r="BU1720" s="101"/>
      <c r="BV1720" s="101"/>
      <c r="BW1720" s="101"/>
      <c r="BX1720" s="101"/>
      <c r="BY1720" s="101"/>
      <c r="BZ1720" s="101"/>
      <c r="CA1720" s="101"/>
      <c r="CB1720" s="101"/>
      <c r="CC1720" s="101"/>
      <c r="CD1720" s="101"/>
      <c r="CE1720" s="101"/>
      <c r="CF1720" s="101"/>
      <c r="CG1720" s="37" t="e">
        <f>VLOOKUP(Table_1[[#This Row],[EAN]],'[1]Planilha1'!$E:$R,13,0)</f>
        <v>#N/A</v>
      </c>
      <c r="CI1720" s="188">
        <f>IF(Table_1[[#This Row],[STATUS MERCADO]]="GO",Table_1[[#This Row],[M. BRUTA TOTAL]],0)</f>
        <v>0</v>
      </c>
      <c r="CJ1720" s="188">
        <f>IF(Table_1[[#This Row],[STATUS MERCADO]]="GO",Table_1[[#This Row],[PV UNIT. REALIZADO]]*Table_1[[#This Row],[QUANTIDADE]],0)</f>
        <v>0</v>
      </c>
    </row>
    <row r="1721" ht="15" hidden="1">
      <c r="A1721" s="7"/>
      <c r="B1721" s="84" t="s">
        <v>400</v>
      </c>
      <c r="C1721" s="75">
        <v>222409</v>
      </c>
      <c r="D1721" s="75">
        <v>50471</v>
      </c>
      <c r="E1721" s="85">
        <v>7891010247263</v>
      </c>
      <c r="F1721" s="86" t="s">
        <v>1715</v>
      </c>
      <c r="G1721" s="75" t="s">
        <v>15</v>
      </c>
      <c r="H1721" s="75">
        <v>1620</v>
      </c>
      <c r="I1721" s="87" t="s">
        <v>1541</v>
      </c>
      <c r="J1721" s="75" t="s">
        <v>1713</v>
      </c>
      <c r="K1721" s="88" t="s">
        <v>84</v>
      </c>
      <c r="L1721" s="88">
        <v>24</v>
      </c>
      <c r="M1721" s="88">
        <v>4</v>
      </c>
      <c r="N1721" s="75" t="s">
        <v>85</v>
      </c>
      <c r="O1721" s="75" t="s">
        <v>208</v>
      </c>
      <c r="P1721" s="89"/>
      <c r="Q1721" s="90">
        <f>(17/100+7.6/100+1.65/100)*P1721</f>
        <v>0</v>
      </c>
      <c r="R1721" s="90"/>
      <c r="S1721" s="90"/>
      <c r="T1721" s="90"/>
      <c r="U1721" s="90"/>
      <c r="V1721" s="90">
        <f>+P1721-Q1721+R1721+S1721+T1721+U1721</f>
        <v>0</v>
      </c>
      <c r="W1721" s="91">
        <f>(1.02/100)</f>
        <v>1.02E-2</v>
      </c>
      <c r="X1721" s="91">
        <v>4.8E-3</v>
      </c>
      <c r="Y1721" s="91">
        <v>0.17</v>
      </c>
      <c r="Z1721" s="91">
        <v>1.65E-2</v>
      </c>
      <c r="AA1721" s="91">
        <v>7.6E-2</v>
      </c>
      <c r="AB1721" s="91">
        <f>SUM(W1721:AA1721)</f>
        <v>0.2775</v>
      </c>
      <c r="AC1721" s="75">
        <v>12</v>
      </c>
      <c r="AD1721" s="92">
        <f>IF(AL1721="","",+AC1721*AL1721)</f>
      </c>
      <c r="AE1721" s="93">
        <f>IF(AL1721="","",+AL1721*AB1721)</f>
      </c>
      <c r="AF1721" s="92">
        <f>IF(AL1721="","",+AL1721-AE1721)</f>
      </c>
      <c r="AG1721" s="93">
        <f>+V1721</f>
        <v>0</v>
      </c>
      <c r="AH1721" s="92">
        <f>IF(AF1721="","",+AF1721-AG1721)</f>
      </c>
      <c r="AI1721" s="92">
        <f>IF(AH1721="","",+AH1721*AC1721)</f>
      </c>
      <c r="AJ1721" s="93"/>
      <c r="AK1721" s="94">
        <v>0.33</v>
      </c>
      <c r="AL1721" s="93">
        <f>IF(V1721=0,"",V1721/(1-AB1721-AK1721))</f>
      </c>
      <c r="AM1721" s="95">
        <v>0.33</v>
      </c>
      <c r="AN1721" s="93">
        <f>IF(V1721=0,"",V1721/(1-AB1721-AM1721))</f>
      </c>
      <c r="AO1721" s="96">
        <v>1.2</v>
      </c>
      <c r="AP1721" s="93">
        <f>IF(BD!AJ1721="","",BD!AJ1721*BD!AO1721)</f>
      </c>
      <c r="AQ1721" s="91">
        <f>BD!AM1721/BD!AK1721-1</f>
        <v>0</v>
      </c>
      <c r="AR1721" s="91">
        <f>IF(BD!AN1721="","",IF(BD!AJ1721="","",BD!AN1721/BD!AJ1721-1))</f>
      </c>
      <c r="AS1721" s="91">
        <f>IF(BD!AN1721="","",IF(BD!AN1721&lt;BD!AL1721,"ABAIXO DA META","DENTRO DA META"))</f>
      </c>
      <c r="AT1721" s="91" t="str">
        <f>IF(BD!AJ1721="","EM ANÁLISE",IF(BD!AP1721&gt;=BD!AN1721,"GO", "NO GO"))</f>
        <v>EM ANÁLISE</v>
      </c>
      <c r="AU1721" s="97">
        <f>IF(AN1721="","",+BD!$AN1721-AJ1721)</f>
      </c>
      <c r="AV1721" s="98"/>
      <c r="AW1721" s="90">
        <f>BD!P1721*BD!AC1721</f>
        <v>0</v>
      </c>
      <c r="AX1721" s="90">
        <f>BD!V1721*BD!AC1721</f>
        <v>0</v>
      </c>
      <c r="AY1721" s="90">
        <f>IF(BD!AN1721="","",BD!AN1721*BD!AC1721)</f>
      </c>
      <c r="AZ1721" s="75" t="s">
        <v>123</v>
      </c>
      <c r="BA1721" s="75" t="s">
        <v>115</v>
      </c>
      <c r="BB1721" s="75">
        <v>1</v>
      </c>
      <c r="BC1721" s="75" t="s">
        <v>209</v>
      </c>
      <c r="BD1721" s="104"/>
      <c r="BE1721" s="104"/>
      <c r="BF1721" s="101"/>
      <c r="BG1721" s="101"/>
      <c r="BH1721" s="101"/>
      <c r="BI1721" s="101"/>
      <c r="BJ1721" s="101"/>
      <c r="BK1721" s="101"/>
      <c r="BL1721" s="101"/>
      <c r="BM1721" s="101"/>
      <c r="BN1721" s="101"/>
      <c r="BO1721" s="103"/>
      <c r="BP1721" s="101"/>
      <c r="BQ1721" s="101"/>
      <c r="BR1721" s="101"/>
      <c r="BS1721" s="101"/>
      <c r="BT1721" s="101"/>
      <c r="BU1721" s="101"/>
      <c r="BV1721" s="101"/>
      <c r="BW1721" s="101"/>
      <c r="BX1721" s="101"/>
      <c r="BY1721" s="101"/>
      <c r="BZ1721" s="101"/>
      <c r="CA1721" s="101"/>
      <c r="CB1721" s="101"/>
      <c r="CC1721" s="101"/>
      <c r="CD1721" s="101"/>
      <c r="CE1721" s="101"/>
      <c r="CF1721" s="101"/>
      <c r="CG1721" s="37" t="e">
        <f>VLOOKUP(Table_1[[#This Row],[EAN]],'[1]Planilha1'!$E:$R,13,0)</f>
        <v>#N/A</v>
      </c>
      <c r="CI1721" s="188">
        <f>IF(Table_1[[#This Row],[STATUS MERCADO]]="GO",Table_1[[#This Row],[M. BRUTA TOTAL]],0)</f>
        <v>0</v>
      </c>
      <c r="CJ1721" s="188">
        <f>IF(Table_1[[#This Row],[STATUS MERCADO]]="GO",Table_1[[#This Row],[PV UNIT. REALIZADO]]*Table_1[[#This Row],[QUANTIDADE]],0)</f>
        <v>0</v>
      </c>
    </row>
    <row r="1722" ht="15" hidden="1">
      <c r="A1722" s="7"/>
      <c r="B1722" s="84" t="s">
        <v>400</v>
      </c>
      <c r="C1722" s="75">
        <v>222412</v>
      </c>
      <c r="D1722" s="75">
        <v>50544</v>
      </c>
      <c r="E1722" s="85">
        <v>7891010505448</v>
      </c>
      <c r="F1722" s="86" t="s">
        <v>1716</v>
      </c>
      <c r="G1722" s="75" t="s">
        <v>15</v>
      </c>
      <c r="H1722" s="75">
        <v>1620</v>
      </c>
      <c r="I1722" s="87" t="s">
        <v>1541</v>
      </c>
      <c r="J1722" s="75" t="s">
        <v>1713</v>
      </c>
      <c r="K1722" s="88" t="s">
        <v>84</v>
      </c>
      <c r="L1722" s="88">
        <v>72</v>
      </c>
      <c r="M1722" s="88">
        <v>4</v>
      </c>
      <c r="N1722" s="75" t="s">
        <v>85</v>
      </c>
      <c r="O1722" s="75" t="s">
        <v>208</v>
      </c>
      <c r="P1722" s="89"/>
      <c r="Q1722" s="90">
        <f>(17/100+7.6/100+1.65/100)*P1722</f>
        <v>0</v>
      </c>
      <c r="R1722" s="90"/>
      <c r="S1722" s="90"/>
      <c r="T1722" s="90"/>
      <c r="U1722" s="90"/>
      <c r="V1722" s="90">
        <f>+P1722-Q1722+R1722+S1722+T1722+U1722</f>
        <v>0</v>
      </c>
      <c r="W1722" s="91">
        <f>(1.02/100)</f>
        <v>1.02E-2</v>
      </c>
      <c r="X1722" s="91">
        <v>4.8E-3</v>
      </c>
      <c r="Y1722" s="91">
        <v>0.17</v>
      </c>
      <c r="Z1722" s="91">
        <v>1.65E-2</v>
      </c>
      <c r="AA1722" s="91">
        <v>7.6E-2</v>
      </c>
      <c r="AB1722" s="91">
        <f>SUM(W1722:AA1722)</f>
        <v>0.2775</v>
      </c>
      <c r="AC1722" s="75">
        <v>12</v>
      </c>
      <c r="AD1722" s="92">
        <f>IF(AL1722="","",+AC1722*AL1722)</f>
      </c>
      <c r="AE1722" s="93">
        <f>IF(AL1722="","",+AL1722*AB1722)</f>
      </c>
      <c r="AF1722" s="92">
        <f>IF(AL1722="","",+AL1722-AE1722)</f>
      </c>
      <c r="AG1722" s="93">
        <f>+V1722</f>
        <v>0</v>
      </c>
      <c r="AH1722" s="92">
        <f>IF(AF1722="","",+AF1722-AG1722)</f>
      </c>
      <c r="AI1722" s="92">
        <f>IF(AH1722="","",+AH1722*AC1722)</f>
      </c>
      <c r="AJ1722" s="93"/>
      <c r="AK1722" s="94">
        <v>0.33</v>
      </c>
      <c r="AL1722" s="93">
        <f>IF(V1722=0,"",V1722/(1-AB1722-AK1722))</f>
      </c>
      <c r="AM1722" s="95">
        <v>0.33</v>
      </c>
      <c r="AN1722" s="93">
        <f>IF(V1722=0,"",V1722/(1-AB1722-AM1722))</f>
      </c>
      <c r="AO1722" s="96">
        <v>1.2</v>
      </c>
      <c r="AP1722" s="93">
        <f>IF(BD!AJ1722="","",BD!AJ1722*BD!AO1722)</f>
      </c>
      <c r="AQ1722" s="91">
        <f>BD!AM1722/BD!AK1722-1</f>
        <v>0</v>
      </c>
      <c r="AR1722" s="91">
        <f>IF(BD!AN1722="","",IF(BD!AJ1722="","",BD!AN1722/BD!AJ1722-1))</f>
      </c>
      <c r="AS1722" s="91">
        <f>IF(BD!AN1722="","",IF(BD!AN1722&lt;BD!AL1722,"ABAIXO DA META","DENTRO DA META"))</f>
      </c>
      <c r="AT1722" s="91" t="str">
        <f>IF(BD!AJ1722="","EM ANÁLISE",IF(BD!AP1722&gt;=BD!AN1722,"GO", "NO GO"))</f>
        <v>EM ANÁLISE</v>
      </c>
      <c r="AU1722" s="97">
        <f>IF(AN1722="","",+BD!$AN1722-AJ1722)</f>
      </c>
      <c r="AV1722" s="98"/>
      <c r="AW1722" s="90">
        <f>BD!P1722*BD!AC1722</f>
        <v>0</v>
      </c>
      <c r="AX1722" s="90">
        <f>BD!V1722*BD!AC1722</f>
        <v>0</v>
      </c>
      <c r="AY1722" s="90">
        <f>IF(BD!AN1722="","",BD!AN1722*BD!AC1722)</f>
      </c>
      <c r="AZ1722" s="75" t="s">
        <v>123</v>
      </c>
      <c r="BA1722" s="75" t="s">
        <v>115</v>
      </c>
      <c r="BB1722" s="75">
        <v>1</v>
      </c>
      <c r="BC1722" s="75" t="s">
        <v>209</v>
      </c>
      <c r="BD1722" s="104"/>
      <c r="BE1722" s="104"/>
      <c r="BF1722" s="101"/>
      <c r="BG1722" s="101"/>
      <c r="BH1722" s="101"/>
      <c r="BI1722" s="101"/>
      <c r="BJ1722" s="101"/>
      <c r="BK1722" s="101"/>
      <c r="BL1722" s="101"/>
      <c r="BM1722" s="101"/>
      <c r="BN1722" s="101"/>
      <c r="BO1722" s="103"/>
      <c r="BP1722" s="101"/>
      <c r="BQ1722" s="101"/>
      <c r="BR1722" s="101"/>
      <c r="BS1722" s="101"/>
      <c r="BT1722" s="101"/>
      <c r="BU1722" s="101"/>
      <c r="BV1722" s="101"/>
      <c r="BW1722" s="101"/>
      <c r="BX1722" s="101"/>
      <c r="BY1722" s="101"/>
      <c r="BZ1722" s="101"/>
      <c r="CA1722" s="101"/>
      <c r="CB1722" s="101"/>
      <c r="CC1722" s="101"/>
      <c r="CD1722" s="101"/>
      <c r="CE1722" s="101"/>
      <c r="CF1722" s="101"/>
      <c r="CG1722" s="37" t="e">
        <f>VLOOKUP(Table_1[[#This Row],[EAN]],'[1]Planilha1'!$E:$R,13,0)</f>
        <v>#N/A</v>
      </c>
      <c r="CI1722" s="188">
        <f>IF(Table_1[[#This Row],[STATUS MERCADO]]="GO",Table_1[[#This Row],[M. BRUTA TOTAL]],0)</f>
        <v>0</v>
      </c>
      <c r="CJ1722" s="188">
        <f>IF(Table_1[[#This Row],[STATUS MERCADO]]="GO",Table_1[[#This Row],[PV UNIT. REALIZADO]]*Table_1[[#This Row],[QUANTIDADE]],0)</f>
        <v>0</v>
      </c>
    </row>
    <row r="1723" ht="15" hidden="1">
      <c r="A1723" s="7"/>
      <c r="B1723" s="84" t="s">
        <v>400</v>
      </c>
      <c r="C1723" s="75">
        <v>222413</v>
      </c>
      <c r="D1723" s="75">
        <v>70319</v>
      </c>
      <c r="E1723" s="85">
        <v>7891010668631</v>
      </c>
      <c r="F1723" s="86" t="s">
        <v>1717</v>
      </c>
      <c r="G1723" s="75" t="s">
        <v>15</v>
      </c>
      <c r="H1723" s="75">
        <v>1620</v>
      </c>
      <c r="I1723" s="87" t="s">
        <v>1541</v>
      </c>
      <c r="J1723" s="75" t="s">
        <v>1713</v>
      </c>
      <c r="K1723" s="88" t="s">
        <v>84</v>
      </c>
      <c r="L1723" s="88">
        <v>24</v>
      </c>
      <c r="M1723" s="88">
        <v>4</v>
      </c>
      <c r="N1723" s="75" t="s">
        <v>85</v>
      </c>
      <c r="O1723" s="75" t="s">
        <v>208</v>
      </c>
      <c r="P1723" s="89"/>
      <c r="Q1723" s="90">
        <f>(17/100+7.6/100+1.65/100)*P1723</f>
        <v>0</v>
      </c>
      <c r="R1723" s="90"/>
      <c r="S1723" s="90"/>
      <c r="T1723" s="90"/>
      <c r="U1723" s="90"/>
      <c r="V1723" s="90">
        <f>+P1723-Q1723+R1723+S1723+T1723+U1723</f>
        <v>0</v>
      </c>
      <c r="W1723" s="91">
        <f>(1.02/100)</f>
        <v>1.02E-2</v>
      </c>
      <c r="X1723" s="91">
        <v>4.8E-3</v>
      </c>
      <c r="Y1723" s="91">
        <v>0.17</v>
      </c>
      <c r="Z1723" s="91">
        <v>1.65E-2</v>
      </c>
      <c r="AA1723" s="91">
        <v>7.6E-2</v>
      </c>
      <c r="AB1723" s="91">
        <f>SUM(W1723:AA1723)</f>
        <v>0.2775</v>
      </c>
      <c r="AC1723" s="75">
        <v>12</v>
      </c>
      <c r="AD1723" s="92">
        <f>IF(AL1723="","",+AC1723*AL1723)</f>
      </c>
      <c r="AE1723" s="93">
        <f>IF(AL1723="","",+AL1723*AB1723)</f>
      </c>
      <c r="AF1723" s="92">
        <f>IF(AL1723="","",+AL1723-AE1723)</f>
      </c>
      <c r="AG1723" s="93">
        <f>+V1723</f>
        <v>0</v>
      </c>
      <c r="AH1723" s="92">
        <f>IF(AF1723="","",+AF1723-AG1723)</f>
      </c>
      <c r="AI1723" s="92">
        <f>IF(AH1723="","",+AH1723*AC1723)</f>
      </c>
      <c r="AJ1723" s="93"/>
      <c r="AK1723" s="94">
        <v>0.33</v>
      </c>
      <c r="AL1723" s="93">
        <f>IF(V1723=0,"",V1723/(1-AB1723-AK1723))</f>
      </c>
      <c r="AM1723" s="95">
        <v>0.33</v>
      </c>
      <c r="AN1723" s="93">
        <f>IF(V1723=0,"",V1723/(1-AB1723-AM1723))</f>
      </c>
      <c r="AO1723" s="96">
        <v>1.2</v>
      </c>
      <c r="AP1723" s="93">
        <f>IF(BD!AJ1723="","",BD!AJ1723*BD!AO1723)</f>
      </c>
      <c r="AQ1723" s="91">
        <f>BD!AM1723/BD!AK1723-1</f>
        <v>0</v>
      </c>
      <c r="AR1723" s="91">
        <f>IF(BD!AN1723="","",IF(BD!AJ1723="","",BD!AN1723/BD!AJ1723-1))</f>
      </c>
      <c r="AS1723" s="91">
        <f>IF(BD!AN1723="","",IF(BD!AN1723&lt;BD!AL1723,"ABAIXO DA META","DENTRO DA META"))</f>
      </c>
      <c r="AT1723" s="91" t="str">
        <f>IF(BD!AJ1723="","EM ANÁLISE",IF(BD!AP1723&gt;=BD!AN1723,"GO", "NO GO"))</f>
        <v>EM ANÁLISE</v>
      </c>
      <c r="AU1723" s="97">
        <f>IF(AN1723="","",+BD!$AN1723-AJ1723)</f>
      </c>
      <c r="AV1723" s="98"/>
      <c r="AW1723" s="90">
        <f>BD!P1723*BD!AC1723</f>
        <v>0</v>
      </c>
      <c r="AX1723" s="90">
        <f>BD!V1723*BD!AC1723</f>
        <v>0</v>
      </c>
      <c r="AY1723" s="90">
        <f>IF(BD!AN1723="","",BD!AN1723*BD!AC1723)</f>
      </c>
      <c r="AZ1723" s="75" t="s">
        <v>123</v>
      </c>
      <c r="BA1723" s="75" t="s">
        <v>115</v>
      </c>
      <c r="BB1723" s="75">
        <v>1</v>
      </c>
      <c r="BC1723" s="75" t="s">
        <v>209</v>
      </c>
      <c r="BD1723" s="104"/>
      <c r="BE1723" s="104"/>
      <c r="BF1723" s="101"/>
      <c r="BG1723" s="101"/>
      <c r="BH1723" s="101"/>
      <c r="BI1723" s="101"/>
      <c r="BJ1723" s="101"/>
      <c r="BK1723" s="101"/>
      <c r="BL1723" s="101"/>
      <c r="BM1723" s="101"/>
      <c r="BN1723" s="101"/>
      <c r="BO1723" s="103"/>
      <c r="BP1723" s="101"/>
      <c r="BQ1723" s="101"/>
      <c r="BR1723" s="101"/>
      <c r="BS1723" s="101"/>
      <c r="BT1723" s="101"/>
      <c r="BU1723" s="101"/>
      <c r="BV1723" s="101"/>
      <c r="BW1723" s="101"/>
      <c r="BX1723" s="101"/>
      <c r="BY1723" s="101"/>
      <c r="BZ1723" s="101"/>
      <c r="CA1723" s="101"/>
      <c r="CB1723" s="101"/>
      <c r="CC1723" s="101"/>
      <c r="CD1723" s="101"/>
      <c r="CE1723" s="101"/>
      <c r="CF1723" s="101"/>
      <c r="CG1723" s="37" t="e">
        <f>VLOOKUP(Table_1[[#This Row],[EAN]],'[1]Planilha1'!$E:$R,13,0)</f>
        <v>#N/A</v>
      </c>
      <c r="CI1723" s="188">
        <f>IF(Table_1[[#This Row],[STATUS MERCADO]]="GO",Table_1[[#This Row],[M. BRUTA TOTAL]],0)</f>
        <v>0</v>
      </c>
      <c r="CJ1723" s="188">
        <f>IF(Table_1[[#This Row],[STATUS MERCADO]]="GO",Table_1[[#This Row],[PV UNIT. REALIZADO]]*Table_1[[#This Row],[QUANTIDADE]],0)</f>
        <v>0</v>
      </c>
    </row>
    <row r="1724" ht="15" hidden="1">
      <c r="A1724" s="7"/>
      <c r="B1724" s="84" t="s">
        <v>400</v>
      </c>
      <c r="C1724" s="85">
        <v>222414</v>
      </c>
      <c r="D1724" s="85">
        <v>4001</v>
      </c>
      <c r="E1724" s="85">
        <v>7891010040017</v>
      </c>
      <c r="F1724" s="86" t="s">
        <v>1718</v>
      </c>
      <c r="G1724" s="75" t="s">
        <v>15</v>
      </c>
      <c r="H1724" s="75">
        <v>1620</v>
      </c>
      <c r="I1724" s="87" t="s">
        <v>1541</v>
      </c>
      <c r="J1724" s="75" t="s">
        <v>1719</v>
      </c>
      <c r="K1724" s="88" t="s">
        <v>84</v>
      </c>
      <c r="L1724" s="88">
        <v>72</v>
      </c>
      <c r="M1724" s="88">
        <v>4</v>
      </c>
      <c r="N1724" s="75" t="s">
        <v>85</v>
      </c>
      <c r="O1724" s="75" t="s">
        <v>208</v>
      </c>
      <c r="P1724" s="89">
        <v>3.49</v>
      </c>
      <c r="Q1724" s="90">
        <f>(17/100+7.6/100+1.65/100)*P1724</f>
        <v>0.9161250000000001</v>
      </c>
      <c r="R1724" s="90"/>
      <c r="S1724" s="90"/>
      <c r="T1724" s="90"/>
      <c r="U1724" s="90"/>
      <c r="V1724" s="90">
        <f>+P1724-Q1724+R1724+S1724+T1724+U1724</f>
        <v>2.573875</v>
      </c>
      <c r="W1724" s="91">
        <f>(1.02/100)</f>
        <v>1.02E-2</v>
      </c>
      <c r="X1724" s="91">
        <v>4.8E-3</v>
      </c>
      <c r="Y1724" s="91">
        <v>0.17</v>
      </c>
      <c r="Z1724" s="91">
        <v>1.65E-2</v>
      </c>
      <c r="AA1724" s="91">
        <v>7.6E-2</v>
      </c>
      <c r="AB1724" s="91">
        <f>SUM(W1724:AA1724)</f>
        <v>0.2775</v>
      </c>
      <c r="AC1724" s="75">
        <v>12</v>
      </c>
      <c r="AD1724" s="92">
        <f>IF(AL1724="","",+AC1724*AL1724)</f>
        <v>78.69171974522295</v>
      </c>
      <c r="AE1724" s="93">
        <f>IF(AL1724="","",+AL1724*AB1724)</f>
        <v>1.819746019108281</v>
      </c>
      <c r="AF1724" s="92">
        <f>IF(AL1724="","",+AL1724-AE1724)</f>
        <v>4.737897292993631</v>
      </c>
      <c r="AG1724" s="93">
        <f>+V1724</f>
        <v>2.573875</v>
      </c>
      <c r="AH1724" s="92">
        <f>IF(AF1724="","",+AF1724-AG1724)</f>
        <v>2.1640222929936312</v>
      </c>
      <c r="AI1724" s="92">
        <f>IF(AH1724="","",+AH1724*AC1724)</f>
        <v>25.968267515923575</v>
      </c>
      <c r="AJ1724" s="93">
        <v>5.45</v>
      </c>
      <c r="AK1724" s="94">
        <v>0.33</v>
      </c>
      <c r="AL1724" s="93">
        <f>IF(V1724=0,"",V1724/(1-AB1724-AK1724))</f>
        <v>6.557643312101913</v>
      </c>
      <c r="AM1724" s="95">
        <v>0.33</v>
      </c>
      <c r="AN1724" s="93">
        <f>IF(V1724=0,"",V1724/(1-AB1724-AM1724))</f>
        <v>6.557643312101913</v>
      </c>
      <c r="AO1724" s="96">
        <v>1.3</v>
      </c>
      <c r="AP1724" s="93">
        <f>IF(BD!AJ1724="","",BD!AJ1724*BD!AO1724)</f>
        <v>7.085000000000001</v>
      </c>
      <c r="AQ1724" s="91">
        <f>BD!AM1724/BD!AK1724-1</f>
        <v>0</v>
      </c>
      <c r="AR1724" s="91">
        <f>IF(BD!AN1724="","",IF(BD!AJ1724="","",BD!AN1724/BD!AJ1724-1))</f>
        <v>0.203237304972828</v>
      </c>
      <c r="AS1724" s="91" t="str">
        <f>IF(BD!AN1724="","",IF(BD!AN1724&lt;BD!AL1724,"ABAIXO DA META","DENTRO DA META"))</f>
        <v>DENTRO DA META</v>
      </c>
      <c r="AT1724" s="91" t="str">
        <f>IF(BD!AJ1724="","EM ANÁLISE",IF(BD!AP1724&gt;=BD!AN1724,"GO", "NO GO"))</f>
        <v>GO</v>
      </c>
      <c r="AU1724" s="97">
        <f>IF(AN1724="","",+BD!$AN1724-AJ1724)</f>
        <v>1.1076433121019127</v>
      </c>
      <c r="AV1724" s="98"/>
      <c r="AW1724" s="90">
        <f>BD!P1724*BD!AC1724</f>
        <v>41.88</v>
      </c>
      <c r="AX1724" s="90">
        <f>BD!V1724*BD!AC1724</f>
        <v>30.8865</v>
      </c>
      <c r="AY1724" s="90">
        <f>IF(BD!AN1724="","",BD!AN1724*BD!AC1724)</f>
        <v>78.69171974522295</v>
      </c>
      <c r="AZ1724" s="75" t="s">
        <v>5272</v>
      </c>
      <c r="BA1724" s="75" t="s">
        <v>115</v>
      </c>
      <c r="BB1724" s="75">
        <v>1</v>
      </c>
      <c r="BC1724" s="75" t="s">
        <v>209</v>
      </c>
      <c r="BD1724" s="99" t="s">
        <v>5257</v>
      </c>
      <c r="BE1724" s="100" t="s">
        <v>4</v>
      </c>
      <c r="BF1724" s="100" t="s">
        <v>4</v>
      </c>
      <c r="BG1724" s="99" t="s">
        <v>5258</v>
      </c>
      <c r="BH1724" s="101"/>
      <c r="BI1724" s="101"/>
      <c r="BJ1724" s="101"/>
      <c r="BK1724" s="101"/>
      <c r="BL1724" s="101"/>
      <c r="BM1724" s="101"/>
      <c r="BN1724" s="101"/>
      <c r="BO1724" s="103"/>
      <c r="BP1724" s="99">
        <v>140.622</v>
      </c>
      <c r="BQ1724" s="99">
        <v>121</v>
      </c>
      <c r="BR1724" s="101"/>
      <c r="BS1724" s="99" t="s">
        <v>5260</v>
      </c>
      <c r="BT1724" s="99" t="s">
        <v>5261</v>
      </c>
      <c r="BU1724" s="99">
        <v>5102</v>
      </c>
      <c r="BV1724" s="99"/>
      <c r="BW1724" s="99"/>
      <c r="BX1724" s="99"/>
      <c r="BY1724" s="99"/>
      <c r="BZ1724" s="99"/>
      <c r="CA1724" s="99"/>
      <c r="CB1724" s="99"/>
      <c r="CC1724" s="99">
        <v>102</v>
      </c>
      <c r="CD1724" s="99">
        <v>8</v>
      </c>
      <c r="CE1724" s="99">
        <v>8</v>
      </c>
      <c r="CF1724" s="99"/>
      <c r="CG1724" s="37" t="e">
        <f>VLOOKUP(Table_1[[#This Row],[EAN]],'[1]Planilha1'!$E:$R,13,0)</f>
        <v>#N/A</v>
      </c>
      <c r="CI1724" s="188">
        <f>IF(Table_1[[#This Row],[STATUS MERCADO]]="GO",Table_1[[#This Row],[M. BRUTA TOTAL]],0)</f>
        <v>25.968267515923575</v>
      </c>
      <c r="CJ1724" s="188">
        <f>IF(Table_1[[#This Row],[STATUS MERCADO]]="GO",Table_1[[#This Row],[PV UNIT. REALIZADO]]*Table_1[[#This Row],[QUANTIDADE]],0)</f>
        <v>78.69171974522295</v>
      </c>
    </row>
    <row r="1725" ht="15" hidden="1">
      <c r="A1725" s="7"/>
      <c r="B1725" s="84" t="s">
        <v>400</v>
      </c>
      <c r="C1725" s="75">
        <v>222415</v>
      </c>
      <c r="D1725" s="75">
        <v>4002</v>
      </c>
      <c r="E1725" s="85">
        <v>7891010040024</v>
      </c>
      <c r="F1725" s="86" t="s">
        <v>1720</v>
      </c>
      <c r="G1725" s="75" t="s">
        <v>15</v>
      </c>
      <c r="H1725" s="75">
        <v>1620</v>
      </c>
      <c r="I1725" s="87" t="s">
        <v>1541</v>
      </c>
      <c r="J1725" s="75" t="s">
        <v>1719</v>
      </c>
      <c r="K1725" s="88" t="s">
        <v>84</v>
      </c>
      <c r="L1725" s="88">
        <v>72</v>
      </c>
      <c r="M1725" s="88">
        <v>4</v>
      </c>
      <c r="N1725" s="75" t="s">
        <v>85</v>
      </c>
      <c r="O1725" s="75" t="s">
        <v>208</v>
      </c>
      <c r="P1725" s="89"/>
      <c r="Q1725" s="90">
        <f>(17/100+7.6/100+1.65/100)*P1725</f>
        <v>0</v>
      </c>
      <c r="R1725" s="90"/>
      <c r="S1725" s="90"/>
      <c r="T1725" s="90"/>
      <c r="U1725" s="90"/>
      <c r="V1725" s="90">
        <f>+P1725-Q1725+R1725+S1725+T1725+U1725</f>
        <v>0</v>
      </c>
      <c r="W1725" s="91">
        <f>(1.02/100)</f>
        <v>1.02E-2</v>
      </c>
      <c r="X1725" s="91">
        <v>4.8E-3</v>
      </c>
      <c r="Y1725" s="91">
        <v>0.17</v>
      </c>
      <c r="Z1725" s="91">
        <v>1.65E-2</v>
      </c>
      <c r="AA1725" s="91">
        <v>7.6E-2</v>
      </c>
      <c r="AB1725" s="91">
        <f>SUM(W1725:AA1725)</f>
        <v>0.2775</v>
      </c>
      <c r="AC1725" s="75">
        <v>12</v>
      </c>
      <c r="AD1725" s="92">
        <f>IF(AL1725="","",+AC1725*AL1725)</f>
      </c>
      <c r="AE1725" s="93">
        <f>IF(AL1725="","",+AL1725*AB1725)</f>
      </c>
      <c r="AF1725" s="92">
        <f>IF(AL1725="","",+AL1725-AE1725)</f>
      </c>
      <c r="AG1725" s="93">
        <f>+V1725</f>
        <v>0</v>
      </c>
      <c r="AH1725" s="92">
        <f>IF(AF1725="","",+AF1725-AG1725)</f>
      </c>
      <c r="AI1725" s="92">
        <f>IF(AH1725="","",+AH1725*AC1725)</f>
      </c>
      <c r="AJ1725" s="93"/>
      <c r="AK1725" s="94">
        <v>0.33</v>
      </c>
      <c r="AL1725" s="93">
        <f>IF(V1725=0,"",V1725/(1-AB1725-AK1725))</f>
      </c>
      <c r="AM1725" s="95">
        <v>0.33</v>
      </c>
      <c r="AN1725" s="93">
        <f>IF(V1725=0,"",V1725/(1-AB1725-AM1725))</f>
      </c>
      <c r="AO1725" s="96">
        <v>1.2</v>
      </c>
      <c r="AP1725" s="93">
        <f>IF(BD!AJ1725="","",BD!AJ1725*BD!AO1725)</f>
      </c>
      <c r="AQ1725" s="91">
        <f>BD!AM1725/BD!AK1725-1</f>
        <v>0</v>
      </c>
      <c r="AR1725" s="91">
        <f>IF(BD!AN1725="","",IF(BD!AJ1725="","",BD!AN1725/BD!AJ1725-1))</f>
      </c>
      <c r="AS1725" s="91">
        <f>IF(BD!AN1725="","",IF(BD!AN1725&lt;BD!AL1725,"ABAIXO DA META","DENTRO DA META"))</f>
      </c>
      <c r="AT1725" s="91" t="str">
        <f>IF(BD!AJ1725="","EM ANÁLISE",IF(BD!AP1725&gt;=BD!AN1725,"GO", "NO GO"))</f>
        <v>EM ANÁLISE</v>
      </c>
      <c r="AU1725" s="97">
        <f>IF(AN1725="","",+BD!$AN1725-AJ1725)</f>
      </c>
      <c r="AV1725" s="98"/>
      <c r="AW1725" s="90">
        <f>BD!P1725*BD!AC1725</f>
        <v>0</v>
      </c>
      <c r="AX1725" s="90">
        <f>BD!V1725*BD!AC1725</f>
        <v>0</v>
      </c>
      <c r="AY1725" s="90">
        <f>IF(BD!AN1725="","",BD!AN1725*BD!AC1725)</f>
      </c>
      <c r="AZ1725" s="75" t="s">
        <v>123</v>
      </c>
      <c r="BA1725" s="75" t="s">
        <v>115</v>
      </c>
      <c r="BB1725" s="75">
        <v>1</v>
      </c>
      <c r="BC1725" s="75" t="s">
        <v>209</v>
      </c>
      <c r="BD1725" s="104"/>
      <c r="BE1725" s="104"/>
      <c r="BF1725" s="101"/>
      <c r="BG1725" s="101"/>
      <c r="BH1725" s="101"/>
      <c r="BI1725" s="101"/>
      <c r="BJ1725" s="101"/>
      <c r="BK1725" s="101"/>
      <c r="BL1725" s="101"/>
      <c r="BM1725" s="101"/>
      <c r="BN1725" s="101"/>
      <c r="BO1725" s="103"/>
      <c r="BP1725" s="101"/>
      <c r="BQ1725" s="101"/>
      <c r="BR1725" s="101"/>
      <c r="BS1725" s="101"/>
      <c r="BT1725" s="101"/>
      <c r="BU1725" s="101"/>
      <c r="BV1725" s="101"/>
      <c r="BW1725" s="101"/>
      <c r="BX1725" s="101"/>
      <c r="BY1725" s="101"/>
      <c r="BZ1725" s="101"/>
      <c r="CA1725" s="101"/>
      <c r="CB1725" s="101"/>
      <c r="CC1725" s="101"/>
      <c r="CD1725" s="101"/>
      <c r="CE1725" s="101"/>
      <c r="CF1725" s="101"/>
      <c r="CG1725" s="37" t="e">
        <f>VLOOKUP(Table_1[[#This Row],[EAN]],'[1]Planilha1'!$E:$R,13,0)</f>
        <v>#N/A</v>
      </c>
      <c r="CI1725" s="188">
        <f>IF(Table_1[[#This Row],[STATUS MERCADO]]="GO",Table_1[[#This Row],[M. BRUTA TOTAL]],0)</f>
        <v>0</v>
      </c>
      <c r="CJ1725" s="188">
        <f>IF(Table_1[[#This Row],[STATUS MERCADO]]="GO",Table_1[[#This Row],[PV UNIT. REALIZADO]]*Table_1[[#This Row],[QUANTIDADE]],0)</f>
        <v>0</v>
      </c>
    </row>
    <row r="1726" ht="15" hidden="1">
      <c r="A1726" s="7"/>
      <c r="B1726" s="84" t="s">
        <v>400</v>
      </c>
      <c r="C1726" s="75">
        <v>222416</v>
      </c>
      <c r="D1726" s="75">
        <v>4000</v>
      </c>
      <c r="E1726" s="85">
        <v>7891010040000</v>
      </c>
      <c r="F1726" s="86" t="s">
        <v>1721</v>
      </c>
      <c r="G1726" s="75" t="s">
        <v>15</v>
      </c>
      <c r="H1726" s="75">
        <v>1620</v>
      </c>
      <c r="I1726" s="87" t="s">
        <v>1541</v>
      </c>
      <c r="J1726" s="75" t="s">
        <v>1719</v>
      </c>
      <c r="K1726" s="88" t="s">
        <v>84</v>
      </c>
      <c r="L1726" s="88">
        <v>72</v>
      </c>
      <c r="M1726" s="88">
        <v>4</v>
      </c>
      <c r="N1726" s="75" t="s">
        <v>85</v>
      </c>
      <c r="O1726" s="75" t="s">
        <v>208</v>
      </c>
      <c r="P1726" s="89"/>
      <c r="Q1726" s="90">
        <f>(17/100+7.6/100+1.65/100)*P1726</f>
        <v>0</v>
      </c>
      <c r="R1726" s="90"/>
      <c r="S1726" s="90"/>
      <c r="T1726" s="90"/>
      <c r="U1726" s="90"/>
      <c r="V1726" s="90">
        <f>+P1726-Q1726+R1726+S1726+T1726+U1726</f>
        <v>0</v>
      </c>
      <c r="W1726" s="91">
        <f>(1.02/100)</f>
        <v>1.02E-2</v>
      </c>
      <c r="X1726" s="91">
        <v>4.8E-3</v>
      </c>
      <c r="Y1726" s="91">
        <v>0.17</v>
      </c>
      <c r="Z1726" s="91">
        <v>1.65E-2</v>
      </c>
      <c r="AA1726" s="91">
        <v>7.6E-2</v>
      </c>
      <c r="AB1726" s="91">
        <f>SUM(W1726:AA1726)</f>
        <v>0.2775</v>
      </c>
      <c r="AC1726" s="75">
        <v>12</v>
      </c>
      <c r="AD1726" s="92">
        <f>IF(AL1726="","",+AC1726*AL1726)</f>
      </c>
      <c r="AE1726" s="93">
        <f>IF(AL1726="","",+AL1726*AB1726)</f>
      </c>
      <c r="AF1726" s="92">
        <f>IF(AL1726="","",+AL1726-AE1726)</f>
      </c>
      <c r="AG1726" s="93">
        <f>+V1726</f>
        <v>0</v>
      </c>
      <c r="AH1726" s="92">
        <f>IF(AF1726="","",+AF1726-AG1726)</f>
      </c>
      <c r="AI1726" s="92">
        <f>IF(AH1726="","",+AH1726*AC1726)</f>
      </c>
      <c r="AJ1726" s="93"/>
      <c r="AK1726" s="94">
        <v>0.33</v>
      </c>
      <c r="AL1726" s="93">
        <f>IF(V1726=0,"",V1726/(1-AB1726-AK1726))</f>
      </c>
      <c r="AM1726" s="95">
        <v>0.33</v>
      </c>
      <c r="AN1726" s="93">
        <f>IF(V1726=0,"",V1726/(1-AB1726-AM1726))</f>
      </c>
      <c r="AO1726" s="96">
        <v>1.2</v>
      </c>
      <c r="AP1726" s="93">
        <f>IF(BD!AJ1726="","",BD!AJ1726*BD!AO1726)</f>
      </c>
      <c r="AQ1726" s="91">
        <f>BD!AM1726/BD!AK1726-1</f>
        <v>0</v>
      </c>
      <c r="AR1726" s="91">
        <f>IF(BD!AN1726="","",IF(BD!AJ1726="","",BD!AN1726/BD!AJ1726-1))</f>
      </c>
      <c r="AS1726" s="91">
        <f>IF(BD!AN1726="","",IF(BD!AN1726&lt;BD!AL1726,"ABAIXO DA META","DENTRO DA META"))</f>
      </c>
      <c r="AT1726" s="91" t="str">
        <f>IF(BD!AJ1726="","EM ANÁLISE",IF(BD!AP1726&gt;=BD!AN1726,"GO", "NO GO"))</f>
        <v>EM ANÁLISE</v>
      </c>
      <c r="AU1726" s="97">
        <f>IF(AN1726="","",+BD!$AN1726-AJ1726)</f>
      </c>
      <c r="AV1726" s="98"/>
      <c r="AW1726" s="90">
        <f>BD!P1726*BD!AC1726</f>
        <v>0</v>
      </c>
      <c r="AX1726" s="90">
        <f>BD!V1726*BD!AC1726</f>
        <v>0</v>
      </c>
      <c r="AY1726" s="90">
        <f>IF(BD!AN1726="","",BD!AN1726*BD!AC1726)</f>
      </c>
      <c r="AZ1726" s="75" t="s">
        <v>123</v>
      </c>
      <c r="BA1726" s="75" t="s">
        <v>115</v>
      </c>
      <c r="BB1726" s="75">
        <v>1</v>
      </c>
      <c r="BC1726" s="75" t="s">
        <v>209</v>
      </c>
      <c r="BD1726" s="104"/>
      <c r="BE1726" s="104"/>
      <c r="BF1726" s="101"/>
      <c r="BG1726" s="101"/>
      <c r="BH1726" s="101"/>
      <c r="BI1726" s="101"/>
      <c r="BJ1726" s="101"/>
      <c r="BK1726" s="101"/>
      <c r="BL1726" s="101"/>
      <c r="BM1726" s="101"/>
      <c r="BN1726" s="101"/>
      <c r="BO1726" s="103"/>
      <c r="BP1726" s="101"/>
      <c r="BQ1726" s="101"/>
      <c r="BR1726" s="101"/>
      <c r="BS1726" s="101"/>
      <c r="BT1726" s="101"/>
      <c r="BU1726" s="101"/>
      <c r="BV1726" s="101"/>
      <c r="BW1726" s="101"/>
      <c r="BX1726" s="101"/>
      <c r="BY1726" s="101"/>
      <c r="BZ1726" s="101"/>
      <c r="CA1726" s="101"/>
      <c r="CB1726" s="101"/>
      <c r="CC1726" s="101"/>
      <c r="CD1726" s="101"/>
      <c r="CE1726" s="101"/>
      <c r="CF1726" s="101"/>
      <c r="CG1726" s="37" t="e">
        <f>VLOOKUP(Table_1[[#This Row],[EAN]],'[1]Planilha1'!$E:$R,13,0)</f>
        <v>#N/A</v>
      </c>
      <c r="CI1726" s="188">
        <f>IF(Table_1[[#This Row],[STATUS MERCADO]]="GO",Table_1[[#This Row],[M. BRUTA TOTAL]],0)</f>
        <v>0</v>
      </c>
      <c r="CJ1726" s="188">
        <f>IF(Table_1[[#This Row],[STATUS MERCADO]]="GO",Table_1[[#This Row],[PV UNIT. REALIZADO]]*Table_1[[#This Row],[QUANTIDADE]],0)</f>
        <v>0</v>
      </c>
    </row>
    <row r="1727" ht="15" hidden="1">
      <c r="A1727" s="7"/>
      <c r="B1727" s="84" t="s">
        <v>400</v>
      </c>
      <c r="C1727" s="75">
        <v>222418</v>
      </c>
      <c r="D1727" s="75">
        <v>35665</v>
      </c>
      <c r="E1727" s="85">
        <v>7891010500115</v>
      </c>
      <c r="F1727" s="86" t="s">
        <v>1722</v>
      </c>
      <c r="G1727" s="75" t="s">
        <v>15</v>
      </c>
      <c r="H1727" s="75">
        <v>1620</v>
      </c>
      <c r="I1727" s="87" t="s">
        <v>1541</v>
      </c>
      <c r="J1727" s="75" t="s">
        <v>1719</v>
      </c>
      <c r="K1727" s="88" t="s">
        <v>84</v>
      </c>
      <c r="L1727" s="88">
        <v>12</v>
      </c>
      <c r="M1727" s="88">
        <v>4</v>
      </c>
      <c r="N1727" s="75" t="s">
        <v>85</v>
      </c>
      <c r="O1727" s="75" t="s">
        <v>208</v>
      </c>
      <c r="P1727" s="89"/>
      <c r="Q1727" s="90">
        <f>(17/100+7.6/100+1.65/100)*P1727</f>
        <v>0</v>
      </c>
      <c r="R1727" s="90"/>
      <c r="S1727" s="90"/>
      <c r="T1727" s="90"/>
      <c r="U1727" s="90"/>
      <c r="V1727" s="90">
        <f>+P1727-Q1727+R1727+S1727+T1727+U1727</f>
        <v>0</v>
      </c>
      <c r="W1727" s="91">
        <f>(1.02/100)</f>
        <v>1.02E-2</v>
      </c>
      <c r="X1727" s="91">
        <v>4.8E-3</v>
      </c>
      <c r="Y1727" s="91">
        <v>0.17</v>
      </c>
      <c r="Z1727" s="91">
        <v>1.65E-2</v>
      </c>
      <c r="AA1727" s="91">
        <v>7.6E-2</v>
      </c>
      <c r="AB1727" s="91">
        <f>SUM(W1727:AA1727)</f>
        <v>0.2775</v>
      </c>
      <c r="AC1727" s="75">
        <v>12</v>
      </c>
      <c r="AD1727" s="92">
        <f>IF(AL1727="","",+AC1727*AL1727)</f>
      </c>
      <c r="AE1727" s="93">
        <f>IF(AL1727="","",+AL1727*AB1727)</f>
      </c>
      <c r="AF1727" s="92">
        <f>IF(AL1727="","",+AL1727-AE1727)</f>
      </c>
      <c r="AG1727" s="93">
        <f>+V1727</f>
        <v>0</v>
      </c>
      <c r="AH1727" s="92">
        <f>IF(AF1727="","",+AF1727-AG1727)</f>
      </c>
      <c r="AI1727" s="92">
        <f>IF(AH1727="","",+AH1727*AC1727)</f>
      </c>
      <c r="AJ1727" s="93"/>
      <c r="AK1727" s="94">
        <v>0.33</v>
      </c>
      <c r="AL1727" s="93">
        <f>IF(V1727=0,"",V1727/(1-AB1727-AK1727))</f>
      </c>
      <c r="AM1727" s="95">
        <v>0.33</v>
      </c>
      <c r="AN1727" s="93">
        <f>IF(V1727=0,"",V1727/(1-AB1727-AM1727))</f>
      </c>
      <c r="AO1727" s="96">
        <v>1.2</v>
      </c>
      <c r="AP1727" s="93">
        <f>IF(BD!AJ1727="","",BD!AJ1727*BD!AO1727)</f>
      </c>
      <c r="AQ1727" s="91">
        <f>BD!AM1727/BD!AK1727-1</f>
        <v>0</v>
      </c>
      <c r="AR1727" s="91">
        <f>IF(BD!AN1727="","",IF(BD!AJ1727="","",BD!AN1727/BD!AJ1727-1))</f>
      </c>
      <c r="AS1727" s="91">
        <f>IF(BD!AN1727="","",IF(BD!AN1727&lt;BD!AL1727,"ABAIXO DA META","DENTRO DA META"))</f>
      </c>
      <c r="AT1727" s="91" t="str">
        <f>IF(BD!AJ1727="","EM ANÁLISE",IF(BD!AP1727&gt;=BD!AN1727,"GO", "NO GO"))</f>
        <v>EM ANÁLISE</v>
      </c>
      <c r="AU1727" s="97">
        <f>IF(AN1727="","",+BD!$AN1727-AJ1727)</f>
      </c>
      <c r="AV1727" s="98"/>
      <c r="AW1727" s="90">
        <f>BD!P1727*BD!AC1727</f>
        <v>0</v>
      </c>
      <c r="AX1727" s="90">
        <f>BD!V1727*BD!AC1727</f>
        <v>0</v>
      </c>
      <c r="AY1727" s="90">
        <f>IF(BD!AN1727="","",BD!AN1727*BD!AC1727)</f>
      </c>
      <c r="AZ1727" s="75" t="s">
        <v>123</v>
      </c>
      <c r="BA1727" s="75" t="s">
        <v>115</v>
      </c>
      <c r="BB1727" s="75">
        <v>1</v>
      </c>
      <c r="BC1727" s="75" t="s">
        <v>209</v>
      </c>
      <c r="BD1727" s="104"/>
      <c r="BE1727" s="104"/>
      <c r="BF1727" s="101"/>
      <c r="BG1727" s="101"/>
      <c r="BH1727" s="101"/>
      <c r="BI1727" s="101"/>
      <c r="BJ1727" s="101"/>
      <c r="BK1727" s="101"/>
      <c r="BL1727" s="101"/>
      <c r="BM1727" s="101"/>
      <c r="BN1727" s="101"/>
      <c r="BO1727" s="103"/>
      <c r="BP1727" s="101"/>
      <c r="BQ1727" s="101"/>
      <c r="BR1727" s="101"/>
      <c r="BS1727" s="101"/>
      <c r="BT1727" s="101"/>
      <c r="BU1727" s="101"/>
      <c r="BV1727" s="101"/>
      <c r="BW1727" s="101"/>
      <c r="BX1727" s="101"/>
      <c r="BY1727" s="101"/>
      <c r="BZ1727" s="101"/>
      <c r="CA1727" s="101"/>
      <c r="CB1727" s="101"/>
      <c r="CC1727" s="101"/>
      <c r="CD1727" s="101"/>
      <c r="CE1727" s="101"/>
      <c r="CF1727" s="101"/>
      <c r="CG1727" s="37" t="e">
        <f>VLOOKUP(Table_1[[#This Row],[EAN]],'[1]Planilha1'!$E:$R,13,0)</f>
        <v>#N/A</v>
      </c>
      <c r="CI1727" s="188">
        <f>IF(Table_1[[#This Row],[STATUS MERCADO]]="GO",Table_1[[#This Row],[M. BRUTA TOTAL]],0)</f>
        <v>0</v>
      </c>
      <c r="CJ1727" s="188">
        <f>IF(Table_1[[#This Row],[STATUS MERCADO]]="GO",Table_1[[#This Row],[PV UNIT. REALIZADO]]*Table_1[[#This Row],[QUANTIDADE]],0)</f>
        <v>0</v>
      </c>
    </row>
    <row r="1728" ht="15" hidden="1">
      <c r="A1728" s="7"/>
      <c r="B1728" s="84" t="s">
        <v>400</v>
      </c>
      <c r="C1728" s="75">
        <v>222419</v>
      </c>
      <c r="D1728" s="75">
        <v>4498</v>
      </c>
      <c r="E1728" s="85">
        <v>7891010044985</v>
      </c>
      <c r="F1728" s="86" t="s">
        <v>1723</v>
      </c>
      <c r="G1728" s="75" t="s">
        <v>15</v>
      </c>
      <c r="H1728" s="75">
        <v>1620</v>
      </c>
      <c r="I1728" s="87" t="s">
        <v>1541</v>
      </c>
      <c r="J1728" s="75" t="s">
        <v>1719</v>
      </c>
      <c r="K1728" s="88" t="s">
        <v>84</v>
      </c>
      <c r="L1728" s="88">
        <v>12</v>
      </c>
      <c r="M1728" s="88">
        <v>4</v>
      </c>
      <c r="N1728" s="75" t="s">
        <v>85</v>
      </c>
      <c r="O1728" s="75" t="s">
        <v>208</v>
      </c>
      <c r="P1728" s="89"/>
      <c r="Q1728" s="90">
        <f>(17/100+7.6/100+1.65/100)*P1728</f>
        <v>0</v>
      </c>
      <c r="R1728" s="90"/>
      <c r="S1728" s="90"/>
      <c r="T1728" s="90"/>
      <c r="U1728" s="90"/>
      <c r="V1728" s="90">
        <f>+P1728-Q1728+R1728+S1728+T1728+U1728</f>
        <v>0</v>
      </c>
      <c r="W1728" s="91">
        <f>(1.02/100)</f>
        <v>1.02E-2</v>
      </c>
      <c r="X1728" s="91">
        <v>4.8E-3</v>
      </c>
      <c r="Y1728" s="91">
        <v>0.17</v>
      </c>
      <c r="Z1728" s="91">
        <v>1.65E-2</v>
      </c>
      <c r="AA1728" s="91">
        <v>7.6E-2</v>
      </c>
      <c r="AB1728" s="91">
        <f>SUM(W1728:AA1728)</f>
        <v>0.2775</v>
      </c>
      <c r="AC1728" s="75">
        <v>12</v>
      </c>
      <c r="AD1728" s="92">
        <f>IF(AL1728="","",+AC1728*AL1728)</f>
      </c>
      <c r="AE1728" s="93">
        <f>IF(AL1728="","",+AL1728*AB1728)</f>
      </c>
      <c r="AF1728" s="92">
        <f>IF(AL1728="","",+AL1728-AE1728)</f>
      </c>
      <c r="AG1728" s="93">
        <f>+V1728</f>
        <v>0</v>
      </c>
      <c r="AH1728" s="92">
        <f>IF(AF1728="","",+AF1728-AG1728)</f>
      </c>
      <c r="AI1728" s="92">
        <f>IF(AH1728="","",+AH1728*AC1728)</f>
      </c>
      <c r="AJ1728" s="93"/>
      <c r="AK1728" s="94">
        <v>0.33</v>
      </c>
      <c r="AL1728" s="93">
        <f>IF(V1728=0,"",V1728/(1-AB1728-AK1728))</f>
      </c>
      <c r="AM1728" s="95">
        <v>0.33</v>
      </c>
      <c r="AN1728" s="93">
        <f>IF(V1728=0,"",V1728/(1-AB1728-AM1728))</f>
      </c>
      <c r="AO1728" s="96">
        <v>1.2</v>
      </c>
      <c r="AP1728" s="93">
        <f>IF(BD!AJ1728="","",BD!AJ1728*BD!AO1728)</f>
      </c>
      <c r="AQ1728" s="91">
        <f>BD!AM1728/BD!AK1728-1</f>
        <v>0</v>
      </c>
      <c r="AR1728" s="91">
        <f>IF(BD!AN1728="","",IF(BD!AJ1728="","",BD!AN1728/BD!AJ1728-1))</f>
      </c>
      <c r="AS1728" s="91">
        <f>IF(BD!AN1728="","",IF(BD!AN1728&lt;BD!AL1728,"ABAIXO DA META","DENTRO DA META"))</f>
      </c>
      <c r="AT1728" s="91" t="str">
        <f>IF(BD!AJ1728="","EM ANÁLISE",IF(BD!AP1728&gt;=BD!AN1728,"GO", "NO GO"))</f>
        <v>EM ANÁLISE</v>
      </c>
      <c r="AU1728" s="97">
        <f>IF(AN1728="","",+BD!$AN1728-AJ1728)</f>
      </c>
      <c r="AV1728" s="98"/>
      <c r="AW1728" s="90">
        <f>BD!P1728*BD!AC1728</f>
        <v>0</v>
      </c>
      <c r="AX1728" s="90">
        <f>BD!V1728*BD!AC1728</f>
        <v>0</v>
      </c>
      <c r="AY1728" s="90">
        <f>IF(BD!AN1728="","",BD!AN1728*BD!AC1728)</f>
      </c>
      <c r="AZ1728" s="75" t="s">
        <v>123</v>
      </c>
      <c r="BA1728" s="75" t="s">
        <v>115</v>
      </c>
      <c r="BB1728" s="75">
        <v>1</v>
      </c>
      <c r="BC1728" s="75" t="s">
        <v>209</v>
      </c>
      <c r="BD1728" s="104"/>
      <c r="BE1728" s="104"/>
      <c r="BF1728" s="101"/>
      <c r="BG1728" s="101"/>
      <c r="BH1728" s="101"/>
      <c r="BI1728" s="101"/>
      <c r="BJ1728" s="101"/>
      <c r="BK1728" s="101"/>
      <c r="BL1728" s="101"/>
      <c r="BM1728" s="101"/>
      <c r="BN1728" s="101"/>
      <c r="BO1728" s="103"/>
      <c r="BP1728" s="101"/>
      <c r="BQ1728" s="101"/>
      <c r="BR1728" s="101"/>
      <c r="BS1728" s="101"/>
      <c r="BT1728" s="101"/>
      <c r="BU1728" s="101"/>
      <c r="BV1728" s="101"/>
      <c r="BW1728" s="101"/>
      <c r="BX1728" s="101"/>
      <c r="BY1728" s="101"/>
      <c r="BZ1728" s="101"/>
      <c r="CA1728" s="101"/>
      <c r="CB1728" s="101"/>
      <c r="CC1728" s="101"/>
      <c r="CD1728" s="101"/>
      <c r="CE1728" s="101"/>
      <c r="CF1728" s="101"/>
      <c r="CG1728" s="37" t="e">
        <f>VLOOKUP(Table_1[[#This Row],[EAN]],'[1]Planilha1'!$E:$R,13,0)</f>
        <v>#N/A</v>
      </c>
      <c r="CI1728" s="188">
        <f>IF(Table_1[[#This Row],[STATUS MERCADO]]="GO",Table_1[[#This Row],[M. BRUTA TOTAL]],0)</f>
        <v>0</v>
      </c>
      <c r="CJ1728" s="188">
        <f>IF(Table_1[[#This Row],[STATUS MERCADO]]="GO",Table_1[[#This Row],[PV UNIT. REALIZADO]]*Table_1[[#This Row],[QUANTIDADE]],0)</f>
        <v>0</v>
      </c>
    </row>
    <row r="1729" ht="15" hidden="1">
      <c r="A1729" s="7"/>
      <c r="B1729" s="84" t="s">
        <v>400</v>
      </c>
      <c r="C1729" s="75">
        <v>222420</v>
      </c>
      <c r="D1729" s="75">
        <v>4499</v>
      </c>
      <c r="E1729" s="85">
        <v>7891010044992</v>
      </c>
      <c r="F1729" s="86" t="s">
        <v>1724</v>
      </c>
      <c r="G1729" s="75" t="s">
        <v>15</v>
      </c>
      <c r="H1729" s="75">
        <v>1620</v>
      </c>
      <c r="I1729" s="87" t="s">
        <v>1541</v>
      </c>
      <c r="J1729" s="75" t="s">
        <v>1719</v>
      </c>
      <c r="K1729" s="88" t="s">
        <v>84</v>
      </c>
      <c r="L1729" s="88">
        <v>12</v>
      </c>
      <c r="M1729" s="88">
        <v>4</v>
      </c>
      <c r="N1729" s="75" t="s">
        <v>85</v>
      </c>
      <c r="O1729" s="75" t="s">
        <v>208</v>
      </c>
      <c r="P1729" s="89"/>
      <c r="Q1729" s="90">
        <f>(17/100+7.6/100+1.65/100)*P1729</f>
        <v>0</v>
      </c>
      <c r="R1729" s="90"/>
      <c r="S1729" s="90"/>
      <c r="T1729" s="90"/>
      <c r="U1729" s="90"/>
      <c r="V1729" s="90">
        <f>+P1729-Q1729+R1729+S1729+T1729+U1729</f>
        <v>0</v>
      </c>
      <c r="W1729" s="91">
        <f>(1.02/100)</f>
        <v>1.02E-2</v>
      </c>
      <c r="X1729" s="91">
        <v>4.8E-3</v>
      </c>
      <c r="Y1729" s="91">
        <v>0.17</v>
      </c>
      <c r="Z1729" s="91">
        <v>1.65E-2</v>
      </c>
      <c r="AA1729" s="91">
        <v>7.6E-2</v>
      </c>
      <c r="AB1729" s="91">
        <f>SUM(W1729:AA1729)</f>
        <v>0.2775</v>
      </c>
      <c r="AC1729" s="75">
        <v>12</v>
      </c>
      <c r="AD1729" s="92">
        <f>IF(AL1729="","",+AC1729*AL1729)</f>
      </c>
      <c r="AE1729" s="93">
        <f>IF(AL1729="","",+AL1729*AB1729)</f>
      </c>
      <c r="AF1729" s="92">
        <f>IF(AL1729="","",+AL1729-AE1729)</f>
      </c>
      <c r="AG1729" s="93">
        <f>+V1729</f>
        <v>0</v>
      </c>
      <c r="AH1729" s="92">
        <f>IF(AF1729="","",+AF1729-AG1729)</f>
      </c>
      <c r="AI1729" s="92">
        <f>IF(AH1729="","",+AH1729*AC1729)</f>
      </c>
      <c r="AJ1729" s="93"/>
      <c r="AK1729" s="94">
        <v>0.33</v>
      </c>
      <c r="AL1729" s="93">
        <f>IF(V1729=0,"",V1729/(1-AB1729-AK1729))</f>
      </c>
      <c r="AM1729" s="95">
        <v>0.33</v>
      </c>
      <c r="AN1729" s="93">
        <f>IF(V1729=0,"",V1729/(1-AB1729-AM1729))</f>
      </c>
      <c r="AO1729" s="96">
        <v>1.2</v>
      </c>
      <c r="AP1729" s="93">
        <f>IF(BD!AJ1729="","",BD!AJ1729*BD!AO1729)</f>
      </c>
      <c r="AQ1729" s="91">
        <f>BD!AM1729/BD!AK1729-1</f>
        <v>0</v>
      </c>
      <c r="AR1729" s="91">
        <f>IF(BD!AN1729="","",IF(BD!AJ1729="","",BD!AN1729/BD!AJ1729-1))</f>
      </c>
      <c r="AS1729" s="91">
        <f>IF(BD!AN1729="","",IF(BD!AN1729&lt;BD!AL1729,"ABAIXO DA META","DENTRO DA META"))</f>
      </c>
      <c r="AT1729" s="91" t="str">
        <f>IF(BD!AJ1729="","EM ANÁLISE",IF(BD!AP1729&gt;=BD!AN1729,"GO", "NO GO"))</f>
        <v>EM ANÁLISE</v>
      </c>
      <c r="AU1729" s="97">
        <f>IF(AN1729="","",+BD!$AN1729-AJ1729)</f>
      </c>
      <c r="AV1729" s="98"/>
      <c r="AW1729" s="90">
        <f>BD!P1729*BD!AC1729</f>
        <v>0</v>
      </c>
      <c r="AX1729" s="90">
        <f>BD!V1729*BD!AC1729</f>
        <v>0</v>
      </c>
      <c r="AY1729" s="90">
        <f>IF(BD!AN1729="","",BD!AN1729*BD!AC1729)</f>
      </c>
      <c r="AZ1729" s="75" t="s">
        <v>123</v>
      </c>
      <c r="BA1729" s="75" t="s">
        <v>115</v>
      </c>
      <c r="BB1729" s="75">
        <v>1</v>
      </c>
      <c r="BC1729" s="75" t="s">
        <v>209</v>
      </c>
      <c r="BD1729" s="104"/>
      <c r="BE1729" s="104"/>
      <c r="BF1729" s="101"/>
      <c r="BG1729" s="101"/>
      <c r="BH1729" s="101"/>
      <c r="BI1729" s="101"/>
      <c r="BJ1729" s="101"/>
      <c r="BK1729" s="101"/>
      <c r="BL1729" s="101"/>
      <c r="BM1729" s="101"/>
      <c r="BN1729" s="101"/>
      <c r="BO1729" s="103"/>
      <c r="BP1729" s="101"/>
      <c r="BQ1729" s="101"/>
      <c r="BR1729" s="101"/>
      <c r="BS1729" s="101"/>
      <c r="BT1729" s="101"/>
      <c r="BU1729" s="101"/>
      <c r="BV1729" s="101"/>
      <c r="BW1729" s="101"/>
      <c r="BX1729" s="101"/>
      <c r="BY1729" s="101"/>
      <c r="BZ1729" s="101"/>
      <c r="CA1729" s="101"/>
      <c r="CB1729" s="101"/>
      <c r="CC1729" s="101"/>
      <c r="CD1729" s="101"/>
      <c r="CE1729" s="101"/>
      <c r="CF1729" s="101"/>
      <c r="CG1729" s="37" t="e">
        <f>VLOOKUP(Table_1[[#This Row],[EAN]],'[1]Planilha1'!$E:$R,13,0)</f>
        <v>#N/A</v>
      </c>
      <c r="CI1729" s="188">
        <f>IF(Table_1[[#This Row],[STATUS MERCADO]]="GO",Table_1[[#This Row],[M. BRUTA TOTAL]],0)</f>
        <v>0</v>
      </c>
      <c r="CJ1729" s="188">
        <f>IF(Table_1[[#This Row],[STATUS MERCADO]]="GO",Table_1[[#This Row],[PV UNIT. REALIZADO]]*Table_1[[#This Row],[QUANTIDADE]],0)</f>
        <v>0</v>
      </c>
    </row>
    <row r="1730" ht="15" hidden="1">
      <c r="A1730" s="7"/>
      <c r="B1730" s="84" t="s">
        <v>400</v>
      </c>
      <c r="C1730" s="75">
        <v>222421</v>
      </c>
      <c r="D1730" s="75">
        <v>4546</v>
      </c>
      <c r="E1730" s="85">
        <v>810508000507</v>
      </c>
      <c r="F1730" s="86" t="s">
        <v>1725</v>
      </c>
      <c r="G1730" s="75" t="s">
        <v>15</v>
      </c>
      <c r="H1730" s="75">
        <v>1620</v>
      </c>
      <c r="I1730" s="87" t="s">
        <v>1541</v>
      </c>
      <c r="J1730" s="75" t="s">
        <v>1719</v>
      </c>
      <c r="K1730" s="88" t="s">
        <v>84</v>
      </c>
      <c r="L1730" s="88">
        <v>12</v>
      </c>
      <c r="M1730" s="88">
        <v>4</v>
      </c>
      <c r="N1730" s="75" t="s">
        <v>85</v>
      </c>
      <c r="O1730" s="75" t="s">
        <v>208</v>
      </c>
      <c r="P1730" s="89"/>
      <c r="Q1730" s="90">
        <f>(17/100+7.6/100+1.65/100)*P1730</f>
        <v>0</v>
      </c>
      <c r="R1730" s="90"/>
      <c r="S1730" s="90"/>
      <c r="T1730" s="90"/>
      <c r="U1730" s="90"/>
      <c r="V1730" s="90">
        <f>+P1730-Q1730+R1730+S1730+T1730+U1730</f>
        <v>0</v>
      </c>
      <c r="W1730" s="91">
        <f>(1.02/100)</f>
        <v>1.02E-2</v>
      </c>
      <c r="X1730" s="91">
        <v>4.8E-3</v>
      </c>
      <c r="Y1730" s="91">
        <v>0.17</v>
      </c>
      <c r="Z1730" s="91">
        <v>1.65E-2</v>
      </c>
      <c r="AA1730" s="91">
        <v>7.6E-2</v>
      </c>
      <c r="AB1730" s="91">
        <f>SUM(W1730:AA1730)</f>
        <v>0.2775</v>
      </c>
      <c r="AC1730" s="75">
        <v>12</v>
      </c>
      <c r="AD1730" s="92">
        <f>IF(AL1730="","",+AC1730*AL1730)</f>
      </c>
      <c r="AE1730" s="93">
        <f>IF(AL1730="","",+AL1730*AB1730)</f>
      </c>
      <c r="AF1730" s="92">
        <f>IF(AL1730="","",+AL1730-AE1730)</f>
      </c>
      <c r="AG1730" s="93">
        <f>+V1730</f>
        <v>0</v>
      </c>
      <c r="AH1730" s="92">
        <f>IF(AF1730="","",+AF1730-AG1730)</f>
      </c>
      <c r="AI1730" s="92">
        <f>IF(AH1730="","",+AH1730*AC1730)</f>
      </c>
      <c r="AJ1730" s="93"/>
      <c r="AK1730" s="94">
        <v>0.33</v>
      </c>
      <c r="AL1730" s="93">
        <f>IF(V1730=0,"",V1730/(1-AB1730-AK1730))</f>
      </c>
      <c r="AM1730" s="95">
        <v>0.33</v>
      </c>
      <c r="AN1730" s="93">
        <f>IF(V1730=0,"",V1730/(1-AB1730-AM1730))</f>
      </c>
      <c r="AO1730" s="96">
        <v>1.2</v>
      </c>
      <c r="AP1730" s="93">
        <f>IF(BD!AJ1730="","",BD!AJ1730*BD!AO1730)</f>
      </c>
      <c r="AQ1730" s="91">
        <f>BD!AM1730/BD!AK1730-1</f>
        <v>0</v>
      </c>
      <c r="AR1730" s="91">
        <f>IF(BD!AN1730="","",IF(BD!AJ1730="","",BD!AN1730/BD!AJ1730-1))</f>
      </c>
      <c r="AS1730" s="91">
        <f>IF(BD!AN1730="","",IF(BD!AN1730&lt;BD!AL1730,"ABAIXO DA META","DENTRO DA META"))</f>
      </c>
      <c r="AT1730" s="91" t="str">
        <f>IF(BD!AJ1730="","EM ANÁLISE",IF(BD!AP1730&gt;=BD!AN1730,"GO", "NO GO"))</f>
        <v>EM ANÁLISE</v>
      </c>
      <c r="AU1730" s="97">
        <f>IF(AN1730="","",+BD!$AN1730-AJ1730)</f>
      </c>
      <c r="AV1730" s="98"/>
      <c r="AW1730" s="90">
        <f>BD!P1730*BD!AC1730</f>
        <v>0</v>
      </c>
      <c r="AX1730" s="90">
        <f>BD!V1730*BD!AC1730</f>
        <v>0</v>
      </c>
      <c r="AY1730" s="90">
        <f>IF(BD!AN1730="","",BD!AN1730*BD!AC1730)</f>
      </c>
      <c r="AZ1730" s="75" t="s">
        <v>123</v>
      </c>
      <c r="BA1730" s="75" t="s">
        <v>115</v>
      </c>
      <c r="BB1730" s="75">
        <v>1</v>
      </c>
      <c r="BC1730" s="75" t="s">
        <v>209</v>
      </c>
      <c r="BD1730" s="104"/>
      <c r="BE1730" s="104"/>
      <c r="BF1730" s="101"/>
      <c r="BG1730" s="101"/>
      <c r="BH1730" s="101"/>
      <c r="BI1730" s="101"/>
      <c r="BJ1730" s="101"/>
      <c r="BK1730" s="101"/>
      <c r="BL1730" s="101"/>
      <c r="BM1730" s="101"/>
      <c r="BN1730" s="101"/>
      <c r="BO1730" s="103"/>
      <c r="BP1730" s="101"/>
      <c r="BQ1730" s="101"/>
      <c r="BR1730" s="101"/>
      <c r="BS1730" s="101"/>
      <c r="BT1730" s="101"/>
      <c r="BU1730" s="101"/>
      <c r="BV1730" s="101"/>
      <c r="BW1730" s="101"/>
      <c r="BX1730" s="101"/>
      <c r="BY1730" s="101"/>
      <c r="BZ1730" s="101"/>
      <c r="CA1730" s="101"/>
      <c r="CB1730" s="101"/>
      <c r="CC1730" s="101"/>
      <c r="CD1730" s="101"/>
      <c r="CE1730" s="101"/>
      <c r="CF1730" s="101"/>
      <c r="CG1730" s="37" t="e">
        <f>VLOOKUP(Table_1[[#This Row],[EAN]],'[1]Planilha1'!$E:$R,13,0)</f>
        <v>#N/A</v>
      </c>
      <c r="CI1730" s="188">
        <f>IF(Table_1[[#This Row],[STATUS MERCADO]]="GO",Table_1[[#This Row],[M. BRUTA TOTAL]],0)</f>
        <v>0</v>
      </c>
      <c r="CJ1730" s="188">
        <f>IF(Table_1[[#This Row],[STATUS MERCADO]]="GO",Table_1[[#This Row],[PV UNIT. REALIZADO]]*Table_1[[#This Row],[QUANTIDADE]],0)</f>
        <v>0</v>
      </c>
    </row>
    <row r="1731" ht="15" hidden="1">
      <c r="A1731" s="7"/>
      <c r="B1731" s="84" t="s">
        <v>400</v>
      </c>
      <c r="C1731" s="75">
        <v>222423</v>
      </c>
      <c r="D1731" s="75">
        <v>37524</v>
      </c>
      <c r="E1731" s="85">
        <v>7891010697266</v>
      </c>
      <c r="F1731" s="86" t="s">
        <v>1726</v>
      </c>
      <c r="G1731" s="75" t="s">
        <v>15</v>
      </c>
      <c r="H1731" s="75">
        <v>1620</v>
      </c>
      <c r="I1731" s="87" t="s">
        <v>1541</v>
      </c>
      <c r="J1731" s="75" t="s">
        <v>1719</v>
      </c>
      <c r="K1731" s="88" t="s">
        <v>84</v>
      </c>
      <c r="L1731" s="88">
        <v>12</v>
      </c>
      <c r="M1731" s="88">
        <v>4</v>
      </c>
      <c r="N1731" s="75" t="s">
        <v>85</v>
      </c>
      <c r="O1731" s="75" t="s">
        <v>208</v>
      </c>
      <c r="P1731" s="89"/>
      <c r="Q1731" s="90">
        <f>(17/100+7.6/100+1.65/100)*P1731</f>
        <v>0</v>
      </c>
      <c r="R1731" s="90"/>
      <c r="S1731" s="90"/>
      <c r="T1731" s="90"/>
      <c r="U1731" s="90"/>
      <c r="V1731" s="90">
        <f>+P1731-Q1731+R1731+S1731+T1731+U1731</f>
        <v>0</v>
      </c>
      <c r="W1731" s="91">
        <f>(1.02/100)</f>
        <v>1.02E-2</v>
      </c>
      <c r="X1731" s="91">
        <v>4.8E-3</v>
      </c>
      <c r="Y1731" s="91">
        <v>0.17</v>
      </c>
      <c r="Z1731" s="91">
        <v>1.65E-2</v>
      </c>
      <c r="AA1731" s="91">
        <v>7.6E-2</v>
      </c>
      <c r="AB1731" s="91">
        <f>SUM(W1731:AA1731)</f>
        <v>0.2775</v>
      </c>
      <c r="AC1731" s="75">
        <v>12</v>
      </c>
      <c r="AD1731" s="92">
        <f>IF(AL1731="","",+AC1731*AL1731)</f>
      </c>
      <c r="AE1731" s="93">
        <f>IF(AL1731="","",+AL1731*AB1731)</f>
      </c>
      <c r="AF1731" s="92">
        <f>IF(AL1731="","",+AL1731-AE1731)</f>
      </c>
      <c r="AG1731" s="93">
        <f>+V1731</f>
        <v>0</v>
      </c>
      <c r="AH1731" s="92">
        <f>IF(AF1731="","",+AF1731-AG1731)</f>
      </c>
      <c r="AI1731" s="92">
        <f>IF(AH1731="","",+AH1731*AC1731)</f>
      </c>
      <c r="AJ1731" s="93"/>
      <c r="AK1731" s="94">
        <v>0.33</v>
      </c>
      <c r="AL1731" s="93">
        <f>IF(V1731=0,"",V1731/(1-AB1731-AK1731))</f>
      </c>
      <c r="AM1731" s="95">
        <v>0.33</v>
      </c>
      <c r="AN1731" s="93">
        <f>IF(V1731=0,"",V1731/(1-AB1731-AM1731))</f>
      </c>
      <c r="AO1731" s="96">
        <v>1.2</v>
      </c>
      <c r="AP1731" s="93">
        <f>IF(BD!AJ1731="","",BD!AJ1731*BD!AO1731)</f>
      </c>
      <c r="AQ1731" s="91">
        <f>BD!AM1731/BD!AK1731-1</f>
        <v>0</v>
      </c>
      <c r="AR1731" s="91">
        <f>IF(BD!AN1731="","",IF(BD!AJ1731="","",BD!AN1731/BD!AJ1731-1))</f>
      </c>
      <c r="AS1731" s="91">
        <f>IF(BD!AN1731="","",IF(BD!AN1731&lt;BD!AL1731,"ABAIXO DA META","DENTRO DA META"))</f>
      </c>
      <c r="AT1731" s="91" t="str">
        <f>IF(BD!AJ1731="","EM ANÁLISE",IF(BD!AP1731&gt;=BD!AN1731,"GO", "NO GO"))</f>
        <v>EM ANÁLISE</v>
      </c>
      <c r="AU1731" s="97">
        <f>IF(AN1731="","",+BD!$AN1731-AJ1731)</f>
      </c>
      <c r="AV1731" s="98"/>
      <c r="AW1731" s="90">
        <f>BD!P1731*BD!AC1731</f>
        <v>0</v>
      </c>
      <c r="AX1731" s="90">
        <f>BD!V1731*BD!AC1731</f>
        <v>0</v>
      </c>
      <c r="AY1731" s="90">
        <f>IF(BD!AN1731="","",BD!AN1731*BD!AC1731)</f>
      </c>
      <c r="AZ1731" s="75" t="s">
        <v>123</v>
      </c>
      <c r="BA1731" s="75" t="s">
        <v>115</v>
      </c>
      <c r="BB1731" s="75">
        <v>1</v>
      </c>
      <c r="BC1731" s="75" t="s">
        <v>209</v>
      </c>
      <c r="BD1731" s="104"/>
      <c r="BE1731" s="104"/>
      <c r="BF1731" s="101"/>
      <c r="BG1731" s="101"/>
      <c r="BH1731" s="101"/>
      <c r="BI1731" s="101"/>
      <c r="BJ1731" s="101"/>
      <c r="BK1731" s="101"/>
      <c r="BL1731" s="101"/>
      <c r="BM1731" s="101"/>
      <c r="BN1731" s="101"/>
      <c r="BO1731" s="103"/>
      <c r="BP1731" s="101"/>
      <c r="BQ1731" s="101"/>
      <c r="BR1731" s="101"/>
      <c r="BS1731" s="101"/>
      <c r="BT1731" s="101"/>
      <c r="BU1731" s="101"/>
      <c r="BV1731" s="101"/>
      <c r="BW1731" s="101"/>
      <c r="BX1731" s="101"/>
      <c r="BY1731" s="101"/>
      <c r="BZ1731" s="101"/>
      <c r="CA1731" s="101"/>
      <c r="CB1731" s="101"/>
      <c r="CC1731" s="101"/>
      <c r="CD1731" s="101"/>
      <c r="CE1731" s="101"/>
      <c r="CF1731" s="101"/>
      <c r="CG1731" s="37" t="e">
        <f>VLOOKUP(Table_1[[#This Row],[EAN]],'[1]Planilha1'!$E:$R,13,0)</f>
        <v>#N/A</v>
      </c>
      <c r="CI1731" s="188">
        <f>IF(Table_1[[#This Row],[STATUS MERCADO]]="GO",Table_1[[#This Row],[M. BRUTA TOTAL]],0)</f>
        <v>0</v>
      </c>
      <c r="CJ1731" s="188">
        <f>IF(Table_1[[#This Row],[STATUS MERCADO]]="GO",Table_1[[#This Row],[PV UNIT. REALIZADO]]*Table_1[[#This Row],[QUANTIDADE]],0)</f>
        <v>0</v>
      </c>
    </row>
    <row r="1732" ht="15" hidden="1">
      <c r="A1732" s="7"/>
      <c r="B1732" s="84" t="s">
        <v>400</v>
      </c>
      <c r="C1732" s="75">
        <v>222424</v>
      </c>
      <c r="D1732" s="75">
        <v>36665</v>
      </c>
      <c r="E1732" s="85">
        <v>7891010925543</v>
      </c>
      <c r="F1732" s="86" t="s">
        <v>1727</v>
      </c>
      <c r="G1732" s="75" t="s">
        <v>15</v>
      </c>
      <c r="H1732" s="75">
        <v>1620</v>
      </c>
      <c r="I1732" s="87" t="s">
        <v>1541</v>
      </c>
      <c r="J1732" s="75" t="s">
        <v>1719</v>
      </c>
      <c r="K1732" s="88" t="s">
        <v>84</v>
      </c>
      <c r="L1732" s="88">
        <v>72</v>
      </c>
      <c r="M1732" s="88">
        <v>4</v>
      </c>
      <c r="N1732" s="75" t="s">
        <v>85</v>
      </c>
      <c r="O1732" s="75" t="s">
        <v>208</v>
      </c>
      <c r="P1732" s="89"/>
      <c r="Q1732" s="90">
        <f>(17/100+7.6/100+1.65/100)*P1732</f>
        <v>0</v>
      </c>
      <c r="R1732" s="90"/>
      <c r="S1732" s="90"/>
      <c r="T1732" s="90"/>
      <c r="U1732" s="90"/>
      <c r="V1732" s="90">
        <f>+P1732-Q1732+R1732+S1732+T1732+U1732</f>
        <v>0</v>
      </c>
      <c r="W1732" s="91">
        <f>(1.02/100)</f>
        <v>1.02E-2</v>
      </c>
      <c r="X1732" s="91">
        <v>4.8E-3</v>
      </c>
      <c r="Y1732" s="91">
        <v>0.17</v>
      </c>
      <c r="Z1732" s="91">
        <v>1.65E-2</v>
      </c>
      <c r="AA1732" s="91">
        <v>7.6E-2</v>
      </c>
      <c r="AB1732" s="91">
        <f>SUM(W1732:AA1732)</f>
        <v>0.2775</v>
      </c>
      <c r="AC1732" s="75">
        <v>12</v>
      </c>
      <c r="AD1732" s="92">
        <f>IF(AL1732="","",+AC1732*AL1732)</f>
      </c>
      <c r="AE1732" s="93">
        <f>IF(AL1732="","",+AL1732*AB1732)</f>
      </c>
      <c r="AF1732" s="92">
        <f>IF(AL1732="","",+AL1732-AE1732)</f>
      </c>
      <c r="AG1732" s="93">
        <f>+V1732</f>
        <v>0</v>
      </c>
      <c r="AH1732" s="92">
        <f>IF(AF1732="","",+AF1732-AG1732)</f>
      </c>
      <c r="AI1732" s="92">
        <f>IF(AH1732="","",+AH1732*AC1732)</f>
      </c>
      <c r="AJ1732" s="93"/>
      <c r="AK1732" s="94">
        <v>0.33</v>
      </c>
      <c r="AL1732" s="93">
        <f>IF(V1732=0,"",V1732/(1-AB1732-AK1732))</f>
      </c>
      <c r="AM1732" s="95">
        <v>0.33</v>
      </c>
      <c r="AN1732" s="93">
        <f>IF(V1732=0,"",V1732/(1-AB1732-AM1732))</f>
      </c>
      <c r="AO1732" s="96">
        <v>1.2</v>
      </c>
      <c r="AP1732" s="93">
        <f>IF(BD!AJ1732="","",BD!AJ1732*BD!AO1732)</f>
      </c>
      <c r="AQ1732" s="91">
        <f>BD!AM1732/BD!AK1732-1</f>
        <v>0</v>
      </c>
      <c r="AR1732" s="91">
        <f>IF(BD!AN1732="","",IF(BD!AJ1732="","",BD!AN1732/BD!AJ1732-1))</f>
      </c>
      <c r="AS1732" s="91">
        <f>IF(BD!AN1732="","",IF(BD!AN1732&lt;BD!AL1732,"ABAIXO DA META","DENTRO DA META"))</f>
      </c>
      <c r="AT1732" s="91" t="str">
        <f>IF(BD!AJ1732="","EM ANÁLISE",IF(BD!AP1732&gt;=BD!AN1732,"GO", "NO GO"))</f>
        <v>EM ANÁLISE</v>
      </c>
      <c r="AU1732" s="97">
        <f>IF(AN1732="","",+BD!$AN1732-AJ1732)</f>
      </c>
      <c r="AV1732" s="98"/>
      <c r="AW1732" s="90">
        <f>BD!P1732*BD!AC1732</f>
        <v>0</v>
      </c>
      <c r="AX1732" s="90">
        <f>BD!V1732*BD!AC1732</f>
        <v>0</v>
      </c>
      <c r="AY1732" s="90">
        <f>IF(BD!AN1732="","",BD!AN1732*BD!AC1732)</f>
      </c>
      <c r="AZ1732" s="75" t="s">
        <v>123</v>
      </c>
      <c r="BA1732" s="75" t="s">
        <v>115</v>
      </c>
      <c r="BB1732" s="75">
        <v>1</v>
      </c>
      <c r="BC1732" s="75" t="s">
        <v>209</v>
      </c>
      <c r="BD1732" s="104"/>
      <c r="BE1732" s="104"/>
      <c r="BF1732" s="101"/>
      <c r="BG1732" s="101"/>
      <c r="BH1732" s="101"/>
      <c r="BI1732" s="101"/>
      <c r="BJ1732" s="101"/>
      <c r="BK1732" s="101"/>
      <c r="BL1732" s="101"/>
      <c r="BM1732" s="101"/>
      <c r="BN1732" s="101"/>
      <c r="BO1732" s="103"/>
      <c r="BP1732" s="101"/>
      <c r="BQ1732" s="101"/>
      <c r="BR1732" s="101"/>
      <c r="BS1732" s="101"/>
      <c r="BT1732" s="101"/>
      <c r="BU1732" s="101"/>
      <c r="BV1732" s="101"/>
      <c r="BW1732" s="101"/>
      <c r="BX1732" s="101"/>
      <c r="BY1732" s="101"/>
      <c r="BZ1732" s="101"/>
      <c r="CA1732" s="101"/>
      <c r="CB1732" s="101"/>
      <c r="CC1732" s="101"/>
      <c r="CD1732" s="101"/>
      <c r="CE1732" s="101"/>
      <c r="CF1732" s="101"/>
      <c r="CG1732" s="37" t="e">
        <f>VLOOKUP(Table_1[[#This Row],[EAN]],'[1]Planilha1'!$E:$R,13,0)</f>
        <v>#N/A</v>
      </c>
      <c r="CI1732" s="188">
        <f>IF(Table_1[[#This Row],[STATUS MERCADO]]="GO",Table_1[[#This Row],[M. BRUTA TOTAL]],0)</f>
        <v>0</v>
      </c>
      <c r="CJ1732" s="188">
        <f>IF(Table_1[[#This Row],[STATUS MERCADO]]="GO",Table_1[[#This Row],[PV UNIT. REALIZADO]]*Table_1[[#This Row],[QUANTIDADE]],0)</f>
        <v>0</v>
      </c>
    </row>
    <row r="1733" ht="15" hidden="1">
      <c r="A1733" s="7"/>
      <c r="B1733" s="84" t="s">
        <v>400</v>
      </c>
      <c r="C1733" s="75">
        <v>222425</v>
      </c>
      <c r="D1733" s="75">
        <v>36662</v>
      </c>
      <c r="E1733" s="85">
        <v>7891010926960</v>
      </c>
      <c r="F1733" s="86" t="s">
        <v>1728</v>
      </c>
      <c r="G1733" s="75" t="s">
        <v>15</v>
      </c>
      <c r="H1733" s="75">
        <v>1620</v>
      </c>
      <c r="I1733" s="87" t="s">
        <v>1541</v>
      </c>
      <c r="J1733" s="75" t="s">
        <v>1719</v>
      </c>
      <c r="K1733" s="88" t="s">
        <v>84</v>
      </c>
      <c r="L1733" s="88">
        <v>72</v>
      </c>
      <c r="M1733" s="88">
        <v>4</v>
      </c>
      <c r="N1733" s="75" t="s">
        <v>85</v>
      </c>
      <c r="O1733" s="75" t="s">
        <v>208</v>
      </c>
      <c r="P1733" s="89"/>
      <c r="Q1733" s="90">
        <f>(17/100+7.6/100+1.65/100)*P1733</f>
        <v>0</v>
      </c>
      <c r="R1733" s="90"/>
      <c r="S1733" s="90"/>
      <c r="T1733" s="90"/>
      <c r="U1733" s="90"/>
      <c r="V1733" s="90">
        <f>+P1733-Q1733+R1733+S1733+T1733+U1733</f>
        <v>0</v>
      </c>
      <c r="W1733" s="91">
        <f>(1.02/100)</f>
        <v>1.02E-2</v>
      </c>
      <c r="X1733" s="91">
        <v>4.8E-3</v>
      </c>
      <c r="Y1733" s="91">
        <v>0.17</v>
      </c>
      <c r="Z1733" s="91">
        <v>1.65E-2</v>
      </c>
      <c r="AA1733" s="91">
        <v>7.6E-2</v>
      </c>
      <c r="AB1733" s="91">
        <f>SUM(W1733:AA1733)</f>
        <v>0.2775</v>
      </c>
      <c r="AC1733" s="75">
        <v>12</v>
      </c>
      <c r="AD1733" s="92">
        <f>IF(AL1733="","",+AC1733*AL1733)</f>
      </c>
      <c r="AE1733" s="93">
        <f>IF(AL1733="","",+AL1733*AB1733)</f>
      </c>
      <c r="AF1733" s="92">
        <f>IF(AL1733="","",+AL1733-AE1733)</f>
      </c>
      <c r="AG1733" s="93">
        <f>+V1733</f>
        <v>0</v>
      </c>
      <c r="AH1733" s="92">
        <f>IF(AF1733="","",+AF1733-AG1733)</f>
      </c>
      <c r="AI1733" s="92">
        <f>IF(AH1733="","",+AH1733*AC1733)</f>
      </c>
      <c r="AJ1733" s="93"/>
      <c r="AK1733" s="94">
        <v>0.33</v>
      </c>
      <c r="AL1733" s="93">
        <f>IF(V1733=0,"",V1733/(1-AB1733-AK1733))</f>
      </c>
      <c r="AM1733" s="95">
        <v>0.33</v>
      </c>
      <c r="AN1733" s="93">
        <f>IF(V1733=0,"",V1733/(1-AB1733-AM1733))</f>
      </c>
      <c r="AO1733" s="96">
        <v>1.2</v>
      </c>
      <c r="AP1733" s="93">
        <f>IF(BD!AJ1733="","",BD!AJ1733*BD!AO1733)</f>
      </c>
      <c r="AQ1733" s="91">
        <f>BD!AM1733/BD!AK1733-1</f>
        <v>0</v>
      </c>
      <c r="AR1733" s="91">
        <f>IF(BD!AN1733="","",IF(BD!AJ1733="","",BD!AN1733/BD!AJ1733-1))</f>
      </c>
      <c r="AS1733" s="91">
        <f>IF(BD!AN1733="","",IF(BD!AN1733&lt;BD!AL1733,"ABAIXO DA META","DENTRO DA META"))</f>
      </c>
      <c r="AT1733" s="91" t="str">
        <f>IF(BD!AJ1733="","EM ANÁLISE",IF(BD!AP1733&gt;=BD!AN1733,"GO", "NO GO"))</f>
        <v>EM ANÁLISE</v>
      </c>
      <c r="AU1733" s="97">
        <f>IF(AN1733="","",+BD!$AN1733-AJ1733)</f>
      </c>
      <c r="AV1733" s="98"/>
      <c r="AW1733" s="90">
        <f>BD!P1733*BD!AC1733</f>
        <v>0</v>
      </c>
      <c r="AX1733" s="90">
        <f>BD!V1733*BD!AC1733</f>
        <v>0</v>
      </c>
      <c r="AY1733" s="90">
        <f>IF(BD!AN1733="","",BD!AN1733*BD!AC1733)</f>
      </c>
      <c r="AZ1733" s="75" t="s">
        <v>123</v>
      </c>
      <c r="BA1733" s="75" t="s">
        <v>115</v>
      </c>
      <c r="BB1733" s="75">
        <v>1</v>
      </c>
      <c r="BC1733" s="75" t="s">
        <v>209</v>
      </c>
      <c r="BD1733" s="104"/>
      <c r="BE1733" s="104"/>
      <c r="BF1733" s="101"/>
      <c r="BG1733" s="101"/>
      <c r="BH1733" s="101"/>
      <c r="BI1733" s="101"/>
      <c r="BJ1733" s="101"/>
      <c r="BK1733" s="101"/>
      <c r="BL1733" s="101"/>
      <c r="BM1733" s="101"/>
      <c r="BN1733" s="101"/>
      <c r="BO1733" s="103"/>
      <c r="BP1733" s="101"/>
      <c r="BQ1733" s="101"/>
      <c r="BR1733" s="101"/>
      <c r="BS1733" s="101"/>
      <c r="BT1733" s="101"/>
      <c r="BU1733" s="101"/>
      <c r="BV1733" s="101"/>
      <c r="BW1733" s="101"/>
      <c r="BX1733" s="101"/>
      <c r="BY1733" s="101"/>
      <c r="BZ1733" s="101"/>
      <c r="CA1733" s="101"/>
      <c r="CB1733" s="101"/>
      <c r="CC1733" s="101"/>
      <c r="CD1733" s="101"/>
      <c r="CE1733" s="101"/>
      <c r="CF1733" s="101"/>
      <c r="CG1733" s="37" t="e">
        <f>VLOOKUP(Table_1[[#This Row],[EAN]],'[1]Planilha1'!$E:$R,13,0)</f>
        <v>#N/A</v>
      </c>
      <c r="CI1733" s="188">
        <f>IF(Table_1[[#This Row],[STATUS MERCADO]]="GO",Table_1[[#This Row],[M. BRUTA TOTAL]],0)</f>
        <v>0</v>
      </c>
      <c r="CJ1733" s="188">
        <f>IF(Table_1[[#This Row],[STATUS MERCADO]]="GO",Table_1[[#This Row],[PV UNIT. REALIZADO]]*Table_1[[#This Row],[QUANTIDADE]],0)</f>
        <v>0</v>
      </c>
    </row>
    <row r="1734" ht="15" hidden="1">
      <c r="A1734" s="7"/>
      <c r="B1734" s="84" t="s">
        <v>400</v>
      </c>
      <c r="C1734" s="75">
        <v>222426</v>
      </c>
      <c r="D1734" s="75">
        <v>4143</v>
      </c>
      <c r="E1734" s="85">
        <v>7891010041434</v>
      </c>
      <c r="F1734" s="86" t="s">
        <v>1729</v>
      </c>
      <c r="G1734" s="75" t="s">
        <v>15</v>
      </c>
      <c r="H1734" s="75">
        <v>1620</v>
      </c>
      <c r="I1734" s="87" t="s">
        <v>1541</v>
      </c>
      <c r="J1734" s="75" t="s">
        <v>1719</v>
      </c>
      <c r="K1734" s="88" t="s">
        <v>84</v>
      </c>
      <c r="L1734" s="88">
        <v>12</v>
      </c>
      <c r="M1734" s="88">
        <v>4</v>
      </c>
      <c r="N1734" s="75" t="s">
        <v>85</v>
      </c>
      <c r="O1734" s="75" t="s">
        <v>208</v>
      </c>
      <c r="P1734" s="89"/>
      <c r="Q1734" s="90">
        <f>(17/100+7.6/100+1.65/100)*P1734</f>
        <v>0</v>
      </c>
      <c r="R1734" s="90"/>
      <c r="S1734" s="90"/>
      <c r="T1734" s="90"/>
      <c r="U1734" s="90"/>
      <c r="V1734" s="90">
        <f>+P1734-Q1734+R1734+S1734+T1734+U1734</f>
        <v>0</v>
      </c>
      <c r="W1734" s="91">
        <f>(1.02/100)</f>
        <v>1.02E-2</v>
      </c>
      <c r="X1734" s="91">
        <v>4.8E-3</v>
      </c>
      <c r="Y1734" s="91">
        <v>0.17</v>
      </c>
      <c r="Z1734" s="91">
        <v>1.65E-2</v>
      </c>
      <c r="AA1734" s="91">
        <v>7.6E-2</v>
      </c>
      <c r="AB1734" s="91">
        <f>SUM(W1734:AA1734)</f>
        <v>0.2775</v>
      </c>
      <c r="AC1734" s="75">
        <v>12</v>
      </c>
      <c r="AD1734" s="92">
        <f>IF(AL1734="","",+AC1734*AL1734)</f>
      </c>
      <c r="AE1734" s="93">
        <f>IF(AL1734="","",+AL1734*AB1734)</f>
      </c>
      <c r="AF1734" s="92">
        <f>IF(AL1734="","",+AL1734-AE1734)</f>
      </c>
      <c r="AG1734" s="93">
        <f>+V1734</f>
        <v>0</v>
      </c>
      <c r="AH1734" s="92">
        <f>IF(AF1734="","",+AF1734-AG1734)</f>
      </c>
      <c r="AI1734" s="92">
        <f>IF(AH1734="","",+AH1734*AC1734)</f>
      </c>
      <c r="AJ1734" s="93"/>
      <c r="AK1734" s="94">
        <v>0.33</v>
      </c>
      <c r="AL1734" s="93">
        <f>IF(V1734=0,"",V1734/(1-AB1734-AK1734))</f>
      </c>
      <c r="AM1734" s="95">
        <v>0.33</v>
      </c>
      <c r="AN1734" s="93">
        <f>IF(V1734=0,"",V1734/(1-AB1734-AM1734))</f>
      </c>
      <c r="AO1734" s="96">
        <v>1.2</v>
      </c>
      <c r="AP1734" s="93">
        <f>IF(BD!AJ1734="","",BD!AJ1734*BD!AO1734)</f>
      </c>
      <c r="AQ1734" s="91">
        <f>BD!AM1734/BD!AK1734-1</f>
        <v>0</v>
      </c>
      <c r="AR1734" s="91">
        <f>IF(BD!AN1734="","",IF(BD!AJ1734="","",BD!AN1734/BD!AJ1734-1))</f>
      </c>
      <c r="AS1734" s="91">
        <f>IF(BD!AN1734="","",IF(BD!AN1734&lt;BD!AL1734,"ABAIXO DA META","DENTRO DA META"))</f>
      </c>
      <c r="AT1734" s="91" t="str">
        <f>IF(BD!AJ1734="","EM ANÁLISE",IF(BD!AP1734&gt;=BD!AN1734,"GO", "NO GO"))</f>
        <v>EM ANÁLISE</v>
      </c>
      <c r="AU1734" s="97">
        <f>IF(AN1734="","",+BD!$AN1734-AJ1734)</f>
      </c>
      <c r="AV1734" s="98"/>
      <c r="AW1734" s="90">
        <f>BD!P1734*BD!AC1734</f>
        <v>0</v>
      </c>
      <c r="AX1734" s="90">
        <f>BD!V1734*BD!AC1734</f>
        <v>0</v>
      </c>
      <c r="AY1734" s="90">
        <f>IF(BD!AN1734="","",BD!AN1734*BD!AC1734)</f>
      </c>
      <c r="AZ1734" s="75" t="s">
        <v>123</v>
      </c>
      <c r="BA1734" s="75" t="s">
        <v>115</v>
      </c>
      <c r="BB1734" s="75">
        <v>1</v>
      </c>
      <c r="BC1734" s="75" t="s">
        <v>209</v>
      </c>
      <c r="BD1734" s="104"/>
      <c r="BE1734" s="104"/>
      <c r="BF1734" s="101"/>
      <c r="BG1734" s="101"/>
      <c r="BH1734" s="101"/>
      <c r="BI1734" s="101"/>
      <c r="BJ1734" s="101"/>
      <c r="BK1734" s="101"/>
      <c r="BL1734" s="101"/>
      <c r="BM1734" s="101"/>
      <c r="BN1734" s="101"/>
      <c r="BO1734" s="103"/>
      <c r="BP1734" s="101"/>
      <c r="BQ1734" s="101"/>
      <c r="BR1734" s="101"/>
      <c r="BS1734" s="101"/>
      <c r="BT1734" s="101"/>
      <c r="BU1734" s="101"/>
      <c r="BV1734" s="101"/>
      <c r="BW1734" s="101"/>
      <c r="BX1734" s="101"/>
      <c r="BY1734" s="101"/>
      <c r="BZ1734" s="101"/>
      <c r="CA1734" s="101"/>
      <c r="CB1734" s="101"/>
      <c r="CC1734" s="101"/>
      <c r="CD1734" s="101"/>
      <c r="CE1734" s="101"/>
      <c r="CF1734" s="101"/>
      <c r="CG1734" s="37" t="e">
        <f>VLOOKUP(Table_1[[#This Row],[EAN]],'[1]Planilha1'!$E:$R,13,0)</f>
        <v>#N/A</v>
      </c>
      <c r="CI1734" s="188">
        <f>IF(Table_1[[#This Row],[STATUS MERCADO]]="GO",Table_1[[#This Row],[M. BRUTA TOTAL]],0)</f>
        <v>0</v>
      </c>
      <c r="CJ1734" s="188">
        <f>IF(Table_1[[#This Row],[STATUS MERCADO]]="GO",Table_1[[#This Row],[PV UNIT. REALIZADO]]*Table_1[[#This Row],[QUANTIDADE]],0)</f>
        <v>0</v>
      </c>
    </row>
    <row r="1735" ht="15" hidden="1">
      <c r="A1735" s="7"/>
      <c r="B1735" s="84" t="s">
        <v>400</v>
      </c>
      <c r="C1735" s="75">
        <v>222427</v>
      </c>
      <c r="D1735" s="75">
        <v>4144</v>
      </c>
      <c r="E1735" s="85">
        <v>7891010041441</v>
      </c>
      <c r="F1735" s="86" t="s">
        <v>1730</v>
      </c>
      <c r="G1735" s="75" t="s">
        <v>15</v>
      </c>
      <c r="H1735" s="75">
        <v>1620</v>
      </c>
      <c r="I1735" s="87" t="s">
        <v>1541</v>
      </c>
      <c r="J1735" s="75" t="s">
        <v>1719</v>
      </c>
      <c r="K1735" s="88" t="s">
        <v>84</v>
      </c>
      <c r="L1735" s="88">
        <v>12</v>
      </c>
      <c r="M1735" s="88">
        <v>4</v>
      </c>
      <c r="N1735" s="75" t="s">
        <v>85</v>
      </c>
      <c r="O1735" s="75" t="s">
        <v>208</v>
      </c>
      <c r="P1735" s="89"/>
      <c r="Q1735" s="90">
        <f>(17/100+7.6/100+1.65/100)*P1735</f>
        <v>0</v>
      </c>
      <c r="R1735" s="90"/>
      <c r="S1735" s="90"/>
      <c r="T1735" s="90"/>
      <c r="U1735" s="90"/>
      <c r="V1735" s="90">
        <f>+P1735-Q1735+R1735+S1735+T1735+U1735</f>
        <v>0</v>
      </c>
      <c r="W1735" s="91">
        <f>(1.02/100)</f>
        <v>1.02E-2</v>
      </c>
      <c r="X1735" s="91">
        <v>4.8E-3</v>
      </c>
      <c r="Y1735" s="91">
        <v>0.17</v>
      </c>
      <c r="Z1735" s="91">
        <v>1.65E-2</v>
      </c>
      <c r="AA1735" s="91">
        <v>7.6E-2</v>
      </c>
      <c r="AB1735" s="91">
        <f>SUM(W1735:AA1735)</f>
        <v>0.2775</v>
      </c>
      <c r="AC1735" s="75">
        <v>12</v>
      </c>
      <c r="AD1735" s="92">
        <f>IF(AL1735="","",+AC1735*AL1735)</f>
      </c>
      <c r="AE1735" s="93">
        <f>IF(AL1735="","",+AL1735*AB1735)</f>
      </c>
      <c r="AF1735" s="92">
        <f>IF(AL1735="","",+AL1735-AE1735)</f>
      </c>
      <c r="AG1735" s="93">
        <f>+V1735</f>
        <v>0</v>
      </c>
      <c r="AH1735" s="92">
        <f>IF(AF1735="","",+AF1735-AG1735)</f>
      </c>
      <c r="AI1735" s="92">
        <f>IF(AH1735="","",+AH1735*AC1735)</f>
      </c>
      <c r="AJ1735" s="93"/>
      <c r="AK1735" s="94">
        <v>0.33</v>
      </c>
      <c r="AL1735" s="93">
        <f>IF(V1735=0,"",V1735/(1-AB1735-AK1735))</f>
      </c>
      <c r="AM1735" s="95">
        <v>0.33</v>
      </c>
      <c r="AN1735" s="93">
        <f>IF(V1735=0,"",V1735/(1-AB1735-AM1735))</f>
      </c>
      <c r="AO1735" s="96">
        <v>1.2</v>
      </c>
      <c r="AP1735" s="93">
        <f>IF(BD!AJ1735="","",BD!AJ1735*BD!AO1735)</f>
      </c>
      <c r="AQ1735" s="91">
        <f>BD!AM1735/BD!AK1735-1</f>
        <v>0</v>
      </c>
      <c r="AR1735" s="91">
        <f>IF(BD!AN1735="","",IF(BD!AJ1735="","",BD!AN1735/BD!AJ1735-1))</f>
      </c>
      <c r="AS1735" s="91">
        <f>IF(BD!AN1735="","",IF(BD!AN1735&lt;BD!AL1735,"ABAIXO DA META","DENTRO DA META"))</f>
      </c>
      <c r="AT1735" s="91" t="str">
        <f>IF(BD!AJ1735="","EM ANÁLISE",IF(BD!AP1735&gt;=BD!AN1735,"GO", "NO GO"))</f>
        <v>EM ANÁLISE</v>
      </c>
      <c r="AU1735" s="97">
        <f>IF(AN1735="","",+BD!$AN1735-AJ1735)</f>
      </c>
      <c r="AV1735" s="98"/>
      <c r="AW1735" s="90">
        <f>BD!P1735*BD!AC1735</f>
        <v>0</v>
      </c>
      <c r="AX1735" s="90">
        <f>BD!V1735*BD!AC1735</f>
        <v>0</v>
      </c>
      <c r="AY1735" s="90">
        <f>IF(BD!AN1735="","",BD!AN1735*BD!AC1735)</f>
      </c>
      <c r="AZ1735" s="75" t="s">
        <v>123</v>
      </c>
      <c r="BA1735" s="75" t="s">
        <v>115</v>
      </c>
      <c r="BB1735" s="75">
        <v>1</v>
      </c>
      <c r="BC1735" s="75" t="s">
        <v>209</v>
      </c>
      <c r="BD1735" s="104"/>
      <c r="BE1735" s="104"/>
      <c r="BF1735" s="101"/>
      <c r="BG1735" s="101"/>
      <c r="BH1735" s="101"/>
      <c r="BI1735" s="101"/>
      <c r="BJ1735" s="101"/>
      <c r="BK1735" s="101"/>
      <c r="BL1735" s="101"/>
      <c r="BM1735" s="101"/>
      <c r="BN1735" s="101"/>
      <c r="BO1735" s="103"/>
      <c r="BP1735" s="101"/>
      <c r="BQ1735" s="101"/>
      <c r="BR1735" s="101"/>
      <c r="BS1735" s="101"/>
      <c r="BT1735" s="101"/>
      <c r="BU1735" s="101"/>
      <c r="BV1735" s="101"/>
      <c r="BW1735" s="101"/>
      <c r="BX1735" s="101"/>
      <c r="BY1735" s="101"/>
      <c r="BZ1735" s="101"/>
      <c r="CA1735" s="101"/>
      <c r="CB1735" s="101"/>
      <c r="CC1735" s="101"/>
      <c r="CD1735" s="101"/>
      <c r="CE1735" s="101"/>
      <c r="CF1735" s="101"/>
      <c r="CG1735" s="37" t="e">
        <f>VLOOKUP(Table_1[[#This Row],[EAN]],'[1]Planilha1'!$E:$R,13,0)</f>
        <v>#N/A</v>
      </c>
      <c r="CI1735" s="188">
        <f>IF(Table_1[[#This Row],[STATUS MERCADO]]="GO",Table_1[[#This Row],[M. BRUTA TOTAL]],0)</f>
        <v>0</v>
      </c>
      <c r="CJ1735" s="188">
        <f>IF(Table_1[[#This Row],[STATUS MERCADO]]="GO",Table_1[[#This Row],[PV UNIT. REALIZADO]]*Table_1[[#This Row],[QUANTIDADE]],0)</f>
        <v>0</v>
      </c>
    </row>
    <row r="1736" ht="15" hidden="1">
      <c r="A1736" s="7"/>
      <c r="B1736" s="84" t="s">
        <v>400</v>
      </c>
      <c r="C1736" s="75">
        <v>222428</v>
      </c>
      <c r="D1736" s="75">
        <v>4142</v>
      </c>
      <c r="E1736" s="85">
        <v>7891010041427</v>
      </c>
      <c r="F1736" s="86" t="s">
        <v>1731</v>
      </c>
      <c r="G1736" s="75" t="s">
        <v>15</v>
      </c>
      <c r="H1736" s="75">
        <v>1620</v>
      </c>
      <c r="I1736" s="87" t="s">
        <v>1541</v>
      </c>
      <c r="J1736" s="75" t="s">
        <v>1719</v>
      </c>
      <c r="K1736" s="88" t="s">
        <v>84</v>
      </c>
      <c r="L1736" s="88">
        <v>12</v>
      </c>
      <c r="M1736" s="88">
        <v>4</v>
      </c>
      <c r="N1736" s="75" t="s">
        <v>85</v>
      </c>
      <c r="O1736" s="75" t="s">
        <v>208</v>
      </c>
      <c r="P1736" s="89"/>
      <c r="Q1736" s="90">
        <f>(17/100+7.6/100+1.65/100)*P1736</f>
        <v>0</v>
      </c>
      <c r="R1736" s="90"/>
      <c r="S1736" s="90"/>
      <c r="T1736" s="90"/>
      <c r="U1736" s="90"/>
      <c r="V1736" s="90">
        <f>+P1736-Q1736+R1736+S1736+T1736+U1736</f>
        <v>0</v>
      </c>
      <c r="W1736" s="91">
        <f>(1.02/100)</f>
        <v>1.02E-2</v>
      </c>
      <c r="X1736" s="91">
        <v>4.8E-3</v>
      </c>
      <c r="Y1736" s="91">
        <v>0.17</v>
      </c>
      <c r="Z1736" s="91">
        <v>1.65E-2</v>
      </c>
      <c r="AA1736" s="91">
        <v>7.6E-2</v>
      </c>
      <c r="AB1736" s="91">
        <f>SUM(W1736:AA1736)</f>
        <v>0.2775</v>
      </c>
      <c r="AC1736" s="75">
        <v>12</v>
      </c>
      <c r="AD1736" s="92">
        <f>IF(AL1736="","",+AC1736*AL1736)</f>
      </c>
      <c r="AE1736" s="93">
        <f>IF(AL1736="","",+AL1736*AB1736)</f>
      </c>
      <c r="AF1736" s="92">
        <f>IF(AL1736="","",+AL1736-AE1736)</f>
      </c>
      <c r="AG1736" s="93">
        <f>+V1736</f>
        <v>0</v>
      </c>
      <c r="AH1736" s="92">
        <f>IF(AF1736="","",+AF1736-AG1736)</f>
      </c>
      <c r="AI1736" s="92">
        <f>IF(AH1736="","",+AH1736*AC1736)</f>
      </c>
      <c r="AJ1736" s="93"/>
      <c r="AK1736" s="94">
        <v>0.33</v>
      </c>
      <c r="AL1736" s="93">
        <f>IF(V1736=0,"",V1736/(1-AB1736-AK1736))</f>
      </c>
      <c r="AM1736" s="95">
        <v>0.33</v>
      </c>
      <c r="AN1736" s="93">
        <f>IF(V1736=0,"",V1736/(1-AB1736-AM1736))</f>
      </c>
      <c r="AO1736" s="96">
        <v>1.2</v>
      </c>
      <c r="AP1736" s="93">
        <f>IF(BD!AJ1736="","",BD!AJ1736*BD!AO1736)</f>
      </c>
      <c r="AQ1736" s="91">
        <f>BD!AM1736/BD!AK1736-1</f>
        <v>0</v>
      </c>
      <c r="AR1736" s="91">
        <f>IF(BD!AN1736="","",IF(BD!AJ1736="","",BD!AN1736/BD!AJ1736-1))</f>
      </c>
      <c r="AS1736" s="91">
        <f>IF(BD!AN1736="","",IF(BD!AN1736&lt;BD!AL1736,"ABAIXO DA META","DENTRO DA META"))</f>
      </c>
      <c r="AT1736" s="91" t="str">
        <f>IF(BD!AJ1736="","EM ANÁLISE",IF(BD!AP1736&gt;=BD!AN1736,"GO", "NO GO"))</f>
        <v>EM ANÁLISE</v>
      </c>
      <c r="AU1736" s="97">
        <f>IF(AN1736="","",+BD!$AN1736-AJ1736)</f>
      </c>
      <c r="AV1736" s="98"/>
      <c r="AW1736" s="90">
        <f>BD!P1736*BD!AC1736</f>
        <v>0</v>
      </c>
      <c r="AX1736" s="90">
        <f>BD!V1736*BD!AC1736</f>
        <v>0</v>
      </c>
      <c r="AY1736" s="90">
        <f>IF(BD!AN1736="","",BD!AN1736*BD!AC1736)</f>
      </c>
      <c r="AZ1736" s="75" t="s">
        <v>123</v>
      </c>
      <c r="BA1736" s="75" t="s">
        <v>115</v>
      </c>
      <c r="BB1736" s="75">
        <v>1</v>
      </c>
      <c r="BC1736" s="75" t="s">
        <v>209</v>
      </c>
      <c r="BD1736" s="104"/>
      <c r="BE1736" s="104"/>
      <c r="BF1736" s="101"/>
      <c r="BG1736" s="101"/>
      <c r="BH1736" s="101"/>
      <c r="BI1736" s="101"/>
      <c r="BJ1736" s="101"/>
      <c r="BK1736" s="101"/>
      <c r="BL1736" s="101"/>
      <c r="BM1736" s="101"/>
      <c r="BN1736" s="101"/>
      <c r="BO1736" s="103"/>
      <c r="BP1736" s="101"/>
      <c r="BQ1736" s="101"/>
      <c r="BR1736" s="101"/>
      <c r="BS1736" s="101"/>
      <c r="BT1736" s="101"/>
      <c r="BU1736" s="101"/>
      <c r="BV1736" s="101"/>
      <c r="BW1736" s="101"/>
      <c r="BX1736" s="101"/>
      <c r="BY1736" s="101"/>
      <c r="BZ1736" s="101"/>
      <c r="CA1736" s="101"/>
      <c r="CB1736" s="101"/>
      <c r="CC1736" s="101"/>
      <c r="CD1736" s="101"/>
      <c r="CE1736" s="101"/>
      <c r="CF1736" s="101"/>
      <c r="CG1736" s="37" t="e">
        <f>VLOOKUP(Table_1[[#This Row],[EAN]],'[1]Planilha1'!$E:$R,13,0)</f>
        <v>#N/A</v>
      </c>
      <c r="CI1736" s="188">
        <f>IF(Table_1[[#This Row],[STATUS MERCADO]]="GO",Table_1[[#This Row],[M. BRUTA TOTAL]],0)</f>
        <v>0</v>
      </c>
      <c r="CJ1736" s="188">
        <f>IF(Table_1[[#This Row],[STATUS MERCADO]]="GO",Table_1[[#This Row],[PV UNIT. REALIZADO]]*Table_1[[#This Row],[QUANTIDADE]],0)</f>
        <v>0</v>
      </c>
    </row>
    <row r="1737" ht="15" hidden="1">
      <c r="A1737" s="7"/>
      <c r="B1737" s="84" t="s">
        <v>400</v>
      </c>
      <c r="C1737" s="75">
        <v>222429</v>
      </c>
      <c r="D1737" s="75">
        <v>4136</v>
      </c>
      <c r="E1737" s="85">
        <v>7891010041366</v>
      </c>
      <c r="F1737" s="86" t="s">
        <v>1732</v>
      </c>
      <c r="G1737" s="75" t="s">
        <v>15</v>
      </c>
      <c r="H1737" s="75">
        <v>1620</v>
      </c>
      <c r="I1737" s="87" t="s">
        <v>1541</v>
      </c>
      <c r="J1737" s="75" t="s">
        <v>1719</v>
      </c>
      <c r="K1737" s="88" t="s">
        <v>84</v>
      </c>
      <c r="L1737" s="88">
        <v>12</v>
      </c>
      <c r="M1737" s="88">
        <v>4</v>
      </c>
      <c r="N1737" s="75" t="s">
        <v>85</v>
      </c>
      <c r="O1737" s="75" t="s">
        <v>208</v>
      </c>
      <c r="P1737" s="89"/>
      <c r="Q1737" s="90">
        <f>(17/100+7.6/100+1.65/100)*P1737</f>
        <v>0</v>
      </c>
      <c r="R1737" s="90"/>
      <c r="S1737" s="90"/>
      <c r="T1737" s="90"/>
      <c r="U1737" s="90"/>
      <c r="V1737" s="90">
        <f>+P1737-Q1737+R1737+S1737+T1737+U1737</f>
        <v>0</v>
      </c>
      <c r="W1737" s="91">
        <f>(1.02/100)</f>
        <v>1.02E-2</v>
      </c>
      <c r="X1737" s="91">
        <v>4.8E-3</v>
      </c>
      <c r="Y1737" s="91">
        <v>0.17</v>
      </c>
      <c r="Z1737" s="91">
        <v>1.65E-2</v>
      </c>
      <c r="AA1737" s="91">
        <v>7.6E-2</v>
      </c>
      <c r="AB1737" s="91">
        <f>SUM(W1737:AA1737)</f>
        <v>0.2775</v>
      </c>
      <c r="AC1737" s="75">
        <v>12</v>
      </c>
      <c r="AD1737" s="92">
        <f>IF(AL1737="","",+AC1737*AL1737)</f>
      </c>
      <c r="AE1737" s="93">
        <f>IF(AL1737="","",+AL1737*AB1737)</f>
      </c>
      <c r="AF1737" s="92">
        <f>IF(AL1737="","",+AL1737-AE1737)</f>
      </c>
      <c r="AG1737" s="93">
        <f>+V1737</f>
        <v>0</v>
      </c>
      <c r="AH1737" s="92">
        <f>IF(AF1737="","",+AF1737-AG1737)</f>
      </c>
      <c r="AI1737" s="92">
        <f>IF(AH1737="","",+AH1737*AC1737)</f>
      </c>
      <c r="AJ1737" s="93"/>
      <c r="AK1737" s="94">
        <v>0.33</v>
      </c>
      <c r="AL1737" s="93">
        <f>IF(V1737=0,"",V1737/(1-AB1737-AK1737))</f>
      </c>
      <c r="AM1737" s="95">
        <v>0.33</v>
      </c>
      <c r="AN1737" s="93">
        <f>IF(V1737=0,"",V1737/(1-AB1737-AM1737))</f>
      </c>
      <c r="AO1737" s="96">
        <v>1.2</v>
      </c>
      <c r="AP1737" s="93">
        <f>IF(BD!AJ1737="","",BD!AJ1737*BD!AO1737)</f>
      </c>
      <c r="AQ1737" s="91">
        <f>BD!AM1737/BD!AK1737-1</f>
        <v>0</v>
      </c>
      <c r="AR1737" s="91">
        <f>IF(BD!AN1737="","",IF(BD!AJ1737="","",BD!AN1737/BD!AJ1737-1))</f>
      </c>
      <c r="AS1737" s="91">
        <f>IF(BD!AN1737="","",IF(BD!AN1737&lt;BD!AL1737,"ABAIXO DA META","DENTRO DA META"))</f>
      </c>
      <c r="AT1737" s="91" t="str">
        <f>IF(BD!AJ1737="","EM ANÁLISE",IF(BD!AP1737&gt;=BD!AN1737,"GO", "NO GO"))</f>
        <v>EM ANÁLISE</v>
      </c>
      <c r="AU1737" s="97">
        <f>IF(AN1737="","",+BD!$AN1737-AJ1737)</f>
      </c>
      <c r="AV1737" s="98"/>
      <c r="AW1737" s="90">
        <f>BD!P1737*BD!AC1737</f>
        <v>0</v>
      </c>
      <c r="AX1737" s="90">
        <f>BD!V1737*BD!AC1737</f>
        <v>0</v>
      </c>
      <c r="AY1737" s="90">
        <f>IF(BD!AN1737="","",BD!AN1737*BD!AC1737)</f>
      </c>
      <c r="AZ1737" s="75" t="s">
        <v>123</v>
      </c>
      <c r="BA1737" s="75" t="s">
        <v>115</v>
      </c>
      <c r="BB1737" s="75">
        <v>1</v>
      </c>
      <c r="BC1737" s="75" t="s">
        <v>209</v>
      </c>
      <c r="BD1737" s="104"/>
      <c r="BE1737" s="104"/>
      <c r="BF1737" s="101"/>
      <c r="BG1737" s="101"/>
      <c r="BH1737" s="101"/>
      <c r="BI1737" s="101"/>
      <c r="BJ1737" s="101"/>
      <c r="BK1737" s="101"/>
      <c r="BL1737" s="101"/>
      <c r="BM1737" s="101"/>
      <c r="BN1737" s="101"/>
      <c r="BO1737" s="103"/>
      <c r="BP1737" s="101"/>
      <c r="BQ1737" s="101"/>
      <c r="BR1737" s="101"/>
      <c r="BS1737" s="101"/>
      <c r="BT1737" s="101"/>
      <c r="BU1737" s="101"/>
      <c r="BV1737" s="101"/>
      <c r="BW1737" s="101"/>
      <c r="BX1737" s="101"/>
      <c r="BY1737" s="101"/>
      <c r="BZ1737" s="101"/>
      <c r="CA1737" s="101"/>
      <c r="CB1737" s="101"/>
      <c r="CC1737" s="101"/>
      <c r="CD1737" s="101"/>
      <c r="CE1737" s="101"/>
      <c r="CF1737" s="101"/>
      <c r="CG1737" s="37" t="e">
        <f>VLOOKUP(Table_1[[#This Row],[EAN]],'[1]Planilha1'!$E:$R,13,0)</f>
        <v>#N/A</v>
      </c>
      <c r="CI1737" s="188">
        <f>IF(Table_1[[#This Row],[STATUS MERCADO]]="GO",Table_1[[#This Row],[M. BRUTA TOTAL]],0)</f>
        <v>0</v>
      </c>
      <c r="CJ1737" s="188">
        <f>IF(Table_1[[#This Row],[STATUS MERCADO]]="GO",Table_1[[#This Row],[PV UNIT. REALIZADO]]*Table_1[[#This Row],[QUANTIDADE]],0)</f>
        <v>0</v>
      </c>
    </row>
    <row r="1738" ht="15" hidden="1">
      <c r="A1738" s="7"/>
      <c r="B1738" s="84" t="s">
        <v>400</v>
      </c>
      <c r="C1738" s="75">
        <v>222430</v>
      </c>
      <c r="D1738" s="75">
        <v>50414</v>
      </c>
      <c r="E1738" s="85">
        <v>7891010043469</v>
      </c>
      <c r="F1738" s="86" t="s">
        <v>1733</v>
      </c>
      <c r="G1738" s="75" t="s">
        <v>15</v>
      </c>
      <c r="H1738" s="75">
        <v>1620</v>
      </c>
      <c r="I1738" s="87" t="s">
        <v>1541</v>
      </c>
      <c r="J1738" s="75" t="s">
        <v>1719</v>
      </c>
      <c r="K1738" s="88" t="s">
        <v>84</v>
      </c>
      <c r="L1738" s="88">
        <v>12</v>
      </c>
      <c r="M1738" s="88">
        <v>4</v>
      </c>
      <c r="N1738" s="75" t="s">
        <v>85</v>
      </c>
      <c r="O1738" s="75" t="s">
        <v>208</v>
      </c>
      <c r="P1738" s="89"/>
      <c r="Q1738" s="90">
        <f>(17/100+7.6/100+1.65/100)*P1738</f>
        <v>0</v>
      </c>
      <c r="R1738" s="90"/>
      <c r="S1738" s="90"/>
      <c r="T1738" s="90"/>
      <c r="U1738" s="90"/>
      <c r="V1738" s="90">
        <f>+P1738-Q1738+R1738+S1738+T1738+U1738</f>
        <v>0</v>
      </c>
      <c r="W1738" s="91">
        <f>(1.02/100)</f>
        <v>1.02E-2</v>
      </c>
      <c r="X1738" s="91">
        <v>4.8E-3</v>
      </c>
      <c r="Y1738" s="91">
        <v>0.17</v>
      </c>
      <c r="Z1738" s="91">
        <v>1.65E-2</v>
      </c>
      <c r="AA1738" s="91">
        <v>7.6E-2</v>
      </c>
      <c r="AB1738" s="91">
        <f>SUM(W1738:AA1738)</f>
        <v>0.2775</v>
      </c>
      <c r="AC1738" s="75">
        <v>12</v>
      </c>
      <c r="AD1738" s="92">
        <f>IF(AL1738="","",+AC1738*AL1738)</f>
      </c>
      <c r="AE1738" s="93">
        <f>IF(AL1738="","",+AL1738*AB1738)</f>
      </c>
      <c r="AF1738" s="92">
        <f>IF(AL1738="","",+AL1738-AE1738)</f>
      </c>
      <c r="AG1738" s="93">
        <f>+V1738</f>
        <v>0</v>
      </c>
      <c r="AH1738" s="92">
        <f>IF(AF1738="","",+AF1738-AG1738)</f>
      </c>
      <c r="AI1738" s="92">
        <f>IF(AH1738="","",+AH1738*AC1738)</f>
      </c>
      <c r="AJ1738" s="93"/>
      <c r="AK1738" s="94">
        <v>0.33</v>
      </c>
      <c r="AL1738" s="93">
        <f>IF(V1738=0,"",V1738/(1-AB1738-AK1738))</f>
      </c>
      <c r="AM1738" s="95">
        <v>0.33</v>
      </c>
      <c r="AN1738" s="93">
        <f>IF(V1738=0,"",V1738/(1-AB1738-AM1738))</f>
      </c>
      <c r="AO1738" s="96">
        <v>1.2</v>
      </c>
      <c r="AP1738" s="93">
        <f>IF(BD!AJ1738="","",BD!AJ1738*BD!AO1738)</f>
      </c>
      <c r="AQ1738" s="91">
        <f>BD!AM1738/BD!AK1738-1</f>
        <v>0</v>
      </c>
      <c r="AR1738" s="91">
        <f>IF(BD!AN1738="","",IF(BD!AJ1738="","",BD!AN1738/BD!AJ1738-1))</f>
      </c>
      <c r="AS1738" s="91">
        <f>IF(BD!AN1738="","",IF(BD!AN1738&lt;BD!AL1738,"ABAIXO DA META","DENTRO DA META"))</f>
      </c>
      <c r="AT1738" s="91" t="str">
        <f>IF(BD!AJ1738="","EM ANÁLISE",IF(BD!AP1738&gt;=BD!AN1738,"GO", "NO GO"))</f>
        <v>EM ANÁLISE</v>
      </c>
      <c r="AU1738" s="97">
        <f>IF(AN1738="","",+BD!$AN1738-AJ1738)</f>
      </c>
      <c r="AV1738" s="98"/>
      <c r="AW1738" s="90">
        <f>BD!P1738*BD!AC1738</f>
        <v>0</v>
      </c>
      <c r="AX1738" s="90">
        <f>BD!V1738*BD!AC1738</f>
        <v>0</v>
      </c>
      <c r="AY1738" s="90">
        <f>IF(BD!AN1738="","",BD!AN1738*BD!AC1738)</f>
      </c>
      <c r="AZ1738" s="75" t="s">
        <v>123</v>
      </c>
      <c r="BA1738" s="75" t="s">
        <v>115</v>
      </c>
      <c r="BB1738" s="75">
        <v>1</v>
      </c>
      <c r="BC1738" s="75" t="s">
        <v>209</v>
      </c>
      <c r="BD1738" s="104"/>
      <c r="BE1738" s="104"/>
      <c r="BF1738" s="101"/>
      <c r="BG1738" s="101"/>
      <c r="BH1738" s="101"/>
      <c r="BI1738" s="101"/>
      <c r="BJ1738" s="101"/>
      <c r="BK1738" s="101"/>
      <c r="BL1738" s="101"/>
      <c r="BM1738" s="101"/>
      <c r="BN1738" s="101"/>
      <c r="BO1738" s="103"/>
      <c r="BP1738" s="101"/>
      <c r="BQ1738" s="101"/>
      <c r="BR1738" s="101"/>
      <c r="BS1738" s="101"/>
      <c r="BT1738" s="101"/>
      <c r="BU1738" s="101"/>
      <c r="BV1738" s="101"/>
      <c r="BW1738" s="101"/>
      <c r="BX1738" s="101"/>
      <c r="BY1738" s="101"/>
      <c r="BZ1738" s="101"/>
      <c r="CA1738" s="101"/>
      <c r="CB1738" s="101"/>
      <c r="CC1738" s="101"/>
      <c r="CD1738" s="101"/>
      <c r="CE1738" s="101"/>
      <c r="CF1738" s="101"/>
      <c r="CG1738" s="37" t="e">
        <f>VLOOKUP(Table_1[[#This Row],[EAN]],'[1]Planilha1'!$E:$R,13,0)</f>
        <v>#N/A</v>
      </c>
      <c r="CI1738" s="188">
        <f>IF(Table_1[[#This Row],[STATUS MERCADO]]="GO",Table_1[[#This Row],[M. BRUTA TOTAL]],0)</f>
        <v>0</v>
      </c>
      <c r="CJ1738" s="188">
        <f>IF(Table_1[[#This Row],[STATUS MERCADO]]="GO",Table_1[[#This Row],[PV UNIT. REALIZADO]]*Table_1[[#This Row],[QUANTIDADE]],0)</f>
        <v>0</v>
      </c>
    </row>
    <row r="1739" ht="15" hidden="1">
      <c r="A1739" s="7"/>
      <c r="B1739" s="84" t="s">
        <v>400</v>
      </c>
      <c r="C1739" s="75">
        <v>222431</v>
      </c>
      <c r="D1739" s="75">
        <v>50413</v>
      </c>
      <c r="E1739" s="85">
        <v>7891010043476</v>
      </c>
      <c r="F1739" s="86" t="s">
        <v>1734</v>
      </c>
      <c r="G1739" s="75" t="s">
        <v>15</v>
      </c>
      <c r="H1739" s="75">
        <v>1620</v>
      </c>
      <c r="I1739" s="87" t="s">
        <v>1541</v>
      </c>
      <c r="J1739" s="75" t="s">
        <v>1719</v>
      </c>
      <c r="K1739" s="88" t="s">
        <v>84</v>
      </c>
      <c r="L1739" s="88">
        <v>12</v>
      </c>
      <c r="M1739" s="88">
        <v>4</v>
      </c>
      <c r="N1739" s="75" t="s">
        <v>85</v>
      </c>
      <c r="O1739" s="75" t="s">
        <v>208</v>
      </c>
      <c r="P1739" s="89"/>
      <c r="Q1739" s="90">
        <f>(17/100+7.6/100+1.65/100)*P1739</f>
        <v>0</v>
      </c>
      <c r="R1739" s="90"/>
      <c r="S1739" s="90"/>
      <c r="T1739" s="90"/>
      <c r="U1739" s="90"/>
      <c r="V1739" s="90">
        <f>+P1739-Q1739+R1739+S1739+T1739+U1739</f>
        <v>0</v>
      </c>
      <c r="W1739" s="91">
        <f>(1.02/100)</f>
        <v>1.02E-2</v>
      </c>
      <c r="X1739" s="91">
        <v>4.8E-3</v>
      </c>
      <c r="Y1739" s="91">
        <v>0.17</v>
      </c>
      <c r="Z1739" s="91">
        <v>1.65E-2</v>
      </c>
      <c r="AA1739" s="91">
        <v>7.6E-2</v>
      </c>
      <c r="AB1739" s="91">
        <f>SUM(W1739:AA1739)</f>
        <v>0.2775</v>
      </c>
      <c r="AC1739" s="75">
        <v>12</v>
      </c>
      <c r="AD1739" s="92">
        <f>IF(AL1739="","",+AC1739*AL1739)</f>
      </c>
      <c r="AE1739" s="93">
        <f>IF(AL1739="","",+AL1739*AB1739)</f>
      </c>
      <c r="AF1739" s="92">
        <f>IF(AL1739="","",+AL1739-AE1739)</f>
      </c>
      <c r="AG1739" s="93">
        <f>+V1739</f>
        <v>0</v>
      </c>
      <c r="AH1739" s="92">
        <f>IF(AF1739="","",+AF1739-AG1739)</f>
      </c>
      <c r="AI1739" s="92">
        <f>IF(AH1739="","",+AH1739*AC1739)</f>
      </c>
      <c r="AJ1739" s="93"/>
      <c r="AK1739" s="94">
        <v>0.33</v>
      </c>
      <c r="AL1739" s="93">
        <f>IF(V1739=0,"",V1739/(1-AB1739-AK1739))</f>
      </c>
      <c r="AM1739" s="95">
        <v>0.33</v>
      </c>
      <c r="AN1739" s="93">
        <f>IF(V1739=0,"",V1739/(1-AB1739-AM1739))</f>
      </c>
      <c r="AO1739" s="96">
        <v>1.2</v>
      </c>
      <c r="AP1739" s="93">
        <f>IF(BD!AJ1739="","",BD!AJ1739*BD!AO1739)</f>
      </c>
      <c r="AQ1739" s="91">
        <f>BD!AM1739/BD!AK1739-1</f>
        <v>0</v>
      </c>
      <c r="AR1739" s="91">
        <f>IF(BD!AN1739="","",IF(BD!AJ1739="","",BD!AN1739/BD!AJ1739-1))</f>
      </c>
      <c r="AS1739" s="91">
        <f>IF(BD!AN1739="","",IF(BD!AN1739&lt;BD!AL1739,"ABAIXO DA META","DENTRO DA META"))</f>
      </c>
      <c r="AT1739" s="91" t="str">
        <f>IF(BD!AJ1739="","EM ANÁLISE",IF(BD!AP1739&gt;=BD!AN1739,"GO", "NO GO"))</f>
        <v>EM ANÁLISE</v>
      </c>
      <c r="AU1739" s="97">
        <f>IF(AN1739="","",+BD!$AN1739-AJ1739)</f>
      </c>
      <c r="AV1739" s="98"/>
      <c r="AW1739" s="90">
        <f>BD!P1739*BD!AC1739</f>
        <v>0</v>
      </c>
      <c r="AX1739" s="90">
        <f>BD!V1739*BD!AC1739</f>
        <v>0</v>
      </c>
      <c r="AY1739" s="90">
        <f>IF(BD!AN1739="","",BD!AN1739*BD!AC1739)</f>
      </c>
      <c r="AZ1739" s="75" t="s">
        <v>123</v>
      </c>
      <c r="BA1739" s="75" t="s">
        <v>115</v>
      </c>
      <c r="BB1739" s="75">
        <v>1</v>
      </c>
      <c r="BC1739" s="75" t="s">
        <v>209</v>
      </c>
      <c r="BD1739" s="104"/>
      <c r="BE1739" s="104"/>
      <c r="BF1739" s="101"/>
      <c r="BG1739" s="101"/>
      <c r="BH1739" s="101"/>
      <c r="BI1739" s="101"/>
      <c r="BJ1739" s="101"/>
      <c r="BK1739" s="101"/>
      <c r="BL1739" s="101"/>
      <c r="BM1739" s="101"/>
      <c r="BN1739" s="101"/>
      <c r="BO1739" s="103"/>
      <c r="BP1739" s="101"/>
      <c r="BQ1739" s="101"/>
      <c r="BR1739" s="101"/>
      <c r="BS1739" s="101"/>
      <c r="BT1739" s="101"/>
      <c r="BU1739" s="101"/>
      <c r="BV1739" s="101"/>
      <c r="BW1739" s="101"/>
      <c r="BX1739" s="101"/>
      <c r="BY1739" s="101"/>
      <c r="BZ1739" s="101"/>
      <c r="CA1739" s="101"/>
      <c r="CB1739" s="101"/>
      <c r="CC1739" s="101"/>
      <c r="CD1739" s="101"/>
      <c r="CE1739" s="101"/>
      <c r="CF1739" s="101"/>
      <c r="CG1739" s="37" t="e">
        <f>VLOOKUP(Table_1[[#This Row],[EAN]],'[1]Planilha1'!$E:$R,13,0)</f>
        <v>#N/A</v>
      </c>
      <c r="CI1739" s="188">
        <f>IF(Table_1[[#This Row],[STATUS MERCADO]]="GO",Table_1[[#This Row],[M. BRUTA TOTAL]],0)</f>
        <v>0</v>
      </c>
      <c r="CJ1739" s="188">
        <f>IF(Table_1[[#This Row],[STATUS MERCADO]]="GO",Table_1[[#This Row],[PV UNIT. REALIZADO]]*Table_1[[#This Row],[QUANTIDADE]],0)</f>
        <v>0</v>
      </c>
    </row>
    <row r="1740" ht="15" hidden="1">
      <c r="A1740" s="7"/>
      <c r="B1740" s="84" t="s">
        <v>400</v>
      </c>
      <c r="C1740" s="75">
        <v>222434</v>
      </c>
      <c r="D1740" s="75">
        <v>3890</v>
      </c>
      <c r="E1740" s="85">
        <v>7891010038908</v>
      </c>
      <c r="F1740" s="86" t="s">
        <v>1735</v>
      </c>
      <c r="G1740" s="75" t="s">
        <v>15</v>
      </c>
      <c r="H1740" s="75">
        <v>1620</v>
      </c>
      <c r="I1740" s="87" t="s">
        <v>1541</v>
      </c>
      <c r="J1740" s="75" t="s">
        <v>1736</v>
      </c>
      <c r="K1740" s="88" t="s">
        <v>84</v>
      </c>
      <c r="L1740" s="88">
        <v>24</v>
      </c>
      <c r="M1740" s="88">
        <v>4</v>
      </c>
      <c r="N1740" s="75" t="s">
        <v>85</v>
      </c>
      <c r="O1740" s="75" t="s">
        <v>208</v>
      </c>
      <c r="P1740" s="89"/>
      <c r="Q1740" s="90">
        <f>(17/100+7.6/100+1.65/100)*P1740</f>
        <v>0</v>
      </c>
      <c r="R1740" s="90"/>
      <c r="S1740" s="90"/>
      <c r="T1740" s="90"/>
      <c r="U1740" s="90"/>
      <c r="V1740" s="90">
        <f>+P1740-Q1740+R1740+S1740+T1740+U1740</f>
        <v>0</v>
      </c>
      <c r="W1740" s="91">
        <f>(1.02/100)</f>
        <v>1.02E-2</v>
      </c>
      <c r="X1740" s="91">
        <v>4.8E-3</v>
      </c>
      <c r="Y1740" s="91">
        <v>0.17</v>
      </c>
      <c r="Z1740" s="91">
        <v>1.65E-2</v>
      </c>
      <c r="AA1740" s="91">
        <v>7.6E-2</v>
      </c>
      <c r="AB1740" s="91">
        <f>SUM(W1740:AA1740)</f>
        <v>0.2775</v>
      </c>
      <c r="AC1740" s="75">
        <v>12</v>
      </c>
      <c r="AD1740" s="92">
        <f>IF(AL1740="","",+AC1740*AL1740)</f>
      </c>
      <c r="AE1740" s="93">
        <f>IF(AL1740="","",+AL1740*AB1740)</f>
      </c>
      <c r="AF1740" s="92">
        <f>IF(AL1740="","",+AL1740-AE1740)</f>
      </c>
      <c r="AG1740" s="93">
        <f>+V1740</f>
        <v>0</v>
      </c>
      <c r="AH1740" s="92">
        <f>IF(AF1740="","",+AF1740-AG1740)</f>
      </c>
      <c r="AI1740" s="92">
        <f>IF(AH1740="","",+AH1740*AC1740)</f>
      </c>
      <c r="AJ1740" s="93"/>
      <c r="AK1740" s="94">
        <v>0.33</v>
      </c>
      <c r="AL1740" s="93">
        <f>IF(V1740=0,"",V1740/(1-AB1740-AK1740))</f>
      </c>
      <c r="AM1740" s="95">
        <v>0.33</v>
      </c>
      <c r="AN1740" s="93">
        <f>IF(V1740=0,"",V1740/(1-AB1740-AM1740))</f>
      </c>
      <c r="AO1740" s="96">
        <v>1.2</v>
      </c>
      <c r="AP1740" s="93">
        <f>IF(BD!AJ1740="","",BD!AJ1740*BD!AO1740)</f>
      </c>
      <c r="AQ1740" s="91">
        <f>BD!AM1740/BD!AK1740-1</f>
        <v>0</v>
      </c>
      <c r="AR1740" s="91">
        <f>IF(BD!AN1740="","",IF(BD!AJ1740="","",BD!AN1740/BD!AJ1740-1))</f>
      </c>
      <c r="AS1740" s="91">
        <f>IF(BD!AN1740="","",IF(BD!AN1740&lt;BD!AL1740,"ABAIXO DA META","DENTRO DA META"))</f>
      </c>
      <c r="AT1740" s="91" t="str">
        <f>IF(BD!AJ1740="","EM ANÁLISE",IF(BD!AP1740&gt;=BD!AN1740,"GO", "NO GO"))</f>
        <v>EM ANÁLISE</v>
      </c>
      <c r="AU1740" s="97">
        <f>IF(AN1740="","",+BD!$AN1740-AJ1740)</f>
      </c>
      <c r="AV1740" s="98"/>
      <c r="AW1740" s="90">
        <f>BD!P1740*BD!AC1740</f>
        <v>0</v>
      </c>
      <c r="AX1740" s="90">
        <f>BD!V1740*BD!AC1740</f>
        <v>0</v>
      </c>
      <c r="AY1740" s="90">
        <f>IF(BD!AN1740="","",BD!AN1740*BD!AC1740)</f>
      </c>
      <c r="AZ1740" s="75" t="s">
        <v>123</v>
      </c>
      <c r="BA1740" s="75" t="s">
        <v>115</v>
      </c>
      <c r="BB1740" s="75">
        <v>1</v>
      </c>
      <c r="BC1740" s="75" t="s">
        <v>209</v>
      </c>
      <c r="BD1740" s="104"/>
      <c r="BE1740" s="104"/>
      <c r="BF1740" s="101"/>
      <c r="BG1740" s="101"/>
      <c r="BH1740" s="101"/>
      <c r="BI1740" s="101"/>
      <c r="BJ1740" s="101"/>
      <c r="BK1740" s="101"/>
      <c r="BL1740" s="101"/>
      <c r="BM1740" s="101"/>
      <c r="BN1740" s="101"/>
      <c r="BO1740" s="103"/>
      <c r="BP1740" s="101"/>
      <c r="BQ1740" s="101"/>
      <c r="BR1740" s="101"/>
      <c r="BS1740" s="101"/>
      <c r="BT1740" s="101"/>
      <c r="BU1740" s="101"/>
      <c r="BV1740" s="101"/>
      <c r="BW1740" s="101"/>
      <c r="BX1740" s="101"/>
      <c r="BY1740" s="101"/>
      <c r="BZ1740" s="101"/>
      <c r="CA1740" s="101"/>
      <c r="CB1740" s="101"/>
      <c r="CC1740" s="101"/>
      <c r="CD1740" s="101"/>
      <c r="CE1740" s="101"/>
      <c r="CF1740" s="101"/>
      <c r="CG1740" s="37" t="e">
        <f>VLOOKUP(Table_1[[#This Row],[EAN]],'[1]Planilha1'!$E:$R,13,0)</f>
        <v>#N/A</v>
      </c>
      <c r="CI1740" s="188">
        <f>IF(Table_1[[#This Row],[STATUS MERCADO]]="GO",Table_1[[#This Row],[M. BRUTA TOTAL]],0)</f>
        <v>0</v>
      </c>
      <c r="CJ1740" s="188">
        <f>IF(Table_1[[#This Row],[STATUS MERCADO]]="GO",Table_1[[#This Row],[PV UNIT. REALIZADO]]*Table_1[[#This Row],[QUANTIDADE]],0)</f>
        <v>0</v>
      </c>
    </row>
    <row r="1741" ht="15" hidden="1">
      <c r="A1741" s="7"/>
      <c r="B1741" s="84" t="s">
        <v>400</v>
      </c>
      <c r="C1741" s="75">
        <v>222436</v>
      </c>
      <c r="D1741" s="75">
        <v>4448</v>
      </c>
      <c r="E1741" s="85">
        <v>7891010038953</v>
      </c>
      <c r="F1741" s="86" t="s">
        <v>1737</v>
      </c>
      <c r="G1741" s="75" t="s">
        <v>15</v>
      </c>
      <c r="H1741" s="75">
        <v>1620</v>
      </c>
      <c r="I1741" s="87" t="s">
        <v>1541</v>
      </c>
      <c r="J1741" s="75" t="s">
        <v>1736</v>
      </c>
      <c r="K1741" s="88" t="s">
        <v>84</v>
      </c>
      <c r="L1741" s="88">
        <v>48</v>
      </c>
      <c r="M1741" s="88">
        <v>4</v>
      </c>
      <c r="N1741" s="75" t="s">
        <v>85</v>
      </c>
      <c r="O1741" s="75" t="s">
        <v>208</v>
      </c>
      <c r="P1741" s="89"/>
      <c r="Q1741" s="90">
        <f>(17/100+7.6/100+1.65/100)*P1741</f>
        <v>0</v>
      </c>
      <c r="R1741" s="90"/>
      <c r="S1741" s="90"/>
      <c r="T1741" s="90"/>
      <c r="U1741" s="90"/>
      <c r="V1741" s="90">
        <f>+P1741-Q1741+R1741+S1741+T1741+U1741</f>
        <v>0</v>
      </c>
      <c r="W1741" s="91">
        <f>(1.02/100)</f>
        <v>1.02E-2</v>
      </c>
      <c r="X1741" s="91">
        <v>4.8E-3</v>
      </c>
      <c r="Y1741" s="91">
        <v>0.17</v>
      </c>
      <c r="Z1741" s="91">
        <v>1.65E-2</v>
      </c>
      <c r="AA1741" s="91">
        <v>7.6E-2</v>
      </c>
      <c r="AB1741" s="91">
        <f>SUM(W1741:AA1741)</f>
        <v>0.2775</v>
      </c>
      <c r="AC1741" s="75">
        <v>12</v>
      </c>
      <c r="AD1741" s="92">
        <f>IF(AL1741="","",+AC1741*AL1741)</f>
      </c>
      <c r="AE1741" s="93">
        <f>IF(AL1741="","",+AL1741*AB1741)</f>
      </c>
      <c r="AF1741" s="92">
        <f>IF(AL1741="","",+AL1741-AE1741)</f>
      </c>
      <c r="AG1741" s="93">
        <f>+V1741</f>
        <v>0</v>
      </c>
      <c r="AH1741" s="92">
        <f>IF(AF1741="","",+AF1741-AG1741)</f>
      </c>
      <c r="AI1741" s="92">
        <f>IF(AH1741="","",+AH1741*AC1741)</f>
      </c>
      <c r="AJ1741" s="93"/>
      <c r="AK1741" s="94">
        <v>0.33</v>
      </c>
      <c r="AL1741" s="93">
        <f>IF(V1741=0,"",V1741/(1-AB1741-AK1741))</f>
      </c>
      <c r="AM1741" s="95">
        <v>0.33</v>
      </c>
      <c r="AN1741" s="93">
        <f>IF(V1741=0,"",V1741/(1-AB1741-AM1741))</f>
      </c>
      <c r="AO1741" s="96">
        <v>1.2</v>
      </c>
      <c r="AP1741" s="93">
        <f>IF(BD!AJ1741="","",BD!AJ1741*BD!AO1741)</f>
      </c>
      <c r="AQ1741" s="91">
        <f>BD!AM1741/BD!AK1741-1</f>
        <v>0</v>
      </c>
      <c r="AR1741" s="91">
        <f>IF(BD!AN1741="","",IF(BD!AJ1741="","",BD!AN1741/BD!AJ1741-1))</f>
      </c>
      <c r="AS1741" s="91">
        <f>IF(BD!AN1741="","",IF(BD!AN1741&lt;BD!AL1741,"ABAIXO DA META","DENTRO DA META"))</f>
      </c>
      <c r="AT1741" s="91" t="str">
        <f>IF(BD!AJ1741="","EM ANÁLISE",IF(BD!AP1741&gt;=BD!AN1741,"GO", "NO GO"))</f>
        <v>EM ANÁLISE</v>
      </c>
      <c r="AU1741" s="97">
        <f>IF(AN1741="","",+BD!$AN1741-AJ1741)</f>
      </c>
      <c r="AV1741" s="98"/>
      <c r="AW1741" s="90">
        <f>BD!P1741*BD!AC1741</f>
        <v>0</v>
      </c>
      <c r="AX1741" s="90">
        <f>BD!V1741*BD!AC1741</f>
        <v>0</v>
      </c>
      <c r="AY1741" s="90">
        <f>IF(BD!AN1741="","",BD!AN1741*BD!AC1741)</f>
      </c>
      <c r="AZ1741" s="75" t="s">
        <v>123</v>
      </c>
      <c r="BA1741" s="75" t="s">
        <v>115</v>
      </c>
      <c r="BB1741" s="75">
        <v>1</v>
      </c>
      <c r="BC1741" s="75" t="s">
        <v>209</v>
      </c>
      <c r="BD1741" s="104"/>
      <c r="BE1741" s="104"/>
      <c r="BF1741" s="101"/>
      <c r="BG1741" s="101"/>
      <c r="BH1741" s="101"/>
      <c r="BI1741" s="101"/>
      <c r="BJ1741" s="101"/>
      <c r="BK1741" s="101"/>
      <c r="BL1741" s="101"/>
      <c r="BM1741" s="101"/>
      <c r="BN1741" s="101"/>
      <c r="BO1741" s="103"/>
      <c r="BP1741" s="101"/>
      <c r="BQ1741" s="101"/>
      <c r="BR1741" s="101"/>
      <c r="BS1741" s="101"/>
      <c r="BT1741" s="101"/>
      <c r="BU1741" s="101"/>
      <c r="BV1741" s="101"/>
      <c r="BW1741" s="101"/>
      <c r="BX1741" s="101"/>
      <c r="BY1741" s="101"/>
      <c r="BZ1741" s="101"/>
      <c r="CA1741" s="101"/>
      <c r="CB1741" s="101"/>
      <c r="CC1741" s="101"/>
      <c r="CD1741" s="101"/>
      <c r="CE1741" s="101"/>
      <c r="CF1741" s="101"/>
      <c r="CG1741" s="37" t="e">
        <f>VLOOKUP(Table_1[[#This Row],[EAN]],'[1]Planilha1'!$E:$R,13,0)</f>
        <v>#N/A</v>
      </c>
      <c r="CI1741" s="188">
        <f>IF(Table_1[[#This Row],[STATUS MERCADO]]="GO",Table_1[[#This Row],[M. BRUTA TOTAL]],0)</f>
        <v>0</v>
      </c>
      <c r="CJ1741" s="188">
        <f>IF(Table_1[[#This Row],[STATUS MERCADO]]="GO",Table_1[[#This Row],[PV UNIT. REALIZADO]]*Table_1[[#This Row],[QUANTIDADE]],0)</f>
        <v>0</v>
      </c>
    </row>
    <row r="1742" ht="15" hidden="1">
      <c r="A1742" s="7"/>
      <c r="B1742" s="84" t="s">
        <v>400</v>
      </c>
      <c r="C1742" s="75">
        <v>223428</v>
      </c>
      <c r="D1742" s="75">
        <v>61000247</v>
      </c>
      <c r="E1742" s="85">
        <v>7891024116319</v>
      </c>
      <c r="F1742" s="86" t="s">
        <v>1738</v>
      </c>
      <c r="G1742" s="75" t="s">
        <v>15</v>
      </c>
      <c r="H1742" s="75">
        <v>1620</v>
      </c>
      <c r="I1742" s="87" t="s">
        <v>1541</v>
      </c>
      <c r="J1742" s="75" t="s">
        <v>1719</v>
      </c>
      <c r="K1742" s="88" t="s">
        <v>1177</v>
      </c>
      <c r="L1742" s="88">
        <v>18</v>
      </c>
      <c r="M1742" s="88">
        <v>0</v>
      </c>
      <c r="N1742" s="75" t="s">
        <v>85</v>
      </c>
      <c r="O1742" s="75" t="s">
        <v>1739</v>
      </c>
      <c r="P1742" s="89"/>
      <c r="Q1742" s="90">
        <f>(17/100+7.6/100+1.65/100)*P1742</f>
        <v>0</v>
      </c>
      <c r="R1742" s="90"/>
      <c r="S1742" s="90"/>
      <c r="T1742" s="90"/>
      <c r="U1742" s="90"/>
      <c r="V1742" s="90">
        <f>+P1742-Q1742+R1742+S1742+T1742+U1742</f>
        <v>0</v>
      </c>
      <c r="W1742" s="91">
        <f>(1.02/100)</f>
        <v>1.02E-2</v>
      </c>
      <c r="X1742" s="91">
        <v>4.8E-3</v>
      </c>
      <c r="Y1742" s="91">
        <v>0.17</v>
      </c>
      <c r="Z1742" s="91">
        <v>1.65E-2</v>
      </c>
      <c r="AA1742" s="91">
        <v>7.6E-2</v>
      </c>
      <c r="AB1742" s="91">
        <f>SUM(W1742:AA1742)</f>
        <v>0.2775</v>
      </c>
      <c r="AC1742" s="75">
        <v>12</v>
      </c>
      <c r="AD1742" s="92">
        <f>IF(AL1742="","",+AC1742*AL1742)</f>
      </c>
      <c r="AE1742" s="93">
        <f>IF(AL1742="","",+AL1742*AB1742)</f>
      </c>
      <c r="AF1742" s="92">
        <f>IF(AL1742="","",+AL1742-AE1742)</f>
      </c>
      <c r="AG1742" s="93">
        <f>+V1742</f>
        <v>0</v>
      </c>
      <c r="AH1742" s="92">
        <f>IF(AF1742="","",+AF1742-AG1742)</f>
      </c>
      <c r="AI1742" s="92">
        <f>IF(AH1742="","",+AH1742*AC1742)</f>
      </c>
      <c r="AJ1742" s="93"/>
      <c r="AK1742" s="94">
        <v>0.33</v>
      </c>
      <c r="AL1742" s="93">
        <f>IF(V1742=0,"",V1742/(1-AB1742-AK1742))</f>
      </c>
      <c r="AM1742" s="95">
        <v>0.33</v>
      </c>
      <c r="AN1742" s="93">
        <f>IF(V1742=0,"",V1742/(1-AB1742-AM1742))</f>
      </c>
      <c r="AO1742" s="96">
        <v>1.2</v>
      </c>
      <c r="AP1742" s="93">
        <f>IF(BD!AJ1742="","",BD!AJ1742*BD!AO1742)</f>
      </c>
      <c r="AQ1742" s="91">
        <f>BD!AM1742/BD!AK1742-1</f>
        <v>0</v>
      </c>
      <c r="AR1742" s="91">
        <f>IF(BD!AN1742="","",IF(BD!AJ1742="","",BD!AN1742/BD!AJ1742-1))</f>
      </c>
      <c r="AS1742" s="91">
        <f>IF(BD!AN1742="","",IF(BD!AN1742&lt;BD!AL1742,"ABAIXO DA META","DENTRO DA META"))</f>
      </c>
      <c r="AT1742" s="91" t="str">
        <f>IF(BD!AJ1742="","EM ANÁLISE",IF(BD!AP1742&gt;=BD!AN1742,"GO", "NO GO"))</f>
        <v>EM ANÁLISE</v>
      </c>
      <c r="AU1742" s="97">
        <f>IF(AN1742="","",+BD!$AN1742-AJ1742)</f>
      </c>
      <c r="AV1742" s="98"/>
      <c r="AW1742" s="90">
        <f>BD!P1742*BD!AC1742</f>
        <v>0</v>
      </c>
      <c r="AX1742" s="90">
        <f>BD!V1742*BD!AC1742</f>
        <v>0</v>
      </c>
      <c r="AY1742" s="90">
        <f>IF(BD!AN1742="","",BD!AN1742*BD!AC1742)</f>
      </c>
      <c r="AZ1742" s="75" t="s">
        <v>123</v>
      </c>
      <c r="BA1742" s="75"/>
      <c r="BB1742" s="75"/>
      <c r="BC1742" s="75"/>
      <c r="BD1742" s="104"/>
      <c r="BE1742" s="104"/>
      <c r="BF1742" s="101"/>
      <c r="BG1742" s="101"/>
      <c r="BH1742" s="101"/>
      <c r="BI1742" s="101"/>
      <c r="BJ1742" s="101"/>
      <c r="BK1742" s="101"/>
      <c r="BL1742" s="101"/>
      <c r="BM1742" s="101"/>
      <c r="BN1742" s="101"/>
      <c r="BO1742" s="103"/>
      <c r="BP1742" s="101"/>
      <c r="BQ1742" s="101"/>
      <c r="BR1742" s="101"/>
      <c r="BS1742" s="101"/>
      <c r="BT1742" s="101"/>
      <c r="BU1742" s="101"/>
      <c r="BV1742" s="101"/>
      <c r="BW1742" s="101"/>
      <c r="BX1742" s="101"/>
      <c r="BY1742" s="101"/>
      <c r="BZ1742" s="101"/>
      <c r="CA1742" s="101"/>
      <c r="CB1742" s="101"/>
      <c r="CC1742" s="101"/>
      <c r="CD1742" s="101"/>
      <c r="CE1742" s="101"/>
      <c r="CF1742" s="101"/>
      <c r="CG1742" s="37" t="e">
        <f>VLOOKUP(Table_1[[#This Row],[EAN]],'[1]Planilha1'!$E:$R,13,0)</f>
        <v>#N/A</v>
      </c>
      <c r="CI1742" s="188">
        <f>IF(Table_1[[#This Row],[STATUS MERCADO]]="GO",Table_1[[#This Row],[M. BRUTA TOTAL]],0)</f>
        <v>0</v>
      </c>
      <c r="CJ1742" s="188">
        <f>IF(Table_1[[#This Row],[STATUS MERCADO]]="GO",Table_1[[#This Row],[PV UNIT. REALIZADO]]*Table_1[[#This Row],[QUANTIDADE]],0)</f>
        <v>0</v>
      </c>
    </row>
    <row r="1743" ht="15" hidden="1">
      <c r="A1743" s="7"/>
      <c r="B1743" s="84" t="s">
        <v>400</v>
      </c>
      <c r="C1743" s="75">
        <v>223429</v>
      </c>
      <c r="D1743" s="75" t="s">
        <v>1740</v>
      </c>
      <c r="E1743" s="85">
        <v>7891024136300</v>
      </c>
      <c r="F1743" s="86" t="s">
        <v>1741</v>
      </c>
      <c r="G1743" s="75" t="s">
        <v>15</v>
      </c>
      <c r="H1743" s="75">
        <v>1620</v>
      </c>
      <c r="I1743" s="87" t="s">
        <v>1541</v>
      </c>
      <c r="J1743" s="75" t="s">
        <v>1697</v>
      </c>
      <c r="K1743" s="88" t="s">
        <v>1177</v>
      </c>
      <c r="L1743" s="88">
        <v>12</v>
      </c>
      <c r="M1743" s="88">
        <v>0</v>
      </c>
      <c r="N1743" s="75" t="s">
        <v>85</v>
      </c>
      <c r="O1743" s="75" t="s">
        <v>1739</v>
      </c>
      <c r="P1743" s="89"/>
      <c r="Q1743" s="90">
        <f>(17/100+7.6/100+1.65/100)*P1743</f>
        <v>0</v>
      </c>
      <c r="R1743" s="90"/>
      <c r="S1743" s="90"/>
      <c r="T1743" s="90"/>
      <c r="U1743" s="90"/>
      <c r="V1743" s="90">
        <f>+P1743-Q1743+R1743+S1743+T1743+U1743</f>
        <v>0</v>
      </c>
      <c r="W1743" s="91">
        <f>(1.02/100)</f>
        <v>1.02E-2</v>
      </c>
      <c r="X1743" s="91">
        <v>4.8E-3</v>
      </c>
      <c r="Y1743" s="91">
        <v>0.17</v>
      </c>
      <c r="Z1743" s="91">
        <v>1.65E-2</v>
      </c>
      <c r="AA1743" s="91">
        <v>7.6E-2</v>
      </c>
      <c r="AB1743" s="91">
        <f>SUM(W1743:AA1743)</f>
        <v>0.2775</v>
      </c>
      <c r="AC1743" s="75">
        <v>12</v>
      </c>
      <c r="AD1743" s="92">
        <f>IF(AL1743="","",+AC1743*AL1743)</f>
      </c>
      <c r="AE1743" s="93">
        <f>IF(AL1743="","",+AL1743*AB1743)</f>
      </c>
      <c r="AF1743" s="92">
        <f>IF(AL1743="","",+AL1743-AE1743)</f>
      </c>
      <c r="AG1743" s="93">
        <f>+V1743</f>
        <v>0</v>
      </c>
      <c r="AH1743" s="92">
        <f>IF(AF1743="","",+AF1743-AG1743)</f>
      </c>
      <c r="AI1743" s="92">
        <f>IF(AH1743="","",+AH1743*AC1743)</f>
      </c>
      <c r="AJ1743" s="93"/>
      <c r="AK1743" s="94">
        <v>0.33</v>
      </c>
      <c r="AL1743" s="93">
        <f>IF(V1743=0,"",V1743/(1-AB1743-AK1743))</f>
      </c>
      <c r="AM1743" s="95">
        <v>0.33</v>
      </c>
      <c r="AN1743" s="93">
        <f>IF(V1743=0,"",V1743/(1-AB1743-AM1743))</f>
      </c>
      <c r="AO1743" s="96">
        <v>1.2</v>
      </c>
      <c r="AP1743" s="93">
        <f>IF(BD!AJ1743="","",BD!AJ1743*BD!AO1743)</f>
      </c>
      <c r="AQ1743" s="91">
        <f>BD!AM1743/BD!AK1743-1</f>
        <v>0</v>
      </c>
      <c r="AR1743" s="91">
        <f>IF(BD!AN1743="","",IF(BD!AJ1743="","",BD!AN1743/BD!AJ1743-1))</f>
      </c>
      <c r="AS1743" s="91">
        <f>IF(BD!AN1743="","",IF(BD!AN1743&lt;BD!AL1743,"ABAIXO DA META","DENTRO DA META"))</f>
      </c>
      <c r="AT1743" s="91" t="str">
        <f>IF(BD!AJ1743="","EM ANÁLISE",IF(BD!AP1743&gt;=BD!AN1743,"GO", "NO GO"))</f>
        <v>EM ANÁLISE</v>
      </c>
      <c r="AU1743" s="97">
        <f>IF(AN1743="","",+BD!$AN1743-AJ1743)</f>
      </c>
      <c r="AV1743" s="98"/>
      <c r="AW1743" s="90">
        <f>BD!P1743*BD!AC1743</f>
        <v>0</v>
      </c>
      <c r="AX1743" s="90">
        <f>BD!V1743*BD!AC1743</f>
        <v>0</v>
      </c>
      <c r="AY1743" s="90">
        <f>IF(BD!AN1743="","",BD!AN1743*BD!AC1743)</f>
      </c>
      <c r="AZ1743" s="75" t="s">
        <v>123</v>
      </c>
      <c r="BA1743" s="75"/>
      <c r="BB1743" s="75"/>
      <c r="BC1743" s="75"/>
      <c r="BD1743" s="104"/>
      <c r="BE1743" s="104"/>
      <c r="BF1743" s="101"/>
      <c r="BG1743" s="101"/>
      <c r="BH1743" s="101"/>
      <c r="BI1743" s="101"/>
      <c r="BJ1743" s="101"/>
      <c r="BK1743" s="101"/>
      <c r="BL1743" s="101"/>
      <c r="BM1743" s="101"/>
      <c r="BN1743" s="101"/>
      <c r="BO1743" s="103"/>
      <c r="BP1743" s="101"/>
      <c r="BQ1743" s="101"/>
      <c r="BR1743" s="101"/>
      <c r="BS1743" s="101"/>
      <c r="BT1743" s="101"/>
      <c r="BU1743" s="101"/>
      <c r="BV1743" s="101"/>
      <c r="BW1743" s="101"/>
      <c r="BX1743" s="101"/>
      <c r="BY1743" s="101"/>
      <c r="BZ1743" s="101"/>
      <c r="CA1743" s="101"/>
      <c r="CB1743" s="101"/>
      <c r="CC1743" s="101"/>
      <c r="CD1743" s="101"/>
      <c r="CE1743" s="101"/>
      <c r="CF1743" s="101"/>
      <c r="CG1743" s="37" t="e">
        <f>VLOOKUP(Table_1[[#This Row],[EAN]],'[1]Planilha1'!$E:$R,13,0)</f>
        <v>#N/A</v>
      </c>
      <c r="CI1743" s="188">
        <f>IF(Table_1[[#This Row],[STATUS MERCADO]]="GO",Table_1[[#This Row],[M. BRUTA TOTAL]],0)</f>
        <v>0</v>
      </c>
      <c r="CJ1743" s="188">
        <f>IF(Table_1[[#This Row],[STATUS MERCADO]]="GO",Table_1[[#This Row],[PV UNIT. REALIZADO]]*Table_1[[#This Row],[QUANTIDADE]],0)</f>
        <v>0</v>
      </c>
    </row>
    <row r="1744" ht="15" hidden="1">
      <c r="A1744" s="7"/>
      <c r="B1744" s="84" t="s">
        <v>400</v>
      </c>
      <c r="C1744" s="75">
        <v>223430</v>
      </c>
      <c r="D1744" s="75" t="s">
        <v>1742</v>
      </c>
      <c r="E1744" s="85">
        <v>7891024115800</v>
      </c>
      <c r="F1744" s="86" t="s">
        <v>1743</v>
      </c>
      <c r="G1744" s="75" t="s">
        <v>15</v>
      </c>
      <c r="H1744" s="75">
        <v>1090</v>
      </c>
      <c r="I1744" s="87" t="s">
        <v>1554</v>
      </c>
      <c r="J1744" s="75" t="s">
        <v>1633</v>
      </c>
      <c r="K1744" s="88" t="s">
        <v>1177</v>
      </c>
      <c r="L1744" s="88">
        <v>12</v>
      </c>
      <c r="M1744" s="88">
        <v>0</v>
      </c>
      <c r="N1744" s="75" t="s">
        <v>85</v>
      </c>
      <c r="O1744" s="75" t="s">
        <v>1739</v>
      </c>
      <c r="P1744" s="89"/>
      <c r="Q1744" s="90">
        <f>(17/100+7.6/100+1.65/100)*P1744</f>
        <v>0</v>
      </c>
      <c r="R1744" s="90"/>
      <c r="S1744" s="90"/>
      <c r="T1744" s="90"/>
      <c r="U1744" s="90"/>
      <c r="V1744" s="90">
        <f>+P1744-Q1744+R1744+S1744+T1744+U1744</f>
        <v>0</v>
      </c>
      <c r="W1744" s="91">
        <f>(1.02/100)</f>
        <v>1.02E-2</v>
      </c>
      <c r="X1744" s="91">
        <v>4.8E-3</v>
      </c>
      <c r="Y1744" s="91">
        <v>0.17</v>
      </c>
      <c r="Z1744" s="91">
        <v>1.65E-2</v>
      </c>
      <c r="AA1744" s="91">
        <v>7.6E-2</v>
      </c>
      <c r="AB1744" s="91">
        <f>SUM(W1744:AA1744)</f>
        <v>0.2775</v>
      </c>
      <c r="AC1744" s="75">
        <v>12</v>
      </c>
      <c r="AD1744" s="92">
        <f>IF(AL1744="","",+AC1744*AL1744)</f>
      </c>
      <c r="AE1744" s="93">
        <f>IF(AL1744="","",+AL1744*AB1744)</f>
      </c>
      <c r="AF1744" s="92">
        <f>IF(AL1744="","",+AL1744-AE1744)</f>
      </c>
      <c r="AG1744" s="93">
        <f>+V1744</f>
        <v>0</v>
      </c>
      <c r="AH1744" s="92">
        <f>IF(AF1744="","",+AF1744-AG1744)</f>
      </c>
      <c r="AI1744" s="92">
        <f>IF(AH1744="","",+AH1744*AC1744)</f>
      </c>
      <c r="AJ1744" s="93"/>
      <c r="AK1744" s="94">
        <v>0.33</v>
      </c>
      <c r="AL1744" s="93">
        <f>IF(V1744=0,"",V1744/(1-AB1744-AK1744))</f>
      </c>
      <c r="AM1744" s="95">
        <v>0.33</v>
      </c>
      <c r="AN1744" s="93">
        <f>IF(V1744=0,"",V1744/(1-AB1744-AM1744))</f>
      </c>
      <c r="AO1744" s="96">
        <v>1.2</v>
      </c>
      <c r="AP1744" s="93">
        <f>IF(BD!AJ1744="","",BD!AJ1744*BD!AO1744)</f>
      </c>
      <c r="AQ1744" s="91">
        <f>BD!AM1744/BD!AK1744-1</f>
        <v>0</v>
      </c>
      <c r="AR1744" s="91">
        <f>IF(BD!AN1744="","",IF(BD!AJ1744="","",BD!AN1744/BD!AJ1744-1))</f>
      </c>
      <c r="AS1744" s="91">
        <f>IF(BD!AN1744="","",IF(BD!AN1744&lt;BD!AL1744,"ABAIXO DA META","DENTRO DA META"))</f>
      </c>
      <c r="AT1744" s="91" t="str">
        <f>IF(BD!AJ1744="","EM ANÁLISE",IF(BD!AP1744&gt;=BD!AN1744,"GO", "NO GO"))</f>
        <v>EM ANÁLISE</v>
      </c>
      <c r="AU1744" s="97">
        <f>IF(AN1744="","",+BD!$AN1744-AJ1744)</f>
      </c>
      <c r="AV1744" s="98"/>
      <c r="AW1744" s="90">
        <f>BD!P1744*BD!AC1744</f>
        <v>0</v>
      </c>
      <c r="AX1744" s="90">
        <f>BD!V1744*BD!AC1744</f>
        <v>0</v>
      </c>
      <c r="AY1744" s="90">
        <f>IF(BD!AN1744="","",BD!AN1744*BD!AC1744)</f>
      </c>
      <c r="AZ1744" s="75" t="s">
        <v>123</v>
      </c>
      <c r="BA1744" s="75"/>
      <c r="BB1744" s="75"/>
      <c r="BC1744" s="75"/>
      <c r="BD1744" s="104"/>
      <c r="BE1744" s="104"/>
      <c r="BF1744" s="101"/>
      <c r="BG1744" s="101"/>
      <c r="BH1744" s="101"/>
      <c r="BI1744" s="101"/>
      <c r="BJ1744" s="101"/>
      <c r="BK1744" s="101"/>
      <c r="BL1744" s="101"/>
      <c r="BM1744" s="101"/>
      <c r="BN1744" s="101"/>
      <c r="BO1744" s="103"/>
      <c r="BP1744" s="101"/>
      <c r="BQ1744" s="101"/>
      <c r="BR1744" s="101"/>
      <c r="BS1744" s="101"/>
      <c r="BT1744" s="101"/>
      <c r="BU1744" s="101"/>
      <c r="BV1744" s="101"/>
      <c r="BW1744" s="101"/>
      <c r="BX1744" s="101"/>
      <c r="BY1744" s="101"/>
      <c r="BZ1744" s="101"/>
      <c r="CA1744" s="101"/>
      <c r="CB1744" s="101"/>
      <c r="CC1744" s="101"/>
      <c r="CD1744" s="101"/>
      <c r="CE1744" s="101"/>
      <c r="CF1744" s="101"/>
      <c r="CG1744" s="37" t="e">
        <f>VLOOKUP(Table_1[[#This Row],[EAN]],'[1]Planilha1'!$E:$R,13,0)</f>
        <v>#N/A</v>
      </c>
      <c r="CI1744" s="188">
        <f>IF(Table_1[[#This Row],[STATUS MERCADO]]="GO",Table_1[[#This Row],[M. BRUTA TOTAL]],0)</f>
        <v>0</v>
      </c>
      <c r="CJ1744" s="188">
        <f>IF(Table_1[[#This Row],[STATUS MERCADO]]="GO",Table_1[[#This Row],[PV UNIT. REALIZADO]]*Table_1[[#This Row],[QUANTIDADE]],0)</f>
        <v>0</v>
      </c>
    </row>
    <row r="1745" ht="15" hidden="1">
      <c r="A1745" s="7"/>
      <c r="B1745" s="84" t="s">
        <v>400</v>
      </c>
      <c r="C1745" s="75">
        <v>223431</v>
      </c>
      <c r="D1745" s="75" t="s">
        <v>1744</v>
      </c>
      <c r="E1745" s="85">
        <v>7891024115107</v>
      </c>
      <c r="F1745" s="86" t="s">
        <v>1745</v>
      </c>
      <c r="G1745" s="75" t="s">
        <v>15</v>
      </c>
      <c r="H1745" s="75">
        <v>1090</v>
      </c>
      <c r="I1745" s="87" t="s">
        <v>1554</v>
      </c>
      <c r="J1745" s="75" t="s">
        <v>1633</v>
      </c>
      <c r="K1745" s="88" t="s">
        <v>1177</v>
      </c>
      <c r="L1745" s="88">
        <v>12</v>
      </c>
      <c r="M1745" s="88">
        <v>0</v>
      </c>
      <c r="N1745" s="75" t="s">
        <v>85</v>
      </c>
      <c r="O1745" s="75" t="s">
        <v>1739</v>
      </c>
      <c r="P1745" s="89"/>
      <c r="Q1745" s="90">
        <f>(17/100+7.6/100+1.65/100)*P1745</f>
        <v>0</v>
      </c>
      <c r="R1745" s="90"/>
      <c r="S1745" s="90"/>
      <c r="T1745" s="90"/>
      <c r="U1745" s="90"/>
      <c r="V1745" s="90">
        <f>+P1745-Q1745+R1745+S1745+T1745+U1745</f>
        <v>0</v>
      </c>
      <c r="W1745" s="91">
        <f>(1.02/100)</f>
        <v>1.02E-2</v>
      </c>
      <c r="X1745" s="91">
        <v>4.8E-3</v>
      </c>
      <c r="Y1745" s="91">
        <v>0.17</v>
      </c>
      <c r="Z1745" s="91">
        <v>1.65E-2</v>
      </c>
      <c r="AA1745" s="91">
        <v>7.6E-2</v>
      </c>
      <c r="AB1745" s="91">
        <f>SUM(W1745:AA1745)</f>
        <v>0.2775</v>
      </c>
      <c r="AC1745" s="75">
        <v>12</v>
      </c>
      <c r="AD1745" s="92">
        <f>IF(AL1745="","",+AC1745*AL1745)</f>
      </c>
      <c r="AE1745" s="93">
        <f>IF(AL1745="","",+AL1745*AB1745)</f>
      </c>
      <c r="AF1745" s="92">
        <f>IF(AL1745="","",+AL1745-AE1745)</f>
      </c>
      <c r="AG1745" s="93">
        <f>+V1745</f>
        <v>0</v>
      </c>
      <c r="AH1745" s="92">
        <f>IF(AF1745="","",+AF1745-AG1745)</f>
      </c>
      <c r="AI1745" s="92">
        <f>IF(AH1745="","",+AH1745*AC1745)</f>
      </c>
      <c r="AJ1745" s="93"/>
      <c r="AK1745" s="94">
        <v>0.33</v>
      </c>
      <c r="AL1745" s="93">
        <f>IF(V1745=0,"",V1745/(1-AB1745-AK1745))</f>
      </c>
      <c r="AM1745" s="95">
        <v>0.33</v>
      </c>
      <c r="AN1745" s="93">
        <f>IF(V1745=0,"",V1745/(1-AB1745-AM1745))</f>
      </c>
      <c r="AO1745" s="96">
        <v>1.2</v>
      </c>
      <c r="AP1745" s="93">
        <f>IF(BD!AJ1745="","",BD!AJ1745*BD!AO1745)</f>
      </c>
      <c r="AQ1745" s="91">
        <f>BD!AM1745/BD!AK1745-1</f>
        <v>0</v>
      </c>
      <c r="AR1745" s="91">
        <f>IF(BD!AN1745="","",IF(BD!AJ1745="","",BD!AN1745/BD!AJ1745-1))</f>
      </c>
      <c r="AS1745" s="91">
        <f>IF(BD!AN1745="","",IF(BD!AN1745&lt;BD!AL1745,"ABAIXO DA META","DENTRO DA META"))</f>
      </c>
      <c r="AT1745" s="91" t="str">
        <f>IF(BD!AJ1745="","EM ANÁLISE",IF(BD!AP1745&gt;=BD!AN1745,"GO", "NO GO"))</f>
        <v>EM ANÁLISE</v>
      </c>
      <c r="AU1745" s="97">
        <f>IF(AN1745="","",+BD!$AN1745-AJ1745)</f>
      </c>
      <c r="AV1745" s="98"/>
      <c r="AW1745" s="90">
        <f>BD!P1745*BD!AC1745</f>
        <v>0</v>
      </c>
      <c r="AX1745" s="90">
        <f>BD!V1745*BD!AC1745</f>
        <v>0</v>
      </c>
      <c r="AY1745" s="90">
        <f>IF(BD!AN1745="","",BD!AN1745*BD!AC1745)</f>
      </c>
      <c r="AZ1745" s="75" t="s">
        <v>123</v>
      </c>
      <c r="BA1745" s="75"/>
      <c r="BB1745" s="75"/>
      <c r="BC1745" s="75"/>
      <c r="BD1745" s="104"/>
      <c r="BE1745" s="104"/>
      <c r="BF1745" s="101"/>
      <c r="BG1745" s="101"/>
      <c r="BH1745" s="101"/>
      <c r="BI1745" s="101"/>
      <c r="BJ1745" s="101"/>
      <c r="BK1745" s="101"/>
      <c r="BL1745" s="101"/>
      <c r="BM1745" s="101"/>
      <c r="BN1745" s="101"/>
      <c r="BO1745" s="103"/>
      <c r="BP1745" s="101"/>
      <c r="BQ1745" s="101"/>
      <c r="BR1745" s="101"/>
      <c r="BS1745" s="101"/>
      <c r="BT1745" s="101"/>
      <c r="BU1745" s="101"/>
      <c r="BV1745" s="101"/>
      <c r="BW1745" s="101"/>
      <c r="BX1745" s="101"/>
      <c r="BY1745" s="101"/>
      <c r="BZ1745" s="101"/>
      <c r="CA1745" s="101"/>
      <c r="CB1745" s="101"/>
      <c r="CC1745" s="101"/>
      <c r="CD1745" s="101"/>
      <c r="CE1745" s="101"/>
      <c r="CF1745" s="101"/>
      <c r="CG1745" s="37" t="e">
        <f>VLOOKUP(Table_1[[#This Row],[EAN]],'[1]Planilha1'!$E:$R,13,0)</f>
        <v>#N/A</v>
      </c>
      <c r="CI1745" s="188">
        <f>IF(Table_1[[#This Row],[STATUS MERCADO]]="GO",Table_1[[#This Row],[M. BRUTA TOTAL]],0)</f>
        <v>0</v>
      </c>
      <c r="CJ1745" s="188">
        <f>IF(Table_1[[#This Row],[STATUS MERCADO]]="GO",Table_1[[#This Row],[PV UNIT. REALIZADO]]*Table_1[[#This Row],[QUANTIDADE]],0)</f>
        <v>0</v>
      </c>
    </row>
    <row r="1746" ht="15" hidden="1">
      <c r="A1746" s="7"/>
      <c r="B1746" s="84" t="s">
        <v>400</v>
      </c>
      <c r="C1746" s="75">
        <v>223432</v>
      </c>
      <c r="D1746" s="75" t="s">
        <v>1746</v>
      </c>
      <c r="E1746" s="85">
        <v>7891024114865</v>
      </c>
      <c r="F1746" s="86" t="s">
        <v>1747</v>
      </c>
      <c r="G1746" s="75" t="s">
        <v>15</v>
      </c>
      <c r="H1746" s="75">
        <v>1090</v>
      </c>
      <c r="I1746" s="87" t="s">
        <v>1554</v>
      </c>
      <c r="J1746" s="75" t="s">
        <v>1633</v>
      </c>
      <c r="K1746" s="88" t="s">
        <v>1177</v>
      </c>
      <c r="L1746" s="88">
        <v>12</v>
      </c>
      <c r="M1746" s="88">
        <v>0</v>
      </c>
      <c r="N1746" s="75" t="s">
        <v>85</v>
      </c>
      <c r="O1746" s="75" t="s">
        <v>1739</v>
      </c>
      <c r="P1746" s="89"/>
      <c r="Q1746" s="90">
        <f>(17/100+7.6/100+1.65/100)*P1746</f>
        <v>0</v>
      </c>
      <c r="R1746" s="90"/>
      <c r="S1746" s="90"/>
      <c r="T1746" s="90"/>
      <c r="U1746" s="90"/>
      <c r="V1746" s="90">
        <f>+P1746-Q1746+R1746+S1746+T1746+U1746</f>
        <v>0</v>
      </c>
      <c r="W1746" s="91">
        <f>(1.02/100)</f>
        <v>1.02E-2</v>
      </c>
      <c r="X1746" s="91">
        <v>4.8E-3</v>
      </c>
      <c r="Y1746" s="91">
        <v>0.17</v>
      </c>
      <c r="Z1746" s="91">
        <v>1.65E-2</v>
      </c>
      <c r="AA1746" s="91">
        <v>7.6E-2</v>
      </c>
      <c r="AB1746" s="91">
        <f>SUM(W1746:AA1746)</f>
        <v>0.2775</v>
      </c>
      <c r="AC1746" s="75">
        <v>12</v>
      </c>
      <c r="AD1746" s="92">
        <f>IF(AL1746="","",+AC1746*AL1746)</f>
      </c>
      <c r="AE1746" s="93">
        <f>IF(AL1746="","",+AL1746*AB1746)</f>
      </c>
      <c r="AF1746" s="92">
        <f>IF(AL1746="","",+AL1746-AE1746)</f>
      </c>
      <c r="AG1746" s="93">
        <f>+V1746</f>
        <v>0</v>
      </c>
      <c r="AH1746" s="92">
        <f>IF(AF1746="","",+AF1746-AG1746)</f>
      </c>
      <c r="AI1746" s="92">
        <f>IF(AH1746="","",+AH1746*AC1746)</f>
      </c>
      <c r="AJ1746" s="93"/>
      <c r="AK1746" s="94">
        <v>0.33</v>
      </c>
      <c r="AL1746" s="93">
        <f>IF(V1746=0,"",V1746/(1-AB1746-AK1746))</f>
      </c>
      <c r="AM1746" s="95">
        <v>0.33</v>
      </c>
      <c r="AN1746" s="93">
        <f>IF(V1746=0,"",V1746/(1-AB1746-AM1746))</f>
      </c>
      <c r="AO1746" s="96">
        <v>1.2</v>
      </c>
      <c r="AP1746" s="93">
        <f>IF(BD!AJ1746="","",BD!AJ1746*BD!AO1746)</f>
      </c>
      <c r="AQ1746" s="91">
        <f>BD!AM1746/BD!AK1746-1</f>
        <v>0</v>
      </c>
      <c r="AR1746" s="91">
        <f>IF(BD!AN1746="","",IF(BD!AJ1746="","",BD!AN1746/BD!AJ1746-1))</f>
      </c>
      <c r="AS1746" s="91">
        <f>IF(BD!AN1746="","",IF(BD!AN1746&lt;BD!AL1746,"ABAIXO DA META","DENTRO DA META"))</f>
      </c>
      <c r="AT1746" s="91" t="str">
        <f>IF(BD!AJ1746="","EM ANÁLISE",IF(BD!AP1746&gt;=BD!AN1746,"GO", "NO GO"))</f>
        <v>EM ANÁLISE</v>
      </c>
      <c r="AU1746" s="97">
        <f>IF(AN1746="","",+BD!$AN1746-AJ1746)</f>
      </c>
      <c r="AV1746" s="98"/>
      <c r="AW1746" s="90">
        <f>BD!P1746*BD!AC1746</f>
        <v>0</v>
      </c>
      <c r="AX1746" s="90">
        <f>BD!V1746*BD!AC1746</f>
        <v>0</v>
      </c>
      <c r="AY1746" s="90">
        <f>IF(BD!AN1746="","",BD!AN1746*BD!AC1746)</f>
      </c>
      <c r="AZ1746" s="75" t="s">
        <v>123</v>
      </c>
      <c r="BA1746" s="75"/>
      <c r="BB1746" s="75"/>
      <c r="BC1746" s="75"/>
      <c r="BD1746" s="104"/>
      <c r="BE1746" s="104"/>
      <c r="BF1746" s="101"/>
      <c r="BG1746" s="101"/>
      <c r="BH1746" s="101"/>
      <c r="BI1746" s="101"/>
      <c r="BJ1746" s="101"/>
      <c r="BK1746" s="101"/>
      <c r="BL1746" s="101"/>
      <c r="BM1746" s="101"/>
      <c r="BN1746" s="101"/>
      <c r="BO1746" s="103"/>
      <c r="BP1746" s="101"/>
      <c r="BQ1746" s="101"/>
      <c r="BR1746" s="101"/>
      <c r="BS1746" s="101"/>
      <c r="BT1746" s="101"/>
      <c r="BU1746" s="101"/>
      <c r="BV1746" s="101"/>
      <c r="BW1746" s="101"/>
      <c r="BX1746" s="101"/>
      <c r="BY1746" s="101"/>
      <c r="BZ1746" s="101"/>
      <c r="CA1746" s="101"/>
      <c r="CB1746" s="101"/>
      <c r="CC1746" s="101"/>
      <c r="CD1746" s="101"/>
      <c r="CE1746" s="101"/>
      <c r="CF1746" s="101"/>
      <c r="CG1746" s="37" t="e">
        <f>VLOOKUP(Table_1[[#This Row],[EAN]],'[1]Planilha1'!$E:$R,13,0)</f>
        <v>#N/A</v>
      </c>
      <c r="CI1746" s="188">
        <f>IF(Table_1[[#This Row],[STATUS MERCADO]]="GO",Table_1[[#This Row],[M. BRUTA TOTAL]],0)</f>
        <v>0</v>
      </c>
      <c r="CJ1746" s="188">
        <f>IF(Table_1[[#This Row],[STATUS MERCADO]]="GO",Table_1[[#This Row],[PV UNIT. REALIZADO]]*Table_1[[#This Row],[QUANTIDADE]],0)</f>
        <v>0</v>
      </c>
    </row>
    <row r="1747" ht="15" hidden="1">
      <c r="A1747" s="7"/>
      <c r="B1747" s="84" t="s">
        <v>400</v>
      </c>
      <c r="C1747" s="75">
        <v>223433</v>
      </c>
      <c r="D1747" s="75" t="s">
        <v>1748</v>
      </c>
      <c r="E1747" s="85">
        <v>7891024112861</v>
      </c>
      <c r="F1747" s="86" t="s">
        <v>1749</v>
      </c>
      <c r="G1747" s="75" t="s">
        <v>15</v>
      </c>
      <c r="H1747" s="75">
        <v>1090</v>
      </c>
      <c r="I1747" s="87" t="s">
        <v>1554</v>
      </c>
      <c r="J1747" s="75" t="s">
        <v>1633</v>
      </c>
      <c r="K1747" s="88" t="s">
        <v>1177</v>
      </c>
      <c r="L1747" s="88">
        <v>12</v>
      </c>
      <c r="M1747" s="88">
        <v>0</v>
      </c>
      <c r="N1747" s="75" t="s">
        <v>85</v>
      </c>
      <c r="O1747" s="75" t="s">
        <v>1739</v>
      </c>
      <c r="P1747" s="89"/>
      <c r="Q1747" s="90">
        <f>(17/100+7.6/100+1.65/100)*P1747</f>
        <v>0</v>
      </c>
      <c r="R1747" s="90"/>
      <c r="S1747" s="90"/>
      <c r="T1747" s="90"/>
      <c r="U1747" s="90"/>
      <c r="V1747" s="90">
        <f>+P1747-Q1747+R1747+S1747+T1747+U1747</f>
        <v>0</v>
      </c>
      <c r="W1747" s="91">
        <f>(1.02/100)</f>
        <v>1.02E-2</v>
      </c>
      <c r="X1747" s="91">
        <v>4.8E-3</v>
      </c>
      <c r="Y1747" s="91">
        <v>0.17</v>
      </c>
      <c r="Z1747" s="91">
        <v>1.65E-2</v>
      </c>
      <c r="AA1747" s="91">
        <v>7.6E-2</v>
      </c>
      <c r="AB1747" s="91">
        <f>SUM(W1747:AA1747)</f>
        <v>0.2775</v>
      </c>
      <c r="AC1747" s="75">
        <v>12</v>
      </c>
      <c r="AD1747" s="92">
        <f>IF(AL1747="","",+AC1747*AL1747)</f>
      </c>
      <c r="AE1747" s="93">
        <f>IF(AL1747="","",+AL1747*AB1747)</f>
      </c>
      <c r="AF1747" s="92">
        <f>IF(AL1747="","",+AL1747-AE1747)</f>
      </c>
      <c r="AG1747" s="93">
        <f>+V1747</f>
        <v>0</v>
      </c>
      <c r="AH1747" s="92">
        <f>IF(AF1747="","",+AF1747-AG1747)</f>
      </c>
      <c r="AI1747" s="92">
        <f>IF(AH1747="","",+AH1747*AC1747)</f>
      </c>
      <c r="AJ1747" s="93"/>
      <c r="AK1747" s="94">
        <v>0.33</v>
      </c>
      <c r="AL1747" s="93">
        <f>IF(V1747=0,"",V1747/(1-AB1747-AK1747))</f>
      </c>
      <c r="AM1747" s="95">
        <v>0.33</v>
      </c>
      <c r="AN1747" s="93">
        <f>IF(V1747=0,"",V1747/(1-AB1747-AM1747))</f>
      </c>
      <c r="AO1747" s="96">
        <v>1.2</v>
      </c>
      <c r="AP1747" s="93">
        <f>IF(BD!AJ1747="","",BD!AJ1747*BD!AO1747)</f>
      </c>
      <c r="AQ1747" s="91">
        <f>BD!AM1747/BD!AK1747-1</f>
        <v>0</v>
      </c>
      <c r="AR1747" s="91">
        <f>IF(BD!AN1747="","",IF(BD!AJ1747="","",BD!AN1747/BD!AJ1747-1))</f>
      </c>
      <c r="AS1747" s="91">
        <f>IF(BD!AN1747="","",IF(BD!AN1747&lt;BD!AL1747,"ABAIXO DA META","DENTRO DA META"))</f>
      </c>
      <c r="AT1747" s="91" t="str">
        <f>IF(BD!AJ1747="","EM ANÁLISE",IF(BD!AP1747&gt;=BD!AN1747,"GO", "NO GO"))</f>
        <v>EM ANÁLISE</v>
      </c>
      <c r="AU1747" s="97">
        <f>IF(AN1747="","",+BD!$AN1747-AJ1747)</f>
      </c>
      <c r="AV1747" s="98"/>
      <c r="AW1747" s="90">
        <f>BD!P1747*BD!AC1747</f>
        <v>0</v>
      </c>
      <c r="AX1747" s="90">
        <f>BD!V1747*BD!AC1747</f>
        <v>0</v>
      </c>
      <c r="AY1747" s="90">
        <f>IF(BD!AN1747="","",BD!AN1747*BD!AC1747)</f>
      </c>
      <c r="AZ1747" s="75" t="s">
        <v>123</v>
      </c>
      <c r="BA1747" s="75"/>
      <c r="BB1747" s="75"/>
      <c r="BC1747" s="75"/>
      <c r="BD1747" s="104"/>
      <c r="BE1747" s="104"/>
      <c r="BF1747" s="101"/>
      <c r="BG1747" s="101"/>
      <c r="BH1747" s="101"/>
      <c r="BI1747" s="101"/>
      <c r="BJ1747" s="101"/>
      <c r="BK1747" s="101"/>
      <c r="BL1747" s="101"/>
      <c r="BM1747" s="101"/>
      <c r="BN1747" s="101"/>
      <c r="BO1747" s="103"/>
      <c r="BP1747" s="101"/>
      <c r="BQ1747" s="101"/>
      <c r="BR1747" s="101"/>
      <c r="BS1747" s="101"/>
      <c r="BT1747" s="101"/>
      <c r="BU1747" s="101"/>
      <c r="BV1747" s="101"/>
      <c r="BW1747" s="101"/>
      <c r="BX1747" s="101"/>
      <c r="BY1747" s="101"/>
      <c r="BZ1747" s="101"/>
      <c r="CA1747" s="101"/>
      <c r="CB1747" s="101"/>
      <c r="CC1747" s="101"/>
      <c r="CD1747" s="101"/>
      <c r="CE1747" s="101"/>
      <c r="CF1747" s="101"/>
      <c r="CG1747" s="37" t="e">
        <f>VLOOKUP(Table_1[[#This Row],[EAN]],'[1]Planilha1'!$E:$R,13,0)</f>
        <v>#N/A</v>
      </c>
      <c r="CI1747" s="188">
        <f>IF(Table_1[[#This Row],[STATUS MERCADO]]="GO",Table_1[[#This Row],[M. BRUTA TOTAL]],0)</f>
        <v>0</v>
      </c>
      <c r="CJ1747" s="188">
        <f>IF(Table_1[[#This Row],[STATUS MERCADO]]="GO",Table_1[[#This Row],[PV UNIT. REALIZADO]]*Table_1[[#This Row],[QUANTIDADE]],0)</f>
        <v>0</v>
      </c>
    </row>
    <row r="1748" ht="15" hidden="1">
      <c r="A1748" s="7"/>
      <c r="B1748" s="84" t="s">
        <v>400</v>
      </c>
      <c r="C1748" s="75">
        <v>223434</v>
      </c>
      <c r="D1748" s="75" t="s">
        <v>1750</v>
      </c>
      <c r="E1748" s="85">
        <v>7891024174210</v>
      </c>
      <c r="F1748" s="86" t="s">
        <v>1751</v>
      </c>
      <c r="G1748" s="75" t="s">
        <v>15</v>
      </c>
      <c r="H1748" s="75">
        <v>560</v>
      </c>
      <c r="I1748" s="87" t="s">
        <v>1560</v>
      </c>
      <c r="J1748" s="75" t="s">
        <v>1647</v>
      </c>
      <c r="K1748" s="88" t="s">
        <v>1177</v>
      </c>
      <c r="L1748" s="88">
        <v>6</v>
      </c>
      <c r="M1748" s="88">
        <v>0</v>
      </c>
      <c r="N1748" s="75" t="s">
        <v>85</v>
      </c>
      <c r="O1748" s="75" t="s">
        <v>1739</v>
      </c>
      <c r="P1748" s="89"/>
      <c r="Q1748" s="90">
        <f>(17/100+7.6/100+1.65/100)*P1748</f>
        <v>0</v>
      </c>
      <c r="R1748" s="90"/>
      <c r="S1748" s="90"/>
      <c r="T1748" s="90"/>
      <c r="U1748" s="90"/>
      <c r="V1748" s="90">
        <f>+P1748-Q1748+R1748+S1748+T1748+U1748</f>
        <v>0</v>
      </c>
      <c r="W1748" s="91">
        <f>(1.02/100)</f>
        <v>1.02E-2</v>
      </c>
      <c r="X1748" s="91">
        <v>4.8E-3</v>
      </c>
      <c r="Y1748" s="91">
        <v>0.17</v>
      </c>
      <c r="Z1748" s="91">
        <v>1.65E-2</v>
      </c>
      <c r="AA1748" s="91">
        <v>7.6E-2</v>
      </c>
      <c r="AB1748" s="91">
        <f>SUM(W1748:AA1748)</f>
        <v>0.2775</v>
      </c>
      <c r="AC1748" s="75">
        <v>12</v>
      </c>
      <c r="AD1748" s="92">
        <f>IF(AL1748="","",+AC1748*AL1748)</f>
      </c>
      <c r="AE1748" s="93">
        <f>IF(AL1748="","",+AL1748*AB1748)</f>
      </c>
      <c r="AF1748" s="92">
        <f>IF(AL1748="","",+AL1748-AE1748)</f>
      </c>
      <c r="AG1748" s="93">
        <f>+V1748</f>
        <v>0</v>
      </c>
      <c r="AH1748" s="92">
        <f>IF(AF1748="","",+AF1748-AG1748)</f>
      </c>
      <c r="AI1748" s="92">
        <f>IF(AH1748="","",+AH1748*AC1748)</f>
      </c>
      <c r="AJ1748" s="93"/>
      <c r="AK1748" s="94">
        <v>0.33</v>
      </c>
      <c r="AL1748" s="93">
        <f>IF(V1748=0,"",V1748/(1-AB1748-AK1748))</f>
      </c>
      <c r="AM1748" s="95">
        <v>0.33</v>
      </c>
      <c r="AN1748" s="93">
        <f>IF(V1748=0,"",V1748/(1-AB1748-AM1748))</f>
      </c>
      <c r="AO1748" s="96">
        <v>1.2</v>
      </c>
      <c r="AP1748" s="93">
        <f>IF(BD!AJ1748="","",BD!AJ1748*BD!AO1748)</f>
      </c>
      <c r="AQ1748" s="91">
        <f>BD!AM1748/BD!AK1748-1</f>
        <v>0</v>
      </c>
      <c r="AR1748" s="91">
        <f>IF(BD!AN1748="","",IF(BD!AJ1748="","",BD!AN1748/BD!AJ1748-1))</f>
      </c>
      <c r="AS1748" s="91">
        <f>IF(BD!AN1748="","",IF(BD!AN1748&lt;BD!AL1748,"ABAIXO DA META","DENTRO DA META"))</f>
      </c>
      <c r="AT1748" s="91" t="str">
        <f>IF(BD!AJ1748="","EM ANÁLISE",IF(BD!AP1748&gt;=BD!AN1748,"GO", "NO GO"))</f>
        <v>EM ANÁLISE</v>
      </c>
      <c r="AU1748" s="97">
        <f>IF(AN1748="","",+BD!$AN1748-AJ1748)</f>
      </c>
      <c r="AV1748" s="98"/>
      <c r="AW1748" s="90">
        <f>BD!P1748*BD!AC1748</f>
        <v>0</v>
      </c>
      <c r="AX1748" s="90">
        <f>BD!V1748*BD!AC1748</f>
        <v>0</v>
      </c>
      <c r="AY1748" s="90">
        <f>IF(BD!AN1748="","",BD!AN1748*BD!AC1748)</f>
      </c>
      <c r="AZ1748" s="75" t="s">
        <v>123</v>
      </c>
      <c r="BA1748" s="75"/>
      <c r="BB1748" s="75"/>
      <c r="BC1748" s="75"/>
      <c r="BD1748" s="104"/>
      <c r="BE1748" s="104"/>
      <c r="BF1748" s="101"/>
      <c r="BG1748" s="101"/>
      <c r="BH1748" s="101"/>
      <c r="BI1748" s="101"/>
      <c r="BJ1748" s="101"/>
      <c r="BK1748" s="101"/>
      <c r="BL1748" s="101"/>
      <c r="BM1748" s="101"/>
      <c r="BN1748" s="101"/>
      <c r="BO1748" s="103"/>
      <c r="BP1748" s="101"/>
      <c r="BQ1748" s="101"/>
      <c r="BR1748" s="101"/>
      <c r="BS1748" s="101"/>
      <c r="BT1748" s="101"/>
      <c r="BU1748" s="101"/>
      <c r="BV1748" s="101"/>
      <c r="BW1748" s="101"/>
      <c r="BX1748" s="101"/>
      <c r="BY1748" s="101"/>
      <c r="BZ1748" s="101"/>
      <c r="CA1748" s="101"/>
      <c r="CB1748" s="101"/>
      <c r="CC1748" s="101"/>
      <c r="CD1748" s="101"/>
      <c r="CE1748" s="101"/>
      <c r="CF1748" s="101"/>
      <c r="CG1748" s="37" t="e">
        <f>VLOOKUP(Table_1[[#This Row],[EAN]],'[1]Planilha1'!$E:$R,13,0)</f>
        <v>#N/A</v>
      </c>
      <c r="CI1748" s="188">
        <f>IF(Table_1[[#This Row],[STATUS MERCADO]]="GO",Table_1[[#This Row],[M. BRUTA TOTAL]],0)</f>
        <v>0</v>
      </c>
      <c r="CJ1748" s="188">
        <f>IF(Table_1[[#This Row],[STATUS MERCADO]]="GO",Table_1[[#This Row],[PV UNIT. REALIZADO]]*Table_1[[#This Row],[QUANTIDADE]],0)</f>
        <v>0</v>
      </c>
    </row>
    <row r="1749" ht="15" hidden="1">
      <c r="A1749" s="7"/>
      <c r="B1749" s="84" t="s">
        <v>400</v>
      </c>
      <c r="C1749" s="75">
        <v>223435</v>
      </c>
      <c r="D1749" s="75" t="s">
        <v>1752</v>
      </c>
      <c r="E1749" s="85">
        <v>7891024172230</v>
      </c>
      <c r="F1749" s="86" t="s">
        <v>1753</v>
      </c>
      <c r="G1749" s="75" t="s">
        <v>15</v>
      </c>
      <c r="H1749" s="75">
        <v>560</v>
      </c>
      <c r="I1749" s="87" t="s">
        <v>1560</v>
      </c>
      <c r="J1749" s="75" t="s">
        <v>1647</v>
      </c>
      <c r="K1749" s="88" t="s">
        <v>1177</v>
      </c>
      <c r="L1749" s="88">
        <v>6</v>
      </c>
      <c r="M1749" s="88">
        <v>0</v>
      </c>
      <c r="N1749" s="75" t="s">
        <v>85</v>
      </c>
      <c r="O1749" s="75" t="s">
        <v>1739</v>
      </c>
      <c r="P1749" s="89"/>
      <c r="Q1749" s="90">
        <f>(17/100+7.6/100+1.65/100)*P1749</f>
        <v>0</v>
      </c>
      <c r="R1749" s="90"/>
      <c r="S1749" s="90"/>
      <c r="T1749" s="90"/>
      <c r="U1749" s="90"/>
      <c r="V1749" s="90">
        <f>+P1749-Q1749+R1749+S1749+T1749+U1749</f>
        <v>0</v>
      </c>
      <c r="W1749" s="91">
        <f>(1.02/100)</f>
        <v>1.02E-2</v>
      </c>
      <c r="X1749" s="91">
        <v>4.8E-3</v>
      </c>
      <c r="Y1749" s="91">
        <v>0.17</v>
      </c>
      <c r="Z1749" s="91">
        <v>1.65E-2</v>
      </c>
      <c r="AA1749" s="91">
        <v>7.6E-2</v>
      </c>
      <c r="AB1749" s="91">
        <f>SUM(W1749:AA1749)</f>
        <v>0.2775</v>
      </c>
      <c r="AC1749" s="75">
        <v>12</v>
      </c>
      <c r="AD1749" s="92">
        <f>IF(AL1749="","",+AC1749*AL1749)</f>
      </c>
      <c r="AE1749" s="93">
        <f>IF(AL1749="","",+AL1749*AB1749)</f>
      </c>
      <c r="AF1749" s="92">
        <f>IF(AL1749="","",+AL1749-AE1749)</f>
      </c>
      <c r="AG1749" s="93">
        <f>+V1749</f>
        <v>0</v>
      </c>
      <c r="AH1749" s="92">
        <f>IF(AF1749="","",+AF1749-AG1749)</f>
      </c>
      <c r="AI1749" s="92">
        <f>IF(AH1749="","",+AH1749*AC1749)</f>
      </c>
      <c r="AJ1749" s="93"/>
      <c r="AK1749" s="94">
        <v>0.33</v>
      </c>
      <c r="AL1749" s="93">
        <f>IF(V1749=0,"",V1749/(1-AB1749-AK1749))</f>
      </c>
      <c r="AM1749" s="95">
        <v>0.33</v>
      </c>
      <c r="AN1749" s="93">
        <f>IF(V1749=0,"",V1749/(1-AB1749-AM1749))</f>
      </c>
      <c r="AO1749" s="96">
        <v>1.2</v>
      </c>
      <c r="AP1749" s="93">
        <f>IF(BD!AJ1749="","",BD!AJ1749*BD!AO1749)</f>
      </c>
      <c r="AQ1749" s="91">
        <f>BD!AM1749/BD!AK1749-1</f>
        <v>0</v>
      </c>
      <c r="AR1749" s="91">
        <f>IF(BD!AN1749="","",IF(BD!AJ1749="","",BD!AN1749/BD!AJ1749-1))</f>
      </c>
      <c r="AS1749" s="91">
        <f>IF(BD!AN1749="","",IF(BD!AN1749&lt;BD!AL1749,"ABAIXO DA META","DENTRO DA META"))</f>
      </c>
      <c r="AT1749" s="91" t="str">
        <f>IF(BD!AJ1749="","EM ANÁLISE",IF(BD!AP1749&gt;=BD!AN1749,"GO", "NO GO"))</f>
        <v>EM ANÁLISE</v>
      </c>
      <c r="AU1749" s="97">
        <f>IF(AN1749="","",+BD!$AN1749-AJ1749)</f>
      </c>
      <c r="AV1749" s="98"/>
      <c r="AW1749" s="90">
        <f>BD!P1749*BD!AC1749</f>
        <v>0</v>
      </c>
      <c r="AX1749" s="90">
        <f>BD!V1749*BD!AC1749</f>
        <v>0</v>
      </c>
      <c r="AY1749" s="90">
        <f>IF(BD!AN1749="","",BD!AN1749*BD!AC1749)</f>
      </c>
      <c r="AZ1749" s="75" t="s">
        <v>123</v>
      </c>
      <c r="BA1749" s="75"/>
      <c r="BB1749" s="75"/>
      <c r="BC1749" s="75"/>
      <c r="BD1749" s="104"/>
      <c r="BE1749" s="104"/>
      <c r="BF1749" s="101"/>
      <c r="BG1749" s="101"/>
      <c r="BH1749" s="101"/>
      <c r="BI1749" s="101"/>
      <c r="BJ1749" s="101"/>
      <c r="BK1749" s="101"/>
      <c r="BL1749" s="101"/>
      <c r="BM1749" s="101"/>
      <c r="BN1749" s="101"/>
      <c r="BO1749" s="103"/>
      <c r="BP1749" s="101"/>
      <c r="BQ1749" s="101"/>
      <c r="BR1749" s="101"/>
      <c r="BS1749" s="101"/>
      <c r="BT1749" s="101"/>
      <c r="BU1749" s="101"/>
      <c r="BV1749" s="101"/>
      <c r="BW1749" s="101"/>
      <c r="BX1749" s="101"/>
      <c r="BY1749" s="101"/>
      <c r="BZ1749" s="101"/>
      <c r="CA1749" s="101"/>
      <c r="CB1749" s="101"/>
      <c r="CC1749" s="101"/>
      <c r="CD1749" s="101"/>
      <c r="CE1749" s="101"/>
      <c r="CF1749" s="101"/>
      <c r="CG1749" s="37" t="e">
        <f>VLOOKUP(Table_1[[#This Row],[EAN]],'[1]Planilha1'!$E:$R,13,0)</f>
        <v>#N/A</v>
      </c>
      <c r="CI1749" s="188">
        <f>IF(Table_1[[#This Row],[STATUS MERCADO]]="GO",Table_1[[#This Row],[M. BRUTA TOTAL]],0)</f>
        <v>0</v>
      </c>
      <c r="CJ1749" s="188">
        <f>IF(Table_1[[#This Row],[STATUS MERCADO]]="GO",Table_1[[#This Row],[PV UNIT. REALIZADO]]*Table_1[[#This Row],[QUANTIDADE]],0)</f>
        <v>0</v>
      </c>
    </row>
    <row r="1750" ht="15" hidden="1">
      <c r="A1750" s="7"/>
      <c r="B1750" s="84" t="s">
        <v>400</v>
      </c>
      <c r="C1750" s="75">
        <v>223436</v>
      </c>
      <c r="D1750" s="75" t="s">
        <v>1754</v>
      </c>
      <c r="E1750" s="85">
        <v>7891024171639</v>
      </c>
      <c r="F1750" s="86" t="s">
        <v>1755</v>
      </c>
      <c r="G1750" s="75" t="s">
        <v>15</v>
      </c>
      <c r="H1750" s="75">
        <v>560</v>
      </c>
      <c r="I1750" s="87" t="s">
        <v>1560</v>
      </c>
      <c r="J1750" s="75" t="s">
        <v>1647</v>
      </c>
      <c r="K1750" s="88" t="s">
        <v>1177</v>
      </c>
      <c r="L1750" s="88">
        <v>6</v>
      </c>
      <c r="M1750" s="88">
        <v>0</v>
      </c>
      <c r="N1750" s="75" t="s">
        <v>85</v>
      </c>
      <c r="O1750" s="75" t="s">
        <v>1739</v>
      </c>
      <c r="P1750" s="89"/>
      <c r="Q1750" s="90">
        <f>(17/100+7.6/100+1.65/100)*P1750</f>
        <v>0</v>
      </c>
      <c r="R1750" s="90"/>
      <c r="S1750" s="90"/>
      <c r="T1750" s="90"/>
      <c r="U1750" s="90"/>
      <c r="V1750" s="90">
        <f>+P1750-Q1750+R1750+S1750+T1750+U1750</f>
        <v>0</v>
      </c>
      <c r="W1750" s="91">
        <f>(1.02/100)</f>
        <v>1.02E-2</v>
      </c>
      <c r="X1750" s="91">
        <v>4.8E-3</v>
      </c>
      <c r="Y1750" s="91">
        <v>0.17</v>
      </c>
      <c r="Z1750" s="91">
        <v>1.65E-2</v>
      </c>
      <c r="AA1750" s="91">
        <v>7.6E-2</v>
      </c>
      <c r="AB1750" s="91">
        <f>SUM(W1750:AA1750)</f>
        <v>0.2775</v>
      </c>
      <c r="AC1750" s="75">
        <v>12</v>
      </c>
      <c r="AD1750" s="92">
        <f>IF(AL1750="","",+AC1750*AL1750)</f>
      </c>
      <c r="AE1750" s="93">
        <f>IF(AL1750="","",+AL1750*AB1750)</f>
      </c>
      <c r="AF1750" s="92">
        <f>IF(AL1750="","",+AL1750-AE1750)</f>
      </c>
      <c r="AG1750" s="93">
        <f>+V1750</f>
        <v>0</v>
      </c>
      <c r="AH1750" s="92">
        <f>IF(AF1750="","",+AF1750-AG1750)</f>
      </c>
      <c r="AI1750" s="92">
        <f>IF(AH1750="","",+AH1750*AC1750)</f>
      </c>
      <c r="AJ1750" s="93"/>
      <c r="AK1750" s="94">
        <v>0.33</v>
      </c>
      <c r="AL1750" s="93">
        <f>IF(V1750=0,"",V1750/(1-AB1750-AK1750))</f>
      </c>
      <c r="AM1750" s="95">
        <v>0.33</v>
      </c>
      <c r="AN1750" s="93">
        <f>IF(V1750=0,"",V1750/(1-AB1750-AM1750))</f>
      </c>
      <c r="AO1750" s="96">
        <v>1.2</v>
      </c>
      <c r="AP1750" s="93">
        <f>IF(BD!AJ1750="","",BD!AJ1750*BD!AO1750)</f>
      </c>
      <c r="AQ1750" s="91">
        <f>BD!AM1750/BD!AK1750-1</f>
        <v>0</v>
      </c>
      <c r="AR1750" s="91">
        <f>IF(BD!AN1750="","",IF(BD!AJ1750="","",BD!AN1750/BD!AJ1750-1))</f>
      </c>
      <c r="AS1750" s="91">
        <f>IF(BD!AN1750="","",IF(BD!AN1750&lt;BD!AL1750,"ABAIXO DA META","DENTRO DA META"))</f>
      </c>
      <c r="AT1750" s="91" t="str">
        <f>IF(BD!AJ1750="","EM ANÁLISE",IF(BD!AP1750&gt;=BD!AN1750,"GO", "NO GO"))</f>
        <v>EM ANÁLISE</v>
      </c>
      <c r="AU1750" s="97">
        <f>IF(AN1750="","",+BD!$AN1750-AJ1750)</f>
      </c>
      <c r="AV1750" s="98"/>
      <c r="AW1750" s="90">
        <f>BD!P1750*BD!AC1750</f>
        <v>0</v>
      </c>
      <c r="AX1750" s="90">
        <f>BD!V1750*BD!AC1750</f>
        <v>0</v>
      </c>
      <c r="AY1750" s="90">
        <f>IF(BD!AN1750="","",BD!AN1750*BD!AC1750)</f>
      </c>
      <c r="AZ1750" s="75" t="s">
        <v>123</v>
      </c>
      <c r="BA1750" s="75"/>
      <c r="BB1750" s="75"/>
      <c r="BC1750" s="75"/>
      <c r="BD1750" s="104"/>
      <c r="BE1750" s="104"/>
      <c r="BF1750" s="101"/>
      <c r="BG1750" s="101"/>
      <c r="BH1750" s="101"/>
      <c r="BI1750" s="101"/>
      <c r="BJ1750" s="101"/>
      <c r="BK1750" s="101"/>
      <c r="BL1750" s="101"/>
      <c r="BM1750" s="101"/>
      <c r="BN1750" s="101"/>
      <c r="BO1750" s="103"/>
      <c r="BP1750" s="101"/>
      <c r="BQ1750" s="101"/>
      <c r="BR1750" s="101"/>
      <c r="BS1750" s="101"/>
      <c r="BT1750" s="101"/>
      <c r="BU1750" s="101"/>
      <c r="BV1750" s="101"/>
      <c r="BW1750" s="101"/>
      <c r="BX1750" s="101"/>
      <c r="BY1750" s="101"/>
      <c r="BZ1750" s="101"/>
      <c r="CA1750" s="101"/>
      <c r="CB1750" s="101"/>
      <c r="CC1750" s="101"/>
      <c r="CD1750" s="101"/>
      <c r="CE1750" s="101"/>
      <c r="CF1750" s="101"/>
      <c r="CG1750" s="37" t="e">
        <f>VLOOKUP(Table_1[[#This Row],[EAN]],'[1]Planilha1'!$E:$R,13,0)</f>
        <v>#N/A</v>
      </c>
      <c r="CI1750" s="188">
        <f>IF(Table_1[[#This Row],[STATUS MERCADO]]="GO",Table_1[[#This Row],[M. BRUTA TOTAL]],0)</f>
        <v>0</v>
      </c>
      <c r="CJ1750" s="188">
        <f>IF(Table_1[[#This Row],[STATUS MERCADO]]="GO",Table_1[[#This Row],[PV UNIT. REALIZADO]]*Table_1[[#This Row],[QUANTIDADE]],0)</f>
        <v>0</v>
      </c>
    </row>
    <row r="1751" ht="15" hidden="1">
      <c r="A1751" s="7"/>
      <c r="B1751" s="84" t="s">
        <v>400</v>
      </c>
      <c r="C1751" s="75">
        <v>223437</v>
      </c>
      <c r="D1751" s="75" t="s">
        <v>1756</v>
      </c>
      <c r="E1751" s="85">
        <v>7891024161814</v>
      </c>
      <c r="F1751" s="86" t="s">
        <v>1757</v>
      </c>
      <c r="G1751" s="75" t="s">
        <v>15</v>
      </c>
      <c r="H1751" s="75">
        <v>560</v>
      </c>
      <c r="I1751" s="87" t="s">
        <v>1560</v>
      </c>
      <c r="J1751" s="75" t="s">
        <v>1647</v>
      </c>
      <c r="K1751" s="88" t="s">
        <v>1177</v>
      </c>
      <c r="L1751" s="88">
        <v>6</v>
      </c>
      <c r="M1751" s="88">
        <v>0</v>
      </c>
      <c r="N1751" s="75" t="s">
        <v>85</v>
      </c>
      <c r="O1751" s="75" t="s">
        <v>1739</v>
      </c>
      <c r="P1751" s="89"/>
      <c r="Q1751" s="90">
        <f>(17/100+7.6/100+1.65/100)*P1751</f>
        <v>0</v>
      </c>
      <c r="R1751" s="90"/>
      <c r="S1751" s="90"/>
      <c r="T1751" s="90"/>
      <c r="U1751" s="90"/>
      <c r="V1751" s="90">
        <f>+P1751-Q1751+R1751+S1751+T1751+U1751</f>
        <v>0</v>
      </c>
      <c r="W1751" s="91">
        <f>(1.02/100)</f>
        <v>1.02E-2</v>
      </c>
      <c r="X1751" s="91">
        <v>4.8E-3</v>
      </c>
      <c r="Y1751" s="91">
        <v>0.17</v>
      </c>
      <c r="Z1751" s="91">
        <v>1.65E-2</v>
      </c>
      <c r="AA1751" s="91">
        <v>7.6E-2</v>
      </c>
      <c r="AB1751" s="91">
        <f>SUM(W1751:AA1751)</f>
        <v>0.2775</v>
      </c>
      <c r="AC1751" s="75">
        <v>12</v>
      </c>
      <c r="AD1751" s="92">
        <f>IF(AL1751="","",+AC1751*AL1751)</f>
      </c>
      <c r="AE1751" s="93">
        <f>IF(AL1751="","",+AL1751*AB1751)</f>
      </c>
      <c r="AF1751" s="92">
        <f>IF(AL1751="","",+AL1751-AE1751)</f>
      </c>
      <c r="AG1751" s="93">
        <f>+V1751</f>
        <v>0</v>
      </c>
      <c r="AH1751" s="92">
        <f>IF(AF1751="","",+AF1751-AG1751)</f>
      </c>
      <c r="AI1751" s="92">
        <f>IF(AH1751="","",+AH1751*AC1751)</f>
      </c>
      <c r="AJ1751" s="93"/>
      <c r="AK1751" s="94">
        <v>0.33</v>
      </c>
      <c r="AL1751" s="93">
        <f>IF(V1751=0,"",V1751/(1-AB1751-AK1751))</f>
      </c>
      <c r="AM1751" s="95">
        <v>0.33</v>
      </c>
      <c r="AN1751" s="93">
        <f>IF(V1751=0,"",V1751/(1-AB1751-AM1751))</f>
      </c>
      <c r="AO1751" s="96">
        <v>1.2</v>
      </c>
      <c r="AP1751" s="93">
        <f>IF(BD!AJ1751="","",BD!AJ1751*BD!AO1751)</f>
      </c>
      <c r="AQ1751" s="91">
        <f>BD!AM1751/BD!AK1751-1</f>
        <v>0</v>
      </c>
      <c r="AR1751" s="91">
        <f>IF(BD!AN1751="","",IF(BD!AJ1751="","",BD!AN1751/BD!AJ1751-1))</f>
      </c>
      <c r="AS1751" s="91">
        <f>IF(BD!AN1751="","",IF(BD!AN1751&lt;BD!AL1751,"ABAIXO DA META","DENTRO DA META"))</f>
      </c>
      <c r="AT1751" s="91" t="str">
        <f>IF(BD!AJ1751="","EM ANÁLISE",IF(BD!AP1751&gt;=BD!AN1751,"GO", "NO GO"))</f>
        <v>EM ANÁLISE</v>
      </c>
      <c r="AU1751" s="97">
        <f>IF(AN1751="","",+BD!$AN1751-AJ1751)</f>
      </c>
      <c r="AV1751" s="98"/>
      <c r="AW1751" s="90">
        <f>BD!P1751*BD!AC1751</f>
        <v>0</v>
      </c>
      <c r="AX1751" s="90">
        <f>BD!V1751*BD!AC1751</f>
        <v>0</v>
      </c>
      <c r="AY1751" s="90">
        <f>IF(BD!AN1751="","",BD!AN1751*BD!AC1751)</f>
      </c>
      <c r="AZ1751" s="75" t="s">
        <v>123</v>
      </c>
      <c r="BA1751" s="75"/>
      <c r="BB1751" s="75"/>
      <c r="BC1751" s="75"/>
      <c r="BD1751" s="104"/>
      <c r="BE1751" s="104"/>
      <c r="BF1751" s="101"/>
      <c r="BG1751" s="101"/>
      <c r="BH1751" s="101"/>
      <c r="BI1751" s="101"/>
      <c r="BJ1751" s="101"/>
      <c r="BK1751" s="101"/>
      <c r="BL1751" s="101"/>
      <c r="BM1751" s="101"/>
      <c r="BN1751" s="101"/>
      <c r="BO1751" s="103"/>
      <c r="BP1751" s="101"/>
      <c r="BQ1751" s="101"/>
      <c r="BR1751" s="101"/>
      <c r="BS1751" s="101"/>
      <c r="BT1751" s="101"/>
      <c r="BU1751" s="101"/>
      <c r="BV1751" s="101"/>
      <c r="BW1751" s="101"/>
      <c r="BX1751" s="101"/>
      <c r="BY1751" s="101"/>
      <c r="BZ1751" s="101"/>
      <c r="CA1751" s="101"/>
      <c r="CB1751" s="101"/>
      <c r="CC1751" s="101"/>
      <c r="CD1751" s="101"/>
      <c r="CE1751" s="101"/>
      <c r="CF1751" s="101"/>
      <c r="CG1751" s="37" t="e">
        <f>VLOOKUP(Table_1[[#This Row],[EAN]],'[1]Planilha1'!$E:$R,13,0)</f>
        <v>#N/A</v>
      </c>
      <c r="CI1751" s="188">
        <f>IF(Table_1[[#This Row],[STATUS MERCADO]]="GO",Table_1[[#This Row],[M. BRUTA TOTAL]],0)</f>
        <v>0</v>
      </c>
      <c r="CJ1751" s="188">
        <f>IF(Table_1[[#This Row],[STATUS MERCADO]]="GO",Table_1[[#This Row],[PV UNIT. REALIZADO]]*Table_1[[#This Row],[QUANTIDADE]],0)</f>
        <v>0</v>
      </c>
    </row>
    <row r="1752" ht="15" hidden="1">
      <c r="A1752" s="7"/>
      <c r="B1752" s="84" t="s">
        <v>400</v>
      </c>
      <c r="C1752" s="75">
        <v>223438</v>
      </c>
      <c r="D1752" s="75" t="s">
        <v>1758</v>
      </c>
      <c r="E1752" s="85">
        <v>7891024171400</v>
      </c>
      <c r="F1752" s="86" t="s">
        <v>1759</v>
      </c>
      <c r="G1752" s="75" t="s">
        <v>15</v>
      </c>
      <c r="H1752" s="75">
        <v>560</v>
      </c>
      <c r="I1752" s="87" t="s">
        <v>1560</v>
      </c>
      <c r="J1752" s="75" t="s">
        <v>1647</v>
      </c>
      <c r="K1752" s="88" t="s">
        <v>1177</v>
      </c>
      <c r="L1752" s="88">
        <v>6</v>
      </c>
      <c r="M1752" s="88">
        <v>0</v>
      </c>
      <c r="N1752" s="75" t="s">
        <v>85</v>
      </c>
      <c r="O1752" s="75" t="s">
        <v>1739</v>
      </c>
      <c r="P1752" s="89"/>
      <c r="Q1752" s="90">
        <f>(17/100+7.6/100+1.65/100)*P1752</f>
        <v>0</v>
      </c>
      <c r="R1752" s="90"/>
      <c r="S1752" s="90"/>
      <c r="T1752" s="90"/>
      <c r="U1752" s="90"/>
      <c r="V1752" s="90">
        <f>+P1752-Q1752+R1752+S1752+T1752+U1752</f>
        <v>0</v>
      </c>
      <c r="W1752" s="91">
        <f>(1.02/100)</f>
        <v>1.02E-2</v>
      </c>
      <c r="X1752" s="91">
        <v>4.8E-3</v>
      </c>
      <c r="Y1752" s="91">
        <v>0.17</v>
      </c>
      <c r="Z1752" s="91">
        <v>1.65E-2</v>
      </c>
      <c r="AA1752" s="91">
        <v>7.6E-2</v>
      </c>
      <c r="AB1752" s="91">
        <f>SUM(W1752:AA1752)</f>
        <v>0.2775</v>
      </c>
      <c r="AC1752" s="75">
        <v>12</v>
      </c>
      <c r="AD1752" s="92">
        <f>IF(AL1752="","",+AC1752*AL1752)</f>
      </c>
      <c r="AE1752" s="93">
        <f>IF(AL1752="","",+AL1752*AB1752)</f>
      </c>
      <c r="AF1752" s="92">
        <f>IF(AL1752="","",+AL1752-AE1752)</f>
      </c>
      <c r="AG1752" s="93">
        <f>+V1752</f>
        <v>0</v>
      </c>
      <c r="AH1752" s="92">
        <f>IF(AF1752="","",+AF1752-AG1752)</f>
      </c>
      <c r="AI1752" s="92">
        <f>IF(AH1752="","",+AH1752*AC1752)</f>
      </c>
      <c r="AJ1752" s="93"/>
      <c r="AK1752" s="94">
        <v>0.33</v>
      </c>
      <c r="AL1752" s="93">
        <f>IF(V1752=0,"",V1752/(1-AB1752-AK1752))</f>
      </c>
      <c r="AM1752" s="95">
        <v>0.33</v>
      </c>
      <c r="AN1752" s="93">
        <f>IF(V1752=0,"",V1752/(1-AB1752-AM1752))</f>
      </c>
      <c r="AO1752" s="96">
        <v>1.2</v>
      </c>
      <c r="AP1752" s="93">
        <f>IF(BD!AJ1752="","",BD!AJ1752*BD!AO1752)</f>
      </c>
      <c r="AQ1752" s="91">
        <f>BD!AM1752/BD!AK1752-1</f>
        <v>0</v>
      </c>
      <c r="AR1752" s="91">
        <f>IF(BD!AN1752="","",IF(BD!AJ1752="","",BD!AN1752/BD!AJ1752-1))</f>
      </c>
      <c r="AS1752" s="91">
        <f>IF(BD!AN1752="","",IF(BD!AN1752&lt;BD!AL1752,"ABAIXO DA META","DENTRO DA META"))</f>
      </c>
      <c r="AT1752" s="91" t="str">
        <f>IF(BD!AJ1752="","EM ANÁLISE",IF(BD!AP1752&gt;=BD!AN1752,"GO", "NO GO"))</f>
        <v>EM ANÁLISE</v>
      </c>
      <c r="AU1752" s="97">
        <f>IF(AN1752="","",+BD!$AN1752-AJ1752)</f>
      </c>
      <c r="AV1752" s="98"/>
      <c r="AW1752" s="90">
        <f>BD!P1752*BD!AC1752</f>
        <v>0</v>
      </c>
      <c r="AX1752" s="90">
        <f>BD!V1752*BD!AC1752</f>
        <v>0</v>
      </c>
      <c r="AY1752" s="90">
        <f>IF(BD!AN1752="","",BD!AN1752*BD!AC1752)</f>
      </c>
      <c r="AZ1752" s="75" t="s">
        <v>123</v>
      </c>
      <c r="BA1752" s="75"/>
      <c r="BB1752" s="75"/>
      <c r="BC1752" s="75"/>
      <c r="BD1752" s="104"/>
      <c r="BE1752" s="104"/>
      <c r="BF1752" s="101"/>
      <c r="BG1752" s="101"/>
      <c r="BH1752" s="101"/>
      <c r="BI1752" s="101"/>
      <c r="BJ1752" s="101"/>
      <c r="BK1752" s="101"/>
      <c r="BL1752" s="101"/>
      <c r="BM1752" s="101"/>
      <c r="BN1752" s="101"/>
      <c r="BO1752" s="103"/>
      <c r="BP1752" s="101"/>
      <c r="BQ1752" s="101"/>
      <c r="BR1752" s="101"/>
      <c r="BS1752" s="101"/>
      <c r="BT1752" s="101"/>
      <c r="BU1752" s="101"/>
      <c r="BV1752" s="101"/>
      <c r="BW1752" s="101"/>
      <c r="BX1752" s="101"/>
      <c r="BY1752" s="101"/>
      <c r="BZ1752" s="101"/>
      <c r="CA1752" s="101"/>
      <c r="CB1752" s="101"/>
      <c r="CC1752" s="101"/>
      <c r="CD1752" s="101"/>
      <c r="CE1752" s="101"/>
      <c r="CF1752" s="101"/>
      <c r="CG1752" s="37" t="e">
        <f>VLOOKUP(Table_1[[#This Row],[EAN]],'[1]Planilha1'!$E:$R,13,0)</f>
        <v>#N/A</v>
      </c>
      <c r="CI1752" s="188">
        <f>IF(Table_1[[#This Row],[STATUS MERCADO]]="GO",Table_1[[#This Row],[M. BRUTA TOTAL]],0)</f>
        <v>0</v>
      </c>
      <c r="CJ1752" s="188">
        <f>IF(Table_1[[#This Row],[STATUS MERCADO]]="GO",Table_1[[#This Row],[PV UNIT. REALIZADO]]*Table_1[[#This Row],[QUANTIDADE]],0)</f>
        <v>0</v>
      </c>
    </row>
    <row r="1753" ht="15" hidden="1">
      <c r="A1753" s="7"/>
      <c r="B1753" s="84" t="s">
        <v>400</v>
      </c>
      <c r="C1753" s="75">
        <v>223439</v>
      </c>
      <c r="D1753" s="75" t="s">
        <v>1760</v>
      </c>
      <c r="E1753" s="85">
        <v>7891024174135</v>
      </c>
      <c r="F1753" s="86" t="s">
        <v>1761</v>
      </c>
      <c r="G1753" s="75" t="s">
        <v>15</v>
      </c>
      <c r="H1753" s="75">
        <v>560</v>
      </c>
      <c r="I1753" s="87" t="s">
        <v>1560</v>
      </c>
      <c r="J1753" s="75" t="s">
        <v>1647</v>
      </c>
      <c r="K1753" s="88" t="s">
        <v>1177</v>
      </c>
      <c r="L1753" s="88">
        <v>6</v>
      </c>
      <c r="M1753" s="88">
        <v>0</v>
      </c>
      <c r="N1753" s="75" t="s">
        <v>85</v>
      </c>
      <c r="O1753" s="75" t="s">
        <v>1739</v>
      </c>
      <c r="P1753" s="89"/>
      <c r="Q1753" s="90">
        <f>(17/100+7.6/100+1.65/100)*P1753</f>
        <v>0</v>
      </c>
      <c r="R1753" s="90"/>
      <c r="S1753" s="90"/>
      <c r="T1753" s="90"/>
      <c r="U1753" s="90"/>
      <c r="V1753" s="90">
        <f>+P1753-Q1753+R1753+S1753+T1753+U1753</f>
        <v>0</v>
      </c>
      <c r="W1753" s="91">
        <f>(1.02/100)</f>
        <v>1.02E-2</v>
      </c>
      <c r="X1753" s="91">
        <v>4.8E-3</v>
      </c>
      <c r="Y1753" s="91">
        <v>0.17</v>
      </c>
      <c r="Z1753" s="91">
        <v>1.65E-2</v>
      </c>
      <c r="AA1753" s="91">
        <v>7.6E-2</v>
      </c>
      <c r="AB1753" s="91">
        <f>SUM(W1753:AA1753)</f>
        <v>0.2775</v>
      </c>
      <c r="AC1753" s="75">
        <v>12</v>
      </c>
      <c r="AD1753" s="92">
        <f>IF(AL1753="","",+AC1753*AL1753)</f>
      </c>
      <c r="AE1753" s="93">
        <f>IF(AL1753="","",+AL1753*AB1753)</f>
      </c>
      <c r="AF1753" s="92">
        <f>IF(AL1753="","",+AL1753-AE1753)</f>
      </c>
      <c r="AG1753" s="93">
        <f>+V1753</f>
        <v>0</v>
      </c>
      <c r="AH1753" s="92">
        <f>IF(AF1753="","",+AF1753-AG1753)</f>
      </c>
      <c r="AI1753" s="92">
        <f>IF(AH1753="","",+AH1753*AC1753)</f>
      </c>
      <c r="AJ1753" s="93"/>
      <c r="AK1753" s="94">
        <v>0.33</v>
      </c>
      <c r="AL1753" s="93">
        <f>IF(V1753=0,"",V1753/(1-AB1753-AK1753))</f>
      </c>
      <c r="AM1753" s="95">
        <v>0.33</v>
      </c>
      <c r="AN1753" s="93">
        <f>IF(V1753=0,"",V1753/(1-AB1753-AM1753))</f>
      </c>
      <c r="AO1753" s="96">
        <v>1.2</v>
      </c>
      <c r="AP1753" s="93">
        <f>IF(BD!AJ1753="","",BD!AJ1753*BD!AO1753)</f>
      </c>
      <c r="AQ1753" s="91">
        <f>BD!AM1753/BD!AK1753-1</f>
        <v>0</v>
      </c>
      <c r="AR1753" s="91">
        <f>IF(BD!AN1753="","",IF(BD!AJ1753="","",BD!AN1753/BD!AJ1753-1))</f>
      </c>
      <c r="AS1753" s="91">
        <f>IF(BD!AN1753="","",IF(BD!AN1753&lt;BD!AL1753,"ABAIXO DA META","DENTRO DA META"))</f>
      </c>
      <c r="AT1753" s="91" t="str">
        <f>IF(BD!AJ1753="","EM ANÁLISE",IF(BD!AP1753&gt;=BD!AN1753,"GO", "NO GO"))</f>
        <v>EM ANÁLISE</v>
      </c>
      <c r="AU1753" s="97">
        <f>IF(AN1753="","",+BD!$AN1753-AJ1753)</f>
      </c>
      <c r="AV1753" s="98"/>
      <c r="AW1753" s="90">
        <f>BD!P1753*BD!AC1753</f>
        <v>0</v>
      </c>
      <c r="AX1753" s="90">
        <f>BD!V1753*BD!AC1753</f>
        <v>0</v>
      </c>
      <c r="AY1753" s="90">
        <f>IF(BD!AN1753="","",BD!AN1753*BD!AC1753)</f>
      </c>
      <c r="AZ1753" s="75" t="s">
        <v>123</v>
      </c>
      <c r="BA1753" s="75"/>
      <c r="BB1753" s="75"/>
      <c r="BC1753" s="75"/>
      <c r="BD1753" s="104"/>
      <c r="BE1753" s="104"/>
      <c r="BF1753" s="101"/>
      <c r="BG1753" s="101"/>
      <c r="BH1753" s="101"/>
      <c r="BI1753" s="101"/>
      <c r="BJ1753" s="101"/>
      <c r="BK1753" s="101"/>
      <c r="BL1753" s="101"/>
      <c r="BM1753" s="101"/>
      <c r="BN1753" s="101"/>
      <c r="BO1753" s="103"/>
      <c r="BP1753" s="101"/>
      <c r="BQ1753" s="101"/>
      <c r="BR1753" s="101"/>
      <c r="BS1753" s="101"/>
      <c r="BT1753" s="101"/>
      <c r="BU1753" s="101"/>
      <c r="BV1753" s="101"/>
      <c r="BW1753" s="101"/>
      <c r="BX1753" s="101"/>
      <c r="BY1753" s="101"/>
      <c r="BZ1753" s="101"/>
      <c r="CA1753" s="101"/>
      <c r="CB1753" s="101"/>
      <c r="CC1753" s="101"/>
      <c r="CD1753" s="101"/>
      <c r="CE1753" s="101"/>
      <c r="CF1753" s="101"/>
      <c r="CG1753" s="37" t="e">
        <f>VLOOKUP(Table_1[[#This Row],[EAN]],'[1]Planilha1'!$E:$R,13,0)</f>
        <v>#N/A</v>
      </c>
      <c r="CI1753" s="188">
        <f>IF(Table_1[[#This Row],[STATUS MERCADO]]="GO",Table_1[[#This Row],[M. BRUTA TOTAL]],0)</f>
        <v>0</v>
      </c>
      <c r="CJ1753" s="188">
        <f>IF(Table_1[[#This Row],[STATUS MERCADO]]="GO",Table_1[[#This Row],[PV UNIT. REALIZADO]]*Table_1[[#This Row],[QUANTIDADE]],0)</f>
        <v>0</v>
      </c>
    </row>
    <row r="1754" ht="15" hidden="1">
      <c r="A1754" s="7"/>
      <c r="B1754" s="84" t="s">
        <v>400</v>
      </c>
      <c r="C1754" s="75">
        <v>223440</v>
      </c>
      <c r="D1754" s="75" t="s">
        <v>1762</v>
      </c>
      <c r="E1754" s="85">
        <v>7891024174180</v>
      </c>
      <c r="F1754" s="86" t="s">
        <v>1763</v>
      </c>
      <c r="G1754" s="75" t="s">
        <v>15</v>
      </c>
      <c r="H1754" s="75">
        <v>560</v>
      </c>
      <c r="I1754" s="87" t="s">
        <v>1560</v>
      </c>
      <c r="J1754" s="75" t="s">
        <v>1647</v>
      </c>
      <c r="K1754" s="88" t="s">
        <v>1177</v>
      </c>
      <c r="L1754" s="88">
        <v>6</v>
      </c>
      <c r="M1754" s="88">
        <v>0</v>
      </c>
      <c r="N1754" s="75" t="s">
        <v>85</v>
      </c>
      <c r="O1754" s="75" t="s">
        <v>1739</v>
      </c>
      <c r="P1754" s="89"/>
      <c r="Q1754" s="90">
        <f>(17/100+7.6/100+1.65/100)*P1754</f>
        <v>0</v>
      </c>
      <c r="R1754" s="90"/>
      <c r="S1754" s="90"/>
      <c r="T1754" s="90"/>
      <c r="U1754" s="90"/>
      <c r="V1754" s="90">
        <f>+P1754-Q1754+R1754+S1754+T1754+U1754</f>
        <v>0</v>
      </c>
      <c r="W1754" s="91">
        <f>(1.02/100)</f>
        <v>1.02E-2</v>
      </c>
      <c r="X1754" s="91">
        <v>4.8E-3</v>
      </c>
      <c r="Y1754" s="91">
        <v>0.17</v>
      </c>
      <c r="Z1754" s="91">
        <v>1.65E-2</v>
      </c>
      <c r="AA1754" s="91">
        <v>7.6E-2</v>
      </c>
      <c r="AB1754" s="91">
        <f>SUM(W1754:AA1754)</f>
        <v>0.2775</v>
      </c>
      <c r="AC1754" s="75">
        <v>12</v>
      </c>
      <c r="AD1754" s="92">
        <f>IF(AL1754="","",+AC1754*AL1754)</f>
      </c>
      <c r="AE1754" s="93">
        <f>IF(AL1754="","",+AL1754*AB1754)</f>
      </c>
      <c r="AF1754" s="92">
        <f>IF(AL1754="","",+AL1754-AE1754)</f>
      </c>
      <c r="AG1754" s="93">
        <f>+V1754</f>
        <v>0</v>
      </c>
      <c r="AH1754" s="92">
        <f>IF(AF1754="","",+AF1754-AG1754)</f>
      </c>
      <c r="AI1754" s="92">
        <f>IF(AH1754="","",+AH1754*AC1754)</f>
      </c>
      <c r="AJ1754" s="93"/>
      <c r="AK1754" s="94">
        <v>0.33</v>
      </c>
      <c r="AL1754" s="93">
        <f>IF(V1754=0,"",V1754/(1-AB1754-AK1754))</f>
      </c>
      <c r="AM1754" s="95">
        <v>0.33</v>
      </c>
      <c r="AN1754" s="93">
        <f>IF(V1754=0,"",V1754/(1-AB1754-AM1754))</f>
      </c>
      <c r="AO1754" s="96">
        <v>1.2</v>
      </c>
      <c r="AP1754" s="93">
        <f>IF(BD!AJ1754="","",BD!AJ1754*BD!AO1754)</f>
      </c>
      <c r="AQ1754" s="91">
        <f>BD!AM1754/BD!AK1754-1</f>
        <v>0</v>
      </c>
      <c r="AR1754" s="91">
        <f>IF(BD!AN1754="","",IF(BD!AJ1754="","",BD!AN1754/BD!AJ1754-1))</f>
      </c>
      <c r="AS1754" s="91">
        <f>IF(BD!AN1754="","",IF(BD!AN1754&lt;BD!AL1754,"ABAIXO DA META","DENTRO DA META"))</f>
      </c>
      <c r="AT1754" s="91" t="str">
        <f>IF(BD!AJ1754="","EM ANÁLISE",IF(BD!AP1754&gt;=BD!AN1754,"GO", "NO GO"))</f>
        <v>EM ANÁLISE</v>
      </c>
      <c r="AU1754" s="97">
        <f>IF(AN1754="","",+BD!$AN1754-AJ1754)</f>
      </c>
      <c r="AV1754" s="98"/>
      <c r="AW1754" s="90">
        <f>BD!P1754*BD!AC1754</f>
        <v>0</v>
      </c>
      <c r="AX1754" s="90">
        <f>BD!V1754*BD!AC1754</f>
        <v>0</v>
      </c>
      <c r="AY1754" s="90">
        <f>IF(BD!AN1754="","",BD!AN1754*BD!AC1754)</f>
      </c>
      <c r="AZ1754" s="75" t="s">
        <v>123</v>
      </c>
      <c r="BA1754" s="75"/>
      <c r="BB1754" s="75"/>
      <c r="BC1754" s="75"/>
      <c r="BD1754" s="104"/>
      <c r="BE1754" s="104"/>
      <c r="BF1754" s="101"/>
      <c r="BG1754" s="101"/>
      <c r="BH1754" s="101"/>
      <c r="BI1754" s="101"/>
      <c r="BJ1754" s="101"/>
      <c r="BK1754" s="101"/>
      <c r="BL1754" s="101"/>
      <c r="BM1754" s="101"/>
      <c r="BN1754" s="101"/>
      <c r="BO1754" s="103"/>
      <c r="BP1754" s="101"/>
      <c r="BQ1754" s="101"/>
      <c r="BR1754" s="101"/>
      <c r="BS1754" s="101"/>
      <c r="BT1754" s="101"/>
      <c r="BU1754" s="101"/>
      <c r="BV1754" s="101"/>
      <c r="BW1754" s="101"/>
      <c r="BX1754" s="101"/>
      <c r="BY1754" s="101"/>
      <c r="BZ1754" s="101"/>
      <c r="CA1754" s="101"/>
      <c r="CB1754" s="101"/>
      <c r="CC1754" s="101"/>
      <c r="CD1754" s="101"/>
      <c r="CE1754" s="101"/>
      <c r="CF1754" s="101"/>
      <c r="CG1754" s="37" t="e">
        <f>VLOOKUP(Table_1[[#This Row],[EAN]],'[1]Planilha1'!$E:$R,13,0)</f>
        <v>#N/A</v>
      </c>
      <c r="CI1754" s="188">
        <f>IF(Table_1[[#This Row],[STATUS MERCADO]]="GO",Table_1[[#This Row],[M. BRUTA TOTAL]],0)</f>
        <v>0</v>
      </c>
      <c r="CJ1754" s="188">
        <f>IF(Table_1[[#This Row],[STATUS MERCADO]]="GO",Table_1[[#This Row],[PV UNIT. REALIZADO]]*Table_1[[#This Row],[QUANTIDADE]],0)</f>
        <v>0</v>
      </c>
    </row>
    <row r="1755" ht="15" hidden="1">
      <c r="A1755" s="7"/>
      <c r="B1755" s="84" t="s">
        <v>400</v>
      </c>
      <c r="C1755" s="75">
        <v>223441</v>
      </c>
      <c r="D1755" s="75" t="s">
        <v>1764</v>
      </c>
      <c r="E1755" s="85">
        <v>7891024158609</v>
      </c>
      <c r="F1755" s="86" t="s">
        <v>1765</v>
      </c>
      <c r="G1755" s="75" t="s">
        <v>15</v>
      </c>
      <c r="H1755" s="75">
        <v>560</v>
      </c>
      <c r="I1755" s="87" t="s">
        <v>1560</v>
      </c>
      <c r="J1755" s="75" t="s">
        <v>1647</v>
      </c>
      <c r="K1755" s="88" t="s">
        <v>1177</v>
      </c>
      <c r="L1755" s="88">
        <v>6</v>
      </c>
      <c r="M1755" s="88">
        <v>0</v>
      </c>
      <c r="N1755" s="75" t="s">
        <v>85</v>
      </c>
      <c r="O1755" s="75" t="s">
        <v>1739</v>
      </c>
      <c r="P1755" s="89"/>
      <c r="Q1755" s="90">
        <f>(17/100+7.6/100+1.65/100)*P1755</f>
        <v>0</v>
      </c>
      <c r="R1755" s="90"/>
      <c r="S1755" s="90"/>
      <c r="T1755" s="90"/>
      <c r="U1755" s="90"/>
      <c r="V1755" s="90">
        <f>+P1755-Q1755+R1755+S1755+T1755+U1755</f>
        <v>0</v>
      </c>
      <c r="W1755" s="91">
        <f>(1.02/100)</f>
        <v>1.02E-2</v>
      </c>
      <c r="X1755" s="91">
        <v>4.8E-3</v>
      </c>
      <c r="Y1755" s="91">
        <v>0.17</v>
      </c>
      <c r="Z1755" s="91">
        <v>1.65E-2</v>
      </c>
      <c r="AA1755" s="91">
        <v>7.6E-2</v>
      </c>
      <c r="AB1755" s="91">
        <f>SUM(W1755:AA1755)</f>
        <v>0.2775</v>
      </c>
      <c r="AC1755" s="75">
        <v>12</v>
      </c>
      <c r="AD1755" s="92">
        <f>IF(AL1755="","",+AC1755*AL1755)</f>
      </c>
      <c r="AE1755" s="93">
        <f>IF(AL1755="","",+AL1755*AB1755)</f>
      </c>
      <c r="AF1755" s="92">
        <f>IF(AL1755="","",+AL1755-AE1755)</f>
      </c>
      <c r="AG1755" s="93">
        <f>+V1755</f>
        <v>0</v>
      </c>
      <c r="AH1755" s="92">
        <f>IF(AF1755="","",+AF1755-AG1755)</f>
      </c>
      <c r="AI1755" s="92">
        <f>IF(AH1755="","",+AH1755*AC1755)</f>
      </c>
      <c r="AJ1755" s="93"/>
      <c r="AK1755" s="94">
        <v>0.33</v>
      </c>
      <c r="AL1755" s="93">
        <f>IF(V1755=0,"",V1755/(1-AB1755-AK1755))</f>
      </c>
      <c r="AM1755" s="95">
        <v>0.33</v>
      </c>
      <c r="AN1755" s="93">
        <f>IF(V1755=0,"",V1755/(1-AB1755-AM1755))</f>
      </c>
      <c r="AO1755" s="96">
        <v>1.2</v>
      </c>
      <c r="AP1755" s="93">
        <f>IF(BD!AJ1755="","",BD!AJ1755*BD!AO1755)</f>
      </c>
      <c r="AQ1755" s="91">
        <f>BD!AM1755/BD!AK1755-1</f>
        <v>0</v>
      </c>
      <c r="AR1755" s="91">
        <f>IF(BD!AN1755="","",IF(BD!AJ1755="","",BD!AN1755/BD!AJ1755-1))</f>
      </c>
      <c r="AS1755" s="91">
        <f>IF(BD!AN1755="","",IF(BD!AN1755&lt;BD!AL1755,"ABAIXO DA META","DENTRO DA META"))</f>
      </c>
      <c r="AT1755" s="91" t="str">
        <f>IF(BD!AJ1755="","EM ANÁLISE",IF(BD!AP1755&gt;=BD!AN1755,"GO", "NO GO"))</f>
        <v>EM ANÁLISE</v>
      </c>
      <c r="AU1755" s="97">
        <f>IF(AN1755="","",+BD!$AN1755-AJ1755)</f>
      </c>
      <c r="AV1755" s="98"/>
      <c r="AW1755" s="90">
        <f>BD!P1755*BD!AC1755</f>
        <v>0</v>
      </c>
      <c r="AX1755" s="90">
        <f>BD!V1755*BD!AC1755</f>
        <v>0</v>
      </c>
      <c r="AY1755" s="90">
        <f>IF(BD!AN1755="","",BD!AN1755*BD!AC1755)</f>
      </c>
      <c r="AZ1755" s="75" t="s">
        <v>123</v>
      </c>
      <c r="BA1755" s="75"/>
      <c r="BB1755" s="75"/>
      <c r="BC1755" s="75"/>
      <c r="BD1755" s="104"/>
      <c r="BE1755" s="104"/>
      <c r="BF1755" s="101"/>
      <c r="BG1755" s="101"/>
      <c r="BH1755" s="101"/>
      <c r="BI1755" s="101"/>
      <c r="BJ1755" s="101"/>
      <c r="BK1755" s="101"/>
      <c r="BL1755" s="101"/>
      <c r="BM1755" s="101"/>
      <c r="BN1755" s="101"/>
      <c r="BO1755" s="103"/>
      <c r="BP1755" s="101"/>
      <c r="BQ1755" s="101"/>
      <c r="BR1755" s="101"/>
      <c r="BS1755" s="101"/>
      <c r="BT1755" s="101"/>
      <c r="BU1755" s="101"/>
      <c r="BV1755" s="101"/>
      <c r="BW1755" s="101"/>
      <c r="BX1755" s="101"/>
      <c r="BY1755" s="101"/>
      <c r="BZ1755" s="101"/>
      <c r="CA1755" s="101"/>
      <c r="CB1755" s="101"/>
      <c r="CC1755" s="101"/>
      <c r="CD1755" s="101"/>
      <c r="CE1755" s="101"/>
      <c r="CF1755" s="101"/>
      <c r="CG1755" s="37" t="e">
        <f>VLOOKUP(Table_1[[#This Row],[EAN]],'[1]Planilha1'!$E:$R,13,0)</f>
        <v>#N/A</v>
      </c>
      <c r="CI1755" s="188">
        <f>IF(Table_1[[#This Row],[STATUS MERCADO]]="GO",Table_1[[#This Row],[M. BRUTA TOTAL]],0)</f>
        <v>0</v>
      </c>
      <c r="CJ1755" s="188">
        <f>IF(Table_1[[#This Row],[STATUS MERCADO]]="GO",Table_1[[#This Row],[PV UNIT. REALIZADO]]*Table_1[[#This Row],[QUANTIDADE]],0)</f>
        <v>0</v>
      </c>
    </row>
    <row r="1756" ht="15" hidden="1">
      <c r="A1756" s="7"/>
      <c r="B1756" s="84" t="s">
        <v>400</v>
      </c>
      <c r="C1756" s="75">
        <v>223442</v>
      </c>
      <c r="D1756" s="75" t="s">
        <v>1766</v>
      </c>
      <c r="E1756" s="85">
        <v>7891024181072</v>
      </c>
      <c r="F1756" s="86" t="s">
        <v>1767</v>
      </c>
      <c r="G1756" s="75" t="s">
        <v>15</v>
      </c>
      <c r="H1756" s="75">
        <v>560</v>
      </c>
      <c r="I1756" s="87" t="s">
        <v>1560</v>
      </c>
      <c r="J1756" s="75" t="s">
        <v>1647</v>
      </c>
      <c r="K1756" s="88" t="s">
        <v>1177</v>
      </c>
      <c r="L1756" s="88">
        <v>6</v>
      </c>
      <c r="M1756" s="88">
        <v>0</v>
      </c>
      <c r="N1756" s="75" t="s">
        <v>85</v>
      </c>
      <c r="O1756" s="75" t="s">
        <v>1739</v>
      </c>
      <c r="P1756" s="89"/>
      <c r="Q1756" s="90">
        <f>(17/100+7.6/100+1.65/100)*P1756</f>
        <v>0</v>
      </c>
      <c r="R1756" s="90"/>
      <c r="S1756" s="90"/>
      <c r="T1756" s="90"/>
      <c r="U1756" s="90"/>
      <c r="V1756" s="90">
        <f>+P1756-Q1756+R1756+S1756+T1756+U1756</f>
        <v>0</v>
      </c>
      <c r="W1756" s="91">
        <f>(1.02/100)</f>
        <v>1.02E-2</v>
      </c>
      <c r="X1756" s="91">
        <v>4.8E-3</v>
      </c>
      <c r="Y1756" s="91">
        <v>0.17</v>
      </c>
      <c r="Z1756" s="91">
        <v>1.65E-2</v>
      </c>
      <c r="AA1756" s="91">
        <v>7.6E-2</v>
      </c>
      <c r="AB1756" s="91">
        <f>SUM(W1756:AA1756)</f>
        <v>0.2775</v>
      </c>
      <c r="AC1756" s="75">
        <v>12</v>
      </c>
      <c r="AD1756" s="92">
        <f>IF(AL1756="","",+AC1756*AL1756)</f>
      </c>
      <c r="AE1756" s="93">
        <f>IF(AL1756="","",+AL1756*AB1756)</f>
      </c>
      <c r="AF1756" s="92">
        <f>IF(AL1756="","",+AL1756-AE1756)</f>
      </c>
      <c r="AG1756" s="93">
        <f>+V1756</f>
        <v>0</v>
      </c>
      <c r="AH1756" s="92">
        <f>IF(AF1756="","",+AF1756-AG1756)</f>
      </c>
      <c r="AI1756" s="92">
        <f>IF(AH1756="","",+AH1756*AC1756)</f>
      </c>
      <c r="AJ1756" s="93"/>
      <c r="AK1756" s="94">
        <v>0.33</v>
      </c>
      <c r="AL1756" s="93">
        <f>IF(V1756=0,"",V1756/(1-AB1756-AK1756))</f>
      </c>
      <c r="AM1756" s="95">
        <v>0.33</v>
      </c>
      <c r="AN1756" s="93">
        <f>IF(V1756=0,"",V1756/(1-AB1756-AM1756))</f>
      </c>
      <c r="AO1756" s="96">
        <v>1.2</v>
      </c>
      <c r="AP1756" s="93">
        <f>IF(BD!AJ1756="","",BD!AJ1756*BD!AO1756)</f>
      </c>
      <c r="AQ1756" s="91">
        <f>BD!AM1756/BD!AK1756-1</f>
        <v>0</v>
      </c>
      <c r="AR1756" s="91">
        <f>IF(BD!AN1756="","",IF(BD!AJ1756="","",BD!AN1756/BD!AJ1756-1))</f>
      </c>
      <c r="AS1756" s="91">
        <f>IF(BD!AN1756="","",IF(BD!AN1756&lt;BD!AL1756,"ABAIXO DA META","DENTRO DA META"))</f>
      </c>
      <c r="AT1756" s="91" t="str">
        <f>IF(BD!AJ1756="","EM ANÁLISE",IF(BD!AP1756&gt;=BD!AN1756,"GO", "NO GO"))</f>
        <v>EM ANÁLISE</v>
      </c>
      <c r="AU1756" s="97">
        <f>IF(AN1756="","",+BD!$AN1756-AJ1756)</f>
      </c>
      <c r="AV1756" s="98"/>
      <c r="AW1756" s="90">
        <f>BD!P1756*BD!AC1756</f>
        <v>0</v>
      </c>
      <c r="AX1756" s="90">
        <f>BD!V1756*BD!AC1756</f>
        <v>0</v>
      </c>
      <c r="AY1756" s="90">
        <f>IF(BD!AN1756="","",BD!AN1756*BD!AC1756)</f>
      </c>
      <c r="AZ1756" s="75" t="s">
        <v>123</v>
      </c>
      <c r="BA1756" s="75"/>
      <c r="BB1756" s="75"/>
      <c r="BC1756" s="75"/>
      <c r="BD1756" s="104"/>
      <c r="BE1756" s="104"/>
      <c r="BF1756" s="101"/>
      <c r="BG1756" s="101"/>
      <c r="BH1756" s="101"/>
      <c r="BI1756" s="101"/>
      <c r="BJ1756" s="101"/>
      <c r="BK1756" s="101"/>
      <c r="BL1756" s="101"/>
      <c r="BM1756" s="101"/>
      <c r="BN1756" s="101"/>
      <c r="BO1756" s="103"/>
      <c r="BP1756" s="101"/>
      <c r="BQ1756" s="101"/>
      <c r="BR1756" s="101"/>
      <c r="BS1756" s="101"/>
      <c r="BT1756" s="101"/>
      <c r="BU1756" s="101"/>
      <c r="BV1756" s="101"/>
      <c r="BW1756" s="101"/>
      <c r="BX1756" s="101"/>
      <c r="BY1756" s="101"/>
      <c r="BZ1756" s="101"/>
      <c r="CA1756" s="101"/>
      <c r="CB1756" s="101"/>
      <c r="CC1756" s="101"/>
      <c r="CD1756" s="101"/>
      <c r="CE1756" s="101"/>
      <c r="CF1756" s="101"/>
      <c r="CG1756" s="37" t="e">
        <f>VLOOKUP(Table_1[[#This Row],[EAN]],'[1]Planilha1'!$E:$R,13,0)</f>
        <v>#N/A</v>
      </c>
      <c r="CI1756" s="188">
        <f>IF(Table_1[[#This Row],[STATUS MERCADO]]="GO",Table_1[[#This Row],[M. BRUTA TOTAL]],0)</f>
        <v>0</v>
      </c>
      <c r="CJ1756" s="188">
        <f>IF(Table_1[[#This Row],[STATUS MERCADO]]="GO",Table_1[[#This Row],[PV UNIT. REALIZADO]]*Table_1[[#This Row],[QUANTIDADE]],0)</f>
        <v>0</v>
      </c>
    </row>
    <row r="1757" ht="15" hidden="1">
      <c r="A1757" s="7"/>
      <c r="B1757" s="84" t="s">
        <v>400</v>
      </c>
      <c r="C1757" s="75">
        <v>223443</v>
      </c>
      <c r="D1757" s="75" t="s">
        <v>1768</v>
      </c>
      <c r="E1757" s="85">
        <v>7891024182475</v>
      </c>
      <c r="F1757" s="86" t="s">
        <v>1769</v>
      </c>
      <c r="G1757" s="75" t="s">
        <v>15</v>
      </c>
      <c r="H1757" s="75">
        <v>560</v>
      </c>
      <c r="I1757" s="87" t="s">
        <v>1560</v>
      </c>
      <c r="J1757" s="75" t="s">
        <v>1647</v>
      </c>
      <c r="K1757" s="88" t="s">
        <v>1177</v>
      </c>
      <c r="L1757" s="88">
        <v>6</v>
      </c>
      <c r="M1757" s="88">
        <v>0</v>
      </c>
      <c r="N1757" s="75" t="s">
        <v>85</v>
      </c>
      <c r="O1757" s="75" t="s">
        <v>1739</v>
      </c>
      <c r="P1757" s="89"/>
      <c r="Q1757" s="90">
        <f>(17/100+7.6/100+1.65/100)*P1757</f>
        <v>0</v>
      </c>
      <c r="R1757" s="90"/>
      <c r="S1757" s="90"/>
      <c r="T1757" s="90"/>
      <c r="U1757" s="90"/>
      <c r="V1757" s="90">
        <f>+P1757-Q1757+R1757+S1757+T1757+U1757</f>
        <v>0</v>
      </c>
      <c r="W1757" s="91">
        <f>(1.02/100)</f>
        <v>1.02E-2</v>
      </c>
      <c r="X1757" s="91">
        <v>4.8E-3</v>
      </c>
      <c r="Y1757" s="91">
        <v>0.17</v>
      </c>
      <c r="Z1757" s="91">
        <v>1.65E-2</v>
      </c>
      <c r="AA1757" s="91">
        <v>7.6E-2</v>
      </c>
      <c r="AB1757" s="91">
        <f>SUM(W1757:AA1757)</f>
        <v>0.2775</v>
      </c>
      <c r="AC1757" s="75">
        <v>12</v>
      </c>
      <c r="AD1757" s="92">
        <f>IF(AL1757="","",+AC1757*AL1757)</f>
      </c>
      <c r="AE1757" s="93">
        <f>IF(AL1757="","",+AL1757*AB1757)</f>
      </c>
      <c r="AF1757" s="92">
        <f>IF(AL1757="","",+AL1757-AE1757)</f>
      </c>
      <c r="AG1757" s="93">
        <f>+V1757</f>
        <v>0</v>
      </c>
      <c r="AH1757" s="92">
        <f>IF(AF1757="","",+AF1757-AG1757)</f>
      </c>
      <c r="AI1757" s="92">
        <f>IF(AH1757="","",+AH1757*AC1757)</f>
      </c>
      <c r="AJ1757" s="93"/>
      <c r="AK1757" s="94">
        <v>0.33</v>
      </c>
      <c r="AL1757" s="93">
        <f>IF(V1757=0,"",V1757/(1-AB1757-AK1757))</f>
      </c>
      <c r="AM1757" s="95">
        <v>0.33</v>
      </c>
      <c r="AN1757" s="93">
        <f>IF(V1757=0,"",V1757/(1-AB1757-AM1757))</f>
      </c>
      <c r="AO1757" s="96">
        <v>1.2</v>
      </c>
      <c r="AP1757" s="93">
        <f>IF(BD!AJ1757="","",BD!AJ1757*BD!AO1757)</f>
      </c>
      <c r="AQ1757" s="91">
        <f>BD!AM1757/BD!AK1757-1</f>
        <v>0</v>
      </c>
      <c r="AR1757" s="91">
        <f>IF(BD!AN1757="","",IF(BD!AJ1757="","",BD!AN1757/BD!AJ1757-1))</f>
      </c>
      <c r="AS1757" s="91">
        <f>IF(BD!AN1757="","",IF(BD!AN1757&lt;BD!AL1757,"ABAIXO DA META","DENTRO DA META"))</f>
      </c>
      <c r="AT1757" s="91" t="str">
        <f>IF(BD!AJ1757="","EM ANÁLISE",IF(BD!AP1757&gt;=BD!AN1757,"GO", "NO GO"))</f>
        <v>EM ANÁLISE</v>
      </c>
      <c r="AU1757" s="97">
        <f>IF(AN1757="","",+BD!$AN1757-AJ1757)</f>
      </c>
      <c r="AV1757" s="98"/>
      <c r="AW1757" s="90">
        <f>BD!P1757*BD!AC1757</f>
        <v>0</v>
      </c>
      <c r="AX1757" s="90">
        <f>BD!V1757*BD!AC1757</f>
        <v>0</v>
      </c>
      <c r="AY1757" s="90">
        <f>IF(BD!AN1757="","",BD!AN1757*BD!AC1757)</f>
      </c>
      <c r="AZ1757" s="75" t="s">
        <v>123</v>
      </c>
      <c r="BA1757" s="75"/>
      <c r="BB1757" s="75"/>
      <c r="BC1757" s="75"/>
      <c r="BD1757" s="104"/>
      <c r="BE1757" s="104"/>
      <c r="BF1757" s="101"/>
      <c r="BG1757" s="101"/>
      <c r="BH1757" s="101"/>
      <c r="BI1757" s="101"/>
      <c r="BJ1757" s="101"/>
      <c r="BK1757" s="101"/>
      <c r="BL1757" s="101"/>
      <c r="BM1757" s="101"/>
      <c r="BN1757" s="101"/>
      <c r="BO1757" s="103"/>
      <c r="BP1757" s="101"/>
      <c r="BQ1757" s="101"/>
      <c r="BR1757" s="101"/>
      <c r="BS1757" s="101"/>
      <c r="BT1757" s="101"/>
      <c r="BU1757" s="101"/>
      <c r="BV1757" s="101"/>
      <c r="BW1757" s="101"/>
      <c r="BX1757" s="101"/>
      <c r="BY1757" s="101"/>
      <c r="BZ1757" s="101"/>
      <c r="CA1757" s="101"/>
      <c r="CB1757" s="101"/>
      <c r="CC1757" s="101"/>
      <c r="CD1757" s="101"/>
      <c r="CE1757" s="101"/>
      <c r="CF1757" s="101"/>
      <c r="CG1757" s="37" t="e">
        <f>VLOOKUP(Table_1[[#This Row],[EAN]],'[1]Planilha1'!$E:$R,13,0)</f>
        <v>#N/A</v>
      </c>
      <c r="CI1757" s="188">
        <f>IF(Table_1[[#This Row],[STATUS MERCADO]]="GO",Table_1[[#This Row],[M. BRUTA TOTAL]],0)</f>
        <v>0</v>
      </c>
      <c r="CJ1757" s="188">
        <f>IF(Table_1[[#This Row],[STATUS MERCADO]]="GO",Table_1[[#This Row],[PV UNIT. REALIZADO]]*Table_1[[#This Row],[QUANTIDADE]],0)</f>
        <v>0</v>
      </c>
    </row>
    <row r="1758" ht="15" hidden="1">
      <c r="A1758" s="7"/>
      <c r="B1758" s="84" t="s">
        <v>400</v>
      </c>
      <c r="C1758" s="75">
        <v>223444</v>
      </c>
      <c r="D1758" s="75" t="s">
        <v>1770</v>
      </c>
      <c r="E1758" s="85">
        <v>7891024160718</v>
      </c>
      <c r="F1758" s="86" t="s">
        <v>1771</v>
      </c>
      <c r="G1758" s="75" t="s">
        <v>15</v>
      </c>
      <c r="H1758" s="75">
        <v>560</v>
      </c>
      <c r="I1758" s="87" t="s">
        <v>1560</v>
      </c>
      <c r="J1758" s="75" t="s">
        <v>1647</v>
      </c>
      <c r="K1758" s="88" t="s">
        <v>1177</v>
      </c>
      <c r="L1758" s="88">
        <v>6</v>
      </c>
      <c r="M1758" s="88">
        <v>0</v>
      </c>
      <c r="N1758" s="75" t="s">
        <v>85</v>
      </c>
      <c r="O1758" s="75" t="s">
        <v>1739</v>
      </c>
      <c r="P1758" s="89"/>
      <c r="Q1758" s="90">
        <f>(17/100+7.6/100+1.65/100)*P1758</f>
        <v>0</v>
      </c>
      <c r="R1758" s="90"/>
      <c r="S1758" s="90"/>
      <c r="T1758" s="90"/>
      <c r="U1758" s="90"/>
      <c r="V1758" s="90">
        <f>+P1758-Q1758+R1758+S1758+T1758+U1758</f>
        <v>0</v>
      </c>
      <c r="W1758" s="91">
        <f>(1.02/100)</f>
        <v>1.02E-2</v>
      </c>
      <c r="X1758" s="91">
        <v>4.8E-3</v>
      </c>
      <c r="Y1758" s="91">
        <v>0.17</v>
      </c>
      <c r="Z1758" s="91">
        <v>1.65E-2</v>
      </c>
      <c r="AA1758" s="91">
        <v>7.6E-2</v>
      </c>
      <c r="AB1758" s="91">
        <f>SUM(W1758:AA1758)</f>
        <v>0.2775</v>
      </c>
      <c r="AC1758" s="75">
        <v>12</v>
      </c>
      <c r="AD1758" s="92">
        <f>IF(AL1758="","",+AC1758*AL1758)</f>
      </c>
      <c r="AE1758" s="93">
        <f>IF(AL1758="","",+AL1758*AB1758)</f>
      </c>
      <c r="AF1758" s="92">
        <f>IF(AL1758="","",+AL1758-AE1758)</f>
      </c>
      <c r="AG1758" s="93">
        <f>+V1758</f>
        <v>0</v>
      </c>
      <c r="AH1758" s="92">
        <f>IF(AF1758="","",+AF1758-AG1758)</f>
      </c>
      <c r="AI1758" s="92">
        <f>IF(AH1758="","",+AH1758*AC1758)</f>
      </c>
      <c r="AJ1758" s="93"/>
      <c r="AK1758" s="94">
        <v>0.33</v>
      </c>
      <c r="AL1758" s="93">
        <f>IF(V1758=0,"",V1758/(1-AB1758-AK1758))</f>
      </c>
      <c r="AM1758" s="95">
        <v>0.33</v>
      </c>
      <c r="AN1758" s="93">
        <f>IF(V1758=0,"",V1758/(1-AB1758-AM1758))</f>
      </c>
      <c r="AO1758" s="96">
        <v>1.2</v>
      </c>
      <c r="AP1758" s="93">
        <f>IF(BD!AJ1758="","",BD!AJ1758*BD!AO1758)</f>
      </c>
      <c r="AQ1758" s="91">
        <f>BD!AM1758/BD!AK1758-1</f>
        <v>0</v>
      </c>
      <c r="AR1758" s="91">
        <f>IF(BD!AN1758="","",IF(BD!AJ1758="","",BD!AN1758/BD!AJ1758-1))</f>
      </c>
      <c r="AS1758" s="91">
        <f>IF(BD!AN1758="","",IF(BD!AN1758&lt;BD!AL1758,"ABAIXO DA META","DENTRO DA META"))</f>
      </c>
      <c r="AT1758" s="91" t="str">
        <f>IF(BD!AJ1758="","EM ANÁLISE",IF(BD!AP1758&gt;=BD!AN1758,"GO", "NO GO"))</f>
        <v>EM ANÁLISE</v>
      </c>
      <c r="AU1758" s="97">
        <f>IF(AN1758="","",+BD!$AN1758-AJ1758)</f>
      </c>
      <c r="AV1758" s="98"/>
      <c r="AW1758" s="90">
        <f>BD!P1758*BD!AC1758</f>
        <v>0</v>
      </c>
      <c r="AX1758" s="90">
        <f>BD!V1758*BD!AC1758</f>
        <v>0</v>
      </c>
      <c r="AY1758" s="90">
        <f>IF(BD!AN1758="","",BD!AN1758*BD!AC1758)</f>
      </c>
      <c r="AZ1758" s="75" t="s">
        <v>123</v>
      </c>
      <c r="BA1758" s="75"/>
      <c r="BB1758" s="75"/>
      <c r="BC1758" s="75"/>
      <c r="BD1758" s="104"/>
      <c r="BE1758" s="104"/>
      <c r="BF1758" s="101"/>
      <c r="BG1758" s="101"/>
      <c r="BH1758" s="101"/>
      <c r="BI1758" s="101"/>
      <c r="BJ1758" s="101"/>
      <c r="BK1758" s="101"/>
      <c r="BL1758" s="101"/>
      <c r="BM1758" s="101"/>
      <c r="BN1758" s="101"/>
      <c r="BO1758" s="103"/>
      <c r="BP1758" s="101"/>
      <c r="BQ1758" s="101"/>
      <c r="BR1758" s="101"/>
      <c r="BS1758" s="101"/>
      <c r="BT1758" s="101"/>
      <c r="BU1758" s="101"/>
      <c r="BV1758" s="101"/>
      <c r="BW1758" s="101"/>
      <c r="BX1758" s="101"/>
      <c r="BY1758" s="101"/>
      <c r="BZ1758" s="101"/>
      <c r="CA1758" s="101"/>
      <c r="CB1758" s="101"/>
      <c r="CC1758" s="101"/>
      <c r="CD1758" s="101"/>
      <c r="CE1758" s="101"/>
      <c r="CF1758" s="101"/>
      <c r="CG1758" s="37" t="e">
        <f>VLOOKUP(Table_1[[#This Row],[EAN]],'[1]Planilha1'!$E:$R,13,0)</f>
        <v>#N/A</v>
      </c>
      <c r="CI1758" s="188">
        <f>IF(Table_1[[#This Row],[STATUS MERCADO]]="GO",Table_1[[#This Row],[M. BRUTA TOTAL]],0)</f>
        <v>0</v>
      </c>
      <c r="CJ1758" s="188">
        <f>IF(Table_1[[#This Row],[STATUS MERCADO]]="GO",Table_1[[#This Row],[PV UNIT. REALIZADO]]*Table_1[[#This Row],[QUANTIDADE]],0)</f>
        <v>0</v>
      </c>
    </row>
    <row r="1759" ht="15" hidden="1">
      <c r="A1759" s="7"/>
      <c r="B1759" s="84" t="s">
        <v>400</v>
      </c>
      <c r="C1759" s="85">
        <v>223445</v>
      </c>
      <c r="D1759" s="85" t="s">
        <v>1772</v>
      </c>
      <c r="E1759" s="85">
        <v>7891024132906</v>
      </c>
      <c r="F1759" s="86" t="s">
        <v>1773</v>
      </c>
      <c r="G1759" s="75" t="s">
        <v>15</v>
      </c>
      <c r="H1759" s="75">
        <v>1620</v>
      </c>
      <c r="I1759" s="87" t="s">
        <v>1541</v>
      </c>
      <c r="J1759" s="75" t="s">
        <v>1542</v>
      </c>
      <c r="K1759" s="88" t="s">
        <v>1177</v>
      </c>
      <c r="L1759" s="88">
        <v>144</v>
      </c>
      <c r="M1759" s="88">
        <v>0</v>
      </c>
      <c r="N1759" s="75" t="s">
        <v>85</v>
      </c>
      <c r="O1759" s="75" t="s">
        <v>1739</v>
      </c>
      <c r="P1759" s="89">
        <v>1.78</v>
      </c>
      <c r="Q1759" s="90">
        <f>(17/100+7.6/100+1.65/100)*P1759</f>
        <v>0.46725000000000005</v>
      </c>
      <c r="R1759" s="90"/>
      <c r="S1759" s="90"/>
      <c r="T1759" s="90"/>
      <c r="U1759" s="90"/>
      <c r="V1759" s="90">
        <f>+P1759-Q1759+R1759+S1759+T1759+U1759</f>
        <v>1.3127499999999999</v>
      </c>
      <c r="W1759" s="91">
        <f>(1.02/100)</f>
        <v>1.02E-2</v>
      </c>
      <c r="X1759" s="91">
        <v>4.8E-3</v>
      </c>
      <c r="Y1759" s="91">
        <v>0.17</v>
      </c>
      <c r="Z1759" s="91">
        <v>1.65E-2</v>
      </c>
      <c r="AA1759" s="91">
        <v>7.6E-2</v>
      </c>
      <c r="AB1759" s="91">
        <f>SUM(W1759:AA1759)</f>
        <v>0.2775</v>
      </c>
      <c r="AC1759" s="75">
        <v>12</v>
      </c>
      <c r="AD1759" s="92">
        <f>IF(AL1759="","",+AC1759*AL1759)</f>
        <v>40.13503184713376</v>
      </c>
      <c r="AE1759" s="93">
        <f>IF(AL1759="","",+AL1759*AB1759)</f>
        <v>0.9281226114649683</v>
      </c>
      <c r="AF1759" s="92">
        <f>IF(AL1759="","",+AL1759-AE1759)</f>
        <v>2.4164633757961784</v>
      </c>
      <c r="AG1759" s="93">
        <f>+V1759</f>
        <v>1.3127499999999999</v>
      </c>
      <c r="AH1759" s="92">
        <f>IF(AF1759="","",+AF1759-AG1759)</f>
        <v>1.1037133757961786</v>
      </c>
      <c r="AI1759" s="92">
        <f>IF(AH1759="","",+AH1759*AC1759)</f>
        <v>13.244560509554143</v>
      </c>
      <c r="AJ1759" s="93">
        <v>2.26</v>
      </c>
      <c r="AK1759" s="94">
        <v>0.33</v>
      </c>
      <c r="AL1759" s="93">
        <f>IF(V1759=0,"",V1759/(1-AB1759-AK1759))</f>
        <v>3.344585987261147</v>
      </c>
      <c r="AM1759" s="95">
        <v>0.33</v>
      </c>
      <c r="AN1759" s="93">
        <f>IF(V1759=0,"",V1759/(1-AB1759-AM1759))</f>
        <v>3.344585987261147</v>
      </c>
      <c r="AO1759" s="96">
        <v>1.3</v>
      </c>
      <c r="AP1759" s="93">
        <f>IF(BD!AJ1759="","",BD!AJ1759*BD!AO1759)</f>
        <v>2.9379999999999997</v>
      </c>
      <c r="AQ1759" s="91">
        <f>BD!AM1759/BD!AK1759-1</f>
        <v>0</v>
      </c>
      <c r="AR1759" s="91">
        <f>IF(BD!AN1759="","",IF(BD!AJ1759="","",BD!AN1759/BD!AJ1759-1))</f>
        <v>0.4799053040978527</v>
      </c>
      <c r="AS1759" s="91" t="str">
        <f>IF(BD!AN1759="","",IF(BD!AN1759&lt;BD!AL1759,"ABAIXO DA META","DENTRO DA META"))</f>
        <v>DENTRO DA META</v>
      </c>
      <c r="AT1759" s="91" t="str">
        <f>IF(BD!AJ1759="","EM ANÁLISE",IF(BD!AP1759&gt;=BD!AN1759,"GO", "NO GO"))</f>
        <v>NO GO</v>
      </c>
      <c r="AU1759" s="97">
        <f>IF(AN1759="","",+BD!$AN1759-AJ1759)</f>
        <v>1.0845859872611472</v>
      </c>
      <c r="AV1759" s="98"/>
      <c r="AW1759" s="90">
        <f>BD!P1759*BD!AC1759</f>
        <v>21.36</v>
      </c>
      <c r="AX1759" s="90">
        <f>BD!V1759*BD!AC1759</f>
        <v>15.752999999999998</v>
      </c>
      <c r="AY1759" s="90">
        <f>IF(BD!AN1759="","",BD!AN1759*BD!AC1759)</f>
        <v>40.13503184713376</v>
      </c>
      <c r="AZ1759" s="75" t="s">
        <v>5272</v>
      </c>
      <c r="BA1759" s="75"/>
      <c r="BB1759" s="75"/>
      <c r="BC1759" s="75"/>
      <c r="BD1759" s="99" t="s">
        <v>5257</v>
      </c>
      <c r="BE1759" s="100" t="s">
        <v>4</v>
      </c>
      <c r="BF1759" s="100" t="s">
        <v>4</v>
      </c>
      <c r="BG1759" s="99" t="s">
        <v>5258</v>
      </c>
      <c r="BH1759" s="101"/>
      <c r="BI1759" s="101"/>
      <c r="BJ1759" s="101"/>
      <c r="BK1759" s="101"/>
      <c r="BL1759" s="101"/>
      <c r="BM1759" s="101"/>
      <c r="BN1759" s="101"/>
      <c r="BO1759" s="103"/>
      <c r="BP1759" s="99">
        <v>140.622</v>
      </c>
      <c r="BQ1759" s="99">
        <v>121</v>
      </c>
      <c r="BR1759" s="101"/>
      <c r="BS1759" s="99" t="s">
        <v>5260</v>
      </c>
      <c r="BT1759" s="99" t="s">
        <v>5261</v>
      </c>
      <c r="BU1759" s="99">
        <v>5102</v>
      </c>
      <c r="BV1759" s="99"/>
      <c r="BW1759" s="99"/>
      <c r="BX1759" s="99"/>
      <c r="BY1759" s="99"/>
      <c r="BZ1759" s="99"/>
      <c r="CA1759" s="99"/>
      <c r="CB1759" s="99"/>
      <c r="CC1759" s="99">
        <v>102</v>
      </c>
      <c r="CD1759" s="99">
        <v>8</v>
      </c>
      <c r="CE1759" s="99">
        <v>8</v>
      </c>
      <c r="CF1759" s="99"/>
      <c r="CG1759" s="37" t="e">
        <f>VLOOKUP(Table_1[[#This Row],[EAN]],'[1]Planilha1'!$E:$R,13,0)</f>
        <v>#N/A</v>
      </c>
      <c r="CI1759" s="188">
        <f>IF(Table_1[[#This Row],[STATUS MERCADO]]="GO",Table_1[[#This Row],[M. BRUTA TOTAL]],0)</f>
        <v>0</v>
      </c>
      <c r="CJ1759" s="188">
        <f>IF(Table_1[[#This Row],[STATUS MERCADO]]="GO",Table_1[[#This Row],[PV UNIT. REALIZADO]]*Table_1[[#This Row],[QUANTIDADE]],0)</f>
        <v>0</v>
      </c>
    </row>
    <row r="1760" ht="15" hidden="1">
      <c r="A1760" s="7"/>
      <c r="B1760" s="84" t="s">
        <v>400</v>
      </c>
      <c r="C1760" s="85">
        <v>223446</v>
      </c>
      <c r="D1760" s="85" t="s">
        <v>1774</v>
      </c>
      <c r="E1760" s="85">
        <v>7891024134702</v>
      </c>
      <c r="F1760" s="86" t="s">
        <v>1775</v>
      </c>
      <c r="G1760" s="75" t="s">
        <v>15</v>
      </c>
      <c r="H1760" s="75">
        <v>1620</v>
      </c>
      <c r="I1760" s="87" t="s">
        <v>1541</v>
      </c>
      <c r="J1760" s="75" t="s">
        <v>1542</v>
      </c>
      <c r="K1760" s="88" t="s">
        <v>1177</v>
      </c>
      <c r="L1760" s="88">
        <v>144</v>
      </c>
      <c r="M1760" s="88">
        <v>0</v>
      </c>
      <c r="N1760" s="75" t="s">
        <v>85</v>
      </c>
      <c r="O1760" s="75" t="s">
        <v>1739</v>
      </c>
      <c r="P1760" s="89">
        <v>2.81</v>
      </c>
      <c r="Q1760" s="90">
        <f>(17/100+7.6/100+1.65/100)*P1760</f>
        <v>0.7376250000000001</v>
      </c>
      <c r="R1760" s="90"/>
      <c r="S1760" s="90"/>
      <c r="T1760" s="90"/>
      <c r="U1760" s="90"/>
      <c r="V1760" s="90">
        <f>+P1760-Q1760+R1760+S1760+T1760+U1760</f>
        <v>2.072375</v>
      </c>
      <c r="W1760" s="91">
        <f>(1.02/100)</f>
        <v>1.02E-2</v>
      </c>
      <c r="X1760" s="91">
        <v>4.8E-3</v>
      </c>
      <c r="Y1760" s="91">
        <v>0.17</v>
      </c>
      <c r="Z1760" s="91">
        <v>1.65E-2</v>
      </c>
      <c r="AA1760" s="91">
        <v>7.6E-2</v>
      </c>
      <c r="AB1760" s="91">
        <f>SUM(W1760:AA1760)</f>
        <v>0.2775</v>
      </c>
      <c r="AC1760" s="75">
        <v>12</v>
      </c>
      <c r="AD1760" s="92">
        <f>IF(AL1760="","",+AC1760*AL1760)</f>
        <v>63.35923566878983</v>
      </c>
      <c r="AE1760" s="93">
        <f>IF(AL1760="","",+AL1760*AB1760)</f>
        <v>1.465182324840765</v>
      </c>
      <c r="AF1760" s="92">
        <f>IF(AL1760="","",+AL1760-AE1760)</f>
        <v>3.814753980891721</v>
      </c>
      <c r="AG1760" s="93">
        <f>+V1760</f>
        <v>2.072375</v>
      </c>
      <c r="AH1760" s="92">
        <f>IF(AF1760="","",+AF1760-AG1760)</f>
        <v>1.7423789808917207</v>
      </c>
      <c r="AI1760" s="92">
        <f>IF(AH1760="","",+AH1760*AC1760)</f>
        <v>20.90854777070065</v>
      </c>
      <c r="AJ1760" s="93">
        <v>4.01</v>
      </c>
      <c r="AK1760" s="94">
        <v>0.33</v>
      </c>
      <c r="AL1760" s="93">
        <f>IF(V1760=0,"",V1760/(1-AB1760-AK1760))</f>
        <v>5.279936305732486</v>
      </c>
      <c r="AM1760" s="95">
        <v>0.33</v>
      </c>
      <c r="AN1760" s="93">
        <f>IF(V1760=0,"",V1760/(1-AB1760-AM1760))</f>
        <v>5.279936305732486</v>
      </c>
      <c r="AO1760" s="96">
        <v>1.3</v>
      </c>
      <c r="AP1760" s="93">
        <f>IF(BD!AJ1760="","",BD!AJ1760*BD!AO1760)</f>
        <v>5.213</v>
      </c>
      <c r="AQ1760" s="91">
        <f>BD!AM1760/BD!AK1760-1</f>
        <v>0</v>
      </c>
      <c r="AR1760" s="91">
        <f>IF(BD!AN1760="","",IF(BD!AJ1760="","",BD!AN1760/BD!AJ1760-1))</f>
        <v>0.31669234556919856</v>
      </c>
      <c r="AS1760" s="91" t="str">
        <f>IF(BD!AN1760="","",IF(BD!AN1760&lt;BD!AL1760,"ABAIXO DA META","DENTRO DA META"))</f>
        <v>DENTRO DA META</v>
      </c>
      <c r="AT1760" s="91" t="str">
        <f>IF(BD!AJ1760="","EM ANÁLISE",IF(BD!AP1760&gt;=BD!AN1760,"GO", "NO GO"))</f>
        <v>NO GO</v>
      </c>
      <c r="AU1760" s="97">
        <f>IF(AN1760="","",+BD!$AN1760-AJ1760)</f>
        <v>1.269936305732486</v>
      </c>
      <c r="AV1760" s="98"/>
      <c r="AW1760" s="90">
        <f>BD!P1760*BD!AC1760</f>
        <v>33.72</v>
      </c>
      <c r="AX1760" s="90">
        <f>BD!V1760*BD!AC1760</f>
        <v>24.8685</v>
      </c>
      <c r="AY1760" s="90">
        <f>IF(BD!AN1760="","",BD!AN1760*BD!AC1760)</f>
        <v>63.35923566878983</v>
      </c>
      <c r="AZ1760" s="75" t="s">
        <v>5272</v>
      </c>
      <c r="BA1760" s="75"/>
      <c r="BB1760" s="75"/>
      <c r="BC1760" s="75"/>
      <c r="BD1760" s="99" t="s">
        <v>5257</v>
      </c>
      <c r="BE1760" s="100" t="s">
        <v>4</v>
      </c>
      <c r="BF1760" s="100" t="s">
        <v>4</v>
      </c>
      <c r="BG1760" s="99" t="s">
        <v>5258</v>
      </c>
      <c r="BH1760" s="101"/>
      <c r="BI1760" s="101"/>
      <c r="BJ1760" s="101"/>
      <c r="BK1760" s="101"/>
      <c r="BL1760" s="101"/>
      <c r="BM1760" s="101"/>
      <c r="BN1760" s="101"/>
      <c r="BO1760" s="103"/>
      <c r="BP1760" s="99">
        <v>140.622</v>
      </c>
      <c r="BQ1760" s="99">
        <v>121</v>
      </c>
      <c r="BR1760" s="101"/>
      <c r="BS1760" s="99" t="s">
        <v>5260</v>
      </c>
      <c r="BT1760" s="99" t="s">
        <v>5261</v>
      </c>
      <c r="BU1760" s="99">
        <v>5102</v>
      </c>
      <c r="BV1760" s="99"/>
      <c r="BW1760" s="99"/>
      <c r="BX1760" s="99"/>
      <c r="BY1760" s="99"/>
      <c r="BZ1760" s="99"/>
      <c r="CA1760" s="99"/>
      <c r="CB1760" s="99"/>
      <c r="CC1760" s="99">
        <v>102</v>
      </c>
      <c r="CD1760" s="99">
        <v>8</v>
      </c>
      <c r="CE1760" s="99">
        <v>8</v>
      </c>
      <c r="CF1760" s="99"/>
      <c r="CG1760" s="37" t="e">
        <f>VLOOKUP(Table_1[[#This Row],[EAN]],'[1]Planilha1'!$E:$R,13,0)</f>
        <v>#N/A</v>
      </c>
      <c r="CI1760" s="188">
        <f>IF(Table_1[[#This Row],[STATUS MERCADO]]="GO",Table_1[[#This Row],[M. BRUTA TOTAL]],0)</f>
        <v>0</v>
      </c>
      <c r="CJ1760" s="188">
        <f>IF(Table_1[[#This Row],[STATUS MERCADO]]="GO",Table_1[[#This Row],[PV UNIT. REALIZADO]]*Table_1[[#This Row],[QUANTIDADE]],0)</f>
        <v>0</v>
      </c>
    </row>
    <row r="1761" ht="15" hidden="1">
      <c r="A1761" s="7"/>
      <c r="B1761" s="84" t="s">
        <v>400</v>
      </c>
      <c r="C1761" s="85">
        <v>223447</v>
      </c>
      <c r="D1761" s="85" t="s">
        <v>1776</v>
      </c>
      <c r="E1761" s="85">
        <v>7891024134610</v>
      </c>
      <c r="F1761" s="86" t="s">
        <v>1777</v>
      </c>
      <c r="G1761" s="75" t="s">
        <v>15</v>
      </c>
      <c r="H1761" s="75">
        <v>1620</v>
      </c>
      <c r="I1761" s="87" t="s">
        <v>1541</v>
      </c>
      <c r="J1761" s="75" t="s">
        <v>1542</v>
      </c>
      <c r="K1761" s="88" t="s">
        <v>1177</v>
      </c>
      <c r="L1761" s="88">
        <v>72</v>
      </c>
      <c r="M1761" s="88">
        <v>0</v>
      </c>
      <c r="N1761" s="75" t="s">
        <v>85</v>
      </c>
      <c r="O1761" s="75" t="s">
        <v>1739</v>
      </c>
      <c r="P1761" s="89">
        <v>4.8</v>
      </c>
      <c r="Q1761" s="90">
        <f>(17/100+7.6/100+1.65/100)*P1761</f>
        <v>1.26</v>
      </c>
      <c r="R1761" s="90"/>
      <c r="S1761" s="90"/>
      <c r="T1761" s="90"/>
      <c r="U1761" s="90"/>
      <c r="V1761" s="90">
        <f>+P1761-Q1761+R1761+S1761+T1761+U1761</f>
        <v>3.54</v>
      </c>
      <c r="W1761" s="91">
        <f>(1.02/100)</f>
        <v>1.02E-2</v>
      </c>
      <c r="X1761" s="91">
        <v>4.8E-3</v>
      </c>
      <c r="Y1761" s="91">
        <v>0.17</v>
      </c>
      <c r="Z1761" s="91">
        <v>1.65E-2</v>
      </c>
      <c r="AA1761" s="91">
        <v>7.6E-2</v>
      </c>
      <c r="AB1761" s="91">
        <f>SUM(W1761:AA1761)</f>
        <v>0.2775</v>
      </c>
      <c r="AC1761" s="75">
        <v>12</v>
      </c>
      <c r="AD1761" s="92">
        <f>IF(AL1761="","",+AC1761*AL1761)</f>
        <v>108.22929936305735</v>
      </c>
      <c r="AE1761" s="93">
        <f>IF(AL1761="","",+AL1761*AB1761)</f>
        <v>2.502802547770701</v>
      </c>
      <c r="AF1761" s="92">
        <f>IF(AL1761="","",+AL1761-AE1761)</f>
        <v>6.516305732484078</v>
      </c>
      <c r="AG1761" s="93">
        <f>+V1761</f>
        <v>3.54</v>
      </c>
      <c r="AH1761" s="92">
        <f>IF(AF1761="","",+AF1761-AG1761)</f>
        <v>2.976305732484078</v>
      </c>
      <c r="AI1761" s="92">
        <f>IF(AH1761="","",+AH1761*AC1761)</f>
        <v>35.71566878980893</v>
      </c>
      <c r="AJ1761" s="93">
        <v>5.86</v>
      </c>
      <c r="AK1761" s="94">
        <v>0.33</v>
      </c>
      <c r="AL1761" s="93">
        <f>IF(V1761=0,"",V1761/(1-AB1761-AK1761))</f>
        <v>9.019108280254779</v>
      </c>
      <c r="AM1761" s="95">
        <v>0.33</v>
      </c>
      <c r="AN1761" s="93">
        <f>IF(V1761=0,"",V1761/(1-AB1761-AM1761))</f>
        <v>9.019108280254779</v>
      </c>
      <c r="AO1761" s="96">
        <v>1.2</v>
      </c>
      <c r="AP1761" s="93">
        <f>IF(BD!AJ1761="","",BD!AJ1761*BD!AO1761)</f>
        <v>7.032</v>
      </c>
      <c r="AQ1761" s="91">
        <f>BD!AM1761/BD!AK1761-1</f>
        <v>0</v>
      </c>
      <c r="AR1761" s="91">
        <f>IF(BD!AN1761="","",IF(BD!AJ1761="","",BD!AN1761/BD!AJ1761-1))</f>
        <v>0.5390969761526925</v>
      </c>
      <c r="AS1761" s="91" t="str">
        <f>IF(BD!AN1761="","",IF(BD!AN1761&lt;BD!AL1761,"ABAIXO DA META","DENTRO DA META"))</f>
        <v>DENTRO DA META</v>
      </c>
      <c r="AT1761" s="91" t="str">
        <f>IF(BD!AJ1761="","EM ANÁLISE",IF(BD!AP1761&gt;=BD!AN1761,"GO", "NO GO"))</f>
        <v>NO GO</v>
      </c>
      <c r="AU1761" s="97">
        <f>IF(AN1761="","",+BD!$AN1761-AJ1761)</f>
        <v>3.1591082802547783</v>
      </c>
      <c r="AV1761" s="98"/>
      <c r="AW1761" s="90">
        <f>BD!P1761*BD!AC1761</f>
        <v>57.599999999999994</v>
      </c>
      <c r="AX1761" s="90">
        <f>BD!V1761*BD!AC1761</f>
        <v>42.480000000000004</v>
      </c>
      <c r="AY1761" s="90">
        <f>IF(BD!AN1761="","",BD!AN1761*BD!AC1761)</f>
        <v>108.22929936305735</v>
      </c>
      <c r="AZ1761" s="75" t="s">
        <v>5272</v>
      </c>
      <c r="BA1761" s="75"/>
      <c r="BB1761" s="75"/>
      <c r="BC1761" s="75"/>
      <c r="BD1761" s="99" t="s">
        <v>5257</v>
      </c>
      <c r="BE1761" s="100" t="s">
        <v>4</v>
      </c>
      <c r="BF1761" s="100" t="s">
        <v>4</v>
      </c>
      <c r="BG1761" s="99" t="s">
        <v>5258</v>
      </c>
      <c r="BH1761" s="101"/>
      <c r="BI1761" s="101"/>
      <c r="BJ1761" s="101"/>
      <c r="BK1761" s="101"/>
      <c r="BL1761" s="101"/>
      <c r="BM1761" s="101"/>
      <c r="BN1761" s="101"/>
      <c r="BO1761" s="103"/>
      <c r="BP1761" s="99">
        <v>140.622</v>
      </c>
      <c r="BQ1761" s="99">
        <v>121</v>
      </c>
      <c r="BR1761" s="101"/>
      <c r="BS1761" s="99" t="s">
        <v>5260</v>
      </c>
      <c r="BT1761" s="99" t="s">
        <v>5261</v>
      </c>
      <c r="BU1761" s="99">
        <v>5102</v>
      </c>
      <c r="BV1761" s="99"/>
      <c r="BW1761" s="99"/>
      <c r="BX1761" s="99"/>
      <c r="BY1761" s="99"/>
      <c r="BZ1761" s="99"/>
      <c r="CA1761" s="99"/>
      <c r="CB1761" s="99"/>
      <c r="CC1761" s="99">
        <v>102</v>
      </c>
      <c r="CD1761" s="99">
        <v>8</v>
      </c>
      <c r="CE1761" s="99">
        <v>8</v>
      </c>
      <c r="CF1761" s="99"/>
      <c r="CG1761" s="37" t="e">
        <f>VLOOKUP(Table_1[[#This Row],[EAN]],'[1]Planilha1'!$E:$R,13,0)</f>
        <v>#N/A</v>
      </c>
      <c r="CI1761" s="188">
        <f>IF(Table_1[[#This Row],[STATUS MERCADO]]="GO",Table_1[[#This Row],[M. BRUTA TOTAL]],0)</f>
        <v>0</v>
      </c>
      <c r="CJ1761" s="188">
        <f>IF(Table_1[[#This Row],[STATUS MERCADO]]="GO",Table_1[[#This Row],[PV UNIT. REALIZADO]]*Table_1[[#This Row],[QUANTIDADE]],0)</f>
        <v>0</v>
      </c>
    </row>
    <row r="1762" ht="15" hidden="1">
      <c r="A1762" s="7"/>
      <c r="B1762" s="84" t="s">
        <v>400</v>
      </c>
      <c r="C1762" s="85">
        <v>223448</v>
      </c>
      <c r="D1762" s="85" t="s">
        <v>1778</v>
      </c>
      <c r="E1762" s="85">
        <v>7891024132005</v>
      </c>
      <c r="F1762" s="86" t="s">
        <v>1779</v>
      </c>
      <c r="G1762" s="75" t="s">
        <v>15</v>
      </c>
      <c r="H1762" s="75">
        <v>1620</v>
      </c>
      <c r="I1762" s="87" t="s">
        <v>1541</v>
      </c>
      <c r="J1762" s="75" t="s">
        <v>1542</v>
      </c>
      <c r="K1762" s="88" t="s">
        <v>1177</v>
      </c>
      <c r="L1762" s="88">
        <v>144</v>
      </c>
      <c r="M1762" s="88">
        <v>0</v>
      </c>
      <c r="N1762" s="75" t="s">
        <v>85</v>
      </c>
      <c r="O1762" s="75" t="s">
        <v>1739</v>
      </c>
      <c r="P1762" s="89">
        <v>2.9</v>
      </c>
      <c r="Q1762" s="90">
        <f>(17/100+7.6/100+1.65/100)*P1762</f>
        <v>0.76125</v>
      </c>
      <c r="R1762" s="90"/>
      <c r="S1762" s="90"/>
      <c r="T1762" s="90"/>
      <c r="U1762" s="90"/>
      <c r="V1762" s="90">
        <f>+P1762-Q1762+R1762+S1762+T1762+U1762</f>
        <v>2.13875</v>
      </c>
      <c r="W1762" s="91">
        <f>(1.02/100)</f>
        <v>1.02E-2</v>
      </c>
      <c r="X1762" s="91">
        <v>4.8E-3</v>
      </c>
      <c r="Y1762" s="91">
        <v>0.17</v>
      </c>
      <c r="Z1762" s="91">
        <v>1.65E-2</v>
      </c>
      <c r="AA1762" s="91">
        <v>7.6E-2</v>
      </c>
      <c r="AB1762" s="91">
        <f>SUM(W1762:AA1762)</f>
        <v>0.2775</v>
      </c>
      <c r="AC1762" s="75">
        <v>12</v>
      </c>
      <c r="AD1762" s="92">
        <f>IF(AL1762="","",+AC1762*AL1762)</f>
        <v>65.38853503184714</v>
      </c>
      <c r="AE1762" s="93">
        <f>IF(AL1762="","",+AL1762*AB1762)</f>
        <v>1.5121098726114655</v>
      </c>
      <c r="AF1762" s="92">
        <f>IF(AL1762="","",+AL1762-AE1762)</f>
        <v>3.9369347133757966</v>
      </c>
      <c r="AG1762" s="93">
        <f>+V1762</f>
        <v>2.13875</v>
      </c>
      <c r="AH1762" s="92">
        <f>IF(AF1762="","",+AF1762-AG1762)</f>
        <v>1.7981847133757967</v>
      </c>
      <c r="AI1762" s="92">
        <f>IF(AH1762="","",+AH1762*AC1762)</f>
        <v>21.57821656050956</v>
      </c>
      <c r="AJ1762" s="93">
        <v>4.01</v>
      </c>
      <c r="AK1762" s="94">
        <v>0.33</v>
      </c>
      <c r="AL1762" s="93">
        <f>IF(V1762=0,"",V1762/(1-AB1762-AK1762))</f>
        <v>5.449044585987262</v>
      </c>
      <c r="AM1762" s="95">
        <v>0.33</v>
      </c>
      <c r="AN1762" s="93">
        <f>IF(V1762=0,"",V1762/(1-AB1762-AM1762))</f>
        <v>5.449044585987262</v>
      </c>
      <c r="AO1762" s="96">
        <v>1.3</v>
      </c>
      <c r="AP1762" s="93">
        <f>IF(BD!AJ1762="","",BD!AJ1762*BD!AO1762)</f>
        <v>5.213</v>
      </c>
      <c r="AQ1762" s="91">
        <f>BD!AM1762/BD!AK1762-1</f>
        <v>0</v>
      </c>
      <c r="AR1762" s="91">
        <f>IF(BD!AN1762="","",IF(BD!AJ1762="","",BD!AN1762/BD!AJ1762-1))</f>
        <v>0.35886398653048945</v>
      </c>
      <c r="AS1762" s="91" t="str">
        <f>IF(BD!AN1762="","",IF(BD!AN1762&lt;BD!AL1762,"ABAIXO DA META","DENTRO DA META"))</f>
        <v>DENTRO DA META</v>
      </c>
      <c r="AT1762" s="91" t="str">
        <f>IF(BD!AJ1762="","EM ANÁLISE",IF(BD!AP1762&gt;=BD!AN1762,"GO", "NO GO"))</f>
        <v>NO GO</v>
      </c>
      <c r="AU1762" s="97">
        <f>IF(AN1762="","",+BD!$AN1762-AJ1762)</f>
        <v>1.4390445859872623</v>
      </c>
      <c r="AV1762" s="98"/>
      <c r="AW1762" s="90">
        <f>BD!P1762*BD!AC1762</f>
        <v>34.8</v>
      </c>
      <c r="AX1762" s="90">
        <f>BD!V1762*BD!AC1762</f>
        <v>25.665</v>
      </c>
      <c r="AY1762" s="90">
        <f>IF(BD!AN1762="","",BD!AN1762*BD!AC1762)</f>
        <v>65.38853503184714</v>
      </c>
      <c r="AZ1762" s="75" t="s">
        <v>5272</v>
      </c>
      <c r="BA1762" s="75"/>
      <c r="BB1762" s="75"/>
      <c r="BC1762" s="75"/>
      <c r="BD1762" s="99" t="s">
        <v>5257</v>
      </c>
      <c r="BE1762" s="100" t="s">
        <v>4</v>
      </c>
      <c r="BF1762" s="100" t="s">
        <v>4</v>
      </c>
      <c r="BG1762" s="99" t="s">
        <v>5258</v>
      </c>
      <c r="BH1762" s="101"/>
      <c r="BI1762" s="101"/>
      <c r="BJ1762" s="101"/>
      <c r="BK1762" s="101"/>
      <c r="BL1762" s="101"/>
      <c r="BM1762" s="101"/>
      <c r="BN1762" s="101"/>
      <c r="BO1762" s="103"/>
      <c r="BP1762" s="99">
        <v>140.622</v>
      </c>
      <c r="BQ1762" s="99">
        <v>121</v>
      </c>
      <c r="BR1762" s="101"/>
      <c r="BS1762" s="99" t="s">
        <v>5260</v>
      </c>
      <c r="BT1762" s="99" t="s">
        <v>5261</v>
      </c>
      <c r="BU1762" s="99">
        <v>5102</v>
      </c>
      <c r="BV1762" s="99"/>
      <c r="BW1762" s="99"/>
      <c r="BX1762" s="99"/>
      <c r="BY1762" s="99"/>
      <c r="BZ1762" s="99"/>
      <c r="CA1762" s="99"/>
      <c r="CB1762" s="99"/>
      <c r="CC1762" s="99">
        <v>102</v>
      </c>
      <c r="CD1762" s="99">
        <v>8</v>
      </c>
      <c r="CE1762" s="99">
        <v>8</v>
      </c>
      <c r="CF1762" s="99"/>
      <c r="CG1762" s="37" t="e">
        <f>VLOOKUP(Table_1[[#This Row],[EAN]],'[1]Planilha1'!$E:$R,13,0)</f>
        <v>#N/A</v>
      </c>
      <c r="CI1762" s="188">
        <f>IF(Table_1[[#This Row],[STATUS MERCADO]]="GO",Table_1[[#This Row],[M. BRUTA TOTAL]],0)</f>
        <v>0</v>
      </c>
      <c r="CJ1762" s="188">
        <f>IF(Table_1[[#This Row],[STATUS MERCADO]]="GO",Table_1[[#This Row],[PV UNIT. REALIZADO]]*Table_1[[#This Row],[QUANTIDADE]],0)</f>
        <v>0</v>
      </c>
    </row>
    <row r="1763" ht="15" hidden="1">
      <c r="A1763" s="7"/>
      <c r="B1763" s="84" t="s">
        <v>400</v>
      </c>
      <c r="C1763" s="85">
        <v>223449</v>
      </c>
      <c r="D1763" s="85" t="s">
        <v>1780</v>
      </c>
      <c r="E1763" s="85">
        <v>7891024132371</v>
      </c>
      <c r="F1763" s="86" t="s">
        <v>1781</v>
      </c>
      <c r="G1763" s="75" t="s">
        <v>15</v>
      </c>
      <c r="H1763" s="75">
        <v>1620</v>
      </c>
      <c r="I1763" s="87" t="s">
        <v>1541</v>
      </c>
      <c r="J1763" s="75" t="s">
        <v>1542</v>
      </c>
      <c r="K1763" s="88" t="s">
        <v>1177</v>
      </c>
      <c r="L1763" s="88">
        <v>72</v>
      </c>
      <c r="M1763" s="88">
        <v>0</v>
      </c>
      <c r="N1763" s="75" t="s">
        <v>85</v>
      </c>
      <c r="O1763" s="75" t="s">
        <v>1739</v>
      </c>
      <c r="P1763" s="89">
        <v>4.88</v>
      </c>
      <c r="Q1763" s="90">
        <f>(17/100+7.6/100+1.65/100)*P1763</f>
        <v>1.281</v>
      </c>
      <c r="R1763" s="90"/>
      <c r="S1763" s="90"/>
      <c r="T1763" s="90"/>
      <c r="U1763" s="90"/>
      <c r="V1763" s="90">
        <f>+P1763-Q1763+R1763+S1763+T1763+U1763</f>
        <v>3.599</v>
      </c>
      <c r="W1763" s="91">
        <f>(1.02/100)</f>
        <v>1.02E-2</v>
      </c>
      <c r="X1763" s="91">
        <v>4.8E-3</v>
      </c>
      <c r="Y1763" s="91">
        <v>0.17</v>
      </c>
      <c r="Z1763" s="91">
        <v>1.65E-2</v>
      </c>
      <c r="AA1763" s="91">
        <v>7.6E-2</v>
      </c>
      <c r="AB1763" s="91">
        <f>SUM(W1763:AA1763)</f>
        <v>0.2775</v>
      </c>
      <c r="AC1763" s="75">
        <v>12</v>
      </c>
      <c r="AD1763" s="92">
        <f>IF(AL1763="","",+AC1763*AL1763)</f>
        <v>110.03312101910831</v>
      </c>
      <c r="AE1763" s="93">
        <f>IF(AL1763="","",+AL1763*AB1763)</f>
        <v>2.54451592356688</v>
      </c>
      <c r="AF1763" s="92">
        <f>IF(AL1763="","",+AL1763-AE1763)</f>
        <v>6.624910828025479</v>
      </c>
      <c r="AG1763" s="93">
        <f>+V1763</f>
        <v>3.599</v>
      </c>
      <c r="AH1763" s="92">
        <f>IF(AF1763="","",+AF1763-AG1763)</f>
        <v>3.025910828025479</v>
      </c>
      <c r="AI1763" s="92">
        <f>IF(AH1763="","",+AH1763*AC1763)</f>
        <v>36.31092993630575</v>
      </c>
      <c r="AJ1763" s="93">
        <v>5.86</v>
      </c>
      <c r="AK1763" s="94">
        <v>0.33</v>
      </c>
      <c r="AL1763" s="93">
        <f>IF(V1763=0,"",V1763/(1-AB1763-AK1763))</f>
        <v>9.16942675159236</v>
      </c>
      <c r="AM1763" s="95">
        <v>0.33</v>
      </c>
      <c r="AN1763" s="93">
        <f>IF(V1763=0,"",V1763/(1-AB1763-AM1763))</f>
        <v>9.16942675159236</v>
      </c>
      <c r="AO1763" s="96">
        <v>1.2</v>
      </c>
      <c r="AP1763" s="93">
        <f>IF(BD!AJ1763="","",BD!AJ1763*BD!AO1763)</f>
        <v>7.032</v>
      </c>
      <c r="AQ1763" s="91">
        <f>BD!AM1763/BD!AK1763-1</f>
        <v>0</v>
      </c>
      <c r="AR1763" s="91">
        <f>IF(BD!AN1763="","",IF(BD!AJ1763="","",BD!AN1763/BD!AJ1763-1))</f>
        <v>0.5647485924219042</v>
      </c>
      <c r="AS1763" s="91" t="str">
        <f>IF(BD!AN1763="","",IF(BD!AN1763&lt;BD!AL1763,"ABAIXO DA META","DENTRO DA META"))</f>
        <v>DENTRO DA META</v>
      </c>
      <c r="AT1763" s="91" t="str">
        <f>IF(BD!AJ1763="","EM ANÁLISE",IF(BD!AP1763&gt;=BD!AN1763,"GO", "NO GO"))</f>
        <v>NO GO</v>
      </c>
      <c r="AU1763" s="97">
        <f>IF(AN1763="","",+BD!$AN1763-AJ1763)</f>
        <v>3.309426751592359</v>
      </c>
      <c r="AV1763" s="98"/>
      <c r="AW1763" s="90">
        <f>BD!P1763*BD!AC1763</f>
        <v>58.56</v>
      </c>
      <c r="AX1763" s="90">
        <f>BD!V1763*BD!AC1763</f>
        <v>43.188</v>
      </c>
      <c r="AY1763" s="90">
        <f>IF(BD!AN1763="","",BD!AN1763*BD!AC1763)</f>
        <v>110.03312101910831</v>
      </c>
      <c r="AZ1763" s="75" t="s">
        <v>5272</v>
      </c>
      <c r="BA1763" s="75"/>
      <c r="BB1763" s="75"/>
      <c r="BC1763" s="75"/>
      <c r="BD1763" s="99" t="s">
        <v>5257</v>
      </c>
      <c r="BE1763" s="100" t="s">
        <v>4</v>
      </c>
      <c r="BF1763" s="100" t="s">
        <v>4</v>
      </c>
      <c r="BG1763" s="99" t="s">
        <v>5258</v>
      </c>
      <c r="BH1763" s="101"/>
      <c r="BI1763" s="101"/>
      <c r="BJ1763" s="101"/>
      <c r="BK1763" s="101"/>
      <c r="BL1763" s="101"/>
      <c r="BM1763" s="101"/>
      <c r="BN1763" s="101"/>
      <c r="BO1763" s="103"/>
      <c r="BP1763" s="99">
        <v>140.622</v>
      </c>
      <c r="BQ1763" s="99">
        <v>121</v>
      </c>
      <c r="BR1763" s="101"/>
      <c r="BS1763" s="99" t="s">
        <v>5260</v>
      </c>
      <c r="BT1763" s="99" t="s">
        <v>5261</v>
      </c>
      <c r="BU1763" s="99">
        <v>5102</v>
      </c>
      <c r="BV1763" s="99"/>
      <c r="BW1763" s="99"/>
      <c r="BX1763" s="99"/>
      <c r="BY1763" s="99"/>
      <c r="BZ1763" s="99"/>
      <c r="CA1763" s="99"/>
      <c r="CB1763" s="99"/>
      <c r="CC1763" s="99">
        <v>102</v>
      </c>
      <c r="CD1763" s="99">
        <v>8</v>
      </c>
      <c r="CE1763" s="99">
        <v>8</v>
      </c>
      <c r="CF1763" s="99"/>
      <c r="CG1763" s="37" t="e">
        <f>VLOOKUP(Table_1[[#This Row],[EAN]],'[1]Planilha1'!$E:$R,13,0)</f>
        <v>#N/A</v>
      </c>
      <c r="CI1763" s="188">
        <f>IF(Table_1[[#This Row],[STATUS MERCADO]]="GO",Table_1[[#This Row],[M. BRUTA TOTAL]],0)</f>
        <v>0</v>
      </c>
      <c r="CJ1763" s="188">
        <f>IF(Table_1[[#This Row],[STATUS MERCADO]]="GO",Table_1[[#This Row],[PV UNIT. REALIZADO]]*Table_1[[#This Row],[QUANTIDADE]],0)</f>
        <v>0</v>
      </c>
    </row>
    <row r="1764" ht="15" hidden="1">
      <c r="A1764" s="7"/>
      <c r="B1764" s="84" t="s">
        <v>400</v>
      </c>
      <c r="C1764" s="85">
        <v>223450</v>
      </c>
      <c r="D1764" s="85" t="s">
        <v>1782</v>
      </c>
      <c r="E1764" s="85">
        <v>7793100111143</v>
      </c>
      <c r="F1764" s="86" t="s">
        <v>1783</v>
      </c>
      <c r="G1764" s="75" t="s">
        <v>15</v>
      </c>
      <c r="H1764" s="75">
        <v>1620</v>
      </c>
      <c r="I1764" s="87" t="s">
        <v>1541</v>
      </c>
      <c r="J1764" s="75" t="s">
        <v>1542</v>
      </c>
      <c r="K1764" s="88" t="s">
        <v>1177</v>
      </c>
      <c r="L1764" s="88">
        <v>48</v>
      </c>
      <c r="M1764" s="88">
        <v>0</v>
      </c>
      <c r="N1764" s="75" t="s">
        <v>85</v>
      </c>
      <c r="O1764" s="75" t="s">
        <v>1739</v>
      </c>
      <c r="P1764" s="89">
        <v>6.41</v>
      </c>
      <c r="Q1764" s="90">
        <f>(17/100+7.6/100+1.65/100)*P1764</f>
        <v>1.682625</v>
      </c>
      <c r="R1764" s="90"/>
      <c r="S1764" s="90"/>
      <c r="T1764" s="90"/>
      <c r="U1764" s="90"/>
      <c r="V1764" s="90">
        <f>+P1764-Q1764+R1764+S1764+T1764+U1764</f>
        <v>4.727375</v>
      </c>
      <c r="W1764" s="91">
        <f>(1.02/100)</f>
        <v>1.02E-2</v>
      </c>
      <c r="X1764" s="91">
        <v>4.8E-3</v>
      </c>
      <c r="Y1764" s="91">
        <v>0.17</v>
      </c>
      <c r="Z1764" s="91">
        <v>1.65E-2</v>
      </c>
      <c r="AA1764" s="91">
        <v>7.6E-2</v>
      </c>
      <c r="AB1764" s="91">
        <f>SUM(W1764:AA1764)</f>
        <v>0.2775</v>
      </c>
      <c r="AC1764" s="75">
        <v>12</v>
      </c>
      <c r="AD1764" s="92">
        <f>IF(AL1764="","",+AC1764*AL1764)</f>
        <v>144.53121019108283</v>
      </c>
      <c r="AE1764" s="93">
        <f>IF(AL1764="","",+AL1764*AB1764)</f>
        <v>3.342284235668791</v>
      </c>
      <c r="AF1764" s="92">
        <f>IF(AL1764="","",+AL1764-AE1764)</f>
        <v>8.70198328025478</v>
      </c>
      <c r="AG1764" s="93">
        <f>+V1764</f>
        <v>4.727375</v>
      </c>
      <c r="AH1764" s="92">
        <f>IF(AF1764="","",+AF1764-AG1764)</f>
        <v>3.9746082802547793</v>
      </c>
      <c r="AI1764" s="92">
        <f>IF(AH1764="","",+AH1764*AC1764)</f>
        <v>47.69529936305735</v>
      </c>
      <c r="AJ1764" s="93">
        <v>6.59</v>
      </c>
      <c r="AK1764" s="94">
        <v>0.33</v>
      </c>
      <c r="AL1764" s="93">
        <f>IF(V1764=0,"",V1764/(1-AB1764-AK1764))</f>
        <v>12.04426751592357</v>
      </c>
      <c r="AM1764" s="95">
        <v>0.33</v>
      </c>
      <c r="AN1764" s="93">
        <f>IF(V1764=0,"",V1764/(1-AB1764-AM1764))</f>
        <v>12.04426751592357</v>
      </c>
      <c r="AO1764" s="96">
        <v>1.2</v>
      </c>
      <c r="AP1764" s="93">
        <f>IF(BD!AJ1764="","",BD!AJ1764*BD!AO1764)</f>
        <v>7.9079999999999995</v>
      </c>
      <c r="AQ1764" s="91">
        <f>BD!AM1764/BD!AK1764-1</f>
        <v>0</v>
      </c>
      <c r="AR1764" s="91">
        <f>IF(BD!AN1764="","",IF(BD!AJ1764="","",BD!AN1764/BD!AJ1764-1))</f>
        <v>0.8276581966500107</v>
      </c>
      <c r="AS1764" s="91" t="str">
        <f>IF(BD!AN1764="","",IF(BD!AN1764&lt;BD!AL1764,"ABAIXO DA META","DENTRO DA META"))</f>
        <v>DENTRO DA META</v>
      </c>
      <c r="AT1764" s="91" t="str">
        <f>IF(BD!AJ1764="","EM ANÁLISE",IF(BD!AP1764&gt;=BD!AN1764,"GO", "NO GO"))</f>
        <v>NO GO</v>
      </c>
      <c r="AU1764" s="97">
        <f>IF(AN1764="","",+BD!$AN1764-AJ1764)</f>
        <v>5.45426751592357</v>
      </c>
      <c r="AV1764" s="98"/>
      <c r="AW1764" s="90">
        <f>BD!P1764*BD!AC1764</f>
        <v>76.92</v>
      </c>
      <c r="AX1764" s="90">
        <f>BD!V1764*BD!AC1764</f>
        <v>56.728500000000004</v>
      </c>
      <c r="AY1764" s="90">
        <f>IF(BD!AN1764="","",BD!AN1764*BD!AC1764)</f>
        <v>144.53121019108283</v>
      </c>
      <c r="AZ1764" s="75" t="s">
        <v>5272</v>
      </c>
      <c r="BA1764" s="75"/>
      <c r="BB1764" s="75"/>
      <c r="BC1764" s="75"/>
      <c r="BD1764" s="99" t="s">
        <v>5257</v>
      </c>
      <c r="BE1764" s="100" t="s">
        <v>4</v>
      </c>
      <c r="BF1764" s="100" t="s">
        <v>4</v>
      </c>
      <c r="BG1764" s="99" t="s">
        <v>5258</v>
      </c>
      <c r="BH1764" s="101"/>
      <c r="BI1764" s="101"/>
      <c r="BJ1764" s="101"/>
      <c r="BK1764" s="101"/>
      <c r="BL1764" s="101"/>
      <c r="BM1764" s="101"/>
      <c r="BN1764" s="101"/>
      <c r="BO1764" s="103"/>
      <c r="BP1764" s="99">
        <v>140.622</v>
      </c>
      <c r="BQ1764" s="99">
        <v>121</v>
      </c>
      <c r="BR1764" s="101"/>
      <c r="BS1764" s="99" t="s">
        <v>5260</v>
      </c>
      <c r="BT1764" s="99" t="s">
        <v>5261</v>
      </c>
      <c r="BU1764" s="99">
        <v>5102</v>
      </c>
      <c r="BV1764" s="99"/>
      <c r="BW1764" s="99"/>
      <c r="BX1764" s="99"/>
      <c r="BY1764" s="99"/>
      <c r="BZ1764" s="99"/>
      <c r="CA1764" s="99"/>
      <c r="CB1764" s="99"/>
      <c r="CC1764" s="99">
        <v>102</v>
      </c>
      <c r="CD1764" s="99">
        <v>8</v>
      </c>
      <c r="CE1764" s="99">
        <v>8</v>
      </c>
      <c r="CF1764" s="99"/>
      <c r="CG1764" s="37" t="e">
        <f>VLOOKUP(Table_1[[#This Row],[EAN]],'[1]Planilha1'!$E:$R,13,0)</f>
        <v>#N/A</v>
      </c>
      <c r="CI1764" s="188">
        <f>IF(Table_1[[#This Row],[STATUS MERCADO]]="GO",Table_1[[#This Row],[M. BRUTA TOTAL]],0)</f>
        <v>0</v>
      </c>
      <c r="CJ1764" s="188">
        <f>IF(Table_1[[#This Row],[STATUS MERCADO]]="GO",Table_1[[#This Row],[PV UNIT. REALIZADO]]*Table_1[[#This Row],[QUANTIDADE]],0)</f>
        <v>0</v>
      </c>
    </row>
    <row r="1765" ht="15" hidden="1">
      <c r="A1765" s="7"/>
      <c r="B1765" s="84" t="s">
        <v>400</v>
      </c>
      <c r="C1765" s="85">
        <v>223451</v>
      </c>
      <c r="D1765" s="85">
        <v>61006492</v>
      </c>
      <c r="E1765" s="85">
        <v>7891024135020</v>
      </c>
      <c r="F1765" s="86" t="s">
        <v>1784</v>
      </c>
      <c r="G1765" s="75" t="s">
        <v>15</v>
      </c>
      <c r="H1765" s="75">
        <v>1620</v>
      </c>
      <c r="I1765" s="87" t="s">
        <v>1541</v>
      </c>
      <c r="J1765" s="75" t="s">
        <v>1542</v>
      </c>
      <c r="K1765" s="88" t="s">
        <v>1177</v>
      </c>
      <c r="L1765" s="88">
        <v>48</v>
      </c>
      <c r="M1765" s="88">
        <v>0</v>
      </c>
      <c r="N1765" s="75" t="s">
        <v>85</v>
      </c>
      <c r="O1765" s="75" t="s">
        <v>1739</v>
      </c>
      <c r="P1765" s="89">
        <v>6.41</v>
      </c>
      <c r="Q1765" s="90">
        <f>(17/100+7.6/100+1.65/100)*P1765</f>
        <v>1.682625</v>
      </c>
      <c r="R1765" s="90"/>
      <c r="S1765" s="90"/>
      <c r="T1765" s="90"/>
      <c r="U1765" s="90"/>
      <c r="V1765" s="90">
        <f>+P1765-Q1765+R1765+S1765+T1765+U1765</f>
        <v>4.727375</v>
      </c>
      <c r="W1765" s="91">
        <f>(1.02/100)</f>
        <v>1.02E-2</v>
      </c>
      <c r="X1765" s="91">
        <v>4.8E-3</v>
      </c>
      <c r="Y1765" s="91">
        <v>0.17</v>
      </c>
      <c r="Z1765" s="91">
        <v>1.65E-2</v>
      </c>
      <c r="AA1765" s="91">
        <v>7.6E-2</v>
      </c>
      <c r="AB1765" s="91">
        <f>SUM(W1765:AA1765)</f>
        <v>0.2775</v>
      </c>
      <c r="AC1765" s="75">
        <v>12</v>
      </c>
      <c r="AD1765" s="92">
        <f>IF(AL1765="","",+AC1765*AL1765)</f>
        <v>144.53121019108283</v>
      </c>
      <c r="AE1765" s="93">
        <f>IF(AL1765="","",+AL1765*AB1765)</f>
        <v>3.342284235668791</v>
      </c>
      <c r="AF1765" s="92">
        <f>IF(AL1765="","",+AL1765-AE1765)</f>
        <v>8.70198328025478</v>
      </c>
      <c r="AG1765" s="93">
        <f>+V1765</f>
        <v>4.727375</v>
      </c>
      <c r="AH1765" s="92">
        <f>IF(AF1765="","",+AF1765-AG1765)</f>
        <v>3.9746082802547793</v>
      </c>
      <c r="AI1765" s="92">
        <f>IF(AH1765="","",+AH1765*AC1765)</f>
        <v>47.69529936305735</v>
      </c>
      <c r="AJ1765" s="93">
        <v>6.59</v>
      </c>
      <c r="AK1765" s="94">
        <v>0.33</v>
      </c>
      <c r="AL1765" s="93">
        <f>IF(V1765=0,"",V1765/(1-AB1765-AK1765))</f>
        <v>12.04426751592357</v>
      </c>
      <c r="AM1765" s="95">
        <v>0.33</v>
      </c>
      <c r="AN1765" s="93">
        <f>IF(V1765=0,"",V1765/(1-AB1765-AM1765))</f>
        <v>12.04426751592357</v>
      </c>
      <c r="AO1765" s="96">
        <v>1.2</v>
      </c>
      <c r="AP1765" s="93">
        <f>IF(BD!AJ1765="","",BD!AJ1765*BD!AO1765)</f>
        <v>7.9079999999999995</v>
      </c>
      <c r="AQ1765" s="91">
        <f>BD!AM1765/BD!AK1765-1</f>
        <v>0</v>
      </c>
      <c r="AR1765" s="91">
        <f>IF(BD!AN1765="","",IF(BD!AJ1765="","",BD!AN1765/BD!AJ1765-1))</f>
        <v>0.8276581966500107</v>
      </c>
      <c r="AS1765" s="91" t="str">
        <f>IF(BD!AN1765="","",IF(BD!AN1765&lt;BD!AL1765,"ABAIXO DA META","DENTRO DA META"))</f>
        <v>DENTRO DA META</v>
      </c>
      <c r="AT1765" s="91" t="str">
        <f>IF(BD!AJ1765="","EM ANÁLISE",IF(BD!AP1765&gt;=BD!AN1765,"GO", "NO GO"))</f>
        <v>NO GO</v>
      </c>
      <c r="AU1765" s="97">
        <f>IF(AN1765="","",+BD!$AN1765-AJ1765)</f>
        <v>5.45426751592357</v>
      </c>
      <c r="AV1765" s="98"/>
      <c r="AW1765" s="90">
        <f>BD!P1765*BD!AC1765</f>
        <v>76.92</v>
      </c>
      <c r="AX1765" s="90">
        <f>BD!V1765*BD!AC1765</f>
        <v>56.728500000000004</v>
      </c>
      <c r="AY1765" s="90">
        <f>IF(BD!AN1765="","",BD!AN1765*BD!AC1765)</f>
        <v>144.53121019108283</v>
      </c>
      <c r="AZ1765" s="75" t="s">
        <v>5272</v>
      </c>
      <c r="BA1765" s="75"/>
      <c r="BB1765" s="75"/>
      <c r="BC1765" s="75"/>
      <c r="BD1765" s="99" t="s">
        <v>5257</v>
      </c>
      <c r="BE1765" s="100" t="s">
        <v>4</v>
      </c>
      <c r="BF1765" s="100" t="s">
        <v>4</v>
      </c>
      <c r="BG1765" s="99" t="s">
        <v>5258</v>
      </c>
      <c r="BH1765" s="101"/>
      <c r="BI1765" s="101"/>
      <c r="BJ1765" s="101"/>
      <c r="BK1765" s="101"/>
      <c r="BL1765" s="101"/>
      <c r="BM1765" s="101"/>
      <c r="BN1765" s="101"/>
      <c r="BO1765" s="103"/>
      <c r="BP1765" s="99">
        <v>140.622</v>
      </c>
      <c r="BQ1765" s="99">
        <v>121</v>
      </c>
      <c r="BR1765" s="101"/>
      <c r="BS1765" s="99" t="s">
        <v>5260</v>
      </c>
      <c r="BT1765" s="99" t="s">
        <v>5261</v>
      </c>
      <c r="BU1765" s="99">
        <v>5102</v>
      </c>
      <c r="BV1765" s="99"/>
      <c r="BW1765" s="99"/>
      <c r="BX1765" s="99"/>
      <c r="BY1765" s="99"/>
      <c r="BZ1765" s="99"/>
      <c r="CA1765" s="99"/>
      <c r="CB1765" s="99"/>
      <c r="CC1765" s="99">
        <v>102</v>
      </c>
      <c r="CD1765" s="99">
        <v>8</v>
      </c>
      <c r="CE1765" s="99">
        <v>8</v>
      </c>
      <c r="CF1765" s="99"/>
      <c r="CG1765" s="37" t="e">
        <f>VLOOKUP(Table_1[[#This Row],[EAN]],'[1]Planilha1'!$E:$R,13,0)</f>
        <v>#N/A</v>
      </c>
      <c r="CI1765" s="188">
        <f>IF(Table_1[[#This Row],[STATUS MERCADO]]="GO",Table_1[[#This Row],[M. BRUTA TOTAL]],0)</f>
        <v>0</v>
      </c>
      <c r="CJ1765" s="188">
        <f>IF(Table_1[[#This Row],[STATUS MERCADO]]="GO",Table_1[[#This Row],[PV UNIT. REALIZADO]]*Table_1[[#This Row],[QUANTIDADE]],0)</f>
        <v>0</v>
      </c>
    </row>
    <row r="1766" ht="15" hidden="1">
      <c r="A1766" s="7"/>
      <c r="B1766" s="84" t="s">
        <v>400</v>
      </c>
      <c r="C1766" s="85">
        <v>223452</v>
      </c>
      <c r="D1766" s="85" t="s">
        <v>1785</v>
      </c>
      <c r="E1766" s="85">
        <v>7891024135310</v>
      </c>
      <c r="F1766" s="86" t="s">
        <v>1786</v>
      </c>
      <c r="G1766" s="75" t="s">
        <v>15</v>
      </c>
      <c r="H1766" s="75">
        <v>1620</v>
      </c>
      <c r="I1766" s="87" t="s">
        <v>1541</v>
      </c>
      <c r="J1766" s="75" t="s">
        <v>1542</v>
      </c>
      <c r="K1766" s="88" t="s">
        <v>1177</v>
      </c>
      <c r="L1766" s="88">
        <v>48</v>
      </c>
      <c r="M1766" s="88">
        <v>0</v>
      </c>
      <c r="N1766" s="75" t="s">
        <v>85</v>
      </c>
      <c r="O1766" s="75" t="s">
        <v>1739</v>
      </c>
      <c r="P1766" s="89">
        <v>6.41</v>
      </c>
      <c r="Q1766" s="90">
        <f>(17/100+7.6/100+1.65/100)*P1766</f>
        <v>1.682625</v>
      </c>
      <c r="R1766" s="90"/>
      <c r="S1766" s="90"/>
      <c r="T1766" s="90"/>
      <c r="U1766" s="90"/>
      <c r="V1766" s="90">
        <f>+P1766-Q1766+R1766+S1766+T1766+U1766</f>
        <v>4.727375</v>
      </c>
      <c r="W1766" s="91">
        <f>(1.02/100)</f>
        <v>1.02E-2</v>
      </c>
      <c r="X1766" s="91">
        <v>4.8E-3</v>
      </c>
      <c r="Y1766" s="91">
        <v>0.17</v>
      </c>
      <c r="Z1766" s="91">
        <v>1.65E-2</v>
      </c>
      <c r="AA1766" s="91">
        <v>7.6E-2</v>
      </c>
      <c r="AB1766" s="91">
        <f>SUM(W1766:AA1766)</f>
        <v>0.2775</v>
      </c>
      <c r="AC1766" s="75">
        <v>12</v>
      </c>
      <c r="AD1766" s="92">
        <f>IF(AL1766="","",+AC1766*AL1766)</f>
        <v>144.53121019108283</v>
      </c>
      <c r="AE1766" s="93">
        <f>IF(AL1766="","",+AL1766*AB1766)</f>
        <v>3.342284235668791</v>
      </c>
      <c r="AF1766" s="92">
        <f>IF(AL1766="","",+AL1766-AE1766)</f>
        <v>8.70198328025478</v>
      </c>
      <c r="AG1766" s="93">
        <f>+V1766</f>
        <v>4.727375</v>
      </c>
      <c r="AH1766" s="92">
        <f>IF(AF1766="","",+AF1766-AG1766)</f>
        <v>3.9746082802547793</v>
      </c>
      <c r="AI1766" s="92">
        <f>IF(AH1766="","",+AH1766*AC1766)</f>
        <v>47.69529936305735</v>
      </c>
      <c r="AJ1766" s="93">
        <v>6.59</v>
      </c>
      <c r="AK1766" s="94">
        <v>0.33</v>
      </c>
      <c r="AL1766" s="93">
        <f>IF(V1766=0,"",V1766/(1-AB1766-AK1766))</f>
        <v>12.04426751592357</v>
      </c>
      <c r="AM1766" s="95">
        <v>0.33</v>
      </c>
      <c r="AN1766" s="93">
        <f>IF(V1766=0,"",V1766/(1-AB1766-AM1766))</f>
        <v>12.04426751592357</v>
      </c>
      <c r="AO1766" s="96">
        <v>1.2</v>
      </c>
      <c r="AP1766" s="93">
        <f>IF(BD!AJ1766="","",BD!AJ1766*BD!AO1766)</f>
        <v>7.9079999999999995</v>
      </c>
      <c r="AQ1766" s="91">
        <f>BD!AM1766/BD!AK1766-1</f>
        <v>0</v>
      </c>
      <c r="AR1766" s="91">
        <f>IF(BD!AN1766="","",IF(BD!AJ1766="","",BD!AN1766/BD!AJ1766-1))</f>
        <v>0.8276581966500107</v>
      </c>
      <c r="AS1766" s="91" t="str">
        <f>IF(BD!AN1766="","",IF(BD!AN1766&lt;BD!AL1766,"ABAIXO DA META","DENTRO DA META"))</f>
        <v>DENTRO DA META</v>
      </c>
      <c r="AT1766" s="91" t="str">
        <f>IF(BD!AJ1766="","EM ANÁLISE",IF(BD!AP1766&gt;=BD!AN1766,"GO", "NO GO"))</f>
        <v>NO GO</v>
      </c>
      <c r="AU1766" s="97">
        <f>IF(AN1766="","",+BD!$AN1766-AJ1766)</f>
        <v>5.45426751592357</v>
      </c>
      <c r="AV1766" s="98"/>
      <c r="AW1766" s="90">
        <f>BD!P1766*BD!AC1766</f>
        <v>76.92</v>
      </c>
      <c r="AX1766" s="90">
        <f>BD!V1766*BD!AC1766</f>
        <v>56.728500000000004</v>
      </c>
      <c r="AY1766" s="90">
        <f>IF(BD!AN1766="","",BD!AN1766*BD!AC1766)</f>
        <v>144.53121019108283</v>
      </c>
      <c r="AZ1766" s="75" t="s">
        <v>5272</v>
      </c>
      <c r="BA1766" s="75"/>
      <c r="BB1766" s="75"/>
      <c r="BC1766" s="75"/>
      <c r="BD1766" s="99" t="s">
        <v>5257</v>
      </c>
      <c r="BE1766" s="100" t="s">
        <v>4</v>
      </c>
      <c r="BF1766" s="100" t="s">
        <v>4</v>
      </c>
      <c r="BG1766" s="99" t="s">
        <v>5258</v>
      </c>
      <c r="BH1766" s="101"/>
      <c r="BI1766" s="101"/>
      <c r="BJ1766" s="101"/>
      <c r="BK1766" s="101"/>
      <c r="BL1766" s="101"/>
      <c r="BM1766" s="101"/>
      <c r="BN1766" s="101"/>
      <c r="BO1766" s="103"/>
      <c r="BP1766" s="99">
        <v>140.622</v>
      </c>
      <c r="BQ1766" s="99">
        <v>121</v>
      </c>
      <c r="BR1766" s="101"/>
      <c r="BS1766" s="99" t="s">
        <v>5260</v>
      </c>
      <c r="BT1766" s="99" t="s">
        <v>5261</v>
      </c>
      <c r="BU1766" s="99">
        <v>5102</v>
      </c>
      <c r="BV1766" s="99"/>
      <c r="BW1766" s="99"/>
      <c r="BX1766" s="99"/>
      <c r="BY1766" s="99"/>
      <c r="BZ1766" s="99"/>
      <c r="CA1766" s="99"/>
      <c r="CB1766" s="99"/>
      <c r="CC1766" s="99">
        <v>102</v>
      </c>
      <c r="CD1766" s="99">
        <v>8</v>
      </c>
      <c r="CE1766" s="99">
        <v>8</v>
      </c>
      <c r="CF1766" s="99"/>
      <c r="CG1766" s="37" t="e">
        <f>VLOOKUP(Table_1[[#This Row],[EAN]],'[1]Planilha1'!$E:$R,13,0)</f>
        <v>#N/A</v>
      </c>
      <c r="CI1766" s="188">
        <f>IF(Table_1[[#This Row],[STATUS MERCADO]]="GO",Table_1[[#This Row],[M. BRUTA TOTAL]],0)</f>
        <v>0</v>
      </c>
      <c r="CJ1766" s="188">
        <f>IF(Table_1[[#This Row],[STATUS MERCADO]]="GO",Table_1[[#This Row],[PV UNIT. REALIZADO]]*Table_1[[#This Row],[QUANTIDADE]],0)</f>
        <v>0</v>
      </c>
    </row>
    <row r="1767" ht="15" hidden="1">
      <c r="A1767" s="7"/>
      <c r="B1767" s="84" t="s">
        <v>400</v>
      </c>
      <c r="C1767" s="75">
        <v>223453</v>
      </c>
      <c r="D1767" s="75" t="s">
        <v>1787</v>
      </c>
      <c r="E1767" s="85">
        <v>7891024135358</v>
      </c>
      <c r="F1767" s="86" t="s">
        <v>1788</v>
      </c>
      <c r="G1767" s="75" t="s">
        <v>15</v>
      </c>
      <c r="H1767" s="75">
        <v>1620</v>
      </c>
      <c r="I1767" s="87" t="s">
        <v>1541</v>
      </c>
      <c r="J1767" s="75" t="s">
        <v>1542</v>
      </c>
      <c r="K1767" s="88" t="s">
        <v>1177</v>
      </c>
      <c r="L1767" s="88">
        <v>48</v>
      </c>
      <c r="M1767" s="88">
        <v>0</v>
      </c>
      <c r="N1767" s="75" t="s">
        <v>85</v>
      </c>
      <c r="O1767" s="75" t="s">
        <v>1739</v>
      </c>
      <c r="P1767" s="89"/>
      <c r="Q1767" s="90">
        <f>(17/100+7.6/100+1.65/100)*P1767</f>
        <v>0</v>
      </c>
      <c r="R1767" s="90"/>
      <c r="S1767" s="90"/>
      <c r="T1767" s="90"/>
      <c r="U1767" s="90"/>
      <c r="V1767" s="90">
        <f>+P1767-Q1767+R1767+S1767+T1767+U1767</f>
        <v>0</v>
      </c>
      <c r="W1767" s="91">
        <f>(1.02/100)</f>
        <v>1.02E-2</v>
      </c>
      <c r="X1767" s="91">
        <v>4.8E-3</v>
      </c>
      <c r="Y1767" s="91">
        <v>0.17</v>
      </c>
      <c r="Z1767" s="91">
        <v>1.65E-2</v>
      </c>
      <c r="AA1767" s="91">
        <v>7.6E-2</v>
      </c>
      <c r="AB1767" s="91">
        <f>SUM(W1767:AA1767)</f>
        <v>0.2775</v>
      </c>
      <c r="AC1767" s="75">
        <v>12</v>
      </c>
      <c r="AD1767" s="92">
        <f>IF(AL1767="","",+AC1767*AL1767)</f>
      </c>
      <c r="AE1767" s="93">
        <f>IF(AL1767="","",+AL1767*AB1767)</f>
      </c>
      <c r="AF1767" s="92">
        <f>IF(AL1767="","",+AL1767-AE1767)</f>
      </c>
      <c r="AG1767" s="93">
        <f>+V1767</f>
        <v>0</v>
      </c>
      <c r="AH1767" s="92">
        <f>IF(AF1767="","",+AF1767-AG1767)</f>
      </c>
      <c r="AI1767" s="92">
        <f>IF(AH1767="","",+AH1767*AC1767)</f>
      </c>
      <c r="AJ1767" s="93"/>
      <c r="AK1767" s="94">
        <v>0.33</v>
      </c>
      <c r="AL1767" s="93">
        <f>IF(V1767=0,"",V1767/(1-AB1767-AK1767))</f>
      </c>
      <c r="AM1767" s="95">
        <v>0.33</v>
      </c>
      <c r="AN1767" s="93">
        <f>IF(V1767=0,"",V1767/(1-AB1767-AM1767))</f>
      </c>
      <c r="AO1767" s="96">
        <v>1.2</v>
      </c>
      <c r="AP1767" s="93">
        <f>IF(BD!AJ1767="","",BD!AJ1767*BD!AO1767)</f>
      </c>
      <c r="AQ1767" s="91">
        <f>BD!AM1767/BD!AK1767-1</f>
        <v>0</v>
      </c>
      <c r="AR1767" s="91">
        <f>IF(BD!AN1767="","",IF(BD!AJ1767="","",BD!AN1767/BD!AJ1767-1))</f>
      </c>
      <c r="AS1767" s="91">
        <f>IF(BD!AN1767="","",IF(BD!AN1767&lt;BD!AL1767,"ABAIXO DA META","DENTRO DA META"))</f>
      </c>
      <c r="AT1767" s="91" t="str">
        <f>IF(BD!AJ1767="","EM ANÁLISE",IF(BD!AP1767&gt;=BD!AN1767,"GO", "NO GO"))</f>
        <v>EM ANÁLISE</v>
      </c>
      <c r="AU1767" s="97">
        <f>IF(AN1767="","",+BD!$AN1767-AJ1767)</f>
      </c>
      <c r="AV1767" s="98"/>
      <c r="AW1767" s="90">
        <f>BD!P1767*BD!AC1767</f>
        <v>0</v>
      </c>
      <c r="AX1767" s="90">
        <f>BD!V1767*BD!AC1767</f>
        <v>0</v>
      </c>
      <c r="AY1767" s="90">
        <f>IF(BD!AN1767="","",BD!AN1767*BD!AC1767)</f>
      </c>
      <c r="AZ1767" s="75" t="s">
        <v>123</v>
      </c>
      <c r="BA1767" s="75"/>
      <c r="BB1767" s="75"/>
      <c r="BC1767" s="75"/>
      <c r="BD1767" s="104"/>
      <c r="BE1767" s="104"/>
      <c r="BF1767" s="101"/>
      <c r="BG1767" s="101"/>
      <c r="BH1767" s="101"/>
      <c r="BI1767" s="101"/>
      <c r="BJ1767" s="101"/>
      <c r="BK1767" s="101"/>
      <c r="BL1767" s="101"/>
      <c r="BM1767" s="101"/>
      <c r="BN1767" s="101"/>
      <c r="BO1767" s="103"/>
      <c r="BP1767" s="101"/>
      <c r="BQ1767" s="101"/>
      <c r="BR1767" s="101"/>
      <c r="BS1767" s="101"/>
      <c r="BT1767" s="101"/>
      <c r="BU1767" s="101"/>
      <c r="BV1767" s="101"/>
      <c r="BW1767" s="101"/>
      <c r="BX1767" s="101"/>
      <c r="BY1767" s="101"/>
      <c r="BZ1767" s="101"/>
      <c r="CA1767" s="101"/>
      <c r="CB1767" s="101"/>
      <c r="CC1767" s="101"/>
      <c r="CD1767" s="101"/>
      <c r="CE1767" s="101"/>
      <c r="CF1767" s="101"/>
      <c r="CG1767" s="37" t="e">
        <f>VLOOKUP(Table_1[[#This Row],[EAN]],'[1]Planilha1'!$E:$R,13,0)</f>
        <v>#N/A</v>
      </c>
      <c r="CI1767" s="188">
        <f>IF(Table_1[[#This Row],[STATUS MERCADO]]="GO",Table_1[[#This Row],[M. BRUTA TOTAL]],0)</f>
        <v>0</v>
      </c>
      <c r="CJ1767" s="188">
        <f>IF(Table_1[[#This Row],[STATUS MERCADO]]="GO",Table_1[[#This Row],[PV UNIT. REALIZADO]]*Table_1[[#This Row],[QUANTIDADE]],0)</f>
        <v>0</v>
      </c>
    </row>
    <row r="1768" ht="15" hidden="1">
      <c r="A1768" s="7"/>
      <c r="B1768" s="84" t="s">
        <v>400</v>
      </c>
      <c r="C1768" s="85">
        <v>223454</v>
      </c>
      <c r="D1768" s="85" t="s">
        <v>1789</v>
      </c>
      <c r="E1768" s="85">
        <v>7891024123560</v>
      </c>
      <c r="F1768" s="86" t="s">
        <v>1790</v>
      </c>
      <c r="G1768" s="75" t="s">
        <v>15</v>
      </c>
      <c r="H1768" s="75">
        <v>1620</v>
      </c>
      <c r="I1768" s="87" t="s">
        <v>1541</v>
      </c>
      <c r="J1768" s="75" t="s">
        <v>1542</v>
      </c>
      <c r="K1768" s="88" t="s">
        <v>1177</v>
      </c>
      <c r="L1768" s="88">
        <v>48</v>
      </c>
      <c r="M1768" s="88">
        <v>0</v>
      </c>
      <c r="N1768" s="75" t="s">
        <v>85</v>
      </c>
      <c r="O1768" s="75" t="s">
        <v>1739</v>
      </c>
      <c r="P1768" s="89">
        <v>9.6</v>
      </c>
      <c r="Q1768" s="90">
        <f>(17/100+7.6/100+1.65/100)*P1768</f>
        <v>2.52</v>
      </c>
      <c r="R1768" s="90"/>
      <c r="S1768" s="90"/>
      <c r="T1768" s="90"/>
      <c r="U1768" s="90"/>
      <c r="V1768" s="90">
        <f>+P1768-Q1768+R1768+S1768+T1768+U1768</f>
        <v>7.08</v>
      </c>
      <c r="W1768" s="91">
        <f>(1.02/100)</f>
        <v>1.02E-2</v>
      </c>
      <c r="X1768" s="91">
        <v>4.8E-3</v>
      </c>
      <c r="Y1768" s="91">
        <v>0.17</v>
      </c>
      <c r="Z1768" s="91">
        <v>1.65E-2</v>
      </c>
      <c r="AA1768" s="91">
        <v>7.6E-2</v>
      </c>
      <c r="AB1768" s="91">
        <f>SUM(W1768:AA1768)</f>
        <v>0.2775</v>
      </c>
      <c r="AC1768" s="75">
        <v>12</v>
      </c>
      <c r="AD1768" s="92">
        <f>IF(AL1768="","",+AC1768*AL1768)</f>
        <v>216.4585987261147</v>
      </c>
      <c r="AE1768" s="93">
        <f>IF(AL1768="","",+AL1768*AB1768)</f>
        <v>5.005605095541402</v>
      </c>
      <c r="AF1768" s="92">
        <f>IF(AL1768="","",+AL1768-AE1768)</f>
        <v>13.032611464968156</v>
      </c>
      <c r="AG1768" s="93">
        <f>+V1768</f>
        <v>7.08</v>
      </c>
      <c r="AH1768" s="92">
        <f>IF(AF1768="","",+AF1768-AG1768)</f>
        <v>5.952611464968156</v>
      </c>
      <c r="AI1768" s="92">
        <f>IF(AH1768="","",+AH1768*AC1768)</f>
        <v>71.43133757961786</v>
      </c>
      <c r="AJ1768" s="93">
        <v>14.98</v>
      </c>
      <c r="AK1768" s="94">
        <v>0.33</v>
      </c>
      <c r="AL1768" s="93">
        <f>IF(V1768=0,"",V1768/(1-AB1768-AK1768))</f>
        <v>18.038216560509557</v>
      </c>
      <c r="AM1768" s="95">
        <v>0.33</v>
      </c>
      <c r="AN1768" s="93">
        <f>IF(V1768=0,"",V1768/(1-AB1768-AM1768))</f>
        <v>18.038216560509557</v>
      </c>
      <c r="AO1768" s="96">
        <v>1.2</v>
      </c>
      <c r="AP1768" s="93">
        <f>IF(BD!AJ1768="","",BD!AJ1768*BD!AO1768)</f>
        <v>17.976</v>
      </c>
      <c r="AQ1768" s="91">
        <f>BD!AM1768/BD!AK1768-1</f>
        <v>0</v>
      </c>
      <c r="AR1768" s="91">
        <f>IF(BD!AN1768="","",IF(BD!AJ1768="","",BD!AN1768/BD!AJ1768-1))</f>
        <v>0.20415330844523072</v>
      </c>
      <c r="AS1768" s="91" t="str">
        <f>IF(BD!AN1768="","",IF(BD!AN1768&lt;BD!AL1768,"ABAIXO DA META","DENTRO DA META"))</f>
        <v>DENTRO DA META</v>
      </c>
      <c r="AT1768" s="91" t="str">
        <f>IF(BD!AJ1768="","EM ANÁLISE",IF(BD!AP1768&gt;=BD!AN1768,"GO", "NO GO"))</f>
        <v>NO GO</v>
      </c>
      <c r="AU1768" s="97">
        <f>IF(AN1768="","",+BD!$AN1768-AJ1768)</f>
        <v>3.058216560509557</v>
      </c>
      <c r="AV1768" s="98"/>
      <c r="AW1768" s="90">
        <f>BD!P1768*BD!AC1768</f>
        <v>115.19999999999999</v>
      </c>
      <c r="AX1768" s="90">
        <f>BD!V1768*BD!AC1768</f>
        <v>84.96000000000001</v>
      </c>
      <c r="AY1768" s="90">
        <f>IF(BD!AN1768="","",BD!AN1768*BD!AC1768)</f>
        <v>216.4585987261147</v>
      </c>
      <c r="AZ1768" s="75" t="s">
        <v>5272</v>
      </c>
      <c r="BA1768" s="75"/>
      <c r="BB1768" s="75"/>
      <c r="BC1768" s="75"/>
      <c r="BD1768" s="99" t="s">
        <v>5257</v>
      </c>
      <c r="BE1768" s="100" t="s">
        <v>4</v>
      </c>
      <c r="BF1768" s="100" t="s">
        <v>4</v>
      </c>
      <c r="BG1768" s="99" t="s">
        <v>5258</v>
      </c>
      <c r="BH1768" s="101"/>
      <c r="BI1768" s="101"/>
      <c r="BJ1768" s="101"/>
      <c r="BK1768" s="101"/>
      <c r="BL1768" s="101"/>
      <c r="BM1768" s="101"/>
      <c r="BN1768" s="101"/>
      <c r="BO1768" s="103"/>
      <c r="BP1768" s="99">
        <v>140.622</v>
      </c>
      <c r="BQ1768" s="99">
        <v>121</v>
      </c>
      <c r="BR1768" s="101"/>
      <c r="BS1768" s="99" t="s">
        <v>5260</v>
      </c>
      <c r="BT1768" s="99" t="s">
        <v>5261</v>
      </c>
      <c r="BU1768" s="99">
        <v>5102</v>
      </c>
      <c r="BV1768" s="99"/>
      <c r="BW1768" s="99"/>
      <c r="BX1768" s="99"/>
      <c r="BY1768" s="99"/>
      <c r="BZ1768" s="99"/>
      <c r="CA1768" s="99"/>
      <c r="CB1768" s="99"/>
      <c r="CC1768" s="99">
        <v>102</v>
      </c>
      <c r="CD1768" s="99">
        <v>8</v>
      </c>
      <c r="CE1768" s="99">
        <v>8</v>
      </c>
      <c r="CF1768" s="99"/>
      <c r="CG1768" s="37" t="e">
        <f>VLOOKUP(Table_1[[#This Row],[EAN]],'[1]Planilha1'!$E:$R,13,0)</f>
        <v>#N/A</v>
      </c>
      <c r="CI1768" s="188">
        <f>IF(Table_1[[#This Row],[STATUS MERCADO]]="GO",Table_1[[#This Row],[M. BRUTA TOTAL]],0)</f>
        <v>0</v>
      </c>
      <c r="CJ1768" s="188">
        <f>IF(Table_1[[#This Row],[STATUS MERCADO]]="GO",Table_1[[#This Row],[PV UNIT. REALIZADO]]*Table_1[[#This Row],[QUANTIDADE]],0)</f>
        <v>0</v>
      </c>
    </row>
    <row r="1769" ht="15" hidden="1">
      <c r="A1769" s="7"/>
      <c r="B1769" s="84" t="s">
        <v>400</v>
      </c>
      <c r="C1769" s="85">
        <v>223455</v>
      </c>
      <c r="D1769" s="85" t="s">
        <v>1791</v>
      </c>
      <c r="E1769" s="85">
        <v>7891024123744</v>
      </c>
      <c r="F1769" s="86" t="s">
        <v>1792</v>
      </c>
      <c r="G1769" s="75" t="s">
        <v>15</v>
      </c>
      <c r="H1769" s="75">
        <v>1620</v>
      </c>
      <c r="I1769" s="87" t="s">
        <v>1541</v>
      </c>
      <c r="J1769" s="75" t="s">
        <v>1542</v>
      </c>
      <c r="K1769" s="88" t="s">
        <v>1177</v>
      </c>
      <c r="L1769" s="88">
        <v>48</v>
      </c>
      <c r="M1769" s="88">
        <v>0</v>
      </c>
      <c r="N1769" s="75" t="s">
        <v>85</v>
      </c>
      <c r="O1769" s="75" t="s">
        <v>1739</v>
      </c>
      <c r="P1769" s="89">
        <v>9.6</v>
      </c>
      <c r="Q1769" s="90">
        <f>(17/100+7.6/100+1.65/100)*P1769</f>
        <v>2.52</v>
      </c>
      <c r="R1769" s="90"/>
      <c r="S1769" s="90"/>
      <c r="T1769" s="90"/>
      <c r="U1769" s="90"/>
      <c r="V1769" s="90">
        <f>+P1769-Q1769+R1769+S1769+T1769+U1769</f>
        <v>7.08</v>
      </c>
      <c r="W1769" s="91">
        <f>(1.02/100)</f>
        <v>1.02E-2</v>
      </c>
      <c r="X1769" s="91">
        <v>4.8E-3</v>
      </c>
      <c r="Y1769" s="91">
        <v>0.17</v>
      </c>
      <c r="Z1769" s="91">
        <v>1.65E-2</v>
      </c>
      <c r="AA1769" s="91">
        <v>7.6E-2</v>
      </c>
      <c r="AB1769" s="91">
        <f>SUM(W1769:AA1769)</f>
        <v>0.2775</v>
      </c>
      <c r="AC1769" s="75">
        <v>12</v>
      </c>
      <c r="AD1769" s="92">
        <f>IF(AL1769="","",+AC1769*AL1769)</f>
        <v>216.4585987261147</v>
      </c>
      <c r="AE1769" s="93">
        <f>IF(AL1769="","",+AL1769*AB1769)</f>
        <v>5.005605095541402</v>
      </c>
      <c r="AF1769" s="92">
        <f>IF(AL1769="","",+AL1769-AE1769)</f>
        <v>13.032611464968156</v>
      </c>
      <c r="AG1769" s="93">
        <f>+V1769</f>
        <v>7.08</v>
      </c>
      <c r="AH1769" s="92">
        <f>IF(AF1769="","",+AF1769-AG1769)</f>
        <v>5.952611464968156</v>
      </c>
      <c r="AI1769" s="92">
        <f>IF(AH1769="","",+AH1769*AC1769)</f>
        <v>71.43133757961786</v>
      </c>
      <c r="AJ1769" s="93">
        <v>14.98</v>
      </c>
      <c r="AK1769" s="94">
        <v>0.33</v>
      </c>
      <c r="AL1769" s="93">
        <f>IF(V1769=0,"",V1769/(1-AB1769-AK1769))</f>
        <v>18.038216560509557</v>
      </c>
      <c r="AM1769" s="95">
        <v>0.33</v>
      </c>
      <c r="AN1769" s="93">
        <f>IF(V1769=0,"",V1769/(1-AB1769-AM1769))</f>
        <v>18.038216560509557</v>
      </c>
      <c r="AO1769" s="96">
        <v>1.2</v>
      </c>
      <c r="AP1769" s="93">
        <f>IF(BD!AJ1769="","",BD!AJ1769*BD!AO1769)</f>
        <v>17.976</v>
      </c>
      <c r="AQ1769" s="91">
        <f>BD!AM1769/BD!AK1769-1</f>
        <v>0</v>
      </c>
      <c r="AR1769" s="91">
        <f>IF(BD!AN1769="","",IF(BD!AJ1769="","",BD!AN1769/BD!AJ1769-1))</f>
        <v>0.20415330844523072</v>
      </c>
      <c r="AS1769" s="91" t="str">
        <f>IF(BD!AN1769="","",IF(BD!AN1769&lt;BD!AL1769,"ABAIXO DA META","DENTRO DA META"))</f>
        <v>DENTRO DA META</v>
      </c>
      <c r="AT1769" s="91" t="str">
        <f>IF(BD!AJ1769="","EM ANÁLISE",IF(BD!AP1769&gt;=BD!AN1769,"GO", "NO GO"))</f>
        <v>NO GO</v>
      </c>
      <c r="AU1769" s="97">
        <f>IF(AN1769="","",+BD!$AN1769-AJ1769)</f>
        <v>3.058216560509557</v>
      </c>
      <c r="AV1769" s="98"/>
      <c r="AW1769" s="90">
        <f>BD!P1769*BD!AC1769</f>
        <v>115.19999999999999</v>
      </c>
      <c r="AX1769" s="90">
        <f>BD!V1769*BD!AC1769</f>
        <v>84.96000000000001</v>
      </c>
      <c r="AY1769" s="90">
        <f>IF(BD!AN1769="","",BD!AN1769*BD!AC1769)</f>
        <v>216.4585987261147</v>
      </c>
      <c r="AZ1769" s="75" t="s">
        <v>5272</v>
      </c>
      <c r="BA1769" s="75"/>
      <c r="BB1769" s="75"/>
      <c r="BC1769" s="75"/>
      <c r="BD1769" s="99" t="s">
        <v>5257</v>
      </c>
      <c r="BE1769" s="100" t="s">
        <v>4</v>
      </c>
      <c r="BF1769" s="100" t="s">
        <v>4</v>
      </c>
      <c r="BG1769" s="99" t="s">
        <v>5258</v>
      </c>
      <c r="BH1769" s="101"/>
      <c r="BI1769" s="101"/>
      <c r="BJ1769" s="101"/>
      <c r="BK1769" s="101"/>
      <c r="BL1769" s="101"/>
      <c r="BM1769" s="101"/>
      <c r="BN1769" s="101"/>
      <c r="BO1769" s="103"/>
      <c r="BP1769" s="99">
        <v>140.622</v>
      </c>
      <c r="BQ1769" s="99">
        <v>121</v>
      </c>
      <c r="BR1769" s="101"/>
      <c r="BS1769" s="99" t="s">
        <v>5260</v>
      </c>
      <c r="BT1769" s="99" t="s">
        <v>5261</v>
      </c>
      <c r="BU1769" s="99">
        <v>5102</v>
      </c>
      <c r="BV1769" s="99"/>
      <c r="BW1769" s="99"/>
      <c r="BX1769" s="99"/>
      <c r="BY1769" s="99"/>
      <c r="BZ1769" s="99"/>
      <c r="CA1769" s="99"/>
      <c r="CB1769" s="99"/>
      <c r="CC1769" s="99">
        <v>102</v>
      </c>
      <c r="CD1769" s="99">
        <v>8</v>
      </c>
      <c r="CE1769" s="99">
        <v>8</v>
      </c>
      <c r="CF1769" s="99"/>
      <c r="CG1769" s="37" t="e">
        <f>VLOOKUP(Table_1[[#This Row],[EAN]],'[1]Planilha1'!$E:$R,13,0)</f>
        <v>#N/A</v>
      </c>
      <c r="CI1769" s="188">
        <f>IF(Table_1[[#This Row],[STATUS MERCADO]]="GO",Table_1[[#This Row],[M. BRUTA TOTAL]],0)</f>
        <v>0</v>
      </c>
      <c r="CJ1769" s="188">
        <f>IF(Table_1[[#This Row],[STATUS MERCADO]]="GO",Table_1[[#This Row],[PV UNIT. REALIZADO]]*Table_1[[#This Row],[QUANTIDADE]],0)</f>
        <v>0</v>
      </c>
    </row>
    <row r="1770" ht="15" hidden="1">
      <c r="A1770" s="7"/>
      <c r="B1770" s="84" t="s">
        <v>400</v>
      </c>
      <c r="C1770" s="75">
        <v>223456</v>
      </c>
      <c r="D1770" s="75" t="s">
        <v>1793</v>
      </c>
      <c r="E1770" s="85">
        <v>7891024134405</v>
      </c>
      <c r="F1770" s="86" t="s">
        <v>1794</v>
      </c>
      <c r="G1770" s="75" t="s">
        <v>15</v>
      </c>
      <c r="H1770" s="75">
        <v>1620</v>
      </c>
      <c r="I1770" s="87" t="s">
        <v>1541</v>
      </c>
      <c r="J1770" s="75" t="s">
        <v>1542</v>
      </c>
      <c r="K1770" s="88" t="s">
        <v>1177</v>
      </c>
      <c r="L1770" s="88">
        <v>48</v>
      </c>
      <c r="M1770" s="88">
        <v>0</v>
      </c>
      <c r="N1770" s="75" t="s">
        <v>85</v>
      </c>
      <c r="O1770" s="75" t="s">
        <v>1739</v>
      </c>
      <c r="P1770" s="89"/>
      <c r="Q1770" s="90">
        <f>(17/100+7.6/100+1.65/100)*P1770</f>
        <v>0</v>
      </c>
      <c r="R1770" s="90"/>
      <c r="S1770" s="90"/>
      <c r="T1770" s="90"/>
      <c r="U1770" s="90"/>
      <c r="V1770" s="90">
        <f>+P1770-Q1770+R1770+S1770+T1770+U1770</f>
        <v>0</v>
      </c>
      <c r="W1770" s="91">
        <f>(1.02/100)</f>
        <v>1.02E-2</v>
      </c>
      <c r="X1770" s="91">
        <v>4.8E-3</v>
      </c>
      <c r="Y1770" s="91">
        <v>0.17</v>
      </c>
      <c r="Z1770" s="91">
        <v>1.65E-2</v>
      </c>
      <c r="AA1770" s="91">
        <v>7.6E-2</v>
      </c>
      <c r="AB1770" s="91">
        <f>SUM(W1770:AA1770)</f>
        <v>0.2775</v>
      </c>
      <c r="AC1770" s="75">
        <v>12</v>
      </c>
      <c r="AD1770" s="92">
        <f>IF(AL1770="","",+AC1770*AL1770)</f>
      </c>
      <c r="AE1770" s="93">
        <f>IF(AL1770="","",+AL1770*AB1770)</f>
      </c>
      <c r="AF1770" s="92">
        <f>IF(AL1770="","",+AL1770-AE1770)</f>
      </c>
      <c r="AG1770" s="93">
        <f>+V1770</f>
        <v>0</v>
      </c>
      <c r="AH1770" s="92">
        <f>IF(AF1770="","",+AF1770-AG1770)</f>
      </c>
      <c r="AI1770" s="92">
        <f>IF(AH1770="","",+AH1770*AC1770)</f>
      </c>
      <c r="AJ1770" s="93"/>
      <c r="AK1770" s="94">
        <v>0.33</v>
      </c>
      <c r="AL1770" s="93">
        <f>IF(V1770=0,"",V1770/(1-AB1770-AK1770))</f>
      </c>
      <c r="AM1770" s="95">
        <v>0.33</v>
      </c>
      <c r="AN1770" s="93">
        <f>IF(V1770=0,"",V1770/(1-AB1770-AM1770))</f>
      </c>
      <c r="AO1770" s="96">
        <v>1.2</v>
      </c>
      <c r="AP1770" s="93">
        <f>IF(BD!AJ1770="","",BD!AJ1770*BD!AO1770)</f>
      </c>
      <c r="AQ1770" s="91">
        <f>BD!AM1770/BD!AK1770-1</f>
        <v>0</v>
      </c>
      <c r="AR1770" s="91">
        <f>IF(BD!AN1770="","",IF(BD!AJ1770="","",BD!AN1770/BD!AJ1770-1))</f>
      </c>
      <c r="AS1770" s="91">
        <f>IF(BD!AN1770="","",IF(BD!AN1770&lt;BD!AL1770,"ABAIXO DA META","DENTRO DA META"))</f>
      </c>
      <c r="AT1770" s="91" t="str">
        <f>IF(BD!AJ1770="","EM ANÁLISE",IF(BD!AP1770&gt;=BD!AN1770,"GO", "NO GO"))</f>
        <v>EM ANÁLISE</v>
      </c>
      <c r="AU1770" s="97">
        <f>IF(AN1770="","",+BD!$AN1770-AJ1770)</f>
      </c>
      <c r="AV1770" s="98"/>
      <c r="AW1770" s="90">
        <f>BD!P1770*BD!AC1770</f>
        <v>0</v>
      </c>
      <c r="AX1770" s="90">
        <f>BD!V1770*BD!AC1770</f>
        <v>0</v>
      </c>
      <c r="AY1770" s="90">
        <f>IF(BD!AN1770="","",BD!AN1770*BD!AC1770)</f>
      </c>
      <c r="AZ1770" s="75" t="s">
        <v>123</v>
      </c>
      <c r="BA1770" s="75"/>
      <c r="BB1770" s="75"/>
      <c r="BC1770" s="75"/>
      <c r="BD1770" s="104"/>
      <c r="BE1770" s="104"/>
      <c r="BF1770" s="101"/>
      <c r="BG1770" s="101"/>
      <c r="BH1770" s="101"/>
      <c r="BI1770" s="101"/>
      <c r="BJ1770" s="101"/>
      <c r="BK1770" s="101"/>
      <c r="BL1770" s="101"/>
      <c r="BM1770" s="101"/>
      <c r="BN1770" s="101"/>
      <c r="BO1770" s="103"/>
      <c r="BP1770" s="101"/>
      <c r="BQ1770" s="101"/>
      <c r="BR1770" s="101"/>
      <c r="BS1770" s="101"/>
      <c r="BT1770" s="101"/>
      <c r="BU1770" s="101"/>
      <c r="BV1770" s="101"/>
      <c r="BW1770" s="101"/>
      <c r="BX1770" s="101"/>
      <c r="BY1770" s="101"/>
      <c r="BZ1770" s="101"/>
      <c r="CA1770" s="101"/>
      <c r="CB1770" s="101"/>
      <c r="CC1770" s="101"/>
      <c r="CD1770" s="101"/>
      <c r="CE1770" s="101"/>
      <c r="CF1770" s="101"/>
      <c r="CG1770" s="37" t="e">
        <f>VLOOKUP(Table_1[[#This Row],[EAN]],'[1]Planilha1'!$E:$R,13,0)</f>
        <v>#N/A</v>
      </c>
      <c r="CI1770" s="188">
        <f>IF(Table_1[[#This Row],[STATUS MERCADO]]="GO",Table_1[[#This Row],[M. BRUTA TOTAL]],0)</f>
        <v>0</v>
      </c>
      <c r="CJ1770" s="188">
        <f>IF(Table_1[[#This Row],[STATUS MERCADO]]="GO",Table_1[[#This Row],[PV UNIT. REALIZADO]]*Table_1[[#This Row],[QUANTIDADE]],0)</f>
        <v>0</v>
      </c>
    </row>
    <row r="1771" ht="15" hidden="1">
      <c r="A1771" s="7"/>
      <c r="B1771" s="84" t="s">
        <v>400</v>
      </c>
      <c r="C1771" s="75">
        <v>223457</v>
      </c>
      <c r="D1771" s="75">
        <v>61002173</v>
      </c>
      <c r="E1771" s="85">
        <v>7891024134429</v>
      </c>
      <c r="F1771" s="86" t="s">
        <v>1795</v>
      </c>
      <c r="G1771" s="75" t="s">
        <v>15</v>
      </c>
      <c r="H1771" s="75">
        <v>1620</v>
      </c>
      <c r="I1771" s="87" t="s">
        <v>1541</v>
      </c>
      <c r="J1771" s="75" t="s">
        <v>1542</v>
      </c>
      <c r="K1771" s="88" t="s">
        <v>1177</v>
      </c>
      <c r="L1771" s="88">
        <v>48</v>
      </c>
      <c r="M1771" s="88">
        <v>0</v>
      </c>
      <c r="N1771" s="75" t="s">
        <v>85</v>
      </c>
      <c r="O1771" s="75" t="s">
        <v>1739</v>
      </c>
      <c r="P1771" s="89"/>
      <c r="Q1771" s="90">
        <f>(17/100+7.6/100+1.65/100)*P1771</f>
        <v>0</v>
      </c>
      <c r="R1771" s="90"/>
      <c r="S1771" s="90"/>
      <c r="T1771" s="90"/>
      <c r="U1771" s="90"/>
      <c r="V1771" s="90">
        <f>+P1771-Q1771+R1771+S1771+T1771+U1771</f>
        <v>0</v>
      </c>
      <c r="W1771" s="91">
        <f>(1.02/100)</f>
        <v>1.02E-2</v>
      </c>
      <c r="X1771" s="91">
        <v>4.8E-3</v>
      </c>
      <c r="Y1771" s="91">
        <v>0.17</v>
      </c>
      <c r="Z1771" s="91">
        <v>1.65E-2</v>
      </c>
      <c r="AA1771" s="91">
        <v>7.6E-2</v>
      </c>
      <c r="AB1771" s="91">
        <f>SUM(W1771:AA1771)</f>
        <v>0.2775</v>
      </c>
      <c r="AC1771" s="75">
        <v>12</v>
      </c>
      <c r="AD1771" s="92">
        <f>IF(AL1771="","",+AC1771*AL1771)</f>
      </c>
      <c r="AE1771" s="93">
        <f>IF(AL1771="","",+AL1771*AB1771)</f>
      </c>
      <c r="AF1771" s="92">
        <f>IF(AL1771="","",+AL1771-AE1771)</f>
      </c>
      <c r="AG1771" s="93">
        <f>+V1771</f>
        <v>0</v>
      </c>
      <c r="AH1771" s="92">
        <f>IF(AF1771="","",+AF1771-AG1771)</f>
      </c>
      <c r="AI1771" s="92">
        <f>IF(AH1771="","",+AH1771*AC1771)</f>
      </c>
      <c r="AJ1771" s="93"/>
      <c r="AK1771" s="94">
        <v>0.33</v>
      </c>
      <c r="AL1771" s="93">
        <f>IF(V1771=0,"",V1771/(1-AB1771-AK1771))</f>
      </c>
      <c r="AM1771" s="95">
        <v>0.33</v>
      </c>
      <c r="AN1771" s="93">
        <f>IF(V1771=0,"",V1771/(1-AB1771-AM1771))</f>
      </c>
      <c r="AO1771" s="96">
        <v>1.2</v>
      </c>
      <c r="AP1771" s="93">
        <f>IF(BD!AJ1771="","",BD!AJ1771*BD!AO1771)</f>
      </c>
      <c r="AQ1771" s="91">
        <f>BD!AM1771/BD!AK1771-1</f>
        <v>0</v>
      </c>
      <c r="AR1771" s="91">
        <f>IF(BD!AN1771="","",IF(BD!AJ1771="","",BD!AN1771/BD!AJ1771-1))</f>
      </c>
      <c r="AS1771" s="91">
        <f>IF(BD!AN1771="","",IF(BD!AN1771&lt;BD!AL1771,"ABAIXO DA META","DENTRO DA META"))</f>
      </c>
      <c r="AT1771" s="91" t="str">
        <f>IF(BD!AJ1771="","EM ANÁLISE",IF(BD!AP1771&gt;=BD!AN1771,"GO", "NO GO"))</f>
        <v>EM ANÁLISE</v>
      </c>
      <c r="AU1771" s="97">
        <f>IF(AN1771="","",+BD!$AN1771-AJ1771)</f>
      </c>
      <c r="AV1771" s="98"/>
      <c r="AW1771" s="90">
        <f>BD!P1771*BD!AC1771</f>
        <v>0</v>
      </c>
      <c r="AX1771" s="90">
        <f>BD!V1771*BD!AC1771</f>
        <v>0</v>
      </c>
      <c r="AY1771" s="90">
        <f>IF(BD!AN1771="","",BD!AN1771*BD!AC1771)</f>
      </c>
      <c r="AZ1771" s="75" t="s">
        <v>123</v>
      </c>
      <c r="BA1771" s="75"/>
      <c r="BB1771" s="75"/>
      <c r="BC1771" s="75"/>
      <c r="BD1771" s="104"/>
      <c r="BE1771" s="104"/>
      <c r="BF1771" s="101"/>
      <c r="BG1771" s="101"/>
      <c r="BH1771" s="101"/>
      <c r="BI1771" s="101"/>
      <c r="BJ1771" s="101"/>
      <c r="BK1771" s="101"/>
      <c r="BL1771" s="101"/>
      <c r="BM1771" s="101"/>
      <c r="BN1771" s="101"/>
      <c r="BO1771" s="103"/>
      <c r="BP1771" s="101"/>
      <c r="BQ1771" s="101"/>
      <c r="BR1771" s="101"/>
      <c r="BS1771" s="101"/>
      <c r="BT1771" s="101"/>
      <c r="BU1771" s="101"/>
      <c r="BV1771" s="101"/>
      <c r="BW1771" s="101"/>
      <c r="BX1771" s="101"/>
      <c r="BY1771" s="101"/>
      <c r="BZ1771" s="101"/>
      <c r="CA1771" s="101"/>
      <c r="CB1771" s="101"/>
      <c r="CC1771" s="101"/>
      <c r="CD1771" s="101"/>
      <c r="CE1771" s="101"/>
      <c r="CF1771" s="101"/>
      <c r="CG1771" s="37" t="e">
        <f>VLOOKUP(Table_1[[#This Row],[EAN]],'[1]Planilha1'!$E:$R,13,0)</f>
        <v>#N/A</v>
      </c>
      <c r="CI1771" s="188">
        <f>IF(Table_1[[#This Row],[STATUS MERCADO]]="GO",Table_1[[#This Row],[M. BRUTA TOTAL]],0)</f>
        <v>0</v>
      </c>
      <c r="CJ1771" s="188">
        <f>IF(Table_1[[#This Row],[STATUS MERCADO]]="GO",Table_1[[#This Row],[PV UNIT. REALIZADO]]*Table_1[[#This Row],[QUANTIDADE]],0)</f>
        <v>0</v>
      </c>
    </row>
    <row r="1772" ht="15" hidden="1">
      <c r="A1772" s="7"/>
      <c r="B1772" s="84" t="s">
        <v>400</v>
      </c>
      <c r="C1772" s="75">
        <v>223458</v>
      </c>
      <c r="D1772" s="75" t="s">
        <v>1796</v>
      </c>
      <c r="E1772" s="85">
        <v>7891528030142</v>
      </c>
      <c r="F1772" s="86" t="s">
        <v>1797</v>
      </c>
      <c r="G1772" s="75" t="s">
        <v>15</v>
      </c>
      <c r="H1772" s="75">
        <v>1620</v>
      </c>
      <c r="I1772" s="87" t="s">
        <v>1541</v>
      </c>
      <c r="J1772" s="75" t="s">
        <v>1542</v>
      </c>
      <c r="K1772" s="88" t="s">
        <v>1177</v>
      </c>
      <c r="L1772" s="88">
        <v>144</v>
      </c>
      <c r="M1772" s="88">
        <v>0</v>
      </c>
      <c r="N1772" s="75" t="s">
        <v>85</v>
      </c>
      <c r="O1772" s="75" t="s">
        <v>1739</v>
      </c>
      <c r="P1772" s="89"/>
      <c r="Q1772" s="90">
        <f>(17/100+7.6/100+1.65/100)*P1772</f>
        <v>0</v>
      </c>
      <c r="R1772" s="90"/>
      <c r="S1772" s="90"/>
      <c r="T1772" s="90"/>
      <c r="U1772" s="90"/>
      <c r="V1772" s="90">
        <f>+P1772-Q1772+R1772+S1772+T1772+U1772</f>
        <v>0</v>
      </c>
      <c r="W1772" s="91">
        <f>(1.02/100)</f>
        <v>1.02E-2</v>
      </c>
      <c r="X1772" s="91">
        <v>4.8E-3</v>
      </c>
      <c r="Y1772" s="91">
        <v>0.17</v>
      </c>
      <c r="Z1772" s="91">
        <v>1.65E-2</v>
      </c>
      <c r="AA1772" s="91">
        <v>7.6E-2</v>
      </c>
      <c r="AB1772" s="91">
        <f>SUM(W1772:AA1772)</f>
        <v>0.2775</v>
      </c>
      <c r="AC1772" s="75">
        <v>12</v>
      </c>
      <c r="AD1772" s="92">
        <f>IF(AL1772="","",+AC1772*AL1772)</f>
      </c>
      <c r="AE1772" s="93">
        <f>IF(AL1772="","",+AL1772*AB1772)</f>
      </c>
      <c r="AF1772" s="92">
        <f>IF(AL1772="","",+AL1772-AE1772)</f>
      </c>
      <c r="AG1772" s="93">
        <f>+V1772</f>
        <v>0</v>
      </c>
      <c r="AH1772" s="92">
        <f>IF(AF1772="","",+AF1772-AG1772)</f>
      </c>
      <c r="AI1772" s="92">
        <f>IF(AH1772="","",+AH1772*AC1772)</f>
      </c>
      <c r="AJ1772" s="93"/>
      <c r="AK1772" s="94">
        <v>0.33</v>
      </c>
      <c r="AL1772" s="93">
        <f>IF(V1772=0,"",V1772/(1-AB1772-AK1772))</f>
      </c>
      <c r="AM1772" s="95">
        <v>0.33</v>
      </c>
      <c r="AN1772" s="93">
        <f>IF(V1772=0,"",V1772/(1-AB1772-AM1772))</f>
      </c>
      <c r="AO1772" s="96">
        <v>1.2</v>
      </c>
      <c r="AP1772" s="93">
        <f>IF(BD!AJ1772="","",BD!AJ1772*BD!AO1772)</f>
      </c>
      <c r="AQ1772" s="91">
        <f>BD!AM1772/BD!AK1772-1</f>
        <v>0</v>
      </c>
      <c r="AR1772" s="91">
        <f>IF(BD!AN1772="","",IF(BD!AJ1772="","",BD!AN1772/BD!AJ1772-1))</f>
      </c>
      <c r="AS1772" s="91">
        <f>IF(BD!AN1772="","",IF(BD!AN1772&lt;BD!AL1772,"ABAIXO DA META","DENTRO DA META"))</f>
      </c>
      <c r="AT1772" s="91" t="str">
        <f>IF(BD!AJ1772="","EM ANÁLISE",IF(BD!AP1772&gt;=BD!AN1772,"GO", "NO GO"))</f>
        <v>EM ANÁLISE</v>
      </c>
      <c r="AU1772" s="97">
        <f>IF(AN1772="","",+BD!$AN1772-AJ1772)</f>
      </c>
      <c r="AV1772" s="98"/>
      <c r="AW1772" s="90">
        <f>BD!P1772*BD!AC1772</f>
        <v>0</v>
      </c>
      <c r="AX1772" s="90">
        <f>BD!V1772*BD!AC1772</f>
        <v>0</v>
      </c>
      <c r="AY1772" s="90">
        <f>IF(BD!AN1772="","",BD!AN1772*BD!AC1772)</f>
      </c>
      <c r="AZ1772" s="75" t="s">
        <v>123</v>
      </c>
      <c r="BA1772" s="75"/>
      <c r="BB1772" s="75"/>
      <c r="BC1772" s="75"/>
      <c r="BD1772" s="104"/>
      <c r="BE1772" s="104"/>
      <c r="BF1772" s="101"/>
      <c r="BG1772" s="101"/>
      <c r="BH1772" s="101"/>
      <c r="BI1772" s="101"/>
      <c r="BJ1772" s="101"/>
      <c r="BK1772" s="101"/>
      <c r="BL1772" s="101"/>
      <c r="BM1772" s="101"/>
      <c r="BN1772" s="101"/>
      <c r="BO1772" s="103"/>
      <c r="BP1772" s="101"/>
      <c r="BQ1772" s="101"/>
      <c r="BR1772" s="101"/>
      <c r="BS1772" s="101"/>
      <c r="BT1772" s="101"/>
      <c r="BU1772" s="101"/>
      <c r="BV1772" s="101"/>
      <c r="BW1772" s="101"/>
      <c r="BX1772" s="101"/>
      <c r="BY1772" s="101"/>
      <c r="BZ1772" s="101"/>
      <c r="CA1772" s="101"/>
      <c r="CB1772" s="101"/>
      <c r="CC1772" s="101"/>
      <c r="CD1772" s="101"/>
      <c r="CE1772" s="101"/>
      <c r="CF1772" s="101"/>
      <c r="CG1772" s="37" t="e">
        <f>VLOOKUP(Table_1[[#This Row],[EAN]],'[1]Planilha1'!$E:$R,13,0)</f>
        <v>#N/A</v>
      </c>
      <c r="CI1772" s="188">
        <f>IF(Table_1[[#This Row],[STATUS MERCADO]]="GO",Table_1[[#This Row],[M. BRUTA TOTAL]],0)</f>
        <v>0</v>
      </c>
      <c r="CJ1772" s="188">
        <f>IF(Table_1[[#This Row],[STATUS MERCADO]]="GO",Table_1[[#This Row],[PV UNIT. REALIZADO]]*Table_1[[#This Row],[QUANTIDADE]],0)</f>
        <v>0</v>
      </c>
    </row>
    <row r="1773" ht="15" hidden="1">
      <c r="A1773" s="7"/>
      <c r="B1773" s="84" t="s">
        <v>400</v>
      </c>
      <c r="C1773" s="75">
        <v>223459</v>
      </c>
      <c r="D1773" s="75" t="s">
        <v>1798</v>
      </c>
      <c r="E1773" s="85">
        <v>7891528020600</v>
      </c>
      <c r="F1773" s="86" t="s">
        <v>1799</v>
      </c>
      <c r="G1773" s="75" t="s">
        <v>15</v>
      </c>
      <c r="H1773" s="75">
        <v>1620</v>
      </c>
      <c r="I1773" s="87" t="s">
        <v>1541</v>
      </c>
      <c r="J1773" s="75" t="s">
        <v>1542</v>
      </c>
      <c r="K1773" s="88" t="s">
        <v>1177</v>
      </c>
      <c r="L1773" s="88">
        <v>144</v>
      </c>
      <c r="M1773" s="88">
        <v>0</v>
      </c>
      <c r="N1773" s="75" t="s">
        <v>85</v>
      </c>
      <c r="O1773" s="75" t="s">
        <v>1739</v>
      </c>
      <c r="P1773" s="89"/>
      <c r="Q1773" s="90">
        <f>(17/100+7.6/100+1.65/100)*P1773</f>
        <v>0</v>
      </c>
      <c r="R1773" s="90"/>
      <c r="S1773" s="90"/>
      <c r="T1773" s="90"/>
      <c r="U1773" s="90"/>
      <c r="V1773" s="90">
        <f>+P1773-Q1773+R1773+S1773+T1773+U1773</f>
        <v>0</v>
      </c>
      <c r="W1773" s="91">
        <f>(1.02/100)</f>
        <v>1.02E-2</v>
      </c>
      <c r="X1773" s="91">
        <v>4.8E-3</v>
      </c>
      <c r="Y1773" s="91">
        <v>0.17</v>
      </c>
      <c r="Z1773" s="91">
        <v>1.65E-2</v>
      </c>
      <c r="AA1773" s="91">
        <v>7.6E-2</v>
      </c>
      <c r="AB1773" s="91">
        <f>SUM(W1773:AA1773)</f>
        <v>0.2775</v>
      </c>
      <c r="AC1773" s="75">
        <v>12</v>
      </c>
      <c r="AD1773" s="92">
        <f>IF(AL1773="","",+AC1773*AL1773)</f>
      </c>
      <c r="AE1773" s="93">
        <f>IF(AL1773="","",+AL1773*AB1773)</f>
      </c>
      <c r="AF1773" s="92">
        <f>IF(AL1773="","",+AL1773-AE1773)</f>
      </c>
      <c r="AG1773" s="93">
        <f>+V1773</f>
        <v>0</v>
      </c>
      <c r="AH1773" s="92">
        <f>IF(AF1773="","",+AF1773-AG1773)</f>
      </c>
      <c r="AI1773" s="92">
        <f>IF(AH1773="","",+AH1773*AC1773)</f>
      </c>
      <c r="AJ1773" s="93"/>
      <c r="AK1773" s="94">
        <v>0.33</v>
      </c>
      <c r="AL1773" s="93">
        <f>IF(V1773=0,"",V1773/(1-AB1773-AK1773))</f>
      </c>
      <c r="AM1773" s="95">
        <v>0.33</v>
      </c>
      <c r="AN1773" s="93">
        <f>IF(V1773=0,"",V1773/(1-AB1773-AM1773))</f>
      </c>
      <c r="AO1773" s="96">
        <v>1.2</v>
      </c>
      <c r="AP1773" s="93">
        <f>IF(BD!AJ1773="","",BD!AJ1773*BD!AO1773)</f>
      </c>
      <c r="AQ1773" s="91">
        <f>BD!AM1773/BD!AK1773-1</f>
        <v>0</v>
      </c>
      <c r="AR1773" s="91">
        <f>IF(BD!AN1773="","",IF(BD!AJ1773="","",BD!AN1773/BD!AJ1773-1))</f>
      </c>
      <c r="AS1773" s="91">
        <f>IF(BD!AN1773="","",IF(BD!AN1773&lt;BD!AL1773,"ABAIXO DA META","DENTRO DA META"))</f>
      </c>
      <c r="AT1773" s="91" t="str">
        <f>IF(BD!AJ1773="","EM ANÁLISE",IF(BD!AP1773&gt;=BD!AN1773,"GO", "NO GO"))</f>
        <v>EM ANÁLISE</v>
      </c>
      <c r="AU1773" s="97">
        <f>IF(AN1773="","",+BD!$AN1773-AJ1773)</f>
      </c>
      <c r="AV1773" s="98"/>
      <c r="AW1773" s="90">
        <f>BD!P1773*BD!AC1773</f>
        <v>0</v>
      </c>
      <c r="AX1773" s="90">
        <f>BD!V1773*BD!AC1773</f>
        <v>0</v>
      </c>
      <c r="AY1773" s="90">
        <f>IF(BD!AN1773="","",BD!AN1773*BD!AC1773)</f>
      </c>
      <c r="AZ1773" s="75" t="s">
        <v>123</v>
      </c>
      <c r="BA1773" s="75"/>
      <c r="BB1773" s="75"/>
      <c r="BC1773" s="75"/>
      <c r="BD1773" s="104"/>
      <c r="BE1773" s="104"/>
      <c r="BF1773" s="101"/>
      <c r="BG1773" s="101"/>
      <c r="BH1773" s="101"/>
      <c r="BI1773" s="101"/>
      <c r="BJ1773" s="101"/>
      <c r="BK1773" s="101"/>
      <c r="BL1773" s="101"/>
      <c r="BM1773" s="101"/>
      <c r="BN1773" s="101"/>
      <c r="BO1773" s="103"/>
      <c r="BP1773" s="101"/>
      <c r="BQ1773" s="101"/>
      <c r="BR1773" s="101"/>
      <c r="BS1773" s="101"/>
      <c r="BT1773" s="101"/>
      <c r="BU1773" s="101"/>
      <c r="BV1773" s="101"/>
      <c r="BW1773" s="101"/>
      <c r="BX1773" s="101"/>
      <c r="BY1773" s="101"/>
      <c r="BZ1773" s="101"/>
      <c r="CA1773" s="101"/>
      <c r="CB1773" s="101"/>
      <c r="CC1773" s="101"/>
      <c r="CD1773" s="101"/>
      <c r="CE1773" s="101"/>
      <c r="CF1773" s="101"/>
      <c r="CG1773" s="37" t="e">
        <f>VLOOKUP(Table_1[[#This Row],[EAN]],'[1]Planilha1'!$E:$R,13,0)</f>
        <v>#N/A</v>
      </c>
      <c r="CI1773" s="188">
        <f>IF(Table_1[[#This Row],[STATUS MERCADO]]="GO",Table_1[[#This Row],[M. BRUTA TOTAL]],0)</f>
        <v>0</v>
      </c>
      <c r="CJ1773" s="188">
        <f>IF(Table_1[[#This Row],[STATUS MERCADO]]="GO",Table_1[[#This Row],[PV UNIT. REALIZADO]]*Table_1[[#This Row],[QUANTIDADE]],0)</f>
        <v>0</v>
      </c>
    </row>
    <row r="1774" ht="15" hidden="1">
      <c r="A1774" s="7"/>
      <c r="B1774" s="84" t="s">
        <v>400</v>
      </c>
      <c r="C1774" s="75">
        <v>223460</v>
      </c>
      <c r="D1774" s="75" t="s">
        <v>1800</v>
      </c>
      <c r="E1774" s="85">
        <v>7891528038001</v>
      </c>
      <c r="F1774" s="86" t="s">
        <v>1801</v>
      </c>
      <c r="G1774" s="75" t="s">
        <v>15</v>
      </c>
      <c r="H1774" s="75">
        <v>1620</v>
      </c>
      <c r="I1774" s="87" t="s">
        <v>1541</v>
      </c>
      <c r="J1774" s="75" t="s">
        <v>1542</v>
      </c>
      <c r="K1774" s="88" t="s">
        <v>1177</v>
      </c>
      <c r="L1774" s="88">
        <v>72</v>
      </c>
      <c r="M1774" s="88">
        <v>0</v>
      </c>
      <c r="N1774" s="75" t="s">
        <v>85</v>
      </c>
      <c r="O1774" s="75" t="s">
        <v>1739</v>
      </c>
      <c r="P1774" s="89"/>
      <c r="Q1774" s="90">
        <f>(17/100+7.6/100+1.65/100)*P1774</f>
        <v>0</v>
      </c>
      <c r="R1774" s="90"/>
      <c r="S1774" s="90"/>
      <c r="T1774" s="90"/>
      <c r="U1774" s="90"/>
      <c r="V1774" s="90">
        <f>+P1774-Q1774+R1774+S1774+T1774+U1774</f>
        <v>0</v>
      </c>
      <c r="W1774" s="91">
        <f>(1.02/100)</f>
        <v>1.02E-2</v>
      </c>
      <c r="X1774" s="91">
        <v>4.8E-3</v>
      </c>
      <c r="Y1774" s="91">
        <v>0.17</v>
      </c>
      <c r="Z1774" s="91">
        <v>1.65E-2</v>
      </c>
      <c r="AA1774" s="91">
        <v>7.6E-2</v>
      </c>
      <c r="AB1774" s="91">
        <f>SUM(W1774:AA1774)</f>
        <v>0.2775</v>
      </c>
      <c r="AC1774" s="75">
        <v>12</v>
      </c>
      <c r="AD1774" s="92">
        <f>IF(AL1774="","",+AC1774*AL1774)</f>
      </c>
      <c r="AE1774" s="93">
        <f>IF(AL1774="","",+AL1774*AB1774)</f>
      </c>
      <c r="AF1774" s="92">
        <f>IF(AL1774="","",+AL1774-AE1774)</f>
      </c>
      <c r="AG1774" s="93">
        <f>+V1774</f>
        <v>0</v>
      </c>
      <c r="AH1774" s="92">
        <f>IF(AF1774="","",+AF1774-AG1774)</f>
      </c>
      <c r="AI1774" s="92">
        <f>IF(AH1774="","",+AH1774*AC1774)</f>
      </c>
      <c r="AJ1774" s="93"/>
      <c r="AK1774" s="94">
        <v>0.33</v>
      </c>
      <c r="AL1774" s="93">
        <f>IF(V1774=0,"",V1774/(1-AB1774-AK1774))</f>
      </c>
      <c r="AM1774" s="95">
        <v>0.33</v>
      </c>
      <c r="AN1774" s="93">
        <f>IF(V1774=0,"",V1774/(1-AB1774-AM1774))</f>
      </c>
      <c r="AO1774" s="96">
        <v>1.2</v>
      </c>
      <c r="AP1774" s="93">
        <f>IF(BD!AJ1774="","",BD!AJ1774*BD!AO1774)</f>
      </c>
      <c r="AQ1774" s="91">
        <f>BD!AM1774/BD!AK1774-1</f>
        <v>0</v>
      </c>
      <c r="AR1774" s="91">
        <f>IF(BD!AN1774="","",IF(BD!AJ1774="","",BD!AN1774/BD!AJ1774-1))</f>
      </c>
      <c r="AS1774" s="91">
        <f>IF(BD!AN1774="","",IF(BD!AN1774&lt;BD!AL1774,"ABAIXO DA META","DENTRO DA META"))</f>
      </c>
      <c r="AT1774" s="91" t="str">
        <f>IF(BD!AJ1774="","EM ANÁLISE",IF(BD!AP1774&gt;=BD!AN1774,"GO", "NO GO"))</f>
        <v>EM ANÁLISE</v>
      </c>
      <c r="AU1774" s="97">
        <f>IF(AN1774="","",+BD!$AN1774-AJ1774)</f>
      </c>
      <c r="AV1774" s="98"/>
      <c r="AW1774" s="90">
        <f>BD!P1774*BD!AC1774</f>
        <v>0</v>
      </c>
      <c r="AX1774" s="90">
        <f>BD!V1774*BD!AC1774</f>
        <v>0</v>
      </c>
      <c r="AY1774" s="90">
        <f>IF(BD!AN1774="","",BD!AN1774*BD!AC1774)</f>
      </c>
      <c r="AZ1774" s="75" t="s">
        <v>123</v>
      </c>
      <c r="BA1774" s="75"/>
      <c r="BB1774" s="75"/>
      <c r="BC1774" s="75"/>
      <c r="BD1774" s="104"/>
      <c r="BE1774" s="104"/>
      <c r="BF1774" s="101"/>
      <c r="BG1774" s="101"/>
      <c r="BH1774" s="101"/>
      <c r="BI1774" s="101"/>
      <c r="BJ1774" s="101"/>
      <c r="BK1774" s="101"/>
      <c r="BL1774" s="101"/>
      <c r="BM1774" s="101"/>
      <c r="BN1774" s="101"/>
      <c r="BO1774" s="103"/>
      <c r="BP1774" s="101"/>
      <c r="BQ1774" s="101"/>
      <c r="BR1774" s="101"/>
      <c r="BS1774" s="101"/>
      <c r="BT1774" s="101"/>
      <c r="BU1774" s="101"/>
      <c r="BV1774" s="101"/>
      <c r="BW1774" s="101"/>
      <c r="BX1774" s="101"/>
      <c r="BY1774" s="101"/>
      <c r="BZ1774" s="101"/>
      <c r="CA1774" s="101"/>
      <c r="CB1774" s="101"/>
      <c r="CC1774" s="101"/>
      <c r="CD1774" s="101"/>
      <c r="CE1774" s="101"/>
      <c r="CF1774" s="101"/>
      <c r="CG1774" s="37" t="e">
        <f>VLOOKUP(Table_1[[#This Row],[EAN]],'[1]Planilha1'!$E:$R,13,0)</f>
        <v>#N/A</v>
      </c>
      <c r="CI1774" s="188">
        <f>IF(Table_1[[#This Row],[STATUS MERCADO]]="GO",Table_1[[#This Row],[M. BRUTA TOTAL]],0)</f>
        <v>0</v>
      </c>
      <c r="CJ1774" s="188">
        <f>IF(Table_1[[#This Row],[STATUS MERCADO]]="GO",Table_1[[#This Row],[PV UNIT. REALIZADO]]*Table_1[[#This Row],[QUANTIDADE]],0)</f>
        <v>0</v>
      </c>
    </row>
    <row r="1775" ht="15" hidden="1">
      <c r="A1775" s="7"/>
      <c r="B1775" s="84" t="s">
        <v>400</v>
      </c>
      <c r="C1775" s="75">
        <v>223461</v>
      </c>
      <c r="D1775" s="75" t="s">
        <v>1802</v>
      </c>
      <c r="E1775" s="85">
        <v>7891024037010</v>
      </c>
      <c r="F1775" s="86" t="s">
        <v>1803</v>
      </c>
      <c r="G1775" s="75" t="s">
        <v>15</v>
      </c>
      <c r="H1775" s="75">
        <v>1620</v>
      </c>
      <c r="I1775" s="87" t="s">
        <v>1541</v>
      </c>
      <c r="J1775" s="75" t="s">
        <v>1404</v>
      </c>
      <c r="K1775" s="88" t="s">
        <v>1177</v>
      </c>
      <c r="L1775" s="88">
        <v>12</v>
      </c>
      <c r="M1775" s="88">
        <v>0</v>
      </c>
      <c r="N1775" s="75" t="s">
        <v>85</v>
      </c>
      <c r="O1775" s="75" t="s">
        <v>1739</v>
      </c>
      <c r="P1775" s="89"/>
      <c r="Q1775" s="90">
        <f>(17/100+7.6/100+1.65/100)*P1775</f>
        <v>0</v>
      </c>
      <c r="R1775" s="90"/>
      <c r="S1775" s="90"/>
      <c r="T1775" s="90"/>
      <c r="U1775" s="90"/>
      <c r="V1775" s="90">
        <f>+P1775-Q1775+R1775+S1775+T1775+U1775</f>
        <v>0</v>
      </c>
      <c r="W1775" s="91">
        <f>(1.02/100)</f>
        <v>1.02E-2</v>
      </c>
      <c r="X1775" s="91">
        <v>4.8E-3</v>
      </c>
      <c r="Y1775" s="91">
        <v>0.17</v>
      </c>
      <c r="Z1775" s="91">
        <v>1.65E-2</v>
      </c>
      <c r="AA1775" s="91">
        <v>7.6E-2</v>
      </c>
      <c r="AB1775" s="91">
        <f>SUM(W1775:AA1775)</f>
        <v>0.2775</v>
      </c>
      <c r="AC1775" s="75">
        <v>12</v>
      </c>
      <c r="AD1775" s="92">
        <f>IF(AL1775="","",+AC1775*AL1775)</f>
      </c>
      <c r="AE1775" s="93">
        <f>IF(AL1775="","",+AL1775*AB1775)</f>
      </c>
      <c r="AF1775" s="92">
        <f>IF(AL1775="","",+AL1775-AE1775)</f>
      </c>
      <c r="AG1775" s="93">
        <f>+V1775</f>
        <v>0</v>
      </c>
      <c r="AH1775" s="92">
        <f>IF(AF1775="","",+AF1775-AG1775)</f>
      </c>
      <c r="AI1775" s="92">
        <f>IF(AH1775="","",+AH1775*AC1775)</f>
      </c>
      <c r="AJ1775" s="93"/>
      <c r="AK1775" s="94">
        <v>0.33</v>
      </c>
      <c r="AL1775" s="93">
        <f>IF(V1775=0,"",V1775/(1-AB1775-AK1775))</f>
      </c>
      <c r="AM1775" s="95">
        <v>0.33</v>
      </c>
      <c r="AN1775" s="93">
        <f>IF(V1775=0,"",V1775/(1-AB1775-AM1775))</f>
      </c>
      <c r="AO1775" s="96">
        <v>1.2</v>
      </c>
      <c r="AP1775" s="93">
        <f>IF(BD!AJ1775="","",BD!AJ1775*BD!AO1775)</f>
      </c>
      <c r="AQ1775" s="91">
        <f>BD!AM1775/BD!AK1775-1</f>
        <v>0</v>
      </c>
      <c r="AR1775" s="91">
        <f>IF(BD!AN1775="","",IF(BD!AJ1775="","",BD!AN1775/BD!AJ1775-1))</f>
      </c>
      <c r="AS1775" s="91">
        <f>IF(BD!AN1775="","",IF(BD!AN1775&lt;BD!AL1775,"ABAIXO DA META","DENTRO DA META"))</f>
      </c>
      <c r="AT1775" s="91" t="str">
        <f>IF(BD!AJ1775="","EM ANÁLISE",IF(BD!AP1775&gt;=BD!AN1775,"GO", "NO GO"))</f>
        <v>EM ANÁLISE</v>
      </c>
      <c r="AU1775" s="97">
        <f>IF(AN1775="","",+BD!$AN1775-AJ1775)</f>
      </c>
      <c r="AV1775" s="98"/>
      <c r="AW1775" s="90">
        <f>BD!P1775*BD!AC1775</f>
        <v>0</v>
      </c>
      <c r="AX1775" s="90">
        <f>BD!V1775*BD!AC1775</f>
        <v>0</v>
      </c>
      <c r="AY1775" s="90">
        <f>IF(BD!AN1775="","",BD!AN1775*BD!AC1775)</f>
      </c>
      <c r="AZ1775" s="75" t="s">
        <v>123</v>
      </c>
      <c r="BA1775" s="75"/>
      <c r="BB1775" s="75"/>
      <c r="BC1775" s="75"/>
      <c r="BD1775" s="104"/>
      <c r="BE1775" s="104"/>
      <c r="BF1775" s="101"/>
      <c r="BG1775" s="101"/>
      <c r="BH1775" s="101"/>
      <c r="BI1775" s="101"/>
      <c r="BJ1775" s="101"/>
      <c r="BK1775" s="101"/>
      <c r="BL1775" s="101"/>
      <c r="BM1775" s="101"/>
      <c r="BN1775" s="101"/>
      <c r="BO1775" s="103"/>
      <c r="BP1775" s="101"/>
      <c r="BQ1775" s="101"/>
      <c r="BR1775" s="101"/>
      <c r="BS1775" s="101"/>
      <c r="BT1775" s="101"/>
      <c r="BU1775" s="101"/>
      <c r="BV1775" s="101"/>
      <c r="BW1775" s="101"/>
      <c r="BX1775" s="101"/>
      <c r="BY1775" s="101"/>
      <c r="BZ1775" s="101"/>
      <c r="CA1775" s="101"/>
      <c r="CB1775" s="101"/>
      <c r="CC1775" s="101"/>
      <c r="CD1775" s="101"/>
      <c r="CE1775" s="101"/>
      <c r="CF1775" s="101"/>
      <c r="CG1775" s="37" t="e">
        <f>VLOOKUP(Table_1[[#This Row],[EAN]],'[1]Planilha1'!$E:$R,13,0)</f>
        <v>#N/A</v>
      </c>
      <c r="CI1775" s="188">
        <f>IF(Table_1[[#This Row],[STATUS MERCADO]]="GO",Table_1[[#This Row],[M. BRUTA TOTAL]],0)</f>
        <v>0</v>
      </c>
      <c r="CJ1775" s="188">
        <f>IF(Table_1[[#This Row],[STATUS MERCADO]]="GO",Table_1[[#This Row],[PV UNIT. REALIZADO]]*Table_1[[#This Row],[QUANTIDADE]],0)</f>
        <v>0</v>
      </c>
    </row>
    <row r="1776" ht="15" hidden="1">
      <c r="A1776" s="7"/>
      <c r="B1776" s="84" t="s">
        <v>400</v>
      </c>
      <c r="C1776" s="75">
        <v>223462</v>
      </c>
      <c r="D1776" s="75">
        <v>61000243</v>
      </c>
      <c r="E1776" s="85">
        <v>7509546055169</v>
      </c>
      <c r="F1776" s="86" t="s">
        <v>1804</v>
      </c>
      <c r="G1776" s="75" t="s">
        <v>15</v>
      </c>
      <c r="H1776" s="75">
        <v>1620</v>
      </c>
      <c r="I1776" s="87" t="s">
        <v>1541</v>
      </c>
      <c r="J1776" s="75" t="s">
        <v>1719</v>
      </c>
      <c r="K1776" s="88" t="s">
        <v>1177</v>
      </c>
      <c r="L1776" s="88">
        <v>12</v>
      </c>
      <c r="M1776" s="88">
        <v>0</v>
      </c>
      <c r="N1776" s="75" t="s">
        <v>85</v>
      </c>
      <c r="O1776" s="75" t="s">
        <v>1739</v>
      </c>
      <c r="P1776" s="89"/>
      <c r="Q1776" s="90">
        <f>(17/100+7.6/100+1.65/100)*P1776</f>
        <v>0</v>
      </c>
      <c r="R1776" s="90"/>
      <c r="S1776" s="90"/>
      <c r="T1776" s="90"/>
      <c r="U1776" s="90"/>
      <c r="V1776" s="90">
        <f>+P1776-Q1776+R1776+S1776+T1776+U1776</f>
        <v>0</v>
      </c>
      <c r="W1776" s="91">
        <f>(1.02/100)</f>
        <v>1.02E-2</v>
      </c>
      <c r="X1776" s="91">
        <v>4.8E-3</v>
      </c>
      <c r="Y1776" s="91">
        <v>0.17</v>
      </c>
      <c r="Z1776" s="91">
        <v>1.65E-2</v>
      </c>
      <c r="AA1776" s="91">
        <v>7.6E-2</v>
      </c>
      <c r="AB1776" s="91">
        <f>SUM(W1776:AA1776)</f>
        <v>0.2775</v>
      </c>
      <c r="AC1776" s="75">
        <v>12</v>
      </c>
      <c r="AD1776" s="92">
        <f>IF(AL1776="","",+AC1776*AL1776)</f>
      </c>
      <c r="AE1776" s="93">
        <f>IF(AL1776="","",+AL1776*AB1776)</f>
      </c>
      <c r="AF1776" s="92">
        <f>IF(AL1776="","",+AL1776-AE1776)</f>
      </c>
      <c r="AG1776" s="93">
        <f>+V1776</f>
        <v>0</v>
      </c>
      <c r="AH1776" s="92">
        <f>IF(AF1776="","",+AF1776-AG1776)</f>
      </c>
      <c r="AI1776" s="92">
        <f>IF(AH1776="","",+AH1776*AC1776)</f>
      </c>
      <c r="AJ1776" s="93"/>
      <c r="AK1776" s="94">
        <v>0.33</v>
      </c>
      <c r="AL1776" s="93">
        <f>IF(V1776=0,"",V1776/(1-AB1776-AK1776))</f>
      </c>
      <c r="AM1776" s="95">
        <v>0.33</v>
      </c>
      <c r="AN1776" s="93">
        <f>IF(V1776=0,"",V1776/(1-AB1776-AM1776))</f>
      </c>
      <c r="AO1776" s="96">
        <v>1.2</v>
      </c>
      <c r="AP1776" s="93">
        <f>IF(BD!AJ1776="","",BD!AJ1776*BD!AO1776)</f>
      </c>
      <c r="AQ1776" s="91">
        <f>BD!AM1776/BD!AK1776-1</f>
        <v>0</v>
      </c>
      <c r="AR1776" s="91">
        <f>IF(BD!AN1776="","",IF(BD!AJ1776="","",BD!AN1776/BD!AJ1776-1))</f>
      </c>
      <c r="AS1776" s="91">
        <f>IF(BD!AN1776="","",IF(BD!AN1776&lt;BD!AL1776,"ABAIXO DA META","DENTRO DA META"))</f>
      </c>
      <c r="AT1776" s="91" t="str">
        <f>IF(BD!AJ1776="","EM ANÁLISE",IF(BD!AP1776&gt;=BD!AN1776,"GO", "NO GO"))</f>
        <v>EM ANÁLISE</v>
      </c>
      <c r="AU1776" s="97">
        <f>IF(AN1776="","",+BD!$AN1776-AJ1776)</f>
      </c>
      <c r="AV1776" s="98"/>
      <c r="AW1776" s="90">
        <f>BD!P1776*BD!AC1776</f>
        <v>0</v>
      </c>
      <c r="AX1776" s="90">
        <f>BD!V1776*BD!AC1776</f>
        <v>0</v>
      </c>
      <c r="AY1776" s="90">
        <f>IF(BD!AN1776="","",BD!AN1776*BD!AC1776)</f>
      </c>
      <c r="AZ1776" s="75" t="s">
        <v>123</v>
      </c>
      <c r="BA1776" s="75"/>
      <c r="BB1776" s="75"/>
      <c r="BC1776" s="75"/>
      <c r="BD1776" s="104"/>
      <c r="BE1776" s="104"/>
      <c r="BF1776" s="101"/>
      <c r="BG1776" s="101"/>
      <c r="BH1776" s="101"/>
      <c r="BI1776" s="101"/>
      <c r="BJ1776" s="101"/>
      <c r="BK1776" s="101"/>
      <c r="BL1776" s="101"/>
      <c r="BM1776" s="101"/>
      <c r="BN1776" s="101"/>
      <c r="BO1776" s="103"/>
      <c r="BP1776" s="101"/>
      <c r="BQ1776" s="101"/>
      <c r="BR1776" s="101"/>
      <c r="BS1776" s="101"/>
      <c r="BT1776" s="101"/>
      <c r="BU1776" s="101"/>
      <c r="BV1776" s="101"/>
      <c r="BW1776" s="101"/>
      <c r="BX1776" s="101"/>
      <c r="BY1776" s="101"/>
      <c r="BZ1776" s="101"/>
      <c r="CA1776" s="101"/>
      <c r="CB1776" s="101"/>
      <c r="CC1776" s="101"/>
      <c r="CD1776" s="101"/>
      <c r="CE1776" s="101"/>
      <c r="CF1776" s="101"/>
      <c r="CG1776" s="37" t="e">
        <f>VLOOKUP(Table_1[[#This Row],[EAN]],'[1]Planilha1'!$E:$R,13,0)</f>
        <v>#N/A</v>
      </c>
      <c r="CI1776" s="188">
        <f>IF(Table_1[[#This Row],[STATUS MERCADO]]="GO",Table_1[[#This Row],[M. BRUTA TOTAL]],0)</f>
        <v>0</v>
      </c>
      <c r="CJ1776" s="188">
        <f>IF(Table_1[[#This Row],[STATUS MERCADO]]="GO",Table_1[[#This Row],[PV UNIT. REALIZADO]]*Table_1[[#This Row],[QUANTIDADE]],0)</f>
        <v>0</v>
      </c>
    </row>
    <row r="1777" ht="15" hidden="1">
      <c r="A1777" s="7"/>
      <c r="B1777" s="84" t="s">
        <v>400</v>
      </c>
      <c r="C1777" s="75">
        <v>223463</v>
      </c>
      <c r="D1777" s="75" t="s">
        <v>1805</v>
      </c>
      <c r="E1777" s="85">
        <v>7891528012582</v>
      </c>
      <c r="F1777" s="86" t="s">
        <v>1806</v>
      </c>
      <c r="G1777" s="75" t="s">
        <v>15</v>
      </c>
      <c r="H1777" s="75">
        <v>1620</v>
      </c>
      <c r="I1777" s="87" t="s">
        <v>1541</v>
      </c>
      <c r="J1777" s="75" t="s">
        <v>1719</v>
      </c>
      <c r="K1777" s="88" t="s">
        <v>1177</v>
      </c>
      <c r="L1777" s="88">
        <v>12</v>
      </c>
      <c r="M1777" s="88">
        <v>0</v>
      </c>
      <c r="N1777" s="75" t="s">
        <v>85</v>
      </c>
      <c r="O1777" s="75" t="s">
        <v>1739</v>
      </c>
      <c r="P1777" s="89"/>
      <c r="Q1777" s="90">
        <f>(17/100+7.6/100+1.65/100)*P1777</f>
        <v>0</v>
      </c>
      <c r="R1777" s="90"/>
      <c r="S1777" s="90"/>
      <c r="T1777" s="90"/>
      <c r="U1777" s="90"/>
      <c r="V1777" s="90">
        <f>+P1777-Q1777+R1777+S1777+T1777+U1777</f>
        <v>0</v>
      </c>
      <c r="W1777" s="91">
        <f>(1.02/100)</f>
        <v>1.02E-2</v>
      </c>
      <c r="X1777" s="91">
        <v>4.8E-3</v>
      </c>
      <c r="Y1777" s="91">
        <v>0.17</v>
      </c>
      <c r="Z1777" s="91">
        <v>1.65E-2</v>
      </c>
      <c r="AA1777" s="91">
        <v>7.6E-2</v>
      </c>
      <c r="AB1777" s="91">
        <f>SUM(W1777:AA1777)</f>
        <v>0.2775</v>
      </c>
      <c r="AC1777" s="75">
        <v>12</v>
      </c>
      <c r="AD1777" s="92">
        <f>IF(AL1777="","",+AC1777*AL1777)</f>
      </c>
      <c r="AE1777" s="93">
        <f>IF(AL1777="","",+AL1777*AB1777)</f>
      </c>
      <c r="AF1777" s="92">
        <f>IF(AL1777="","",+AL1777-AE1777)</f>
      </c>
      <c r="AG1777" s="93">
        <f>+V1777</f>
        <v>0</v>
      </c>
      <c r="AH1777" s="92">
        <f>IF(AF1777="","",+AF1777-AG1777)</f>
      </c>
      <c r="AI1777" s="92">
        <f>IF(AH1777="","",+AH1777*AC1777)</f>
      </c>
      <c r="AJ1777" s="93"/>
      <c r="AK1777" s="94">
        <v>0.33</v>
      </c>
      <c r="AL1777" s="93">
        <f>IF(V1777=0,"",V1777/(1-AB1777-AK1777))</f>
      </c>
      <c r="AM1777" s="95">
        <v>0.33</v>
      </c>
      <c r="AN1777" s="93">
        <f>IF(V1777=0,"",V1777/(1-AB1777-AM1777))</f>
      </c>
      <c r="AO1777" s="96">
        <v>1.2</v>
      </c>
      <c r="AP1777" s="93">
        <f>IF(BD!AJ1777="","",BD!AJ1777*BD!AO1777)</f>
      </c>
      <c r="AQ1777" s="91">
        <f>BD!AM1777/BD!AK1777-1</f>
        <v>0</v>
      </c>
      <c r="AR1777" s="91">
        <f>IF(BD!AN1777="","",IF(BD!AJ1777="","",BD!AN1777/BD!AJ1777-1))</f>
      </c>
      <c r="AS1777" s="91">
        <f>IF(BD!AN1777="","",IF(BD!AN1777&lt;BD!AL1777,"ABAIXO DA META","DENTRO DA META"))</f>
      </c>
      <c r="AT1777" s="91" t="str">
        <f>IF(BD!AJ1777="","EM ANÁLISE",IF(BD!AP1777&gt;=BD!AN1777,"GO", "NO GO"))</f>
        <v>EM ANÁLISE</v>
      </c>
      <c r="AU1777" s="97">
        <f>IF(AN1777="","",+BD!$AN1777-AJ1777)</f>
      </c>
      <c r="AV1777" s="98"/>
      <c r="AW1777" s="90">
        <f>BD!P1777*BD!AC1777</f>
        <v>0</v>
      </c>
      <c r="AX1777" s="90">
        <f>BD!V1777*BD!AC1777</f>
        <v>0</v>
      </c>
      <c r="AY1777" s="90">
        <f>IF(BD!AN1777="","",BD!AN1777*BD!AC1777)</f>
      </c>
      <c r="AZ1777" s="75" t="s">
        <v>123</v>
      </c>
      <c r="BA1777" s="75"/>
      <c r="BB1777" s="75"/>
      <c r="BC1777" s="75"/>
      <c r="BD1777" s="104"/>
      <c r="BE1777" s="104"/>
      <c r="BF1777" s="101"/>
      <c r="BG1777" s="101"/>
      <c r="BH1777" s="101"/>
      <c r="BI1777" s="101"/>
      <c r="BJ1777" s="101"/>
      <c r="BK1777" s="101"/>
      <c r="BL1777" s="101"/>
      <c r="BM1777" s="101"/>
      <c r="BN1777" s="101"/>
      <c r="BO1777" s="103"/>
      <c r="BP1777" s="101"/>
      <c r="BQ1777" s="101"/>
      <c r="BR1777" s="101"/>
      <c r="BS1777" s="101"/>
      <c r="BT1777" s="101"/>
      <c r="BU1777" s="101"/>
      <c r="BV1777" s="101"/>
      <c r="BW1777" s="101"/>
      <c r="BX1777" s="101"/>
      <c r="BY1777" s="101"/>
      <c r="BZ1777" s="101"/>
      <c r="CA1777" s="101"/>
      <c r="CB1777" s="101"/>
      <c r="CC1777" s="101"/>
      <c r="CD1777" s="101"/>
      <c r="CE1777" s="101"/>
      <c r="CF1777" s="101"/>
      <c r="CG1777" s="37" t="e">
        <f>VLOOKUP(Table_1[[#This Row],[EAN]],'[1]Planilha1'!$E:$R,13,0)</f>
        <v>#N/A</v>
      </c>
      <c r="CI1777" s="188">
        <f>IF(Table_1[[#This Row],[STATUS MERCADO]]="GO",Table_1[[#This Row],[M. BRUTA TOTAL]],0)</f>
        <v>0</v>
      </c>
      <c r="CJ1777" s="188">
        <f>IF(Table_1[[#This Row],[STATUS MERCADO]]="GO",Table_1[[#This Row],[PV UNIT. REALIZADO]]*Table_1[[#This Row],[QUANTIDADE]],0)</f>
        <v>0</v>
      </c>
    </row>
    <row r="1778" ht="15" hidden="1">
      <c r="A1778" s="7"/>
      <c r="B1778" s="84" t="s">
        <v>400</v>
      </c>
      <c r="C1778" s="75">
        <v>223464</v>
      </c>
      <c r="D1778" s="75" t="s">
        <v>1807</v>
      </c>
      <c r="E1778" s="85">
        <v>7891528038025</v>
      </c>
      <c r="F1778" s="86" t="s">
        <v>1808</v>
      </c>
      <c r="G1778" s="75" t="s">
        <v>15</v>
      </c>
      <c r="H1778" s="75">
        <v>1620</v>
      </c>
      <c r="I1778" s="87" t="s">
        <v>1541</v>
      </c>
      <c r="J1778" s="75" t="s">
        <v>1542</v>
      </c>
      <c r="K1778" s="88" t="s">
        <v>1177</v>
      </c>
      <c r="L1778" s="88">
        <v>144</v>
      </c>
      <c r="M1778" s="88">
        <v>0</v>
      </c>
      <c r="N1778" s="75" t="s">
        <v>85</v>
      </c>
      <c r="O1778" s="75" t="s">
        <v>1739</v>
      </c>
      <c r="P1778" s="89"/>
      <c r="Q1778" s="90">
        <f>(17/100+7.6/100+1.65/100)*P1778</f>
        <v>0</v>
      </c>
      <c r="R1778" s="90"/>
      <c r="S1778" s="90"/>
      <c r="T1778" s="90"/>
      <c r="U1778" s="90"/>
      <c r="V1778" s="90">
        <f>+P1778-Q1778+R1778+S1778+T1778+U1778</f>
        <v>0</v>
      </c>
      <c r="W1778" s="91">
        <f>(1.02/100)</f>
        <v>1.02E-2</v>
      </c>
      <c r="X1778" s="91">
        <v>4.8E-3</v>
      </c>
      <c r="Y1778" s="91">
        <v>0.17</v>
      </c>
      <c r="Z1778" s="91">
        <v>1.65E-2</v>
      </c>
      <c r="AA1778" s="91">
        <v>7.6E-2</v>
      </c>
      <c r="AB1778" s="91">
        <f>SUM(W1778:AA1778)</f>
        <v>0.2775</v>
      </c>
      <c r="AC1778" s="75">
        <v>12</v>
      </c>
      <c r="AD1778" s="92">
        <f>IF(AL1778="","",+AC1778*AL1778)</f>
      </c>
      <c r="AE1778" s="93">
        <f>IF(AL1778="","",+AL1778*AB1778)</f>
      </c>
      <c r="AF1778" s="92">
        <f>IF(AL1778="","",+AL1778-AE1778)</f>
      </c>
      <c r="AG1778" s="93">
        <f>+V1778</f>
        <v>0</v>
      </c>
      <c r="AH1778" s="92">
        <f>IF(AF1778="","",+AF1778-AG1778)</f>
      </c>
      <c r="AI1778" s="92">
        <f>IF(AH1778="","",+AH1778*AC1778)</f>
      </c>
      <c r="AJ1778" s="93"/>
      <c r="AK1778" s="94">
        <v>0.33</v>
      </c>
      <c r="AL1778" s="93">
        <f>IF(V1778=0,"",V1778/(1-AB1778-AK1778))</f>
      </c>
      <c r="AM1778" s="95">
        <v>0.33</v>
      </c>
      <c r="AN1778" s="93">
        <f>IF(V1778=0,"",V1778/(1-AB1778-AM1778))</f>
      </c>
      <c r="AO1778" s="96">
        <v>1.2</v>
      </c>
      <c r="AP1778" s="93">
        <f>IF(BD!AJ1778="","",BD!AJ1778*BD!AO1778)</f>
      </c>
      <c r="AQ1778" s="91">
        <f>BD!AM1778/BD!AK1778-1</f>
        <v>0</v>
      </c>
      <c r="AR1778" s="91">
        <f>IF(BD!AN1778="","",IF(BD!AJ1778="","",BD!AN1778/BD!AJ1778-1))</f>
      </c>
      <c r="AS1778" s="91">
        <f>IF(BD!AN1778="","",IF(BD!AN1778&lt;BD!AL1778,"ABAIXO DA META","DENTRO DA META"))</f>
      </c>
      <c r="AT1778" s="91" t="str">
        <f>IF(BD!AJ1778="","EM ANÁLISE",IF(BD!AP1778&gt;=BD!AN1778,"GO", "NO GO"))</f>
        <v>EM ANÁLISE</v>
      </c>
      <c r="AU1778" s="97">
        <f>IF(AN1778="","",+BD!$AN1778-AJ1778)</f>
      </c>
      <c r="AV1778" s="98"/>
      <c r="AW1778" s="90">
        <f>BD!P1778*BD!AC1778</f>
        <v>0</v>
      </c>
      <c r="AX1778" s="90">
        <f>BD!V1778*BD!AC1778</f>
        <v>0</v>
      </c>
      <c r="AY1778" s="90">
        <f>IF(BD!AN1778="","",BD!AN1778*BD!AC1778)</f>
      </c>
      <c r="AZ1778" s="75" t="s">
        <v>123</v>
      </c>
      <c r="BA1778" s="75"/>
      <c r="BB1778" s="75"/>
      <c r="BC1778" s="75"/>
      <c r="BD1778" s="104"/>
      <c r="BE1778" s="104"/>
      <c r="BF1778" s="101"/>
      <c r="BG1778" s="101"/>
      <c r="BH1778" s="101"/>
      <c r="BI1778" s="101"/>
      <c r="BJ1778" s="101"/>
      <c r="BK1778" s="101"/>
      <c r="BL1778" s="101"/>
      <c r="BM1778" s="101"/>
      <c r="BN1778" s="101"/>
      <c r="BO1778" s="103"/>
      <c r="BP1778" s="101"/>
      <c r="BQ1778" s="101"/>
      <c r="BR1778" s="101"/>
      <c r="BS1778" s="101"/>
      <c r="BT1778" s="101"/>
      <c r="BU1778" s="101"/>
      <c r="BV1778" s="101"/>
      <c r="BW1778" s="101"/>
      <c r="BX1778" s="101"/>
      <c r="BY1778" s="101"/>
      <c r="BZ1778" s="101"/>
      <c r="CA1778" s="101"/>
      <c r="CB1778" s="101"/>
      <c r="CC1778" s="101"/>
      <c r="CD1778" s="101"/>
      <c r="CE1778" s="101"/>
      <c r="CF1778" s="101"/>
      <c r="CG1778" s="37" t="e">
        <f>VLOOKUP(Table_1[[#This Row],[EAN]],'[1]Planilha1'!$E:$R,13,0)</f>
        <v>#N/A</v>
      </c>
      <c r="CI1778" s="188">
        <f>IF(Table_1[[#This Row],[STATUS MERCADO]]="GO",Table_1[[#This Row],[M. BRUTA TOTAL]],0)</f>
        <v>0</v>
      </c>
      <c r="CJ1778" s="188">
        <f>IF(Table_1[[#This Row],[STATUS MERCADO]]="GO",Table_1[[#This Row],[PV UNIT. REALIZADO]]*Table_1[[#This Row],[QUANTIDADE]],0)</f>
        <v>0</v>
      </c>
    </row>
    <row r="1779" ht="15" hidden="1">
      <c r="A1779" s="7"/>
      <c r="B1779" s="84" t="s">
        <v>400</v>
      </c>
      <c r="C1779" s="75">
        <v>223465</v>
      </c>
      <c r="D1779" s="75" t="s">
        <v>1809</v>
      </c>
      <c r="E1779" s="85">
        <v>7891528032207</v>
      </c>
      <c r="F1779" s="86" t="s">
        <v>1810</v>
      </c>
      <c r="G1779" s="75" t="s">
        <v>15</v>
      </c>
      <c r="H1779" s="75">
        <v>1620</v>
      </c>
      <c r="I1779" s="87" t="s">
        <v>1541</v>
      </c>
      <c r="J1779" s="75" t="s">
        <v>1542</v>
      </c>
      <c r="K1779" s="88" t="s">
        <v>1177</v>
      </c>
      <c r="L1779" s="88">
        <v>144</v>
      </c>
      <c r="M1779" s="88">
        <v>0</v>
      </c>
      <c r="N1779" s="75" t="s">
        <v>85</v>
      </c>
      <c r="O1779" s="75" t="s">
        <v>1739</v>
      </c>
      <c r="P1779" s="89"/>
      <c r="Q1779" s="90">
        <f>(17/100+7.6/100+1.65/100)*P1779</f>
        <v>0</v>
      </c>
      <c r="R1779" s="90"/>
      <c r="S1779" s="90"/>
      <c r="T1779" s="90"/>
      <c r="U1779" s="90"/>
      <c r="V1779" s="90">
        <f>+P1779-Q1779+R1779+S1779+T1779+U1779</f>
        <v>0</v>
      </c>
      <c r="W1779" s="91">
        <f>(1.02/100)</f>
        <v>1.02E-2</v>
      </c>
      <c r="X1779" s="91">
        <v>4.8E-3</v>
      </c>
      <c r="Y1779" s="91">
        <v>0.17</v>
      </c>
      <c r="Z1779" s="91">
        <v>1.65E-2</v>
      </c>
      <c r="AA1779" s="91">
        <v>7.6E-2</v>
      </c>
      <c r="AB1779" s="91">
        <f>SUM(W1779:AA1779)</f>
        <v>0.2775</v>
      </c>
      <c r="AC1779" s="75">
        <v>12</v>
      </c>
      <c r="AD1779" s="92">
        <f>IF(AL1779="","",+AC1779*AL1779)</f>
      </c>
      <c r="AE1779" s="93">
        <f>IF(AL1779="","",+AL1779*AB1779)</f>
      </c>
      <c r="AF1779" s="92">
        <f>IF(AL1779="","",+AL1779-AE1779)</f>
      </c>
      <c r="AG1779" s="93">
        <f>+V1779</f>
        <v>0</v>
      </c>
      <c r="AH1779" s="92">
        <f>IF(AF1779="","",+AF1779-AG1779)</f>
      </c>
      <c r="AI1779" s="92">
        <f>IF(AH1779="","",+AH1779*AC1779)</f>
      </c>
      <c r="AJ1779" s="93"/>
      <c r="AK1779" s="94">
        <v>0.33</v>
      </c>
      <c r="AL1779" s="93">
        <f>IF(V1779=0,"",V1779/(1-AB1779-AK1779))</f>
      </c>
      <c r="AM1779" s="95">
        <v>0.33</v>
      </c>
      <c r="AN1779" s="93">
        <f>IF(V1779=0,"",V1779/(1-AB1779-AM1779))</f>
      </c>
      <c r="AO1779" s="96">
        <v>1.2</v>
      </c>
      <c r="AP1779" s="93">
        <f>IF(BD!AJ1779="","",BD!AJ1779*BD!AO1779)</f>
      </c>
      <c r="AQ1779" s="91">
        <f>BD!AM1779/BD!AK1779-1</f>
        <v>0</v>
      </c>
      <c r="AR1779" s="91">
        <f>IF(BD!AN1779="","",IF(BD!AJ1779="","",BD!AN1779/BD!AJ1779-1))</f>
      </c>
      <c r="AS1779" s="91">
        <f>IF(BD!AN1779="","",IF(BD!AN1779&lt;BD!AL1779,"ABAIXO DA META","DENTRO DA META"))</f>
      </c>
      <c r="AT1779" s="91" t="str">
        <f>IF(BD!AJ1779="","EM ANÁLISE",IF(BD!AP1779&gt;=BD!AN1779,"GO", "NO GO"))</f>
        <v>EM ANÁLISE</v>
      </c>
      <c r="AU1779" s="97">
        <f>IF(AN1779="","",+BD!$AN1779-AJ1779)</f>
      </c>
      <c r="AV1779" s="98"/>
      <c r="AW1779" s="90">
        <f>BD!P1779*BD!AC1779</f>
        <v>0</v>
      </c>
      <c r="AX1779" s="90">
        <f>BD!V1779*BD!AC1779</f>
        <v>0</v>
      </c>
      <c r="AY1779" s="90">
        <f>IF(BD!AN1779="","",BD!AN1779*BD!AC1779)</f>
      </c>
      <c r="AZ1779" s="75" t="s">
        <v>123</v>
      </c>
      <c r="BA1779" s="75"/>
      <c r="BB1779" s="75"/>
      <c r="BC1779" s="75"/>
      <c r="BD1779" s="104"/>
      <c r="BE1779" s="104"/>
      <c r="BF1779" s="101"/>
      <c r="BG1779" s="101"/>
      <c r="BH1779" s="101"/>
      <c r="BI1779" s="101"/>
      <c r="BJ1779" s="101"/>
      <c r="BK1779" s="101"/>
      <c r="BL1779" s="101"/>
      <c r="BM1779" s="101"/>
      <c r="BN1779" s="101"/>
      <c r="BO1779" s="103"/>
      <c r="BP1779" s="101"/>
      <c r="BQ1779" s="101"/>
      <c r="BR1779" s="101"/>
      <c r="BS1779" s="101"/>
      <c r="BT1779" s="101"/>
      <c r="BU1779" s="101"/>
      <c r="BV1779" s="101"/>
      <c r="BW1779" s="101"/>
      <c r="BX1779" s="101"/>
      <c r="BY1779" s="101"/>
      <c r="BZ1779" s="101"/>
      <c r="CA1779" s="101"/>
      <c r="CB1779" s="101"/>
      <c r="CC1779" s="101"/>
      <c r="CD1779" s="101"/>
      <c r="CE1779" s="101"/>
      <c r="CF1779" s="101"/>
      <c r="CG1779" s="37" t="e">
        <f>VLOOKUP(Table_1[[#This Row],[EAN]],'[1]Planilha1'!$E:$R,13,0)</f>
        <v>#N/A</v>
      </c>
      <c r="CI1779" s="188">
        <f>IF(Table_1[[#This Row],[STATUS MERCADO]]="GO",Table_1[[#This Row],[M. BRUTA TOTAL]],0)</f>
        <v>0</v>
      </c>
      <c r="CJ1779" s="188">
        <f>IF(Table_1[[#This Row],[STATUS MERCADO]]="GO",Table_1[[#This Row],[PV UNIT. REALIZADO]]*Table_1[[#This Row],[QUANTIDADE]],0)</f>
        <v>0</v>
      </c>
    </row>
    <row r="1780" ht="15" hidden="1">
      <c r="A1780" s="7"/>
      <c r="B1780" s="84" t="s">
        <v>400</v>
      </c>
      <c r="C1780" s="75">
        <v>223466</v>
      </c>
      <c r="D1780" s="75" t="s">
        <v>1811</v>
      </c>
      <c r="E1780" s="85">
        <v>7891528038612</v>
      </c>
      <c r="F1780" s="86" t="s">
        <v>1812</v>
      </c>
      <c r="G1780" s="75" t="s">
        <v>15</v>
      </c>
      <c r="H1780" s="75">
        <v>1620</v>
      </c>
      <c r="I1780" s="87" t="s">
        <v>1541</v>
      </c>
      <c r="J1780" s="75" t="s">
        <v>1542</v>
      </c>
      <c r="K1780" s="88" t="s">
        <v>1177</v>
      </c>
      <c r="L1780" s="88">
        <v>72</v>
      </c>
      <c r="M1780" s="88">
        <v>0</v>
      </c>
      <c r="N1780" s="75" t="s">
        <v>85</v>
      </c>
      <c r="O1780" s="75" t="s">
        <v>1739</v>
      </c>
      <c r="P1780" s="89"/>
      <c r="Q1780" s="90">
        <f>(17/100+7.6/100+1.65/100)*P1780</f>
        <v>0</v>
      </c>
      <c r="R1780" s="90"/>
      <c r="S1780" s="90"/>
      <c r="T1780" s="90"/>
      <c r="U1780" s="90"/>
      <c r="V1780" s="90">
        <f>+P1780-Q1780+R1780+S1780+T1780+U1780</f>
        <v>0</v>
      </c>
      <c r="W1780" s="91">
        <f>(1.02/100)</f>
        <v>1.02E-2</v>
      </c>
      <c r="X1780" s="91">
        <v>4.8E-3</v>
      </c>
      <c r="Y1780" s="91">
        <v>0.17</v>
      </c>
      <c r="Z1780" s="91">
        <v>1.65E-2</v>
      </c>
      <c r="AA1780" s="91">
        <v>7.6E-2</v>
      </c>
      <c r="AB1780" s="91">
        <f>SUM(W1780:AA1780)</f>
        <v>0.2775</v>
      </c>
      <c r="AC1780" s="75">
        <v>12</v>
      </c>
      <c r="AD1780" s="92">
        <f>IF(AL1780="","",+AC1780*AL1780)</f>
      </c>
      <c r="AE1780" s="93">
        <f>IF(AL1780="","",+AL1780*AB1780)</f>
      </c>
      <c r="AF1780" s="92">
        <f>IF(AL1780="","",+AL1780-AE1780)</f>
      </c>
      <c r="AG1780" s="93">
        <f>+V1780</f>
        <v>0</v>
      </c>
      <c r="AH1780" s="92">
        <f>IF(AF1780="","",+AF1780-AG1780)</f>
      </c>
      <c r="AI1780" s="92">
        <f>IF(AH1780="","",+AH1780*AC1780)</f>
      </c>
      <c r="AJ1780" s="93"/>
      <c r="AK1780" s="94">
        <v>0.33</v>
      </c>
      <c r="AL1780" s="93">
        <f>IF(V1780=0,"",V1780/(1-AB1780-AK1780))</f>
      </c>
      <c r="AM1780" s="95">
        <v>0.33</v>
      </c>
      <c r="AN1780" s="93">
        <f>IF(V1780=0,"",V1780/(1-AB1780-AM1780))</f>
      </c>
      <c r="AO1780" s="96">
        <v>1.2</v>
      </c>
      <c r="AP1780" s="93">
        <f>IF(BD!AJ1780="","",BD!AJ1780*BD!AO1780)</f>
      </c>
      <c r="AQ1780" s="91">
        <f>BD!AM1780/BD!AK1780-1</f>
        <v>0</v>
      </c>
      <c r="AR1780" s="91">
        <f>IF(BD!AN1780="","",IF(BD!AJ1780="","",BD!AN1780/BD!AJ1780-1))</f>
      </c>
      <c r="AS1780" s="91">
        <f>IF(BD!AN1780="","",IF(BD!AN1780&lt;BD!AL1780,"ABAIXO DA META","DENTRO DA META"))</f>
      </c>
      <c r="AT1780" s="91" t="str">
        <f>IF(BD!AJ1780="","EM ANÁLISE",IF(BD!AP1780&gt;=BD!AN1780,"GO", "NO GO"))</f>
        <v>EM ANÁLISE</v>
      </c>
      <c r="AU1780" s="97">
        <f>IF(AN1780="","",+BD!$AN1780-AJ1780)</f>
      </c>
      <c r="AV1780" s="98"/>
      <c r="AW1780" s="90">
        <f>BD!P1780*BD!AC1780</f>
        <v>0</v>
      </c>
      <c r="AX1780" s="90">
        <f>BD!V1780*BD!AC1780</f>
        <v>0</v>
      </c>
      <c r="AY1780" s="90">
        <f>IF(BD!AN1780="","",BD!AN1780*BD!AC1780)</f>
      </c>
      <c r="AZ1780" s="75" t="s">
        <v>123</v>
      </c>
      <c r="BA1780" s="75"/>
      <c r="BB1780" s="75"/>
      <c r="BC1780" s="75"/>
      <c r="BD1780" s="104"/>
      <c r="BE1780" s="104"/>
      <c r="BF1780" s="101"/>
      <c r="BG1780" s="101"/>
      <c r="BH1780" s="101"/>
      <c r="BI1780" s="101"/>
      <c r="BJ1780" s="101"/>
      <c r="BK1780" s="101"/>
      <c r="BL1780" s="101"/>
      <c r="BM1780" s="101"/>
      <c r="BN1780" s="101"/>
      <c r="BO1780" s="103"/>
      <c r="BP1780" s="101"/>
      <c r="BQ1780" s="101"/>
      <c r="BR1780" s="101"/>
      <c r="BS1780" s="101"/>
      <c r="BT1780" s="101"/>
      <c r="BU1780" s="101"/>
      <c r="BV1780" s="101"/>
      <c r="BW1780" s="101"/>
      <c r="BX1780" s="101"/>
      <c r="BY1780" s="101"/>
      <c r="BZ1780" s="101"/>
      <c r="CA1780" s="101"/>
      <c r="CB1780" s="101"/>
      <c r="CC1780" s="101"/>
      <c r="CD1780" s="101"/>
      <c r="CE1780" s="101"/>
      <c r="CF1780" s="101"/>
      <c r="CG1780" s="37" t="e">
        <f>VLOOKUP(Table_1[[#This Row],[EAN]],'[1]Planilha1'!$E:$R,13,0)</f>
        <v>#N/A</v>
      </c>
      <c r="CI1780" s="188">
        <f>IF(Table_1[[#This Row],[STATUS MERCADO]]="GO",Table_1[[#This Row],[M. BRUTA TOTAL]],0)</f>
        <v>0</v>
      </c>
      <c r="CJ1780" s="188">
        <f>IF(Table_1[[#This Row],[STATUS MERCADO]]="GO",Table_1[[#This Row],[PV UNIT. REALIZADO]]*Table_1[[#This Row],[QUANTIDADE]],0)</f>
        <v>0</v>
      </c>
    </row>
    <row r="1781" ht="15" hidden="1">
      <c r="A1781" s="7"/>
      <c r="B1781" s="84" t="s">
        <v>400</v>
      </c>
      <c r="C1781" s="75">
        <v>223467</v>
      </c>
      <c r="D1781" s="75" t="s">
        <v>1813</v>
      </c>
      <c r="E1781" s="85">
        <v>7891528038834</v>
      </c>
      <c r="F1781" s="86" t="s">
        <v>1814</v>
      </c>
      <c r="G1781" s="75" t="s">
        <v>15</v>
      </c>
      <c r="H1781" s="75">
        <v>1620</v>
      </c>
      <c r="I1781" s="87" t="s">
        <v>1541</v>
      </c>
      <c r="J1781" s="75" t="s">
        <v>1542</v>
      </c>
      <c r="K1781" s="88" t="s">
        <v>1177</v>
      </c>
      <c r="L1781" s="88">
        <v>72</v>
      </c>
      <c r="M1781" s="88">
        <v>0</v>
      </c>
      <c r="N1781" s="75" t="s">
        <v>85</v>
      </c>
      <c r="O1781" s="75" t="s">
        <v>1739</v>
      </c>
      <c r="P1781" s="89"/>
      <c r="Q1781" s="90">
        <f>(17/100+7.6/100+1.65/100)*P1781</f>
        <v>0</v>
      </c>
      <c r="R1781" s="90"/>
      <c r="S1781" s="90"/>
      <c r="T1781" s="90"/>
      <c r="U1781" s="90"/>
      <c r="V1781" s="90">
        <f>+P1781-Q1781+R1781+S1781+T1781+U1781</f>
        <v>0</v>
      </c>
      <c r="W1781" s="91">
        <f>(1.02/100)</f>
        <v>1.02E-2</v>
      </c>
      <c r="X1781" s="91">
        <v>4.8E-3</v>
      </c>
      <c r="Y1781" s="91">
        <v>0.17</v>
      </c>
      <c r="Z1781" s="91">
        <v>1.65E-2</v>
      </c>
      <c r="AA1781" s="91">
        <v>7.6E-2</v>
      </c>
      <c r="AB1781" s="91">
        <f>SUM(W1781:AA1781)</f>
        <v>0.2775</v>
      </c>
      <c r="AC1781" s="75">
        <v>12</v>
      </c>
      <c r="AD1781" s="92">
        <f>IF(AL1781="","",+AC1781*AL1781)</f>
      </c>
      <c r="AE1781" s="93">
        <f>IF(AL1781="","",+AL1781*AB1781)</f>
      </c>
      <c r="AF1781" s="92">
        <f>IF(AL1781="","",+AL1781-AE1781)</f>
      </c>
      <c r="AG1781" s="93">
        <f>+V1781</f>
        <v>0</v>
      </c>
      <c r="AH1781" s="92">
        <f>IF(AF1781="","",+AF1781-AG1781)</f>
      </c>
      <c r="AI1781" s="92">
        <f>IF(AH1781="","",+AH1781*AC1781)</f>
      </c>
      <c r="AJ1781" s="93"/>
      <c r="AK1781" s="94">
        <v>0.33</v>
      </c>
      <c r="AL1781" s="93">
        <f>IF(V1781=0,"",V1781/(1-AB1781-AK1781))</f>
      </c>
      <c r="AM1781" s="95">
        <v>0.33</v>
      </c>
      <c r="AN1781" s="93">
        <f>IF(V1781=0,"",V1781/(1-AB1781-AM1781))</f>
      </c>
      <c r="AO1781" s="96">
        <v>1.2</v>
      </c>
      <c r="AP1781" s="93">
        <f>IF(BD!AJ1781="","",BD!AJ1781*BD!AO1781)</f>
      </c>
      <c r="AQ1781" s="91">
        <f>BD!AM1781/BD!AK1781-1</f>
        <v>0</v>
      </c>
      <c r="AR1781" s="91">
        <f>IF(BD!AN1781="","",IF(BD!AJ1781="","",BD!AN1781/BD!AJ1781-1))</f>
      </c>
      <c r="AS1781" s="91">
        <f>IF(BD!AN1781="","",IF(BD!AN1781&lt;BD!AL1781,"ABAIXO DA META","DENTRO DA META"))</f>
      </c>
      <c r="AT1781" s="91" t="str">
        <f>IF(BD!AJ1781="","EM ANÁLISE",IF(BD!AP1781&gt;=BD!AN1781,"GO", "NO GO"))</f>
        <v>EM ANÁLISE</v>
      </c>
      <c r="AU1781" s="97">
        <f>IF(AN1781="","",+BD!$AN1781-AJ1781)</f>
      </c>
      <c r="AV1781" s="98"/>
      <c r="AW1781" s="90">
        <f>BD!P1781*BD!AC1781</f>
        <v>0</v>
      </c>
      <c r="AX1781" s="90">
        <f>BD!V1781*BD!AC1781</f>
        <v>0</v>
      </c>
      <c r="AY1781" s="90">
        <f>IF(BD!AN1781="","",BD!AN1781*BD!AC1781)</f>
      </c>
      <c r="AZ1781" s="75" t="s">
        <v>123</v>
      </c>
      <c r="BA1781" s="75"/>
      <c r="BB1781" s="75"/>
      <c r="BC1781" s="75"/>
      <c r="BD1781" s="104"/>
      <c r="BE1781" s="104"/>
      <c r="BF1781" s="101"/>
      <c r="BG1781" s="101"/>
      <c r="BH1781" s="101"/>
      <c r="BI1781" s="101"/>
      <c r="BJ1781" s="101"/>
      <c r="BK1781" s="101"/>
      <c r="BL1781" s="101"/>
      <c r="BM1781" s="101"/>
      <c r="BN1781" s="101"/>
      <c r="BO1781" s="103"/>
      <c r="BP1781" s="101"/>
      <c r="BQ1781" s="101"/>
      <c r="BR1781" s="101"/>
      <c r="BS1781" s="101"/>
      <c r="BT1781" s="101"/>
      <c r="BU1781" s="101"/>
      <c r="BV1781" s="101"/>
      <c r="BW1781" s="101"/>
      <c r="BX1781" s="101"/>
      <c r="BY1781" s="101"/>
      <c r="BZ1781" s="101"/>
      <c r="CA1781" s="101"/>
      <c r="CB1781" s="101"/>
      <c r="CC1781" s="101"/>
      <c r="CD1781" s="101"/>
      <c r="CE1781" s="101"/>
      <c r="CF1781" s="101"/>
      <c r="CG1781" s="37" t="e">
        <f>VLOOKUP(Table_1[[#This Row],[EAN]],'[1]Planilha1'!$E:$R,13,0)</f>
        <v>#N/A</v>
      </c>
      <c r="CI1781" s="188">
        <f>IF(Table_1[[#This Row],[STATUS MERCADO]]="GO",Table_1[[#This Row],[M. BRUTA TOTAL]],0)</f>
        <v>0</v>
      </c>
      <c r="CJ1781" s="188">
        <f>IF(Table_1[[#This Row],[STATUS MERCADO]]="GO",Table_1[[#This Row],[PV UNIT. REALIZADO]]*Table_1[[#This Row],[QUANTIDADE]],0)</f>
        <v>0</v>
      </c>
    </row>
    <row r="1782" ht="15" hidden="1">
      <c r="A1782" s="7"/>
      <c r="B1782" s="84" t="s">
        <v>400</v>
      </c>
      <c r="C1782" s="75">
        <v>223468</v>
      </c>
      <c r="D1782" s="75">
        <v>61000387</v>
      </c>
      <c r="E1782" s="85">
        <v>7591083011081</v>
      </c>
      <c r="F1782" s="86" t="s">
        <v>1815</v>
      </c>
      <c r="G1782" s="75" t="s">
        <v>15</v>
      </c>
      <c r="H1782" s="75">
        <v>1620</v>
      </c>
      <c r="I1782" s="87" t="s">
        <v>1541</v>
      </c>
      <c r="J1782" s="75" t="s">
        <v>1719</v>
      </c>
      <c r="K1782" s="88" t="s">
        <v>1177</v>
      </c>
      <c r="L1782" s="88">
        <v>24</v>
      </c>
      <c r="M1782" s="88">
        <v>0</v>
      </c>
      <c r="N1782" s="75" t="s">
        <v>85</v>
      </c>
      <c r="O1782" s="75" t="s">
        <v>1739</v>
      </c>
      <c r="P1782" s="89"/>
      <c r="Q1782" s="90">
        <f>(17/100+7.6/100+1.65/100)*P1782</f>
        <v>0</v>
      </c>
      <c r="R1782" s="90"/>
      <c r="S1782" s="90"/>
      <c r="T1782" s="90"/>
      <c r="U1782" s="90"/>
      <c r="V1782" s="90">
        <f>+P1782-Q1782+R1782+S1782+T1782+U1782</f>
        <v>0</v>
      </c>
      <c r="W1782" s="91">
        <f>(1.02/100)</f>
        <v>1.02E-2</v>
      </c>
      <c r="X1782" s="91">
        <v>4.8E-3</v>
      </c>
      <c r="Y1782" s="91">
        <v>0.17</v>
      </c>
      <c r="Z1782" s="91">
        <v>1.65E-2</v>
      </c>
      <c r="AA1782" s="91">
        <v>7.6E-2</v>
      </c>
      <c r="AB1782" s="91">
        <f>SUM(W1782:AA1782)</f>
        <v>0.2775</v>
      </c>
      <c r="AC1782" s="75">
        <v>12</v>
      </c>
      <c r="AD1782" s="92">
        <f>IF(AL1782="","",+AC1782*AL1782)</f>
      </c>
      <c r="AE1782" s="93">
        <f>IF(AL1782="","",+AL1782*AB1782)</f>
      </c>
      <c r="AF1782" s="92">
        <f>IF(AL1782="","",+AL1782-AE1782)</f>
      </c>
      <c r="AG1782" s="93">
        <f>+V1782</f>
        <v>0</v>
      </c>
      <c r="AH1782" s="92">
        <f>IF(AF1782="","",+AF1782-AG1782)</f>
      </c>
      <c r="AI1782" s="92">
        <f>IF(AH1782="","",+AH1782*AC1782)</f>
      </c>
      <c r="AJ1782" s="93"/>
      <c r="AK1782" s="94">
        <v>0.33</v>
      </c>
      <c r="AL1782" s="93">
        <f>IF(V1782=0,"",V1782/(1-AB1782-AK1782))</f>
      </c>
      <c r="AM1782" s="95">
        <v>0.33</v>
      </c>
      <c r="AN1782" s="93">
        <f>IF(V1782=0,"",V1782/(1-AB1782-AM1782))</f>
      </c>
      <c r="AO1782" s="96">
        <v>1.2</v>
      </c>
      <c r="AP1782" s="93">
        <f>IF(BD!AJ1782="","",BD!AJ1782*BD!AO1782)</f>
      </c>
      <c r="AQ1782" s="91">
        <f>BD!AM1782/BD!AK1782-1</f>
        <v>0</v>
      </c>
      <c r="AR1782" s="91">
        <f>IF(BD!AN1782="","",IF(BD!AJ1782="","",BD!AN1782/BD!AJ1782-1))</f>
      </c>
      <c r="AS1782" s="91">
        <f>IF(BD!AN1782="","",IF(BD!AN1782&lt;BD!AL1782,"ABAIXO DA META","DENTRO DA META"))</f>
      </c>
      <c r="AT1782" s="91" t="str">
        <f>IF(BD!AJ1782="","EM ANÁLISE",IF(BD!AP1782&gt;=BD!AN1782,"GO", "NO GO"))</f>
        <v>EM ANÁLISE</v>
      </c>
      <c r="AU1782" s="97">
        <f>IF(AN1782="","",+BD!$AN1782-AJ1782)</f>
      </c>
      <c r="AV1782" s="98"/>
      <c r="AW1782" s="90">
        <f>BD!P1782*BD!AC1782</f>
        <v>0</v>
      </c>
      <c r="AX1782" s="90">
        <f>BD!V1782*BD!AC1782</f>
        <v>0</v>
      </c>
      <c r="AY1782" s="90">
        <f>IF(BD!AN1782="","",BD!AN1782*BD!AC1782)</f>
      </c>
      <c r="AZ1782" s="75" t="s">
        <v>123</v>
      </c>
      <c r="BA1782" s="75"/>
      <c r="BB1782" s="75"/>
      <c r="BC1782" s="75"/>
      <c r="BD1782" s="104"/>
      <c r="BE1782" s="104"/>
      <c r="BF1782" s="101"/>
      <c r="BG1782" s="101"/>
      <c r="BH1782" s="101"/>
      <c r="BI1782" s="101"/>
      <c r="BJ1782" s="101"/>
      <c r="BK1782" s="101"/>
      <c r="BL1782" s="101"/>
      <c r="BM1782" s="101"/>
      <c r="BN1782" s="101"/>
      <c r="BO1782" s="103"/>
      <c r="BP1782" s="101"/>
      <c r="BQ1782" s="101"/>
      <c r="BR1782" s="101"/>
      <c r="BS1782" s="101"/>
      <c r="BT1782" s="101"/>
      <c r="BU1782" s="101"/>
      <c r="BV1782" s="101"/>
      <c r="BW1782" s="101"/>
      <c r="BX1782" s="101"/>
      <c r="BY1782" s="101"/>
      <c r="BZ1782" s="101"/>
      <c r="CA1782" s="101"/>
      <c r="CB1782" s="101"/>
      <c r="CC1782" s="101"/>
      <c r="CD1782" s="101"/>
      <c r="CE1782" s="101"/>
      <c r="CF1782" s="101"/>
      <c r="CG1782" s="37" t="e">
        <f>VLOOKUP(Table_1[[#This Row],[EAN]],'[1]Planilha1'!$E:$R,13,0)</f>
        <v>#N/A</v>
      </c>
      <c r="CI1782" s="188">
        <f>IF(Table_1[[#This Row],[STATUS MERCADO]]="GO",Table_1[[#This Row],[M. BRUTA TOTAL]],0)</f>
        <v>0</v>
      </c>
      <c r="CJ1782" s="188">
        <f>IF(Table_1[[#This Row],[STATUS MERCADO]]="GO",Table_1[[#This Row],[PV UNIT. REALIZADO]]*Table_1[[#This Row],[QUANTIDADE]],0)</f>
        <v>0</v>
      </c>
    </row>
    <row r="1783" ht="15" hidden="1">
      <c r="A1783" s="7"/>
      <c r="B1783" s="84" t="s">
        <v>400</v>
      </c>
      <c r="C1783" s="75">
        <v>223469</v>
      </c>
      <c r="D1783" s="75" t="s">
        <v>1816</v>
      </c>
      <c r="E1783" s="85">
        <v>7591083011104</v>
      </c>
      <c r="F1783" s="86" t="s">
        <v>1817</v>
      </c>
      <c r="G1783" s="75" t="s">
        <v>15</v>
      </c>
      <c r="H1783" s="75">
        <v>1620</v>
      </c>
      <c r="I1783" s="87" t="s">
        <v>1541</v>
      </c>
      <c r="J1783" s="75" t="s">
        <v>1719</v>
      </c>
      <c r="K1783" s="88" t="s">
        <v>1177</v>
      </c>
      <c r="L1783" s="88">
        <v>24</v>
      </c>
      <c r="M1783" s="88">
        <v>0</v>
      </c>
      <c r="N1783" s="75" t="s">
        <v>85</v>
      </c>
      <c r="O1783" s="75" t="s">
        <v>1739</v>
      </c>
      <c r="P1783" s="89"/>
      <c r="Q1783" s="90">
        <f>(17/100+7.6/100+1.65/100)*P1783</f>
        <v>0</v>
      </c>
      <c r="R1783" s="90"/>
      <c r="S1783" s="90"/>
      <c r="T1783" s="90"/>
      <c r="U1783" s="90"/>
      <c r="V1783" s="90">
        <f>+P1783-Q1783+R1783+S1783+T1783+U1783</f>
        <v>0</v>
      </c>
      <c r="W1783" s="91">
        <f>(1.02/100)</f>
        <v>1.02E-2</v>
      </c>
      <c r="X1783" s="91">
        <v>4.8E-3</v>
      </c>
      <c r="Y1783" s="91">
        <v>0.17</v>
      </c>
      <c r="Z1783" s="91">
        <v>1.65E-2</v>
      </c>
      <c r="AA1783" s="91">
        <v>7.6E-2</v>
      </c>
      <c r="AB1783" s="91">
        <f>SUM(W1783:AA1783)</f>
        <v>0.2775</v>
      </c>
      <c r="AC1783" s="75">
        <v>12</v>
      </c>
      <c r="AD1783" s="92">
        <f>IF(AL1783="","",+AC1783*AL1783)</f>
      </c>
      <c r="AE1783" s="93">
        <f>IF(AL1783="","",+AL1783*AB1783)</f>
      </c>
      <c r="AF1783" s="92">
        <f>IF(AL1783="","",+AL1783-AE1783)</f>
      </c>
      <c r="AG1783" s="93">
        <f>+V1783</f>
        <v>0</v>
      </c>
      <c r="AH1783" s="92">
        <f>IF(AF1783="","",+AF1783-AG1783)</f>
      </c>
      <c r="AI1783" s="92">
        <f>IF(AH1783="","",+AH1783*AC1783)</f>
      </c>
      <c r="AJ1783" s="93"/>
      <c r="AK1783" s="94">
        <v>0.33</v>
      </c>
      <c r="AL1783" s="93">
        <f>IF(V1783=0,"",V1783/(1-AB1783-AK1783))</f>
      </c>
      <c r="AM1783" s="95">
        <v>0.33</v>
      </c>
      <c r="AN1783" s="93">
        <f>IF(V1783=0,"",V1783/(1-AB1783-AM1783))</f>
      </c>
      <c r="AO1783" s="96">
        <v>1.2</v>
      </c>
      <c r="AP1783" s="93">
        <f>IF(BD!AJ1783="","",BD!AJ1783*BD!AO1783)</f>
      </c>
      <c r="AQ1783" s="91">
        <f>BD!AM1783/BD!AK1783-1</f>
        <v>0</v>
      </c>
      <c r="AR1783" s="91">
        <f>IF(BD!AN1783="","",IF(BD!AJ1783="","",BD!AN1783/BD!AJ1783-1))</f>
      </c>
      <c r="AS1783" s="91">
        <f>IF(BD!AN1783="","",IF(BD!AN1783&lt;BD!AL1783,"ABAIXO DA META","DENTRO DA META"))</f>
      </c>
      <c r="AT1783" s="91" t="str">
        <f>IF(BD!AJ1783="","EM ANÁLISE",IF(BD!AP1783&gt;=BD!AN1783,"GO", "NO GO"))</f>
        <v>EM ANÁLISE</v>
      </c>
      <c r="AU1783" s="97">
        <f>IF(AN1783="","",+BD!$AN1783-AJ1783)</f>
      </c>
      <c r="AV1783" s="98"/>
      <c r="AW1783" s="90">
        <f>BD!P1783*BD!AC1783</f>
        <v>0</v>
      </c>
      <c r="AX1783" s="90">
        <f>BD!V1783*BD!AC1783</f>
        <v>0</v>
      </c>
      <c r="AY1783" s="90">
        <f>IF(BD!AN1783="","",BD!AN1783*BD!AC1783)</f>
      </c>
      <c r="AZ1783" s="75" t="s">
        <v>123</v>
      </c>
      <c r="BA1783" s="75"/>
      <c r="BB1783" s="75"/>
      <c r="BC1783" s="75"/>
      <c r="BD1783" s="104"/>
      <c r="BE1783" s="104"/>
      <c r="BF1783" s="101"/>
      <c r="BG1783" s="101"/>
      <c r="BH1783" s="101"/>
      <c r="BI1783" s="101"/>
      <c r="BJ1783" s="101"/>
      <c r="BK1783" s="101"/>
      <c r="BL1783" s="101"/>
      <c r="BM1783" s="101"/>
      <c r="BN1783" s="101"/>
      <c r="BO1783" s="103"/>
      <c r="BP1783" s="101"/>
      <c r="BQ1783" s="101"/>
      <c r="BR1783" s="101"/>
      <c r="BS1783" s="101"/>
      <c r="BT1783" s="101"/>
      <c r="BU1783" s="101"/>
      <c r="BV1783" s="101"/>
      <c r="BW1783" s="101"/>
      <c r="BX1783" s="101"/>
      <c r="BY1783" s="101"/>
      <c r="BZ1783" s="101"/>
      <c r="CA1783" s="101"/>
      <c r="CB1783" s="101"/>
      <c r="CC1783" s="101"/>
      <c r="CD1783" s="101"/>
      <c r="CE1783" s="101"/>
      <c r="CF1783" s="101"/>
      <c r="CG1783" s="37" t="e">
        <f>VLOOKUP(Table_1[[#This Row],[EAN]],'[1]Planilha1'!$E:$R,13,0)</f>
        <v>#N/A</v>
      </c>
      <c r="CI1783" s="188">
        <f>IF(Table_1[[#This Row],[STATUS MERCADO]]="GO",Table_1[[#This Row],[M. BRUTA TOTAL]],0)</f>
        <v>0</v>
      </c>
      <c r="CJ1783" s="188">
        <f>IF(Table_1[[#This Row],[STATUS MERCADO]]="GO",Table_1[[#This Row],[PV UNIT. REALIZADO]]*Table_1[[#This Row],[QUANTIDADE]],0)</f>
        <v>0</v>
      </c>
    </row>
    <row r="1784" ht="15" hidden="1">
      <c r="A1784" s="7"/>
      <c r="B1784" s="84" t="s">
        <v>400</v>
      </c>
      <c r="C1784" s="75">
        <v>223470</v>
      </c>
      <c r="D1784" s="75" t="s">
        <v>1818</v>
      </c>
      <c r="E1784" s="85">
        <v>7891528016504</v>
      </c>
      <c r="F1784" s="86" t="s">
        <v>1819</v>
      </c>
      <c r="G1784" s="75" t="s">
        <v>15</v>
      </c>
      <c r="H1784" s="75">
        <v>1620</v>
      </c>
      <c r="I1784" s="87" t="s">
        <v>1541</v>
      </c>
      <c r="J1784" s="75" t="s">
        <v>1719</v>
      </c>
      <c r="K1784" s="88" t="s">
        <v>1177</v>
      </c>
      <c r="L1784" s="88">
        <v>72</v>
      </c>
      <c r="M1784" s="88">
        <v>0</v>
      </c>
      <c r="N1784" s="75" t="s">
        <v>85</v>
      </c>
      <c r="O1784" s="75" t="s">
        <v>1739</v>
      </c>
      <c r="P1784" s="89"/>
      <c r="Q1784" s="90">
        <f>(17/100+7.6/100+1.65/100)*P1784</f>
        <v>0</v>
      </c>
      <c r="R1784" s="90"/>
      <c r="S1784" s="90"/>
      <c r="T1784" s="90"/>
      <c r="U1784" s="90"/>
      <c r="V1784" s="90">
        <f>+P1784-Q1784+R1784+S1784+T1784+U1784</f>
        <v>0</v>
      </c>
      <c r="W1784" s="91">
        <f>(1.02/100)</f>
        <v>1.02E-2</v>
      </c>
      <c r="X1784" s="91">
        <v>4.8E-3</v>
      </c>
      <c r="Y1784" s="91">
        <v>0.17</v>
      </c>
      <c r="Z1784" s="91">
        <v>1.65E-2</v>
      </c>
      <c r="AA1784" s="91">
        <v>7.6E-2</v>
      </c>
      <c r="AB1784" s="91">
        <f>SUM(W1784:AA1784)</f>
        <v>0.2775</v>
      </c>
      <c r="AC1784" s="75">
        <v>12</v>
      </c>
      <c r="AD1784" s="92">
        <f>IF(AL1784="","",+AC1784*AL1784)</f>
      </c>
      <c r="AE1784" s="93">
        <f>IF(AL1784="","",+AL1784*AB1784)</f>
      </c>
      <c r="AF1784" s="92">
        <f>IF(AL1784="","",+AL1784-AE1784)</f>
      </c>
      <c r="AG1784" s="93">
        <f>+V1784</f>
        <v>0</v>
      </c>
      <c r="AH1784" s="92">
        <f>IF(AF1784="","",+AF1784-AG1784)</f>
      </c>
      <c r="AI1784" s="92">
        <f>IF(AH1784="","",+AH1784*AC1784)</f>
      </c>
      <c r="AJ1784" s="93"/>
      <c r="AK1784" s="94">
        <v>0.33</v>
      </c>
      <c r="AL1784" s="93">
        <f>IF(V1784=0,"",V1784/(1-AB1784-AK1784))</f>
      </c>
      <c r="AM1784" s="95">
        <v>0.33</v>
      </c>
      <c r="AN1784" s="93">
        <f>IF(V1784=0,"",V1784/(1-AB1784-AM1784))</f>
      </c>
      <c r="AO1784" s="96">
        <v>1.2</v>
      </c>
      <c r="AP1784" s="93">
        <f>IF(BD!AJ1784="","",BD!AJ1784*BD!AO1784)</f>
      </c>
      <c r="AQ1784" s="91">
        <f>BD!AM1784/BD!AK1784-1</f>
        <v>0</v>
      </c>
      <c r="AR1784" s="91">
        <f>IF(BD!AN1784="","",IF(BD!AJ1784="","",BD!AN1784/BD!AJ1784-1))</f>
      </c>
      <c r="AS1784" s="91">
        <f>IF(BD!AN1784="","",IF(BD!AN1784&lt;BD!AL1784,"ABAIXO DA META","DENTRO DA META"))</f>
      </c>
      <c r="AT1784" s="91" t="str">
        <f>IF(BD!AJ1784="","EM ANÁLISE",IF(BD!AP1784&gt;=BD!AN1784,"GO", "NO GO"))</f>
        <v>EM ANÁLISE</v>
      </c>
      <c r="AU1784" s="97">
        <f>IF(AN1784="","",+BD!$AN1784-AJ1784)</f>
      </c>
      <c r="AV1784" s="98"/>
      <c r="AW1784" s="90">
        <f>BD!P1784*BD!AC1784</f>
        <v>0</v>
      </c>
      <c r="AX1784" s="90">
        <f>BD!V1784*BD!AC1784</f>
        <v>0</v>
      </c>
      <c r="AY1784" s="90">
        <f>IF(BD!AN1784="","",BD!AN1784*BD!AC1784)</f>
      </c>
      <c r="AZ1784" s="75" t="s">
        <v>123</v>
      </c>
      <c r="BA1784" s="75"/>
      <c r="BB1784" s="75"/>
      <c r="BC1784" s="75"/>
      <c r="BD1784" s="104"/>
      <c r="BE1784" s="104"/>
      <c r="BF1784" s="101"/>
      <c r="BG1784" s="101"/>
      <c r="BH1784" s="101"/>
      <c r="BI1784" s="101"/>
      <c r="BJ1784" s="101"/>
      <c r="BK1784" s="101"/>
      <c r="BL1784" s="101"/>
      <c r="BM1784" s="101"/>
      <c r="BN1784" s="101"/>
      <c r="BO1784" s="103"/>
      <c r="BP1784" s="101"/>
      <c r="BQ1784" s="101"/>
      <c r="BR1784" s="101"/>
      <c r="BS1784" s="101"/>
      <c r="BT1784" s="101"/>
      <c r="BU1784" s="101"/>
      <c r="BV1784" s="101"/>
      <c r="BW1784" s="101"/>
      <c r="BX1784" s="101"/>
      <c r="BY1784" s="101"/>
      <c r="BZ1784" s="101"/>
      <c r="CA1784" s="101"/>
      <c r="CB1784" s="101"/>
      <c r="CC1784" s="101"/>
      <c r="CD1784" s="101"/>
      <c r="CE1784" s="101"/>
      <c r="CF1784" s="101"/>
      <c r="CG1784" s="37" t="e">
        <f>VLOOKUP(Table_1[[#This Row],[EAN]],'[1]Planilha1'!$E:$R,13,0)</f>
        <v>#N/A</v>
      </c>
      <c r="CI1784" s="188">
        <f>IF(Table_1[[#This Row],[STATUS MERCADO]]="GO",Table_1[[#This Row],[M. BRUTA TOTAL]],0)</f>
        <v>0</v>
      </c>
      <c r="CJ1784" s="188">
        <f>IF(Table_1[[#This Row],[STATUS MERCADO]]="GO",Table_1[[#This Row],[PV UNIT. REALIZADO]]*Table_1[[#This Row],[QUANTIDADE]],0)</f>
        <v>0</v>
      </c>
    </row>
    <row r="1785" ht="15" hidden="1">
      <c r="A1785" s="7"/>
      <c r="B1785" s="84" t="s">
        <v>400</v>
      </c>
      <c r="C1785" s="75">
        <v>223471</v>
      </c>
      <c r="D1785" s="75" t="s">
        <v>1820</v>
      </c>
      <c r="E1785" s="85">
        <v>7891024136478</v>
      </c>
      <c r="F1785" s="86" t="s">
        <v>1821</v>
      </c>
      <c r="G1785" s="75" t="s">
        <v>15</v>
      </c>
      <c r="H1785" s="75">
        <v>1620</v>
      </c>
      <c r="I1785" s="87" t="s">
        <v>1541</v>
      </c>
      <c r="J1785" s="75" t="s">
        <v>1697</v>
      </c>
      <c r="K1785" s="88" t="s">
        <v>1177</v>
      </c>
      <c r="L1785" s="88">
        <v>6</v>
      </c>
      <c r="M1785" s="88">
        <v>0</v>
      </c>
      <c r="N1785" s="75" t="s">
        <v>85</v>
      </c>
      <c r="O1785" s="75" t="s">
        <v>1739</v>
      </c>
      <c r="P1785" s="89"/>
      <c r="Q1785" s="90">
        <f>(17/100+7.6/100+1.65/100)*P1785</f>
        <v>0</v>
      </c>
      <c r="R1785" s="90"/>
      <c r="S1785" s="90"/>
      <c r="T1785" s="90"/>
      <c r="U1785" s="90"/>
      <c r="V1785" s="90">
        <f>+P1785-Q1785+R1785+S1785+T1785+U1785</f>
        <v>0</v>
      </c>
      <c r="W1785" s="91">
        <f>(1.02/100)</f>
        <v>1.02E-2</v>
      </c>
      <c r="X1785" s="91">
        <v>4.8E-3</v>
      </c>
      <c r="Y1785" s="91">
        <v>0.17</v>
      </c>
      <c r="Z1785" s="91">
        <v>1.65E-2</v>
      </c>
      <c r="AA1785" s="91">
        <v>7.6E-2</v>
      </c>
      <c r="AB1785" s="91">
        <f>SUM(W1785:AA1785)</f>
        <v>0.2775</v>
      </c>
      <c r="AC1785" s="75">
        <v>12</v>
      </c>
      <c r="AD1785" s="92">
        <f>IF(AL1785="","",+AC1785*AL1785)</f>
      </c>
      <c r="AE1785" s="93">
        <f>IF(AL1785="","",+AL1785*AB1785)</f>
      </c>
      <c r="AF1785" s="92">
        <f>IF(AL1785="","",+AL1785-AE1785)</f>
      </c>
      <c r="AG1785" s="93">
        <f>+V1785</f>
        <v>0</v>
      </c>
      <c r="AH1785" s="92">
        <f>IF(AF1785="","",+AF1785-AG1785)</f>
      </c>
      <c r="AI1785" s="92">
        <f>IF(AH1785="","",+AH1785*AC1785)</f>
      </c>
      <c r="AJ1785" s="93"/>
      <c r="AK1785" s="94">
        <v>0.33</v>
      </c>
      <c r="AL1785" s="93">
        <f>IF(V1785=0,"",V1785/(1-AB1785-AK1785))</f>
      </c>
      <c r="AM1785" s="95">
        <v>0.33</v>
      </c>
      <c r="AN1785" s="93">
        <f>IF(V1785=0,"",V1785/(1-AB1785-AM1785))</f>
      </c>
      <c r="AO1785" s="96">
        <v>1.2</v>
      </c>
      <c r="AP1785" s="93">
        <f>IF(BD!AJ1785="","",BD!AJ1785*BD!AO1785)</f>
      </c>
      <c r="AQ1785" s="91">
        <f>BD!AM1785/BD!AK1785-1</f>
        <v>0</v>
      </c>
      <c r="AR1785" s="91">
        <f>IF(BD!AN1785="","",IF(BD!AJ1785="","",BD!AN1785/BD!AJ1785-1))</f>
      </c>
      <c r="AS1785" s="91">
        <f>IF(BD!AN1785="","",IF(BD!AN1785&lt;BD!AL1785,"ABAIXO DA META","DENTRO DA META"))</f>
      </c>
      <c r="AT1785" s="91" t="str">
        <f>IF(BD!AJ1785="","EM ANÁLISE",IF(BD!AP1785&gt;=BD!AN1785,"GO", "NO GO"))</f>
        <v>EM ANÁLISE</v>
      </c>
      <c r="AU1785" s="97">
        <f>IF(AN1785="","",+BD!$AN1785-AJ1785)</f>
      </c>
      <c r="AV1785" s="98"/>
      <c r="AW1785" s="90">
        <f>BD!P1785*BD!AC1785</f>
        <v>0</v>
      </c>
      <c r="AX1785" s="90">
        <f>BD!V1785*BD!AC1785</f>
        <v>0</v>
      </c>
      <c r="AY1785" s="90">
        <f>IF(BD!AN1785="","",BD!AN1785*BD!AC1785)</f>
      </c>
      <c r="AZ1785" s="75" t="s">
        <v>123</v>
      </c>
      <c r="BA1785" s="75"/>
      <c r="BB1785" s="75"/>
      <c r="BC1785" s="75"/>
      <c r="BD1785" s="104"/>
      <c r="BE1785" s="104"/>
      <c r="BF1785" s="101"/>
      <c r="BG1785" s="101"/>
      <c r="BH1785" s="101"/>
      <c r="BI1785" s="101"/>
      <c r="BJ1785" s="101"/>
      <c r="BK1785" s="101"/>
      <c r="BL1785" s="101"/>
      <c r="BM1785" s="101"/>
      <c r="BN1785" s="101"/>
      <c r="BO1785" s="103"/>
      <c r="BP1785" s="101"/>
      <c r="BQ1785" s="101"/>
      <c r="BR1785" s="101"/>
      <c r="BS1785" s="101"/>
      <c r="BT1785" s="101"/>
      <c r="BU1785" s="101"/>
      <c r="BV1785" s="101"/>
      <c r="BW1785" s="101"/>
      <c r="BX1785" s="101"/>
      <c r="BY1785" s="101"/>
      <c r="BZ1785" s="101"/>
      <c r="CA1785" s="101"/>
      <c r="CB1785" s="101"/>
      <c r="CC1785" s="101"/>
      <c r="CD1785" s="101"/>
      <c r="CE1785" s="101"/>
      <c r="CF1785" s="101"/>
      <c r="CG1785" s="37" t="e">
        <f>VLOOKUP(Table_1[[#This Row],[EAN]],'[1]Planilha1'!$E:$R,13,0)</f>
        <v>#N/A</v>
      </c>
      <c r="CI1785" s="188">
        <f>IF(Table_1[[#This Row],[STATUS MERCADO]]="GO",Table_1[[#This Row],[M. BRUTA TOTAL]],0)</f>
        <v>0</v>
      </c>
      <c r="CJ1785" s="188">
        <f>IF(Table_1[[#This Row],[STATUS MERCADO]]="GO",Table_1[[#This Row],[PV UNIT. REALIZADO]]*Table_1[[#This Row],[QUANTIDADE]],0)</f>
        <v>0</v>
      </c>
    </row>
    <row r="1786" ht="15" hidden="1">
      <c r="A1786" s="7"/>
      <c r="B1786" s="84" t="s">
        <v>400</v>
      </c>
      <c r="C1786" s="75">
        <v>223472</v>
      </c>
      <c r="D1786" s="75" t="s">
        <v>1822</v>
      </c>
      <c r="E1786" s="85">
        <v>7891024110508</v>
      </c>
      <c r="F1786" s="86" t="s">
        <v>1823</v>
      </c>
      <c r="G1786" s="75" t="s">
        <v>15</v>
      </c>
      <c r="H1786" s="75">
        <v>1090</v>
      </c>
      <c r="I1786" s="87" t="s">
        <v>1554</v>
      </c>
      <c r="J1786" s="75" t="s">
        <v>1607</v>
      </c>
      <c r="K1786" s="88" t="s">
        <v>1177</v>
      </c>
      <c r="L1786" s="88">
        <v>72</v>
      </c>
      <c r="M1786" s="88">
        <v>0</v>
      </c>
      <c r="N1786" s="75" t="s">
        <v>85</v>
      </c>
      <c r="O1786" s="75" t="s">
        <v>1739</v>
      </c>
      <c r="P1786" s="89"/>
      <c r="Q1786" s="90">
        <f>(17/100+7.6/100+1.65/100)*P1786</f>
        <v>0</v>
      </c>
      <c r="R1786" s="90"/>
      <c r="S1786" s="90"/>
      <c r="T1786" s="90"/>
      <c r="U1786" s="90"/>
      <c r="V1786" s="90">
        <f>+P1786-Q1786+R1786+S1786+T1786+U1786</f>
        <v>0</v>
      </c>
      <c r="W1786" s="91">
        <f>(1.02/100)</f>
        <v>1.02E-2</v>
      </c>
      <c r="X1786" s="91">
        <v>4.8E-3</v>
      </c>
      <c r="Y1786" s="91">
        <v>0.17</v>
      </c>
      <c r="Z1786" s="91">
        <v>1.65E-2</v>
      </c>
      <c r="AA1786" s="91">
        <v>7.6E-2</v>
      </c>
      <c r="AB1786" s="91">
        <f>SUM(W1786:AA1786)</f>
        <v>0.2775</v>
      </c>
      <c r="AC1786" s="75">
        <v>12</v>
      </c>
      <c r="AD1786" s="92">
        <f>IF(AL1786="","",+AC1786*AL1786)</f>
      </c>
      <c r="AE1786" s="93">
        <f>IF(AL1786="","",+AL1786*AB1786)</f>
      </c>
      <c r="AF1786" s="92">
        <f>IF(AL1786="","",+AL1786-AE1786)</f>
      </c>
      <c r="AG1786" s="93">
        <f>+V1786</f>
        <v>0</v>
      </c>
      <c r="AH1786" s="92">
        <f>IF(AF1786="","",+AF1786-AG1786)</f>
      </c>
      <c r="AI1786" s="92">
        <f>IF(AH1786="","",+AH1786*AC1786)</f>
      </c>
      <c r="AJ1786" s="93"/>
      <c r="AK1786" s="94">
        <v>0.33</v>
      </c>
      <c r="AL1786" s="93">
        <f>IF(V1786=0,"",V1786/(1-AB1786-AK1786))</f>
      </c>
      <c r="AM1786" s="95">
        <v>0.33</v>
      </c>
      <c r="AN1786" s="93">
        <f>IF(V1786=0,"",V1786/(1-AB1786-AM1786))</f>
      </c>
      <c r="AO1786" s="96">
        <v>1.2</v>
      </c>
      <c r="AP1786" s="93">
        <f>IF(BD!AJ1786="","",BD!AJ1786*BD!AO1786)</f>
      </c>
      <c r="AQ1786" s="91">
        <f>BD!AM1786/BD!AK1786-1</f>
        <v>0</v>
      </c>
      <c r="AR1786" s="91">
        <f>IF(BD!AN1786="","",IF(BD!AJ1786="","",BD!AN1786/BD!AJ1786-1))</f>
      </c>
      <c r="AS1786" s="91">
        <f>IF(BD!AN1786="","",IF(BD!AN1786&lt;BD!AL1786,"ABAIXO DA META","DENTRO DA META"))</f>
      </c>
      <c r="AT1786" s="91" t="str">
        <f>IF(BD!AJ1786="","EM ANÁLISE",IF(BD!AP1786&gt;=BD!AN1786,"GO", "NO GO"))</f>
        <v>EM ANÁLISE</v>
      </c>
      <c r="AU1786" s="97">
        <f>IF(AN1786="","",+BD!$AN1786-AJ1786)</f>
      </c>
      <c r="AV1786" s="98"/>
      <c r="AW1786" s="90">
        <f>BD!P1786*BD!AC1786</f>
        <v>0</v>
      </c>
      <c r="AX1786" s="90">
        <f>BD!V1786*BD!AC1786</f>
        <v>0</v>
      </c>
      <c r="AY1786" s="90">
        <f>IF(BD!AN1786="","",BD!AN1786*BD!AC1786)</f>
      </c>
      <c r="AZ1786" s="75" t="s">
        <v>123</v>
      </c>
      <c r="BA1786" s="75"/>
      <c r="BB1786" s="75"/>
      <c r="BC1786" s="75"/>
      <c r="BD1786" s="104"/>
      <c r="BE1786" s="104"/>
      <c r="BF1786" s="101"/>
      <c r="BG1786" s="101"/>
      <c r="BH1786" s="101"/>
      <c r="BI1786" s="101"/>
      <c r="BJ1786" s="101"/>
      <c r="BK1786" s="101"/>
      <c r="BL1786" s="101"/>
      <c r="BM1786" s="101"/>
      <c r="BN1786" s="101"/>
      <c r="BO1786" s="103"/>
      <c r="BP1786" s="101"/>
      <c r="BQ1786" s="101"/>
      <c r="BR1786" s="101"/>
      <c r="BS1786" s="101"/>
      <c r="BT1786" s="101"/>
      <c r="BU1786" s="101"/>
      <c r="BV1786" s="101"/>
      <c r="BW1786" s="101"/>
      <c r="BX1786" s="101"/>
      <c r="BY1786" s="101"/>
      <c r="BZ1786" s="101"/>
      <c r="CA1786" s="101"/>
      <c r="CB1786" s="101"/>
      <c r="CC1786" s="101"/>
      <c r="CD1786" s="101"/>
      <c r="CE1786" s="101"/>
      <c r="CF1786" s="101"/>
      <c r="CG1786" s="37" t="e">
        <f>VLOOKUP(Table_1[[#This Row],[EAN]],'[1]Planilha1'!$E:$R,13,0)</f>
        <v>#N/A</v>
      </c>
      <c r="CI1786" s="188">
        <f>IF(Table_1[[#This Row],[STATUS MERCADO]]="GO",Table_1[[#This Row],[M. BRUTA TOTAL]],0)</f>
        <v>0</v>
      </c>
      <c r="CJ1786" s="188">
        <f>IF(Table_1[[#This Row],[STATUS MERCADO]]="GO",Table_1[[#This Row],[PV UNIT. REALIZADO]]*Table_1[[#This Row],[QUANTIDADE]],0)</f>
        <v>0</v>
      </c>
    </row>
    <row r="1787" ht="15" hidden="1">
      <c r="A1787" s="7"/>
      <c r="B1787" s="84" t="s">
        <v>400</v>
      </c>
      <c r="C1787" s="75">
        <v>223473</v>
      </c>
      <c r="D1787" s="75" t="s">
        <v>1824</v>
      </c>
      <c r="E1787" s="85">
        <v>7891528038568</v>
      </c>
      <c r="F1787" s="86" t="s">
        <v>1825</v>
      </c>
      <c r="G1787" s="75" t="s">
        <v>15</v>
      </c>
      <c r="H1787" s="75">
        <v>1620</v>
      </c>
      <c r="I1787" s="87" t="s">
        <v>1541</v>
      </c>
      <c r="J1787" s="75" t="s">
        <v>1542</v>
      </c>
      <c r="K1787" s="88" t="s">
        <v>1177</v>
      </c>
      <c r="L1787" s="88">
        <v>72</v>
      </c>
      <c r="M1787" s="88">
        <v>0</v>
      </c>
      <c r="N1787" s="75" t="s">
        <v>85</v>
      </c>
      <c r="O1787" s="75" t="s">
        <v>1739</v>
      </c>
      <c r="P1787" s="89"/>
      <c r="Q1787" s="90">
        <f>(17/100+7.6/100+1.65/100)*P1787</f>
        <v>0</v>
      </c>
      <c r="R1787" s="90"/>
      <c r="S1787" s="90"/>
      <c r="T1787" s="90"/>
      <c r="U1787" s="90"/>
      <c r="V1787" s="90">
        <f>+P1787-Q1787+R1787+S1787+T1787+U1787</f>
        <v>0</v>
      </c>
      <c r="W1787" s="91">
        <f>(1.02/100)</f>
        <v>1.02E-2</v>
      </c>
      <c r="X1787" s="91">
        <v>4.8E-3</v>
      </c>
      <c r="Y1787" s="91">
        <v>0.17</v>
      </c>
      <c r="Z1787" s="91">
        <v>1.65E-2</v>
      </c>
      <c r="AA1787" s="91">
        <v>7.6E-2</v>
      </c>
      <c r="AB1787" s="91">
        <f>SUM(W1787:AA1787)</f>
        <v>0.2775</v>
      </c>
      <c r="AC1787" s="75">
        <v>12</v>
      </c>
      <c r="AD1787" s="92">
        <f>IF(AL1787="","",+AC1787*AL1787)</f>
      </c>
      <c r="AE1787" s="93">
        <f>IF(AL1787="","",+AL1787*AB1787)</f>
      </c>
      <c r="AF1787" s="92">
        <f>IF(AL1787="","",+AL1787-AE1787)</f>
      </c>
      <c r="AG1787" s="93">
        <f>+V1787</f>
        <v>0</v>
      </c>
      <c r="AH1787" s="92">
        <f>IF(AF1787="","",+AF1787-AG1787)</f>
      </c>
      <c r="AI1787" s="92">
        <f>IF(AH1787="","",+AH1787*AC1787)</f>
      </c>
      <c r="AJ1787" s="93"/>
      <c r="AK1787" s="94">
        <v>0.33</v>
      </c>
      <c r="AL1787" s="93">
        <f>IF(V1787=0,"",V1787/(1-AB1787-AK1787))</f>
      </c>
      <c r="AM1787" s="95">
        <v>0.33</v>
      </c>
      <c r="AN1787" s="93">
        <f>IF(V1787=0,"",V1787/(1-AB1787-AM1787))</f>
      </c>
      <c r="AO1787" s="96">
        <v>1.2</v>
      </c>
      <c r="AP1787" s="93">
        <f>IF(BD!AJ1787="","",BD!AJ1787*BD!AO1787)</f>
      </c>
      <c r="AQ1787" s="91">
        <f>BD!AM1787/BD!AK1787-1</f>
        <v>0</v>
      </c>
      <c r="AR1787" s="91">
        <f>IF(BD!AN1787="","",IF(BD!AJ1787="","",BD!AN1787/BD!AJ1787-1))</f>
      </c>
      <c r="AS1787" s="91">
        <f>IF(BD!AN1787="","",IF(BD!AN1787&lt;BD!AL1787,"ABAIXO DA META","DENTRO DA META"))</f>
      </c>
      <c r="AT1787" s="91" t="str">
        <f>IF(BD!AJ1787="","EM ANÁLISE",IF(BD!AP1787&gt;=BD!AN1787,"GO", "NO GO"))</f>
        <v>EM ANÁLISE</v>
      </c>
      <c r="AU1787" s="97">
        <f>IF(AN1787="","",+BD!$AN1787-AJ1787)</f>
      </c>
      <c r="AV1787" s="98"/>
      <c r="AW1787" s="90">
        <f>BD!P1787*BD!AC1787</f>
        <v>0</v>
      </c>
      <c r="AX1787" s="90">
        <f>BD!V1787*BD!AC1787</f>
        <v>0</v>
      </c>
      <c r="AY1787" s="90">
        <f>IF(BD!AN1787="","",BD!AN1787*BD!AC1787)</f>
      </c>
      <c r="AZ1787" s="75" t="s">
        <v>123</v>
      </c>
      <c r="BA1787" s="75"/>
      <c r="BB1787" s="75"/>
      <c r="BC1787" s="75"/>
      <c r="BD1787" s="104"/>
      <c r="BE1787" s="104"/>
      <c r="BF1787" s="101"/>
      <c r="BG1787" s="101"/>
      <c r="BH1787" s="101"/>
      <c r="BI1787" s="101"/>
      <c r="BJ1787" s="101"/>
      <c r="BK1787" s="101"/>
      <c r="BL1787" s="101"/>
      <c r="BM1787" s="101"/>
      <c r="BN1787" s="101"/>
      <c r="BO1787" s="103"/>
      <c r="BP1787" s="101"/>
      <c r="BQ1787" s="101"/>
      <c r="BR1787" s="101"/>
      <c r="BS1787" s="101"/>
      <c r="BT1787" s="101"/>
      <c r="BU1787" s="101"/>
      <c r="BV1787" s="101"/>
      <c r="BW1787" s="101"/>
      <c r="BX1787" s="101"/>
      <c r="BY1787" s="101"/>
      <c r="BZ1787" s="101"/>
      <c r="CA1787" s="101"/>
      <c r="CB1787" s="101"/>
      <c r="CC1787" s="101"/>
      <c r="CD1787" s="101"/>
      <c r="CE1787" s="101"/>
      <c r="CF1787" s="101"/>
      <c r="CG1787" s="37" t="e">
        <f>VLOOKUP(Table_1[[#This Row],[EAN]],'[1]Planilha1'!$E:$R,13,0)</f>
        <v>#N/A</v>
      </c>
      <c r="CI1787" s="188">
        <f>IF(Table_1[[#This Row],[STATUS MERCADO]]="GO",Table_1[[#This Row],[M. BRUTA TOTAL]],0)</f>
        <v>0</v>
      </c>
      <c r="CJ1787" s="188">
        <f>IF(Table_1[[#This Row],[STATUS MERCADO]]="GO",Table_1[[#This Row],[PV UNIT. REALIZADO]]*Table_1[[#This Row],[QUANTIDADE]],0)</f>
        <v>0</v>
      </c>
    </row>
    <row r="1788" ht="15" hidden="1">
      <c r="A1788" s="7"/>
      <c r="B1788" s="84" t="s">
        <v>400</v>
      </c>
      <c r="C1788" s="75">
        <v>223474</v>
      </c>
      <c r="D1788" s="75" t="s">
        <v>1826</v>
      </c>
      <c r="E1788" s="85">
        <v>7891528038308</v>
      </c>
      <c r="F1788" s="86" t="s">
        <v>1827</v>
      </c>
      <c r="G1788" s="75" t="s">
        <v>15</v>
      </c>
      <c r="H1788" s="75">
        <v>1620</v>
      </c>
      <c r="I1788" s="87" t="s">
        <v>1541</v>
      </c>
      <c r="J1788" s="75" t="s">
        <v>1542</v>
      </c>
      <c r="K1788" s="88" t="s">
        <v>1177</v>
      </c>
      <c r="L1788" s="88">
        <v>72</v>
      </c>
      <c r="M1788" s="88">
        <v>0</v>
      </c>
      <c r="N1788" s="75" t="s">
        <v>85</v>
      </c>
      <c r="O1788" s="75" t="s">
        <v>1739</v>
      </c>
      <c r="P1788" s="89"/>
      <c r="Q1788" s="90">
        <f>(17/100+7.6/100+1.65/100)*P1788</f>
        <v>0</v>
      </c>
      <c r="R1788" s="90"/>
      <c r="S1788" s="90"/>
      <c r="T1788" s="90"/>
      <c r="U1788" s="90"/>
      <c r="V1788" s="90">
        <f>+P1788-Q1788+R1788+S1788+T1788+U1788</f>
        <v>0</v>
      </c>
      <c r="W1788" s="91">
        <f>(1.02/100)</f>
        <v>1.02E-2</v>
      </c>
      <c r="X1788" s="91">
        <v>4.8E-3</v>
      </c>
      <c r="Y1788" s="91">
        <v>0.17</v>
      </c>
      <c r="Z1788" s="91">
        <v>1.65E-2</v>
      </c>
      <c r="AA1788" s="91">
        <v>7.6E-2</v>
      </c>
      <c r="AB1788" s="91">
        <f>SUM(W1788:AA1788)</f>
        <v>0.2775</v>
      </c>
      <c r="AC1788" s="75">
        <v>12</v>
      </c>
      <c r="AD1788" s="92">
        <f>IF(AL1788="","",+AC1788*AL1788)</f>
      </c>
      <c r="AE1788" s="93">
        <f>IF(AL1788="","",+AL1788*AB1788)</f>
      </c>
      <c r="AF1788" s="92">
        <f>IF(AL1788="","",+AL1788-AE1788)</f>
      </c>
      <c r="AG1788" s="93">
        <f>+V1788</f>
        <v>0</v>
      </c>
      <c r="AH1788" s="92">
        <f>IF(AF1788="","",+AF1788-AG1788)</f>
      </c>
      <c r="AI1788" s="92">
        <f>IF(AH1788="","",+AH1788*AC1788)</f>
      </c>
      <c r="AJ1788" s="93"/>
      <c r="AK1788" s="94">
        <v>0.33</v>
      </c>
      <c r="AL1788" s="93">
        <f>IF(V1788=0,"",V1788/(1-AB1788-AK1788))</f>
      </c>
      <c r="AM1788" s="95">
        <v>0.33</v>
      </c>
      <c r="AN1788" s="93">
        <f>IF(V1788=0,"",V1788/(1-AB1788-AM1788))</f>
      </c>
      <c r="AO1788" s="96">
        <v>1.2</v>
      </c>
      <c r="AP1788" s="93">
        <f>IF(BD!AJ1788="","",BD!AJ1788*BD!AO1788)</f>
      </c>
      <c r="AQ1788" s="91">
        <f>BD!AM1788/BD!AK1788-1</f>
        <v>0</v>
      </c>
      <c r="AR1788" s="91">
        <f>IF(BD!AN1788="","",IF(BD!AJ1788="","",BD!AN1788/BD!AJ1788-1))</f>
      </c>
      <c r="AS1788" s="91">
        <f>IF(BD!AN1788="","",IF(BD!AN1788&lt;BD!AL1788,"ABAIXO DA META","DENTRO DA META"))</f>
      </c>
      <c r="AT1788" s="91" t="str">
        <f>IF(BD!AJ1788="","EM ANÁLISE",IF(BD!AP1788&gt;=BD!AN1788,"GO", "NO GO"))</f>
        <v>EM ANÁLISE</v>
      </c>
      <c r="AU1788" s="97">
        <f>IF(AN1788="","",+BD!$AN1788-AJ1788)</f>
      </c>
      <c r="AV1788" s="98"/>
      <c r="AW1788" s="90">
        <f>BD!P1788*BD!AC1788</f>
        <v>0</v>
      </c>
      <c r="AX1788" s="90">
        <f>BD!V1788*BD!AC1788</f>
        <v>0</v>
      </c>
      <c r="AY1788" s="90">
        <f>IF(BD!AN1788="","",BD!AN1788*BD!AC1788)</f>
      </c>
      <c r="AZ1788" s="75" t="s">
        <v>123</v>
      </c>
      <c r="BA1788" s="75"/>
      <c r="BB1788" s="75"/>
      <c r="BC1788" s="75"/>
      <c r="BD1788" s="104"/>
      <c r="BE1788" s="104"/>
      <c r="BF1788" s="101"/>
      <c r="BG1788" s="101"/>
      <c r="BH1788" s="101"/>
      <c r="BI1788" s="101"/>
      <c r="BJ1788" s="101"/>
      <c r="BK1788" s="101"/>
      <c r="BL1788" s="101"/>
      <c r="BM1788" s="101"/>
      <c r="BN1788" s="101"/>
      <c r="BO1788" s="103"/>
      <c r="BP1788" s="101"/>
      <c r="BQ1788" s="101"/>
      <c r="BR1788" s="101"/>
      <c r="BS1788" s="101"/>
      <c r="BT1788" s="101"/>
      <c r="BU1788" s="101"/>
      <c r="BV1788" s="101"/>
      <c r="BW1788" s="101"/>
      <c r="BX1788" s="101"/>
      <c r="BY1788" s="101"/>
      <c r="BZ1788" s="101"/>
      <c r="CA1788" s="101"/>
      <c r="CB1788" s="101"/>
      <c r="CC1788" s="101"/>
      <c r="CD1788" s="101"/>
      <c r="CE1788" s="101"/>
      <c r="CF1788" s="101"/>
      <c r="CG1788" s="37" t="e">
        <f>VLOOKUP(Table_1[[#This Row],[EAN]],'[1]Planilha1'!$E:$R,13,0)</f>
        <v>#N/A</v>
      </c>
      <c r="CI1788" s="188">
        <f>IF(Table_1[[#This Row],[STATUS MERCADO]]="GO",Table_1[[#This Row],[M. BRUTA TOTAL]],0)</f>
        <v>0</v>
      </c>
      <c r="CJ1788" s="188">
        <f>IF(Table_1[[#This Row],[STATUS MERCADO]]="GO",Table_1[[#This Row],[PV UNIT. REALIZADO]]*Table_1[[#This Row],[QUANTIDADE]],0)</f>
        <v>0</v>
      </c>
    </row>
    <row r="1789" ht="15" hidden="1">
      <c r="A1789" s="7"/>
      <c r="B1789" s="84" t="s">
        <v>400</v>
      </c>
      <c r="C1789" s="75">
        <v>223475</v>
      </c>
      <c r="D1789" s="75" t="s">
        <v>1828</v>
      </c>
      <c r="E1789" s="85">
        <v>7891528038704</v>
      </c>
      <c r="F1789" s="86" t="s">
        <v>1829</v>
      </c>
      <c r="G1789" s="75" t="s">
        <v>15</v>
      </c>
      <c r="H1789" s="75">
        <v>1620</v>
      </c>
      <c r="I1789" s="87" t="s">
        <v>1541</v>
      </c>
      <c r="J1789" s="75" t="s">
        <v>1542</v>
      </c>
      <c r="K1789" s="88" t="s">
        <v>1177</v>
      </c>
      <c r="L1789" s="88">
        <v>72</v>
      </c>
      <c r="M1789" s="88">
        <v>0</v>
      </c>
      <c r="N1789" s="75" t="s">
        <v>85</v>
      </c>
      <c r="O1789" s="75" t="s">
        <v>1739</v>
      </c>
      <c r="P1789" s="89"/>
      <c r="Q1789" s="90">
        <f>(17/100+7.6/100+1.65/100)*P1789</f>
        <v>0</v>
      </c>
      <c r="R1789" s="90"/>
      <c r="S1789" s="90"/>
      <c r="T1789" s="90"/>
      <c r="U1789" s="90"/>
      <c r="V1789" s="90">
        <f>+P1789-Q1789+R1789+S1789+T1789+U1789</f>
        <v>0</v>
      </c>
      <c r="W1789" s="91">
        <f>(1.02/100)</f>
        <v>1.02E-2</v>
      </c>
      <c r="X1789" s="91">
        <v>4.8E-3</v>
      </c>
      <c r="Y1789" s="91">
        <v>0.17</v>
      </c>
      <c r="Z1789" s="91">
        <v>1.65E-2</v>
      </c>
      <c r="AA1789" s="91">
        <v>7.6E-2</v>
      </c>
      <c r="AB1789" s="91">
        <f>SUM(W1789:AA1789)</f>
        <v>0.2775</v>
      </c>
      <c r="AC1789" s="75">
        <v>12</v>
      </c>
      <c r="AD1789" s="92">
        <f>IF(AL1789="","",+AC1789*AL1789)</f>
      </c>
      <c r="AE1789" s="93">
        <f>IF(AL1789="","",+AL1789*AB1789)</f>
      </c>
      <c r="AF1789" s="92">
        <f>IF(AL1789="","",+AL1789-AE1789)</f>
      </c>
      <c r="AG1789" s="93">
        <f>+V1789</f>
        <v>0</v>
      </c>
      <c r="AH1789" s="92">
        <f>IF(AF1789="","",+AF1789-AG1789)</f>
      </c>
      <c r="AI1789" s="92">
        <f>IF(AH1789="","",+AH1789*AC1789)</f>
      </c>
      <c r="AJ1789" s="93"/>
      <c r="AK1789" s="94">
        <v>0.33</v>
      </c>
      <c r="AL1789" s="93">
        <f>IF(V1789=0,"",V1789/(1-AB1789-AK1789))</f>
      </c>
      <c r="AM1789" s="95">
        <v>0.33</v>
      </c>
      <c r="AN1789" s="93">
        <f>IF(V1789=0,"",V1789/(1-AB1789-AM1789))</f>
      </c>
      <c r="AO1789" s="96">
        <v>1.2</v>
      </c>
      <c r="AP1789" s="93">
        <f>IF(BD!AJ1789="","",BD!AJ1789*BD!AO1789)</f>
      </c>
      <c r="AQ1789" s="91">
        <f>BD!AM1789/BD!AK1789-1</f>
        <v>0</v>
      </c>
      <c r="AR1789" s="91">
        <f>IF(BD!AN1789="","",IF(BD!AJ1789="","",BD!AN1789/BD!AJ1789-1))</f>
      </c>
      <c r="AS1789" s="91">
        <f>IF(BD!AN1789="","",IF(BD!AN1789&lt;BD!AL1789,"ABAIXO DA META","DENTRO DA META"))</f>
      </c>
      <c r="AT1789" s="91" t="str">
        <f>IF(BD!AJ1789="","EM ANÁLISE",IF(BD!AP1789&gt;=BD!AN1789,"GO", "NO GO"))</f>
        <v>EM ANÁLISE</v>
      </c>
      <c r="AU1789" s="97">
        <f>IF(AN1789="","",+BD!$AN1789-AJ1789)</f>
      </c>
      <c r="AV1789" s="98"/>
      <c r="AW1789" s="90">
        <f>BD!P1789*BD!AC1789</f>
        <v>0</v>
      </c>
      <c r="AX1789" s="90">
        <f>BD!V1789*BD!AC1789</f>
        <v>0</v>
      </c>
      <c r="AY1789" s="90">
        <f>IF(BD!AN1789="","",BD!AN1789*BD!AC1789)</f>
      </c>
      <c r="AZ1789" s="75" t="s">
        <v>123</v>
      </c>
      <c r="BA1789" s="75"/>
      <c r="BB1789" s="75"/>
      <c r="BC1789" s="75"/>
      <c r="BD1789" s="104"/>
      <c r="BE1789" s="104"/>
      <c r="BF1789" s="101"/>
      <c r="BG1789" s="101"/>
      <c r="BH1789" s="101"/>
      <c r="BI1789" s="101"/>
      <c r="BJ1789" s="101"/>
      <c r="BK1789" s="101"/>
      <c r="BL1789" s="101"/>
      <c r="BM1789" s="101"/>
      <c r="BN1789" s="101"/>
      <c r="BO1789" s="103"/>
      <c r="BP1789" s="101"/>
      <c r="BQ1789" s="101"/>
      <c r="BR1789" s="101"/>
      <c r="BS1789" s="101"/>
      <c r="BT1789" s="101"/>
      <c r="BU1789" s="101"/>
      <c r="BV1789" s="101"/>
      <c r="BW1789" s="101"/>
      <c r="BX1789" s="101"/>
      <c r="BY1789" s="101"/>
      <c r="BZ1789" s="101"/>
      <c r="CA1789" s="101"/>
      <c r="CB1789" s="101"/>
      <c r="CC1789" s="101"/>
      <c r="CD1789" s="101"/>
      <c r="CE1789" s="101"/>
      <c r="CF1789" s="101"/>
      <c r="CG1789" s="37" t="e">
        <f>VLOOKUP(Table_1[[#This Row],[EAN]],'[1]Planilha1'!$E:$R,13,0)</f>
        <v>#N/A</v>
      </c>
      <c r="CI1789" s="188">
        <f>IF(Table_1[[#This Row],[STATUS MERCADO]]="GO",Table_1[[#This Row],[M. BRUTA TOTAL]],0)</f>
        <v>0</v>
      </c>
      <c r="CJ1789" s="188">
        <f>IF(Table_1[[#This Row],[STATUS MERCADO]]="GO",Table_1[[#This Row],[PV UNIT. REALIZADO]]*Table_1[[#This Row],[QUANTIDADE]],0)</f>
        <v>0</v>
      </c>
    </row>
    <row r="1790" ht="15" hidden="1">
      <c r="A1790" s="7"/>
      <c r="B1790" s="84" t="s">
        <v>400</v>
      </c>
      <c r="C1790" s="75">
        <v>223476</v>
      </c>
      <c r="D1790" s="75" t="s">
        <v>1830</v>
      </c>
      <c r="E1790" s="85">
        <v>7891528038810</v>
      </c>
      <c r="F1790" s="86" t="s">
        <v>1831</v>
      </c>
      <c r="G1790" s="75" t="s">
        <v>15</v>
      </c>
      <c r="H1790" s="75">
        <v>1620</v>
      </c>
      <c r="I1790" s="87" t="s">
        <v>1541</v>
      </c>
      <c r="J1790" s="75" t="s">
        <v>1542</v>
      </c>
      <c r="K1790" s="88" t="s">
        <v>1177</v>
      </c>
      <c r="L1790" s="88">
        <v>72</v>
      </c>
      <c r="M1790" s="88">
        <v>0</v>
      </c>
      <c r="N1790" s="75" t="s">
        <v>85</v>
      </c>
      <c r="O1790" s="75" t="s">
        <v>1739</v>
      </c>
      <c r="P1790" s="89"/>
      <c r="Q1790" s="90">
        <f>(17/100+7.6/100+1.65/100)*P1790</f>
        <v>0</v>
      </c>
      <c r="R1790" s="90"/>
      <c r="S1790" s="90"/>
      <c r="T1790" s="90"/>
      <c r="U1790" s="90"/>
      <c r="V1790" s="90">
        <f>+P1790-Q1790+R1790+S1790+T1790+U1790</f>
        <v>0</v>
      </c>
      <c r="W1790" s="91">
        <f>(1.02/100)</f>
        <v>1.02E-2</v>
      </c>
      <c r="X1790" s="91">
        <v>4.8E-3</v>
      </c>
      <c r="Y1790" s="91">
        <v>0.17</v>
      </c>
      <c r="Z1790" s="91">
        <v>1.65E-2</v>
      </c>
      <c r="AA1790" s="91">
        <v>7.6E-2</v>
      </c>
      <c r="AB1790" s="91">
        <f>SUM(W1790:AA1790)</f>
        <v>0.2775</v>
      </c>
      <c r="AC1790" s="75">
        <v>12</v>
      </c>
      <c r="AD1790" s="92">
        <f>IF(AL1790="","",+AC1790*AL1790)</f>
      </c>
      <c r="AE1790" s="93">
        <f>IF(AL1790="","",+AL1790*AB1790)</f>
      </c>
      <c r="AF1790" s="92">
        <f>IF(AL1790="","",+AL1790-AE1790)</f>
      </c>
      <c r="AG1790" s="93">
        <f>+V1790</f>
        <v>0</v>
      </c>
      <c r="AH1790" s="92">
        <f>IF(AF1790="","",+AF1790-AG1790)</f>
      </c>
      <c r="AI1790" s="92">
        <f>IF(AH1790="","",+AH1790*AC1790)</f>
      </c>
      <c r="AJ1790" s="93"/>
      <c r="AK1790" s="94">
        <v>0.33</v>
      </c>
      <c r="AL1790" s="93">
        <f>IF(V1790=0,"",V1790/(1-AB1790-AK1790))</f>
      </c>
      <c r="AM1790" s="95">
        <v>0.33</v>
      </c>
      <c r="AN1790" s="93">
        <f>IF(V1790=0,"",V1790/(1-AB1790-AM1790))</f>
      </c>
      <c r="AO1790" s="96">
        <v>1.2</v>
      </c>
      <c r="AP1790" s="93">
        <f>IF(BD!AJ1790="","",BD!AJ1790*BD!AO1790)</f>
      </c>
      <c r="AQ1790" s="91">
        <f>BD!AM1790/BD!AK1790-1</f>
        <v>0</v>
      </c>
      <c r="AR1790" s="91">
        <f>IF(BD!AN1790="","",IF(BD!AJ1790="","",BD!AN1790/BD!AJ1790-1))</f>
      </c>
      <c r="AS1790" s="91">
        <f>IF(BD!AN1790="","",IF(BD!AN1790&lt;BD!AL1790,"ABAIXO DA META","DENTRO DA META"))</f>
      </c>
      <c r="AT1790" s="91" t="str">
        <f>IF(BD!AJ1790="","EM ANÁLISE",IF(BD!AP1790&gt;=BD!AN1790,"GO", "NO GO"))</f>
        <v>EM ANÁLISE</v>
      </c>
      <c r="AU1790" s="97">
        <f>IF(AN1790="","",+BD!$AN1790-AJ1790)</f>
      </c>
      <c r="AV1790" s="98"/>
      <c r="AW1790" s="90">
        <f>BD!P1790*BD!AC1790</f>
        <v>0</v>
      </c>
      <c r="AX1790" s="90">
        <f>BD!V1790*BD!AC1790</f>
        <v>0</v>
      </c>
      <c r="AY1790" s="90">
        <f>IF(BD!AN1790="","",BD!AN1790*BD!AC1790)</f>
      </c>
      <c r="AZ1790" s="75" t="s">
        <v>123</v>
      </c>
      <c r="BA1790" s="75"/>
      <c r="BB1790" s="75"/>
      <c r="BC1790" s="75"/>
      <c r="BD1790" s="104"/>
      <c r="BE1790" s="104"/>
      <c r="BF1790" s="101"/>
      <c r="BG1790" s="101"/>
      <c r="BH1790" s="101"/>
      <c r="BI1790" s="101"/>
      <c r="BJ1790" s="101"/>
      <c r="BK1790" s="101"/>
      <c r="BL1790" s="101"/>
      <c r="BM1790" s="101"/>
      <c r="BN1790" s="101"/>
      <c r="BO1790" s="103"/>
      <c r="BP1790" s="101"/>
      <c r="BQ1790" s="101"/>
      <c r="BR1790" s="101"/>
      <c r="BS1790" s="101"/>
      <c r="BT1790" s="101"/>
      <c r="BU1790" s="101"/>
      <c r="BV1790" s="101"/>
      <c r="BW1790" s="101"/>
      <c r="BX1790" s="101"/>
      <c r="BY1790" s="101"/>
      <c r="BZ1790" s="101"/>
      <c r="CA1790" s="101"/>
      <c r="CB1790" s="101"/>
      <c r="CC1790" s="101"/>
      <c r="CD1790" s="101"/>
      <c r="CE1790" s="101"/>
      <c r="CF1790" s="101"/>
      <c r="CG1790" s="37" t="e">
        <f>VLOOKUP(Table_1[[#This Row],[EAN]],'[1]Planilha1'!$E:$R,13,0)</f>
        <v>#N/A</v>
      </c>
      <c r="CI1790" s="188">
        <f>IF(Table_1[[#This Row],[STATUS MERCADO]]="GO",Table_1[[#This Row],[M. BRUTA TOTAL]],0)</f>
        <v>0</v>
      </c>
      <c r="CJ1790" s="188">
        <f>IF(Table_1[[#This Row],[STATUS MERCADO]]="GO",Table_1[[#This Row],[PV UNIT. REALIZADO]]*Table_1[[#This Row],[QUANTIDADE]],0)</f>
        <v>0</v>
      </c>
    </row>
    <row r="1791" ht="15" hidden="1">
      <c r="A1791" s="7"/>
      <c r="B1791" s="84" t="s">
        <v>400</v>
      </c>
      <c r="C1791" s="75">
        <v>223477</v>
      </c>
      <c r="D1791" s="75" t="s">
        <v>1832</v>
      </c>
      <c r="E1791" s="85">
        <v>7891528038827</v>
      </c>
      <c r="F1791" s="86" t="s">
        <v>1833</v>
      </c>
      <c r="G1791" s="75" t="s">
        <v>15</v>
      </c>
      <c r="H1791" s="75">
        <v>1620</v>
      </c>
      <c r="I1791" s="87" t="s">
        <v>1541</v>
      </c>
      <c r="J1791" s="75" t="s">
        <v>1542</v>
      </c>
      <c r="K1791" s="88" t="s">
        <v>1177</v>
      </c>
      <c r="L1791" s="88">
        <v>72</v>
      </c>
      <c r="M1791" s="88">
        <v>0</v>
      </c>
      <c r="N1791" s="75" t="s">
        <v>85</v>
      </c>
      <c r="O1791" s="75" t="s">
        <v>1739</v>
      </c>
      <c r="P1791" s="89"/>
      <c r="Q1791" s="90">
        <f>(17/100+7.6/100+1.65/100)*P1791</f>
        <v>0</v>
      </c>
      <c r="R1791" s="90"/>
      <c r="S1791" s="90"/>
      <c r="T1791" s="90"/>
      <c r="U1791" s="90"/>
      <c r="V1791" s="90">
        <f>+P1791-Q1791+R1791+S1791+T1791+U1791</f>
        <v>0</v>
      </c>
      <c r="W1791" s="91">
        <f>(1.02/100)</f>
        <v>1.02E-2</v>
      </c>
      <c r="X1791" s="91">
        <v>4.8E-3</v>
      </c>
      <c r="Y1791" s="91">
        <v>0.17</v>
      </c>
      <c r="Z1791" s="91">
        <v>1.65E-2</v>
      </c>
      <c r="AA1791" s="91">
        <v>7.6E-2</v>
      </c>
      <c r="AB1791" s="91">
        <f>SUM(W1791:AA1791)</f>
        <v>0.2775</v>
      </c>
      <c r="AC1791" s="75">
        <v>12</v>
      </c>
      <c r="AD1791" s="92">
        <f>IF(AL1791="","",+AC1791*AL1791)</f>
      </c>
      <c r="AE1791" s="93">
        <f>IF(AL1791="","",+AL1791*AB1791)</f>
      </c>
      <c r="AF1791" s="92">
        <f>IF(AL1791="","",+AL1791-AE1791)</f>
      </c>
      <c r="AG1791" s="93">
        <f>+V1791</f>
        <v>0</v>
      </c>
      <c r="AH1791" s="92">
        <f>IF(AF1791="","",+AF1791-AG1791)</f>
      </c>
      <c r="AI1791" s="92">
        <f>IF(AH1791="","",+AH1791*AC1791)</f>
      </c>
      <c r="AJ1791" s="93"/>
      <c r="AK1791" s="94">
        <v>0.33</v>
      </c>
      <c r="AL1791" s="93">
        <f>IF(V1791=0,"",V1791/(1-AB1791-AK1791))</f>
      </c>
      <c r="AM1791" s="95">
        <v>0.33</v>
      </c>
      <c r="AN1791" s="93">
        <f>IF(V1791=0,"",V1791/(1-AB1791-AM1791))</f>
      </c>
      <c r="AO1791" s="96">
        <v>1.2</v>
      </c>
      <c r="AP1791" s="93">
        <f>IF(BD!AJ1791="","",BD!AJ1791*BD!AO1791)</f>
      </c>
      <c r="AQ1791" s="91">
        <f>BD!AM1791/BD!AK1791-1</f>
        <v>0</v>
      </c>
      <c r="AR1791" s="91">
        <f>IF(BD!AN1791="","",IF(BD!AJ1791="","",BD!AN1791/BD!AJ1791-1))</f>
      </c>
      <c r="AS1791" s="91">
        <f>IF(BD!AN1791="","",IF(BD!AN1791&lt;BD!AL1791,"ABAIXO DA META","DENTRO DA META"))</f>
      </c>
      <c r="AT1791" s="91" t="str">
        <f>IF(BD!AJ1791="","EM ANÁLISE",IF(BD!AP1791&gt;=BD!AN1791,"GO", "NO GO"))</f>
        <v>EM ANÁLISE</v>
      </c>
      <c r="AU1791" s="97">
        <f>IF(AN1791="","",+BD!$AN1791-AJ1791)</f>
      </c>
      <c r="AV1791" s="98"/>
      <c r="AW1791" s="90">
        <f>BD!P1791*BD!AC1791</f>
        <v>0</v>
      </c>
      <c r="AX1791" s="90">
        <f>BD!V1791*BD!AC1791</f>
        <v>0</v>
      </c>
      <c r="AY1791" s="90">
        <f>IF(BD!AN1791="","",BD!AN1791*BD!AC1791)</f>
      </c>
      <c r="AZ1791" s="75" t="s">
        <v>123</v>
      </c>
      <c r="BA1791" s="75"/>
      <c r="BB1791" s="75"/>
      <c r="BC1791" s="75"/>
      <c r="BD1791" s="104"/>
      <c r="BE1791" s="104"/>
      <c r="BF1791" s="101"/>
      <c r="BG1791" s="101"/>
      <c r="BH1791" s="101"/>
      <c r="BI1791" s="101"/>
      <c r="BJ1791" s="101"/>
      <c r="BK1791" s="101"/>
      <c r="BL1791" s="101"/>
      <c r="BM1791" s="101"/>
      <c r="BN1791" s="101"/>
      <c r="BO1791" s="103"/>
      <c r="BP1791" s="101"/>
      <c r="BQ1791" s="101"/>
      <c r="BR1791" s="101"/>
      <c r="BS1791" s="101"/>
      <c r="BT1791" s="101"/>
      <c r="BU1791" s="101"/>
      <c r="BV1791" s="101"/>
      <c r="BW1791" s="101"/>
      <c r="BX1791" s="101"/>
      <c r="BY1791" s="101"/>
      <c r="BZ1791" s="101"/>
      <c r="CA1791" s="101"/>
      <c r="CB1791" s="101"/>
      <c r="CC1791" s="101"/>
      <c r="CD1791" s="101"/>
      <c r="CE1791" s="101"/>
      <c r="CF1791" s="101"/>
      <c r="CG1791" s="37" t="e">
        <f>VLOOKUP(Table_1[[#This Row],[EAN]],'[1]Planilha1'!$E:$R,13,0)</f>
        <v>#N/A</v>
      </c>
      <c r="CI1791" s="188">
        <f>IF(Table_1[[#This Row],[STATUS MERCADO]]="GO",Table_1[[#This Row],[M. BRUTA TOTAL]],0)</f>
        <v>0</v>
      </c>
      <c r="CJ1791" s="188">
        <f>IF(Table_1[[#This Row],[STATUS MERCADO]]="GO",Table_1[[#This Row],[PV UNIT. REALIZADO]]*Table_1[[#This Row],[QUANTIDADE]],0)</f>
        <v>0</v>
      </c>
    </row>
    <row r="1792" ht="15" hidden="1">
      <c r="A1792" s="7"/>
      <c r="B1792" s="84" t="s">
        <v>400</v>
      </c>
      <c r="C1792" s="75">
        <v>223478</v>
      </c>
      <c r="D1792" s="75" t="s">
        <v>1834</v>
      </c>
      <c r="E1792" s="85">
        <v>7891024130926</v>
      </c>
      <c r="F1792" s="86" t="s">
        <v>1835</v>
      </c>
      <c r="G1792" s="75" t="s">
        <v>15</v>
      </c>
      <c r="H1792" s="75">
        <v>1620</v>
      </c>
      <c r="I1792" s="87" t="s">
        <v>1541</v>
      </c>
      <c r="J1792" s="75" t="s">
        <v>1697</v>
      </c>
      <c r="K1792" s="88" t="s">
        <v>1177</v>
      </c>
      <c r="L1792" s="88">
        <v>12</v>
      </c>
      <c r="M1792" s="88">
        <v>0</v>
      </c>
      <c r="N1792" s="75" t="s">
        <v>85</v>
      </c>
      <c r="O1792" s="75" t="s">
        <v>1739</v>
      </c>
      <c r="P1792" s="89"/>
      <c r="Q1792" s="90">
        <f>(17/100+7.6/100+1.65/100)*P1792</f>
        <v>0</v>
      </c>
      <c r="R1792" s="90"/>
      <c r="S1792" s="90"/>
      <c r="T1792" s="90"/>
      <c r="U1792" s="90"/>
      <c r="V1792" s="90">
        <f>+P1792-Q1792+R1792+S1792+T1792+U1792</f>
        <v>0</v>
      </c>
      <c r="W1792" s="91">
        <f>(1.02/100)</f>
        <v>1.02E-2</v>
      </c>
      <c r="X1792" s="91">
        <v>4.8E-3</v>
      </c>
      <c r="Y1792" s="91">
        <v>0.17</v>
      </c>
      <c r="Z1792" s="91">
        <v>1.65E-2</v>
      </c>
      <c r="AA1792" s="91">
        <v>7.6E-2</v>
      </c>
      <c r="AB1792" s="91">
        <f>SUM(W1792:AA1792)</f>
        <v>0.2775</v>
      </c>
      <c r="AC1792" s="75">
        <v>12</v>
      </c>
      <c r="AD1792" s="92">
        <f>IF(AL1792="","",+AC1792*AL1792)</f>
      </c>
      <c r="AE1792" s="93">
        <f>IF(AL1792="","",+AL1792*AB1792)</f>
      </c>
      <c r="AF1792" s="92">
        <f>IF(AL1792="","",+AL1792-AE1792)</f>
      </c>
      <c r="AG1792" s="93">
        <f>+V1792</f>
        <v>0</v>
      </c>
      <c r="AH1792" s="92">
        <f>IF(AF1792="","",+AF1792-AG1792)</f>
      </c>
      <c r="AI1792" s="92">
        <f>IF(AH1792="","",+AH1792*AC1792)</f>
      </c>
      <c r="AJ1792" s="93"/>
      <c r="AK1792" s="94">
        <v>0.33</v>
      </c>
      <c r="AL1792" s="93">
        <f>IF(V1792=0,"",V1792/(1-AB1792-AK1792))</f>
      </c>
      <c r="AM1792" s="95">
        <v>0.33</v>
      </c>
      <c r="AN1792" s="93">
        <f>IF(V1792=0,"",V1792/(1-AB1792-AM1792))</f>
      </c>
      <c r="AO1792" s="96">
        <v>1.2</v>
      </c>
      <c r="AP1792" s="93">
        <f>IF(BD!AJ1792="","",BD!AJ1792*BD!AO1792)</f>
      </c>
      <c r="AQ1792" s="91">
        <f>BD!AM1792/BD!AK1792-1</f>
        <v>0</v>
      </c>
      <c r="AR1792" s="91">
        <f>IF(BD!AN1792="","",IF(BD!AJ1792="","",BD!AN1792/BD!AJ1792-1))</f>
      </c>
      <c r="AS1792" s="91">
        <f>IF(BD!AN1792="","",IF(BD!AN1792&lt;BD!AL1792,"ABAIXO DA META","DENTRO DA META"))</f>
      </c>
      <c r="AT1792" s="91" t="str">
        <f>IF(BD!AJ1792="","EM ANÁLISE",IF(BD!AP1792&gt;=BD!AN1792,"GO", "NO GO"))</f>
        <v>EM ANÁLISE</v>
      </c>
      <c r="AU1792" s="97">
        <f>IF(AN1792="","",+BD!$AN1792-AJ1792)</f>
      </c>
      <c r="AV1792" s="98"/>
      <c r="AW1792" s="90">
        <f>BD!P1792*BD!AC1792</f>
        <v>0</v>
      </c>
      <c r="AX1792" s="90">
        <f>BD!V1792*BD!AC1792</f>
        <v>0</v>
      </c>
      <c r="AY1792" s="90">
        <f>IF(BD!AN1792="","",BD!AN1792*BD!AC1792)</f>
      </c>
      <c r="AZ1792" s="75" t="s">
        <v>123</v>
      </c>
      <c r="BA1792" s="75"/>
      <c r="BB1792" s="75"/>
      <c r="BC1792" s="75"/>
      <c r="BD1792" s="104"/>
      <c r="BE1792" s="104"/>
      <c r="BF1792" s="101"/>
      <c r="BG1792" s="101"/>
      <c r="BH1792" s="101"/>
      <c r="BI1792" s="101"/>
      <c r="BJ1792" s="101"/>
      <c r="BK1792" s="101"/>
      <c r="BL1792" s="101"/>
      <c r="BM1792" s="101"/>
      <c r="BN1792" s="101"/>
      <c r="BO1792" s="103"/>
      <c r="BP1792" s="101"/>
      <c r="BQ1792" s="101"/>
      <c r="BR1792" s="101"/>
      <c r="BS1792" s="101"/>
      <c r="BT1792" s="101"/>
      <c r="BU1792" s="101"/>
      <c r="BV1792" s="101"/>
      <c r="BW1792" s="101"/>
      <c r="BX1792" s="101"/>
      <c r="BY1792" s="101"/>
      <c r="BZ1792" s="101"/>
      <c r="CA1792" s="101"/>
      <c r="CB1792" s="101"/>
      <c r="CC1792" s="101"/>
      <c r="CD1792" s="101"/>
      <c r="CE1792" s="101"/>
      <c r="CF1792" s="101"/>
      <c r="CG1792" s="37" t="e">
        <f>VLOOKUP(Table_1[[#This Row],[EAN]],'[1]Planilha1'!$E:$R,13,0)</f>
        <v>#N/A</v>
      </c>
      <c r="CI1792" s="188">
        <f>IF(Table_1[[#This Row],[STATUS MERCADO]]="GO",Table_1[[#This Row],[M. BRUTA TOTAL]],0)</f>
        <v>0</v>
      </c>
      <c r="CJ1792" s="188">
        <f>IF(Table_1[[#This Row],[STATUS MERCADO]]="GO",Table_1[[#This Row],[PV UNIT. REALIZADO]]*Table_1[[#This Row],[QUANTIDADE]],0)</f>
        <v>0</v>
      </c>
    </row>
    <row r="1793" ht="15" hidden="1">
      <c r="A1793" s="7"/>
      <c r="B1793" s="84" t="s">
        <v>400</v>
      </c>
      <c r="C1793" s="75">
        <v>223479</v>
      </c>
      <c r="D1793" s="75" t="s">
        <v>1836</v>
      </c>
      <c r="E1793" s="85">
        <v>7891024183007</v>
      </c>
      <c r="F1793" s="86" t="s">
        <v>1837</v>
      </c>
      <c r="G1793" s="75" t="s">
        <v>15</v>
      </c>
      <c r="H1793" s="75">
        <v>1620</v>
      </c>
      <c r="I1793" s="87" t="s">
        <v>1541</v>
      </c>
      <c r="J1793" s="75" t="s">
        <v>1736</v>
      </c>
      <c r="K1793" s="88" t="s">
        <v>1177</v>
      </c>
      <c r="L1793" s="88">
        <v>48</v>
      </c>
      <c r="M1793" s="88">
        <v>0</v>
      </c>
      <c r="N1793" s="75" t="s">
        <v>85</v>
      </c>
      <c r="O1793" s="75" t="s">
        <v>1739</v>
      </c>
      <c r="P1793" s="89"/>
      <c r="Q1793" s="90">
        <f>(17/100+7.6/100+1.65/100)*P1793</f>
        <v>0</v>
      </c>
      <c r="R1793" s="90"/>
      <c r="S1793" s="90"/>
      <c r="T1793" s="90"/>
      <c r="U1793" s="90"/>
      <c r="V1793" s="90">
        <f>+P1793-Q1793+R1793+S1793+T1793+U1793</f>
        <v>0</v>
      </c>
      <c r="W1793" s="91">
        <f>(1.02/100)</f>
        <v>1.02E-2</v>
      </c>
      <c r="X1793" s="91">
        <v>4.8E-3</v>
      </c>
      <c r="Y1793" s="91">
        <v>0.17</v>
      </c>
      <c r="Z1793" s="91">
        <v>1.65E-2</v>
      </c>
      <c r="AA1793" s="91">
        <v>7.6E-2</v>
      </c>
      <c r="AB1793" s="91">
        <f>SUM(W1793:AA1793)</f>
        <v>0.2775</v>
      </c>
      <c r="AC1793" s="75">
        <v>12</v>
      </c>
      <c r="AD1793" s="92">
        <f>IF(AL1793="","",+AC1793*AL1793)</f>
      </c>
      <c r="AE1793" s="93">
        <f>IF(AL1793="","",+AL1793*AB1793)</f>
      </c>
      <c r="AF1793" s="92">
        <f>IF(AL1793="","",+AL1793-AE1793)</f>
      </c>
      <c r="AG1793" s="93">
        <f>+V1793</f>
        <v>0</v>
      </c>
      <c r="AH1793" s="92">
        <f>IF(AF1793="","",+AF1793-AG1793)</f>
      </c>
      <c r="AI1793" s="92">
        <f>IF(AH1793="","",+AH1793*AC1793)</f>
      </c>
      <c r="AJ1793" s="93"/>
      <c r="AK1793" s="94">
        <v>0.33</v>
      </c>
      <c r="AL1793" s="93">
        <f>IF(V1793=0,"",V1793/(1-AB1793-AK1793))</f>
      </c>
      <c r="AM1793" s="95">
        <v>0.33</v>
      </c>
      <c r="AN1793" s="93">
        <f>IF(V1793=0,"",V1793/(1-AB1793-AM1793))</f>
      </c>
      <c r="AO1793" s="96">
        <v>1.2</v>
      </c>
      <c r="AP1793" s="93">
        <f>IF(BD!AJ1793="","",BD!AJ1793*BD!AO1793)</f>
      </c>
      <c r="AQ1793" s="91">
        <f>BD!AM1793/BD!AK1793-1</f>
        <v>0</v>
      </c>
      <c r="AR1793" s="91">
        <f>IF(BD!AN1793="","",IF(BD!AJ1793="","",BD!AN1793/BD!AJ1793-1))</f>
      </c>
      <c r="AS1793" s="91">
        <f>IF(BD!AN1793="","",IF(BD!AN1793&lt;BD!AL1793,"ABAIXO DA META","DENTRO DA META"))</f>
      </c>
      <c r="AT1793" s="91" t="str">
        <f>IF(BD!AJ1793="","EM ANÁLISE",IF(BD!AP1793&gt;=BD!AN1793,"GO", "NO GO"))</f>
        <v>EM ANÁLISE</v>
      </c>
      <c r="AU1793" s="97">
        <f>IF(AN1793="","",+BD!$AN1793-AJ1793)</f>
      </c>
      <c r="AV1793" s="98"/>
      <c r="AW1793" s="90">
        <f>BD!P1793*BD!AC1793</f>
        <v>0</v>
      </c>
      <c r="AX1793" s="90">
        <f>BD!V1793*BD!AC1793</f>
        <v>0</v>
      </c>
      <c r="AY1793" s="90">
        <f>IF(BD!AN1793="","",BD!AN1793*BD!AC1793)</f>
      </c>
      <c r="AZ1793" s="75" t="s">
        <v>123</v>
      </c>
      <c r="BA1793" s="75"/>
      <c r="BB1793" s="75"/>
      <c r="BC1793" s="75"/>
      <c r="BD1793" s="104"/>
      <c r="BE1793" s="104"/>
      <c r="BF1793" s="101"/>
      <c r="BG1793" s="101"/>
      <c r="BH1793" s="101"/>
      <c r="BI1793" s="101"/>
      <c r="BJ1793" s="101"/>
      <c r="BK1793" s="101"/>
      <c r="BL1793" s="101"/>
      <c r="BM1793" s="101"/>
      <c r="BN1793" s="101"/>
      <c r="BO1793" s="103"/>
      <c r="BP1793" s="101"/>
      <c r="BQ1793" s="101"/>
      <c r="BR1793" s="101"/>
      <c r="BS1793" s="101"/>
      <c r="BT1793" s="101"/>
      <c r="BU1793" s="101"/>
      <c r="BV1793" s="101"/>
      <c r="BW1793" s="101"/>
      <c r="BX1793" s="101"/>
      <c r="BY1793" s="101"/>
      <c r="BZ1793" s="101"/>
      <c r="CA1793" s="101"/>
      <c r="CB1793" s="101"/>
      <c r="CC1793" s="101"/>
      <c r="CD1793" s="101"/>
      <c r="CE1793" s="101"/>
      <c r="CF1793" s="101"/>
      <c r="CG1793" s="37" t="e">
        <f>VLOOKUP(Table_1[[#This Row],[EAN]],'[1]Planilha1'!$E:$R,13,0)</f>
        <v>#N/A</v>
      </c>
      <c r="CI1793" s="188">
        <f>IF(Table_1[[#This Row],[STATUS MERCADO]]="GO",Table_1[[#This Row],[M. BRUTA TOTAL]],0)</f>
        <v>0</v>
      </c>
      <c r="CJ1793" s="188">
        <f>IF(Table_1[[#This Row],[STATUS MERCADO]]="GO",Table_1[[#This Row],[PV UNIT. REALIZADO]]*Table_1[[#This Row],[QUANTIDADE]],0)</f>
        <v>0</v>
      </c>
    </row>
    <row r="1794" ht="15" hidden="1">
      <c r="A1794" s="7"/>
      <c r="B1794" s="84" t="s">
        <v>400</v>
      </c>
      <c r="C1794" s="75">
        <v>223480</v>
      </c>
      <c r="D1794" s="75" t="s">
        <v>1838</v>
      </c>
      <c r="E1794" s="85">
        <v>7891024183182</v>
      </c>
      <c r="F1794" s="86" t="s">
        <v>1839</v>
      </c>
      <c r="G1794" s="75" t="s">
        <v>15</v>
      </c>
      <c r="H1794" s="75">
        <v>1620</v>
      </c>
      <c r="I1794" s="87" t="s">
        <v>1541</v>
      </c>
      <c r="J1794" s="75" t="s">
        <v>1736</v>
      </c>
      <c r="K1794" s="88" t="s">
        <v>1177</v>
      </c>
      <c r="L1794" s="88">
        <v>24</v>
      </c>
      <c r="M1794" s="88">
        <v>0</v>
      </c>
      <c r="N1794" s="75" t="s">
        <v>85</v>
      </c>
      <c r="O1794" s="75" t="s">
        <v>1739</v>
      </c>
      <c r="P1794" s="89"/>
      <c r="Q1794" s="90">
        <f>(17/100+7.6/100+1.65/100)*P1794</f>
        <v>0</v>
      </c>
      <c r="R1794" s="90"/>
      <c r="S1794" s="90"/>
      <c r="T1794" s="90"/>
      <c r="U1794" s="90"/>
      <c r="V1794" s="90">
        <f>+P1794-Q1794+R1794+S1794+T1794+U1794</f>
        <v>0</v>
      </c>
      <c r="W1794" s="91">
        <f>(1.02/100)</f>
        <v>1.02E-2</v>
      </c>
      <c r="X1794" s="91">
        <v>4.8E-3</v>
      </c>
      <c r="Y1794" s="91">
        <v>0.17</v>
      </c>
      <c r="Z1794" s="91">
        <v>1.65E-2</v>
      </c>
      <c r="AA1794" s="91">
        <v>7.6E-2</v>
      </c>
      <c r="AB1794" s="91">
        <f>SUM(W1794:AA1794)</f>
        <v>0.2775</v>
      </c>
      <c r="AC1794" s="75">
        <v>12</v>
      </c>
      <c r="AD1794" s="92">
        <f>IF(AL1794="","",+AC1794*AL1794)</f>
      </c>
      <c r="AE1794" s="93">
        <f>IF(AL1794="","",+AL1794*AB1794)</f>
      </c>
      <c r="AF1794" s="92">
        <f>IF(AL1794="","",+AL1794-AE1794)</f>
      </c>
      <c r="AG1794" s="93">
        <f>+V1794</f>
        <v>0</v>
      </c>
      <c r="AH1794" s="92">
        <f>IF(AF1794="","",+AF1794-AG1794)</f>
      </c>
      <c r="AI1794" s="92">
        <f>IF(AH1794="","",+AH1794*AC1794)</f>
      </c>
      <c r="AJ1794" s="93"/>
      <c r="AK1794" s="94">
        <v>0.33</v>
      </c>
      <c r="AL1794" s="93">
        <f>IF(V1794=0,"",V1794/(1-AB1794-AK1794))</f>
      </c>
      <c r="AM1794" s="95">
        <v>0.33</v>
      </c>
      <c r="AN1794" s="93">
        <f>IF(V1794=0,"",V1794/(1-AB1794-AM1794))</f>
      </c>
      <c r="AO1794" s="96">
        <v>1.2</v>
      </c>
      <c r="AP1794" s="93">
        <f>IF(BD!AJ1794="","",BD!AJ1794*BD!AO1794)</f>
      </c>
      <c r="AQ1794" s="91">
        <f>BD!AM1794/BD!AK1794-1</f>
        <v>0</v>
      </c>
      <c r="AR1794" s="91">
        <f>IF(BD!AN1794="","",IF(BD!AJ1794="","",BD!AN1794/BD!AJ1794-1))</f>
      </c>
      <c r="AS1794" s="91">
        <f>IF(BD!AN1794="","",IF(BD!AN1794&lt;BD!AL1794,"ABAIXO DA META","DENTRO DA META"))</f>
      </c>
      <c r="AT1794" s="91" t="str">
        <f>IF(BD!AJ1794="","EM ANÁLISE",IF(BD!AP1794&gt;=BD!AN1794,"GO", "NO GO"))</f>
        <v>EM ANÁLISE</v>
      </c>
      <c r="AU1794" s="97">
        <f>IF(AN1794="","",+BD!$AN1794-AJ1794)</f>
      </c>
      <c r="AV1794" s="98"/>
      <c r="AW1794" s="90">
        <f>BD!P1794*BD!AC1794</f>
        <v>0</v>
      </c>
      <c r="AX1794" s="90">
        <f>BD!V1794*BD!AC1794</f>
        <v>0</v>
      </c>
      <c r="AY1794" s="90">
        <f>IF(BD!AN1794="","",BD!AN1794*BD!AC1794)</f>
      </c>
      <c r="AZ1794" s="75" t="s">
        <v>123</v>
      </c>
      <c r="BA1794" s="75"/>
      <c r="BB1794" s="75"/>
      <c r="BC1794" s="75"/>
      <c r="BD1794" s="104"/>
      <c r="BE1794" s="104"/>
      <c r="BF1794" s="101"/>
      <c r="BG1794" s="101"/>
      <c r="BH1794" s="101"/>
      <c r="BI1794" s="101"/>
      <c r="BJ1794" s="101"/>
      <c r="BK1794" s="101"/>
      <c r="BL1794" s="101"/>
      <c r="BM1794" s="101"/>
      <c r="BN1794" s="101"/>
      <c r="BO1794" s="103"/>
      <c r="BP1794" s="101"/>
      <c r="BQ1794" s="101"/>
      <c r="BR1794" s="101"/>
      <c r="BS1794" s="101"/>
      <c r="BT1794" s="101"/>
      <c r="BU1794" s="101"/>
      <c r="BV1794" s="101"/>
      <c r="BW1794" s="101"/>
      <c r="BX1794" s="101"/>
      <c r="BY1794" s="101"/>
      <c r="BZ1794" s="101"/>
      <c r="CA1794" s="101"/>
      <c r="CB1794" s="101"/>
      <c r="CC1794" s="101"/>
      <c r="CD1794" s="101"/>
      <c r="CE1794" s="101"/>
      <c r="CF1794" s="101"/>
      <c r="CG1794" s="37" t="e">
        <f>VLOOKUP(Table_1[[#This Row],[EAN]],'[1]Planilha1'!$E:$R,13,0)</f>
        <v>#N/A</v>
      </c>
      <c r="CI1794" s="188">
        <f>IF(Table_1[[#This Row],[STATUS MERCADO]]="GO",Table_1[[#This Row],[M. BRUTA TOTAL]],0)</f>
        <v>0</v>
      </c>
      <c r="CJ1794" s="188">
        <f>IF(Table_1[[#This Row],[STATUS MERCADO]]="GO",Table_1[[#This Row],[PV UNIT. REALIZADO]]*Table_1[[#This Row],[QUANTIDADE]],0)</f>
        <v>0</v>
      </c>
    </row>
    <row r="1795" ht="15" hidden="1">
      <c r="A1795" s="7"/>
      <c r="B1795" s="84" t="s">
        <v>400</v>
      </c>
      <c r="C1795" s="85">
        <v>223481</v>
      </c>
      <c r="D1795" s="85" t="s">
        <v>1840</v>
      </c>
      <c r="E1795" s="85">
        <v>7891024110201</v>
      </c>
      <c r="F1795" s="86" t="s">
        <v>1841</v>
      </c>
      <c r="G1795" s="75" t="s">
        <v>15</v>
      </c>
      <c r="H1795" s="75">
        <v>1090</v>
      </c>
      <c r="I1795" s="87" t="s">
        <v>1554</v>
      </c>
      <c r="J1795" s="75" t="s">
        <v>1607</v>
      </c>
      <c r="K1795" s="88" t="s">
        <v>1177</v>
      </c>
      <c r="L1795" s="88">
        <v>72</v>
      </c>
      <c r="M1795" s="88">
        <v>0</v>
      </c>
      <c r="N1795" s="75" t="s">
        <v>85</v>
      </c>
      <c r="O1795" s="75" t="s">
        <v>1739</v>
      </c>
      <c r="P1795" s="89">
        <v>2.61</v>
      </c>
      <c r="Q1795" s="90">
        <f>(17/100+7.6/100+1.65/100)*P1795</f>
        <v>0.685125</v>
      </c>
      <c r="R1795" s="90"/>
      <c r="S1795" s="90"/>
      <c r="T1795" s="90"/>
      <c r="U1795" s="90"/>
      <c r="V1795" s="90">
        <f>+P1795-Q1795+R1795+S1795+T1795+U1795</f>
        <v>1.924875</v>
      </c>
      <c r="W1795" s="91">
        <f>(1.02/100)</f>
        <v>1.02E-2</v>
      </c>
      <c r="X1795" s="91">
        <v>4.8E-3</v>
      </c>
      <c r="Y1795" s="91">
        <v>0.17</v>
      </c>
      <c r="Z1795" s="91">
        <v>1.65E-2</v>
      </c>
      <c r="AA1795" s="91">
        <v>7.6E-2</v>
      </c>
      <c r="AB1795" s="91">
        <f>SUM(W1795:AA1795)</f>
        <v>0.2775</v>
      </c>
      <c r="AC1795" s="75">
        <v>12</v>
      </c>
      <c r="AD1795" s="92">
        <f>IF(AL1795="","",+AC1795*AL1795)</f>
        <v>58.84968152866243</v>
      </c>
      <c r="AE1795" s="93">
        <f>IF(AL1795="","",+AL1795*AB1795)</f>
        <v>1.360898885350319</v>
      </c>
      <c r="AF1795" s="92">
        <f>IF(AL1795="","",+AL1795-AE1795)</f>
        <v>3.543241242038217</v>
      </c>
      <c r="AG1795" s="93">
        <f>+V1795</f>
        <v>1.924875</v>
      </c>
      <c r="AH1795" s="92">
        <f>IF(AF1795="","",+AF1795-AG1795)</f>
        <v>1.6183662420382172</v>
      </c>
      <c r="AI1795" s="92">
        <f>IF(AH1795="","",+AH1795*AC1795)</f>
        <v>19.420394904458607</v>
      </c>
      <c r="AJ1795" s="93">
        <v>2.99</v>
      </c>
      <c r="AK1795" s="94">
        <v>0.33</v>
      </c>
      <c r="AL1795" s="93">
        <f>IF(V1795=0,"",V1795/(1-AB1795-AK1795))</f>
        <v>4.904140127388536</v>
      </c>
      <c r="AM1795" s="95">
        <v>0.33</v>
      </c>
      <c r="AN1795" s="93">
        <f>IF(V1795=0,"",V1795/(1-AB1795-AM1795))</f>
        <v>4.904140127388536</v>
      </c>
      <c r="AO1795" s="96">
        <v>1.2</v>
      </c>
      <c r="AP1795" s="93">
        <f>IF(BD!AJ1795="","",BD!AJ1795*BD!AO1795)</f>
        <v>3.588</v>
      </c>
      <c r="AQ1795" s="91">
        <f>BD!AM1795/BD!AK1795-1</f>
        <v>0</v>
      </c>
      <c r="AR1795" s="91">
        <f>IF(BD!AN1795="","",IF(BD!AJ1795="","",BD!AN1795/BD!AJ1795-1))</f>
        <v>0.6401806446115503</v>
      </c>
      <c r="AS1795" s="91" t="str">
        <f>IF(BD!AN1795="","",IF(BD!AN1795&lt;BD!AL1795,"ABAIXO DA META","DENTRO DA META"))</f>
        <v>DENTRO DA META</v>
      </c>
      <c r="AT1795" s="91" t="str">
        <f>IF(BD!AJ1795="","EM ANÁLISE",IF(BD!AP1795&gt;=BD!AN1795,"GO", "NO GO"))</f>
        <v>NO GO</v>
      </c>
      <c r="AU1795" s="97">
        <f>IF(AN1795="","",+BD!$AN1795-AJ1795)</f>
        <v>1.914140127388536</v>
      </c>
      <c r="AV1795" s="98"/>
      <c r="AW1795" s="90">
        <f>BD!P1795*BD!AC1795</f>
        <v>31.32</v>
      </c>
      <c r="AX1795" s="90">
        <f>BD!V1795*BD!AC1795</f>
        <v>23.098499999999998</v>
      </c>
      <c r="AY1795" s="90">
        <f>IF(BD!AN1795="","",BD!AN1795*BD!AC1795)</f>
        <v>58.84968152866243</v>
      </c>
      <c r="AZ1795" s="75" t="s">
        <v>5272</v>
      </c>
      <c r="BA1795" s="75"/>
      <c r="BB1795" s="75"/>
      <c r="BC1795" s="75"/>
      <c r="BD1795" s="99" t="s">
        <v>5257</v>
      </c>
      <c r="BE1795" s="100" t="s">
        <v>4</v>
      </c>
      <c r="BF1795" s="100" t="s">
        <v>4</v>
      </c>
      <c r="BG1795" s="99" t="s">
        <v>5258</v>
      </c>
      <c r="BH1795" s="101"/>
      <c r="BI1795" s="101"/>
      <c r="BJ1795" s="101"/>
      <c r="BK1795" s="101"/>
      <c r="BL1795" s="101"/>
      <c r="BM1795" s="101"/>
      <c r="BN1795" s="101"/>
      <c r="BO1795" s="103"/>
      <c r="BP1795" s="99">
        <v>140.622</v>
      </c>
      <c r="BQ1795" s="99">
        <v>121</v>
      </c>
      <c r="BR1795" s="101"/>
      <c r="BS1795" s="99" t="s">
        <v>5260</v>
      </c>
      <c r="BT1795" s="99" t="s">
        <v>5261</v>
      </c>
      <c r="BU1795" s="99">
        <v>5102</v>
      </c>
      <c r="BV1795" s="99"/>
      <c r="BW1795" s="99"/>
      <c r="BX1795" s="99"/>
      <c r="BY1795" s="99"/>
      <c r="BZ1795" s="99"/>
      <c r="CA1795" s="99"/>
      <c r="CB1795" s="99"/>
      <c r="CC1795" s="99">
        <v>102</v>
      </c>
      <c r="CD1795" s="99">
        <v>8</v>
      </c>
      <c r="CE1795" s="99">
        <v>8</v>
      </c>
      <c r="CF1795" s="99"/>
      <c r="CG1795" s="37" t="e">
        <f>VLOOKUP(Table_1[[#This Row],[EAN]],'[1]Planilha1'!$E:$R,13,0)</f>
        <v>#N/A</v>
      </c>
      <c r="CI1795" s="188">
        <f>IF(Table_1[[#This Row],[STATUS MERCADO]]="GO",Table_1[[#This Row],[M. BRUTA TOTAL]],0)</f>
        <v>0</v>
      </c>
      <c r="CJ1795" s="188">
        <f>IF(Table_1[[#This Row],[STATUS MERCADO]]="GO",Table_1[[#This Row],[PV UNIT. REALIZADO]]*Table_1[[#This Row],[QUANTIDADE]],0)</f>
        <v>0</v>
      </c>
    </row>
    <row r="1796" ht="15" hidden="1">
      <c r="A1796" s="7"/>
      <c r="B1796" s="84" t="s">
        <v>400</v>
      </c>
      <c r="C1796" s="85">
        <v>223482</v>
      </c>
      <c r="D1796" s="85" t="s">
        <v>1842</v>
      </c>
      <c r="E1796" s="85">
        <v>7891024110300</v>
      </c>
      <c r="F1796" s="86" t="s">
        <v>1843</v>
      </c>
      <c r="G1796" s="75" t="s">
        <v>15</v>
      </c>
      <c r="H1796" s="75">
        <v>1090</v>
      </c>
      <c r="I1796" s="87" t="s">
        <v>1554</v>
      </c>
      <c r="J1796" s="75" t="s">
        <v>1607</v>
      </c>
      <c r="K1796" s="88" t="s">
        <v>1177</v>
      </c>
      <c r="L1796" s="88">
        <v>72</v>
      </c>
      <c r="M1796" s="88">
        <v>0</v>
      </c>
      <c r="N1796" s="75" t="s">
        <v>85</v>
      </c>
      <c r="O1796" s="75" t="s">
        <v>1739</v>
      </c>
      <c r="P1796" s="89">
        <v>2.61</v>
      </c>
      <c r="Q1796" s="90">
        <f>(17/100+7.6/100+1.65/100)*P1796</f>
        <v>0.685125</v>
      </c>
      <c r="R1796" s="90"/>
      <c r="S1796" s="90"/>
      <c r="T1796" s="90"/>
      <c r="U1796" s="90"/>
      <c r="V1796" s="90">
        <f>+P1796-Q1796+R1796+S1796+T1796+U1796</f>
        <v>1.924875</v>
      </c>
      <c r="W1796" s="91">
        <f>(1.02/100)</f>
        <v>1.02E-2</v>
      </c>
      <c r="X1796" s="91">
        <v>4.8E-3</v>
      </c>
      <c r="Y1796" s="91">
        <v>0.17</v>
      </c>
      <c r="Z1796" s="91">
        <v>1.65E-2</v>
      </c>
      <c r="AA1796" s="91">
        <v>7.6E-2</v>
      </c>
      <c r="AB1796" s="91">
        <f>SUM(W1796:AA1796)</f>
        <v>0.2775</v>
      </c>
      <c r="AC1796" s="75">
        <v>12</v>
      </c>
      <c r="AD1796" s="92">
        <f>IF(AL1796="","",+AC1796*AL1796)</f>
        <v>58.84968152866243</v>
      </c>
      <c r="AE1796" s="93">
        <f>IF(AL1796="","",+AL1796*AB1796)</f>
        <v>1.360898885350319</v>
      </c>
      <c r="AF1796" s="92">
        <f>IF(AL1796="","",+AL1796-AE1796)</f>
        <v>3.543241242038217</v>
      </c>
      <c r="AG1796" s="93">
        <f>+V1796</f>
        <v>1.924875</v>
      </c>
      <c r="AH1796" s="92">
        <f>IF(AF1796="","",+AF1796-AG1796)</f>
        <v>1.6183662420382172</v>
      </c>
      <c r="AI1796" s="92">
        <f>IF(AH1796="","",+AH1796*AC1796)</f>
        <v>19.420394904458607</v>
      </c>
      <c r="AJ1796" s="93">
        <v>2.99</v>
      </c>
      <c r="AK1796" s="94">
        <v>0.33</v>
      </c>
      <c r="AL1796" s="93">
        <f>IF(V1796=0,"",V1796/(1-AB1796-AK1796))</f>
        <v>4.904140127388536</v>
      </c>
      <c r="AM1796" s="95">
        <v>0.33</v>
      </c>
      <c r="AN1796" s="93">
        <f>IF(V1796=0,"",V1796/(1-AB1796-AM1796))</f>
        <v>4.904140127388536</v>
      </c>
      <c r="AO1796" s="96">
        <v>1.2</v>
      </c>
      <c r="AP1796" s="93">
        <f>IF(BD!AJ1796="","",BD!AJ1796*BD!AO1796)</f>
        <v>3.588</v>
      </c>
      <c r="AQ1796" s="91">
        <f>BD!AM1796/BD!AK1796-1</f>
        <v>0</v>
      </c>
      <c r="AR1796" s="91">
        <f>IF(BD!AN1796="","",IF(BD!AJ1796="","",BD!AN1796/BD!AJ1796-1))</f>
        <v>0.6401806446115503</v>
      </c>
      <c r="AS1796" s="91" t="str">
        <f>IF(BD!AN1796="","",IF(BD!AN1796&lt;BD!AL1796,"ABAIXO DA META","DENTRO DA META"))</f>
        <v>DENTRO DA META</v>
      </c>
      <c r="AT1796" s="91" t="str">
        <f>IF(BD!AJ1796="","EM ANÁLISE",IF(BD!AP1796&gt;=BD!AN1796,"GO", "NO GO"))</f>
        <v>NO GO</v>
      </c>
      <c r="AU1796" s="97">
        <f>IF(AN1796="","",+BD!$AN1796-AJ1796)</f>
        <v>1.914140127388536</v>
      </c>
      <c r="AV1796" s="98"/>
      <c r="AW1796" s="90">
        <f>BD!P1796*BD!AC1796</f>
        <v>31.32</v>
      </c>
      <c r="AX1796" s="90">
        <f>BD!V1796*BD!AC1796</f>
        <v>23.098499999999998</v>
      </c>
      <c r="AY1796" s="90">
        <f>IF(BD!AN1796="","",BD!AN1796*BD!AC1796)</f>
        <v>58.84968152866243</v>
      </c>
      <c r="AZ1796" s="75" t="s">
        <v>5272</v>
      </c>
      <c r="BA1796" s="75"/>
      <c r="BB1796" s="75"/>
      <c r="BC1796" s="75"/>
      <c r="BD1796" s="99" t="s">
        <v>5257</v>
      </c>
      <c r="BE1796" s="100" t="s">
        <v>4</v>
      </c>
      <c r="BF1796" s="100" t="s">
        <v>4</v>
      </c>
      <c r="BG1796" s="99" t="s">
        <v>5258</v>
      </c>
      <c r="BH1796" s="101"/>
      <c r="BI1796" s="101"/>
      <c r="BJ1796" s="101"/>
      <c r="BK1796" s="101"/>
      <c r="BL1796" s="101"/>
      <c r="BM1796" s="101"/>
      <c r="BN1796" s="101"/>
      <c r="BO1796" s="103"/>
      <c r="BP1796" s="99">
        <v>140.622</v>
      </c>
      <c r="BQ1796" s="99">
        <v>121</v>
      </c>
      <c r="BR1796" s="101"/>
      <c r="BS1796" s="99" t="s">
        <v>5260</v>
      </c>
      <c r="BT1796" s="99" t="s">
        <v>5261</v>
      </c>
      <c r="BU1796" s="99">
        <v>5102</v>
      </c>
      <c r="BV1796" s="99"/>
      <c r="BW1796" s="99"/>
      <c r="BX1796" s="99"/>
      <c r="BY1796" s="99"/>
      <c r="BZ1796" s="99"/>
      <c r="CA1796" s="99"/>
      <c r="CB1796" s="99"/>
      <c r="CC1796" s="99">
        <v>102</v>
      </c>
      <c r="CD1796" s="99">
        <v>8</v>
      </c>
      <c r="CE1796" s="99">
        <v>8</v>
      </c>
      <c r="CF1796" s="99"/>
      <c r="CG1796" s="37" t="e">
        <f>VLOOKUP(Table_1[[#This Row],[EAN]],'[1]Planilha1'!$E:$R,13,0)</f>
        <v>#N/A</v>
      </c>
      <c r="CI1796" s="188">
        <f>IF(Table_1[[#This Row],[STATUS MERCADO]]="GO",Table_1[[#This Row],[M. BRUTA TOTAL]],0)</f>
        <v>0</v>
      </c>
      <c r="CJ1796" s="188">
        <f>IF(Table_1[[#This Row],[STATUS MERCADO]]="GO",Table_1[[#This Row],[PV UNIT. REALIZADO]]*Table_1[[#This Row],[QUANTIDADE]],0)</f>
        <v>0</v>
      </c>
    </row>
    <row r="1797" ht="15" hidden="1">
      <c r="A1797" s="7"/>
      <c r="B1797" s="84" t="s">
        <v>400</v>
      </c>
      <c r="C1797" s="85">
        <v>223483</v>
      </c>
      <c r="D1797" s="85" t="s">
        <v>1844</v>
      </c>
      <c r="E1797" s="85">
        <v>7891024110409</v>
      </c>
      <c r="F1797" s="86" t="s">
        <v>1845</v>
      </c>
      <c r="G1797" s="75" t="s">
        <v>15</v>
      </c>
      <c r="H1797" s="75">
        <v>1090</v>
      </c>
      <c r="I1797" s="87" t="s">
        <v>1554</v>
      </c>
      <c r="J1797" s="75" t="s">
        <v>1607</v>
      </c>
      <c r="K1797" s="88" t="s">
        <v>1177</v>
      </c>
      <c r="L1797" s="88">
        <v>72</v>
      </c>
      <c r="M1797" s="88">
        <v>0</v>
      </c>
      <c r="N1797" s="75" t="s">
        <v>85</v>
      </c>
      <c r="O1797" s="75" t="s">
        <v>1739</v>
      </c>
      <c r="P1797" s="89">
        <v>2.61</v>
      </c>
      <c r="Q1797" s="90">
        <f>(17/100+7.6/100+1.65/100)*P1797</f>
        <v>0.685125</v>
      </c>
      <c r="R1797" s="90"/>
      <c r="S1797" s="90"/>
      <c r="T1797" s="90"/>
      <c r="U1797" s="90"/>
      <c r="V1797" s="90">
        <f>+P1797-Q1797+R1797+S1797+T1797+U1797</f>
        <v>1.924875</v>
      </c>
      <c r="W1797" s="91">
        <f>(1.02/100)</f>
        <v>1.02E-2</v>
      </c>
      <c r="X1797" s="91">
        <v>4.8E-3</v>
      </c>
      <c r="Y1797" s="91">
        <v>0.17</v>
      </c>
      <c r="Z1797" s="91">
        <v>1.65E-2</v>
      </c>
      <c r="AA1797" s="91">
        <v>7.6E-2</v>
      </c>
      <c r="AB1797" s="91">
        <f>SUM(W1797:AA1797)</f>
        <v>0.2775</v>
      </c>
      <c r="AC1797" s="75">
        <v>12</v>
      </c>
      <c r="AD1797" s="92">
        <f>IF(AL1797="","",+AC1797*AL1797)</f>
        <v>58.84968152866243</v>
      </c>
      <c r="AE1797" s="93">
        <f>IF(AL1797="","",+AL1797*AB1797)</f>
        <v>1.360898885350319</v>
      </c>
      <c r="AF1797" s="92">
        <f>IF(AL1797="","",+AL1797-AE1797)</f>
        <v>3.543241242038217</v>
      </c>
      <c r="AG1797" s="93">
        <f>+V1797</f>
        <v>1.924875</v>
      </c>
      <c r="AH1797" s="92">
        <f>IF(AF1797="","",+AF1797-AG1797)</f>
        <v>1.6183662420382172</v>
      </c>
      <c r="AI1797" s="92">
        <f>IF(AH1797="","",+AH1797*AC1797)</f>
        <v>19.420394904458607</v>
      </c>
      <c r="AJ1797" s="93">
        <v>2.99</v>
      </c>
      <c r="AK1797" s="94">
        <v>0.33</v>
      </c>
      <c r="AL1797" s="93">
        <f>IF(V1797=0,"",V1797/(1-AB1797-AK1797))</f>
        <v>4.904140127388536</v>
      </c>
      <c r="AM1797" s="95">
        <v>0.33</v>
      </c>
      <c r="AN1797" s="93">
        <f>IF(V1797=0,"",V1797/(1-AB1797-AM1797))</f>
        <v>4.904140127388536</v>
      </c>
      <c r="AO1797" s="96">
        <v>1.2</v>
      </c>
      <c r="AP1797" s="93">
        <f>IF(BD!AJ1797="","",BD!AJ1797*BD!AO1797)</f>
        <v>3.588</v>
      </c>
      <c r="AQ1797" s="91">
        <f>BD!AM1797/BD!AK1797-1</f>
        <v>0</v>
      </c>
      <c r="AR1797" s="91">
        <f>IF(BD!AN1797="","",IF(BD!AJ1797="","",BD!AN1797/BD!AJ1797-1))</f>
        <v>0.6401806446115503</v>
      </c>
      <c r="AS1797" s="91" t="str">
        <f>IF(BD!AN1797="","",IF(BD!AN1797&lt;BD!AL1797,"ABAIXO DA META","DENTRO DA META"))</f>
        <v>DENTRO DA META</v>
      </c>
      <c r="AT1797" s="91" t="str">
        <f>IF(BD!AJ1797="","EM ANÁLISE",IF(BD!AP1797&gt;=BD!AN1797,"GO", "NO GO"))</f>
        <v>NO GO</v>
      </c>
      <c r="AU1797" s="97">
        <f>IF(AN1797="","",+BD!$AN1797-AJ1797)</f>
        <v>1.914140127388536</v>
      </c>
      <c r="AV1797" s="98"/>
      <c r="AW1797" s="90">
        <f>BD!P1797*BD!AC1797</f>
        <v>31.32</v>
      </c>
      <c r="AX1797" s="90">
        <f>BD!V1797*BD!AC1797</f>
        <v>23.098499999999998</v>
      </c>
      <c r="AY1797" s="90">
        <f>IF(BD!AN1797="","",BD!AN1797*BD!AC1797)</f>
        <v>58.84968152866243</v>
      </c>
      <c r="AZ1797" s="75" t="s">
        <v>5272</v>
      </c>
      <c r="BA1797" s="75"/>
      <c r="BB1797" s="75"/>
      <c r="BC1797" s="75"/>
      <c r="BD1797" s="99" t="s">
        <v>5257</v>
      </c>
      <c r="BE1797" s="100" t="s">
        <v>4</v>
      </c>
      <c r="BF1797" s="100" t="s">
        <v>4</v>
      </c>
      <c r="BG1797" s="99" t="s">
        <v>5258</v>
      </c>
      <c r="BH1797" s="101"/>
      <c r="BI1797" s="101"/>
      <c r="BJ1797" s="101"/>
      <c r="BK1797" s="101"/>
      <c r="BL1797" s="101"/>
      <c r="BM1797" s="101"/>
      <c r="BN1797" s="101"/>
      <c r="BO1797" s="103"/>
      <c r="BP1797" s="99">
        <v>140.622</v>
      </c>
      <c r="BQ1797" s="99">
        <v>121</v>
      </c>
      <c r="BR1797" s="101"/>
      <c r="BS1797" s="99" t="s">
        <v>5260</v>
      </c>
      <c r="BT1797" s="99" t="s">
        <v>5261</v>
      </c>
      <c r="BU1797" s="99">
        <v>5102</v>
      </c>
      <c r="BV1797" s="99"/>
      <c r="BW1797" s="99"/>
      <c r="BX1797" s="99"/>
      <c r="BY1797" s="99"/>
      <c r="BZ1797" s="99"/>
      <c r="CA1797" s="99"/>
      <c r="CB1797" s="99"/>
      <c r="CC1797" s="99">
        <v>102</v>
      </c>
      <c r="CD1797" s="99">
        <v>8</v>
      </c>
      <c r="CE1797" s="99">
        <v>8</v>
      </c>
      <c r="CF1797" s="99"/>
      <c r="CG1797" s="37" t="e">
        <f>VLOOKUP(Table_1[[#This Row],[EAN]],'[1]Planilha1'!$E:$R,13,0)</f>
        <v>#N/A</v>
      </c>
      <c r="CI1797" s="188">
        <f>IF(Table_1[[#This Row],[STATUS MERCADO]]="GO",Table_1[[#This Row],[M. BRUTA TOTAL]],0)</f>
        <v>0</v>
      </c>
      <c r="CJ1797" s="188">
        <f>IF(Table_1[[#This Row],[STATUS MERCADO]]="GO",Table_1[[#This Row],[PV UNIT. REALIZADO]]*Table_1[[#This Row],[QUANTIDADE]],0)</f>
        <v>0</v>
      </c>
    </row>
    <row r="1798" ht="15" hidden="1">
      <c r="A1798" s="7"/>
      <c r="B1798" s="84" t="s">
        <v>400</v>
      </c>
      <c r="C1798" s="75">
        <v>223484</v>
      </c>
      <c r="D1798" s="75" t="s">
        <v>1846</v>
      </c>
      <c r="E1798" s="85">
        <v>7891528032405</v>
      </c>
      <c r="F1798" s="86" t="s">
        <v>1847</v>
      </c>
      <c r="G1798" s="75" t="s">
        <v>15</v>
      </c>
      <c r="H1798" s="75">
        <v>1620</v>
      </c>
      <c r="I1798" s="87" t="s">
        <v>1541</v>
      </c>
      <c r="J1798" s="75" t="s">
        <v>1542</v>
      </c>
      <c r="K1798" s="88" t="s">
        <v>1177</v>
      </c>
      <c r="L1798" s="88">
        <v>72</v>
      </c>
      <c r="M1798" s="88">
        <v>0</v>
      </c>
      <c r="N1798" s="75" t="s">
        <v>85</v>
      </c>
      <c r="O1798" s="75" t="s">
        <v>1739</v>
      </c>
      <c r="P1798" s="89"/>
      <c r="Q1798" s="90">
        <f>(17/100+7.6/100+1.65/100)*P1798</f>
        <v>0</v>
      </c>
      <c r="R1798" s="90"/>
      <c r="S1798" s="90"/>
      <c r="T1798" s="90"/>
      <c r="U1798" s="90"/>
      <c r="V1798" s="90">
        <f>+P1798-Q1798+R1798+S1798+T1798+U1798</f>
        <v>0</v>
      </c>
      <c r="W1798" s="91">
        <f>(1.02/100)</f>
        <v>1.02E-2</v>
      </c>
      <c r="X1798" s="91">
        <v>4.8E-3</v>
      </c>
      <c r="Y1798" s="91">
        <v>0.17</v>
      </c>
      <c r="Z1798" s="91">
        <v>1.65E-2</v>
      </c>
      <c r="AA1798" s="91">
        <v>7.6E-2</v>
      </c>
      <c r="AB1798" s="91">
        <f>SUM(W1798:AA1798)</f>
        <v>0.2775</v>
      </c>
      <c r="AC1798" s="75">
        <v>12</v>
      </c>
      <c r="AD1798" s="92">
        <f>IF(AL1798="","",+AC1798*AL1798)</f>
      </c>
      <c r="AE1798" s="93">
        <f>IF(AL1798="","",+AL1798*AB1798)</f>
      </c>
      <c r="AF1798" s="92">
        <f>IF(AL1798="","",+AL1798-AE1798)</f>
      </c>
      <c r="AG1798" s="93">
        <f>+V1798</f>
        <v>0</v>
      </c>
      <c r="AH1798" s="92">
        <f>IF(AF1798="","",+AF1798-AG1798)</f>
      </c>
      <c r="AI1798" s="92">
        <f>IF(AH1798="","",+AH1798*AC1798)</f>
      </c>
      <c r="AJ1798" s="93"/>
      <c r="AK1798" s="94">
        <v>0.33</v>
      </c>
      <c r="AL1798" s="93">
        <f>IF(V1798=0,"",V1798/(1-AB1798-AK1798))</f>
      </c>
      <c r="AM1798" s="95">
        <v>0.33</v>
      </c>
      <c r="AN1798" s="93">
        <f>IF(V1798=0,"",V1798/(1-AB1798-AM1798))</f>
      </c>
      <c r="AO1798" s="96">
        <v>1.2</v>
      </c>
      <c r="AP1798" s="93">
        <f>IF(BD!AJ1798="","",BD!AJ1798*BD!AO1798)</f>
      </c>
      <c r="AQ1798" s="91">
        <f>BD!AM1798/BD!AK1798-1</f>
        <v>0</v>
      </c>
      <c r="AR1798" s="91">
        <f>IF(BD!AN1798="","",IF(BD!AJ1798="","",BD!AN1798/BD!AJ1798-1))</f>
      </c>
      <c r="AS1798" s="91">
        <f>IF(BD!AN1798="","",IF(BD!AN1798&lt;BD!AL1798,"ABAIXO DA META","DENTRO DA META"))</f>
      </c>
      <c r="AT1798" s="91" t="str">
        <f>IF(BD!AJ1798="","EM ANÁLISE",IF(BD!AP1798&gt;=BD!AN1798,"GO", "NO GO"))</f>
        <v>EM ANÁLISE</v>
      </c>
      <c r="AU1798" s="97">
        <f>IF(AN1798="","",+BD!$AN1798-AJ1798)</f>
      </c>
      <c r="AV1798" s="98"/>
      <c r="AW1798" s="90">
        <f>BD!P1798*BD!AC1798</f>
        <v>0</v>
      </c>
      <c r="AX1798" s="90">
        <f>BD!V1798*BD!AC1798</f>
        <v>0</v>
      </c>
      <c r="AY1798" s="90">
        <f>IF(BD!AN1798="","",BD!AN1798*BD!AC1798)</f>
      </c>
      <c r="AZ1798" s="75" t="s">
        <v>123</v>
      </c>
      <c r="BA1798" s="75"/>
      <c r="BB1798" s="75"/>
      <c r="BC1798" s="75"/>
      <c r="BD1798" s="104"/>
      <c r="BE1798" s="104"/>
      <c r="BF1798" s="101"/>
      <c r="BG1798" s="101"/>
      <c r="BH1798" s="101"/>
      <c r="BI1798" s="101"/>
      <c r="BJ1798" s="101"/>
      <c r="BK1798" s="101"/>
      <c r="BL1798" s="101"/>
      <c r="BM1798" s="101"/>
      <c r="BN1798" s="101"/>
      <c r="BO1798" s="103"/>
      <c r="BP1798" s="101"/>
      <c r="BQ1798" s="101"/>
      <c r="BR1798" s="101"/>
      <c r="BS1798" s="101"/>
      <c r="BT1798" s="101"/>
      <c r="BU1798" s="101"/>
      <c r="BV1798" s="101"/>
      <c r="BW1798" s="101"/>
      <c r="BX1798" s="101"/>
      <c r="BY1798" s="101"/>
      <c r="BZ1798" s="101"/>
      <c r="CA1798" s="101"/>
      <c r="CB1798" s="101"/>
      <c r="CC1798" s="101"/>
      <c r="CD1798" s="101"/>
      <c r="CE1798" s="101"/>
      <c r="CF1798" s="101"/>
      <c r="CG1798" s="37" t="e">
        <f>VLOOKUP(Table_1[[#This Row],[EAN]],'[1]Planilha1'!$E:$R,13,0)</f>
        <v>#N/A</v>
      </c>
      <c r="CI1798" s="188">
        <f>IF(Table_1[[#This Row],[STATUS MERCADO]]="GO",Table_1[[#This Row],[M. BRUTA TOTAL]],0)</f>
        <v>0</v>
      </c>
      <c r="CJ1798" s="188">
        <f>IF(Table_1[[#This Row],[STATUS MERCADO]]="GO",Table_1[[#This Row],[PV UNIT. REALIZADO]]*Table_1[[#This Row],[QUANTIDADE]],0)</f>
        <v>0</v>
      </c>
    </row>
    <row r="1799" ht="15" hidden="1">
      <c r="A1799" s="7"/>
      <c r="B1799" s="84" t="s">
        <v>400</v>
      </c>
      <c r="C1799" s="75">
        <v>223485</v>
      </c>
      <c r="D1799" s="75" t="s">
        <v>1848</v>
      </c>
      <c r="E1799" s="85">
        <v>7891024132128</v>
      </c>
      <c r="F1799" s="86" t="s">
        <v>1849</v>
      </c>
      <c r="G1799" s="75" t="s">
        <v>15</v>
      </c>
      <c r="H1799" s="75">
        <v>1620</v>
      </c>
      <c r="I1799" s="87" t="s">
        <v>1541</v>
      </c>
      <c r="J1799" s="75" t="s">
        <v>1542</v>
      </c>
      <c r="K1799" s="88" t="s">
        <v>1177</v>
      </c>
      <c r="L1799" s="88">
        <v>144</v>
      </c>
      <c r="M1799" s="88">
        <v>0</v>
      </c>
      <c r="N1799" s="75" t="s">
        <v>85</v>
      </c>
      <c r="O1799" s="75" t="s">
        <v>1739</v>
      </c>
      <c r="P1799" s="89"/>
      <c r="Q1799" s="90">
        <f>(17/100+7.6/100+1.65/100)*P1799</f>
        <v>0</v>
      </c>
      <c r="R1799" s="90"/>
      <c r="S1799" s="90"/>
      <c r="T1799" s="90"/>
      <c r="U1799" s="90"/>
      <c r="V1799" s="90">
        <f>+P1799-Q1799+R1799+S1799+T1799+U1799</f>
        <v>0</v>
      </c>
      <c r="W1799" s="91">
        <f>(1.02/100)</f>
        <v>1.02E-2</v>
      </c>
      <c r="X1799" s="91">
        <v>4.8E-3</v>
      </c>
      <c r="Y1799" s="91">
        <v>0.17</v>
      </c>
      <c r="Z1799" s="91">
        <v>1.65E-2</v>
      </c>
      <c r="AA1799" s="91">
        <v>7.6E-2</v>
      </c>
      <c r="AB1799" s="91">
        <f>SUM(W1799:AA1799)</f>
        <v>0.2775</v>
      </c>
      <c r="AC1799" s="75">
        <v>12</v>
      </c>
      <c r="AD1799" s="92">
        <f>IF(AL1799="","",+AC1799*AL1799)</f>
      </c>
      <c r="AE1799" s="93">
        <f>IF(AL1799="","",+AL1799*AB1799)</f>
      </c>
      <c r="AF1799" s="92">
        <f>IF(AL1799="","",+AL1799-AE1799)</f>
      </c>
      <c r="AG1799" s="93">
        <f>+V1799</f>
        <v>0</v>
      </c>
      <c r="AH1799" s="92">
        <f>IF(AF1799="","",+AF1799-AG1799)</f>
      </c>
      <c r="AI1799" s="92">
        <f>IF(AH1799="","",+AH1799*AC1799)</f>
      </c>
      <c r="AJ1799" s="93"/>
      <c r="AK1799" s="94">
        <v>0.33</v>
      </c>
      <c r="AL1799" s="93">
        <f>IF(V1799=0,"",V1799/(1-AB1799-AK1799))</f>
      </c>
      <c r="AM1799" s="95">
        <v>0.33</v>
      </c>
      <c r="AN1799" s="93">
        <f>IF(V1799=0,"",V1799/(1-AB1799-AM1799))</f>
      </c>
      <c r="AO1799" s="96">
        <v>1.2</v>
      </c>
      <c r="AP1799" s="93">
        <f>IF(BD!AJ1799="","",BD!AJ1799*BD!AO1799)</f>
      </c>
      <c r="AQ1799" s="91">
        <f>BD!AM1799/BD!AK1799-1</f>
        <v>0</v>
      </c>
      <c r="AR1799" s="91">
        <f>IF(BD!AN1799="","",IF(BD!AJ1799="","",BD!AN1799/BD!AJ1799-1))</f>
      </c>
      <c r="AS1799" s="91">
        <f>IF(BD!AN1799="","",IF(BD!AN1799&lt;BD!AL1799,"ABAIXO DA META","DENTRO DA META"))</f>
      </c>
      <c r="AT1799" s="91" t="str">
        <f>IF(BD!AJ1799="","EM ANÁLISE",IF(BD!AP1799&gt;=BD!AN1799,"GO", "NO GO"))</f>
        <v>EM ANÁLISE</v>
      </c>
      <c r="AU1799" s="97">
        <f>IF(AN1799="","",+BD!$AN1799-AJ1799)</f>
      </c>
      <c r="AV1799" s="98"/>
      <c r="AW1799" s="90">
        <f>BD!P1799*BD!AC1799</f>
        <v>0</v>
      </c>
      <c r="AX1799" s="90">
        <f>BD!V1799*BD!AC1799</f>
        <v>0</v>
      </c>
      <c r="AY1799" s="90">
        <f>IF(BD!AN1799="","",BD!AN1799*BD!AC1799)</f>
      </c>
      <c r="AZ1799" s="75" t="s">
        <v>123</v>
      </c>
      <c r="BA1799" s="75"/>
      <c r="BB1799" s="75"/>
      <c r="BC1799" s="75"/>
      <c r="BD1799" s="104"/>
      <c r="BE1799" s="104"/>
      <c r="BF1799" s="101"/>
      <c r="BG1799" s="101"/>
      <c r="BH1799" s="101"/>
      <c r="BI1799" s="101"/>
      <c r="BJ1799" s="101"/>
      <c r="BK1799" s="101"/>
      <c r="BL1799" s="101"/>
      <c r="BM1799" s="101"/>
      <c r="BN1799" s="101"/>
      <c r="BO1799" s="103"/>
      <c r="BP1799" s="101"/>
      <c r="BQ1799" s="101"/>
      <c r="BR1799" s="101"/>
      <c r="BS1799" s="101"/>
      <c r="BT1799" s="101"/>
      <c r="BU1799" s="101"/>
      <c r="BV1799" s="101"/>
      <c r="BW1799" s="101"/>
      <c r="BX1799" s="101"/>
      <c r="BY1799" s="101"/>
      <c r="BZ1799" s="101"/>
      <c r="CA1799" s="101"/>
      <c r="CB1799" s="101"/>
      <c r="CC1799" s="101"/>
      <c r="CD1799" s="101"/>
      <c r="CE1799" s="101"/>
      <c r="CF1799" s="101"/>
      <c r="CG1799" s="37" t="e">
        <f>VLOOKUP(Table_1[[#This Row],[EAN]],'[1]Planilha1'!$E:$R,13,0)</f>
        <v>#N/A</v>
      </c>
      <c r="CI1799" s="188">
        <f>IF(Table_1[[#This Row],[STATUS MERCADO]]="GO",Table_1[[#This Row],[M. BRUTA TOTAL]],0)</f>
        <v>0</v>
      </c>
      <c r="CJ1799" s="188">
        <f>IF(Table_1[[#This Row],[STATUS MERCADO]]="GO",Table_1[[#This Row],[PV UNIT. REALIZADO]]*Table_1[[#This Row],[QUANTIDADE]],0)</f>
        <v>0</v>
      </c>
    </row>
    <row r="1800" ht="15" hidden="1">
      <c r="A1800" s="7"/>
      <c r="B1800" s="84" t="s">
        <v>400</v>
      </c>
      <c r="C1800" s="75">
        <v>223486</v>
      </c>
      <c r="D1800" s="75">
        <v>61009202</v>
      </c>
      <c r="E1800" s="85">
        <v>5900273001566</v>
      </c>
      <c r="F1800" s="86" t="s">
        <v>1850</v>
      </c>
      <c r="G1800" s="75" t="s">
        <v>15</v>
      </c>
      <c r="H1800" s="75">
        <v>1620</v>
      </c>
      <c r="I1800" s="87" t="s">
        <v>1541</v>
      </c>
      <c r="J1800" s="75" t="s">
        <v>1719</v>
      </c>
      <c r="K1800" s="88" t="s">
        <v>1177</v>
      </c>
      <c r="L1800" s="88">
        <v>48</v>
      </c>
      <c r="M1800" s="88">
        <v>0</v>
      </c>
      <c r="N1800" s="75" t="s">
        <v>85</v>
      </c>
      <c r="O1800" s="75" t="s">
        <v>1739</v>
      </c>
      <c r="P1800" s="89"/>
      <c r="Q1800" s="90">
        <f>(17/100+7.6/100+1.65/100)*P1800</f>
        <v>0</v>
      </c>
      <c r="R1800" s="90"/>
      <c r="S1800" s="90"/>
      <c r="T1800" s="90"/>
      <c r="U1800" s="90"/>
      <c r="V1800" s="90">
        <f>+P1800-Q1800+R1800+S1800+T1800+U1800</f>
        <v>0</v>
      </c>
      <c r="W1800" s="91">
        <f>(1.02/100)</f>
        <v>1.02E-2</v>
      </c>
      <c r="X1800" s="91">
        <v>4.8E-3</v>
      </c>
      <c r="Y1800" s="91">
        <v>0.17</v>
      </c>
      <c r="Z1800" s="91">
        <v>1.65E-2</v>
      </c>
      <c r="AA1800" s="91">
        <v>7.6E-2</v>
      </c>
      <c r="AB1800" s="91">
        <f>SUM(W1800:AA1800)</f>
        <v>0.2775</v>
      </c>
      <c r="AC1800" s="75">
        <v>12</v>
      </c>
      <c r="AD1800" s="92">
        <f>IF(AL1800="","",+AC1800*AL1800)</f>
      </c>
      <c r="AE1800" s="93">
        <f>IF(AL1800="","",+AL1800*AB1800)</f>
      </c>
      <c r="AF1800" s="92">
        <f>IF(AL1800="","",+AL1800-AE1800)</f>
      </c>
      <c r="AG1800" s="93">
        <f>+V1800</f>
        <v>0</v>
      </c>
      <c r="AH1800" s="92">
        <f>IF(AF1800="","",+AF1800-AG1800)</f>
      </c>
      <c r="AI1800" s="92">
        <f>IF(AH1800="","",+AH1800*AC1800)</f>
      </c>
      <c r="AJ1800" s="93"/>
      <c r="AK1800" s="94">
        <v>0.33</v>
      </c>
      <c r="AL1800" s="93">
        <f>IF(V1800=0,"",V1800/(1-AB1800-AK1800))</f>
      </c>
      <c r="AM1800" s="95">
        <v>0.33</v>
      </c>
      <c r="AN1800" s="93">
        <f>IF(V1800=0,"",V1800/(1-AB1800-AM1800))</f>
      </c>
      <c r="AO1800" s="96">
        <v>1.2</v>
      </c>
      <c r="AP1800" s="93">
        <f>IF(BD!AJ1800="","",BD!AJ1800*BD!AO1800)</f>
      </c>
      <c r="AQ1800" s="91">
        <f>BD!AM1800/BD!AK1800-1</f>
        <v>0</v>
      </c>
      <c r="AR1800" s="91">
        <f>IF(BD!AN1800="","",IF(BD!AJ1800="","",BD!AN1800/BD!AJ1800-1))</f>
      </c>
      <c r="AS1800" s="91">
        <f>IF(BD!AN1800="","",IF(BD!AN1800&lt;BD!AL1800,"ABAIXO DA META","DENTRO DA META"))</f>
      </c>
      <c r="AT1800" s="91" t="str">
        <f>IF(BD!AJ1800="","EM ANÁLISE",IF(BD!AP1800&gt;=BD!AN1800,"GO", "NO GO"))</f>
        <v>EM ANÁLISE</v>
      </c>
      <c r="AU1800" s="97">
        <f>IF(AN1800="","",+BD!$AN1800-AJ1800)</f>
      </c>
      <c r="AV1800" s="98"/>
      <c r="AW1800" s="90">
        <f>BD!P1800*BD!AC1800</f>
        <v>0</v>
      </c>
      <c r="AX1800" s="90">
        <f>BD!V1800*BD!AC1800</f>
        <v>0</v>
      </c>
      <c r="AY1800" s="90">
        <f>IF(BD!AN1800="","",BD!AN1800*BD!AC1800)</f>
      </c>
      <c r="AZ1800" s="75" t="s">
        <v>123</v>
      </c>
      <c r="BA1800" s="75"/>
      <c r="BB1800" s="75"/>
      <c r="BC1800" s="75"/>
      <c r="BD1800" s="104"/>
      <c r="BE1800" s="104"/>
      <c r="BF1800" s="101"/>
      <c r="BG1800" s="101"/>
      <c r="BH1800" s="101"/>
      <c r="BI1800" s="101"/>
      <c r="BJ1800" s="101"/>
      <c r="BK1800" s="101"/>
      <c r="BL1800" s="101"/>
      <c r="BM1800" s="101"/>
      <c r="BN1800" s="101"/>
      <c r="BO1800" s="103"/>
      <c r="BP1800" s="101"/>
      <c r="BQ1800" s="101"/>
      <c r="BR1800" s="101"/>
      <c r="BS1800" s="101"/>
      <c r="BT1800" s="101"/>
      <c r="BU1800" s="101"/>
      <c r="BV1800" s="101"/>
      <c r="BW1800" s="101"/>
      <c r="BX1800" s="101"/>
      <c r="BY1800" s="101"/>
      <c r="BZ1800" s="101"/>
      <c r="CA1800" s="101"/>
      <c r="CB1800" s="101"/>
      <c r="CC1800" s="101"/>
      <c r="CD1800" s="101"/>
      <c r="CE1800" s="101"/>
      <c r="CF1800" s="101"/>
      <c r="CG1800" s="37" t="e">
        <f>VLOOKUP(Table_1[[#This Row],[EAN]],'[1]Planilha1'!$E:$R,13,0)</f>
        <v>#N/A</v>
      </c>
      <c r="CI1800" s="188">
        <f>IF(Table_1[[#This Row],[STATUS MERCADO]]="GO",Table_1[[#This Row],[M. BRUTA TOTAL]],0)</f>
        <v>0</v>
      </c>
      <c r="CJ1800" s="188">
        <f>IF(Table_1[[#This Row],[STATUS MERCADO]]="GO",Table_1[[#This Row],[PV UNIT. REALIZADO]]*Table_1[[#This Row],[QUANTIDADE]],0)</f>
        <v>0</v>
      </c>
    </row>
    <row r="1801" ht="15" hidden="1">
      <c r="A1801" s="7"/>
      <c r="B1801" s="84" t="s">
        <v>400</v>
      </c>
      <c r="C1801" s="75">
        <v>223487</v>
      </c>
      <c r="D1801" s="75" t="s">
        <v>1851</v>
      </c>
      <c r="E1801" s="85">
        <v>7891024177846</v>
      </c>
      <c r="F1801" s="86" t="s">
        <v>1852</v>
      </c>
      <c r="G1801" s="75" t="s">
        <v>15</v>
      </c>
      <c r="H1801" s="75">
        <v>1090</v>
      </c>
      <c r="I1801" s="87" t="s">
        <v>1554</v>
      </c>
      <c r="J1801" s="75" t="s">
        <v>1607</v>
      </c>
      <c r="K1801" s="88" t="s">
        <v>1177</v>
      </c>
      <c r="L1801" s="88">
        <v>72</v>
      </c>
      <c r="M1801" s="88">
        <v>0</v>
      </c>
      <c r="N1801" s="75" t="s">
        <v>85</v>
      </c>
      <c r="O1801" s="75" t="s">
        <v>1739</v>
      </c>
      <c r="P1801" s="89"/>
      <c r="Q1801" s="90">
        <f>(17/100+7.6/100+1.65/100)*P1801</f>
        <v>0</v>
      </c>
      <c r="R1801" s="90"/>
      <c r="S1801" s="90"/>
      <c r="T1801" s="90"/>
      <c r="U1801" s="90"/>
      <c r="V1801" s="90">
        <f>+P1801-Q1801+R1801+S1801+T1801+U1801</f>
        <v>0</v>
      </c>
      <c r="W1801" s="91">
        <f>(1.02/100)</f>
        <v>1.02E-2</v>
      </c>
      <c r="X1801" s="91">
        <v>4.8E-3</v>
      </c>
      <c r="Y1801" s="91">
        <v>0.17</v>
      </c>
      <c r="Z1801" s="91">
        <v>1.65E-2</v>
      </c>
      <c r="AA1801" s="91">
        <v>7.6E-2</v>
      </c>
      <c r="AB1801" s="91">
        <f>SUM(W1801:AA1801)</f>
        <v>0.2775</v>
      </c>
      <c r="AC1801" s="75">
        <v>12</v>
      </c>
      <c r="AD1801" s="92">
        <f>IF(AL1801="","",+AC1801*AL1801)</f>
      </c>
      <c r="AE1801" s="93">
        <f>IF(AL1801="","",+AL1801*AB1801)</f>
      </c>
      <c r="AF1801" s="92">
        <f>IF(AL1801="","",+AL1801-AE1801)</f>
      </c>
      <c r="AG1801" s="93">
        <f>+V1801</f>
        <v>0</v>
      </c>
      <c r="AH1801" s="92">
        <f>IF(AF1801="","",+AF1801-AG1801)</f>
      </c>
      <c r="AI1801" s="92">
        <f>IF(AH1801="","",+AH1801*AC1801)</f>
      </c>
      <c r="AJ1801" s="93"/>
      <c r="AK1801" s="94">
        <v>0.33</v>
      </c>
      <c r="AL1801" s="93">
        <f>IF(V1801=0,"",V1801/(1-AB1801-AK1801))</f>
      </c>
      <c r="AM1801" s="95">
        <v>0.33</v>
      </c>
      <c r="AN1801" s="93">
        <f>IF(V1801=0,"",V1801/(1-AB1801-AM1801))</f>
      </c>
      <c r="AO1801" s="96">
        <v>1.2</v>
      </c>
      <c r="AP1801" s="93">
        <f>IF(BD!AJ1801="","",BD!AJ1801*BD!AO1801)</f>
      </c>
      <c r="AQ1801" s="91">
        <f>BD!AM1801/BD!AK1801-1</f>
        <v>0</v>
      </c>
      <c r="AR1801" s="91">
        <f>IF(BD!AN1801="","",IF(BD!AJ1801="","",BD!AN1801/BD!AJ1801-1))</f>
      </c>
      <c r="AS1801" s="91">
        <f>IF(BD!AN1801="","",IF(BD!AN1801&lt;BD!AL1801,"ABAIXO DA META","DENTRO DA META"))</f>
      </c>
      <c r="AT1801" s="91" t="str">
        <f>IF(BD!AJ1801="","EM ANÁLISE",IF(BD!AP1801&gt;=BD!AN1801,"GO", "NO GO"))</f>
        <v>EM ANÁLISE</v>
      </c>
      <c r="AU1801" s="97">
        <f>IF(AN1801="","",+BD!$AN1801-AJ1801)</f>
      </c>
      <c r="AV1801" s="98"/>
      <c r="AW1801" s="90">
        <f>BD!P1801*BD!AC1801</f>
        <v>0</v>
      </c>
      <c r="AX1801" s="90">
        <f>BD!V1801*BD!AC1801</f>
        <v>0</v>
      </c>
      <c r="AY1801" s="90">
        <f>IF(BD!AN1801="","",BD!AN1801*BD!AC1801)</f>
      </c>
      <c r="AZ1801" s="75" t="s">
        <v>123</v>
      </c>
      <c r="BA1801" s="75"/>
      <c r="BB1801" s="75"/>
      <c r="BC1801" s="75"/>
      <c r="BD1801" s="104"/>
      <c r="BE1801" s="104"/>
      <c r="BF1801" s="101"/>
      <c r="BG1801" s="101"/>
      <c r="BH1801" s="101"/>
      <c r="BI1801" s="101"/>
      <c r="BJ1801" s="101"/>
      <c r="BK1801" s="101"/>
      <c r="BL1801" s="101"/>
      <c r="BM1801" s="101"/>
      <c r="BN1801" s="101"/>
      <c r="BO1801" s="103"/>
      <c r="BP1801" s="101"/>
      <c r="BQ1801" s="101"/>
      <c r="BR1801" s="101"/>
      <c r="BS1801" s="101"/>
      <c r="BT1801" s="101"/>
      <c r="BU1801" s="101"/>
      <c r="BV1801" s="101"/>
      <c r="BW1801" s="101"/>
      <c r="BX1801" s="101"/>
      <c r="BY1801" s="101"/>
      <c r="BZ1801" s="101"/>
      <c r="CA1801" s="101"/>
      <c r="CB1801" s="101"/>
      <c r="CC1801" s="101"/>
      <c r="CD1801" s="101"/>
      <c r="CE1801" s="101"/>
      <c r="CF1801" s="101"/>
      <c r="CG1801" s="37" t="e">
        <f>VLOOKUP(Table_1[[#This Row],[EAN]],'[1]Planilha1'!$E:$R,13,0)</f>
        <v>#N/A</v>
      </c>
      <c r="CI1801" s="188">
        <f>IF(Table_1[[#This Row],[STATUS MERCADO]]="GO",Table_1[[#This Row],[M. BRUTA TOTAL]],0)</f>
        <v>0</v>
      </c>
      <c r="CJ1801" s="188">
        <f>IF(Table_1[[#This Row],[STATUS MERCADO]]="GO",Table_1[[#This Row],[PV UNIT. REALIZADO]]*Table_1[[#This Row],[QUANTIDADE]],0)</f>
        <v>0</v>
      </c>
    </row>
    <row r="1802" ht="15" hidden="1">
      <c r="A1802" s="7"/>
      <c r="B1802" s="84" t="s">
        <v>400</v>
      </c>
      <c r="C1802" s="85">
        <v>223488</v>
      </c>
      <c r="D1802" s="85" t="s">
        <v>1853</v>
      </c>
      <c r="E1802" s="85">
        <v>7891024128503</v>
      </c>
      <c r="F1802" s="86" t="s">
        <v>1854</v>
      </c>
      <c r="G1802" s="75" t="s">
        <v>20</v>
      </c>
      <c r="H1802" s="75">
        <v>1690</v>
      </c>
      <c r="I1802" s="87" t="s">
        <v>1409</v>
      </c>
      <c r="J1802" s="75" t="s">
        <v>1404</v>
      </c>
      <c r="K1802" s="88" t="s">
        <v>1177</v>
      </c>
      <c r="L1802" s="88">
        <v>12</v>
      </c>
      <c r="M1802" s="88">
        <v>0</v>
      </c>
      <c r="N1802" s="75" t="s">
        <v>85</v>
      </c>
      <c r="O1802" s="75" t="s">
        <v>1739</v>
      </c>
      <c r="P1802" s="89">
        <v>11.54</v>
      </c>
      <c r="Q1802" s="90">
        <f>(17/100+7.6/100+1.65/100)*P1802</f>
        <v>3.0292499999999998</v>
      </c>
      <c r="R1802" s="90"/>
      <c r="S1802" s="90"/>
      <c r="T1802" s="90"/>
      <c r="U1802" s="90"/>
      <c r="V1802" s="90">
        <f>+P1802-Q1802+R1802+S1802+T1802+U1802</f>
        <v>8.51075</v>
      </c>
      <c r="W1802" s="91">
        <f>(1.02/100)</f>
        <v>1.02E-2</v>
      </c>
      <c r="X1802" s="91">
        <v>4.8E-3</v>
      </c>
      <c r="Y1802" s="91">
        <v>0.17</v>
      </c>
      <c r="Z1802" s="91">
        <v>1.65E-2</v>
      </c>
      <c r="AA1802" s="91">
        <v>7.6E-2</v>
      </c>
      <c r="AB1802" s="91">
        <f>SUM(W1802:AA1802)</f>
        <v>0.2775</v>
      </c>
      <c r="AC1802" s="75">
        <v>12</v>
      </c>
      <c r="AD1802" s="92">
        <f>IF(AL1802="","",+AC1802*AL1802)</f>
        <v>260.20127388535036</v>
      </c>
      <c r="AE1802" s="93">
        <f>IF(AL1802="","",+AL1802*AB1802)</f>
        <v>6.0171544585987276</v>
      </c>
      <c r="AF1802" s="92">
        <f>IF(AL1802="","",+AL1802-AE1802)</f>
        <v>15.666285031847135</v>
      </c>
      <c r="AG1802" s="93">
        <f>+V1802</f>
        <v>8.51075</v>
      </c>
      <c r="AH1802" s="92">
        <f>IF(AF1802="","",+AF1802-AG1802)</f>
        <v>7.155535031847135</v>
      </c>
      <c r="AI1802" s="92">
        <f>IF(AH1802="","",+AH1802*AC1802)</f>
        <v>85.86642038216561</v>
      </c>
      <c r="AJ1802" s="93">
        <v>12.13</v>
      </c>
      <c r="AK1802" s="94">
        <v>0.33</v>
      </c>
      <c r="AL1802" s="93">
        <f>IF(V1802=0,"",V1802/(1-AB1802-AK1802))</f>
        <v>21.683439490445863</v>
      </c>
      <c r="AM1802" s="95">
        <v>0.33</v>
      </c>
      <c r="AN1802" s="93">
        <f>IF(V1802=0,"",V1802/(1-AB1802-AM1802))</f>
        <v>21.683439490445863</v>
      </c>
      <c r="AO1802" s="96">
        <v>1.2</v>
      </c>
      <c r="AP1802" s="93">
        <f>IF(BD!AJ1802="","",BD!AJ1802*BD!AO1802)</f>
        <v>14.556000000000001</v>
      </c>
      <c r="AQ1802" s="91">
        <f>BD!AM1802/BD!AK1802-1</f>
        <v>0</v>
      </c>
      <c r="AR1802" s="91">
        <f>IF(BD!AN1802="","",IF(BD!AJ1802="","",BD!AN1802/BD!AJ1802-1))</f>
        <v>0.787587756838076</v>
      </c>
      <c r="AS1802" s="91" t="str">
        <f>IF(BD!AN1802="","",IF(BD!AN1802&lt;BD!AL1802,"ABAIXO DA META","DENTRO DA META"))</f>
        <v>DENTRO DA META</v>
      </c>
      <c r="AT1802" s="91" t="str">
        <f>IF(BD!AJ1802="","EM ANÁLISE",IF(BD!AP1802&gt;=BD!AN1802,"GO", "NO GO"))</f>
        <v>NO GO</v>
      </c>
      <c r="AU1802" s="97">
        <f>IF(AN1802="","",+BD!$AN1802-AJ1802)</f>
        <v>9.553439490445863</v>
      </c>
      <c r="AV1802" s="98"/>
      <c r="AW1802" s="90">
        <f>BD!P1802*BD!AC1802</f>
        <v>138.48</v>
      </c>
      <c r="AX1802" s="90">
        <f>BD!V1802*BD!AC1802</f>
        <v>102.12899999999999</v>
      </c>
      <c r="AY1802" s="90">
        <f>IF(BD!AN1802="","",BD!AN1802*BD!AC1802)</f>
        <v>260.20127388535036</v>
      </c>
      <c r="AZ1802" s="75" t="s">
        <v>5272</v>
      </c>
      <c r="BA1802" s="75"/>
      <c r="BB1802" s="75"/>
      <c r="BC1802" s="75"/>
      <c r="BD1802" s="99" t="s">
        <v>5257</v>
      </c>
      <c r="BE1802" s="100" t="s">
        <v>4</v>
      </c>
      <c r="BF1802" s="100" t="s">
        <v>4</v>
      </c>
      <c r="BG1802" s="99" t="s">
        <v>5258</v>
      </c>
      <c r="BH1802" s="101"/>
      <c r="BI1802" s="101"/>
      <c r="BJ1802" s="101"/>
      <c r="BK1802" s="101"/>
      <c r="BL1802" s="101"/>
      <c r="BM1802" s="101"/>
      <c r="BN1802" s="101"/>
      <c r="BO1802" s="103"/>
      <c r="BP1802" s="99">
        <v>140.622</v>
      </c>
      <c r="BQ1802" s="99">
        <v>121</v>
      </c>
      <c r="BR1802" s="101"/>
      <c r="BS1802" s="99" t="s">
        <v>5260</v>
      </c>
      <c r="BT1802" s="99" t="s">
        <v>5261</v>
      </c>
      <c r="BU1802" s="99">
        <v>5102</v>
      </c>
      <c r="BV1802" s="99"/>
      <c r="BW1802" s="99"/>
      <c r="BX1802" s="99"/>
      <c r="BY1802" s="99"/>
      <c r="BZ1802" s="99"/>
      <c r="CA1802" s="99"/>
      <c r="CB1802" s="99"/>
      <c r="CC1802" s="99">
        <v>102</v>
      </c>
      <c r="CD1802" s="99">
        <v>8</v>
      </c>
      <c r="CE1802" s="99">
        <v>8</v>
      </c>
      <c r="CF1802" s="99"/>
      <c r="CG1802" s="37" t="e">
        <f>VLOOKUP(Table_1[[#This Row],[EAN]],'[1]Planilha1'!$E:$R,13,0)</f>
        <v>#N/A</v>
      </c>
      <c r="CI1802" s="188">
        <f>IF(Table_1[[#This Row],[STATUS MERCADO]]="GO",Table_1[[#This Row],[M. BRUTA TOTAL]],0)</f>
        <v>0</v>
      </c>
      <c r="CJ1802" s="188">
        <f>IF(Table_1[[#This Row],[STATUS MERCADO]]="GO",Table_1[[#This Row],[PV UNIT. REALIZADO]]*Table_1[[#This Row],[QUANTIDADE]],0)</f>
        <v>0</v>
      </c>
    </row>
    <row r="1803" ht="15" hidden="1">
      <c r="A1803" s="7"/>
      <c r="B1803" s="84" t="s">
        <v>400</v>
      </c>
      <c r="C1803" s="85">
        <v>223489</v>
      </c>
      <c r="D1803" s="85" t="s">
        <v>1855</v>
      </c>
      <c r="E1803" s="85">
        <v>7891024128510</v>
      </c>
      <c r="F1803" s="86" t="s">
        <v>1856</v>
      </c>
      <c r="G1803" s="75" t="s">
        <v>20</v>
      </c>
      <c r="H1803" s="75">
        <v>1690</v>
      </c>
      <c r="I1803" s="87" t="s">
        <v>1409</v>
      </c>
      <c r="J1803" s="75" t="s">
        <v>1404</v>
      </c>
      <c r="K1803" s="88" t="s">
        <v>1177</v>
      </c>
      <c r="L1803" s="88">
        <v>12</v>
      </c>
      <c r="M1803" s="88">
        <v>0</v>
      </c>
      <c r="N1803" s="75" t="s">
        <v>85</v>
      </c>
      <c r="O1803" s="75" t="s">
        <v>1739</v>
      </c>
      <c r="P1803" s="89">
        <v>11.54</v>
      </c>
      <c r="Q1803" s="90">
        <f>(17/100+7.6/100+1.65/100)*P1803</f>
        <v>3.0292499999999998</v>
      </c>
      <c r="R1803" s="90"/>
      <c r="S1803" s="90"/>
      <c r="T1803" s="90"/>
      <c r="U1803" s="90"/>
      <c r="V1803" s="90">
        <f>+P1803-Q1803+R1803+S1803+T1803+U1803</f>
        <v>8.51075</v>
      </c>
      <c r="W1803" s="91">
        <f>(1.02/100)</f>
        <v>1.02E-2</v>
      </c>
      <c r="X1803" s="91">
        <v>4.8E-3</v>
      </c>
      <c r="Y1803" s="91">
        <v>0.17</v>
      </c>
      <c r="Z1803" s="91">
        <v>1.65E-2</v>
      </c>
      <c r="AA1803" s="91">
        <v>7.6E-2</v>
      </c>
      <c r="AB1803" s="91">
        <f>SUM(W1803:AA1803)</f>
        <v>0.2775</v>
      </c>
      <c r="AC1803" s="75">
        <v>12</v>
      </c>
      <c r="AD1803" s="92">
        <f>IF(AL1803="","",+AC1803*AL1803)</f>
        <v>260.20127388535036</v>
      </c>
      <c r="AE1803" s="93">
        <f>IF(AL1803="","",+AL1803*AB1803)</f>
        <v>6.0171544585987276</v>
      </c>
      <c r="AF1803" s="92">
        <f>IF(AL1803="","",+AL1803-AE1803)</f>
        <v>15.666285031847135</v>
      </c>
      <c r="AG1803" s="93">
        <f>+V1803</f>
        <v>8.51075</v>
      </c>
      <c r="AH1803" s="92">
        <f>IF(AF1803="","",+AF1803-AG1803)</f>
        <v>7.155535031847135</v>
      </c>
      <c r="AI1803" s="92">
        <f>IF(AH1803="","",+AH1803*AC1803)</f>
        <v>85.86642038216561</v>
      </c>
      <c r="AJ1803" s="93">
        <v>12.13</v>
      </c>
      <c r="AK1803" s="94">
        <v>0.33</v>
      </c>
      <c r="AL1803" s="93">
        <f>IF(V1803=0,"",V1803/(1-AB1803-AK1803))</f>
        <v>21.683439490445863</v>
      </c>
      <c r="AM1803" s="95">
        <v>0.33</v>
      </c>
      <c r="AN1803" s="93">
        <f>IF(V1803=0,"",V1803/(1-AB1803-AM1803))</f>
        <v>21.683439490445863</v>
      </c>
      <c r="AO1803" s="96">
        <v>1.2</v>
      </c>
      <c r="AP1803" s="93">
        <f>IF(BD!AJ1803="","",BD!AJ1803*BD!AO1803)</f>
        <v>14.556000000000001</v>
      </c>
      <c r="AQ1803" s="91">
        <f>BD!AM1803/BD!AK1803-1</f>
        <v>0</v>
      </c>
      <c r="AR1803" s="91">
        <f>IF(BD!AN1803="","",IF(BD!AJ1803="","",BD!AN1803/BD!AJ1803-1))</f>
        <v>0.787587756838076</v>
      </c>
      <c r="AS1803" s="91" t="str">
        <f>IF(BD!AN1803="","",IF(BD!AN1803&lt;BD!AL1803,"ABAIXO DA META","DENTRO DA META"))</f>
        <v>DENTRO DA META</v>
      </c>
      <c r="AT1803" s="91" t="str">
        <f>IF(BD!AJ1803="","EM ANÁLISE",IF(BD!AP1803&gt;=BD!AN1803,"GO", "NO GO"))</f>
        <v>NO GO</v>
      </c>
      <c r="AU1803" s="97">
        <f>IF(AN1803="","",+BD!$AN1803-AJ1803)</f>
        <v>9.553439490445863</v>
      </c>
      <c r="AV1803" s="98"/>
      <c r="AW1803" s="90">
        <f>BD!P1803*BD!AC1803</f>
        <v>138.48</v>
      </c>
      <c r="AX1803" s="90">
        <f>BD!V1803*BD!AC1803</f>
        <v>102.12899999999999</v>
      </c>
      <c r="AY1803" s="90">
        <f>IF(BD!AN1803="","",BD!AN1803*BD!AC1803)</f>
        <v>260.20127388535036</v>
      </c>
      <c r="AZ1803" s="75" t="s">
        <v>5272</v>
      </c>
      <c r="BA1803" s="75"/>
      <c r="BB1803" s="75"/>
      <c r="BC1803" s="75"/>
      <c r="BD1803" s="99" t="s">
        <v>5257</v>
      </c>
      <c r="BE1803" s="100" t="s">
        <v>4</v>
      </c>
      <c r="BF1803" s="100" t="s">
        <v>4</v>
      </c>
      <c r="BG1803" s="99" t="s">
        <v>5258</v>
      </c>
      <c r="BH1803" s="101"/>
      <c r="BI1803" s="101"/>
      <c r="BJ1803" s="101"/>
      <c r="BK1803" s="101"/>
      <c r="BL1803" s="101"/>
      <c r="BM1803" s="101"/>
      <c r="BN1803" s="101"/>
      <c r="BO1803" s="103"/>
      <c r="BP1803" s="99">
        <v>140.622</v>
      </c>
      <c r="BQ1803" s="99">
        <v>121</v>
      </c>
      <c r="BR1803" s="101"/>
      <c r="BS1803" s="99" t="s">
        <v>5260</v>
      </c>
      <c r="BT1803" s="99" t="s">
        <v>5261</v>
      </c>
      <c r="BU1803" s="99">
        <v>5102</v>
      </c>
      <c r="BV1803" s="99"/>
      <c r="BW1803" s="99"/>
      <c r="BX1803" s="99"/>
      <c r="BY1803" s="99"/>
      <c r="BZ1803" s="99"/>
      <c r="CA1803" s="99"/>
      <c r="CB1803" s="99"/>
      <c r="CC1803" s="99">
        <v>102</v>
      </c>
      <c r="CD1803" s="99">
        <v>8</v>
      </c>
      <c r="CE1803" s="99">
        <v>8</v>
      </c>
      <c r="CF1803" s="99"/>
      <c r="CG1803" s="37" t="e">
        <f>VLOOKUP(Table_1[[#This Row],[EAN]],'[1]Planilha1'!$E:$R,13,0)</f>
        <v>#N/A</v>
      </c>
      <c r="CI1803" s="188">
        <f>IF(Table_1[[#This Row],[STATUS MERCADO]]="GO",Table_1[[#This Row],[M. BRUTA TOTAL]],0)</f>
        <v>0</v>
      </c>
      <c r="CJ1803" s="188">
        <f>IF(Table_1[[#This Row],[STATUS MERCADO]]="GO",Table_1[[#This Row],[PV UNIT. REALIZADO]]*Table_1[[#This Row],[QUANTIDADE]],0)</f>
        <v>0</v>
      </c>
    </row>
    <row r="1804" ht="15" hidden="1">
      <c r="A1804" s="7"/>
      <c r="B1804" s="84" t="s">
        <v>400</v>
      </c>
      <c r="C1804" s="85">
        <v>223490</v>
      </c>
      <c r="D1804" s="85" t="s">
        <v>1857</v>
      </c>
      <c r="E1804" s="85">
        <v>7891024174715</v>
      </c>
      <c r="F1804" s="86" t="s">
        <v>1858</v>
      </c>
      <c r="G1804" s="75" t="s">
        <v>15</v>
      </c>
      <c r="H1804" s="75">
        <v>560</v>
      </c>
      <c r="I1804" s="87" t="s">
        <v>1560</v>
      </c>
      <c r="J1804" s="75" t="s">
        <v>1628</v>
      </c>
      <c r="K1804" s="88" t="s">
        <v>1177</v>
      </c>
      <c r="L1804" s="88">
        <v>6</v>
      </c>
      <c r="M1804" s="88">
        <v>0</v>
      </c>
      <c r="N1804" s="75" t="s">
        <v>85</v>
      </c>
      <c r="O1804" s="75" t="s">
        <v>1739</v>
      </c>
      <c r="P1804" s="89">
        <v>8.6</v>
      </c>
      <c r="Q1804" s="90">
        <f>(17/100+7.6/100+1.65/100)*P1804</f>
        <v>2.2575</v>
      </c>
      <c r="R1804" s="90"/>
      <c r="S1804" s="90"/>
      <c r="T1804" s="90"/>
      <c r="U1804" s="90"/>
      <c r="V1804" s="90">
        <f>+P1804-Q1804+R1804+S1804+T1804+U1804</f>
        <v>6.342499999999999</v>
      </c>
      <c r="W1804" s="91">
        <f>(1.02/100)</f>
        <v>1.02E-2</v>
      </c>
      <c r="X1804" s="91">
        <v>4.8E-3</v>
      </c>
      <c r="Y1804" s="91">
        <v>0.17</v>
      </c>
      <c r="Z1804" s="91">
        <v>1.65E-2</v>
      </c>
      <c r="AA1804" s="91">
        <v>7.6E-2</v>
      </c>
      <c r="AB1804" s="91">
        <f>SUM(W1804:AA1804)</f>
        <v>0.2775</v>
      </c>
      <c r="AC1804" s="75">
        <v>12</v>
      </c>
      <c r="AD1804" s="92">
        <f>IF(AL1804="","",+AC1804*AL1804)</f>
        <v>193.91082802547774</v>
      </c>
      <c r="AE1804" s="93">
        <f>IF(AL1804="","",+AL1804*AB1804)</f>
        <v>4.484187898089173</v>
      </c>
      <c r="AF1804" s="92">
        <f>IF(AL1804="","",+AL1804-AE1804)</f>
        <v>11.675047770700639</v>
      </c>
      <c r="AG1804" s="93">
        <f>+V1804</f>
        <v>6.342499999999999</v>
      </c>
      <c r="AH1804" s="92">
        <f>IF(AF1804="","",+AF1804-AG1804)</f>
        <v>5.332547770700639</v>
      </c>
      <c r="AI1804" s="92">
        <f>IF(AH1804="","",+AH1804*AC1804)</f>
        <v>63.99057324840767</v>
      </c>
      <c r="AJ1804" s="93">
        <v>8.98</v>
      </c>
      <c r="AK1804" s="94">
        <v>0.33</v>
      </c>
      <c r="AL1804" s="93">
        <f>IF(V1804=0,"",V1804/(1-AB1804-AK1804))</f>
        <v>16.15923566878981</v>
      </c>
      <c r="AM1804" s="95">
        <v>0.33</v>
      </c>
      <c r="AN1804" s="93">
        <f>IF(V1804=0,"",V1804/(1-AB1804-AM1804))</f>
        <v>16.15923566878981</v>
      </c>
      <c r="AO1804" s="96">
        <v>1.2</v>
      </c>
      <c r="AP1804" s="93">
        <f>IF(BD!AJ1804="","",BD!AJ1804*BD!AO1804)</f>
        <v>10.776</v>
      </c>
      <c r="AQ1804" s="91">
        <f>BD!AM1804/BD!AK1804-1</f>
        <v>0</v>
      </c>
      <c r="AR1804" s="91">
        <f>IF(BD!AN1804="","",IF(BD!AJ1804="","",BD!AN1804/BD!AJ1804-1))</f>
        <v>0.7994694508674622</v>
      </c>
      <c r="AS1804" s="91" t="str">
        <f>IF(BD!AN1804="","",IF(BD!AN1804&lt;BD!AL1804,"ABAIXO DA META","DENTRO DA META"))</f>
        <v>DENTRO DA META</v>
      </c>
      <c r="AT1804" s="91" t="str">
        <f>IF(BD!AJ1804="","EM ANÁLISE",IF(BD!AP1804&gt;=BD!AN1804,"GO", "NO GO"))</f>
        <v>NO GO</v>
      </c>
      <c r="AU1804" s="97">
        <f>IF(AN1804="","",+BD!$AN1804-AJ1804)</f>
        <v>7.179235668789811</v>
      </c>
      <c r="AV1804" s="98"/>
      <c r="AW1804" s="90">
        <f>BD!P1804*BD!AC1804</f>
        <v>103.19999999999999</v>
      </c>
      <c r="AX1804" s="90">
        <f>BD!V1804*BD!AC1804</f>
        <v>76.10999999999999</v>
      </c>
      <c r="AY1804" s="90">
        <f>IF(BD!AN1804="","",BD!AN1804*BD!AC1804)</f>
        <v>193.91082802547774</v>
      </c>
      <c r="AZ1804" s="75" t="s">
        <v>5272</v>
      </c>
      <c r="BA1804" s="75"/>
      <c r="BB1804" s="75"/>
      <c r="BC1804" s="75"/>
      <c r="BD1804" s="99" t="s">
        <v>5257</v>
      </c>
      <c r="BE1804" s="100" t="s">
        <v>4</v>
      </c>
      <c r="BF1804" s="100" t="s">
        <v>4</v>
      </c>
      <c r="BG1804" s="99" t="s">
        <v>5258</v>
      </c>
      <c r="BH1804" s="101"/>
      <c r="BI1804" s="101"/>
      <c r="BJ1804" s="101"/>
      <c r="BK1804" s="101"/>
      <c r="BL1804" s="101"/>
      <c r="BM1804" s="101"/>
      <c r="BN1804" s="101"/>
      <c r="BO1804" s="103"/>
      <c r="BP1804" s="99">
        <v>140.622</v>
      </c>
      <c r="BQ1804" s="99">
        <v>121</v>
      </c>
      <c r="BR1804" s="101"/>
      <c r="BS1804" s="99" t="s">
        <v>5260</v>
      </c>
      <c r="BT1804" s="99" t="s">
        <v>5261</v>
      </c>
      <c r="BU1804" s="99">
        <v>5102</v>
      </c>
      <c r="BV1804" s="99"/>
      <c r="BW1804" s="99"/>
      <c r="BX1804" s="99"/>
      <c r="BY1804" s="99"/>
      <c r="BZ1804" s="99"/>
      <c r="CA1804" s="99"/>
      <c r="CB1804" s="99"/>
      <c r="CC1804" s="99">
        <v>102</v>
      </c>
      <c r="CD1804" s="99">
        <v>8</v>
      </c>
      <c r="CE1804" s="99">
        <v>8</v>
      </c>
      <c r="CF1804" s="99"/>
      <c r="CG1804" s="37" t="e">
        <f>VLOOKUP(Table_1[[#This Row],[EAN]],'[1]Planilha1'!$E:$R,13,0)</f>
        <v>#N/A</v>
      </c>
      <c r="CI1804" s="188">
        <f>IF(Table_1[[#This Row],[STATUS MERCADO]]="GO",Table_1[[#This Row],[M. BRUTA TOTAL]],0)</f>
        <v>0</v>
      </c>
      <c r="CJ1804" s="188">
        <f>IF(Table_1[[#This Row],[STATUS MERCADO]]="GO",Table_1[[#This Row],[PV UNIT. REALIZADO]]*Table_1[[#This Row],[QUANTIDADE]],0)</f>
        <v>0</v>
      </c>
    </row>
    <row r="1805" ht="15" hidden="1">
      <c r="A1805" s="7"/>
      <c r="B1805" s="84" t="s">
        <v>400</v>
      </c>
      <c r="C1805" s="85">
        <v>223491</v>
      </c>
      <c r="D1805" s="85" t="s">
        <v>1859</v>
      </c>
      <c r="E1805" s="85">
        <v>7891024172537</v>
      </c>
      <c r="F1805" s="86" t="s">
        <v>1860</v>
      </c>
      <c r="G1805" s="75" t="s">
        <v>15</v>
      </c>
      <c r="H1805" s="75">
        <v>560</v>
      </c>
      <c r="I1805" s="87" t="s">
        <v>1560</v>
      </c>
      <c r="J1805" s="75" t="s">
        <v>1628</v>
      </c>
      <c r="K1805" s="88" t="s">
        <v>1177</v>
      </c>
      <c r="L1805" s="88">
        <v>6</v>
      </c>
      <c r="M1805" s="88">
        <v>0</v>
      </c>
      <c r="N1805" s="75" t="s">
        <v>85</v>
      </c>
      <c r="O1805" s="75" t="s">
        <v>1739</v>
      </c>
      <c r="P1805" s="89">
        <v>8.6</v>
      </c>
      <c r="Q1805" s="90">
        <f>(17/100+7.6/100+1.65/100)*P1805</f>
        <v>2.2575</v>
      </c>
      <c r="R1805" s="90"/>
      <c r="S1805" s="90"/>
      <c r="T1805" s="90"/>
      <c r="U1805" s="90"/>
      <c r="V1805" s="90">
        <f>+P1805-Q1805+R1805+S1805+T1805+U1805</f>
        <v>6.342499999999999</v>
      </c>
      <c r="W1805" s="91">
        <f>(1.02/100)</f>
        <v>1.02E-2</v>
      </c>
      <c r="X1805" s="91">
        <v>4.8E-3</v>
      </c>
      <c r="Y1805" s="91">
        <v>0.17</v>
      </c>
      <c r="Z1805" s="91">
        <v>1.65E-2</v>
      </c>
      <c r="AA1805" s="91">
        <v>7.6E-2</v>
      </c>
      <c r="AB1805" s="91">
        <f>SUM(W1805:AA1805)</f>
        <v>0.2775</v>
      </c>
      <c r="AC1805" s="75">
        <v>12</v>
      </c>
      <c r="AD1805" s="92">
        <f>IF(AL1805="","",+AC1805*AL1805)</f>
        <v>193.91082802547774</v>
      </c>
      <c r="AE1805" s="93">
        <f>IF(AL1805="","",+AL1805*AB1805)</f>
        <v>4.484187898089173</v>
      </c>
      <c r="AF1805" s="92">
        <f>IF(AL1805="","",+AL1805-AE1805)</f>
        <v>11.675047770700639</v>
      </c>
      <c r="AG1805" s="93">
        <f>+V1805</f>
        <v>6.342499999999999</v>
      </c>
      <c r="AH1805" s="92">
        <f>IF(AF1805="","",+AF1805-AG1805)</f>
        <v>5.332547770700639</v>
      </c>
      <c r="AI1805" s="92">
        <f>IF(AH1805="","",+AH1805*AC1805)</f>
        <v>63.99057324840767</v>
      </c>
      <c r="AJ1805" s="93">
        <v>8.98</v>
      </c>
      <c r="AK1805" s="94">
        <v>0.33</v>
      </c>
      <c r="AL1805" s="93">
        <f>IF(V1805=0,"",V1805/(1-AB1805-AK1805))</f>
        <v>16.15923566878981</v>
      </c>
      <c r="AM1805" s="95">
        <v>0.33</v>
      </c>
      <c r="AN1805" s="93">
        <f>IF(V1805=0,"",V1805/(1-AB1805-AM1805))</f>
        <v>16.15923566878981</v>
      </c>
      <c r="AO1805" s="96">
        <v>1.2</v>
      </c>
      <c r="AP1805" s="93">
        <f>IF(BD!AJ1805="","",BD!AJ1805*BD!AO1805)</f>
        <v>10.776</v>
      </c>
      <c r="AQ1805" s="91">
        <f>BD!AM1805/BD!AK1805-1</f>
        <v>0</v>
      </c>
      <c r="AR1805" s="91">
        <f>IF(BD!AN1805="","",IF(BD!AJ1805="","",BD!AN1805/BD!AJ1805-1))</f>
        <v>0.7994694508674622</v>
      </c>
      <c r="AS1805" s="91" t="str">
        <f>IF(BD!AN1805="","",IF(BD!AN1805&lt;BD!AL1805,"ABAIXO DA META","DENTRO DA META"))</f>
        <v>DENTRO DA META</v>
      </c>
      <c r="AT1805" s="91" t="str">
        <f>IF(BD!AJ1805="","EM ANÁLISE",IF(BD!AP1805&gt;=BD!AN1805,"GO", "NO GO"))</f>
        <v>NO GO</v>
      </c>
      <c r="AU1805" s="97">
        <f>IF(AN1805="","",+BD!$AN1805-AJ1805)</f>
        <v>7.179235668789811</v>
      </c>
      <c r="AV1805" s="98"/>
      <c r="AW1805" s="90">
        <f>BD!P1805*BD!AC1805</f>
        <v>103.19999999999999</v>
      </c>
      <c r="AX1805" s="90">
        <f>BD!V1805*BD!AC1805</f>
        <v>76.10999999999999</v>
      </c>
      <c r="AY1805" s="90">
        <f>IF(BD!AN1805="","",BD!AN1805*BD!AC1805)</f>
        <v>193.91082802547774</v>
      </c>
      <c r="AZ1805" s="75" t="s">
        <v>5272</v>
      </c>
      <c r="BA1805" s="75"/>
      <c r="BB1805" s="75"/>
      <c r="BC1805" s="75"/>
      <c r="BD1805" s="99" t="s">
        <v>5257</v>
      </c>
      <c r="BE1805" s="100" t="s">
        <v>4</v>
      </c>
      <c r="BF1805" s="100" t="s">
        <v>4</v>
      </c>
      <c r="BG1805" s="99" t="s">
        <v>5258</v>
      </c>
      <c r="BH1805" s="101"/>
      <c r="BI1805" s="101"/>
      <c r="BJ1805" s="101"/>
      <c r="BK1805" s="101"/>
      <c r="BL1805" s="101"/>
      <c r="BM1805" s="101"/>
      <c r="BN1805" s="101"/>
      <c r="BO1805" s="103"/>
      <c r="BP1805" s="99">
        <v>140.622</v>
      </c>
      <c r="BQ1805" s="99">
        <v>121</v>
      </c>
      <c r="BR1805" s="101"/>
      <c r="BS1805" s="99" t="s">
        <v>5260</v>
      </c>
      <c r="BT1805" s="99" t="s">
        <v>5261</v>
      </c>
      <c r="BU1805" s="99">
        <v>5102</v>
      </c>
      <c r="BV1805" s="99"/>
      <c r="BW1805" s="99"/>
      <c r="BX1805" s="99"/>
      <c r="BY1805" s="99"/>
      <c r="BZ1805" s="99"/>
      <c r="CA1805" s="99"/>
      <c r="CB1805" s="99"/>
      <c r="CC1805" s="99">
        <v>102</v>
      </c>
      <c r="CD1805" s="99">
        <v>8</v>
      </c>
      <c r="CE1805" s="99">
        <v>8</v>
      </c>
      <c r="CF1805" s="99"/>
      <c r="CG1805" s="37" t="e">
        <f>VLOOKUP(Table_1[[#This Row],[EAN]],'[1]Planilha1'!$E:$R,13,0)</f>
        <v>#N/A</v>
      </c>
      <c r="CI1805" s="188">
        <f>IF(Table_1[[#This Row],[STATUS MERCADO]]="GO",Table_1[[#This Row],[M. BRUTA TOTAL]],0)</f>
        <v>0</v>
      </c>
      <c r="CJ1805" s="188">
        <f>IF(Table_1[[#This Row],[STATUS MERCADO]]="GO",Table_1[[#This Row],[PV UNIT. REALIZADO]]*Table_1[[#This Row],[QUANTIDADE]],0)</f>
        <v>0</v>
      </c>
    </row>
    <row r="1806" ht="15" hidden="1">
      <c r="A1806" s="7"/>
      <c r="B1806" s="84" t="s">
        <v>400</v>
      </c>
      <c r="C1806" s="85">
        <v>223492</v>
      </c>
      <c r="D1806" s="85" t="s">
        <v>1861</v>
      </c>
      <c r="E1806" s="85">
        <v>7891024161821</v>
      </c>
      <c r="F1806" s="86" t="s">
        <v>1862</v>
      </c>
      <c r="G1806" s="75" t="s">
        <v>15</v>
      </c>
      <c r="H1806" s="75">
        <v>560</v>
      </c>
      <c r="I1806" s="87" t="s">
        <v>1560</v>
      </c>
      <c r="J1806" s="75" t="s">
        <v>1628</v>
      </c>
      <c r="K1806" s="88" t="s">
        <v>1177</v>
      </c>
      <c r="L1806" s="88">
        <v>6</v>
      </c>
      <c r="M1806" s="88">
        <v>0</v>
      </c>
      <c r="N1806" s="75" t="s">
        <v>85</v>
      </c>
      <c r="O1806" s="75" t="s">
        <v>1739</v>
      </c>
      <c r="P1806" s="89">
        <v>8.6</v>
      </c>
      <c r="Q1806" s="90">
        <f>(17/100+7.6/100+1.65/100)*P1806</f>
        <v>2.2575</v>
      </c>
      <c r="R1806" s="90"/>
      <c r="S1806" s="90"/>
      <c r="T1806" s="90"/>
      <c r="U1806" s="90"/>
      <c r="V1806" s="90">
        <f>+P1806-Q1806+R1806+S1806+T1806+U1806</f>
        <v>6.342499999999999</v>
      </c>
      <c r="W1806" s="91">
        <f>(1.02/100)</f>
        <v>1.02E-2</v>
      </c>
      <c r="X1806" s="91">
        <v>4.8E-3</v>
      </c>
      <c r="Y1806" s="91">
        <v>0.17</v>
      </c>
      <c r="Z1806" s="91">
        <v>1.65E-2</v>
      </c>
      <c r="AA1806" s="91">
        <v>7.6E-2</v>
      </c>
      <c r="AB1806" s="91">
        <f>SUM(W1806:AA1806)</f>
        <v>0.2775</v>
      </c>
      <c r="AC1806" s="75">
        <v>12</v>
      </c>
      <c r="AD1806" s="92">
        <f>IF(AL1806="","",+AC1806*AL1806)</f>
        <v>193.91082802547774</v>
      </c>
      <c r="AE1806" s="93">
        <f>IF(AL1806="","",+AL1806*AB1806)</f>
        <v>4.484187898089173</v>
      </c>
      <c r="AF1806" s="92">
        <f>IF(AL1806="","",+AL1806-AE1806)</f>
        <v>11.675047770700639</v>
      </c>
      <c r="AG1806" s="93">
        <f>+V1806</f>
        <v>6.342499999999999</v>
      </c>
      <c r="AH1806" s="92">
        <f>IF(AF1806="","",+AF1806-AG1806)</f>
        <v>5.332547770700639</v>
      </c>
      <c r="AI1806" s="92">
        <f>IF(AH1806="","",+AH1806*AC1806)</f>
        <v>63.99057324840767</v>
      </c>
      <c r="AJ1806" s="93">
        <v>8.98</v>
      </c>
      <c r="AK1806" s="94">
        <v>0.33</v>
      </c>
      <c r="AL1806" s="93">
        <f>IF(V1806=0,"",V1806/(1-AB1806-AK1806))</f>
        <v>16.15923566878981</v>
      </c>
      <c r="AM1806" s="95">
        <v>0.33</v>
      </c>
      <c r="AN1806" s="93">
        <f>IF(V1806=0,"",V1806/(1-AB1806-AM1806))</f>
        <v>16.15923566878981</v>
      </c>
      <c r="AO1806" s="96">
        <v>1.2</v>
      </c>
      <c r="AP1806" s="93">
        <f>IF(BD!AJ1806="","",BD!AJ1806*BD!AO1806)</f>
        <v>10.776</v>
      </c>
      <c r="AQ1806" s="91">
        <f>BD!AM1806/BD!AK1806-1</f>
        <v>0</v>
      </c>
      <c r="AR1806" s="91">
        <f>IF(BD!AN1806="","",IF(BD!AJ1806="","",BD!AN1806/BD!AJ1806-1))</f>
        <v>0.7994694508674622</v>
      </c>
      <c r="AS1806" s="91" t="str">
        <f>IF(BD!AN1806="","",IF(BD!AN1806&lt;BD!AL1806,"ABAIXO DA META","DENTRO DA META"))</f>
        <v>DENTRO DA META</v>
      </c>
      <c r="AT1806" s="91" t="str">
        <f>IF(BD!AJ1806="","EM ANÁLISE",IF(BD!AP1806&gt;=BD!AN1806,"GO", "NO GO"))</f>
        <v>NO GO</v>
      </c>
      <c r="AU1806" s="97">
        <f>IF(AN1806="","",+BD!$AN1806-AJ1806)</f>
        <v>7.179235668789811</v>
      </c>
      <c r="AV1806" s="98"/>
      <c r="AW1806" s="90">
        <f>BD!P1806*BD!AC1806</f>
        <v>103.19999999999999</v>
      </c>
      <c r="AX1806" s="90">
        <f>BD!V1806*BD!AC1806</f>
        <v>76.10999999999999</v>
      </c>
      <c r="AY1806" s="90">
        <f>IF(BD!AN1806="","",BD!AN1806*BD!AC1806)</f>
        <v>193.91082802547774</v>
      </c>
      <c r="AZ1806" s="75" t="s">
        <v>5272</v>
      </c>
      <c r="BA1806" s="75"/>
      <c r="BB1806" s="75"/>
      <c r="BC1806" s="75"/>
      <c r="BD1806" s="99" t="s">
        <v>5257</v>
      </c>
      <c r="BE1806" s="100" t="s">
        <v>4</v>
      </c>
      <c r="BF1806" s="100" t="s">
        <v>4</v>
      </c>
      <c r="BG1806" s="99" t="s">
        <v>5258</v>
      </c>
      <c r="BH1806" s="101"/>
      <c r="BI1806" s="101"/>
      <c r="BJ1806" s="101"/>
      <c r="BK1806" s="101"/>
      <c r="BL1806" s="101"/>
      <c r="BM1806" s="101"/>
      <c r="BN1806" s="101"/>
      <c r="BO1806" s="103"/>
      <c r="BP1806" s="99">
        <v>140.622</v>
      </c>
      <c r="BQ1806" s="99">
        <v>121</v>
      </c>
      <c r="BR1806" s="101"/>
      <c r="BS1806" s="99" t="s">
        <v>5260</v>
      </c>
      <c r="BT1806" s="99" t="s">
        <v>5261</v>
      </c>
      <c r="BU1806" s="99">
        <v>5102</v>
      </c>
      <c r="BV1806" s="99"/>
      <c r="BW1806" s="99"/>
      <c r="BX1806" s="99"/>
      <c r="BY1806" s="99"/>
      <c r="BZ1806" s="99"/>
      <c r="CA1806" s="99"/>
      <c r="CB1806" s="99"/>
      <c r="CC1806" s="99">
        <v>102</v>
      </c>
      <c r="CD1806" s="99">
        <v>8</v>
      </c>
      <c r="CE1806" s="99">
        <v>8</v>
      </c>
      <c r="CF1806" s="99"/>
      <c r="CG1806" s="37" t="e">
        <f>VLOOKUP(Table_1[[#This Row],[EAN]],'[1]Planilha1'!$E:$R,13,0)</f>
        <v>#N/A</v>
      </c>
      <c r="CI1806" s="188">
        <f>IF(Table_1[[#This Row],[STATUS MERCADO]]="GO",Table_1[[#This Row],[M. BRUTA TOTAL]],0)</f>
        <v>0</v>
      </c>
      <c r="CJ1806" s="188">
        <f>IF(Table_1[[#This Row],[STATUS MERCADO]]="GO",Table_1[[#This Row],[PV UNIT. REALIZADO]]*Table_1[[#This Row],[QUANTIDADE]],0)</f>
        <v>0</v>
      </c>
    </row>
    <row r="1807" ht="15" hidden="1">
      <c r="A1807" s="7"/>
      <c r="B1807" s="84" t="s">
        <v>400</v>
      </c>
      <c r="C1807" s="85">
        <v>223493</v>
      </c>
      <c r="D1807" s="85" t="s">
        <v>1863</v>
      </c>
      <c r="E1807" s="85">
        <v>7891024174630</v>
      </c>
      <c r="F1807" s="86" t="s">
        <v>1864</v>
      </c>
      <c r="G1807" s="75" t="s">
        <v>13</v>
      </c>
      <c r="H1807" s="75">
        <v>3770</v>
      </c>
      <c r="I1807" s="87" t="s">
        <v>1627</v>
      </c>
      <c r="J1807" s="75" t="s">
        <v>1628</v>
      </c>
      <c r="K1807" s="88" t="s">
        <v>1177</v>
      </c>
      <c r="L1807" s="88">
        <v>6</v>
      </c>
      <c r="M1807" s="88">
        <v>0</v>
      </c>
      <c r="N1807" s="75" t="s">
        <v>85</v>
      </c>
      <c r="O1807" s="75" t="s">
        <v>1739</v>
      </c>
      <c r="P1807" s="89">
        <v>11.91</v>
      </c>
      <c r="Q1807" s="90">
        <f>(17/100+7.6/100+1.65/100)*P1807</f>
        <v>3.1263750000000003</v>
      </c>
      <c r="R1807" s="90"/>
      <c r="S1807" s="90"/>
      <c r="T1807" s="90"/>
      <c r="U1807" s="90"/>
      <c r="V1807" s="90">
        <f>+P1807-Q1807+R1807+S1807+T1807+U1807</f>
        <v>8.783625</v>
      </c>
      <c r="W1807" s="91">
        <f>(1.02/100)</f>
        <v>1.02E-2</v>
      </c>
      <c r="X1807" s="91">
        <v>4.8E-3</v>
      </c>
      <c r="Y1807" s="91">
        <v>0.17</v>
      </c>
      <c r="Z1807" s="91">
        <v>1.65E-2</v>
      </c>
      <c r="AA1807" s="91">
        <v>7.6E-2</v>
      </c>
      <c r="AB1807" s="91">
        <f>SUM(W1807:AA1807)</f>
        <v>0.2775</v>
      </c>
      <c r="AC1807" s="75">
        <v>12</v>
      </c>
      <c r="AD1807" s="92">
        <f>IF(AL1807="","",+AC1807*AL1807)</f>
        <v>268.5439490445861</v>
      </c>
      <c r="AE1807" s="93">
        <f>IF(AL1807="","",+AL1807*AB1807)</f>
        <v>6.210078821656054</v>
      </c>
      <c r="AF1807" s="92">
        <f>IF(AL1807="","",+AL1807-AE1807)</f>
        <v>16.16858359872612</v>
      </c>
      <c r="AG1807" s="93">
        <f>+V1807</f>
        <v>8.783625</v>
      </c>
      <c r="AH1807" s="92">
        <f>IF(AF1807="","",+AF1807-AG1807)</f>
        <v>7.384958598726119</v>
      </c>
      <c r="AI1807" s="92">
        <f>IF(AH1807="","",+AH1807*AC1807)</f>
        <v>88.61950318471342</v>
      </c>
      <c r="AJ1807" s="93">
        <v>15.44</v>
      </c>
      <c r="AK1807" s="94">
        <v>0.33</v>
      </c>
      <c r="AL1807" s="93">
        <f>IF(V1807=0,"",V1807/(1-AB1807-AK1807))</f>
        <v>22.378662420382174</v>
      </c>
      <c r="AM1807" s="95">
        <v>0.33</v>
      </c>
      <c r="AN1807" s="93">
        <f>IF(V1807=0,"",V1807/(1-AB1807-AM1807))</f>
        <v>22.378662420382174</v>
      </c>
      <c r="AO1807" s="96">
        <v>1.2</v>
      </c>
      <c r="AP1807" s="93">
        <f>IF(BD!AJ1807="","",BD!AJ1807*BD!AO1807)</f>
        <v>18.528</v>
      </c>
      <c r="AQ1807" s="91">
        <f>BD!AM1807/BD!AK1807-1</f>
        <v>0</v>
      </c>
      <c r="AR1807" s="91">
        <f>IF(BD!AN1807="","",IF(BD!AJ1807="","",BD!AN1807/BD!AJ1807-1))</f>
        <v>0.44939523448071084</v>
      </c>
      <c r="AS1807" s="91" t="str">
        <f>IF(BD!AN1807="","",IF(BD!AN1807&lt;BD!AL1807,"ABAIXO DA META","DENTRO DA META"))</f>
        <v>DENTRO DA META</v>
      </c>
      <c r="AT1807" s="91" t="str">
        <f>IF(BD!AJ1807="","EM ANÁLISE",IF(BD!AP1807&gt;=BD!AN1807,"GO", "NO GO"))</f>
        <v>NO GO</v>
      </c>
      <c r="AU1807" s="97">
        <f>IF(AN1807="","",+BD!$AN1807-AJ1807)</f>
        <v>6.938662420382174</v>
      </c>
      <c r="AV1807" s="98"/>
      <c r="AW1807" s="90">
        <f>BD!P1807*BD!AC1807</f>
        <v>142.92000000000002</v>
      </c>
      <c r="AX1807" s="90">
        <f>BD!V1807*BD!AC1807</f>
        <v>105.40350000000001</v>
      </c>
      <c r="AY1807" s="90">
        <f>IF(BD!AN1807="","",BD!AN1807*BD!AC1807)</f>
        <v>268.5439490445861</v>
      </c>
      <c r="AZ1807" s="75" t="s">
        <v>5272</v>
      </c>
      <c r="BA1807" s="75"/>
      <c r="BB1807" s="75"/>
      <c r="BC1807" s="75"/>
      <c r="BD1807" s="99" t="s">
        <v>5257</v>
      </c>
      <c r="BE1807" s="100" t="s">
        <v>4</v>
      </c>
      <c r="BF1807" s="100" t="s">
        <v>4</v>
      </c>
      <c r="BG1807" s="99" t="s">
        <v>5258</v>
      </c>
      <c r="BH1807" s="101"/>
      <c r="BI1807" s="101"/>
      <c r="BJ1807" s="101"/>
      <c r="BK1807" s="101"/>
      <c r="BL1807" s="101"/>
      <c r="BM1807" s="101"/>
      <c r="BN1807" s="101"/>
      <c r="BO1807" s="103"/>
      <c r="BP1807" s="99">
        <v>140.622</v>
      </c>
      <c r="BQ1807" s="99">
        <v>121</v>
      </c>
      <c r="BR1807" s="101"/>
      <c r="BS1807" s="99" t="s">
        <v>5260</v>
      </c>
      <c r="BT1807" s="99" t="s">
        <v>5261</v>
      </c>
      <c r="BU1807" s="99">
        <v>5102</v>
      </c>
      <c r="BV1807" s="99"/>
      <c r="BW1807" s="99"/>
      <c r="BX1807" s="99"/>
      <c r="BY1807" s="99"/>
      <c r="BZ1807" s="99"/>
      <c r="CA1807" s="99"/>
      <c r="CB1807" s="99"/>
      <c r="CC1807" s="99">
        <v>102</v>
      </c>
      <c r="CD1807" s="99">
        <v>8</v>
      </c>
      <c r="CE1807" s="99">
        <v>8</v>
      </c>
      <c r="CF1807" s="99"/>
      <c r="CG1807" s="37" t="e">
        <f>VLOOKUP(Table_1[[#This Row],[EAN]],'[1]Planilha1'!$E:$R,13,0)</f>
        <v>#N/A</v>
      </c>
      <c r="CI1807" s="188">
        <f>IF(Table_1[[#This Row],[STATUS MERCADO]]="GO",Table_1[[#This Row],[M. BRUTA TOTAL]],0)</f>
        <v>0</v>
      </c>
      <c r="CJ1807" s="188">
        <f>IF(Table_1[[#This Row],[STATUS MERCADO]]="GO",Table_1[[#This Row],[PV UNIT. REALIZADO]]*Table_1[[#This Row],[QUANTIDADE]],0)</f>
        <v>0</v>
      </c>
    </row>
    <row r="1808" ht="15" hidden="1">
      <c r="A1808" s="7"/>
      <c r="B1808" s="84" t="s">
        <v>400</v>
      </c>
      <c r="C1808" s="85">
        <v>223494</v>
      </c>
      <c r="D1808" s="85" t="s">
        <v>1865</v>
      </c>
      <c r="E1808" s="85">
        <v>7891024174685</v>
      </c>
      <c r="F1808" s="86" t="s">
        <v>1866</v>
      </c>
      <c r="G1808" s="75" t="s">
        <v>13</v>
      </c>
      <c r="H1808" s="75">
        <v>3770</v>
      </c>
      <c r="I1808" s="87" t="s">
        <v>1627</v>
      </c>
      <c r="J1808" s="75" t="s">
        <v>1628</v>
      </c>
      <c r="K1808" s="88" t="s">
        <v>1177</v>
      </c>
      <c r="L1808" s="88">
        <v>6</v>
      </c>
      <c r="M1808" s="88">
        <v>0</v>
      </c>
      <c r="N1808" s="75" t="s">
        <v>85</v>
      </c>
      <c r="O1808" s="75" t="s">
        <v>1739</v>
      </c>
      <c r="P1808" s="89">
        <v>11.91</v>
      </c>
      <c r="Q1808" s="90">
        <f>(17/100+7.6/100+1.65/100)*P1808</f>
        <v>3.1263750000000003</v>
      </c>
      <c r="R1808" s="90"/>
      <c r="S1808" s="90"/>
      <c r="T1808" s="90"/>
      <c r="U1808" s="90"/>
      <c r="V1808" s="90">
        <f>+P1808-Q1808+R1808+S1808+T1808+U1808</f>
        <v>8.783625</v>
      </c>
      <c r="W1808" s="91">
        <f>(1.02/100)</f>
        <v>1.02E-2</v>
      </c>
      <c r="X1808" s="91">
        <v>4.8E-3</v>
      </c>
      <c r="Y1808" s="91">
        <v>0.17</v>
      </c>
      <c r="Z1808" s="91">
        <v>1.65E-2</v>
      </c>
      <c r="AA1808" s="91">
        <v>7.6E-2</v>
      </c>
      <c r="AB1808" s="91">
        <f>SUM(W1808:AA1808)</f>
        <v>0.2775</v>
      </c>
      <c r="AC1808" s="75">
        <v>12</v>
      </c>
      <c r="AD1808" s="92">
        <f>IF(AL1808="","",+AC1808*AL1808)</f>
        <v>268.5439490445861</v>
      </c>
      <c r="AE1808" s="93">
        <f>IF(AL1808="","",+AL1808*AB1808)</f>
        <v>6.210078821656054</v>
      </c>
      <c r="AF1808" s="92">
        <f>IF(AL1808="","",+AL1808-AE1808)</f>
        <v>16.16858359872612</v>
      </c>
      <c r="AG1808" s="93">
        <f>+V1808</f>
        <v>8.783625</v>
      </c>
      <c r="AH1808" s="92">
        <f>IF(AF1808="","",+AF1808-AG1808)</f>
        <v>7.384958598726119</v>
      </c>
      <c r="AI1808" s="92">
        <f>IF(AH1808="","",+AH1808*AC1808)</f>
        <v>88.61950318471342</v>
      </c>
      <c r="AJ1808" s="93">
        <v>15.44</v>
      </c>
      <c r="AK1808" s="94">
        <v>0.33</v>
      </c>
      <c r="AL1808" s="93">
        <f>IF(V1808=0,"",V1808/(1-AB1808-AK1808))</f>
        <v>22.378662420382174</v>
      </c>
      <c r="AM1808" s="95">
        <v>0.33</v>
      </c>
      <c r="AN1808" s="93">
        <f>IF(V1808=0,"",V1808/(1-AB1808-AM1808))</f>
        <v>22.378662420382174</v>
      </c>
      <c r="AO1808" s="96">
        <v>1.2</v>
      </c>
      <c r="AP1808" s="93">
        <f>IF(BD!AJ1808="","",BD!AJ1808*BD!AO1808)</f>
        <v>18.528</v>
      </c>
      <c r="AQ1808" s="91">
        <f>BD!AM1808/BD!AK1808-1</f>
        <v>0</v>
      </c>
      <c r="AR1808" s="91">
        <f>IF(BD!AN1808="","",IF(BD!AJ1808="","",BD!AN1808/BD!AJ1808-1))</f>
        <v>0.44939523448071084</v>
      </c>
      <c r="AS1808" s="91" t="str">
        <f>IF(BD!AN1808="","",IF(BD!AN1808&lt;BD!AL1808,"ABAIXO DA META","DENTRO DA META"))</f>
        <v>DENTRO DA META</v>
      </c>
      <c r="AT1808" s="91" t="str">
        <f>IF(BD!AJ1808="","EM ANÁLISE",IF(BD!AP1808&gt;=BD!AN1808,"GO", "NO GO"))</f>
        <v>NO GO</v>
      </c>
      <c r="AU1808" s="97">
        <f>IF(AN1808="","",+BD!$AN1808-AJ1808)</f>
        <v>6.938662420382174</v>
      </c>
      <c r="AV1808" s="98"/>
      <c r="AW1808" s="90">
        <f>BD!P1808*BD!AC1808</f>
        <v>142.92000000000002</v>
      </c>
      <c r="AX1808" s="90">
        <f>BD!V1808*BD!AC1808</f>
        <v>105.40350000000001</v>
      </c>
      <c r="AY1808" s="90">
        <f>IF(BD!AN1808="","",BD!AN1808*BD!AC1808)</f>
        <v>268.5439490445861</v>
      </c>
      <c r="AZ1808" s="75" t="s">
        <v>5272</v>
      </c>
      <c r="BA1808" s="75"/>
      <c r="BB1808" s="75"/>
      <c r="BC1808" s="75"/>
      <c r="BD1808" s="99" t="s">
        <v>5257</v>
      </c>
      <c r="BE1808" s="100" t="s">
        <v>4</v>
      </c>
      <c r="BF1808" s="100" t="s">
        <v>4</v>
      </c>
      <c r="BG1808" s="99" t="s">
        <v>5258</v>
      </c>
      <c r="BH1808" s="101"/>
      <c r="BI1808" s="101"/>
      <c r="BJ1808" s="101"/>
      <c r="BK1808" s="101"/>
      <c r="BL1808" s="101"/>
      <c r="BM1808" s="101"/>
      <c r="BN1808" s="101"/>
      <c r="BO1808" s="103"/>
      <c r="BP1808" s="99">
        <v>140.622</v>
      </c>
      <c r="BQ1808" s="99">
        <v>121</v>
      </c>
      <c r="BR1808" s="101"/>
      <c r="BS1808" s="99" t="s">
        <v>5260</v>
      </c>
      <c r="BT1808" s="99" t="s">
        <v>5261</v>
      </c>
      <c r="BU1808" s="99">
        <v>5102</v>
      </c>
      <c r="BV1808" s="99"/>
      <c r="BW1808" s="99"/>
      <c r="BX1808" s="99"/>
      <c r="BY1808" s="99"/>
      <c r="BZ1808" s="99"/>
      <c r="CA1808" s="99"/>
      <c r="CB1808" s="99"/>
      <c r="CC1808" s="99">
        <v>102</v>
      </c>
      <c r="CD1808" s="99">
        <v>8</v>
      </c>
      <c r="CE1808" s="99">
        <v>8</v>
      </c>
      <c r="CF1808" s="99"/>
      <c r="CG1808" s="37" t="e">
        <f>VLOOKUP(Table_1[[#This Row],[EAN]],'[1]Planilha1'!$E:$R,13,0)</f>
        <v>#N/A</v>
      </c>
      <c r="CI1808" s="188">
        <f>IF(Table_1[[#This Row],[STATUS MERCADO]]="GO",Table_1[[#This Row],[M. BRUTA TOTAL]],0)</f>
        <v>0</v>
      </c>
      <c r="CJ1808" s="188">
        <f>IF(Table_1[[#This Row],[STATUS MERCADO]]="GO",Table_1[[#This Row],[PV UNIT. REALIZADO]]*Table_1[[#This Row],[QUANTIDADE]],0)</f>
        <v>0</v>
      </c>
    </row>
    <row r="1809" ht="15" hidden="1">
      <c r="A1809" s="7"/>
      <c r="B1809" s="84" t="s">
        <v>400</v>
      </c>
      <c r="C1809" s="75">
        <v>223495</v>
      </c>
      <c r="D1809" s="75" t="s">
        <v>1867</v>
      </c>
      <c r="E1809" s="85">
        <v>7891024158708</v>
      </c>
      <c r="F1809" s="86" t="s">
        <v>1868</v>
      </c>
      <c r="G1809" s="75" t="s">
        <v>15</v>
      </c>
      <c r="H1809" s="75">
        <v>560</v>
      </c>
      <c r="I1809" s="87" t="s">
        <v>1560</v>
      </c>
      <c r="J1809" s="75" t="s">
        <v>1628</v>
      </c>
      <c r="K1809" s="88" t="s">
        <v>1177</v>
      </c>
      <c r="L1809" s="88">
        <v>6</v>
      </c>
      <c r="M1809" s="88">
        <v>0</v>
      </c>
      <c r="N1809" s="75" t="s">
        <v>85</v>
      </c>
      <c r="O1809" s="75" t="s">
        <v>1739</v>
      </c>
      <c r="P1809" s="89"/>
      <c r="Q1809" s="90">
        <f>(17/100+7.6/100+1.65/100)*P1809</f>
        <v>0</v>
      </c>
      <c r="R1809" s="90"/>
      <c r="S1809" s="90"/>
      <c r="T1809" s="90"/>
      <c r="U1809" s="90"/>
      <c r="V1809" s="90">
        <f>+P1809-Q1809+R1809+S1809+T1809+U1809</f>
        <v>0</v>
      </c>
      <c r="W1809" s="91">
        <f>(1.02/100)</f>
        <v>1.02E-2</v>
      </c>
      <c r="X1809" s="91">
        <v>4.8E-3</v>
      </c>
      <c r="Y1809" s="91">
        <v>0.17</v>
      </c>
      <c r="Z1809" s="91">
        <v>1.65E-2</v>
      </c>
      <c r="AA1809" s="91">
        <v>7.6E-2</v>
      </c>
      <c r="AB1809" s="91">
        <f>SUM(W1809:AA1809)</f>
        <v>0.2775</v>
      </c>
      <c r="AC1809" s="75">
        <v>12</v>
      </c>
      <c r="AD1809" s="92">
        <f>IF(AL1809="","",+AC1809*AL1809)</f>
      </c>
      <c r="AE1809" s="93">
        <f>IF(AL1809="","",+AL1809*AB1809)</f>
      </c>
      <c r="AF1809" s="92">
        <f>IF(AL1809="","",+AL1809-AE1809)</f>
      </c>
      <c r="AG1809" s="93">
        <f>+V1809</f>
        <v>0</v>
      </c>
      <c r="AH1809" s="92">
        <f>IF(AF1809="","",+AF1809-AG1809)</f>
      </c>
      <c r="AI1809" s="92">
        <f>IF(AH1809="","",+AH1809*AC1809)</f>
      </c>
      <c r="AJ1809" s="93"/>
      <c r="AK1809" s="94">
        <v>0.33</v>
      </c>
      <c r="AL1809" s="93">
        <f>IF(V1809=0,"",V1809/(1-AB1809-AK1809))</f>
      </c>
      <c r="AM1809" s="95">
        <v>0.33</v>
      </c>
      <c r="AN1809" s="93">
        <f>IF(V1809=0,"",V1809/(1-AB1809-AM1809))</f>
      </c>
      <c r="AO1809" s="96">
        <v>1.2</v>
      </c>
      <c r="AP1809" s="93">
        <f>IF(BD!AJ1809="","",BD!AJ1809*BD!AO1809)</f>
      </c>
      <c r="AQ1809" s="91">
        <f>BD!AM1809/BD!AK1809-1</f>
        <v>0</v>
      </c>
      <c r="AR1809" s="91">
        <f>IF(BD!AN1809="","",IF(BD!AJ1809="","",BD!AN1809/BD!AJ1809-1))</f>
      </c>
      <c r="AS1809" s="91">
        <f>IF(BD!AN1809="","",IF(BD!AN1809&lt;BD!AL1809,"ABAIXO DA META","DENTRO DA META"))</f>
      </c>
      <c r="AT1809" s="91" t="str">
        <f>IF(BD!AJ1809="","EM ANÁLISE",IF(BD!AP1809&gt;=BD!AN1809,"GO", "NO GO"))</f>
        <v>EM ANÁLISE</v>
      </c>
      <c r="AU1809" s="97">
        <f>IF(AN1809="","",+BD!$AN1809-AJ1809)</f>
      </c>
      <c r="AV1809" s="98"/>
      <c r="AW1809" s="90">
        <f>BD!P1809*BD!AC1809</f>
        <v>0</v>
      </c>
      <c r="AX1809" s="90">
        <f>BD!V1809*BD!AC1809</f>
        <v>0</v>
      </c>
      <c r="AY1809" s="90">
        <f>IF(BD!AN1809="","",BD!AN1809*BD!AC1809)</f>
      </c>
      <c r="AZ1809" s="75" t="s">
        <v>123</v>
      </c>
      <c r="BA1809" s="75"/>
      <c r="BB1809" s="75"/>
      <c r="BC1809" s="75"/>
      <c r="BD1809" s="104"/>
      <c r="BE1809" s="104"/>
      <c r="BF1809" s="101"/>
      <c r="BG1809" s="101"/>
      <c r="BH1809" s="101"/>
      <c r="BI1809" s="101"/>
      <c r="BJ1809" s="101"/>
      <c r="BK1809" s="101"/>
      <c r="BL1809" s="101"/>
      <c r="BM1809" s="101"/>
      <c r="BN1809" s="101"/>
      <c r="BO1809" s="103"/>
      <c r="BP1809" s="101"/>
      <c r="BQ1809" s="101"/>
      <c r="BR1809" s="101"/>
      <c r="BS1809" s="101"/>
      <c r="BT1809" s="101"/>
      <c r="BU1809" s="101"/>
      <c r="BV1809" s="101"/>
      <c r="BW1809" s="101"/>
      <c r="BX1809" s="101"/>
      <c r="BY1809" s="101"/>
      <c r="BZ1809" s="101"/>
      <c r="CA1809" s="101"/>
      <c r="CB1809" s="101"/>
      <c r="CC1809" s="101"/>
      <c r="CD1809" s="101"/>
      <c r="CE1809" s="101"/>
      <c r="CF1809" s="101"/>
      <c r="CG1809" s="37" t="e">
        <f>VLOOKUP(Table_1[[#This Row],[EAN]],'[1]Planilha1'!$E:$R,13,0)</f>
        <v>#N/A</v>
      </c>
      <c r="CI1809" s="188">
        <f>IF(Table_1[[#This Row],[STATUS MERCADO]]="GO",Table_1[[#This Row],[M. BRUTA TOTAL]],0)</f>
        <v>0</v>
      </c>
      <c r="CJ1809" s="188">
        <f>IF(Table_1[[#This Row],[STATUS MERCADO]]="GO",Table_1[[#This Row],[PV UNIT. REALIZADO]]*Table_1[[#This Row],[QUANTIDADE]],0)</f>
        <v>0</v>
      </c>
    </row>
    <row r="1810" ht="15" hidden="1">
      <c r="A1810" s="7"/>
      <c r="B1810" s="84" t="s">
        <v>400</v>
      </c>
      <c r="C1810" s="75">
        <v>223496</v>
      </c>
      <c r="D1810" s="75" t="s">
        <v>1869</v>
      </c>
      <c r="E1810" s="85">
        <v>7891024184271</v>
      </c>
      <c r="F1810" s="86" t="s">
        <v>1870</v>
      </c>
      <c r="G1810" s="75" t="s">
        <v>15</v>
      </c>
      <c r="H1810" s="75">
        <v>560</v>
      </c>
      <c r="I1810" s="87" t="s">
        <v>1560</v>
      </c>
      <c r="J1810" s="75" t="s">
        <v>1628</v>
      </c>
      <c r="K1810" s="88" t="s">
        <v>1177</v>
      </c>
      <c r="L1810" s="88">
        <v>6</v>
      </c>
      <c r="M1810" s="88">
        <v>0</v>
      </c>
      <c r="N1810" s="75" t="s">
        <v>85</v>
      </c>
      <c r="O1810" s="75" t="s">
        <v>1739</v>
      </c>
      <c r="P1810" s="89"/>
      <c r="Q1810" s="90">
        <f>(17/100+7.6/100+1.65/100)*P1810</f>
        <v>0</v>
      </c>
      <c r="R1810" s="90"/>
      <c r="S1810" s="90"/>
      <c r="T1810" s="90"/>
      <c r="U1810" s="90"/>
      <c r="V1810" s="90">
        <f>+P1810-Q1810+R1810+S1810+T1810+U1810</f>
        <v>0</v>
      </c>
      <c r="W1810" s="91">
        <f>(1.02/100)</f>
        <v>1.02E-2</v>
      </c>
      <c r="X1810" s="91">
        <v>4.8E-3</v>
      </c>
      <c r="Y1810" s="91">
        <v>0.17</v>
      </c>
      <c r="Z1810" s="91">
        <v>1.65E-2</v>
      </c>
      <c r="AA1810" s="91">
        <v>7.6E-2</v>
      </c>
      <c r="AB1810" s="91">
        <f>SUM(W1810:AA1810)</f>
        <v>0.2775</v>
      </c>
      <c r="AC1810" s="75">
        <v>12</v>
      </c>
      <c r="AD1810" s="92">
        <f>IF(AL1810="","",+AC1810*AL1810)</f>
      </c>
      <c r="AE1810" s="93">
        <f>IF(AL1810="","",+AL1810*AB1810)</f>
      </c>
      <c r="AF1810" s="92">
        <f>IF(AL1810="","",+AL1810-AE1810)</f>
      </c>
      <c r="AG1810" s="93">
        <f>+V1810</f>
        <v>0</v>
      </c>
      <c r="AH1810" s="92">
        <f>IF(AF1810="","",+AF1810-AG1810)</f>
      </c>
      <c r="AI1810" s="92">
        <f>IF(AH1810="","",+AH1810*AC1810)</f>
      </c>
      <c r="AJ1810" s="93"/>
      <c r="AK1810" s="94">
        <v>0.33</v>
      </c>
      <c r="AL1810" s="93">
        <f>IF(V1810=0,"",V1810/(1-AB1810-AK1810))</f>
      </c>
      <c r="AM1810" s="95">
        <v>0.33</v>
      </c>
      <c r="AN1810" s="93">
        <f>IF(V1810=0,"",V1810/(1-AB1810-AM1810))</f>
      </c>
      <c r="AO1810" s="96">
        <v>1.2</v>
      </c>
      <c r="AP1810" s="93">
        <f>IF(BD!AJ1810="","",BD!AJ1810*BD!AO1810)</f>
      </c>
      <c r="AQ1810" s="91">
        <f>BD!AM1810/BD!AK1810-1</f>
        <v>0</v>
      </c>
      <c r="AR1810" s="91">
        <f>IF(BD!AN1810="","",IF(BD!AJ1810="","",BD!AN1810/BD!AJ1810-1))</f>
      </c>
      <c r="AS1810" s="91">
        <f>IF(BD!AN1810="","",IF(BD!AN1810&lt;BD!AL1810,"ABAIXO DA META","DENTRO DA META"))</f>
      </c>
      <c r="AT1810" s="91" t="str">
        <f>IF(BD!AJ1810="","EM ANÁLISE",IF(BD!AP1810&gt;=BD!AN1810,"GO", "NO GO"))</f>
        <v>EM ANÁLISE</v>
      </c>
      <c r="AU1810" s="97">
        <f>IF(AN1810="","",+BD!$AN1810-AJ1810)</f>
      </c>
      <c r="AV1810" s="98"/>
      <c r="AW1810" s="90">
        <f>BD!P1810*BD!AC1810</f>
        <v>0</v>
      </c>
      <c r="AX1810" s="90">
        <f>BD!V1810*BD!AC1810</f>
        <v>0</v>
      </c>
      <c r="AY1810" s="90">
        <f>IF(BD!AN1810="","",BD!AN1810*BD!AC1810)</f>
      </c>
      <c r="AZ1810" s="75" t="s">
        <v>123</v>
      </c>
      <c r="BA1810" s="75"/>
      <c r="BB1810" s="75"/>
      <c r="BC1810" s="75"/>
      <c r="BD1810" s="104"/>
      <c r="BE1810" s="104"/>
      <c r="BF1810" s="101"/>
      <c r="BG1810" s="101"/>
      <c r="BH1810" s="101"/>
      <c r="BI1810" s="101"/>
      <c r="BJ1810" s="101"/>
      <c r="BK1810" s="101"/>
      <c r="BL1810" s="101"/>
      <c r="BM1810" s="101"/>
      <c r="BN1810" s="101"/>
      <c r="BO1810" s="103"/>
      <c r="BP1810" s="101"/>
      <c r="BQ1810" s="101"/>
      <c r="BR1810" s="101"/>
      <c r="BS1810" s="101"/>
      <c r="BT1810" s="101"/>
      <c r="BU1810" s="101"/>
      <c r="BV1810" s="101"/>
      <c r="BW1810" s="101"/>
      <c r="BX1810" s="101"/>
      <c r="BY1810" s="101"/>
      <c r="BZ1810" s="101"/>
      <c r="CA1810" s="101"/>
      <c r="CB1810" s="101"/>
      <c r="CC1810" s="101"/>
      <c r="CD1810" s="101"/>
      <c r="CE1810" s="101"/>
      <c r="CF1810" s="101"/>
      <c r="CG1810" s="37" t="e">
        <f>VLOOKUP(Table_1[[#This Row],[EAN]],'[1]Planilha1'!$E:$R,13,0)</f>
        <v>#N/A</v>
      </c>
      <c r="CI1810" s="188">
        <f>IF(Table_1[[#This Row],[STATUS MERCADO]]="GO",Table_1[[#This Row],[M. BRUTA TOTAL]],0)</f>
        <v>0</v>
      </c>
      <c r="CJ1810" s="188">
        <f>IF(Table_1[[#This Row],[STATUS MERCADO]]="GO",Table_1[[#This Row],[PV UNIT. REALIZADO]]*Table_1[[#This Row],[QUANTIDADE]],0)</f>
        <v>0</v>
      </c>
    </row>
    <row r="1811" ht="15" hidden="1">
      <c r="A1811" s="7"/>
      <c r="B1811" s="84" t="s">
        <v>400</v>
      </c>
      <c r="C1811" s="75">
        <v>223497</v>
      </c>
      <c r="D1811" s="75" t="s">
        <v>1871</v>
      </c>
      <c r="E1811" s="85">
        <v>7891024174784</v>
      </c>
      <c r="F1811" s="86" t="s">
        <v>1872</v>
      </c>
      <c r="G1811" s="75" t="s">
        <v>15</v>
      </c>
      <c r="H1811" s="75">
        <v>560</v>
      </c>
      <c r="I1811" s="87" t="s">
        <v>1560</v>
      </c>
      <c r="J1811" s="75" t="s">
        <v>1628</v>
      </c>
      <c r="K1811" s="88" t="s">
        <v>1177</v>
      </c>
      <c r="L1811" s="88">
        <v>12</v>
      </c>
      <c r="M1811" s="88">
        <v>0</v>
      </c>
      <c r="N1811" s="75" t="s">
        <v>85</v>
      </c>
      <c r="O1811" s="75" t="s">
        <v>1739</v>
      </c>
      <c r="P1811" s="89"/>
      <c r="Q1811" s="90">
        <f>(17/100+7.6/100+1.65/100)*P1811</f>
        <v>0</v>
      </c>
      <c r="R1811" s="90"/>
      <c r="S1811" s="90"/>
      <c r="T1811" s="90"/>
      <c r="U1811" s="90"/>
      <c r="V1811" s="90">
        <f>+P1811-Q1811+R1811+S1811+T1811+U1811</f>
        <v>0</v>
      </c>
      <c r="W1811" s="91">
        <f>(1.02/100)</f>
        <v>1.02E-2</v>
      </c>
      <c r="X1811" s="91">
        <v>4.8E-3</v>
      </c>
      <c r="Y1811" s="91">
        <v>0.17</v>
      </c>
      <c r="Z1811" s="91">
        <v>1.65E-2</v>
      </c>
      <c r="AA1811" s="91">
        <v>7.6E-2</v>
      </c>
      <c r="AB1811" s="91">
        <f>SUM(W1811:AA1811)</f>
        <v>0.2775</v>
      </c>
      <c r="AC1811" s="75">
        <v>12</v>
      </c>
      <c r="AD1811" s="92">
        <f>IF(AL1811="","",+AC1811*AL1811)</f>
      </c>
      <c r="AE1811" s="93">
        <f>IF(AL1811="","",+AL1811*AB1811)</f>
      </c>
      <c r="AF1811" s="92">
        <f>IF(AL1811="","",+AL1811-AE1811)</f>
      </c>
      <c r="AG1811" s="93">
        <f>+V1811</f>
        <v>0</v>
      </c>
      <c r="AH1811" s="92">
        <f>IF(AF1811="","",+AF1811-AG1811)</f>
      </c>
      <c r="AI1811" s="92">
        <f>IF(AH1811="","",+AH1811*AC1811)</f>
      </c>
      <c r="AJ1811" s="93"/>
      <c r="AK1811" s="94">
        <v>0.33</v>
      </c>
      <c r="AL1811" s="93">
        <f>IF(V1811=0,"",V1811/(1-AB1811-AK1811))</f>
      </c>
      <c r="AM1811" s="95">
        <v>0.33</v>
      </c>
      <c r="AN1811" s="93">
        <f>IF(V1811=0,"",V1811/(1-AB1811-AM1811))</f>
      </c>
      <c r="AO1811" s="96">
        <v>1.2</v>
      </c>
      <c r="AP1811" s="93">
        <f>IF(BD!AJ1811="","",BD!AJ1811*BD!AO1811)</f>
      </c>
      <c r="AQ1811" s="91">
        <f>BD!AM1811/BD!AK1811-1</f>
        <v>0</v>
      </c>
      <c r="AR1811" s="91">
        <f>IF(BD!AN1811="","",IF(BD!AJ1811="","",BD!AN1811/BD!AJ1811-1))</f>
      </c>
      <c r="AS1811" s="91">
        <f>IF(BD!AN1811="","",IF(BD!AN1811&lt;BD!AL1811,"ABAIXO DA META","DENTRO DA META"))</f>
      </c>
      <c r="AT1811" s="91" t="str">
        <f>IF(BD!AJ1811="","EM ANÁLISE",IF(BD!AP1811&gt;=BD!AN1811,"GO", "NO GO"))</f>
        <v>EM ANÁLISE</v>
      </c>
      <c r="AU1811" s="97">
        <f>IF(AN1811="","",+BD!$AN1811-AJ1811)</f>
      </c>
      <c r="AV1811" s="98"/>
      <c r="AW1811" s="90">
        <f>BD!P1811*BD!AC1811</f>
        <v>0</v>
      </c>
      <c r="AX1811" s="90">
        <f>BD!V1811*BD!AC1811</f>
        <v>0</v>
      </c>
      <c r="AY1811" s="90">
        <f>IF(BD!AN1811="","",BD!AN1811*BD!AC1811)</f>
      </c>
      <c r="AZ1811" s="75" t="s">
        <v>123</v>
      </c>
      <c r="BA1811" s="75"/>
      <c r="BB1811" s="75"/>
      <c r="BC1811" s="75"/>
      <c r="BD1811" s="104"/>
      <c r="BE1811" s="104"/>
      <c r="BF1811" s="101"/>
      <c r="BG1811" s="101"/>
      <c r="BH1811" s="101"/>
      <c r="BI1811" s="101"/>
      <c r="BJ1811" s="101"/>
      <c r="BK1811" s="101"/>
      <c r="BL1811" s="101"/>
      <c r="BM1811" s="101"/>
      <c r="BN1811" s="101"/>
      <c r="BO1811" s="103"/>
      <c r="BP1811" s="101"/>
      <c r="BQ1811" s="101"/>
      <c r="BR1811" s="101"/>
      <c r="BS1811" s="101"/>
      <c r="BT1811" s="101"/>
      <c r="BU1811" s="101"/>
      <c r="BV1811" s="101"/>
      <c r="BW1811" s="101"/>
      <c r="BX1811" s="101"/>
      <c r="BY1811" s="101"/>
      <c r="BZ1811" s="101"/>
      <c r="CA1811" s="101"/>
      <c r="CB1811" s="101"/>
      <c r="CC1811" s="101"/>
      <c r="CD1811" s="101"/>
      <c r="CE1811" s="101"/>
      <c r="CF1811" s="101"/>
      <c r="CG1811" s="37" t="e">
        <f>VLOOKUP(Table_1[[#This Row],[EAN]],'[1]Planilha1'!$E:$R,13,0)</f>
        <v>#N/A</v>
      </c>
      <c r="CI1811" s="188">
        <f>IF(Table_1[[#This Row],[STATUS MERCADO]]="GO",Table_1[[#This Row],[M. BRUTA TOTAL]],0)</f>
        <v>0</v>
      </c>
      <c r="CJ1811" s="188">
        <f>IF(Table_1[[#This Row],[STATUS MERCADO]]="GO",Table_1[[#This Row],[PV UNIT. REALIZADO]]*Table_1[[#This Row],[QUANTIDADE]],0)</f>
        <v>0</v>
      </c>
    </row>
    <row r="1812" ht="15" hidden="1">
      <c r="A1812" s="7"/>
      <c r="B1812" s="84" t="s">
        <v>400</v>
      </c>
      <c r="C1812" s="75">
        <v>223498</v>
      </c>
      <c r="D1812" s="75" t="s">
        <v>1873</v>
      </c>
      <c r="E1812" s="85">
        <v>7891024161982</v>
      </c>
      <c r="F1812" s="86" t="s">
        <v>1874</v>
      </c>
      <c r="G1812" s="75" t="s">
        <v>15</v>
      </c>
      <c r="H1812" s="75">
        <v>560</v>
      </c>
      <c r="I1812" s="87" t="s">
        <v>1560</v>
      </c>
      <c r="J1812" s="75" t="s">
        <v>1628</v>
      </c>
      <c r="K1812" s="88" t="s">
        <v>1177</v>
      </c>
      <c r="L1812" s="88">
        <v>12</v>
      </c>
      <c r="M1812" s="88">
        <v>0</v>
      </c>
      <c r="N1812" s="75" t="s">
        <v>85</v>
      </c>
      <c r="O1812" s="75" t="s">
        <v>1739</v>
      </c>
      <c r="P1812" s="89"/>
      <c r="Q1812" s="90">
        <f>(17/100+7.6/100+1.65/100)*P1812</f>
        <v>0</v>
      </c>
      <c r="R1812" s="90"/>
      <c r="S1812" s="90"/>
      <c r="T1812" s="90"/>
      <c r="U1812" s="90"/>
      <c r="V1812" s="90">
        <f>+P1812-Q1812+R1812+S1812+T1812+U1812</f>
        <v>0</v>
      </c>
      <c r="W1812" s="91">
        <f>(1.02/100)</f>
        <v>1.02E-2</v>
      </c>
      <c r="X1812" s="91">
        <v>4.8E-3</v>
      </c>
      <c r="Y1812" s="91">
        <v>0.17</v>
      </c>
      <c r="Z1812" s="91">
        <v>1.65E-2</v>
      </c>
      <c r="AA1812" s="91">
        <v>7.6E-2</v>
      </c>
      <c r="AB1812" s="91">
        <f>SUM(W1812:AA1812)</f>
        <v>0.2775</v>
      </c>
      <c r="AC1812" s="75">
        <v>12</v>
      </c>
      <c r="AD1812" s="92">
        <f>IF(AL1812="","",+AC1812*AL1812)</f>
      </c>
      <c r="AE1812" s="93">
        <f>IF(AL1812="","",+AL1812*AB1812)</f>
      </c>
      <c r="AF1812" s="92">
        <f>IF(AL1812="","",+AL1812-AE1812)</f>
      </c>
      <c r="AG1812" s="93">
        <f>+V1812</f>
        <v>0</v>
      </c>
      <c r="AH1812" s="92">
        <f>IF(AF1812="","",+AF1812-AG1812)</f>
      </c>
      <c r="AI1812" s="92">
        <f>IF(AH1812="","",+AH1812*AC1812)</f>
      </c>
      <c r="AJ1812" s="93"/>
      <c r="AK1812" s="94">
        <v>0.33</v>
      </c>
      <c r="AL1812" s="93">
        <f>IF(V1812=0,"",V1812/(1-AB1812-AK1812))</f>
      </c>
      <c r="AM1812" s="95">
        <v>0.33</v>
      </c>
      <c r="AN1812" s="93">
        <f>IF(V1812=0,"",V1812/(1-AB1812-AM1812))</f>
      </c>
      <c r="AO1812" s="96">
        <v>1.2</v>
      </c>
      <c r="AP1812" s="93">
        <f>IF(BD!AJ1812="","",BD!AJ1812*BD!AO1812)</f>
      </c>
      <c r="AQ1812" s="91">
        <f>BD!AM1812/BD!AK1812-1</f>
        <v>0</v>
      </c>
      <c r="AR1812" s="91">
        <f>IF(BD!AN1812="","",IF(BD!AJ1812="","",BD!AN1812/BD!AJ1812-1))</f>
      </c>
      <c r="AS1812" s="91">
        <f>IF(BD!AN1812="","",IF(BD!AN1812&lt;BD!AL1812,"ABAIXO DA META","DENTRO DA META"))</f>
      </c>
      <c r="AT1812" s="91" t="str">
        <f>IF(BD!AJ1812="","EM ANÁLISE",IF(BD!AP1812&gt;=BD!AN1812,"GO", "NO GO"))</f>
        <v>EM ANÁLISE</v>
      </c>
      <c r="AU1812" s="97">
        <f>IF(AN1812="","",+BD!$AN1812-AJ1812)</f>
      </c>
      <c r="AV1812" s="98"/>
      <c r="AW1812" s="90">
        <f>BD!P1812*BD!AC1812</f>
        <v>0</v>
      </c>
      <c r="AX1812" s="90">
        <f>BD!V1812*BD!AC1812</f>
        <v>0</v>
      </c>
      <c r="AY1812" s="90">
        <f>IF(BD!AN1812="","",BD!AN1812*BD!AC1812)</f>
      </c>
      <c r="AZ1812" s="75" t="s">
        <v>123</v>
      </c>
      <c r="BA1812" s="75"/>
      <c r="BB1812" s="75"/>
      <c r="BC1812" s="75"/>
      <c r="BD1812" s="104"/>
      <c r="BE1812" s="104"/>
      <c r="BF1812" s="101"/>
      <c r="BG1812" s="101"/>
      <c r="BH1812" s="101"/>
      <c r="BI1812" s="101"/>
      <c r="BJ1812" s="101"/>
      <c r="BK1812" s="101"/>
      <c r="BL1812" s="101"/>
      <c r="BM1812" s="101"/>
      <c r="BN1812" s="101"/>
      <c r="BO1812" s="103"/>
      <c r="BP1812" s="101"/>
      <c r="BQ1812" s="101"/>
      <c r="BR1812" s="101"/>
      <c r="BS1812" s="101"/>
      <c r="BT1812" s="101"/>
      <c r="BU1812" s="101"/>
      <c r="BV1812" s="101"/>
      <c r="BW1812" s="101"/>
      <c r="BX1812" s="101"/>
      <c r="BY1812" s="101"/>
      <c r="BZ1812" s="101"/>
      <c r="CA1812" s="101"/>
      <c r="CB1812" s="101"/>
      <c r="CC1812" s="101"/>
      <c r="CD1812" s="101"/>
      <c r="CE1812" s="101"/>
      <c r="CF1812" s="101"/>
      <c r="CG1812" s="37" t="e">
        <f>VLOOKUP(Table_1[[#This Row],[EAN]],'[1]Planilha1'!$E:$R,13,0)</f>
        <v>#N/A</v>
      </c>
      <c r="CI1812" s="188">
        <f>IF(Table_1[[#This Row],[STATUS MERCADO]]="GO",Table_1[[#This Row],[M. BRUTA TOTAL]],0)</f>
        <v>0</v>
      </c>
      <c r="CJ1812" s="188">
        <f>IF(Table_1[[#This Row],[STATUS MERCADO]]="GO",Table_1[[#This Row],[PV UNIT. REALIZADO]]*Table_1[[#This Row],[QUANTIDADE]],0)</f>
        <v>0</v>
      </c>
    </row>
    <row r="1813" ht="15" hidden="1">
      <c r="A1813" s="7"/>
      <c r="B1813" s="84" t="s">
        <v>400</v>
      </c>
      <c r="C1813" s="85">
        <v>223499</v>
      </c>
      <c r="D1813" s="85" t="s">
        <v>1875</v>
      </c>
      <c r="E1813" s="85">
        <v>7891024194102</v>
      </c>
      <c r="F1813" s="86" t="s">
        <v>1876</v>
      </c>
      <c r="G1813" s="75" t="s">
        <v>20</v>
      </c>
      <c r="H1813" s="75">
        <v>1220</v>
      </c>
      <c r="I1813" s="87" t="s">
        <v>402</v>
      </c>
      <c r="J1813" s="75" t="s">
        <v>403</v>
      </c>
      <c r="K1813" s="88" t="s">
        <v>1177</v>
      </c>
      <c r="L1813" s="88">
        <v>12</v>
      </c>
      <c r="M1813" s="88">
        <v>0</v>
      </c>
      <c r="N1813" s="75" t="s">
        <v>85</v>
      </c>
      <c r="O1813" s="75" t="s">
        <v>1739</v>
      </c>
      <c r="P1813" s="89">
        <v>4.23</v>
      </c>
      <c r="Q1813" s="90">
        <f>(17/100+7.6/100+1.65/100)*P1813</f>
        <v>1.1103750000000001</v>
      </c>
      <c r="R1813" s="90"/>
      <c r="S1813" s="90"/>
      <c r="T1813" s="90"/>
      <c r="U1813" s="90"/>
      <c r="V1813" s="90">
        <f>+P1813-Q1813+R1813+S1813+T1813+U1813</f>
        <v>3.119625</v>
      </c>
      <c r="W1813" s="91">
        <f>(1.02/100)</f>
        <v>1.02E-2</v>
      </c>
      <c r="X1813" s="91">
        <v>4.8E-3</v>
      </c>
      <c r="Y1813" s="91">
        <v>0.17</v>
      </c>
      <c r="Z1813" s="91">
        <v>1.65E-2</v>
      </c>
      <c r="AA1813" s="91">
        <v>7.6E-2</v>
      </c>
      <c r="AB1813" s="91">
        <f>SUM(W1813:AA1813)</f>
        <v>0.2775</v>
      </c>
      <c r="AC1813" s="75">
        <v>12</v>
      </c>
      <c r="AD1813" s="92">
        <f>IF(AL1813="","",+AC1813*AL1813)</f>
        <v>95.3770700636943</v>
      </c>
      <c r="AE1813" s="93">
        <f>IF(AL1813="","",+AL1813*AB1813)</f>
        <v>2.205594745222931</v>
      </c>
      <c r="AF1813" s="92">
        <f>IF(AL1813="","",+AL1813-AE1813)</f>
        <v>5.742494426751594</v>
      </c>
      <c r="AG1813" s="93">
        <f>+V1813</f>
        <v>3.119625</v>
      </c>
      <c r="AH1813" s="92">
        <f>IF(AF1813="","",+AF1813-AG1813)</f>
        <v>2.6228694267515937</v>
      </c>
      <c r="AI1813" s="92">
        <f>IF(AH1813="","",+AH1813*AC1813)</f>
        <v>31.474433121019125</v>
      </c>
      <c r="AJ1813" s="93">
        <v>7.1</v>
      </c>
      <c r="AK1813" s="94">
        <v>0.33</v>
      </c>
      <c r="AL1813" s="93">
        <f>IF(V1813=0,"",V1813/(1-AB1813-AK1813))</f>
        <v>7.948089171974525</v>
      </c>
      <c r="AM1813" s="95">
        <v>0.33</v>
      </c>
      <c r="AN1813" s="93">
        <f>IF(V1813=0,"",V1813/(1-AB1813-AM1813))</f>
        <v>7.948089171974525</v>
      </c>
      <c r="AO1813" s="96">
        <v>1.2</v>
      </c>
      <c r="AP1813" s="93">
        <f>IF(BD!AJ1813="","",BD!AJ1813*BD!AO1813)</f>
        <v>8.52</v>
      </c>
      <c r="AQ1813" s="91">
        <f>BD!AM1813/BD!AK1813-1</f>
        <v>0</v>
      </c>
      <c r="AR1813" s="91">
        <f>IF(BD!AN1813="","",IF(BD!AJ1813="","",BD!AN1813/BD!AJ1813-1))</f>
        <v>0.11944917915134168</v>
      </c>
      <c r="AS1813" s="91" t="str">
        <f>IF(BD!AN1813="","",IF(BD!AN1813&lt;BD!AL1813,"ABAIXO DA META","DENTRO DA META"))</f>
        <v>DENTRO DA META</v>
      </c>
      <c r="AT1813" s="91" t="str">
        <f>IF(BD!AJ1813="","EM ANÁLISE",IF(BD!AP1813&gt;=BD!AN1813,"GO", "NO GO"))</f>
        <v>GO</v>
      </c>
      <c r="AU1813" s="97">
        <f>IF(AN1813="","",+BD!$AN1813-AJ1813)</f>
        <v>0.8480891719745252</v>
      </c>
      <c r="AV1813" s="98"/>
      <c r="AW1813" s="90">
        <f>BD!P1813*BD!AC1813</f>
        <v>50.760000000000005</v>
      </c>
      <c r="AX1813" s="90">
        <f>BD!V1813*BD!AC1813</f>
        <v>37.435500000000005</v>
      </c>
      <c r="AY1813" s="90">
        <f>IF(BD!AN1813="","",BD!AN1813*BD!AC1813)</f>
        <v>95.3770700636943</v>
      </c>
      <c r="AZ1813" s="75" t="s">
        <v>5272</v>
      </c>
      <c r="BA1813" s="75"/>
      <c r="BB1813" s="75"/>
      <c r="BC1813" s="75"/>
      <c r="BD1813" s="99" t="s">
        <v>5257</v>
      </c>
      <c r="BE1813" s="100" t="s">
        <v>4</v>
      </c>
      <c r="BF1813" s="100" t="s">
        <v>4</v>
      </c>
      <c r="BG1813" s="99" t="s">
        <v>5258</v>
      </c>
      <c r="BH1813" s="101"/>
      <c r="BI1813" s="101"/>
      <c r="BJ1813" s="101"/>
      <c r="BK1813" s="101"/>
      <c r="BL1813" s="101"/>
      <c r="BM1813" s="101"/>
      <c r="BN1813" s="101"/>
      <c r="BO1813" s="103"/>
      <c r="BP1813" s="99">
        <v>140.622</v>
      </c>
      <c r="BQ1813" s="99">
        <v>121</v>
      </c>
      <c r="BR1813" s="101"/>
      <c r="BS1813" s="99" t="s">
        <v>5260</v>
      </c>
      <c r="BT1813" s="99" t="s">
        <v>5261</v>
      </c>
      <c r="BU1813" s="99">
        <v>5102</v>
      </c>
      <c r="BV1813" s="99"/>
      <c r="BW1813" s="99"/>
      <c r="BX1813" s="99"/>
      <c r="BY1813" s="99"/>
      <c r="BZ1813" s="99"/>
      <c r="CA1813" s="99"/>
      <c r="CB1813" s="99"/>
      <c r="CC1813" s="99">
        <v>102</v>
      </c>
      <c r="CD1813" s="99">
        <v>8</v>
      </c>
      <c r="CE1813" s="99">
        <v>8</v>
      </c>
      <c r="CF1813" s="99"/>
      <c r="CG1813" s="37" t="e">
        <f>VLOOKUP(Table_1[[#This Row],[EAN]],'[1]Planilha1'!$E:$R,13,0)</f>
        <v>#N/A</v>
      </c>
      <c r="CI1813" s="188">
        <f>IF(Table_1[[#This Row],[STATUS MERCADO]]="GO",Table_1[[#This Row],[M. BRUTA TOTAL]],0)</f>
        <v>31.474433121019125</v>
      </c>
      <c r="CJ1813" s="188">
        <f>IF(Table_1[[#This Row],[STATUS MERCADO]]="GO",Table_1[[#This Row],[PV UNIT. REALIZADO]]*Table_1[[#This Row],[QUANTIDADE]],0)</f>
        <v>95.3770700636943</v>
      </c>
    </row>
    <row r="1814" ht="15" hidden="1">
      <c r="A1814" s="7"/>
      <c r="B1814" s="84" t="s">
        <v>400</v>
      </c>
      <c r="C1814" s="85">
        <v>223500</v>
      </c>
      <c r="D1814" s="85" t="s">
        <v>1877</v>
      </c>
      <c r="E1814" s="85">
        <v>7891024195307</v>
      </c>
      <c r="F1814" s="86" t="s">
        <v>1878</v>
      </c>
      <c r="G1814" s="75" t="s">
        <v>20</v>
      </c>
      <c r="H1814" s="75">
        <v>1220</v>
      </c>
      <c r="I1814" s="87" t="s">
        <v>402</v>
      </c>
      <c r="J1814" s="75" t="s">
        <v>403</v>
      </c>
      <c r="K1814" s="88" t="s">
        <v>1177</v>
      </c>
      <c r="L1814" s="88">
        <v>12</v>
      </c>
      <c r="M1814" s="88">
        <v>0</v>
      </c>
      <c r="N1814" s="75" t="s">
        <v>85</v>
      </c>
      <c r="O1814" s="75" t="s">
        <v>1739</v>
      </c>
      <c r="P1814" s="89">
        <v>4.23</v>
      </c>
      <c r="Q1814" s="90">
        <f>(17/100+7.6/100+1.65/100)*P1814</f>
        <v>1.1103750000000001</v>
      </c>
      <c r="R1814" s="90"/>
      <c r="S1814" s="90"/>
      <c r="T1814" s="90"/>
      <c r="U1814" s="90"/>
      <c r="V1814" s="90">
        <f>+P1814-Q1814+R1814+S1814+T1814+U1814</f>
        <v>3.119625</v>
      </c>
      <c r="W1814" s="91">
        <f>(1.02/100)</f>
        <v>1.02E-2</v>
      </c>
      <c r="X1814" s="91">
        <v>4.8E-3</v>
      </c>
      <c r="Y1814" s="91">
        <v>0.17</v>
      </c>
      <c r="Z1814" s="91">
        <v>1.65E-2</v>
      </c>
      <c r="AA1814" s="91">
        <v>7.6E-2</v>
      </c>
      <c r="AB1814" s="91">
        <f>SUM(W1814:AA1814)</f>
        <v>0.2775</v>
      </c>
      <c r="AC1814" s="75">
        <v>12</v>
      </c>
      <c r="AD1814" s="92">
        <f>IF(AL1814="","",+AC1814*AL1814)</f>
        <v>95.3770700636943</v>
      </c>
      <c r="AE1814" s="93">
        <f>IF(AL1814="","",+AL1814*AB1814)</f>
        <v>2.205594745222931</v>
      </c>
      <c r="AF1814" s="92">
        <f>IF(AL1814="","",+AL1814-AE1814)</f>
        <v>5.742494426751594</v>
      </c>
      <c r="AG1814" s="93">
        <f>+V1814</f>
        <v>3.119625</v>
      </c>
      <c r="AH1814" s="92">
        <f>IF(AF1814="","",+AF1814-AG1814)</f>
        <v>2.6228694267515937</v>
      </c>
      <c r="AI1814" s="92">
        <f>IF(AH1814="","",+AH1814*AC1814)</f>
        <v>31.474433121019125</v>
      </c>
      <c r="AJ1814" s="93">
        <v>7.1</v>
      </c>
      <c r="AK1814" s="94">
        <v>0.33</v>
      </c>
      <c r="AL1814" s="93">
        <f>IF(V1814=0,"",V1814/(1-AB1814-AK1814))</f>
        <v>7.948089171974525</v>
      </c>
      <c r="AM1814" s="95">
        <v>0.33</v>
      </c>
      <c r="AN1814" s="93">
        <f>IF(V1814=0,"",V1814/(1-AB1814-AM1814))</f>
        <v>7.948089171974525</v>
      </c>
      <c r="AO1814" s="96">
        <v>1.2</v>
      </c>
      <c r="AP1814" s="93">
        <f>IF(BD!AJ1814="","",BD!AJ1814*BD!AO1814)</f>
        <v>8.52</v>
      </c>
      <c r="AQ1814" s="91">
        <f>BD!AM1814/BD!AK1814-1</f>
        <v>0</v>
      </c>
      <c r="AR1814" s="91">
        <f>IF(BD!AN1814="","",IF(BD!AJ1814="","",BD!AN1814/BD!AJ1814-1))</f>
        <v>0.11944917915134168</v>
      </c>
      <c r="AS1814" s="91" t="str">
        <f>IF(BD!AN1814="","",IF(BD!AN1814&lt;BD!AL1814,"ABAIXO DA META","DENTRO DA META"))</f>
        <v>DENTRO DA META</v>
      </c>
      <c r="AT1814" s="91" t="str">
        <f>IF(BD!AJ1814="","EM ANÁLISE",IF(BD!AP1814&gt;=BD!AN1814,"GO", "NO GO"))</f>
        <v>GO</v>
      </c>
      <c r="AU1814" s="97">
        <f>IF(AN1814="","",+BD!$AN1814-AJ1814)</f>
        <v>0.8480891719745252</v>
      </c>
      <c r="AV1814" s="98"/>
      <c r="AW1814" s="90">
        <f>BD!P1814*BD!AC1814</f>
        <v>50.760000000000005</v>
      </c>
      <c r="AX1814" s="90">
        <f>BD!V1814*BD!AC1814</f>
        <v>37.435500000000005</v>
      </c>
      <c r="AY1814" s="90">
        <f>IF(BD!AN1814="","",BD!AN1814*BD!AC1814)</f>
        <v>95.3770700636943</v>
      </c>
      <c r="AZ1814" s="75" t="s">
        <v>5272</v>
      </c>
      <c r="BA1814" s="75"/>
      <c r="BB1814" s="75"/>
      <c r="BC1814" s="75"/>
      <c r="BD1814" s="99" t="s">
        <v>5257</v>
      </c>
      <c r="BE1814" s="100" t="s">
        <v>4</v>
      </c>
      <c r="BF1814" s="100" t="s">
        <v>4</v>
      </c>
      <c r="BG1814" s="99" t="s">
        <v>5258</v>
      </c>
      <c r="BH1814" s="101"/>
      <c r="BI1814" s="101"/>
      <c r="BJ1814" s="101"/>
      <c r="BK1814" s="101"/>
      <c r="BL1814" s="101"/>
      <c r="BM1814" s="101"/>
      <c r="BN1814" s="101"/>
      <c r="BO1814" s="103"/>
      <c r="BP1814" s="99">
        <v>140.622</v>
      </c>
      <c r="BQ1814" s="99">
        <v>121</v>
      </c>
      <c r="BR1814" s="101"/>
      <c r="BS1814" s="99" t="s">
        <v>5260</v>
      </c>
      <c r="BT1814" s="99" t="s">
        <v>5261</v>
      </c>
      <c r="BU1814" s="99">
        <v>5102</v>
      </c>
      <c r="BV1814" s="99"/>
      <c r="BW1814" s="99"/>
      <c r="BX1814" s="99"/>
      <c r="BY1814" s="99"/>
      <c r="BZ1814" s="99"/>
      <c r="CA1814" s="99"/>
      <c r="CB1814" s="99"/>
      <c r="CC1814" s="99">
        <v>102</v>
      </c>
      <c r="CD1814" s="99">
        <v>8</v>
      </c>
      <c r="CE1814" s="99">
        <v>8</v>
      </c>
      <c r="CF1814" s="99"/>
      <c r="CG1814" s="37" t="e">
        <f>VLOOKUP(Table_1[[#This Row],[EAN]],'[1]Planilha1'!$E:$R,13,0)</f>
        <v>#N/A</v>
      </c>
      <c r="CI1814" s="188">
        <f>IF(Table_1[[#This Row],[STATUS MERCADO]]="GO",Table_1[[#This Row],[M. BRUTA TOTAL]],0)</f>
        <v>31.474433121019125</v>
      </c>
      <c r="CJ1814" s="188">
        <f>IF(Table_1[[#This Row],[STATUS MERCADO]]="GO",Table_1[[#This Row],[PV UNIT. REALIZADO]]*Table_1[[#This Row],[QUANTIDADE]],0)</f>
        <v>95.3770700636943</v>
      </c>
    </row>
    <row r="1815" ht="15" hidden="1">
      <c r="A1815" s="7"/>
      <c r="B1815" s="84" t="s">
        <v>400</v>
      </c>
      <c r="C1815" s="85">
        <v>223501</v>
      </c>
      <c r="D1815" s="85" t="s">
        <v>1879</v>
      </c>
      <c r="E1815" s="85">
        <v>7891024193006</v>
      </c>
      <c r="F1815" s="86" t="s">
        <v>1880</v>
      </c>
      <c r="G1815" s="75" t="s">
        <v>20</v>
      </c>
      <c r="H1815" s="75">
        <v>1220</v>
      </c>
      <c r="I1815" s="87" t="s">
        <v>402</v>
      </c>
      <c r="J1815" s="75" t="s">
        <v>403</v>
      </c>
      <c r="K1815" s="88" t="s">
        <v>1177</v>
      </c>
      <c r="L1815" s="88">
        <v>12</v>
      </c>
      <c r="M1815" s="88">
        <v>0</v>
      </c>
      <c r="N1815" s="75" t="s">
        <v>85</v>
      </c>
      <c r="O1815" s="75" t="s">
        <v>1739</v>
      </c>
      <c r="P1815" s="89">
        <v>4.23</v>
      </c>
      <c r="Q1815" s="90">
        <f>(17/100+7.6/100+1.65/100)*P1815</f>
        <v>1.1103750000000001</v>
      </c>
      <c r="R1815" s="90"/>
      <c r="S1815" s="90"/>
      <c r="T1815" s="90"/>
      <c r="U1815" s="90"/>
      <c r="V1815" s="90">
        <f>+P1815-Q1815+R1815+S1815+T1815+U1815</f>
        <v>3.119625</v>
      </c>
      <c r="W1815" s="91">
        <f>(1.02/100)</f>
        <v>1.02E-2</v>
      </c>
      <c r="X1815" s="91">
        <v>4.8E-3</v>
      </c>
      <c r="Y1815" s="91">
        <v>0.17</v>
      </c>
      <c r="Z1815" s="91">
        <v>1.65E-2</v>
      </c>
      <c r="AA1815" s="91">
        <v>7.6E-2</v>
      </c>
      <c r="AB1815" s="91">
        <f>SUM(W1815:AA1815)</f>
        <v>0.2775</v>
      </c>
      <c r="AC1815" s="75">
        <v>12</v>
      </c>
      <c r="AD1815" s="92">
        <f>IF(AL1815="","",+AC1815*AL1815)</f>
        <v>95.3770700636943</v>
      </c>
      <c r="AE1815" s="93">
        <f>IF(AL1815="","",+AL1815*AB1815)</f>
        <v>2.205594745222931</v>
      </c>
      <c r="AF1815" s="92">
        <f>IF(AL1815="","",+AL1815-AE1815)</f>
        <v>5.742494426751594</v>
      </c>
      <c r="AG1815" s="93">
        <f>+V1815</f>
        <v>3.119625</v>
      </c>
      <c r="AH1815" s="92">
        <f>IF(AF1815="","",+AF1815-AG1815)</f>
        <v>2.6228694267515937</v>
      </c>
      <c r="AI1815" s="92">
        <f>IF(AH1815="","",+AH1815*AC1815)</f>
        <v>31.474433121019125</v>
      </c>
      <c r="AJ1815" s="93">
        <v>7.1</v>
      </c>
      <c r="AK1815" s="94">
        <v>0.33</v>
      </c>
      <c r="AL1815" s="93">
        <f>IF(V1815=0,"",V1815/(1-AB1815-AK1815))</f>
        <v>7.948089171974525</v>
      </c>
      <c r="AM1815" s="95">
        <v>0.33</v>
      </c>
      <c r="AN1815" s="93">
        <f>IF(V1815=0,"",V1815/(1-AB1815-AM1815))</f>
        <v>7.948089171974525</v>
      </c>
      <c r="AO1815" s="96">
        <v>1.2</v>
      </c>
      <c r="AP1815" s="93">
        <f>IF(BD!AJ1815="","",BD!AJ1815*BD!AO1815)</f>
        <v>8.52</v>
      </c>
      <c r="AQ1815" s="91">
        <f>BD!AM1815/BD!AK1815-1</f>
        <v>0</v>
      </c>
      <c r="AR1815" s="91">
        <f>IF(BD!AN1815="","",IF(BD!AJ1815="","",BD!AN1815/BD!AJ1815-1))</f>
        <v>0.11944917915134168</v>
      </c>
      <c r="AS1815" s="91" t="str">
        <f>IF(BD!AN1815="","",IF(BD!AN1815&lt;BD!AL1815,"ABAIXO DA META","DENTRO DA META"))</f>
        <v>DENTRO DA META</v>
      </c>
      <c r="AT1815" s="91" t="str">
        <f>IF(BD!AJ1815="","EM ANÁLISE",IF(BD!AP1815&gt;=BD!AN1815,"GO", "NO GO"))</f>
        <v>GO</v>
      </c>
      <c r="AU1815" s="97">
        <f>IF(AN1815="","",+BD!$AN1815-AJ1815)</f>
        <v>0.8480891719745252</v>
      </c>
      <c r="AV1815" s="98"/>
      <c r="AW1815" s="90">
        <f>BD!P1815*BD!AC1815</f>
        <v>50.760000000000005</v>
      </c>
      <c r="AX1815" s="90">
        <f>BD!V1815*BD!AC1815</f>
        <v>37.435500000000005</v>
      </c>
      <c r="AY1815" s="90">
        <f>IF(BD!AN1815="","",BD!AN1815*BD!AC1815)</f>
        <v>95.3770700636943</v>
      </c>
      <c r="AZ1815" s="75" t="s">
        <v>5272</v>
      </c>
      <c r="BA1815" s="75"/>
      <c r="BB1815" s="75"/>
      <c r="BC1815" s="75"/>
      <c r="BD1815" s="99" t="s">
        <v>5257</v>
      </c>
      <c r="BE1815" s="100" t="s">
        <v>4</v>
      </c>
      <c r="BF1815" s="100" t="s">
        <v>4</v>
      </c>
      <c r="BG1815" s="99" t="s">
        <v>5258</v>
      </c>
      <c r="BH1815" s="101"/>
      <c r="BI1815" s="101"/>
      <c r="BJ1815" s="101"/>
      <c r="BK1815" s="101"/>
      <c r="BL1815" s="101"/>
      <c r="BM1815" s="101"/>
      <c r="BN1815" s="101"/>
      <c r="BO1815" s="103"/>
      <c r="BP1815" s="99">
        <v>140.622</v>
      </c>
      <c r="BQ1815" s="99">
        <v>121</v>
      </c>
      <c r="BR1815" s="101"/>
      <c r="BS1815" s="99" t="s">
        <v>5260</v>
      </c>
      <c r="BT1815" s="99" t="s">
        <v>5261</v>
      </c>
      <c r="BU1815" s="99">
        <v>5102</v>
      </c>
      <c r="BV1815" s="99"/>
      <c r="BW1815" s="99"/>
      <c r="BX1815" s="99"/>
      <c r="BY1815" s="99"/>
      <c r="BZ1815" s="99"/>
      <c r="CA1815" s="99"/>
      <c r="CB1815" s="99"/>
      <c r="CC1815" s="99">
        <v>102</v>
      </c>
      <c r="CD1815" s="99">
        <v>8</v>
      </c>
      <c r="CE1815" s="99">
        <v>8</v>
      </c>
      <c r="CF1815" s="99"/>
      <c r="CG1815" s="37" t="e">
        <f>VLOOKUP(Table_1[[#This Row],[EAN]],'[1]Planilha1'!$E:$R,13,0)</f>
        <v>#N/A</v>
      </c>
      <c r="CI1815" s="188">
        <f>IF(Table_1[[#This Row],[STATUS MERCADO]]="GO",Table_1[[#This Row],[M. BRUTA TOTAL]],0)</f>
        <v>31.474433121019125</v>
      </c>
      <c r="CJ1815" s="188">
        <f>IF(Table_1[[#This Row],[STATUS MERCADO]]="GO",Table_1[[#This Row],[PV UNIT. REALIZADO]]*Table_1[[#This Row],[QUANTIDADE]],0)</f>
        <v>95.3770700636943</v>
      </c>
    </row>
    <row r="1816" ht="15" hidden="1">
      <c r="A1816" s="7"/>
      <c r="B1816" s="84" t="s">
        <v>400</v>
      </c>
      <c r="C1816" s="85">
        <v>223502</v>
      </c>
      <c r="D1816" s="85" t="s">
        <v>1881</v>
      </c>
      <c r="E1816" s="85">
        <v>7891024193280</v>
      </c>
      <c r="F1816" s="86" t="s">
        <v>1882</v>
      </c>
      <c r="G1816" s="75" t="s">
        <v>20</v>
      </c>
      <c r="H1816" s="75">
        <v>1220</v>
      </c>
      <c r="I1816" s="87" t="s">
        <v>402</v>
      </c>
      <c r="J1816" s="75" t="s">
        <v>403</v>
      </c>
      <c r="K1816" s="88" t="s">
        <v>1177</v>
      </c>
      <c r="L1816" s="88">
        <v>12</v>
      </c>
      <c r="M1816" s="88">
        <v>0</v>
      </c>
      <c r="N1816" s="75" t="s">
        <v>85</v>
      </c>
      <c r="O1816" s="75" t="s">
        <v>1739</v>
      </c>
      <c r="P1816" s="89">
        <v>4.23</v>
      </c>
      <c r="Q1816" s="90">
        <f>(17/100+7.6/100+1.65/100)*P1816</f>
        <v>1.1103750000000001</v>
      </c>
      <c r="R1816" s="90"/>
      <c r="S1816" s="90"/>
      <c r="T1816" s="90"/>
      <c r="U1816" s="90"/>
      <c r="V1816" s="90">
        <f>+P1816-Q1816+R1816+S1816+T1816+U1816</f>
        <v>3.119625</v>
      </c>
      <c r="W1816" s="91">
        <f>(1.02/100)</f>
        <v>1.02E-2</v>
      </c>
      <c r="X1816" s="91">
        <v>4.8E-3</v>
      </c>
      <c r="Y1816" s="91">
        <v>0.17</v>
      </c>
      <c r="Z1816" s="91">
        <v>1.65E-2</v>
      </c>
      <c r="AA1816" s="91">
        <v>7.6E-2</v>
      </c>
      <c r="AB1816" s="91">
        <f>SUM(W1816:AA1816)</f>
        <v>0.2775</v>
      </c>
      <c r="AC1816" s="75">
        <v>12</v>
      </c>
      <c r="AD1816" s="92">
        <f>IF(AL1816="","",+AC1816*AL1816)</f>
        <v>95.3770700636943</v>
      </c>
      <c r="AE1816" s="93">
        <f>IF(AL1816="","",+AL1816*AB1816)</f>
        <v>2.205594745222931</v>
      </c>
      <c r="AF1816" s="92">
        <f>IF(AL1816="","",+AL1816-AE1816)</f>
        <v>5.742494426751594</v>
      </c>
      <c r="AG1816" s="93">
        <f>+V1816</f>
        <v>3.119625</v>
      </c>
      <c r="AH1816" s="92">
        <f>IF(AF1816="","",+AF1816-AG1816)</f>
        <v>2.6228694267515937</v>
      </c>
      <c r="AI1816" s="92">
        <f>IF(AH1816="","",+AH1816*AC1816)</f>
        <v>31.474433121019125</v>
      </c>
      <c r="AJ1816" s="93">
        <v>7.1</v>
      </c>
      <c r="AK1816" s="94">
        <v>0.33</v>
      </c>
      <c r="AL1816" s="93">
        <f>IF(V1816=0,"",V1816/(1-AB1816-AK1816))</f>
        <v>7.948089171974525</v>
      </c>
      <c r="AM1816" s="95">
        <v>0.33</v>
      </c>
      <c r="AN1816" s="93">
        <f>IF(V1816=0,"",V1816/(1-AB1816-AM1816))</f>
        <v>7.948089171974525</v>
      </c>
      <c r="AO1816" s="96">
        <v>1.2</v>
      </c>
      <c r="AP1816" s="93">
        <f>IF(BD!AJ1816="","",BD!AJ1816*BD!AO1816)</f>
        <v>8.52</v>
      </c>
      <c r="AQ1816" s="91">
        <f>BD!AM1816/BD!AK1816-1</f>
        <v>0</v>
      </c>
      <c r="AR1816" s="91">
        <f>IF(BD!AN1816="","",IF(BD!AJ1816="","",BD!AN1816/BD!AJ1816-1))</f>
        <v>0.11944917915134168</v>
      </c>
      <c r="AS1816" s="91" t="str">
        <f>IF(BD!AN1816="","",IF(BD!AN1816&lt;BD!AL1816,"ABAIXO DA META","DENTRO DA META"))</f>
        <v>DENTRO DA META</v>
      </c>
      <c r="AT1816" s="91" t="str">
        <f>IF(BD!AJ1816="","EM ANÁLISE",IF(BD!AP1816&gt;=BD!AN1816,"GO", "NO GO"))</f>
        <v>GO</v>
      </c>
      <c r="AU1816" s="97">
        <f>IF(AN1816="","",+BD!$AN1816-AJ1816)</f>
        <v>0.8480891719745252</v>
      </c>
      <c r="AV1816" s="98"/>
      <c r="AW1816" s="90">
        <f>BD!P1816*BD!AC1816</f>
        <v>50.760000000000005</v>
      </c>
      <c r="AX1816" s="90">
        <f>BD!V1816*BD!AC1816</f>
        <v>37.435500000000005</v>
      </c>
      <c r="AY1816" s="90">
        <f>IF(BD!AN1816="","",BD!AN1816*BD!AC1816)</f>
        <v>95.3770700636943</v>
      </c>
      <c r="AZ1816" s="75" t="s">
        <v>5272</v>
      </c>
      <c r="BA1816" s="75"/>
      <c r="BB1816" s="75"/>
      <c r="BC1816" s="75"/>
      <c r="BD1816" s="99" t="s">
        <v>5257</v>
      </c>
      <c r="BE1816" s="100" t="s">
        <v>4</v>
      </c>
      <c r="BF1816" s="100" t="s">
        <v>4</v>
      </c>
      <c r="BG1816" s="99" t="s">
        <v>5258</v>
      </c>
      <c r="BH1816" s="101"/>
      <c r="BI1816" s="101"/>
      <c r="BJ1816" s="101"/>
      <c r="BK1816" s="101"/>
      <c r="BL1816" s="101"/>
      <c r="BM1816" s="101"/>
      <c r="BN1816" s="101"/>
      <c r="BO1816" s="103"/>
      <c r="BP1816" s="99">
        <v>140.622</v>
      </c>
      <c r="BQ1816" s="99">
        <v>121</v>
      </c>
      <c r="BR1816" s="101"/>
      <c r="BS1816" s="99" t="s">
        <v>5260</v>
      </c>
      <c r="BT1816" s="99" t="s">
        <v>5261</v>
      </c>
      <c r="BU1816" s="99">
        <v>5102</v>
      </c>
      <c r="BV1816" s="99"/>
      <c r="BW1816" s="99"/>
      <c r="BX1816" s="99"/>
      <c r="BY1816" s="99"/>
      <c r="BZ1816" s="99"/>
      <c r="CA1816" s="99"/>
      <c r="CB1816" s="99"/>
      <c r="CC1816" s="99">
        <v>102</v>
      </c>
      <c r="CD1816" s="99">
        <v>8</v>
      </c>
      <c r="CE1816" s="99">
        <v>8</v>
      </c>
      <c r="CF1816" s="99"/>
      <c r="CG1816" s="37" t="e">
        <f>VLOOKUP(Table_1[[#This Row],[EAN]],'[1]Planilha1'!$E:$R,13,0)</f>
        <v>#N/A</v>
      </c>
      <c r="CI1816" s="188">
        <f>IF(Table_1[[#This Row],[STATUS MERCADO]]="GO",Table_1[[#This Row],[M. BRUTA TOTAL]],0)</f>
        <v>31.474433121019125</v>
      </c>
      <c r="CJ1816" s="188">
        <f>IF(Table_1[[#This Row],[STATUS MERCADO]]="GO",Table_1[[#This Row],[PV UNIT. REALIZADO]]*Table_1[[#This Row],[QUANTIDADE]],0)</f>
        <v>95.3770700636943</v>
      </c>
    </row>
    <row r="1817" ht="15" hidden="1">
      <c r="A1817" s="7"/>
      <c r="B1817" s="84" t="s">
        <v>400</v>
      </c>
      <c r="C1817" s="85">
        <v>223503</v>
      </c>
      <c r="D1817" s="85" t="s">
        <v>1883</v>
      </c>
      <c r="E1817" s="85">
        <v>7891024194607</v>
      </c>
      <c r="F1817" s="86" t="s">
        <v>1884</v>
      </c>
      <c r="G1817" s="75" t="s">
        <v>20</v>
      </c>
      <c r="H1817" s="75">
        <v>1220</v>
      </c>
      <c r="I1817" s="87" t="s">
        <v>402</v>
      </c>
      <c r="J1817" s="75" t="s">
        <v>403</v>
      </c>
      <c r="K1817" s="88" t="s">
        <v>1177</v>
      </c>
      <c r="L1817" s="88">
        <v>12</v>
      </c>
      <c r="M1817" s="88">
        <v>0</v>
      </c>
      <c r="N1817" s="75" t="s">
        <v>85</v>
      </c>
      <c r="O1817" s="75" t="s">
        <v>1739</v>
      </c>
      <c r="P1817" s="89">
        <v>8</v>
      </c>
      <c r="Q1817" s="90">
        <f>(17/100+7.6/100+1.65/100)*P1817</f>
        <v>2.1</v>
      </c>
      <c r="R1817" s="90"/>
      <c r="S1817" s="90"/>
      <c r="T1817" s="90"/>
      <c r="U1817" s="90"/>
      <c r="V1817" s="90">
        <f>+P1817-Q1817+R1817+S1817+T1817+U1817</f>
        <v>5.9</v>
      </c>
      <c r="W1817" s="91">
        <f>(1.02/100)</f>
        <v>1.02E-2</v>
      </c>
      <c r="X1817" s="91">
        <v>4.8E-3</v>
      </c>
      <c r="Y1817" s="91">
        <v>0.17</v>
      </c>
      <c r="Z1817" s="91">
        <v>1.65E-2</v>
      </c>
      <c r="AA1817" s="91">
        <v>7.6E-2</v>
      </c>
      <c r="AB1817" s="91">
        <f>SUM(W1817:AA1817)</f>
        <v>0.2775</v>
      </c>
      <c r="AC1817" s="75">
        <v>12</v>
      </c>
      <c r="AD1817" s="92">
        <f>IF(AL1817="","",+AC1817*AL1817)</f>
        <v>180.3821656050956</v>
      </c>
      <c r="AE1817" s="93">
        <f>IF(AL1817="","",+AL1817*AB1817)</f>
        <v>4.171337579617836</v>
      </c>
      <c r="AF1817" s="92">
        <f>IF(AL1817="","",+AL1817-AE1817)</f>
        <v>10.86050955414013</v>
      </c>
      <c r="AG1817" s="93">
        <f>+V1817</f>
        <v>5.9</v>
      </c>
      <c r="AH1817" s="92">
        <f>IF(AF1817="","",+AF1817-AG1817)</f>
        <v>4.960509554140129</v>
      </c>
      <c r="AI1817" s="92">
        <f>IF(AH1817="","",+AH1817*AC1817)</f>
        <v>59.52611464968155</v>
      </c>
      <c r="AJ1817" s="93">
        <v>10.45</v>
      </c>
      <c r="AK1817" s="94">
        <v>0.33</v>
      </c>
      <c r="AL1817" s="93">
        <f>IF(V1817=0,"",V1817/(1-AB1817-AK1817))</f>
        <v>15.031847133757966</v>
      </c>
      <c r="AM1817" s="95">
        <v>0.33</v>
      </c>
      <c r="AN1817" s="93">
        <f>IF(V1817=0,"",V1817/(1-AB1817-AM1817))</f>
        <v>15.031847133757966</v>
      </c>
      <c r="AO1817" s="96">
        <v>1.2</v>
      </c>
      <c r="AP1817" s="93">
        <f>IF(BD!AJ1817="","",BD!AJ1817*BD!AO1817)</f>
        <v>12.54</v>
      </c>
      <c r="AQ1817" s="91">
        <f>BD!AM1817/BD!AK1817-1</f>
        <v>0</v>
      </c>
      <c r="AR1817" s="91">
        <f>IF(BD!AN1817="","",IF(BD!AJ1817="","",BD!AN1817/BD!AJ1817-1))</f>
        <v>0.43845427117301106</v>
      </c>
      <c r="AS1817" s="91" t="str">
        <f>IF(BD!AN1817="","",IF(BD!AN1817&lt;BD!AL1817,"ABAIXO DA META","DENTRO DA META"))</f>
        <v>DENTRO DA META</v>
      </c>
      <c r="AT1817" s="91" t="str">
        <f>IF(BD!AJ1817="","EM ANÁLISE",IF(BD!AP1817&gt;=BD!AN1817,"GO", "NO GO"))</f>
        <v>NO GO</v>
      </c>
      <c r="AU1817" s="97">
        <f>IF(AN1817="","",+BD!$AN1817-AJ1817)</f>
        <v>4.581847133757966</v>
      </c>
      <c r="AV1817" s="98"/>
      <c r="AW1817" s="90">
        <f>BD!P1817*BD!AC1817</f>
        <v>96</v>
      </c>
      <c r="AX1817" s="90">
        <f>BD!V1817*BD!AC1817</f>
        <v>70.80000000000001</v>
      </c>
      <c r="AY1817" s="90">
        <f>IF(BD!AN1817="","",BD!AN1817*BD!AC1817)</f>
        <v>180.3821656050956</v>
      </c>
      <c r="AZ1817" s="75" t="s">
        <v>5272</v>
      </c>
      <c r="BA1817" s="75"/>
      <c r="BB1817" s="75"/>
      <c r="BC1817" s="75"/>
      <c r="BD1817" s="99" t="s">
        <v>5257</v>
      </c>
      <c r="BE1817" s="100" t="s">
        <v>4</v>
      </c>
      <c r="BF1817" s="100" t="s">
        <v>4</v>
      </c>
      <c r="BG1817" s="99" t="s">
        <v>5258</v>
      </c>
      <c r="BH1817" s="101"/>
      <c r="BI1817" s="101"/>
      <c r="BJ1817" s="101"/>
      <c r="BK1817" s="101"/>
      <c r="BL1817" s="101"/>
      <c r="BM1817" s="101"/>
      <c r="BN1817" s="101"/>
      <c r="BO1817" s="103"/>
      <c r="BP1817" s="99">
        <v>140.622</v>
      </c>
      <c r="BQ1817" s="99">
        <v>121</v>
      </c>
      <c r="BR1817" s="101"/>
      <c r="BS1817" s="99" t="s">
        <v>5260</v>
      </c>
      <c r="BT1817" s="99" t="s">
        <v>5261</v>
      </c>
      <c r="BU1817" s="99">
        <v>5102</v>
      </c>
      <c r="BV1817" s="99"/>
      <c r="BW1817" s="99"/>
      <c r="BX1817" s="99"/>
      <c r="BY1817" s="99"/>
      <c r="BZ1817" s="99"/>
      <c r="CA1817" s="99"/>
      <c r="CB1817" s="99"/>
      <c r="CC1817" s="99">
        <v>102</v>
      </c>
      <c r="CD1817" s="99">
        <v>8</v>
      </c>
      <c r="CE1817" s="99">
        <v>8</v>
      </c>
      <c r="CF1817" s="99"/>
      <c r="CG1817" s="37" t="e">
        <f>VLOOKUP(Table_1[[#This Row],[EAN]],'[1]Planilha1'!$E:$R,13,0)</f>
        <v>#N/A</v>
      </c>
      <c r="CI1817" s="188">
        <f>IF(Table_1[[#This Row],[STATUS MERCADO]]="GO",Table_1[[#This Row],[M. BRUTA TOTAL]],0)</f>
        <v>0</v>
      </c>
      <c r="CJ1817" s="188">
        <f>IF(Table_1[[#This Row],[STATUS MERCADO]]="GO",Table_1[[#This Row],[PV UNIT. REALIZADO]]*Table_1[[#This Row],[QUANTIDADE]],0)</f>
        <v>0</v>
      </c>
    </row>
    <row r="1818" ht="15" hidden="1">
      <c r="A1818" s="7"/>
      <c r="B1818" s="84" t="s">
        <v>400</v>
      </c>
      <c r="C1818" s="85">
        <v>223504</v>
      </c>
      <c r="D1818" s="85" t="s">
        <v>1885</v>
      </c>
      <c r="E1818" s="85">
        <v>7891024195604</v>
      </c>
      <c r="F1818" s="86" t="s">
        <v>1886</v>
      </c>
      <c r="G1818" s="75" t="s">
        <v>20</v>
      </c>
      <c r="H1818" s="75">
        <v>1220</v>
      </c>
      <c r="I1818" s="87" t="s">
        <v>402</v>
      </c>
      <c r="J1818" s="75" t="s">
        <v>403</v>
      </c>
      <c r="K1818" s="88" t="s">
        <v>1177</v>
      </c>
      <c r="L1818" s="88">
        <v>12</v>
      </c>
      <c r="M1818" s="88">
        <v>0</v>
      </c>
      <c r="N1818" s="75" t="s">
        <v>85</v>
      </c>
      <c r="O1818" s="75" t="s">
        <v>1739</v>
      </c>
      <c r="P1818" s="89">
        <v>8</v>
      </c>
      <c r="Q1818" s="90">
        <f>(17/100+7.6/100+1.65/100)*P1818</f>
        <v>2.1</v>
      </c>
      <c r="R1818" s="90"/>
      <c r="S1818" s="90"/>
      <c r="T1818" s="90"/>
      <c r="U1818" s="90"/>
      <c r="V1818" s="90">
        <f>+P1818-Q1818+R1818+S1818+T1818+U1818</f>
        <v>5.9</v>
      </c>
      <c r="W1818" s="91">
        <f>(1.02/100)</f>
        <v>1.02E-2</v>
      </c>
      <c r="X1818" s="91">
        <v>4.8E-3</v>
      </c>
      <c r="Y1818" s="91">
        <v>0.17</v>
      </c>
      <c r="Z1818" s="91">
        <v>1.65E-2</v>
      </c>
      <c r="AA1818" s="91">
        <v>7.6E-2</v>
      </c>
      <c r="AB1818" s="91">
        <f>SUM(W1818:AA1818)</f>
        <v>0.2775</v>
      </c>
      <c r="AC1818" s="75">
        <v>12</v>
      </c>
      <c r="AD1818" s="92">
        <f>IF(AL1818="","",+AC1818*AL1818)</f>
        <v>180.3821656050956</v>
      </c>
      <c r="AE1818" s="93">
        <f>IF(AL1818="","",+AL1818*AB1818)</f>
        <v>4.171337579617836</v>
      </c>
      <c r="AF1818" s="92">
        <f>IF(AL1818="","",+AL1818-AE1818)</f>
        <v>10.86050955414013</v>
      </c>
      <c r="AG1818" s="93">
        <f>+V1818</f>
        <v>5.9</v>
      </c>
      <c r="AH1818" s="92">
        <f>IF(AF1818="","",+AF1818-AG1818)</f>
        <v>4.960509554140129</v>
      </c>
      <c r="AI1818" s="92">
        <f>IF(AH1818="","",+AH1818*AC1818)</f>
        <v>59.52611464968155</v>
      </c>
      <c r="AJ1818" s="93">
        <v>10.45</v>
      </c>
      <c r="AK1818" s="94">
        <v>0.33</v>
      </c>
      <c r="AL1818" s="93">
        <f>IF(V1818=0,"",V1818/(1-AB1818-AK1818))</f>
        <v>15.031847133757966</v>
      </c>
      <c r="AM1818" s="95">
        <v>0.33</v>
      </c>
      <c r="AN1818" s="93">
        <f>IF(V1818=0,"",V1818/(1-AB1818-AM1818))</f>
        <v>15.031847133757966</v>
      </c>
      <c r="AO1818" s="96">
        <v>1.2</v>
      </c>
      <c r="AP1818" s="93">
        <f>IF(BD!AJ1818="","",BD!AJ1818*BD!AO1818)</f>
        <v>12.54</v>
      </c>
      <c r="AQ1818" s="91">
        <f>BD!AM1818/BD!AK1818-1</f>
        <v>0</v>
      </c>
      <c r="AR1818" s="91">
        <f>IF(BD!AN1818="","",IF(BD!AJ1818="","",BD!AN1818/BD!AJ1818-1))</f>
        <v>0.43845427117301106</v>
      </c>
      <c r="AS1818" s="91" t="str">
        <f>IF(BD!AN1818="","",IF(BD!AN1818&lt;BD!AL1818,"ABAIXO DA META","DENTRO DA META"))</f>
        <v>DENTRO DA META</v>
      </c>
      <c r="AT1818" s="91" t="str">
        <f>IF(BD!AJ1818="","EM ANÁLISE",IF(BD!AP1818&gt;=BD!AN1818,"GO", "NO GO"))</f>
        <v>NO GO</v>
      </c>
      <c r="AU1818" s="97">
        <f>IF(AN1818="","",+BD!$AN1818-AJ1818)</f>
        <v>4.581847133757966</v>
      </c>
      <c r="AV1818" s="98"/>
      <c r="AW1818" s="90">
        <f>BD!P1818*BD!AC1818</f>
        <v>96</v>
      </c>
      <c r="AX1818" s="90">
        <f>BD!V1818*BD!AC1818</f>
        <v>70.80000000000001</v>
      </c>
      <c r="AY1818" s="90">
        <f>IF(BD!AN1818="","",BD!AN1818*BD!AC1818)</f>
        <v>180.3821656050956</v>
      </c>
      <c r="AZ1818" s="75" t="s">
        <v>5272</v>
      </c>
      <c r="BA1818" s="75"/>
      <c r="BB1818" s="75"/>
      <c r="BC1818" s="75"/>
      <c r="BD1818" s="99" t="s">
        <v>5257</v>
      </c>
      <c r="BE1818" s="100" t="s">
        <v>4</v>
      </c>
      <c r="BF1818" s="100" t="s">
        <v>4</v>
      </c>
      <c r="BG1818" s="99" t="s">
        <v>5258</v>
      </c>
      <c r="BH1818" s="101"/>
      <c r="BI1818" s="101"/>
      <c r="BJ1818" s="101"/>
      <c r="BK1818" s="101"/>
      <c r="BL1818" s="101"/>
      <c r="BM1818" s="101"/>
      <c r="BN1818" s="101"/>
      <c r="BO1818" s="103"/>
      <c r="BP1818" s="99">
        <v>140.622</v>
      </c>
      <c r="BQ1818" s="99">
        <v>121</v>
      </c>
      <c r="BR1818" s="101"/>
      <c r="BS1818" s="99" t="s">
        <v>5260</v>
      </c>
      <c r="BT1818" s="99" t="s">
        <v>5261</v>
      </c>
      <c r="BU1818" s="99">
        <v>5102</v>
      </c>
      <c r="BV1818" s="99"/>
      <c r="BW1818" s="99"/>
      <c r="BX1818" s="99"/>
      <c r="BY1818" s="99"/>
      <c r="BZ1818" s="99"/>
      <c r="CA1818" s="99"/>
      <c r="CB1818" s="99"/>
      <c r="CC1818" s="99">
        <v>102</v>
      </c>
      <c r="CD1818" s="99">
        <v>8</v>
      </c>
      <c r="CE1818" s="99">
        <v>8</v>
      </c>
      <c r="CF1818" s="99"/>
      <c r="CG1818" s="37" t="e">
        <f>VLOOKUP(Table_1[[#This Row],[EAN]],'[1]Planilha1'!$E:$R,13,0)</f>
        <v>#N/A</v>
      </c>
      <c r="CI1818" s="188">
        <f>IF(Table_1[[#This Row],[STATUS MERCADO]]="GO",Table_1[[#This Row],[M. BRUTA TOTAL]],0)</f>
        <v>0</v>
      </c>
      <c r="CJ1818" s="188">
        <f>IF(Table_1[[#This Row],[STATUS MERCADO]]="GO",Table_1[[#This Row],[PV UNIT. REALIZADO]]*Table_1[[#This Row],[QUANTIDADE]],0)</f>
        <v>0</v>
      </c>
    </row>
    <row r="1819" ht="15" hidden="1">
      <c r="A1819" s="7"/>
      <c r="B1819" s="84" t="s">
        <v>400</v>
      </c>
      <c r="C1819" s="75">
        <v>223505</v>
      </c>
      <c r="D1819" s="75" t="s">
        <v>1887</v>
      </c>
      <c r="E1819" s="85">
        <v>7891024194249</v>
      </c>
      <c r="F1819" s="86" t="s">
        <v>1888</v>
      </c>
      <c r="G1819" s="75" t="s">
        <v>20</v>
      </c>
      <c r="H1819" s="75">
        <v>1220</v>
      </c>
      <c r="I1819" s="87" t="s">
        <v>402</v>
      </c>
      <c r="J1819" s="75" t="s">
        <v>403</v>
      </c>
      <c r="K1819" s="88" t="s">
        <v>1177</v>
      </c>
      <c r="L1819" s="88">
        <v>12</v>
      </c>
      <c r="M1819" s="88">
        <v>0</v>
      </c>
      <c r="N1819" s="75" t="s">
        <v>85</v>
      </c>
      <c r="O1819" s="75" t="s">
        <v>1739</v>
      </c>
      <c r="P1819" s="89"/>
      <c r="Q1819" s="90">
        <f>(17/100+7.6/100+1.65/100)*P1819</f>
        <v>0</v>
      </c>
      <c r="R1819" s="90"/>
      <c r="S1819" s="90"/>
      <c r="T1819" s="90"/>
      <c r="U1819" s="90"/>
      <c r="V1819" s="90">
        <f>+P1819-Q1819+R1819+S1819+T1819+U1819</f>
        <v>0</v>
      </c>
      <c r="W1819" s="91">
        <f>(1.02/100)</f>
        <v>1.02E-2</v>
      </c>
      <c r="X1819" s="91">
        <v>4.8E-3</v>
      </c>
      <c r="Y1819" s="91">
        <v>0.17</v>
      </c>
      <c r="Z1819" s="91">
        <v>1.65E-2</v>
      </c>
      <c r="AA1819" s="91">
        <v>7.6E-2</v>
      </c>
      <c r="AB1819" s="91">
        <f>SUM(W1819:AA1819)</f>
        <v>0.2775</v>
      </c>
      <c r="AC1819" s="75">
        <v>12</v>
      </c>
      <c r="AD1819" s="92">
        <f>IF(AL1819="","",+AC1819*AL1819)</f>
      </c>
      <c r="AE1819" s="93">
        <f>IF(AL1819="","",+AL1819*AB1819)</f>
      </c>
      <c r="AF1819" s="92">
        <f>IF(AL1819="","",+AL1819-AE1819)</f>
      </c>
      <c r="AG1819" s="93">
        <f>+V1819</f>
        <v>0</v>
      </c>
      <c r="AH1819" s="92">
        <f>IF(AF1819="","",+AF1819-AG1819)</f>
      </c>
      <c r="AI1819" s="92">
        <f>IF(AH1819="","",+AH1819*AC1819)</f>
      </c>
      <c r="AJ1819" s="93"/>
      <c r="AK1819" s="94">
        <v>0.33</v>
      </c>
      <c r="AL1819" s="93">
        <f>IF(V1819=0,"",V1819/(1-AB1819-AK1819))</f>
      </c>
      <c r="AM1819" s="95">
        <v>0.33</v>
      </c>
      <c r="AN1819" s="93">
        <f>IF(V1819=0,"",V1819/(1-AB1819-AM1819))</f>
      </c>
      <c r="AO1819" s="96">
        <v>1.2</v>
      </c>
      <c r="AP1819" s="93">
        <f>IF(BD!AJ1819="","",BD!AJ1819*BD!AO1819)</f>
      </c>
      <c r="AQ1819" s="91">
        <f>BD!AM1819/BD!AK1819-1</f>
        <v>0</v>
      </c>
      <c r="AR1819" s="91">
        <f>IF(BD!AN1819="","",IF(BD!AJ1819="","",BD!AN1819/BD!AJ1819-1))</f>
      </c>
      <c r="AS1819" s="91">
        <f>IF(BD!AN1819="","",IF(BD!AN1819&lt;BD!AL1819,"ABAIXO DA META","DENTRO DA META"))</f>
      </c>
      <c r="AT1819" s="91" t="str">
        <f>IF(BD!AJ1819="","EM ANÁLISE",IF(BD!AP1819&gt;=BD!AN1819,"GO", "NO GO"))</f>
        <v>EM ANÁLISE</v>
      </c>
      <c r="AU1819" s="97">
        <f>IF(AN1819="","",+BD!$AN1819-AJ1819)</f>
      </c>
      <c r="AV1819" s="98"/>
      <c r="AW1819" s="90">
        <f>BD!P1819*BD!AC1819</f>
        <v>0</v>
      </c>
      <c r="AX1819" s="90">
        <f>BD!V1819*BD!AC1819</f>
        <v>0</v>
      </c>
      <c r="AY1819" s="90">
        <f>IF(BD!AN1819="","",BD!AN1819*BD!AC1819)</f>
      </c>
      <c r="AZ1819" s="75" t="s">
        <v>123</v>
      </c>
      <c r="BA1819" s="75"/>
      <c r="BB1819" s="75"/>
      <c r="BC1819" s="75"/>
      <c r="BD1819" s="104"/>
      <c r="BE1819" s="104"/>
      <c r="BF1819" s="101"/>
      <c r="BG1819" s="101"/>
      <c r="BH1819" s="101"/>
      <c r="BI1819" s="101"/>
      <c r="BJ1819" s="101"/>
      <c r="BK1819" s="101"/>
      <c r="BL1819" s="101"/>
      <c r="BM1819" s="101"/>
      <c r="BN1819" s="101"/>
      <c r="BO1819" s="103"/>
      <c r="BP1819" s="101"/>
      <c r="BQ1819" s="101"/>
      <c r="BR1819" s="101"/>
      <c r="BS1819" s="101"/>
      <c r="BT1819" s="101"/>
      <c r="BU1819" s="101"/>
      <c r="BV1819" s="101"/>
      <c r="BW1819" s="101"/>
      <c r="BX1819" s="101"/>
      <c r="BY1819" s="101"/>
      <c r="BZ1819" s="101"/>
      <c r="CA1819" s="101"/>
      <c r="CB1819" s="101"/>
      <c r="CC1819" s="101"/>
      <c r="CD1819" s="101"/>
      <c r="CE1819" s="101"/>
      <c r="CF1819" s="101"/>
      <c r="CG1819" s="37" t="e">
        <f>VLOOKUP(Table_1[[#This Row],[EAN]],'[1]Planilha1'!$E:$R,13,0)</f>
        <v>#N/A</v>
      </c>
      <c r="CI1819" s="188">
        <f>IF(Table_1[[#This Row],[STATUS MERCADO]]="GO",Table_1[[#This Row],[M. BRUTA TOTAL]],0)</f>
        <v>0</v>
      </c>
      <c r="CJ1819" s="188">
        <f>IF(Table_1[[#This Row],[STATUS MERCADO]]="GO",Table_1[[#This Row],[PV UNIT. REALIZADO]]*Table_1[[#This Row],[QUANTIDADE]],0)</f>
        <v>0</v>
      </c>
    </row>
    <row r="1820" ht="15" hidden="1">
      <c r="A1820" s="7"/>
      <c r="B1820" s="84" t="s">
        <v>400</v>
      </c>
      <c r="C1820" s="75">
        <v>223506</v>
      </c>
      <c r="D1820" s="75" t="s">
        <v>1889</v>
      </c>
      <c r="E1820" s="85">
        <v>7891024193051</v>
      </c>
      <c r="F1820" s="86" t="s">
        <v>1890</v>
      </c>
      <c r="G1820" s="75" t="s">
        <v>20</v>
      </c>
      <c r="H1820" s="75">
        <v>1220</v>
      </c>
      <c r="I1820" s="87" t="s">
        <v>402</v>
      </c>
      <c r="J1820" s="75" t="s">
        <v>403</v>
      </c>
      <c r="K1820" s="88" t="s">
        <v>1177</v>
      </c>
      <c r="L1820" s="88">
        <v>12</v>
      </c>
      <c r="M1820" s="88">
        <v>0</v>
      </c>
      <c r="N1820" s="75" t="s">
        <v>85</v>
      </c>
      <c r="O1820" s="75" t="s">
        <v>1739</v>
      </c>
      <c r="P1820" s="89"/>
      <c r="Q1820" s="90">
        <f>(17/100+7.6/100+1.65/100)*P1820</f>
        <v>0</v>
      </c>
      <c r="R1820" s="90"/>
      <c r="S1820" s="90"/>
      <c r="T1820" s="90"/>
      <c r="U1820" s="90"/>
      <c r="V1820" s="90">
        <f>+P1820-Q1820+R1820+S1820+T1820+U1820</f>
        <v>0</v>
      </c>
      <c r="W1820" s="91">
        <f>(1.02/100)</f>
        <v>1.02E-2</v>
      </c>
      <c r="X1820" s="91">
        <v>4.8E-3</v>
      </c>
      <c r="Y1820" s="91">
        <v>0.17</v>
      </c>
      <c r="Z1820" s="91">
        <v>1.65E-2</v>
      </c>
      <c r="AA1820" s="91">
        <v>7.6E-2</v>
      </c>
      <c r="AB1820" s="91">
        <f>SUM(W1820:AA1820)</f>
        <v>0.2775</v>
      </c>
      <c r="AC1820" s="75">
        <v>12</v>
      </c>
      <c r="AD1820" s="92">
        <f>IF(AL1820="","",+AC1820*AL1820)</f>
      </c>
      <c r="AE1820" s="93">
        <f>IF(AL1820="","",+AL1820*AB1820)</f>
      </c>
      <c r="AF1820" s="92">
        <f>IF(AL1820="","",+AL1820-AE1820)</f>
      </c>
      <c r="AG1820" s="93">
        <f>+V1820</f>
        <v>0</v>
      </c>
      <c r="AH1820" s="92">
        <f>IF(AF1820="","",+AF1820-AG1820)</f>
      </c>
      <c r="AI1820" s="92">
        <f>IF(AH1820="","",+AH1820*AC1820)</f>
      </c>
      <c r="AJ1820" s="93"/>
      <c r="AK1820" s="94">
        <v>0.33</v>
      </c>
      <c r="AL1820" s="93">
        <f>IF(V1820=0,"",V1820/(1-AB1820-AK1820))</f>
      </c>
      <c r="AM1820" s="95">
        <v>0.33</v>
      </c>
      <c r="AN1820" s="93">
        <f>IF(V1820=0,"",V1820/(1-AB1820-AM1820))</f>
      </c>
      <c r="AO1820" s="96">
        <v>1.2</v>
      </c>
      <c r="AP1820" s="93">
        <f>IF(BD!AJ1820="","",BD!AJ1820*BD!AO1820)</f>
      </c>
      <c r="AQ1820" s="91">
        <f>BD!AM1820/BD!AK1820-1</f>
        <v>0</v>
      </c>
      <c r="AR1820" s="91">
        <f>IF(BD!AN1820="","",IF(BD!AJ1820="","",BD!AN1820/BD!AJ1820-1))</f>
      </c>
      <c r="AS1820" s="91">
        <f>IF(BD!AN1820="","",IF(BD!AN1820&lt;BD!AL1820,"ABAIXO DA META","DENTRO DA META"))</f>
      </c>
      <c r="AT1820" s="91" t="str">
        <f>IF(BD!AJ1820="","EM ANÁLISE",IF(BD!AP1820&gt;=BD!AN1820,"GO", "NO GO"))</f>
        <v>EM ANÁLISE</v>
      </c>
      <c r="AU1820" s="97">
        <f>IF(AN1820="","",+BD!$AN1820-AJ1820)</f>
      </c>
      <c r="AV1820" s="98"/>
      <c r="AW1820" s="90">
        <f>BD!P1820*BD!AC1820</f>
        <v>0</v>
      </c>
      <c r="AX1820" s="90">
        <f>BD!V1820*BD!AC1820</f>
        <v>0</v>
      </c>
      <c r="AY1820" s="90">
        <f>IF(BD!AN1820="","",BD!AN1820*BD!AC1820)</f>
      </c>
      <c r="AZ1820" s="75" t="s">
        <v>123</v>
      </c>
      <c r="BA1820" s="75"/>
      <c r="BB1820" s="75"/>
      <c r="BC1820" s="75"/>
      <c r="BD1820" s="104"/>
      <c r="BE1820" s="104"/>
      <c r="BF1820" s="101"/>
      <c r="BG1820" s="101"/>
      <c r="BH1820" s="101"/>
      <c r="BI1820" s="101"/>
      <c r="BJ1820" s="101"/>
      <c r="BK1820" s="101"/>
      <c r="BL1820" s="101"/>
      <c r="BM1820" s="101"/>
      <c r="BN1820" s="101"/>
      <c r="BO1820" s="103"/>
      <c r="BP1820" s="101"/>
      <c r="BQ1820" s="101"/>
      <c r="BR1820" s="101"/>
      <c r="BS1820" s="101"/>
      <c r="BT1820" s="101"/>
      <c r="BU1820" s="101"/>
      <c r="BV1820" s="101"/>
      <c r="BW1820" s="101"/>
      <c r="BX1820" s="101"/>
      <c r="BY1820" s="101"/>
      <c r="BZ1820" s="101"/>
      <c r="CA1820" s="101"/>
      <c r="CB1820" s="101"/>
      <c r="CC1820" s="101"/>
      <c r="CD1820" s="101"/>
      <c r="CE1820" s="101"/>
      <c r="CF1820" s="101"/>
      <c r="CG1820" s="37" t="e">
        <f>VLOOKUP(Table_1[[#This Row],[EAN]],'[1]Planilha1'!$E:$R,13,0)</f>
        <v>#N/A</v>
      </c>
      <c r="CI1820" s="188">
        <f>IF(Table_1[[#This Row],[STATUS MERCADO]]="GO",Table_1[[#This Row],[M. BRUTA TOTAL]],0)</f>
        <v>0</v>
      </c>
      <c r="CJ1820" s="188">
        <f>IF(Table_1[[#This Row],[STATUS MERCADO]]="GO",Table_1[[#This Row],[PV UNIT. REALIZADO]]*Table_1[[#This Row],[QUANTIDADE]],0)</f>
        <v>0</v>
      </c>
    </row>
    <row r="1821" ht="15" hidden="1">
      <c r="A1821" s="7"/>
      <c r="B1821" s="84" t="s">
        <v>400</v>
      </c>
      <c r="C1821" s="85">
        <v>223507</v>
      </c>
      <c r="D1821" s="85" t="s">
        <v>1891</v>
      </c>
      <c r="E1821" s="85">
        <v>7891024120705</v>
      </c>
      <c r="F1821" s="86" t="s">
        <v>1892</v>
      </c>
      <c r="G1821" s="75" t="s">
        <v>20</v>
      </c>
      <c r="H1821" s="75">
        <v>1850</v>
      </c>
      <c r="I1821" s="87" t="s">
        <v>1411</v>
      </c>
      <c r="J1821" s="75" t="s">
        <v>1404</v>
      </c>
      <c r="K1821" s="88" t="s">
        <v>1177</v>
      </c>
      <c r="L1821" s="88">
        <v>12</v>
      </c>
      <c r="M1821" s="88">
        <v>0</v>
      </c>
      <c r="N1821" s="75" t="s">
        <v>85</v>
      </c>
      <c r="O1821" s="75" t="s">
        <v>1739</v>
      </c>
      <c r="P1821" s="89">
        <v>5.89</v>
      </c>
      <c r="Q1821" s="90">
        <f>(17/100+7.6/100+1.65/100)*P1821</f>
        <v>1.546125</v>
      </c>
      <c r="R1821" s="90"/>
      <c r="S1821" s="90"/>
      <c r="T1821" s="90"/>
      <c r="U1821" s="90"/>
      <c r="V1821" s="90">
        <f>+P1821-Q1821+R1821+S1821+T1821+U1821</f>
        <v>4.343875</v>
      </c>
      <c r="W1821" s="91">
        <f>(1.02/100)</f>
        <v>1.02E-2</v>
      </c>
      <c r="X1821" s="91">
        <v>4.8E-3</v>
      </c>
      <c r="Y1821" s="91">
        <v>0.17</v>
      </c>
      <c r="Z1821" s="91">
        <v>1.65E-2</v>
      </c>
      <c r="AA1821" s="91">
        <v>7.6E-2</v>
      </c>
      <c r="AB1821" s="91">
        <f>SUM(W1821:AA1821)</f>
        <v>0.2775</v>
      </c>
      <c r="AC1821" s="75">
        <v>12</v>
      </c>
      <c r="AD1821" s="92">
        <f>IF(AL1821="","",+AC1821*AL1821)</f>
        <v>132.80636942675162</v>
      </c>
      <c r="AE1821" s="93">
        <f>IF(AL1821="","",+AL1821*AB1821)</f>
        <v>3.0711472929936314</v>
      </c>
      <c r="AF1821" s="92">
        <f>IF(AL1821="","",+AL1821-AE1821)</f>
        <v>7.99605015923567</v>
      </c>
      <c r="AG1821" s="93">
        <f>+V1821</f>
        <v>4.343875</v>
      </c>
      <c r="AH1821" s="92">
        <f>IF(AF1821="","",+AF1821-AG1821)</f>
        <v>3.6521751592356706</v>
      </c>
      <c r="AI1821" s="92">
        <f>IF(AH1821="","",+AH1821*AC1821)</f>
        <v>43.826101910828044</v>
      </c>
      <c r="AJ1821" s="93">
        <v>7.71</v>
      </c>
      <c r="AK1821" s="94">
        <v>0.33</v>
      </c>
      <c r="AL1821" s="93">
        <f>IF(V1821=0,"",V1821/(1-AB1821-AK1821))</f>
        <v>11.067197452229301</v>
      </c>
      <c r="AM1821" s="95">
        <v>0.33</v>
      </c>
      <c r="AN1821" s="93">
        <f>IF(V1821=0,"",V1821/(1-AB1821-AM1821))</f>
        <v>11.067197452229301</v>
      </c>
      <c r="AO1821" s="96">
        <v>1.2</v>
      </c>
      <c r="AP1821" s="93">
        <f>IF(BD!AJ1821="","",BD!AJ1821*BD!AO1821)</f>
        <v>9.251999999999999</v>
      </c>
      <c r="AQ1821" s="91">
        <f>BD!AM1821/BD!AK1821-1</f>
        <v>0</v>
      </c>
      <c r="AR1821" s="91">
        <f>IF(BD!AN1821="","",IF(BD!AJ1821="","",BD!AN1821/BD!AJ1821-1))</f>
        <v>0.43543417019835307</v>
      </c>
      <c r="AS1821" s="91" t="str">
        <f>IF(BD!AN1821="","",IF(BD!AN1821&lt;BD!AL1821,"ABAIXO DA META","DENTRO DA META"))</f>
        <v>DENTRO DA META</v>
      </c>
      <c r="AT1821" s="91" t="str">
        <f>IF(BD!AJ1821="","EM ANÁLISE",IF(BD!AP1821&gt;=BD!AN1821,"GO", "NO GO"))</f>
        <v>NO GO</v>
      </c>
      <c r="AU1821" s="97">
        <f>IF(AN1821="","",+BD!$AN1821-AJ1821)</f>
        <v>3.3571974522293013</v>
      </c>
      <c r="AV1821" s="98"/>
      <c r="AW1821" s="90">
        <f>BD!P1821*BD!AC1821</f>
        <v>70.67999999999999</v>
      </c>
      <c r="AX1821" s="90">
        <f>BD!V1821*BD!AC1821</f>
        <v>52.12649999999999</v>
      </c>
      <c r="AY1821" s="90">
        <f>IF(BD!AN1821="","",BD!AN1821*BD!AC1821)</f>
        <v>132.80636942675162</v>
      </c>
      <c r="AZ1821" s="75" t="s">
        <v>5272</v>
      </c>
      <c r="BA1821" s="75"/>
      <c r="BB1821" s="75"/>
      <c r="BC1821" s="75"/>
      <c r="BD1821" s="99" t="s">
        <v>5257</v>
      </c>
      <c r="BE1821" s="100" t="s">
        <v>4</v>
      </c>
      <c r="BF1821" s="100" t="s">
        <v>4</v>
      </c>
      <c r="BG1821" s="99" t="s">
        <v>5258</v>
      </c>
      <c r="BH1821" s="101"/>
      <c r="BI1821" s="101"/>
      <c r="BJ1821" s="101"/>
      <c r="BK1821" s="101"/>
      <c r="BL1821" s="101"/>
      <c r="BM1821" s="101"/>
      <c r="BN1821" s="101"/>
      <c r="BO1821" s="103"/>
      <c r="BP1821" s="99">
        <v>140.622</v>
      </c>
      <c r="BQ1821" s="99">
        <v>121</v>
      </c>
      <c r="BR1821" s="101"/>
      <c r="BS1821" s="99" t="s">
        <v>5260</v>
      </c>
      <c r="BT1821" s="99" t="s">
        <v>5261</v>
      </c>
      <c r="BU1821" s="99">
        <v>5102</v>
      </c>
      <c r="BV1821" s="99"/>
      <c r="BW1821" s="99"/>
      <c r="BX1821" s="99"/>
      <c r="BY1821" s="99"/>
      <c r="BZ1821" s="99"/>
      <c r="CA1821" s="99"/>
      <c r="CB1821" s="99"/>
      <c r="CC1821" s="99">
        <v>102</v>
      </c>
      <c r="CD1821" s="99">
        <v>8</v>
      </c>
      <c r="CE1821" s="99">
        <v>8</v>
      </c>
      <c r="CF1821" s="99"/>
      <c r="CG1821" s="37" t="e">
        <f>VLOOKUP(Table_1[[#This Row],[EAN]],'[1]Planilha1'!$E:$R,13,0)</f>
        <v>#N/A</v>
      </c>
      <c r="CI1821" s="188">
        <f>IF(Table_1[[#This Row],[STATUS MERCADO]]="GO",Table_1[[#This Row],[M. BRUTA TOTAL]],0)</f>
        <v>0</v>
      </c>
      <c r="CJ1821" s="188">
        <f>IF(Table_1[[#This Row],[STATUS MERCADO]]="GO",Table_1[[#This Row],[PV UNIT. REALIZADO]]*Table_1[[#This Row],[QUANTIDADE]],0)</f>
        <v>0</v>
      </c>
    </row>
    <row r="1822" ht="15" hidden="1">
      <c r="A1822" s="7"/>
      <c r="B1822" s="84" t="s">
        <v>400</v>
      </c>
      <c r="C1822" s="85">
        <v>223508</v>
      </c>
      <c r="D1822" s="85" t="s">
        <v>1893</v>
      </c>
      <c r="E1822" s="85">
        <v>7891024120804</v>
      </c>
      <c r="F1822" s="86" t="s">
        <v>1894</v>
      </c>
      <c r="G1822" s="75" t="s">
        <v>20</v>
      </c>
      <c r="H1822" s="75">
        <v>1850</v>
      </c>
      <c r="I1822" s="87" t="s">
        <v>1411</v>
      </c>
      <c r="J1822" s="75" t="s">
        <v>1404</v>
      </c>
      <c r="K1822" s="88" t="s">
        <v>1177</v>
      </c>
      <c r="L1822" s="88">
        <v>12</v>
      </c>
      <c r="M1822" s="88">
        <v>0</v>
      </c>
      <c r="N1822" s="75" t="s">
        <v>85</v>
      </c>
      <c r="O1822" s="75" t="s">
        <v>1739</v>
      </c>
      <c r="P1822" s="89">
        <v>5.89</v>
      </c>
      <c r="Q1822" s="90">
        <f>(17/100+7.6/100+1.65/100)*P1822</f>
        <v>1.546125</v>
      </c>
      <c r="R1822" s="90"/>
      <c r="S1822" s="90"/>
      <c r="T1822" s="90"/>
      <c r="U1822" s="90"/>
      <c r="V1822" s="90">
        <f>+P1822-Q1822+R1822+S1822+T1822+U1822</f>
        <v>4.343875</v>
      </c>
      <c r="W1822" s="91">
        <f>(1.02/100)</f>
        <v>1.02E-2</v>
      </c>
      <c r="X1822" s="91">
        <v>4.8E-3</v>
      </c>
      <c r="Y1822" s="91">
        <v>0.17</v>
      </c>
      <c r="Z1822" s="91">
        <v>1.65E-2</v>
      </c>
      <c r="AA1822" s="91">
        <v>7.6E-2</v>
      </c>
      <c r="AB1822" s="91">
        <f>SUM(W1822:AA1822)</f>
        <v>0.2775</v>
      </c>
      <c r="AC1822" s="75">
        <v>12</v>
      </c>
      <c r="AD1822" s="92">
        <f>IF(AL1822="","",+AC1822*AL1822)</f>
        <v>132.80636942675162</v>
      </c>
      <c r="AE1822" s="93">
        <f>IF(AL1822="","",+AL1822*AB1822)</f>
        <v>3.0711472929936314</v>
      </c>
      <c r="AF1822" s="92">
        <f>IF(AL1822="","",+AL1822-AE1822)</f>
        <v>7.99605015923567</v>
      </c>
      <c r="AG1822" s="93">
        <f>+V1822</f>
        <v>4.343875</v>
      </c>
      <c r="AH1822" s="92">
        <f>IF(AF1822="","",+AF1822-AG1822)</f>
        <v>3.6521751592356706</v>
      </c>
      <c r="AI1822" s="92">
        <f>IF(AH1822="","",+AH1822*AC1822)</f>
        <v>43.826101910828044</v>
      </c>
      <c r="AJ1822" s="93">
        <v>7.71</v>
      </c>
      <c r="AK1822" s="94">
        <v>0.33</v>
      </c>
      <c r="AL1822" s="93">
        <f>IF(V1822=0,"",V1822/(1-AB1822-AK1822))</f>
        <v>11.067197452229301</v>
      </c>
      <c r="AM1822" s="95">
        <v>0.33</v>
      </c>
      <c r="AN1822" s="93">
        <f>IF(V1822=0,"",V1822/(1-AB1822-AM1822))</f>
        <v>11.067197452229301</v>
      </c>
      <c r="AO1822" s="96">
        <v>1.2</v>
      </c>
      <c r="AP1822" s="93">
        <f>IF(BD!AJ1822="","",BD!AJ1822*BD!AO1822)</f>
        <v>9.251999999999999</v>
      </c>
      <c r="AQ1822" s="91">
        <f>BD!AM1822/BD!AK1822-1</f>
        <v>0</v>
      </c>
      <c r="AR1822" s="91">
        <f>IF(BD!AN1822="","",IF(BD!AJ1822="","",BD!AN1822/BD!AJ1822-1))</f>
        <v>0.43543417019835307</v>
      </c>
      <c r="AS1822" s="91" t="str">
        <f>IF(BD!AN1822="","",IF(BD!AN1822&lt;BD!AL1822,"ABAIXO DA META","DENTRO DA META"))</f>
        <v>DENTRO DA META</v>
      </c>
      <c r="AT1822" s="91" t="str">
        <f>IF(BD!AJ1822="","EM ANÁLISE",IF(BD!AP1822&gt;=BD!AN1822,"GO", "NO GO"))</f>
        <v>NO GO</v>
      </c>
      <c r="AU1822" s="97">
        <f>IF(AN1822="","",+BD!$AN1822-AJ1822)</f>
        <v>3.3571974522293013</v>
      </c>
      <c r="AV1822" s="98"/>
      <c r="AW1822" s="90">
        <f>BD!P1822*BD!AC1822</f>
        <v>70.67999999999999</v>
      </c>
      <c r="AX1822" s="90">
        <f>BD!V1822*BD!AC1822</f>
        <v>52.12649999999999</v>
      </c>
      <c r="AY1822" s="90">
        <f>IF(BD!AN1822="","",BD!AN1822*BD!AC1822)</f>
        <v>132.80636942675162</v>
      </c>
      <c r="AZ1822" s="75" t="s">
        <v>5272</v>
      </c>
      <c r="BA1822" s="75"/>
      <c r="BB1822" s="75"/>
      <c r="BC1822" s="75"/>
      <c r="BD1822" s="99" t="s">
        <v>5257</v>
      </c>
      <c r="BE1822" s="100" t="s">
        <v>4</v>
      </c>
      <c r="BF1822" s="100" t="s">
        <v>4</v>
      </c>
      <c r="BG1822" s="99" t="s">
        <v>5258</v>
      </c>
      <c r="BH1822" s="101"/>
      <c r="BI1822" s="101"/>
      <c r="BJ1822" s="101"/>
      <c r="BK1822" s="101"/>
      <c r="BL1822" s="101"/>
      <c r="BM1822" s="101"/>
      <c r="BN1822" s="101"/>
      <c r="BO1822" s="103"/>
      <c r="BP1822" s="99">
        <v>140.622</v>
      </c>
      <c r="BQ1822" s="99">
        <v>121</v>
      </c>
      <c r="BR1822" s="101"/>
      <c r="BS1822" s="99" t="s">
        <v>5260</v>
      </c>
      <c r="BT1822" s="99" t="s">
        <v>5261</v>
      </c>
      <c r="BU1822" s="99">
        <v>5102</v>
      </c>
      <c r="BV1822" s="99"/>
      <c r="BW1822" s="99"/>
      <c r="BX1822" s="99"/>
      <c r="BY1822" s="99"/>
      <c r="BZ1822" s="99"/>
      <c r="CA1822" s="99"/>
      <c r="CB1822" s="99"/>
      <c r="CC1822" s="99">
        <v>102</v>
      </c>
      <c r="CD1822" s="99">
        <v>8</v>
      </c>
      <c r="CE1822" s="99">
        <v>8</v>
      </c>
      <c r="CF1822" s="99"/>
      <c r="CG1822" s="37" t="e">
        <f>VLOOKUP(Table_1[[#This Row],[EAN]],'[1]Planilha1'!$E:$R,13,0)</f>
        <v>#N/A</v>
      </c>
      <c r="CI1822" s="188">
        <f>IF(Table_1[[#This Row],[STATUS MERCADO]]="GO",Table_1[[#This Row],[M. BRUTA TOTAL]],0)</f>
        <v>0</v>
      </c>
      <c r="CJ1822" s="188">
        <f>IF(Table_1[[#This Row],[STATUS MERCADO]]="GO",Table_1[[#This Row],[PV UNIT. REALIZADO]]*Table_1[[#This Row],[QUANTIDADE]],0)</f>
        <v>0</v>
      </c>
    </row>
    <row r="1823" ht="15" hidden="1">
      <c r="A1823" s="7"/>
      <c r="B1823" s="84" t="s">
        <v>400</v>
      </c>
      <c r="C1823" s="85">
        <v>223509</v>
      </c>
      <c r="D1823" s="85" t="s">
        <v>1895</v>
      </c>
      <c r="E1823" s="85">
        <v>7891024120903</v>
      </c>
      <c r="F1823" s="86" t="s">
        <v>1896</v>
      </c>
      <c r="G1823" s="75" t="s">
        <v>20</v>
      </c>
      <c r="H1823" s="75">
        <v>1850</v>
      </c>
      <c r="I1823" s="87" t="s">
        <v>1411</v>
      </c>
      <c r="J1823" s="75" t="s">
        <v>1404</v>
      </c>
      <c r="K1823" s="88" t="s">
        <v>1177</v>
      </c>
      <c r="L1823" s="88">
        <v>12</v>
      </c>
      <c r="M1823" s="88">
        <v>0</v>
      </c>
      <c r="N1823" s="75" t="s">
        <v>85</v>
      </c>
      <c r="O1823" s="75" t="s">
        <v>1739</v>
      </c>
      <c r="P1823" s="89">
        <v>5.89</v>
      </c>
      <c r="Q1823" s="90">
        <f>(17/100+7.6/100+1.65/100)*P1823</f>
        <v>1.546125</v>
      </c>
      <c r="R1823" s="90"/>
      <c r="S1823" s="90"/>
      <c r="T1823" s="90"/>
      <c r="U1823" s="90"/>
      <c r="V1823" s="90">
        <f>+P1823-Q1823+R1823+S1823+T1823+U1823</f>
        <v>4.343875</v>
      </c>
      <c r="W1823" s="91">
        <f>(1.02/100)</f>
        <v>1.02E-2</v>
      </c>
      <c r="X1823" s="91">
        <v>4.8E-3</v>
      </c>
      <c r="Y1823" s="91">
        <v>0.17</v>
      </c>
      <c r="Z1823" s="91">
        <v>1.65E-2</v>
      </c>
      <c r="AA1823" s="91">
        <v>7.6E-2</v>
      </c>
      <c r="AB1823" s="91">
        <f>SUM(W1823:AA1823)</f>
        <v>0.2775</v>
      </c>
      <c r="AC1823" s="75">
        <v>12</v>
      </c>
      <c r="AD1823" s="92">
        <f>IF(AL1823="","",+AC1823*AL1823)</f>
        <v>132.80636942675162</v>
      </c>
      <c r="AE1823" s="93">
        <f>IF(AL1823="","",+AL1823*AB1823)</f>
        <v>3.0711472929936314</v>
      </c>
      <c r="AF1823" s="92">
        <f>IF(AL1823="","",+AL1823-AE1823)</f>
        <v>7.99605015923567</v>
      </c>
      <c r="AG1823" s="93">
        <f>+V1823</f>
        <v>4.343875</v>
      </c>
      <c r="AH1823" s="92">
        <f>IF(AF1823="","",+AF1823-AG1823)</f>
        <v>3.6521751592356706</v>
      </c>
      <c r="AI1823" s="92">
        <f>IF(AH1823="","",+AH1823*AC1823)</f>
        <v>43.826101910828044</v>
      </c>
      <c r="AJ1823" s="93">
        <v>7.71</v>
      </c>
      <c r="AK1823" s="94">
        <v>0.33</v>
      </c>
      <c r="AL1823" s="93">
        <f>IF(V1823=0,"",V1823/(1-AB1823-AK1823))</f>
        <v>11.067197452229301</v>
      </c>
      <c r="AM1823" s="95">
        <v>0.33</v>
      </c>
      <c r="AN1823" s="93">
        <f>IF(V1823=0,"",V1823/(1-AB1823-AM1823))</f>
        <v>11.067197452229301</v>
      </c>
      <c r="AO1823" s="96">
        <v>1.2</v>
      </c>
      <c r="AP1823" s="93">
        <f>IF(BD!AJ1823="","",BD!AJ1823*BD!AO1823)</f>
        <v>9.251999999999999</v>
      </c>
      <c r="AQ1823" s="91">
        <f>BD!AM1823/BD!AK1823-1</f>
        <v>0</v>
      </c>
      <c r="AR1823" s="91">
        <f>IF(BD!AN1823="","",IF(BD!AJ1823="","",BD!AN1823/BD!AJ1823-1))</f>
        <v>0.43543417019835307</v>
      </c>
      <c r="AS1823" s="91" t="str">
        <f>IF(BD!AN1823="","",IF(BD!AN1823&lt;BD!AL1823,"ABAIXO DA META","DENTRO DA META"))</f>
        <v>DENTRO DA META</v>
      </c>
      <c r="AT1823" s="91" t="str">
        <f>IF(BD!AJ1823="","EM ANÁLISE",IF(BD!AP1823&gt;=BD!AN1823,"GO", "NO GO"))</f>
        <v>NO GO</v>
      </c>
      <c r="AU1823" s="97">
        <f>IF(AN1823="","",+BD!$AN1823-AJ1823)</f>
        <v>3.3571974522293013</v>
      </c>
      <c r="AV1823" s="98"/>
      <c r="AW1823" s="90">
        <f>BD!P1823*BD!AC1823</f>
        <v>70.67999999999999</v>
      </c>
      <c r="AX1823" s="90">
        <f>BD!V1823*BD!AC1823</f>
        <v>52.12649999999999</v>
      </c>
      <c r="AY1823" s="90">
        <f>IF(BD!AN1823="","",BD!AN1823*BD!AC1823)</f>
        <v>132.80636942675162</v>
      </c>
      <c r="AZ1823" s="75" t="s">
        <v>5272</v>
      </c>
      <c r="BA1823" s="75"/>
      <c r="BB1823" s="75"/>
      <c r="BC1823" s="75"/>
      <c r="BD1823" s="99" t="s">
        <v>5257</v>
      </c>
      <c r="BE1823" s="100" t="s">
        <v>4</v>
      </c>
      <c r="BF1823" s="100" t="s">
        <v>4</v>
      </c>
      <c r="BG1823" s="99" t="s">
        <v>5258</v>
      </c>
      <c r="BH1823" s="101"/>
      <c r="BI1823" s="101"/>
      <c r="BJ1823" s="101"/>
      <c r="BK1823" s="101"/>
      <c r="BL1823" s="101"/>
      <c r="BM1823" s="101"/>
      <c r="BN1823" s="101"/>
      <c r="BO1823" s="103"/>
      <c r="BP1823" s="99">
        <v>140.622</v>
      </c>
      <c r="BQ1823" s="99">
        <v>121</v>
      </c>
      <c r="BR1823" s="101"/>
      <c r="BS1823" s="99" t="s">
        <v>5260</v>
      </c>
      <c r="BT1823" s="99" t="s">
        <v>5261</v>
      </c>
      <c r="BU1823" s="99">
        <v>5102</v>
      </c>
      <c r="BV1823" s="99"/>
      <c r="BW1823" s="99"/>
      <c r="BX1823" s="99"/>
      <c r="BY1823" s="99"/>
      <c r="BZ1823" s="99"/>
      <c r="CA1823" s="99"/>
      <c r="CB1823" s="99"/>
      <c r="CC1823" s="99">
        <v>102</v>
      </c>
      <c r="CD1823" s="99">
        <v>8</v>
      </c>
      <c r="CE1823" s="99">
        <v>8</v>
      </c>
      <c r="CF1823" s="99"/>
      <c r="CG1823" s="37" t="e">
        <f>VLOOKUP(Table_1[[#This Row],[EAN]],'[1]Planilha1'!$E:$R,13,0)</f>
        <v>#N/A</v>
      </c>
      <c r="CI1823" s="188">
        <f>IF(Table_1[[#This Row],[STATUS MERCADO]]="GO",Table_1[[#This Row],[M. BRUTA TOTAL]],0)</f>
        <v>0</v>
      </c>
      <c r="CJ1823" s="188">
        <f>IF(Table_1[[#This Row],[STATUS MERCADO]]="GO",Table_1[[#This Row],[PV UNIT. REALIZADO]]*Table_1[[#This Row],[QUANTIDADE]],0)</f>
        <v>0</v>
      </c>
    </row>
    <row r="1824" ht="15" hidden="1">
      <c r="A1824" s="7"/>
      <c r="B1824" s="84" t="s">
        <v>400</v>
      </c>
      <c r="C1824" s="75">
        <v>223510</v>
      </c>
      <c r="D1824" s="75" t="s">
        <v>1897</v>
      </c>
      <c r="E1824" s="85">
        <v>7891024127605</v>
      </c>
      <c r="F1824" s="86" t="s">
        <v>1898</v>
      </c>
      <c r="G1824" s="75" t="s">
        <v>20</v>
      </c>
      <c r="H1824" s="75">
        <v>1850</v>
      </c>
      <c r="I1824" s="87" t="s">
        <v>1411</v>
      </c>
      <c r="J1824" s="75" t="s">
        <v>1404</v>
      </c>
      <c r="K1824" s="88" t="s">
        <v>1177</v>
      </c>
      <c r="L1824" s="88">
        <v>12</v>
      </c>
      <c r="M1824" s="88">
        <v>0</v>
      </c>
      <c r="N1824" s="75" t="s">
        <v>85</v>
      </c>
      <c r="O1824" s="75" t="s">
        <v>1739</v>
      </c>
      <c r="P1824" s="89"/>
      <c r="Q1824" s="90">
        <f>(17/100+7.6/100+1.65/100)*P1824</f>
        <v>0</v>
      </c>
      <c r="R1824" s="90"/>
      <c r="S1824" s="90"/>
      <c r="T1824" s="90"/>
      <c r="U1824" s="90"/>
      <c r="V1824" s="90">
        <f>+P1824-Q1824+R1824+S1824+T1824+U1824</f>
        <v>0</v>
      </c>
      <c r="W1824" s="91">
        <f>(1.02/100)</f>
        <v>1.02E-2</v>
      </c>
      <c r="X1824" s="91">
        <v>4.8E-3</v>
      </c>
      <c r="Y1824" s="91">
        <v>0.17</v>
      </c>
      <c r="Z1824" s="91">
        <v>1.65E-2</v>
      </c>
      <c r="AA1824" s="91">
        <v>7.6E-2</v>
      </c>
      <c r="AB1824" s="91">
        <f>SUM(W1824:AA1824)</f>
        <v>0.2775</v>
      </c>
      <c r="AC1824" s="75">
        <v>12</v>
      </c>
      <c r="AD1824" s="92">
        <f>IF(AL1824="","",+AC1824*AL1824)</f>
      </c>
      <c r="AE1824" s="93">
        <f>IF(AL1824="","",+AL1824*AB1824)</f>
      </c>
      <c r="AF1824" s="92">
        <f>IF(AL1824="","",+AL1824-AE1824)</f>
      </c>
      <c r="AG1824" s="93">
        <f>+V1824</f>
        <v>0</v>
      </c>
      <c r="AH1824" s="92">
        <f>IF(AF1824="","",+AF1824-AG1824)</f>
      </c>
      <c r="AI1824" s="92">
        <f>IF(AH1824="","",+AH1824*AC1824)</f>
      </c>
      <c r="AJ1824" s="93"/>
      <c r="AK1824" s="94">
        <v>0.33</v>
      </c>
      <c r="AL1824" s="93">
        <f>IF(V1824=0,"",V1824/(1-AB1824-AK1824))</f>
      </c>
      <c r="AM1824" s="95">
        <v>0.33</v>
      </c>
      <c r="AN1824" s="93">
        <f>IF(V1824=0,"",V1824/(1-AB1824-AM1824))</f>
      </c>
      <c r="AO1824" s="96">
        <v>1.2</v>
      </c>
      <c r="AP1824" s="93">
        <f>IF(BD!AJ1824="","",BD!AJ1824*BD!AO1824)</f>
      </c>
      <c r="AQ1824" s="91">
        <f>BD!AM1824/BD!AK1824-1</f>
        <v>0</v>
      </c>
      <c r="AR1824" s="91">
        <f>IF(BD!AN1824="","",IF(BD!AJ1824="","",BD!AN1824/BD!AJ1824-1))</f>
      </c>
      <c r="AS1824" s="91">
        <f>IF(BD!AN1824="","",IF(BD!AN1824&lt;BD!AL1824,"ABAIXO DA META","DENTRO DA META"))</f>
      </c>
      <c r="AT1824" s="91" t="str">
        <f>IF(BD!AJ1824="","EM ANÁLISE",IF(BD!AP1824&gt;=BD!AN1824,"GO", "NO GO"))</f>
        <v>EM ANÁLISE</v>
      </c>
      <c r="AU1824" s="97">
        <f>IF(AN1824="","",+BD!$AN1824-AJ1824)</f>
      </c>
      <c r="AV1824" s="98"/>
      <c r="AW1824" s="90">
        <f>BD!P1824*BD!AC1824</f>
        <v>0</v>
      </c>
      <c r="AX1824" s="90">
        <f>BD!V1824*BD!AC1824</f>
        <v>0</v>
      </c>
      <c r="AY1824" s="90">
        <f>IF(BD!AN1824="","",BD!AN1824*BD!AC1824)</f>
      </c>
      <c r="AZ1824" s="75" t="s">
        <v>123</v>
      </c>
      <c r="BA1824" s="75"/>
      <c r="BB1824" s="75"/>
      <c r="BC1824" s="75"/>
      <c r="BD1824" s="104"/>
      <c r="BE1824" s="104"/>
      <c r="BF1824" s="101"/>
      <c r="BG1824" s="101"/>
      <c r="BH1824" s="101"/>
      <c r="BI1824" s="101"/>
      <c r="BJ1824" s="101"/>
      <c r="BK1824" s="101"/>
      <c r="BL1824" s="101"/>
      <c r="BM1824" s="101"/>
      <c r="BN1824" s="101"/>
      <c r="BO1824" s="103"/>
      <c r="BP1824" s="101"/>
      <c r="BQ1824" s="101"/>
      <c r="BR1824" s="101"/>
      <c r="BS1824" s="101"/>
      <c r="BT1824" s="101"/>
      <c r="BU1824" s="101"/>
      <c r="BV1824" s="101"/>
      <c r="BW1824" s="101"/>
      <c r="BX1824" s="101"/>
      <c r="BY1824" s="101"/>
      <c r="BZ1824" s="101"/>
      <c r="CA1824" s="101"/>
      <c r="CB1824" s="101"/>
      <c r="CC1824" s="101"/>
      <c r="CD1824" s="101"/>
      <c r="CE1824" s="101"/>
      <c r="CF1824" s="101"/>
      <c r="CG1824" s="37" t="e">
        <f>VLOOKUP(Table_1[[#This Row],[EAN]],'[1]Planilha1'!$E:$R,13,0)</f>
        <v>#N/A</v>
      </c>
      <c r="CI1824" s="188">
        <f>IF(Table_1[[#This Row],[STATUS MERCADO]]="GO",Table_1[[#This Row],[M. BRUTA TOTAL]],0)</f>
        <v>0</v>
      </c>
      <c r="CJ1824" s="188">
        <f>IF(Table_1[[#This Row],[STATUS MERCADO]]="GO",Table_1[[#This Row],[PV UNIT. REALIZADO]]*Table_1[[#This Row],[QUANTIDADE]],0)</f>
        <v>0</v>
      </c>
    </row>
    <row r="1825" ht="15" hidden="1">
      <c r="A1825" s="7"/>
      <c r="B1825" s="84" t="s">
        <v>400</v>
      </c>
      <c r="C1825" s="75">
        <v>223511</v>
      </c>
      <c r="D1825" s="75" t="s">
        <v>1899</v>
      </c>
      <c r="E1825" s="85">
        <v>7891024128305</v>
      </c>
      <c r="F1825" s="86" t="s">
        <v>1900</v>
      </c>
      <c r="G1825" s="75" t="s">
        <v>20</v>
      </c>
      <c r="H1825" s="75">
        <v>1850</v>
      </c>
      <c r="I1825" s="87" t="s">
        <v>1411</v>
      </c>
      <c r="J1825" s="75" t="s">
        <v>1404</v>
      </c>
      <c r="K1825" s="88" t="s">
        <v>1177</v>
      </c>
      <c r="L1825" s="88">
        <v>12</v>
      </c>
      <c r="M1825" s="88">
        <v>0</v>
      </c>
      <c r="N1825" s="75" t="s">
        <v>85</v>
      </c>
      <c r="O1825" s="75" t="s">
        <v>1739</v>
      </c>
      <c r="P1825" s="89"/>
      <c r="Q1825" s="90">
        <f>(17/100+7.6/100+1.65/100)*P1825</f>
        <v>0</v>
      </c>
      <c r="R1825" s="90"/>
      <c r="S1825" s="90"/>
      <c r="T1825" s="90"/>
      <c r="U1825" s="90"/>
      <c r="V1825" s="90">
        <f>+P1825-Q1825+R1825+S1825+T1825+U1825</f>
        <v>0</v>
      </c>
      <c r="W1825" s="91">
        <f>(1.02/100)</f>
        <v>1.02E-2</v>
      </c>
      <c r="X1825" s="91">
        <v>4.8E-3</v>
      </c>
      <c r="Y1825" s="91">
        <v>0.17</v>
      </c>
      <c r="Z1825" s="91">
        <v>1.65E-2</v>
      </c>
      <c r="AA1825" s="91">
        <v>7.6E-2</v>
      </c>
      <c r="AB1825" s="91">
        <f>SUM(W1825:AA1825)</f>
        <v>0.2775</v>
      </c>
      <c r="AC1825" s="75">
        <v>12</v>
      </c>
      <c r="AD1825" s="92">
        <f>IF(AL1825="","",+AC1825*AL1825)</f>
      </c>
      <c r="AE1825" s="93">
        <f>IF(AL1825="","",+AL1825*AB1825)</f>
      </c>
      <c r="AF1825" s="92">
        <f>IF(AL1825="","",+AL1825-AE1825)</f>
      </c>
      <c r="AG1825" s="93">
        <f>+V1825</f>
        <v>0</v>
      </c>
      <c r="AH1825" s="92">
        <f>IF(AF1825="","",+AF1825-AG1825)</f>
      </c>
      <c r="AI1825" s="92">
        <f>IF(AH1825="","",+AH1825*AC1825)</f>
      </c>
      <c r="AJ1825" s="93"/>
      <c r="AK1825" s="94">
        <v>0.33</v>
      </c>
      <c r="AL1825" s="93">
        <f>IF(V1825=0,"",V1825/(1-AB1825-AK1825))</f>
      </c>
      <c r="AM1825" s="95">
        <v>0.33</v>
      </c>
      <c r="AN1825" s="93">
        <f>IF(V1825=0,"",V1825/(1-AB1825-AM1825))</f>
      </c>
      <c r="AO1825" s="96">
        <v>1.2</v>
      </c>
      <c r="AP1825" s="93">
        <f>IF(BD!AJ1825="","",BD!AJ1825*BD!AO1825)</f>
      </c>
      <c r="AQ1825" s="91">
        <f>BD!AM1825/BD!AK1825-1</f>
        <v>0</v>
      </c>
      <c r="AR1825" s="91">
        <f>IF(BD!AN1825="","",IF(BD!AJ1825="","",BD!AN1825/BD!AJ1825-1))</f>
      </c>
      <c r="AS1825" s="91">
        <f>IF(BD!AN1825="","",IF(BD!AN1825&lt;BD!AL1825,"ABAIXO DA META","DENTRO DA META"))</f>
      </c>
      <c r="AT1825" s="91" t="str">
        <f>IF(BD!AJ1825="","EM ANÁLISE",IF(BD!AP1825&gt;=BD!AN1825,"GO", "NO GO"))</f>
        <v>EM ANÁLISE</v>
      </c>
      <c r="AU1825" s="97">
        <f>IF(AN1825="","",+BD!$AN1825-AJ1825)</f>
      </c>
      <c r="AV1825" s="98"/>
      <c r="AW1825" s="90">
        <f>BD!P1825*BD!AC1825</f>
        <v>0</v>
      </c>
      <c r="AX1825" s="90">
        <f>BD!V1825*BD!AC1825</f>
        <v>0</v>
      </c>
      <c r="AY1825" s="90">
        <f>IF(BD!AN1825="","",BD!AN1825*BD!AC1825)</f>
      </c>
      <c r="AZ1825" s="75" t="s">
        <v>123</v>
      </c>
      <c r="BA1825" s="75"/>
      <c r="BB1825" s="75"/>
      <c r="BC1825" s="75"/>
      <c r="BD1825" s="104"/>
      <c r="BE1825" s="104"/>
      <c r="BF1825" s="101"/>
      <c r="BG1825" s="101"/>
      <c r="BH1825" s="101"/>
      <c r="BI1825" s="101"/>
      <c r="BJ1825" s="101"/>
      <c r="BK1825" s="101"/>
      <c r="BL1825" s="101"/>
      <c r="BM1825" s="101"/>
      <c r="BN1825" s="101"/>
      <c r="BO1825" s="103"/>
      <c r="BP1825" s="101"/>
      <c r="BQ1825" s="101"/>
      <c r="BR1825" s="101"/>
      <c r="BS1825" s="101"/>
      <c r="BT1825" s="101"/>
      <c r="BU1825" s="101"/>
      <c r="BV1825" s="101"/>
      <c r="BW1825" s="101"/>
      <c r="BX1825" s="101"/>
      <c r="BY1825" s="101"/>
      <c r="BZ1825" s="101"/>
      <c r="CA1825" s="101"/>
      <c r="CB1825" s="101"/>
      <c r="CC1825" s="101"/>
      <c r="CD1825" s="101"/>
      <c r="CE1825" s="101"/>
      <c r="CF1825" s="101"/>
      <c r="CG1825" s="37" t="e">
        <f>VLOOKUP(Table_1[[#This Row],[EAN]],'[1]Planilha1'!$E:$R,13,0)</f>
        <v>#N/A</v>
      </c>
      <c r="CI1825" s="188">
        <f>IF(Table_1[[#This Row],[STATUS MERCADO]]="GO",Table_1[[#This Row],[M. BRUTA TOTAL]],0)</f>
        <v>0</v>
      </c>
      <c r="CJ1825" s="188">
        <f>IF(Table_1[[#This Row],[STATUS MERCADO]]="GO",Table_1[[#This Row],[PV UNIT. REALIZADO]]*Table_1[[#This Row],[QUANTIDADE]],0)</f>
        <v>0</v>
      </c>
    </row>
    <row r="1826" ht="15" hidden="1">
      <c r="A1826" s="7"/>
      <c r="B1826" s="84" t="s">
        <v>400</v>
      </c>
      <c r="C1826" s="75">
        <v>223512</v>
      </c>
      <c r="D1826" s="75" t="s">
        <v>1901</v>
      </c>
      <c r="E1826" s="85">
        <v>7891024127629</v>
      </c>
      <c r="F1826" s="86" t="s">
        <v>1902</v>
      </c>
      <c r="G1826" s="75" t="s">
        <v>20</v>
      </c>
      <c r="H1826" s="75">
        <v>1850</v>
      </c>
      <c r="I1826" s="87" t="s">
        <v>1411</v>
      </c>
      <c r="J1826" s="75" t="s">
        <v>1404</v>
      </c>
      <c r="K1826" s="88" t="s">
        <v>1177</v>
      </c>
      <c r="L1826" s="88">
        <v>12</v>
      </c>
      <c r="M1826" s="88">
        <v>0</v>
      </c>
      <c r="N1826" s="75" t="s">
        <v>85</v>
      </c>
      <c r="O1826" s="75" t="s">
        <v>1739</v>
      </c>
      <c r="P1826" s="89"/>
      <c r="Q1826" s="90">
        <f>(17/100+7.6/100+1.65/100)*P1826</f>
        <v>0</v>
      </c>
      <c r="R1826" s="90"/>
      <c r="S1826" s="90"/>
      <c r="T1826" s="90"/>
      <c r="U1826" s="90"/>
      <c r="V1826" s="90">
        <f>+P1826-Q1826+R1826+S1826+T1826+U1826</f>
        <v>0</v>
      </c>
      <c r="W1826" s="91">
        <f>(1.02/100)</f>
        <v>1.02E-2</v>
      </c>
      <c r="X1826" s="91">
        <v>4.8E-3</v>
      </c>
      <c r="Y1826" s="91">
        <v>0.17</v>
      </c>
      <c r="Z1826" s="91">
        <v>1.65E-2</v>
      </c>
      <c r="AA1826" s="91">
        <v>7.6E-2</v>
      </c>
      <c r="AB1826" s="91">
        <f>SUM(W1826:AA1826)</f>
        <v>0.2775</v>
      </c>
      <c r="AC1826" s="75">
        <v>12</v>
      </c>
      <c r="AD1826" s="92">
        <f>IF(AL1826="","",+AC1826*AL1826)</f>
      </c>
      <c r="AE1826" s="93">
        <f>IF(AL1826="","",+AL1826*AB1826)</f>
      </c>
      <c r="AF1826" s="92">
        <f>IF(AL1826="","",+AL1826-AE1826)</f>
      </c>
      <c r="AG1826" s="93">
        <f>+V1826</f>
        <v>0</v>
      </c>
      <c r="AH1826" s="92">
        <f>IF(AF1826="","",+AF1826-AG1826)</f>
      </c>
      <c r="AI1826" s="92">
        <f>IF(AH1826="","",+AH1826*AC1826)</f>
      </c>
      <c r="AJ1826" s="93"/>
      <c r="AK1826" s="94">
        <v>0.33</v>
      </c>
      <c r="AL1826" s="93">
        <f>IF(V1826=0,"",V1826/(1-AB1826-AK1826))</f>
      </c>
      <c r="AM1826" s="95">
        <v>0.33</v>
      </c>
      <c r="AN1826" s="93">
        <f>IF(V1826=0,"",V1826/(1-AB1826-AM1826))</f>
      </c>
      <c r="AO1826" s="96">
        <v>1.2</v>
      </c>
      <c r="AP1826" s="93">
        <f>IF(BD!AJ1826="","",BD!AJ1826*BD!AO1826)</f>
      </c>
      <c r="AQ1826" s="91">
        <f>BD!AM1826/BD!AK1826-1</f>
        <v>0</v>
      </c>
      <c r="AR1826" s="91">
        <f>IF(BD!AN1826="","",IF(BD!AJ1826="","",BD!AN1826/BD!AJ1826-1))</f>
      </c>
      <c r="AS1826" s="91">
        <f>IF(BD!AN1826="","",IF(BD!AN1826&lt;BD!AL1826,"ABAIXO DA META","DENTRO DA META"))</f>
      </c>
      <c r="AT1826" s="91" t="str">
        <f>IF(BD!AJ1826="","EM ANÁLISE",IF(BD!AP1826&gt;=BD!AN1826,"GO", "NO GO"))</f>
        <v>EM ANÁLISE</v>
      </c>
      <c r="AU1826" s="97">
        <f>IF(AN1826="","",+BD!$AN1826-AJ1826)</f>
      </c>
      <c r="AV1826" s="98"/>
      <c r="AW1826" s="90">
        <f>BD!P1826*BD!AC1826</f>
        <v>0</v>
      </c>
      <c r="AX1826" s="90">
        <f>BD!V1826*BD!AC1826</f>
        <v>0</v>
      </c>
      <c r="AY1826" s="90">
        <f>IF(BD!AN1826="","",BD!AN1826*BD!AC1826)</f>
      </c>
      <c r="AZ1826" s="75" t="s">
        <v>123</v>
      </c>
      <c r="BA1826" s="75"/>
      <c r="BB1826" s="75"/>
      <c r="BC1826" s="75"/>
      <c r="BD1826" s="104"/>
      <c r="BE1826" s="104"/>
      <c r="BF1826" s="101"/>
      <c r="BG1826" s="101"/>
      <c r="BH1826" s="101"/>
      <c r="BI1826" s="101"/>
      <c r="BJ1826" s="101"/>
      <c r="BK1826" s="101"/>
      <c r="BL1826" s="101"/>
      <c r="BM1826" s="101"/>
      <c r="BN1826" s="101"/>
      <c r="BO1826" s="103"/>
      <c r="BP1826" s="101"/>
      <c r="BQ1826" s="101"/>
      <c r="BR1826" s="101"/>
      <c r="BS1826" s="101"/>
      <c r="BT1826" s="101"/>
      <c r="BU1826" s="101"/>
      <c r="BV1826" s="101"/>
      <c r="BW1826" s="101"/>
      <c r="BX1826" s="101"/>
      <c r="BY1826" s="101"/>
      <c r="BZ1826" s="101"/>
      <c r="CA1826" s="101"/>
      <c r="CB1826" s="101"/>
      <c r="CC1826" s="101"/>
      <c r="CD1826" s="101"/>
      <c r="CE1826" s="101"/>
      <c r="CF1826" s="101"/>
      <c r="CG1826" s="37" t="e">
        <f>VLOOKUP(Table_1[[#This Row],[EAN]],'[1]Planilha1'!$E:$R,13,0)</f>
        <v>#N/A</v>
      </c>
      <c r="CI1826" s="188">
        <f>IF(Table_1[[#This Row],[STATUS MERCADO]]="GO",Table_1[[#This Row],[M. BRUTA TOTAL]],0)</f>
        <v>0</v>
      </c>
      <c r="CJ1826" s="188">
        <f>IF(Table_1[[#This Row],[STATUS MERCADO]]="GO",Table_1[[#This Row],[PV UNIT. REALIZADO]]*Table_1[[#This Row],[QUANTIDADE]],0)</f>
        <v>0</v>
      </c>
    </row>
    <row r="1827" ht="15" hidden="1">
      <c r="A1827" s="7"/>
      <c r="B1827" s="84" t="s">
        <v>400</v>
      </c>
      <c r="C1827" s="85">
        <v>223513</v>
      </c>
      <c r="D1827" s="85" t="s">
        <v>1903</v>
      </c>
      <c r="E1827" s="85">
        <v>7891024128312</v>
      </c>
      <c r="F1827" s="86" t="s">
        <v>1904</v>
      </c>
      <c r="G1827" s="75" t="s">
        <v>20</v>
      </c>
      <c r="H1827" s="75">
        <v>1850</v>
      </c>
      <c r="I1827" s="87" t="s">
        <v>1411</v>
      </c>
      <c r="J1827" s="75" t="s">
        <v>1404</v>
      </c>
      <c r="K1827" s="88" t="s">
        <v>1177</v>
      </c>
      <c r="L1827" s="88">
        <v>12</v>
      </c>
      <c r="M1827" s="88">
        <v>0</v>
      </c>
      <c r="N1827" s="75" t="s">
        <v>85</v>
      </c>
      <c r="O1827" s="75" t="s">
        <v>1739</v>
      </c>
      <c r="P1827" s="89">
        <v>6.83</v>
      </c>
      <c r="Q1827" s="90">
        <f>(17/100+7.6/100+1.65/100)*P1827</f>
        <v>1.792875</v>
      </c>
      <c r="R1827" s="90"/>
      <c r="S1827" s="90"/>
      <c r="T1827" s="90"/>
      <c r="U1827" s="90"/>
      <c r="V1827" s="90">
        <f>+P1827-Q1827+R1827+S1827+T1827+U1827</f>
        <v>5.037125</v>
      </c>
      <c r="W1827" s="91">
        <f>(1.02/100)</f>
        <v>1.02E-2</v>
      </c>
      <c r="X1827" s="91">
        <v>4.8E-3</v>
      </c>
      <c r="Y1827" s="91">
        <v>0.17</v>
      </c>
      <c r="Z1827" s="91">
        <v>1.65E-2</v>
      </c>
      <c r="AA1827" s="91">
        <v>7.6E-2</v>
      </c>
      <c r="AB1827" s="91">
        <f>SUM(W1827:AA1827)</f>
        <v>0.2775</v>
      </c>
      <c r="AC1827" s="75">
        <v>12</v>
      </c>
      <c r="AD1827" s="92">
        <f>IF(AL1827="","",+AC1827*AL1827)</f>
        <v>154.00127388535034</v>
      </c>
      <c r="AE1827" s="93">
        <f>IF(AL1827="","",+AL1827*AB1827)</f>
        <v>3.561279458598727</v>
      </c>
      <c r="AF1827" s="92">
        <f>IF(AL1827="","",+AL1827-AE1827)</f>
        <v>9.272160031847136</v>
      </c>
      <c r="AG1827" s="93">
        <f>+V1827</f>
        <v>5.037125</v>
      </c>
      <c r="AH1827" s="92">
        <f>IF(AF1827="","",+AF1827-AG1827)</f>
        <v>4.235035031847136</v>
      </c>
      <c r="AI1827" s="92">
        <f>IF(AH1827="","",+AH1827*AC1827)</f>
        <v>50.820420382165636</v>
      </c>
      <c r="AJ1827" s="93">
        <v>7.2</v>
      </c>
      <c r="AK1827" s="94">
        <v>0.33</v>
      </c>
      <c r="AL1827" s="93">
        <f>IF(V1827=0,"",V1827/(1-AB1827-AK1827))</f>
        <v>12.833439490445862</v>
      </c>
      <c r="AM1827" s="95">
        <v>0.33</v>
      </c>
      <c r="AN1827" s="93">
        <f>IF(V1827=0,"",V1827/(1-AB1827-AM1827))</f>
        <v>12.833439490445862</v>
      </c>
      <c r="AO1827" s="96">
        <v>1.2</v>
      </c>
      <c r="AP1827" s="93">
        <f>IF(BD!AJ1827="","",BD!AJ1827*BD!AO1827)</f>
        <v>8.64</v>
      </c>
      <c r="AQ1827" s="91">
        <f>BD!AM1827/BD!AK1827-1</f>
        <v>0</v>
      </c>
      <c r="AR1827" s="91">
        <f>IF(BD!AN1827="","",IF(BD!AJ1827="","",BD!AN1827/BD!AJ1827-1))</f>
        <v>0.7824221514508141</v>
      </c>
      <c r="AS1827" s="91" t="str">
        <f>IF(BD!AN1827="","",IF(BD!AN1827&lt;BD!AL1827,"ABAIXO DA META","DENTRO DA META"))</f>
        <v>DENTRO DA META</v>
      </c>
      <c r="AT1827" s="91" t="str">
        <f>IF(BD!AJ1827="","EM ANÁLISE",IF(BD!AP1827&gt;=BD!AN1827,"GO", "NO GO"))</f>
        <v>NO GO</v>
      </c>
      <c r="AU1827" s="97">
        <f>IF(AN1827="","",+BD!$AN1827-AJ1827)</f>
        <v>5.633439490445862</v>
      </c>
      <c r="AV1827" s="98"/>
      <c r="AW1827" s="90">
        <f>BD!P1827*BD!AC1827</f>
        <v>81.96000000000001</v>
      </c>
      <c r="AX1827" s="90">
        <f>BD!V1827*BD!AC1827</f>
        <v>60.445499999999996</v>
      </c>
      <c r="AY1827" s="90">
        <f>IF(BD!AN1827="","",BD!AN1827*BD!AC1827)</f>
        <v>154.00127388535034</v>
      </c>
      <c r="AZ1827" s="75" t="s">
        <v>5272</v>
      </c>
      <c r="BA1827" s="75"/>
      <c r="BB1827" s="75"/>
      <c r="BC1827" s="75"/>
      <c r="BD1827" s="99" t="s">
        <v>5257</v>
      </c>
      <c r="BE1827" s="100" t="s">
        <v>4</v>
      </c>
      <c r="BF1827" s="100" t="s">
        <v>4</v>
      </c>
      <c r="BG1827" s="99" t="s">
        <v>5258</v>
      </c>
      <c r="BH1827" s="101"/>
      <c r="BI1827" s="101"/>
      <c r="BJ1827" s="101"/>
      <c r="BK1827" s="101"/>
      <c r="BL1827" s="101"/>
      <c r="BM1827" s="101"/>
      <c r="BN1827" s="101"/>
      <c r="BO1827" s="103"/>
      <c r="BP1827" s="99">
        <v>140.622</v>
      </c>
      <c r="BQ1827" s="99">
        <v>121</v>
      </c>
      <c r="BR1827" s="101"/>
      <c r="BS1827" s="99" t="s">
        <v>5260</v>
      </c>
      <c r="BT1827" s="99" t="s">
        <v>5261</v>
      </c>
      <c r="BU1827" s="99">
        <v>5102</v>
      </c>
      <c r="BV1827" s="99"/>
      <c r="BW1827" s="99"/>
      <c r="BX1827" s="99"/>
      <c r="BY1827" s="99"/>
      <c r="BZ1827" s="99"/>
      <c r="CA1827" s="99"/>
      <c r="CB1827" s="99"/>
      <c r="CC1827" s="99">
        <v>102</v>
      </c>
      <c r="CD1827" s="99">
        <v>8</v>
      </c>
      <c r="CE1827" s="99">
        <v>8</v>
      </c>
      <c r="CF1827" s="99"/>
      <c r="CG1827" s="37" t="e">
        <f>VLOOKUP(Table_1[[#This Row],[EAN]],'[1]Planilha1'!$E:$R,13,0)</f>
        <v>#N/A</v>
      </c>
      <c r="CI1827" s="188">
        <f>IF(Table_1[[#This Row],[STATUS MERCADO]]="GO",Table_1[[#This Row],[M. BRUTA TOTAL]],0)</f>
        <v>0</v>
      </c>
      <c r="CJ1827" s="188">
        <f>IF(Table_1[[#This Row],[STATUS MERCADO]]="GO",Table_1[[#This Row],[PV UNIT. REALIZADO]]*Table_1[[#This Row],[QUANTIDADE]],0)</f>
        <v>0</v>
      </c>
    </row>
    <row r="1828" ht="15" hidden="1">
      <c r="A1828" s="7"/>
      <c r="B1828" s="84" t="s">
        <v>400</v>
      </c>
      <c r="C1828" s="85">
        <v>223514</v>
      </c>
      <c r="D1828" s="85" t="s">
        <v>1905</v>
      </c>
      <c r="E1828" s="85">
        <v>7891024114148</v>
      </c>
      <c r="F1828" s="86" t="s">
        <v>1906</v>
      </c>
      <c r="G1828" s="75" t="s">
        <v>15</v>
      </c>
      <c r="H1828" s="75">
        <v>1090</v>
      </c>
      <c r="I1828" s="87" t="s">
        <v>1554</v>
      </c>
      <c r="J1828" s="75" t="s">
        <v>1607</v>
      </c>
      <c r="K1828" s="88" t="s">
        <v>1177</v>
      </c>
      <c r="L1828" s="88">
        <v>72</v>
      </c>
      <c r="M1828" s="88">
        <v>0</v>
      </c>
      <c r="N1828" s="75" t="s">
        <v>85</v>
      </c>
      <c r="O1828" s="75" t="s">
        <v>1739</v>
      </c>
      <c r="P1828" s="89">
        <v>1.84</v>
      </c>
      <c r="Q1828" s="90">
        <f>(17/100+7.6/100+1.65/100)*P1828</f>
        <v>0.48300000000000004</v>
      </c>
      <c r="R1828" s="90"/>
      <c r="S1828" s="90"/>
      <c r="T1828" s="90"/>
      <c r="U1828" s="90"/>
      <c r="V1828" s="90">
        <f>+P1828-Q1828+R1828+S1828+T1828+U1828</f>
        <v>1.357</v>
      </c>
      <c r="W1828" s="91">
        <f>(1.02/100)</f>
        <v>1.02E-2</v>
      </c>
      <c r="X1828" s="91">
        <v>4.8E-3</v>
      </c>
      <c r="Y1828" s="91">
        <v>0.17</v>
      </c>
      <c r="Z1828" s="91">
        <v>1.65E-2</v>
      </c>
      <c r="AA1828" s="91">
        <v>7.6E-2</v>
      </c>
      <c r="AB1828" s="91">
        <f>SUM(W1828:AA1828)</f>
        <v>0.2775</v>
      </c>
      <c r="AC1828" s="75">
        <v>12</v>
      </c>
      <c r="AD1828" s="92">
        <f>IF(AL1828="","",+AC1828*AL1828)</f>
        <v>41.487898089171985</v>
      </c>
      <c r="AE1828" s="93">
        <f>IF(AL1828="","",+AL1828*AB1828)</f>
        <v>0.9594076433121023</v>
      </c>
      <c r="AF1828" s="92">
        <f>IF(AL1828="","",+AL1828-AE1828)</f>
        <v>2.49791719745223</v>
      </c>
      <c r="AG1828" s="93">
        <f>+V1828</f>
        <v>1.357</v>
      </c>
      <c r="AH1828" s="92">
        <f>IF(AF1828="","",+AF1828-AG1828)</f>
        <v>1.1409171974522299</v>
      </c>
      <c r="AI1828" s="92">
        <f>IF(AH1828="","",+AH1828*AC1828)</f>
        <v>13.69100636942676</v>
      </c>
      <c r="AJ1828" s="93">
        <v>3.29</v>
      </c>
      <c r="AK1828" s="94">
        <v>0.33</v>
      </c>
      <c r="AL1828" s="93">
        <f>IF(V1828=0,"",V1828/(1-AB1828-AK1828))</f>
        <v>3.457324840764332</v>
      </c>
      <c r="AM1828" s="95">
        <v>0.33</v>
      </c>
      <c r="AN1828" s="93">
        <f>IF(V1828=0,"",V1828/(1-AB1828-AM1828))</f>
        <v>3.457324840764332</v>
      </c>
      <c r="AO1828" s="96">
        <v>1.2</v>
      </c>
      <c r="AP1828" s="93">
        <f>IF(BD!AJ1828="","",BD!AJ1828*BD!AO1828)</f>
        <v>3.948</v>
      </c>
      <c r="AQ1828" s="91">
        <f>BD!AM1828/BD!AK1828-1</f>
        <v>0</v>
      </c>
      <c r="AR1828" s="91">
        <f>IF(BD!AN1828="","",IF(BD!AJ1828="","",BD!AN1828/BD!AJ1828-1))</f>
        <v>5.0858614214082776E-2</v>
      </c>
      <c r="AS1828" s="91" t="str">
        <f>IF(BD!AN1828="","",IF(BD!AN1828&lt;BD!AL1828,"ABAIXO DA META","DENTRO DA META"))</f>
        <v>DENTRO DA META</v>
      </c>
      <c r="AT1828" s="91" t="str">
        <f>IF(BD!AJ1828="","EM ANÁLISE",IF(BD!AP1828&gt;=BD!AN1828,"GO", "NO GO"))</f>
        <v>GO</v>
      </c>
      <c r="AU1828" s="97">
        <f>IF(AN1828="","",+BD!$AN1828-AJ1828)</f>
        <v>0.16732484076433218</v>
      </c>
      <c r="AV1828" s="98"/>
      <c r="AW1828" s="90">
        <f>BD!P1828*BD!AC1828</f>
        <v>22.080000000000002</v>
      </c>
      <c r="AX1828" s="90">
        <f>BD!V1828*BD!AC1828</f>
        <v>16.284</v>
      </c>
      <c r="AY1828" s="90">
        <f>IF(BD!AN1828="","",BD!AN1828*BD!AC1828)</f>
        <v>41.487898089171985</v>
      </c>
      <c r="AZ1828" s="75" t="s">
        <v>5272</v>
      </c>
      <c r="BA1828" s="75"/>
      <c r="BB1828" s="75"/>
      <c r="BC1828" s="75"/>
      <c r="BD1828" s="99" t="s">
        <v>5257</v>
      </c>
      <c r="BE1828" s="100" t="s">
        <v>4</v>
      </c>
      <c r="BF1828" s="100" t="s">
        <v>4</v>
      </c>
      <c r="BG1828" s="99" t="s">
        <v>5258</v>
      </c>
      <c r="BH1828" s="101"/>
      <c r="BI1828" s="101"/>
      <c r="BJ1828" s="101"/>
      <c r="BK1828" s="101"/>
      <c r="BL1828" s="101"/>
      <c r="BM1828" s="101"/>
      <c r="BN1828" s="101"/>
      <c r="BO1828" s="103"/>
      <c r="BP1828" s="99">
        <v>140.622</v>
      </c>
      <c r="BQ1828" s="99">
        <v>121</v>
      </c>
      <c r="BR1828" s="101"/>
      <c r="BS1828" s="99" t="s">
        <v>5260</v>
      </c>
      <c r="BT1828" s="99" t="s">
        <v>5261</v>
      </c>
      <c r="BU1828" s="99">
        <v>5102</v>
      </c>
      <c r="BV1828" s="99"/>
      <c r="BW1828" s="99"/>
      <c r="BX1828" s="99"/>
      <c r="BY1828" s="99"/>
      <c r="BZ1828" s="99"/>
      <c r="CA1828" s="99"/>
      <c r="CB1828" s="99"/>
      <c r="CC1828" s="99">
        <v>102</v>
      </c>
      <c r="CD1828" s="99">
        <v>8</v>
      </c>
      <c r="CE1828" s="99">
        <v>8</v>
      </c>
      <c r="CF1828" s="99"/>
      <c r="CG1828" s="37" t="e">
        <f>VLOOKUP(Table_1[[#This Row],[EAN]],'[1]Planilha1'!$E:$R,13,0)</f>
        <v>#N/A</v>
      </c>
      <c r="CI1828" s="188">
        <f>IF(Table_1[[#This Row],[STATUS MERCADO]]="GO",Table_1[[#This Row],[M. BRUTA TOTAL]],0)</f>
        <v>13.69100636942676</v>
      </c>
      <c r="CJ1828" s="188">
        <f>IF(Table_1[[#This Row],[STATUS MERCADO]]="GO",Table_1[[#This Row],[PV UNIT. REALIZADO]]*Table_1[[#This Row],[QUANTIDADE]],0)</f>
        <v>41.487898089171985</v>
      </c>
    </row>
    <row r="1829" ht="15" hidden="1">
      <c r="A1829" s="7"/>
      <c r="B1829" s="84" t="s">
        <v>400</v>
      </c>
      <c r="C1829" s="85">
        <v>223515</v>
      </c>
      <c r="D1829" s="85" t="s">
        <v>1907</v>
      </c>
      <c r="E1829" s="85">
        <v>7891024114216</v>
      </c>
      <c r="F1829" s="86" t="s">
        <v>1908</v>
      </c>
      <c r="G1829" s="75" t="s">
        <v>15</v>
      </c>
      <c r="H1829" s="75">
        <v>1090</v>
      </c>
      <c r="I1829" s="87" t="s">
        <v>1554</v>
      </c>
      <c r="J1829" s="75" t="s">
        <v>1633</v>
      </c>
      <c r="K1829" s="88" t="s">
        <v>1177</v>
      </c>
      <c r="L1829" s="88">
        <v>12</v>
      </c>
      <c r="M1829" s="88">
        <v>0</v>
      </c>
      <c r="N1829" s="75" t="s">
        <v>85</v>
      </c>
      <c r="O1829" s="75" t="s">
        <v>1739</v>
      </c>
      <c r="P1829" s="89">
        <v>10.69</v>
      </c>
      <c r="Q1829" s="90">
        <f>(17/100+7.6/100+1.65/100)*P1829</f>
        <v>2.806125</v>
      </c>
      <c r="R1829" s="90"/>
      <c r="S1829" s="90"/>
      <c r="T1829" s="90"/>
      <c r="U1829" s="90"/>
      <c r="V1829" s="90">
        <f>+P1829-Q1829+R1829+S1829+T1829+U1829</f>
        <v>7.883875</v>
      </c>
      <c r="W1829" s="91">
        <f>(1.02/100)</f>
        <v>1.02E-2</v>
      </c>
      <c r="X1829" s="91">
        <v>4.8E-3</v>
      </c>
      <c r="Y1829" s="91">
        <v>0.17</v>
      </c>
      <c r="Z1829" s="91">
        <v>1.65E-2</v>
      </c>
      <c r="AA1829" s="91">
        <v>7.6E-2</v>
      </c>
      <c r="AB1829" s="91">
        <f>SUM(W1829:AA1829)</f>
        <v>0.2775</v>
      </c>
      <c r="AC1829" s="75">
        <v>12</v>
      </c>
      <c r="AD1829" s="92">
        <f>IF(AL1829="","",+AC1829*AL1829)</f>
        <v>241.035668789809</v>
      </c>
      <c r="AE1829" s="93">
        <f>IF(AL1829="","",+AL1829*AB1829)</f>
        <v>5.5739498407643335</v>
      </c>
      <c r="AF1829" s="92">
        <f>IF(AL1829="","",+AL1829-AE1829)</f>
        <v>14.512355891719748</v>
      </c>
      <c r="AG1829" s="93">
        <f>+V1829</f>
        <v>7.883875</v>
      </c>
      <c r="AH1829" s="92">
        <f>IF(AF1829="","",+AF1829-AG1829)</f>
        <v>6.628480891719748</v>
      </c>
      <c r="AI1829" s="92">
        <f>IF(AH1829="","",+AH1829*AC1829)</f>
        <v>79.54177070063699</v>
      </c>
      <c r="AJ1829" s="93">
        <v>10.98</v>
      </c>
      <c r="AK1829" s="94">
        <v>0.33</v>
      </c>
      <c r="AL1829" s="93">
        <f>IF(V1829=0,"",V1829/(1-AB1829-AK1829))</f>
        <v>20.08630573248408</v>
      </c>
      <c r="AM1829" s="95">
        <v>0.33</v>
      </c>
      <c r="AN1829" s="93">
        <f>IF(V1829=0,"",V1829/(1-AB1829-AM1829))</f>
        <v>20.08630573248408</v>
      </c>
      <c r="AO1829" s="96">
        <v>1.2</v>
      </c>
      <c r="AP1829" s="93">
        <f>IF(BD!AJ1829="","",BD!AJ1829*BD!AO1829)</f>
        <v>13.176</v>
      </c>
      <c r="AQ1829" s="91">
        <f>BD!AM1829/BD!AK1829-1</f>
        <v>0</v>
      </c>
      <c r="AR1829" s="91">
        <f>IF(BD!AN1829="","",IF(BD!AJ1829="","",BD!AN1829/BD!AJ1829-1))</f>
        <v>0.8293538918473662</v>
      </c>
      <c r="AS1829" s="91" t="str">
        <f>IF(BD!AN1829="","",IF(BD!AN1829&lt;BD!AL1829,"ABAIXO DA META","DENTRO DA META"))</f>
        <v>DENTRO DA META</v>
      </c>
      <c r="AT1829" s="91" t="str">
        <f>IF(BD!AJ1829="","EM ANÁLISE",IF(BD!AP1829&gt;=BD!AN1829,"GO", "NO GO"))</f>
        <v>NO GO</v>
      </c>
      <c r="AU1829" s="97">
        <f>IF(AN1829="","",+BD!$AN1829-AJ1829)</f>
        <v>9.106305732484081</v>
      </c>
      <c r="AV1829" s="98"/>
      <c r="AW1829" s="90">
        <f>BD!P1829*BD!AC1829</f>
        <v>128.28</v>
      </c>
      <c r="AX1829" s="90">
        <f>BD!V1829*BD!AC1829</f>
        <v>94.6065</v>
      </c>
      <c r="AY1829" s="90">
        <f>IF(BD!AN1829="","",BD!AN1829*BD!AC1829)</f>
        <v>241.035668789809</v>
      </c>
      <c r="AZ1829" s="75" t="s">
        <v>5272</v>
      </c>
      <c r="BA1829" s="75"/>
      <c r="BB1829" s="75"/>
      <c r="BC1829" s="75"/>
      <c r="BD1829" s="99" t="s">
        <v>5257</v>
      </c>
      <c r="BE1829" s="100" t="s">
        <v>4</v>
      </c>
      <c r="BF1829" s="100" t="s">
        <v>4</v>
      </c>
      <c r="BG1829" s="99" t="s">
        <v>5258</v>
      </c>
      <c r="BH1829" s="101"/>
      <c r="BI1829" s="101"/>
      <c r="BJ1829" s="101"/>
      <c r="BK1829" s="101"/>
      <c r="BL1829" s="101"/>
      <c r="BM1829" s="101"/>
      <c r="BN1829" s="101"/>
      <c r="BO1829" s="103"/>
      <c r="BP1829" s="99">
        <v>140.622</v>
      </c>
      <c r="BQ1829" s="99">
        <v>121</v>
      </c>
      <c r="BR1829" s="101"/>
      <c r="BS1829" s="99" t="s">
        <v>5260</v>
      </c>
      <c r="BT1829" s="99" t="s">
        <v>5261</v>
      </c>
      <c r="BU1829" s="99">
        <v>5102</v>
      </c>
      <c r="BV1829" s="99"/>
      <c r="BW1829" s="99"/>
      <c r="BX1829" s="99"/>
      <c r="BY1829" s="99"/>
      <c r="BZ1829" s="99"/>
      <c r="CA1829" s="99"/>
      <c r="CB1829" s="99"/>
      <c r="CC1829" s="99">
        <v>102</v>
      </c>
      <c r="CD1829" s="99">
        <v>8</v>
      </c>
      <c r="CE1829" s="99">
        <v>8</v>
      </c>
      <c r="CF1829" s="99"/>
      <c r="CG1829" s="37" t="e">
        <f>VLOOKUP(Table_1[[#This Row],[EAN]],'[1]Planilha1'!$E:$R,13,0)</f>
        <v>#N/A</v>
      </c>
      <c r="CI1829" s="188">
        <f>IF(Table_1[[#This Row],[STATUS MERCADO]]="GO",Table_1[[#This Row],[M. BRUTA TOTAL]],0)</f>
        <v>0</v>
      </c>
      <c r="CJ1829" s="188">
        <f>IF(Table_1[[#This Row],[STATUS MERCADO]]="GO",Table_1[[#This Row],[PV UNIT. REALIZADO]]*Table_1[[#This Row],[QUANTIDADE]],0)</f>
        <v>0</v>
      </c>
    </row>
    <row r="1830" ht="15" hidden="1">
      <c r="A1830" s="7"/>
      <c r="B1830" s="84" t="s">
        <v>400</v>
      </c>
      <c r="C1830" s="85">
        <v>223516</v>
      </c>
      <c r="D1830" s="85" t="s">
        <v>1909</v>
      </c>
      <c r="E1830" s="85">
        <v>7891024115848</v>
      </c>
      <c r="F1830" s="86" t="s">
        <v>1910</v>
      </c>
      <c r="G1830" s="75" t="s">
        <v>15</v>
      </c>
      <c r="H1830" s="75">
        <v>1090</v>
      </c>
      <c r="I1830" s="87" t="s">
        <v>1554</v>
      </c>
      <c r="J1830" s="75" t="s">
        <v>1633</v>
      </c>
      <c r="K1830" s="88" t="s">
        <v>1177</v>
      </c>
      <c r="L1830" s="88">
        <v>12</v>
      </c>
      <c r="M1830" s="88">
        <v>0</v>
      </c>
      <c r="N1830" s="75" t="s">
        <v>85</v>
      </c>
      <c r="O1830" s="75" t="s">
        <v>1739</v>
      </c>
      <c r="P1830" s="89">
        <v>10.69</v>
      </c>
      <c r="Q1830" s="90">
        <f>(17/100+7.6/100+1.65/100)*P1830</f>
        <v>2.806125</v>
      </c>
      <c r="R1830" s="90"/>
      <c r="S1830" s="90"/>
      <c r="T1830" s="90"/>
      <c r="U1830" s="90"/>
      <c r="V1830" s="90">
        <f>+P1830-Q1830+R1830+S1830+T1830+U1830</f>
        <v>7.883875</v>
      </c>
      <c r="W1830" s="91">
        <f>(1.02/100)</f>
        <v>1.02E-2</v>
      </c>
      <c r="X1830" s="91">
        <v>4.8E-3</v>
      </c>
      <c r="Y1830" s="91">
        <v>0.17</v>
      </c>
      <c r="Z1830" s="91">
        <v>1.65E-2</v>
      </c>
      <c r="AA1830" s="91">
        <v>7.6E-2</v>
      </c>
      <c r="AB1830" s="91">
        <f>SUM(W1830:AA1830)</f>
        <v>0.2775</v>
      </c>
      <c r="AC1830" s="75">
        <v>12</v>
      </c>
      <c r="AD1830" s="92">
        <f>IF(AL1830="","",+AC1830*AL1830)</f>
        <v>241.035668789809</v>
      </c>
      <c r="AE1830" s="93">
        <f>IF(AL1830="","",+AL1830*AB1830)</f>
        <v>5.5739498407643335</v>
      </c>
      <c r="AF1830" s="92">
        <f>IF(AL1830="","",+AL1830-AE1830)</f>
        <v>14.512355891719748</v>
      </c>
      <c r="AG1830" s="93">
        <f>+V1830</f>
        <v>7.883875</v>
      </c>
      <c r="AH1830" s="92">
        <f>IF(AF1830="","",+AF1830-AG1830)</f>
        <v>6.628480891719748</v>
      </c>
      <c r="AI1830" s="92">
        <f>IF(AH1830="","",+AH1830*AC1830)</f>
        <v>79.54177070063699</v>
      </c>
      <c r="AJ1830" s="93">
        <v>10.98</v>
      </c>
      <c r="AK1830" s="94">
        <v>0.33</v>
      </c>
      <c r="AL1830" s="93">
        <f>IF(V1830=0,"",V1830/(1-AB1830-AK1830))</f>
        <v>20.08630573248408</v>
      </c>
      <c r="AM1830" s="95">
        <v>0.33</v>
      </c>
      <c r="AN1830" s="93">
        <f>IF(V1830=0,"",V1830/(1-AB1830-AM1830))</f>
        <v>20.08630573248408</v>
      </c>
      <c r="AO1830" s="96">
        <v>1.2</v>
      </c>
      <c r="AP1830" s="93">
        <f>IF(BD!AJ1830="","",BD!AJ1830*BD!AO1830)</f>
        <v>13.176</v>
      </c>
      <c r="AQ1830" s="91">
        <f>BD!AM1830/BD!AK1830-1</f>
        <v>0</v>
      </c>
      <c r="AR1830" s="91">
        <f>IF(BD!AN1830="","",IF(BD!AJ1830="","",BD!AN1830/BD!AJ1830-1))</f>
        <v>0.8293538918473662</v>
      </c>
      <c r="AS1830" s="91" t="str">
        <f>IF(BD!AN1830="","",IF(BD!AN1830&lt;BD!AL1830,"ABAIXO DA META","DENTRO DA META"))</f>
        <v>DENTRO DA META</v>
      </c>
      <c r="AT1830" s="91" t="str">
        <f>IF(BD!AJ1830="","EM ANÁLISE",IF(BD!AP1830&gt;=BD!AN1830,"GO", "NO GO"))</f>
        <v>NO GO</v>
      </c>
      <c r="AU1830" s="97">
        <f>IF(AN1830="","",+BD!$AN1830-AJ1830)</f>
        <v>9.106305732484081</v>
      </c>
      <c r="AV1830" s="98"/>
      <c r="AW1830" s="90">
        <f>BD!P1830*BD!AC1830</f>
        <v>128.28</v>
      </c>
      <c r="AX1830" s="90">
        <f>BD!V1830*BD!AC1830</f>
        <v>94.6065</v>
      </c>
      <c r="AY1830" s="90">
        <f>IF(BD!AN1830="","",BD!AN1830*BD!AC1830)</f>
        <v>241.035668789809</v>
      </c>
      <c r="AZ1830" s="75" t="s">
        <v>5272</v>
      </c>
      <c r="BA1830" s="75"/>
      <c r="BB1830" s="75"/>
      <c r="BC1830" s="75"/>
      <c r="BD1830" s="99" t="s">
        <v>5257</v>
      </c>
      <c r="BE1830" s="100" t="s">
        <v>4</v>
      </c>
      <c r="BF1830" s="100" t="s">
        <v>4</v>
      </c>
      <c r="BG1830" s="99" t="s">
        <v>5258</v>
      </c>
      <c r="BH1830" s="101"/>
      <c r="BI1830" s="101"/>
      <c r="BJ1830" s="101"/>
      <c r="BK1830" s="101"/>
      <c r="BL1830" s="101"/>
      <c r="BM1830" s="101"/>
      <c r="BN1830" s="101"/>
      <c r="BO1830" s="103"/>
      <c r="BP1830" s="99">
        <v>140.622</v>
      </c>
      <c r="BQ1830" s="99">
        <v>121</v>
      </c>
      <c r="BR1830" s="101"/>
      <c r="BS1830" s="99" t="s">
        <v>5260</v>
      </c>
      <c r="BT1830" s="99" t="s">
        <v>5261</v>
      </c>
      <c r="BU1830" s="99">
        <v>5102</v>
      </c>
      <c r="BV1830" s="99"/>
      <c r="BW1830" s="99"/>
      <c r="BX1830" s="99"/>
      <c r="BY1830" s="99"/>
      <c r="BZ1830" s="99"/>
      <c r="CA1830" s="99"/>
      <c r="CB1830" s="99"/>
      <c r="CC1830" s="99">
        <v>102</v>
      </c>
      <c r="CD1830" s="99">
        <v>8</v>
      </c>
      <c r="CE1830" s="99">
        <v>8</v>
      </c>
      <c r="CF1830" s="99"/>
      <c r="CG1830" s="37" t="e">
        <f>VLOOKUP(Table_1[[#This Row],[EAN]],'[1]Planilha1'!$E:$R,13,0)</f>
        <v>#N/A</v>
      </c>
      <c r="CI1830" s="188">
        <f>IF(Table_1[[#This Row],[STATUS MERCADO]]="GO",Table_1[[#This Row],[M. BRUTA TOTAL]],0)</f>
        <v>0</v>
      </c>
      <c r="CJ1830" s="188">
        <f>IF(Table_1[[#This Row],[STATUS MERCADO]]="GO",Table_1[[#This Row],[PV UNIT. REALIZADO]]*Table_1[[#This Row],[QUANTIDADE]],0)</f>
        <v>0</v>
      </c>
    </row>
    <row r="1831" customHeight="1" ht="16" hidden="1">
      <c r="A1831" s="7"/>
      <c r="B1831" s="107" t="s">
        <v>400</v>
      </c>
      <c r="C1831" s="108">
        <v>223517</v>
      </c>
      <c r="D1831" s="108" t="s">
        <v>1911</v>
      </c>
      <c r="E1831" s="108">
        <v>7891024115862</v>
      </c>
      <c r="F1831" s="109" t="s">
        <v>1912</v>
      </c>
      <c r="G1831" s="75" t="s">
        <v>15</v>
      </c>
      <c r="H1831" s="110">
        <v>1090</v>
      </c>
      <c r="I1831" s="111" t="s">
        <v>1554</v>
      </c>
      <c r="J1831" s="110" t="s">
        <v>1633</v>
      </c>
      <c r="K1831" s="112" t="s">
        <v>1177</v>
      </c>
      <c r="L1831" s="112">
        <v>12</v>
      </c>
      <c r="M1831" s="112">
        <v>0</v>
      </c>
      <c r="N1831" s="110" t="s">
        <v>85</v>
      </c>
      <c r="O1831" s="110" t="s">
        <v>1739</v>
      </c>
      <c r="P1831" s="113">
        <v>10.69</v>
      </c>
      <c r="Q1831" s="114">
        <f>(17/100+7.6/100+1.65/100)*P1831</f>
        <v>2.806125</v>
      </c>
      <c r="R1831" s="114"/>
      <c r="S1831" s="114"/>
      <c r="T1831" s="114"/>
      <c r="U1831" s="114"/>
      <c r="V1831" s="114">
        <f>+P1831-Q1831+R1831+S1831+T1831+U1831</f>
        <v>7.883875</v>
      </c>
      <c r="W1831" s="115">
        <f>(1.02/100)</f>
        <v>1.02E-2</v>
      </c>
      <c r="X1831" s="115">
        <v>4.8E-3</v>
      </c>
      <c r="Y1831" s="115">
        <v>0.17</v>
      </c>
      <c r="Z1831" s="115">
        <v>1.65E-2</v>
      </c>
      <c r="AA1831" s="115">
        <v>7.6E-2</v>
      </c>
      <c r="AB1831" s="115">
        <f>SUM(W1831:AA1831)</f>
        <v>0.2775</v>
      </c>
      <c r="AC1831" s="110">
        <v>12</v>
      </c>
      <c r="AD1831" s="116">
        <f>IF(AL1831="","",+AC1831*AL1831)</f>
        <v>241.035668789809</v>
      </c>
      <c r="AE1831" s="117">
        <f>IF(AL1831="","",+AL1831*AB1831)</f>
        <v>5.5739498407643335</v>
      </c>
      <c r="AF1831" s="116">
        <f>IF(AL1831="","",+AL1831-AE1831)</f>
        <v>14.512355891719748</v>
      </c>
      <c r="AG1831" s="117">
        <f>+V1831</f>
        <v>7.883875</v>
      </c>
      <c r="AH1831" s="116">
        <f>IF(AF1831="","",+AF1831-AG1831)</f>
        <v>6.628480891719748</v>
      </c>
      <c r="AI1831" s="116">
        <f>IF(AH1831="","",+AH1831*AC1831)</f>
        <v>79.54177070063699</v>
      </c>
      <c r="AJ1831" s="117">
        <v>10.98</v>
      </c>
      <c r="AK1831" s="118">
        <v>0.33</v>
      </c>
      <c r="AL1831" s="117">
        <f>IF(V1831=0,"",V1831/(1-AB1831-AK1831))</f>
        <v>20.08630573248408</v>
      </c>
      <c r="AM1831" s="119">
        <v>0.33</v>
      </c>
      <c r="AN1831" s="117">
        <f>IF(V1831=0,"",V1831/(1-AB1831-AM1831))</f>
        <v>20.08630573248408</v>
      </c>
      <c r="AO1831" s="120">
        <v>1.2</v>
      </c>
      <c r="AP1831" s="117">
        <f>IF(BD!AJ1831="","",BD!AJ1831*BD!AO1831)</f>
        <v>13.176</v>
      </c>
      <c r="AQ1831" s="115">
        <f>BD!AM1831/BD!AK1831-1</f>
        <v>0</v>
      </c>
      <c r="AR1831" s="115">
        <f>IF(BD!AN1831="","",IF(BD!AJ1831="","",BD!AN1831/BD!AJ1831-1))</f>
        <v>0.8293538918473662</v>
      </c>
      <c r="AS1831" s="115" t="str">
        <f>IF(BD!AN1831="","",IF(BD!AN1831&lt;BD!AL1831,"ABAIXO DA META","DENTRO DA META"))</f>
        <v>DENTRO DA META</v>
      </c>
      <c r="AT1831" s="115" t="str">
        <f>IF(BD!AJ1831="","EM ANÁLISE",IF(BD!AP1831&gt;=BD!AN1831,"GO", "NO GO"))</f>
        <v>NO GO</v>
      </c>
      <c r="AU1831" s="121">
        <f>IF(AN1831="","",+BD!$AN1831-AJ1831)</f>
        <v>9.106305732484081</v>
      </c>
      <c r="AV1831" s="98"/>
      <c r="AW1831" s="114">
        <f>BD!P1831*BD!AC1831</f>
        <v>128.28</v>
      </c>
      <c r="AX1831" s="114">
        <f>BD!V1831*BD!AC1831</f>
        <v>94.6065</v>
      </c>
      <c r="AY1831" s="114">
        <f>IF(BD!AN1831="","",BD!AN1831*BD!AC1831)</f>
        <v>241.035668789809</v>
      </c>
      <c r="AZ1831" s="75" t="s">
        <v>5272</v>
      </c>
      <c r="BA1831" s="110"/>
      <c r="BB1831" s="110"/>
      <c r="BC1831" s="110"/>
      <c r="BD1831" s="99" t="s">
        <v>5257</v>
      </c>
      <c r="BE1831" s="100" t="s">
        <v>4</v>
      </c>
      <c r="BF1831" s="100" t="s">
        <v>4</v>
      </c>
      <c r="BG1831" s="99" t="s">
        <v>5258</v>
      </c>
      <c r="BH1831" s="101"/>
      <c r="BI1831" s="101"/>
      <c r="BJ1831" s="101"/>
      <c r="BK1831" s="101"/>
      <c r="BL1831" s="101"/>
      <c r="BM1831" s="101"/>
      <c r="BN1831" s="101"/>
      <c r="BO1831" s="103"/>
      <c r="BP1831" s="99">
        <v>140.622</v>
      </c>
      <c r="BQ1831" s="99">
        <v>121</v>
      </c>
      <c r="BR1831" s="101"/>
      <c r="BS1831" s="99" t="s">
        <v>5260</v>
      </c>
      <c r="BT1831" s="99" t="s">
        <v>5261</v>
      </c>
      <c r="BU1831" s="99">
        <v>5102</v>
      </c>
      <c r="BV1831" s="99"/>
      <c r="BW1831" s="99"/>
      <c r="BX1831" s="99"/>
      <c r="BY1831" s="99"/>
      <c r="BZ1831" s="99"/>
      <c r="CA1831" s="99"/>
      <c r="CB1831" s="99"/>
      <c r="CC1831" s="99">
        <v>102</v>
      </c>
      <c r="CD1831" s="99">
        <v>8</v>
      </c>
      <c r="CE1831" s="99">
        <v>8</v>
      </c>
      <c r="CF1831" s="99"/>
      <c r="CG1831" s="37" t="e">
        <f>VLOOKUP(Table_1[[#This Row],[EAN]],'[1]Planilha1'!$E:$R,13,0)</f>
        <v>#N/A</v>
      </c>
      <c r="CI1831" s="188">
        <f>IF(Table_1[[#This Row],[STATUS MERCADO]]="GO",Table_1[[#This Row],[M. BRUTA TOTAL]],0)</f>
        <v>0</v>
      </c>
      <c r="CJ1831" s="188">
        <f>IF(Table_1[[#This Row],[STATUS MERCADO]]="GO",Table_1[[#This Row],[PV UNIT. REALIZADO]]*Table_1[[#This Row],[QUANTIDADE]],0)</f>
        <v>0</v>
      </c>
    </row>
    <row r="1832" ht="15" hidden="1">
      <c r="A1832" s="7"/>
      <c r="B1832" s="75" t="s">
        <v>400</v>
      </c>
      <c r="C1832" s="75">
        <v>223518</v>
      </c>
      <c r="D1832" s="75" t="s">
        <v>1913</v>
      </c>
      <c r="E1832" s="85">
        <v>7891024114872</v>
      </c>
      <c r="F1832" s="86" t="s">
        <v>1914</v>
      </c>
      <c r="G1832" s="75" t="s">
        <v>15</v>
      </c>
      <c r="H1832" s="75">
        <v>1090</v>
      </c>
      <c r="I1832" s="87" t="s">
        <v>1554</v>
      </c>
      <c r="J1832" s="75" t="s">
        <v>1633</v>
      </c>
      <c r="K1832" s="88" t="s">
        <v>1177</v>
      </c>
      <c r="L1832" s="88">
        <v>12</v>
      </c>
      <c r="M1832" s="88">
        <v>0</v>
      </c>
      <c r="N1832" s="75" t="s">
        <v>85</v>
      </c>
      <c r="O1832" s="75" t="s">
        <v>1739</v>
      </c>
      <c r="P1832" s="89"/>
      <c r="Q1832" s="90">
        <f>(17/100+7.6/100+1.65/100)*P1832</f>
        <v>0</v>
      </c>
      <c r="R1832" s="90"/>
      <c r="S1832" s="90"/>
      <c r="T1832" s="90"/>
      <c r="U1832" s="90"/>
      <c r="V1832" s="90">
        <f>+P1832-Q1832+R1832+S1832+T1832+U1832</f>
        <v>0</v>
      </c>
      <c r="W1832" s="91">
        <f>(1.02/100)</f>
        <v>1.02E-2</v>
      </c>
      <c r="X1832" s="91">
        <v>4.8E-3</v>
      </c>
      <c r="Y1832" s="91">
        <v>0.17</v>
      </c>
      <c r="Z1832" s="91">
        <v>1.65E-2</v>
      </c>
      <c r="AA1832" s="91">
        <v>7.6E-2</v>
      </c>
      <c r="AB1832" s="91">
        <f>SUM(W1832:AA1832)</f>
        <v>0.2775</v>
      </c>
      <c r="AC1832" s="75">
        <v>12</v>
      </c>
      <c r="AD1832" s="92">
        <f>IF(AL1832="","",+AC1832*AL1832)</f>
      </c>
      <c r="AE1832" s="93">
        <f>IF(AL1832="","",+AL1832*AB1832)</f>
      </c>
      <c r="AF1832" s="92">
        <f>IF(AL1832="","",+AL1832-AE1832)</f>
      </c>
      <c r="AG1832" s="93">
        <f>+V1832</f>
        <v>0</v>
      </c>
      <c r="AH1832" s="92">
        <f>IF(AF1832="","",+AF1832-AG1832)</f>
      </c>
      <c r="AI1832" s="92">
        <f>IF(AH1832="","",+AH1832*AC1832)</f>
      </c>
      <c r="AJ1832" s="93"/>
      <c r="AK1832" s="94">
        <v>0.33</v>
      </c>
      <c r="AL1832" s="93">
        <f>IF(V1832=0,"",V1832/(1-AB1832-AK1832))</f>
      </c>
      <c r="AM1832" s="95">
        <v>0.33</v>
      </c>
      <c r="AN1832" s="93">
        <f>IF(V1832=0,"",V1832/(1-AB1832-AM1832))</f>
      </c>
      <c r="AO1832" s="96">
        <v>1.2</v>
      </c>
      <c r="AP1832" s="93">
        <f>IF(BD!AJ1832="","",BD!AJ1832*BD!AO1832)</f>
      </c>
      <c r="AQ1832" s="91">
        <f>BD!AM1832/BD!AK1832-1</f>
        <v>0</v>
      </c>
      <c r="AR1832" s="91">
        <f>IF(BD!AN1832="","",IF(BD!AJ1832="","",BD!AN1832/BD!AJ1832-1))</f>
      </c>
      <c r="AS1832" s="91">
        <f>IF(BD!AN1832="","",IF(BD!AN1832&lt;BD!AL1832,"ABAIXO DA META","DENTRO DA META"))</f>
      </c>
      <c r="AT1832" s="91" t="str">
        <f>IF(BD!AJ1832="","EM ANÁLISE",IF(BD!AP1832&gt;=BD!AN1832,"GO", "NO GO"))</f>
        <v>EM ANÁLISE</v>
      </c>
      <c r="AU1832" s="97">
        <f>IF(AN1832="","",+BD!$AN1832-AJ1832)</f>
      </c>
      <c r="AV1832" s="98"/>
      <c r="AW1832" s="90">
        <f>BD!P1832*BD!AC1832</f>
        <v>0</v>
      </c>
      <c r="AX1832" s="90">
        <f>BD!V1832*BD!AC1832</f>
        <v>0</v>
      </c>
      <c r="AY1832" s="90">
        <f>IF(BD!AN1832="","",BD!AN1832*BD!AC1832)</f>
      </c>
      <c r="AZ1832" s="75" t="s">
        <v>123</v>
      </c>
      <c r="BA1832" s="75"/>
      <c r="BB1832" s="75"/>
      <c r="BC1832" s="75"/>
      <c r="BD1832" s="104"/>
      <c r="BE1832" s="104"/>
      <c r="BF1832" s="101"/>
      <c r="BG1832" s="101"/>
      <c r="BH1832" s="101"/>
      <c r="BI1832" s="101"/>
      <c r="BJ1832" s="101"/>
      <c r="BK1832" s="101"/>
      <c r="BL1832" s="101"/>
      <c r="BM1832" s="101"/>
      <c r="BN1832" s="101"/>
      <c r="BO1832" s="103"/>
      <c r="BP1832" s="101"/>
      <c r="BQ1832" s="101"/>
      <c r="BR1832" s="101"/>
      <c r="BS1832" s="101"/>
      <c r="BT1832" s="101"/>
      <c r="BU1832" s="101"/>
      <c r="BV1832" s="101"/>
      <c r="BW1832" s="101"/>
      <c r="BX1832" s="101"/>
      <c r="BY1832" s="101"/>
      <c r="BZ1832" s="101"/>
      <c r="CA1832" s="101"/>
      <c r="CB1832" s="101"/>
      <c r="CC1832" s="101"/>
      <c r="CD1832" s="101"/>
      <c r="CE1832" s="101"/>
      <c r="CF1832" s="101"/>
      <c r="CG1832" s="37" t="e">
        <f>VLOOKUP(Table_1[[#This Row],[EAN]],'[1]Planilha1'!$E:$R,13,0)</f>
        <v>#N/A</v>
      </c>
      <c r="CI1832" s="188">
        <f>IF(Table_1[[#This Row],[STATUS MERCADO]]="GO",Table_1[[#This Row],[M. BRUTA TOTAL]],0)</f>
        <v>0</v>
      </c>
      <c r="CJ1832" s="188">
        <f>IF(Table_1[[#This Row],[STATUS MERCADO]]="GO",Table_1[[#This Row],[PV UNIT. REALIZADO]]*Table_1[[#This Row],[QUANTIDADE]],0)</f>
        <v>0</v>
      </c>
    </row>
    <row r="1833" ht="15" hidden="1">
      <c r="A1833" s="7"/>
      <c r="B1833" s="75" t="s">
        <v>400</v>
      </c>
      <c r="C1833" s="85">
        <v>223519</v>
      </c>
      <c r="D1833" s="85" t="s">
        <v>1915</v>
      </c>
      <c r="E1833" s="85">
        <v>7891024161913</v>
      </c>
      <c r="F1833" s="86" t="s">
        <v>1916</v>
      </c>
      <c r="G1833" s="75" t="s">
        <v>15</v>
      </c>
      <c r="H1833" s="75">
        <v>560</v>
      </c>
      <c r="I1833" s="87" t="s">
        <v>1560</v>
      </c>
      <c r="J1833" s="75" t="s">
        <v>1647</v>
      </c>
      <c r="K1833" s="88" t="s">
        <v>1177</v>
      </c>
      <c r="L1833" s="88">
        <v>6</v>
      </c>
      <c r="M1833" s="88">
        <v>0</v>
      </c>
      <c r="N1833" s="75" t="s">
        <v>85</v>
      </c>
      <c r="O1833" s="75" t="s">
        <v>1739</v>
      </c>
      <c r="P1833" s="89">
        <v>6.63</v>
      </c>
      <c r="Q1833" s="90">
        <f>(17/100+7.6/100+1.65/100)*P1833</f>
        <v>1.740375</v>
      </c>
      <c r="R1833" s="90"/>
      <c r="S1833" s="90"/>
      <c r="T1833" s="90"/>
      <c r="U1833" s="90"/>
      <c r="V1833" s="90">
        <f>+P1833-Q1833+R1833+S1833+T1833+U1833</f>
        <v>4.889625</v>
      </c>
      <c r="W1833" s="91">
        <f>(1.02/100)</f>
        <v>1.02E-2</v>
      </c>
      <c r="X1833" s="91">
        <v>4.8E-3</v>
      </c>
      <c r="Y1833" s="91">
        <v>0.17</v>
      </c>
      <c r="Z1833" s="91">
        <v>1.65E-2</v>
      </c>
      <c r="AA1833" s="91">
        <v>7.6E-2</v>
      </c>
      <c r="AB1833" s="91">
        <f>SUM(W1833:AA1833)</f>
        <v>0.2775</v>
      </c>
      <c r="AC1833" s="75">
        <v>12</v>
      </c>
      <c r="AD1833" s="92">
        <f>IF(AL1833="","",+AC1833*AL1833)</f>
        <v>149.49171974522295</v>
      </c>
      <c r="AE1833" s="93">
        <f>IF(AL1833="","",+AL1833*AB1833)</f>
        <v>3.4569960191082814</v>
      </c>
      <c r="AF1833" s="92">
        <f>IF(AL1833="","",+AL1833-AE1833)</f>
        <v>9.000647292993632</v>
      </c>
      <c r="AG1833" s="93">
        <f>+V1833</f>
        <v>4.889625</v>
      </c>
      <c r="AH1833" s="92">
        <f>IF(AF1833="","",+AF1833-AG1833)</f>
        <v>4.111022292993632</v>
      </c>
      <c r="AI1833" s="92">
        <f>IF(AH1833="","",+AH1833*AC1833)</f>
        <v>49.33226751592359</v>
      </c>
      <c r="AJ1833" s="93">
        <v>6.49</v>
      </c>
      <c r="AK1833" s="94">
        <v>0.33</v>
      </c>
      <c r="AL1833" s="93">
        <f>IF(V1833=0,"",V1833/(1-AB1833-AK1833))</f>
        <v>12.457643312101913</v>
      </c>
      <c r="AM1833" s="95">
        <v>0.33</v>
      </c>
      <c r="AN1833" s="93">
        <f>IF(V1833=0,"",V1833/(1-AB1833-AM1833))</f>
        <v>12.457643312101913</v>
      </c>
      <c r="AO1833" s="96">
        <v>1.2</v>
      </c>
      <c r="AP1833" s="93">
        <f>IF(BD!AJ1833="","",BD!AJ1833*BD!AO1833)</f>
        <v>7.788</v>
      </c>
      <c r="AQ1833" s="91">
        <f>BD!AM1833/BD!AK1833-1</f>
        <v>0</v>
      </c>
      <c r="AR1833" s="91">
        <f>IF(BD!AN1833="","",IF(BD!AJ1833="","",BD!AN1833/BD!AJ1833-1))</f>
        <v>0.919513607411697</v>
      </c>
      <c r="AS1833" s="91" t="str">
        <f>IF(BD!AN1833="","",IF(BD!AN1833&lt;BD!AL1833,"ABAIXO DA META","DENTRO DA META"))</f>
        <v>DENTRO DA META</v>
      </c>
      <c r="AT1833" s="91" t="str">
        <f>IF(BD!AJ1833="","EM ANÁLISE",IF(BD!AP1833&gt;=BD!AN1833,"GO", "NO GO"))</f>
        <v>NO GO</v>
      </c>
      <c r="AU1833" s="97">
        <f>IF(AN1833="","",+BD!$AN1833-AJ1833)</f>
        <v>5.967643312101913</v>
      </c>
      <c r="AV1833" s="98"/>
      <c r="AW1833" s="90">
        <f>BD!P1833*BD!AC1833</f>
        <v>79.56</v>
      </c>
      <c r="AX1833" s="90">
        <f>BD!V1833*BD!AC1833</f>
        <v>58.6755</v>
      </c>
      <c r="AY1833" s="90">
        <f>IF(BD!AN1833="","",BD!AN1833*BD!AC1833)</f>
        <v>149.49171974522295</v>
      </c>
      <c r="AZ1833" s="75" t="s">
        <v>5272</v>
      </c>
      <c r="BA1833" s="75"/>
      <c r="BB1833" s="75"/>
      <c r="BC1833" s="75"/>
      <c r="BD1833" s="99" t="s">
        <v>5257</v>
      </c>
      <c r="BE1833" s="100" t="s">
        <v>4</v>
      </c>
      <c r="BF1833" s="100" t="s">
        <v>4</v>
      </c>
      <c r="BG1833" s="99" t="s">
        <v>5258</v>
      </c>
      <c r="BH1833" s="101"/>
      <c r="BI1833" s="101"/>
      <c r="BJ1833" s="101"/>
      <c r="BK1833" s="101"/>
      <c r="BL1833" s="101"/>
      <c r="BM1833" s="101"/>
      <c r="BN1833" s="101"/>
      <c r="BO1833" s="103"/>
      <c r="BP1833" s="99">
        <v>140.622</v>
      </c>
      <c r="BQ1833" s="99">
        <v>121</v>
      </c>
      <c r="BR1833" s="101"/>
      <c r="BS1833" s="99" t="s">
        <v>5260</v>
      </c>
      <c r="BT1833" s="99" t="s">
        <v>5261</v>
      </c>
      <c r="BU1833" s="99">
        <v>5102</v>
      </c>
      <c r="BV1833" s="99"/>
      <c r="BW1833" s="99"/>
      <c r="BX1833" s="99"/>
      <c r="BY1833" s="99"/>
      <c r="BZ1833" s="99"/>
      <c r="CA1833" s="99"/>
      <c r="CB1833" s="99"/>
      <c r="CC1833" s="99">
        <v>102</v>
      </c>
      <c r="CD1833" s="99">
        <v>8</v>
      </c>
      <c r="CE1833" s="99">
        <v>8</v>
      </c>
      <c r="CF1833" s="99"/>
      <c r="CG1833" s="37" t="e">
        <f>VLOOKUP(Table_1[[#This Row],[EAN]],'[1]Planilha1'!$E:$R,13,0)</f>
        <v>#N/A</v>
      </c>
      <c r="CI1833" s="188">
        <f>IF(Table_1[[#This Row],[STATUS MERCADO]]="GO",Table_1[[#This Row],[M. BRUTA TOTAL]],0)</f>
        <v>0</v>
      </c>
      <c r="CJ1833" s="188">
        <f>IF(Table_1[[#This Row],[STATUS MERCADO]]="GO",Table_1[[#This Row],[PV UNIT. REALIZADO]]*Table_1[[#This Row],[QUANTIDADE]],0)</f>
        <v>0</v>
      </c>
    </row>
    <row r="1834" ht="15" hidden="1">
      <c r="A1834" s="7"/>
      <c r="B1834" s="75" t="s">
        <v>400</v>
      </c>
      <c r="C1834" s="85">
        <v>223520</v>
      </c>
      <c r="D1834" s="85" t="s">
        <v>1917</v>
      </c>
      <c r="E1834" s="85">
        <v>7891024174036</v>
      </c>
      <c r="F1834" s="86" t="s">
        <v>1918</v>
      </c>
      <c r="G1834" s="75" t="s">
        <v>15</v>
      </c>
      <c r="H1834" s="75">
        <v>560</v>
      </c>
      <c r="I1834" s="87" t="s">
        <v>1560</v>
      </c>
      <c r="J1834" s="75" t="s">
        <v>1647</v>
      </c>
      <c r="K1834" s="88" t="s">
        <v>1177</v>
      </c>
      <c r="L1834" s="88">
        <v>6</v>
      </c>
      <c r="M1834" s="88">
        <v>0</v>
      </c>
      <c r="N1834" s="75" t="s">
        <v>85</v>
      </c>
      <c r="O1834" s="75" t="s">
        <v>1739</v>
      </c>
      <c r="P1834" s="89">
        <v>6.63</v>
      </c>
      <c r="Q1834" s="90">
        <f>(17/100+7.6/100+1.65/100)*P1834</f>
        <v>1.740375</v>
      </c>
      <c r="R1834" s="90"/>
      <c r="S1834" s="90"/>
      <c r="T1834" s="90"/>
      <c r="U1834" s="90"/>
      <c r="V1834" s="90">
        <f>+P1834-Q1834+R1834+S1834+T1834+U1834</f>
        <v>4.889625</v>
      </c>
      <c r="W1834" s="91">
        <f>(1.02/100)</f>
        <v>1.02E-2</v>
      </c>
      <c r="X1834" s="91">
        <v>4.8E-3</v>
      </c>
      <c r="Y1834" s="91">
        <v>0.17</v>
      </c>
      <c r="Z1834" s="91">
        <v>1.65E-2</v>
      </c>
      <c r="AA1834" s="91">
        <v>7.6E-2</v>
      </c>
      <c r="AB1834" s="91">
        <f>SUM(W1834:AA1834)</f>
        <v>0.2775</v>
      </c>
      <c r="AC1834" s="75">
        <v>12</v>
      </c>
      <c r="AD1834" s="92">
        <f>IF(AL1834="","",+AC1834*AL1834)</f>
        <v>149.49171974522295</v>
      </c>
      <c r="AE1834" s="93">
        <f>IF(AL1834="","",+AL1834*AB1834)</f>
        <v>3.4569960191082814</v>
      </c>
      <c r="AF1834" s="92">
        <f>IF(AL1834="","",+AL1834-AE1834)</f>
        <v>9.000647292993632</v>
      </c>
      <c r="AG1834" s="93">
        <f>+V1834</f>
        <v>4.889625</v>
      </c>
      <c r="AH1834" s="92">
        <f>IF(AF1834="","",+AF1834-AG1834)</f>
        <v>4.111022292993632</v>
      </c>
      <c r="AI1834" s="92">
        <f>IF(AH1834="","",+AH1834*AC1834)</f>
        <v>49.33226751592359</v>
      </c>
      <c r="AJ1834" s="93">
        <v>6.49</v>
      </c>
      <c r="AK1834" s="94">
        <v>0.33</v>
      </c>
      <c r="AL1834" s="93">
        <f>IF(V1834=0,"",V1834/(1-AB1834-AK1834))</f>
        <v>12.457643312101913</v>
      </c>
      <c r="AM1834" s="95">
        <v>0.33</v>
      </c>
      <c r="AN1834" s="93">
        <f>IF(V1834=0,"",V1834/(1-AB1834-AM1834))</f>
        <v>12.457643312101913</v>
      </c>
      <c r="AO1834" s="96">
        <v>1.2</v>
      </c>
      <c r="AP1834" s="93">
        <f>IF(BD!AJ1834="","",BD!AJ1834*BD!AO1834)</f>
        <v>7.788</v>
      </c>
      <c r="AQ1834" s="91">
        <f>BD!AM1834/BD!AK1834-1</f>
        <v>0</v>
      </c>
      <c r="AR1834" s="91">
        <f>IF(BD!AN1834="","",IF(BD!AJ1834="","",BD!AN1834/BD!AJ1834-1))</f>
        <v>0.919513607411697</v>
      </c>
      <c r="AS1834" s="91" t="str">
        <f>IF(BD!AN1834="","",IF(BD!AN1834&lt;BD!AL1834,"ABAIXO DA META","DENTRO DA META"))</f>
        <v>DENTRO DA META</v>
      </c>
      <c r="AT1834" s="91" t="str">
        <f>IF(BD!AJ1834="","EM ANÁLISE",IF(BD!AP1834&gt;=BD!AN1834,"GO", "NO GO"))</f>
        <v>NO GO</v>
      </c>
      <c r="AU1834" s="97">
        <f>IF(AN1834="","",+BD!$AN1834-AJ1834)</f>
        <v>5.967643312101913</v>
      </c>
      <c r="AV1834" s="98"/>
      <c r="AW1834" s="90">
        <f>BD!P1834*BD!AC1834</f>
        <v>79.56</v>
      </c>
      <c r="AX1834" s="90">
        <f>BD!V1834*BD!AC1834</f>
        <v>58.6755</v>
      </c>
      <c r="AY1834" s="90">
        <f>IF(BD!AN1834="","",BD!AN1834*BD!AC1834)</f>
        <v>149.49171974522295</v>
      </c>
      <c r="AZ1834" s="75" t="s">
        <v>5272</v>
      </c>
      <c r="BA1834" s="75"/>
      <c r="BB1834" s="75"/>
      <c r="BC1834" s="75"/>
      <c r="BD1834" s="99" t="s">
        <v>5257</v>
      </c>
      <c r="BE1834" s="100" t="s">
        <v>4</v>
      </c>
      <c r="BF1834" s="100" t="s">
        <v>4</v>
      </c>
      <c r="BG1834" s="99" t="s">
        <v>5258</v>
      </c>
      <c r="BH1834" s="101"/>
      <c r="BI1834" s="101"/>
      <c r="BJ1834" s="101"/>
      <c r="BK1834" s="101"/>
      <c r="BL1834" s="101"/>
      <c r="BM1834" s="101"/>
      <c r="BN1834" s="101"/>
      <c r="BO1834" s="103"/>
      <c r="BP1834" s="99">
        <v>140.622</v>
      </c>
      <c r="BQ1834" s="99">
        <v>121</v>
      </c>
      <c r="BR1834" s="101"/>
      <c r="BS1834" s="99" t="s">
        <v>5260</v>
      </c>
      <c r="BT1834" s="99" t="s">
        <v>5261</v>
      </c>
      <c r="BU1834" s="99">
        <v>5102</v>
      </c>
      <c r="BV1834" s="99"/>
      <c r="BW1834" s="99"/>
      <c r="BX1834" s="99"/>
      <c r="BY1834" s="99"/>
      <c r="BZ1834" s="99"/>
      <c r="CA1834" s="99"/>
      <c r="CB1834" s="99"/>
      <c r="CC1834" s="99">
        <v>102</v>
      </c>
      <c r="CD1834" s="99">
        <v>8</v>
      </c>
      <c r="CE1834" s="99">
        <v>8</v>
      </c>
      <c r="CF1834" s="99"/>
      <c r="CG1834" s="37" t="e">
        <f>VLOOKUP(Table_1[[#This Row],[EAN]],'[1]Planilha1'!$E:$R,13,0)</f>
        <v>#N/A</v>
      </c>
      <c r="CI1834" s="188">
        <f>IF(Table_1[[#This Row],[STATUS MERCADO]]="GO",Table_1[[#This Row],[M. BRUTA TOTAL]],0)</f>
        <v>0</v>
      </c>
      <c r="CJ1834" s="188">
        <f>IF(Table_1[[#This Row],[STATUS MERCADO]]="GO",Table_1[[#This Row],[PV UNIT. REALIZADO]]*Table_1[[#This Row],[QUANTIDADE]],0)</f>
        <v>0</v>
      </c>
    </row>
    <row r="1835" ht="15" hidden="1">
      <c r="A1835" s="7"/>
      <c r="B1835" s="75" t="s">
        <v>400</v>
      </c>
      <c r="C1835" s="75">
        <v>223521</v>
      </c>
      <c r="D1835" s="75" t="s">
        <v>1919</v>
      </c>
      <c r="E1835" s="85">
        <v>7891024180877</v>
      </c>
      <c r="F1835" s="86" t="s">
        <v>1920</v>
      </c>
      <c r="G1835" s="75" t="s">
        <v>15</v>
      </c>
      <c r="H1835" s="75">
        <v>560</v>
      </c>
      <c r="I1835" s="87" t="s">
        <v>1560</v>
      </c>
      <c r="J1835" s="75" t="s">
        <v>1647</v>
      </c>
      <c r="K1835" s="88" t="s">
        <v>1177</v>
      </c>
      <c r="L1835" s="88">
        <v>6</v>
      </c>
      <c r="M1835" s="88">
        <v>0</v>
      </c>
      <c r="N1835" s="75" t="s">
        <v>85</v>
      </c>
      <c r="O1835" s="75" t="s">
        <v>1739</v>
      </c>
      <c r="P1835" s="89"/>
      <c r="Q1835" s="90">
        <f>(17/100+7.6/100+1.65/100)*P1835</f>
        <v>0</v>
      </c>
      <c r="R1835" s="90"/>
      <c r="S1835" s="90"/>
      <c r="T1835" s="90"/>
      <c r="U1835" s="90"/>
      <c r="V1835" s="90">
        <f>+P1835-Q1835+R1835+S1835+T1835+U1835</f>
        <v>0</v>
      </c>
      <c r="W1835" s="91">
        <f>(1.02/100)</f>
        <v>1.02E-2</v>
      </c>
      <c r="X1835" s="91">
        <v>4.8E-3</v>
      </c>
      <c r="Y1835" s="91">
        <v>0.17</v>
      </c>
      <c r="Z1835" s="91">
        <v>1.65E-2</v>
      </c>
      <c r="AA1835" s="91">
        <v>7.6E-2</v>
      </c>
      <c r="AB1835" s="91">
        <f>SUM(W1835:AA1835)</f>
        <v>0.2775</v>
      </c>
      <c r="AC1835" s="75">
        <v>12</v>
      </c>
      <c r="AD1835" s="92">
        <f>IF(AL1835="","",+AC1835*AL1835)</f>
      </c>
      <c r="AE1835" s="93">
        <f>IF(AL1835="","",+AL1835*AB1835)</f>
      </c>
      <c r="AF1835" s="92">
        <f>IF(AL1835="","",+AL1835-AE1835)</f>
      </c>
      <c r="AG1835" s="93">
        <f>+V1835</f>
        <v>0</v>
      </c>
      <c r="AH1835" s="92">
        <f>IF(AF1835="","",+AF1835-AG1835)</f>
      </c>
      <c r="AI1835" s="92">
        <f>IF(AH1835="","",+AH1835*AC1835)</f>
      </c>
      <c r="AJ1835" s="93"/>
      <c r="AK1835" s="94">
        <v>0.33</v>
      </c>
      <c r="AL1835" s="93">
        <f>IF(V1835=0,"",V1835/(1-AB1835-AK1835))</f>
      </c>
      <c r="AM1835" s="95">
        <v>0.33</v>
      </c>
      <c r="AN1835" s="93">
        <f>IF(V1835=0,"",V1835/(1-AB1835-AM1835))</f>
      </c>
      <c r="AO1835" s="96">
        <v>1.2</v>
      </c>
      <c r="AP1835" s="93">
        <f>IF(BD!AJ1835="","",BD!AJ1835*BD!AO1835)</f>
      </c>
      <c r="AQ1835" s="91">
        <f>BD!AM1835/BD!AK1835-1</f>
        <v>0</v>
      </c>
      <c r="AR1835" s="91">
        <f>IF(BD!AN1835="","",IF(BD!AJ1835="","",BD!AN1835/BD!AJ1835-1))</f>
      </c>
      <c r="AS1835" s="91">
        <f>IF(BD!AN1835="","",IF(BD!AN1835&lt;BD!AL1835,"ABAIXO DA META","DENTRO DA META"))</f>
      </c>
      <c r="AT1835" s="91" t="str">
        <f>IF(BD!AJ1835="","EM ANÁLISE",IF(BD!AP1835&gt;=BD!AN1835,"GO", "NO GO"))</f>
        <v>EM ANÁLISE</v>
      </c>
      <c r="AU1835" s="97">
        <f>IF(AN1835="","",+BD!$AN1835-AJ1835)</f>
      </c>
      <c r="AV1835" s="98"/>
      <c r="AW1835" s="90">
        <f>BD!P1835*BD!AC1835</f>
        <v>0</v>
      </c>
      <c r="AX1835" s="90">
        <f>BD!V1835*BD!AC1835</f>
        <v>0</v>
      </c>
      <c r="AY1835" s="90">
        <f>IF(BD!AN1835="","",BD!AN1835*BD!AC1835)</f>
      </c>
      <c r="AZ1835" s="75" t="s">
        <v>123</v>
      </c>
      <c r="BA1835" s="75"/>
      <c r="BB1835" s="75"/>
      <c r="BC1835" s="75"/>
      <c r="BD1835" s="104"/>
      <c r="BE1835" s="104"/>
      <c r="BF1835" s="101"/>
      <c r="BG1835" s="101"/>
      <c r="BH1835" s="101"/>
      <c r="BI1835" s="101"/>
      <c r="BJ1835" s="101"/>
      <c r="BK1835" s="101"/>
      <c r="BL1835" s="101"/>
      <c r="BM1835" s="101"/>
      <c r="BN1835" s="101"/>
      <c r="BO1835" s="103"/>
      <c r="BP1835" s="101"/>
      <c r="BQ1835" s="101"/>
      <c r="BR1835" s="101"/>
      <c r="BS1835" s="101"/>
      <c r="BT1835" s="101"/>
      <c r="BU1835" s="101"/>
      <c r="BV1835" s="101"/>
      <c r="BW1835" s="101"/>
      <c r="BX1835" s="101"/>
      <c r="BY1835" s="101"/>
      <c r="BZ1835" s="101"/>
      <c r="CA1835" s="101"/>
      <c r="CB1835" s="101"/>
      <c r="CC1835" s="101"/>
      <c r="CD1835" s="101"/>
      <c r="CE1835" s="101"/>
      <c r="CF1835" s="101"/>
      <c r="CG1835" s="37" t="e">
        <f>VLOOKUP(Table_1[[#This Row],[EAN]],'[1]Planilha1'!$E:$R,13,0)</f>
        <v>#N/A</v>
      </c>
      <c r="CI1835" s="188">
        <f>IF(Table_1[[#This Row],[STATUS MERCADO]]="GO",Table_1[[#This Row],[M. BRUTA TOTAL]],0)</f>
        <v>0</v>
      </c>
      <c r="CJ1835" s="188">
        <f>IF(Table_1[[#This Row],[STATUS MERCADO]]="GO",Table_1[[#This Row],[PV UNIT. REALIZADO]]*Table_1[[#This Row],[QUANTIDADE]],0)</f>
        <v>0</v>
      </c>
    </row>
    <row r="1836" ht="15" hidden="1">
      <c r="A1836" s="7"/>
      <c r="B1836" s="75" t="s">
        <v>400</v>
      </c>
      <c r="C1836" s="75">
        <v>223522</v>
      </c>
      <c r="D1836" s="75" t="s">
        <v>1921</v>
      </c>
      <c r="E1836" s="85">
        <v>7891024171233</v>
      </c>
      <c r="F1836" s="86" t="s">
        <v>1922</v>
      </c>
      <c r="G1836" s="75" t="s">
        <v>15</v>
      </c>
      <c r="H1836" s="75">
        <v>560</v>
      </c>
      <c r="I1836" s="87" t="s">
        <v>1560</v>
      </c>
      <c r="J1836" s="75" t="s">
        <v>1647</v>
      </c>
      <c r="K1836" s="88" t="s">
        <v>1177</v>
      </c>
      <c r="L1836" s="88">
        <v>6</v>
      </c>
      <c r="M1836" s="88">
        <v>0</v>
      </c>
      <c r="N1836" s="75" t="s">
        <v>85</v>
      </c>
      <c r="O1836" s="75" t="s">
        <v>1739</v>
      </c>
      <c r="P1836" s="89"/>
      <c r="Q1836" s="90">
        <f>(17/100+7.6/100+1.65/100)*P1836</f>
        <v>0</v>
      </c>
      <c r="R1836" s="90"/>
      <c r="S1836" s="90"/>
      <c r="T1836" s="90"/>
      <c r="U1836" s="90"/>
      <c r="V1836" s="90">
        <f>+P1836-Q1836+R1836+S1836+T1836+U1836</f>
        <v>0</v>
      </c>
      <c r="W1836" s="91">
        <f>(1.02/100)</f>
        <v>1.02E-2</v>
      </c>
      <c r="X1836" s="91">
        <v>4.8E-3</v>
      </c>
      <c r="Y1836" s="91">
        <v>0.17</v>
      </c>
      <c r="Z1836" s="91">
        <v>1.65E-2</v>
      </c>
      <c r="AA1836" s="91">
        <v>7.6E-2</v>
      </c>
      <c r="AB1836" s="91">
        <f>SUM(W1836:AA1836)</f>
        <v>0.2775</v>
      </c>
      <c r="AC1836" s="75">
        <v>12</v>
      </c>
      <c r="AD1836" s="92">
        <f>IF(AL1836="","",+AC1836*AL1836)</f>
      </c>
      <c r="AE1836" s="93">
        <f>IF(AL1836="","",+AL1836*AB1836)</f>
      </c>
      <c r="AF1836" s="92">
        <f>IF(AL1836="","",+AL1836-AE1836)</f>
      </c>
      <c r="AG1836" s="93">
        <f>+V1836</f>
        <v>0</v>
      </c>
      <c r="AH1836" s="92">
        <f>IF(AF1836="","",+AF1836-AG1836)</f>
      </c>
      <c r="AI1836" s="92">
        <f>IF(AH1836="","",+AH1836*AC1836)</f>
      </c>
      <c r="AJ1836" s="93"/>
      <c r="AK1836" s="94">
        <v>0.33</v>
      </c>
      <c r="AL1836" s="93">
        <f>IF(V1836=0,"",V1836/(1-AB1836-AK1836))</f>
      </c>
      <c r="AM1836" s="95">
        <v>0.33</v>
      </c>
      <c r="AN1836" s="93">
        <f>IF(V1836=0,"",V1836/(1-AB1836-AM1836))</f>
      </c>
      <c r="AO1836" s="96">
        <v>1.2</v>
      </c>
      <c r="AP1836" s="93">
        <f>IF(BD!AJ1836="","",BD!AJ1836*BD!AO1836)</f>
      </c>
      <c r="AQ1836" s="91">
        <f>BD!AM1836/BD!AK1836-1</f>
        <v>0</v>
      </c>
      <c r="AR1836" s="91">
        <f>IF(BD!AN1836="","",IF(BD!AJ1836="","",BD!AN1836/BD!AJ1836-1))</f>
      </c>
      <c r="AS1836" s="91">
        <f>IF(BD!AN1836="","",IF(BD!AN1836&lt;BD!AL1836,"ABAIXO DA META","DENTRO DA META"))</f>
      </c>
      <c r="AT1836" s="91" t="str">
        <f>IF(BD!AJ1836="","EM ANÁLISE",IF(BD!AP1836&gt;=BD!AN1836,"GO", "NO GO"))</f>
        <v>EM ANÁLISE</v>
      </c>
      <c r="AU1836" s="97">
        <f>IF(AN1836="","",+BD!$AN1836-AJ1836)</f>
      </c>
      <c r="AV1836" s="98"/>
      <c r="AW1836" s="90">
        <f>BD!P1836*BD!AC1836</f>
        <v>0</v>
      </c>
      <c r="AX1836" s="90">
        <f>BD!V1836*BD!AC1836</f>
        <v>0</v>
      </c>
      <c r="AY1836" s="90">
        <f>IF(BD!AN1836="","",BD!AN1836*BD!AC1836)</f>
      </c>
      <c r="AZ1836" s="75" t="s">
        <v>123</v>
      </c>
      <c r="BA1836" s="75"/>
      <c r="BB1836" s="75"/>
      <c r="BC1836" s="75"/>
      <c r="BD1836" s="104"/>
      <c r="BE1836" s="104"/>
      <c r="BF1836" s="101"/>
      <c r="BG1836" s="101"/>
      <c r="BH1836" s="101"/>
      <c r="BI1836" s="101"/>
      <c r="BJ1836" s="101"/>
      <c r="BK1836" s="101"/>
      <c r="BL1836" s="101"/>
      <c r="BM1836" s="101"/>
      <c r="BN1836" s="101"/>
      <c r="BO1836" s="103"/>
      <c r="BP1836" s="101"/>
      <c r="BQ1836" s="101"/>
      <c r="BR1836" s="101"/>
      <c r="BS1836" s="101"/>
      <c r="BT1836" s="101"/>
      <c r="BU1836" s="101"/>
      <c r="BV1836" s="101"/>
      <c r="BW1836" s="101"/>
      <c r="BX1836" s="101"/>
      <c r="BY1836" s="101"/>
      <c r="BZ1836" s="101"/>
      <c r="CA1836" s="101"/>
      <c r="CB1836" s="101"/>
      <c r="CC1836" s="101"/>
      <c r="CD1836" s="101"/>
      <c r="CE1836" s="101"/>
      <c r="CF1836" s="101"/>
      <c r="CG1836" s="37" t="e">
        <f>VLOOKUP(Table_1[[#This Row],[EAN]],'[1]Planilha1'!$E:$R,13,0)</f>
        <v>#N/A</v>
      </c>
      <c r="CI1836" s="188">
        <f>IF(Table_1[[#This Row],[STATUS MERCADO]]="GO",Table_1[[#This Row],[M. BRUTA TOTAL]],0)</f>
        <v>0</v>
      </c>
      <c r="CJ1836" s="188">
        <f>IF(Table_1[[#This Row],[STATUS MERCADO]]="GO",Table_1[[#This Row],[PV UNIT. REALIZADO]]*Table_1[[#This Row],[QUANTIDADE]],0)</f>
        <v>0</v>
      </c>
    </row>
    <row r="1837" ht="15" hidden="1">
      <c r="A1837" s="7"/>
      <c r="B1837" s="75" t="s">
        <v>400</v>
      </c>
      <c r="C1837" s="85">
        <v>223523</v>
      </c>
      <c r="D1837" s="85" t="s">
        <v>1923</v>
      </c>
      <c r="E1837" s="85">
        <v>7891024170335</v>
      </c>
      <c r="F1837" s="86" t="s">
        <v>1924</v>
      </c>
      <c r="G1837" s="75" t="s">
        <v>15</v>
      </c>
      <c r="H1837" s="75">
        <v>560</v>
      </c>
      <c r="I1837" s="87" t="s">
        <v>1560</v>
      </c>
      <c r="J1837" s="75" t="s">
        <v>1628</v>
      </c>
      <c r="K1837" s="88" t="s">
        <v>1177</v>
      </c>
      <c r="L1837" s="88">
        <v>6</v>
      </c>
      <c r="M1837" s="88">
        <v>0</v>
      </c>
      <c r="N1837" s="75" t="s">
        <v>85</v>
      </c>
      <c r="O1837" s="75" t="s">
        <v>1739</v>
      </c>
      <c r="P1837" s="89">
        <v>8.6</v>
      </c>
      <c r="Q1837" s="90">
        <f>(17/100+7.6/100+1.65/100)*P1837</f>
        <v>2.2575</v>
      </c>
      <c r="R1837" s="90"/>
      <c r="S1837" s="90"/>
      <c r="T1837" s="90"/>
      <c r="U1837" s="90"/>
      <c r="V1837" s="90">
        <f>+P1837-Q1837+R1837+S1837+T1837+U1837</f>
        <v>6.342499999999999</v>
      </c>
      <c r="W1837" s="91">
        <f>(1.02/100)</f>
        <v>1.02E-2</v>
      </c>
      <c r="X1837" s="91">
        <v>4.8E-3</v>
      </c>
      <c r="Y1837" s="91">
        <v>0.17</v>
      </c>
      <c r="Z1837" s="91">
        <v>1.65E-2</v>
      </c>
      <c r="AA1837" s="91">
        <v>7.6E-2</v>
      </c>
      <c r="AB1837" s="91">
        <f>SUM(W1837:AA1837)</f>
        <v>0.2775</v>
      </c>
      <c r="AC1837" s="75">
        <v>12</v>
      </c>
      <c r="AD1837" s="92">
        <f>IF(AL1837="","",+AC1837*AL1837)</f>
        <v>193.91082802547774</v>
      </c>
      <c r="AE1837" s="93">
        <f>IF(AL1837="","",+AL1837*AB1837)</f>
        <v>4.484187898089173</v>
      </c>
      <c r="AF1837" s="92">
        <f>IF(AL1837="","",+AL1837-AE1837)</f>
        <v>11.675047770700639</v>
      </c>
      <c r="AG1837" s="93">
        <f>+V1837</f>
        <v>6.342499999999999</v>
      </c>
      <c r="AH1837" s="92">
        <f>IF(AF1837="","",+AF1837-AG1837)</f>
        <v>5.332547770700639</v>
      </c>
      <c r="AI1837" s="92">
        <f>IF(AH1837="","",+AH1837*AC1837)</f>
        <v>63.99057324840767</v>
      </c>
      <c r="AJ1837" s="93">
        <v>8.98</v>
      </c>
      <c r="AK1837" s="94">
        <v>0.33</v>
      </c>
      <c r="AL1837" s="93">
        <f>IF(V1837=0,"",V1837/(1-AB1837-AK1837))</f>
        <v>16.15923566878981</v>
      </c>
      <c r="AM1837" s="95">
        <v>0.33</v>
      </c>
      <c r="AN1837" s="93">
        <f>IF(V1837=0,"",V1837/(1-AB1837-AM1837))</f>
        <v>16.15923566878981</v>
      </c>
      <c r="AO1837" s="96">
        <v>1.2</v>
      </c>
      <c r="AP1837" s="93">
        <f>IF(BD!AJ1837="","",BD!AJ1837*BD!AO1837)</f>
        <v>10.776</v>
      </c>
      <c r="AQ1837" s="91">
        <f>BD!AM1837/BD!AK1837-1</f>
        <v>0</v>
      </c>
      <c r="AR1837" s="91">
        <f>IF(BD!AN1837="","",IF(BD!AJ1837="","",BD!AN1837/BD!AJ1837-1))</f>
        <v>0.7994694508674622</v>
      </c>
      <c r="AS1837" s="91" t="str">
        <f>IF(BD!AN1837="","",IF(BD!AN1837&lt;BD!AL1837,"ABAIXO DA META","DENTRO DA META"))</f>
        <v>DENTRO DA META</v>
      </c>
      <c r="AT1837" s="91" t="str">
        <f>IF(BD!AJ1837="","EM ANÁLISE",IF(BD!AP1837&gt;=BD!AN1837,"GO", "NO GO"))</f>
        <v>NO GO</v>
      </c>
      <c r="AU1837" s="97">
        <f>IF(AN1837="","",+BD!$AN1837-AJ1837)</f>
        <v>7.179235668789811</v>
      </c>
      <c r="AV1837" s="98"/>
      <c r="AW1837" s="90">
        <f>BD!P1837*BD!AC1837</f>
        <v>103.19999999999999</v>
      </c>
      <c r="AX1837" s="90">
        <f>BD!V1837*BD!AC1837</f>
        <v>76.10999999999999</v>
      </c>
      <c r="AY1837" s="90">
        <f>IF(BD!AN1837="","",BD!AN1837*BD!AC1837)</f>
        <v>193.91082802547774</v>
      </c>
      <c r="AZ1837" s="75" t="s">
        <v>5272</v>
      </c>
      <c r="BA1837" s="75"/>
      <c r="BB1837" s="75"/>
      <c r="BC1837" s="75"/>
      <c r="BD1837" s="99" t="s">
        <v>5257</v>
      </c>
      <c r="BE1837" s="100" t="s">
        <v>4</v>
      </c>
      <c r="BF1837" s="100" t="s">
        <v>4</v>
      </c>
      <c r="BG1837" s="99" t="s">
        <v>5258</v>
      </c>
      <c r="BH1837" s="101"/>
      <c r="BI1837" s="101"/>
      <c r="BJ1837" s="101"/>
      <c r="BK1837" s="101"/>
      <c r="BL1837" s="101"/>
      <c r="BM1837" s="101"/>
      <c r="BN1837" s="101"/>
      <c r="BO1837" s="103"/>
      <c r="BP1837" s="99">
        <v>140.622</v>
      </c>
      <c r="BQ1837" s="99">
        <v>121</v>
      </c>
      <c r="BR1837" s="101"/>
      <c r="BS1837" s="99" t="s">
        <v>5260</v>
      </c>
      <c r="BT1837" s="99" t="s">
        <v>5261</v>
      </c>
      <c r="BU1837" s="99">
        <v>5102</v>
      </c>
      <c r="BV1837" s="99"/>
      <c r="BW1837" s="99"/>
      <c r="BX1837" s="99"/>
      <c r="BY1837" s="99"/>
      <c r="BZ1837" s="99"/>
      <c r="CA1837" s="99"/>
      <c r="CB1837" s="99"/>
      <c r="CC1837" s="99">
        <v>102</v>
      </c>
      <c r="CD1837" s="99">
        <v>8</v>
      </c>
      <c r="CE1837" s="99">
        <v>8</v>
      </c>
      <c r="CF1837" s="99"/>
      <c r="CG1837" s="37" t="e">
        <f>VLOOKUP(Table_1[[#This Row],[EAN]],'[1]Planilha1'!$E:$R,13,0)</f>
        <v>#N/A</v>
      </c>
      <c r="CI1837" s="188">
        <f>IF(Table_1[[#This Row],[STATUS MERCADO]]="GO",Table_1[[#This Row],[M. BRUTA TOTAL]],0)</f>
        <v>0</v>
      </c>
      <c r="CJ1837" s="188">
        <f>IF(Table_1[[#This Row],[STATUS MERCADO]]="GO",Table_1[[#This Row],[PV UNIT. REALIZADO]]*Table_1[[#This Row],[QUANTIDADE]],0)</f>
        <v>0</v>
      </c>
    </row>
    <row r="1838" ht="15" hidden="1">
      <c r="A1838" s="7"/>
      <c r="B1838" s="75" t="s">
        <v>400</v>
      </c>
      <c r="C1838" s="85">
        <v>223524</v>
      </c>
      <c r="D1838" s="85" t="s">
        <v>1925</v>
      </c>
      <c r="E1838" s="85">
        <v>7891024172339</v>
      </c>
      <c r="F1838" s="86" t="s">
        <v>1926</v>
      </c>
      <c r="G1838" s="75" t="s">
        <v>15</v>
      </c>
      <c r="H1838" s="75">
        <v>560</v>
      </c>
      <c r="I1838" s="87" t="s">
        <v>1560</v>
      </c>
      <c r="J1838" s="75" t="s">
        <v>1628</v>
      </c>
      <c r="K1838" s="88" t="s">
        <v>1177</v>
      </c>
      <c r="L1838" s="88">
        <v>6</v>
      </c>
      <c r="M1838" s="88">
        <v>0</v>
      </c>
      <c r="N1838" s="75" t="s">
        <v>85</v>
      </c>
      <c r="O1838" s="75" t="s">
        <v>1739</v>
      </c>
      <c r="P1838" s="89">
        <v>8.6</v>
      </c>
      <c r="Q1838" s="90">
        <f>(17/100+7.6/100+1.65/100)*P1838</f>
        <v>2.2575</v>
      </c>
      <c r="R1838" s="90"/>
      <c r="S1838" s="90"/>
      <c r="T1838" s="90"/>
      <c r="U1838" s="90"/>
      <c r="V1838" s="90">
        <f>+P1838-Q1838+R1838+S1838+T1838+U1838</f>
        <v>6.342499999999999</v>
      </c>
      <c r="W1838" s="91">
        <f>(1.02/100)</f>
        <v>1.02E-2</v>
      </c>
      <c r="X1838" s="91">
        <v>4.8E-3</v>
      </c>
      <c r="Y1838" s="91">
        <v>0.17</v>
      </c>
      <c r="Z1838" s="91">
        <v>1.65E-2</v>
      </c>
      <c r="AA1838" s="91">
        <v>7.6E-2</v>
      </c>
      <c r="AB1838" s="91">
        <f>SUM(W1838:AA1838)</f>
        <v>0.2775</v>
      </c>
      <c r="AC1838" s="75">
        <v>12</v>
      </c>
      <c r="AD1838" s="92">
        <f>IF(AL1838="","",+AC1838*AL1838)</f>
        <v>193.91082802547774</v>
      </c>
      <c r="AE1838" s="93">
        <f>IF(AL1838="","",+AL1838*AB1838)</f>
        <v>4.484187898089173</v>
      </c>
      <c r="AF1838" s="92">
        <f>IF(AL1838="","",+AL1838-AE1838)</f>
        <v>11.675047770700639</v>
      </c>
      <c r="AG1838" s="93">
        <f>+V1838</f>
        <v>6.342499999999999</v>
      </c>
      <c r="AH1838" s="92">
        <f>IF(AF1838="","",+AF1838-AG1838)</f>
        <v>5.332547770700639</v>
      </c>
      <c r="AI1838" s="92">
        <f>IF(AH1838="","",+AH1838*AC1838)</f>
        <v>63.99057324840767</v>
      </c>
      <c r="AJ1838" s="93">
        <v>8.98</v>
      </c>
      <c r="AK1838" s="94">
        <v>0.33</v>
      </c>
      <c r="AL1838" s="93">
        <f>IF(V1838=0,"",V1838/(1-AB1838-AK1838))</f>
        <v>16.15923566878981</v>
      </c>
      <c r="AM1838" s="95">
        <v>0.33</v>
      </c>
      <c r="AN1838" s="93">
        <f>IF(V1838=0,"",V1838/(1-AB1838-AM1838))</f>
        <v>16.15923566878981</v>
      </c>
      <c r="AO1838" s="96">
        <v>1.2</v>
      </c>
      <c r="AP1838" s="93">
        <f>IF(BD!AJ1838="","",BD!AJ1838*BD!AO1838)</f>
        <v>10.776</v>
      </c>
      <c r="AQ1838" s="91">
        <f>BD!AM1838/BD!AK1838-1</f>
        <v>0</v>
      </c>
      <c r="AR1838" s="91">
        <f>IF(BD!AN1838="","",IF(BD!AJ1838="","",BD!AN1838/BD!AJ1838-1))</f>
        <v>0.7994694508674622</v>
      </c>
      <c r="AS1838" s="91" t="str">
        <f>IF(BD!AN1838="","",IF(BD!AN1838&lt;BD!AL1838,"ABAIXO DA META","DENTRO DA META"))</f>
        <v>DENTRO DA META</v>
      </c>
      <c r="AT1838" s="91" t="str">
        <f>IF(BD!AJ1838="","EM ANÁLISE",IF(BD!AP1838&gt;=BD!AN1838,"GO", "NO GO"))</f>
        <v>NO GO</v>
      </c>
      <c r="AU1838" s="97">
        <f>IF(AN1838="","",+BD!$AN1838-AJ1838)</f>
        <v>7.179235668789811</v>
      </c>
      <c r="AV1838" s="98"/>
      <c r="AW1838" s="90">
        <f>BD!P1838*BD!AC1838</f>
        <v>103.19999999999999</v>
      </c>
      <c r="AX1838" s="90">
        <f>BD!V1838*BD!AC1838</f>
        <v>76.10999999999999</v>
      </c>
      <c r="AY1838" s="90">
        <f>IF(BD!AN1838="","",BD!AN1838*BD!AC1838)</f>
        <v>193.91082802547774</v>
      </c>
      <c r="AZ1838" s="75" t="s">
        <v>5272</v>
      </c>
      <c r="BA1838" s="75"/>
      <c r="BB1838" s="75"/>
      <c r="BC1838" s="75"/>
      <c r="BD1838" s="99" t="s">
        <v>5257</v>
      </c>
      <c r="BE1838" s="100" t="s">
        <v>4</v>
      </c>
      <c r="BF1838" s="100" t="s">
        <v>4</v>
      </c>
      <c r="BG1838" s="99" t="s">
        <v>5258</v>
      </c>
      <c r="BH1838" s="101"/>
      <c r="BI1838" s="101"/>
      <c r="BJ1838" s="101"/>
      <c r="BK1838" s="101"/>
      <c r="BL1838" s="101"/>
      <c r="BM1838" s="101"/>
      <c r="BN1838" s="101"/>
      <c r="BO1838" s="103"/>
      <c r="BP1838" s="99">
        <v>140.622</v>
      </c>
      <c r="BQ1838" s="99">
        <v>121</v>
      </c>
      <c r="BR1838" s="101"/>
      <c r="BS1838" s="99" t="s">
        <v>5260</v>
      </c>
      <c r="BT1838" s="99" t="s">
        <v>5261</v>
      </c>
      <c r="BU1838" s="99">
        <v>5102</v>
      </c>
      <c r="BV1838" s="99"/>
      <c r="BW1838" s="99"/>
      <c r="BX1838" s="99"/>
      <c r="BY1838" s="99"/>
      <c r="BZ1838" s="99"/>
      <c r="CA1838" s="99"/>
      <c r="CB1838" s="99"/>
      <c r="CC1838" s="99">
        <v>102</v>
      </c>
      <c r="CD1838" s="99">
        <v>8</v>
      </c>
      <c r="CE1838" s="99">
        <v>8</v>
      </c>
      <c r="CF1838" s="99"/>
      <c r="CG1838" s="37" t="e">
        <f>VLOOKUP(Table_1[[#This Row],[EAN]],'[1]Planilha1'!$E:$R,13,0)</f>
        <v>#N/A</v>
      </c>
      <c r="CI1838" s="188">
        <f>IF(Table_1[[#This Row],[STATUS MERCADO]]="GO",Table_1[[#This Row],[M. BRUTA TOTAL]],0)</f>
        <v>0</v>
      </c>
      <c r="CJ1838" s="188">
        <f>IF(Table_1[[#This Row],[STATUS MERCADO]]="GO",Table_1[[#This Row],[PV UNIT. REALIZADO]]*Table_1[[#This Row],[QUANTIDADE]],0)</f>
        <v>0</v>
      </c>
    </row>
    <row r="1839" ht="15" hidden="1">
      <c r="A1839" s="7"/>
      <c r="B1839" s="75" t="s">
        <v>400</v>
      </c>
      <c r="C1839" s="85">
        <v>223525</v>
      </c>
      <c r="D1839" s="85" t="s">
        <v>1927</v>
      </c>
      <c r="E1839" s="85">
        <v>7891024174432</v>
      </c>
      <c r="F1839" s="86" t="s">
        <v>1928</v>
      </c>
      <c r="G1839" s="75" t="s">
        <v>15</v>
      </c>
      <c r="H1839" s="75">
        <v>560</v>
      </c>
      <c r="I1839" s="87" t="s">
        <v>1560</v>
      </c>
      <c r="J1839" s="75" t="s">
        <v>1628</v>
      </c>
      <c r="K1839" s="88" t="s">
        <v>1177</v>
      </c>
      <c r="L1839" s="88">
        <v>6</v>
      </c>
      <c r="M1839" s="88">
        <v>0</v>
      </c>
      <c r="N1839" s="75" t="s">
        <v>85</v>
      </c>
      <c r="O1839" s="75" t="s">
        <v>1739</v>
      </c>
      <c r="P1839" s="89">
        <v>8.6</v>
      </c>
      <c r="Q1839" s="90">
        <f>(17/100+7.6/100+1.65/100)*P1839</f>
        <v>2.2575</v>
      </c>
      <c r="R1839" s="90"/>
      <c r="S1839" s="90"/>
      <c r="T1839" s="90"/>
      <c r="U1839" s="90"/>
      <c r="V1839" s="90">
        <f>+P1839-Q1839+R1839+S1839+T1839+U1839</f>
        <v>6.342499999999999</v>
      </c>
      <c r="W1839" s="91">
        <f>(1.02/100)</f>
        <v>1.02E-2</v>
      </c>
      <c r="X1839" s="91">
        <v>4.8E-3</v>
      </c>
      <c r="Y1839" s="91">
        <v>0.17</v>
      </c>
      <c r="Z1839" s="91">
        <v>1.65E-2</v>
      </c>
      <c r="AA1839" s="91">
        <v>7.6E-2</v>
      </c>
      <c r="AB1839" s="91">
        <f>SUM(W1839:AA1839)</f>
        <v>0.2775</v>
      </c>
      <c r="AC1839" s="75">
        <v>12</v>
      </c>
      <c r="AD1839" s="92">
        <f>IF(AL1839="","",+AC1839*AL1839)</f>
        <v>193.91082802547774</v>
      </c>
      <c r="AE1839" s="93">
        <f>IF(AL1839="","",+AL1839*AB1839)</f>
        <v>4.484187898089173</v>
      </c>
      <c r="AF1839" s="92">
        <f>IF(AL1839="","",+AL1839-AE1839)</f>
        <v>11.675047770700639</v>
      </c>
      <c r="AG1839" s="93">
        <f>+V1839</f>
        <v>6.342499999999999</v>
      </c>
      <c r="AH1839" s="92">
        <f>IF(AF1839="","",+AF1839-AG1839)</f>
        <v>5.332547770700639</v>
      </c>
      <c r="AI1839" s="92">
        <f>IF(AH1839="","",+AH1839*AC1839)</f>
        <v>63.99057324840767</v>
      </c>
      <c r="AJ1839" s="93">
        <v>8.98</v>
      </c>
      <c r="AK1839" s="94">
        <v>0.33</v>
      </c>
      <c r="AL1839" s="93">
        <f>IF(V1839=0,"",V1839/(1-AB1839-AK1839))</f>
        <v>16.15923566878981</v>
      </c>
      <c r="AM1839" s="95">
        <v>0.33</v>
      </c>
      <c r="AN1839" s="93">
        <f>IF(V1839=0,"",V1839/(1-AB1839-AM1839))</f>
        <v>16.15923566878981</v>
      </c>
      <c r="AO1839" s="96">
        <v>1.2</v>
      </c>
      <c r="AP1839" s="93">
        <f>IF(BD!AJ1839="","",BD!AJ1839*BD!AO1839)</f>
        <v>10.776</v>
      </c>
      <c r="AQ1839" s="91">
        <f>BD!AM1839/BD!AK1839-1</f>
        <v>0</v>
      </c>
      <c r="AR1839" s="91">
        <f>IF(BD!AN1839="","",IF(BD!AJ1839="","",BD!AN1839/BD!AJ1839-1))</f>
        <v>0.7994694508674622</v>
      </c>
      <c r="AS1839" s="91" t="str">
        <f>IF(BD!AN1839="","",IF(BD!AN1839&lt;BD!AL1839,"ABAIXO DA META","DENTRO DA META"))</f>
        <v>DENTRO DA META</v>
      </c>
      <c r="AT1839" s="91" t="str">
        <f>IF(BD!AJ1839="","EM ANÁLISE",IF(BD!AP1839&gt;=BD!AN1839,"GO", "NO GO"))</f>
        <v>NO GO</v>
      </c>
      <c r="AU1839" s="97">
        <f>IF(AN1839="","",+BD!$AN1839-AJ1839)</f>
        <v>7.179235668789811</v>
      </c>
      <c r="AV1839" s="98"/>
      <c r="AW1839" s="90">
        <f>BD!P1839*BD!AC1839</f>
        <v>103.19999999999999</v>
      </c>
      <c r="AX1839" s="90">
        <f>BD!V1839*BD!AC1839</f>
        <v>76.10999999999999</v>
      </c>
      <c r="AY1839" s="90">
        <f>IF(BD!AN1839="","",BD!AN1839*BD!AC1839)</f>
        <v>193.91082802547774</v>
      </c>
      <c r="AZ1839" s="75" t="s">
        <v>5272</v>
      </c>
      <c r="BA1839" s="75"/>
      <c r="BB1839" s="75"/>
      <c r="BC1839" s="75"/>
      <c r="BD1839" s="99" t="s">
        <v>5257</v>
      </c>
      <c r="BE1839" s="100" t="s">
        <v>4</v>
      </c>
      <c r="BF1839" s="100" t="s">
        <v>4</v>
      </c>
      <c r="BG1839" s="99" t="s">
        <v>5258</v>
      </c>
      <c r="BH1839" s="101"/>
      <c r="BI1839" s="101"/>
      <c r="BJ1839" s="101"/>
      <c r="BK1839" s="101"/>
      <c r="BL1839" s="101"/>
      <c r="BM1839" s="101"/>
      <c r="BN1839" s="101"/>
      <c r="BO1839" s="103"/>
      <c r="BP1839" s="99">
        <v>140.622</v>
      </c>
      <c r="BQ1839" s="99">
        <v>121</v>
      </c>
      <c r="BR1839" s="101"/>
      <c r="BS1839" s="99" t="s">
        <v>5260</v>
      </c>
      <c r="BT1839" s="99" t="s">
        <v>5261</v>
      </c>
      <c r="BU1839" s="99">
        <v>5102</v>
      </c>
      <c r="BV1839" s="99"/>
      <c r="BW1839" s="99"/>
      <c r="BX1839" s="99"/>
      <c r="BY1839" s="99"/>
      <c r="BZ1839" s="99"/>
      <c r="CA1839" s="99"/>
      <c r="CB1839" s="99"/>
      <c r="CC1839" s="99">
        <v>102</v>
      </c>
      <c r="CD1839" s="99">
        <v>8</v>
      </c>
      <c r="CE1839" s="99">
        <v>8</v>
      </c>
      <c r="CF1839" s="99"/>
      <c r="CG1839" s="37" t="e">
        <f>VLOOKUP(Table_1[[#This Row],[EAN]],'[1]Planilha1'!$E:$R,13,0)</f>
        <v>#N/A</v>
      </c>
      <c r="CI1839" s="188">
        <f>IF(Table_1[[#This Row],[STATUS MERCADO]]="GO",Table_1[[#This Row],[M. BRUTA TOTAL]],0)</f>
        <v>0</v>
      </c>
      <c r="CJ1839" s="188">
        <f>IF(Table_1[[#This Row],[STATUS MERCADO]]="GO",Table_1[[#This Row],[PV UNIT. REALIZADO]]*Table_1[[#This Row],[QUANTIDADE]],0)</f>
        <v>0</v>
      </c>
    </row>
    <row r="1840" ht="15" hidden="1">
      <c r="A1840" s="7"/>
      <c r="B1840" s="75" t="s">
        <v>400</v>
      </c>
      <c r="C1840" s="75">
        <v>223526</v>
      </c>
      <c r="D1840" s="75" t="s">
        <v>1929</v>
      </c>
      <c r="E1840" s="85">
        <v>7891024182970</v>
      </c>
      <c r="F1840" s="86" t="s">
        <v>1930</v>
      </c>
      <c r="G1840" s="75" t="s">
        <v>15</v>
      </c>
      <c r="H1840" s="75">
        <v>560</v>
      </c>
      <c r="I1840" s="87" t="s">
        <v>1560</v>
      </c>
      <c r="J1840" s="75" t="s">
        <v>1628</v>
      </c>
      <c r="K1840" s="88" t="s">
        <v>1177</v>
      </c>
      <c r="L1840" s="88">
        <v>6</v>
      </c>
      <c r="M1840" s="88">
        <v>0</v>
      </c>
      <c r="N1840" s="75" t="s">
        <v>85</v>
      </c>
      <c r="O1840" s="75" t="s">
        <v>1739</v>
      </c>
      <c r="P1840" s="89"/>
      <c r="Q1840" s="90">
        <f>(17/100+7.6/100+1.65/100)*P1840</f>
        <v>0</v>
      </c>
      <c r="R1840" s="90"/>
      <c r="S1840" s="90"/>
      <c r="T1840" s="90"/>
      <c r="U1840" s="90"/>
      <c r="V1840" s="90">
        <f>+P1840-Q1840+R1840+S1840+T1840+U1840</f>
        <v>0</v>
      </c>
      <c r="W1840" s="91">
        <f>(1.02/100)</f>
        <v>1.02E-2</v>
      </c>
      <c r="X1840" s="91">
        <v>4.8E-3</v>
      </c>
      <c r="Y1840" s="91">
        <v>0.17</v>
      </c>
      <c r="Z1840" s="91">
        <v>1.65E-2</v>
      </c>
      <c r="AA1840" s="91">
        <v>7.6E-2</v>
      </c>
      <c r="AB1840" s="91">
        <f>SUM(W1840:AA1840)</f>
        <v>0.2775</v>
      </c>
      <c r="AC1840" s="75">
        <v>12</v>
      </c>
      <c r="AD1840" s="92">
        <f>IF(AL1840="","",+AC1840*AL1840)</f>
      </c>
      <c r="AE1840" s="93">
        <f>IF(AL1840="","",+AL1840*AB1840)</f>
      </c>
      <c r="AF1840" s="92">
        <f>IF(AL1840="","",+AL1840-AE1840)</f>
      </c>
      <c r="AG1840" s="93">
        <f>+V1840</f>
        <v>0</v>
      </c>
      <c r="AH1840" s="92">
        <f>IF(AF1840="","",+AF1840-AG1840)</f>
      </c>
      <c r="AI1840" s="92">
        <f>IF(AH1840="","",+AH1840*AC1840)</f>
      </c>
      <c r="AJ1840" s="93"/>
      <c r="AK1840" s="94">
        <v>0.33</v>
      </c>
      <c r="AL1840" s="93">
        <f>IF(V1840=0,"",V1840/(1-AB1840-AK1840))</f>
      </c>
      <c r="AM1840" s="95">
        <v>0.33</v>
      </c>
      <c r="AN1840" s="93">
        <f>IF(V1840=0,"",V1840/(1-AB1840-AM1840))</f>
      </c>
      <c r="AO1840" s="96">
        <v>1.2</v>
      </c>
      <c r="AP1840" s="93">
        <f>IF(BD!AJ1840="","",BD!AJ1840*BD!AO1840)</f>
      </c>
      <c r="AQ1840" s="91">
        <f>BD!AM1840/BD!AK1840-1</f>
        <v>0</v>
      </c>
      <c r="AR1840" s="91">
        <f>IF(BD!AN1840="","",IF(BD!AJ1840="","",BD!AN1840/BD!AJ1840-1))</f>
      </c>
      <c r="AS1840" s="91">
        <f>IF(BD!AN1840="","",IF(BD!AN1840&lt;BD!AL1840,"ABAIXO DA META","DENTRO DA META"))</f>
      </c>
      <c r="AT1840" s="91" t="str">
        <f>IF(BD!AJ1840="","EM ANÁLISE",IF(BD!AP1840&gt;=BD!AN1840,"GO", "NO GO"))</f>
        <v>EM ANÁLISE</v>
      </c>
      <c r="AU1840" s="97">
        <f>IF(AN1840="","",+BD!$AN1840-AJ1840)</f>
      </c>
      <c r="AV1840" s="98"/>
      <c r="AW1840" s="90">
        <f>BD!P1840*BD!AC1840</f>
        <v>0</v>
      </c>
      <c r="AX1840" s="90">
        <f>BD!V1840*BD!AC1840</f>
        <v>0</v>
      </c>
      <c r="AY1840" s="90">
        <f>IF(BD!AN1840="","",BD!AN1840*BD!AC1840)</f>
      </c>
      <c r="AZ1840" s="75" t="s">
        <v>123</v>
      </c>
      <c r="BA1840" s="75"/>
      <c r="BB1840" s="75"/>
      <c r="BC1840" s="75"/>
      <c r="BD1840" s="104"/>
      <c r="BE1840" s="104"/>
      <c r="BF1840" s="101"/>
      <c r="BG1840" s="101"/>
      <c r="BH1840" s="101"/>
      <c r="BI1840" s="101"/>
      <c r="BJ1840" s="101"/>
      <c r="BK1840" s="101"/>
      <c r="BL1840" s="101"/>
      <c r="BM1840" s="101"/>
      <c r="BN1840" s="101"/>
      <c r="BO1840" s="103"/>
      <c r="BP1840" s="101"/>
      <c r="BQ1840" s="101"/>
      <c r="BR1840" s="101"/>
      <c r="BS1840" s="101"/>
      <c r="BT1840" s="101"/>
      <c r="BU1840" s="101"/>
      <c r="BV1840" s="101"/>
      <c r="BW1840" s="101"/>
      <c r="BX1840" s="101"/>
      <c r="BY1840" s="101"/>
      <c r="BZ1840" s="101"/>
      <c r="CA1840" s="101"/>
      <c r="CB1840" s="101"/>
      <c r="CC1840" s="101"/>
      <c r="CD1840" s="101"/>
      <c r="CE1840" s="101"/>
      <c r="CF1840" s="101"/>
      <c r="CG1840" s="37" t="e">
        <f>VLOOKUP(Table_1[[#This Row],[EAN]],'[1]Planilha1'!$E:$R,13,0)</f>
        <v>#N/A</v>
      </c>
      <c r="CI1840" s="188">
        <f>IF(Table_1[[#This Row],[STATUS MERCADO]]="GO",Table_1[[#This Row],[M. BRUTA TOTAL]],0)</f>
        <v>0</v>
      </c>
      <c r="CJ1840" s="188">
        <f>IF(Table_1[[#This Row],[STATUS MERCADO]]="GO",Table_1[[#This Row],[PV UNIT. REALIZADO]]*Table_1[[#This Row],[QUANTIDADE]],0)</f>
        <v>0</v>
      </c>
    </row>
    <row r="1841" ht="15" hidden="1">
      <c r="A1841" s="7"/>
      <c r="B1841" s="75" t="s">
        <v>400</v>
      </c>
      <c r="C1841" s="75">
        <v>223527</v>
      </c>
      <c r="D1841" s="75" t="s">
        <v>1931</v>
      </c>
      <c r="E1841" s="85">
        <v>7891024120767</v>
      </c>
      <c r="F1841" s="86" t="s">
        <v>1932</v>
      </c>
      <c r="G1841" s="75" t="s">
        <v>20</v>
      </c>
      <c r="H1841" s="75">
        <v>1850</v>
      </c>
      <c r="I1841" s="87" t="s">
        <v>1411</v>
      </c>
      <c r="J1841" s="75" t="s">
        <v>1404</v>
      </c>
      <c r="K1841" s="88" t="s">
        <v>1177</v>
      </c>
      <c r="L1841" s="88">
        <v>12</v>
      </c>
      <c r="M1841" s="88">
        <v>0</v>
      </c>
      <c r="N1841" s="75" t="s">
        <v>85</v>
      </c>
      <c r="O1841" s="75" t="s">
        <v>1739</v>
      </c>
      <c r="P1841" s="89"/>
      <c r="Q1841" s="90">
        <f>(17/100+7.6/100+1.65/100)*P1841</f>
        <v>0</v>
      </c>
      <c r="R1841" s="90"/>
      <c r="S1841" s="90"/>
      <c r="T1841" s="90"/>
      <c r="U1841" s="90"/>
      <c r="V1841" s="90">
        <f>+P1841-Q1841+R1841+S1841+T1841+U1841</f>
        <v>0</v>
      </c>
      <c r="W1841" s="91">
        <f>(1.02/100)</f>
        <v>1.02E-2</v>
      </c>
      <c r="X1841" s="91">
        <v>4.8E-3</v>
      </c>
      <c r="Y1841" s="91">
        <v>0.17</v>
      </c>
      <c r="Z1841" s="91">
        <v>1.65E-2</v>
      </c>
      <c r="AA1841" s="91">
        <v>7.6E-2</v>
      </c>
      <c r="AB1841" s="91">
        <f>SUM(W1841:AA1841)</f>
        <v>0.2775</v>
      </c>
      <c r="AC1841" s="75">
        <v>12</v>
      </c>
      <c r="AD1841" s="92">
        <f>IF(AL1841="","",+AC1841*AL1841)</f>
      </c>
      <c r="AE1841" s="93">
        <f>IF(AL1841="","",+AL1841*AB1841)</f>
      </c>
      <c r="AF1841" s="92">
        <f>IF(AL1841="","",+AL1841-AE1841)</f>
      </c>
      <c r="AG1841" s="93">
        <f>+V1841</f>
        <v>0</v>
      </c>
      <c r="AH1841" s="92">
        <f>IF(AF1841="","",+AF1841-AG1841)</f>
      </c>
      <c r="AI1841" s="92">
        <f>IF(AH1841="","",+AH1841*AC1841)</f>
      </c>
      <c r="AJ1841" s="93"/>
      <c r="AK1841" s="94">
        <v>0.33</v>
      </c>
      <c r="AL1841" s="93">
        <f>IF(V1841=0,"",V1841/(1-AB1841-AK1841))</f>
      </c>
      <c r="AM1841" s="95">
        <v>0.33</v>
      </c>
      <c r="AN1841" s="93">
        <f>IF(V1841=0,"",V1841/(1-AB1841-AM1841))</f>
      </c>
      <c r="AO1841" s="96">
        <v>1.2</v>
      </c>
      <c r="AP1841" s="93">
        <f>IF(BD!AJ1841="","",BD!AJ1841*BD!AO1841)</f>
      </c>
      <c r="AQ1841" s="91">
        <f>BD!AM1841/BD!AK1841-1</f>
        <v>0</v>
      </c>
      <c r="AR1841" s="91">
        <f>IF(BD!AN1841="","",IF(BD!AJ1841="","",BD!AN1841/BD!AJ1841-1))</f>
      </c>
      <c r="AS1841" s="91">
        <f>IF(BD!AN1841="","",IF(BD!AN1841&lt;BD!AL1841,"ABAIXO DA META","DENTRO DA META"))</f>
      </c>
      <c r="AT1841" s="91" t="str">
        <f>IF(BD!AJ1841="","EM ANÁLISE",IF(BD!AP1841&gt;=BD!AN1841,"GO", "NO GO"))</f>
        <v>EM ANÁLISE</v>
      </c>
      <c r="AU1841" s="97">
        <f>IF(AN1841="","",+BD!$AN1841-AJ1841)</f>
      </c>
      <c r="AV1841" s="98"/>
      <c r="AW1841" s="90">
        <f>BD!P1841*BD!AC1841</f>
        <v>0</v>
      </c>
      <c r="AX1841" s="90">
        <f>BD!V1841*BD!AC1841</f>
        <v>0</v>
      </c>
      <c r="AY1841" s="90">
        <f>IF(BD!AN1841="","",BD!AN1841*BD!AC1841)</f>
      </c>
      <c r="AZ1841" s="75" t="s">
        <v>123</v>
      </c>
      <c r="BA1841" s="75"/>
      <c r="BB1841" s="75"/>
      <c r="BC1841" s="75"/>
      <c r="BD1841" s="104"/>
      <c r="BE1841" s="104"/>
      <c r="BF1841" s="101"/>
      <c r="BG1841" s="101"/>
      <c r="BH1841" s="101"/>
      <c r="BI1841" s="101"/>
      <c r="BJ1841" s="101"/>
      <c r="BK1841" s="101"/>
      <c r="BL1841" s="101"/>
      <c r="BM1841" s="101"/>
      <c r="BN1841" s="101"/>
      <c r="BO1841" s="103"/>
      <c r="BP1841" s="101"/>
      <c r="BQ1841" s="101"/>
      <c r="BR1841" s="101"/>
      <c r="BS1841" s="101"/>
      <c r="BT1841" s="101"/>
      <c r="BU1841" s="101"/>
      <c r="BV1841" s="101"/>
      <c r="BW1841" s="101"/>
      <c r="BX1841" s="101"/>
      <c r="BY1841" s="101"/>
      <c r="BZ1841" s="101"/>
      <c r="CA1841" s="101"/>
      <c r="CB1841" s="101"/>
      <c r="CC1841" s="101"/>
      <c r="CD1841" s="101"/>
      <c r="CE1841" s="101"/>
      <c r="CF1841" s="101"/>
      <c r="CG1841" s="37" t="e">
        <f>VLOOKUP(Table_1[[#This Row],[EAN]],'[1]Planilha1'!$E:$R,13,0)</f>
        <v>#N/A</v>
      </c>
      <c r="CI1841" s="188">
        <f>IF(Table_1[[#This Row],[STATUS MERCADO]]="GO",Table_1[[#This Row],[M. BRUTA TOTAL]],0)</f>
        <v>0</v>
      </c>
      <c r="CJ1841" s="188">
        <f>IF(Table_1[[#This Row],[STATUS MERCADO]]="GO",Table_1[[#This Row],[PV UNIT. REALIZADO]]*Table_1[[#This Row],[QUANTIDADE]],0)</f>
        <v>0</v>
      </c>
    </row>
    <row r="1842" ht="15" hidden="1">
      <c r="A1842" s="7"/>
      <c r="B1842" s="75" t="s">
        <v>400</v>
      </c>
      <c r="C1842" s="75">
        <v>223528</v>
      </c>
      <c r="D1842" s="75" t="s">
        <v>1933</v>
      </c>
      <c r="E1842" s="85">
        <v>7891024120712</v>
      </c>
      <c r="F1842" s="86" t="s">
        <v>1934</v>
      </c>
      <c r="G1842" s="75" t="s">
        <v>20</v>
      </c>
      <c r="H1842" s="75">
        <v>1850</v>
      </c>
      <c r="I1842" s="87" t="s">
        <v>1411</v>
      </c>
      <c r="J1842" s="75" t="s">
        <v>1404</v>
      </c>
      <c r="K1842" s="88" t="s">
        <v>1177</v>
      </c>
      <c r="L1842" s="88">
        <v>12</v>
      </c>
      <c r="M1842" s="88">
        <v>0</v>
      </c>
      <c r="N1842" s="75" t="s">
        <v>85</v>
      </c>
      <c r="O1842" s="75" t="s">
        <v>1739</v>
      </c>
      <c r="P1842" s="89"/>
      <c r="Q1842" s="90">
        <f>(17/100+7.6/100+1.65/100)*P1842</f>
        <v>0</v>
      </c>
      <c r="R1842" s="90"/>
      <c r="S1842" s="90"/>
      <c r="T1842" s="90"/>
      <c r="U1842" s="90"/>
      <c r="V1842" s="90">
        <f>+P1842-Q1842+R1842+S1842+T1842+U1842</f>
        <v>0</v>
      </c>
      <c r="W1842" s="91">
        <f>(1.02/100)</f>
        <v>1.02E-2</v>
      </c>
      <c r="X1842" s="91">
        <v>4.8E-3</v>
      </c>
      <c r="Y1842" s="91">
        <v>0.17</v>
      </c>
      <c r="Z1842" s="91">
        <v>1.65E-2</v>
      </c>
      <c r="AA1842" s="91">
        <v>7.6E-2</v>
      </c>
      <c r="AB1842" s="91">
        <f>SUM(W1842:AA1842)</f>
        <v>0.2775</v>
      </c>
      <c r="AC1842" s="75">
        <v>12</v>
      </c>
      <c r="AD1842" s="92">
        <f>IF(AL1842="","",+AC1842*AL1842)</f>
      </c>
      <c r="AE1842" s="93">
        <f>IF(AL1842="","",+AL1842*AB1842)</f>
      </c>
      <c r="AF1842" s="92">
        <f>IF(AL1842="","",+AL1842-AE1842)</f>
      </c>
      <c r="AG1842" s="93">
        <f>+V1842</f>
        <v>0</v>
      </c>
      <c r="AH1842" s="92">
        <f>IF(AF1842="","",+AF1842-AG1842)</f>
      </c>
      <c r="AI1842" s="92">
        <f>IF(AH1842="","",+AH1842*AC1842)</f>
      </c>
      <c r="AJ1842" s="93"/>
      <c r="AK1842" s="94">
        <v>0.33</v>
      </c>
      <c r="AL1842" s="93">
        <f>IF(V1842=0,"",V1842/(1-AB1842-AK1842))</f>
      </c>
      <c r="AM1842" s="95">
        <v>0.33</v>
      </c>
      <c r="AN1842" s="93">
        <f>IF(V1842=0,"",V1842/(1-AB1842-AM1842))</f>
      </c>
      <c r="AO1842" s="96">
        <v>1.2</v>
      </c>
      <c r="AP1842" s="93">
        <f>IF(BD!AJ1842="","",BD!AJ1842*BD!AO1842)</f>
      </c>
      <c r="AQ1842" s="91">
        <f>BD!AM1842/BD!AK1842-1</f>
        <v>0</v>
      </c>
      <c r="AR1842" s="91">
        <f>IF(BD!AN1842="","",IF(BD!AJ1842="","",BD!AN1842/BD!AJ1842-1))</f>
      </c>
      <c r="AS1842" s="91">
        <f>IF(BD!AN1842="","",IF(BD!AN1842&lt;BD!AL1842,"ABAIXO DA META","DENTRO DA META"))</f>
      </c>
      <c r="AT1842" s="91" t="str">
        <f>IF(BD!AJ1842="","EM ANÁLISE",IF(BD!AP1842&gt;=BD!AN1842,"GO", "NO GO"))</f>
        <v>EM ANÁLISE</v>
      </c>
      <c r="AU1842" s="97">
        <f>IF(AN1842="","",+BD!$AN1842-AJ1842)</f>
      </c>
      <c r="AV1842" s="98"/>
      <c r="AW1842" s="90">
        <f>BD!P1842*BD!AC1842</f>
        <v>0</v>
      </c>
      <c r="AX1842" s="90">
        <f>BD!V1842*BD!AC1842</f>
        <v>0</v>
      </c>
      <c r="AY1842" s="90">
        <f>IF(BD!AN1842="","",BD!AN1842*BD!AC1842)</f>
      </c>
      <c r="AZ1842" s="75" t="s">
        <v>123</v>
      </c>
      <c r="BA1842" s="75"/>
      <c r="BB1842" s="75"/>
      <c r="BC1842" s="75"/>
      <c r="BD1842" s="104"/>
      <c r="BE1842" s="104"/>
      <c r="BF1842" s="101"/>
      <c r="BG1842" s="101"/>
      <c r="BH1842" s="101"/>
      <c r="BI1842" s="101"/>
      <c r="BJ1842" s="101"/>
      <c r="BK1842" s="101"/>
      <c r="BL1842" s="101"/>
      <c r="BM1842" s="101"/>
      <c r="BN1842" s="101"/>
      <c r="BO1842" s="103"/>
      <c r="BP1842" s="101"/>
      <c r="BQ1842" s="101"/>
      <c r="BR1842" s="101"/>
      <c r="BS1842" s="101"/>
      <c r="BT1842" s="101"/>
      <c r="BU1842" s="101"/>
      <c r="BV1842" s="101"/>
      <c r="BW1842" s="101"/>
      <c r="BX1842" s="101"/>
      <c r="BY1842" s="101"/>
      <c r="BZ1842" s="101"/>
      <c r="CA1842" s="101"/>
      <c r="CB1842" s="101"/>
      <c r="CC1842" s="101"/>
      <c r="CD1842" s="101"/>
      <c r="CE1842" s="101"/>
      <c r="CF1842" s="101"/>
      <c r="CG1842" s="37" t="e">
        <f>VLOOKUP(Table_1[[#This Row],[EAN]],'[1]Planilha1'!$E:$R,13,0)</f>
        <v>#N/A</v>
      </c>
      <c r="CI1842" s="188">
        <f>IF(Table_1[[#This Row],[STATUS MERCADO]]="GO",Table_1[[#This Row],[M. BRUTA TOTAL]],0)</f>
        <v>0</v>
      </c>
      <c r="CJ1842" s="188">
        <f>IF(Table_1[[#This Row],[STATUS MERCADO]]="GO",Table_1[[#This Row],[PV UNIT. REALIZADO]]*Table_1[[#This Row],[QUANTIDADE]],0)</f>
        <v>0</v>
      </c>
    </row>
    <row r="1843" ht="15" hidden="1">
      <c r="A1843" s="7"/>
      <c r="B1843" s="75" t="s">
        <v>400</v>
      </c>
      <c r="C1843" s="75">
        <v>223529</v>
      </c>
      <c r="D1843" s="75" t="s">
        <v>1935</v>
      </c>
      <c r="E1843" s="85">
        <v>7891024127704</v>
      </c>
      <c r="F1843" s="86" t="s">
        <v>1936</v>
      </c>
      <c r="G1843" s="75" t="s">
        <v>20</v>
      </c>
      <c r="H1843" s="75">
        <v>1850</v>
      </c>
      <c r="I1843" s="87" t="s">
        <v>1411</v>
      </c>
      <c r="J1843" s="75" t="s">
        <v>1404</v>
      </c>
      <c r="K1843" s="88" t="s">
        <v>1177</v>
      </c>
      <c r="L1843" s="88">
        <v>12</v>
      </c>
      <c r="M1843" s="88">
        <v>0</v>
      </c>
      <c r="N1843" s="75" t="s">
        <v>85</v>
      </c>
      <c r="O1843" s="75" t="s">
        <v>1739</v>
      </c>
      <c r="P1843" s="89"/>
      <c r="Q1843" s="90">
        <f>(17/100+7.6/100+1.65/100)*P1843</f>
        <v>0</v>
      </c>
      <c r="R1843" s="90"/>
      <c r="S1843" s="90"/>
      <c r="T1843" s="90"/>
      <c r="U1843" s="90"/>
      <c r="V1843" s="90">
        <f>+P1843-Q1843+R1843+S1843+T1843+U1843</f>
        <v>0</v>
      </c>
      <c r="W1843" s="91">
        <f>(1.02/100)</f>
        <v>1.02E-2</v>
      </c>
      <c r="X1843" s="91">
        <v>4.8E-3</v>
      </c>
      <c r="Y1843" s="91">
        <v>0.17</v>
      </c>
      <c r="Z1843" s="91">
        <v>1.65E-2</v>
      </c>
      <c r="AA1843" s="91">
        <v>7.6E-2</v>
      </c>
      <c r="AB1843" s="91">
        <f>SUM(W1843:AA1843)</f>
        <v>0.2775</v>
      </c>
      <c r="AC1843" s="75">
        <v>12</v>
      </c>
      <c r="AD1843" s="92">
        <f>IF(AL1843="","",+AC1843*AL1843)</f>
      </c>
      <c r="AE1843" s="93">
        <f>IF(AL1843="","",+AL1843*AB1843)</f>
      </c>
      <c r="AF1843" s="92">
        <f>IF(AL1843="","",+AL1843-AE1843)</f>
      </c>
      <c r="AG1843" s="93">
        <f>+V1843</f>
        <v>0</v>
      </c>
      <c r="AH1843" s="92">
        <f>IF(AF1843="","",+AF1843-AG1843)</f>
      </c>
      <c r="AI1843" s="92">
        <f>IF(AH1843="","",+AH1843*AC1843)</f>
      </c>
      <c r="AJ1843" s="93"/>
      <c r="AK1843" s="94">
        <v>0.33</v>
      </c>
      <c r="AL1843" s="93">
        <f>IF(V1843=0,"",V1843/(1-AB1843-AK1843))</f>
      </c>
      <c r="AM1843" s="95">
        <v>0.33</v>
      </c>
      <c r="AN1843" s="93">
        <f>IF(V1843=0,"",V1843/(1-AB1843-AM1843))</f>
      </c>
      <c r="AO1843" s="96">
        <v>1.2</v>
      </c>
      <c r="AP1843" s="93">
        <f>IF(BD!AJ1843="","",BD!AJ1843*BD!AO1843)</f>
      </c>
      <c r="AQ1843" s="91">
        <f>BD!AM1843/BD!AK1843-1</f>
        <v>0</v>
      </c>
      <c r="AR1843" s="91">
        <f>IF(BD!AN1843="","",IF(BD!AJ1843="","",BD!AN1843/BD!AJ1843-1))</f>
      </c>
      <c r="AS1843" s="91">
        <f>IF(BD!AN1843="","",IF(BD!AN1843&lt;BD!AL1843,"ABAIXO DA META","DENTRO DA META"))</f>
      </c>
      <c r="AT1843" s="91" t="str">
        <f>IF(BD!AJ1843="","EM ANÁLISE",IF(BD!AP1843&gt;=BD!AN1843,"GO", "NO GO"))</f>
        <v>EM ANÁLISE</v>
      </c>
      <c r="AU1843" s="97">
        <f>IF(AN1843="","",+BD!$AN1843-AJ1843)</f>
      </c>
      <c r="AV1843" s="98"/>
      <c r="AW1843" s="90">
        <f>BD!P1843*BD!AC1843</f>
        <v>0</v>
      </c>
      <c r="AX1843" s="90">
        <f>BD!V1843*BD!AC1843</f>
        <v>0</v>
      </c>
      <c r="AY1843" s="90">
        <f>IF(BD!AN1843="","",BD!AN1843*BD!AC1843)</f>
      </c>
      <c r="AZ1843" s="75" t="s">
        <v>123</v>
      </c>
      <c r="BA1843" s="75"/>
      <c r="BB1843" s="75"/>
      <c r="BC1843" s="75"/>
      <c r="BD1843" s="104"/>
      <c r="BE1843" s="104"/>
      <c r="BF1843" s="101"/>
      <c r="BG1843" s="101"/>
      <c r="BH1843" s="101"/>
      <c r="BI1843" s="101"/>
      <c r="BJ1843" s="101"/>
      <c r="BK1843" s="101"/>
      <c r="BL1843" s="101"/>
      <c r="BM1843" s="101"/>
      <c r="BN1843" s="101"/>
      <c r="BO1843" s="103"/>
      <c r="BP1843" s="101"/>
      <c r="BQ1843" s="101"/>
      <c r="BR1843" s="101"/>
      <c r="BS1843" s="101"/>
      <c r="BT1843" s="101"/>
      <c r="BU1843" s="101"/>
      <c r="BV1843" s="101"/>
      <c r="BW1843" s="101"/>
      <c r="BX1843" s="101"/>
      <c r="BY1843" s="101"/>
      <c r="BZ1843" s="101"/>
      <c r="CA1843" s="101"/>
      <c r="CB1843" s="101"/>
      <c r="CC1843" s="101"/>
      <c r="CD1843" s="101"/>
      <c r="CE1843" s="101"/>
      <c r="CF1843" s="101"/>
      <c r="CG1843" s="37" t="e">
        <f>VLOOKUP(Table_1[[#This Row],[EAN]],'[1]Planilha1'!$E:$R,13,0)</f>
        <v>#N/A</v>
      </c>
      <c r="CI1843" s="188">
        <f>IF(Table_1[[#This Row],[STATUS MERCADO]]="GO",Table_1[[#This Row],[M. BRUTA TOTAL]],0)</f>
        <v>0</v>
      </c>
      <c r="CJ1843" s="188">
        <f>IF(Table_1[[#This Row],[STATUS MERCADO]]="GO",Table_1[[#This Row],[PV UNIT. REALIZADO]]*Table_1[[#This Row],[QUANTIDADE]],0)</f>
        <v>0</v>
      </c>
    </row>
    <row r="1844" ht="15" hidden="1">
      <c r="A1844" s="7"/>
      <c r="B1844" s="75" t="s">
        <v>400</v>
      </c>
      <c r="C1844" s="75">
        <v>223530</v>
      </c>
      <c r="D1844" s="75" t="s">
        <v>1937</v>
      </c>
      <c r="E1844" s="85">
        <v>7891024128596</v>
      </c>
      <c r="F1844" s="86" t="s">
        <v>1938</v>
      </c>
      <c r="G1844" s="75" t="s">
        <v>20</v>
      </c>
      <c r="H1844" s="75">
        <v>1690</v>
      </c>
      <c r="I1844" s="87" t="s">
        <v>1409</v>
      </c>
      <c r="J1844" s="75" t="s">
        <v>1404</v>
      </c>
      <c r="K1844" s="88" t="s">
        <v>1177</v>
      </c>
      <c r="L1844" s="88">
        <v>12</v>
      </c>
      <c r="M1844" s="88">
        <v>0</v>
      </c>
      <c r="N1844" s="75" t="s">
        <v>85</v>
      </c>
      <c r="O1844" s="75" t="s">
        <v>1739</v>
      </c>
      <c r="P1844" s="89"/>
      <c r="Q1844" s="90">
        <f>(17/100+7.6/100+1.65/100)*P1844</f>
        <v>0</v>
      </c>
      <c r="R1844" s="90"/>
      <c r="S1844" s="90"/>
      <c r="T1844" s="90"/>
      <c r="U1844" s="90"/>
      <c r="V1844" s="90">
        <f>+P1844-Q1844+R1844+S1844+T1844+U1844</f>
        <v>0</v>
      </c>
      <c r="W1844" s="91">
        <f>(1.02/100)</f>
        <v>1.02E-2</v>
      </c>
      <c r="X1844" s="91">
        <v>4.8E-3</v>
      </c>
      <c r="Y1844" s="91">
        <v>0.17</v>
      </c>
      <c r="Z1844" s="91">
        <v>1.65E-2</v>
      </c>
      <c r="AA1844" s="91">
        <v>7.6E-2</v>
      </c>
      <c r="AB1844" s="91">
        <f>SUM(W1844:AA1844)</f>
        <v>0.2775</v>
      </c>
      <c r="AC1844" s="75">
        <v>12</v>
      </c>
      <c r="AD1844" s="92">
        <f>IF(AL1844="","",+AC1844*AL1844)</f>
      </c>
      <c r="AE1844" s="93">
        <f>IF(AL1844="","",+AL1844*AB1844)</f>
      </c>
      <c r="AF1844" s="92">
        <f>IF(AL1844="","",+AL1844-AE1844)</f>
      </c>
      <c r="AG1844" s="93">
        <f>+V1844</f>
        <v>0</v>
      </c>
      <c r="AH1844" s="92">
        <f>IF(AF1844="","",+AF1844-AG1844)</f>
      </c>
      <c r="AI1844" s="92">
        <f>IF(AH1844="","",+AH1844*AC1844)</f>
      </c>
      <c r="AJ1844" s="93"/>
      <c r="AK1844" s="94">
        <v>0.33</v>
      </c>
      <c r="AL1844" s="93">
        <f>IF(V1844=0,"",V1844/(1-AB1844-AK1844))</f>
      </c>
      <c r="AM1844" s="95">
        <v>0.33</v>
      </c>
      <c r="AN1844" s="93">
        <f>IF(V1844=0,"",V1844/(1-AB1844-AM1844))</f>
      </c>
      <c r="AO1844" s="96">
        <v>1.2</v>
      </c>
      <c r="AP1844" s="93">
        <f>IF(BD!AJ1844="","",BD!AJ1844*BD!AO1844)</f>
      </c>
      <c r="AQ1844" s="91">
        <f>BD!AM1844/BD!AK1844-1</f>
        <v>0</v>
      </c>
      <c r="AR1844" s="91">
        <f>IF(BD!AN1844="","",IF(BD!AJ1844="","",BD!AN1844/BD!AJ1844-1))</f>
      </c>
      <c r="AS1844" s="91">
        <f>IF(BD!AN1844="","",IF(BD!AN1844&lt;BD!AL1844,"ABAIXO DA META","DENTRO DA META"))</f>
      </c>
      <c r="AT1844" s="91" t="str">
        <f>IF(BD!AJ1844="","EM ANÁLISE",IF(BD!AP1844&gt;=BD!AN1844,"GO", "NO GO"))</f>
        <v>EM ANÁLISE</v>
      </c>
      <c r="AU1844" s="97">
        <f>IF(AN1844="","",+BD!$AN1844-AJ1844)</f>
      </c>
      <c r="AV1844" s="98"/>
      <c r="AW1844" s="90">
        <f>BD!P1844*BD!AC1844</f>
        <v>0</v>
      </c>
      <c r="AX1844" s="90">
        <f>BD!V1844*BD!AC1844</f>
        <v>0</v>
      </c>
      <c r="AY1844" s="90">
        <f>IF(BD!AN1844="","",BD!AN1844*BD!AC1844)</f>
      </c>
      <c r="AZ1844" s="75" t="s">
        <v>123</v>
      </c>
      <c r="BA1844" s="75"/>
      <c r="BB1844" s="75"/>
      <c r="BC1844" s="75"/>
      <c r="BD1844" s="104"/>
      <c r="BE1844" s="104"/>
      <c r="BF1844" s="101"/>
      <c r="BG1844" s="101"/>
      <c r="BH1844" s="101"/>
      <c r="BI1844" s="101"/>
      <c r="BJ1844" s="101"/>
      <c r="BK1844" s="101"/>
      <c r="BL1844" s="101"/>
      <c r="BM1844" s="101"/>
      <c r="BN1844" s="101"/>
      <c r="BO1844" s="103"/>
      <c r="BP1844" s="101"/>
      <c r="BQ1844" s="101"/>
      <c r="BR1844" s="101"/>
      <c r="BS1844" s="101"/>
      <c r="BT1844" s="101"/>
      <c r="BU1844" s="101"/>
      <c r="BV1844" s="101"/>
      <c r="BW1844" s="101"/>
      <c r="BX1844" s="101"/>
      <c r="BY1844" s="101"/>
      <c r="BZ1844" s="101"/>
      <c r="CA1844" s="101"/>
      <c r="CB1844" s="101"/>
      <c r="CC1844" s="101"/>
      <c r="CD1844" s="101"/>
      <c r="CE1844" s="101"/>
      <c r="CF1844" s="101"/>
      <c r="CG1844" s="37" t="e">
        <f>VLOOKUP(Table_1[[#This Row],[EAN]],'[1]Planilha1'!$E:$R,13,0)</f>
        <v>#N/A</v>
      </c>
      <c r="CI1844" s="188">
        <f>IF(Table_1[[#This Row],[STATUS MERCADO]]="GO",Table_1[[#This Row],[M. BRUTA TOTAL]],0)</f>
        <v>0</v>
      </c>
      <c r="CJ1844" s="188">
        <f>IF(Table_1[[#This Row],[STATUS MERCADO]]="GO",Table_1[[#This Row],[PV UNIT. REALIZADO]]*Table_1[[#This Row],[QUANTIDADE]],0)</f>
        <v>0</v>
      </c>
    </row>
    <row r="1845" ht="15" hidden="1">
      <c r="A1845" s="7"/>
      <c r="B1845" s="75" t="s">
        <v>400</v>
      </c>
      <c r="C1845" s="75">
        <v>223531</v>
      </c>
      <c r="D1845" s="75" t="s">
        <v>1939</v>
      </c>
      <c r="E1845" s="85">
        <v>7891024128565</v>
      </c>
      <c r="F1845" s="86" t="s">
        <v>1940</v>
      </c>
      <c r="G1845" s="75" t="s">
        <v>20</v>
      </c>
      <c r="H1845" s="75">
        <v>1690</v>
      </c>
      <c r="I1845" s="87" t="s">
        <v>1409</v>
      </c>
      <c r="J1845" s="75" t="s">
        <v>1404</v>
      </c>
      <c r="K1845" s="88" t="s">
        <v>1177</v>
      </c>
      <c r="L1845" s="88">
        <v>12</v>
      </c>
      <c r="M1845" s="88">
        <v>0</v>
      </c>
      <c r="N1845" s="75" t="s">
        <v>85</v>
      </c>
      <c r="O1845" s="75" t="s">
        <v>1739</v>
      </c>
      <c r="P1845" s="89"/>
      <c r="Q1845" s="90">
        <f>(17/100+7.6/100+1.65/100)*P1845</f>
        <v>0</v>
      </c>
      <c r="R1845" s="90"/>
      <c r="S1845" s="90"/>
      <c r="T1845" s="90"/>
      <c r="U1845" s="90"/>
      <c r="V1845" s="90">
        <f>+P1845-Q1845+R1845+S1845+T1845+U1845</f>
        <v>0</v>
      </c>
      <c r="W1845" s="91">
        <f>(1.02/100)</f>
        <v>1.02E-2</v>
      </c>
      <c r="X1845" s="91">
        <v>4.8E-3</v>
      </c>
      <c r="Y1845" s="91">
        <v>0.17</v>
      </c>
      <c r="Z1845" s="91">
        <v>1.65E-2</v>
      </c>
      <c r="AA1845" s="91">
        <v>7.6E-2</v>
      </c>
      <c r="AB1845" s="91">
        <f>SUM(W1845:AA1845)</f>
        <v>0.2775</v>
      </c>
      <c r="AC1845" s="75">
        <v>12</v>
      </c>
      <c r="AD1845" s="92">
        <f>IF(AL1845="","",+AC1845*AL1845)</f>
      </c>
      <c r="AE1845" s="93">
        <f>IF(AL1845="","",+AL1845*AB1845)</f>
      </c>
      <c r="AF1845" s="92">
        <f>IF(AL1845="","",+AL1845-AE1845)</f>
      </c>
      <c r="AG1845" s="93">
        <f>+V1845</f>
        <v>0</v>
      </c>
      <c r="AH1845" s="92">
        <f>IF(AF1845="","",+AF1845-AG1845)</f>
      </c>
      <c r="AI1845" s="92">
        <f>IF(AH1845="","",+AH1845*AC1845)</f>
      </c>
      <c r="AJ1845" s="93"/>
      <c r="AK1845" s="94">
        <v>0.33</v>
      </c>
      <c r="AL1845" s="93">
        <f>IF(V1845=0,"",V1845/(1-AB1845-AK1845))</f>
      </c>
      <c r="AM1845" s="95">
        <v>0.33</v>
      </c>
      <c r="AN1845" s="93">
        <f>IF(V1845=0,"",V1845/(1-AB1845-AM1845))</f>
      </c>
      <c r="AO1845" s="96">
        <v>1.2</v>
      </c>
      <c r="AP1845" s="93">
        <f>IF(BD!AJ1845="","",BD!AJ1845*BD!AO1845)</f>
      </c>
      <c r="AQ1845" s="91">
        <f>BD!AM1845/BD!AK1845-1</f>
        <v>0</v>
      </c>
      <c r="AR1845" s="91">
        <f>IF(BD!AN1845="","",IF(BD!AJ1845="","",BD!AN1845/BD!AJ1845-1))</f>
      </c>
      <c r="AS1845" s="91">
        <f>IF(BD!AN1845="","",IF(BD!AN1845&lt;BD!AL1845,"ABAIXO DA META","DENTRO DA META"))</f>
      </c>
      <c r="AT1845" s="91" t="str">
        <f>IF(BD!AJ1845="","EM ANÁLISE",IF(BD!AP1845&gt;=BD!AN1845,"GO", "NO GO"))</f>
        <v>EM ANÁLISE</v>
      </c>
      <c r="AU1845" s="97">
        <f>IF(AN1845="","",+BD!$AN1845-AJ1845)</f>
      </c>
      <c r="AV1845" s="98"/>
      <c r="AW1845" s="90">
        <f>BD!P1845*BD!AC1845</f>
        <v>0</v>
      </c>
      <c r="AX1845" s="90">
        <f>BD!V1845*BD!AC1845</f>
        <v>0</v>
      </c>
      <c r="AY1845" s="90">
        <f>IF(BD!AN1845="","",BD!AN1845*BD!AC1845)</f>
      </c>
      <c r="AZ1845" s="75" t="s">
        <v>123</v>
      </c>
      <c r="BA1845" s="75"/>
      <c r="BB1845" s="75"/>
      <c r="BC1845" s="75"/>
      <c r="BD1845" s="104"/>
      <c r="BE1845" s="104"/>
      <c r="BF1845" s="101"/>
      <c r="BG1845" s="101"/>
      <c r="BH1845" s="101"/>
      <c r="BI1845" s="101"/>
      <c r="BJ1845" s="101"/>
      <c r="BK1845" s="101"/>
      <c r="BL1845" s="101"/>
      <c r="BM1845" s="101"/>
      <c r="BN1845" s="101"/>
      <c r="BO1845" s="103"/>
      <c r="BP1845" s="101"/>
      <c r="BQ1845" s="101"/>
      <c r="BR1845" s="101"/>
      <c r="BS1845" s="101"/>
      <c r="BT1845" s="101"/>
      <c r="BU1845" s="101"/>
      <c r="BV1845" s="101"/>
      <c r="BW1845" s="101"/>
      <c r="BX1845" s="101"/>
      <c r="BY1845" s="101"/>
      <c r="BZ1845" s="101"/>
      <c r="CA1845" s="101"/>
      <c r="CB1845" s="101"/>
      <c r="CC1845" s="101"/>
      <c r="CD1845" s="101"/>
      <c r="CE1845" s="101"/>
      <c r="CF1845" s="101"/>
      <c r="CG1845" s="37" t="e">
        <f>VLOOKUP(Table_1[[#This Row],[EAN]],'[1]Planilha1'!$E:$R,13,0)</f>
        <v>#N/A</v>
      </c>
      <c r="CI1845" s="188">
        <f>IF(Table_1[[#This Row],[STATUS MERCADO]]="GO",Table_1[[#This Row],[M. BRUTA TOTAL]],0)</f>
        <v>0</v>
      </c>
      <c r="CJ1845" s="188">
        <f>IF(Table_1[[#This Row],[STATUS MERCADO]]="GO",Table_1[[#This Row],[PV UNIT. REALIZADO]]*Table_1[[#This Row],[QUANTIDADE]],0)</f>
        <v>0</v>
      </c>
    </row>
    <row r="1846" ht="15" hidden="1">
      <c r="A1846" s="7"/>
      <c r="B1846" s="75" t="s">
        <v>400</v>
      </c>
      <c r="C1846" s="75">
        <v>223532</v>
      </c>
      <c r="D1846" s="75" t="s">
        <v>1941</v>
      </c>
      <c r="E1846" s="85">
        <v>7891024184509</v>
      </c>
      <c r="F1846" s="86" t="s">
        <v>1942</v>
      </c>
      <c r="G1846" s="75" t="s">
        <v>15</v>
      </c>
      <c r="H1846" s="75">
        <v>1620</v>
      </c>
      <c r="I1846" s="87" t="s">
        <v>1541</v>
      </c>
      <c r="J1846" s="75" t="s">
        <v>1719</v>
      </c>
      <c r="K1846" s="88" t="s">
        <v>1177</v>
      </c>
      <c r="L1846" s="88">
        <v>12</v>
      </c>
      <c r="M1846" s="88">
        <v>0</v>
      </c>
      <c r="N1846" s="75" t="s">
        <v>85</v>
      </c>
      <c r="O1846" s="75" t="s">
        <v>1739</v>
      </c>
      <c r="P1846" s="89"/>
      <c r="Q1846" s="90">
        <f>(17/100+7.6/100+1.65/100)*P1846</f>
        <v>0</v>
      </c>
      <c r="R1846" s="90"/>
      <c r="S1846" s="90"/>
      <c r="T1846" s="90"/>
      <c r="U1846" s="90"/>
      <c r="V1846" s="90">
        <f>+P1846-Q1846+R1846+S1846+T1846+U1846</f>
        <v>0</v>
      </c>
      <c r="W1846" s="91">
        <f>(1.02/100)</f>
        <v>1.02E-2</v>
      </c>
      <c r="X1846" s="91">
        <v>4.8E-3</v>
      </c>
      <c r="Y1846" s="91">
        <v>0.17</v>
      </c>
      <c r="Z1846" s="91">
        <v>1.65E-2</v>
      </c>
      <c r="AA1846" s="91">
        <v>7.6E-2</v>
      </c>
      <c r="AB1846" s="91">
        <f>SUM(W1846:AA1846)</f>
        <v>0.2775</v>
      </c>
      <c r="AC1846" s="75">
        <v>12</v>
      </c>
      <c r="AD1846" s="92">
        <f>IF(AL1846="","",+AC1846*AL1846)</f>
      </c>
      <c r="AE1846" s="93">
        <f>IF(AL1846="","",+AL1846*AB1846)</f>
      </c>
      <c r="AF1846" s="92">
        <f>IF(AL1846="","",+AL1846-AE1846)</f>
      </c>
      <c r="AG1846" s="93">
        <f>+V1846</f>
        <v>0</v>
      </c>
      <c r="AH1846" s="92">
        <f>IF(AF1846="","",+AF1846-AG1846)</f>
      </c>
      <c r="AI1846" s="92">
        <f>IF(AH1846="","",+AH1846*AC1846)</f>
      </c>
      <c r="AJ1846" s="93"/>
      <c r="AK1846" s="94">
        <v>0.33</v>
      </c>
      <c r="AL1846" s="93">
        <f>IF(V1846=0,"",V1846/(1-AB1846-AK1846))</f>
      </c>
      <c r="AM1846" s="95">
        <v>0.33</v>
      </c>
      <c r="AN1846" s="93">
        <f>IF(V1846=0,"",V1846/(1-AB1846-AM1846))</f>
      </c>
      <c r="AO1846" s="96">
        <v>1.2</v>
      </c>
      <c r="AP1846" s="93">
        <f>IF(BD!AJ1846="","",BD!AJ1846*BD!AO1846)</f>
      </c>
      <c r="AQ1846" s="91">
        <f>BD!AM1846/BD!AK1846-1</f>
        <v>0</v>
      </c>
      <c r="AR1846" s="91">
        <f>IF(BD!AN1846="","",IF(BD!AJ1846="","",BD!AN1846/BD!AJ1846-1))</f>
      </c>
      <c r="AS1846" s="91">
        <f>IF(BD!AN1846="","",IF(BD!AN1846&lt;BD!AL1846,"ABAIXO DA META","DENTRO DA META"))</f>
      </c>
      <c r="AT1846" s="91" t="str">
        <f>IF(BD!AJ1846="","EM ANÁLISE",IF(BD!AP1846&gt;=BD!AN1846,"GO", "NO GO"))</f>
        <v>EM ANÁLISE</v>
      </c>
      <c r="AU1846" s="97">
        <f>IF(AN1846="","",+BD!$AN1846-AJ1846)</f>
      </c>
      <c r="AV1846" s="98"/>
      <c r="AW1846" s="90">
        <f>BD!P1846*BD!AC1846</f>
        <v>0</v>
      </c>
      <c r="AX1846" s="90">
        <f>BD!V1846*BD!AC1846</f>
        <v>0</v>
      </c>
      <c r="AY1846" s="90">
        <f>IF(BD!AN1846="","",BD!AN1846*BD!AC1846)</f>
      </c>
      <c r="AZ1846" s="75" t="s">
        <v>123</v>
      </c>
      <c r="BA1846" s="75"/>
      <c r="BB1846" s="75"/>
      <c r="BC1846" s="75"/>
      <c r="BD1846" s="104"/>
      <c r="BE1846" s="104"/>
      <c r="BF1846" s="101"/>
      <c r="BG1846" s="101"/>
      <c r="BH1846" s="101"/>
      <c r="BI1846" s="101"/>
      <c r="BJ1846" s="101"/>
      <c r="BK1846" s="101"/>
      <c r="BL1846" s="101"/>
      <c r="BM1846" s="101"/>
      <c r="BN1846" s="101"/>
      <c r="BO1846" s="103"/>
      <c r="BP1846" s="101"/>
      <c r="BQ1846" s="101"/>
      <c r="BR1846" s="101"/>
      <c r="BS1846" s="101"/>
      <c r="BT1846" s="101"/>
      <c r="BU1846" s="101"/>
      <c r="BV1846" s="101"/>
      <c r="BW1846" s="101"/>
      <c r="BX1846" s="101"/>
      <c r="BY1846" s="101"/>
      <c r="BZ1846" s="101"/>
      <c r="CA1846" s="101"/>
      <c r="CB1846" s="101"/>
      <c r="CC1846" s="101"/>
      <c r="CD1846" s="101"/>
      <c r="CE1846" s="101"/>
      <c r="CF1846" s="101"/>
      <c r="CG1846" s="37" t="e">
        <f>VLOOKUP(Table_1[[#This Row],[EAN]],'[1]Planilha1'!$E:$R,13,0)</f>
        <v>#N/A</v>
      </c>
      <c r="CI1846" s="188">
        <f>IF(Table_1[[#This Row],[STATUS MERCADO]]="GO",Table_1[[#This Row],[M. BRUTA TOTAL]],0)</f>
        <v>0</v>
      </c>
      <c r="CJ1846" s="188">
        <f>IF(Table_1[[#This Row],[STATUS MERCADO]]="GO",Table_1[[#This Row],[PV UNIT. REALIZADO]]*Table_1[[#This Row],[QUANTIDADE]],0)</f>
        <v>0</v>
      </c>
    </row>
    <row r="1847" ht="15" hidden="1">
      <c r="A1847" s="7"/>
      <c r="B1847" s="75" t="s">
        <v>400</v>
      </c>
      <c r="C1847" s="75">
        <v>223533</v>
      </c>
      <c r="D1847" s="75" t="s">
        <v>1943</v>
      </c>
      <c r="E1847" s="85">
        <v>7891024184608</v>
      </c>
      <c r="F1847" s="86" t="s">
        <v>1944</v>
      </c>
      <c r="G1847" s="75" t="s">
        <v>15</v>
      </c>
      <c r="H1847" s="75">
        <v>1620</v>
      </c>
      <c r="I1847" s="87" t="s">
        <v>1541</v>
      </c>
      <c r="J1847" s="75" t="s">
        <v>1719</v>
      </c>
      <c r="K1847" s="88" t="s">
        <v>1177</v>
      </c>
      <c r="L1847" s="88">
        <v>12</v>
      </c>
      <c r="M1847" s="88">
        <v>0</v>
      </c>
      <c r="N1847" s="75" t="s">
        <v>85</v>
      </c>
      <c r="O1847" s="75" t="s">
        <v>1739</v>
      </c>
      <c r="P1847" s="89"/>
      <c r="Q1847" s="90">
        <f>(17/100+7.6/100+1.65/100)*P1847</f>
        <v>0</v>
      </c>
      <c r="R1847" s="90"/>
      <c r="S1847" s="90"/>
      <c r="T1847" s="90"/>
      <c r="U1847" s="90"/>
      <c r="V1847" s="90">
        <f>+P1847-Q1847+R1847+S1847+T1847+U1847</f>
        <v>0</v>
      </c>
      <c r="W1847" s="91">
        <f>(1.02/100)</f>
        <v>1.02E-2</v>
      </c>
      <c r="X1847" s="91">
        <v>4.8E-3</v>
      </c>
      <c r="Y1847" s="91">
        <v>0.17</v>
      </c>
      <c r="Z1847" s="91">
        <v>1.65E-2</v>
      </c>
      <c r="AA1847" s="91">
        <v>7.6E-2</v>
      </c>
      <c r="AB1847" s="91">
        <f>SUM(W1847:AA1847)</f>
        <v>0.2775</v>
      </c>
      <c r="AC1847" s="75">
        <v>12</v>
      </c>
      <c r="AD1847" s="92">
        <f>IF(AL1847="","",+AC1847*AL1847)</f>
      </c>
      <c r="AE1847" s="93">
        <f>IF(AL1847="","",+AL1847*AB1847)</f>
      </c>
      <c r="AF1847" s="92">
        <f>IF(AL1847="","",+AL1847-AE1847)</f>
      </c>
      <c r="AG1847" s="93">
        <f>+V1847</f>
        <v>0</v>
      </c>
      <c r="AH1847" s="92">
        <f>IF(AF1847="","",+AF1847-AG1847)</f>
      </c>
      <c r="AI1847" s="92">
        <f>IF(AH1847="","",+AH1847*AC1847)</f>
      </c>
      <c r="AJ1847" s="93"/>
      <c r="AK1847" s="94">
        <v>0.33</v>
      </c>
      <c r="AL1847" s="93">
        <f>IF(V1847=0,"",V1847/(1-AB1847-AK1847))</f>
      </c>
      <c r="AM1847" s="95">
        <v>0.33</v>
      </c>
      <c r="AN1847" s="93">
        <f>IF(V1847=0,"",V1847/(1-AB1847-AM1847))</f>
      </c>
      <c r="AO1847" s="96">
        <v>1.2</v>
      </c>
      <c r="AP1847" s="93">
        <f>IF(BD!AJ1847="","",BD!AJ1847*BD!AO1847)</f>
      </c>
      <c r="AQ1847" s="91">
        <f>BD!AM1847/BD!AK1847-1</f>
        <v>0</v>
      </c>
      <c r="AR1847" s="91">
        <f>IF(BD!AN1847="","",IF(BD!AJ1847="","",BD!AN1847/BD!AJ1847-1))</f>
      </c>
      <c r="AS1847" s="91">
        <f>IF(BD!AN1847="","",IF(BD!AN1847&lt;BD!AL1847,"ABAIXO DA META","DENTRO DA META"))</f>
      </c>
      <c r="AT1847" s="91" t="str">
        <f>IF(BD!AJ1847="","EM ANÁLISE",IF(BD!AP1847&gt;=BD!AN1847,"GO", "NO GO"))</f>
        <v>EM ANÁLISE</v>
      </c>
      <c r="AU1847" s="97">
        <f>IF(AN1847="","",+BD!$AN1847-AJ1847)</f>
      </c>
      <c r="AV1847" s="98"/>
      <c r="AW1847" s="90">
        <f>BD!P1847*BD!AC1847</f>
        <v>0</v>
      </c>
      <c r="AX1847" s="90">
        <f>BD!V1847*BD!AC1847</f>
        <v>0</v>
      </c>
      <c r="AY1847" s="90">
        <f>IF(BD!AN1847="","",BD!AN1847*BD!AC1847)</f>
      </c>
      <c r="AZ1847" s="75" t="s">
        <v>123</v>
      </c>
      <c r="BA1847" s="75"/>
      <c r="BB1847" s="75"/>
      <c r="BC1847" s="75"/>
      <c r="BD1847" s="104"/>
      <c r="BE1847" s="104"/>
      <c r="BF1847" s="101"/>
      <c r="BG1847" s="101"/>
      <c r="BH1847" s="101"/>
      <c r="BI1847" s="101"/>
      <c r="BJ1847" s="101"/>
      <c r="BK1847" s="101"/>
      <c r="BL1847" s="101"/>
      <c r="BM1847" s="101"/>
      <c r="BN1847" s="101"/>
      <c r="BO1847" s="103"/>
      <c r="BP1847" s="101"/>
      <c r="BQ1847" s="101"/>
      <c r="BR1847" s="101"/>
      <c r="BS1847" s="101"/>
      <c r="BT1847" s="101"/>
      <c r="BU1847" s="101"/>
      <c r="BV1847" s="101"/>
      <c r="BW1847" s="101"/>
      <c r="BX1847" s="101"/>
      <c r="BY1847" s="101"/>
      <c r="BZ1847" s="101"/>
      <c r="CA1847" s="101"/>
      <c r="CB1847" s="101"/>
      <c r="CC1847" s="101"/>
      <c r="CD1847" s="101"/>
      <c r="CE1847" s="101"/>
      <c r="CF1847" s="101"/>
      <c r="CG1847" s="37" t="e">
        <f>VLOOKUP(Table_1[[#This Row],[EAN]],'[1]Planilha1'!$E:$R,13,0)</f>
        <v>#N/A</v>
      </c>
      <c r="CI1847" s="188">
        <f>IF(Table_1[[#This Row],[STATUS MERCADO]]="GO",Table_1[[#This Row],[M. BRUTA TOTAL]],0)</f>
        <v>0</v>
      </c>
      <c r="CJ1847" s="188">
        <f>IF(Table_1[[#This Row],[STATUS MERCADO]]="GO",Table_1[[#This Row],[PV UNIT. REALIZADO]]*Table_1[[#This Row],[QUANTIDADE]],0)</f>
        <v>0</v>
      </c>
    </row>
    <row r="1848" ht="15" hidden="1">
      <c r="A1848" s="7"/>
      <c r="B1848" s="75" t="s">
        <v>400</v>
      </c>
      <c r="C1848" s="75">
        <v>223534</v>
      </c>
      <c r="D1848" s="75" t="s">
        <v>1945</v>
      </c>
      <c r="E1848" s="85">
        <v>7891528016498</v>
      </c>
      <c r="F1848" s="86" t="s">
        <v>1946</v>
      </c>
      <c r="G1848" s="75" t="s">
        <v>15</v>
      </c>
      <c r="H1848" s="75">
        <v>1620</v>
      </c>
      <c r="I1848" s="87" t="s">
        <v>1541</v>
      </c>
      <c r="J1848" s="75" t="s">
        <v>1719</v>
      </c>
      <c r="K1848" s="88" t="s">
        <v>1177</v>
      </c>
      <c r="L1848" s="88">
        <v>72</v>
      </c>
      <c r="M1848" s="88">
        <v>0</v>
      </c>
      <c r="N1848" s="75" t="s">
        <v>85</v>
      </c>
      <c r="O1848" s="75" t="s">
        <v>1739</v>
      </c>
      <c r="P1848" s="89"/>
      <c r="Q1848" s="90">
        <f>(17/100+7.6/100+1.65/100)*P1848</f>
        <v>0</v>
      </c>
      <c r="R1848" s="90"/>
      <c r="S1848" s="90"/>
      <c r="T1848" s="90"/>
      <c r="U1848" s="90"/>
      <c r="V1848" s="90">
        <f>+P1848-Q1848+R1848+S1848+T1848+U1848</f>
        <v>0</v>
      </c>
      <c r="W1848" s="91">
        <f>(1.02/100)</f>
        <v>1.02E-2</v>
      </c>
      <c r="X1848" s="91">
        <v>4.8E-3</v>
      </c>
      <c r="Y1848" s="91">
        <v>0.17</v>
      </c>
      <c r="Z1848" s="91">
        <v>1.65E-2</v>
      </c>
      <c r="AA1848" s="91">
        <v>7.6E-2</v>
      </c>
      <c r="AB1848" s="91">
        <f>SUM(W1848:AA1848)</f>
        <v>0.2775</v>
      </c>
      <c r="AC1848" s="75">
        <v>12</v>
      </c>
      <c r="AD1848" s="92">
        <f>IF(AL1848="","",+AC1848*AL1848)</f>
      </c>
      <c r="AE1848" s="93">
        <f>IF(AL1848="","",+AL1848*AB1848)</f>
      </c>
      <c r="AF1848" s="92">
        <f>IF(AL1848="","",+AL1848-AE1848)</f>
      </c>
      <c r="AG1848" s="93">
        <f>+V1848</f>
        <v>0</v>
      </c>
      <c r="AH1848" s="92">
        <f>IF(AF1848="","",+AF1848-AG1848)</f>
      </c>
      <c r="AI1848" s="92">
        <f>IF(AH1848="","",+AH1848*AC1848)</f>
      </c>
      <c r="AJ1848" s="93"/>
      <c r="AK1848" s="94">
        <v>0.33</v>
      </c>
      <c r="AL1848" s="93">
        <f>IF(V1848=0,"",V1848/(1-AB1848-AK1848))</f>
      </c>
      <c r="AM1848" s="95">
        <v>0.33</v>
      </c>
      <c r="AN1848" s="93">
        <f>IF(V1848=0,"",V1848/(1-AB1848-AM1848))</f>
      </c>
      <c r="AO1848" s="96">
        <v>1.2</v>
      </c>
      <c r="AP1848" s="93">
        <f>IF(BD!AJ1848="","",BD!AJ1848*BD!AO1848)</f>
      </c>
      <c r="AQ1848" s="91">
        <f>BD!AM1848/BD!AK1848-1</f>
        <v>0</v>
      </c>
      <c r="AR1848" s="91">
        <f>IF(BD!AN1848="","",IF(BD!AJ1848="","",BD!AN1848/BD!AJ1848-1))</f>
      </c>
      <c r="AS1848" s="91">
        <f>IF(BD!AN1848="","",IF(BD!AN1848&lt;BD!AL1848,"ABAIXO DA META","DENTRO DA META"))</f>
      </c>
      <c r="AT1848" s="91" t="str">
        <f>IF(BD!AJ1848="","EM ANÁLISE",IF(BD!AP1848&gt;=BD!AN1848,"GO", "NO GO"))</f>
        <v>EM ANÁLISE</v>
      </c>
      <c r="AU1848" s="97">
        <f>IF(AN1848="","",+BD!$AN1848-AJ1848)</f>
      </c>
      <c r="AV1848" s="98"/>
      <c r="AW1848" s="90">
        <f>BD!P1848*BD!AC1848</f>
        <v>0</v>
      </c>
      <c r="AX1848" s="90">
        <f>BD!V1848*BD!AC1848</f>
        <v>0</v>
      </c>
      <c r="AY1848" s="90">
        <f>IF(BD!AN1848="","",BD!AN1848*BD!AC1848)</f>
      </c>
      <c r="AZ1848" s="75" t="s">
        <v>123</v>
      </c>
      <c r="BA1848" s="75"/>
      <c r="BB1848" s="75"/>
      <c r="BC1848" s="75"/>
      <c r="BD1848" s="104"/>
      <c r="BE1848" s="104"/>
      <c r="BF1848" s="101"/>
      <c r="BG1848" s="101"/>
      <c r="BH1848" s="101"/>
      <c r="BI1848" s="101"/>
      <c r="BJ1848" s="101"/>
      <c r="BK1848" s="101"/>
      <c r="BL1848" s="101"/>
      <c r="BM1848" s="101"/>
      <c r="BN1848" s="101"/>
      <c r="BO1848" s="103"/>
      <c r="BP1848" s="101"/>
      <c r="BQ1848" s="101"/>
      <c r="BR1848" s="101"/>
      <c r="BS1848" s="101"/>
      <c r="BT1848" s="101"/>
      <c r="BU1848" s="101"/>
      <c r="BV1848" s="101"/>
      <c r="BW1848" s="101"/>
      <c r="BX1848" s="101"/>
      <c r="BY1848" s="101"/>
      <c r="BZ1848" s="101"/>
      <c r="CA1848" s="101"/>
      <c r="CB1848" s="101"/>
      <c r="CC1848" s="101"/>
      <c r="CD1848" s="101"/>
      <c r="CE1848" s="101"/>
      <c r="CF1848" s="101"/>
      <c r="CG1848" s="37" t="e">
        <f>VLOOKUP(Table_1[[#This Row],[EAN]],'[1]Planilha1'!$E:$R,13,0)</f>
        <v>#N/A</v>
      </c>
      <c r="CI1848" s="188">
        <f>IF(Table_1[[#This Row],[STATUS MERCADO]]="GO",Table_1[[#This Row],[M. BRUTA TOTAL]],0)</f>
        <v>0</v>
      </c>
      <c r="CJ1848" s="188">
        <f>IF(Table_1[[#This Row],[STATUS MERCADO]]="GO",Table_1[[#This Row],[PV UNIT. REALIZADO]]*Table_1[[#This Row],[QUANTIDADE]],0)</f>
        <v>0</v>
      </c>
    </row>
    <row r="1849" ht="15" hidden="1">
      <c r="A1849" s="7"/>
      <c r="B1849" s="75" t="s">
        <v>400</v>
      </c>
      <c r="C1849" s="75">
        <v>223535</v>
      </c>
      <c r="D1849" s="75" t="s">
        <v>1947</v>
      </c>
      <c r="E1849" s="85">
        <v>7891528016511</v>
      </c>
      <c r="F1849" s="86" t="s">
        <v>1948</v>
      </c>
      <c r="G1849" s="75" t="s">
        <v>15</v>
      </c>
      <c r="H1849" s="75">
        <v>1620</v>
      </c>
      <c r="I1849" s="87" t="s">
        <v>1541</v>
      </c>
      <c r="J1849" s="75" t="s">
        <v>1719</v>
      </c>
      <c r="K1849" s="88" t="s">
        <v>1177</v>
      </c>
      <c r="L1849" s="88">
        <v>72</v>
      </c>
      <c r="M1849" s="88">
        <v>0</v>
      </c>
      <c r="N1849" s="75" t="s">
        <v>85</v>
      </c>
      <c r="O1849" s="75" t="s">
        <v>1739</v>
      </c>
      <c r="P1849" s="89"/>
      <c r="Q1849" s="90">
        <f>(17/100+7.6/100+1.65/100)*P1849</f>
        <v>0</v>
      </c>
      <c r="R1849" s="90"/>
      <c r="S1849" s="90"/>
      <c r="T1849" s="90"/>
      <c r="U1849" s="90"/>
      <c r="V1849" s="90">
        <f>+P1849-Q1849+R1849+S1849+T1849+U1849</f>
        <v>0</v>
      </c>
      <c r="W1849" s="91">
        <f>(1.02/100)</f>
        <v>1.02E-2</v>
      </c>
      <c r="X1849" s="91">
        <v>4.8E-3</v>
      </c>
      <c r="Y1849" s="91">
        <v>0.17</v>
      </c>
      <c r="Z1849" s="91">
        <v>1.65E-2</v>
      </c>
      <c r="AA1849" s="91">
        <v>7.6E-2</v>
      </c>
      <c r="AB1849" s="91">
        <f>SUM(W1849:AA1849)</f>
        <v>0.2775</v>
      </c>
      <c r="AC1849" s="75">
        <v>12</v>
      </c>
      <c r="AD1849" s="92">
        <f>IF(AL1849="","",+AC1849*AL1849)</f>
      </c>
      <c r="AE1849" s="93">
        <f>IF(AL1849="","",+AL1849*AB1849)</f>
      </c>
      <c r="AF1849" s="92">
        <f>IF(AL1849="","",+AL1849-AE1849)</f>
      </c>
      <c r="AG1849" s="93">
        <f>+V1849</f>
        <v>0</v>
      </c>
      <c r="AH1849" s="92">
        <f>IF(AF1849="","",+AF1849-AG1849)</f>
      </c>
      <c r="AI1849" s="92">
        <f>IF(AH1849="","",+AH1849*AC1849)</f>
      </c>
      <c r="AJ1849" s="93"/>
      <c r="AK1849" s="94">
        <v>0.33</v>
      </c>
      <c r="AL1849" s="93">
        <f>IF(V1849=0,"",V1849/(1-AB1849-AK1849))</f>
      </c>
      <c r="AM1849" s="95">
        <v>0.33</v>
      </c>
      <c r="AN1849" s="93">
        <f>IF(V1849=0,"",V1849/(1-AB1849-AM1849))</f>
      </c>
      <c r="AO1849" s="96">
        <v>1.2</v>
      </c>
      <c r="AP1849" s="93">
        <f>IF(BD!AJ1849="","",BD!AJ1849*BD!AO1849)</f>
      </c>
      <c r="AQ1849" s="91">
        <f>BD!AM1849/BD!AK1849-1</f>
        <v>0</v>
      </c>
      <c r="AR1849" s="91">
        <f>IF(BD!AN1849="","",IF(BD!AJ1849="","",BD!AN1849/BD!AJ1849-1))</f>
      </c>
      <c r="AS1849" s="91">
        <f>IF(BD!AN1849="","",IF(BD!AN1849&lt;BD!AL1849,"ABAIXO DA META","DENTRO DA META"))</f>
      </c>
      <c r="AT1849" s="91" t="str">
        <f>IF(BD!AJ1849="","EM ANÁLISE",IF(BD!AP1849&gt;=BD!AN1849,"GO", "NO GO"))</f>
        <v>EM ANÁLISE</v>
      </c>
      <c r="AU1849" s="97">
        <f>IF(AN1849="","",+BD!$AN1849-AJ1849)</f>
      </c>
      <c r="AV1849" s="98"/>
      <c r="AW1849" s="90">
        <f>BD!P1849*BD!AC1849</f>
        <v>0</v>
      </c>
      <c r="AX1849" s="90">
        <f>BD!V1849*BD!AC1849</f>
        <v>0</v>
      </c>
      <c r="AY1849" s="90">
        <f>IF(BD!AN1849="","",BD!AN1849*BD!AC1849)</f>
      </c>
      <c r="AZ1849" s="75" t="s">
        <v>123</v>
      </c>
      <c r="BA1849" s="75"/>
      <c r="BB1849" s="75"/>
      <c r="BC1849" s="75"/>
      <c r="BD1849" s="104"/>
      <c r="BE1849" s="104"/>
      <c r="BF1849" s="101"/>
      <c r="BG1849" s="101"/>
      <c r="BH1849" s="101"/>
      <c r="BI1849" s="101"/>
      <c r="BJ1849" s="101"/>
      <c r="BK1849" s="101"/>
      <c r="BL1849" s="101"/>
      <c r="BM1849" s="101"/>
      <c r="BN1849" s="101"/>
      <c r="BO1849" s="103"/>
      <c r="BP1849" s="101"/>
      <c r="BQ1849" s="101"/>
      <c r="BR1849" s="101"/>
      <c r="BS1849" s="101"/>
      <c r="BT1849" s="101"/>
      <c r="BU1849" s="101"/>
      <c r="BV1849" s="101"/>
      <c r="BW1849" s="101"/>
      <c r="BX1849" s="101"/>
      <c r="BY1849" s="101"/>
      <c r="BZ1849" s="101"/>
      <c r="CA1849" s="101"/>
      <c r="CB1849" s="101"/>
      <c r="CC1849" s="101"/>
      <c r="CD1849" s="101"/>
      <c r="CE1849" s="101"/>
      <c r="CF1849" s="101"/>
      <c r="CG1849" s="37" t="e">
        <f>VLOOKUP(Table_1[[#This Row],[EAN]],'[1]Planilha1'!$E:$R,13,0)</f>
        <v>#N/A</v>
      </c>
      <c r="CI1849" s="188">
        <f>IF(Table_1[[#This Row],[STATUS MERCADO]]="GO",Table_1[[#This Row],[M. BRUTA TOTAL]],0)</f>
        <v>0</v>
      </c>
      <c r="CJ1849" s="188">
        <f>IF(Table_1[[#This Row],[STATUS MERCADO]]="GO",Table_1[[#This Row],[PV UNIT. REALIZADO]]*Table_1[[#This Row],[QUANTIDADE]],0)</f>
        <v>0</v>
      </c>
    </row>
    <row r="1850" ht="15" hidden="1">
      <c r="A1850" s="7"/>
      <c r="B1850" s="75" t="s">
        <v>400</v>
      </c>
      <c r="C1850" s="75">
        <v>223536</v>
      </c>
      <c r="D1850" s="75" t="s">
        <v>1949</v>
      </c>
      <c r="E1850" s="85">
        <v>7891024116128</v>
      </c>
      <c r="F1850" s="86" t="s">
        <v>1950</v>
      </c>
      <c r="G1850" s="75" t="s">
        <v>15</v>
      </c>
      <c r="H1850" s="75">
        <v>1620</v>
      </c>
      <c r="I1850" s="87" t="s">
        <v>1541</v>
      </c>
      <c r="J1850" s="75" t="s">
        <v>1719</v>
      </c>
      <c r="K1850" s="88" t="s">
        <v>1177</v>
      </c>
      <c r="L1850" s="88">
        <v>12</v>
      </c>
      <c r="M1850" s="88">
        <v>0</v>
      </c>
      <c r="N1850" s="75" t="s">
        <v>85</v>
      </c>
      <c r="O1850" s="75" t="s">
        <v>1739</v>
      </c>
      <c r="P1850" s="89"/>
      <c r="Q1850" s="90">
        <f>(17/100+7.6/100+1.65/100)*P1850</f>
        <v>0</v>
      </c>
      <c r="R1850" s="90"/>
      <c r="S1850" s="90"/>
      <c r="T1850" s="90"/>
      <c r="U1850" s="90"/>
      <c r="V1850" s="90">
        <f>+P1850-Q1850+R1850+S1850+T1850+U1850</f>
        <v>0</v>
      </c>
      <c r="W1850" s="91">
        <f>(1.02/100)</f>
        <v>1.02E-2</v>
      </c>
      <c r="X1850" s="91">
        <v>4.8E-3</v>
      </c>
      <c r="Y1850" s="91">
        <v>0.17</v>
      </c>
      <c r="Z1850" s="91">
        <v>1.65E-2</v>
      </c>
      <c r="AA1850" s="91">
        <v>7.6E-2</v>
      </c>
      <c r="AB1850" s="91">
        <f>SUM(W1850:AA1850)</f>
        <v>0.2775</v>
      </c>
      <c r="AC1850" s="75">
        <v>12</v>
      </c>
      <c r="AD1850" s="92">
        <f>IF(AL1850="","",+AC1850*AL1850)</f>
      </c>
      <c r="AE1850" s="93">
        <f>IF(AL1850="","",+AL1850*AB1850)</f>
      </c>
      <c r="AF1850" s="92">
        <f>IF(AL1850="","",+AL1850-AE1850)</f>
      </c>
      <c r="AG1850" s="93">
        <f>+V1850</f>
        <v>0</v>
      </c>
      <c r="AH1850" s="92">
        <f>IF(AF1850="","",+AF1850-AG1850)</f>
      </c>
      <c r="AI1850" s="92">
        <f>IF(AH1850="","",+AH1850*AC1850)</f>
      </c>
      <c r="AJ1850" s="93"/>
      <c r="AK1850" s="94">
        <v>0.33</v>
      </c>
      <c r="AL1850" s="93">
        <f>IF(V1850=0,"",V1850/(1-AB1850-AK1850))</f>
      </c>
      <c r="AM1850" s="95">
        <v>0.33</v>
      </c>
      <c r="AN1850" s="93">
        <f>IF(V1850=0,"",V1850/(1-AB1850-AM1850))</f>
      </c>
      <c r="AO1850" s="96">
        <v>1.2</v>
      </c>
      <c r="AP1850" s="93">
        <f>IF(BD!AJ1850="","",BD!AJ1850*BD!AO1850)</f>
      </c>
      <c r="AQ1850" s="91">
        <f>BD!AM1850/BD!AK1850-1</f>
        <v>0</v>
      </c>
      <c r="AR1850" s="91">
        <f>IF(BD!AN1850="","",IF(BD!AJ1850="","",BD!AN1850/BD!AJ1850-1))</f>
      </c>
      <c r="AS1850" s="91">
        <f>IF(BD!AN1850="","",IF(BD!AN1850&lt;BD!AL1850,"ABAIXO DA META","DENTRO DA META"))</f>
      </c>
      <c r="AT1850" s="91" t="str">
        <f>IF(BD!AJ1850="","EM ANÁLISE",IF(BD!AP1850&gt;=BD!AN1850,"GO", "NO GO"))</f>
        <v>EM ANÁLISE</v>
      </c>
      <c r="AU1850" s="97">
        <f>IF(AN1850="","",+BD!$AN1850-AJ1850)</f>
      </c>
      <c r="AV1850" s="98"/>
      <c r="AW1850" s="90">
        <f>BD!P1850*BD!AC1850</f>
        <v>0</v>
      </c>
      <c r="AX1850" s="90">
        <f>BD!V1850*BD!AC1850</f>
        <v>0</v>
      </c>
      <c r="AY1850" s="90">
        <f>IF(BD!AN1850="","",BD!AN1850*BD!AC1850)</f>
      </c>
      <c r="AZ1850" s="75" t="s">
        <v>123</v>
      </c>
      <c r="BA1850" s="75"/>
      <c r="BB1850" s="75"/>
      <c r="BC1850" s="75"/>
      <c r="BD1850" s="104"/>
      <c r="BE1850" s="104"/>
      <c r="BF1850" s="101"/>
      <c r="BG1850" s="101"/>
      <c r="BH1850" s="101"/>
      <c r="BI1850" s="101"/>
      <c r="BJ1850" s="101"/>
      <c r="BK1850" s="101"/>
      <c r="BL1850" s="101"/>
      <c r="BM1850" s="101"/>
      <c r="BN1850" s="101"/>
      <c r="BO1850" s="103"/>
      <c r="BP1850" s="101"/>
      <c r="BQ1850" s="101"/>
      <c r="BR1850" s="101"/>
      <c r="BS1850" s="101"/>
      <c r="BT1850" s="101"/>
      <c r="BU1850" s="101"/>
      <c r="BV1850" s="101"/>
      <c r="BW1850" s="101"/>
      <c r="BX1850" s="101"/>
      <c r="BY1850" s="101"/>
      <c r="BZ1850" s="101"/>
      <c r="CA1850" s="101"/>
      <c r="CB1850" s="101"/>
      <c r="CC1850" s="101"/>
      <c r="CD1850" s="101"/>
      <c r="CE1850" s="101"/>
      <c r="CF1850" s="101"/>
      <c r="CG1850" s="37" t="e">
        <f>VLOOKUP(Table_1[[#This Row],[EAN]],'[1]Planilha1'!$E:$R,13,0)</f>
        <v>#N/A</v>
      </c>
      <c r="CI1850" s="188">
        <f>IF(Table_1[[#This Row],[STATUS MERCADO]]="GO",Table_1[[#This Row],[M. BRUTA TOTAL]],0)</f>
        <v>0</v>
      </c>
      <c r="CJ1850" s="188">
        <f>IF(Table_1[[#This Row],[STATUS MERCADO]]="GO",Table_1[[#This Row],[PV UNIT. REALIZADO]]*Table_1[[#This Row],[QUANTIDADE]],0)</f>
        <v>0</v>
      </c>
    </row>
    <row r="1851" ht="15" hidden="1">
      <c r="A1851" s="7"/>
      <c r="B1851" s="75" t="s">
        <v>400</v>
      </c>
      <c r="C1851" s="75">
        <v>223537</v>
      </c>
      <c r="D1851" s="75">
        <v>61016481</v>
      </c>
      <c r="E1851" s="85">
        <v>7891024186244</v>
      </c>
      <c r="F1851" s="86" t="s">
        <v>1951</v>
      </c>
      <c r="G1851" s="75" t="s">
        <v>15</v>
      </c>
      <c r="H1851" s="75">
        <v>1620</v>
      </c>
      <c r="I1851" s="87" t="s">
        <v>1541</v>
      </c>
      <c r="J1851" s="75" t="s">
        <v>1719</v>
      </c>
      <c r="K1851" s="88" t="s">
        <v>1177</v>
      </c>
      <c r="L1851" s="88">
        <v>18</v>
      </c>
      <c r="M1851" s="88">
        <v>0</v>
      </c>
      <c r="N1851" s="75" t="s">
        <v>85</v>
      </c>
      <c r="O1851" s="75" t="s">
        <v>1739</v>
      </c>
      <c r="P1851" s="89"/>
      <c r="Q1851" s="90">
        <f>(17/100+7.6/100+1.65/100)*P1851</f>
        <v>0</v>
      </c>
      <c r="R1851" s="90"/>
      <c r="S1851" s="90"/>
      <c r="T1851" s="90"/>
      <c r="U1851" s="90"/>
      <c r="V1851" s="90">
        <f>+P1851-Q1851+R1851+S1851+T1851+U1851</f>
        <v>0</v>
      </c>
      <c r="W1851" s="91">
        <f>(1.02/100)</f>
        <v>1.02E-2</v>
      </c>
      <c r="X1851" s="91">
        <v>4.8E-3</v>
      </c>
      <c r="Y1851" s="91">
        <v>0.17</v>
      </c>
      <c r="Z1851" s="91">
        <v>1.65E-2</v>
      </c>
      <c r="AA1851" s="91">
        <v>7.6E-2</v>
      </c>
      <c r="AB1851" s="91">
        <f>SUM(W1851:AA1851)</f>
        <v>0.2775</v>
      </c>
      <c r="AC1851" s="75">
        <v>12</v>
      </c>
      <c r="AD1851" s="92">
        <f>IF(AL1851="","",+AC1851*AL1851)</f>
      </c>
      <c r="AE1851" s="93">
        <f>IF(AL1851="","",+AL1851*AB1851)</f>
      </c>
      <c r="AF1851" s="92">
        <f>IF(AL1851="","",+AL1851-AE1851)</f>
      </c>
      <c r="AG1851" s="93">
        <f>+V1851</f>
        <v>0</v>
      </c>
      <c r="AH1851" s="92">
        <f>IF(AF1851="","",+AF1851-AG1851)</f>
      </c>
      <c r="AI1851" s="92">
        <f>IF(AH1851="","",+AH1851*AC1851)</f>
      </c>
      <c r="AJ1851" s="93"/>
      <c r="AK1851" s="94">
        <v>0.33</v>
      </c>
      <c r="AL1851" s="93">
        <f>IF(V1851=0,"",V1851/(1-AB1851-AK1851))</f>
      </c>
      <c r="AM1851" s="95">
        <v>0.33</v>
      </c>
      <c r="AN1851" s="93">
        <f>IF(V1851=0,"",V1851/(1-AB1851-AM1851))</f>
      </c>
      <c r="AO1851" s="96">
        <v>1.2</v>
      </c>
      <c r="AP1851" s="93">
        <f>IF(BD!AJ1851="","",BD!AJ1851*BD!AO1851)</f>
      </c>
      <c r="AQ1851" s="91">
        <f>BD!AM1851/BD!AK1851-1</f>
        <v>0</v>
      </c>
      <c r="AR1851" s="91">
        <f>IF(BD!AN1851="","",IF(BD!AJ1851="","",BD!AN1851/BD!AJ1851-1))</f>
      </c>
      <c r="AS1851" s="91">
        <f>IF(BD!AN1851="","",IF(BD!AN1851&lt;BD!AL1851,"ABAIXO DA META","DENTRO DA META"))</f>
      </c>
      <c r="AT1851" s="91" t="str">
        <f>IF(BD!AJ1851="","EM ANÁLISE",IF(BD!AP1851&gt;=BD!AN1851,"GO", "NO GO"))</f>
        <v>EM ANÁLISE</v>
      </c>
      <c r="AU1851" s="97">
        <f>IF(AN1851="","",+BD!$AN1851-AJ1851)</f>
      </c>
      <c r="AV1851" s="98"/>
      <c r="AW1851" s="90">
        <f>BD!P1851*BD!AC1851</f>
        <v>0</v>
      </c>
      <c r="AX1851" s="90">
        <f>BD!V1851*BD!AC1851</f>
        <v>0</v>
      </c>
      <c r="AY1851" s="90">
        <f>IF(BD!AN1851="","",BD!AN1851*BD!AC1851)</f>
      </c>
      <c r="AZ1851" s="75" t="s">
        <v>123</v>
      </c>
      <c r="BA1851" s="75"/>
      <c r="BB1851" s="75"/>
      <c r="BC1851" s="75"/>
      <c r="BD1851" s="104"/>
      <c r="BE1851" s="104"/>
      <c r="BF1851" s="101"/>
      <c r="BG1851" s="101"/>
      <c r="BH1851" s="101"/>
      <c r="BI1851" s="101"/>
      <c r="BJ1851" s="101"/>
      <c r="BK1851" s="101"/>
      <c r="BL1851" s="101"/>
      <c r="BM1851" s="101"/>
      <c r="BN1851" s="101"/>
      <c r="BO1851" s="103"/>
      <c r="BP1851" s="101"/>
      <c r="BQ1851" s="101"/>
      <c r="BR1851" s="101"/>
      <c r="BS1851" s="101"/>
      <c r="BT1851" s="101"/>
      <c r="BU1851" s="101"/>
      <c r="BV1851" s="101"/>
      <c r="BW1851" s="101"/>
      <c r="BX1851" s="101"/>
      <c r="BY1851" s="101"/>
      <c r="BZ1851" s="101"/>
      <c r="CA1851" s="101"/>
      <c r="CB1851" s="101"/>
      <c r="CC1851" s="101"/>
      <c r="CD1851" s="101"/>
      <c r="CE1851" s="101"/>
      <c r="CF1851" s="101"/>
      <c r="CG1851" s="37" t="e">
        <f>VLOOKUP(Table_1[[#This Row],[EAN]],'[1]Planilha1'!$E:$R,13,0)</f>
        <v>#N/A</v>
      </c>
      <c r="CI1851" s="188">
        <f>IF(Table_1[[#This Row],[STATUS MERCADO]]="GO",Table_1[[#This Row],[M. BRUTA TOTAL]],0)</f>
        <v>0</v>
      </c>
      <c r="CJ1851" s="188">
        <f>IF(Table_1[[#This Row],[STATUS MERCADO]]="GO",Table_1[[#This Row],[PV UNIT. REALIZADO]]*Table_1[[#This Row],[QUANTIDADE]],0)</f>
        <v>0</v>
      </c>
    </row>
    <row r="1852" ht="15" hidden="1">
      <c r="A1852" s="7"/>
      <c r="B1852" s="75" t="s">
        <v>400</v>
      </c>
      <c r="C1852" s="75">
        <v>223538</v>
      </c>
      <c r="D1852" s="75">
        <v>61009204</v>
      </c>
      <c r="E1852" s="85">
        <v>7891528112534</v>
      </c>
      <c r="F1852" s="86" t="s">
        <v>1952</v>
      </c>
      <c r="G1852" s="75" t="s">
        <v>15</v>
      </c>
      <c r="H1852" s="75">
        <v>1620</v>
      </c>
      <c r="I1852" s="87" t="s">
        <v>1541</v>
      </c>
      <c r="J1852" s="75" t="s">
        <v>1719</v>
      </c>
      <c r="K1852" s="88" t="s">
        <v>1177</v>
      </c>
      <c r="L1852" s="88">
        <v>48</v>
      </c>
      <c r="M1852" s="88">
        <v>0</v>
      </c>
      <c r="N1852" s="75" t="s">
        <v>85</v>
      </c>
      <c r="O1852" s="75" t="s">
        <v>1739</v>
      </c>
      <c r="P1852" s="89"/>
      <c r="Q1852" s="90">
        <f>(17/100+7.6/100+1.65/100)*P1852</f>
        <v>0</v>
      </c>
      <c r="R1852" s="90"/>
      <c r="S1852" s="90"/>
      <c r="T1852" s="90"/>
      <c r="U1852" s="90"/>
      <c r="V1852" s="90">
        <f>+P1852-Q1852+R1852+S1852+T1852+U1852</f>
        <v>0</v>
      </c>
      <c r="W1852" s="91">
        <f>(1.02/100)</f>
        <v>1.02E-2</v>
      </c>
      <c r="X1852" s="91">
        <v>4.8E-3</v>
      </c>
      <c r="Y1852" s="91">
        <v>0.17</v>
      </c>
      <c r="Z1852" s="91">
        <v>1.65E-2</v>
      </c>
      <c r="AA1852" s="91">
        <v>7.6E-2</v>
      </c>
      <c r="AB1852" s="91">
        <f>SUM(W1852:AA1852)</f>
        <v>0.2775</v>
      </c>
      <c r="AC1852" s="75">
        <v>12</v>
      </c>
      <c r="AD1852" s="92">
        <f>IF(AL1852="","",+AC1852*AL1852)</f>
      </c>
      <c r="AE1852" s="93">
        <f>IF(AL1852="","",+AL1852*AB1852)</f>
      </c>
      <c r="AF1852" s="92">
        <f>IF(AL1852="","",+AL1852-AE1852)</f>
      </c>
      <c r="AG1852" s="93">
        <f>+V1852</f>
        <v>0</v>
      </c>
      <c r="AH1852" s="92">
        <f>IF(AF1852="","",+AF1852-AG1852)</f>
      </c>
      <c r="AI1852" s="92">
        <f>IF(AH1852="","",+AH1852*AC1852)</f>
      </c>
      <c r="AJ1852" s="93"/>
      <c r="AK1852" s="94">
        <v>0.33</v>
      </c>
      <c r="AL1852" s="93">
        <f>IF(V1852=0,"",V1852/(1-AB1852-AK1852))</f>
      </c>
      <c r="AM1852" s="95">
        <v>0.33</v>
      </c>
      <c r="AN1852" s="93">
        <f>IF(V1852=0,"",V1852/(1-AB1852-AM1852))</f>
      </c>
      <c r="AO1852" s="96">
        <v>1.2</v>
      </c>
      <c r="AP1852" s="93">
        <f>IF(BD!AJ1852="","",BD!AJ1852*BD!AO1852)</f>
      </c>
      <c r="AQ1852" s="91">
        <f>BD!AM1852/BD!AK1852-1</f>
        <v>0</v>
      </c>
      <c r="AR1852" s="91">
        <f>IF(BD!AN1852="","",IF(BD!AJ1852="","",BD!AN1852/BD!AJ1852-1))</f>
      </c>
      <c r="AS1852" s="91">
        <f>IF(BD!AN1852="","",IF(BD!AN1852&lt;BD!AL1852,"ABAIXO DA META","DENTRO DA META"))</f>
      </c>
      <c r="AT1852" s="91" t="str">
        <f>IF(BD!AJ1852="","EM ANÁLISE",IF(BD!AP1852&gt;=BD!AN1852,"GO", "NO GO"))</f>
        <v>EM ANÁLISE</v>
      </c>
      <c r="AU1852" s="97">
        <f>IF(AN1852="","",+BD!$AN1852-AJ1852)</f>
      </c>
      <c r="AV1852" s="98"/>
      <c r="AW1852" s="90">
        <f>BD!P1852*BD!AC1852</f>
        <v>0</v>
      </c>
      <c r="AX1852" s="90">
        <f>BD!V1852*BD!AC1852</f>
        <v>0</v>
      </c>
      <c r="AY1852" s="90">
        <f>IF(BD!AN1852="","",BD!AN1852*BD!AC1852)</f>
      </c>
      <c r="AZ1852" s="75" t="s">
        <v>123</v>
      </c>
      <c r="BA1852" s="75"/>
      <c r="BB1852" s="75"/>
      <c r="BC1852" s="75"/>
      <c r="BD1852" s="104"/>
      <c r="BE1852" s="104"/>
      <c r="BF1852" s="101"/>
      <c r="BG1852" s="101"/>
      <c r="BH1852" s="101"/>
      <c r="BI1852" s="101"/>
      <c r="BJ1852" s="101"/>
      <c r="BK1852" s="101"/>
      <c r="BL1852" s="101"/>
      <c r="BM1852" s="101"/>
      <c r="BN1852" s="101"/>
      <c r="BO1852" s="103"/>
      <c r="BP1852" s="101"/>
      <c r="BQ1852" s="101"/>
      <c r="BR1852" s="101"/>
      <c r="BS1852" s="101"/>
      <c r="BT1852" s="101"/>
      <c r="BU1852" s="101"/>
      <c r="BV1852" s="101"/>
      <c r="BW1852" s="101"/>
      <c r="BX1852" s="101"/>
      <c r="BY1852" s="101"/>
      <c r="BZ1852" s="101"/>
      <c r="CA1852" s="101"/>
      <c r="CB1852" s="101"/>
      <c r="CC1852" s="101"/>
      <c r="CD1852" s="101"/>
      <c r="CE1852" s="101"/>
      <c r="CF1852" s="101"/>
      <c r="CG1852" s="37" t="e">
        <f>VLOOKUP(Table_1[[#This Row],[EAN]],'[1]Planilha1'!$E:$R,13,0)</f>
        <v>#N/A</v>
      </c>
      <c r="CI1852" s="188">
        <f>IF(Table_1[[#This Row],[STATUS MERCADO]]="GO",Table_1[[#This Row],[M. BRUTA TOTAL]],0)</f>
        <v>0</v>
      </c>
      <c r="CJ1852" s="188">
        <f>IF(Table_1[[#This Row],[STATUS MERCADO]]="GO",Table_1[[#This Row],[PV UNIT. REALIZADO]]*Table_1[[#This Row],[QUANTIDADE]],0)</f>
        <v>0</v>
      </c>
    </row>
    <row r="1853" ht="15" hidden="1">
      <c r="A1853" s="7"/>
      <c r="B1853" s="75" t="s">
        <v>400</v>
      </c>
      <c r="C1853" s="75">
        <v>223539</v>
      </c>
      <c r="D1853" s="75" t="s">
        <v>1953</v>
      </c>
      <c r="E1853" s="85">
        <v>7891024026458</v>
      </c>
      <c r="F1853" s="86" t="s">
        <v>1954</v>
      </c>
      <c r="G1853" s="75" t="s">
        <v>15</v>
      </c>
      <c r="H1853" s="75">
        <v>1090</v>
      </c>
      <c r="I1853" s="87" t="s">
        <v>1554</v>
      </c>
      <c r="J1853" s="75" t="s">
        <v>1607</v>
      </c>
      <c r="K1853" s="88" t="s">
        <v>1177</v>
      </c>
      <c r="L1853" s="88">
        <v>72</v>
      </c>
      <c r="M1853" s="88">
        <v>0</v>
      </c>
      <c r="N1853" s="75" t="s">
        <v>85</v>
      </c>
      <c r="O1853" s="75" t="s">
        <v>1739</v>
      </c>
      <c r="P1853" s="89"/>
      <c r="Q1853" s="90">
        <f>(17/100+7.6/100+1.65/100)*P1853</f>
        <v>0</v>
      </c>
      <c r="R1853" s="90"/>
      <c r="S1853" s="90"/>
      <c r="T1853" s="90"/>
      <c r="U1853" s="90"/>
      <c r="V1853" s="90">
        <f>+P1853-Q1853+R1853+S1853+T1853+U1853</f>
        <v>0</v>
      </c>
      <c r="W1853" s="91">
        <f>(1.02/100)</f>
        <v>1.02E-2</v>
      </c>
      <c r="X1853" s="91">
        <v>4.8E-3</v>
      </c>
      <c r="Y1853" s="91">
        <v>0.17</v>
      </c>
      <c r="Z1853" s="91">
        <v>1.65E-2</v>
      </c>
      <c r="AA1853" s="91">
        <v>7.6E-2</v>
      </c>
      <c r="AB1853" s="91">
        <f>SUM(W1853:AA1853)</f>
        <v>0.2775</v>
      </c>
      <c r="AC1853" s="75">
        <v>12</v>
      </c>
      <c r="AD1853" s="92">
        <f>IF(AL1853="","",+AC1853*AL1853)</f>
      </c>
      <c r="AE1853" s="93">
        <f>IF(AL1853="","",+AL1853*AB1853)</f>
      </c>
      <c r="AF1853" s="92">
        <f>IF(AL1853="","",+AL1853-AE1853)</f>
      </c>
      <c r="AG1853" s="93">
        <f>+V1853</f>
        <v>0</v>
      </c>
      <c r="AH1853" s="92">
        <f>IF(AF1853="","",+AF1853-AG1853)</f>
      </c>
      <c r="AI1853" s="92">
        <f>IF(AH1853="","",+AH1853*AC1853)</f>
      </c>
      <c r="AJ1853" s="93"/>
      <c r="AK1853" s="94">
        <v>0.33</v>
      </c>
      <c r="AL1853" s="93">
        <f>IF(V1853=0,"",V1853/(1-AB1853-AK1853))</f>
      </c>
      <c r="AM1853" s="95">
        <v>0.33</v>
      </c>
      <c r="AN1853" s="93">
        <f>IF(V1853=0,"",V1853/(1-AB1853-AM1853))</f>
      </c>
      <c r="AO1853" s="96">
        <v>1.2</v>
      </c>
      <c r="AP1853" s="93">
        <f>IF(BD!AJ1853="","",BD!AJ1853*BD!AO1853)</f>
      </c>
      <c r="AQ1853" s="91">
        <f>BD!AM1853/BD!AK1853-1</f>
        <v>0</v>
      </c>
      <c r="AR1853" s="91">
        <f>IF(BD!AN1853="","",IF(BD!AJ1853="","",BD!AN1853/BD!AJ1853-1))</f>
      </c>
      <c r="AS1853" s="91">
        <f>IF(BD!AN1853="","",IF(BD!AN1853&lt;BD!AL1853,"ABAIXO DA META","DENTRO DA META"))</f>
      </c>
      <c r="AT1853" s="91" t="str">
        <f>IF(BD!AJ1853="","EM ANÁLISE",IF(BD!AP1853&gt;=BD!AN1853,"GO", "NO GO"))</f>
        <v>EM ANÁLISE</v>
      </c>
      <c r="AU1853" s="97">
        <f>IF(AN1853="","",+BD!$AN1853-AJ1853)</f>
      </c>
      <c r="AV1853" s="98"/>
      <c r="AW1853" s="90">
        <f>BD!P1853*BD!AC1853</f>
        <v>0</v>
      </c>
      <c r="AX1853" s="90">
        <f>BD!V1853*BD!AC1853</f>
        <v>0</v>
      </c>
      <c r="AY1853" s="90">
        <f>IF(BD!AN1853="","",BD!AN1853*BD!AC1853)</f>
      </c>
      <c r="AZ1853" s="75" t="s">
        <v>123</v>
      </c>
      <c r="BA1853" s="75"/>
      <c r="BB1853" s="75"/>
      <c r="BC1853" s="75"/>
      <c r="BD1853" s="104"/>
      <c r="BE1853" s="104"/>
      <c r="BF1853" s="101"/>
      <c r="BG1853" s="101"/>
      <c r="BH1853" s="101"/>
      <c r="BI1853" s="101"/>
      <c r="BJ1853" s="101"/>
      <c r="BK1853" s="101"/>
      <c r="BL1853" s="101"/>
      <c r="BM1853" s="101"/>
      <c r="BN1853" s="101"/>
      <c r="BO1853" s="103"/>
      <c r="BP1853" s="101"/>
      <c r="BQ1853" s="101"/>
      <c r="BR1853" s="101"/>
      <c r="BS1853" s="101"/>
      <c r="BT1853" s="101"/>
      <c r="BU1853" s="101"/>
      <c r="BV1853" s="101"/>
      <c r="BW1853" s="101"/>
      <c r="BX1853" s="101"/>
      <c r="BY1853" s="101"/>
      <c r="BZ1853" s="101"/>
      <c r="CA1853" s="101"/>
      <c r="CB1853" s="101"/>
      <c r="CC1853" s="101"/>
      <c r="CD1853" s="101"/>
      <c r="CE1853" s="101"/>
      <c r="CF1853" s="101"/>
      <c r="CG1853" s="37" t="e">
        <f>VLOOKUP(Table_1[[#This Row],[EAN]],'[1]Planilha1'!$E:$R,13,0)</f>
        <v>#N/A</v>
      </c>
      <c r="CI1853" s="188">
        <f>IF(Table_1[[#This Row],[STATUS MERCADO]]="GO",Table_1[[#This Row],[M. BRUTA TOTAL]],0)</f>
        <v>0</v>
      </c>
      <c r="CJ1853" s="188">
        <f>IF(Table_1[[#This Row],[STATUS MERCADO]]="GO",Table_1[[#This Row],[PV UNIT. REALIZADO]]*Table_1[[#This Row],[QUANTIDADE]],0)</f>
        <v>0</v>
      </c>
    </row>
    <row r="1854" ht="15" hidden="1">
      <c r="A1854" s="7"/>
      <c r="B1854" s="75" t="s">
        <v>400</v>
      </c>
      <c r="C1854" s="75">
        <v>223540</v>
      </c>
      <c r="D1854" s="75" t="s">
        <v>1955</v>
      </c>
      <c r="E1854" s="85">
        <v>7891024110355</v>
      </c>
      <c r="F1854" s="86" t="s">
        <v>1956</v>
      </c>
      <c r="G1854" s="75" t="s">
        <v>15</v>
      </c>
      <c r="H1854" s="75">
        <v>1090</v>
      </c>
      <c r="I1854" s="87" t="s">
        <v>1554</v>
      </c>
      <c r="J1854" s="75" t="s">
        <v>1607</v>
      </c>
      <c r="K1854" s="88" t="s">
        <v>1177</v>
      </c>
      <c r="L1854" s="88">
        <v>72</v>
      </c>
      <c r="M1854" s="88">
        <v>0</v>
      </c>
      <c r="N1854" s="75" t="s">
        <v>85</v>
      </c>
      <c r="O1854" s="75" t="s">
        <v>1739</v>
      </c>
      <c r="P1854" s="89"/>
      <c r="Q1854" s="90">
        <f>(17/100+7.6/100+1.65/100)*P1854</f>
        <v>0</v>
      </c>
      <c r="R1854" s="90"/>
      <c r="S1854" s="90"/>
      <c r="T1854" s="90"/>
      <c r="U1854" s="90"/>
      <c r="V1854" s="90">
        <f>+P1854-Q1854+R1854+S1854+T1854+U1854</f>
        <v>0</v>
      </c>
      <c r="W1854" s="91">
        <f>(1.02/100)</f>
        <v>1.02E-2</v>
      </c>
      <c r="X1854" s="91">
        <v>4.8E-3</v>
      </c>
      <c r="Y1854" s="91">
        <v>0.17</v>
      </c>
      <c r="Z1854" s="91">
        <v>1.65E-2</v>
      </c>
      <c r="AA1854" s="91">
        <v>7.6E-2</v>
      </c>
      <c r="AB1854" s="91">
        <f>SUM(W1854:AA1854)</f>
        <v>0.2775</v>
      </c>
      <c r="AC1854" s="75">
        <v>12</v>
      </c>
      <c r="AD1854" s="92">
        <f>IF(AL1854="","",+AC1854*AL1854)</f>
      </c>
      <c r="AE1854" s="93">
        <f>IF(AL1854="","",+AL1854*AB1854)</f>
      </c>
      <c r="AF1854" s="92">
        <f>IF(AL1854="","",+AL1854-AE1854)</f>
      </c>
      <c r="AG1854" s="93">
        <f>+V1854</f>
        <v>0</v>
      </c>
      <c r="AH1854" s="92">
        <f>IF(AF1854="","",+AF1854-AG1854)</f>
      </c>
      <c r="AI1854" s="92">
        <f>IF(AH1854="","",+AH1854*AC1854)</f>
      </c>
      <c r="AJ1854" s="93"/>
      <c r="AK1854" s="94">
        <v>0.33</v>
      </c>
      <c r="AL1854" s="93">
        <f>IF(V1854=0,"",V1854/(1-AB1854-AK1854))</f>
      </c>
      <c r="AM1854" s="95">
        <v>0.33</v>
      </c>
      <c r="AN1854" s="93">
        <f>IF(V1854=0,"",V1854/(1-AB1854-AM1854))</f>
      </c>
      <c r="AO1854" s="96">
        <v>1.2</v>
      </c>
      <c r="AP1854" s="93">
        <f>IF(BD!AJ1854="","",BD!AJ1854*BD!AO1854)</f>
      </c>
      <c r="AQ1854" s="91">
        <f>BD!AM1854/BD!AK1854-1</f>
        <v>0</v>
      </c>
      <c r="AR1854" s="91">
        <f>IF(BD!AN1854="","",IF(BD!AJ1854="","",BD!AN1854/BD!AJ1854-1))</f>
      </c>
      <c r="AS1854" s="91">
        <f>IF(BD!AN1854="","",IF(BD!AN1854&lt;BD!AL1854,"ABAIXO DA META","DENTRO DA META"))</f>
      </c>
      <c r="AT1854" s="91" t="str">
        <f>IF(BD!AJ1854="","EM ANÁLISE",IF(BD!AP1854&gt;=BD!AN1854,"GO", "NO GO"))</f>
        <v>EM ANÁLISE</v>
      </c>
      <c r="AU1854" s="97">
        <f>IF(AN1854="","",+BD!$AN1854-AJ1854)</f>
      </c>
      <c r="AV1854" s="98"/>
      <c r="AW1854" s="90">
        <f>BD!P1854*BD!AC1854</f>
        <v>0</v>
      </c>
      <c r="AX1854" s="90">
        <f>BD!V1854*BD!AC1854</f>
        <v>0</v>
      </c>
      <c r="AY1854" s="90">
        <f>IF(BD!AN1854="","",BD!AN1854*BD!AC1854)</f>
      </c>
      <c r="AZ1854" s="75" t="s">
        <v>123</v>
      </c>
      <c r="BA1854" s="75"/>
      <c r="BB1854" s="75"/>
      <c r="BC1854" s="75"/>
      <c r="BD1854" s="104"/>
      <c r="BE1854" s="104"/>
      <c r="BF1854" s="101"/>
      <c r="BG1854" s="101"/>
      <c r="BH1854" s="101"/>
      <c r="BI1854" s="101"/>
      <c r="BJ1854" s="101"/>
      <c r="BK1854" s="101"/>
      <c r="BL1854" s="101"/>
      <c r="BM1854" s="101"/>
      <c r="BN1854" s="101"/>
      <c r="BO1854" s="103"/>
      <c r="BP1854" s="101"/>
      <c r="BQ1854" s="101"/>
      <c r="BR1854" s="101"/>
      <c r="BS1854" s="101"/>
      <c r="BT1854" s="101"/>
      <c r="BU1854" s="101"/>
      <c r="BV1854" s="101"/>
      <c r="BW1854" s="101"/>
      <c r="BX1854" s="101"/>
      <c r="BY1854" s="101"/>
      <c r="BZ1854" s="101"/>
      <c r="CA1854" s="101"/>
      <c r="CB1854" s="101"/>
      <c r="CC1854" s="101"/>
      <c r="CD1854" s="101"/>
      <c r="CE1854" s="101"/>
      <c r="CF1854" s="101"/>
      <c r="CG1854" s="37" t="e">
        <f>VLOOKUP(Table_1[[#This Row],[EAN]],'[1]Planilha1'!$E:$R,13,0)</f>
        <v>#N/A</v>
      </c>
      <c r="CI1854" s="188">
        <f>IF(Table_1[[#This Row],[STATUS MERCADO]]="GO",Table_1[[#This Row],[M. BRUTA TOTAL]],0)</f>
        <v>0</v>
      </c>
      <c r="CJ1854" s="188">
        <f>IF(Table_1[[#This Row],[STATUS MERCADO]]="GO",Table_1[[#This Row],[PV UNIT. REALIZADO]]*Table_1[[#This Row],[QUANTIDADE]],0)</f>
        <v>0</v>
      </c>
    </row>
    <row r="1855" ht="15" hidden="1">
      <c r="A1855" s="7"/>
      <c r="B1855" s="122" t="s">
        <v>400</v>
      </c>
      <c r="C1855" s="123">
        <v>223541</v>
      </c>
      <c r="D1855" s="123" t="s">
        <v>1957</v>
      </c>
      <c r="E1855" s="124">
        <v>7891024179215</v>
      </c>
      <c r="F1855" s="125" t="s">
        <v>1958</v>
      </c>
      <c r="G1855" s="75" t="s">
        <v>15</v>
      </c>
      <c r="H1855" s="123">
        <v>1090</v>
      </c>
      <c r="I1855" s="126" t="s">
        <v>1554</v>
      </c>
      <c r="J1855" s="123" t="s">
        <v>1633</v>
      </c>
      <c r="K1855" s="127" t="s">
        <v>1177</v>
      </c>
      <c r="L1855" s="127">
        <v>12</v>
      </c>
      <c r="M1855" s="127">
        <v>0</v>
      </c>
      <c r="N1855" s="123" t="s">
        <v>85</v>
      </c>
      <c r="O1855" s="123" t="s">
        <v>1739</v>
      </c>
      <c r="P1855" s="128"/>
      <c r="Q1855" s="129">
        <f>(17/100+7.6/100+1.65/100)*P1855</f>
        <v>0</v>
      </c>
      <c r="R1855" s="129"/>
      <c r="S1855" s="129"/>
      <c r="T1855" s="129"/>
      <c r="U1855" s="129"/>
      <c r="V1855" s="129">
        <f>+P1855-Q1855+R1855+S1855+T1855+U1855</f>
        <v>0</v>
      </c>
      <c r="W1855" s="130">
        <f>(1.02/100)</f>
        <v>1.02E-2</v>
      </c>
      <c r="X1855" s="130">
        <v>4.8E-3</v>
      </c>
      <c r="Y1855" s="130">
        <v>0.17</v>
      </c>
      <c r="Z1855" s="130">
        <v>1.65E-2</v>
      </c>
      <c r="AA1855" s="130">
        <v>7.6E-2</v>
      </c>
      <c r="AB1855" s="130">
        <f>SUM(W1855:AA1855)</f>
        <v>0.2775</v>
      </c>
      <c r="AC1855" s="123">
        <v>12</v>
      </c>
      <c r="AD1855" s="131">
        <f>IF(AL1855="","",+AC1855*AL1855)</f>
      </c>
      <c r="AE1855" s="132">
        <f>IF(AL1855="","",+AL1855*AB1855)</f>
      </c>
      <c r="AF1855" s="131">
        <f>IF(AL1855="","",+AL1855-AE1855)</f>
      </c>
      <c r="AG1855" s="132">
        <f>+V1855</f>
        <v>0</v>
      </c>
      <c r="AH1855" s="131">
        <f>IF(AF1855="","",+AF1855-AG1855)</f>
      </c>
      <c r="AI1855" s="131">
        <f>IF(AH1855="","",+AH1855*AC1855)</f>
      </c>
      <c r="AJ1855" s="132"/>
      <c r="AK1855" s="133">
        <v>0.33</v>
      </c>
      <c r="AL1855" s="132">
        <f>IF(V1855=0,"",V1855/(1-AB1855-AK1855))</f>
      </c>
      <c r="AM1855" s="134">
        <v>0.33</v>
      </c>
      <c r="AN1855" s="132">
        <f>IF(V1855=0,"",V1855/(1-AB1855-AM1855))</f>
      </c>
      <c r="AO1855" s="135">
        <v>1.2</v>
      </c>
      <c r="AP1855" s="132">
        <f>IF(BD!AJ1855="","",BD!AJ1855*BD!AO1855)</f>
      </c>
      <c r="AQ1855" s="130">
        <f>BD!AM1855/BD!AK1855-1</f>
        <v>0</v>
      </c>
      <c r="AR1855" s="130">
        <f>IF(BD!AN1855="","",IF(BD!AJ1855="","",BD!AN1855/BD!AJ1855-1))</f>
      </c>
      <c r="AS1855" s="130">
        <f>IF(BD!AN1855="","",IF(BD!AN1855&lt;BD!AL1855,"ABAIXO DA META","DENTRO DA META"))</f>
      </c>
      <c r="AT1855" s="130" t="str">
        <f>IF(BD!AJ1855="","EM ANÁLISE",IF(BD!AP1855&gt;=BD!AN1855,"GO", "NO GO"))</f>
        <v>EM ANÁLISE</v>
      </c>
      <c r="AU1855" s="136">
        <f>IF(AN1855="","",+BD!$AN1855-AJ1855)</f>
      </c>
      <c r="AV1855" s="98"/>
      <c r="AW1855" s="129">
        <f>BD!P1855*BD!AC1855</f>
        <v>0</v>
      </c>
      <c r="AX1855" s="129">
        <f>BD!V1855*BD!AC1855</f>
        <v>0</v>
      </c>
      <c r="AY1855" s="129">
        <f>IF(BD!AN1855="","",BD!AN1855*BD!AC1855)</f>
      </c>
      <c r="AZ1855" s="123" t="s">
        <v>123</v>
      </c>
      <c r="BA1855" s="123"/>
      <c r="BB1855" s="123"/>
      <c r="BC1855" s="123"/>
      <c r="BD1855" s="104"/>
      <c r="BE1855" s="104"/>
      <c r="BF1855" s="101"/>
      <c r="BG1855" s="101"/>
      <c r="BH1855" s="101"/>
      <c r="BI1855" s="101"/>
      <c r="BJ1855" s="101"/>
      <c r="BK1855" s="101"/>
      <c r="BL1855" s="101"/>
      <c r="BM1855" s="101"/>
      <c r="BN1855" s="101"/>
      <c r="BO1855" s="103"/>
      <c r="BP1855" s="101"/>
      <c r="BQ1855" s="101"/>
      <c r="BR1855" s="101"/>
      <c r="BS1855" s="101"/>
      <c r="BT1855" s="101"/>
      <c r="BU1855" s="101"/>
      <c r="BV1855" s="101"/>
      <c r="BW1855" s="101"/>
      <c r="BX1855" s="101"/>
      <c r="BY1855" s="101"/>
      <c r="BZ1855" s="101"/>
      <c r="CA1855" s="101"/>
      <c r="CB1855" s="101"/>
      <c r="CC1855" s="101"/>
      <c r="CD1855" s="101"/>
      <c r="CE1855" s="101"/>
      <c r="CF1855" s="101"/>
      <c r="CG1855" s="37" t="e">
        <f>VLOOKUP(Table_1[[#This Row],[EAN]],'[1]Planilha1'!$E:$R,13,0)</f>
        <v>#N/A</v>
      </c>
      <c r="CI1855" s="188">
        <f>IF(Table_1[[#This Row],[STATUS MERCADO]]="GO",Table_1[[#This Row],[M. BRUTA TOTAL]],0)</f>
        <v>0</v>
      </c>
      <c r="CJ1855" s="188">
        <f>IF(Table_1[[#This Row],[STATUS MERCADO]]="GO",Table_1[[#This Row],[PV UNIT. REALIZADO]]*Table_1[[#This Row],[QUANTIDADE]],0)</f>
        <v>0</v>
      </c>
    </row>
    <row r="1856" ht="15" hidden="1">
      <c r="A1856" s="7"/>
      <c r="B1856" s="75" t="s">
        <v>400</v>
      </c>
      <c r="C1856" s="75">
        <v>223542</v>
      </c>
      <c r="D1856" s="75" t="s">
        <v>1959</v>
      </c>
      <c r="E1856" s="85">
        <v>7891024160916</v>
      </c>
      <c r="F1856" s="86" t="s">
        <v>1960</v>
      </c>
      <c r="G1856" s="75" t="s">
        <v>15</v>
      </c>
      <c r="H1856" s="75">
        <v>560</v>
      </c>
      <c r="I1856" s="87" t="s">
        <v>1560</v>
      </c>
      <c r="J1856" s="75" t="s">
        <v>1647</v>
      </c>
      <c r="K1856" s="88" t="s">
        <v>1177</v>
      </c>
      <c r="L1856" s="88">
        <v>6</v>
      </c>
      <c r="M1856" s="88">
        <v>0</v>
      </c>
      <c r="N1856" s="75" t="s">
        <v>85</v>
      </c>
      <c r="O1856" s="75" t="s">
        <v>1739</v>
      </c>
      <c r="P1856" s="89"/>
      <c r="Q1856" s="90">
        <f>(17/100+7.6/100+1.65/100)*P1856</f>
        <v>0</v>
      </c>
      <c r="R1856" s="90"/>
      <c r="S1856" s="90"/>
      <c r="T1856" s="90"/>
      <c r="U1856" s="90"/>
      <c r="V1856" s="90">
        <f>+P1856-Q1856+R1856+S1856+T1856+U1856</f>
        <v>0</v>
      </c>
      <c r="W1856" s="91">
        <f>(1.02/100)</f>
        <v>1.02E-2</v>
      </c>
      <c r="X1856" s="91">
        <v>4.8E-3</v>
      </c>
      <c r="Y1856" s="91">
        <v>0.17</v>
      </c>
      <c r="Z1856" s="91">
        <v>1.65E-2</v>
      </c>
      <c r="AA1856" s="91">
        <v>7.6E-2</v>
      </c>
      <c r="AB1856" s="91">
        <f>SUM(W1856:AA1856)</f>
        <v>0.2775</v>
      </c>
      <c r="AC1856" s="75">
        <v>12</v>
      </c>
      <c r="AD1856" s="92">
        <f>IF(AL1856="","",+AC1856*AL1856)</f>
      </c>
      <c r="AE1856" s="93">
        <f>IF(AL1856="","",+AL1856*AB1856)</f>
      </c>
      <c r="AF1856" s="92">
        <f>IF(AL1856="","",+AL1856-AE1856)</f>
      </c>
      <c r="AG1856" s="93">
        <f>+V1856</f>
        <v>0</v>
      </c>
      <c r="AH1856" s="92">
        <f>IF(AF1856="","",+AF1856-AG1856)</f>
      </c>
      <c r="AI1856" s="92">
        <f>IF(AH1856="","",+AH1856*AC1856)</f>
      </c>
      <c r="AJ1856" s="93"/>
      <c r="AK1856" s="94">
        <v>0.33</v>
      </c>
      <c r="AL1856" s="93">
        <f>IF(V1856=0,"",V1856/(1-AB1856-AK1856))</f>
      </c>
      <c r="AM1856" s="95">
        <v>0.33</v>
      </c>
      <c r="AN1856" s="93">
        <f>IF(V1856=0,"",V1856/(1-AB1856-AM1856))</f>
      </c>
      <c r="AO1856" s="96">
        <v>1.2</v>
      </c>
      <c r="AP1856" s="93">
        <f>IF(BD!AJ1856="","",BD!AJ1856*BD!AO1856)</f>
      </c>
      <c r="AQ1856" s="91">
        <f>BD!AM1856/BD!AK1856-1</f>
        <v>0</v>
      </c>
      <c r="AR1856" s="91">
        <f>IF(BD!AN1856="","",IF(BD!AJ1856="","",BD!AN1856/BD!AJ1856-1))</f>
      </c>
      <c r="AS1856" s="91">
        <f>IF(BD!AN1856="","",IF(BD!AN1856&lt;BD!AL1856,"ABAIXO DA META","DENTRO DA META"))</f>
      </c>
      <c r="AT1856" s="91" t="str">
        <f>IF(BD!AJ1856="","EM ANÁLISE",IF(BD!AP1856&gt;=BD!AN1856,"GO", "NO GO"))</f>
        <v>EM ANÁLISE</v>
      </c>
      <c r="AU1856" s="97">
        <f>IF(AN1856="","",+BD!$AN1856-AJ1856)</f>
      </c>
      <c r="AV1856" s="98"/>
      <c r="AW1856" s="90">
        <f>BD!P1856*BD!AC1856</f>
        <v>0</v>
      </c>
      <c r="AX1856" s="90">
        <f>BD!V1856*BD!AC1856</f>
        <v>0</v>
      </c>
      <c r="AY1856" s="90">
        <f>IF(BD!AN1856="","",BD!AN1856*BD!AC1856)</f>
      </c>
      <c r="AZ1856" s="75" t="s">
        <v>123</v>
      </c>
      <c r="BA1856" s="75"/>
      <c r="BB1856" s="75"/>
      <c r="BC1856" s="75"/>
      <c r="BD1856" s="104"/>
      <c r="BE1856" s="104"/>
      <c r="BF1856" s="101"/>
      <c r="BG1856" s="101"/>
      <c r="BH1856" s="101"/>
      <c r="BI1856" s="101"/>
      <c r="BJ1856" s="101"/>
      <c r="BK1856" s="101"/>
      <c r="BL1856" s="101"/>
      <c r="BM1856" s="101"/>
      <c r="BN1856" s="101"/>
      <c r="BO1856" s="103"/>
      <c r="BP1856" s="101"/>
      <c r="BQ1856" s="101"/>
      <c r="BR1856" s="101"/>
      <c r="BS1856" s="101"/>
      <c r="BT1856" s="101"/>
      <c r="BU1856" s="101"/>
      <c r="BV1856" s="101"/>
      <c r="BW1856" s="101"/>
      <c r="BX1856" s="101"/>
      <c r="BY1856" s="101"/>
      <c r="BZ1856" s="101"/>
      <c r="CA1856" s="101"/>
      <c r="CB1856" s="101"/>
      <c r="CC1856" s="101"/>
      <c r="CD1856" s="101"/>
      <c r="CE1856" s="101"/>
      <c r="CF1856" s="101"/>
      <c r="CG1856" s="37" t="e">
        <f>VLOOKUP(Table_1[[#This Row],[EAN]],'[1]Planilha1'!$E:$R,13,0)</f>
        <v>#N/A</v>
      </c>
      <c r="CI1856" s="188">
        <f>IF(Table_1[[#This Row],[STATUS MERCADO]]="GO",Table_1[[#This Row],[M. BRUTA TOTAL]],0)</f>
        <v>0</v>
      </c>
      <c r="CJ1856" s="188">
        <f>IF(Table_1[[#This Row],[STATUS MERCADO]]="GO",Table_1[[#This Row],[PV UNIT. REALIZADO]]*Table_1[[#This Row],[QUANTIDADE]],0)</f>
        <v>0</v>
      </c>
    </row>
    <row r="1857" ht="15" hidden="1">
      <c r="A1857" s="7"/>
      <c r="B1857" s="75" t="s">
        <v>400</v>
      </c>
      <c r="C1857" s="75">
        <v>223543</v>
      </c>
      <c r="D1857" s="75" t="s">
        <v>1961</v>
      </c>
      <c r="E1857" s="85">
        <v>7891024160923</v>
      </c>
      <c r="F1857" s="86" t="s">
        <v>1962</v>
      </c>
      <c r="G1857" s="75" t="s">
        <v>15</v>
      </c>
      <c r="H1857" s="75">
        <v>560</v>
      </c>
      <c r="I1857" s="87" t="s">
        <v>1560</v>
      </c>
      <c r="J1857" s="75" t="s">
        <v>1628</v>
      </c>
      <c r="K1857" s="88" t="s">
        <v>1177</v>
      </c>
      <c r="L1857" s="88">
        <v>6</v>
      </c>
      <c r="M1857" s="88">
        <v>0</v>
      </c>
      <c r="N1857" s="75" t="s">
        <v>85</v>
      </c>
      <c r="O1857" s="75" t="s">
        <v>1739</v>
      </c>
      <c r="P1857" s="89"/>
      <c r="Q1857" s="90">
        <f>(17/100+7.6/100+1.65/100)*P1857</f>
        <v>0</v>
      </c>
      <c r="R1857" s="90"/>
      <c r="S1857" s="90"/>
      <c r="T1857" s="90"/>
      <c r="U1857" s="90"/>
      <c r="V1857" s="90">
        <f>+P1857-Q1857+R1857+S1857+T1857+U1857</f>
        <v>0</v>
      </c>
      <c r="W1857" s="91">
        <f>(1.02/100)</f>
        <v>1.02E-2</v>
      </c>
      <c r="X1857" s="91">
        <v>4.8E-3</v>
      </c>
      <c r="Y1857" s="91">
        <v>0.17</v>
      </c>
      <c r="Z1857" s="91">
        <v>1.65E-2</v>
      </c>
      <c r="AA1857" s="91">
        <v>7.6E-2</v>
      </c>
      <c r="AB1857" s="91">
        <f>SUM(W1857:AA1857)</f>
        <v>0.2775</v>
      </c>
      <c r="AC1857" s="75">
        <v>12</v>
      </c>
      <c r="AD1857" s="92">
        <f>IF(AL1857="","",+AC1857*AL1857)</f>
      </c>
      <c r="AE1857" s="93">
        <f>IF(AL1857="","",+AL1857*AB1857)</f>
      </c>
      <c r="AF1857" s="92">
        <f>IF(AL1857="","",+AL1857-AE1857)</f>
      </c>
      <c r="AG1857" s="93">
        <f>+V1857</f>
        <v>0</v>
      </c>
      <c r="AH1857" s="92">
        <f>IF(AF1857="","",+AF1857-AG1857)</f>
      </c>
      <c r="AI1857" s="92">
        <f>IF(AH1857="","",+AH1857*AC1857)</f>
      </c>
      <c r="AJ1857" s="93"/>
      <c r="AK1857" s="94">
        <v>0.33</v>
      </c>
      <c r="AL1857" s="93">
        <f>IF(V1857=0,"",V1857/(1-AB1857-AK1857))</f>
      </c>
      <c r="AM1857" s="95">
        <v>0.33</v>
      </c>
      <c r="AN1857" s="93">
        <f>IF(V1857=0,"",V1857/(1-AB1857-AM1857))</f>
      </c>
      <c r="AO1857" s="96">
        <v>1.2</v>
      </c>
      <c r="AP1857" s="93">
        <f>IF(BD!AJ1857="","",BD!AJ1857*BD!AO1857)</f>
      </c>
      <c r="AQ1857" s="91">
        <f>BD!AM1857/BD!AK1857-1</f>
        <v>0</v>
      </c>
      <c r="AR1857" s="91">
        <f>IF(BD!AN1857="","",IF(BD!AJ1857="","",BD!AN1857/BD!AJ1857-1))</f>
      </c>
      <c r="AS1857" s="91">
        <f>IF(BD!AN1857="","",IF(BD!AN1857&lt;BD!AL1857,"ABAIXO DA META","DENTRO DA META"))</f>
      </c>
      <c r="AT1857" s="91" t="str">
        <f>IF(BD!AJ1857="","EM ANÁLISE",IF(BD!AP1857&gt;=BD!AN1857,"GO", "NO GO"))</f>
        <v>EM ANÁLISE</v>
      </c>
      <c r="AU1857" s="97">
        <f>IF(AN1857="","",+BD!$AN1857-AJ1857)</f>
      </c>
      <c r="AV1857" s="98"/>
      <c r="AW1857" s="90">
        <f>BD!P1857*BD!AC1857</f>
        <v>0</v>
      </c>
      <c r="AX1857" s="90">
        <f>BD!V1857*BD!AC1857</f>
        <v>0</v>
      </c>
      <c r="AY1857" s="90">
        <f>IF(BD!AN1857="","",BD!AN1857*BD!AC1857)</f>
      </c>
      <c r="AZ1857" s="75" t="s">
        <v>123</v>
      </c>
      <c r="BA1857" s="75"/>
      <c r="BB1857" s="75"/>
      <c r="BC1857" s="75"/>
      <c r="BD1857" s="104"/>
      <c r="BE1857" s="104"/>
      <c r="BF1857" s="101"/>
      <c r="BG1857" s="101"/>
      <c r="BH1857" s="101"/>
      <c r="BI1857" s="101"/>
      <c r="BJ1857" s="101"/>
      <c r="BK1857" s="101"/>
      <c r="BL1857" s="101"/>
      <c r="BM1857" s="101"/>
      <c r="BN1857" s="101"/>
      <c r="BO1857" s="103"/>
      <c r="BP1857" s="101"/>
      <c r="BQ1857" s="101"/>
      <c r="BR1857" s="101"/>
      <c r="BS1857" s="101"/>
      <c r="BT1857" s="101"/>
      <c r="BU1857" s="101"/>
      <c r="BV1857" s="101"/>
      <c r="BW1857" s="101"/>
      <c r="BX1857" s="101"/>
      <c r="BY1857" s="101"/>
      <c r="BZ1857" s="101"/>
      <c r="CA1857" s="101"/>
      <c r="CB1857" s="101"/>
      <c r="CC1857" s="101"/>
      <c r="CD1857" s="101"/>
      <c r="CE1857" s="101"/>
      <c r="CF1857" s="101"/>
      <c r="CG1857" s="37" t="e">
        <f>VLOOKUP(Table_1[[#This Row],[EAN]],'[1]Planilha1'!$E:$R,13,0)</f>
        <v>#N/A</v>
      </c>
      <c r="CI1857" s="188">
        <f>IF(Table_1[[#This Row],[STATUS MERCADO]]="GO",Table_1[[#This Row],[M. BRUTA TOTAL]],0)</f>
        <v>0</v>
      </c>
      <c r="CJ1857" s="188">
        <f>IF(Table_1[[#This Row],[STATUS MERCADO]]="GO",Table_1[[#This Row],[PV UNIT. REALIZADO]]*Table_1[[#This Row],[QUANTIDADE]],0)</f>
        <v>0</v>
      </c>
    </row>
    <row r="1858" ht="15" hidden="1">
      <c r="A1858" s="7"/>
      <c r="B1858" s="122" t="s">
        <v>400</v>
      </c>
      <c r="C1858" s="123">
        <v>223544</v>
      </c>
      <c r="D1858" s="123">
        <v>61000479</v>
      </c>
      <c r="E1858" s="124">
        <v>7793100151224</v>
      </c>
      <c r="F1858" s="125" t="s">
        <v>1963</v>
      </c>
      <c r="G1858" s="75" t="s">
        <v>15</v>
      </c>
      <c r="H1858" s="123">
        <v>1620</v>
      </c>
      <c r="I1858" s="126" t="s">
        <v>1541</v>
      </c>
      <c r="J1858" s="123" t="s">
        <v>1719</v>
      </c>
      <c r="K1858" s="127" t="s">
        <v>1177</v>
      </c>
      <c r="L1858" s="127">
        <v>72</v>
      </c>
      <c r="M1858" s="127">
        <v>0</v>
      </c>
      <c r="N1858" s="123" t="s">
        <v>85</v>
      </c>
      <c r="O1858" s="123" t="s">
        <v>1739</v>
      </c>
      <c r="P1858" s="128"/>
      <c r="Q1858" s="129">
        <f>(17/100+7.6/100+1.65/100)*P1858</f>
        <v>0</v>
      </c>
      <c r="R1858" s="129"/>
      <c r="S1858" s="129"/>
      <c r="T1858" s="129"/>
      <c r="U1858" s="129"/>
      <c r="V1858" s="129">
        <f>+P1858-Q1858+R1858+S1858+T1858+U1858</f>
        <v>0</v>
      </c>
      <c r="W1858" s="130">
        <f>(1.02/100)</f>
        <v>1.02E-2</v>
      </c>
      <c r="X1858" s="130">
        <v>4.8E-3</v>
      </c>
      <c r="Y1858" s="130">
        <v>0.17</v>
      </c>
      <c r="Z1858" s="130">
        <v>1.65E-2</v>
      </c>
      <c r="AA1858" s="130">
        <v>7.6E-2</v>
      </c>
      <c r="AB1858" s="130">
        <f>SUM(W1858:AA1858)</f>
        <v>0.2775</v>
      </c>
      <c r="AC1858" s="123">
        <v>12</v>
      </c>
      <c r="AD1858" s="131">
        <f>IF(AL1858="","",+AC1858*AL1858)</f>
      </c>
      <c r="AE1858" s="132">
        <f>IF(AL1858="","",+AL1858*AB1858)</f>
      </c>
      <c r="AF1858" s="131">
        <f>IF(AL1858="","",+AL1858-AE1858)</f>
      </c>
      <c r="AG1858" s="132">
        <f>+V1858</f>
        <v>0</v>
      </c>
      <c r="AH1858" s="131">
        <f>IF(AF1858="","",+AF1858-AG1858)</f>
      </c>
      <c r="AI1858" s="131">
        <f>IF(AH1858="","",+AH1858*AC1858)</f>
      </c>
      <c r="AJ1858" s="132"/>
      <c r="AK1858" s="133">
        <v>0.33</v>
      </c>
      <c r="AL1858" s="132">
        <f>IF(V1858=0,"",V1858/(1-AB1858-AK1858))</f>
      </c>
      <c r="AM1858" s="134">
        <v>0.33</v>
      </c>
      <c r="AN1858" s="132">
        <f>IF(V1858=0,"",V1858/(1-AB1858-AM1858))</f>
      </c>
      <c r="AO1858" s="135">
        <v>1.2</v>
      </c>
      <c r="AP1858" s="132">
        <f>IF(BD!AJ1858="","",BD!AJ1858*BD!AO1858)</f>
      </c>
      <c r="AQ1858" s="130">
        <f>BD!AM1858/BD!AK1858-1</f>
        <v>0</v>
      </c>
      <c r="AR1858" s="130">
        <f>IF(BD!AN1858="","",IF(BD!AJ1858="","",BD!AN1858/BD!AJ1858-1))</f>
      </c>
      <c r="AS1858" s="130">
        <f>IF(BD!AN1858="","",IF(BD!AN1858&lt;BD!AL1858,"ABAIXO DA META","DENTRO DA META"))</f>
      </c>
      <c r="AT1858" s="130" t="str">
        <f>IF(BD!AJ1858="","EM ANÁLISE",IF(BD!AP1858&gt;=BD!AN1858,"GO", "NO GO"))</f>
        <v>EM ANÁLISE</v>
      </c>
      <c r="AU1858" s="136">
        <f>IF(AN1858="","",+BD!$AN1858-AJ1858)</f>
      </c>
      <c r="AV1858" s="98"/>
      <c r="AW1858" s="129">
        <f>BD!P1858*BD!AC1858</f>
        <v>0</v>
      </c>
      <c r="AX1858" s="129">
        <f>BD!V1858*BD!AC1858</f>
        <v>0</v>
      </c>
      <c r="AY1858" s="129">
        <f>IF(BD!AN1858="","",BD!AN1858*BD!AC1858)</f>
      </c>
      <c r="AZ1858" s="123" t="s">
        <v>123</v>
      </c>
      <c r="BA1858" s="123"/>
      <c r="BB1858" s="123"/>
      <c r="BC1858" s="123"/>
      <c r="BD1858" s="104"/>
      <c r="BE1858" s="104"/>
      <c r="BF1858" s="101"/>
      <c r="BG1858" s="101"/>
      <c r="BH1858" s="101"/>
      <c r="BI1858" s="101"/>
      <c r="BJ1858" s="101"/>
      <c r="BK1858" s="101"/>
      <c r="BL1858" s="101"/>
      <c r="BM1858" s="101"/>
      <c r="BN1858" s="101"/>
      <c r="BO1858" s="103"/>
      <c r="BP1858" s="101"/>
      <c r="BQ1858" s="101"/>
      <c r="BR1858" s="101"/>
      <c r="BS1858" s="101"/>
      <c r="BT1858" s="101"/>
      <c r="BU1858" s="101"/>
      <c r="BV1858" s="101"/>
      <c r="BW1858" s="101"/>
      <c r="BX1858" s="101"/>
      <c r="BY1858" s="101"/>
      <c r="BZ1858" s="101"/>
      <c r="CA1858" s="101"/>
      <c r="CB1858" s="101"/>
      <c r="CC1858" s="101"/>
      <c r="CD1858" s="101"/>
      <c r="CE1858" s="101"/>
      <c r="CF1858" s="101"/>
      <c r="CG1858" s="37" t="e">
        <f>VLOOKUP(Table_1[[#This Row],[EAN]],'[1]Planilha1'!$E:$R,13,0)</f>
        <v>#N/A</v>
      </c>
      <c r="CI1858" s="188">
        <f>IF(Table_1[[#This Row],[STATUS MERCADO]]="GO",Table_1[[#This Row],[M. BRUTA TOTAL]],0)</f>
        <v>0</v>
      </c>
      <c r="CJ1858" s="188">
        <f>IF(Table_1[[#This Row],[STATUS MERCADO]]="GO",Table_1[[#This Row],[PV UNIT. REALIZADO]]*Table_1[[#This Row],[QUANTIDADE]],0)</f>
        <v>0</v>
      </c>
    </row>
    <row r="1859" ht="15" hidden="1">
      <c r="A1859" s="7"/>
      <c r="B1859" s="75" t="s">
        <v>400</v>
      </c>
      <c r="C1859" s="75">
        <v>223545</v>
      </c>
      <c r="D1859" s="75">
        <v>61000248</v>
      </c>
      <c r="E1859" s="85">
        <v>7509546061689</v>
      </c>
      <c r="F1859" s="86" t="s">
        <v>1964</v>
      </c>
      <c r="G1859" s="75" t="s">
        <v>15</v>
      </c>
      <c r="H1859" s="75">
        <v>1620</v>
      </c>
      <c r="I1859" s="87" t="s">
        <v>1541</v>
      </c>
      <c r="J1859" s="75" t="s">
        <v>1719</v>
      </c>
      <c r="K1859" s="88" t="s">
        <v>1177</v>
      </c>
      <c r="L1859" s="88">
        <v>12</v>
      </c>
      <c r="M1859" s="88">
        <v>0</v>
      </c>
      <c r="N1859" s="75" t="s">
        <v>85</v>
      </c>
      <c r="O1859" s="75" t="s">
        <v>1739</v>
      </c>
      <c r="P1859" s="89"/>
      <c r="Q1859" s="90">
        <f>(17/100+7.6/100+1.65/100)*P1859</f>
        <v>0</v>
      </c>
      <c r="R1859" s="90"/>
      <c r="S1859" s="90"/>
      <c r="T1859" s="90"/>
      <c r="U1859" s="90"/>
      <c r="V1859" s="90">
        <f>+P1859-Q1859+R1859+S1859+T1859+U1859</f>
        <v>0</v>
      </c>
      <c r="W1859" s="91">
        <f>(1.02/100)</f>
        <v>1.02E-2</v>
      </c>
      <c r="X1859" s="91">
        <v>4.8E-3</v>
      </c>
      <c r="Y1859" s="91">
        <v>0.17</v>
      </c>
      <c r="Z1859" s="91">
        <v>1.65E-2</v>
      </c>
      <c r="AA1859" s="91">
        <v>7.6E-2</v>
      </c>
      <c r="AB1859" s="91">
        <f>SUM(W1859:AA1859)</f>
        <v>0.2775</v>
      </c>
      <c r="AC1859" s="75">
        <v>12</v>
      </c>
      <c r="AD1859" s="92">
        <f>IF(AL1859="","",+AC1859*AL1859)</f>
      </c>
      <c r="AE1859" s="93">
        <f>IF(AL1859="","",+AL1859*AB1859)</f>
      </c>
      <c r="AF1859" s="92">
        <f>IF(AL1859="","",+AL1859-AE1859)</f>
      </c>
      <c r="AG1859" s="93">
        <f>+V1859</f>
        <v>0</v>
      </c>
      <c r="AH1859" s="92">
        <f>IF(AF1859="","",+AF1859-AG1859)</f>
      </c>
      <c r="AI1859" s="92">
        <f>IF(AH1859="","",+AH1859*AC1859)</f>
      </c>
      <c r="AJ1859" s="93"/>
      <c r="AK1859" s="94">
        <v>0.33</v>
      </c>
      <c r="AL1859" s="93">
        <f>IF(V1859=0,"",V1859/(1-AB1859-AK1859))</f>
      </c>
      <c r="AM1859" s="95">
        <v>0.33</v>
      </c>
      <c r="AN1859" s="93">
        <f>IF(V1859=0,"",V1859/(1-AB1859-AM1859))</f>
      </c>
      <c r="AO1859" s="96">
        <v>1.2</v>
      </c>
      <c r="AP1859" s="93">
        <f>IF(BD!AJ1859="","",BD!AJ1859*BD!AO1859)</f>
      </c>
      <c r="AQ1859" s="91">
        <f>BD!AM1859/BD!AK1859-1</f>
        <v>0</v>
      </c>
      <c r="AR1859" s="91">
        <f>IF(BD!AN1859="","",IF(BD!AJ1859="","",BD!AN1859/BD!AJ1859-1))</f>
      </c>
      <c r="AS1859" s="91">
        <f>IF(BD!AN1859="","",IF(BD!AN1859&lt;BD!AL1859,"ABAIXO DA META","DENTRO DA META"))</f>
      </c>
      <c r="AT1859" s="91" t="str">
        <f>IF(BD!AJ1859="","EM ANÁLISE",IF(BD!AP1859&gt;=BD!AN1859,"GO", "NO GO"))</f>
        <v>EM ANÁLISE</v>
      </c>
      <c r="AU1859" s="97">
        <f>IF(AN1859="","",+BD!$AN1859-AJ1859)</f>
      </c>
      <c r="AV1859" s="98"/>
      <c r="AW1859" s="90">
        <f>BD!P1859*BD!AC1859</f>
        <v>0</v>
      </c>
      <c r="AX1859" s="90">
        <f>BD!V1859*BD!AC1859</f>
        <v>0</v>
      </c>
      <c r="AY1859" s="90">
        <f>IF(BD!AN1859="","",BD!AN1859*BD!AC1859)</f>
      </c>
      <c r="AZ1859" s="75" t="s">
        <v>123</v>
      </c>
      <c r="BA1859" s="75"/>
      <c r="BB1859" s="75"/>
      <c r="BC1859" s="75"/>
      <c r="BD1859" s="104"/>
      <c r="BE1859" s="104"/>
      <c r="BF1859" s="101"/>
      <c r="BG1859" s="101"/>
      <c r="BH1859" s="101"/>
      <c r="BI1859" s="101"/>
      <c r="BJ1859" s="101"/>
      <c r="BK1859" s="101"/>
      <c r="BL1859" s="101"/>
      <c r="BM1859" s="101"/>
      <c r="BN1859" s="101"/>
      <c r="BO1859" s="103"/>
      <c r="BP1859" s="101"/>
      <c r="BQ1859" s="101"/>
      <c r="BR1859" s="101"/>
      <c r="BS1859" s="101"/>
      <c r="BT1859" s="101"/>
      <c r="BU1859" s="101"/>
      <c r="BV1859" s="101"/>
      <c r="BW1859" s="101"/>
      <c r="BX1859" s="101"/>
      <c r="BY1859" s="101"/>
      <c r="BZ1859" s="101"/>
      <c r="CA1859" s="101"/>
      <c r="CB1859" s="101"/>
      <c r="CC1859" s="101"/>
      <c r="CD1859" s="101"/>
      <c r="CE1859" s="101"/>
      <c r="CF1859" s="101"/>
      <c r="CG1859" s="37" t="e">
        <f>VLOOKUP(Table_1[[#This Row],[EAN]],'[1]Planilha1'!$E:$R,13,0)</f>
        <v>#N/A</v>
      </c>
      <c r="CI1859" s="188">
        <f>IF(Table_1[[#This Row],[STATUS MERCADO]]="GO",Table_1[[#This Row],[M. BRUTA TOTAL]],0)</f>
        <v>0</v>
      </c>
      <c r="CJ1859" s="188">
        <f>IF(Table_1[[#This Row],[STATUS MERCADO]]="GO",Table_1[[#This Row],[PV UNIT. REALIZADO]]*Table_1[[#This Row],[QUANTIDADE]],0)</f>
        <v>0</v>
      </c>
    </row>
    <row r="1860" ht="15" hidden="1">
      <c r="A1860" s="7"/>
      <c r="B1860" s="122" t="s">
        <v>400</v>
      </c>
      <c r="C1860" s="123">
        <v>223546</v>
      </c>
      <c r="D1860" s="123" t="s">
        <v>1965</v>
      </c>
      <c r="E1860" s="124">
        <v>7891024026434</v>
      </c>
      <c r="F1860" s="125" t="s">
        <v>1966</v>
      </c>
      <c r="G1860" s="75" t="s">
        <v>15</v>
      </c>
      <c r="H1860" s="123">
        <v>1620</v>
      </c>
      <c r="I1860" s="126" t="s">
        <v>1541</v>
      </c>
      <c r="J1860" s="123" t="s">
        <v>1719</v>
      </c>
      <c r="K1860" s="127" t="s">
        <v>1177</v>
      </c>
      <c r="L1860" s="127">
        <v>12</v>
      </c>
      <c r="M1860" s="127">
        <v>0</v>
      </c>
      <c r="N1860" s="123" t="s">
        <v>85</v>
      </c>
      <c r="O1860" s="123" t="s">
        <v>1739</v>
      </c>
      <c r="P1860" s="128"/>
      <c r="Q1860" s="129">
        <f>(17/100+7.6/100+1.65/100)*P1860</f>
        <v>0</v>
      </c>
      <c r="R1860" s="129"/>
      <c r="S1860" s="129"/>
      <c r="T1860" s="129"/>
      <c r="U1860" s="129"/>
      <c r="V1860" s="129">
        <f>+P1860-Q1860+R1860+S1860+T1860+U1860</f>
        <v>0</v>
      </c>
      <c r="W1860" s="130">
        <f>(1.02/100)</f>
        <v>1.02E-2</v>
      </c>
      <c r="X1860" s="130">
        <v>4.8E-3</v>
      </c>
      <c r="Y1860" s="130">
        <v>0.17</v>
      </c>
      <c r="Z1860" s="130">
        <v>1.65E-2</v>
      </c>
      <c r="AA1860" s="130">
        <v>7.6E-2</v>
      </c>
      <c r="AB1860" s="130">
        <f>SUM(W1860:AA1860)</f>
        <v>0.2775</v>
      </c>
      <c r="AC1860" s="123">
        <v>12</v>
      </c>
      <c r="AD1860" s="131">
        <f>IF(AL1860="","",+AC1860*AL1860)</f>
      </c>
      <c r="AE1860" s="132">
        <f>IF(AL1860="","",+AL1860*AB1860)</f>
      </c>
      <c r="AF1860" s="131">
        <f>IF(AL1860="","",+AL1860-AE1860)</f>
      </c>
      <c r="AG1860" s="132">
        <f>+V1860</f>
        <v>0</v>
      </c>
      <c r="AH1860" s="131">
        <f>IF(AF1860="","",+AF1860-AG1860)</f>
      </c>
      <c r="AI1860" s="131">
        <f>IF(AH1860="","",+AH1860*AC1860)</f>
      </c>
      <c r="AJ1860" s="132"/>
      <c r="AK1860" s="133">
        <v>0.33</v>
      </c>
      <c r="AL1860" s="132">
        <f>IF(V1860=0,"",V1860/(1-AB1860-AK1860))</f>
      </c>
      <c r="AM1860" s="134">
        <v>0.33</v>
      </c>
      <c r="AN1860" s="132">
        <f>IF(V1860=0,"",V1860/(1-AB1860-AM1860))</f>
      </c>
      <c r="AO1860" s="135">
        <v>1.2</v>
      </c>
      <c r="AP1860" s="132">
        <f>IF(BD!AJ1860="","",BD!AJ1860*BD!AO1860)</f>
      </c>
      <c r="AQ1860" s="130">
        <f>BD!AM1860/BD!AK1860-1</f>
        <v>0</v>
      </c>
      <c r="AR1860" s="130">
        <f>IF(BD!AN1860="","",IF(BD!AJ1860="","",BD!AN1860/BD!AJ1860-1))</f>
      </c>
      <c r="AS1860" s="130">
        <f>IF(BD!AN1860="","",IF(BD!AN1860&lt;BD!AL1860,"ABAIXO DA META","DENTRO DA META"))</f>
      </c>
      <c r="AT1860" s="130" t="str">
        <f>IF(BD!AJ1860="","EM ANÁLISE",IF(BD!AP1860&gt;=BD!AN1860,"GO", "NO GO"))</f>
        <v>EM ANÁLISE</v>
      </c>
      <c r="AU1860" s="136">
        <f>IF(AN1860="","",+BD!$AN1860-AJ1860)</f>
      </c>
      <c r="AV1860" s="98"/>
      <c r="AW1860" s="129">
        <f>BD!P1860*BD!AC1860</f>
        <v>0</v>
      </c>
      <c r="AX1860" s="129">
        <f>BD!V1860*BD!AC1860</f>
        <v>0</v>
      </c>
      <c r="AY1860" s="129">
        <f>IF(BD!AN1860="","",BD!AN1860*BD!AC1860)</f>
      </c>
      <c r="AZ1860" s="123" t="s">
        <v>123</v>
      </c>
      <c r="BA1860" s="123"/>
      <c r="BB1860" s="123"/>
      <c r="BC1860" s="123"/>
      <c r="BD1860" s="104"/>
      <c r="BE1860" s="104"/>
      <c r="BF1860" s="101"/>
      <c r="BG1860" s="101"/>
      <c r="BH1860" s="101"/>
      <c r="BI1860" s="101"/>
      <c r="BJ1860" s="101"/>
      <c r="BK1860" s="101"/>
      <c r="BL1860" s="101"/>
      <c r="BM1860" s="101"/>
      <c r="BN1860" s="101"/>
      <c r="BO1860" s="103"/>
      <c r="BP1860" s="101"/>
      <c r="BQ1860" s="101"/>
      <c r="BR1860" s="101"/>
      <c r="BS1860" s="101"/>
      <c r="BT1860" s="101"/>
      <c r="BU1860" s="101"/>
      <c r="BV1860" s="101"/>
      <c r="BW1860" s="101"/>
      <c r="BX1860" s="101"/>
      <c r="BY1860" s="101"/>
      <c r="BZ1860" s="101"/>
      <c r="CA1860" s="101"/>
      <c r="CB1860" s="101"/>
      <c r="CC1860" s="101"/>
      <c r="CD1860" s="101"/>
      <c r="CE1860" s="101"/>
      <c r="CF1860" s="101"/>
      <c r="CG1860" s="37" t="e">
        <f>VLOOKUP(Table_1[[#This Row],[EAN]],'[1]Planilha1'!$E:$R,13,0)</f>
        <v>#N/A</v>
      </c>
      <c r="CI1860" s="188">
        <f>IF(Table_1[[#This Row],[STATUS MERCADO]]="GO",Table_1[[#This Row],[M. BRUTA TOTAL]],0)</f>
        <v>0</v>
      </c>
      <c r="CJ1860" s="188">
        <f>IF(Table_1[[#This Row],[STATUS MERCADO]]="GO",Table_1[[#This Row],[PV UNIT. REALIZADO]]*Table_1[[#This Row],[QUANTIDADE]],0)</f>
        <v>0</v>
      </c>
    </row>
    <row r="1861" ht="15" hidden="1">
      <c r="A1861" s="7"/>
      <c r="B1861" s="75" t="s">
        <v>400</v>
      </c>
      <c r="C1861" s="75">
        <v>223547</v>
      </c>
      <c r="D1861" s="75">
        <v>61008960</v>
      </c>
      <c r="E1861" s="85">
        <v>7891024136409</v>
      </c>
      <c r="F1861" s="86" t="s">
        <v>1967</v>
      </c>
      <c r="G1861" s="75" t="s">
        <v>15</v>
      </c>
      <c r="H1861" s="75">
        <v>1620</v>
      </c>
      <c r="I1861" s="87" t="s">
        <v>1541</v>
      </c>
      <c r="J1861" s="75" t="s">
        <v>1697</v>
      </c>
      <c r="K1861" s="88" t="s">
        <v>1177</v>
      </c>
      <c r="L1861" s="88">
        <v>12</v>
      </c>
      <c r="M1861" s="88">
        <v>0</v>
      </c>
      <c r="N1861" s="75" t="s">
        <v>85</v>
      </c>
      <c r="O1861" s="75" t="s">
        <v>1739</v>
      </c>
      <c r="P1861" s="89"/>
      <c r="Q1861" s="90">
        <f>(17/100+7.6/100+1.65/100)*P1861</f>
        <v>0</v>
      </c>
      <c r="R1861" s="90"/>
      <c r="S1861" s="90"/>
      <c r="T1861" s="90"/>
      <c r="U1861" s="90"/>
      <c r="V1861" s="90">
        <f>+P1861-Q1861+R1861+S1861+T1861+U1861</f>
        <v>0</v>
      </c>
      <c r="W1861" s="91">
        <f>(1.02/100)</f>
        <v>1.02E-2</v>
      </c>
      <c r="X1861" s="91">
        <v>4.8E-3</v>
      </c>
      <c r="Y1861" s="91">
        <v>0.17</v>
      </c>
      <c r="Z1861" s="91">
        <v>1.65E-2</v>
      </c>
      <c r="AA1861" s="91">
        <v>7.6E-2</v>
      </c>
      <c r="AB1861" s="91">
        <f>SUM(W1861:AA1861)</f>
        <v>0.2775</v>
      </c>
      <c r="AC1861" s="75">
        <v>12</v>
      </c>
      <c r="AD1861" s="92">
        <f>IF(AL1861="","",+AC1861*AL1861)</f>
      </c>
      <c r="AE1861" s="93">
        <f>IF(AL1861="","",+AL1861*AB1861)</f>
      </c>
      <c r="AF1861" s="92">
        <f>IF(AL1861="","",+AL1861-AE1861)</f>
      </c>
      <c r="AG1861" s="93">
        <f>+V1861</f>
        <v>0</v>
      </c>
      <c r="AH1861" s="92">
        <f>IF(AF1861="","",+AF1861-AG1861)</f>
      </c>
      <c r="AI1861" s="92">
        <f>IF(AH1861="","",+AH1861*AC1861)</f>
      </c>
      <c r="AJ1861" s="93"/>
      <c r="AK1861" s="94">
        <v>0.33</v>
      </c>
      <c r="AL1861" s="93">
        <f>IF(V1861=0,"",V1861/(1-AB1861-AK1861))</f>
      </c>
      <c r="AM1861" s="95">
        <v>0.33</v>
      </c>
      <c r="AN1861" s="93">
        <f>IF(V1861=0,"",V1861/(1-AB1861-AM1861))</f>
      </c>
      <c r="AO1861" s="96">
        <v>1.2</v>
      </c>
      <c r="AP1861" s="93">
        <f>IF(BD!AJ1861="","",BD!AJ1861*BD!AO1861)</f>
      </c>
      <c r="AQ1861" s="91">
        <f>BD!AM1861/BD!AK1861-1</f>
        <v>0</v>
      </c>
      <c r="AR1861" s="91">
        <f>IF(BD!AN1861="","",IF(BD!AJ1861="","",BD!AN1861/BD!AJ1861-1))</f>
      </c>
      <c r="AS1861" s="91">
        <f>IF(BD!AN1861="","",IF(BD!AN1861&lt;BD!AL1861,"ABAIXO DA META","DENTRO DA META"))</f>
      </c>
      <c r="AT1861" s="91" t="str">
        <f>IF(BD!AJ1861="","EM ANÁLISE",IF(BD!AP1861&gt;=BD!AN1861,"GO", "NO GO"))</f>
        <v>EM ANÁLISE</v>
      </c>
      <c r="AU1861" s="97">
        <f>IF(AN1861="","",+BD!$AN1861-AJ1861)</f>
      </c>
      <c r="AV1861" s="98"/>
      <c r="AW1861" s="90">
        <f>BD!P1861*BD!AC1861</f>
        <v>0</v>
      </c>
      <c r="AX1861" s="90">
        <f>BD!V1861*BD!AC1861</f>
        <v>0</v>
      </c>
      <c r="AY1861" s="90">
        <f>IF(BD!AN1861="","",BD!AN1861*BD!AC1861)</f>
      </c>
      <c r="AZ1861" s="75" t="s">
        <v>123</v>
      </c>
      <c r="BA1861" s="75"/>
      <c r="BB1861" s="75"/>
      <c r="BC1861" s="75"/>
      <c r="BD1861" s="104"/>
      <c r="BE1861" s="104"/>
      <c r="BF1861" s="101"/>
      <c r="BG1861" s="101"/>
      <c r="BH1861" s="101"/>
      <c r="BI1861" s="101"/>
      <c r="BJ1861" s="101"/>
      <c r="BK1861" s="101"/>
      <c r="BL1861" s="101"/>
      <c r="BM1861" s="101"/>
      <c r="BN1861" s="101"/>
      <c r="BO1861" s="103"/>
      <c r="BP1861" s="101"/>
      <c r="BQ1861" s="101"/>
      <c r="BR1861" s="101"/>
      <c r="BS1861" s="101"/>
      <c r="BT1861" s="101"/>
      <c r="BU1861" s="101"/>
      <c r="BV1861" s="101"/>
      <c r="BW1861" s="101"/>
      <c r="BX1861" s="101"/>
      <c r="BY1861" s="101"/>
      <c r="BZ1861" s="101"/>
      <c r="CA1861" s="101"/>
      <c r="CB1861" s="101"/>
      <c r="CC1861" s="101"/>
      <c r="CD1861" s="101"/>
      <c r="CE1861" s="101"/>
      <c r="CF1861" s="101"/>
      <c r="CG1861" s="37" t="e">
        <f>VLOOKUP(Table_1[[#This Row],[EAN]],'[1]Planilha1'!$E:$R,13,0)</f>
        <v>#N/A</v>
      </c>
      <c r="CI1861" s="188">
        <f>IF(Table_1[[#This Row],[STATUS MERCADO]]="GO",Table_1[[#This Row],[M. BRUTA TOTAL]],0)</f>
        <v>0</v>
      </c>
      <c r="CJ1861" s="188">
        <f>IF(Table_1[[#This Row],[STATUS MERCADO]]="GO",Table_1[[#This Row],[PV UNIT. REALIZADO]]*Table_1[[#This Row],[QUANTIDADE]],0)</f>
        <v>0</v>
      </c>
    </row>
    <row r="1862" ht="15" hidden="1">
      <c r="A1862" s="7"/>
      <c r="B1862" s="75" t="s">
        <v>400</v>
      </c>
      <c r="C1862" s="75">
        <v>223548</v>
      </c>
      <c r="D1862" s="75" t="s">
        <v>1968</v>
      </c>
      <c r="E1862" s="85">
        <v>7891024027257</v>
      </c>
      <c r="F1862" s="86" t="s">
        <v>1969</v>
      </c>
      <c r="G1862" s="75" t="s">
        <v>15</v>
      </c>
      <c r="H1862" s="75">
        <v>1090</v>
      </c>
      <c r="I1862" s="87" t="s">
        <v>1554</v>
      </c>
      <c r="J1862" s="75" t="s">
        <v>1633</v>
      </c>
      <c r="K1862" s="88" t="s">
        <v>1177</v>
      </c>
      <c r="L1862" s="88">
        <v>24</v>
      </c>
      <c r="M1862" s="88">
        <v>0</v>
      </c>
      <c r="N1862" s="75" t="s">
        <v>85</v>
      </c>
      <c r="O1862" s="75" t="s">
        <v>1739</v>
      </c>
      <c r="P1862" s="89"/>
      <c r="Q1862" s="90">
        <f>(17/100+7.6/100+1.65/100)*P1862</f>
        <v>0</v>
      </c>
      <c r="R1862" s="90"/>
      <c r="S1862" s="90"/>
      <c r="T1862" s="90"/>
      <c r="U1862" s="90"/>
      <c r="V1862" s="90">
        <f>+P1862-Q1862+R1862+S1862+T1862+U1862</f>
        <v>0</v>
      </c>
      <c r="W1862" s="91">
        <f>(1.02/100)</f>
        <v>1.02E-2</v>
      </c>
      <c r="X1862" s="91">
        <v>4.8E-3</v>
      </c>
      <c r="Y1862" s="91">
        <v>0.17</v>
      </c>
      <c r="Z1862" s="91">
        <v>1.65E-2</v>
      </c>
      <c r="AA1862" s="91">
        <v>7.6E-2</v>
      </c>
      <c r="AB1862" s="91">
        <f>SUM(W1862:AA1862)</f>
        <v>0.2775</v>
      </c>
      <c r="AC1862" s="75">
        <v>12</v>
      </c>
      <c r="AD1862" s="92">
        <f>IF(AL1862="","",+AC1862*AL1862)</f>
      </c>
      <c r="AE1862" s="93">
        <f>IF(AL1862="","",+AL1862*AB1862)</f>
      </c>
      <c r="AF1862" s="92">
        <f>IF(AL1862="","",+AL1862-AE1862)</f>
      </c>
      <c r="AG1862" s="93">
        <f>+V1862</f>
        <v>0</v>
      </c>
      <c r="AH1862" s="92">
        <f>IF(AF1862="","",+AF1862-AG1862)</f>
      </c>
      <c r="AI1862" s="92">
        <f>IF(AH1862="","",+AH1862*AC1862)</f>
      </c>
      <c r="AJ1862" s="93"/>
      <c r="AK1862" s="94">
        <v>0.33</v>
      </c>
      <c r="AL1862" s="93">
        <f>IF(V1862=0,"",V1862/(1-AB1862-AK1862))</f>
      </c>
      <c r="AM1862" s="95">
        <v>0.33</v>
      </c>
      <c r="AN1862" s="93">
        <f>IF(V1862=0,"",V1862/(1-AB1862-AM1862))</f>
      </c>
      <c r="AO1862" s="96">
        <v>1.2</v>
      </c>
      <c r="AP1862" s="93">
        <f>IF(BD!AJ1862="","",BD!AJ1862*BD!AO1862)</f>
      </c>
      <c r="AQ1862" s="91">
        <f>BD!AM1862/BD!AK1862-1</f>
        <v>0</v>
      </c>
      <c r="AR1862" s="91">
        <f>IF(BD!AN1862="","",IF(BD!AJ1862="","",BD!AN1862/BD!AJ1862-1))</f>
      </c>
      <c r="AS1862" s="91">
        <f>IF(BD!AN1862="","",IF(BD!AN1862&lt;BD!AL1862,"ABAIXO DA META","DENTRO DA META"))</f>
      </c>
      <c r="AT1862" s="91" t="str">
        <f>IF(BD!AJ1862="","EM ANÁLISE",IF(BD!AP1862&gt;=BD!AN1862,"GO", "NO GO"))</f>
        <v>EM ANÁLISE</v>
      </c>
      <c r="AU1862" s="97">
        <f>IF(AN1862="","",+BD!$AN1862-AJ1862)</f>
      </c>
      <c r="AV1862" s="98"/>
      <c r="AW1862" s="90">
        <f>BD!P1862*BD!AC1862</f>
        <v>0</v>
      </c>
      <c r="AX1862" s="90">
        <f>BD!V1862*BD!AC1862</f>
        <v>0</v>
      </c>
      <c r="AY1862" s="90">
        <f>IF(BD!AN1862="","",BD!AN1862*BD!AC1862)</f>
      </c>
      <c r="AZ1862" s="75" t="s">
        <v>123</v>
      </c>
      <c r="BA1862" s="75"/>
      <c r="BB1862" s="75"/>
      <c r="BC1862" s="75"/>
      <c r="BD1862" s="104"/>
      <c r="BE1862" s="104"/>
      <c r="BF1862" s="101"/>
      <c r="BG1862" s="101"/>
      <c r="BH1862" s="101"/>
      <c r="BI1862" s="101"/>
      <c r="BJ1862" s="101"/>
      <c r="BK1862" s="101"/>
      <c r="BL1862" s="101"/>
      <c r="BM1862" s="101"/>
      <c r="BN1862" s="101"/>
      <c r="BO1862" s="103"/>
      <c r="BP1862" s="101"/>
      <c r="BQ1862" s="101"/>
      <c r="BR1862" s="101"/>
      <c r="BS1862" s="101"/>
      <c r="BT1862" s="101"/>
      <c r="BU1862" s="101"/>
      <c r="BV1862" s="101"/>
      <c r="BW1862" s="101"/>
      <c r="BX1862" s="101"/>
      <c r="BY1862" s="101"/>
      <c r="BZ1862" s="101"/>
      <c r="CA1862" s="101"/>
      <c r="CB1862" s="101"/>
      <c r="CC1862" s="101"/>
      <c r="CD1862" s="101"/>
      <c r="CE1862" s="101"/>
      <c r="CF1862" s="101"/>
      <c r="CG1862" s="37" t="e">
        <f>VLOOKUP(Table_1[[#This Row],[EAN]],'[1]Planilha1'!$E:$R,13,0)</f>
        <v>#N/A</v>
      </c>
      <c r="CI1862" s="188">
        <f>IF(Table_1[[#This Row],[STATUS MERCADO]]="GO",Table_1[[#This Row],[M. BRUTA TOTAL]],0)</f>
        <v>0</v>
      </c>
      <c r="CJ1862" s="188">
        <f>IF(Table_1[[#This Row],[STATUS MERCADO]]="GO",Table_1[[#This Row],[PV UNIT. REALIZADO]]*Table_1[[#This Row],[QUANTIDADE]],0)</f>
        <v>0</v>
      </c>
    </row>
    <row r="1863" ht="15" hidden="1">
      <c r="A1863" s="7"/>
      <c r="B1863" s="122" t="s">
        <v>400</v>
      </c>
      <c r="C1863" s="123">
        <v>223549</v>
      </c>
      <c r="D1863" s="123" t="s">
        <v>1970</v>
      </c>
      <c r="E1863" s="124">
        <v>7891528028132</v>
      </c>
      <c r="F1863" s="125" t="s">
        <v>1971</v>
      </c>
      <c r="G1863" s="75" t="s">
        <v>15</v>
      </c>
      <c r="H1863" s="123">
        <v>1620</v>
      </c>
      <c r="I1863" s="126" t="s">
        <v>1541</v>
      </c>
      <c r="J1863" s="123" t="s">
        <v>1542</v>
      </c>
      <c r="K1863" s="127" t="s">
        <v>1177</v>
      </c>
      <c r="L1863" s="127">
        <v>4</v>
      </c>
      <c r="M1863" s="127">
        <v>0</v>
      </c>
      <c r="N1863" s="123" t="s">
        <v>85</v>
      </c>
      <c r="O1863" s="123" t="s">
        <v>1739</v>
      </c>
      <c r="P1863" s="128"/>
      <c r="Q1863" s="129">
        <f>(17/100+7.6/100+1.65/100)*P1863</f>
        <v>0</v>
      </c>
      <c r="R1863" s="129"/>
      <c r="S1863" s="129"/>
      <c r="T1863" s="129"/>
      <c r="U1863" s="129"/>
      <c r="V1863" s="129">
        <f>+P1863-Q1863+R1863+S1863+T1863+U1863</f>
        <v>0</v>
      </c>
      <c r="W1863" s="130">
        <f>(1.02/100)</f>
        <v>1.02E-2</v>
      </c>
      <c r="X1863" s="130">
        <v>4.8E-3</v>
      </c>
      <c r="Y1863" s="130">
        <v>0.17</v>
      </c>
      <c r="Z1863" s="130">
        <v>1.65E-2</v>
      </c>
      <c r="AA1863" s="130">
        <v>7.6E-2</v>
      </c>
      <c r="AB1863" s="130">
        <f>SUM(W1863:AA1863)</f>
        <v>0.2775</v>
      </c>
      <c r="AC1863" s="123">
        <v>12</v>
      </c>
      <c r="AD1863" s="131">
        <f>IF(AL1863="","",+AC1863*AL1863)</f>
      </c>
      <c r="AE1863" s="132">
        <f>IF(AL1863="","",+AL1863*AB1863)</f>
      </c>
      <c r="AF1863" s="131">
        <f>IF(AL1863="","",+AL1863-AE1863)</f>
      </c>
      <c r="AG1863" s="132">
        <f>+V1863</f>
        <v>0</v>
      </c>
      <c r="AH1863" s="131">
        <f>IF(AF1863="","",+AF1863-AG1863)</f>
      </c>
      <c r="AI1863" s="131">
        <f>IF(AH1863="","",+AH1863*AC1863)</f>
      </c>
      <c r="AJ1863" s="132"/>
      <c r="AK1863" s="133">
        <v>0.33</v>
      </c>
      <c r="AL1863" s="132">
        <f>IF(V1863=0,"",V1863/(1-AB1863-AK1863))</f>
      </c>
      <c r="AM1863" s="134">
        <v>0.33</v>
      </c>
      <c r="AN1863" s="132">
        <f>IF(V1863=0,"",V1863/(1-AB1863-AM1863))</f>
      </c>
      <c r="AO1863" s="135">
        <v>1.2</v>
      </c>
      <c r="AP1863" s="132">
        <f>IF(BD!AJ1863="","",BD!AJ1863*BD!AO1863)</f>
      </c>
      <c r="AQ1863" s="130">
        <f>BD!AM1863/BD!AK1863-1</f>
        <v>0</v>
      </c>
      <c r="AR1863" s="130">
        <f>IF(BD!AN1863="","",IF(BD!AJ1863="","",BD!AN1863/BD!AJ1863-1))</f>
      </c>
      <c r="AS1863" s="130">
        <f>IF(BD!AN1863="","",IF(BD!AN1863&lt;BD!AL1863,"ABAIXO DA META","DENTRO DA META"))</f>
      </c>
      <c r="AT1863" s="130" t="str">
        <f>IF(BD!AJ1863="","EM ANÁLISE",IF(BD!AP1863&gt;=BD!AN1863,"GO", "NO GO"))</f>
        <v>EM ANÁLISE</v>
      </c>
      <c r="AU1863" s="136">
        <f>IF(AN1863="","",+BD!$AN1863-AJ1863)</f>
      </c>
      <c r="AV1863" s="98"/>
      <c r="AW1863" s="129">
        <f>BD!P1863*BD!AC1863</f>
        <v>0</v>
      </c>
      <c r="AX1863" s="129">
        <f>BD!V1863*BD!AC1863</f>
        <v>0</v>
      </c>
      <c r="AY1863" s="129">
        <f>IF(BD!AN1863="","",BD!AN1863*BD!AC1863)</f>
      </c>
      <c r="AZ1863" s="123" t="s">
        <v>123</v>
      </c>
      <c r="BA1863" s="123"/>
      <c r="BB1863" s="123"/>
      <c r="BC1863" s="123"/>
      <c r="BD1863" s="104"/>
      <c r="BE1863" s="104"/>
      <c r="BF1863" s="101"/>
      <c r="BG1863" s="101"/>
      <c r="BH1863" s="101"/>
      <c r="BI1863" s="101"/>
      <c r="BJ1863" s="101"/>
      <c r="BK1863" s="101"/>
      <c r="BL1863" s="101"/>
      <c r="BM1863" s="101"/>
      <c r="BN1863" s="101"/>
      <c r="BO1863" s="103"/>
      <c r="BP1863" s="101"/>
      <c r="BQ1863" s="101"/>
      <c r="BR1863" s="101"/>
      <c r="BS1863" s="101"/>
      <c r="BT1863" s="101"/>
      <c r="BU1863" s="101"/>
      <c r="BV1863" s="101"/>
      <c r="BW1863" s="101"/>
      <c r="BX1863" s="101"/>
      <c r="BY1863" s="101"/>
      <c r="BZ1863" s="101"/>
      <c r="CA1863" s="101"/>
      <c r="CB1863" s="101"/>
      <c r="CC1863" s="101"/>
      <c r="CD1863" s="101"/>
      <c r="CE1863" s="101"/>
      <c r="CF1863" s="101"/>
      <c r="CG1863" s="37" t="e">
        <f>VLOOKUP(Table_1[[#This Row],[EAN]],'[1]Planilha1'!$E:$R,13,0)</f>
        <v>#N/A</v>
      </c>
      <c r="CI1863" s="188">
        <f>IF(Table_1[[#This Row],[STATUS MERCADO]]="GO",Table_1[[#This Row],[M. BRUTA TOTAL]],0)</f>
        <v>0</v>
      </c>
      <c r="CJ1863" s="188">
        <f>IF(Table_1[[#This Row],[STATUS MERCADO]]="GO",Table_1[[#This Row],[PV UNIT. REALIZADO]]*Table_1[[#This Row],[QUANTIDADE]],0)</f>
        <v>0</v>
      </c>
    </row>
    <row r="1864" ht="15" hidden="1">
      <c r="A1864" s="7"/>
      <c r="B1864" s="75" t="s">
        <v>400</v>
      </c>
      <c r="C1864" s="75">
        <v>223550</v>
      </c>
      <c r="D1864" s="75">
        <v>61009203</v>
      </c>
      <c r="E1864" s="85">
        <v>7891024024386</v>
      </c>
      <c r="F1864" s="86" t="s">
        <v>1972</v>
      </c>
      <c r="G1864" s="75" t="s">
        <v>15</v>
      </c>
      <c r="H1864" s="75">
        <v>1620</v>
      </c>
      <c r="I1864" s="87" t="s">
        <v>1541</v>
      </c>
      <c r="J1864" s="75" t="s">
        <v>1719</v>
      </c>
      <c r="K1864" s="88" t="s">
        <v>1177</v>
      </c>
      <c r="L1864" s="88">
        <v>48</v>
      </c>
      <c r="M1864" s="88">
        <v>0</v>
      </c>
      <c r="N1864" s="75" t="s">
        <v>85</v>
      </c>
      <c r="O1864" s="75" t="s">
        <v>1739</v>
      </c>
      <c r="P1864" s="89"/>
      <c r="Q1864" s="90">
        <f>(17/100+7.6/100+1.65/100)*P1864</f>
        <v>0</v>
      </c>
      <c r="R1864" s="90"/>
      <c r="S1864" s="90"/>
      <c r="T1864" s="90"/>
      <c r="U1864" s="90"/>
      <c r="V1864" s="90">
        <f>+P1864-Q1864+R1864+S1864+T1864+U1864</f>
        <v>0</v>
      </c>
      <c r="W1864" s="91">
        <f>(1.02/100)</f>
        <v>1.02E-2</v>
      </c>
      <c r="X1864" s="91">
        <v>4.8E-3</v>
      </c>
      <c r="Y1864" s="91">
        <v>0.17</v>
      </c>
      <c r="Z1864" s="91">
        <v>1.65E-2</v>
      </c>
      <c r="AA1864" s="91">
        <v>7.6E-2</v>
      </c>
      <c r="AB1864" s="91">
        <f>SUM(W1864:AA1864)</f>
        <v>0.2775</v>
      </c>
      <c r="AC1864" s="75">
        <v>12</v>
      </c>
      <c r="AD1864" s="92">
        <f>IF(AL1864="","",+AC1864*AL1864)</f>
      </c>
      <c r="AE1864" s="93">
        <f>IF(AL1864="","",+AL1864*AB1864)</f>
      </c>
      <c r="AF1864" s="92">
        <f>IF(AL1864="","",+AL1864-AE1864)</f>
      </c>
      <c r="AG1864" s="93">
        <f>+V1864</f>
        <v>0</v>
      </c>
      <c r="AH1864" s="92">
        <f>IF(AF1864="","",+AF1864-AG1864)</f>
      </c>
      <c r="AI1864" s="92">
        <f>IF(AH1864="","",+AH1864*AC1864)</f>
      </c>
      <c r="AJ1864" s="93"/>
      <c r="AK1864" s="94">
        <v>0.33</v>
      </c>
      <c r="AL1864" s="93">
        <f>IF(V1864=0,"",V1864/(1-AB1864-AK1864))</f>
      </c>
      <c r="AM1864" s="95">
        <v>0.33</v>
      </c>
      <c r="AN1864" s="93">
        <f>IF(V1864=0,"",V1864/(1-AB1864-AM1864))</f>
      </c>
      <c r="AO1864" s="96">
        <v>1.2</v>
      </c>
      <c r="AP1864" s="93">
        <f>IF(BD!AJ1864="","",BD!AJ1864*BD!AO1864)</f>
      </c>
      <c r="AQ1864" s="91">
        <f>BD!AM1864/BD!AK1864-1</f>
        <v>0</v>
      </c>
      <c r="AR1864" s="91">
        <f>IF(BD!AN1864="","",IF(BD!AJ1864="","",BD!AN1864/BD!AJ1864-1))</f>
      </c>
      <c r="AS1864" s="91">
        <f>IF(BD!AN1864="","",IF(BD!AN1864&lt;BD!AL1864,"ABAIXO DA META","DENTRO DA META"))</f>
      </c>
      <c r="AT1864" s="91" t="str">
        <f>IF(BD!AJ1864="","EM ANÁLISE",IF(BD!AP1864&gt;=BD!AN1864,"GO", "NO GO"))</f>
        <v>EM ANÁLISE</v>
      </c>
      <c r="AU1864" s="97">
        <f>IF(AN1864="","",+BD!$AN1864-AJ1864)</f>
      </c>
      <c r="AV1864" s="98"/>
      <c r="AW1864" s="90">
        <f>BD!P1864*BD!AC1864</f>
        <v>0</v>
      </c>
      <c r="AX1864" s="90">
        <f>BD!V1864*BD!AC1864</f>
        <v>0</v>
      </c>
      <c r="AY1864" s="90">
        <f>IF(BD!AN1864="","",BD!AN1864*BD!AC1864)</f>
      </c>
      <c r="AZ1864" s="75" t="s">
        <v>123</v>
      </c>
      <c r="BA1864" s="75"/>
      <c r="BB1864" s="75"/>
      <c r="BC1864" s="75"/>
      <c r="BD1864" s="104"/>
      <c r="BE1864" s="104"/>
      <c r="BF1864" s="101"/>
      <c r="BG1864" s="101"/>
      <c r="BH1864" s="101"/>
      <c r="BI1864" s="101"/>
      <c r="BJ1864" s="101"/>
      <c r="BK1864" s="101"/>
      <c r="BL1864" s="101"/>
      <c r="BM1864" s="101"/>
      <c r="BN1864" s="101"/>
      <c r="BO1864" s="103"/>
      <c r="BP1864" s="101"/>
      <c r="BQ1864" s="101"/>
      <c r="BR1864" s="101"/>
      <c r="BS1864" s="101"/>
      <c r="BT1864" s="101"/>
      <c r="BU1864" s="101"/>
      <c r="BV1864" s="101"/>
      <c r="BW1864" s="101"/>
      <c r="BX1864" s="101"/>
      <c r="BY1864" s="101"/>
      <c r="BZ1864" s="101"/>
      <c r="CA1864" s="101"/>
      <c r="CB1864" s="101"/>
      <c r="CC1864" s="101"/>
      <c r="CD1864" s="101"/>
      <c r="CE1864" s="101"/>
      <c r="CF1864" s="101"/>
      <c r="CG1864" s="37" t="e">
        <f>VLOOKUP(Table_1[[#This Row],[EAN]],'[1]Planilha1'!$E:$R,13,0)</f>
        <v>#N/A</v>
      </c>
      <c r="CI1864" s="188">
        <f>IF(Table_1[[#This Row],[STATUS MERCADO]]="GO",Table_1[[#This Row],[M. BRUTA TOTAL]],0)</f>
        <v>0</v>
      </c>
      <c r="CJ1864" s="188">
        <f>IF(Table_1[[#This Row],[STATUS MERCADO]]="GO",Table_1[[#This Row],[PV UNIT. REALIZADO]]*Table_1[[#This Row],[QUANTIDADE]],0)</f>
        <v>0</v>
      </c>
    </row>
    <row r="1865" ht="15" hidden="1">
      <c r="A1865" s="7"/>
      <c r="B1865" s="75" t="s">
        <v>400</v>
      </c>
      <c r="C1865" s="75">
        <v>223551</v>
      </c>
      <c r="D1865" s="75" t="s">
        <v>1973</v>
      </c>
      <c r="E1865" s="85">
        <v>7891024025017</v>
      </c>
      <c r="F1865" s="86" t="s">
        <v>1974</v>
      </c>
      <c r="G1865" s="75" t="s">
        <v>15</v>
      </c>
      <c r="H1865" s="75">
        <v>1620</v>
      </c>
      <c r="I1865" s="87" t="s">
        <v>1541</v>
      </c>
      <c r="J1865" s="75" t="s">
        <v>1542</v>
      </c>
      <c r="K1865" s="88" t="s">
        <v>1177</v>
      </c>
      <c r="L1865" s="88">
        <v>4</v>
      </c>
      <c r="M1865" s="88">
        <v>0</v>
      </c>
      <c r="N1865" s="75" t="s">
        <v>85</v>
      </c>
      <c r="O1865" s="75" t="s">
        <v>1739</v>
      </c>
      <c r="P1865" s="89"/>
      <c r="Q1865" s="90">
        <f>(17/100+7.6/100+1.65/100)*P1865</f>
        <v>0</v>
      </c>
      <c r="R1865" s="90"/>
      <c r="S1865" s="90"/>
      <c r="T1865" s="90"/>
      <c r="U1865" s="90"/>
      <c r="V1865" s="90">
        <f>+P1865-Q1865+R1865+S1865+T1865+U1865</f>
        <v>0</v>
      </c>
      <c r="W1865" s="91">
        <f>(1.02/100)</f>
        <v>1.02E-2</v>
      </c>
      <c r="X1865" s="91">
        <v>4.8E-3</v>
      </c>
      <c r="Y1865" s="91">
        <v>0.17</v>
      </c>
      <c r="Z1865" s="91">
        <v>1.65E-2</v>
      </c>
      <c r="AA1865" s="91">
        <v>7.6E-2</v>
      </c>
      <c r="AB1865" s="91">
        <f>SUM(W1865:AA1865)</f>
        <v>0.2775</v>
      </c>
      <c r="AC1865" s="75">
        <v>12</v>
      </c>
      <c r="AD1865" s="92">
        <f>IF(AL1865="","",+AC1865*AL1865)</f>
      </c>
      <c r="AE1865" s="93">
        <f>IF(AL1865="","",+AL1865*AB1865)</f>
      </c>
      <c r="AF1865" s="92">
        <f>IF(AL1865="","",+AL1865-AE1865)</f>
      </c>
      <c r="AG1865" s="93">
        <f>+V1865</f>
        <v>0</v>
      </c>
      <c r="AH1865" s="92">
        <f>IF(AF1865="","",+AF1865-AG1865)</f>
      </c>
      <c r="AI1865" s="92">
        <f>IF(AH1865="","",+AH1865*AC1865)</f>
      </c>
      <c r="AJ1865" s="93"/>
      <c r="AK1865" s="94">
        <v>0.33</v>
      </c>
      <c r="AL1865" s="93">
        <f>IF(V1865=0,"",V1865/(1-AB1865-AK1865))</f>
      </c>
      <c r="AM1865" s="95">
        <v>0.33</v>
      </c>
      <c r="AN1865" s="93">
        <f>IF(V1865=0,"",V1865/(1-AB1865-AM1865))</f>
      </c>
      <c r="AO1865" s="96">
        <v>1.2</v>
      </c>
      <c r="AP1865" s="93">
        <f>IF(BD!AJ1865="","",BD!AJ1865*BD!AO1865)</f>
      </c>
      <c r="AQ1865" s="91">
        <f>BD!AM1865/BD!AK1865-1</f>
        <v>0</v>
      </c>
      <c r="AR1865" s="91">
        <f>IF(BD!AN1865="","",IF(BD!AJ1865="","",BD!AN1865/BD!AJ1865-1))</f>
      </c>
      <c r="AS1865" s="91">
        <f>IF(BD!AN1865="","",IF(BD!AN1865&lt;BD!AL1865,"ABAIXO DA META","DENTRO DA META"))</f>
      </c>
      <c r="AT1865" s="91" t="str">
        <f>IF(BD!AJ1865="","EM ANÁLISE",IF(BD!AP1865&gt;=BD!AN1865,"GO", "NO GO"))</f>
        <v>EM ANÁLISE</v>
      </c>
      <c r="AU1865" s="97">
        <f>IF(AN1865="","",+BD!$AN1865-AJ1865)</f>
      </c>
      <c r="AV1865" s="98"/>
      <c r="AW1865" s="90">
        <f>BD!P1865*BD!AC1865</f>
        <v>0</v>
      </c>
      <c r="AX1865" s="90">
        <f>BD!V1865*BD!AC1865</f>
        <v>0</v>
      </c>
      <c r="AY1865" s="90">
        <f>IF(BD!AN1865="","",BD!AN1865*BD!AC1865)</f>
      </c>
      <c r="AZ1865" s="75" t="s">
        <v>123</v>
      </c>
      <c r="BA1865" s="75"/>
      <c r="BB1865" s="75"/>
      <c r="BC1865" s="75"/>
      <c r="BD1865" s="104"/>
      <c r="BE1865" s="104"/>
      <c r="BF1865" s="101"/>
      <c r="BG1865" s="101"/>
      <c r="BH1865" s="101"/>
      <c r="BI1865" s="101"/>
      <c r="BJ1865" s="101"/>
      <c r="BK1865" s="101"/>
      <c r="BL1865" s="101"/>
      <c r="BM1865" s="101"/>
      <c r="BN1865" s="101"/>
      <c r="BO1865" s="103"/>
      <c r="BP1865" s="101"/>
      <c r="BQ1865" s="101"/>
      <c r="BR1865" s="101"/>
      <c r="BS1865" s="101"/>
      <c r="BT1865" s="101"/>
      <c r="BU1865" s="101"/>
      <c r="BV1865" s="101"/>
      <c r="BW1865" s="101"/>
      <c r="BX1865" s="101"/>
      <c r="BY1865" s="101"/>
      <c r="BZ1865" s="101"/>
      <c r="CA1865" s="101"/>
      <c r="CB1865" s="101"/>
      <c r="CC1865" s="101"/>
      <c r="CD1865" s="101"/>
      <c r="CE1865" s="101"/>
      <c r="CF1865" s="101"/>
      <c r="CG1865" s="37" t="e">
        <f>VLOOKUP(Table_1[[#This Row],[EAN]],'[1]Planilha1'!$E:$R,13,0)</f>
        <v>#N/A</v>
      </c>
      <c r="CI1865" s="188">
        <f>IF(Table_1[[#This Row],[STATUS MERCADO]]="GO",Table_1[[#This Row],[M. BRUTA TOTAL]],0)</f>
        <v>0</v>
      </c>
      <c r="CJ1865" s="188">
        <f>IF(Table_1[[#This Row],[STATUS MERCADO]]="GO",Table_1[[#This Row],[PV UNIT. REALIZADO]]*Table_1[[#This Row],[QUANTIDADE]],0)</f>
        <v>0</v>
      </c>
    </row>
    <row r="1866" ht="15" hidden="1">
      <c r="A1866" s="7"/>
      <c r="B1866" s="75" t="s">
        <v>400</v>
      </c>
      <c r="C1866" s="75">
        <v>223552</v>
      </c>
      <c r="D1866" s="75" t="s">
        <v>1975</v>
      </c>
      <c r="E1866" s="85">
        <v>7891024032312</v>
      </c>
      <c r="F1866" s="86" t="s">
        <v>1976</v>
      </c>
      <c r="G1866" s="75" t="s">
        <v>15</v>
      </c>
      <c r="H1866" s="75">
        <v>1090</v>
      </c>
      <c r="I1866" s="87" t="s">
        <v>1554</v>
      </c>
      <c r="J1866" s="75" t="s">
        <v>1647</v>
      </c>
      <c r="K1866" s="88" t="s">
        <v>1177</v>
      </c>
      <c r="L1866" s="88">
        <v>6</v>
      </c>
      <c r="M1866" s="88">
        <v>0</v>
      </c>
      <c r="N1866" s="75" t="s">
        <v>85</v>
      </c>
      <c r="O1866" s="75" t="s">
        <v>1739</v>
      </c>
      <c r="P1866" s="89"/>
      <c r="Q1866" s="90">
        <f>(17/100+7.6/100+1.65/100)*P1866</f>
        <v>0</v>
      </c>
      <c r="R1866" s="90"/>
      <c r="S1866" s="90"/>
      <c r="T1866" s="90"/>
      <c r="U1866" s="90"/>
      <c r="V1866" s="90">
        <f>+P1866-Q1866+R1866+S1866+T1866+U1866</f>
        <v>0</v>
      </c>
      <c r="W1866" s="91">
        <f>(1.02/100)</f>
        <v>1.02E-2</v>
      </c>
      <c r="X1866" s="91">
        <v>4.8E-3</v>
      </c>
      <c r="Y1866" s="91">
        <v>0.17</v>
      </c>
      <c r="Z1866" s="91">
        <v>1.65E-2</v>
      </c>
      <c r="AA1866" s="91">
        <v>7.6E-2</v>
      </c>
      <c r="AB1866" s="91">
        <f>SUM(W1866:AA1866)</f>
        <v>0.2775</v>
      </c>
      <c r="AC1866" s="75">
        <v>12</v>
      </c>
      <c r="AD1866" s="92">
        <f>IF(AL1866="","",+AC1866*AL1866)</f>
      </c>
      <c r="AE1866" s="93">
        <f>IF(AL1866="","",+AL1866*AB1866)</f>
      </c>
      <c r="AF1866" s="92">
        <f>IF(AL1866="","",+AL1866-AE1866)</f>
      </c>
      <c r="AG1866" s="93">
        <f>+V1866</f>
        <v>0</v>
      </c>
      <c r="AH1866" s="92">
        <f>IF(AF1866="","",+AF1866-AG1866)</f>
      </c>
      <c r="AI1866" s="92">
        <f>IF(AH1866="","",+AH1866*AC1866)</f>
      </c>
      <c r="AJ1866" s="93"/>
      <c r="AK1866" s="94">
        <v>0.33</v>
      </c>
      <c r="AL1866" s="93">
        <f>IF(V1866=0,"",V1866/(1-AB1866-AK1866))</f>
      </c>
      <c r="AM1866" s="95">
        <v>0.33</v>
      </c>
      <c r="AN1866" s="93">
        <f>IF(V1866=0,"",V1866/(1-AB1866-AM1866))</f>
      </c>
      <c r="AO1866" s="96">
        <v>1.2</v>
      </c>
      <c r="AP1866" s="93">
        <f>IF(BD!AJ1866="","",BD!AJ1866*BD!AO1866)</f>
      </c>
      <c r="AQ1866" s="91">
        <f>BD!AM1866/BD!AK1866-1</f>
        <v>0</v>
      </c>
      <c r="AR1866" s="91">
        <f>IF(BD!AN1866="","",IF(BD!AJ1866="","",BD!AN1866/BD!AJ1866-1))</f>
      </c>
      <c r="AS1866" s="91">
        <f>IF(BD!AN1866="","",IF(BD!AN1866&lt;BD!AL1866,"ABAIXO DA META","DENTRO DA META"))</f>
      </c>
      <c r="AT1866" s="91" t="str">
        <f>IF(BD!AJ1866="","EM ANÁLISE",IF(BD!AP1866&gt;=BD!AN1866,"GO", "NO GO"))</f>
        <v>EM ANÁLISE</v>
      </c>
      <c r="AU1866" s="97">
        <f>IF(AN1866="","",+BD!$AN1866-AJ1866)</f>
      </c>
      <c r="AV1866" s="98"/>
      <c r="AW1866" s="90">
        <f>BD!P1866*BD!AC1866</f>
        <v>0</v>
      </c>
      <c r="AX1866" s="90">
        <f>BD!V1866*BD!AC1866</f>
        <v>0</v>
      </c>
      <c r="AY1866" s="90">
        <f>IF(BD!AN1866="","",BD!AN1866*BD!AC1866)</f>
      </c>
      <c r="AZ1866" s="75" t="s">
        <v>123</v>
      </c>
      <c r="BA1866" s="75"/>
      <c r="BB1866" s="75"/>
      <c r="BC1866" s="75"/>
      <c r="BD1866" s="104"/>
      <c r="BE1866" s="104"/>
      <c r="BF1866" s="101"/>
      <c r="BG1866" s="101"/>
      <c r="BH1866" s="101"/>
      <c r="BI1866" s="101"/>
      <c r="BJ1866" s="101"/>
      <c r="BK1866" s="101"/>
      <c r="BL1866" s="101"/>
      <c r="BM1866" s="101"/>
      <c r="BN1866" s="101"/>
      <c r="BO1866" s="103"/>
      <c r="BP1866" s="101"/>
      <c r="BQ1866" s="101"/>
      <c r="BR1866" s="101"/>
      <c r="BS1866" s="101"/>
      <c r="BT1866" s="101"/>
      <c r="BU1866" s="101"/>
      <c r="BV1866" s="101"/>
      <c r="BW1866" s="101"/>
      <c r="BX1866" s="101"/>
      <c r="BY1866" s="101"/>
      <c r="BZ1866" s="101"/>
      <c r="CA1866" s="101"/>
      <c r="CB1866" s="101"/>
      <c r="CC1866" s="101"/>
      <c r="CD1866" s="101"/>
      <c r="CE1866" s="101"/>
      <c r="CF1866" s="101"/>
      <c r="CG1866" s="37" t="e">
        <f>VLOOKUP(Table_1[[#This Row],[EAN]],'[1]Planilha1'!$E:$R,13,0)</f>
        <v>#N/A</v>
      </c>
      <c r="CI1866" s="188">
        <f>IF(Table_1[[#This Row],[STATUS MERCADO]]="GO",Table_1[[#This Row],[M. BRUTA TOTAL]],0)</f>
        <v>0</v>
      </c>
      <c r="CJ1866" s="188">
        <f>IF(Table_1[[#This Row],[STATUS MERCADO]]="GO",Table_1[[#This Row],[PV UNIT. REALIZADO]]*Table_1[[#This Row],[QUANTIDADE]],0)</f>
        <v>0</v>
      </c>
    </row>
    <row r="1867" ht="15" hidden="1">
      <c r="A1867" s="7"/>
      <c r="B1867" s="75" t="s">
        <v>400</v>
      </c>
      <c r="C1867" s="75">
        <v>223553</v>
      </c>
      <c r="D1867" s="75" t="s">
        <v>1977</v>
      </c>
      <c r="E1867" s="85">
        <v>7891024124628</v>
      </c>
      <c r="F1867" s="86" t="s">
        <v>1978</v>
      </c>
      <c r="G1867" s="75" t="s">
        <v>15</v>
      </c>
      <c r="H1867" s="75">
        <v>1620</v>
      </c>
      <c r="I1867" s="87" t="s">
        <v>1541</v>
      </c>
      <c r="J1867" s="75" t="s">
        <v>1542</v>
      </c>
      <c r="K1867" s="88" t="s">
        <v>1177</v>
      </c>
      <c r="L1867" s="88">
        <v>12</v>
      </c>
      <c r="M1867" s="88">
        <v>0</v>
      </c>
      <c r="N1867" s="75" t="s">
        <v>85</v>
      </c>
      <c r="O1867" s="75" t="s">
        <v>1739</v>
      </c>
      <c r="P1867" s="89"/>
      <c r="Q1867" s="90">
        <f>(17/100+7.6/100+1.65/100)*P1867</f>
        <v>0</v>
      </c>
      <c r="R1867" s="90"/>
      <c r="S1867" s="90"/>
      <c r="T1867" s="90"/>
      <c r="U1867" s="90"/>
      <c r="V1867" s="90">
        <f>+P1867-Q1867+R1867+S1867+T1867+U1867</f>
        <v>0</v>
      </c>
      <c r="W1867" s="91">
        <f>(1.02/100)</f>
        <v>1.02E-2</v>
      </c>
      <c r="X1867" s="91">
        <v>4.8E-3</v>
      </c>
      <c r="Y1867" s="91">
        <v>0.17</v>
      </c>
      <c r="Z1867" s="91">
        <v>1.65E-2</v>
      </c>
      <c r="AA1867" s="91">
        <v>7.6E-2</v>
      </c>
      <c r="AB1867" s="91">
        <f>SUM(W1867:AA1867)</f>
        <v>0.2775</v>
      </c>
      <c r="AC1867" s="75">
        <v>12</v>
      </c>
      <c r="AD1867" s="92">
        <f>IF(AL1867="","",+AC1867*AL1867)</f>
      </c>
      <c r="AE1867" s="93">
        <f>IF(AL1867="","",+AL1867*AB1867)</f>
      </c>
      <c r="AF1867" s="92">
        <f>IF(AL1867="","",+AL1867-AE1867)</f>
      </c>
      <c r="AG1867" s="93">
        <f>+V1867</f>
        <v>0</v>
      </c>
      <c r="AH1867" s="92">
        <f>IF(AF1867="","",+AF1867-AG1867)</f>
      </c>
      <c r="AI1867" s="92">
        <f>IF(AH1867="","",+AH1867*AC1867)</f>
      </c>
      <c r="AJ1867" s="93"/>
      <c r="AK1867" s="94">
        <v>0.33</v>
      </c>
      <c r="AL1867" s="93">
        <f>IF(V1867=0,"",V1867/(1-AB1867-AK1867))</f>
      </c>
      <c r="AM1867" s="95">
        <v>0.33</v>
      </c>
      <c r="AN1867" s="93">
        <f>IF(V1867=0,"",V1867/(1-AB1867-AM1867))</f>
      </c>
      <c r="AO1867" s="96">
        <v>1.2</v>
      </c>
      <c r="AP1867" s="93">
        <f>IF(BD!AJ1867="","",BD!AJ1867*BD!AO1867)</f>
      </c>
      <c r="AQ1867" s="91">
        <f>BD!AM1867/BD!AK1867-1</f>
        <v>0</v>
      </c>
      <c r="AR1867" s="91">
        <f>IF(BD!AN1867="","",IF(BD!AJ1867="","",BD!AN1867/BD!AJ1867-1))</f>
      </c>
      <c r="AS1867" s="91">
        <f>IF(BD!AN1867="","",IF(BD!AN1867&lt;BD!AL1867,"ABAIXO DA META","DENTRO DA META"))</f>
      </c>
      <c r="AT1867" s="91" t="str">
        <f>IF(BD!AJ1867="","EM ANÁLISE",IF(BD!AP1867&gt;=BD!AN1867,"GO", "NO GO"))</f>
        <v>EM ANÁLISE</v>
      </c>
      <c r="AU1867" s="97">
        <f>IF(AN1867="","",+BD!$AN1867-AJ1867)</f>
      </c>
      <c r="AV1867" s="98"/>
      <c r="AW1867" s="90">
        <f>BD!P1867*BD!AC1867</f>
        <v>0</v>
      </c>
      <c r="AX1867" s="90">
        <f>BD!V1867*BD!AC1867</f>
        <v>0</v>
      </c>
      <c r="AY1867" s="90">
        <f>IF(BD!AN1867="","",BD!AN1867*BD!AC1867)</f>
      </c>
      <c r="AZ1867" s="75" t="s">
        <v>123</v>
      </c>
      <c r="BA1867" s="75"/>
      <c r="BB1867" s="75"/>
      <c r="BC1867" s="75"/>
      <c r="BD1867" s="104"/>
      <c r="BE1867" s="104"/>
      <c r="BF1867" s="101"/>
      <c r="BG1867" s="101"/>
      <c r="BH1867" s="101"/>
      <c r="BI1867" s="101"/>
      <c r="BJ1867" s="101"/>
      <c r="BK1867" s="101"/>
      <c r="BL1867" s="101"/>
      <c r="BM1867" s="101"/>
      <c r="BN1867" s="101"/>
      <c r="BO1867" s="103"/>
      <c r="BP1867" s="101"/>
      <c r="BQ1867" s="101"/>
      <c r="BR1867" s="101"/>
      <c r="BS1867" s="101"/>
      <c r="BT1867" s="101"/>
      <c r="BU1867" s="101"/>
      <c r="BV1867" s="101"/>
      <c r="BW1867" s="101"/>
      <c r="BX1867" s="101"/>
      <c r="BY1867" s="101"/>
      <c r="BZ1867" s="101"/>
      <c r="CA1867" s="101"/>
      <c r="CB1867" s="101"/>
      <c r="CC1867" s="101"/>
      <c r="CD1867" s="101"/>
      <c r="CE1867" s="101"/>
      <c r="CF1867" s="101"/>
      <c r="CG1867" s="37" t="e">
        <f>VLOOKUP(Table_1[[#This Row],[EAN]],'[1]Planilha1'!$E:$R,13,0)</f>
        <v>#N/A</v>
      </c>
      <c r="CI1867" s="188">
        <f>IF(Table_1[[#This Row],[STATUS MERCADO]]="GO",Table_1[[#This Row],[M. BRUTA TOTAL]],0)</f>
        <v>0</v>
      </c>
      <c r="CJ1867" s="188">
        <f>IF(Table_1[[#This Row],[STATUS MERCADO]]="GO",Table_1[[#This Row],[PV UNIT. REALIZADO]]*Table_1[[#This Row],[QUANTIDADE]],0)</f>
        <v>0</v>
      </c>
    </row>
    <row r="1868" ht="15" hidden="1">
      <c r="A1868" s="7"/>
      <c r="B1868" s="75" t="s">
        <v>400</v>
      </c>
      <c r="C1868" s="75">
        <v>223554</v>
      </c>
      <c r="D1868" s="75" t="s">
        <v>1979</v>
      </c>
      <c r="E1868" s="85">
        <v>7891024132647</v>
      </c>
      <c r="F1868" s="86" t="s">
        <v>1980</v>
      </c>
      <c r="G1868" s="75" t="s">
        <v>15</v>
      </c>
      <c r="H1868" s="75">
        <v>1620</v>
      </c>
      <c r="I1868" s="87" t="s">
        <v>1541</v>
      </c>
      <c r="J1868" s="75" t="s">
        <v>1542</v>
      </c>
      <c r="K1868" s="88" t="s">
        <v>1177</v>
      </c>
      <c r="L1868" s="88">
        <v>12</v>
      </c>
      <c r="M1868" s="88">
        <v>0</v>
      </c>
      <c r="N1868" s="75" t="s">
        <v>85</v>
      </c>
      <c r="O1868" s="75" t="s">
        <v>1739</v>
      </c>
      <c r="P1868" s="89"/>
      <c r="Q1868" s="90">
        <f>(17/100+7.6/100+1.65/100)*P1868</f>
        <v>0</v>
      </c>
      <c r="R1868" s="90"/>
      <c r="S1868" s="90"/>
      <c r="T1868" s="90"/>
      <c r="U1868" s="90"/>
      <c r="V1868" s="90">
        <f>+P1868-Q1868+R1868+S1868+T1868+U1868</f>
        <v>0</v>
      </c>
      <c r="W1868" s="91">
        <f>(1.02/100)</f>
        <v>1.02E-2</v>
      </c>
      <c r="X1868" s="91">
        <v>4.8E-3</v>
      </c>
      <c r="Y1868" s="91">
        <v>0.17</v>
      </c>
      <c r="Z1868" s="91">
        <v>1.65E-2</v>
      </c>
      <c r="AA1868" s="91">
        <v>7.6E-2</v>
      </c>
      <c r="AB1868" s="91">
        <f>SUM(W1868:AA1868)</f>
        <v>0.2775</v>
      </c>
      <c r="AC1868" s="75">
        <v>12</v>
      </c>
      <c r="AD1868" s="92">
        <f>IF(AL1868="","",+AC1868*AL1868)</f>
      </c>
      <c r="AE1868" s="93">
        <f>IF(AL1868="","",+AL1868*AB1868)</f>
      </c>
      <c r="AF1868" s="92">
        <f>IF(AL1868="","",+AL1868-AE1868)</f>
      </c>
      <c r="AG1868" s="93">
        <f>+V1868</f>
        <v>0</v>
      </c>
      <c r="AH1868" s="92">
        <f>IF(AF1868="","",+AF1868-AG1868)</f>
      </c>
      <c r="AI1868" s="92">
        <f>IF(AH1868="","",+AH1868*AC1868)</f>
      </c>
      <c r="AJ1868" s="93"/>
      <c r="AK1868" s="94">
        <v>0.33</v>
      </c>
      <c r="AL1868" s="93">
        <f>IF(V1868=0,"",V1868/(1-AB1868-AK1868))</f>
      </c>
      <c r="AM1868" s="95">
        <v>0.33</v>
      </c>
      <c r="AN1868" s="93">
        <f>IF(V1868=0,"",V1868/(1-AB1868-AM1868))</f>
      </c>
      <c r="AO1868" s="96">
        <v>1.2</v>
      </c>
      <c r="AP1868" s="93">
        <f>IF(BD!AJ1868="","",BD!AJ1868*BD!AO1868)</f>
      </c>
      <c r="AQ1868" s="91">
        <f>BD!AM1868/BD!AK1868-1</f>
        <v>0</v>
      </c>
      <c r="AR1868" s="91">
        <f>IF(BD!AN1868="","",IF(BD!AJ1868="","",BD!AN1868/BD!AJ1868-1))</f>
      </c>
      <c r="AS1868" s="91">
        <f>IF(BD!AN1868="","",IF(BD!AN1868&lt;BD!AL1868,"ABAIXO DA META","DENTRO DA META"))</f>
      </c>
      <c r="AT1868" s="91" t="str">
        <f>IF(BD!AJ1868="","EM ANÁLISE",IF(BD!AP1868&gt;=BD!AN1868,"GO", "NO GO"))</f>
        <v>EM ANÁLISE</v>
      </c>
      <c r="AU1868" s="97">
        <f>IF(AN1868="","",+BD!$AN1868-AJ1868)</f>
      </c>
      <c r="AV1868" s="98"/>
      <c r="AW1868" s="90">
        <f>BD!P1868*BD!AC1868</f>
        <v>0</v>
      </c>
      <c r="AX1868" s="90">
        <f>BD!V1868*BD!AC1868</f>
        <v>0</v>
      </c>
      <c r="AY1868" s="90">
        <f>IF(BD!AN1868="","",BD!AN1868*BD!AC1868)</f>
      </c>
      <c r="AZ1868" s="75" t="s">
        <v>123</v>
      </c>
      <c r="BA1868" s="75"/>
      <c r="BB1868" s="75"/>
      <c r="BC1868" s="75"/>
      <c r="BD1868" s="104"/>
      <c r="BE1868" s="104"/>
      <c r="BF1868" s="101"/>
      <c r="BG1868" s="101"/>
      <c r="BH1868" s="101"/>
      <c r="BI1868" s="101"/>
      <c r="BJ1868" s="101"/>
      <c r="BK1868" s="101"/>
      <c r="BL1868" s="101"/>
      <c r="BM1868" s="101"/>
      <c r="BN1868" s="101"/>
      <c r="BO1868" s="103"/>
      <c r="BP1868" s="101"/>
      <c r="BQ1868" s="101"/>
      <c r="BR1868" s="101"/>
      <c r="BS1868" s="101"/>
      <c r="BT1868" s="101"/>
      <c r="BU1868" s="101"/>
      <c r="BV1868" s="101"/>
      <c r="BW1868" s="101"/>
      <c r="BX1868" s="101"/>
      <c r="BY1868" s="101"/>
      <c r="BZ1868" s="101"/>
      <c r="CA1868" s="101"/>
      <c r="CB1868" s="101"/>
      <c r="CC1868" s="101"/>
      <c r="CD1868" s="101"/>
      <c r="CE1868" s="101"/>
      <c r="CF1868" s="101"/>
      <c r="CG1868" s="37" t="e">
        <f>VLOOKUP(Table_1[[#This Row],[EAN]],'[1]Planilha1'!$E:$R,13,0)</f>
        <v>#N/A</v>
      </c>
      <c r="CI1868" s="188">
        <f>IF(Table_1[[#This Row],[STATUS MERCADO]]="GO",Table_1[[#This Row],[M. BRUTA TOTAL]],0)</f>
        <v>0</v>
      </c>
      <c r="CJ1868" s="188">
        <f>IF(Table_1[[#This Row],[STATUS MERCADO]]="GO",Table_1[[#This Row],[PV UNIT. REALIZADO]]*Table_1[[#This Row],[QUANTIDADE]],0)</f>
        <v>0</v>
      </c>
    </row>
    <row r="1869" ht="15" hidden="1">
      <c r="A1869" s="7"/>
      <c r="B1869" s="75" t="s">
        <v>400</v>
      </c>
      <c r="C1869" s="75">
        <v>223555</v>
      </c>
      <c r="D1869" s="75" t="s">
        <v>1981</v>
      </c>
      <c r="E1869" s="85">
        <v>7891024100431</v>
      </c>
      <c r="F1869" s="86" t="s">
        <v>1982</v>
      </c>
      <c r="G1869" s="75" t="s">
        <v>15</v>
      </c>
      <c r="H1869" s="75">
        <v>1620</v>
      </c>
      <c r="I1869" s="87" t="s">
        <v>1541</v>
      </c>
      <c r="J1869" s="75" t="s">
        <v>1542</v>
      </c>
      <c r="K1869" s="88" t="s">
        <v>1177</v>
      </c>
      <c r="L1869" s="88">
        <v>12</v>
      </c>
      <c r="M1869" s="88">
        <v>0</v>
      </c>
      <c r="N1869" s="75" t="s">
        <v>85</v>
      </c>
      <c r="O1869" s="75" t="s">
        <v>1739</v>
      </c>
      <c r="P1869" s="89"/>
      <c r="Q1869" s="90">
        <f>(17/100+7.6/100+1.65/100)*P1869</f>
        <v>0</v>
      </c>
      <c r="R1869" s="90"/>
      <c r="S1869" s="90"/>
      <c r="T1869" s="90"/>
      <c r="U1869" s="90"/>
      <c r="V1869" s="90">
        <f>+P1869-Q1869+R1869+S1869+T1869+U1869</f>
        <v>0</v>
      </c>
      <c r="W1869" s="91">
        <f>(1.02/100)</f>
        <v>1.02E-2</v>
      </c>
      <c r="X1869" s="91">
        <v>4.8E-3</v>
      </c>
      <c r="Y1869" s="91">
        <v>0.17</v>
      </c>
      <c r="Z1869" s="91">
        <v>1.65E-2</v>
      </c>
      <c r="AA1869" s="91">
        <v>7.6E-2</v>
      </c>
      <c r="AB1869" s="91">
        <f>SUM(W1869:AA1869)</f>
        <v>0.2775</v>
      </c>
      <c r="AC1869" s="75">
        <v>12</v>
      </c>
      <c r="AD1869" s="92">
        <f>IF(AL1869="","",+AC1869*AL1869)</f>
      </c>
      <c r="AE1869" s="93">
        <f>IF(AL1869="","",+AL1869*AB1869)</f>
      </c>
      <c r="AF1869" s="92">
        <f>IF(AL1869="","",+AL1869-AE1869)</f>
      </c>
      <c r="AG1869" s="93">
        <f>+V1869</f>
        <v>0</v>
      </c>
      <c r="AH1869" s="92">
        <f>IF(AF1869="","",+AF1869-AG1869)</f>
      </c>
      <c r="AI1869" s="92">
        <f>IF(AH1869="","",+AH1869*AC1869)</f>
      </c>
      <c r="AJ1869" s="93"/>
      <c r="AK1869" s="94">
        <v>0.33</v>
      </c>
      <c r="AL1869" s="93">
        <f>IF(V1869=0,"",V1869/(1-AB1869-AK1869))</f>
      </c>
      <c r="AM1869" s="95">
        <v>0.33</v>
      </c>
      <c r="AN1869" s="93">
        <f>IF(V1869=0,"",V1869/(1-AB1869-AM1869))</f>
      </c>
      <c r="AO1869" s="96">
        <v>1.2</v>
      </c>
      <c r="AP1869" s="93">
        <f>IF(BD!AJ1869="","",BD!AJ1869*BD!AO1869)</f>
      </c>
      <c r="AQ1869" s="91">
        <f>BD!AM1869/BD!AK1869-1</f>
        <v>0</v>
      </c>
      <c r="AR1869" s="91">
        <f>IF(BD!AN1869="","",IF(BD!AJ1869="","",BD!AN1869/BD!AJ1869-1))</f>
      </c>
      <c r="AS1869" s="91">
        <f>IF(BD!AN1869="","",IF(BD!AN1869&lt;BD!AL1869,"ABAIXO DA META","DENTRO DA META"))</f>
      </c>
      <c r="AT1869" s="91" t="str">
        <f>IF(BD!AJ1869="","EM ANÁLISE",IF(BD!AP1869&gt;=BD!AN1869,"GO", "NO GO"))</f>
        <v>EM ANÁLISE</v>
      </c>
      <c r="AU1869" s="97">
        <f>IF(AN1869="","",+BD!$AN1869-AJ1869)</f>
      </c>
      <c r="AV1869" s="98"/>
      <c r="AW1869" s="90">
        <f>BD!P1869*BD!AC1869</f>
        <v>0</v>
      </c>
      <c r="AX1869" s="90">
        <f>BD!V1869*BD!AC1869</f>
        <v>0</v>
      </c>
      <c r="AY1869" s="90">
        <f>IF(BD!AN1869="","",BD!AN1869*BD!AC1869)</f>
      </c>
      <c r="AZ1869" s="75" t="s">
        <v>123</v>
      </c>
      <c r="BA1869" s="75"/>
      <c r="BB1869" s="75"/>
      <c r="BC1869" s="75"/>
      <c r="BD1869" s="104"/>
      <c r="BE1869" s="104"/>
      <c r="BF1869" s="101"/>
      <c r="BG1869" s="101"/>
      <c r="BH1869" s="101"/>
      <c r="BI1869" s="101"/>
      <c r="BJ1869" s="101"/>
      <c r="BK1869" s="101"/>
      <c r="BL1869" s="101"/>
      <c r="BM1869" s="101"/>
      <c r="BN1869" s="101"/>
      <c r="BO1869" s="103"/>
      <c r="BP1869" s="101"/>
      <c r="BQ1869" s="101"/>
      <c r="BR1869" s="101"/>
      <c r="BS1869" s="101"/>
      <c r="BT1869" s="101"/>
      <c r="BU1869" s="101"/>
      <c r="BV1869" s="101"/>
      <c r="BW1869" s="101"/>
      <c r="BX1869" s="101"/>
      <c r="BY1869" s="101"/>
      <c r="BZ1869" s="101"/>
      <c r="CA1869" s="101"/>
      <c r="CB1869" s="101"/>
      <c r="CC1869" s="101"/>
      <c r="CD1869" s="101"/>
      <c r="CE1869" s="101"/>
      <c r="CF1869" s="101"/>
      <c r="CG1869" s="37" t="e">
        <f>VLOOKUP(Table_1[[#This Row],[EAN]],'[1]Planilha1'!$E:$R,13,0)</f>
        <v>#N/A</v>
      </c>
      <c r="CI1869" s="188">
        <f>IF(Table_1[[#This Row],[STATUS MERCADO]]="GO",Table_1[[#This Row],[M. BRUTA TOTAL]],0)</f>
        <v>0</v>
      </c>
      <c r="CJ1869" s="188">
        <f>IF(Table_1[[#This Row],[STATUS MERCADO]]="GO",Table_1[[#This Row],[PV UNIT. REALIZADO]]*Table_1[[#This Row],[QUANTIDADE]],0)</f>
        <v>0</v>
      </c>
    </row>
    <row r="1870" ht="15" hidden="1">
      <c r="A1870" s="7"/>
      <c r="B1870" s="75" t="s">
        <v>400</v>
      </c>
      <c r="C1870" s="75">
        <v>223556</v>
      </c>
      <c r="D1870" s="75" t="s">
        <v>1983</v>
      </c>
      <c r="E1870" s="85">
        <v>7891024183021</v>
      </c>
      <c r="F1870" s="86" t="s">
        <v>1984</v>
      </c>
      <c r="G1870" s="75" t="s">
        <v>15</v>
      </c>
      <c r="H1870" s="75">
        <v>1620</v>
      </c>
      <c r="I1870" s="87" t="s">
        <v>1541</v>
      </c>
      <c r="J1870" s="75" t="s">
        <v>1736</v>
      </c>
      <c r="K1870" s="88" t="s">
        <v>1177</v>
      </c>
      <c r="L1870" s="88">
        <v>48</v>
      </c>
      <c r="M1870" s="88">
        <v>0</v>
      </c>
      <c r="N1870" s="75" t="s">
        <v>85</v>
      </c>
      <c r="O1870" s="75" t="s">
        <v>1739</v>
      </c>
      <c r="P1870" s="89"/>
      <c r="Q1870" s="90">
        <f>(17/100+7.6/100+1.65/100)*P1870</f>
        <v>0</v>
      </c>
      <c r="R1870" s="90"/>
      <c r="S1870" s="90"/>
      <c r="T1870" s="90"/>
      <c r="U1870" s="90"/>
      <c r="V1870" s="90">
        <f>+P1870-Q1870+R1870+S1870+T1870+U1870</f>
        <v>0</v>
      </c>
      <c r="W1870" s="91">
        <f>(1.02/100)</f>
        <v>1.02E-2</v>
      </c>
      <c r="X1870" s="91">
        <v>4.8E-3</v>
      </c>
      <c r="Y1870" s="91">
        <v>0.17</v>
      </c>
      <c r="Z1870" s="91">
        <v>1.65E-2</v>
      </c>
      <c r="AA1870" s="91">
        <v>7.6E-2</v>
      </c>
      <c r="AB1870" s="91">
        <f>SUM(W1870:AA1870)</f>
        <v>0.2775</v>
      </c>
      <c r="AC1870" s="75">
        <v>12</v>
      </c>
      <c r="AD1870" s="92">
        <f>IF(AL1870="","",+AC1870*AL1870)</f>
      </c>
      <c r="AE1870" s="93">
        <f>IF(AL1870="","",+AL1870*AB1870)</f>
      </c>
      <c r="AF1870" s="92">
        <f>IF(AL1870="","",+AL1870-AE1870)</f>
      </c>
      <c r="AG1870" s="93">
        <f>+V1870</f>
        <v>0</v>
      </c>
      <c r="AH1870" s="92">
        <f>IF(AF1870="","",+AF1870-AG1870)</f>
      </c>
      <c r="AI1870" s="92">
        <f>IF(AH1870="","",+AH1870*AC1870)</f>
      </c>
      <c r="AJ1870" s="93"/>
      <c r="AK1870" s="94">
        <v>0.33</v>
      </c>
      <c r="AL1870" s="93">
        <f>IF(V1870=0,"",V1870/(1-AB1870-AK1870))</f>
      </c>
      <c r="AM1870" s="95">
        <v>0.33</v>
      </c>
      <c r="AN1870" s="93">
        <f>IF(V1870=0,"",V1870/(1-AB1870-AM1870))</f>
      </c>
      <c r="AO1870" s="96">
        <v>1.2</v>
      </c>
      <c r="AP1870" s="93">
        <f>IF(BD!AJ1870="","",BD!AJ1870*BD!AO1870)</f>
      </c>
      <c r="AQ1870" s="91">
        <f>BD!AM1870/BD!AK1870-1</f>
        <v>0</v>
      </c>
      <c r="AR1870" s="91">
        <f>IF(BD!AN1870="","",IF(BD!AJ1870="","",BD!AN1870/BD!AJ1870-1))</f>
      </c>
      <c r="AS1870" s="91">
        <f>IF(BD!AN1870="","",IF(BD!AN1870&lt;BD!AL1870,"ABAIXO DA META","DENTRO DA META"))</f>
      </c>
      <c r="AT1870" s="91" t="str">
        <f>IF(BD!AJ1870="","EM ANÁLISE",IF(BD!AP1870&gt;=BD!AN1870,"GO", "NO GO"))</f>
        <v>EM ANÁLISE</v>
      </c>
      <c r="AU1870" s="97">
        <f>IF(AN1870="","",+BD!$AN1870-AJ1870)</f>
      </c>
      <c r="AV1870" s="98"/>
      <c r="AW1870" s="90">
        <f>BD!P1870*BD!AC1870</f>
        <v>0</v>
      </c>
      <c r="AX1870" s="90">
        <f>BD!V1870*BD!AC1870</f>
        <v>0</v>
      </c>
      <c r="AY1870" s="90">
        <f>IF(BD!AN1870="","",BD!AN1870*BD!AC1870)</f>
      </c>
      <c r="AZ1870" s="75" t="s">
        <v>123</v>
      </c>
      <c r="BA1870" s="75"/>
      <c r="BB1870" s="75"/>
      <c r="BC1870" s="75"/>
      <c r="BD1870" s="104"/>
      <c r="BE1870" s="104"/>
      <c r="BF1870" s="101"/>
      <c r="BG1870" s="101"/>
      <c r="BH1870" s="101"/>
      <c r="BI1870" s="101"/>
      <c r="BJ1870" s="101"/>
      <c r="BK1870" s="101"/>
      <c r="BL1870" s="101"/>
      <c r="BM1870" s="101"/>
      <c r="BN1870" s="101"/>
      <c r="BO1870" s="103"/>
      <c r="BP1870" s="101"/>
      <c r="BQ1870" s="101"/>
      <c r="BR1870" s="101"/>
      <c r="BS1870" s="101"/>
      <c r="BT1870" s="101"/>
      <c r="BU1870" s="101"/>
      <c r="BV1870" s="101"/>
      <c r="BW1870" s="101"/>
      <c r="BX1870" s="101"/>
      <c r="BY1870" s="101"/>
      <c r="BZ1870" s="101"/>
      <c r="CA1870" s="101"/>
      <c r="CB1870" s="101"/>
      <c r="CC1870" s="101"/>
      <c r="CD1870" s="101"/>
      <c r="CE1870" s="101"/>
      <c r="CF1870" s="101"/>
      <c r="CG1870" s="37" t="e">
        <f>VLOOKUP(Table_1[[#This Row],[EAN]],'[1]Planilha1'!$E:$R,13,0)</f>
        <v>#N/A</v>
      </c>
      <c r="CI1870" s="188">
        <f>IF(Table_1[[#This Row],[STATUS MERCADO]]="GO",Table_1[[#This Row],[M. BRUTA TOTAL]],0)</f>
        <v>0</v>
      </c>
      <c r="CJ1870" s="188">
        <f>IF(Table_1[[#This Row],[STATUS MERCADO]]="GO",Table_1[[#This Row],[PV UNIT. REALIZADO]]*Table_1[[#This Row],[QUANTIDADE]],0)</f>
        <v>0</v>
      </c>
    </row>
    <row r="1871" ht="15" hidden="1">
      <c r="A1871" s="7"/>
      <c r="B1871" s="75" t="s">
        <v>400</v>
      </c>
      <c r="C1871" s="75">
        <v>223557</v>
      </c>
      <c r="D1871" s="75" t="s">
        <v>1985</v>
      </c>
      <c r="E1871" s="85">
        <v>7891024114674</v>
      </c>
      <c r="F1871" s="86" t="s">
        <v>1986</v>
      </c>
      <c r="G1871" s="75" t="s">
        <v>15</v>
      </c>
      <c r="H1871" s="75">
        <v>1090</v>
      </c>
      <c r="I1871" s="87" t="s">
        <v>1554</v>
      </c>
      <c r="J1871" s="75" t="s">
        <v>1633</v>
      </c>
      <c r="K1871" s="88" t="s">
        <v>1177</v>
      </c>
      <c r="L1871" s="88">
        <v>12</v>
      </c>
      <c r="M1871" s="88">
        <v>0</v>
      </c>
      <c r="N1871" s="75" t="s">
        <v>85</v>
      </c>
      <c r="O1871" s="75" t="s">
        <v>1739</v>
      </c>
      <c r="P1871" s="89"/>
      <c r="Q1871" s="90">
        <f>(17/100+7.6/100+1.65/100)*P1871</f>
        <v>0</v>
      </c>
      <c r="R1871" s="90"/>
      <c r="S1871" s="90"/>
      <c r="T1871" s="90"/>
      <c r="U1871" s="90"/>
      <c r="V1871" s="90">
        <f>+P1871-Q1871+R1871+S1871+T1871+U1871</f>
        <v>0</v>
      </c>
      <c r="W1871" s="91">
        <f>(1.02/100)</f>
        <v>1.02E-2</v>
      </c>
      <c r="X1871" s="91">
        <v>4.8E-3</v>
      </c>
      <c r="Y1871" s="91">
        <v>0.17</v>
      </c>
      <c r="Z1871" s="91">
        <v>1.65E-2</v>
      </c>
      <c r="AA1871" s="91">
        <v>7.6E-2</v>
      </c>
      <c r="AB1871" s="91">
        <f>SUM(W1871:AA1871)</f>
        <v>0.2775</v>
      </c>
      <c r="AC1871" s="75">
        <v>12</v>
      </c>
      <c r="AD1871" s="92">
        <f>IF(AL1871="","",+AC1871*AL1871)</f>
      </c>
      <c r="AE1871" s="93">
        <f>IF(AL1871="","",+AL1871*AB1871)</f>
      </c>
      <c r="AF1871" s="92">
        <f>IF(AL1871="","",+AL1871-AE1871)</f>
      </c>
      <c r="AG1871" s="93">
        <f>+V1871</f>
        <v>0</v>
      </c>
      <c r="AH1871" s="92">
        <f>IF(AF1871="","",+AF1871-AG1871)</f>
      </c>
      <c r="AI1871" s="92">
        <f>IF(AH1871="","",+AH1871*AC1871)</f>
      </c>
      <c r="AJ1871" s="93"/>
      <c r="AK1871" s="94">
        <v>0.33</v>
      </c>
      <c r="AL1871" s="93">
        <f>IF(V1871=0,"",V1871/(1-AB1871-AK1871))</f>
      </c>
      <c r="AM1871" s="95">
        <v>0.33</v>
      </c>
      <c r="AN1871" s="93">
        <f>IF(V1871=0,"",V1871/(1-AB1871-AM1871))</f>
      </c>
      <c r="AO1871" s="96">
        <v>1.2</v>
      </c>
      <c r="AP1871" s="93">
        <f>IF(BD!AJ1871="","",BD!AJ1871*BD!AO1871)</f>
      </c>
      <c r="AQ1871" s="91">
        <f>BD!AM1871/BD!AK1871-1</f>
        <v>0</v>
      </c>
      <c r="AR1871" s="91">
        <f>IF(BD!AN1871="","",IF(BD!AJ1871="","",BD!AN1871/BD!AJ1871-1))</f>
      </c>
      <c r="AS1871" s="91">
        <f>IF(BD!AN1871="","",IF(BD!AN1871&lt;BD!AL1871,"ABAIXO DA META","DENTRO DA META"))</f>
      </c>
      <c r="AT1871" s="91" t="str">
        <f>IF(BD!AJ1871="","EM ANÁLISE",IF(BD!AP1871&gt;=BD!AN1871,"GO", "NO GO"))</f>
        <v>EM ANÁLISE</v>
      </c>
      <c r="AU1871" s="97">
        <f>IF(AN1871="","",+BD!$AN1871-AJ1871)</f>
      </c>
      <c r="AV1871" s="98"/>
      <c r="AW1871" s="90">
        <f>BD!P1871*BD!AC1871</f>
        <v>0</v>
      </c>
      <c r="AX1871" s="90">
        <f>BD!V1871*BD!AC1871</f>
        <v>0</v>
      </c>
      <c r="AY1871" s="90">
        <f>IF(BD!AN1871="","",BD!AN1871*BD!AC1871)</f>
      </c>
      <c r="AZ1871" s="75" t="s">
        <v>123</v>
      </c>
      <c r="BA1871" s="75"/>
      <c r="BB1871" s="75"/>
      <c r="BC1871" s="75"/>
      <c r="BD1871" s="104"/>
      <c r="BE1871" s="104"/>
      <c r="BF1871" s="101"/>
      <c r="BG1871" s="101"/>
      <c r="BH1871" s="101"/>
      <c r="BI1871" s="101"/>
      <c r="BJ1871" s="101"/>
      <c r="BK1871" s="101"/>
      <c r="BL1871" s="101"/>
      <c r="BM1871" s="101"/>
      <c r="BN1871" s="101"/>
      <c r="BO1871" s="103"/>
      <c r="BP1871" s="101"/>
      <c r="BQ1871" s="101"/>
      <c r="BR1871" s="101"/>
      <c r="BS1871" s="101"/>
      <c r="BT1871" s="101"/>
      <c r="BU1871" s="101"/>
      <c r="BV1871" s="101"/>
      <c r="BW1871" s="101"/>
      <c r="BX1871" s="101"/>
      <c r="BY1871" s="101"/>
      <c r="BZ1871" s="101"/>
      <c r="CA1871" s="101"/>
      <c r="CB1871" s="101"/>
      <c r="CC1871" s="101"/>
      <c r="CD1871" s="101"/>
      <c r="CE1871" s="101"/>
      <c r="CF1871" s="101"/>
      <c r="CG1871" s="37" t="e">
        <f>VLOOKUP(Table_1[[#This Row],[EAN]],'[1]Planilha1'!$E:$R,13,0)</f>
        <v>#N/A</v>
      </c>
      <c r="CI1871" s="188">
        <f>IF(Table_1[[#This Row],[STATUS MERCADO]]="GO",Table_1[[#This Row],[M. BRUTA TOTAL]],0)</f>
        <v>0</v>
      </c>
      <c r="CJ1871" s="188">
        <f>IF(Table_1[[#This Row],[STATUS MERCADO]]="GO",Table_1[[#This Row],[PV UNIT. REALIZADO]]*Table_1[[#This Row],[QUANTIDADE]],0)</f>
        <v>0</v>
      </c>
    </row>
    <row r="1872" ht="15" hidden="1">
      <c r="A1872" s="7"/>
      <c r="B1872" s="75" t="s">
        <v>400</v>
      </c>
      <c r="C1872" s="75">
        <v>223558</v>
      </c>
      <c r="D1872" s="75">
        <v>61008958</v>
      </c>
      <c r="E1872" s="85">
        <v>7891024131183</v>
      </c>
      <c r="F1872" s="86" t="s">
        <v>1987</v>
      </c>
      <c r="G1872" s="75" t="s">
        <v>15</v>
      </c>
      <c r="H1872" s="75">
        <v>1620</v>
      </c>
      <c r="I1872" s="87" t="s">
        <v>1541</v>
      </c>
      <c r="J1872" s="75" t="s">
        <v>1697</v>
      </c>
      <c r="K1872" s="88" t="s">
        <v>1177</v>
      </c>
      <c r="L1872" s="88">
        <v>12</v>
      </c>
      <c r="M1872" s="88">
        <v>0</v>
      </c>
      <c r="N1872" s="75" t="s">
        <v>85</v>
      </c>
      <c r="O1872" s="75" t="s">
        <v>1739</v>
      </c>
      <c r="P1872" s="89"/>
      <c r="Q1872" s="90">
        <f>(17/100+7.6/100+1.65/100)*P1872</f>
        <v>0</v>
      </c>
      <c r="R1872" s="90"/>
      <c r="S1872" s="90"/>
      <c r="T1872" s="90"/>
      <c r="U1872" s="90"/>
      <c r="V1872" s="90">
        <f>+P1872-Q1872+R1872+S1872+T1872+U1872</f>
        <v>0</v>
      </c>
      <c r="W1872" s="91">
        <f>(1.02/100)</f>
        <v>1.02E-2</v>
      </c>
      <c r="X1872" s="91">
        <v>4.8E-3</v>
      </c>
      <c r="Y1872" s="91">
        <v>0.17</v>
      </c>
      <c r="Z1872" s="91">
        <v>1.65E-2</v>
      </c>
      <c r="AA1872" s="91">
        <v>7.6E-2</v>
      </c>
      <c r="AB1872" s="91">
        <f>SUM(W1872:AA1872)</f>
        <v>0.2775</v>
      </c>
      <c r="AC1872" s="75">
        <v>12</v>
      </c>
      <c r="AD1872" s="92">
        <f>IF(AL1872="","",+AC1872*AL1872)</f>
      </c>
      <c r="AE1872" s="93">
        <f>IF(AL1872="","",+AL1872*AB1872)</f>
      </c>
      <c r="AF1872" s="92">
        <f>IF(AL1872="","",+AL1872-AE1872)</f>
      </c>
      <c r="AG1872" s="93">
        <f>+V1872</f>
        <v>0</v>
      </c>
      <c r="AH1872" s="92">
        <f>IF(AF1872="","",+AF1872-AG1872)</f>
      </c>
      <c r="AI1872" s="92">
        <f>IF(AH1872="","",+AH1872*AC1872)</f>
      </c>
      <c r="AJ1872" s="93"/>
      <c r="AK1872" s="94">
        <v>0.33</v>
      </c>
      <c r="AL1872" s="93">
        <f>IF(V1872=0,"",V1872/(1-AB1872-AK1872))</f>
      </c>
      <c r="AM1872" s="95">
        <v>0.33</v>
      </c>
      <c r="AN1872" s="93">
        <f>IF(V1872=0,"",V1872/(1-AB1872-AM1872))</f>
      </c>
      <c r="AO1872" s="96">
        <v>1.2</v>
      </c>
      <c r="AP1872" s="93">
        <f>IF(BD!AJ1872="","",BD!AJ1872*BD!AO1872)</f>
      </c>
      <c r="AQ1872" s="91">
        <f>BD!AM1872/BD!AK1872-1</f>
        <v>0</v>
      </c>
      <c r="AR1872" s="91">
        <f>IF(BD!AN1872="","",IF(BD!AJ1872="","",BD!AN1872/BD!AJ1872-1))</f>
      </c>
      <c r="AS1872" s="91">
        <f>IF(BD!AN1872="","",IF(BD!AN1872&lt;BD!AL1872,"ABAIXO DA META","DENTRO DA META"))</f>
      </c>
      <c r="AT1872" s="91" t="str">
        <f>IF(BD!AJ1872="","EM ANÁLISE",IF(BD!AP1872&gt;=BD!AN1872,"GO", "NO GO"))</f>
        <v>EM ANÁLISE</v>
      </c>
      <c r="AU1872" s="97">
        <f>IF(AN1872="","",+BD!$AN1872-AJ1872)</f>
      </c>
      <c r="AV1872" s="98"/>
      <c r="AW1872" s="90">
        <f>BD!P1872*BD!AC1872</f>
        <v>0</v>
      </c>
      <c r="AX1872" s="90">
        <f>BD!V1872*BD!AC1872</f>
        <v>0</v>
      </c>
      <c r="AY1872" s="90">
        <f>IF(BD!AN1872="","",BD!AN1872*BD!AC1872)</f>
      </c>
      <c r="AZ1872" s="75" t="s">
        <v>123</v>
      </c>
      <c r="BA1872" s="75"/>
      <c r="BB1872" s="75"/>
      <c r="BC1872" s="75"/>
      <c r="BD1872" s="104"/>
      <c r="BE1872" s="104"/>
      <c r="BF1872" s="101"/>
      <c r="BG1872" s="101"/>
      <c r="BH1872" s="101"/>
      <c r="BI1872" s="101"/>
      <c r="BJ1872" s="101"/>
      <c r="BK1872" s="101"/>
      <c r="BL1872" s="101"/>
      <c r="BM1872" s="101"/>
      <c r="BN1872" s="101"/>
      <c r="BO1872" s="103"/>
      <c r="BP1872" s="101"/>
      <c r="BQ1872" s="101"/>
      <c r="BR1872" s="101"/>
      <c r="BS1872" s="101"/>
      <c r="BT1872" s="101"/>
      <c r="BU1872" s="101"/>
      <c r="BV1872" s="101"/>
      <c r="BW1872" s="101"/>
      <c r="BX1872" s="101"/>
      <c r="BY1872" s="101"/>
      <c r="BZ1872" s="101"/>
      <c r="CA1872" s="101"/>
      <c r="CB1872" s="101"/>
      <c r="CC1872" s="101"/>
      <c r="CD1872" s="101"/>
      <c r="CE1872" s="101"/>
      <c r="CF1872" s="101"/>
      <c r="CG1872" s="37" t="e">
        <f>VLOOKUP(Table_1[[#This Row],[EAN]],'[1]Planilha1'!$E:$R,13,0)</f>
        <v>#N/A</v>
      </c>
      <c r="CI1872" s="188">
        <f>IF(Table_1[[#This Row],[STATUS MERCADO]]="GO",Table_1[[#This Row],[M. BRUTA TOTAL]],0)</f>
        <v>0</v>
      </c>
      <c r="CJ1872" s="188">
        <f>IF(Table_1[[#This Row],[STATUS MERCADO]]="GO",Table_1[[#This Row],[PV UNIT. REALIZADO]]*Table_1[[#This Row],[QUANTIDADE]],0)</f>
        <v>0</v>
      </c>
    </row>
    <row r="1873" ht="15" hidden="1">
      <c r="A1873" s="7"/>
      <c r="B1873" s="75" t="s">
        <v>400</v>
      </c>
      <c r="C1873" s="75">
        <v>223559</v>
      </c>
      <c r="D1873" s="75" t="s">
        <v>1988</v>
      </c>
      <c r="E1873" s="85">
        <v>7891024136096</v>
      </c>
      <c r="F1873" s="86" t="s">
        <v>1989</v>
      </c>
      <c r="G1873" s="75" t="s">
        <v>15</v>
      </c>
      <c r="H1873" s="75">
        <v>1620</v>
      </c>
      <c r="I1873" s="87" t="s">
        <v>1541</v>
      </c>
      <c r="J1873" s="75" t="s">
        <v>1697</v>
      </c>
      <c r="K1873" s="88" t="s">
        <v>1177</v>
      </c>
      <c r="L1873" s="88">
        <v>12</v>
      </c>
      <c r="M1873" s="88">
        <v>0</v>
      </c>
      <c r="N1873" s="75" t="s">
        <v>85</v>
      </c>
      <c r="O1873" s="75" t="s">
        <v>1739</v>
      </c>
      <c r="P1873" s="89"/>
      <c r="Q1873" s="90">
        <f>(17/100+7.6/100+1.65/100)*P1873</f>
        <v>0</v>
      </c>
      <c r="R1873" s="90"/>
      <c r="S1873" s="90"/>
      <c r="T1873" s="90"/>
      <c r="U1873" s="90"/>
      <c r="V1873" s="90">
        <f>+P1873-Q1873+R1873+S1873+T1873+U1873</f>
        <v>0</v>
      </c>
      <c r="W1873" s="91">
        <f>(1.02/100)</f>
        <v>1.02E-2</v>
      </c>
      <c r="X1873" s="91">
        <v>4.8E-3</v>
      </c>
      <c r="Y1873" s="91">
        <v>0.17</v>
      </c>
      <c r="Z1873" s="91">
        <v>1.65E-2</v>
      </c>
      <c r="AA1873" s="91">
        <v>7.6E-2</v>
      </c>
      <c r="AB1873" s="91">
        <f>SUM(W1873:AA1873)</f>
        <v>0.2775</v>
      </c>
      <c r="AC1873" s="75">
        <v>12</v>
      </c>
      <c r="AD1873" s="92">
        <f>IF(AL1873="","",+AC1873*AL1873)</f>
      </c>
      <c r="AE1873" s="93">
        <f>IF(AL1873="","",+AL1873*AB1873)</f>
      </c>
      <c r="AF1873" s="92">
        <f>IF(AL1873="","",+AL1873-AE1873)</f>
      </c>
      <c r="AG1873" s="93">
        <f>+V1873</f>
        <v>0</v>
      </c>
      <c r="AH1873" s="92">
        <f>IF(AF1873="","",+AF1873-AG1873)</f>
      </c>
      <c r="AI1873" s="92">
        <f>IF(AH1873="","",+AH1873*AC1873)</f>
      </c>
      <c r="AJ1873" s="93"/>
      <c r="AK1873" s="94">
        <v>0.33</v>
      </c>
      <c r="AL1873" s="93">
        <f>IF(V1873=0,"",V1873/(1-AB1873-AK1873))</f>
      </c>
      <c r="AM1873" s="95">
        <v>0.33</v>
      </c>
      <c r="AN1873" s="93">
        <f>IF(V1873=0,"",V1873/(1-AB1873-AM1873))</f>
      </c>
      <c r="AO1873" s="96">
        <v>1.2</v>
      </c>
      <c r="AP1873" s="93">
        <f>IF(BD!AJ1873="","",BD!AJ1873*BD!AO1873)</f>
      </c>
      <c r="AQ1873" s="91">
        <f>BD!AM1873/BD!AK1873-1</f>
        <v>0</v>
      </c>
      <c r="AR1873" s="91">
        <f>IF(BD!AN1873="","",IF(BD!AJ1873="","",BD!AN1873/BD!AJ1873-1))</f>
      </c>
      <c r="AS1873" s="91">
        <f>IF(BD!AN1873="","",IF(BD!AN1873&lt;BD!AL1873,"ABAIXO DA META","DENTRO DA META"))</f>
      </c>
      <c r="AT1873" s="91" t="str">
        <f>IF(BD!AJ1873="","EM ANÁLISE",IF(BD!AP1873&gt;=BD!AN1873,"GO", "NO GO"))</f>
        <v>EM ANÁLISE</v>
      </c>
      <c r="AU1873" s="97">
        <f>IF(AN1873="","",+BD!$AN1873-AJ1873)</f>
      </c>
      <c r="AV1873" s="98"/>
      <c r="AW1873" s="90">
        <f>BD!P1873*BD!AC1873</f>
        <v>0</v>
      </c>
      <c r="AX1873" s="90">
        <f>BD!V1873*BD!AC1873</f>
        <v>0</v>
      </c>
      <c r="AY1873" s="90">
        <f>IF(BD!AN1873="","",BD!AN1873*BD!AC1873)</f>
      </c>
      <c r="AZ1873" s="75" t="s">
        <v>123</v>
      </c>
      <c r="BA1873" s="75"/>
      <c r="BB1873" s="75"/>
      <c r="BC1873" s="75"/>
      <c r="BD1873" s="104"/>
      <c r="BE1873" s="104"/>
      <c r="BF1873" s="101"/>
      <c r="BG1873" s="101"/>
      <c r="BH1873" s="101"/>
      <c r="BI1873" s="101"/>
      <c r="BJ1873" s="101"/>
      <c r="BK1873" s="101"/>
      <c r="BL1873" s="101"/>
      <c r="BM1873" s="101"/>
      <c r="BN1873" s="101"/>
      <c r="BO1873" s="103"/>
      <c r="BP1873" s="101"/>
      <c r="BQ1873" s="101"/>
      <c r="BR1873" s="101"/>
      <c r="BS1873" s="101"/>
      <c r="BT1873" s="101"/>
      <c r="BU1873" s="101"/>
      <c r="BV1873" s="101"/>
      <c r="BW1873" s="101"/>
      <c r="BX1873" s="101"/>
      <c r="BY1873" s="101"/>
      <c r="BZ1873" s="101"/>
      <c r="CA1873" s="101"/>
      <c r="CB1873" s="101"/>
      <c r="CC1873" s="101"/>
      <c r="CD1873" s="101"/>
      <c r="CE1873" s="101"/>
      <c r="CF1873" s="101"/>
      <c r="CG1873" s="37" t="e">
        <f>VLOOKUP(Table_1[[#This Row],[EAN]],'[1]Planilha1'!$E:$R,13,0)</f>
        <v>#N/A</v>
      </c>
      <c r="CI1873" s="188">
        <f>IF(Table_1[[#This Row],[STATUS MERCADO]]="GO",Table_1[[#This Row],[M. BRUTA TOTAL]],0)</f>
        <v>0</v>
      </c>
      <c r="CJ1873" s="188">
        <f>IF(Table_1[[#This Row],[STATUS MERCADO]]="GO",Table_1[[#This Row],[PV UNIT. REALIZADO]]*Table_1[[#This Row],[QUANTIDADE]],0)</f>
        <v>0</v>
      </c>
    </row>
    <row r="1874" ht="15" hidden="1">
      <c r="A1874" s="7"/>
      <c r="B1874" s="75" t="s">
        <v>400</v>
      </c>
      <c r="C1874" s="75">
        <v>223560</v>
      </c>
      <c r="D1874" s="75" t="s">
        <v>1990</v>
      </c>
      <c r="E1874" s="85">
        <v>7891024136133</v>
      </c>
      <c r="F1874" s="86" t="s">
        <v>1991</v>
      </c>
      <c r="G1874" s="75" t="s">
        <v>15</v>
      </c>
      <c r="H1874" s="75">
        <v>1620</v>
      </c>
      <c r="I1874" s="87" t="s">
        <v>1541</v>
      </c>
      <c r="J1874" s="75" t="s">
        <v>1697</v>
      </c>
      <c r="K1874" s="88" t="s">
        <v>1177</v>
      </c>
      <c r="L1874" s="88">
        <v>12</v>
      </c>
      <c r="M1874" s="88">
        <v>0</v>
      </c>
      <c r="N1874" s="75" t="s">
        <v>85</v>
      </c>
      <c r="O1874" s="75" t="s">
        <v>1739</v>
      </c>
      <c r="P1874" s="89"/>
      <c r="Q1874" s="90">
        <f>(17/100+7.6/100+1.65/100)*P1874</f>
        <v>0</v>
      </c>
      <c r="R1874" s="90"/>
      <c r="S1874" s="90"/>
      <c r="T1874" s="90"/>
      <c r="U1874" s="90"/>
      <c r="V1874" s="90">
        <f>+P1874-Q1874+R1874+S1874+T1874+U1874</f>
        <v>0</v>
      </c>
      <c r="W1874" s="91">
        <f>(1.02/100)</f>
        <v>1.02E-2</v>
      </c>
      <c r="X1874" s="91">
        <v>4.8E-3</v>
      </c>
      <c r="Y1874" s="91">
        <v>0.17</v>
      </c>
      <c r="Z1874" s="91">
        <v>1.65E-2</v>
      </c>
      <c r="AA1874" s="91">
        <v>7.6E-2</v>
      </c>
      <c r="AB1874" s="91">
        <f>SUM(W1874:AA1874)</f>
        <v>0.2775</v>
      </c>
      <c r="AC1874" s="75">
        <v>12</v>
      </c>
      <c r="AD1874" s="92">
        <f>IF(AL1874="","",+AC1874*AL1874)</f>
      </c>
      <c r="AE1874" s="93">
        <f>IF(AL1874="","",+AL1874*AB1874)</f>
      </c>
      <c r="AF1874" s="92">
        <f>IF(AL1874="","",+AL1874-AE1874)</f>
      </c>
      <c r="AG1874" s="93">
        <f>+V1874</f>
        <v>0</v>
      </c>
      <c r="AH1874" s="92">
        <f>IF(AF1874="","",+AF1874-AG1874)</f>
      </c>
      <c r="AI1874" s="92">
        <f>IF(AH1874="","",+AH1874*AC1874)</f>
      </c>
      <c r="AJ1874" s="93"/>
      <c r="AK1874" s="94">
        <v>0.33</v>
      </c>
      <c r="AL1874" s="93">
        <f>IF(V1874=0,"",V1874/(1-AB1874-AK1874))</f>
      </c>
      <c r="AM1874" s="95">
        <v>0.33</v>
      </c>
      <c r="AN1874" s="93">
        <f>IF(V1874=0,"",V1874/(1-AB1874-AM1874))</f>
      </c>
      <c r="AO1874" s="96">
        <v>1.2</v>
      </c>
      <c r="AP1874" s="93">
        <f>IF(BD!AJ1874="","",BD!AJ1874*BD!AO1874)</f>
      </c>
      <c r="AQ1874" s="91">
        <f>BD!AM1874/BD!AK1874-1</f>
        <v>0</v>
      </c>
      <c r="AR1874" s="91">
        <f>IF(BD!AN1874="","",IF(BD!AJ1874="","",BD!AN1874/BD!AJ1874-1))</f>
      </c>
      <c r="AS1874" s="91">
        <f>IF(BD!AN1874="","",IF(BD!AN1874&lt;BD!AL1874,"ABAIXO DA META","DENTRO DA META"))</f>
      </c>
      <c r="AT1874" s="91" t="str">
        <f>IF(BD!AJ1874="","EM ANÁLISE",IF(BD!AP1874&gt;=BD!AN1874,"GO", "NO GO"))</f>
        <v>EM ANÁLISE</v>
      </c>
      <c r="AU1874" s="97">
        <f>IF(AN1874="","",+BD!$AN1874-AJ1874)</f>
      </c>
      <c r="AV1874" s="98"/>
      <c r="AW1874" s="90">
        <f>BD!P1874*BD!AC1874</f>
        <v>0</v>
      </c>
      <c r="AX1874" s="90">
        <f>BD!V1874*BD!AC1874</f>
        <v>0</v>
      </c>
      <c r="AY1874" s="90">
        <f>IF(BD!AN1874="","",BD!AN1874*BD!AC1874)</f>
      </c>
      <c r="AZ1874" s="75" t="s">
        <v>123</v>
      </c>
      <c r="BA1874" s="75"/>
      <c r="BB1874" s="75"/>
      <c r="BC1874" s="75"/>
      <c r="BD1874" s="104"/>
      <c r="BE1874" s="104"/>
      <c r="BF1874" s="101"/>
      <c r="BG1874" s="101"/>
      <c r="BH1874" s="101"/>
      <c r="BI1874" s="101"/>
      <c r="BJ1874" s="101"/>
      <c r="BK1874" s="101"/>
      <c r="BL1874" s="101"/>
      <c r="BM1874" s="101"/>
      <c r="BN1874" s="101"/>
      <c r="BO1874" s="103"/>
      <c r="BP1874" s="101"/>
      <c r="BQ1874" s="101"/>
      <c r="BR1874" s="101"/>
      <c r="BS1874" s="101"/>
      <c r="BT1874" s="101"/>
      <c r="BU1874" s="101"/>
      <c r="BV1874" s="101"/>
      <c r="BW1874" s="101"/>
      <c r="BX1874" s="101"/>
      <c r="BY1874" s="101"/>
      <c r="BZ1874" s="101"/>
      <c r="CA1874" s="101"/>
      <c r="CB1874" s="101"/>
      <c r="CC1874" s="101"/>
      <c r="CD1874" s="101"/>
      <c r="CE1874" s="101"/>
      <c r="CF1874" s="101"/>
      <c r="CG1874" s="37" t="e">
        <f>VLOOKUP(Table_1[[#This Row],[EAN]],'[1]Planilha1'!$E:$R,13,0)</f>
        <v>#N/A</v>
      </c>
      <c r="CI1874" s="188">
        <f>IF(Table_1[[#This Row],[STATUS MERCADO]]="GO",Table_1[[#This Row],[M. BRUTA TOTAL]],0)</f>
        <v>0</v>
      </c>
      <c r="CJ1874" s="188">
        <f>IF(Table_1[[#This Row],[STATUS MERCADO]]="GO",Table_1[[#This Row],[PV UNIT. REALIZADO]]*Table_1[[#This Row],[QUANTIDADE]],0)</f>
        <v>0</v>
      </c>
    </row>
    <row r="1875" ht="15" hidden="1">
      <c r="A1875" s="7"/>
      <c r="B1875" s="75" t="s">
        <v>400</v>
      </c>
      <c r="C1875" s="75">
        <v>223561</v>
      </c>
      <c r="D1875" s="75" t="s">
        <v>1992</v>
      </c>
      <c r="E1875" s="85">
        <v>7891024131459</v>
      </c>
      <c r="F1875" s="86" t="s">
        <v>1993</v>
      </c>
      <c r="G1875" s="75" t="s">
        <v>15</v>
      </c>
      <c r="H1875" s="75">
        <v>1620</v>
      </c>
      <c r="I1875" s="87" t="s">
        <v>1541</v>
      </c>
      <c r="J1875" s="75" t="s">
        <v>1697</v>
      </c>
      <c r="K1875" s="88" t="s">
        <v>1177</v>
      </c>
      <c r="L1875" s="88">
        <v>12</v>
      </c>
      <c r="M1875" s="88">
        <v>0</v>
      </c>
      <c r="N1875" s="75" t="s">
        <v>85</v>
      </c>
      <c r="O1875" s="75" t="s">
        <v>1739</v>
      </c>
      <c r="P1875" s="89"/>
      <c r="Q1875" s="90">
        <f>(17/100+7.6/100+1.65/100)*P1875</f>
        <v>0</v>
      </c>
      <c r="R1875" s="90"/>
      <c r="S1875" s="90"/>
      <c r="T1875" s="90"/>
      <c r="U1875" s="90"/>
      <c r="V1875" s="90">
        <f>+P1875-Q1875+R1875+S1875+T1875+U1875</f>
        <v>0</v>
      </c>
      <c r="W1875" s="91">
        <f>(1.02/100)</f>
        <v>1.02E-2</v>
      </c>
      <c r="X1875" s="91">
        <v>4.8E-3</v>
      </c>
      <c r="Y1875" s="91">
        <v>0.17</v>
      </c>
      <c r="Z1875" s="91">
        <v>1.65E-2</v>
      </c>
      <c r="AA1875" s="91">
        <v>7.6E-2</v>
      </c>
      <c r="AB1875" s="91">
        <f>SUM(W1875:AA1875)</f>
        <v>0.2775</v>
      </c>
      <c r="AC1875" s="75">
        <v>12</v>
      </c>
      <c r="AD1875" s="92">
        <f>IF(AL1875="","",+AC1875*AL1875)</f>
      </c>
      <c r="AE1875" s="93">
        <f>IF(AL1875="","",+AL1875*AB1875)</f>
      </c>
      <c r="AF1875" s="92">
        <f>IF(AL1875="","",+AL1875-AE1875)</f>
      </c>
      <c r="AG1875" s="93">
        <f>+V1875</f>
        <v>0</v>
      </c>
      <c r="AH1875" s="92">
        <f>IF(AF1875="","",+AF1875-AG1875)</f>
      </c>
      <c r="AI1875" s="92">
        <f>IF(AH1875="","",+AH1875*AC1875)</f>
      </c>
      <c r="AJ1875" s="93"/>
      <c r="AK1875" s="94">
        <v>0.33</v>
      </c>
      <c r="AL1875" s="93">
        <f>IF(V1875=0,"",V1875/(1-AB1875-AK1875))</f>
      </c>
      <c r="AM1875" s="95">
        <v>0.33</v>
      </c>
      <c r="AN1875" s="93">
        <f>IF(V1875=0,"",V1875/(1-AB1875-AM1875))</f>
      </c>
      <c r="AO1875" s="96">
        <v>1.2</v>
      </c>
      <c r="AP1875" s="93">
        <f>IF(BD!AJ1875="","",BD!AJ1875*BD!AO1875)</f>
      </c>
      <c r="AQ1875" s="91">
        <f>BD!AM1875/BD!AK1875-1</f>
        <v>0</v>
      </c>
      <c r="AR1875" s="91">
        <f>IF(BD!AN1875="","",IF(BD!AJ1875="","",BD!AN1875/BD!AJ1875-1))</f>
      </c>
      <c r="AS1875" s="91">
        <f>IF(BD!AN1875="","",IF(BD!AN1875&lt;BD!AL1875,"ABAIXO DA META","DENTRO DA META"))</f>
      </c>
      <c r="AT1875" s="91" t="str">
        <f>IF(BD!AJ1875="","EM ANÁLISE",IF(BD!AP1875&gt;=BD!AN1875,"GO", "NO GO"))</f>
        <v>EM ANÁLISE</v>
      </c>
      <c r="AU1875" s="97">
        <f>IF(AN1875="","",+BD!$AN1875-AJ1875)</f>
      </c>
      <c r="AV1875" s="98"/>
      <c r="AW1875" s="90">
        <f>BD!P1875*BD!AC1875</f>
        <v>0</v>
      </c>
      <c r="AX1875" s="90">
        <f>BD!V1875*BD!AC1875</f>
        <v>0</v>
      </c>
      <c r="AY1875" s="90">
        <f>IF(BD!AN1875="","",BD!AN1875*BD!AC1875)</f>
      </c>
      <c r="AZ1875" s="75" t="s">
        <v>123</v>
      </c>
      <c r="BA1875" s="75"/>
      <c r="BB1875" s="75"/>
      <c r="BC1875" s="75"/>
      <c r="BD1875" s="104"/>
      <c r="BE1875" s="104"/>
      <c r="BF1875" s="101"/>
      <c r="BG1875" s="101"/>
      <c r="BH1875" s="101"/>
      <c r="BI1875" s="101"/>
      <c r="BJ1875" s="101"/>
      <c r="BK1875" s="101"/>
      <c r="BL1875" s="101"/>
      <c r="BM1875" s="101"/>
      <c r="BN1875" s="101"/>
      <c r="BO1875" s="103"/>
      <c r="BP1875" s="101"/>
      <c r="BQ1875" s="101"/>
      <c r="BR1875" s="101"/>
      <c r="BS1875" s="101"/>
      <c r="BT1875" s="101"/>
      <c r="BU1875" s="101"/>
      <c r="BV1875" s="101"/>
      <c r="BW1875" s="101"/>
      <c r="BX1875" s="101"/>
      <c r="BY1875" s="101"/>
      <c r="BZ1875" s="101"/>
      <c r="CA1875" s="101"/>
      <c r="CB1875" s="101"/>
      <c r="CC1875" s="101"/>
      <c r="CD1875" s="101"/>
      <c r="CE1875" s="101"/>
      <c r="CF1875" s="101"/>
      <c r="CG1875" s="37" t="e">
        <f>VLOOKUP(Table_1[[#This Row],[EAN]],'[1]Planilha1'!$E:$R,13,0)</f>
        <v>#N/A</v>
      </c>
      <c r="CI1875" s="188">
        <f>IF(Table_1[[#This Row],[STATUS MERCADO]]="GO",Table_1[[#This Row],[M. BRUTA TOTAL]],0)</f>
        <v>0</v>
      </c>
      <c r="CJ1875" s="188">
        <f>IF(Table_1[[#This Row],[STATUS MERCADO]]="GO",Table_1[[#This Row],[PV UNIT. REALIZADO]]*Table_1[[#This Row],[QUANTIDADE]],0)</f>
        <v>0</v>
      </c>
    </row>
    <row r="1876" ht="15" hidden="1">
      <c r="A1876" s="7"/>
      <c r="B1876" s="75" t="s">
        <v>400</v>
      </c>
      <c r="C1876" s="75">
        <v>223562</v>
      </c>
      <c r="D1876" s="75" t="s">
        <v>1994</v>
      </c>
      <c r="E1876" s="85">
        <v>7891528001258</v>
      </c>
      <c r="F1876" s="86" t="s">
        <v>1995</v>
      </c>
      <c r="G1876" s="75" t="s">
        <v>15</v>
      </c>
      <c r="H1876" s="75">
        <v>1620</v>
      </c>
      <c r="I1876" s="87" t="s">
        <v>1541</v>
      </c>
      <c r="J1876" s="75" t="s">
        <v>1719</v>
      </c>
      <c r="K1876" s="88" t="s">
        <v>1177</v>
      </c>
      <c r="L1876" s="88">
        <v>12</v>
      </c>
      <c r="M1876" s="88">
        <v>0</v>
      </c>
      <c r="N1876" s="75" t="s">
        <v>85</v>
      </c>
      <c r="O1876" s="75" t="s">
        <v>1739</v>
      </c>
      <c r="P1876" s="89"/>
      <c r="Q1876" s="90">
        <f>(17/100+7.6/100+1.65/100)*P1876</f>
        <v>0</v>
      </c>
      <c r="R1876" s="90"/>
      <c r="S1876" s="90"/>
      <c r="T1876" s="90"/>
      <c r="U1876" s="90"/>
      <c r="V1876" s="90">
        <f>+P1876-Q1876+R1876+S1876+T1876+U1876</f>
        <v>0</v>
      </c>
      <c r="W1876" s="91">
        <f>(1.02/100)</f>
        <v>1.02E-2</v>
      </c>
      <c r="X1876" s="91">
        <v>4.8E-3</v>
      </c>
      <c r="Y1876" s="91">
        <v>0.17</v>
      </c>
      <c r="Z1876" s="91">
        <v>1.65E-2</v>
      </c>
      <c r="AA1876" s="91">
        <v>7.6E-2</v>
      </c>
      <c r="AB1876" s="91">
        <f>SUM(W1876:AA1876)</f>
        <v>0.2775</v>
      </c>
      <c r="AC1876" s="75">
        <v>12</v>
      </c>
      <c r="AD1876" s="92">
        <f>IF(AL1876="","",+AC1876*AL1876)</f>
      </c>
      <c r="AE1876" s="93">
        <f>IF(AL1876="","",+AL1876*AB1876)</f>
      </c>
      <c r="AF1876" s="92">
        <f>IF(AL1876="","",+AL1876-AE1876)</f>
      </c>
      <c r="AG1876" s="93">
        <f>+V1876</f>
        <v>0</v>
      </c>
      <c r="AH1876" s="92">
        <f>IF(AF1876="","",+AF1876-AG1876)</f>
      </c>
      <c r="AI1876" s="92">
        <f>IF(AH1876="","",+AH1876*AC1876)</f>
      </c>
      <c r="AJ1876" s="93"/>
      <c r="AK1876" s="94">
        <v>0.33</v>
      </c>
      <c r="AL1876" s="93">
        <f>IF(V1876=0,"",V1876/(1-AB1876-AK1876))</f>
      </c>
      <c r="AM1876" s="95">
        <v>0.33</v>
      </c>
      <c r="AN1876" s="93">
        <f>IF(V1876=0,"",V1876/(1-AB1876-AM1876))</f>
      </c>
      <c r="AO1876" s="96">
        <v>1.2</v>
      </c>
      <c r="AP1876" s="93">
        <f>IF(BD!AJ1876="","",BD!AJ1876*BD!AO1876)</f>
      </c>
      <c r="AQ1876" s="91">
        <f>BD!AM1876/BD!AK1876-1</f>
        <v>0</v>
      </c>
      <c r="AR1876" s="91">
        <f>IF(BD!AN1876="","",IF(BD!AJ1876="","",BD!AN1876/BD!AJ1876-1))</f>
      </c>
      <c r="AS1876" s="91">
        <f>IF(BD!AN1876="","",IF(BD!AN1876&lt;BD!AL1876,"ABAIXO DA META","DENTRO DA META"))</f>
      </c>
      <c r="AT1876" s="91" t="str">
        <f>IF(BD!AJ1876="","EM ANÁLISE",IF(BD!AP1876&gt;=BD!AN1876,"GO", "NO GO"))</f>
        <v>EM ANÁLISE</v>
      </c>
      <c r="AU1876" s="97">
        <f>IF(AN1876="","",+BD!$AN1876-AJ1876)</f>
      </c>
      <c r="AV1876" s="98"/>
      <c r="AW1876" s="90">
        <f>BD!P1876*BD!AC1876</f>
        <v>0</v>
      </c>
      <c r="AX1876" s="90">
        <f>BD!V1876*BD!AC1876</f>
        <v>0</v>
      </c>
      <c r="AY1876" s="90">
        <f>IF(BD!AN1876="","",BD!AN1876*BD!AC1876)</f>
      </c>
      <c r="AZ1876" s="75" t="s">
        <v>123</v>
      </c>
      <c r="BA1876" s="75"/>
      <c r="BB1876" s="75"/>
      <c r="BC1876" s="75"/>
      <c r="BD1876" s="104"/>
      <c r="BE1876" s="104"/>
      <c r="BF1876" s="101"/>
      <c r="BG1876" s="101"/>
      <c r="BH1876" s="101"/>
      <c r="BI1876" s="101"/>
      <c r="BJ1876" s="101"/>
      <c r="BK1876" s="101"/>
      <c r="BL1876" s="101"/>
      <c r="BM1876" s="101"/>
      <c r="BN1876" s="101"/>
      <c r="BO1876" s="103"/>
      <c r="BP1876" s="101"/>
      <c r="BQ1876" s="101"/>
      <c r="BR1876" s="101"/>
      <c r="BS1876" s="101"/>
      <c r="BT1876" s="101"/>
      <c r="BU1876" s="101"/>
      <c r="BV1876" s="101"/>
      <c r="BW1876" s="101"/>
      <c r="BX1876" s="101"/>
      <c r="BY1876" s="101"/>
      <c r="BZ1876" s="101"/>
      <c r="CA1876" s="101"/>
      <c r="CB1876" s="101"/>
      <c r="CC1876" s="101"/>
      <c r="CD1876" s="101"/>
      <c r="CE1876" s="101"/>
      <c r="CF1876" s="101"/>
      <c r="CG1876" s="37" t="e">
        <f>VLOOKUP(Table_1[[#This Row],[EAN]],'[1]Planilha1'!$E:$R,13,0)</f>
        <v>#N/A</v>
      </c>
      <c r="CI1876" s="188">
        <f>IF(Table_1[[#This Row],[STATUS MERCADO]]="GO",Table_1[[#This Row],[M. BRUTA TOTAL]],0)</f>
        <v>0</v>
      </c>
      <c r="CJ1876" s="188">
        <f>IF(Table_1[[#This Row],[STATUS MERCADO]]="GO",Table_1[[#This Row],[PV UNIT. REALIZADO]]*Table_1[[#This Row],[QUANTIDADE]],0)</f>
        <v>0</v>
      </c>
    </row>
    <row r="1877" ht="15" hidden="1">
      <c r="A1877" s="7"/>
      <c r="B1877" s="75" t="s">
        <v>400</v>
      </c>
      <c r="C1877" s="75">
        <v>223563</v>
      </c>
      <c r="D1877" s="75" t="s">
        <v>1996</v>
      </c>
      <c r="E1877" s="85">
        <v>7591083017823</v>
      </c>
      <c r="F1877" s="86" t="s">
        <v>1997</v>
      </c>
      <c r="G1877" s="75" t="s">
        <v>15</v>
      </c>
      <c r="H1877" s="75">
        <v>1620</v>
      </c>
      <c r="I1877" s="87" t="s">
        <v>1541</v>
      </c>
      <c r="J1877" s="75" t="s">
        <v>1719</v>
      </c>
      <c r="K1877" s="88" t="s">
        <v>1177</v>
      </c>
      <c r="L1877" s="88">
        <v>12</v>
      </c>
      <c r="M1877" s="88">
        <v>0</v>
      </c>
      <c r="N1877" s="75" t="s">
        <v>85</v>
      </c>
      <c r="O1877" s="75" t="s">
        <v>1739</v>
      </c>
      <c r="P1877" s="89"/>
      <c r="Q1877" s="90">
        <f>(17/100+7.6/100+1.65/100)*P1877</f>
        <v>0</v>
      </c>
      <c r="R1877" s="90"/>
      <c r="S1877" s="90"/>
      <c r="T1877" s="90"/>
      <c r="U1877" s="90"/>
      <c r="V1877" s="90">
        <f>+P1877-Q1877+R1877+S1877+T1877+U1877</f>
        <v>0</v>
      </c>
      <c r="W1877" s="91">
        <f>(1.02/100)</f>
        <v>1.02E-2</v>
      </c>
      <c r="X1877" s="91">
        <v>4.8E-3</v>
      </c>
      <c r="Y1877" s="91">
        <v>0.17</v>
      </c>
      <c r="Z1877" s="91">
        <v>1.65E-2</v>
      </c>
      <c r="AA1877" s="91">
        <v>7.6E-2</v>
      </c>
      <c r="AB1877" s="91">
        <f>SUM(W1877:AA1877)</f>
        <v>0.2775</v>
      </c>
      <c r="AC1877" s="75">
        <v>12</v>
      </c>
      <c r="AD1877" s="92">
        <f>IF(AL1877="","",+AC1877*AL1877)</f>
      </c>
      <c r="AE1877" s="93">
        <f>IF(AL1877="","",+AL1877*AB1877)</f>
      </c>
      <c r="AF1877" s="92">
        <f>IF(AL1877="","",+AL1877-AE1877)</f>
      </c>
      <c r="AG1877" s="93">
        <f>+V1877</f>
        <v>0</v>
      </c>
      <c r="AH1877" s="92">
        <f>IF(AF1877="","",+AF1877-AG1877)</f>
      </c>
      <c r="AI1877" s="92">
        <f>IF(AH1877="","",+AH1877*AC1877)</f>
      </c>
      <c r="AJ1877" s="93"/>
      <c r="AK1877" s="94">
        <v>0.33</v>
      </c>
      <c r="AL1877" s="93">
        <f>IF(V1877=0,"",V1877/(1-AB1877-AK1877))</f>
      </c>
      <c r="AM1877" s="95">
        <v>0.33</v>
      </c>
      <c r="AN1877" s="93">
        <f>IF(V1877=0,"",V1877/(1-AB1877-AM1877))</f>
      </c>
      <c r="AO1877" s="96">
        <v>1.2</v>
      </c>
      <c r="AP1877" s="93">
        <f>IF(BD!AJ1877="","",BD!AJ1877*BD!AO1877)</f>
      </c>
      <c r="AQ1877" s="91">
        <f>BD!AM1877/BD!AK1877-1</f>
        <v>0</v>
      </c>
      <c r="AR1877" s="91">
        <f>IF(BD!AN1877="","",IF(BD!AJ1877="","",BD!AN1877/BD!AJ1877-1))</f>
      </c>
      <c r="AS1877" s="91">
        <f>IF(BD!AN1877="","",IF(BD!AN1877&lt;BD!AL1877,"ABAIXO DA META","DENTRO DA META"))</f>
      </c>
      <c r="AT1877" s="91" t="str">
        <f>IF(BD!AJ1877="","EM ANÁLISE",IF(BD!AP1877&gt;=BD!AN1877,"GO", "NO GO"))</f>
        <v>EM ANÁLISE</v>
      </c>
      <c r="AU1877" s="97">
        <f>IF(AN1877="","",+BD!$AN1877-AJ1877)</f>
      </c>
      <c r="AV1877" s="98"/>
      <c r="AW1877" s="90">
        <f>BD!P1877*BD!AC1877</f>
        <v>0</v>
      </c>
      <c r="AX1877" s="90">
        <f>BD!V1877*BD!AC1877</f>
        <v>0</v>
      </c>
      <c r="AY1877" s="90">
        <f>IF(BD!AN1877="","",BD!AN1877*BD!AC1877)</f>
      </c>
      <c r="AZ1877" s="75" t="s">
        <v>123</v>
      </c>
      <c r="BA1877" s="75"/>
      <c r="BB1877" s="75"/>
      <c r="BC1877" s="75"/>
      <c r="BD1877" s="104"/>
      <c r="BE1877" s="104"/>
      <c r="BF1877" s="101"/>
      <c r="BG1877" s="101"/>
      <c r="BH1877" s="101"/>
      <c r="BI1877" s="101"/>
      <c r="BJ1877" s="101"/>
      <c r="BK1877" s="101"/>
      <c r="BL1877" s="101"/>
      <c r="BM1877" s="101"/>
      <c r="BN1877" s="101"/>
      <c r="BO1877" s="103"/>
      <c r="BP1877" s="101"/>
      <c r="BQ1877" s="101"/>
      <c r="BR1877" s="101"/>
      <c r="BS1877" s="101"/>
      <c r="BT1877" s="101"/>
      <c r="BU1877" s="101"/>
      <c r="BV1877" s="101"/>
      <c r="BW1877" s="101"/>
      <c r="BX1877" s="101"/>
      <c r="BY1877" s="101"/>
      <c r="BZ1877" s="101"/>
      <c r="CA1877" s="101"/>
      <c r="CB1877" s="101"/>
      <c r="CC1877" s="101"/>
      <c r="CD1877" s="101"/>
      <c r="CE1877" s="101"/>
      <c r="CF1877" s="101"/>
      <c r="CG1877" s="37" t="e">
        <f>VLOOKUP(Table_1[[#This Row],[EAN]],'[1]Planilha1'!$E:$R,13,0)</f>
        <v>#N/A</v>
      </c>
      <c r="CI1877" s="188">
        <f>IF(Table_1[[#This Row],[STATUS MERCADO]]="GO",Table_1[[#This Row],[M. BRUTA TOTAL]],0)</f>
        <v>0</v>
      </c>
      <c r="CJ1877" s="188">
        <f>IF(Table_1[[#This Row],[STATUS MERCADO]]="GO",Table_1[[#This Row],[PV UNIT. REALIZADO]]*Table_1[[#This Row],[QUANTIDADE]],0)</f>
        <v>0</v>
      </c>
    </row>
    <row r="1878" ht="15" hidden="1">
      <c r="A1878" s="7"/>
      <c r="B1878" s="75" t="s">
        <v>400</v>
      </c>
      <c r="C1878" s="75">
        <v>223564</v>
      </c>
      <c r="D1878" s="75">
        <v>61000250</v>
      </c>
      <c r="E1878" s="85">
        <v>7891528008592</v>
      </c>
      <c r="F1878" s="86" t="s">
        <v>1998</v>
      </c>
      <c r="G1878" s="75" t="s">
        <v>15</v>
      </c>
      <c r="H1878" s="75">
        <v>1620</v>
      </c>
      <c r="I1878" s="87" t="s">
        <v>1541</v>
      </c>
      <c r="J1878" s="75" t="s">
        <v>1719</v>
      </c>
      <c r="K1878" s="88" t="s">
        <v>1177</v>
      </c>
      <c r="L1878" s="88">
        <v>18</v>
      </c>
      <c r="M1878" s="88">
        <v>0</v>
      </c>
      <c r="N1878" s="75" t="s">
        <v>85</v>
      </c>
      <c r="O1878" s="75" t="s">
        <v>1739</v>
      </c>
      <c r="P1878" s="89"/>
      <c r="Q1878" s="90">
        <f>(17/100+7.6/100+1.65/100)*P1878</f>
        <v>0</v>
      </c>
      <c r="R1878" s="90"/>
      <c r="S1878" s="90"/>
      <c r="T1878" s="90"/>
      <c r="U1878" s="90"/>
      <c r="V1878" s="90">
        <f>+P1878-Q1878+R1878+S1878+T1878+U1878</f>
        <v>0</v>
      </c>
      <c r="W1878" s="91">
        <f>(1.02/100)</f>
        <v>1.02E-2</v>
      </c>
      <c r="X1878" s="91">
        <v>4.8E-3</v>
      </c>
      <c r="Y1878" s="91">
        <v>0.17</v>
      </c>
      <c r="Z1878" s="91">
        <v>1.65E-2</v>
      </c>
      <c r="AA1878" s="91">
        <v>7.6E-2</v>
      </c>
      <c r="AB1878" s="91">
        <f>SUM(W1878:AA1878)</f>
        <v>0.2775</v>
      </c>
      <c r="AC1878" s="75">
        <v>12</v>
      </c>
      <c r="AD1878" s="92">
        <f>IF(AL1878="","",+AC1878*AL1878)</f>
      </c>
      <c r="AE1878" s="93">
        <f>IF(AL1878="","",+AL1878*AB1878)</f>
      </c>
      <c r="AF1878" s="92">
        <f>IF(AL1878="","",+AL1878-AE1878)</f>
      </c>
      <c r="AG1878" s="93">
        <f>+V1878</f>
        <v>0</v>
      </c>
      <c r="AH1878" s="92">
        <f>IF(AF1878="","",+AF1878-AG1878)</f>
      </c>
      <c r="AI1878" s="92">
        <f>IF(AH1878="","",+AH1878*AC1878)</f>
      </c>
      <c r="AJ1878" s="93"/>
      <c r="AK1878" s="94">
        <v>0.33</v>
      </c>
      <c r="AL1878" s="93">
        <f>IF(V1878=0,"",V1878/(1-AB1878-AK1878))</f>
      </c>
      <c r="AM1878" s="95">
        <v>0.33</v>
      </c>
      <c r="AN1878" s="93">
        <f>IF(V1878=0,"",V1878/(1-AB1878-AM1878))</f>
      </c>
      <c r="AO1878" s="96">
        <v>1.2</v>
      </c>
      <c r="AP1878" s="93">
        <f>IF(BD!AJ1878="","",BD!AJ1878*BD!AO1878)</f>
      </c>
      <c r="AQ1878" s="91">
        <f>BD!AM1878/BD!AK1878-1</f>
        <v>0</v>
      </c>
      <c r="AR1878" s="91">
        <f>IF(BD!AN1878="","",IF(BD!AJ1878="","",BD!AN1878/BD!AJ1878-1))</f>
      </c>
      <c r="AS1878" s="91">
        <f>IF(BD!AN1878="","",IF(BD!AN1878&lt;BD!AL1878,"ABAIXO DA META","DENTRO DA META"))</f>
      </c>
      <c r="AT1878" s="91" t="str">
        <f>IF(BD!AJ1878="","EM ANÁLISE",IF(BD!AP1878&gt;=BD!AN1878,"GO", "NO GO"))</f>
        <v>EM ANÁLISE</v>
      </c>
      <c r="AU1878" s="97">
        <f>IF(AN1878="","",+BD!$AN1878-AJ1878)</f>
      </c>
      <c r="AV1878" s="98"/>
      <c r="AW1878" s="90">
        <f>BD!P1878*BD!AC1878</f>
        <v>0</v>
      </c>
      <c r="AX1878" s="90">
        <f>BD!V1878*BD!AC1878</f>
        <v>0</v>
      </c>
      <c r="AY1878" s="90">
        <f>IF(BD!AN1878="","",BD!AN1878*BD!AC1878)</f>
      </c>
      <c r="AZ1878" s="75" t="s">
        <v>123</v>
      </c>
      <c r="BA1878" s="75"/>
      <c r="BB1878" s="75"/>
      <c r="BC1878" s="75"/>
      <c r="BD1878" s="104"/>
      <c r="BE1878" s="104"/>
      <c r="BF1878" s="101"/>
      <c r="BG1878" s="101"/>
      <c r="BH1878" s="101"/>
      <c r="BI1878" s="101"/>
      <c r="BJ1878" s="101"/>
      <c r="BK1878" s="101"/>
      <c r="BL1878" s="101"/>
      <c r="BM1878" s="101"/>
      <c r="BN1878" s="101"/>
      <c r="BO1878" s="103"/>
      <c r="BP1878" s="101"/>
      <c r="BQ1878" s="101"/>
      <c r="BR1878" s="101"/>
      <c r="BS1878" s="101"/>
      <c r="BT1878" s="101"/>
      <c r="BU1878" s="101"/>
      <c r="BV1878" s="101"/>
      <c r="BW1878" s="101"/>
      <c r="BX1878" s="101"/>
      <c r="BY1878" s="101"/>
      <c r="BZ1878" s="101"/>
      <c r="CA1878" s="101"/>
      <c r="CB1878" s="101"/>
      <c r="CC1878" s="101"/>
      <c r="CD1878" s="101"/>
      <c r="CE1878" s="101"/>
      <c r="CF1878" s="101"/>
      <c r="CG1878" s="37" t="e">
        <f>VLOOKUP(Table_1[[#This Row],[EAN]],'[1]Planilha1'!$E:$R,13,0)</f>
        <v>#N/A</v>
      </c>
      <c r="CI1878" s="188">
        <f>IF(Table_1[[#This Row],[STATUS MERCADO]]="GO",Table_1[[#This Row],[M. BRUTA TOTAL]],0)</f>
        <v>0</v>
      </c>
      <c r="CJ1878" s="188">
        <f>IF(Table_1[[#This Row],[STATUS MERCADO]]="GO",Table_1[[#This Row],[PV UNIT. REALIZADO]]*Table_1[[#This Row],[QUANTIDADE]],0)</f>
        <v>0</v>
      </c>
    </row>
    <row r="1879" ht="15" hidden="1">
      <c r="A1879" s="7"/>
      <c r="B1879" s="75" t="s">
        <v>400</v>
      </c>
      <c r="C1879" s="75">
        <v>223565</v>
      </c>
      <c r="D1879" s="75" t="s">
        <v>1999</v>
      </c>
      <c r="E1879" s="85">
        <v>7891024194652</v>
      </c>
      <c r="F1879" s="86" t="s">
        <v>2000</v>
      </c>
      <c r="G1879" s="75" t="s">
        <v>20</v>
      </c>
      <c r="H1879" s="75">
        <v>1220</v>
      </c>
      <c r="I1879" s="87" t="s">
        <v>402</v>
      </c>
      <c r="J1879" s="75" t="s">
        <v>403</v>
      </c>
      <c r="K1879" s="88" t="s">
        <v>1177</v>
      </c>
      <c r="L1879" s="88">
        <v>12</v>
      </c>
      <c r="M1879" s="88">
        <v>0</v>
      </c>
      <c r="N1879" s="75" t="s">
        <v>85</v>
      </c>
      <c r="O1879" s="75" t="s">
        <v>1739</v>
      </c>
      <c r="P1879" s="89"/>
      <c r="Q1879" s="90">
        <f>(17/100+7.6/100+1.65/100)*P1879</f>
        <v>0</v>
      </c>
      <c r="R1879" s="90"/>
      <c r="S1879" s="90"/>
      <c r="T1879" s="90"/>
      <c r="U1879" s="90"/>
      <c r="V1879" s="90">
        <f>+P1879-Q1879+R1879+S1879+T1879+U1879</f>
        <v>0</v>
      </c>
      <c r="W1879" s="91">
        <f>(1.02/100)</f>
        <v>1.02E-2</v>
      </c>
      <c r="X1879" s="91">
        <v>4.8E-3</v>
      </c>
      <c r="Y1879" s="91">
        <v>0.17</v>
      </c>
      <c r="Z1879" s="91">
        <v>1.65E-2</v>
      </c>
      <c r="AA1879" s="91">
        <v>7.6E-2</v>
      </c>
      <c r="AB1879" s="91">
        <f>SUM(W1879:AA1879)</f>
        <v>0.2775</v>
      </c>
      <c r="AC1879" s="75">
        <v>12</v>
      </c>
      <c r="AD1879" s="92">
        <f>IF(AL1879="","",+AC1879*AL1879)</f>
      </c>
      <c r="AE1879" s="93">
        <f>IF(AL1879="","",+AL1879*AB1879)</f>
      </c>
      <c r="AF1879" s="92">
        <f>IF(AL1879="","",+AL1879-AE1879)</f>
      </c>
      <c r="AG1879" s="93">
        <f>+V1879</f>
        <v>0</v>
      </c>
      <c r="AH1879" s="92">
        <f>IF(AF1879="","",+AF1879-AG1879)</f>
      </c>
      <c r="AI1879" s="92">
        <f>IF(AH1879="","",+AH1879*AC1879)</f>
      </c>
      <c r="AJ1879" s="93"/>
      <c r="AK1879" s="94">
        <v>0.33</v>
      </c>
      <c r="AL1879" s="93">
        <f>IF(V1879=0,"",V1879/(1-AB1879-AK1879))</f>
      </c>
      <c r="AM1879" s="95">
        <v>0.33</v>
      </c>
      <c r="AN1879" s="93">
        <f>IF(V1879=0,"",V1879/(1-AB1879-AM1879))</f>
      </c>
      <c r="AO1879" s="96">
        <v>1.2</v>
      </c>
      <c r="AP1879" s="93">
        <f>IF(BD!AJ1879="","",BD!AJ1879*BD!AO1879)</f>
      </c>
      <c r="AQ1879" s="91">
        <f>BD!AM1879/BD!AK1879-1</f>
        <v>0</v>
      </c>
      <c r="AR1879" s="91">
        <f>IF(BD!AN1879="","",IF(BD!AJ1879="","",BD!AN1879/BD!AJ1879-1))</f>
      </c>
      <c r="AS1879" s="91">
        <f>IF(BD!AN1879="","",IF(BD!AN1879&lt;BD!AL1879,"ABAIXO DA META","DENTRO DA META"))</f>
      </c>
      <c r="AT1879" s="91" t="str">
        <f>IF(BD!AJ1879="","EM ANÁLISE",IF(BD!AP1879&gt;=BD!AN1879,"GO", "NO GO"))</f>
        <v>EM ANÁLISE</v>
      </c>
      <c r="AU1879" s="97">
        <f>IF(AN1879="","",+BD!$AN1879-AJ1879)</f>
      </c>
      <c r="AV1879" s="98"/>
      <c r="AW1879" s="90">
        <f>BD!P1879*BD!AC1879</f>
        <v>0</v>
      </c>
      <c r="AX1879" s="90">
        <f>BD!V1879*BD!AC1879</f>
        <v>0</v>
      </c>
      <c r="AY1879" s="90">
        <f>IF(BD!AN1879="","",BD!AN1879*BD!AC1879)</f>
      </c>
      <c r="AZ1879" s="75" t="s">
        <v>123</v>
      </c>
      <c r="BA1879" s="75"/>
      <c r="BB1879" s="75"/>
      <c r="BC1879" s="75"/>
      <c r="BD1879" s="104"/>
      <c r="BE1879" s="104"/>
      <c r="BF1879" s="101"/>
      <c r="BG1879" s="101"/>
      <c r="BH1879" s="101"/>
      <c r="BI1879" s="101"/>
      <c r="BJ1879" s="101"/>
      <c r="BK1879" s="101"/>
      <c r="BL1879" s="101"/>
      <c r="BM1879" s="101"/>
      <c r="BN1879" s="101"/>
      <c r="BO1879" s="103"/>
      <c r="BP1879" s="101"/>
      <c r="BQ1879" s="101"/>
      <c r="BR1879" s="101"/>
      <c r="BS1879" s="101"/>
      <c r="BT1879" s="101"/>
      <c r="BU1879" s="101"/>
      <c r="BV1879" s="101"/>
      <c r="BW1879" s="101"/>
      <c r="BX1879" s="101"/>
      <c r="BY1879" s="101"/>
      <c r="BZ1879" s="101"/>
      <c r="CA1879" s="101"/>
      <c r="CB1879" s="101"/>
      <c r="CC1879" s="101"/>
      <c r="CD1879" s="101"/>
      <c r="CE1879" s="101"/>
      <c r="CF1879" s="101"/>
      <c r="CG1879" s="37" t="e">
        <f>VLOOKUP(Table_1[[#This Row],[EAN]],'[1]Planilha1'!$E:$R,13,0)</f>
        <v>#N/A</v>
      </c>
      <c r="CI1879" s="188">
        <f>IF(Table_1[[#This Row],[STATUS MERCADO]]="GO",Table_1[[#This Row],[M. BRUTA TOTAL]],0)</f>
        <v>0</v>
      </c>
      <c r="CJ1879" s="188">
        <f>IF(Table_1[[#This Row],[STATUS MERCADO]]="GO",Table_1[[#This Row],[PV UNIT. REALIZADO]]*Table_1[[#This Row],[QUANTIDADE]],0)</f>
        <v>0</v>
      </c>
    </row>
    <row r="1880" ht="15" hidden="1">
      <c r="A1880" s="7"/>
      <c r="B1880" s="75" t="s">
        <v>400</v>
      </c>
      <c r="C1880" s="75">
        <v>223566</v>
      </c>
      <c r="D1880" s="75" t="s">
        <v>2001</v>
      </c>
      <c r="E1880" s="85">
        <v>7891024029367</v>
      </c>
      <c r="F1880" s="86" t="s">
        <v>2002</v>
      </c>
      <c r="G1880" s="75" t="s">
        <v>15</v>
      </c>
      <c r="H1880" s="75">
        <v>1090</v>
      </c>
      <c r="I1880" s="87" t="s">
        <v>1554</v>
      </c>
      <c r="J1880" s="75" t="s">
        <v>1633</v>
      </c>
      <c r="K1880" s="88" t="s">
        <v>1177</v>
      </c>
      <c r="L1880" s="88">
        <v>24</v>
      </c>
      <c r="M1880" s="88">
        <v>0</v>
      </c>
      <c r="N1880" s="75" t="s">
        <v>85</v>
      </c>
      <c r="O1880" s="75" t="s">
        <v>1739</v>
      </c>
      <c r="P1880" s="89"/>
      <c r="Q1880" s="90">
        <f>(17/100+7.6/100+1.65/100)*P1880</f>
        <v>0</v>
      </c>
      <c r="R1880" s="90"/>
      <c r="S1880" s="90"/>
      <c r="T1880" s="90"/>
      <c r="U1880" s="90"/>
      <c r="V1880" s="90">
        <f>+P1880-Q1880+R1880+S1880+T1880+U1880</f>
        <v>0</v>
      </c>
      <c r="W1880" s="91">
        <f>(1.02/100)</f>
        <v>1.02E-2</v>
      </c>
      <c r="X1880" s="91">
        <v>4.8E-3</v>
      </c>
      <c r="Y1880" s="91">
        <v>0.17</v>
      </c>
      <c r="Z1880" s="91">
        <v>1.65E-2</v>
      </c>
      <c r="AA1880" s="91">
        <v>7.6E-2</v>
      </c>
      <c r="AB1880" s="91">
        <f>SUM(W1880:AA1880)</f>
        <v>0.2775</v>
      </c>
      <c r="AC1880" s="75">
        <v>12</v>
      </c>
      <c r="AD1880" s="92">
        <f>IF(AL1880="","",+AC1880*AL1880)</f>
      </c>
      <c r="AE1880" s="93">
        <f>IF(AL1880="","",+AL1880*AB1880)</f>
      </c>
      <c r="AF1880" s="92">
        <f>IF(AL1880="","",+AL1880-AE1880)</f>
      </c>
      <c r="AG1880" s="93">
        <f>+V1880</f>
        <v>0</v>
      </c>
      <c r="AH1880" s="92">
        <f>IF(AF1880="","",+AF1880-AG1880)</f>
      </c>
      <c r="AI1880" s="92">
        <f>IF(AH1880="","",+AH1880*AC1880)</f>
      </c>
      <c r="AJ1880" s="93"/>
      <c r="AK1880" s="94">
        <v>0.33</v>
      </c>
      <c r="AL1880" s="93">
        <f>IF(V1880=0,"",V1880/(1-AB1880-AK1880))</f>
      </c>
      <c r="AM1880" s="95">
        <v>0.33</v>
      </c>
      <c r="AN1880" s="93">
        <f>IF(V1880=0,"",V1880/(1-AB1880-AM1880))</f>
      </c>
      <c r="AO1880" s="96">
        <v>1.2</v>
      </c>
      <c r="AP1880" s="93">
        <f>IF(BD!AJ1880="","",BD!AJ1880*BD!AO1880)</f>
      </c>
      <c r="AQ1880" s="91">
        <f>BD!AM1880/BD!AK1880-1</f>
        <v>0</v>
      </c>
      <c r="AR1880" s="91">
        <f>IF(BD!AN1880="","",IF(BD!AJ1880="","",BD!AN1880/BD!AJ1880-1))</f>
      </c>
      <c r="AS1880" s="91">
        <f>IF(BD!AN1880="","",IF(BD!AN1880&lt;BD!AL1880,"ABAIXO DA META","DENTRO DA META"))</f>
      </c>
      <c r="AT1880" s="91" t="str">
        <f>IF(BD!AJ1880="","EM ANÁLISE",IF(BD!AP1880&gt;=BD!AN1880,"GO", "NO GO"))</f>
        <v>EM ANÁLISE</v>
      </c>
      <c r="AU1880" s="97">
        <f>IF(AN1880="","",+BD!$AN1880-AJ1880)</f>
      </c>
      <c r="AV1880" s="98"/>
      <c r="AW1880" s="90">
        <f>BD!P1880*BD!AC1880</f>
        <v>0</v>
      </c>
      <c r="AX1880" s="90">
        <f>BD!V1880*BD!AC1880</f>
        <v>0</v>
      </c>
      <c r="AY1880" s="90">
        <f>IF(BD!AN1880="","",BD!AN1880*BD!AC1880)</f>
      </c>
      <c r="AZ1880" s="75" t="s">
        <v>123</v>
      </c>
      <c r="BA1880" s="75"/>
      <c r="BB1880" s="75"/>
      <c r="BC1880" s="75"/>
      <c r="BD1880" s="104"/>
      <c r="BE1880" s="104"/>
      <c r="BF1880" s="101"/>
      <c r="BG1880" s="101"/>
      <c r="BH1880" s="101"/>
      <c r="BI1880" s="101"/>
      <c r="BJ1880" s="101"/>
      <c r="BK1880" s="101"/>
      <c r="BL1880" s="101"/>
      <c r="BM1880" s="101"/>
      <c r="BN1880" s="101"/>
      <c r="BO1880" s="103"/>
      <c r="BP1880" s="101"/>
      <c r="BQ1880" s="101"/>
      <c r="BR1880" s="101"/>
      <c r="BS1880" s="101"/>
      <c r="BT1880" s="101"/>
      <c r="BU1880" s="101"/>
      <c r="BV1880" s="101"/>
      <c r="BW1880" s="101"/>
      <c r="BX1880" s="101"/>
      <c r="BY1880" s="101"/>
      <c r="BZ1880" s="101"/>
      <c r="CA1880" s="101"/>
      <c r="CB1880" s="101"/>
      <c r="CC1880" s="101"/>
      <c r="CD1880" s="101"/>
      <c r="CE1880" s="101"/>
      <c r="CF1880" s="101"/>
      <c r="CG1880" s="37" t="e">
        <f>VLOOKUP(Table_1[[#This Row],[EAN]],'[1]Planilha1'!$E:$R,13,0)</f>
        <v>#N/A</v>
      </c>
      <c r="CI1880" s="188">
        <f>IF(Table_1[[#This Row],[STATUS MERCADO]]="GO",Table_1[[#This Row],[M. BRUTA TOTAL]],0)</f>
        <v>0</v>
      </c>
      <c r="CJ1880" s="188">
        <f>IF(Table_1[[#This Row],[STATUS MERCADO]]="GO",Table_1[[#This Row],[PV UNIT. REALIZADO]]*Table_1[[#This Row],[QUANTIDADE]],0)</f>
        <v>0</v>
      </c>
    </row>
    <row r="1881" ht="15" hidden="1">
      <c r="A1881" s="7"/>
      <c r="B1881" s="75" t="s">
        <v>400</v>
      </c>
      <c r="C1881" s="75">
        <v>223567</v>
      </c>
      <c r="D1881" s="75" t="s">
        <v>2003</v>
      </c>
      <c r="E1881" s="85">
        <v>7891024028117</v>
      </c>
      <c r="F1881" s="86" t="s">
        <v>2004</v>
      </c>
      <c r="G1881" s="75" t="s">
        <v>15</v>
      </c>
      <c r="H1881" s="75">
        <v>1090</v>
      </c>
      <c r="I1881" s="87" t="s">
        <v>1554</v>
      </c>
      <c r="J1881" s="75" t="s">
        <v>1633</v>
      </c>
      <c r="K1881" s="88" t="s">
        <v>1177</v>
      </c>
      <c r="L1881" s="88">
        <v>12</v>
      </c>
      <c r="M1881" s="88">
        <v>0</v>
      </c>
      <c r="N1881" s="75" t="s">
        <v>85</v>
      </c>
      <c r="O1881" s="75" t="s">
        <v>1739</v>
      </c>
      <c r="P1881" s="89"/>
      <c r="Q1881" s="90">
        <f>(17/100+7.6/100+1.65/100)*P1881</f>
        <v>0</v>
      </c>
      <c r="R1881" s="90"/>
      <c r="S1881" s="90"/>
      <c r="T1881" s="90"/>
      <c r="U1881" s="90"/>
      <c r="V1881" s="90">
        <f>+P1881-Q1881+R1881+S1881+T1881+U1881</f>
        <v>0</v>
      </c>
      <c r="W1881" s="91">
        <f>(1.02/100)</f>
        <v>1.02E-2</v>
      </c>
      <c r="X1881" s="91">
        <v>4.8E-3</v>
      </c>
      <c r="Y1881" s="91">
        <v>0.17</v>
      </c>
      <c r="Z1881" s="91">
        <v>1.65E-2</v>
      </c>
      <c r="AA1881" s="91">
        <v>7.6E-2</v>
      </c>
      <c r="AB1881" s="91">
        <f>SUM(W1881:AA1881)</f>
        <v>0.2775</v>
      </c>
      <c r="AC1881" s="75">
        <v>12</v>
      </c>
      <c r="AD1881" s="92">
        <f>IF(AL1881="","",+AC1881*AL1881)</f>
      </c>
      <c r="AE1881" s="93">
        <f>IF(AL1881="","",+AL1881*AB1881)</f>
      </c>
      <c r="AF1881" s="92">
        <f>IF(AL1881="","",+AL1881-AE1881)</f>
      </c>
      <c r="AG1881" s="93">
        <f>+V1881</f>
        <v>0</v>
      </c>
      <c r="AH1881" s="92">
        <f>IF(AF1881="","",+AF1881-AG1881)</f>
      </c>
      <c r="AI1881" s="92">
        <f>IF(AH1881="","",+AH1881*AC1881)</f>
      </c>
      <c r="AJ1881" s="93"/>
      <c r="AK1881" s="94">
        <v>0.33</v>
      </c>
      <c r="AL1881" s="93">
        <f>IF(V1881=0,"",V1881/(1-AB1881-AK1881))</f>
      </c>
      <c r="AM1881" s="95">
        <v>0.33</v>
      </c>
      <c r="AN1881" s="93">
        <f>IF(V1881=0,"",V1881/(1-AB1881-AM1881))</f>
      </c>
      <c r="AO1881" s="96">
        <v>1.2</v>
      </c>
      <c r="AP1881" s="93">
        <f>IF(BD!AJ1881="","",BD!AJ1881*BD!AO1881)</f>
      </c>
      <c r="AQ1881" s="91">
        <f>BD!AM1881/BD!AK1881-1</f>
        <v>0</v>
      </c>
      <c r="AR1881" s="91">
        <f>IF(BD!AN1881="","",IF(BD!AJ1881="","",BD!AN1881/BD!AJ1881-1))</f>
      </c>
      <c r="AS1881" s="91">
        <f>IF(BD!AN1881="","",IF(BD!AN1881&lt;BD!AL1881,"ABAIXO DA META","DENTRO DA META"))</f>
      </c>
      <c r="AT1881" s="91" t="str">
        <f>IF(BD!AJ1881="","EM ANÁLISE",IF(BD!AP1881&gt;=BD!AN1881,"GO", "NO GO"))</f>
        <v>EM ANÁLISE</v>
      </c>
      <c r="AU1881" s="97">
        <f>IF(AN1881="","",+BD!$AN1881-AJ1881)</f>
      </c>
      <c r="AV1881" s="98"/>
      <c r="AW1881" s="90">
        <f>BD!P1881*BD!AC1881</f>
        <v>0</v>
      </c>
      <c r="AX1881" s="90">
        <f>BD!V1881*BD!AC1881</f>
        <v>0</v>
      </c>
      <c r="AY1881" s="90">
        <f>IF(BD!AN1881="","",BD!AN1881*BD!AC1881)</f>
      </c>
      <c r="AZ1881" s="75" t="s">
        <v>123</v>
      </c>
      <c r="BA1881" s="75"/>
      <c r="BB1881" s="75"/>
      <c r="BC1881" s="75"/>
      <c r="BD1881" s="104"/>
      <c r="BE1881" s="104"/>
      <c r="BF1881" s="101"/>
      <c r="BG1881" s="101"/>
      <c r="BH1881" s="101"/>
      <c r="BI1881" s="101"/>
      <c r="BJ1881" s="101"/>
      <c r="BK1881" s="101"/>
      <c r="BL1881" s="101"/>
      <c r="BM1881" s="101"/>
      <c r="BN1881" s="101"/>
      <c r="BO1881" s="103"/>
      <c r="BP1881" s="101"/>
      <c r="BQ1881" s="101"/>
      <c r="BR1881" s="101"/>
      <c r="BS1881" s="101"/>
      <c r="BT1881" s="101"/>
      <c r="BU1881" s="101"/>
      <c r="BV1881" s="101"/>
      <c r="BW1881" s="101"/>
      <c r="BX1881" s="101"/>
      <c r="BY1881" s="101"/>
      <c r="BZ1881" s="101"/>
      <c r="CA1881" s="101"/>
      <c r="CB1881" s="101"/>
      <c r="CC1881" s="101"/>
      <c r="CD1881" s="101"/>
      <c r="CE1881" s="101"/>
      <c r="CF1881" s="101"/>
      <c r="CG1881" s="37" t="e">
        <f>VLOOKUP(Table_1[[#This Row],[EAN]],'[1]Planilha1'!$E:$R,13,0)</f>
        <v>#N/A</v>
      </c>
      <c r="CI1881" s="188">
        <f>IF(Table_1[[#This Row],[STATUS MERCADO]]="GO",Table_1[[#This Row],[M. BRUTA TOTAL]],0)</f>
        <v>0</v>
      </c>
      <c r="CJ1881" s="188">
        <f>IF(Table_1[[#This Row],[STATUS MERCADO]]="GO",Table_1[[#This Row],[PV UNIT. REALIZADO]]*Table_1[[#This Row],[QUANTIDADE]],0)</f>
        <v>0</v>
      </c>
    </row>
    <row r="1882" ht="15" hidden="1">
      <c r="A1882" s="7"/>
      <c r="B1882" s="75" t="s">
        <v>400</v>
      </c>
      <c r="C1882" s="75">
        <v>223568</v>
      </c>
      <c r="D1882" s="75" t="s">
        <v>2005</v>
      </c>
      <c r="E1882" s="85">
        <v>7891024028353</v>
      </c>
      <c r="F1882" s="86" t="s">
        <v>2006</v>
      </c>
      <c r="G1882" s="75" t="s">
        <v>15</v>
      </c>
      <c r="H1882" s="75">
        <v>1620</v>
      </c>
      <c r="I1882" s="87" t="s">
        <v>1541</v>
      </c>
      <c r="J1882" s="75" t="s">
        <v>1542</v>
      </c>
      <c r="K1882" s="88" t="s">
        <v>1177</v>
      </c>
      <c r="L1882" s="88">
        <v>48</v>
      </c>
      <c r="M1882" s="88">
        <v>0</v>
      </c>
      <c r="N1882" s="75" t="s">
        <v>85</v>
      </c>
      <c r="O1882" s="75" t="s">
        <v>1739</v>
      </c>
      <c r="P1882" s="89"/>
      <c r="Q1882" s="90">
        <f>(17/100+7.6/100+1.65/100)*P1882</f>
        <v>0</v>
      </c>
      <c r="R1882" s="90"/>
      <c r="S1882" s="90"/>
      <c r="T1882" s="90"/>
      <c r="U1882" s="90"/>
      <c r="V1882" s="90">
        <f>+P1882-Q1882+R1882+S1882+T1882+U1882</f>
        <v>0</v>
      </c>
      <c r="W1882" s="91">
        <f>(1.02/100)</f>
        <v>1.02E-2</v>
      </c>
      <c r="X1882" s="91">
        <v>4.8E-3</v>
      </c>
      <c r="Y1882" s="91">
        <v>0.17</v>
      </c>
      <c r="Z1882" s="91">
        <v>1.65E-2</v>
      </c>
      <c r="AA1882" s="91">
        <v>7.6E-2</v>
      </c>
      <c r="AB1882" s="91">
        <f>SUM(W1882:AA1882)</f>
        <v>0.2775</v>
      </c>
      <c r="AC1882" s="75">
        <v>12</v>
      </c>
      <c r="AD1882" s="92">
        <f>IF(AL1882="","",+AC1882*AL1882)</f>
      </c>
      <c r="AE1882" s="93">
        <f>IF(AL1882="","",+AL1882*AB1882)</f>
      </c>
      <c r="AF1882" s="92">
        <f>IF(AL1882="","",+AL1882-AE1882)</f>
      </c>
      <c r="AG1882" s="93">
        <f>+V1882</f>
        <v>0</v>
      </c>
      <c r="AH1882" s="92">
        <f>IF(AF1882="","",+AF1882-AG1882)</f>
      </c>
      <c r="AI1882" s="92">
        <f>IF(AH1882="","",+AH1882*AC1882)</f>
      </c>
      <c r="AJ1882" s="93"/>
      <c r="AK1882" s="94">
        <v>0.33</v>
      </c>
      <c r="AL1882" s="93">
        <f>IF(V1882=0,"",V1882/(1-AB1882-AK1882))</f>
      </c>
      <c r="AM1882" s="95">
        <v>0.33</v>
      </c>
      <c r="AN1882" s="93">
        <f>IF(V1882=0,"",V1882/(1-AB1882-AM1882))</f>
      </c>
      <c r="AO1882" s="96">
        <v>1.2</v>
      </c>
      <c r="AP1882" s="93">
        <f>IF(BD!AJ1882="","",BD!AJ1882*BD!AO1882)</f>
      </c>
      <c r="AQ1882" s="91">
        <f>BD!AM1882/BD!AK1882-1</f>
        <v>0</v>
      </c>
      <c r="AR1882" s="91">
        <f>IF(BD!AN1882="","",IF(BD!AJ1882="","",BD!AN1882/BD!AJ1882-1))</f>
      </c>
      <c r="AS1882" s="91">
        <f>IF(BD!AN1882="","",IF(BD!AN1882&lt;BD!AL1882,"ABAIXO DA META","DENTRO DA META"))</f>
      </c>
      <c r="AT1882" s="91" t="str">
        <f>IF(BD!AJ1882="","EM ANÁLISE",IF(BD!AP1882&gt;=BD!AN1882,"GO", "NO GO"))</f>
        <v>EM ANÁLISE</v>
      </c>
      <c r="AU1882" s="97">
        <f>IF(AN1882="","",+BD!$AN1882-AJ1882)</f>
      </c>
      <c r="AV1882" s="98"/>
      <c r="AW1882" s="90">
        <f>BD!P1882*BD!AC1882</f>
        <v>0</v>
      </c>
      <c r="AX1882" s="90">
        <f>BD!V1882*BD!AC1882</f>
        <v>0</v>
      </c>
      <c r="AY1882" s="90">
        <f>IF(BD!AN1882="","",BD!AN1882*BD!AC1882)</f>
      </c>
      <c r="AZ1882" s="75" t="s">
        <v>123</v>
      </c>
      <c r="BA1882" s="75"/>
      <c r="BB1882" s="75"/>
      <c r="BC1882" s="75"/>
      <c r="BD1882" s="104"/>
      <c r="BE1882" s="104"/>
      <c r="BF1882" s="101"/>
      <c r="BG1882" s="101"/>
      <c r="BH1882" s="101"/>
      <c r="BI1882" s="101"/>
      <c r="BJ1882" s="101"/>
      <c r="BK1882" s="101"/>
      <c r="BL1882" s="101"/>
      <c r="BM1882" s="101"/>
      <c r="BN1882" s="101"/>
      <c r="BO1882" s="103"/>
      <c r="BP1882" s="101"/>
      <c r="BQ1882" s="101"/>
      <c r="BR1882" s="101"/>
      <c r="BS1882" s="101"/>
      <c r="BT1882" s="101"/>
      <c r="BU1882" s="101"/>
      <c r="BV1882" s="101"/>
      <c r="BW1882" s="101"/>
      <c r="BX1882" s="101"/>
      <c r="BY1882" s="101"/>
      <c r="BZ1882" s="101"/>
      <c r="CA1882" s="101"/>
      <c r="CB1882" s="101"/>
      <c r="CC1882" s="101"/>
      <c r="CD1882" s="101"/>
      <c r="CE1882" s="101"/>
      <c r="CF1882" s="101"/>
      <c r="CG1882" s="37" t="e">
        <f>VLOOKUP(Table_1[[#This Row],[EAN]],'[1]Planilha1'!$E:$R,13,0)</f>
        <v>#N/A</v>
      </c>
      <c r="CI1882" s="188">
        <f>IF(Table_1[[#This Row],[STATUS MERCADO]]="GO",Table_1[[#This Row],[M. BRUTA TOTAL]],0)</f>
        <v>0</v>
      </c>
      <c r="CJ1882" s="188">
        <f>IF(Table_1[[#This Row],[STATUS MERCADO]]="GO",Table_1[[#This Row],[PV UNIT. REALIZADO]]*Table_1[[#This Row],[QUANTIDADE]],0)</f>
        <v>0</v>
      </c>
    </row>
    <row r="1883" ht="15" hidden="1">
      <c r="A1883" s="7"/>
      <c r="B1883" s="75" t="s">
        <v>400</v>
      </c>
      <c r="C1883" s="75">
        <v>223569</v>
      </c>
      <c r="D1883" s="75" t="s">
        <v>2007</v>
      </c>
      <c r="E1883" s="85">
        <v>7891024030134</v>
      </c>
      <c r="F1883" s="86" t="s">
        <v>2008</v>
      </c>
      <c r="G1883" s="75" t="s">
        <v>15</v>
      </c>
      <c r="H1883" s="75">
        <v>1620</v>
      </c>
      <c r="I1883" s="87" t="s">
        <v>1541</v>
      </c>
      <c r="J1883" s="75" t="s">
        <v>1697</v>
      </c>
      <c r="K1883" s="88" t="s">
        <v>1177</v>
      </c>
      <c r="L1883" s="88">
        <v>6</v>
      </c>
      <c r="M1883" s="88">
        <v>0</v>
      </c>
      <c r="N1883" s="75" t="s">
        <v>85</v>
      </c>
      <c r="O1883" s="75" t="s">
        <v>1739</v>
      </c>
      <c r="P1883" s="89"/>
      <c r="Q1883" s="90">
        <f>(17/100+7.6/100+1.65/100)*P1883</f>
        <v>0</v>
      </c>
      <c r="R1883" s="90"/>
      <c r="S1883" s="90"/>
      <c r="T1883" s="90"/>
      <c r="U1883" s="90"/>
      <c r="V1883" s="90">
        <f>+P1883-Q1883+R1883+S1883+T1883+U1883</f>
        <v>0</v>
      </c>
      <c r="W1883" s="91">
        <f>(1.02/100)</f>
        <v>1.02E-2</v>
      </c>
      <c r="X1883" s="91">
        <v>4.8E-3</v>
      </c>
      <c r="Y1883" s="91">
        <v>0.17</v>
      </c>
      <c r="Z1883" s="91">
        <v>1.65E-2</v>
      </c>
      <c r="AA1883" s="91">
        <v>7.6E-2</v>
      </c>
      <c r="AB1883" s="91">
        <f>SUM(W1883:AA1883)</f>
        <v>0.2775</v>
      </c>
      <c r="AC1883" s="75">
        <v>12</v>
      </c>
      <c r="AD1883" s="92">
        <f>IF(AL1883="","",+AC1883*AL1883)</f>
      </c>
      <c r="AE1883" s="93">
        <f>IF(AL1883="","",+AL1883*AB1883)</f>
      </c>
      <c r="AF1883" s="92">
        <f>IF(AL1883="","",+AL1883-AE1883)</f>
      </c>
      <c r="AG1883" s="93">
        <f>+V1883</f>
        <v>0</v>
      </c>
      <c r="AH1883" s="92">
        <f>IF(AF1883="","",+AF1883-AG1883)</f>
      </c>
      <c r="AI1883" s="92">
        <f>IF(AH1883="","",+AH1883*AC1883)</f>
      </c>
      <c r="AJ1883" s="93"/>
      <c r="AK1883" s="94">
        <v>0.33</v>
      </c>
      <c r="AL1883" s="93">
        <f>IF(V1883=0,"",V1883/(1-AB1883-AK1883))</f>
      </c>
      <c r="AM1883" s="95">
        <v>0.33</v>
      </c>
      <c r="AN1883" s="93">
        <f>IF(V1883=0,"",V1883/(1-AB1883-AM1883))</f>
      </c>
      <c r="AO1883" s="96">
        <v>1.2</v>
      </c>
      <c r="AP1883" s="93">
        <f>IF(BD!AJ1883="","",BD!AJ1883*BD!AO1883)</f>
      </c>
      <c r="AQ1883" s="91">
        <f>BD!AM1883/BD!AK1883-1</f>
        <v>0</v>
      </c>
      <c r="AR1883" s="91">
        <f>IF(BD!AN1883="","",IF(BD!AJ1883="","",BD!AN1883/BD!AJ1883-1))</f>
      </c>
      <c r="AS1883" s="91">
        <f>IF(BD!AN1883="","",IF(BD!AN1883&lt;BD!AL1883,"ABAIXO DA META","DENTRO DA META"))</f>
      </c>
      <c r="AT1883" s="91" t="str">
        <f>IF(BD!AJ1883="","EM ANÁLISE",IF(BD!AP1883&gt;=BD!AN1883,"GO", "NO GO"))</f>
        <v>EM ANÁLISE</v>
      </c>
      <c r="AU1883" s="97">
        <f>IF(AN1883="","",+BD!$AN1883-AJ1883)</f>
      </c>
      <c r="AV1883" s="98"/>
      <c r="AW1883" s="90">
        <f>BD!P1883*BD!AC1883</f>
        <v>0</v>
      </c>
      <c r="AX1883" s="90">
        <f>BD!V1883*BD!AC1883</f>
        <v>0</v>
      </c>
      <c r="AY1883" s="90">
        <f>IF(BD!AN1883="","",BD!AN1883*BD!AC1883)</f>
      </c>
      <c r="AZ1883" s="75" t="s">
        <v>123</v>
      </c>
      <c r="BA1883" s="75"/>
      <c r="BB1883" s="75"/>
      <c r="BC1883" s="75"/>
      <c r="BD1883" s="104"/>
      <c r="BE1883" s="104"/>
      <c r="BF1883" s="101"/>
      <c r="BG1883" s="101"/>
      <c r="BH1883" s="101"/>
      <c r="BI1883" s="101"/>
      <c r="BJ1883" s="101"/>
      <c r="BK1883" s="101"/>
      <c r="BL1883" s="101"/>
      <c r="BM1883" s="101"/>
      <c r="BN1883" s="101"/>
      <c r="BO1883" s="103"/>
      <c r="BP1883" s="101"/>
      <c r="BQ1883" s="101"/>
      <c r="BR1883" s="101"/>
      <c r="BS1883" s="101"/>
      <c r="BT1883" s="101"/>
      <c r="BU1883" s="101"/>
      <c r="BV1883" s="101"/>
      <c r="BW1883" s="101"/>
      <c r="BX1883" s="101"/>
      <c r="BY1883" s="101"/>
      <c r="BZ1883" s="101"/>
      <c r="CA1883" s="101"/>
      <c r="CB1883" s="101"/>
      <c r="CC1883" s="101"/>
      <c r="CD1883" s="101"/>
      <c r="CE1883" s="101"/>
      <c r="CF1883" s="101"/>
      <c r="CG1883" s="37" t="e">
        <f>VLOOKUP(Table_1[[#This Row],[EAN]],'[1]Planilha1'!$E:$R,13,0)</f>
        <v>#N/A</v>
      </c>
      <c r="CI1883" s="188">
        <f>IF(Table_1[[#This Row],[STATUS MERCADO]]="GO",Table_1[[#This Row],[M. BRUTA TOTAL]],0)</f>
        <v>0</v>
      </c>
      <c r="CJ1883" s="188">
        <f>IF(Table_1[[#This Row],[STATUS MERCADO]]="GO",Table_1[[#This Row],[PV UNIT. REALIZADO]]*Table_1[[#This Row],[QUANTIDADE]],0)</f>
        <v>0</v>
      </c>
    </row>
    <row r="1884" ht="15" hidden="1">
      <c r="A1884" s="7"/>
      <c r="B1884" s="75" t="s">
        <v>400</v>
      </c>
      <c r="C1884" s="75">
        <v>223570</v>
      </c>
      <c r="D1884" s="75" t="s">
        <v>2009</v>
      </c>
      <c r="E1884" s="85">
        <v>7891024027226</v>
      </c>
      <c r="F1884" s="86" t="s">
        <v>2010</v>
      </c>
      <c r="G1884" s="75" t="s">
        <v>15</v>
      </c>
      <c r="H1884" s="75">
        <v>1090</v>
      </c>
      <c r="I1884" s="87" t="s">
        <v>1554</v>
      </c>
      <c r="J1884" s="75" t="s">
        <v>1633</v>
      </c>
      <c r="K1884" s="88" t="s">
        <v>1177</v>
      </c>
      <c r="L1884" s="88">
        <v>24</v>
      </c>
      <c r="M1884" s="88">
        <v>0</v>
      </c>
      <c r="N1884" s="75" t="s">
        <v>85</v>
      </c>
      <c r="O1884" s="75" t="s">
        <v>1739</v>
      </c>
      <c r="P1884" s="89"/>
      <c r="Q1884" s="90">
        <f>(17/100+7.6/100+1.65/100)*P1884</f>
        <v>0</v>
      </c>
      <c r="R1884" s="90"/>
      <c r="S1884" s="90"/>
      <c r="T1884" s="90"/>
      <c r="U1884" s="90"/>
      <c r="V1884" s="90">
        <f>+P1884-Q1884+R1884+S1884+T1884+U1884</f>
        <v>0</v>
      </c>
      <c r="W1884" s="91">
        <f>(1.02/100)</f>
        <v>1.02E-2</v>
      </c>
      <c r="X1884" s="91">
        <v>4.8E-3</v>
      </c>
      <c r="Y1884" s="91">
        <v>0.17</v>
      </c>
      <c r="Z1884" s="91">
        <v>1.65E-2</v>
      </c>
      <c r="AA1884" s="91">
        <v>7.6E-2</v>
      </c>
      <c r="AB1884" s="91">
        <f>SUM(W1884:AA1884)</f>
        <v>0.2775</v>
      </c>
      <c r="AC1884" s="75">
        <v>12</v>
      </c>
      <c r="AD1884" s="92">
        <f>IF(AL1884="","",+AC1884*AL1884)</f>
      </c>
      <c r="AE1884" s="93">
        <f>IF(AL1884="","",+AL1884*AB1884)</f>
      </c>
      <c r="AF1884" s="92">
        <f>IF(AL1884="","",+AL1884-AE1884)</f>
      </c>
      <c r="AG1884" s="93">
        <f>+V1884</f>
        <v>0</v>
      </c>
      <c r="AH1884" s="92">
        <f>IF(AF1884="","",+AF1884-AG1884)</f>
      </c>
      <c r="AI1884" s="92">
        <f>IF(AH1884="","",+AH1884*AC1884)</f>
      </c>
      <c r="AJ1884" s="93"/>
      <c r="AK1884" s="94">
        <v>0.33</v>
      </c>
      <c r="AL1884" s="93">
        <f>IF(V1884=0,"",V1884/(1-AB1884-AK1884))</f>
      </c>
      <c r="AM1884" s="95">
        <v>0.33</v>
      </c>
      <c r="AN1884" s="93">
        <f>IF(V1884=0,"",V1884/(1-AB1884-AM1884))</f>
      </c>
      <c r="AO1884" s="96">
        <v>1.2</v>
      </c>
      <c r="AP1884" s="93">
        <f>IF(BD!AJ1884="","",BD!AJ1884*BD!AO1884)</f>
      </c>
      <c r="AQ1884" s="91">
        <f>BD!AM1884/BD!AK1884-1</f>
        <v>0</v>
      </c>
      <c r="AR1884" s="91">
        <f>IF(BD!AN1884="","",IF(BD!AJ1884="","",BD!AN1884/BD!AJ1884-1))</f>
      </c>
      <c r="AS1884" s="91">
        <f>IF(BD!AN1884="","",IF(BD!AN1884&lt;BD!AL1884,"ABAIXO DA META","DENTRO DA META"))</f>
      </c>
      <c r="AT1884" s="91" t="str">
        <f>IF(BD!AJ1884="","EM ANÁLISE",IF(BD!AP1884&gt;=BD!AN1884,"GO", "NO GO"))</f>
        <v>EM ANÁLISE</v>
      </c>
      <c r="AU1884" s="97">
        <f>IF(AN1884="","",+BD!$AN1884-AJ1884)</f>
      </c>
      <c r="AV1884" s="98"/>
      <c r="AW1884" s="90">
        <f>BD!P1884*BD!AC1884</f>
        <v>0</v>
      </c>
      <c r="AX1884" s="90">
        <f>BD!V1884*BD!AC1884</f>
        <v>0</v>
      </c>
      <c r="AY1884" s="90">
        <f>IF(BD!AN1884="","",BD!AN1884*BD!AC1884)</f>
      </c>
      <c r="AZ1884" s="75" t="s">
        <v>123</v>
      </c>
      <c r="BA1884" s="75"/>
      <c r="BB1884" s="75"/>
      <c r="BC1884" s="75"/>
      <c r="BD1884" s="104"/>
      <c r="BE1884" s="104"/>
      <c r="BF1884" s="101"/>
      <c r="BG1884" s="101"/>
      <c r="BH1884" s="101"/>
      <c r="BI1884" s="101"/>
      <c r="BJ1884" s="101"/>
      <c r="BK1884" s="101"/>
      <c r="BL1884" s="101"/>
      <c r="BM1884" s="101"/>
      <c r="BN1884" s="101"/>
      <c r="BO1884" s="103"/>
      <c r="BP1884" s="101"/>
      <c r="BQ1884" s="101"/>
      <c r="BR1884" s="101"/>
      <c r="BS1884" s="101"/>
      <c r="BT1884" s="101"/>
      <c r="BU1884" s="101"/>
      <c r="BV1884" s="101"/>
      <c r="BW1884" s="101"/>
      <c r="BX1884" s="101"/>
      <c r="BY1884" s="101"/>
      <c r="BZ1884" s="101"/>
      <c r="CA1884" s="101"/>
      <c r="CB1884" s="101"/>
      <c r="CC1884" s="101"/>
      <c r="CD1884" s="101"/>
      <c r="CE1884" s="101"/>
      <c r="CF1884" s="101"/>
      <c r="CG1884" s="37" t="e">
        <f>VLOOKUP(Table_1[[#This Row],[EAN]],'[1]Planilha1'!$E:$R,13,0)</f>
        <v>#N/A</v>
      </c>
      <c r="CI1884" s="188">
        <f>IF(Table_1[[#This Row],[STATUS MERCADO]]="GO",Table_1[[#This Row],[M. BRUTA TOTAL]],0)</f>
        <v>0</v>
      </c>
      <c r="CJ1884" s="188">
        <f>IF(Table_1[[#This Row],[STATUS MERCADO]]="GO",Table_1[[#This Row],[PV UNIT. REALIZADO]]*Table_1[[#This Row],[QUANTIDADE]],0)</f>
        <v>0</v>
      </c>
    </row>
    <row r="1885" ht="15" hidden="1">
      <c r="A1885" s="7"/>
      <c r="B1885" s="75" t="s">
        <v>400</v>
      </c>
      <c r="C1885" s="75">
        <v>223571</v>
      </c>
      <c r="D1885" s="75" t="s">
        <v>2011</v>
      </c>
      <c r="E1885" s="85">
        <v>7891528020662</v>
      </c>
      <c r="F1885" s="86" t="s">
        <v>2012</v>
      </c>
      <c r="G1885" s="75" t="s">
        <v>15</v>
      </c>
      <c r="H1885" s="75">
        <v>1620</v>
      </c>
      <c r="I1885" s="87" t="s">
        <v>1541</v>
      </c>
      <c r="J1885" s="75" t="s">
        <v>1542</v>
      </c>
      <c r="K1885" s="88" t="s">
        <v>1177</v>
      </c>
      <c r="L1885" s="88">
        <v>4</v>
      </c>
      <c r="M1885" s="88">
        <v>0</v>
      </c>
      <c r="N1885" s="75" t="s">
        <v>85</v>
      </c>
      <c r="O1885" s="75" t="s">
        <v>1739</v>
      </c>
      <c r="P1885" s="89"/>
      <c r="Q1885" s="90">
        <f>(17/100+7.6/100+1.65/100)*P1885</f>
        <v>0</v>
      </c>
      <c r="R1885" s="90"/>
      <c r="S1885" s="90"/>
      <c r="T1885" s="90"/>
      <c r="U1885" s="90"/>
      <c r="V1885" s="90">
        <f>+P1885-Q1885+R1885+S1885+T1885+U1885</f>
        <v>0</v>
      </c>
      <c r="W1885" s="91">
        <f>(1.02/100)</f>
        <v>1.02E-2</v>
      </c>
      <c r="X1885" s="91">
        <v>4.8E-3</v>
      </c>
      <c r="Y1885" s="91">
        <v>0.17</v>
      </c>
      <c r="Z1885" s="91">
        <v>1.65E-2</v>
      </c>
      <c r="AA1885" s="91">
        <v>7.6E-2</v>
      </c>
      <c r="AB1885" s="91">
        <f>SUM(W1885:AA1885)</f>
        <v>0.2775</v>
      </c>
      <c r="AC1885" s="75">
        <v>12</v>
      </c>
      <c r="AD1885" s="92">
        <f>IF(AL1885="","",+AC1885*AL1885)</f>
      </c>
      <c r="AE1885" s="93">
        <f>IF(AL1885="","",+AL1885*AB1885)</f>
      </c>
      <c r="AF1885" s="92">
        <f>IF(AL1885="","",+AL1885-AE1885)</f>
      </c>
      <c r="AG1885" s="93">
        <f>+V1885</f>
        <v>0</v>
      </c>
      <c r="AH1885" s="92">
        <f>IF(AF1885="","",+AF1885-AG1885)</f>
      </c>
      <c r="AI1885" s="92">
        <f>IF(AH1885="","",+AH1885*AC1885)</f>
      </c>
      <c r="AJ1885" s="93"/>
      <c r="AK1885" s="94">
        <v>0.33</v>
      </c>
      <c r="AL1885" s="93">
        <f>IF(V1885=0,"",V1885/(1-AB1885-AK1885))</f>
      </c>
      <c r="AM1885" s="95">
        <v>0.33</v>
      </c>
      <c r="AN1885" s="93">
        <f>IF(V1885=0,"",V1885/(1-AB1885-AM1885))</f>
      </c>
      <c r="AO1885" s="96">
        <v>1.2</v>
      </c>
      <c r="AP1885" s="93">
        <f>IF(BD!AJ1885="","",BD!AJ1885*BD!AO1885)</f>
      </c>
      <c r="AQ1885" s="91">
        <f>BD!AM1885/BD!AK1885-1</f>
        <v>0</v>
      </c>
      <c r="AR1885" s="91">
        <f>IF(BD!AN1885="","",IF(BD!AJ1885="","",BD!AN1885/BD!AJ1885-1))</f>
      </c>
      <c r="AS1885" s="91">
        <f>IF(BD!AN1885="","",IF(BD!AN1885&lt;BD!AL1885,"ABAIXO DA META","DENTRO DA META"))</f>
      </c>
      <c r="AT1885" s="91" t="str">
        <f>IF(BD!AJ1885="","EM ANÁLISE",IF(BD!AP1885&gt;=BD!AN1885,"GO", "NO GO"))</f>
        <v>EM ANÁLISE</v>
      </c>
      <c r="AU1885" s="97">
        <f>IF(AN1885="","",+BD!$AN1885-AJ1885)</f>
      </c>
      <c r="AV1885" s="98"/>
      <c r="AW1885" s="90">
        <f>BD!P1885*BD!AC1885</f>
        <v>0</v>
      </c>
      <c r="AX1885" s="90">
        <f>BD!V1885*BD!AC1885</f>
        <v>0</v>
      </c>
      <c r="AY1885" s="90">
        <f>IF(BD!AN1885="","",BD!AN1885*BD!AC1885)</f>
      </c>
      <c r="AZ1885" s="75" t="s">
        <v>123</v>
      </c>
      <c r="BA1885" s="75"/>
      <c r="BB1885" s="75"/>
      <c r="BC1885" s="75"/>
      <c r="BD1885" s="104"/>
      <c r="BE1885" s="104"/>
      <c r="BF1885" s="101"/>
      <c r="BG1885" s="101"/>
      <c r="BH1885" s="101"/>
      <c r="BI1885" s="101"/>
      <c r="BJ1885" s="101"/>
      <c r="BK1885" s="101"/>
      <c r="BL1885" s="101"/>
      <c r="BM1885" s="101"/>
      <c r="BN1885" s="101"/>
      <c r="BO1885" s="103"/>
      <c r="BP1885" s="101"/>
      <c r="BQ1885" s="101"/>
      <c r="BR1885" s="101"/>
      <c r="BS1885" s="101"/>
      <c r="BT1885" s="101"/>
      <c r="BU1885" s="101"/>
      <c r="BV1885" s="101"/>
      <c r="BW1885" s="101"/>
      <c r="BX1885" s="101"/>
      <c r="BY1885" s="101"/>
      <c r="BZ1885" s="101"/>
      <c r="CA1885" s="101"/>
      <c r="CB1885" s="101"/>
      <c r="CC1885" s="101"/>
      <c r="CD1885" s="101"/>
      <c r="CE1885" s="101"/>
      <c r="CF1885" s="101"/>
      <c r="CG1885" s="37" t="e">
        <f>VLOOKUP(Table_1[[#This Row],[EAN]],'[1]Planilha1'!$E:$R,13,0)</f>
        <v>#N/A</v>
      </c>
      <c r="CI1885" s="188">
        <f>IF(Table_1[[#This Row],[STATUS MERCADO]]="GO",Table_1[[#This Row],[M. BRUTA TOTAL]],0)</f>
        <v>0</v>
      </c>
      <c r="CJ1885" s="188">
        <f>IF(Table_1[[#This Row],[STATUS MERCADO]]="GO",Table_1[[#This Row],[PV UNIT. REALIZADO]]*Table_1[[#This Row],[QUANTIDADE]],0)</f>
        <v>0</v>
      </c>
    </row>
    <row r="1886" ht="15" hidden="1">
      <c r="A1886" s="7"/>
      <c r="B1886" s="75" t="s">
        <v>400</v>
      </c>
      <c r="C1886" s="75">
        <v>223572</v>
      </c>
      <c r="D1886" s="75">
        <v>61008962</v>
      </c>
      <c r="E1886" s="85">
        <v>7891024027028</v>
      </c>
      <c r="F1886" s="86" t="s">
        <v>2013</v>
      </c>
      <c r="G1886" s="75" t="s">
        <v>15</v>
      </c>
      <c r="H1886" s="75">
        <v>1620</v>
      </c>
      <c r="I1886" s="87" t="s">
        <v>1541</v>
      </c>
      <c r="J1886" s="75" t="s">
        <v>1697</v>
      </c>
      <c r="K1886" s="88" t="s">
        <v>1177</v>
      </c>
      <c r="L1886" s="88">
        <v>12</v>
      </c>
      <c r="M1886" s="88">
        <v>0</v>
      </c>
      <c r="N1886" s="75" t="s">
        <v>85</v>
      </c>
      <c r="O1886" s="75" t="s">
        <v>1739</v>
      </c>
      <c r="P1886" s="89"/>
      <c r="Q1886" s="90">
        <f>(17/100+7.6/100+1.65/100)*P1886</f>
        <v>0</v>
      </c>
      <c r="R1886" s="90"/>
      <c r="S1886" s="90"/>
      <c r="T1886" s="90"/>
      <c r="U1886" s="90"/>
      <c r="V1886" s="90">
        <f>+P1886-Q1886+R1886+S1886+T1886+U1886</f>
        <v>0</v>
      </c>
      <c r="W1886" s="91">
        <f>(1.02/100)</f>
        <v>1.02E-2</v>
      </c>
      <c r="X1886" s="91">
        <v>4.8E-3</v>
      </c>
      <c r="Y1886" s="91">
        <v>0.17</v>
      </c>
      <c r="Z1886" s="91">
        <v>1.65E-2</v>
      </c>
      <c r="AA1886" s="91">
        <v>7.6E-2</v>
      </c>
      <c r="AB1886" s="91">
        <f>SUM(W1886:AA1886)</f>
        <v>0.2775</v>
      </c>
      <c r="AC1886" s="75">
        <v>12</v>
      </c>
      <c r="AD1886" s="92">
        <f>IF(AL1886="","",+AC1886*AL1886)</f>
      </c>
      <c r="AE1886" s="93">
        <f>IF(AL1886="","",+AL1886*AB1886)</f>
      </c>
      <c r="AF1886" s="92">
        <f>IF(AL1886="","",+AL1886-AE1886)</f>
      </c>
      <c r="AG1886" s="93">
        <f>+V1886</f>
        <v>0</v>
      </c>
      <c r="AH1886" s="92">
        <f>IF(AF1886="","",+AF1886-AG1886)</f>
      </c>
      <c r="AI1886" s="92">
        <f>IF(AH1886="","",+AH1886*AC1886)</f>
      </c>
      <c r="AJ1886" s="93"/>
      <c r="AK1886" s="94">
        <v>0.33</v>
      </c>
      <c r="AL1886" s="93">
        <f>IF(V1886=0,"",V1886/(1-AB1886-AK1886))</f>
      </c>
      <c r="AM1886" s="95">
        <v>0.33</v>
      </c>
      <c r="AN1886" s="93">
        <f>IF(V1886=0,"",V1886/(1-AB1886-AM1886))</f>
      </c>
      <c r="AO1886" s="96">
        <v>1.2</v>
      </c>
      <c r="AP1886" s="93">
        <f>IF(BD!AJ1886="","",BD!AJ1886*BD!AO1886)</f>
      </c>
      <c r="AQ1886" s="91">
        <f>BD!AM1886/BD!AK1886-1</f>
        <v>0</v>
      </c>
      <c r="AR1886" s="91">
        <f>IF(BD!AN1886="","",IF(BD!AJ1886="","",BD!AN1886/BD!AJ1886-1))</f>
      </c>
      <c r="AS1886" s="91">
        <f>IF(BD!AN1886="","",IF(BD!AN1886&lt;BD!AL1886,"ABAIXO DA META","DENTRO DA META"))</f>
      </c>
      <c r="AT1886" s="91" t="str">
        <f>IF(BD!AJ1886="","EM ANÁLISE",IF(BD!AP1886&gt;=BD!AN1886,"GO", "NO GO"))</f>
        <v>EM ANÁLISE</v>
      </c>
      <c r="AU1886" s="97">
        <f>IF(AN1886="","",+BD!$AN1886-AJ1886)</f>
      </c>
      <c r="AV1886" s="98"/>
      <c r="AW1886" s="90">
        <f>BD!P1886*BD!AC1886</f>
        <v>0</v>
      </c>
      <c r="AX1886" s="90">
        <f>BD!V1886*BD!AC1886</f>
        <v>0</v>
      </c>
      <c r="AY1886" s="90">
        <f>IF(BD!AN1886="","",BD!AN1886*BD!AC1886)</f>
      </c>
      <c r="AZ1886" s="75" t="s">
        <v>123</v>
      </c>
      <c r="BA1886" s="75"/>
      <c r="BB1886" s="75"/>
      <c r="BC1886" s="75"/>
      <c r="BD1886" s="104"/>
      <c r="BE1886" s="104"/>
      <c r="BF1886" s="101"/>
      <c r="BG1886" s="101"/>
      <c r="BH1886" s="101"/>
      <c r="BI1886" s="101"/>
      <c r="BJ1886" s="101"/>
      <c r="BK1886" s="101"/>
      <c r="BL1886" s="101"/>
      <c r="BM1886" s="101"/>
      <c r="BN1886" s="101"/>
      <c r="BO1886" s="103"/>
      <c r="BP1886" s="101"/>
      <c r="BQ1886" s="101"/>
      <c r="BR1886" s="101"/>
      <c r="BS1886" s="101"/>
      <c r="BT1886" s="101"/>
      <c r="BU1886" s="101"/>
      <c r="BV1886" s="101"/>
      <c r="BW1886" s="101"/>
      <c r="BX1886" s="101"/>
      <c r="BY1886" s="101"/>
      <c r="BZ1886" s="101"/>
      <c r="CA1886" s="101"/>
      <c r="CB1886" s="101"/>
      <c r="CC1886" s="101"/>
      <c r="CD1886" s="101"/>
      <c r="CE1886" s="101"/>
      <c r="CF1886" s="101"/>
      <c r="CG1886" s="37" t="e">
        <f>VLOOKUP(Table_1[[#This Row],[EAN]],'[1]Planilha1'!$E:$R,13,0)</f>
        <v>#N/A</v>
      </c>
      <c r="CI1886" s="188">
        <f>IF(Table_1[[#This Row],[STATUS MERCADO]]="GO",Table_1[[#This Row],[M. BRUTA TOTAL]],0)</f>
        <v>0</v>
      </c>
      <c r="CJ1886" s="188">
        <f>IF(Table_1[[#This Row],[STATUS MERCADO]]="GO",Table_1[[#This Row],[PV UNIT. REALIZADO]]*Table_1[[#This Row],[QUANTIDADE]],0)</f>
        <v>0</v>
      </c>
    </row>
    <row r="1887" ht="15" hidden="1">
      <c r="A1887" s="7"/>
      <c r="B1887" s="75" t="s">
        <v>400</v>
      </c>
      <c r="C1887" s="75">
        <v>223573</v>
      </c>
      <c r="D1887" s="75" t="s">
        <v>2014</v>
      </c>
      <c r="E1887" s="85">
        <v>7891024030820</v>
      </c>
      <c r="F1887" s="86" t="s">
        <v>2015</v>
      </c>
      <c r="G1887" s="75" t="s">
        <v>15</v>
      </c>
      <c r="H1887" s="75">
        <v>1620</v>
      </c>
      <c r="I1887" s="87" t="s">
        <v>1541</v>
      </c>
      <c r="J1887" s="75" t="s">
        <v>1542</v>
      </c>
      <c r="K1887" s="88" t="s">
        <v>1177</v>
      </c>
      <c r="L1887" s="88">
        <v>48</v>
      </c>
      <c r="M1887" s="88">
        <v>0</v>
      </c>
      <c r="N1887" s="75" t="s">
        <v>85</v>
      </c>
      <c r="O1887" s="75" t="s">
        <v>1739</v>
      </c>
      <c r="P1887" s="89"/>
      <c r="Q1887" s="90">
        <f>(17/100+7.6/100+1.65/100)*P1887</f>
        <v>0</v>
      </c>
      <c r="R1887" s="90"/>
      <c r="S1887" s="90"/>
      <c r="T1887" s="90"/>
      <c r="U1887" s="90"/>
      <c r="V1887" s="90">
        <f>+P1887-Q1887+R1887+S1887+T1887+U1887</f>
        <v>0</v>
      </c>
      <c r="W1887" s="91">
        <f>(1.02/100)</f>
        <v>1.02E-2</v>
      </c>
      <c r="X1887" s="91">
        <v>4.8E-3</v>
      </c>
      <c r="Y1887" s="91">
        <v>0.17</v>
      </c>
      <c r="Z1887" s="91">
        <v>1.65E-2</v>
      </c>
      <c r="AA1887" s="91">
        <v>7.6E-2</v>
      </c>
      <c r="AB1887" s="91">
        <f>SUM(W1887:AA1887)</f>
        <v>0.2775</v>
      </c>
      <c r="AC1887" s="75">
        <v>12</v>
      </c>
      <c r="AD1887" s="92">
        <f>IF(AL1887="","",+AC1887*AL1887)</f>
      </c>
      <c r="AE1887" s="93">
        <f>IF(AL1887="","",+AL1887*AB1887)</f>
      </c>
      <c r="AF1887" s="92">
        <f>IF(AL1887="","",+AL1887-AE1887)</f>
      </c>
      <c r="AG1887" s="93">
        <f>+V1887</f>
        <v>0</v>
      </c>
      <c r="AH1887" s="92">
        <f>IF(AF1887="","",+AF1887-AG1887)</f>
      </c>
      <c r="AI1887" s="92">
        <f>IF(AH1887="","",+AH1887*AC1887)</f>
      </c>
      <c r="AJ1887" s="93"/>
      <c r="AK1887" s="94">
        <v>0.33</v>
      </c>
      <c r="AL1887" s="93">
        <f>IF(V1887=0,"",V1887/(1-AB1887-AK1887))</f>
      </c>
      <c r="AM1887" s="95">
        <v>0.33</v>
      </c>
      <c r="AN1887" s="93">
        <f>IF(V1887=0,"",V1887/(1-AB1887-AM1887))</f>
      </c>
      <c r="AO1887" s="96">
        <v>1.2</v>
      </c>
      <c r="AP1887" s="93">
        <f>IF(BD!AJ1887="","",BD!AJ1887*BD!AO1887)</f>
      </c>
      <c r="AQ1887" s="91">
        <f>BD!AM1887/BD!AK1887-1</f>
        <v>0</v>
      </c>
      <c r="AR1887" s="91">
        <f>IF(BD!AN1887="","",IF(BD!AJ1887="","",BD!AN1887/BD!AJ1887-1))</f>
      </c>
      <c r="AS1887" s="91">
        <f>IF(BD!AN1887="","",IF(BD!AN1887&lt;BD!AL1887,"ABAIXO DA META","DENTRO DA META"))</f>
      </c>
      <c r="AT1887" s="91" t="str">
        <f>IF(BD!AJ1887="","EM ANÁLISE",IF(BD!AP1887&gt;=BD!AN1887,"GO", "NO GO"))</f>
        <v>EM ANÁLISE</v>
      </c>
      <c r="AU1887" s="97">
        <f>IF(AN1887="","",+BD!$AN1887-AJ1887)</f>
      </c>
      <c r="AV1887" s="98"/>
      <c r="AW1887" s="90">
        <f>BD!P1887*BD!AC1887</f>
        <v>0</v>
      </c>
      <c r="AX1887" s="90">
        <f>BD!V1887*BD!AC1887</f>
        <v>0</v>
      </c>
      <c r="AY1887" s="90">
        <f>IF(BD!AN1887="","",BD!AN1887*BD!AC1887)</f>
      </c>
      <c r="AZ1887" s="75" t="s">
        <v>123</v>
      </c>
      <c r="BA1887" s="75"/>
      <c r="BB1887" s="75"/>
      <c r="BC1887" s="75"/>
      <c r="BD1887" s="104"/>
      <c r="BE1887" s="104"/>
      <c r="BF1887" s="101"/>
      <c r="BG1887" s="101"/>
      <c r="BH1887" s="101"/>
      <c r="BI1887" s="101"/>
      <c r="BJ1887" s="101"/>
      <c r="BK1887" s="101"/>
      <c r="BL1887" s="101"/>
      <c r="BM1887" s="101"/>
      <c r="BN1887" s="101"/>
      <c r="BO1887" s="103"/>
      <c r="BP1887" s="101"/>
      <c r="BQ1887" s="101"/>
      <c r="BR1887" s="101"/>
      <c r="BS1887" s="101"/>
      <c r="BT1887" s="101"/>
      <c r="BU1887" s="101"/>
      <c r="BV1887" s="101"/>
      <c r="BW1887" s="101"/>
      <c r="BX1887" s="101"/>
      <c r="BY1887" s="101"/>
      <c r="BZ1887" s="101"/>
      <c r="CA1887" s="101"/>
      <c r="CB1887" s="101"/>
      <c r="CC1887" s="101"/>
      <c r="CD1887" s="101"/>
      <c r="CE1887" s="101"/>
      <c r="CF1887" s="101"/>
      <c r="CG1887" s="37" t="e">
        <f>VLOOKUP(Table_1[[#This Row],[EAN]],'[1]Planilha1'!$E:$R,13,0)</f>
        <v>#N/A</v>
      </c>
      <c r="CI1887" s="188">
        <f>IF(Table_1[[#This Row],[STATUS MERCADO]]="GO",Table_1[[#This Row],[M. BRUTA TOTAL]],0)</f>
        <v>0</v>
      </c>
      <c r="CJ1887" s="188">
        <f>IF(Table_1[[#This Row],[STATUS MERCADO]]="GO",Table_1[[#This Row],[PV UNIT. REALIZADO]]*Table_1[[#This Row],[QUANTIDADE]],0)</f>
        <v>0</v>
      </c>
    </row>
    <row r="1888" ht="15" hidden="1">
      <c r="A1888" s="7"/>
      <c r="B1888" s="75" t="s">
        <v>400</v>
      </c>
      <c r="C1888" s="75">
        <v>223574</v>
      </c>
      <c r="D1888" s="75" t="s">
        <v>2016</v>
      </c>
      <c r="E1888" s="85">
        <v>7891024023969</v>
      </c>
      <c r="F1888" s="86" t="s">
        <v>2017</v>
      </c>
      <c r="G1888" s="75" t="s">
        <v>15</v>
      </c>
      <c r="H1888" s="75">
        <v>1090</v>
      </c>
      <c r="I1888" s="87" t="s">
        <v>1554</v>
      </c>
      <c r="J1888" s="75" t="s">
        <v>1633</v>
      </c>
      <c r="K1888" s="88" t="s">
        <v>1177</v>
      </c>
      <c r="L1888" s="88">
        <v>6</v>
      </c>
      <c r="M1888" s="88">
        <v>0</v>
      </c>
      <c r="N1888" s="75" t="s">
        <v>85</v>
      </c>
      <c r="O1888" s="75" t="s">
        <v>1739</v>
      </c>
      <c r="P1888" s="89"/>
      <c r="Q1888" s="90">
        <f>(17/100+7.6/100+1.65/100)*P1888</f>
        <v>0</v>
      </c>
      <c r="R1888" s="90"/>
      <c r="S1888" s="90"/>
      <c r="T1888" s="90"/>
      <c r="U1888" s="90"/>
      <c r="V1888" s="90">
        <f>+P1888-Q1888+R1888+S1888+T1888+U1888</f>
        <v>0</v>
      </c>
      <c r="W1888" s="91">
        <f>(1.02/100)</f>
        <v>1.02E-2</v>
      </c>
      <c r="X1888" s="91">
        <v>4.8E-3</v>
      </c>
      <c r="Y1888" s="91">
        <v>0.17</v>
      </c>
      <c r="Z1888" s="91">
        <v>1.65E-2</v>
      </c>
      <c r="AA1888" s="91">
        <v>7.6E-2</v>
      </c>
      <c r="AB1888" s="91">
        <f>SUM(W1888:AA1888)</f>
        <v>0.2775</v>
      </c>
      <c r="AC1888" s="75">
        <v>12</v>
      </c>
      <c r="AD1888" s="92">
        <f>IF(AL1888="","",+AC1888*AL1888)</f>
      </c>
      <c r="AE1888" s="93">
        <f>IF(AL1888="","",+AL1888*AB1888)</f>
      </c>
      <c r="AF1888" s="92">
        <f>IF(AL1888="","",+AL1888-AE1888)</f>
      </c>
      <c r="AG1888" s="93">
        <f>+V1888</f>
        <v>0</v>
      </c>
      <c r="AH1888" s="92">
        <f>IF(AF1888="","",+AF1888-AG1888)</f>
      </c>
      <c r="AI1888" s="92">
        <f>IF(AH1888="","",+AH1888*AC1888)</f>
      </c>
      <c r="AJ1888" s="93"/>
      <c r="AK1888" s="94">
        <v>0.33</v>
      </c>
      <c r="AL1888" s="93">
        <f>IF(V1888=0,"",V1888/(1-AB1888-AK1888))</f>
      </c>
      <c r="AM1888" s="95">
        <v>0.33</v>
      </c>
      <c r="AN1888" s="93">
        <f>IF(V1888=0,"",V1888/(1-AB1888-AM1888))</f>
      </c>
      <c r="AO1888" s="96">
        <v>1.2</v>
      </c>
      <c r="AP1888" s="93">
        <f>IF(BD!AJ1888="","",BD!AJ1888*BD!AO1888)</f>
      </c>
      <c r="AQ1888" s="91">
        <f>BD!AM1888/BD!AK1888-1</f>
        <v>0</v>
      </c>
      <c r="AR1888" s="91">
        <f>IF(BD!AN1888="","",IF(BD!AJ1888="","",BD!AN1888/BD!AJ1888-1))</f>
      </c>
      <c r="AS1888" s="91">
        <f>IF(BD!AN1888="","",IF(BD!AN1888&lt;BD!AL1888,"ABAIXO DA META","DENTRO DA META"))</f>
      </c>
      <c r="AT1888" s="91" t="str">
        <f>IF(BD!AJ1888="","EM ANÁLISE",IF(BD!AP1888&gt;=BD!AN1888,"GO", "NO GO"))</f>
        <v>EM ANÁLISE</v>
      </c>
      <c r="AU1888" s="97">
        <f>IF(AN1888="","",+BD!$AN1888-AJ1888)</f>
      </c>
      <c r="AV1888" s="98"/>
      <c r="AW1888" s="90">
        <f>BD!P1888*BD!AC1888</f>
        <v>0</v>
      </c>
      <c r="AX1888" s="90">
        <f>BD!V1888*BD!AC1888</f>
        <v>0</v>
      </c>
      <c r="AY1888" s="90">
        <f>IF(BD!AN1888="","",BD!AN1888*BD!AC1888)</f>
      </c>
      <c r="AZ1888" s="75" t="s">
        <v>123</v>
      </c>
      <c r="BA1888" s="75"/>
      <c r="BB1888" s="75"/>
      <c r="BC1888" s="75"/>
      <c r="BD1888" s="104"/>
      <c r="BE1888" s="104"/>
      <c r="BF1888" s="101"/>
      <c r="BG1888" s="101"/>
      <c r="BH1888" s="101"/>
      <c r="BI1888" s="101"/>
      <c r="BJ1888" s="101"/>
      <c r="BK1888" s="101"/>
      <c r="BL1888" s="101"/>
      <c r="BM1888" s="101"/>
      <c r="BN1888" s="101"/>
      <c r="BO1888" s="103"/>
      <c r="BP1888" s="101"/>
      <c r="BQ1888" s="101"/>
      <c r="BR1888" s="101"/>
      <c r="BS1888" s="101"/>
      <c r="BT1888" s="101"/>
      <c r="BU1888" s="101"/>
      <c r="BV1888" s="101"/>
      <c r="BW1888" s="101"/>
      <c r="BX1888" s="101"/>
      <c r="BY1888" s="101"/>
      <c r="BZ1888" s="101"/>
      <c r="CA1888" s="101"/>
      <c r="CB1888" s="101"/>
      <c r="CC1888" s="101"/>
      <c r="CD1888" s="101"/>
      <c r="CE1888" s="101"/>
      <c r="CF1888" s="101"/>
      <c r="CG1888" s="37" t="e">
        <f>VLOOKUP(Table_1[[#This Row],[EAN]],'[1]Planilha1'!$E:$R,13,0)</f>
        <v>#N/A</v>
      </c>
      <c r="CI1888" s="188">
        <f>IF(Table_1[[#This Row],[STATUS MERCADO]]="GO",Table_1[[#This Row],[M. BRUTA TOTAL]],0)</f>
        <v>0</v>
      </c>
      <c r="CJ1888" s="188">
        <f>IF(Table_1[[#This Row],[STATUS MERCADO]]="GO",Table_1[[#This Row],[PV UNIT. REALIZADO]]*Table_1[[#This Row],[QUANTIDADE]],0)</f>
        <v>0</v>
      </c>
    </row>
    <row r="1889" ht="15" hidden="1">
      <c r="A1889" s="7"/>
      <c r="B1889" s="122" t="s">
        <v>400</v>
      </c>
      <c r="C1889" s="123">
        <v>223575</v>
      </c>
      <c r="D1889" s="123" t="s">
        <v>2018</v>
      </c>
      <c r="E1889" s="124">
        <v>7891024023976</v>
      </c>
      <c r="F1889" s="125" t="s">
        <v>2019</v>
      </c>
      <c r="G1889" s="75" t="s">
        <v>15</v>
      </c>
      <c r="H1889" s="123">
        <v>1090</v>
      </c>
      <c r="I1889" s="126" t="s">
        <v>1554</v>
      </c>
      <c r="J1889" s="123" t="s">
        <v>1633</v>
      </c>
      <c r="K1889" s="127" t="s">
        <v>1177</v>
      </c>
      <c r="L1889" s="127">
        <v>6</v>
      </c>
      <c r="M1889" s="127">
        <v>0</v>
      </c>
      <c r="N1889" s="123" t="s">
        <v>85</v>
      </c>
      <c r="O1889" s="123" t="s">
        <v>1739</v>
      </c>
      <c r="P1889" s="128"/>
      <c r="Q1889" s="129">
        <f>(17/100+7.6/100+1.65/100)*P1889</f>
        <v>0</v>
      </c>
      <c r="R1889" s="129"/>
      <c r="S1889" s="129"/>
      <c r="T1889" s="129"/>
      <c r="U1889" s="129"/>
      <c r="V1889" s="129">
        <f>+P1889-Q1889+R1889+S1889+T1889+U1889</f>
        <v>0</v>
      </c>
      <c r="W1889" s="130">
        <f>(1.02/100)</f>
        <v>1.02E-2</v>
      </c>
      <c r="X1889" s="130">
        <v>4.8E-3</v>
      </c>
      <c r="Y1889" s="130">
        <v>0.17</v>
      </c>
      <c r="Z1889" s="130">
        <v>1.65E-2</v>
      </c>
      <c r="AA1889" s="130">
        <v>7.6E-2</v>
      </c>
      <c r="AB1889" s="130">
        <f>SUM(W1889:AA1889)</f>
        <v>0.2775</v>
      </c>
      <c r="AC1889" s="123">
        <v>12</v>
      </c>
      <c r="AD1889" s="131">
        <f>IF(AL1889="","",+AC1889*AL1889)</f>
      </c>
      <c r="AE1889" s="132">
        <f>IF(AL1889="","",+AL1889*AB1889)</f>
      </c>
      <c r="AF1889" s="131">
        <f>IF(AL1889="","",+AL1889-AE1889)</f>
      </c>
      <c r="AG1889" s="132">
        <f>+V1889</f>
        <v>0</v>
      </c>
      <c r="AH1889" s="131">
        <f>IF(AF1889="","",+AF1889-AG1889)</f>
      </c>
      <c r="AI1889" s="131">
        <f>IF(AH1889="","",+AH1889*AC1889)</f>
      </c>
      <c r="AJ1889" s="132"/>
      <c r="AK1889" s="133">
        <v>0.33</v>
      </c>
      <c r="AL1889" s="132">
        <f>IF(V1889=0,"",V1889/(1-AB1889-AK1889))</f>
      </c>
      <c r="AM1889" s="134">
        <v>0.33</v>
      </c>
      <c r="AN1889" s="132">
        <f>IF(V1889=0,"",V1889/(1-AB1889-AM1889))</f>
      </c>
      <c r="AO1889" s="135">
        <v>1.2</v>
      </c>
      <c r="AP1889" s="132">
        <f>IF(BD!AJ1889="","",BD!AJ1889*BD!AO1889)</f>
      </c>
      <c r="AQ1889" s="130">
        <f>BD!AM1889/BD!AK1889-1</f>
        <v>0</v>
      </c>
      <c r="AR1889" s="130">
        <f>IF(BD!AN1889="","",IF(BD!AJ1889="","",BD!AN1889/BD!AJ1889-1))</f>
      </c>
      <c r="AS1889" s="130">
        <f>IF(BD!AN1889="","",IF(BD!AN1889&lt;BD!AL1889,"ABAIXO DA META","DENTRO DA META"))</f>
      </c>
      <c r="AT1889" s="130" t="str">
        <f>IF(BD!AJ1889="","EM ANÁLISE",IF(BD!AP1889&gt;=BD!AN1889,"GO", "NO GO"))</f>
        <v>EM ANÁLISE</v>
      </c>
      <c r="AU1889" s="136">
        <f>IF(AN1889="","",+BD!$AN1889-AJ1889)</f>
      </c>
      <c r="AV1889" s="98"/>
      <c r="AW1889" s="129">
        <f>BD!P1889*BD!AC1889</f>
        <v>0</v>
      </c>
      <c r="AX1889" s="129">
        <f>BD!V1889*BD!AC1889</f>
        <v>0</v>
      </c>
      <c r="AY1889" s="129">
        <f>IF(BD!AN1889="","",BD!AN1889*BD!AC1889)</f>
      </c>
      <c r="AZ1889" s="123" t="s">
        <v>123</v>
      </c>
      <c r="BA1889" s="123"/>
      <c r="BB1889" s="123"/>
      <c r="BC1889" s="123"/>
      <c r="BD1889" s="104"/>
      <c r="BE1889" s="104"/>
      <c r="BF1889" s="101"/>
      <c r="BG1889" s="101"/>
      <c r="BH1889" s="101"/>
      <c r="BI1889" s="101"/>
      <c r="BJ1889" s="101"/>
      <c r="BK1889" s="101"/>
      <c r="BL1889" s="101"/>
      <c r="BM1889" s="101"/>
      <c r="BN1889" s="101"/>
      <c r="BO1889" s="103"/>
      <c r="BP1889" s="101"/>
      <c r="BQ1889" s="101"/>
      <c r="BR1889" s="101"/>
      <c r="BS1889" s="101"/>
      <c r="BT1889" s="101"/>
      <c r="BU1889" s="101"/>
      <c r="BV1889" s="101"/>
      <c r="BW1889" s="101"/>
      <c r="BX1889" s="101"/>
      <c r="BY1889" s="101"/>
      <c r="BZ1889" s="101"/>
      <c r="CA1889" s="101"/>
      <c r="CB1889" s="101"/>
      <c r="CC1889" s="101"/>
      <c r="CD1889" s="101"/>
      <c r="CE1889" s="101"/>
      <c r="CF1889" s="101"/>
      <c r="CG1889" s="37" t="e">
        <f>VLOOKUP(Table_1[[#This Row],[EAN]],'[1]Planilha1'!$E:$R,13,0)</f>
        <v>#N/A</v>
      </c>
      <c r="CI1889" s="188">
        <f>IF(Table_1[[#This Row],[STATUS MERCADO]]="GO",Table_1[[#This Row],[M. BRUTA TOTAL]],0)</f>
        <v>0</v>
      </c>
      <c r="CJ1889" s="188">
        <f>IF(Table_1[[#This Row],[STATUS MERCADO]]="GO",Table_1[[#This Row],[PV UNIT. REALIZADO]]*Table_1[[#This Row],[QUANTIDADE]],0)</f>
        <v>0</v>
      </c>
    </row>
    <row r="1890" ht="15" hidden="1">
      <c r="A1890" s="7"/>
      <c r="B1890" s="75" t="s">
        <v>400</v>
      </c>
      <c r="C1890" s="75">
        <v>223576</v>
      </c>
      <c r="D1890" s="75" t="s">
        <v>2020</v>
      </c>
      <c r="E1890" s="85">
        <v>7891528029498</v>
      </c>
      <c r="F1890" s="86" t="s">
        <v>2021</v>
      </c>
      <c r="G1890" s="75" t="s">
        <v>15</v>
      </c>
      <c r="H1890" s="75">
        <v>1620</v>
      </c>
      <c r="I1890" s="87" t="s">
        <v>1541</v>
      </c>
      <c r="J1890" s="75" t="s">
        <v>1542</v>
      </c>
      <c r="K1890" s="88" t="s">
        <v>1177</v>
      </c>
      <c r="L1890" s="88">
        <v>144</v>
      </c>
      <c r="M1890" s="88">
        <v>0</v>
      </c>
      <c r="N1890" s="75" t="s">
        <v>85</v>
      </c>
      <c r="O1890" s="75" t="s">
        <v>1739</v>
      </c>
      <c r="P1890" s="89"/>
      <c r="Q1890" s="90">
        <f>(17/100+7.6/100+1.65/100)*P1890</f>
        <v>0</v>
      </c>
      <c r="R1890" s="90"/>
      <c r="S1890" s="90"/>
      <c r="T1890" s="90"/>
      <c r="U1890" s="90"/>
      <c r="V1890" s="90">
        <f>+P1890-Q1890+R1890+S1890+T1890+U1890</f>
        <v>0</v>
      </c>
      <c r="W1890" s="91">
        <f>(1.02/100)</f>
        <v>1.02E-2</v>
      </c>
      <c r="X1890" s="91">
        <v>4.8E-3</v>
      </c>
      <c r="Y1890" s="91">
        <v>0.17</v>
      </c>
      <c r="Z1890" s="91">
        <v>1.65E-2</v>
      </c>
      <c r="AA1890" s="91">
        <v>7.6E-2</v>
      </c>
      <c r="AB1890" s="91">
        <f>SUM(W1890:AA1890)</f>
        <v>0.2775</v>
      </c>
      <c r="AC1890" s="75">
        <v>12</v>
      </c>
      <c r="AD1890" s="92">
        <f>IF(AL1890="","",+AC1890*AL1890)</f>
      </c>
      <c r="AE1890" s="93">
        <f>IF(AL1890="","",+AL1890*AB1890)</f>
      </c>
      <c r="AF1890" s="92">
        <f>IF(AL1890="","",+AL1890-AE1890)</f>
      </c>
      <c r="AG1890" s="93">
        <f>+V1890</f>
        <v>0</v>
      </c>
      <c r="AH1890" s="92">
        <f>IF(AF1890="","",+AF1890-AG1890)</f>
      </c>
      <c r="AI1890" s="92">
        <f>IF(AH1890="","",+AH1890*AC1890)</f>
      </c>
      <c r="AJ1890" s="93"/>
      <c r="AK1890" s="94">
        <v>0.33</v>
      </c>
      <c r="AL1890" s="93">
        <f>IF(V1890=0,"",V1890/(1-AB1890-AK1890))</f>
      </c>
      <c r="AM1890" s="95">
        <v>0.33</v>
      </c>
      <c r="AN1890" s="93">
        <f>IF(V1890=0,"",V1890/(1-AB1890-AM1890))</f>
      </c>
      <c r="AO1890" s="96">
        <v>1.2</v>
      </c>
      <c r="AP1890" s="93">
        <f>IF(BD!AJ1890="","",BD!AJ1890*BD!AO1890)</f>
      </c>
      <c r="AQ1890" s="91">
        <f>BD!AM1890/BD!AK1890-1</f>
        <v>0</v>
      </c>
      <c r="AR1890" s="91">
        <f>IF(BD!AN1890="","",IF(BD!AJ1890="","",BD!AN1890/BD!AJ1890-1))</f>
      </c>
      <c r="AS1890" s="91">
        <f>IF(BD!AN1890="","",IF(BD!AN1890&lt;BD!AL1890,"ABAIXO DA META","DENTRO DA META"))</f>
      </c>
      <c r="AT1890" s="91" t="str">
        <f>IF(BD!AJ1890="","EM ANÁLISE",IF(BD!AP1890&gt;=BD!AN1890,"GO", "NO GO"))</f>
        <v>EM ANÁLISE</v>
      </c>
      <c r="AU1890" s="97">
        <f>IF(AN1890="","",+BD!$AN1890-AJ1890)</f>
      </c>
      <c r="AV1890" s="98"/>
      <c r="AW1890" s="90">
        <f>BD!P1890*BD!AC1890</f>
        <v>0</v>
      </c>
      <c r="AX1890" s="90">
        <f>BD!V1890*BD!AC1890</f>
        <v>0</v>
      </c>
      <c r="AY1890" s="90">
        <f>IF(BD!AN1890="","",BD!AN1890*BD!AC1890)</f>
      </c>
      <c r="AZ1890" s="75" t="s">
        <v>123</v>
      </c>
      <c r="BA1890" s="75"/>
      <c r="BB1890" s="75"/>
      <c r="BC1890" s="75"/>
      <c r="BD1890" s="104"/>
      <c r="BE1890" s="104"/>
      <c r="BF1890" s="101"/>
      <c r="BG1890" s="101"/>
      <c r="BH1890" s="101"/>
      <c r="BI1890" s="101"/>
      <c r="BJ1890" s="101"/>
      <c r="BK1890" s="101"/>
      <c r="BL1890" s="101"/>
      <c r="BM1890" s="101"/>
      <c r="BN1890" s="101"/>
      <c r="BO1890" s="103"/>
      <c r="BP1890" s="101"/>
      <c r="BQ1890" s="101"/>
      <c r="BR1890" s="101"/>
      <c r="BS1890" s="101"/>
      <c r="BT1890" s="101"/>
      <c r="BU1890" s="101"/>
      <c r="BV1890" s="101"/>
      <c r="BW1890" s="101"/>
      <c r="BX1890" s="101"/>
      <c r="BY1890" s="101"/>
      <c r="BZ1890" s="101"/>
      <c r="CA1890" s="101"/>
      <c r="CB1890" s="101"/>
      <c r="CC1890" s="101"/>
      <c r="CD1890" s="101"/>
      <c r="CE1890" s="101"/>
      <c r="CF1890" s="101"/>
      <c r="CG1890" s="37" t="e">
        <f>VLOOKUP(Table_1[[#This Row],[EAN]],'[1]Planilha1'!$E:$R,13,0)</f>
        <v>#N/A</v>
      </c>
      <c r="CI1890" s="188">
        <f>IF(Table_1[[#This Row],[STATUS MERCADO]]="GO",Table_1[[#This Row],[M. BRUTA TOTAL]],0)</f>
        <v>0</v>
      </c>
      <c r="CJ1890" s="188">
        <f>IF(Table_1[[#This Row],[STATUS MERCADO]]="GO",Table_1[[#This Row],[PV UNIT. REALIZADO]]*Table_1[[#This Row],[QUANTIDADE]],0)</f>
        <v>0</v>
      </c>
    </row>
    <row r="1891" ht="15" hidden="1">
      <c r="A1891" s="7"/>
      <c r="B1891" s="75" t="s">
        <v>400</v>
      </c>
      <c r="C1891" s="75">
        <v>223577</v>
      </c>
      <c r="D1891" s="75" t="s">
        <v>2022</v>
      </c>
      <c r="E1891" s="85">
        <v>7891528029504</v>
      </c>
      <c r="F1891" s="86" t="s">
        <v>2023</v>
      </c>
      <c r="G1891" s="75" t="s">
        <v>15</v>
      </c>
      <c r="H1891" s="75">
        <v>1620</v>
      </c>
      <c r="I1891" s="87" t="s">
        <v>1541</v>
      </c>
      <c r="J1891" s="75" t="s">
        <v>1542</v>
      </c>
      <c r="K1891" s="88" t="s">
        <v>1177</v>
      </c>
      <c r="L1891" s="88">
        <v>144</v>
      </c>
      <c r="M1891" s="88">
        <v>0</v>
      </c>
      <c r="N1891" s="75" t="s">
        <v>85</v>
      </c>
      <c r="O1891" s="75" t="s">
        <v>1739</v>
      </c>
      <c r="P1891" s="89"/>
      <c r="Q1891" s="90">
        <f>(17/100+7.6/100+1.65/100)*P1891</f>
        <v>0</v>
      </c>
      <c r="R1891" s="90"/>
      <c r="S1891" s="90"/>
      <c r="T1891" s="90"/>
      <c r="U1891" s="90"/>
      <c r="V1891" s="90">
        <f>+P1891-Q1891+R1891+S1891+T1891+U1891</f>
        <v>0</v>
      </c>
      <c r="W1891" s="91">
        <f>(1.02/100)</f>
        <v>1.02E-2</v>
      </c>
      <c r="X1891" s="91">
        <v>4.8E-3</v>
      </c>
      <c r="Y1891" s="91">
        <v>0.17</v>
      </c>
      <c r="Z1891" s="91">
        <v>1.65E-2</v>
      </c>
      <c r="AA1891" s="91">
        <v>7.6E-2</v>
      </c>
      <c r="AB1891" s="91">
        <f>SUM(W1891:AA1891)</f>
        <v>0.2775</v>
      </c>
      <c r="AC1891" s="75">
        <v>12</v>
      </c>
      <c r="AD1891" s="92">
        <f>IF(AL1891="","",+AC1891*AL1891)</f>
      </c>
      <c r="AE1891" s="93">
        <f>IF(AL1891="","",+AL1891*AB1891)</f>
      </c>
      <c r="AF1891" s="92">
        <f>IF(AL1891="","",+AL1891-AE1891)</f>
      </c>
      <c r="AG1891" s="93">
        <f>+V1891</f>
        <v>0</v>
      </c>
      <c r="AH1891" s="92">
        <f>IF(AF1891="","",+AF1891-AG1891)</f>
      </c>
      <c r="AI1891" s="92">
        <f>IF(AH1891="","",+AH1891*AC1891)</f>
      </c>
      <c r="AJ1891" s="93"/>
      <c r="AK1891" s="94">
        <v>0.33</v>
      </c>
      <c r="AL1891" s="93">
        <f>IF(V1891=0,"",V1891/(1-AB1891-AK1891))</f>
      </c>
      <c r="AM1891" s="95">
        <v>0.33</v>
      </c>
      <c r="AN1891" s="93">
        <f>IF(V1891=0,"",V1891/(1-AB1891-AM1891))</f>
      </c>
      <c r="AO1891" s="96">
        <v>1.2</v>
      </c>
      <c r="AP1891" s="93">
        <f>IF(BD!AJ1891="","",BD!AJ1891*BD!AO1891)</f>
      </c>
      <c r="AQ1891" s="91">
        <f>BD!AM1891/BD!AK1891-1</f>
        <v>0</v>
      </c>
      <c r="AR1891" s="91">
        <f>IF(BD!AN1891="","",IF(BD!AJ1891="","",BD!AN1891/BD!AJ1891-1))</f>
      </c>
      <c r="AS1891" s="91">
        <f>IF(BD!AN1891="","",IF(BD!AN1891&lt;BD!AL1891,"ABAIXO DA META","DENTRO DA META"))</f>
      </c>
      <c r="AT1891" s="91" t="str">
        <f>IF(BD!AJ1891="","EM ANÁLISE",IF(BD!AP1891&gt;=BD!AN1891,"GO", "NO GO"))</f>
        <v>EM ANÁLISE</v>
      </c>
      <c r="AU1891" s="97">
        <f>IF(AN1891="","",+BD!$AN1891-AJ1891)</f>
      </c>
      <c r="AV1891" s="98"/>
      <c r="AW1891" s="90">
        <f>BD!P1891*BD!AC1891</f>
        <v>0</v>
      </c>
      <c r="AX1891" s="90">
        <f>BD!V1891*BD!AC1891</f>
        <v>0</v>
      </c>
      <c r="AY1891" s="90">
        <f>IF(BD!AN1891="","",BD!AN1891*BD!AC1891)</f>
      </c>
      <c r="AZ1891" s="75" t="s">
        <v>123</v>
      </c>
      <c r="BA1891" s="75"/>
      <c r="BB1891" s="75"/>
      <c r="BC1891" s="75"/>
      <c r="BD1891" s="104"/>
      <c r="BE1891" s="104"/>
      <c r="BF1891" s="101"/>
      <c r="BG1891" s="101"/>
      <c r="BH1891" s="101"/>
      <c r="BI1891" s="101"/>
      <c r="BJ1891" s="101"/>
      <c r="BK1891" s="101"/>
      <c r="BL1891" s="101"/>
      <c r="BM1891" s="101"/>
      <c r="BN1891" s="101"/>
      <c r="BO1891" s="103"/>
      <c r="BP1891" s="101"/>
      <c r="BQ1891" s="101"/>
      <c r="BR1891" s="101"/>
      <c r="BS1891" s="101"/>
      <c r="BT1891" s="101"/>
      <c r="BU1891" s="101"/>
      <c r="BV1891" s="101"/>
      <c r="BW1891" s="101"/>
      <c r="BX1891" s="101"/>
      <c r="BY1891" s="101"/>
      <c r="BZ1891" s="101"/>
      <c r="CA1891" s="101"/>
      <c r="CB1891" s="101"/>
      <c r="CC1891" s="101"/>
      <c r="CD1891" s="101"/>
      <c r="CE1891" s="101"/>
      <c r="CF1891" s="101"/>
      <c r="CG1891" s="37" t="e">
        <f>VLOOKUP(Table_1[[#This Row],[EAN]],'[1]Planilha1'!$E:$R,13,0)</f>
        <v>#N/A</v>
      </c>
      <c r="CI1891" s="188">
        <f>IF(Table_1[[#This Row],[STATUS MERCADO]]="GO",Table_1[[#This Row],[M. BRUTA TOTAL]],0)</f>
        <v>0</v>
      </c>
      <c r="CJ1891" s="188">
        <f>IF(Table_1[[#This Row],[STATUS MERCADO]]="GO",Table_1[[#This Row],[PV UNIT. REALIZADO]]*Table_1[[#This Row],[QUANTIDADE]],0)</f>
        <v>0</v>
      </c>
    </row>
    <row r="1892" ht="15" hidden="1">
      <c r="A1892" s="7"/>
      <c r="B1892" s="75" t="s">
        <v>400</v>
      </c>
      <c r="C1892" s="75">
        <v>223578</v>
      </c>
      <c r="D1892" s="75" t="s">
        <v>2024</v>
      </c>
      <c r="E1892" s="85">
        <v>7891024027325</v>
      </c>
      <c r="F1892" s="86" t="s">
        <v>2025</v>
      </c>
      <c r="G1892" s="75" t="s">
        <v>15</v>
      </c>
      <c r="H1892" s="75">
        <v>1090</v>
      </c>
      <c r="I1892" s="87" t="s">
        <v>1554</v>
      </c>
      <c r="J1892" s="75" t="s">
        <v>1633</v>
      </c>
      <c r="K1892" s="88" t="s">
        <v>1177</v>
      </c>
      <c r="L1892" s="88">
        <v>24</v>
      </c>
      <c r="M1892" s="88">
        <v>0</v>
      </c>
      <c r="N1892" s="75" t="s">
        <v>85</v>
      </c>
      <c r="O1892" s="75" t="s">
        <v>1739</v>
      </c>
      <c r="P1892" s="89"/>
      <c r="Q1892" s="90">
        <f>(17/100+7.6/100+1.65/100)*P1892</f>
        <v>0</v>
      </c>
      <c r="R1892" s="90"/>
      <c r="S1892" s="90"/>
      <c r="T1892" s="90"/>
      <c r="U1892" s="90"/>
      <c r="V1892" s="90">
        <f>+P1892-Q1892+R1892+S1892+T1892+U1892</f>
        <v>0</v>
      </c>
      <c r="W1892" s="91">
        <f>(1.02/100)</f>
        <v>1.02E-2</v>
      </c>
      <c r="X1892" s="91">
        <v>4.8E-3</v>
      </c>
      <c r="Y1892" s="91">
        <v>0.17</v>
      </c>
      <c r="Z1892" s="91">
        <v>1.65E-2</v>
      </c>
      <c r="AA1892" s="91">
        <v>7.6E-2</v>
      </c>
      <c r="AB1892" s="91">
        <f>SUM(W1892:AA1892)</f>
        <v>0.2775</v>
      </c>
      <c r="AC1892" s="75">
        <v>12</v>
      </c>
      <c r="AD1892" s="92">
        <f>IF(AL1892="","",+AC1892*AL1892)</f>
      </c>
      <c r="AE1892" s="93">
        <f>IF(AL1892="","",+AL1892*AB1892)</f>
      </c>
      <c r="AF1892" s="92">
        <f>IF(AL1892="","",+AL1892-AE1892)</f>
      </c>
      <c r="AG1892" s="93">
        <f>+V1892</f>
        <v>0</v>
      </c>
      <c r="AH1892" s="92">
        <f>IF(AF1892="","",+AF1892-AG1892)</f>
      </c>
      <c r="AI1892" s="92">
        <f>IF(AH1892="","",+AH1892*AC1892)</f>
      </c>
      <c r="AJ1892" s="93"/>
      <c r="AK1892" s="94">
        <v>0.33</v>
      </c>
      <c r="AL1892" s="93">
        <f>IF(V1892=0,"",V1892/(1-AB1892-AK1892))</f>
      </c>
      <c r="AM1892" s="95">
        <v>0.33</v>
      </c>
      <c r="AN1892" s="93">
        <f>IF(V1892=0,"",V1892/(1-AB1892-AM1892))</f>
      </c>
      <c r="AO1892" s="96">
        <v>1.2</v>
      </c>
      <c r="AP1892" s="93">
        <f>IF(BD!AJ1892="","",BD!AJ1892*BD!AO1892)</f>
      </c>
      <c r="AQ1892" s="91">
        <f>BD!AM1892/BD!AK1892-1</f>
        <v>0</v>
      </c>
      <c r="AR1892" s="91">
        <f>IF(BD!AN1892="","",IF(BD!AJ1892="","",BD!AN1892/BD!AJ1892-1))</f>
      </c>
      <c r="AS1892" s="91">
        <f>IF(BD!AN1892="","",IF(BD!AN1892&lt;BD!AL1892,"ABAIXO DA META","DENTRO DA META"))</f>
      </c>
      <c r="AT1892" s="91" t="str">
        <f>IF(BD!AJ1892="","EM ANÁLISE",IF(BD!AP1892&gt;=BD!AN1892,"GO", "NO GO"))</f>
        <v>EM ANÁLISE</v>
      </c>
      <c r="AU1892" s="97">
        <f>IF(AN1892="","",+BD!$AN1892-AJ1892)</f>
      </c>
      <c r="AV1892" s="98"/>
      <c r="AW1892" s="90">
        <f>BD!P1892*BD!AC1892</f>
        <v>0</v>
      </c>
      <c r="AX1892" s="90">
        <f>BD!V1892*BD!AC1892</f>
        <v>0</v>
      </c>
      <c r="AY1892" s="90">
        <f>IF(BD!AN1892="","",BD!AN1892*BD!AC1892)</f>
      </c>
      <c r="AZ1892" s="75" t="s">
        <v>123</v>
      </c>
      <c r="BA1892" s="75"/>
      <c r="BB1892" s="75"/>
      <c r="BC1892" s="75"/>
      <c r="BD1892" s="104"/>
      <c r="BE1892" s="104"/>
      <c r="BF1892" s="101"/>
      <c r="BG1892" s="101"/>
      <c r="BH1892" s="101"/>
      <c r="BI1892" s="101"/>
      <c r="BJ1892" s="101"/>
      <c r="BK1892" s="101"/>
      <c r="BL1892" s="101"/>
      <c r="BM1892" s="101"/>
      <c r="BN1892" s="101"/>
      <c r="BO1892" s="103"/>
      <c r="BP1892" s="101"/>
      <c r="BQ1892" s="101"/>
      <c r="BR1892" s="101"/>
      <c r="BS1892" s="101"/>
      <c r="BT1892" s="101"/>
      <c r="BU1892" s="101"/>
      <c r="BV1892" s="101"/>
      <c r="BW1892" s="101"/>
      <c r="BX1892" s="101"/>
      <c r="BY1892" s="101"/>
      <c r="BZ1892" s="101"/>
      <c r="CA1892" s="101"/>
      <c r="CB1892" s="101"/>
      <c r="CC1892" s="101"/>
      <c r="CD1892" s="101"/>
      <c r="CE1892" s="101"/>
      <c r="CF1892" s="101"/>
      <c r="CG1892" s="37" t="e">
        <f>VLOOKUP(Table_1[[#This Row],[EAN]],'[1]Planilha1'!$E:$R,13,0)</f>
        <v>#N/A</v>
      </c>
      <c r="CI1892" s="188">
        <f>IF(Table_1[[#This Row],[STATUS MERCADO]]="GO",Table_1[[#This Row],[M. BRUTA TOTAL]],0)</f>
        <v>0</v>
      </c>
      <c r="CJ1892" s="188">
        <f>IF(Table_1[[#This Row],[STATUS MERCADO]]="GO",Table_1[[#This Row],[PV UNIT. REALIZADO]]*Table_1[[#This Row],[QUANTIDADE]],0)</f>
        <v>0</v>
      </c>
    </row>
    <row r="1893" ht="15" hidden="1">
      <c r="A1893" s="7"/>
      <c r="B1893" s="75" t="s">
        <v>400</v>
      </c>
      <c r="C1893" s="75">
        <v>223579</v>
      </c>
      <c r="D1893" s="75" t="s">
        <v>2026</v>
      </c>
      <c r="E1893" s="85">
        <v>7891024029572</v>
      </c>
      <c r="F1893" s="86" t="s">
        <v>2027</v>
      </c>
      <c r="G1893" s="75" t="s">
        <v>15</v>
      </c>
      <c r="H1893" s="75">
        <v>1090</v>
      </c>
      <c r="I1893" s="87" t="s">
        <v>1554</v>
      </c>
      <c r="J1893" s="75" t="s">
        <v>1647</v>
      </c>
      <c r="K1893" s="88" t="s">
        <v>1177</v>
      </c>
      <c r="L1893" s="88">
        <v>3</v>
      </c>
      <c r="M1893" s="88">
        <v>0</v>
      </c>
      <c r="N1893" s="75" t="s">
        <v>85</v>
      </c>
      <c r="O1893" s="75" t="s">
        <v>1739</v>
      </c>
      <c r="P1893" s="89"/>
      <c r="Q1893" s="90">
        <f>(17/100+7.6/100+1.65/100)*P1893</f>
        <v>0</v>
      </c>
      <c r="R1893" s="90"/>
      <c r="S1893" s="90"/>
      <c r="T1893" s="90"/>
      <c r="U1893" s="90"/>
      <c r="V1893" s="90">
        <f>+P1893-Q1893+R1893+S1893+T1893+U1893</f>
        <v>0</v>
      </c>
      <c r="W1893" s="91">
        <f>(1.02/100)</f>
        <v>1.02E-2</v>
      </c>
      <c r="X1893" s="91">
        <v>4.8E-3</v>
      </c>
      <c r="Y1893" s="91">
        <v>0.17</v>
      </c>
      <c r="Z1893" s="91">
        <v>1.65E-2</v>
      </c>
      <c r="AA1893" s="91">
        <v>7.6E-2</v>
      </c>
      <c r="AB1893" s="91">
        <f>SUM(W1893:AA1893)</f>
        <v>0.2775</v>
      </c>
      <c r="AC1893" s="75">
        <v>12</v>
      </c>
      <c r="AD1893" s="92">
        <f>IF(AL1893="","",+AC1893*AL1893)</f>
      </c>
      <c r="AE1893" s="93">
        <f>IF(AL1893="","",+AL1893*AB1893)</f>
      </c>
      <c r="AF1893" s="92">
        <f>IF(AL1893="","",+AL1893-AE1893)</f>
      </c>
      <c r="AG1893" s="93">
        <f>+V1893</f>
        <v>0</v>
      </c>
      <c r="AH1893" s="92">
        <f>IF(AF1893="","",+AF1893-AG1893)</f>
      </c>
      <c r="AI1893" s="92">
        <f>IF(AH1893="","",+AH1893*AC1893)</f>
      </c>
      <c r="AJ1893" s="93"/>
      <c r="AK1893" s="94">
        <v>0.33</v>
      </c>
      <c r="AL1893" s="93">
        <f>IF(V1893=0,"",V1893/(1-AB1893-AK1893))</f>
      </c>
      <c r="AM1893" s="95">
        <v>0.33</v>
      </c>
      <c r="AN1893" s="93">
        <f>IF(V1893=0,"",V1893/(1-AB1893-AM1893))</f>
      </c>
      <c r="AO1893" s="96">
        <v>1.2</v>
      </c>
      <c r="AP1893" s="93">
        <f>IF(BD!AJ1893="","",BD!AJ1893*BD!AO1893)</f>
      </c>
      <c r="AQ1893" s="91">
        <f>BD!AM1893/BD!AK1893-1</f>
        <v>0</v>
      </c>
      <c r="AR1893" s="91">
        <f>IF(BD!AN1893="","",IF(BD!AJ1893="","",BD!AN1893/BD!AJ1893-1))</f>
      </c>
      <c r="AS1893" s="91">
        <f>IF(BD!AN1893="","",IF(BD!AN1893&lt;BD!AL1893,"ABAIXO DA META","DENTRO DA META"))</f>
      </c>
      <c r="AT1893" s="91" t="str">
        <f>IF(BD!AJ1893="","EM ANÁLISE",IF(BD!AP1893&gt;=BD!AN1893,"GO", "NO GO"))</f>
        <v>EM ANÁLISE</v>
      </c>
      <c r="AU1893" s="97">
        <f>IF(AN1893="","",+BD!$AN1893-AJ1893)</f>
      </c>
      <c r="AV1893" s="98"/>
      <c r="AW1893" s="90">
        <f>BD!P1893*BD!AC1893</f>
        <v>0</v>
      </c>
      <c r="AX1893" s="90">
        <f>BD!V1893*BD!AC1893</f>
        <v>0</v>
      </c>
      <c r="AY1893" s="90">
        <f>IF(BD!AN1893="","",BD!AN1893*BD!AC1893)</f>
      </c>
      <c r="AZ1893" s="75" t="s">
        <v>123</v>
      </c>
      <c r="BA1893" s="75"/>
      <c r="BB1893" s="75"/>
      <c r="BC1893" s="75"/>
      <c r="BD1893" s="104"/>
      <c r="BE1893" s="104"/>
      <c r="BF1893" s="101"/>
      <c r="BG1893" s="101"/>
      <c r="BH1893" s="101"/>
      <c r="BI1893" s="101"/>
      <c r="BJ1893" s="101"/>
      <c r="BK1893" s="101"/>
      <c r="BL1893" s="101"/>
      <c r="BM1893" s="101"/>
      <c r="BN1893" s="101"/>
      <c r="BO1893" s="103"/>
      <c r="BP1893" s="101"/>
      <c r="BQ1893" s="101"/>
      <c r="BR1893" s="101"/>
      <c r="BS1893" s="101"/>
      <c r="BT1893" s="101"/>
      <c r="BU1893" s="101"/>
      <c r="BV1893" s="101"/>
      <c r="BW1893" s="101"/>
      <c r="BX1893" s="101"/>
      <c r="BY1893" s="101"/>
      <c r="BZ1893" s="101"/>
      <c r="CA1893" s="101"/>
      <c r="CB1893" s="101"/>
      <c r="CC1893" s="101"/>
      <c r="CD1893" s="101"/>
      <c r="CE1893" s="101"/>
      <c r="CF1893" s="101"/>
      <c r="CG1893" s="37" t="e">
        <f>VLOOKUP(Table_1[[#This Row],[EAN]],'[1]Planilha1'!$E:$R,13,0)</f>
        <v>#N/A</v>
      </c>
      <c r="CI1893" s="188">
        <f>IF(Table_1[[#This Row],[STATUS MERCADO]]="GO",Table_1[[#This Row],[M. BRUTA TOTAL]],0)</f>
        <v>0</v>
      </c>
      <c r="CJ1893" s="188">
        <f>IF(Table_1[[#This Row],[STATUS MERCADO]]="GO",Table_1[[#This Row],[PV UNIT. REALIZADO]]*Table_1[[#This Row],[QUANTIDADE]],0)</f>
        <v>0</v>
      </c>
    </row>
    <row r="1894" ht="15" hidden="1">
      <c r="A1894" s="7"/>
      <c r="B1894" s="75" t="s">
        <v>400</v>
      </c>
      <c r="C1894" s="75">
        <v>223580</v>
      </c>
      <c r="D1894" s="75" t="s">
        <v>2028</v>
      </c>
      <c r="E1894" s="85">
        <v>7891024026472</v>
      </c>
      <c r="F1894" s="86" t="s">
        <v>2029</v>
      </c>
      <c r="G1894" s="75" t="s">
        <v>15</v>
      </c>
      <c r="H1894" s="75">
        <v>1090</v>
      </c>
      <c r="I1894" s="87" t="s">
        <v>1554</v>
      </c>
      <c r="J1894" s="75" t="s">
        <v>1633</v>
      </c>
      <c r="K1894" s="88" t="s">
        <v>1177</v>
      </c>
      <c r="L1894" s="88">
        <v>12</v>
      </c>
      <c r="M1894" s="88">
        <v>0</v>
      </c>
      <c r="N1894" s="75" t="s">
        <v>85</v>
      </c>
      <c r="O1894" s="75" t="s">
        <v>1739</v>
      </c>
      <c r="P1894" s="89"/>
      <c r="Q1894" s="90">
        <f>(17/100+7.6/100+1.65/100)*P1894</f>
        <v>0</v>
      </c>
      <c r="R1894" s="90"/>
      <c r="S1894" s="90"/>
      <c r="T1894" s="90"/>
      <c r="U1894" s="90"/>
      <c r="V1894" s="90">
        <f>+P1894-Q1894+R1894+S1894+T1894+U1894</f>
        <v>0</v>
      </c>
      <c r="W1894" s="91">
        <f>(1.02/100)</f>
        <v>1.02E-2</v>
      </c>
      <c r="X1894" s="91">
        <v>4.8E-3</v>
      </c>
      <c r="Y1894" s="91">
        <v>0.17</v>
      </c>
      <c r="Z1894" s="91">
        <v>1.65E-2</v>
      </c>
      <c r="AA1894" s="91">
        <v>7.6E-2</v>
      </c>
      <c r="AB1894" s="91">
        <f>SUM(W1894:AA1894)</f>
        <v>0.2775</v>
      </c>
      <c r="AC1894" s="75">
        <v>12</v>
      </c>
      <c r="AD1894" s="92">
        <f>IF(AL1894="","",+AC1894*AL1894)</f>
      </c>
      <c r="AE1894" s="93">
        <f>IF(AL1894="","",+AL1894*AB1894)</f>
      </c>
      <c r="AF1894" s="92">
        <f>IF(AL1894="","",+AL1894-AE1894)</f>
      </c>
      <c r="AG1894" s="93">
        <f>+V1894</f>
        <v>0</v>
      </c>
      <c r="AH1894" s="92">
        <f>IF(AF1894="","",+AF1894-AG1894)</f>
      </c>
      <c r="AI1894" s="92">
        <f>IF(AH1894="","",+AH1894*AC1894)</f>
      </c>
      <c r="AJ1894" s="93"/>
      <c r="AK1894" s="94">
        <v>0.33</v>
      </c>
      <c r="AL1894" s="93">
        <f>IF(V1894=0,"",V1894/(1-AB1894-AK1894))</f>
      </c>
      <c r="AM1894" s="95">
        <v>0.33</v>
      </c>
      <c r="AN1894" s="93">
        <f>IF(V1894=0,"",V1894/(1-AB1894-AM1894))</f>
      </c>
      <c r="AO1894" s="96">
        <v>1.2</v>
      </c>
      <c r="AP1894" s="93">
        <f>IF(BD!AJ1894="","",BD!AJ1894*BD!AO1894)</f>
      </c>
      <c r="AQ1894" s="91">
        <f>BD!AM1894/BD!AK1894-1</f>
        <v>0</v>
      </c>
      <c r="AR1894" s="91">
        <f>IF(BD!AN1894="","",IF(BD!AJ1894="","",BD!AN1894/BD!AJ1894-1))</f>
      </c>
      <c r="AS1894" s="91">
        <f>IF(BD!AN1894="","",IF(BD!AN1894&lt;BD!AL1894,"ABAIXO DA META","DENTRO DA META"))</f>
      </c>
      <c r="AT1894" s="91" t="str">
        <f>IF(BD!AJ1894="","EM ANÁLISE",IF(BD!AP1894&gt;=BD!AN1894,"GO", "NO GO"))</f>
        <v>EM ANÁLISE</v>
      </c>
      <c r="AU1894" s="97">
        <f>IF(AN1894="","",+BD!$AN1894-AJ1894)</f>
      </c>
      <c r="AV1894" s="98"/>
      <c r="AW1894" s="90">
        <f>BD!P1894*BD!AC1894</f>
        <v>0</v>
      </c>
      <c r="AX1894" s="90">
        <f>BD!V1894*BD!AC1894</f>
        <v>0</v>
      </c>
      <c r="AY1894" s="90">
        <f>IF(BD!AN1894="","",BD!AN1894*BD!AC1894)</f>
      </c>
      <c r="AZ1894" s="75" t="s">
        <v>123</v>
      </c>
      <c r="BA1894" s="75"/>
      <c r="BB1894" s="75"/>
      <c r="BC1894" s="75"/>
      <c r="BD1894" s="104"/>
      <c r="BE1894" s="104"/>
      <c r="BF1894" s="101"/>
      <c r="BG1894" s="101"/>
      <c r="BH1894" s="101"/>
      <c r="BI1894" s="101"/>
      <c r="BJ1894" s="101"/>
      <c r="BK1894" s="101"/>
      <c r="BL1894" s="101"/>
      <c r="BM1894" s="101"/>
      <c r="BN1894" s="101"/>
      <c r="BO1894" s="103"/>
      <c r="BP1894" s="101"/>
      <c r="BQ1894" s="101"/>
      <c r="BR1894" s="101"/>
      <c r="BS1894" s="101"/>
      <c r="BT1894" s="101"/>
      <c r="BU1894" s="101"/>
      <c r="BV1894" s="101"/>
      <c r="BW1894" s="101"/>
      <c r="BX1894" s="101"/>
      <c r="BY1894" s="101"/>
      <c r="BZ1894" s="101"/>
      <c r="CA1894" s="101"/>
      <c r="CB1894" s="101"/>
      <c r="CC1894" s="101"/>
      <c r="CD1894" s="101"/>
      <c r="CE1894" s="101"/>
      <c r="CF1894" s="101"/>
      <c r="CG1894" s="37" t="e">
        <f>VLOOKUP(Table_1[[#This Row],[EAN]],'[1]Planilha1'!$E:$R,13,0)</f>
        <v>#N/A</v>
      </c>
      <c r="CI1894" s="188">
        <f>IF(Table_1[[#This Row],[STATUS MERCADO]]="GO",Table_1[[#This Row],[M. BRUTA TOTAL]],0)</f>
        <v>0</v>
      </c>
      <c r="CJ1894" s="188">
        <f>IF(Table_1[[#This Row],[STATUS MERCADO]]="GO",Table_1[[#This Row],[PV UNIT. REALIZADO]]*Table_1[[#This Row],[QUANTIDADE]],0)</f>
        <v>0</v>
      </c>
    </row>
    <row r="1895" ht="15" hidden="1">
      <c r="A1895" s="7"/>
      <c r="B1895" s="75" t="s">
        <v>400</v>
      </c>
      <c r="C1895" s="75">
        <v>223581</v>
      </c>
      <c r="D1895" s="75" t="s">
        <v>2030</v>
      </c>
      <c r="E1895" s="85">
        <v>7891024027530</v>
      </c>
      <c r="F1895" s="86" t="s">
        <v>2031</v>
      </c>
      <c r="G1895" s="75" t="s">
        <v>15</v>
      </c>
      <c r="H1895" s="75">
        <v>1090</v>
      </c>
      <c r="I1895" s="87" t="s">
        <v>1554</v>
      </c>
      <c r="J1895" s="75" t="s">
        <v>1633</v>
      </c>
      <c r="K1895" s="88" t="s">
        <v>1177</v>
      </c>
      <c r="L1895" s="88">
        <v>12</v>
      </c>
      <c r="M1895" s="88">
        <v>0</v>
      </c>
      <c r="N1895" s="75" t="s">
        <v>85</v>
      </c>
      <c r="O1895" s="75" t="s">
        <v>1739</v>
      </c>
      <c r="P1895" s="89"/>
      <c r="Q1895" s="90">
        <f>(17/100+7.6/100+1.65/100)*P1895</f>
        <v>0</v>
      </c>
      <c r="R1895" s="90"/>
      <c r="S1895" s="90"/>
      <c r="T1895" s="90"/>
      <c r="U1895" s="90"/>
      <c r="V1895" s="90">
        <f>+P1895-Q1895+R1895+S1895+T1895+U1895</f>
        <v>0</v>
      </c>
      <c r="W1895" s="91">
        <f>(1.02/100)</f>
        <v>1.02E-2</v>
      </c>
      <c r="X1895" s="91">
        <v>4.8E-3</v>
      </c>
      <c r="Y1895" s="91">
        <v>0.17</v>
      </c>
      <c r="Z1895" s="91">
        <v>1.65E-2</v>
      </c>
      <c r="AA1895" s="91">
        <v>7.6E-2</v>
      </c>
      <c r="AB1895" s="91">
        <f>SUM(W1895:AA1895)</f>
        <v>0.2775</v>
      </c>
      <c r="AC1895" s="75">
        <v>12</v>
      </c>
      <c r="AD1895" s="92">
        <f>IF(AL1895="","",+AC1895*AL1895)</f>
      </c>
      <c r="AE1895" s="93">
        <f>IF(AL1895="","",+AL1895*AB1895)</f>
      </c>
      <c r="AF1895" s="92">
        <f>IF(AL1895="","",+AL1895-AE1895)</f>
      </c>
      <c r="AG1895" s="93">
        <f>+V1895</f>
        <v>0</v>
      </c>
      <c r="AH1895" s="92">
        <f>IF(AF1895="","",+AF1895-AG1895)</f>
      </c>
      <c r="AI1895" s="92">
        <f>IF(AH1895="","",+AH1895*AC1895)</f>
      </c>
      <c r="AJ1895" s="93"/>
      <c r="AK1895" s="94">
        <v>0.33</v>
      </c>
      <c r="AL1895" s="93">
        <f>IF(V1895=0,"",V1895/(1-AB1895-AK1895))</f>
      </c>
      <c r="AM1895" s="95">
        <v>0.33</v>
      </c>
      <c r="AN1895" s="93">
        <f>IF(V1895=0,"",V1895/(1-AB1895-AM1895))</f>
      </c>
      <c r="AO1895" s="96">
        <v>1.2</v>
      </c>
      <c r="AP1895" s="93">
        <f>IF(BD!AJ1895="","",BD!AJ1895*BD!AO1895)</f>
      </c>
      <c r="AQ1895" s="91">
        <f>BD!AM1895/BD!AK1895-1</f>
        <v>0</v>
      </c>
      <c r="AR1895" s="91">
        <f>IF(BD!AN1895="","",IF(BD!AJ1895="","",BD!AN1895/BD!AJ1895-1))</f>
      </c>
      <c r="AS1895" s="91">
        <f>IF(BD!AN1895="","",IF(BD!AN1895&lt;BD!AL1895,"ABAIXO DA META","DENTRO DA META"))</f>
      </c>
      <c r="AT1895" s="91" t="str">
        <f>IF(BD!AJ1895="","EM ANÁLISE",IF(BD!AP1895&gt;=BD!AN1895,"GO", "NO GO"))</f>
        <v>EM ANÁLISE</v>
      </c>
      <c r="AU1895" s="97">
        <f>IF(AN1895="","",+BD!$AN1895-AJ1895)</f>
      </c>
      <c r="AV1895" s="98"/>
      <c r="AW1895" s="90">
        <f>BD!P1895*BD!AC1895</f>
        <v>0</v>
      </c>
      <c r="AX1895" s="90">
        <f>BD!V1895*BD!AC1895</f>
        <v>0</v>
      </c>
      <c r="AY1895" s="90">
        <f>IF(BD!AN1895="","",BD!AN1895*BD!AC1895)</f>
      </c>
      <c r="AZ1895" s="75" t="s">
        <v>123</v>
      </c>
      <c r="BA1895" s="75"/>
      <c r="BB1895" s="75"/>
      <c r="BC1895" s="75"/>
      <c r="BD1895" s="104"/>
      <c r="BE1895" s="104"/>
      <c r="BF1895" s="101"/>
      <c r="BG1895" s="101"/>
      <c r="BH1895" s="101"/>
      <c r="BI1895" s="101"/>
      <c r="BJ1895" s="101"/>
      <c r="BK1895" s="101"/>
      <c r="BL1895" s="101"/>
      <c r="BM1895" s="101"/>
      <c r="BN1895" s="101"/>
      <c r="BO1895" s="103"/>
      <c r="BP1895" s="101"/>
      <c r="BQ1895" s="101"/>
      <c r="BR1895" s="101"/>
      <c r="BS1895" s="101"/>
      <c r="BT1895" s="101"/>
      <c r="BU1895" s="101"/>
      <c r="BV1895" s="101"/>
      <c r="BW1895" s="101"/>
      <c r="BX1895" s="101"/>
      <c r="BY1895" s="101"/>
      <c r="BZ1895" s="101"/>
      <c r="CA1895" s="101"/>
      <c r="CB1895" s="101"/>
      <c r="CC1895" s="101"/>
      <c r="CD1895" s="101"/>
      <c r="CE1895" s="101"/>
      <c r="CF1895" s="101"/>
      <c r="CG1895" s="37" t="e">
        <f>VLOOKUP(Table_1[[#This Row],[EAN]],'[1]Planilha1'!$E:$R,13,0)</f>
        <v>#N/A</v>
      </c>
      <c r="CI1895" s="188">
        <f>IF(Table_1[[#This Row],[STATUS MERCADO]]="GO",Table_1[[#This Row],[M. BRUTA TOTAL]],0)</f>
        <v>0</v>
      </c>
      <c r="CJ1895" s="188">
        <f>IF(Table_1[[#This Row],[STATUS MERCADO]]="GO",Table_1[[#This Row],[PV UNIT. REALIZADO]]*Table_1[[#This Row],[QUANTIDADE]],0)</f>
        <v>0</v>
      </c>
    </row>
    <row r="1896" ht="15" hidden="1">
      <c r="A1896" s="7"/>
      <c r="B1896" s="75" t="s">
        <v>400</v>
      </c>
      <c r="C1896" s="75">
        <v>223582</v>
      </c>
      <c r="D1896" s="75" t="s">
        <v>2032</v>
      </c>
      <c r="E1896" s="85">
        <v>7891024027523</v>
      </c>
      <c r="F1896" s="86" t="s">
        <v>2033</v>
      </c>
      <c r="G1896" s="75" t="s">
        <v>15</v>
      </c>
      <c r="H1896" s="75">
        <v>1090</v>
      </c>
      <c r="I1896" s="87" t="s">
        <v>1554</v>
      </c>
      <c r="J1896" s="75" t="s">
        <v>1607</v>
      </c>
      <c r="K1896" s="88" t="s">
        <v>1177</v>
      </c>
      <c r="L1896" s="88">
        <v>72</v>
      </c>
      <c r="M1896" s="88">
        <v>0</v>
      </c>
      <c r="N1896" s="75" t="s">
        <v>85</v>
      </c>
      <c r="O1896" s="75" t="s">
        <v>1739</v>
      </c>
      <c r="P1896" s="89"/>
      <c r="Q1896" s="90">
        <f>(17/100+7.6/100+1.65/100)*P1896</f>
        <v>0</v>
      </c>
      <c r="R1896" s="90"/>
      <c r="S1896" s="90"/>
      <c r="T1896" s="90"/>
      <c r="U1896" s="90"/>
      <c r="V1896" s="90">
        <f>+P1896-Q1896+R1896+S1896+T1896+U1896</f>
        <v>0</v>
      </c>
      <c r="W1896" s="91">
        <f>(1.02/100)</f>
        <v>1.02E-2</v>
      </c>
      <c r="X1896" s="91">
        <v>4.8E-3</v>
      </c>
      <c r="Y1896" s="91">
        <v>0.17</v>
      </c>
      <c r="Z1896" s="91">
        <v>1.65E-2</v>
      </c>
      <c r="AA1896" s="91">
        <v>7.6E-2</v>
      </c>
      <c r="AB1896" s="91">
        <f>SUM(W1896:AA1896)</f>
        <v>0.2775</v>
      </c>
      <c r="AC1896" s="75">
        <v>12</v>
      </c>
      <c r="AD1896" s="92">
        <f>IF(AL1896="","",+AC1896*AL1896)</f>
      </c>
      <c r="AE1896" s="93">
        <f>IF(AL1896="","",+AL1896*AB1896)</f>
      </c>
      <c r="AF1896" s="92">
        <f>IF(AL1896="","",+AL1896-AE1896)</f>
      </c>
      <c r="AG1896" s="93">
        <f>+V1896</f>
        <v>0</v>
      </c>
      <c r="AH1896" s="92">
        <f>IF(AF1896="","",+AF1896-AG1896)</f>
      </c>
      <c r="AI1896" s="92">
        <f>IF(AH1896="","",+AH1896*AC1896)</f>
      </c>
      <c r="AJ1896" s="93"/>
      <c r="AK1896" s="94">
        <v>0.33</v>
      </c>
      <c r="AL1896" s="93">
        <f>IF(V1896=0,"",V1896/(1-AB1896-AK1896))</f>
      </c>
      <c r="AM1896" s="95">
        <v>0.33</v>
      </c>
      <c r="AN1896" s="93">
        <f>IF(V1896=0,"",V1896/(1-AB1896-AM1896))</f>
      </c>
      <c r="AO1896" s="96">
        <v>1.2</v>
      </c>
      <c r="AP1896" s="93">
        <f>IF(BD!AJ1896="","",BD!AJ1896*BD!AO1896)</f>
      </c>
      <c r="AQ1896" s="91">
        <f>BD!AM1896/BD!AK1896-1</f>
        <v>0</v>
      </c>
      <c r="AR1896" s="91">
        <f>IF(BD!AN1896="","",IF(BD!AJ1896="","",BD!AN1896/BD!AJ1896-1))</f>
      </c>
      <c r="AS1896" s="91">
        <f>IF(BD!AN1896="","",IF(BD!AN1896&lt;BD!AL1896,"ABAIXO DA META","DENTRO DA META"))</f>
      </c>
      <c r="AT1896" s="91" t="str">
        <f>IF(BD!AJ1896="","EM ANÁLISE",IF(BD!AP1896&gt;=BD!AN1896,"GO", "NO GO"))</f>
        <v>EM ANÁLISE</v>
      </c>
      <c r="AU1896" s="97">
        <f>IF(AN1896="","",+BD!$AN1896-AJ1896)</f>
      </c>
      <c r="AV1896" s="98"/>
      <c r="AW1896" s="90">
        <f>BD!P1896*BD!AC1896</f>
        <v>0</v>
      </c>
      <c r="AX1896" s="90">
        <f>BD!V1896*BD!AC1896</f>
        <v>0</v>
      </c>
      <c r="AY1896" s="90">
        <f>IF(BD!AN1896="","",BD!AN1896*BD!AC1896)</f>
      </c>
      <c r="AZ1896" s="75" t="s">
        <v>123</v>
      </c>
      <c r="BA1896" s="75"/>
      <c r="BB1896" s="75"/>
      <c r="BC1896" s="75"/>
      <c r="BD1896" s="104"/>
      <c r="BE1896" s="104"/>
      <c r="BF1896" s="101"/>
      <c r="BG1896" s="101"/>
      <c r="BH1896" s="101"/>
      <c r="BI1896" s="101"/>
      <c r="BJ1896" s="101"/>
      <c r="BK1896" s="101"/>
      <c r="BL1896" s="101"/>
      <c r="BM1896" s="101"/>
      <c r="BN1896" s="101"/>
      <c r="BO1896" s="103"/>
      <c r="BP1896" s="101"/>
      <c r="BQ1896" s="101"/>
      <c r="BR1896" s="101"/>
      <c r="BS1896" s="101"/>
      <c r="BT1896" s="101"/>
      <c r="BU1896" s="101"/>
      <c r="BV1896" s="101"/>
      <c r="BW1896" s="101"/>
      <c r="BX1896" s="101"/>
      <c r="BY1896" s="101"/>
      <c r="BZ1896" s="101"/>
      <c r="CA1896" s="101"/>
      <c r="CB1896" s="101"/>
      <c r="CC1896" s="101"/>
      <c r="CD1896" s="101"/>
      <c r="CE1896" s="101"/>
      <c r="CF1896" s="101"/>
      <c r="CG1896" s="37" t="e">
        <f>VLOOKUP(Table_1[[#This Row],[EAN]],'[1]Planilha1'!$E:$R,13,0)</f>
        <v>#N/A</v>
      </c>
      <c r="CI1896" s="188">
        <f>IF(Table_1[[#This Row],[STATUS MERCADO]]="GO",Table_1[[#This Row],[M. BRUTA TOTAL]],0)</f>
        <v>0</v>
      </c>
      <c r="CJ1896" s="188">
        <f>IF(Table_1[[#This Row],[STATUS MERCADO]]="GO",Table_1[[#This Row],[PV UNIT. REALIZADO]]*Table_1[[#This Row],[QUANTIDADE]],0)</f>
        <v>0</v>
      </c>
    </row>
    <row r="1897" ht="15" hidden="1">
      <c r="A1897" s="7"/>
      <c r="B1897" s="75" t="s">
        <v>400</v>
      </c>
      <c r="C1897" s="75">
        <v>223583</v>
      </c>
      <c r="D1897" s="75" t="s">
        <v>2034</v>
      </c>
      <c r="E1897" s="85">
        <v>7891024028988</v>
      </c>
      <c r="F1897" s="86" t="s">
        <v>2035</v>
      </c>
      <c r="G1897" s="75" t="s">
        <v>15</v>
      </c>
      <c r="H1897" s="75">
        <v>1090</v>
      </c>
      <c r="I1897" s="87" t="s">
        <v>1554</v>
      </c>
      <c r="J1897" s="75" t="s">
        <v>1633</v>
      </c>
      <c r="K1897" s="88" t="s">
        <v>1177</v>
      </c>
      <c r="L1897" s="88">
        <v>24</v>
      </c>
      <c r="M1897" s="88">
        <v>0</v>
      </c>
      <c r="N1897" s="75" t="s">
        <v>85</v>
      </c>
      <c r="O1897" s="75" t="s">
        <v>1739</v>
      </c>
      <c r="P1897" s="89"/>
      <c r="Q1897" s="90">
        <f>(17/100+7.6/100+1.65/100)*P1897</f>
        <v>0</v>
      </c>
      <c r="R1897" s="90"/>
      <c r="S1897" s="90"/>
      <c r="T1897" s="90"/>
      <c r="U1897" s="90"/>
      <c r="V1897" s="90">
        <f>+P1897-Q1897+R1897+S1897+T1897+U1897</f>
        <v>0</v>
      </c>
      <c r="W1897" s="91">
        <f>(1.02/100)</f>
        <v>1.02E-2</v>
      </c>
      <c r="X1897" s="91">
        <v>4.8E-3</v>
      </c>
      <c r="Y1897" s="91">
        <v>0.17</v>
      </c>
      <c r="Z1897" s="91">
        <v>1.65E-2</v>
      </c>
      <c r="AA1897" s="91">
        <v>7.6E-2</v>
      </c>
      <c r="AB1897" s="91">
        <f>SUM(W1897:AA1897)</f>
        <v>0.2775</v>
      </c>
      <c r="AC1897" s="75">
        <v>12</v>
      </c>
      <c r="AD1897" s="92">
        <f>IF(AL1897="","",+AC1897*AL1897)</f>
      </c>
      <c r="AE1897" s="93">
        <f>IF(AL1897="","",+AL1897*AB1897)</f>
      </c>
      <c r="AF1897" s="92">
        <f>IF(AL1897="","",+AL1897-AE1897)</f>
      </c>
      <c r="AG1897" s="93">
        <f>+V1897</f>
        <v>0</v>
      </c>
      <c r="AH1897" s="92">
        <f>IF(AF1897="","",+AF1897-AG1897)</f>
      </c>
      <c r="AI1897" s="92">
        <f>IF(AH1897="","",+AH1897*AC1897)</f>
      </c>
      <c r="AJ1897" s="93"/>
      <c r="AK1897" s="94">
        <v>0.33</v>
      </c>
      <c r="AL1897" s="93">
        <f>IF(V1897=0,"",V1897/(1-AB1897-AK1897))</f>
      </c>
      <c r="AM1897" s="95">
        <v>0.33</v>
      </c>
      <c r="AN1897" s="93">
        <f>IF(V1897=0,"",V1897/(1-AB1897-AM1897))</f>
      </c>
      <c r="AO1897" s="96">
        <v>1.2</v>
      </c>
      <c r="AP1897" s="93">
        <f>IF(BD!AJ1897="","",BD!AJ1897*BD!AO1897)</f>
      </c>
      <c r="AQ1897" s="91">
        <f>BD!AM1897/BD!AK1897-1</f>
        <v>0</v>
      </c>
      <c r="AR1897" s="91">
        <f>IF(BD!AN1897="","",IF(BD!AJ1897="","",BD!AN1897/BD!AJ1897-1))</f>
      </c>
      <c r="AS1897" s="91">
        <f>IF(BD!AN1897="","",IF(BD!AN1897&lt;BD!AL1897,"ABAIXO DA META","DENTRO DA META"))</f>
      </c>
      <c r="AT1897" s="91" t="str">
        <f>IF(BD!AJ1897="","EM ANÁLISE",IF(BD!AP1897&gt;=BD!AN1897,"GO", "NO GO"))</f>
        <v>EM ANÁLISE</v>
      </c>
      <c r="AU1897" s="97">
        <f>IF(AN1897="","",+BD!$AN1897-AJ1897)</f>
      </c>
      <c r="AV1897" s="98"/>
      <c r="AW1897" s="90">
        <f>BD!P1897*BD!AC1897</f>
        <v>0</v>
      </c>
      <c r="AX1897" s="90">
        <f>BD!V1897*BD!AC1897</f>
        <v>0</v>
      </c>
      <c r="AY1897" s="90">
        <f>IF(BD!AN1897="","",BD!AN1897*BD!AC1897)</f>
      </c>
      <c r="AZ1897" s="75" t="s">
        <v>123</v>
      </c>
      <c r="BA1897" s="75"/>
      <c r="BB1897" s="75"/>
      <c r="BC1897" s="75"/>
      <c r="BD1897" s="104"/>
      <c r="BE1897" s="104"/>
      <c r="BF1897" s="101"/>
      <c r="BG1897" s="101"/>
      <c r="BH1897" s="101"/>
      <c r="BI1897" s="101"/>
      <c r="BJ1897" s="101"/>
      <c r="BK1897" s="101"/>
      <c r="BL1897" s="101"/>
      <c r="BM1897" s="101"/>
      <c r="BN1897" s="101"/>
      <c r="BO1897" s="103"/>
      <c r="BP1897" s="101"/>
      <c r="BQ1897" s="101"/>
      <c r="BR1897" s="101"/>
      <c r="BS1897" s="101"/>
      <c r="BT1897" s="101"/>
      <c r="BU1897" s="101"/>
      <c r="BV1897" s="101"/>
      <c r="BW1897" s="101"/>
      <c r="BX1897" s="101"/>
      <c r="BY1897" s="101"/>
      <c r="BZ1897" s="101"/>
      <c r="CA1897" s="101"/>
      <c r="CB1897" s="101"/>
      <c r="CC1897" s="101"/>
      <c r="CD1897" s="101"/>
      <c r="CE1897" s="101"/>
      <c r="CF1897" s="101"/>
      <c r="CG1897" s="37" t="e">
        <f>VLOOKUP(Table_1[[#This Row],[EAN]],'[1]Planilha1'!$E:$R,13,0)</f>
        <v>#N/A</v>
      </c>
      <c r="CI1897" s="188">
        <f>IF(Table_1[[#This Row],[STATUS MERCADO]]="GO",Table_1[[#This Row],[M. BRUTA TOTAL]],0)</f>
        <v>0</v>
      </c>
      <c r="CJ1897" s="188">
        <f>IF(Table_1[[#This Row],[STATUS MERCADO]]="GO",Table_1[[#This Row],[PV UNIT. REALIZADO]]*Table_1[[#This Row],[QUANTIDADE]],0)</f>
        <v>0</v>
      </c>
    </row>
    <row r="1898" ht="15" hidden="1">
      <c r="A1898" s="7"/>
      <c r="B1898" s="75" t="s">
        <v>400</v>
      </c>
      <c r="C1898" s="75">
        <v>223584</v>
      </c>
      <c r="D1898" s="75" t="s">
        <v>2036</v>
      </c>
      <c r="E1898" s="85">
        <v>7891024028995</v>
      </c>
      <c r="F1898" s="86" t="s">
        <v>2037</v>
      </c>
      <c r="G1898" s="75" t="s">
        <v>15</v>
      </c>
      <c r="H1898" s="75">
        <v>1090</v>
      </c>
      <c r="I1898" s="87" t="s">
        <v>1554</v>
      </c>
      <c r="J1898" s="75" t="s">
        <v>1633</v>
      </c>
      <c r="K1898" s="88" t="s">
        <v>1177</v>
      </c>
      <c r="L1898" s="88">
        <v>24</v>
      </c>
      <c r="M1898" s="88">
        <v>0</v>
      </c>
      <c r="N1898" s="75" t="s">
        <v>85</v>
      </c>
      <c r="O1898" s="75" t="s">
        <v>1739</v>
      </c>
      <c r="P1898" s="89"/>
      <c r="Q1898" s="90">
        <f>(17/100+7.6/100+1.65/100)*P1898</f>
        <v>0</v>
      </c>
      <c r="R1898" s="90"/>
      <c r="S1898" s="90"/>
      <c r="T1898" s="90"/>
      <c r="U1898" s="90"/>
      <c r="V1898" s="90">
        <f>+P1898-Q1898+R1898+S1898+T1898+U1898</f>
        <v>0</v>
      </c>
      <c r="W1898" s="91">
        <f>(1.02/100)</f>
        <v>1.02E-2</v>
      </c>
      <c r="X1898" s="91">
        <v>4.8E-3</v>
      </c>
      <c r="Y1898" s="91">
        <v>0.17</v>
      </c>
      <c r="Z1898" s="91">
        <v>1.65E-2</v>
      </c>
      <c r="AA1898" s="91">
        <v>7.6E-2</v>
      </c>
      <c r="AB1898" s="91">
        <f>SUM(W1898:AA1898)</f>
        <v>0.2775</v>
      </c>
      <c r="AC1898" s="75">
        <v>12</v>
      </c>
      <c r="AD1898" s="92">
        <f>IF(AL1898="","",+AC1898*AL1898)</f>
      </c>
      <c r="AE1898" s="93">
        <f>IF(AL1898="","",+AL1898*AB1898)</f>
      </c>
      <c r="AF1898" s="92">
        <f>IF(AL1898="","",+AL1898-AE1898)</f>
      </c>
      <c r="AG1898" s="93">
        <f>+V1898</f>
        <v>0</v>
      </c>
      <c r="AH1898" s="92">
        <f>IF(AF1898="","",+AF1898-AG1898)</f>
      </c>
      <c r="AI1898" s="92">
        <f>IF(AH1898="","",+AH1898*AC1898)</f>
      </c>
      <c r="AJ1898" s="93"/>
      <c r="AK1898" s="94">
        <v>0.33</v>
      </c>
      <c r="AL1898" s="93">
        <f>IF(V1898=0,"",V1898/(1-AB1898-AK1898))</f>
      </c>
      <c r="AM1898" s="95">
        <v>0.33</v>
      </c>
      <c r="AN1898" s="93">
        <f>IF(V1898=0,"",V1898/(1-AB1898-AM1898))</f>
      </c>
      <c r="AO1898" s="96">
        <v>1.2</v>
      </c>
      <c r="AP1898" s="93">
        <f>IF(BD!AJ1898="","",BD!AJ1898*BD!AO1898)</f>
      </c>
      <c r="AQ1898" s="91">
        <f>BD!AM1898/BD!AK1898-1</f>
        <v>0</v>
      </c>
      <c r="AR1898" s="91">
        <f>IF(BD!AN1898="","",IF(BD!AJ1898="","",BD!AN1898/BD!AJ1898-1))</f>
      </c>
      <c r="AS1898" s="91">
        <f>IF(BD!AN1898="","",IF(BD!AN1898&lt;BD!AL1898,"ABAIXO DA META","DENTRO DA META"))</f>
      </c>
      <c r="AT1898" s="91" t="str">
        <f>IF(BD!AJ1898="","EM ANÁLISE",IF(BD!AP1898&gt;=BD!AN1898,"GO", "NO GO"))</f>
        <v>EM ANÁLISE</v>
      </c>
      <c r="AU1898" s="97">
        <f>IF(AN1898="","",+BD!$AN1898-AJ1898)</f>
      </c>
      <c r="AV1898" s="98"/>
      <c r="AW1898" s="90">
        <f>BD!P1898*BD!AC1898</f>
        <v>0</v>
      </c>
      <c r="AX1898" s="90">
        <f>BD!V1898*BD!AC1898</f>
        <v>0</v>
      </c>
      <c r="AY1898" s="90">
        <f>IF(BD!AN1898="","",BD!AN1898*BD!AC1898)</f>
      </c>
      <c r="AZ1898" s="75" t="s">
        <v>123</v>
      </c>
      <c r="BA1898" s="75"/>
      <c r="BB1898" s="75"/>
      <c r="BC1898" s="75"/>
      <c r="BD1898" s="104"/>
      <c r="BE1898" s="104"/>
      <c r="BF1898" s="101"/>
      <c r="BG1898" s="101"/>
      <c r="BH1898" s="101"/>
      <c r="BI1898" s="101"/>
      <c r="BJ1898" s="101"/>
      <c r="BK1898" s="101"/>
      <c r="BL1898" s="101"/>
      <c r="BM1898" s="101"/>
      <c r="BN1898" s="101"/>
      <c r="BO1898" s="103"/>
      <c r="BP1898" s="101"/>
      <c r="BQ1898" s="101"/>
      <c r="BR1898" s="101"/>
      <c r="BS1898" s="101"/>
      <c r="BT1898" s="101"/>
      <c r="BU1898" s="101"/>
      <c r="BV1898" s="101"/>
      <c r="BW1898" s="101"/>
      <c r="BX1898" s="101"/>
      <c r="BY1898" s="101"/>
      <c r="BZ1898" s="101"/>
      <c r="CA1898" s="101"/>
      <c r="CB1898" s="101"/>
      <c r="CC1898" s="101"/>
      <c r="CD1898" s="101"/>
      <c r="CE1898" s="101"/>
      <c r="CF1898" s="101"/>
      <c r="CG1898" s="37" t="e">
        <f>VLOOKUP(Table_1[[#This Row],[EAN]],'[1]Planilha1'!$E:$R,13,0)</f>
        <v>#N/A</v>
      </c>
      <c r="CI1898" s="188">
        <f>IF(Table_1[[#This Row],[STATUS MERCADO]]="GO",Table_1[[#This Row],[M. BRUTA TOTAL]],0)</f>
        <v>0</v>
      </c>
      <c r="CJ1898" s="188">
        <f>IF(Table_1[[#This Row],[STATUS MERCADO]]="GO",Table_1[[#This Row],[PV UNIT. REALIZADO]]*Table_1[[#This Row],[QUANTIDADE]],0)</f>
        <v>0</v>
      </c>
    </row>
    <row r="1899" ht="15" hidden="1">
      <c r="A1899" s="7"/>
      <c r="B1899" s="75" t="s">
        <v>400</v>
      </c>
      <c r="C1899" s="75">
        <v>223585</v>
      </c>
      <c r="D1899" s="75" t="s">
        <v>2038</v>
      </c>
      <c r="E1899" s="85">
        <v>7891024027752</v>
      </c>
      <c r="F1899" s="86" t="s">
        <v>2039</v>
      </c>
      <c r="G1899" s="75" t="s">
        <v>15</v>
      </c>
      <c r="H1899" s="75">
        <v>1620</v>
      </c>
      <c r="I1899" s="87" t="s">
        <v>1541</v>
      </c>
      <c r="J1899" s="75" t="s">
        <v>1697</v>
      </c>
      <c r="K1899" s="88" t="s">
        <v>1177</v>
      </c>
      <c r="L1899" s="88">
        <v>12</v>
      </c>
      <c r="M1899" s="88">
        <v>0</v>
      </c>
      <c r="N1899" s="75" t="s">
        <v>85</v>
      </c>
      <c r="O1899" s="75" t="s">
        <v>1739</v>
      </c>
      <c r="P1899" s="89"/>
      <c r="Q1899" s="90">
        <f>(17/100+7.6/100+1.65/100)*P1899</f>
        <v>0</v>
      </c>
      <c r="R1899" s="90"/>
      <c r="S1899" s="90"/>
      <c r="T1899" s="90"/>
      <c r="U1899" s="90"/>
      <c r="V1899" s="90">
        <f>+P1899-Q1899+R1899+S1899+T1899+U1899</f>
        <v>0</v>
      </c>
      <c r="W1899" s="91">
        <f>(1.02/100)</f>
        <v>1.02E-2</v>
      </c>
      <c r="X1899" s="91">
        <v>4.8E-3</v>
      </c>
      <c r="Y1899" s="91">
        <v>0.17</v>
      </c>
      <c r="Z1899" s="91">
        <v>1.65E-2</v>
      </c>
      <c r="AA1899" s="91">
        <v>7.6E-2</v>
      </c>
      <c r="AB1899" s="91">
        <f>SUM(W1899:AA1899)</f>
        <v>0.2775</v>
      </c>
      <c r="AC1899" s="75">
        <v>12</v>
      </c>
      <c r="AD1899" s="92">
        <f>IF(AL1899="","",+AC1899*AL1899)</f>
      </c>
      <c r="AE1899" s="93">
        <f>IF(AL1899="","",+AL1899*AB1899)</f>
      </c>
      <c r="AF1899" s="92">
        <f>IF(AL1899="","",+AL1899-AE1899)</f>
      </c>
      <c r="AG1899" s="93">
        <f>+V1899</f>
        <v>0</v>
      </c>
      <c r="AH1899" s="92">
        <f>IF(AF1899="","",+AF1899-AG1899)</f>
      </c>
      <c r="AI1899" s="92">
        <f>IF(AH1899="","",+AH1899*AC1899)</f>
      </c>
      <c r="AJ1899" s="93"/>
      <c r="AK1899" s="94">
        <v>0.33</v>
      </c>
      <c r="AL1899" s="93">
        <f>IF(V1899=0,"",V1899/(1-AB1899-AK1899))</f>
      </c>
      <c r="AM1899" s="95">
        <v>0.33</v>
      </c>
      <c r="AN1899" s="93">
        <f>IF(V1899=0,"",V1899/(1-AB1899-AM1899))</f>
      </c>
      <c r="AO1899" s="96">
        <v>1.2</v>
      </c>
      <c r="AP1899" s="93">
        <f>IF(BD!AJ1899="","",BD!AJ1899*BD!AO1899)</f>
      </c>
      <c r="AQ1899" s="91">
        <f>BD!AM1899/BD!AK1899-1</f>
        <v>0</v>
      </c>
      <c r="AR1899" s="91">
        <f>IF(BD!AN1899="","",IF(BD!AJ1899="","",BD!AN1899/BD!AJ1899-1))</f>
      </c>
      <c r="AS1899" s="91">
        <f>IF(BD!AN1899="","",IF(BD!AN1899&lt;BD!AL1899,"ABAIXO DA META","DENTRO DA META"))</f>
      </c>
      <c r="AT1899" s="91" t="str">
        <f>IF(BD!AJ1899="","EM ANÁLISE",IF(BD!AP1899&gt;=BD!AN1899,"GO", "NO GO"))</f>
        <v>EM ANÁLISE</v>
      </c>
      <c r="AU1899" s="97">
        <f>IF(AN1899="","",+BD!$AN1899-AJ1899)</f>
      </c>
      <c r="AV1899" s="98"/>
      <c r="AW1899" s="90">
        <f>BD!P1899*BD!AC1899</f>
        <v>0</v>
      </c>
      <c r="AX1899" s="90">
        <f>BD!V1899*BD!AC1899</f>
        <v>0</v>
      </c>
      <c r="AY1899" s="90">
        <f>IF(BD!AN1899="","",BD!AN1899*BD!AC1899)</f>
      </c>
      <c r="AZ1899" s="75" t="s">
        <v>123</v>
      </c>
      <c r="BA1899" s="75"/>
      <c r="BB1899" s="75"/>
      <c r="BC1899" s="75"/>
      <c r="BD1899" s="104"/>
      <c r="BE1899" s="104"/>
      <c r="BF1899" s="101"/>
      <c r="BG1899" s="101"/>
      <c r="BH1899" s="101"/>
      <c r="BI1899" s="101"/>
      <c r="BJ1899" s="101"/>
      <c r="BK1899" s="101"/>
      <c r="BL1899" s="101"/>
      <c r="BM1899" s="101"/>
      <c r="BN1899" s="101"/>
      <c r="BO1899" s="103"/>
      <c r="BP1899" s="101"/>
      <c r="BQ1899" s="101"/>
      <c r="BR1899" s="101"/>
      <c r="BS1899" s="101"/>
      <c r="BT1899" s="101"/>
      <c r="BU1899" s="101"/>
      <c r="BV1899" s="101"/>
      <c r="BW1899" s="101"/>
      <c r="BX1899" s="101"/>
      <c r="BY1899" s="101"/>
      <c r="BZ1899" s="101"/>
      <c r="CA1899" s="101"/>
      <c r="CB1899" s="101"/>
      <c r="CC1899" s="101"/>
      <c r="CD1899" s="101"/>
      <c r="CE1899" s="101"/>
      <c r="CF1899" s="101"/>
      <c r="CG1899" s="37" t="e">
        <f>VLOOKUP(Table_1[[#This Row],[EAN]],'[1]Planilha1'!$E:$R,13,0)</f>
        <v>#N/A</v>
      </c>
      <c r="CI1899" s="188">
        <f>IF(Table_1[[#This Row],[STATUS MERCADO]]="GO",Table_1[[#This Row],[M. BRUTA TOTAL]],0)</f>
        <v>0</v>
      </c>
      <c r="CJ1899" s="188">
        <f>IF(Table_1[[#This Row],[STATUS MERCADO]]="GO",Table_1[[#This Row],[PV UNIT. REALIZADO]]*Table_1[[#This Row],[QUANTIDADE]],0)</f>
        <v>0</v>
      </c>
    </row>
    <row r="1900" ht="15" hidden="1">
      <c r="A1900" s="7"/>
      <c r="B1900" s="137" t="s">
        <v>400</v>
      </c>
      <c r="C1900" s="138">
        <v>223586</v>
      </c>
      <c r="D1900" s="138">
        <v>61000252</v>
      </c>
      <c r="E1900" s="139">
        <v>7891024013540</v>
      </c>
      <c r="F1900" s="140" t="s">
        <v>2040</v>
      </c>
      <c r="G1900" s="75" t="s">
        <v>15</v>
      </c>
      <c r="H1900" s="138">
        <v>1620</v>
      </c>
      <c r="I1900" s="141" t="s">
        <v>1541</v>
      </c>
      <c r="J1900" s="138" t="s">
        <v>1719</v>
      </c>
      <c r="K1900" s="142" t="s">
        <v>1177</v>
      </c>
      <c r="L1900" s="142">
        <v>12</v>
      </c>
      <c r="M1900" s="142">
        <v>0</v>
      </c>
      <c r="N1900" s="138" t="s">
        <v>85</v>
      </c>
      <c r="O1900" s="138" t="s">
        <v>1739</v>
      </c>
      <c r="P1900" s="143"/>
      <c r="Q1900" s="144">
        <f>(17/100+7.6/100+1.65/100)*P1900</f>
        <v>0</v>
      </c>
      <c r="R1900" s="144"/>
      <c r="S1900" s="144"/>
      <c r="T1900" s="144"/>
      <c r="U1900" s="144"/>
      <c r="V1900" s="144">
        <f>+P1900-Q1900+R1900+S1900+T1900+U1900</f>
        <v>0</v>
      </c>
      <c r="W1900" s="145">
        <f>(1.02/100)</f>
        <v>1.02E-2</v>
      </c>
      <c r="X1900" s="145">
        <v>4.8E-3</v>
      </c>
      <c r="Y1900" s="145">
        <v>0.17</v>
      </c>
      <c r="Z1900" s="145">
        <v>1.65E-2</v>
      </c>
      <c r="AA1900" s="145">
        <v>7.6E-2</v>
      </c>
      <c r="AB1900" s="145">
        <f>SUM(W1900:AA1900)</f>
        <v>0.2775</v>
      </c>
      <c r="AC1900" s="138">
        <v>12</v>
      </c>
      <c r="AD1900" s="146">
        <f>IF(AL1900="","",+AC1900*AL1900)</f>
      </c>
      <c r="AE1900" s="147">
        <f>IF(AL1900="","",+AL1900*AB1900)</f>
      </c>
      <c r="AF1900" s="146">
        <f>IF(AL1900="","",+AL1900-AE1900)</f>
      </c>
      <c r="AG1900" s="147">
        <f>+V1900</f>
        <v>0</v>
      </c>
      <c r="AH1900" s="146">
        <f>IF(AF1900="","",+AF1900-AG1900)</f>
      </c>
      <c r="AI1900" s="146">
        <f>IF(AH1900="","",+AH1900*AC1900)</f>
      </c>
      <c r="AJ1900" s="147"/>
      <c r="AK1900" s="148">
        <v>0.33</v>
      </c>
      <c r="AL1900" s="147">
        <f>IF(V1900=0,"",V1900/(1-AB1900-AK1900))</f>
      </c>
      <c r="AM1900" s="149">
        <v>0.33</v>
      </c>
      <c r="AN1900" s="147">
        <f>IF(V1900=0,"",V1900/(1-AB1900-AM1900))</f>
      </c>
      <c r="AO1900" s="150">
        <v>1.2</v>
      </c>
      <c r="AP1900" s="147">
        <f>IF(BD!AJ1900="","",BD!AJ1900*BD!AO1900)</f>
      </c>
      <c r="AQ1900" s="145">
        <f>BD!AM1900/BD!AK1900-1</f>
        <v>0</v>
      </c>
      <c r="AR1900" s="145">
        <f>IF(BD!AN1900="","",IF(BD!AJ1900="","",BD!AN1900/BD!AJ1900-1))</f>
      </c>
      <c r="AS1900" s="145">
        <f>IF(BD!AN1900="","",IF(BD!AN1900&lt;BD!AL1900,"ABAIXO DA META","DENTRO DA META"))</f>
      </c>
      <c r="AT1900" s="145" t="str">
        <f>IF(BD!AJ1900="","EM ANÁLISE",IF(BD!AP1900&gt;=BD!AN1900,"GO", "NO GO"))</f>
        <v>EM ANÁLISE</v>
      </c>
      <c r="AU1900" s="151">
        <f>IF(AN1900="","",+BD!$AN1900-AJ1900)</f>
      </c>
      <c r="AV1900" s="98"/>
      <c r="AW1900" s="144">
        <f>BD!P1900*BD!AC1900</f>
        <v>0</v>
      </c>
      <c r="AX1900" s="144">
        <f>BD!V1900*BD!AC1900</f>
        <v>0</v>
      </c>
      <c r="AY1900" s="144">
        <f>IF(BD!AN1900="","",BD!AN1900*BD!AC1900)</f>
      </c>
      <c r="AZ1900" s="138" t="s">
        <v>123</v>
      </c>
      <c r="BA1900" s="138"/>
      <c r="BB1900" s="138"/>
      <c r="BC1900" s="138"/>
      <c r="BD1900" s="104"/>
      <c r="BE1900" s="104"/>
      <c r="BF1900" s="101"/>
      <c r="BG1900" s="101"/>
      <c r="BH1900" s="101"/>
      <c r="BI1900" s="101"/>
      <c r="BJ1900" s="101"/>
      <c r="BK1900" s="101"/>
      <c r="BL1900" s="101"/>
      <c r="BM1900" s="101"/>
      <c r="BN1900" s="101"/>
      <c r="BO1900" s="103"/>
      <c r="BP1900" s="101"/>
      <c r="BQ1900" s="101"/>
      <c r="BR1900" s="101"/>
      <c r="BS1900" s="101"/>
      <c r="BT1900" s="101"/>
      <c r="BU1900" s="101"/>
      <c r="BV1900" s="101"/>
      <c r="BW1900" s="101"/>
      <c r="BX1900" s="101"/>
      <c r="BY1900" s="101"/>
      <c r="BZ1900" s="101"/>
      <c r="CA1900" s="101"/>
      <c r="CB1900" s="101"/>
      <c r="CC1900" s="101"/>
      <c r="CD1900" s="101"/>
      <c r="CE1900" s="101"/>
      <c r="CF1900" s="101"/>
      <c r="CG1900" s="37" t="e">
        <f>VLOOKUP(Table_1[[#This Row],[EAN]],'[1]Planilha1'!$E:$R,13,0)</f>
        <v>#N/A</v>
      </c>
      <c r="CI1900" s="188">
        <f>IF(Table_1[[#This Row],[STATUS MERCADO]]="GO",Table_1[[#This Row],[M. BRUTA TOTAL]],0)</f>
        <v>0</v>
      </c>
      <c r="CJ1900" s="188">
        <f>IF(Table_1[[#This Row],[STATUS MERCADO]]="GO",Table_1[[#This Row],[PV UNIT. REALIZADO]]*Table_1[[#This Row],[QUANTIDADE]],0)</f>
        <v>0</v>
      </c>
    </row>
    <row r="1901" ht="15" hidden="1">
      <c r="A1901" s="7"/>
      <c r="B1901" s="107" t="s">
        <v>400</v>
      </c>
      <c r="C1901" s="110">
        <v>223587</v>
      </c>
      <c r="D1901" s="110" t="s">
        <v>2041</v>
      </c>
      <c r="E1901" s="108">
        <v>7509546060781</v>
      </c>
      <c r="F1901" s="109" t="s">
        <v>2042</v>
      </c>
      <c r="G1901" s="75" t="s">
        <v>15</v>
      </c>
      <c r="H1901" s="110">
        <v>1620</v>
      </c>
      <c r="I1901" s="111" t="s">
        <v>1541</v>
      </c>
      <c r="J1901" s="110" t="s">
        <v>1542</v>
      </c>
      <c r="K1901" s="112" t="s">
        <v>1177</v>
      </c>
      <c r="L1901" s="112">
        <v>12</v>
      </c>
      <c r="M1901" s="112">
        <v>0</v>
      </c>
      <c r="N1901" s="110" t="s">
        <v>85</v>
      </c>
      <c r="O1901" s="110" t="s">
        <v>1739</v>
      </c>
      <c r="P1901" s="113"/>
      <c r="Q1901" s="114">
        <f>(17/100+7.6/100+1.65/100)*P1901</f>
        <v>0</v>
      </c>
      <c r="R1901" s="114"/>
      <c r="S1901" s="114"/>
      <c r="T1901" s="114"/>
      <c r="U1901" s="114"/>
      <c r="V1901" s="114">
        <f>+P1901-Q1901+R1901+S1901+T1901+U1901</f>
        <v>0</v>
      </c>
      <c r="W1901" s="115">
        <f>(1.02/100)</f>
        <v>1.02E-2</v>
      </c>
      <c r="X1901" s="115">
        <v>4.8E-3</v>
      </c>
      <c r="Y1901" s="115">
        <v>0.17</v>
      </c>
      <c r="Z1901" s="115">
        <v>1.65E-2</v>
      </c>
      <c r="AA1901" s="115">
        <v>7.6E-2</v>
      </c>
      <c r="AB1901" s="115">
        <f>SUM(W1901:AA1901)</f>
        <v>0.2775</v>
      </c>
      <c r="AC1901" s="110">
        <v>12</v>
      </c>
      <c r="AD1901" s="116">
        <f>IF(AL1901="","",+AC1901*AL1901)</f>
      </c>
      <c r="AE1901" s="117">
        <f>IF(AL1901="","",+AL1901*AB1901)</f>
      </c>
      <c r="AF1901" s="116">
        <f>IF(AL1901="","",+AL1901-AE1901)</f>
      </c>
      <c r="AG1901" s="117">
        <f>+V1901</f>
        <v>0</v>
      </c>
      <c r="AH1901" s="116">
        <f>IF(AF1901="","",+AF1901-AG1901)</f>
      </c>
      <c r="AI1901" s="116">
        <f>IF(AH1901="","",+AH1901*AC1901)</f>
      </c>
      <c r="AJ1901" s="117"/>
      <c r="AK1901" s="118">
        <v>0.33</v>
      </c>
      <c r="AL1901" s="117">
        <f>IF(V1901=0,"",V1901/(1-AB1901-AK1901))</f>
      </c>
      <c r="AM1901" s="119">
        <v>0.33</v>
      </c>
      <c r="AN1901" s="117">
        <f>IF(V1901=0,"",V1901/(1-AB1901-AM1901))</f>
      </c>
      <c r="AO1901" s="120">
        <v>1.2</v>
      </c>
      <c r="AP1901" s="117">
        <f>IF(BD!AJ1901="","",BD!AJ1901*BD!AO1901)</f>
      </c>
      <c r="AQ1901" s="115">
        <f>BD!AM1901/BD!AK1901-1</f>
        <v>0</v>
      </c>
      <c r="AR1901" s="115">
        <f>IF(BD!AN1901="","",IF(BD!AJ1901="","",BD!AN1901/BD!AJ1901-1))</f>
      </c>
      <c r="AS1901" s="115">
        <f>IF(BD!AN1901="","",IF(BD!AN1901&lt;BD!AL1901,"ABAIXO DA META","DENTRO DA META"))</f>
      </c>
      <c r="AT1901" s="115" t="str">
        <f>IF(BD!AJ1901="","EM ANÁLISE",IF(BD!AP1901&gt;=BD!AN1901,"GO", "NO GO"))</f>
        <v>EM ANÁLISE</v>
      </c>
      <c r="AU1901" s="121">
        <f>IF(AN1901="","",+BD!$AN1901-AJ1901)</f>
      </c>
      <c r="AV1901" s="98"/>
      <c r="AW1901" s="114">
        <f>BD!P1901*BD!AC1901</f>
        <v>0</v>
      </c>
      <c r="AX1901" s="114">
        <f>BD!V1901*BD!AC1901</f>
        <v>0</v>
      </c>
      <c r="AY1901" s="114">
        <f>IF(BD!AN1901="","",BD!AN1901*BD!AC1901)</f>
      </c>
      <c r="AZ1901" s="110" t="s">
        <v>123</v>
      </c>
      <c r="BA1901" s="110"/>
      <c r="BB1901" s="110"/>
      <c r="BC1901" s="110"/>
      <c r="BD1901" s="104"/>
      <c r="BE1901" s="104"/>
      <c r="BF1901" s="101"/>
      <c r="BG1901" s="101"/>
      <c r="BH1901" s="101"/>
      <c r="BI1901" s="101"/>
      <c r="BJ1901" s="101"/>
      <c r="BK1901" s="101"/>
      <c r="BL1901" s="101"/>
      <c r="BM1901" s="101"/>
      <c r="BN1901" s="101"/>
      <c r="BO1901" s="103"/>
      <c r="BP1901" s="101"/>
      <c r="BQ1901" s="101"/>
      <c r="BR1901" s="101"/>
      <c r="BS1901" s="101"/>
      <c r="BT1901" s="101"/>
      <c r="BU1901" s="101"/>
      <c r="BV1901" s="101"/>
      <c r="BW1901" s="101"/>
      <c r="BX1901" s="101"/>
      <c r="BY1901" s="101"/>
      <c r="BZ1901" s="101"/>
      <c r="CA1901" s="101"/>
      <c r="CB1901" s="101"/>
      <c r="CC1901" s="101"/>
      <c r="CD1901" s="101"/>
      <c r="CE1901" s="101"/>
      <c r="CF1901" s="101"/>
      <c r="CG1901" s="37" t="e">
        <f>VLOOKUP(Table_1[[#This Row],[EAN]],'[1]Planilha1'!$E:$R,13,0)</f>
        <v>#N/A</v>
      </c>
      <c r="CI1901" s="188">
        <f>IF(Table_1[[#This Row],[STATUS MERCADO]]="GO",Table_1[[#This Row],[M. BRUTA TOTAL]],0)</f>
        <v>0</v>
      </c>
      <c r="CJ1901" s="188">
        <f>IF(Table_1[[#This Row],[STATUS MERCADO]]="GO",Table_1[[#This Row],[PV UNIT. REALIZADO]]*Table_1[[#This Row],[QUANTIDADE]],0)</f>
        <v>0</v>
      </c>
    </row>
    <row r="1902" ht="15" hidden="1">
      <c r="A1902" s="7"/>
      <c r="B1902" s="75" t="s">
        <v>400</v>
      </c>
      <c r="C1902" s="75">
        <v>223588</v>
      </c>
      <c r="D1902" s="75">
        <v>61000475</v>
      </c>
      <c r="E1902" s="85">
        <v>7702010631207</v>
      </c>
      <c r="F1902" s="86" t="s">
        <v>2043</v>
      </c>
      <c r="G1902" s="75" t="s">
        <v>15</v>
      </c>
      <c r="H1902" s="75">
        <v>1620</v>
      </c>
      <c r="I1902" s="87" t="s">
        <v>1541</v>
      </c>
      <c r="J1902" s="75" t="s">
        <v>1719</v>
      </c>
      <c r="K1902" s="88" t="s">
        <v>1177</v>
      </c>
      <c r="L1902" s="88">
        <v>12</v>
      </c>
      <c r="M1902" s="88">
        <v>0</v>
      </c>
      <c r="N1902" s="75" t="s">
        <v>85</v>
      </c>
      <c r="O1902" s="75" t="s">
        <v>1739</v>
      </c>
      <c r="P1902" s="89"/>
      <c r="Q1902" s="90">
        <f>(17/100+7.6/100+1.65/100)*P1902</f>
        <v>0</v>
      </c>
      <c r="R1902" s="90"/>
      <c r="S1902" s="90"/>
      <c r="T1902" s="90"/>
      <c r="U1902" s="90"/>
      <c r="V1902" s="90">
        <f>+P1902-Q1902+R1902+S1902+T1902+U1902</f>
        <v>0</v>
      </c>
      <c r="W1902" s="91">
        <f>(1.02/100)</f>
        <v>1.02E-2</v>
      </c>
      <c r="X1902" s="91">
        <v>4.8E-3</v>
      </c>
      <c r="Y1902" s="91">
        <v>0.17</v>
      </c>
      <c r="Z1902" s="91">
        <v>1.65E-2</v>
      </c>
      <c r="AA1902" s="91">
        <v>7.6E-2</v>
      </c>
      <c r="AB1902" s="91">
        <f>SUM(W1902:AA1902)</f>
        <v>0.2775</v>
      </c>
      <c r="AC1902" s="75">
        <v>12</v>
      </c>
      <c r="AD1902" s="92">
        <f>IF(AL1902="","",+AC1902*AL1902)</f>
      </c>
      <c r="AE1902" s="93">
        <f>IF(AL1902="","",+AL1902*AB1902)</f>
      </c>
      <c r="AF1902" s="92">
        <f>IF(AL1902="","",+AL1902-AE1902)</f>
      </c>
      <c r="AG1902" s="93">
        <f>+V1902</f>
        <v>0</v>
      </c>
      <c r="AH1902" s="92">
        <f>IF(AF1902="","",+AF1902-AG1902)</f>
      </c>
      <c r="AI1902" s="92">
        <f>IF(AH1902="","",+AH1902*AC1902)</f>
      </c>
      <c r="AJ1902" s="93"/>
      <c r="AK1902" s="94">
        <v>0.33</v>
      </c>
      <c r="AL1902" s="93">
        <f>IF(V1902=0,"",V1902/(1-AB1902-AK1902))</f>
      </c>
      <c r="AM1902" s="95">
        <v>0.33</v>
      </c>
      <c r="AN1902" s="93">
        <f>IF(V1902=0,"",V1902/(1-AB1902-AM1902))</f>
      </c>
      <c r="AO1902" s="96">
        <v>1.2</v>
      </c>
      <c r="AP1902" s="93">
        <f>IF(BD!AJ1902="","",BD!AJ1902*BD!AO1902)</f>
      </c>
      <c r="AQ1902" s="91">
        <f>BD!AM1902/BD!AK1902-1</f>
        <v>0</v>
      </c>
      <c r="AR1902" s="91">
        <f>IF(BD!AN1902="","",IF(BD!AJ1902="","",BD!AN1902/BD!AJ1902-1))</f>
      </c>
      <c r="AS1902" s="91">
        <f>IF(BD!AN1902="","",IF(BD!AN1902&lt;BD!AL1902,"ABAIXO DA META","DENTRO DA META"))</f>
      </c>
      <c r="AT1902" s="91" t="str">
        <f>IF(BD!AJ1902="","EM ANÁLISE",IF(BD!AP1902&gt;=BD!AN1902,"GO", "NO GO"))</f>
        <v>EM ANÁLISE</v>
      </c>
      <c r="AU1902" s="97">
        <f>IF(AN1902="","",+BD!$AN1902-AJ1902)</f>
      </c>
      <c r="AV1902" s="98"/>
      <c r="AW1902" s="90">
        <f>BD!P1902*BD!AC1902</f>
        <v>0</v>
      </c>
      <c r="AX1902" s="90">
        <f>BD!V1902*BD!AC1902</f>
        <v>0</v>
      </c>
      <c r="AY1902" s="90">
        <f>IF(BD!AN1902="","",BD!AN1902*BD!AC1902)</f>
      </c>
      <c r="AZ1902" s="75" t="s">
        <v>123</v>
      </c>
      <c r="BA1902" s="75"/>
      <c r="BB1902" s="75"/>
      <c r="BC1902" s="75"/>
      <c r="BD1902" s="104"/>
      <c r="BE1902" s="104"/>
      <c r="BF1902" s="101"/>
      <c r="BG1902" s="101"/>
      <c r="BH1902" s="101"/>
      <c r="BI1902" s="101"/>
      <c r="BJ1902" s="101"/>
      <c r="BK1902" s="101"/>
      <c r="BL1902" s="101"/>
      <c r="BM1902" s="101"/>
      <c r="BN1902" s="101"/>
      <c r="BO1902" s="103"/>
      <c r="BP1902" s="101"/>
      <c r="BQ1902" s="101"/>
      <c r="BR1902" s="101"/>
      <c r="BS1902" s="101"/>
      <c r="BT1902" s="101"/>
      <c r="BU1902" s="101"/>
      <c r="BV1902" s="101"/>
      <c r="BW1902" s="101"/>
      <c r="BX1902" s="101"/>
      <c r="BY1902" s="101"/>
      <c r="BZ1902" s="101"/>
      <c r="CA1902" s="101"/>
      <c r="CB1902" s="101"/>
      <c r="CC1902" s="101"/>
      <c r="CD1902" s="101"/>
      <c r="CE1902" s="101"/>
      <c r="CF1902" s="101"/>
      <c r="CG1902" s="37" t="e">
        <f>VLOOKUP(Table_1[[#This Row],[EAN]],'[1]Planilha1'!$E:$R,13,0)</f>
        <v>#N/A</v>
      </c>
      <c r="CI1902" s="188">
        <f>IF(Table_1[[#This Row],[STATUS MERCADO]]="GO",Table_1[[#This Row],[M. BRUTA TOTAL]],0)</f>
        <v>0</v>
      </c>
      <c r="CJ1902" s="188">
        <f>IF(Table_1[[#This Row],[STATUS MERCADO]]="GO",Table_1[[#This Row],[PV UNIT. REALIZADO]]*Table_1[[#This Row],[QUANTIDADE]],0)</f>
        <v>0</v>
      </c>
    </row>
    <row r="1903" ht="15" hidden="1">
      <c r="A1903" s="7"/>
      <c r="B1903" s="75" t="s">
        <v>400</v>
      </c>
      <c r="C1903" s="75">
        <v>223589</v>
      </c>
      <c r="D1903" s="75">
        <v>61008648</v>
      </c>
      <c r="E1903" s="85">
        <v>7891024029886</v>
      </c>
      <c r="F1903" s="86" t="s">
        <v>2044</v>
      </c>
      <c r="G1903" s="75" t="s">
        <v>15</v>
      </c>
      <c r="H1903" s="75">
        <v>1620</v>
      </c>
      <c r="I1903" s="87" t="s">
        <v>1541</v>
      </c>
      <c r="J1903" s="75" t="s">
        <v>1697</v>
      </c>
      <c r="K1903" s="88" t="s">
        <v>1177</v>
      </c>
      <c r="L1903" s="88">
        <v>4</v>
      </c>
      <c r="M1903" s="88">
        <v>0</v>
      </c>
      <c r="N1903" s="75" t="s">
        <v>85</v>
      </c>
      <c r="O1903" s="75" t="s">
        <v>1739</v>
      </c>
      <c r="P1903" s="89"/>
      <c r="Q1903" s="90">
        <f>(17/100+7.6/100+1.65/100)*P1903</f>
        <v>0</v>
      </c>
      <c r="R1903" s="90"/>
      <c r="S1903" s="90"/>
      <c r="T1903" s="90"/>
      <c r="U1903" s="90"/>
      <c r="V1903" s="90">
        <f>+P1903-Q1903+R1903+S1903+T1903+U1903</f>
        <v>0</v>
      </c>
      <c r="W1903" s="91">
        <f>(1.02/100)</f>
        <v>1.02E-2</v>
      </c>
      <c r="X1903" s="91">
        <v>4.8E-3</v>
      </c>
      <c r="Y1903" s="91">
        <v>0.17</v>
      </c>
      <c r="Z1903" s="91">
        <v>1.65E-2</v>
      </c>
      <c r="AA1903" s="91">
        <v>7.6E-2</v>
      </c>
      <c r="AB1903" s="91">
        <f>SUM(W1903:AA1903)</f>
        <v>0.2775</v>
      </c>
      <c r="AC1903" s="75">
        <v>12</v>
      </c>
      <c r="AD1903" s="92">
        <f>IF(AL1903="","",+AC1903*AL1903)</f>
      </c>
      <c r="AE1903" s="93">
        <f>IF(AL1903="","",+AL1903*AB1903)</f>
      </c>
      <c r="AF1903" s="92">
        <f>IF(AL1903="","",+AL1903-AE1903)</f>
      </c>
      <c r="AG1903" s="93">
        <f>+V1903</f>
        <v>0</v>
      </c>
      <c r="AH1903" s="92">
        <f>IF(AF1903="","",+AF1903-AG1903)</f>
      </c>
      <c r="AI1903" s="92">
        <f>IF(AH1903="","",+AH1903*AC1903)</f>
      </c>
      <c r="AJ1903" s="93"/>
      <c r="AK1903" s="94">
        <v>0.33</v>
      </c>
      <c r="AL1903" s="93">
        <f>IF(V1903=0,"",V1903/(1-AB1903-AK1903))</f>
      </c>
      <c r="AM1903" s="95">
        <v>0.33</v>
      </c>
      <c r="AN1903" s="93">
        <f>IF(V1903=0,"",V1903/(1-AB1903-AM1903))</f>
      </c>
      <c r="AO1903" s="96">
        <v>1.2</v>
      </c>
      <c r="AP1903" s="93">
        <f>IF(BD!AJ1903="","",BD!AJ1903*BD!AO1903)</f>
      </c>
      <c r="AQ1903" s="91">
        <f>BD!AM1903/BD!AK1903-1</f>
        <v>0</v>
      </c>
      <c r="AR1903" s="91">
        <f>IF(BD!AN1903="","",IF(BD!AJ1903="","",BD!AN1903/BD!AJ1903-1))</f>
      </c>
      <c r="AS1903" s="91">
        <f>IF(BD!AN1903="","",IF(BD!AN1903&lt;BD!AL1903,"ABAIXO DA META","DENTRO DA META"))</f>
      </c>
      <c r="AT1903" s="91" t="str">
        <f>IF(BD!AJ1903="","EM ANÁLISE",IF(BD!AP1903&gt;=BD!AN1903,"GO", "NO GO"))</f>
        <v>EM ANÁLISE</v>
      </c>
      <c r="AU1903" s="97">
        <f>IF(AN1903="","",+BD!$AN1903-AJ1903)</f>
      </c>
      <c r="AV1903" s="98"/>
      <c r="AW1903" s="90">
        <f>BD!P1903*BD!AC1903</f>
        <v>0</v>
      </c>
      <c r="AX1903" s="90">
        <f>BD!V1903*BD!AC1903</f>
        <v>0</v>
      </c>
      <c r="AY1903" s="90">
        <f>IF(BD!AN1903="","",BD!AN1903*BD!AC1903)</f>
      </c>
      <c r="AZ1903" s="75" t="s">
        <v>123</v>
      </c>
      <c r="BA1903" s="75"/>
      <c r="BB1903" s="75"/>
      <c r="BC1903" s="75"/>
      <c r="BD1903" s="104"/>
      <c r="BE1903" s="104"/>
      <c r="BF1903" s="101"/>
      <c r="BG1903" s="101"/>
      <c r="BH1903" s="101"/>
      <c r="BI1903" s="101"/>
      <c r="BJ1903" s="101"/>
      <c r="BK1903" s="101"/>
      <c r="BL1903" s="101"/>
      <c r="BM1903" s="101"/>
      <c r="BN1903" s="101"/>
      <c r="BO1903" s="103"/>
      <c r="BP1903" s="101"/>
      <c r="BQ1903" s="101"/>
      <c r="BR1903" s="101"/>
      <c r="BS1903" s="101"/>
      <c r="BT1903" s="101"/>
      <c r="BU1903" s="101"/>
      <c r="BV1903" s="101"/>
      <c r="BW1903" s="101"/>
      <c r="BX1903" s="101"/>
      <c r="BY1903" s="101"/>
      <c r="BZ1903" s="101"/>
      <c r="CA1903" s="101"/>
      <c r="CB1903" s="101"/>
      <c r="CC1903" s="101"/>
      <c r="CD1903" s="101"/>
      <c r="CE1903" s="101"/>
      <c r="CF1903" s="101"/>
      <c r="CG1903" s="37" t="e">
        <f>VLOOKUP(Table_1[[#This Row],[EAN]],'[1]Planilha1'!$E:$R,13,0)</f>
        <v>#N/A</v>
      </c>
      <c r="CI1903" s="188">
        <f>IF(Table_1[[#This Row],[STATUS MERCADO]]="GO",Table_1[[#This Row],[M. BRUTA TOTAL]],0)</f>
        <v>0</v>
      </c>
      <c r="CJ1903" s="188">
        <f>IF(Table_1[[#This Row],[STATUS MERCADO]]="GO",Table_1[[#This Row],[PV UNIT. REALIZADO]]*Table_1[[#This Row],[QUANTIDADE]],0)</f>
        <v>0</v>
      </c>
    </row>
    <row r="1904" ht="15" hidden="1">
      <c r="A1904" s="7"/>
      <c r="B1904" s="75" t="s">
        <v>400</v>
      </c>
      <c r="C1904" s="75">
        <v>223590</v>
      </c>
      <c r="D1904" s="75" t="s">
        <v>2045</v>
      </c>
      <c r="E1904" s="85">
        <v>7891024033227</v>
      </c>
      <c r="F1904" s="86" t="s">
        <v>2046</v>
      </c>
      <c r="G1904" s="75" t="s">
        <v>15</v>
      </c>
      <c r="H1904" s="75">
        <v>1090</v>
      </c>
      <c r="I1904" s="87" t="s">
        <v>1554</v>
      </c>
      <c r="J1904" s="75" t="s">
        <v>1633</v>
      </c>
      <c r="K1904" s="88" t="s">
        <v>1177</v>
      </c>
      <c r="L1904" s="88">
        <v>6</v>
      </c>
      <c r="M1904" s="88">
        <v>0</v>
      </c>
      <c r="N1904" s="75" t="s">
        <v>85</v>
      </c>
      <c r="O1904" s="75" t="s">
        <v>1739</v>
      </c>
      <c r="P1904" s="89"/>
      <c r="Q1904" s="90">
        <f>(17/100+7.6/100+1.65/100)*P1904</f>
        <v>0</v>
      </c>
      <c r="R1904" s="90"/>
      <c r="S1904" s="90"/>
      <c r="T1904" s="90"/>
      <c r="U1904" s="90"/>
      <c r="V1904" s="90">
        <f>+P1904-Q1904+R1904+S1904+T1904+U1904</f>
        <v>0</v>
      </c>
      <c r="W1904" s="91">
        <f>(1.02/100)</f>
        <v>1.02E-2</v>
      </c>
      <c r="X1904" s="91">
        <v>4.8E-3</v>
      </c>
      <c r="Y1904" s="91">
        <v>0.17</v>
      </c>
      <c r="Z1904" s="91">
        <v>1.65E-2</v>
      </c>
      <c r="AA1904" s="91">
        <v>7.6E-2</v>
      </c>
      <c r="AB1904" s="91">
        <f>SUM(W1904:AA1904)</f>
        <v>0.2775</v>
      </c>
      <c r="AC1904" s="75">
        <v>12</v>
      </c>
      <c r="AD1904" s="92">
        <f>IF(AL1904="","",+AC1904*AL1904)</f>
      </c>
      <c r="AE1904" s="93">
        <f>IF(AL1904="","",+AL1904*AB1904)</f>
      </c>
      <c r="AF1904" s="92">
        <f>IF(AL1904="","",+AL1904-AE1904)</f>
      </c>
      <c r="AG1904" s="93">
        <f>+V1904</f>
        <v>0</v>
      </c>
      <c r="AH1904" s="92">
        <f>IF(AF1904="","",+AF1904-AG1904)</f>
      </c>
      <c r="AI1904" s="92">
        <f>IF(AH1904="","",+AH1904*AC1904)</f>
      </c>
      <c r="AJ1904" s="93"/>
      <c r="AK1904" s="94">
        <v>0.33</v>
      </c>
      <c r="AL1904" s="93">
        <f>IF(V1904=0,"",V1904/(1-AB1904-AK1904))</f>
      </c>
      <c r="AM1904" s="95">
        <v>0.33</v>
      </c>
      <c r="AN1904" s="93">
        <f>IF(V1904=0,"",V1904/(1-AB1904-AM1904))</f>
      </c>
      <c r="AO1904" s="96">
        <v>1.2</v>
      </c>
      <c r="AP1904" s="93">
        <f>IF(BD!AJ1904="","",BD!AJ1904*BD!AO1904)</f>
      </c>
      <c r="AQ1904" s="91">
        <f>BD!AM1904/BD!AK1904-1</f>
        <v>0</v>
      </c>
      <c r="AR1904" s="91">
        <f>IF(BD!AN1904="","",IF(BD!AJ1904="","",BD!AN1904/BD!AJ1904-1))</f>
      </c>
      <c r="AS1904" s="91">
        <f>IF(BD!AN1904="","",IF(BD!AN1904&lt;BD!AL1904,"ABAIXO DA META","DENTRO DA META"))</f>
      </c>
      <c r="AT1904" s="91" t="str">
        <f>IF(BD!AJ1904="","EM ANÁLISE",IF(BD!AP1904&gt;=BD!AN1904,"GO", "NO GO"))</f>
        <v>EM ANÁLISE</v>
      </c>
      <c r="AU1904" s="97">
        <f>IF(AN1904="","",+BD!$AN1904-AJ1904)</f>
      </c>
      <c r="AV1904" s="98"/>
      <c r="AW1904" s="90">
        <f>BD!P1904*BD!AC1904</f>
        <v>0</v>
      </c>
      <c r="AX1904" s="90">
        <f>BD!V1904*BD!AC1904</f>
        <v>0</v>
      </c>
      <c r="AY1904" s="90">
        <f>IF(BD!AN1904="","",BD!AN1904*BD!AC1904)</f>
      </c>
      <c r="AZ1904" s="75" t="s">
        <v>123</v>
      </c>
      <c r="BA1904" s="75"/>
      <c r="BB1904" s="75"/>
      <c r="BC1904" s="75"/>
      <c r="BD1904" s="104"/>
      <c r="BE1904" s="104"/>
      <c r="BF1904" s="101"/>
      <c r="BG1904" s="101"/>
      <c r="BH1904" s="101"/>
      <c r="BI1904" s="101"/>
      <c r="BJ1904" s="101"/>
      <c r="BK1904" s="101"/>
      <c r="BL1904" s="101"/>
      <c r="BM1904" s="101"/>
      <c r="BN1904" s="101"/>
      <c r="BO1904" s="103"/>
      <c r="BP1904" s="101"/>
      <c r="BQ1904" s="101"/>
      <c r="BR1904" s="101"/>
      <c r="BS1904" s="101"/>
      <c r="BT1904" s="101"/>
      <c r="BU1904" s="101"/>
      <c r="BV1904" s="101"/>
      <c r="BW1904" s="101"/>
      <c r="BX1904" s="101"/>
      <c r="BY1904" s="101"/>
      <c r="BZ1904" s="101"/>
      <c r="CA1904" s="101"/>
      <c r="CB1904" s="101"/>
      <c r="CC1904" s="101"/>
      <c r="CD1904" s="101"/>
      <c r="CE1904" s="101"/>
      <c r="CF1904" s="101"/>
      <c r="CG1904" s="37" t="e">
        <f>VLOOKUP(Table_1[[#This Row],[EAN]],'[1]Planilha1'!$E:$R,13,0)</f>
        <v>#N/A</v>
      </c>
      <c r="CI1904" s="188">
        <f>IF(Table_1[[#This Row],[STATUS MERCADO]]="GO",Table_1[[#This Row],[M. BRUTA TOTAL]],0)</f>
        <v>0</v>
      </c>
      <c r="CJ1904" s="188">
        <f>IF(Table_1[[#This Row],[STATUS MERCADO]]="GO",Table_1[[#This Row],[PV UNIT. REALIZADO]]*Table_1[[#This Row],[QUANTIDADE]],0)</f>
        <v>0</v>
      </c>
    </row>
    <row r="1905" ht="15" hidden="1">
      <c r="A1905" s="7"/>
      <c r="B1905" s="122" t="s">
        <v>400</v>
      </c>
      <c r="C1905" s="123">
        <v>223591</v>
      </c>
      <c r="D1905" s="123" t="s">
        <v>2047</v>
      </c>
      <c r="E1905" s="124">
        <v>7891528001395</v>
      </c>
      <c r="F1905" s="125" t="s">
        <v>2048</v>
      </c>
      <c r="G1905" s="75" t="s">
        <v>15</v>
      </c>
      <c r="H1905" s="123">
        <v>1620</v>
      </c>
      <c r="I1905" s="126" t="s">
        <v>1541</v>
      </c>
      <c r="J1905" s="123" t="s">
        <v>1542</v>
      </c>
      <c r="K1905" s="127" t="s">
        <v>1177</v>
      </c>
      <c r="L1905" s="127">
        <v>48</v>
      </c>
      <c r="M1905" s="127">
        <v>0</v>
      </c>
      <c r="N1905" s="123" t="s">
        <v>85</v>
      </c>
      <c r="O1905" s="123" t="s">
        <v>1739</v>
      </c>
      <c r="P1905" s="128"/>
      <c r="Q1905" s="129">
        <f>(17/100+7.6/100+1.65/100)*P1905</f>
        <v>0</v>
      </c>
      <c r="R1905" s="129"/>
      <c r="S1905" s="129"/>
      <c r="T1905" s="129"/>
      <c r="U1905" s="129"/>
      <c r="V1905" s="129">
        <f>+P1905-Q1905+R1905+S1905+T1905+U1905</f>
        <v>0</v>
      </c>
      <c r="W1905" s="130">
        <f>(1.02/100)</f>
        <v>1.02E-2</v>
      </c>
      <c r="X1905" s="130">
        <v>4.8E-3</v>
      </c>
      <c r="Y1905" s="130">
        <v>0.17</v>
      </c>
      <c r="Z1905" s="130">
        <v>1.65E-2</v>
      </c>
      <c r="AA1905" s="130">
        <v>7.6E-2</v>
      </c>
      <c r="AB1905" s="130">
        <f>SUM(W1905:AA1905)</f>
        <v>0.2775</v>
      </c>
      <c r="AC1905" s="123">
        <v>12</v>
      </c>
      <c r="AD1905" s="131">
        <f>IF(AL1905="","",+AC1905*AL1905)</f>
      </c>
      <c r="AE1905" s="132">
        <f>IF(AL1905="","",+AL1905*AB1905)</f>
      </c>
      <c r="AF1905" s="131">
        <f>IF(AL1905="","",+AL1905-AE1905)</f>
      </c>
      <c r="AG1905" s="132">
        <f>+V1905</f>
        <v>0</v>
      </c>
      <c r="AH1905" s="131">
        <f>IF(AF1905="","",+AF1905-AG1905)</f>
      </c>
      <c r="AI1905" s="131">
        <f>IF(AH1905="","",+AH1905*AC1905)</f>
      </c>
      <c r="AJ1905" s="132"/>
      <c r="AK1905" s="133">
        <v>0.33</v>
      </c>
      <c r="AL1905" s="132">
        <f>IF(V1905=0,"",V1905/(1-AB1905-AK1905))</f>
      </c>
      <c r="AM1905" s="134">
        <v>0.33</v>
      </c>
      <c r="AN1905" s="132">
        <f>IF(V1905=0,"",V1905/(1-AB1905-AM1905))</f>
      </c>
      <c r="AO1905" s="135">
        <v>1.2</v>
      </c>
      <c r="AP1905" s="132">
        <f>IF(BD!AJ1905="","",BD!AJ1905*BD!AO1905)</f>
      </c>
      <c r="AQ1905" s="130">
        <f>BD!AM1905/BD!AK1905-1</f>
        <v>0</v>
      </c>
      <c r="AR1905" s="130">
        <f>IF(BD!AN1905="","",IF(BD!AJ1905="","",BD!AN1905/BD!AJ1905-1))</f>
      </c>
      <c r="AS1905" s="130">
        <f>IF(BD!AN1905="","",IF(BD!AN1905&lt;BD!AL1905,"ABAIXO DA META","DENTRO DA META"))</f>
      </c>
      <c r="AT1905" s="130" t="str">
        <f>IF(BD!AJ1905="","EM ANÁLISE",IF(BD!AP1905&gt;=BD!AN1905,"GO", "NO GO"))</f>
        <v>EM ANÁLISE</v>
      </c>
      <c r="AU1905" s="136">
        <f>IF(AN1905="","",+BD!$AN1905-AJ1905)</f>
      </c>
      <c r="AV1905" s="98"/>
      <c r="AW1905" s="129">
        <f>BD!P1905*BD!AC1905</f>
        <v>0</v>
      </c>
      <c r="AX1905" s="129">
        <f>BD!V1905*BD!AC1905</f>
        <v>0</v>
      </c>
      <c r="AY1905" s="129">
        <f>IF(BD!AN1905="","",BD!AN1905*BD!AC1905)</f>
      </c>
      <c r="AZ1905" s="123" t="s">
        <v>123</v>
      </c>
      <c r="BA1905" s="123"/>
      <c r="BB1905" s="123"/>
      <c r="BC1905" s="123"/>
      <c r="BD1905" s="104"/>
      <c r="BE1905" s="104"/>
      <c r="BF1905" s="101"/>
      <c r="BG1905" s="101"/>
      <c r="BH1905" s="101"/>
      <c r="BI1905" s="101"/>
      <c r="BJ1905" s="101"/>
      <c r="BK1905" s="101"/>
      <c r="BL1905" s="101"/>
      <c r="BM1905" s="101"/>
      <c r="BN1905" s="101"/>
      <c r="BO1905" s="103"/>
      <c r="BP1905" s="101"/>
      <c r="BQ1905" s="101"/>
      <c r="BR1905" s="101"/>
      <c r="BS1905" s="101"/>
      <c r="BT1905" s="101"/>
      <c r="BU1905" s="101"/>
      <c r="BV1905" s="101"/>
      <c r="BW1905" s="101"/>
      <c r="BX1905" s="101"/>
      <c r="BY1905" s="101"/>
      <c r="BZ1905" s="101"/>
      <c r="CA1905" s="101"/>
      <c r="CB1905" s="101"/>
      <c r="CC1905" s="101"/>
      <c r="CD1905" s="101"/>
      <c r="CE1905" s="101"/>
      <c r="CF1905" s="101"/>
      <c r="CG1905" s="37" t="e">
        <f>VLOOKUP(Table_1[[#This Row],[EAN]],'[1]Planilha1'!$E:$R,13,0)</f>
        <v>#N/A</v>
      </c>
      <c r="CI1905" s="188">
        <f>IF(Table_1[[#This Row],[STATUS MERCADO]]="GO",Table_1[[#This Row],[M. BRUTA TOTAL]],0)</f>
        <v>0</v>
      </c>
      <c r="CJ1905" s="188">
        <f>IF(Table_1[[#This Row],[STATUS MERCADO]]="GO",Table_1[[#This Row],[PV UNIT. REALIZADO]]*Table_1[[#This Row],[QUANTIDADE]],0)</f>
        <v>0</v>
      </c>
    </row>
    <row r="1906" ht="15" hidden="1">
      <c r="A1906" s="7"/>
      <c r="B1906" s="75" t="s">
        <v>400</v>
      </c>
      <c r="C1906" s="75">
        <v>223592</v>
      </c>
      <c r="D1906" s="75" t="s">
        <v>2049</v>
      </c>
      <c r="E1906" s="85">
        <v>7891528031163</v>
      </c>
      <c r="F1906" s="86" t="s">
        <v>2050</v>
      </c>
      <c r="G1906" s="75" t="s">
        <v>15</v>
      </c>
      <c r="H1906" s="75">
        <v>1620</v>
      </c>
      <c r="I1906" s="87" t="s">
        <v>1541</v>
      </c>
      <c r="J1906" s="75" t="s">
        <v>1542</v>
      </c>
      <c r="K1906" s="88" t="s">
        <v>1177</v>
      </c>
      <c r="L1906" s="88">
        <v>48</v>
      </c>
      <c r="M1906" s="88">
        <v>0</v>
      </c>
      <c r="N1906" s="75" t="s">
        <v>85</v>
      </c>
      <c r="O1906" s="75" t="s">
        <v>1739</v>
      </c>
      <c r="P1906" s="89"/>
      <c r="Q1906" s="90">
        <f>(17/100+7.6/100+1.65/100)*P1906</f>
        <v>0</v>
      </c>
      <c r="R1906" s="90"/>
      <c r="S1906" s="90"/>
      <c r="T1906" s="90"/>
      <c r="U1906" s="90"/>
      <c r="V1906" s="90">
        <f>+P1906-Q1906+R1906+S1906+T1906+U1906</f>
        <v>0</v>
      </c>
      <c r="W1906" s="91">
        <f>(1.02/100)</f>
        <v>1.02E-2</v>
      </c>
      <c r="X1906" s="91">
        <v>4.8E-3</v>
      </c>
      <c r="Y1906" s="91">
        <v>0.17</v>
      </c>
      <c r="Z1906" s="91">
        <v>1.65E-2</v>
      </c>
      <c r="AA1906" s="91">
        <v>7.6E-2</v>
      </c>
      <c r="AB1906" s="91">
        <f>SUM(W1906:AA1906)</f>
        <v>0.2775</v>
      </c>
      <c r="AC1906" s="75">
        <v>12</v>
      </c>
      <c r="AD1906" s="92">
        <f>IF(AL1906="","",+AC1906*AL1906)</f>
      </c>
      <c r="AE1906" s="93">
        <f>IF(AL1906="","",+AL1906*AB1906)</f>
      </c>
      <c r="AF1906" s="92">
        <f>IF(AL1906="","",+AL1906-AE1906)</f>
      </c>
      <c r="AG1906" s="93">
        <f>+V1906</f>
        <v>0</v>
      </c>
      <c r="AH1906" s="92">
        <f>IF(AF1906="","",+AF1906-AG1906)</f>
      </c>
      <c r="AI1906" s="92">
        <f>IF(AH1906="","",+AH1906*AC1906)</f>
      </c>
      <c r="AJ1906" s="93"/>
      <c r="AK1906" s="94">
        <v>0.33</v>
      </c>
      <c r="AL1906" s="93">
        <f>IF(V1906=0,"",V1906/(1-AB1906-AK1906))</f>
      </c>
      <c r="AM1906" s="95">
        <v>0.33</v>
      </c>
      <c r="AN1906" s="93">
        <f>IF(V1906=0,"",V1906/(1-AB1906-AM1906))</f>
      </c>
      <c r="AO1906" s="96">
        <v>1.2</v>
      </c>
      <c r="AP1906" s="93">
        <f>IF(BD!AJ1906="","",BD!AJ1906*BD!AO1906)</f>
      </c>
      <c r="AQ1906" s="91">
        <f>BD!AM1906/BD!AK1906-1</f>
        <v>0</v>
      </c>
      <c r="AR1906" s="91">
        <f>IF(BD!AN1906="","",IF(BD!AJ1906="","",BD!AN1906/BD!AJ1906-1))</f>
      </c>
      <c r="AS1906" s="91">
        <f>IF(BD!AN1906="","",IF(BD!AN1906&lt;BD!AL1906,"ABAIXO DA META","DENTRO DA META"))</f>
      </c>
      <c r="AT1906" s="91" t="str">
        <f>IF(BD!AJ1906="","EM ANÁLISE",IF(BD!AP1906&gt;=BD!AN1906,"GO", "NO GO"))</f>
        <v>EM ANÁLISE</v>
      </c>
      <c r="AU1906" s="97">
        <f>IF(AN1906="","",+BD!$AN1906-AJ1906)</f>
      </c>
      <c r="AV1906" s="98"/>
      <c r="AW1906" s="90">
        <f>BD!P1906*BD!AC1906</f>
        <v>0</v>
      </c>
      <c r="AX1906" s="90">
        <f>BD!V1906*BD!AC1906</f>
        <v>0</v>
      </c>
      <c r="AY1906" s="90">
        <f>IF(BD!AN1906="","",BD!AN1906*BD!AC1906)</f>
      </c>
      <c r="AZ1906" s="75" t="s">
        <v>123</v>
      </c>
      <c r="BA1906" s="75"/>
      <c r="BB1906" s="75"/>
      <c r="BC1906" s="75"/>
      <c r="BD1906" s="104"/>
      <c r="BE1906" s="104"/>
      <c r="BF1906" s="101"/>
      <c r="BG1906" s="101"/>
      <c r="BH1906" s="101"/>
      <c r="BI1906" s="101"/>
      <c r="BJ1906" s="101"/>
      <c r="BK1906" s="101"/>
      <c r="BL1906" s="101"/>
      <c r="BM1906" s="101"/>
      <c r="BN1906" s="101"/>
      <c r="BO1906" s="103"/>
      <c r="BP1906" s="101"/>
      <c r="BQ1906" s="101"/>
      <c r="BR1906" s="101"/>
      <c r="BS1906" s="101"/>
      <c r="BT1906" s="101"/>
      <c r="BU1906" s="101"/>
      <c r="BV1906" s="101"/>
      <c r="BW1906" s="101"/>
      <c r="BX1906" s="101"/>
      <c r="BY1906" s="101"/>
      <c r="BZ1906" s="101"/>
      <c r="CA1906" s="101"/>
      <c r="CB1906" s="101"/>
      <c r="CC1906" s="101"/>
      <c r="CD1906" s="101"/>
      <c r="CE1906" s="101"/>
      <c r="CF1906" s="101"/>
      <c r="CG1906" s="37" t="e">
        <f>VLOOKUP(Table_1[[#This Row],[EAN]],'[1]Planilha1'!$E:$R,13,0)</f>
        <v>#N/A</v>
      </c>
      <c r="CI1906" s="188">
        <f>IF(Table_1[[#This Row],[STATUS MERCADO]]="GO",Table_1[[#This Row],[M. BRUTA TOTAL]],0)</f>
        <v>0</v>
      </c>
      <c r="CJ1906" s="188">
        <f>IF(Table_1[[#This Row],[STATUS MERCADO]]="GO",Table_1[[#This Row],[PV UNIT. REALIZADO]]*Table_1[[#This Row],[QUANTIDADE]],0)</f>
        <v>0</v>
      </c>
    </row>
    <row r="1907" ht="15" hidden="1">
      <c r="A1907" s="7"/>
      <c r="B1907" s="75" t="s">
        <v>400</v>
      </c>
      <c r="C1907" s="75">
        <v>223593</v>
      </c>
      <c r="D1907" s="75" t="s">
        <v>2051</v>
      </c>
      <c r="E1907" s="85">
        <v>7891024030806</v>
      </c>
      <c r="F1907" s="86" t="s">
        <v>2052</v>
      </c>
      <c r="G1907" s="75" t="s">
        <v>15</v>
      </c>
      <c r="H1907" s="75">
        <v>1620</v>
      </c>
      <c r="I1907" s="87" t="s">
        <v>1541</v>
      </c>
      <c r="J1907" s="75" t="s">
        <v>1697</v>
      </c>
      <c r="K1907" s="88" t="s">
        <v>1177</v>
      </c>
      <c r="L1907" s="88">
        <v>12</v>
      </c>
      <c r="M1907" s="88">
        <v>0</v>
      </c>
      <c r="N1907" s="75" t="s">
        <v>85</v>
      </c>
      <c r="O1907" s="75" t="s">
        <v>1739</v>
      </c>
      <c r="P1907" s="89"/>
      <c r="Q1907" s="90">
        <f>(17/100+7.6/100+1.65/100)*P1907</f>
        <v>0</v>
      </c>
      <c r="R1907" s="90"/>
      <c r="S1907" s="90"/>
      <c r="T1907" s="90"/>
      <c r="U1907" s="90"/>
      <c r="V1907" s="90">
        <f>+P1907-Q1907+R1907+S1907+T1907+U1907</f>
        <v>0</v>
      </c>
      <c r="W1907" s="91">
        <f>(1.02/100)</f>
        <v>1.02E-2</v>
      </c>
      <c r="X1907" s="91">
        <v>4.8E-3</v>
      </c>
      <c r="Y1907" s="91">
        <v>0.17</v>
      </c>
      <c r="Z1907" s="91">
        <v>1.65E-2</v>
      </c>
      <c r="AA1907" s="91">
        <v>7.6E-2</v>
      </c>
      <c r="AB1907" s="91">
        <f>SUM(W1907:AA1907)</f>
        <v>0.2775</v>
      </c>
      <c r="AC1907" s="75">
        <v>12</v>
      </c>
      <c r="AD1907" s="92">
        <f>IF(AL1907="","",+AC1907*AL1907)</f>
      </c>
      <c r="AE1907" s="93">
        <f>IF(AL1907="","",+AL1907*AB1907)</f>
      </c>
      <c r="AF1907" s="92">
        <f>IF(AL1907="","",+AL1907-AE1907)</f>
      </c>
      <c r="AG1907" s="93">
        <f>+V1907</f>
        <v>0</v>
      </c>
      <c r="AH1907" s="92">
        <f>IF(AF1907="","",+AF1907-AG1907)</f>
      </c>
      <c r="AI1907" s="92">
        <f>IF(AH1907="","",+AH1907*AC1907)</f>
      </c>
      <c r="AJ1907" s="93"/>
      <c r="AK1907" s="94">
        <v>0.33</v>
      </c>
      <c r="AL1907" s="93">
        <f>IF(V1907=0,"",V1907/(1-AB1907-AK1907))</f>
      </c>
      <c r="AM1907" s="95">
        <v>0.33</v>
      </c>
      <c r="AN1907" s="93">
        <f>IF(V1907=0,"",V1907/(1-AB1907-AM1907))</f>
      </c>
      <c r="AO1907" s="96">
        <v>1.2</v>
      </c>
      <c r="AP1907" s="93">
        <f>IF(BD!AJ1907="","",BD!AJ1907*BD!AO1907)</f>
      </c>
      <c r="AQ1907" s="91">
        <f>BD!AM1907/BD!AK1907-1</f>
        <v>0</v>
      </c>
      <c r="AR1907" s="91">
        <f>IF(BD!AN1907="","",IF(BD!AJ1907="","",BD!AN1907/BD!AJ1907-1))</f>
      </c>
      <c r="AS1907" s="91">
        <f>IF(BD!AN1907="","",IF(BD!AN1907&lt;BD!AL1907,"ABAIXO DA META","DENTRO DA META"))</f>
      </c>
      <c r="AT1907" s="91" t="str">
        <f>IF(BD!AJ1907="","EM ANÁLISE",IF(BD!AP1907&gt;=BD!AN1907,"GO", "NO GO"))</f>
        <v>EM ANÁLISE</v>
      </c>
      <c r="AU1907" s="97">
        <f>IF(AN1907="","",+BD!$AN1907-AJ1907)</f>
      </c>
      <c r="AV1907" s="98"/>
      <c r="AW1907" s="90">
        <f>BD!P1907*BD!AC1907</f>
        <v>0</v>
      </c>
      <c r="AX1907" s="90">
        <f>BD!V1907*BD!AC1907</f>
        <v>0</v>
      </c>
      <c r="AY1907" s="90">
        <f>IF(BD!AN1907="","",BD!AN1907*BD!AC1907)</f>
      </c>
      <c r="AZ1907" s="75" t="s">
        <v>123</v>
      </c>
      <c r="BA1907" s="75"/>
      <c r="BB1907" s="75"/>
      <c r="BC1907" s="75"/>
      <c r="BD1907" s="104"/>
      <c r="BE1907" s="104"/>
      <c r="BF1907" s="101"/>
      <c r="BG1907" s="101"/>
      <c r="BH1907" s="101"/>
      <c r="BI1907" s="101"/>
      <c r="BJ1907" s="101"/>
      <c r="BK1907" s="101"/>
      <c r="BL1907" s="101"/>
      <c r="BM1907" s="101"/>
      <c r="BN1907" s="101"/>
      <c r="BO1907" s="103"/>
      <c r="BP1907" s="101"/>
      <c r="BQ1907" s="101"/>
      <c r="BR1907" s="101"/>
      <c r="BS1907" s="101"/>
      <c r="BT1907" s="101"/>
      <c r="BU1907" s="101"/>
      <c r="BV1907" s="101"/>
      <c r="BW1907" s="101"/>
      <c r="BX1907" s="101"/>
      <c r="BY1907" s="101"/>
      <c r="BZ1907" s="101"/>
      <c r="CA1907" s="101"/>
      <c r="CB1907" s="101"/>
      <c r="CC1907" s="101"/>
      <c r="CD1907" s="101"/>
      <c r="CE1907" s="101"/>
      <c r="CF1907" s="101"/>
      <c r="CG1907" s="37" t="e">
        <f>VLOOKUP(Table_1[[#This Row],[EAN]],'[1]Planilha1'!$E:$R,13,0)</f>
        <v>#N/A</v>
      </c>
      <c r="CI1907" s="188">
        <f>IF(Table_1[[#This Row],[STATUS MERCADO]]="GO",Table_1[[#This Row],[M. BRUTA TOTAL]],0)</f>
        <v>0</v>
      </c>
      <c r="CJ1907" s="188">
        <f>IF(Table_1[[#This Row],[STATUS MERCADO]]="GO",Table_1[[#This Row],[PV UNIT. REALIZADO]]*Table_1[[#This Row],[QUANTIDADE]],0)</f>
        <v>0</v>
      </c>
    </row>
    <row r="1908" ht="15" hidden="1">
      <c r="A1908" s="7"/>
      <c r="B1908" s="137" t="s">
        <v>400</v>
      </c>
      <c r="C1908" s="138">
        <v>223594</v>
      </c>
      <c r="D1908" s="138" t="s">
        <v>2053</v>
      </c>
      <c r="E1908" s="139">
        <v>7891024031353</v>
      </c>
      <c r="F1908" s="140" t="s">
        <v>2054</v>
      </c>
      <c r="G1908" s="75" t="s">
        <v>15</v>
      </c>
      <c r="H1908" s="138">
        <v>1090</v>
      </c>
      <c r="I1908" s="141" t="s">
        <v>1554</v>
      </c>
      <c r="J1908" s="138" t="s">
        <v>1607</v>
      </c>
      <c r="K1908" s="142" t="s">
        <v>1177</v>
      </c>
      <c r="L1908" s="142">
        <v>72</v>
      </c>
      <c r="M1908" s="142">
        <v>0</v>
      </c>
      <c r="N1908" s="138" t="s">
        <v>85</v>
      </c>
      <c r="O1908" s="138" t="s">
        <v>1739</v>
      </c>
      <c r="P1908" s="143"/>
      <c r="Q1908" s="144">
        <f>(17/100+7.6/100+1.65/100)*P1908</f>
        <v>0</v>
      </c>
      <c r="R1908" s="144"/>
      <c r="S1908" s="144"/>
      <c r="T1908" s="144"/>
      <c r="U1908" s="144"/>
      <c r="V1908" s="144">
        <f>+P1908-Q1908+R1908+S1908+T1908+U1908</f>
        <v>0</v>
      </c>
      <c r="W1908" s="145">
        <f>(1.02/100)</f>
        <v>1.02E-2</v>
      </c>
      <c r="X1908" s="145">
        <v>4.8E-3</v>
      </c>
      <c r="Y1908" s="145">
        <v>0.17</v>
      </c>
      <c r="Z1908" s="145">
        <v>1.65E-2</v>
      </c>
      <c r="AA1908" s="145">
        <v>7.6E-2</v>
      </c>
      <c r="AB1908" s="145">
        <f>SUM(W1908:AA1908)</f>
        <v>0.2775</v>
      </c>
      <c r="AC1908" s="138">
        <v>12</v>
      </c>
      <c r="AD1908" s="146">
        <f>IF(AL1908="","",+AC1908*AL1908)</f>
      </c>
      <c r="AE1908" s="147">
        <f>IF(AL1908="","",+AL1908*AB1908)</f>
      </c>
      <c r="AF1908" s="146">
        <f>IF(AL1908="","",+AL1908-AE1908)</f>
      </c>
      <c r="AG1908" s="147">
        <f>+V1908</f>
        <v>0</v>
      </c>
      <c r="AH1908" s="146">
        <f>IF(AF1908="","",+AF1908-AG1908)</f>
      </c>
      <c r="AI1908" s="146">
        <f>IF(AH1908="","",+AH1908*AC1908)</f>
      </c>
      <c r="AJ1908" s="147"/>
      <c r="AK1908" s="148">
        <v>0.33</v>
      </c>
      <c r="AL1908" s="147">
        <f>IF(V1908=0,"",V1908/(1-AB1908-AK1908))</f>
      </c>
      <c r="AM1908" s="149">
        <v>0.33</v>
      </c>
      <c r="AN1908" s="147">
        <f>IF(V1908=0,"",V1908/(1-AB1908-AM1908))</f>
      </c>
      <c r="AO1908" s="150">
        <v>1.2</v>
      </c>
      <c r="AP1908" s="147">
        <f>IF(BD!AJ1908="","",BD!AJ1908*BD!AO1908)</f>
      </c>
      <c r="AQ1908" s="145">
        <f>BD!AM1908/BD!AK1908-1</f>
        <v>0</v>
      </c>
      <c r="AR1908" s="145">
        <f>IF(BD!AN1908="","",IF(BD!AJ1908="","",BD!AN1908/BD!AJ1908-1))</f>
      </c>
      <c r="AS1908" s="145">
        <f>IF(BD!AN1908="","",IF(BD!AN1908&lt;BD!AL1908,"ABAIXO DA META","DENTRO DA META"))</f>
      </c>
      <c r="AT1908" s="145" t="str">
        <f>IF(BD!AJ1908="","EM ANÁLISE",IF(BD!AP1908&gt;=BD!AN1908,"GO", "NO GO"))</f>
        <v>EM ANÁLISE</v>
      </c>
      <c r="AU1908" s="151">
        <f>IF(AN1908="","",+BD!$AN1908-AJ1908)</f>
      </c>
      <c r="AV1908" s="98"/>
      <c r="AW1908" s="144">
        <f>BD!P1908*BD!AC1908</f>
        <v>0</v>
      </c>
      <c r="AX1908" s="144">
        <f>BD!V1908*BD!AC1908</f>
        <v>0</v>
      </c>
      <c r="AY1908" s="144">
        <f>IF(BD!AN1908="","",BD!AN1908*BD!AC1908)</f>
      </c>
      <c r="AZ1908" s="138" t="s">
        <v>123</v>
      </c>
      <c r="BA1908" s="138"/>
      <c r="BB1908" s="138"/>
      <c r="BC1908" s="138"/>
      <c r="BD1908" s="104"/>
      <c r="BE1908" s="104"/>
      <c r="BF1908" s="101"/>
      <c r="BG1908" s="101"/>
      <c r="BH1908" s="101"/>
      <c r="BI1908" s="101"/>
      <c r="BJ1908" s="101"/>
      <c r="BK1908" s="101"/>
      <c r="BL1908" s="101"/>
      <c r="BM1908" s="101"/>
      <c r="BN1908" s="101"/>
      <c r="BO1908" s="103"/>
      <c r="BP1908" s="101"/>
      <c r="BQ1908" s="101"/>
      <c r="BR1908" s="101"/>
      <c r="BS1908" s="101"/>
      <c r="BT1908" s="101"/>
      <c r="BU1908" s="101"/>
      <c r="BV1908" s="101"/>
      <c r="BW1908" s="101"/>
      <c r="BX1908" s="101"/>
      <c r="BY1908" s="101"/>
      <c r="BZ1908" s="101"/>
      <c r="CA1908" s="101"/>
      <c r="CB1908" s="101"/>
      <c r="CC1908" s="101"/>
      <c r="CD1908" s="101"/>
      <c r="CE1908" s="101"/>
      <c r="CF1908" s="101"/>
      <c r="CG1908" s="37" t="e">
        <f>VLOOKUP(Table_1[[#This Row],[EAN]],'[1]Planilha1'!$E:$R,13,0)</f>
        <v>#N/A</v>
      </c>
      <c r="CI1908" s="188">
        <f>IF(Table_1[[#This Row],[STATUS MERCADO]]="GO",Table_1[[#This Row],[M. BRUTA TOTAL]],0)</f>
        <v>0</v>
      </c>
      <c r="CJ1908" s="188">
        <f>IF(Table_1[[#This Row],[STATUS MERCADO]]="GO",Table_1[[#This Row],[PV UNIT. REALIZADO]]*Table_1[[#This Row],[QUANTIDADE]],0)</f>
        <v>0</v>
      </c>
    </row>
    <row r="1909" ht="15" hidden="1">
      <c r="A1909" s="7"/>
      <c r="B1909" s="107" t="s">
        <v>400</v>
      </c>
      <c r="C1909" s="110">
        <v>223595</v>
      </c>
      <c r="D1909" s="110" t="s">
        <v>2055</v>
      </c>
      <c r="E1909" s="108">
        <v>7891024031384</v>
      </c>
      <c r="F1909" s="109" t="s">
        <v>2056</v>
      </c>
      <c r="G1909" s="75" t="s">
        <v>15</v>
      </c>
      <c r="H1909" s="110">
        <v>1090</v>
      </c>
      <c r="I1909" s="111" t="s">
        <v>1554</v>
      </c>
      <c r="J1909" s="110" t="s">
        <v>1633</v>
      </c>
      <c r="K1909" s="112" t="s">
        <v>1177</v>
      </c>
      <c r="L1909" s="112">
        <v>12</v>
      </c>
      <c r="M1909" s="112">
        <v>0</v>
      </c>
      <c r="N1909" s="110" t="s">
        <v>85</v>
      </c>
      <c r="O1909" s="110" t="s">
        <v>1739</v>
      </c>
      <c r="P1909" s="113"/>
      <c r="Q1909" s="114">
        <f>(17/100+7.6/100+1.65/100)*P1909</f>
        <v>0</v>
      </c>
      <c r="R1909" s="114"/>
      <c r="S1909" s="114"/>
      <c r="T1909" s="114"/>
      <c r="U1909" s="114"/>
      <c r="V1909" s="114">
        <f>+P1909-Q1909+R1909+S1909+T1909+U1909</f>
        <v>0</v>
      </c>
      <c r="W1909" s="115">
        <f>(1.02/100)</f>
        <v>1.02E-2</v>
      </c>
      <c r="X1909" s="115">
        <v>4.8E-3</v>
      </c>
      <c r="Y1909" s="115">
        <v>0.17</v>
      </c>
      <c r="Z1909" s="115">
        <v>1.65E-2</v>
      </c>
      <c r="AA1909" s="115">
        <v>7.6E-2</v>
      </c>
      <c r="AB1909" s="115">
        <f>SUM(W1909:AA1909)</f>
        <v>0.2775</v>
      </c>
      <c r="AC1909" s="110">
        <v>12</v>
      </c>
      <c r="AD1909" s="116">
        <f>IF(AL1909="","",+AC1909*AL1909)</f>
      </c>
      <c r="AE1909" s="117">
        <f>IF(AL1909="","",+AL1909*AB1909)</f>
      </c>
      <c r="AF1909" s="116">
        <f>IF(AL1909="","",+AL1909-AE1909)</f>
      </c>
      <c r="AG1909" s="117">
        <f>+V1909</f>
        <v>0</v>
      </c>
      <c r="AH1909" s="116">
        <f>IF(AF1909="","",+AF1909-AG1909)</f>
      </c>
      <c r="AI1909" s="116">
        <f>IF(AH1909="","",+AH1909*AC1909)</f>
      </c>
      <c r="AJ1909" s="117"/>
      <c r="AK1909" s="118">
        <v>0.33</v>
      </c>
      <c r="AL1909" s="117">
        <f>IF(V1909=0,"",V1909/(1-AB1909-AK1909))</f>
      </c>
      <c r="AM1909" s="119">
        <v>0.33</v>
      </c>
      <c r="AN1909" s="117">
        <f>IF(V1909=0,"",V1909/(1-AB1909-AM1909))</f>
      </c>
      <c r="AO1909" s="120">
        <v>1.2</v>
      </c>
      <c r="AP1909" s="117">
        <f>IF(BD!AJ1909="","",BD!AJ1909*BD!AO1909)</f>
      </c>
      <c r="AQ1909" s="115">
        <f>BD!AM1909/BD!AK1909-1</f>
        <v>0</v>
      </c>
      <c r="AR1909" s="115">
        <f>IF(BD!AN1909="","",IF(BD!AJ1909="","",BD!AN1909/BD!AJ1909-1))</f>
      </c>
      <c r="AS1909" s="115">
        <f>IF(BD!AN1909="","",IF(BD!AN1909&lt;BD!AL1909,"ABAIXO DA META","DENTRO DA META"))</f>
      </c>
      <c r="AT1909" s="115" t="str">
        <f>IF(BD!AJ1909="","EM ANÁLISE",IF(BD!AP1909&gt;=BD!AN1909,"GO", "NO GO"))</f>
        <v>EM ANÁLISE</v>
      </c>
      <c r="AU1909" s="121">
        <f>IF(AN1909="","",+BD!$AN1909-AJ1909)</f>
      </c>
      <c r="AV1909" s="98"/>
      <c r="AW1909" s="114">
        <f>BD!P1909*BD!AC1909</f>
        <v>0</v>
      </c>
      <c r="AX1909" s="114">
        <f>BD!V1909*BD!AC1909</f>
        <v>0</v>
      </c>
      <c r="AY1909" s="114">
        <f>IF(BD!AN1909="","",BD!AN1909*BD!AC1909)</f>
      </c>
      <c r="AZ1909" s="110" t="s">
        <v>123</v>
      </c>
      <c r="BA1909" s="110"/>
      <c r="BB1909" s="110"/>
      <c r="BC1909" s="110"/>
      <c r="BD1909" s="104"/>
      <c r="BE1909" s="104"/>
      <c r="BF1909" s="101"/>
      <c r="BG1909" s="101"/>
      <c r="BH1909" s="101"/>
      <c r="BI1909" s="101"/>
      <c r="BJ1909" s="101"/>
      <c r="BK1909" s="101"/>
      <c r="BL1909" s="101"/>
      <c r="BM1909" s="101"/>
      <c r="BN1909" s="101"/>
      <c r="BO1909" s="103"/>
      <c r="BP1909" s="101"/>
      <c r="BQ1909" s="101"/>
      <c r="BR1909" s="101"/>
      <c r="BS1909" s="101"/>
      <c r="BT1909" s="101"/>
      <c r="BU1909" s="101"/>
      <c r="BV1909" s="101"/>
      <c r="BW1909" s="101"/>
      <c r="BX1909" s="101"/>
      <c r="BY1909" s="101"/>
      <c r="BZ1909" s="101"/>
      <c r="CA1909" s="101"/>
      <c r="CB1909" s="101"/>
      <c r="CC1909" s="101"/>
      <c r="CD1909" s="101"/>
      <c r="CE1909" s="101"/>
      <c r="CF1909" s="101"/>
      <c r="CG1909" s="37" t="e">
        <f>VLOOKUP(Table_1[[#This Row],[EAN]],'[1]Planilha1'!$E:$R,13,0)</f>
        <v>#N/A</v>
      </c>
      <c r="CI1909" s="188">
        <f>IF(Table_1[[#This Row],[STATUS MERCADO]]="GO",Table_1[[#This Row],[M. BRUTA TOTAL]],0)</f>
        <v>0</v>
      </c>
      <c r="CJ1909" s="188">
        <f>IF(Table_1[[#This Row],[STATUS MERCADO]]="GO",Table_1[[#This Row],[PV UNIT. REALIZADO]]*Table_1[[#This Row],[QUANTIDADE]],0)</f>
        <v>0</v>
      </c>
    </row>
    <row r="1910" ht="15" hidden="1">
      <c r="A1910" s="7"/>
      <c r="B1910" s="75" t="s">
        <v>400</v>
      </c>
      <c r="C1910" s="75">
        <v>223596</v>
      </c>
      <c r="D1910" s="75">
        <v>61000253</v>
      </c>
      <c r="E1910" s="85">
        <v>7509546068558</v>
      </c>
      <c r="F1910" s="86" t="s">
        <v>2057</v>
      </c>
      <c r="G1910" s="75" t="s">
        <v>13</v>
      </c>
      <c r="H1910" s="75">
        <v>3770</v>
      </c>
      <c r="I1910" s="87" t="s">
        <v>1627</v>
      </c>
      <c r="J1910" s="75" t="s">
        <v>1719</v>
      </c>
      <c r="K1910" s="88" t="s">
        <v>1177</v>
      </c>
      <c r="L1910" s="88">
        <v>12</v>
      </c>
      <c r="M1910" s="88">
        <v>0</v>
      </c>
      <c r="N1910" s="75" t="s">
        <v>85</v>
      </c>
      <c r="O1910" s="75" t="s">
        <v>1739</v>
      </c>
      <c r="P1910" s="89"/>
      <c r="Q1910" s="90">
        <f>(17/100+7.6/100+1.65/100)*P1910</f>
        <v>0</v>
      </c>
      <c r="R1910" s="90"/>
      <c r="S1910" s="90"/>
      <c r="T1910" s="90"/>
      <c r="U1910" s="90"/>
      <c r="V1910" s="90">
        <f>+P1910-Q1910+R1910+S1910+T1910+U1910</f>
        <v>0</v>
      </c>
      <c r="W1910" s="91">
        <f>(1.02/100)</f>
        <v>1.02E-2</v>
      </c>
      <c r="X1910" s="91">
        <v>4.8E-3</v>
      </c>
      <c r="Y1910" s="91">
        <v>0.17</v>
      </c>
      <c r="Z1910" s="91">
        <v>1.65E-2</v>
      </c>
      <c r="AA1910" s="91">
        <v>7.6E-2</v>
      </c>
      <c r="AB1910" s="91">
        <f>SUM(W1910:AA1910)</f>
        <v>0.2775</v>
      </c>
      <c r="AC1910" s="75">
        <v>12</v>
      </c>
      <c r="AD1910" s="92">
        <f>IF(AL1910="","",+AC1910*AL1910)</f>
      </c>
      <c r="AE1910" s="93">
        <f>IF(AL1910="","",+AL1910*AB1910)</f>
      </c>
      <c r="AF1910" s="92">
        <f>IF(AL1910="","",+AL1910-AE1910)</f>
      </c>
      <c r="AG1910" s="93">
        <f>+V1910</f>
        <v>0</v>
      </c>
      <c r="AH1910" s="92">
        <f>IF(AF1910="","",+AF1910-AG1910)</f>
      </c>
      <c r="AI1910" s="92">
        <f>IF(AH1910="","",+AH1910*AC1910)</f>
      </c>
      <c r="AJ1910" s="93"/>
      <c r="AK1910" s="94">
        <v>0.33</v>
      </c>
      <c r="AL1910" s="93">
        <f>IF(V1910=0,"",V1910/(1-AB1910-AK1910))</f>
      </c>
      <c r="AM1910" s="95">
        <v>0.33</v>
      </c>
      <c r="AN1910" s="93">
        <f>IF(V1910=0,"",V1910/(1-AB1910-AM1910))</f>
      </c>
      <c r="AO1910" s="96">
        <v>1.2</v>
      </c>
      <c r="AP1910" s="93">
        <f>IF(BD!AJ1910="","",BD!AJ1910*BD!AO1910)</f>
      </c>
      <c r="AQ1910" s="91">
        <f>BD!AM1910/BD!AK1910-1</f>
        <v>0</v>
      </c>
      <c r="AR1910" s="91">
        <f>IF(BD!AN1910="","",IF(BD!AJ1910="","",BD!AN1910/BD!AJ1910-1))</f>
      </c>
      <c r="AS1910" s="91">
        <f>IF(BD!AN1910="","",IF(BD!AN1910&lt;BD!AL1910,"ABAIXO DA META","DENTRO DA META"))</f>
      </c>
      <c r="AT1910" s="91" t="str">
        <f>IF(BD!AJ1910="","EM ANÁLISE",IF(BD!AP1910&gt;=BD!AN1910,"GO", "NO GO"))</f>
        <v>EM ANÁLISE</v>
      </c>
      <c r="AU1910" s="97">
        <f>IF(AN1910="","",+BD!$AN1910-AJ1910)</f>
      </c>
      <c r="AV1910" s="98"/>
      <c r="AW1910" s="90">
        <f>BD!P1910*BD!AC1910</f>
        <v>0</v>
      </c>
      <c r="AX1910" s="90">
        <f>BD!V1910*BD!AC1910</f>
        <v>0</v>
      </c>
      <c r="AY1910" s="90">
        <f>IF(BD!AN1910="","",BD!AN1910*BD!AC1910)</f>
      </c>
      <c r="AZ1910" s="75" t="s">
        <v>123</v>
      </c>
      <c r="BA1910" s="75"/>
      <c r="BB1910" s="75"/>
      <c r="BC1910" s="75"/>
      <c r="BD1910" s="104"/>
      <c r="BE1910" s="104"/>
      <c r="BF1910" s="101"/>
      <c r="BG1910" s="101"/>
      <c r="BH1910" s="101"/>
      <c r="BI1910" s="101"/>
      <c r="BJ1910" s="101"/>
      <c r="BK1910" s="101"/>
      <c r="BL1910" s="101"/>
      <c r="BM1910" s="101"/>
      <c r="BN1910" s="101"/>
      <c r="BO1910" s="103"/>
      <c r="BP1910" s="101"/>
      <c r="BQ1910" s="101"/>
      <c r="BR1910" s="101"/>
      <c r="BS1910" s="101"/>
      <c r="BT1910" s="101"/>
      <c r="BU1910" s="101"/>
      <c r="BV1910" s="101"/>
      <c r="BW1910" s="101"/>
      <c r="BX1910" s="101"/>
      <c r="BY1910" s="101"/>
      <c r="BZ1910" s="101"/>
      <c r="CA1910" s="101"/>
      <c r="CB1910" s="101"/>
      <c r="CC1910" s="101"/>
      <c r="CD1910" s="101"/>
      <c r="CE1910" s="101"/>
      <c r="CF1910" s="101"/>
      <c r="CG1910" s="37" t="e">
        <f>VLOOKUP(Table_1[[#This Row],[EAN]],'[1]Planilha1'!$E:$R,13,0)</f>
        <v>#N/A</v>
      </c>
      <c r="CI1910" s="188">
        <f>IF(Table_1[[#This Row],[STATUS MERCADO]]="GO",Table_1[[#This Row],[M. BRUTA TOTAL]],0)</f>
        <v>0</v>
      </c>
      <c r="CJ1910" s="188">
        <f>IF(Table_1[[#This Row],[STATUS MERCADO]]="GO",Table_1[[#This Row],[PV UNIT. REALIZADO]]*Table_1[[#This Row],[QUANTIDADE]],0)</f>
        <v>0</v>
      </c>
    </row>
    <row r="1911" ht="15" hidden="1">
      <c r="A1911" s="7"/>
      <c r="B1911" s="75" t="s">
        <v>400</v>
      </c>
      <c r="C1911" s="75">
        <v>223597</v>
      </c>
      <c r="D1911" s="75" t="s">
        <v>2058</v>
      </c>
      <c r="E1911" s="85">
        <v>7509546069593</v>
      </c>
      <c r="F1911" s="86" t="s">
        <v>2059</v>
      </c>
      <c r="G1911" s="75" t="s">
        <v>15</v>
      </c>
      <c r="H1911" s="75">
        <v>1620</v>
      </c>
      <c r="I1911" s="87" t="s">
        <v>1541</v>
      </c>
      <c r="J1911" s="75" t="s">
        <v>1542</v>
      </c>
      <c r="K1911" s="88" t="s">
        <v>1177</v>
      </c>
      <c r="L1911" s="88">
        <v>12</v>
      </c>
      <c r="M1911" s="88">
        <v>0</v>
      </c>
      <c r="N1911" s="75" t="s">
        <v>85</v>
      </c>
      <c r="O1911" s="75" t="s">
        <v>1739</v>
      </c>
      <c r="P1911" s="89"/>
      <c r="Q1911" s="90">
        <f>(17/100+7.6/100+1.65/100)*P1911</f>
        <v>0</v>
      </c>
      <c r="R1911" s="90"/>
      <c r="S1911" s="90"/>
      <c r="T1911" s="90"/>
      <c r="U1911" s="90"/>
      <c r="V1911" s="90">
        <f>+P1911-Q1911+R1911+S1911+T1911+U1911</f>
        <v>0</v>
      </c>
      <c r="W1911" s="91">
        <f>(1.02/100)</f>
        <v>1.02E-2</v>
      </c>
      <c r="X1911" s="91">
        <v>4.8E-3</v>
      </c>
      <c r="Y1911" s="91">
        <v>0.17</v>
      </c>
      <c r="Z1911" s="91">
        <v>1.65E-2</v>
      </c>
      <c r="AA1911" s="91">
        <v>7.6E-2</v>
      </c>
      <c r="AB1911" s="91">
        <f>SUM(W1911:AA1911)</f>
        <v>0.2775</v>
      </c>
      <c r="AC1911" s="75">
        <v>12</v>
      </c>
      <c r="AD1911" s="92">
        <f>IF(AL1911="","",+AC1911*AL1911)</f>
      </c>
      <c r="AE1911" s="93">
        <f>IF(AL1911="","",+AL1911*AB1911)</f>
      </c>
      <c r="AF1911" s="92">
        <f>IF(AL1911="","",+AL1911-AE1911)</f>
      </c>
      <c r="AG1911" s="93">
        <f>+V1911</f>
        <v>0</v>
      </c>
      <c r="AH1911" s="92">
        <f>IF(AF1911="","",+AF1911-AG1911)</f>
      </c>
      <c r="AI1911" s="92">
        <f>IF(AH1911="","",+AH1911*AC1911)</f>
      </c>
      <c r="AJ1911" s="93"/>
      <c r="AK1911" s="94">
        <v>0.33</v>
      </c>
      <c r="AL1911" s="93">
        <f>IF(V1911=0,"",V1911/(1-AB1911-AK1911))</f>
      </c>
      <c r="AM1911" s="95">
        <v>0.33</v>
      </c>
      <c r="AN1911" s="93">
        <f>IF(V1911=0,"",V1911/(1-AB1911-AM1911))</f>
      </c>
      <c r="AO1911" s="96">
        <v>1.2</v>
      </c>
      <c r="AP1911" s="93">
        <f>IF(BD!AJ1911="","",BD!AJ1911*BD!AO1911)</f>
      </c>
      <c r="AQ1911" s="91">
        <f>BD!AM1911/BD!AK1911-1</f>
        <v>0</v>
      </c>
      <c r="AR1911" s="91">
        <f>IF(BD!AN1911="","",IF(BD!AJ1911="","",BD!AN1911/BD!AJ1911-1))</f>
      </c>
      <c r="AS1911" s="91">
        <f>IF(BD!AN1911="","",IF(BD!AN1911&lt;BD!AL1911,"ABAIXO DA META","DENTRO DA META"))</f>
      </c>
      <c r="AT1911" s="91" t="str">
        <f>IF(BD!AJ1911="","EM ANÁLISE",IF(BD!AP1911&gt;=BD!AN1911,"GO", "NO GO"))</f>
        <v>EM ANÁLISE</v>
      </c>
      <c r="AU1911" s="97">
        <f>IF(AN1911="","",+BD!$AN1911-AJ1911)</f>
      </c>
      <c r="AV1911" s="98"/>
      <c r="AW1911" s="90">
        <f>BD!P1911*BD!AC1911</f>
        <v>0</v>
      </c>
      <c r="AX1911" s="90">
        <f>BD!V1911*BD!AC1911</f>
        <v>0</v>
      </c>
      <c r="AY1911" s="90">
        <f>IF(BD!AN1911="","",BD!AN1911*BD!AC1911)</f>
      </c>
      <c r="AZ1911" s="75" t="s">
        <v>123</v>
      </c>
      <c r="BA1911" s="75"/>
      <c r="BB1911" s="75"/>
      <c r="BC1911" s="75"/>
      <c r="BD1911" s="104"/>
      <c r="BE1911" s="104"/>
      <c r="BF1911" s="101"/>
      <c r="BG1911" s="101"/>
      <c r="BH1911" s="101"/>
      <c r="BI1911" s="101"/>
      <c r="BJ1911" s="101"/>
      <c r="BK1911" s="101"/>
      <c r="BL1911" s="101"/>
      <c r="BM1911" s="101"/>
      <c r="BN1911" s="101"/>
      <c r="BO1911" s="103"/>
      <c r="BP1911" s="101"/>
      <c r="BQ1911" s="101"/>
      <c r="BR1911" s="101"/>
      <c r="BS1911" s="101"/>
      <c r="BT1911" s="101"/>
      <c r="BU1911" s="101"/>
      <c r="BV1911" s="101"/>
      <c r="BW1911" s="101"/>
      <c r="BX1911" s="101"/>
      <c r="BY1911" s="101"/>
      <c r="BZ1911" s="101"/>
      <c r="CA1911" s="101"/>
      <c r="CB1911" s="101"/>
      <c r="CC1911" s="101"/>
      <c r="CD1911" s="101"/>
      <c r="CE1911" s="101"/>
      <c r="CF1911" s="101"/>
      <c r="CG1911" s="37" t="e">
        <f>VLOOKUP(Table_1[[#This Row],[EAN]],'[1]Planilha1'!$E:$R,13,0)</f>
        <v>#N/A</v>
      </c>
      <c r="CI1911" s="188">
        <f>IF(Table_1[[#This Row],[STATUS MERCADO]]="GO",Table_1[[#This Row],[M. BRUTA TOTAL]],0)</f>
        <v>0</v>
      </c>
      <c r="CJ1911" s="188">
        <f>IF(Table_1[[#This Row],[STATUS MERCADO]]="GO",Table_1[[#This Row],[PV UNIT. REALIZADO]]*Table_1[[#This Row],[QUANTIDADE]],0)</f>
        <v>0</v>
      </c>
    </row>
    <row r="1912" ht="15" hidden="1">
      <c r="A1912" s="7"/>
      <c r="B1912" s="75" t="s">
        <v>400</v>
      </c>
      <c r="C1912" s="75">
        <v>223598</v>
      </c>
      <c r="D1912" s="75" t="s">
        <v>2060</v>
      </c>
      <c r="E1912" s="85">
        <v>7891024036143</v>
      </c>
      <c r="F1912" s="86" t="s">
        <v>2061</v>
      </c>
      <c r="G1912" s="75" t="s">
        <v>15</v>
      </c>
      <c r="H1912" s="75">
        <v>1090</v>
      </c>
      <c r="I1912" s="87" t="s">
        <v>1554</v>
      </c>
      <c r="J1912" s="75" t="s">
        <v>1647</v>
      </c>
      <c r="K1912" s="88" t="s">
        <v>1177</v>
      </c>
      <c r="L1912" s="88">
        <v>6</v>
      </c>
      <c r="M1912" s="88">
        <v>0</v>
      </c>
      <c r="N1912" s="75" t="s">
        <v>85</v>
      </c>
      <c r="O1912" s="75" t="s">
        <v>1739</v>
      </c>
      <c r="P1912" s="89"/>
      <c r="Q1912" s="90">
        <f>(17/100+7.6/100+1.65/100)*P1912</f>
        <v>0</v>
      </c>
      <c r="R1912" s="90"/>
      <c r="S1912" s="90"/>
      <c r="T1912" s="90"/>
      <c r="U1912" s="90"/>
      <c r="V1912" s="90">
        <f>+P1912-Q1912+R1912+S1912+T1912+U1912</f>
        <v>0</v>
      </c>
      <c r="W1912" s="91">
        <f>(1.02/100)</f>
        <v>1.02E-2</v>
      </c>
      <c r="X1912" s="91">
        <v>4.8E-3</v>
      </c>
      <c r="Y1912" s="91">
        <v>0.17</v>
      </c>
      <c r="Z1912" s="91">
        <v>1.65E-2</v>
      </c>
      <c r="AA1912" s="91">
        <v>7.6E-2</v>
      </c>
      <c r="AB1912" s="91">
        <f>SUM(W1912:AA1912)</f>
        <v>0.2775</v>
      </c>
      <c r="AC1912" s="75">
        <v>12</v>
      </c>
      <c r="AD1912" s="92">
        <f>IF(AL1912="","",+AC1912*AL1912)</f>
      </c>
      <c r="AE1912" s="93">
        <f>IF(AL1912="","",+AL1912*AB1912)</f>
      </c>
      <c r="AF1912" s="92">
        <f>IF(AL1912="","",+AL1912-AE1912)</f>
      </c>
      <c r="AG1912" s="93">
        <f>+V1912</f>
        <v>0</v>
      </c>
      <c r="AH1912" s="92">
        <f>IF(AF1912="","",+AF1912-AG1912)</f>
      </c>
      <c r="AI1912" s="92">
        <f>IF(AH1912="","",+AH1912*AC1912)</f>
      </c>
      <c r="AJ1912" s="93"/>
      <c r="AK1912" s="94">
        <v>0.33</v>
      </c>
      <c r="AL1912" s="93">
        <f>IF(V1912=0,"",V1912/(1-AB1912-AK1912))</f>
      </c>
      <c r="AM1912" s="95">
        <v>0.33</v>
      </c>
      <c r="AN1912" s="93">
        <f>IF(V1912=0,"",V1912/(1-AB1912-AM1912))</f>
      </c>
      <c r="AO1912" s="96">
        <v>1.2</v>
      </c>
      <c r="AP1912" s="93">
        <f>IF(BD!AJ1912="","",BD!AJ1912*BD!AO1912)</f>
      </c>
      <c r="AQ1912" s="91">
        <f>BD!AM1912/BD!AK1912-1</f>
        <v>0</v>
      </c>
      <c r="AR1912" s="91">
        <f>IF(BD!AN1912="","",IF(BD!AJ1912="","",BD!AN1912/BD!AJ1912-1))</f>
      </c>
      <c r="AS1912" s="91">
        <f>IF(BD!AN1912="","",IF(BD!AN1912&lt;BD!AL1912,"ABAIXO DA META","DENTRO DA META"))</f>
      </c>
      <c r="AT1912" s="91" t="str">
        <f>IF(BD!AJ1912="","EM ANÁLISE",IF(BD!AP1912&gt;=BD!AN1912,"GO", "NO GO"))</f>
        <v>EM ANÁLISE</v>
      </c>
      <c r="AU1912" s="97">
        <f>IF(AN1912="","",+BD!$AN1912-AJ1912)</f>
      </c>
      <c r="AV1912" s="98"/>
      <c r="AW1912" s="90">
        <f>BD!P1912*BD!AC1912</f>
        <v>0</v>
      </c>
      <c r="AX1912" s="90">
        <f>BD!V1912*BD!AC1912</f>
        <v>0</v>
      </c>
      <c r="AY1912" s="90">
        <f>IF(BD!AN1912="","",BD!AN1912*BD!AC1912)</f>
      </c>
      <c r="AZ1912" s="75" t="s">
        <v>123</v>
      </c>
      <c r="BA1912" s="75"/>
      <c r="BB1912" s="75"/>
      <c r="BC1912" s="75"/>
      <c r="BD1912" s="104"/>
      <c r="BE1912" s="104"/>
      <c r="BF1912" s="101"/>
      <c r="BG1912" s="101"/>
      <c r="BH1912" s="101"/>
      <c r="BI1912" s="101"/>
      <c r="BJ1912" s="101"/>
      <c r="BK1912" s="101"/>
      <c r="BL1912" s="101"/>
      <c r="BM1912" s="101"/>
      <c r="BN1912" s="101"/>
      <c r="BO1912" s="103"/>
      <c r="BP1912" s="101"/>
      <c r="BQ1912" s="101"/>
      <c r="BR1912" s="101"/>
      <c r="BS1912" s="101"/>
      <c r="BT1912" s="101"/>
      <c r="BU1912" s="101"/>
      <c r="BV1912" s="101"/>
      <c r="BW1912" s="101"/>
      <c r="BX1912" s="101"/>
      <c r="BY1912" s="101"/>
      <c r="BZ1912" s="101"/>
      <c r="CA1912" s="101"/>
      <c r="CB1912" s="101"/>
      <c r="CC1912" s="101"/>
      <c r="CD1912" s="101"/>
      <c r="CE1912" s="101"/>
      <c r="CF1912" s="101"/>
      <c r="CG1912" s="37" t="e">
        <f>VLOOKUP(Table_1[[#This Row],[EAN]],'[1]Planilha1'!$E:$R,13,0)</f>
        <v>#N/A</v>
      </c>
      <c r="CI1912" s="188">
        <f>IF(Table_1[[#This Row],[STATUS MERCADO]]="GO",Table_1[[#This Row],[M. BRUTA TOTAL]],0)</f>
        <v>0</v>
      </c>
      <c r="CJ1912" s="188">
        <f>IF(Table_1[[#This Row],[STATUS MERCADO]]="GO",Table_1[[#This Row],[PV UNIT. REALIZADO]]*Table_1[[#This Row],[QUANTIDADE]],0)</f>
        <v>0</v>
      </c>
    </row>
    <row r="1913" ht="15" hidden="1">
      <c r="A1913" s="7"/>
      <c r="B1913" s="75" t="s">
        <v>400</v>
      </c>
      <c r="C1913" s="75">
        <v>223599</v>
      </c>
      <c r="D1913" s="75" t="s">
        <v>2062</v>
      </c>
      <c r="E1913" s="85">
        <v>7891024028780</v>
      </c>
      <c r="F1913" s="86" t="s">
        <v>2063</v>
      </c>
      <c r="G1913" s="75" t="s">
        <v>15</v>
      </c>
      <c r="H1913" s="75">
        <v>1620</v>
      </c>
      <c r="I1913" s="87" t="s">
        <v>1541</v>
      </c>
      <c r="J1913" s="75" t="s">
        <v>1697</v>
      </c>
      <c r="K1913" s="88" t="s">
        <v>1177</v>
      </c>
      <c r="L1913" s="88">
        <v>12</v>
      </c>
      <c r="M1913" s="88">
        <v>0</v>
      </c>
      <c r="N1913" s="75" t="s">
        <v>85</v>
      </c>
      <c r="O1913" s="75" t="s">
        <v>1739</v>
      </c>
      <c r="P1913" s="89"/>
      <c r="Q1913" s="90">
        <f>(17/100+7.6/100+1.65/100)*P1913</f>
        <v>0</v>
      </c>
      <c r="R1913" s="90"/>
      <c r="S1913" s="90"/>
      <c r="T1913" s="90"/>
      <c r="U1913" s="90"/>
      <c r="V1913" s="90">
        <f>+P1913-Q1913+R1913+S1913+T1913+U1913</f>
        <v>0</v>
      </c>
      <c r="W1913" s="91">
        <f>(1.02/100)</f>
        <v>1.02E-2</v>
      </c>
      <c r="X1913" s="91">
        <v>4.8E-3</v>
      </c>
      <c r="Y1913" s="91">
        <v>0.17</v>
      </c>
      <c r="Z1913" s="91">
        <v>1.65E-2</v>
      </c>
      <c r="AA1913" s="91">
        <v>7.6E-2</v>
      </c>
      <c r="AB1913" s="91">
        <f>SUM(W1913:AA1913)</f>
        <v>0.2775</v>
      </c>
      <c r="AC1913" s="75">
        <v>12</v>
      </c>
      <c r="AD1913" s="92">
        <f>IF(AL1913="","",+AC1913*AL1913)</f>
      </c>
      <c r="AE1913" s="93">
        <f>IF(AL1913="","",+AL1913*AB1913)</f>
      </c>
      <c r="AF1913" s="92">
        <f>IF(AL1913="","",+AL1913-AE1913)</f>
      </c>
      <c r="AG1913" s="93">
        <f>+V1913</f>
        <v>0</v>
      </c>
      <c r="AH1913" s="92">
        <f>IF(AF1913="","",+AF1913-AG1913)</f>
      </c>
      <c r="AI1913" s="92">
        <f>IF(AH1913="","",+AH1913*AC1913)</f>
      </c>
      <c r="AJ1913" s="93"/>
      <c r="AK1913" s="94">
        <v>0.33</v>
      </c>
      <c r="AL1913" s="93">
        <f>IF(V1913=0,"",V1913/(1-AB1913-AK1913))</f>
      </c>
      <c r="AM1913" s="95">
        <v>0.33</v>
      </c>
      <c r="AN1913" s="93">
        <f>IF(V1913=0,"",V1913/(1-AB1913-AM1913))</f>
      </c>
      <c r="AO1913" s="96">
        <v>1.2</v>
      </c>
      <c r="AP1913" s="93">
        <f>IF(BD!AJ1913="","",BD!AJ1913*BD!AO1913)</f>
      </c>
      <c r="AQ1913" s="91">
        <f>BD!AM1913/BD!AK1913-1</f>
        <v>0</v>
      </c>
      <c r="AR1913" s="91">
        <f>IF(BD!AN1913="","",IF(BD!AJ1913="","",BD!AN1913/BD!AJ1913-1))</f>
      </c>
      <c r="AS1913" s="91">
        <f>IF(BD!AN1913="","",IF(BD!AN1913&lt;BD!AL1913,"ABAIXO DA META","DENTRO DA META"))</f>
      </c>
      <c r="AT1913" s="91" t="str">
        <f>IF(BD!AJ1913="","EM ANÁLISE",IF(BD!AP1913&gt;=BD!AN1913,"GO", "NO GO"))</f>
        <v>EM ANÁLISE</v>
      </c>
      <c r="AU1913" s="97">
        <f>IF(AN1913="","",+BD!$AN1913-AJ1913)</f>
      </c>
      <c r="AV1913" s="98"/>
      <c r="AW1913" s="90">
        <f>BD!P1913*BD!AC1913</f>
        <v>0</v>
      </c>
      <c r="AX1913" s="90">
        <f>BD!V1913*BD!AC1913</f>
        <v>0</v>
      </c>
      <c r="AY1913" s="90">
        <f>IF(BD!AN1913="","",BD!AN1913*BD!AC1913)</f>
      </c>
      <c r="AZ1913" s="75" t="s">
        <v>123</v>
      </c>
      <c r="BA1913" s="75"/>
      <c r="BB1913" s="75"/>
      <c r="BC1913" s="75"/>
      <c r="BD1913" s="104"/>
      <c r="BE1913" s="104"/>
      <c r="BF1913" s="101"/>
      <c r="BG1913" s="101"/>
      <c r="BH1913" s="101"/>
      <c r="BI1913" s="101"/>
      <c r="BJ1913" s="101"/>
      <c r="BK1913" s="101"/>
      <c r="BL1913" s="101"/>
      <c r="BM1913" s="101"/>
      <c r="BN1913" s="101"/>
      <c r="BO1913" s="103"/>
      <c r="BP1913" s="101"/>
      <c r="BQ1913" s="101"/>
      <c r="BR1913" s="101"/>
      <c r="BS1913" s="101"/>
      <c r="BT1913" s="101"/>
      <c r="BU1913" s="101"/>
      <c r="BV1913" s="101"/>
      <c r="BW1913" s="101"/>
      <c r="BX1913" s="101"/>
      <c r="BY1913" s="101"/>
      <c r="BZ1913" s="101"/>
      <c r="CA1913" s="101"/>
      <c r="CB1913" s="101"/>
      <c r="CC1913" s="101"/>
      <c r="CD1913" s="101"/>
      <c r="CE1913" s="101"/>
      <c r="CF1913" s="101"/>
      <c r="CG1913" s="37" t="e">
        <f>VLOOKUP(Table_1[[#This Row],[EAN]],'[1]Planilha1'!$E:$R,13,0)</f>
        <v>#N/A</v>
      </c>
      <c r="CI1913" s="188">
        <f>IF(Table_1[[#This Row],[STATUS MERCADO]]="GO",Table_1[[#This Row],[M. BRUTA TOTAL]],0)</f>
        <v>0</v>
      </c>
      <c r="CJ1913" s="188">
        <f>IF(Table_1[[#This Row],[STATUS MERCADO]]="GO",Table_1[[#This Row],[PV UNIT. REALIZADO]]*Table_1[[#This Row],[QUANTIDADE]],0)</f>
        <v>0</v>
      </c>
    </row>
    <row r="1914" ht="15" hidden="1">
      <c r="A1914" s="7"/>
      <c r="B1914" s="75" t="s">
        <v>400</v>
      </c>
      <c r="C1914" s="75">
        <v>223600</v>
      </c>
      <c r="D1914" s="75" t="s">
        <v>2064</v>
      </c>
      <c r="E1914" s="85">
        <v>7891024035825</v>
      </c>
      <c r="F1914" s="86" t="s">
        <v>2065</v>
      </c>
      <c r="G1914" s="75" t="s">
        <v>15</v>
      </c>
      <c r="H1914" s="75">
        <v>1620</v>
      </c>
      <c r="I1914" s="87" t="s">
        <v>1541</v>
      </c>
      <c r="J1914" s="75" t="s">
        <v>1719</v>
      </c>
      <c r="K1914" s="88" t="s">
        <v>1177</v>
      </c>
      <c r="L1914" s="88">
        <v>12</v>
      </c>
      <c r="M1914" s="88">
        <v>0</v>
      </c>
      <c r="N1914" s="75" t="s">
        <v>85</v>
      </c>
      <c r="O1914" s="75" t="s">
        <v>1739</v>
      </c>
      <c r="P1914" s="89"/>
      <c r="Q1914" s="90">
        <f>(17/100+7.6/100+1.65/100)*P1914</f>
        <v>0</v>
      </c>
      <c r="R1914" s="90"/>
      <c r="S1914" s="90"/>
      <c r="T1914" s="90"/>
      <c r="U1914" s="90"/>
      <c r="V1914" s="90">
        <f>+P1914-Q1914+R1914+S1914+T1914+U1914</f>
        <v>0</v>
      </c>
      <c r="W1914" s="91">
        <f>(1.02/100)</f>
        <v>1.02E-2</v>
      </c>
      <c r="X1914" s="91">
        <v>4.8E-3</v>
      </c>
      <c r="Y1914" s="91">
        <v>0.17</v>
      </c>
      <c r="Z1914" s="91">
        <v>1.65E-2</v>
      </c>
      <c r="AA1914" s="91">
        <v>7.6E-2</v>
      </c>
      <c r="AB1914" s="91">
        <f>SUM(W1914:AA1914)</f>
        <v>0.2775</v>
      </c>
      <c r="AC1914" s="75">
        <v>12</v>
      </c>
      <c r="AD1914" s="92">
        <f>IF(AL1914="","",+AC1914*AL1914)</f>
      </c>
      <c r="AE1914" s="93">
        <f>IF(AL1914="","",+AL1914*AB1914)</f>
      </c>
      <c r="AF1914" s="92">
        <f>IF(AL1914="","",+AL1914-AE1914)</f>
      </c>
      <c r="AG1914" s="93">
        <f>+V1914</f>
        <v>0</v>
      </c>
      <c r="AH1914" s="92">
        <f>IF(AF1914="","",+AF1914-AG1914)</f>
      </c>
      <c r="AI1914" s="92">
        <f>IF(AH1914="","",+AH1914*AC1914)</f>
      </c>
      <c r="AJ1914" s="93"/>
      <c r="AK1914" s="94">
        <v>0.33</v>
      </c>
      <c r="AL1914" s="93">
        <f>IF(V1914=0,"",V1914/(1-AB1914-AK1914))</f>
      </c>
      <c r="AM1914" s="95">
        <v>0.33</v>
      </c>
      <c r="AN1914" s="93">
        <f>IF(V1914=0,"",V1914/(1-AB1914-AM1914))</f>
      </c>
      <c r="AO1914" s="96">
        <v>1.2</v>
      </c>
      <c r="AP1914" s="93">
        <f>IF(BD!AJ1914="","",BD!AJ1914*BD!AO1914)</f>
      </c>
      <c r="AQ1914" s="91">
        <f>BD!AM1914/BD!AK1914-1</f>
        <v>0</v>
      </c>
      <c r="AR1914" s="91">
        <f>IF(BD!AN1914="","",IF(BD!AJ1914="","",BD!AN1914/BD!AJ1914-1))</f>
      </c>
      <c r="AS1914" s="91">
        <f>IF(BD!AN1914="","",IF(BD!AN1914&lt;BD!AL1914,"ABAIXO DA META","DENTRO DA META"))</f>
      </c>
      <c r="AT1914" s="91" t="str">
        <f>IF(BD!AJ1914="","EM ANÁLISE",IF(BD!AP1914&gt;=BD!AN1914,"GO", "NO GO"))</f>
        <v>EM ANÁLISE</v>
      </c>
      <c r="AU1914" s="97">
        <f>IF(AN1914="","",+BD!$AN1914-AJ1914)</f>
      </c>
      <c r="AV1914" s="98"/>
      <c r="AW1914" s="90">
        <f>BD!P1914*BD!AC1914</f>
        <v>0</v>
      </c>
      <c r="AX1914" s="90">
        <f>BD!V1914*BD!AC1914</f>
        <v>0</v>
      </c>
      <c r="AY1914" s="90">
        <f>IF(BD!AN1914="","",BD!AN1914*BD!AC1914)</f>
      </c>
      <c r="AZ1914" s="75" t="s">
        <v>123</v>
      </c>
      <c r="BA1914" s="75"/>
      <c r="BB1914" s="75"/>
      <c r="BC1914" s="75"/>
      <c r="BD1914" s="104"/>
      <c r="BE1914" s="104"/>
      <c r="BF1914" s="101"/>
      <c r="BG1914" s="101"/>
      <c r="BH1914" s="101"/>
      <c r="BI1914" s="101"/>
      <c r="BJ1914" s="101"/>
      <c r="BK1914" s="101"/>
      <c r="BL1914" s="101"/>
      <c r="BM1914" s="101"/>
      <c r="BN1914" s="101"/>
      <c r="BO1914" s="103"/>
      <c r="BP1914" s="101"/>
      <c r="BQ1914" s="101"/>
      <c r="BR1914" s="101"/>
      <c r="BS1914" s="101"/>
      <c r="BT1914" s="101"/>
      <c r="BU1914" s="101"/>
      <c r="BV1914" s="101"/>
      <c r="BW1914" s="101"/>
      <c r="BX1914" s="101"/>
      <c r="BY1914" s="101"/>
      <c r="BZ1914" s="101"/>
      <c r="CA1914" s="101"/>
      <c r="CB1914" s="101"/>
      <c r="CC1914" s="101"/>
      <c r="CD1914" s="101"/>
      <c r="CE1914" s="101"/>
      <c r="CF1914" s="101"/>
      <c r="CG1914" s="37" t="e">
        <f>VLOOKUP(Table_1[[#This Row],[EAN]],'[1]Planilha1'!$E:$R,13,0)</f>
        <v>#N/A</v>
      </c>
      <c r="CI1914" s="188">
        <f>IF(Table_1[[#This Row],[STATUS MERCADO]]="GO",Table_1[[#This Row],[M. BRUTA TOTAL]],0)</f>
        <v>0</v>
      </c>
      <c r="CJ1914" s="188">
        <f>IF(Table_1[[#This Row],[STATUS MERCADO]]="GO",Table_1[[#This Row],[PV UNIT. REALIZADO]]*Table_1[[#This Row],[QUANTIDADE]],0)</f>
        <v>0</v>
      </c>
    </row>
    <row r="1915" ht="15" hidden="1">
      <c r="A1915" s="7"/>
      <c r="B1915" s="75" t="s">
        <v>400</v>
      </c>
      <c r="C1915" s="75">
        <v>223601</v>
      </c>
      <c r="D1915" s="75" t="s">
        <v>2066</v>
      </c>
      <c r="E1915" s="85">
        <v>7891024028834</v>
      </c>
      <c r="F1915" s="86" t="s">
        <v>2067</v>
      </c>
      <c r="G1915" s="75" t="s">
        <v>15</v>
      </c>
      <c r="H1915" s="75">
        <v>1620</v>
      </c>
      <c r="I1915" s="87" t="s">
        <v>1541</v>
      </c>
      <c r="J1915" s="75" t="s">
        <v>1697</v>
      </c>
      <c r="K1915" s="88" t="s">
        <v>1177</v>
      </c>
      <c r="L1915" s="88">
        <v>12</v>
      </c>
      <c r="M1915" s="88">
        <v>0</v>
      </c>
      <c r="N1915" s="75" t="s">
        <v>85</v>
      </c>
      <c r="O1915" s="75" t="s">
        <v>1739</v>
      </c>
      <c r="P1915" s="89"/>
      <c r="Q1915" s="90">
        <f>(17/100+7.6/100+1.65/100)*P1915</f>
        <v>0</v>
      </c>
      <c r="R1915" s="90"/>
      <c r="S1915" s="90"/>
      <c r="T1915" s="90"/>
      <c r="U1915" s="90"/>
      <c r="V1915" s="90">
        <f>+P1915-Q1915+R1915+S1915+T1915+U1915</f>
        <v>0</v>
      </c>
      <c r="W1915" s="91">
        <f>(1.02/100)</f>
        <v>1.02E-2</v>
      </c>
      <c r="X1915" s="91">
        <v>4.8E-3</v>
      </c>
      <c r="Y1915" s="91">
        <v>0.17</v>
      </c>
      <c r="Z1915" s="91">
        <v>1.65E-2</v>
      </c>
      <c r="AA1915" s="91">
        <v>7.6E-2</v>
      </c>
      <c r="AB1915" s="91">
        <f>SUM(W1915:AA1915)</f>
        <v>0.2775</v>
      </c>
      <c r="AC1915" s="75">
        <v>12</v>
      </c>
      <c r="AD1915" s="92">
        <f>IF(AL1915="","",+AC1915*AL1915)</f>
      </c>
      <c r="AE1915" s="93">
        <f>IF(AL1915="","",+AL1915*AB1915)</f>
      </c>
      <c r="AF1915" s="92">
        <f>IF(AL1915="","",+AL1915-AE1915)</f>
      </c>
      <c r="AG1915" s="93">
        <f>+V1915</f>
        <v>0</v>
      </c>
      <c r="AH1915" s="92">
        <f>IF(AF1915="","",+AF1915-AG1915)</f>
      </c>
      <c r="AI1915" s="92">
        <f>IF(AH1915="","",+AH1915*AC1915)</f>
      </c>
      <c r="AJ1915" s="93"/>
      <c r="AK1915" s="94">
        <v>0.33</v>
      </c>
      <c r="AL1915" s="93">
        <f>IF(V1915=0,"",V1915/(1-AB1915-AK1915))</f>
      </c>
      <c r="AM1915" s="95">
        <v>0.33</v>
      </c>
      <c r="AN1915" s="93">
        <f>IF(V1915=0,"",V1915/(1-AB1915-AM1915))</f>
      </c>
      <c r="AO1915" s="96">
        <v>1.2</v>
      </c>
      <c r="AP1915" s="93">
        <f>IF(BD!AJ1915="","",BD!AJ1915*BD!AO1915)</f>
      </c>
      <c r="AQ1915" s="91">
        <f>BD!AM1915/BD!AK1915-1</f>
        <v>0</v>
      </c>
      <c r="AR1915" s="91">
        <f>IF(BD!AN1915="","",IF(BD!AJ1915="","",BD!AN1915/BD!AJ1915-1))</f>
      </c>
      <c r="AS1915" s="91">
        <f>IF(BD!AN1915="","",IF(BD!AN1915&lt;BD!AL1915,"ABAIXO DA META","DENTRO DA META"))</f>
      </c>
      <c r="AT1915" s="91" t="str">
        <f>IF(BD!AJ1915="","EM ANÁLISE",IF(BD!AP1915&gt;=BD!AN1915,"GO", "NO GO"))</f>
        <v>EM ANÁLISE</v>
      </c>
      <c r="AU1915" s="97">
        <f>IF(AN1915="","",+BD!$AN1915-AJ1915)</f>
      </c>
      <c r="AV1915" s="98"/>
      <c r="AW1915" s="90">
        <f>BD!P1915*BD!AC1915</f>
        <v>0</v>
      </c>
      <c r="AX1915" s="90">
        <f>BD!V1915*BD!AC1915</f>
        <v>0</v>
      </c>
      <c r="AY1915" s="90">
        <f>IF(BD!AN1915="","",BD!AN1915*BD!AC1915)</f>
      </c>
      <c r="AZ1915" s="75" t="s">
        <v>123</v>
      </c>
      <c r="BA1915" s="75"/>
      <c r="BB1915" s="75"/>
      <c r="BC1915" s="75"/>
      <c r="BD1915" s="104"/>
      <c r="BE1915" s="104"/>
      <c r="BF1915" s="101"/>
      <c r="BG1915" s="101"/>
      <c r="BH1915" s="101"/>
      <c r="BI1915" s="101"/>
      <c r="BJ1915" s="101"/>
      <c r="BK1915" s="101"/>
      <c r="BL1915" s="101"/>
      <c r="BM1915" s="101"/>
      <c r="BN1915" s="101"/>
      <c r="BO1915" s="103"/>
      <c r="BP1915" s="101"/>
      <c r="BQ1915" s="101"/>
      <c r="BR1915" s="101"/>
      <c r="BS1915" s="101"/>
      <c r="BT1915" s="101"/>
      <c r="BU1915" s="101"/>
      <c r="BV1915" s="101"/>
      <c r="BW1915" s="101"/>
      <c r="BX1915" s="101"/>
      <c r="BY1915" s="101"/>
      <c r="BZ1915" s="101"/>
      <c r="CA1915" s="101"/>
      <c r="CB1915" s="101"/>
      <c r="CC1915" s="101"/>
      <c r="CD1915" s="101"/>
      <c r="CE1915" s="101"/>
      <c r="CF1915" s="101"/>
      <c r="CG1915" s="37" t="e">
        <f>VLOOKUP(Table_1[[#This Row],[EAN]],'[1]Planilha1'!$E:$R,13,0)</f>
        <v>#N/A</v>
      </c>
      <c r="CI1915" s="188">
        <f>IF(Table_1[[#This Row],[STATUS MERCADO]]="GO",Table_1[[#This Row],[M. BRUTA TOTAL]],0)</f>
        <v>0</v>
      </c>
      <c r="CJ1915" s="188">
        <f>IF(Table_1[[#This Row],[STATUS MERCADO]]="GO",Table_1[[#This Row],[PV UNIT. REALIZADO]]*Table_1[[#This Row],[QUANTIDADE]],0)</f>
        <v>0</v>
      </c>
    </row>
    <row r="1916" ht="15" hidden="1">
      <c r="A1916" s="7"/>
      <c r="B1916" s="75" t="s">
        <v>400</v>
      </c>
      <c r="C1916" s="75">
        <v>223602</v>
      </c>
      <c r="D1916" s="75" t="s">
        <v>2068</v>
      </c>
      <c r="E1916" s="85">
        <v>7891024034750</v>
      </c>
      <c r="F1916" s="86" t="s">
        <v>2069</v>
      </c>
      <c r="G1916" s="75" t="s">
        <v>15</v>
      </c>
      <c r="H1916" s="75">
        <v>1090</v>
      </c>
      <c r="I1916" s="87" t="s">
        <v>1554</v>
      </c>
      <c r="J1916" s="75" t="s">
        <v>1607</v>
      </c>
      <c r="K1916" s="88" t="s">
        <v>1177</v>
      </c>
      <c r="L1916" s="88">
        <v>108</v>
      </c>
      <c r="M1916" s="88">
        <v>0</v>
      </c>
      <c r="N1916" s="75" t="s">
        <v>85</v>
      </c>
      <c r="O1916" s="75" t="s">
        <v>1739</v>
      </c>
      <c r="P1916" s="89"/>
      <c r="Q1916" s="90">
        <f>(17/100+7.6/100+1.65/100)*P1916</f>
        <v>0</v>
      </c>
      <c r="R1916" s="90"/>
      <c r="S1916" s="90"/>
      <c r="T1916" s="90"/>
      <c r="U1916" s="90"/>
      <c r="V1916" s="90">
        <f>+P1916-Q1916+R1916+S1916+T1916+U1916</f>
        <v>0</v>
      </c>
      <c r="W1916" s="91">
        <f>(1.02/100)</f>
        <v>1.02E-2</v>
      </c>
      <c r="X1916" s="91">
        <v>4.8E-3</v>
      </c>
      <c r="Y1916" s="91">
        <v>0.17</v>
      </c>
      <c r="Z1916" s="91">
        <v>1.65E-2</v>
      </c>
      <c r="AA1916" s="91">
        <v>7.6E-2</v>
      </c>
      <c r="AB1916" s="91">
        <f>SUM(W1916:AA1916)</f>
        <v>0.2775</v>
      </c>
      <c r="AC1916" s="75">
        <v>12</v>
      </c>
      <c r="AD1916" s="92">
        <f>IF(AL1916="","",+AC1916*AL1916)</f>
      </c>
      <c r="AE1916" s="93">
        <f>IF(AL1916="","",+AL1916*AB1916)</f>
      </c>
      <c r="AF1916" s="92">
        <f>IF(AL1916="","",+AL1916-AE1916)</f>
      </c>
      <c r="AG1916" s="93">
        <f>+V1916</f>
        <v>0</v>
      </c>
      <c r="AH1916" s="92">
        <f>IF(AF1916="","",+AF1916-AG1916)</f>
      </c>
      <c r="AI1916" s="92">
        <f>IF(AH1916="","",+AH1916*AC1916)</f>
      </c>
      <c r="AJ1916" s="93"/>
      <c r="AK1916" s="94">
        <v>0.33</v>
      </c>
      <c r="AL1916" s="93">
        <f>IF(V1916=0,"",V1916/(1-AB1916-AK1916))</f>
      </c>
      <c r="AM1916" s="95">
        <v>0.33</v>
      </c>
      <c r="AN1916" s="93">
        <f>IF(V1916=0,"",V1916/(1-AB1916-AM1916))</f>
      </c>
      <c r="AO1916" s="96">
        <v>1.2</v>
      </c>
      <c r="AP1916" s="93">
        <f>IF(BD!AJ1916="","",BD!AJ1916*BD!AO1916)</f>
      </c>
      <c r="AQ1916" s="91">
        <f>BD!AM1916/BD!AK1916-1</f>
        <v>0</v>
      </c>
      <c r="AR1916" s="91">
        <f>IF(BD!AN1916="","",IF(BD!AJ1916="","",BD!AN1916/BD!AJ1916-1))</f>
      </c>
      <c r="AS1916" s="91">
        <f>IF(BD!AN1916="","",IF(BD!AN1916&lt;BD!AL1916,"ABAIXO DA META","DENTRO DA META"))</f>
      </c>
      <c r="AT1916" s="91" t="str">
        <f>IF(BD!AJ1916="","EM ANÁLISE",IF(BD!AP1916&gt;=BD!AN1916,"GO", "NO GO"))</f>
        <v>EM ANÁLISE</v>
      </c>
      <c r="AU1916" s="97">
        <f>IF(AN1916="","",+BD!$AN1916-AJ1916)</f>
      </c>
      <c r="AV1916" s="98"/>
      <c r="AW1916" s="90">
        <f>BD!P1916*BD!AC1916</f>
        <v>0</v>
      </c>
      <c r="AX1916" s="90">
        <f>BD!V1916*BD!AC1916</f>
        <v>0</v>
      </c>
      <c r="AY1916" s="90">
        <f>IF(BD!AN1916="","",BD!AN1916*BD!AC1916)</f>
      </c>
      <c r="AZ1916" s="75" t="s">
        <v>123</v>
      </c>
      <c r="BA1916" s="75"/>
      <c r="BB1916" s="75"/>
      <c r="BC1916" s="75"/>
      <c r="BD1916" s="104"/>
      <c r="BE1916" s="104"/>
      <c r="BF1916" s="101"/>
      <c r="BG1916" s="101"/>
      <c r="BH1916" s="101"/>
      <c r="BI1916" s="101"/>
      <c r="BJ1916" s="101"/>
      <c r="BK1916" s="101"/>
      <c r="BL1916" s="101"/>
      <c r="BM1916" s="101"/>
      <c r="BN1916" s="101"/>
      <c r="BO1916" s="103"/>
      <c r="BP1916" s="101"/>
      <c r="BQ1916" s="101"/>
      <c r="BR1916" s="101"/>
      <c r="BS1916" s="101"/>
      <c r="BT1916" s="101"/>
      <c r="BU1916" s="101"/>
      <c r="BV1916" s="101"/>
      <c r="BW1916" s="101"/>
      <c r="BX1916" s="101"/>
      <c r="BY1916" s="101"/>
      <c r="BZ1916" s="101"/>
      <c r="CA1916" s="101"/>
      <c r="CB1916" s="101"/>
      <c r="CC1916" s="101"/>
      <c r="CD1916" s="101"/>
      <c r="CE1916" s="101"/>
      <c r="CF1916" s="101"/>
      <c r="CG1916" s="37" t="e">
        <f>VLOOKUP(Table_1[[#This Row],[EAN]],'[1]Planilha1'!$E:$R,13,0)</f>
        <v>#N/A</v>
      </c>
      <c r="CI1916" s="188">
        <f>IF(Table_1[[#This Row],[STATUS MERCADO]]="GO",Table_1[[#This Row],[M. BRUTA TOTAL]],0)</f>
        <v>0</v>
      </c>
      <c r="CJ1916" s="188">
        <f>IF(Table_1[[#This Row],[STATUS MERCADO]]="GO",Table_1[[#This Row],[PV UNIT. REALIZADO]]*Table_1[[#This Row],[QUANTIDADE]],0)</f>
        <v>0</v>
      </c>
    </row>
    <row r="1917" ht="15" hidden="1">
      <c r="A1917" s="7"/>
      <c r="B1917" s="75" t="s">
        <v>400</v>
      </c>
      <c r="C1917" s="75">
        <v>223603</v>
      </c>
      <c r="D1917" s="75" t="s">
        <v>2070</v>
      </c>
      <c r="E1917" s="85">
        <v>7891024034804</v>
      </c>
      <c r="F1917" s="86" t="s">
        <v>2071</v>
      </c>
      <c r="G1917" s="75" t="s">
        <v>15</v>
      </c>
      <c r="H1917" s="75">
        <v>1090</v>
      </c>
      <c r="I1917" s="87" t="s">
        <v>1554</v>
      </c>
      <c r="J1917" s="75" t="s">
        <v>1607</v>
      </c>
      <c r="K1917" s="88" t="s">
        <v>1177</v>
      </c>
      <c r="L1917" s="88">
        <v>108</v>
      </c>
      <c r="M1917" s="88">
        <v>0</v>
      </c>
      <c r="N1917" s="75" t="s">
        <v>85</v>
      </c>
      <c r="O1917" s="75" t="s">
        <v>1739</v>
      </c>
      <c r="P1917" s="89"/>
      <c r="Q1917" s="90">
        <f>(17/100+7.6/100+1.65/100)*P1917</f>
        <v>0</v>
      </c>
      <c r="R1917" s="90"/>
      <c r="S1917" s="90"/>
      <c r="T1917" s="90"/>
      <c r="U1917" s="90"/>
      <c r="V1917" s="90">
        <f>+P1917-Q1917+R1917+S1917+T1917+U1917</f>
        <v>0</v>
      </c>
      <c r="W1917" s="91">
        <f>(1.02/100)</f>
        <v>1.02E-2</v>
      </c>
      <c r="X1917" s="91">
        <v>4.8E-3</v>
      </c>
      <c r="Y1917" s="91">
        <v>0.17</v>
      </c>
      <c r="Z1917" s="91">
        <v>1.65E-2</v>
      </c>
      <c r="AA1917" s="91">
        <v>7.6E-2</v>
      </c>
      <c r="AB1917" s="91">
        <f>SUM(W1917:AA1917)</f>
        <v>0.2775</v>
      </c>
      <c r="AC1917" s="75">
        <v>12</v>
      </c>
      <c r="AD1917" s="92">
        <f>IF(AL1917="","",+AC1917*AL1917)</f>
      </c>
      <c r="AE1917" s="93">
        <f>IF(AL1917="","",+AL1917*AB1917)</f>
      </c>
      <c r="AF1917" s="92">
        <f>IF(AL1917="","",+AL1917-AE1917)</f>
      </c>
      <c r="AG1917" s="93">
        <f>+V1917</f>
        <v>0</v>
      </c>
      <c r="AH1917" s="92">
        <f>IF(AF1917="","",+AF1917-AG1917)</f>
      </c>
      <c r="AI1917" s="92">
        <f>IF(AH1917="","",+AH1917*AC1917)</f>
      </c>
      <c r="AJ1917" s="93"/>
      <c r="AK1917" s="94">
        <v>0.33</v>
      </c>
      <c r="AL1917" s="93">
        <f>IF(V1917=0,"",V1917/(1-AB1917-AK1917))</f>
      </c>
      <c r="AM1917" s="95">
        <v>0.33</v>
      </c>
      <c r="AN1917" s="93">
        <f>IF(V1917=0,"",V1917/(1-AB1917-AM1917))</f>
      </c>
      <c r="AO1917" s="96">
        <v>1.2</v>
      </c>
      <c r="AP1917" s="93">
        <f>IF(BD!AJ1917="","",BD!AJ1917*BD!AO1917)</f>
      </c>
      <c r="AQ1917" s="91">
        <f>BD!AM1917/BD!AK1917-1</f>
        <v>0</v>
      </c>
      <c r="AR1917" s="91">
        <f>IF(BD!AN1917="","",IF(BD!AJ1917="","",BD!AN1917/BD!AJ1917-1))</f>
      </c>
      <c r="AS1917" s="91">
        <f>IF(BD!AN1917="","",IF(BD!AN1917&lt;BD!AL1917,"ABAIXO DA META","DENTRO DA META"))</f>
      </c>
      <c r="AT1917" s="91" t="str">
        <f>IF(BD!AJ1917="","EM ANÁLISE",IF(BD!AP1917&gt;=BD!AN1917,"GO", "NO GO"))</f>
        <v>EM ANÁLISE</v>
      </c>
      <c r="AU1917" s="97">
        <f>IF(AN1917="","",+BD!$AN1917-AJ1917)</f>
      </c>
      <c r="AV1917" s="98"/>
      <c r="AW1917" s="90">
        <f>BD!P1917*BD!AC1917</f>
        <v>0</v>
      </c>
      <c r="AX1917" s="90">
        <f>BD!V1917*BD!AC1917</f>
        <v>0</v>
      </c>
      <c r="AY1917" s="90">
        <f>IF(BD!AN1917="","",BD!AN1917*BD!AC1917)</f>
      </c>
      <c r="AZ1917" s="75" t="s">
        <v>123</v>
      </c>
      <c r="BA1917" s="75"/>
      <c r="BB1917" s="75"/>
      <c r="BC1917" s="75"/>
      <c r="BD1917" s="104"/>
      <c r="BE1917" s="104"/>
      <c r="BF1917" s="101"/>
      <c r="BG1917" s="101"/>
      <c r="BH1917" s="101"/>
      <c r="BI1917" s="101"/>
      <c r="BJ1917" s="101"/>
      <c r="BK1917" s="101"/>
      <c r="BL1917" s="101"/>
      <c r="BM1917" s="101"/>
      <c r="BN1917" s="101"/>
      <c r="BO1917" s="103"/>
      <c r="BP1917" s="101"/>
      <c r="BQ1917" s="101"/>
      <c r="BR1917" s="101"/>
      <c r="BS1917" s="101"/>
      <c r="BT1917" s="101"/>
      <c r="BU1917" s="101"/>
      <c r="BV1917" s="101"/>
      <c r="BW1917" s="101"/>
      <c r="BX1917" s="101"/>
      <c r="BY1917" s="101"/>
      <c r="BZ1917" s="101"/>
      <c r="CA1917" s="101"/>
      <c r="CB1917" s="101"/>
      <c r="CC1917" s="101"/>
      <c r="CD1917" s="101"/>
      <c r="CE1917" s="101"/>
      <c r="CF1917" s="101"/>
      <c r="CG1917" s="37" t="e">
        <f>VLOOKUP(Table_1[[#This Row],[EAN]],'[1]Planilha1'!$E:$R,13,0)</f>
        <v>#N/A</v>
      </c>
      <c r="CI1917" s="188">
        <f>IF(Table_1[[#This Row],[STATUS MERCADO]]="GO",Table_1[[#This Row],[M. BRUTA TOTAL]],0)</f>
        <v>0</v>
      </c>
      <c r="CJ1917" s="188">
        <f>IF(Table_1[[#This Row],[STATUS MERCADO]]="GO",Table_1[[#This Row],[PV UNIT. REALIZADO]]*Table_1[[#This Row],[QUANTIDADE]],0)</f>
        <v>0</v>
      </c>
    </row>
    <row r="1918" ht="15" hidden="1">
      <c r="A1918" s="7"/>
      <c r="B1918" s="75" t="s">
        <v>400</v>
      </c>
      <c r="C1918" s="75">
        <v>223604</v>
      </c>
      <c r="D1918" s="75" t="s">
        <v>2072</v>
      </c>
      <c r="E1918" s="85">
        <v>7891024034316</v>
      </c>
      <c r="F1918" s="86" t="s">
        <v>2073</v>
      </c>
      <c r="G1918" s="75" t="s">
        <v>15</v>
      </c>
      <c r="H1918" s="75">
        <v>1090</v>
      </c>
      <c r="I1918" s="87" t="s">
        <v>1554</v>
      </c>
      <c r="J1918" s="75" t="s">
        <v>1607</v>
      </c>
      <c r="K1918" s="88" t="s">
        <v>1177</v>
      </c>
      <c r="L1918" s="88">
        <v>72</v>
      </c>
      <c r="M1918" s="88">
        <v>0</v>
      </c>
      <c r="N1918" s="75" t="s">
        <v>85</v>
      </c>
      <c r="O1918" s="75" t="s">
        <v>1739</v>
      </c>
      <c r="P1918" s="89"/>
      <c r="Q1918" s="90">
        <f>(17/100+7.6/100+1.65/100)*P1918</f>
        <v>0</v>
      </c>
      <c r="R1918" s="90"/>
      <c r="S1918" s="90"/>
      <c r="T1918" s="90"/>
      <c r="U1918" s="90"/>
      <c r="V1918" s="90">
        <f>+P1918-Q1918+R1918+S1918+T1918+U1918</f>
        <v>0</v>
      </c>
      <c r="W1918" s="91">
        <f>(1.02/100)</f>
        <v>1.02E-2</v>
      </c>
      <c r="X1918" s="91">
        <v>4.8E-3</v>
      </c>
      <c r="Y1918" s="91">
        <v>0.17</v>
      </c>
      <c r="Z1918" s="91">
        <v>1.65E-2</v>
      </c>
      <c r="AA1918" s="91">
        <v>7.6E-2</v>
      </c>
      <c r="AB1918" s="91">
        <f>SUM(W1918:AA1918)</f>
        <v>0.2775</v>
      </c>
      <c r="AC1918" s="75">
        <v>12</v>
      </c>
      <c r="AD1918" s="92">
        <f>IF(AL1918="","",+AC1918*AL1918)</f>
      </c>
      <c r="AE1918" s="93">
        <f>IF(AL1918="","",+AL1918*AB1918)</f>
      </c>
      <c r="AF1918" s="92">
        <f>IF(AL1918="","",+AL1918-AE1918)</f>
      </c>
      <c r="AG1918" s="93">
        <f>+V1918</f>
        <v>0</v>
      </c>
      <c r="AH1918" s="92">
        <f>IF(AF1918="","",+AF1918-AG1918)</f>
      </c>
      <c r="AI1918" s="92">
        <f>IF(AH1918="","",+AH1918*AC1918)</f>
      </c>
      <c r="AJ1918" s="93"/>
      <c r="AK1918" s="94">
        <v>0.33</v>
      </c>
      <c r="AL1918" s="93">
        <f>IF(V1918=0,"",V1918/(1-AB1918-AK1918))</f>
      </c>
      <c r="AM1918" s="95">
        <v>0.33</v>
      </c>
      <c r="AN1918" s="93">
        <f>IF(V1918=0,"",V1918/(1-AB1918-AM1918))</f>
      </c>
      <c r="AO1918" s="96">
        <v>1.2</v>
      </c>
      <c r="AP1918" s="93">
        <f>IF(BD!AJ1918="","",BD!AJ1918*BD!AO1918)</f>
      </c>
      <c r="AQ1918" s="91">
        <f>BD!AM1918/BD!AK1918-1</f>
        <v>0</v>
      </c>
      <c r="AR1918" s="91">
        <f>IF(BD!AN1918="","",IF(BD!AJ1918="","",BD!AN1918/BD!AJ1918-1))</f>
      </c>
      <c r="AS1918" s="91">
        <f>IF(BD!AN1918="","",IF(BD!AN1918&lt;BD!AL1918,"ABAIXO DA META","DENTRO DA META"))</f>
      </c>
      <c r="AT1918" s="91" t="str">
        <f>IF(BD!AJ1918="","EM ANÁLISE",IF(BD!AP1918&gt;=BD!AN1918,"GO", "NO GO"))</f>
        <v>EM ANÁLISE</v>
      </c>
      <c r="AU1918" s="97">
        <f>IF(AN1918="","",+BD!$AN1918-AJ1918)</f>
      </c>
      <c r="AV1918" s="98"/>
      <c r="AW1918" s="90">
        <f>BD!P1918*BD!AC1918</f>
        <v>0</v>
      </c>
      <c r="AX1918" s="90">
        <f>BD!V1918*BD!AC1918</f>
        <v>0</v>
      </c>
      <c r="AY1918" s="90">
        <f>IF(BD!AN1918="","",BD!AN1918*BD!AC1918)</f>
      </c>
      <c r="AZ1918" s="75" t="s">
        <v>123</v>
      </c>
      <c r="BA1918" s="75"/>
      <c r="BB1918" s="75"/>
      <c r="BC1918" s="75"/>
      <c r="BD1918" s="104"/>
      <c r="BE1918" s="104"/>
      <c r="BF1918" s="101"/>
      <c r="BG1918" s="101"/>
      <c r="BH1918" s="101"/>
      <c r="BI1918" s="101"/>
      <c r="BJ1918" s="101"/>
      <c r="BK1918" s="101"/>
      <c r="BL1918" s="101"/>
      <c r="BM1918" s="101"/>
      <c r="BN1918" s="101"/>
      <c r="BO1918" s="103"/>
      <c r="BP1918" s="101"/>
      <c r="BQ1918" s="101"/>
      <c r="BR1918" s="101"/>
      <c r="BS1918" s="101"/>
      <c r="BT1918" s="101"/>
      <c r="BU1918" s="101"/>
      <c r="BV1918" s="101"/>
      <c r="BW1918" s="101"/>
      <c r="BX1918" s="101"/>
      <c r="BY1918" s="101"/>
      <c r="BZ1918" s="101"/>
      <c r="CA1918" s="101"/>
      <c r="CB1918" s="101"/>
      <c r="CC1918" s="101"/>
      <c r="CD1918" s="101"/>
      <c r="CE1918" s="101"/>
      <c r="CF1918" s="101"/>
      <c r="CG1918" s="37" t="e">
        <f>VLOOKUP(Table_1[[#This Row],[EAN]],'[1]Planilha1'!$E:$R,13,0)</f>
        <v>#N/A</v>
      </c>
      <c r="CI1918" s="188">
        <f>IF(Table_1[[#This Row],[STATUS MERCADO]]="GO",Table_1[[#This Row],[M. BRUTA TOTAL]],0)</f>
        <v>0</v>
      </c>
      <c r="CJ1918" s="188">
        <f>IF(Table_1[[#This Row],[STATUS MERCADO]]="GO",Table_1[[#This Row],[PV UNIT. REALIZADO]]*Table_1[[#This Row],[QUANTIDADE]],0)</f>
        <v>0</v>
      </c>
    </row>
    <row r="1919" ht="15" hidden="1">
      <c r="A1919" s="7"/>
      <c r="B1919" s="75" t="s">
        <v>400</v>
      </c>
      <c r="C1919" s="75">
        <v>223605</v>
      </c>
      <c r="D1919" s="75" t="s">
        <v>2074</v>
      </c>
      <c r="E1919" s="85">
        <v>7891024034798</v>
      </c>
      <c r="F1919" s="86" t="s">
        <v>2075</v>
      </c>
      <c r="G1919" s="75" t="s">
        <v>15</v>
      </c>
      <c r="H1919" s="75">
        <v>1090</v>
      </c>
      <c r="I1919" s="87" t="s">
        <v>1554</v>
      </c>
      <c r="J1919" s="75" t="s">
        <v>1607</v>
      </c>
      <c r="K1919" s="88" t="s">
        <v>1177</v>
      </c>
      <c r="L1919" s="88">
        <v>108</v>
      </c>
      <c r="M1919" s="88">
        <v>0</v>
      </c>
      <c r="N1919" s="75" t="s">
        <v>85</v>
      </c>
      <c r="O1919" s="75" t="s">
        <v>1739</v>
      </c>
      <c r="P1919" s="89"/>
      <c r="Q1919" s="90">
        <f>(17/100+7.6/100+1.65/100)*P1919</f>
        <v>0</v>
      </c>
      <c r="R1919" s="90"/>
      <c r="S1919" s="90"/>
      <c r="T1919" s="90"/>
      <c r="U1919" s="90"/>
      <c r="V1919" s="90">
        <f>+P1919-Q1919+R1919+S1919+T1919+U1919</f>
        <v>0</v>
      </c>
      <c r="W1919" s="91">
        <f>(1.02/100)</f>
        <v>1.02E-2</v>
      </c>
      <c r="X1919" s="91">
        <v>4.8E-3</v>
      </c>
      <c r="Y1919" s="91">
        <v>0.17</v>
      </c>
      <c r="Z1919" s="91">
        <v>1.65E-2</v>
      </c>
      <c r="AA1919" s="91">
        <v>7.6E-2</v>
      </c>
      <c r="AB1919" s="91">
        <f>SUM(W1919:AA1919)</f>
        <v>0.2775</v>
      </c>
      <c r="AC1919" s="75">
        <v>12</v>
      </c>
      <c r="AD1919" s="92">
        <f>IF(AL1919="","",+AC1919*AL1919)</f>
      </c>
      <c r="AE1919" s="93">
        <f>IF(AL1919="","",+AL1919*AB1919)</f>
      </c>
      <c r="AF1919" s="92">
        <f>IF(AL1919="","",+AL1919-AE1919)</f>
      </c>
      <c r="AG1919" s="93">
        <f>+V1919</f>
        <v>0</v>
      </c>
      <c r="AH1919" s="92">
        <f>IF(AF1919="","",+AF1919-AG1919)</f>
      </c>
      <c r="AI1919" s="92">
        <f>IF(AH1919="","",+AH1919*AC1919)</f>
      </c>
      <c r="AJ1919" s="93"/>
      <c r="AK1919" s="94">
        <v>0.33</v>
      </c>
      <c r="AL1919" s="93">
        <f>IF(V1919=0,"",V1919/(1-AB1919-AK1919))</f>
      </c>
      <c r="AM1919" s="95">
        <v>0.33</v>
      </c>
      <c r="AN1919" s="93">
        <f>IF(V1919=0,"",V1919/(1-AB1919-AM1919))</f>
      </c>
      <c r="AO1919" s="96">
        <v>1.2</v>
      </c>
      <c r="AP1919" s="93">
        <f>IF(BD!AJ1919="","",BD!AJ1919*BD!AO1919)</f>
      </c>
      <c r="AQ1919" s="91">
        <f>BD!AM1919/BD!AK1919-1</f>
        <v>0</v>
      </c>
      <c r="AR1919" s="91">
        <f>IF(BD!AN1919="","",IF(BD!AJ1919="","",BD!AN1919/BD!AJ1919-1))</f>
      </c>
      <c r="AS1919" s="91">
        <f>IF(BD!AN1919="","",IF(BD!AN1919&lt;BD!AL1919,"ABAIXO DA META","DENTRO DA META"))</f>
      </c>
      <c r="AT1919" s="91" t="str">
        <f>IF(BD!AJ1919="","EM ANÁLISE",IF(BD!AP1919&gt;=BD!AN1919,"GO", "NO GO"))</f>
        <v>EM ANÁLISE</v>
      </c>
      <c r="AU1919" s="97">
        <f>IF(AN1919="","",+BD!$AN1919-AJ1919)</f>
      </c>
      <c r="AV1919" s="98"/>
      <c r="AW1919" s="90">
        <f>BD!P1919*BD!AC1919</f>
        <v>0</v>
      </c>
      <c r="AX1919" s="90">
        <f>BD!V1919*BD!AC1919</f>
        <v>0</v>
      </c>
      <c r="AY1919" s="90">
        <f>IF(BD!AN1919="","",BD!AN1919*BD!AC1919)</f>
      </c>
      <c r="AZ1919" s="75" t="s">
        <v>123</v>
      </c>
      <c r="BA1919" s="75"/>
      <c r="BB1919" s="75"/>
      <c r="BC1919" s="75"/>
      <c r="BD1919" s="104"/>
      <c r="BE1919" s="104"/>
      <c r="BF1919" s="101"/>
      <c r="BG1919" s="101"/>
      <c r="BH1919" s="101"/>
      <c r="BI1919" s="101"/>
      <c r="BJ1919" s="101"/>
      <c r="BK1919" s="101"/>
      <c r="BL1919" s="101"/>
      <c r="BM1919" s="101"/>
      <c r="BN1919" s="101"/>
      <c r="BO1919" s="103"/>
      <c r="BP1919" s="101"/>
      <c r="BQ1919" s="101"/>
      <c r="BR1919" s="101"/>
      <c r="BS1919" s="101"/>
      <c r="BT1919" s="101"/>
      <c r="BU1919" s="101"/>
      <c r="BV1919" s="101"/>
      <c r="BW1919" s="101"/>
      <c r="BX1919" s="101"/>
      <c r="BY1919" s="101"/>
      <c r="BZ1919" s="101"/>
      <c r="CA1919" s="101"/>
      <c r="CB1919" s="101"/>
      <c r="CC1919" s="101"/>
      <c r="CD1919" s="101"/>
      <c r="CE1919" s="101"/>
      <c r="CF1919" s="101"/>
      <c r="CG1919" s="37" t="e">
        <f>VLOOKUP(Table_1[[#This Row],[EAN]],'[1]Planilha1'!$E:$R,13,0)</f>
        <v>#N/A</v>
      </c>
      <c r="CI1919" s="188">
        <f>IF(Table_1[[#This Row],[STATUS MERCADO]]="GO",Table_1[[#This Row],[M. BRUTA TOTAL]],0)</f>
        <v>0</v>
      </c>
      <c r="CJ1919" s="188">
        <f>IF(Table_1[[#This Row],[STATUS MERCADO]]="GO",Table_1[[#This Row],[PV UNIT. REALIZADO]]*Table_1[[#This Row],[QUANTIDADE]],0)</f>
        <v>0</v>
      </c>
    </row>
    <row r="1920" ht="15" hidden="1">
      <c r="A1920" s="7"/>
      <c r="B1920" s="75" t="s">
        <v>400</v>
      </c>
      <c r="C1920" s="75">
        <v>223606</v>
      </c>
      <c r="D1920" s="75" t="s">
        <v>2076</v>
      </c>
      <c r="E1920" s="85">
        <v>7891024034736</v>
      </c>
      <c r="F1920" s="86" t="s">
        <v>2077</v>
      </c>
      <c r="G1920" s="75" t="s">
        <v>15</v>
      </c>
      <c r="H1920" s="75">
        <v>1090</v>
      </c>
      <c r="I1920" s="87" t="s">
        <v>1554</v>
      </c>
      <c r="J1920" s="75" t="s">
        <v>1607</v>
      </c>
      <c r="K1920" s="88" t="s">
        <v>1177</v>
      </c>
      <c r="L1920" s="88">
        <v>108</v>
      </c>
      <c r="M1920" s="88">
        <v>0</v>
      </c>
      <c r="N1920" s="75" t="s">
        <v>85</v>
      </c>
      <c r="O1920" s="75" t="s">
        <v>1739</v>
      </c>
      <c r="P1920" s="89"/>
      <c r="Q1920" s="90">
        <f>(17/100+7.6/100+1.65/100)*P1920</f>
        <v>0</v>
      </c>
      <c r="R1920" s="90"/>
      <c r="S1920" s="90"/>
      <c r="T1920" s="90"/>
      <c r="U1920" s="90"/>
      <c r="V1920" s="90">
        <f>+P1920-Q1920+R1920+S1920+T1920+U1920</f>
        <v>0</v>
      </c>
      <c r="W1920" s="91">
        <f>(1.02/100)</f>
        <v>1.02E-2</v>
      </c>
      <c r="X1920" s="91">
        <v>4.8E-3</v>
      </c>
      <c r="Y1920" s="91">
        <v>0.17</v>
      </c>
      <c r="Z1920" s="91">
        <v>1.65E-2</v>
      </c>
      <c r="AA1920" s="91">
        <v>7.6E-2</v>
      </c>
      <c r="AB1920" s="91">
        <f>SUM(W1920:AA1920)</f>
        <v>0.2775</v>
      </c>
      <c r="AC1920" s="75">
        <v>12</v>
      </c>
      <c r="AD1920" s="92">
        <f>IF(AL1920="","",+AC1920*AL1920)</f>
      </c>
      <c r="AE1920" s="93">
        <f>IF(AL1920="","",+AL1920*AB1920)</f>
      </c>
      <c r="AF1920" s="92">
        <f>IF(AL1920="","",+AL1920-AE1920)</f>
      </c>
      <c r="AG1920" s="93">
        <f>+V1920</f>
        <v>0</v>
      </c>
      <c r="AH1920" s="92">
        <f>IF(AF1920="","",+AF1920-AG1920)</f>
      </c>
      <c r="AI1920" s="92">
        <f>IF(AH1920="","",+AH1920*AC1920)</f>
      </c>
      <c r="AJ1920" s="93"/>
      <c r="AK1920" s="94">
        <v>0.33</v>
      </c>
      <c r="AL1920" s="93">
        <f>IF(V1920=0,"",V1920/(1-AB1920-AK1920))</f>
      </c>
      <c r="AM1920" s="95">
        <v>0.33</v>
      </c>
      <c r="AN1920" s="93">
        <f>IF(V1920=0,"",V1920/(1-AB1920-AM1920))</f>
      </c>
      <c r="AO1920" s="96">
        <v>1.2</v>
      </c>
      <c r="AP1920" s="93">
        <f>IF(BD!AJ1920="","",BD!AJ1920*BD!AO1920)</f>
      </c>
      <c r="AQ1920" s="91">
        <f>BD!AM1920/BD!AK1920-1</f>
        <v>0</v>
      </c>
      <c r="AR1920" s="91">
        <f>IF(BD!AN1920="","",IF(BD!AJ1920="","",BD!AN1920/BD!AJ1920-1))</f>
      </c>
      <c r="AS1920" s="91">
        <f>IF(BD!AN1920="","",IF(BD!AN1920&lt;BD!AL1920,"ABAIXO DA META","DENTRO DA META"))</f>
      </c>
      <c r="AT1920" s="91" t="str">
        <f>IF(BD!AJ1920="","EM ANÁLISE",IF(BD!AP1920&gt;=BD!AN1920,"GO", "NO GO"))</f>
        <v>EM ANÁLISE</v>
      </c>
      <c r="AU1920" s="97">
        <f>IF(AN1920="","",+BD!$AN1920-AJ1920)</f>
      </c>
      <c r="AV1920" s="98"/>
      <c r="AW1920" s="90">
        <f>BD!P1920*BD!AC1920</f>
        <v>0</v>
      </c>
      <c r="AX1920" s="90">
        <f>BD!V1920*BD!AC1920</f>
        <v>0</v>
      </c>
      <c r="AY1920" s="90">
        <f>IF(BD!AN1920="","",BD!AN1920*BD!AC1920)</f>
      </c>
      <c r="AZ1920" s="75" t="s">
        <v>123</v>
      </c>
      <c r="BA1920" s="75"/>
      <c r="BB1920" s="75"/>
      <c r="BC1920" s="75"/>
      <c r="BD1920" s="104"/>
      <c r="BE1920" s="104"/>
      <c r="BF1920" s="101"/>
      <c r="BG1920" s="101"/>
      <c r="BH1920" s="101"/>
      <c r="BI1920" s="101"/>
      <c r="BJ1920" s="101"/>
      <c r="BK1920" s="101"/>
      <c r="BL1920" s="101"/>
      <c r="BM1920" s="101"/>
      <c r="BN1920" s="101"/>
      <c r="BO1920" s="103"/>
      <c r="BP1920" s="101"/>
      <c r="BQ1920" s="101"/>
      <c r="BR1920" s="101"/>
      <c r="BS1920" s="101"/>
      <c r="BT1920" s="101"/>
      <c r="BU1920" s="101"/>
      <c r="BV1920" s="101"/>
      <c r="BW1920" s="101"/>
      <c r="BX1920" s="101"/>
      <c r="BY1920" s="101"/>
      <c r="BZ1920" s="101"/>
      <c r="CA1920" s="101"/>
      <c r="CB1920" s="101"/>
      <c r="CC1920" s="101"/>
      <c r="CD1920" s="101"/>
      <c r="CE1920" s="101"/>
      <c r="CF1920" s="101"/>
      <c r="CG1920" s="37" t="e">
        <f>VLOOKUP(Table_1[[#This Row],[EAN]],'[1]Planilha1'!$E:$R,13,0)</f>
        <v>#N/A</v>
      </c>
      <c r="CI1920" s="188">
        <f>IF(Table_1[[#This Row],[STATUS MERCADO]]="GO",Table_1[[#This Row],[M. BRUTA TOTAL]],0)</f>
        <v>0</v>
      </c>
      <c r="CJ1920" s="188">
        <f>IF(Table_1[[#This Row],[STATUS MERCADO]]="GO",Table_1[[#This Row],[PV UNIT. REALIZADO]]*Table_1[[#This Row],[QUANTIDADE]],0)</f>
        <v>0</v>
      </c>
    </row>
    <row r="1921" ht="15" hidden="1">
      <c r="A1921" s="7"/>
      <c r="B1921" s="137" t="s">
        <v>400</v>
      </c>
      <c r="C1921" s="138">
        <v>223607</v>
      </c>
      <c r="D1921" s="138" t="s">
        <v>2078</v>
      </c>
      <c r="E1921" s="139">
        <v>7891024034743</v>
      </c>
      <c r="F1921" s="140" t="s">
        <v>2079</v>
      </c>
      <c r="G1921" s="75" t="s">
        <v>15</v>
      </c>
      <c r="H1921" s="138">
        <v>1090</v>
      </c>
      <c r="I1921" s="141" t="s">
        <v>1554</v>
      </c>
      <c r="J1921" s="138" t="s">
        <v>1607</v>
      </c>
      <c r="K1921" s="142" t="s">
        <v>1177</v>
      </c>
      <c r="L1921" s="142">
        <v>108</v>
      </c>
      <c r="M1921" s="142">
        <v>0</v>
      </c>
      <c r="N1921" s="138" t="s">
        <v>85</v>
      </c>
      <c r="O1921" s="138" t="s">
        <v>1739</v>
      </c>
      <c r="P1921" s="143"/>
      <c r="Q1921" s="144">
        <f>(17/100+7.6/100+1.65/100)*P1921</f>
        <v>0</v>
      </c>
      <c r="R1921" s="144"/>
      <c r="S1921" s="144"/>
      <c r="T1921" s="144"/>
      <c r="U1921" s="144"/>
      <c r="V1921" s="144">
        <f>+P1921-Q1921+R1921+S1921+T1921+U1921</f>
        <v>0</v>
      </c>
      <c r="W1921" s="145">
        <f>(1.02/100)</f>
        <v>1.02E-2</v>
      </c>
      <c r="X1921" s="145">
        <v>4.8E-3</v>
      </c>
      <c r="Y1921" s="145">
        <v>0.17</v>
      </c>
      <c r="Z1921" s="145">
        <v>1.65E-2</v>
      </c>
      <c r="AA1921" s="145">
        <v>7.6E-2</v>
      </c>
      <c r="AB1921" s="145">
        <f>SUM(W1921:AA1921)</f>
        <v>0.2775</v>
      </c>
      <c r="AC1921" s="138">
        <v>12</v>
      </c>
      <c r="AD1921" s="146">
        <f>IF(AL1921="","",+AC1921*AL1921)</f>
      </c>
      <c r="AE1921" s="147">
        <f>IF(AL1921="","",+AL1921*AB1921)</f>
      </c>
      <c r="AF1921" s="146">
        <f>IF(AL1921="","",+AL1921-AE1921)</f>
      </c>
      <c r="AG1921" s="147">
        <f>+V1921</f>
        <v>0</v>
      </c>
      <c r="AH1921" s="146">
        <f>IF(AF1921="","",+AF1921-AG1921)</f>
      </c>
      <c r="AI1921" s="146">
        <f>IF(AH1921="","",+AH1921*AC1921)</f>
      </c>
      <c r="AJ1921" s="147"/>
      <c r="AK1921" s="148">
        <v>0.33</v>
      </c>
      <c r="AL1921" s="147">
        <f>IF(V1921=0,"",V1921/(1-AB1921-AK1921))</f>
      </c>
      <c r="AM1921" s="149">
        <v>0.33</v>
      </c>
      <c r="AN1921" s="147">
        <f>IF(V1921=0,"",V1921/(1-AB1921-AM1921))</f>
      </c>
      <c r="AO1921" s="150">
        <v>1.2</v>
      </c>
      <c r="AP1921" s="147">
        <f>IF(BD!AJ1921="","",BD!AJ1921*BD!AO1921)</f>
      </c>
      <c r="AQ1921" s="145">
        <f>BD!AM1921/BD!AK1921-1</f>
        <v>0</v>
      </c>
      <c r="AR1921" s="145">
        <f>IF(BD!AN1921="","",IF(BD!AJ1921="","",BD!AN1921/BD!AJ1921-1))</f>
      </c>
      <c r="AS1921" s="145">
        <f>IF(BD!AN1921="","",IF(BD!AN1921&lt;BD!AL1921,"ABAIXO DA META","DENTRO DA META"))</f>
      </c>
      <c r="AT1921" s="145" t="str">
        <f>IF(BD!AJ1921="","EM ANÁLISE",IF(BD!AP1921&gt;=BD!AN1921,"GO", "NO GO"))</f>
        <v>EM ANÁLISE</v>
      </c>
      <c r="AU1921" s="151">
        <f>IF(AN1921="","",+BD!$AN1921-AJ1921)</f>
      </c>
      <c r="AV1921" s="98"/>
      <c r="AW1921" s="144">
        <f>BD!P1921*BD!AC1921</f>
        <v>0</v>
      </c>
      <c r="AX1921" s="144">
        <f>BD!V1921*BD!AC1921</f>
        <v>0</v>
      </c>
      <c r="AY1921" s="144">
        <f>IF(BD!AN1921="","",BD!AN1921*BD!AC1921)</f>
      </c>
      <c r="AZ1921" s="138" t="s">
        <v>123</v>
      </c>
      <c r="BA1921" s="138"/>
      <c r="BB1921" s="138"/>
      <c r="BC1921" s="138"/>
      <c r="BD1921" s="104"/>
      <c r="BE1921" s="104"/>
      <c r="BF1921" s="101"/>
      <c r="BG1921" s="101"/>
      <c r="BH1921" s="101"/>
      <c r="BI1921" s="101"/>
      <c r="BJ1921" s="101"/>
      <c r="BK1921" s="101"/>
      <c r="BL1921" s="101"/>
      <c r="BM1921" s="101"/>
      <c r="BN1921" s="101"/>
      <c r="BO1921" s="103"/>
      <c r="BP1921" s="101"/>
      <c r="BQ1921" s="101"/>
      <c r="BR1921" s="101"/>
      <c r="BS1921" s="101"/>
      <c r="BT1921" s="101"/>
      <c r="BU1921" s="101"/>
      <c r="BV1921" s="101"/>
      <c r="BW1921" s="101"/>
      <c r="BX1921" s="101"/>
      <c r="BY1921" s="101"/>
      <c r="BZ1921" s="101"/>
      <c r="CA1921" s="101"/>
      <c r="CB1921" s="101"/>
      <c r="CC1921" s="101"/>
      <c r="CD1921" s="101"/>
      <c r="CE1921" s="101"/>
      <c r="CF1921" s="101"/>
      <c r="CG1921" s="37" t="e">
        <f>VLOOKUP(Table_1[[#This Row],[EAN]],'[1]Planilha1'!$E:$R,13,0)</f>
        <v>#N/A</v>
      </c>
      <c r="CI1921" s="188">
        <f>IF(Table_1[[#This Row],[STATUS MERCADO]]="GO",Table_1[[#This Row],[M. BRUTA TOTAL]],0)</f>
        <v>0</v>
      </c>
      <c r="CJ1921" s="188">
        <f>IF(Table_1[[#This Row],[STATUS MERCADO]]="GO",Table_1[[#This Row],[PV UNIT. REALIZADO]]*Table_1[[#This Row],[QUANTIDADE]],0)</f>
        <v>0</v>
      </c>
    </row>
    <row r="1922" ht="15" hidden="1">
      <c r="A1922" s="7"/>
      <c r="B1922" s="84" t="s">
        <v>400</v>
      </c>
      <c r="C1922" s="75">
        <v>223608</v>
      </c>
      <c r="D1922" s="75" t="s">
        <v>2080</v>
      </c>
      <c r="E1922" s="85">
        <v>7891024034712</v>
      </c>
      <c r="F1922" s="86" t="s">
        <v>2081</v>
      </c>
      <c r="G1922" s="75" t="s">
        <v>15</v>
      </c>
      <c r="H1922" s="75">
        <v>1090</v>
      </c>
      <c r="I1922" s="87" t="s">
        <v>1554</v>
      </c>
      <c r="J1922" s="75" t="s">
        <v>1607</v>
      </c>
      <c r="K1922" s="88" t="s">
        <v>1177</v>
      </c>
      <c r="L1922" s="88">
        <v>108</v>
      </c>
      <c r="M1922" s="88">
        <v>0</v>
      </c>
      <c r="N1922" s="75" t="s">
        <v>85</v>
      </c>
      <c r="O1922" s="75" t="s">
        <v>1739</v>
      </c>
      <c r="P1922" s="89"/>
      <c r="Q1922" s="90">
        <f>(17/100+7.6/100+1.65/100)*P1922</f>
        <v>0</v>
      </c>
      <c r="R1922" s="90"/>
      <c r="S1922" s="90"/>
      <c r="T1922" s="90"/>
      <c r="U1922" s="90"/>
      <c r="V1922" s="90">
        <f>+P1922-Q1922+R1922+S1922+T1922+U1922</f>
        <v>0</v>
      </c>
      <c r="W1922" s="91">
        <f>(1.02/100)</f>
        <v>1.02E-2</v>
      </c>
      <c r="X1922" s="91">
        <v>4.8E-3</v>
      </c>
      <c r="Y1922" s="91">
        <v>0.17</v>
      </c>
      <c r="Z1922" s="91">
        <v>1.65E-2</v>
      </c>
      <c r="AA1922" s="91">
        <v>7.6E-2</v>
      </c>
      <c r="AB1922" s="91">
        <f>SUM(W1922:AA1922)</f>
        <v>0.2775</v>
      </c>
      <c r="AC1922" s="75">
        <v>12</v>
      </c>
      <c r="AD1922" s="92">
        <f>IF(AL1922="","",+AC1922*AL1922)</f>
      </c>
      <c r="AE1922" s="93">
        <f>IF(AL1922="","",+AL1922*AB1922)</f>
      </c>
      <c r="AF1922" s="92">
        <f>IF(AL1922="","",+AL1922-AE1922)</f>
      </c>
      <c r="AG1922" s="93">
        <f>+V1922</f>
        <v>0</v>
      </c>
      <c r="AH1922" s="92">
        <f>IF(AF1922="","",+AF1922-AG1922)</f>
      </c>
      <c r="AI1922" s="92">
        <f>IF(AH1922="","",+AH1922*AC1922)</f>
      </c>
      <c r="AJ1922" s="93"/>
      <c r="AK1922" s="94">
        <v>0.33</v>
      </c>
      <c r="AL1922" s="93">
        <f>IF(V1922=0,"",V1922/(1-AB1922-AK1922))</f>
      </c>
      <c r="AM1922" s="95">
        <v>0.33</v>
      </c>
      <c r="AN1922" s="93">
        <f>IF(V1922=0,"",V1922/(1-AB1922-AM1922))</f>
      </c>
      <c r="AO1922" s="96">
        <v>1.2</v>
      </c>
      <c r="AP1922" s="93">
        <f>IF(BD!AJ1922="","",BD!AJ1922*BD!AO1922)</f>
      </c>
      <c r="AQ1922" s="91">
        <f>BD!AM1922/BD!AK1922-1</f>
        <v>0</v>
      </c>
      <c r="AR1922" s="91">
        <f>IF(BD!AN1922="","",IF(BD!AJ1922="","",BD!AN1922/BD!AJ1922-1))</f>
      </c>
      <c r="AS1922" s="91">
        <f>IF(BD!AN1922="","",IF(BD!AN1922&lt;BD!AL1922,"ABAIXO DA META","DENTRO DA META"))</f>
      </c>
      <c r="AT1922" s="91" t="str">
        <f>IF(BD!AJ1922="","EM ANÁLISE",IF(BD!AP1922&gt;=BD!AN1922,"GO", "NO GO"))</f>
        <v>EM ANÁLISE</v>
      </c>
      <c r="AU1922" s="97">
        <f>IF(AN1922="","",+BD!$AN1922-AJ1922)</f>
      </c>
      <c r="AV1922" s="98"/>
      <c r="AW1922" s="90">
        <f>BD!P1922*BD!AC1922</f>
        <v>0</v>
      </c>
      <c r="AX1922" s="90">
        <f>BD!V1922*BD!AC1922</f>
        <v>0</v>
      </c>
      <c r="AY1922" s="90">
        <f>IF(BD!AN1922="","",BD!AN1922*BD!AC1922)</f>
      </c>
      <c r="AZ1922" s="75" t="s">
        <v>123</v>
      </c>
      <c r="BA1922" s="75"/>
      <c r="BB1922" s="75"/>
      <c r="BC1922" s="75"/>
      <c r="BD1922" s="104"/>
      <c r="BE1922" s="104"/>
      <c r="BF1922" s="101"/>
      <c r="BG1922" s="101"/>
      <c r="BH1922" s="101"/>
      <c r="BI1922" s="101"/>
      <c r="BJ1922" s="101"/>
      <c r="BK1922" s="101"/>
      <c r="BL1922" s="101"/>
      <c r="BM1922" s="101"/>
      <c r="BN1922" s="101"/>
      <c r="BO1922" s="103"/>
      <c r="BP1922" s="101"/>
      <c r="BQ1922" s="101"/>
      <c r="BR1922" s="101"/>
      <c r="BS1922" s="101"/>
      <c r="BT1922" s="101"/>
      <c r="BU1922" s="101"/>
      <c r="BV1922" s="101"/>
      <c r="BW1922" s="101"/>
      <c r="BX1922" s="101"/>
      <c r="BY1922" s="101"/>
      <c r="BZ1922" s="101"/>
      <c r="CA1922" s="101"/>
      <c r="CB1922" s="101"/>
      <c r="CC1922" s="101"/>
      <c r="CD1922" s="101"/>
      <c r="CE1922" s="101"/>
      <c r="CF1922" s="101"/>
      <c r="CG1922" s="37" t="e">
        <f>VLOOKUP(Table_1[[#This Row],[EAN]],'[1]Planilha1'!$E:$R,13,0)</f>
        <v>#N/A</v>
      </c>
      <c r="CI1922" s="188">
        <f>IF(Table_1[[#This Row],[STATUS MERCADO]]="GO",Table_1[[#This Row],[M. BRUTA TOTAL]],0)</f>
        <v>0</v>
      </c>
      <c r="CJ1922" s="188">
        <f>IF(Table_1[[#This Row],[STATUS MERCADO]]="GO",Table_1[[#This Row],[PV UNIT. REALIZADO]]*Table_1[[#This Row],[QUANTIDADE]],0)</f>
        <v>0</v>
      </c>
    </row>
    <row r="1923" ht="15" hidden="1">
      <c r="A1923" s="7"/>
      <c r="B1923" s="84" t="s">
        <v>400</v>
      </c>
      <c r="C1923" s="75">
        <v>223609</v>
      </c>
      <c r="D1923" s="75" t="s">
        <v>2082</v>
      </c>
      <c r="E1923" s="85">
        <v>7891024034781</v>
      </c>
      <c r="F1923" s="86" t="s">
        <v>2083</v>
      </c>
      <c r="G1923" s="75" t="s">
        <v>15</v>
      </c>
      <c r="H1923" s="75">
        <v>1090</v>
      </c>
      <c r="I1923" s="87" t="s">
        <v>1554</v>
      </c>
      <c r="J1923" s="75" t="s">
        <v>1607</v>
      </c>
      <c r="K1923" s="88" t="s">
        <v>1177</v>
      </c>
      <c r="L1923" s="88">
        <v>108</v>
      </c>
      <c r="M1923" s="88">
        <v>0</v>
      </c>
      <c r="N1923" s="75" t="s">
        <v>85</v>
      </c>
      <c r="O1923" s="75" t="s">
        <v>1739</v>
      </c>
      <c r="P1923" s="89"/>
      <c r="Q1923" s="90">
        <f>(17/100+7.6/100+1.65/100)*P1923</f>
        <v>0</v>
      </c>
      <c r="R1923" s="90"/>
      <c r="S1923" s="90"/>
      <c r="T1923" s="90"/>
      <c r="U1923" s="90"/>
      <c r="V1923" s="90">
        <f>+P1923-Q1923+R1923+S1923+T1923+U1923</f>
        <v>0</v>
      </c>
      <c r="W1923" s="91">
        <f>(1.02/100)</f>
        <v>1.02E-2</v>
      </c>
      <c r="X1923" s="91">
        <v>4.8E-3</v>
      </c>
      <c r="Y1923" s="91">
        <v>0.17</v>
      </c>
      <c r="Z1923" s="91">
        <v>1.65E-2</v>
      </c>
      <c r="AA1923" s="91">
        <v>7.6E-2</v>
      </c>
      <c r="AB1923" s="91">
        <f>SUM(W1923:AA1923)</f>
        <v>0.2775</v>
      </c>
      <c r="AC1923" s="75">
        <v>12</v>
      </c>
      <c r="AD1923" s="92">
        <f>IF(AL1923="","",+AC1923*AL1923)</f>
      </c>
      <c r="AE1923" s="93">
        <f>IF(AL1923="","",+AL1923*AB1923)</f>
      </c>
      <c r="AF1923" s="92">
        <f>IF(AL1923="","",+AL1923-AE1923)</f>
      </c>
      <c r="AG1923" s="93">
        <f>+V1923</f>
        <v>0</v>
      </c>
      <c r="AH1923" s="92">
        <f>IF(AF1923="","",+AF1923-AG1923)</f>
      </c>
      <c r="AI1923" s="92">
        <f>IF(AH1923="","",+AH1923*AC1923)</f>
      </c>
      <c r="AJ1923" s="93"/>
      <c r="AK1923" s="94">
        <v>0.33</v>
      </c>
      <c r="AL1923" s="93">
        <f>IF(V1923=0,"",V1923/(1-AB1923-AK1923))</f>
      </c>
      <c r="AM1923" s="95">
        <v>0.33</v>
      </c>
      <c r="AN1923" s="93">
        <f>IF(V1923=0,"",V1923/(1-AB1923-AM1923))</f>
      </c>
      <c r="AO1923" s="96">
        <v>1.2</v>
      </c>
      <c r="AP1923" s="93">
        <f>IF(BD!AJ1923="","",BD!AJ1923*BD!AO1923)</f>
      </c>
      <c r="AQ1923" s="91">
        <f>BD!AM1923/BD!AK1923-1</f>
        <v>0</v>
      </c>
      <c r="AR1923" s="91">
        <f>IF(BD!AN1923="","",IF(BD!AJ1923="","",BD!AN1923/BD!AJ1923-1))</f>
      </c>
      <c r="AS1923" s="91">
        <f>IF(BD!AN1923="","",IF(BD!AN1923&lt;BD!AL1923,"ABAIXO DA META","DENTRO DA META"))</f>
      </c>
      <c r="AT1923" s="91" t="str">
        <f>IF(BD!AJ1923="","EM ANÁLISE",IF(BD!AP1923&gt;=BD!AN1923,"GO", "NO GO"))</f>
        <v>EM ANÁLISE</v>
      </c>
      <c r="AU1923" s="97">
        <f>IF(AN1923="","",+BD!$AN1923-AJ1923)</f>
      </c>
      <c r="AV1923" s="98"/>
      <c r="AW1923" s="90">
        <f>BD!P1923*BD!AC1923</f>
        <v>0</v>
      </c>
      <c r="AX1923" s="90">
        <f>BD!V1923*BD!AC1923</f>
        <v>0</v>
      </c>
      <c r="AY1923" s="90">
        <f>IF(BD!AN1923="","",BD!AN1923*BD!AC1923)</f>
      </c>
      <c r="AZ1923" s="75" t="s">
        <v>123</v>
      </c>
      <c r="BA1923" s="75"/>
      <c r="BB1923" s="75"/>
      <c r="BC1923" s="75"/>
      <c r="BD1923" s="104"/>
      <c r="BE1923" s="104"/>
      <c r="BF1923" s="101"/>
      <c r="BG1923" s="101"/>
      <c r="BH1923" s="101"/>
      <c r="BI1923" s="101"/>
      <c r="BJ1923" s="101"/>
      <c r="BK1923" s="101"/>
      <c r="BL1923" s="101"/>
      <c r="BM1923" s="101"/>
      <c r="BN1923" s="101"/>
      <c r="BO1923" s="103"/>
      <c r="BP1923" s="101"/>
      <c r="BQ1923" s="101"/>
      <c r="BR1923" s="101"/>
      <c r="BS1923" s="101"/>
      <c r="BT1923" s="101"/>
      <c r="BU1923" s="101"/>
      <c r="BV1923" s="101"/>
      <c r="BW1923" s="101"/>
      <c r="BX1923" s="101"/>
      <c r="BY1923" s="101"/>
      <c r="BZ1923" s="101"/>
      <c r="CA1923" s="101"/>
      <c r="CB1923" s="101"/>
      <c r="CC1923" s="101"/>
      <c r="CD1923" s="101"/>
      <c r="CE1923" s="101"/>
      <c r="CF1923" s="101"/>
      <c r="CG1923" s="37" t="e">
        <f>VLOOKUP(Table_1[[#This Row],[EAN]],'[1]Planilha1'!$E:$R,13,0)</f>
        <v>#N/A</v>
      </c>
      <c r="CI1923" s="188">
        <f>IF(Table_1[[#This Row],[STATUS MERCADO]]="GO",Table_1[[#This Row],[M. BRUTA TOTAL]],0)</f>
        <v>0</v>
      </c>
      <c r="CJ1923" s="188">
        <f>IF(Table_1[[#This Row],[STATUS MERCADO]]="GO",Table_1[[#This Row],[PV UNIT. REALIZADO]]*Table_1[[#This Row],[QUANTIDADE]],0)</f>
        <v>0</v>
      </c>
    </row>
    <row r="1924" ht="15" hidden="1">
      <c r="A1924" s="7"/>
      <c r="B1924" s="84" t="s">
        <v>400</v>
      </c>
      <c r="C1924" s="75">
        <v>223610</v>
      </c>
      <c r="D1924" s="75" t="s">
        <v>2084</v>
      </c>
      <c r="E1924" s="85">
        <v>7891024034880</v>
      </c>
      <c r="F1924" s="86" t="s">
        <v>2085</v>
      </c>
      <c r="G1924" s="75" t="s">
        <v>15</v>
      </c>
      <c r="H1924" s="75">
        <v>1090</v>
      </c>
      <c r="I1924" s="87" t="s">
        <v>1554</v>
      </c>
      <c r="J1924" s="75" t="s">
        <v>1607</v>
      </c>
      <c r="K1924" s="88" t="s">
        <v>1177</v>
      </c>
      <c r="L1924" s="88">
        <v>108</v>
      </c>
      <c r="M1924" s="88">
        <v>0</v>
      </c>
      <c r="N1924" s="75" t="s">
        <v>85</v>
      </c>
      <c r="O1924" s="75" t="s">
        <v>1739</v>
      </c>
      <c r="P1924" s="89"/>
      <c r="Q1924" s="90">
        <f>(17/100+7.6/100+1.65/100)*P1924</f>
        <v>0</v>
      </c>
      <c r="R1924" s="90"/>
      <c r="S1924" s="90"/>
      <c r="T1924" s="90"/>
      <c r="U1924" s="90"/>
      <c r="V1924" s="90">
        <f>+P1924-Q1924+R1924+S1924+T1924+U1924</f>
        <v>0</v>
      </c>
      <c r="W1924" s="91">
        <f>(1.02/100)</f>
        <v>1.02E-2</v>
      </c>
      <c r="X1924" s="91">
        <v>4.8E-3</v>
      </c>
      <c r="Y1924" s="91">
        <v>0.17</v>
      </c>
      <c r="Z1924" s="91">
        <v>1.65E-2</v>
      </c>
      <c r="AA1924" s="91">
        <v>7.6E-2</v>
      </c>
      <c r="AB1924" s="91">
        <f>SUM(W1924:AA1924)</f>
        <v>0.2775</v>
      </c>
      <c r="AC1924" s="75">
        <v>12</v>
      </c>
      <c r="AD1924" s="92">
        <f>IF(AL1924="","",+AC1924*AL1924)</f>
      </c>
      <c r="AE1924" s="93">
        <f>IF(AL1924="","",+AL1924*AB1924)</f>
      </c>
      <c r="AF1924" s="92">
        <f>IF(AL1924="","",+AL1924-AE1924)</f>
      </c>
      <c r="AG1924" s="93">
        <f>+V1924</f>
        <v>0</v>
      </c>
      <c r="AH1924" s="92">
        <f>IF(AF1924="","",+AF1924-AG1924)</f>
      </c>
      <c r="AI1924" s="92">
        <f>IF(AH1924="","",+AH1924*AC1924)</f>
      </c>
      <c r="AJ1924" s="93"/>
      <c r="AK1924" s="94">
        <v>0.33</v>
      </c>
      <c r="AL1924" s="93">
        <f>IF(V1924=0,"",V1924/(1-AB1924-AK1924))</f>
      </c>
      <c r="AM1924" s="95">
        <v>0.33</v>
      </c>
      <c r="AN1924" s="93">
        <f>IF(V1924=0,"",V1924/(1-AB1924-AM1924))</f>
      </c>
      <c r="AO1924" s="96">
        <v>1.2</v>
      </c>
      <c r="AP1924" s="93">
        <f>IF(BD!AJ1924="","",BD!AJ1924*BD!AO1924)</f>
      </c>
      <c r="AQ1924" s="91">
        <f>BD!AM1924/BD!AK1924-1</f>
        <v>0</v>
      </c>
      <c r="AR1924" s="91">
        <f>IF(BD!AN1924="","",IF(BD!AJ1924="","",BD!AN1924/BD!AJ1924-1))</f>
      </c>
      <c r="AS1924" s="91">
        <f>IF(BD!AN1924="","",IF(BD!AN1924&lt;BD!AL1924,"ABAIXO DA META","DENTRO DA META"))</f>
      </c>
      <c r="AT1924" s="91" t="str">
        <f>IF(BD!AJ1924="","EM ANÁLISE",IF(BD!AP1924&gt;=BD!AN1924,"GO", "NO GO"))</f>
        <v>EM ANÁLISE</v>
      </c>
      <c r="AU1924" s="97">
        <f>IF(AN1924="","",+BD!$AN1924-AJ1924)</f>
      </c>
      <c r="AV1924" s="98"/>
      <c r="AW1924" s="90">
        <f>BD!P1924*BD!AC1924</f>
        <v>0</v>
      </c>
      <c r="AX1924" s="90">
        <f>BD!V1924*BD!AC1924</f>
        <v>0</v>
      </c>
      <c r="AY1924" s="90">
        <f>IF(BD!AN1924="","",BD!AN1924*BD!AC1924)</f>
      </c>
      <c r="AZ1924" s="75" t="s">
        <v>123</v>
      </c>
      <c r="BA1924" s="75"/>
      <c r="BB1924" s="75"/>
      <c r="BC1924" s="75"/>
      <c r="BD1924" s="104"/>
      <c r="BE1924" s="104"/>
      <c r="BF1924" s="101"/>
      <c r="BG1924" s="101"/>
      <c r="BH1924" s="101"/>
      <c r="BI1924" s="101"/>
      <c r="BJ1924" s="101"/>
      <c r="BK1924" s="101"/>
      <c r="BL1924" s="101"/>
      <c r="BM1924" s="101"/>
      <c r="BN1924" s="101"/>
      <c r="BO1924" s="103"/>
      <c r="BP1924" s="101"/>
      <c r="BQ1924" s="101"/>
      <c r="BR1924" s="101"/>
      <c r="BS1924" s="101"/>
      <c r="BT1924" s="101"/>
      <c r="BU1924" s="101"/>
      <c r="BV1924" s="101"/>
      <c r="BW1924" s="101"/>
      <c r="BX1924" s="101"/>
      <c r="BY1924" s="101"/>
      <c r="BZ1924" s="101"/>
      <c r="CA1924" s="101"/>
      <c r="CB1924" s="101"/>
      <c r="CC1924" s="101"/>
      <c r="CD1924" s="101"/>
      <c r="CE1924" s="101"/>
      <c r="CF1924" s="101"/>
      <c r="CG1924" s="37" t="e">
        <f>VLOOKUP(Table_1[[#This Row],[EAN]],'[1]Planilha1'!$E:$R,13,0)</f>
        <v>#N/A</v>
      </c>
      <c r="CI1924" s="188">
        <f>IF(Table_1[[#This Row],[STATUS MERCADO]]="GO",Table_1[[#This Row],[M. BRUTA TOTAL]],0)</f>
        <v>0</v>
      </c>
      <c r="CJ1924" s="188">
        <f>IF(Table_1[[#This Row],[STATUS MERCADO]]="GO",Table_1[[#This Row],[PV UNIT. REALIZADO]]*Table_1[[#This Row],[QUANTIDADE]],0)</f>
        <v>0</v>
      </c>
    </row>
    <row r="1925" ht="15" hidden="1">
      <c r="A1925" s="7"/>
      <c r="B1925" s="84" t="s">
        <v>400</v>
      </c>
      <c r="C1925" s="75">
        <v>223611</v>
      </c>
      <c r="D1925" s="75" t="s">
        <v>2086</v>
      </c>
      <c r="E1925" s="85">
        <v>7891024034767</v>
      </c>
      <c r="F1925" s="86" t="s">
        <v>2087</v>
      </c>
      <c r="G1925" s="75" t="s">
        <v>15</v>
      </c>
      <c r="H1925" s="75">
        <v>1090</v>
      </c>
      <c r="I1925" s="87" t="s">
        <v>1554</v>
      </c>
      <c r="J1925" s="75" t="s">
        <v>1607</v>
      </c>
      <c r="K1925" s="88" t="s">
        <v>1177</v>
      </c>
      <c r="L1925" s="88">
        <v>108</v>
      </c>
      <c r="M1925" s="88">
        <v>0</v>
      </c>
      <c r="N1925" s="75" t="s">
        <v>85</v>
      </c>
      <c r="O1925" s="75" t="s">
        <v>1739</v>
      </c>
      <c r="P1925" s="89"/>
      <c r="Q1925" s="90">
        <f>(17/100+7.6/100+1.65/100)*P1925</f>
        <v>0</v>
      </c>
      <c r="R1925" s="90"/>
      <c r="S1925" s="90"/>
      <c r="T1925" s="90"/>
      <c r="U1925" s="90"/>
      <c r="V1925" s="90">
        <f>+P1925-Q1925+R1925+S1925+T1925+U1925</f>
        <v>0</v>
      </c>
      <c r="W1925" s="91">
        <f>(1.02/100)</f>
        <v>1.02E-2</v>
      </c>
      <c r="X1925" s="91">
        <v>4.8E-3</v>
      </c>
      <c r="Y1925" s="91">
        <v>0.17</v>
      </c>
      <c r="Z1925" s="91">
        <v>1.65E-2</v>
      </c>
      <c r="AA1925" s="91">
        <v>7.6E-2</v>
      </c>
      <c r="AB1925" s="91">
        <f>SUM(W1925:AA1925)</f>
        <v>0.2775</v>
      </c>
      <c r="AC1925" s="75">
        <v>12</v>
      </c>
      <c r="AD1925" s="92">
        <f>IF(AL1925="","",+AC1925*AL1925)</f>
      </c>
      <c r="AE1925" s="93">
        <f>IF(AL1925="","",+AL1925*AB1925)</f>
      </c>
      <c r="AF1925" s="92">
        <f>IF(AL1925="","",+AL1925-AE1925)</f>
      </c>
      <c r="AG1925" s="93">
        <f>+V1925</f>
        <v>0</v>
      </c>
      <c r="AH1925" s="92">
        <f>IF(AF1925="","",+AF1925-AG1925)</f>
      </c>
      <c r="AI1925" s="92">
        <f>IF(AH1925="","",+AH1925*AC1925)</f>
      </c>
      <c r="AJ1925" s="93"/>
      <c r="AK1925" s="94">
        <v>0.33</v>
      </c>
      <c r="AL1925" s="93">
        <f>IF(V1925=0,"",V1925/(1-AB1925-AK1925))</f>
      </c>
      <c r="AM1925" s="95">
        <v>0.33</v>
      </c>
      <c r="AN1925" s="93">
        <f>IF(V1925=0,"",V1925/(1-AB1925-AM1925))</f>
      </c>
      <c r="AO1925" s="96">
        <v>1.2</v>
      </c>
      <c r="AP1925" s="93">
        <f>IF(BD!AJ1925="","",BD!AJ1925*BD!AO1925)</f>
      </c>
      <c r="AQ1925" s="91">
        <f>BD!AM1925/BD!AK1925-1</f>
        <v>0</v>
      </c>
      <c r="AR1925" s="91">
        <f>IF(BD!AN1925="","",IF(BD!AJ1925="","",BD!AN1925/BD!AJ1925-1))</f>
      </c>
      <c r="AS1925" s="91">
        <f>IF(BD!AN1925="","",IF(BD!AN1925&lt;BD!AL1925,"ABAIXO DA META","DENTRO DA META"))</f>
      </c>
      <c r="AT1925" s="91" t="str">
        <f>IF(BD!AJ1925="","EM ANÁLISE",IF(BD!AP1925&gt;=BD!AN1925,"GO", "NO GO"))</f>
        <v>EM ANÁLISE</v>
      </c>
      <c r="AU1925" s="97">
        <f>IF(AN1925="","",+BD!$AN1925-AJ1925)</f>
      </c>
      <c r="AV1925" s="98"/>
      <c r="AW1925" s="90">
        <f>BD!P1925*BD!AC1925</f>
        <v>0</v>
      </c>
      <c r="AX1925" s="90">
        <f>BD!V1925*BD!AC1925</f>
        <v>0</v>
      </c>
      <c r="AY1925" s="90">
        <f>IF(BD!AN1925="","",BD!AN1925*BD!AC1925)</f>
      </c>
      <c r="AZ1925" s="75" t="s">
        <v>123</v>
      </c>
      <c r="BA1925" s="75"/>
      <c r="BB1925" s="75"/>
      <c r="BC1925" s="75"/>
      <c r="BD1925" s="104"/>
      <c r="BE1925" s="104"/>
      <c r="BF1925" s="101"/>
      <c r="BG1925" s="101"/>
      <c r="BH1925" s="101"/>
      <c r="BI1925" s="101"/>
      <c r="BJ1925" s="101"/>
      <c r="BK1925" s="101"/>
      <c r="BL1925" s="101"/>
      <c r="BM1925" s="101"/>
      <c r="BN1925" s="101"/>
      <c r="BO1925" s="103"/>
      <c r="BP1925" s="101"/>
      <c r="BQ1925" s="101"/>
      <c r="BR1925" s="101"/>
      <c r="BS1925" s="101"/>
      <c r="BT1925" s="101"/>
      <c r="BU1925" s="101"/>
      <c r="BV1925" s="101"/>
      <c r="BW1925" s="101"/>
      <c r="BX1925" s="101"/>
      <c r="BY1925" s="101"/>
      <c r="BZ1925" s="101"/>
      <c r="CA1925" s="101"/>
      <c r="CB1925" s="101"/>
      <c r="CC1925" s="101"/>
      <c r="CD1925" s="101"/>
      <c r="CE1925" s="101"/>
      <c r="CF1925" s="101"/>
      <c r="CG1925" s="37" t="e">
        <f>VLOOKUP(Table_1[[#This Row],[EAN]],'[1]Planilha1'!$E:$R,13,0)</f>
        <v>#N/A</v>
      </c>
      <c r="CI1925" s="188">
        <f>IF(Table_1[[#This Row],[STATUS MERCADO]]="GO",Table_1[[#This Row],[M. BRUTA TOTAL]],0)</f>
        <v>0</v>
      </c>
      <c r="CJ1925" s="188">
        <f>IF(Table_1[[#This Row],[STATUS MERCADO]]="GO",Table_1[[#This Row],[PV UNIT. REALIZADO]]*Table_1[[#This Row],[QUANTIDADE]],0)</f>
        <v>0</v>
      </c>
    </row>
    <row r="1926" ht="15" hidden="1">
      <c r="A1926" s="7"/>
      <c r="B1926" s="107" t="s">
        <v>400</v>
      </c>
      <c r="C1926" s="110">
        <v>223612</v>
      </c>
      <c r="D1926" s="110" t="s">
        <v>2088</v>
      </c>
      <c r="E1926" s="108">
        <v>7891024034828</v>
      </c>
      <c r="F1926" s="109" t="s">
        <v>2089</v>
      </c>
      <c r="G1926" s="75" t="s">
        <v>15</v>
      </c>
      <c r="H1926" s="110">
        <v>1090</v>
      </c>
      <c r="I1926" s="111" t="s">
        <v>1554</v>
      </c>
      <c r="J1926" s="110" t="s">
        <v>1607</v>
      </c>
      <c r="K1926" s="112" t="s">
        <v>1177</v>
      </c>
      <c r="L1926" s="112">
        <v>108</v>
      </c>
      <c r="M1926" s="112">
        <v>0</v>
      </c>
      <c r="N1926" s="110" t="s">
        <v>85</v>
      </c>
      <c r="O1926" s="110" t="s">
        <v>1739</v>
      </c>
      <c r="P1926" s="113"/>
      <c r="Q1926" s="114">
        <f>(17/100+7.6/100+1.65/100)*P1926</f>
        <v>0</v>
      </c>
      <c r="R1926" s="114"/>
      <c r="S1926" s="114"/>
      <c r="T1926" s="114"/>
      <c r="U1926" s="114"/>
      <c r="V1926" s="114">
        <f>+P1926-Q1926+R1926+S1926+T1926+U1926</f>
        <v>0</v>
      </c>
      <c r="W1926" s="115">
        <f>(1.02/100)</f>
        <v>1.02E-2</v>
      </c>
      <c r="X1926" s="115">
        <v>4.8E-3</v>
      </c>
      <c r="Y1926" s="115">
        <v>0.17</v>
      </c>
      <c r="Z1926" s="115">
        <v>1.65E-2</v>
      </c>
      <c r="AA1926" s="115">
        <v>7.6E-2</v>
      </c>
      <c r="AB1926" s="115">
        <f>SUM(W1926:AA1926)</f>
        <v>0.2775</v>
      </c>
      <c r="AC1926" s="110">
        <v>12</v>
      </c>
      <c r="AD1926" s="116">
        <f>IF(AL1926="","",+AC1926*AL1926)</f>
      </c>
      <c r="AE1926" s="117">
        <f>IF(AL1926="","",+AL1926*AB1926)</f>
      </c>
      <c r="AF1926" s="116">
        <f>IF(AL1926="","",+AL1926-AE1926)</f>
      </c>
      <c r="AG1926" s="117">
        <f>+V1926</f>
        <v>0</v>
      </c>
      <c r="AH1926" s="116">
        <f>IF(AF1926="","",+AF1926-AG1926)</f>
      </c>
      <c r="AI1926" s="116">
        <f>IF(AH1926="","",+AH1926*AC1926)</f>
      </c>
      <c r="AJ1926" s="117"/>
      <c r="AK1926" s="118">
        <v>0.33</v>
      </c>
      <c r="AL1926" s="117">
        <f>IF(V1926=0,"",V1926/(1-AB1926-AK1926))</f>
      </c>
      <c r="AM1926" s="119">
        <v>0.33</v>
      </c>
      <c r="AN1926" s="117">
        <f>IF(V1926=0,"",V1926/(1-AB1926-AM1926))</f>
      </c>
      <c r="AO1926" s="120">
        <v>1.2</v>
      </c>
      <c r="AP1926" s="117">
        <f>IF(BD!AJ1926="","",BD!AJ1926*BD!AO1926)</f>
      </c>
      <c r="AQ1926" s="115">
        <f>BD!AM1926/BD!AK1926-1</f>
        <v>0</v>
      </c>
      <c r="AR1926" s="115">
        <f>IF(BD!AN1926="","",IF(BD!AJ1926="","",BD!AN1926/BD!AJ1926-1))</f>
      </c>
      <c r="AS1926" s="115">
        <f>IF(BD!AN1926="","",IF(BD!AN1926&lt;BD!AL1926,"ABAIXO DA META","DENTRO DA META"))</f>
      </c>
      <c r="AT1926" s="115" t="str">
        <f>IF(BD!AJ1926="","EM ANÁLISE",IF(BD!AP1926&gt;=BD!AN1926,"GO", "NO GO"))</f>
        <v>EM ANÁLISE</v>
      </c>
      <c r="AU1926" s="121">
        <f>IF(AN1926="","",+BD!$AN1926-AJ1926)</f>
      </c>
      <c r="AV1926" s="98"/>
      <c r="AW1926" s="114">
        <f>BD!P1926*BD!AC1926</f>
        <v>0</v>
      </c>
      <c r="AX1926" s="114">
        <f>BD!V1926*BD!AC1926</f>
        <v>0</v>
      </c>
      <c r="AY1926" s="114">
        <f>IF(BD!AN1926="","",BD!AN1926*BD!AC1926)</f>
      </c>
      <c r="AZ1926" s="110" t="s">
        <v>123</v>
      </c>
      <c r="BA1926" s="110"/>
      <c r="BB1926" s="110"/>
      <c r="BC1926" s="110"/>
      <c r="BD1926" s="104"/>
      <c r="BE1926" s="104"/>
      <c r="BF1926" s="101"/>
      <c r="BG1926" s="101"/>
      <c r="BH1926" s="101"/>
      <c r="BI1926" s="101"/>
      <c r="BJ1926" s="101"/>
      <c r="BK1926" s="101"/>
      <c r="BL1926" s="101"/>
      <c r="BM1926" s="101"/>
      <c r="BN1926" s="101"/>
      <c r="BO1926" s="103"/>
      <c r="BP1926" s="101"/>
      <c r="BQ1926" s="101"/>
      <c r="BR1926" s="101"/>
      <c r="BS1926" s="101"/>
      <c r="BT1926" s="101"/>
      <c r="BU1926" s="101"/>
      <c r="BV1926" s="101"/>
      <c r="BW1926" s="101"/>
      <c r="BX1926" s="101"/>
      <c r="BY1926" s="101"/>
      <c r="BZ1926" s="101"/>
      <c r="CA1926" s="101"/>
      <c r="CB1926" s="101"/>
      <c r="CC1926" s="101"/>
      <c r="CD1926" s="101"/>
      <c r="CE1926" s="101"/>
      <c r="CF1926" s="101"/>
      <c r="CG1926" s="37" t="e">
        <f>VLOOKUP(Table_1[[#This Row],[EAN]],'[1]Planilha1'!$E:$R,13,0)</f>
        <v>#N/A</v>
      </c>
      <c r="CI1926" s="188">
        <f>IF(Table_1[[#This Row],[STATUS MERCADO]]="GO",Table_1[[#This Row],[M. BRUTA TOTAL]],0)</f>
        <v>0</v>
      </c>
      <c r="CJ1926" s="188">
        <f>IF(Table_1[[#This Row],[STATUS MERCADO]]="GO",Table_1[[#This Row],[PV UNIT. REALIZADO]]*Table_1[[#This Row],[QUANTIDADE]],0)</f>
        <v>0</v>
      </c>
    </row>
    <row r="1927" ht="15" hidden="1">
      <c r="A1927" s="7"/>
      <c r="B1927" s="75" t="s">
        <v>400</v>
      </c>
      <c r="C1927" s="75">
        <v>223613</v>
      </c>
      <c r="D1927" s="75" t="s">
        <v>2090</v>
      </c>
      <c r="E1927" s="85">
        <v>7891024026281</v>
      </c>
      <c r="F1927" s="86" t="s">
        <v>2091</v>
      </c>
      <c r="G1927" s="75" t="s">
        <v>20</v>
      </c>
      <c r="H1927" s="75">
        <v>1690</v>
      </c>
      <c r="I1927" s="87" t="s">
        <v>1409</v>
      </c>
      <c r="J1927" s="75" t="s">
        <v>1404</v>
      </c>
      <c r="K1927" s="88" t="s">
        <v>1177</v>
      </c>
      <c r="L1927" s="88">
        <v>12</v>
      </c>
      <c r="M1927" s="88">
        <v>0</v>
      </c>
      <c r="N1927" s="75" t="s">
        <v>85</v>
      </c>
      <c r="O1927" s="75" t="s">
        <v>1739</v>
      </c>
      <c r="P1927" s="89"/>
      <c r="Q1927" s="90">
        <f>(17/100+7.6/100+1.65/100)*P1927</f>
        <v>0</v>
      </c>
      <c r="R1927" s="90"/>
      <c r="S1927" s="90"/>
      <c r="T1927" s="90"/>
      <c r="U1927" s="90"/>
      <c r="V1927" s="90">
        <f>+P1927-Q1927+R1927+S1927+T1927+U1927</f>
        <v>0</v>
      </c>
      <c r="W1927" s="91">
        <f>(1.02/100)</f>
        <v>1.02E-2</v>
      </c>
      <c r="X1927" s="91">
        <v>4.8E-3</v>
      </c>
      <c r="Y1927" s="91">
        <v>0.17</v>
      </c>
      <c r="Z1927" s="91">
        <v>1.65E-2</v>
      </c>
      <c r="AA1927" s="91">
        <v>7.6E-2</v>
      </c>
      <c r="AB1927" s="91">
        <f>SUM(W1927:AA1927)</f>
        <v>0.2775</v>
      </c>
      <c r="AC1927" s="75">
        <v>12</v>
      </c>
      <c r="AD1927" s="92">
        <f>IF(AL1927="","",+AC1927*AL1927)</f>
      </c>
      <c r="AE1927" s="93">
        <f>IF(AL1927="","",+AL1927*AB1927)</f>
      </c>
      <c r="AF1927" s="92">
        <f>IF(AL1927="","",+AL1927-AE1927)</f>
      </c>
      <c r="AG1927" s="93">
        <f>+V1927</f>
        <v>0</v>
      </c>
      <c r="AH1927" s="92">
        <f>IF(AF1927="","",+AF1927-AG1927)</f>
      </c>
      <c r="AI1927" s="92">
        <f>IF(AH1927="","",+AH1927*AC1927)</f>
      </c>
      <c r="AJ1927" s="93"/>
      <c r="AK1927" s="94">
        <v>0.33</v>
      </c>
      <c r="AL1927" s="93">
        <f>IF(V1927=0,"",V1927/(1-AB1927-AK1927))</f>
      </c>
      <c r="AM1927" s="95">
        <v>0.33</v>
      </c>
      <c r="AN1927" s="93">
        <f>IF(V1927=0,"",V1927/(1-AB1927-AM1927))</f>
      </c>
      <c r="AO1927" s="96">
        <v>1.2</v>
      </c>
      <c r="AP1927" s="93">
        <f>IF(BD!AJ1927="","",BD!AJ1927*BD!AO1927)</f>
      </c>
      <c r="AQ1927" s="91">
        <f>BD!AM1927/BD!AK1927-1</f>
        <v>0</v>
      </c>
      <c r="AR1927" s="91">
        <f>IF(BD!AN1927="","",IF(BD!AJ1927="","",BD!AN1927/BD!AJ1927-1))</f>
      </c>
      <c r="AS1927" s="91">
        <f>IF(BD!AN1927="","",IF(BD!AN1927&lt;BD!AL1927,"ABAIXO DA META","DENTRO DA META"))</f>
      </c>
      <c r="AT1927" s="91" t="str">
        <f>IF(BD!AJ1927="","EM ANÁLISE",IF(BD!AP1927&gt;=BD!AN1927,"GO", "NO GO"))</f>
        <v>EM ANÁLISE</v>
      </c>
      <c r="AU1927" s="97">
        <f>IF(AN1927="","",+BD!$AN1927-AJ1927)</f>
      </c>
      <c r="AV1927" s="98"/>
      <c r="AW1927" s="90">
        <f>BD!P1927*BD!AC1927</f>
        <v>0</v>
      </c>
      <c r="AX1927" s="90">
        <f>BD!V1927*BD!AC1927</f>
        <v>0</v>
      </c>
      <c r="AY1927" s="90">
        <f>IF(BD!AN1927="","",BD!AN1927*BD!AC1927)</f>
      </c>
      <c r="AZ1927" s="75" t="s">
        <v>123</v>
      </c>
      <c r="BA1927" s="75"/>
      <c r="BB1927" s="75"/>
      <c r="BC1927" s="75"/>
      <c r="BD1927" s="104"/>
      <c r="BE1927" s="104"/>
      <c r="BF1927" s="101"/>
      <c r="BG1927" s="101"/>
      <c r="BH1927" s="101"/>
      <c r="BI1927" s="101"/>
      <c r="BJ1927" s="101"/>
      <c r="BK1927" s="101"/>
      <c r="BL1927" s="101"/>
      <c r="BM1927" s="101"/>
      <c r="BN1927" s="101"/>
      <c r="BO1927" s="103"/>
      <c r="BP1927" s="101"/>
      <c r="BQ1927" s="101"/>
      <c r="BR1927" s="101"/>
      <c r="BS1927" s="101"/>
      <c r="BT1927" s="101"/>
      <c r="BU1927" s="101"/>
      <c r="BV1927" s="101"/>
      <c r="BW1927" s="101"/>
      <c r="BX1927" s="101"/>
      <c r="BY1927" s="101"/>
      <c r="BZ1927" s="101"/>
      <c r="CA1927" s="101"/>
      <c r="CB1927" s="101"/>
      <c r="CC1927" s="101"/>
      <c r="CD1927" s="101"/>
      <c r="CE1927" s="101"/>
      <c r="CF1927" s="101"/>
      <c r="CG1927" s="37" t="e">
        <f>VLOOKUP(Table_1[[#This Row],[EAN]],'[1]Planilha1'!$E:$R,13,0)</f>
        <v>#N/A</v>
      </c>
      <c r="CI1927" s="188">
        <f>IF(Table_1[[#This Row],[STATUS MERCADO]]="GO",Table_1[[#This Row],[M. BRUTA TOTAL]],0)</f>
        <v>0</v>
      </c>
      <c r="CJ1927" s="188">
        <f>IF(Table_1[[#This Row],[STATUS MERCADO]]="GO",Table_1[[#This Row],[PV UNIT. REALIZADO]]*Table_1[[#This Row],[QUANTIDADE]],0)</f>
        <v>0</v>
      </c>
    </row>
    <row r="1928" ht="15" hidden="1">
      <c r="A1928" s="7"/>
      <c r="B1928" s="75" t="s">
        <v>400</v>
      </c>
      <c r="C1928" s="75">
        <v>223614</v>
      </c>
      <c r="D1928" s="75" t="s">
        <v>2092</v>
      </c>
      <c r="E1928" s="85">
        <v>7891024102213</v>
      </c>
      <c r="F1928" s="86" t="s">
        <v>2093</v>
      </c>
      <c r="G1928" s="75" t="s">
        <v>15</v>
      </c>
      <c r="H1928" s="75">
        <v>1620</v>
      </c>
      <c r="I1928" s="87" t="s">
        <v>1541</v>
      </c>
      <c r="J1928" s="75" t="s">
        <v>1719</v>
      </c>
      <c r="K1928" s="88" t="s">
        <v>1177</v>
      </c>
      <c r="L1928" s="88">
        <v>18</v>
      </c>
      <c r="M1928" s="88">
        <v>0</v>
      </c>
      <c r="N1928" s="75" t="s">
        <v>85</v>
      </c>
      <c r="O1928" s="75" t="s">
        <v>1739</v>
      </c>
      <c r="P1928" s="89"/>
      <c r="Q1928" s="90">
        <f>(17/100+7.6/100+1.65/100)*P1928</f>
        <v>0</v>
      </c>
      <c r="R1928" s="90"/>
      <c r="S1928" s="90"/>
      <c r="T1928" s="90"/>
      <c r="U1928" s="90"/>
      <c r="V1928" s="90">
        <f>+P1928-Q1928+R1928+S1928+T1928+U1928</f>
        <v>0</v>
      </c>
      <c r="W1928" s="91">
        <f>(1.02/100)</f>
        <v>1.02E-2</v>
      </c>
      <c r="X1928" s="91">
        <v>4.8E-3</v>
      </c>
      <c r="Y1928" s="91">
        <v>0.17</v>
      </c>
      <c r="Z1928" s="91">
        <v>1.65E-2</v>
      </c>
      <c r="AA1928" s="91">
        <v>7.6E-2</v>
      </c>
      <c r="AB1928" s="91">
        <f>SUM(W1928:AA1928)</f>
        <v>0.2775</v>
      </c>
      <c r="AC1928" s="75">
        <v>12</v>
      </c>
      <c r="AD1928" s="92">
        <f>IF(AL1928="","",+AC1928*AL1928)</f>
      </c>
      <c r="AE1928" s="93">
        <f>IF(AL1928="","",+AL1928*AB1928)</f>
      </c>
      <c r="AF1928" s="92">
        <f>IF(AL1928="","",+AL1928-AE1928)</f>
      </c>
      <c r="AG1928" s="93">
        <f>+V1928</f>
        <v>0</v>
      </c>
      <c r="AH1928" s="92">
        <f>IF(AF1928="","",+AF1928-AG1928)</f>
      </c>
      <c r="AI1928" s="92">
        <f>IF(AH1928="","",+AH1928*AC1928)</f>
      </c>
      <c r="AJ1928" s="93"/>
      <c r="AK1928" s="94">
        <v>0.33</v>
      </c>
      <c r="AL1928" s="93">
        <f>IF(V1928=0,"",V1928/(1-AB1928-AK1928))</f>
      </c>
      <c r="AM1928" s="95">
        <v>0.33</v>
      </c>
      <c r="AN1928" s="93">
        <f>IF(V1928=0,"",V1928/(1-AB1928-AM1928))</f>
      </c>
      <c r="AO1928" s="96">
        <v>1.2</v>
      </c>
      <c r="AP1928" s="93">
        <f>IF(BD!AJ1928="","",BD!AJ1928*BD!AO1928)</f>
      </c>
      <c r="AQ1928" s="91">
        <f>BD!AM1928/BD!AK1928-1</f>
        <v>0</v>
      </c>
      <c r="AR1928" s="91">
        <f>IF(BD!AN1928="","",IF(BD!AJ1928="","",BD!AN1928/BD!AJ1928-1))</f>
      </c>
      <c r="AS1928" s="91">
        <f>IF(BD!AN1928="","",IF(BD!AN1928&lt;BD!AL1928,"ABAIXO DA META","DENTRO DA META"))</f>
      </c>
      <c r="AT1928" s="91" t="str">
        <f>IF(BD!AJ1928="","EM ANÁLISE",IF(BD!AP1928&gt;=BD!AN1928,"GO", "NO GO"))</f>
        <v>EM ANÁLISE</v>
      </c>
      <c r="AU1928" s="97">
        <f>IF(AN1928="","",+BD!$AN1928-AJ1928)</f>
      </c>
      <c r="AV1928" s="98"/>
      <c r="AW1928" s="90">
        <f>BD!P1928*BD!AC1928</f>
        <v>0</v>
      </c>
      <c r="AX1928" s="90">
        <f>BD!V1928*BD!AC1928</f>
        <v>0</v>
      </c>
      <c r="AY1928" s="90">
        <f>IF(BD!AN1928="","",BD!AN1928*BD!AC1928)</f>
      </c>
      <c r="AZ1928" s="75" t="s">
        <v>123</v>
      </c>
      <c r="BA1928" s="75"/>
      <c r="BB1928" s="75"/>
      <c r="BC1928" s="75"/>
      <c r="BD1928" s="104"/>
      <c r="BE1928" s="104"/>
      <c r="BF1928" s="101"/>
      <c r="BG1928" s="101"/>
      <c r="BH1928" s="101"/>
      <c r="BI1928" s="101"/>
      <c r="BJ1928" s="101"/>
      <c r="BK1928" s="101"/>
      <c r="BL1928" s="101"/>
      <c r="BM1928" s="101"/>
      <c r="BN1928" s="101"/>
      <c r="BO1928" s="103"/>
      <c r="BP1928" s="101"/>
      <c r="BQ1928" s="101"/>
      <c r="BR1928" s="101"/>
      <c r="BS1928" s="101"/>
      <c r="BT1928" s="101"/>
      <c r="BU1928" s="101"/>
      <c r="BV1928" s="101"/>
      <c r="BW1928" s="101"/>
      <c r="BX1928" s="101"/>
      <c r="BY1928" s="101"/>
      <c r="BZ1928" s="101"/>
      <c r="CA1928" s="101"/>
      <c r="CB1928" s="101"/>
      <c r="CC1928" s="101"/>
      <c r="CD1928" s="101"/>
      <c r="CE1928" s="101"/>
      <c r="CF1928" s="101"/>
      <c r="CG1928" s="37" t="e">
        <f>VLOOKUP(Table_1[[#This Row],[EAN]],'[1]Planilha1'!$E:$R,13,0)</f>
        <v>#N/A</v>
      </c>
      <c r="CI1928" s="188">
        <f>IF(Table_1[[#This Row],[STATUS MERCADO]]="GO",Table_1[[#This Row],[M. BRUTA TOTAL]],0)</f>
        <v>0</v>
      </c>
      <c r="CJ1928" s="188">
        <f>IF(Table_1[[#This Row],[STATUS MERCADO]]="GO",Table_1[[#This Row],[PV UNIT. REALIZADO]]*Table_1[[#This Row],[QUANTIDADE]],0)</f>
        <v>0</v>
      </c>
    </row>
    <row r="1929" ht="15" hidden="1">
      <c r="A1929" s="7"/>
      <c r="B1929" s="137" t="s">
        <v>400</v>
      </c>
      <c r="C1929" s="138">
        <v>223615</v>
      </c>
      <c r="D1929" s="138" t="s">
        <v>2094</v>
      </c>
      <c r="E1929" s="139">
        <v>7891024032046</v>
      </c>
      <c r="F1929" s="140" t="s">
        <v>2095</v>
      </c>
      <c r="G1929" s="75" t="s">
        <v>15</v>
      </c>
      <c r="H1929" s="138">
        <v>1090</v>
      </c>
      <c r="I1929" s="141" t="s">
        <v>1554</v>
      </c>
      <c r="J1929" s="138" t="s">
        <v>1647</v>
      </c>
      <c r="K1929" s="142" t="s">
        <v>1177</v>
      </c>
      <c r="L1929" s="142">
        <v>3</v>
      </c>
      <c r="M1929" s="142">
        <v>0</v>
      </c>
      <c r="N1929" s="138" t="s">
        <v>85</v>
      </c>
      <c r="O1929" s="138" t="s">
        <v>1739</v>
      </c>
      <c r="P1929" s="143"/>
      <c r="Q1929" s="144">
        <f>(17/100+7.6/100+1.65/100)*P1929</f>
        <v>0</v>
      </c>
      <c r="R1929" s="144"/>
      <c r="S1929" s="144"/>
      <c r="T1929" s="144"/>
      <c r="U1929" s="144"/>
      <c r="V1929" s="144">
        <f>+P1929-Q1929+R1929+S1929+T1929+U1929</f>
        <v>0</v>
      </c>
      <c r="W1929" s="145">
        <f>(1.02/100)</f>
        <v>1.02E-2</v>
      </c>
      <c r="X1929" s="145">
        <v>4.8E-3</v>
      </c>
      <c r="Y1929" s="145">
        <v>0.17</v>
      </c>
      <c r="Z1929" s="145">
        <v>1.65E-2</v>
      </c>
      <c r="AA1929" s="145">
        <v>7.6E-2</v>
      </c>
      <c r="AB1929" s="145">
        <f>SUM(W1929:AA1929)</f>
        <v>0.2775</v>
      </c>
      <c r="AC1929" s="138">
        <v>12</v>
      </c>
      <c r="AD1929" s="146">
        <f>IF(AL1929="","",+AC1929*AL1929)</f>
      </c>
      <c r="AE1929" s="147">
        <f>IF(AL1929="","",+AL1929*AB1929)</f>
      </c>
      <c r="AF1929" s="146">
        <f>IF(AL1929="","",+AL1929-AE1929)</f>
      </c>
      <c r="AG1929" s="147">
        <f>+V1929</f>
        <v>0</v>
      </c>
      <c r="AH1929" s="146">
        <f>IF(AF1929="","",+AF1929-AG1929)</f>
      </c>
      <c r="AI1929" s="146">
        <f>IF(AH1929="","",+AH1929*AC1929)</f>
      </c>
      <c r="AJ1929" s="147"/>
      <c r="AK1929" s="148">
        <v>0.33</v>
      </c>
      <c r="AL1929" s="147">
        <f>IF(V1929=0,"",V1929/(1-AB1929-AK1929))</f>
      </c>
      <c r="AM1929" s="149">
        <v>0.33</v>
      </c>
      <c r="AN1929" s="147">
        <f>IF(V1929=0,"",V1929/(1-AB1929-AM1929))</f>
      </c>
      <c r="AO1929" s="150">
        <v>1.2</v>
      </c>
      <c r="AP1929" s="147">
        <f>IF(BD!AJ1929="","",BD!AJ1929*BD!AO1929)</f>
      </c>
      <c r="AQ1929" s="145">
        <f>BD!AM1929/BD!AK1929-1</f>
        <v>0</v>
      </c>
      <c r="AR1929" s="145">
        <f>IF(BD!AN1929="","",IF(BD!AJ1929="","",BD!AN1929/BD!AJ1929-1))</f>
      </c>
      <c r="AS1929" s="145">
        <f>IF(BD!AN1929="","",IF(BD!AN1929&lt;BD!AL1929,"ABAIXO DA META","DENTRO DA META"))</f>
      </c>
      <c r="AT1929" s="145" t="str">
        <f>IF(BD!AJ1929="","EM ANÁLISE",IF(BD!AP1929&gt;=BD!AN1929,"GO", "NO GO"))</f>
        <v>EM ANÁLISE</v>
      </c>
      <c r="AU1929" s="151">
        <f>IF(AN1929="","",+BD!$AN1929-AJ1929)</f>
      </c>
      <c r="AV1929" s="98"/>
      <c r="AW1929" s="144">
        <f>BD!P1929*BD!AC1929</f>
        <v>0</v>
      </c>
      <c r="AX1929" s="144">
        <f>BD!V1929*BD!AC1929</f>
        <v>0</v>
      </c>
      <c r="AY1929" s="144">
        <f>IF(BD!AN1929="","",BD!AN1929*BD!AC1929)</f>
      </c>
      <c r="AZ1929" s="138" t="s">
        <v>123</v>
      </c>
      <c r="BA1929" s="138"/>
      <c r="BB1929" s="138"/>
      <c r="BC1929" s="138"/>
      <c r="BD1929" s="104"/>
      <c r="BE1929" s="104"/>
      <c r="BF1929" s="101"/>
      <c r="BG1929" s="101"/>
      <c r="BH1929" s="101"/>
      <c r="BI1929" s="101"/>
      <c r="BJ1929" s="101"/>
      <c r="BK1929" s="101"/>
      <c r="BL1929" s="101"/>
      <c r="BM1929" s="101"/>
      <c r="BN1929" s="101"/>
      <c r="BO1929" s="103"/>
      <c r="BP1929" s="101"/>
      <c r="BQ1929" s="101"/>
      <c r="BR1929" s="101"/>
      <c r="BS1929" s="101"/>
      <c r="BT1929" s="101"/>
      <c r="BU1929" s="101"/>
      <c r="BV1929" s="101"/>
      <c r="BW1929" s="101"/>
      <c r="BX1929" s="101"/>
      <c r="BY1929" s="101"/>
      <c r="BZ1929" s="101"/>
      <c r="CA1929" s="101"/>
      <c r="CB1929" s="101"/>
      <c r="CC1929" s="101"/>
      <c r="CD1929" s="101"/>
      <c r="CE1929" s="101"/>
      <c r="CF1929" s="101"/>
      <c r="CG1929" s="37" t="e">
        <f>VLOOKUP(Table_1[[#This Row],[EAN]],'[1]Planilha1'!$E:$R,13,0)</f>
        <v>#N/A</v>
      </c>
      <c r="CI1929" s="188">
        <f>IF(Table_1[[#This Row],[STATUS MERCADO]]="GO",Table_1[[#This Row],[M. BRUTA TOTAL]],0)</f>
        <v>0</v>
      </c>
      <c r="CJ1929" s="188">
        <f>IF(Table_1[[#This Row],[STATUS MERCADO]]="GO",Table_1[[#This Row],[PV UNIT. REALIZADO]]*Table_1[[#This Row],[QUANTIDADE]],0)</f>
        <v>0</v>
      </c>
    </row>
    <row r="1930" ht="15" hidden="1">
      <c r="A1930" s="7"/>
      <c r="B1930" s="84" t="s">
        <v>400</v>
      </c>
      <c r="C1930" s="75">
        <v>223616</v>
      </c>
      <c r="D1930" s="75" t="s">
        <v>2096</v>
      </c>
      <c r="E1930" s="85">
        <v>7891024036839</v>
      </c>
      <c r="F1930" s="86" t="s">
        <v>2097</v>
      </c>
      <c r="G1930" s="75" t="s">
        <v>15</v>
      </c>
      <c r="H1930" s="75">
        <v>1620</v>
      </c>
      <c r="I1930" s="87" t="s">
        <v>1541</v>
      </c>
      <c r="J1930" s="75" t="s">
        <v>1542</v>
      </c>
      <c r="K1930" s="88" t="s">
        <v>1177</v>
      </c>
      <c r="L1930" s="88">
        <v>144</v>
      </c>
      <c r="M1930" s="88">
        <v>0</v>
      </c>
      <c r="N1930" s="75" t="s">
        <v>85</v>
      </c>
      <c r="O1930" s="75" t="s">
        <v>1739</v>
      </c>
      <c r="P1930" s="89"/>
      <c r="Q1930" s="90">
        <f>(17/100+7.6/100+1.65/100)*P1930</f>
        <v>0</v>
      </c>
      <c r="R1930" s="90"/>
      <c r="S1930" s="90"/>
      <c r="T1930" s="90"/>
      <c r="U1930" s="90"/>
      <c r="V1930" s="90">
        <f>+P1930-Q1930+R1930+S1930+T1930+U1930</f>
        <v>0</v>
      </c>
      <c r="W1930" s="91">
        <f>(1.02/100)</f>
        <v>1.02E-2</v>
      </c>
      <c r="X1930" s="91">
        <v>4.8E-3</v>
      </c>
      <c r="Y1930" s="91">
        <v>0.17</v>
      </c>
      <c r="Z1930" s="91">
        <v>1.65E-2</v>
      </c>
      <c r="AA1930" s="91">
        <v>7.6E-2</v>
      </c>
      <c r="AB1930" s="91">
        <f>SUM(W1930:AA1930)</f>
        <v>0.2775</v>
      </c>
      <c r="AC1930" s="75">
        <v>12</v>
      </c>
      <c r="AD1930" s="92">
        <f>IF(AL1930="","",+AC1930*AL1930)</f>
      </c>
      <c r="AE1930" s="93">
        <f>IF(AL1930="","",+AL1930*AB1930)</f>
      </c>
      <c r="AF1930" s="92">
        <f>IF(AL1930="","",+AL1930-AE1930)</f>
      </c>
      <c r="AG1930" s="93">
        <f>+V1930</f>
        <v>0</v>
      </c>
      <c r="AH1930" s="92">
        <f>IF(AF1930="","",+AF1930-AG1930)</f>
      </c>
      <c r="AI1930" s="92">
        <f>IF(AH1930="","",+AH1930*AC1930)</f>
      </c>
      <c r="AJ1930" s="93"/>
      <c r="AK1930" s="94">
        <v>0.33</v>
      </c>
      <c r="AL1930" s="93">
        <f>IF(V1930=0,"",V1930/(1-AB1930-AK1930))</f>
      </c>
      <c r="AM1930" s="95">
        <v>0.33</v>
      </c>
      <c r="AN1930" s="93">
        <f>IF(V1930=0,"",V1930/(1-AB1930-AM1930))</f>
      </c>
      <c r="AO1930" s="96">
        <v>1.2</v>
      </c>
      <c r="AP1930" s="93">
        <f>IF(BD!AJ1930="","",BD!AJ1930*BD!AO1930)</f>
      </c>
      <c r="AQ1930" s="91">
        <f>BD!AM1930/BD!AK1930-1</f>
        <v>0</v>
      </c>
      <c r="AR1930" s="91">
        <f>IF(BD!AN1930="","",IF(BD!AJ1930="","",BD!AN1930/BD!AJ1930-1))</f>
      </c>
      <c r="AS1930" s="91">
        <f>IF(BD!AN1930="","",IF(BD!AN1930&lt;BD!AL1930,"ABAIXO DA META","DENTRO DA META"))</f>
      </c>
      <c r="AT1930" s="91" t="str">
        <f>IF(BD!AJ1930="","EM ANÁLISE",IF(BD!AP1930&gt;=BD!AN1930,"GO", "NO GO"))</f>
        <v>EM ANÁLISE</v>
      </c>
      <c r="AU1930" s="97">
        <f>IF(AN1930="","",+BD!$AN1930-AJ1930)</f>
      </c>
      <c r="AV1930" s="98"/>
      <c r="AW1930" s="90">
        <f>BD!P1930*BD!AC1930</f>
        <v>0</v>
      </c>
      <c r="AX1930" s="90">
        <f>BD!V1930*BD!AC1930</f>
        <v>0</v>
      </c>
      <c r="AY1930" s="90">
        <f>IF(BD!AN1930="","",BD!AN1930*BD!AC1930)</f>
      </c>
      <c r="AZ1930" s="75" t="s">
        <v>123</v>
      </c>
      <c r="BA1930" s="75"/>
      <c r="BB1930" s="75"/>
      <c r="BC1930" s="75"/>
      <c r="BD1930" s="104"/>
      <c r="BE1930" s="104"/>
      <c r="BF1930" s="101"/>
      <c r="BG1930" s="101"/>
      <c r="BH1930" s="101"/>
      <c r="BI1930" s="101"/>
      <c r="BJ1930" s="101"/>
      <c r="BK1930" s="101"/>
      <c r="BL1930" s="101"/>
      <c r="BM1930" s="101"/>
      <c r="BN1930" s="101"/>
      <c r="BO1930" s="103"/>
      <c r="BP1930" s="101"/>
      <c r="BQ1930" s="101"/>
      <c r="BR1930" s="101"/>
      <c r="BS1930" s="101"/>
      <c r="BT1930" s="101"/>
      <c r="BU1930" s="101"/>
      <c r="BV1930" s="101"/>
      <c r="BW1930" s="101"/>
      <c r="BX1930" s="101"/>
      <c r="BY1930" s="101"/>
      <c r="BZ1930" s="101"/>
      <c r="CA1930" s="101"/>
      <c r="CB1930" s="101"/>
      <c r="CC1930" s="101"/>
      <c r="CD1930" s="101"/>
      <c r="CE1930" s="101"/>
      <c r="CF1930" s="101"/>
      <c r="CG1930" s="37" t="e">
        <f>VLOOKUP(Table_1[[#This Row],[EAN]],'[1]Planilha1'!$E:$R,13,0)</f>
        <v>#N/A</v>
      </c>
      <c r="CI1930" s="188">
        <f>IF(Table_1[[#This Row],[STATUS MERCADO]]="GO",Table_1[[#This Row],[M. BRUTA TOTAL]],0)</f>
        <v>0</v>
      </c>
      <c r="CJ1930" s="188">
        <f>IF(Table_1[[#This Row],[STATUS MERCADO]]="GO",Table_1[[#This Row],[PV UNIT. REALIZADO]]*Table_1[[#This Row],[QUANTIDADE]],0)</f>
        <v>0</v>
      </c>
    </row>
    <row r="1931" ht="15" hidden="1">
      <c r="A1931" s="7"/>
      <c r="B1931" s="84" t="s">
        <v>400</v>
      </c>
      <c r="C1931" s="75">
        <v>223617</v>
      </c>
      <c r="D1931" s="75" t="s">
        <v>2098</v>
      </c>
      <c r="E1931" s="85">
        <v>7891024034200</v>
      </c>
      <c r="F1931" s="86" t="s">
        <v>2099</v>
      </c>
      <c r="G1931" s="75" t="s">
        <v>15</v>
      </c>
      <c r="H1931" s="75">
        <v>1620</v>
      </c>
      <c r="I1931" s="87" t="s">
        <v>1541</v>
      </c>
      <c r="J1931" s="75" t="s">
        <v>1542</v>
      </c>
      <c r="K1931" s="88" t="s">
        <v>1177</v>
      </c>
      <c r="L1931" s="88">
        <v>144</v>
      </c>
      <c r="M1931" s="88">
        <v>0</v>
      </c>
      <c r="N1931" s="75" t="s">
        <v>85</v>
      </c>
      <c r="O1931" s="75" t="s">
        <v>1739</v>
      </c>
      <c r="P1931" s="89"/>
      <c r="Q1931" s="90">
        <f>(17/100+7.6/100+1.65/100)*P1931</f>
        <v>0</v>
      </c>
      <c r="R1931" s="90"/>
      <c r="S1931" s="90"/>
      <c r="T1931" s="90"/>
      <c r="U1931" s="90"/>
      <c r="V1931" s="90">
        <f>+P1931-Q1931+R1931+S1931+T1931+U1931</f>
        <v>0</v>
      </c>
      <c r="W1931" s="91">
        <f>(1.02/100)</f>
        <v>1.02E-2</v>
      </c>
      <c r="X1931" s="91">
        <v>4.8E-3</v>
      </c>
      <c r="Y1931" s="91">
        <v>0.17</v>
      </c>
      <c r="Z1931" s="91">
        <v>1.65E-2</v>
      </c>
      <c r="AA1931" s="91">
        <v>7.6E-2</v>
      </c>
      <c r="AB1931" s="91">
        <f>SUM(W1931:AA1931)</f>
        <v>0.2775</v>
      </c>
      <c r="AC1931" s="75">
        <v>12</v>
      </c>
      <c r="AD1931" s="92">
        <f>IF(AL1931="","",+AC1931*AL1931)</f>
      </c>
      <c r="AE1931" s="93">
        <f>IF(AL1931="","",+AL1931*AB1931)</f>
      </c>
      <c r="AF1931" s="92">
        <f>IF(AL1931="","",+AL1931-AE1931)</f>
      </c>
      <c r="AG1931" s="93">
        <f>+V1931</f>
        <v>0</v>
      </c>
      <c r="AH1931" s="92">
        <f>IF(AF1931="","",+AF1931-AG1931)</f>
      </c>
      <c r="AI1931" s="92">
        <f>IF(AH1931="","",+AH1931*AC1931)</f>
      </c>
      <c r="AJ1931" s="93"/>
      <c r="AK1931" s="94">
        <v>0.33</v>
      </c>
      <c r="AL1931" s="93">
        <f>IF(V1931=0,"",V1931/(1-AB1931-AK1931))</f>
      </c>
      <c r="AM1931" s="95">
        <v>0.33</v>
      </c>
      <c r="AN1931" s="93">
        <f>IF(V1931=0,"",V1931/(1-AB1931-AM1931))</f>
      </c>
      <c r="AO1931" s="96">
        <v>1.2</v>
      </c>
      <c r="AP1931" s="93">
        <f>IF(BD!AJ1931="","",BD!AJ1931*BD!AO1931)</f>
      </c>
      <c r="AQ1931" s="91">
        <f>BD!AM1931/BD!AK1931-1</f>
        <v>0</v>
      </c>
      <c r="AR1931" s="91">
        <f>IF(BD!AN1931="","",IF(BD!AJ1931="","",BD!AN1931/BD!AJ1931-1))</f>
      </c>
      <c r="AS1931" s="91">
        <f>IF(BD!AN1931="","",IF(BD!AN1931&lt;BD!AL1931,"ABAIXO DA META","DENTRO DA META"))</f>
      </c>
      <c r="AT1931" s="91" t="str">
        <f>IF(BD!AJ1931="","EM ANÁLISE",IF(BD!AP1931&gt;=BD!AN1931,"GO", "NO GO"))</f>
        <v>EM ANÁLISE</v>
      </c>
      <c r="AU1931" s="97">
        <f>IF(AN1931="","",+BD!$AN1931-AJ1931)</f>
      </c>
      <c r="AV1931" s="98"/>
      <c r="AW1931" s="90">
        <f>BD!P1931*BD!AC1931</f>
        <v>0</v>
      </c>
      <c r="AX1931" s="90">
        <f>BD!V1931*BD!AC1931</f>
        <v>0</v>
      </c>
      <c r="AY1931" s="90">
        <f>IF(BD!AN1931="","",BD!AN1931*BD!AC1931)</f>
      </c>
      <c r="AZ1931" s="75" t="s">
        <v>123</v>
      </c>
      <c r="BA1931" s="75"/>
      <c r="BB1931" s="75"/>
      <c r="BC1931" s="75"/>
      <c r="BD1931" s="104"/>
      <c r="BE1931" s="104"/>
      <c r="BF1931" s="101"/>
      <c r="BG1931" s="101"/>
      <c r="BH1931" s="101"/>
      <c r="BI1931" s="101"/>
      <c r="BJ1931" s="101"/>
      <c r="BK1931" s="101"/>
      <c r="BL1931" s="101"/>
      <c r="BM1931" s="101"/>
      <c r="BN1931" s="101"/>
      <c r="BO1931" s="103"/>
      <c r="BP1931" s="101"/>
      <c r="BQ1931" s="101"/>
      <c r="BR1931" s="101"/>
      <c r="BS1931" s="101"/>
      <c r="BT1931" s="101"/>
      <c r="BU1931" s="101"/>
      <c r="BV1931" s="101"/>
      <c r="BW1931" s="101"/>
      <c r="BX1931" s="101"/>
      <c r="BY1931" s="101"/>
      <c r="BZ1931" s="101"/>
      <c r="CA1931" s="101"/>
      <c r="CB1931" s="101"/>
      <c r="CC1931" s="101"/>
      <c r="CD1931" s="101"/>
      <c r="CE1931" s="101"/>
      <c r="CF1931" s="101"/>
      <c r="CG1931" s="37" t="e">
        <f>VLOOKUP(Table_1[[#This Row],[EAN]],'[1]Planilha1'!$E:$R,13,0)</f>
        <v>#N/A</v>
      </c>
      <c r="CI1931" s="188">
        <f>IF(Table_1[[#This Row],[STATUS MERCADO]]="GO",Table_1[[#This Row],[M. BRUTA TOTAL]],0)</f>
        <v>0</v>
      </c>
      <c r="CJ1931" s="188">
        <f>IF(Table_1[[#This Row],[STATUS MERCADO]]="GO",Table_1[[#This Row],[PV UNIT. REALIZADO]]*Table_1[[#This Row],[QUANTIDADE]],0)</f>
        <v>0</v>
      </c>
    </row>
    <row r="1932" ht="15" hidden="1">
      <c r="A1932" s="7"/>
      <c r="B1932" s="107" t="s">
        <v>400</v>
      </c>
      <c r="C1932" s="110">
        <v>223618</v>
      </c>
      <c r="D1932" s="110">
        <v>61008966</v>
      </c>
      <c r="E1932" s="108">
        <v>7891024027622</v>
      </c>
      <c r="F1932" s="109" t="s">
        <v>2100</v>
      </c>
      <c r="G1932" s="75" t="s">
        <v>15</v>
      </c>
      <c r="H1932" s="110">
        <v>1620</v>
      </c>
      <c r="I1932" s="111" t="s">
        <v>1541</v>
      </c>
      <c r="J1932" s="110" t="s">
        <v>1697</v>
      </c>
      <c r="K1932" s="112" t="s">
        <v>1177</v>
      </c>
      <c r="L1932" s="112">
        <v>12</v>
      </c>
      <c r="M1932" s="112">
        <v>0</v>
      </c>
      <c r="N1932" s="110" t="s">
        <v>85</v>
      </c>
      <c r="O1932" s="110" t="s">
        <v>1739</v>
      </c>
      <c r="P1932" s="113"/>
      <c r="Q1932" s="114">
        <f>(17/100+7.6/100+1.65/100)*P1932</f>
        <v>0</v>
      </c>
      <c r="R1932" s="114"/>
      <c r="S1932" s="114"/>
      <c r="T1932" s="114"/>
      <c r="U1932" s="114"/>
      <c r="V1932" s="114">
        <f>+P1932-Q1932+R1932+S1932+T1932+U1932</f>
        <v>0</v>
      </c>
      <c r="W1932" s="115">
        <f>(1.02/100)</f>
        <v>1.02E-2</v>
      </c>
      <c r="X1932" s="115">
        <v>4.8E-3</v>
      </c>
      <c r="Y1932" s="115">
        <v>0.17</v>
      </c>
      <c r="Z1932" s="115">
        <v>1.65E-2</v>
      </c>
      <c r="AA1932" s="115">
        <v>7.6E-2</v>
      </c>
      <c r="AB1932" s="115">
        <f>SUM(W1932:AA1932)</f>
        <v>0.2775</v>
      </c>
      <c r="AC1932" s="110">
        <v>12</v>
      </c>
      <c r="AD1932" s="116">
        <f>IF(AL1932="","",+AC1932*AL1932)</f>
      </c>
      <c r="AE1932" s="117">
        <f>IF(AL1932="","",+AL1932*AB1932)</f>
      </c>
      <c r="AF1932" s="116">
        <f>IF(AL1932="","",+AL1932-AE1932)</f>
      </c>
      <c r="AG1932" s="117">
        <f>+V1932</f>
        <v>0</v>
      </c>
      <c r="AH1932" s="116">
        <f>IF(AF1932="","",+AF1932-AG1932)</f>
      </c>
      <c r="AI1932" s="116">
        <f>IF(AH1932="","",+AH1932*AC1932)</f>
      </c>
      <c r="AJ1932" s="117"/>
      <c r="AK1932" s="118">
        <v>0.33</v>
      </c>
      <c r="AL1932" s="117">
        <f>IF(V1932=0,"",V1932/(1-AB1932-AK1932))</f>
      </c>
      <c r="AM1932" s="119">
        <v>0.33</v>
      </c>
      <c r="AN1932" s="117">
        <f>IF(V1932=0,"",V1932/(1-AB1932-AM1932))</f>
      </c>
      <c r="AO1932" s="120">
        <v>1.2</v>
      </c>
      <c r="AP1932" s="117">
        <f>IF(BD!AJ1932="","",BD!AJ1932*BD!AO1932)</f>
      </c>
      <c r="AQ1932" s="115">
        <f>BD!AM1932/BD!AK1932-1</f>
        <v>0</v>
      </c>
      <c r="AR1932" s="115">
        <f>IF(BD!AN1932="","",IF(BD!AJ1932="","",BD!AN1932/BD!AJ1932-1))</f>
      </c>
      <c r="AS1932" s="115">
        <f>IF(BD!AN1932="","",IF(BD!AN1932&lt;BD!AL1932,"ABAIXO DA META","DENTRO DA META"))</f>
      </c>
      <c r="AT1932" s="115" t="str">
        <f>IF(BD!AJ1932="","EM ANÁLISE",IF(BD!AP1932&gt;=BD!AN1932,"GO", "NO GO"))</f>
        <v>EM ANÁLISE</v>
      </c>
      <c r="AU1932" s="121">
        <f>IF(AN1932="","",+BD!$AN1932-AJ1932)</f>
      </c>
      <c r="AV1932" s="98"/>
      <c r="AW1932" s="114">
        <f>BD!P1932*BD!AC1932</f>
        <v>0</v>
      </c>
      <c r="AX1932" s="114">
        <f>BD!V1932*BD!AC1932</f>
        <v>0</v>
      </c>
      <c r="AY1932" s="114">
        <f>IF(BD!AN1932="","",BD!AN1932*BD!AC1932)</f>
      </c>
      <c r="AZ1932" s="110" t="s">
        <v>123</v>
      </c>
      <c r="BA1932" s="110"/>
      <c r="BB1932" s="110"/>
      <c r="BC1932" s="110"/>
      <c r="BD1932" s="104"/>
      <c r="BE1932" s="104"/>
      <c r="BF1932" s="101"/>
      <c r="BG1932" s="101"/>
      <c r="BH1932" s="101"/>
      <c r="BI1932" s="101"/>
      <c r="BJ1932" s="101"/>
      <c r="BK1932" s="101"/>
      <c r="BL1932" s="101"/>
      <c r="BM1932" s="101"/>
      <c r="BN1932" s="101"/>
      <c r="BO1932" s="103"/>
      <c r="BP1932" s="101"/>
      <c r="BQ1932" s="101"/>
      <c r="BR1932" s="101"/>
      <c r="BS1932" s="101"/>
      <c r="BT1932" s="101"/>
      <c r="BU1932" s="101"/>
      <c r="BV1932" s="101"/>
      <c r="BW1932" s="101"/>
      <c r="BX1932" s="101"/>
      <c r="BY1932" s="101"/>
      <c r="BZ1932" s="101"/>
      <c r="CA1932" s="101"/>
      <c r="CB1932" s="101"/>
      <c r="CC1932" s="101"/>
      <c r="CD1932" s="101"/>
      <c r="CE1932" s="101"/>
      <c r="CF1932" s="101"/>
      <c r="CG1932" s="37" t="e">
        <f>VLOOKUP(Table_1[[#This Row],[EAN]],'[1]Planilha1'!$E:$R,13,0)</f>
        <v>#N/A</v>
      </c>
      <c r="CI1932" s="188">
        <f>IF(Table_1[[#This Row],[STATUS MERCADO]]="GO",Table_1[[#This Row],[M. BRUTA TOTAL]],0)</f>
        <v>0</v>
      </c>
      <c r="CJ1932" s="188">
        <f>IF(Table_1[[#This Row],[STATUS MERCADO]]="GO",Table_1[[#This Row],[PV UNIT. REALIZADO]]*Table_1[[#This Row],[QUANTIDADE]],0)</f>
        <v>0</v>
      </c>
    </row>
    <row r="1933" ht="15" hidden="1">
      <c r="A1933" s="7"/>
      <c r="B1933" s="75" t="s">
        <v>400</v>
      </c>
      <c r="C1933" s="75">
        <v>223619</v>
      </c>
      <c r="D1933" s="75" t="s">
        <v>2101</v>
      </c>
      <c r="E1933" s="85">
        <v>7891024111444</v>
      </c>
      <c r="F1933" s="86" t="s">
        <v>2102</v>
      </c>
      <c r="G1933" s="75" t="s">
        <v>15</v>
      </c>
      <c r="H1933" s="75">
        <v>1620</v>
      </c>
      <c r="I1933" s="87" t="s">
        <v>1541</v>
      </c>
      <c r="J1933" s="75" t="s">
        <v>1542</v>
      </c>
      <c r="K1933" s="88" t="s">
        <v>1177</v>
      </c>
      <c r="L1933" s="88">
        <v>10</v>
      </c>
      <c r="M1933" s="88">
        <v>0</v>
      </c>
      <c r="N1933" s="75" t="s">
        <v>85</v>
      </c>
      <c r="O1933" s="75" t="s">
        <v>1739</v>
      </c>
      <c r="P1933" s="89"/>
      <c r="Q1933" s="90">
        <f>(17/100+7.6/100+1.65/100)*P1933</f>
        <v>0</v>
      </c>
      <c r="R1933" s="90"/>
      <c r="S1933" s="90"/>
      <c r="T1933" s="90"/>
      <c r="U1933" s="90"/>
      <c r="V1933" s="90">
        <f>+P1933-Q1933+R1933+S1933+T1933+U1933</f>
        <v>0</v>
      </c>
      <c r="W1933" s="91">
        <f>(1.02/100)</f>
        <v>1.02E-2</v>
      </c>
      <c r="X1933" s="91">
        <v>4.8E-3</v>
      </c>
      <c r="Y1933" s="91">
        <v>0.17</v>
      </c>
      <c r="Z1933" s="91">
        <v>1.65E-2</v>
      </c>
      <c r="AA1933" s="91">
        <v>7.6E-2</v>
      </c>
      <c r="AB1933" s="91">
        <f>SUM(W1933:AA1933)</f>
        <v>0.2775</v>
      </c>
      <c r="AC1933" s="75">
        <v>12</v>
      </c>
      <c r="AD1933" s="92">
        <f>IF(AL1933="","",+AC1933*AL1933)</f>
      </c>
      <c r="AE1933" s="93">
        <f>IF(AL1933="","",+AL1933*AB1933)</f>
      </c>
      <c r="AF1933" s="92">
        <f>IF(AL1933="","",+AL1933-AE1933)</f>
      </c>
      <c r="AG1933" s="93">
        <f>+V1933</f>
        <v>0</v>
      </c>
      <c r="AH1933" s="92">
        <f>IF(AF1933="","",+AF1933-AG1933)</f>
      </c>
      <c r="AI1933" s="92">
        <f>IF(AH1933="","",+AH1933*AC1933)</f>
      </c>
      <c r="AJ1933" s="93"/>
      <c r="AK1933" s="94">
        <v>0.33</v>
      </c>
      <c r="AL1933" s="93">
        <f>IF(V1933=0,"",V1933/(1-AB1933-AK1933))</f>
      </c>
      <c r="AM1933" s="95">
        <v>0.33</v>
      </c>
      <c r="AN1933" s="93">
        <f>IF(V1933=0,"",V1933/(1-AB1933-AM1933))</f>
      </c>
      <c r="AO1933" s="96">
        <v>1.2</v>
      </c>
      <c r="AP1933" s="93">
        <f>IF(BD!AJ1933="","",BD!AJ1933*BD!AO1933)</f>
      </c>
      <c r="AQ1933" s="91">
        <f>BD!AM1933/BD!AK1933-1</f>
        <v>0</v>
      </c>
      <c r="AR1933" s="91">
        <f>IF(BD!AN1933="","",IF(BD!AJ1933="","",BD!AN1933/BD!AJ1933-1))</f>
      </c>
      <c r="AS1933" s="91">
        <f>IF(BD!AN1933="","",IF(BD!AN1933&lt;BD!AL1933,"ABAIXO DA META","DENTRO DA META"))</f>
      </c>
      <c r="AT1933" s="91" t="str">
        <f>IF(BD!AJ1933="","EM ANÁLISE",IF(BD!AP1933&gt;=BD!AN1933,"GO", "NO GO"))</f>
        <v>EM ANÁLISE</v>
      </c>
      <c r="AU1933" s="97">
        <f>IF(AN1933="","",+BD!$AN1933-AJ1933)</f>
      </c>
      <c r="AV1933" s="98"/>
      <c r="AW1933" s="90">
        <f>BD!P1933*BD!AC1933</f>
        <v>0</v>
      </c>
      <c r="AX1933" s="90">
        <f>BD!V1933*BD!AC1933</f>
        <v>0</v>
      </c>
      <c r="AY1933" s="90">
        <f>IF(BD!AN1933="","",BD!AN1933*BD!AC1933)</f>
      </c>
      <c r="AZ1933" s="75" t="s">
        <v>123</v>
      </c>
      <c r="BA1933" s="75"/>
      <c r="BB1933" s="75"/>
      <c r="BC1933" s="75"/>
      <c r="BD1933" s="104"/>
      <c r="BE1933" s="104"/>
      <c r="BF1933" s="101"/>
      <c r="BG1933" s="101"/>
      <c r="BH1933" s="101"/>
      <c r="BI1933" s="101"/>
      <c r="BJ1933" s="101"/>
      <c r="BK1933" s="101"/>
      <c r="BL1933" s="101"/>
      <c r="BM1933" s="101"/>
      <c r="BN1933" s="101"/>
      <c r="BO1933" s="103"/>
      <c r="BP1933" s="101"/>
      <c r="BQ1933" s="101"/>
      <c r="BR1933" s="101"/>
      <c r="BS1933" s="101"/>
      <c r="BT1933" s="101"/>
      <c r="BU1933" s="101"/>
      <c r="BV1933" s="101"/>
      <c r="BW1933" s="101"/>
      <c r="BX1933" s="101"/>
      <c r="BY1933" s="101"/>
      <c r="BZ1933" s="101"/>
      <c r="CA1933" s="101"/>
      <c r="CB1933" s="101"/>
      <c r="CC1933" s="101"/>
      <c r="CD1933" s="101"/>
      <c r="CE1933" s="101"/>
      <c r="CF1933" s="101"/>
      <c r="CG1933" s="37" t="e">
        <f>VLOOKUP(Table_1[[#This Row],[EAN]],'[1]Planilha1'!$E:$R,13,0)</f>
        <v>#N/A</v>
      </c>
      <c r="CI1933" s="188">
        <f>IF(Table_1[[#This Row],[STATUS MERCADO]]="GO",Table_1[[#This Row],[M. BRUTA TOTAL]],0)</f>
        <v>0</v>
      </c>
      <c r="CJ1933" s="188">
        <f>IF(Table_1[[#This Row],[STATUS MERCADO]]="GO",Table_1[[#This Row],[PV UNIT. REALIZADO]]*Table_1[[#This Row],[QUANTIDADE]],0)</f>
        <v>0</v>
      </c>
    </row>
    <row r="1934" ht="15" hidden="1">
      <c r="A1934" s="7"/>
      <c r="B1934" s="75" t="s">
        <v>400</v>
      </c>
      <c r="C1934" s="75">
        <v>223620</v>
      </c>
      <c r="D1934" s="75" t="s">
        <v>2103</v>
      </c>
      <c r="E1934" s="85">
        <v>7891024029824</v>
      </c>
      <c r="F1934" s="86" t="s">
        <v>2104</v>
      </c>
      <c r="G1934" s="75" t="s">
        <v>15</v>
      </c>
      <c r="H1934" s="75">
        <v>1090</v>
      </c>
      <c r="I1934" s="87" t="s">
        <v>1554</v>
      </c>
      <c r="J1934" s="75" t="s">
        <v>1607</v>
      </c>
      <c r="K1934" s="88" t="s">
        <v>1177</v>
      </c>
      <c r="L1934" s="88">
        <v>72</v>
      </c>
      <c r="M1934" s="88">
        <v>0</v>
      </c>
      <c r="N1934" s="75" t="s">
        <v>85</v>
      </c>
      <c r="O1934" s="75" t="s">
        <v>1739</v>
      </c>
      <c r="P1934" s="89"/>
      <c r="Q1934" s="90">
        <f>(17/100+7.6/100+1.65/100)*P1934</f>
        <v>0</v>
      </c>
      <c r="R1934" s="90"/>
      <c r="S1934" s="90"/>
      <c r="T1934" s="90"/>
      <c r="U1934" s="90"/>
      <c r="V1934" s="90">
        <f>+P1934-Q1934+R1934+S1934+T1934+U1934</f>
        <v>0</v>
      </c>
      <c r="W1934" s="91">
        <f>(1.02/100)</f>
        <v>1.02E-2</v>
      </c>
      <c r="X1934" s="91">
        <v>4.8E-3</v>
      </c>
      <c r="Y1934" s="91">
        <v>0.17</v>
      </c>
      <c r="Z1934" s="91">
        <v>1.65E-2</v>
      </c>
      <c r="AA1934" s="91">
        <v>7.6E-2</v>
      </c>
      <c r="AB1934" s="91">
        <f>SUM(W1934:AA1934)</f>
        <v>0.2775</v>
      </c>
      <c r="AC1934" s="75">
        <v>12</v>
      </c>
      <c r="AD1934" s="92">
        <f>IF(AL1934="","",+AC1934*AL1934)</f>
      </c>
      <c r="AE1934" s="93">
        <f>IF(AL1934="","",+AL1934*AB1934)</f>
      </c>
      <c r="AF1934" s="92">
        <f>IF(AL1934="","",+AL1934-AE1934)</f>
      </c>
      <c r="AG1934" s="93">
        <f>+V1934</f>
        <v>0</v>
      </c>
      <c r="AH1934" s="92">
        <f>IF(AF1934="","",+AF1934-AG1934)</f>
      </c>
      <c r="AI1934" s="92">
        <f>IF(AH1934="","",+AH1934*AC1934)</f>
      </c>
      <c r="AJ1934" s="93"/>
      <c r="AK1934" s="94">
        <v>0.33</v>
      </c>
      <c r="AL1934" s="93">
        <f>IF(V1934=0,"",V1934/(1-AB1934-AK1934))</f>
      </c>
      <c r="AM1934" s="95">
        <v>0.33</v>
      </c>
      <c r="AN1934" s="93">
        <f>IF(V1934=0,"",V1934/(1-AB1934-AM1934))</f>
      </c>
      <c r="AO1934" s="96">
        <v>1.2</v>
      </c>
      <c r="AP1934" s="93">
        <f>IF(BD!AJ1934="","",BD!AJ1934*BD!AO1934)</f>
      </c>
      <c r="AQ1934" s="91">
        <f>BD!AM1934/BD!AK1934-1</f>
        <v>0</v>
      </c>
      <c r="AR1934" s="91">
        <f>IF(BD!AN1934="","",IF(BD!AJ1934="","",BD!AN1934/BD!AJ1934-1))</f>
      </c>
      <c r="AS1934" s="91">
        <f>IF(BD!AN1934="","",IF(BD!AN1934&lt;BD!AL1934,"ABAIXO DA META","DENTRO DA META"))</f>
      </c>
      <c r="AT1934" s="91" t="str">
        <f>IF(BD!AJ1934="","EM ANÁLISE",IF(BD!AP1934&gt;=BD!AN1934,"GO", "NO GO"))</f>
        <v>EM ANÁLISE</v>
      </c>
      <c r="AU1934" s="97">
        <f>IF(AN1934="","",+BD!$AN1934-AJ1934)</f>
      </c>
      <c r="AV1934" s="98"/>
      <c r="AW1934" s="90">
        <f>BD!P1934*BD!AC1934</f>
        <v>0</v>
      </c>
      <c r="AX1934" s="90">
        <f>BD!V1934*BD!AC1934</f>
        <v>0</v>
      </c>
      <c r="AY1934" s="90">
        <f>IF(BD!AN1934="","",BD!AN1934*BD!AC1934)</f>
      </c>
      <c r="AZ1934" s="75" t="s">
        <v>123</v>
      </c>
      <c r="BA1934" s="75"/>
      <c r="BB1934" s="75"/>
      <c r="BC1934" s="75"/>
      <c r="BD1934" s="104"/>
      <c r="BE1934" s="104"/>
      <c r="BF1934" s="101"/>
      <c r="BG1934" s="101"/>
      <c r="BH1934" s="101"/>
      <c r="BI1934" s="101"/>
      <c r="BJ1934" s="101"/>
      <c r="BK1934" s="101"/>
      <c r="BL1934" s="101"/>
      <c r="BM1934" s="101"/>
      <c r="BN1934" s="101"/>
      <c r="BO1934" s="103"/>
      <c r="BP1934" s="101"/>
      <c r="BQ1934" s="101"/>
      <c r="BR1934" s="101"/>
      <c r="BS1934" s="101"/>
      <c r="BT1934" s="101"/>
      <c r="BU1934" s="101"/>
      <c r="BV1934" s="101"/>
      <c r="BW1934" s="101"/>
      <c r="BX1934" s="101"/>
      <c r="BY1934" s="101"/>
      <c r="BZ1934" s="101"/>
      <c r="CA1934" s="101"/>
      <c r="CB1934" s="101"/>
      <c r="CC1934" s="101"/>
      <c r="CD1934" s="101"/>
      <c r="CE1934" s="101"/>
      <c r="CF1934" s="101"/>
      <c r="CG1934" s="37" t="e">
        <f>VLOOKUP(Table_1[[#This Row],[EAN]],'[1]Planilha1'!$E:$R,13,0)</f>
        <v>#N/A</v>
      </c>
      <c r="CI1934" s="188">
        <f>IF(Table_1[[#This Row],[STATUS MERCADO]]="GO",Table_1[[#This Row],[M. BRUTA TOTAL]],0)</f>
        <v>0</v>
      </c>
      <c r="CJ1934" s="188">
        <f>IF(Table_1[[#This Row],[STATUS MERCADO]]="GO",Table_1[[#This Row],[PV UNIT. REALIZADO]]*Table_1[[#This Row],[QUANTIDADE]],0)</f>
        <v>0</v>
      </c>
    </row>
    <row r="1935" ht="15" hidden="1">
      <c r="A1935" s="7"/>
      <c r="B1935" s="75" t="s">
        <v>400</v>
      </c>
      <c r="C1935" s="75">
        <v>223621</v>
      </c>
      <c r="D1935" s="75" t="s">
        <v>2105</v>
      </c>
      <c r="E1935" s="85">
        <v>7891024029787</v>
      </c>
      <c r="F1935" s="86" t="s">
        <v>2106</v>
      </c>
      <c r="G1935" s="75" t="s">
        <v>15</v>
      </c>
      <c r="H1935" s="75">
        <v>560</v>
      </c>
      <c r="I1935" s="87" t="s">
        <v>1560</v>
      </c>
      <c r="J1935" s="75" t="s">
        <v>1647</v>
      </c>
      <c r="K1935" s="88" t="s">
        <v>1177</v>
      </c>
      <c r="L1935" s="88">
        <v>6</v>
      </c>
      <c r="M1935" s="88">
        <v>0</v>
      </c>
      <c r="N1935" s="75" t="s">
        <v>85</v>
      </c>
      <c r="O1935" s="75" t="s">
        <v>1739</v>
      </c>
      <c r="P1935" s="89"/>
      <c r="Q1935" s="90">
        <f>(17/100+7.6/100+1.65/100)*P1935</f>
        <v>0</v>
      </c>
      <c r="R1935" s="90"/>
      <c r="S1935" s="90"/>
      <c r="T1935" s="90"/>
      <c r="U1935" s="90"/>
      <c r="V1935" s="90">
        <f>+P1935-Q1935+R1935+S1935+T1935+U1935</f>
        <v>0</v>
      </c>
      <c r="W1935" s="91">
        <f>(1.02/100)</f>
        <v>1.02E-2</v>
      </c>
      <c r="X1935" s="91">
        <v>4.8E-3</v>
      </c>
      <c r="Y1935" s="91">
        <v>0.17</v>
      </c>
      <c r="Z1935" s="91">
        <v>1.65E-2</v>
      </c>
      <c r="AA1935" s="91">
        <v>7.6E-2</v>
      </c>
      <c r="AB1935" s="91">
        <f>SUM(W1935:AA1935)</f>
        <v>0.2775</v>
      </c>
      <c r="AC1935" s="75">
        <v>12</v>
      </c>
      <c r="AD1935" s="92">
        <f>IF(AL1935="","",+AC1935*AL1935)</f>
      </c>
      <c r="AE1935" s="93">
        <f>IF(AL1935="","",+AL1935*AB1935)</f>
      </c>
      <c r="AF1935" s="92">
        <f>IF(AL1935="","",+AL1935-AE1935)</f>
      </c>
      <c r="AG1935" s="93">
        <f>+V1935</f>
        <v>0</v>
      </c>
      <c r="AH1935" s="92">
        <f>IF(AF1935="","",+AF1935-AG1935)</f>
      </c>
      <c r="AI1935" s="92">
        <f>IF(AH1935="","",+AH1935*AC1935)</f>
      </c>
      <c r="AJ1935" s="93"/>
      <c r="AK1935" s="94">
        <v>0.33</v>
      </c>
      <c r="AL1935" s="93">
        <f>IF(V1935=0,"",V1935/(1-AB1935-AK1935))</f>
      </c>
      <c r="AM1935" s="95">
        <v>0.33</v>
      </c>
      <c r="AN1935" s="93">
        <f>IF(V1935=0,"",V1935/(1-AB1935-AM1935))</f>
      </c>
      <c r="AO1935" s="96">
        <v>1.2</v>
      </c>
      <c r="AP1935" s="93">
        <f>IF(BD!AJ1935="","",BD!AJ1935*BD!AO1935)</f>
      </c>
      <c r="AQ1935" s="91">
        <f>BD!AM1935/BD!AK1935-1</f>
        <v>0</v>
      </c>
      <c r="AR1935" s="91">
        <f>IF(BD!AN1935="","",IF(BD!AJ1935="","",BD!AN1935/BD!AJ1935-1))</f>
      </c>
      <c r="AS1935" s="91">
        <f>IF(BD!AN1935="","",IF(BD!AN1935&lt;BD!AL1935,"ABAIXO DA META","DENTRO DA META"))</f>
      </c>
      <c r="AT1935" s="91" t="str">
        <f>IF(BD!AJ1935="","EM ANÁLISE",IF(BD!AP1935&gt;=BD!AN1935,"GO", "NO GO"))</f>
        <v>EM ANÁLISE</v>
      </c>
      <c r="AU1935" s="97">
        <f>IF(AN1935="","",+BD!$AN1935-AJ1935)</f>
      </c>
      <c r="AV1935" s="98"/>
      <c r="AW1935" s="90">
        <f>BD!P1935*BD!AC1935</f>
        <v>0</v>
      </c>
      <c r="AX1935" s="90">
        <f>BD!V1935*BD!AC1935</f>
        <v>0</v>
      </c>
      <c r="AY1935" s="90">
        <f>IF(BD!AN1935="","",BD!AN1935*BD!AC1935)</f>
      </c>
      <c r="AZ1935" s="75" t="s">
        <v>123</v>
      </c>
      <c r="BA1935" s="75"/>
      <c r="BB1935" s="75"/>
      <c r="BC1935" s="75"/>
      <c r="BD1935" s="104"/>
      <c r="BE1935" s="104"/>
      <c r="BF1935" s="101"/>
      <c r="BG1935" s="101"/>
      <c r="BH1935" s="101"/>
      <c r="BI1935" s="101"/>
      <c r="BJ1935" s="101"/>
      <c r="BK1935" s="101"/>
      <c r="BL1935" s="101"/>
      <c r="BM1935" s="101"/>
      <c r="BN1935" s="101"/>
      <c r="BO1935" s="103"/>
      <c r="BP1935" s="101"/>
      <c r="BQ1935" s="101"/>
      <c r="BR1935" s="101"/>
      <c r="BS1935" s="101"/>
      <c r="BT1935" s="101"/>
      <c r="BU1935" s="101"/>
      <c r="BV1935" s="101"/>
      <c r="BW1935" s="101"/>
      <c r="BX1935" s="101"/>
      <c r="BY1935" s="101"/>
      <c r="BZ1935" s="101"/>
      <c r="CA1935" s="101"/>
      <c r="CB1935" s="101"/>
      <c r="CC1935" s="101"/>
      <c r="CD1935" s="101"/>
      <c r="CE1935" s="101"/>
      <c r="CF1935" s="101"/>
      <c r="CG1935" s="37" t="e">
        <f>VLOOKUP(Table_1[[#This Row],[EAN]],'[1]Planilha1'!$E:$R,13,0)</f>
        <v>#N/A</v>
      </c>
      <c r="CI1935" s="188">
        <f>IF(Table_1[[#This Row],[STATUS MERCADO]]="GO",Table_1[[#This Row],[M. BRUTA TOTAL]],0)</f>
        <v>0</v>
      </c>
      <c r="CJ1935" s="188">
        <f>IF(Table_1[[#This Row],[STATUS MERCADO]]="GO",Table_1[[#This Row],[PV UNIT. REALIZADO]]*Table_1[[#This Row],[QUANTIDADE]],0)</f>
        <v>0</v>
      </c>
    </row>
    <row r="1936" ht="15" hidden="1">
      <c r="A1936" s="7"/>
      <c r="B1936" s="75" t="s">
        <v>400</v>
      </c>
      <c r="C1936" s="75">
        <v>223622</v>
      </c>
      <c r="D1936" s="75" t="s">
        <v>2107</v>
      </c>
      <c r="E1936" s="85">
        <v>7891024029794</v>
      </c>
      <c r="F1936" s="86" t="s">
        <v>2108</v>
      </c>
      <c r="G1936" s="75" t="s">
        <v>15</v>
      </c>
      <c r="H1936" s="75">
        <v>560</v>
      </c>
      <c r="I1936" s="87" t="s">
        <v>1560</v>
      </c>
      <c r="J1936" s="75" t="s">
        <v>1628</v>
      </c>
      <c r="K1936" s="88" t="s">
        <v>1177</v>
      </c>
      <c r="L1936" s="88">
        <v>6</v>
      </c>
      <c r="M1936" s="88">
        <v>0</v>
      </c>
      <c r="N1936" s="75" t="s">
        <v>85</v>
      </c>
      <c r="O1936" s="75" t="s">
        <v>1739</v>
      </c>
      <c r="P1936" s="89"/>
      <c r="Q1936" s="90">
        <f>(17/100+7.6/100+1.65/100)*P1936</f>
        <v>0</v>
      </c>
      <c r="R1936" s="90"/>
      <c r="S1936" s="90"/>
      <c r="T1936" s="90"/>
      <c r="U1936" s="90"/>
      <c r="V1936" s="90">
        <f>+P1936-Q1936+R1936+S1936+T1936+U1936</f>
        <v>0</v>
      </c>
      <c r="W1936" s="91">
        <f>(1.02/100)</f>
        <v>1.02E-2</v>
      </c>
      <c r="X1936" s="91">
        <v>4.8E-3</v>
      </c>
      <c r="Y1936" s="91">
        <v>0.17</v>
      </c>
      <c r="Z1936" s="91">
        <v>1.65E-2</v>
      </c>
      <c r="AA1936" s="91">
        <v>7.6E-2</v>
      </c>
      <c r="AB1936" s="91">
        <f>SUM(W1936:AA1936)</f>
        <v>0.2775</v>
      </c>
      <c r="AC1936" s="75">
        <v>12</v>
      </c>
      <c r="AD1936" s="92">
        <f>IF(AL1936="","",+AC1936*AL1936)</f>
      </c>
      <c r="AE1936" s="93">
        <f>IF(AL1936="","",+AL1936*AB1936)</f>
      </c>
      <c r="AF1936" s="92">
        <f>IF(AL1936="","",+AL1936-AE1936)</f>
      </c>
      <c r="AG1936" s="93">
        <f>+V1936</f>
        <v>0</v>
      </c>
      <c r="AH1936" s="92">
        <f>IF(AF1936="","",+AF1936-AG1936)</f>
      </c>
      <c r="AI1936" s="92">
        <f>IF(AH1936="","",+AH1936*AC1936)</f>
      </c>
      <c r="AJ1936" s="93"/>
      <c r="AK1936" s="94">
        <v>0.33</v>
      </c>
      <c r="AL1936" s="93">
        <f>IF(V1936=0,"",V1936/(1-AB1936-AK1936))</f>
      </c>
      <c r="AM1936" s="95">
        <v>0.33</v>
      </c>
      <c r="AN1936" s="93">
        <f>IF(V1936=0,"",V1936/(1-AB1936-AM1936))</f>
      </c>
      <c r="AO1936" s="96">
        <v>1.2</v>
      </c>
      <c r="AP1936" s="93">
        <f>IF(BD!AJ1936="","",BD!AJ1936*BD!AO1936)</f>
      </c>
      <c r="AQ1936" s="91">
        <f>BD!AM1936/BD!AK1936-1</f>
        <v>0</v>
      </c>
      <c r="AR1936" s="91">
        <f>IF(BD!AN1936="","",IF(BD!AJ1936="","",BD!AN1936/BD!AJ1936-1))</f>
      </c>
      <c r="AS1936" s="91">
        <f>IF(BD!AN1936="","",IF(BD!AN1936&lt;BD!AL1936,"ABAIXO DA META","DENTRO DA META"))</f>
      </c>
      <c r="AT1936" s="91" t="str">
        <f>IF(BD!AJ1936="","EM ANÁLISE",IF(BD!AP1936&gt;=BD!AN1936,"GO", "NO GO"))</f>
        <v>EM ANÁLISE</v>
      </c>
      <c r="AU1936" s="97">
        <f>IF(AN1936="","",+BD!$AN1936-AJ1936)</f>
      </c>
      <c r="AV1936" s="98"/>
      <c r="AW1936" s="90">
        <f>BD!P1936*BD!AC1936</f>
        <v>0</v>
      </c>
      <c r="AX1936" s="90">
        <f>BD!V1936*BD!AC1936</f>
        <v>0</v>
      </c>
      <c r="AY1936" s="90">
        <f>IF(BD!AN1936="","",BD!AN1936*BD!AC1936)</f>
      </c>
      <c r="AZ1936" s="75" t="s">
        <v>123</v>
      </c>
      <c r="BA1936" s="75"/>
      <c r="BB1936" s="75"/>
      <c r="BC1936" s="75"/>
      <c r="BD1936" s="104"/>
      <c r="BE1936" s="104"/>
      <c r="BF1936" s="101"/>
      <c r="BG1936" s="101"/>
      <c r="BH1936" s="101"/>
      <c r="BI1936" s="101"/>
      <c r="BJ1936" s="101"/>
      <c r="BK1936" s="101"/>
      <c r="BL1936" s="101"/>
      <c r="BM1936" s="101"/>
      <c r="BN1936" s="101"/>
      <c r="BO1936" s="103"/>
      <c r="BP1936" s="101"/>
      <c r="BQ1936" s="101"/>
      <c r="BR1936" s="101"/>
      <c r="BS1936" s="101"/>
      <c r="BT1936" s="101"/>
      <c r="BU1936" s="101"/>
      <c r="BV1936" s="101"/>
      <c r="BW1936" s="101"/>
      <c r="BX1936" s="101"/>
      <c r="BY1936" s="101"/>
      <c r="BZ1936" s="101"/>
      <c r="CA1936" s="101"/>
      <c r="CB1936" s="101"/>
      <c r="CC1936" s="101"/>
      <c r="CD1936" s="101"/>
      <c r="CE1936" s="101"/>
      <c r="CF1936" s="101"/>
      <c r="CG1936" s="37" t="e">
        <f>VLOOKUP(Table_1[[#This Row],[EAN]],'[1]Planilha1'!$E:$R,13,0)</f>
        <v>#N/A</v>
      </c>
      <c r="CI1936" s="188">
        <f>IF(Table_1[[#This Row],[STATUS MERCADO]]="GO",Table_1[[#This Row],[M. BRUTA TOTAL]],0)</f>
        <v>0</v>
      </c>
      <c r="CJ1936" s="188">
        <f>IF(Table_1[[#This Row],[STATUS MERCADO]]="GO",Table_1[[#This Row],[PV UNIT. REALIZADO]]*Table_1[[#This Row],[QUANTIDADE]],0)</f>
        <v>0</v>
      </c>
    </row>
    <row r="1937" ht="15" hidden="1">
      <c r="A1937" s="7"/>
      <c r="B1937" s="137" t="s">
        <v>400</v>
      </c>
      <c r="C1937" s="138">
        <v>223623</v>
      </c>
      <c r="D1937" s="138" t="s">
        <v>2109</v>
      </c>
      <c r="E1937" s="139">
        <v>7891024031759</v>
      </c>
      <c r="F1937" s="140" t="s">
        <v>2110</v>
      </c>
      <c r="G1937" s="75" t="s">
        <v>15</v>
      </c>
      <c r="H1937" s="138">
        <v>1090</v>
      </c>
      <c r="I1937" s="141" t="s">
        <v>1554</v>
      </c>
      <c r="J1937" s="138" t="s">
        <v>1647</v>
      </c>
      <c r="K1937" s="142" t="s">
        <v>1177</v>
      </c>
      <c r="L1937" s="142">
        <v>3</v>
      </c>
      <c r="M1937" s="142">
        <v>0</v>
      </c>
      <c r="N1937" s="138" t="s">
        <v>85</v>
      </c>
      <c r="O1937" s="138" t="s">
        <v>1739</v>
      </c>
      <c r="P1937" s="143"/>
      <c r="Q1937" s="144">
        <f>(17/100+7.6/100+1.65/100)*P1937</f>
        <v>0</v>
      </c>
      <c r="R1937" s="144"/>
      <c r="S1937" s="144"/>
      <c r="T1937" s="144"/>
      <c r="U1937" s="144"/>
      <c r="V1937" s="144">
        <f>+P1937-Q1937+R1937+S1937+T1937+U1937</f>
        <v>0</v>
      </c>
      <c r="W1937" s="145">
        <f>(1.02/100)</f>
        <v>1.02E-2</v>
      </c>
      <c r="X1937" s="145">
        <v>4.8E-3</v>
      </c>
      <c r="Y1937" s="145">
        <v>0.17</v>
      </c>
      <c r="Z1937" s="145">
        <v>1.65E-2</v>
      </c>
      <c r="AA1937" s="145">
        <v>7.6E-2</v>
      </c>
      <c r="AB1937" s="145">
        <f>SUM(W1937:AA1937)</f>
        <v>0.2775</v>
      </c>
      <c r="AC1937" s="138">
        <v>12</v>
      </c>
      <c r="AD1937" s="146">
        <f>IF(AL1937="","",+AC1937*AL1937)</f>
      </c>
      <c r="AE1937" s="147">
        <f>IF(AL1937="","",+AL1937*AB1937)</f>
      </c>
      <c r="AF1937" s="146">
        <f>IF(AL1937="","",+AL1937-AE1937)</f>
      </c>
      <c r="AG1937" s="147">
        <f>+V1937</f>
        <v>0</v>
      </c>
      <c r="AH1937" s="146">
        <f>IF(AF1937="","",+AF1937-AG1937)</f>
      </c>
      <c r="AI1937" s="146">
        <f>IF(AH1937="","",+AH1937*AC1937)</f>
      </c>
      <c r="AJ1937" s="147"/>
      <c r="AK1937" s="148">
        <v>0.33</v>
      </c>
      <c r="AL1937" s="147">
        <f>IF(V1937=0,"",V1937/(1-AB1937-AK1937))</f>
      </c>
      <c r="AM1937" s="149">
        <v>0.33</v>
      </c>
      <c r="AN1937" s="147">
        <f>IF(V1937=0,"",V1937/(1-AB1937-AM1937))</f>
      </c>
      <c r="AO1937" s="150">
        <v>1.2</v>
      </c>
      <c r="AP1937" s="147">
        <f>IF(BD!AJ1937="","",BD!AJ1937*BD!AO1937)</f>
      </c>
      <c r="AQ1937" s="145">
        <f>BD!AM1937/BD!AK1937-1</f>
        <v>0</v>
      </c>
      <c r="AR1937" s="145">
        <f>IF(BD!AN1937="","",IF(BD!AJ1937="","",BD!AN1937/BD!AJ1937-1))</f>
      </c>
      <c r="AS1937" s="145">
        <f>IF(BD!AN1937="","",IF(BD!AN1937&lt;BD!AL1937,"ABAIXO DA META","DENTRO DA META"))</f>
      </c>
      <c r="AT1937" s="145" t="str">
        <f>IF(BD!AJ1937="","EM ANÁLISE",IF(BD!AP1937&gt;=BD!AN1937,"GO", "NO GO"))</f>
        <v>EM ANÁLISE</v>
      </c>
      <c r="AU1937" s="151">
        <f>IF(AN1937="","",+BD!$AN1937-AJ1937)</f>
      </c>
      <c r="AV1937" s="98"/>
      <c r="AW1937" s="144">
        <f>BD!P1937*BD!AC1937</f>
        <v>0</v>
      </c>
      <c r="AX1937" s="144">
        <f>BD!V1937*BD!AC1937</f>
        <v>0</v>
      </c>
      <c r="AY1937" s="144">
        <f>IF(BD!AN1937="","",BD!AN1937*BD!AC1937)</f>
      </c>
      <c r="AZ1937" s="138" t="s">
        <v>123</v>
      </c>
      <c r="BA1937" s="138"/>
      <c r="BB1937" s="138"/>
      <c r="BC1937" s="138"/>
      <c r="BD1937" s="104"/>
      <c r="BE1937" s="104"/>
      <c r="BF1937" s="101"/>
      <c r="BG1937" s="101"/>
      <c r="BH1937" s="101"/>
      <c r="BI1937" s="101"/>
      <c r="BJ1937" s="101"/>
      <c r="BK1937" s="101"/>
      <c r="BL1937" s="101"/>
      <c r="BM1937" s="101"/>
      <c r="BN1937" s="101"/>
      <c r="BO1937" s="103"/>
      <c r="BP1937" s="101"/>
      <c r="BQ1937" s="101"/>
      <c r="BR1937" s="101"/>
      <c r="BS1937" s="101"/>
      <c r="BT1937" s="101"/>
      <c r="BU1937" s="101"/>
      <c r="BV1937" s="101"/>
      <c r="BW1937" s="101"/>
      <c r="BX1937" s="101"/>
      <c r="BY1937" s="101"/>
      <c r="BZ1937" s="101"/>
      <c r="CA1937" s="101"/>
      <c r="CB1937" s="101"/>
      <c r="CC1937" s="101"/>
      <c r="CD1937" s="101"/>
      <c r="CE1937" s="101"/>
      <c r="CF1937" s="101"/>
      <c r="CG1937" s="37" t="e">
        <f>VLOOKUP(Table_1[[#This Row],[EAN]],'[1]Planilha1'!$E:$R,13,0)</f>
        <v>#N/A</v>
      </c>
      <c r="CI1937" s="188">
        <f>IF(Table_1[[#This Row],[STATUS MERCADO]]="GO",Table_1[[#This Row],[M. BRUTA TOTAL]],0)</f>
        <v>0</v>
      </c>
      <c r="CJ1937" s="188">
        <f>IF(Table_1[[#This Row],[STATUS MERCADO]]="GO",Table_1[[#This Row],[PV UNIT. REALIZADO]]*Table_1[[#This Row],[QUANTIDADE]],0)</f>
        <v>0</v>
      </c>
    </row>
    <row r="1938" ht="15" hidden="1">
      <c r="A1938" s="7"/>
      <c r="B1938" s="84" t="s">
        <v>400</v>
      </c>
      <c r="C1938" s="75">
        <v>223624</v>
      </c>
      <c r="D1938" s="75" t="s">
        <v>2111</v>
      </c>
      <c r="E1938" s="85">
        <v>7891024029831</v>
      </c>
      <c r="F1938" s="86" t="s">
        <v>2112</v>
      </c>
      <c r="G1938" s="75" t="s">
        <v>15</v>
      </c>
      <c r="H1938" s="75">
        <v>1090</v>
      </c>
      <c r="I1938" s="87" t="s">
        <v>1554</v>
      </c>
      <c r="J1938" s="75" t="s">
        <v>1633</v>
      </c>
      <c r="K1938" s="88" t="s">
        <v>1177</v>
      </c>
      <c r="L1938" s="88">
        <v>12</v>
      </c>
      <c r="M1938" s="88">
        <v>0</v>
      </c>
      <c r="N1938" s="75" t="s">
        <v>85</v>
      </c>
      <c r="O1938" s="75" t="s">
        <v>1739</v>
      </c>
      <c r="P1938" s="89"/>
      <c r="Q1938" s="90">
        <f>(17/100+7.6/100+1.65/100)*P1938</f>
        <v>0</v>
      </c>
      <c r="R1938" s="90"/>
      <c r="S1938" s="90"/>
      <c r="T1938" s="90"/>
      <c r="U1938" s="90"/>
      <c r="V1938" s="90">
        <f>+P1938-Q1938+R1938+S1938+T1938+U1938</f>
        <v>0</v>
      </c>
      <c r="W1938" s="91">
        <f>(1.02/100)</f>
        <v>1.02E-2</v>
      </c>
      <c r="X1938" s="91">
        <v>4.8E-3</v>
      </c>
      <c r="Y1938" s="91">
        <v>0.17</v>
      </c>
      <c r="Z1938" s="91">
        <v>1.65E-2</v>
      </c>
      <c r="AA1938" s="91">
        <v>7.6E-2</v>
      </c>
      <c r="AB1938" s="91">
        <f>SUM(W1938:AA1938)</f>
        <v>0.2775</v>
      </c>
      <c r="AC1938" s="75">
        <v>12</v>
      </c>
      <c r="AD1938" s="92">
        <f>IF(AL1938="","",+AC1938*AL1938)</f>
      </c>
      <c r="AE1938" s="93">
        <f>IF(AL1938="","",+AL1938*AB1938)</f>
      </c>
      <c r="AF1938" s="92">
        <f>IF(AL1938="","",+AL1938-AE1938)</f>
      </c>
      <c r="AG1938" s="93">
        <f>+V1938</f>
        <v>0</v>
      </c>
      <c r="AH1938" s="92">
        <f>IF(AF1938="","",+AF1938-AG1938)</f>
      </c>
      <c r="AI1938" s="92">
        <f>IF(AH1938="","",+AH1938*AC1938)</f>
      </c>
      <c r="AJ1938" s="93"/>
      <c r="AK1938" s="94">
        <v>0.33</v>
      </c>
      <c r="AL1938" s="93">
        <f>IF(V1938=0,"",V1938/(1-AB1938-AK1938))</f>
      </c>
      <c r="AM1938" s="95">
        <v>0.33</v>
      </c>
      <c r="AN1938" s="93">
        <f>IF(V1938=0,"",V1938/(1-AB1938-AM1938))</f>
      </c>
      <c r="AO1938" s="96">
        <v>1.2</v>
      </c>
      <c r="AP1938" s="93">
        <f>IF(BD!AJ1938="","",BD!AJ1938*BD!AO1938)</f>
      </c>
      <c r="AQ1938" s="91">
        <f>BD!AM1938/BD!AK1938-1</f>
        <v>0</v>
      </c>
      <c r="AR1938" s="91">
        <f>IF(BD!AN1938="","",IF(BD!AJ1938="","",BD!AN1938/BD!AJ1938-1))</f>
      </c>
      <c r="AS1938" s="91">
        <f>IF(BD!AN1938="","",IF(BD!AN1938&lt;BD!AL1938,"ABAIXO DA META","DENTRO DA META"))</f>
      </c>
      <c r="AT1938" s="91" t="str">
        <f>IF(BD!AJ1938="","EM ANÁLISE",IF(BD!AP1938&gt;=BD!AN1938,"GO", "NO GO"))</f>
        <v>EM ANÁLISE</v>
      </c>
      <c r="AU1938" s="97">
        <f>IF(AN1938="","",+BD!$AN1938-AJ1938)</f>
      </c>
      <c r="AV1938" s="98"/>
      <c r="AW1938" s="90">
        <f>BD!P1938*BD!AC1938</f>
        <v>0</v>
      </c>
      <c r="AX1938" s="90">
        <f>BD!V1938*BD!AC1938</f>
        <v>0</v>
      </c>
      <c r="AY1938" s="90">
        <f>IF(BD!AN1938="","",BD!AN1938*BD!AC1938)</f>
      </c>
      <c r="AZ1938" s="75" t="s">
        <v>123</v>
      </c>
      <c r="BA1938" s="75"/>
      <c r="BB1938" s="75"/>
      <c r="BC1938" s="75"/>
      <c r="BD1938" s="104"/>
      <c r="BE1938" s="104"/>
      <c r="BF1938" s="101"/>
      <c r="BG1938" s="101"/>
      <c r="BH1938" s="101"/>
      <c r="BI1938" s="101"/>
      <c r="BJ1938" s="101"/>
      <c r="BK1938" s="101"/>
      <c r="BL1938" s="101"/>
      <c r="BM1938" s="101"/>
      <c r="BN1938" s="101"/>
      <c r="BO1938" s="103"/>
      <c r="BP1938" s="101"/>
      <c r="BQ1938" s="101"/>
      <c r="BR1938" s="101"/>
      <c r="BS1938" s="101"/>
      <c r="BT1938" s="101"/>
      <c r="BU1938" s="101"/>
      <c r="BV1938" s="101"/>
      <c r="BW1938" s="101"/>
      <c r="BX1938" s="101"/>
      <c r="BY1938" s="101"/>
      <c r="BZ1938" s="101"/>
      <c r="CA1938" s="101"/>
      <c r="CB1938" s="101"/>
      <c r="CC1938" s="101"/>
      <c r="CD1938" s="101"/>
      <c r="CE1938" s="101"/>
      <c r="CF1938" s="101"/>
      <c r="CG1938" s="37" t="e">
        <f>VLOOKUP(Table_1[[#This Row],[EAN]],'[1]Planilha1'!$E:$R,13,0)</f>
        <v>#N/A</v>
      </c>
      <c r="CI1938" s="188">
        <f>IF(Table_1[[#This Row],[STATUS MERCADO]]="GO",Table_1[[#This Row],[M. BRUTA TOTAL]],0)</f>
        <v>0</v>
      </c>
      <c r="CJ1938" s="188">
        <f>IF(Table_1[[#This Row],[STATUS MERCADO]]="GO",Table_1[[#This Row],[PV UNIT. REALIZADO]]*Table_1[[#This Row],[QUANTIDADE]],0)</f>
        <v>0</v>
      </c>
    </row>
    <row r="1939" ht="15" hidden="1">
      <c r="A1939" s="7"/>
      <c r="B1939" s="84" t="s">
        <v>400</v>
      </c>
      <c r="C1939" s="75">
        <v>223625</v>
      </c>
      <c r="D1939" s="75" t="s">
        <v>2113</v>
      </c>
      <c r="E1939" s="85">
        <v>7891024032886</v>
      </c>
      <c r="F1939" s="86" t="s">
        <v>2114</v>
      </c>
      <c r="G1939" s="75" t="s">
        <v>15</v>
      </c>
      <c r="H1939" s="75">
        <v>1090</v>
      </c>
      <c r="I1939" s="87" t="s">
        <v>1554</v>
      </c>
      <c r="J1939" s="75" t="s">
        <v>1633</v>
      </c>
      <c r="K1939" s="88" t="s">
        <v>1177</v>
      </c>
      <c r="L1939" s="88">
        <v>24</v>
      </c>
      <c r="M1939" s="88">
        <v>0</v>
      </c>
      <c r="N1939" s="75" t="s">
        <v>85</v>
      </c>
      <c r="O1939" s="75" t="s">
        <v>1739</v>
      </c>
      <c r="P1939" s="89"/>
      <c r="Q1939" s="90">
        <f>(17/100+7.6/100+1.65/100)*P1939</f>
        <v>0</v>
      </c>
      <c r="R1939" s="90"/>
      <c r="S1939" s="90"/>
      <c r="T1939" s="90"/>
      <c r="U1939" s="90"/>
      <c r="V1939" s="90">
        <f>+P1939-Q1939+R1939+S1939+T1939+U1939</f>
        <v>0</v>
      </c>
      <c r="W1939" s="91">
        <f>(1.02/100)</f>
        <v>1.02E-2</v>
      </c>
      <c r="X1939" s="91">
        <v>4.8E-3</v>
      </c>
      <c r="Y1939" s="91">
        <v>0.17</v>
      </c>
      <c r="Z1939" s="91">
        <v>1.65E-2</v>
      </c>
      <c r="AA1939" s="91">
        <v>7.6E-2</v>
      </c>
      <c r="AB1939" s="91">
        <f>SUM(W1939:AA1939)</f>
        <v>0.2775</v>
      </c>
      <c r="AC1939" s="75">
        <v>12</v>
      </c>
      <c r="AD1939" s="92">
        <f>IF(AL1939="","",+AC1939*AL1939)</f>
      </c>
      <c r="AE1939" s="93">
        <f>IF(AL1939="","",+AL1939*AB1939)</f>
      </c>
      <c r="AF1939" s="92">
        <f>IF(AL1939="","",+AL1939-AE1939)</f>
      </c>
      <c r="AG1939" s="93">
        <f>+V1939</f>
        <v>0</v>
      </c>
      <c r="AH1939" s="92">
        <f>IF(AF1939="","",+AF1939-AG1939)</f>
      </c>
      <c r="AI1939" s="92">
        <f>IF(AH1939="","",+AH1939*AC1939)</f>
      </c>
      <c r="AJ1939" s="93"/>
      <c r="AK1939" s="94">
        <v>0.33</v>
      </c>
      <c r="AL1939" s="93">
        <f>IF(V1939=0,"",V1939/(1-AB1939-AK1939))</f>
      </c>
      <c r="AM1939" s="95">
        <v>0.33</v>
      </c>
      <c r="AN1939" s="93">
        <f>IF(V1939=0,"",V1939/(1-AB1939-AM1939))</f>
      </c>
      <c r="AO1939" s="96">
        <v>1.2</v>
      </c>
      <c r="AP1939" s="93">
        <f>IF(BD!AJ1939="","",BD!AJ1939*BD!AO1939)</f>
      </c>
      <c r="AQ1939" s="91">
        <f>BD!AM1939/BD!AK1939-1</f>
        <v>0</v>
      </c>
      <c r="AR1939" s="91">
        <f>IF(BD!AN1939="","",IF(BD!AJ1939="","",BD!AN1939/BD!AJ1939-1))</f>
      </c>
      <c r="AS1939" s="91">
        <f>IF(BD!AN1939="","",IF(BD!AN1939&lt;BD!AL1939,"ABAIXO DA META","DENTRO DA META"))</f>
      </c>
      <c r="AT1939" s="91" t="str">
        <f>IF(BD!AJ1939="","EM ANÁLISE",IF(BD!AP1939&gt;=BD!AN1939,"GO", "NO GO"))</f>
        <v>EM ANÁLISE</v>
      </c>
      <c r="AU1939" s="97">
        <f>IF(AN1939="","",+BD!$AN1939-AJ1939)</f>
      </c>
      <c r="AV1939" s="98"/>
      <c r="AW1939" s="90">
        <f>BD!P1939*BD!AC1939</f>
        <v>0</v>
      </c>
      <c r="AX1939" s="90">
        <f>BD!V1939*BD!AC1939</f>
        <v>0</v>
      </c>
      <c r="AY1939" s="90">
        <f>IF(BD!AN1939="","",BD!AN1939*BD!AC1939)</f>
      </c>
      <c r="AZ1939" s="75" t="s">
        <v>123</v>
      </c>
      <c r="BA1939" s="75"/>
      <c r="BB1939" s="75"/>
      <c r="BC1939" s="75"/>
      <c r="BD1939" s="104"/>
      <c r="BE1939" s="104"/>
      <c r="BF1939" s="101"/>
      <c r="BG1939" s="101"/>
      <c r="BH1939" s="101"/>
      <c r="BI1939" s="101"/>
      <c r="BJ1939" s="101"/>
      <c r="BK1939" s="101"/>
      <c r="BL1939" s="101"/>
      <c r="BM1939" s="101"/>
      <c r="BN1939" s="101"/>
      <c r="BO1939" s="103"/>
      <c r="BP1939" s="101"/>
      <c r="BQ1939" s="101"/>
      <c r="BR1939" s="101"/>
      <c r="BS1939" s="101"/>
      <c r="BT1939" s="101"/>
      <c r="BU1939" s="101"/>
      <c r="BV1939" s="101"/>
      <c r="BW1939" s="101"/>
      <c r="BX1939" s="101"/>
      <c r="BY1939" s="101"/>
      <c r="BZ1939" s="101"/>
      <c r="CA1939" s="101"/>
      <c r="CB1939" s="101"/>
      <c r="CC1939" s="101"/>
      <c r="CD1939" s="101"/>
      <c r="CE1939" s="101"/>
      <c r="CF1939" s="101"/>
      <c r="CG1939" s="37" t="e">
        <f>VLOOKUP(Table_1[[#This Row],[EAN]],'[1]Planilha1'!$E:$R,13,0)</f>
        <v>#N/A</v>
      </c>
      <c r="CI1939" s="188">
        <f>IF(Table_1[[#This Row],[STATUS MERCADO]]="GO",Table_1[[#This Row],[M. BRUTA TOTAL]],0)</f>
        <v>0</v>
      </c>
      <c r="CJ1939" s="188">
        <f>IF(Table_1[[#This Row],[STATUS MERCADO]]="GO",Table_1[[#This Row],[PV UNIT. REALIZADO]]*Table_1[[#This Row],[QUANTIDADE]],0)</f>
        <v>0</v>
      </c>
    </row>
    <row r="1940" ht="15" hidden="1">
      <c r="A1940" s="7"/>
      <c r="B1940" s="84" t="s">
        <v>400</v>
      </c>
      <c r="C1940" s="75">
        <v>223626</v>
      </c>
      <c r="D1940" s="75" t="s">
        <v>2115</v>
      </c>
      <c r="E1940" s="85">
        <v>7891024028841</v>
      </c>
      <c r="F1940" s="86" t="s">
        <v>2116</v>
      </c>
      <c r="G1940" s="75" t="s">
        <v>15</v>
      </c>
      <c r="H1940" s="75">
        <v>1620</v>
      </c>
      <c r="I1940" s="87" t="s">
        <v>1541</v>
      </c>
      <c r="J1940" s="75" t="s">
        <v>1697</v>
      </c>
      <c r="K1940" s="88" t="s">
        <v>1177</v>
      </c>
      <c r="L1940" s="88">
        <v>6</v>
      </c>
      <c r="M1940" s="88">
        <v>0</v>
      </c>
      <c r="N1940" s="75" t="s">
        <v>85</v>
      </c>
      <c r="O1940" s="75" t="s">
        <v>1739</v>
      </c>
      <c r="P1940" s="89"/>
      <c r="Q1940" s="90">
        <f>(17/100+7.6/100+1.65/100)*P1940</f>
        <v>0</v>
      </c>
      <c r="R1940" s="90"/>
      <c r="S1940" s="90"/>
      <c r="T1940" s="90"/>
      <c r="U1940" s="90"/>
      <c r="V1940" s="90">
        <f>+P1940-Q1940+R1940+S1940+T1940+U1940</f>
        <v>0</v>
      </c>
      <c r="W1940" s="91">
        <f>(1.02/100)</f>
        <v>1.02E-2</v>
      </c>
      <c r="X1940" s="91">
        <v>4.8E-3</v>
      </c>
      <c r="Y1940" s="91">
        <v>0.17</v>
      </c>
      <c r="Z1940" s="91">
        <v>1.65E-2</v>
      </c>
      <c r="AA1940" s="91">
        <v>7.6E-2</v>
      </c>
      <c r="AB1940" s="91">
        <f>SUM(W1940:AA1940)</f>
        <v>0.2775</v>
      </c>
      <c r="AC1940" s="75">
        <v>12</v>
      </c>
      <c r="AD1940" s="92">
        <f>IF(AL1940="","",+AC1940*AL1940)</f>
      </c>
      <c r="AE1940" s="93">
        <f>IF(AL1940="","",+AL1940*AB1940)</f>
      </c>
      <c r="AF1940" s="92">
        <f>IF(AL1940="","",+AL1940-AE1940)</f>
      </c>
      <c r="AG1940" s="93">
        <f>+V1940</f>
        <v>0</v>
      </c>
      <c r="AH1940" s="92">
        <f>IF(AF1940="","",+AF1940-AG1940)</f>
      </c>
      <c r="AI1940" s="92">
        <f>IF(AH1940="","",+AH1940*AC1940)</f>
      </c>
      <c r="AJ1940" s="93"/>
      <c r="AK1940" s="94">
        <v>0.33</v>
      </c>
      <c r="AL1940" s="93">
        <f>IF(V1940=0,"",V1940/(1-AB1940-AK1940))</f>
      </c>
      <c r="AM1940" s="95">
        <v>0.33</v>
      </c>
      <c r="AN1940" s="93">
        <f>IF(V1940=0,"",V1940/(1-AB1940-AM1940))</f>
      </c>
      <c r="AO1940" s="96">
        <v>1.2</v>
      </c>
      <c r="AP1940" s="93">
        <f>IF(BD!AJ1940="","",BD!AJ1940*BD!AO1940)</f>
      </c>
      <c r="AQ1940" s="91">
        <f>BD!AM1940/BD!AK1940-1</f>
        <v>0</v>
      </c>
      <c r="AR1940" s="91">
        <f>IF(BD!AN1940="","",IF(BD!AJ1940="","",BD!AN1940/BD!AJ1940-1))</f>
      </c>
      <c r="AS1940" s="91">
        <f>IF(BD!AN1940="","",IF(BD!AN1940&lt;BD!AL1940,"ABAIXO DA META","DENTRO DA META"))</f>
      </c>
      <c r="AT1940" s="91" t="str">
        <f>IF(BD!AJ1940="","EM ANÁLISE",IF(BD!AP1940&gt;=BD!AN1940,"GO", "NO GO"))</f>
        <v>EM ANÁLISE</v>
      </c>
      <c r="AU1940" s="97">
        <f>IF(AN1940="","",+BD!$AN1940-AJ1940)</f>
      </c>
      <c r="AV1940" s="98"/>
      <c r="AW1940" s="90">
        <f>BD!P1940*BD!AC1940</f>
        <v>0</v>
      </c>
      <c r="AX1940" s="90">
        <f>BD!V1940*BD!AC1940</f>
        <v>0</v>
      </c>
      <c r="AY1940" s="90">
        <f>IF(BD!AN1940="","",BD!AN1940*BD!AC1940)</f>
      </c>
      <c r="AZ1940" s="75" t="s">
        <v>123</v>
      </c>
      <c r="BA1940" s="75"/>
      <c r="BB1940" s="75"/>
      <c r="BC1940" s="75"/>
      <c r="BD1940" s="104"/>
      <c r="BE1940" s="104"/>
      <c r="BF1940" s="101"/>
      <c r="BG1940" s="101"/>
      <c r="BH1940" s="101"/>
      <c r="BI1940" s="101"/>
      <c r="BJ1940" s="101"/>
      <c r="BK1940" s="101"/>
      <c r="BL1940" s="101"/>
      <c r="BM1940" s="101"/>
      <c r="BN1940" s="101"/>
      <c r="BO1940" s="103"/>
      <c r="BP1940" s="101"/>
      <c r="BQ1940" s="101"/>
      <c r="BR1940" s="101"/>
      <c r="BS1940" s="101"/>
      <c r="BT1940" s="101"/>
      <c r="BU1940" s="101"/>
      <c r="BV1940" s="101"/>
      <c r="BW1940" s="101"/>
      <c r="BX1940" s="101"/>
      <c r="BY1940" s="101"/>
      <c r="BZ1940" s="101"/>
      <c r="CA1940" s="101"/>
      <c r="CB1940" s="101"/>
      <c r="CC1940" s="101"/>
      <c r="CD1940" s="101"/>
      <c r="CE1940" s="101"/>
      <c r="CF1940" s="101"/>
      <c r="CG1940" s="37" t="e">
        <f>VLOOKUP(Table_1[[#This Row],[EAN]],'[1]Planilha1'!$E:$R,13,0)</f>
        <v>#N/A</v>
      </c>
      <c r="CI1940" s="188">
        <f>IF(Table_1[[#This Row],[STATUS MERCADO]]="GO",Table_1[[#This Row],[M. BRUTA TOTAL]],0)</f>
        <v>0</v>
      </c>
      <c r="CJ1940" s="188">
        <f>IF(Table_1[[#This Row],[STATUS MERCADO]]="GO",Table_1[[#This Row],[PV UNIT. REALIZADO]]*Table_1[[#This Row],[QUANTIDADE]],0)</f>
        <v>0</v>
      </c>
    </row>
    <row r="1941" ht="15" hidden="1">
      <c r="A1941" s="7"/>
      <c r="B1941" s="84" t="s">
        <v>400</v>
      </c>
      <c r="C1941" s="75">
        <v>223627</v>
      </c>
      <c r="D1941" s="75" t="s">
        <v>2117</v>
      </c>
      <c r="E1941" s="85">
        <v>7891024033845</v>
      </c>
      <c r="F1941" s="86" t="s">
        <v>2118</v>
      </c>
      <c r="G1941" s="75" t="s">
        <v>15</v>
      </c>
      <c r="H1941" s="75">
        <v>1620</v>
      </c>
      <c r="I1941" s="87" t="s">
        <v>1541</v>
      </c>
      <c r="J1941" s="75" t="s">
        <v>1697</v>
      </c>
      <c r="K1941" s="88" t="s">
        <v>1177</v>
      </c>
      <c r="L1941" s="88">
        <v>6</v>
      </c>
      <c r="M1941" s="88">
        <v>0</v>
      </c>
      <c r="N1941" s="75" t="s">
        <v>85</v>
      </c>
      <c r="O1941" s="75" t="s">
        <v>1739</v>
      </c>
      <c r="P1941" s="89"/>
      <c r="Q1941" s="90">
        <f>(17/100+7.6/100+1.65/100)*P1941</f>
        <v>0</v>
      </c>
      <c r="R1941" s="90"/>
      <c r="S1941" s="90"/>
      <c r="T1941" s="90"/>
      <c r="U1941" s="90"/>
      <c r="V1941" s="90">
        <f>+P1941-Q1941+R1941+S1941+T1941+U1941</f>
        <v>0</v>
      </c>
      <c r="W1941" s="91">
        <f>(1.02/100)</f>
        <v>1.02E-2</v>
      </c>
      <c r="X1941" s="91">
        <v>4.8E-3</v>
      </c>
      <c r="Y1941" s="91">
        <v>0.17</v>
      </c>
      <c r="Z1941" s="91">
        <v>1.65E-2</v>
      </c>
      <c r="AA1941" s="91">
        <v>7.6E-2</v>
      </c>
      <c r="AB1941" s="91">
        <f>SUM(W1941:AA1941)</f>
        <v>0.2775</v>
      </c>
      <c r="AC1941" s="75">
        <v>12</v>
      </c>
      <c r="AD1941" s="92">
        <f>IF(AL1941="","",+AC1941*AL1941)</f>
      </c>
      <c r="AE1941" s="93">
        <f>IF(AL1941="","",+AL1941*AB1941)</f>
      </c>
      <c r="AF1941" s="92">
        <f>IF(AL1941="","",+AL1941-AE1941)</f>
      </c>
      <c r="AG1941" s="93">
        <f>+V1941</f>
        <v>0</v>
      </c>
      <c r="AH1941" s="92">
        <f>IF(AF1941="","",+AF1941-AG1941)</f>
      </c>
      <c r="AI1941" s="92">
        <f>IF(AH1941="","",+AH1941*AC1941)</f>
      </c>
      <c r="AJ1941" s="93"/>
      <c r="AK1941" s="94">
        <v>0.33</v>
      </c>
      <c r="AL1941" s="93">
        <f>IF(V1941=0,"",V1941/(1-AB1941-AK1941))</f>
      </c>
      <c r="AM1941" s="95">
        <v>0.33</v>
      </c>
      <c r="AN1941" s="93">
        <f>IF(V1941=0,"",V1941/(1-AB1941-AM1941))</f>
      </c>
      <c r="AO1941" s="96">
        <v>1.2</v>
      </c>
      <c r="AP1941" s="93">
        <f>IF(BD!AJ1941="","",BD!AJ1941*BD!AO1941)</f>
      </c>
      <c r="AQ1941" s="91">
        <f>BD!AM1941/BD!AK1941-1</f>
        <v>0</v>
      </c>
      <c r="AR1941" s="91">
        <f>IF(BD!AN1941="","",IF(BD!AJ1941="","",BD!AN1941/BD!AJ1941-1))</f>
      </c>
      <c r="AS1941" s="91">
        <f>IF(BD!AN1941="","",IF(BD!AN1941&lt;BD!AL1941,"ABAIXO DA META","DENTRO DA META"))</f>
      </c>
      <c r="AT1941" s="91" t="str">
        <f>IF(BD!AJ1941="","EM ANÁLISE",IF(BD!AP1941&gt;=BD!AN1941,"GO", "NO GO"))</f>
        <v>EM ANÁLISE</v>
      </c>
      <c r="AU1941" s="97">
        <f>IF(AN1941="","",+BD!$AN1941-AJ1941)</f>
      </c>
      <c r="AV1941" s="98"/>
      <c r="AW1941" s="90">
        <f>BD!P1941*BD!AC1941</f>
        <v>0</v>
      </c>
      <c r="AX1941" s="90">
        <f>BD!V1941*BD!AC1941</f>
        <v>0</v>
      </c>
      <c r="AY1941" s="90">
        <f>IF(BD!AN1941="","",BD!AN1941*BD!AC1941)</f>
      </c>
      <c r="AZ1941" s="75" t="s">
        <v>123</v>
      </c>
      <c r="BA1941" s="75"/>
      <c r="BB1941" s="75"/>
      <c r="BC1941" s="75"/>
      <c r="BD1941" s="104"/>
      <c r="BE1941" s="104"/>
      <c r="BF1941" s="101"/>
      <c r="BG1941" s="101"/>
      <c r="BH1941" s="101"/>
      <c r="BI1941" s="101"/>
      <c r="BJ1941" s="101"/>
      <c r="BK1941" s="101"/>
      <c r="BL1941" s="101"/>
      <c r="BM1941" s="101"/>
      <c r="BN1941" s="101"/>
      <c r="BO1941" s="103"/>
      <c r="BP1941" s="101"/>
      <c r="BQ1941" s="101"/>
      <c r="BR1941" s="101"/>
      <c r="BS1941" s="101"/>
      <c r="BT1941" s="101"/>
      <c r="BU1941" s="101"/>
      <c r="BV1941" s="101"/>
      <c r="BW1941" s="101"/>
      <c r="BX1941" s="101"/>
      <c r="BY1941" s="101"/>
      <c r="BZ1941" s="101"/>
      <c r="CA1941" s="101"/>
      <c r="CB1941" s="101"/>
      <c r="CC1941" s="101"/>
      <c r="CD1941" s="101"/>
      <c r="CE1941" s="101"/>
      <c r="CF1941" s="101"/>
      <c r="CG1941" s="37" t="e">
        <f>VLOOKUP(Table_1[[#This Row],[EAN]],'[1]Planilha1'!$E:$R,13,0)</f>
        <v>#N/A</v>
      </c>
      <c r="CI1941" s="188">
        <f>IF(Table_1[[#This Row],[STATUS MERCADO]]="GO",Table_1[[#This Row],[M. BRUTA TOTAL]],0)</f>
        <v>0</v>
      </c>
      <c r="CJ1941" s="188">
        <f>IF(Table_1[[#This Row],[STATUS MERCADO]]="GO",Table_1[[#This Row],[PV UNIT. REALIZADO]]*Table_1[[#This Row],[QUANTIDADE]],0)</f>
        <v>0</v>
      </c>
    </row>
    <row r="1942" ht="15" hidden="1">
      <c r="A1942" s="7"/>
      <c r="B1942" s="84" t="s">
        <v>400</v>
      </c>
      <c r="C1942" s="75">
        <v>223628</v>
      </c>
      <c r="D1942" s="75" t="s">
        <v>2119</v>
      </c>
      <c r="E1942" s="85">
        <v>7891024028018</v>
      </c>
      <c r="F1942" s="86" t="s">
        <v>2120</v>
      </c>
      <c r="G1942" s="75" t="s">
        <v>15</v>
      </c>
      <c r="H1942" s="75">
        <v>1620</v>
      </c>
      <c r="I1942" s="87" t="s">
        <v>1541</v>
      </c>
      <c r="J1942" s="75" t="s">
        <v>1697</v>
      </c>
      <c r="K1942" s="88" t="s">
        <v>1177</v>
      </c>
      <c r="L1942" s="88">
        <v>12</v>
      </c>
      <c r="M1942" s="88">
        <v>0</v>
      </c>
      <c r="N1942" s="75" t="s">
        <v>85</v>
      </c>
      <c r="O1942" s="75" t="s">
        <v>1739</v>
      </c>
      <c r="P1942" s="89"/>
      <c r="Q1942" s="90">
        <f>(17/100+7.6/100+1.65/100)*P1942</f>
        <v>0</v>
      </c>
      <c r="R1942" s="90"/>
      <c r="S1942" s="90"/>
      <c r="T1942" s="90"/>
      <c r="U1942" s="90"/>
      <c r="V1942" s="90">
        <f>+P1942-Q1942+R1942+S1942+T1942+U1942</f>
        <v>0</v>
      </c>
      <c r="W1942" s="91">
        <f>(1.02/100)</f>
        <v>1.02E-2</v>
      </c>
      <c r="X1942" s="91">
        <v>4.8E-3</v>
      </c>
      <c r="Y1942" s="91">
        <v>0.17</v>
      </c>
      <c r="Z1942" s="91">
        <v>1.65E-2</v>
      </c>
      <c r="AA1942" s="91">
        <v>7.6E-2</v>
      </c>
      <c r="AB1942" s="91">
        <f>SUM(W1942:AA1942)</f>
        <v>0.2775</v>
      </c>
      <c r="AC1942" s="75">
        <v>12</v>
      </c>
      <c r="AD1942" s="92">
        <f>IF(AL1942="","",+AC1942*AL1942)</f>
      </c>
      <c r="AE1942" s="93">
        <f>IF(AL1942="","",+AL1942*AB1942)</f>
      </c>
      <c r="AF1942" s="92">
        <f>IF(AL1942="","",+AL1942-AE1942)</f>
      </c>
      <c r="AG1942" s="93">
        <f>+V1942</f>
        <v>0</v>
      </c>
      <c r="AH1942" s="92">
        <f>IF(AF1942="","",+AF1942-AG1942)</f>
      </c>
      <c r="AI1942" s="92">
        <f>IF(AH1942="","",+AH1942*AC1942)</f>
      </c>
      <c r="AJ1942" s="93"/>
      <c r="AK1942" s="94">
        <v>0.33</v>
      </c>
      <c r="AL1942" s="93">
        <f>IF(V1942=0,"",V1942/(1-AB1942-AK1942))</f>
      </c>
      <c r="AM1942" s="95">
        <v>0.33</v>
      </c>
      <c r="AN1942" s="93">
        <f>IF(V1942=0,"",V1942/(1-AB1942-AM1942))</f>
      </c>
      <c r="AO1942" s="96">
        <v>1.2</v>
      </c>
      <c r="AP1942" s="93">
        <f>IF(BD!AJ1942="","",BD!AJ1942*BD!AO1942)</f>
      </c>
      <c r="AQ1942" s="91">
        <f>BD!AM1942/BD!AK1942-1</f>
        <v>0</v>
      </c>
      <c r="AR1942" s="91">
        <f>IF(BD!AN1942="","",IF(BD!AJ1942="","",BD!AN1942/BD!AJ1942-1))</f>
      </c>
      <c r="AS1942" s="91">
        <f>IF(BD!AN1942="","",IF(BD!AN1942&lt;BD!AL1942,"ABAIXO DA META","DENTRO DA META"))</f>
      </c>
      <c r="AT1942" s="91" t="str">
        <f>IF(BD!AJ1942="","EM ANÁLISE",IF(BD!AP1942&gt;=BD!AN1942,"GO", "NO GO"))</f>
        <v>EM ANÁLISE</v>
      </c>
      <c r="AU1942" s="97">
        <f>IF(AN1942="","",+BD!$AN1942-AJ1942)</f>
      </c>
      <c r="AV1942" s="98"/>
      <c r="AW1942" s="90">
        <f>BD!P1942*BD!AC1942</f>
        <v>0</v>
      </c>
      <c r="AX1942" s="90">
        <f>BD!V1942*BD!AC1942</f>
        <v>0</v>
      </c>
      <c r="AY1942" s="90">
        <f>IF(BD!AN1942="","",BD!AN1942*BD!AC1942)</f>
      </c>
      <c r="AZ1942" s="75" t="s">
        <v>123</v>
      </c>
      <c r="BA1942" s="75"/>
      <c r="BB1942" s="75"/>
      <c r="BC1942" s="75"/>
      <c r="BD1942" s="104"/>
      <c r="BE1942" s="104"/>
      <c r="BF1942" s="101"/>
      <c r="BG1942" s="101"/>
      <c r="BH1942" s="101"/>
      <c r="BI1942" s="101"/>
      <c r="BJ1942" s="101"/>
      <c r="BK1942" s="101"/>
      <c r="BL1942" s="101"/>
      <c r="BM1942" s="101"/>
      <c r="BN1942" s="101"/>
      <c r="BO1942" s="103"/>
      <c r="BP1942" s="101"/>
      <c r="BQ1942" s="101"/>
      <c r="BR1942" s="101"/>
      <c r="BS1942" s="101"/>
      <c r="BT1942" s="101"/>
      <c r="BU1942" s="101"/>
      <c r="BV1942" s="101"/>
      <c r="BW1942" s="101"/>
      <c r="BX1942" s="101"/>
      <c r="BY1942" s="101"/>
      <c r="BZ1942" s="101"/>
      <c r="CA1942" s="101"/>
      <c r="CB1942" s="101"/>
      <c r="CC1942" s="101"/>
      <c r="CD1942" s="101"/>
      <c r="CE1942" s="101"/>
      <c r="CF1942" s="101"/>
      <c r="CG1942" s="37" t="e">
        <f>VLOOKUP(Table_1[[#This Row],[EAN]],'[1]Planilha1'!$E:$R,13,0)</f>
        <v>#N/A</v>
      </c>
      <c r="CI1942" s="188">
        <f>IF(Table_1[[#This Row],[STATUS MERCADO]]="GO",Table_1[[#This Row],[M. BRUTA TOTAL]],0)</f>
        <v>0</v>
      </c>
      <c r="CJ1942" s="188">
        <f>IF(Table_1[[#This Row],[STATUS MERCADO]]="GO",Table_1[[#This Row],[PV UNIT. REALIZADO]]*Table_1[[#This Row],[QUANTIDADE]],0)</f>
        <v>0</v>
      </c>
    </row>
    <row r="1943" ht="15" hidden="1">
      <c r="A1943" s="7"/>
      <c r="B1943" s="84" t="s">
        <v>400</v>
      </c>
      <c r="C1943" s="75">
        <v>223629</v>
      </c>
      <c r="D1943" s="75" t="s">
        <v>2121</v>
      </c>
      <c r="E1943" s="85">
        <v>7891024034590</v>
      </c>
      <c r="F1943" s="86" t="s">
        <v>2122</v>
      </c>
      <c r="G1943" s="75" t="s">
        <v>15</v>
      </c>
      <c r="H1943" s="75">
        <v>1620</v>
      </c>
      <c r="I1943" s="87" t="s">
        <v>1541</v>
      </c>
      <c r="J1943" s="75" t="s">
        <v>1719</v>
      </c>
      <c r="K1943" s="88" t="s">
        <v>1177</v>
      </c>
      <c r="L1943" s="88">
        <v>18</v>
      </c>
      <c r="M1943" s="88">
        <v>0</v>
      </c>
      <c r="N1943" s="75" t="s">
        <v>85</v>
      </c>
      <c r="O1943" s="75" t="s">
        <v>1739</v>
      </c>
      <c r="P1943" s="89"/>
      <c r="Q1943" s="90">
        <f>(17/100+7.6/100+1.65/100)*P1943</f>
        <v>0</v>
      </c>
      <c r="R1943" s="90"/>
      <c r="S1943" s="90"/>
      <c r="T1943" s="90"/>
      <c r="U1943" s="90"/>
      <c r="V1943" s="90">
        <f>+P1943-Q1943+R1943+S1943+T1943+U1943</f>
        <v>0</v>
      </c>
      <c r="W1943" s="91">
        <f>(1.02/100)</f>
        <v>1.02E-2</v>
      </c>
      <c r="X1943" s="91">
        <v>4.8E-3</v>
      </c>
      <c r="Y1943" s="91">
        <v>0.17</v>
      </c>
      <c r="Z1943" s="91">
        <v>1.65E-2</v>
      </c>
      <c r="AA1943" s="91">
        <v>7.6E-2</v>
      </c>
      <c r="AB1943" s="91">
        <f>SUM(W1943:AA1943)</f>
        <v>0.2775</v>
      </c>
      <c r="AC1943" s="75">
        <v>12</v>
      </c>
      <c r="AD1943" s="92">
        <f>IF(AL1943="","",+AC1943*AL1943)</f>
      </c>
      <c r="AE1943" s="93">
        <f>IF(AL1943="","",+AL1943*AB1943)</f>
      </c>
      <c r="AF1943" s="92">
        <f>IF(AL1943="","",+AL1943-AE1943)</f>
      </c>
      <c r="AG1943" s="93">
        <f>+V1943</f>
        <v>0</v>
      </c>
      <c r="AH1943" s="92">
        <f>IF(AF1943="","",+AF1943-AG1943)</f>
      </c>
      <c r="AI1943" s="92">
        <f>IF(AH1943="","",+AH1943*AC1943)</f>
      </c>
      <c r="AJ1943" s="93"/>
      <c r="AK1943" s="94">
        <v>0.33</v>
      </c>
      <c r="AL1943" s="93">
        <f>IF(V1943=0,"",V1943/(1-AB1943-AK1943))</f>
      </c>
      <c r="AM1943" s="95">
        <v>0.33</v>
      </c>
      <c r="AN1943" s="93">
        <f>IF(V1943=0,"",V1943/(1-AB1943-AM1943))</f>
      </c>
      <c r="AO1943" s="96">
        <v>1.2</v>
      </c>
      <c r="AP1943" s="93">
        <f>IF(BD!AJ1943="","",BD!AJ1943*BD!AO1943)</f>
      </c>
      <c r="AQ1943" s="91">
        <f>BD!AM1943/BD!AK1943-1</f>
        <v>0</v>
      </c>
      <c r="AR1943" s="91">
        <f>IF(BD!AN1943="","",IF(BD!AJ1943="","",BD!AN1943/BD!AJ1943-1))</f>
      </c>
      <c r="AS1943" s="91">
        <f>IF(BD!AN1943="","",IF(BD!AN1943&lt;BD!AL1943,"ABAIXO DA META","DENTRO DA META"))</f>
      </c>
      <c r="AT1943" s="91" t="str">
        <f>IF(BD!AJ1943="","EM ANÁLISE",IF(BD!AP1943&gt;=BD!AN1943,"GO", "NO GO"))</f>
        <v>EM ANÁLISE</v>
      </c>
      <c r="AU1943" s="97">
        <f>IF(AN1943="","",+BD!$AN1943-AJ1943)</f>
      </c>
      <c r="AV1943" s="98"/>
      <c r="AW1943" s="90">
        <f>BD!P1943*BD!AC1943</f>
        <v>0</v>
      </c>
      <c r="AX1943" s="90">
        <f>BD!V1943*BD!AC1943</f>
        <v>0</v>
      </c>
      <c r="AY1943" s="90">
        <f>IF(BD!AN1943="","",BD!AN1943*BD!AC1943)</f>
      </c>
      <c r="AZ1943" s="75" t="s">
        <v>123</v>
      </c>
      <c r="BA1943" s="75"/>
      <c r="BB1943" s="75"/>
      <c r="BC1943" s="75"/>
      <c r="BD1943" s="104"/>
      <c r="BE1943" s="104"/>
      <c r="BF1943" s="101"/>
      <c r="BG1943" s="101"/>
      <c r="BH1943" s="101"/>
      <c r="BI1943" s="101"/>
      <c r="BJ1943" s="101"/>
      <c r="BK1943" s="101"/>
      <c r="BL1943" s="101"/>
      <c r="BM1943" s="101"/>
      <c r="BN1943" s="101"/>
      <c r="BO1943" s="103"/>
      <c r="BP1943" s="101"/>
      <c r="BQ1943" s="101"/>
      <c r="BR1943" s="101"/>
      <c r="BS1943" s="101"/>
      <c r="BT1943" s="101"/>
      <c r="BU1943" s="101"/>
      <c r="BV1943" s="101"/>
      <c r="BW1943" s="101"/>
      <c r="BX1943" s="101"/>
      <c r="BY1943" s="101"/>
      <c r="BZ1943" s="101"/>
      <c r="CA1943" s="101"/>
      <c r="CB1943" s="101"/>
      <c r="CC1943" s="101"/>
      <c r="CD1943" s="101"/>
      <c r="CE1943" s="101"/>
      <c r="CF1943" s="101"/>
      <c r="CG1943" s="37" t="e">
        <f>VLOOKUP(Table_1[[#This Row],[EAN]],'[1]Planilha1'!$E:$R,13,0)</f>
        <v>#N/A</v>
      </c>
      <c r="CI1943" s="188">
        <f>IF(Table_1[[#This Row],[STATUS MERCADO]]="GO",Table_1[[#This Row],[M. BRUTA TOTAL]],0)</f>
        <v>0</v>
      </c>
      <c r="CJ1943" s="188">
        <f>IF(Table_1[[#This Row],[STATUS MERCADO]]="GO",Table_1[[#This Row],[PV UNIT. REALIZADO]]*Table_1[[#This Row],[QUANTIDADE]],0)</f>
        <v>0</v>
      </c>
    </row>
    <row r="1944" ht="15" hidden="1">
      <c r="A1944" s="7"/>
      <c r="B1944" s="84" t="s">
        <v>400</v>
      </c>
      <c r="C1944" s="75">
        <v>223630</v>
      </c>
      <c r="D1944" s="75" t="s">
        <v>2123</v>
      </c>
      <c r="E1944" s="85">
        <v>7891024036976</v>
      </c>
      <c r="F1944" s="86" t="s">
        <v>2124</v>
      </c>
      <c r="G1944" s="75" t="s">
        <v>15</v>
      </c>
      <c r="H1944" s="75">
        <v>1090</v>
      </c>
      <c r="I1944" s="87" t="s">
        <v>1554</v>
      </c>
      <c r="J1944" s="75" t="s">
        <v>1633</v>
      </c>
      <c r="K1944" s="88" t="s">
        <v>1177</v>
      </c>
      <c r="L1944" s="88">
        <v>12</v>
      </c>
      <c r="M1944" s="88">
        <v>0</v>
      </c>
      <c r="N1944" s="75" t="s">
        <v>85</v>
      </c>
      <c r="O1944" s="75" t="s">
        <v>1739</v>
      </c>
      <c r="P1944" s="89"/>
      <c r="Q1944" s="90">
        <f>(17/100+7.6/100+1.65/100)*P1944</f>
        <v>0</v>
      </c>
      <c r="R1944" s="90"/>
      <c r="S1944" s="90"/>
      <c r="T1944" s="90"/>
      <c r="U1944" s="90"/>
      <c r="V1944" s="90">
        <f>+P1944-Q1944+R1944+S1944+T1944+U1944</f>
        <v>0</v>
      </c>
      <c r="W1944" s="91">
        <f>(1.02/100)</f>
        <v>1.02E-2</v>
      </c>
      <c r="X1944" s="91">
        <v>4.8E-3</v>
      </c>
      <c r="Y1944" s="91">
        <v>0.17</v>
      </c>
      <c r="Z1944" s="91">
        <v>1.65E-2</v>
      </c>
      <c r="AA1944" s="91">
        <v>7.6E-2</v>
      </c>
      <c r="AB1944" s="91">
        <f>SUM(W1944:AA1944)</f>
        <v>0.2775</v>
      </c>
      <c r="AC1944" s="75">
        <v>12</v>
      </c>
      <c r="AD1944" s="92">
        <f>IF(AL1944="","",+AC1944*AL1944)</f>
      </c>
      <c r="AE1944" s="93">
        <f>IF(AL1944="","",+AL1944*AB1944)</f>
      </c>
      <c r="AF1944" s="92">
        <f>IF(AL1944="","",+AL1944-AE1944)</f>
      </c>
      <c r="AG1944" s="93">
        <f>+V1944</f>
        <v>0</v>
      </c>
      <c r="AH1944" s="92">
        <f>IF(AF1944="","",+AF1944-AG1944)</f>
      </c>
      <c r="AI1944" s="92">
        <f>IF(AH1944="","",+AH1944*AC1944)</f>
      </c>
      <c r="AJ1944" s="93"/>
      <c r="AK1944" s="94">
        <v>0.33</v>
      </c>
      <c r="AL1944" s="93">
        <f>IF(V1944=0,"",V1944/(1-AB1944-AK1944))</f>
      </c>
      <c r="AM1944" s="95">
        <v>0.33</v>
      </c>
      <c r="AN1944" s="93">
        <f>IF(V1944=0,"",V1944/(1-AB1944-AM1944))</f>
      </c>
      <c r="AO1944" s="96">
        <v>1.2</v>
      </c>
      <c r="AP1944" s="93">
        <f>IF(BD!AJ1944="","",BD!AJ1944*BD!AO1944)</f>
      </c>
      <c r="AQ1944" s="91">
        <f>BD!AM1944/BD!AK1944-1</f>
        <v>0</v>
      </c>
      <c r="AR1944" s="91">
        <f>IF(BD!AN1944="","",IF(BD!AJ1944="","",BD!AN1944/BD!AJ1944-1))</f>
      </c>
      <c r="AS1944" s="91">
        <f>IF(BD!AN1944="","",IF(BD!AN1944&lt;BD!AL1944,"ABAIXO DA META","DENTRO DA META"))</f>
      </c>
      <c r="AT1944" s="91" t="str">
        <f>IF(BD!AJ1944="","EM ANÁLISE",IF(BD!AP1944&gt;=BD!AN1944,"GO", "NO GO"))</f>
        <v>EM ANÁLISE</v>
      </c>
      <c r="AU1944" s="97">
        <f>IF(AN1944="","",+BD!$AN1944-AJ1944)</f>
      </c>
      <c r="AV1944" s="98"/>
      <c r="AW1944" s="90">
        <f>BD!P1944*BD!AC1944</f>
        <v>0</v>
      </c>
      <c r="AX1944" s="90">
        <f>BD!V1944*BD!AC1944</f>
        <v>0</v>
      </c>
      <c r="AY1944" s="90">
        <f>IF(BD!AN1944="","",BD!AN1944*BD!AC1944)</f>
      </c>
      <c r="AZ1944" s="75" t="s">
        <v>123</v>
      </c>
      <c r="BA1944" s="75"/>
      <c r="BB1944" s="75"/>
      <c r="BC1944" s="75"/>
      <c r="BD1944" s="104"/>
      <c r="BE1944" s="104"/>
      <c r="BF1944" s="101"/>
      <c r="BG1944" s="101"/>
      <c r="BH1944" s="101"/>
      <c r="BI1944" s="101"/>
      <c r="BJ1944" s="101"/>
      <c r="BK1944" s="101"/>
      <c r="BL1944" s="101"/>
      <c r="BM1944" s="101"/>
      <c r="BN1944" s="101"/>
      <c r="BO1944" s="103"/>
      <c r="BP1944" s="101"/>
      <c r="BQ1944" s="101"/>
      <c r="BR1944" s="101"/>
      <c r="BS1944" s="101"/>
      <c r="BT1944" s="101"/>
      <c r="BU1944" s="101"/>
      <c r="BV1944" s="101"/>
      <c r="BW1944" s="101"/>
      <c r="BX1944" s="101"/>
      <c r="BY1944" s="101"/>
      <c r="BZ1944" s="101"/>
      <c r="CA1944" s="101"/>
      <c r="CB1944" s="101"/>
      <c r="CC1944" s="101"/>
      <c r="CD1944" s="101"/>
      <c r="CE1944" s="101"/>
      <c r="CF1944" s="101"/>
      <c r="CG1944" s="37" t="e">
        <f>VLOOKUP(Table_1[[#This Row],[EAN]],'[1]Planilha1'!$E:$R,13,0)</f>
        <v>#N/A</v>
      </c>
      <c r="CI1944" s="188">
        <f>IF(Table_1[[#This Row],[STATUS MERCADO]]="GO",Table_1[[#This Row],[M. BRUTA TOTAL]],0)</f>
        <v>0</v>
      </c>
      <c r="CJ1944" s="188">
        <f>IF(Table_1[[#This Row],[STATUS MERCADO]]="GO",Table_1[[#This Row],[PV UNIT. REALIZADO]]*Table_1[[#This Row],[QUANTIDADE]],0)</f>
        <v>0</v>
      </c>
    </row>
    <row r="1945" ht="15" hidden="1">
      <c r="A1945" s="7"/>
      <c r="B1945" s="84" t="s">
        <v>400</v>
      </c>
      <c r="C1945" s="75">
        <v>223631</v>
      </c>
      <c r="D1945" s="75" t="s">
        <v>2125</v>
      </c>
      <c r="E1945" s="85">
        <v>7891024036938</v>
      </c>
      <c r="F1945" s="86" t="s">
        <v>2126</v>
      </c>
      <c r="G1945" s="75" t="s">
        <v>15</v>
      </c>
      <c r="H1945" s="75">
        <v>1090</v>
      </c>
      <c r="I1945" s="87" t="s">
        <v>1554</v>
      </c>
      <c r="J1945" s="75" t="s">
        <v>1607</v>
      </c>
      <c r="K1945" s="88" t="s">
        <v>1177</v>
      </c>
      <c r="L1945" s="88">
        <v>72</v>
      </c>
      <c r="M1945" s="88">
        <v>0</v>
      </c>
      <c r="N1945" s="75" t="s">
        <v>85</v>
      </c>
      <c r="O1945" s="75" t="s">
        <v>1739</v>
      </c>
      <c r="P1945" s="89"/>
      <c r="Q1945" s="90">
        <f>(17/100+7.6/100+1.65/100)*P1945</f>
        <v>0</v>
      </c>
      <c r="R1945" s="90"/>
      <c r="S1945" s="90"/>
      <c r="T1945" s="90"/>
      <c r="U1945" s="90"/>
      <c r="V1945" s="90">
        <f>+P1945-Q1945+R1945+S1945+T1945+U1945</f>
        <v>0</v>
      </c>
      <c r="W1945" s="91">
        <f>(1.02/100)</f>
        <v>1.02E-2</v>
      </c>
      <c r="X1945" s="91">
        <v>4.8E-3</v>
      </c>
      <c r="Y1945" s="91">
        <v>0.17</v>
      </c>
      <c r="Z1945" s="91">
        <v>1.65E-2</v>
      </c>
      <c r="AA1945" s="91">
        <v>7.6E-2</v>
      </c>
      <c r="AB1945" s="91">
        <f>SUM(W1945:AA1945)</f>
        <v>0.2775</v>
      </c>
      <c r="AC1945" s="75">
        <v>12</v>
      </c>
      <c r="AD1945" s="92">
        <f>IF(AL1945="","",+AC1945*AL1945)</f>
      </c>
      <c r="AE1945" s="93">
        <f>IF(AL1945="","",+AL1945*AB1945)</f>
      </c>
      <c r="AF1945" s="92">
        <f>IF(AL1945="","",+AL1945-AE1945)</f>
      </c>
      <c r="AG1945" s="93">
        <f>+V1945</f>
        <v>0</v>
      </c>
      <c r="AH1945" s="92">
        <f>IF(AF1945="","",+AF1945-AG1945)</f>
      </c>
      <c r="AI1945" s="92">
        <f>IF(AH1945="","",+AH1945*AC1945)</f>
      </c>
      <c r="AJ1945" s="93"/>
      <c r="AK1945" s="94">
        <v>0.33</v>
      </c>
      <c r="AL1945" s="93">
        <f>IF(V1945=0,"",V1945/(1-AB1945-AK1945))</f>
      </c>
      <c r="AM1945" s="95">
        <v>0.33</v>
      </c>
      <c r="AN1945" s="93">
        <f>IF(V1945=0,"",V1945/(1-AB1945-AM1945))</f>
      </c>
      <c r="AO1945" s="96">
        <v>1.2</v>
      </c>
      <c r="AP1945" s="93">
        <f>IF(BD!AJ1945="","",BD!AJ1945*BD!AO1945)</f>
      </c>
      <c r="AQ1945" s="91">
        <f>BD!AM1945/BD!AK1945-1</f>
        <v>0</v>
      </c>
      <c r="AR1945" s="91">
        <f>IF(BD!AN1945="","",IF(BD!AJ1945="","",BD!AN1945/BD!AJ1945-1))</f>
      </c>
      <c r="AS1945" s="91">
        <f>IF(BD!AN1945="","",IF(BD!AN1945&lt;BD!AL1945,"ABAIXO DA META","DENTRO DA META"))</f>
      </c>
      <c r="AT1945" s="91" t="str">
        <f>IF(BD!AJ1945="","EM ANÁLISE",IF(BD!AP1945&gt;=BD!AN1945,"GO", "NO GO"))</f>
        <v>EM ANÁLISE</v>
      </c>
      <c r="AU1945" s="97">
        <f>IF(AN1945="","",+BD!$AN1945-AJ1945)</f>
      </c>
      <c r="AV1945" s="98"/>
      <c r="AW1945" s="90">
        <f>BD!P1945*BD!AC1945</f>
        <v>0</v>
      </c>
      <c r="AX1945" s="90">
        <f>BD!V1945*BD!AC1945</f>
        <v>0</v>
      </c>
      <c r="AY1945" s="90">
        <f>IF(BD!AN1945="","",BD!AN1945*BD!AC1945)</f>
      </c>
      <c r="AZ1945" s="75" t="s">
        <v>123</v>
      </c>
      <c r="BA1945" s="75"/>
      <c r="BB1945" s="75"/>
      <c r="BC1945" s="75"/>
      <c r="BD1945" s="104"/>
      <c r="BE1945" s="104"/>
      <c r="BF1945" s="101"/>
      <c r="BG1945" s="101"/>
      <c r="BH1945" s="101"/>
      <c r="BI1945" s="101"/>
      <c r="BJ1945" s="101"/>
      <c r="BK1945" s="101"/>
      <c r="BL1945" s="101"/>
      <c r="BM1945" s="101"/>
      <c r="BN1945" s="101"/>
      <c r="BO1945" s="103"/>
      <c r="BP1945" s="101"/>
      <c r="BQ1945" s="101"/>
      <c r="BR1945" s="101"/>
      <c r="BS1945" s="101"/>
      <c r="BT1945" s="101"/>
      <c r="BU1945" s="101"/>
      <c r="BV1945" s="101"/>
      <c r="BW1945" s="101"/>
      <c r="BX1945" s="101"/>
      <c r="BY1945" s="101"/>
      <c r="BZ1945" s="101"/>
      <c r="CA1945" s="101"/>
      <c r="CB1945" s="101"/>
      <c r="CC1945" s="101"/>
      <c r="CD1945" s="101"/>
      <c r="CE1945" s="101"/>
      <c r="CF1945" s="101"/>
      <c r="CG1945" s="37" t="e">
        <f>VLOOKUP(Table_1[[#This Row],[EAN]],'[1]Planilha1'!$E:$R,13,0)</f>
        <v>#N/A</v>
      </c>
      <c r="CI1945" s="188">
        <f>IF(Table_1[[#This Row],[STATUS MERCADO]]="GO",Table_1[[#This Row],[M. BRUTA TOTAL]],0)</f>
        <v>0</v>
      </c>
      <c r="CJ1945" s="188">
        <f>IF(Table_1[[#This Row],[STATUS MERCADO]]="GO",Table_1[[#This Row],[PV UNIT. REALIZADO]]*Table_1[[#This Row],[QUANTIDADE]],0)</f>
        <v>0</v>
      </c>
    </row>
    <row r="1946" ht="15" hidden="1">
      <c r="A1946" s="7"/>
      <c r="B1946" s="84" t="s">
        <v>400</v>
      </c>
      <c r="C1946" s="75">
        <v>223632</v>
      </c>
      <c r="D1946" s="75" t="s">
        <v>2127</v>
      </c>
      <c r="E1946" s="85">
        <v>7891024036952</v>
      </c>
      <c r="F1946" s="86" t="s">
        <v>2128</v>
      </c>
      <c r="G1946" s="75" t="s">
        <v>15</v>
      </c>
      <c r="H1946" s="75">
        <v>1090</v>
      </c>
      <c r="I1946" s="87" t="s">
        <v>1554</v>
      </c>
      <c r="J1946" s="75" t="s">
        <v>1607</v>
      </c>
      <c r="K1946" s="88" t="s">
        <v>1177</v>
      </c>
      <c r="L1946" s="88">
        <v>72</v>
      </c>
      <c r="M1946" s="88">
        <v>0</v>
      </c>
      <c r="N1946" s="75" t="s">
        <v>85</v>
      </c>
      <c r="O1946" s="75" t="s">
        <v>1739</v>
      </c>
      <c r="P1946" s="89"/>
      <c r="Q1946" s="90">
        <f>(17/100+7.6/100+1.65/100)*P1946</f>
        <v>0</v>
      </c>
      <c r="R1946" s="90"/>
      <c r="S1946" s="90"/>
      <c r="T1946" s="90"/>
      <c r="U1946" s="90"/>
      <c r="V1946" s="90">
        <f>+P1946-Q1946+R1946+S1946+T1946+U1946</f>
        <v>0</v>
      </c>
      <c r="W1946" s="91">
        <f>(1.02/100)</f>
        <v>1.02E-2</v>
      </c>
      <c r="X1946" s="91">
        <v>4.8E-3</v>
      </c>
      <c r="Y1946" s="91">
        <v>0.17</v>
      </c>
      <c r="Z1946" s="91">
        <v>1.65E-2</v>
      </c>
      <c r="AA1946" s="91">
        <v>7.6E-2</v>
      </c>
      <c r="AB1946" s="91">
        <f>SUM(W1946:AA1946)</f>
        <v>0.2775</v>
      </c>
      <c r="AC1946" s="75">
        <v>12</v>
      </c>
      <c r="AD1946" s="92">
        <f>IF(AL1946="","",+AC1946*AL1946)</f>
      </c>
      <c r="AE1946" s="93">
        <f>IF(AL1946="","",+AL1946*AB1946)</f>
      </c>
      <c r="AF1946" s="92">
        <f>IF(AL1946="","",+AL1946-AE1946)</f>
      </c>
      <c r="AG1946" s="93">
        <f>+V1946</f>
        <v>0</v>
      </c>
      <c r="AH1946" s="92">
        <f>IF(AF1946="","",+AF1946-AG1946)</f>
      </c>
      <c r="AI1946" s="92">
        <f>IF(AH1946="","",+AH1946*AC1946)</f>
      </c>
      <c r="AJ1946" s="93"/>
      <c r="AK1946" s="94">
        <v>0.33</v>
      </c>
      <c r="AL1946" s="93">
        <f>IF(V1946=0,"",V1946/(1-AB1946-AK1946))</f>
      </c>
      <c r="AM1946" s="95">
        <v>0.33</v>
      </c>
      <c r="AN1946" s="93">
        <f>IF(V1946=0,"",V1946/(1-AB1946-AM1946))</f>
      </c>
      <c r="AO1946" s="96">
        <v>1.2</v>
      </c>
      <c r="AP1946" s="93">
        <f>IF(BD!AJ1946="","",BD!AJ1946*BD!AO1946)</f>
      </c>
      <c r="AQ1946" s="91">
        <f>BD!AM1946/BD!AK1946-1</f>
        <v>0</v>
      </c>
      <c r="AR1946" s="91">
        <f>IF(BD!AN1946="","",IF(BD!AJ1946="","",BD!AN1946/BD!AJ1946-1))</f>
      </c>
      <c r="AS1946" s="91">
        <f>IF(BD!AN1946="","",IF(BD!AN1946&lt;BD!AL1946,"ABAIXO DA META","DENTRO DA META"))</f>
      </c>
      <c r="AT1946" s="91" t="str">
        <f>IF(BD!AJ1946="","EM ANÁLISE",IF(BD!AP1946&gt;=BD!AN1946,"GO", "NO GO"))</f>
        <v>EM ANÁLISE</v>
      </c>
      <c r="AU1946" s="97">
        <f>IF(AN1946="","",+BD!$AN1946-AJ1946)</f>
      </c>
      <c r="AV1946" s="98"/>
      <c r="AW1946" s="90">
        <f>BD!P1946*BD!AC1946</f>
        <v>0</v>
      </c>
      <c r="AX1946" s="90">
        <f>BD!V1946*BD!AC1946</f>
        <v>0</v>
      </c>
      <c r="AY1946" s="90">
        <f>IF(BD!AN1946="","",BD!AN1946*BD!AC1946)</f>
      </c>
      <c r="AZ1946" s="75" t="s">
        <v>123</v>
      </c>
      <c r="BA1946" s="75"/>
      <c r="BB1946" s="75"/>
      <c r="BC1946" s="75"/>
      <c r="BD1946" s="104"/>
      <c r="BE1946" s="104"/>
      <c r="BF1946" s="101"/>
      <c r="BG1946" s="101"/>
      <c r="BH1946" s="101"/>
      <c r="BI1946" s="101"/>
      <c r="BJ1946" s="101"/>
      <c r="BK1946" s="101"/>
      <c r="BL1946" s="101"/>
      <c r="BM1946" s="101"/>
      <c r="BN1946" s="101"/>
      <c r="BO1946" s="103"/>
      <c r="BP1946" s="101"/>
      <c r="BQ1946" s="101"/>
      <c r="BR1946" s="101"/>
      <c r="BS1946" s="101"/>
      <c r="BT1946" s="101"/>
      <c r="BU1946" s="101"/>
      <c r="BV1946" s="101"/>
      <c r="BW1946" s="101"/>
      <c r="BX1946" s="101"/>
      <c r="BY1946" s="101"/>
      <c r="BZ1946" s="101"/>
      <c r="CA1946" s="101"/>
      <c r="CB1946" s="101"/>
      <c r="CC1946" s="101"/>
      <c r="CD1946" s="101"/>
      <c r="CE1946" s="101"/>
      <c r="CF1946" s="101"/>
      <c r="CG1946" s="37" t="e">
        <f>VLOOKUP(Table_1[[#This Row],[EAN]],'[1]Planilha1'!$E:$R,13,0)</f>
        <v>#N/A</v>
      </c>
      <c r="CI1946" s="188">
        <f>IF(Table_1[[#This Row],[STATUS MERCADO]]="GO",Table_1[[#This Row],[M. BRUTA TOTAL]],0)</f>
        <v>0</v>
      </c>
      <c r="CJ1946" s="188">
        <f>IF(Table_1[[#This Row],[STATUS MERCADO]]="GO",Table_1[[#This Row],[PV UNIT. REALIZADO]]*Table_1[[#This Row],[QUANTIDADE]],0)</f>
        <v>0</v>
      </c>
    </row>
    <row r="1947" ht="15" hidden="1">
      <c r="A1947" s="7"/>
      <c r="B1947" s="84" t="s">
        <v>400</v>
      </c>
      <c r="C1947" s="75">
        <v>223633</v>
      </c>
      <c r="D1947" s="75" t="s">
        <v>2129</v>
      </c>
      <c r="E1947" s="85">
        <v>7891024036921</v>
      </c>
      <c r="F1947" s="86" t="s">
        <v>2130</v>
      </c>
      <c r="G1947" s="75" t="s">
        <v>15</v>
      </c>
      <c r="H1947" s="75">
        <v>1090</v>
      </c>
      <c r="I1947" s="87" t="s">
        <v>1554</v>
      </c>
      <c r="J1947" s="75" t="s">
        <v>1607</v>
      </c>
      <c r="K1947" s="88" t="s">
        <v>1177</v>
      </c>
      <c r="L1947" s="88">
        <v>72</v>
      </c>
      <c r="M1947" s="88">
        <v>0</v>
      </c>
      <c r="N1947" s="75" t="s">
        <v>85</v>
      </c>
      <c r="O1947" s="75" t="s">
        <v>1739</v>
      </c>
      <c r="P1947" s="89"/>
      <c r="Q1947" s="90">
        <f>(17/100+7.6/100+1.65/100)*P1947</f>
        <v>0</v>
      </c>
      <c r="R1947" s="90"/>
      <c r="S1947" s="90"/>
      <c r="T1947" s="90"/>
      <c r="U1947" s="90"/>
      <c r="V1947" s="90">
        <f>+P1947-Q1947+R1947+S1947+T1947+U1947</f>
        <v>0</v>
      </c>
      <c r="W1947" s="91">
        <f>(1.02/100)</f>
        <v>1.02E-2</v>
      </c>
      <c r="X1947" s="91">
        <v>4.8E-3</v>
      </c>
      <c r="Y1947" s="91">
        <v>0.17</v>
      </c>
      <c r="Z1947" s="91">
        <v>1.65E-2</v>
      </c>
      <c r="AA1947" s="91">
        <v>7.6E-2</v>
      </c>
      <c r="AB1947" s="91">
        <f>SUM(W1947:AA1947)</f>
        <v>0.2775</v>
      </c>
      <c r="AC1947" s="75">
        <v>12</v>
      </c>
      <c r="AD1947" s="92">
        <f>IF(AL1947="","",+AC1947*AL1947)</f>
      </c>
      <c r="AE1947" s="93">
        <f>IF(AL1947="","",+AL1947*AB1947)</f>
      </c>
      <c r="AF1947" s="92">
        <f>IF(AL1947="","",+AL1947-AE1947)</f>
      </c>
      <c r="AG1947" s="93">
        <f>+V1947</f>
        <v>0</v>
      </c>
      <c r="AH1947" s="92">
        <f>IF(AF1947="","",+AF1947-AG1947)</f>
      </c>
      <c r="AI1947" s="92">
        <f>IF(AH1947="","",+AH1947*AC1947)</f>
      </c>
      <c r="AJ1947" s="93"/>
      <c r="AK1947" s="94">
        <v>0.33</v>
      </c>
      <c r="AL1947" s="93">
        <f>IF(V1947=0,"",V1947/(1-AB1947-AK1947))</f>
      </c>
      <c r="AM1947" s="95">
        <v>0.33</v>
      </c>
      <c r="AN1947" s="93">
        <f>IF(V1947=0,"",V1947/(1-AB1947-AM1947))</f>
      </c>
      <c r="AO1947" s="96">
        <v>1.2</v>
      </c>
      <c r="AP1947" s="93">
        <f>IF(BD!AJ1947="","",BD!AJ1947*BD!AO1947)</f>
      </c>
      <c r="AQ1947" s="91">
        <f>BD!AM1947/BD!AK1947-1</f>
        <v>0</v>
      </c>
      <c r="AR1947" s="91">
        <f>IF(BD!AN1947="","",IF(BD!AJ1947="","",BD!AN1947/BD!AJ1947-1))</f>
      </c>
      <c r="AS1947" s="91">
        <f>IF(BD!AN1947="","",IF(BD!AN1947&lt;BD!AL1947,"ABAIXO DA META","DENTRO DA META"))</f>
      </c>
      <c r="AT1947" s="91" t="str">
        <f>IF(BD!AJ1947="","EM ANÁLISE",IF(BD!AP1947&gt;=BD!AN1947,"GO", "NO GO"))</f>
        <v>EM ANÁLISE</v>
      </c>
      <c r="AU1947" s="97">
        <f>IF(AN1947="","",+BD!$AN1947-AJ1947)</f>
      </c>
      <c r="AV1947" s="98"/>
      <c r="AW1947" s="90">
        <f>BD!P1947*BD!AC1947</f>
        <v>0</v>
      </c>
      <c r="AX1947" s="90">
        <f>BD!V1947*BD!AC1947</f>
        <v>0</v>
      </c>
      <c r="AY1947" s="90">
        <f>IF(BD!AN1947="","",BD!AN1947*BD!AC1947)</f>
      </c>
      <c r="AZ1947" s="75" t="s">
        <v>123</v>
      </c>
      <c r="BA1947" s="75"/>
      <c r="BB1947" s="75"/>
      <c r="BC1947" s="75"/>
      <c r="BD1947" s="104"/>
      <c r="BE1947" s="104"/>
      <c r="BF1947" s="101"/>
      <c r="BG1947" s="101"/>
      <c r="BH1947" s="101"/>
      <c r="BI1947" s="101"/>
      <c r="BJ1947" s="101"/>
      <c r="BK1947" s="101"/>
      <c r="BL1947" s="101"/>
      <c r="BM1947" s="101"/>
      <c r="BN1947" s="101"/>
      <c r="BO1947" s="103"/>
      <c r="BP1947" s="101"/>
      <c r="BQ1947" s="101"/>
      <c r="BR1947" s="101"/>
      <c r="BS1947" s="101"/>
      <c r="BT1947" s="101"/>
      <c r="BU1947" s="101"/>
      <c r="BV1947" s="101"/>
      <c r="BW1947" s="101"/>
      <c r="BX1947" s="101"/>
      <c r="BY1947" s="101"/>
      <c r="BZ1947" s="101"/>
      <c r="CA1947" s="101"/>
      <c r="CB1947" s="101"/>
      <c r="CC1947" s="101"/>
      <c r="CD1947" s="101"/>
      <c r="CE1947" s="101"/>
      <c r="CF1947" s="101"/>
      <c r="CG1947" s="37" t="e">
        <f>VLOOKUP(Table_1[[#This Row],[EAN]],'[1]Planilha1'!$E:$R,13,0)</f>
        <v>#N/A</v>
      </c>
      <c r="CI1947" s="188">
        <f>IF(Table_1[[#This Row],[STATUS MERCADO]]="GO",Table_1[[#This Row],[M. BRUTA TOTAL]],0)</f>
        <v>0</v>
      </c>
      <c r="CJ1947" s="188">
        <f>IF(Table_1[[#This Row],[STATUS MERCADO]]="GO",Table_1[[#This Row],[PV UNIT. REALIZADO]]*Table_1[[#This Row],[QUANTIDADE]],0)</f>
        <v>0</v>
      </c>
    </row>
    <row r="1948" ht="15" hidden="1">
      <c r="A1948" s="7"/>
      <c r="B1948" s="84" t="s">
        <v>400</v>
      </c>
      <c r="C1948" s="75">
        <v>223634</v>
      </c>
      <c r="D1948" s="75" t="s">
        <v>2131</v>
      </c>
      <c r="E1948" s="85">
        <v>7891024035900</v>
      </c>
      <c r="F1948" s="86" t="s">
        <v>2132</v>
      </c>
      <c r="G1948" s="75" t="s">
        <v>15</v>
      </c>
      <c r="H1948" s="75">
        <v>1090</v>
      </c>
      <c r="I1948" s="87" t="s">
        <v>1554</v>
      </c>
      <c r="J1948" s="75" t="s">
        <v>1647</v>
      </c>
      <c r="K1948" s="88" t="s">
        <v>1177</v>
      </c>
      <c r="L1948" s="88">
        <v>3</v>
      </c>
      <c r="M1948" s="88">
        <v>0</v>
      </c>
      <c r="N1948" s="75" t="s">
        <v>85</v>
      </c>
      <c r="O1948" s="75" t="s">
        <v>1739</v>
      </c>
      <c r="P1948" s="89"/>
      <c r="Q1948" s="90">
        <f>(17/100+7.6/100+1.65/100)*P1948</f>
        <v>0</v>
      </c>
      <c r="R1948" s="90"/>
      <c r="S1948" s="90"/>
      <c r="T1948" s="90"/>
      <c r="U1948" s="90"/>
      <c r="V1948" s="90">
        <f>+P1948-Q1948+R1948+S1948+T1948+U1948</f>
        <v>0</v>
      </c>
      <c r="W1948" s="91">
        <f>(1.02/100)</f>
        <v>1.02E-2</v>
      </c>
      <c r="X1948" s="91">
        <v>4.8E-3</v>
      </c>
      <c r="Y1948" s="91">
        <v>0.17</v>
      </c>
      <c r="Z1948" s="91">
        <v>1.65E-2</v>
      </c>
      <c r="AA1948" s="91">
        <v>7.6E-2</v>
      </c>
      <c r="AB1948" s="91">
        <f>SUM(W1948:AA1948)</f>
        <v>0.2775</v>
      </c>
      <c r="AC1948" s="75">
        <v>12</v>
      </c>
      <c r="AD1948" s="92">
        <f>IF(AL1948="","",+AC1948*AL1948)</f>
      </c>
      <c r="AE1948" s="93">
        <f>IF(AL1948="","",+AL1948*AB1948)</f>
      </c>
      <c r="AF1948" s="92">
        <f>IF(AL1948="","",+AL1948-AE1948)</f>
      </c>
      <c r="AG1948" s="93">
        <f>+V1948</f>
        <v>0</v>
      </c>
      <c r="AH1948" s="92">
        <f>IF(AF1948="","",+AF1948-AG1948)</f>
      </c>
      <c r="AI1948" s="92">
        <f>IF(AH1948="","",+AH1948*AC1948)</f>
      </c>
      <c r="AJ1948" s="93"/>
      <c r="AK1948" s="94">
        <v>0.33</v>
      </c>
      <c r="AL1948" s="93">
        <f>IF(V1948=0,"",V1948/(1-AB1948-AK1948))</f>
      </c>
      <c r="AM1948" s="95">
        <v>0.33</v>
      </c>
      <c r="AN1948" s="93">
        <f>IF(V1948=0,"",V1948/(1-AB1948-AM1948))</f>
      </c>
      <c r="AO1948" s="96">
        <v>1.2</v>
      </c>
      <c r="AP1948" s="93">
        <f>IF(BD!AJ1948="","",BD!AJ1948*BD!AO1948)</f>
      </c>
      <c r="AQ1948" s="91">
        <f>BD!AM1948/BD!AK1948-1</f>
        <v>0</v>
      </c>
      <c r="AR1948" s="91">
        <f>IF(BD!AN1948="","",IF(BD!AJ1948="","",BD!AN1948/BD!AJ1948-1))</f>
      </c>
      <c r="AS1948" s="91">
        <f>IF(BD!AN1948="","",IF(BD!AN1948&lt;BD!AL1948,"ABAIXO DA META","DENTRO DA META"))</f>
      </c>
      <c r="AT1948" s="91" t="str">
        <f>IF(BD!AJ1948="","EM ANÁLISE",IF(BD!AP1948&gt;=BD!AN1948,"GO", "NO GO"))</f>
        <v>EM ANÁLISE</v>
      </c>
      <c r="AU1948" s="97">
        <f>IF(AN1948="","",+BD!$AN1948-AJ1948)</f>
      </c>
      <c r="AV1948" s="98"/>
      <c r="AW1948" s="90">
        <f>BD!P1948*BD!AC1948</f>
        <v>0</v>
      </c>
      <c r="AX1948" s="90">
        <f>BD!V1948*BD!AC1948</f>
        <v>0</v>
      </c>
      <c r="AY1948" s="90">
        <f>IF(BD!AN1948="","",BD!AN1948*BD!AC1948)</f>
      </c>
      <c r="AZ1948" s="75" t="s">
        <v>123</v>
      </c>
      <c r="BA1948" s="75"/>
      <c r="BB1948" s="75"/>
      <c r="BC1948" s="75"/>
      <c r="BD1948" s="104"/>
      <c r="BE1948" s="104"/>
      <c r="BF1948" s="101"/>
      <c r="BG1948" s="101"/>
      <c r="BH1948" s="101"/>
      <c r="BI1948" s="101"/>
      <c r="BJ1948" s="101"/>
      <c r="BK1948" s="101"/>
      <c r="BL1948" s="101"/>
      <c r="BM1948" s="101"/>
      <c r="BN1948" s="101"/>
      <c r="BO1948" s="103"/>
      <c r="BP1948" s="101"/>
      <c r="BQ1948" s="101"/>
      <c r="BR1948" s="101"/>
      <c r="BS1948" s="101"/>
      <c r="BT1948" s="101"/>
      <c r="BU1948" s="101"/>
      <c r="BV1948" s="101"/>
      <c r="BW1948" s="101"/>
      <c r="BX1948" s="101"/>
      <c r="BY1948" s="101"/>
      <c r="BZ1948" s="101"/>
      <c r="CA1948" s="101"/>
      <c r="CB1948" s="101"/>
      <c r="CC1948" s="101"/>
      <c r="CD1948" s="101"/>
      <c r="CE1948" s="101"/>
      <c r="CF1948" s="101"/>
      <c r="CG1948" s="37" t="e">
        <f>VLOOKUP(Table_1[[#This Row],[EAN]],'[1]Planilha1'!$E:$R,13,0)</f>
        <v>#N/A</v>
      </c>
      <c r="CI1948" s="188">
        <f>IF(Table_1[[#This Row],[STATUS MERCADO]]="GO",Table_1[[#This Row],[M. BRUTA TOTAL]],0)</f>
        <v>0</v>
      </c>
      <c r="CJ1948" s="188">
        <f>IF(Table_1[[#This Row],[STATUS MERCADO]]="GO",Table_1[[#This Row],[PV UNIT. REALIZADO]]*Table_1[[#This Row],[QUANTIDADE]],0)</f>
        <v>0</v>
      </c>
    </row>
    <row r="1949" ht="15" hidden="1">
      <c r="A1949" s="7"/>
      <c r="B1949" s="84" t="s">
        <v>400</v>
      </c>
      <c r="C1949" s="75">
        <v>223635</v>
      </c>
      <c r="D1949" s="75" t="s">
        <v>2133</v>
      </c>
      <c r="E1949" s="85">
        <v>7891024036983</v>
      </c>
      <c r="F1949" s="86" t="s">
        <v>2134</v>
      </c>
      <c r="G1949" s="75" t="s">
        <v>15</v>
      </c>
      <c r="H1949" s="75">
        <v>1090</v>
      </c>
      <c r="I1949" s="87" t="s">
        <v>1554</v>
      </c>
      <c r="J1949" s="75" t="s">
        <v>1633</v>
      </c>
      <c r="K1949" s="88" t="s">
        <v>1177</v>
      </c>
      <c r="L1949" s="88">
        <v>12</v>
      </c>
      <c r="M1949" s="88">
        <v>0</v>
      </c>
      <c r="N1949" s="75" t="s">
        <v>85</v>
      </c>
      <c r="O1949" s="75" t="s">
        <v>1739</v>
      </c>
      <c r="P1949" s="89"/>
      <c r="Q1949" s="90">
        <f>(17/100+7.6/100+1.65/100)*P1949</f>
        <v>0</v>
      </c>
      <c r="R1949" s="90"/>
      <c r="S1949" s="90"/>
      <c r="T1949" s="90"/>
      <c r="U1949" s="90"/>
      <c r="V1949" s="90">
        <f>+P1949-Q1949+R1949+S1949+T1949+U1949</f>
        <v>0</v>
      </c>
      <c r="W1949" s="91">
        <f>(1.02/100)</f>
        <v>1.02E-2</v>
      </c>
      <c r="X1949" s="91">
        <v>4.8E-3</v>
      </c>
      <c r="Y1949" s="91">
        <v>0.17</v>
      </c>
      <c r="Z1949" s="91">
        <v>1.65E-2</v>
      </c>
      <c r="AA1949" s="91">
        <v>7.6E-2</v>
      </c>
      <c r="AB1949" s="91">
        <f>SUM(W1949:AA1949)</f>
        <v>0.2775</v>
      </c>
      <c r="AC1949" s="75">
        <v>12</v>
      </c>
      <c r="AD1949" s="92">
        <f>IF(AL1949="","",+AC1949*AL1949)</f>
      </c>
      <c r="AE1949" s="93">
        <f>IF(AL1949="","",+AL1949*AB1949)</f>
      </c>
      <c r="AF1949" s="92">
        <f>IF(AL1949="","",+AL1949-AE1949)</f>
      </c>
      <c r="AG1949" s="93">
        <f>+V1949</f>
        <v>0</v>
      </c>
      <c r="AH1949" s="92">
        <f>IF(AF1949="","",+AF1949-AG1949)</f>
      </c>
      <c r="AI1949" s="92">
        <f>IF(AH1949="","",+AH1949*AC1949)</f>
      </c>
      <c r="AJ1949" s="93"/>
      <c r="AK1949" s="94">
        <v>0.33</v>
      </c>
      <c r="AL1949" s="93">
        <f>IF(V1949=0,"",V1949/(1-AB1949-AK1949))</f>
      </c>
      <c r="AM1949" s="95">
        <v>0.33</v>
      </c>
      <c r="AN1949" s="93">
        <f>IF(V1949=0,"",V1949/(1-AB1949-AM1949))</f>
      </c>
      <c r="AO1949" s="96">
        <v>1.2</v>
      </c>
      <c r="AP1949" s="93">
        <f>IF(BD!AJ1949="","",BD!AJ1949*BD!AO1949)</f>
      </c>
      <c r="AQ1949" s="91">
        <f>BD!AM1949/BD!AK1949-1</f>
        <v>0</v>
      </c>
      <c r="AR1949" s="91">
        <f>IF(BD!AN1949="","",IF(BD!AJ1949="","",BD!AN1949/BD!AJ1949-1))</f>
      </c>
      <c r="AS1949" s="91">
        <f>IF(BD!AN1949="","",IF(BD!AN1949&lt;BD!AL1949,"ABAIXO DA META","DENTRO DA META"))</f>
      </c>
      <c r="AT1949" s="91" t="str">
        <f>IF(BD!AJ1949="","EM ANÁLISE",IF(BD!AP1949&gt;=BD!AN1949,"GO", "NO GO"))</f>
        <v>EM ANÁLISE</v>
      </c>
      <c r="AU1949" s="97">
        <f>IF(AN1949="","",+BD!$AN1949-AJ1949)</f>
      </c>
      <c r="AV1949" s="98"/>
      <c r="AW1949" s="90">
        <f>BD!P1949*BD!AC1949</f>
        <v>0</v>
      </c>
      <c r="AX1949" s="90">
        <f>BD!V1949*BD!AC1949</f>
        <v>0</v>
      </c>
      <c r="AY1949" s="90">
        <f>IF(BD!AN1949="","",BD!AN1949*BD!AC1949)</f>
      </c>
      <c r="AZ1949" s="75" t="s">
        <v>123</v>
      </c>
      <c r="BA1949" s="75"/>
      <c r="BB1949" s="75"/>
      <c r="BC1949" s="75"/>
      <c r="BD1949" s="104"/>
      <c r="BE1949" s="104"/>
      <c r="BF1949" s="101"/>
      <c r="BG1949" s="101"/>
      <c r="BH1949" s="101"/>
      <c r="BI1949" s="101"/>
      <c r="BJ1949" s="101"/>
      <c r="BK1949" s="101"/>
      <c r="BL1949" s="101"/>
      <c r="BM1949" s="101"/>
      <c r="BN1949" s="101"/>
      <c r="BO1949" s="103"/>
      <c r="BP1949" s="101"/>
      <c r="BQ1949" s="101"/>
      <c r="BR1949" s="101"/>
      <c r="BS1949" s="101"/>
      <c r="BT1949" s="101"/>
      <c r="BU1949" s="101"/>
      <c r="BV1949" s="101"/>
      <c r="BW1949" s="101"/>
      <c r="BX1949" s="101"/>
      <c r="BY1949" s="101"/>
      <c r="BZ1949" s="101"/>
      <c r="CA1949" s="101"/>
      <c r="CB1949" s="101"/>
      <c r="CC1949" s="101"/>
      <c r="CD1949" s="101"/>
      <c r="CE1949" s="101"/>
      <c r="CF1949" s="101"/>
      <c r="CG1949" s="37" t="e">
        <f>VLOOKUP(Table_1[[#This Row],[EAN]],'[1]Planilha1'!$E:$R,13,0)</f>
        <v>#N/A</v>
      </c>
      <c r="CI1949" s="188">
        <f>IF(Table_1[[#This Row],[STATUS MERCADO]]="GO",Table_1[[#This Row],[M. BRUTA TOTAL]],0)</f>
        <v>0</v>
      </c>
      <c r="CJ1949" s="188">
        <f>IF(Table_1[[#This Row],[STATUS MERCADO]]="GO",Table_1[[#This Row],[PV UNIT. REALIZADO]]*Table_1[[#This Row],[QUANTIDADE]],0)</f>
        <v>0</v>
      </c>
    </row>
    <row r="1950" ht="15" hidden="1">
      <c r="A1950" s="7"/>
      <c r="B1950" s="107" t="s">
        <v>400</v>
      </c>
      <c r="C1950" s="110">
        <v>223636</v>
      </c>
      <c r="D1950" s="110">
        <v>61000478</v>
      </c>
      <c r="E1950" s="108">
        <v>7891024008799</v>
      </c>
      <c r="F1950" s="109" t="s">
        <v>2135</v>
      </c>
      <c r="G1950" s="75" t="s">
        <v>15</v>
      </c>
      <c r="H1950" s="110">
        <v>1620</v>
      </c>
      <c r="I1950" s="111" t="s">
        <v>1541</v>
      </c>
      <c r="J1950" s="110" t="s">
        <v>1719</v>
      </c>
      <c r="K1950" s="112" t="s">
        <v>1177</v>
      </c>
      <c r="L1950" s="112">
        <v>12</v>
      </c>
      <c r="M1950" s="112">
        <v>0</v>
      </c>
      <c r="N1950" s="110" t="s">
        <v>85</v>
      </c>
      <c r="O1950" s="110" t="s">
        <v>1739</v>
      </c>
      <c r="P1950" s="113"/>
      <c r="Q1950" s="114">
        <f>(17/100+7.6/100+1.65/100)*P1950</f>
        <v>0</v>
      </c>
      <c r="R1950" s="114"/>
      <c r="S1950" s="114"/>
      <c r="T1950" s="114"/>
      <c r="U1950" s="114"/>
      <c r="V1950" s="114">
        <f>+P1950-Q1950+R1950+S1950+T1950+U1950</f>
        <v>0</v>
      </c>
      <c r="W1950" s="115">
        <f>(1.02/100)</f>
        <v>1.02E-2</v>
      </c>
      <c r="X1950" s="115">
        <v>4.8E-3</v>
      </c>
      <c r="Y1950" s="115">
        <v>0.17</v>
      </c>
      <c r="Z1950" s="115">
        <v>1.65E-2</v>
      </c>
      <c r="AA1950" s="115">
        <v>7.6E-2</v>
      </c>
      <c r="AB1950" s="115">
        <f>SUM(W1950:AA1950)</f>
        <v>0.2775</v>
      </c>
      <c r="AC1950" s="110">
        <v>12</v>
      </c>
      <c r="AD1950" s="116">
        <f>IF(AL1950="","",+AC1950*AL1950)</f>
      </c>
      <c r="AE1950" s="117">
        <f>IF(AL1950="","",+AL1950*AB1950)</f>
      </c>
      <c r="AF1950" s="116">
        <f>IF(AL1950="","",+AL1950-AE1950)</f>
      </c>
      <c r="AG1950" s="117">
        <f>+V1950</f>
        <v>0</v>
      </c>
      <c r="AH1950" s="116">
        <f>IF(AF1950="","",+AF1950-AG1950)</f>
      </c>
      <c r="AI1950" s="116">
        <f>IF(AH1950="","",+AH1950*AC1950)</f>
      </c>
      <c r="AJ1950" s="117"/>
      <c r="AK1950" s="118">
        <v>0.33</v>
      </c>
      <c r="AL1950" s="117">
        <f>IF(V1950=0,"",V1950/(1-AB1950-AK1950))</f>
      </c>
      <c r="AM1950" s="119">
        <v>0.33</v>
      </c>
      <c r="AN1950" s="117">
        <f>IF(V1950=0,"",V1950/(1-AB1950-AM1950))</f>
      </c>
      <c r="AO1950" s="120">
        <v>1.2</v>
      </c>
      <c r="AP1950" s="117">
        <f>IF(BD!AJ1950="","",BD!AJ1950*BD!AO1950)</f>
      </c>
      <c r="AQ1950" s="115">
        <f>BD!AM1950/BD!AK1950-1</f>
        <v>0</v>
      </c>
      <c r="AR1950" s="115">
        <f>IF(BD!AN1950="","",IF(BD!AJ1950="","",BD!AN1950/BD!AJ1950-1))</f>
      </c>
      <c r="AS1950" s="115">
        <f>IF(BD!AN1950="","",IF(BD!AN1950&lt;BD!AL1950,"ABAIXO DA META","DENTRO DA META"))</f>
      </c>
      <c r="AT1950" s="115" t="str">
        <f>IF(BD!AJ1950="","EM ANÁLISE",IF(BD!AP1950&gt;=BD!AN1950,"GO", "NO GO"))</f>
        <v>EM ANÁLISE</v>
      </c>
      <c r="AU1950" s="121">
        <f>IF(AN1950="","",+BD!$AN1950-AJ1950)</f>
      </c>
      <c r="AV1950" s="98"/>
      <c r="AW1950" s="114">
        <f>BD!P1950*BD!AC1950</f>
        <v>0</v>
      </c>
      <c r="AX1950" s="114">
        <f>BD!V1950*BD!AC1950</f>
        <v>0</v>
      </c>
      <c r="AY1950" s="114">
        <f>IF(BD!AN1950="","",BD!AN1950*BD!AC1950)</f>
      </c>
      <c r="AZ1950" s="110" t="s">
        <v>123</v>
      </c>
      <c r="BA1950" s="110"/>
      <c r="BB1950" s="110"/>
      <c r="BC1950" s="110"/>
      <c r="BD1950" s="104"/>
      <c r="BE1950" s="104"/>
      <c r="BF1950" s="101"/>
      <c r="BG1950" s="101"/>
      <c r="BH1950" s="101"/>
      <c r="BI1950" s="101"/>
      <c r="BJ1950" s="101"/>
      <c r="BK1950" s="101"/>
      <c r="BL1950" s="101"/>
      <c r="BM1950" s="101"/>
      <c r="BN1950" s="101"/>
      <c r="BO1950" s="103"/>
      <c r="BP1950" s="101"/>
      <c r="BQ1950" s="101"/>
      <c r="BR1950" s="101"/>
      <c r="BS1950" s="101"/>
      <c r="BT1950" s="101"/>
      <c r="BU1950" s="101"/>
      <c r="BV1950" s="101"/>
      <c r="BW1950" s="101"/>
      <c r="BX1950" s="101"/>
      <c r="BY1950" s="101"/>
      <c r="BZ1950" s="101"/>
      <c r="CA1950" s="101"/>
      <c r="CB1950" s="101"/>
      <c r="CC1950" s="101"/>
      <c r="CD1950" s="101"/>
      <c r="CE1950" s="101"/>
      <c r="CF1950" s="101"/>
      <c r="CG1950" s="37" t="e">
        <f>VLOOKUP(Table_1[[#This Row],[EAN]],'[1]Planilha1'!$E:$R,13,0)</f>
        <v>#N/A</v>
      </c>
      <c r="CI1950" s="188">
        <f>IF(Table_1[[#This Row],[STATUS MERCADO]]="GO",Table_1[[#This Row],[M. BRUTA TOTAL]],0)</f>
        <v>0</v>
      </c>
      <c r="CJ1950" s="188">
        <f>IF(Table_1[[#This Row],[STATUS MERCADO]]="GO",Table_1[[#This Row],[PV UNIT. REALIZADO]]*Table_1[[#This Row],[QUANTIDADE]],0)</f>
        <v>0</v>
      </c>
    </row>
    <row r="1951" ht="15" hidden="1">
      <c r="A1951" s="7"/>
      <c r="B1951" s="75" t="s">
        <v>400</v>
      </c>
      <c r="C1951" s="75">
        <v>223637</v>
      </c>
      <c r="D1951" s="75" t="s">
        <v>2136</v>
      </c>
      <c r="E1951" s="85">
        <v>7891024035580</v>
      </c>
      <c r="F1951" s="86" t="s">
        <v>2137</v>
      </c>
      <c r="G1951" s="75" t="s">
        <v>15</v>
      </c>
      <c r="H1951" s="75">
        <v>1090</v>
      </c>
      <c r="I1951" s="87" t="s">
        <v>1554</v>
      </c>
      <c r="J1951" s="75" t="s">
        <v>1607</v>
      </c>
      <c r="K1951" s="88" t="s">
        <v>1177</v>
      </c>
      <c r="L1951" s="88">
        <v>72</v>
      </c>
      <c r="M1951" s="88">
        <v>0</v>
      </c>
      <c r="N1951" s="75" t="s">
        <v>85</v>
      </c>
      <c r="O1951" s="75" t="s">
        <v>1739</v>
      </c>
      <c r="P1951" s="89"/>
      <c r="Q1951" s="90">
        <f>(17/100+7.6/100+1.65/100)*P1951</f>
        <v>0</v>
      </c>
      <c r="R1951" s="90"/>
      <c r="S1951" s="90"/>
      <c r="T1951" s="90"/>
      <c r="U1951" s="90"/>
      <c r="V1951" s="90">
        <f>+P1951-Q1951+R1951+S1951+T1951+U1951</f>
        <v>0</v>
      </c>
      <c r="W1951" s="91">
        <f>(1.02/100)</f>
        <v>1.02E-2</v>
      </c>
      <c r="X1951" s="91">
        <v>4.8E-3</v>
      </c>
      <c r="Y1951" s="91">
        <v>0.17</v>
      </c>
      <c r="Z1951" s="91">
        <v>1.65E-2</v>
      </c>
      <c r="AA1951" s="91">
        <v>7.6E-2</v>
      </c>
      <c r="AB1951" s="91">
        <f>SUM(W1951:AA1951)</f>
        <v>0.2775</v>
      </c>
      <c r="AC1951" s="75">
        <v>12</v>
      </c>
      <c r="AD1951" s="92">
        <f>IF(AL1951="","",+AC1951*AL1951)</f>
      </c>
      <c r="AE1951" s="93">
        <f>IF(AL1951="","",+AL1951*AB1951)</f>
      </c>
      <c r="AF1951" s="92">
        <f>IF(AL1951="","",+AL1951-AE1951)</f>
      </c>
      <c r="AG1951" s="93">
        <f>+V1951</f>
        <v>0</v>
      </c>
      <c r="AH1951" s="92">
        <f>IF(AF1951="","",+AF1951-AG1951)</f>
      </c>
      <c r="AI1951" s="92">
        <f>IF(AH1951="","",+AH1951*AC1951)</f>
      </c>
      <c r="AJ1951" s="93"/>
      <c r="AK1951" s="94">
        <v>0.33</v>
      </c>
      <c r="AL1951" s="93">
        <f>IF(V1951=0,"",V1951/(1-AB1951-AK1951))</f>
      </c>
      <c r="AM1951" s="95">
        <v>0.33</v>
      </c>
      <c r="AN1951" s="93">
        <f>IF(V1951=0,"",V1951/(1-AB1951-AM1951))</f>
      </c>
      <c r="AO1951" s="96">
        <v>1.2</v>
      </c>
      <c r="AP1951" s="93">
        <f>IF(BD!AJ1951="","",BD!AJ1951*BD!AO1951)</f>
      </c>
      <c r="AQ1951" s="91">
        <f>BD!AM1951/BD!AK1951-1</f>
        <v>0</v>
      </c>
      <c r="AR1951" s="91">
        <f>IF(BD!AN1951="","",IF(BD!AJ1951="","",BD!AN1951/BD!AJ1951-1))</f>
      </c>
      <c r="AS1951" s="91">
        <f>IF(BD!AN1951="","",IF(BD!AN1951&lt;BD!AL1951,"ABAIXO DA META","DENTRO DA META"))</f>
      </c>
      <c r="AT1951" s="91" t="str">
        <f>IF(BD!AJ1951="","EM ANÁLISE",IF(BD!AP1951&gt;=BD!AN1951,"GO", "NO GO"))</f>
        <v>EM ANÁLISE</v>
      </c>
      <c r="AU1951" s="97">
        <f>IF(AN1951="","",+BD!$AN1951-AJ1951)</f>
      </c>
      <c r="AV1951" s="98"/>
      <c r="AW1951" s="90">
        <f>BD!P1951*BD!AC1951</f>
        <v>0</v>
      </c>
      <c r="AX1951" s="90">
        <f>BD!V1951*BD!AC1951</f>
        <v>0</v>
      </c>
      <c r="AY1951" s="90">
        <f>IF(BD!AN1951="","",BD!AN1951*BD!AC1951)</f>
      </c>
      <c r="AZ1951" s="75" t="s">
        <v>123</v>
      </c>
      <c r="BA1951" s="75"/>
      <c r="BB1951" s="75"/>
      <c r="BC1951" s="75"/>
      <c r="BD1951" s="104"/>
      <c r="BE1951" s="104"/>
      <c r="BF1951" s="101"/>
      <c r="BG1951" s="101"/>
      <c r="BH1951" s="101"/>
      <c r="BI1951" s="101"/>
      <c r="BJ1951" s="101"/>
      <c r="BK1951" s="101"/>
      <c r="BL1951" s="101"/>
      <c r="BM1951" s="101"/>
      <c r="BN1951" s="101"/>
      <c r="BO1951" s="103"/>
      <c r="BP1951" s="101"/>
      <c r="BQ1951" s="101"/>
      <c r="BR1951" s="101"/>
      <c r="BS1951" s="101"/>
      <c r="BT1951" s="101"/>
      <c r="BU1951" s="101"/>
      <c r="BV1951" s="101"/>
      <c r="BW1951" s="101"/>
      <c r="BX1951" s="101"/>
      <c r="BY1951" s="101"/>
      <c r="BZ1951" s="101"/>
      <c r="CA1951" s="101"/>
      <c r="CB1951" s="101"/>
      <c r="CC1951" s="101"/>
      <c r="CD1951" s="101"/>
      <c r="CE1951" s="101"/>
      <c r="CF1951" s="101"/>
      <c r="CG1951" s="37" t="e">
        <f>VLOOKUP(Table_1[[#This Row],[EAN]],'[1]Planilha1'!$E:$R,13,0)</f>
        <v>#N/A</v>
      </c>
      <c r="CI1951" s="188">
        <f>IF(Table_1[[#This Row],[STATUS MERCADO]]="GO",Table_1[[#This Row],[M. BRUTA TOTAL]],0)</f>
        <v>0</v>
      </c>
      <c r="CJ1951" s="188">
        <f>IF(Table_1[[#This Row],[STATUS MERCADO]]="GO",Table_1[[#This Row],[PV UNIT. REALIZADO]]*Table_1[[#This Row],[QUANTIDADE]],0)</f>
        <v>0</v>
      </c>
    </row>
    <row r="1952" ht="15" hidden="1">
      <c r="A1952" s="7"/>
      <c r="B1952" s="75" t="s">
        <v>400</v>
      </c>
      <c r="C1952" s="75">
        <v>223638</v>
      </c>
      <c r="D1952" s="75" t="s">
        <v>2138</v>
      </c>
      <c r="E1952" s="85">
        <v>7891024035696</v>
      </c>
      <c r="F1952" s="86" t="s">
        <v>2139</v>
      </c>
      <c r="G1952" s="75" t="s">
        <v>15</v>
      </c>
      <c r="H1952" s="75">
        <v>1090</v>
      </c>
      <c r="I1952" s="87" t="s">
        <v>1554</v>
      </c>
      <c r="J1952" s="75" t="s">
        <v>1633</v>
      </c>
      <c r="K1952" s="88" t="s">
        <v>1177</v>
      </c>
      <c r="L1952" s="88">
        <v>24</v>
      </c>
      <c r="M1952" s="88">
        <v>0</v>
      </c>
      <c r="N1952" s="75" t="s">
        <v>85</v>
      </c>
      <c r="O1952" s="75" t="s">
        <v>1739</v>
      </c>
      <c r="P1952" s="89"/>
      <c r="Q1952" s="90">
        <f>(17/100+7.6/100+1.65/100)*P1952</f>
        <v>0</v>
      </c>
      <c r="R1952" s="90"/>
      <c r="S1952" s="90"/>
      <c r="T1952" s="90"/>
      <c r="U1952" s="90"/>
      <c r="V1952" s="90">
        <f>+P1952-Q1952+R1952+S1952+T1952+U1952</f>
        <v>0</v>
      </c>
      <c r="W1952" s="91">
        <f>(1.02/100)</f>
        <v>1.02E-2</v>
      </c>
      <c r="X1952" s="91">
        <v>4.8E-3</v>
      </c>
      <c r="Y1952" s="91">
        <v>0.17</v>
      </c>
      <c r="Z1952" s="91">
        <v>1.65E-2</v>
      </c>
      <c r="AA1952" s="91">
        <v>7.6E-2</v>
      </c>
      <c r="AB1952" s="91">
        <f>SUM(W1952:AA1952)</f>
        <v>0.2775</v>
      </c>
      <c r="AC1952" s="75">
        <v>12</v>
      </c>
      <c r="AD1952" s="92">
        <f>IF(AL1952="","",+AC1952*AL1952)</f>
      </c>
      <c r="AE1952" s="93">
        <f>IF(AL1952="","",+AL1952*AB1952)</f>
      </c>
      <c r="AF1952" s="92">
        <f>IF(AL1952="","",+AL1952-AE1952)</f>
      </c>
      <c r="AG1952" s="93">
        <f>+V1952</f>
        <v>0</v>
      </c>
      <c r="AH1952" s="92">
        <f>IF(AF1952="","",+AF1952-AG1952)</f>
      </c>
      <c r="AI1952" s="92">
        <f>IF(AH1952="","",+AH1952*AC1952)</f>
      </c>
      <c r="AJ1952" s="93"/>
      <c r="AK1952" s="94">
        <v>0.33</v>
      </c>
      <c r="AL1952" s="93">
        <f>IF(V1952=0,"",V1952/(1-AB1952-AK1952))</f>
      </c>
      <c r="AM1952" s="95">
        <v>0.33</v>
      </c>
      <c r="AN1952" s="93">
        <f>IF(V1952=0,"",V1952/(1-AB1952-AM1952))</f>
      </c>
      <c r="AO1952" s="96">
        <v>1.2</v>
      </c>
      <c r="AP1952" s="93">
        <f>IF(BD!AJ1952="","",BD!AJ1952*BD!AO1952)</f>
      </c>
      <c r="AQ1952" s="91">
        <f>BD!AM1952/BD!AK1952-1</f>
        <v>0</v>
      </c>
      <c r="AR1952" s="91">
        <f>IF(BD!AN1952="","",IF(BD!AJ1952="","",BD!AN1952/BD!AJ1952-1))</f>
      </c>
      <c r="AS1952" s="91">
        <f>IF(BD!AN1952="","",IF(BD!AN1952&lt;BD!AL1952,"ABAIXO DA META","DENTRO DA META"))</f>
      </c>
      <c r="AT1952" s="91" t="str">
        <f>IF(BD!AJ1952="","EM ANÁLISE",IF(BD!AP1952&gt;=BD!AN1952,"GO", "NO GO"))</f>
        <v>EM ANÁLISE</v>
      </c>
      <c r="AU1952" s="97">
        <f>IF(AN1952="","",+BD!$AN1952-AJ1952)</f>
      </c>
      <c r="AV1952" s="98"/>
      <c r="AW1952" s="90">
        <f>BD!P1952*BD!AC1952</f>
        <v>0</v>
      </c>
      <c r="AX1952" s="90">
        <f>BD!V1952*BD!AC1952</f>
        <v>0</v>
      </c>
      <c r="AY1952" s="90">
        <f>IF(BD!AN1952="","",BD!AN1952*BD!AC1952)</f>
      </c>
      <c r="AZ1952" s="75" t="s">
        <v>123</v>
      </c>
      <c r="BA1952" s="75"/>
      <c r="BB1952" s="75"/>
      <c r="BC1952" s="75"/>
      <c r="BD1952" s="104"/>
      <c r="BE1952" s="104"/>
      <c r="BF1952" s="101"/>
      <c r="BG1952" s="101"/>
      <c r="BH1952" s="101"/>
      <c r="BI1952" s="101"/>
      <c r="BJ1952" s="101"/>
      <c r="BK1952" s="101"/>
      <c r="BL1952" s="101"/>
      <c r="BM1952" s="101"/>
      <c r="BN1952" s="101"/>
      <c r="BO1952" s="103"/>
      <c r="BP1952" s="101"/>
      <c r="BQ1952" s="101"/>
      <c r="BR1952" s="101"/>
      <c r="BS1952" s="101"/>
      <c r="BT1952" s="101"/>
      <c r="BU1952" s="101"/>
      <c r="BV1952" s="101"/>
      <c r="BW1952" s="101"/>
      <c r="BX1952" s="101"/>
      <c r="BY1952" s="101"/>
      <c r="BZ1952" s="101"/>
      <c r="CA1952" s="101"/>
      <c r="CB1952" s="101"/>
      <c r="CC1952" s="101"/>
      <c r="CD1952" s="101"/>
      <c r="CE1952" s="101"/>
      <c r="CF1952" s="101"/>
      <c r="CG1952" s="37" t="e">
        <f>VLOOKUP(Table_1[[#This Row],[EAN]],'[1]Planilha1'!$E:$R,13,0)</f>
        <v>#N/A</v>
      </c>
      <c r="CI1952" s="188">
        <f>IF(Table_1[[#This Row],[STATUS MERCADO]]="GO",Table_1[[#This Row],[M. BRUTA TOTAL]],0)</f>
        <v>0</v>
      </c>
      <c r="CJ1952" s="188">
        <f>IF(Table_1[[#This Row],[STATUS MERCADO]]="GO",Table_1[[#This Row],[PV UNIT. REALIZADO]]*Table_1[[#This Row],[QUANTIDADE]],0)</f>
        <v>0</v>
      </c>
    </row>
    <row r="1953" ht="15" hidden="1">
      <c r="A1953" s="7"/>
      <c r="B1953" s="75" t="s">
        <v>400</v>
      </c>
      <c r="C1953" s="75">
        <v>223639</v>
      </c>
      <c r="D1953" s="75" t="s">
        <v>2140</v>
      </c>
      <c r="E1953" s="85">
        <v>7891024035665</v>
      </c>
      <c r="F1953" s="86" t="s">
        <v>2141</v>
      </c>
      <c r="G1953" s="75" t="s">
        <v>15</v>
      </c>
      <c r="H1953" s="75">
        <v>1090</v>
      </c>
      <c r="I1953" s="87" t="s">
        <v>1554</v>
      </c>
      <c r="J1953" s="75" t="s">
        <v>1633</v>
      </c>
      <c r="K1953" s="88" t="s">
        <v>1177</v>
      </c>
      <c r="L1953" s="88">
        <v>12</v>
      </c>
      <c r="M1953" s="88">
        <v>0</v>
      </c>
      <c r="N1953" s="75" t="s">
        <v>85</v>
      </c>
      <c r="O1953" s="75" t="s">
        <v>1739</v>
      </c>
      <c r="P1953" s="89"/>
      <c r="Q1953" s="90">
        <f>(17/100+7.6/100+1.65/100)*P1953</f>
        <v>0</v>
      </c>
      <c r="R1953" s="90"/>
      <c r="S1953" s="90"/>
      <c r="T1953" s="90"/>
      <c r="U1953" s="90"/>
      <c r="V1953" s="90">
        <f>+P1953-Q1953+R1953+S1953+T1953+U1953</f>
        <v>0</v>
      </c>
      <c r="W1953" s="91">
        <f>(1.02/100)</f>
        <v>1.02E-2</v>
      </c>
      <c r="X1953" s="91">
        <v>4.8E-3</v>
      </c>
      <c r="Y1953" s="91">
        <v>0.17</v>
      </c>
      <c r="Z1953" s="91">
        <v>1.65E-2</v>
      </c>
      <c r="AA1953" s="91">
        <v>7.6E-2</v>
      </c>
      <c r="AB1953" s="91">
        <f>SUM(W1953:AA1953)</f>
        <v>0.2775</v>
      </c>
      <c r="AC1953" s="75">
        <v>12</v>
      </c>
      <c r="AD1953" s="92">
        <f>IF(AL1953="","",+AC1953*AL1953)</f>
      </c>
      <c r="AE1953" s="93">
        <f>IF(AL1953="","",+AL1953*AB1953)</f>
      </c>
      <c r="AF1953" s="92">
        <f>IF(AL1953="","",+AL1953-AE1953)</f>
      </c>
      <c r="AG1953" s="93">
        <f>+V1953</f>
        <v>0</v>
      </c>
      <c r="AH1953" s="92">
        <f>IF(AF1953="","",+AF1953-AG1953)</f>
      </c>
      <c r="AI1953" s="92">
        <f>IF(AH1953="","",+AH1953*AC1953)</f>
      </c>
      <c r="AJ1953" s="93"/>
      <c r="AK1953" s="94">
        <v>0.33</v>
      </c>
      <c r="AL1953" s="93">
        <f>IF(V1953=0,"",V1953/(1-AB1953-AK1953))</f>
      </c>
      <c r="AM1953" s="95">
        <v>0.33</v>
      </c>
      <c r="AN1953" s="93">
        <f>IF(V1953=0,"",V1953/(1-AB1953-AM1953))</f>
      </c>
      <c r="AO1953" s="96">
        <v>1.2</v>
      </c>
      <c r="AP1953" s="93">
        <f>IF(BD!AJ1953="","",BD!AJ1953*BD!AO1953)</f>
      </c>
      <c r="AQ1953" s="91">
        <f>BD!AM1953/BD!AK1953-1</f>
        <v>0</v>
      </c>
      <c r="AR1953" s="91">
        <f>IF(BD!AN1953="","",IF(BD!AJ1953="","",BD!AN1953/BD!AJ1953-1))</f>
      </c>
      <c r="AS1953" s="91">
        <f>IF(BD!AN1953="","",IF(BD!AN1953&lt;BD!AL1953,"ABAIXO DA META","DENTRO DA META"))</f>
      </c>
      <c r="AT1953" s="91" t="str">
        <f>IF(BD!AJ1953="","EM ANÁLISE",IF(BD!AP1953&gt;=BD!AN1953,"GO", "NO GO"))</f>
        <v>EM ANÁLISE</v>
      </c>
      <c r="AU1953" s="97">
        <f>IF(AN1953="","",+BD!$AN1953-AJ1953)</f>
      </c>
      <c r="AV1953" s="98"/>
      <c r="AW1953" s="90">
        <f>BD!P1953*BD!AC1953</f>
        <v>0</v>
      </c>
      <c r="AX1953" s="90">
        <f>BD!V1953*BD!AC1953</f>
        <v>0</v>
      </c>
      <c r="AY1953" s="90">
        <f>IF(BD!AN1953="","",BD!AN1953*BD!AC1953)</f>
      </c>
      <c r="AZ1953" s="75" t="s">
        <v>123</v>
      </c>
      <c r="BA1953" s="75"/>
      <c r="BB1953" s="75"/>
      <c r="BC1953" s="75"/>
      <c r="BD1953" s="104"/>
      <c r="BE1953" s="104"/>
      <c r="BF1953" s="101"/>
      <c r="BG1953" s="101"/>
      <c r="BH1953" s="101"/>
      <c r="BI1953" s="101"/>
      <c r="BJ1953" s="101"/>
      <c r="BK1953" s="101"/>
      <c r="BL1953" s="101"/>
      <c r="BM1953" s="101"/>
      <c r="BN1953" s="101"/>
      <c r="BO1953" s="103"/>
      <c r="BP1953" s="101"/>
      <c r="BQ1953" s="101"/>
      <c r="BR1953" s="101"/>
      <c r="BS1953" s="101"/>
      <c r="BT1953" s="101"/>
      <c r="BU1953" s="101"/>
      <c r="BV1953" s="101"/>
      <c r="BW1953" s="101"/>
      <c r="BX1953" s="101"/>
      <c r="BY1953" s="101"/>
      <c r="BZ1953" s="101"/>
      <c r="CA1953" s="101"/>
      <c r="CB1953" s="101"/>
      <c r="CC1953" s="101"/>
      <c r="CD1953" s="101"/>
      <c r="CE1953" s="101"/>
      <c r="CF1953" s="101"/>
      <c r="CG1953" s="37" t="e">
        <f>VLOOKUP(Table_1[[#This Row],[EAN]],'[1]Planilha1'!$E:$R,13,0)</f>
        <v>#N/A</v>
      </c>
      <c r="CI1953" s="188">
        <f>IF(Table_1[[#This Row],[STATUS MERCADO]]="GO",Table_1[[#This Row],[M. BRUTA TOTAL]],0)</f>
        <v>0</v>
      </c>
      <c r="CJ1953" s="188">
        <f>IF(Table_1[[#This Row],[STATUS MERCADO]]="GO",Table_1[[#This Row],[PV UNIT. REALIZADO]]*Table_1[[#This Row],[QUANTIDADE]],0)</f>
        <v>0</v>
      </c>
    </row>
    <row r="1954" ht="15" hidden="1">
      <c r="A1954" s="7"/>
      <c r="B1954" s="75" t="s">
        <v>400</v>
      </c>
      <c r="C1954" s="75">
        <v>223640</v>
      </c>
      <c r="D1954" s="75" t="s">
        <v>2142</v>
      </c>
      <c r="E1954" s="85">
        <v>7891024034064</v>
      </c>
      <c r="F1954" s="86" t="s">
        <v>2143</v>
      </c>
      <c r="G1954" s="75" t="s">
        <v>15</v>
      </c>
      <c r="H1954" s="75">
        <v>560</v>
      </c>
      <c r="I1954" s="87" t="s">
        <v>1560</v>
      </c>
      <c r="J1954" s="75" t="s">
        <v>1647</v>
      </c>
      <c r="K1954" s="88" t="s">
        <v>1177</v>
      </c>
      <c r="L1954" s="88">
        <v>6</v>
      </c>
      <c r="M1954" s="88">
        <v>0</v>
      </c>
      <c r="N1954" s="75" t="s">
        <v>85</v>
      </c>
      <c r="O1954" s="75" t="s">
        <v>1739</v>
      </c>
      <c r="P1954" s="89"/>
      <c r="Q1954" s="90">
        <f>(17/100+7.6/100+1.65/100)*P1954</f>
        <v>0</v>
      </c>
      <c r="R1954" s="90"/>
      <c r="S1954" s="90"/>
      <c r="T1954" s="90"/>
      <c r="U1954" s="90"/>
      <c r="V1954" s="90">
        <f>+P1954-Q1954+R1954+S1954+T1954+U1954</f>
        <v>0</v>
      </c>
      <c r="W1954" s="91">
        <f>(1.02/100)</f>
        <v>1.02E-2</v>
      </c>
      <c r="X1954" s="91">
        <v>4.8E-3</v>
      </c>
      <c r="Y1954" s="91">
        <v>0.17</v>
      </c>
      <c r="Z1954" s="91">
        <v>1.65E-2</v>
      </c>
      <c r="AA1954" s="91">
        <v>7.6E-2</v>
      </c>
      <c r="AB1954" s="91">
        <f>SUM(W1954:AA1954)</f>
        <v>0.2775</v>
      </c>
      <c r="AC1954" s="75">
        <v>12</v>
      </c>
      <c r="AD1954" s="92">
        <f>IF(AL1954="","",+AC1954*AL1954)</f>
      </c>
      <c r="AE1954" s="93">
        <f>IF(AL1954="","",+AL1954*AB1954)</f>
      </c>
      <c r="AF1954" s="92">
        <f>IF(AL1954="","",+AL1954-AE1954)</f>
      </c>
      <c r="AG1954" s="93">
        <f>+V1954</f>
        <v>0</v>
      </c>
      <c r="AH1954" s="92">
        <f>IF(AF1954="","",+AF1954-AG1954)</f>
      </c>
      <c r="AI1954" s="92">
        <f>IF(AH1954="","",+AH1954*AC1954)</f>
      </c>
      <c r="AJ1954" s="93"/>
      <c r="AK1954" s="94">
        <v>0.33</v>
      </c>
      <c r="AL1954" s="93">
        <f>IF(V1954=0,"",V1954/(1-AB1954-AK1954))</f>
      </c>
      <c r="AM1954" s="95">
        <v>0.33</v>
      </c>
      <c r="AN1954" s="93">
        <f>IF(V1954=0,"",V1954/(1-AB1954-AM1954))</f>
      </c>
      <c r="AO1954" s="96">
        <v>1.2</v>
      </c>
      <c r="AP1954" s="93">
        <f>IF(BD!AJ1954="","",BD!AJ1954*BD!AO1954)</f>
      </c>
      <c r="AQ1954" s="91">
        <f>BD!AM1954/BD!AK1954-1</f>
        <v>0</v>
      </c>
      <c r="AR1954" s="91">
        <f>IF(BD!AN1954="","",IF(BD!AJ1954="","",BD!AN1954/BD!AJ1954-1))</f>
      </c>
      <c r="AS1954" s="91">
        <f>IF(BD!AN1954="","",IF(BD!AN1954&lt;BD!AL1954,"ABAIXO DA META","DENTRO DA META"))</f>
      </c>
      <c r="AT1954" s="91" t="str">
        <f>IF(BD!AJ1954="","EM ANÁLISE",IF(BD!AP1954&gt;=BD!AN1954,"GO", "NO GO"))</f>
        <v>EM ANÁLISE</v>
      </c>
      <c r="AU1954" s="97">
        <f>IF(AN1954="","",+BD!$AN1954-AJ1954)</f>
      </c>
      <c r="AV1954" s="98"/>
      <c r="AW1954" s="90">
        <f>BD!P1954*BD!AC1954</f>
        <v>0</v>
      </c>
      <c r="AX1954" s="90">
        <f>BD!V1954*BD!AC1954</f>
        <v>0</v>
      </c>
      <c r="AY1954" s="90">
        <f>IF(BD!AN1954="","",BD!AN1954*BD!AC1954)</f>
      </c>
      <c r="AZ1954" s="75" t="s">
        <v>123</v>
      </c>
      <c r="BA1954" s="75"/>
      <c r="BB1954" s="75"/>
      <c r="BC1954" s="75"/>
      <c r="BD1954" s="104"/>
      <c r="BE1954" s="104"/>
      <c r="BF1954" s="101"/>
      <c r="BG1954" s="101"/>
      <c r="BH1954" s="101"/>
      <c r="BI1954" s="101"/>
      <c r="BJ1954" s="101"/>
      <c r="BK1954" s="101"/>
      <c r="BL1954" s="101"/>
      <c r="BM1954" s="101"/>
      <c r="BN1954" s="101"/>
      <c r="BO1954" s="103"/>
      <c r="BP1954" s="101"/>
      <c r="BQ1954" s="101"/>
      <c r="BR1954" s="101"/>
      <c r="BS1954" s="101"/>
      <c r="BT1954" s="101"/>
      <c r="BU1954" s="101"/>
      <c r="BV1954" s="101"/>
      <c r="BW1954" s="101"/>
      <c r="BX1954" s="101"/>
      <c r="BY1954" s="101"/>
      <c r="BZ1954" s="101"/>
      <c r="CA1954" s="101"/>
      <c r="CB1954" s="101"/>
      <c r="CC1954" s="101"/>
      <c r="CD1954" s="101"/>
      <c r="CE1954" s="101"/>
      <c r="CF1954" s="101"/>
      <c r="CG1954" s="37" t="e">
        <f>VLOOKUP(Table_1[[#This Row],[EAN]],'[1]Planilha1'!$E:$R,13,0)</f>
        <v>#N/A</v>
      </c>
      <c r="CI1954" s="188">
        <f>IF(Table_1[[#This Row],[STATUS MERCADO]]="GO",Table_1[[#This Row],[M. BRUTA TOTAL]],0)</f>
        <v>0</v>
      </c>
      <c r="CJ1954" s="188">
        <f>IF(Table_1[[#This Row],[STATUS MERCADO]]="GO",Table_1[[#This Row],[PV UNIT. REALIZADO]]*Table_1[[#This Row],[QUANTIDADE]],0)</f>
        <v>0</v>
      </c>
    </row>
    <row r="1955" ht="15" hidden="1">
      <c r="A1955" s="7"/>
      <c r="B1955" s="122" t="s">
        <v>400</v>
      </c>
      <c r="C1955" s="123">
        <v>223641</v>
      </c>
      <c r="D1955" s="123" t="s">
        <v>2144</v>
      </c>
      <c r="E1955" s="124">
        <v>7891024034163</v>
      </c>
      <c r="F1955" s="125" t="s">
        <v>2145</v>
      </c>
      <c r="G1955" s="75" t="s">
        <v>15</v>
      </c>
      <c r="H1955" s="123">
        <v>560</v>
      </c>
      <c r="I1955" s="126" t="s">
        <v>1560</v>
      </c>
      <c r="J1955" s="123" t="s">
        <v>1628</v>
      </c>
      <c r="K1955" s="127" t="s">
        <v>1177</v>
      </c>
      <c r="L1955" s="127">
        <v>12</v>
      </c>
      <c r="M1955" s="127">
        <v>0</v>
      </c>
      <c r="N1955" s="123" t="s">
        <v>85</v>
      </c>
      <c r="O1955" s="123" t="s">
        <v>1739</v>
      </c>
      <c r="P1955" s="128"/>
      <c r="Q1955" s="129">
        <f>(17/100+7.6/100+1.65/100)*P1955</f>
        <v>0</v>
      </c>
      <c r="R1955" s="129"/>
      <c r="S1955" s="129"/>
      <c r="T1955" s="129"/>
      <c r="U1955" s="129"/>
      <c r="V1955" s="129">
        <f>+P1955-Q1955+R1955+S1955+T1955+U1955</f>
        <v>0</v>
      </c>
      <c r="W1955" s="130">
        <f>(1.02/100)</f>
        <v>1.02E-2</v>
      </c>
      <c r="X1955" s="130">
        <v>4.8E-3</v>
      </c>
      <c r="Y1955" s="130">
        <v>0.17</v>
      </c>
      <c r="Z1955" s="130">
        <v>1.65E-2</v>
      </c>
      <c r="AA1955" s="130">
        <v>7.6E-2</v>
      </c>
      <c r="AB1955" s="130">
        <f>SUM(W1955:AA1955)</f>
        <v>0.2775</v>
      </c>
      <c r="AC1955" s="123">
        <v>12</v>
      </c>
      <c r="AD1955" s="131">
        <f>IF(AL1955="","",+AC1955*AL1955)</f>
      </c>
      <c r="AE1955" s="132">
        <f>IF(AL1955="","",+AL1955*AB1955)</f>
      </c>
      <c r="AF1955" s="131">
        <f>IF(AL1955="","",+AL1955-AE1955)</f>
      </c>
      <c r="AG1955" s="132">
        <f>+V1955</f>
        <v>0</v>
      </c>
      <c r="AH1955" s="131">
        <f>IF(AF1955="","",+AF1955-AG1955)</f>
      </c>
      <c r="AI1955" s="131">
        <f>IF(AH1955="","",+AH1955*AC1955)</f>
      </c>
      <c r="AJ1955" s="132"/>
      <c r="AK1955" s="133">
        <v>0.33</v>
      </c>
      <c r="AL1955" s="132">
        <f>IF(V1955=0,"",V1955/(1-AB1955-AK1955))</f>
      </c>
      <c r="AM1955" s="134">
        <v>0.33</v>
      </c>
      <c r="AN1955" s="132">
        <f>IF(V1955=0,"",V1955/(1-AB1955-AM1955))</f>
      </c>
      <c r="AO1955" s="135">
        <v>1.2</v>
      </c>
      <c r="AP1955" s="132">
        <f>IF(BD!AJ1955="","",BD!AJ1955*BD!AO1955)</f>
      </c>
      <c r="AQ1955" s="130">
        <f>BD!AM1955/BD!AK1955-1</f>
        <v>0</v>
      </c>
      <c r="AR1955" s="130">
        <f>IF(BD!AN1955="","",IF(BD!AJ1955="","",BD!AN1955/BD!AJ1955-1))</f>
      </c>
      <c r="AS1955" s="130">
        <f>IF(BD!AN1955="","",IF(BD!AN1955&lt;BD!AL1955,"ABAIXO DA META","DENTRO DA META"))</f>
      </c>
      <c r="AT1955" s="130" t="str">
        <f>IF(BD!AJ1955="","EM ANÁLISE",IF(BD!AP1955&gt;=BD!AN1955,"GO", "NO GO"))</f>
        <v>EM ANÁLISE</v>
      </c>
      <c r="AU1955" s="136">
        <f>IF(AN1955="","",+BD!$AN1955-AJ1955)</f>
      </c>
      <c r="AV1955" s="98"/>
      <c r="AW1955" s="129">
        <f>BD!P1955*BD!AC1955</f>
        <v>0</v>
      </c>
      <c r="AX1955" s="129">
        <f>BD!V1955*BD!AC1955</f>
        <v>0</v>
      </c>
      <c r="AY1955" s="129">
        <f>IF(BD!AN1955="","",BD!AN1955*BD!AC1955)</f>
      </c>
      <c r="AZ1955" s="123" t="s">
        <v>123</v>
      </c>
      <c r="BA1955" s="123"/>
      <c r="BB1955" s="123"/>
      <c r="BC1955" s="123"/>
      <c r="BD1955" s="104"/>
      <c r="BE1955" s="104"/>
      <c r="BF1955" s="101"/>
      <c r="BG1955" s="101"/>
      <c r="BH1955" s="101"/>
      <c r="BI1955" s="101"/>
      <c r="BJ1955" s="101"/>
      <c r="BK1955" s="101"/>
      <c r="BL1955" s="101"/>
      <c r="BM1955" s="101"/>
      <c r="BN1955" s="101"/>
      <c r="BO1955" s="103"/>
      <c r="BP1955" s="101"/>
      <c r="BQ1955" s="101"/>
      <c r="BR1955" s="101"/>
      <c r="BS1955" s="101"/>
      <c r="BT1955" s="101"/>
      <c r="BU1955" s="101"/>
      <c r="BV1955" s="101"/>
      <c r="BW1955" s="101"/>
      <c r="BX1955" s="101"/>
      <c r="BY1955" s="101"/>
      <c r="BZ1955" s="101"/>
      <c r="CA1955" s="101"/>
      <c r="CB1955" s="101"/>
      <c r="CC1955" s="101"/>
      <c r="CD1955" s="101"/>
      <c r="CE1955" s="101"/>
      <c r="CF1955" s="101"/>
      <c r="CG1955" s="37" t="e">
        <f>VLOOKUP(Table_1[[#This Row],[EAN]],'[1]Planilha1'!$E:$R,13,0)</f>
        <v>#N/A</v>
      </c>
      <c r="CI1955" s="188">
        <f>IF(Table_1[[#This Row],[STATUS MERCADO]]="GO",Table_1[[#This Row],[M. BRUTA TOTAL]],0)</f>
        <v>0</v>
      </c>
      <c r="CJ1955" s="188">
        <f>IF(Table_1[[#This Row],[STATUS MERCADO]]="GO",Table_1[[#This Row],[PV UNIT. REALIZADO]]*Table_1[[#This Row],[QUANTIDADE]],0)</f>
        <v>0</v>
      </c>
    </row>
    <row r="1956" ht="15" hidden="1">
      <c r="A1956" s="7"/>
      <c r="B1956" s="75" t="s">
        <v>400</v>
      </c>
      <c r="C1956" s="75">
        <v>223642</v>
      </c>
      <c r="D1956" s="75" t="s">
        <v>2146</v>
      </c>
      <c r="E1956" s="85">
        <v>7891024034156</v>
      </c>
      <c r="F1956" s="86" t="s">
        <v>2147</v>
      </c>
      <c r="G1956" s="75" t="s">
        <v>15</v>
      </c>
      <c r="H1956" s="75">
        <v>560</v>
      </c>
      <c r="I1956" s="87" t="s">
        <v>1560</v>
      </c>
      <c r="J1956" s="75" t="s">
        <v>1628</v>
      </c>
      <c r="K1956" s="88" t="s">
        <v>1177</v>
      </c>
      <c r="L1956" s="88">
        <v>6</v>
      </c>
      <c r="M1956" s="88">
        <v>0</v>
      </c>
      <c r="N1956" s="75" t="s">
        <v>85</v>
      </c>
      <c r="O1956" s="75" t="s">
        <v>1739</v>
      </c>
      <c r="P1956" s="89"/>
      <c r="Q1956" s="90">
        <f>(17/100+7.6/100+1.65/100)*P1956</f>
        <v>0</v>
      </c>
      <c r="R1956" s="90"/>
      <c r="S1956" s="90"/>
      <c r="T1956" s="90"/>
      <c r="U1956" s="90"/>
      <c r="V1956" s="90">
        <f>+P1956-Q1956+R1956+S1956+T1956+U1956</f>
        <v>0</v>
      </c>
      <c r="W1956" s="91">
        <f>(1.02/100)</f>
        <v>1.02E-2</v>
      </c>
      <c r="X1956" s="91">
        <v>4.8E-3</v>
      </c>
      <c r="Y1956" s="91">
        <v>0.17</v>
      </c>
      <c r="Z1956" s="91">
        <v>1.65E-2</v>
      </c>
      <c r="AA1956" s="91">
        <v>7.6E-2</v>
      </c>
      <c r="AB1956" s="91">
        <f>SUM(W1956:AA1956)</f>
        <v>0.2775</v>
      </c>
      <c r="AC1956" s="75">
        <v>12</v>
      </c>
      <c r="AD1956" s="92">
        <f>IF(AL1956="","",+AC1956*AL1956)</f>
      </c>
      <c r="AE1956" s="93">
        <f>IF(AL1956="","",+AL1956*AB1956)</f>
      </c>
      <c r="AF1956" s="92">
        <f>IF(AL1956="","",+AL1956-AE1956)</f>
      </c>
      <c r="AG1956" s="93">
        <f>+V1956</f>
        <v>0</v>
      </c>
      <c r="AH1956" s="92">
        <f>IF(AF1956="","",+AF1956-AG1956)</f>
      </c>
      <c r="AI1956" s="92">
        <f>IF(AH1956="","",+AH1956*AC1956)</f>
      </c>
      <c r="AJ1956" s="93"/>
      <c r="AK1956" s="94">
        <v>0.33</v>
      </c>
      <c r="AL1956" s="93">
        <f>IF(V1956=0,"",V1956/(1-AB1956-AK1956))</f>
      </c>
      <c r="AM1956" s="95">
        <v>0.33</v>
      </c>
      <c r="AN1956" s="93">
        <f>IF(V1956=0,"",V1956/(1-AB1956-AM1956))</f>
      </c>
      <c r="AO1956" s="96">
        <v>1.2</v>
      </c>
      <c r="AP1956" s="93">
        <f>IF(BD!AJ1956="","",BD!AJ1956*BD!AO1956)</f>
      </c>
      <c r="AQ1956" s="91">
        <f>BD!AM1956/BD!AK1956-1</f>
        <v>0</v>
      </c>
      <c r="AR1956" s="91">
        <f>IF(BD!AN1956="","",IF(BD!AJ1956="","",BD!AN1956/BD!AJ1956-1))</f>
      </c>
      <c r="AS1956" s="91">
        <f>IF(BD!AN1956="","",IF(BD!AN1956&lt;BD!AL1956,"ABAIXO DA META","DENTRO DA META"))</f>
      </c>
      <c r="AT1956" s="91" t="str">
        <f>IF(BD!AJ1956="","EM ANÁLISE",IF(BD!AP1956&gt;=BD!AN1956,"GO", "NO GO"))</f>
        <v>EM ANÁLISE</v>
      </c>
      <c r="AU1956" s="97">
        <f>IF(AN1956="","",+BD!$AN1956-AJ1956)</f>
      </c>
      <c r="AV1956" s="98"/>
      <c r="AW1956" s="90">
        <f>BD!P1956*BD!AC1956</f>
        <v>0</v>
      </c>
      <c r="AX1956" s="90">
        <f>BD!V1956*BD!AC1956</f>
        <v>0</v>
      </c>
      <c r="AY1956" s="90">
        <f>IF(BD!AN1956="","",BD!AN1956*BD!AC1956)</f>
      </c>
      <c r="AZ1956" s="75" t="s">
        <v>123</v>
      </c>
      <c r="BA1956" s="75"/>
      <c r="BB1956" s="75"/>
      <c r="BC1956" s="75"/>
      <c r="BD1956" s="104"/>
      <c r="BE1956" s="104"/>
      <c r="BF1956" s="101"/>
      <c r="BG1956" s="101"/>
      <c r="BH1956" s="101"/>
      <c r="BI1956" s="101"/>
      <c r="BJ1956" s="101"/>
      <c r="BK1956" s="101"/>
      <c r="BL1956" s="101"/>
      <c r="BM1956" s="101"/>
      <c r="BN1956" s="101"/>
      <c r="BO1956" s="103"/>
      <c r="BP1956" s="101"/>
      <c r="BQ1956" s="101"/>
      <c r="BR1956" s="101"/>
      <c r="BS1956" s="101"/>
      <c r="BT1956" s="101"/>
      <c r="BU1956" s="101"/>
      <c r="BV1956" s="101"/>
      <c r="BW1956" s="101"/>
      <c r="BX1956" s="101"/>
      <c r="BY1956" s="101"/>
      <c r="BZ1956" s="101"/>
      <c r="CA1956" s="101"/>
      <c r="CB1956" s="101"/>
      <c r="CC1956" s="101"/>
      <c r="CD1956" s="101"/>
      <c r="CE1956" s="101"/>
      <c r="CF1956" s="101"/>
      <c r="CG1956" s="37" t="e">
        <f>VLOOKUP(Table_1[[#This Row],[EAN]],'[1]Planilha1'!$E:$R,13,0)</f>
        <v>#N/A</v>
      </c>
      <c r="CI1956" s="188">
        <f>IF(Table_1[[#This Row],[STATUS MERCADO]]="GO",Table_1[[#This Row],[M. BRUTA TOTAL]],0)</f>
        <v>0</v>
      </c>
      <c r="CJ1956" s="188">
        <f>IF(Table_1[[#This Row],[STATUS MERCADO]]="GO",Table_1[[#This Row],[PV UNIT. REALIZADO]]*Table_1[[#This Row],[QUANTIDADE]],0)</f>
        <v>0</v>
      </c>
    </row>
    <row r="1957" ht="15" hidden="1">
      <c r="A1957" s="7"/>
      <c r="B1957" s="137" t="s">
        <v>400</v>
      </c>
      <c r="C1957" s="138">
        <v>223643</v>
      </c>
      <c r="D1957" s="138" t="s">
        <v>2148</v>
      </c>
      <c r="E1957" s="139">
        <v>7891024036433</v>
      </c>
      <c r="F1957" s="140" t="s">
        <v>2149</v>
      </c>
      <c r="G1957" s="75" t="s">
        <v>15</v>
      </c>
      <c r="H1957" s="138">
        <v>1620</v>
      </c>
      <c r="I1957" s="141" t="s">
        <v>1541</v>
      </c>
      <c r="J1957" s="138" t="s">
        <v>1542</v>
      </c>
      <c r="K1957" s="142" t="s">
        <v>1177</v>
      </c>
      <c r="L1957" s="142">
        <v>12</v>
      </c>
      <c r="M1957" s="142">
        <v>0</v>
      </c>
      <c r="N1957" s="138" t="s">
        <v>85</v>
      </c>
      <c r="O1957" s="138" t="s">
        <v>1739</v>
      </c>
      <c r="P1957" s="143"/>
      <c r="Q1957" s="144">
        <f>(17/100+7.6/100+1.65/100)*P1957</f>
        <v>0</v>
      </c>
      <c r="R1957" s="144"/>
      <c r="S1957" s="144"/>
      <c r="T1957" s="144"/>
      <c r="U1957" s="144"/>
      <c r="V1957" s="144">
        <f>+P1957-Q1957+R1957+S1957+T1957+U1957</f>
        <v>0</v>
      </c>
      <c r="W1957" s="145">
        <f>(1.02/100)</f>
        <v>1.02E-2</v>
      </c>
      <c r="X1957" s="145">
        <v>4.8E-3</v>
      </c>
      <c r="Y1957" s="145">
        <v>0.17</v>
      </c>
      <c r="Z1957" s="145">
        <v>1.65E-2</v>
      </c>
      <c r="AA1957" s="145">
        <v>7.6E-2</v>
      </c>
      <c r="AB1957" s="145">
        <f>SUM(W1957:AA1957)</f>
        <v>0.2775</v>
      </c>
      <c r="AC1957" s="138">
        <v>12</v>
      </c>
      <c r="AD1957" s="146">
        <f>IF(AL1957="","",+AC1957*AL1957)</f>
      </c>
      <c r="AE1957" s="147">
        <f>IF(AL1957="","",+AL1957*AB1957)</f>
      </c>
      <c r="AF1957" s="146">
        <f>IF(AL1957="","",+AL1957-AE1957)</f>
      </c>
      <c r="AG1957" s="147">
        <f>+V1957</f>
        <v>0</v>
      </c>
      <c r="AH1957" s="146">
        <f>IF(AF1957="","",+AF1957-AG1957)</f>
      </c>
      <c r="AI1957" s="146">
        <f>IF(AH1957="","",+AH1957*AC1957)</f>
      </c>
      <c r="AJ1957" s="147"/>
      <c r="AK1957" s="148">
        <v>0.33</v>
      </c>
      <c r="AL1957" s="147">
        <f>IF(V1957=0,"",V1957/(1-AB1957-AK1957))</f>
      </c>
      <c r="AM1957" s="149">
        <v>0.33</v>
      </c>
      <c r="AN1957" s="147">
        <f>IF(V1957=0,"",V1957/(1-AB1957-AM1957))</f>
      </c>
      <c r="AO1957" s="150">
        <v>1.2</v>
      </c>
      <c r="AP1957" s="147">
        <f>IF(BD!AJ1957="","",BD!AJ1957*BD!AO1957)</f>
      </c>
      <c r="AQ1957" s="145">
        <f>BD!AM1957/BD!AK1957-1</f>
        <v>0</v>
      </c>
      <c r="AR1957" s="145">
        <f>IF(BD!AN1957="","",IF(BD!AJ1957="","",BD!AN1957/BD!AJ1957-1))</f>
      </c>
      <c r="AS1957" s="145">
        <f>IF(BD!AN1957="","",IF(BD!AN1957&lt;BD!AL1957,"ABAIXO DA META","DENTRO DA META"))</f>
      </c>
      <c r="AT1957" s="145" t="str">
        <f>IF(BD!AJ1957="","EM ANÁLISE",IF(BD!AP1957&gt;=BD!AN1957,"GO", "NO GO"))</f>
        <v>EM ANÁLISE</v>
      </c>
      <c r="AU1957" s="151">
        <f>IF(AN1957="","",+BD!$AN1957-AJ1957)</f>
      </c>
      <c r="AV1957" s="98"/>
      <c r="AW1957" s="144">
        <f>BD!P1957*BD!AC1957</f>
        <v>0</v>
      </c>
      <c r="AX1957" s="144">
        <f>BD!V1957*BD!AC1957</f>
        <v>0</v>
      </c>
      <c r="AY1957" s="144">
        <f>IF(BD!AN1957="","",BD!AN1957*BD!AC1957)</f>
      </c>
      <c r="AZ1957" s="138" t="s">
        <v>123</v>
      </c>
      <c r="BA1957" s="138"/>
      <c r="BB1957" s="138"/>
      <c r="BC1957" s="138"/>
      <c r="BD1957" s="104"/>
      <c r="BE1957" s="104"/>
      <c r="BF1957" s="101"/>
      <c r="BG1957" s="101"/>
      <c r="BH1957" s="101"/>
      <c r="BI1957" s="101"/>
      <c r="BJ1957" s="101"/>
      <c r="BK1957" s="101"/>
      <c r="BL1957" s="101"/>
      <c r="BM1957" s="101"/>
      <c r="BN1957" s="101"/>
      <c r="BO1957" s="103"/>
      <c r="BP1957" s="101"/>
      <c r="BQ1957" s="101"/>
      <c r="BR1957" s="101"/>
      <c r="BS1957" s="101"/>
      <c r="BT1957" s="101"/>
      <c r="BU1957" s="101"/>
      <c r="BV1957" s="101"/>
      <c r="BW1957" s="101"/>
      <c r="BX1957" s="101"/>
      <c r="BY1957" s="101"/>
      <c r="BZ1957" s="101"/>
      <c r="CA1957" s="101"/>
      <c r="CB1957" s="101"/>
      <c r="CC1957" s="101"/>
      <c r="CD1957" s="101"/>
      <c r="CE1957" s="101"/>
      <c r="CF1957" s="101"/>
      <c r="CG1957" s="37" t="e">
        <f>VLOOKUP(Table_1[[#This Row],[EAN]],'[1]Planilha1'!$E:$R,13,0)</f>
        <v>#N/A</v>
      </c>
      <c r="CI1957" s="188">
        <f>IF(Table_1[[#This Row],[STATUS MERCADO]]="GO",Table_1[[#This Row],[M. BRUTA TOTAL]],0)</f>
        <v>0</v>
      </c>
      <c r="CJ1957" s="188">
        <f>IF(Table_1[[#This Row],[STATUS MERCADO]]="GO",Table_1[[#This Row],[PV UNIT. REALIZADO]]*Table_1[[#This Row],[QUANTIDADE]],0)</f>
        <v>0</v>
      </c>
    </row>
    <row r="1958" ht="15" hidden="1">
      <c r="A1958" s="7"/>
      <c r="B1958" s="84" t="s">
        <v>400</v>
      </c>
      <c r="C1958" s="75">
        <v>223644</v>
      </c>
      <c r="D1958" s="75" t="s">
        <v>2150</v>
      </c>
      <c r="E1958" s="85">
        <v>7891024036655</v>
      </c>
      <c r="F1958" s="86" t="s">
        <v>2151</v>
      </c>
      <c r="G1958" s="75" t="s">
        <v>15</v>
      </c>
      <c r="H1958" s="75">
        <v>1620</v>
      </c>
      <c r="I1958" s="87" t="s">
        <v>1541</v>
      </c>
      <c r="J1958" s="75" t="s">
        <v>1542</v>
      </c>
      <c r="K1958" s="88" t="s">
        <v>1177</v>
      </c>
      <c r="L1958" s="88">
        <v>48</v>
      </c>
      <c r="M1958" s="88">
        <v>0</v>
      </c>
      <c r="N1958" s="75" t="s">
        <v>85</v>
      </c>
      <c r="O1958" s="75" t="s">
        <v>1739</v>
      </c>
      <c r="P1958" s="89"/>
      <c r="Q1958" s="90">
        <f>(17/100+7.6/100+1.65/100)*P1958</f>
        <v>0</v>
      </c>
      <c r="R1958" s="90"/>
      <c r="S1958" s="90"/>
      <c r="T1958" s="90"/>
      <c r="U1958" s="90"/>
      <c r="V1958" s="90">
        <f>+P1958-Q1958+R1958+S1958+T1958+U1958</f>
        <v>0</v>
      </c>
      <c r="W1958" s="91">
        <f>(1.02/100)</f>
        <v>1.02E-2</v>
      </c>
      <c r="X1958" s="91">
        <v>4.8E-3</v>
      </c>
      <c r="Y1958" s="91">
        <v>0.17</v>
      </c>
      <c r="Z1958" s="91">
        <v>1.65E-2</v>
      </c>
      <c r="AA1958" s="91">
        <v>7.6E-2</v>
      </c>
      <c r="AB1958" s="91">
        <f>SUM(W1958:AA1958)</f>
        <v>0.2775</v>
      </c>
      <c r="AC1958" s="75">
        <v>12</v>
      </c>
      <c r="AD1958" s="92">
        <f>IF(AL1958="","",+AC1958*AL1958)</f>
      </c>
      <c r="AE1958" s="93">
        <f>IF(AL1958="","",+AL1958*AB1958)</f>
      </c>
      <c r="AF1958" s="92">
        <f>IF(AL1958="","",+AL1958-AE1958)</f>
      </c>
      <c r="AG1958" s="93">
        <f>+V1958</f>
        <v>0</v>
      </c>
      <c r="AH1958" s="92">
        <f>IF(AF1958="","",+AF1958-AG1958)</f>
      </c>
      <c r="AI1958" s="92">
        <f>IF(AH1958="","",+AH1958*AC1958)</f>
      </c>
      <c r="AJ1958" s="93"/>
      <c r="AK1958" s="94">
        <v>0.33</v>
      </c>
      <c r="AL1958" s="93">
        <f>IF(V1958=0,"",V1958/(1-AB1958-AK1958))</f>
      </c>
      <c r="AM1958" s="95">
        <v>0.33</v>
      </c>
      <c r="AN1958" s="93">
        <f>IF(V1958=0,"",V1958/(1-AB1958-AM1958))</f>
      </c>
      <c r="AO1958" s="96">
        <v>1.2</v>
      </c>
      <c r="AP1958" s="93">
        <f>IF(BD!AJ1958="","",BD!AJ1958*BD!AO1958)</f>
      </c>
      <c r="AQ1958" s="91">
        <f>BD!AM1958/BD!AK1958-1</f>
        <v>0</v>
      </c>
      <c r="AR1958" s="91">
        <f>IF(BD!AN1958="","",IF(BD!AJ1958="","",BD!AN1958/BD!AJ1958-1))</f>
      </c>
      <c r="AS1958" s="91">
        <f>IF(BD!AN1958="","",IF(BD!AN1958&lt;BD!AL1958,"ABAIXO DA META","DENTRO DA META"))</f>
      </c>
      <c r="AT1958" s="91" t="str">
        <f>IF(BD!AJ1958="","EM ANÁLISE",IF(BD!AP1958&gt;=BD!AN1958,"GO", "NO GO"))</f>
        <v>EM ANÁLISE</v>
      </c>
      <c r="AU1958" s="97">
        <f>IF(AN1958="","",+BD!$AN1958-AJ1958)</f>
      </c>
      <c r="AV1958" s="98"/>
      <c r="AW1958" s="90">
        <f>BD!P1958*BD!AC1958</f>
        <v>0</v>
      </c>
      <c r="AX1958" s="90">
        <f>BD!V1958*BD!AC1958</f>
        <v>0</v>
      </c>
      <c r="AY1958" s="90">
        <f>IF(BD!AN1958="","",BD!AN1958*BD!AC1958)</f>
      </c>
      <c r="AZ1958" s="75" t="s">
        <v>123</v>
      </c>
      <c r="BA1958" s="75"/>
      <c r="BB1958" s="75"/>
      <c r="BC1958" s="75"/>
      <c r="BD1958" s="104"/>
      <c r="BE1958" s="104"/>
      <c r="BF1958" s="101"/>
      <c r="BG1958" s="101"/>
      <c r="BH1958" s="101"/>
      <c r="BI1958" s="101"/>
      <c r="BJ1958" s="101"/>
      <c r="BK1958" s="101"/>
      <c r="BL1958" s="101"/>
      <c r="BM1958" s="101"/>
      <c r="BN1958" s="101"/>
      <c r="BO1958" s="103"/>
      <c r="BP1958" s="101"/>
      <c r="BQ1958" s="101"/>
      <c r="BR1958" s="101"/>
      <c r="BS1958" s="101"/>
      <c r="BT1958" s="101"/>
      <c r="BU1958" s="101"/>
      <c r="BV1958" s="101"/>
      <c r="BW1958" s="101"/>
      <c r="BX1958" s="101"/>
      <c r="BY1958" s="101"/>
      <c r="BZ1958" s="101"/>
      <c r="CA1958" s="101"/>
      <c r="CB1958" s="101"/>
      <c r="CC1958" s="101"/>
      <c r="CD1958" s="101"/>
      <c r="CE1958" s="101"/>
      <c r="CF1958" s="101"/>
      <c r="CG1958" s="37" t="e">
        <f>VLOOKUP(Table_1[[#This Row],[EAN]],'[1]Planilha1'!$E:$R,13,0)</f>
        <v>#N/A</v>
      </c>
      <c r="CI1958" s="188">
        <f>IF(Table_1[[#This Row],[STATUS MERCADO]]="GO",Table_1[[#This Row],[M. BRUTA TOTAL]],0)</f>
        <v>0</v>
      </c>
      <c r="CJ1958" s="188">
        <f>IF(Table_1[[#This Row],[STATUS MERCADO]]="GO",Table_1[[#This Row],[PV UNIT. REALIZADO]]*Table_1[[#This Row],[QUANTIDADE]],0)</f>
        <v>0</v>
      </c>
    </row>
    <row r="1959" ht="15" hidden="1">
      <c r="A1959" s="7"/>
      <c r="B1959" s="84" t="s">
        <v>400</v>
      </c>
      <c r="C1959" s="75">
        <v>223645</v>
      </c>
      <c r="D1959" s="75">
        <v>61004108</v>
      </c>
      <c r="E1959" s="85">
        <v>7509546065489</v>
      </c>
      <c r="F1959" s="86" t="s">
        <v>2152</v>
      </c>
      <c r="G1959" s="75" t="s">
        <v>15</v>
      </c>
      <c r="H1959" s="75">
        <v>1620</v>
      </c>
      <c r="I1959" s="87" t="s">
        <v>1541</v>
      </c>
      <c r="J1959" s="75" t="s">
        <v>1542</v>
      </c>
      <c r="K1959" s="88" t="s">
        <v>1177</v>
      </c>
      <c r="L1959" s="88">
        <v>12</v>
      </c>
      <c r="M1959" s="88">
        <v>0</v>
      </c>
      <c r="N1959" s="75" t="s">
        <v>85</v>
      </c>
      <c r="O1959" s="75" t="s">
        <v>1739</v>
      </c>
      <c r="P1959" s="89"/>
      <c r="Q1959" s="90">
        <f>(17/100+7.6/100+1.65/100)*P1959</f>
        <v>0</v>
      </c>
      <c r="R1959" s="90"/>
      <c r="S1959" s="90"/>
      <c r="T1959" s="90"/>
      <c r="U1959" s="90"/>
      <c r="V1959" s="90">
        <f>+P1959-Q1959+R1959+S1959+T1959+U1959</f>
        <v>0</v>
      </c>
      <c r="W1959" s="91">
        <f>(1.02/100)</f>
        <v>1.02E-2</v>
      </c>
      <c r="X1959" s="91">
        <v>4.8E-3</v>
      </c>
      <c r="Y1959" s="91">
        <v>0.17</v>
      </c>
      <c r="Z1959" s="91">
        <v>1.65E-2</v>
      </c>
      <c r="AA1959" s="91">
        <v>7.6E-2</v>
      </c>
      <c r="AB1959" s="91">
        <f>SUM(W1959:AA1959)</f>
        <v>0.2775</v>
      </c>
      <c r="AC1959" s="75">
        <v>12</v>
      </c>
      <c r="AD1959" s="92">
        <f>IF(AL1959="","",+AC1959*AL1959)</f>
      </c>
      <c r="AE1959" s="93">
        <f>IF(AL1959="","",+AL1959*AB1959)</f>
      </c>
      <c r="AF1959" s="92">
        <f>IF(AL1959="","",+AL1959-AE1959)</f>
      </c>
      <c r="AG1959" s="93">
        <f>+V1959</f>
        <v>0</v>
      </c>
      <c r="AH1959" s="92">
        <f>IF(AF1959="","",+AF1959-AG1959)</f>
      </c>
      <c r="AI1959" s="92">
        <f>IF(AH1959="","",+AH1959*AC1959)</f>
      </c>
      <c r="AJ1959" s="93"/>
      <c r="AK1959" s="94">
        <v>0.33</v>
      </c>
      <c r="AL1959" s="93">
        <f>IF(V1959=0,"",V1959/(1-AB1959-AK1959))</f>
      </c>
      <c r="AM1959" s="95">
        <v>0.33</v>
      </c>
      <c r="AN1959" s="93">
        <f>IF(V1959=0,"",V1959/(1-AB1959-AM1959))</f>
      </c>
      <c r="AO1959" s="96">
        <v>1.2</v>
      </c>
      <c r="AP1959" s="93">
        <f>IF(BD!AJ1959="","",BD!AJ1959*BD!AO1959)</f>
      </c>
      <c r="AQ1959" s="91">
        <f>BD!AM1959/BD!AK1959-1</f>
        <v>0</v>
      </c>
      <c r="AR1959" s="91">
        <f>IF(BD!AN1959="","",IF(BD!AJ1959="","",BD!AN1959/BD!AJ1959-1))</f>
      </c>
      <c r="AS1959" s="91">
        <f>IF(BD!AN1959="","",IF(BD!AN1959&lt;BD!AL1959,"ABAIXO DA META","DENTRO DA META"))</f>
      </c>
      <c r="AT1959" s="91" t="str">
        <f>IF(BD!AJ1959="","EM ANÁLISE",IF(BD!AP1959&gt;=BD!AN1959,"GO", "NO GO"))</f>
        <v>EM ANÁLISE</v>
      </c>
      <c r="AU1959" s="97">
        <f>IF(AN1959="","",+BD!$AN1959-AJ1959)</f>
      </c>
      <c r="AV1959" s="98"/>
      <c r="AW1959" s="90">
        <f>BD!P1959*BD!AC1959</f>
        <v>0</v>
      </c>
      <c r="AX1959" s="90">
        <f>BD!V1959*BD!AC1959</f>
        <v>0</v>
      </c>
      <c r="AY1959" s="90">
        <f>IF(BD!AN1959="","",BD!AN1959*BD!AC1959)</f>
      </c>
      <c r="AZ1959" s="75" t="s">
        <v>123</v>
      </c>
      <c r="BA1959" s="75"/>
      <c r="BB1959" s="75"/>
      <c r="BC1959" s="75"/>
      <c r="BD1959" s="104"/>
      <c r="BE1959" s="104"/>
      <c r="BF1959" s="101"/>
      <c r="BG1959" s="101"/>
      <c r="BH1959" s="101"/>
      <c r="BI1959" s="101"/>
      <c r="BJ1959" s="101"/>
      <c r="BK1959" s="101"/>
      <c r="BL1959" s="101"/>
      <c r="BM1959" s="101"/>
      <c r="BN1959" s="101"/>
      <c r="BO1959" s="103"/>
      <c r="BP1959" s="101"/>
      <c r="BQ1959" s="101"/>
      <c r="BR1959" s="101"/>
      <c r="BS1959" s="101"/>
      <c r="BT1959" s="101"/>
      <c r="BU1959" s="101"/>
      <c r="BV1959" s="101"/>
      <c r="BW1959" s="101"/>
      <c r="BX1959" s="101"/>
      <c r="BY1959" s="101"/>
      <c r="BZ1959" s="101"/>
      <c r="CA1959" s="101"/>
      <c r="CB1959" s="101"/>
      <c r="CC1959" s="101"/>
      <c r="CD1959" s="101"/>
      <c r="CE1959" s="101"/>
      <c r="CF1959" s="101"/>
      <c r="CG1959" s="37" t="e">
        <f>VLOOKUP(Table_1[[#This Row],[EAN]],'[1]Planilha1'!$E:$R,13,0)</f>
        <v>#N/A</v>
      </c>
      <c r="CI1959" s="188">
        <f>IF(Table_1[[#This Row],[STATUS MERCADO]]="GO",Table_1[[#This Row],[M. BRUTA TOTAL]],0)</f>
        <v>0</v>
      </c>
      <c r="CJ1959" s="188">
        <f>IF(Table_1[[#This Row],[STATUS MERCADO]]="GO",Table_1[[#This Row],[PV UNIT. REALIZADO]]*Table_1[[#This Row],[QUANTIDADE]],0)</f>
        <v>0</v>
      </c>
    </row>
    <row r="1960" ht="15" hidden="1">
      <c r="A1960" s="7"/>
      <c r="B1960" s="84" t="s">
        <v>400</v>
      </c>
      <c r="C1960" s="75">
        <v>223646</v>
      </c>
      <c r="D1960" s="75" t="s">
        <v>2153</v>
      </c>
      <c r="E1960" s="85">
        <v>7891024032732</v>
      </c>
      <c r="F1960" s="86" t="s">
        <v>2154</v>
      </c>
      <c r="G1960" s="75" t="s">
        <v>15</v>
      </c>
      <c r="H1960" s="75">
        <v>1620</v>
      </c>
      <c r="I1960" s="87" t="s">
        <v>1541</v>
      </c>
      <c r="J1960" s="75" t="s">
        <v>1542</v>
      </c>
      <c r="K1960" s="88" t="s">
        <v>1177</v>
      </c>
      <c r="L1960" s="88">
        <v>24</v>
      </c>
      <c r="M1960" s="88">
        <v>0</v>
      </c>
      <c r="N1960" s="75" t="s">
        <v>85</v>
      </c>
      <c r="O1960" s="75" t="s">
        <v>1739</v>
      </c>
      <c r="P1960" s="89"/>
      <c r="Q1960" s="90">
        <f>(17/100+7.6/100+1.65/100)*P1960</f>
        <v>0</v>
      </c>
      <c r="R1960" s="90"/>
      <c r="S1960" s="90"/>
      <c r="T1960" s="90"/>
      <c r="U1960" s="90"/>
      <c r="V1960" s="90">
        <f>+P1960-Q1960+R1960+S1960+T1960+U1960</f>
        <v>0</v>
      </c>
      <c r="W1960" s="91">
        <f>(1.02/100)</f>
        <v>1.02E-2</v>
      </c>
      <c r="X1960" s="91">
        <v>4.8E-3</v>
      </c>
      <c r="Y1960" s="91">
        <v>0.17</v>
      </c>
      <c r="Z1960" s="91">
        <v>1.65E-2</v>
      </c>
      <c r="AA1960" s="91">
        <v>7.6E-2</v>
      </c>
      <c r="AB1960" s="91">
        <f>SUM(W1960:AA1960)</f>
        <v>0.2775</v>
      </c>
      <c r="AC1960" s="75">
        <v>12</v>
      </c>
      <c r="AD1960" s="92">
        <f>IF(AL1960="","",+AC1960*AL1960)</f>
      </c>
      <c r="AE1960" s="93">
        <f>IF(AL1960="","",+AL1960*AB1960)</f>
      </c>
      <c r="AF1960" s="92">
        <f>IF(AL1960="","",+AL1960-AE1960)</f>
      </c>
      <c r="AG1960" s="93">
        <f>+V1960</f>
        <v>0</v>
      </c>
      <c r="AH1960" s="92">
        <f>IF(AF1960="","",+AF1960-AG1960)</f>
      </c>
      <c r="AI1960" s="92">
        <f>IF(AH1960="","",+AH1960*AC1960)</f>
      </c>
      <c r="AJ1960" s="93"/>
      <c r="AK1960" s="94">
        <v>0.33</v>
      </c>
      <c r="AL1960" s="93">
        <f>IF(V1960=0,"",V1960/(1-AB1960-AK1960))</f>
      </c>
      <c r="AM1960" s="95">
        <v>0.33</v>
      </c>
      <c r="AN1960" s="93">
        <f>IF(V1960=0,"",V1960/(1-AB1960-AM1960))</f>
      </c>
      <c r="AO1960" s="96">
        <v>1.2</v>
      </c>
      <c r="AP1960" s="93">
        <f>IF(BD!AJ1960="","",BD!AJ1960*BD!AO1960)</f>
      </c>
      <c r="AQ1960" s="91">
        <f>BD!AM1960/BD!AK1960-1</f>
        <v>0</v>
      </c>
      <c r="AR1960" s="91">
        <f>IF(BD!AN1960="","",IF(BD!AJ1960="","",BD!AN1960/BD!AJ1960-1))</f>
      </c>
      <c r="AS1960" s="91">
        <f>IF(BD!AN1960="","",IF(BD!AN1960&lt;BD!AL1960,"ABAIXO DA META","DENTRO DA META"))</f>
      </c>
      <c r="AT1960" s="91" t="str">
        <f>IF(BD!AJ1960="","EM ANÁLISE",IF(BD!AP1960&gt;=BD!AN1960,"GO", "NO GO"))</f>
        <v>EM ANÁLISE</v>
      </c>
      <c r="AU1960" s="97">
        <f>IF(AN1960="","",+BD!$AN1960-AJ1960)</f>
      </c>
      <c r="AV1960" s="98"/>
      <c r="AW1960" s="90">
        <f>BD!P1960*BD!AC1960</f>
        <v>0</v>
      </c>
      <c r="AX1960" s="90">
        <f>BD!V1960*BD!AC1960</f>
        <v>0</v>
      </c>
      <c r="AY1960" s="90">
        <f>IF(BD!AN1960="","",BD!AN1960*BD!AC1960)</f>
      </c>
      <c r="AZ1960" s="75" t="s">
        <v>123</v>
      </c>
      <c r="BA1960" s="75"/>
      <c r="BB1960" s="75"/>
      <c r="BC1960" s="75"/>
      <c r="BD1960" s="104"/>
      <c r="BE1960" s="104"/>
      <c r="BF1960" s="101"/>
      <c r="BG1960" s="101"/>
      <c r="BH1960" s="101"/>
      <c r="BI1960" s="101"/>
      <c r="BJ1960" s="101"/>
      <c r="BK1960" s="101"/>
      <c r="BL1960" s="101"/>
      <c r="BM1960" s="101"/>
      <c r="BN1960" s="101"/>
      <c r="BO1960" s="103"/>
      <c r="BP1960" s="101"/>
      <c r="BQ1960" s="101"/>
      <c r="BR1960" s="101"/>
      <c r="BS1960" s="101"/>
      <c r="BT1960" s="101"/>
      <c r="BU1960" s="101"/>
      <c r="BV1960" s="101"/>
      <c r="BW1960" s="101"/>
      <c r="BX1960" s="101"/>
      <c r="BY1960" s="101"/>
      <c r="BZ1960" s="101"/>
      <c r="CA1960" s="101"/>
      <c r="CB1960" s="101"/>
      <c r="CC1960" s="101"/>
      <c r="CD1960" s="101"/>
      <c r="CE1960" s="101"/>
      <c r="CF1960" s="101"/>
      <c r="CG1960" s="37" t="e">
        <f>VLOOKUP(Table_1[[#This Row],[EAN]],'[1]Planilha1'!$E:$R,13,0)</f>
        <v>#N/A</v>
      </c>
      <c r="CI1960" s="188">
        <f>IF(Table_1[[#This Row],[STATUS MERCADO]]="GO",Table_1[[#This Row],[M. BRUTA TOTAL]],0)</f>
        <v>0</v>
      </c>
      <c r="CJ1960" s="188">
        <f>IF(Table_1[[#This Row],[STATUS MERCADO]]="GO",Table_1[[#This Row],[PV UNIT. REALIZADO]]*Table_1[[#This Row],[QUANTIDADE]],0)</f>
        <v>0</v>
      </c>
    </row>
    <row r="1961" ht="15" hidden="1">
      <c r="A1961" s="7"/>
      <c r="B1961" s="84" t="s">
        <v>400</v>
      </c>
      <c r="C1961" s="75">
        <v>223647</v>
      </c>
      <c r="D1961" s="75" t="s">
        <v>2155</v>
      </c>
      <c r="E1961" s="85">
        <v>7891528031132</v>
      </c>
      <c r="F1961" s="86" t="s">
        <v>2156</v>
      </c>
      <c r="G1961" s="75" t="s">
        <v>15</v>
      </c>
      <c r="H1961" s="75">
        <v>1620</v>
      </c>
      <c r="I1961" s="87" t="s">
        <v>1541</v>
      </c>
      <c r="J1961" s="75" t="s">
        <v>1542</v>
      </c>
      <c r="K1961" s="88" t="s">
        <v>1177</v>
      </c>
      <c r="L1961" s="88">
        <v>48</v>
      </c>
      <c r="M1961" s="88">
        <v>0</v>
      </c>
      <c r="N1961" s="75" t="s">
        <v>85</v>
      </c>
      <c r="O1961" s="75" t="s">
        <v>1739</v>
      </c>
      <c r="P1961" s="89"/>
      <c r="Q1961" s="90">
        <f>(17/100+7.6/100+1.65/100)*P1961</f>
        <v>0</v>
      </c>
      <c r="R1961" s="90"/>
      <c r="S1961" s="90"/>
      <c r="T1961" s="90"/>
      <c r="U1961" s="90"/>
      <c r="V1961" s="90">
        <f>+P1961-Q1961+R1961+S1961+T1961+U1961</f>
        <v>0</v>
      </c>
      <c r="W1961" s="91">
        <f>(1.02/100)</f>
        <v>1.02E-2</v>
      </c>
      <c r="X1961" s="91">
        <v>4.8E-3</v>
      </c>
      <c r="Y1961" s="91">
        <v>0.17</v>
      </c>
      <c r="Z1961" s="91">
        <v>1.65E-2</v>
      </c>
      <c r="AA1961" s="91">
        <v>7.6E-2</v>
      </c>
      <c r="AB1961" s="91">
        <f>SUM(W1961:AA1961)</f>
        <v>0.2775</v>
      </c>
      <c r="AC1961" s="75">
        <v>12</v>
      </c>
      <c r="AD1961" s="92">
        <f>IF(AL1961="","",+AC1961*AL1961)</f>
      </c>
      <c r="AE1961" s="93">
        <f>IF(AL1961="","",+AL1961*AB1961)</f>
      </c>
      <c r="AF1961" s="92">
        <f>IF(AL1961="","",+AL1961-AE1961)</f>
      </c>
      <c r="AG1961" s="93">
        <f>+V1961</f>
        <v>0</v>
      </c>
      <c r="AH1961" s="92">
        <f>IF(AF1961="","",+AF1961-AG1961)</f>
      </c>
      <c r="AI1961" s="92">
        <f>IF(AH1961="","",+AH1961*AC1961)</f>
      </c>
      <c r="AJ1961" s="93"/>
      <c r="AK1961" s="94">
        <v>0.33</v>
      </c>
      <c r="AL1961" s="93">
        <f>IF(V1961=0,"",V1961/(1-AB1961-AK1961))</f>
      </c>
      <c r="AM1961" s="95">
        <v>0.33</v>
      </c>
      <c r="AN1961" s="93">
        <f>IF(V1961=0,"",V1961/(1-AB1961-AM1961))</f>
      </c>
      <c r="AO1961" s="96">
        <v>1.2</v>
      </c>
      <c r="AP1961" s="93">
        <f>IF(BD!AJ1961="","",BD!AJ1961*BD!AO1961)</f>
      </c>
      <c r="AQ1961" s="91">
        <f>BD!AM1961/BD!AK1961-1</f>
        <v>0</v>
      </c>
      <c r="AR1961" s="91">
        <f>IF(BD!AN1961="","",IF(BD!AJ1961="","",BD!AN1961/BD!AJ1961-1))</f>
      </c>
      <c r="AS1961" s="91">
        <f>IF(BD!AN1961="","",IF(BD!AN1961&lt;BD!AL1961,"ABAIXO DA META","DENTRO DA META"))</f>
      </c>
      <c r="AT1961" s="91" t="str">
        <f>IF(BD!AJ1961="","EM ANÁLISE",IF(BD!AP1961&gt;=BD!AN1961,"GO", "NO GO"))</f>
        <v>EM ANÁLISE</v>
      </c>
      <c r="AU1961" s="97">
        <f>IF(AN1961="","",+BD!$AN1961-AJ1961)</f>
      </c>
      <c r="AV1961" s="98"/>
      <c r="AW1961" s="90">
        <f>BD!P1961*BD!AC1961</f>
        <v>0</v>
      </c>
      <c r="AX1961" s="90">
        <f>BD!V1961*BD!AC1961</f>
        <v>0</v>
      </c>
      <c r="AY1961" s="90">
        <f>IF(BD!AN1961="","",BD!AN1961*BD!AC1961)</f>
      </c>
      <c r="AZ1961" s="75" t="s">
        <v>123</v>
      </c>
      <c r="BA1961" s="75"/>
      <c r="BB1961" s="75"/>
      <c r="BC1961" s="75"/>
      <c r="BD1961" s="104"/>
      <c r="BE1961" s="104"/>
      <c r="BF1961" s="101"/>
      <c r="BG1961" s="101"/>
      <c r="BH1961" s="101"/>
      <c r="BI1961" s="101"/>
      <c r="BJ1961" s="101"/>
      <c r="BK1961" s="101"/>
      <c r="BL1961" s="101"/>
      <c r="BM1961" s="101"/>
      <c r="BN1961" s="101"/>
      <c r="BO1961" s="103"/>
      <c r="BP1961" s="101"/>
      <c r="BQ1961" s="101"/>
      <c r="BR1961" s="101"/>
      <c r="BS1961" s="101"/>
      <c r="BT1961" s="101"/>
      <c r="BU1961" s="101"/>
      <c r="BV1961" s="101"/>
      <c r="BW1961" s="101"/>
      <c r="BX1961" s="101"/>
      <c r="BY1961" s="101"/>
      <c r="BZ1961" s="101"/>
      <c r="CA1961" s="101"/>
      <c r="CB1961" s="101"/>
      <c r="CC1961" s="101"/>
      <c r="CD1961" s="101"/>
      <c r="CE1961" s="101"/>
      <c r="CF1961" s="101"/>
      <c r="CG1961" s="37" t="e">
        <f>VLOOKUP(Table_1[[#This Row],[EAN]],'[1]Planilha1'!$E:$R,13,0)</f>
        <v>#N/A</v>
      </c>
      <c r="CI1961" s="188">
        <f>IF(Table_1[[#This Row],[STATUS MERCADO]]="GO",Table_1[[#This Row],[M. BRUTA TOTAL]],0)</f>
        <v>0</v>
      </c>
      <c r="CJ1961" s="188">
        <f>IF(Table_1[[#This Row],[STATUS MERCADO]]="GO",Table_1[[#This Row],[PV UNIT. REALIZADO]]*Table_1[[#This Row],[QUANTIDADE]],0)</f>
        <v>0</v>
      </c>
    </row>
    <row r="1962" ht="15" hidden="1">
      <c r="A1962" s="7"/>
      <c r="B1962" s="84" t="s">
        <v>400</v>
      </c>
      <c r="C1962" s="75">
        <v>223648</v>
      </c>
      <c r="D1962" s="75">
        <v>61011158</v>
      </c>
      <c r="E1962" s="85">
        <v>7509546065465</v>
      </c>
      <c r="F1962" s="86" t="s">
        <v>2157</v>
      </c>
      <c r="G1962" s="75" t="s">
        <v>15</v>
      </c>
      <c r="H1962" s="75">
        <v>1620</v>
      </c>
      <c r="I1962" s="87" t="s">
        <v>1541</v>
      </c>
      <c r="J1962" s="75" t="s">
        <v>1719</v>
      </c>
      <c r="K1962" s="88" t="s">
        <v>1177</v>
      </c>
      <c r="L1962" s="88">
        <v>12</v>
      </c>
      <c r="M1962" s="88">
        <v>0</v>
      </c>
      <c r="N1962" s="75" t="s">
        <v>85</v>
      </c>
      <c r="O1962" s="75" t="s">
        <v>1739</v>
      </c>
      <c r="P1962" s="89"/>
      <c r="Q1962" s="90">
        <f>(17/100+7.6/100+1.65/100)*P1962</f>
        <v>0</v>
      </c>
      <c r="R1962" s="90"/>
      <c r="S1962" s="90"/>
      <c r="T1962" s="90"/>
      <c r="U1962" s="90"/>
      <c r="V1962" s="90">
        <f>+P1962-Q1962+R1962+S1962+T1962+U1962</f>
        <v>0</v>
      </c>
      <c r="W1962" s="91">
        <f>(1.02/100)</f>
        <v>1.02E-2</v>
      </c>
      <c r="X1962" s="91">
        <v>4.8E-3</v>
      </c>
      <c r="Y1962" s="91">
        <v>0.17</v>
      </c>
      <c r="Z1962" s="91">
        <v>1.65E-2</v>
      </c>
      <c r="AA1962" s="91">
        <v>7.6E-2</v>
      </c>
      <c r="AB1962" s="91">
        <f>SUM(W1962:AA1962)</f>
        <v>0.2775</v>
      </c>
      <c r="AC1962" s="75">
        <v>12</v>
      </c>
      <c r="AD1962" s="92">
        <f>IF(AL1962="","",+AC1962*AL1962)</f>
      </c>
      <c r="AE1962" s="93">
        <f>IF(AL1962="","",+AL1962*AB1962)</f>
      </c>
      <c r="AF1962" s="92">
        <f>IF(AL1962="","",+AL1962-AE1962)</f>
      </c>
      <c r="AG1962" s="93">
        <f>+V1962</f>
        <v>0</v>
      </c>
      <c r="AH1962" s="92">
        <f>IF(AF1962="","",+AF1962-AG1962)</f>
      </c>
      <c r="AI1962" s="92">
        <f>IF(AH1962="","",+AH1962*AC1962)</f>
      </c>
      <c r="AJ1962" s="93"/>
      <c r="AK1962" s="94">
        <v>0.33</v>
      </c>
      <c r="AL1962" s="93">
        <f>IF(V1962=0,"",V1962/(1-AB1962-AK1962))</f>
      </c>
      <c r="AM1962" s="95">
        <v>0.33</v>
      </c>
      <c r="AN1962" s="93">
        <f>IF(V1962=0,"",V1962/(1-AB1962-AM1962))</f>
      </c>
      <c r="AO1962" s="96">
        <v>1.2</v>
      </c>
      <c r="AP1962" s="93">
        <f>IF(BD!AJ1962="","",BD!AJ1962*BD!AO1962)</f>
      </c>
      <c r="AQ1962" s="91">
        <f>BD!AM1962/BD!AK1962-1</f>
        <v>0</v>
      </c>
      <c r="AR1962" s="91">
        <f>IF(BD!AN1962="","",IF(BD!AJ1962="","",BD!AN1962/BD!AJ1962-1))</f>
      </c>
      <c r="AS1962" s="91">
        <f>IF(BD!AN1962="","",IF(BD!AN1962&lt;BD!AL1962,"ABAIXO DA META","DENTRO DA META"))</f>
      </c>
      <c r="AT1962" s="91" t="str">
        <f>IF(BD!AJ1962="","EM ANÁLISE",IF(BD!AP1962&gt;=BD!AN1962,"GO", "NO GO"))</f>
        <v>EM ANÁLISE</v>
      </c>
      <c r="AU1962" s="97">
        <f>IF(AN1962="","",+BD!$AN1962-AJ1962)</f>
      </c>
      <c r="AV1962" s="98"/>
      <c r="AW1962" s="90">
        <f>BD!P1962*BD!AC1962</f>
        <v>0</v>
      </c>
      <c r="AX1962" s="90">
        <f>BD!V1962*BD!AC1962</f>
        <v>0</v>
      </c>
      <c r="AY1962" s="90">
        <f>IF(BD!AN1962="","",BD!AN1962*BD!AC1962)</f>
      </c>
      <c r="AZ1962" s="75" t="s">
        <v>123</v>
      </c>
      <c r="BA1962" s="75"/>
      <c r="BB1962" s="75"/>
      <c r="BC1962" s="75"/>
      <c r="BD1962" s="104"/>
      <c r="BE1962" s="104"/>
      <c r="BF1962" s="101"/>
      <c r="BG1962" s="101"/>
      <c r="BH1962" s="101"/>
      <c r="BI1962" s="101"/>
      <c r="BJ1962" s="101"/>
      <c r="BK1962" s="101"/>
      <c r="BL1962" s="101"/>
      <c r="BM1962" s="101"/>
      <c r="BN1962" s="101"/>
      <c r="BO1962" s="103"/>
      <c r="BP1962" s="101"/>
      <c r="BQ1962" s="101"/>
      <c r="BR1962" s="101"/>
      <c r="BS1962" s="101"/>
      <c r="BT1962" s="101"/>
      <c r="BU1962" s="101"/>
      <c r="BV1962" s="101"/>
      <c r="BW1962" s="101"/>
      <c r="BX1962" s="101"/>
      <c r="BY1962" s="101"/>
      <c r="BZ1962" s="101"/>
      <c r="CA1962" s="101"/>
      <c r="CB1962" s="101"/>
      <c r="CC1962" s="101"/>
      <c r="CD1962" s="101"/>
      <c r="CE1962" s="101"/>
      <c r="CF1962" s="101"/>
      <c r="CG1962" s="37" t="e">
        <f>VLOOKUP(Table_1[[#This Row],[EAN]],'[1]Planilha1'!$E:$R,13,0)</f>
        <v>#N/A</v>
      </c>
      <c r="CI1962" s="188">
        <f>IF(Table_1[[#This Row],[STATUS MERCADO]]="GO",Table_1[[#This Row],[M. BRUTA TOTAL]],0)</f>
        <v>0</v>
      </c>
      <c r="CJ1962" s="188">
        <f>IF(Table_1[[#This Row],[STATUS MERCADO]]="GO",Table_1[[#This Row],[PV UNIT. REALIZADO]]*Table_1[[#This Row],[QUANTIDADE]],0)</f>
        <v>0</v>
      </c>
    </row>
    <row r="1963" ht="15" hidden="1">
      <c r="A1963" s="7"/>
      <c r="B1963" s="84" t="s">
        <v>400</v>
      </c>
      <c r="C1963" s="75">
        <v>223649</v>
      </c>
      <c r="D1963" s="75" t="s">
        <v>2158</v>
      </c>
      <c r="E1963" s="85">
        <v>7891024033050</v>
      </c>
      <c r="F1963" s="86" t="s">
        <v>2159</v>
      </c>
      <c r="G1963" s="75" t="s">
        <v>15</v>
      </c>
      <c r="H1963" s="75">
        <v>1620</v>
      </c>
      <c r="I1963" s="87" t="s">
        <v>1541</v>
      </c>
      <c r="J1963" s="75" t="s">
        <v>1697</v>
      </c>
      <c r="K1963" s="88" t="s">
        <v>1177</v>
      </c>
      <c r="L1963" s="88">
        <v>12</v>
      </c>
      <c r="M1963" s="88">
        <v>0</v>
      </c>
      <c r="N1963" s="75" t="s">
        <v>85</v>
      </c>
      <c r="O1963" s="75" t="s">
        <v>1739</v>
      </c>
      <c r="P1963" s="89"/>
      <c r="Q1963" s="90">
        <f>(17/100+7.6/100+1.65/100)*P1963</f>
        <v>0</v>
      </c>
      <c r="R1963" s="90"/>
      <c r="S1963" s="90"/>
      <c r="T1963" s="90"/>
      <c r="U1963" s="90"/>
      <c r="V1963" s="90">
        <f>+P1963-Q1963+R1963+S1963+T1963+U1963</f>
        <v>0</v>
      </c>
      <c r="W1963" s="91">
        <f>(1.02/100)</f>
        <v>1.02E-2</v>
      </c>
      <c r="X1963" s="91">
        <v>4.8E-3</v>
      </c>
      <c r="Y1963" s="91">
        <v>0.17</v>
      </c>
      <c r="Z1963" s="91">
        <v>1.65E-2</v>
      </c>
      <c r="AA1963" s="91">
        <v>7.6E-2</v>
      </c>
      <c r="AB1963" s="91">
        <f>SUM(W1963:AA1963)</f>
        <v>0.2775</v>
      </c>
      <c r="AC1963" s="75">
        <v>12</v>
      </c>
      <c r="AD1963" s="92">
        <f>IF(AL1963="","",+AC1963*AL1963)</f>
      </c>
      <c r="AE1963" s="93">
        <f>IF(AL1963="","",+AL1963*AB1963)</f>
      </c>
      <c r="AF1963" s="92">
        <f>IF(AL1963="","",+AL1963-AE1963)</f>
      </c>
      <c r="AG1963" s="93">
        <f>+V1963</f>
        <v>0</v>
      </c>
      <c r="AH1963" s="92">
        <f>IF(AF1963="","",+AF1963-AG1963)</f>
      </c>
      <c r="AI1963" s="92">
        <f>IF(AH1963="","",+AH1963*AC1963)</f>
      </c>
      <c r="AJ1963" s="93"/>
      <c r="AK1963" s="94">
        <v>0.33</v>
      </c>
      <c r="AL1963" s="93">
        <f>IF(V1963=0,"",V1963/(1-AB1963-AK1963))</f>
      </c>
      <c r="AM1963" s="95">
        <v>0.33</v>
      </c>
      <c r="AN1963" s="93">
        <f>IF(V1963=0,"",V1963/(1-AB1963-AM1963))</f>
      </c>
      <c r="AO1963" s="96">
        <v>1.2</v>
      </c>
      <c r="AP1963" s="93">
        <f>IF(BD!AJ1963="","",BD!AJ1963*BD!AO1963)</f>
      </c>
      <c r="AQ1963" s="91">
        <f>BD!AM1963/BD!AK1963-1</f>
        <v>0</v>
      </c>
      <c r="AR1963" s="91">
        <f>IF(BD!AN1963="","",IF(BD!AJ1963="","",BD!AN1963/BD!AJ1963-1))</f>
      </c>
      <c r="AS1963" s="91">
        <f>IF(BD!AN1963="","",IF(BD!AN1963&lt;BD!AL1963,"ABAIXO DA META","DENTRO DA META"))</f>
      </c>
      <c r="AT1963" s="91" t="str">
        <f>IF(BD!AJ1963="","EM ANÁLISE",IF(BD!AP1963&gt;=BD!AN1963,"GO", "NO GO"))</f>
        <v>EM ANÁLISE</v>
      </c>
      <c r="AU1963" s="97">
        <f>IF(AN1963="","",+BD!$AN1963-AJ1963)</f>
      </c>
      <c r="AV1963" s="98"/>
      <c r="AW1963" s="90">
        <f>BD!P1963*BD!AC1963</f>
        <v>0</v>
      </c>
      <c r="AX1963" s="90">
        <f>BD!V1963*BD!AC1963</f>
        <v>0</v>
      </c>
      <c r="AY1963" s="90">
        <f>IF(BD!AN1963="","",BD!AN1963*BD!AC1963)</f>
      </c>
      <c r="AZ1963" s="75" t="s">
        <v>123</v>
      </c>
      <c r="BA1963" s="75"/>
      <c r="BB1963" s="75"/>
      <c r="BC1963" s="75"/>
      <c r="BD1963" s="104"/>
      <c r="BE1963" s="104"/>
      <c r="BF1963" s="101"/>
      <c r="BG1963" s="101"/>
      <c r="BH1963" s="101"/>
      <c r="BI1963" s="101"/>
      <c r="BJ1963" s="101"/>
      <c r="BK1963" s="101"/>
      <c r="BL1963" s="101"/>
      <c r="BM1963" s="101"/>
      <c r="BN1963" s="101"/>
      <c r="BO1963" s="103"/>
      <c r="BP1963" s="101"/>
      <c r="BQ1963" s="101"/>
      <c r="BR1963" s="101"/>
      <c r="BS1963" s="101"/>
      <c r="BT1963" s="101"/>
      <c r="BU1963" s="101"/>
      <c r="BV1963" s="101"/>
      <c r="BW1963" s="101"/>
      <c r="BX1963" s="101"/>
      <c r="BY1963" s="101"/>
      <c r="BZ1963" s="101"/>
      <c r="CA1963" s="101"/>
      <c r="CB1963" s="101"/>
      <c r="CC1963" s="101"/>
      <c r="CD1963" s="101"/>
      <c r="CE1963" s="101"/>
      <c r="CF1963" s="101"/>
      <c r="CG1963" s="37" t="e">
        <f>VLOOKUP(Table_1[[#This Row],[EAN]],'[1]Planilha1'!$E:$R,13,0)</f>
        <v>#N/A</v>
      </c>
      <c r="CI1963" s="188">
        <f>IF(Table_1[[#This Row],[STATUS MERCADO]]="GO",Table_1[[#This Row],[M. BRUTA TOTAL]],0)</f>
        <v>0</v>
      </c>
      <c r="CJ1963" s="188">
        <f>IF(Table_1[[#This Row],[STATUS MERCADO]]="GO",Table_1[[#This Row],[PV UNIT. REALIZADO]]*Table_1[[#This Row],[QUANTIDADE]],0)</f>
        <v>0</v>
      </c>
    </row>
    <row r="1964" ht="15" hidden="1">
      <c r="A1964" s="7"/>
      <c r="B1964" s="84" t="s">
        <v>400</v>
      </c>
      <c r="C1964" s="75">
        <v>223650</v>
      </c>
      <c r="D1964" s="75">
        <v>61006911</v>
      </c>
      <c r="E1964" s="85">
        <v>7891024033715</v>
      </c>
      <c r="F1964" s="86" t="s">
        <v>2160</v>
      </c>
      <c r="G1964" s="75" t="s">
        <v>15</v>
      </c>
      <c r="H1964" s="75">
        <v>1620</v>
      </c>
      <c r="I1964" s="87" t="s">
        <v>1541</v>
      </c>
      <c r="J1964" s="75" t="s">
        <v>1542</v>
      </c>
      <c r="K1964" s="88" t="s">
        <v>1177</v>
      </c>
      <c r="L1964" s="88">
        <v>72</v>
      </c>
      <c r="M1964" s="88">
        <v>0</v>
      </c>
      <c r="N1964" s="75" t="s">
        <v>85</v>
      </c>
      <c r="O1964" s="75" t="s">
        <v>1739</v>
      </c>
      <c r="P1964" s="89"/>
      <c r="Q1964" s="90">
        <f>(17/100+7.6/100+1.65/100)*P1964</f>
        <v>0</v>
      </c>
      <c r="R1964" s="90"/>
      <c r="S1964" s="90"/>
      <c r="T1964" s="90"/>
      <c r="U1964" s="90"/>
      <c r="V1964" s="90">
        <f>+P1964-Q1964+R1964+S1964+T1964+U1964</f>
        <v>0</v>
      </c>
      <c r="W1964" s="91">
        <f>(1.02/100)</f>
        <v>1.02E-2</v>
      </c>
      <c r="X1964" s="91">
        <v>4.8E-3</v>
      </c>
      <c r="Y1964" s="91">
        <v>0.17</v>
      </c>
      <c r="Z1964" s="91">
        <v>1.65E-2</v>
      </c>
      <c r="AA1964" s="91">
        <v>7.6E-2</v>
      </c>
      <c r="AB1964" s="91">
        <f>SUM(W1964:AA1964)</f>
        <v>0.2775</v>
      </c>
      <c r="AC1964" s="75">
        <v>12</v>
      </c>
      <c r="AD1964" s="92">
        <f>IF(AL1964="","",+AC1964*AL1964)</f>
      </c>
      <c r="AE1964" s="93">
        <f>IF(AL1964="","",+AL1964*AB1964)</f>
      </c>
      <c r="AF1964" s="92">
        <f>IF(AL1964="","",+AL1964-AE1964)</f>
      </c>
      <c r="AG1964" s="93">
        <f>+V1964</f>
        <v>0</v>
      </c>
      <c r="AH1964" s="92">
        <f>IF(AF1964="","",+AF1964-AG1964)</f>
      </c>
      <c r="AI1964" s="92">
        <f>IF(AH1964="","",+AH1964*AC1964)</f>
      </c>
      <c r="AJ1964" s="93"/>
      <c r="AK1964" s="94">
        <v>0.33</v>
      </c>
      <c r="AL1964" s="93">
        <f>IF(V1964=0,"",V1964/(1-AB1964-AK1964))</f>
      </c>
      <c r="AM1964" s="95">
        <v>0.33</v>
      </c>
      <c r="AN1964" s="93">
        <f>IF(V1964=0,"",V1964/(1-AB1964-AM1964))</f>
      </c>
      <c r="AO1964" s="96">
        <v>1.2</v>
      </c>
      <c r="AP1964" s="93">
        <f>IF(BD!AJ1964="","",BD!AJ1964*BD!AO1964)</f>
      </c>
      <c r="AQ1964" s="91">
        <f>BD!AM1964/BD!AK1964-1</f>
        <v>0</v>
      </c>
      <c r="AR1964" s="91">
        <f>IF(BD!AN1964="","",IF(BD!AJ1964="","",BD!AN1964/BD!AJ1964-1))</f>
      </c>
      <c r="AS1964" s="91">
        <f>IF(BD!AN1964="","",IF(BD!AN1964&lt;BD!AL1964,"ABAIXO DA META","DENTRO DA META"))</f>
      </c>
      <c r="AT1964" s="91" t="str">
        <f>IF(BD!AJ1964="","EM ANÁLISE",IF(BD!AP1964&gt;=BD!AN1964,"GO", "NO GO"))</f>
        <v>EM ANÁLISE</v>
      </c>
      <c r="AU1964" s="97">
        <f>IF(AN1964="","",+BD!$AN1964-AJ1964)</f>
      </c>
      <c r="AV1964" s="98"/>
      <c r="AW1964" s="90">
        <f>BD!P1964*BD!AC1964</f>
        <v>0</v>
      </c>
      <c r="AX1964" s="90">
        <f>BD!V1964*BD!AC1964</f>
        <v>0</v>
      </c>
      <c r="AY1964" s="90">
        <f>IF(BD!AN1964="","",BD!AN1964*BD!AC1964)</f>
      </c>
      <c r="AZ1964" s="75" t="s">
        <v>123</v>
      </c>
      <c r="BA1964" s="75"/>
      <c r="BB1964" s="75"/>
      <c r="BC1964" s="75"/>
      <c r="BD1964" s="104"/>
      <c r="BE1964" s="104"/>
      <c r="BF1964" s="101"/>
      <c r="BG1964" s="101"/>
      <c r="BH1964" s="101"/>
      <c r="BI1964" s="101"/>
      <c r="BJ1964" s="101"/>
      <c r="BK1964" s="101"/>
      <c r="BL1964" s="101"/>
      <c r="BM1964" s="101"/>
      <c r="BN1964" s="101"/>
      <c r="BO1964" s="103"/>
      <c r="BP1964" s="101"/>
      <c r="BQ1964" s="101"/>
      <c r="BR1964" s="101"/>
      <c r="BS1964" s="101"/>
      <c r="BT1964" s="101"/>
      <c r="BU1964" s="101"/>
      <c r="BV1964" s="101"/>
      <c r="BW1964" s="101"/>
      <c r="BX1964" s="101"/>
      <c r="BY1964" s="101"/>
      <c r="BZ1964" s="101"/>
      <c r="CA1964" s="101"/>
      <c r="CB1964" s="101"/>
      <c r="CC1964" s="101"/>
      <c r="CD1964" s="101"/>
      <c r="CE1964" s="101"/>
      <c r="CF1964" s="101"/>
      <c r="CG1964" s="37" t="e">
        <f>VLOOKUP(Table_1[[#This Row],[EAN]],'[1]Planilha1'!$E:$R,13,0)</f>
        <v>#N/A</v>
      </c>
      <c r="CI1964" s="188">
        <f>IF(Table_1[[#This Row],[STATUS MERCADO]]="GO",Table_1[[#This Row],[M. BRUTA TOTAL]],0)</f>
        <v>0</v>
      </c>
      <c r="CJ1964" s="188">
        <f>IF(Table_1[[#This Row],[STATUS MERCADO]]="GO",Table_1[[#This Row],[PV UNIT. REALIZADO]]*Table_1[[#This Row],[QUANTIDADE]],0)</f>
        <v>0</v>
      </c>
    </row>
    <row r="1965" ht="15" hidden="1">
      <c r="A1965" s="7"/>
      <c r="B1965" s="84" t="s">
        <v>400</v>
      </c>
      <c r="C1965" s="75">
        <v>223651</v>
      </c>
      <c r="D1965" s="75" t="s">
        <v>2161</v>
      </c>
      <c r="E1965" s="85">
        <v>7891024033456</v>
      </c>
      <c r="F1965" s="86" t="s">
        <v>2162</v>
      </c>
      <c r="G1965" s="75" t="s">
        <v>15</v>
      </c>
      <c r="H1965" s="75">
        <v>1090</v>
      </c>
      <c r="I1965" s="87" t="s">
        <v>1554</v>
      </c>
      <c r="J1965" s="75" t="s">
        <v>1633</v>
      </c>
      <c r="K1965" s="88" t="s">
        <v>1177</v>
      </c>
      <c r="L1965" s="88">
        <v>12</v>
      </c>
      <c r="M1965" s="88">
        <v>0</v>
      </c>
      <c r="N1965" s="75" t="s">
        <v>85</v>
      </c>
      <c r="O1965" s="75" t="s">
        <v>1739</v>
      </c>
      <c r="P1965" s="89"/>
      <c r="Q1965" s="90">
        <f>(17/100+7.6/100+1.65/100)*P1965</f>
        <v>0</v>
      </c>
      <c r="R1965" s="90"/>
      <c r="S1965" s="90"/>
      <c r="T1965" s="90"/>
      <c r="U1965" s="90"/>
      <c r="V1965" s="90">
        <f>+P1965-Q1965+R1965+S1965+T1965+U1965</f>
        <v>0</v>
      </c>
      <c r="W1965" s="91">
        <f>(1.02/100)</f>
        <v>1.02E-2</v>
      </c>
      <c r="X1965" s="91">
        <v>4.8E-3</v>
      </c>
      <c r="Y1965" s="91">
        <v>0.17</v>
      </c>
      <c r="Z1965" s="91">
        <v>1.65E-2</v>
      </c>
      <c r="AA1965" s="91">
        <v>7.6E-2</v>
      </c>
      <c r="AB1965" s="91">
        <f>SUM(W1965:AA1965)</f>
        <v>0.2775</v>
      </c>
      <c r="AC1965" s="75">
        <v>12</v>
      </c>
      <c r="AD1965" s="92">
        <f>IF(AL1965="","",+AC1965*AL1965)</f>
      </c>
      <c r="AE1965" s="93">
        <f>IF(AL1965="","",+AL1965*AB1965)</f>
      </c>
      <c r="AF1965" s="92">
        <f>IF(AL1965="","",+AL1965-AE1965)</f>
      </c>
      <c r="AG1965" s="93">
        <f>+V1965</f>
        <v>0</v>
      </c>
      <c r="AH1965" s="92">
        <f>IF(AF1965="","",+AF1965-AG1965)</f>
      </c>
      <c r="AI1965" s="92">
        <f>IF(AH1965="","",+AH1965*AC1965)</f>
      </c>
      <c r="AJ1965" s="93"/>
      <c r="AK1965" s="94">
        <v>0.33</v>
      </c>
      <c r="AL1965" s="93">
        <f>IF(V1965=0,"",V1965/(1-AB1965-AK1965))</f>
      </c>
      <c r="AM1965" s="95">
        <v>0.33</v>
      </c>
      <c r="AN1965" s="93">
        <f>IF(V1965=0,"",V1965/(1-AB1965-AM1965))</f>
      </c>
      <c r="AO1965" s="96">
        <v>1.2</v>
      </c>
      <c r="AP1965" s="93">
        <f>IF(BD!AJ1965="","",BD!AJ1965*BD!AO1965)</f>
      </c>
      <c r="AQ1965" s="91">
        <f>BD!AM1965/BD!AK1965-1</f>
        <v>0</v>
      </c>
      <c r="AR1965" s="91">
        <f>IF(BD!AN1965="","",IF(BD!AJ1965="","",BD!AN1965/BD!AJ1965-1))</f>
      </c>
      <c r="AS1965" s="91">
        <f>IF(BD!AN1965="","",IF(BD!AN1965&lt;BD!AL1965,"ABAIXO DA META","DENTRO DA META"))</f>
      </c>
      <c r="AT1965" s="91" t="str">
        <f>IF(BD!AJ1965="","EM ANÁLISE",IF(BD!AP1965&gt;=BD!AN1965,"GO", "NO GO"))</f>
        <v>EM ANÁLISE</v>
      </c>
      <c r="AU1965" s="97">
        <f>IF(AN1965="","",+BD!$AN1965-AJ1965)</f>
      </c>
      <c r="AV1965" s="98"/>
      <c r="AW1965" s="90">
        <f>BD!P1965*BD!AC1965</f>
        <v>0</v>
      </c>
      <c r="AX1965" s="90">
        <f>BD!V1965*BD!AC1965</f>
        <v>0</v>
      </c>
      <c r="AY1965" s="90">
        <f>IF(BD!AN1965="","",BD!AN1965*BD!AC1965)</f>
      </c>
      <c r="AZ1965" s="75" t="s">
        <v>123</v>
      </c>
      <c r="BA1965" s="75"/>
      <c r="BB1965" s="75"/>
      <c r="BC1965" s="75"/>
      <c r="BD1965" s="104"/>
      <c r="BE1965" s="104"/>
      <c r="BF1965" s="101"/>
      <c r="BG1965" s="101"/>
      <c r="BH1965" s="101"/>
      <c r="BI1965" s="101"/>
      <c r="BJ1965" s="101"/>
      <c r="BK1965" s="101"/>
      <c r="BL1965" s="101"/>
      <c r="BM1965" s="101"/>
      <c r="BN1965" s="101"/>
      <c r="BO1965" s="103"/>
      <c r="BP1965" s="101"/>
      <c r="BQ1965" s="101"/>
      <c r="BR1965" s="101"/>
      <c r="BS1965" s="101"/>
      <c r="BT1965" s="101"/>
      <c r="BU1965" s="101"/>
      <c r="BV1965" s="101"/>
      <c r="BW1965" s="101"/>
      <c r="BX1965" s="101"/>
      <c r="BY1965" s="101"/>
      <c r="BZ1965" s="101"/>
      <c r="CA1965" s="101"/>
      <c r="CB1965" s="101"/>
      <c r="CC1965" s="101"/>
      <c r="CD1965" s="101"/>
      <c r="CE1965" s="101"/>
      <c r="CF1965" s="101"/>
      <c r="CG1965" s="37" t="e">
        <f>VLOOKUP(Table_1[[#This Row],[EAN]],'[1]Planilha1'!$E:$R,13,0)</f>
        <v>#N/A</v>
      </c>
      <c r="CI1965" s="188">
        <f>IF(Table_1[[#This Row],[STATUS MERCADO]]="GO",Table_1[[#This Row],[M. BRUTA TOTAL]],0)</f>
        <v>0</v>
      </c>
      <c r="CJ1965" s="188">
        <f>IF(Table_1[[#This Row],[STATUS MERCADO]]="GO",Table_1[[#This Row],[PV UNIT. REALIZADO]]*Table_1[[#This Row],[QUANTIDADE]],0)</f>
        <v>0</v>
      </c>
    </row>
    <row r="1966" ht="15" hidden="1">
      <c r="A1966" s="7"/>
      <c r="B1966" s="84" t="s">
        <v>400</v>
      </c>
      <c r="C1966" s="75">
        <v>223652</v>
      </c>
      <c r="D1966" s="75" t="s">
        <v>2163</v>
      </c>
      <c r="E1966" s="85">
        <v>7509546069609</v>
      </c>
      <c r="F1966" s="86" t="s">
        <v>2164</v>
      </c>
      <c r="G1966" s="75" t="s">
        <v>15</v>
      </c>
      <c r="H1966" s="75">
        <v>1620</v>
      </c>
      <c r="I1966" s="87" t="s">
        <v>1541</v>
      </c>
      <c r="J1966" s="75" t="s">
        <v>1542</v>
      </c>
      <c r="K1966" s="88" t="s">
        <v>1177</v>
      </c>
      <c r="L1966" s="88">
        <v>48</v>
      </c>
      <c r="M1966" s="88">
        <v>0</v>
      </c>
      <c r="N1966" s="75" t="s">
        <v>85</v>
      </c>
      <c r="O1966" s="75" t="s">
        <v>1739</v>
      </c>
      <c r="P1966" s="89"/>
      <c r="Q1966" s="90">
        <f>(17/100+7.6/100+1.65/100)*P1966</f>
        <v>0</v>
      </c>
      <c r="R1966" s="90"/>
      <c r="S1966" s="90"/>
      <c r="T1966" s="90"/>
      <c r="U1966" s="90"/>
      <c r="V1966" s="90">
        <f>+P1966-Q1966+R1966+S1966+T1966+U1966</f>
        <v>0</v>
      </c>
      <c r="W1966" s="91">
        <f>(1.02/100)</f>
        <v>1.02E-2</v>
      </c>
      <c r="X1966" s="91">
        <v>4.8E-3</v>
      </c>
      <c r="Y1966" s="91">
        <v>0.17</v>
      </c>
      <c r="Z1966" s="91">
        <v>1.65E-2</v>
      </c>
      <c r="AA1966" s="91">
        <v>7.6E-2</v>
      </c>
      <c r="AB1966" s="91">
        <f>SUM(W1966:AA1966)</f>
        <v>0.2775</v>
      </c>
      <c r="AC1966" s="75">
        <v>12</v>
      </c>
      <c r="AD1966" s="92">
        <f>IF(AL1966="","",+AC1966*AL1966)</f>
      </c>
      <c r="AE1966" s="93">
        <f>IF(AL1966="","",+AL1966*AB1966)</f>
      </c>
      <c r="AF1966" s="92">
        <f>IF(AL1966="","",+AL1966-AE1966)</f>
      </c>
      <c r="AG1966" s="93">
        <f>+V1966</f>
        <v>0</v>
      </c>
      <c r="AH1966" s="92">
        <f>IF(AF1966="","",+AF1966-AG1966)</f>
      </c>
      <c r="AI1966" s="92">
        <f>IF(AH1966="","",+AH1966*AC1966)</f>
      </c>
      <c r="AJ1966" s="93"/>
      <c r="AK1966" s="94">
        <v>0.33</v>
      </c>
      <c r="AL1966" s="93">
        <f>IF(V1966=0,"",V1966/(1-AB1966-AK1966))</f>
      </c>
      <c r="AM1966" s="95">
        <v>0.33</v>
      </c>
      <c r="AN1966" s="93">
        <f>IF(V1966=0,"",V1966/(1-AB1966-AM1966))</f>
      </c>
      <c r="AO1966" s="96">
        <v>1.2</v>
      </c>
      <c r="AP1966" s="93">
        <f>IF(BD!AJ1966="","",BD!AJ1966*BD!AO1966)</f>
      </c>
      <c r="AQ1966" s="91">
        <f>BD!AM1966/BD!AK1966-1</f>
        <v>0</v>
      </c>
      <c r="AR1966" s="91">
        <f>IF(BD!AN1966="","",IF(BD!AJ1966="","",BD!AN1966/BD!AJ1966-1))</f>
      </c>
      <c r="AS1966" s="91">
        <f>IF(BD!AN1966="","",IF(BD!AN1966&lt;BD!AL1966,"ABAIXO DA META","DENTRO DA META"))</f>
      </c>
      <c r="AT1966" s="91" t="str">
        <f>IF(BD!AJ1966="","EM ANÁLISE",IF(BD!AP1966&gt;=BD!AN1966,"GO", "NO GO"))</f>
        <v>EM ANÁLISE</v>
      </c>
      <c r="AU1966" s="97">
        <f>IF(AN1966="","",+BD!$AN1966-AJ1966)</f>
      </c>
      <c r="AV1966" s="98"/>
      <c r="AW1966" s="90">
        <f>BD!P1966*BD!AC1966</f>
        <v>0</v>
      </c>
      <c r="AX1966" s="90">
        <f>BD!V1966*BD!AC1966</f>
        <v>0</v>
      </c>
      <c r="AY1966" s="90">
        <f>IF(BD!AN1966="","",BD!AN1966*BD!AC1966)</f>
      </c>
      <c r="AZ1966" s="75" t="s">
        <v>123</v>
      </c>
      <c r="BA1966" s="75"/>
      <c r="BB1966" s="75"/>
      <c r="BC1966" s="75"/>
      <c r="BD1966" s="104"/>
      <c r="BE1966" s="104"/>
      <c r="BF1966" s="101"/>
      <c r="BG1966" s="101"/>
      <c r="BH1966" s="101"/>
      <c r="BI1966" s="101"/>
      <c r="BJ1966" s="101"/>
      <c r="BK1966" s="101"/>
      <c r="BL1966" s="101"/>
      <c r="BM1966" s="101"/>
      <c r="BN1966" s="101"/>
      <c r="BO1966" s="103"/>
      <c r="BP1966" s="101"/>
      <c r="BQ1966" s="101"/>
      <c r="BR1966" s="101"/>
      <c r="BS1966" s="101"/>
      <c r="BT1966" s="101"/>
      <c r="BU1966" s="101"/>
      <c r="BV1966" s="101"/>
      <c r="BW1966" s="101"/>
      <c r="BX1966" s="101"/>
      <c r="BY1966" s="101"/>
      <c r="BZ1966" s="101"/>
      <c r="CA1966" s="101"/>
      <c r="CB1966" s="101"/>
      <c r="CC1966" s="101"/>
      <c r="CD1966" s="101"/>
      <c r="CE1966" s="101"/>
      <c r="CF1966" s="101"/>
      <c r="CG1966" s="37" t="e">
        <f>VLOOKUP(Table_1[[#This Row],[EAN]],'[1]Planilha1'!$E:$R,13,0)</f>
        <v>#N/A</v>
      </c>
      <c r="CI1966" s="188">
        <f>IF(Table_1[[#This Row],[STATUS MERCADO]]="GO",Table_1[[#This Row],[M. BRUTA TOTAL]],0)</f>
        <v>0</v>
      </c>
      <c r="CJ1966" s="188">
        <f>IF(Table_1[[#This Row],[STATUS MERCADO]]="GO",Table_1[[#This Row],[PV UNIT. REALIZADO]]*Table_1[[#This Row],[QUANTIDADE]],0)</f>
        <v>0</v>
      </c>
    </row>
    <row r="1967" ht="15" hidden="1">
      <c r="A1967" s="7"/>
      <c r="B1967" s="84" t="s">
        <v>400</v>
      </c>
      <c r="C1967" s="75">
        <v>223653</v>
      </c>
      <c r="D1967" s="75">
        <v>61006493</v>
      </c>
      <c r="E1967" s="85">
        <v>7891024008560</v>
      </c>
      <c r="F1967" s="86" t="s">
        <v>2165</v>
      </c>
      <c r="G1967" s="75" t="s">
        <v>15</v>
      </c>
      <c r="H1967" s="75">
        <v>1620</v>
      </c>
      <c r="I1967" s="87" t="s">
        <v>1541</v>
      </c>
      <c r="J1967" s="75" t="s">
        <v>1542</v>
      </c>
      <c r="K1967" s="88" t="s">
        <v>1177</v>
      </c>
      <c r="L1967" s="88">
        <v>48</v>
      </c>
      <c r="M1967" s="88">
        <v>0</v>
      </c>
      <c r="N1967" s="75" t="s">
        <v>85</v>
      </c>
      <c r="O1967" s="75" t="s">
        <v>1739</v>
      </c>
      <c r="P1967" s="89"/>
      <c r="Q1967" s="90">
        <f>(17/100+7.6/100+1.65/100)*P1967</f>
        <v>0</v>
      </c>
      <c r="R1967" s="90"/>
      <c r="S1967" s="90"/>
      <c r="T1967" s="90"/>
      <c r="U1967" s="90"/>
      <c r="V1967" s="90">
        <f>+P1967-Q1967+R1967+S1967+T1967+U1967</f>
        <v>0</v>
      </c>
      <c r="W1967" s="91">
        <f>(1.02/100)</f>
        <v>1.02E-2</v>
      </c>
      <c r="X1967" s="91">
        <v>4.8E-3</v>
      </c>
      <c r="Y1967" s="91">
        <v>0.17</v>
      </c>
      <c r="Z1967" s="91">
        <v>1.65E-2</v>
      </c>
      <c r="AA1967" s="91">
        <v>7.6E-2</v>
      </c>
      <c r="AB1967" s="91">
        <f>SUM(W1967:AA1967)</f>
        <v>0.2775</v>
      </c>
      <c r="AC1967" s="75">
        <v>12</v>
      </c>
      <c r="AD1967" s="92">
        <f>IF(AL1967="","",+AC1967*AL1967)</f>
      </c>
      <c r="AE1967" s="93">
        <f>IF(AL1967="","",+AL1967*AB1967)</f>
      </c>
      <c r="AF1967" s="92">
        <f>IF(AL1967="","",+AL1967-AE1967)</f>
      </c>
      <c r="AG1967" s="93">
        <f>+V1967</f>
        <v>0</v>
      </c>
      <c r="AH1967" s="92">
        <f>IF(AF1967="","",+AF1967-AG1967)</f>
      </c>
      <c r="AI1967" s="92">
        <f>IF(AH1967="","",+AH1967*AC1967)</f>
      </c>
      <c r="AJ1967" s="93"/>
      <c r="AK1967" s="94">
        <v>0.33</v>
      </c>
      <c r="AL1967" s="93">
        <f>IF(V1967=0,"",V1967/(1-AB1967-AK1967))</f>
      </c>
      <c r="AM1967" s="95">
        <v>0.33</v>
      </c>
      <c r="AN1967" s="93">
        <f>IF(V1967=0,"",V1967/(1-AB1967-AM1967))</f>
      </c>
      <c r="AO1967" s="96">
        <v>1.2</v>
      </c>
      <c r="AP1967" s="93">
        <f>IF(BD!AJ1967="","",BD!AJ1967*BD!AO1967)</f>
      </c>
      <c r="AQ1967" s="91">
        <f>BD!AM1967/BD!AK1967-1</f>
        <v>0</v>
      </c>
      <c r="AR1967" s="91">
        <f>IF(BD!AN1967="","",IF(BD!AJ1967="","",BD!AN1967/BD!AJ1967-1))</f>
      </c>
      <c r="AS1967" s="91">
        <f>IF(BD!AN1967="","",IF(BD!AN1967&lt;BD!AL1967,"ABAIXO DA META","DENTRO DA META"))</f>
      </c>
      <c r="AT1967" s="91" t="str">
        <f>IF(BD!AJ1967="","EM ANÁLISE",IF(BD!AP1967&gt;=BD!AN1967,"GO", "NO GO"))</f>
        <v>EM ANÁLISE</v>
      </c>
      <c r="AU1967" s="97">
        <f>IF(AN1967="","",+BD!$AN1967-AJ1967)</f>
      </c>
      <c r="AV1967" s="98"/>
      <c r="AW1967" s="90">
        <f>BD!P1967*BD!AC1967</f>
        <v>0</v>
      </c>
      <c r="AX1967" s="90">
        <f>BD!V1967*BD!AC1967</f>
        <v>0</v>
      </c>
      <c r="AY1967" s="90">
        <f>IF(BD!AN1967="","",BD!AN1967*BD!AC1967)</f>
      </c>
      <c r="AZ1967" s="75" t="s">
        <v>123</v>
      </c>
      <c r="BA1967" s="75"/>
      <c r="BB1967" s="75"/>
      <c r="BC1967" s="75"/>
      <c r="BD1967" s="104"/>
      <c r="BE1967" s="104"/>
      <c r="BF1967" s="101"/>
      <c r="BG1967" s="101"/>
      <c r="BH1967" s="101"/>
      <c r="BI1967" s="101"/>
      <c r="BJ1967" s="101"/>
      <c r="BK1967" s="101"/>
      <c r="BL1967" s="101"/>
      <c r="BM1967" s="101"/>
      <c r="BN1967" s="101"/>
      <c r="BO1967" s="103"/>
      <c r="BP1967" s="101"/>
      <c r="BQ1967" s="101"/>
      <c r="BR1967" s="101"/>
      <c r="BS1967" s="101"/>
      <c r="BT1967" s="101"/>
      <c r="BU1967" s="101"/>
      <c r="BV1967" s="101"/>
      <c r="BW1967" s="101"/>
      <c r="BX1967" s="101"/>
      <c r="BY1967" s="101"/>
      <c r="BZ1967" s="101"/>
      <c r="CA1967" s="101"/>
      <c r="CB1967" s="101"/>
      <c r="CC1967" s="101"/>
      <c r="CD1967" s="101"/>
      <c r="CE1967" s="101"/>
      <c r="CF1967" s="101"/>
      <c r="CG1967" s="37" t="e">
        <f>VLOOKUP(Table_1[[#This Row],[EAN]],'[1]Planilha1'!$E:$R,13,0)</f>
        <v>#N/A</v>
      </c>
      <c r="CI1967" s="188">
        <f>IF(Table_1[[#This Row],[STATUS MERCADO]]="GO",Table_1[[#This Row],[M. BRUTA TOTAL]],0)</f>
        <v>0</v>
      </c>
      <c r="CJ1967" s="188">
        <f>IF(Table_1[[#This Row],[STATUS MERCADO]]="GO",Table_1[[#This Row],[PV UNIT. REALIZADO]]*Table_1[[#This Row],[QUANTIDADE]],0)</f>
        <v>0</v>
      </c>
    </row>
    <row r="1968" ht="15" hidden="1">
      <c r="A1968" s="7"/>
      <c r="B1968" s="84" t="s">
        <v>400</v>
      </c>
      <c r="C1968" s="75">
        <v>223654</v>
      </c>
      <c r="D1968" s="75" t="s">
        <v>2166</v>
      </c>
      <c r="E1968" s="85">
        <v>7891024002490</v>
      </c>
      <c r="F1968" s="86" t="s">
        <v>2167</v>
      </c>
      <c r="G1968" s="75" t="s">
        <v>15</v>
      </c>
      <c r="H1968" s="75">
        <v>1620</v>
      </c>
      <c r="I1968" s="87" t="s">
        <v>1541</v>
      </c>
      <c r="J1968" s="75" t="s">
        <v>1542</v>
      </c>
      <c r="K1968" s="88" t="s">
        <v>1177</v>
      </c>
      <c r="L1968" s="88">
        <v>48</v>
      </c>
      <c r="M1968" s="88">
        <v>0</v>
      </c>
      <c r="N1968" s="75" t="s">
        <v>85</v>
      </c>
      <c r="O1968" s="75" t="s">
        <v>1739</v>
      </c>
      <c r="P1968" s="89"/>
      <c r="Q1968" s="90">
        <f>(17/100+7.6/100+1.65/100)*P1968</f>
        <v>0</v>
      </c>
      <c r="R1968" s="90"/>
      <c r="S1968" s="90"/>
      <c r="T1968" s="90"/>
      <c r="U1968" s="90"/>
      <c r="V1968" s="90">
        <f>+P1968-Q1968+R1968+S1968+T1968+U1968</f>
        <v>0</v>
      </c>
      <c r="W1968" s="91">
        <f>(1.02/100)</f>
        <v>1.02E-2</v>
      </c>
      <c r="X1968" s="91">
        <v>4.8E-3</v>
      </c>
      <c r="Y1968" s="91">
        <v>0.17</v>
      </c>
      <c r="Z1968" s="91">
        <v>1.65E-2</v>
      </c>
      <c r="AA1968" s="91">
        <v>7.6E-2</v>
      </c>
      <c r="AB1968" s="91">
        <f>SUM(W1968:AA1968)</f>
        <v>0.2775</v>
      </c>
      <c r="AC1968" s="75">
        <v>12</v>
      </c>
      <c r="AD1968" s="92">
        <f>IF(AL1968="","",+AC1968*AL1968)</f>
      </c>
      <c r="AE1968" s="93">
        <f>IF(AL1968="","",+AL1968*AB1968)</f>
      </c>
      <c r="AF1968" s="92">
        <f>IF(AL1968="","",+AL1968-AE1968)</f>
      </c>
      <c r="AG1968" s="93">
        <f>+V1968</f>
        <v>0</v>
      </c>
      <c r="AH1968" s="92">
        <f>IF(AF1968="","",+AF1968-AG1968)</f>
      </c>
      <c r="AI1968" s="92">
        <f>IF(AH1968="","",+AH1968*AC1968)</f>
      </c>
      <c r="AJ1968" s="93"/>
      <c r="AK1968" s="94">
        <v>0.33</v>
      </c>
      <c r="AL1968" s="93">
        <f>IF(V1968=0,"",V1968/(1-AB1968-AK1968))</f>
      </c>
      <c r="AM1968" s="95">
        <v>0.33</v>
      </c>
      <c r="AN1968" s="93">
        <f>IF(V1968=0,"",V1968/(1-AB1968-AM1968))</f>
      </c>
      <c r="AO1968" s="96">
        <v>1.2</v>
      </c>
      <c r="AP1968" s="93">
        <f>IF(BD!AJ1968="","",BD!AJ1968*BD!AO1968)</f>
      </c>
      <c r="AQ1968" s="91">
        <f>BD!AM1968/BD!AK1968-1</f>
        <v>0</v>
      </c>
      <c r="AR1968" s="91">
        <f>IF(BD!AN1968="","",IF(BD!AJ1968="","",BD!AN1968/BD!AJ1968-1))</f>
      </c>
      <c r="AS1968" s="91">
        <f>IF(BD!AN1968="","",IF(BD!AN1968&lt;BD!AL1968,"ABAIXO DA META","DENTRO DA META"))</f>
      </c>
      <c r="AT1968" s="91" t="str">
        <f>IF(BD!AJ1968="","EM ANÁLISE",IF(BD!AP1968&gt;=BD!AN1968,"GO", "NO GO"))</f>
        <v>EM ANÁLISE</v>
      </c>
      <c r="AU1968" s="97">
        <f>IF(AN1968="","",+BD!$AN1968-AJ1968)</f>
      </c>
      <c r="AV1968" s="98"/>
      <c r="AW1968" s="90">
        <f>BD!P1968*BD!AC1968</f>
        <v>0</v>
      </c>
      <c r="AX1968" s="90">
        <f>BD!V1968*BD!AC1968</f>
        <v>0</v>
      </c>
      <c r="AY1968" s="90">
        <f>IF(BD!AN1968="","",BD!AN1968*BD!AC1968)</f>
      </c>
      <c r="AZ1968" s="75" t="s">
        <v>123</v>
      </c>
      <c r="BA1968" s="75"/>
      <c r="BB1968" s="75"/>
      <c r="BC1968" s="75"/>
      <c r="BD1968" s="104"/>
      <c r="BE1968" s="104"/>
      <c r="BF1968" s="101"/>
      <c r="BG1968" s="101"/>
      <c r="BH1968" s="101"/>
      <c r="BI1968" s="101"/>
      <c r="BJ1968" s="101"/>
      <c r="BK1968" s="101"/>
      <c r="BL1968" s="101"/>
      <c r="BM1968" s="101"/>
      <c r="BN1968" s="101"/>
      <c r="BO1968" s="103"/>
      <c r="BP1968" s="101"/>
      <c r="BQ1968" s="101"/>
      <c r="BR1968" s="101"/>
      <c r="BS1968" s="101"/>
      <c r="BT1968" s="101"/>
      <c r="BU1968" s="101"/>
      <c r="BV1968" s="101"/>
      <c r="BW1968" s="101"/>
      <c r="BX1968" s="101"/>
      <c r="BY1968" s="101"/>
      <c r="BZ1968" s="101"/>
      <c r="CA1968" s="101"/>
      <c r="CB1968" s="101"/>
      <c r="CC1968" s="101"/>
      <c r="CD1968" s="101"/>
      <c r="CE1968" s="101"/>
      <c r="CF1968" s="101"/>
      <c r="CG1968" s="37" t="e">
        <f>VLOOKUP(Table_1[[#This Row],[EAN]],'[1]Planilha1'!$E:$R,13,0)</f>
        <v>#N/A</v>
      </c>
      <c r="CI1968" s="188">
        <f>IF(Table_1[[#This Row],[STATUS MERCADO]]="GO",Table_1[[#This Row],[M. BRUTA TOTAL]],0)</f>
        <v>0</v>
      </c>
      <c r="CJ1968" s="188">
        <f>IF(Table_1[[#This Row],[STATUS MERCADO]]="GO",Table_1[[#This Row],[PV UNIT. REALIZADO]]*Table_1[[#This Row],[QUANTIDADE]],0)</f>
        <v>0</v>
      </c>
    </row>
    <row r="1969" ht="15" hidden="1">
      <c r="A1969" s="7"/>
      <c r="B1969" s="107" t="s">
        <v>400</v>
      </c>
      <c r="C1969" s="110">
        <v>223655</v>
      </c>
      <c r="D1969" s="110" t="s">
        <v>2168</v>
      </c>
      <c r="E1969" s="108">
        <v>7891024033289</v>
      </c>
      <c r="F1969" s="109" t="s">
        <v>2169</v>
      </c>
      <c r="G1969" s="75" t="s">
        <v>15</v>
      </c>
      <c r="H1969" s="110">
        <v>1620</v>
      </c>
      <c r="I1969" s="111" t="s">
        <v>1541</v>
      </c>
      <c r="J1969" s="110" t="s">
        <v>1542</v>
      </c>
      <c r="K1969" s="112" t="s">
        <v>1177</v>
      </c>
      <c r="L1969" s="112">
        <v>48</v>
      </c>
      <c r="M1969" s="112">
        <v>0</v>
      </c>
      <c r="N1969" s="110" t="s">
        <v>85</v>
      </c>
      <c r="O1969" s="110" t="s">
        <v>1739</v>
      </c>
      <c r="P1969" s="113"/>
      <c r="Q1969" s="114">
        <f>(17/100+7.6/100+1.65/100)*P1969</f>
        <v>0</v>
      </c>
      <c r="R1969" s="114"/>
      <c r="S1969" s="114"/>
      <c r="T1969" s="114"/>
      <c r="U1969" s="114"/>
      <c r="V1969" s="114">
        <f>+P1969-Q1969+R1969+S1969+T1969+U1969</f>
        <v>0</v>
      </c>
      <c r="W1969" s="115">
        <f>(1.02/100)</f>
        <v>1.02E-2</v>
      </c>
      <c r="X1969" s="115">
        <v>4.8E-3</v>
      </c>
      <c r="Y1969" s="115">
        <v>0.17</v>
      </c>
      <c r="Z1969" s="115">
        <v>1.65E-2</v>
      </c>
      <c r="AA1969" s="115">
        <v>7.6E-2</v>
      </c>
      <c r="AB1969" s="115">
        <f>SUM(W1969:AA1969)</f>
        <v>0.2775</v>
      </c>
      <c r="AC1969" s="110">
        <v>12</v>
      </c>
      <c r="AD1969" s="116">
        <f>IF(AL1969="","",+AC1969*AL1969)</f>
      </c>
      <c r="AE1969" s="117">
        <f>IF(AL1969="","",+AL1969*AB1969)</f>
      </c>
      <c r="AF1969" s="116">
        <f>IF(AL1969="","",+AL1969-AE1969)</f>
      </c>
      <c r="AG1969" s="117">
        <f>+V1969</f>
        <v>0</v>
      </c>
      <c r="AH1969" s="116">
        <f>IF(AF1969="","",+AF1969-AG1969)</f>
      </c>
      <c r="AI1969" s="116">
        <f>IF(AH1969="","",+AH1969*AC1969)</f>
      </c>
      <c r="AJ1969" s="117"/>
      <c r="AK1969" s="118">
        <v>0.33</v>
      </c>
      <c r="AL1969" s="117">
        <f>IF(V1969=0,"",V1969/(1-AB1969-AK1969))</f>
      </c>
      <c r="AM1969" s="119">
        <v>0.33</v>
      </c>
      <c r="AN1969" s="117">
        <f>IF(V1969=0,"",V1969/(1-AB1969-AM1969))</f>
      </c>
      <c r="AO1969" s="120">
        <v>1.2</v>
      </c>
      <c r="AP1969" s="117">
        <f>IF(BD!AJ1969="","",BD!AJ1969*BD!AO1969)</f>
      </c>
      <c r="AQ1969" s="115">
        <f>BD!AM1969/BD!AK1969-1</f>
        <v>0</v>
      </c>
      <c r="AR1969" s="115">
        <f>IF(BD!AN1969="","",IF(BD!AJ1969="","",BD!AN1969/BD!AJ1969-1))</f>
      </c>
      <c r="AS1969" s="115">
        <f>IF(BD!AN1969="","",IF(BD!AN1969&lt;BD!AL1969,"ABAIXO DA META","DENTRO DA META"))</f>
      </c>
      <c r="AT1969" s="115" t="str">
        <f>IF(BD!AJ1969="","EM ANÁLISE",IF(BD!AP1969&gt;=BD!AN1969,"GO", "NO GO"))</f>
        <v>EM ANÁLISE</v>
      </c>
      <c r="AU1969" s="121">
        <f>IF(AN1969="","",+BD!$AN1969-AJ1969)</f>
      </c>
      <c r="AV1969" s="98"/>
      <c r="AW1969" s="114">
        <f>BD!P1969*BD!AC1969</f>
        <v>0</v>
      </c>
      <c r="AX1969" s="114">
        <f>BD!V1969*BD!AC1969</f>
        <v>0</v>
      </c>
      <c r="AY1969" s="114">
        <f>IF(BD!AN1969="","",BD!AN1969*BD!AC1969)</f>
      </c>
      <c r="AZ1969" s="110" t="s">
        <v>123</v>
      </c>
      <c r="BA1969" s="110"/>
      <c r="BB1969" s="110"/>
      <c r="BC1969" s="110"/>
      <c r="BD1969" s="104"/>
      <c r="BE1969" s="104"/>
      <c r="BF1969" s="101"/>
      <c r="BG1969" s="101"/>
      <c r="BH1969" s="101"/>
      <c r="BI1969" s="101"/>
      <c r="BJ1969" s="101"/>
      <c r="BK1969" s="101"/>
      <c r="BL1969" s="101"/>
      <c r="BM1969" s="101"/>
      <c r="BN1969" s="101"/>
      <c r="BO1969" s="103"/>
      <c r="BP1969" s="101"/>
      <c r="BQ1969" s="101"/>
      <c r="BR1969" s="101"/>
      <c r="BS1969" s="101"/>
      <c r="BT1969" s="101"/>
      <c r="BU1969" s="101"/>
      <c r="BV1969" s="101"/>
      <c r="BW1969" s="101"/>
      <c r="BX1969" s="101"/>
      <c r="BY1969" s="101"/>
      <c r="BZ1969" s="101"/>
      <c r="CA1969" s="101"/>
      <c r="CB1969" s="101"/>
      <c r="CC1969" s="101"/>
      <c r="CD1969" s="101"/>
      <c r="CE1969" s="101"/>
      <c r="CF1969" s="101"/>
      <c r="CG1969" s="37" t="e">
        <f>VLOOKUP(Table_1[[#This Row],[EAN]],'[1]Planilha1'!$E:$R,13,0)</f>
        <v>#N/A</v>
      </c>
      <c r="CI1969" s="188">
        <f>IF(Table_1[[#This Row],[STATUS MERCADO]]="GO",Table_1[[#This Row],[M. BRUTA TOTAL]],0)</f>
        <v>0</v>
      </c>
      <c r="CJ1969" s="188">
        <f>IF(Table_1[[#This Row],[STATUS MERCADO]]="GO",Table_1[[#This Row],[PV UNIT. REALIZADO]]*Table_1[[#This Row],[QUANTIDADE]],0)</f>
        <v>0</v>
      </c>
    </row>
    <row r="1970" ht="15" hidden="1">
      <c r="A1970" s="7"/>
      <c r="B1970" s="75" t="s">
        <v>400</v>
      </c>
      <c r="C1970" s="75">
        <v>223656</v>
      </c>
      <c r="D1970" s="75" t="s">
        <v>2170</v>
      </c>
      <c r="E1970" s="85">
        <v>7891024030981</v>
      </c>
      <c r="F1970" s="86" t="s">
        <v>2171</v>
      </c>
      <c r="G1970" s="75" t="s">
        <v>15</v>
      </c>
      <c r="H1970" s="75">
        <v>1620</v>
      </c>
      <c r="I1970" s="87" t="s">
        <v>1541</v>
      </c>
      <c r="J1970" s="75" t="s">
        <v>1542</v>
      </c>
      <c r="K1970" s="88" t="s">
        <v>1177</v>
      </c>
      <c r="L1970" s="88">
        <v>48</v>
      </c>
      <c r="M1970" s="88">
        <v>0</v>
      </c>
      <c r="N1970" s="75" t="s">
        <v>85</v>
      </c>
      <c r="O1970" s="75" t="s">
        <v>1739</v>
      </c>
      <c r="P1970" s="89"/>
      <c r="Q1970" s="90">
        <f>(17/100+7.6/100+1.65/100)*P1970</f>
        <v>0</v>
      </c>
      <c r="R1970" s="90"/>
      <c r="S1970" s="90"/>
      <c r="T1970" s="90"/>
      <c r="U1970" s="90"/>
      <c r="V1970" s="90">
        <f>+P1970-Q1970+R1970+S1970+T1970+U1970</f>
        <v>0</v>
      </c>
      <c r="W1970" s="91">
        <f>(1.02/100)</f>
        <v>1.02E-2</v>
      </c>
      <c r="X1970" s="91">
        <v>4.8E-3</v>
      </c>
      <c r="Y1970" s="91">
        <v>0.17</v>
      </c>
      <c r="Z1970" s="91">
        <v>1.65E-2</v>
      </c>
      <c r="AA1970" s="91">
        <v>7.6E-2</v>
      </c>
      <c r="AB1970" s="91">
        <f>SUM(W1970:AA1970)</f>
        <v>0.2775</v>
      </c>
      <c r="AC1970" s="75">
        <v>12</v>
      </c>
      <c r="AD1970" s="92">
        <f>IF(AL1970="","",+AC1970*AL1970)</f>
      </c>
      <c r="AE1970" s="93">
        <f>IF(AL1970="","",+AL1970*AB1970)</f>
      </c>
      <c r="AF1970" s="92">
        <f>IF(AL1970="","",+AL1970-AE1970)</f>
      </c>
      <c r="AG1970" s="93">
        <f>+V1970</f>
        <v>0</v>
      </c>
      <c r="AH1970" s="92">
        <f>IF(AF1970="","",+AF1970-AG1970)</f>
      </c>
      <c r="AI1970" s="92">
        <f>IF(AH1970="","",+AH1970*AC1970)</f>
      </c>
      <c r="AJ1970" s="93"/>
      <c r="AK1970" s="94">
        <v>0.33</v>
      </c>
      <c r="AL1970" s="93">
        <f>IF(V1970=0,"",V1970/(1-AB1970-AK1970))</f>
      </c>
      <c r="AM1970" s="95">
        <v>0.33</v>
      </c>
      <c r="AN1970" s="93">
        <f>IF(V1970=0,"",V1970/(1-AB1970-AM1970))</f>
      </c>
      <c r="AO1970" s="96">
        <v>1.2</v>
      </c>
      <c r="AP1970" s="93">
        <f>IF(BD!AJ1970="","",BD!AJ1970*BD!AO1970)</f>
      </c>
      <c r="AQ1970" s="91">
        <f>BD!AM1970/BD!AK1970-1</f>
        <v>0</v>
      </c>
      <c r="AR1970" s="91">
        <f>IF(BD!AN1970="","",IF(BD!AJ1970="","",BD!AN1970/BD!AJ1970-1))</f>
      </c>
      <c r="AS1970" s="91">
        <f>IF(BD!AN1970="","",IF(BD!AN1970&lt;BD!AL1970,"ABAIXO DA META","DENTRO DA META"))</f>
      </c>
      <c r="AT1970" s="91" t="str">
        <f>IF(BD!AJ1970="","EM ANÁLISE",IF(BD!AP1970&gt;=BD!AN1970,"GO", "NO GO"))</f>
        <v>EM ANÁLISE</v>
      </c>
      <c r="AU1970" s="97">
        <f>IF(AN1970="","",+BD!$AN1970-AJ1970)</f>
      </c>
      <c r="AV1970" s="98"/>
      <c r="AW1970" s="90">
        <f>BD!P1970*BD!AC1970</f>
        <v>0</v>
      </c>
      <c r="AX1970" s="90">
        <f>BD!V1970*BD!AC1970</f>
        <v>0</v>
      </c>
      <c r="AY1970" s="90">
        <f>IF(BD!AN1970="","",BD!AN1970*BD!AC1970)</f>
      </c>
      <c r="AZ1970" s="75" t="s">
        <v>123</v>
      </c>
      <c r="BA1970" s="75"/>
      <c r="BB1970" s="75"/>
      <c r="BC1970" s="75"/>
      <c r="BD1970" s="104"/>
      <c r="BE1970" s="104"/>
      <c r="BF1970" s="101"/>
      <c r="BG1970" s="101"/>
      <c r="BH1970" s="101"/>
      <c r="BI1970" s="101"/>
      <c r="BJ1970" s="101"/>
      <c r="BK1970" s="101"/>
      <c r="BL1970" s="101"/>
      <c r="BM1970" s="101"/>
      <c r="BN1970" s="101"/>
      <c r="BO1970" s="103"/>
      <c r="BP1970" s="101"/>
      <c r="BQ1970" s="101"/>
      <c r="BR1970" s="101"/>
      <c r="BS1970" s="101"/>
      <c r="BT1970" s="101"/>
      <c r="BU1970" s="101"/>
      <c r="BV1970" s="101"/>
      <c r="BW1970" s="101"/>
      <c r="BX1970" s="101"/>
      <c r="BY1970" s="101"/>
      <c r="BZ1970" s="101"/>
      <c r="CA1970" s="101"/>
      <c r="CB1970" s="101"/>
      <c r="CC1970" s="101"/>
      <c r="CD1970" s="101"/>
      <c r="CE1970" s="101"/>
      <c r="CF1970" s="101"/>
      <c r="CG1970" s="37" t="e">
        <f>VLOOKUP(Table_1[[#This Row],[EAN]],'[1]Planilha1'!$E:$R,13,0)</f>
        <v>#N/A</v>
      </c>
      <c r="CI1970" s="188">
        <f>IF(Table_1[[#This Row],[STATUS MERCADO]]="GO",Table_1[[#This Row],[M. BRUTA TOTAL]],0)</f>
        <v>0</v>
      </c>
      <c r="CJ1970" s="188">
        <f>IF(Table_1[[#This Row],[STATUS MERCADO]]="GO",Table_1[[#This Row],[PV UNIT. REALIZADO]]*Table_1[[#This Row],[QUANTIDADE]],0)</f>
        <v>0</v>
      </c>
    </row>
    <row r="1971" ht="15" hidden="1">
      <c r="A1971" s="7"/>
      <c r="B1971" s="137" t="s">
        <v>400</v>
      </c>
      <c r="C1971" s="138">
        <v>223657</v>
      </c>
      <c r="D1971" s="138" t="s">
        <v>2172</v>
      </c>
      <c r="E1971" s="139">
        <v>7891528020037</v>
      </c>
      <c r="F1971" s="140" t="s">
        <v>2173</v>
      </c>
      <c r="G1971" s="75" t="s">
        <v>15</v>
      </c>
      <c r="H1971" s="138">
        <v>1620</v>
      </c>
      <c r="I1971" s="141" t="s">
        <v>1541</v>
      </c>
      <c r="J1971" s="138" t="s">
        <v>1542</v>
      </c>
      <c r="K1971" s="142" t="s">
        <v>1177</v>
      </c>
      <c r="L1971" s="142">
        <v>48</v>
      </c>
      <c r="M1971" s="142">
        <v>0</v>
      </c>
      <c r="N1971" s="138" t="s">
        <v>85</v>
      </c>
      <c r="O1971" s="138" t="s">
        <v>1739</v>
      </c>
      <c r="P1971" s="143"/>
      <c r="Q1971" s="144">
        <f>(17/100+7.6/100+1.65/100)*P1971</f>
        <v>0</v>
      </c>
      <c r="R1971" s="144"/>
      <c r="S1971" s="144"/>
      <c r="T1971" s="144"/>
      <c r="U1971" s="144"/>
      <c r="V1971" s="144">
        <f>+P1971-Q1971+R1971+S1971+T1971+U1971</f>
        <v>0</v>
      </c>
      <c r="W1971" s="145">
        <f>(1.02/100)</f>
        <v>1.02E-2</v>
      </c>
      <c r="X1971" s="145">
        <v>4.8E-3</v>
      </c>
      <c r="Y1971" s="145">
        <v>0.17</v>
      </c>
      <c r="Z1971" s="145">
        <v>1.65E-2</v>
      </c>
      <c r="AA1971" s="145">
        <v>7.6E-2</v>
      </c>
      <c r="AB1971" s="145">
        <f>SUM(W1971:AA1971)</f>
        <v>0.2775</v>
      </c>
      <c r="AC1971" s="138">
        <v>12</v>
      </c>
      <c r="AD1971" s="146">
        <f>IF(AL1971="","",+AC1971*AL1971)</f>
      </c>
      <c r="AE1971" s="147">
        <f>IF(AL1971="","",+AL1971*AB1971)</f>
      </c>
      <c r="AF1971" s="146">
        <f>IF(AL1971="","",+AL1971-AE1971)</f>
      </c>
      <c r="AG1971" s="147">
        <f>+V1971</f>
        <v>0</v>
      </c>
      <c r="AH1971" s="146">
        <f>IF(AF1971="","",+AF1971-AG1971)</f>
      </c>
      <c r="AI1971" s="146">
        <f>IF(AH1971="","",+AH1971*AC1971)</f>
      </c>
      <c r="AJ1971" s="147"/>
      <c r="AK1971" s="148">
        <v>0.33</v>
      </c>
      <c r="AL1971" s="147">
        <f>IF(V1971=0,"",V1971/(1-AB1971-AK1971))</f>
      </c>
      <c r="AM1971" s="149">
        <v>0.33</v>
      </c>
      <c r="AN1971" s="147">
        <f>IF(V1971=0,"",V1971/(1-AB1971-AM1971))</f>
      </c>
      <c r="AO1971" s="150">
        <v>1.2</v>
      </c>
      <c r="AP1971" s="147">
        <f>IF(BD!AJ1971="","",BD!AJ1971*BD!AO1971)</f>
      </c>
      <c r="AQ1971" s="145">
        <f>BD!AM1971/BD!AK1971-1</f>
        <v>0</v>
      </c>
      <c r="AR1971" s="145">
        <f>IF(BD!AN1971="","",IF(BD!AJ1971="","",BD!AN1971/BD!AJ1971-1))</f>
      </c>
      <c r="AS1971" s="145">
        <f>IF(BD!AN1971="","",IF(BD!AN1971&lt;BD!AL1971,"ABAIXO DA META","DENTRO DA META"))</f>
      </c>
      <c r="AT1971" s="145" t="str">
        <f>IF(BD!AJ1971="","EM ANÁLISE",IF(BD!AP1971&gt;=BD!AN1971,"GO", "NO GO"))</f>
        <v>EM ANÁLISE</v>
      </c>
      <c r="AU1971" s="151">
        <f>IF(AN1971="","",+BD!$AN1971-AJ1971)</f>
      </c>
      <c r="AV1971" s="98"/>
      <c r="AW1971" s="144">
        <f>BD!P1971*BD!AC1971</f>
        <v>0</v>
      </c>
      <c r="AX1971" s="144">
        <f>BD!V1971*BD!AC1971</f>
        <v>0</v>
      </c>
      <c r="AY1971" s="144">
        <f>IF(BD!AN1971="","",BD!AN1971*BD!AC1971)</f>
      </c>
      <c r="AZ1971" s="138" t="s">
        <v>123</v>
      </c>
      <c r="BA1971" s="138"/>
      <c r="BB1971" s="138"/>
      <c r="BC1971" s="138"/>
      <c r="BD1971" s="104"/>
      <c r="BE1971" s="104"/>
      <c r="BF1971" s="101"/>
      <c r="BG1971" s="101"/>
      <c r="BH1971" s="101"/>
      <c r="BI1971" s="101"/>
      <c r="BJ1971" s="101"/>
      <c r="BK1971" s="101"/>
      <c r="BL1971" s="101"/>
      <c r="BM1971" s="101"/>
      <c r="BN1971" s="101"/>
      <c r="BO1971" s="103"/>
      <c r="BP1971" s="101"/>
      <c r="BQ1971" s="101"/>
      <c r="BR1971" s="101"/>
      <c r="BS1971" s="101"/>
      <c r="BT1971" s="101"/>
      <c r="BU1971" s="101"/>
      <c r="BV1971" s="101"/>
      <c r="BW1971" s="101"/>
      <c r="BX1971" s="101"/>
      <c r="BY1971" s="101"/>
      <c r="BZ1971" s="101"/>
      <c r="CA1971" s="101"/>
      <c r="CB1971" s="101"/>
      <c r="CC1971" s="101"/>
      <c r="CD1971" s="101"/>
      <c r="CE1971" s="101"/>
      <c r="CF1971" s="101"/>
      <c r="CG1971" s="37" t="e">
        <f>VLOOKUP(Table_1[[#This Row],[EAN]],'[1]Planilha1'!$E:$R,13,0)</f>
        <v>#N/A</v>
      </c>
      <c r="CI1971" s="188">
        <f>IF(Table_1[[#This Row],[STATUS MERCADO]]="GO",Table_1[[#This Row],[M. BRUTA TOTAL]],0)</f>
        <v>0</v>
      </c>
      <c r="CJ1971" s="188">
        <f>IF(Table_1[[#This Row],[STATUS MERCADO]]="GO",Table_1[[#This Row],[PV UNIT. REALIZADO]]*Table_1[[#This Row],[QUANTIDADE]],0)</f>
        <v>0</v>
      </c>
    </row>
    <row r="1972" ht="15" hidden="1">
      <c r="A1972" s="7"/>
      <c r="B1972" s="84" t="s">
        <v>400</v>
      </c>
      <c r="C1972" s="75">
        <v>223658</v>
      </c>
      <c r="D1972" s="75" t="s">
        <v>2174</v>
      </c>
      <c r="E1972" s="85">
        <v>7891528425795</v>
      </c>
      <c r="F1972" s="86" t="s">
        <v>2175</v>
      </c>
      <c r="G1972" s="75" t="s">
        <v>15</v>
      </c>
      <c r="H1972" s="75">
        <v>1620</v>
      </c>
      <c r="I1972" s="87" t="s">
        <v>1541</v>
      </c>
      <c r="J1972" s="75" t="s">
        <v>1542</v>
      </c>
      <c r="K1972" s="88" t="s">
        <v>1177</v>
      </c>
      <c r="L1972" s="88">
        <v>48</v>
      </c>
      <c r="M1972" s="88">
        <v>0</v>
      </c>
      <c r="N1972" s="75" t="s">
        <v>85</v>
      </c>
      <c r="O1972" s="75" t="s">
        <v>1739</v>
      </c>
      <c r="P1972" s="89"/>
      <c r="Q1972" s="90">
        <f>(17/100+7.6/100+1.65/100)*P1972</f>
        <v>0</v>
      </c>
      <c r="R1972" s="90"/>
      <c r="S1972" s="90"/>
      <c r="T1972" s="90"/>
      <c r="U1972" s="90"/>
      <c r="V1972" s="90">
        <f>+P1972-Q1972+R1972+S1972+T1972+U1972</f>
        <v>0</v>
      </c>
      <c r="W1972" s="91">
        <f>(1.02/100)</f>
        <v>1.02E-2</v>
      </c>
      <c r="X1972" s="91">
        <v>4.8E-3</v>
      </c>
      <c r="Y1972" s="91">
        <v>0.17</v>
      </c>
      <c r="Z1972" s="91">
        <v>1.65E-2</v>
      </c>
      <c r="AA1972" s="91">
        <v>7.6E-2</v>
      </c>
      <c r="AB1972" s="91">
        <f>SUM(W1972:AA1972)</f>
        <v>0.2775</v>
      </c>
      <c r="AC1972" s="75">
        <v>12</v>
      </c>
      <c r="AD1972" s="92">
        <f>IF(AL1972="","",+AC1972*AL1972)</f>
      </c>
      <c r="AE1972" s="93">
        <f>IF(AL1972="","",+AL1972*AB1972)</f>
      </c>
      <c r="AF1972" s="92">
        <f>IF(AL1972="","",+AL1972-AE1972)</f>
      </c>
      <c r="AG1972" s="93">
        <f>+V1972</f>
        <v>0</v>
      </c>
      <c r="AH1972" s="92">
        <f>IF(AF1972="","",+AF1972-AG1972)</f>
      </c>
      <c r="AI1972" s="92">
        <f>IF(AH1972="","",+AH1972*AC1972)</f>
      </c>
      <c r="AJ1972" s="93"/>
      <c r="AK1972" s="94">
        <v>0.33</v>
      </c>
      <c r="AL1972" s="93">
        <f>IF(V1972=0,"",V1972/(1-AB1972-AK1972))</f>
      </c>
      <c r="AM1972" s="95">
        <v>0.33</v>
      </c>
      <c r="AN1972" s="93">
        <f>IF(V1972=0,"",V1972/(1-AB1972-AM1972))</f>
      </c>
      <c r="AO1972" s="96">
        <v>1.2</v>
      </c>
      <c r="AP1972" s="93">
        <f>IF(BD!AJ1972="","",BD!AJ1972*BD!AO1972)</f>
      </c>
      <c r="AQ1972" s="91">
        <f>BD!AM1972/BD!AK1972-1</f>
        <v>0</v>
      </c>
      <c r="AR1972" s="91">
        <f>IF(BD!AN1972="","",IF(BD!AJ1972="","",BD!AN1972/BD!AJ1972-1))</f>
      </c>
      <c r="AS1972" s="91">
        <f>IF(BD!AN1972="","",IF(BD!AN1972&lt;BD!AL1972,"ABAIXO DA META","DENTRO DA META"))</f>
      </c>
      <c r="AT1972" s="91" t="str">
        <f>IF(BD!AJ1972="","EM ANÁLISE",IF(BD!AP1972&gt;=BD!AN1972,"GO", "NO GO"))</f>
        <v>EM ANÁLISE</v>
      </c>
      <c r="AU1972" s="97">
        <f>IF(AN1972="","",+BD!$AN1972-AJ1972)</f>
      </c>
      <c r="AV1972" s="98"/>
      <c r="AW1972" s="90">
        <f>BD!P1972*BD!AC1972</f>
        <v>0</v>
      </c>
      <c r="AX1972" s="90">
        <f>BD!V1972*BD!AC1972</f>
        <v>0</v>
      </c>
      <c r="AY1972" s="90">
        <f>IF(BD!AN1972="","",BD!AN1972*BD!AC1972)</f>
      </c>
      <c r="AZ1972" s="75" t="s">
        <v>123</v>
      </c>
      <c r="BA1972" s="75"/>
      <c r="BB1972" s="75"/>
      <c r="BC1972" s="75"/>
      <c r="BD1972" s="104"/>
      <c r="BE1972" s="104"/>
      <c r="BF1972" s="101"/>
      <c r="BG1972" s="101"/>
      <c r="BH1972" s="101"/>
      <c r="BI1972" s="101"/>
      <c r="BJ1972" s="101"/>
      <c r="BK1972" s="101"/>
      <c r="BL1972" s="101"/>
      <c r="BM1972" s="101"/>
      <c r="BN1972" s="101"/>
      <c r="BO1972" s="103"/>
      <c r="BP1972" s="101"/>
      <c r="BQ1972" s="101"/>
      <c r="BR1972" s="101"/>
      <c r="BS1972" s="101"/>
      <c r="BT1972" s="101"/>
      <c r="BU1972" s="101"/>
      <c r="BV1972" s="101"/>
      <c r="BW1972" s="101"/>
      <c r="BX1972" s="101"/>
      <c r="BY1972" s="101"/>
      <c r="BZ1972" s="101"/>
      <c r="CA1972" s="101"/>
      <c r="CB1972" s="101"/>
      <c r="CC1972" s="101"/>
      <c r="CD1972" s="101"/>
      <c r="CE1972" s="101"/>
      <c r="CF1972" s="101"/>
      <c r="CG1972" s="37" t="e">
        <f>VLOOKUP(Table_1[[#This Row],[EAN]],'[1]Planilha1'!$E:$R,13,0)</f>
        <v>#N/A</v>
      </c>
      <c r="CI1972" s="188">
        <f>IF(Table_1[[#This Row],[STATUS MERCADO]]="GO",Table_1[[#This Row],[M. BRUTA TOTAL]],0)</f>
        <v>0</v>
      </c>
      <c r="CJ1972" s="188">
        <f>IF(Table_1[[#This Row],[STATUS MERCADO]]="GO",Table_1[[#This Row],[PV UNIT. REALIZADO]]*Table_1[[#This Row],[QUANTIDADE]],0)</f>
        <v>0</v>
      </c>
    </row>
    <row r="1973" ht="15" hidden="1">
      <c r="A1973" s="7"/>
      <c r="B1973" s="84" t="s">
        <v>400</v>
      </c>
      <c r="C1973" s="75">
        <v>223659</v>
      </c>
      <c r="D1973" s="75" t="s">
        <v>2176</v>
      </c>
      <c r="E1973" s="85">
        <v>7891024030813</v>
      </c>
      <c r="F1973" s="86" t="s">
        <v>2177</v>
      </c>
      <c r="G1973" s="75" t="s">
        <v>15</v>
      </c>
      <c r="H1973" s="75">
        <v>1620</v>
      </c>
      <c r="I1973" s="87" t="s">
        <v>1541</v>
      </c>
      <c r="J1973" s="75" t="s">
        <v>1697</v>
      </c>
      <c r="K1973" s="88" t="s">
        <v>1177</v>
      </c>
      <c r="L1973" s="88">
        <v>12</v>
      </c>
      <c r="M1973" s="88">
        <v>0</v>
      </c>
      <c r="N1973" s="75" t="s">
        <v>85</v>
      </c>
      <c r="O1973" s="75" t="s">
        <v>1739</v>
      </c>
      <c r="P1973" s="89"/>
      <c r="Q1973" s="90">
        <f>(17/100+7.6/100+1.65/100)*P1973</f>
        <v>0</v>
      </c>
      <c r="R1973" s="90"/>
      <c r="S1973" s="90"/>
      <c r="T1973" s="90"/>
      <c r="U1973" s="90"/>
      <c r="V1973" s="90">
        <f>+P1973-Q1973+R1973+S1973+T1973+U1973</f>
        <v>0</v>
      </c>
      <c r="W1973" s="91">
        <f>(1.02/100)</f>
        <v>1.02E-2</v>
      </c>
      <c r="X1973" s="91">
        <v>4.8E-3</v>
      </c>
      <c r="Y1973" s="91">
        <v>0.17</v>
      </c>
      <c r="Z1973" s="91">
        <v>1.65E-2</v>
      </c>
      <c r="AA1973" s="91">
        <v>7.6E-2</v>
      </c>
      <c r="AB1973" s="91">
        <f>SUM(W1973:AA1973)</f>
        <v>0.2775</v>
      </c>
      <c r="AC1973" s="75">
        <v>12</v>
      </c>
      <c r="AD1973" s="92">
        <f>IF(AL1973="","",+AC1973*AL1973)</f>
      </c>
      <c r="AE1973" s="93">
        <f>IF(AL1973="","",+AL1973*AB1973)</f>
      </c>
      <c r="AF1973" s="92">
        <f>IF(AL1973="","",+AL1973-AE1973)</f>
      </c>
      <c r="AG1973" s="93">
        <f>+V1973</f>
        <v>0</v>
      </c>
      <c r="AH1973" s="92">
        <f>IF(AF1973="","",+AF1973-AG1973)</f>
      </c>
      <c r="AI1973" s="92">
        <f>IF(AH1973="","",+AH1973*AC1973)</f>
      </c>
      <c r="AJ1973" s="93"/>
      <c r="AK1973" s="94">
        <v>0.33</v>
      </c>
      <c r="AL1973" s="93">
        <f>IF(V1973=0,"",V1973/(1-AB1973-AK1973))</f>
      </c>
      <c r="AM1973" s="95">
        <v>0.33</v>
      </c>
      <c r="AN1973" s="93">
        <f>IF(V1973=0,"",V1973/(1-AB1973-AM1973))</f>
      </c>
      <c r="AO1973" s="96">
        <v>1.2</v>
      </c>
      <c r="AP1973" s="93">
        <f>IF(BD!AJ1973="","",BD!AJ1973*BD!AO1973)</f>
      </c>
      <c r="AQ1973" s="91">
        <f>BD!AM1973/BD!AK1973-1</f>
        <v>0</v>
      </c>
      <c r="AR1973" s="91">
        <f>IF(BD!AN1973="","",IF(BD!AJ1973="","",BD!AN1973/BD!AJ1973-1))</f>
      </c>
      <c r="AS1973" s="91">
        <f>IF(BD!AN1973="","",IF(BD!AN1973&lt;BD!AL1973,"ABAIXO DA META","DENTRO DA META"))</f>
      </c>
      <c r="AT1973" s="91" t="str">
        <f>IF(BD!AJ1973="","EM ANÁLISE",IF(BD!AP1973&gt;=BD!AN1973,"GO", "NO GO"))</f>
        <v>EM ANÁLISE</v>
      </c>
      <c r="AU1973" s="97">
        <f>IF(AN1973="","",+BD!$AN1973-AJ1973)</f>
      </c>
      <c r="AV1973" s="98"/>
      <c r="AW1973" s="90">
        <f>BD!P1973*BD!AC1973</f>
        <v>0</v>
      </c>
      <c r="AX1973" s="90">
        <f>BD!V1973*BD!AC1973</f>
        <v>0</v>
      </c>
      <c r="AY1973" s="90">
        <f>IF(BD!AN1973="","",BD!AN1973*BD!AC1973)</f>
      </c>
      <c r="AZ1973" s="75" t="s">
        <v>123</v>
      </c>
      <c r="BA1973" s="75"/>
      <c r="BB1973" s="75"/>
      <c r="BC1973" s="75"/>
      <c r="BD1973" s="104"/>
      <c r="BE1973" s="104"/>
      <c r="BF1973" s="101"/>
      <c r="BG1973" s="101"/>
      <c r="BH1973" s="101"/>
      <c r="BI1973" s="101"/>
      <c r="BJ1973" s="101"/>
      <c r="BK1973" s="101"/>
      <c r="BL1973" s="101"/>
      <c r="BM1973" s="101"/>
      <c r="BN1973" s="101"/>
      <c r="BO1973" s="103"/>
      <c r="BP1973" s="101"/>
      <c r="BQ1973" s="101"/>
      <c r="BR1973" s="101"/>
      <c r="BS1973" s="101"/>
      <c r="BT1973" s="101"/>
      <c r="BU1973" s="101"/>
      <c r="BV1973" s="101"/>
      <c r="BW1973" s="101"/>
      <c r="BX1973" s="101"/>
      <c r="BY1973" s="101"/>
      <c r="BZ1973" s="101"/>
      <c r="CA1973" s="101"/>
      <c r="CB1973" s="101"/>
      <c r="CC1973" s="101"/>
      <c r="CD1973" s="101"/>
      <c r="CE1973" s="101"/>
      <c r="CF1973" s="101"/>
      <c r="CG1973" s="37" t="e">
        <f>VLOOKUP(Table_1[[#This Row],[EAN]],'[1]Planilha1'!$E:$R,13,0)</f>
        <v>#N/A</v>
      </c>
      <c r="CI1973" s="188">
        <f>IF(Table_1[[#This Row],[STATUS MERCADO]]="GO",Table_1[[#This Row],[M. BRUTA TOTAL]],0)</f>
        <v>0</v>
      </c>
      <c r="CJ1973" s="188">
        <f>IF(Table_1[[#This Row],[STATUS MERCADO]]="GO",Table_1[[#This Row],[PV UNIT. REALIZADO]]*Table_1[[#This Row],[QUANTIDADE]],0)</f>
        <v>0</v>
      </c>
    </row>
    <row r="1974" ht="15" hidden="1">
      <c r="A1974" s="7"/>
      <c r="B1974" s="84" t="s">
        <v>400</v>
      </c>
      <c r="C1974" s="75">
        <v>223660</v>
      </c>
      <c r="D1974" s="75">
        <v>61000233</v>
      </c>
      <c r="E1974" s="85">
        <v>7891024068120</v>
      </c>
      <c r="F1974" s="86" t="s">
        <v>2178</v>
      </c>
      <c r="G1974" s="75" t="s">
        <v>15</v>
      </c>
      <c r="H1974" s="75">
        <v>1620</v>
      </c>
      <c r="I1974" s="87" t="s">
        <v>1541</v>
      </c>
      <c r="J1974" s="75" t="s">
        <v>1719</v>
      </c>
      <c r="K1974" s="88" t="s">
        <v>1177</v>
      </c>
      <c r="L1974" s="88">
        <v>18</v>
      </c>
      <c r="M1974" s="88">
        <v>0</v>
      </c>
      <c r="N1974" s="75" t="s">
        <v>85</v>
      </c>
      <c r="O1974" s="75" t="s">
        <v>1739</v>
      </c>
      <c r="P1974" s="89"/>
      <c r="Q1974" s="90">
        <f>(17/100+7.6/100+1.65/100)*P1974</f>
        <v>0</v>
      </c>
      <c r="R1974" s="90"/>
      <c r="S1974" s="90"/>
      <c r="T1974" s="90"/>
      <c r="U1974" s="90"/>
      <c r="V1974" s="90">
        <f>+P1974-Q1974+R1974+S1974+T1974+U1974</f>
        <v>0</v>
      </c>
      <c r="W1974" s="91">
        <f>(1.02/100)</f>
        <v>1.02E-2</v>
      </c>
      <c r="X1974" s="91">
        <v>4.8E-3</v>
      </c>
      <c r="Y1974" s="91">
        <v>0.17</v>
      </c>
      <c r="Z1974" s="91">
        <v>1.65E-2</v>
      </c>
      <c r="AA1974" s="91">
        <v>7.6E-2</v>
      </c>
      <c r="AB1974" s="91">
        <f>SUM(W1974:AA1974)</f>
        <v>0.2775</v>
      </c>
      <c r="AC1974" s="75">
        <v>12</v>
      </c>
      <c r="AD1974" s="92">
        <f>IF(AL1974="","",+AC1974*AL1974)</f>
      </c>
      <c r="AE1974" s="93">
        <f>IF(AL1974="","",+AL1974*AB1974)</f>
      </c>
      <c r="AF1974" s="92">
        <f>IF(AL1974="","",+AL1974-AE1974)</f>
      </c>
      <c r="AG1974" s="93">
        <f>+V1974</f>
        <v>0</v>
      </c>
      <c r="AH1974" s="92">
        <f>IF(AF1974="","",+AF1974-AG1974)</f>
      </c>
      <c r="AI1974" s="92">
        <f>IF(AH1974="","",+AH1974*AC1974)</f>
      </c>
      <c r="AJ1974" s="93"/>
      <c r="AK1974" s="94">
        <v>0.33</v>
      </c>
      <c r="AL1974" s="93">
        <f>IF(V1974=0,"",V1974/(1-AB1974-AK1974))</f>
      </c>
      <c r="AM1974" s="95">
        <v>0.33</v>
      </c>
      <c r="AN1974" s="93">
        <f>IF(V1974=0,"",V1974/(1-AB1974-AM1974))</f>
      </c>
      <c r="AO1974" s="96">
        <v>1.2</v>
      </c>
      <c r="AP1974" s="93">
        <f>IF(BD!AJ1974="","",BD!AJ1974*BD!AO1974)</f>
      </c>
      <c r="AQ1974" s="91">
        <f>BD!AM1974/BD!AK1974-1</f>
        <v>0</v>
      </c>
      <c r="AR1974" s="91">
        <f>IF(BD!AN1974="","",IF(BD!AJ1974="","",BD!AN1974/BD!AJ1974-1))</f>
      </c>
      <c r="AS1974" s="91">
        <f>IF(BD!AN1974="","",IF(BD!AN1974&lt;BD!AL1974,"ABAIXO DA META","DENTRO DA META"))</f>
      </c>
      <c r="AT1974" s="91" t="str">
        <f>IF(BD!AJ1974="","EM ANÁLISE",IF(BD!AP1974&gt;=BD!AN1974,"GO", "NO GO"))</f>
        <v>EM ANÁLISE</v>
      </c>
      <c r="AU1974" s="97">
        <f>IF(AN1974="","",+BD!$AN1974-AJ1974)</f>
      </c>
      <c r="AV1974" s="98"/>
      <c r="AW1974" s="90">
        <f>BD!P1974*BD!AC1974</f>
        <v>0</v>
      </c>
      <c r="AX1974" s="90">
        <f>BD!V1974*BD!AC1974</f>
        <v>0</v>
      </c>
      <c r="AY1974" s="90">
        <f>IF(BD!AN1974="","",BD!AN1974*BD!AC1974)</f>
      </c>
      <c r="AZ1974" s="75" t="s">
        <v>123</v>
      </c>
      <c r="BA1974" s="75"/>
      <c r="BB1974" s="75"/>
      <c r="BC1974" s="75"/>
      <c r="BD1974" s="104"/>
      <c r="BE1974" s="104"/>
      <c r="BF1974" s="101"/>
      <c r="BG1974" s="101"/>
      <c r="BH1974" s="101"/>
      <c r="BI1974" s="101"/>
      <c r="BJ1974" s="101"/>
      <c r="BK1974" s="101"/>
      <c r="BL1974" s="101"/>
      <c r="BM1974" s="101"/>
      <c r="BN1974" s="101"/>
      <c r="BO1974" s="103"/>
      <c r="BP1974" s="101"/>
      <c r="BQ1974" s="101"/>
      <c r="BR1974" s="101"/>
      <c r="BS1974" s="101"/>
      <c r="BT1974" s="101"/>
      <c r="BU1974" s="101"/>
      <c r="BV1974" s="101"/>
      <c r="BW1974" s="101"/>
      <c r="BX1974" s="101"/>
      <c r="BY1974" s="101"/>
      <c r="BZ1974" s="101"/>
      <c r="CA1974" s="101"/>
      <c r="CB1974" s="101"/>
      <c r="CC1974" s="101"/>
      <c r="CD1974" s="101"/>
      <c r="CE1974" s="101"/>
      <c r="CF1974" s="101"/>
      <c r="CG1974" s="37" t="e">
        <f>VLOOKUP(Table_1[[#This Row],[EAN]],'[1]Planilha1'!$E:$R,13,0)</f>
        <v>#N/A</v>
      </c>
      <c r="CI1974" s="188">
        <f>IF(Table_1[[#This Row],[STATUS MERCADO]]="GO",Table_1[[#This Row],[M. BRUTA TOTAL]],0)</f>
        <v>0</v>
      </c>
      <c r="CJ1974" s="188">
        <f>IF(Table_1[[#This Row],[STATUS MERCADO]]="GO",Table_1[[#This Row],[PV UNIT. REALIZADO]]*Table_1[[#This Row],[QUANTIDADE]],0)</f>
        <v>0</v>
      </c>
    </row>
    <row r="1975" ht="15" hidden="1">
      <c r="A1975" s="7"/>
      <c r="B1975" s="84" t="s">
        <v>400</v>
      </c>
      <c r="C1975" s="75">
        <v>223661</v>
      </c>
      <c r="D1975" s="75">
        <v>61011397</v>
      </c>
      <c r="E1975" s="85">
        <v>7509546668345</v>
      </c>
      <c r="F1975" s="86" t="s">
        <v>2179</v>
      </c>
      <c r="G1975" s="75" t="s">
        <v>20</v>
      </c>
      <c r="H1975" s="75">
        <v>1850</v>
      </c>
      <c r="I1975" s="87" t="s">
        <v>1411</v>
      </c>
      <c r="J1975" s="75" t="s">
        <v>1404</v>
      </c>
      <c r="K1975" s="88" t="s">
        <v>1177</v>
      </c>
      <c r="L1975" s="88">
        <v>12</v>
      </c>
      <c r="M1975" s="88">
        <v>0</v>
      </c>
      <c r="N1975" s="75" t="s">
        <v>85</v>
      </c>
      <c r="O1975" s="75" t="s">
        <v>1739</v>
      </c>
      <c r="P1975" s="89"/>
      <c r="Q1975" s="90">
        <f>(17/100+7.6/100+1.65/100)*P1975</f>
        <v>0</v>
      </c>
      <c r="R1975" s="90"/>
      <c r="S1975" s="90"/>
      <c r="T1975" s="90"/>
      <c r="U1975" s="90"/>
      <c r="V1975" s="90">
        <f>+P1975-Q1975+R1975+S1975+T1975+U1975</f>
        <v>0</v>
      </c>
      <c r="W1975" s="91">
        <f>(1.02/100)</f>
        <v>1.02E-2</v>
      </c>
      <c r="X1975" s="91">
        <v>4.8E-3</v>
      </c>
      <c r="Y1975" s="91">
        <v>0.17</v>
      </c>
      <c r="Z1975" s="91">
        <v>1.65E-2</v>
      </c>
      <c r="AA1975" s="91">
        <v>7.6E-2</v>
      </c>
      <c r="AB1975" s="91">
        <f>SUM(W1975:AA1975)</f>
        <v>0.2775</v>
      </c>
      <c r="AC1975" s="75">
        <v>12</v>
      </c>
      <c r="AD1975" s="92">
        <f>IF(AL1975="","",+AC1975*AL1975)</f>
      </c>
      <c r="AE1975" s="93">
        <f>IF(AL1975="","",+AL1975*AB1975)</f>
      </c>
      <c r="AF1975" s="92">
        <f>IF(AL1975="","",+AL1975-AE1975)</f>
      </c>
      <c r="AG1975" s="93">
        <f>+V1975</f>
        <v>0</v>
      </c>
      <c r="AH1975" s="92">
        <f>IF(AF1975="","",+AF1975-AG1975)</f>
      </c>
      <c r="AI1975" s="92">
        <f>IF(AH1975="","",+AH1975*AC1975)</f>
      </c>
      <c r="AJ1975" s="93"/>
      <c r="AK1975" s="94">
        <v>0.33</v>
      </c>
      <c r="AL1975" s="93">
        <f>IF(V1975=0,"",V1975/(1-AB1975-AK1975))</f>
      </c>
      <c r="AM1975" s="95">
        <v>0.33</v>
      </c>
      <c r="AN1975" s="93">
        <f>IF(V1975=0,"",V1975/(1-AB1975-AM1975))</f>
      </c>
      <c r="AO1975" s="96">
        <v>1.2</v>
      </c>
      <c r="AP1975" s="93">
        <f>IF(BD!AJ1975="","",BD!AJ1975*BD!AO1975)</f>
      </c>
      <c r="AQ1975" s="91">
        <f>BD!AM1975/BD!AK1975-1</f>
        <v>0</v>
      </c>
      <c r="AR1975" s="91">
        <f>IF(BD!AN1975="","",IF(BD!AJ1975="","",BD!AN1975/BD!AJ1975-1))</f>
      </c>
      <c r="AS1975" s="91">
        <f>IF(BD!AN1975="","",IF(BD!AN1975&lt;BD!AL1975,"ABAIXO DA META","DENTRO DA META"))</f>
      </c>
      <c r="AT1975" s="91" t="str">
        <f>IF(BD!AJ1975="","EM ANÁLISE",IF(BD!AP1975&gt;=BD!AN1975,"GO", "NO GO"))</f>
        <v>EM ANÁLISE</v>
      </c>
      <c r="AU1975" s="97">
        <f>IF(AN1975="","",+BD!$AN1975-AJ1975)</f>
      </c>
      <c r="AV1975" s="98"/>
      <c r="AW1975" s="90">
        <f>BD!P1975*BD!AC1975</f>
        <v>0</v>
      </c>
      <c r="AX1975" s="90">
        <f>BD!V1975*BD!AC1975</f>
        <v>0</v>
      </c>
      <c r="AY1975" s="90">
        <f>IF(BD!AN1975="","",BD!AN1975*BD!AC1975)</f>
      </c>
      <c r="AZ1975" s="75" t="s">
        <v>123</v>
      </c>
      <c r="BA1975" s="75"/>
      <c r="BB1975" s="75"/>
      <c r="BC1975" s="75"/>
      <c r="BD1975" s="104"/>
      <c r="BE1975" s="104"/>
      <c r="BF1975" s="101"/>
      <c r="BG1975" s="101"/>
      <c r="BH1975" s="101"/>
      <c r="BI1975" s="101"/>
      <c r="BJ1975" s="101"/>
      <c r="BK1975" s="101"/>
      <c r="BL1975" s="101"/>
      <c r="BM1975" s="101"/>
      <c r="BN1975" s="101"/>
      <c r="BO1975" s="103"/>
      <c r="BP1975" s="101"/>
      <c r="BQ1975" s="101"/>
      <c r="BR1975" s="101"/>
      <c r="BS1975" s="101"/>
      <c r="BT1975" s="101"/>
      <c r="BU1975" s="101"/>
      <c r="BV1975" s="101"/>
      <c r="BW1975" s="101"/>
      <c r="BX1975" s="101"/>
      <c r="BY1975" s="101"/>
      <c r="BZ1975" s="101"/>
      <c r="CA1975" s="101"/>
      <c r="CB1975" s="101"/>
      <c r="CC1975" s="101"/>
      <c r="CD1975" s="101"/>
      <c r="CE1975" s="101"/>
      <c r="CF1975" s="101"/>
      <c r="CG1975" s="37" t="e">
        <f>VLOOKUP(Table_1[[#This Row],[EAN]],'[1]Planilha1'!$E:$R,13,0)</f>
        <v>#N/A</v>
      </c>
      <c r="CI1975" s="188">
        <f>IF(Table_1[[#This Row],[STATUS MERCADO]]="GO",Table_1[[#This Row],[M. BRUTA TOTAL]],0)</f>
        <v>0</v>
      </c>
      <c r="CJ1975" s="188">
        <f>IF(Table_1[[#This Row],[STATUS MERCADO]]="GO",Table_1[[#This Row],[PV UNIT. REALIZADO]]*Table_1[[#This Row],[QUANTIDADE]],0)</f>
        <v>0</v>
      </c>
    </row>
    <row r="1976" ht="15" hidden="1">
      <c r="A1976" s="7"/>
      <c r="B1976" s="84" t="s">
        <v>400</v>
      </c>
      <c r="C1976" s="75">
        <v>223662</v>
      </c>
      <c r="D1976" s="75" t="s">
        <v>2180</v>
      </c>
      <c r="E1976" s="85">
        <v>7891024037690</v>
      </c>
      <c r="F1976" s="86" t="s">
        <v>2181</v>
      </c>
      <c r="G1976" s="75" t="s">
        <v>20</v>
      </c>
      <c r="H1976" s="75">
        <v>1220</v>
      </c>
      <c r="I1976" s="87" t="s">
        <v>402</v>
      </c>
      <c r="J1976" s="75" t="s">
        <v>403</v>
      </c>
      <c r="K1976" s="88" t="s">
        <v>1177</v>
      </c>
      <c r="L1976" s="88">
        <v>12</v>
      </c>
      <c r="M1976" s="88">
        <v>0</v>
      </c>
      <c r="N1976" s="75" t="s">
        <v>85</v>
      </c>
      <c r="O1976" s="75" t="s">
        <v>1739</v>
      </c>
      <c r="P1976" s="89"/>
      <c r="Q1976" s="90">
        <f>(17/100+7.6/100+1.65/100)*P1976</f>
        <v>0</v>
      </c>
      <c r="R1976" s="90"/>
      <c r="S1976" s="90"/>
      <c r="T1976" s="90"/>
      <c r="U1976" s="90"/>
      <c r="V1976" s="90">
        <f>+P1976-Q1976+R1976+S1976+T1976+U1976</f>
        <v>0</v>
      </c>
      <c r="W1976" s="91">
        <f>(1.02/100)</f>
        <v>1.02E-2</v>
      </c>
      <c r="X1976" s="91">
        <v>4.8E-3</v>
      </c>
      <c r="Y1976" s="91">
        <v>0.17</v>
      </c>
      <c r="Z1976" s="91">
        <v>1.65E-2</v>
      </c>
      <c r="AA1976" s="91">
        <v>7.6E-2</v>
      </c>
      <c r="AB1976" s="91">
        <f>SUM(W1976:AA1976)</f>
        <v>0.2775</v>
      </c>
      <c r="AC1976" s="75">
        <v>12</v>
      </c>
      <c r="AD1976" s="92">
        <f>IF(AL1976="","",+AC1976*AL1976)</f>
      </c>
      <c r="AE1976" s="93">
        <f>IF(AL1976="","",+AL1976*AB1976)</f>
      </c>
      <c r="AF1976" s="92">
        <f>IF(AL1976="","",+AL1976-AE1976)</f>
      </c>
      <c r="AG1976" s="93">
        <f>+V1976</f>
        <v>0</v>
      </c>
      <c r="AH1976" s="92">
        <f>IF(AF1976="","",+AF1976-AG1976)</f>
      </c>
      <c r="AI1976" s="92">
        <f>IF(AH1976="","",+AH1976*AC1976)</f>
      </c>
      <c r="AJ1976" s="93"/>
      <c r="AK1976" s="94">
        <v>0.33</v>
      </c>
      <c r="AL1976" s="93">
        <f>IF(V1976=0,"",V1976/(1-AB1976-AK1976))</f>
      </c>
      <c r="AM1976" s="95">
        <v>0.33</v>
      </c>
      <c r="AN1976" s="93">
        <f>IF(V1976=0,"",V1976/(1-AB1976-AM1976))</f>
      </c>
      <c r="AO1976" s="96">
        <v>1.2</v>
      </c>
      <c r="AP1976" s="93">
        <f>IF(BD!AJ1976="","",BD!AJ1976*BD!AO1976)</f>
      </c>
      <c r="AQ1976" s="91">
        <f>BD!AM1976/BD!AK1976-1</f>
        <v>0</v>
      </c>
      <c r="AR1976" s="91">
        <f>IF(BD!AN1976="","",IF(BD!AJ1976="","",BD!AN1976/BD!AJ1976-1))</f>
      </c>
      <c r="AS1976" s="91">
        <f>IF(BD!AN1976="","",IF(BD!AN1976&lt;BD!AL1976,"ABAIXO DA META","DENTRO DA META"))</f>
      </c>
      <c r="AT1976" s="91" t="str">
        <f>IF(BD!AJ1976="","EM ANÁLISE",IF(BD!AP1976&gt;=BD!AN1976,"GO", "NO GO"))</f>
        <v>EM ANÁLISE</v>
      </c>
      <c r="AU1976" s="97">
        <f>IF(AN1976="","",+BD!$AN1976-AJ1976)</f>
      </c>
      <c r="AV1976" s="98"/>
      <c r="AW1976" s="90">
        <f>BD!P1976*BD!AC1976</f>
        <v>0</v>
      </c>
      <c r="AX1976" s="90">
        <f>BD!V1976*BD!AC1976</f>
        <v>0</v>
      </c>
      <c r="AY1976" s="90">
        <f>IF(BD!AN1976="","",BD!AN1976*BD!AC1976)</f>
      </c>
      <c r="AZ1976" s="75" t="s">
        <v>123</v>
      </c>
      <c r="BA1976" s="75"/>
      <c r="BB1976" s="75"/>
      <c r="BC1976" s="75"/>
      <c r="BD1976" s="104"/>
      <c r="BE1976" s="104"/>
      <c r="BF1976" s="101"/>
      <c r="BG1976" s="101"/>
      <c r="BH1976" s="101"/>
      <c r="BI1976" s="101"/>
      <c r="BJ1976" s="101"/>
      <c r="BK1976" s="101"/>
      <c r="BL1976" s="101"/>
      <c r="BM1976" s="101"/>
      <c r="BN1976" s="101"/>
      <c r="BO1976" s="103"/>
      <c r="BP1976" s="101"/>
      <c r="BQ1976" s="101"/>
      <c r="BR1976" s="101"/>
      <c r="BS1976" s="101"/>
      <c r="BT1976" s="101"/>
      <c r="BU1976" s="101"/>
      <c r="BV1976" s="101"/>
      <c r="BW1976" s="101"/>
      <c r="BX1976" s="101"/>
      <c r="BY1976" s="101"/>
      <c r="BZ1976" s="101"/>
      <c r="CA1976" s="101"/>
      <c r="CB1976" s="101"/>
      <c r="CC1976" s="101"/>
      <c r="CD1976" s="101"/>
      <c r="CE1976" s="101"/>
      <c r="CF1976" s="101"/>
      <c r="CG1976" s="37" t="e">
        <f>VLOOKUP(Table_1[[#This Row],[EAN]],'[1]Planilha1'!$E:$R,13,0)</f>
        <v>#N/A</v>
      </c>
      <c r="CI1976" s="188">
        <f>IF(Table_1[[#This Row],[STATUS MERCADO]]="GO",Table_1[[#This Row],[M. BRUTA TOTAL]],0)</f>
        <v>0</v>
      </c>
      <c r="CJ1976" s="188">
        <f>IF(Table_1[[#This Row],[STATUS MERCADO]]="GO",Table_1[[#This Row],[PV UNIT. REALIZADO]]*Table_1[[#This Row],[QUANTIDADE]],0)</f>
        <v>0</v>
      </c>
    </row>
    <row r="1977" ht="15" hidden="1">
      <c r="A1977" s="7"/>
      <c r="B1977" s="84" t="s">
        <v>400</v>
      </c>
      <c r="C1977" s="75">
        <v>223663</v>
      </c>
      <c r="D1977" s="75" t="s">
        <v>2182</v>
      </c>
      <c r="E1977" s="85">
        <v>7891024034927</v>
      </c>
      <c r="F1977" s="86" t="s">
        <v>2183</v>
      </c>
      <c r="G1977" s="75" t="s">
        <v>15</v>
      </c>
      <c r="H1977" s="75">
        <v>1090</v>
      </c>
      <c r="I1977" s="87" t="s">
        <v>1554</v>
      </c>
      <c r="J1977" s="75" t="s">
        <v>1607</v>
      </c>
      <c r="K1977" s="88" t="s">
        <v>1177</v>
      </c>
      <c r="L1977" s="88">
        <v>72</v>
      </c>
      <c r="M1977" s="88">
        <v>0</v>
      </c>
      <c r="N1977" s="75" t="s">
        <v>85</v>
      </c>
      <c r="O1977" s="75" t="s">
        <v>1739</v>
      </c>
      <c r="P1977" s="89"/>
      <c r="Q1977" s="90">
        <f>(17/100+7.6/100+1.65/100)*P1977</f>
        <v>0</v>
      </c>
      <c r="R1977" s="90"/>
      <c r="S1977" s="90"/>
      <c r="T1977" s="90"/>
      <c r="U1977" s="90"/>
      <c r="V1977" s="90">
        <f>+P1977-Q1977+R1977+S1977+T1977+U1977</f>
        <v>0</v>
      </c>
      <c r="W1977" s="91">
        <f>(1.02/100)</f>
        <v>1.02E-2</v>
      </c>
      <c r="X1977" s="91">
        <v>4.8E-3</v>
      </c>
      <c r="Y1977" s="91">
        <v>0.17</v>
      </c>
      <c r="Z1977" s="91">
        <v>1.65E-2</v>
      </c>
      <c r="AA1977" s="91">
        <v>7.6E-2</v>
      </c>
      <c r="AB1977" s="91">
        <f>SUM(W1977:AA1977)</f>
        <v>0.2775</v>
      </c>
      <c r="AC1977" s="75">
        <v>12</v>
      </c>
      <c r="AD1977" s="92">
        <f>IF(AL1977="","",+AC1977*AL1977)</f>
      </c>
      <c r="AE1977" s="93">
        <f>IF(AL1977="","",+AL1977*AB1977)</f>
      </c>
      <c r="AF1977" s="92">
        <f>IF(AL1977="","",+AL1977-AE1977)</f>
      </c>
      <c r="AG1977" s="93">
        <f>+V1977</f>
        <v>0</v>
      </c>
      <c r="AH1977" s="92">
        <f>IF(AF1977="","",+AF1977-AG1977)</f>
      </c>
      <c r="AI1977" s="92">
        <f>IF(AH1977="","",+AH1977*AC1977)</f>
      </c>
      <c r="AJ1977" s="93"/>
      <c r="AK1977" s="94">
        <v>0.33</v>
      </c>
      <c r="AL1977" s="93">
        <f>IF(V1977=0,"",V1977/(1-AB1977-AK1977))</f>
      </c>
      <c r="AM1977" s="95">
        <v>0.33</v>
      </c>
      <c r="AN1977" s="93">
        <f>IF(V1977=0,"",V1977/(1-AB1977-AM1977))</f>
      </c>
      <c r="AO1977" s="96">
        <v>1.2</v>
      </c>
      <c r="AP1977" s="93">
        <f>IF(BD!AJ1977="","",BD!AJ1977*BD!AO1977)</f>
      </c>
      <c r="AQ1977" s="91">
        <f>BD!AM1977/BD!AK1977-1</f>
        <v>0</v>
      </c>
      <c r="AR1977" s="91">
        <f>IF(BD!AN1977="","",IF(BD!AJ1977="","",BD!AN1977/BD!AJ1977-1))</f>
      </c>
      <c r="AS1977" s="91">
        <f>IF(BD!AN1977="","",IF(BD!AN1977&lt;BD!AL1977,"ABAIXO DA META","DENTRO DA META"))</f>
      </c>
      <c r="AT1977" s="91" t="str">
        <f>IF(BD!AJ1977="","EM ANÁLISE",IF(BD!AP1977&gt;=BD!AN1977,"GO", "NO GO"))</f>
        <v>EM ANÁLISE</v>
      </c>
      <c r="AU1977" s="97">
        <f>IF(AN1977="","",+BD!$AN1977-AJ1977)</f>
      </c>
      <c r="AV1977" s="98"/>
      <c r="AW1977" s="90">
        <f>BD!P1977*BD!AC1977</f>
        <v>0</v>
      </c>
      <c r="AX1977" s="90">
        <f>BD!V1977*BD!AC1977</f>
        <v>0</v>
      </c>
      <c r="AY1977" s="90">
        <f>IF(BD!AN1977="","",BD!AN1977*BD!AC1977)</f>
      </c>
      <c r="AZ1977" s="75" t="s">
        <v>123</v>
      </c>
      <c r="BA1977" s="75"/>
      <c r="BB1977" s="75"/>
      <c r="BC1977" s="75"/>
      <c r="BD1977" s="104"/>
      <c r="BE1977" s="104"/>
      <c r="BF1977" s="101"/>
      <c r="BG1977" s="101"/>
      <c r="BH1977" s="101"/>
      <c r="BI1977" s="101"/>
      <c r="BJ1977" s="101"/>
      <c r="BK1977" s="101"/>
      <c r="BL1977" s="101"/>
      <c r="BM1977" s="101"/>
      <c r="BN1977" s="101"/>
      <c r="BO1977" s="103"/>
      <c r="BP1977" s="101"/>
      <c r="BQ1977" s="101"/>
      <c r="BR1977" s="101"/>
      <c r="BS1977" s="101"/>
      <c r="BT1977" s="101"/>
      <c r="BU1977" s="101"/>
      <c r="BV1977" s="101"/>
      <c r="BW1977" s="101"/>
      <c r="BX1977" s="101"/>
      <c r="BY1977" s="101"/>
      <c r="BZ1977" s="101"/>
      <c r="CA1977" s="101"/>
      <c r="CB1977" s="101"/>
      <c r="CC1977" s="101"/>
      <c r="CD1977" s="101"/>
      <c r="CE1977" s="101"/>
      <c r="CF1977" s="101"/>
      <c r="CG1977" s="37" t="e">
        <f>VLOOKUP(Table_1[[#This Row],[EAN]],'[1]Planilha1'!$E:$R,13,0)</f>
        <v>#N/A</v>
      </c>
      <c r="CI1977" s="188">
        <f>IF(Table_1[[#This Row],[STATUS MERCADO]]="GO",Table_1[[#This Row],[M. BRUTA TOTAL]],0)</f>
        <v>0</v>
      </c>
      <c r="CJ1977" s="188">
        <f>IF(Table_1[[#This Row],[STATUS MERCADO]]="GO",Table_1[[#This Row],[PV UNIT. REALIZADO]]*Table_1[[#This Row],[QUANTIDADE]],0)</f>
        <v>0</v>
      </c>
    </row>
    <row r="1978" ht="15" hidden="1">
      <c r="A1978" s="7"/>
      <c r="B1978" s="84" t="s">
        <v>400</v>
      </c>
      <c r="C1978" s="75">
        <v>223664</v>
      </c>
      <c r="D1978" s="75">
        <v>61000226</v>
      </c>
      <c r="E1978" s="85">
        <v>7509546074405</v>
      </c>
      <c r="F1978" s="86" t="s">
        <v>2184</v>
      </c>
      <c r="G1978" s="75" t="s">
        <v>15</v>
      </c>
      <c r="H1978" s="75">
        <v>1620</v>
      </c>
      <c r="I1978" s="87" t="s">
        <v>1541</v>
      </c>
      <c r="J1978" s="75" t="s">
        <v>1719</v>
      </c>
      <c r="K1978" s="88" t="s">
        <v>1177</v>
      </c>
      <c r="L1978" s="88">
        <v>12</v>
      </c>
      <c r="M1978" s="88">
        <v>0</v>
      </c>
      <c r="N1978" s="75" t="s">
        <v>85</v>
      </c>
      <c r="O1978" s="75" t="s">
        <v>1739</v>
      </c>
      <c r="P1978" s="89"/>
      <c r="Q1978" s="90">
        <f>(17/100+7.6/100+1.65/100)*P1978</f>
        <v>0</v>
      </c>
      <c r="R1978" s="90"/>
      <c r="S1978" s="90"/>
      <c r="T1978" s="90"/>
      <c r="U1978" s="90"/>
      <c r="V1978" s="90">
        <f>+P1978-Q1978+R1978+S1978+T1978+U1978</f>
        <v>0</v>
      </c>
      <c r="W1978" s="91">
        <f>(1.02/100)</f>
        <v>1.02E-2</v>
      </c>
      <c r="X1978" s="91">
        <v>4.8E-3</v>
      </c>
      <c r="Y1978" s="91">
        <v>0.17</v>
      </c>
      <c r="Z1978" s="91">
        <v>1.65E-2</v>
      </c>
      <c r="AA1978" s="91">
        <v>7.6E-2</v>
      </c>
      <c r="AB1978" s="91">
        <f>SUM(W1978:AA1978)</f>
        <v>0.2775</v>
      </c>
      <c r="AC1978" s="75">
        <v>12</v>
      </c>
      <c r="AD1978" s="92">
        <f>IF(AL1978="","",+AC1978*AL1978)</f>
      </c>
      <c r="AE1978" s="93">
        <f>IF(AL1978="","",+AL1978*AB1978)</f>
      </c>
      <c r="AF1978" s="92">
        <f>IF(AL1978="","",+AL1978-AE1978)</f>
      </c>
      <c r="AG1978" s="93">
        <f>+V1978</f>
        <v>0</v>
      </c>
      <c r="AH1978" s="92">
        <f>IF(AF1978="","",+AF1978-AG1978)</f>
      </c>
      <c r="AI1978" s="92">
        <f>IF(AH1978="","",+AH1978*AC1978)</f>
      </c>
      <c r="AJ1978" s="93"/>
      <c r="AK1978" s="94">
        <v>0.33</v>
      </c>
      <c r="AL1978" s="93">
        <f>IF(V1978=0,"",V1978/(1-AB1978-AK1978))</f>
      </c>
      <c r="AM1978" s="95">
        <v>0.33</v>
      </c>
      <c r="AN1978" s="93">
        <f>IF(V1978=0,"",V1978/(1-AB1978-AM1978))</f>
      </c>
      <c r="AO1978" s="96">
        <v>1.2</v>
      </c>
      <c r="AP1978" s="93">
        <f>IF(BD!AJ1978="","",BD!AJ1978*BD!AO1978)</f>
      </c>
      <c r="AQ1978" s="91">
        <f>BD!AM1978/BD!AK1978-1</f>
        <v>0</v>
      </c>
      <c r="AR1978" s="91">
        <f>IF(BD!AN1978="","",IF(BD!AJ1978="","",BD!AN1978/BD!AJ1978-1))</f>
      </c>
      <c r="AS1978" s="91">
        <f>IF(BD!AN1978="","",IF(BD!AN1978&lt;BD!AL1978,"ABAIXO DA META","DENTRO DA META"))</f>
      </c>
      <c r="AT1978" s="91" t="str">
        <f>IF(BD!AJ1978="","EM ANÁLISE",IF(BD!AP1978&gt;=BD!AN1978,"GO", "NO GO"))</f>
        <v>EM ANÁLISE</v>
      </c>
      <c r="AU1978" s="97">
        <f>IF(AN1978="","",+BD!$AN1978-AJ1978)</f>
      </c>
      <c r="AV1978" s="98"/>
      <c r="AW1978" s="90">
        <f>BD!P1978*BD!AC1978</f>
        <v>0</v>
      </c>
      <c r="AX1978" s="90">
        <f>BD!V1978*BD!AC1978</f>
        <v>0</v>
      </c>
      <c r="AY1978" s="90">
        <f>IF(BD!AN1978="","",BD!AN1978*BD!AC1978)</f>
      </c>
      <c r="AZ1978" s="75" t="s">
        <v>123</v>
      </c>
      <c r="BA1978" s="75"/>
      <c r="BB1978" s="75"/>
      <c r="BC1978" s="75"/>
      <c r="BD1978" s="104"/>
      <c r="BE1978" s="104"/>
      <c r="BF1978" s="101"/>
      <c r="BG1978" s="101"/>
      <c r="BH1978" s="101"/>
      <c r="BI1978" s="101"/>
      <c r="BJ1978" s="101"/>
      <c r="BK1978" s="101"/>
      <c r="BL1978" s="101"/>
      <c r="BM1978" s="101"/>
      <c r="BN1978" s="101"/>
      <c r="BO1978" s="103"/>
      <c r="BP1978" s="101"/>
      <c r="BQ1978" s="101"/>
      <c r="BR1978" s="101"/>
      <c r="BS1978" s="101"/>
      <c r="BT1978" s="101"/>
      <c r="BU1978" s="101"/>
      <c r="BV1978" s="101"/>
      <c r="BW1978" s="101"/>
      <c r="BX1978" s="101"/>
      <c r="BY1978" s="101"/>
      <c r="BZ1978" s="101"/>
      <c r="CA1978" s="101"/>
      <c r="CB1978" s="101"/>
      <c r="CC1978" s="101"/>
      <c r="CD1978" s="101"/>
      <c r="CE1978" s="101"/>
      <c r="CF1978" s="101"/>
      <c r="CG1978" s="37" t="e">
        <f>VLOOKUP(Table_1[[#This Row],[EAN]],'[1]Planilha1'!$E:$R,13,0)</f>
        <v>#N/A</v>
      </c>
      <c r="CI1978" s="188">
        <f>IF(Table_1[[#This Row],[STATUS MERCADO]]="GO",Table_1[[#This Row],[M. BRUTA TOTAL]],0)</f>
        <v>0</v>
      </c>
      <c r="CJ1978" s="188">
        <f>IF(Table_1[[#This Row],[STATUS MERCADO]]="GO",Table_1[[#This Row],[PV UNIT. REALIZADO]]*Table_1[[#This Row],[QUANTIDADE]],0)</f>
        <v>0</v>
      </c>
    </row>
    <row r="1979" ht="15" hidden="1">
      <c r="A1979" s="7"/>
      <c r="B1979" s="84" t="s">
        <v>400</v>
      </c>
      <c r="C1979" s="75">
        <v>223665</v>
      </c>
      <c r="D1979" s="75" t="s">
        <v>2185</v>
      </c>
      <c r="E1979" s="85">
        <v>7891024041420</v>
      </c>
      <c r="F1979" s="86" t="s">
        <v>2186</v>
      </c>
      <c r="G1979" s="75" t="s">
        <v>15</v>
      </c>
      <c r="H1979" s="75">
        <v>1090</v>
      </c>
      <c r="I1979" s="87" t="s">
        <v>1554</v>
      </c>
      <c r="J1979" s="75" t="s">
        <v>1607</v>
      </c>
      <c r="K1979" s="88" t="s">
        <v>1177</v>
      </c>
      <c r="L1979" s="88">
        <v>72</v>
      </c>
      <c r="M1979" s="88">
        <v>0</v>
      </c>
      <c r="N1979" s="75" t="s">
        <v>85</v>
      </c>
      <c r="O1979" s="75" t="s">
        <v>1739</v>
      </c>
      <c r="P1979" s="89"/>
      <c r="Q1979" s="90">
        <f>(17/100+7.6/100+1.65/100)*P1979</f>
        <v>0</v>
      </c>
      <c r="R1979" s="90"/>
      <c r="S1979" s="90"/>
      <c r="T1979" s="90"/>
      <c r="U1979" s="90"/>
      <c r="V1979" s="90">
        <f>+P1979-Q1979+R1979+S1979+T1979+U1979</f>
        <v>0</v>
      </c>
      <c r="W1979" s="91">
        <f>(1.02/100)</f>
        <v>1.02E-2</v>
      </c>
      <c r="X1979" s="91">
        <v>4.8E-3</v>
      </c>
      <c r="Y1979" s="91">
        <v>0.17</v>
      </c>
      <c r="Z1979" s="91">
        <v>1.65E-2</v>
      </c>
      <c r="AA1979" s="91">
        <v>7.6E-2</v>
      </c>
      <c r="AB1979" s="91">
        <f>SUM(W1979:AA1979)</f>
        <v>0.2775</v>
      </c>
      <c r="AC1979" s="75">
        <v>12</v>
      </c>
      <c r="AD1979" s="92">
        <f>IF(AL1979="","",+AC1979*AL1979)</f>
      </c>
      <c r="AE1979" s="93">
        <f>IF(AL1979="","",+AL1979*AB1979)</f>
      </c>
      <c r="AF1979" s="92">
        <f>IF(AL1979="","",+AL1979-AE1979)</f>
      </c>
      <c r="AG1979" s="93">
        <f>+V1979</f>
        <v>0</v>
      </c>
      <c r="AH1979" s="92">
        <f>IF(AF1979="","",+AF1979-AG1979)</f>
      </c>
      <c r="AI1979" s="92">
        <f>IF(AH1979="","",+AH1979*AC1979)</f>
      </c>
      <c r="AJ1979" s="93"/>
      <c r="AK1979" s="94">
        <v>0.33</v>
      </c>
      <c r="AL1979" s="93">
        <f>IF(V1979=0,"",V1979/(1-AB1979-AK1979))</f>
      </c>
      <c r="AM1979" s="95">
        <v>0.33</v>
      </c>
      <c r="AN1979" s="93">
        <f>IF(V1979=0,"",V1979/(1-AB1979-AM1979))</f>
      </c>
      <c r="AO1979" s="96">
        <v>1.2</v>
      </c>
      <c r="AP1979" s="93">
        <f>IF(BD!AJ1979="","",BD!AJ1979*BD!AO1979)</f>
      </c>
      <c r="AQ1979" s="91">
        <f>BD!AM1979/BD!AK1979-1</f>
        <v>0</v>
      </c>
      <c r="AR1979" s="91">
        <f>IF(BD!AN1979="","",IF(BD!AJ1979="","",BD!AN1979/BD!AJ1979-1))</f>
      </c>
      <c r="AS1979" s="91">
        <f>IF(BD!AN1979="","",IF(BD!AN1979&lt;BD!AL1979,"ABAIXO DA META","DENTRO DA META"))</f>
      </c>
      <c r="AT1979" s="91" t="str">
        <f>IF(BD!AJ1979="","EM ANÁLISE",IF(BD!AP1979&gt;=BD!AN1979,"GO", "NO GO"))</f>
        <v>EM ANÁLISE</v>
      </c>
      <c r="AU1979" s="97">
        <f>IF(AN1979="","",+BD!$AN1979-AJ1979)</f>
      </c>
      <c r="AV1979" s="98"/>
      <c r="AW1979" s="90">
        <f>BD!P1979*BD!AC1979</f>
        <v>0</v>
      </c>
      <c r="AX1979" s="90">
        <f>BD!V1979*BD!AC1979</f>
        <v>0</v>
      </c>
      <c r="AY1979" s="90">
        <f>IF(BD!AN1979="","",BD!AN1979*BD!AC1979)</f>
      </c>
      <c r="AZ1979" s="75" t="s">
        <v>123</v>
      </c>
      <c r="BA1979" s="75"/>
      <c r="BB1979" s="75"/>
      <c r="BC1979" s="75"/>
      <c r="BD1979" s="104"/>
      <c r="BE1979" s="104"/>
      <c r="BF1979" s="101"/>
      <c r="BG1979" s="101"/>
      <c r="BH1979" s="101"/>
      <c r="BI1979" s="101"/>
      <c r="BJ1979" s="101"/>
      <c r="BK1979" s="101"/>
      <c r="BL1979" s="101"/>
      <c r="BM1979" s="101"/>
      <c r="BN1979" s="101"/>
      <c r="BO1979" s="103"/>
      <c r="BP1979" s="101"/>
      <c r="BQ1979" s="101"/>
      <c r="BR1979" s="101"/>
      <c r="BS1979" s="101"/>
      <c r="BT1979" s="101"/>
      <c r="BU1979" s="101"/>
      <c r="BV1979" s="101"/>
      <c r="BW1979" s="101"/>
      <c r="BX1979" s="101"/>
      <c r="BY1979" s="101"/>
      <c r="BZ1979" s="101"/>
      <c r="CA1979" s="101"/>
      <c r="CB1979" s="101"/>
      <c r="CC1979" s="101"/>
      <c r="CD1979" s="101"/>
      <c r="CE1979" s="101"/>
      <c r="CF1979" s="101"/>
      <c r="CG1979" s="37" t="e">
        <f>VLOOKUP(Table_1[[#This Row],[EAN]],'[1]Planilha1'!$E:$R,13,0)</f>
        <v>#N/A</v>
      </c>
      <c r="CI1979" s="188">
        <f>IF(Table_1[[#This Row],[STATUS MERCADO]]="GO",Table_1[[#This Row],[M. BRUTA TOTAL]],0)</f>
        <v>0</v>
      </c>
      <c r="CJ1979" s="188">
        <f>IF(Table_1[[#This Row],[STATUS MERCADO]]="GO",Table_1[[#This Row],[PV UNIT. REALIZADO]]*Table_1[[#This Row],[QUANTIDADE]],0)</f>
        <v>0</v>
      </c>
    </row>
    <row r="1980" ht="15" hidden="1">
      <c r="A1980" s="7"/>
      <c r="B1980" s="84" t="s">
        <v>400</v>
      </c>
      <c r="C1980" s="75">
        <v>223666</v>
      </c>
      <c r="D1980" s="75" t="s">
        <v>2187</v>
      </c>
      <c r="E1980" s="85">
        <v>7891024114544</v>
      </c>
      <c r="F1980" s="86" t="s">
        <v>2188</v>
      </c>
      <c r="G1980" s="75" t="s">
        <v>15</v>
      </c>
      <c r="H1980" s="75">
        <v>1090</v>
      </c>
      <c r="I1980" s="87" t="s">
        <v>1554</v>
      </c>
      <c r="J1980" s="75" t="s">
        <v>1607</v>
      </c>
      <c r="K1980" s="88" t="s">
        <v>1177</v>
      </c>
      <c r="L1980" s="88">
        <v>72</v>
      </c>
      <c r="M1980" s="88">
        <v>0</v>
      </c>
      <c r="N1980" s="75" t="s">
        <v>85</v>
      </c>
      <c r="O1980" s="75" t="s">
        <v>1739</v>
      </c>
      <c r="P1980" s="89"/>
      <c r="Q1980" s="90">
        <f>(17/100+7.6/100+1.65/100)*P1980</f>
        <v>0</v>
      </c>
      <c r="R1980" s="90"/>
      <c r="S1980" s="90"/>
      <c r="T1980" s="90"/>
      <c r="U1980" s="90"/>
      <c r="V1980" s="90">
        <f>+P1980-Q1980+R1980+S1980+T1980+U1980</f>
        <v>0</v>
      </c>
      <c r="W1980" s="91">
        <f>(1.02/100)</f>
        <v>1.02E-2</v>
      </c>
      <c r="X1980" s="91">
        <v>4.8E-3</v>
      </c>
      <c r="Y1980" s="91">
        <v>0.17</v>
      </c>
      <c r="Z1980" s="91">
        <v>1.65E-2</v>
      </c>
      <c r="AA1980" s="91">
        <v>7.6E-2</v>
      </c>
      <c r="AB1980" s="91">
        <f>SUM(W1980:AA1980)</f>
        <v>0.2775</v>
      </c>
      <c r="AC1980" s="75">
        <v>12</v>
      </c>
      <c r="AD1980" s="92">
        <f>IF(AL1980="","",+AC1980*AL1980)</f>
      </c>
      <c r="AE1980" s="93">
        <f>IF(AL1980="","",+AL1980*AB1980)</f>
      </c>
      <c r="AF1980" s="92">
        <f>IF(AL1980="","",+AL1980-AE1980)</f>
      </c>
      <c r="AG1980" s="93">
        <f>+V1980</f>
        <v>0</v>
      </c>
      <c r="AH1980" s="92">
        <f>IF(AF1980="","",+AF1980-AG1980)</f>
      </c>
      <c r="AI1980" s="92">
        <f>IF(AH1980="","",+AH1980*AC1980)</f>
      </c>
      <c r="AJ1980" s="93"/>
      <c r="AK1980" s="94">
        <v>0.33</v>
      </c>
      <c r="AL1980" s="93">
        <f>IF(V1980=0,"",V1980/(1-AB1980-AK1980))</f>
      </c>
      <c r="AM1980" s="95">
        <v>0.33</v>
      </c>
      <c r="AN1980" s="93">
        <f>IF(V1980=0,"",V1980/(1-AB1980-AM1980))</f>
      </c>
      <c r="AO1980" s="96">
        <v>1.2</v>
      </c>
      <c r="AP1980" s="93">
        <f>IF(BD!AJ1980="","",BD!AJ1980*BD!AO1980)</f>
      </c>
      <c r="AQ1980" s="91">
        <f>BD!AM1980/BD!AK1980-1</f>
        <v>0</v>
      </c>
      <c r="AR1980" s="91">
        <f>IF(BD!AN1980="","",IF(BD!AJ1980="","",BD!AN1980/BD!AJ1980-1))</f>
      </c>
      <c r="AS1980" s="91">
        <f>IF(BD!AN1980="","",IF(BD!AN1980&lt;BD!AL1980,"ABAIXO DA META","DENTRO DA META"))</f>
      </c>
      <c r="AT1980" s="91" t="str">
        <f>IF(BD!AJ1980="","EM ANÁLISE",IF(BD!AP1980&gt;=BD!AN1980,"GO", "NO GO"))</f>
        <v>EM ANÁLISE</v>
      </c>
      <c r="AU1980" s="97">
        <f>IF(AN1980="","",+BD!$AN1980-AJ1980)</f>
      </c>
      <c r="AV1980" s="98"/>
      <c r="AW1980" s="90">
        <f>BD!P1980*BD!AC1980</f>
        <v>0</v>
      </c>
      <c r="AX1980" s="90">
        <f>BD!V1980*BD!AC1980</f>
        <v>0</v>
      </c>
      <c r="AY1980" s="90">
        <f>IF(BD!AN1980="","",BD!AN1980*BD!AC1980)</f>
      </c>
      <c r="AZ1980" s="75" t="s">
        <v>123</v>
      </c>
      <c r="BA1980" s="75"/>
      <c r="BB1980" s="75"/>
      <c r="BC1980" s="75"/>
      <c r="BD1980" s="104"/>
      <c r="BE1980" s="104"/>
      <c r="BF1980" s="101"/>
      <c r="BG1980" s="101"/>
      <c r="BH1980" s="101"/>
      <c r="BI1980" s="101"/>
      <c r="BJ1980" s="101"/>
      <c r="BK1980" s="101"/>
      <c r="BL1980" s="101"/>
      <c r="BM1980" s="101"/>
      <c r="BN1980" s="101"/>
      <c r="BO1980" s="103"/>
      <c r="BP1980" s="101"/>
      <c r="BQ1980" s="101"/>
      <c r="BR1980" s="101"/>
      <c r="BS1980" s="101"/>
      <c r="BT1980" s="101"/>
      <c r="BU1980" s="101"/>
      <c r="BV1980" s="101"/>
      <c r="BW1980" s="101"/>
      <c r="BX1980" s="101"/>
      <c r="BY1980" s="101"/>
      <c r="BZ1980" s="101"/>
      <c r="CA1980" s="101"/>
      <c r="CB1980" s="101"/>
      <c r="CC1980" s="101"/>
      <c r="CD1980" s="101"/>
      <c r="CE1980" s="101"/>
      <c r="CF1980" s="101"/>
      <c r="CG1980" s="37" t="e">
        <f>VLOOKUP(Table_1[[#This Row],[EAN]],'[1]Planilha1'!$E:$R,13,0)</f>
        <v>#N/A</v>
      </c>
      <c r="CI1980" s="188">
        <f>IF(Table_1[[#This Row],[STATUS MERCADO]]="GO",Table_1[[#This Row],[M. BRUTA TOTAL]],0)</f>
        <v>0</v>
      </c>
      <c r="CJ1980" s="188">
        <f>IF(Table_1[[#This Row],[STATUS MERCADO]]="GO",Table_1[[#This Row],[PV UNIT. REALIZADO]]*Table_1[[#This Row],[QUANTIDADE]],0)</f>
        <v>0</v>
      </c>
    </row>
    <row r="1981" ht="15" hidden="1">
      <c r="A1981" s="7"/>
      <c r="B1981" s="84" t="s">
        <v>400</v>
      </c>
      <c r="C1981" s="75">
        <v>223667</v>
      </c>
      <c r="D1981" s="75" t="s">
        <v>2189</v>
      </c>
      <c r="E1981" s="85">
        <v>7891024034019</v>
      </c>
      <c r="F1981" s="86" t="s">
        <v>2190</v>
      </c>
      <c r="G1981" s="75" t="s">
        <v>15</v>
      </c>
      <c r="H1981" s="75">
        <v>1090</v>
      </c>
      <c r="I1981" s="87" t="s">
        <v>1554</v>
      </c>
      <c r="J1981" s="75" t="s">
        <v>1607</v>
      </c>
      <c r="K1981" s="88" t="s">
        <v>1177</v>
      </c>
      <c r="L1981" s="88">
        <v>72</v>
      </c>
      <c r="M1981" s="88">
        <v>0</v>
      </c>
      <c r="N1981" s="75" t="s">
        <v>85</v>
      </c>
      <c r="O1981" s="75" t="s">
        <v>1739</v>
      </c>
      <c r="P1981" s="89"/>
      <c r="Q1981" s="90">
        <f>(17/100+7.6/100+1.65/100)*P1981</f>
        <v>0</v>
      </c>
      <c r="R1981" s="90"/>
      <c r="S1981" s="90"/>
      <c r="T1981" s="90"/>
      <c r="U1981" s="90"/>
      <c r="V1981" s="90">
        <f>+P1981-Q1981+R1981+S1981+T1981+U1981</f>
        <v>0</v>
      </c>
      <c r="W1981" s="91">
        <f>(1.02/100)</f>
        <v>1.02E-2</v>
      </c>
      <c r="X1981" s="91">
        <v>4.8E-3</v>
      </c>
      <c r="Y1981" s="91">
        <v>0.17</v>
      </c>
      <c r="Z1981" s="91">
        <v>1.65E-2</v>
      </c>
      <c r="AA1981" s="91">
        <v>7.6E-2</v>
      </c>
      <c r="AB1981" s="91">
        <f>SUM(W1981:AA1981)</f>
        <v>0.2775</v>
      </c>
      <c r="AC1981" s="75">
        <v>12</v>
      </c>
      <c r="AD1981" s="92">
        <f>IF(AL1981="","",+AC1981*AL1981)</f>
      </c>
      <c r="AE1981" s="93">
        <f>IF(AL1981="","",+AL1981*AB1981)</f>
      </c>
      <c r="AF1981" s="92">
        <f>IF(AL1981="","",+AL1981-AE1981)</f>
      </c>
      <c r="AG1981" s="93">
        <f>+V1981</f>
        <v>0</v>
      </c>
      <c r="AH1981" s="92">
        <f>IF(AF1981="","",+AF1981-AG1981)</f>
      </c>
      <c r="AI1981" s="92">
        <f>IF(AH1981="","",+AH1981*AC1981)</f>
      </c>
      <c r="AJ1981" s="93"/>
      <c r="AK1981" s="94">
        <v>0.33</v>
      </c>
      <c r="AL1981" s="93">
        <f>IF(V1981=0,"",V1981/(1-AB1981-AK1981))</f>
      </c>
      <c r="AM1981" s="95">
        <v>0.33</v>
      </c>
      <c r="AN1981" s="93">
        <f>IF(V1981=0,"",V1981/(1-AB1981-AM1981))</f>
      </c>
      <c r="AO1981" s="96">
        <v>1.2</v>
      </c>
      <c r="AP1981" s="93">
        <f>IF(BD!AJ1981="","",BD!AJ1981*BD!AO1981)</f>
      </c>
      <c r="AQ1981" s="91">
        <f>BD!AM1981/BD!AK1981-1</f>
        <v>0</v>
      </c>
      <c r="AR1981" s="91">
        <f>IF(BD!AN1981="","",IF(BD!AJ1981="","",BD!AN1981/BD!AJ1981-1))</f>
      </c>
      <c r="AS1981" s="91">
        <f>IF(BD!AN1981="","",IF(BD!AN1981&lt;BD!AL1981,"ABAIXO DA META","DENTRO DA META"))</f>
      </c>
      <c r="AT1981" s="91" t="str">
        <f>IF(BD!AJ1981="","EM ANÁLISE",IF(BD!AP1981&gt;=BD!AN1981,"GO", "NO GO"))</f>
        <v>EM ANÁLISE</v>
      </c>
      <c r="AU1981" s="97">
        <f>IF(AN1981="","",+BD!$AN1981-AJ1981)</f>
      </c>
      <c r="AV1981" s="98"/>
      <c r="AW1981" s="90">
        <f>BD!P1981*BD!AC1981</f>
        <v>0</v>
      </c>
      <c r="AX1981" s="90">
        <f>BD!V1981*BD!AC1981</f>
        <v>0</v>
      </c>
      <c r="AY1981" s="90">
        <f>IF(BD!AN1981="","",BD!AN1981*BD!AC1981)</f>
      </c>
      <c r="AZ1981" s="75" t="s">
        <v>123</v>
      </c>
      <c r="BA1981" s="75"/>
      <c r="BB1981" s="75"/>
      <c r="BC1981" s="75"/>
      <c r="BD1981" s="104"/>
      <c r="BE1981" s="104"/>
      <c r="BF1981" s="101"/>
      <c r="BG1981" s="101"/>
      <c r="BH1981" s="101"/>
      <c r="BI1981" s="101"/>
      <c r="BJ1981" s="101"/>
      <c r="BK1981" s="101"/>
      <c r="BL1981" s="101"/>
      <c r="BM1981" s="101"/>
      <c r="BN1981" s="101"/>
      <c r="BO1981" s="103"/>
      <c r="BP1981" s="101"/>
      <c r="BQ1981" s="101"/>
      <c r="BR1981" s="101"/>
      <c r="BS1981" s="101"/>
      <c r="BT1981" s="101"/>
      <c r="BU1981" s="101"/>
      <c r="BV1981" s="101"/>
      <c r="BW1981" s="101"/>
      <c r="BX1981" s="101"/>
      <c r="BY1981" s="101"/>
      <c r="BZ1981" s="101"/>
      <c r="CA1981" s="101"/>
      <c r="CB1981" s="101"/>
      <c r="CC1981" s="101"/>
      <c r="CD1981" s="101"/>
      <c r="CE1981" s="101"/>
      <c r="CF1981" s="101"/>
      <c r="CG1981" s="37" t="e">
        <f>VLOOKUP(Table_1[[#This Row],[EAN]],'[1]Planilha1'!$E:$R,13,0)</f>
        <v>#N/A</v>
      </c>
      <c r="CI1981" s="188">
        <f>IF(Table_1[[#This Row],[STATUS MERCADO]]="GO",Table_1[[#This Row],[M. BRUTA TOTAL]],0)</f>
        <v>0</v>
      </c>
      <c r="CJ1981" s="188">
        <f>IF(Table_1[[#This Row],[STATUS MERCADO]]="GO",Table_1[[#This Row],[PV UNIT. REALIZADO]]*Table_1[[#This Row],[QUANTIDADE]],0)</f>
        <v>0</v>
      </c>
    </row>
    <row r="1982" ht="15" hidden="1">
      <c r="A1982" s="7"/>
      <c r="B1982" s="107" t="s">
        <v>400</v>
      </c>
      <c r="C1982" s="110">
        <v>223668</v>
      </c>
      <c r="D1982" s="110">
        <v>61001068</v>
      </c>
      <c r="E1982" s="108">
        <v>7509546653396</v>
      </c>
      <c r="F1982" s="109" t="s">
        <v>2191</v>
      </c>
      <c r="G1982" s="75" t="s">
        <v>15</v>
      </c>
      <c r="H1982" s="110">
        <v>1620</v>
      </c>
      <c r="I1982" s="111" t="s">
        <v>1541</v>
      </c>
      <c r="J1982" s="110" t="s">
        <v>1542</v>
      </c>
      <c r="K1982" s="112" t="s">
        <v>1177</v>
      </c>
      <c r="L1982" s="112">
        <v>48</v>
      </c>
      <c r="M1982" s="112">
        <v>0</v>
      </c>
      <c r="N1982" s="110" t="s">
        <v>85</v>
      </c>
      <c r="O1982" s="110" t="s">
        <v>1739</v>
      </c>
      <c r="P1982" s="113"/>
      <c r="Q1982" s="114">
        <f>(17/100+7.6/100+1.65/100)*P1982</f>
        <v>0</v>
      </c>
      <c r="R1982" s="114"/>
      <c r="S1982" s="114"/>
      <c r="T1982" s="114"/>
      <c r="U1982" s="114"/>
      <c r="V1982" s="114">
        <f>+P1982-Q1982+R1982+S1982+T1982+U1982</f>
        <v>0</v>
      </c>
      <c r="W1982" s="115">
        <f>(1.02/100)</f>
        <v>1.02E-2</v>
      </c>
      <c r="X1982" s="115">
        <v>4.8E-3</v>
      </c>
      <c r="Y1982" s="115">
        <v>0.17</v>
      </c>
      <c r="Z1982" s="115">
        <v>1.65E-2</v>
      </c>
      <c r="AA1982" s="115">
        <v>7.6E-2</v>
      </c>
      <c r="AB1982" s="115">
        <f>SUM(W1982:AA1982)</f>
        <v>0.2775</v>
      </c>
      <c r="AC1982" s="110">
        <v>12</v>
      </c>
      <c r="AD1982" s="116">
        <f>IF(AL1982="","",+AC1982*AL1982)</f>
      </c>
      <c r="AE1982" s="117">
        <f>IF(AL1982="","",+AL1982*AB1982)</f>
      </c>
      <c r="AF1982" s="116">
        <f>IF(AL1982="","",+AL1982-AE1982)</f>
      </c>
      <c r="AG1982" s="117">
        <f>+V1982</f>
        <v>0</v>
      </c>
      <c r="AH1982" s="116">
        <f>IF(AF1982="","",+AF1982-AG1982)</f>
      </c>
      <c r="AI1982" s="116">
        <f>IF(AH1982="","",+AH1982*AC1982)</f>
      </c>
      <c r="AJ1982" s="117"/>
      <c r="AK1982" s="118">
        <v>0.33</v>
      </c>
      <c r="AL1982" s="117">
        <f>IF(V1982=0,"",V1982/(1-AB1982-AK1982))</f>
      </c>
      <c r="AM1982" s="119">
        <v>0.33</v>
      </c>
      <c r="AN1982" s="117">
        <f>IF(V1982=0,"",V1982/(1-AB1982-AM1982))</f>
      </c>
      <c r="AO1982" s="120">
        <v>1.2</v>
      </c>
      <c r="AP1982" s="117">
        <f>IF(BD!AJ1982="","",BD!AJ1982*BD!AO1982)</f>
      </c>
      <c r="AQ1982" s="115">
        <f>BD!AM1982/BD!AK1982-1</f>
        <v>0</v>
      </c>
      <c r="AR1982" s="115">
        <f>IF(BD!AN1982="","",IF(BD!AJ1982="","",BD!AN1982/BD!AJ1982-1))</f>
      </c>
      <c r="AS1982" s="115">
        <f>IF(BD!AN1982="","",IF(BD!AN1982&lt;BD!AL1982,"ABAIXO DA META","DENTRO DA META"))</f>
      </c>
      <c r="AT1982" s="115" t="str">
        <f>IF(BD!AJ1982="","EM ANÁLISE",IF(BD!AP1982&gt;=BD!AN1982,"GO", "NO GO"))</f>
        <v>EM ANÁLISE</v>
      </c>
      <c r="AU1982" s="121">
        <f>IF(AN1982="","",+BD!$AN1982-AJ1982)</f>
      </c>
      <c r="AV1982" s="98"/>
      <c r="AW1982" s="114">
        <f>BD!P1982*BD!AC1982</f>
        <v>0</v>
      </c>
      <c r="AX1982" s="114">
        <f>BD!V1982*BD!AC1982</f>
        <v>0</v>
      </c>
      <c r="AY1982" s="114">
        <f>IF(BD!AN1982="","",BD!AN1982*BD!AC1982)</f>
      </c>
      <c r="AZ1982" s="110" t="s">
        <v>123</v>
      </c>
      <c r="BA1982" s="110"/>
      <c r="BB1982" s="110"/>
      <c r="BC1982" s="110"/>
      <c r="BD1982" s="104"/>
      <c r="BE1982" s="104"/>
      <c r="BF1982" s="101"/>
      <c r="BG1982" s="101"/>
      <c r="BH1982" s="101"/>
      <c r="BI1982" s="101"/>
      <c r="BJ1982" s="101"/>
      <c r="BK1982" s="101"/>
      <c r="BL1982" s="101"/>
      <c r="BM1982" s="101"/>
      <c r="BN1982" s="101"/>
      <c r="BO1982" s="103"/>
      <c r="BP1982" s="101"/>
      <c r="BQ1982" s="101"/>
      <c r="BR1982" s="101"/>
      <c r="BS1982" s="101"/>
      <c r="BT1982" s="101"/>
      <c r="BU1982" s="101"/>
      <c r="BV1982" s="101"/>
      <c r="BW1982" s="101"/>
      <c r="BX1982" s="101"/>
      <c r="BY1982" s="101"/>
      <c r="BZ1982" s="101"/>
      <c r="CA1982" s="101"/>
      <c r="CB1982" s="101"/>
      <c r="CC1982" s="101"/>
      <c r="CD1982" s="101"/>
      <c r="CE1982" s="101"/>
      <c r="CF1982" s="101"/>
      <c r="CG1982" s="37" t="e">
        <f>VLOOKUP(Table_1[[#This Row],[EAN]],'[1]Planilha1'!$E:$R,13,0)</f>
        <v>#N/A</v>
      </c>
      <c r="CI1982" s="188">
        <f>IF(Table_1[[#This Row],[STATUS MERCADO]]="GO",Table_1[[#This Row],[M. BRUTA TOTAL]],0)</f>
        <v>0</v>
      </c>
      <c r="CJ1982" s="188">
        <f>IF(Table_1[[#This Row],[STATUS MERCADO]]="GO",Table_1[[#This Row],[PV UNIT. REALIZADO]]*Table_1[[#This Row],[QUANTIDADE]],0)</f>
        <v>0</v>
      </c>
    </row>
    <row r="1983" ht="15" hidden="1">
      <c r="A1983" s="7"/>
      <c r="B1983" s="75" t="s">
        <v>400</v>
      </c>
      <c r="C1983" s="75">
        <v>223669</v>
      </c>
      <c r="D1983" s="75" t="s">
        <v>2192</v>
      </c>
      <c r="E1983" s="85">
        <v>7891024042113</v>
      </c>
      <c r="F1983" s="86" t="s">
        <v>2193</v>
      </c>
      <c r="G1983" s="75" t="s">
        <v>15</v>
      </c>
      <c r="H1983" s="75">
        <v>560</v>
      </c>
      <c r="I1983" s="87" t="s">
        <v>1560</v>
      </c>
      <c r="J1983" s="75" t="s">
        <v>1647</v>
      </c>
      <c r="K1983" s="88" t="s">
        <v>1177</v>
      </c>
      <c r="L1983" s="88">
        <v>6</v>
      </c>
      <c r="M1983" s="88">
        <v>0</v>
      </c>
      <c r="N1983" s="75" t="s">
        <v>85</v>
      </c>
      <c r="O1983" s="75" t="s">
        <v>1739</v>
      </c>
      <c r="P1983" s="89"/>
      <c r="Q1983" s="90">
        <f>(17/100+7.6/100+1.65/100)*P1983</f>
        <v>0</v>
      </c>
      <c r="R1983" s="90"/>
      <c r="S1983" s="90"/>
      <c r="T1983" s="90"/>
      <c r="U1983" s="90"/>
      <c r="V1983" s="90">
        <f>+P1983-Q1983+R1983+S1983+T1983+U1983</f>
        <v>0</v>
      </c>
      <c r="W1983" s="91">
        <f>(1.02/100)</f>
        <v>1.02E-2</v>
      </c>
      <c r="X1983" s="91">
        <v>4.8E-3</v>
      </c>
      <c r="Y1983" s="91">
        <v>0.17</v>
      </c>
      <c r="Z1983" s="91">
        <v>1.65E-2</v>
      </c>
      <c r="AA1983" s="91">
        <v>7.6E-2</v>
      </c>
      <c r="AB1983" s="91">
        <f>SUM(W1983:AA1983)</f>
        <v>0.2775</v>
      </c>
      <c r="AC1983" s="75">
        <v>12</v>
      </c>
      <c r="AD1983" s="92">
        <f>IF(AL1983="","",+AC1983*AL1983)</f>
      </c>
      <c r="AE1983" s="93">
        <f>IF(AL1983="","",+AL1983*AB1983)</f>
      </c>
      <c r="AF1983" s="92">
        <f>IF(AL1983="","",+AL1983-AE1983)</f>
      </c>
      <c r="AG1983" s="93">
        <f>+V1983</f>
        <v>0</v>
      </c>
      <c r="AH1983" s="92">
        <f>IF(AF1983="","",+AF1983-AG1983)</f>
      </c>
      <c r="AI1983" s="92">
        <f>IF(AH1983="","",+AH1983*AC1983)</f>
      </c>
      <c r="AJ1983" s="93"/>
      <c r="AK1983" s="94">
        <v>0.33</v>
      </c>
      <c r="AL1983" s="93">
        <f>IF(V1983=0,"",V1983/(1-AB1983-AK1983))</f>
      </c>
      <c r="AM1983" s="95">
        <v>0.33</v>
      </c>
      <c r="AN1983" s="93">
        <f>IF(V1983=0,"",V1983/(1-AB1983-AM1983))</f>
      </c>
      <c r="AO1983" s="96">
        <v>1.2</v>
      </c>
      <c r="AP1983" s="93">
        <f>IF(BD!AJ1983="","",BD!AJ1983*BD!AO1983)</f>
      </c>
      <c r="AQ1983" s="91">
        <f>BD!AM1983/BD!AK1983-1</f>
        <v>0</v>
      </c>
      <c r="AR1983" s="91">
        <f>IF(BD!AN1983="","",IF(BD!AJ1983="","",BD!AN1983/BD!AJ1983-1))</f>
      </c>
      <c r="AS1983" s="91">
        <f>IF(BD!AN1983="","",IF(BD!AN1983&lt;BD!AL1983,"ABAIXO DA META","DENTRO DA META"))</f>
      </c>
      <c r="AT1983" s="91" t="str">
        <f>IF(BD!AJ1983="","EM ANÁLISE",IF(BD!AP1983&gt;=BD!AN1983,"GO", "NO GO"))</f>
        <v>EM ANÁLISE</v>
      </c>
      <c r="AU1983" s="97">
        <f>IF(AN1983="","",+BD!$AN1983-AJ1983)</f>
      </c>
      <c r="AV1983" s="98"/>
      <c r="AW1983" s="90">
        <f>BD!P1983*BD!AC1983</f>
        <v>0</v>
      </c>
      <c r="AX1983" s="90">
        <f>BD!V1983*BD!AC1983</f>
        <v>0</v>
      </c>
      <c r="AY1983" s="90">
        <f>IF(BD!AN1983="","",BD!AN1983*BD!AC1983)</f>
      </c>
      <c r="AZ1983" s="75" t="s">
        <v>123</v>
      </c>
      <c r="BA1983" s="75"/>
      <c r="BB1983" s="75"/>
      <c r="BC1983" s="75"/>
      <c r="BD1983" s="104"/>
      <c r="BE1983" s="104"/>
      <c r="BF1983" s="101"/>
      <c r="BG1983" s="101"/>
      <c r="BH1983" s="101"/>
      <c r="BI1983" s="101"/>
      <c r="BJ1983" s="101"/>
      <c r="BK1983" s="101"/>
      <c r="BL1983" s="101"/>
      <c r="BM1983" s="101"/>
      <c r="BN1983" s="101"/>
      <c r="BO1983" s="103"/>
      <c r="BP1983" s="101"/>
      <c r="BQ1983" s="101"/>
      <c r="BR1983" s="101"/>
      <c r="BS1983" s="101"/>
      <c r="BT1983" s="101"/>
      <c r="BU1983" s="101"/>
      <c r="BV1983" s="101"/>
      <c r="BW1983" s="101"/>
      <c r="BX1983" s="101"/>
      <c r="BY1983" s="101"/>
      <c r="BZ1983" s="101"/>
      <c r="CA1983" s="101"/>
      <c r="CB1983" s="101"/>
      <c r="CC1983" s="101"/>
      <c r="CD1983" s="101"/>
      <c r="CE1983" s="101"/>
      <c r="CF1983" s="101"/>
      <c r="CG1983" s="37" t="e">
        <f>VLOOKUP(Table_1[[#This Row],[EAN]],'[1]Planilha1'!$E:$R,13,0)</f>
        <v>#N/A</v>
      </c>
      <c r="CI1983" s="188">
        <f>IF(Table_1[[#This Row],[STATUS MERCADO]]="GO",Table_1[[#This Row],[M. BRUTA TOTAL]],0)</f>
        <v>0</v>
      </c>
      <c r="CJ1983" s="188">
        <f>IF(Table_1[[#This Row],[STATUS MERCADO]]="GO",Table_1[[#This Row],[PV UNIT. REALIZADO]]*Table_1[[#This Row],[QUANTIDADE]],0)</f>
        <v>0</v>
      </c>
    </row>
    <row r="1984" ht="15" hidden="1">
      <c r="A1984" s="7"/>
      <c r="B1984" s="75" t="s">
        <v>400</v>
      </c>
      <c r="C1984" s="75">
        <v>223670</v>
      </c>
      <c r="D1984" s="75" t="s">
        <v>2194</v>
      </c>
      <c r="E1984" s="85">
        <v>7891024042120</v>
      </c>
      <c r="F1984" s="86" t="s">
        <v>2195</v>
      </c>
      <c r="G1984" s="75" t="s">
        <v>13</v>
      </c>
      <c r="H1984" s="75">
        <v>3770</v>
      </c>
      <c r="I1984" s="87" t="s">
        <v>1627</v>
      </c>
      <c r="J1984" s="75" t="s">
        <v>1628</v>
      </c>
      <c r="K1984" s="88" t="s">
        <v>1177</v>
      </c>
      <c r="L1984" s="88">
        <v>6</v>
      </c>
      <c r="M1984" s="88">
        <v>0</v>
      </c>
      <c r="N1984" s="75" t="s">
        <v>85</v>
      </c>
      <c r="O1984" s="75" t="s">
        <v>1739</v>
      </c>
      <c r="P1984" s="89"/>
      <c r="Q1984" s="90">
        <f>(17/100+7.6/100+1.65/100)*P1984</f>
        <v>0</v>
      </c>
      <c r="R1984" s="90"/>
      <c r="S1984" s="90"/>
      <c r="T1984" s="90"/>
      <c r="U1984" s="90"/>
      <c r="V1984" s="90">
        <f>+P1984-Q1984+R1984+S1984+T1984+U1984</f>
        <v>0</v>
      </c>
      <c r="W1984" s="91">
        <f>(1.02/100)</f>
        <v>1.02E-2</v>
      </c>
      <c r="X1984" s="91">
        <v>4.8E-3</v>
      </c>
      <c r="Y1984" s="91">
        <v>0.17</v>
      </c>
      <c r="Z1984" s="91">
        <v>1.65E-2</v>
      </c>
      <c r="AA1984" s="91">
        <v>7.6E-2</v>
      </c>
      <c r="AB1984" s="91">
        <f>SUM(W1984:AA1984)</f>
        <v>0.2775</v>
      </c>
      <c r="AC1984" s="75">
        <v>12</v>
      </c>
      <c r="AD1984" s="92">
        <f>IF(AL1984="","",+AC1984*AL1984)</f>
      </c>
      <c r="AE1984" s="93">
        <f>IF(AL1984="","",+AL1984*AB1984)</f>
      </c>
      <c r="AF1984" s="92">
        <f>IF(AL1984="","",+AL1984-AE1984)</f>
      </c>
      <c r="AG1984" s="93">
        <f>+V1984</f>
        <v>0</v>
      </c>
      <c r="AH1984" s="92">
        <f>IF(AF1984="","",+AF1984-AG1984)</f>
      </c>
      <c r="AI1984" s="92">
        <f>IF(AH1984="","",+AH1984*AC1984)</f>
      </c>
      <c r="AJ1984" s="93"/>
      <c r="AK1984" s="94">
        <v>0.33</v>
      </c>
      <c r="AL1984" s="93">
        <f>IF(V1984=0,"",V1984/(1-AB1984-AK1984))</f>
      </c>
      <c r="AM1984" s="95">
        <v>0.33</v>
      </c>
      <c r="AN1984" s="93">
        <f>IF(V1984=0,"",V1984/(1-AB1984-AM1984))</f>
      </c>
      <c r="AO1984" s="96">
        <v>1.2</v>
      </c>
      <c r="AP1984" s="93">
        <f>IF(BD!AJ1984="","",BD!AJ1984*BD!AO1984)</f>
      </c>
      <c r="AQ1984" s="91">
        <f>BD!AM1984/BD!AK1984-1</f>
        <v>0</v>
      </c>
      <c r="AR1984" s="91">
        <f>IF(BD!AN1984="","",IF(BD!AJ1984="","",BD!AN1984/BD!AJ1984-1))</f>
      </c>
      <c r="AS1984" s="91">
        <f>IF(BD!AN1984="","",IF(BD!AN1984&lt;BD!AL1984,"ABAIXO DA META","DENTRO DA META"))</f>
      </c>
      <c r="AT1984" s="91" t="str">
        <f>IF(BD!AJ1984="","EM ANÁLISE",IF(BD!AP1984&gt;=BD!AN1984,"GO", "NO GO"))</f>
        <v>EM ANÁLISE</v>
      </c>
      <c r="AU1984" s="97">
        <f>IF(AN1984="","",+BD!$AN1984-AJ1984)</f>
      </c>
      <c r="AV1984" s="98"/>
      <c r="AW1984" s="90">
        <f>BD!P1984*BD!AC1984</f>
        <v>0</v>
      </c>
      <c r="AX1984" s="90">
        <f>BD!V1984*BD!AC1984</f>
        <v>0</v>
      </c>
      <c r="AY1984" s="90">
        <f>IF(BD!AN1984="","",BD!AN1984*BD!AC1984)</f>
      </c>
      <c r="AZ1984" s="75" t="s">
        <v>123</v>
      </c>
      <c r="BA1984" s="75"/>
      <c r="BB1984" s="75"/>
      <c r="BC1984" s="75"/>
      <c r="BD1984" s="104"/>
      <c r="BE1984" s="104"/>
      <c r="BF1984" s="101"/>
      <c r="BG1984" s="101"/>
      <c r="BH1984" s="101"/>
      <c r="BI1984" s="101"/>
      <c r="BJ1984" s="101"/>
      <c r="BK1984" s="101"/>
      <c r="BL1984" s="101"/>
      <c r="BM1984" s="101"/>
      <c r="BN1984" s="101"/>
      <c r="BO1984" s="103"/>
      <c r="BP1984" s="101"/>
      <c r="BQ1984" s="101"/>
      <c r="BR1984" s="101"/>
      <c r="BS1984" s="101"/>
      <c r="BT1984" s="101"/>
      <c r="BU1984" s="101"/>
      <c r="BV1984" s="101"/>
      <c r="BW1984" s="101"/>
      <c r="BX1984" s="101"/>
      <c r="BY1984" s="101"/>
      <c r="BZ1984" s="101"/>
      <c r="CA1984" s="101"/>
      <c r="CB1984" s="101"/>
      <c r="CC1984" s="101"/>
      <c r="CD1984" s="101"/>
      <c r="CE1984" s="101"/>
      <c r="CF1984" s="101"/>
      <c r="CG1984" s="37" t="e">
        <f>VLOOKUP(Table_1[[#This Row],[EAN]],'[1]Planilha1'!$E:$R,13,0)</f>
        <v>#N/A</v>
      </c>
      <c r="CI1984" s="188">
        <f>IF(Table_1[[#This Row],[STATUS MERCADO]]="GO",Table_1[[#This Row],[M. BRUTA TOTAL]],0)</f>
        <v>0</v>
      </c>
      <c r="CJ1984" s="188">
        <f>IF(Table_1[[#This Row],[STATUS MERCADO]]="GO",Table_1[[#This Row],[PV UNIT. REALIZADO]]*Table_1[[#This Row],[QUANTIDADE]],0)</f>
        <v>0</v>
      </c>
    </row>
    <row r="1985" ht="15" hidden="1">
      <c r="A1985" s="7"/>
      <c r="B1985" s="75" t="s">
        <v>400</v>
      </c>
      <c r="C1985" s="75">
        <v>223671</v>
      </c>
      <c r="D1985" s="75">
        <v>61011150</v>
      </c>
      <c r="E1985" s="85">
        <v>7509546668062</v>
      </c>
      <c r="F1985" s="86" t="s">
        <v>2196</v>
      </c>
      <c r="G1985" s="75" t="s">
        <v>15</v>
      </c>
      <c r="H1985" s="75">
        <v>1620</v>
      </c>
      <c r="I1985" s="87" t="s">
        <v>1541</v>
      </c>
      <c r="J1985" s="75" t="s">
        <v>1542</v>
      </c>
      <c r="K1985" s="88" t="s">
        <v>1177</v>
      </c>
      <c r="L1985" s="88">
        <v>48</v>
      </c>
      <c r="M1985" s="88">
        <v>0</v>
      </c>
      <c r="N1985" s="75" t="s">
        <v>85</v>
      </c>
      <c r="O1985" s="75" t="s">
        <v>1739</v>
      </c>
      <c r="P1985" s="89"/>
      <c r="Q1985" s="90">
        <f>(17/100+7.6/100+1.65/100)*P1985</f>
        <v>0</v>
      </c>
      <c r="R1985" s="90"/>
      <c r="S1985" s="90"/>
      <c r="T1985" s="90"/>
      <c r="U1985" s="90"/>
      <c r="V1985" s="90">
        <f>+P1985-Q1985+R1985+S1985+T1985+U1985</f>
        <v>0</v>
      </c>
      <c r="W1985" s="91">
        <f>(1.02/100)</f>
        <v>1.02E-2</v>
      </c>
      <c r="X1985" s="91">
        <v>4.8E-3</v>
      </c>
      <c r="Y1985" s="91">
        <v>0.17</v>
      </c>
      <c r="Z1985" s="91">
        <v>1.65E-2</v>
      </c>
      <c r="AA1985" s="91">
        <v>7.6E-2</v>
      </c>
      <c r="AB1985" s="91">
        <f>SUM(W1985:AA1985)</f>
        <v>0.2775</v>
      </c>
      <c r="AC1985" s="75">
        <v>12</v>
      </c>
      <c r="AD1985" s="92">
        <f>IF(AL1985="","",+AC1985*AL1985)</f>
      </c>
      <c r="AE1985" s="93">
        <f>IF(AL1985="","",+AL1985*AB1985)</f>
      </c>
      <c r="AF1985" s="92">
        <f>IF(AL1985="","",+AL1985-AE1985)</f>
      </c>
      <c r="AG1985" s="93">
        <f>+V1985</f>
        <v>0</v>
      </c>
      <c r="AH1985" s="92">
        <f>IF(AF1985="","",+AF1985-AG1985)</f>
      </c>
      <c r="AI1985" s="92">
        <f>IF(AH1985="","",+AH1985*AC1985)</f>
      </c>
      <c r="AJ1985" s="93"/>
      <c r="AK1985" s="94">
        <v>0.33</v>
      </c>
      <c r="AL1985" s="93">
        <f>IF(V1985=0,"",V1985/(1-AB1985-AK1985))</f>
      </c>
      <c r="AM1985" s="95">
        <v>0.33</v>
      </c>
      <c r="AN1985" s="93">
        <f>IF(V1985=0,"",V1985/(1-AB1985-AM1985))</f>
      </c>
      <c r="AO1985" s="96">
        <v>1.2</v>
      </c>
      <c r="AP1985" s="93">
        <f>IF(BD!AJ1985="","",BD!AJ1985*BD!AO1985)</f>
      </c>
      <c r="AQ1985" s="91">
        <f>BD!AM1985/BD!AK1985-1</f>
        <v>0</v>
      </c>
      <c r="AR1985" s="91">
        <f>IF(BD!AN1985="","",IF(BD!AJ1985="","",BD!AN1985/BD!AJ1985-1))</f>
      </c>
      <c r="AS1985" s="91">
        <f>IF(BD!AN1985="","",IF(BD!AN1985&lt;BD!AL1985,"ABAIXO DA META","DENTRO DA META"))</f>
      </c>
      <c r="AT1985" s="91" t="str">
        <f>IF(BD!AJ1985="","EM ANÁLISE",IF(BD!AP1985&gt;=BD!AN1985,"GO", "NO GO"))</f>
        <v>EM ANÁLISE</v>
      </c>
      <c r="AU1985" s="97">
        <f>IF(AN1985="","",+BD!$AN1985-AJ1985)</f>
      </c>
      <c r="AV1985" s="98"/>
      <c r="AW1985" s="90">
        <f>BD!P1985*BD!AC1985</f>
        <v>0</v>
      </c>
      <c r="AX1985" s="90">
        <f>BD!V1985*BD!AC1985</f>
        <v>0</v>
      </c>
      <c r="AY1985" s="90">
        <f>IF(BD!AN1985="","",BD!AN1985*BD!AC1985)</f>
      </c>
      <c r="AZ1985" s="75" t="s">
        <v>123</v>
      </c>
      <c r="BA1985" s="75"/>
      <c r="BB1985" s="75"/>
      <c r="BC1985" s="75"/>
      <c r="BD1985" s="104"/>
      <c r="BE1985" s="104"/>
      <c r="BF1985" s="101"/>
      <c r="BG1985" s="101"/>
      <c r="BH1985" s="101"/>
      <c r="BI1985" s="101"/>
      <c r="BJ1985" s="101"/>
      <c r="BK1985" s="101"/>
      <c r="BL1985" s="101"/>
      <c r="BM1985" s="101"/>
      <c r="BN1985" s="101"/>
      <c r="BO1985" s="103"/>
      <c r="BP1985" s="101"/>
      <c r="BQ1985" s="101"/>
      <c r="BR1985" s="101"/>
      <c r="BS1985" s="101"/>
      <c r="BT1985" s="101"/>
      <c r="BU1985" s="101"/>
      <c r="BV1985" s="101"/>
      <c r="BW1985" s="101"/>
      <c r="BX1985" s="101"/>
      <c r="BY1985" s="101"/>
      <c r="BZ1985" s="101"/>
      <c r="CA1985" s="101"/>
      <c r="CB1985" s="101"/>
      <c r="CC1985" s="101"/>
      <c r="CD1985" s="101"/>
      <c r="CE1985" s="101"/>
      <c r="CF1985" s="101"/>
      <c r="CG1985" s="37" t="e">
        <f>VLOOKUP(Table_1[[#This Row],[EAN]],'[1]Planilha1'!$E:$R,13,0)</f>
        <v>#N/A</v>
      </c>
      <c r="CI1985" s="188">
        <f>IF(Table_1[[#This Row],[STATUS MERCADO]]="GO",Table_1[[#This Row],[M. BRUTA TOTAL]],0)</f>
        <v>0</v>
      </c>
      <c r="CJ1985" s="188">
        <f>IF(Table_1[[#This Row],[STATUS MERCADO]]="GO",Table_1[[#This Row],[PV UNIT. REALIZADO]]*Table_1[[#This Row],[QUANTIDADE]],0)</f>
        <v>0</v>
      </c>
    </row>
    <row r="1986" ht="15" hidden="1">
      <c r="A1986" s="7"/>
      <c r="B1986" s="75" t="s">
        <v>400</v>
      </c>
      <c r="C1986" s="75">
        <v>223672</v>
      </c>
      <c r="D1986" s="75">
        <v>61009993</v>
      </c>
      <c r="E1986" s="85">
        <v>7509546666990</v>
      </c>
      <c r="F1986" s="86" t="s">
        <v>2197</v>
      </c>
      <c r="G1986" s="75" t="s">
        <v>15</v>
      </c>
      <c r="H1986" s="75">
        <v>1620</v>
      </c>
      <c r="I1986" s="87" t="s">
        <v>1541</v>
      </c>
      <c r="J1986" s="75" t="s">
        <v>1697</v>
      </c>
      <c r="K1986" s="88" t="s">
        <v>1177</v>
      </c>
      <c r="L1986" s="88">
        <v>12</v>
      </c>
      <c r="M1986" s="88">
        <v>0</v>
      </c>
      <c r="N1986" s="75" t="s">
        <v>85</v>
      </c>
      <c r="O1986" s="75" t="s">
        <v>1739</v>
      </c>
      <c r="P1986" s="89"/>
      <c r="Q1986" s="90">
        <f>(17/100+7.6/100+1.65/100)*P1986</f>
        <v>0</v>
      </c>
      <c r="R1986" s="90"/>
      <c r="S1986" s="90"/>
      <c r="T1986" s="90"/>
      <c r="U1986" s="90"/>
      <c r="V1986" s="90">
        <f>+P1986-Q1986+R1986+S1986+T1986+U1986</f>
        <v>0</v>
      </c>
      <c r="W1986" s="91">
        <f>(1.02/100)</f>
        <v>1.02E-2</v>
      </c>
      <c r="X1986" s="91">
        <v>4.8E-3</v>
      </c>
      <c r="Y1986" s="91">
        <v>0.17</v>
      </c>
      <c r="Z1986" s="91">
        <v>1.65E-2</v>
      </c>
      <c r="AA1986" s="91">
        <v>7.6E-2</v>
      </c>
      <c r="AB1986" s="91">
        <f>SUM(W1986:AA1986)</f>
        <v>0.2775</v>
      </c>
      <c r="AC1986" s="75">
        <v>12</v>
      </c>
      <c r="AD1986" s="92">
        <f>IF(AL1986="","",+AC1986*AL1986)</f>
      </c>
      <c r="AE1986" s="93">
        <f>IF(AL1986="","",+AL1986*AB1986)</f>
      </c>
      <c r="AF1986" s="92">
        <f>IF(AL1986="","",+AL1986-AE1986)</f>
      </c>
      <c r="AG1986" s="93">
        <f>+V1986</f>
        <v>0</v>
      </c>
      <c r="AH1986" s="92">
        <f>IF(AF1986="","",+AF1986-AG1986)</f>
      </c>
      <c r="AI1986" s="92">
        <f>IF(AH1986="","",+AH1986*AC1986)</f>
      </c>
      <c r="AJ1986" s="93"/>
      <c r="AK1986" s="94">
        <v>0.33</v>
      </c>
      <c r="AL1986" s="93">
        <f>IF(V1986=0,"",V1986/(1-AB1986-AK1986))</f>
      </c>
      <c r="AM1986" s="95">
        <v>0.33</v>
      </c>
      <c r="AN1986" s="93">
        <f>IF(V1986=0,"",V1986/(1-AB1986-AM1986))</f>
      </c>
      <c r="AO1986" s="96">
        <v>1.2</v>
      </c>
      <c r="AP1986" s="93">
        <f>IF(BD!AJ1986="","",BD!AJ1986*BD!AO1986)</f>
      </c>
      <c r="AQ1986" s="91">
        <f>BD!AM1986/BD!AK1986-1</f>
        <v>0</v>
      </c>
      <c r="AR1986" s="91">
        <f>IF(BD!AN1986="","",IF(BD!AJ1986="","",BD!AN1986/BD!AJ1986-1))</f>
      </c>
      <c r="AS1986" s="91">
        <f>IF(BD!AN1986="","",IF(BD!AN1986&lt;BD!AL1986,"ABAIXO DA META","DENTRO DA META"))</f>
      </c>
      <c r="AT1986" s="91" t="str">
        <f>IF(BD!AJ1986="","EM ANÁLISE",IF(BD!AP1986&gt;=BD!AN1986,"GO", "NO GO"))</f>
        <v>EM ANÁLISE</v>
      </c>
      <c r="AU1986" s="97">
        <f>IF(AN1986="","",+BD!$AN1986-AJ1986)</f>
      </c>
      <c r="AV1986" s="98"/>
      <c r="AW1986" s="90">
        <f>BD!P1986*BD!AC1986</f>
        <v>0</v>
      </c>
      <c r="AX1986" s="90">
        <f>BD!V1986*BD!AC1986</f>
        <v>0</v>
      </c>
      <c r="AY1986" s="90">
        <f>IF(BD!AN1986="","",BD!AN1986*BD!AC1986)</f>
      </c>
      <c r="AZ1986" s="75" t="s">
        <v>123</v>
      </c>
      <c r="BA1986" s="75"/>
      <c r="BB1986" s="75"/>
      <c r="BC1986" s="75"/>
      <c r="BD1986" s="104"/>
      <c r="BE1986" s="104"/>
      <c r="BF1986" s="101"/>
      <c r="BG1986" s="101"/>
      <c r="BH1986" s="101"/>
      <c r="BI1986" s="101"/>
      <c r="BJ1986" s="101"/>
      <c r="BK1986" s="101"/>
      <c r="BL1986" s="101"/>
      <c r="BM1986" s="101"/>
      <c r="BN1986" s="101"/>
      <c r="BO1986" s="103"/>
      <c r="BP1986" s="101"/>
      <c r="BQ1986" s="101"/>
      <c r="BR1986" s="101"/>
      <c r="BS1986" s="101"/>
      <c r="BT1986" s="101"/>
      <c r="BU1986" s="101"/>
      <c r="BV1986" s="101"/>
      <c r="BW1986" s="101"/>
      <c r="BX1986" s="101"/>
      <c r="BY1986" s="101"/>
      <c r="BZ1986" s="101"/>
      <c r="CA1986" s="101"/>
      <c r="CB1986" s="101"/>
      <c r="CC1986" s="101"/>
      <c r="CD1986" s="101"/>
      <c r="CE1986" s="101"/>
      <c r="CF1986" s="101"/>
      <c r="CG1986" s="37" t="e">
        <f>VLOOKUP(Table_1[[#This Row],[EAN]],'[1]Planilha1'!$E:$R,13,0)</f>
        <v>#N/A</v>
      </c>
      <c r="CI1986" s="188">
        <f>IF(Table_1[[#This Row],[STATUS MERCADO]]="GO",Table_1[[#This Row],[M. BRUTA TOTAL]],0)</f>
        <v>0</v>
      </c>
      <c r="CJ1986" s="188">
        <f>IF(Table_1[[#This Row],[STATUS MERCADO]]="GO",Table_1[[#This Row],[PV UNIT. REALIZADO]]*Table_1[[#This Row],[QUANTIDADE]],0)</f>
        <v>0</v>
      </c>
    </row>
    <row r="1987" ht="15" hidden="1">
      <c r="A1987" s="7"/>
      <c r="B1987" s="75" t="s">
        <v>400</v>
      </c>
      <c r="C1987" s="75">
        <v>223673</v>
      </c>
      <c r="D1987" s="75">
        <v>61002164</v>
      </c>
      <c r="E1987" s="85">
        <v>7509546664941</v>
      </c>
      <c r="F1987" s="86" t="s">
        <v>2198</v>
      </c>
      <c r="G1987" s="75" t="s">
        <v>20</v>
      </c>
      <c r="H1987" s="75">
        <v>1220</v>
      </c>
      <c r="I1987" s="87" t="s">
        <v>402</v>
      </c>
      <c r="J1987" s="75" t="s">
        <v>403</v>
      </c>
      <c r="K1987" s="88" t="s">
        <v>1177</v>
      </c>
      <c r="L1987" s="88">
        <v>12</v>
      </c>
      <c r="M1987" s="88">
        <v>0</v>
      </c>
      <c r="N1987" s="75" t="s">
        <v>85</v>
      </c>
      <c r="O1987" s="75" t="s">
        <v>1739</v>
      </c>
      <c r="P1987" s="89"/>
      <c r="Q1987" s="90">
        <f>(17/100+7.6/100+1.65/100)*P1987</f>
        <v>0</v>
      </c>
      <c r="R1987" s="90"/>
      <c r="S1987" s="90"/>
      <c r="T1987" s="90"/>
      <c r="U1987" s="90"/>
      <c r="V1987" s="90">
        <f>+P1987-Q1987+R1987+S1987+T1987+U1987</f>
        <v>0</v>
      </c>
      <c r="W1987" s="91">
        <f>(1.02/100)</f>
        <v>1.02E-2</v>
      </c>
      <c r="X1987" s="91">
        <v>4.8E-3</v>
      </c>
      <c r="Y1987" s="91">
        <v>0.17</v>
      </c>
      <c r="Z1987" s="91">
        <v>1.65E-2</v>
      </c>
      <c r="AA1987" s="91">
        <v>7.6E-2</v>
      </c>
      <c r="AB1987" s="91">
        <f>SUM(W1987:AA1987)</f>
        <v>0.2775</v>
      </c>
      <c r="AC1987" s="75">
        <v>12</v>
      </c>
      <c r="AD1987" s="92">
        <f>IF(AL1987="","",+AC1987*AL1987)</f>
      </c>
      <c r="AE1987" s="93">
        <f>IF(AL1987="","",+AL1987*AB1987)</f>
      </c>
      <c r="AF1987" s="92">
        <f>IF(AL1987="","",+AL1987-AE1987)</f>
      </c>
      <c r="AG1987" s="93">
        <f>+V1987</f>
        <v>0</v>
      </c>
      <c r="AH1987" s="92">
        <f>IF(AF1987="","",+AF1987-AG1987)</f>
      </c>
      <c r="AI1987" s="92">
        <f>IF(AH1987="","",+AH1987*AC1987)</f>
      </c>
      <c r="AJ1987" s="93"/>
      <c r="AK1987" s="94">
        <v>0.33</v>
      </c>
      <c r="AL1987" s="93">
        <f>IF(V1987=0,"",V1987/(1-AB1987-AK1987))</f>
      </c>
      <c r="AM1987" s="95">
        <v>0.33</v>
      </c>
      <c r="AN1987" s="93">
        <f>IF(V1987=0,"",V1987/(1-AB1987-AM1987))</f>
      </c>
      <c r="AO1987" s="96">
        <v>1.2</v>
      </c>
      <c r="AP1987" s="93">
        <f>IF(BD!AJ1987="","",BD!AJ1987*BD!AO1987)</f>
      </c>
      <c r="AQ1987" s="91">
        <f>BD!AM1987/BD!AK1987-1</f>
        <v>0</v>
      </c>
      <c r="AR1987" s="91">
        <f>IF(BD!AN1987="","",IF(BD!AJ1987="","",BD!AN1987/BD!AJ1987-1))</f>
      </c>
      <c r="AS1987" s="91">
        <f>IF(BD!AN1987="","",IF(BD!AN1987&lt;BD!AL1987,"ABAIXO DA META","DENTRO DA META"))</f>
      </c>
      <c r="AT1987" s="91" t="str">
        <f>IF(BD!AJ1987="","EM ANÁLISE",IF(BD!AP1987&gt;=BD!AN1987,"GO", "NO GO"))</f>
        <v>EM ANÁLISE</v>
      </c>
      <c r="AU1987" s="97">
        <f>IF(AN1987="","",+BD!$AN1987-AJ1987)</f>
      </c>
      <c r="AV1987" s="98"/>
      <c r="AW1987" s="90">
        <f>BD!P1987*BD!AC1987</f>
        <v>0</v>
      </c>
      <c r="AX1987" s="90">
        <f>BD!V1987*BD!AC1987</f>
        <v>0</v>
      </c>
      <c r="AY1987" s="90">
        <f>IF(BD!AN1987="","",BD!AN1987*BD!AC1987)</f>
      </c>
      <c r="AZ1987" s="75" t="s">
        <v>123</v>
      </c>
      <c r="BA1987" s="75"/>
      <c r="BB1987" s="75"/>
      <c r="BC1987" s="75"/>
      <c r="BD1987" s="104"/>
      <c r="BE1987" s="104"/>
      <c r="BF1987" s="101"/>
      <c r="BG1987" s="101"/>
      <c r="BH1987" s="101"/>
      <c r="BI1987" s="101"/>
      <c r="BJ1987" s="101"/>
      <c r="BK1987" s="101"/>
      <c r="BL1987" s="101"/>
      <c r="BM1987" s="101"/>
      <c r="BN1987" s="101"/>
      <c r="BO1987" s="103"/>
      <c r="BP1987" s="101"/>
      <c r="BQ1987" s="101"/>
      <c r="BR1987" s="101"/>
      <c r="BS1987" s="101"/>
      <c r="BT1987" s="101"/>
      <c r="BU1987" s="101"/>
      <c r="BV1987" s="101"/>
      <c r="BW1987" s="101"/>
      <c r="BX1987" s="101"/>
      <c r="BY1987" s="101"/>
      <c r="BZ1987" s="101"/>
      <c r="CA1987" s="101"/>
      <c r="CB1987" s="101"/>
      <c r="CC1987" s="101"/>
      <c r="CD1987" s="101"/>
      <c r="CE1987" s="101"/>
      <c r="CF1987" s="101"/>
      <c r="CG1987" s="37" t="e">
        <f>VLOOKUP(Table_1[[#This Row],[EAN]],'[1]Planilha1'!$E:$R,13,0)</f>
        <v>#N/A</v>
      </c>
      <c r="CI1987" s="188">
        <f>IF(Table_1[[#This Row],[STATUS MERCADO]]="GO",Table_1[[#This Row],[M. BRUTA TOTAL]],0)</f>
        <v>0</v>
      </c>
      <c r="CJ1987" s="188">
        <f>IF(Table_1[[#This Row],[STATUS MERCADO]]="GO",Table_1[[#This Row],[PV UNIT. REALIZADO]]*Table_1[[#This Row],[QUANTIDADE]],0)</f>
        <v>0</v>
      </c>
    </row>
    <row r="1988" ht="15" hidden="1">
      <c r="A1988" s="7"/>
      <c r="B1988" s="122" t="s">
        <v>400</v>
      </c>
      <c r="C1988" s="123">
        <v>223674</v>
      </c>
      <c r="D1988" s="123">
        <v>61002163</v>
      </c>
      <c r="E1988" s="124">
        <v>7891024021637</v>
      </c>
      <c r="F1988" s="125" t="s">
        <v>2199</v>
      </c>
      <c r="G1988" s="75" t="s">
        <v>20</v>
      </c>
      <c r="H1988" s="123">
        <v>1220</v>
      </c>
      <c r="I1988" s="126" t="s">
        <v>402</v>
      </c>
      <c r="J1988" s="123" t="s">
        <v>403</v>
      </c>
      <c r="K1988" s="127" t="s">
        <v>1177</v>
      </c>
      <c r="L1988" s="127">
        <v>12</v>
      </c>
      <c r="M1988" s="127">
        <v>0</v>
      </c>
      <c r="N1988" s="123" t="s">
        <v>85</v>
      </c>
      <c r="O1988" s="123" t="s">
        <v>1739</v>
      </c>
      <c r="P1988" s="128"/>
      <c r="Q1988" s="129">
        <f>(17/100+7.6/100+1.65/100)*P1988</f>
        <v>0</v>
      </c>
      <c r="R1988" s="129"/>
      <c r="S1988" s="129"/>
      <c r="T1988" s="129"/>
      <c r="U1988" s="129"/>
      <c r="V1988" s="129">
        <f>+P1988-Q1988+R1988+S1988+T1988+U1988</f>
        <v>0</v>
      </c>
      <c r="W1988" s="130">
        <f>(1.02/100)</f>
        <v>1.02E-2</v>
      </c>
      <c r="X1988" s="130">
        <v>4.8E-3</v>
      </c>
      <c r="Y1988" s="130">
        <v>0.17</v>
      </c>
      <c r="Z1988" s="130">
        <v>1.65E-2</v>
      </c>
      <c r="AA1988" s="130">
        <v>7.6E-2</v>
      </c>
      <c r="AB1988" s="130">
        <f>SUM(W1988:AA1988)</f>
        <v>0.2775</v>
      </c>
      <c r="AC1988" s="123">
        <v>12</v>
      </c>
      <c r="AD1988" s="131">
        <f>IF(AL1988="","",+AC1988*AL1988)</f>
      </c>
      <c r="AE1988" s="132">
        <f>IF(AL1988="","",+AL1988*AB1988)</f>
      </c>
      <c r="AF1988" s="131">
        <f>IF(AL1988="","",+AL1988-AE1988)</f>
      </c>
      <c r="AG1988" s="132">
        <f>+V1988</f>
        <v>0</v>
      </c>
      <c r="AH1988" s="131">
        <f>IF(AF1988="","",+AF1988-AG1988)</f>
      </c>
      <c r="AI1988" s="131">
        <f>IF(AH1988="","",+AH1988*AC1988)</f>
      </c>
      <c r="AJ1988" s="132"/>
      <c r="AK1988" s="133">
        <v>0.33</v>
      </c>
      <c r="AL1988" s="132">
        <f>IF(V1988=0,"",V1988/(1-AB1988-AK1988))</f>
      </c>
      <c r="AM1988" s="134">
        <v>0.33</v>
      </c>
      <c r="AN1988" s="132">
        <f>IF(V1988=0,"",V1988/(1-AB1988-AM1988))</f>
      </c>
      <c r="AO1988" s="135">
        <v>1.2</v>
      </c>
      <c r="AP1988" s="132">
        <f>IF(BD!AJ1988="","",BD!AJ1988*BD!AO1988)</f>
      </c>
      <c r="AQ1988" s="130">
        <f>BD!AM1988/BD!AK1988-1</f>
        <v>0</v>
      </c>
      <c r="AR1988" s="130">
        <f>IF(BD!AN1988="","",IF(BD!AJ1988="","",BD!AN1988/BD!AJ1988-1))</f>
      </c>
      <c r="AS1988" s="130">
        <f>IF(BD!AN1988="","",IF(BD!AN1988&lt;BD!AL1988,"ABAIXO DA META","DENTRO DA META"))</f>
      </c>
      <c r="AT1988" s="130" t="str">
        <f>IF(BD!AJ1988="","EM ANÁLISE",IF(BD!AP1988&gt;=BD!AN1988,"GO", "NO GO"))</f>
        <v>EM ANÁLISE</v>
      </c>
      <c r="AU1988" s="136">
        <f>IF(AN1988="","",+BD!$AN1988-AJ1988)</f>
      </c>
      <c r="AV1988" s="98"/>
      <c r="AW1988" s="129">
        <f>BD!P1988*BD!AC1988</f>
        <v>0</v>
      </c>
      <c r="AX1988" s="129">
        <f>BD!V1988*BD!AC1988</f>
        <v>0</v>
      </c>
      <c r="AY1988" s="129">
        <f>IF(BD!AN1988="","",BD!AN1988*BD!AC1988)</f>
      </c>
      <c r="AZ1988" s="123" t="s">
        <v>123</v>
      </c>
      <c r="BA1988" s="123"/>
      <c r="BB1988" s="123"/>
      <c r="BC1988" s="123"/>
      <c r="BD1988" s="104"/>
      <c r="BE1988" s="104"/>
      <c r="BF1988" s="101"/>
      <c r="BG1988" s="101"/>
      <c r="BH1988" s="101"/>
      <c r="BI1988" s="101"/>
      <c r="BJ1988" s="101"/>
      <c r="BK1988" s="101"/>
      <c r="BL1988" s="101"/>
      <c r="BM1988" s="101"/>
      <c r="BN1988" s="101"/>
      <c r="BO1988" s="103"/>
      <c r="BP1988" s="101"/>
      <c r="BQ1988" s="101"/>
      <c r="BR1988" s="101"/>
      <c r="BS1988" s="101"/>
      <c r="BT1988" s="101"/>
      <c r="BU1988" s="101"/>
      <c r="BV1988" s="101"/>
      <c r="BW1988" s="101"/>
      <c r="BX1988" s="101"/>
      <c r="BY1988" s="101"/>
      <c r="BZ1988" s="101"/>
      <c r="CA1988" s="101"/>
      <c r="CB1988" s="101"/>
      <c r="CC1988" s="101"/>
      <c r="CD1988" s="101"/>
      <c r="CE1988" s="101"/>
      <c r="CF1988" s="101"/>
      <c r="CG1988" s="37" t="e">
        <f>VLOOKUP(Table_1[[#This Row],[EAN]],'[1]Planilha1'!$E:$R,13,0)</f>
        <v>#N/A</v>
      </c>
      <c r="CI1988" s="188">
        <f>IF(Table_1[[#This Row],[STATUS MERCADO]]="GO",Table_1[[#This Row],[M. BRUTA TOTAL]],0)</f>
        <v>0</v>
      </c>
      <c r="CJ1988" s="188">
        <f>IF(Table_1[[#This Row],[STATUS MERCADO]]="GO",Table_1[[#This Row],[PV UNIT. REALIZADO]]*Table_1[[#This Row],[QUANTIDADE]],0)</f>
        <v>0</v>
      </c>
    </row>
    <row r="1989" ht="15" hidden="1">
      <c r="A1989" s="7"/>
      <c r="B1989" s="75" t="s">
        <v>400</v>
      </c>
      <c r="C1989" s="75">
        <v>223675</v>
      </c>
      <c r="D1989" s="75">
        <v>61008732</v>
      </c>
      <c r="E1989" s="85">
        <v>7509546664453</v>
      </c>
      <c r="F1989" s="86" t="s">
        <v>2200</v>
      </c>
      <c r="G1989" s="75" t="s">
        <v>20</v>
      </c>
      <c r="H1989" s="75">
        <v>1220</v>
      </c>
      <c r="I1989" s="87" t="s">
        <v>402</v>
      </c>
      <c r="J1989" s="75" t="s">
        <v>403</v>
      </c>
      <c r="K1989" s="88" t="s">
        <v>1177</v>
      </c>
      <c r="L1989" s="88">
        <v>12</v>
      </c>
      <c r="M1989" s="88">
        <v>0</v>
      </c>
      <c r="N1989" s="75" t="s">
        <v>85</v>
      </c>
      <c r="O1989" s="75" t="s">
        <v>1739</v>
      </c>
      <c r="P1989" s="89"/>
      <c r="Q1989" s="90">
        <f>(17/100+7.6/100+1.65/100)*P1989</f>
        <v>0</v>
      </c>
      <c r="R1989" s="90"/>
      <c r="S1989" s="90"/>
      <c r="T1989" s="90"/>
      <c r="U1989" s="90"/>
      <c r="V1989" s="90">
        <f>+P1989-Q1989+R1989+S1989+T1989+U1989</f>
        <v>0</v>
      </c>
      <c r="W1989" s="91">
        <f>(1.02/100)</f>
        <v>1.02E-2</v>
      </c>
      <c r="X1989" s="91">
        <v>4.8E-3</v>
      </c>
      <c r="Y1989" s="91">
        <v>0.17</v>
      </c>
      <c r="Z1989" s="91">
        <v>1.65E-2</v>
      </c>
      <c r="AA1989" s="91">
        <v>7.6E-2</v>
      </c>
      <c r="AB1989" s="91">
        <f>SUM(W1989:AA1989)</f>
        <v>0.2775</v>
      </c>
      <c r="AC1989" s="75">
        <v>12</v>
      </c>
      <c r="AD1989" s="92">
        <f>IF(AL1989="","",+AC1989*AL1989)</f>
      </c>
      <c r="AE1989" s="93">
        <f>IF(AL1989="","",+AL1989*AB1989)</f>
      </c>
      <c r="AF1989" s="92">
        <f>IF(AL1989="","",+AL1989-AE1989)</f>
      </c>
      <c r="AG1989" s="93">
        <f>+V1989</f>
        <v>0</v>
      </c>
      <c r="AH1989" s="92">
        <f>IF(AF1989="","",+AF1989-AG1989)</f>
      </c>
      <c r="AI1989" s="92">
        <f>IF(AH1989="","",+AH1989*AC1989)</f>
      </c>
      <c r="AJ1989" s="93"/>
      <c r="AK1989" s="94">
        <v>0.33</v>
      </c>
      <c r="AL1989" s="93">
        <f>IF(V1989=0,"",V1989/(1-AB1989-AK1989))</f>
      </c>
      <c r="AM1989" s="95">
        <v>0.33</v>
      </c>
      <c r="AN1989" s="93">
        <f>IF(V1989=0,"",V1989/(1-AB1989-AM1989))</f>
      </c>
      <c r="AO1989" s="96">
        <v>1.2</v>
      </c>
      <c r="AP1989" s="93">
        <f>IF(BD!AJ1989="","",BD!AJ1989*BD!AO1989)</f>
      </c>
      <c r="AQ1989" s="91">
        <f>BD!AM1989/BD!AK1989-1</f>
        <v>0</v>
      </c>
      <c r="AR1989" s="91">
        <f>IF(BD!AN1989="","",IF(BD!AJ1989="","",BD!AN1989/BD!AJ1989-1))</f>
      </c>
      <c r="AS1989" s="91">
        <f>IF(BD!AN1989="","",IF(BD!AN1989&lt;BD!AL1989,"ABAIXO DA META","DENTRO DA META"))</f>
      </c>
      <c r="AT1989" s="91" t="str">
        <f>IF(BD!AJ1989="","EM ANÁLISE",IF(BD!AP1989&gt;=BD!AN1989,"GO", "NO GO"))</f>
        <v>EM ANÁLISE</v>
      </c>
      <c r="AU1989" s="97">
        <f>IF(AN1989="","",+BD!$AN1989-AJ1989)</f>
      </c>
      <c r="AV1989" s="98"/>
      <c r="AW1989" s="90">
        <f>BD!P1989*BD!AC1989</f>
        <v>0</v>
      </c>
      <c r="AX1989" s="90">
        <f>BD!V1989*BD!AC1989</f>
        <v>0</v>
      </c>
      <c r="AY1989" s="90">
        <f>IF(BD!AN1989="","",BD!AN1989*BD!AC1989)</f>
      </c>
      <c r="AZ1989" s="75" t="s">
        <v>123</v>
      </c>
      <c r="BA1989" s="75"/>
      <c r="BB1989" s="75"/>
      <c r="BC1989" s="75"/>
      <c r="BD1989" s="104"/>
      <c r="BE1989" s="104"/>
      <c r="BF1989" s="101"/>
      <c r="BG1989" s="101"/>
      <c r="BH1989" s="101"/>
      <c r="BI1989" s="101"/>
      <c r="BJ1989" s="101"/>
      <c r="BK1989" s="101"/>
      <c r="BL1989" s="101"/>
      <c r="BM1989" s="101"/>
      <c r="BN1989" s="101"/>
      <c r="BO1989" s="103"/>
      <c r="BP1989" s="101"/>
      <c r="BQ1989" s="101"/>
      <c r="BR1989" s="101"/>
      <c r="BS1989" s="101"/>
      <c r="BT1989" s="101"/>
      <c r="BU1989" s="101"/>
      <c r="BV1989" s="101"/>
      <c r="BW1989" s="101"/>
      <c r="BX1989" s="101"/>
      <c r="BY1989" s="101"/>
      <c r="BZ1989" s="101"/>
      <c r="CA1989" s="101"/>
      <c r="CB1989" s="101"/>
      <c r="CC1989" s="101"/>
      <c r="CD1989" s="101"/>
      <c r="CE1989" s="101"/>
      <c r="CF1989" s="101"/>
      <c r="CG1989" s="37" t="e">
        <f>VLOOKUP(Table_1[[#This Row],[EAN]],'[1]Planilha1'!$E:$R,13,0)</f>
        <v>#N/A</v>
      </c>
      <c r="CI1989" s="188">
        <f>IF(Table_1[[#This Row],[STATUS MERCADO]]="GO",Table_1[[#This Row],[M. BRUTA TOTAL]],0)</f>
        <v>0</v>
      </c>
      <c r="CJ1989" s="188">
        <f>IF(Table_1[[#This Row],[STATUS MERCADO]]="GO",Table_1[[#This Row],[PV UNIT. REALIZADO]]*Table_1[[#This Row],[QUANTIDADE]],0)</f>
        <v>0</v>
      </c>
    </row>
    <row r="1990" ht="15" hidden="1">
      <c r="A1990" s="7"/>
      <c r="B1990" s="122" t="s">
        <v>400</v>
      </c>
      <c r="C1990" s="123">
        <v>223676</v>
      </c>
      <c r="D1990" s="123" t="s">
        <v>2201</v>
      </c>
      <c r="E1990" s="124">
        <v>7891024035504</v>
      </c>
      <c r="F1990" s="125" t="s">
        <v>2202</v>
      </c>
      <c r="G1990" s="75" t="s">
        <v>15</v>
      </c>
      <c r="H1990" s="123">
        <v>1090</v>
      </c>
      <c r="I1990" s="126" t="s">
        <v>1554</v>
      </c>
      <c r="J1990" s="123" t="s">
        <v>1607</v>
      </c>
      <c r="K1990" s="127" t="s">
        <v>1177</v>
      </c>
      <c r="L1990" s="127">
        <v>12</v>
      </c>
      <c r="M1990" s="127">
        <v>0</v>
      </c>
      <c r="N1990" s="123" t="s">
        <v>85</v>
      </c>
      <c r="O1990" s="123" t="s">
        <v>1739</v>
      </c>
      <c r="P1990" s="128"/>
      <c r="Q1990" s="129">
        <f>(17/100+7.6/100+1.65/100)*P1990</f>
        <v>0</v>
      </c>
      <c r="R1990" s="129"/>
      <c r="S1990" s="129"/>
      <c r="T1990" s="129"/>
      <c r="U1990" s="129"/>
      <c r="V1990" s="129">
        <f>+P1990-Q1990+R1990+S1990+T1990+U1990</f>
        <v>0</v>
      </c>
      <c r="W1990" s="130">
        <f>(1.02/100)</f>
        <v>1.02E-2</v>
      </c>
      <c r="X1990" s="130">
        <v>4.8E-3</v>
      </c>
      <c r="Y1990" s="130">
        <v>0.17</v>
      </c>
      <c r="Z1990" s="130">
        <v>1.65E-2</v>
      </c>
      <c r="AA1990" s="130">
        <v>7.6E-2</v>
      </c>
      <c r="AB1990" s="130">
        <f>SUM(W1990:AA1990)</f>
        <v>0.2775</v>
      </c>
      <c r="AC1990" s="123">
        <v>12</v>
      </c>
      <c r="AD1990" s="131">
        <f>IF(AL1990="","",+AC1990*AL1990)</f>
      </c>
      <c r="AE1990" s="132">
        <f>IF(AL1990="","",+AL1990*AB1990)</f>
      </c>
      <c r="AF1990" s="131">
        <f>IF(AL1990="","",+AL1990-AE1990)</f>
      </c>
      <c r="AG1990" s="132">
        <f>+V1990</f>
        <v>0</v>
      </c>
      <c r="AH1990" s="131">
        <f>IF(AF1990="","",+AF1990-AG1990)</f>
      </c>
      <c r="AI1990" s="131">
        <f>IF(AH1990="","",+AH1990*AC1990)</f>
      </c>
      <c r="AJ1990" s="132"/>
      <c r="AK1990" s="133">
        <v>0.33</v>
      </c>
      <c r="AL1990" s="132">
        <f>IF(V1990=0,"",V1990/(1-AB1990-AK1990))</f>
      </c>
      <c r="AM1990" s="134">
        <v>0.33</v>
      </c>
      <c r="AN1990" s="132">
        <f>IF(V1990=0,"",V1990/(1-AB1990-AM1990))</f>
      </c>
      <c r="AO1990" s="135">
        <v>1.2</v>
      </c>
      <c r="AP1990" s="132">
        <f>IF(BD!AJ1990="","",BD!AJ1990*BD!AO1990)</f>
      </c>
      <c r="AQ1990" s="130">
        <f>BD!AM1990/BD!AK1990-1</f>
        <v>0</v>
      </c>
      <c r="AR1990" s="130">
        <f>IF(BD!AN1990="","",IF(BD!AJ1990="","",BD!AN1990/BD!AJ1990-1))</f>
      </c>
      <c r="AS1990" s="130">
        <f>IF(BD!AN1990="","",IF(BD!AN1990&lt;BD!AL1990,"ABAIXO DA META","DENTRO DA META"))</f>
      </c>
      <c r="AT1990" s="130" t="str">
        <f>IF(BD!AJ1990="","EM ANÁLISE",IF(BD!AP1990&gt;=BD!AN1990,"GO", "NO GO"))</f>
        <v>EM ANÁLISE</v>
      </c>
      <c r="AU1990" s="136">
        <f>IF(AN1990="","",+BD!$AN1990-AJ1990)</f>
      </c>
      <c r="AV1990" s="98"/>
      <c r="AW1990" s="129">
        <f>BD!P1990*BD!AC1990</f>
        <v>0</v>
      </c>
      <c r="AX1990" s="129">
        <f>BD!V1990*BD!AC1990</f>
        <v>0</v>
      </c>
      <c r="AY1990" s="129">
        <f>IF(BD!AN1990="","",BD!AN1990*BD!AC1990)</f>
      </c>
      <c r="AZ1990" s="123" t="s">
        <v>123</v>
      </c>
      <c r="BA1990" s="123"/>
      <c r="BB1990" s="123"/>
      <c r="BC1990" s="123"/>
      <c r="BD1990" s="104"/>
      <c r="BE1990" s="104"/>
      <c r="BF1990" s="101"/>
      <c r="BG1990" s="101"/>
      <c r="BH1990" s="101"/>
      <c r="BI1990" s="101"/>
      <c r="BJ1990" s="101"/>
      <c r="BK1990" s="101"/>
      <c r="BL1990" s="101"/>
      <c r="BM1990" s="101"/>
      <c r="BN1990" s="101"/>
      <c r="BO1990" s="103"/>
      <c r="BP1990" s="101"/>
      <c r="BQ1990" s="101"/>
      <c r="BR1990" s="101"/>
      <c r="BS1990" s="101"/>
      <c r="BT1990" s="101"/>
      <c r="BU1990" s="101"/>
      <c r="BV1990" s="101"/>
      <c r="BW1990" s="101"/>
      <c r="BX1990" s="101"/>
      <c r="BY1990" s="101"/>
      <c r="BZ1990" s="101"/>
      <c r="CA1990" s="101"/>
      <c r="CB1990" s="101"/>
      <c r="CC1990" s="101"/>
      <c r="CD1990" s="101"/>
      <c r="CE1990" s="101"/>
      <c r="CF1990" s="101"/>
      <c r="CG1990" s="37" t="e">
        <f>VLOOKUP(Table_1[[#This Row],[EAN]],'[1]Planilha1'!$E:$R,13,0)</f>
        <v>#N/A</v>
      </c>
      <c r="CI1990" s="188">
        <f>IF(Table_1[[#This Row],[STATUS MERCADO]]="GO",Table_1[[#This Row],[M. BRUTA TOTAL]],0)</f>
        <v>0</v>
      </c>
      <c r="CJ1990" s="188">
        <f>IF(Table_1[[#This Row],[STATUS MERCADO]]="GO",Table_1[[#This Row],[PV UNIT. REALIZADO]]*Table_1[[#This Row],[QUANTIDADE]],0)</f>
        <v>0</v>
      </c>
    </row>
    <row r="1991" ht="15" hidden="1">
      <c r="A1991" s="7"/>
      <c r="B1991" s="75" t="s">
        <v>400</v>
      </c>
      <c r="C1991" s="75">
        <v>223677</v>
      </c>
      <c r="D1991" s="75" t="s">
        <v>2203</v>
      </c>
      <c r="E1991" s="85">
        <v>7891024035528</v>
      </c>
      <c r="F1991" s="86" t="s">
        <v>2204</v>
      </c>
      <c r="G1991" s="75" t="s">
        <v>15</v>
      </c>
      <c r="H1991" s="75">
        <v>1090</v>
      </c>
      <c r="I1991" s="87" t="s">
        <v>1554</v>
      </c>
      <c r="J1991" s="75" t="s">
        <v>1607</v>
      </c>
      <c r="K1991" s="88" t="s">
        <v>1177</v>
      </c>
      <c r="L1991" s="88">
        <v>12</v>
      </c>
      <c r="M1991" s="88">
        <v>0</v>
      </c>
      <c r="N1991" s="75" t="s">
        <v>85</v>
      </c>
      <c r="O1991" s="75" t="s">
        <v>1739</v>
      </c>
      <c r="P1991" s="89"/>
      <c r="Q1991" s="90">
        <f>(17/100+7.6/100+1.65/100)*P1991</f>
        <v>0</v>
      </c>
      <c r="R1991" s="90"/>
      <c r="S1991" s="90"/>
      <c r="T1991" s="90"/>
      <c r="U1991" s="90"/>
      <c r="V1991" s="90">
        <f>+P1991-Q1991+R1991+S1991+T1991+U1991</f>
        <v>0</v>
      </c>
      <c r="W1991" s="91">
        <f>(1.02/100)</f>
        <v>1.02E-2</v>
      </c>
      <c r="X1991" s="91">
        <v>4.8E-3</v>
      </c>
      <c r="Y1991" s="91">
        <v>0.17</v>
      </c>
      <c r="Z1991" s="91">
        <v>1.65E-2</v>
      </c>
      <c r="AA1991" s="91">
        <v>7.6E-2</v>
      </c>
      <c r="AB1991" s="91">
        <f>SUM(W1991:AA1991)</f>
        <v>0.2775</v>
      </c>
      <c r="AC1991" s="75">
        <v>12</v>
      </c>
      <c r="AD1991" s="92">
        <f>IF(AL1991="","",+AC1991*AL1991)</f>
      </c>
      <c r="AE1991" s="93">
        <f>IF(AL1991="","",+AL1991*AB1991)</f>
      </c>
      <c r="AF1991" s="92">
        <f>IF(AL1991="","",+AL1991-AE1991)</f>
      </c>
      <c r="AG1991" s="93">
        <f>+V1991</f>
        <v>0</v>
      </c>
      <c r="AH1991" s="92">
        <f>IF(AF1991="","",+AF1991-AG1991)</f>
      </c>
      <c r="AI1991" s="92">
        <f>IF(AH1991="","",+AH1991*AC1991)</f>
      </c>
      <c r="AJ1991" s="93"/>
      <c r="AK1991" s="94">
        <v>0.33</v>
      </c>
      <c r="AL1991" s="93">
        <f>IF(V1991=0,"",V1991/(1-AB1991-AK1991))</f>
      </c>
      <c r="AM1991" s="95">
        <v>0.33</v>
      </c>
      <c r="AN1991" s="93">
        <f>IF(V1991=0,"",V1991/(1-AB1991-AM1991))</f>
      </c>
      <c r="AO1991" s="96">
        <v>1.2</v>
      </c>
      <c r="AP1991" s="93">
        <f>IF(BD!AJ1991="","",BD!AJ1991*BD!AO1991)</f>
      </c>
      <c r="AQ1991" s="91">
        <f>BD!AM1991/BD!AK1991-1</f>
        <v>0</v>
      </c>
      <c r="AR1991" s="91">
        <f>IF(BD!AN1991="","",IF(BD!AJ1991="","",BD!AN1991/BD!AJ1991-1))</f>
      </c>
      <c r="AS1991" s="91">
        <f>IF(BD!AN1991="","",IF(BD!AN1991&lt;BD!AL1991,"ABAIXO DA META","DENTRO DA META"))</f>
      </c>
      <c r="AT1991" s="91" t="str">
        <f>IF(BD!AJ1991="","EM ANÁLISE",IF(BD!AP1991&gt;=BD!AN1991,"GO", "NO GO"))</f>
        <v>EM ANÁLISE</v>
      </c>
      <c r="AU1991" s="97">
        <f>IF(AN1991="","",+BD!$AN1991-AJ1991)</f>
      </c>
      <c r="AV1991" s="98"/>
      <c r="AW1991" s="90">
        <f>BD!P1991*BD!AC1991</f>
        <v>0</v>
      </c>
      <c r="AX1991" s="90">
        <f>BD!V1991*BD!AC1991</f>
        <v>0</v>
      </c>
      <c r="AY1991" s="90">
        <f>IF(BD!AN1991="","",BD!AN1991*BD!AC1991)</f>
      </c>
      <c r="AZ1991" s="75" t="s">
        <v>123</v>
      </c>
      <c r="BA1991" s="75"/>
      <c r="BB1991" s="75"/>
      <c r="BC1991" s="75"/>
      <c r="BD1991" s="104"/>
      <c r="BE1991" s="104"/>
      <c r="BF1991" s="101"/>
      <c r="BG1991" s="101"/>
      <c r="BH1991" s="101"/>
      <c r="BI1991" s="101"/>
      <c r="BJ1991" s="101"/>
      <c r="BK1991" s="101"/>
      <c r="BL1991" s="101"/>
      <c r="BM1991" s="101"/>
      <c r="BN1991" s="101"/>
      <c r="BO1991" s="103"/>
      <c r="BP1991" s="101"/>
      <c r="BQ1991" s="101"/>
      <c r="BR1991" s="101"/>
      <c r="BS1991" s="101"/>
      <c r="BT1991" s="101"/>
      <c r="BU1991" s="101"/>
      <c r="BV1991" s="101"/>
      <c r="BW1991" s="101"/>
      <c r="BX1991" s="101"/>
      <c r="BY1991" s="101"/>
      <c r="BZ1991" s="101"/>
      <c r="CA1991" s="101"/>
      <c r="CB1991" s="101"/>
      <c r="CC1991" s="101"/>
      <c r="CD1991" s="101"/>
      <c r="CE1991" s="101"/>
      <c r="CF1991" s="101"/>
      <c r="CG1991" s="37" t="e">
        <f>VLOOKUP(Table_1[[#This Row],[EAN]],'[1]Planilha1'!$E:$R,13,0)</f>
        <v>#N/A</v>
      </c>
      <c r="CI1991" s="188">
        <f>IF(Table_1[[#This Row],[STATUS MERCADO]]="GO",Table_1[[#This Row],[M. BRUTA TOTAL]],0)</f>
        <v>0</v>
      </c>
      <c r="CJ1991" s="188">
        <f>IF(Table_1[[#This Row],[STATUS MERCADO]]="GO",Table_1[[#This Row],[PV UNIT. REALIZADO]]*Table_1[[#This Row],[QUANTIDADE]],0)</f>
        <v>0</v>
      </c>
    </row>
    <row r="1992" ht="15" hidden="1">
      <c r="A1992" s="7"/>
      <c r="B1992" s="75" t="s">
        <v>400</v>
      </c>
      <c r="C1992" s="75">
        <v>223678</v>
      </c>
      <c r="D1992" s="75">
        <v>61006261</v>
      </c>
      <c r="E1992" s="85">
        <v>7509546660066</v>
      </c>
      <c r="F1992" s="86" t="s">
        <v>2205</v>
      </c>
      <c r="G1992" s="75" t="s">
        <v>15</v>
      </c>
      <c r="H1992" s="75">
        <v>1620</v>
      </c>
      <c r="I1992" s="87" t="s">
        <v>1541</v>
      </c>
      <c r="J1992" s="75" t="s">
        <v>1542</v>
      </c>
      <c r="K1992" s="88" t="s">
        <v>1177</v>
      </c>
      <c r="L1992" s="88">
        <v>12</v>
      </c>
      <c r="M1992" s="88">
        <v>0</v>
      </c>
      <c r="N1992" s="75" t="s">
        <v>85</v>
      </c>
      <c r="O1992" s="75" t="s">
        <v>1739</v>
      </c>
      <c r="P1992" s="89"/>
      <c r="Q1992" s="90">
        <f>(17/100+7.6/100+1.65/100)*P1992</f>
        <v>0</v>
      </c>
      <c r="R1992" s="90"/>
      <c r="S1992" s="90"/>
      <c r="T1992" s="90"/>
      <c r="U1992" s="90"/>
      <c r="V1992" s="90">
        <f>+P1992-Q1992+R1992+S1992+T1992+U1992</f>
        <v>0</v>
      </c>
      <c r="W1992" s="91">
        <f>(1.02/100)</f>
        <v>1.02E-2</v>
      </c>
      <c r="X1992" s="91">
        <v>4.8E-3</v>
      </c>
      <c r="Y1992" s="91">
        <v>0.17</v>
      </c>
      <c r="Z1992" s="91">
        <v>1.65E-2</v>
      </c>
      <c r="AA1992" s="91">
        <v>7.6E-2</v>
      </c>
      <c r="AB1992" s="91">
        <f>SUM(W1992:AA1992)</f>
        <v>0.2775</v>
      </c>
      <c r="AC1992" s="75">
        <v>12</v>
      </c>
      <c r="AD1992" s="92">
        <f>IF(AL1992="","",+AC1992*AL1992)</f>
      </c>
      <c r="AE1992" s="93">
        <f>IF(AL1992="","",+AL1992*AB1992)</f>
      </c>
      <c r="AF1992" s="92">
        <f>IF(AL1992="","",+AL1992-AE1992)</f>
      </c>
      <c r="AG1992" s="93">
        <f>+V1992</f>
        <v>0</v>
      </c>
      <c r="AH1992" s="92">
        <f>IF(AF1992="","",+AF1992-AG1992)</f>
      </c>
      <c r="AI1992" s="92">
        <f>IF(AH1992="","",+AH1992*AC1992)</f>
      </c>
      <c r="AJ1992" s="93"/>
      <c r="AK1992" s="94">
        <v>0.33</v>
      </c>
      <c r="AL1992" s="93">
        <f>IF(V1992=0,"",V1992/(1-AB1992-AK1992))</f>
      </c>
      <c r="AM1992" s="95">
        <v>0.33</v>
      </c>
      <c r="AN1992" s="93">
        <f>IF(V1992=0,"",V1992/(1-AB1992-AM1992))</f>
      </c>
      <c r="AO1992" s="96">
        <v>1.2</v>
      </c>
      <c r="AP1992" s="93">
        <f>IF(BD!AJ1992="","",BD!AJ1992*BD!AO1992)</f>
      </c>
      <c r="AQ1992" s="91">
        <f>BD!AM1992/BD!AK1992-1</f>
        <v>0</v>
      </c>
      <c r="AR1992" s="91">
        <f>IF(BD!AN1992="","",IF(BD!AJ1992="","",BD!AN1992/BD!AJ1992-1))</f>
      </c>
      <c r="AS1992" s="91">
        <f>IF(BD!AN1992="","",IF(BD!AN1992&lt;BD!AL1992,"ABAIXO DA META","DENTRO DA META"))</f>
      </c>
      <c r="AT1992" s="91" t="str">
        <f>IF(BD!AJ1992="","EM ANÁLISE",IF(BD!AP1992&gt;=BD!AN1992,"GO", "NO GO"))</f>
        <v>EM ANÁLISE</v>
      </c>
      <c r="AU1992" s="97">
        <f>IF(AN1992="","",+BD!$AN1992-AJ1992)</f>
      </c>
      <c r="AV1992" s="98"/>
      <c r="AW1992" s="90">
        <f>BD!P1992*BD!AC1992</f>
        <v>0</v>
      </c>
      <c r="AX1992" s="90">
        <f>BD!V1992*BD!AC1992</f>
        <v>0</v>
      </c>
      <c r="AY1992" s="90">
        <f>IF(BD!AN1992="","",BD!AN1992*BD!AC1992)</f>
      </c>
      <c r="AZ1992" s="75" t="s">
        <v>123</v>
      </c>
      <c r="BA1992" s="75"/>
      <c r="BB1992" s="75"/>
      <c r="BC1992" s="75"/>
      <c r="BD1992" s="104"/>
      <c r="BE1992" s="104"/>
      <c r="BF1992" s="101"/>
      <c r="BG1992" s="101"/>
      <c r="BH1992" s="101"/>
      <c r="BI1992" s="101"/>
      <c r="BJ1992" s="101"/>
      <c r="BK1992" s="101"/>
      <c r="BL1992" s="101"/>
      <c r="BM1992" s="101"/>
      <c r="BN1992" s="101"/>
      <c r="BO1992" s="103"/>
      <c r="BP1992" s="101"/>
      <c r="BQ1992" s="101"/>
      <c r="BR1992" s="101"/>
      <c r="BS1992" s="101"/>
      <c r="BT1992" s="101"/>
      <c r="BU1992" s="101"/>
      <c r="BV1992" s="101"/>
      <c r="BW1992" s="101"/>
      <c r="BX1992" s="101"/>
      <c r="BY1992" s="101"/>
      <c r="BZ1992" s="101"/>
      <c r="CA1992" s="101"/>
      <c r="CB1992" s="101"/>
      <c r="CC1992" s="101"/>
      <c r="CD1992" s="101"/>
      <c r="CE1992" s="101"/>
      <c r="CF1992" s="101"/>
      <c r="CG1992" s="37" t="e">
        <f>VLOOKUP(Table_1[[#This Row],[EAN]],'[1]Planilha1'!$E:$R,13,0)</f>
        <v>#N/A</v>
      </c>
      <c r="CI1992" s="188">
        <f>IF(Table_1[[#This Row],[STATUS MERCADO]]="GO",Table_1[[#This Row],[M. BRUTA TOTAL]],0)</f>
        <v>0</v>
      </c>
      <c r="CJ1992" s="188">
        <f>IF(Table_1[[#This Row],[STATUS MERCADO]]="GO",Table_1[[#This Row],[PV UNIT. REALIZADO]]*Table_1[[#This Row],[QUANTIDADE]],0)</f>
        <v>0</v>
      </c>
    </row>
    <row r="1993" ht="15" hidden="1">
      <c r="A1993" s="7"/>
      <c r="B1993" s="75" t="s">
        <v>400</v>
      </c>
      <c r="C1993" s="75">
        <v>223679</v>
      </c>
      <c r="D1993" s="75">
        <v>61006260</v>
      </c>
      <c r="E1993" s="85">
        <v>7509546660073</v>
      </c>
      <c r="F1993" s="86" t="s">
        <v>2206</v>
      </c>
      <c r="G1993" s="75" t="s">
        <v>15</v>
      </c>
      <c r="H1993" s="75">
        <v>1620</v>
      </c>
      <c r="I1993" s="87" t="s">
        <v>1541</v>
      </c>
      <c r="J1993" s="75" t="s">
        <v>1542</v>
      </c>
      <c r="K1993" s="88" t="s">
        <v>1177</v>
      </c>
      <c r="L1993" s="88">
        <v>48</v>
      </c>
      <c r="M1993" s="88">
        <v>0</v>
      </c>
      <c r="N1993" s="75" t="s">
        <v>85</v>
      </c>
      <c r="O1993" s="75" t="s">
        <v>1739</v>
      </c>
      <c r="P1993" s="89"/>
      <c r="Q1993" s="90">
        <f>(17/100+7.6/100+1.65/100)*P1993</f>
        <v>0</v>
      </c>
      <c r="R1993" s="90"/>
      <c r="S1993" s="90"/>
      <c r="T1993" s="90"/>
      <c r="U1993" s="90"/>
      <c r="V1993" s="90">
        <f>+P1993-Q1993+R1993+S1993+T1993+U1993</f>
        <v>0</v>
      </c>
      <c r="W1993" s="91">
        <f>(1.02/100)</f>
        <v>1.02E-2</v>
      </c>
      <c r="X1993" s="91">
        <v>4.8E-3</v>
      </c>
      <c r="Y1993" s="91">
        <v>0.17</v>
      </c>
      <c r="Z1993" s="91">
        <v>1.65E-2</v>
      </c>
      <c r="AA1993" s="91">
        <v>7.6E-2</v>
      </c>
      <c r="AB1993" s="91">
        <f>SUM(W1993:AA1993)</f>
        <v>0.2775</v>
      </c>
      <c r="AC1993" s="75">
        <v>12</v>
      </c>
      <c r="AD1993" s="92">
        <f>IF(AL1993="","",+AC1993*AL1993)</f>
      </c>
      <c r="AE1993" s="93">
        <f>IF(AL1993="","",+AL1993*AB1993)</f>
      </c>
      <c r="AF1993" s="92">
        <f>IF(AL1993="","",+AL1993-AE1993)</f>
      </c>
      <c r="AG1993" s="93">
        <f>+V1993</f>
        <v>0</v>
      </c>
      <c r="AH1993" s="92">
        <f>IF(AF1993="","",+AF1993-AG1993)</f>
      </c>
      <c r="AI1993" s="92">
        <f>IF(AH1993="","",+AH1993*AC1993)</f>
      </c>
      <c r="AJ1993" s="93"/>
      <c r="AK1993" s="94">
        <v>0.33</v>
      </c>
      <c r="AL1993" s="93">
        <f>IF(V1993=0,"",V1993/(1-AB1993-AK1993))</f>
      </c>
      <c r="AM1993" s="95">
        <v>0.33</v>
      </c>
      <c r="AN1993" s="93">
        <f>IF(V1993=0,"",V1993/(1-AB1993-AM1993))</f>
      </c>
      <c r="AO1993" s="96">
        <v>1.2</v>
      </c>
      <c r="AP1993" s="93">
        <f>IF(BD!AJ1993="","",BD!AJ1993*BD!AO1993)</f>
      </c>
      <c r="AQ1993" s="91">
        <f>BD!AM1993/BD!AK1993-1</f>
        <v>0</v>
      </c>
      <c r="AR1993" s="91">
        <f>IF(BD!AN1993="","",IF(BD!AJ1993="","",BD!AN1993/BD!AJ1993-1))</f>
      </c>
      <c r="AS1993" s="91">
        <f>IF(BD!AN1993="","",IF(BD!AN1993&lt;BD!AL1993,"ABAIXO DA META","DENTRO DA META"))</f>
      </c>
      <c r="AT1993" s="91" t="str">
        <f>IF(BD!AJ1993="","EM ANÁLISE",IF(BD!AP1993&gt;=BD!AN1993,"GO", "NO GO"))</f>
        <v>EM ANÁLISE</v>
      </c>
      <c r="AU1993" s="97">
        <f>IF(AN1993="","",+BD!$AN1993-AJ1993)</f>
      </c>
      <c r="AV1993" s="98"/>
      <c r="AW1993" s="90">
        <f>BD!P1993*BD!AC1993</f>
        <v>0</v>
      </c>
      <c r="AX1993" s="90">
        <f>BD!V1993*BD!AC1993</f>
        <v>0</v>
      </c>
      <c r="AY1993" s="90">
        <f>IF(BD!AN1993="","",BD!AN1993*BD!AC1993)</f>
      </c>
      <c r="AZ1993" s="75" t="s">
        <v>123</v>
      </c>
      <c r="BA1993" s="75"/>
      <c r="BB1993" s="75"/>
      <c r="BC1993" s="75"/>
      <c r="BD1993" s="104"/>
      <c r="BE1993" s="104"/>
      <c r="BF1993" s="101"/>
      <c r="BG1993" s="101"/>
      <c r="BH1993" s="101"/>
      <c r="BI1993" s="101"/>
      <c r="BJ1993" s="101"/>
      <c r="BK1993" s="101"/>
      <c r="BL1993" s="101"/>
      <c r="BM1993" s="101"/>
      <c r="BN1993" s="101"/>
      <c r="BO1993" s="103"/>
      <c r="BP1993" s="101"/>
      <c r="BQ1993" s="101"/>
      <c r="BR1993" s="101"/>
      <c r="BS1993" s="101"/>
      <c r="BT1993" s="101"/>
      <c r="BU1993" s="101"/>
      <c r="BV1993" s="101"/>
      <c r="BW1993" s="101"/>
      <c r="BX1993" s="101"/>
      <c r="BY1993" s="101"/>
      <c r="BZ1993" s="101"/>
      <c r="CA1993" s="101"/>
      <c r="CB1993" s="101"/>
      <c r="CC1993" s="101"/>
      <c r="CD1993" s="101"/>
      <c r="CE1993" s="101"/>
      <c r="CF1993" s="101"/>
      <c r="CG1993" s="37" t="e">
        <f>VLOOKUP(Table_1[[#This Row],[EAN]],'[1]Planilha1'!$E:$R,13,0)</f>
        <v>#N/A</v>
      </c>
      <c r="CI1993" s="188">
        <f>IF(Table_1[[#This Row],[STATUS MERCADO]]="GO",Table_1[[#This Row],[M. BRUTA TOTAL]],0)</f>
        <v>0</v>
      </c>
      <c r="CJ1993" s="188">
        <f>IF(Table_1[[#This Row],[STATUS MERCADO]]="GO",Table_1[[#This Row],[PV UNIT. REALIZADO]]*Table_1[[#This Row],[QUANTIDADE]],0)</f>
        <v>0</v>
      </c>
    </row>
    <row r="1994" ht="15" hidden="1">
      <c r="A1994" s="7"/>
      <c r="B1994" s="75" t="s">
        <v>400</v>
      </c>
      <c r="C1994" s="75">
        <v>223680</v>
      </c>
      <c r="D1994" s="75" t="s">
        <v>2207</v>
      </c>
      <c r="E1994" s="85">
        <v>7891528038476</v>
      </c>
      <c r="F1994" s="86" t="s">
        <v>2208</v>
      </c>
      <c r="G1994" s="75" t="s">
        <v>15</v>
      </c>
      <c r="H1994" s="75">
        <v>1620</v>
      </c>
      <c r="I1994" s="87" t="s">
        <v>1541</v>
      </c>
      <c r="J1994" s="75" t="s">
        <v>1719</v>
      </c>
      <c r="K1994" s="88" t="s">
        <v>1177</v>
      </c>
      <c r="L1994" s="88">
        <v>12</v>
      </c>
      <c r="M1994" s="88">
        <v>0</v>
      </c>
      <c r="N1994" s="75" t="s">
        <v>85</v>
      </c>
      <c r="O1994" s="75" t="s">
        <v>1739</v>
      </c>
      <c r="P1994" s="89"/>
      <c r="Q1994" s="90">
        <f>(17/100+7.6/100+1.65/100)*P1994</f>
        <v>0</v>
      </c>
      <c r="R1994" s="90"/>
      <c r="S1994" s="90"/>
      <c r="T1994" s="90"/>
      <c r="U1994" s="90"/>
      <c r="V1994" s="90">
        <f>+P1994-Q1994+R1994+S1994+T1994+U1994</f>
        <v>0</v>
      </c>
      <c r="W1994" s="91">
        <f>(1.02/100)</f>
        <v>1.02E-2</v>
      </c>
      <c r="X1994" s="91">
        <v>4.8E-3</v>
      </c>
      <c r="Y1994" s="91">
        <v>0.17</v>
      </c>
      <c r="Z1994" s="91">
        <v>1.65E-2</v>
      </c>
      <c r="AA1994" s="91">
        <v>7.6E-2</v>
      </c>
      <c r="AB1994" s="91">
        <f>SUM(W1994:AA1994)</f>
        <v>0.2775</v>
      </c>
      <c r="AC1994" s="75">
        <v>12</v>
      </c>
      <c r="AD1994" s="92">
        <f>IF(AL1994="","",+AC1994*AL1994)</f>
      </c>
      <c r="AE1994" s="93">
        <f>IF(AL1994="","",+AL1994*AB1994)</f>
      </c>
      <c r="AF1994" s="92">
        <f>IF(AL1994="","",+AL1994-AE1994)</f>
      </c>
      <c r="AG1994" s="93">
        <f>+V1994</f>
        <v>0</v>
      </c>
      <c r="AH1994" s="92">
        <f>IF(AF1994="","",+AF1994-AG1994)</f>
      </c>
      <c r="AI1994" s="92">
        <f>IF(AH1994="","",+AH1994*AC1994)</f>
      </c>
      <c r="AJ1994" s="93"/>
      <c r="AK1994" s="94">
        <v>0.33</v>
      </c>
      <c r="AL1994" s="93">
        <f>IF(V1994=0,"",V1994/(1-AB1994-AK1994))</f>
      </c>
      <c r="AM1994" s="95">
        <v>0.33</v>
      </c>
      <c r="AN1994" s="93">
        <f>IF(V1994=0,"",V1994/(1-AB1994-AM1994))</f>
      </c>
      <c r="AO1994" s="96">
        <v>1.2</v>
      </c>
      <c r="AP1994" s="93">
        <f>IF(BD!AJ1994="","",BD!AJ1994*BD!AO1994)</f>
      </c>
      <c r="AQ1994" s="91">
        <f>BD!AM1994/BD!AK1994-1</f>
        <v>0</v>
      </c>
      <c r="AR1994" s="91">
        <f>IF(BD!AN1994="","",IF(BD!AJ1994="","",BD!AN1994/BD!AJ1994-1))</f>
      </c>
      <c r="AS1994" s="91">
        <f>IF(BD!AN1994="","",IF(BD!AN1994&lt;BD!AL1994,"ABAIXO DA META","DENTRO DA META"))</f>
      </c>
      <c r="AT1994" s="91" t="str">
        <f>IF(BD!AJ1994="","EM ANÁLISE",IF(BD!AP1994&gt;=BD!AN1994,"GO", "NO GO"))</f>
        <v>EM ANÁLISE</v>
      </c>
      <c r="AU1994" s="97">
        <f>IF(AN1994="","",+BD!$AN1994-AJ1994)</f>
      </c>
      <c r="AV1994" s="98"/>
      <c r="AW1994" s="90">
        <f>BD!P1994*BD!AC1994</f>
        <v>0</v>
      </c>
      <c r="AX1994" s="90">
        <f>BD!V1994*BD!AC1994</f>
        <v>0</v>
      </c>
      <c r="AY1994" s="90">
        <f>IF(BD!AN1994="","",BD!AN1994*BD!AC1994)</f>
      </c>
      <c r="AZ1994" s="75" t="s">
        <v>123</v>
      </c>
      <c r="BA1994" s="75"/>
      <c r="BB1994" s="75"/>
      <c r="BC1994" s="75"/>
      <c r="BD1994" s="104"/>
      <c r="BE1994" s="104"/>
      <c r="BF1994" s="101"/>
      <c r="BG1994" s="101"/>
      <c r="BH1994" s="101"/>
      <c r="BI1994" s="101"/>
      <c r="BJ1994" s="101"/>
      <c r="BK1994" s="101"/>
      <c r="BL1994" s="101"/>
      <c r="BM1994" s="101"/>
      <c r="BN1994" s="101"/>
      <c r="BO1994" s="103"/>
      <c r="BP1994" s="101"/>
      <c r="BQ1994" s="101"/>
      <c r="BR1994" s="101"/>
      <c r="BS1994" s="101"/>
      <c r="BT1994" s="101"/>
      <c r="BU1994" s="101"/>
      <c r="BV1994" s="101"/>
      <c r="BW1994" s="101"/>
      <c r="BX1994" s="101"/>
      <c r="BY1994" s="101"/>
      <c r="BZ1994" s="101"/>
      <c r="CA1994" s="101"/>
      <c r="CB1994" s="101"/>
      <c r="CC1994" s="101"/>
      <c r="CD1994" s="101"/>
      <c r="CE1994" s="101"/>
      <c r="CF1994" s="101"/>
      <c r="CG1994" s="37" t="e">
        <f>VLOOKUP(Table_1[[#This Row],[EAN]],'[1]Planilha1'!$E:$R,13,0)</f>
        <v>#N/A</v>
      </c>
      <c r="CI1994" s="188">
        <f>IF(Table_1[[#This Row],[STATUS MERCADO]]="GO",Table_1[[#This Row],[M. BRUTA TOTAL]],0)</f>
        <v>0</v>
      </c>
      <c r="CJ1994" s="188">
        <f>IF(Table_1[[#This Row],[STATUS MERCADO]]="GO",Table_1[[#This Row],[PV UNIT. REALIZADO]]*Table_1[[#This Row],[QUANTIDADE]],0)</f>
        <v>0</v>
      </c>
    </row>
    <row r="1995" ht="15" hidden="1">
      <c r="A1995" s="7"/>
      <c r="B1995" s="75" t="s">
        <v>400</v>
      </c>
      <c r="C1995" s="75">
        <v>223681</v>
      </c>
      <c r="D1995" s="75">
        <v>61009069</v>
      </c>
      <c r="E1995" s="85">
        <v>7509546665061</v>
      </c>
      <c r="F1995" s="86" t="s">
        <v>2209</v>
      </c>
      <c r="G1995" s="75" t="s">
        <v>15</v>
      </c>
      <c r="H1995" s="75">
        <v>1090</v>
      </c>
      <c r="I1995" s="87" t="s">
        <v>1554</v>
      </c>
      <c r="J1995" s="75" t="s">
        <v>1607</v>
      </c>
      <c r="K1995" s="88" t="s">
        <v>1177</v>
      </c>
      <c r="L1995" s="88">
        <v>72</v>
      </c>
      <c r="M1995" s="88">
        <v>0</v>
      </c>
      <c r="N1995" s="75" t="s">
        <v>85</v>
      </c>
      <c r="O1995" s="75" t="s">
        <v>1739</v>
      </c>
      <c r="P1995" s="89"/>
      <c r="Q1995" s="90">
        <f>(17/100+7.6/100+1.65/100)*P1995</f>
        <v>0</v>
      </c>
      <c r="R1995" s="90"/>
      <c r="S1995" s="90"/>
      <c r="T1995" s="90"/>
      <c r="U1995" s="90"/>
      <c r="V1995" s="90">
        <f>+P1995-Q1995+R1995+S1995+T1995+U1995</f>
        <v>0</v>
      </c>
      <c r="W1995" s="91">
        <f>(1.02/100)</f>
        <v>1.02E-2</v>
      </c>
      <c r="X1995" s="91">
        <v>4.8E-3</v>
      </c>
      <c r="Y1995" s="91">
        <v>0.17</v>
      </c>
      <c r="Z1995" s="91">
        <v>1.65E-2</v>
      </c>
      <c r="AA1995" s="91">
        <v>7.6E-2</v>
      </c>
      <c r="AB1995" s="91">
        <f>SUM(W1995:AA1995)</f>
        <v>0.2775</v>
      </c>
      <c r="AC1995" s="75">
        <v>12</v>
      </c>
      <c r="AD1995" s="92">
        <f>IF(AL1995="","",+AC1995*AL1995)</f>
      </c>
      <c r="AE1995" s="93">
        <f>IF(AL1995="","",+AL1995*AB1995)</f>
      </c>
      <c r="AF1995" s="92">
        <f>IF(AL1995="","",+AL1995-AE1995)</f>
      </c>
      <c r="AG1995" s="93">
        <f>+V1995</f>
        <v>0</v>
      </c>
      <c r="AH1995" s="92">
        <f>IF(AF1995="","",+AF1995-AG1995)</f>
      </c>
      <c r="AI1995" s="92">
        <f>IF(AH1995="","",+AH1995*AC1995)</f>
      </c>
      <c r="AJ1995" s="93"/>
      <c r="AK1995" s="94">
        <v>0.33</v>
      </c>
      <c r="AL1995" s="93">
        <f>IF(V1995=0,"",V1995/(1-AB1995-AK1995))</f>
      </c>
      <c r="AM1995" s="95">
        <v>0.33</v>
      </c>
      <c r="AN1995" s="93">
        <f>IF(V1995=0,"",V1995/(1-AB1995-AM1995))</f>
      </c>
      <c r="AO1995" s="96">
        <v>1.2</v>
      </c>
      <c r="AP1995" s="93">
        <f>IF(BD!AJ1995="","",BD!AJ1995*BD!AO1995)</f>
      </c>
      <c r="AQ1995" s="91">
        <f>BD!AM1995/BD!AK1995-1</f>
        <v>0</v>
      </c>
      <c r="AR1995" s="91">
        <f>IF(BD!AN1995="","",IF(BD!AJ1995="","",BD!AN1995/BD!AJ1995-1))</f>
      </c>
      <c r="AS1995" s="91">
        <f>IF(BD!AN1995="","",IF(BD!AN1995&lt;BD!AL1995,"ABAIXO DA META","DENTRO DA META"))</f>
      </c>
      <c r="AT1995" s="91" t="str">
        <f>IF(BD!AJ1995="","EM ANÁLISE",IF(BD!AP1995&gt;=BD!AN1995,"GO", "NO GO"))</f>
        <v>EM ANÁLISE</v>
      </c>
      <c r="AU1995" s="97">
        <f>IF(AN1995="","",+BD!$AN1995-AJ1995)</f>
      </c>
      <c r="AV1995" s="98"/>
      <c r="AW1995" s="90">
        <f>BD!P1995*BD!AC1995</f>
        <v>0</v>
      </c>
      <c r="AX1995" s="90">
        <f>BD!V1995*BD!AC1995</f>
        <v>0</v>
      </c>
      <c r="AY1995" s="90">
        <f>IF(BD!AN1995="","",BD!AN1995*BD!AC1995)</f>
      </c>
      <c r="AZ1995" s="75" t="s">
        <v>123</v>
      </c>
      <c r="BA1995" s="75"/>
      <c r="BB1995" s="75"/>
      <c r="BC1995" s="75"/>
      <c r="BD1995" s="104"/>
      <c r="BE1995" s="104"/>
      <c r="BF1995" s="101"/>
      <c r="BG1995" s="101"/>
      <c r="BH1995" s="101"/>
      <c r="BI1995" s="101"/>
      <c r="BJ1995" s="101"/>
      <c r="BK1995" s="101"/>
      <c r="BL1995" s="101"/>
      <c r="BM1995" s="101"/>
      <c r="BN1995" s="101"/>
      <c r="BO1995" s="103"/>
      <c r="BP1995" s="101"/>
      <c r="BQ1995" s="101"/>
      <c r="BR1995" s="101"/>
      <c r="BS1995" s="101"/>
      <c r="BT1995" s="101"/>
      <c r="BU1995" s="101"/>
      <c r="BV1995" s="101"/>
      <c r="BW1995" s="101"/>
      <c r="BX1995" s="101"/>
      <c r="BY1995" s="101"/>
      <c r="BZ1995" s="101"/>
      <c r="CA1995" s="101"/>
      <c r="CB1995" s="101"/>
      <c r="CC1995" s="101"/>
      <c r="CD1995" s="101"/>
      <c r="CE1995" s="101"/>
      <c r="CF1995" s="101"/>
      <c r="CG1995" s="37" t="e">
        <f>VLOOKUP(Table_1[[#This Row],[EAN]],'[1]Planilha1'!$E:$R,13,0)</f>
        <v>#N/A</v>
      </c>
      <c r="CI1995" s="188">
        <f>IF(Table_1[[#This Row],[STATUS MERCADO]]="GO",Table_1[[#This Row],[M. BRUTA TOTAL]],0)</f>
        <v>0</v>
      </c>
      <c r="CJ1995" s="188">
        <f>IF(Table_1[[#This Row],[STATUS MERCADO]]="GO",Table_1[[#This Row],[PV UNIT. REALIZADO]]*Table_1[[#This Row],[QUANTIDADE]],0)</f>
        <v>0</v>
      </c>
    </row>
    <row r="1996" ht="15" hidden="1">
      <c r="A1996" s="7"/>
      <c r="B1996" s="75" t="s">
        <v>400</v>
      </c>
      <c r="C1996" s="75">
        <v>223682</v>
      </c>
      <c r="D1996" s="75">
        <v>61009071</v>
      </c>
      <c r="E1996" s="85">
        <v>7509546665078</v>
      </c>
      <c r="F1996" s="86" t="s">
        <v>2210</v>
      </c>
      <c r="G1996" s="75" t="s">
        <v>15</v>
      </c>
      <c r="H1996" s="75">
        <v>1090</v>
      </c>
      <c r="I1996" s="87" t="s">
        <v>1554</v>
      </c>
      <c r="J1996" s="75" t="s">
        <v>1607</v>
      </c>
      <c r="K1996" s="88" t="s">
        <v>1177</v>
      </c>
      <c r="L1996" s="88">
        <v>12</v>
      </c>
      <c r="M1996" s="88">
        <v>0</v>
      </c>
      <c r="N1996" s="75" t="s">
        <v>85</v>
      </c>
      <c r="O1996" s="75" t="s">
        <v>1739</v>
      </c>
      <c r="P1996" s="89"/>
      <c r="Q1996" s="90">
        <f>(17/100+7.6/100+1.65/100)*P1996</f>
        <v>0</v>
      </c>
      <c r="R1996" s="90"/>
      <c r="S1996" s="90"/>
      <c r="T1996" s="90"/>
      <c r="U1996" s="90"/>
      <c r="V1996" s="90">
        <f>+P1996-Q1996+R1996+S1996+T1996+U1996</f>
        <v>0</v>
      </c>
      <c r="W1996" s="91">
        <f>(1.02/100)</f>
        <v>1.02E-2</v>
      </c>
      <c r="X1996" s="91">
        <v>4.8E-3</v>
      </c>
      <c r="Y1996" s="91">
        <v>0.17</v>
      </c>
      <c r="Z1996" s="91">
        <v>1.65E-2</v>
      </c>
      <c r="AA1996" s="91">
        <v>7.6E-2</v>
      </c>
      <c r="AB1996" s="91">
        <f>SUM(W1996:AA1996)</f>
        <v>0.2775</v>
      </c>
      <c r="AC1996" s="75">
        <v>12</v>
      </c>
      <c r="AD1996" s="92">
        <f>IF(AL1996="","",+AC1996*AL1996)</f>
      </c>
      <c r="AE1996" s="93">
        <f>IF(AL1996="","",+AL1996*AB1996)</f>
      </c>
      <c r="AF1996" s="92">
        <f>IF(AL1996="","",+AL1996-AE1996)</f>
      </c>
      <c r="AG1996" s="93">
        <f>+V1996</f>
        <v>0</v>
      </c>
      <c r="AH1996" s="92">
        <f>IF(AF1996="","",+AF1996-AG1996)</f>
      </c>
      <c r="AI1996" s="92">
        <f>IF(AH1996="","",+AH1996*AC1996)</f>
      </c>
      <c r="AJ1996" s="93"/>
      <c r="AK1996" s="94">
        <v>0.33</v>
      </c>
      <c r="AL1996" s="93">
        <f>IF(V1996=0,"",V1996/(1-AB1996-AK1996))</f>
      </c>
      <c r="AM1996" s="95">
        <v>0.33</v>
      </c>
      <c r="AN1996" s="93">
        <f>IF(V1996=0,"",V1996/(1-AB1996-AM1996))</f>
      </c>
      <c r="AO1996" s="96">
        <v>1.2</v>
      </c>
      <c r="AP1996" s="93">
        <f>IF(BD!AJ1996="","",BD!AJ1996*BD!AO1996)</f>
      </c>
      <c r="AQ1996" s="91">
        <f>BD!AM1996/BD!AK1996-1</f>
        <v>0</v>
      </c>
      <c r="AR1996" s="91">
        <f>IF(BD!AN1996="","",IF(BD!AJ1996="","",BD!AN1996/BD!AJ1996-1))</f>
      </c>
      <c r="AS1996" s="91">
        <f>IF(BD!AN1996="","",IF(BD!AN1996&lt;BD!AL1996,"ABAIXO DA META","DENTRO DA META"))</f>
      </c>
      <c r="AT1996" s="91" t="str">
        <f>IF(BD!AJ1996="","EM ANÁLISE",IF(BD!AP1996&gt;=BD!AN1996,"GO", "NO GO"))</f>
        <v>EM ANÁLISE</v>
      </c>
      <c r="AU1996" s="97">
        <f>IF(AN1996="","",+BD!$AN1996-AJ1996)</f>
      </c>
      <c r="AV1996" s="98"/>
      <c r="AW1996" s="90">
        <f>BD!P1996*BD!AC1996</f>
        <v>0</v>
      </c>
      <c r="AX1996" s="90">
        <f>BD!V1996*BD!AC1996</f>
        <v>0</v>
      </c>
      <c r="AY1996" s="90">
        <f>IF(BD!AN1996="","",BD!AN1996*BD!AC1996)</f>
      </c>
      <c r="AZ1996" s="75" t="s">
        <v>123</v>
      </c>
      <c r="BA1996" s="75"/>
      <c r="BB1996" s="75"/>
      <c r="BC1996" s="75"/>
      <c r="BD1996" s="104"/>
      <c r="BE1996" s="104"/>
      <c r="BF1996" s="101"/>
      <c r="BG1996" s="101"/>
      <c r="BH1996" s="101"/>
      <c r="BI1996" s="101"/>
      <c r="BJ1996" s="101"/>
      <c r="BK1996" s="101"/>
      <c r="BL1996" s="101"/>
      <c r="BM1996" s="101"/>
      <c r="BN1996" s="101"/>
      <c r="BO1996" s="103"/>
      <c r="BP1996" s="101"/>
      <c r="BQ1996" s="101"/>
      <c r="BR1996" s="101"/>
      <c r="BS1996" s="101"/>
      <c r="BT1996" s="101"/>
      <c r="BU1996" s="101"/>
      <c r="BV1996" s="101"/>
      <c r="BW1996" s="101"/>
      <c r="BX1996" s="101"/>
      <c r="BY1996" s="101"/>
      <c r="BZ1996" s="101"/>
      <c r="CA1996" s="101"/>
      <c r="CB1996" s="101"/>
      <c r="CC1996" s="101"/>
      <c r="CD1996" s="101"/>
      <c r="CE1996" s="101"/>
      <c r="CF1996" s="101"/>
      <c r="CG1996" s="37" t="e">
        <f>VLOOKUP(Table_1[[#This Row],[EAN]],'[1]Planilha1'!$E:$R,13,0)</f>
        <v>#N/A</v>
      </c>
      <c r="CI1996" s="188">
        <f>IF(Table_1[[#This Row],[STATUS MERCADO]]="GO",Table_1[[#This Row],[M. BRUTA TOTAL]],0)</f>
        <v>0</v>
      </c>
      <c r="CJ1996" s="188">
        <f>IF(Table_1[[#This Row],[STATUS MERCADO]]="GO",Table_1[[#This Row],[PV UNIT. REALIZADO]]*Table_1[[#This Row],[QUANTIDADE]],0)</f>
        <v>0</v>
      </c>
    </row>
    <row r="1997" ht="15" hidden="1">
      <c r="A1997" s="7"/>
      <c r="B1997" s="75" t="s">
        <v>400</v>
      </c>
      <c r="C1997" s="75">
        <v>223683</v>
      </c>
      <c r="D1997" s="75">
        <v>61009073</v>
      </c>
      <c r="E1997" s="85">
        <v>7509546665092</v>
      </c>
      <c r="F1997" s="86" t="s">
        <v>2211</v>
      </c>
      <c r="G1997" s="75" t="s">
        <v>15</v>
      </c>
      <c r="H1997" s="75">
        <v>1090</v>
      </c>
      <c r="I1997" s="87" t="s">
        <v>1554</v>
      </c>
      <c r="J1997" s="75" t="s">
        <v>1633</v>
      </c>
      <c r="K1997" s="88" t="s">
        <v>1177</v>
      </c>
      <c r="L1997" s="88">
        <v>12</v>
      </c>
      <c r="M1997" s="88">
        <v>0</v>
      </c>
      <c r="N1997" s="75" t="s">
        <v>85</v>
      </c>
      <c r="O1997" s="75" t="s">
        <v>1739</v>
      </c>
      <c r="P1997" s="89"/>
      <c r="Q1997" s="90">
        <f>(17/100+7.6/100+1.65/100)*P1997</f>
        <v>0</v>
      </c>
      <c r="R1997" s="90"/>
      <c r="S1997" s="90"/>
      <c r="T1997" s="90"/>
      <c r="U1997" s="90"/>
      <c r="V1997" s="90">
        <f>+P1997-Q1997+R1997+S1997+T1997+U1997</f>
        <v>0</v>
      </c>
      <c r="W1997" s="91">
        <f>(1.02/100)</f>
        <v>1.02E-2</v>
      </c>
      <c r="X1997" s="91">
        <v>4.8E-3</v>
      </c>
      <c r="Y1997" s="91">
        <v>0.17</v>
      </c>
      <c r="Z1997" s="91">
        <v>1.65E-2</v>
      </c>
      <c r="AA1997" s="91">
        <v>7.6E-2</v>
      </c>
      <c r="AB1997" s="91">
        <f>SUM(W1997:AA1997)</f>
        <v>0.2775</v>
      </c>
      <c r="AC1997" s="75">
        <v>12</v>
      </c>
      <c r="AD1997" s="92">
        <f>IF(AL1997="","",+AC1997*AL1997)</f>
      </c>
      <c r="AE1997" s="93">
        <f>IF(AL1997="","",+AL1997*AB1997)</f>
      </c>
      <c r="AF1997" s="92">
        <f>IF(AL1997="","",+AL1997-AE1997)</f>
      </c>
      <c r="AG1997" s="93">
        <f>+V1997</f>
        <v>0</v>
      </c>
      <c r="AH1997" s="92">
        <f>IF(AF1997="","",+AF1997-AG1997)</f>
      </c>
      <c r="AI1997" s="92">
        <f>IF(AH1997="","",+AH1997*AC1997)</f>
      </c>
      <c r="AJ1997" s="93"/>
      <c r="AK1997" s="94">
        <v>0.33</v>
      </c>
      <c r="AL1997" s="93">
        <f>IF(V1997=0,"",V1997/(1-AB1997-AK1997))</f>
      </c>
      <c r="AM1997" s="95">
        <v>0.33</v>
      </c>
      <c r="AN1997" s="93">
        <f>IF(V1997=0,"",V1997/(1-AB1997-AM1997))</f>
      </c>
      <c r="AO1997" s="96">
        <v>1.2</v>
      </c>
      <c r="AP1997" s="93">
        <f>IF(BD!AJ1997="","",BD!AJ1997*BD!AO1997)</f>
      </c>
      <c r="AQ1997" s="91">
        <f>BD!AM1997/BD!AK1997-1</f>
        <v>0</v>
      </c>
      <c r="AR1997" s="91">
        <f>IF(BD!AN1997="","",IF(BD!AJ1997="","",BD!AN1997/BD!AJ1997-1))</f>
      </c>
      <c r="AS1997" s="91">
        <f>IF(BD!AN1997="","",IF(BD!AN1997&lt;BD!AL1997,"ABAIXO DA META","DENTRO DA META"))</f>
      </c>
      <c r="AT1997" s="91" t="str">
        <f>IF(BD!AJ1997="","EM ANÁLISE",IF(BD!AP1997&gt;=BD!AN1997,"GO", "NO GO"))</f>
        <v>EM ANÁLISE</v>
      </c>
      <c r="AU1997" s="97">
        <f>IF(AN1997="","",+BD!$AN1997-AJ1997)</f>
      </c>
      <c r="AV1997" s="98"/>
      <c r="AW1997" s="90">
        <f>BD!P1997*BD!AC1997</f>
        <v>0</v>
      </c>
      <c r="AX1997" s="90">
        <f>BD!V1997*BD!AC1997</f>
        <v>0</v>
      </c>
      <c r="AY1997" s="90">
        <f>IF(BD!AN1997="","",BD!AN1997*BD!AC1997)</f>
      </c>
      <c r="AZ1997" s="75" t="s">
        <v>123</v>
      </c>
      <c r="BA1997" s="75"/>
      <c r="BB1997" s="75"/>
      <c r="BC1997" s="75"/>
      <c r="BD1997" s="104"/>
      <c r="BE1997" s="104"/>
      <c r="BF1997" s="101"/>
      <c r="BG1997" s="101"/>
      <c r="BH1997" s="101"/>
      <c r="BI1997" s="101"/>
      <c r="BJ1997" s="101"/>
      <c r="BK1997" s="101"/>
      <c r="BL1997" s="101"/>
      <c r="BM1997" s="101"/>
      <c r="BN1997" s="101"/>
      <c r="BO1997" s="103"/>
      <c r="BP1997" s="101"/>
      <c r="BQ1997" s="101"/>
      <c r="BR1997" s="101"/>
      <c r="BS1997" s="101"/>
      <c r="BT1997" s="101"/>
      <c r="BU1997" s="101"/>
      <c r="BV1997" s="101"/>
      <c r="BW1997" s="101"/>
      <c r="BX1997" s="101"/>
      <c r="BY1997" s="101"/>
      <c r="BZ1997" s="101"/>
      <c r="CA1997" s="101"/>
      <c r="CB1997" s="101"/>
      <c r="CC1997" s="101"/>
      <c r="CD1997" s="101"/>
      <c r="CE1997" s="101"/>
      <c r="CF1997" s="101"/>
      <c r="CG1997" s="37" t="e">
        <f>VLOOKUP(Table_1[[#This Row],[EAN]],'[1]Planilha1'!$E:$R,13,0)</f>
        <v>#N/A</v>
      </c>
      <c r="CI1997" s="188">
        <f>IF(Table_1[[#This Row],[STATUS MERCADO]]="GO",Table_1[[#This Row],[M. BRUTA TOTAL]],0)</f>
        <v>0</v>
      </c>
      <c r="CJ1997" s="188">
        <f>IF(Table_1[[#This Row],[STATUS MERCADO]]="GO",Table_1[[#This Row],[PV UNIT. REALIZADO]]*Table_1[[#This Row],[QUANTIDADE]],0)</f>
        <v>0</v>
      </c>
    </row>
    <row r="1998" ht="15" hidden="1">
      <c r="A1998" s="7"/>
      <c r="B1998" s="75" t="s">
        <v>400</v>
      </c>
      <c r="C1998" s="75">
        <v>223684</v>
      </c>
      <c r="D1998" s="75">
        <v>61009075</v>
      </c>
      <c r="E1998" s="85">
        <v>7509546665108</v>
      </c>
      <c r="F1998" s="86" t="s">
        <v>2212</v>
      </c>
      <c r="G1998" s="75" t="s">
        <v>15</v>
      </c>
      <c r="H1998" s="75">
        <v>1090</v>
      </c>
      <c r="I1998" s="87" t="s">
        <v>1554</v>
      </c>
      <c r="J1998" s="75" t="s">
        <v>1633</v>
      </c>
      <c r="K1998" s="88" t="s">
        <v>1177</v>
      </c>
      <c r="L1998" s="88">
        <v>12</v>
      </c>
      <c r="M1998" s="88">
        <v>0</v>
      </c>
      <c r="N1998" s="75" t="s">
        <v>85</v>
      </c>
      <c r="O1998" s="75" t="s">
        <v>1739</v>
      </c>
      <c r="P1998" s="89"/>
      <c r="Q1998" s="90">
        <f>(17/100+7.6/100+1.65/100)*P1998</f>
        <v>0</v>
      </c>
      <c r="R1998" s="90"/>
      <c r="S1998" s="90"/>
      <c r="T1998" s="90"/>
      <c r="U1998" s="90"/>
      <c r="V1998" s="90">
        <f>+P1998-Q1998+R1998+S1998+T1998+U1998</f>
        <v>0</v>
      </c>
      <c r="W1998" s="91">
        <f>(1.02/100)</f>
        <v>1.02E-2</v>
      </c>
      <c r="X1998" s="91">
        <v>4.8E-3</v>
      </c>
      <c r="Y1998" s="91">
        <v>0.17</v>
      </c>
      <c r="Z1998" s="91">
        <v>1.65E-2</v>
      </c>
      <c r="AA1998" s="91">
        <v>7.6E-2</v>
      </c>
      <c r="AB1998" s="91">
        <f>SUM(W1998:AA1998)</f>
        <v>0.2775</v>
      </c>
      <c r="AC1998" s="75">
        <v>12</v>
      </c>
      <c r="AD1998" s="92">
        <f>IF(AL1998="","",+AC1998*AL1998)</f>
      </c>
      <c r="AE1998" s="93">
        <f>IF(AL1998="","",+AL1998*AB1998)</f>
      </c>
      <c r="AF1998" s="92">
        <f>IF(AL1998="","",+AL1998-AE1998)</f>
      </c>
      <c r="AG1998" s="93">
        <f>+V1998</f>
        <v>0</v>
      </c>
      <c r="AH1998" s="92">
        <f>IF(AF1998="","",+AF1998-AG1998)</f>
      </c>
      <c r="AI1998" s="92">
        <f>IF(AH1998="","",+AH1998*AC1998)</f>
      </c>
      <c r="AJ1998" s="93"/>
      <c r="AK1998" s="94">
        <v>0.33</v>
      </c>
      <c r="AL1998" s="93">
        <f>IF(V1998=0,"",V1998/(1-AB1998-AK1998))</f>
      </c>
      <c r="AM1998" s="95">
        <v>0.33</v>
      </c>
      <c r="AN1998" s="93">
        <f>IF(V1998=0,"",V1998/(1-AB1998-AM1998))</f>
      </c>
      <c r="AO1998" s="96">
        <v>1.2</v>
      </c>
      <c r="AP1998" s="93">
        <f>IF(BD!AJ1998="","",BD!AJ1998*BD!AO1998)</f>
      </c>
      <c r="AQ1998" s="91">
        <f>BD!AM1998/BD!AK1998-1</f>
        <v>0</v>
      </c>
      <c r="AR1998" s="91">
        <f>IF(BD!AN1998="","",IF(BD!AJ1998="","",BD!AN1998/BD!AJ1998-1))</f>
      </c>
      <c r="AS1998" s="91">
        <f>IF(BD!AN1998="","",IF(BD!AN1998&lt;BD!AL1998,"ABAIXO DA META","DENTRO DA META"))</f>
      </c>
      <c r="AT1998" s="91" t="str">
        <f>IF(BD!AJ1998="","EM ANÁLISE",IF(BD!AP1998&gt;=BD!AN1998,"GO", "NO GO"))</f>
        <v>EM ANÁLISE</v>
      </c>
      <c r="AU1998" s="97">
        <f>IF(AN1998="","",+BD!$AN1998-AJ1998)</f>
      </c>
      <c r="AV1998" s="98"/>
      <c r="AW1998" s="90">
        <f>BD!P1998*BD!AC1998</f>
        <v>0</v>
      </c>
      <c r="AX1998" s="90">
        <f>BD!V1998*BD!AC1998</f>
        <v>0</v>
      </c>
      <c r="AY1998" s="90">
        <f>IF(BD!AN1998="","",BD!AN1998*BD!AC1998)</f>
      </c>
      <c r="AZ1998" s="75" t="s">
        <v>123</v>
      </c>
      <c r="BA1998" s="75"/>
      <c r="BB1998" s="75"/>
      <c r="BC1998" s="75"/>
      <c r="BD1998" s="104"/>
      <c r="BE1998" s="104"/>
      <c r="BF1998" s="101"/>
      <c r="BG1998" s="101"/>
      <c r="BH1998" s="101"/>
      <c r="BI1998" s="101"/>
      <c r="BJ1998" s="101"/>
      <c r="BK1998" s="101"/>
      <c r="BL1998" s="101"/>
      <c r="BM1998" s="101"/>
      <c r="BN1998" s="101"/>
      <c r="BO1998" s="103"/>
      <c r="BP1998" s="101"/>
      <c r="BQ1998" s="101"/>
      <c r="BR1998" s="101"/>
      <c r="BS1998" s="101"/>
      <c r="BT1998" s="101"/>
      <c r="BU1998" s="101"/>
      <c r="BV1998" s="101"/>
      <c r="BW1998" s="101"/>
      <c r="BX1998" s="101"/>
      <c r="BY1998" s="101"/>
      <c r="BZ1998" s="101"/>
      <c r="CA1998" s="101"/>
      <c r="CB1998" s="101"/>
      <c r="CC1998" s="101"/>
      <c r="CD1998" s="101"/>
      <c r="CE1998" s="101"/>
      <c r="CF1998" s="101"/>
      <c r="CG1998" s="37" t="e">
        <f>VLOOKUP(Table_1[[#This Row],[EAN]],'[1]Planilha1'!$E:$R,13,0)</f>
        <v>#N/A</v>
      </c>
      <c r="CI1998" s="188">
        <f>IF(Table_1[[#This Row],[STATUS MERCADO]]="GO",Table_1[[#This Row],[M. BRUTA TOTAL]],0)</f>
        <v>0</v>
      </c>
      <c r="CJ1998" s="188">
        <f>IF(Table_1[[#This Row],[STATUS MERCADO]]="GO",Table_1[[#This Row],[PV UNIT. REALIZADO]]*Table_1[[#This Row],[QUANTIDADE]],0)</f>
        <v>0</v>
      </c>
    </row>
    <row r="1999" ht="15" hidden="1">
      <c r="A1999" s="7"/>
      <c r="B1999" s="75" t="s">
        <v>400</v>
      </c>
      <c r="C1999" s="75">
        <v>223685</v>
      </c>
      <c r="D1999" s="75">
        <v>61001132</v>
      </c>
      <c r="E1999" s="85">
        <v>7509546653402</v>
      </c>
      <c r="F1999" s="86" t="s">
        <v>2213</v>
      </c>
      <c r="G1999" s="75" t="s">
        <v>15</v>
      </c>
      <c r="H1999" s="75">
        <v>1620</v>
      </c>
      <c r="I1999" s="87" t="s">
        <v>1541</v>
      </c>
      <c r="J1999" s="75" t="s">
        <v>1542</v>
      </c>
      <c r="K1999" s="88" t="s">
        <v>1177</v>
      </c>
      <c r="L1999" s="88">
        <v>48</v>
      </c>
      <c r="M1999" s="88">
        <v>0</v>
      </c>
      <c r="N1999" s="75" t="s">
        <v>85</v>
      </c>
      <c r="O1999" s="75" t="s">
        <v>1739</v>
      </c>
      <c r="P1999" s="89"/>
      <c r="Q1999" s="90">
        <f>(17/100+7.6/100+1.65/100)*P1999</f>
        <v>0</v>
      </c>
      <c r="R1999" s="90"/>
      <c r="S1999" s="90"/>
      <c r="T1999" s="90"/>
      <c r="U1999" s="90"/>
      <c r="V1999" s="90">
        <f>+P1999-Q1999+R1999+S1999+T1999+U1999</f>
        <v>0</v>
      </c>
      <c r="W1999" s="91">
        <f>(1.02/100)</f>
        <v>1.02E-2</v>
      </c>
      <c r="X1999" s="91">
        <v>4.8E-3</v>
      </c>
      <c r="Y1999" s="91">
        <v>0.17</v>
      </c>
      <c r="Z1999" s="91">
        <v>1.65E-2</v>
      </c>
      <c r="AA1999" s="91">
        <v>7.6E-2</v>
      </c>
      <c r="AB1999" s="91">
        <f>SUM(W1999:AA1999)</f>
        <v>0.2775</v>
      </c>
      <c r="AC1999" s="75">
        <v>12</v>
      </c>
      <c r="AD1999" s="92">
        <f>IF(AL1999="","",+AC1999*AL1999)</f>
      </c>
      <c r="AE1999" s="93">
        <f>IF(AL1999="","",+AL1999*AB1999)</f>
      </c>
      <c r="AF1999" s="92">
        <f>IF(AL1999="","",+AL1999-AE1999)</f>
      </c>
      <c r="AG1999" s="93">
        <f>+V1999</f>
        <v>0</v>
      </c>
      <c r="AH1999" s="92">
        <f>IF(AF1999="","",+AF1999-AG1999)</f>
      </c>
      <c r="AI1999" s="92">
        <f>IF(AH1999="","",+AH1999*AC1999)</f>
      </c>
      <c r="AJ1999" s="93"/>
      <c r="AK1999" s="94">
        <v>0.33</v>
      </c>
      <c r="AL1999" s="93">
        <f>IF(V1999=0,"",V1999/(1-AB1999-AK1999))</f>
      </c>
      <c r="AM1999" s="95">
        <v>0.33</v>
      </c>
      <c r="AN1999" s="93">
        <f>IF(V1999=0,"",V1999/(1-AB1999-AM1999))</f>
      </c>
      <c r="AO1999" s="96">
        <v>1.2</v>
      </c>
      <c r="AP1999" s="93">
        <f>IF(BD!AJ1999="","",BD!AJ1999*BD!AO1999)</f>
      </c>
      <c r="AQ1999" s="91">
        <f>BD!AM1999/BD!AK1999-1</f>
        <v>0</v>
      </c>
      <c r="AR1999" s="91">
        <f>IF(BD!AN1999="","",IF(BD!AJ1999="","",BD!AN1999/BD!AJ1999-1))</f>
      </c>
      <c r="AS1999" s="91">
        <f>IF(BD!AN1999="","",IF(BD!AN1999&lt;BD!AL1999,"ABAIXO DA META","DENTRO DA META"))</f>
      </c>
      <c r="AT1999" s="91" t="str">
        <f>IF(BD!AJ1999="","EM ANÁLISE",IF(BD!AP1999&gt;=BD!AN1999,"GO", "NO GO"))</f>
        <v>EM ANÁLISE</v>
      </c>
      <c r="AU1999" s="97">
        <f>IF(AN1999="","",+BD!$AN1999-AJ1999)</f>
      </c>
      <c r="AV1999" s="98"/>
      <c r="AW1999" s="90">
        <f>BD!P1999*BD!AC1999</f>
        <v>0</v>
      </c>
      <c r="AX1999" s="90">
        <f>BD!V1999*BD!AC1999</f>
        <v>0</v>
      </c>
      <c r="AY1999" s="90">
        <f>IF(BD!AN1999="","",BD!AN1999*BD!AC1999)</f>
      </c>
      <c r="AZ1999" s="75" t="s">
        <v>123</v>
      </c>
      <c r="BA1999" s="75"/>
      <c r="BB1999" s="75"/>
      <c r="BC1999" s="75"/>
      <c r="BD1999" s="104"/>
      <c r="BE1999" s="104"/>
      <c r="BF1999" s="101"/>
      <c r="BG1999" s="101"/>
      <c r="BH1999" s="101"/>
      <c r="BI1999" s="101"/>
      <c r="BJ1999" s="101"/>
      <c r="BK1999" s="101"/>
      <c r="BL1999" s="101"/>
      <c r="BM1999" s="101"/>
      <c r="BN1999" s="101"/>
      <c r="BO1999" s="103"/>
      <c r="BP1999" s="101"/>
      <c r="BQ1999" s="101"/>
      <c r="BR1999" s="101"/>
      <c r="BS1999" s="101"/>
      <c r="BT1999" s="101"/>
      <c r="BU1999" s="101"/>
      <c r="BV1999" s="101"/>
      <c r="BW1999" s="101"/>
      <c r="BX1999" s="101"/>
      <c r="BY1999" s="101"/>
      <c r="BZ1999" s="101"/>
      <c r="CA1999" s="101"/>
      <c r="CB1999" s="101"/>
      <c r="CC1999" s="101"/>
      <c r="CD1999" s="101"/>
      <c r="CE1999" s="101"/>
      <c r="CF1999" s="101"/>
      <c r="CG1999" s="37" t="e">
        <f>VLOOKUP(Table_1[[#This Row],[EAN]],'[1]Planilha1'!$E:$R,13,0)</f>
        <v>#N/A</v>
      </c>
      <c r="CI1999" s="188">
        <f>IF(Table_1[[#This Row],[STATUS MERCADO]]="GO",Table_1[[#This Row],[M. BRUTA TOTAL]],0)</f>
        <v>0</v>
      </c>
      <c r="CJ1999" s="188">
        <f>IF(Table_1[[#This Row],[STATUS MERCADO]]="GO",Table_1[[#This Row],[PV UNIT. REALIZADO]]*Table_1[[#This Row],[QUANTIDADE]],0)</f>
        <v>0</v>
      </c>
    </row>
    <row r="2000" ht="15" hidden="1">
      <c r="A2000" s="7"/>
      <c r="B2000" s="75" t="s">
        <v>400</v>
      </c>
      <c r="C2000" s="75">
        <v>223686</v>
      </c>
      <c r="D2000" s="75">
        <v>61007725</v>
      </c>
      <c r="E2000" s="85">
        <v>7509546662619</v>
      </c>
      <c r="F2000" s="86" t="s">
        <v>2214</v>
      </c>
      <c r="G2000" s="75" t="s">
        <v>15</v>
      </c>
      <c r="H2000" s="75">
        <v>1620</v>
      </c>
      <c r="I2000" s="87" t="s">
        <v>1541</v>
      </c>
      <c r="J2000" s="75" t="s">
        <v>1697</v>
      </c>
      <c r="K2000" s="88" t="s">
        <v>1177</v>
      </c>
      <c r="L2000" s="88">
        <v>12</v>
      </c>
      <c r="M2000" s="88">
        <v>0</v>
      </c>
      <c r="N2000" s="75" t="s">
        <v>85</v>
      </c>
      <c r="O2000" s="75" t="s">
        <v>1739</v>
      </c>
      <c r="P2000" s="89"/>
      <c r="Q2000" s="90">
        <f>(17/100+7.6/100+1.65/100)*P2000</f>
        <v>0</v>
      </c>
      <c r="R2000" s="90"/>
      <c r="S2000" s="90"/>
      <c r="T2000" s="90"/>
      <c r="U2000" s="90"/>
      <c r="V2000" s="90">
        <f>+P2000-Q2000+R2000+S2000+T2000+U2000</f>
        <v>0</v>
      </c>
      <c r="W2000" s="91">
        <f>(1.02/100)</f>
        <v>1.02E-2</v>
      </c>
      <c r="X2000" s="91">
        <v>4.8E-3</v>
      </c>
      <c r="Y2000" s="91">
        <v>0.17</v>
      </c>
      <c r="Z2000" s="91">
        <v>1.65E-2</v>
      </c>
      <c r="AA2000" s="91">
        <v>7.6E-2</v>
      </c>
      <c r="AB2000" s="91">
        <f>SUM(W2000:AA2000)</f>
        <v>0.2775</v>
      </c>
      <c r="AC2000" s="75">
        <v>12</v>
      </c>
      <c r="AD2000" s="92">
        <f>IF(AL2000="","",+AC2000*AL2000)</f>
      </c>
      <c r="AE2000" s="93">
        <f>IF(AL2000="","",+AL2000*AB2000)</f>
      </c>
      <c r="AF2000" s="92">
        <f>IF(AL2000="","",+AL2000-AE2000)</f>
      </c>
      <c r="AG2000" s="93">
        <f>+V2000</f>
        <v>0</v>
      </c>
      <c r="AH2000" s="92">
        <f>IF(AF2000="","",+AF2000-AG2000)</f>
      </c>
      <c r="AI2000" s="92">
        <f>IF(AH2000="","",+AH2000*AC2000)</f>
      </c>
      <c r="AJ2000" s="93"/>
      <c r="AK2000" s="94">
        <v>0.33</v>
      </c>
      <c r="AL2000" s="93">
        <f>IF(V2000=0,"",V2000/(1-AB2000-AK2000))</f>
      </c>
      <c r="AM2000" s="95">
        <v>0.33</v>
      </c>
      <c r="AN2000" s="93">
        <f>IF(V2000=0,"",V2000/(1-AB2000-AM2000))</f>
      </c>
      <c r="AO2000" s="96">
        <v>1.2</v>
      </c>
      <c r="AP2000" s="93">
        <f>IF(BD!AJ2000="","",BD!AJ2000*BD!AO2000)</f>
      </c>
      <c r="AQ2000" s="91">
        <f>BD!AM2000/BD!AK2000-1</f>
        <v>0</v>
      </c>
      <c r="AR2000" s="91">
        <f>IF(BD!AN2000="","",IF(BD!AJ2000="","",BD!AN2000/BD!AJ2000-1))</f>
      </c>
      <c r="AS2000" s="91">
        <f>IF(BD!AN2000="","",IF(BD!AN2000&lt;BD!AL2000,"ABAIXO DA META","DENTRO DA META"))</f>
      </c>
      <c r="AT2000" s="91" t="str">
        <f>IF(BD!AJ2000="","EM ANÁLISE",IF(BD!AP2000&gt;=BD!AN2000,"GO", "NO GO"))</f>
        <v>EM ANÁLISE</v>
      </c>
      <c r="AU2000" s="97">
        <f>IF(AN2000="","",+BD!$AN2000-AJ2000)</f>
      </c>
      <c r="AV2000" s="98"/>
      <c r="AW2000" s="90">
        <f>BD!P2000*BD!AC2000</f>
        <v>0</v>
      </c>
      <c r="AX2000" s="90">
        <f>BD!V2000*BD!AC2000</f>
        <v>0</v>
      </c>
      <c r="AY2000" s="90">
        <f>IF(BD!AN2000="","",BD!AN2000*BD!AC2000)</f>
      </c>
      <c r="AZ2000" s="75" t="s">
        <v>123</v>
      </c>
      <c r="BA2000" s="75"/>
      <c r="BB2000" s="75"/>
      <c r="BC2000" s="75"/>
      <c r="BD2000" s="104"/>
      <c r="BE2000" s="104"/>
      <c r="BF2000" s="101"/>
      <c r="BG2000" s="101"/>
      <c r="BH2000" s="101"/>
      <c r="BI2000" s="101"/>
      <c r="BJ2000" s="101"/>
      <c r="BK2000" s="101"/>
      <c r="BL2000" s="101"/>
      <c r="BM2000" s="101"/>
      <c r="BN2000" s="101"/>
      <c r="BO2000" s="103"/>
      <c r="BP2000" s="101"/>
      <c r="BQ2000" s="101"/>
      <c r="BR2000" s="101"/>
      <c r="BS2000" s="101"/>
      <c r="BT2000" s="101"/>
      <c r="BU2000" s="101"/>
      <c r="BV2000" s="101"/>
      <c r="BW2000" s="101"/>
      <c r="BX2000" s="101"/>
      <c r="BY2000" s="101"/>
      <c r="BZ2000" s="101"/>
      <c r="CA2000" s="101"/>
      <c r="CB2000" s="101"/>
      <c r="CC2000" s="101"/>
      <c r="CD2000" s="101"/>
      <c r="CE2000" s="101"/>
      <c r="CF2000" s="101"/>
      <c r="CG2000" s="37" t="e">
        <f>VLOOKUP(Table_1[[#This Row],[EAN]],'[1]Planilha1'!$E:$R,13,0)</f>
        <v>#N/A</v>
      </c>
      <c r="CI2000" s="188">
        <f>IF(Table_1[[#This Row],[STATUS MERCADO]]="GO",Table_1[[#This Row],[M. BRUTA TOTAL]],0)</f>
        <v>0</v>
      </c>
      <c r="CJ2000" s="188">
        <f>IF(Table_1[[#This Row],[STATUS MERCADO]]="GO",Table_1[[#This Row],[PV UNIT. REALIZADO]]*Table_1[[#This Row],[QUANTIDADE]],0)</f>
        <v>0</v>
      </c>
    </row>
    <row r="2001" ht="15" hidden="1">
      <c r="A2001" s="7"/>
      <c r="B2001" s="75" t="s">
        <v>400</v>
      </c>
      <c r="C2001" s="75">
        <v>223687</v>
      </c>
      <c r="D2001" s="75">
        <v>61007727</v>
      </c>
      <c r="E2001" s="85">
        <v>7509546662626</v>
      </c>
      <c r="F2001" s="86" t="s">
        <v>2215</v>
      </c>
      <c r="G2001" s="75" t="s">
        <v>15</v>
      </c>
      <c r="H2001" s="75">
        <v>1620</v>
      </c>
      <c r="I2001" s="87" t="s">
        <v>1541</v>
      </c>
      <c r="J2001" s="75" t="s">
        <v>1697</v>
      </c>
      <c r="K2001" s="88" t="s">
        <v>1177</v>
      </c>
      <c r="L2001" s="88">
        <v>12</v>
      </c>
      <c r="M2001" s="88">
        <v>0</v>
      </c>
      <c r="N2001" s="75" t="s">
        <v>85</v>
      </c>
      <c r="O2001" s="75" t="s">
        <v>1739</v>
      </c>
      <c r="P2001" s="89"/>
      <c r="Q2001" s="90">
        <f>(17/100+7.6/100+1.65/100)*P2001</f>
        <v>0</v>
      </c>
      <c r="R2001" s="90"/>
      <c r="S2001" s="90"/>
      <c r="T2001" s="90"/>
      <c r="U2001" s="90"/>
      <c r="V2001" s="90">
        <f>+P2001-Q2001+R2001+S2001+T2001+U2001</f>
        <v>0</v>
      </c>
      <c r="W2001" s="91">
        <f>(1.02/100)</f>
        <v>1.02E-2</v>
      </c>
      <c r="X2001" s="91">
        <v>4.8E-3</v>
      </c>
      <c r="Y2001" s="91">
        <v>0.17</v>
      </c>
      <c r="Z2001" s="91">
        <v>1.65E-2</v>
      </c>
      <c r="AA2001" s="91">
        <v>7.6E-2</v>
      </c>
      <c r="AB2001" s="91">
        <f>SUM(W2001:AA2001)</f>
        <v>0.2775</v>
      </c>
      <c r="AC2001" s="75">
        <v>12</v>
      </c>
      <c r="AD2001" s="92">
        <f>IF(AL2001="","",+AC2001*AL2001)</f>
      </c>
      <c r="AE2001" s="93">
        <f>IF(AL2001="","",+AL2001*AB2001)</f>
      </c>
      <c r="AF2001" s="92">
        <f>IF(AL2001="","",+AL2001-AE2001)</f>
      </c>
      <c r="AG2001" s="93">
        <f>+V2001</f>
        <v>0</v>
      </c>
      <c r="AH2001" s="92">
        <f>IF(AF2001="","",+AF2001-AG2001)</f>
      </c>
      <c r="AI2001" s="92">
        <f>IF(AH2001="","",+AH2001*AC2001)</f>
      </c>
      <c r="AJ2001" s="93"/>
      <c r="AK2001" s="94">
        <v>0.33</v>
      </c>
      <c r="AL2001" s="93">
        <f>IF(V2001=0,"",V2001/(1-AB2001-AK2001))</f>
      </c>
      <c r="AM2001" s="95">
        <v>0.33</v>
      </c>
      <c r="AN2001" s="93">
        <f>IF(V2001=0,"",V2001/(1-AB2001-AM2001))</f>
      </c>
      <c r="AO2001" s="96">
        <v>1.2</v>
      </c>
      <c r="AP2001" s="93">
        <f>IF(BD!AJ2001="","",BD!AJ2001*BD!AO2001)</f>
      </c>
      <c r="AQ2001" s="91">
        <f>BD!AM2001/BD!AK2001-1</f>
        <v>0</v>
      </c>
      <c r="AR2001" s="91">
        <f>IF(BD!AN2001="","",IF(BD!AJ2001="","",BD!AN2001/BD!AJ2001-1))</f>
      </c>
      <c r="AS2001" s="91">
        <f>IF(BD!AN2001="","",IF(BD!AN2001&lt;BD!AL2001,"ABAIXO DA META","DENTRO DA META"))</f>
      </c>
      <c r="AT2001" s="91" t="str">
        <f>IF(BD!AJ2001="","EM ANÁLISE",IF(BD!AP2001&gt;=BD!AN2001,"GO", "NO GO"))</f>
        <v>EM ANÁLISE</v>
      </c>
      <c r="AU2001" s="97">
        <f>IF(AN2001="","",+BD!$AN2001-AJ2001)</f>
      </c>
      <c r="AV2001" s="98"/>
      <c r="AW2001" s="90">
        <f>BD!P2001*BD!AC2001</f>
        <v>0</v>
      </c>
      <c r="AX2001" s="90">
        <f>BD!V2001*BD!AC2001</f>
        <v>0</v>
      </c>
      <c r="AY2001" s="90">
        <f>IF(BD!AN2001="","",BD!AN2001*BD!AC2001)</f>
      </c>
      <c r="AZ2001" s="75" t="s">
        <v>123</v>
      </c>
      <c r="BA2001" s="75"/>
      <c r="BB2001" s="75"/>
      <c r="BC2001" s="75"/>
      <c r="BD2001" s="104"/>
      <c r="BE2001" s="104"/>
      <c r="BF2001" s="101"/>
      <c r="BG2001" s="101"/>
      <c r="BH2001" s="101"/>
      <c r="BI2001" s="101"/>
      <c r="BJ2001" s="101"/>
      <c r="BK2001" s="101"/>
      <c r="BL2001" s="101"/>
      <c r="BM2001" s="101"/>
      <c r="BN2001" s="101"/>
      <c r="BO2001" s="103"/>
      <c r="BP2001" s="101"/>
      <c r="BQ2001" s="101"/>
      <c r="BR2001" s="101"/>
      <c r="BS2001" s="101"/>
      <c r="BT2001" s="101"/>
      <c r="BU2001" s="101"/>
      <c r="BV2001" s="101"/>
      <c r="BW2001" s="101"/>
      <c r="BX2001" s="101"/>
      <c r="BY2001" s="101"/>
      <c r="BZ2001" s="101"/>
      <c r="CA2001" s="101"/>
      <c r="CB2001" s="101"/>
      <c r="CC2001" s="101"/>
      <c r="CD2001" s="101"/>
      <c r="CE2001" s="101"/>
      <c r="CF2001" s="101"/>
      <c r="CG2001" s="37" t="e">
        <f>VLOOKUP(Table_1[[#This Row],[EAN]],'[1]Planilha1'!$E:$R,13,0)</f>
        <v>#N/A</v>
      </c>
      <c r="CI2001" s="188">
        <f>IF(Table_1[[#This Row],[STATUS MERCADO]]="GO",Table_1[[#This Row],[M. BRUTA TOTAL]],0)</f>
        <v>0</v>
      </c>
      <c r="CJ2001" s="188">
        <f>IF(Table_1[[#This Row],[STATUS MERCADO]]="GO",Table_1[[#This Row],[PV UNIT. REALIZADO]]*Table_1[[#This Row],[QUANTIDADE]],0)</f>
        <v>0</v>
      </c>
    </row>
    <row r="2002" ht="15" hidden="1">
      <c r="A2002" s="7"/>
      <c r="B2002" s="75" t="s">
        <v>400</v>
      </c>
      <c r="C2002" s="75">
        <v>223688</v>
      </c>
      <c r="D2002" s="75">
        <v>61007854</v>
      </c>
      <c r="E2002" s="85">
        <v>7509546662947</v>
      </c>
      <c r="F2002" s="86" t="s">
        <v>2216</v>
      </c>
      <c r="G2002" s="75" t="s">
        <v>15</v>
      </c>
      <c r="H2002" s="75">
        <v>1620</v>
      </c>
      <c r="I2002" s="87" t="s">
        <v>1541</v>
      </c>
      <c r="J2002" s="75" t="s">
        <v>1697</v>
      </c>
      <c r="K2002" s="88" t="s">
        <v>1177</v>
      </c>
      <c r="L2002" s="88">
        <v>12</v>
      </c>
      <c r="M2002" s="88">
        <v>0</v>
      </c>
      <c r="N2002" s="75" t="s">
        <v>85</v>
      </c>
      <c r="O2002" s="75" t="s">
        <v>1739</v>
      </c>
      <c r="P2002" s="89"/>
      <c r="Q2002" s="90">
        <f>(17/100+7.6/100+1.65/100)*P2002</f>
        <v>0</v>
      </c>
      <c r="R2002" s="90"/>
      <c r="S2002" s="90"/>
      <c r="T2002" s="90"/>
      <c r="U2002" s="90"/>
      <c r="V2002" s="90">
        <f>+P2002-Q2002+R2002+S2002+T2002+U2002</f>
        <v>0</v>
      </c>
      <c r="W2002" s="91">
        <f>(1.02/100)</f>
        <v>1.02E-2</v>
      </c>
      <c r="X2002" s="91">
        <v>4.8E-3</v>
      </c>
      <c r="Y2002" s="91">
        <v>0.17</v>
      </c>
      <c r="Z2002" s="91">
        <v>1.65E-2</v>
      </c>
      <c r="AA2002" s="91">
        <v>7.6E-2</v>
      </c>
      <c r="AB2002" s="91">
        <f>SUM(W2002:AA2002)</f>
        <v>0.2775</v>
      </c>
      <c r="AC2002" s="75">
        <v>12</v>
      </c>
      <c r="AD2002" s="92">
        <f>IF(AL2002="","",+AC2002*AL2002)</f>
      </c>
      <c r="AE2002" s="93">
        <f>IF(AL2002="","",+AL2002*AB2002)</f>
      </c>
      <c r="AF2002" s="92">
        <f>IF(AL2002="","",+AL2002-AE2002)</f>
      </c>
      <c r="AG2002" s="93">
        <f>+V2002</f>
        <v>0</v>
      </c>
      <c r="AH2002" s="92">
        <f>IF(AF2002="","",+AF2002-AG2002)</f>
      </c>
      <c r="AI2002" s="92">
        <f>IF(AH2002="","",+AH2002*AC2002)</f>
      </c>
      <c r="AJ2002" s="93"/>
      <c r="AK2002" s="94">
        <v>0.33</v>
      </c>
      <c r="AL2002" s="93">
        <f>IF(V2002=0,"",V2002/(1-AB2002-AK2002))</f>
      </c>
      <c r="AM2002" s="95">
        <v>0.33</v>
      </c>
      <c r="AN2002" s="93">
        <f>IF(V2002=0,"",V2002/(1-AB2002-AM2002))</f>
      </c>
      <c r="AO2002" s="96">
        <v>1.2</v>
      </c>
      <c r="AP2002" s="93">
        <f>IF(BD!AJ2002="","",BD!AJ2002*BD!AO2002)</f>
      </c>
      <c r="AQ2002" s="91">
        <f>BD!AM2002/BD!AK2002-1</f>
        <v>0</v>
      </c>
      <c r="AR2002" s="91">
        <f>IF(BD!AN2002="","",IF(BD!AJ2002="","",BD!AN2002/BD!AJ2002-1))</f>
      </c>
      <c r="AS2002" s="91">
        <f>IF(BD!AN2002="","",IF(BD!AN2002&lt;BD!AL2002,"ABAIXO DA META","DENTRO DA META"))</f>
      </c>
      <c r="AT2002" s="91" t="str">
        <f>IF(BD!AJ2002="","EM ANÁLISE",IF(BD!AP2002&gt;=BD!AN2002,"GO", "NO GO"))</f>
        <v>EM ANÁLISE</v>
      </c>
      <c r="AU2002" s="97">
        <f>IF(AN2002="","",+BD!$AN2002-AJ2002)</f>
      </c>
      <c r="AV2002" s="98"/>
      <c r="AW2002" s="90">
        <f>BD!P2002*BD!AC2002</f>
        <v>0</v>
      </c>
      <c r="AX2002" s="90">
        <f>BD!V2002*BD!AC2002</f>
        <v>0</v>
      </c>
      <c r="AY2002" s="90">
        <f>IF(BD!AN2002="","",BD!AN2002*BD!AC2002)</f>
      </c>
      <c r="AZ2002" s="75" t="s">
        <v>123</v>
      </c>
      <c r="BA2002" s="75"/>
      <c r="BB2002" s="75"/>
      <c r="BC2002" s="75"/>
      <c r="BD2002" s="104"/>
      <c r="BE2002" s="104"/>
      <c r="BF2002" s="101"/>
      <c r="BG2002" s="101"/>
      <c r="BH2002" s="101"/>
      <c r="BI2002" s="101"/>
      <c r="BJ2002" s="101"/>
      <c r="BK2002" s="101"/>
      <c r="BL2002" s="101"/>
      <c r="BM2002" s="101"/>
      <c r="BN2002" s="101"/>
      <c r="BO2002" s="103"/>
      <c r="BP2002" s="101"/>
      <c r="BQ2002" s="101"/>
      <c r="BR2002" s="101"/>
      <c r="BS2002" s="101"/>
      <c r="BT2002" s="101"/>
      <c r="BU2002" s="101"/>
      <c r="BV2002" s="101"/>
      <c r="BW2002" s="101"/>
      <c r="BX2002" s="101"/>
      <c r="BY2002" s="101"/>
      <c r="BZ2002" s="101"/>
      <c r="CA2002" s="101"/>
      <c r="CB2002" s="101"/>
      <c r="CC2002" s="101"/>
      <c r="CD2002" s="101"/>
      <c r="CE2002" s="101"/>
      <c r="CF2002" s="101"/>
      <c r="CG2002" s="37" t="e">
        <f>VLOOKUP(Table_1[[#This Row],[EAN]],'[1]Planilha1'!$E:$R,13,0)</f>
        <v>#N/A</v>
      </c>
      <c r="CI2002" s="188">
        <f>IF(Table_1[[#This Row],[STATUS MERCADO]]="GO",Table_1[[#This Row],[M. BRUTA TOTAL]],0)</f>
        <v>0</v>
      </c>
      <c r="CJ2002" s="188">
        <f>IF(Table_1[[#This Row],[STATUS MERCADO]]="GO",Table_1[[#This Row],[PV UNIT. REALIZADO]]*Table_1[[#This Row],[QUANTIDADE]],0)</f>
        <v>0</v>
      </c>
    </row>
    <row r="2003" ht="15" hidden="1">
      <c r="A2003" s="7"/>
      <c r="B2003" s="75" t="s">
        <v>400</v>
      </c>
      <c r="C2003" s="75">
        <v>223689</v>
      </c>
      <c r="D2003" s="75">
        <v>61006676</v>
      </c>
      <c r="E2003" s="85">
        <v>7509546661087</v>
      </c>
      <c r="F2003" s="86" t="s">
        <v>2217</v>
      </c>
      <c r="G2003" s="75" t="s">
        <v>20</v>
      </c>
      <c r="H2003" s="75">
        <v>1220</v>
      </c>
      <c r="I2003" s="87" t="s">
        <v>402</v>
      </c>
      <c r="J2003" s="75" t="s">
        <v>403</v>
      </c>
      <c r="K2003" s="88" t="s">
        <v>1177</v>
      </c>
      <c r="L2003" s="88">
        <v>6</v>
      </c>
      <c r="M2003" s="88">
        <v>0</v>
      </c>
      <c r="N2003" s="75" t="s">
        <v>85</v>
      </c>
      <c r="O2003" s="75" t="s">
        <v>1739</v>
      </c>
      <c r="P2003" s="89"/>
      <c r="Q2003" s="90">
        <f>(17/100+7.6/100+1.65/100)*P2003</f>
        <v>0</v>
      </c>
      <c r="R2003" s="90"/>
      <c r="S2003" s="90"/>
      <c r="T2003" s="90"/>
      <c r="U2003" s="90"/>
      <c r="V2003" s="90">
        <f>+P2003-Q2003+R2003+S2003+T2003+U2003</f>
        <v>0</v>
      </c>
      <c r="W2003" s="91">
        <f>(1.02/100)</f>
        <v>1.02E-2</v>
      </c>
      <c r="X2003" s="91">
        <v>4.8E-3</v>
      </c>
      <c r="Y2003" s="91">
        <v>0.17</v>
      </c>
      <c r="Z2003" s="91">
        <v>1.65E-2</v>
      </c>
      <c r="AA2003" s="91">
        <v>7.6E-2</v>
      </c>
      <c r="AB2003" s="91">
        <f>SUM(W2003:AA2003)</f>
        <v>0.2775</v>
      </c>
      <c r="AC2003" s="75">
        <v>12</v>
      </c>
      <c r="AD2003" s="92">
        <f>IF(AL2003="","",+AC2003*AL2003)</f>
      </c>
      <c r="AE2003" s="93">
        <f>IF(AL2003="","",+AL2003*AB2003)</f>
      </c>
      <c r="AF2003" s="92">
        <f>IF(AL2003="","",+AL2003-AE2003)</f>
      </c>
      <c r="AG2003" s="93">
        <f>+V2003</f>
        <v>0</v>
      </c>
      <c r="AH2003" s="92">
        <f>IF(AF2003="","",+AF2003-AG2003)</f>
      </c>
      <c r="AI2003" s="92">
        <f>IF(AH2003="","",+AH2003*AC2003)</f>
      </c>
      <c r="AJ2003" s="93"/>
      <c r="AK2003" s="94">
        <v>0.33</v>
      </c>
      <c r="AL2003" s="93">
        <f>IF(V2003=0,"",V2003/(1-AB2003-AK2003))</f>
      </c>
      <c r="AM2003" s="95">
        <v>0.33</v>
      </c>
      <c r="AN2003" s="93">
        <f>IF(V2003=0,"",V2003/(1-AB2003-AM2003))</f>
      </c>
      <c r="AO2003" s="96">
        <v>1.2</v>
      </c>
      <c r="AP2003" s="93">
        <f>IF(BD!AJ2003="","",BD!AJ2003*BD!AO2003)</f>
      </c>
      <c r="AQ2003" s="91">
        <f>BD!AM2003/BD!AK2003-1</f>
        <v>0</v>
      </c>
      <c r="AR2003" s="91">
        <f>IF(BD!AN2003="","",IF(BD!AJ2003="","",BD!AN2003/BD!AJ2003-1))</f>
      </c>
      <c r="AS2003" s="91">
        <f>IF(BD!AN2003="","",IF(BD!AN2003&lt;BD!AL2003,"ABAIXO DA META","DENTRO DA META"))</f>
      </c>
      <c r="AT2003" s="91" t="str">
        <f>IF(BD!AJ2003="","EM ANÁLISE",IF(BD!AP2003&gt;=BD!AN2003,"GO", "NO GO"))</f>
        <v>EM ANÁLISE</v>
      </c>
      <c r="AU2003" s="97">
        <f>IF(AN2003="","",+BD!$AN2003-AJ2003)</f>
      </c>
      <c r="AV2003" s="98"/>
      <c r="AW2003" s="90">
        <f>BD!P2003*BD!AC2003</f>
        <v>0</v>
      </c>
      <c r="AX2003" s="90">
        <f>BD!V2003*BD!AC2003</f>
        <v>0</v>
      </c>
      <c r="AY2003" s="90">
        <f>IF(BD!AN2003="","",BD!AN2003*BD!AC2003)</f>
      </c>
      <c r="AZ2003" s="75" t="s">
        <v>123</v>
      </c>
      <c r="BA2003" s="75"/>
      <c r="BB2003" s="75"/>
      <c r="BC2003" s="75"/>
      <c r="BD2003" s="104"/>
      <c r="BE2003" s="104"/>
      <c r="BF2003" s="101"/>
      <c r="BG2003" s="101"/>
      <c r="BH2003" s="101"/>
      <c r="BI2003" s="101"/>
      <c r="BJ2003" s="101"/>
      <c r="BK2003" s="101"/>
      <c r="BL2003" s="101"/>
      <c r="BM2003" s="101"/>
      <c r="BN2003" s="101"/>
      <c r="BO2003" s="103"/>
      <c r="BP2003" s="101"/>
      <c r="BQ2003" s="101"/>
      <c r="BR2003" s="101"/>
      <c r="BS2003" s="101"/>
      <c r="BT2003" s="101"/>
      <c r="BU2003" s="101"/>
      <c r="BV2003" s="101"/>
      <c r="BW2003" s="101"/>
      <c r="BX2003" s="101"/>
      <c r="BY2003" s="101"/>
      <c r="BZ2003" s="101"/>
      <c r="CA2003" s="101"/>
      <c r="CB2003" s="101"/>
      <c r="CC2003" s="101"/>
      <c r="CD2003" s="101"/>
      <c r="CE2003" s="101"/>
      <c r="CF2003" s="101"/>
      <c r="CG2003" s="37" t="e">
        <f>VLOOKUP(Table_1[[#This Row],[EAN]],'[1]Planilha1'!$E:$R,13,0)</f>
        <v>#N/A</v>
      </c>
      <c r="CI2003" s="188">
        <f>IF(Table_1[[#This Row],[STATUS MERCADO]]="GO",Table_1[[#This Row],[M. BRUTA TOTAL]],0)</f>
        <v>0</v>
      </c>
      <c r="CJ2003" s="188">
        <f>IF(Table_1[[#This Row],[STATUS MERCADO]]="GO",Table_1[[#This Row],[PV UNIT. REALIZADO]]*Table_1[[#This Row],[QUANTIDADE]],0)</f>
        <v>0</v>
      </c>
    </row>
    <row r="2004" ht="15" hidden="1">
      <c r="A2004" s="7" t="str">
        <f>Table_1[[#This Row],[EAN]]&amp;Table_1[[#This Row],[QTD. MÍNIMA EMBALAGEM]]</f>
        <v>750954666277012</v>
      </c>
      <c r="B2004" s="137" t="s">
        <v>400</v>
      </c>
      <c r="C2004" s="138">
        <v>223690</v>
      </c>
      <c r="D2004" s="138">
        <v>61007792</v>
      </c>
      <c r="E2004" s="139">
        <v>7509546662770</v>
      </c>
      <c r="F2004" s="140" t="s">
        <v>2218</v>
      </c>
      <c r="G2004" s="75" t="s">
        <v>20</v>
      </c>
      <c r="H2004" s="138">
        <v>1220</v>
      </c>
      <c r="I2004" s="141" t="s">
        <v>402</v>
      </c>
      <c r="J2004" s="138" t="s">
        <v>403</v>
      </c>
      <c r="K2004" s="142" t="s">
        <v>1177</v>
      </c>
      <c r="L2004" s="142">
        <v>12</v>
      </c>
      <c r="M2004" s="142">
        <v>0</v>
      </c>
      <c r="N2004" s="138" t="s">
        <v>85</v>
      </c>
      <c r="O2004" s="138" t="s">
        <v>1739</v>
      </c>
      <c r="P2004" s="143"/>
      <c r="Q2004" s="144">
        <f>(17/100+7.6/100+1.65/100)*P2004</f>
        <v>0</v>
      </c>
      <c r="R2004" s="144"/>
      <c r="S2004" s="144"/>
      <c r="T2004" s="144"/>
      <c r="U2004" s="144"/>
      <c r="V2004" s="144">
        <f>+P2004-Q2004+R2004+S2004+T2004+U2004</f>
        <v>0</v>
      </c>
      <c r="W2004" s="145">
        <f>(1.02/100)</f>
        <v>1.02E-2</v>
      </c>
      <c r="X2004" s="145">
        <v>4.8E-3</v>
      </c>
      <c r="Y2004" s="145">
        <v>0.17</v>
      </c>
      <c r="Z2004" s="145">
        <v>1.65E-2</v>
      </c>
      <c r="AA2004" s="145">
        <v>7.6E-2</v>
      </c>
      <c r="AB2004" s="145">
        <f>SUM(W2004:AA2004)</f>
        <v>0.2775</v>
      </c>
      <c r="AC2004" s="138">
        <v>12</v>
      </c>
      <c r="AD2004" s="146">
        <f>IF(AL2004="","",+AC2004*AL2004)</f>
      </c>
      <c r="AE2004" s="147">
        <f>IF(AL2004="","",+AL2004*AB2004)</f>
      </c>
      <c r="AF2004" s="146">
        <f>IF(AL2004="","",+AL2004-AE2004)</f>
      </c>
      <c r="AG2004" s="147">
        <f>+V2004</f>
        <v>0</v>
      </c>
      <c r="AH2004" s="146">
        <f>IF(AF2004="","",+AF2004-AG2004)</f>
      </c>
      <c r="AI2004" s="146">
        <f>IF(AH2004="","",+AH2004*AC2004)</f>
      </c>
      <c r="AJ2004" s="147"/>
      <c r="AK2004" s="148">
        <v>0.33</v>
      </c>
      <c r="AL2004" s="147">
        <f>IF(V2004=0,"",V2004/(1-AB2004-AK2004))</f>
      </c>
      <c r="AM2004" s="149">
        <v>0.33</v>
      </c>
      <c r="AN2004" s="147">
        <f>IF(V2004=0,"",V2004/(1-AB2004-AM2004))</f>
      </c>
      <c r="AO2004" s="150">
        <v>1.2</v>
      </c>
      <c r="AP2004" s="147">
        <f>IF(BD!AJ2004="","",BD!AJ2004*BD!AO2004)</f>
      </c>
      <c r="AQ2004" s="145">
        <f>BD!AM2004/BD!AK2004-1</f>
        <v>0</v>
      </c>
      <c r="AR2004" s="145">
        <f>IF(BD!AN2004="","",IF(BD!AJ2004="","",BD!AN2004/BD!AJ2004-1))</f>
      </c>
      <c r="AS2004" s="145">
        <f>IF(BD!AN2004="","",IF(BD!AN2004&lt;BD!AL2004,"ABAIXO DA META","DENTRO DA META"))</f>
      </c>
      <c r="AT2004" s="145" t="str">
        <f>IF(BD!AJ2004="","EM ANÁLISE",IF(BD!AP2004&gt;=BD!AN2004,"GO", "NO GO"))</f>
        <v>EM ANÁLISE</v>
      </c>
      <c r="AU2004" s="151">
        <f>IF(AN2004="","",+BD!$AN2004-AJ2004)</f>
      </c>
      <c r="AV2004" s="98"/>
      <c r="AW2004" s="144">
        <f>BD!P2004*BD!AC2004</f>
        <v>0</v>
      </c>
      <c r="AX2004" s="144">
        <f>BD!V2004*BD!AC2004</f>
        <v>0</v>
      </c>
      <c r="AY2004" s="144">
        <f>IF(BD!AN2004="","",BD!AN2004*BD!AC2004)</f>
      </c>
      <c r="AZ2004" s="138" t="s">
        <v>123</v>
      </c>
      <c r="BA2004" s="138"/>
      <c r="BB2004" s="138"/>
      <c r="BC2004" s="138"/>
      <c r="BD2004" s="104"/>
      <c r="BE2004" s="104"/>
      <c r="BF2004" s="101"/>
      <c r="BG2004" s="101"/>
      <c r="BH2004" s="101"/>
      <c r="BI2004" s="101"/>
      <c r="BJ2004" s="101"/>
      <c r="BK2004" s="101"/>
      <c r="BL2004" s="101"/>
      <c r="BM2004" s="101"/>
      <c r="BN2004" s="101"/>
      <c r="BO2004" s="103"/>
      <c r="BP2004" s="101"/>
      <c r="BQ2004" s="101"/>
      <c r="BR2004" s="101"/>
      <c r="BS2004" s="101"/>
      <c r="BT2004" s="101"/>
      <c r="BU2004" s="101"/>
      <c r="BV2004" s="101"/>
      <c r="BW2004" s="101"/>
      <c r="BX2004" s="101"/>
      <c r="BY2004" s="101"/>
      <c r="BZ2004" s="101"/>
      <c r="CA2004" s="101"/>
      <c r="CB2004" s="101"/>
      <c r="CC2004" s="101"/>
      <c r="CD2004" s="101"/>
      <c r="CE2004" s="101"/>
      <c r="CF2004" s="101"/>
      <c r="CG2004" s="37" t="e">
        <f>VLOOKUP(Table_1[[#This Row],[EAN]],'[1]Planilha1'!$E:$R,13,0)</f>
        <v>#N/A</v>
      </c>
      <c r="CI2004" s="188">
        <f>IF(Table_1[[#This Row],[STATUS MERCADO]]="GO",Table_1[[#This Row],[M. BRUTA TOTAL]],0)</f>
        <v>0</v>
      </c>
      <c r="CJ2004" s="188">
        <f>IF(Table_1[[#This Row],[STATUS MERCADO]]="GO",Table_1[[#This Row],[PV UNIT. REALIZADO]]*Table_1[[#This Row],[QUANTIDADE]],0)</f>
        <v>0</v>
      </c>
    </row>
    <row r="2005" ht="15" hidden="1">
      <c r="A2005" s="7" t="str">
        <f>Table_1[[#This Row],[EAN]]&amp;Table_1[[#This Row],[QTD. MÍNIMA EMBALAGEM]]</f>
        <v>750954666135312</v>
      </c>
      <c r="B2005" s="107" t="s">
        <v>400</v>
      </c>
      <c r="C2005" s="110">
        <v>223691</v>
      </c>
      <c r="D2005" s="110">
        <v>61006240</v>
      </c>
      <c r="E2005" s="108">
        <v>7509546661353</v>
      </c>
      <c r="F2005" s="109" t="s">
        <v>2219</v>
      </c>
      <c r="G2005" s="75" t="s">
        <v>15</v>
      </c>
      <c r="H2005" s="110">
        <v>1620</v>
      </c>
      <c r="I2005" s="111" t="s">
        <v>1541</v>
      </c>
      <c r="J2005" s="110" t="s">
        <v>1719</v>
      </c>
      <c r="K2005" s="112" t="s">
        <v>1177</v>
      </c>
      <c r="L2005" s="112">
        <v>12</v>
      </c>
      <c r="M2005" s="112">
        <v>0</v>
      </c>
      <c r="N2005" s="110" t="s">
        <v>85</v>
      </c>
      <c r="O2005" s="110" t="s">
        <v>1739</v>
      </c>
      <c r="P2005" s="113"/>
      <c r="Q2005" s="114">
        <f>(17/100+7.6/100+1.65/100)*P2005</f>
        <v>0</v>
      </c>
      <c r="R2005" s="114"/>
      <c r="S2005" s="114"/>
      <c r="T2005" s="114"/>
      <c r="U2005" s="114"/>
      <c r="V2005" s="114">
        <f>+P2005-Q2005+R2005+S2005+T2005+U2005</f>
        <v>0</v>
      </c>
      <c r="W2005" s="115">
        <f>(1.02/100)</f>
        <v>1.02E-2</v>
      </c>
      <c r="X2005" s="115">
        <v>4.8E-3</v>
      </c>
      <c r="Y2005" s="115">
        <v>0.17</v>
      </c>
      <c r="Z2005" s="115">
        <v>1.65E-2</v>
      </c>
      <c r="AA2005" s="115">
        <v>7.6E-2</v>
      </c>
      <c r="AB2005" s="115">
        <f>SUM(W2005:AA2005)</f>
        <v>0.2775</v>
      </c>
      <c r="AC2005" s="110">
        <v>12</v>
      </c>
      <c r="AD2005" s="116">
        <f>IF(AL2005="","",+AC2005*AL2005)</f>
      </c>
      <c r="AE2005" s="117">
        <f>IF(AL2005="","",+AL2005*AB2005)</f>
      </c>
      <c r="AF2005" s="116">
        <f>IF(AL2005="","",+AL2005-AE2005)</f>
      </c>
      <c r="AG2005" s="117">
        <f>+V2005</f>
        <v>0</v>
      </c>
      <c r="AH2005" s="116">
        <f>IF(AF2005="","",+AF2005-AG2005)</f>
      </c>
      <c r="AI2005" s="116">
        <f>IF(AH2005="","",+AH2005*AC2005)</f>
      </c>
      <c r="AJ2005" s="117"/>
      <c r="AK2005" s="118">
        <v>0.33</v>
      </c>
      <c r="AL2005" s="117">
        <f>IF(V2005=0,"",V2005/(1-AB2005-AK2005))</f>
      </c>
      <c r="AM2005" s="119">
        <v>0.33</v>
      </c>
      <c r="AN2005" s="117">
        <f>IF(V2005=0,"",V2005/(1-AB2005-AM2005))</f>
      </c>
      <c r="AO2005" s="120">
        <v>1.2</v>
      </c>
      <c r="AP2005" s="117">
        <f>IF(BD!AJ2005="","",BD!AJ2005*BD!AO2005)</f>
      </c>
      <c r="AQ2005" s="115">
        <f>BD!AM2005/BD!AK2005-1</f>
        <v>0</v>
      </c>
      <c r="AR2005" s="115">
        <f>IF(BD!AN2005="","",IF(BD!AJ2005="","",BD!AN2005/BD!AJ2005-1))</f>
      </c>
      <c r="AS2005" s="115">
        <f>IF(BD!AN2005="","",IF(BD!AN2005&lt;BD!AL2005,"ABAIXO DA META","DENTRO DA META"))</f>
      </c>
      <c r="AT2005" s="115" t="str">
        <f>IF(BD!AJ2005="","EM ANÁLISE",IF(BD!AP2005&gt;=BD!AN2005,"GO", "NO GO"))</f>
        <v>EM ANÁLISE</v>
      </c>
      <c r="AU2005" s="121">
        <f>IF(AN2005="","",+BD!$AN2005-AJ2005)</f>
      </c>
      <c r="AV2005" s="98"/>
      <c r="AW2005" s="114">
        <f>BD!P2005*BD!AC2005</f>
        <v>0</v>
      </c>
      <c r="AX2005" s="114">
        <f>BD!V2005*BD!AC2005</f>
        <v>0</v>
      </c>
      <c r="AY2005" s="114">
        <f>IF(BD!AN2005="","",BD!AN2005*BD!AC2005)</f>
      </c>
      <c r="AZ2005" s="110" t="s">
        <v>123</v>
      </c>
      <c r="BA2005" s="110"/>
      <c r="BB2005" s="110"/>
      <c r="BC2005" s="110"/>
      <c r="BD2005" s="104"/>
      <c r="BE2005" s="104"/>
      <c r="BF2005" s="101"/>
      <c r="BG2005" s="101"/>
      <c r="BH2005" s="101"/>
      <c r="BI2005" s="101"/>
      <c r="BJ2005" s="101"/>
      <c r="BK2005" s="101"/>
      <c r="BL2005" s="101"/>
      <c r="BM2005" s="101"/>
      <c r="BN2005" s="101"/>
      <c r="BO2005" s="103"/>
      <c r="BP2005" s="101"/>
      <c r="BQ2005" s="101"/>
      <c r="BR2005" s="101"/>
      <c r="BS2005" s="101"/>
      <c r="BT2005" s="101"/>
      <c r="BU2005" s="101"/>
      <c r="BV2005" s="101"/>
      <c r="BW2005" s="101"/>
      <c r="BX2005" s="101"/>
      <c r="BY2005" s="101"/>
      <c r="BZ2005" s="101"/>
      <c r="CA2005" s="101"/>
      <c r="CB2005" s="101"/>
      <c r="CC2005" s="101"/>
      <c r="CD2005" s="101"/>
      <c r="CE2005" s="101"/>
      <c r="CF2005" s="101"/>
      <c r="CG2005" s="37" t="e">
        <f>VLOOKUP(Table_1[[#This Row],[EAN]],'[1]Planilha1'!$E:$R,13,0)</f>
        <v>#N/A</v>
      </c>
      <c r="CI2005" s="188">
        <f>IF(Table_1[[#This Row],[STATUS MERCADO]]="GO",Table_1[[#This Row],[M. BRUTA TOTAL]],0)</f>
        <v>0</v>
      </c>
      <c r="CJ2005" s="188">
        <f>IF(Table_1[[#This Row],[STATUS MERCADO]]="GO",Table_1[[#This Row],[PV UNIT. REALIZADO]]*Table_1[[#This Row],[QUANTIDADE]],0)</f>
        <v>0</v>
      </c>
    </row>
    <row r="2006" ht="15" hidden="1">
      <c r="A2006" s="7"/>
      <c r="B2006" s="75" t="s">
        <v>400</v>
      </c>
      <c r="C2006" s="75">
        <v>223692</v>
      </c>
      <c r="D2006" s="75">
        <v>61006400</v>
      </c>
      <c r="E2006" s="85">
        <v>7509546660561</v>
      </c>
      <c r="F2006" s="86" t="s">
        <v>2220</v>
      </c>
      <c r="G2006" s="75" t="s">
        <v>15</v>
      </c>
      <c r="H2006" s="75">
        <v>1620</v>
      </c>
      <c r="I2006" s="87" t="s">
        <v>1541</v>
      </c>
      <c r="J2006" s="75" t="s">
        <v>1542</v>
      </c>
      <c r="K2006" s="88" t="s">
        <v>1177</v>
      </c>
      <c r="L2006" s="88">
        <v>72</v>
      </c>
      <c r="M2006" s="88">
        <v>0</v>
      </c>
      <c r="N2006" s="75" t="s">
        <v>85</v>
      </c>
      <c r="O2006" s="75" t="s">
        <v>1739</v>
      </c>
      <c r="P2006" s="89"/>
      <c r="Q2006" s="90">
        <f>(17/100+7.6/100+1.65/100)*P2006</f>
        <v>0</v>
      </c>
      <c r="R2006" s="90"/>
      <c r="S2006" s="90"/>
      <c r="T2006" s="90"/>
      <c r="U2006" s="90"/>
      <c r="V2006" s="90">
        <f>+P2006-Q2006+R2006+S2006+T2006+U2006</f>
        <v>0</v>
      </c>
      <c r="W2006" s="91">
        <f>(1.02/100)</f>
        <v>1.02E-2</v>
      </c>
      <c r="X2006" s="91">
        <v>4.8E-3</v>
      </c>
      <c r="Y2006" s="91">
        <v>0.17</v>
      </c>
      <c r="Z2006" s="91">
        <v>1.65E-2</v>
      </c>
      <c r="AA2006" s="91">
        <v>7.6E-2</v>
      </c>
      <c r="AB2006" s="91">
        <f>SUM(W2006:AA2006)</f>
        <v>0.2775</v>
      </c>
      <c r="AC2006" s="75">
        <v>12</v>
      </c>
      <c r="AD2006" s="92">
        <f>IF(AL2006="","",+AC2006*AL2006)</f>
      </c>
      <c r="AE2006" s="93">
        <f>IF(AL2006="","",+AL2006*AB2006)</f>
      </c>
      <c r="AF2006" s="92">
        <f>IF(AL2006="","",+AL2006-AE2006)</f>
      </c>
      <c r="AG2006" s="93">
        <f>+V2006</f>
        <v>0</v>
      </c>
      <c r="AH2006" s="92">
        <f>IF(AF2006="","",+AF2006-AG2006)</f>
      </c>
      <c r="AI2006" s="92">
        <f>IF(AH2006="","",+AH2006*AC2006)</f>
      </c>
      <c r="AJ2006" s="93"/>
      <c r="AK2006" s="94">
        <v>0.33</v>
      </c>
      <c r="AL2006" s="93">
        <f>IF(V2006=0,"",V2006/(1-AB2006-AK2006))</f>
      </c>
      <c r="AM2006" s="95">
        <v>0.33</v>
      </c>
      <c r="AN2006" s="93">
        <f>IF(V2006=0,"",V2006/(1-AB2006-AM2006))</f>
      </c>
      <c r="AO2006" s="96">
        <v>1.2</v>
      </c>
      <c r="AP2006" s="93">
        <f>IF(BD!AJ2006="","",BD!AJ2006*BD!AO2006)</f>
      </c>
      <c r="AQ2006" s="91">
        <f>BD!AM2006/BD!AK2006-1</f>
        <v>0</v>
      </c>
      <c r="AR2006" s="91">
        <f>IF(BD!AN2006="","",IF(BD!AJ2006="","",BD!AN2006/BD!AJ2006-1))</f>
      </c>
      <c r="AS2006" s="91">
        <f>IF(BD!AN2006="","",IF(BD!AN2006&lt;BD!AL2006,"ABAIXO DA META","DENTRO DA META"))</f>
      </c>
      <c r="AT2006" s="91" t="str">
        <f>IF(BD!AJ2006="","EM ANÁLISE",IF(BD!AP2006&gt;=BD!AN2006,"GO", "NO GO"))</f>
        <v>EM ANÁLISE</v>
      </c>
      <c r="AU2006" s="97">
        <f>IF(AN2006="","",+BD!$AN2006-AJ2006)</f>
      </c>
      <c r="AV2006" s="98"/>
      <c r="AW2006" s="90">
        <f>BD!P2006*BD!AC2006</f>
        <v>0</v>
      </c>
      <c r="AX2006" s="90">
        <f>BD!V2006*BD!AC2006</f>
        <v>0</v>
      </c>
      <c r="AY2006" s="90">
        <f>IF(BD!AN2006="","",BD!AN2006*BD!AC2006)</f>
      </c>
      <c r="AZ2006" s="75" t="s">
        <v>123</v>
      </c>
      <c r="BA2006" s="75"/>
      <c r="BB2006" s="75"/>
      <c r="BC2006" s="75"/>
      <c r="BD2006" s="104"/>
      <c r="BE2006" s="104"/>
      <c r="BF2006" s="101"/>
      <c r="BG2006" s="101"/>
      <c r="BH2006" s="101"/>
      <c r="BI2006" s="101"/>
      <c r="BJ2006" s="101"/>
      <c r="BK2006" s="101"/>
      <c r="BL2006" s="101"/>
      <c r="BM2006" s="101"/>
      <c r="BN2006" s="101"/>
      <c r="BO2006" s="103"/>
      <c r="BP2006" s="101"/>
      <c r="BQ2006" s="101"/>
      <c r="BR2006" s="101"/>
      <c r="BS2006" s="101"/>
      <c r="BT2006" s="101"/>
      <c r="BU2006" s="101"/>
      <c r="BV2006" s="101"/>
      <c r="BW2006" s="101"/>
      <c r="BX2006" s="101"/>
      <c r="BY2006" s="101"/>
      <c r="BZ2006" s="101"/>
      <c r="CA2006" s="101"/>
      <c r="CB2006" s="101"/>
      <c r="CC2006" s="101"/>
      <c r="CD2006" s="101"/>
      <c r="CE2006" s="101"/>
      <c r="CF2006" s="101"/>
      <c r="CG2006" s="37" t="e">
        <f>VLOOKUP(Table_1[[#This Row],[EAN]],'[1]Planilha1'!$E:$R,13,0)</f>
        <v>#N/A</v>
      </c>
      <c r="CI2006" s="188">
        <f>IF(Table_1[[#This Row],[STATUS MERCADO]]="GO",Table_1[[#This Row],[M. BRUTA TOTAL]],0)</f>
        <v>0</v>
      </c>
      <c r="CJ2006" s="188">
        <f>IF(Table_1[[#This Row],[STATUS MERCADO]]="GO",Table_1[[#This Row],[PV UNIT. REALIZADO]]*Table_1[[#This Row],[QUANTIDADE]],0)</f>
        <v>0</v>
      </c>
    </row>
    <row r="2007" ht="15" hidden="1">
      <c r="A2007" s="7"/>
      <c r="B2007" s="75" t="s">
        <v>400</v>
      </c>
      <c r="C2007" s="75">
        <v>223693</v>
      </c>
      <c r="D2007" s="75">
        <v>61005923</v>
      </c>
      <c r="E2007" s="85">
        <v>7509546659435</v>
      </c>
      <c r="F2007" s="86" t="s">
        <v>2221</v>
      </c>
      <c r="G2007" s="75" t="s">
        <v>15</v>
      </c>
      <c r="H2007" s="75">
        <v>560</v>
      </c>
      <c r="I2007" s="87" t="s">
        <v>1560</v>
      </c>
      <c r="J2007" s="75" t="s">
        <v>1647</v>
      </c>
      <c r="K2007" s="88" t="s">
        <v>1177</v>
      </c>
      <c r="L2007" s="88">
        <v>6</v>
      </c>
      <c r="M2007" s="88">
        <v>0</v>
      </c>
      <c r="N2007" s="75" t="s">
        <v>85</v>
      </c>
      <c r="O2007" s="75" t="s">
        <v>1739</v>
      </c>
      <c r="P2007" s="89"/>
      <c r="Q2007" s="90">
        <f>(17/100+7.6/100+1.65/100)*P2007</f>
        <v>0</v>
      </c>
      <c r="R2007" s="90"/>
      <c r="S2007" s="90"/>
      <c r="T2007" s="90"/>
      <c r="U2007" s="90"/>
      <c r="V2007" s="90">
        <f>+P2007-Q2007+R2007+S2007+T2007+U2007</f>
        <v>0</v>
      </c>
      <c r="W2007" s="91">
        <f>(1.02/100)</f>
        <v>1.02E-2</v>
      </c>
      <c r="X2007" s="91">
        <v>4.8E-3</v>
      </c>
      <c r="Y2007" s="91">
        <v>0.17</v>
      </c>
      <c r="Z2007" s="91">
        <v>1.65E-2</v>
      </c>
      <c r="AA2007" s="91">
        <v>7.6E-2</v>
      </c>
      <c r="AB2007" s="91">
        <f>SUM(W2007:AA2007)</f>
        <v>0.2775</v>
      </c>
      <c r="AC2007" s="75">
        <v>12</v>
      </c>
      <c r="AD2007" s="92">
        <f>IF(AL2007="","",+AC2007*AL2007)</f>
      </c>
      <c r="AE2007" s="93">
        <f>IF(AL2007="","",+AL2007*AB2007)</f>
      </c>
      <c r="AF2007" s="92">
        <f>IF(AL2007="","",+AL2007-AE2007)</f>
      </c>
      <c r="AG2007" s="93">
        <f>+V2007</f>
        <v>0</v>
      </c>
      <c r="AH2007" s="92">
        <f>IF(AF2007="","",+AF2007-AG2007)</f>
      </c>
      <c r="AI2007" s="92">
        <f>IF(AH2007="","",+AH2007*AC2007)</f>
      </c>
      <c r="AJ2007" s="93"/>
      <c r="AK2007" s="94">
        <v>0.33</v>
      </c>
      <c r="AL2007" s="93">
        <f>IF(V2007=0,"",V2007/(1-AB2007-AK2007))</f>
      </c>
      <c r="AM2007" s="95">
        <v>0.33</v>
      </c>
      <c r="AN2007" s="93">
        <f>IF(V2007=0,"",V2007/(1-AB2007-AM2007))</f>
      </c>
      <c r="AO2007" s="96">
        <v>1.2</v>
      </c>
      <c r="AP2007" s="93">
        <f>IF(BD!AJ2007="","",BD!AJ2007*BD!AO2007)</f>
      </c>
      <c r="AQ2007" s="91">
        <f>BD!AM2007/BD!AK2007-1</f>
        <v>0</v>
      </c>
      <c r="AR2007" s="91">
        <f>IF(BD!AN2007="","",IF(BD!AJ2007="","",BD!AN2007/BD!AJ2007-1))</f>
      </c>
      <c r="AS2007" s="91">
        <f>IF(BD!AN2007="","",IF(BD!AN2007&lt;BD!AL2007,"ABAIXO DA META","DENTRO DA META"))</f>
      </c>
      <c r="AT2007" s="91" t="str">
        <f>IF(BD!AJ2007="","EM ANÁLISE",IF(BD!AP2007&gt;=BD!AN2007,"GO", "NO GO"))</f>
        <v>EM ANÁLISE</v>
      </c>
      <c r="AU2007" s="97">
        <f>IF(AN2007="","",+BD!$AN2007-AJ2007)</f>
      </c>
      <c r="AV2007" s="98"/>
      <c r="AW2007" s="90">
        <f>BD!P2007*BD!AC2007</f>
        <v>0</v>
      </c>
      <c r="AX2007" s="90">
        <f>BD!V2007*BD!AC2007</f>
        <v>0</v>
      </c>
      <c r="AY2007" s="90">
        <f>IF(BD!AN2007="","",BD!AN2007*BD!AC2007)</f>
      </c>
      <c r="AZ2007" s="75" t="s">
        <v>123</v>
      </c>
      <c r="BA2007" s="75"/>
      <c r="BB2007" s="75"/>
      <c r="BC2007" s="75"/>
      <c r="BD2007" s="104"/>
      <c r="BE2007" s="104"/>
      <c r="BF2007" s="101"/>
      <c r="BG2007" s="101"/>
      <c r="BH2007" s="101"/>
      <c r="BI2007" s="101"/>
      <c r="BJ2007" s="101"/>
      <c r="BK2007" s="101"/>
      <c r="BL2007" s="101"/>
      <c r="BM2007" s="101"/>
      <c r="BN2007" s="101"/>
      <c r="BO2007" s="103"/>
      <c r="BP2007" s="101"/>
      <c r="BQ2007" s="101"/>
      <c r="BR2007" s="101"/>
      <c r="BS2007" s="101"/>
      <c r="BT2007" s="101"/>
      <c r="BU2007" s="101"/>
      <c r="BV2007" s="101"/>
      <c r="BW2007" s="101"/>
      <c r="BX2007" s="101"/>
      <c r="BY2007" s="101"/>
      <c r="BZ2007" s="101"/>
      <c r="CA2007" s="101"/>
      <c r="CB2007" s="101"/>
      <c r="CC2007" s="101"/>
      <c r="CD2007" s="101"/>
      <c r="CE2007" s="101"/>
      <c r="CF2007" s="101"/>
      <c r="CG2007" s="37" t="e">
        <f>VLOOKUP(Table_1[[#This Row],[EAN]],'[1]Planilha1'!$E:$R,13,0)</f>
        <v>#N/A</v>
      </c>
      <c r="CI2007" s="188">
        <f>IF(Table_1[[#This Row],[STATUS MERCADO]]="GO",Table_1[[#This Row],[M. BRUTA TOTAL]],0)</f>
        <v>0</v>
      </c>
      <c r="CJ2007" s="188">
        <f>IF(Table_1[[#This Row],[STATUS MERCADO]]="GO",Table_1[[#This Row],[PV UNIT. REALIZADO]]*Table_1[[#This Row],[QUANTIDADE]],0)</f>
        <v>0</v>
      </c>
    </row>
    <row r="2008" ht="15" hidden="1">
      <c r="A2008" s="7"/>
      <c r="B2008" s="75" t="s">
        <v>400</v>
      </c>
      <c r="C2008" s="75">
        <v>223694</v>
      </c>
      <c r="D2008" s="75">
        <v>61005925</v>
      </c>
      <c r="E2008" s="85">
        <v>7509546659442</v>
      </c>
      <c r="F2008" s="86" t="s">
        <v>2222</v>
      </c>
      <c r="G2008" s="75" t="s">
        <v>15</v>
      </c>
      <c r="H2008" s="75">
        <v>560</v>
      </c>
      <c r="I2008" s="87" t="s">
        <v>1560</v>
      </c>
      <c r="J2008" s="75" t="s">
        <v>1628</v>
      </c>
      <c r="K2008" s="88" t="s">
        <v>1177</v>
      </c>
      <c r="L2008" s="88">
        <v>6</v>
      </c>
      <c r="M2008" s="88">
        <v>0</v>
      </c>
      <c r="N2008" s="75" t="s">
        <v>85</v>
      </c>
      <c r="O2008" s="75" t="s">
        <v>1739</v>
      </c>
      <c r="P2008" s="89"/>
      <c r="Q2008" s="90">
        <f>(17/100+7.6/100+1.65/100)*P2008</f>
        <v>0</v>
      </c>
      <c r="R2008" s="90"/>
      <c r="S2008" s="90"/>
      <c r="T2008" s="90"/>
      <c r="U2008" s="90"/>
      <c r="V2008" s="90">
        <f>+P2008-Q2008+R2008+S2008+T2008+U2008</f>
        <v>0</v>
      </c>
      <c r="W2008" s="91">
        <f>(1.02/100)</f>
        <v>1.02E-2</v>
      </c>
      <c r="X2008" s="91">
        <v>4.8E-3</v>
      </c>
      <c r="Y2008" s="91">
        <v>0.17</v>
      </c>
      <c r="Z2008" s="91">
        <v>1.65E-2</v>
      </c>
      <c r="AA2008" s="91">
        <v>7.6E-2</v>
      </c>
      <c r="AB2008" s="91">
        <f>SUM(W2008:AA2008)</f>
        <v>0.2775</v>
      </c>
      <c r="AC2008" s="75">
        <v>12</v>
      </c>
      <c r="AD2008" s="92">
        <f>IF(AL2008="","",+AC2008*AL2008)</f>
      </c>
      <c r="AE2008" s="93">
        <f>IF(AL2008="","",+AL2008*AB2008)</f>
      </c>
      <c r="AF2008" s="92">
        <f>IF(AL2008="","",+AL2008-AE2008)</f>
      </c>
      <c r="AG2008" s="93">
        <f>+V2008</f>
        <v>0</v>
      </c>
      <c r="AH2008" s="92">
        <f>IF(AF2008="","",+AF2008-AG2008)</f>
      </c>
      <c r="AI2008" s="92">
        <f>IF(AH2008="","",+AH2008*AC2008)</f>
      </c>
      <c r="AJ2008" s="93"/>
      <c r="AK2008" s="94">
        <v>0.33</v>
      </c>
      <c r="AL2008" s="93">
        <f>IF(V2008=0,"",V2008/(1-AB2008-AK2008))</f>
      </c>
      <c r="AM2008" s="95">
        <v>0.33</v>
      </c>
      <c r="AN2008" s="93">
        <f>IF(V2008=0,"",V2008/(1-AB2008-AM2008))</f>
      </c>
      <c r="AO2008" s="96">
        <v>1.2</v>
      </c>
      <c r="AP2008" s="93">
        <f>IF(BD!AJ2008="","",BD!AJ2008*BD!AO2008)</f>
      </c>
      <c r="AQ2008" s="91">
        <f>BD!AM2008/BD!AK2008-1</f>
        <v>0</v>
      </c>
      <c r="AR2008" s="91">
        <f>IF(BD!AN2008="","",IF(BD!AJ2008="","",BD!AN2008/BD!AJ2008-1))</f>
      </c>
      <c r="AS2008" s="91">
        <f>IF(BD!AN2008="","",IF(BD!AN2008&lt;BD!AL2008,"ABAIXO DA META","DENTRO DA META"))</f>
      </c>
      <c r="AT2008" s="91" t="str">
        <f>IF(BD!AJ2008="","EM ANÁLISE",IF(BD!AP2008&gt;=BD!AN2008,"GO", "NO GO"))</f>
        <v>EM ANÁLISE</v>
      </c>
      <c r="AU2008" s="97">
        <f>IF(AN2008="","",+BD!$AN2008-AJ2008)</f>
      </c>
      <c r="AV2008" s="98"/>
      <c r="AW2008" s="90">
        <f>BD!P2008*BD!AC2008</f>
        <v>0</v>
      </c>
      <c r="AX2008" s="90">
        <f>BD!V2008*BD!AC2008</f>
        <v>0</v>
      </c>
      <c r="AY2008" s="90">
        <f>IF(BD!AN2008="","",BD!AN2008*BD!AC2008)</f>
      </c>
      <c r="AZ2008" s="75" t="s">
        <v>123</v>
      </c>
      <c r="BA2008" s="75"/>
      <c r="BB2008" s="75"/>
      <c r="BC2008" s="75"/>
      <c r="BD2008" s="104"/>
      <c r="BE2008" s="104"/>
      <c r="BF2008" s="101"/>
      <c r="BG2008" s="101"/>
      <c r="BH2008" s="101"/>
      <c r="BI2008" s="101"/>
      <c r="BJ2008" s="101"/>
      <c r="BK2008" s="101"/>
      <c r="BL2008" s="101"/>
      <c r="BM2008" s="101"/>
      <c r="BN2008" s="101"/>
      <c r="BO2008" s="103"/>
      <c r="BP2008" s="101"/>
      <c r="BQ2008" s="101"/>
      <c r="BR2008" s="101"/>
      <c r="BS2008" s="101"/>
      <c r="BT2008" s="101"/>
      <c r="BU2008" s="101"/>
      <c r="BV2008" s="101"/>
      <c r="BW2008" s="101"/>
      <c r="BX2008" s="101"/>
      <c r="BY2008" s="101"/>
      <c r="BZ2008" s="101"/>
      <c r="CA2008" s="101"/>
      <c r="CB2008" s="101"/>
      <c r="CC2008" s="101"/>
      <c r="CD2008" s="101"/>
      <c r="CE2008" s="101"/>
      <c r="CF2008" s="101"/>
      <c r="CG2008" s="37" t="e">
        <f>VLOOKUP(Table_1[[#This Row],[EAN]],'[1]Planilha1'!$E:$R,13,0)</f>
        <v>#N/A</v>
      </c>
      <c r="CI2008" s="188">
        <f>IF(Table_1[[#This Row],[STATUS MERCADO]]="GO",Table_1[[#This Row],[M. BRUTA TOTAL]],0)</f>
        <v>0</v>
      </c>
      <c r="CJ2008" s="188">
        <f>IF(Table_1[[#This Row],[STATUS MERCADO]]="GO",Table_1[[#This Row],[PV UNIT. REALIZADO]]*Table_1[[#This Row],[QUANTIDADE]],0)</f>
        <v>0</v>
      </c>
    </row>
    <row r="2009" ht="15" hidden="1">
      <c r="A2009" s="7"/>
      <c r="B2009" s="122" t="s">
        <v>400</v>
      </c>
      <c r="C2009" s="123">
        <v>223695</v>
      </c>
      <c r="D2009" s="123">
        <v>61006675</v>
      </c>
      <c r="E2009" s="124">
        <v>7509546661094</v>
      </c>
      <c r="F2009" s="125" t="s">
        <v>2223</v>
      </c>
      <c r="G2009" s="75" t="s">
        <v>20</v>
      </c>
      <c r="H2009" s="123">
        <v>1220</v>
      </c>
      <c r="I2009" s="126" t="s">
        <v>402</v>
      </c>
      <c r="J2009" s="123" t="s">
        <v>403</v>
      </c>
      <c r="K2009" s="127" t="s">
        <v>1177</v>
      </c>
      <c r="L2009" s="127">
        <v>12</v>
      </c>
      <c r="M2009" s="127">
        <v>0</v>
      </c>
      <c r="N2009" s="123" t="s">
        <v>85</v>
      </c>
      <c r="O2009" s="123" t="s">
        <v>1739</v>
      </c>
      <c r="P2009" s="128"/>
      <c r="Q2009" s="129">
        <f>(17/100+7.6/100+1.65/100)*P2009</f>
        <v>0</v>
      </c>
      <c r="R2009" s="129"/>
      <c r="S2009" s="129"/>
      <c r="T2009" s="129"/>
      <c r="U2009" s="129"/>
      <c r="V2009" s="129">
        <f>+P2009-Q2009+R2009+S2009+T2009+U2009</f>
        <v>0</v>
      </c>
      <c r="W2009" s="130">
        <f>(1.02/100)</f>
        <v>1.02E-2</v>
      </c>
      <c r="X2009" s="130">
        <v>4.8E-3</v>
      </c>
      <c r="Y2009" s="130">
        <v>0.17</v>
      </c>
      <c r="Z2009" s="130">
        <v>1.65E-2</v>
      </c>
      <c r="AA2009" s="130">
        <v>7.6E-2</v>
      </c>
      <c r="AB2009" s="130">
        <f>SUM(W2009:AA2009)</f>
        <v>0.2775</v>
      </c>
      <c r="AC2009" s="123">
        <v>12</v>
      </c>
      <c r="AD2009" s="131">
        <f>IF(AL2009="","",+AC2009*AL2009)</f>
      </c>
      <c r="AE2009" s="132">
        <f>IF(AL2009="","",+AL2009*AB2009)</f>
      </c>
      <c r="AF2009" s="131">
        <f>IF(AL2009="","",+AL2009-AE2009)</f>
      </c>
      <c r="AG2009" s="132">
        <f>+V2009</f>
        <v>0</v>
      </c>
      <c r="AH2009" s="131">
        <f>IF(AF2009="","",+AF2009-AG2009)</f>
      </c>
      <c r="AI2009" s="131">
        <f>IF(AH2009="","",+AH2009*AC2009)</f>
      </c>
      <c r="AJ2009" s="132"/>
      <c r="AK2009" s="133">
        <v>0.33</v>
      </c>
      <c r="AL2009" s="132">
        <f>IF(V2009=0,"",V2009/(1-AB2009-AK2009))</f>
      </c>
      <c r="AM2009" s="134">
        <v>0.33</v>
      </c>
      <c r="AN2009" s="132">
        <f>IF(V2009=0,"",V2009/(1-AB2009-AM2009))</f>
      </c>
      <c r="AO2009" s="135">
        <v>1.2</v>
      </c>
      <c r="AP2009" s="132">
        <f>IF(BD!AJ2009="","",BD!AJ2009*BD!AO2009)</f>
      </c>
      <c r="AQ2009" s="130">
        <f>BD!AM2009/BD!AK2009-1</f>
        <v>0</v>
      </c>
      <c r="AR2009" s="130">
        <f>IF(BD!AN2009="","",IF(BD!AJ2009="","",BD!AN2009/BD!AJ2009-1))</f>
      </c>
      <c r="AS2009" s="130">
        <f>IF(BD!AN2009="","",IF(BD!AN2009&lt;BD!AL2009,"ABAIXO DA META","DENTRO DA META"))</f>
      </c>
      <c r="AT2009" s="130" t="str">
        <f>IF(BD!AJ2009="","EM ANÁLISE",IF(BD!AP2009&gt;=BD!AN2009,"GO", "NO GO"))</f>
        <v>EM ANÁLISE</v>
      </c>
      <c r="AU2009" s="136">
        <f>IF(AN2009="","",+BD!$AN2009-AJ2009)</f>
      </c>
      <c r="AV2009" s="98"/>
      <c r="AW2009" s="129">
        <f>BD!P2009*BD!AC2009</f>
        <v>0</v>
      </c>
      <c r="AX2009" s="129">
        <f>BD!V2009*BD!AC2009</f>
        <v>0</v>
      </c>
      <c r="AY2009" s="129">
        <f>IF(BD!AN2009="","",BD!AN2009*BD!AC2009)</f>
      </c>
      <c r="AZ2009" s="123" t="s">
        <v>123</v>
      </c>
      <c r="BA2009" s="123"/>
      <c r="BB2009" s="123"/>
      <c r="BC2009" s="123"/>
      <c r="BD2009" s="104"/>
      <c r="BE2009" s="104"/>
      <c r="BF2009" s="101"/>
      <c r="BG2009" s="101"/>
      <c r="BH2009" s="101"/>
      <c r="BI2009" s="101"/>
      <c r="BJ2009" s="101"/>
      <c r="BK2009" s="101"/>
      <c r="BL2009" s="101"/>
      <c r="BM2009" s="101"/>
      <c r="BN2009" s="101"/>
      <c r="BO2009" s="103"/>
      <c r="BP2009" s="101"/>
      <c r="BQ2009" s="101"/>
      <c r="BR2009" s="101"/>
      <c r="BS2009" s="101"/>
      <c r="BT2009" s="101"/>
      <c r="BU2009" s="101"/>
      <c r="BV2009" s="101"/>
      <c r="BW2009" s="101"/>
      <c r="BX2009" s="101"/>
      <c r="BY2009" s="101"/>
      <c r="BZ2009" s="101"/>
      <c r="CA2009" s="101"/>
      <c r="CB2009" s="101"/>
      <c r="CC2009" s="101"/>
      <c r="CD2009" s="101"/>
      <c r="CE2009" s="101"/>
      <c r="CF2009" s="101"/>
      <c r="CG2009" s="37" t="e">
        <f>VLOOKUP(Table_1[[#This Row],[EAN]],'[1]Planilha1'!$E:$R,13,0)</f>
        <v>#N/A</v>
      </c>
      <c r="CI2009" s="188">
        <f>IF(Table_1[[#This Row],[STATUS MERCADO]]="GO",Table_1[[#This Row],[M. BRUTA TOTAL]],0)</f>
        <v>0</v>
      </c>
      <c r="CJ2009" s="188">
        <f>IF(Table_1[[#This Row],[STATUS MERCADO]]="GO",Table_1[[#This Row],[PV UNIT. REALIZADO]]*Table_1[[#This Row],[QUANTIDADE]],0)</f>
        <v>0</v>
      </c>
    </row>
    <row r="2010" ht="15" hidden="1">
      <c r="A2010" s="7"/>
      <c r="B2010" s="75" t="s">
        <v>400</v>
      </c>
      <c r="C2010" s="75">
        <v>223696</v>
      </c>
      <c r="D2010" s="75">
        <v>61009540</v>
      </c>
      <c r="E2010" s="85">
        <v>7509546665986</v>
      </c>
      <c r="F2010" s="86" t="s">
        <v>2224</v>
      </c>
      <c r="G2010" s="75" t="s">
        <v>15</v>
      </c>
      <c r="H2010" s="75">
        <v>1090</v>
      </c>
      <c r="I2010" s="87" t="s">
        <v>1554</v>
      </c>
      <c r="J2010" s="75" t="s">
        <v>1633</v>
      </c>
      <c r="K2010" s="88" t="s">
        <v>1177</v>
      </c>
      <c r="L2010" s="88">
        <v>12</v>
      </c>
      <c r="M2010" s="88">
        <v>0</v>
      </c>
      <c r="N2010" s="75" t="s">
        <v>85</v>
      </c>
      <c r="O2010" s="75" t="s">
        <v>1739</v>
      </c>
      <c r="P2010" s="89"/>
      <c r="Q2010" s="90">
        <f>(17/100+7.6/100+1.65/100)*P2010</f>
        <v>0</v>
      </c>
      <c r="R2010" s="90"/>
      <c r="S2010" s="90"/>
      <c r="T2010" s="90"/>
      <c r="U2010" s="90"/>
      <c r="V2010" s="90">
        <f>+P2010-Q2010+R2010+S2010+T2010+U2010</f>
        <v>0</v>
      </c>
      <c r="W2010" s="91">
        <f>(1.02/100)</f>
        <v>1.02E-2</v>
      </c>
      <c r="X2010" s="91">
        <v>4.8E-3</v>
      </c>
      <c r="Y2010" s="91">
        <v>0.17</v>
      </c>
      <c r="Z2010" s="91">
        <v>1.65E-2</v>
      </c>
      <c r="AA2010" s="91">
        <v>7.6E-2</v>
      </c>
      <c r="AB2010" s="91">
        <f>SUM(W2010:AA2010)</f>
        <v>0.2775</v>
      </c>
      <c r="AC2010" s="75">
        <v>12</v>
      </c>
      <c r="AD2010" s="92">
        <f>IF(AL2010="","",+AC2010*AL2010)</f>
      </c>
      <c r="AE2010" s="93">
        <f>IF(AL2010="","",+AL2010*AB2010)</f>
      </c>
      <c r="AF2010" s="92">
        <f>IF(AL2010="","",+AL2010-AE2010)</f>
      </c>
      <c r="AG2010" s="93">
        <f>+V2010</f>
        <v>0</v>
      </c>
      <c r="AH2010" s="92">
        <f>IF(AF2010="","",+AF2010-AG2010)</f>
      </c>
      <c r="AI2010" s="92">
        <f>IF(AH2010="","",+AH2010*AC2010)</f>
      </c>
      <c r="AJ2010" s="93"/>
      <c r="AK2010" s="94">
        <v>0.33</v>
      </c>
      <c r="AL2010" s="93">
        <f>IF(V2010=0,"",V2010/(1-AB2010-AK2010))</f>
      </c>
      <c r="AM2010" s="95">
        <v>0.33</v>
      </c>
      <c r="AN2010" s="93">
        <f>IF(V2010=0,"",V2010/(1-AB2010-AM2010))</f>
      </c>
      <c r="AO2010" s="96">
        <v>1.2</v>
      </c>
      <c r="AP2010" s="93">
        <f>IF(BD!AJ2010="","",BD!AJ2010*BD!AO2010)</f>
      </c>
      <c r="AQ2010" s="91">
        <f>BD!AM2010/BD!AK2010-1</f>
        <v>0</v>
      </c>
      <c r="AR2010" s="91">
        <f>IF(BD!AN2010="","",IF(BD!AJ2010="","",BD!AN2010/BD!AJ2010-1))</f>
      </c>
      <c r="AS2010" s="91">
        <f>IF(BD!AN2010="","",IF(BD!AN2010&lt;BD!AL2010,"ABAIXO DA META","DENTRO DA META"))</f>
      </c>
      <c r="AT2010" s="91" t="str">
        <f>IF(BD!AJ2010="","EM ANÁLISE",IF(BD!AP2010&gt;=BD!AN2010,"GO", "NO GO"))</f>
        <v>EM ANÁLISE</v>
      </c>
      <c r="AU2010" s="97">
        <f>IF(AN2010="","",+BD!$AN2010-AJ2010)</f>
      </c>
      <c r="AV2010" s="98"/>
      <c r="AW2010" s="90">
        <f>BD!P2010*BD!AC2010</f>
        <v>0</v>
      </c>
      <c r="AX2010" s="90">
        <f>BD!V2010*BD!AC2010</f>
        <v>0</v>
      </c>
      <c r="AY2010" s="90">
        <f>IF(BD!AN2010="","",BD!AN2010*BD!AC2010)</f>
      </c>
      <c r="AZ2010" s="75" t="s">
        <v>123</v>
      </c>
      <c r="BA2010" s="75"/>
      <c r="BB2010" s="75"/>
      <c r="BC2010" s="75"/>
      <c r="BD2010" s="104"/>
      <c r="BE2010" s="104"/>
      <c r="BF2010" s="101"/>
      <c r="BG2010" s="101"/>
      <c r="BH2010" s="101"/>
      <c r="BI2010" s="101"/>
      <c r="BJ2010" s="101"/>
      <c r="BK2010" s="101"/>
      <c r="BL2010" s="101"/>
      <c r="BM2010" s="101"/>
      <c r="BN2010" s="101"/>
      <c r="BO2010" s="103"/>
      <c r="BP2010" s="101"/>
      <c r="BQ2010" s="101"/>
      <c r="BR2010" s="101"/>
      <c r="BS2010" s="101"/>
      <c r="BT2010" s="101"/>
      <c r="BU2010" s="101"/>
      <c r="BV2010" s="101"/>
      <c r="BW2010" s="101"/>
      <c r="BX2010" s="101"/>
      <c r="BY2010" s="101"/>
      <c r="BZ2010" s="101"/>
      <c r="CA2010" s="101"/>
      <c r="CB2010" s="101"/>
      <c r="CC2010" s="101"/>
      <c r="CD2010" s="101"/>
      <c r="CE2010" s="101"/>
      <c r="CF2010" s="101"/>
      <c r="CG2010" s="37" t="e">
        <f>VLOOKUP(Table_1[[#This Row],[EAN]],'[1]Planilha1'!$E:$R,13,0)</f>
        <v>#N/A</v>
      </c>
      <c r="CI2010" s="188">
        <f>IF(Table_1[[#This Row],[STATUS MERCADO]]="GO",Table_1[[#This Row],[M. BRUTA TOTAL]],0)</f>
        <v>0</v>
      </c>
      <c r="CJ2010" s="188">
        <f>IF(Table_1[[#This Row],[STATUS MERCADO]]="GO",Table_1[[#This Row],[PV UNIT. REALIZADO]]*Table_1[[#This Row],[QUANTIDADE]],0)</f>
        <v>0</v>
      </c>
    </row>
    <row r="2011" ht="15" hidden="1">
      <c r="A2011" s="7"/>
      <c r="B2011" s="75" t="s">
        <v>400</v>
      </c>
      <c r="C2011" s="75">
        <v>223697</v>
      </c>
      <c r="D2011" s="75">
        <v>61008659</v>
      </c>
      <c r="E2011" s="85">
        <v>7509546665047</v>
      </c>
      <c r="F2011" s="86" t="s">
        <v>2225</v>
      </c>
      <c r="G2011" s="75" t="s">
        <v>15</v>
      </c>
      <c r="H2011" s="75">
        <v>1620</v>
      </c>
      <c r="I2011" s="87" t="s">
        <v>1541</v>
      </c>
      <c r="J2011" s="75" t="s">
        <v>1719</v>
      </c>
      <c r="K2011" s="88" t="s">
        <v>1177</v>
      </c>
      <c r="L2011" s="88">
        <v>12</v>
      </c>
      <c r="M2011" s="88">
        <v>0</v>
      </c>
      <c r="N2011" s="75" t="s">
        <v>85</v>
      </c>
      <c r="O2011" s="75" t="s">
        <v>1739</v>
      </c>
      <c r="P2011" s="89"/>
      <c r="Q2011" s="90">
        <f>(17/100+7.6/100+1.65/100)*P2011</f>
        <v>0</v>
      </c>
      <c r="R2011" s="90"/>
      <c r="S2011" s="90"/>
      <c r="T2011" s="90"/>
      <c r="U2011" s="90"/>
      <c r="V2011" s="90">
        <f>+P2011-Q2011+R2011+S2011+T2011+U2011</f>
        <v>0</v>
      </c>
      <c r="W2011" s="91">
        <f>(1.02/100)</f>
        <v>1.02E-2</v>
      </c>
      <c r="X2011" s="91">
        <v>4.8E-3</v>
      </c>
      <c r="Y2011" s="91">
        <v>0.17</v>
      </c>
      <c r="Z2011" s="91">
        <v>1.65E-2</v>
      </c>
      <c r="AA2011" s="91">
        <v>7.6E-2</v>
      </c>
      <c r="AB2011" s="91">
        <f>SUM(W2011:AA2011)</f>
        <v>0.2775</v>
      </c>
      <c r="AC2011" s="75">
        <v>12</v>
      </c>
      <c r="AD2011" s="92">
        <f>IF(AL2011="","",+AC2011*AL2011)</f>
      </c>
      <c r="AE2011" s="93">
        <f>IF(AL2011="","",+AL2011*AB2011)</f>
      </c>
      <c r="AF2011" s="92">
        <f>IF(AL2011="","",+AL2011-AE2011)</f>
      </c>
      <c r="AG2011" s="93">
        <f>+V2011</f>
        <v>0</v>
      </c>
      <c r="AH2011" s="92">
        <f>IF(AF2011="","",+AF2011-AG2011)</f>
      </c>
      <c r="AI2011" s="92">
        <f>IF(AH2011="","",+AH2011*AC2011)</f>
      </c>
      <c r="AJ2011" s="93"/>
      <c r="AK2011" s="94">
        <v>0.33</v>
      </c>
      <c r="AL2011" s="93">
        <f>IF(V2011=0,"",V2011/(1-AB2011-AK2011))</f>
      </c>
      <c r="AM2011" s="95">
        <v>0.33</v>
      </c>
      <c r="AN2011" s="93">
        <f>IF(V2011=0,"",V2011/(1-AB2011-AM2011))</f>
      </c>
      <c r="AO2011" s="96">
        <v>1.2</v>
      </c>
      <c r="AP2011" s="93">
        <f>IF(BD!AJ2011="","",BD!AJ2011*BD!AO2011)</f>
      </c>
      <c r="AQ2011" s="91">
        <f>BD!AM2011/BD!AK2011-1</f>
        <v>0</v>
      </c>
      <c r="AR2011" s="91">
        <f>IF(BD!AN2011="","",IF(BD!AJ2011="","",BD!AN2011/BD!AJ2011-1))</f>
      </c>
      <c r="AS2011" s="91">
        <f>IF(BD!AN2011="","",IF(BD!AN2011&lt;BD!AL2011,"ABAIXO DA META","DENTRO DA META"))</f>
      </c>
      <c r="AT2011" s="91" t="str">
        <f>IF(BD!AJ2011="","EM ANÁLISE",IF(BD!AP2011&gt;=BD!AN2011,"GO", "NO GO"))</f>
        <v>EM ANÁLISE</v>
      </c>
      <c r="AU2011" s="97">
        <f>IF(AN2011="","",+BD!$AN2011-AJ2011)</f>
      </c>
      <c r="AV2011" s="98"/>
      <c r="AW2011" s="90">
        <f>BD!P2011*BD!AC2011</f>
        <v>0</v>
      </c>
      <c r="AX2011" s="90">
        <f>BD!V2011*BD!AC2011</f>
        <v>0</v>
      </c>
      <c r="AY2011" s="90">
        <f>IF(BD!AN2011="","",BD!AN2011*BD!AC2011)</f>
      </c>
      <c r="AZ2011" s="75" t="s">
        <v>123</v>
      </c>
      <c r="BA2011" s="75"/>
      <c r="BB2011" s="75"/>
      <c r="BC2011" s="75"/>
      <c r="BD2011" s="104"/>
      <c r="BE2011" s="104"/>
      <c r="BF2011" s="101"/>
      <c r="BG2011" s="101"/>
      <c r="BH2011" s="101"/>
      <c r="BI2011" s="101"/>
      <c r="BJ2011" s="101"/>
      <c r="BK2011" s="101"/>
      <c r="BL2011" s="101"/>
      <c r="BM2011" s="101"/>
      <c r="BN2011" s="101"/>
      <c r="BO2011" s="103"/>
      <c r="BP2011" s="101"/>
      <c r="BQ2011" s="101"/>
      <c r="BR2011" s="101"/>
      <c r="BS2011" s="101"/>
      <c r="BT2011" s="101"/>
      <c r="BU2011" s="101"/>
      <c r="BV2011" s="101"/>
      <c r="BW2011" s="101"/>
      <c r="BX2011" s="101"/>
      <c r="BY2011" s="101"/>
      <c r="BZ2011" s="101"/>
      <c r="CA2011" s="101"/>
      <c r="CB2011" s="101"/>
      <c r="CC2011" s="101"/>
      <c r="CD2011" s="101"/>
      <c r="CE2011" s="101"/>
      <c r="CF2011" s="101"/>
      <c r="CG2011" s="37" t="e">
        <f>VLOOKUP(Table_1[[#This Row],[EAN]],'[1]Planilha1'!$E:$R,13,0)</f>
        <v>#N/A</v>
      </c>
      <c r="CI2011" s="188">
        <f>IF(Table_1[[#This Row],[STATUS MERCADO]]="GO",Table_1[[#This Row],[M. BRUTA TOTAL]],0)</f>
        <v>0</v>
      </c>
      <c r="CJ2011" s="188">
        <f>IF(Table_1[[#This Row],[STATUS MERCADO]]="GO",Table_1[[#This Row],[PV UNIT. REALIZADO]]*Table_1[[#This Row],[QUANTIDADE]],0)</f>
        <v>0</v>
      </c>
    </row>
    <row r="2012" ht="15" hidden="1">
      <c r="A2012" s="7"/>
      <c r="B2012" s="75" t="s">
        <v>400</v>
      </c>
      <c r="C2012" s="75">
        <v>223698</v>
      </c>
      <c r="D2012" s="75" t="s">
        <v>2226</v>
      </c>
      <c r="E2012" s="85">
        <v>7891024039618</v>
      </c>
      <c r="F2012" s="86" t="s">
        <v>2227</v>
      </c>
      <c r="G2012" s="75" t="s">
        <v>15</v>
      </c>
      <c r="H2012" s="75">
        <v>1090</v>
      </c>
      <c r="I2012" s="87" t="s">
        <v>1554</v>
      </c>
      <c r="J2012" s="75" t="s">
        <v>1633</v>
      </c>
      <c r="K2012" s="88" t="s">
        <v>1177</v>
      </c>
      <c r="L2012" s="88">
        <v>12</v>
      </c>
      <c r="M2012" s="88">
        <v>0</v>
      </c>
      <c r="N2012" s="75" t="s">
        <v>85</v>
      </c>
      <c r="O2012" s="75" t="s">
        <v>1739</v>
      </c>
      <c r="P2012" s="89"/>
      <c r="Q2012" s="90">
        <f>(17/100+7.6/100+1.65/100)*P2012</f>
        <v>0</v>
      </c>
      <c r="R2012" s="90"/>
      <c r="S2012" s="90"/>
      <c r="T2012" s="90"/>
      <c r="U2012" s="90"/>
      <c r="V2012" s="90">
        <f>+P2012-Q2012+R2012+S2012+T2012+U2012</f>
        <v>0</v>
      </c>
      <c r="W2012" s="91">
        <f>(1.02/100)</f>
        <v>1.02E-2</v>
      </c>
      <c r="X2012" s="91">
        <v>4.8E-3</v>
      </c>
      <c r="Y2012" s="91">
        <v>0.17</v>
      </c>
      <c r="Z2012" s="91">
        <v>1.65E-2</v>
      </c>
      <c r="AA2012" s="91">
        <v>7.6E-2</v>
      </c>
      <c r="AB2012" s="91">
        <f>SUM(W2012:AA2012)</f>
        <v>0.2775</v>
      </c>
      <c r="AC2012" s="75">
        <v>12</v>
      </c>
      <c r="AD2012" s="92">
        <f>IF(AL2012="","",+AC2012*AL2012)</f>
      </c>
      <c r="AE2012" s="93">
        <f>IF(AL2012="","",+AL2012*AB2012)</f>
      </c>
      <c r="AF2012" s="92">
        <f>IF(AL2012="","",+AL2012-AE2012)</f>
      </c>
      <c r="AG2012" s="93">
        <f>+V2012</f>
        <v>0</v>
      </c>
      <c r="AH2012" s="92">
        <f>IF(AF2012="","",+AF2012-AG2012)</f>
      </c>
      <c r="AI2012" s="92">
        <f>IF(AH2012="","",+AH2012*AC2012)</f>
      </c>
      <c r="AJ2012" s="93"/>
      <c r="AK2012" s="94">
        <v>0.33</v>
      </c>
      <c r="AL2012" s="93">
        <f>IF(V2012=0,"",V2012/(1-AB2012-AK2012))</f>
      </c>
      <c r="AM2012" s="95">
        <v>0.33</v>
      </c>
      <c r="AN2012" s="93">
        <f>IF(V2012=0,"",V2012/(1-AB2012-AM2012))</f>
      </c>
      <c r="AO2012" s="96">
        <v>1.2</v>
      </c>
      <c r="AP2012" s="93">
        <f>IF(BD!AJ2012="","",BD!AJ2012*BD!AO2012)</f>
      </c>
      <c r="AQ2012" s="91">
        <f>BD!AM2012/BD!AK2012-1</f>
        <v>0</v>
      </c>
      <c r="AR2012" s="91">
        <f>IF(BD!AN2012="","",IF(BD!AJ2012="","",BD!AN2012/BD!AJ2012-1))</f>
      </c>
      <c r="AS2012" s="91">
        <f>IF(BD!AN2012="","",IF(BD!AN2012&lt;BD!AL2012,"ABAIXO DA META","DENTRO DA META"))</f>
      </c>
      <c r="AT2012" s="91" t="str">
        <f>IF(BD!AJ2012="","EM ANÁLISE",IF(BD!AP2012&gt;=BD!AN2012,"GO", "NO GO"))</f>
        <v>EM ANÁLISE</v>
      </c>
      <c r="AU2012" s="97">
        <f>IF(AN2012="","",+BD!$AN2012-AJ2012)</f>
      </c>
      <c r="AV2012" s="98"/>
      <c r="AW2012" s="90">
        <f>BD!P2012*BD!AC2012</f>
        <v>0</v>
      </c>
      <c r="AX2012" s="90">
        <f>BD!V2012*BD!AC2012</f>
        <v>0</v>
      </c>
      <c r="AY2012" s="90">
        <f>IF(BD!AN2012="","",BD!AN2012*BD!AC2012)</f>
      </c>
      <c r="AZ2012" s="75" t="s">
        <v>123</v>
      </c>
      <c r="BA2012" s="75"/>
      <c r="BB2012" s="75"/>
      <c r="BC2012" s="75"/>
      <c r="BD2012" s="104"/>
      <c r="BE2012" s="104"/>
      <c r="BF2012" s="101"/>
      <c r="BG2012" s="101"/>
      <c r="BH2012" s="101"/>
      <c r="BI2012" s="101"/>
      <c r="BJ2012" s="101"/>
      <c r="BK2012" s="101"/>
      <c r="BL2012" s="101"/>
      <c r="BM2012" s="101"/>
      <c r="BN2012" s="101"/>
      <c r="BO2012" s="103"/>
      <c r="BP2012" s="101"/>
      <c r="BQ2012" s="101"/>
      <c r="BR2012" s="101"/>
      <c r="BS2012" s="101"/>
      <c r="BT2012" s="101"/>
      <c r="BU2012" s="101"/>
      <c r="BV2012" s="101"/>
      <c r="BW2012" s="101"/>
      <c r="BX2012" s="101"/>
      <c r="BY2012" s="101"/>
      <c r="BZ2012" s="101"/>
      <c r="CA2012" s="101"/>
      <c r="CB2012" s="101"/>
      <c r="CC2012" s="101"/>
      <c r="CD2012" s="101"/>
      <c r="CE2012" s="101"/>
      <c r="CF2012" s="101"/>
      <c r="CG2012" s="37" t="e">
        <f>VLOOKUP(Table_1[[#This Row],[EAN]],'[1]Planilha1'!$E:$R,13,0)</f>
        <v>#N/A</v>
      </c>
      <c r="CI2012" s="188">
        <f>IF(Table_1[[#This Row],[STATUS MERCADO]]="GO",Table_1[[#This Row],[M. BRUTA TOTAL]],0)</f>
        <v>0</v>
      </c>
      <c r="CJ2012" s="188">
        <f>IF(Table_1[[#This Row],[STATUS MERCADO]]="GO",Table_1[[#This Row],[PV UNIT. REALIZADO]]*Table_1[[#This Row],[QUANTIDADE]],0)</f>
        <v>0</v>
      </c>
    </row>
    <row r="2013" ht="15" hidden="1">
      <c r="A2013" s="7"/>
      <c r="B2013" s="75" t="s">
        <v>400</v>
      </c>
      <c r="C2013" s="75">
        <v>223699</v>
      </c>
      <c r="D2013" s="75" t="s">
        <v>2228</v>
      </c>
      <c r="E2013" s="85">
        <v>7891024039595</v>
      </c>
      <c r="F2013" s="86" t="s">
        <v>2229</v>
      </c>
      <c r="G2013" s="75" t="s">
        <v>15</v>
      </c>
      <c r="H2013" s="75">
        <v>1090</v>
      </c>
      <c r="I2013" s="87" t="s">
        <v>1554</v>
      </c>
      <c r="J2013" s="75" t="s">
        <v>1633</v>
      </c>
      <c r="K2013" s="88" t="s">
        <v>1177</v>
      </c>
      <c r="L2013" s="88">
        <v>12</v>
      </c>
      <c r="M2013" s="88">
        <v>0</v>
      </c>
      <c r="N2013" s="75" t="s">
        <v>85</v>
      </c>
      <c r="O2013" s="75" t="s">
        <v>1739</v>
      </c>
      <c r="P2013" s="89"/>
      <c r="Q2013" s="90">
        <f>(17/100+7.6/100+1.65/100)*P2013</f>
        <v>0</v>
      </c>
      <c r="R2013" s="90"/>
      <c r="S2013" s="90"/>
      <c r="T2013" s="90"/>
      <c r="U2013" s="90"/>
      <c r="V2013" s="90">
        <f>+P2013-Q2013+R2013+S2013+T2013+U2013</f>
        <v>0</v>
      </c>
      <c r="W2013" s="91">
        <f>(1.02/100)</f>
        <v>1.02E-2</v>
      </c>
      <c r="X2013" s="91">
        <v>4.8E-3</v>
      </c>
      <c r="Y2013" s="91">
        <v>0.17</v>
      </c>
      <c r="Z2013" s="91">
        <v>1.65E-2</v>
      </c>
      <c r="AA2013" s="91">
        <v>7.6E-2</v>
      </c>
      <c r="AB2013" s="91">
        <f>SUM(W2013:AA2013)</f>
        <v>0.2775</v>
      </c>
      <c r="AC2013" s="75">
        <v>12</v>
      </c>
      <c r="AD2013" s="92">
        <f>IF(AL2013="","",+AC2013*AL2013)</f>
      </c>
      <c r="AE2013" s="93">
        <f>IF(AL2013="","",+AL2013*AB2013)</f>
      </c>
      <c r="AF2013" s="92">
        <f>IF(AL2013="","",+AL2013-AE2013)</f>
      </c>
      <c r="AG2013" s="93">
        <f>+V2013</f>
        <v>0</v>
      </c>
      <c r="AH2013" s="92">
        <f>IF(AF2013="","",+AF2013-AG2013)</f>
      </c>
      <c r="AI2013" s="92">
        <f>IF(AH2013="","",+AH2013*AC2013)</f>
      </c>
      <c r="AJ2013" s="93"/>
      <c r="AK2013" s="94">
        <v>0.33</v>
      </c>
      <c r="AL2013" s="93">
        <f>IF(V2013=0,"",V2013/(1-AB2013-AK2013))</f>
      </c>
      <c r="AM2013" s="95">
        <v>0.33</v>
      </c>
      <c r="AN2013" s="93">
        <f>IF(V2013=0,"",V2013/(1-AB2013-AM2013))</f>
      </c>
      <c r="AO2013" s="96">
        <v>1.2</v>
      </c>
      <c r="AP2013" s="93">
        <f>IF(BD!AJ2013="","",BD!AJ2013*BD!AO2013)</f>
      </c>
      <c r="AQ2013" s="91">
        <f>BD!AM2013/BD!AK2013-1</f>
        <v>0</v>
      </c>
      <c r="AR2013" s="91">
        <f>IF(BD!AN2013="","",IF(BD!AJ2013="","",BD!AN2013/BD!AJ2013-1))</f>
      </c>
      <c r="AS2013" s="91">
        <f>IF(BD!AN2013="","",IF(BD!AN2013&lt;BD!AL2013,"ABAIXO DA META","DENTRO DA META"))</f>
      </c>
      <c r="AT2013" s="91" t="str">
        <f>IF(BD!AJ2013="","EM ANÁLISE",IF(BD!AP2013&gt;=BD!AN2013,"GO", "NO GO"))</f>
        <v>EM ANÁLISE</v>
      </c>
      <c r="AU2013" s="97">
        <f>IF(AN2013="","",+BD!$AN2013-AJ2013)</f>
      </c>
      <c r="AV2013" s="98"/>
      <c r="AW2013" s="90">
        <f>BD!P2013*BD!AC2013</f>
        <v>0</v>
      </c>
      <c r="AX2013" s="90">
        <f>BD!V2013*BD!AC2013</f>
        <v>0</v>
      </c>
      <c r="AY2013" s="90">
        <f>IF(BD!AN2013="","",BD!AN2013*BD!AC2013)</f>
      </c>
      <c r="AZ2013" s="75" t="s">
        <v>123</v>
      </c>
      <c r="BA2013" s="75"/>
      <c r="BB2013" s="75"/>
      <c r="BC2013" s="75"/>
      <c r="BD2013" s="104"/>
      <c r="BE2013" s="104"/>
      <c r="BF2013" s="101"/>
      <c r="BG2013" s="101"/>
      <c r="BH2013" s="101"/>
      <c r="BI2013" s="101"/>
      <c r="BJ2013" s="101"/>
      <c r="BK2013" s="101"/>
      <c r="BL2013" s="101"/>
      <c r="BM2013" s="101"/>
      <c r="BN2013" s="101"/>
      <c r="BO2013" s="103"/>
      <c r="BP2013" s="101"/>
      <c r="BQ2013" s="101"/>
      <c r="BR2013" s="101"/>
      <c r="BS2013" s="101"/>
      <c r="BT2013" s="101"/>
      <c r="BU2013" s="101"/>
      <c r="BV2013" s="101"/>
      <c r="BW2013" s="101"/>
      <c r="BX2013" s="101"/>
      <c r="BY2013" s="101"/>
      <c r="BZ2013" s="101"/>
      <c r="CA2013" s="101"/>
      <c r="CB2013" s="101"/>
      <c r="CC2013" s="101"/>
      <c r="CD2013" s="101"/>
      <c r="CE2013" s="101"/>
      <c r="CF2013" s="101"/>
      <c r="CG2013" s="37" t="e">
        <f>VLOOKUP(Table_1[[#This Row],[EAN]],'[1]Planilha1'!$E:$R,13,0)</f>
        <v>#N/A</v>
      </c>
      <c r="CI2013" s="188">
        <f>IF(Table_1[[#This Row],[STATUS MERCADO]]="GO",Table_1[[#This Row],[M. BRUTA TOTAL]],0)</f>
        <v>0</v>
      </c>
      <c r="CJ2013" s="188">
        <f>IF(Table_1[[#This Row],[STATUS MERCADO]]="GO",Table_1[[#This Row],[PV UNIT. REALIZADO]]*Table_1[[#This Row],[QUANTIDADE]],0)</f>
        <v>0</v>
      </c>
    </row>
    <row r="2014" ht="15" hidden="1">
      <c r="A2014" s="7"/>
      <c r="B2014" s="75" t="s">
        <v>400</v>
      </c>
      <c r="C2014" s="75">
        <v>223700</v>
      </c>
      <c r="D2014" s="75">
        <v>61005878</v>
      </c>
      <c r="E2014" s="85">
        <v>7509546659329</v>
      </c>
      <c r="F2014" s="86" t="s">
        <v>2230</v>
      </c>
      <c r="G2014" s="75" t="s">
        <v>15</v>
      </c>
      <c r="H2014" s="75">
        <v>1090</v>
      </c>
      <c r="I2014" s="87" t="s">
        <v>1554</v>
      </c>
      <c r="J2014" s="75" t="s">
        <v>1633</v>
      </c>
      <c r="K2014" s="88" t="s">
        <v>1177</v>
      </c>
      <c r="L2014" s="88">
        <v>12</v>
      </c>
      <c r="M2014" s="88">
        <v>0</v>
      </c>
      <c r="N2014" s="75" t="s">
        <v>85</v>
      </c>
      <c r="O2014" s="75" t="s">
        <v>1739</v>
      </c>
      <c r="P2014" s="89"/>
      <c r="Q2014" s="90">
        <f>(17/100+7.6/100+1.65/100)*P2014</f>
        <v>0</v>
      </c>
      <c r="R2014" s="90"/>
      <c r="S2014" s="90"/>
      <c r="T2014" s="90"/>
      <c r="U2014" s="90"/>
      <c r="V2014" s="90">
        <f>+P2014-Q2014+R2014+S2014+T2014+U2014</f>
        <v>0</v>
      </c>
      <c r="W2014" s="91">
        <f>(1.02/100)</f>
        <v>1.02E-2</v>
      </c>
      <c r="X2014" s="91">
        <v>4.8E-3</v>
      </c>
      <c r="Y2014" s="91">
        <v>0.17</v>
      </c>
      <c r="Z2014" s="91">
        <v>1.65E-2</v>
      </c>
      <c r="AA2014" s="91">
        <v>7.6E-2</v>
      </c>
      <c r="AB2014" s="91">
        <f>SUM(W2014:AA2014)</f>
        <v>0.2775</v>
      </c>
      <c r="AC2014" s="75">
        <v>12</v>
      </c>
      <c r="AD2014" s="92">
        <f>IF(AL2014="","",+AC2014*AL2014)</f>
      </c>
      <c r="AE2014" s="93">
        <f>IF(AL2014="","",+AL2014*AB2014)</f>
      </c>
      <c r="AF2014" s="92">
        <f>IF(AL2014="","",+AL2014-AE2014)</f>
      </c>
      <c r="AG2014" s="93">
        <f>+V2014</f>
        <v>0</v>
      </c>
      <c r="AH2014" s="92">
        <f>IF(AF2014="","",+AF2014-AG2014)</f>
      </c>
      <c r="AI2014" s="92">
        <f>IF(AH2014="","",+AH2014*AC2014)</f>
      </c>
      <c r="AJ2014" s="93"/>
      <c r="AK2014" s="94">
        <v>0.33</v>
      </c>
      <c r="AL2014" s="93">
        <f>IF(V2014=0,"",V2014/(1-AB2014-AK2014))</f>
      </c>
      <c r="AM2014" s="95">
        <v>0.33</v>
      </c>
      <c r="AN2014" s="93">
        <f>IF(V2014=0,"",V2014/(1-AB2014-AM2014))</f>
      </c>
      <c r="AO2014" s="96">
        <v>1.2</v>
      </c>
      <c r="AP2014" s="93">
        <f>IF(BD!AJ2014="","",BD!AJ2014*BD!AO2014)</f>
      </c>
      <c r="AQ2014" s="91">
        <f>BD!AM2014/BD!AK2014-1</f>
        <v>0</v>
      </c>
      <c r="AR2014" s="91">
        <f>IF(BD!AN2014="","",IF(BD!AJ2014="","",BD!AN2014/BD!AJ2014-1))</f>
      </c>
      <c r="AS2014" s="91">
        <f>IF(BD!AN2014="","",IF(BD!AN2014&lt;BD!AL2014,"ABAIXO DA META","DENTRO DA META"))</f>
      </c>
      <c r="AT2014" s="91" t="str">
        <f>IF(BD!AJ2014="","EM ANÁLISE",IF(BD!AP2014&gt;=BD!AN2014,"GO", "NO GO"))</f>
        <v>EM ANÁLISE</v>
      </c>
      <c r="AU2014" s="97">
        <f>IF(AN2014="","",+BD!$AN2014-AJ2014)</f>
      </c>
      <c r="AV2014" s="98"/>
      <c r="AW2014" s="90">
        <f>BD!P2014*BD!AC2014</f>
        <v>0</v>
      </c>
      <c r="AX2014" s="90">
        <f>BD!V2014*BD!AC2014</f>
        <v>0</v>
      </c>
      <c r="AY2014" s="90">
        <f>IF(BD!AN2014="","",BD!AN2014*BD!AC2014)</f>
      </c>
      <c r="AZ2014" s="75" t="s">
        <v>123</v>
      </c>
      <c r="BA2014" s="75"/>
      <c r="BB2014" s="75"/>
      <c r="BC2014" s="75"/>
      <c r="BD2014" s="104"/>
      <c r="BE2014" s="104"/>
      <c r="BF2014" s="101"/>
      <c r="BG2014" s="101"/>
      <c r="BH2014" s="101"/>
      <c r="BI2014" s="101"/>
      <c r="BJ2014" s="101"/>
      <c r="BK2014" s="101"/>
      <c r="BL2014" s="101"/>
      <c r="BM2014" s="101"/>
      <c r="BN2014" s="101"/>
      <c r="BO2014" s="103"/>
      <c r="BP2014" s="101"/>
      <c r="BQ2014" s="101"/>
      <c r="BR2014" s="101"/>
      <c r="BS2014" s="101"/>
      <c r="BT2014" s="101"/>
      <c r="BU2014" s="101"/>
      <c r="BV2014" s="101"/>
      <c r="BW2014" s="101"/>
      <c r="BX2014" s="101"/>
      <c r="BY2014" s="101"/>
      <c r="BZ2014" s="101"/>
      <c r="CA2014" s="101"/>
      <c r="CB2014" s="101"/>
      <c r="CC2014" s="101"/>
      <c r="CD2014" s="101"/>
      <c r="CE2014" s="101"/>
      <c r="CF2014" s="101"/>
      <c r="CG2014" s="37" t="e">
        <f>VLOOKUP(Table_1[[#This Row],[EAN]],'[1]Planilha1'!$E:$R,13,0)</f>
        <v>#N/A</v>
      </c>
      <c r="CI2014" s="188">
        <f>IF(Table_1[[#This Row],[STATUS MERCADO]]="GO",Table_1[[#This Row],[M. BRUTA TOTAL]],0)</f>
        <v>0</v>
      </c>
      <c r="CJ2014" s="188">
        <f>IF(Table_1[[#This Row],[STATUS MERCADO]]="GO",Table_1[[#This Row],[PV UNIT. REALIZADO]]*Table_1[[#This Row],[QUANTIDADE]],0)</f>
        <v>0</v>
      </c>
    </row>
    <row r="2015" ht="15" hidden="1">
      <c r="A2015" s="7"/>
      <c r="B2015" s="75" t="s">
        <v>400</v>
      </c>
      <c r="C2015" s="75">
        <v>223701</v>
      </c>
      <c r="D2015" s="75" t="s">
        <v>2231</v>
      </c>
      <c r="E2015" s="85">
        <v>7891024039571</v>
      </c>
      <c r="F2015" s="86" t="s">
        <v>2232</v>
      </c>
      <c r="G2015" s="75" t="s">
        <v>15</v>
      </c>
      <c r="H2015" s="75">
        <v>1090</v>
      </c>
      <c r="I2015" s="87" t="s">
        <v>1554</v>
      </c>
      <c r="J2015" s="75" t="s">
        <v>1633</v>
      </c>
      <c r="K2015" s="88" t="s">
        <v>1177</v>
      </c>
      <c r="L2015" s="88">
        <v>12</v>
      </c>
      <c r="M2015" s="88">
        <v>0</v>
      </c>
      <c r="N2015" s="75" t="s">
        <v>85</v>
      </c>
      <c r="O2015" s="75" t="s">
        <v>1739</v>
      </c>
      <c r="P2015" s="89"/>
      <c r="Q2015" s="90">
        <f>(17/100+7.6/100+1.65/100)*P2015</f>
        <v>0</v>
      </c>
      <c r="R2015" s="90"/>
      <c r="S2015" s="90"/>
      <c r="T2015" s="90"/>
      <c r="U2015" s="90"/>
      <c r="V2015" s="90">
        <f>+P2015-Q2015+R2015+S2015+T2015+U2015</f>
        <v>0</v>
      </c>
      <c r="W2015" s="91">
        <f>(1.02/100)</f>
        <v>1.02E-2</v>
      </c>
      <c r="X2015" s="91">
        <v>4.8E-3</v>
      </c>
      <c r="Y2015" s="91">
        <v>0.17</v>
      </c>
      <c r="Z2015" s="91">
        <v>1.65E-2</v>
      </c>
      <c r="AA2015" s="91">
        <v>7.6E-2</v>
      </c>
      <c r="AB2015" s="91">
        <f>SUM(W2015:AA2015)</f>
        <v>0.2775</v>
      </c>
      <c r="AC2015" s="75">
        <v>12</v>
      </c>
      <c r="AD2015" s="92">
        <f>IF(AL2015="","",+AC2015*AL2015)</f>
      </c>
      <c r="AE2015" s="93">
        <f>IF(AL2015="","",+AL2015*AB2015)</f>
      </c>
      <c r="AF2015" s="92">
        <f>IF(AL2015="","",+AL2015-AE2015)</f>
      </c>
      <c r="AG2015" s="93">
        <f>+V2015</f>
        <v>0</v>
      </c>
      <c r="AH2015" s="92">
        <f>IF(AF2015="","",+AF2015-AG2015)</f>
      </c>
      <c r="AI2015" s="92">
        <f>IF(AH2015="","",+AH2015*AC2015)</f>
      </c>
      <c r="AJ2015" s="93"/>
      <c r="AK2015" s="94">
        <v>0.33</v>
      </c>
      <c r="AL2015" s="93">
        <f>IF(V2015=0,"",V2015/(1-AB2015-AK2015))</f>
      </c>
      <c r="AM2015" s="95">
        <v>0.33</v>
      </c>
      <c r="AN2015" s="93">
        <f>IF(V2015=0,"",V2015/(1-AB2015-AM2015))</f>
      </c>
      <c r="AO2015" s="96">
        <v>1.2</v>
      </c>
      <c r="AP2015" s="93">
        <f>IF(BD!AJ2015="","",BD!AJ2015*BD!AO2015)</f>
      </c>
      <c r="AQ2015" s="91">
        <f>BD!AM2015/BD!AK2015-1</f>
        <v>0</v>
      </c>
      <c r="AR2015" s="91">
        <f>IF(BD!AN2015="","",IF(BD!AJ2015="","",BD!AN2015/BD!AJ2015-1))</f>
      </c>
      <c r="AS2015" s="91">
        <f>IF(BD!AN2015="","",IF(BD!AN2015&lt;BD!AL2015,"ABAIXO DA META","DENTRO DA META"))</f>
      </c>
      <c r="AT2015" s="91" t="str">
        <f>IF(BD!AJ2015="","EM ANÁLISE",IF(BD!AP2015&gt;=BD!AN2015,"GO", "NO GO"))</f>
        <v>EM ANÁLISE</v>
      </c>
      <c r="AU2015" s="97">
        <f>IF(AN2015="","",+BD!$AN2015-AJ2015)</f>
      </c>
      <c r="AV2015" s="98"/>
      <c r="AW2015" s="90">
        <f>BD!P2015*BD!AC2015</f>
        <v>0</v>
      </c>
      <c r="AX2015" s="90">
        <f>BD!V2015*BD!AC2015</f>
        <v>0</v>
      </c>
      <c r="AY2015" s="90">
        <f>IF(BD!AN2015="","",BD!AN2015*BD!AC2015)</f>
      </c>
      <c r="AZ2015" s="75" t="s">
        <v>123</v>
      </c>
      <c r="BA2015" s="75"/>
      <c r="BB2015" s="75"/>
      <c r="BC2015" s="75"/>
      <c r="BD2015" s="104"/>
      <c r="BE2015" s="104"/>
      <c r="BF2015" s="101"/>
      <c r="BG2015" s="101"/>
      <c r="BH2015" s="101"/>
      <c r="BI2015" s="101"/>
      <c r="BJ2015" s="101"/>
      <c r="BK2015" s="101"/>
      <c r="BL2015" s="101"/>
      <c r="BM2015" s="101"/>
      <c r="BN2015" s="101"/>
      <c r="BO2015" s="103"/>
      <c r="BP2015" s="101"/>
      <c r="BQ2015" s="101"/>
      <c r="BR2015" s="101"/>
      <c r="BS2015" s="101"/>
      <c r="BT2015" s="101"/>
      <c r="BU2015" s="101"/>
      <c r="BV2015" s="101"/>
      <c r="BW2015" s="101"/>
      <c r="BX2015" s="101"/>
      <c r="BY2015" s="101"/>
      <c r="BZ2015" s="101"/>
      <c r="CA2015" s="101"/>
      <c r="CB2015" s="101"/>
      <c r="CC2015" s="101"/>
      <c r="CD2015" s="101"/>
      <c r="CE2015" s="101"/>
      <c r="CF2015" s="101"/>
      <c r="CG2015" s="37" t="e">
        <f>VLOOKUP(Table_1[[#This Row],[EAN]],'[1]Planilha1'!$E:$R,13,0)</f>
        <v>#N/A</v>
      </c>
      <c r="CI2015" s="188">
        <f>IF(Table_1[[#This Row],[STATUS MERCADO]]="GO",Table_1[[#This Row],[M. BRUTA TOTAL]],0)</f>
        <v>0</v>
      </c>
      <c r="CJ2015" s="188">
        <f>IF(Table_1[[#This Row],[STATUS MERCADO]]="GO",Table_1[[#This Row],[PV UNIT. REALIZADO]]*Table_1[[#This Row],[QUANTIDADE]],0)</f>
        <v>0</v>
      </c>
    </row>
    <row r="2016" ht="15" hidden="1">
      <c r="A2016" s="7"/>
      <c r="B2016" s="137" t="s">
        <v>400</v>
      </c>
      <c r="C2016" s="138">
        <v>223702</v>
      </c>
      <c r="D2016" s="138" t="s">
        <v>2233</v>
      </c>
      <c r="E2016" s="139">
        <v>7891024039588</v>
      </c>
      <c r="F2016" s="140" t="s">
        <v>2234</v>
      </c>
      <c r="G2016" s="75" t="s">
        <v>15</v>
      </c>
      <c r="H2016" s="138">
        <v>1090</v>
      </c>
      <c r="I2016" s="141" t="s">
        <v>1554</v>
      </c>
      <c r="J2016" s="138" t="s">
        <v>1633</v>
      </c>
      <c r="K2016" s="142" t="s">
        <v>1177</v>
      </c>
      <c r="L2016" s="142">
        <v>12</v>
      </c>
      <c r="M2016" s="142">
        <v>0</v>
      </c>
      <c r="N2016" s="138" t="s">
        <v>85</v>
      </c>
      <c r="O2016" s="138" t="s">
        <v>1739</v>
      </c>
      <c r="P2016" s="143"/>
      <c r="Q2016" s="144">
        <f>(17/100+7.6/100+1.65/100)*P2016</f>
        <v>0</v>
      </c>
      <c r="R2016" s="144"/>
      <c r="S2016" s="144"/>
      <c r="T2016" s="144"/>
      <c r="U2016" s="144"/>
      <c r="V2016" s="144">
        <f>+P2016-Q2016+R2016+S2016+T2016+U2016</f>
        <v>0</v>
      </c>
      <c r="W2016" s="145">
        <f>(1.02/100)</f>
        <v>1.02E-2</v>
      </c>
      <c r="X2016" s="145">
        <v>4.8E-3</v>
      </c>
      <c r="Y2016" s="145">
        <v>0.17</v>
      </c>
      <c r="Z2016" s="145">
        <v>1.65E-2</v>
      </c>
      <c r="AA2016" s="145">
        <v>7.6E-2</v>
      </c>
      <c r="AB2016" s="145">
        <f>SUM(W2016:AA2016)</f>
        <v>0.2775</v>
      </c>
      <c r="AC2016" s="138">
        <v>12</v>
      </c>
      <c r="AD2016" s="146">
        <f>IF(AL2016="","",+AC2016*AL2016)</f>
      </c>
      <c r="AE2016" s="147">
        <f>IF(AL2016="","",+AL2016*AB2016)</f>
      </c>
      <c r="AF2016" s="146">
        <f>IF(AL2016="","",+AL2016-AE2016)</f>
      </c>
      <c r="AG2016" s="147">
        <f>+V2016</f>
        <v>0</v>
      </c>
      <c r="AH2016" s="146">
        <f>IF(AF2016="","",+AF2016-AG2016)</f>
      </c>
      <c r="AI2016" s="146">
        <f>IF(AH2016="","",+AH2016*AC2016)</f>
      </c>
      <c r="AJ2016" s="147"/>
      <c r="AK2016" s="148">
        <v>0.33</v>
      </c>
      <c r="AL2016" s="147">
        <f>IF(V2016=0,"",V2016/(1-AB2016-AK2016))</f>
      </c>
      <c r="AM2016" s="149">
        <v>0.33</v>
      </c>
      <c r="AN2016" s="147">
        <f>IF(V2016=0,"",V2016/(1-AB2016-AM2016))</f>
      </c>
      <c r="AO2016" s="150">
        <v>1.2</v>
      </c>
      <c r="AP2016" s="147">
        <f>IF(BD!AJ2016="","",BD!AJ2016*BD!AO2016)</f>
      </c>
      <c r="AQ2016" s="145">
        <f>BD!AM2016/BD!AK2016-1</f>
        <v>0</v>
      </c>
      <c r="AR2016" s="145">
        <f>IF(BD!AN2016="","",IF(BD!AJ2016="","",BD!AN2016/BD!AJ2016-1))</f>
      </c>
      <c r="AS2016" s="145">
        <f>IF(BD!AN2016="","",IF(BD!AN2016&lt;BD!AL2016,"ABAIXO DA META","DENTRO DA META"))</f>
      </c>
      <c r="AT2016" s="145" t="str">
        <f>IF(BD!AJ2016="","EM ANÁLISE",IF(BD!AP2016&gt;=BD!AN2016,"GO", "NO GO"))</f>
        <v>EM ANÁLISE</v>
      </c>
      <c r="AU2016" s="151">
        <f>IF(AN2016="","",+BD!$AN2016-AJ2016)</f>
      </c>
      <c r="AV2016" s="98"/>
      <c r="AW2016" s="144">
        <f>BD!P2016*BD!AC2016</f>
        <v>0</v>
      </c>
      <c r="AX2016" s="144">
        <f>BD!V2016*BD!AC2016</f>
        <v>0</v>
      </c>
      <c r="AY2016" s="144">
        <f>IF(BD!AN2016="","",BD!AN2016*BD!AC2016)</f>
      </c>
      <c r="AZ2016" s="138" t="s">
        <v>123</v>
      </c>
      <c r="BA2016" s="138"/>
      <c r="BB2016" s="138"/>
      <c r="BC2016" s="138"/>
      <c r="BD2016" s="104"/>
      <c r="BE2016" s="104"/>
      <c r="BF2016" s="101"/>
      <c r="BG2016" s="101"/>
      <c r="BH2016" s="101"/>
      <c r="BI2016" s="101"/>
      <c r="BJ2016" s="101"/>
      <c r="BK2016" s="101"/>
      <c r="BL2016" s="101"/>
      <c r="BM2016" s="101"/>
      <c r="BN2016" s="101"/>
      <c r="BO2016" s="103"/>
      <c r="BP2016" s="101"/>
      <c r="BQ2016" s="101"/>
      <c r="BR2016" s="101"/>
      <c r="BS2016" s="101"/>
      <c r="BT2016" s="101"/>
      <c r="BU2016" s="101"/>
      <c r="BV2016" s="101"/>
      <c r="BW2016" s="101"/>
      <c r="BX2016" s="101"/>
      <c r="BY2016" s="101"/>
      <c r="BZ2016" s="101"/>
      <c r="CA2016" s="101"/>
      <c r="CB2016" s="101"/>
      <c r="CC2016" s="101"/>
      <c r="CD2016" s="101"/>
      <c r="CE2016" s="101"/>
      <c r="CF2016" s="101"/>
      <c r="CG2016" s="37" t="e">
        <f>VLOOKUP(Table_1[[#This Row],[EAN]],'[1]Planilha1'!$E:$R,13,0)</f>
        <v>#N/A</v>
      </c>
      <c r="CI2016" s="188">
        <f>IF(Table_1[[#This Row],[STATUS MERCADO]]="GO",Table_1[[#This Row],[M. BRUTA TOTAL]],0)</f>
        <v>0</v>
      </c>
      <c r="CJ2016" s="188">
        <f>IF(Table_1[[#This Row],[STATUS MERCADO]]="GO",Table_1[[#This Row],[PV UNIT. REALIZADO]]*Table_1[[#This Row],[QUANTIDADE]],0)</f>
        <v>0</v>
      </c>
    </row>
    <row r="2017" ht="15" hidden="1">
      <c r="A2017" s="7"/>
      <c r="B2017" s="107" t="s">
        <v>400</v>
      </c>
      <c r="C2017" s="110">
        <v>223703</v>
      </c>
      <c r="D2017" s="110">
        <v>61004074</v>
      </c>
      <c r="E2017" s="108">
        <v>7509546656588</v>
      </c>
      <c r="F2017" s="109" t="s">
        <v>2235</v>
      </c>
      <c r="G2017" s="75" t="s">
        <v>15</v>
      </c>
      <c r="H2017" s="110">
        <v>1620</v>
      </c>
      <c r="I2017" s="111" t="s">
        <v>1541</v>
      </c>
      <c r="J2017" s="110" t="s">
        <v>1719</v>
      </c>
      <c r="K2017" s="112" t="s">
        <v>1177</v>
      </c>
      <c r="L2017" s="112">
        <v>12</v>
      </c>
      <c r="M2017" s="112">
        <v>0</v>
      </c>
      <c r="N2017" s="110" t="s">
        <v>85</v>
      </c>
      <c r="O2017" s="110" t="s">
        <v>1739</v>
      </c>
      <c r="P2017" s="113"/>
      <c r="Q2017" s="114">
        <f>(17/100+7.6/100+1.65/100)*P2017</f>
        <v>0</v>
      </c>
      <c r="R2017" s="114"/>
      <c r="S2017" s="114"/>
      <c r="T2017" s="114"/>
      <c r="U2017" s="114"/>
      <c r="V2017" s="114">
        <f>+P2017-Q2017+R2017+S2017+T2017+U2017</f>
        <v>0</v>
      </c>
      <c r="W2017" s="115">
        <f>(1.02/100)</f>
        <v>1.02E-2</v>
      </c>
      <c r="X2017" s="115">
        <v>4.8E-3</v>
      </c>
      <c r="Y2017" s="115">
        <v>0.17</v>
      </c>
      <c r="Z2017" s="115">
        <v>1.65E-2</v>
      </c>
      <c r="AA2017" s="115">
        <v>7.6E-2</v>
      </c>
      <c r="AB2017" s="115">
        <f>SUM(W2017:AA2017)</f>
        <v>0.2775</v>
      </c>
      <c r="AC2017" s="110">
        <v>12</v>
      </c>
      <c r="AD2017" s="116">
        <f>IF(AL2017="","",+AC2017*AL2017)</f>
      </c>
      <c r="AE2017" s="117">
        <f>IF(AL2017="","",+AL2017*AB2017)</f>
      </c>
      <c r="AF2017" s="116">
        <f>IF(AL2017="","",+AL2017-AE2017)</f>
      </c>
      <c r="AG2017" s="117">
        <f>+V2017</f>
        <v>0</v>
      </c>
      <c r="AH2017" s="116">
        <f>IF(AF2017="","",+AF2017-AG2017)</f>
      </c>
      <c r="AI2017" s="116">
        <f>IF(AH2017="","",+AH2017*AC2017)</f>
      </c>
      <c r="AJ2017" s="117"/>
      <c r="AK2017" s="118">
        <v>0.33</v>
      </c>
      <c r="AL2017" s="117">
        <f>IF(V2017=0,"",V2017/(1-AB2017-AK2017))</f>
      </c>
      <c r="AM2017" s="119">
        <v>0.33</v>
      </c>
      <c r="AN2017" s="117">
        <f>IF(V2017=0,"",V2017/(1-AB2017-AM2017))</f>
      </c>
      <c r="AO2017" s="120">
        <v>1.2</v>
      </c>
      <c r="AP2017" s="117">
        <f>IF(BD!AJ2017="","",BD!AJ2017*BD!AO2017)</f>
      </c>
      <c r="AQ2017" s="115">
        <f>BD!AM2017/BD!AK2017-1</f>
        <v>0</v>
      </c>
      <c r="AR2017" s="115">
        <f>IF(BD!AN2017="","",IF(BD!AJ2017="","",BD!AN2017/BD!AJ2017-1))</f>
      </c>
      <c r="AS2017" s="115">
        <f>IF(BD!AN2017="","",IF(BD!AN2017&lt;BD!AL2017,"ABAIXO DA META","DENTRO DA META"))</f>
      </c>
      <c r="AT2017" s="115" t="str">
        <f>IF(BD!AJ2017="","EM ANÁLISE",IF(BD!AP2017&gt;=BD!AN2017,"GO", "NO GO"))</f>
        <v>EM ANÁLISE</v>
      </c>
      <c r="AU2017" s="121">
        <f>IF(AN2017="","",+BD!$AN2017-AJ2017)</f>
      </c>
      <c r="AV2017" s="98"/>
      <c r="AW2017" s="114">
        <f>BD!P2017*BD!AC2017</f>
        <v>0</v>
      </c>
      <c r="AX2017" s="114">
        <f>BD!V2017*BD!AC2017</f>
        <v>0</v>
      </c>
      <c r="AY2017" s="114">
        <f>IF(BD!AN2017="","",BD!AN2017*BD!AC2017)</f>
      </c>
      <c r="AZ2017" s="110" t="s">
        <v>123</v>
      </c>
      <c r="BA2017" s="110"/>
      <c r="BB2017" s="110"/>
      <c r="BC2017" s="110"/>
      <c r="BD2017" s="104"/>
      <c r="BE2017" s="104"/>
      <c r="BF2017" s="101"/>
      <c r="BG2017" s="101"/>
      <c r="BH2017" s="101"/>
      <c r="BI2017" s="101"/>
      <c r="BJ2017" s="101"/>
      <c r="BK2017" s="101"/>
      <c r="BL2017" s="101"/>
      <c r="BM2017" s="101"/>
      <c r="BN2017" s="101"/>
      <c r="BO2017" s="103"/>
      <c r="BP2017" s="101"/>
      <c r="BQ2017" s="101"/>
      <c r="BR2017" s="101"/>
      <c r="BS2017" s="101"/>
      <c r="BT2017" s="101"/>
      <c r="BU2017" s="101"/>
      <c r="BV2017" s="101"/>
      <c r="BW2017" s="101"/>
      <c r="BX2017" s="101"/>
      <c r="BY2017" s="101"/>
      <c r="BZ2017" s="101"/>
      <c r="CA2017" s="101"/>
      <c r="CB2017" s="101"/>
      <c r="CC2017" s="101"/>
      <c r="CD2017" s="101"/>
      <c r="CE2017" s="101"/>
      <c r="CF2017" s="101"/>
      <c r="CG2017" s="37" t="e">
        <f>VLOOKUP(Table_1[[#This Row],[EAN]],'[1]Planilha1'!$E:$R,13,0)</f>
        <v>#N/A</v>
      </c>
      <c r="CI2017" s="188">
        <f>IF(Table_1[[#This Row],[STATUS MERCADO]]="GO",Table_1[[#This Row],[M. BRUTA TOTAL]],0)</f>
        <v>0</v>
      </c>
      <c r="CJ2017" s="188">
        <f>IF(Table_1[[#This Row],[STATUS MERCADO]]="GO",Table_1[[#This Row],[PV UNIT. REALIZADO]]*Table_1[[#This Row],[QUANTIDADE]],0)</f>
        <v>0</v>
      </c>
    </row>
    <row r="2018" ht="15" hidden="1">
      <c r="A2018" s="7"/>
      <c r="B2018" s="75" t="s">
        <v>400</v>
      </c>
      <c r="C2018" s="75">
        <v>223704</v>
      </c>
      <c r="D2018" s="75">
        <v>61001116</v>
      </c>
      <c r="E2018" s="85">
        <v>7509546653143</v>
      </c>
      <c r="F2018" s="86" t="s">
        <v>2236</v>
      </c>
      <c r="G2018" s="75" t="s">
        <v>15</v>
      </c>
      <c r="H2018" s="75">
        <v>1620</v>
      </c>
      <c r="I2018" s="87" t="s">
        <v>1541</v>
      </c>
      <c r="J2018" s="75" t="s">
        <v>1719</v>
      </c>
      <c r="K2018" s="88" t="s">
        <v>1177</v>
      </c>
      <c r="L2018" s="88">
        <v>12</v>
      </c>
      <c r="M2018" s="88">
        <v>0</v>
      </c>
      <c r="N2018" s="75" t="s">
        <v>85</v>
      </c>
      <c r="O2018" s="75" t="s">
        <v>1739</v>
      </c>
      <c r="P2018" s="89"/>
      <c r="Q2018" s="90">
        <f>(17/100+7.6/100+1.65/100)*P2018</f>
        <v>0</v>
      </c>
      <c r="R2018" s="90"/>
      <c r="S2018" s="90"/>
      <c r="T2018" s="90"/>
      <c r="U2018" s="90"/>
      <c r="V2018" s="90">
        <f>+P2018-Q2018+R2018+S2018+T2018+U2018</f>
        <v>0</v>
      </c>
      <c r="W2018" s="91">
        <f>(1.02/100)</f>
        <v>1.02E-2</v>
      </c>
      <c r="X2018" s="91">
        <v>4.8E-3</v>
      </c>
      <c r="Y2018" s="91">
        <v>0.17</v>
      </c>
      <c r="Z2018" s="91">
        <v>1.65E-2</v>
      </c>
      <c r="AA2018" s="91">
        <v>7.6E-2</v>
      </c>
      <c r="AB2018" s="91">
        <f>SUM(W2018:AA2018)</f>
        <v>0.2775</v>
      </c>
      <c r="AC2018" s="75">
        <v>12</v>
      </c>
      <c r="AD2018" s="92">
        <f>IF(AL2018="","",+AC2018*AL2018)</f>
      </c>
      <c r="AE2018" s="93">
        <f>IF(AL2018="","",+AL2018*AB2018)</f>
      </c>
      <c r="AF2018" s="92">
        <f>IF(AL2018="","",+AL2018-AE2018)</f>
      </c>
      <c r="AG2018" s="93">
        <f>+V2018</f>
        <v>0</v>
      </c>
      <c r="AH2018" s="92">
        <f>IF(AF2018="","",+AF2018-AG2018)</f>
      </c>
      <c r="AI2018" s="92">
        <f>IF(AH2018="","",+AH2018*AC2018)</f>
      </c>
      <c r="AJ2018" s="93"/>
      <c r="AK2018" s="94">
        <v>0.33</v>
      </c>
      <c r="AL2018" s="93">
        <f>IF(V2018=0,"",V2018/(1-AB2018-AK2018))</f>
      </c>
      <c r="AM2018" s="95">
        <v>0.33</v>
      </c>
      <c r="AN2018" s="93">
        <f>IF(V2018=0,"",V2018/(1-AB2018-AM2018))</f>
      </c>
      <c r="AO2018" s="96">
        <v>1.2</v>
      </c>
      <c r="AP2018" s="93">
        <f>IF(BD!AJ2018="","",BD!AJ2018*BD!AO2018)</f>
      </c>
      <c r="AQ2018" s="91">
        <f>BD!AM2018/BD!AK2018-1</f>
        <v>0</v>
      </c>
      <c r="AR2018" s="91">
        <f>IF(BD!AN2018="","",IF(BD!AJ2018="","",BD!AN2018/BD!AJ2018-1))</f>
      </c>
      <c r="AS2018" s="91">
        <f>IF(BD!AN2018="","",IF(BD!AN2018&lt;BD!AL2018,"ABAIXO DA META","DENTRO DA META"))</f>
      </c>
      <c r="AT2018" s="91" t="str">
        <f>IF(BD!AJ2018="","EM ANÁLISE",IF(BD!AP2018&gt;=BD!AN2018,"GO", "NO GO"))</f>
        <v>EM ANÁLISE</v>
      </c>
      <c r="AU2018" s="97">
        <f>IF(AN2018="","",+BD!$AN2018-AJ2018)</f>
      </c>
      <c r="AV2018" s="98"/>
      <c r="AW2018" s="90">
        <f>BD!P2018*BD!AC2018</f>
        <v>0</v>
      </c>
      <c r="AX2018" s="90">
        <f>BD!V2018*BD!AC2018</f>
        <v>0</v>
      </c>
      <c r="AY2018" s="90">
        <f>IF(BD!AN2018="","",BD!AN2018*BD!AC2018)</f>
      </c>
      <c r="AZ2018" s="75" t="s">
        <v>123</v>
      </c>
      <c r="BA2018" s="75"/>
      <c r="BB2018" s="75"/>
      <c r="BC2018" s="75"/>
      <c r="BD2018" s="104"/>
      <c r="BE2018" s="104"/>
      <c r="BF2018" s="101"/>
      <c r="BG2018" s="101"/>
      <c r="BH2018" s="101"/>
      <c r="BI2018" s="101"/>
      <c r="BJ2018" s="101"/>
      <c r="BK2018" s="101"/>
      <c r="BL2018" s="101"/>
      <c r="BM2018" s="101"/>
      <c r="BN2018" s="101"/>
      <c r="BO2018" s="103"/>
      <c r="BP2018" s="101"/>
      <c r="BQ2018" s="101"/>
      <c r="BR2018" s="101"/>
      <c r="BS2018" s="101"/>
      <c r="BT2018" s="101"/>
      <c r="BU2018" s="101"/>
      <c r="BV2018" s="101"/>
      <c r="BW2018" s="101"/>
      <c r="BX2018" s="101"/>
      <c r="BY2018" s="101"/>
      <c r="BZ2018" s="101"/>
      <c r="CA2018" s="101"/>
      <c r="CB2018" s="101"/>
      <c r="CC2018" s="101"/>
      <c r="CD2018" s="101"/>
      <c r="CE2018" s="101"/>
      <c r="CF2018" s="101"/>
      <c r="CG2018" s="37" t="e">
        <f>VLOOKUP(Table_1[[#This Row],[EAN]],'[1]Planilha1'!$E:$R,13,0)</f>
        <v>#N/A</v>
      </c>
      <c r="CI2018" s="188">
        <f>IF(Table_1[[#This Row],[STATUS MERCADO]]="GO",Table_1[[#This Row],[M. BRUTA TOTAL]],0)</f>
        <v>0</v>
      </c>
      <c r="CJ2018" s="188">
        <f>IF(Table_1[[#This Row],[STATUS MERCADO]]="GO",Table_1[[#This Row],[PV UNIT. REALIZADO]]*Table_1[[#This Row],[QUANTIDADE]],0)</f>
        <v>0</v>
      </c>
    </row>
    <row r="2019" ht="15" hidden="1">
      <c r="A2019" s="7"/>
      <c r="B2019" s="75" t="s">
        <v>400</v>
      </c>
      <c r="C2019" s="75">
        <v>223705</v>
      </c>
      <c r="D2019" s="75" t="s">
        <v>2237</v>
      </c>
      <c r="E2019" s="85">
        <v>7891024037119</v>
      </c>
      <c r="F2019" s="86" t="s">
        <v>2238</v>
      </c>
      <c r="G2019" s="75" t="s">
        <v>15</v>
      </c>
      <c r="H2019" s="75">
        <v>1620</v>
      </c>
      <c r="I2019" s="87" t="s">
        <v>1541</v>
      </c>
      <c r="J2019" s="75" t="s">
        <v>1697</v>
      </c>
      <c r="K2019" s="88" t="s">
        <v>1177</v>
      </c>
      <c r="L2019" s="88">
        <v>6</v>
      </c>
      <c r="M2019" s="88">
        <v>0</v>
      </c>
      <c r="N2019" s="75" t="s">
        <v>85</v>
      </c>
      <c r="O2019" s="75" t="s">
        <v>1739</v>
      </c>
      <c r="P2019" s="89"/>
      <c r="Q2019" s="90">
        <f>(17/100+7.6/100+1.65/100)*P2019</f>
        <v>0</v>
      </c>
      <c r="R2019" s="90"/>
      <c r="S2019" s="90"/>
      <c r="T2019" s="90"/>
      <c r="U2019" s="90"/>
      <c r="V2019" s="90">
        <f>+P2019-Q2019+R2019+S2019+T2019+U2019</f>
        <v>0</v>
      </c>
      <c r="W2019" s="91">
        <f>(1.02/100)</f>
        <v>1.02E-2</v>
      </c>
      <c r="X2019" s="91">
        <v>4.8E-3</v>
      </c>
      <c r="Y2019" s="91">
        <v>0.17</v>
      </c>
      <c r="Z2019" s="91">
        <v>1.65E-2</v>
      </c>
      <c r="AA2019" s="91">
        <v>7.6E-2</v>
      </c>
      <c r="AB2019" s="91">
        <f>SUM(W2019:AA2019)</f>
        <v>0.2775</v>
      </c>
      <c r="AC2019" s="75">
        <v>12</v>
      </c>
      <c r="AD2019" s="92">
        <f>IF(AL2019="","",+AC2019*AL2019)</f>
      </c>
      <c r="AE2019" s="93">
        <f>IF(AL2019="","",+AL2019*AB2019)</f>
      </c>
      <c r="AF2019" s="92">
        <f>IF(AL2019="","",+AL2019-AE2019)</f>
      </c>
      <c r="AG2019" s="93">
        <f>+V2019</f>
        <v>0</v>
      </c>
      <c r="AH2019" s="92">
        <f>IF(AF2019="","",+AF2019-AG2019)</f>
      </c>
      <c r="AI2019" s="92">
        <f>IF(AH2019="","",+AH2019*AC2019)</f>
      </c>
      <c r="AJ2019" s="93"/>
      <c r="AK2019" s="94">
        <v>0.33</v>
      </c>
      <c r="AL2019" s="93">
        <f>IF(V2019=0,"",V2019/(1-AB2019-AK2019))</f>
      </c>
      <c r="AM2019" s="95">
        <v>0.33</v>
      </c>
      <c r="AN2019" s="93">
        <f>IF(V2019=0,"",V2019/(1-AB2019-AM2019))</f>
      </c>
      <c r="AO2019" s="96">
        <v>1.2</v>
      </c>
      <c r="AP2019" s="93">
        <f>IF(BD!AJ2019="","",BD!AJ2019*BD!AO2019)</f>
      </c>
      <c r="AQ2019" s="91">
        <f>BD!AM2019/BD!AK2019-1</f>
        <v>0</v>
      </c>
      <c r="AR2019" s="91">
        <f>IF(BD!AN2019="","",IF(BD!AJ2019="","",BD!AN2019/BD!AJ2019-1))</f>
      </c>
      <c r="AS2019" s="91">
        <f>IF(BD!AN2019="","",IF(BD!AN2019&lt;BD!AL2019,"ABAIXO DA META","DENTRO DA META"))</f>
      </c>
      <c r="AT2019" s="91" t="str">
        <f>IF(BD!AJ2019="","EM ANÁLISE",IF(BD!AP2019&gt;=BD!AN2019,"GO", "NO GO"))</f>
        <v>EM ANÁLISE</v>
      </c>
      <c r="AU2019" s="97">
        <f>IF(AN2019="","",+BD!$AN2019-AJ2019)</f>
      </c>
      <c r="AV2019" s="98"/>
      <c r="AW2019" s="90">
        <f>BD!P2019*BD!AC2019</f>
        <v>0</v>
      </c>
      <c r="AX2019" s="90">
        <f>BD!V2019*BD!AC2019</f>
        <v>0</v>
      </c>
      <c r="AY2019" s="90">
        <f>IF(BD!AN2019="","",BD!AN2019*BD!AC2019)</f>
      </c>
      <c r="AZ2019" s="75" t="s">
        <v>123</v>
      </c>
      <c r="BA2019" s="75"/>
      <c r="BB2019" s="75"/>
      <c r="BC2019" s="75"/>
      <c r="BD2019" s="104"/>
      <c r="BE2019" s="104"/>
      <c r="BF2019" s="101"/>
      <c r="BG2019" s="101"/>
      <c r="BH2019" s="101"/>
      <c r="BI2019" s="101"/>
      <c r="BJ2019" s="101"/>
      <c r="BK2019" s="101"/>
      <c r="BL2019" s="101"/>
      <c r="BM2019" s="101"/>
      <c r="BN2019" s="101"/>
      <c r="BO2019" s="103"/>
      <c r="BP2019" s="101"/>
      <c r="BQ2019" s="101"/>
      <c r="BR2019" s="101"/>
      <c r="BS2019" s="101"/>
      <c r="BT2019" s="101"/>
      <c r="BU2019" s="101"/>
      <c r="BV2019" s="101"/>
      <c r="BW2019" s="101"/>
      <c r="BX2019" s="101"/>
      <c r="BY2019" s="101"/>
      <c r="BZ2019" s="101"/>
      <c r="CA2019" s="101"/>
      <c r="CB2019" s="101"/>
      <c r="CC2019" s="101"/>
      <c r="CD2019" s="101"/>
      <c r="CE2019" s="101"/>
      <c r="CF2019" s="101"/>
      <c r="CG2019" s="37" t="e">
        <f>VLOOKUP(Table_1[[#This Row],[EAN]],'[1]Planilha1'!$E:$R,13,0)</f>
        <v>#N/A</v>
      </c>
      <c r="CI2019" s="188">
        <f>IF(Table_1[[#This Row],[STATUS MERCADO]]="GO",Table_1[[#This Row],[M. BRUTA TOTAL]],0)</f>
        <v>0</v>
      </c>
      <c r="CJ2019" s="188">
        <f>IF(Table_1[[#This Row],[STATUS MERCADO]]="GO",Table_1[[#This Row],[PV UNIT. REALIZADO]]*Table_1[[#This Row],[QUANTIDADE]],0)</f>
        <v>0</v>
      </c>
    </row>
    <row r="2020" ht="15" hidden="1">
      <c r="A2020" s="7"/>
      <c r="B2020" s="75" t="s">
        <v>400</v>
      </c>
      <c r="C2020" s="75">
        <v>223706</v>
      </c>
      <c r="D2020" s="75" t="s">
        <v>2239</v>
      </c>
      <c r="E2020" s="85">
        <v>7891024040591</v>
      </c>
      <c r="F2020" s="86" t="s">
        <v>2240</v>
      </c>
      <c r="G2020" s="75" t="s">
        <v>15</v>
      </c>
      <c r="H2020" s="75">
        <v>1620</v>
      </c>
      <c r="I2020" s="87" t="s">
        <v>1541</v>
      </c>
      <c r="J2020" s="75" t="s">
        <v>1697</v>
      </c>
      <c r="K2020" s="88" t="s">
        <v>1177</v>
      </c>
      <c r="L2020" s="88">
        <v>72</v>
      </c>
      <c r="M2020" s="88">
        <v>0</v>
      </c>
      <c r="N2020" s="75" t="s">
        <v>85</v>
      </c>
      <c r="O2020" s="75" t="s">
        <v>1739</v>
      </c>
      <c r="P2020" s="89"/>
      <c r="Q2020" s="90">
        <f>(17/100+7.6/100+1.65/100)*P2020</f>
        <v>0</v>
      </c>
      <c r="R2020" s="90"/>
      <c r="S2020" s="90"/>
      <c r="T2020" s="90"/>
      <c r="U2020" s="90"/>
      <c r="V2020" s="90">
        <f>+P2020-Q2020+R2020+S2020+T2020+U2020</f>
        <v>0</v>
      </c>
      <c r="W2020" s="91">
        <f>(1.02/100)</f>
        <v>1.02E-2</v>
      </c>
      <c r="X2020" s="91">
        <v>4.8E-3</v>
      </c>
      <c r="Y2020" s="91">
        <v>0.17</v>
      </c>
      <c r="Z2020" s="91">
        <v>1.65E-2</v>
      </c>
      <c r="AA2020" s="91">
        <v>7.6E-2</v>
      </c>
      <c r="AB2020" s="91">
        <f>SUM(W2020:AA2020)</f>
        <v>0.2775</v>
      </c>
      <c r="AC2020" s="75">
        <v>12</v>
      </c>
      <c r="AD2020" s="92">
        <f>IF(AL2020="","",+AC2020*AL2020)</f>
      </c>
      <c r="AE2020" s="93">
        <f>IF(AL2020="","",+AL2020*AB2020)</f>
      </c>
      <c r="AF2020" s="92">
        <f>IF(AL2020="","",+AL2020-AE2020)</f>
      </c>
      <c r="AG2020" s="93">
        <f>+V2020</f>
        <v>0</v>
      </c>
      <c r="AH2020" s="92">
        <f>IF(AF2020="","",+AF2020-AG2020)</f>
      </c>
      <c r="AI2020" s="92">
        <f>IF(AH2020="","",+AH2020*AC2020)</f>
      </c>
      <c r="AJ2020" s="93"/>
      <c r="AK2020" s="94">
        <v>0.33</v>
      </c>
      <c r="AL2020" s="93">
        <f>IF(V2020=0,"",V2020/(1-AB2020-AK2020))</f>
      </c>
      <c r="AM2020" s="95">
        <v>0.33</v>
      </c>
      <c r="AN2020" s="93">
        <f>IF(V2020=0,"",V2020/(1-AB2020-AM2020))</f>
      </c>
      <c r="AO2020" s="96">
        <v>1.2</v>
      </c>
      <c r="AP2020" s="93">
        <f>IF(BD!AJ2020="","",BD!AJ2020*BD!AO2020)</f>
      </c>
      <c r="AQ2020" s="91">
        <f>BD!AM2020/BD!AK2020-1</f>
        <v>0</v>
      </c>
      <c r="AR2020" s="91">
        <f>IF(BD!AN2020="","",IF(BD!AJ2020="","",BD!AN2020/BD!AJ2020-1))</f>
      </c>
      <c r="AS2020" s="91">
        <f>IF(BD!AN2020="","",IF(BD!AN2020&lt;BD!AL2020,"ABAIXO DA META","DENTRO DA META"))</f>
      </c>
      <c r="AT2020" s="91" t="str">
        <f>IF(BD!AJ2020="","EM ANÁLISE",IF(BD!AP2020&gt;=BD!AN2020,"GO", "NO GO"))</f>
        <v>EM ANÁLISE</v>
      </c>
      <c r="AU2020" s="97">
        <f>IF(AN2020="","",+BD!$AN2020-AJ2020)</f>
      </c>
      <c r="AV2020" s="98"/>
      <c r="AW2020" s="90">
        <f>BD!P2020*BD!AC2020</f>
        <v>0</v>
      </c>
      <c r="AX2020" s="90">
        <f>BD!V2020*BD!AC2020</f>
        <v>0</v>
      </c>
      <c r="AY2020" s="90">
        <f>IF(BD!AN2020="","",BD!AN2020*BD!AC2020)</f>
      </c>
      <c r="AZ2020" s="75" t="s">
        <v>123</v>
      </c>
      <c r="BA2020" s="75"/>
      <c r="BB2020" s="75"/>
      <c r="BC2020" s="75"/>
      <c r="BD2020" s="104"/>
      <c r="BE2020" s="104"/>
      <c r="BF2020" s="101"/>
      <c r="BG2020" s="101"/>
      <c r="BH2020" s="101"/>
      <c r="BI2020" s="101"/>
      <c r="BJ2020" s="101"/>
      <c r="BK2020" s="101"/>
      <c r="BL2020" s="101"/>
      <c r="BM2020" s="101"/>
      <c r="BN2020" s="101"/>
      <c r="BO2020" s="103"/>
      <c r="BP2020" s="101"/>
      <c r="BQ2020" s="101"/>
      <c r="BR2020" s="101"/>
      <c r="BS2020" s="101"/>
      <c r="BT2020" s="101"/>
      <c r="BU2020" s="101"/>
      <c r="BV2020" s="101"/>
      <c r="BW2020" s="101"/>
      <c r="BX2020" s="101"/>
      <c r="BY2020" s="101"/>
      <c r="BZ2020" s="101"/>
      <c r="CA2020" s="101"/>
      <c r="CB2020" s="101"/>
      <c r="CC2020" s="101"/>
      <c r="CD2020" s="101"/>
      <c r="CE2020" s="101"/>
      <c r="CF2020" s="101"/>
      <c r="CG2020" s="37" t="e">
        <f>VLOOKUP(Table_1[[#This Row],[EAN]],'[1]Planilha1'!$E:$R,13,0)</f>
        <v>#N/A</v>
      </c>
      <c r="CI2020" s="188">
        <f>IF(Table_1[[#This Row],[STATUS MERCADO]]="GO",Table_1[[#This Row],[M. BRUTA TOTAL]],0)</f>
        <v>0</v>
      </c>
      <c r="CJ2020" s="188">
        <f>IF(Table_1[[#This Row],[STATUS MERCADO]]="GO",Table_1[[#This Row],[PV UNIT. REALIZADO]]*Table_1[[#This Row],[QUANTIDADE]],0)</f>
        <v>0</v>
      </c>
    </row>
    <row r="2021" ht="15" hidden="1">
      <c r="A2021" s="7"/>
      <c r="B2021" s="75" t="s">
        <v>400</v>
      </c>
      <c r="C2021" s="75">
        <v>223707</v>
      </c>
      <c r="D2021" s="75" t="s">
        <v>2241</v>
      </c>
      <c r="E2021" s="85">
        <v>7891024042595</v>
      </c>
      <c r="F2021" s="86" t="s">
        <v>2242</v>
      </c>
      <c r="G2021" s="75" t="s">
        <v>15</v>
      </c>
      <c r="H2021" s="75">
        <v>1090</v>
      </c>
      <c r="I2021" s="87" t="s">
        <v>1554</v>
      </c>
      <c r="J2021" s="75" t="s">
        <v>1647</v>
      </c>
      <c r="K2021" s="88" t="s">
        <v>1177</v>
      </c>
      <c r="L2021" s="88">
        <v>3</v>
      </c>
      <c r="M2021" s="88">
        <v>0</v>
      </c>
      <c r="N2021" s="75" t="s">
        <v>85</v>
      </c>
      <c r="O2021" s="75" t="s">
        <v>1739</v>
      </c>
      <c r="P2021" s="89"/>
      <c r="Q2021" s="90">
        <f>(17/100+7.6/100+1.65/100)*P2021</f>
        <v>0</v>
      </c>
      <c r="R2021" s="90"/>
      <c r="S2021" s="90"/>
      <c r="T2021" s="90"/>
      <c r="U2021" s="90"/>
      <c r="V2021" s="90">
        <f>+P2021-Q2021+R2021+S2021+T2021+U2021</f>
        <v>0</v>
      </c>
      <c r="W2021" s="91">
        <f>(1.02/100)</f>
        <v>1.02E-2</v>
      </c>
      <c r="X2021" s="91">
        <v>4.8E-3</v>
      </c>
      <c r="Y2021" s="91">
        <v>0.17</v>
      </c>
      <c r="Z2021" s="91">
        <v>1.65E-2</v>
      </c>
      <c r="AA2021" s="91">
        <v>7.6E-2</v>
      </c>
      <c r="AB2021" s="91">
        <f>SUM(W2021:AA2021)</f>
        <v>0.2775</v>
      </c>
      <c r="AC2021" s="75">
        <v>12</v>
      </c>
      <c r="AD2021" s="92">
        <f>IF(AL2021="","",+AC2021*AL2021)</f>
      </c>
      <c r="AE2021" s="93">
        <f>IF(AL2021="","",+AL2021*AB2021)</f>
      </c>
      <c r="AF2021" s="92">
        <f>IF(AL2021="","",+AL2021-AE2021)</f>
      </c>
      <c r="AG2021" s="93">
        <f>+V2021</f>
        <v>0</v>
      </c>
      <c r="AH2021" s="92">
        <f>IF(AF2021="","",+AF2021-AG2021)</f>
      </c>
      <c r="AI2021" s="92">
        <f>IF(AH2021="","",+AH2021*AC2021)</f>
      </c>
      <c r="AJ2021" s="93"/>
      <c r="AK2021" s="94">
        <v>0.33</v>
      </c>
      <c r="AL2021" s="93">
        <f>IF(V2021=0,"",V2021/(1-AB2021-AK2021))</f>
      </c>
      <c r="AM2021" s="95">
        <v>0.33</v>
      </c>
      <c r="AN2021" s="93">
        <f>IF(V2021=0,"",V2021/(1-AB2021-AM2021))</f>
      </c>
      <c r="AO2021" s="96">
        <v>1.2</v>
      </c>
      <c r="AP2021" s="93">
        <f>IF(BD!AJ2021="","",BD!AJ2021*BD!AO2021)</f>
      </c>
      <c r="AQ2021" s="91">
        <f>BD!AM2021/BD!AK2021-1</f>
        <v>0</v>
      </c>
      <c r="AR2021" s="91">
        <f>IF(BD!AN2021="","",IF(BD!AJ2021="","",BD!AN2021/BD!AJ2021-1))</f>
      </c>
      <c r="AS2021" s="91">
        <f>IF(BD!AN2021="","",IF(BD!AN2021&lt;BD!AL2021,"ABAIXO DA META","DENTRO DA META"))</f>
      </c>
      <c r="AT2021" s="91" t="str">
        <f>IF(BD!AJ2021="","EM ANÁLISE",IF(BD!AP2021&gt;=BD!AN2021,"GO", "NO GO"))</f>
        <v>EM ANÁLISE</v>
      </c>
      <c r="AU2021" s="97">
        <f>IF(AN2021="","",+BD!$AN2021-AJ2021)</f>
      </c>
      <c r="AV2021" s="98"/>
      <c r="AW2021" s="90">
        <f>BD!P2021*BD!AC2021</f>
        <v>0</v>
      </c>
      <c r="AX2021" s="90">
        <f>BD!V2021*BD!AC2021</f>
        <v>0</v>
      </c>
      <c r="AY2021" s="90">
        <f>IF(BD!AN2021="","",BD!AN2021*BD!AC2021)</f>
      </c>
      <c r="AZ2021" s="75" t="s">
        <v>123</v>
      </c>
      <c r="BA2021" s="75"/>
      <c r="BB2021" s="75"/>
      <c r="BC2021" s="75"/>
      <c r="BD2021" s="104"/>
      <c r="BE2021" s="104"/>
      <c r="BF2021" s="101"/>
      <c r="BG2021" s="101"/>
      <c r="BH2021" s="101"/>
      <c r="BI2021" s="101"/>
      <c r="BJ2021" s="101"/>
      <c r="BK2021" s="101"/>
      <c r="BL2021" s="101"/>
      <c r="BM2021" s="101"/>
      <c r="BN2021" s="101"/>
      <c r="BO2021" s="103"/>
      <c r="BP2021" s="101"/>
      <c r="BQ2021" s="101"/>
      <c r="BR2021" s="101"/>
      <c r="BS2021" s="101"/>
      <c r="BT2021" s="101"/>
      <c r="BU2021" s="101"/>
      <c r="BV2021" s="101"/>
      <c r="BW2021" s="101"/>
      <c r="BX2021" s="101"/>
      <c r="BY2021" s="101"/>
      <c r="BZ2021" s="101"/>
      <c r="CA2021" s="101"/>
      <c r="CB2021" s="101"/>
      <c r="CC2021" s="101"/>
      <c r="CD2021" s="101"/>
      <c r="CE2021" s="101"/>
      <c r="CF2021" s="101"/>
      <c r="CG2021" s="37" t="e">
        <f>VLOOKUP(Table_1[[#This Row],[EAN]],'[1]Planilha1'!$E:$R,13,0)</f>
        <v>#N/A</v>
      </c>
      <c r="CI2021" s="188">
        <f>IF(Table_1[[#This Row],[STATUS MERCADO]]="GO",Table_1[[#This Row],[M. BRUTA TOTAL]],0)</f>
        <v>0</v>
      </c>
      <c r="CJ2021" s="188">
        <f>IF(Table_1[[#This Row],[STATUS MERCADO]]="GO",Table_1[[#This Row],[PV UNIT. REALIZADO]]*Table_1[[#This Row],[QUANTIDADE]],0)</f>
        <v>0</v>
      </c>
    </row>
    <row r="2022" ht="15" hidden="1">
      <c r="A2022" s="7"/>
      <c r="B2022" s="75" t="s">
        <v>400</v>
      </c>
      <c r="C2022" s="75">
        <v>223708</v>
      </c>
      <c r="D2022" s="75" t="s">
        <v>2243</v>
      </c>
      <c r="E2022" s="85">
        <v>7891528042466</v>
      </c>
      <c r="F2022" s="86" t="s">
        <v>2244</v>
      </c>
      <c r="G2022" s="75" t="s">
        <v>15</v>
      </c>
      <c r="H2022" s="75">
        <v>1620</v>
      </c>
      <c r="I2022" s="87" t="s">
        <v>1541</v>
      </c>
      <c r="J2022" s="75" t="s">
        <v>1542</v>
      </c>
      <c r="K2022" s="88" t="s">
        <v>1177</v>
      </c>
      <c r="L2022" s="88">
        <v>48</v>
      </c>
      <c r="M2022" s="88">
        <v>0</v>
      </c>
      <c r="N2022" s="75" t="s">
        <v>85</v>
      </c>
      <c r="O2022" s="75" t="s">
        <v>1739</v>
      </c>
      <c r="P2022" s="89"/>
      <c r="Q2022" s="90">
        <f>(17/100+7.6/100+1.65/100)*P2022</f>
        <v>0</v>
      </c>
      <c r="R2022" s="90"/>
      <c r="S2022" s="90"/>
      <c r="T2022" s="90"/>
      <c r="U2022" s="90"/>
      <c r="V2022" s="90">
        <f>+P2022-Q2022+R2022+S2022+T2022+U2022</f>
        <v>0</v>
      </c>
      <c r="W2022" s="91">
        <f>(1.02/100)</f>
        <v>1.02E-2</v>
      </c>
      <c r="X2022" s="91">
        <v>4.8E-3</v>
      </c>
      <c r="Y2022" s="91">
        <v>0.17</v>
      </c>
      <c r="Z2022" s="91">
        <v>1.65E-2</v>
      </c>
      <c r="AA2022" s="91">
        <v>7.6E-2</v>
      </c>
      <c r="AB2022" s="91">
        <f>SUM(W2022:AA2022)</f>
        <v>0.2775</v>
      </c>
      <c r="AC2022" s="75">
        <v>12</v>
      </c>
      <c r="AD2022" s="92">
        <f>IF(AL2022="","",+AC2022*AL2022)</f>
      </c>
      <c r="AE2022" s="93">
        <f>IF(AL2022="","",+AL2022*AB2022)</f>
      </c>
      <c r="AF2022" s="92">
        <f>IF(AL2022="","",+AL2022-AE2022)</f>
      </c>
      <c r="AG2022" s="93">
        <f>+V2022</f>
        <v>0</v>
      </c>
      <c r="AH2022" s="92">
        <f>IF(AF2022="","",+AF2022-AG2022)</f>
      </c>
      <c r="AI2022" s="92">
        <f>IF(AH2022="","",+AH2022*AC2022)</f>
      </c>
      <c r="AJ2022" s="93"/>
      <c r="AK2022" s="94">
        <v>0.33</v>
      </c>
      <c r="AL2022" s="93">
        <f>IF(V2022=0,"",V2022/(1-AB2022-AK2022))</f>
      </c>
      <c r="AM2022" s="95">
        <v>0.33</v>
      </c>
      <c r="AN2022" s="93">
        <f>IF(V2022=0,"",V2022/(1-AB2022-AM2022))</f>
      </c>
      <c r="AO2022" s="96">
        <v>1.2</v>
      </c>
      <c r="AP2022" s="93">
        <f>IF(BD!AJ2022="","",BD!AJ2022*BD!AO2022)</f>
      </c>
      <c r="AQ2022" s="91">
        <f>BD!AM2022/BD!AK2022-1</f>
        <v>0</v>
      </c>
      <c r="AR2022" s="91">
        <f>IF(BD!AN2022="","",IF(BD!AJ2022="","",BD!AN2022/BD!AJ2022-1))</f>
      </c>
      <c r="AS2022" s="91">
        <f>IF(BD!AN2022="","",IF(BD!AN2022&lt;BD!AL2022,"ABAIXO DA META","DENTRO DA META"))</f>
      </c>
      <c r="AT2022" s="91" t="str">
        <f>IF(BD!AJ2022="","EM ANÁLISE",IF(BD!AP2022&gt;=BD!AN2022,"GO", "NO GO"))</f>
        <v>EM ANÁLISE</v>
      </c>
      <c r="AU2022" s="97">
        <f>IF(AN2022="","",+BD!$AN2022-AJ2022)</f>
      </c>
      <c r="AV2022" s="98"/>
      <c r="AW2022" s="90">
        <f>BD!P2022*BD!AC2022</f>
        <v>0</v>
      </c>
      <c r="AX2022" s="90">
        <f>BD!V2022*BD!AC2022</f>
        <v>0</v>
      </c>
      <c r="AY2022" s="90">
        <f>IF(BD!AN2022="","",BD!AN2022*BD!AC2022)</f>
      </c>
      <c r="AZ2022" s="75" t="s">
        <v>123</v>
      </c>
      <c r="BA2022" s="75"/>
      <c r="BB2022" s="75"/>
      <c r="BC2022" s="75"/>
      <c r="BD2022" s="104"/>
      <c r="BE2022" s="104"/>
      <c r="BF2022" s="101"/>
      <c r="BG2022" s="101"/>
      <c r="BH2022" s="101"/>
      <c r="BI2022" s="101"/>
      <c r="BJ2022" s="101"/>
      <c r="BK2022" s="101"/>
      <c r="BL2022" s="101"/>
      <c r="BM2022" s="101"/>
      <c r="BN2022" s="101"/>
      <c r="BO2022" s="103"/>
      <c r="BP2022" s="101"/>
      <c r="BQ2022" s="101"/>
      <c r="BR2022" s="101"/>
      <c r="BS2022" s="101"/>
      <c r="BT2022" s="101"/>
      <c r="BU2022" s="101"/>
      <c r="BV2022" s="101"/>
      <c r="BW2022" s="101"/>
      <c r="BX2022" s="101"/>
      <c r="BY2022" s="101"/>
      <c r="BZ2022" s="101"/>
      <c r="CA2022" s="101"/>
      <c r="CB2022" s="101"/>
      <c r="CC2022" s="101"/>
      <c r="CD2022" s="101"/>
      <c r="CE2022" s="101"/>
      <c r="CF2022" s="101"/>
      <c r="CG2022" s="37" t="e">
        <f>VLOOKUP(Table_1[[#This Row],[EAN]],'[1]Planilha1'!$E:$R,13,0)</f>
        <v>#N/A</v>
      </c>
      <c r="CI2022" s="188">
        <f>IF(Table_1[[#This Row],[STATUS MERCADO]]="GO",Table_1[[#This Row],[M. BRUTA TOTAL]],0)</f>
        <v>0</v>
      </c>
      <c r="CJ2022" s="188">
        <f>IF(Table_1[[#This Row],[STATUS MERCADO]]="GO",Table_1[[#This Row],[PV UNIT. REALIZADO]]*Table_1[[#This Row],[QUANTIDADE]],0)</f>
        <v>0</v>
      </c>
    </row>
    <row r="2023" ht="15" hidden="1">
      <c r="A2023" s="7"/>
      <c r="B2023" s="75" t="s">
        <v>400</v>
      </c>
      <c r="C2023" s="75">
        <v>223709</v>
      </c>
      <c r="D2023" s="75">
        <v>61013460</v>
      </c>
      <c r="E2023" s="85">
        <v>7509546670744</v>
      </c>
      <c r="F2023" s="86" t="s">
        <v>2245</v>
      </c>
      <c r="G2023" s="75" t="s">
        <v>15</v>
      </c>
      <c r="H2023" s="75">
        <v>1620</v>
      </c>
      <c r="I2023" s="87" t="s">
        <v>1541</v>
      </c>
      <c r="J2023" s="75" t="s">
        <v>1542</v>
      </c>
      <c r="K2023" s="88" t="s">
        <v>1177</v>
      </c>
      <c r="L2023" s="88">
        <v>48</v>
      </c>
      <c r="M2023" s="88">
        <v>0</v>
      </c>
      <c r="N2023" s="75" t="s">
        <v>85</v>
      </c>
      <c r="O2023" s="75" t="s">
        <v>1739</v>
      </c>
      <c r="P2023" s="89"/>
      <c r="Q2023" s="90">
        <f>(17/100+7.6/100+1.65/100)*P2023</f>
        <v>0</v>
      </c>
      <c r="R2023" s="90"/>
      <c r="S2023" s="90"/>
      <c r="T2023" s="90"/>
      <c r="U2023" s="90"/>
      <c r="V2023" s="90">
        <f>+P2023-Q2023+R2023+S2023+T2023+U2023</f>
        <v>0</v>
      </c>
      <c r="W2023" s="91">
        <f>(1.02/100)</f>
        <v>1.02E-2</v>
      </c>
      <c r="X2023" s="91">
        <v>4.8E-3</v>
      </c>
      <c r="Y2023" s="91">
        <v>0.17</v>
      </c>
      <c r="Z2023" s="91">
        <v>1.65E-2</v>
      </c>
      <c r="AA2023" s="91">
        <v>7.6E-2</v>
      </c>
      <c r="AB2023" s="91">
        <f>SUM(W2023:AA2023)</f>
        <v>0.2775</v>
      </c>
      <c r="AC2023" s="75">
        <v>12</v>
      </c>
      <c r="AD2023" s="92">
        <f>IF(AL2023="","",+AC2023*AL2023)</f>
      </c>
      <c r="AE2023" s="93">
        <f>IF(AL2023="","",+AL2023*AB2023)</f>
      </c>
      <c r="AF2023" s="92">
        <f>IF(AL2023="","",+AL2023-AE2023)</f>
      </c>
      <c r="AG2023" s="93">
        <f>+V2023</f>
        <v>0</v>
      </c>
      <c r="AH2023" s="92">
        <f>IF(AF2023="","",+AF2023-AG2023)</f>
      </c>
      <c r="AI2023" s="92">
        <f>IF(AH2023="","",+AH2023*AC2023)</f>
      </c>
      <c r="AJ2023" s="93"/>
      <c r="AK2023" s="94">
        <v>0.33</v>
      </c>
      <c r="AL2023" s="93">
        <f>IF(V2023=0,"",V2023/(1-AB2023-AK2023))</f>
      </c>
      <c r="AM2023" s="95">
        <v>0.33</v>
      </c>
      <c r="AN2023" s="93">
        <f>IF(V2023=0,"",V2023/(1-AB2023-AM2023))</f>
      </c>
      <c r="AO2023" s="96">
        <v>1.2</v>
      </c>
      <c r="AP2023" s="93">
        <f>IF(BD!AJ2023="","",BD!AJ2023*BD!AO2023)</f>
      </c>
      <c r="AQ2023" s="91">
        <f>BD!AM2023/BD!AK2023-1</f>
        <v>0</v>
      </c>
      <c r="AR2023" s="91">
        <f>IF(BD!AN2023="","",IF(BD!AJ2023="","",BD!AN2023/BD!AJ2023-1))</f>
      </c>
      <c r="AS2023" s="91">
        <f>IF(BD!AN2023="","",IF(BD!AN2023&lt;BD!AL2023,"ABAIXO DA META","DENTRO DA META"))</f>
      </c>
      <c r="AT2023" s="91" t="str">
        <f>IF(BD!AJ2023="","EM ANÁLISE",IF(BD!AP2023&gt;=BD!AN2023,"GO", "NO GO"))</f>
        <v>EM ANÁLISE</v>
      </c>
      <c r="AU2023" s="97">
        <f>IF(AN2023="","",+BD!$AN2023-AJ2023)</f>
      </c>
      <c r="AV2023" s="98"/>
      <c r="AW2023" s="90">
        <f>BD!P2023*BD!AC2023</f>
        <v>0</v>
      </c>
      <c r="AX2023" s="90">
        <f>BD!V2023*BD!AC2023</f>
        <v>0</v>
      </c>
      <c r="AY2023" s="90">
        <f>IF(BD!AN2023="","",BD!AN2023*BD!AC2023)</f>
      </c>
      <c r="AZ2023" s="75" t="s">
        <v>123</v>
      </c>
      <c r="BA2023" s="75"/>
      <c r="BB2023" s="75"/>
      <c r="BC2023" s="75"/>
      <c r="BD2023" s="104"/>
      <c r="BE2023" s="104"/>
      <c r="BF2023" s="101"/>
      <c r="BG2023" s="101"/>
      <c r="BH2023" s="101"/>
      <c r="BI2023" s="101"/>
      <c r="BJ2023" s="101"/>
      <c r="BK2023" s="101"/>
      <c r="BL2023" s="101"/>
      <c r="BM2023" s="101"/>
      <c r="BN2023" s="101"/>
      <c r="BO2023" s="103"/>
      <c r="BP2023" s="101"/>
      <c r="BQ2023" s="101"/>
      <c r="BR2023" s="101"/>
      <c r="BS2023" s="101"/>
      <c r="BT2023" s="101"/>
      <c r="BU2023" s="101"/>
      <c r="BV2023" s="101"/>
      <c r="BW2023" s="101"/>
      <c r="BX2023" s="101"/>
      <c r="BY2023" s="101"/>
      <c r="BZ2023" s="101"/>
      <c r="CA2023" s="101"/>
      <c r="CB2023" s="101"/>
      <c r="CC2023" s="101"/>
      <c r="CD2023" s="101"/>
      <c r="CE2023" s="101"/>
      <c r="CF2023" s="101"/>
      <c r="CG2023" s="37" t="e">
        <f>VLOOKUP(Table_1[[#This Row],[EAN]],'[1]Planilha1'!$E:$R,13,0)</f>
        <v>#N/A</v>
      </c>
      <c r="CI2023" s="188">
        <f>IF(Table_1[[#This Row],[STATUS MERCADO]]="GO",Table_1[[#This Row],[M. BRUTA TOTAL]],0)</f>
        <v>0</v>
      </c>
      <c r="CJ2023" s="188">
        <f>IF(Table_1[[#This Row],[STATUS MERCADO]]="GO",Table_1[[#This Row],[PV UNIT. REALIZADO]]*Table_1[[#This Row],[QUANTIDADE]],0)</f>
        <v>0</v>
      </c>
    </row>
    <row r="2024" ht="15" hidden="1">
      <c r="A2024" s="7"/>
      <c r="B2024" s="75" t="s">
        <v>400</v>
      </c>
      <c r="C2024" s="75">
        <v>223710</v>
      </c>
      <c r="D2024" s="75">
        <v>61009432</v>
      </c>
      <c r="E2024" s="85">
        <v>7509546665818</v>
      </c>
      <c r="F2024" s="86" t="s">
        <v>2246</v>
      </c>
      <c r="G2024" s="75" t="s">
        <v>15</v>
      </c>
      <c r="H2024" s="75">
        <v>1090</v>
      </c>
      <c r="I2024" s="87" t="s">
        <v>1554</v>
      </c>
      <c r="J2024" s="75" t="s">
        <v>1633</v>
      </c>
      <c r="K2024" s="88" t="s">
        <v>1177</v>
      </c>
      <c r="L2024" s="88">
        <v>12</v>
      </c>
      <c r="M2024" s="88">
        <v>0</v>
      </c>
      <c r="N2024" s="75" t="s">
        <v>85</v>
      </c>
      <c r="O2024" s="75" t="s">
        <v>1739</v>
      </c>
      <c r="P2024" s="89"/>
      <c r="Q2024" s="90">
        <f>(17/100+7.6/100+1.65/100)*P2024</f>
        <v>0</v>
      </c>
      <c r="R2024" s="90"/>
      <c r="S2024" s="90"/>
      <c r="T2024" s="90"/>
      <c r="U2024" s="90"/>
      <c r="V2024" s="90">
        <f>+P2024-Q2024+R2024+S2024+T2024+U2024</f>
        <v>0</v>
      </c>
      <c r="W2024" s="91">
        <f>(1.02/100)</f>
        <v>1.02E-2</v>
      </c>
      <c r="X2024" s="91">
        <v>4.8E-3</v>
      </c>
      <c r="Y2024" s="91">
        <v>0.17</v>
      </c>
      <c r="Z2024" s="91">
        <v>1.65E-2</v>
      </c>
      <c r="AA2024" s="91">
        <v>7.6E-2</v>
      </c>
      <c r="AB2024" s="91">
        <f>SUM(W2024:AA2024)</f>
        <v>0.2775</v>
      </c>
      <c r="AC2024" s="75">
        <v>12</v>
      </c>
      <c r="AD2024" s="92">
        <f>IF(AL2024="","",+AC2024*AL2024)</f>
      </c>
      <c r="AE2024" s="93">
        <f>IF(AL2024="","",+AL2024*AB2024)</f>
      </c>
      <c r="AF2024" s="92">
        <f>IF(AL2024="","",+AL2024-AE2024)</f>
      </c>
      <c r="AG2024" s="93">
        <f>+V2024</f>
        <v>0</v>
      </c>
      <c r="AH2024" s="92">
        <f>IF(AF2024="","",+AF2024-AG2024)</f>
      </c>
      <c r="AI2024" s="92">
        <f>IF(AH2024="","",+AH2024*AC2024)</f>
      </c>
      <c r="AJ2024" s="93"/>
      <c r="AK2024" s="94">
        <v>0.33</v>
      </c>
      <c r="AL2024" s="93">
        <f>IF(V2024=0,"",V2024/(1-AB2024-AK2024))</f>
      </c>
      <c r="AM2024" s="95">
        <v>0.33</v>
      </c>
      <c r="AN2024" s="93">
        <f>IF(V2024=0,"",V2024/(1-AB2024-AM2024))</f>
      </c>
      <c r="AO2024" s="96">
        <v>1.2</v>
      </c>
      <c r="AP2024" s="93">
        <f>IF(BD!AJ2024="","",BD!AJ2024*BD!AO2024)</f>
      </c>
      <c r="AQ2024" s="91">
        <f>BD!AM2024/BD!AK2024-1</f>
        <v>0</v>
      </c>
      <c r="AR2024" s="91">
        <f>IF(BD!AN2024="","",IF(BD!AJ2024="","",BD!AN2024/BD!AJ2024-1))</f>
      </c>
      <c r="AS2024" s="91">
        <f>IF(BD!AN2024="","",IF(BD!AN2024&lt;BD!AL2024,"ABAIXO DA META","DENTRO DA META"))</f>
      </c>
      <c r="AT2024" s="91" t="str">
        <f>IF(BD!AJ2024="","EM ANÁLISE",IF(BD!AP2024&gt;=BD!AN2024,"GO", "NO GO"))</f>
        <v>EM ANÁLISE</v>
      </c>
      <c r="AU2024" s="97">
        <f>IF(AN2024="","",+BD!$AN2024-AJ2024)</f>
      </c>
      <c r="AV2024" s="98"/>
      <c r="AW2024" s="90">
        <f>BD!P2024*BD!AC2024</f>
        <v>0</v>
      </c>
      <c r="AX2024" s="90">
        <f>BD!V2024*BD!AC2024</f>
        <v>0</v>
      </c>
      <c r="AY2024" s="90">
        <f>IF(BD!AN2024="","",BD!AN2024*BD!AC2024)</f>
      </c>
      <c r="AZ2024" s="75" t="s">
        <v>123</v>
      </c>
      <c r="BA2024" s="75"/>
      <c r="BB2024" s="75"/>
      <c r="BC2024" s="75"/>
      <c r="BD2024" s="104"/>
      <c r="BE2024" s="104"/>
      <c r="BF2024" s="101"/>
      <c r="BG2024" s="101"/>
      <c r="BH2024" s="101"/>
      <c r="BI2024" s="101"/>
      <c r="BJ2024" s="101"/>
      <c r="BK2024" s="101"/>
      <c r="BL2024" s="101"/>
      <c r="BM2024" s="101"/>
      <c r="BN2024" s="101"/>
      <c r="BO2024" s="103"/>
      <c r="BP2024" s="101"/>
      <c r="BQ2024" s="101"/>
      <c r="BR2024" s="101"/>
      <c r="BS2024" s="101"/>
      <c r="BT2024" s="101"/>
      <c r="BU2024" s="101"/>
      <c r="BV2024" s="101"/>
      <c r="BW2024" s="101"/>
      <c r="BX2024" s="101"/>
      <c r="BY2024" s="101"/>
      <c r="BZ2024" s="101"/>
      <c r="CA2024" s="101"/>
      <c r="CB2024" s="101"/>
      <c r="CC2024" s="101"/>
      <c r="CD2024" s="101"/>
      <c r="CE2024" s="101"/>
      <c r="CF2024" s="101"/>
      <c r="CG2024" s="37" t="e">
        <f>VLOOKUP(Table_1[[#This Row],[EAN]],'[1]Planilha1'!$E:$R,13,0)</f>
        <v>#N/A</v>
      </c>
      <c r="CI2024" s="188">
        <f>IF(Table_1[[#This Row],[STATUS MERCADO]]="GO",Table_1[[#This Row],[M. BRUTA TOTAL]],0)</f>
        <v>0</v>
      </c>
      <c r="CJ2024" s="188">
        <f>IF(Table_1[[#This Row],[STATUS MERCADO]]="GO",Table_1[[#This Row],[PV UNIT. REALIZADO]]*Table_1[[#This Row],[QUANTIDADE]],0)</f>
        <v>0</v>
      </c>
    </row>
    <row r="2025" ht="15" hidden="1">
      <c r="A2025" s="7"/>
      <c r="B2025" s="122" t="s">
        <v>400</v>
      </c>
      <c r="C2025" s="123">
        <v>223711</v>
      </c>
      <c r="D2025" s="123">
        <v>61009430</v>
      </c>
      <c r="E2025" s="124">
        <v>7509546665801</v>
      </c>
      <c r="F2025" s="125" t="s">
        <v>2247</v>
      </c>
      <c r="G2025" s="75" t="s">
        <v>15</v>
      </c>
      <c r="H2025" s="123">
        <v>1090</v>
      </c>
      <c r="I2025" s="126" t="s">
        <v>1554</v>
      </c>
      <c r="J2025" s="123" t="s">
        <v>1633</v>
      </c>
      <c r="K2025" s="127" t="s">
        <v>1177</v>
      </c>
      <c r="L2025" s="127">
        <v>12</v>
      </c>
      <c r="M2025" s="127">
        <v>0</v>
      </c>
      <c r="N2025" s="123" t="s">
        <v>85</v>
      </c>
      <c r="O2025" s="123" t="s">
        <v>1739</v>
      </c>
      <c r="P2025" s="128"/>
      <c r="Q2025" s="129">
        <f>(17/100+7.6/100+1.65/100)*P2025</f>
        <v>0</v>
      </c>
      <c r="R2025" s="129"/>
      <c r="S2025" s="129"/>
      <c r="T2025" s="129"/>
      <c r="U2025" s="129"/>
      <c r="V2025" s="129">
        <f>+P2025-Q2025+R2025+S2025+T2025+U2025</f>
        <v>0</v>
      </c>
      <c r="W2025" s="130">
        <f>(1.02/100)</f>
        <v>1.02E-2</v>
      </c>
      <c r="X2025" s="130">
        <v>4.8E-3</v>
      </c>
      <c r="Y2025" s="130">
        <v>0.17</v>
      </c>
      <c r="Z2025" s="130">
        <v>1.65E-2</v>
      </c>
      <c r="AA2025" s="130">
        <v>7.6E-2</v>
      </c>
      <c r="AB2025" s="130">
        <f>SUM(W2025:AA2025)</f>
        <v>0.2775</v>
      </c>
      <c r="AC2025" s="123">
        <v>12</v>
      </c>
      <c r="AD2025" s="131">
        <f>IF(AL2025="","",+AC2025*AL2025)</f>
      </c>
      <c r="AE2025" s="132">
        <f>IF(AL2025="","",+AL2025*AB2025)</f>
      </c>
      <c r="AF2025" s="131">
        <f>IF(AL2025="","",+AL2025-AE2025)</f>
      </c>
      <c r="AG2025" s="132">
        <f>+V2025</f>
        <v>0</v>
      </c>
      <c r="AH2025" s="131">
        <f>IF(AF2025="","",+AF2025-AG2025)</f>
      </c>
      <c r="AI2025" s="131">
        <f>IF(AH2025="","",+AH2025*AC2025)</f>
      </c>
      <c r="AJ2025" s="132"/>
      <c r="AK2025" s="133">
        <v>0.33</v>
      </c>
      <c r="AL2025" s="132">
        <f>IF(V2025=0,"",V2025/(1-AB2025-AK2025))</f>
      </c>
      <c r="AM2025" s="134">
        <v>0.33</v>
      </c>
      <c r="AN2025" s="132">
        <f>IF(V2025=0,"",V2025/(1-AB2025-AM2025))</f>
      </c>
      <c r="AO2025" s="135">
        <v>1.2</v>
      </c>
      <c r="AP2025" s="132">
        <f>IF(BD!AJ2025="","",BD!AJ2025*BD!AO2025)</f>
      </c>
      <c r="AQ2025" s="130">
        <f>BD!AM2025/BD!AK2025-1</f>
        <v>0</v>
      </c>
      <c r="AR2025" s="130">
        <f>IF(BD!AN2025="","",IF(BD!AJ2025="","",BD!AN2025/BD!AJ2025-1))</f>
      </c>
      <c r="AS2025" s="130">
        <f>IF(BD!AN2025="","",IF(BD!AN2025&lt;BD!AL2025,"ABAIXO DA META","DENTRO DA META"))</f>
      </c>
      <c r="AT2025" s="130" t="str">
        <f>IF(BD!AJ2025="","EM ANÁLISE",IF(BD!AP2025&gt;=BD!AN2025,"GO", "NO GO"))</f>
        <v>EM ANÁLISE</v>
      </c>
      <c r="AU2025" s="136">
        <f>IF(AN2025="","",+BD!$AN2025-AJ2025)</f>
      </c>
      <c r="AV2025" s="98"/>
      <c r="AW2025" s="129">
        <f>BD!P2025*BD!AC2025</f>
        <v>0</v>
      </c>
      <c r="AX2025" s="129">
        <f>BD!V2025*BD!AC2025</f>
        <v>0</v>
      </c>
      <c r="AY2025" s="129">
        <f>IF(BD!AN2025="","",BD!AN2025*BD!AC2025)</f>
      </c>
      <c r="AZ2025" s="123" t="s">
        <v>123</v>
      </c>
      <c r="BA2025" s="123"/>
      <c r="BB2025" s="123"/>
      <c r="BC2025" s="123"/>
      <c r="BD2025" s="104"/>
      <c r="BE2025" s="104"/>
      <c r="BF2025" s="101"/>
      <c r="BG2025" s="101"/>
      <c r="BH2025" s="101"/>
      <c r="BI2025" s="101"/>
      <c r="BJ2025" s="101"/>
      <c r="BK2025" s="101"/>
      <c r="BL2025" s="101"/>
      <c r="BM2025" s="101"/>
      <c r="BN2025" s="101"/>
      <c r="BO2025" s="103"/>
      <c r="BP2025" s="101"/>
      <c r="BQ2025" s="101"/>
      <c r="BR2025" s="101"/>
      <c r="BS2025" s="101"/>
      <c r="BT2025" s="101"/>
      <c r="BU2025" s="101"/>
      <c r="BV2025" s="101"/>
      <c r="BW2025" s="101"/>
      <c r="BX2025" s="101"/>
      <c r="BY2025" s="101"/>
      <c r="BZ2025" s="101"/>
      <c r="CA2025" s="101"/>
      <c r="CB2025" s="101"/>
      <c r="CC2025" s="101"/>
      <c r="CD2025" s="101"/>
      <c r="CE2025" s="101"/>
      <c r="CF2025" s="101"/>
      <c r="CG2025" s="37" t="e">
        <f>VLOOKUP(Table_1[[#This Row],[EAN]],'[1]Planilha1'!$E:$R,13,0)</f>
        <v>#N/A</v>
      </c>
      <c r="CI2025" s="188">
        <f>IF(Table_1[[#This Row],[STATUS MERCADO]]="GO",Table_1[[#This Row],[M. BRUTA TOTAL]],0)</f>
        <v>0</v>
      </c>
      <c r="CJ2025" s="188">
        <f>IF(Table_1[[#This Row],[STATUS MERCADO]]="GO",Table_1[[#This Row],[PV UNIT. REALIZADO]]*Table_1[[#This Row],[QUANTIDADE]],0)</f>
        <v>0</v>
      </c>
    </row>
    <row r="2026" ht="15" hidden="1">
      <c r="A2026" s="7"/>
      <c r="B2026" s="75" t="s">
        <v>400</v>
      </c>
      <c r="C2026" s="75">
        <v>223712</v>
      </c>
      <c r="D2026" s="75">
        <v>61009884</v>
      </c>
      <c r="E2026" s="85">
        <v>7509546666808</v>
      </c>
      <c r="F2026" s="86" t="s">
        <v>2248</v>
      </c>
      <c r="G2026" s="75" t="s">
        <v>15</v>
      </c>
      <c r="H2026" s="75">
        <v>1090</v>
      </c>
      <c r="I2026" s="87" t="s">
        <v>1554</v>
      </c>
      <c r="J2026" s="75" t="s">
        <v>1633</v>
      </c>
      <c r="K2026" s="88" t="s">
        <v>1177</v>
      </c>
      <c r="L2026" s="88">
        <v>6</v>
      </c>
      <c r="M2026" s="88">
        <v>0</v>
      </c>
      <c r="N2026" s="75" t="s">
        <v>85</v>
      </c>
      <c r="O2026" s="75" t="s">
        <v>1739</v>
      </c>
      <c r="P2026" s="89"/>
      <c r="Q2026" s="90">
        <f>(17/100+7.6/100+1.65/100)*P2026</f>
        <v>0</v>
      </c>
      <c r="R2026" s="90"/>
      <c r="S2026" s="90"/>
      <c r="T2026" s="90"/>
      <c r="U2026" s="90"/>
      <c r="V2026" s="90">
        <f>+P2026-Q2026+R2026+S2026+T2026+U2026</f>
        <v>0</v>
      </c>
      <c r="W2026" s="91">
        <f>(1.02/100)</f>
        <v>1.02E-2</v>
      </c>
      <c r="X2026" s="91">
        <v>4.8E-3</v>
      </c>
      <c r="Y2026" s="91">
        <v>0.17</v>
      </c>
      <c r="Z2026" s="91">
        <v>1.65E-2</v>
      </c>
      <c r="AA2026" s="91">
        <v>7.6E-2</v>
      </c>
      <c r="AB2026" s="91">
        <f>SUM(W2026:AA2026)</f>
        <v>0.2775</v>
      </c>
      <c r="AC2026" s="75">
        <v>12</v>
      </c>
      <c r="AD2026" s="92">
        <f>IF(AL2026="","",+AC2026*AL2026)</f>
      </c>
      <c r="AE2026" s="93">
        <f>IF(AL2026="","",+AL2026*AB2026)</f>
      </c>
      <c r="AF2026" s="92">
        <f>IF(AL2026="","",+AL2026-AE2026)</f>
      </c>
      <c r="AG2026" s="93">
        <f>+V2026</f>
        <v>0</v>
      </c>
      <c r="AH2026" s="92">
        <f>IF(AF2026="","",+AF2026-AG2026)</f>
      </c>
      <c r="AI2026" s="92">
        <f>IF(AH2026="","",+AH2026*AC2026)</f>
      </c>
      <c r="AJ2026" s="93"/>
      <c r="AK2026" s="94">
        <v>0.33</v>
      </c>
      <c r="AL2026" s="93">
        <f>IF(V2026=0,"",V2026/(1-AB2026-AK2026))</f>
      </c>
      <c r="AM2026" s="95">
        <v>0.33</v>
      </c>
      <c r="AN2026" s="93">
        <f>IF(V2026=0,"",V2026/(1-AB2026-AM2026))</f>
      </c>
      <c r="AO2026" s="96">
        <v>1.2</v>
      </c>
      <c r="AP2026" s="93">
        <f>IF(BD!AJ2026="","",BD!AJ2026*BD!AO2026)</f>
      </c>
      <c r="AQ2026" s="91">
        <f>BD!AM2026/BD!AK2026-1</f>
        <v>0</v>
      </c>
      <c r="AR2026" s="91">
        <f>IF(BD!AN2026="","",IF(BD!AJ2026="","",BD!AN2026/BD!AJ2026-1))</f>
      </c>
      <c r="AS2026" s="91">
        <f>IF(BD!AN2026="","",IF(BD!AN2026&lt;BD!AL2026,"ABAIXO DA META","DENTRO DA META"))</f>
      </c>
      <c r="AT2026" s="91" t="str">
        <f>IF(BD!AJ2026="","EM ANÁLISE",IF(BD!AP2026&gt;=BD!AN2026,"GO", "NO GO"))</f>
        <v>EM ANÁLISE</v>
      </c>
      <c r="AU2026" s="97">
        <f>IF(AN2026="","",+BD!$AN2026-AJ2026)</f>
      </c>
      <c r="AV2026" s="98"/>
      <c r="AW2026" s="90">
        <f>BD!P2026*BD!AC2026</f>
        <v>0</v>
      </c>
      <c r="AX2026" s="90">
        <f>BD!V2026*BD!AC2026</f>
        <v>0</v>
      </c>
      <c r="AY2026" s="90">
        <f>IF(BD!AN2026="","",BD!AN2026*BD!AC2026)</f>
      </c>
      <c r="AZ2026" s="75" t="s">
        <v>123</v>
      </c>
      <c r="BA2026" s="75"/>
      <c r="BB2026" s="75"/>
      <c r="BC2026" s="75"/>
      <c r="BD2026" s="104"/>
      <c r="BE2026" s="104"/>
      <c r="BF2026" s="101"/>
      <c r="BG2026" s="101"/>
      <c r="BH2026" s="101"/>
      <c r="BI2026" s="101"/>
      <c r="BJ2026" s="101"/>
      <c r="BK2026" s="101"/>
      <c r="BL2026" s="101"/>
      <c r="BM2026" s="101"/>
      <c r="BN2026" s="101"/>
      <c r="BO2026" s="103"/>
      <c r="BP2026" s="101"/>
      <c r="BQ2026" s="101"/>
      <c r="BR2026" s="101"/>
      <c r="BS2026" s="101"/>
      <c r="BT2026" s="101"/>
      <c r="BU2026" s="101"/>
      <c r="BV2026" s="101"/>
      <c r="BW2026" s="101"/>
      <c r="BX2026" s="101"/>
      <c r="BY2026" s="101"/>
      <c r="BZ2026" s="101"/>
      <c r="CA2026" s="101"/>
      <c r="CB2026" s="101"/>
      <c r="CC2026" s="101"/>
      <c r="CD2026" s="101"/>
      <c r="CE2026" s="101"/>
      <c r="CF2026" s="101"/>
      <c r="CG2026" s="37" t="e">
        <f>VLOOKUP(Table_1[[#This Row],[EAN]],'[1]Planilha1'!$E:$R,13,0)</f>
        <v>#N/A</v>
      </c>
      <c r="CI2026" s="188">
        <f>IF(Table_1[[#This Row],[STATUS MERCADO]]="GO",Table_1[[#This Row],[M. BRUTA TOTAL]],0)</f>
        <v>0</v>
      </c>
      <c r="CJ2026" s="188">
        <f>IF(Table_1[[#This Row],[STATUS MERCADO]]="GO",Table_1[[#This Row],[PV UNIT. REALIZADO]]*Table_1[[#This Row],[QUANTIDADE]],0)</f>
        <v>0</v>
      </c>
    </row>
    <row r="2027" ht="15" hidden="1">
      <c r="A2027" s="7"/>
      <c r="B2027" s="75" t="s">
        <v>400</v>
      </c>
      <c r="C2027" s="75">
        <v>223713</v>
      </c>
      <c r="D2027" s="75">
        <v>61000231</v>
      </c>
      <c r="E2027" s="85">
        <v>7891024064313</v>
      </c>
      <c r="F2027" s="86" t="s">
        <v>2249</v>
      </c>
      <c r="G2027" s="75" t="s">
        <v>15</v>
      </c>
      <c r="H2027" s="75">
        <v>1620</v>
      </c>
      <c r="I2027" s="87" t="s">
        <v>1541</v>
      </c>
      <c r="J2027" s="75" t="s">
        <v>1719</v>
      </c>
      <c r="K2027" s="88" t="s">
        <v>1177</v>
      </c>
      <c r="L2027" s="88">
        <v>12</v>
      </c>
      <c r="M2027" s="88">
        <v>0</v>
      </c>
      <c r="N2027" s="75" t="s">
        <v>85</v>
      </c>
      <c r="O2027" s="75" t="s">
        <v>1739</v>
      </c>
      <c r="P2027" s="89"/>
      <c r="Q2027" s="90">
        <f>(17/100+7.6/100+1.65/100)*P2027</f>
        <v>0</v>
      </c>
      <c r="R2027" s="90"/>
      <c r="S2027" s="90"/>
      <c r="T2027" s="90"/>
      <c r="U2027" s="90"/>
      <c r="V2027" s="90">
        <f>+P2027-Q2027+R2027+S2027+T2027+U2027</f>
        <v>0</v>
      </c>
      <c r="W2027" s="91">
        <f>(1.02/100)</f>
        <v>1.02E-2</v>
      </c>
      <c r="X2027" s="91">
        <v>4.8E-3</v>
      </c>
      <c r="Y2027" s="91">
        <v>0.17</v>
      </c>
      <c r="Z2027" s="91">
        <v>1.65E-2</v>
      </c>
      <c r="AA2027" s="91">
        <v>7.6E-2</v>
      </c>
      <c r="AB2027" s="91">
        <f>SUM(W2027:AA2027)</f>
        <v>0.2775</v>
      </c>
      <c r="AC2027" s="75">
        <v>12</v>
      </c>
      <c r="AD2027" s="92">
        <f>IF(AL2027="","",+AC2027*AL2027)</f>
      </c>
      <c r="AE2027" s="93">
        <f>IF(AL2027="","",+AL2027*AB2027)</f>
      </c>
      <c r="AF2027" s="92">
        <f>IF(AL2027="","",+AL2027-AE2027)</f>
      </c>
      <c r="AG2027" s="93">
        <f>+V2027</f>
        <v>0</v>
      </c>
      <c r="AH2027" s="92">
        <f>IF(AF2027="","",+AF2027-AG2027)</f>
      </c>
      <c r="AI2027" s="92">
        <f>IF(AH2027="","",+AH2027*AC2027)</f>
      </c>
      <c r="AJ2027" s="93"/>
      <c r="AK2027" s="94">
        <v>0.33</v>
      </c>
      <c r="AL2027" s="93">
        <f>IF(V2027=0,"",V2027/(1-AB2027-AK2027))</f>
      </c>
      <c r="AM2027" s="95">
        <v>0.33</v>
      </c>
      <c r="AN2027" s="93">
        <f>IF(V2027=0,"",V2027/(1-AB2027-AM2027))</f>
      </c>
      <c r="AO2027" s="96">
        <v>1.2</v>
      </c>
      <c r="AP2027" s="93">
        <f>IF(BD!AJ2027="","",BD!AJ2027*BD!AO2027)</f>
      </c>
      <c r="AQ2027" s="91">
        <f>BD!AM2027/BD!AK2027-1</f>
        <v>0</v>
      </c>
      <c r="AR2027" s="91">
        <f>IF(BD!AN2027="","",IF(BD!AJ2027="","",BD!AN2027/BD!AJ2027-1))</f>
      </c>
      <c r="AS2027" s="91">
        <f>IF(BD!AN2027="","",IF(BD!AN2027&lt;BD!AL2027,"ABAIXO DA META","DENTRO DA META"))</f>
      </c>
      <c r="AT2027" s="91" t="str">
        <f>IF(BD!AJ2027="","EM ANÁLISE",IF(BD!AP2027&gt;=BD!AN2027,"GO", "NO GO"))</f>
        <v>EM ANÁLISE</v>
      </c>
      <c r="AU2027" s="97">
        <f>IF(AN2027="","",+BD!$AN2027-AJ2027)</f>
      </c>
      <c r="AV2027" s="98"/>
      <c r="AW2027" s="90">
        <f>BD!P2027*BD!AC2027</f>
        <v>0</v>
      </c>
      <c r="AX2027" s="90">
        <f>BD!V2027*BD!AC2027</f>
        <v>0</v>
      </c>
      <c r="AY2027" s="90">
        <f>IF(BD!AN2027="","",BD!AN2027*BD!AC2027)</f>
      </c>
      <c r="AZ2027" s="75" t="s">
        <v>123</v>
      </c>
      <c r="BA2027" s="75"/>
      <c r="BB2027" s="75"/>
      <c r="BC2027" s="75"/>
      <c r="BD2027" s="104"/>
      <c r="BE2027" s="104"/>
      <c r="BF2027" s="101"/>
      <c r="BG2027" s="101"/>
      <c r="BH2027" s="101"/>
      <c r="BI2027" s="101"/>
      <c r="BJ2027" s="101"/>
      <c r="BK2027" s="101"/>
      <c r="BL2027" s="101"/>
      <c r="BM2027" s="101"/>
      <c r="BN2027" s="101"/>
      <c r="BO2027" s="103"/>
      <c r="BP2027" s="101"/>
      <c r="BQ2027" s="101"/>
      <c r="BR2027" s="101"/>
      <c r="BS2027" s="101"/>
      <c r="BT2027" s="101"/>
      <c r="BU2027" s="101"/>
      <c r="BV2027" s="101"/>
      <c r="BW2027" s="101"/>
      <c r="BX2027" s="101"/>
      <c r="BY2027" s="101"/>
      <c r="BZ2027" s="101"/>
      <c r="CA2027" s="101"/>
      <c r="CB2027" s="101"/>
      <c r="CC2027" s="101"/>
      <c r="CD2027" s="101"/>
      <c r="CE2027" s="101"/>
      <c r="CF2027" s="101"/>
      <c r="CG2027" s="37" t="e">
        <f>VLOOKUP(Table_1[[#This Row],[EAN]],'[1]Planilha1'!$E:$R,13,0)</f>
        <v>#N/A</v>
      </c>
      <c r="CI2027" s="188">
        <f>IF(Table_1[[#This Row],[STATUS MERCADO]]="GO",Table_1[[#This Row],[M. BRUTA TOTAL]],0)</f>
        <v>0</v>
      </c>
      <c r="CJ2027" s="188">
        <f>IF(Table_1[[#This Row],[STATUS MERCADO]]="GO",Table_1[[#This Row],[PV UNIT. REALIZADO]]*Table_1[[#This Row],[QUANTIDADE]],0)</f>
        <v>0</v>
      </c>
    </row>
    <row r="2028" ht="15" hidden="1">
      <c r="A2028" s="7"/>
      <c r="B2028" s="75" t="s">
        <v>400</v>
      </c>
      <c r="C2028" s="75">
        <v>223714</v>
      </c>
      <c r="D2028" s="75">
        <v>61007423</v>
      </c>
      <c r="E2028" s="85">
        <v>7891024039229</v>
      </c>
      <c r="F2028" s="86" t="s">
        <v>2250</v>
      </c>
      <c r="G2028" s="75" t="s">
        <v>15</v>
      </c>
      <c r="H2028" s="75">
        <v>1620</v>
      </c>
      <c r="I2028" s="87" t="s">
        <v>1541</v>
      </c>
      <c r="J2028" s="75" t="s">
        <v>1542</v>
      </c>
      <c r="K2028" s="88" t="s">
        <v>1177</v>
      </c>
      <c r="L2028" s="88">
        <v>72</v>
      </c>
      <c r="M2028" s="88">
        <v>0</v>
      </c>
      <c r="N2028" s="75" t="s">
        <v>85</v>
      </c>
      <c r="O2028" s="75" t="s">
        <v>1739</v>
      </c>
      <c r="P2028" s="89"/>
      <c r="Q2028" s="90">
        <f>(17/100+7.6/100+1.65/100)*P2028</f>
        <v>0</v>
      </c>
      <c r="R2028" s="90"/>
      <c r="S2028" s="90"/>
      <c r="T2028" s="90"/>
      <c r="U2028" s="90"/>
      <c r="V2028" s="90">
        <f>+P2028-Q2028+R2028+S2028+T2028+U2028</f>
        <v>0</v>
      </c>
      <c r="W2028" s="91">
        <f>(1.02/100)</f>
        <v>1.02E-2</v>
      </c>
      <c r="X2028" s="91">
        <v>4.8E-3</v>
      </c>
      <c r="Y2028" s="91">
        <v>0.17</v>
      </c>
      <c r="Z2028" s="91">
        <v>1.65E-2</v>
      </c>
      <c r="AA2028" s="91">
        <v>7.6E-2</v>
      </c>
      <c r="AB2028" s="91">
        <f>SUM(W2028:AA2028)</f>
        <v>0.2775</v>
      </c>
      <c r="AC2028" s="75">
        <v>12</v>
      </c>
      <c r="AD2028" s="92">
        <f>IF(AL2028="","",+AC2028*AL2028)</f>
      </c>
      <c r="AE2028" s="93">
        <f>IF(AL2028="","",+AL2028*AB2028)</f>
      </c>
      <c r="AF2028" s="92">
        <f>IF(AL2028="","",+AL2028-AE2028)</f>
      </c>
      <c r="AG2028" s="93">
        <f>+V2028</f>
        <v>0</v>
      </c>
      <c r="AH2028" s="92">
        <f>IF(AF2028="","",+AF2028-AG2028)</f>
      </c>
      <c r="AI2028" s="92">
        <f>IF(AH2028="","",+AH2028*AC2028)</f>
      </c>
      <c r="AJ2028" s="93"/>
      <c r="AK2028" s="94">
        <v>0.33</v>
      </c>
      <c r="AL2028" s="93">
        <f>IF(V2028=0,"",V2028/(1-AB2028-AK2028))</f>
      </c>
      <c r="AM2028" s="95">
        <v>0.33</v>
      </c>
      <c r="AN2028" s="93">
        <f>IF(V2028=0,"",V2028/(1-AB2028-AM2028))</f>
      </c>
      <c r="AO2028" s="96">
        <v>1.2</v>
      </c>
      <c r="AP2028" s="93">
        <f>IF(BD!AJ2028="","",BD!AJ2028*BD!AO2028)</f>
      </c>
      <c r="AQ2028" s="91">
        <f>BD!AM2028/BD!AK2028-1</f>
        <v>0</v>
      </c>
      <c r="AR2028" s="91">
        <f>IF(BD!AN2028="","",IF(BD!AJ2028="","",BD!AN2028/BD!AJ2028-1))</f>
      </c>
      <c r="AS2028" s="91">
        <f>IF(BD!AN2028="","",IF(BD!AN2028&lt;BD!AL2028,"ABAIXO DA META","DENTRO DA META"))</f>
      </c>
      <c r="AT2028" s="91" t="str">
        <f>IF(BD!AJ2028="","EM ANÁLISE",IF(BD!AP2028&gt;=BD!AN2028,"GO", "NO GO"))</f>
        <v>EM ANÁLISE</v>
      </c>
      <c r="AU2028" s="97">
        <f>IF(AN2028="","",+BD!$AN2028-AJ2028)</f>
      </c>
      <c r="AV2028" s="98"/>
      <c r="AW2028" s="90">
        <f>BD!P2028*BD!AC2028</f>
        <v>0</v>
      </c>
      <c r="AX2028" s="90">
        <f>BD!V2028*BD!AC2028</f>
        <v>0</v>
      </c>
      <c r="AY2028" s="90">
        <f>IF(BD!AN2028="","",BD!AN2028*BD!AC2028)</f>
      </c>
      <c r="AZ2028" s="75" t="s">
        <v>123</v>
      </c>
      <c r="BA2028" s="75"/>
      <c r="BB2028" s="75"/>
      <c r="BC2028" s="75"/>
      <c r="BD2028" s="104"/>
      <c r="BE2028" s="104"/>
      <c r="BF2028" s="101"/>
      <c r="BG2028" s="101"/>
      <c r="BH2028" s="101"/>
      <c r="BI2028" s="101"/>
      <c r="BJ2028" s="101"/>
      <c r="BK2028" s="101"/>
      <c r="BL2028" s="101"/>
      <c r="BM2028" s="101"/>
      <c r="BN2028" s="101"/>
      <c r="BO2028" s="103"/>
      <c r="BP2028" s="101"/>
      <c r="BQ2028" s="101"/>
      <c r="BR2028" s="101"/>
      <c r="BS2028" s="101"/>
      <c r="BT2028" s="101"/>
      <c r="BU2028" s="101"/>
      <c r="BV2028" s="101"/>
      <c r="BW2028" s="101"/>
      <c r="BX2028" s="101"/>
      <c r="BY2028" s="101"/>
      <c r="BZ2028" s="101"/>
      <c r="CA2028" s="101"/>
      <c r="CB2028" s="101"/>
      <c r="CC2028" s="101"/>
      <c r="CD2028" s="101"/>
      <c r="CE2028" s="101"/>
      <c r="CF2028" s="101"/>
      <c r="CG2028" s="37" t="e">
        <f>VLOOKUP(Table_1[[#This Row],[EAN]],'[1]Planilha1'!$E:$R,13,0)</f>
        <v>#N/A</v>
      </c>
      <c r="CI2028" s="188">
        <f>IF(Table_1[[#This Row],[STATUS MERCADO]]="GO",Table_1[[#This Row],[M. BRUTA TOTAL]],0)</f>
        <v>0</v>
      </c>
      <c r="CJ2028" s="188">
        <f>IF(Table_1[[#This Row],[STATUS MERCADO]]="GO",Table_1[[#This Row],[PV UNIT. REALIZADO]]*Table_1[[#This Row],[QUANTIDADE]],0)</f>
        <v>0</v>
      </c>
    </row>
    <row r="2029" ht="15" hidden="1">
      <c r="A2029" s="7"/>
      <c r="B2029" s="75" t="s">
        <v>400</v>
      </c>
      <c r="C2029" s="75">
        <v>223715</v>
      </c>
      <c r="D2029" s="75" t="s">
        <v>2251</v>
      </c>
      <c r="E2029" s="85">
        <v>7891024037362</v>
      </c>
      <c r="F2029" s="86" t="s">
        <v>2252</v>
      </c>
      <c r="G2029" s="75" t="s">
        <v>20</v>
      </c>
      <c r="H2029" s="75">
        <v>1220</v>
      </c>
      <c r="I2029" s="87" t="s">
        <v>402</v>
      </c>
      <c r="J2029" s="75" t="s">
        <v>403</v>
      </c>
      <c r="K2029" s="88" t="s">
        <v>1177</v>
      </c>
      <c r="L2029" s="88">
        <v>6</v>
      </c>
      <c r="M2029" s="88">
        <v>0</v>
      </c>
      <c r="N2029" s="75" t="s">
        <v>85</v>
      </c>
      <c r="O2029" s="75" t="s">
        <v>1739</v>
      </c>
      <c r="P2029" s="89"/>
      <c r="Q2029" s="90">
        <f>(17/100+7.6/100+1.65/100)*P2029</f>
        <v>0</v>
      </c>
      <c r="R2029" s="90"/>
      <c r="S2029" s="90"/>
      <c r="T2029" s="90"/>
      <c r="U2029" s="90"/>
      <c r="V2029" s="90">
        <f>+P2029-Q2029+R2029+S2029+T2029+U2029</f>
        <v>0</v>
      </c>
      <c r="W2029" s="91">
        <f>(1.02/100)</f>
        <v>1.02E-2</v>
      </c>
      <c r="X2029" s="91">
        <v>4.8E-3</v>
      </c>
      <c r="Y2029" s="91">
        <v>0.17</v>
      </c>
      <c r="Z2029" s="91">
        <v>1.65E-2</v>
      </c>
      <c r="AA2029" s="91">
        <v>7.6E-2</v>
      </c>
      <c r="AB2029" s="91">
        <f>SUM(W2029:AA2029)</f>
        <v>0.2775</v>
      </c>
      <c r="AC2029" s="75">
        <v>12</v>
      </c>
      <c r="AD2029" s="92">
        <f>IF(AL2029="","",+AC2029*AL2029)</f>
      </c>
      <c r="AE2029" s="93">
        <f>IF(AL2029="","",+AL2029*AB2029)</f>
      </c>
      <c r="AF2029" s="92">
        <f>IF(AL2029="","",+AL2029-AE2029)</f>
      </c>
      <c r="AG2029" s="93">
        <f>+V2029</f>
        <v>0</v>
      </c>
      <c r="AH2029" s="92">
        <f>IF(AF2029="","",+AF2029-AG2029)</f>
      </c>
      <c r="AI2029" s="92">
        <f>IF(AH2029="","",+AH2029*AC2029)</f>
      </c>
      <c r="AJ2029" s="93"/>
      <c r="AK2029" s="94">
        <v>0.33</v>
      </c>
      <c r="AL2029" s="93">
        <f>IF(V2029=0,"",V2029/(1-AB2029-AK2029))</f>
      </c>
      <c r="AM2029" s="95">
        <v>0.33</v>
      </c>
      <c r="AN2029" s="93">
        <f>IF(V2029=0,"",V2029/(1-AB2029-AM2029))</f>
      </c>
      <c r="AO2029" s="96">
        <v>1.2</v>
      </c>
      <c r="AP2029" s="93">
        <f>IF(BD!AJ2029="","",BD!AJ2029*BD!AO2029)</f>
      </c>
      <c r="AQ2029" s="91">
        <f>BD!AM2029/BD!AK2029-1</f>
        <v>0</v>
      </c>
      <c r="AR2029" s="91">
        <f>IF(BD!AN2029="","",IF(BD!AJ2029="","",BD!AN2029/BD!AJ2029-1))</f>
      </c>
      <c r="AS2029" s="91">
        <f>IF(BD!AN2029="","",IF(BD!AN2029&lt;BD!AL2029,"ABAIXO DA META","DENTRO DA META"))</f>
      </c>
      <c r="AT2029" s="91" t="str">
        <f>IF(BD!AJ2029="","EM ANÁLISE",IF(BD!AP2029&gt;=BD!AN2029,"GO", "NO GO"))</f>
        <v>EM ANÁLISE</v>
      </c>
      <c r="AU2029" s="97">
        <f>IF(AN2029="","",+BD!$AN2029-AJ2029)</f>
      </c>
      <c r="AV2029" s="98"/>
      <c r="AW2029" s="90">
        <f>BD!P2029*BD!AC2029</f>
        <v>0</v>
      </c>
      <c r="AX2029" s="90">
        <f>BD!V2029*BD!AC2029</f>
        <v>0</v>
      </c>
      <c r="AY2029" s="90">
        <f>IF(BD!AN2029="","",BD!AN2029*BD!AC2029)</f>
      </c>
      <c r="AZ2029" s="75" t="s">
        <v>123</v>
      </c>
      <c r="BA2029" s="75"/>
      <c r="BB2029" s="75"/>
      <c r="BC2029" s="75"/>
      <c r="BD2029" s="104"/>
      <c r="BE2029" s="104"/>
      <c r="BF2029" s="101"/>
      <c r="BG2029" s="101"/>
      <c r="BH2029" s="101"/>
      <c r="BI2029" s="101"/>
      <c r="BJ2029" s="101"/>
      <c r="BK2029" s="101"/>
      <c r="BL2029" s="101"/>
      <c r="BM2029" s="101"/>
      <c r="BN2029" s="101"/>
      <c r="BO2029" s="103"/>
      <c r="BP2029" s="101"/>
      <c r="BQ2029" s="101"/>
      <c r="BR2029" s="101"/>
      <c r="BS2029" s="101"/>
      <c r="BT2029" s="101"/>
      <c r="BU2029" s="101"/>
      <c r="BV2029" s="101"/>
      <c r="BW2029" s="101"/>
      <c r="BX2029" s="101"/>
      <c r="BY2029" s="101"/>
      <c r="BZ2029" s="101"/>
      <c r="CA2029" s="101"/>
      <c r="CB2029" s="101"/>
      <c r="CC2029" s="101"/>
      <c r="CD2029" s="101"/>
      <c r="CE2029" s="101"/>
      <c r="CF2029" s="101"/>
      <c r="CG2029" s="37" t="e">
        <f>VLOOKUP(Table_1[[#This Row],[EAN]],'[1]Planilha1'!$E:$R,13,0)</f>
        <v>#N/A</v>
      </c>
      <c r="CI2029" s="188">
        <f>IF(Table_1[[#This Row],[STATUS MERCADO]]="GO",Table_1[[#This Row],[M. BRUTA TOTAL]],0)</f>
        <v>0</v>
      </c>
      <c r="CJ2029" s="188">
        <f>IF(Table_1[[#This Row],[STATUS MERCADO]]="GO",Table_1[[#This Row],[PV UNIT. REALIZADO]]*Table_1[[#This Row],[QUANTIDADE]],0)</f>
        <v>0</v>
      </c>
    </row>
    <row r="2030" ht="15" hidden="1">
      <c r="A2030" s="7"/>
      <c r="B2030" s="122" t="s">
        <v>400</v>
      </c>
      <c r="C2030" s="123">
        <v>223716</v>
      </c>
      <c r="D2030" s="123" t="s">
        <v>2253</v>
      </c>
      <c r="E2030" s="124">
        <v>7891024037379</v>
      </c>
      <c r="F2030" s="125" t="s">
        <v>2254</v>
      </c>
      <c r="G2030" s="75" t="s">
        <v>20</v>
      </c>
      <c r="H2030" s="123">
        <v>1220</v>
      </c>
      <c r="I2030" s="126" t="s">
        <v>402</v>
      </c>
      <c r="J2030" s="123" t="s">
        <v>403</v>
      </c>
      <c r="K2030" s="127" t="s">
        <v>1177</v>
      </c>
      <c r="L2030" s="127">
        <v>6</v>
      </c>
      <c r="M2030" s="127">
        <v>0</v>
      </c>
      <c r="N2030" s="123" t="s">
        <v>85</v>
      </c>
      <c r="O2030" s="123" t="s">
        <v>1739</v>
      </c>
      <c r="P2030" s="128"/>
      <c r="Q2030" s="129">
        <f>(17/100+7.6/100+1.65/100)*P2030</f>
        <v>0</v>
      </c>
      <c r="R2030" s="129"/>
      <c r="S2030" s="129"/>
      <c r="T2030" s="129"/>
      <c r="U2030" s="129"/>
      <c r="V2030" s="129">
        <f>+P2030-Q2030+R2030+S2030+T2030+U2030</f>
        <v>0</v>
      </c>
      <c r="W2030" s="130">
        <f>(1.02/100)</f>
        <v>1.02E-2</v>
      </c>
      <c r="X2030" s="130">
        <v>4.8E-3</v>
      </c>
      <c r="Y2030" s="130">
        <v>0.17</v>
      </c>
      <c r="Z2030" s="130">
        <v>1.65E-2</v>
      </c>
      <c r="AA2030" s="130">
        <v>7.6E-2</v>
      </c>
      <c r="AB2030" s="130">
        <f>SUM(W2030:AA2030)</f>
        <v>0.2775</v>
      </c>
      <c r="AC2030" s="123">
        <v>12</v>
      </c>
      <c r="AD2030" s="131">
        <f>IF(AL2030="","",+AC2030*AL2030)</f>
      </c>
      <c r="AE2030" s="132">
        <f>IF(AL2030="","",+AL2030*AB2030)</f>
      </c>
      <c r="AF2030" s="131">
        <f>IF(AL2030="","",+AL2030-AE2030)</f>
      </c>
      <c r="AG2030" s="132">
        <f>+V2030</f>
        <v>0</v>
      </c>
      <c r="AH2030" s="131">
        <f>IF(AF2030="","",+AF2030-AG2030)</f>
      </c>
      <c r="AI2030" s="131">
        <f>IF(AH2030="","",+AH2030*AC2030)</f>
      </c>
      <c r="AJ2030" s="132"/>
      <c r="AK2030" s="133">
        <v>0.33</v>
      </c>
      <c r="AL2030" s="132">
        <f>IF(V2030=0,"",V2030/(1-AB2030-AK2030))</f>
      </c>
      <c r="AM2030" s="134">
        <v>0.33</v>
      </c>
      <c r="AN2030" s="132">
        <f>IF(V2030=0,"",V2030/(1-AB2030-AM2030))</f>
      </c>
      <c r="AO2030" s="135">
        <v>1.2</v>
      </c>
      <c r="AP2030" s="132">
        <f>IF(BD!AJ2030="","",BD!AJ2030*BD!AO2030)</f>
      </c>
      <c r="AQ2030" s="130">
        <f>BD!AM2030/BD!AK2030-1</f>
        <v>0</v>
      </c>
      <c r="AR2030" s="130">
        <f>IF(BD!AN2030="","",IF(BD!AJ2030="","",BD!AN2030/BD!AJ2030-1))</f>
      </c>
      <c r="AS2030" s="130">
        <f>IF(BD!AN2030="","",IF(BD!AN2030&lt;BD!AL2030,"ABAIXO DA META","DENTRO DA META"))</f>
      </c>
      <c r="AT2030" s="130" t="str">
        <f>IF(BD!AJ2030="","EM ANÁLISE",IF(BD!AP2030&gt;=BD!AN2030,"GO", "NO GO"))</f>
        <v>EM ANÁLISE</v>
      </c>
      <c r="AU2030" s="136">
        <f>IF(AN2030="","",+BD!$AN2030-AJ2030)</f>
      </c>
      <c r="AV2030" s="98"/>
      <c r="AW2030" s="129">
        <f>BD!P2030*BD!AC2030</f>
        <v>0</v>
      </c>
      <c r="AX2030" s="129">
        <f>BD!V2030*BD!AC2030</f>
        <v>0</v>
      </c>
      <c r="AY2030" s="129">
        <f>IF(BD!AN2030="","",BD!AN2030*BD!AC2030)</f>
      </c>
      <c r="AZ2030" s="123" t="s">
        <v>123</v>
      </c>
      <c r="BA2030" s="123"/>
      <c r="BB2030" s="123"/>
      <c r="BC2030" s="123"/>
      <c r="BD2030" s="104"/>
      <c r="BE2030" s="104"/>
      <c r="BF2030" s="101"/>
      <c r="BG2030" s="101"/>
      <c r="BH2030" s="101"/>
      <c r="BI2030" s="101"/>
      <c r="BJ2030" s="101"/>
      <c r="BK2030" s="101"/>
      <c r="BL2030" s="101"/>
      <c r="BM2030" s="101"/>
      <c r="BN2030" s="101"/>
      <c r="BO2030" s="103"/>
      <c r="BP2030" s="101"/>
      <c r="BQ2030" s="101"/>
      <c r="BR2030" s="101"/>
      <c r="BS2030" s="101"/>
      <c r="BT2030" s="101"/>
      <c r="BU2030" s="101"/>
      <c r="BV2030" s="101"/>
      <c r="BW2030" s="101"/>
      <c r="BX2030" s="101"/>
      <c r="BY2030" s="101"/>
      <c r="BZ2030" s="101"/>
      <c r="CA2030" s="101"/>
      <c r="CB2030" s="101"/>
      <c r="CC2030" s="101"/>
      <c r="CD2030" s="101"/>
      <c r="CE2030" s="101"/>
      <c r="CF2030" s="101"/>
      <c r="CG2030" s="37" t="e">
        <f>VLOOKUP(Table_1[[#This Row],[EAN]],'[1]Planilha1'!$E:$R,13,0)</f>
        <v>#N/A</v>
      </c>
      <c r="CI2030" s="188">
        <f>IF(Table_1[[#This Row],[STATUS MERCADO]]="GO",Table_1[[#This Row],[M. BRUTA TOTAL]],0)</f>
        <v>0</v>
      </c>
      <c r="CJ2030" s="188">
        <f>IF(Table_1[[#This Row],[STATUS MERCADO]]="GO",Table_1[[#This Row],[PV UNIT. REALIZADO]]*Table_1[[#This Row],[QUANTIDADE]],0)</f>
        <v>0</v>
      </c>
    </row>
    <row r="2031" ht="15" hidden="1">
      <c r="A2031" s="7"/>
      <c r="B2031" s="75" t="s">
        <v>400</v>
      </c>
      <c r="C2031" s="75">
        <v>223717</v>
      </c>
      <c r="D2031" s="75" t="s">
        <v>2255</v>
      </c>
      <c r="E2031" s="85">
        <v>7891024035559</v>
      </c>
      <c r="F2031" s="86" t="s">
        <v>2256</v>
      </c>
      <c r="G2031" s="75" t="s">
        <v>15</v>
      </c>
      <c r="H2031" s="75">
        <v>1090</v>
      </c>
      <c r="I2031" s="87" t="s">
        <v>1554</v>
      </c>
      <c r="J2031" s="75" t="s">
        <v>1607</v>
      </c>
      <c r="K2031" s="88" t="s">
        <v>1177</v>
      </c>
      <c r="L2031" s="88">
        <v>12</v>
      </c>
      <c r="M2031" s="88">
        <v>0</v>
      </c>
      <c r="N2031" s="75" t="s">
        <v>85</v>
      </c>
      <c r="O2031" s="75" t="s">
        <v>1739</v>
      </c>
      <c r="P2031" s="89"/>
      <c r="Q2031" s="90">
        <f>(17/100+7.6/100+1.65/100)*P2031</f>
        <v>0</v>
      </c>
      <c r="R2031" s="90"/>
      <c r="S2031" s="90"/>
      <c r="T2031" s="90"/>
      <c r="U2031" s="90"/>
      <c r="V2031" s="90">
        <f>+P2031-Q2031+R2031+S2031+T2031+U2031</f>
        <v>0</v>
      </c>
      <c r="W2031" s="91">
        <f>(1.02/100)</f>
        <v>1.02E-2</v>
      </c>
      <c r="X2031" s="91">
        <v>4.8E-3</v>
      </c>
      <c r="Y2031" s="91">
        <v>0.17</v>
      </c>
      <c r="Z2031" s="91">
        <v>1.65E-2</v>
      </c>
      <c r="AA2031" s="91">
        <v>7.6E-2</v>
      </c>
      <c r="AB2031" s="91">
        <f>SUM(W2031:AA2031)</f>
        <v>0.2775</v>
      </c>
      <c r="AC2031" s="75">
        <v>12</v>
      </c>
      <c r="AD2031" s="92">
        <f>IF(AL2031="","",+AC2031*AL2031)</f>
      </c>
      <c r="AE2031" s="93">
        <f>IF(AL2031="","",+AL2031*AB2031)</f>
      </c>
      <c r="AF2031" s="92">
        <f>IF(AL2031="","",+AL2031-AE2031)</f>
      </c>
      <c r="AG2031" s="93">
        <f>+V2031</f>
        <v>0</v>
      </c>
      <c r="AH2031" s="92">
        <f>IF(AF2031="","",+AF2031-AG2031)</f>
      </c>
      <c r="AI2031" s="92">
        <f>IF(AH2031="","",+AH2031*AC2031)</f>
      </c>
      <c r="AJ2031" s="93"/>
      <c r="AK2031" s="94">
        <v>0.33</v>
      </c>
      <c r="AL2031" s="93">
        <f>IF(V2031=0,"",V2031/(1-AB2031-AK2031))</f>
      </c>
      <c r="AM2031" s="95">
        <v>0.33</v>
      </c>
      <c r="AN2031" s="93">
        <f>IF(V2031=0,"",V2031/(1-AB2031-AM2031))</f>
      </c>
      <c r="AO2031" s="96">
        <v>1.2</v>
      </c>
      <c r="AP2031" s="93">
        <f>IF(BD!AJ2031="","",BD!AJ2031*BD!AO2031)</f>
      </c>
      <c r="AQ2031" s="91">
        <f>BD!AM2031/BD!AK2031-1</f>
        <v>0</v>
      </c>
      <c r="AR2031" s="91">
        <f>IF(BD!AN2031="","",IF(BD!AJ2031="","",BD!AN2031/BD!AJ2031-1))</f>
      </c>
      <c r="AS2031" s="91">
        <f>IF(BD!AN2031="","",IF(BD!AN2031&lt;BD!AL2031,"ABAIXO DA META","DENTRO DA META"))</f>
      </c>
      <c r="AT2031" s="91" t="str">
        <f>IF(BD!AJ2031="","EM ANÁLISE",IF(BD!AP2031&gt;=BD!AN2031,"GO", "NO GO"))</f>
        <v>EM ANÁLISE</v>
      </c>
      <c r="AU2031" s="97">
        <f>IF(AN2031="","",+BD!$AN2031-AJ2031)</f>
      </c>
      <c r="AV2031" s="98"/>
      <c r="AW2031" s="90">
        <f>BD!P2031*BD!AC2031</f>
        <v>0</v>
      </c>
      <c r="AX2031" s="90">
        <f>BD!V2031*BD!AC2031</f>
        <v>0</v>
      </c>
      <c r="AY2031" s="90">
        <f>IF(BD!AN2031="","",BD!AN2031*BD!AC2031)</f>
      </c>
      <c r="AZ2031" s="75" t="s">
        <v>123</v>
      </c>
      <c r="BA2031" s="75"/>
      <c r="BB2031" s="75"/>
      <c r="BC2031" s="75"/>
      <c r="BD2031" s="104"/>
      <c r="BE2031" s="104"/>
      <c r="BF2031" s="101"/>
      <c r="BG2031" s="101"/>
      <c r="BH2031" s="101"/>
      <c r="BI2031" s="101"/>
      <c r="BJ2031" s="101"/>
      <c r="BK2031" s="101"/>
      <c r="BL2031" s="101"/>
      <c r="BM2031" s="101"/>
      <c r="BN2031" s="101"/>
      <c r="BO2031" s="103"/>
      <c r="BP2031" s="101"/>
      <c r="BQ2031" s="101"/>
      <c r="BR2031" s="101"/>
      <c r="BS2031" s="101"/>
      <c r="BT2031" s="101"/>
      <c r="BU2031" s="101"/>
      <c r="BV2031" s="101"/>
      <c r="BW2031" s="101"/>
      <c r="BX2031" s="101"/>
      <c r="BY2031" s="101"/>
      <c r="BZ2031" s="101"/>
      <c r="CA2031" s="101"/>
      <c r="CB2031" s="101"/>
      <c r="CC2031" s="101"/>
      <c r="CD2031" s="101"/>
      <c r="CE2031" s="101"/>
      <c r="CF2031" s="101"/>
      <c r="CG2031" s="37" t="e">
        <f>VLOOKUP(Table_1[[#This Row],[EAN]],'[1]Planilha1'!$E:$R,13,0)</f>
        <v>#N/A</v>
      </c>
      <c r="CI2031" s="188">
        <f>IF(Table_1[[#This Row],[STATUS MERCADO]]="GO",Table_1[[#This Row],[M. BRUTA TOTAL]],0)</f>
        <v>0</v>
      </c>
      <c r="CJ2031" s="188">
        <f>IF(Table_1[[#This Row],[STATUS MERCADO]]="GO",Table_1[[#This Row],[PV UNIT. REALIZADO]]*Table_1[[#This Row],[QUANTIDADE]],0)</f>
        <v>0</v>
      </c>
    </row>
    <row r="2032" ht="15" hidden="1">
      <c r="A2032" s="7"/>
      <c r="B2032" s="75" t="s">
        <v>400</v>
      </c>
      <c r="C2032" s="75">
        <v>223718</v>
      </c>
      <c r="D2032" s="75" t="s">
        <v>2257</v>
      </c>
      <c r="E2032" s="85">
        <v>7891024035535</v>
      </c>
      <c r="F2032" s="86" t="s">
        <v>2258</v>
      </c>
      <c r="G2032" s="75" t="s">
        <v>15</v>
      </c>
      <c r="H2032" s="75">
        <v>1090</v>
      </c>
      <c r="I2032" s="87" t="s">
        <v>1554</v>
      </c>
      <c r="J2032" s="75" t="s">
        <v>1607</v>
      </c>
      <c r="K2032" s="88" t="s">
        <v>1177</v>
      </c>
      <c r="L2032" s="88">
        <v>12</v>
      </c>
      <c r="M2032" s="88">
        <v>0</v>
      </c>
      <c r="N2032" s="75" t="s">
        <v>85</v>
      </c>
      <c r="O2032" s="75" t="s">
        <v>1739</v>
      </c>
      <c r="P2032" s="89"/>
      <c r="Q2032" s="90">
        <f>(17/100+7.6/100+1.65/100)*P2032</f>
        <v>0</v>
      </c>
      <c r="R2032" s="90"/>
      <c r="S2032" s="90"/>
      <c r="T2032" s="90"/>
      <c r="U2032" s="90"/>
      <c r="V2032" s="90">
        <f>+P2032-Q2032+R2032+S2032+T2032+U2032</f>
        <v>0</v>
      </c>
      <c r="W2032" s="91">
        <f>(1.02/100)</f>
        <v>1.02E-2</v>
      </c>
      <c r="X2032" s="91">
        <v>4.8E-3</v>
      </c>
      <c r="Y2032" s="91">
        <v>0.17</v>
      </c>
      <c r="Z2032" s="91">
        <v>1.65E-2</v>
      </c>
      <c r="AA2032" s="91">
        <v>7.6E-2</v>
      </c>
      <c r="AB2032" s="91">
        <f>SUM(W2032:AA2032)</f>
        <v>0.2775</v>
      </c>
      <c r="AC2032" s="75">
        <v>12</v>
      </c>
      <c r="AD2032" s="92">
        <f>IF(AL2032="","",+AC2032*AL2032)</f>
      </c>
      <c r="AE2032" s="93">
        <f>IF(AL2032="","",+AL2032*AB2032)</f>
      </c>
      <c r="AF2032" s="92">
        <f>IF(AL2032="","",+AL2032-AE2032)</f>
      </c>
      <c r="AG2032" s="93">
        <f>+V2032</f>
        <v>0</v>
      </c>
      <c r="AH2032" s="92">
        <f>IF(AF2032="","",+AF2032-AG2032)</f>
      </c>
      <c r="AI2032" s="92">
        <f>IF(AH2032="","",+AH2032*AC2032)</f>
      </c>
      <c r="AJ2032" s="93"/>
      <c r="AK2032" s="94">
        <v>0.33</v>
      </c>
      <c r="AL2032" s="93">
        <f>IF(V2032=0,"",V2032/(1-AB2032-AK2032))</f>
      </c>
      <c r="AM2032" s="95">
        <v>0.33</v>
      </c>
      <c r="AN2032" s="93">
        <f>IF(V2032=0,"",V2032/(1-AB2032-AM2032))</f>
      </c>
      <c r="AO2032" s="96">
        <v>1.2</v>
      </c>
      <c r="AP2032" s="93">
        <f>IF(BD!AJ2032="","",BD!AJ2032*BD!AO2032)</f>
      </c>
      <c r="AQ2032" s="91">
        <f>BD!AM2032/BD!AK2032-1</f>
        <v>0</v>
      </c>
      <c r="AR2032" s="91">
        <f>IF(BD!AN2032="","",IF(BD!AJ2032="","",BD!AN2032/BD!AJ2032-1))</f>
      </c>
      <c r="AS2032" s="91">
        <f>IF(BD!AN2032="","",IF(BD!AN2032&lt;BD!AL2032,"ABAIXO DA META","DENTRO DA META"))</f>
      </c>
      <c r="AT2032" s="91" t="str">
        <f>IF(BD!AJ2032="","EM ANÁLISE",IF(BD!AP2032&gt;=BD!AN2032,"GO", "NO GO"))</f>
        <v>EM ANÁLISE</v>
      </c>
      <c r="AU2032" s="97">
        <f>IF(AN2032="","",+BD!$AN2032-AJ2032)</f>
      </c>
      <c r="AV2032" s="98"/>
      <c r="AW2032" s="90">
        <f>BD!P2032*BD!AC2032</f>
        <v>0</v>
      </c>
      <c r="AX2032" s="90">
        <f>BD!V2032*BD!AC2032</f>
        <v>0</v>
      </c>
      <c r="AY2032" s="90">
        <f>IF(BD!AN2032="","",BD!AN2032*BD!AC2032)</f>
      </c>
      <c r="AZ2032" s="75" t="s">
        <v>123</v>
      </c>
      <c r="BA2032" s="75"/>
      <c r="BB2032" s="75"/>
      <c r="BC2032" s="75"/>
      <c r="BD2032" s="104"/>
      <c r="BE2032" s="104"/>
      <c r="BF2032" s="101"/>
      <c r="BG2032" s="101"/>
      <c r="BH2032" s="101"/>
      <c r="BI2032" s="101"/>
      <c r="BJ2032" s="101"/>
      <c r="BK2032" s="101"/>
      <c r="BL2032" s="101"/>
      <c r="BM2032" s="101"/>
      <c r="BN2032" s="101"/>
      <c r="BO2032" s="103"/>
      <c r="BP2032" s="101"/>
      <c r="BQ2032" s="101"/>
      <c r="BR2032" s="101"/>
      <c r="BS2032" s="101"/>
      <c r="BT2032" s="101"/>
      <c r="BU2032" s="101"/>
      <c r="BV2032" s="101"/>
      <c r="BW2032" s="101"/>
      <c r="BX2032" s="101"/>
      <c r="BY2032" s="101"/>
      <c r="BZ2032" s="101"/>
      <c r="CA2032" s="101"/>
      <c r="CB2032" s="101"/>
      <c r="CC2032" s="101"/>
      <c r="CD2032" s="101"/>
      <c r="CE2032" s="101"/>
      <c r="CF2032" s="101"/>
      <c r="CG2032" s="37" t="e">
        <f>VLOOKUP(Table_1[[#This Row],[EAN]],'[1]Planilha1'!$E:$R,13,0)</f>
        <v>#N/A</v>
      </c>
      <c r="CI2032" s="188">
        <f>IF(Table_1[[#This Row],[STATUS MERCADO]]="GO",Table_1[[#This Row],[M. BRUTA TOTAL]],0)</f>
        <v>0</v>
      </c>
      <c r="CJ2032" s="188">
        <f>IF(Table_1[[#This Row],[STATUS MERCADO]]="GO",Table_1[[#This Row],[PV UNIT. REALIZADO]]*Table_1[[#This Row],[QUANTIDADE]],0)</f>
        <v>0</v>
      </c>
    </row>
    <row r="2033" ht="15" hidden="1">
      <c r="A2033" s="7"/>
      <c r="B2033" s="75" t="s">
        <v>400</v>
      </c>
      <c r="C2033" s="75">
        <v>223719</v>
      </c>
      <c r="D2033" s="75" t="s">
        <v>2259</v>
      </c>
      <c r="E2033" s="85">
        <v>7891024038376</v>
      </c>
      <c r="F2033" s="86" t="s">
        <v>2260</v>
      </c>
      <c r="G2033" s="75" t="s">
        <v>15</v>
      </c>
      <c r="H2033" s="75">
        <v>1090</v>
      </c>
      <c r="I2033" s="87" t="s">
        <v>1554</v>
      </c>
      <c r="J2033" s="75" t="s">
        <v>1633</v>
      </c>
      <c r="K2033" s="88" t="s">
        <v>1177</v>
      </c>
      <c r="L2033" s="88">
        <v>12</v>
      </c>
      <c r="M2033" s="88">
        <v>0</v>
      </c>
      <c r="N2033" s="75" t="s">
        <v>85</v>
      </c>
      <c r="O2033" s="75" t="s">
        <v>1739</v>
      </c>
      <c r="P2033" s="89"/>
      <c r="Q2033" s="90">
        <f>(17/100+7.6/100+1.65/100)*P2033</f>
        <v>0</v>
      </c>
      <c r="R2033" s="90"/>
      <c r="S2033" s="90"/>
      <c r="T2033" s="90"/>
      <c r="U2033" s="90"/>
      <c r="V2033" s="90">
        <f>+P2033-Q2033+R2033+S2033+T2033+U2033</f>
        <v>0</v>
      </c>
      <c r="W2033" s="91">
        <f>(1.02/100)</f>
        <v>1.02E-2</v>
      </c>
      <c r="X2033" s="91">
        <v>4.8E-3</v>
      </c>
      <c r="Y2033" s="91">
        <v>0.17</v>
      </c>
      <c r="Z2033" s="91">
        <v>1.65E-2</v>
      </c>
      <c r="AA2033" s="91">
        <v>7.6E-2</v>
      </c>
      <c r="AB2033" s="91">
        <f>SUM(W2033:AA2033)</f>
        <v>0.2775</v>
      </c>
      <c r="AC2033" s="75">
        <v>12</v>
      </c>
      <c r="AD2033" s="92">
        <f>IF(AL2033="","",+AC2033*AL2033)</f>
      </c>
      <c r="AE2033" s="93">
        <f>IF(AL2033="","",+AL2033*AB2033)</f>
      </c>
      <c r="AF2033" s="92">
        <f>IF(AL2033="","",+AL2033-AE2033)</f>
      </c>
      <c r="AG2033" s="93">
        <f>+V2033</f>
        <v>0</v>
      </c>
      <c r="AH2033" s="92">
        <f>IF(AF2033="","",+AF2033-AG2033)</f>
      </c>
      <c r="AI2033" s="92">
        <f>IF(AH2033="","",+AH2033*AC2033)</f>
      </c>
      <c r="AJ2033" s="93"/>
      <c r="AK2033" s="94">
        <v>0.33</v>
      </c>
      <c r="AL2033" s="93">
        <f>IF(V2033=0,"",V2033/(1-AB2033-AK2033))</f>
      </c>
      <c r="AM2033" s="95">
        <v>0.33</v>
      </c>
      <c r="AN2033" s="93">
        <f>IF(V2033=0,"",V2033/(1-AB2033-AM2033))</f>
      </c>
      <c r="AO2033" s="96">
        <v>1.2</v>
      </c>
      <c r="AP2033" s="93">
        <f>IF(BD!AJ2033="","",BD!AJ2033*BD!AO2033)</f>
      </c>
      <c r="AQ2033" s="91">
        <f>BD!AM2033/BD!AK2033-1</f>
        <v>0</v>
      </c>
      <c r="AR2033" s="91">
        <f>IF(BD!AN2033="","",IF(BD!AJ2033="","",BD!AN2033/BD!AJ2033-1))</f>
      </c>
      <c r="AS2033" s="91">
        <f>IF(BD!AN2033="","",IF(BD!AN2033&lt;BD!AL2033,"ABAIXO DA META","DENTRO DA META"))</f>
      </c>
      <c r="AT2033" s="91" t="str">
        <f>IF(BD!AJ2033="","EM ANÁLISE",IF(BD!AP2033&gt;=BD!AN2033,"GO", "NO GO"))</f>
        <v>EM ANÁLISE</v>
      </c>
      <c r="AU2033" s="97">
        <f>IF(AN2033="","",+BD!$AN2033-AJ2033)</f>
      </c>
      <c r="AV2033" s="98"/>
      <c r="AW2033" s="90">
        <f>BD!P2033*BD!AC2033</f>
        <v>0</v>
      </c>
      <c r="AX2033" s="90">
        <f>BD!V2033*BD!AC2033</f>
        <v>0</v>
      </c>
      <c r="AY2033" s="90">
        <f>IF(BD!AN2033="","",BD!AN2033*BD!AC2033)</f>
      </c>
      <c r="AZ2033" s="75" t="s">
        <v>123</v>
      </c>
      <c r="BA2033" s="75"/>
      <c r="BB2033" s="75"/>
      <c r="BC2033" s="75"/>
      <c r="BD2033" s="104"/>
      <c r="BE2033" s="104"/>
      <c r="BF2033" s="101"/>
      <c r="BG2033" s="101"/>
      <c r="BH2033" s="101"/>
      <c r="BI2033" s="101"/>
      <c r="BJ2033" s="101"/>
      <c r="BK2033" s="101"/>
      <c r="BL2033" s="101"/>
      <c r="BM2033" s="101"/>
      <c r="BN2033" s="101"/>
      <c r="BO2033" s="103"/>
      <c r="BP2033" s="101"/>
      <c r="BQ2033" s="101"/>
      <c r="BR2033" s="101"/>
      <c r="BS2033" s="101"/>
      <c r="BT2033" s="101"/>
      <c r="BU2033" s="101"/>
      <c r="BV2033" s="101"/>
      <c r="BW2033" s="101"/>
      <c r="BX2033" s="101"/>
      <c r="BY2033" s="101"/>
      <c r="BZ2033" s="101"/>
      <c r="CA2033" s="101"/>
      <c r="CB2033" s="101"/>
      <c r="CC2033" s="101"/>
      <c r="CD2033" s="101"/>
      <c r="CE2033" s="101"/>
      <c r="CF2033" s="101"/>
      <c r="CG2033" s="37" t="e">
        <f>VLOOKUP(Table_1[[#This Row],[EAN]],'[1]Planilha1'!$E:$R,13,0)</f>
        <v>#N/A</v>
      </c>
      <c r="CI2033" s="188">
        <f>IF(Table_1[[#This Row],[STATUS MERCADO]]="GO",Table_1[[#This Row],[M. BRUTA TOTAL]],0)</f>
        <v>0</v>
      </c>
      <c r="CJ2033" s="188">
        <f>IF(Table_1[[#This Row],[STATUS MERCADO]]="GO",Table_1[[#This Row],[PV UNIT. REALIZADO]]*Table_1[[#This Row],[QUANTIDADE]],0)</f>
        <v>0</v>
      </c>
    </row>
    <row r="2034" ht="15" hidden="1">
      <c r="A2034" s="7"/>
      <c r="B2034" s="75" t="s">
        <v>400</v>
      </c>
      <c r="C2034" s="75">
        <v>223720</v>
      </c>
      <c r="D2034" s="75" t="s">
        <v>2261</v>
      </c>
      <c r="E2034" s="85">
        <v>7891024035085</v>
      </c>
      <c r="F2034" s="86" t="s">
        <v>2262</v>
      </c>
      <c r="G2034" s="75" t="s">
        <v>15</v>
      </c>
      <c r="H2034" s="75">
        <v>1090</v>
      </c>
      <c r="I2034" s="87" t="s">
        <v>1554</v>
      </c>
      <c r="J2034" s="75" t="s">
        <v>1607</v>
      </c>
      <c r="K2034" s="88" t="s">
        <v>1177</v>
      </c>
      <c r="L2034" s="88">
        <v>72</v>
      </c>
      <c r="M2034" s="88">
        <v>0</v>
      </c>
      <c r="N2034" s="75" t="s">
        <v>85</v>
      </c>
      <c r="O2034" s="75" t="s">
        <v>1739</v>
      </c>
      <c r="P2034" s="89"/>
      <c r="Q2034" s="90">
        <f>(17/100+7.6/100+1.65/100)*P2034</f>
        <v>0</v>
      </c>
      <c r="R2034" s="90"/>
      <c r="S2034" s="90"/>
      <c r="T2034" s="90"/>
      <c r="U2034" s="90"/>
      <c r="V2034" s="90">
        <f>+P2034-Q2034+R2034+S2034+T2034+U2034</f>
        <v>0</v>
      </c>
      <c r="W2034" s="91">
        <f>(1.02/100)</f>
        <v>1.02E-2</v>
      </c>
      <c r="X2034" s="91">
        <v>4.8E-3</v>
      </c>
      <c r="Y2034" s="91">
        <v>0.17</v>
      </c>
      <c r="Z2034" s="91">
        <v>1.65E-2</v>
      </c>
      <c r="AA2034" s="91">
        <v>7.6E-2</v>
      </c>
      <c r="AB2034" s="91">
        <f>SUM(W2034:AA2034)</f>
        <v>0.2775</v>
      </c>
      <c r="AC2034" s="75">
        <v>12</v>
      </c>
      <c r="AD2034" s="92">
        <f>IF(AL2034="","",+AC2034*AL2034)</f>
      </c>
      <c r="AE2034" s="93">
        <f>IF(AL2034="","",+AL2034*AB2034)</f>
      </c>
      <c r="AF2034" s="92">
        <f>IF(AL2034="","",+AL2034-AE2034)</f>
      </c>
      <c r="AG2034" s="93">
        <f>+V2034</f>
        <v>0</v>
      </c>
      <c r="AH2034" s="92">
        <f>IF(AF2034="","",+AF2034-AG2034)</f>
      </c>
      <c r="AI2034" s="92">
        <f>IF(AH2034="","",+AH2034*AC2034)</f>
      </c>
      <c r="AJ2034" s="93"/>
      <c r="AK2034" s="94">
        <v>0.33</v>
      </c>
      <c r="AL2034" s="93">
        <f>IF(V2034=0,"",V2034/(1-AB2034-AK2034))</f>
      </c>
      <c r="AM2034" s="95">
        <v>0.33</v>
      </c>
      <c r="AN2034" s="93">
        <f>IF(V2034=0,"",V2034/(1-AB2034-AM2034))</f>
      </c>
      <c r="AO2034" s="96">
        <v>1.2</v>
      </c>
      <c r="AP2034" s="93">
        <f>IF(BD!AJ2034="","",BD!AJ2034*BD!AO2034)</f>
      </c>
      <c r="AQ2034" s="91">
        <f>BD!AM2034/BD!AK2034-1</f>
        <v>0</v>
      </c>
      <c r="AR2034" s="91">
        <f>IF(BD!AN2034="","",IF(BD!AJ2034="","",BD!AN2034/BD!AJ2034-1))</f>
      </c>
      <c r="AS2034" s="91">
        <f>IF(BD!AN2034="","",IF(BD!AN2034&lt;BD!AL2034,"ABAIXO DA META","DENTRO DA META"))</f>
      </c>
      <c r="AT2034" s="91" t="str">
        <f>IF(BD!AJ2034="","EM ANÁLISE",IF(BD!AP2034&gt;=BD!AN2034,"GO", "NO GO"))</f>
        <v>EM ANÁLISE</v>
      </c>
      <c r="AU2034" s="97">
        <f>IF(AN2034="","",+BD!$AN2034-AJ2034)</f>
      </c>
      <c r="AV2034" s="98"/>
      <c r="AW2034" s="90">
        <f>BD!P2034*BD!AC2034</f>
        <v>0</v>
      </c>
      <c r="AX2034" s="90">
        <f>BD!V2034*BD!AC2034</f>
        <v>0</v>
      </c>
      <c r="AY2034" s="90">
        <f>IF(BD!AN2034="","",BD!AN2034*BD!AC2034)</f>
      </c>
      <c r="AZ2034" s="75" t="s">
        <v>123</v>
      </c>
      <c r="BA2034" s="75"/>
      <c r="BB2034" s="75"/>
      <c r="BC2034" s="75"/>
      <c r="BD2034" s="104"/>
      <c r="BE2034" s="104"/>
      <c r="BF2034" s="101"/>
      <c r="BG2034" s="101"/>
      <c r="BH2034" s="101"/>
      <c r="BI2034" s="101"/>
      <c r="BJ2034" s="101"/>
      <c r="BK2034" s="101"/>
      <c r="BL2034" s="101"/>
      <c r="BM2034" s="101"/>
      <c r="BN2034" s="101"/>
      <c r="BO2034" s="103"/>
      <c r="BP2034" s="101"/>
      <c r="BQ2034" s="101"/>
      <c r="BR2034" s="101"/>
      <c r="BS2034" s="101"/>
      <c r="BT2034" s="101"/>
      <c r="BU2034" s="101"/>
      <c r="BV2034" s="101"/>
      <c r="BW2034" s="101"/>
      <c r="BX2034" s="101"/>
      <c r="BY2034" s="101"/>
      <c r="BZ2034" s="101"/>
      <c r="CA2034" s="101"/>
      <c r="CB2034" s="101"/>
      <c r="CC2034" s="101"/>
      <c r="CD2034" s="101"/>
      <c r="CE2034" s="101"/>
      <c r="CF2034" s="101"/>
      <c r="CG2034" s="37" t="e">
        <f>VLOOKUP(Table_1[[#This Row],[EAN]],'[1]Planilha1'!$E:$R,13,0)</f>
        <v>#N/A</v>
      </c>
      <c r="CI2034" s="188">
        <f>IF(Table_1[[#This Row],[STATUS MERCADO]]="GO",Table_1[[#This Row],[M. BRUTA TOTAL]],0)</f>
        <v>0</v>
      </c>
      <c r="CJ2034" s="188">
        <f>IF(Table_1[[#This Row],[STATUS MERCADO]]="GO",Table_1[[#This Row],[PV UNIT. REALIZADO]]*Table_1[[#This Row],[QUANTIDADE]],0)</f>
        <v>0</v>
      </c>
    </row>
    <row r="2035" ht="15" hidden="1">
      <c r="A2035" s="7"/>
      <c r="B2035" s="75" t="s">
        <v>400</v>
      </c>
      <c r="C2035" s="75">
        <v>223721</v>
      </c>
      <c r="D2035" s="75">
        <v>61009883</v>
      </c>
      <c r="E2035" s="85">
        <v>7509546666792</v>
      </c>
      <c r="F2035" s="86" t="s">
        <v>2263</v>
      </c>
      <c r="G2035" s="75" t="s">
        <v>15</v>
      </c>
      <c r="H2035" s="75">
        <v>1090</v>
      </c>
      <c r="I2035" s="87" t="s">
        <v>1554</v>
      </c>
      <c r="J2035" s="75" t="s">
        <v>1633</v>
      </c>
      <c r="K2035" s="88" t="s">
        <v>1177</v>
      </c>
      <c r="L2035" s="88">
        <v>6</v>
      </c>
      <c r="M2035" s="88">
        <v>0</v>
      </c>
      <c r="N2035" s="75" t="s">
        <v>85</v>
      </c>
      <c r="O2035" s="75" t="s">
        <v>1739</v>
      </c>
      <c r="P2035" s="89"/>
      <c r="Q2035" s="90">
        <f>(17/100+7.6/100+1.65/100)*P2035</f>
        <v>0</v>
      </c>
      <c r="R2035" s="90"/>
      <c r="S2035" s="90"/>
      <c r="T2035" s="90"/>
      <c r="U2035" s="90"/>
      <c r="V2035" s="90">
        <f>+P2035-Q2035+R2035+S2035+T2035+U2035</f>
        <v>0</v>
      </c>
      <c r="W2035" s="91">
        <f>(1.02/100)</f>
        <v>1.02E-2</v>
      </c>
      <c r="X2035" s="91">
        <v>4.8E-3</v>
      </c>
      <c r="Y2035" s="91">
        <v>0.17</v>
      </c>
      <c r="Z2035" s="91">
        <v>1.65E-2</v>
      </c>
      <c r="AA2035" s="91">
        <v>7.6E-2</v>
      </c>
      <c r="AB2035" s="91">
        <f>SUM(W2035:AA2035)</f>
        <v>0.2775</v>
      </c>
      <c r="AC2035" s="75">
        <v>12</v>
      </c>
      <c r="AD2035" s="92">
        <f>IF(AL2035="","",+AC2035*AL2035)</f>
      </c>
      <c r="AE2035" s="93">
        <f>IF(AL2035="","",+AL2035*AB2035)</f>
      </c>
      <c r="AF2035" s="92">
        <f>IF(AL2035="","",+AL2035-AE2035)</f>
      </c>
      <c r="AG2035" s="93">
        <f>+V2035</f>
        <v>0</v>
      </c>
      <c r="AH2035" s="92">
        <f>IF(AF2035="","",+AF2035-AG2035)</f>
      </c>
      <c r="AI2035" s="92">
        <f>IF(AH2035="","",+AH2035*AC2035)</f>
      </c>
      <c r="AJ2035" s="93"/>
      <c r="AK2035" s="94">
        <v>0.33</v>
      </c>
      <c r="AL2035" s="93">
        <f>IF(V2035=0,"",V2035/(1-AB2035-AK2035))</f>
      </c>
      <c r="AM2035" s="95">
        <v>0.33</v>
      </c>
      <c r="AN2035" s="93">
        <f>IF(V2035=0,"",V2035/(1-AB2035-AM2035))</f>
      </c>
      <c r="AO2035" s="96">
        <v>1.2</v>
      </c>
      <c r="AP2035" s="93">
        <f>IF(BD!AJ2035="","",BD!AJ2035*BD!AO2035)</f>
      </c>
      <c r="AQ2035" s="91">
        <f>BD!AM2035/BD!AK2035-1</f>
        <v>0</v>
      </c>
      <c r="AR2035" s="91">
        <f>IF(BD!AN2035="","",IF(BD!AJ2035="","",BD!AN2035/BD!AJ2035-1))</f>
      </c>
      <c r="AS2035" s="91">
        <f>IF(BD!AN2035="","",IF(BD!AN2035&lt;BD!AL2035,"ABAIXO DA META","DENTRO DA META"))</f>
      </c>
      <c r="AT2035" s="91" t="str">
        <f>IF(BD!AJ2035="","EM ANÁLISE",IF(BD!AP2035&gt;=BD!AN2035,"GO", "NO GO"))</f>
        <v>EM ANÁLISE</v>
      </c>
      <c r="AU2035" s="97">
        <f>IF(AN2035="","",+BD!$AN2035-AJ2035)</f>
      </c>
      <c r="AV2035" s="98"/>
      <c r="AW2035" s="90">
        <f>BD!P2035*BD!AC2035</f>
        <v>0</v>
      </c>
      <c r="AX2035" s="90">
        <f>BD!V2035*BD!AC2035</f>
        <v>0</v>
      </c>
      <c r="AY2035" s="90">
        <f>IF(BD!AN2035="","",BD!AN2035*BD!AC2035)</f>
      </c>
      <c r="AZ2035" s="75" t="s">
        <v>123</v>
      </c>
      <c r="BA2035" s="75"/>
      <c r="BB2035" s="75"/>
      <c r="BC2035" s="75"/>
      <c r="BD2035" s="104"/>
      <c r="BE2035" s="104"/>
      <c r="BF2035" s="101"/>
      <c r="BG2035" s="101"/>
      <c r="BH2035" s="101"/>
      <c r="BI2035" s="101"/>
      <c r="BJ2035" s="101"/>
      <c r="BK2035" s="101"/>
      <c r="BL2035" s="101"/>
      <c r="BM2035" s="101"/>
      <c r="BN2035" s="101"/>
      <c r="BO2035" s="103"/>
      <c r="BP2035" s="101"/>
      <c r="BQ2035" s="101"/>
      <c r="BR2035" s="101"/>
      <c r="BS2035" s="101"/>
      <c r="BT2035" s="101"/>
      <c r="BU2035" s="101"/>
      <c r="BV2035" s="101"/>
      <c r="BW2035" s="101"/>
      <c r="BX2035" s="101"/>
      <c r="BY2035" s="101"/>
      <c r="BZ2035" s="101"/>
      <c r="CA2035" s="101"/>
      <c r="CB2035" s="101"/>
      <c r="CC2035" s="101"/>
      <c r="CD2035" s="101"/>
      <c r="CE2035" s="101"/>
      <c r="CF2035" s="101"/>
      <c r="CG2035" s="37" t="e">
        <f>VLOOKUP(Table_1[[#This Row],[EAN]],'[1]Planilha1'!$E:$R,13,0)</f>
        <v>#N/A</v>
      </c>
      <c r="CI2035" s="188">
        <f>IF(Table_1[[#This Row],[STATUS MERCADO]]="GO",Table_1[[#This Row],[M. BRUTA TOTAL]],0)</f>
        <v>0</v>
      </c>
      <c r="CJ2035" s="188">
        <f>IF(Table_1[[#This Row],[STATUS MERCADO]]="GO",Table_1[[#This Row],[PV UNIT. REALIZADO]]*Table_1[[#This Row],[QUANTIDADE]],0)</f>
        <v>0</v>
      </c>
    </row>
    <row r="2036" ht="15" hidden="1">
      <c r="A2036" s="7"/>
      <c r="B2036" s="75" t="s">
        <v>400</v>
      </c>
      <c r="C2036" s="75">
        <v>223722</v>
      </c>
      <c r="D2036" s="75">
        <v>61010942</v>
      </c>
      <c r="E2036" s="85">
        <v>7509546667959</v>
      </c>
      <c r="F2036" s="86" t="s">
        <v>2264</v>
      </c>
      <c r="G2036" s="75" t="s">
        <v>15</v>
      </c>
      <c r="H2036" s="75">
        <v>1090</v>
      </c>
      <c r="I2036" s="87" t="s">
        <v>1554</v>
      </c>
      <c r="J2036" s="75" t="s">
        <v>1633</v>
      </c>
      <c r="K2036" s="88" t="s">
        <v>1177</v>
      </c>
      <c r="L2036" s="88">
        <v>6</v>
      </c>
      <c r="M2036" s="88">
        <v>0</v>
      </c>
      <c r="N2036" s="75" t="s">
        <v>85</v>
      </c>
      <c r="O2036" s="75" t="s">
        <v>1739</v>
      </c>
      <c r="P2036" s="89"/>
      <c r="Q2036" s="90">
        <f>(17/100+7.6/100+1.65/100)*P2036</f>
        <v>0</v>
      </c>
      <c r="R2036" s="90"/>
      <c r="S2036" s="90"/>
      <c r="T2036" s="90"/>
      <c r="U2036" s="90"/>
      <c r="V2036" s="90">
        <f>+P2036-Q2036+R2036+S2036+T2036+U2036</f>
        <v>0</v>
      </c>
      <c r="W2036" s="91">
        <f>(1.02/100)</f>
        <v>1.02E-2</v>
      </c>
      <c r="X2036" s="91">
        <v>4.8E-3</v>
      </c>
      <c r="Y2036" s="91">
        <v>0.17</v>
      </c>
      <c r="Z2036" s="91">
        <v>1.65E-2</v>
      </c>
      <c r="AA2036" s="91">
        <v>7.6E-2</v>
      </c>
      <c r="AB2036" s="91">
        <f>SUM(W2036:AA2036)</f>
        <v>0.2775</v>
      </c>
      <c r="AC2036" s="75">
        <v>12</v>
      </c>
      <c r="AD2036" s="92">
        <f>IF(AL2036="","",+AC2036*AL2036)</f>
      </c>
      <c r="AE2036" s="93">
        <f>IF(AL2036="","",+AL2036*AB2036)</f>
      </c>
      <c r="AF2036" s="92">
        <f>IF(AL2036="","",+AL2036-AE2036)</f>
      </c>
      <c r="AG2036" s="93">
        <f>+V2036</f>
        <v>0</v>
      </c>
      <c r="AH2036" s="92">
        <f>IF(AF2036="","",+AF2036-AG2036)</f>
      </c>
      <c r="AI2036" s="92">
        <f>IF(AH2036="","",+AH2036*AC2036)</f>
      </c>
      <c r="AJ2036" s="93"/>
      <c r="AK2036" s="94">
        <v>0.33</v>
      </c>
      <c r="AL2036" s="93">
        <f>IF(V2036=0,"",V2036/(1-AB2036-AK2036))</f>
      </c>
      <c r="AM2036" s="95">
        <v>0.33</v>
      </c>
      <c r="AN2036" s="93">
        <f>IF(V2036=0,"",V2036/(1-AB2036-AM2036))</f>
      </c>
      <c r="AO2036" s="96">
        <v>1.2</v>
      </c>
      <c r="AP2036" s="93">
        <f>IF(BD!AJ2036="","",BD!AJ2036*BD!AO2036)</f>
      </c>
      <c r="AQ2036" s="91">
        <f>BD!AM2036/BD!AK2036-1</f>
        <v>0</v>
      </c>
      <c r="AR2036" s="91">
        <f>IF(BD!AN2036="","",IF(BD!AJ2036="","",BD!AN2036/BD!AJ2036-1))</f>
      </c>
      <c r="AS2036" s="91">
        <f>IF(BD!AN2036="","",IF(BD!AN2036&lt;BD!AL2036,"ABAIXO DA META","DENTRO DA META"))</f>
      </c>
      <c r="AT2036" s="91" t="str">
        <f>IF(BD!AJ2036="","EM ANÁLISE",IF(BD!AP2036&gt;=BD!AN2036,"GO", "NO GO"))</f>
        <v>EM ANÁLISE</v>
      </c>
      <c r="AU2036" s="97">
        <f>IF(AN2036="","",+BD!$AN2036-AJ2036)</f>
      </c>
      <c r="AV2036" s="98"/>
      <c r="AW2036" s="90">
        <f>BD!P2036*BD!AC2036</f>
        <v>0</v>
      </c>
      <c r="AX2036" s="90">
        <f>BD!V2036*BD!AC2036</f>
        <v>0</v>
      </c>
      <c r="AY2036" s="90">
        <f>IF(BD!AN2036="","",BD!AN2036*BD!AC2036)</f>
      </c>
      <c r="AZ2036" s="75" t="s">
        <v>123</v>
      </c>
      <c r="BA2036" s="75"/>
      <c r="BB2036" s="75"/>
      <c r="BC2036" s="75"/>
      <c r="BD2036" s="104"/>
      <c r="BE2036" s="104"/>
      <c r="BF2036" s="101"/>
      <c r="BG2036" s="101"/>
      <c r="BH2036" s="101"/>
      <c r="BI2036" s="101"/>
      <c r="BJ2036" s="101"/>
      <c r="BK2036" s="101"/>
      <c r="BL2036" s="101"/>
      <c r="BM2036" s="101"/>
      <c r="BN2036" s="101"/>
      <c r="BO2036" s="103"/>
      <c r="BP2036" s="101"/>
      <c r="BQ2036" s="101"/>
      <c r="BR2036" s="101"/>
      <c r="BS2036" s="101"/>
      <c r="BT2036" s="101"/>
      <c r="BU2036" s="101"/>
      <c r="BV2036" s="101"/>
      <c r="BW2036" s="101"/>
      <c r="BX2036" s="101"/>
      <c r="BY2036" s="101"/>
      <c r="BZ2036" s="101"/>
      <c r="CA2036" s="101"/>
      <c r="CB2036" s="101"/>
      <c r="CC2036" s="101"/>
      <c r="CD2036" s="101"/>
      <c r="CE2036" s="101"/>
      <c r="CF2036" s="101"/>
      <c r="CG2036" s="37" t="e">
        <f>VLOOKUP(Table_1[[#This Row],[EAN]],'[1]Planilha1'!$E:$R,13,0)</f>
        <v>#N/A</v>
      </c>
      <c r="CI2036" s="188">
        <f>IF(Table_1[[#This Row],[STATUS MERCADO]]="GO",Table_1[[#This Row],[M. BRUTA TOTAL]],0)</f>
        <v>0</v>
      </c>
      <c r="CJ2036" s="188">
        <f>IF(Table_1[[#This Row],[STATUS MERCADO]]="GO",Table_1[[#This Row],[PV UNIT. REALIZADO]]*Table_1[[#This Row],[QUANTIDADE]],0)</f>
        <v>0</v>
      </c>
    </row>
    <row r="2037" ht="15" hidden="1">
      <c r="A2037" s="7"/>
      <c r="B2037" s="75" t="s">
        <v>400</v>
      </c>
      <c r="C2037" s="75">
        <v>223723</v>
      </c>
      <c r="D2037" s="75" t="s">
        <v>2265</v>
      </c>
      <c r="E2037" s="85">
        <v>7891024026656</v>
      </c>
      <c r="F2037" s="86" t="s">
        <v>2266</v>
      </c>
      <c r="G2037" s="75" t="s">
        <v>15</v>
      </c>
      <c r="H2037" s="75">
        <v>1620</v>
      </c>
      <c r="I2037" s="87" t="s">
        <v>1541</v>
      </c>
      <c r="J2037" s="75" t="s">
        <v>1542</v>
      </c>
      <c r="K2037" s="88" t="s">
        <v>1177</v>
      </c>
      <c r="L2037" s="88">
        <v>48</v>
      </c>
      <c r="M2037" s="88">
        <v>0</v>
      </c>
      <c r="N2037" s="75" t="s">
        <v>85</v>
      </c>
      <c r="O2037" s="75" t="s">
        <v>1739</v>
      </c>
      <c r="P2037" s="89"/>
      <c r="Q2037" s="90">
        <f>(17/100+7.6/100+1.65/100)*P2037</f>
        <v>0</v>
      </c>
      <c r="R2037" s="90"/>
      <c r="S2037" s="90"/>
      <c r="T2037" s="90"/>
      <c r="U2037" s="90"/>
      <c r="V2037" s="90">
        <f>+P2037-Q2037+R2037+S2037+T2037+U2037</f>
        <v>0</v>
      </c>
      <c r="W2037" s="91">
        <f>(1.02/100)</f>
        <v>1.02E-2</v>
      </c>
      <c r="X2037" s="91">
        <v>4.8E-3</v>
      </c>
      <c r="Y2037" s="91">
        <v>0.17</v>
      </c>
      <c r="Z2037" s="91">
        <v>1.65E-2</v>
      </c>
      <c r="AA2037" s="91">
        <v>7.6E-2</v>
      </c>
      <c r="AB2037" s="91">
        <f>SUM(W2037:AA2037)</f>
        <v>0.2775</v>
      </c>
      <c r="AC2037" s="75">
        <v>12</v>
      </c>
      <c r="AD2037" s="92">
        <f>IF(AL2037="","",+AC2037*AL2037)</f>
      </c>
      <c r="AE2037" s="93">
        <f>IF(AL2037="","",+AL2037*AB2037)</f>
      </c>
      <c r="AF2037" s="92">
        <f>IF(AL2037="","",+AL2037-AE2037)</f>
      </c>
      <c r="AG2037" s="93">
        <f>+V2037</f>
        <v>0</v>
      </c>
      <c r="AH2037" s="92">
        <f>IF(AF2037="","",+AF2037-AG2037)</f>
      </c>
      <c r="AI2037" s="92">
        <f>IF(AH2037="","",+AH2037*AC2037)</f>
      </c>
      <c r="AJ2037" s="93"/>
      <c r="AK2037" s="94">
        <v>0.33</v>
      </c>
      <c r="AL2037" s="93">
        <f>IF(V2037=0,"",V2037/(1-AB2037-AK2037))</f>
      </c>
      <c r="AM2037" s="95">
        <v>0.33</v>
      </c>
      <c r="AN2037" s="93">
        <f>IF(V2037=0,"",V2037/(1-AB2037-AM2037))</f>
      </c>
      <c r="AO2037" s="96">
        <v>1.2</v>
      </c>
      <c r="AP2037" s="93">
        <f>IF(BD!AJ2037="","",BD!AJ2037*BD!AO2037)</f>
      </c>
      <c r="AQ2037" s="91">
        <f>BD!AM2037/BD!AK2037-1</f>
        <v>0</v>
      </c>
      <c r="AR2037" s="91">
        <f>IF(BD!AN2037="","",IF(BD!AJ2037="","",BD!AN2037/BD!AJ2037-1))</f>
      </c>
      <c r="AS2037" s="91">
        <f>IF(BD!AN2037="","",IF(BD!AN2037&lt;BD!AL2037,"ABAIXO DA META","DENTRO DA META"))</f>
      </c>
      <c r="AT2037" s="91" t="str">
        <f>IF(BD!AJ2037="","EM ANÁLISE",IF(BD!AP2037&gt;=BD!AN2037,"GO", "NO GO"))</f>
        <v>EM ANÁLISE</v>
      </c>
      <c r="AU2037" s="97">
        <f>IF(AN2037="","",+BD!$AN2037-AJ2037)</f>
      </c>
      <c r="AV2037" s="98"/>
      <c r="AW2037" s="90">
        <f>BD!P2037*BD!AC2037</f>
        <v>0</v>
      </c>
      <c r="AX2037" s="90">
        <f>BD!V2037*BD!AC2037</f>
        <v>0</v>
      </c>
      <c r="AY2037" s="90">
        <f>IF(BD!AN2037="","",BD!AN2037*BD!AC2037)</f>
      </c>
      <c r="AZ2037" s="75" t="s">
        <v>123</v>
      </c>
      <c r="BA2037" s="75"/>
      <c r="BB2037" s="75"/>
      <c r="BC2037" s="75"/>
      <c r="BD2037" s="104"/>
      <c r="BE2037" s="104"/>
      <c r="BF2037" s="101"/>
      <c r="BG2037" s="101"/>
      <c r="BH2037" s="101"/>
      <c r="BI2037" s="101"/>
      <c r="BJ2037" s="101"/>
      <c r="BK2037" s="101"/>
      <c r="BL2037" s="101"/>
      <c r="BM2037" s="101"/>
      <c r="BN2037" s="101"/>
      <c r="BO2037" s="103"/>
      <c r="BP2037" s="101"/>
      <c r="BQ2037" s="101"/>
      <c r="BR2037" s="101"/>
      <c r="BS2037" s="101"/>
      <c r="BT2037" s="101"/>
      <c r="BU2037" s="101"/>
      <c r="BV2037" s="101"/>
      <c r="BW2037" s="101"/>
      <c r="BX2037" s="101"/>
      <c r="BY2037" s="101"/>
      <c r="BZ2037" s="101"/>
      <c r="CA2037" s="101"/>
      <c r="CB2037" s="101"/>
      <c r="CC2037" s="101"/>
      <c r="CD2037" s="101"/>
      <c r="CE2037" s="101"/>
      <c r="CF2037" s="101"/>
      <c r="CG2037" s="37" t="e">
        <f>VLOOKUP(Table_1[[#This Row],[EAN]],'[1]Planilha1'!$E:$R,13,0)</f>
        <v>#N/A</v>
      </c>
      <c r="CI2037" s="188">
        <f>IF(Table_1[[#This Row],[STATUS MERCADO]]="GO",Table_1[[#This Row],[M. BRUTA TOTAL]],0)</f>
        <v>0</v>
      </c>
      <c r="CJ2037" s="188">
        <f>IF(Table_1[[#This Row],[STATUS MERCADO]]="GO",Table_1[[#This Row],[PV UNIT. REALIZADO]]*Table_1[[#This Row],[QUANTIDADE]],0)</f>
        <v>0</v>
      </c>
    </row>
    <row r="2038" ht="15" hidden="1">
      <c r="A2038" s="7"/>
      <c r="B2038" s="75" t="s">
        <v>400</v>
      </c>
      <c r="C2038" s="75">
        <v>223724</v>
      </c>
      <c r="D2038" s="75" t="s">
        <v>2267</v>
      </c>
      <c r="E2038" s="85">
        <v>7891024037393</v>
      </c>
      <c r="F2038" s="86" t="s">
        <v>2268</v>
      </c>
      <c r="G2038" s="75" t="s">
        <v>15</v>
      </c>
      <c r="H2038" s="75">
        <v>1090</v>
      </c>
      <c r="I2038" s="87" t="s">
        <v>1554</v>
      </c>
      <c r="J2038" s="75" t="s">
        <v>1607</v>
      </c>
      <c r="K2038" s="88" t="s">
        <v>1177</v>
      </c>
      <c r="L2038" s="88">
        <v>24</v>
      </c>
      <c r="M2038" s="88">
        <v>0</v>
      </c>
      <c r="N2038" s="75" t="s">
        <v>85</v>
      </c>
      <c r="O2038" s="75" t="s">
        <v>1739</v>
      </c>
      <c r="P2038" s="89"/>
      <c r="Q2038" s="90">
        <f>(17/100+7.6/100+1.65/100)*P2038</f>
        <v>0</v>
      </c>
      <c r="R2038" s="90"/>
      <c r="S2038" s="90"/>
      <c r="T2038" s="90"/>
      <c r="U2038" s="90"/>
      <c r="V2038" s="90">
        <f>+P2038-Q2038+R2038+S2038+T2038+U2038</f>
        <v>0</v>
      </c>
      <c r="W2038" s="91">
        <f>(1.02/100)</f>
        <v>1.02E-2</v>
      </c>
      <c r="X2038" s="91">
        <v>4.8E-3</v>
      </c>
      <c r="Y2038" s="91">
        <v>0.17</v>
      </c>
      <c r="Z2038" s="91">
        <v>1.65E-2</v>
      </c>
      <c r="AA2038" s="91">
        <v>7.6E-2</v>
      </c>
      <c r="AB2038" s="91">
        <f>SUM(W2038:AA2038)</f>
        <v>0.2775</v>
      </c>
      <c r="AC2038" s="75">
        <v>12</v>
      </c>
      <c r="AD2038" s="92">
        <f>IF(AL2038="","",+AC2038*AL2038)</f>
      </c>
      <c r="AE2038" s="93">
        <f>IF(AL2038="","",+AL2038*AB2038)</f>
      </c>
      <c r="AF2038" s="92">
        <f>IF(AL2038="","",+AL2038-AE2038)</f>
      </c>
      <c r="AG2038" s="93">
        <f>+V2038</f>
        <v>0</v>
      </c>
      <c r="AH2038" s="92">
        <f>IF(AF2038="","",+AF2038-AG2038)</f>
      </c>
      <c r="AI2038" s="92">
        <f>IF(AH2038="","",+AH2038*AC2038)</f>
      </c>
      <c r="AJ2038" s="93"/>
      <c r="AK2038" s="94">
        <v>0.33</v>
      </c>
      <c r="AL2038" s="93">
        <f>IF(V2038=0,"",V2038/(1-AB2038-AK2038))</f>
      </c>
      <c r="AM2038" s="95">
        <v>0.33</v>
      </c>
      <c r="AN2038" s="93">
        <f>IF(V2038=0,"",V2038/(1-AB2038-AM2038))</f>
      </c>
      <c r="AO2038" s="96">
        <v>1.2</v>
      </c>
      <c r="AP2038" s="93">
        <f>IF(BD!AJ2038="","",BD!AJ2038*BD!AO2038)</f>
      </c>
      <c r="AQ2038" s="91">
        <f>BD!AM2038/BD!AK2038-1</f>
        <v>0</v>
      </c>
      <c r="AR2038" s="91">
        <f>IF(BD!AN2038="","",IF(BD!AJ2038="","",BD!AN2038/BD!AJ2038-1))</f>
      </c>
      <c r="AS2038" s="91">
        <f>IF(BD!AN2038="","",IF(BD!AN2038&lt;BD!AL2038,"ABAIXO DA META","DENTRO DA META"))</f>
      </c>
      <c r="AT2038" s="91" t="str">
        <f>IF(BD!AJ2038="","EM ANÁLISE",IF(BD!AP2038&gt;=BD!AN2038,"GO", "NO GO"))</f>
        <v>EM ANÁLISE</v>
      </c>
      <c r="AU2038" s="97">
        <f>IF(AN2038="","",+BD!$AN2038-AJ2038)</f>
      </c>
      <c r="AV2038" s="98"/>
      <c r="AW2038" s="90">
        <f>BD!P2038*BD!AC2038</f>
        <v>0</v>
      </c>
      <c r="AX2038" s="90">
        <f>BD!V2038*BD!AC2038</f>
        <v>0</v>
      </c>
      <c r="AY2038" s="90">
        <f>IF(BD!AN2038="","",BD!AN2038*BD!AC2038)</f>
      </c>
      <c r="AZ2038" s="75" t="s">
        <v>123</v>
      </c>
      <c r="BA2038" s="75"/>
      <c r="BB2038" s="75"/>
      <c r="BC2038" s="75"/>
      <c r="BD2038" s="104"/>
      <c r="BE2038" s="104"/>
      <c r="BF2038" s="101"/>
      <c r="BG2038" s="101"/>
      <c r="BH2038" s="101"/>
      <c r="BI2038" s="101"/>
      <c r="BJ2038" s="101"/>
      <c r="BK2038" s="101"/>
      <c r="BL2038" s="101"/>
      <c r="BM2038" s="101"/>
      <c r="BN2038" s="101"/>
      <c r="BO2038" s="103"/>
      <c r="BP2038" s="101"/>
      <c r="BQ2038" s="101"/>
      <c r="BR2038" s="101"/>
      <c r="BS2038" s="101"/>
      <c r="BT2038" s="101"/>
      <c r="BU2038" s="101"/>
      <c r="BV2038" s="101"/>
      <c r="BW2038" s="101"/>
      <c r="BX2038" s="101"/>
      <c r="BY2038" s="101"/>
      <c r="BZ2038" s="101"/>
      <c r="CA2038" s="101"/>
      <c r="CB2038" s="101"/>
      <c r="CC2038" s="101"/>
      <c r="CD2038" s="101"/>
      <c r="CE2038" s="101"/>
      <c r="CF2038" s="101"/>
      <c r="CG2038" s="37" t="e">
        <f>VLOOKUP(Table_1[[#This Row],[EAN]],'[1]Planilha1'!$E:$R,13,0)</f>
        <v>#N/A</v>
      </c>
      <c r="CI2038" s="188">
        <f>IF(Table_1[[#This Row],[STATUS MERCADO]]="GO",Table_1[[#This Row],[M. BRUTA TOTAL]],0)</f>
        <v>0</v>
      </c>
      <c r="CJ2038" s="188">
        <f>IF(Table_1[[#This Row],[STATUS MERCADO]]="GO",Table_1[[#This Row],[PV UNIT. REALIZADO]]*Table_1[[#This Row],[QUANTIDADE]],0)</f>
        <v>0</v>
      </c>
    </row>
    <row r="2039" ht="15" hidden="1">
      <c r="A2039" s="7"/>
      <c r="B2039" s="137" t="s">
        <v>400</v>
      </c>
      <c r="C2039" s="138">
        <v>223725</v>
      </c>
      <c r="D2039" s="138" t="s">
        <v>2269</v>
      </c>
      <c r="E2039" s="139">
        <v>7891024037485</v>
      </c>
      <c r="F2039" s="140" t="s">
        <v>2270</v>
      </c>
      <c r="G2039" s="75" t="s">
        <v>15</v>
      </c>
      <c r="H2039" s="138">
        <v>1620</v>
      </c>
      <c r="I2039" s="141" t="s">
        <v>1541</v>
      </c>
      <c r="J2039" s="138" t="s">
        <v>1719</v>
      </c>
      <c r="K2039" s="142" t="s">
        <v>1177</v>
      </c>
      <c r="L2039" s="142">
        <v>12</v>
      </c>
      <c r="M2039" s="142">
        <v>0</v>
      </c>
      <c r="N2039" s="138" t="s">
        <v>85</v>
      </c>
      <c r="O2039" s="138" t="s">
        <v>1739</v>
      </c>
      <c r="P2039" s="143"/>
      <c r="Q2039" s="144">
        <f>(17/100+7.6/100+1.65/100)*P2039</f>
        <v>0</v>
      </c>
      <c r="R2039" s="144"/>
      <c r="S2039" s="144"/>
      <c r="T2039" s="144"/>
      <c r="U2039" s="144"/>
      <c r="V2039" s="144">
        <f>+P2039-Q2039+R2039+S2039+T2039+U2039</f>
        <v>0</v>
      </c>
      <c r="W2039" s="145">
        <f>(1.02/100)</f>
        <v>1.02E-2</v>
      </c>
      <c r="X2039" s="145">
        <v>4.8E-3</v>
      </c>
      <c r="Y2039" s="145">
        <v>0.17</v>
      </c>
      <c r="Z2039" s="145">
        <v>1.65E-2</v>
      </c>
      <c r="AA2039" s="145">
        <v>7.6E-2</v>
      </c>
      <c r="AB2039" s="145">
        <f>SUM(W2039:AA2039)</f>
        <v>0.2775</v>
      </c>
      <c r="AC2039" s="138">
        <v>12</v>
      </c>
      <c r="AD2039" s="146">
        <f>IF(AL2039="","",+AC2039*AL2039)</f>
      </c>
      <c r="AE2039" s="147">
        <f>IF(AL2039="","",+AL2039*AB2039)</f>
      </c>
      <c r="AF2039" s="146">
        <f>IF(AL2039="","",+AL2039-AE2039)</f>
      </c>
      <c r="AG2039" s="147">
        <f>+V2039</f>
        <v>0</v>
      </c>
      <c r="AH2039" s="146">
        <f>IF(AF2039="","",+AF2039-AG2039)</f>
      </c>
      <c r="AI2039" s="146">
        <f>IF(AH2039="","",+AH2039*AC2039)</f>
      </c>
      <c r="AJ2039" s="147"/>
      <c r="AK2039" s="148">
        <v>0.33</v>
      </c>
      <c r="AL2039" s="147">
        <f>IF(V2039=0,"",V2039/(1-AB2039-AK2039))</f>
      </c>
      <c r="AM2039" s="149">
        <v>0.33</v>
      </c>
      <c r="AN2039" s="147">
        <f>IF(V2039=0,"",V2039/(1-AB2039-AM2039))</f>
      </c>
      <c r="AO2039" s="150">
        <v>1.2</v>
      </c>
      <c r="AP2039" s="147">
        <f>IF(BD!AJ2039="","",BD!AJ2039*BD!AO2039)</f>
      </c>
      <c r="AQ2039" s="145">
        <f>BD!AM2039/BD!AK2039-1</f>
        <v>0</v>
      </c>
      <c r="AR2039" s="145">
        <f>IF(BD!AN2039="","",IF(BD!AJ2039="","",BD!AN2039/BD!AJ2039-1))</f>
      </c>
      <c r="AS2039" s="145">
        <f>IF(BD!AN2039="","",IF(BD!AN2039&lt;BD!AL2039,"ABAIXO DA META","DENTRO DA META"))</f>
      </c>
      <c r="AT2039" s="145" t="str">
        <f>IF(BD!AJ2039="","EM ANÁLISE",IF(BD!AP2039&gt;=BD!AN2039,"GO", "NO GO"))</f>
        <v>EM ANÁLISE</v>
      </c>
      <c r="AU2039" s="151">
        <f>IF(AN2039="","",+BD!$AN2039-AJ2039)</f>
      </c>
      <c r="AV2039" s="98"/>
      <c r="AW2039" s="144">
        <f>BD!P2039*BD!AC2039</f>
        <v>0</v>
      </c>
      <c r="AX2039" s="144">
        <f>BD!V2039*BD!AC2039</f>
        <v>0</v>
      </c>
      <c r="AY2039" s="144">
        <f>IF(BD!AN2039="","",BD!AN2039*BD!AC2039)</f>
      </c>
      <c r="AZ2039" s="138" t="s">
        <v>123</v>
      </c>
      <c r="BA2039" s="138"/>
      <c r="BB2039" s="138"/>
      <c r="BC2039" s="138"/>
      <c r="BD2039" s="104"/>
      <c r="BE2039" s="104"/>
      <c r="BF2039" s="101"/>
      <c r="BG2039" s="101"/>
      <c r="BH2039" s="101"/>
      <c r="BI2039" s="101"/>
      <c r="BJ2039" s="101"/>
      <c r="BK2039" s="101"/>
      <c r="BL2039" s="101"/>
      <c r="BM2039" s="101"/>
      <c r="BN2039" s="101"/>
      <c r="BO2039" s="103"/>
      <c r="BP2039" s="101"/>
      <c r="BQ2039" s="101"/>
      <c r="BR2039" s="101"/>
      <c r="BS2039" s="101"/>
      <c r="BT2039" s="101"/>
      <c r="BU2039" s="101"/>
      <c r="BV2039" s="101"/>
      <c r="BW2039" s="101"/>
      <c r="BX2039" s="101"/>
      <c r="BY2039" s="101"/>
      <c r="BZ2039" s="101"/>
      <c r="CA2039" s="101"/>
      <c r="CB2039" s="101"/>
      <c r="CC2039" s="101"/>
      <c r="CD2039" s="101"/>
      <c r="CE2039" s="101"/>
      <c r="CF2039" s="101"/>
      <c r="CG2039" s="37" t="e">
        <f>VLOOKUP(Table_1[[#This Row],[EAN]],'[1]Planilha1'!$E:$R,13,0)</f>
        <v>#N/A</v>
      </c>
      <c r="CI2039" s="188">
        <f>IF(Table_1[[#This Row],[STATUS MERCADO]]="GO",Table_1[[#This Row],[M. BRUTA TOTAL]],0)</f>
        <v>0</v>
      </c>
      <c r="CJ2039" s="188">
        <f>IF(Table_1[[#This Row],[STATUS MERCADO]]="GO",Table_1[[#This Row],[PV UNIT. REALIZADO]]*Table_1[[#This Row],[QUANTIDADE]],0)</f>
        <v>0</v>
      </c>
    </row>
    <row r="2040" ht="15" hidden="1">
      <c r="A2040" s="7"/>
      <c r="B2040" s="84" t="s">
        <v>400</v>
      </c>
      <c r="C2040" s="75">
        <v>223726</v>
      </c>
      <c r="D2040" s="75" t="s">
        <v>2271</v>
      </c>
      <c r="E2040" s="85">
        <v>7891024179437</v>
      </c>
      <c r="F2040" s="86" t="s">
        <v>2272</v>
      </c>
      <c r="G2040" s="75" t="s">
        <v>15</v>
      </c>
      <c r="H2040" s="75">
        <v>1620</v>
      </c>
      <c r="I2040" s="87" t="s">
        <v>1541</v>
      </c>
      <c r="J2040" s="75" t="s">
        <v>1697</v>
      </c>
      <c r="K2040" s="88" t="s">
        <v>1177</v>
      </c>
      <c r="L2040" s="88">
        <v>12</v>
      </c>
      <c r="M2040" s="88">
        <v>0</v>
      </c>
      <c r="N2040" s="75" t="s">
        <v>85</v>
      </c>
      <c r="O2040" s="75" t="s">
        <v>1739</v>
      </c>
      <c r="P2040" s="89"/>
      <c r="Q2040" s="90">
        <f>(17/100+7.6/100+1.65/100)*P2040</f>
        <v>0</v>
      </c>
      <c r="R2040" s="90"/>
      <c r="S2040" s="90"/>
      <c r="T2040" s="90"/>
      <c r="U2040" s="90"/>
      <c r="V2040" s="90">
        <f>+P2040-Q2040+R2040+S2040+T2040+U2040</f>
        <v>0</v>
      </c>
      <c r="W2040" s="91">
        <f>(1.02/100)</f>
        <v>1.02E-2</v>
      </c>
      <c r="X2040" s="91">
        <v>4.8E-3</v>
      </c>
      <c r="Y2040" s="91">
        <v>0.17</v>
      </c>
      <c r="Z2040" s="91">
        <v>1.65E-2</v>
      </c>
      <c r="AA2040" s="91">
        <v>7.6E-2</v>
      </c>
      <c r="AB2040" s="91">
        <f>SUM(W2040:AA2040)</f>
        <v>0.2775</v>
      </c>
      <c r="AC2040" s="75">
        <v>12</v>
      </c>
      <c r="AD2040" s="92">
        <f>IF(AL2040="","",+AC2040*AL2040)</f>
      </c>
      <c r="AE2040" s="93">
        <f>IF(AL2040="","",+AL2040*AB2040)</f>
      </c>
      <c r="AF2040" s="92">
        <f>IF(AL2040="","",+AL2040-AE2040)</f>
      </c>
      <c r="AG2040" s="93">
        <f>+V2040</f>
        <v>0</v>
      </c>
      <c r="AH2040" s="92">
        <f>IF(AF2040="","",+AF2040-AG2040)</f>
      </c>
      <c r="AI2040" s="92">
        <f>IF(AH2040="","",+AH2040*AC2040)</f>
      </c>
      <c r="AJ2040" s="93"/>
      <c r="AK2040" s="94">
        <v>0.33</v>
      </c>
      <c r="AL2040" s="93">
        <f>IF(V2040=0,"",V2040/(1-AB2040-AK2040))</f>
      </c>
      <c r="AM2040" s="95">
        <v>0.33</v>
      </c>
      <c r="AN2040" s="93">
        <f>IF(V2040=0,"",V2040/(1-AB2040-AM2040))</f>
      </c>
      <c r="AO2040" s="96">
        <v>1.2</v>
      </c>
      <c r="AP2040" s="93">
        <f>IF(BD!AJ2040="","",BD!AJ2040*BD!AO2040)</f>
      </c>
      <c r="AQ2040" s="91">
        <f>BD!AM2040/BD!AK2040-1</f>
        <v>0</v>
      </c>
      <c r="AR2040" s="91">
        <f>IF(BD!AN2040="","",IF(BD!AJ2040="","",BD!AN2040/BD!AJ2040-1))</f>
      </c>
      <c r="AS2040" s="91">
        <f>IF(BD!AN2040="","",IF(BD!AN2040&lt;BD!AL2040,"ABAIXO DA META","DENTRO DA META"))</f>
      </c>
      <c r="AT2040" s="91" t="str">
        <f>IF(BD!AJ2040="","EM ANÁLISE",IF(BD!AP2040&gt;=BD!AN2040,"GO", "NO GO"))</f>
        <v>EM ANÁLISE</v>
      </c>
      <c r="AU2040" s="97">
        <f>IF(AN2040="","",+BD!$AN2040-AJ2040)</f>
      </c>
      <c r="AV2040" s="98"/>
      <c r="AW2040" s="90">
        <f>BD!P2040*BD!AC2040</f>
        <v>0</v>
      </c>
      <c r="AX2040" s="90">
        <f>BD!V2040*BD!AC2040</f>
        <v>0</v>
      </c>
      <c r="AY2040" s="90">
        <f>IF(BD!AN2040="","",BD!AN2040*BD!AC2040)</f>
      </c>
      <c r="AZ2040" s="75" t="s">
        <v>123</v>
      </c>
      <c r="BA2040" s="75"/>
      <c r="BB2040" s="75"/>
      <c r="BC2040" s="75"/>
      <c r="BD2040" s="104"/>
      <c r="BE2040" s="104"/>
      <c r="BF2040" s="101"/>
      <c r="BG2040" s="101"/>
      <c r="BH2040" s="101"/>
      <c r="BI2040" s="101"/>
      <c r="BJ2040" s="101"/>
      <c r="BK2040" s="101"/>
      <c r="BL2040" s="101"/>
      <c r="BM2040" s="101"/>
      <c r="BN2040" s="101"/>
      <c r="BO2040" s="103"/>
      <c r="BP2040" s="101"/>
      <c r="BQ2040" s="101"/>
      <c r="BR2040" s="101"/>
      <c r="BS2040" s="101"/>
      <c r="BT2040" s="101"/>
      <c r="BU2040" s="101"/>
      <c r="BV2040" s="101"/>
      <c r="BW2040" s="101"/>
      <c r="BX2040" s="101"/>
      <c r="BY2040" s="101"/>
      <c r="BZ2040" s="101"/>
      <c r="CA2040" s="101"/>
      <c r="CB2040" s="101"/>
      <c r="CC2040" s="101"/>
      <c r="CD2040" s="101"/>
      <c r="CE2040" s="101"/>
      <c r="CF2040" s="101"/>
      <c r="CG2040" s="37" t="e">
        <f>VLOOKUP(Table_1[[#This Row],[EAN]],'[1]Planilha1'!$E:$R,13,0)</f>
        <v>#N/A</v>
      </c>
      <c r="CI2040" s="188">
        <f>IF(Table_1[[#This Row],[STATUS MERCADO]]="GO",Table_1[[#This Row],[M. BRUTA TOTAL]],0)</f>
        <v>0</v>
      </c>
      <c r="CJ2040" s="188">
        <f>IF(Table_1[[#This Row],[STATUS MERCADO]]="GO",Table_1[[#This Row],[PV UNIT. REALIZADO]]*Table_1[[#This Row],[QUANTIDADE]],0)</f>
        <v>0</v>
      </c>
    </row>
    <row r="2041" ht="15" hidden="1">
      <c r="A2041" s="7"/>
      <c r="B2041" s="107" t="s">
        <v>400</v>
      </c>
      <c r="C2041" s="110">
        <v>223727</v>
      </c>
      <c r="D2041" s="110" t="s">
        <v>2273</v>
      </c>
      <c r="E2041" s="108">
        <v>7891024037706</v>
      </c>
      <c r="F2041" s="109" t="s">
        <v>2274</v>
      </c>
      <c r="G2041" s="75" t="s">
        <v>15</v>
      </c>
      <c r="H2041" s="110">
        <v>1090</v>
      </c>
      <c r="I2041" s="111" t="s">
        <v>1554</v>
      </c>
      <c r="J2041" s="110" t="s">
        <v>1633</v>
      </c>
      <c r="K2041" s="112" t="s">
        <v>1177</v>
      </c>
      <c r="L2041" s="112">
        <v>6</v>
      </c>
      <c r="M2041" s="112">
        <v>0</v>
      </c>
      <c r="N2041" s="110" t="s">
        <v>85</v>
      </c>
      <c r="O2041" s="110" t="s">
        <v>1739</v>
      </c>
      <c r="P2041" s="113"/>
      <c r="Q2041" s="114">
        <f>(17/100+7.6/100+1.65/100)*P2041</f>
        <v>0</v>
      </c>
      <c r="R2041" s="114"/>
      <c r="S2041" s="114"/>
      <c r="T2041" s="114"/>
      <c r="U2041" s="114"/>
      <c r="V2041" s="114">
        <f>+P2041-Q2041+R2041+S2041+T2041+U2041</f>
        <v>0</v>
      </c>
      <c r="W2041" s="115">
        <f>(1.02/100)</f>
        <v>1.02E-2</v>
      </c>
      <c r="X2041" s="115">
        <v>4.8E-3</v>
      </c>
      <c r="Y2041" s="115">
        <v>0.17</v>
      </c>
      <c r="Z2041" s="115">
        <v>1.65E-2</v>
      </c>
      <c r="AA2041" s="115">
        <v>7.6E-2</v>
      </c>
      <c r="AB2041" s="115">
        <f>SUM(W2041:AA2041)</f>
        <v>0.2775</v>
      </c>
      <c r="AC2041" s="110">
        <v>12</v>
      </c>
      <c r="AD2041" s="116">
        <f>IF(AL2041="","",+AC2041*AL2041)</f>
      </c>
      <c r="AE2041" s="117">
        <f>IF(AL2041="","",+AL2041*AB2041)</f>
      </c>
      <c r="AF2041" s="116">
        <f>IF(AL2041="","",+AL2041-AE2041)</f>
      </c>
      <c r="AG2041" s="117">
        <f>+V2041</f>
        <v>0</v>
      </c>
      <c r="AH2041" s="116">
        <f>IF(AF2041="","",+AF2041-AG2041)</f>
      </c>
      <c r="AI2041" s="116">
        <f>IF(AH2041="","",+AH2041*AC2041)</f>
      </c>
      <c r="AJ2041" s="117"/>
      <c r="AK2041" s="118">
        <v>0.33</v>
      </c>
      <c r="AL2041" s="117">
        <f>IF(V2041=0,"",V2041/(1-AB2041-AK2041))</f>
      </c>
      <c r="AM2041" s="119">
        <v>0.33</v>
      </c>
      <c r="AN2041" s="117">
        <f>IF(V2041=0,"",V2041/(1-AB2041-AM2041))</f>
      </c>
      <c r="AO2041" s="120">
        <v>1.2</v>
      </c>
      <c r="AP2041" s="117">
        <f>IF(BD!AJ2041="","",BD!AJ2041*BD!AO2041)</f>
      </c>
      <c r="AQ2041" s="115">
        <f>BD!AM2041/BD!AK2041-1</f>
        <v>0</v>
      </c>
      <c r="AR2041" s="115">
        <f>IF(BD!AN2041="","",IF(BD!AJ2041="","",BD!AN2041/BD!AJ2041-1))</f>
      </c>
      <c r="AS2041" s="115">
        <f>IF(BD!AN2041="","",IF(BD!AN2041&lt;BD!AL2041,"ABAIXO DA META","DENTRO DA META"))</f>
      </c>
      <c r="AT2041" s="115" t="str">
        <f>IF(BD!AJ2041="","EM ANÁLISE",IF(BD!AP2041&gt;=BD!AN2041,"GO", "NO GO"))</f>
        <v>EM ANÁLISE</v>
      </c>
      <c r="AU2041" s="121">
        <f>IF(AN2041="","",+BD!$AN2041-AJ2041)</f>
      </c>
      <c r="AV2041" s="98"/>
      <c r="AW2041" s="114">
        <f>BD!P2041*BD!AC2041</f>
        <v>0</v>
      </c>
      <c r="AX2041" s="114">
        <f>BD!V2041*BD!AC2041</f>
        <v>0</v>
      </c>
      <c r="AY2041" s="114">
        <f>IF(BD!AN2041="","",BD!AN2041*BD!AC2041)</f>
      </c>
      <c r="AZ2041" s="110" t="s">
        <v>123</v>
      </c>
      <c r="BA2041" s="110"/>
      <c r="BB2041" s="110"/>
      <c r="BC2041" s="110"/>
      <c r="BD2041" s="104"/>
      <c r="BE2041" s="104"/>
      <c r="BF2041" s="101"/>
      <c r="BG2041" s="101"/>
      <c r="BH2041" s="101"/>
      <c r="BI2041" s="101"/>
      <c r="BJ2041" s="101"/>
      <c r="BK2041" s="101"/>
      <c r="BL2041" s="101"/>
      <c r="BM2041" s="101"/>
      <c r="BN2041" s="101"/>
      <c r="BO2041" s="103"/>
      <c r="BP2041" s="101"/>
      <c r="BQ2041" s="101"/>
      <c r="BR2041" s="101"/>
      <c r="BS2041" s="101"/>
      <c r="BT2041" s="101"/>
      <c r="BU2041" s="101"/>
      <c r="BV2041" s="101"/>
      <c r="BW2041" s="101"/>
      <c r="BX2041" s="101"/>
      <c r="BY2041" s="101"/>
      <c r="BZ2041" s="101"/>
      <c r="CA2041" s="101"/>
      <c r="CB2041" s="101"/>
      <c r="CC2041" s="101"/>
      <c r="CD2041" s="101"/>
      <c r="CE2041" s="101"/>
      <c r="CF2041" s="101"/>
      <c r="CG2041" s="37" t="e">
        <f>VLOOKUP(Table_1[[#This Row],[EAN]],'[1]Planilha1'!$E:$R,13,0)</f>
        <v>#N/A</v>
      </c>
      <c r="CI2041" s="188">
        <f>IF(Table_1[[#This Row],[STATUS MERCADO]]="GO",Table_1[[#This Row],[M. BRUTA TOTAL]],0)</f>
        <v>0</v>
      </c>
      <c r="CJ2041" s="188">
        <f>IF(Table_1[[#This Row],[STATUS MERCADO]]="GO",Table_1[[#This Row],[PV UNIT. REALIZADO]]*Table_1[[#This Row],[QUANTIDADE]],0)</f>
        <v>0</v>
      </c>
    </row>
    <row r="2042" ht="15" hidden="1">
      <c r="A2042" s="7"/>
      <c r="B2042" s="75" t="s">
        <v>400</v>
      </c>
      <c r="C2042" s="75">
        <v>223728</v>
      </c>
      <c r="D2042" s="75" t="s">
        <v>2275</v>
      </c>
      <c r="E2042" s="85">
        <v>7891024040034</v>
      </c>
      <c r="F2042" s="86" t="s">
        <v>2276</v>
      </c>
      <c r="G2042" s="75" t="s">
        <v>15</v>
      </c>
      <c r="H2042" s="75">
        <v>1620</v>
      </c>
      <c r="I2042" s="87" t="s">
        <v>1541</v>
      </c>
      <c r="J2042" s="75" t="s">
        <v>1697</v>
      </c>
      <c r="K2042" s="88" t="s">
        <v>1177</v>
      </c>
      <c r="L2042" s="88">
        <v>12</v>
      </c>
      <c r="M2042" s="88">
        <v>0</v>
      </c>
      <c r="N2042" s="75" t="s">
        <v>85</v>
      </c>
      <c r="O2042" s="75" t="s">
        <v>1739</v>
      </c>
      <c r="P2042" s="89"/>
      <c r="Q2042" s="90">
        <f>(17/100+7.6/100+1.65/100)*P2042</f>
        <v>0</v>
      </c>
      <c r="R2042" s="90"/>
      <c r="S2042" s="90"/>
      <c r="T2042" s="90"/>
      <c r="U2042" s="90"/>
      <c r="V2042" s="90">
        <f>+P2042-Q2042+R2042+S2042+T2042+U2042</f>
        <v>0</v>
      </c>
      <c r="W2042" s="91">
        <f>(1.02/100)</f>
        <v>1.02E-2</v>
      </c>
      <c r="X2042" s="91">
        <v>4.8E-3</v>
      </c>
      <c r="Y2042" s="91">
        <v>0.17</v>
      </c>
      <c r="Z2042" s="91">
        <v>1.65E-2</v>
      </c>
      <c r="AA2042" s="91">
        <v>7.6E-2</v>
      </c>
      <c r="AB2042" s="91">
        <f>SUM(W2042:AA2042)</f>
        <v>0.2775</v>
      </c>
      <c r="AC2042" s="75">
        <v>12</v>
      </c>
      <c r="AD2042" s="92">
        <f>IF(AL2042="","",+AC2042*AL2042)</f>
      </c>
      <c r="AE2042" s="93">
        <f>IF(AL2042="","",+AL2042*AB2042)</f>
      </c>
      <c r="AF2042" s="92">
        <f>IF(AL2042="","",+AL2042-AE2042)</f>
      </c>
      <c r="AG2042" s="93">
        <f>+V2042</f>
        <v>0</v>
      </c>
      <c r="AH2042" s="92">
        <f>IF(AF2042="","",+AF2042-AG2042)</f>
      </c>
      <c r="AI2042" s="92">
        <f>IF(AH2042="","",+AH2042*AC2042)</f>
      </c>
      <c r="AJ2042" s="93"/>
      <c r="AK2042" s="94">
        <v>0.33</v>
      </c>
      <c r="AL2042" s="93">
        <f>IF(V2042=0,"",V2042/(1-AB2042-AK2042))</f>
      </c>
      <c r="AM2042" s="95">
        <v>0.33</v>
      </c>
      <c r="AN2042" s="93">
        <f>IF(V2042=0,"",V2042/(1-AB2042-AM2042))</f>
      </c>
      <c r="AO2042" s="96">
        <v>1.2</v>
      </c>
      <c r="AP2042" s="93">
        <f>IF(BD!AJ2042="","",BD!AJ2042*BD!AO2042)</f>
      </c>
      <c r="AQ2042" s="91">
        <f>BD!AM2042/BD!AK2042-1</f>
        <v>0</v>
      </c>
      <c r="AR2042" s="91">
        <f>IF(BD!AN2042="","",IF(BD!AJ2042="","",BD!AN2042/BD!AJ2042-1))</f>
      </c>
      <c r="AS2042" s="91">
        <f>IF(BD!AN2042="","",IF(BD!AN2042&lt;BD!AL2042,"ABAIXO DA META","DENTRO DA META"))</f>
      </c>
      <c r="AT2042" s="91" t="str">
        <f>IF(BD!AJ2042="","EM ANÁLISE",IF(BD!AP2042&gt;=BD!AN2042,"GO", "NO GO"))</f>
        <v>EM ANÁLISE</v>
      </c>
      <c r="AU2042" s="97">
        <f>IF(AN2042="","",+BD!$AN2042-AJ2042)</f>
      </c>
      <c r="AV2042" s="98"/>
      <c r="AW2042" s="90">
        <f>BD!P2042*BD!AC2042</f>
        <v>0</v>
      </c>
      <c r="AX2042" s="90">
        <f>BD!V2042*BD!AC2042</f>
        <v>0</v>
      </c>
      <c r="AY2042" s="90">
        <f>IF(BD!AN2042="","",BD!AN2042*BD!AC2042)</f>
      </c>
      <c r="AZ2042" s="75" t="s">
        <v>123</v>
      </c>
      <c r="BA2042" s="75"/>
      <c r="BB2042" s="75"/>
      <c r="BC2042" s="75"/>
      <c r="BD2042" s="104"/>
      <c r="BE2042" s="104"/>
      <c r="BF2042" s="101"/>
      <c r="BG2042" s="101"/>
      <c r="BH2042" s="101"/>
      <c r="BI2042" s="101"/>
      <c r="BJ2042" s="101"/>
      <c r="BK2042" s="101"/>
      <c r="BL2042" s="101"/>
      <c r="BM2042" s="101"/>
      <c r="BN2042" s="101"/>
      <c r="BO2042" s="103"/>
      <c r="BP2042" s="101"/>
      <c r="BQ2042" s="101"/>
      <c r="BR2042" s="101"/>
      <c r="BS2042" s="101"/>
      <c r="BT2042" s="101"/>
      <c r="BU2042" s="101"/>
      <c r="BV2042" s="101"/>
      <c r="BW2042" s="101"/>
      <c r="BX2042" s="101"/>
      <c r="BY2042" s="101"/>
      <c r="BZ2042" s="101"/>
      <c r="CA2042" s="101"/>
      <c r="CB2042" s="101"/>
      <c r="CC2042" s="101"/>
      <c r="CD2042" s="101"/>
      <c r="CE2042" s="101"/>
      <c r="CF2042" s="101"/>
      <c r="CG2042" s="37" t="e">
        <f>VLOOKUP(Table_1[[#This Row],[EAN]],'[1]Planilha1'!$E:$R,13,0)</f>
        <v>#N/A</v>
      </c>
      <c r="CI2042" s="188">
        <f>IF(Table_1[[#This Row],[STATUS MERCADO]]="GO",Table_1[[#This Row],[M. BRUTA TOTAL]],0)</f>
        <v>0</v>
      </c>
      <c r="CJ2042" s="188">
        <f>IF(Table_1[[#This Row],[STATUS MERCADO]]="GO",Table_1[[#This Row],[PV UNIT. REALIZADO]]*Table_1[[#This Row],[QUANTIDADE]],0)</f>
        <v>0</v>
      </c>
    </row>
    <row r="2043" ht="15" hidden="1">
      <c r="A2043" s="7"/>
      <c r="B2043" s="137" t="s">
        <v>400</v>
      </c>
      <c r="C2043" s="138">
        <v>223729</v>
      </c>
      <c r="D2043" s="138" t="s">
        <v>2277</v>
      </c>
      <c r="E2043" s="139">
        <v>7891024039625</v>
      </c>
      <c r="F2043" s="140" t="s">
        <v>2278</v>
      </c>
      <c r="G2043" s="75" t="s">
        <v>15</v>
      </c>
      <c r="H2043" s="138">
        <v>1620</v>
      </c>
      <c r="I2043" s="141" t="s">
        <v>1541</v>
      </c>
      <c r="J2043" s="138" t="s">
        <v>1697</v>
      </c>
      <c r="K2043" s="142" t="s">
        <v>1177</v>
      </c>
      <c r="L2043" s="142">
        <v>12</v>
      </c>
      <c r="M2043" s="142">
        <v>0</v>
      </c>
      <c r="N2043" s="138" t="s">
        <v>85</v>
      </c>
      <c r="O2043" s="138" t="s">
        <v>1739</v>
      </c>
      <c r="P2043" s="143"/>
      <c r="Q2043" s="144">
        <f>(17/100+7.6/100+1.65/100)*P2043</f>
        <v>0</v>
      </c>
      <c r="R2043" s="144"/>
      <c r="S2043" s="144"/>
      <c r="T2043" s="144"/>
      <c r="U2043" s="144"/>
      <c r="V2043" s="144">
        <f>+P2043-Q2043+R2043+S2043+T2043+U2043</f>
        <v>0</v>
      </c>
      <c r="W2043" s="145">
        <f>(1.02/100)</f>
        <v>1.02E-2</v>
      </c>
      <c r="X2043" s="145">
        <v>4.8E-3</v>
      </c>
      <c r="Y2043" s="145">
        <v>0.17</v>
      </c>
      <c r="Z2043" s="145">
        <v>1.65E-2</v>
      </c>
      <c r="AA2043" s="145">
        <v>7.6E-2</v>
      </c>
      <c r="AB2043" s="145">
        <f>SUM(W2043:AA2043)</f>
        <v>0.2775</v>
      </c>
      <c r="AC2043" s="138">
        <v>12</v>
      </c>
      <c r="AD2043" s="146">
        <f>IF(AL2043="","",+AC2043*AL2043)</f>
      </c>
      <c r="AE2043" s="147">
        <f>IF(AL2043="","",+AL2043*AB2043)</f>
      </c>
      <c r="AF2043" s="146">
        <f>IF(AL2043="","",+AL2043-AE2043)</f>
      </c>
      <c r="AG2043" s="147">
        <f>+V2043</f>
        <v>0</v>
      </c>
      <c r="AH2043" s="146">
        <f>IF(AF2043="","",+AF2043-AG2043)</f>
      </c>
      <c r="AI2043" s="146">
        <f>IF(AH2043="","",+AH2043*AC2043)</f>
      </c>
      <c r="AJ2043" s="147"/>
      <c r="AK2043" s="148">
        <v>0.33</v>
      </c>
      <c r="AL2043" s="147">
        <f>IF(V2043=0,"",V2043/(1-AB2043-AK2043))</f>
      </c>
      <c r="AM2043" s="149">
        <v>0.33</v>
      </c>
      <c r="AN2043" s="147">
        <f>IF(V2043=0,"",V2043/(1-AB2043-AM2043))</f>
      </c>
      <c r="AO2043" s="150">
        <v>1.2</v>
      </c>
      <c r="AP2043" s="147">
        <f>IF(BD!AJ2043="","",BD!AJ2043*BD!AO2043)</f>
      </c>
      <c r="AQ2043" s="145">
        <f>BD!AM2043/BD!AK2043-1</f>
        <v>0</v>
      </c>
      <c r="AR2043" s="145">
        <f>IF(BD!AN2043="","",IF(BD!AJ2043="","",BD!AN2043/BD!AJ2043-1))</f>
      </c>
      <c r="AS2043" s="145">
        <f>IF(BD!AN2043="","",IF(BD!AN2043&lt;BD!AL2043,"ABAIXO DA META","DENTRO DA META"))</f>
      </c>
      <c r="AT2043" s="145" t="str">
        <f>IF(BD!AJ2043="","EM ANÁLISE",IF(BD!AP2043&gt;=BD!AN2043,"GO", "NO GO"))</f>
        <v>EM ANÁLISE</v>
      </c>
      <c r="AU2043" s="151">
        <f>IF(AN2043="","",+BD!$AN2043-AJ2043)</f>
      </c>
      <c r="AV2043" s="98"/>
      <c r="AW2043" s="144">
        <f>BD!P2043*BD!AC2043</f>
        <v>0</v>
      </c>
      <c r="AX2043" s="144">
        <f>BD!V2043*BD!AC2043</f>
        <v>0</v>
      </c>
      <c r="AY2043" s="144">
        <f>IF(BD!AN2043="","",BD!AN2043*BD!AC2043)</f>
      </c>
      <c r="AZ2043" s="138" t="s">
        <v>123</v>
      </c>
      <c r="BA2043" s="138"/>
      <c r="BB2043" s="138"/>
      <c r="BC2043" s="138"/>
      <c r="BD2043" s="104"/>
      <c r="BE2043" s="104"/>
      <c r="BF2043" s="101"/>
      <c r="BG2043" s="101"/>
      <c r="BH2043" s="101"/>
      <c r="BI2043" s="101"/>
      <c r="BJ2043" s="101"/>
      <c r="BK2043" s="101"/>
      <c r="BL2043" s="101"/>
      <c r="BM2043" s="101"/>
      <c r="BN2043" s="101"/>
      <c r="BO2043" s="103"/>
      <c r="BP2043" s="101"/>
      <c r="BQ2043" s="101"/>
      <c r="BR2043" s="101"/>
      <c r="BS2043" s="101"/>
      <c r="BT2043" s="101"/>
      <c r="BU2043" s="101"/>
      <c r="BV2043" s="101"/>
      <c r="BW2043" s="101"/>
      <c r="BX2043" s="101"/>
      <c r="BY2043" s="101"/>
      <c r="BZ2043" s="101"/>
      <c r="CA2043" s="101"/>
      <c r="CB2043" s="101"/>
      <c r="CC2043" s="101"/>
      <c r="CD2043" s="101"/>
      <c r="CE2043" s="101"/>
      <c r="CF2043" s="101"/>
      <c r="CG2043" s="37" t="e">
        <f>VLOOKUP(Table_1[[#This Row],[EAN]],'[1]Planilha1'!$E:$R,13,0)</f>
        <v>#N/A</v>
      </c>
      <c r="CI2043" s="188">
        <f>IF(Table_1[[#This Row],[STATUS MERCADO]]="GO",Table_1[[#This Row],[M. BRUTA TOTAL]],0)</f>
        <v>0</v>
      </c>
      <c r="CJ2043" s="188">
        <f>IF(Table_1[[#This Row],[STATUS MERCADO]]="GO",Table_1[[#This Row],[PV UNIT. REALIZADO]]*Table_1[[#This Row],[QUANTIDADE]],0)</f>
        <v>0</v>
      </c>
    </row>
    <row r="2044" ht="15" hidden="1">
      <c r="A2044" s="7"/>
      <c r="B2044" s="84" t="s">
        <v>400</v>
      </c>
      <c r="C2044" s="75">
        <v>223730</v>
      </c>
      <c r="D2044" s="75" t="s">
        <v>2279</v>
      </c>
      <c r="E2044" s="85">
        <v>7891528038629</v>
      </c>
      <c r="F2044" s="86" t="s">
        <v>2280</v>
      </c>
      <c r="G2044" s="75" t="s">
        <v>15</v>
      </c>
      <c r="H2044" s="75">
        <v>1620</v>
      </c>
      <c r="I2044" s="87" t="s">
        <v>1541</v>
      </c>
      <c r="J2044" s="75" t="s">
        <v>1542</v>
      </c>
      <c r="K2044" s="88" t="s">
        <v>1177</v>
      </c>
      <c r="L2044" s="88">
        <v>72</v>
      </c>
      <c r="M2044" s="88">
        <v>0</v>
      </c>
      <c r="N2044" s="75" t="s">
        <v>85</v>
      </c>
      <c r="O2044" s="75" t="s">
        <v>1739</v>
      </c>
      <c r="P2044" s="89"/>
      <c r="Q2044" s="90">
        <f>(17/100+7.6/100+1.65/100)*P2044</f>
        <v>0</v>
      </c>
      <c r="R2044" s="90"/>
      <c r="S2044" s="90"/>
      <c r="T2044" s="90"/>
      <c r="U2044" s="90"/>
      <c r="V2044" s="90">
        <f>+P2044-Q2044+R2044+S2044+T2044+U2044</f>
        <v>0</v>
      </c>
      <c r="W2044" s="91">
        <f>(1.02/100)</f>
        <v>1.02E-2</v>
      </c>
      <c r="X2044" s="91">
        <v>4.8E-3</v>
      </c>
      <c r="Y2044" s="91">
        <v>0.17</v>
      </c>
      <c r="Z2044" s="91">
        <v>1.65E-2</v>
      </c>
      <c r="AA2044" s="91">
        <v>7.6E-2</v>
      </c>
      <c r="AB2044" s="91">
        <f>SUM(W2044:AA2044)</f>
        <v>0.2775</v>
      </c>
      <c r="AC2044" s="75">
        <v>12</v>
      </c>
      <c r="AD2044" s="92">
        <f>IF(AL2044="","",+AC2044*AL2044)</f>
      </c>
      <c r="AE2044" s="93">
        <f>IF(AL2044="","",+AL2044*AB2044)</f>
      </c>
      <c r="AF2044" s="92">
        <f>IF(AL2044="","",+AL2044-AE2044)</f>
      </c>
      <c r="AG2044" s="93">
        <f>+V2044</f>
        <v>0</v>
      </c>
      <c r="AH2044" s="92">
        <f>IF(AF2044="","",+AF2044-AG2044)</f>
      </c>
      <c r="AI2044" s="92">
        <f>IF(AH2044="","",+AH2044*AC2044)</f>
      </c>
      <c r="AJ2044" s="93"/>
      <c r="AK2044" s="94">
        <v>0.33</v>
      </c>
      <c r="AL2044" s="93">
        <f>IF(V2044=0,"",V2044/(1-AB2044-AK2044))</f>
      </c>
      <c r="AM2044" s="95">
        <v>0.33</v>
      </c>
      <c r="AN2044" s="93">
        <f>IF(V2044=0,"",V2044/(1-AB2044-AM2044))</f>
      </c>
      <c r="AO2044" s="96">
        <v>1.2</v>
      </c>
      <c r="AP2044" s="93">
        <f>IF(BD!AJ2044="","",BD!AJ2044*BD!AO2044)</f>
      </c>
      <c r="AQ2044" s="91">
        <f>BD!AM2044/BD!AK2044-1</f>
        <v>0</v>
      </c>
      <c r="AR2044" s="91">
        <f>IF(BD!AN2044="","",IF(BD!AJ2044="","",BD!AN2044/BD!AJ2044-1))</f>
      </c>
      <c r="AS2044" s="91">
        <f>IF(BD!AN2044="","",IF(BD!AN2044&lt;BD!AL2044,"ABAIXO DA META","DENTRO DA META"))</f>
      </c>
      <c r="AT2044" s="91" t="str">
        <f>IF(BD!AJ2044="","EM ANÁLISE",IF(BD!AP2044&gt;=BD!AN2044,"GO", "NO GO"))</f>
        <v>EM ANÁLISE</v>
      </c>
      <c r="AU2044" s="97">
        <f>IF(AN2044="","",+BD!$AN2044-AJ2044)</f>
      </c>
      <c r="AV2044" s="98"/>
      <c r="AW2044" s="90">
        <f>BD!P2044*BD!AC2044</f>
        <v>0</v>
      </c>
      <c r="AX2044" s="90">
        <f>BD!V2044*BD!AC2044</f>
        <v>0</v>
      </c>
      <c r="AY2044" s="90">
        <f>IF(BD!AN2044="","",BD!AN2044*BD!AC2044)</f>
      </c>
      <c r="AZ2044" s="75" t="s">
        <v>123</v>
      </c>
      <c r="BA2044" s="75"/>
      <c r="BB2044" s="75"/>
      <c r="BC2044" s="75"/>
      <c r="BD2044" s="104"/>
      <c r="BE2044" s="104"/>
      <c r="BF2044" s="101"/>
      <c r="BG2044" s="101"/>
      <c r="BH2044" s="101"/>
      <c r="BI2044" s="101"/>
      <c r="BJ2044" s="101"/>
      <c r="BK2044" s="101"/>
      <c r="BL2044" s="101"/>
      <c r="BM2044" s="101"/>
      <c r="BN2044" s="101"/>
      <c r="BO2044" s="103"/>
      <c r="BP2044" s="101"/>
      <c r="BQ2044" s="101"/>
      <c r="BR2044" s="101"/>
      <c r="BS2044" s="101"/>
      <c r="BT2044" s="101"/>
      <c r="BU2044" s="101"/>
      <c r="BV2044" s="101"/>
      <c r="BW2044" s="101"/>
      <c r="BX2044" s="101"/>
      <c r="BY2044" s="101"/>
      <c r="BZ2044" s="101"/>
      <c r="CA2044" s="101"/>
      <c r="CB2044" s="101"/>
      <c r="CC2044" s="101"/>
      <c r="CD2044" s="101"/>
      <c r="CE2044" s="101"/>
      <c r="CF2044" s="101"/>
      <c r="CG2044" s="37" t="e">
        <f>VLOOKUP(Table_1[[#This Row],[EAN]],'[1]Planilha1'!$E:$R,13,0)</f>
        <v>#N/A</v>
      </c>
      <c r="CI2044" s="188">
        <f>IF(Table_1[[#This Row],[STATUS MERCADO]]="GO",Table_1[[#This Row],[M. BRUTA TOTAL]],0)</f>
        <v>0</v>
      </c>
      <c r="CJ2044" s="188">
        <f>IF(Table_1[[#This Row],[STATUS MERCADO]]="GO",Table_1[[#This Row],[PV UNIT. REALIZADO]]*Table_1[[#This Row],[QUANTIDADE]],0)</f>
        <v>0</v>
      </c>
    </row>
    <row r="2045" ht="15" hidden="1">
      <c r="A2045" s="7"/>
      <c r="B2045" s="84" t="s">
        <v>400</v>
      </c>
      <c r="C2045" s="75">
        <v>223731</v>
      </c>
      <c r="D2045" s="75">
        <v>61008252</v>
      </c>
      <c r="E2045" s="85">
        <v>7509546657738</v>
      </c>
      <c r="F2045" s="86" t="s">
        <v>2281</v>
      </c>
      <c r="G2045" s="75" t="s">
        <v>15</v>
      </c>
      <c r="H2045" s="75">
        <v>1620</v>
      </c>
      <c r="I2045" s="87" t="s">
        <v>1541</v>
      </c>
      <c r="J2045" s="75" t="s">
        <v>1542</v>
      </c>
      <c r="K2045" s="88" t="s">
        <v>1177</v>
      </c>
      <c r="L2045" s="88">
        <v>48</v>
      </c>
      <c r="M2045" s="88">
        <v>0</v>
      </c>
      <c r="N2045" s="75" t="s">
        <v>85</v>
      </c>
      <c r="O2045" s="75" t="s">
        <v>1739</v>
      </c>
      <c r="P2045" s="89"/>
      <c r="Q2045" s="90">
        <f>(17/100+7.6/100+1.65/100)*P2045</f>
        <v>0</v>
      </c>
      <c r="R2045" s="90"/>
      <c r="S2045" s="90"/>
      <c r="T2045" s="90"/>
      <c r="U2045" s="90"/>
      <c r="V2045" s="90">
        <f>+P2045-Q2045+R2045+S2045+T2045+U2045</f>
        <v>0</v>
      </c>
      <c r="W2045" s="91">
        <f>(1.02/100)</f>
        <v>1.02E-2</v>
      </c>
      <c r="X2045" s="91">
        <v>4.8E-3</v>
      </c>
      <c r="Y2045" s="91">
        <v>0.17</v>
      </c>
      <c r="Z2045" s="91">
        <v>1.65E-2</v>
      </c>
      <c r="AA2045" s="91">
        <v>7.6E-2</v>
      </c>
      <c r="AB2045" s="91">
        <f>SUM(W2045:AA2045)</f>
        <v>0.2775</v>
      </c>
      <c r="AC2045" s="75">
        <v>12</v>
      </c>
      <c r="AD2045" s="92">
        <f>IF(AL2045="","",+AC2045*AL2045)</f>
      </c>
      <c r="AE2045" s="93">
        <f>IF(AL2045="","",+AL2045*AB2045)</f>
      </c>
      <c r="AF2045" s="92">
        <f>IF(AL2045="","",+AL2045-AE2045)</f>
      </c>
      <c r="AG2045" s="93">
        <f>+V2045</f>
        <v>0</v>
      </c>
      <c r="AH2045" s="92">
        <f>IF(AF2045="","",+AF2045-AG2045)</f>
      </c>
      <c r="AI2045" s="92">
        <f>IF(AH2045="","",+AH2045*AC2045)</f>
      </c>
      <c r="AJ2045" s="93"/>
      <c r="AK2045" s="94">
        <v>0.33</v>
      </c>
      <c r="AL2045" s="93">
        <f>IF(V2045=0,"",V2045/(1-AB2045-AK2045))</f>
      </c>
      <c r="AM2045" s="95">
        <v>0.33</v>
      </c>
      <c r="AN2045" s="93">
        <f>IF(V2045=0,"",V2045/(1-AB2045-AM2045))</f>
      </c>
      <c r="AO2045" s="96">
        <v>1.2</v>
      </c>
      <c r="AP2045" s="93">
        <f>IF(BD!AJ2045="","",BD!AJ2045*BD!AO2045)</f>
      </c>
      <c r="AQ2045" s="91">
        <f>BD!AM2045/BD!AK2045-1</f>
        <v>0</v>
      </c>
      <c r="AR2045" s="91">
        <f>IF(BD!AN2045="","",IF(BD!AJ2045="","",BD!AN2045/BD!AJ2045-1))</f>
      </c>
      <c r="AS2045" s="91">
        <f>IF(BD!AN2045="","",IF(BD!AN2045&lt;BD!AL2045,"ABAIXO DA META","DENTRO DA META"))</f>
      </c>
      <c r="AT2045" s="91" t="str">
        <f>IF(BD!AJ2045="","EM ANÁLISE",IF(BD!AP2045&gt;=BD!AN2045,"GO", "NO GO"))</f>
        <v>EM ANÁLISE</v>
      </c>
      <c r="AU2045" s="97">
        <f>IF(AN2045="","",+BD!$AN2045-AJ2045)</f>
      </c>
      <c r="AV2045" s="98"/>
      <c r="AW2045" s="90">
        <f>BD!P2045*BD!AC2045</f>
        <v>0</v>
      </c>
      <c r="AX2045" s="90">
        <f>BD!V2045*BD!AC2045</f>
        <v>0</v>
      </c>
      <c r="AY2045" s="90">
        <f>IF(BD!AN2045="","",BD!AN2045*BD!AC2045)</f>
      </c>
      <c r="AZ2045" s="75" t="s">
        <v>123</v>
      </c>
      <c r="BA2045" s="75"/>
      <c r="BB2045" s="75"/>
      <c r="BC2045" s="75"/>
      <c r="BD2045" s="104"/>
      <c r="BE2045" s="104"/>
      <c r="BF2045" s="101"/>
      <c r="BG2045" s="101"/>
      <c r="BH2045" s="101"/>
      <c r="BI2045" s="101"/>
      <c r="BJ2045" s="101"/>
      <c r="BK2045" s="101"/>
      <c r="BL2045" s="101"/>
      <c r="BM2045" s="101"/>
      <c r="BN2045" s="101"/>
      <c r="BO2045" s="103"/>
      <c r="BP2045" s="101"/>
      <c r="BQ2045" s="101"/>
      <c r="BR2045" s="101"/>
      <c r="BS2045" s="101"/>
      <c r="BT2045" s="101"/>
      <c r="BU2045" s="101"/>
      <c r="BV2045" s="101"/>
      <c r="BW2045" s="101"/>
      <c r="BX2045" s="101"/>
      <c r="BY2045" s="101"/>
      <c r="BZ2045" s="101"/>
      <c r="CA2045" s="101"/>
      <c r="CB2045" s="101"/>
      <c r="CC2045" s="101"/>
      <c r="CD2045" s="101"/>
      <c r="CE2045" s="101"/>
      <c r="CF2045" s="101"/>
      <c r="CG2045" s="37" t="e">
        <f>VLOOKUP(Table_1[[#This Row],[EAN]],'[1]Planilha1'!$E:$R,13,0)</f>
        <v>#N/A</v>
      </c>
      <c r="CI2045" s="188">
        <f>IF(Table_1[[#This Row],[STATUS MERCADO]]="GO",Table_1[[#This Row],[M. BRUTA TOTAL]],0)</f>
        <v>0</v>
      </c>
      <c r="CJ2045" s="188">
        <f>IF(Table_1[[#This Row],[STATUS MERCADO]]="GO",Table_1[[#This Row],[PV UNIT. REALIZADO]]*Table_1[[#This Row],[QUANTIDADE]],0)</f>
        <v>0</v>
      </c>
    </row>
    <row r="2046" ht="15" hidden="1">
      <c r="A2046" s="7"/>
      <c r="B2046" s="84" t="s">
        <v>400</v>
      </c>
      <c r="C2046" s="75">
        <v>223732</v>
      </c>
      <c r="D2046" s="75">
        <v>61004501</v>
      </c>
      <c r="E2046" s="85">
        <v>7509546663012</v>
      </c>
      <c r="F2046" s="86" t="s">
        <v>2282</v>
      </c>
      <c r="G2046" s="75" t="s">
        <v>15</v>
      </c>
      <c r="H2046" s="75">
        <v>1620</v>
      </c>
      <c r="I2046" s="87" t="s">
        <v>1541</v>
      </c>
      <c r="J2046" s="75" t="s">
        <v>1542</v>
      </c>
      <c r="K2046" s="88" t="s">
        <v>1177</v>
      </c>
      <c r="L2046" s="88">
        <v>24</v>
      </c>
      <c r="M2046" s="88">
        <v>0</v>
      </c>
      <c r="N2046" s="75" t="s">
        <v>85</v>
      </c>
      <c r="O2046" s="75" t="s">
        <v>1739</v>
      </c>
      <c r="P2046" s="89"/>
      <c r="Q2046" s="90">
        <f>(17/100+7.6/100+1.65/100)*P2046</f>
        <v>0</v>
      </c>
      <c r="R2046" s="90"/>
      <c r="S2046" s="90"/>
      <c r="T2046" s="90"/>
      <c r="U2046" s="90"/>
      <c r="V2046" s="90">
        <f>+P2046-Q2046+R2046+S2046+T2046+U2046</f>
        <v>0</v>
      </c>
      <c r="W2046" s="91">
        <f>(1.02/100)</f>
        <v>1.02E-2</v>
      </c>
      <c r="X2046" s="91">
        <v>4.8E-3</v>
      </c>
      <c r="Y2046" s="91">
        <v>0.17</v>
      </c>
      <c r="Z2046" s="91">
        <v>1.65E-2</v>
      </c>
      <c r="AA2046" s="91">
        <v>7.6E-2</v>
      </c>
      <c r="AB2046" s="91">
        <f>SUM(W2046:AA2046)</f>
        <v>0.2775</v>
      </c>
      <c r="AC2046" s="75">
        <v>12</v>
      </c>
      <c r="AD2046" s="92">
        <f>IF(AL2046="","",+AC2046*AL2046)</f>
      </c>
      <c r="AE2046" s="93">
        <f>IF(AL2046="","",+AL2046*AB2046)</f>
      </c>
      <c r="AF2046" s="92">
        <f>IF(AL2046="","",+AL2046-AE2046)</f>
      </c>
      <c r="AG2046" s="93">
        <f>+V2046</f>
        <v>0</v>
      </c>
      <c r="AH2046" s="92">
        <f>IF(AF2046="","",+AF2046-AG2046)</f>
      </c>
      <c r="AI2046" s="92">
        <f>IF(AH2046="","",+AH2046*AC2046)</f>
      </c>
      <c r="AJ2046" s="93"/>
      <c r="AK2046" s="94">
        <v>0.33</v>
      </c>
      <c r="AL2046" s="93">
        <f>IF(V2046=0,"",V2046/(1-AB2046-AK2046))</f>
      </c>
      <c r="AM2046" s="95">
        <v>0.33</v>
      </c>
      <c r="AN2046" s="93">
        <f>IF(V2046=0,"",V2046/(1-AB2046-AM2046))</f>
      </c>
      <c r="AO2046" s="96">
        <v>1.2</v>
      </c>
      <c r="AP2046" s="93">
        <f>IF(BD!AJ2046="","",BD!AJ2046*BD!AO2046)</f>
      </c>
      <c r="AQ2046" s="91">
        <f>BD!AM2046/BD!AK2046-1</f>
        <v>0</v>
      </c>
      <c r="AR2046" s="91">
        <f>IF(BD!AN2046="","",IF(BD!AJ2046="","",BD!AN2046/BD!AJ2046-1))</f>
      </c>
      <c r="AS2046" s="91">
        <f>IF(BD!AN2046="","",IF(BD!AN2046&lt;BD!AL2046,"ABAIXO DA META","DENTRO DA META"))</f>
      </c>
      <c r="AT2046" s="91" t="str">
        <f>IF(BD!AJ2046="","EM ANÁLISE",IF(BD!AP2046&gt;=BD!AN2046,"GO", "NO GO"))</f>
        <v>EM ANÁLISE</v>
      </c>
      <c r="AU2046" s="97">
        <f>IF(AN2046="","",+BD!$AN2046-AJ2046)</f>
      </c>
      <c r="AV2046" s="98"/>
      <c r="AW2046" s="90">
        <f>BD!P2046*BD!AC2046</f>
        <v>0</v>
      </c>
      <c r="AX2046" s="90">
        <f>BD!V2046*BD!AC2046</f>
        <v>0</v>
      </c>
      <c r="AY2046" s="90">
        <f>IF(BD!AN2046="","",BD!AN2046*BD!AC2046)</f>
      </c>
      <c r="AZ2046" s="75" t="s">
        <v>123</v>
      </c>
      <c r="BA2046" s="75"/>
      <c r="BB2046" s="75"/>
      <c r="BC2046" s="75"/>
      <c r="BD2046" s="104"/>
      <c r="BE2046" s="104"/>
      <c r="BF2046" s="101"/>
      <c r="BG2046" s="101"/>
      <c r="BH2046" s="101"/>
      <c r="BI2046" s="101"/>
      <c r="BJ2046" s="101"/>
      <c r="BK2046" s="101"/>
      <c r="BL2046" s="101"/>
      <c r="BM2046" s="101"/>
      <c r="BN2046" s="101"/>
      <c r="BO2046" s="103"/>
      <c r="BP2046" s="101"/>
      <c r="BQ2046" s="101"/>
      <c r="BR2046" s="101"/>
      <c r="BS2046" s="101"/>
      <c r="BT2046" s="101"/>
      <c r="BU2046" s="101"/>
      <c r="BV2046" s="101"/>
      <c r="BW2046" s="101"/>
      <c r="BX2046" s="101"/>
      <c r="BY2046" s="101"/>
      <c r="BZ2046" s="101"/>
      <c r="CA2046" s="101"/>
      <c r="CB2046" s="101"/>
      <c r="CC2046" s="101"/>
      <c r="CD2046" s="101"/>
      <c r="CE2046" s="101"/>
      <c r="CF2046" s="101"/>
      <c r="CG2046" s="37" t="e">
        <f>VLOOKUP(Table_1[[#This Row],[EAN]],'[1]Planilha1'!$E:$R,13,0)</f>
        <v>#N/A</v>
      </c>
      <c r="CI2046" s="188">
        <f>IF(Table_1[[#This Row],[STATUS MERCADO]]="GO",Table_1[[#This Row],[M. BRUTA TOTAL]],0)</f>
        <v>0</v>
      </c>
      <c r="CJ2046" s="188">
        <f>IF(Table_1[[#This Row],[STATUS MERCADO]]="GO",Table_1[[#This Row],[PV UNIT. REALIZADO]]*Table_1[[#This Row],[QUANTIDADE]],0)</f>
        <v>0</v>
      </c>
    </row>
    <row r="2047" ht="15" hidden="1">
      <c r="A2047" s="7"/>
      <c r="B2047" s="84" t="s">
        <v>400</v>
      </c>
      <c r="C2047" s="75">
        <v>223733</v>
      </c>
      <c r="D2047" s="75">
        <v>61006343</v>
      </c>
      <c r="E2047" s="85">
        <v>7509546660226</v>
      </c>
      <c r="F2047" s="86" t="s">
        <v>2283</v>
      </c>
      <c r="G2047" s="75" t="s">
        <v>15</v>
      </c>
      <c r="H2047" s="75">
        <v>1620</v>
      </c>
      <c r="I2047" s="87" t="s">
        <v>1541</v>
      </c>
      <c r="J2047" s="75" t="s">
        <v>1542</v>
      </c>
      <c r="K2047" s="88" t="s">
        <v>1177</v>
      </c>
      <c r="L2047" s="88">
        <v>16</v>
      </c>
      <c r="M2047" s="88">
        <v>0</v>
      </c>
      <c r="N2047" s="75" t="s">
        <v>85</v>
      </c>
      <c r="O2047" s="75" t="s">
        <v>1739</v>
      </c>
      <c r="P2047" s="89"/>
      <c r="Q2047" s="90">
        <f>(17/100+7.6/100+1.65/100)*P2047</f>
        <v>0</v>
      </c>
      <c r="R2047" s="90"/>
      <c r="S2047" s="90"/>
      <c r="T2047" s="90"/>
      <c r="U2047" s="90"/>
      <c r="V2047" s="90">
        <f>+P2047-Q2047+R2047+S2047+T2047+U2047</f>
        <v>0</v>
      </c>
      <c r="W2047" s="91">
        <f>(1.02/100)</f>
        <v>1.02E-2</v>
      </c>
      <c r="X2047" s="91">
        <v>4.8E-3</v>
      </c>
      <c r="Y2047" s="91">
        <v>0.17</v>
      </c>
      <c r="Z2047" s="91">
        <v>1.65E-2</v>
      </c>
      <c r="AA2047" s="91">
        <v>7.6E-2</v>
      </c>
      <c r="AB2047" s="91">
        <f>SUM(W2047:AA2047)</f>
        <v>0.2775</v>
      </c>
      <c r="AC2047" s="75">
        <v>12</v>
      </c>
      <c r="AD2047" s="92">
        <f>IF(AL2047="","",+AC2047*AL2047)</f>
      </c>
      <c r="AE2047" s="93">
        <f>IF(AL2047="","",+AL2047*AB2047)</f>
      </c>
      <c r="AF2047" s="92">
        <f>IF(AL2047="","",+AL2047-AE2047)</f>
      </c>
      <c r="AG2047" s="93">
        <f>+V2047</f>
        <v>0</v>
      </c>
      <c r="AH2047" s="92">
        <f>IF(AF2047="","",+AF2047-AG2047)</f>
      </c>
      <c r="AI2047" s="92">
        <f>IF(AH2047="","",+AH2047*AC2047)</f>
      </c>
      <c r="AJ2047" s="93"/>
      <c r="AK2047" s="94">
        <v>0.33</v>
      </c>
      <c r="AL2047" s="93">
        <f>IF(V2047=0,"",V2047/(1-AB2047-AK2047))</f>
      </c>
      <c r="AM2047" s="95">
        <v>0.33</v>
      </c>
      <c r="AN2047" s="93">
        <f>IF(V2047=0,"",V2047/(1-AB2047-AM2047))</f>
      </c>
      <c r="AO2047" s="96">
        <v>1.2</v>
      </c>
      <c r="AP2047" s="93">
        <f>IF(BD!AJ2047="","",BD!AJ2047*BD!AO2047)</f>
      </c>
      <c r="AQ2047" s="91">
        <f>BD!AM2047/BD!AK2047-1</f>
        <v>0</v>
      </c>
      <c r="AR2047" s="91">
        <f>IF(BD!AN2047="","",IF(BD!AJ2047="","",BD!AN2047/BD!AJ2047-1))</f>
      </c>
      <c r="AS2047" s="91">
        <f>IF(BD!AN2047="","",IF(BD!AN2047&lt;BD!AL2047,"ABAIXO DA META","DENTRO DA META"))</f>
      </c>
      <c r="AT2047" s="91" t="str">
        <f>IF(BD!AJ2047="","EM ANÁLISE",IF(BD!AP2047&gt;=BD!AN2047,"GO", "NO GO"))</f>
        <v>EM ANÁLISE</v>
      </c>
      <c r="AU2047" s="97">
        <f>IF(AN2047="","",+BD!$AN2047-AJ2047)</f>
      </c>
      <c r="AV2047" s="98"/>
      <c r="AW2047" s="90">
        <f>BD!P2047*BD!AC2047</f>
        <v>0</v>
      </c>
      <c r="AX2047" s="90">
        <f>BD!V2047*BD!AC2047</f>
        <v>0</v>
      </c>
      <c r="AY2047" s="90">
        <f>IF(BD!AN2047="","",BD!AN2047*BD!AC2047)</f>
      </c>
      <c r="AZ2047" s="75" t="s">
        <v>123</v>
      </c>
      <c r="BA2047" s="75"/>
      <c r="BB2047" s="75"/>
      <c r="BC2047" s="75"/>
      <c r="BD2047" s="104"/>
      <c r="BE2047" s="104"/>
      <c r="BF2047" s="101"/>
      <c r="BG2047" s="101"/>
      <c r="BH2047" s="101"/>
      <c r="BI2047" s="101"/>
      <c r="BJ2047" s="101"/>
      <c r="BK2047" s="101"/>
      <c r="BL2047" s="101"/>
      <c r="BM2047" s="101"/>
      <c r="BN2047" s="101"/>
      <c r="BO2047" s="103"/>
      <c r="BP2047" s="101"/>
      <c r="BQ2047" s="101"/>
      <c r="BR2047" s="101"/>
      <c r="BS2047" s="101"/>
      <c r="BT2047" s="101"/>
      <c r="BU2047" s="101"/>
      <c r="BV2047" s="101"/>
      <c r="BW2047" s="101"/>
      <c r="BX2047" s="101"/>
      <c r="BY2047" s="101"/>
      <c r="BZ2047" s="101"/>
      <c r="CA2047" s="101"/>
      <c r="CB2047" s="101"/>
      <c r="CC2047" s="101"/>
      <c r="CD2047" s="101"/>
      <c r="CE2047" s="101"/>
      <c r="CF2047" s="101"/>
      <c r="CG2047" s="37" t="e">
        <f>VLOOKUP(Table_1[[#This Row],[EAN]],'[1]Planilha1'!$E:$R,13,0)</f>
        <v>#N/A</v>
      </c>
      <c r="CI2047" s="188">
        <f>IF(Table_1[[#This Row],[STATUS MERCADO]]="GO",Table_1[[#This Row],[M. BRUTA TOTAL]],0)</f>
        <v>0</v>
      </c>
      <c r="CJ2047" s="188">
        <f>IF(Table_1[[#This Row],[STATUS MERCADO]]="GO",Table_1[[#This Row],[PV UNIT. REALIZADO]]*Table_1[[#This Row],[QUANTIDADE]],0)</f>
        <v>0</v>
      </c>
    </row>
    <row r="2048" ht="15" hidden="1">
      <c r="A2048" s="7"/>
      <c r="B2048" s="84" t="s">
        <v>400</v>
      </c>
      <c r="C2048" s="75">
        <v>223734</v>
      </c>
      <c r="D2048" s="75">
        <v>61002045</v>
      </c>
      <c r="E2048" s="85">
        <v>7509546660158</v>
      </c>
      <c r="F2048" s="86" t="s">
        <v>2284</v>
      </c>
      <c r="G2048" s="75" t="s">
        <v>20</v>
      </c>
      <c r="H2048" s="75">
        <v>1850</v>
      </c>
      <c r="I2048" s="87" t="s">
        <v>1411</v>
      </c>
      <c r="J2048" s="75" t="s">
        <v>1404</v>
      </c>
      <c r="K2048" s="88" t="s">
        <v>1177</v>
      </c>
      <c r="L2048" s="88">
        <v>12</v>
      </c>
      <c r="M2048" s="88">
        <v>0</v>
      </c>
      <c r="N2048" s="75" t="s">
        <v>85</v>
      </c>
      <c r="O2048" s="75" t="s">
        <v>1739</v>
      </c>
      <c r="P2048" s="89"/>
      <c r="Q2048" s="90">
        <f>(17/100+7.6/100+1.65/100)*P2048</f>
        <v>0</v>
      </c>
      <c r="R2048" s="90"/>
      <c r="S2048" s="90"/>
      <c r="T2048" s="90"/>
      <c r="U2048" s="90"/>
      <c r="V2048" s="90">
        <f>+P2048-Q2048+R2048+S2048+T2048+U2048</f>
        <v>0</v>
      </c>
      <c r="W2048" s="91">
        <f>(1.02/100)</f>
        <v>1.02E-2</v>
      </c>
      <c r="X2048" s="91">
        <v>4.8E-3</v>
      </c>
      <c r="Y2048" s="91">
        <v>0.17</v>
      </c>
      <c r="Z2048" s="91">
        <v>1.65E-2</v>
      </c>
      <c r="AA2048" s="91">
        <v>7.6E-2</v>
      </c>
      <c r="AB2048" s="91">
        <f>SUM(W2048:AA2048)</f>
        <v>0.2775</v>
      </c>
      <c r="AC2048" s="75">
        <v>12</v>
      </c>
      <c r="AD2048" s="92">
        <f>IF(AL2048="","",+AC2048*AL2048)</f>
      </c>
      <c r="AE2048" s="93">
        <f>IF(AL2048="","",+AL2048*AB2048)</f>
      </c>
      <c r="AF2048" s="92">
        <f>IF(AL2048="","",+AL2048-AE2048)</f>
      </c>
      <c r="AG2048" s="93">
        <f>+V2048</f>
        <v>0</v>
      </c>
      <c r="AH2048" s="92">
        <f>IF(AF2048="","",+AF2048-AG2048)</f>
      </c>
      <c r="AI2048" s="92">
        <f>IF(AH2048="","",+AH2048*AC2048)</f>
      </c>
      <c r="AJ2048" s="93"/>
      <c r="AK2048" s="94">
        <v>0.33</v>
      </c>
      <c r="AL2048" s="93">
        <f>IF(V2048=0,"",V2048/(1-AB2048-AK2048))</f>
      </c>
      <c r="AM2048" s="95">
        <v>0.33</v>
      </c>
      <c r="AN2048" s="93">
        <f>IF(V2048=0,"",V2048/(1-AB2048-AM2048))</f>
      </c>
      <c r="AO2048" s="96">
        <v>1.2</v>
      </c>
      <c r="AP2048" s="93">
        <f>IF(BD!AJ2048="","",BD!AJ2048*BD!AO2048)</f>
      </c>
      <c r="AQ2048" s="91">
        <f>BD!AM2048/BD!AK2048-1</f>
        <v>0</v>
      </c>
      <c r="AR2048" s="91">
        <f>IF(BD!AN2048="","",IF(BD!AJ2048="","",BD!AN2048/BD!AJ2048-1))</f>
      </c>
      <c r="AS2048" s="91">
        <f>IF(BD!AN2048="","",IF(BD!AN2048&lt;BD!AL2048,"ABAIXO DA META","DENTRO DA META"))</f>
      </c>
      <c r="AT2048" s="91" t="str">
        <f>IF(BD!AJ2048="","EM ANÁLISE",IF(BD!AP2048&gt;=BD!AN2048,"GO", "NO GO"))</f>
        <v>EM ANÁLISE</v>
      </c>
      <c r="AU2048" s="97">
        <f>IF(AN2048="","",+BD!$AN2048-AJ2048)</f>
      </c>
      <c r="AV2048" s="98"/>
      <c r="AW2048" s="90">
        <f>BD!P2048*BD!AC2048</f>
        <v>0</v>
      </c>
      <c r="AX2048" s="90">
        <f>BD!V2048*BD!AC2048</f>
        <v>0</v>
      </c>
      <c r="AY2048" s="90">
        <f>IF(BD!AN2048="","",BD!AN2048*BD!AC2048)</f>
      </c>
      <c r="AZ2048" s="75" t="s">
        <v>123</v>
      </c>
      <c r="BA2048" s="75"/>
      <c r="BB2048" s="75"/>
      <c r="BC2048" s="75"/>
      <c r="BD2048" s="104"/>
      <c r="BE2048" s="104"/>
      <c r="BF2048" s="101"/>
      <c r="BG2048" s="101"/>
      <c r="BH2048" s="101"/>
      <c r="BI2048" s="101"/>
      <c r="BJ2048" s="101"/>
      <c r="BK2048" s="101"/>
      <c r="BL2048" s="101"/>
      <c r="BM2048" s="101"/>
      <c r="BN2048" s="101"/>
      <c r="BO2048" s="103"/>
      <c r="BP2048" s="101"/>
      <c r="BQ2048" s="101"/>
      <c r="BR2048" s="101"/>
      <c r="BS2048" s="101"/>
      <c r="BT2048" s="101"/>
      <c r="BU2048" s="101"/>
      <c r="BV2048" s="101"/>
      <c r="BW2048" s="101"/>
      <c r="BX2048" s="101"/>
      <c r="BY2048" s="101"/>
      <c r="BZ2048" s="101"/>
      <c r="CA2048" s="101"/>
      <c r="CB2048" s="101"/>
      <c r="CC2048" s="101"/>
      <c r="CD2048" s="101"/>
      <c r="CE2048" s="101"/>
      <c r="CF2048" s="101"/>
      <c r="CG2048" s="37" t="e">
        <f>VLOOKUP(Table_1[[#This Row],[EAN]],'[1]Planilha1'!$E:$R,13,0)</f>
        <v>#N/A</v>
      </c>
      <c r="CI2048" s="188">
        <f>IF(Table_1[[#This Row],[STATUS MERCADO]]="GO",Table_1[[#This Row],[M. BRUTA TOTAL]],0)</f>
        <v>0</v>
      </c>
      <c r="CJ2048" s="188">
        <f>IF(Table_1[[#This Row],[STATUS MERCADO]]="GO",Table_1[[#This Row],[PV UNIT. REALIZADO]]*Table_1[[#This Row],[QUANTIDADE]],0)</f>
        <v>0</v>
      </c>
    </row>
    <row r="2049" ht="15" hidden="1">
      <c r="A2049" s="7"/>
      <c r="B2049" s="84" t="s">
        <v>400</v>
      </c>
      <c r="C2049" s="75">
        <v>223735</v>
      </c>
      <c r="D2049" s="75">
        <v>61003987</v>
      </c>
      <c r="E2049" s="85">
        <v>7509546660141</v>
      </c>
      <c r="F2049" s="86" t="s">
        <v>2285</v>
      </c>
      <c r="G2049" s="75" t="s">
        <v>20</v>
      </c>
      <c r="H2049" s="75">
        <v>1850</v>
      </c>
      <c r="I2049" s="87" t="s">
        <v>1411</v>
      </c>
      <c r="J2049" s="75" t="s">
        <v>1404</v>
      </c>
      <c r="K2049" s="88" t="s">
        <v>1177</v>
      </c>
      <c r="L2049" s="88">
        <v>12</v>
      </c>
      <c r="M2049" s="88">
        <v>0</v>
      </c>
      <c r="N2049" s="75" t="s">
        <v>85</v>
      </c>
      <c r="O2049" s="75" t="s">
        <v>1739</v>
      </c>
      <c r="P2049" s="89"/>
      <c r="Q2049" s="90">
        <f>(17/100+7.6/100+1.65/100)*P2049</f>
        <v>0</v>
      </c>
      <c r="R2049" s="90"/>
      <c r="S2049" s="90"/>
      <c r="T2049" s="90"/>
      <c r="U2049" s="90"/>
      <c r="V2049" s="90">
        <f>+P2049-Q2049+R2049+S2049+T2049+U2049</f>
        <v>0</v>
      </c>
      <c r="W2049" s="91">
        <f>(1.02/100)</f>
        <v>1.02E-2</v>
      </c>
      <c r="X2049" s="91">
        <v>4.8E-3</v>
      </c>
      <c r="Y2049" s="91">
        <v>0.17</v>
      </c>
      <c r="Z2049" s="91">
        <v>1.65E-2</v>
      </c>
      <c r="AA2049" s="91">
        <v>7.6E-2</v>
      </c>
      <c r="AB2049" s="91">
        <f>SUM(W2049:AA2049)</f>
        <v>0.2775</v>
      </c>
      <c r="AC2049" s="75">
        <v>12</v>
      </c>
      <c r="AD2049" s="92">
        <f>IF(AL2049="","",+AC2049*AL2049)</f>
      </c>
      <c r="AE2049" s="93">
        <f>IF(AL2049="","",+AL2049*AB2049)</f>
      </c>
      <c r="AF2049" s="92">
        <f>IF(AL2049="","",+AL2049-AE2049)</f>
      </c>
      <c r="AG2049" s="93">
        <f>+V2049</f>
        <v>0</v>
      </c>
      <c r="AH2049" s="92">
        <f>IF(AF2049="","",+AF2049-AG2049)</f>
      </c>
      <c r="AI2049" s="92">
        <f>IF(AH2049="","",+AH2049*AC2049)</f>
      </c>
      <c r="AJ2049" s="93"/>
      <c r="AK2049" s="94">
        <v>0.33</v>
      </c>
      <c r="AL2049" s="93">
        <f>IF(V2049=0,"",V2049/(1-AB2049-AK2049))</f>
      </c>
      <c r="AM2049" s="95">
        <v>0.33</v>
      </c>
      <c r="AN2049" s="93">
        <f>IF(V2049=0,"",V2049/(1-AB2049-AM2049))</f>
      </c>
      <c r="AO2049" s="96">
        <v>1.2</v>
      </c>
      <c r="AP2049" s="93">
        <f>IF(BD!AJ2049="","",BD!AJ2049*BD!AO2049)</f>
      </c>
      <c r="AQ2049" s="91">
        <f>BD!AM2049/BD!AK2049-1</f>
        <v>0</v>
      </c>
      <c r="AR2049" s="91">
        <f>IF(BD!AN2049="","",IF(BD!AJ2049="","",BD!AN2049/BD!AJ2049-1))</f>
      </c>
      <c r="AS2049" s="91">
        <f>IF(BD!AN2049="","",IF(BD!AN2049&lt;BD!AL2049,"ABAIXO DA META","DENTRO DA META"))</f>
      </c>
      <c r="AT2049" s="91" t="str">
        <f>IF(BD!AJ2049="","EM ANÁLISE",IF(BD!AP2049&gt;=BD!AN2049,"GO", "NO GO"))</f>
        <v>EM ANÁLISE</v>
      </c>
      <c r="AU2049" s="97">
        <f>IF(AN2049="","",+BD!$AN2049-AJ2049)</f>
      </c>
      <c r="AV2049" s="98"/>
      <c r="AW2049" s="90">
        <f>BD!P2049*BD!AC2049</f>
        <v>0</v>
      </c>
      <c r="AX2049" s="90">
        <f>BD!V2049*BD!AC2049</f>
        <v>0</v>
      </c>
      <c r="AY2049" s="90">
        <f>IF(BD!AN2049="","",BD!AN2049*BD!AC2049)</f>
      </c>
      <c r="AZ2049" s="75" t="s">
        <v>123</v>
      </c>
      <c r="BA2049" s="75"/>
      <c r="BB2049" s="75"/>
      <c r="BC2049" s="75"/>
      <c r="BD2049" s="104"/>
      <c r="BE2049" s="104"/>
      <c r="BF2049" s="101"/>
      <c r="BG2049" s="101"/>
      <c r="BH2049" s="101"/>
      <c r="BI2049" s="101"/>
      <c r="BJ2049" s="101"/>
      <c r="BK2049" s="101"/>
      <c r="BL2049" s="101"/>
      <c r="BM2049" s="101"/>
      <c r="BN2049" s="101"/>
      <c r="BO2049" s="103"/>
      <c r="BP2049" s="101"/>
      <c r="BQ2049" s="101"/>
      <c r="BR2049" s="101"/>
      <c r="BS2049" s="101"/>
      <c r="BT2049" s="101"/>
      <c r="BU2049" s="101"/>
      <c r="BV2049" s="101"/>
      <c r="BW2049" s="101"/>
      <c r="BX2049" s="101"/>
      <c r="BY2049" s="101"/>
      <c r="BZ2049" s="101"/>
      <c r="CA2049" s="101"/>
      <c r="CB2049" s="101"/>
      <c r="CC2049" s="101"/>
      <c r="CD2049" s="101"/>
      <c r="CE2049" s="101"/>
      <c r="CF2049" s="101"/>
      <c r="CG2049" s="37" t="e">
        <f>VLOOKUP(Table_1[[#This Row],[EAN]],'[1]Planilha1'!$E:$R,13,0)</f>
        <v>#N/A</v>
      </c>
      <c r="CI2049" s="188">
        <f>IF(Table_1[[#This Row],[STATUS MERCADO]]="GO",Table_1[[#This Row],[M. BRUTA TOTAL]],0)</f>
        <v>0</v>
      </c>
      <c r="CJ2049" s="188">
        <f>IF(Table_1[[#This Row],[STATUS MERCADO]]="GO",Table_1[[#This Row],[PV UNIT. REALIZADO]]*Table_1[[#This Row],[QUANTIDADE]],0)</f>
        <v>0</v>
      </c>
    </row>
    <row r="2050" ht="15" hidden="1">
      <c r="A2050" s="7"/>
      <c r="B2050" s="84" t="s">
        <v>400</v>
      </c>
      <c r="C2050" s="75">
        <v>223736</v>
      </c>
      <c r="D2050" s="75">
        <v>61002043</v>
      </c>
      <c r="E2050" s="85">
        <v>7509546659855</v>
      </c>
      <c r="F2050" s="86" t="s">
        <v>2286</v>
      </c>
      <c r="G2050" s="75" t="s">
        <v>20</v>
      </c>
      <c r="H2050" s="75">
        <v>1850</v>
      </c>
      <c r="I2050" s="87" t="s">
        <v>1411</v>
      </c>
      <c r="J2050" s="75" t="s">
        <v>1404</v>
      </c>
      <c r="K2050" s="88" t="s">
        <v>1177</v>
      </c>
      <c r="L2050" s="88">
        <v>12</v>
      </c>
      <c r="M2050" s="88">
        <v>0</v>
      </c>
      <c r="N2050" s="75" t="s">
        <v>85</v>
      </c>
      <c r="O2050" s="75" t="s">
        <v>1739</v>
      </c>
      <c r="P2050" s="89"/>
      <c r="Q2050" s="90">
        <f>(17/100+7.6/100+1.65/100)*P2050</f>
        <v>0</v>
      </c>
      <c r="R2050" s="90"/>
      <c r="S2050" s="90"/>
      <c r="T2050" s="90"/>
      <c r="U2050" s="90"/>
      <c r="V2050" s="90">
        <f>+P2050-Q2050+R2050+S2050+T2050+U2050</f>
        <v>0</v>
      </c>
      <c r="W2050" s="91">
        <f>(1.02/100)</f>
        <v>1.02E-2</v>
      </c>
      <c r="X2050" s="91">
        <v>4.8E-3</v>
      </c>
      <c r="Y2050" s="91">
        <v>0.17</v>
      </c>
      <c r="Z2050" s="91">
        <v>1.65E-2</v>
      </c>
      <c r="AA2050" s="91">
        <v>7.6E-2</v>
      </c>
      <c r="AB2050" s="91">
        <f>SUM(W2050:AA2050)</f>
        <v>0.2775</v>
      </c>
      <c r="AC2050" s="75">
        <v>12</v>
      </c>
      <c r="AD2050" s="92">
        <f>IF(AL2050="","",+AC2050*AL2050)</f>
      </c>
      <c r="AE2050" s="93">
        <f>IF(AL2050="","",+AL2050*AB2050)</f>
      </c>
      <c r="AF2050" s="92">
        <f>IF(AL2050="","",+AL2050-AE2050)</f>
      </c>
      <c r="AG2050" s="93">
        <f>+V2050</f>
        <v>0</v>
      </c>
      <c r="AH2050" s="92">
        <f>IF(AF2050="","",+AF2050-AG2050)</f>
      </c>
      <c r="AI2050" s="92">
        <f>IF(AH2050="","",+AH2050*AC2050)</f>
      </c>
      <c r="AJ2050" s="93"/>
      <c r="AK2050" s="94">
        <v>0.33</v>
      </c>
      <c r="AL2050" s="93">
        <f>IF(V2050=0,"",V2050/(1-AB2050-AK2050))</f>
      </c>
      <c r="AM2050" s="95">
        <v>0.33</v>
      </c>
      <c r="AN2050" s="93">
        <f>IF(V2050=0,"",V2050/(1-AB2050-AM2050))</f>
      </c>
      <c r="AO2050" s="96">
        <v>1.2</v>
      </c>
      <c r="AP2050" s="93">
        <f>IF(BD!AJ2050="","",BD!AJ2050*BD!AO2050)</f>
      </c>
      <c r="AQ2050" s="91">
        <f>BD!AM2050/BD!AK2050-1</f>
        <v>0</v>
      </c>
      <c r="AR2050" s="91">
        <f>IF(BD!AN2050="","",IF(BD!AJ2050="","",BD!AN2050/BD!AJ2050-1))</f>
      </c>
      <c r="AS2050" s="91">
        <f>IF(BD!AN2050="","",IF(BD!AN2050&lt;BD!AL2050,"ABAIXO DA META","DENTRO DA META"))</f>
      </c>
      <c r="AT2050" s="91" t="str">
        <f>IF(BD!AJ2050="","EM ANÁLISE",IF(BD!AP2050&gt;=BD!AN2050,"GO", "NO GO"))</f>
        <v>EM ANÁLISE</v>
      </c>
      <c r="AU2050" s="97">
        <f>IF(AN2050="","",+BD!$AN2050-AJ2050)</f>
      </c>
      <c r="AV2050" s="98"/>
      <c r="AW2050" s="90">
        <f>BD!P2050*BD!AC2050</f>
        <v>0</v>
      </c>
      <c r="AX2050" s="90">
        <f>BD!V2050*BD!AC2050</f>
        <v>0</v>
      </c>
      <c r="AY2050" s="90">
        <f>IF(BD!AN2050="","",BD!AN2050*BD!AC2050)</f>
      </c>
      <c r="AZ2050" s="75" t="s">
        <v>123</v>
      </c>
      <c r="BA2050" s="75"/>
      <c r="BB2050" s="75"/>
      <c r="BC2050" s="75"/>
      <c r="BD2050" s="104"/>
      <c r="BE2050" s="104"/>
      <c r="BF2050" s="101"/>
      <c r="BG2050" s="101"/>
      <c r="BH2050" s="101"/>
      <c r="BI2050" s="101"/>
      <c r="BJ2050" s="101"/>
      <c r="BK2050" s="101"/>
      <c r="BL2050" s="101"/>
      <c r="BM2050" s="101"/>
      <c r="BN2050" s="101"/>
      <c r="BO2050" s="103"/>
      <c r="BP2050" s="101"/>
      <c r="BQ2050" s="101"/>
      <c r="BR2050" s="101"/>
      <c r="BS2050" s="101"/>
      <c r="BT2050" s="101"/>
      <c r="BU2050" s="101"/>
      <c r="BV2050" s="101"/>
      <c r="BW2050" s="101"/>
      <c r="BX2050" s="101"/>
      <c r="BY2050" s="101"/>
      <c r="BZ2050" s="101"/>
      <c r="CA2050" s="101"/>
      <c r="CB2050" s="101"/>
      <c r="CC2050" s="101"/>
      <c r="CD2050" s="101"/>
      <c r="CE2050" s="101"/>
      <c r="CF2050" s="101"/>
      <c r="CG2050" s="37" t="e">
        <f>VLOOKUP(Table_1[[#This Row],[EAN]],'[1]Planilha1'!$E:$R,13,0)</f>
        <v>#N/A</v>
      </c>
      <c r="CI2050" s="188">
        <f>IF(Table_1[[#This Row],[STATUS MERCADO]]="GO",Table_1[[#This Row],[M. BRUTA TOTAL]],0)</f>
        <v>0</v>
      </c>
      <c r="CJ2050" s="188">
        <f>IF(Table_1[[#This Row],[STATUS MERCADO]]="GO",Table_1[[#This Row],[PV UNIT. REALIZADO]]*Table_1[[#This Row],[QUANTIDADE]],0)</f>
        <v>0</v>
      </c>
    </row>
    <row r="2051" ht="15" hidden="1">
      <c r="A2051" s="7"/>
      <c r="B2051" s="84" t="s">
        <v>400</v>
      </c>
      <c r="C2051" s="75">
        <v>223737</v>
      </c>
      <c r="D2051" s="75">
        <v>61002044</v>
      </c>
      <c r="E2051" s="85">
        <v>7509546660127</v>
      </c>
      <c r="F2051" s="86" t="s">
        <v>2287</v>
      </c>
      <c r="G2051" s="75" t="s">
        <v>20</v>
      </c>
      <c r="H2051" s="75">
        <v>1850</v>
      </c>
      <c r="I2051" s="87" t="s">
        <v>1411</v>
      </c>
      <c r="J2051" s="75" t="s">
        <v>1404</v>
      </c>
      <c r="K2051" s="88" t="s">
        <v>1177</v>
      </c>
      <c r="L2051" s="88">
        <v>12</v>
      </c>
      <c r="M2051" s="88">
        <v>0</v>
      </c>
      <c r="N2051" s="75" t="s">
        <v>85</v>
      </c>
      <c r="O2051" s="75" t="s">
        <v>1739</v>
      </c>
      <c r="P2051" s="89"/>
      <c r="Q2051" s="90">
        <f>(17/100+7.6/100+1.65/100)*P2051</f>
        <v>0</v>
      </c>
      <c r="R2051" s="90"/>
      <c r="S2051" s="90"/>
      <c r="T2051" s="90"/>
      <c r="U2051" s="90"/>
      <c r="V2051" s="90">
        <f>+P2051-Q2051+R2051+S2051+T2051+U2051</f>
        <v>0</v>
      </c>
      <c r="W2051" s="91">
        <f>(1.02/100)</f>
        <v>1.02E-2</v>
      </c>
      <c r="X2051" s="91">
        <v>4.8E-3</v>
      </c>
      <c r="Y2051" s="91">
        <v>0.17</v>
      </c>
      <c r="Z2051" s="91">
        <v>1.65E-2</v>
      </c>
      <c r="AA2051" s="91">
        <v>7.6E-2</v>
      </c>
      <c r="AB2051" s="91">
        <f>SUM(W2051:AA2051)</f>
        <v>0.2775</v>
      </c>
      <c r="AC2051" s="75">
        <v>12</v>
      </c>
      <c r="AD2051" s="92">
        <f>IF(AL2051="","",+AC2051*AL2051)</f>
      </c>
      <c r="AE2051" s="93">
        <f>IF(AL2051="","",+AL2051*AB2051)</f>
      </c>
      <c r="AF2051" s="92">
        <f>IF(AL2051="","",+AL2051-AE2051)</f>
      </c>
      <c r="AG2051" s="93">
        <f>+V2051</f>
        <v>0</v>
      </c>
      <c r="AH2051" s="92">
        <f>IF(AF2051="","",+AF2051-AG2051)</f>
      </c>
      <c r="AI2051" s="92">
        <f>IF(AH2051="","",+AH2051*AC2051)</f>
      </c>
      <c r="AJ2051" s="93"/>
      <c r="AK2051" s="94">
        <v>0.33</v>
      </c>
      <c r="AL2051" s="93">
        <f>IF(V2051=0,"",V2051/(1-AB2051-AK2051))</f>
      </c>
      <c r="AM2051" s="95">
        <v>0.33</v>
      </c>
      <c r="AN2051" s="93">
        <f>IF(V2051=0,"",V2051/(1-AB2051-AM2051))</f>
      </c>
      <c r="AO2051" s="96">
        <v>1.2</v>
      </c>
      <c r="AP2051" s="93">
        <f>IF(BD!AJ2051="","",BD!AJ2051*BD!AO2051)</f>
      </c>
      <c r="AQ2051" s="91">
        <f>BD!AM2051/BD!AK2051-1</f>
        <v>0</v>
      </c>
      <c r="AR2051" s="91">
        <f>IF(BD!AN2051="","",IF(BD!AJ2051="","",BD!AN2051/BD!AJ2051-1))</f>
      </c>
      <c r="AS2051" s="91">
        <f>IF(BD!AN2051="","",IF(BD!AN2051&lt;BD!AL2051,"ABAIXO DA META","DENTRO DA META"))</f>
      </c>
      <c r="AT2051" s="91" t="str">
        <f>IF(BD!AJ2051="","EM ANÁLISE",IF(BD!AP2051&gt;=BD!AN2051,"GO", "NO GO"))</f>
        <v>EM ANÁLISE</v>
      </c>
      <c r="AU2051" s="97">
        <f>IF(AN2051="","",+BD!$AN2051-AJ2051)</f>
      </c>
      <c r="AV2051" s="98"/>
      <c r="AW2051" s="90">
        <f>BD!P2051*BD!AC2051</f>
        <v>0</v>
      </c>
      <c r="AX2051" s="90">
        <f>BD!V2051*BD!AC2051</f>
        <v>0</v>
      </c>
      <c r="AY2051" s="90">
        <f>IF(BD!AN2051="","",BD!AN2051*BD!AC2051)</f>
      </c>
      <c r="AZ2051" s="75" t="s">
        <v>123</v>
      </c>
      <c r="BA2051" s="75"/>
      <c r="BB2051" s="75"/>
      <c r="BC2051" s="75"/>
      <c r="BD2051" s="104"/>
      <c r="BE2051" s="104"/>
      <c r="BF2051" s="101"/>
      <c r="BG2051" s="101"/>
      <c r="BH2051" s="101"/>
      <c r="BI2051" s="101"/>
      <c r="BJ2051" s="101"/>
      <c r="BK2051" s="101"/>
      <c r="BL2051" s="101"/>
      <c r="BM2051" s="101"/>
      <c r="BN2051" s="101"/>
      <c r="BO2051" s="103"/>
      <c r="BP2051" s="101"/>
      <c r="BQ2051" s="101"/>
      <c r="BR2051" s="101"/>
      <c r="BS2051" s="101"/>
      <c r="BT2051" s="101"/>
      <c r="BU2051" s="101"/>
      <c r="BV2051" s="101"/>
      <c r="BW2051" s="101"/>
      <c r="BX2051" s="101"/>
      <c r="BY2051" s="101"/>
      <c r="BZ2051" s="101"/>
      <c r="CA2051" s="101"/>
      <c r="CB2051" s="101"/>
      <c r="CC2051" s="101"/>
      <c r="CD2051" s="101"/>
      <c r="CE2051" s="101"/>
      <c r="CF2051" s="101"/>
      <c r="CG2051" s="37" t="e">
        <f>VLOOKUP(Table_1[[#This Row],[EAN]],'[1]Planilha1'!$E:$R,13,0)</f>
        <v>#N/A</v>
      </c>
      <c r="CI2051" s="188">
        <f>IF(Table_1[[#This Row],[STATUS MERCADO]]="GO",Table_1[[#This Row],[M. BRUTA TOTAL]],0)</f>
        <v>0</v>
      </c>
      <c r="CJ2051" s="188">
        <f>IF(Table_1[[#This Row],[STATUS MERCADO]]="GO",Table_1[[#This Row],[PV UNIT. REALIZADO]]*Table_1[[#This Row],[QUANTIDADE]],0)</f>
        <v>0</v>
      </c>
    </row>
    <row r="2052" ht="15" hidden="1">
      <c r="A2052" s="7"/>
      <c r="B2052" s="84" t="s">
        <v>400</v>
      </c>
      <c r="C2052" s="75">
        <v>223738</v>
      </c>
      <c r="D2052" s="75">
        <v>61003988</v>
      </c>
      <c r="E2052" s="85">
        <v>7509546660103</v>
      </c>
      <c r="F2052" s="86" t="s">
        <v>2288</v>
      </c>
      <c r="G2052" s="75" t="s">
        <v>20</v>
      </c>
      <c r="H2052" s="75">
        <v>1850</v>
      </c>
      <c r="I2052" s="87" t="s">
        <v>1411</v>
      </c>
      <c r="J2052" s="75" t="s">
        <v>1404</v>
      </c>
      <c r="K2052" s="88" t="s">
        <v>1177</v>
      </c>
      <c r="L2052" s="88">
        <v>12</v>
      </c>
      <c r="M2052" s="88">
        <v>0</v>
      </c>
      <c r="N2052" s="75" t="s">
        <v>85</v>
      </c>
      <c r="O2052" s="75" t="s">
        <v>1739</v>
      </c>
      <c r="P2052" s="89"/>
      <c r="Q2052" s="90">
        <f>(17/100+7.6/100+1.65/100)*P2052</f>
        <v>0</v>
      </c>
      <c r="R2052" s="90"/>
      <c r="S2052" s="90"/>
      <c r="T2052" s="90"/>
      <c r="U2052" s="90"/>
      <c r="V2052" s="90">
        <f>+P2052-Q2052+R2052+S2052+T2052+U2052</f>
        <v>0</v>
      </c>
      <c r="W2052" s="91">
        <f>(1.02/100)</f>
        <v>1.02E-2</v>
      </c>
      <c r="X2052" s="91">
        <v>4.8E-3</v>
      </c>
      <c r="Y2052" s="91">
        <v>0.17</v>
      </c>
      <c r="Z2052" s="91">
        <v>1.65E-2</v>
      </c>
      <c r="AA2052" s="91">
        <v>7.6E-2</v>
      </c>
      <c r="AB2052" s="91">
        <f>SUM(W2052:AA2052)</f>
        <v>0.2775</v>
      </c>
      <c r="AC2052" s="75">
        <v>12</v>
      </c>
      <c r="AD2052" s="92">
        <f>IF(AL2052="","",+AC2052*AL2052)</f>
      </c>
      <c r="AE2052" s="93">
        <f>IF(AL2052="","",+AL2052*AB2052)</f>
      </c>
      <c r="AF2052" s="92">
        <f>IF(AL2052="","",+AL2052-AE2052)</f>
      </c>
      <c r="AG2052" s="93">
        <f>+V2052</f>
        <v>0</v>
      </c>
      <c r="AH2052" s="92">
        <f>IF(AF2052="","",+AF2052-AG2052)</f>
      </c>
      <c r="AI2052" s="92">
        <f>IF(AH2052="","",+AH2052*AC2052)</f>
      </c>
      <c r="AJ2052" s="93"/>
      <c r="AK2052" s="94">
        <v>0.33</v>
      </c>
      <c r="AL2052" s="93">
        <f>IF(V2052=0,"",V2052/(1-AB2052-AK2052))</f>
      </c>
      <c r="AM2052" s="95">
        <v>0.33</v>
      </c>
      <c r="AN2052" s="93">
        <f>IF(V2052=0,"",V2052/(1-AB2052-AM2052))</f>
      </c>
      <c r="AO2052" s="96">
        <v>1.2</v>
      </c>
      <c r="AP2052" s="93">
        <f>IF(BD!AJ2052="","",BD!AJ2052*BD!AO2052)</f>
      </c>
      <c r="AQ2052" s="91">
        <f>BD!AM2052/BD!AK2052-1</f>
        <v>0</v>
      </c>
      <c r="AR2052" s="91">
        <f>IF(BD!AN2052="","",IF(BD!AJ2052="","",BD!AN2052/BD!AJ2052-1))</f>
      </c>
      <c r="AS2052" s="91">
        <f>IF(BD!AN2052="","",IF(BD!AN2052&lt;BD!AL2052,"ABAIXO DA META","DENTRO DA META"))</f>
      </c>
      <c r="AT2052" s="91" t="str">
        <f>IF(BD!AJ2052="","EM ANÁLISE",IF(BD!AP2052&gt;=BD!AN2052,"GO", "NO GO"))</f>
        <v>EM ANÁLISE</v>
      </c>
      <c r="AU2052" s="97">
        <f>IF(AN2052="","",+BD!$AN2052-AJ2052)</f>
      </c>
      <c r="AV2052" s="98"/>
      <c r="AW2052" s="90">
        <f>BD!P2052*BD!AC2052</f>
        <v>0</v>
      </c>
      <c r="AX2052" s="90">
        <f>BD!V2052*BD!AC2052</f>
        <v>0</v>
      </c>
      <c r="AY2052" s="90">
        <f>IF(BD!AN2052="","",BD!AN2052*BD!AC2052)</f>
      </c>
      <c r="AZ2052" s="75" t="s">
        <v>123</v>
      </c>
      <c r="BA2052" s="75"/>
      <c r="BB2052" s="75"/>
      <c r="BC2052" s="75"/>
      <c r="BD2052" s="104"/>
      <c r="BE2052" s="104"/>
      <c r="BF2052" s="101"/>
      <c r="BG2052" s="101"/>
      <c r="BH2052" s="101"/>
      <c r="BI2052" s="101"/>
      <c r="BJ2052" s="101"/>
      <c r="BK2052" s="101"/>
      <c r="BL2052" s="101"/>
      <c r="BM2052" s="101"/>
      <c r="BN2052" s="101"/>
      <c r="BO2052" s="103"/>
      <c r="BP2052" s="101"/>
      <c r="BQ2052" s="101"/>
      <c r="BR2052" s="101"/>
      <c r="BS2052" s="101"/>
      <c r="BT2052" s="101"/>
      <c r="BU2052" s="101"/>
      <c r="BV2052" s="101"/>
      <c r="BW2052" s="101"/>
      <c r="BX2052" s="101"/>
      <c r="BY2052" s="101"/>
      <c r="BZ2052" s="101"/>
      <c r="CA2052" s="101"/>
      <c r="CB2052" s="101"/>
      <c r="CC2052" s="101"/>
      <c r="CD2052" s="101"/>
      <c r="CE2052" s="101"/>
      <c r="CF2052" s="101"/>
      <c r="CG2052" s="37" t="e">
        <f>VLOOKUP(Table_1[[#This Row],[EAN]],'[1]Planilha1'!$E:$R,13,0)</f>
        <v>#N/A</v>
      </c>
      <c r="CI2052" s="188">
        <f>IF(Table_1[[#This Row],[STATUS MERCADO]]="GO",Table_1[[#This Row],[M. BRUTA TOTAL]],0)</f>
        <v>0</v>
      </c>
      <c r="CJ2052" s="188">
        <f>IF(Table_1[[#This Row],[STATUS MERCADO]]="GO",Table_1[[#This Row],[PV UNIT. REALIZADO]]*Table_1[[#This Row],[QUANTIDADE]],0)</f>
        <v>0</v>
      </c>
    </row>
    <row r="2053" ht="15" hidden="1">
      <c r="A2053" s="7"/>
      <c r="B2053" s="84" t="s">
        <v>400</v>
      </c>
      <c r="C2053" s="75">
        <v>223739</v>
      </c>
      <c r="D2053" s="75">
        <v>61000241</v>
      </c>
      <c r="E2053" s="85">
        <v>7891024078174</v>
      </c>
      <c r="F2053" s="86" t="s">
        <v>2289</v>
      </c>
      <c r="G2053" s="75" t="s">
        <v>15</v>
      </c>
      <c r="H2053" s="75">
        <v>1620</v>
      </c>
      <c r="I2053" s="87" t="s">
        <v>1541</v>
      </c>
      <c r="J2053" s="75" t="s">
        <v>1719</v>
      </c>
      <c r="K2053" s="88" t="s">
        <v>1177</v>
      </c>
      <c r="L2053" s="88">
        <v>12</v>
      </c>
      <c r="M2053" s="88">
        <v>0</v>
      </c>
      <c r="N2053" s="75" t="s">
        <v>85</v>
      </c>
      <c r="O2053" s="75" t="s">
        <v>1739</v>
      </c>
      <c r="P2053" s="89"/>
      <c r="Q2053" s="90">
        <f>(17/100+7.6/100+1.65/100)*P2053</f>
        <v>0</v>
      </c>
      <c r="R2053" s="90"/>
      <c r="S2053" s="90"/>
      <c r="T2053" s="90"/>
      <c r="U2053" s="90"/>
      <c r="V2053" s="90">
        <f>+P2053-Q2053+R2053+S2053+T2053+U2053</f>
        <v>0</v>
      </c>
      <c r="W2053" s="91">
        <f>(1.02/100)</f>
        <v>1.02E-2</v>
      </c>
      <c r="X2053" s="91">
        <v>4.8E-3</v>
      </c>
      <c r="Y2053" s="91">
        <v>0.17</v>
      </c>
      <c r="Z2053" s="91">
        <v>1.65E-2</v>
      </c>
      <c r="AA2053" s="91">
        <v>7.6E-2</v>
      </c>
      <c r="AB2053" s="91">
        <f>SUM(W2053:AA2053)</f>
        <v>0.2775</v>
      </c>
      <c r="AC2053" s="75">
        <v>12</v>
      </c>
      <c r="AD2053" s="92">
        <f>IF(AL2053="","",+AC2053*AL2053)</f>
      </c>
      <c r="AE2053" s="93">
        <f>IF(AL2053="","",+AL2053*AB2053)</f>
      </c>
      <c r="AF2053" s="92">
        <f>IF(AL2053="","",+AL2053-AE2053)</f>
      </c>
      <c r="AG2053" s="93">
        <f>+V2053</f>
        <v>0</v>
      </c>
      <c r="AH2053" s="92">
        <f>IF(AF2053="","",+AF2053-AG2053)</f>
      </c>
      <c r="AI2053" s="92">
        <f>IF(AH2053="","",+AH2053*AC2053)</f>
      </c>
      <c r="AJ2053" s="93"/>
      <c r="AK2053" s="94">
        <v>0.33</v>
      </c>
      <c r="AL2053" s="93">
        <f>IF(V2053=0,"",V2053/(1-AB2053-AK2053))</f>
      </c>
      <c r="AM2053" s="95">
        <v>0.33</v>
      </c>
      <c r="AN2053" s="93">
        <f>IF(V2053=0,"",V2053/(1-AB2053-AM2053))</f>
      </c>
      <c r="AO2053" s="96">
        <v>1.2</v>
      </c>
      <c r="AP2053" s="93">
        <f>IF(BD!AJ2053="","",BD!AJ2053*BD!AO2053)</f>
      </c>
      <c r="AQ2053" s="91">
        <f>BD!AM2053/BD!AK2053-1</f>
        <v>0</v>
      </c>
      <c r="AR2053" s="91">
        <f>IF(BD!AN2053="","",IF(BD!AJ2053="","",BD!AN2053/BD!AJ2053-1))</f>
      </c>
      <c r="AS2053" s="91">
        <f>IF(BD!AN2053="","",IF(BD!AN2053&lt;BD!AL2053,"ABAIXO DA META","DENTRO DA META"))</f>
      </c>
      <c r="AT2053" s="91" t="str">
        <f>IF(BD!AJ2053="","EM ANÁLISE",IF(BD!AP2053&gt;=BD!AN2053,"GO", "NO GO"))</f>
        <v>EM ANÁLISE</v>
      </c>
      <c r="AU2053" s="97">
        <f>IF(AN2053="","",+BD!$AN2053-AJ2053)</f>
      </c>
      <c r="AV2053" s="98"/>
      <c r="AW2053" s="90">
        <f>BD!P2053*BD!AC2053</f>
        <v>0</v>
      </c>
      <c r="AX2053" s="90">
        <f>BD!V2053*BD!AC2053</f>
        <v>0</v>
      </c>
      <c r="AY2053" s="90">
        <f>IF(BD!AN2053="","",BD!AN2053*BD!AC2053)</f>
      </c>
      <c r="AZ2053" s="75" t="s">
        <v>123</v>
      </c>
      <c r="BA2053" s="75"/>
      <c r="BB2053" s="75"/>
      <c r="BC2053" s="75"/>
      <c r="BD2053" s="104"/>
      <c r="BE2053" s="104"/>
      <c r="BF2053" s="101"/>
      <c r="BG2053" s="101"/>
      <c r="BH2053" s="101"/>
      <c r="BI2053" s="101"/>
      <c r="BJ2053" s="101"/>
      <c r="BK2053" s="101"/>
      <c r="BL2053" s="101"/>
      <c r="BM2053" s="101"/>
      <c r="BN2053" s="101"/>
      <c r="BO2053" s="103"/>
      <c r="BP2053" s="101"/>
      <c r="BQ2053" s="101"/>
      <c r="BR2053" s="101"/>
      <c r="BS2053" s="101"/>
      <c r="BT2053" s="101"/>
      <c r="BU2053" s="101"/>
      <c r="BV2053" s="101"/>
      <c r="BW2053" s="101"/>
      <c r="BX2053" s="101"/>
      <c r="BY2053" s="101"/>
      <c r="BZ2053" s="101"/>
      <c r="CA2053" s="101"/>
      <c r="CB2053" s="101"/>
      <c r="CC2053" s="101"/>
      <c r="CD2053" s="101"/>
      <c r="CE2053" s="101"/>
      <c r="CF2053" s="101"/>
      <c r="CG2053" s="37" t="e">
        <f>VLOOKUP(Table_1[[#This Row],[EAN]],'[1]Planilha1'!$E:$R,13,0)</f>
        <v>#N/A</v>
      </c>
      <c r="CI2053" s="188">
        <f>IF(Table_1[[#This Row],[STATUS MERCADO]]="GO",Table_1[[#This Row],[M. BRUTA TOTAL]],0)</f>
        <v>0</v>
      </c>
      <c r="CJ2053" s="188">
        <f>IF(Table_1[[#This Row],[STATUS MERCADO]]="GO",Table_1[[#This Row],[PV UNIT. REALIZADO]]*Table_1[[#This Row],[QUANTIDADE]],0)</f>
        <v>0</v>
      </c>
    </row>
    <row r="2054" ht="15" hidden="1">
      <c r="A2054" s="7"/>
      <c r="B2054" s="84" t="s">
        <v>400</v>
      </c>
      <c r="C2054" s="75">
        <v>223740</v>
      </c>
      <c r="D2054" s="75" t="s">
        <v>2290</v>
      </c>
      <c r="E2054" s="85">
        <v>7509546653280</v>
      </c>
      <c r="F2054" s="86" t="s">
        <v>2291</v>
      </c>
      <c r="G2054" s="75" t="s">
        <v>15</v>
      </c>
      <c r="H2054" s="75">
        <v>1620</v>
      </c>
      <c r="I2054" s="87" t="s">
        <v>1541</v>
      </c>
      <c r="J2054" s="75" t="s">
        <v>1542</v>
      </c>
      <c r="K2054" s="88" t="s">
        <v>1177</v>
      </c>
      <c r="L2054" s="88">
        <v>48</v>
      </c>
      <c r="M2054" s="88">
        <v>0</v>
      </c>
      <c r="N2054" s="75" t="s">
        <v>85</v>
      </c>
      <c r="O2054" s="75" t="s">
        <v>1739</v>
      </c>
      <c r="P2054" s="89"/>
      <c r="Q2054" s="90">
        <f>(17/100+7.6/100+1.65/100)*P2054</f>
        <v>0</v>
      </c>
      <c r="R2054" s="90"/>
      <c r="S2054" s="90"/>
      <c r="T2054" s="90"/>
      <c r="U2054" s="90"/>
      <c r="V2054" s="90">
        <f>+P2054-Q2054+R2054+S2054+T2054+U2054</f>
        <v>0</v>
      </c>
      <c r="W2054" s="91">
        <f>(1.02/100)</f>
        <v>1.02E-2</v>
      </c>
      <c r="X2054" s="91">
        <v>4.8E-3</v>
      </c>
      <c r="Y2054" s="91">
        <v>0.17</v>
      </c>
      <c r="Z2054" s="91">
        <v>1.65E-2</v>
      </c>
      <c r="AA2054" s="91">
        <v>7.6E-2</v>
      </c>
      <c r="AB2054" s="91">
        <f>SUM(W2054:AA2054)</f>
        <v>0.2775</v>
      </c>
      <c r="AC2054" s="75">
        <v>12</v>
      </c>
      <c r="AD2054" s="92">
        <f>IF(AL2054="","",+AC2054*AL2054)</f>
      </c>
      <c r="AE2054" s="93">
        <f>IF(AL2054="","",+AL2054*AB2054)</f>
      </c>
      <c r="AF2054" s="92">
        <f>IF(AL2054="","",+AL2054-AE2054)</f>
      </c>
      <c r="AG2054" s="93">
        <f>+V2054</f>
        <v>0</v>
      </c>
      <c r="AH2054" s="92">
        <f>IF(AF2054="","",+AF2054-AG2054)</f>
      </c>
      <c r="AI2054" s="92">
        <f>IF(AH2054="","",+AH2054*AC2054)</f>
      </c>
      <c r="AJ2054" s="93"/>
      <c r="AK2054" s="94">
        <v>0.33</v>
      </c>
      <c r="AL2054" s="93">
        <f>IF(V2054=0,"",V2054/(1-AB2054-AK2054))</f>
      </c>
      <c r="AM2054" s="95">
        <v>0.33</v>
      </c>
      <c r="AN2054" s="93">
        <f>IF(V2054=0,"",V2054/(1-AB2054-AM2054))</f>
      </c>
      <c r="AO2054" s="96">
        <v>1.2</v>
      </c>
      <c r="AP2054" s="93">
        <f>IF(BD!AJ2054="","",BD!AJ2054*BD!AO2054)</f>
      </c>
      <c r="AQ2054" s="91">
        <f>BD!AM2054/BD!AK2054-1</f>
        <v>0</v>
      </c>
      <c r="AR2054" s="91">
        <f>IF(BD!AN2054="","",IF(BD!AJ2054="","",BD!AN2054/BD!AJ2054-1))</f>
      </c>
      <c r="AS2054" s="91">
        <f>IF(BD!AN2054="","",IF(BD!AN2054&lt;BD!AL2054,"ABAIXO DA META","DENTRO DA META"))</f>
      </c>
      <c r="AT2054" s="91" t="str">
        <f>IF(BD!AJ2054="","EM ANÁLISE",IF(BD!AP2054&gt;=BD!AN2054,"GO", "NO GO"))</f>
        <v>EM ANÁLISE</v>
      </c>
      <c r="AU2054" s="97">
        <f>IF(AN2054="","",+BD!$AN2054-AJ2054)</f>
      </c>
      <c r="AV2054" s="98"/>
      <c r="AW2054" s="90">
        <f>BD!P2054*BD!AC2054</f>
        <v>0</v>
      </c>
      <c r="AX2054" s="90">
        <f>BD!V2054*BD!AC2054</f>
        <v>0</v>
      </c>
      <c r="AY2054" s="90">
        <f>IF(BD!AN2054="","",BD!AN2054*BD!AC2054)</f>
      </c>
      <c r="AZ2054" s="75" t="s">
        <v>123</v>
      </c>
      <c r="BA2054" s="75"/>
      <c r="BB2054" s="75"/>
      <c r="BC2054" s="75"/>
      <c r="BD2054" s="104"/>
      <c r="BE2054" s="104"/>
      <c r="BF2054" s="101"/>
      <c r="BG2054" s="101"/>
      <c r="BH2054" s="101"/>
      <c r="BI2054" s="101"/>
      <c r="BJ2054" s="101"/>
      <c r="BK2054" s="101"/>
      <c r="BL2054" s="101"/>
      <c r="BM2054" s="101"/>
      <c r="BN2054" s="101"/>
      <c r="BO2054" s="103"/>
      <c r="BP2054" s="101"/>
      <c r="BQ2054" s="101"/>
      <c r="BR2054" s="101"/>
      <c r="BS2054" s="101"/>
      <c r="BT2054" s="101"/>
      <c r="BU2054" s="101"/>
      <c r="BV2054" s="101"/>
      <c r="BW2054" s="101"/>
      <c r="BX2054" s="101"/>
      <c r="BY2054" s="101"/>
      <c r="BZ2054" s="101"/>
      <c r="CA2054" s="101"/>
      <c r="CB2054" s="101"/>
      <c r="CC2054" s="101"/>
      <c r="CD2054" s="101"/>
      <c r="CE2054" s="101"/>
      <c r="CF2054" s="101"/>
      <c r="CG2054" s="37" t="e">
        <f>VLOOKUP(Table_1[[#This Row],[EAN]],'[1]Planilha1'!$E:$R,13,0)</f>
        <v>#N/A</v>
      </c>
      <c r="CI2054" s="188">
        <f>IF(Table_1[[#This Row],[STATUS MERCADO]]="GO",Table_1[[#This Row],[M. BRUTA TOTAL]],0)</f>
        <v>0</v>
      </c>
      <c r="CJ2054" s="188">
        <f>IF(Table_1[[#This Row],[STATUS MERCADO]]="GO",Table_1[[#This Row],[PV UNIT. REALIZADO]]*Table_1[[#This Row],[QUANTIDADE]],0)</f>
        <v>0</v>
      </c>
    </row>
    <row r="2055" ht="15" hidden="1">
      <c r="A2055" s="7"/>
      <c r="B2055" s="84" t="s">
        <v>400</v>
      </c>
      <c r="C2055" s="75">
        <v>223741</v>
      </c>
      <c r="D2055" s="75" t="s">
        <v>2292</v>
      </c>
      <c r="E2055" s="85">
        <v>7891024042397</v>
      </c>
      <c r="F2055" s="86" t="s">
        <v>2293</v>
      </c>
      <c r="G2055" s="75" t="s">
        <v>15</v>
      </c>
      <c r="H2055" s="75">
        <v>1620</v>
      </c>
      <c r="I2055" s="87" t="s">
        <v>1541</v>
      </c>
      <c r="J2055" s="75" t="s">
        <v>1719</v>
      </c>
      <c r="K2055" s="88" t="s">
        <v>1177</v>
      </c>
      <c r="L2055" s="88">
        <v>12</v>
      </c>
      <c r="M2055" s="88">
        <v>0</v>
      </c>
      <c r="N2055" s="75" t="s">
        <v>85</v>
      </c>
      <c r="O2055" s="75" t="s">
        <v>1739</v>
      </c>
      <c r="P2055" s="89"/>
      <c r="Q2055" s="90">
        <f>(17/100+7.6/100+1.65/100)*P2055</f>
        <v>0</v>
      </c>
      <c r="R2055" s="90"/>
      <c r="S2055" s="90"/>
      <c r="T2055" s="90"/>
      <c r="U2055" s="90"/>
      <c r="V2055" s="90">
        <f>+P2055-Q2055+R2055+S2055+T2055+U2055</f>
        <v>0</v>
      </c>
      <c r="W2055" s="91">
        <f>(1.02/100)</f>
        <v>1.02E-2</v>
      </c>
      <c r="X2055" s="91">
        <v>4.8E-3</v>
      </c>
      <c r="Y2055" s="91">
        <v>0.17</v>
      </c>
      <c r="Z2055" s="91">
        <v>1.65E-2</v>
      </c>
      <c r="AA2055" s="91">
        <v>7.6E-2</v>
      </c>
      <c r="AB2055" s="91">
        <f>SUM(W2055:AA2055)</f>
        <v>0.2775</v>
      </c>
      <c r="AC2055" s="75">
        <v>12</v>
      </c>
      <c r="AD2055" s="92">
        <f>IF(AL2055="","",+AC2055*AL2055)</f>
      </c>
      <c r="AE2055" s="93">
        <f>IF(AL2055="","",+AL2055*AB2055)</f>
      </c>
      <c r="AF2055" s="92">
        <f>IF(AL2055="","",+AL2055-AE2055)</f>
      </c>
      <c r="AG2055" s="93">
        <f>+V2055</f>
        <v>0</v>
      </c>
      <c r="AH2055" s="92">
        <f>IF(AF2055="","",+AF2055-AG2055)</f>
      </c>
      <c r="AI2055" s="92">
        <f>IF(AH2055="","",+AH2055*AC2055)</f>
      </c>
      <c r="AJ2055" s="93"/>
      <c r="AK2055" s="94">
        <v>0.33</v>
      </c>
      <c r="AL2055" s="93">
        <f>IF(V2055=0,"",V2055/(1-AB2055-AK2055))</f>
      </c>
      <c r="AM2055" s="95">
        <v>0.33</v>
      </c>
      <c r="AN2055" s="93">
        <f>IF(V2055=0,"",V2055/(1-AB2055-AM2055))</f>
      </c>
      <c r="AO2055" s="96">
        <v>1.2</v>
      </c>
      <c r="AP2055" s="93">
        <f>IF(BD!AJ2055="","",BD!AJ2055*BD!AO2055)</f>
      </c>
      <c r="AQ2055" s="91">
        <f>BD!AM2055/BD!AK2055-1</f>
        <v>0</v>
      </c>
      <c r="AR2055" s="91">
        <f>IF(BD!AN2055="","",IF(BD!AJ2055="","",BD!AN2055/BD!AJ2055-1))</f>
      </c>
      <c r="AS2055" s="91">
        <f>IF(BD!AN2055="","",IF(BD!AN2055&lt;BD!AL2055,"ABAIXO DA META","DENTRO DA META"))</f>
      </c>
      <c r="AT2055" s="91" t="str">
        <f>IF(BD!AJ2055="","EM ANÁLISE",IF(BD!AP2055&gt;=BD!AN2055,"GO", "NO GO"))</f>
        <v>EM ANÁLISE</v>
      </c>
      <c r="AU2055" s="97">
        <f>IF(AN2055="","",+BD!$AN2055-AJ2055)</f>
      </c>
      <c r="AV2055" s="98"/>
      <c r="AW2055" s="90">
        <f>BD!P2055*BD!AC2055</f>
        <v>0</v>
      </c>
      <c r="AX2055" s="90">
        <f>BD!V2055*BD!AC2055</f>
        <v>0</v>
      </c>
      <c r="AY2055" s="90">
        <f>IF(BD!AN2055="","",BD!AN2055*BD!AC2055)</f>
      </c>
      <c r="AZ2055" s="75" t="s">
        <v>123</v>
      </c>
      <c r="BA2055" s="75"/>
      <c r="BB2055" s="75"/>
      <c r="BC2055" s="75"/>
      <c r="BD2055" s="104"/>
      <c r="BE2055" s="104"/>
      <c r="BF2055" s="101"/>
      <c r="BG2055" s="101"/>
      <c r="BH2055" s="101"/>
      <c r="BI2055" s="101"/>
      <c r="BJ2055" s="101"/>
      <c r="BK2055" s="101"/>
      <c r="BL2055" s="101"/>
      <c r="BM2055" s="101"/>
      <c r="BN2055" s="101"/>
      <c r="BO2055" s="103"/>
      <c r="BP2055" s="101"/>
      <c r="BQ2055" s="101"/>
      <c r="BR2055" s="101"/>
      <c r="BS2055" s="101"/>
      <c r="BT2055" s="101"/>
      <c r="BU2055" s="101"/>
      <c r="BV2055" s="101"/>
      <c r="BW2055" s="101"/>
      <c r="BX2055" s="101"/>
      <c r="BY2055" s="101"/>
      <c r="BZ2055" s="101"/>
      <c r="CA2055" s="101"/>
      <c r="CB2055" s="101"/>
      <c r="CC2055" s="101"/>
      <c r="CD2055" s="101"/>
      <c r="CE2055" s="101"/>
      <c r="CF2055" s="101"/>
      <c r="CG2055" s="37" t="e">
        <f>VLOOKUP(Table_1[[#This Row],[EAN]],'[1]Planilha1'!$E:$R,13,0)</f>
        <v>#N/A</v>
      </c>
      <c r="CI2055" s="188">
        <f>IF(Table_1[[#This Row],[STATUS MERCADO]]="GO",Table_1[[#This Row],[M. BRUTA TOTAL]],0)</f>
        <v>0</v>
      </c>
      <c r="CJ2055" s="188">
        <f>IF(Table_1[[#This Row],[STATUS MERCADO]]="GO",Table_1[[#This Row],[PV UNIT. REALIZADO]]*Table_1[[#This Row],[QUANTIDADE]],0)</f>
        <v>0</v>
      </c>
    </row>
    <row r="2056" ht="15" hidden="1">
      <c r="A2056" s="7"/>
      <c r="B2056" s="84" t="s">
        <v>400</v>
      </c>
      <c r="C2056" s="75">
        <v>223742</v>
      </c>
      <c r="D2056" s="75">
        <v>61001938</v>
      </c>
      <c r="E2056" s="85">
        <v>7509546654072</v>
      </c>
      <c r="F2056" s="86" t="s">
        <v>2294</v>
      </c>
      <c r="G2056" s="75" t="s">
        <v>15</v>
      </c>
      <c r="H2056" s="75">
        <v>1090</v>
      </c>
      <c r="I2056" s="87" t="s">
        <v>1554</v>
      </c>
      <c r="J2056" s="75" t="s">
        <v>1607</v>
      </c>
      <c r="K2056" s="88" t="s">
        <v>1177</v>
      </c>
      <c r="L2056" s="88">
        <v>60</v>
      </c>
      <c r="M2056" s="88">
        <v>0</v>
      </c>
      <c r="N2056" s="75" t="s">
        <v>85</v>
      </c>
      <c r="O2056" s="75" t="s">
        <v>1739</v>
      </c>
      <c r="P2056" s="89"/>
      <c r="Q2056" s="90">
        <f>(17/100+7.6/100+1.65/100)*P2056</f>
        <v>0</v>
      </c>
      <c r="R2056" s="90"/>
      <c r="S2056" s="90"/>
      <c r="T2056" s="90"/>
      <c r="U2056" s="90"/>
      <c r="V2056" s="90">
        <f>+P2056-Q2056+R2056+S2056+T2056+U2056</f>
        <v>0</v>
      </c>
      <c r="W2056" s="91">
        <f>(1.02/100)</f>
        <v>1.02E-2</v>
      </c>
      <c r="X2056" s="91">
        <v>4.8E-3</v>
      </c>
      <c r="Y2056" s="91">
        <v>0.17</v>
      </c>
      <c r="Z2056" s="91">
        <v>1.65E-2</v>
      </c>
      <c r="AA2056" s="91">
        <v>7.6E-2</v>
      </c>
      <c r="AB2056" s="91">
        <f>SUM(W2056:AA2056)</f>
        <v>0.2775</v>
      </c>
      <c r="AC2056" s="75">
        <v>12</v>
      </c>
      <c r="AD2056" s="92">
        <f>IF(AL2056="","",+AC2056*AL2056)</f>
      </c>
      <c r="AE2056" s="93">
        <f>IF(AL2056="","",+AL2056*AB2056)</f>
      </c>
      <c r="AF2056" s="92">
        <f>IF(AL2056="","",+AL2056-AE2056)</f>
      </c>
      <c r="AG2056" s="93">
        <f>+V2056</f>
        <v>0</v>
      </c>
      <c r="AH2056" s="92">
        <f>IF(AF2056="","",+AF2056-AG2056)</f>
      </c>
      <c r="AI2056" s="92">
        <f>IF(AH2056="","",+AH2056*AC2056)</f>
      </c>
      <c r="AJ2056" s="93"/>
      <c r="AK2056" s="94">
        <v>0.33</v>
      </c>
      <c r="AL2056" s="93">
        <f>IF(V2056=0,"",V2056/(1-AB2056-AK2056))</f>
      </c>
      <c r="AM2056" s="95">
        <v>0.33</v>
      </c>
      <c r="AN2056" s="93">
        <f>IF(V2056=0,"",V2056/(1-AB2056-AM2056))</f>
      </c>
      <c r="AO2056" s="96">
        <v>1.2</v>
      </c>
      <c r="AP2056" s="93">
        <f>IF(BD!AJ2056="","",BD!AJ2056*BD!AO2056)</f>
      </c>
      <c r="AQ2056" s="91">
        <f>BD!AM2056/BD!AK2056-1</f>
        <v>0</v>
      </c>
      <c r="AR2056" s="91">
        <f>IF(BD!AN2056="","",IF(BD!AJ2056="","",BD!AN2056/BD!AJ2056-1))</f>
      </c>
      <c r="AS2056" s="91">
        <f>IF(BD!AN2056="","",IF(BD!AN2056&lt;BD!AL2056,"ABAIXO DA META","DENTRO DA META"))</f>
      </c>
      <c r="AT2056" s="91" t="str">
        <f>IF(BD!AJ2056="","EM ANÁLISE",IF(BD!AP2056&gt;=BD!AN2056,"GO", "NO GO"))</f>
        <v>EM ANÁLISE</v>
      </c>
      <c r="AU2056" s="97">
        <f>IF(AN2056="","",+BD!$AN2056-AJ2056)</f>
      </c>
      <c r="AV2056" s="98"/>
      <c r="AW2056" s="90">
        <f>BD!P2056*BD!AC2056</f>
        <v>0</v>
      </c>
      <c r="AX2056" s="90">
        <f>BD!V2056*BD!AC2056</f>
        <v>0</v>
      </c>
      <c r="AY2056" s="90">
        <f>IF(BD!AN2056="","",BD!AN2056*BD!AC2056)</f>
      </c>
      <c r="AZ2056" s="75" t="s">
        <v>123</v>
      </c>
      <c r="BA2056" s="75"/>
      <c r="BB2056" s="75"/>
      <c r="BC2056" s="75"/>
      <c r="BD2056" s="104"/>
      <c r="BE2056" s="104"/>
      <c r="BF2056" s="101"/>
      <c r="BG2056" s="101"/>
      <c r="BH2056" s="101"/>
      <c r="BI2056" s="101"/>
      <c r="BJ2056" s="101"/>
      <c r="BK2056" s="101"/>
      <c r="BL2056" s="101"/>
      <c r="BM2056" s="101"/>
      <c r="BN2056" s="101"/>
      <c r="BO2056" s="103"/>
      <c r="BP2056" s="101"/>
      <c r="BQ2056" s="101"/>
      <c r="BR2056" s="101"/>
      <c r="BS2056" s="101"/>
      <c r="BT2056" s="101"/>
      <c r="BU2056" s="101"/>
      <c r="BV2056" s="101"/>
      <c r="BW2056" s="101"/>
      <c r="BX2056" s="101"/>
      <c r="BY2056" s="101"/>
      <c r="BZ2056" s="101"/>
      <c r="CA2056" s="101"/>
      <c r="CB2056" s="101"/>
      <c r="CC2056" s="101"/>
      <c r="CD2056" s="101"/>
      <c r="CE2056" s="101"/>
      <c r="CF2056" s="101"/>
      <c r="CG2056" s="37" t="e">
        <f>VLOOKUP(Table_1[[#This Row],[EAN]],'[1]Planilha1'!$E:$R,13,0)</f>
        <v>#N/A</v>
      </c>
      <c r="CI2056" s="188">
        <f>IF(Table_1[[#This Row],[STATUS MERCADO]]="GO",Table_1[[#This Row],[M. BRUTA TOTAL]],0)</f>
        <v>0</v>
      </c>
      <c r="CJ2056" s="188">
        <f>IF(Table_1[[#This Row],[STATUS MERCADO]]="GO",Table_1[[#This Row],[PV UNIT. REALIZADO]]*Table_1[[#This Row],[QUANTIDADE]],0)</f>
        <v>0</v>
      </c>
    </row>
    <row r="2057" ht="15" hidden="1">
      <c r="A2057" s="7"/>
      <c r="B2057" s="84" t="s">
        <v>400</v>
      </c>
      <c r="C2057" s="75">
        <v>223743</v>
      </c>
      <c r="D2057" s="75">
        <v>61001937</v>
      </c>
      <c r="E2057" s="85">
        <v>7509546654065</v>
      </c>
      <c r="F2057" s="86" t="s">
        <v>2295</v>
      </c>
      <c r="G2057" s="75" t="s">
        <v>15</v>
      </c>
      <c r="H2057" s="75">
        <v>1090</v>
      </c>
      <c r="I2057" s="87" t="s">
        <v>1554</v>
      </c>
      <c r="J2057" s="75" t="s">
        <v>1607</v>
      </c>
      <c r="K2057" s="88" t="s">
        <v>1177</v>
      </c>
      <c r="L2057" s="88">
        <v>60</v>
      </c>
      <c r="M2057" s="88">
        <v>0</v>
      </c>
      <c r="N2057" s="75" t="s">
        <v>85</v>
      </c>
      <c r="O2057" s="75" t="s">
        <v>1739</v>
      </c>
      <c r="P2057" s="89"/>
      <c r="Q2057" s="90">
        <f>(17/100+7.6/100+1.65/100)*P2057</f>
        <v>0</v>
      </c>
      <c r="R2057" s="90"/>
      <c r="S2057" s="90"/>
      <c r="T2057" s="90"/>
      <c r="U2057" s="90"/>
      <c r="V2057" s="90">
        <f>+P2057-Q2057+R2057+S2057+T2057+U2057</f>
        <v>0</v>
      </c>
      <c r="W2057" s="91">
        <f>(1.02/100)</f>
        <v>1.02E-2</v>
      </c>
      <c r="X2057" s="91">
        <v>4.8E-3</v>
      </c>
      <c r="Y2057" s="91">
        <v>0.17</v>
      </c>
      <c r="Z2057" s="91">
        <v>1.65E-2</v>
      </c>
      <c r="AA2057" s="91">
        <v>7.6E-2</v>
      </c>
      <c r="AB2057" s="91">
        <f>SUM(W2057:AA2057)</f>
        <v>0.2775</v>
      </c>
      <c r="AC2057" s="75">
        <v>12</v>
      </c>
      <c r="AD2057" s="92">
        <f>IF(AL2057="","",+AC2057*AL2057)</f>
      </c>
      <c r="AE2057" s="93">
        <f>IF(AL2057="","",+AL2057*AB2057)</f>
      </c>
      <c r="AF2057" s="92">
        <f>IF(AL2057="","",+AL2057-AE2057)</f>
      </c>
      <c r="AG2057" s="93">
        <f>+V2057</f>
        <v>0</v>
      </c>
      <c r="AH2057" s="92">
        <f>IF(AF2057="","",+AF2057-AG2057)</f>
      </c>
      <c r="AI2057" s="92">
        <f>IF(AH2057="","",+AH2057*AC2057)</f>
      </c>
      <c r="AJ2057" s="93"/>
      <c r="AK2057" s="94">
        <v>0.33</v>
      </c>
      <c r="AL2057" s="93">
        <f>IF(V2057=0,"",V2057/(1-AB2057-AK2057))</f>
      </c>
      <c r="AM2057" s="95">
        <v>0.33</v>
      </c>
      <c r="AN2057" s="93">
        <f>IF(V2057=0,"",V2057/(1-AB2057-AM2057))</f>
      </c>
      <c r="AO2057" s="96">
        <v>1.2</v>
      </c>
      <c r="AP2057" s="93">
        <f>IF(BD!AJ2057="","",BD!AJ2057*BD!AO2057)</f>
      </c>
      <c r="AQ2057" s="91">
        <f>BD!AM2057/BD!AK2057-1</f>
        <v>0</v>
      </c>
      <c r="AR2057" s="91">
        <f>IF(BD!AN2057="","",IF(BD!AJ2057="","",BD!AN2057/BD!AJ2057-1))</f>
      </c>
      <c r="AS2057" s="91">
        <f>IF(BD!AN2057="","",IF(BD!AN2057&lt;BD!AL2057,"ABAIXO DA META","DENTRO DA META"))</f>
      </c>
      <c r="AT2057" s="91" t="str">
        <f>IF(BD!AJ2057="","EM ANÁLISE",IF(BD!AP2057&gt;=BD!AN2057,"GO", "NO GO"))</f>
        <v>EM ANÁLISE</v>
      </c>
      <c r="AU2057" s="97">
        <f>IF(AN2057="","",+BD!$AN2057-AJ2057)</f>
      </c>
      <c r="AV2057" s="98"/>
      <c r="AW2057" s="90">
        <f>BD!P2057*BD!AC2057</f>
        <v>0</v>
      </c>
      <c r="AX2057" s="90">
        <f>BD!V2057*BD!AC2057</f>
        <v>0</v>
      </c>
      <c r="AY2057" s="90">
        <f>IF(BD!AN2057="","",BD!AN2057*BD!AC2057)</f>
      </c>
      <c r="AZ2057" s="75" t="s">
        <v>123</v>
      </c>
      <c r="BA2057" s="75"/>
      <c r="BB2057" s="75"/>
      <c r="BC2057" s="75"/>
      <c r="BD2057" s="104"/>
      <c r="BE2057" s="104"/>
      <c r="BF2057" s="101"/>
      <c r="BG2057" s="101"/>
      <c r="BH2057" s="101"/>
      <c r="BI2057" s="101"/>
      <c r="BJ2057" s="101"/>
      <c r="BK2057" s="101"/>
      <c r="BL2057" s="101"/>
      <c r="BM2057" s="101"/>
      <c r="BN2057" s="101"/>
      <c r="BO2057" s="103"/>
      <c r="BP2057" s="101"/>
      <c r="BQ2057" s="101"/>
      <c r="BR2057" s="101"/>
      <c r="BS2057" s="101"/>
      <c r="BT2057" s="101"/>
      <c r="BU2057" s="101"/>
      <c r="BV2057" s="101"/>
      <c r="BW2057" s="101"/>
      <c r="BX2057" s="101"/>
      <c r="BY2057" s="101"/>
      <c r="BZ2057" s="101"/>
      <c r="CA2057" s="101"/>
      <c r="CB2057" s="101"/>
      <c r="CC2057" s="101"/>
      <c r="CD2057" s="101"/>
      <c r="CE2057" s="101"/>
      <c r="CF2057" s="101"/>
      <c r="CG2057" s="37" t="e">
        <f>VLOOKUP(Table_1[[#This Row],[EAN]],'[1]Planilha1'!$E:$R,13,0)</f>
        <v>#N/A</v>
      </c>
      <c r="CI2057" s="188">
        <f>IF(Table_1[[#This Row],[STATUS MERCADO]]="GO",Table_1[[#This Row],[M. BRUTA TOTAL]],0)</f>
        <v>0</v>
      </c>
      <c r="CJ2057" s="188">
        <f>IF(Table_1[[#This Row],[STATUS MERCADO]]="GO",Table_1[[#This Row],[PV UNIT. REALIZADO]]*Table_1[[#This Row],[QUANTIDADE]],0)</f>
        <v>0</v>
      </c>
    </row>
    <row r="2058" ht="15" hidden="1">
      <c r="A2058" s="7"/>
      <c r="B2058" s="84" t="s">
        <v>400</v>
      </c>
      <c r="C2058" s="75">
        <v>223744</v>
      </c>
      <c r="D2058" s="75">
        <v>61001936</v>
      </c>
      <c r="E2058" s="85">
        <v>7509546654058</v>
      </c>
      <c r="F2058" s="86" t="s">
        <v>2296</v>
      </c>
      <c r="G2058" s="75" t="s">
        <v>15</v>
      </c>
      <c r="H2058" s="75">
        <v>1090</v>
      </c>
      <c r="I2058" s="87" t="s">
        <v>1554</v>
      </c>
      <c r="J2058" s="75" t="s">
        <v>1607</v>
      </c>
      <c r="K2058" s="88" t="s">
        <v>1177</v>
      </c>
      <c r="L2058" s="88">
        <v>60</v>
      </c>
      <c r="M2058" s="88">
        <v>0</v>
      </c>
      <c r="N2058" s="75" t="s">
        <v>85</v>
      </c>
      <c r="O2058" s="75" t="s">
        <v>1739</v>
      </c>
      <c r="P2058" s="89"/>
      <c r="Q2058" s="90">
        <f>(17/100+7.6/100+1.65/100)*P2058</f>
        <v>0</v>
      </c>
      <c r="R2058" s="90"/>
      <c r="S2058" s="90"/>
      <c r="T2058" s="90"/>
      <c r="U2058" s="90"/>
      <c r="V2058" s="90">
        <f>+P2058-Q2058+R2058+S2058+T2058+U2058</f>
        <v>0</v>
      </c>
      <c r="W2058" s="91">
        <f>(1.02/100)</f>
        <v>1.02E-2</v>
      </c>
      <c r="X2058" s="91">
        <v>4.8E-3</v>
      </c>
      <c r="Y2058" s="91">
        <v>0.17</v>
      </c>
      <c r="Z2058" s="91">
        <v>1.65E-2</v>
      </c>
      <c r="AA2058" s="91">
        <v>7.6E-2</v>
      </c>
      <c r="AB2058" s="91">
        <f>SUM(W2058:AA2058)</f>
        <v>0.2775</v>
      </c>
      <c r="AC2058" s="75">
        <v>12</v>
      </c>
      <c r="AD2058" s="92">
        <f>IF(AL2058="","",+AC2058*AL2058)</f>
      </c>
      <c r="AE2058" s="93">
        <f>IF(AL2058="","",+AL2058*AB2058)</f>
      </c>
      <c r="AF2058" s="92">
        <f>IF(AL2058="","",+AL2058-AE2058)</f>
      </c>
      <c r="AG2058" s="93">
        <f>+V2058</f>
        <v>0</v>
      </c>
      <c r="AH2058" s="92">
        <f>IF(AF2058="","",+AF2058-AG2058)</f>
      </c>
      <c r="AI2058" s="92">
        <f>IF(AH2058="","",+AH2058*AC2058)</f>
      </c>
      <c r="AJ2058" s="93"/>
      <c r="AK2058" s="94">
        <v>0.33</v>
      </c>
      <c r="AL2058" s="93">
        <f>IF(V2058=0,"",V2058/(1-AB2058-AK2058))</f>
      </c>
      <c r="AM2058" s="95">
        <v>0.33</v>
      </c>
      <c r="AN2058" s="93">
        <f>IF(V2058=0,"",V2058/(1-AB2058-AM2058))</f>
      </c>
      <c r="AO2058" s="96">
        <v>1.2</v>
      </c>
      <c r="AP2058" s="93">
        <f>IF(BD!AJ2058="","",BD!AJ2058*BD!AO2058)</f>
      </c>
      <c r="AQ2058" s="91">
        <f>BD!AM2058/BD!AK2058-1</f>
        <v>0</v>
      </c>
      <c r="AR2058" s="91">
        <f>IF(BD!AN2058="","",IF(BD!AJ2058="","",BD!AN2058/BD!AJ2058-1))</f>
      </c>
      <c r="AS2058" s="91">
        <f>IF(BD!AN2058="","",IF(BD!AN2058&lt;BD!AL2058,"ABAIXO DA META","DENTRO DA META"))</f>
      </c>
      <c r="AT2058" s="91" t="str">
        <f>IF(BD!AJ2058="","EM ANÁLISE",IF(BD!AP2058&gt;=BD!AN2058,"GO", "NO GO"))</f>
        <v>EM ANÁLISE</v>
      </c>
      <c r="AU2058" s="97">
        <f>IF(AN2058="","",+BD!$AN2058-AJ2058)</f>
      </c>
      <c r="AV2058" s="98"/>
      <c r="AW2058" s="90">
        <f>BD!P2058*BD!AC2058</f>
        <v>0</v>
      </c>
      <c r="AX2058" s="90">
        <f>BD!V2058*BD!AC2058</f>
        <v>0</v>
      </c>
      <c r="AY2058" s="90">
        <f>IF(BD!AN2058="","",BD!AN2058*BD!AC2058)</f>
      </c>
      <c r="AZ2058" s="75" t="s">
        <v>123</v>
      </c>
      <c r="BA2058" s="75"/>
      <c r="BB2058" s="75"/>
      <c r="BC2058" s="75"/>
      <c r="BD2058" s="104"/>
      <c r="BE2058" s="104"/>
      <c r="BF2058" s="101"/>
      <c r="BG2058" s="101"/>
      <c r="BH2058" s="101"/>
      <c r="BI2058" s="101"/>
      <c r="BJ2058" s="101"/>
      <c r="BK2058" s="101"/>
      <c r="BL2058" s="101"/>
      <c r="BM2058" s="101"/>
      <c r="BN2058" s="101"/>
      <c r="BO2058" s="103"/>
      <c r="BP2058" s="101"/>
      <c r="BQ2058" s="101"/>
      <c r="BR2058" s="101"/>
      <c r="BS2058" s="101"/>
      <c r="BT2058" s="101"/>
      <c r="BU2058" s="101"/>
      <c r="BV2058" s="101"/>
      <c r="BW2058" s="101"/>
      <c r="BX2058" s="101"/>
      <c r="BY2058" s="101"/>
      <c r="BZ2058" s="101"/>
      <c r="CA2058" s="101"/>
      <c r="CB2058" s="101"/>
      <c r="CC2058" s="101"/>
      <c r="CD2058" s="101"/>
      <c r="CE2058" s="101"/>
      <c r="CF2058" s="101"/>
      <c r="CG2058" s="37" t="e">
        <f>VLOOKUP(Table_1[[#This Row],[EAN]],'[1]Planilha1'!$E:$R,13,0)</f>
        <v>#N/A</v>
      </c>
      <c r="CI2058" s="188">
        <f>IF(Table_1[[#This Row],[STATUS MERCADO]]="GO",Table_1[[#This Row],[M. BRUTA TOTAL]],0)</f>
        <v>0</v>
      </c>
      <c r="CJ2058" s="188">
        <f>IF(Table_1[[#This Row],[STATUS MERCADO]]="GO",Table_1[[#This Row],[PV UNIT. REALIZADO]]*Table_1[[#This Row],[QUANTIDADE]],0)</f>
        <v>0</v>
      </c>
    </row>
    <row r="2059" ht="15" hidden="1">
      <c r="A2059" s="7"/>
      <c r="B2059" s="84" t="s">
        <v>400</v>
      </c>
      <c r="C2059" s="75">
        <v>223745</v>
      </c>
      <c r="D2059" s="75">
        <v>61002002</v>
      </c>
      <c r="E2059" s="85">
        <v>7509546654089</v>
      </c>
      <c r="F2059" s="86" t="s">
        <v>2297</v>
      </c>
      <c r="G2059" s="75" t="s">
        <v>15</v>
      </c>
      <c r="H2059" s="75">
        <v>1090</v>
      </c>
      <c r="I2059" s="87" t="s">
        <v>1554</v>
      </c>
      <c r="J2059" s="75" t="s">
        <v>1607</v>
      </c>
      <c r="K2059" s="88" t="s">
        <v>1177</v>
      </c>
      <c r="L2059" s="88">
        <v>60</v>
      </c>
      <c r="M2059" s="88">
        <v>0</v>
      </c>
      <c r="N2059" s="75" t="s">
        <v>85</v>
      </c>
      <c r="O2059" s="75" t="s">
        <v>1739</v>
      </c>
      <c r="P2059" s="89"/>
      <c r="Q2059" s="90">
        <f>(17/100+7.6/100+1.65/100)*P2059</f>
        <v>0</v>
      </c>
      <c r="R2059" s="90"/>
      <c r="S2059" s="90"/>
      <c r="T2059" s="90"/>
      <c r="U2059" s="90"/>
      <c r="V2059" s="90">
        <f>+P2059-Q2059+R2059+S2059+T2059+U2059</f>
        <v>0</v>
      </c>
      <c r="W2059" s="91">
        <f>(1.02/100)</f>
        <v>1.02E-2</v>
      </c>
      <c r="X2059" s="91">
        <v>4.8E-3</v>
      </c>
      <c r="Y2059" s="91">
        <v>0.17</v>
      </c>
      <c r="Z2059" s="91">
        <v>1.65E-2</v>
      </c>
      <c r="AA2059" s="91">
        <v>7.6E-2</v>
      </c>
      <c r="AB2059" s="91">
        <f>SUM(W2059:AA2059)</f>
        <v>0.2775</v>
      </c>
      <c r="AC2059" s="75">
        <v>12</v>
      </c>
      <c r="AD2059" s="92">
        <f>IF(AL2059="","",+AC2059*AL2059)</f>
      </c>
      <c r="AE2059" s="93">
        <f>IF(AL2059="","",+AL2059*AB2059)</f>
      </c>
      <c r="AF2059" s="92">
        <f>IF(AL2059="","",+AL2059-AE2059)</f>
      </c>
      <c r="AG2059" s="93">
        <f>+V2059</f>
        <v>0</v>
      </c>
      <c r="AH2059" s="92">
        <f>IF(AF2059="","",+AF2059-AG2059)</f>
      </c>
      <c r="AI2059" s="92">
        <f>IF(AH2059="","",+AH2059*AC2059)</f>
      </c>
      <c r="AJ2059" s="93"/>
      <c r="AK2059" s="94">
        <v>0.33</v>
      </c>
      <c r="AL2059" s="93">
        <f>IF(V2059=0,"",V2059/(1-AB2059-AK2059))</f>
      </c>
      <c r="AM2059" s="95">
        <v>0.33</v>
      </c>
      <c r="AN2059" s="93">
        <f>IF(V2059=0,"",V2059/(1-AB2059-AM2059))</f>
      </c>
      <c r="AO2059" s="96">
        <v>1.2</v>
      </c>
      <c r="AP2059" s="93">
        <f>IF(BD!AJ2059="","",BD!AJ2059*BD!AO2059)</f>
      </c>
      <c r="AQ2059" s="91">
        <f>BD!AM2059/BD!AK2059-1</f>
        <v>0</v>
      </c>
      <c r="AR2059" s="91">
        <f>IF(BD!AN2059="","",IF(BD!AJ2059="","",BD!AN2059/BD!AJ2059-1))</f>
      </c>
      <c r="AS2059" s="91">
        <f>IF(BD!AN2059="","",IF(BD!AN2059&lt;BD!AL2059,"ABAIXO DA META","DENTRO DA META"))</f>
      </c>
      <c r="AT2059" s="91" t="str">
        <f>IF(BD!AJ2059="","EM ANÁLISE",IF(BD!AP2059&gt;=BD!AN2059,"GO", "NO GO"))</f>
        <v>EM ANÁLISE</v>
      </c>
      <c r="AU2059" s="97">
        <f>IF(AN2059="","",+BD!$AN2059-AJ2059)</f>
      </c>
      <c r="AV2059" s="98"/>
      <c r="AW2059" s="90">
        <f>BD!P2059*BD!AC2059</f>
        <v>0</v>
      </c>
      <c r="AX2059" s="90">
        <f>BD!V2059*BD!AC2059</f>
        <v>0</v>
      </c>
      <c r="AY2059" s="90">
        <f>IF(BD!AN2059="","",BD!AN2059*BD!AC2059)</f>
      </c>
      <c r="AZ2059" s="75" t="s">
        <v>123</v>
      </c>
      <c r="BA2059" s="75"/>
      <c r="BB2059" s="75"/>
      <c r="BC2059" s="75"/>
      <c r="BD2059" s="104"/>
      <c r="BE2059" s="104"/>
      <c r="BF2059" s="101"/>
      <c r="BG2059" s="101"/>
      <c r="BH2059" s="101"/>
      <c r="BI2059" s="101"/>
      <c r="BJ2059" s="101"/>
      <c r="BK2059" s="101"/>
      <c r="BL2059" s="101"/>
      <c r="BM2059" s="101"/>
      <c r="BN2059" s="101"/>
      <c r="BO2059" s="103"/>
      <c r="BP2059" s="101"/>
      <c r="BQ2059" s="101"/>
      <c r="BR2059" s="101"/>
      <c r="BS2059" s="101"/>
      <c r="BT2059" s="101"/>
      <c r="BU2059" s="101"/>
      <c r="BV2059" s="101"/>
      <c r="BW2059" s="101"/>
      <c r="BX2059" s="101"/>
      <c r="BY2059" s="101"/>
      <c r="BZ2059" s="101"/>
      <c r="CA2059" s="101"/>
      <c r="CB2059" s="101"/>
      <c r="CC2059" s="101"/>
      <c r="CD2059" s="101"/>
      <c r="CE2059" s="101"/>
      <c r="CF2059" s="101"/>
      <c r="CG2059" s="37" t="e">
        <f>VLOOKUP(Table_1[[#This Row],[EAN]],'[1]Planilha1'!$E:$R,13,0)</f>
        <v>#N/A</v>
      </c>
      <c r="CI2059" s="188">
        <f>IF(Table_1[[#This Row],[STATUS MERCADO]]="GO",Table_1[[#This Row],[M. BRUTA TOTAL]],0)</f>
        <v>0</v>
      </c>
      <c r="CJ2059" s="188">
        <f>IF(Table_1[[#This Row],[STATUS MERCADO]]="GO",Table_1[[#This Row],[PV UNIT. REALIZADO]]*Table_1[[#This Row],[QUANTIDADE]],0)</f>
        <v>0</v>
      </c>
    </row>
    <row r="2060" ht="15" hidden="1">
      <c r="A2060" s="7"/>
      <c r="B2060" s="84" t="s">
        <v>400</v>
      </c>
      <c r="C2060" s="75">
        <v>223746</v>
      </c>
      <c r="D2060" s="75">
        <v>61002003</v>
      </c>
      <c r="E2060" s="85">
        <v>7509546654096</v>
      </c>
      <c r="F2060" s="86" t="s">
        <v>2298</v>
      </c>
      <c r="G2060" s="75" t="s">
        <v>15</v>
      </c>
      <c r="H2060" s="75">
        <v>1090</v>
      </c>
      <c r="I2060" s="87" t="s">
        <v>1554</v>
      </c>
      <c r="J2060" s="75" t="s">
        <v>1607</v>
      </c>
      <c r="K2060" s="88" t="s">
        <v>1177</v>
      </c>
      <c r="L2060" s="88">
        <v>60</v>
      </c>
      <c r="M2060" s="88">
        <v>0</v>
      </c>
      <c r="N2060" s="75" t="s">
        <v>85</v>
      </c>
      <c r="O2060" s="75" t="s">
        <v>1739</v>
      </c>
      <c r="P2060" s="89"/>
      <c r="Q2060" s="90">
        <f>(17/100+7.6/100+1.65/100)*P2060</f>
        <v>0</v>
      </c>
      <c r="R2060" s="90"/>
      <c r="S2060" s="90"/>
      <c r="T2060" s="90"/>
      <c r="U2060" s="90"/>
      <c r="V2060" s="90">
        <f>+P2060-Q2060+R2060+S2060+T2060+U2060</f>
        <v>0</v>
      </c>
      <c r="W2060" s="91">
        <f>(1.02/100)</f>
        <v>1.02E-2</v>
      </c>
      <c r="X2060" s="91">
        <v>4.8E-3</v>
      </c>
      <c r="Y2060" s="91">
        <v>0.17</v>
      </c>
      <c r="Z2060" s="91">
        <v>1.65E-2</v>
      </c>
      <c r="AA2060" s="91">
        <v>7.6E-2</v>
      </c>
      <c r="AB2060" s="91">
        <f>SUM(W2060:AA2060)</f>
        <v>0.2775</v>
      </c>
      <c r="AC2060" s="75">
        <v>12</v>
      </c>
      <c r="AD2060" s="92">
        <f>IF(AL2060="","",+AC2060*AL2060)</f>
      </c>
      <c r="AE2060" s="93">
        <f>IF(AL2060="","",+AL2060*AB2060)</f>
      </c>
      <c r="AF2060" s="92">
        <f>IF(AL2060="","",+AL2060-AE2060)</f>
      </c>
      <c r="AG2060" s="93">
        <f>+V2060</f>
        <v>0</v>
      </c>
      <c r="AH2060" s="92">
        <f>IF(AF2060="","",+AF2060-AG2060)</f>
      </c>
      <c r="AI2060" s="92">
        <f>IF(AH2060="","",+AH2060*AC2060)</f>
      </c>
      <c r="AJ2060" s="93"/>
      <c r="AK2060" s="94">
        <v>0.33</v>
      </c>
      <c r="AL2060" s="93">
        <f>IF(V2060=0,"",V2060/(1-AB2060-AK2060))</f>
      </c>
      <c r="AM2060" s="95">
        <v>0.33</v>
      </c>
      <c r="AN2060" s="93">
        <f>IF(V2060=0,"",V2060/(1-AB2060-AM2060))</f>
      </c>
      <c r="AO2060" s="96">
        <v>1.2</v>
      </c>
      <c r="AP2060" s="93">
        <f>IF(BD!AJ2060="","",BD!AJ2060*BD!AO2060)</f>
      </c>
      <c r="AQ2060" s="91">
        <f>BD!AM2060/BD!AK2060-1</f>
        <v>0</v>
      </c>
      <c r="AR2060" s="91">
        <f>IF(BD!AN2060="","",IF(BD!AJ2060="","",BD!AN2060/BD!AJ2060-1))</f>
      </c>
      <c r="AS2060" s="91">
        <f>IF(BD!AN2060="","",IF(BD!AN2060&lt;BD!AL2060,"ABAIXO DA META","DENTRO DA META"))</f>
      </c>
      <c r="AT2060" s="91" t="str">
        <f>IF(BD!AJ2060="","EM ANÁLISE",IF(BD!AP2060&gt;=BD!AN2060,"GO", "NO GO"))</f>
        <v>EM ANÁLISE</v>
      </c>
      <c r="AU2060" s="97">
        <f>IF(AN2060="","",+BD!$AN2060-AJ2060)</f>
      </c>
      <c r="AV2060" s="98"/>
      <c r="AW2060" s="90">
        <f>BD!P2060*BD!AC2060</f>
        <v>0</v>
      </c>
      <c r="AX2060" s="90">
        <f>BD!V2060*BD!AC2060</f>
        <v>0</v>
      </c>
      <c r="AY2060" s="90">
        <f>IF(BD!AN2060="","",BD!AN2060*BD!AC2060)</f>
      </c>
      <c r="AZ2060" s="75" t="s">
        <v>123</v>
      </c>
      <c r="BA2060" s="75"/>
      <c r="BB2060" s="75"/>
      <c r="BC2060" s="75"/>
      <c r="BD2060" s="104"/>
      <c r="BE2060" s="104"/>
      <c r="BF2060" s="101"/>
      <c r="BG2060" s="101"/>
      <c r="BH2060" s="101"/>
      <c r="BI2060" s="101"/>
      <c r="BJ2060" s="101"/>
      <c r="BK2060" s="101"/>
      <c r="BL2060" s="101"/>
      <c r="BM2060" s="101"/>
      <c r="BN2060" s="101"/>
      <c r="BO2060" s="103"/>
      <c r="BP2060" s="101"/>
      <c r="BQ2060" s="101"/>
      <c r="BR2060" s="101"/>
      <c r="BS2060" s="101"/>
      <c r="BT2060" s="101"/>
      <c r="BU2060" s="101"/>
      <c r="BV2060" s="101"/>
      <c r="BW2060" s="101"/>
      <c r="BX2060" s="101"/>
      <c r="BY2060" s="101"/>
      <c r="BZ2060" s="101"/>
      <c r="CA2060" s="101"/>
      <c r="CB2060" s="101"/>
      <c r="CC2060" s="101"/>
      <c r="CD2060" s="101"/>
      <c r="CE2060" s="101"/>
      <c r="CF2060" s="101"/>
      <c r="CG2060" s="37" t="e">
        <f>VLOOKUP(Table_1[[#This Row],[EAN]],'[1]Planilha1'!$E:$R,13,0)</f>
        <v>#N/A</v>
      </c>
      <c r="CI2060" s="188">
        <f>IF(Table_1[[#This Row],[STATUS MERCADO]]="GO",Table_1[[#This Row],[M. BRUTA TOTAL]],0)</f>
        <v>0</v>
      </c>
      <c r="CJ2060" s="188">
        <f>IF(Table_1[[#This Row],[STATUS MERCADO]]="GO",Table_1[[#This Row],[PV UNIT. REALIZADO]]*Table_1[[#This Row],[QUANTIDADE]],0)</f>
        <v>0</v>
      </c>
    </row>
    <row r="2061" ht="15" hidden="1">
      <c r="A2061" s="7"/>
      <c r="B2061" s="107" t="s">
        <v>400</v>
      </c>
      <c r="C2061" s="110">
        <v>223747</v>
      </c>
      <c r="D2061" s="110">
        <v>61002005</v>
      </c>
      <c r="E2061" s="108">
        <v>7509546654102</v>
      </c>
      <c r="F2061" s="109" t="s">
        <v>2299</v>
      </c>
      <c r="G2061" s="75" t="s">
        <v>15</v>
      </c>
      <c r="H2061" s="110">
        <v>1090</v>
      </c>
      <c r="I2061" s="111" t="s">
        <v>1554</v>
      </c>
      <c r="J2061" s="110" t="s">
        <v>1607</v>
      </c>
      <c r="K2061" s="112" t="s">
        <v>1177</v>
      </c>
      <c r="L2061" s="112">
        <v>60</v>
      </c>
      <c r="M2061" s="112">
        <v>0</v>
      </c>
      <c r="N2061" s="110" t="s">
        <v>85</v>
      </c>
      <c r="O2061" s="110" t="s">
        <v>1739</v>
      </c>
      <c r="P2061" s="113"/>
      <c r="Q2061" s="114">
        <f>(17/100+7.6/100+1.65/100)*P2061</f>
        <v>0</v>
      </c>
      <c r="R2061" s="114"/>
      <c r="S2061" s="114"/>
      <c r="T2061" s="114"/>
      <c r="U2061" s="114"/>
      <c r="V2061" s="114">
        <f>+P2061-Q2061+R2061+S2061+T2061+U2061</f>
        <v>0</v>
      </c>
      <c r="W2061" s="115">
        <f>(1.02/100)</f>
        <v>1.02E-2</v>
      </c>
      <c r="X2061" s="115">
        <v>4.8E-3</v>
      </c>
      <c r="Y2061" s="115">
        <v>0.17</v>
      </c>
      <c r="Z2061" s="115">
        <v>1.65E-2</v>
      </c>
      <c r="AA2061" s="115">
        <v>7.6E-2</v>
      </c>
      <c r="AB2061" s="115">
        <f>SUM(W2061:AA2061)</f>
        <v>0.2775</v>
      </c>
      <c r="AC2061" s="110">
        <v>12</v>
      </c>
      <c r="AD2061" s="116">
        <f>IF(AL2061="","",+AC2061*AL2061)</f>
      </c>
      <c r="AE2061" s="117">
        <f>IF(AL2061="","",+AL2061*AB2061)</f>
      </c>
      <c r="AF2061" s="116">
        <f>IF(AL2061="","",+AL2061-AE2061)</f>
      </c>
      <c r="AG2061" s="117">
        <f>+V2061</f>
        <v>0</v>
      </c>
      <c r="AH2061" s="116">
        <f>IF(AF2061="","",+AF2061-AG2061)</f>
      </c>
      <c r="AI2061" s="116">
        <f>IF(AH2061="","",+AH2061*AC2061)</f>
      </c>
      <c r="AJ2061" s="117"/>
      <c r="AK2061" s="118">
        <v>0.33</v>
      </c>
      <c r="AL2061" s="117">
        <f>IF(V2061=0,"",V2061/(1-AB2061-AK2061))</f>
      </c>
      <c r="AM2061" s="119">
        <v>0.33</v>
      </c>
      <c r="AN2061" s="117">
        <f>IF(V2061=0,"",V2061/(1-AB2061-AM2061))</f>
      </c>
      <c r="AO2061" s="120">
        <v>1.2</v>
      </c>
      <c r="AP2061" s="117">
        <f>IF(BD!AJ2061="","",BD!AJ2061*BD!AO2061)</f>
      </c>
      <c r="AQ2061" s="115">
        <f>BD!AM2061/BD!AK2061-1</f>
        <v>0</v>
      </c>
      <c r="AR2061" s="115">
        <f>IF(BD!AN2061="","",IF(BD!AJ2061="","",BD!AN2061/BD!AJ2061-1))</f>
      </c>
      <c r="AS2061" s="115">
        <f>IF(BD!AN2061="","",IF(BD!AN2061&lt;BD!AL2061,"ABAIXO DA META","DENTRO DA META"))</f>
      </c>
      <c r="AT2061" s="115" t="str">
        <f>IF(BD!AJ2061="","EM ANÁLISE",IF(BD!AP2061&gt;=BD!AN2061,"GO", "NO GO"))</f>
        <v>EM ANÁLISE</v>
      </c>
      <c r="AU2061" s="121">
        <f>IF(AN2061="","",+BD!$AN2061-AJ2061)</f>
      </c>
      <c r="AV2061" s="98"/>
      <c r="AW2061" s="114">
        <f>BD!P2061*BD!AC2061</f>
        <v>0</v>
      </c>
      <c r="AX2061" s="114">
        <f>BD!V2061*BD!AC2061</f>
        <v>0</v>
      </c>
      <c r="AY2061" s="114">
        <f>IF(BD!AN2061="","",BD!AN2061*BD!AC2061)</f>
      </c>
      <c r="AZ2061" s="110" t="s">
        <v>123</v>
      </c>
      <c r="BA2061" s="110"/>
      <c r="BB2061" s="110"/>
      <c r="BC2061" s="110"/>
      <c r="BD2061" s="104"/>
      <c r="BE2061" s="104"/>
      <c r="BF2061" s="101"/>
      <c r="BG2061" s="101"/>
      <c r="BH2061" s="101"/>
      <c r="BI2061" s="101"/>
      <c r="BJ2061" s="101"/>
      <c r="BK2061" s="101"/>
      <c r="BL2061" s="101"/>
      <c r="BM2061" s="101"/>
      <c r="BN2061" s="101"/>
      <c r="BO2061" s="103"/>
      <c r="BP2061" s="101"/>
      <c r="BQ2061" s="101"/>
      <c r="BR2061" s="101"/>
      <c r="BS2061" s="101"/>
      <c r="BT2061" s="101"/>
      <c r="BU2061" s="101"/>
      <c r="BV2061" s="101"/>
      <c r="BW2061" s="101"/>
      <c r="BX2061" s="101"/>
      <c r="BY2061" s="101"/>
      <c r="BZ2061" s="101"/>
      <c r="CA2061" s="101"/>
      <c r="CB2061" s="101"/>
      <c r="CC2061" s="101"/>
      <c r="CD2061" s="101"/>
      <c r="CE2061" s="101"/>
      <c r="CF2061" s="101"/>
      <c r="CG2061" s="37" t="e">
        <f>VLOOKUP(Table_1[[#This Row],[EAN]],'[1]Planilha1'!$E:$R,13,0)</f>
        <v>#N/A</v>
      </c>
      <c r="CI2061" s="188">
        <f>IF(Table_1[[#This Row],[STATUS MERCADO]]="GO",Table_1[[#This Row],[M. BRUTA TOTAL]],0)</f>
        <v>0</v>
      </c>
      <c r="CJ2061" s="188">
        <f>IF(Table_1[[#This Row],[STATUS MERCADO]]="GO",Table_1[[#This Row],[PV UNIT. REALIZADO]]*Table_1[[#This Row],[QUANTIDADE]],0)</f>
        <v>0</v>
      </c>
    </row>
    <row r="2062" ht="15" hidden="1">
      <c r="A2062" s="7"/>
      <c r="B2062" s="75" t="s">
        <v>400</v>
      </c>
      <c r="C2062" s="75">
        <v>223748</v>
      </c>
      <c r="D2062" s="75">
        <v>61008882</v>
      </c>
      <c r="E2062" s="85">
        <v>7501033205316</v>
      </c>
      <c r="F2062" s="86" t="s">
        <v>2300</v>
      </c>
      <c r="G2062" s="75" t="s">
        <v>15</v>
      </c>
      <c r="H2062" s="75">
        <v>1620</v>
      </c>
      <c r="I2062" s="87" t="s">
        <v>1541</v>
      </c>
      <c r="J2062" s="75" t="s">
        <v>1719</v>
      </c>
      <c r="K2062" s="88" t="s">
        <v>1177</v>
      </c>
      <c r="L2062" s="88">
        <v>4</v>
      </c>
      <c r="M2062" s="88">
        <v>0</v>
      </c>
      <c r="N2062" s="75" t="s">
        <v>85</v>
      </c>
      <c r="O2062" s="75" t="s">
        <v>1739</v>
      </c>
      <c r="P2062" s="89"/>
      <c r="Q2062" s="90">
        <f>(17/100+7.6/100+1.65/100)*P2062</f>
        <v>0</v>
      </c>
      <c r="R2062" s="90"/>
      <c r="S2062" s="90"/>
      <c r="T2062" s="90"/>
      <c r="U2062" s="90"/>
      <c r="V2062" s="90">
        <f>+P2062-Q2062+R2062+S2062+T2062+U2062</f>
        <v>0</v>
      </c>
      <c r="W2062" s="91">
        <f>(1.02/100)</f>
        <v>1.02E-2</v>
      </c>
      <c r="X2062" s="91">
        <v>4.8E-3</v>
      </c>
      <c r="Y2062" s="91">
        <v>0.17</v>
      </c>
      <c r="Z2062" s="91">
        <v>1.65E-2</v>
      </c>
      <c r="AA2062" s="91">
        <v>7.6E-2</v>
      </c>
      <c r="AB2062" s="91">
        <f>SUM(W2062:AA2062)</f>
        <v>0.2775</v>
      </c>
      <c r="AC2062" s="75">
        <v>12</v>
      </c>
      <c r="AD2062" s="92">
        <f>IF(AL2062="","",+AC2062*AL2062)</f>
      </c>
      <c r="AE2062" s="93">
        <f>IF(AL2062="","",+AL2062*AB2062)</f>
      </c>
      <c r="AF2062" s="92">
        <f>IF(AL2062="","",+AL2062-AE2062)</f>
      </c>
      <c r="AG2062" s="93">
        <f>+V2062</f>
        <v>0</v>
      </c>
      <c r="AH2062" s="92">
        <f>IF(AF2062="","",+AF2062-AG2062)</f>
      </c>
      <c r="AI2062" s="92">
        <f>IF(AH2062="","",+AH2062*AC2062)</f>
      </c>
      <c r="AJ2062" s="93"/>
      <c r="AK2062" s="94">
        <v>0.33</v>
      </c>
      <c r="AL2062" s="93">
        <f>IF(V2062=0,"",V2062/(1-AB2062-AK2062))</f>
      </c>
      <c r="AM2062" s="95">
        <v>0.33</v>
      </c>
      <c r="AN2062" s="93">
        <f>IF(V2062=0,"",V2062/(1-AB2062-AM2062))</f>
      </c>
      <c r="AO2062" s="96">
        <v>1.2</v>
      </c>
      <c r="AP2062" s="93">
        <f>IF(BD!AJ2062="","",BD!AJ2062*BD!AO2062)</f>
      </c>
      <c r="AQ2062" s="91">
        <f>BD!AM2062/BD!AK2062-1</f>
        <v>0</v>
      </c>
      <c r="AR2062" s="91">
        <f>IF(BD!AN2062="","",IF(BD!AJ2062="","",BD!AN2062/BD!AJ2062-1))</f>
      </c>
      <c r="AS2062" s="91">
        <f>IF(BD!AN2062="","",IF(BD!AN2062&lt;BD!AL2062,"ABAIXO DA META","DENTRO DA META"))</f>
      </c>
      <c r="AT2062" s="91" t="str">
        <f>IF(BD!AJ2062="","EM ANÁLISE",IF(BD!AP2062&gt;=BD!AN2062,"GO", "NO GO"))</f>
        <v>EM ANÁLISE</v>
      </c>
      <c r="AU2062" s="97">
        <f>IF(AN2062="","",+BD!$AN2062-AJ2062)</f>
      </c>
      <c r="AV2062" s="98"/>
      <c r="AW2062" s="90">
        <f>BD!P2062*BD!AC2062</f>
        <v>0</v>
      </c>
      <c r="AX2062" s="90">
        <f>BD!V2062*BD!AC2062</f>
        <v>0</v>
      </c>
      <c r="AY2062" s="90">
        <f>IF(BD!AN2062="","",BD!AN2062*BD!AC2062)</f>
      </c>
      <c r="AZ2062" s="75" t="s">
        <v>123</v>
      </c>
      <c r="BA2062" s="75"/>
      <c r="BB2062" s="75"/>
      <c r="BC2062" s="75"/>
      <c r="BD2062" s="104"/>
      <c r="BE2062" s="104"/>
      <c r="BF2062" s="101"/>
      <c r="BG2062" s="101"/>
      <c r="BH2062" s="101"/>
      <c r="BI2062" s="101"/>
      <c r="BJ2062" s="101"/>
      <c r="BK2062" s="101"/>
      <c r="BL2062" s="101"/>
      <c r="BM2062" s="101"/>
      <c r="BN2062" s="101"/>
      <c r="BO2062" s="103"/>
      <c r="BP2062" s="101"/>
      <c r="BQ2062" s="101"/>
      <c r="BR2062" s="101"/>
      <c r="BS2062" s="101"/>
      <c r="BT2062" s="101"/>
      <c r="BU2062" s="101"/>
      <c r="BV2062" s="101"/>
      <c r="BW2062" s="101"/>
      <c r="BX2062" s="101"/>
      <c r="BY2062" s="101"/>
      <c r="BZ2062" s="101"/>
      <c r="CA2062" s="101"/>
      <c r="CB2062" s="101"/>
      <c r="CC2062" s="101"/>
      <c r="CD2062" s="101"/>
      <c r="CE2062" s="101"/>
      <c r="CF2062" s="101"/>
      <c r="CG2062" s="37" t="e">
        <f>VLOOKUP(Table_1[[#This Row],[EAN]],'[1]Planilha1'!$E:$R,13,0)</f>
        <v>#N/A</v>
      </c>
      <c r="CI2062" s="188">
        <f>IF(Table_1[[#This Row],[STATUS MERCADO]]="GO",Table_1[[#This Row],[M. BRUTA TOTAL]],0)</f>
        <v>0</v>
      </c>
      <c r="CJ2062" s="188">
        <f>IF(Table_1[[#This Row],[STATUS MERCADO]]="GO",Table_1[[#This Row],[PV UNIT. REALIZADO]]*Table_1[[#This Row],[QUANTIDADE]],0)</f>
        <v>0</v>
      </c>
    </row>
    <row r="2063" ht="15" hidden="1">
      <c r="A2063" s="7"/>
      <c r="B2063" s="75" t="s">
        <v>400</v>
      </c>
      <c r="C2063" s="75">
        <v>223749</v>
      </c>
      <c r="D2063" s="75" t="s">
        <v>2301</v>
      </c>
      <c r="E2063" s="85">
        <v>7891024039854</v>
      </c>
      <c r="F2063" s="86" t="s">
        <v>2302</v>
      </c>
      <c r="G2063" s="75" t="s">
        <v>15</v>
      </c>
      <c r="H2063" s="75">
        <v>1620</v>
      </c>
      <c r="I2063" s="87" t="s">
        <v>1541</v>
      </c>
      <c r="J2063" s="75" t="s">
        <v>1542</v>
      </c>
      <c r="K2063" s="88" t="s">
        <v>1177</v>
      </c>
      <c r="L2063" s="88">
        <v>12</v>
      </c>
      <c r="M2063" s="88">
        <v>0</v>
      </c>
      <c r="N2063" s="75" t="s">
        <v>85</v>
      </c>
      <c r="O2063" s="75" t="s">
        <v>1739</v>
      </c>
      <c r="P2063" s="89"/>
      <c r="Q2063" s="90">
        <f>(17/100+7.6/100+1.65/100)*P2063</f>
        <v>0</v>
      </c>
      <c r="R2063" s="90"/>
      <c r="S2063" s="90"/>
      <c r="T2063" s="90"/>
      <c r="U2063" s="90"/>
      <c r="V2063" s="90">
        <f>+P2063-Q2063+R2063+S2063+T2063+U2063</f>
        <v>0</v>
      </c>
      <c r="W2063" s="91">
        <f>(1.02/100)</f>
        <v>1.02E-2</v>
      </c>
      <c r="X2063" s="91">
        <v>4.8E-3</v>
      </c>
      <c r="Y2063" s="91">
        <v>0.17</v>
      </c>
      <c r="Z2063" s="91">
        <v>1.65E-2</v>
      </c>
      <c r="AA2063" s="91">
        <v>7.6E-2</v>
      </c>
      <c r="AB2063" s="91">
        <f>SUM(W2063:AA2063)</f>
        <v>0.2775</v>
      </c>
      <c r="AC2063" s="75">
        <v>12</v>
      </c>
      <c r="AD2063" s="92">
        <f>IF(AL2063="","",+AC2063*AL2063)</f>
      </c>
      <c r="AE2063" s="93">
        <f>IF(AL2063="","",+AL2063*AB2063)</f>
      </c>
      <c r="AF2063" s="92">
        <f>IF(AL2063="","",+AL2063-AE2063)</f>
      </c>
      <c r="AG2063" s="93">
        <f>+V2063</f>
        <v>0</v>
      </c>
      <c r="AH2063" s="92">
        <f>IF(AF2063="","",+AF2063-AG2063)</f>
      </c>
      <c r="AI2063" s="92">
        <f>IF(AH2063="","",+AH2063*AC2063)</f>
      </c>
      <c r="AJ2063" s="93"/>
      <c r="AK2063" s="94">
        <v>0.33</v>
      </c>
      <c r="AL2063" s="93">
        <f>IF(V2063=0,"",V2063/(1-AB2063-AK2063))</f>
      </c>
      <c r="AM2063" s="95">
        <v>0.33</v>
      </c>
      <c r="AN2063" s="93">
        <f>IF(V2063=0,"",V2063/(1-AB2063-AM2063))</f>
      </c>
      <c r="AO2063" s="96">
        <v>1.2</v>
      </c>
      <c r="AP2063" s="93">
        <f>IF(BD!AJ2063="","",BD!AJ2063*BD!AO2063)</f>
      </c>
      <c r="AQ2063" s="91">
        <f>BD!AM2063/BD!AK2063-1</f>
        <v>0</v>
      </c>
      <c r="AR2063" s="91">
        <f>IF(BD!AN2063="","",IF(BD!AJ2063="","",BD!AN2063/BD!AJ2063-1))</f>
      </c>
      <c r="AS2063" s="91">
        <f>IF(BD!AN2063="","",IF(BD!AN2063&lt;BD!AL2063,"ABAIXO DA META","DENTRO DA META"))</f>
      </c>
      <c r="AT2063" s="91" t="str">
        <f>IF(BD!AJ2063="","EM ANÁLISE",IF(BD!AP2063&gt;=BD!AN2063,"GO", "NO GO"))</f>
        <v>EM ANÁLISE</v>
      </c>
      <c r="AU2063" s="97">
        <f>IF(AN2063="","",+BD!$AN2063-AJ2063)</f>
      </c>
      <c r="AV2063" s="98"/>
      <c r="AW2063" s="90">
        <f>BD!P2063*BD!AC2063</f>
        <v>0</v>
      </c>
      <c r="AX2063" s="90">
        <f>BD!V2063*BD!AC2063</f>
        <v>0</v>
      </c>
      <c r="AY2063" s="90">
        <f>IF(BD!AN2063="","",BD!AN2063*BD!AC2063)</f>
      </c>
      <c r="AZ2063" s="75" t="s">
        <v>123</v>
      </c>
      <c r="BA2063" s="75"/>
      <c r="BB2063" s="75"/>
      <c r="BC2063" s="75"/>
      <c r="BD2063" s="104"/>
      <c r="BE2063" s="104"/>
      <c r="BF2063" s="101"/>
      <c r="BG2063" s="101"/>
      <c r="BH2063" s="101"/>
      <c r="BI2063" s="101"/>
      <c r="BJ2063" s="101"/>
      <c r="BK2063" s="101"/>
      <c r="BL2063" s="101"/>
      <c r="BM2063" s="101"/>
      <c r="BN2063" s="101"/>
      <c r="BO2063" s="103"/>
      <c r="BP2063" s="101"/>
      <c r="BQ2063" s="101"/>
      <c r="BR2063" s="101"/>
      <c r="BS2063" s="101"/>
      <c r="BT2063" s="101"/>
      <c r="BU2063" s="101"/>
      <c r="BV2063" s="101"/>
      <c r="BW2063" s="101"/>
      <c r="BX2063" s="101"/>
      <c r="BY2063" s="101"/>
      <c r="BZ2063" s="101"/>
      <c r="CA2063" s="101"/>
      <c r="CB2063" s="101"/>
      <c r="CC2063" s="101"/>
      <c r="CD2063" s="101"/>
      <c r="CE2063" s="101"/>
      <c r="CF2063" s="101"/>
      <c r="CG2063" s="37" t="e">
        <f>VLOOKUP(Table_1[[#This Row],[EAN]],'[1]Planilha1'!$E:$R,13,0)</f>
        <v>#N/A</v>
      </c>
      <c r="CI2063" s="188">
        <f>IF(Table_1[[#This Row],[STATUS MERCADO]]="GO",Table_1[[#This Row],[M. BRUTA TOTAL]],0)</f>
        <v>0</v>
      </c>
      <c r="CJ2063" s="188">
        <f>IF(Table_1[[#This Row],[STATUS MERCADO]]="GO",Table_1[[#This Row],[PV UNIT. REALIZADO]]*Table_1[[#This Row],[QUANTIDADE]],0)</f>
        <v>0</v>
      </c>
    </row>
    <row r="2064" ht="15" hidden="1">
      <c r="A2064" s="7"/>
      <c r="B2064" s="137" t="s">
        <v>400</v>
      </c>
      <c r="C2064" s="138">
        <v>223750</v>
      </c>
      <c r="D2064" s="138" t="s">
        <v>2303</v>
      </c>
      <c r="E2064" s="139">
        <v>7891024142240</v>
      </c>
      <c r="F2064" s="140" t="s">
        <v>2304</v>
      </c>
      <c r="G2064" s="75" t="s">
        <v>15</v>
      </c>
      <c r="H2064" s="138">
        <v>1090</v>
      </c>
      <c r="I2064" s="141" t="s">
        <v>1554</v>
      </c>
      <c r="J2064" s="138" t="s">
        <v>1633</v>
      </c>
      <c r="K2064" s="142" t="s">
        <v>1177</v>
      </c>
      <c r="L2064" s="142">
        <v>12</v>
      </c>
      <c r="M2064" s="142">
        <v>0</v>
      </c>
      <c r="N2064" s="138" t="s">
        <v>85</v>
      </c>
      <c r="O2064" s="138" t="s">
        <v>1739</v>
      </c>
      <c r="P2064" s="143"/>
      <c r="Q2064" s="144">
        <f>(17/100+7.6/100+1.65/100)*P2064</f>
        <v>0</v>
      </c>
      <c r="R2064" s="144"/>
      <c r="S2064" s="144"/>
      <c r="T2064" s="144"/>
      <c r="U2064" s="144"/>
      <c r="V2064" s="144">
        <f>+P2064-Q2064+R2064+S2064+T2064+U2064</f>
        <v>0</v>
      </c>
      <c r="W2064" s="145">
        <f>(1.02/100)</f>
        <v>1.02E-2</v>
      </c>
      <c r="X2064" s="145">
        <v>4.8E-3</v>
      </c>
      <c r="Y2064" s="145">
        <v>0.17</v>
      </c>
      <c r="Z2064" s="145">
        <v>1.65E-2</v>
      </c>
      <c r="AA2064" s="145">
        <v>7.6E-2</v>
      </c>
      <c r="AB2064" s="145">
        <f>SUM(W2064:AA2064)</f>
        <v>0.2775</v>
      </c>
      <c r="AC2064" s="138">
        <v>12</v>
      </c>
      <c r="AD2064" s="146">
        <f>IF(AL2064="","",+AC2064*AL2064)</f>
      </c>
      <c r="AE2064" s="147">
        <f>IF(AL2064="","",+AL2064*AB2064)</f>
      </c>
      <c r="AF2064" s="146">
        <f>IF(AL2064="","",+AL2064-AE2064)</f>
      </c>
      <c r="AG2064" s="147">
        <f>+V2064</f>
        <v>0</v>
      </c>
      <c r="AH2064" s="146">
        <f>IF(AF2064="","",+AF2064-AG2064)</f>
      </c>
      <c r="AI2064" s="146">
        <f>IF(AH2064="","",+AH2064*AC2064)</f>
      </c>
      <c r="AJ2064" s="147"/>
      <c r="AK2064" s="148">
        <v>0.33</v>
      </c>
      <c r="AL2064" s="147">
        <f>IF(V2064=0,"",V2064/(1-AB2064-AK2064))</f>
      </c>
      <c r="AM2064" s="149">
        <v>0.33</v>
      </c>
      <c r="AN2064" s="147">
        <f>IF(V2064=0,"",V2064/(1-AB2064-AM2064))</f>
      </c>
      <c r="AO2064" s="150">
        <v>1.2</v>
      </c>
      <c r="AP2064" s="147">
        <f>IF(BD!AJ2064="","",BD!AJ2064*BD!AO2064)</f>
      </c>
      <c r="AQ2064" s="145">
        <f>BD!AM2064/BD!AK2064-1</f>
        <v>0</v>
      </c>
      <c r="AR2064" s="145">
        <f>IF(BD!AN2064="","",IF(BD!AJ2064="","",BD!AN2064/BD!AJ2064-1))</f>
      </c>
      <c r="AS2064" s="145">
        <f>IF(BD!AN2064="","",IF(BD!AN2064&lt;BD!AL2064,"ABAIXO DA META","DENTRO DA META"))</f>
      </c>
      <c r="AT2064" s="145" t="str">
        <f>IF(BD!AJ2064="","EM ANÁLISE",IF(BD!AP2064&gt;=BD!AN2064,"GO", "NO GO"))</f>
        <v>EM ANÁLISE</v>
      </c>
      <c r="AU2064" s="151">
        <f>IF(AN2064="","",+BD!$AN2064-AJ2064)</f>
      </c>
      <c r="AV2064" s="98"/>
      <c r="AW2064" s="144">
        <f>BD!P2064*BD!AC2064</f>
        <v>0</v>
      </c>
      <c r="AX2064" s="144">
        <f>BD!V2064*BD!AC2064</f>
        <v>0</v>
      </c>
      <c r="AY2064" s="144">
        <f>IF(BD!AN2064="","",BD!AN2064*BD!AC2064)</f>
      </c>
      <c r="AZ2064" s="138" t="s">
        <v>123</v>
      </c>
      <c r="BA2064" s="138"/>
      <c r="BB2064" s="138"/>
      <c r="BC2064" s="138"/>
      <c r="BD2064" s="104"/>
      <c r="BE2064" s="104"/>
      <c r="BF2064" s="101"/>
      <c r="BG2064" s="101"/>
      <c r="BH2064" s="101"/>
      <c r="BI2064" s="101"/>
      <c r="BJ2064" s="101"/>
      <c r="BK2064" s="101"/>
      <c r="BL2064" s="101"/>
      <c r="BM2064" s="101"/>
      <c r="BN2064" s="101"/>
      <c r="BO2064" s="103"/>
      <c r="BP2064" s="101"/>
      <c r="BQ2064" s="101"/>
      <c r="BR2064" s="101"/>
      <c r="BS2064" s="101"/>
      <c r="BT2064" s="101"/>
      <c r="BU2064" s="101"/>
      <c r="BV2064" s="101"/>
      <c r="BW2064" s="101"/>
      <c r="BX2064" s="101"/>
      <c r="BY2064" s="101"/>
      <c r="BZ2064" s="101"/>
      <c r="CA2064" s="101"/>
      <c r="CB2064" s="101"/>
      <c r="CC2064" s="101"/>
      <c r="CD2064" s="101"/>
      <c r="CE2064" s="101"/>
      <c r="CF2064" s="101"/>
      <c r="CG2064" s="37" t="e">
        <f>VLOOKUP(Table_1[[#This Row],[EAN]],'[1]Planilha1'!$E:$R,13,0)</f>
        <v>#N/A</v>
      </c>
      <c r="CI2064" s="188">
        <f>IF(Table_1[[#This Row],[STATUS MERCADO]]="GO",Table_1[[#This Row],[M. BRUTA TOTAL]],0)</f>
        <v>0</v>
      </c>
      <c r="CJ2064" s="188">
        <f>IF(Table_1[[#This Row],[STATUS MERCADO]]="GO",Table_1[[#This Row],[PV UNIT. REALIZADO]]*Table_1[[#This Row],[QUANTIDADE]],0)</f>
        <v>0</v>
      </c>
    </row>
    <row r="2065" ht="15" hidden="1">
      <c r="A2065" s="7"/>
      <c r="B2065" s="84" t="s">
        <v>400</v>
      </c>
      <c r="C2065" s="75">
        <v>223751</v>
      </c>
      <c r="D2065" s="75" t="s">
        <v>2305</v>
      </c>
      <c r="E2065" s="85">
        <v>7891024042236</v>
      </c>
      <c r="F2065" s="86" t="s">
        <v>2306</v>
      </c>
      <c r="G2065" s="75" t="s">
        <v>15</v>
      </c>
      <c r="H2065" s="75">
        <v>1090</v>
      </c>
      <c r="I2065" s="87" t="s">
        <v>1554</v>
      </c>
      <c r="J2065" s="75" t="s">
        <v>1633</v>
      </c>
      <c r="K2065" s="88" t="s">
        <v>1177</v>
      </c>
      <c r="L2065" s="88">
        <v>12</v>
      </c>
      <c r="M2065" s="88">
        <v>0</v>
      </c>
      <c r="N2065" s="75" t="s">
        <v>85</v>
      </c>
      <c r="O2065" s="75" t="s">
        <v>1739</v>
      </c>
      <c r="P2065" s="89"/>
      <c r="Q2065" s="90">
        <f>(17/100+7.6/100+1.65/100)*P2065</f>
        <v>0</v>
      </c>
      <c r="R2065" s="90"/>
      <c r="S2065" s="90"/>
      <c r="T2065" s="90"/>
      <c r="U2065" s="90"/>
      <c r="V2065" s="90">
        <f>+P2065-Q2065+R2065+S2065+T2065+U2065</f>
        <v>0</v>
      </c>
      <c r="W2065" s="91">
        <f>(1.02/100)</f>
        <v>1.02E-2</v>
      </c>
      <c r="X2065" s="91">
        <v>4.8E-3</v>
      </c>
      <c r="Y2065" s="91">
        <v>0.17</v>
      </c>
      <c r="Z2065" s="91">
        <v>1.65E-2</v>
      </c>
      <c r="AA2065" s="91">
        <v>7.6E-2</v>
      </c>
      <c r="AB2065" s="91">
        <f>SUM(W2065:AA2065)</f>
        <v>0.2775</v>
      </c>
      <c r="AC2065" s="75">
        <v>12</v>
      </c>
      <c r="AD2065" s="92">
        <f>IF(AL2065="","",+AC2065*AL2065)</f>
      </c>
      <c r="AE2065" s="93">
        <f>IF(AL2065="","",+AL2065*AB2065)</f>
      </c>
      <c r="AF2065" s="92">
        <f>IF(AL2065="","",+AL2065-AE2065)</f>
      </c>
      <c r="AG2065" s="93">
        <f>+V2065</f>
        <v>0</v>
      </c>
      <c r="AH2065" s="92">
        <f>IF(AF2065="","",+AF2065-AG2065)</f>
      </c>
      <c r="AI2065" s="92">
        <f>IF(AH2065="","",+AH2065*AC2065)</f>
      </c>
      <c r="AJ2065" s="93"/>
      <c r="AK2065" s="94">
        <v>0.33</v>
      </c>
      <c r="AL2065" s="93">
        <f>IF(V2065=0,"",V2065/(1-AB2065-AK2065))</f>
      </c>
      <c r="AM2065" s="95">
        <v>0.33</v>
      </c>
      <c r="AN2065" s="93">
        <f>IF(V2065=0,"",V2065/(1-AB2065-AM2065))</f>
      </c>
      <c r="AO2065" s="96">
        <v>1.2</v>
      </c>
      <c r="AP2065" s="93">
        <f>IF(BD!AJ2065="","",BD!AJ2065*BD!AO2065)</f>
      </c>
      <c r="AQ2065" s="91">
        <f>BD!AM2065/BD!AK2065-1</f>
        <v>0</v>
      </c>
      <c r="AR2065" s="91">
        <f>IF(BD!AN2065="","",IF(BD!AJ2065="","",BD!AN2065/BD!AJ2065-1))</f>
      </c>
      <c r="AS2065" s="91">
        <f>IF(BD!AN2065="","",IF(BD!AN2065&lt;BD!AL2065,"ABAIXO DA META","DENTRO DA META"))</f>
      </c>
      <c r="AT2065" s="91" t="str">
        <f>IF(BD!AJ2065="","EM ANÁLISE",IF(BD!AP2065&gt;=BD!AN2065,"GO", "NO GO"))</f>
        <v>EM ANÁLISE</v>
      </c>
      <c r="AU2065" s="97">
        <f>IF(AN2065="","",+BD!$AN2065-AJ2065)</f>
      </c>
      <c r="AV2065" s="98"/>
      <c r="AW2065" s="90">
        <f>BD!P2065*BD!AC2065</f>
        <v>0</v>
      </c>
      <c r="AX2065" s="90">
        <f>BD!V2065*BD!AC2065</f>
        <v>0</v>
      </c>
      <c r="AY2065" s="90">
        <f>IF(BD!AN2065="","",BD!AN2065*BD!AC2065)</f>
      </c>
      <c r="AZ2065" s="75" t="s">
        <v>123</v>
      </c>
      <c r="BA2065" s="75"/>
      <c r="BB2065" s="75"/>
      <c r="BC2065" s="75"/>
      <c r="BD2065" s="104"/>
      <c r="BE2065" s="104"/>
      <c r="BF2065" s="101"/>
      <c r="BG2065" s="101"/>
      <c r="BH2065" s="101"/>
      <c r="BI2065" s="101"/>
      <c r="BJ2065" s="101"/>
      <c r="BK2065" s="101"/>
      <c r="BL2065" s="101"/>
      <c r="BM2065" s="101"/>
      <c r="BN2065" s="101"/>
      <c r="BO2065" s="103"/>
      <c r="BP2065" s="101"/>
      <c r="BQ2065" s="101"/>
      <c r="BR2065" s="101"/>
      <c r="BS2065" s="101"/>
      <c r="BT2065" s="101"/>
      <c r="BU2065" s="101"/>
      <c r="BV2065" s="101"/>
      <c r="BW2065" s="101"/>
      <c r="BX2065" s="101"/>
      <c r="BY2065" s="101"/>
      <c r="BZ2065" s="101"/>
      <c r="CA2065" s="101"/>
      <c r="CB2065" s="101"/>
      <c r="CC2065" s="101"/>
      <c r="CD2065" s="101"/>
      <c r="CE2065" s="101"/>
      <c r="CF2065" s="101"/>
      <c r="CG2065" s="37" t="e">
        <f>VLOOKUP(Table_1[[#This Row],[EAN]],'[1]Planilha1'!$E:$R,13,0)</f>
        <v>#N/A</v>
      </c>
      <c r="CI2065" s="188">
        <f>IF(Table_1[[#This Row],[STATUS MERCADO]]="GO",Table_1[[#This Row],[M. BRUTA TOTAL]],0)</f>
        <v>0</v>
      </c>
      <c r="CJ2065" s="188">
        <f>IF(Table_1[[#This Row],[STATUS MERCADO]]="GO",Table_1[[#This Row],[PV UNIT. REALIZADO]]*Table_1[[#This Row],[QUANTIDADE]],0)</f>
        <v>0</v>
      </c>
    </row>
    <row r="2066" ht="15" hidden="1">
      <c r="A2066" s="7"/>
      <c r="B2066" s="84" t="s">
        <v>400</v>
      </c>
      <c r="C2066" s="75">
        <v>223752</v>
      </c>
      <c r="D2066" s="75" t="s">
        <v>2307</v>
      </c>
      <c r="E2066" s="85">
        <v>7891024042229</v>
      </c>
      <c r="F2066" s="86" t="s">
        <v>2308</v>
      </c>
      <c r="G2066" s="75" t="s">
        <v>15</v>
      </c>
      <c r="H2066" s="75">
        <v>1090</v>
      </c>
      <c r="I2066" s="87" t="s">
        <v>1554</v>
      </c>
      <c r="J2066" s="75" t="s">
        <v>1607</v>
      </c>
      <c r="K2066" s="88" t="s">
        <v>1177</v>
      </c>
      <c r="L2066" s="88">
        <v>72</v>
      </c>
      <c r="M2066" s="88">
        <v>0</v>
      </c>
      <c r="N2066" s="75" t="s">
        <v>85</v>
      </c>
      <c r="O2066" s="75" t="s">
        <v>1739</v>
      </c>
      <c r="P2066" s="89"/>
      <c r="Q2066" s="90">
        <f>(17/100+7.6/100+1.65/100)*P2066</f>
        <v>0</v>
      </c>
      <c r="R2066" s="90"/>
      <c r="S2066" s="90"/>
      <c r="T2066" s="90"/>
      <c r="U2066" s="90"/>
      <c r="V2066" s="90">
        <f>+P2066-Q2066+R2066+S2066+T2066+U2066</f>
        <v>0</v>
      </c>
      <c r="W2066" s="91">
        <f>(1.02/100)</f>
        <v>1.02E-2</v>
      </c>
      <c r="X2066" s="91">
        <v>4.8E-3</v>
      </c>
      <c r="Y2066" s="91">
        <v>0.17</v>
      </c>
      <c r="Z2066" s="91">
        <v>1.65E-2</v>
      </c>
      <c r="AA2066" s="91">
        <v>7.6E-2</v>
      </c>
      <c r="AB2066" s="91">
        <f>SUM(W2066:AA2066)</f>
        <v>0.2775</v>
      </c>
      <c r="AC2066" s="75">
        <v>12</v>
      </c>
      <c r="AD2066" s="92">
        <f>IF(AL2066="","",+AC2066*AL2066)</f>
      </c>
      <c r="AE2066" s="93">
        <f>IF(AL2066="","",+AL2066*AB2066)</f>
      </c>
      <c r="AF2066" s="92">
        <f>IF(AL2066="","",+AL2066-AE2066)</f>
      </c>
      <c r="AG2066" s="93">
        <f>+V2066</f>
        <v>0</v>
      </c>
      <c r="AH2066" s="92">
        <f>IF(AF2066="","",+AF2066-AG2066)</f>
      </c>
      <c r="AI2066" s="92">
        <f>IF(AH2066="","",+AH2066*AC2066)</f>
      </c>
      <c r="AJ2066" s="93"/>
      <c r="AK2066" s="94">
        <v>0.33</v>
      </c>
      <c r="AL2066" s="93">
        <f>IF(V2066=0,"",V2066/(1-AB2066-AK2066))</f>
      </c>
      <c r="AM2066" s="95">
        <v>0.33</v>
      </c>
      <c r="AN2066" s="93">
        <f>IF(V2066=0,"",V2066/(1-AB2066-AM2066))</f>
      </c>
      <c r="AO2066" s="96">
        <v>1.2</v>
      </c>
      <c r="AP2066" s="93">
        <f>IF(BD!AJ2066="","",BD!AJ2066*BD!AO2066)</f>
      </c>
      <c r="AQ2066" s="91">
        <f>BD!AM2066/BD!AK2066-1</f>
        <v>0</v>
      </c>
      <c r="AR2066" s="91">
        <f>IF(BD!AN2066="","",IF(BD!AJ2066="","",BD!AN2066/BD!AJ2066-1))</f>
      </c>
      <c r="AS2066" s="91">
        <f>IF(BD!AN2066="","",IF(BD!AN2066&lt;BD!AL2066,"ABAIXO DA META","DENTRO DA META"))</f>
      </c>
      <c r="AT2066" s="91" t="str">
        <f>IF(BD!AJ2066="","EM ANÁLISE",IF(BD!AP2066&gt;=BD!AN2066,"GO", "NO GO"))</f>
        <v>EM ANÁLISE</v>
      </c>
      <c r="AU2066" s="97">
        <f>IF(AN2066="","",+BD!$AN2066-AJ2066)</f>
      </c>
      <c r="AV2066" s="98"/>
      <c r="AW2066" s="90">
        <f>BD!P2066*BD!AC2066</f>
        <v>0</v>
      </c>
      <c r="AX2066" s="90">
        <f>BD!V2066*BD!AC2066</f>
        <v>0</v>
      </c>
      <c r="AY2066" s="90">
        <f>IF(BD!AN2066="","",BD!AN2066*BD!AC2066)</f>
      </c>
      <c r="AZ2066" s="75" t="s">
        <v>123</v>
      </c>
      <c r="BA2066" s="75"/>
      <c r="BB2066" s="75"/>
      <c r="BC2066" s="75"/>
      <c r="BD2066" s="104"/>
      <c r="BE2066" s="104"/>
      <c r="BF2066" s="101"/>
      <c r="BG2066" s="101"/>
      <c r="BH2066" s="101"/>
      <c r="BI2066" s="101"/>
      <c r="BJ2066" s="101"/>
      <c r="BK2066" s="101"/>
      <c r="BL2066" s="101"/>
      <c r="BM2066" s="101"/>
      <c r="BN2066" s="101"/>
      <c r="BO2066" s="103"/>
      <c r="BP2066" s="101"/>
      <c r="BQ2066" s="101"/>
      <c r="BR2066" s="101"/>
      <c r="BS2066" s="101"/>
      <c r="BT2066" s="101"/>
      <c r="BU2066" s="101"/>
      <c r="BV2066" s="101"/>
      <c r="BW2066" s="101"/>
      <c r="BX2066" s="101"/>
      <c r="BY2066" s="101"/>
      <c r="BZ2066" s="101"/>
      <c r="CA2066" s="101"/>
      <c r="CB2066" s="101"/>
      <c r="CC2066" s="101"/>
      <c r="CD2066" s="101"/>
      <c r="CE2066" s="101"/>
      <c r="CF2066" s="101"/>
      <c r="CG2066" s="37" t="e">
        <f>VLOOKUP(Table_1[[#This Row],[EAN]],'[1]Planilha1'!$E:$R,13,0)</f>
        <v>#N/A</v>
      </c>
      <c r="CI2066" s="188">
        <f>IF(Table_1[[#This Row],[STATUS MERCADO]]="GO",Table_1[[#This Row],[M. BRUTA TOTAL]],0)</f>
        <v>0</v>
      </c>
      <c r="CJ2066" s="188">
        <f>IF(Table_1[[#This Row],[STATUS MERCADO]]="GO",Table_1[[#This Row],[PV UNIT. REALIZADO]]*Table_1[[#This Row],[QUANTIDADE]],0)</f>
        <v>0</v>
      </c>
    </row>
    <row r="2067" ht="15" hidden="1">
      <c r="A2067" s="7"/>
      <c r="B2067" s="84" t="s">
        <v>400</v>
      </c>
      <c r="C2067" s="75">
        <v>223753</v>
      </c>
      <c r="D2067" s="75" t="s">
        <v>2309</v>
      </c>
      <c r="E2067" s="85">
        <v>7891024040959</v>
      </c>
      <c r="F2067" s="86" t="s">
        <v>2310</v>
      </c>
      <c r="G2067" s="75" t="s">
        <v>20</v>
      </c>
      <c r="H2067" s="75">
        <v>1850</v>
      </c>
      <c r="I2067" s="87" t="s">
        <v>1411</v>
      </c>
      <c r="J2067" s="75" t="s">
        <v>1404</v>
      </c>
      <c r="K2067" s="88" t="s">
        <v>1177</v>
      </c>
      <c r="L2067" s="88">
        <v>6</v>
      </c>
      <c r="M2067" s="88">
        <v>0</v>
      </c>
      <c r="N2067" s="75" t="s">
        <v>85</v>
      </c>
      <c r="O2067" s="75" t="s">
        <v>1739</v>
      </c>
      <c r="P2067" s="89"/>
      <c r="Q2067" s="90">
        <f>(17/100+7.6/100+1.65/100)*P2067</f>
        <v>0</v>
      </c>
      <c r="R2067" s="90"/>
      <c r="S2067" s="90"/>
      <c r="T2067" s="90"/>
      <c r="U2067" s="90"/>
      <c r="V2067" s="90">
        <f>+P2067-Q2067+R2067+S2067+T2067+U2067</f>
        <v>0</v>
      </c>
      <c r="W2067" s="91">
        <f>(1.02/100)</f>
        <v>1.02E-2</v>
      </c>
      <c r="X2067" s="91">
        <v>4.8E-3</v>
      </c>
      <c r="Y2067" s="91">
        <v>0.17</v>
      </c>
      <c r="Z2067" s="91">
        <v>1.65E-2</v>
      </c>
      <c r="AA2067" s="91">
        <v>7.6E-2</v>
      </c>
      <c r="AB2067" s="91">
        <f>SUM(W2067:AA2067)</f>
        <v>0.2775</v>
      </c>
      <c r="AC2067" s="75">
        <v>12</v>
      </c>
      <c r="AD2067" s="92">
        <f>IF(AL2067="","",+AC2067*AL2067)</f>
      </c>
      <c r="AE2067" s="93">
        <f>IF(AL2067="","",+AL2067*AB2067)</f>
      </c>
      <c r="AF2067" s="92">
        <f>IF(AL2067="","",+AL2067-AE2067)</f>
      </c>
      <c r="AG2067" s="93">
        <f>+V2067</f>
        <v>0</v>
      </c>
      <c r="AH2067" s="92">
        <f>IF(AF2067="","",+AF2067-AG2067)</f>
      </c>
      <c r="AI2067" s="92">
        <f>IF(AH2067="","",+AH2067*AC2067)</f>
      </c>
      <c r="AJ2067" s="93"/>
      <c r="AK2067" s="94">
        <v>0.33</v>
      </c>
      <c r="AL2067" s="93">
        <f>IF(V2067=0,"",V2067/(1-AB2067-AK2067))</f>
      </c>
      <c r="AM2067" s="95">
        <v>0.33</v>
      </c>
      <c r="AN2067" s="93">
        <f>IF(V2067=0,"",V2067/(1-AB2067-AM2067))</f>
      </c>
      <c r="AO2067" s="96">
        <v>1.2</v>
      </c>
      <c r="AP2067" s="93">
        <f>IF(BD!AJ2067="","",BD!AJ2067*BD!AO2067)</f>
      </c>
      <c r="AQ2067" s="91">
        <f>BD!AM2067/BD!AK2067-1</f>
        <v>0</v>
      </c>
      <c r="AR2067" s="91">
        <f>IF(BD!AN2067="","",IF(BD!AJ2067="","",BD!AN2067/BD!AJ2067-1))</f>
      </c>
      <c r="AS2067" s="91">
        <f>IF(BD!AN2067="","",IF(BD!AN2067&lt;BD!AL2067,"ABAIXO DA META","DENTRO DA META"))</f>
      </c>
      <c r="AT2067" s="91" t="str">
        <f>IF(BD!AJ2067="","EM ANÁLISE",IF(BD!AP2067&gt;=BD!AN2067,"GO", "NO GO"))</f>
        <v>EM ANÁLISE</v>
      </c>
      <c r="AU2067" s="97">
        <f>IF(AN2067="","",+BD!$AN2067-AJ2067)</f>
      </c>
      <c r="AV2067" s="98"/>
      <c r="AW2067" s="90">
        <f>BD!P2067*BD!AC2067</f>
        <v>0</v>
      </c>
      <c r="AX2067" s="90">
        <f>BD!V2067*BD!AC2067</f>
        <v>0</v>
      </c>
      <c r="AY2067" s="90">
        <f>IF(BD!AN2067="","",BD!AN2067*BD!AC2067)</f>
      </c>
      <c r="AZ2067" s="75" t="s">
        <v>123</v>
      </c>
      <c r="BA2067" s="75"/>
      <c r="BB2067" s="75"/>
      <c r="BC2067" s="75"/>
      <c r="BD2067" s="104"/>
      <c r="BE2067" s="104"/>
      <c r="BF2067" s="101"/>
      <c r="BG2067" s="101"/>
      <c r="BH2067" s="101"/>
      <c r="BI2067" s="101"/>
      <c r="BJ2067" s="101"/>
      <c r="BK2067" s="101"/>
      <c r="BL2067" s="101"/>
      <c r="BM2067" s="101"/>
      <c r="BN2067" s="101"/>
      <c r="BO2067" s="103"/>
      <c r="BP2067" s="101"/>
      <c r="BQ2067" s="101"/>
      <c r="BR2067" s="101"/>
      <c r="BS2067" s="101"/>
      <c r="BT2067" s="101"/>
      <c r="BU2067" s="101"/>
      <c r="BV2067" s="101"/>
      <c r="BW2067" s="101"/>
      <c r="BX2067" s="101"/>
      <c r="BY2067" s="101"/>
      <c r="BZ2067" s="101"/>
      <c r="CA2067" s="101"/>
      <c r="CB2067" s="101"/>
      <c r="CC2067" s="101"/>
      <c r="CD2067" s="101"/>
      <c r="CE2067" s="101"/>
      <c r="CF2067" s="101"/>
      <c r="CG2067" s="37" t="e">
        <f>VLOOKUP(Table_1[[#This Row],[EAN]],'[1]Planilha1'!$E:$R,13,0)</f>
        <v>#N/A</v>
      </c>
      <c r="CI2067" s="188">
        <f>IF(Table_1[[#This Row],[STATUS MERCADO]]="GO",Table_1[[#This Row],[M. BRUTA TOTAL]],0)</f>
        <v>0</v>
      </c>
      <c r="CJ2067" s="188">
        <f>IF(Table_1[[#This Row],[STATUS MERCADO]]="GO",Table_1[[#This Row],[PV UNIT. REALIZADO]]*Table_1[[#This Row],[QUANTIDADE]],0)</f>
        <v>0</v>
      </c>
    </row>
    <row r="2068" ht="15" hidden="1">
      <c r="A2068" s="7"/>
      <c r="B2068" s="84" t="s">
        <v>400</v>
      </c>
      <c r="C2068" s="75">
        <v>223754</v>
      </c>
      <c r="D2068" s="75" t="s">
        <v>2311</v>
      </c>
      <c r="E2068" s="85">
        <v>7891024035139</v>
      </c>
      <c r="F2068" s="86" t="s">
        <v>2312</v>
      </c>
      <c r="G2068" s="75" t="s">
        <v>15</v>
      </c>
      <c r="H2068" s="75">
        <v>1090</v>
      </c>
      <c r="I2068" s="87" t="s">
        <v>1554</v>
      </c>
      <c r="J2068" s="75" t="s">
        <v>1607</v>
      </c>
      <c r="K2068" s="88" t="s">
        <v>1177</v>
      </c>
      <c r="L2068" s="88">
        <v>72</v>
      </c>
      <c r="M2068" s="88">
        <v>0</v>
      </c>
      <c r="N2068" s="75" t="s">
        <v>85</v>
      </c>
      <c r="O2068" s="75" t="s">
        <v>1739</v>
      </c>
      <c r="P2068" s="89"/>
      <c r="Q2068" s="90">
        <f>(17/100+7.6/100+1.65/100)*P2068</f>
        <v>0</v>
      </c>
      <c r="R2068" s="90"/>
      <c r="S2068" s="90"/>
      <c r="T2068" s="90"/>
      <c r="U2068" s="90"/>
      <c r="V2068" s="90">
        <f>+P2068-Q2068+R2068+S2068+T2068+U2068</f>
        <v>0</v>
      </c>
      <c r="W2068" s="91">
        <f>(1.02/100)</f>
        <v>1.02E-2</v>
      </c>
      <c r="X2068" s="91">
        <v>4.8E-3</v>
      </c>
      <c r="Y2068" s="91">
        <v>0.17</v>
      </c>
      <c r="Z2068" s="91">
        <v>1.65E-2</v>
      </c>
      <c r="AA2068" s="91">
        <v>7.6E-2</v>
      </c>
      <c r="AB2068" s="91">
        <f>SUM(W2068:AA2068)</f>
        <v>0.2775</v>
      </c>
      <c r="AC2068" s="75">
        <v>12</v>
      </c>
      <c r="AD2068" s="92">
        <f>IF(AL2068="","",+AC2068*AL2068)</f>
      </c>
      <c r="AE2068" s="93">
        <f>IF(AL2068="","",+AL2068*AB2068)</f>
      </c>
      <c r="AF2068" s="92">
        <f>IF(AL2068="","",+AL2068-AE2068)</f>
      </c>
      <c r="AG2068" s="93">
        <f>+V2068</f>
        <v>0</v>
      </c>
      <c r="AH2068" s="92">
        <f>IF(AF2068="","",+AF2068-AG2068)</f>
      </c>
      <c r="AI2068" s="92">
        <f>IF(AH2068="","",+AH2068*AC2068)</f>
      </c>
      <c r="AJ2068" s="93"/>
      <c r="AK2068" s="94">
        <v>0.33</v>
      </c>
      <c r="AL2068" s="93">
        <f>IF(V2068=0,"",V2068/(1-AB2068-AK2068))</f>
      </c>
      <c r="AM2068" s="95">
        <v>0.33</v>
      </c>
      <c r="AN2068" s="93">
        <f>IF(V2068=0,"",V2068/(1-AB2068-AM2068))</f>
      </c>
      <c r="AO2068" s="96">
        <v>1.2</v>
      </c>
      <c r="AP2068" s="93">
        <f>IF(BD!AJ2068="","",BD!AJ2068*BD!AO2068)</f>
      </c>
      <c r="AQ2068" s="91">
        <f>BD!AM2068/BD!AK2068-1</f>
        <v>0</v>
      </c>
      <c r="AR2068" s="91">
        <f>IF(BD!AN2068="","",IF(BD!AJ2068="","",BD!AN2068/BD!AJ2068-1))</f>
      </c>
      <c r="AS2068" s="91">
        <f>IF(BD!AN2068="","",IF(BD!AN2068&lt;BD!AL2068,"ABAIXO DA META","DENTRO DA META"))</f>
      </c>
      <c r="AT2068" s="91" t="str">
        <f>IF(BD!AJ2068="","EM ANÁLISE",IF(BD!AP2068&gt;=BD!AN2068,"GO", "NO GO"))</f>
        <v>EM ANÁLISE</v>
      </c>
      <c r="AU2068" s="97">
        <f>IF(AN2068="","",+BD!$AN2068-AJ2068)</f>
      </c>
      <c r="AV2068" s="98"/>
      <c r="AW2068" s="90">
        <f>BD!P2068*BD!AC2068</f>
        <v>0</v>
      </c>
      <c r="AX2068" s="90">
        <f>BD!V2068*BD!AC2068</f>
        <v>0</v>
      </c>
      <c r="AY2068" s="90">
        <f>IF(BD!AN2068="","",BD!AN2068*BD!AC2068)</f>
      </c>
      <c r="AZ2068" s="75" t="s">
        <v>123</v>
      </c>
      <c r="BA2068" s="75"/>
      <c r="BB2068" s="75"/>
      <c r="BC2068" s="75"/>
      <c r="BD2068" s="104"/>
      <c r="BE2068" s="104"/>
      <c r="BF2068" s="101"/>
      <c r="BG2068" s="101"/>
      <c r="BH2068" s="101"/>
      <c r="BI2068" s="101"/>
      <c r="BJ2068" s="101"/>
      <c r="BK2068" s="101"/>
      <c r="BL2068" s="101"/>
      <c r="BM2068" s="101"/>
      <c r="BN2068" s="101"/>
      <c r="BO2068" s="103"/>
      <c r="BP2068" s="101"/>
      <c r="BQ2068" s="101"/>
      <c r="BR2068" s="101"/>
      <c r="BS2068" s="101"/>
      <c r="BT2068" s="101"/>
      <c r="BU2068" s="101"/>
      <c r="BV2068" s="101"/>
      <c r="BW2068" s="101"/>
      <c r="BX2068" s="101"/>
      <c r="BY2068" s="101"/>
      <c r="BZ2068" s="101"/>
      <c r="CA2068" s="101"/>
      <c r="CB2068" s="101"/>
      <c r="CC2068" s="101"/>
      <c r="CD2068" s="101"/>
      <c r="CE2068" s="101"/>
      <c r="CF2068" s="101"/>
      <c r="CG2068" s="37" t="e">
        <f>VLOOKUP(Table_1[[#This Row],[EAN]],'[1]Planilha1'!$E:$R,13,0)</f>
        <v>#N/A</v>
      </c>
      <c r="CI2068" s="188">
        <f>IF(Table_1[[#This Row],[STATUS MERCADO]]="GO",Table_1[[#This Row],[M. BRUTA TOTAL]],0)</f>
        <v>0</v>
      </c>
      <c r="CJ2068" s="188">
        <f>IF(Table_1[[#This Row],[STATUS MERCADO]]="GO",Table_1[[#This Row],[PV UNIT. REALIZADO]]*Table_1[[#This Row],[QUANTIDADE]],0)</f>
        <v>0</v>
      </c>
    </row>
    <row r="2069" ht="15" hidden="1">
      <c r="A2069" s="7"/>
      <c r="B2069" s="84" t="s">
        <v>400</v>
      </c>
      <c r="C2069" s="75">
        <v>223755</v>
      </c>
      <c r="D2069" s="75">
        <v>61005523</v>
      </c>
      <c r="E2069" s="85">
        <v>7509546659107</v>
      </c>
      <c r="F2069" s="86" t="s">
        <v>2313</v>
      </c>
      <c r="G2069" s="75" t="s">
        <v>15</v>
      </c>
      <c r="H2069" s="75">
        <v>1090</v>
      </c>
      <c r="I2069" s="87" t="s">
        <v>1554</v>
      </c>
      <c r="J2069" s="75" t="s">
        <v>1607</v>
      </c>
      <c r="K2069" s="88" t="s">
        <v>1177</v>
      </c>
      <c r="L2069" s="88">
        <v>108</v>
      </c>
      <c r="M2069" s="88">
        <v>0</v>
      </c>
      <c r="N2069" s="75" t="s">
        <v>85</v>
      </c>
      <c r="O2069" s="75" t="s">
        <v>1739</v>
      </c>
      <c r="P2069" s="89"/>
      <c r="Q2069" s="90">
        <f>(17/100+7.6/100+1.65/100)*P2069</f>
        <v>0</v>
      </c>
      <c r="R2069" s="90"/>
      <c r="S2069" s="90"/>
      <c r="T2069" s="90"/>
      <c r="U2069" s="90"/>
      <c r="V2069" s="90">
        <f>+P2069-Q2069+R2069+S2069+T2069+U2069</f>
        <v>0</v>
      </c>
      <c r="W2069" s="91">
        <f>(1.02/100)</f>
        <v>1.02E-2</v>
      </c>
      <c r="X2069" s="91">
        <v>4.8E-3</v>
      </c>
      <c r="Y2069" s="91">
        <v>0.17</v>
      </c>
      <c r="Z2069" s="91">
        <v>1.65E-2</v>
      </c>
      <c r="AA2069" s="91">
        <v>7.6E-2</v>
      </c>
      <c r="AB2069" s="91">
        <f>SUM(W2069:AA2069)</f>
        <v>0.2775</v>
      </c>
      <c r="AC2069" s="75">
        <v>12</v>
      </c>
      <c r="AD2069" s="92">
        <f>IF(AL2069="","",+AC2069*AL2069)</f>
      </c>
      <c r="AE2069" s="93">
        <f>IF(AL2069="","",+AL2069*AB2069)</f>
      </c>
      <c r="AF2069" s="92">
        <f>IF(AL2069="","",+AL2069-AE2069)</f>
      </c>
      <c r="AG2069" s="93">
        <f>+V2069</f>
        <v>0</v>
      </c>
      <c r="AH2069" s="92">
        <f>IF(AF2069="","",+AF2069-AG2069)</f>
      </c>
      <c r="AI2069" s="92">
        <f>IF(AH2069="","",+AH2069*AC2069)</f>
      </c>
      <c r="AJ2069" s="93"/>
      <c r="AK2069" s="94">
        <v>0.33</v>
      </c>
      <c r="AL2069" s="93">
        <f>IF(V2069=0,"",V2069/(1-AB2069-AK2069))</f>
      </c>
      <c r="AM2069" s="95">
        <v>0.33</v>
      </c>
      <c r="AN2069" s="93">
        <f>IF(V2069=0,"",V2069/(1-AB2069-AM2069))</f>
      </c>
      <c r="AO2069" s="96">
        <v>1.2</v>
      </c>
      <c r="AP2069" s="93">
        <f>IF(BD!AJ2069="","",BD!AJ2069*BD!AO2069)</f>
      </c>
      <c r="AQ2069" s="91">
        <f>BD!AM2069/BD!AK2069-1</f>
        <v>0</v>
      </c>
      <c r="AR2069" s="91">
        <f>IF(BD!AN2069="","",IF(BD!AJ2069="","",BD!AN2069/BD!AJ2069-1))</f>
      </c>
      <c r="AS2069" s="91">
        <f>IF(BD!AN2069="","",IF(BD!AN2069&lt;BD!AL2069,"ABAIXO DA META","DENTRO DA META"))</f>
      </c>
      <c r="AT2069" s="91" t="str">
        <f>IF(BD!AJ2069="","EM ANÁLISE",IF(BD!AP2069&gt;=BD!AN2069,"GO", "NO GO"))</f>
        <v>EM ANÁLISE</v>
      </c>
      <c r="AU2069" s="97">
        <f>IF(AN2069="","",+BD!$AN2069-AJ2069)</f>
      </c>
      <c r="AV2069" s="98"/>
      <c r="AW2069" s="90">
        <f>BD!P2069*BD!AC2069</f>
        <v>0</v>
      </c>
      <c r="AX2069" s="90">
        <f>BD!V2069*BD!AC2069</f>
        <v>0</v>
      </c>
      <c r="AY2069" s="90">
        <f>IF(BD!AN2069="","",BD!AN2069*BD!AC2069)</f>
      </c>
      <c r="AZ2069" s="75" t="s">
        <v>123</v>
      </c>
      <c r="BA2069" s="75"/>
      <c r="BB2069" s="75"/>
      <c r="BC2069" s="75"/>
      <c r="BD2069" s="104"/>
      <c r="BE2069" s="104"/>
      <c r="BF2069" s="101"/>
      <c r="BG2069" s="101"/>
      <c r="BH2069" s="101"/>
      <c r="BI2069" s="101"/>
      <c r="BJ2069" s="101"/>
      <c r="BK2069" s="101"/>
      <c r="BL2069" s="101"/>
      <c r="BM2069" s="101"/>
      <c r="BN2069" s="101"/>
      <c r="BO2069" s="103"/>
      <c r="BP2069" s="101"/>
      <c r="BQ2069" s="101"/>
      <c r="BR2069" s="101"/>
      <c r="BS2069" s="101"/>
      <c r="BT2069" s="101"/>
      <c r="BU2069" s="101"/>
      <c r="BV2069" s="101"/>
      <c r="BW2069" s="101"/>
      <c r="BX2069" s="101"/>
      <c r="BY2069" s="101"/>
      <c r="BZ2069" s="101"/>
      <c r="CA2069" s="101"/>
      <c r="CB2069" s="101"/>
      <c r="CC2069" s="101"/>
      <c r="CD2069" s="101"/>
      <c r="CE2069" s="101"/>
      <c r="CF2069" s="101"/>
      <c r="CG2069" s="37" t="e">
        <f>VLOOKUP(Table_1[[#This Row],[EAN]],'[1]Planilha1'!$E:$R,13,0)</f>
        <v>#N/A</v>
      </c>
      <c r="CI2069" s="188">
        <f>IF(Table_1[[#This Row],[STATUS MERCADO]]="GO",Table_1[[#This Row],[M. BRUTA TOTAL]],0)</f>
        <v>0</v>
      </c>
      <c r="CJ2069" s="188">
        <f>IF(Table_1[[#This Row],[STATUS MERCADO]]="GO",Table_1[[#This Row],[PV UNIT. REALIZADO]]*Table_1[[#This Row],[QUANTIDADE]],0)</f>
        <v>0</v>
      </c>
    </row>
    <row r="2070" ht="15" hidden="1">
      <c r="A2070" s="7"/>
      <c r="B2070" s="84" t="s">
        <v>400</v>
      </c>
      <c r="C2070" s="75">
        <v>223756</v>
      </c>
      <c r="D2070" s="75">
        <v>61005524</v>
      </c>
      <c r="E2070" s="85">
        <v>7509546659091</v>
      </c>
      <c r="F2070" s="86" t="s">
        <v>2314</v>
      </c>
      <c r="G2070" s="75" t="s">
        <v>15</v>
      </c>
      <c r="H2070" s="75">
        <v>1090</v>
      </c>
      <c r="I2070" s="87" t="s">
        <v>1554</v>
      </c>
      <c r="J2070" s="75" t="s">
        <v>1607</v>
      </c>
      <c r="K2070" s="88" t="s">
        <v>1177</v>
      </c>
      <c r="L2070" s="88">
        <v>72</v>
      </c>
      <c r="M2070" s="88">
        <v>0</v>
      </c>
      <c r="N2070" s="75" t="s">
        <v>85</v>
      </c>
      <c r="O2070" s="75" t="s">
        <v>1739</v>
      </c>
      <c r="P2070" s="89"/>
      <c r="Q2070" s="90">
        <f>(17/100+7.6/100+1.65/100)*P2070</f>
        <v>0</v>
      </c>
      <c r="R2070" s="90"/>
      <c r="S2070" s="90"/>
      <c r="T2070" s="90"/>
      <c r="U2070" s="90"/>
      <c r="V2070" s="90">
        <f>+P2070-Q2070+R2070+S2070+T2070+U2070</f>
        <v>0</v>
      </c>
      <c r="W2070" s="91">
        <f>(1.02/100)</f>
        <v>1.02E-2</v>
      </c>
      <c r="X2070" s="91">
        <v>4.8E-3</v>
      </c>
      <c r="Y2070" s="91">
        <v>0.17</v>
      </c>
      <c r="Z2070" s="91">
        <v>1.65E-2</v>
      </c>
      <c r="AA2070" s="91">
        <v>7.6E-2</v>
      </c>
      <c r="AB2070" s="91">
        <f>SUM(W2070:AA2070)</f>
        <v>0.2775</v>
      </c>
      <c r="AC2070" s="75">
        <v>12</v>
      </c>
      <c r="AD2070" s="92">
        <f>IF(AL2070="","",+AC2070*AL2070)</f>
      </c>
      <c r="AE2070" s="93">
        <f>IF(AL2070="","",+AL2070*AB2070)</f>
      </c>
      <c r="AF2070" s="92">
        <f>IF(AL2070="","",+AL2070-AE2070)</f>
      </c>
      <c r="AG2070" s="93">
        <f>+V2070</f>
        <v>0</v>
      </c>
      <c r="AH2070" s="92">
        <f>IF(AF2070="","",+AF2070-AG2070)</f>
      </c>
      <c r="AI2070" s="92">
        <f>IF(AH2070="","",+AH2070*AC2070)</f>
      </c>
      <c r="AJ2070" s="93"/>
      <c r="AK2070" s="94">
        <v>0.33</v>
      </c>
      <c r="AL2070" s="93">
        <f>IF(V2070=0,"",V2070/(1-AB2070-AK2070))</f>
      </c>
      <c r="AM2070" s="95">
        <v>0.33</v>
      </c>
      <c r="AN2070" s="93">
        <f>IF(V2070=0,"",V2070/(1-AB2070-AM2070))</f>
      </c>
      <c r="AO2070" s="96">
        <v>1.2</v>
      </c>
      <c r="AP2070" s="93">
        <f>IF(BD!AJ2070="","",BD!AJ2070*BD!AO2070)</f>
      </c>
      <c r="AQ2070" s="91">
        <f>BD!AM2070/BD!AK2070-1</f>
        <v>0</v>
      </c>
      <c r="AR2070" s="91">
        <f>IF(BD!AN2070="","",IF(BD!AJ2070="","",BD!AN2070/BD!AJ2070-1))</f>
      </c>
      <c r="AS2070" s="91">
        <f>IF(BD!AN2070="","",IF(BD!AN2070&lt;BD!AL2070,"ABAIXO DA META","DENTRO DA META"))</f>
      </c>
      <c r="AT2070" s="91" t="str">
        <f>IF(BD!AJ2070="","EM ANÁLISE",IF(BD!AP2070&gt;=BD!AN2070,"GO", "NO GO"))</f>
        <v>EM ANÁLISE</v>
      </c>
      <c r="AU2070" s="97">
        <f>IF(AN2070="","",+BD!$AN2070-AJ2070)</f>
      </c>
      <c r="AV2070" s="98"/>
      <c r="AW2070" s="90">
        <f>BD!P2070*BD!AC2070</f>
        <v>0</v>
      </c>
      <c r="AX2070" s="90">
        <f>BD!V2070*BD!AC2070</f>
        <v>0</v>
      </c>
      <c r="AY2070" s="90">
        <f>IF(BD!AN2070="","",BD!AN2070*BD!AC2070)</f>
      </c>
      <c r="AZ2070" s="75" t="s">
        <v>123</v>
      </c>
      <c r="BA2070" s="75"/>
      <c r="BB2070" s="75"/>
      <c r="BC2070" s="75"/>
      <c r="BD2070" s="104"/>
      <c r="BE2070" s="104"/>
      <c r="BF2070" s="101"/>
      <c r="BG2070" s="101"/>
      <c r="BH2070" s="101"/>
      <c r="BI2070" s="101"/>
      <c r="BJ2070" s="101"/>
      <c r="BK2070" s="101"/>
      <c r="BL2070" s="101"/>
      <c r="BM2070" s="101"/>
      <c r="BN2070" s="101"/>
      <c r="BO2070" s="103"/>
      <c r="BP2070" s="101"/>
      <c r="BQ2070" s="101"/>
      <c r="BR2070" s="101"/>
      <c r="BS2070" s="101"/>
      <c r="BT2070" s="101"/>
      <c r="BU2070" s="101"/>
      <c r="BV2070" s="101"/>
      <c r="BW2070" s="101"/>
      <c r="BX2070" s="101"/>
      <c r="BY2070" s="101"/>
      <c r="BZ2070" s="101"/>
      <c r="CA2070" s="101"/>
      <c r="CB2070" s="101"/>
      <c r="CC2070" s="101"/>
      <c r="CD2070" s="101"/>
      <c r="CE2070" s="101"/>
      <c r="CF2070" s="101"/>
      <c r="CG2070" s="37" t="e">
        <f>VLOOKUP(Table_1[[#This Row],[EAN]],'[1]Planilha1'!$E:$R,13,0)</f>
        <v>#N/A</v>
      </c>
      <c r="CI2070" s="188">
        <f>IF(Table_1[[#This Row],[STATUS MERCADO]]="GO",Table_1[[#This Row],[M. BRUTA TOTAL]],0)</f>
        <v>0</v>
      </c>
      <c r="CJ2070" s="188">
        <f>IF(Table_1[[#This Row],[STATUS MERCADO]]="GO",Table_1[[#This Row],[PV UNIT. REALIZADO]]*Table_1[[#This Row],[QUANTIDADE]],0)</f>
        <v>0</v>
      </c>
    </row>
    <row r="2071" ht="15" hidden="1">
      <c r="A2071" s="7"/>
      <c r="B2071" s="84" t="s">
        <v>400</v>
      </c>
      <c r="C2071" s="75">
        <v>223757</v>
      </c>
      <c r="D2071" s="75" t="s">
        <v>2315</v>
      </c>
      <c r="E2071" s="85">
        <v>7891024038239</v>
      </c>
      <c r="F2071" s="86" t="s">
        <v>2316</v>
      </c>
      <c r="G2071" s="75" t="s">
        <v>15</v>
      </c>
      <c r="H2071" s="75">
        <v>1090</v>
      </c>
      <c r="I2071" s="87" t="s">
        <v>1554</v>
      </c>
      <c r="J2071" s="75" t="s">
        <v>1607</v>
      </c>
      <c r="K2071" s="88" t="s">
        <v>1177</v>
      </c>
      <c r="L2071" s="88">
        <v>72</v>
      </c>
      <c r="M2071" s="88">
        <v>0</v>
      </c>
      <c r="N2071" s="75" t="s">
        <v>85</v>
      </c>
      <c r="O2071" s="75" t="s">
        <v>1739</v>
      </c>
      <c r="P2071" s="89"/>
      <c r="Q2071" s="90">
        <f>(17/100+7.6/100+1.65/100)*P2071</f>
        <v>0</v>
      </c>
      <c r="R2071" s="90"/>
      <c r="S2071" s="90"/>
      <c r="T2071" s="90"/>
      <c r="U2071" s="90"/>
      <c r="V2071" s="90">
        <f>+P2071-Q2071+R2071+S2071+T2071+U2071</f>
        <v>0</v>
      </c>
      <c r="W2071" s="91">
        <f>(1.02/100)</f>
        <v>1.02E-2</v>
      </c>
      <c r="X2071" s="91">
        <v>4.8E-3</v>
      </c>
      <c r="Y2071" s="91">
        <v>0.17</v>
      </c>
      <c r="Z2071" s="91">
        <v>1.65E-2</v>
      </c>
      <c r="AA2071" s="91">
        <v>7.6E-2</v>
      </c>
      <c r="AB2071" s="91">
        <f>SUM(W2071:AA2071)</f>
        <v>0.2775</v>
      </c>
      <c r="AC2071" s="75">
        <v>12</v>
      </c>
      <c r="AD2071" s="92">
        <f>IF(AL2071="","",+AC2071*AL2071)</f>
      </c>
      <c r="AE2071" s="93">
        <f>IF(AL2071="","",+AL2071*AB2071)</f>
      </c>
      <c r="AF2071" s="92">
        <f>IF(AL2071="","",+AL2071-AE2071)</f>
      </c>
      <c r="AG2071" s="93">
        <f>+V2071</f>
        <v>0</v>
      </c>
      <c r="AH2071" s="92">
        <f>IF(AF2071="","",+AF2071-AG2071)</f>
      </c>
      <c r="AI2071" s="92">
        <f>IF(AH2071="","",+AH2071*AC2071)</f>
      </c>
      <c r="AJ2071" s="93"/>
      <c r="AK2071" s="94">
        <v>0.33</v>
      </c>
      <c r="AL2071" s="93">
        <f>IF(V2071=0,"",V2071/(1-AB2071-AK2071))</f>
      </c>
      <c r="AM2071" s="95">
        <v>0.33</v>
      </c>
      <c r="AN2071" s="93">
        <f>IF(V2071=0,"",V2071/(1-AB2071-AM2071))</f>
      </c>
      <c r="AO2071" s="96">
        <v>1.2</v>
      </c>
      <c r="AP2071" s="93">
        <f>IF(BD!AJ2071="","",BD!AJ2071*BD!AO2071)</f>
      </c>
      <c r="AQ2071" s="91">
        <f>BD!AM2071/BD!AK2071-1</f>
        <v>0</v>
      </c>
      <c r="AR2071" s="91">
        <f>IF(BD!AN2071="","",IF(BD!AJ2071="","",BD!AN2071/BD!AJ2071-1))</f>
      </c>
      <c r="AS2071" s="91">
        <f>IF(BD!AN2071="","",IF(BD!AN2071&lt;BD!AL2071,"ABAIXO DA META","DENTRO DA META"))</f>
      </c>
      <c r="AT2071" s="91" t="str">
        <f>IF(BD!AJ2071="","EM ANÁLISE",IF(BD!AP2071&gt;=BD!AN2071,"GO", "NO GO"))</f>
        <v>EM ANÁLISE</v>
      </c>
      <c r="AU2071" s="97">
        <f>IF(AN2071="","",+BD!$AN2071-AJ2071)</f>
      </c>
      <c r="AV2071" s="98"/>
      <c r="AW2071" s="90">
        <f>BD!P2071*BD!AC2071</f>
        <v>0</v>
      </c>
      <c r="AX2071" s="90">
        <f>BD!V2071*BD!AC2071</f>
        <v>0</v>
      </c>
      <c r="AY2071" s="90">
        <f>IF(BD!AN2071="","",BD!AN2071*BD!AC2071)</f>
      </c>
      <c r="AZ2071" s="75" t="s">
        <v>123</v>
      </c>
      <c r="BA2071" s="75"/>
      <c r="BB2071" s="75"/>
      <c r="BC2071" s="75"/>
      <c r="BD2071" s="104"/>
      <c r="BE2071" s="104"/>
      <c r="BF2071" s="101"/>
      <c r="BG2071" s="101"/>
      <c r="BH2071" s="101"/>
      <c r="BI2071" s="101"/>
      <c r="BJ2071" s="101"/>
      <c r="BK2071" s="101"/>
      <c r="BL2071" s="101"/>
      <c r="BM2071" s="101"/>
      <c r="BN2071" s="101"/>
      <c r="BO2071" s="103"/>
      <c r="BP2071" s="101"/>
      <c r="BQ2071" s="101"/>
      <c r="BR2071" s="101"/>
      <c r="BS2071" s="101"/>
      <c r="BT2071" s="101"/>
      <c r="BU2071" s="101"/>
      <c r="BV2071" s="101"/>
      <c r="BW2071" s="101"/>
      <c r="BX2071" s="101"/>
      <c r="BY2071" s="101"/>
      <c r="BZ2071" s="101"/>
      <c r="CA2071" s="101"/>
      <c r="CB2071" s="101"/>
      <c r="CC2071" s="101"/>
      <c r="CD2071" s="101"/>
      <c r="CE2071" s="101"/>
      <c r="CF2071" s="101"/>
      <c r="CG2071" s="37" t="e">
        <f>VLOOKUP(Table_1[[#This Row],[EAN]],'[1]Planilha1'!$E:$R,13,0)</f>
        <v>#N/A</v>
      </c>
      <c r="CI2071" s="188">
        <f>IF(Table_1[[#This Row],[STATUS MERCADO]]="GO",Table_1[[#This Row],[M. BRUTA TOTAL]],0)</f>
        <v>0</v>
      </c>
      <c r="CJ2071" s="188">
        <f>IF(Table_1[[#This Row],[STATUS MERCADO]]="GO",Table_1[[#This Row],[PV UNIT. REALIZADO]]*Table_1[[#This Row],[QUANTIDADE]],0)</f>
        <v>0</v>
      </c>
    </row>
    <row r="2072" ht="15" hidden="1">
      <c r="A2072" s="7"/>
      <c r="B2072" s="84" t="s">
        <v>400</v>
      </c>
      <c r="C2072" s="75">
        <v>223758</v>
      </c>
      <c r="D2072" s="75" t="s">
        <v>2317</v>
      </c>
      <c r="E2072" s="85">
        <v>7891024038246</v>
      </c>
      <c r="F2072" s="86" t="s">
        <v>2318</v>
      </c>
      <c r="G2072" s="75" t="s">
        <v>15</v>
      </c>
      <c r="H2072" s="75">
        <v>1090</v>
      </c>
      <c r="I2072" s="87" t="s">
        <v>1554</v>
      </c>
      <c r="J2072" s="75" t="s">
        <v>1607</v>
      </c>
      <c r="K2072" s="88" t="s">
        <v>1177</v>
      </c>
      <c r="L2072" s="88">
        <v>72</v>
      </c>
      <c r="M2072" s="88">
        <v>0</v>
      </c>
      <c r="N2072" s="75" t="s">
        <v>85</v>
      </c>
      <c r="O2072" s="75" t="s">
        <v>1739</v>
      </c>
      <c r="P2072" s="89"/>
      <c r="Q2072" s="90">
        <f>(17/100+7.6/100+1.65/100)*P2072</f>
        <v>0</v>
      </c>
      <c r="R2072" s="90"/>
      <c r="S2072" s="90"/>
      <c r="T2072" s="90"/>
      <c r="U2072" s="90"/>
      <c r="V2072" s="90">
        <f>+P2072-Q2072+R2072+S2072+T2072+U2072</f>
        <v>0</v>
      </c>
      <c r="W2072" s="91">
        <f>(1.02/100)</f>
        <v>1.02E-2</v>
      </c>
      <c r="X2072" s="91">
        <v>4.8E-3</v>
      </c>
      <c r="Y2072" s="91">
        <v>0.17</v>
      </c>
      <c r="Z2072" s="91">
        <v>1.65E-2</v>
      </c>
      <c r="AA2072" s="91">
        <v>7.6E-2</v>
      </c>
      <c r="AB2072" s="91">
        <f>SUM(W2072:AA2072)</f>
        <v>0.2775</v>
      </c>
      <c r="AC2072" s="75">
        <v>12</v>
      </c>
      <c r="AD2072" s="92">
        <f>IF(AL2072="","",+AC2072*AL2072)</f>
      </c>
      <c r="AE2072" s="93">
        <f>IF(AL2072="","",+AL2072*AB2072)</f>
      </c>
      <c r="AF2072" s="92">
        <f>IF(AL2072="","",+AL2072-AE2072)</f>
      </c>
      <c r="AG2072" s="93">
        <f>+V2072</f>
        <v>0</v>
      </c>
      <c r="AH2072" s="92">
        <f>IF(AF2072="","",+AF2072-AG2072)</f>
      </c>
      <c r="AI2072" s="92">
        <f>IF(AH2072="","",+AH2072*AC2072)</f>
      </c>
      <c r="AJ2072" s="93"/>
      <c r="AK2072" s="94">
        <v>0.33</v>
      </c>
      <c r="AL2072" s="93">
        <f>IF(V2072=0,"",V2072/(1-AB2072-AK2072))</f>
      </c>
      <c r="AM2072" s="95">
        <v>0.33</v>
      </c>
      <c r="AN2072" s="93">
        <f>IF(V2072=0,"",V2072/(1-AB2072-AM2072))</f>
      </c>
      <c r="AO2072" s="96">
        <v>1.2</v>
      </c>
      <c r="AP2072" s="93">
        <f>IF(BD!AJ2072="","",BD!AJ2072*BD!AO2072)</f>
      </c>
      <c r="AQ2072" s="91">
        <f>BD!AM2072/BD!AK2072-1</f>
        <v>0</v>
      </c>
      <c r="AR2072" s="91">
        <f>IF(BD!AN2072="","",IF(BD!AJ2072="","",BD!AN2072/BD!AJ2072-1))</f>
      </c>
      <c r="AS2072" s="91">
        <f>IF(BD!AN2072="","",IF(BD!AN2072&lt;BD!AL2072,"ABAIXO DA META","DENTRO DA META"))</f>
      </c>
      <c r="AT2072" s="91" t="str">
        <f>IF(BD!AJ2072="","EM ANÁLISE",IF(BD!AP2072&gt;=BD!AN2072,"GO", "NO GO"))</f>
        <v>EM ANÁLISE</v>
      </c>
      <c r="AU2072" s="97">
        <f>IF(AN2072="","",+BD!$AN2072-AJ2072)</f>
      </c>
      <c r="AV2072" s="98"/>
      <c r="AW2072" s="90">
        <f>BD!P2072*BD!AC2072</f>
        <v>0</v>
      </c>
      <c r="AX2072" s="90">
        <f>BD!V2072*BD!AC2072</f>
        <v>0</v>
      </c>
      <c r="AY2072" s="90">
        <f>IF(BD!AN2072="","",BD!AN2072*BD!AC2072)</f>
      </c>
      <c r="AZ2072" s="75" t="s">
        <v>123</v>
      </c>
      <c r="BA2072" s="75"/>
      <c r="BB2072" s="75"/>
      <c r="BC2072" s="75"/>
      <c r="BD2072" s="104"/>
      <c r="BE2072" s="104"/>
      <c r="BF2072" s="101"/>
      <c r="BG2072" s="101"/>
      <c r="BH2072" s="101"/>
      <c r="BI2072" s="101"/>
      <c r="BJ2072" s="101"/>
      <c r="BK2072" s="101"/>
      <c r="BL2072" s="101"/>
      <c r="BM2072" s="101"/>
      <c r="BN2072" s="101"/>
      <c r="BO2072" s="103"/>
      <c r="BP2072" s="101"/>
      <c r="BQ2072" s="101"/>
      <c r="BR2072" s="101"/>
      <c r="BS2072" s="101"/>
      <c r="BT2072" s="101"/>
      <c r="BU2072" s="101"/>
      <c r="BV2072" s="101"/>
      <c r="BW2072" s="101"/>
      <c r="BX2072" s="101"/>
      <c r="BY2072" s="101"/>
      <c r="BZ2072" s="101"/>
      <c r="CA2072" s="101"/>
      <c r="CB2072" s="101"/>
      <c r="CC2072" s="101"/>
      <c r="CD2072" s="101"/>
      <c r="CE2072" s="101"/>
      <c r="CF2072" s="101"/>
      <c r="CG2072" s="37" t="e">
        <f>VLOOKUP(Table_1[[#This Row],[EAN]],'[1]Planilha1'!$E:$R,13,0)</f>
        <v>#N/A</v>
      </c>
      <c r="CI2072" s="188">
        <f>IF(Table_1[[#This Row],[STATUS MERCADO]]="GO",Table_1[[#This Row],[M. BRUTA TOTAL]],0)</f>
        <v>0</v>
      </c>
      <c r="CJ2072" s="188">
        <f>IF(Table_1[[#This Row],[STATUS MERCADO]]="GO",Table_1[[#This Row],[PV UNIT. REALIZADO]]*Table_1[[#This Row],[QUANTIDADE]],0)</f>
        <v>0</v>
      </c>
    </row>
    <row r="2073" ht="15" hidden="1">
      <c r="A2073" s="7"/>
      <c r="B2073" s="84" t="s">
        <v>400</v>
      </c>
      <c r="C2073" s="75">
        <v>223759</v>
      </c>
      <c r="D2073" s="75" t="s">
        <v>2319</v>
      </c>
      <c r="E2073" s="85">
        <v>7891024038741</v>
      </c>
      <c r="F2073" s="86" t="s">
        <v>2320</v>
      </c>
      <c r="G2073" s="75" t="s">
        <v>15</v>
      </c>
      <c r="H2073" s="75">
        <v>560</v>
      </c>
      <c r="I2073" s="87" t="s">
        <v>1560</v>
      </c>
      <c r="J2073" s="75" t="s">
        <v>1628</v>
      </c>
      <c r="K2073" s="88" t="s">
        <v>1177</v>
      </c>
      <c r="L2073" s="88">
        <v>6</v>
      </c>
      <c r="M2073" s="88">
        <v>0</v>
      </c>
      <c r="N2073" s="75" t="s">
        <v>85</v>
      </c>
      <c r="O2073" s="75" t="s">
        <v>1739</v>
      </c>
      <c r="P2073" s="89"/>
      <c r="Q2073" s="90">
        <f>(17/100+7.6/100+1.65/100)*P2073</f>
        <v>0</v>
      </c>
      <c r="R2073" s="90"/>
      <c r="S2073" s="90"/>
      <c r="T2073" s="90"/>
      <c r="U2073" s="90"/>
      <c r="V2073" s="90">
        <f>+P2073-Q2073+R2073+S2073+T2073+U2073</f>
        <v>0</v>
      </c>
      <c r="W2073" s="91">
        <f>(1.02/100)</f>
        <v>1.02E-2</v>
      </c>
      <c r="X2073" s="91">
        <v>4.8E-3</v>
      </c>
      <c r="Y2073" s="91">
        <v>0.17</v>
      </c>
      <c r="Z2073" s="91">
        <v>1.65E-2</v>
      </c>
      <c r="AA2073" s="91">
        <v>7.6E-2</v>
      </c>
      <c r="AB2073" s="91">
        <f>SUM(W2073:AA2073)</f>
        <v>0.2775</v>
      </c>
      <c r="AC2073" s="75">
        <v>12</v>
      </c>
      <c r="AD2073" s="92">
        <f>IF(AL2073="","",+AC2073*AL2073)</f>
      </c>
      <c r="AE2073" s="93">
        <f>IF(AL2073="","",+AL2073*AB2073)</f>
      </c>
      <c r="AF2073" s="92">
        <f>IF(AL2073="","",+AL2073-AE2073)</f>
      </c>
      <c r="AG2073" s="93">
        <f>+V2073</f>
        <v>0</v>
      </c>
      <c r="AH2073" s="92">
        <f>IF(AF2073="","",+AF2073-AG2073)</f>
      </c>
      <c r="AI2073" s="92">
        <f>IF(AH2073="","",+AH2073*AC2073)</f>
      </c>
      <c r="AJ2073" s="93"/>
      <c r="AK2073" s="94">
        <v>0.33</v>
      </c>
      <c r="AL2073" s="93">
        <f>IF(V2073=0,"",V2073/(1-AB2073-AK2073))</f>
      </c>
      <c r="AM2073" s="95">
        <v>0.33</v>
      </c>
      <c r="AN2073" s="93">
        <f>IF(V2073=0,"",V2073/(1-AB2073-AM2073))</f>
      </c>
      <c r="AO2073" s="96">
        <v>1.2</v>
      </c>
      <c r="AP2073" s="93">
        <f>IF(BD!AJ2073="","",BD!AJ2073*BD!AO2073)</f>
      </c>
      <c r="AQ2073" s="91">
        <f>BD!AM2073/BD!AK2073-1</f>
        <v>0</v>
      </c>
      <c r="AR2073" s="91">
        <f>IF(BD!AN2073="","",IF(BD!AJ2073="","",BD!AN2073/BD!AJ2073-1))</f>
      </c>
      <c r="AS2073" s="91">
        <f>IF(BD!AN2073="","",IF(BD!AN2073&lt;BD!AL2073,"ABAIXO DA META","DENTRO DA META"))</f>
      </c>
      <c r="AT2073" s="91" t="str">
        <f>IF(BD!AJ2073="","EM ANÁLISE",IF(BD!AP2073&gt;=BD!AN2073,"GO", "NO GO"))</f>
        <v>EM ANÁLISE</v>
      </c>
      <c r="AU2073" s="97">
        <f>IF(AN2073="","",+BD!$AN2073-AJ2073)</f>
      </c>
      <c r="AV2073" s="98"/>
      <c r="AW2073" s="90">
        <f>BD!P2073*BD!AC2073</f>
        <v>0</v>
      </c>
      <c r="AX2073" s="90">
        <f>BD!V2073*BD!AC2073</f>
        <v>0</v>
      </c>
      <c r="AY2073" s="90">
        <f>IF(BD!AN2073="","",BD!AN2073*BD!AC2073)</f>
      </c>
      <c r="AZ2073" s="75" t="s">
        <v>123</v>
      </c>
      <c r="BA2073" s="75"/>
      <c r="BB2073" s="75"/>
      <c r="BC2073" s="75"/>
      <c r="BD2073" s="104"/>
      <c r="BE2073" s="104"/>
      <c r="BF2073" s="101"/>
      <c r="BG2073" s="101"/>
      <c r="BH2073" s="101"/>
      <c r="BI2073" s="101"/>
      <c r="BJ2073" s="101"/>
      <c r="BK2073" s="101"/>
      <c r="BL2073" s="101"/>
      <c r="BM2073" s="101"/>
      <c r="BN2073" s="101"/>
      <c r="BO2073" s="103"/>
      <c r="BP2073" s="101"/>
      <c r="BQ2073" s="101"/>
      <c r="BR2073" s="101"/>
      <c r="BS2073" s="101"/>
      <c r="BT2073" s="101"/>
      <c r="BU2073" s="101"/>
      <c r="BV2073" s="101"/>
      <c r="BW2073" s="101"/>
      <c r="BX2073" s="101"/>
      <c r="BY2073" s="101"/>
      <c r="BZ2073" s="101"/>
      <c r="CA2073" s="101"/>
      <c r="CB2073" s="101"/>
      <c r="CC2073" s="101"/>
      <c r="CD2073" s="101"/>
      <c r="CE2073" s="101"/>
      <c r="CF2073" s="101"/>
      <c r="CG2073" s="37" t="e">
        <f>VLOOKUP(Table_1[[#This Row],[EAN]],'[1]Planilha1'!$E:$R,13,0)</f>
        <v>#N/A</v>
      </c>
      <c r="CI2073" s="188">
        <f>IF(Table_1[[#This Row],[STATUS MERCADO]]="GO",Table_1[[#This Row],[M. BRUTA TOTAL]],0)</f>
        <v>0</v>
      </c>
      <c r="CJ2073" s="188">
        <f>IF(Table_1[[#This Row],[STATUS MERCADO]]="GO",Table_1[[#This Row],[PV UNIT. REALIZADO]]*Table_1[[#This Row],[QUANTIDADE]],0)</f>
        <v>0</v>
      </c>
    </row>
    <row r="2074" ht="15" hidden="1">
      <c r="A2074" s="7"/>
      <c r="B2074" s="84" t="s">
        <v>400</v>
      </c>
      <c r="C2074" s="75">
        <v>223760</v>
      </c>
      <c r="D2074" s="75" t="s">
        <v>2321</v>
      </c>
      <c r="E2074" s="85">
        <v>7891024038703</v>
      </c>
      <c r="F2074" s="86" t="s">
        <v>2322</v>
      </c>
      <c r="G2074" s="75" t="s">
        <v>15</v>
      </c>
      <c r="H2074" s="75">
        <v>560</v>
      </c>
      <c r="I2074" s="87" t="s">
        <v>1560</v>
      </c>
      <c r="J2074" s="75" t="s">
        <v>1647</v>
      </c>
      <c r="K2074" s="88" t="s">
        <v>1177</v>
      </c>
      <c r="L2074" s="88">
        <v>6</v>
      </c>
      <c r="M2074" s="88">
        <v>0</v>
      </c>
      <c r="N2074" s="75" t="s">
        <v>85</v>
      </c>
      <c r="O2074" s="75" t="s">
        <v>1739</v>
      </c>
      <c r="P2074" s="89"/>
      <c r="Q2074" s="90">
        <f>(17/100+7.6/100+1.65/100)*P2074</f>
        <v>0</v>
      </c>
      <c r="R2074" s="90"/>
      <c r="S2074" s="90"/>
      <c r="T2074" s="90"/>
      <c r="U2074" s="90"/>
      <c r="V2074" s="90">
        <f>+P2074-Q2074+R2074+S2074+T2074+U2074</f>
        <v>0</v>
      </c>
      <c r="W2074" s="91">
        <f>(1.02/100)</f>
        <v>1.02E-2</v>
      </c>
      <c r="X2074" s="91">
        <v>4.8E-3</v>
      </c>
      <c r="Y2074" s="91">
        <v>0.17</v>
      </c>
      <c r="Z2074" s="91">
        <v>1.65E-2</v>
      </c>
      <c r="AA2074" s="91">
        <v>7.6E-2</v>
      </c>
      <c r="AB2074" s="91">
        <f>SUM(W2074:AA2074)</f>
        <v>0.2775</v>
      </c>
      <c r="AC2074" s="75">
        <v>12</v>
      </c>
      <c r="AD2074" s="92">
        <f>IF(AL2074="","",+AC2074*AL2074)</f>
      </c>
      <c r="AE2074" s="93">
        <f>IF(AL2074="","",+AL2074*AB2074)</f>
      </c>
      <c r="AF2074" s="92">
        <f>IF(AL2074="","",+AL2074-AE2074)</f>
      </c>
      <c r="AG2074" s="93">
        <f>+V2074</f>
        <v>0</v>
      </c>
      <c r="AH2074" s="92">
        <f>IF(AF2074="","",+AF2074-AG2074)</f>
      </c>
      <c r="AI2074" s="92">
        <f>IF(AH2074="","",+AH2074*AC2074)</f>
      </c>
      <c r="AJ2074" s="93"/>
      <c r="AK2074" s="94">
        <v>0.33</v>
      </c>
      <c r="AL2074" s="93">
        <f>IF(V2074=0,"",V2074/(1-AB2074-AK2074))</f>
      </c>
      <c r="AM2074" s="95">
        <v>0.33</v>
      </c>
      <c r="AN2074" s="93">
        <f>IF(V2074=0,"",V2074/(1-AB2074-AM2074))</f>
      </c>
      <c r="AO2074" s="96">
        <v>1.2</v>
      </c>
      <c r="AP2074" s="93">
        <f>IF(BD!AJ2074="","",BD!AJ2074*BD!AO2074)</f>
      </c>
      <c r="AQ2074" s="91">
        <f>BD!AM2074/BD!AK2074-1</f>
        <v>0</v>
      </c>
      <c r="AR2074" s="91">
        <f>IF(BD!AN2074="","",IF(BD!AJ2074="","",BD!AN2074/BD!AJ2074-1))</f>
      </c>
      <c r="AS2074" s="91">
        <f>IF(BD!AN2074="","",IF(BD!AN2074&lt;BD!AL2074,"ABAIXO DA META","DENTRO DA META"))</f>
      </c>
      <c r="AT2074" s="91" t="str">
        <f>IF(BD!AJ2074="","EM ANÁLISE",IF(BD!AP2074&gt;=BD!AN2074,"GO", "NO GO"))</f>
        <v>EM ANÁLISE</v>
      </c>
      <c r="AU2074" s="97">
        <f>IF(AN2074="","",+BD!$AN2074-AJ2074)</f>
      </c>
      <c r="AV2074" s="98"/>
      <c r="AW2074" s="90">
        <f>BD!P2074*BD!AC2074</f>
        <v>0</v>
      </c>
      <c r="AX2074" s="90">
        <f>BD!V2074*BD!AC2074</f>
        <v>0</v>
      </c>
      <c r="AY2074" s="90">
        <f>IF(BD!AN2074="","",BD!AN2074*BD!AC2074)</f>
      </c>
      <c r="AZ2074" s="75" t="s">
        <v>123</v>
      </c>
      <c r="BA2074" s="75"/>
      <c r="BB2074" s="75"/>
      <c r="BC2074" s="75"/>
      <c r="BD2074" s="104"/>
      <c r="BE2074" s="104"/>
      <c r="BF2074" s="101"/>
      <c r="BG2074" s="101"/>
      <c r="BH2074" s="101"/>
      <c r="BI2074" s="101"/>
      <c r="BJ2074" s="101"/>
      <c r="BK2074" s="101"/>
      <c r="BL2074" s="101"/>
      <c r="BM2074" s="101"/>
      <c r="BN2074" s="101"/>
      <c r="BO2074" s="103"/>
      <c r="BP2074" s="101"/>
      <c r="BQ2074" s="101"/>
      <c r="BR2074" s="101"/>
      <c r="BS2074" s="101"/>
      <c r="BT2074" s="101"/>
      <c r="BU2074" s="101"/>
      <c r="BV2074" s="101"/>
      <c r="BW2074" s="101"/>
      <c r="BX2074" s="101"/>
      <c r="BY2074" s="101"/>
      <c r="BZ2074" s="101"/>
      <c r="CA2074" s="101"/>
      <c r="CB2074" s="101"/>
      <c r="CC2074" s="101"/>
      <c r="CD2074" s="101"/>
      <c r="CE2074" s="101"/>
      <c r="CF2074" s="101"/>
      <c r="CG2074" s="37" t="e">
        <f>VLOOKUP(Table_1[[#This Row],[EAN]],'[1]Planilha1'!$E:$R,13,0)</f>
        <v>#N/A</v>
      </c>
      <c r="CI2074" s="188">
        <f>IF(Table_1[[#This Row],[STATUS MERCADO]]="GO",Table_1[[#This Row],[M. BRUTA TOTAL]],0)</f>
        <v>0</v>
      </c>
      <c r="CJ2074" s="188">
        <f>IF(Table_1[[#This Row],[STATUS MERCADO]]="GO",Table_1[[#This Row],[PV UNIT. REALIZADO]]*Table_1[[#This Row],[QUANTIDADE]],0)</f>
        <v>0</v>
      </c>
    </row>
    <row r="2075" ht="15" hidden="1">
      <c r="A2075" s="7"/>
      <c r="B2075" s="84" t="s">
        <v>400</v>
      </c>
      <c r="C2075" s="75">
        <v>223761</v>
      </c>
      <c r="D2075" s="75" t="s">
        <v>2323</v>
      </c>
      <c r="E2075" s="85">
        <v>7891024039847</v>
      </c>
      <c r="F2075" s="86" t="s">
        <v>2324</v>
      </c>
      <c r="G2075" s="75" t="s">
        <v>20</v>
      </c>
      <c r="H2075" s="75">
        <v>1690</v>
      </c>
      <c r="I2075" s="87" t="s">
        <v>1409</v>
      </c>
      <c r="J2075" s="75" t="s">
        <v>1404</v>
      </c>
      <c r="K2075" s="88" t="s">
        <v>1177</v>
      </c>
      <c r="L2075" s="88">
        <v>12</v>
      </c>
      <c r="M2075" s="88">
        <v>0</v>
      </c>
      <c r="N2075" s="75" t="s">
        <v>85</v>
      </c>
      <c r="O2075" s="75" t="s">
        <v>1739</v>
      </c>
      <c r="P2075" s="89"/>
      <c r="Q2075" s="90">
        <f>(17/100+7.6/100+1.65/100)*P2075</f>
        <v>0</v>
      </c>
      <c r="R2075" s="90"/>
      <c r="S2075" s="90"/>
      <c r="T2075" s="90"/>
      <c r="U2075" s="90"/>
      <c r="V2075" s="90">
        <f>+P2075-Q2075+R2075+S2075+T2075+U2075</f>
        <v>0</v>
      </c>
      <c r="W2075" s="91">
        <f>(1.02/100)</f>
        <v>1.02E-2</v>
      </c>
      <c r="X2075" s="91">
        <v>4.8E-3</v>
      </c>
      <c r="Y2075" s="91">
        <v>0.17</v>
      </c>
      <c r="Z2075" s="91">
        <v>1.65E-2</v>
      </c>
      <c r="AA2075" s="91">
        <v>7.6E-2</v>
      </c>
      <c r="AB2075" s="91">
        <f>SUM(W2075:AA2075)</f>
        <v>0.2775</v>
      </c>
      <c r="AC2075" s="75">
        <v>12</v>
      </c>
      <c r="AD2075" s="92">
        <f>IF(AL2075="","",+AC2075*AL2075)</f>
      </c>
      <c r="AE2075" s="93">
        <f>IF(AL2075="","",+AL2075*AB2075)</f>
      </c>
      <c r="AF2075" s="92">
        <f>IF(AL2075="","",+AL2075-AE2075)</f>
      </c>
      <c r="AG2075" s="93">
        <f>+V2075</f>
        <v>0</v>
      </c>
      <c r="AH2075" s="92">
        <f>IF(AF2075="","",+AF2075-AG2075)</f>
      </c>
      <c r="AI2075" s="92">
        <f>IF(AH2075="","",+AH2075*AC2075)</f>
      </c>
      <c r="AJ2075" s="93"/>
      <c r="AK2075" s="94">
        <v>0.33</v>
      </c>
      <c r="AL2075" s="93">
        <f>IF(V2075=0,"",V2075/(1-AB2075-AK2075))</f>
      </c>
      <c r="AM2075" s="95">
        <v>0.33</v>
      </c>
      <c r="AN2075" s="93">
        <f>IF(V2075=0,"",V2075/(1-AB2075-AM2075))</f>
      </c>
      <c r="AO2075" s="96">
        <v>1.2</v>
      </c>
      <c r="AP2075" s="93">
        <f>IF(BD!AJ2075="","",BD!AJ2075*BD!AO2075)</f>
      </c>
      <c r="AQ2075" s="91">
        <f>BD!AM2075/BD!AK2075-1</f>
        <v>0</v>
      </c>
      <c r="AR2075" s="91">
        <f>IF(BD!AN2075="","",IF(BD!AJ2075="","",BD!AN2075/BD!AJ2075-1))</f>
      </c>
      <c r="AS2075" s="91">
        <f>IF(BD!AN2075="","",IF(BD!AN2075&lt;BD!AL2075,"ABAIXO DA META","DENTRO DA META"))</f>
      </c>
      <c r="AT2075" s="91" t="str">
        <f>IF(BD!AJ2075="","EM ANÁLISE",IF(BD!AP2075&gt;=BD!AN2075,"GO", "NO GO"))</f>
        <v>EM ANÁLISE</v>
      </c>
      <c r="AU2075" s="97">
        <f>IF(AN2075="","",+BD!$AN2075-AJ2075)</f>
      </c>
      <c r="AV2075" s="98"/>
      <c r="AW2075" s="90">
        <f>BD!P2075*BD!AC2075</f>
        <v>0</v>
      </c>
      <c r="AX2075" s="90">
        <f>BD!V2075*BD!AC2075</f>
        <v>0</v>
      </c>
      <c r="AY2075" s="90">
        <f>IF(BD!AN2075="","",BD!AN2075*BD!AC2075)</f>
      </c>
      <c r="AZ2075" s="75" t="s">
        <v>123</v>
      </c>
      <c r="BA2075" s="75"/>
      <c r="BB2075" s="75"/>
      <c r="BC2075" s="75"/>
      <c r="BD2075" s="104"/>
      <c r="BE2075" s="104"/>
      <c r="BF2075" s="101"/>
      <c r="BG2075" s="101"/>
      <c r="BH2075" s="101"/>
      <c r="BI2075" s="101"/>
      <c r="BJ2075" s="101"/>
      <c r="BK2075" s="101"/>
      <c r="BL2075" s="101"/>
      <c r="BM2075" s="101"/>
      <c r="BN2075" s="101"/>
      <c r="BO2075" s="103"/>
      <c r="BP2075" s="101"/>
      <c r="BQ2075" s="101"/>
      <c r="BR2075" s="101"/>
      <c r="BS2075" s="101"/>
      <c r="BT2075" s="101"/>
      <c r="BU2075" s="101"/>
      <c r="BV2075" s="101"/>
      <c r="BW2075" s="101"/>
      <c r="BX2075" s="101"/>
      <c r="BY2075" s="101"/>
      <c r="BZ2075" s="101"/>
      <c r="CA2075" s="101"/>
      <c r="CB2075" s="101"/>
      <c r="CC2075" s="101"/>
      <c r="CD2075" s="101"/>
      <c r="CE2075" s="101"/>
      <c r="CF2075" s="101"/>
      <c r="CG2075" s="37" t="e">
        <f>VLOOKUP(Table_1[[#This Row],[EAN]],'[1]Planilha1'!$E:$R,13,0)</f>
        <v>#N/A</v>
      </c>
      <c r="CI2075" s="188">
        <f>IF(Table_1[[#This Row],[STATUS MERCADO]]="GO",Table_1[[#This Row],[M. BRUTA TOTAL]],0)</f>
        <v>0</v>
      </c>
      <c r="CJ2075" s="188">
        <f>IF(Table_1[[#This Row],[STATUS MERCADO]]="GO",Table_1[[#This Row],[PV UNIT. REALIZADO]]*Table_1[[#This Row],[QUANTIDADE]],0)</f>
        <v>0</v>
      </c>
    </row>
    <row r="2076" ht="15" hidden="1">
      <c r="A2076" s="7"/>
      <c r="B2076" s="84" t="s">
        <v>400</v>
      </c>
      <c r="C2076" s="75">
        <v>223762</v>
      </c>
      <c r="D2076" s="75" t="s">
        <v>2325</v>
      </c>
      <c r="E2076" s="85">
        <v>7891024038352</v>
      </c>
      <c r="F2076" s="86" t="s">
        <v>2326</v>
      </c>
      <c r="G2076" s="75" t="s">
        <v>15</v>
      </c>
      <c r="H2076" s="75">
        <v>1090</v>
      </c>
      <c r="I2076" s="87" t="s">
        <v>1554</v>
      </c>
      <c r="J2076" s="75" t="s">
        <v>1633</v>
      </c>
      <c r="K2076" s="88" t="s">
        <v>1177</v>
      </c>
      <c r="L2076" s="88">
        <v>12</v>
      </c>
      <c r="M2076" s="88">
        <v>0</v>
      </c>
      <c r="N2076" s="75" t="s">
        <v>85</v>
      </c>
      <c r="O2076" s="75" t="s">
        <v>1739</v>
      </c>
      <c r="P2076" s="89"/>
      <c r="Q2076" s="90">
        <f>(17/100+7.6/100+1.65/100)*P2076</f>
        <v>0</v>
      </c>
      <c r="R2076" s="90"/>
      <c r="S2076" s="90"/>
      <c r="T2076" s="90"/>
      <c r="U2076" s="90"/>
      <c r="V2076" s="90">
        <f>+P2076-Q2076+R2076+S2076+T2076+U2076</f>
        <v>0</v>
      </c>
      <c r="W2076" s="91">
        <f>(1.02/100)</f>
        <v>1.02E-2</v>
      </c>
      <c r="X2076" s="91">
        <v>4.8E-3</v>
      </c>
      <c r="Y2076" s="91">
        <v>0.17</v>
      </c>
      <c r="Z2076" s="91">
        <v>1.65E-2</v>
      </c>
      <c r="AA2076" s="91">
        <v>7.6E-2</v>
      </c>
      <c r="AB2076" s="91">
        <f>SUM(W2076:AA2076)</f>
        <v>0.2775</v>
      </c>
      <c r="AC2076" s="75">
        <v>12</v>
      </c>
      <c r="AD2076" s="92">
        <f>IF(AL2076="","",+AC2076*AL2076)</f>
      </c>
      <c r="AE2076" s="93">
        <f>IF(AL2076="","",+AL2076*AB2076)</f>
      </c>
      <c r="AF2076" s="92">
        <f>IF(AL2076="","",+AL2076-AE2076)</f>
      </c>
      <c r="AG2076" s="93">
        <f>+V2076</f>
        <v>0</v>
      </c>
      <c r="AH2076" s="92">
        <f>IF(AF2076="","",+AF2076-AG2076)</f>
      </c>
      <c r="AI2076" s="92">
        <f>IF(AH2076="","",+AH2076*AC2076)</f>
      </c>
      <c r="AJ2076" s="93"/>
      <c r="AK2076" s="94">
        <v>0.33</v>
      </c>
      <c r="AL2076" s="93">
        <f>IF(V2076=0,"",V2076/(1-AB2076-AK2076))</f>
      </c>
      <c r="AM2076" s="95">
        <v>0.33</v>
      </c>
      <c r="AN2076" s="93">
        <f>IF(V2076=0,"",V2076/(1-AB2076-AM2076))</f>
      </c>
      <c r="AO2076" s="96">
        <v>1.2</v>
      </c>
      <c r="AP2076" s="93">
        <f>IF(BD!AJ2076="","",BD!AJ2076*BD!AO2076)</f>
      </c>
      <c r="AQ2076" s="91">
        <f>BD!AM2076/BD!AK2076-1</f>
        <v>0</v>
      </c>
      <c r="AR2076" s="91">
        <f>IF(BD!AN2076="","",IF(BD!AJ2076="","",BD!AN2076/BD!AJ2076-1))</f>
      </c>
      <c r="AS2076" s="91">
        <f>IF(BD!AN2076="","",IF(BD!AN2076&lt;BD!AL2076,"ABAIXO DA META","DENTRO DA META"))</f>
      </c>
      <c r="AT2076" s="91" t="str">
        <f>IF(BD!AJ2076="","EM ANÁLISE",IF(BD!AP2076&gt;=BD!AN2076,"GO", "NO GO"))</f>
        <v>EM ANÁLISE</v>
      </c>
      <c r="AU2076" s="97">
        <f>IF(AN2076="","",+BD!$AN2076-AJ2076)</f>
      </c>
      <c r="AV2076" s="98"/>
      <c r="AW2076" s="90">
        <f>BD!P2076*BD!AC2076</f>
        <v>0</v>
      </c>
      <c r="AX2076" s="90">
        <f>BD!V2076*BD!AC2076</f>
        <v>0</v>
      </c>
      <c r="AY2076" s="90">
        <f>IF(BD!AN2076="","",BD!AN2076*BD!AC2076)</f>
      </c>
      <c r="AZ2076" s="75" t="s">
        <v>123</v>
      </c>
      <c r="BA2076" s="75"/>
      <c r="BB2076" s="75"/>
      <c r="BC2076" s="75"/>
      <c r="BD2076" s="104"/>
      <c r="BE2076" s="104"/>
      <c r="BF2076" s="101"/>
      <c r="BG2076" s="101"/>
      <c r="BH2076" s="101"/>
      <c r="BI2076" s="101"/>
      <c r="BJ2076" s="101"/>
      <c r="BK2076" s="101"/>
      <c r="BL2076" s="101"/>
      <c r="BM2076" s="101"/>
      <c r="BN2076" s="101"/>
      <c r="BO2076" s="103"/>
      <c r="BP2076" s="101"/>
      <c r="BQ2076" s="101"/>
      <c r="BR2076" s="101"/>
      <c r="BS2076" s="101"/>
      <c r="BT2076" s="101"/>
      <c r="BU2076" s="101"/>
      <c r="BV2076" s="101"/>
      <c r="BW2076" s="101"/>
      <c r="BX2076" s="101"/>
      <c r="BY2076" s="101"/>
      <c r="BZ2076" s="101"/>
      <c r="CA2076" s="101"/>
      <c r="CB2076" s="101"/>
      <c r="CC2076" s="101"/>
      <c r="CD2076" s="101"/>
      <c r="CE2076" s="101"/>
      <c r="CF2076" s="101"/>
      <c r="CG2076" s="37" t="e">
        <f>VLOOKUP(Table_1[[#This Row],[EAN]],'[1]Planilha1'!$E:$R,13,0)</f>
        <v>#N/A</v>
      </c>
      <c r="CI2076" s="188">
        <f>IF(Table_1[[#This Row],[STATUS MERCADO]]="GO",Table_1[[#This Row],[M. BRUTA TOTAL]],0)</f>
        <v>0</v>
      </c>
      <c r="CJ2076" s="188">
        <f>IF(Table_1[[#This Row],[STATUS MERCADO]]="GO",Table_1[[#This Row],[PV UNIT. REALIZADO]]*Table_1[[#This Row],[QUANTIDADE]],0)</f>
        <v>0</v>
      </c>
    </row>
    <row r="2077" ht="15" hidden="1">
      <c r="A2077" s="7"/>
      <c r="B2077" s="84" t="s">
        <v>400</v>
      </c>
      <c r="C2077" s="75">
        <v>223763</v>
      </c>
      <c r="D2077" s="75">
        <v>61004592</v>
      </c>
      <c r="E2077" s="85">
        <v>7509546656922</v>
      </c>
      <c r="F2077" s="86" t="s">
        <v>2327</v>
      </c>
      <c r="G2077" s="75" t="s">
        <v>15</v>
      </c>
      <c r="H2077" s="75">
        <v>1620</v>
      </c>
      <c r="I2077" s="87" t="s">
        <v>1541</v>
      </c>
      <c r="J2077" s="75" t="s">
        <v>1542</v>
      </c>
      <c r="K2077" s="88" t="s">
        <v>1177</v>
      </c>
      <c r="L2077" s="88">
        <v>12</v>
      </c>
      <c r="M2077" s="88">
        <v>0</v>
      </c>
      <c r="N2077" s="75" t="s">
        <v>85</v>
      </c>
      <c r="O2077" s="75" t="s">
        <v>1739</v>
      </c>
      <c r="P2077" s="89"/>
      <c r="Q2077" s="90">
        <f>(17/100+7.6/100+1.65/100)*P2077</f>
        <v>0</v>
      </c>
      <c r="R2077" s="90"/>
      <c r="S2077" s="90"/>
      <c r="T2077" s="90"/>
      <c r="U2077" s="90"/>
      <c r="V2077" s="90">
        <f>+P2077-Q2077+R2077+S2077+T2077+U2077</f>
        <v>0</v>
      </c>
      <c r="W2077" s="91">
        <f>(1.02/100)</f>
        <v>1.02E-2</v>
      </c>
      <c r="X2077" s="91">
        <v>4.8E-3</v>
      </c>
      <c r="Y2077" s="91">
        <v>0.17</v>
      </c>
      <c r="Z2077" s="91">
        <v>1.65E-2</v>
      </c>
      <c r="AA2077" s="91">
        <v>7.6E-2</v>
      </c>
      <c r="AB2077" s="91">
        <f>SUM(W2077:AA2077)</f>
        <v>0.2775</v>
      </c>
      <c r="AC2077" s="75">
        <v>12</v>
      </c>
      <c r="AD2077" s="92">
        <f>IF(AL2077="","",+AC2077*AL2077)</f>
      </c>
      <c r="AE2077" s="93">
        <f>IF(AL2077="","",+AL2077*AB2077)</f>
      </c>
      <c r="AF2077" s="92">
        <f>IF(AL2077="","",+AL2077-AE2077)</f>
      </c>
      <c r="AG2077" s="93">
        <f>+V2077</f>
        <v>0</v>
      </c>
      <c r="AH2077" s="92">
        <f>IF(AF2077="","",+AF2077-AG2077)</f>
      </c>
      <c r="AI2077" s="92">
        <f>IF(AH2077="","",+AH2077*AC2077)</f>
      </c>
      <c r="AJ2077" s="93"/>
      <c r="AK2077" s="94">
        <v>0.33</v>
      </c>
      <c r="AL2077" s="93">
        <f>IF(V2077=0,"",V2077/(1-AB2077-AK2077))</f>
      </c>
      <c r="AM2077" s="95">
        <v>0.33</v>
      </c>
      <c r="AN2077" s="93">
        <f>IF(V2077=0,"",V2077/(1-AB2077-AM2077))</f>
      </c>
      <c r="AO2077" s="96">
        <v>1.2</v>
      </c>
      <c r="AP2077" s="93">
        <f>IF(BD!AJ2077="","",BD!AJ2077*BD!AO2077)</f>
      </c>
      <c r="AQ2077" s="91">
        <f>BD!AM2077/BD!AK2077-1</f>
        <v>0</v>
      </c>
      <c r="AR2077" s="91">
        <f>IF(BD!AN2077="","",IF(BD!AJ2077="","",BD!AN2077/BD!AJ2077-1))</f>
      </c>
      <c r="AS2077" s="91">
        <f>IF(BD!AN2077="","",IF(BD!AN2077&lt;BD!AL2077,"ABAIXO DA META","DENTRO DA META"))</f>
      </c>
      <c r="AT2077" s="91" t="str">
        <f>IF(BD!AJ2077="","EM ANÁLISE",IF(BD!AP2077&gt;=BD!AN2077,"GO", "NO GO"))</f>
        <v>EM ANÁLISE</v>
      </c>
      <c r="AU2077" s="97">
        <f>IF(AN2077="","",+BD!$AN2077-AJ2077)</f>
      </c>
      <c r="AV2077" s="98"/>
      <c r="AW2077" s="90">
        <f>BD!P2077*BD!AC2077</f>
        <v>0</v>
      </c>
      <c r="AX2077" s="90">
        <f>BD!V2077*BD!AC2077</f>
        <v>0</v>
      </c>
      <c r="AY2077" s="90">
        <f>IF(BD!AN2077="","",BD!AN2077*BD!AC2077)</f>
      </c>
      <c r="AZ2077" s="75" t="s">
        <v>123</v>
      </c>
      <c r="BA2077" s="75"/>
      <c r="BB2077" s="75"/>
      <c r="BC2077" s="75"/>
      <c r="BD2077" s="104"/>
      <c r="BE2077" s="104"/>
      <c r="BF2077" s="101"/>
      <c r="BG2077" s="101"/>
      <c r="BH2077" s="101"/>
      <c r="BI2077" s="101"/>
      <c r="BJ2077" s="101"/>
      <c r="BK2077" s="101"/>
      <c r="BL2077" s="101"/>
      <c r="BM2077" s="101"/>
      <c r="BN2077" s="101"/>
      <c r="BO2077" s="103"/>
      <c r="BP2077" s="101"/>
      <c r="BQ2077" s="101"/>
      <c r="BR2077" s="101"/>
      <c r="BS2077" s="101"/>
      <c r="BT2077" s="101"/>
      <c r="BU2077" s="101"/>
      <c r="BV2077" s="101"/>
      <c r="BW2077" s="101"/>
      <c r="BX2077" s="101"/>
      <c r="BY2077" s="101"/>
      <c r="BZ2077" s="101"/>
      <c r="CA2077" s="101"/>
      <c r="CB2077" s="101"/>
      <c r="CC2077" s="101"/>
      <c r="CD2077" s="101"/>
      <c r="CE2077" s="101"/>
      <c r="CF2077" s="101"/>
      <c r="CG2077" s="37" t="e">
        <f>VLOOKUP(Table_1[[#This Row],[EAN]],'[1]Planilha1'!$E:$R,13,0)</f>
        <v>#N/A</v>
      </c>
      <c r="CI2077" s="188">
        <f>IF(Table_1[[#This Row],[STATUS MERCADO]]="GO",Table_1[[#This Row],[M. BRUTA TOTAL]],0)</f>
        <v>0</v>
      </c>
      <c r="CJ2077" s="188">
        <f>IF(Table_1[[#This Row],[STATUS MERCADO]]="GO",Table_1[[#This Row],[PV UNIT. REALIZADO]]*Table_1[[#This Row],[QUANTIDADE]],0)</f>
        <v>0</v>
      </c>
    </row>
    <row r="2078" ht="15" hidden="1">
      <c r="A2078" s="7"/>
      <c r="B2078" s="84" t="s">
        <v>400</v>
      </c>
      <c r="C2078" s="75">
        <v>223764</v>
      </c>
      <c r="D2078" s="75">
        <v>61006268</v>
      </c>
      <c r="E2078" s="85">
        <v>6920354822193</v>
      </c>
      <c r="F2078" s="86" t="s">
        <v>2328</v>
      </c>
      <c r="G2078" s="75" t="s">
        <v>15</v>
      </c>
      <c r="H2078" s="75">
        <v>1620</v>
      </c>
      <c r="I2078" s="87" t="s">
        <v>1541</v>
      </c>
      <c r="J2078" s="75" t="s">
        <v>1542</v>
      </c>
      <c r="K2078" s="88" t="s">
        <v>1177</v>
      </c>
      <c r="L2078" s="88">
        <v>48</v>
      </c>
      <c r="M2078" s="88">
        <v>0</v>
      </c>
      <c r="N2078" s="75" t="s">
        <v>85</v>
      </c>
      <c r="O2078" s="75" t="s">
        <v>1739</v>
      </c>
      <c r="P2078" s="89"/>
      <c r="Q2078" s="90">
        <f>(17/100+7.6/100+1.65/100)*P2078</f>
        <v>0</v>
      </c>
      <c r="R2078" s="90"/>
      <c r="S2078" s="90"/>
      <c r="T2078" s="90"/>
      <c r="U2078" s="90"/>
      <c r="V2078" s="90">
        <f>+P2078-Q2078+R2078+S2078+T2078+U2078</f>
        <v>0</v>
      </c>
      <c r="W2078" s="91">
        <f>(1.02/100)</f>
        <v>1.02E-2</v>
      </c>
      <c r="X2078" s="91">
        <v>4.8E-3</v>
      </c>
      <c r="Y2078" s="91">
        <v>0.17</v>
      </c>
      <c r="Z2078" s="91">
        <v>1.65E-2</v>
      </c>
      <c r="AA2078" s="91">
        <v>7.6E-2</v>
      </c>
      <c r="AB2078" s="91">
        <f>SUM(W2078:AA2078)</f>
        <v>0.2775</v>
      </c>
      <c r="AC2078" s="75">
        <v>12</v>
      </c>
      <c r="AD2078" s="92">
        <f>IF(AL2078="","",+AC2078*AL2078)</f>
      </c>
      <c r="AE2078" s="93">
        <f>IF(AL2078="","",+AL2078*AB2078)</f>
      </c>
      <c r="AF2078" s="92">
        <f>IF(AL2078="","",+AL2078-AE2078)</f>
      </c>
      <c r="AG2078" s="93">
        <f>+V2078</f>
        <v>0</v>
      </c>
      <c r="AH2078" s="92">
        <f>IF(AF2078="","",+AF2078-AG2078)</f>
      </c>
      <c r="AI2078" s="92">
        <f>IF(AH2078="","",+AH2078*AC2078)</f>
      </c>
      <c r="AJ2078" s="93"/>
      <c r="AK2078" s="94">
        <v>0.33</v>
      </c>
      <c r="AL2078" s="93">
        <f>IF(V2078=0,"",V2078/(1-AB2078-AK2078))</f>
      </c>
      <c r="AM2078" s="95">
        <v>0.33</v>
      </c>
      <c r="AN2078" s="93">
        <f>IF(V2078=0,"",V2078/(1-AB2078-AM2078))</f>
      </c>
      <c r="AO2078" s="96">
        <v>1.2</v>
      </c>
      <c r="AP2078" s="93">
        <f>IF(BD!AJ2078="","",BD!AJ2078*BD!AO2078)</f>
      </c>
      <c r="AQ2078" s="91">
        <f>BD!AM2078/BD!AK2078-1</f>
        <v>0</v>
      </c>
      <c r="AR2078" s="91">
        <f>IF(BD!AN2078="","",IF(BD!AJ2078="","",BD!AN2078/BD!AJ2078-1))</f>
      </c>
      <c r="AS2078" s="91">
        <f>IF(BD!AN2078="","",IF(BD!AN2078&lt;BD!AL2078,"ABAIXO DA META","DENTRO DA META"))</f>
      </c>
      <c r="AT2078" s="91" t="str">
        <f>IF(BD!AJ2078="","EM ANÁLISE",IF(BD!AP2078&gt;=BD!AN2078,"GO", "NO GO"))</f>
        <v>EM ANÁLISE</v>
      </c>
      <c r="AU2078" s="97">
        <f>IF(AN2078="","",+BD!$AN2078-AJ2078)</f>
      </c>
      <c r="AV2078" s="98"/>
      <c r="AW2078" s="90">
        <f>BD!P2078*BD!AC2078</f>
        <v>0</v>
      </c>
      <c r="AX2078" s="90">
        <f>BD!V2078*BD!AC2078</f>
        <v>0</v>
      </c>
      <c r="AY2078" s="90">
        <f>IF(BD!AN2078="","",BD!AN2078*BD!AC2078)</f>
      </c>
      <c r="AZ2078" s="75" t="s">
        <v>123</v>
      </c>
      <c r="BA2078" s="75"/>
      <c r="BB2078" s="75"/>
      <c r="BC2078" s="75"/>
      <c r="BD2078" s="104"/>
      <c r="BE2078" s="104"/>
      <c r="BF2078" s="101"/>
      <c r="BG2078" s="101"/>
      <c r="BH2078" s="101"/>
      <c r="BI2078" s="101"/>
      <c r="BJ2078" s="101"/>
      <c r="BK2078" s="101"/>
      <c r="BL2078" s="101"/>
      <c r="BM2078" s="101"/>
      <c r="BN2078" s="101"/>
      <c r="BO2078" s="103"/>
      <c r="BP2078" s="101"/>
      <c r="BQ2078" s="101"/>
      <c r="BR2078" s="101"/>
      <c r="BS2078" s="101"/>
      <c r="BT2078" s="101"/>
      <c r="BU2078" s="101"/>
      <c r="BV2078" s="101"/>
      <c r="BW2078" s="101"/>
      <c r="BX2078" s="101"/>
      <c r="BY2078" s="101"/>
      <c r="BZ2078" s="101"/>
      <c r="CA2078" s="101"/>
      <c r="CB2078" s="101"/>
      <c r="CC2078" s="101"/>
      <c r="CD2078" s="101"/>
      <c r="CE2078" s="101"/>
      <c r="CF2078" s="101"/>
      <c r="CG2078" s="37" t="e">
        <f>VLOOKUP(Table_1[[#This Row],[EAN]],'[1]Planilha1'!$E:$R,13,0)</f>
        <v>#N/A</v>
      </c>
      <c r="CI2078" s="188">
        <f>IF(Table_1[[#This Row],[STATUS MERCADO]]="GO",Table_1[[#This Row],[M. BRUTA TOTAL]],0)</f>
        <v>0</v>
      </c>
      <c r="CJ2078" s="188">
        <f>IF(Table_1[[#This Row],[STATUS MERCADO]]="GO",Table_1[[#This Row],[PV UNIT. REALIZADO]]*Table_1[[#This Row],[QUANTIDADE]],0)</f>
        <v>0</v>
      </c>
    </row>
    <row r="2079" ht="15" hidden="1">
      <c r="A2079" s="7"/>
      <c r="B2079" s="84" t="s">
        <v>400</v>
      </c>
      <c r="C2079" s="75">
        <v>223765</v>
      </c>
      <c r="D2079" s="75" t="s">
        <v>2329</v>
      </c>
      <c r="E2079" s="85">
        <v>6920354822223</v>
      </c>
      <c r="F2079" s="86" t="s">
        <v>2330</v>
      </c>
      <c r="G2079" s="75" t="s">
        <v>15</v>
      </c>
      <c r="H2079" s="75">
        <v>1620</v>
      </c>
      <c r="I2079" s="87" t="s">
        <v>1541</v>
      </c>
      <c r="J2079" s="75" t="s">
        <v>1542</v>
      </c>
      <c r="K2079" s="88" t="s">
        <v>1177</v>
      </c>
      <c r="L2079" s="88">
        <v>48</v>
      </c>
      <c r="M2079" s="88">
        <v>0</v>
      </c>
      <c r="N2079" s="75" t="s">
        <v>85</v>
      </c>
      <c r="O2079" s="75" t="s">
        <v>1739</v>
      </c>
      <c r="P2079" s="89"/>
      <c r="Q2079" s="90">
        <f>(17/100+7.6/100+1.65/100)*P2079</f>
        <v>0</v>
      </c>
      <c r="R2079" s="90"/>
      <c r="S2079" s="90"/>
      <c r="T2079" s="90"/>
      <c r="U2079" s="90"/>
      <c r="V2079" s="90">
        <f>+P2079-Q2079+R2079+S2079+T2079+U2079</f>
        <v>0</v>
      </c>
      <c r="W2079" s="91">
        <f>(1.02/100)</f>
        <v>1.02E-2</v>
      </c>
      <c r="X2079" s="91">
        <v>4.8E-3</v>
      </c>
      <c r="Y2079" s="91">
        <v>0.17</v>
      </c>
      <c r="Z2079" s="91">
        <v>1.65E-2</v>
      </c>
      <c r="AA2079" s="91">
        <v>7.6E-2</v>
      </c>
      <c r="AB2079" s="91">
        <f>SUM(W2079:AA2079)</f>
        <v>0.2775</v>
      </c>
      <c r="AC2079" s="75">
        <v>12</v>
      </c>
      <c r="AD2079" s="92">
        <f>IF(AL2079="","",+AC2079*AL2079)</f>
      </c>
      <c r="AE2079" s="93">
        <f>IF(AL2079="","",+AL2079*AB2079)</f>
      </c>
      <c r="AF2079" s="92">
        <f>IF(AL2079="","",+AL2079-AE2079)</f>
      </c>
      <c r="AG2079" s="93">
        <f>+V2079</f>
        <v>0</v>
      </c>
      <c r="AH2079" s="92">
        <f>IF(AF2079="","",+AF2079-AG2079)</f>
      </c>
      <c r="AI2079" s="92">
        <f>IF(AH2079="","",+AH2079*AC2079)</f>
      </c>
      <c r="AJ2079" s="93"/>
      <c r="AK2079" s="94">
        <v>0.33</v>
      </c>
      <c r="AL2079" s="93">
        <f>IF(V2079=0,"",V2079/(1-AB2079-AK2079))</f>
      </c>
      <c r="AM2079" s="95">
        <v>0.33</v>
      </c>
      <c r="AN2079" s="93">
        <f>IF(V2079=0,"",V2079/(1-AB2079-AM2079))</f>
      </c>
      <c r="AO2079" s="96">
        <v>1.2</v>
      </c>
      <c r="AP2079" s="93">
        <f>IF(BD!AJ2079="","",BD!AJ2079*BD!AO2079)</f>
      </c>
      <c r="AQ2079" s="91">
        <f>BD!AM2079/BD!AK2079-1</f>
        <v>0</v>
      </c>
      <c r="AR2079" s="91">
        <f>IF(BD!AN2079="","",IF(BD!AJ2079="","",BD!AN2079/BD!AJ2079-1))</f>
      </c>
      <c r="AS2079" s="91">
        <f>IF(BD!AN2079="","",IF(BD!AN2079&lt;BD!AL2079,"ABAIXO DA META","DENTRO DA META"))</f>
      </c>
      <c r="AT2079" s="91" t="str">
        <f>IF(BD!AJ2079="","EM ANÁLISE",IF(BD!AP2079&gt;=BD!AN2079,"GO", "NO GO"))</f>
        <v>EM ANÁLISE</v>
      </c>
      <c r="AU2079" s="97">
        <f>IF(AN2079="","",+BD!$AN2079-AJ2079)</f>
      </c>
      <c r="AV2079" s="98"/>
      <c r="AW2079" s="90">
        <f>BD!P2079*BD!AC2079</f>
        <v>0</v>
      </c>
      <c r="AX2079" s="90">
        <f>BD!V2079*BD!AC2079</f>
        <v>0</v>
      </c>
      <c r="AY2079" s="90">
        <f>IF(BD!AN2079="","",BD!AN2079*BD!AC2079)</f>
      </c>
      <c r="AZ2079" s="75" t="s">
        <v>123</v>
      </c>
      <c r="BA2079" s="75"/>
      <c r="BB2079" s="75"/>
      <c r="BC2079" s="75"/>
      <c r="BD2079" s="104"/>
      <c r="BE2079" s="104"/>
      <c r="BF2079" s="101"/>
      <c r="BG2079" s="101"/>
      <c r="BH2079" s="101"/>
      <c r="BI2079" s="101"/>
      <c r="BJ2079" s="101"/>
      <c r="BK2079" s="101"/>
      <c r="BL2079" s="101"/>
      <c r="BM2079" s="101"/>
      <c r="BN2079" s="101"/>
      <c r="BO2079" s="103"/>
      <c r="BP2079" s="101"/>
      <c r="BQ2079" s="101"/>
      <c r="BR2079" s="101"/>
      <c r="BS2079" s="101"/>
      <c r="BT2079" s="101"/>
      <c r="BU2079" s="101"/>
      <c r="BV2079" s="101"/>
      <c r="BW2079" s="101"/>
      <c r="BX2079" s="101"/>
      <c r="BY2079" s="101"/>
      <c r="BZ2079" s="101"/>
      <c r="CA2079" s="101"/>
      <c r="CB2079" s="101"/>
      <c r="CC2079" s="101"/>
      <c r="CD2079" s="101"/>
      <c r="CE2079" s="101"/>
      <c r="CF2079" s="101"/>
      <c r="CG2079" s="37" t="e">
        <f>VLOOKUP(Table_1[[#This Row],[EAN]],'[1]Planilha1'!$E:$R,13,0)</f>
        <v>#N/A</v>
      </c>
      <c r="CI2079" s="188">
        <f>IF(Table_1[[#This Row],[STATUS MERCADO]]="GO",Table_1[[#This Row],[M. BRUTA TOTAL]],0)</f>
        <v>0</v>
      </c>
      <c r="CJ2079" s="188">
        <f>IF(Table_1[[#This Row],[STATUS MERCADO]]="GO",Table_1[[#This Row],[PV UNIT. REALIZADO]]*Table_1[[#This Row],[QUANTIDADE]],0)</f>
        <v>0</v>
      </c>
    </row>
    <row r="2080" ht="15" hidden="1">
      <c r="A2080" s="7"/>
      <c r="B2080" s="84" t="s">
        <v>400</v>
      </c>
      <c r="C2080" s="75">
        <v>223766</v>
      </c>
      <c r="D2080" s="75" t="s">
        <v>2331</v>
      </c>
      <c r="E2080" s="85">
        <v>7891024036204</v>
      </c>
      <c r="F2080" s="86" t="s">
        <v>2332</v>
      </c>
      <c r="G2080" s="75" t="s">
        <v>13</v>
      </c>
      <c r="H2080" s="75">
        <v>3770</v>
      </c>
      <c r="I2080" s="87" t="s">
        <v>1627</v>
      </c>
      <c r="J2080" s="75" t="s">
        <v>1647</v>
      </c>
      <c r="K2080" s="88" t="s">
        <v>1177</v>
      </c>
      <c r="L2080" s="88">
        <v>6</v>
      </c>
      <c r="M2080" s="88">
        <v>0</v>
      </c>
      <c r="N2080" s="75" t="s">
        <v>85</v>
      </c>
      <c r="O2080" s="75" t="s">
        <v>1739</v>
      </c>
      <c r="P2080" s="89"/>
      <c r="Q2080" s="90">
        <f>(17/100+7.6/100+1.65/100)*P2080</f>
        <v>0</v>
      </c>
      <c r="R2080" s="90"/>
      <c r="S2080" s="90"/>
      <c r="T2080" s="90"/>
      <c r="U2080" s="90"/>
      <c r="V2080" s="90">
        <f>+P2080-Q2080+R2080+S2080+T2080+U2080</f>
        <v>0</v>
      </c>
      <c r="W2080" s="91">
        <f>(1.02/100)</f>
        <v>1.02E-2</v>
      </c>
      <c r="X2080" s="91">
        <v>4.8E-3</v>
      </c>
      <c r="Y2080" s="91">
        <v>0.17</v>
      </c>
      <c r="Z2080" s="91">
        <v>1.65E-2</v>
      </c>
      <c r="AA2080" s="91">
        <v>7.6E-2</v>
      </c>
      <c r="AB2080" s="91">
        <f>SUM(W2080:AA2080)</f>
        <v>0.2775</v>
      </c>
      <c r="AC2080" s="75">
        <v>12</v>
      </c>
      <c r="AD2080" s="92">
        <f>IF(AL2080="","",+AC2080*AL2080)</f>
      </c>
      <c r="AE2080" s="93">
        <f>IF(AL2080="","",+AL2080*AB2080)</f>
      </c>
      <c r="AF2080" s="92">
        <f>IF(AL2080="","",+AL2080-AE2080)</f>
      </c>
      <c r="AG2080" s="93">
        <f>+V2080</f>
        <v>0</v>
      </c>
      <c r="AH2080" s="92">
        <f>IF(AF2080="","",+AF2080-AG2080)</f>
      </c>
      <c r="AI2080" s="92">
        <f>IF(AH2080="","",+AH2080*AC2080)</f>
      </c>
      <c r="AJ2080" s="93"/>
      <c r="AK2080" s="94">
        <v>0.33</v>
      </c>
      <c r="AL2080" s="93">
        <f>IF(V2080=0,"",V2080/(1-AB2080-AK2080))</f>
      </c>
      <c r="AM2080" s="95">
        <v>0.33</v>
      </c>
      <c r="AN2080" s="93">
        <f>IF(V2080=0,"",V2080/(1-AB2080-AM2080))</f>
      </c>
      <c r="AO2080" s="96">
        <v>1.2</v>
      </c>
      <c r="AP2080" s="93">
        <f>IF(BD!AJ2080="","",BD!AJ2080*BD!AO2080)</f>
      </c>
      <c r="AQ2080" s="91">
        <f>BD!AM2080/BD!AK2080-1</f>
        <v>0</v>
      </c>
      <c r="AR2080" s="91">
        <f>IF(BD!AN2080="","",IF(BD!AJ2080="","",BD!AN2080/BD!AJ2080-1))</f>
      </c>
      <c r="AS2080" s="91">
        <f>IF(BD!AN2080="","",IF(BD!AN2080&lt;BD!AL2080,"ABAIXO DA META","DENTRO DA META"))</f>
      </c>
      <c r="AT2080" s="91" t="str">
        <f>IF(BD!AJ2080="","EM ANÁLISE",IF(BD!AP2080&gt;=BD!AN2080,"GO", "NO GO"))</f>
        <v>EM ANÁLISE</v>
      </c>
      <c r="AU2080" s="97">
        <f>IF(AN2080="","",+BD!$AN2080-AJ2080)</f>
      </c>
      <c r="AV2080" s="98"/>
      <c r="AW2080" s="90">
        <f>BD!P2080*BD!AC2080</f>
        <v>0</v>
      </c>
      <c r="AX2080" s="90">
        <f>BD!V2080*BD!AC2080</f>
        <v>0</v>
      </c>
      <c r="AY2080" s="90">
        <f>IF(BD!AN2080="","",BD!AN2080*BD!AC2080)</f>
      </c>
      <c r="AZ2080" s="75" t="s">
        <v>123</v>
      </c>
      <c r="BA2080" s="75"/>
      <c r="BB2080" s="75"/>
      <c r="BC2080" s="75"/>
      <c r="BD2080" s="104"/>
      <c r="BE2080" s="104"/>
      <c r="BF2080" s="101"/>
      <c r="BG2080" s="101"/>
      <c r="BH2080" s="101"/>
      <c r="BI2080" s="101"/>
      <c r="BJ2080" s="101"/>
      <c r="BK2080" s="101"/>
      <c r="BL2080" s="101"/>
      <c r="BM2080" s="101"/>
      <c r="BN2080" s="101"/>
      <c r="BO2080" s="103"/>
      <c r="BP2080" s="101"/>
      <c r="BQ2080" s="101"/>
      <c r="BR2080" s="101"/>
      <c r="BS2080" s="101"/>
      <c r="BT2080" s="101"/>
      <c r="BU2080" s="101"/>
      <c r="BV2080" s="101"/>
      <c r="BW2080" s="101"/>
      <c r="BX2080" s="101"/>
      <c r="BY2080" s="101"/>
      <c r="BZ2080" s="101"/>
      <c r="CA2080" s="101"/>
      <c r="CB2080" s="101"/>
      <c r="CC2080" s="101"/>
      <c r="CD2080" s="101"/>
      <c r="CE2080" s="101"/>
      <c r="CF2080" s="101"/>
      <c r="CG2080" s="37" t="e">
        <f>VLOOKUP(Table_1[[#This Row],[EAN]],'[1]Planilha1'!$E:$R,13,0)</f>
        <v>#N/A</v>
      </c>
      <c r="CI2080" s="188">
        <f>IF(Table_1[[#This Row],[STATUS MERCADO]]="GO",Table_1[[#This Row],[M. BRUTA TOTAL]],0)</f>
        <v>0</v>
      </c>
      <c r="CJ2080" s="188">
        <f>IF(Table_1[[#This Row],[STATUS MERCADO]]="GO",Table_1[[#This Row],[PV UNIT. REALIZADO]]*Table_1[[#This Row],[QUANTIDADE]],0)</f>
        <v>0</v>
      </c>
    </row>
    <row r="2081" ht="15" hidden="1">
      <c r="A2081" s="7"/>
      <c r="B2081" s="84" t="s">
        <v>400</v>
      </c>
      <c r="C2081" s="75">
        <v>223767</v>
      </c>
      <c r="D2081" s="75" t="s">
        <v>2333</v>
      </c>
      <c r="E2081" s="85">
        <v>7891024036211</v>
      </c>
      <c r="F2081" s="86" t="s">
        <v>2334</v>
      </c>
      <c r="G2081" s="75" t="s">
        <v>13</v>
      </c>
      <c r="H2081" s="75">
        <v>3770</v>
      </c>
      <c r="I2081" s="87" t="s">
        <v>1627</v>
      </c>
      <c r="J2081" s="75" t="s">
        <v>1628</v>
      </c>
      <c r="K2081" s="88" t="s">
        <v>1177</v>
      </c>
      <c r="L2081" s="88">
        <v>6</v>
      </c>
      <c r="M2081" s="88">
        <v>0</v>
      </c>
      <c r="N2081" s="75" t="s">
        <v>85</v>
      </c>
      <c r="O2081" s="75" t="s">
        <v>1739</v>
      </c>
      <c r="P2081" s="89"/>
      <c r="Q2081" s="90">
        <f>(17/100+7.6/100+1.65/100)*P2081</f>
        <v>0</v>
      </c>
      <c r="R2081" s="90"/>
      <c r="S2081" s="90"/>
      <c r="T2081" s="90"/>
      <c r="U2081" s="90"/>
      <c r="V2081" s="90">
        <f>+P2081-Q2081+R2081+S2081+T2081+U2081</f>
        <v>0</v>
      </c>
      <c r="W2081" s="91">
        <f>(1.02/100)</f>
        <v>1.02E-2</v>
      </c>
      <c r="X2081" s="91">
        <v>4.8E-3</v>
      </c>
      <c r="Y2081" s="91">
        <v>0.17</v>
      </c>
      <c r="Z2081" s="91">
        <v>1.65E-2</v>
      </c>
      <c r="AA2081" s="91">
        <v>7.6E-2</v>
      </c>
      <c r="AB2081" s="91">
        <f>SUM(W2081:AA2081)</f>
        <v>0.2775</v>
      </c>
      <c r="AC2081" s="75">
        <v>12</v>
      </c>
      <c r="AD2081" s="92">
        <f>IF(AL2081="","",+AC2081*AL2081)</f>
      </c>
      <c r="AE2081" s="93">
        <f>IF(AL2081="","",+AL2081*AB2081)</f>
      </c>
      <c r="AF2081" s="92">
        <f>IF(AL2081="","",+AL2081-AE2081)</f>
      </c>
      <c r="AG2081" s="93">
        <f>+V2081</f>
        <v>0</v>
      </c>
      <c r="AH2081" s="92">
        <f>IF(AF2081="","",+AF2081-AG2081)</f>
      </c>
      <c r="AI2081" s="92">
        <f>IF(AH2081="","",+AH2081*AC2081)</f>
      </c>
      <c r="AJ2081" s="93"/>
      <c r="AK2081" s="94">
        <v>0.33</v>
      </c>
      <c r="AL2081" s="93">
        <f>IF(V2081=0,"",V2081/(1-AB2081-AK2081))</f>
      </c>
      <c r="AM2081" s="95">
        <v>0.33</v>
      </c>
      <c r="AN2081" s="93">
        <f>IF(V2081=0,"",V2081/(1-AB2081-AM2081))</f>
      </c>
      <c r="AO2081" s="96">
        <v>1.2</v>
      </c>
      <c r="AP2081" s="93">
        <f>IF(BD!AJ2081="","",BD!AJ2081*BD!AO2081)</f>
      </c>
      <c r="AQ2081" s="91">
        <f>BD!AM2081/BD!AK2081-1</f>
        <v>0</v>
      </c>
      <c r="AR2081" s="91">
        <f>IF(BD!AN2081="","",IF(BD!AJ2081="","",BD!AN2081/BD!AJ2081-1))</f>
      </c>
      <c r="AS2081" s="91">
        <f>IF(BD!AN2081="","",IF(BD!AN2081&lt;BD!AL2081,"ABAIXO DA META","DENTRO DA META"))</f>
      </c>
      <c r="AT2081" s="91" t="str">
        <f>IF(BD!AJ2081="","EM ANÁLISE",IF(BD!AP2081&gt;=BD!AN2081,"GO", "NO GO"))</f>
        <v>EM ANÁLISE</v>
      </c>
      <c r="AU2081" s="97">
        <f>IF(AN2081="","",+BD!$AN2081-AJ2081)</f>
      </c>
      <c r="AV2081" s="98"/>
      <c r="AW2081" s="90">
        <f>BD!P2081*BD!AC2081</f>
        <v>0</v>
      </c>
      <c r="AX2081" s="90">
        <f>BD!V2081*BD!AC2081</f>
        <v>0</v>
      </c>
      <c r="AY2081" s="90">
        <f>IF(BD!AN2081="","",BD!AN2081*BD!AC2081)</f>
      </c>
      <c r="AZ2081" s="75" t="s">
        <v>123</v>
      </c>
      <c r="BA2081" s="75"/>
      <c r="BB2081" s="75"/>
      <c r="BC2081" s="75"/>
      <c r="BD2081" s="104"/>
      <c r="BE2081" s="104"/>
      <c r="BF2081" s="101"/>
      <c r="BG2081" s="101"/>
      <c r="BH2081" s="101"/>
      <c r="BI2081" s="101"/>
      <c r="BJ2081" s="101"/>
      <c r="BK2081" s="101"/>
      <c r="BL2081" s="101"/>
      <c r="BM2081" s="101"/>
      <c r="BN2081" s="101"/>
      <c r="BO2081" s="103"/>
      <c r="BP2081" s="101"/>
      <c r="BQ2081" s="101"/>
      <c r="BR2081" s="101"/>
      <c r="BS2081" s="101"/>
      <c r="BT2081" s="101"/>
      <c r="BU2081" s="101"/>
      <c r="BV2081" s="101"/>
      <c r="BW2081" s="101"/>
      <c r="BX2081" s="101"/>
      <c r="BY2081" s="101"/>
      <c r="BZ2081" s="101"/>
      <c r="CA2081" s="101"/>
      <c r="CB2081" s="101"/>
      <c r="CC2081" s="101"/>
      <c r="CD2081" s="101"/>
      <c r="CE2081" s="101"/>
      <c r="CF2081" s="101"/>
      <c r="CG2081" s="37" t="e">
        <f>VLOOKUP(Table_1[[#This Row],[EAN]],'[1]Planilha1'!$E:$R,13,0)</f>
        <v>#N/A</v>
      </c>
      <c r="CI2081" s="188">
        <f>IF(Table_1[[#This Row],[STATUS MERCADO]]="GO",Table_1[[#This Row],[M. BRUTA TOTAL]],0)</f>
        <v>0</v>
      </c>
      <c r="CJ2081" s="188">
        <f>IF(Table_1[[#This Row],[STATUS MERCADO]]="GO",Table_1[[#This Row],[PV UNIT. REALIZADO]]*Table_1[[#This Row],[QUANTIDADE]],0)</f>
        <v>0</v>
      </c>
    </row>
    <row r="2082" ht="15" hidden="1">
      <c r="A2082" s="7"/>
      <c r="B2082" s="84" t="s">
        <v>400</v>
      </c>
      <c r="C2082" s="75">
        <v>223768</v>
      </c>
      <c r="D2082" s="75" t="s">
        <v>2335</v>
      </c>
      <c r="E2082" s="85">
        <v>7891024039922</v>
      </c>
      <c r="F2082" s="86" t="s">
        <v>2336</v>
      </c>
      <c r="G2082" s="75" t="s">
        <v>13</v>
      </c>
      <c r="H2082" s="75">
        <v>3770</v>
      </c>
      <c r="I2082" s="87" t="s">
        <v>1627</v>
      </c>
      <c r="J2082" s="75" t="s">
        <v>1628</v>
      </c>
      <c r="K2082" s="88" t="s">
        <v>1177</v>
      </c>
      <c r="L2082" s="88">
        <v>6</v>
      </c>
      <c r="M2082" s="88">
        <v>0</v>
      </c>
      <c r="N2082" s="75" t="s">
        <v>85</v>
      </c>
      <c r="O2082" s="75" t="s">
        <v>1739</v>
      </c>
      <c r="P2082" s="89"/>
      <c r="Q2082" s="90">
        <f>(17/100+7.6/100+1.65/100)*P2082</f>
        <v>0</v>
      </c>
      <c r="R2082" s="90"/>
      <c r="S2082" s="90"/>
      <c r="T2082" s="90"/>
      <c r="U2082" s="90"/>
      <c r="V2082" s="90">
        <f>+P2082-Q2082+R2082+S2082+T2082+U2082</f>
        <v>0</v>
      </c>
      <c r="W2082" s="91">
        <f>(1.02/100)</f>
        <v>1.02E-2</v>
      </c>
      <c r="X2082" s="91">
        <v>4.8E-3</v>
      </c>
      <c r="Y2082" s="91">
        <v>0.17</v>
      </c>
      <c r="Z2082" s="91">
        <v>1.65E-2</v>
      </c>
      <c r="AA2082" s="91">
        <v>7.6E-2</v>
      </c>
      <c r="AB2082" s="91">
        <f>SUM(W2082:AA2082)</f>
        <v>0.2775</v>
      </c>
      <c r="AC2082" s="75">
        <v>12</v>
      </c>
      <c r="AD2082" s="92">
        <f>IF(AL2082="","",+AC2082*AL2082)</f>
      </c>
      <c r="AE2082" s="93">
        <f>IF(AL2082="","",+AL2082*AB2082)</f>
      </c>
      <c r="AF2082" s="92">
        <f>IF(AL2082="","",+AL2082-AE2082)</f>
      </c>
      <c r="AG2082" s="93">
        <f>+V2082</f>
        <v>0</v>
      </c>
      <c r="AH2082" s="92">
        <f>IF(AF2082="","",+AF2082-AG2082)</f>
      </c>
      <c r="AI2082" s="92">
        <f>IF(AH2082="","",+AH2082*AC2082)</f>
      </c>
      <c r="AJ2082" s="93"/>
      <c r="AK2082" s="94">
        <v>0.33</v>
      </c>
      <c r="AL2082" s="93">
        <f>IF(V2082=0,"",V2082/(1-AB2082-AK2082))</f>
      </c>
      <c r="AM2082" s="95">
        <v>0.33</v>
      </c>
      <c r="AN2082" s="93">
        <f>IF(V2082=0,"",V2082/(1-AB2082-AM2082))</f>
      </c>
      <c r="AO2082" s="96">
        <v>1.2</v>
      </c>
      <c r="AP2082" s="93">
        <f>IF(BD!AJ2082="","",BD!AJ2082*BD!AO2082)</f>
      </c>
      <c r="AQ2082" s="91">
        <f>BD!AM2082/BD!AK2082-1</f>
        <v>0</v>
      </c>
      <c r="AR2082" s="91">
        <f>IF(BD!AN2082="","",IF(BD!AJ2082="","",BD!AN2082/BD!AJ2082-1))</f>
      </c>
      <c r="AS2082" s="91">
        <f>IF(BD!AN2082="","",IF(BD!AN2082&lt;BD!AL2082,"ABAIXO DA META","DENTRO DA META"))</f>
      </c>
      <c r="AT2082" s="91" t="str">
        <f>IF(BD!AJ2082="","EM ANÁLISE",IF(BD!AP2082&gt;=BD!AN2082,"GO", "NO GO"))</f>
        <v>EM ANÁLISE</v>
      </c>
      <c r="AU2082" s="97">
        <f>IF(AN2082="","",+BD!$AN2082-AJ2082)</f>
      </c>
      <c r="AV2082" s="98"/>
      <c r="AW2082" s="90">
        <f>BD!P2082*BD!AC2082</f>
        <v>0</v>
      </c>
      <c r="AX2082" s="90">
        <f>BD!V2082*BD!AC2082</f>
        <v>0</v>
      </c>
      <c r="AY2082" s="90">
        <f>IF(BD!AN2082="","",BD!AN2082*BD!AC2082)</f>
      </c>
      <c r="AZ2082" s="75" t="s">
        <v>123</v>
      </c>
      <c r="BA2082" s="75"/>
      <c r="BB2082" s="75"/>
      <c r="BC2082" s="75"/>
      <c r="BD2082" s="104"/>
      <c r="BE2082" s="104"/>
      <c r="BF2082" s="101"/>
      <c r="BG2082" s="101"/>
      <c r="BH2082" s="101"/>
      <c r="BI2082" s="101"/>
      <c r="BJ2082" s="101"/>
      <c r="BK2082" s="101"/>
      <c r="BL2082" s="101"/>
      <c r="BM2082" s="101"/>
      <c r="BN2082" s="101"/>
      <c r="BO2082" s="103"/>
      <c r="BP2082" s="101"/>
      <c r="BQ2082" s="101"/>
      <c r="BR2082" s="101"/>
      <c r="BS2082" s="101"/>
      <c r="BT2082" s="101"/>
      <c r="BU2082" s="101"/>
      <c r="BV2082" s="101"/>
      <c r="BW2082" s="101"/>
      <c r="BX2082" s="101"/>
      <c r="BY2082" s="101"/>
      <c r="BZ2082" s="101"/>
      <c r="CA2082" s="101"/>
      <c r="CB2082" s="101"/>
      <c r="CC2082" s="101"/>
      <c r="CD2082" s="101"/>
      <c r="CE2082" s="101"/>
      <c r="CF2082" s="101"/>
      <c r="CG2082" s="37" t="e">
        <f>VLOOKUP(Table_1[[#This Row],[EAN]],'[1]Planilha1'!$E:$R,13,0)</f>
        <v>#N/A</v>
      </c>
      <c r="CI2082" s="188">
        <f>IF(Table_1[[#This Row],[STATUS MERCADO]]="GO",Table_1[[#This Row],[M. BRUTA TOTAL]],0)</f>
        <v>0</v>
      </c>
      <c r="CJ2082" s="188">
        <f>IF(Table_1[[#This Row],[STATUS MERCADO]]="GO",Table_1[[#This Row],[PV UNIT. REALIZADO]]*Table_1[[#This Row],[QUANTIDADE]],0)</f>
        <v>0</v>
      </c>
    </row>
    <row r="2083" ht="15" hidden="1">
      <c r="A2083" s="7"/>
      <c r="B2083" s="84" t="s">
        <v>400</v>
      </c>
      <c r="C2083" s="75">
        <v>223769</v>
      </c>
      <c r="D2083" s="75" t="s">
        <v>2337</v>
      </c>
      <c r="E2083" s="85">
        <v>7891024040614</v>
      </c>
      <c r="F2083" s="86" t="s">
        <v>2338</v>
      </c>
      <c r="G2083" s="75" t="s">
        <v>15</v>
      </c>
      <c r="H2083" s="75">
        <v>1620</v>
      </c>
      <c r="I2083" s="87" t="s">
        <v>1541</v>
      </c>
      <c r="J2083" s="75" t="s">
        <v>1542</v>
      </c>
      <c r="K2083" s="88" t="s">
        <v>1177</v>
      </c>
      <c r="L2083" s="88">
        <v>24</v>
      </c>
      <c r="M2083" s="88">
        <v>0</v>
      </c>
      <c r="N2083" s="75" t="s">
        <v>85</v>
      </c>
      <c r="O2083" s="75" t="s">
        <v>1739</v>
      </c>
      <c r="P2083" s="89"/>
      <c r="Q2083" s="90">
        <f>(17/100+7.6/100+1.65/100)*P2083</f>
        <v>0</v>
      </c>
      <c r="R2083" s="90"/>
      <c r="S2083" s="90"/>
      <c r="T2083" s="90"/>
      <c r="U2083" s="90"/>
      <c r="V2083" s="90">
        <f>+P2083-Q2083+R2083+S2083+T2083+U2083</f>
        <v>0</v>
      </c>
      <c r="W2083" s="91">
        <f>(1.02/100)</f>
        <v>1.02E-2</v>
      </c>
      <c r="X2083" s="91">
        <v>4.8E-3</v>
      </c>
      <c r="Y2083" s="91">
        <v>0.17</v>
      </c>
      <c r="Z2083" s="91">
        <v>1.65E-2</v>
      </c>
      <c r="AA2083" s="91">
        <v>7.6E-2</v>
      </c>
      <c r="AB2083" s="91">
        <f>SUM(W2083:AA2083)</f>
        <v>0.2775</v>
      </c>
      <c r="AC2083" s="75">
        <v>12</v>
      </c>
      <c r="AD2083" s="92">
        <f>IF(AL2083="","",+AC2083*AL2083)</f>
      </c>
      <c r="AE2083" s="93">
        <f>IF(AL2083="","",+AL2083*AB2083)</f>
      </c>
      <c r="AF2083" s="92">
        <f>IF(AL2083="","",+AL2083-AE2083)</f>
      </c>
      <c r="AG2083" s="93">
        <f>+V2083</f>
        <v>0</v>
      </c>
      <c r="AH2083" s="92">
        <f>IF(AF2083="","",+AF2083-AG2083)</f>
      </c>
      <c r="AI2083" s="92">
        <f>IF(AH2083="","",+AH2083*AC2083)</f>
      </c>
      <c r="AJ2083" s="93"/>
      <c r="AK2083" s="94">
        <v>0.33</v>
      </c>
      <c r="AL2083" s="93">
        <f>IF(V2083=0,"",V2083/(1-AB2083-AK2083))</f>
      </c>
      <c r="AM2083" s="95">
        <v>0.33</v>
      </c>
      <c r="AN2083" s="93">
        <f>IF(V2083=0,"",V2083/(1-AB2083-AM2083))</f>
      </c>
      <c r="AO2083" s="96">
        <v>1.2</v>
      </c>
      <c r="AP2083" s="93">
        <f>IF(BD!AJ2083="","",BD!AJ2083*BD!AO2083)</f>
      </c>
      <c r="AQ2083" s="91">
        <f>BD!AM2083/BD!AK2083-1</f>
        <v>0</v>
      </c>
      <c r="AR2083" s="91">
        <f>IF(BD!AN2083="","",IF(BD!AJ2083="","",BD!AN2083/BD!AJ2083-1))</f>
      </c>
      <c r="AS2083" s="91">
        <f>IF(BD!AN2083="","",IF(BD!AN2083&lt;BD!AL2083,"ABAIXO DA META","DENTRO DA META"))</f>
      </c>
      <c r="AT2083" s="91" t="str">
        <f>IF(BD!AJ2083="","EM ANÁLISE",IF(BD!AP2083&gt;=BD!AN2083,"GO", "NO GO"))</f>
        <v>EM ANÁLISE</v>
      </c>
      <c r="AU2083" s="97">
        <f>IF(AN2083="","",+BD!$AN2083-AJ2083)</f>
      </c>
      <c r="AV2083" s="98"/>
      <c r="AW2083" s="90">
        <f>BD!P2083*BD!AC2083</f>
        <v>0</v>
      </c>
      <c r="AX2083" s="90">
        <f>BD!V2083*BD!AC2083</f>
        <v>0</v>
      </c>
      <c r="AY2083" s="90">
        <f>IF(BD!AN2083="","",BD!AN2083*BD!AC2083)</f>
      </c>
      <c r="AZ2083" s="75" t="s">
        <v>123</v>
      </c>
      <c r="BA2083" s="75"/>
      <c r="BB2083" s="75"/>
      <c r="BC2083" s="75"/>
      <c r="BD2083" s="104"/>
      <c r="BE2083" s="104"/>
      <c r="BF2083" s="101"/>
      <c r="BG2083" s="101"/>
      <c r="BH2083" s="101"/>
      <c r="BI2083" s="101"/>
      <c r="BJ2083" s="101"/>
      <c r="BK2083" s="101"/>
      <c r="BL2083" s="101"/>
      <c r="BM2083" s="101"/>
      <c r="BN2083" s="101"/>
      <c r="BO2083" s="103"/>
      <c r="BP2083" s="101"/>
      <c r="BQ2083" s="101"/>
      <c r="BR2083" s="101"/>
      <c r="BS2083" s="101"/>
      <c r="BT2083" s="101"/>
      <c r="BU2083" s="101"/>
      <c r="BV2083" s="101"/>
      <c r="BW2083" s="101"/>
      <c r="BX2083" s="101"/>
      <c r="BY2083" s="101"/>
      <c r="BZ2083" s="101"/>
      <c r="CA2083" s="101"/>
      <c r="CB2083" s="101"/>
      <c r="CC2083" s="101"/>
      <c r="CD2083" s="101"/>
      <c r="CE2083" s="101"/>
      <c r="CF2083" s="101"/>
      <c r="CG2083" s="37" t="e">
        <f>VLOOKUP(Table_1[[#This Row],[EAN]],'[1]Planilha1'!$E:$R,13,0)</f>
        <v>#N/A</v>
      </c>
      <c r="CI2083" s="188">
        <f>IF(Table_1[[#This Row],[STATUS MERCADO]]="GO",Table_1[[#This Row],[M. BRUTA TOTAL]],0)</f>
        <v>0</v>
      </c>
      <c r="CJ2083" s="188">
        <f>IF(Table_1[[#This Row],[STATUS MERCADO]]="GO",Table_1[[#This Row],[PV UNIT. REALIZADO]]*Table_1[[#This Row],[QUANTIDADE]],0)</f>
        <v>0</v>
      </c>
    </row>
    <row r="2084" ht="15" hidden="1">
      <c r="A2084" s="7"/>
      <c r="B2084" s="84" t="s">
        <v>400</v>
      </c>
      <c r="C2084" s="75">
        <v>223770</v>
      </c>
      <c r="D2084" s="75" t="s">
        <v>2339</v>
      </c>
      <c r="E2084" s="85">
        <v>7891024040560</v>
      </c>
      <c r="F2084" s="86" t="s">
        <v>2340</v>
      </c>
      <c r="G2084" s="75" t="s">
        <v>15</v>
      </c>
      <c r="H2084" s="75">
        <v>1620</v>
      </c>
      <c r="I2084" s="87" t="s">
        <v>1541</v>
      </c>
      <c r="J2084" s="75" t="s">
        <v>1697</v>
      </c>
      <c r="K2084" s="88" t="s">
        <v>1177</v>
      </c>
      <c r="L2084" s="88">
        <v>12</v>
      </c>
      <c r="M2084" s="88">
        <v>0</v>
      </c>
      <c r="N2084" s="75" t="s">
        <v>85</v>
      </c>
      <c r="O2084" s="75" t="s">
        <v>1739</v>
      </c>
      <c r="P2084" s="89"/>
      <c r="Q2084" s="90">
        <f>(17/100+7.6/100+1.65/100)*P2084</f>
        <v>0</v>
      </c>
      <c r="R2084" s="90"/>
      <c r="S2084" s="90"/>
      <c r="T2084" s="90"/>
      <c r="U2084" s="90"/>
      <c r="V2084" s="90">
        <f>+P2084-Q2084+R2084+S2084+T2084+U2084</f>
        <v>0</v>
      </c>
      <c r="W2084" s="91">
        <f>(1.02/100)</f>
        <v>1.02E-2</v>
      </c>
      <c r="X2084" s="91">
        <v>4.8E-3</v>
      </c>
      <c r="Y2084" s="91">
        <v>0.17</v>
      </c>
      <c r="Z2084" s="91">
        <v>1.65E-2</v>
      </c>
      <c r="AA2084" s="91">
        <v>7.6E-2</v>
      </c>
      <c r="AB2084" s="91">
        <f>SUM(W2084:AA2084)</f>
        <v>0.2775</v>
      </c>
      <c r="AC2084" s="75">
        <v>12</v>
      </c>
      <c r="AD2084" s="92">
        <f>IF(AL2084="","",+AC2084*AL2084)</f>
      </c>
      <c r="AE2084" s="93">
        <f>IF(AL2084="","",+AL2084*AB2084)</f>
      </c>
      <c r="AF2084" s="92">
        <f>IF(AL2084="","",+AL2084-AE2084)</f>
      </c>
      <c r="AG2084" s="93">
        <f>+V2084</f>
        <v>0</v>
      </c>
      <c r="AH2084" s="92">
        <f>IF(AF2084="","",+AF2084-AG2084)</f>
      </c>
      <c r="AI2084" s="92">
        <f>IF(AH2084="","",+AH2084*AC2084)</f>
      </c>
      <c r="AJ2084" s="93"/>
      <c r="AK2084" s="94">
        <v>0.33</v>
      </c>
      <c r="AL2084" s="93">
        <f>IF(V2084=0,"",V2084/(1-AB2084-AK2084))</f>
      </c>
      <c r="AM2084" s="95">
        <v>0.33</v>
      </c>
      <c r="AN2084" s="93">
        <f>IF(V2084=0,"",V2084/(1-AB2084-AM2084))</f>
      </c>
      <c r="AO2084" s="96">
        <v>1.2</v>
      </c>
      <c r="AP2084" s="93">
        <f>IF(BD!AJ2084="","",BD!AJ2084*BD!AO2084)</f>
      </c>
      <c r="AQ2084" s="91">
        <f>BD!AM2084/BD!AK2084-1</f>
        <v>0</v>
      </c>
      <c r="AR2084" s="91">
        <f>IF(BD!AN2084="","",IF(BD!AJ2084="","",BD!AN2084/BD!AJ2084-1))</f>
      </c>
      <c r="AS2084" s="91">
        <f>IF(BD!AN2084="","",IF(BD!AN2084&lt;BD!AL2084,"ABAIXO DA META","DENTRO DA META"))</f>
      </c>
      <c r="AT2084" s="91" t="str">
        <f>IF(BD!AJ2084="","EM ANÁLISE",IF(BD!AP2084&gt;=BD!AN2084,"GO", "NO GO"))</f>
        <v>EM ANÁLISE</v>
      </c>
      <c r="AU2084" s="97">
        <f>IF(AN2084="","",+BD!$AN2084-AJ2084)</f>
      </c>
      <c r="AV2084" s="98"/>
      <c r="AW2084" s="90">
        <f>BD!P2084*BD!AC2084</f>
        <v>0</v>
      </c>
      <c r="AX2084" s="90">
        <f>BD!V2084*BD!AC2084</f>
        <v>0</v>
      </c>
      <c r="AY2084" s="90">
        <f>IF(BD!AN2084="","",BD!AN2084*BD!AC2084)</f>
      </c>
      <c r="AZ2084" s="75" t="s">
        <v>123</v>
      </c>
      <c r="BA2084" s="75"/>
      <c r="BB2084" s="75"/>
      <c r="BC2084" s="75"/>
      <c r="BD2084" s="104"/>
      <c r="BE2084" s="104"/>
      <c r="BF2084" s="101"/>
      <c r="BG2084" s="101"/>
      <c r="BH2084" s="101"/>
      <c r="BI2084" s="101"/>
      <c r="BJ2084" s="101"/>
      <c r="BK2084" s="101"/>
      <c r="BL2084" s="101"/>
      <c r="BM2084" s="101"/>
      <c r="BN2084" s="101"/>
      <c r="BO2084" s="103"/>
      <c r="BP2084" s="101"/>
      <c r="BQ2084" s="101"/>
      <c r="BR2084" s="101"/>
      <c r="BS2084" s="101"/>
      <c r="BT2084" s="101"/>
      <c r="BU2084" s="101"/>
      <c r="BV2084" s="101"/>
      <c r="BW2084" s="101"/>
      <c r="BX2084" s="101"/>
      <c r="BY2084" s="101"/>
      <c r="BZ2084" s="101"/>
      <c r="CA2084" s="101"/>
      <c r="CB2084" s="101"/>
      <c r="CC2084" s="101"/>
      <c r="CD2084" s="101"/>
      <c r="CE2084" s="101"/>
      <c r="CF2084" s="101"/>
      <c r="CG2084" s="37" t="e">
        <f>VLOOKUP(Table_1[[#This Row],[EAN]],'[1]Planilha1'!$E:$R,13,0)</f>
        <v>#N/A</v>
      </c>
      <c r="CI2084" s="188">
        <f>IF(Table_1[[#This Row],[STATUS MERCADO]]="GO",Table_1[[#This Row],[M. BRUTA TOTAL]],0)</f>
        <v>0</v>
      </c>
      <c r="CJ2084" s="188">
        <f>IF(Table_1[[#This Row],[STATUS MERCADO]]="GO",Table_1[[#This Row],[PV UNIT. REALIZADO]]*Table_1[[#This Row],[QUANTIDADE]],0)</f>
        <v>0</v>
      </c>
    </row>
    <row r="2085" ht="15" hidden="1">
      <c r="A2085" s="7"/>
      <c r="B2085" s="84" t="s">
        <v>400</v>
      </c>
      <c r="C2085" s="75">
        <v>223771</v>
      </c>
      <c r="D2085" s="75" t="s">
        <v>2341</v>
      </c>
      <c r="E2085" s="85">
        <v>7891024041109</v>
      </c>
      <c r="F2085" s="86" t="s">
        <v>2342</v>
      </c>
      <c r="G2085" s="75" t="s">
        <v>15</v>
      </c>
      <c r="H2085" s="75">
        <v>1620</v>
      </c>
      <c r="I2085" s="87" t="s">
        <v>1541</v>
      </c>
      <c r="J2085" s="75" t="s">
        <v>1697</v>
      </c>
      <c r="K2085" s="88" t="s">
        <v>1177</v>
      </c>
      <c r="L2085" s="88">
        <v>12</v>
      </c>
      <c r="M2085" s="88">
        <v>0</v>
      </c>
      <c r="N2085" s="75" t="s">
        <v>85</v>
      </c>
      <c r="O2085" s="75" t="s">
        <v>1739</v>
      </c>
      <c r="P2085" s="89"/>
      <c r="Q2085" s="90">
        <f>(17/100+7.6/100+1.65/100)*P2085</f>
        <v>0</v>
      </c>
      <c r="R2085" s="90"/>
      <c r="S2085" s="90"/>
      <c r="T2085" s="90"/>
      <c r="U2085" s="90"/>
      <c r="V2085" s="90">
        <f>+P2085-Q2085+R2085+S2085+T2085+U2085</f>
        <v>0</v>
      </c>
      <c r="W2085" s="91">
        <f>(1.02/100)</f>
        <v>1.02E-2</v>
      </c>
      <c r="X2085" s="91">
        <v>4.8E-3</v>
      </c>
      <c r="Y2085" s="91">
        <v>0.17</v>
      </c>
      <c r="Z2085" s="91">
        <v>1.65E-2</v>
      </c>
      <c r="AA2085" s="91">
        <v>7.6E-2</v>
      </c>
      <c r="AB2085" s="91">
        <f>SUM(W2085:AA2085)</f>
        <v>0.2775</v>
      </c>
      <c r="AC2085" s="75">
        <v>12</v>
      </c>
      <c r="AD2085" s="92">
        <f>IF(AL2085="","",+AC2085*AL2085)</f>
      </c>
      <c r="AE2085" s="93">
        <f>IF(AL2085="","",+AL2085*AB2085)</f>
      </c>
      <c r="AF2085" s="92">
        <f>IF(AL2085="","",+AL2085-AE2085)</f>
      </c>
      <c r="AG2085" s="93">
        <f>+V2085</f>
        <v>0</v>
      </c>
      <c r="AH2085" s="92">
        <f>IF(AF2085="","",+AF2085-AG2085)</f>
      </c>
      <c r="AI2085" s="92">
        <f>IF(AH2085="","",+AH2085*AC2085)</f>
      </c>
      <c r="AJ2085" s="93"/>
      <c r="AK2085" s="94">
        <v>0.33</v>
      </c>
      <c r="AL2085" s="93">
        <f>IF(V2085=0,"",V2085/(1-AB2085-AK2085))</f>
      </c>
      <c r="AM2085" s="95">
        <v>0.33</v>
      </c>
      <c r="AN2085" s="93">
        <f>IF(V2085=0,"",V2085/(1-AB2085-AM2085))</f>
      </c>
      <c r="AO2085" s="96">
        <v>1.2</v>
      </c>
      <c r="AP2085" s="93">
        <f>IF(BD!AJ2085="","",BD!AJ2085*BD!AO2085)</f>
      </c>
      <c r="AQ2085" s="91">
        <f>BD!AM2085/BD!AK2085-1</f>
        <v>0</v>
      </c>
      <c r="AR2085" s="91">
        <f>IF(BD!AN2085="","",IF(BD!AJ2085="","",BD!AN2085/BD!AJ2085-1))</f>
      </c>
      <c r="AS2085" s="91">
        <f>IF(BD!AN2085="","",IF(BD!AN2085&lt;BD!AL2085,"ABAIXO DA META","DENTRO DA META"))</f>
      </c>
      <c r="AT2085" s="91" t="str">
        <f>IF(BD!AJ2085="","EM ANÁLISE",IF(BD!AP2085&gt;=BD!AN2085,"GO", "NO GO"))</f>
        <v>EM ANÁLISE</v>
      </c>
      <c r="AU2085" s="97">
        <f>IF(AN2085="","",+BD!$AN2085-AJ2085)</f>
      </c>
      <c r="AV2085" s="98"/>
      <c r="AW2085" s="90">
        <f>BD!P2085*BD!AC2085</f>
        <v>0</v>
      </c>
      <c r="AX2085" s="90">
        <f>BD!V2085*BD!AC2085</f>
        <v>0</v>
      </c>
      <c r="AY2085" s="90">
        <f>IF(BD!AN2085="","",BD!AN2085*BD!AC2085)</f>
      </c>
      <c r="AZ2085" s="75" t="s">
        <v>123</v>
      </c>
      <c r="BA2085" s="75"/>
      <c r="BB2085" s="75"/>
      <c r="BC2085" s="75"/>
      <c r="BD2085" s="104"/>
      <c r="BE2085" s="104"/>
      <c r="BF2085" s="101"/>
      <c r="BG2085" s="101"/>
      <c r="BH2085" s="101"/>
      <c r="BI2085" s="101"/>
      <c r="BJ2085" s="101"/>
      <c r="BK2085" s="101"/>
      <c r="BL2085" s="101"/>
      <c r="BM2085" s="101"/>
      <c r="BN2085" s="101"/>
      <c r="BO2085" s="103"/>
      <c r="BP2085" s="101"/>
      <c r="BQ2085" s="101"/>
      <c r="BR2085" s="101"/>
      <c r="BS2085" s="101"/>
      <c r="BT2085" s="101"/>
      <c r="BU2085" s="101"/>
      <c r="BV2085" s="101"/>
      <c r="BW2085" s="101"/>
      <c r="BX2085" s="101"/>
      <c r="BY2085" s="101"/>
      <c r="BZ2085" s="101"/>
      <c r="CA2085" s="101"/>
      <c r="CB2085" s="101"/>
      <c r="CC2085" s="101"/>
      <c r="CD2085" s="101"/>
      <c r="CE2085" s="101"/>
      <c r="CF2085" s="101"/>
      <c r="CG2085" s="37" t="e">
        <f>VLOOKUP(Table_1[[#This Row],[EAN]],'[1]Planilha1'!$E:$R,13,0)</f>
        <v>#N/A</v>
      </c>
      <c r="CI2085" s="188">
        <f>IF(Table_1[[#This Row],[STATUS MERCADO]]="GO",Table_1[[#This Row],[M. BRUTA TOTAL]],0)</f>
        <v>0</v>
      </c>
      <c r="CJ2085" s="188">
        <f>IF(Table_1[[#This Row],[STATUS MERCADO]]="GO",Table_1[[#This Row],[PV UNIT. REALIZADO]]*Table_1[[#This Row],[QUANTIDADE]],0)</f>
        <v>0</v>
      </c>
    </row>
    <row r="2086" ht="15" hidden="1">
      <c r="A2086" s="7"/>
      <c r="B2086" s="84" t="s">
        <v>400</v>
      </c>
      <c r="C2086" s="75">
        <v>223772</v>
      </c>
      <c r="D2086" s="75" t="s">
        <v>2343</v>
      </c>
      <c r="E2086" s="85">
        <v>7891024037973</v>
      </c>
      <c r="F2086" s="86" t="s">
        <v>2344</v>
      </c>
      <c r="G2086" s="75" t="s">
        <v>15</v>
      </c>
      <c r="H2086" s="75">
        <v>1620</v>
      </c>
      <c r="I2086" s="87" t="s">
        <v>1541</v>
      </c>
      <c r="J2086" s="75" t="s">
        <v>1542</v>
      </c>
      <c r="K2086" s="88" t="s">
        <v>1177</v>
      </c>
      <c r="L2086" s="88">
        <v>72</v>
      </c>
      <c r="M2086" s="88">
        <v>0</v>
      </c>
      <c r="N2086" s="75" t="s">
        <v>85</v>
      </c>
      <c r="O2086" s="75" t="s">
        <v>1739</v>
      </c>
      <c r="P2086" s="89"/>
      <c r="Q2086" s="90">
        <f>(17/100+7.6/100+1.65/100)*P2086</f>
        <v>0</v>
      </c>
      <c r="R2086" s="90"/>
      <c r="S2086" s="90"/>
      <c r="T2086" s="90"/>
      <c r="U2086" s="90"/>
      <c r="V2086" s="90">
        <f>+P2086-Q2086+R2086+S2086+T2086+U2086</f>
        <v>0</v>
      </c>
      <c r="W2086" s="91">
        <f>(1.02/100)</f>
        <v>1.02E-2</v>
      </c>
      <c r="X2086" s="91">
        <v>4.8E-3</v>
      </c>
      <c r="Y2086" s="91">
        <v>0.17</v>
      </c>
      <c r="Z2086" s="91">
        <v>1.65E-2</v>
      </c>
      <c r="AA2086" s="91">
        <v>7.6E-2</v>
      </c>
      <c r="AB2086" s="91">
        <f>SUM(W2086:AA2086)</f>
        <v>0.2775</v>
      </c>
      <c r="AC2086" s="75">
        <v>12</v>
      </c>
      <c r="AD2086" s="92">
        <f>IF(AL2086="","",+AC2086*AL2086)</f>
      </c>
      <c r="AE2086" s="93">
        <f>IF(AL2086="","",+AL2086*AB2086)</f>
      </c>
      <c r="AF2086" s="92">
        <f>IF(AL2086="","",+AL2086-AE2086)</f>
      </c>
      <c r="AG2086" s="93">
        <f>+V2086</f>
        <v>0</v>
      </c>
      <c r="AH2086" s="92">
        <f>IF(AF2086="","",+AF2086-AG2086)</f>
      </c>
      <c r="AI2086" s="92">
        <f>IF(AH2086="","",+AH2086*AC2086)</f>
      </c>
      <c r="AJ2086" s="93"/>
      <c r="AK2086" s="94">
        <v>0.33</v>
      </c>
      <c r="AL2086" s="93">
        <f>IF(V2086=0,"",V2086/(1-AB2086-AK2086))</f>
      </c>
      <c r="AM2086" s="95">
        <v>0.33</v>
      </c>
      <c r="AN2086" s="93">
        <f>IF(V2086=0,"",V2086/(1-AB2086-AM2086))</f>
      </c>
      <c r="AO2086" s="96">
        <v>1.2</v>
      </c>
      <c r="AP2086" s="93">
        <f>IF(BD!AJ2086="","",BD!AJ2086*BD!AO2086)</f>
      </c>
      <c r="AQ2086" s="91">
        <f>BD!AM2086/BD!AK2086-1</f>
        <v>0</v>
      </c>
      <c r="AR2086" s="91">
        <f>IF(BD!AN2086="","",IF(BD!AJ2086="","",BD!AN2086/BD!AJ2086-1))</f>
      </c>
      <c r="AS2086" s="91">
        <f>IF(BD!AN2086="","",IF(BD!AN2086&lt;BD!AL2086,"ABAIXO DA META","DENTRO DA META"))</f>
      </c>
      <c r="AT2086" s="91" t="str">
        <f>IF(BD!AJ2086="","EM ANÁLISE",IF(BD!AP2086&gt;=BD!AN2086,"GO", "NO GO"))</f>
        <v>EM ANÁLISE</v>
      </c>
      <c r="AU2086" s="97">
        <f>IF(AN2086="","",+BD!$AN2086-AJ2086)</f>
      </c>
      <c r="AV2086" s="98"/>
      <c r="AW2086" s="90">
        <f>BD!P2086*BD!AC2086</f>
        <v>0</v>
      </c>
      <c r="AX2086" s="90">
        <f>BD!V2086*BD!AC2086</f>
        <v>0</v>
      </c>
      <c r="AY2086" s="90">
        <f>IF(BD!AN2086="","",BD!AN2086*BD!AC2086)</f>
      </c>
      <c r="AZ2086" s="75" t="s">
        <v>123</v>
      </c>
      <c r="BA2086" s="75"/>
      <c r="BB2086" s="75"/>
      <c r="BC2086" s="75"/>
      <c r="BD2086" s="104"/>
      <c r="BE2086" s="104"/>
      <c r="BF2086" s="101"/>
      <c r="BG2086" s="101"/>
      <c r="BH2086" s="101"/>
      <c r="BI2086" s="101"/>
      <c r="BJ2086" s="101"/>
      <c r="BK2086" s="101"/>
      <c r="BL2086" s="101"/>
      <c r="BM2086" s="101"/>
      <c r="BN2086" s="101"/>
      <c r="BO2086" s="103"/>
      <c r="BP2086" s="101"/>
      <c r="BQ2086" s="101"/>
      <c r="BR2086" s="101"/>
      <c r="BS2086" s="101"/>
      <c r="BT2086" s="101"/>
      <c r="BU2086" s="101"/>
      <c r="BV2086" s="101"/>
      <c r="BW2086" s="101"/>
      <c r="BX2086" s="101"/>
      <c r="BY2086" s="101"/>
      <c r="BZ2086" s="101"/>
      <c r="CA2086" s="101"/>
      <c r="CB2086" s="101"/>
      <c r="CC2086" s="101"/>
      <c r="CD2086" s="101"/>
      <c r="CE2086" s="101"/>
      <c r="CF2086" s="101"/>
      <c r="CG2086" s="37" t="e">
        <f>VLOOKUP(Table_1[[#This Row],[EAN]],'[1]Planilha1'!$E:$R,13,0)</f>
        <v>#N/A</v>
      </c>
      <c r="CI2086" s="188">
        <f>IF(Table_1[[#This Row],[STATUS MERCADO]]="GO",Table_1[[#This Row],[M. BRUTA TOTAL]],0)</f>
        <v>0</v>
      </c>
      <c r="CJ2086" s="188">
        <f>IF(Table_1[[#This Row],[STATUS MERCADO]]="GO",Table_1[[#This Row],[PV UNIT. REALIZADO]]*Table_1[[#This Row],[QUANTIDADE]],0)</f>
        <v>0</v>
      </c>
    </row>
    <row r="2087" ht="15" hidden="1">
      <c r="A2087" s="7"/>
      <c r="B2087" s="84" t="s">
        <v>400</v>
      </c>
      <c r="C2087" s="75">
        <v>223773</v>
      </c>
      <c r="D2087" s="75">
        <v>61008881</v>
      </c>
      <c r="E2087" s="85">
        <v>7501033205293</v>
      </c>
      <c r="F2087" s="86" t="s">
        <v>2345</v>
      </c>
      <c r="G2087" s="75" t="s">
        <v>15</v>
      </c>
      <c r="H2087" s="75">
        <v>1620</v>
      </c>
      <c r="I2087" s="87" t="s">
        <v>1541</v>
      </c>
      <c r="J2087" s="75" t="s">
        <v>1719</v>
      </c>
      <c r="K2087" s="88" t="s">
        <v>1177</v>
      </c>
      <c r="L2087" s="88">
        <v>4</v>
      </c>
      <c r="M2087" s="88">
        <v>0</v>
      </c>
      <c r="N2087" s="75" t="s">
        <v>85</v>
      </c>
      <c r="O2087" s="75" t="s">
        <v>1739</v>
      </c>
      <c r="P2087" s="89"/>
      <c r="Q2087" s="90">
        <f>(17/100+7.6/100+1.65/100)*P2087</f>
        <v>0</v>
      </c>
      <c r="R2087" s="90"/>
      <c r="S2087" s="90"/>
      <c r="T2087" s="90"/>
      <c r="U2087" s="90"/>
      <c r="V2087" s="90">
        <f>+P2087-Q2087+R2087+S2087+T2087+U2087</f>
        <v>0</v>
      </c>
      <c r="W2087" s="91">
        <f>(1.02/100)</f>
        <v>1.02E-2</v>
      </c>
      <c r="X2087" s="91">
        <v>4.8E-3</v>
      </c>
      <c r="Y2087" s="91">
        <v>0.17</v>
      </c>
      <c r="Z2087" s="91">
        <v>1.65E-2</v>
      </c>
      <c r="AA2087" s="91">
        <v>7.6E-2</v>
      </c>
      <c r="AB2087" s="91">
        <f>SUM(W2087:AA2087)</f>
        <v>0.2775</v>
      </c>
      <c r="AC2087" s="75">
        <v>12</v>
      </c>
      <c r="AD2087" s="92">
        <f>IF(AL2087="","",+AC2087*AL2087)</f>
      </c>
      <c r="AE2087" s="93">
        <f>IF(AL2087="","",+AL2087*AB2087)</f>
      </c>
      <c r="AF2087" s="92">
        <f>IF(AL2087="","",+AL2087-AE2087)</f>
      </c>
      <c r="AG2087" s="93">
        <f>+V2087</f>
        <v>0</v>
      </c>
      <c r="AH2087" s="92">
        <f>IF(AF2087="","",+AF2087-AG2087)</f>
      </c>
      <c r="AI2087" s="92">
        <f>IF(AH2087="","",+AH2087*AC2087)</f>
      </c>
      <c r="AJ2087" s="93"/>
      <c r="AK2087" s="94">
        <v>0.33</v>
      </c>
      <c r="AL2087" s="93">
        <f>IF(V2087=0,"",V2087/(1-AB2087-AK2087))</f>
      </c>
      <c r="AM2087" s="95">
        <v>0.33</v>
      </c>
      <c r="AN2087" s="93">
        <f>IF(V2087=0,"",V2087/(1-AB2087-AM2087))</f>
      </c>
      <c r="AO2087" s="96">
        <v>1.2</v>
      </c>
      <c r="AP2087" s="93">
        <f>IF(BD!AJ2087="","",BD!AJ2087*BD!AO2087)</f>
      </c>
      <c r="AQ2087" s="91">
        <f>BD!AM2087/BD!AK2087-1</f>
        <v>0</v>
      </c>
      <c r="AR2087" s="91">
        <f>IF(BD!AN2087="","",IF(BD!AJ2087="","",BD!AN2087/BD!AJ2087-1))</f>
      </c>
      <c r="AS2087" s="91">
        <f>IF(BD!AN2087="","",IF(BD!AN2087&lt;BD!AL2087,"ABAIXO DA META","DENTRO DA META"))</f>
      </c>
      <c r="AT2087" s="91" t="str">
        <f>IF(BD!AJ2087="","EM ANÁLISE",IF(BD!AP2087&gt;=BD!AN2087,"GO", "NO GO"))</f>
        <v>EM ANÁLISE</v>
      </c>
      <c r="AU2087" s="97">
        <f>IF(AN2087="","",+BD!$AN2087-AJ2087)</f>
      </c>
      <c r="AV2087" s="98"/>
      <c r="AW2087" s="90">
        <f>BD!P2087*BD!AC2087</f>
        <v>0</v>
      </c>
      <c r="AX2087" s="90">
        <f>BD!V2087*BD!AC2087</f>
        <v>0</v>
      </c>
      <c r="AY2087" s="90">
        <f>IF(BD!AN2087="","",BD!AN2087*BD!AC2087)</f>
      </c>
      <c r="AZ2087" s="75" t="s">
        <v>123</v>
      </c>
      <c r="BA2087" s="75"/>
      <c r="BB2087" s="75"/>
      <c r="BC2087" s="75"/>
      <c r="BD2087" s="104"/>
      <c r="BE2087" s="104"/>
      <c r="BF2087" s="101"/>
      <c r="BG2087" s="101"/>
      <c r="BH2087" s="101"/>
      <c r="BI2087" s="101"/>
      <c r="BJ2087" s="101"/>
      <c r="BK2087" s="101"/>
      <c r="BL2087" s="101"/>
      <c r="BM2087" s="101"/>
      <c r="BN2087" s="101"/>
      <c r="BO2087" s="103"/>
      <c r="BP2087" s="101"/>
      <c r="BQ2087" s="101"/>
      <c r="BR2087" s="101"/>
      <c r="BS2087" s="101"/>
      <c r="BT2087" s="101"/>
      <c r="BU2087" s="101"/>
      <c r="BV2087" s="101"/>
      <c r="BW2087" s="101"/>
      <c r="BX2087" s="101"/>
      <c r="BY2087" s="101"/>
      <c r="BZ2087" s="101"/>
      <c r="CA2087" s="101"/>
      <c r="CB2087" s="101"/>
      <c r="CC2087" s="101"/>
      <c r="CD2087" s="101"/>
      <c r="CE2087" s="101"/>
      <c r="CF2087" s="101"/>
      <c r="CG2087" s="37" t="e">
        <f>VLOOKUP(Table_1[[#This Row],[EAN]],'[1]Planilha1'!$E:$R,13,0)</f>
        <v>#N/A</v>
      </c>
      <c r="CI2087" s="188">
        <f>IF(Table_1[[#This Row],[STATUS MERCADO]]="GO",Table_1[[#This Row],[M. BRUTA TOTAL]],0)</f>
        <v>0</v>
      </c>
      <c r="CJ2087" s="188">
        <f>IF(Table_1[[#This Row],[STATUS MERCADO]]="GO",Table_1[[#This Row],[PV UNIT. REALIZADO]]*Table_1[[#This Row],[QUANTIDADE]],0)</f>
        <v>0</v>
      </c>
    </row>
    <row r="2088" ht="15" hidden="1">
      <c r="A2088" s="7"/>
      <c r="B2088" s="84" t="s">
        <v>400</v>
      </c>
      <c r="C2088" s="75">
        <v>223774</v>
      </c>
      <c r="D2088" s="75">
        <v>61005990</v>
      </c>
      <c r="E2088" s="85">
        <v>7509546659572</v>
      </c>
      <c r="F2088" s="86" t="s">
        <v>2346</v>
      </c>
      <c r="G2088" s="75" t="s">
        <v>15</v>
      </c>
      <c r="H2088" s="75">
        <v>560</v>
      </c>
      <c r="I2088" s="87" t="s">
        <v>1560</v>
      </c>
      <c r="J2088" s="75" t="s">
        <v>1628</v>
      </c>
      <c r="K2088" s="88" t="s">
        <v>1177</v>
      </c>
      <c r="L2088" s="88">
        <v>6</v>
      </c>
      <c r="M2088" s="88">
        <v>0</v>
      </c>
      <c r="N2088" s="75" t="s">
        <v>85</v>
      </c>
      <c r="O2088" s="75" t="s">
        <v>1739</v>
      </c>
      <c r="P2088" s="89"/>
      <c r="Q2088" s="90">
        <f>(17/100+7.6/100+1.65/100)*P2088</f>
        <v>0</v>
      </c>
      <c r="R2088" s="90"/>
      <c r="S2088" s="90"/>
      <c r="T2088" s="90"/>
      <c r="U2088" s="90"/>
      <c r="V2088" s="90">
        <f>+P2088-Q2088+R2088+S2088+T2088+U2088</f>
        <v>0</v>
      </c>
      <c r="W2088" s="91">
        <f>(1.02/100)</f>
        <v>1.02E-2</v>
      </c>
      <c r="X2088" s="91">
        <v>4.8E-3</v>
      </c>
      <c r="Y2088" s="91">
        <v>0.17</v>
      </c>
      <c r="Z2088" s="91">
        <v>1.65E-2</v>
      </c>
      <c r="AA2088" s="91">
        <v>7.6E-2</v>
      </c>
      <c r="AB2088" s="91">
        <f>SUM(W2088:AA2088)</f>
        <v>0.2775</v>
      </c>
      <c r="AC2088" s="75">
        <v>12</v>
      </c>
      <c r="AD2088" s="92">
        <f>IF(AL2088="","",+AC2088*AL2088)</f>
      </c>
      <c r="AE2088" s="93">
        <f>IF(AL2088="","",+AL2088*AB2088)</f>
      </c>
      <c r="AF2088" s="92">
        <f>IF(AL2088="","",+AL2088-AE2088)</f>
      </c>
      <c r="AG2088" s="93">
        <f>+V2088</f>
        <v>0</v>
      </c>
      <c r="AH2088" s="92">
        <f>IF(AF2088="","",+AF2088-AG2088)</f>
      </c>
      <c r="AI2088" s="92">
        <f>IF(AH2088="","",+AH2088*AC2088)</f>
      </c>
      <c r="AJ2088" s="93"/>
      <c r="AK2088" s="94">
        <v>0.33</v>
      </c>
      <c r="AL2088" s="93">
        <f>IF(V2088=0,"",V2088/(1-AB2088-AK2088))</f>
      </c>
      <c r="AM2088" s="95">
        <v>0.33</v>
      </c>
      <c r="AN2088" s="93">
        <f>IF(V2088=0,"",V2088/(1-AB2088-AM2088))</f>
      </c>
      <c r="AO2088" s="96">
        <v>1.2</v>
      </c>
      <c r="AP2088" s="93">
        <f>IF(BD!AJ2088="","",BD!AJ2088*BD!AO2088)</f>
      </c>
      <c r="AQ2088" s="91">
        <f>BD!AM2088/BD!AK2088-1</f>
        <v>0</v>
      </c>
      <c r="AR2088" s="91">
        <f>IF(BD!AN2088="","",IF(BD!AJ2088="","",BD!AN2088/BD!AJ2088-1))</f>
      </c>
      <c r="AS2088" s="91">
        <f>IF(BD!AN2088="","",IF(BD!AN2088&lt;BD!AL2088,"ABAIXO DA META","DENTRO DA META"))</f>
      </c>
      <c r="AT2088" s="91" t="str">
        <f>IF(BD!AJ2088="","EM ANÁLISE",IF(BD!AP2088&gt;=BD!AN2088,"GO", "NO GO"))</f>
        <v>EM ANÁLISE</v>
      </c>
      <c r="AU2088" s="97">
        <f>IF(AN2088="","",+BD!$AN2088-AJ2088)</f>
      </c>
      <c r="AV2088" s="98"/>
      <c r="AW2088" s="90">
        <f>BD!P2088*BD!AC2088</f>
        <v>0</v>
      </c>
      <c r="AX2088" s="90">
        <f>BD!V2088*BD!AC2088</f>
        <v>0</v>
      </c>
      <c r="AY2088" s="90">
        <f>IF(BD!AN2088="","",BD!AN2088*BD!AC2088)</f>
      </c>
      <c r="AZ2088" s="75" t="s">
        <v>123</v>
      </c>
      <c r="BA2088" s="75"/>
      <c r="BB2088" s="75"/>
      <c r="BC2088" s="75"/>
      <c r="BD2088" s="104"/>
      <c r="BE2088" s="104"/>
      <c r="BF2088" s="101"/>
      <c r="BG2088" s="101"/>
      <c r="BH2088" s="101"/>
      <c r="BI2088" s="101"/>
      <c r="BJ2088" s="101"/>
      <c r="BK2088" s="101"/>
      <c r="BL2088" s="101"/>
      <c r="BM2088" s="101"/>
      <c r="BN2088" s="101"/>
      <c r="BO2088" s="103"/>
      <c r="BP2088" s="101"/>
      <c r="BQ2088" s="101"/>
      <c r="BR2088" s="101"/>
      <c r="BS2088" s="101"/>
      <c r="BT2088" s="101"/>
      <c r="BU2088" s="101"/>
      <c r="BV2088" s="101"/>
      <c r="BW2088" s="101"/>
      <c r="BX2088" s="101"/>
      <c r="BY2088" s="101"/>
      <c r="BZ2088" s="101"/>
      <c r="CA2088" s="101"/>
      <c r="CB2088" s="101"/>
      <c r="CC2088" s="101"/>
      <c r="CD2088" s="101"/>
      <c r="CE2088" s="101"/>
      <c r="CF2088" s="101"/>
      <c r="CG2088" s="37" t="e">
        <f>VLOOKUP(Table_1[[#This Row],[EAN]],'[1]Planilha1'!$E:$R,13,0)</f>
        <v>#N/A</v>
      </c>
      <c r="CI2088" s="188">
        <f>IF(Table_1[[#This Row],[STATUS MERCADO]]="GO",Table_1[[#This Row],[M. BRUTA TOTAL]],0)</f>
        <v>0</v>
      </c>
      <c r="CJ2088" s="188">
        <f>IF(Table_1[[#This Row],[STATUS MERCADO]]="GO",Table_1[[#This Row],[PV UNIT. REALIZADO]]*Table_1[[#This Row],[QUANTIDADE]],0)</f>
        <v>0</v>
      </c>
    </row>
    <row r="2089" ht="15" hidden="1">
      <c r="A2089" s="7"/>
      <c r="B2089" s="84" t="s">
        <v>400</v>
      </c>
      <c r="C2089" s="75">
        <v>223775</v>
      </c>
      <c r="D2089" s="75">
        <v>61000481</v>
      </c>
      <c r="E2089" s="85">
        <v>7891024010617</v>
      </c>
      <c r="F2089" s="86" t="s">
        <v>2347</v>
      </c>
      <c r="G2089" s="75" t="s">
        <v>15</v>
      </c>
      <c r="H2089" s="75">
        <v>1620</v>
      </c>
      <c r="I2089" s="87" t="s">
        <v>1541</v>
      </c>
      <c r="J2089" s="75" t="s">
        <v>1719</v>
      </c>
      <c r="K2089" s="88" t="s">
        <v>1177</v>
      </c>
      <c r="L2089" s="88">
        <v>12</v>
      </c>
      <c r="M2089" s="88">
        <v>0</v>
      </c>
      <c r="N2089" s="75" t="s">
        <v>85</v>
      </c>
      <c r="O2089" s="75" t="s">
        <v>1739</v>
      </c>
      <c r="P2089" s="89"/>
      <c r="Q2089" s="90">
        <f>(17/100+7.6/100+1.65/100)*P2089</f>
        <v>0</v>
      </c>
      <c r="R2089" s="90"/>
      <c r="S2089" s="90"/>
      <c r="T2089" s="90"/>
      <c r="U2089" s="90"/>
      <c r="V2089" s="90">
        <f>+P2089-Q2089+R2089+S2089+T2089+U2089</f>
        <v>0</v>
      </c>
      <c r="W2089" s="91">
        <f>(1.02/100)</f>
        <v>1.02E-2</v>
      </c>
      <c r="X2089" s="91">
        <v>4.8E-3</v>
      </c>
      <c r="Y2089" s="91">
        <v>0.17</v>
      </c>
      <c r="Z2089" s="91">
        <v>1.65E-2</v>
      </c>
      <c r="AA2089" s="91">
        <v>7.6E-2</v>
      </c>
      <c r="AB2089" s="91">
        <f>SUM(W2089:AA2089)</f>
        <v>0.2775</v>
      </c>
      <c r="AC2089" s="75">
        <v>12</v>
      </c>
      <c r="AD2089" s="92">
        <f>IF(AL2089="","",+AC2089*AL2089)</f>
      </c>
      <c r="AE2089" s="93">
        <f>IF(AL2089="","",+AL2089*AB2089)</f>
      </c>
      <c r="AF2089" s="92">
        <f>IF(AL2089="","",+AL2089-AE2089)</f>
      </c>
      <c r="AG2089" s="93">
        <f>+V2089</f>
        <v>0</v>
      </c>
      <c r="AH2089" s="92">
        <f>IF(AF2089="","",+AF2089-AG2089)</f>
      </c>
      <c r="AI2089" s="92">
        <f>IF(AH2089="","",+AH2089*AC2089)</f>
      </c>
      <c r="AJ2089" s="93"/>
      <c r="AK2089" s="94">
        <v>0.33</v>
      </c>
      <c r="AL2089" s="93">
        <f>IF(V2089=0,"",V2089/(1-AB2089-AK2089))</f>
      </c>
      <c r="AM2089" s="95">
        <v>0.33</v>
      </c>
      <c r="AN2089" s="93">
        <f>IF(V2089=0,"",V2089/(1-AB2089-AM2089))</f>
      </c>
      <c r="AO2089" s="96">
        <v>1.2</v>
      </c>
      <c r="AP2089" s="93">
        <f>IF(BD!AJ2089="","",BD!AJ2089*BD!AO2089)</f>
      </c>
      <c r="AQ2089" s="91">
        <f>BD!AM2089/BD!AK2089-1</f>
        <v>0</v>
      </c>
      <c r="AR2089" s="91">
        <f>IF(BD!AN2089="","",IF(BD!AJ2089="","",BD!AN2089/BD!AJ2089-1))</f>
      </c>
      <c r="AS2089" s="91">
        <f>IF(BD!AN2089="","",IF(BD!AN2089&lt;BD!AL2089,"ABAIXO DA META","DENTRO DA META"))</f>
      </c>
      <c r="AT2089" s="91" t="str">
        <f>IF(BD!AJ2089="","EM ANÁLISE",IF(BD!AP2089&gt;=BD!AN2089,"GO", "NO GO"))</f>
        <v>EM ANÁLISE</v>
      </c>
      <c r="AU2089" s="97">
        <f>IF(AN2089="","",+BD!$AN2089-AJ2089)</f>
      </c>
      <c r="AV2089" s="98"/>
      <c r="AW2089" s="90">
        <f>BD!P2089*BD!AC2089</f>
        <v>0</v>
      </c>
      <c r="AX2089" s="90">
        <f>BD!V2089*BD!AC2089</f>
        <v>0</v>
      </c>
      <c r="AY2089" s="90">
        <f>IF(BD!AN2089="","",BD!AN2089*BD!AC2089)</f>
      </c>
      <c r="AZ2089" s="75" t="s">
        <v>123</v>
      </c>
      <c r="BA2089" s="75"/>
      <c r="BB2089" s="75"/>
      <c r="BC2089" s="75"/>
      <c r="BD2089" s="104"/>
      <c r="BE2089" s="104"/>
      <c r="BF2089" s="101"/>
      <c r="BG2089" s="101"/>
      <c r="BH2089" s="101"/>
      <c r="BI2089" s="101"/>
      <c r="BJ2089" s="101"/>
      <c r="BK2089" s="101"/>
      <c r="BL2089" s="101"/>
      <c r="BM2089" s="101"/>
      <c r="BN2089" s="101"/>
      <c r="BO2089" s="103"/>
      <c r="BP2089" s="101"/>
      <c r="BQ2089" s="101"/>
      <c r="BR2089" s="101"/>
      <c r="BS2089" s="101"/>
      <c r="BT2089" s="101"/>
      <c r="BU2089" s="101"/>
      <c r="BV2089" s="101"/>
      <c r="BW2089" s="101"/>
      <c r="BX2089" s="101"/>
      <c r="BY2089" s="101"/>
      <c r="BZ2089" s="101"/>
      <c r="CA2089" s="101"/>
      <c r="CB2089" s="101"/>
      <c r="CC2089" s="101"/>
      <c r="CD2089" s="101"/>
      <c r="CE2089" s="101"/>
      <c r="CF2089" s="101"/>
      <c r="CG2089" s="37" t="e">
        <f>VLOOKUP(Table_1[[#This Row],[EAN]],'[1]Planilha1'!$E:$R,13,0)</f>
        <v>#N/A</v>
      </c>
      <c r="CI2089" s="188">
        <f>IF(Table_1[[#This Row],[STATUS MERCADO]]="GO",Table_1[[#This Row],[M. BRUTA TOTAL]],0)</f>
        <v>0</v>
      </c>
      <c r="CJ2089" s="188">
        <f>IF(Table_1[[#This Row],[STATUS MERCADO]]="GO",Table_1[[#This Row],[PV UNIT. REALIZADO]]*Table_1[[#This Row],[QUANTIDADE]],0)</f>
        <v>0</v>
      </c>
    </row>
    <row r="2090" ht="15" hidden="1">
      <c r="A2090" s="7"/>
      <c r="B2090" s="84" t="s">
        <v>400</v>
      </c>
      <c r="C2090" s="75">
        <v>223776</v>
      </c>
      <c r="D2090" s="75" t="s">
        <v>2348</v>
      </c>
      <c r="E2090" s="85">
        <v>7891024039397</v>
      </c>
      <c r="F2090" s="86" t="s">
        <v>2349</v>
      </c>
      <c r="G2090" s="75" t="s">
        <v>15</v>
      </c>
      <c r="H2090" s="75">
        <v>1620</v>
      </c>
      <c r="I2090" s="87" t="s">
        <v>1541</v>
      </c>
      <c r="J2090" s="75" t="s">
        <v>1542</v>
      </c>
      <c r="K2090" s="88" t="s">
        <v>1177</v>
      </c>
      <c r="L2090" s="88">
        <v>1</v>
      </c>
      <c r="M2090" s="88">
        <v>0</v>
      </c>
      <c r="N2090" s="75" t="s">
        <v>85</v>
      </c>
      <c r="O2090" s="75" t="s">
        <v>1739</v>
      </c>
      <c r="P2090" s="89"/>
      <c r="Q2090" s="90">
        <f>(17/100+7.6/100+1.65/100)*P2090</f>
        <v>0</v>
      </c>
      <c r="R2090" s="90"/>
      <c r="S2090" s="90"/>
      <c r="T2090" s="90"/>
      <c r="U2090" s="90"/>
      <c r="V2090" s="90">
        <f>+P2090-Q2090+R2090+S2090+T2090+U2090</f>
        <v>0</v>
      </c>
      <c r="W2090" s="91">
        <f>(1.02/100)</f>
        <v>1.02E-2</v>
      </c>
      <c r="X2090" s="91">
        <v>4.8E-3</v>
      </c>
      <c r="Y2090" s="91">
        <v>0.17</v>
      </c>
      <c r="Z2090" s="91">
        <v>1.65E-2</v>
      </c>
      <c r="AA2090" s="91">
        <v>7.6E-2</v>
      </c>
      <c r="AB2090" s="91">
        <f>SUM(W2090:AA2090)</f>
        <v>0.2775</v>
      </c>
      <c r="AC2090" s="75">
        <v>12</v>
      </c>
      <c r="AD2090" s="92">
        <f>IF(AL2090="","",+AC2090*AL2090)</f>
      </c>
      <c r="AE2090" s="93">
        <f>IF(AL2090="","",+AL2090*AB2090)</f>
      </c>
      <c r="AF2090" s="92">
        <f>IF(AL2090="","",+AL2090-AE2090)</f>
      </c>
      <c r="AG2090" s="93">
        <f>+V2090</f>
        <v>0</v>
      </c>
      <c r="AH2090" s="92">
        <f>IF(AF2090="","",+AF2090-AG2090)</f>
      </c>
      <c r="AI2090" s="92">
        <f>IF(AH2090="","",+AH2090*AC2090)</f>
      </c>
      <c r="AJ2090" s="93"/>
      <c r="AK2090" s="94">
        <v>0.33</v>
      </c>
      <c r="AL2090" s="93">
        <f>IF(V2090=0,"",V2090/(1-AB2090-AK2090))</f>
      </c>
      <c r="AM2090" s="95">
        <v>0.33</v>
      </c>
      <c r="AN2090" s="93">
        <f>IF(V2090=0,"",V2090/(1-AB2090-AM2090))</f>
      </c>
      <c r="AO2090" s="96">
        <v>1.2</v>
      </c>
      <c r="AP2090" s="93">
        <f>IF(BD!AJ2090="","",BD!AJ2090*BD!AO2090)</f>
      </c>
      <c r="AQ2090" s="91">
        <f>BD!AM2090/BD!AK2090-1</f>
        <v>0</v>
      </c>
      <c r="AR2090" s="91">
        <f>IF(BD!AN2090="","",IF(BD!AJ2090="","",BD!AN2090/BD!AJ2090-1))</f>
      </c>
      <c r="AS2090" s="91">
        <f>IF(BD!AN2090="","",IF(BD!AN2090&lt;BD!AL2090,"ABAIXO DA META","DENTRO DA META"))</f>
      </c>
      <c r="AT2090" s="91" t="str">
        <f>IF(BD!AJ2090="","EM ANÁLISE",IF(BD!AP2090&gt;=BD!AN2090,"GO", "NO GO"))</f>
        <v>EM ANÁLISE</v>
      </c>
      <c r="AU2090" s="97">
        <f>IF(AN2090="","",+BD!$AN2090-AJ2090)</f>
      </c>
      <c r="AV2090" s="98"/>
      <c r="AW2090" s="90">
        <f>BD!P2090*BD!AC2090</f>
        <v>0</v>
      </c>
      <c r="AX2090" s="90">
        <f>BD!V2090*BD!AC2090</f>
        <v>0</v>
      </c>
      <c r="AY2090" s="90">
        <f>IF(BD!AN2090="","",BD!AN2090*BD!AC2090)</f>
      </c>
      <c r="AZ2090" s="75" t="s">
        <v>123</v>
      </c>
      <c r="BA2090" s="75"/>
      <c r="BB2090" s="75"/>
      <c r="BC2090" s="75"/>
      <c r="BD2090" s="104"/>
      <c r="BE2090" s="104"/>
      <c r="BF2090" s="101"/>
      <c r="BG2090" s="101"/>
      <c r="BH2090" s="101"/>
      <c r="BI2090" s="101"/>
      <c r="BJ2090" s="101"/>
      <c r="BK2090" s="101"/>
      <c r="BL2090" s="101"/>
      <c r="BM2090" s="101"/>
      <c r="BN2090" s="101"/>
      <c r="BO2090" s="103"/>
      <c r="BP2090" s="101"/>
      <c r="BQ2090" s="101"/>
      <c r="BR2090" s="101"/>
      <c r="BS2090" s="101"/>
      <c r="BT2090" s="101"/>
      <c r="BU2090" s="101"/>
      <c r="BV2090" s="101"/>
      <c r="BW2090" s="101"/>
      <c r="BX2090" s="101"/>
      <c r="BY2090" s="101"/>
      <c r="BZ2090" s="101"/>
      <c r="CA2090" s="101"/>
      <c r="CB2090" s="101"/>
      <c r="CC2090" s="101"/>
      <c r="CD2090" s="101"/>
      <c r="CE2090" s="101"/>
      <c r="CF2090" s="101"/>
      <c r="CG2090" s="37" t="e">
        <f>VLOOKUP(Table_1[[#This Row],[EAN]],'[1]Planilha1'!$E:$R,13,0)</f>
        <v>#N/A</v>
      </c>
      <c r="CI2090" s="188">
        <f>IF(Table_1[[#This Row],[STATUS MERCADO]]="GO",Table_1[[#This Row],[M. BRUTA TOTAL]],0)</f>
        <v>0</v>
      </c>
      <c r="CJ2090" s="188">
        <f>IF(Table_1[[#This Row],[STATUS MERCADO]]="GO",Table_1[[#This Row],[PV UNIT. REALIZADO]]*Table_1[[#This Row],[QUANTIDADE]],0)</f>
        <v>0</v>
      </c>
    </row>
    <row r="2091" ht="15" hidden="1">
      <c r="A2091" s="7"/>
      <c r="B2091" s="84" t="s">
        <v>400</v>
      </c>
      <c r="C2091" s="75">
        <v>223777</v>
      </c>
      <c r="D2091" s="75">
        <v>61011390</v>
      </c>
      <c r="E2091" s="85">
        <v>7509546668277</v>
      </c>
      <c r="F2091" s="86" t="s">
        <v>2350</v>
      </c>
      <c r="G2091" s="75" t="s">
        <v>15</v>
      </c>
      <c r="H2091" s="75">
        <v>560</v>
      </c>
      <c r="I2091" s="87" t="s">
        <v>1560</v>
      </c>
      <c r="J2091" s="75" t="s">
        <v>1647</v>
      </c>
      <c r="K2091" s="88" t="s">
        <v>1177</v>
      </c>
      <c r="L2091" s="88">
        <v>4</v>
      </c>
      <c r="M2091" s="88">
        <v>0</v>
      </c>
      <c r="N2091" s="75" t="s">
        <v>85</v>
      </c>
      <c r="O2091" s="75" t="s">
        <v>1739</v>
      </c>
      <c r="P2091" s="89"/>
      <c r="Q2091" s="90">
        <f>(17/100+7.6/100+1.65/100)*P2091</f>
        <v>0</v>
      </c>
      <c r="R2091" s="90"/>
      <c r="S2091" s="90"/>
      <c r="T2091" s="90"/>
      <c r="U2091" s="90"/>
      <c r="V2091" s="90">
        <f>+P2091-Q2091+R2091+S2091+T2091+U2091</f>
        <v>0</v>
      </c>
      <c r="W2091" s="91">
        <f>(1.02/100)</f>
        <v>1.02E-2</v>
      </c>
      <c r="X2091" s="91">
        <v>4.8E-3</v>
      </c>
      <c r="Y2091" s="91">
        <v>0.17</v>
      </c>
      <c r="Z2091" s="91">
        <v>1.65E-2</v>
      </c>
      <c r="AA2091" s="91">
        <v>7.6E-2</v>
      </c>
      <c r="AB2091" s="91">
        <f>SUM(W2091:AA2091)</f>
        <v>0.2775</v>
      </c>
      <c r="AC2091" s="75">
        <v>12</v>
      </c>
      <c r="AD2091" s="92">
        <f>IF(AL2091="","",+AC2091*AL2091)</f>
      </c>
      <c r="AE2091" s="93">
        <f>IF(AL2091="","",+AL2091*AB2091)</f>
      </c>
      <c r="AF2091" s="92">
        <f>IF(AL2091="","",+AL2091-AE2091)</f>
      </c>
      <c r="AG2091" s="93">
        <f>+V2091</f>
        <v>0</v>
      </c>
      <c r="AH2091" s="92">
        <f>IF(AF2091="","",+AF2091-AG2091)</f>
      </c>
      <c r="AI2091" s="92">
        <f>IF(AH2091="","",+AH2091*AC2091)</f>
      </c>
      <c r="AJ2091" s="93"/>
      <c r="AK2091" s="94">
        <v>0.33</v>
      </c>
      <c r="AL2091" s="93">
        <f>IF(V2091=0,"",V2091/(1-AB2091-AK2091))</f>
      </c>
      <c r="AM2091" s="95">
        <v>0.33</v>
      </c>
      <c r="AN2091" s="93">
        <f>IF(V2091=0,"",V2091/(1-AB2091-AM2091))</f>
      </c>
      <c r="AO2091" s="96">
        <v>1.2</v>
      </c>
      <c r="AP2091" s="93">
        <f>IF(BD!AJ2091="","",BD!AJ2091*BD!AO2091)</f>
      </c>
      <c r="AQ2091" s="91">
        <f>BD!AM2091/BD!AK2091-1</f>
        <v>0</v>
      </c>
      <c r="AR2091" s="91">
        <f>IF(BD!AN2091="","",IF(BD!AJ2091="","",BD!AN2091/BD!AJ2091-1))</f>
      </c>
      <c r="AS2091" s="91">
        <f>IF(BD!AN2091="","",IF(BD!AN2091&lt;BD!AL2091,"ABAIXO DA META","DENTRO DA META"))</f>
      </c>
      <c r="AT2091" s="91" t="str">
        <f>IF(BD!AJ2091="","EM ANÁLISE",IF(BD!AP2091&gt;=BD!AN2091,"GO", "NO GO"))</f>
        <v>EM ANÁLISE</v>
      </c>
      <c r="AU2091" s="97">
        <f>IF(AN2091="","",+BD!$AN2091-AJ2091)</f>
      </c>
      <c r="AV2091" s="98"/>
      <c r="AW2091" s="90">
        <f>BD!P2091*BD!AC2091</f>
        <v>0</v>
      </c>
      <c r="AX2091" s="90">
        <f>BD!V2091*BD!AC2091</f>
        <v>0</v>
      </c>
      <c r="AY2091" s="90">
        <f>IF(BD!AN2091="","",BD!AN2091*BD!AC2091)</f>
      </c>
      <c r="AZ2091" s="75" t="s">
        <v>123</v>
      </c>
      <c r="BA2091" s="75"/>
      <c r="BB2091" s="75"/>
      <c r="BC2091" s="75"/>
      <c r="BD2091" s="104"/>
      <c r="BE2091" s="104"/>
      <c r="BF2091" s="101"/>
      <c r="BG2091" s="101"/>
      <c r="BH2091" s="101"/>
      <c r="BI2091" s="101"/>
      <c r="BJ2091" s="101"/>
      <c r="BK2091" s="101"/>
      <c r="BL2091" s="101"/>
      <c r="BM2091" s="101"/>
      <c r="BN2091" s="101"/>
      <c r="BO2091" s="103"/>
      <c r="BP2091" s="101"/>
      <c r="BQ2091" s="101"/>
      <c r="BR2091" s="101"/>
      <c r="BS2091" s="101"/>
      <c r="BT2091" s="101"/>
      <c r="BU2091" s="101"/>
      <c r="BV2091" s="101"/>
      <c r="BW2091" s="101"/>
      <c r="BX2091" s="101"/>
      <c r="BY2091" s="101"/>
      <c r="BZ2091" s="101"/>
      <c r="CA2091" s="101"/>
      <c r="CB2091" s="101"/>
      <c r="CC2091" s="101"/>
      <c r="CD2091" s="101"/>
      <c r="CE2091" s="101"/>
      <c r="CF2091" s="101"/>
      <c r="CG2091" s="37" t="e">
        <f>VLOOKUP(Table_1[[#This Row],[EAN]],'[1]Planilha1'!$E:$R,13,0)</f>
        <v>#N/A</v>
      </c>
      <c r="CI2091" s="188">
        <f>IF(Table_1[[#This Row],[STATUS MERCADO]]="GO",Table_1[[#This Row],[M. BRUTA TOTAL]],0)</f>
        <v>0</v>
      </c>
      <c r="CJ2091" s="188">
        <f>IF(Table_1[[#This Row],[STATUS MERCADO]]="GO",Table_1[[#This Row],[PV UNIT. REALIZADO]]*Table_1[[#This Row],[QUANTIDADE]],0)</f>
        <v>0</v>
      </c>
    </row>
    <row r="2092" ht="15" hidden="1">
      <c r="A2092" s="7"/>
      <c r="B2092" s="84" t="s">
        <v>400</v>
      </c>
      <c r="C2092" s="75">
        <v>223778</v>
      </c>
      <c r="D2092" s="75">
        <v>61009097</v>
      </c>
      <c r="E2092" s="85">
        <v>7509546665122</v>
      </c>
      <c r="F2092" s="86" t="s">
        <v>2351</v>
      </c>
      <c r="G2092" s="75" t="s">
        <v>15</v>
      </c>
      <c r="H2092" s="75">
        <v>560</v>
      </c>
      <c r="I2092" s="87" t="s">
        <v>1560</v>
      </c>
      <c r="J2092" s="75" t="s">
        <v>1628</v>
      </c>
      <c r="K2092" s="88" t="s">
        <v>1177</v>
      </c>
      <c r="L2092" s="88">
        <v>12</v>
      </c>
      <c r="M2092" s="88">
        <v>0</v>
      </c>
      <c r="N2092" s="75" t="s">
        <v>85</v>
      </c>
      <c r="O2092" s="75" t="s">
        <v>1739</v>
      </c>
      <c r="P2092" s="89"/>
      <c r="Q2092" s="90">
        <f>(17/100+7.6/100+1.65/100)*P2092</f>
        <v>0</v>
      </c>
      <c r="R2092" s="90"/>
      <c r="S2092" s="90"/>
      <c r="T2092" s="90"/>
      <c r="U2092" s="90"/>
      <c r="V2092" s="90">
        <f>+P2092-Q2092+R2092+S2092+T2092+U2092</f>
        <v>0</v>
      </c>
      <c r="W2092" s="91">
        <f>(1.02/100)</f>
        <v>1.02E-2</v>
      </c>
      <c r="X2092" s="91">
        <v>4.8E-3</v>
      </c>
      <c r="Y2092" s="91">
        <v>0.17</v>
      </c>
      <c r="Z2092" s="91">
        <v>1.65E-2</v>
      </c>
      <c r="AA2092" s="91">
        <v>7.6E-2</v>
      </c>
      <c r="AB2092" s="91">
        <f>SUM(W2092:AA2092)</f>
        <v>0.2775</v>
      </c>
      <c r="AC2092" s="75">
        <v>12</v>
      </c>
      <c r="AD2092" s="92">
        <f>IF(AL2092="","",+AC2092*AL2092)</f>
      </c>
      <c r="AE2092" s="93">
        <f>IF(AL2092="","",+AL2092*AB2092)</f>
      </c>
      <c r="AF2092" s="92">
        <f>IF(AL2092="","",+AL2092-AE2092)</f>
      </c>
      <c r="AG2092" s="93">
        <f>+V2092</f>
        <v>0</v>
      </c>
      <c r="AH2092" s="92">
        <f>IF(AF2092="","",+AF2092-AG2092)</f>
      </c>
      <c r="AI2092" s="92">
        <f>IF(AH2092="","",+AH2092*AC2092)</f>
      </c>
      <c r="AJ2092" s="93"/>
      <c r="AK2092" s="94">
        <v>0.33</v>
      </c>
      <c r="AL2092" s="93">
        <f>IF(V2092=0,"",V2092/(1-AB2092-AK2092))</f>
      </c>
      <c r="AM2092" s="95">
        <v>0.33</v>
      </c>
      <c r="AN2092" s="93">
        <f>IF(V2092=0,"",V2092/(1-AB2092-AM2092))</f>
      </c>
      <c r="AO2092" s="96">
        <v>1.2</v>
      </c>
      <c r="AP2092" s="93">
        <f>IF(BD!AJ2092="","",BD!AJ2092*BD!AO2092)</f>
      </c>
      <c r="AQ2092" s="91">
        <f>BD!AM2092/BD!AK2092-1</f>
        <v>0</v>
      </c>
      <c r="AR2092" s="91">
        <f>IF(BD!AN2092="","",IF(BD!AJ2092="","",BD!AN2092/BD!AJ2092-1))</f>
      </c>
      <c r="AS2092" s="91">
        <f>IF(BD!AN2092="","",IF(BD!AN2092&lt;BD!AL2092,"ABAIXO DA META","DENTRO DA META"))</f>
      </c>
      <c r="AT2092" s="91" t="str">
        <f>IF(BD!AJ2092="","EM ANÁLISE",IF(BD!AP2092&gt;=BD!AN2092,"GO", "NO GO"))</f>
        <v>EM ANÁLISE</v>
      </c>
      <c r="AU2092" s="97">
        <f>IF(AN2092="","",+BD!$AN2092-AJ2092)</f>
      </c>
      <c r="AV2092" s="98"/>
      <c r="AW2092" s="90">
        <f>BD!P2092*BD!AC2092</f>
        <v>0</v>
      </c>
      <c r="AX2092" s="90">
        <f>BD!V2092*BD!AC2092</f>
        <v>0</v>
      </c>
      <c r="AY2092" s="90">
        <f>IF(BD!AN2092="","",BD!AN2092*BD!AC2092)</f>
      </c>
      <c r="AZ2092" s="75" t="s">
        <v>123</v>
      </c>
      <c r="BA2092" s="75"/>
      <c r="BB2092" s="75"/>
      <c r="BC2092" s="75"/>
      <c r="BD2092" s="104"/>
      <c r="BE2092" s="104"/>
      <c r="BF2092" s="101"/>
      <c r="BG2092" s="101"/>
      <c r="BH2092" s="101"/>
      <c r="BI2092" s="101"/>
      <c r="BJ2092" s="101"/>
      <c r="BK2092" s="101"/>
      <c r="BL2092" s="101"/>
      <c r="BM2092" s="101"/>
      <c r="BN2092" s="101"/>
      <c r="BO2092" s="103"/>
      <c r="BP2092" s="101"/>
      <c r="BQ2092" s="101"/>
      <c r="BR2092" s="101"/>
      <c r="BS2092" s="101"/>
      <c r="BT2092" s="101"/>
      <c r="BU2092" s="101"/>
      <c r="BV2092" s="101"/>
      <c r="BW2092" s="101"/>
      <c r="BX2092" s="101"/>
      <c r="BY2092" s="101"/>
      <c r="BZ2092" s="101"/>
      <c r="CA2092" s="101"/>
      <c r="CB2092" s="101"/>
      <c r="CC2092" s="101"/>
      <c r="CD2092" s="101"/>
      <c r="CE2092" s="101"/>
      <c r="CF2092" s="101"/>
      <c r="CG2092" s="37" t="e">
        <f>VLOOKUP(Table_1[[#This Row],[EAN]],'[1]Planilha1'!$E:$R,13,0)</f>
        <v>#N/A</v>
      </c>
      <c r="CI2092" s="188">
        <f>IF(Table_1[[#This Row],[STATUS MERCADO]]="GO",Table_1[[#This Row],[M. BRUTA TOTAL]],0)</f>
        <v>0</v>
      </c>
      <c r="CJ2092" s="188">
        <f>IF(Table_1[[#This Row],[STATUS MERCADO]]="GO",Table_1[[#This Row],[PV UNIT. REALIZADO]]*Table_1[[#This Row],[QUANTIDADE]],0)</f>
        <v>0</v>
      </c>
    </row>
    <row r="2093" ht="15" hidden="1">
      <c r="A2093" s="7"/>
      <c r="B2093" s="84" t="s">
        <v>400</v>
      </c>
      <c r="C2093" s="75">
        <v>223779</v>
      </c>
      <c r="D2093" s="75">
        <v>61005986</v>
      </c>
      <c r="E2093" s="85">
        <v>7509546659541</v>
      </c>
      <c r="F2093" s="86" t="s">
        <v>2352</v>
      </c>
      <c r="G2093" s="75" t="s">
        <v>15</v>
      </c>
      <c r="H2093" s="75">
        <v>560</v>
      </c>
      <c r="I2093" s="87" t="s">
        <v>1560</v>
      </c>
      <c r="J2093" s="75" t="s">
        <v>1628</v>
      </c>
      <c r="K2093" s="88" t="s">
        <v>1177</v>
      </c>
      <c r="L2093" s="88">
        <v>12</v>
      </c>
      <c r="M2093" s="88">
        <v>0</v>
      </c>
      <c r="N2093" s="75" t="s">
        <v>85</v>
      </c>
      <c r="O2093" s="75" t="s">
        <v>1739</v>
      </c>
      <c r="P2093" s="89"/>
      <c r="Q2093" s="90">
        <f>(17/100+7.6/100+1.65/100)*P2093</f>
        <v>0</v>
      </c>
      <c r="R2093" s="90"/>
      <c r="S2093" s="90"/>
      <c r="T2093" s="90"/>
      <c r="U2093" s="90"/>
      <c r="V2093" s="90">
        <f>+P2093-Q2093+R2093+S2093+T2093+U2093</f>
        <v>0</v>
      </c>
      <c r="W2093" s="91">
        <f>(1.02/100)</f>
        <v>1.02E-2</v>
      </c>
      <c r="X2093" s="91">
        <v>4.8E-3</v>
      </c>
      <c r="Y2093" s="91">
        <v>0.17</v>
      </c>
      <c r="Z2093" s="91">
        <v>1.65E-2</v>
      </c>
      <c r="AA2093" s="91">
        <v>7.6E-2</v>
      </c>
      <c r="AB2093" s="91">
        <f>SUM(W2093:AA2093)</f>
        <v>0.2775</v>
      </c>
      <c r="AC2093" s="75">
        <v>12</v>
      </c>
      <c r="AD2093" s="92">
        <f>IF(AL2093="","",+AC2093*AL2093)</f>
      </c>
      <c r="AE2093" s="93">
        <f>IF(AL2093="","",+AL2093*AB2093)</f>
      </c>
      <c r="AF2093" s="92">
        <f>IF(AL2093="","",+AL2093-AE2093)</f>
      </c>
      <c r="AG2093" s="93">
        <f>+V2093</f>
        <v>0</v>
      </c>
      <c r="AH2093" s="92">
        <f>IF(AF2093="","",+AF2093-AG2093)</f>
      </c>
      <c r="AI2093" s="92">
        <f>IF(AH2093="","",+AH2093*AC2093)</f>
      </c>
      <c r="AJ2093" s="93"/>
      <c r="AK2093" s="94">
        <v>0.33</v>
      </c>
      <c r="AL2093" s="93">
        <f>IF(V2093=0,"",V2093/(1-AB2093-AK2093))</f>
      </c>
      <c r="AM2093" s="95">
        <v>0.33</v>
      </c>
      <c r="AN2093" s="93">
        <f>IF(V2093=0,"",V2093/(1-AB2093-AM2093))</f>
      </c>
      <c r="AO2093" s="96">
        <v>1.2</v>
      </c>
      <c r="AP2093" s="93">
        <f>IF(BD!AJ2093="","",BD!AJ2093*BD!AO2093)</f>
      </c>
      <c r="AQ2093" s="91">
        <f>BD!AM2093/BD!AK2093-1</f>
        <v>0</v>
      </c>
      <c r="AR2093" s="91">
        <f>IF(BD!AN2093="","",IF(BD!AJ2093="","",BD!AN2093/BD!AJ2093-1))</f>
      </c>
      <c r="AS2093" s="91">
        <f>IF(BD!AN2093="","",IF(BD!AN2093&lt;BD!AL2093,"ABAIXO DA META","DENTRO DA META"))</f>
      </c>
      <c r="AT2093" s="91" t="str">
        <f>IF(BD!AJ2093="","EM ANÁLISE",IF(BD!AP2093&gt;=BD!AN2093,"GO", "NO GO"))</f>
        <v>EM ANÁLISE</v>
      </c>
      <c r="AU2093" s="97">
        <f>IF(AN2093="","",+BD!$AN2093-AJ2093)</f>
      </c>
      <c r="AV2093" s="98"/>
      <c r="AW2093" s="90">
        <f>BD!P2093*BD!AC2093</f>
        <v>0</v>
      </c>
      <c r="AX2093" s="90">
        <f>BD!V2093*BD!AC2093</f>
        <v>0</v>
      </c>
      <c r="AY2093" s="90">
        <f>IF(BD!AN2093="","",BD!AN2093*BD!AC2093)</f>
      </c>
      <c r="AZ2093" s="75" t="s">
        <v>123</v>
      </c>
      <c r="BA2093" s="75"/>
      <c r="BB2093" s="75"/>
      <c r="BC2093" s="75"/>
      <c r="BD2093" s="104"/>
      <c r="BE2093" s="104"/>
      <c r="BF2093" s="101"/>
      <c r="BG2093" s="101"/>
      <c r="BH2093" s="101"/>
      <c r="BI2093" s="101"/>
      <c r="BJ2093" s="101"/>
      <c r="BK2093" s="101"/>
      <c r="BL2093" s="101"/>
      <c r="BM2093" s="101"/>
      <c r="BN2093" s="101"/>
      <c r="BO2093" s="103"/>
      <c r="BP2093" s="101"/>
      <c r="BQ2093" s="101"/>
      <c r="BR2093" s="101"/>
      <c r="BS2093" s="101"/>
      <c r="BT2093" s="101"/>
      <c r="BU2093" s="101"/>
      <c r="BV2093" s="101"/>
      <c r="BW2093" s="101"/>
      <c r="BX2093" s="101"/>
      <c r="BY2093" s="101"/>
      <c r="BZ2093" s="101"/>
      <c r="CA2093" s="101"/>
      <c r="CB2093" s="101"/>
      <c r="CC2093" s="101"/>
      <c r="CD2093" s="101"/>
      <c r="CE2093" s="101"/>
      <c r="CF2093" s="101"/>
      <c r="CG2093" s="37" t="e">
        <f>VLOOKUP(Table_1[[#This Row],[EAN]],'[1]Planilha1'!$E:$R,13,0)</f>
        <v>#N/A</v>
      </c>
      <c r="CI2093" s="188">
        <f>IF(Table_1[[#This Row],[STATUS MERCADO]]="GO",Table_1[[#This Row],[M. BRUTA TOTAL]],0)</f>
        <v>0</v>
      </c>
      <c r="CJ2093" s="188">
        <f>IF(Table_1[[#This Row],[STATUS MERCADO]]="GO",Table_1[[#This Row],[PV UNIT. REALIZADO]]*Table_1[[#This Row],[QUANTIDADE]],0)</f>
        <v>0</v>
      </c>
    </row>
    <row r="2094" ht="15" hidden="1">
      <c r="A2094" s="7"/>
      <c r="B2094" s="84" t="s">
        <v>400</v>
      </c>
      <c r="C2094" s="75">
        <v>223780</v>
      </c>
      <c r="D2094" s="75">
        <v>61005985</v>
      </c>
      <c r="E2094" s="85">
        <v>7509546659534</v>
      </c>
      <c r="F2094" s="86" t="s">
        <v>2353</v>
      </c>
      <c r="G2094" s="75" t="s">
        <v>15</v>
      </c>
      <c r="H2094" s="75">
        <v>560</v>
      </c>
      <c r="I2094" s="87" t="s">
        <v>1560</v>
      </c>
      <c r="J2094" s="75" t="s">
        <v>1628</v>
      </c>
      <c r="K2094" s="88" t="s">
        <v>1177</v>
      </c>
      <c r="L2094" s="88">
        <v>12</v>
      </c>
      <c r="M2094" s="88">
        <v>0</v>
      </c>
      <c r="N2094" s="75" t="s">
        <v>85</v>
      </c>
      <c r="O2094" s="75" t="s">
        <v>1739</v>
      </c>
      <c r="P2094" s="89"/>
      <c r="Q2094" s="90">
        <f>(17/100+7.6/100+1.65/100)*P2094</f>
        <v>0</v>
      </c>
      <c r="R2094" s="90"/>
      <c r="S2094" s="90"/>
      <c r="T2094" s="90"/>
      <c r="U2094" s="90"/>
      <c r="V2094" s="90">
        <f>+P2094-Q2094+R2094+S2094+T2094+U2094</f>
        <v>0</v>
      </c>
      <c r="W2094" s="91">
        <f>(1.02/100)</f>
        <v>1.02E-2</v>
      </c>
      <c r="X2094" s="91">
        <v>4.8E-3</v>
      </c>
      <c r="Y2094" s="91">
        <v>0.17</v>
      </c>
      <c r="Z2094" s="91">
        <v>1.65E-2</v>
      </c>
      <c r="AA2094" s="91">
        <v>7.6E-2</v>
      </c>
      <c r="AB2094" s="91">
        <f>SUM(W2094:AA2094)</f>
        <v>0.2775</v>
      </c>
      <c r="AC2094" s="75">
        <v>12</v>
      </c>
      <c r="AD2094" s="92">
        <f>IF(AL2094="","",+AC2094*AL2094)</f>
      </c>
      <c r="AE2094" s="93">
        <f>IF(AL2094="","",+AL2094*AB2094)</f>
      </c>
      <c r="AF2094" s="92">
        <f>IF(AL2094="","",+AL2094-AE2094)</f>
      </c>
      <c r="AG2094" s="93">
        <f>+V2094</f>
        <v>0</v>
      </c>
      <c r="AH2094" s="92">
        <f>IF(AF2094="","",+AF2094-AG2094)</f>
      </c>
      <c r="AI2094" s="92">
        <f>IF(AH2094="","",+AH2094*AC2094)</f>
      </c>
      <c r="AJ2094" s="93"/>
      <c r="AK2094" s="94">
        <v>0.33</v>
      </c>
      <c r="AL2094" s="93">
        <f>IF(V2094=0,"",V2094/(1-AB2094-AK2094))</f>
      </c>
      <c r="AM2094" s="95">
        <v>0.33</v>
      </c>
      <c r="AN2094" s="93">
        <f>IF(V2094=0,"",V2094/(1-AB2094-AM2094))</f>
      </c>
      <c r="AO2094" s="96">
        <v>1.2</v>
      </c>
      <c r="AP2094" s="93">
        <f>IF(BD!AJ2094="","",BD!AJ2094*BD!AO2094)</f>
      </c>
      <c r="AQ2094" s="91">
        <f>BD!AM2094/BD!AK2094-1</f>
        <v>0</v>
      </c>
      <c r="AR2094" s="91">
        <f>IF(BD!AN2094="","",IF(BD!AJ2094="","",BD!AN2094/BD!AJ2094-1))</f>
      </c>
      <c r="AS2094" s="91">
        <f>IF(BD!AN2094="","",IF(BD!AN2094&lt;BD!AL2094,"ABAIXO DA META","DENTRO DA META"))</f>
      </c>
      <c r="AT2094" s="91" t="str">
        <f>IF(BD!AJ2094="","EM ANÁLISE",IF(BD!AP2094&gt;=BD!AN2094,"GO", "NO GO"))</f>
        <v>EM ANÁLISE</v>
      </c>
      <c r="AU2094" s="97">
        <f>IF(AN2094="","",+BD!$AN2094-AJ2094)</f>
      </c>
      <c r="AV2094" s="98"/>
      <c r="AW2094" s="90">
        <f>BD!P2094*BD!AC2094</f>
        <v>0</v>
      </c>
      <c r="AX2094" s="90">
        <f>BD!V2094*BD!AC2094</f>
        <v>0</v>
      </c>
      <c r="AY2094" s="90">
        <f>IF(BD!AN2094="","",BD!AN2094*BD!AC2094)</f>
      </c>
      <c r="AZ2094" s="75" t="s">
        <v>123</v>
      </c>
      <c r="BA2094" s="75"/>
      <c r="BB2094" s="75"/>
      <c r="BC2094" s="75"/>
      <c r="BD2094" s="104"/>
      <c r="BE2094" s="104"/>
      <c r="BF2094" s="101"/>
      <c r="BG2094" s="101"/>
      <c r="BH2094" s="101"/>
      <c r="BI2094" s="101"/>
      <c r="BJ2094" s="101"/>
      <c r="BK2094" s="101"/>
      <c r="BL2094" s="101"/>
      <c r="BM2094" s="101"/>
      <c r="BN2094" s="101"/>
      <c r="BO2094" s="103"/>
      <c r="BP2094" s="101"/>
      <c r="BQ2094" s="101"/>
      <c r="BR2094" s="101"/>
      <c r="BS2094" s="101"/>
      <c r="BT2094" s="101"/>
      <c r="BU2094" s="101"/>
      <c r="BV2094" s="101"/>
      <c r="BW2094" s="101"/>
      <c r="BX2094" s="101"/>
      <c r="BY2094" s="101"/>
      <c r="BZ2094" s="101"/>
      <c r="CA2094" s="101"/>
      <c r="CB2094" s="101"/>
      <c r="CC2094" s="101"/>
      <c r="CD2094" s="101"/>
      <c r="CE2094" s="101"/>
      <c r="CF2094" s="101"/>
      <c r="CG2094" s="37" t="e">
        <f>VLOOKUP(Table_1[[#This Row],[EAN]],'[1]Planilha1'!$E:$R,13,0)</f>
        <v>#N/A</v>
      </c>
      <c r="CI2094" s="188">
        <f>IF(Table_1[[#This Row],[STATUS MERCADO]]="GO",Table_1[[#This Row],[M. BRUTA TOTAL]],0)</f>
        <v>0</v>
      </c>
      <c r="CJ2094" s="188">
        <f>IF(Table_1[[#This Row],[STATUS MERCADO]]="GO",Table_1[[#This Row],[PV UNIT. REALIZADO]]*Table_1[[#This Row],[QUANTIDADE]],0)</f>
        <v>0</v>
      </c>
    </row>
    <row r="2095" ht="15" hidden="1">
      <c r="A2095" s="7"/>
      <c r="B2095" s="84" t="s">
        <v>400</v>
      </c>
      <c r="C2095" s="75">
        <v>223781</v>
      </c>
      <c r="D2095" s="75">
        <v>61005987</v>
      </c>
      <c r="E2095" s="85">
        <v>7509546659558</v>
      </c>
      <c r="F2095" s="86" t="s">
        <v>2354</v>
      </c>
      <c r="G2095" s="75" t="s">
        <v>15</v>
      </c>
      <c r="H2095" s="75">
        <v>560</v>
      </c>
      <c r="I2095" s="87" t="s">
        <v>1560</v>
      </c>
      <c r="J2095" s="75" t="s">
        <v>1628</v>
      </c>
      <c r="K2095" s="88" t="s">
        <v>1177</v>
      </c>
      <c r="L2095" s="88">
        <v>12</v>
      </c>
      <c r="M2095" s="88">
        <v>0</v>
      </c>
      <c r="N2095" s="75" t="s">
        <v>85</v>
      </c>
      <c r="O2095" s="75" t="s">
        <v>1739</v>
      </c>
      <c r="P2095" s="89"/>
      <c r="Q2095" s="90">
        <f>(17/100+7.6/100+1.65/100)*P2095</f>
        <v>0</v>
      </c>
      <c r="R2095" s="90"/>
      <c r="S2095" s="90"/>
      <c r="T2095" s="90"/>
      <c r="U2095" s="90"/>
      <c r="V2095" s="90">
        <f>+P2095-Q2095+R2095+S2095+T2095+U2095</f>
        <v>0</v>
      </c>
      <c r="W2095" s="91">
        <f>(1.02/100)</f>
        <v>1.02E-2</v>
      </c>
      <c r="X2095" s="91">
        <v>4.8E-3</v>
      </c>
      <c r="Y2095" s="91">
        <v>0.17</v>
      </c>
      <c r="Z2095" s="91">
        <v>1.65E-2</v>
      </c>
      <c r="AA2095" s="91">
        <v>7.6E-2</v>
      </c>
      <c r="AB2095" s="91">
        <f>SUM(W2095:AA2095)</f>
        <v>0.2775</v>
      </c>
      <c r="AC2095" s="75">
        <v>12</v>
      </c>
      <c r="AD2095" s="92">
        <f>IF(AL2095="","",+AC2095*AL2095)</f>
      </c>
      <c r="AE2095" s="93">
        <f>IF(AL2095="","",+AL2095*AB2095)</f>
      </c>
      <c r="AF2095" s="92">
        <f>IF(AL2095="","",+AL2095-AE2095)</f>
      </c>
      <c r="AG2095" s="93">
        <f>+V2095</f>
        <v>0</v>
      </c>
      <c r="AH2095" s="92">
        <f>IF(AF2095="","",+AF2095-AG2095)</f>
      </c>
      <c r="AI2095" s="92">
        <f>IF(AH2095="","",+AH2095*AC2095)</f>
      </c>
      <c r="AJ2095" s="93"/>
      <c r="AK2095" s="94">
        <v>0.33</v>
      </c>
      <c r="AL2095" s="93">
        <f>IF(V2095=0,"",V2095/(1-AB2095-AK2095))</f>
      </c>
      <c r="AM2095" s="95">
        <v>0.33</v>
      </c>
      <c r="AN2095" s="93">
        <f>IF(V2095=0,"",V2095/(1-AB2095-AM2095))</f>
      </c>
      <c r="AO2095" s="96">
        <v>1.2</v>
      </c>
      <c r="AP2095" s="93">
        <f>IF(BD!AJ2095="","",BD!AJ2095*BD!AO2095)</f>
      </c>
      <c r="AQ2095" s="91">
        <f>BD!AM2095/BD!AK2095-1</f>
        <v>0</v>
      </c>
      <c r="AR2095" s="91">
        <f>IF(BD!AN2095="","",IF(BD!AJ2095="","",BD!AN2095/BD!AJ2095-1))</f>
      </c>
      <c r="AS2095" s="91">
        <f>IF(BD!AN2095="","",IF(BD!AN2095&lt;BD!AL2095,"ABAIXO DA META","DENTRO DA META"))</f>
      </c>
      <c r="AT2095" s="91" t="str">
        <f>IF(BD!AJ2095="","EM ANÁLISE",IF(BD!AP2095&gt;=BD!AN2095,"GO", "NO GO"))</f>
        <v>EM ANÁLISE</v>
      </c>
      <c r="AU2095" s="97">
        <f>IF(AN2095="","",+BD!$AN2095-AJ2095)</f>
      </c>
      <c r="AV2095" s="98"/>
      <c r="AW2095" s="90">
        <f>BD!P2095*BD!AC2095</f>
        <v>0</v>
      </c>
      <c r="AX2095" s="90">
        <f>BD!V2095*BD!AC2095</f>
        <v>0</v>
      </c>
      <c r="AY2095" s="90">
        <f>IF(BD!AN2095="","",BD!AN2095*BD!AC2095)</f>
      </c>
      <c r="AZ2095" s="75" t="s">
        <v>123</v>
      </c>
      <c r="BA2095" s="75"/>
      <c r="BB2095" s="75"/>
      <c r="BC2095" s="75"/>
      <c r="BD2095" s="104"/>
      <c r="BE2095" s="104"/>
      <c r="BF2095" s="101"/>
      <c r="BG2095" s="101"/>
      <c r="BH2095" s="101"/>
      <c r="BI2095" s="101"/>
      <c r="BJ2095" s="101"/>
      <c r="BK2095" s="101"/>
      <c r="BL2095" s="101"/>
      <c r="BM2095" s="101"/>
      <c r="BN2095" s="101"/>
      <c r="BO2095" s="103"/>
      <c r="BP2095" s="101"/>
      <c r="BQ2095" s="101"/>
      <c r="BR2095" s="101"/>
      <c r="BS2095" s="101"/>
      <c r="BT2095" s="101"/>
      <c r="BU2095" s="101"/>
      <c r="BV2095" s="101"/>
      <c r="BW2095" s="101"/>
      <c r="BX2095" s="101"/>
      <c r="BY2095" s="101"/>
      <c r="BZ2095" s="101"/>
      <c r="CA2095" s="101"/>
      <c r="CB2095" s="101"/>
      <c r="CC2095" s="101"/>
      <c r="CD2095" s="101"/>
      <c r="CE2095" s="101"/>
      <c r="CF2095" s="101"/>
      <c r="CG2095" s="37" t="e">
        <f>VLOOKUP(Table_1[[#This Row],[EAN]],'[1]Planilha1'!$E:$R,13,0)</f>
        <v>#N/A</v>
      </c>
      <c r="CI2095" s="188">
        <f>IF(Table_1[[#This Row],[STATUS MERCADO]]="GO",Table_1[[#This Row],[M. BRUTA TOTAL]],0)</f>
        <v>0</v>
      </c>
      <c r="CJ2095" s="188">
        <f>IF(Table_1[[#This Row],[STATUS MERCADO]]="GO",Table_1[[#This Row],[PV UNIT. REALIZADO]]*Table_1[[#This Row],[QUANTIDADE]],0)</f>
        <v>0</v>
      </c>
    </row>
    <row r="2096" ht="15" hidden="1">
      <c r="A2096" s="7"/>
      <c r="B2096" s="84" t="s">
        <v>400</v>
      </c>
      <c r="C2096" s="75">
        <v>223782</v>
      </c>
      <c r="D2096" s="75" t="s">
        <v>2355</v>
      </c>
      <c r="E2096" s="85">
        <v>7891024041444</v>
      </c>
      <c r="F2096" s="86" t="s">
        <v>2356</v>
      </c>
      <c r="G2096" s="75" t="s">
        <v>20</v>
      </c>
      <c r="H2096" s="75">
        <v>1850</v>
      </c>
      <c r="I2096" s="87" t="s">
        <v>1411</v>
      </c>
      <c r="J2096" s="75" t="s">
        <v>1404</v>
      </c>
      <c r="K2096" s="88" t="s">
        <v>1177</v>
      </c>
      <c r="L2096" s="88">
        <v>12</v>
      </c>
      <c r="M2096" s="88">
        <v>0</v>
      </c>
      <c r="N2096" s="75" t="s">
        <v>85</v>
      </c>
      <c r="O2096" s="75" t="s">
        <v>1739</v>
      </c>
      <c r="P2096" s="89"/>
      <c r="Q2096" s="90">
        <f>(17/100+7.6/100+1.65/100)*P2096</f>
        <v>0</v>
      </c>
      <c r="R2096" s="90"/>
      <c r="S2096" s="90"/>
      <c r="T2096" s="90"/>
      <c r="U2096" s="90"/>
      <c r="V2096" s="90">
        <f>+P2096-Q2096+R2096+S2096+T2096+U2096</f>
        <v>0</v>
      </c>
      <c r="W2096" s="91">
        <f>(1.02/100)</f>
        <v>1.02E-2</v>
      </c>
      <c r="X2096" s="91">
        <v>4.8E-3</v>
      </c>
      <c r="Y2096" s="91">
        <v>0.17</v>
      </c>
      <c r="Z2096" s="91">
        <v>1.65E-2</v>
      </c>
      <c r="AA2096" s="91">
        <v>7.6E-2</v>
      </c>
      <c r="AB2096" s="91">
        <f>SUM(W2096:AA2096)</f>
        <v>0.2775</v>
      </c>
      <c r="AC2096" s="75">
        <v>12</v>
      </c>
      <c r="AD2096" s="92">
        <f>IF(AL2096="","",+AC2096*AL2096)</f>
      </c>
      <c r="AE2096" s="93">
        <f>IF(AL2096="","",+AL2096*AB2096)</f>
      </c>
      <c r="AF2096" s="92">
        <f>IF(AL2096="","",+AL2096-AE2096)</f>
      </c>
      <c r="AG2096" s="93">
        <f>+V2096</f>
        <v>0</v>
      </c>
      <c r="AH2096" s="92">
        <f>IF(AF2096="","",+AF2096-AG2096)</f>
      </c>
      <c r="AI2096" s="92">
        <f>IF(AH2096="","",+AH2096*AC2096)</f>
      </c>
      <c r="AJ2096" s="93"/>
      <c r="AK2096" s="94">
        <v>0.33</v>
      </c>
      <c r="AL2096" s="93">
        <f>IF(V2096=0,"",V2096/(1-AB2096-AK2096))</f>
      </c>
      <c r="AM2096" s="95">
        <v>0.33</v>
      </c>
      <c r="AN2096" s="93">
        <f>IF(V2096=0,"",V2096/(1-AB2096-AM2096))</f>
      </c>
      <c r="AO2096" s="96">
        <v>1.2</v>
      </c>
      <c r="AP2096" s="93">
        <f>IF(BD!AJ2096="","",BD!AJ2096*BD!AO2096)</f>
      </c>
      <c r="AQ2096" s="91">
        <f>BD!AM2096/BD!AK2096-1</f>
        <v>0</v>
      </c>
      <c r="AR2096" s="91">
        <f>IF(BD!AN2096="","",IF(BD!AJ2096="","",BD!AN2096/BD!AJ2096-1))</f>
      </c>
      <c r="AS2096" s="91">
        <f>IF(BD!AN2096="","",IF(BD!AN2096&lt;BD!AL2096,"ABAIXO DA META","DENTRO DA META"))</f>
      </c>
      <c r="AT2096" s="91" t="str">
        <f>IF(BD!AJ2096="","EM ANÁLISE",IF(BD!AP2096&gt;=BD!AN2096,"GO", "NO GO"))</f>
        <v>EM ANÁLISE</v>
      </c>
      <c r="AU2096" s="97">
        <f>IF(AN2096="","",+BD!$AN2096-AJ2096)</f>
      </c>
      <c r="AV2096" s="98"/>
      <c r="AW2096" s="90">
        <f>BD!P2096*BD!AC2096</f>
        <v>0</v>
      </c>
      <c r="AX2096" s="90">
        <f>BD!V2096*BD!AC2096</f>
        <v>0</v>
      </c>
      <c r="AY2096" s="90">
        <f>IF(BD!AN2096="","",BD!AN2096*BD!AC2096)</f>
      </c>
      <c r="AZ2096" s="75" t="s">
        <v>123</v>
      </c>
      <c r="BA2096" s="75"/>
      <c r="BB2096" s="75"/>
      <c r="BC2096" s="75"/>
      <c r="BD2096" s="104"/>
      <c r="BE2096" s="104"/>
      <c r="BF2096" s="101"/>
      <c r="BG2096" s="101"/>
      <c r="BH2096" s="101"/>
      <c r="BI2096" s="101"/>
      <c r="BJ2096" s="101"/>
      <c r="BK2096" s="101"/>
      <c r="BL2096" s="101"/>
      <c r="BM2096" s="101"/>
      <c r="BN2096" s="101"/>
      <c r="BO2096" s="103"/>
      <c r="BP2096" s="101"/>
      <c r="BQ2096" s="101"/>
      <c r="BR2096" s="101"/>
      <c r="BS2096" s="101"/>
      <c r="BT2096" s="101"/>
      <c r="BU2096" s="101"/>
      <c r="BV2096" s="101"/>
      <c r="BW2096" s="101"/>
      <c r="BX2096" s="101"/>
      <c r="BY2096" s="101"/>
      <c r="BZ2096" s="101"/>
      <c r="CA2096" s="101"/>
      <c r="CB2096" s="101"/>
      <c r="CC2096" s="101"/>
      <c r="CD2096" s="101"/>
      <c r="CE2096" s="101"/>
      <c r="CF2096" s="101"/>
      <c r="CG2096" s="37" t="e">
        <f>VLOOKUP(Table_1[[#This Row],[EAN]],'[1]Planilha1'!$E:$R,13,0)</f>
        <v>#N/A</v>
      </c>
      <c r="CI2096" s="188">
        <f>IF(Table_1[[#This Row],[STATUS MERCADO]]="GO",Table_1[[#This Row],[M. BRUTA TOTAL]],0)</f>
        <v>0</v>
      </c>
      <c r="CJ2096" s="188">
        <f>IF(Table_1[[#This Row],[STATUS MERCADO]]="GO",Table_1[[#This Row],[PV UNIT. REALIZADO]]*Table_1[[#This Row],[QUANTIDADE]],0)</f>
        <v>0</v>
      </c>
    </row>
    <row r="2097" ht="15" hidden="1">
      <c r="A2097" s="7"/>
      <c r="B2097" s="84" t="s">
        <v>400</v>
      </c>
      <c r="C2097" s="75">
        <v>223783</v>
      </c>
      <c r="D2097" s="75">
        <v>61009144</v>
      </c>
      <c r="E2097" s="85">
        <v>7509546665290</v>
      </c>
      <c r="F2097" s="86" t="s">
        <v>2357</v>
      </c>
      <c r="G2097" s="75" t="s">
        <v>15</v>
      </c>
      <c r="H2097" s="75">
        <v>1620</v>
      </c>
      <c r="I2097" s="87" t="s">
        <v>1541</v>
      </c>
      <c r="J2097" s="75" t="s">
        <v>1542</v>
      </c>
      <c r="K2097" s="88" t="s">
        <v>1177</v>
      </c>
      <c r="L2097" s="88">
        <v>72</v>
      </c>
      <c r="M2097" s="88">
        <v>0</v>
      </c>
      <c r="N2097" s="75" t="s">
        <v>85</v>
      </c>
      <c r="O2097" s="75" t="s">
        <v>1739</v>
      </c>
      <c r="P2097" s="89"/>
      <c r="Q2097" s="90">
        <f>(17/100+7.6/100+1.65/100)*P2097</f>
        <v>0</v>
      </c>
      <c r="R2097" s="90"/>
      <c r="S2097" s="90"/>
      <c r="T2097" s="90"/>
      <c r="U2097" s="90"/>
      <c r="V2097" s="90">
        <f>+P2097-Q2097+R2097+S2097+T2097+U2097</f>
        <v>0</v>
      </c>
      <c r="W2097" s="91">
        <f>(1.02/100)</f>
        <v>1.02E-2</v>
      </c>
      <c r="X2097" s="91">
        <v>4.8E-3</v>
      </c>
      <c r="Y2097" s="91">
        <v>0.17</v>
      </c>
      <c r="Z2097" s="91">
        <v>1.65E-2</v>
      </c>
      <c r="AA2097" s="91">
        <v>7.6E-2</v>
      </c>
      <c r="AB2097" s="91">
        <f>SUM(W2097:AA2097)</f>
        <v>0.2775</v>
      </c>
      <c r="AC2097" s="75">
        <v>12</v>
      </c>
      <c r="AD2097" s="92">
        <f>IF(AL2097="","",+AC2097*AL2097)</f>
      </c>
      <c r="AE2097" s="93">
        <f>IF(AL2097="","",+AL2097*AB2097)</f>
      </c>
      <c r="AF2097" s="92">
        <f>IF(AL2097="","",+AL2097-AE2097)</f>
      </c>
      <c r="AG2097" s="93">
        <f>+V2097</f>
        <v>0</v>
      </c>
      <c r="AH2097" s="92">
        <f>IF(AF2097="","",+AF2097-AG2097)</f>
      </c>
      <c r="AI2097" s="92">
        <f>IF(AH2097="","",+AH2097*AC2097)</f>
      </c>
      <c r="AJ2097" s="93"/>
      <c r="AK2097" s="94">
        <v>0.33</v>
      </c>
      <c r="AL2097" s="93">
        <f>IF(V2097=0,"",V2097/(1-AB2097-AK2097))</f>
      </c>
      <c r="AM2097" s="95">
        <v>0.33</v>
      </c>
      <c r="AN2097" s="93">
        <f>IF(V2097=0,"",V2097/(1-AB2097-AM2097))</f>
      </c>
      <c r="AO2097" s="96">
        <v>1.2</v>
      </c>
      <c r="AP2097" s="93">
        <f>IF(BD!AJ2097="","",BD!AJ2097*BD!AO2097)</f>
      </c>
      <c r="AQ2097" s="91">
        <f>BD!AM2097/BD!AK2097-1</f>
        <v>0</v>
      </c>
      <c r="AR2097" s="91">
        <f>IF(BD!AN2097="","",IF(BD!AJ2097="","",BD!AN2097/BD!AJ2097-1))</f>
      </c>
      <c r="AS2097" s="91">
        <f>IF(BD!AN2097="","",IF(BD!AN2097&lt;BD!AL2097,"ABAIXO DA META","DENTRO DA META"))</f>
      </c>
      <c r="AT2097" s="91" t="str">
        <f>IF(BD!AJ2097="","EM ANÁLISE",IF(BD!AP2097&gt;=BD!AN2097,"GO", "NO GO"))</f>
        <v>EM ANÁLISE</v>
      </c>
      <c r="AU2097" s="97">
        <f>IF(AN2097="","",+BD!$AN2097-AJ2097)</f>
      </c>
      <c r="AV2097" s="98"/>
      <c r="AW2097" s="90">
        <f>BD!P2097*BD!AC2097</f>
        <v>0</v>
      </c>
      <c r="AX2097" s="90">
        <f>BD!V2097*BD!AC2097</f>
        <v>0</v>
      </c>
      <c r="AY2097" s="90">
        <f>IF(BD!AN2097="","",BD!AN2097*BD!AC2097)</f>
      </c>
      <c r="AZ2097" s="75" t="s">
        <v>123</v>
      </c>
      <c r="BA2097" s="75"/>
      <c r="BB2097" s="75"/>
      <c r="BC2097" s="75"/>
      <c r="BD2097" s="104"/>
      <c r="BE2097" s="104"/>
      <c r="BF2097" s="101"/>
      <c r="BG2097" s="101"/>
      <c r="BH2097" s="101"/>
      <c r="BI2097" s="101"/>
      <c r="BJ2097" s="101"/>
      <c r="BK2097" s="101"/>
      <c r="BL2097" s="101"/>
      <c r="BM2097" s="101"/>
      <c r="BN2097" s="101"/>
      <c r="BO2097" s="103"/>
      <c r="BP2097" s="101"/>
      <c r="BQ2097" s="101"/>
      <c r="BR2097" s="101"/>
      <c r="BS2097" s="101"/>
      <c r="BT2097" s="101"/>
      <c r="BU2097" s="101"/>
      <c r="BV2097" s="101"/>
      <c r="BW2097" s="101"/>
      <c r="BX2097" s="101"/>
      <c r="BY2097" s="101"/>
      <c r="BZ2097" s="101"/>
      <c r="CA2097" s="101"/>
      <c r="CB2097" s="101"/>
      <c r="CC2097" s="101"/>
      <c r="CD2097" s="101"/>
      <c r="CE2097" s="101"/>
      <c r="CF2097" s="101"/>
      <c r="CG2097" s="37" t="e">
        <f>VLOOKUP(Table_1[[#This Row],[EAN]],'[1]Planilha1'!$E:$R,13,0)</f>
        <v>#N/A</v>
      </c>
      <c r="CI2097" s="188">
        <f>IF(Table_1[[#This Row],[STATUS MERCADO]]="GO",Table_1[[#This Row],[M. BRUTA TOTAL]],0)</f>
        <v>0</v>
      </c>
      <c r="CJ2097" s="188">
        <f>IF(Table_1[[#This Row],[STATUS MERCADO]]="GO",Table_1[[#This Row],[PV UNIT. REALIZADO]]*Table_1[[#This Row],[QUANTIDADE]],0)</f>
        <v>0</v>
      </c>
    </row>
    <row r="2098" ht="15" hidden="1">
      <c r="A2098" s="7"/>
      <c r="B2098" s="84" t="s">
        <v>400</v>
      </c>
      <c r="C2098" s="75">
        <v>223784</v>
      </c>
      <c r="D2098" s="75" t="s">
        <v>2358</v>
      </c>
      <c r="E2098" s="85">
        <v>7891024042984</v>
      </c>
      <c r="F2098" s="86" t="s">
        <v>2359</v>
      </c>
      <c r="G2098" s="75" t="s">
        <v>15</v>
      </c>
      <c r="H2098" s="75">
        <v>1620</v>
      </c>
      <c r="I2098" s="87" t="s">
        <v>1541</v>
      </c>
      <c r="J2098" s="75" t="s">
        <v>1542</v>
      </c>
      <c r="K2098" s="88" t="s">
        <v>1177</v>
      </c>
      <c r="L2098" s="88">
        <v>24</v>
      </c>
      <c r="M2098" s="88">
        <v>0</v>
      </c>
      <c r="N2098" s="75" t="s">
        <v>85</v>
      </c>
      <c r="O2098" s="75" t="s">
        <v>1739</v>
      </c>
      <c r="P2098" s="89"/>
      <c r="Q2098" s="90">
        <f>(17/100+7.6/100+1.65/100)*P2098</f>
        <v>0</v>
      </c>
      <c r="R2098" s="90"/>
      <c r="S2098" s="90"/>
      <c r="T2098" s="90"/>
      <c r="U2098" s="90"/>
      <c r="V2098" s="90">
        <f>+P2098-Q2098+R2098+S2098+T2098+U2098</f>
        <v>0</v>
      </c>
      <c r="W2098" s="91">
        <f>(1.02/100)</f>
        <v>1.02E-2</v>
      </c>
      <c r="X2098" s="91">
        <v>4.8E-3</v>
      </c>
      <c r="Y2098" s="91">
        <v>0.17</v>
      </c>
      <c r="Z2098" s="91">
        <v>1.65E-2</v>
      </c>
      <c r="AA2098" s="91">
        <v>7.6E-2</v>
      </c>
      <c r="AB2098" s="91">
        <f>SUM(W2098:AA2098)</f>
        <v>0.2775</v>
      </c>
      <c r="AC2098" s="75">
        <v>12</v>
      </c>
      <c r="AD2098" s="92">
        <f>IF(AL2098="","",+AC2098*AL2098)</f>
      </c>
      <c r="AE2098" s="93">
        <f>IF(AL2098="","",+AL2098*AB2098)</f>
      </c>
      <c r="AF2098" s="92">
        <f>IF(AL2098="","",+AL2098-AE2098)</f>
      </c>
      <c r="AG2098" s="93">
        <f>+V2098</f>
        <v>0</v>
      </c>
      <c r="AH2098" s="92">
        <f>IF(AF2098="","",+AF2098-AG2098)</f>
      </c>
      <c r="AI2098" s="92">
        <f>IF(AH2098="","",+AH2098*AC2098)</f>
      </c>
      <c r="AJ2098" s="93"/>
      <c r="AK2098" s="94">
        <v>0.33</v>
      </c>
      <c r="AL2098" s="93">
        <f>IF(V2098=0,"",V2098/(1-AB2098-AK2098))</f>
      </c>
      <c r="AM2098" s="95">
        <v>0.33</v>
      </c>
      <c r="AN2098" s="93">
        <f>IF(V2098=0,"",V2098/(1-AB2098-AM2098))</f>
      </c>
      <c r="AO2098" s="96">
        <v>1.2</v>
      </c>
      <c r="AP2098" s="93">
        <f>IF(BD!AJ2098="","",BD!AJ2098*BD!AO2098)</f>
      </c>
      <c r="AQ2098" s="91">
        <f>BD!AM2098/BD!AK2098-1</f>
        <v>0</v>
      </c>
      <c r="AR2098" s="91">
        <f>IF(BD!AN2098="","",IF(BD!AJ2098="","",BD!AN2098/BD!AJ2098-1))</f>
      </c>
      <c r="AS2098" s="91">
        <f>IF(BD!AN2098="","",IF(BD!AN2098&lt;BD!AL2098,"ABAIXO DA META","DENTRO DA META"))</f>
      </c>
      <c r="AT2098" s="91" t="str">
        <f>IF(BD!AJ2098="","EM ANÁLISE",IF(BD!AP2098&gt;=BD!AN2098,"GO", "NO GO"))</f>
        <v>EM ANÁLISE</v>
      </c>
      <c r="AU2098" s="97">
        <f>IF(AN2098="","",+BD!$AN2098-AJ2098)</f>
      </c>
      <c r="AV2098" s="98"/>
      <c r="AW2098" s="90">
        <f>BD!P2098*BD!AC2098</f>
        <v>0</v>
      </c>
      <c r="AX2098" s="90">
        <f>BD!V2098*BD!AC2098</f>
        <v>0</v>
      </c>
      <c r="AY2098" s="90">
        <f>IF(BD!AN2098="","",BD!AN2098*BD!AC2098)</f>
      </c>
      <c r="AZ2098" s="75" t="s">
        <v>123</v>
      </c>
      <c r="BA2098" s="75"/>
      <c r="BB2098" s="75"/>
      <c r="BC2098" s="75"/>
      <c r="BD2098" s="104"/>
      <c r="BE2098" s="104"/>
      <c r="BF2098" s="101"/>
      <c r="BG2098" s="101"/>
      <c r="BH2098" s="101"/>
      <c r="BI2098" s="101"/>
      <c r="BJ2098" s="101"/>
      <c r="BK2098" s="101"/>
      <c r="BL2098" s="101"/>
      <c r="BM2098" s="101"/>
      <c r="BN2098" s="101"/>
      <c r="BO2098" s="103"/>
      <c r="BP2098" s="101"/>
      <c r="BQ2098" s="101"/>
      <c r="BR2098" s="101"/>
      <c r="BS2098" s="101"/>
      <c r="BT2098" s="101"/>
      <c r="BU2098" s="101"/>
      <c r="BV2098" s="101"/>
      <c r="BW2098" s="101"/>
      <c r="BX2098" s="101"/>
      <c r="BY2098" s="101"/>
      <c r="BZ2098" s="101"/>
      <c r="CA2098" s="101"/>
      <c r="CB2098" s="101"/>
      <c r="CC2098" s="101"/>
      <c r="CD2098" s="101"/>
      <c r="CE2098" s="101"/>
      <c r="CF2098" s="101"/>
      <c r="CG2098" s="37" t="e">
        <f>VLOOKUP(Table_1[[#This Row],[EAN]],'[1]Planilha1'!$E:$R,13,0)</f>
        <v>#N/A</v>
      </c>
      <c r="CI2098" s="188">
        <f>IF(Table_1[[#This Row],[STATUS MERCADO]]="GO",Table_1[[#This Row],[M. BRUTA TOTAL]],0)</f>
        <v>0</v>
      </c>
      <c r="CJ2098" s="188">
        <f>IF(Table_1[[#This Row],[STATUS MERCADO]]="GO",Table_1[[#This Row],[PV UNIT. REALIZADO]]*Table_1[[#This Row],[QUANTIDADE]],0)</f>
        <v>0</v>
      </c>
    </row>
    <row r="2099" ht="15" hidden="1">
      <c r="A2099" s="7"/>
      <c r="B2099" s="84" t="s">
        <v>400</v>
      </c>
      <c r="C2099" s="75">
        <v>223785</v>
      </c>
      <c r="D2099" s="75">
        <v>61008626</v>
      </c>
      <c r="E2099" s="85">
        <v>7509546669205</v>
      </c>
      <c r="F2099" s="86" t="s">
        <v>2360</v>
      </c>
      <c r="G2099" s="75" t="s">
        <v>15</v>
      </c>
      <c r="H2099" s="75">
        <v>1620</v>
      </c>
      <c r="I2099" s="87" t="s">
        <v>1541</v>
      </c>
      <c r="J2099" s="75" t="s">
        <v>1719</v>
      </c>
      <c r="K2099" s="88" t="s">
        <v>1177</v>
      </c>
      <c r="L2099" s="88">
        <v>12</v>
      </c>
      <c r="M2099" s="88">
        <v>0</v>
      </c>
      <c r="N2099" s="75" t="s">
        <v>85</v>
      </c>
      <c r="O2099" s="75" t="s">
        <v>1739</v>
      </c>
      <c r="P2099" s="89"/>
      <c r="Q2099" s="90">
        <f>(17/100+7.6/100+1.65/100)*P2099</f>
        <v>0</v>
      </c>
      <c r="R2099" s="90"/>
      <c r="S2099" s="90"/>
      <c r="T2099" s="90"/>
      <c r="U2099" s="90"/>
      <c r="V2099" s="90">
        <f>+P2099-Q2099+R2099+S2099+T2099+U2099</f>
        <v>0</v>
      </c>
      <c r="W2099" s="91">
        <f>(1.02/100)</f>
        <v>1.02E-2</v>
      </c>
      <c r="X2099" s="91">
        <v>4.8E-3</v>
      </c>
      <c r="Y2099" s="91">
        <v>0.17</v>
      </c>
      <c r="Z2099" s="91">
        <v>1.65E-2</v>
      </c>
      <c r="AA2099" s="91">
        <v>7.6E-2</v>
      </c>
      <c r="AB2099" s="91">
        <f>SUM(W2099:AA2099)</f>
        <v>0.2775</v>
      </c>
      <c r="AC2099" s="75">
        <v>12</v>
      </c>
      <c r="AD2099" s="92">
        <f>IF(AL2099="","",+AC2099*AL2099)</f>
      </c>
      <c r="AE2099" s="93">
        <f>IF(AL2099="","",+AL2099*AB2099)</f>
      </c>
      <c r="AF2099" s="92">
        <f>IF(AL2099="","",+AL2099-AE2099)</f>
      </c>
      <c r="AG2099" s="93">
        <f>+V2099</f>
        <v>0</v>
      </c>
      <c r="AH2099" s="92">
        <f>IF(AF2099="","",+AF2099-AG2099)</f>
      </c>
      <c r="AI2099" s="92">
        <f>IF(AH2099="","",+AH2099*AC2099)</f>
      </c>
      <c r="AJ2099" s="93"/>
      <c r="AK2099" s="94">
        <v>0.33</v>
      </c>
      <c r="AL2099" s="93">
        <f>IF(V2099=0,"",V2099/(1-AB2099-AK2099))</f>
      </c>
      <c r="AM2099" s="95">
        <v>0.33</v>
      </c>
      <c r="AN2099" s="93">
        <f>IF(V2099=0,"",V2099/(1-AB2099-AM2099))</f>
      </c>
      <c r="AO2099" s="96">
        <v>1.2</v>
      </c>
      <c r="AP2099" s="93">
        <f>IF(BD!AJ2099="","",BD!AJ2099*BD!AO2099)</f>
      </c>
      <c r="AQ2099" s="91">
        <f>BD!AM2099/BD!AK2099-1</f>
        <v>0</v>
      </c>
      <c r="AR2099" s="91">
        <f>IF(BD!AN2099="","",IF(BD!AJ2099="","",BD!AN2099/BD!AJ2099-1))</f>
      </c>
      <c r="AS2099" s="91">
        <f>IF(BD!AN2099="","",IF(BD!AN2099&lt;BD!AL2099,"ABAIXO DA META","DENTRO DA META"))</f>
      </c>
      <c r="AT2099" s="91" t="str">
        <f>IF(BD!AJ2099="","EM ANÁLISE",IF(BD!AP2099&gt;=BD!AN2099,"GO", "NO GO"))</f>
        <v>EM ANÁLISE</v>
      </c>
      <c r="AU2099" s="97">
        <f>IF(AN2099="","",+BD!$AN2099-AJ2099)</f>
      </c>
      <c r="AV2099" s="98"/>
      <c r="AW2099" s="90">
        <f>BD!P2099*BD!AC2099</f>
        <v>0</v>
      </c>
      <c r="AX2099" s="90">
        <f>BD!V2099*BD!AC2099</f>
        <v>0</v>
      </c>
      <c r="AY2099" s="90">
        <f>IF(BD!AN2099="","",BD!AN2099*BD!AC2099)</f>
      </c>
      <c r="AZ2099" s="75" t="s">
        <v>123</v>
      </c>
      <c r="BA2099" s="75"/>
      <c r="BB2099" s="75"/>
      <c r="BC2099" s="75"/>
      <c r="BD2099" s="104"/>
      <c r="BE2099" s="104"/>
      <c r="BF2099" s="101"/>
      <c r="BG2099" s="101"/>
      <c r="BH2099" s="101"/>
      <c r="BI2099" s="101"/>
      <c r="BJ2099" s="101"/>
      <c r="BK2099" s="101"/>
      <c r="BL2099" s="101"/>
      <c r="BM2099" s="101"/>
      <c r="BN2099" s="101"/>
      <c r="BO2099" s="103"/>
      <c r="BP2099" s="101"/>
      <c r="BQ2099" s="101"/>
      <c r="BR2099" s="101"/>
      <c r="BS2099" s="101"/>
      <c r="BT2099" s="101"/>
      <c r="BU2099" s="101"/>
      <c r="BV2099" s="101"/>
      <c r="BW2099" s="101"/>
      <c r="BX2099" s="101"/>
      <c r="BY2099" s="101"/>
      <c r="BZ2099" s="101"/>
      <c r="CA2099" s="101"/>
      <c r="CB2099" s="101"/>
      <c r="CC2099" s="101"/>
      <c r="CD2099" s="101"/>
      <c r="CE2099" s="101"/>
      <c r="CF2099" s="101"/>
      <c r="CG2099" s="37" t="e">
        <f>VLOOKUP(Table_1[[#This Row],[EAN]],'[1]Planilha1'!$E:$R,13,0)</f>
        <v>#N/A</v>
      </c>
      <c r="CI2099" s="188">
        <f>IF(Table_1[[#This Row],[STATUS MERCADO]]="GO",Table_1[[#This Row],[M. BRUTA TOTAL]],0)</f>
        <v>0</v>
      </c>
      <c r="CJ2099" s="188">
        <f>IF(Table_1[[#This Row],[STATUS MERCADO]]="GO",Table_1[[#This Row],[PV UNIT. REALIZADO]]*Table_1[[#This Row],[QUANTIDADE]],0)</f>
        <v>0</v>
      </c>
    </row>
    <row r="2100" ht="15" hidden="1">
      <c r="A2100" s="7"/>
      <c r="B2100" s="84" t="s">
        <v>400</v>
      </c>
      <c r="C2100" s="75">
        <v>223786</v>
      </c>
      <c r="D2100" s="75">
        <v>61006912</v>
      </c>
      <c r="E2100" s="85">
        <v>7509546656861</v>
      </c>
      <c r="F2100" s="86" t="s">
        <v>2361</v>
      </c>
      <c r="G2100" s="75" t="s">
        <v>15</v>
      </c>
      <c r="H2100" s="75">
        <v>1620</v>
      </c>
      <c r="I2100" s="87" t="s">
        <v>1541</v>
      </c>
      <c r="J2100" s="75" t="s">
        <v>1542</v>
      </c>
      <c r="K2100" s="88" t="s">
        <v>1177</v>
      </c>
      <c r="L2100" s="88">
        <v>6</v>
      </c>
      <c r="M2100" s="88">
        <v>0</v>
      </c>
      <c r="N2100" s="75" t="s">
        <v>85</v>
      </c>
      <c r="O2100" s="75" t="s">
        <v>1739</v>
      </c>
      <c r="P2100" s="89"/>
      <c r="Q2100" s="90">
        <f>(17/100+7.6/100+1.65/100)*P2100</f>
        <v>0</v>
      </c>
      <c r="R2100" s="90"/>
      <c r="S2100" s="90"/>
      <c r="T2100" s="90"/>
      <c r="U2100" s="90"/>
      <c r="V2100" s="90">
        <f>+P2100-Q2100+R2100+S2100+T2100+U2100</f>
        <v>0</v>
      </c>
      <c r="W2100" s="91">
        <f>(1.02/100)</f>
        <v>1.02E-2</v>
      </c>
      <c r="X2100" s="91">
        <v>4.8E-3</v>
      </c>
      <c r="Y2100" s="91">
        <v>0.17</v>
      </c>
      <c r="Z2100" s="91">
        <v>1.65E-2</v>
      </c>
      <c r="AA2100" s="91">
        <v>7.6E-2</v>
      </c>
      <c r="AB2100" s="91">
        <f>SUM(W2100:AA2100)</f>
        <v>0.2775</v>
      </c>
      <c r="AC2100" s="75">
        <v>12</v>
      </c>
      <c r="AD2100" s="92">
        <f>IF(AL2100="","",+AC2100*AL2100)</f>
      </c>
      <c r="AE2100" s="93">
        <f>IF(AL2100="","",+AL2100*AB2100)</f>
      </c>
      <c r="AF2100" s="92">
        <f>IF(AL2100="","",+AL2100-AE2100)</f>
      </c>
      <c r="AG2100" s="93">
        <f>+V2100</f>
        <v>0</v>
      </c>
      <c r="AH2100" s="92">
        <f>IF(AF2100="","",+AF2100-AG2100)</f>
      </c>
      <c r="AI2100" s="92">
        <f>IF(AH2100="","",+AH2100*AC2100)</f>
      </c>
      <c r="AJ2100" s="93"/>
      <c r="AK2100" s="94">
        <v>0.33</v>
      </c>
      <c r="AL2100" s="93">
        <f>IF(V2100=0,"",V2100/(1-AB2100-AK2100))</f>
      </c>
      <c r="AM2100" s="95">
        <v>0.33</v>
      </c>
      <c r="AN2100" s="93">
        <f>IF(V2100=0,"",V2100/(1-AB2100-AM2100))</f>
      </c>
      <c r="AO2100" s="96">
        <v>1.2</v>
      </c>
      <c r="AP2100" s="93">
        <f>IF(BD!AJ2100="","",BD!AJ2100*BD!AO2100)</f>
      </c>
      <c r="AQ2100" s="91">
        <f>BD!AM2100/BD!AK2100-1</f>
        <v>0</v>
      </c>
      <c r="AR2100" s="91">
        <f>IF(BD!AN2100="","",IF(BD!AJ2100="","",BD!AN2100/BD!AJ2100-1))</f>
      </c>
      <c r="AS2100" s="91">
        <f>IF(BD!AN2100="","",IF(BD!AN2100&lt;BD!AL2100,"ABAIXO DA META","DENTRO DA META"))</f>
      </c>
      <c r="AT2100" s="91" t="str">
        <f>IF(BD!AJ2100="","EM ANÁLISE",IF(BD!AP2100&gt;=BD!AN2100,"GO", "NO GO"))</f>
        <v>EM ANÁLISE</v>
      </c>
      <c r="AU2100" s="97">
        <f>IF(AN2100="","",+BD!$AN2100-AJ2100)</f>
      </c>
      <c r="AV2100" s="98"/>
      <c r="AW2100" s="90">
        <f>BD!P2100*BD!AC2100</f>
        <v>0</v>
      </c>
      <c r="AX2100" s="90">
        <f>BD!V2100*BD!AC2100</f>
        <v>0</v>
      </c>
      <c r="AY2100" s="90">
        <f>IF(BD!AN2100="","",BD!AN2100*BD!AC2100)</f>
      </c>
      <c r="AZ2100" s="75" t="s">
        <v>123</v>
      </c>
      <c r="BA2100" s="75"/>
      <c r="BB2100" s="75"/>
      <c r="BC2100" s="75"/>
      <c r="BD2100" s="104"/>
      <c r="BE2100" s="104"/>
      <c r="BF2100" s="101"/>
      <c r="BG2100" s="101"/>
      <c r="BH2100" s="101"/>
      <c r="BI2100" s="101"/>
      <c r="BJ2100" s="101"/>
      <c r="BK2100" s="101"/>
      <c r="BL2100" s="101"/>
      <c r="BM2100" s="101"/>
      <c r="BN2100" s="101"/>
      <c r="BO2100" s="103"/>
      <c r="BP2100" s="101"/>
      <c r="BQ2100" s="101"/>
      <c r="BR2100" s="101"/>
      <c r="BS2100" s="101"/>
      <c r="BT2100" s="101"/>
      <c r="BU2100" s="101"/>
      <c r="BV2100" s="101"/>
      <c r="BW2100" s="101"/>
      <c r="BX2100" s="101"/>
      <c r="BY2100" s="101"/>
      <c r="BZ2100" s="101"/>
      <c r="CA2100" s="101"/>
      <c r="CB2100" s="101"/>
      <c r="CC2100" s="101"/>
      <c r="CD2100" s="101"/>
      <c r="CE2100" s="101"/>
      <c r="CF2100" s="101"/>
      <c r="CG2100" s="37" t="e">
        <f>VLOOKUP(Table_1[[#This Row],[EAN]],'[1]Planilha1'!$E:$R,13,0)</f>
        <v>#N/A</v>
      </c>
      <c r="CI2100" s="188">
        <f>IF(Table_1[[#This Row],[STATUS MERCADO]]="GO",Table_1[[#This Row],[M. BRUTA TOTAL]],0)</f>
        <v>0</v>
      </c>
      <c r="CJ2100" s="188">
        <f>IF(Table_1[[#This Row],[STATUS MERCADO]]="GO",Table_1[[#This Row],[PV UNIT. REALIZADO]]*Table_1[[#This Row],[QUANTIDADE]],0)</f>
        <v>0</v>
      </c>
    </row>
    <row r="2101" ht="15" hidden="1">
      <c r="A2101" s="7"/>
      <c r="B2101" s="84" t="s">
        <v>400</v>
      </c>
      <c r="C2101" s="75">
        <v>223787</v>
      </c>
      <c r="D2101" s="75">
        <v>61004731</v>
      </c>
      <c r="E2101" s="85">
        <v>7509546657509</v>
      </c>
      <c r="F2101" s="86" t="s">
        <v>2362</v>
      </c>
      <c r="G2101" s="75" t="s">
        <v>15</v>
      </c>
      <c r="H2101" s="75">
        <v>1620</v>
      </c>
      <c r="I2101" s="87" t="s">
        <v>1541</v>
      </c>
      <c r="J2101" s="75" t="s">
        <v>1542</v>
      </c>
      <c r="K2101" s="88" t="s">
        <v>1177</v>
      </c>
      <c r="L2101" s="88">
        <v>72</v>
      </c>
      <c r="M2101" s="88">
        <v>0</v>
      </c>
      <c r="N2101" s="75" t="s">
        <v>85</v>
      </c>
      <c r="O2101" s="75" t="s">
        <v>1739</v>
      </c>
      <c r="P2101" s="89"/>
      <c r="Q2101" s="90">
        <f>(17/100+7.6/100+1.65/100)*P2101</f>
        <v>0</v>
      </c>
      <c r="R2101" s="90"/>
      <c r="S2101" s="90"/>
      <c r="T2101" s="90"/>
      <c r="U2101" s="90"/>
      <c r="V2101" s="90">
        <f>+P2101-Q2101+R2101+S2101+T2101+U2101</f>
        <v>0</v>
      </c>
      <c r="W2101" s="91">
        <f>(1.02/100)</f>
        <v>1.02E-2</v>
      </c>
      <c r="X2101" s="91">
        <v>4.8E-3</v>
      </c>
      <c r="Y2101" s="91">
        <v>0.17</v>
      </c>
      <c r="Z2101" s="91">
        <v>1.65E-2</v>
      </c>
      <c r="AA2101" s="91">
        <v>7.6E-2</v>
      </c>
      <c r="AB2101" s="91">
        <f>SUM(W2101:AA2101)</f>
        <v>0.2775</v>
      </c>
      <c r="AC2101" s="75">
        <v>12</v>
      </c>
      <c r="AD2101" s="92">
        <f>IF(AL2101="","",+AC2101*AL2101)</f>
      </c>
      <c r="AE2101" s="93">
        <f>IF(AL2101="","",+AL2101*AB2101)</f>
      </c>
      <c r="AF2101" s="92">
        <f>IF(AL2101="","",+AL2101-AE2101)</f>
      </c>
      <c r="AG2101" s="93">
        <f>+V2101</f>
        <v>0</v>
      </c>
      <c r="AH2101" s="92">
        <f>IF(AF2101="","",+AF2101-AG2101)</f>
      </c>
      <c r="AI2101" s="92">
        <f>IF(AH2101="","",+AH2101*AC2101)</f>
      </c>
      <c r="AJ2101" s="93"/>
      <c r="AK2101" s="94">
        <v>0.33</v>
      </c>
      <c r="AL2101" s="93">
        <f>IF(V2101=0,"",V2101/(1-AB2101-AK2101))</f>
      </c>
      <c r="AM2101" s="95">
        <v>0.33</v>
      </c>
      <c r="AN2101" s="93">
        <f>IF(V2101=0,"",V2101/(1-AB2101-AM2101))</f>
      </c>
      <c r="AO2101" s="96">
        <v>1.2</v>
      </c>
      <c r="AP2101" s="93">
        <f>IF(BD!AJ2101="","",BD!AJ2101*BD!AO2101)</f>
      </c>
      <c r="AQ2101" s="91">
        <f>BD!AM2101/BD!AK2101-1</f>
        <v>0</v>
      </c>
      <c r="AR2101" s="91">
        <f>IF(BD!AN2101="","",IF(BD!AJ2101="","",BD!AN2101/BD!AJ2101-1))</f>
      </c>
      <c r="AS2101" s="91">
        <f>IF(BD!AN2101="","",IF(BD!AN2101&lt;BD!AL2101,"ABAIXO DA META","DENTRO DA META"))</f>
      </c>
      <c r="AT2101" s="91" t="str">
        <f>IF(BD!AJ2101="","EM ANÁLISE",IF(BD!AP2101&gt;=BD!AN2101,"GO", "NO GO"))</f>
        <v>EM ANÁLISE</v>
      </c>
      <c r="AU2101" s="97">
        <f>IF(AN2101="","",+BD!$AN2101-AJ2101)</f>
      </c>
      <c r="AV2101" s="98"/>
      <c r="AW2101" s="90">
        <f>BD!P2101*BD!AC2101</f>
        <v>0</v>
      </c>
      <c r="AX2101" s="90">
        <f>BD!V2101*BD!AC2101</f>
        <v>0</v>
      </c>
      <c r="AY2101" s="90">
        <f>IF(BD!AN2101="","",BD!AN2101*BD!AC2101)</f>
      </c>
      <c r="AZ2101" s="75" t="s">
        <v>123</v>
      </c>
      <c r="BA2101" s="75"/>
      <c r="BB2101" s="75"/>
      <c r="BC2101" s="75"/>
      <c r="BD2101" s="104"/>
      <c r="BE2101" s="104"/>
      <c r="BF2101" s="101"/>
      <c r="BG2101" s="101"/>
      <c r="BH2101" s="101"/>
      <c r="BI2101" s="101"/>
      <c r="BJ2101" s="101"/>
      <c r="BK2101" s="101"/>
      <c r="BL2101" s="101"/>
      <c r="BM2101" s="101"/>
      <c r="BN2101" s="101"/>
      <c r="BO2101" s="103"/>
      <c r="BP2101" s="101"/>
      <c r="BQ2101" s="101"/>
      <c r="BR2101" s="101"/>
      <c r="BS2101" s="101"/>
      <c r="BT2101" s="101"/>
      <c r="BU2101" s="101"/>
      <c r="BV2101" s="101"/>
      <c r="BW2101" s="101"/>
      <c r="BX2101" s="101"/>
      <c r="BY2101" s="101"/>
      <c r="BZ2101" s="101"/>
      <c r="CA2101" s="101"/>
      <c r="CB2101" s="101"/>
      <c r="CC2101" s="101"/>
      <c r="CD2101" s="101"/>
      <c r="CE2101" s="101"/>
      <c r="CF2101" s="101"/>
      <c r="CG2101" s="37" t="e">
        <f>VLOOKUP(Table_1[[#This Row],[EAN]],'[1]Planilha1'!$E:$R,13,0)</f>
        <v>#N/A</v>
      </c>
      <c r="CI2101" s="188">
        <f>IF(Table_1[[#This Row],[STATUS MERCADO]]="GO",Table_1[[#This Row],[M. BRUTA TOTAL]],0)</f>
        <v>0</v>
      </c>
      <c r="CJ2101" s="188">
        <f>IF(Table_1[[#This Row],[STATUS MERCADO]]="GO",Table_1[[#This Row],[PV UNIT. REALIZADO]]*Table_1[[#This Row],[QUANTIDADE]],0)</f>
        <v>0</v>
      </c>
    </row>
    <row r="2102" ht="15" hidden="1">
      <c r="A2102" s="7"/>
      <c r="B2102" s="84" t="s">
        <v>400</v>
      </c>
      <c r="C2102" s="75">
        <v>223788</v>
      </c>
      <c r="D2102" s="75" t="s">
        <v>2363</v>
      </c>
      <c r="E2102" s="85">
        <v>7509546077222</v>
      </c>
      <c r="F2102" s="86" t="s">
        <v>2364</v>
      </c>
      <c r="G2102" s="75" t="s">
        <v>15</v>
      </c>
      <c r="H2102" s="75">
        <v>1620</v>
      </c>
      <c r="I2102" s="87" t="s">
        <v>1541</v>
      </c>
      <c r="J2102" s="75" t="s">
        <v>1542</v>
      </c>
      <c r="K2102" s="88" t="s">
        <v>1177</v>
      </c>
      <c r="L2102" s="88">
        <v>48</v>
      </c>
      <c r="M2102" s="88">
        <v>0</v>
      </c>
      <c r="N2102" s="75" t="s">
        <v>85</v>
      </c>
      <c r="O2102" s="75" t="s">
        <v>1739</v>
      </c>
      <c r="P2102" s="89"/>
      <c r="Q2102" s="90">
        <f>(17/100+7.6/100+1.65/100)*P2102</f>
        <v>0</v>
      </c>
      <c r="R2102" s="90"/>
      <c r="S2102" s="90"/>
      <c r="T2102" s="90"/>
      <c r="U2102" s="90"/>
      <c r="V2102" s="90">
        <f>+P2102-Q2102+R2102+S2102+T2102+U2102</f>
        <v>0</v>
      </c>
      <c r="W2102" s="91">
        <f>(1.02/100)</f>
        <v>1.02E-2</v>
      </c>
      <c r="X2102" s="91">
        <v>4.8E-3</v>
      </c>
      <c r="Y2102" s="91">
        <v>0.17</v>
      </c>
      <c r="Z2102" s="91">
        <v>1.65E-2</v>
      </c>
      <c r="AA2102" s="91">
        <v>7.6E-2</v>
      </c>
      <c r="AB2102" s="91">
        <f>SUM(W2102:AA2102)</f>
        <v>0.2775</v>
      </c>
      <c r="AC2102" s="75">
        <v>12</v>
      </c>
      <c r="AD2102" s="92">
        <f>IF(AL2102="","",+AC2102*AL2102)</f>
      </c>
      <c r="AE2102" s="93">
        <f>IF(AL2102="","",+AL2102*AB2102)</f>
      </c>
      <c r="AF2102" s="92">
        <f>IF(AL2102="","",+AL2102-AE2102)</f>
      </c>
      <c r="AG2102" s="93">
        <f>+V2102</f>
        <v>0</v>
      </c>
      <c r="AH2102" s="92">
        <f>IF(AF2102="","",+AF2102-AG2102)</f>
      </c>
      <c r="AI2102" s="92">
        <f>IF(AH2102="","",+AH2102*AC2102)</f>
      </c>
      <c r="AJ2102" s="93"/>
      <c r="AK2102" s="94">
        <v>0.33</v>
      </c>
      <c r="AL2102" s="93">
        <f>IF(V2102=0,"",V2102/(1-AB2102-AK2102))</f>
      </c>
      <c r="AM2102" s="95">
        <v>0.33</v>
      </c>
      <c r="AN2102" s="93">
        <f>IF(V2102=0,"",V2102/(1-AB2102-AM2102))</f>
      </c>
      <c r="AO2102" s="96">
        <v>1.2</v>
      </c>
      <c r="AP2102" s="93">
        <f>IF(BD!AJ2102="","",BD!AJ2102*BD!AO2102)</f>
      </c>
      <c r="AQ2102" s="91">
        <f>BD!AM2102/BD!AK2102-1</f>
        <v>0</v>
      </c>
      <c r="AR2102" s="91">
        <f>IF(BD!AN2102="","",IF(BD!AJ2102="","",BD!AN2102/BD!AJ2102-1))</f>
      </c>
      <c r="AS2102" s="91">
        <f>IF(BD!AN2102="","",IF(BD!AN2102&lt;BD!AL2102,"ABAIXO DA META","DENTRO DA META"))</f>
      </c>
      <c r="AT2102" s="91" t="str">
        <f>IF(BD!AJ2102="","EM ANÁLISE",IF(BD!AP2102&gt;=BD!AN2102,"GO", "NO GO"))</f>
        <v>EM ANÁLISE</v>
      </c>
      <c r="AU2102" s="97">
        <f>IF(AN2102="","",+BD!$AN2102-AJ2102)</f>
      </c>
      <c r="AV2102" s="98"/>
      <c r="AW2102" s="90">
        <f>BD!P2102*BD!AC2102</f>
        <v>0</v>
      </c>
      <c r="AX2102" s="90">
        <f>BD!V2102*BD!AC2102</f>
        <v>0</v>
      </c>
      <c r="AY2102" s="90">
        <f>IF(BD!AN2102="","",BD!AN2102*BD!AC2102)</f>
      </c>
      <c r="AZ2102" s="75" t="s">
        <v>123</v>
      </c>
      <c r="BA2102" s="75"/>
      <c r="BB2102" s="75"/>
      <c r="BC2102" s="75"/>
      <c r="BD2102" s="104"/>
      <c r="BE2102" s="104"/>
      <c r="BF2102" s="101"/>
      <c r="BG2102" s="101"/>
      <c r="BH2102" s="101"/>
      <c r="BI2102" s="101"/>
      <c r="BJ2102" s="101"/>
      <c r="BK2102" s="101"/>
      <c r="BL2102" s="101"/>
      <c r="BM2102" s="101"/>
      <c r="BN2102" s="101"/>
      <c r="BO2102" s="103"/>
      <c r="BP2102" s="101"/>
      <c r="BQ2102" s="101"/>
      <c r="BR2102" s="101"/>
      <c r="BS2102" s="101"/>
      <c r="BT2102" s="101"/>
      <c r="BU2102" s="101"/>
      <c r="BV2102" s="101"/>
      <c r="BW2102" s="101"/>
      <c r="BX2102" s="101"/>
      <c r="BY2102" s="101"/>
      <c r="BZ2102" s="101"/>
      <c r="CA2102" s="101"/>
      <c r="CB2102" s="101"/>
      <c r="CC2102" s="101"/>
      <c r="CD2102" s="101"/>
      <c r="CE2102" s="101"/>
      <c r="CF2102" s="101"/>
      <c r="CG2102" s="37" t="e">
        <f>VLOOKUP(Table_1[[#This Row],[EAN]],'[1]Planilha1'!$E:$R,13,0)</f>
        <v>#N/A</v>
      </c>
      <c r="CI2102" s="188">
        <f>IF(Table_1[[#This Row],[STATUS MERCADO]]="GO",Table_1[[#This Row],[M. BRUTA TOTAL]],0)</f>
        <v>0</v>
      </c>
      <c r="CJ2102" s="188">
        <f>IF(Table_1[[#This Row],[STATUS MERCADO]]="GO",Table_1[[#This Row],[PV UNIT. REALIZADO]]*Table_1[[#This Row],[QUANTIDADE]],0)</f>
        <v>0</v>
      </c>
    </row>
    <row r="2103" ht="15" hidden="1">
      <c r="A2103" s="7"/>
      <c r="B2103" s="84" t="s">
        <v>400</v>
      </c>
      <c r="C2103" s="75">
        <v>223789</v>
      </c>
      <c r="D2103" s="75" t="s">
        <v>2365</v>
      </c>
      <c r="E2103" s="85">
        <v>7891024037881</v>
      </c>
      <c r="F2103" s="86" t="s">
        <v>2366</v>
      </c>
      <c r="G2103" s="75" t="s">
        <v>15</v>
      </c>
      <c r="H2103" s="75">
        <v>1090</v>
      </c>
      <c r="I2103" s="87" t="s">
        <v>1554</v>
      </c>
      <c r="J2103" s="75" t="s">
        <v>1633</v>
      </c>
      <c r="K2103" s="88" t="s">
        <v>1177</v>
      </c>
      <c r="L2103" s="88">
        <v>6</v>
      </c>
      <c r="M2103" s="88">
        <v>0</v>
      </c>
      <c r="N2103" s="75" t="s">
        <v>85</v>
      </c>
      <c r="O2103" s="75" t="s">
        <v>1739</v>
      </c>
      <c r="P2103" s="89"/>
      <c r="Q2103" s="90">
        <f>(17/100+7.6/100+1.65/100)*P2103</f>
        <v>0</v>
      </c>
      <c r="R2103" s="90"/>
      <c r="S2103" s="90"/>
      <c r="T2103" s="90"/>
      <c r="U2103" s="90"/>
      <c r="V2103" s="90">
        <f>+P2103-Q2103+R2103+S2103+T2103+U2103</f>
        <v>0</v>
      </c>
      <c r="W2103" s="91">
        <f>(1.02/100)</f>
        <v>1.02E-2</v>
      </c>
      <c r="X2103" s="91">
        <v>4.8E-3</v>
      </c>
      <c r="Y2103" s="91">
        <v>0.17</v>
      </c>
      <c r="Z2103" s="91">
        <v>1.65E-2</v>
      </c>
      <c r="AA2103" s="91">
        <v>7.6E-2</v>
      </c>
      <c r="AB2103" s="91">
        <f>SUM(W2103:AA2103)</f>
        <v>0.2775</v>
      </c>
      <c r="AC2103" s="75">
        <v>12</v>
      </c>
      <c r="AD2103" s="92">
        <f>IF(AL2103="","",+AC2103*AL2103)</f>
      </c>
      <c r="AE2103" s="93">
        <f>IF(AL2103="","",+AL2103*AB2103)</f>
      </c>
      <c r="AF2103" s="92">
        <f>IF(AL2103="","",+AL2103-AE2103)</f>
      </c>
      <c r="AG2103" s="93">
        <f>+V2103</f>
        <v>0</v>
      </c>
      <c r="AH2103" s="92">
        <f>IF(AF2103="","",+AF2103-AG2103)</f>
      </c>
      <c r="AI2103" s="92">
        <f>IF(AH2103="","",+AH2103*AC2103)</f>
      </c>
      <c r="AJ2103" s="93"/>
      <c r="AK2103" s="94">
        <v>0.33</v>
      </c>
      <c r="AL2103" s="93">
        <f>IF(V2103=0,"",V2103/(1-AB2103-AK2103))</f>
      </c>
      <c r="AM2103" s="95">
        <v>0.33</v>
      </c>
      <c r="AN2103" s="93">
        <f>IF(V2103=0,"",V2103/(1-AB2103-AM2103))</f>
      </c>
      <c r="AO2103" s="96">
        <v>1.2</v>
      </c>
      <c r="AP2103" s="93">
        <f>IF(BD!AJ2103="","",BD!AJ2103*BD!AO2103)</f>
      </c>
      <c r="AQ2103" s="91">
        <f>BD!AM2103/BD!AK2103-1</f>
        <v>0</v>
      </c>
      <c r="AR2103" s="91">
        <f>IF(BD!AN2103="","",IF(BD!AJ2103="","",BD!AN2103/BD!AJ2103-1))</f>
      </c>
      <c r="AS2103" s="91">
        <f>IF(BD!AN2103="","",IF(BD!AN2103&lt;BD!AL2103,"ABAIXO DA META","DENTRO DA META"))</f>
      </c>
      <c r="AT2103" s="91" t="str">
        <f>IF(BD!AJ2103="","EM ANÁLISE",IF(BD!AP2103&gt;=BD!AN2103,"GO", "NO GO"))</f>
        <v>EM ANÁLISE</v>
      </c>
      <c r="AU2103" s="97">
        <f>IF(AN2103="","",+BD!$AN2103-AJ2103)</f>
      </c>
      <c r="AV2103" s="98"/>
      <c r="AW2103" s="90">
        <f>BD!P2103*BD!AC2103</f>
        <v>0</v>
      </c>
      <c r="AX2103" s="90">
        <f>BD!V2103*BD!AC2103</f>
        <v>0</v>
      </c>
      <c r="AY2103" s="90">
        <f>IF(BD!AN2103="","",BD!AN2103*BD!AC2103)</f>
      </c>
      <c r="AZ2103" s="75" t="s">
        <v>123</v>
      </c>
      <c r="BA2103" s="75"/>
      <c r="BB2103" s="75"/>
      <c r="BC2103" s="75"/>
      <c r="BD2103" s="104"/>
      <c r="BE2103" s="104"/>
      <c r="BF2103" s="101"/>
      <c r="BG2103" s="101"/>
      <c r="BH2103" s="101"/>
      <c r="BI2103" s="101"/>
      <c r="BJ2103" s="101"/>
      <c r="BK2103" s="101"/>
      <c r="BL2103" s="101"/>
      <c r="BM2103" s="101"/>
      <c r="BN2103" s="101"/>
      <c r="BO2103" s="103"/>
      <c r="BP2103" s="101"/>
      <c r="BQ2103" s="101"/>
      <c r="BR2103" s="101"/>
      <c r="BS2103" s="101"/>
      <c r="BT2103" s="101"/>
      <c r="BU2103" s="101"/>
      <c r="BV2103" s="101"/>
      <c r="BW2103" s="101"/>
      <c r="BX2103" s="101"/>
      <c r="BY2103" s="101"/>
      <c r="BZ2103" s="101"/>
      <c r="CA2103" s="101"/>
      <c r="CB2103" s="101"/>
      <c r="CC2103" s="101"/>
      <c r="CD2103" s="101"/>
      <c r="CE2103" s="101"/>
      <c r="CF2103" s="101"/>
      <c r="CG2103" s="37" t="e">
        <f>VLOOKUP(Table_1[[#This Row],[EAN]],'[1]Planilha1'!$E:$R,13,0)</f>
        <v>#N/A</v>
      </c>
      <c r="CI2103" s="188">
        <f>IF(Table_1[[#This Row],[STATUS MERCADO]]="GO",Table_1[[#This Row],[M. BRUTA TOTAL]],0)</f>
        <v>0</v>
      </c>
      <c r="CJ2103" s="188">
        <f>IF(Table_1[[#This Row],[STATUS MERCADO]]="GO",Table_1[[#This Row],[PV UNIT. REALIZADO]]*Table_1[[#This Row],[QUANTIDADE]],0)</f>
        <v>0</v>
      </c>
    </row>
    <row r="2104" ht="15" hidden="1">
      <c r="A2104" s="7"/>
      <c r="B2104" s="84" t="s">
        <v>400</v>
      </c>
      <c r="C2104" s="75">
        <v>223790</v>
      </c>
      <c r="D2104" s="75" t="s">
        <v>2367</v>
      </c>
      <c r="E2104" s="85">
        <v>7891024035313</v>
      </c>
      <c r="F2104" s="86" t="s">
        <v>2368</v>
      </c>
      <c r="G2104" s="75" t="s">
        <v>15</v>
      </c>
      <c r="H2104" s="75">
        <v>1090</v>
      </c>
      <c r="I2104" s="87" t="s">
        <v>1554</v>
      </c>
      <c r="J2104" s="75" t="s">
        <v>1607</v>
      </c>
      <c r="K2104" s="88" t="s">
        <v>1177</v>
      </c>
      <c r="L2104" s="88">
        <v>72</v>
      </c>
      <c r="M2104" s="88">
        <v>0</v>
      </c>
      <c r="N2104" s="75" t="s">
        <v>85</v>
      </c>
      <c r="O2104" s="75" t="s">
        <v>1739</v>
      </c>
      <c r="P2104" s="89"/>
      <c r="Q2104" s="90">
        <f>(17/100+7.6/100+1.65/100)*P2104</f>
        <v>0</v>
      </c>
      <c r="R2104" s="90"/>
      <c r="S2104" s="90"/>
      <c r="T2104" s="90"/>
      <c r="U2104" s="90"/>
      <c r="V2104" s="90">
        <f>+P2104-Q2104+R2104+S2104+T2104+U2104</f>
        <v>0</v>
      </c>
      <c r="W2104" s="91">
        <f>(1.02/100)</f>
        <v>1.02E-2</v>
      </c>
      <c r="X2104" s="91">
        <v>4.8E-3</v>
      </c>
      <c r="Y2104" s="91">
        <v>0.17</v>
      </c>
      <c r="Z2104" s="91">
        <v>1.65E-2</v>
      </c>
      <c r="AA2104" s="91">
        <v>7.6E-2</v>
      </c>
      <c r="AB2104" s="91">
        <f>SUM(W2104:AA2104)</f>
        <v>0.2775</v>
      </c>
      <c r="AC2104" s="75">
        <v>12</v>
      </c>
      <c r="AD2104" s="92">
        <f>IF(AL2104="","",+AC2104*AL2104)</f>
      </c>
      <c r="AE2104" s="93">
        <f>IF(AL2104="","",+AL2104*AB2104)</f>
      </c>
      <c r="AF2104" s="92">
        <f>IF(AL2104="","",+AL2104-AE2104)</f>
      </c>
      <c r="AG2104" s="93">
        <f>+V2104</f>
        <v>0</v>
      </c>
      <c r="AH2104" s="92">
        <f>IF(AF2104="","",+AF2104-AG2104)</f>
      </c>
      <c r="AI2104" s="92">
        <f>IF(AH2104="","",+AH2104*AC2104)</f>
      </c>
      <c r="AJ2104" s="93"/>
      <c r="AK2104" s="94">
        <v>0.33</v>
      </c>
      <c r="AL2104" s="93">
        <f>IF(V2104=0,"",V2104/(1-AB2104-AK2104))</f>
      </c>
      <c r="AM2104" s="95">
        <v>0.33</v>
      </c>
      <c r="AN2104" s="93">
        <f>IF(V2104=0,"",V2104/(1-AB2104-AM2104))</f>
      </c>
      <c r="AO2104" s="96">
        <v>1.2</v>
      </c>
      <c r="AP2104" s="93">
        <f>IF(BD!AJ2104="","",BD!AJ2104*BD!AO2104)</f>
      </c>
      <c r="AQ2104" s="91">
        <f>BD!AM2104/BD!AK2104-1</f>
        <v>0</v>
      </c>
      <c r="AR2104" s="91">
        <f>IF(BD!AN2104="","",IF(BD!AJ2104="","",BD!AN2104/BD!AJ2104-1))</f>
      </c>
      <c r="AS2104" s="91">
        <f>IF(BD!AN2104="","",IF(BD!AN2104&lt;BD!AL2104,"ABAIXO DA META","DENTRO DA META"))</f>
      </c>
      <c r="AT2104" s="91" t="str">
        <f>IF(BD!AJ2104="","EM ANÁLISE",IF(BD!AP2104&gt;=BD!AN2104,"GO", "NO GO"))</f>
        <v>EM ANÁLISE</v>
      </c>
      <c r="AU2104" s="97">
        <f>IF(AN2104="","",+BD!$AN2104-AJ2104)</f>
      </c>
      <c r="AV2104" s="98"/>
      <c r="AW2104" s="90">
        <f>BD!P2104*BD!AC2104</f>
        <v>0</v>
      </c>
      <c r="AX2104" s="90">
        <f>BD!V2104*BD!AC2104</f>
        <v>0</v>
      </c>
      <c r="AY2104" s="90">
        <f>IF(BD!AN2104="","",BD!AN2104*BD!AC2104)</f>
      </c>
      <c r="AZ2104" s="75" t="s">
        <v>123</v>
      </c>
      <c r="BA2104" s="75"/>
      <c r="BB2104" s="75"/>
      <c r="BC2104" s="75"/>
      <c r="BD2104" s="104"/>
      <c r="BE2104" s="104"/>
      <c r="BF2104" s="101"/>
      <c r="BG2104" s="101"/>
      <c r="BH2104" s="101"/>
      <c r="BI2104" s="101"/>
      <c r="BJ2104" s="101"/>
      <c r="BK2104" s="101"/>
      <c r="BL2104" s="101"/>
      <c r="BM2104" s="101"/>
      <c r="BN2104" s="101"/>
      <c r="BO2104" s="103"/>
      <c r="BP2104" s="101"/>
      <c r="BQ2104" s="101"/>
      <c r="BR2104" s="101"/>
      <c r="BS2104" s="101"/>
      <c r="BT2104" s="101"/>
      <c r="BU2104" s="101"/>
      <c r="BV2104" s="101"/>
      <c r="BW2104" s="101"/>
      <c r="BX2104" s="101"/>
      <c r="BY2104" s="101"/>
      <c r="BZ2104" s="101"/>
      <c r="CA2104" s="101"/>
      <c r="CB2104" s="101"/>
      <c r="CC2104" s="101"/>
      <c r="CD2104" s="101"/>
      <c r="CE2104" s="101"/>
      <c r="CF2104" s="101"/>
      <c r="CG2104" s="37" t="e">
        <f>VLOOKUP(Table_1[[#This Row],[EAN]],'[1]Planilha1'!$E:$R,13,0)</f>
        <v>#N/A</v>
      </c>
      <c r="CI2104" s="188">
        <f>IF(Table_1[[#This Row],[STATUS MERCADO]]="GO",Table_1[[#This Row],[M. BRUTA TOTAL]],0)</f>
        <v>0</v>
      </c>
      <c r="CJ2104" s="188">
        <f>IF(Table_1[[#This Row],[STATUS MERCADO]]="GO",Table_1[[#This Row],[PV UNIT. REALIZADO]]*Table_1[[#This Row],[QUANTIDADE]],0)</f>
        <v>0</v>
      </c>
    </row>
    <row r="2105" ht="15" hidden="1">
      <c r="A2105" s="7"/>
      <c r="B2105" s="84" t="s">
        <v>400</v>
      </c>
      <c r="C2105" s="75">
        <v>223791</v>
      </c>
      <c r="D2105" s="75" t="s">
        <v>2369</v>
      </c>
      <c r="E2105" s="85">
        <v>7891024035047</v>
      </c>
      <c r="F2105" s="86" t="s">
        <v>2370</v>
      </c>
      <c r="G2105" s="75" t="s">
        <v>15</v>
      </c>
      <c r="H2105" s="75">
        <v>1090</v>
      </c>
      <c r="I2105" s="87" t="s">
        <v>1554</v>
      </c>
      <c r="J2105" s="75" t="s">
        <v>1607</v>
      </c>
      <c r="K2105" s="88" t="s">
        <v>1177</v>
      </c>
      <c r="L2105" s="88">
        <v>72</v>
      </c>
      <c r="M2105" s="88">
        <v>0</v>
      </c>
      <c r="N2105" s="75" t="s">
        <v>85</v>
      </c>
      <c r="O2105" s="75" t="s">
        <v>1739</v>
      </c>
      <c r="P2105" s="89"/>
      <c r="Q2105" s="90">
        <f>(17/100+7.6/100+1.65/100)*P2105</f>
        <v>0</v>
      </c>
      <c r="R2105" s="90"/>
      <c r="S2105" s="90"/>
      <c r="T2105" s="90"/>
      <c r="U2105" s="90"/>
      <c r="V2105" s="90">
        <f>+P2105-Q2105+R2105+S2105+T2105+U2105</f>
        <v>0</v>
      </c>
      <c r="W2105" s="91">
        <f>(1.02/100)</f>
        <v>1.02E-2</v>
      </c>
      <c r="X2105" s="91">
        <v>4.8E-3</v>
      </c>
      <c r="Y2105" s="91">
        <v>0.17</v>
      </c>
      <c r="Z2105" s="91">
        <v>1.65E-2</v>
      </c>
      <c r="AA2105" s="91">
        <v>7.6E-2</v>
      </c>
      <c r="AB2105" s="91">
        <f>SUM(W2105:AA2105)</f>
        <v>0.2775</v>
      </c>
      <c r="AC2105" s="75">
        <v>12</v>
      </c>
      <c r="AD2105" s="92">
        <f>IF(AL2105="","",+AC2105*AL2105)</f>
      </c>
      <c r="AE2105" s="93">
        <f>IF(AL2105="","",+AL2105*AB2105)</f>
      </c>
      <c r="AF2105" s="92">
        <f>IF(AL2105="","",+AL2105-AE2105)</f>
      </c>
      <c r="AG2105" s="93">
        <f>+V2105</f>
        <v>0</v>
      </c>
      <c r="AH2105" s="92">
        <f>IF(AF2105="","",+AF2105-AG2105)</f>
      </c>
      <c r="AI2105" s="92">
        <f>IF(AH2105="","",+AH2105*AC2105)</f>
      </c>
      <c r="AJ2105" s="93"/>
      <c r="AK2105" s="94">
        <v>0.33</v>
      </c>
      <c r="AL2105" s="93">
        <f>IF(V2105=0,"",V2105/(1-AB2105-AK2105))</f>
      </c>
      <c r="AM2105" s="95">
        <v>0.33</v>
      </c>
      <c r="AN2105" s="93">
        <f>IF(V2105=0,"",V2105/(1-AB2105-AM2105))</f>
      </c>
      <c r="AO2105" s="96">
        <v>1.2</v>
      </c>
      <c r="AP2105" s="93">
        <f>IF(BD!AJ2105="","",BD!AJ2105*BD!AO2105)</f>
      </c>
      <c r="AQ2105" s="91">
        <f>BD!AM2105/BD!AK2105-1</f>
        <v>0</v>
      </c>
      <c r="AR2105" s="91">
        <f>IF(BD!AN2105="","",IF(BD!AJ2105="","",BD!AN2105/BD!AJ2105-1))</f>
      </c>
      <c r="AS2105" s="91">
        <f>IF(BD!AN2105="","",IF(BD!AN2105&lt;BD!AL2105,"ABAIXO DA META","DENTRO DA META"))</f>
      </c>
      <c r="AT2105" s="91" t="str">
        <f>IF(BD!AJ2105="","EM ANÁLISE",IF(BD!AP2105&gt;=BD!AN2105,"GO", "NO GO"))</f>
        <v>EM ANÁLISE</v>
      </c>
      <c r="AU2105" s="97">
        <f>IF(AN2105="","",+BD!$AN2105-AJ2105)</f>
      </c>
      <c r="AV2105" s="98"/>
      <c r="AW2105" s="90">
        <f>BD!P2105*BD!AC2105</f>
        <v>0</v>
      </c>
      <c r="AX2105" s="90">
        <f>BD!V2105*BD!AC2105</f>
        <v>0</v>
      </c>
      <c r="AY2105" s="90">
        <f>IF(BD!AN2105="","",BD!AN2105*BD!AC2105)</f>
      </c>
      <c r="AZ2105" s="75" t="s">
        <v>123</v>
      </c>
      <c r="BA2105" s="75"/>
      <c r="BB2105" s="75"/>
      <c r="BC2105" s="75"/>
      <c r="BD2105" s="104"/>
      <c r="BE2105" s="104"/>
      <c r="BF2105" s="101"/>
      <c r="BG2105" s="101"/>
      <c r="BH2105" s="101"/>
      <c r="BI2105" s="101"/>
      <c r="BJ2105" s="101"/>
      <c r="BK2105" s="101"/>
      <c r="BL2105" s="101"/>
      <c r="BM2105" s="101"/>
      <c r="BN2105" s="101"/>
      <c r="BO2105" s="103"/>
      <c r="BP2105" s="101"/>
      <c r="BQ2105" s="101"/>
      <c r="BR2105" s="101"/>
      <c r="BS2105" s="101"/>
      <c r="BT2105" s="101"/>
      <c r="BU2105" s="101"/>
      <c r="BV2105" s="101"/>
      <c r="BW2105" s="101"/>
      <c r="BX2105" s="101"/>
      <c r="BY2105" s="101"/>
      <c r="BZ2105" s="101"/>
      <c r="CA2105" s="101"/>
      <c r="CB2105" s="101"/>
      <c r="CC2105" s="101"/>
      <c r="CD2105" s="101"/>
      <c r="CE2105" s="101"/>
      <c r="CF2105" s="101"/>
      <c r="CG2105" s="37" t="e">
        <f>VLOOKUP(Table_1[[#This Row],[EAN]],'[1]Planilha1'!$E:$R,13,0)</f>
        <v>#N/A</v>
      </c>
      <c r="CI2105" s="188">
        <f>IF(Table_1[[#This Row],[STATUS MERCADO]]="GO",Table_1[[#This Row],[M. BRUTA TOTAL]],0)</f>
        <v>0</v>
      </c>
      <c r="CJ2105" s="188">
        <f>IF(Table_1[[#This Row],[STATUS MERCADO]]="GO",Table_1[[#This Row],[PV UNIT. REALIZADO]]*Table_1[[#This Row],[QUANTIDADE]],0)</f>
        <v>0</v>
      </c>
    </row>
    <row r="2106" ht="15" hidden="1">
      <c r="A2106" s="7"/>
      <c r="B2106" s="84" t="s">
        <v>400</v>
      </c>
      <c r="C2106" s="75">
        <v>223792</v>
      </c>
      <c r="D2106" s="75" t="s">
        <v>2371</v>
      </c>
      <c r="E2106" s="85">
        <v>7891024041628</v>
      </c>
      <c r="F2106" s="86" t="s">
        <v>2372</v>
      </c>
      <c r="G2106" s="75" t="s">
        <v>15</v>
      </c>
      <c r="H2106" s="75">
        <v>1620</v>
      </c>
      <c r="I2106" s="87" t="s">
        <v>1541</v>
      </c>
      <c r="J2106" s="75" t="s">
        <v>1542</v>
      </c>
      <c r="K2106" s="88" t="s">
        <v>1177</v>
      </c>
      <c r="L2106" s="88">
        <v>48</v>
      </c>
      <c r="M2106" s="88">
        <v>0</v>
      </c>
      <c r="N2106" s="75" t="s">
        <v>85</v>
      </c>
      <c r="O2106" s="75" t="s">
        <v>1739</v>
      </c>
      <c r="P2106" s="89"/>
      <c r="Q2106" s="90">
        <f>(17/100+7.6/100+1.65/100)*P2106</f>
        <v>0</v>
      </c>
      <c r="R2106" s="90"/>
      <c r="S2106" s="90"/>
      <c r="T2106" s="90"/>
      <c r="U2106" s="90"/>
      <c r="V2106" s="90">
        <f>+P2106-Q2106+R2106+S2106+T2106+U2106</f>
        <v>0</v>
      </c>
      <c r="W2106" s="91">
        <f>(1.02/100)</f>
        <v>1.02E-2</v>
      </c>
      <c r="X2106" s="91">
        <v>4.8E-3</v>
      </c>
      <c r="Y2106" s="91">
        <v>0.17</v>
      </c>
      <c r="Z2106" s="91">
        <v>1.65E-2</v>
      </c>
      <c r="AA2106" s="91">
        <v>7.6E-2</v>
      </c>
      <c r="AB2106" s="91">
        <f>SUM(W2106:AA2106)</f>
        <v>0.2775</v>
      </c>
      <c r="AC2106" s="75">
        <v>12</v>
      </c>
      <c r="AD2106" s="92">
        <f>IF(AL2106="","",+AC2106*AL2106)</f>
      </c>
      <c r="AE2106" s="93">
        <f>IF(AL2106="","",+AL2106*AB2106)</f>
      </c>
      <c r="AF2106" s="92">
        <f>IF(AL2106="","",+AL2106-AE2106)</f>
      </c>
      <c r="AG2106" s="93">
        <f>+V2106</f>
        <v>0</v>
      </c>
      <c r="AH2106" s="92">
        <f>IF(AF2106="","",+AF2106-AG2106)</f>
      </c>
      <c r="AI2106" s="92">
        <f>IF(AH2106="","",+AH2106*AC2106)</f>
      </c>
      <c r="AJ2106" s="93"/>
      <c r="AK2106" s="94">
        <v>0.33</v>
      </c>
      <c r="AL2106" s="93">
        <f>IF(V2106=0,"",V2106/(1-AB2106-AK2106))</f>
      </c>
      <c r="AM2106" s="95">
        <v>0.33</v>
      </c>
      <c r="AN2106" s="93">
        <f>IF(V2106=0,"",V2106/(1-AB2106-AM2106))</f>
      </c>
      <c r="AO2106" s="96">
        <v>1.2</v>
      </c>
      <c r="AP2106" s="93">
        <f>IF(BD!AJ2106="","",BD!AJ2106*BD!AO2106)</f>
      </c>
      <c r="AQ2106" s="91">
        <f>BD!AM2106/BD!AK2106-1</f>
        <v>0</v>
      </c>
      <c r="AR2106" s="91">
        <f>IF(BD!AN2106="","",IF(BD!AJ2106="","",BD!AN2106/BD!AJ2106-1))</f>
      </c>
      <c r="AS2106" s="91">
        <f>IF(BD!AN2106="","",IF(BD!AN2106&lt;BD!AL2106,"ABAIXO DA META","DENTRO DA META"))</f>
      </c>
      <c r="AT2106" s="91" t="str">
        <f>IF(BD!AJ2106="","EM ANÁLISE",IF(BD!AP2106&gt;=BD!AN2106,"GO", "NO GO"))</f>
        <v>EM ANÁLISE</v>
      </c>
      <c r="AU2106" s="97">
        <f>IF(AN2106="","",+BD!$AN2106-AJ2106)</f>
      </c>
      <c r="AV2106" s="98"/>
      <c r="AW2106" s="90">
        <f>BD!P2106*BD!AC2106</f>
        <v>0</v>
      </c>
      <c r="AX2106" s="90">
        <f>BD!V2106*BD!AC2106</f>
        <v>0</v>
      </c>
      <c r="AY2106" s="90">
        <f>IF(BD!AN2106="","",BD!AN2106*BD!AC2106)</f>
      </c>
      <c r="AZ2106" s="75" t="s">
        <v>123</v>
      </c>
      <c r="BA2106" s="75"/>
      <c r="BB2106" s="75"/>
      <c r="BC2106" s="75"/>
      <c r="BD2106" s="104"/>
      <c r="BE2106" s="104"/>
      <c r="BF2106" s="101"/>
      <c r="BG2106" s="101"/>
      <c r="BH2106" s="101"/>
      <c r="BI2106" s="101"/>
      <c r="BJ2106" s="101"/>
      <c r="BK2106" s="101"/>
      <c r="BL2106" s="101"/>
      <c r="BM2106" s="101"/>
      <c r="BN2106" s="101"/>
      <c r="BO2106" s="103"/>
      <c r="BP2106" s="101"/>
      <c r="BQ2106" s="101"/>
      <c r="BR2106" s="101"/>
      <c r="BS2106" s="101"/>
      <c r="BT2106" s="101"/>
      <c r="BU2106" s="101"/>
      <c r="BV2106" s="101"/>
      <c r="BW2106" s="101"/>
      <c r="BX2106" s="101"/>
      <c r="BY2106" s="101"/>
      <c r="BZ2106" s="101"/>
      <c r="CA2106" s="101"/>
      <c r="CB2106" s="101"/>
      <c r="CC2106" s="101"/>
      <c r="CD2106" s="101"/>
      <c r="CE2106" s="101"/>
      <c r="CF2106" s="101"/>
      <c r="CG2106" s="37" t="e">
        <f>VLOOKUP(Table_1[[#This Row],[EAN]],'[1]Planilha1'!$E:$R,13,0)</f>
        <v>#N/A</v>
      </c>
      <c r="CI2106" s="188">
        <f>IF(Table_1[[#This Row],[STATUS MERCADO]]="GO",Table_1[[#This Row],[M. BRUTA TOTAL]],0)</f>
        <v>0</v>
      </c>
      <c r="CJ2106" s="188">
        <f>IF(Table_1[[#This Row],[STATUS MERCADO]]="GO",Table_1[[#This Row],[PV UNIT. REALIZADO]]*Table_1[[#This Row],[QUANTIDADE]],0)</f>
        <v>0</v>
      </c>
    </row>
    <row r="2107" ht="15" hidden="1">
      <c r="A2107" s="7"/>
      <c r="B2107" s="84" t="s">
        <v>400</v>
      </c>
      <c r="C2107" s="75">
        <v>223793</v>
      </c>
      <c r="D2107" s="75" t="s">
        <v>2373</v>
      </c>
      <c r="E2107" s="85">
        <v>7891024041611</v>
      </c>
      <c r="F2107" s="86" t="s">
        <v>2374</v>
      </c>
      <c r="G2107" s="75" t="s">
        <v>15</v>
      </c>
      <c r="H2107" s="75">
        <v>1620</v>
      </c>
      <c r="I2107" s="87" t="s">
        <v>1541</v>
      </c>
      <c r="J2107" s="75" t="s">
        <v>1542</v>
      </c>
      <c r="K2107" s="88" t="s">
        <v>1177</v>
      </c>
      <c r="L2107" s="88">
        <v>48</v>
      </c>
      <c r="M2107" s="88">
        <v>0</v>
      </c>
      <c r="N2107" s="75" t="s">
        <v>85</v>
      </c>
      <c r="O2107" s="75" t="s">
        <v>1739</v>
      </c>
      <c r="P2107" s="89"/>
      <c r="Q2107" s="90">
        <f>(17/100+7.6/100+1.65/100)*P2107</f>
        <v>0</v>
      </c>
      <c r="R2107" s="90"/>
      <c r="S2107" s="90"/>
      <c r="T2107" s="90"/>
      <c r="U2107" s="90"/>
      <c r="V2107" s="90">
        <f>+P2107-Q2107+R2107+S2107+T2107+U2107</f>
        <v>0</v>
      </c>
      <c r="W2107" s="91">
        <f>(1.02/100)</f>
        <v>1.02E-2</v>
      </c>
      <c r="X2107" s="91">
        <v>4.8E-3</v>
      </c>
      <c r="Y2107" s="91">
        <v>0.17</v>
      </c>
      <c r="Z2107" s="91">
        <v>1.65E-2</v>
      </c>
      <c r="AA2107" s="91">
        <v>7.6E-2</v>
      </c>
      <c r="AB2107" s="91">
        <f>SUM(W2107:AA2107)</f>
        <v>0.2775</v>
      </c>
      <c r="AC2107" s="75">
        <v>12</v>
      </c>
      <c r="AD2107" s="92">
        <f>IF(AL2107="","",+AC2107*AL2107)</f>
      </c>
      <c r="AE2107" s="93">
        <f>IF(AL2107="","",+AL2107*AB2107)</f>
      </c>
      <c r="AF2107" s="92">
        <f>IF(AL2107="","",+AL2107-AE2107)</f>
      </c>
      <c r="AG2107" s="93">
        <f>+V2107</f>
        <v>0</v>
      </c>
      <c r="AH2107" s="92">
        <f>IF(AF2107="","",+AF2107-AG2107)</f>
      </c>
      <c r="AI2107" s="92">
        <f>IF(AH2107="","",+AH2107*AC2107)</f>
      </c>
      <c r="AJ2107" s="93"/>
      <c r="AK2107" s="94">
        <v>0.33</v>
      </c>
      <c r="AL2107" s="93">
        <f>IF(V2107=0,"",V2107/(1-AB2107-AK2107))</f>
      </c>
      <c r="AM2107" s="95">
        <v>0.33</v>
      </c>
      <c r="AN2107" s="93">
        <f>IF(V2107=0,"",V2107/(1-AB2107-AM2107))</f>
      </c>
      <c r="AO2107" s="96">
        <v>1.2</v>
      </c>
      <c r="AP2107" s="93">
        <f>IF(BD!AJ2107="","",BD!AJ2107*BD!AO2107)</f>
      </c>
      <c r="AQ2107" s="91">
        <f>BD!AM2107/BD!AK2107-1</f>
        <v>0</v>
      </c>
      <c r="AR2107" s="91">
        <f>IF(BD!AN2107="","",IF(BD!AJ2107="","",BD!AN2107/BD!AJ2107-1))</f>
      </c>
      <c r="AS2107" s="91">
        <f>IF(BD!AN2107="","",IF(BD!AN2107&lt;BD!AL2107,"ABAIXO DA META","DENTRO DA META"))</f>
      </c>
      <c r="AT2107" s="91" t="str">
        <f>IF(BD!AJ2107="","EM ANÁLISE",IF(BD!AP2107&gt;=BD!AN2107,"GO", "NO GO"))</f>
        <v>EM ANÁLISE</v>
      </c>
      <c r="AU2107" s="97">
        <f>IF(AN2107="","",+BD!$AN2107-AJ2107)</f>
      </c>
      <c r="AV2107" s="98"/>
      <c r="AW2107" s="90">
        <f>BD!P2107*BD!AC2107</f>
        <v>0</v>
      </c>
      <c r="AX2107" s="90">
        <f>BD!V2107*BD!AC2107</f>
        <v>0</v>
      </c>
      <c r="AY2107" s="90">
        <f>IF(BD!AN2107="","",BD!AN2107*BD!AC2107)</f>
      </c>
      <c r="AZ2107" s="75" t="s">
        <v>123</v>
      </c>
      <c r="BA2107" s="75"/>
      <c r="BB2107" s="75"/>
      <c r="BC2107" s="75"/>
      <c r="BD2107" s="104"/>
      <c r="BE2107" s="104"/>
      <c r="BF2107" s="101"/>
      <c r="BG2107" s="101"/>
      <c r="BH2107" s="101"/>
      <c r="BI2107" s="101"/>
      <c r="BJ2107" s="101"/>
      <c r="BK2107" s="101"/>
      <c r="BL2107" s="101"/>
      <c r="BM2107" s="101"/>
      <c r="BN2107" s="101"/>
      <c r="BO2107" s="103"/>
      <c r="BP2107" s="101"/>
      <c r="BQ2107" s="101"/>
      <c r="BR2107" s="101"/>
      <c r="BS2107" s="101"/>
      <c r="BT2107" s="101"/>
      <c r="BU2107" s="101"/>
      <c r="BV2107" s="101"/>
      <c r="BW2107" s="101"/>
      <c r="BX2107" s="101"/>
      <c r="BY2107" s="101"/>
      <c r="BZ2107" s="101"/>
      <c r="CA2107" s="101"/>
      <c r="CB2107" s="101"/>
      <c r="CC2107" s="101"/>
      <c r="CD2107" s="101"/>
      <c r="CE2107" s="101"/>
      <c r="CF2107" s="101"/>
      <c r="CG2107" s="37" t="e">
        <f>VLOOKUP(Table_1[[#This Row],[EAN]],'[1]Planilha1'!$E:$R,13,0)</f>
        <v>#N/A</v>
      </c>
      <c r="CI2107" s="188">
        <f>IF(Table_1[[#This Row],[STATUS MERCADO]]="GO",Table_1[[#This Row],[M. BRUTA TOTAL]],0)</f>
        <v>0</v>
      </c>
      <c r="CJ2107" s="188">
        <f>IF(Table_1[[#This Row],[STATUS MERCADO]]="GO",Table_1[[#This Row],[PV UNIT. REALIZADO]]*Table_1[[#This Row],[QUANTIDADE]],0)</f>
        <v>0</v>
      </c>
    </row>
    <row r="2108" ht="15" hidden="1">
      <c r="A2108" s="7"/>
      <c r="B2108" s="84" t="s">
        <v>400</v>
      </c>
      <c r="C2108" s="75">
        <v>223794</v>
      </c>
      <c r="D2108" s="75" t="s">
        <v>2375</v>
      </c>
      <c r="E2108" s="85">
        <v>7891024027998</v>
      </c>
      <c r="F2108" s="86" t="s">
        <v>2376</v>
      </c>
      <c r="G2108" s="75" t="s">
        <v>15</v>
      </c>
      <c r="H2108" s="75">
        <v>1620</v>
      </c>
      <c r="I2108" s="87" t="s">
        <v>1541</v>
      </c>
      <c r="J2108" s="75" t="s">
        <v>1697</v>
      </c>
      <c r="K2108" s="88" t="s">
        <v>1177</v>
      </c>
      <c r="L2108" s="88">
        <v>12</v>
      </c>
      <c r="M2108" s="88">
        <v>0</v>
      </c>
      <c r="N2108" s="75" t="s">
        <v>85</v>
      </c>
      <c r="O2108" s="75" t="s">
        <v>1739</v>
      </c>
      <c r="P2108" s="89"/>
      <c r="Q2108" s="90">
        <f>(17/100+7.6/100+1.65/100)*P2108</f>
        <v>0</v>
      </c>
      <c r="R2108" s="90"/>
      <c r="S2108" s="90"/>
      <c r="T2108" s="90"/>
      <c r="U2108" s="90"/>
      <c r="V2108" s="90">
        <f>+P2108-Q2108+R2108+S2108+T2108+U2108</f>
        <v>0</v>
      </c>
      <c r="W2108" s="91">
        <f>(1.02/100)</f>
        <v>1.02E-2</v>
      </c>
      <c r="X2108" s="91">
        <v>4.8E-3</v>
      </c>
      <c r="Y2108" s="91">
        <v>0.17</v>
      </c>
      <c r="Z2108" s="91">
        <v>1.65E-2</v>
      </c>
      <c r="AA2108" s="91">
        <v>7.6E-2</v>
      </c>
      <c r="AB2108" s="91">
        <f>SUM(W2108:AA2108)</f>
        <v>0.2775</v>
      </c>
      <c r="AC2108" s="75">
        <v>12</v>
      </c>
      <c r="AD2108" s="92">
        <f>IF(AL2108="","",+AC2108*AL2108)</f>
      </c>
      <c r="AE2108" s="93">
        <f>IF(AL2108="","",+AL2108*AB2108)</f>
      </c>
      <c r="AF2108" s="92">
        <f>IF(AL2108="","",+AL2108-AE2108)</f>
      </c>
      <c r="AG2108" s="93">
        <f>+V2108</f>
        <v>0</v>
      </c>
      <c r="AH2108" s="92">
        <f>IF(AF2108="","",+AF2108-AG2108)</f>
      </c>
      <c r="AI2108" s="92">
        <f>IF(AH2108="","",+AH2108*AC2108)</f>
      </c>
      <c r="AJ2108" s="93"/>
      <c r="AK2108" s="94">
        <v>0.33</v>
      </c>
      <c r="AL2108" s="93">
        <f>IF(V2108=0,"",V2108/(1-AB2108-AK2108))</f>
      </c>
      <c r="AM2108" s="95">
        <v>0.33</v>
      </c>
      <c r="AN2108" s="93">
        <f>IF(V2108=0,"",V2108/(1-AB2108-AM2108))</f>
      </c>
      <c r="AO2108" s="96">
        <v>1.2</v>
      </c>
      <c r="AP2108" s="93">
        <f>IF(BD!AJ2108="","",BD!AJ2108*BD!AO2108)</f>
      </c>
      <c r="AQ2108" s="91">
        <f>BD!AM2108/BD!AK2108-1</f>
        <v>0</v>
      </c>
      <c r="AR2108" s="91">
        <f>IF(BD!AN2108="","",IF(BD!AJ2108="","",BD!AN2108/BD!AJ2108-1))</f>
      </c>
      <c r="AS2108" s="91">
        <f>IF(BD!AN2108="","",IF(BD!AN2108&lt;BD!AL2108,"ABAIXO DA META","DENTRO DA META"))</f>
      </c>
      <c r="AT2108" s="91" t="str">
        <f>IF(BD!AJ2108="","EM ANÁLISE",IF(BD!AP2108&gt;=BD!AN2108,"GO", "NO GO"))</f>
        <v>EM ANÁLISE</v>
      </c>
      <c r="AU2108" s="97">
        <f>IF(AN2108="","",+BD!$AN2108-AJ2108)</f>
      </c>
      <c r="AV2108" s="98"/>
      <c r="AW2108" s="90">
        <f>BD!P2108*BD!AC2108</f>
        <v>0</v>
      </c>
      <c r="AX2108" s="90">
        <f>BD!V2108*BD!AC2108</f>
        <v>0</v>
      </c>
      <c r="AY2108" s="90">
        <f>IF(BD!AN2108="","",BD!AN2108*BD!AC2108)</f>
      </c>
      <c r="AZ2108" s="75" t="s">
        <v>123</v>
      </c>
      <c r="BA2108" s="75"/>
      <c r="BB2108" s="75"/>
      <c r="BC2108" s="75"/>
      <c r="BD2108" s="104"/>
      <c r="BE2108" s="104"/>
      <c r="BF2108" s="101"/>
      <c r="BG2108" s="101"/>
      <c r="BH2108" s="101"/>
      <c r="BI2108" s="101"/>
      <c r="BJ2108" s="101"/>
      <c r="BK2108" s="101"/>
      <c r="BL2108" s="101"/>
      <c r="BM2108" s="101"/>
      <c r="BN2108" s="101"/>
      <c r="BO2108" s="103"/>
      <c r="BP2108" s="101"/>
      <c r="BQ2108" s="101"/>
      <c r="BR2108" s="101"/>
      <c r="BS2108" s="101"/>
      <c r="BT2108" s="101"/>
      <c r="BU2108" s="101"/>
      <c r="BV2108" s="101"/>
      <c r="BW2108" s="101"/>
      <c r="BX2108" s="101"/>
      <c r="BY2108" s="101"/>
      <c r="BZ2108" s="101"/>
      <c r="CA2108" s="101"/>
      <c r="CB2108" s="101"/>
      <c r="CC2108" s="101"/>
      <c r="CD2108" s="101"/>
      <c r="CE2108" s="101"/>
      <c r="CF2108" s="101"/>
      <c r="CG2108" s="37" t="e">
        <f>VLOOKUP(Table_1[[#This Row],[EAN]],'[1]Planilha1'!$E:$R,13,0)</f>
        <v>#N/A</v>
      </c>
      <c r="CI2108" s="188">
        <f>IF(Table_1[[#This Row],[STATUS MERCADO]]="GO",Table_1[[#This Row],[M. BRUTA TOTAL]],0)</f>
        <v>0</v>
      </c>
      <c r="CJ2108" s="188">
        <f>IF(Table_1[[#This Row],[STATUS MERCADO]]="GO",Table_1[[#This Row],[PV UNIT. REALIZADO]]*Table_1[[#This Row],[QUANTIDADE]],0)</f>
        <v>0</v>
      </c>
    </row>
    <row r="2109" ht="15" hidden="1">
      <c r="A2109" s="7"/>
      <c r="B2109" s="84" t="s">
        <v>400</v>
      </c>
      <c r="C2109" s="75">
        <v>223795</v>
      </c>
      <c r="D2109" s="75" t="s">
        <v>2377</v>
      </c>
      <c r="E2109" s="85">
        <v>7891024028704</v>
      </c>
      <c r="F2109" s="86" t="s">
        <v>2378</v>
      </c>
      <c r="G2109" s="75" t="s">
        <v>15</v>
      </c>
      <c r="H2109" s="75">
        <v>1620</v>
      </c>
      <c r="I2109" s="87" t="s">
        <v>1541</v>
      </c>
      <c r="J2109" s="75" t="s">
        <v>1697</v>
      </c>
      <c r="K2109" s="88" t="s">
        <v>1177</v>
      </c>
      <c r="L2109" s="88">
        <v>12</v>
      </c>
      <c r="M2109" s="88">
        <v>0</v>
      </c>
      <c r="N2109" s="75" t="s">
        <v>85</v>
      </c>
      <c r="O2109" s="75" t="s">
        <v>1739</v>
      </c>
      <c r="P2109" s="89"/>
      <c r="Q2109" s="90">
        <f>(17/100+7.6/100+1.65/100)*P2109</f>
        <v>0</v>
      </c>
      <c r="R2109" s="90"/>
      <c r="S2109" s="90"/>
      <c r="T2109" s="90"/>
      <c r="U2109" s="90"/>
      <c r="V2109" s="90">
        <f>+P2109-Q2109+R2109+S2109+T2109+U2109</f>
        <v>0</v>
      </c>
      <c r="W2109" s="91">
        <f>(1.02/100)</f>
        <v>1.02E-2</v>
      </c>
      <c r="X2109" s="91">
        <v>4.8E-3</v>
      </c>
      <c r="Y2109" s="91">
        <v>0.17</v>
      </c>
      <c r="Z2109" s="91">
        <v>1.65E-2</v>
      </c>
      <c r="AA2109" s="91">
        <v>7.6E-2</v>
      </c>
      <c r="AB2109" s="91">
        <f>SUM(W2109:AA2109)</f>
        <v>0.2775</v>
      </c>
      <c r="AC2109" s="75">
        <v>12</v>
      </c>
      <c r="AD2109" s="92">
        <f>IF(AL2109="","",+AC2109*AL2109)</f>
      </c>
      <c r="AE2109" s="93">
        <f>IF(AL2109="","",+AL2109*AB2109)</f>
      </c>
      <c r="AF2109" s="92">
        <f>IF(AL2109="","",+AL2109-AE2109)</f>
      </c>
      <c r="AG2109" s="93">
        <f>+V2109</f>
        <v>0</v>
      </c>
      <c r="AH2109" s="92">
        <f>IF(AF2109="","",+AF2109-AG2109)</f>
      </c>
      <c r="AI2109" s="92">
        <f>IF(AH2109="","",+AH2109*AC2109)</f>
      </c>
      <c r="AJ2109" s="93"/>
      <c r="AK2109" s="94">
        <v>0.33</v>
      </c>
      <c r="AL2109" s="93">
        <f>IF(V2109=0,"",V2109/(1-AB2109-AK2109))</f>
      </c>
      <c r="AM2109" s="95">
        <v>0.33</v>
      </c>
      <c r="AN2109" s="93">
        <f>IF(V2109=0,"",V2109/(1-AB2109-AM2109))</f>
      </c>
      <c r="AO2109" s="96">
        <v>1.2</v>
      </c>
      <c r="AP2109" s="93">
        <f>IF(BD!AJ2109="","",BD!AJ2109*BD!AO2109)</f>
      </c>
      <c r="AQ2109" s="91">
        <f>BD!AM2109/BD!AK2109-1</f>
        <v>0</v>
      </c>
      <c r="AR2109" s="91">
        <f>IF(BD!AN2109="","",IF(BD!AJ2109="","",BD!AN2109/BD!AJ2109-1))</f>
      </c>
      <c r="AS2109" s="91">
        <f>IF(BD!AN2109="","",IF(BD!AN2109&lt;BD!AL2109,"ABAIXO DA META","DENTRO DA META"))</f>
      </c>
      <c r="AT2109" s="91" t="str">
        <f>IF(BD!AJ2109="","EM ANÁLISE",IF(BD!AP2109&gt;=BD!AN2109,"GO", "NO GO"))</f>
        <v>EM ANÁLISE</v>
      </c>
      <c r="AU2109" s="97">
        <f>IF(AN2109="","",+BD!$AN2109-AJ2109)</f>
      </c>
      <c r="AV2109" s="98"/>
      <c r="AW2109" s="90">
        <f>BD!P2109*BD!AC2109</f>
        <v>0</v>
      </c>
      <c r="AX2109" s="90">
        <f>BD!V2109*BD!AC2109</f>
        <v>0</v>
      </c>
      <c r="AY2109" s="90">
        <f>IF(BD!AN2109="","",BD!AN2109*BD!AC2109)</f>
      </c>
      <c r="AZ2109" s="75" t="s">
        <v>123</v>
      </c>
      <c r="BA2109" s="75"/>
      <c r="BB2109" s="75"/>
      <c r="BC2109" s="75"/>
      <c r="BD2109" s="104"/>
      <c r="BE2109" s="104"/>
      <c r="BF2109" s="101"/>
      <c r="BG2109" s="101"/>
      <c r="BH2109" s="101"/>
      <c r="BI2109" s="101"/>
      <c r="BJ2109" s="101"/>
      <c r="BK2109" s="101"/>
      <c r="BL2109" s="101"/>
      <c r="BM2109" s="101"/>
      <c r="BN2109" s="101"/>
      <c r="BO2109" s="103"/>
      <c r="BP2109" s="101"/>
      <c r="BQ2109" s="101"/>
      <c r="BR2109" s="101"/>
      <c r="BS2109" s="101"/>
      <c r="BT2109" s="101"/>
      <c r="BU2109" s="101"/>
      <c r="BV2109" s="101"/>
      <c r="BW2109" s="101"/>
      <c r="BX2109" s="101"/>
      <c r="BY2109" s="101"/>
      <c r="BZ2109" s="101"/>
      <c r="CA2109" s="101"/>
      <c r="CB2109" s="101"/>
      <c r="CC2109" s="101"/>
      <c r="CD2109" s="101"/>
      <c r="CE2109" s="101"/>
      <c r="CF2109" s="101"/>
      <c r="CG2109" s="37" t="e">
        <f>VLOOKUP(Table_1[[#This Row],[EAN]],'[1]Planilha1'!$E:$R,13,0)</f>
        <v>#N/A</v>
      </c>
      <c r="CI2109" s="188">
        <f>IF(Table_1[[#This Row],[STATUS MERCADO]]="GO",Table_1[[#This Row],[M. BRUTA TOTAL]],0)</f>
        <v>0</v>
      </c>
      <c r="CJ2109" s="188">
        <f>IF(Table_1[[#This Row],[STATUS MERCADO]]="GO",Table_1[[#This Row],[PV UNIT. REALIZADO]]*Table_1[[#This Row],[QUANTIDADE]],0)</f>
        <v>0</v>
      </c>
    </row>
    <row r="2110" ht="15" hidden="1">
      <c r="A2110" s="7"/>
      <c r="B2110" s="84" t="s">
        <v>400</v>
      </c>
      <c r="C2110" s="75">
        <v>223796</v>
      </c>
      <c r="D2110" s="75" t="s">
        <v>2379</v>
      </c>
      <c r="E2110" s="85">
        <v>7891024035511</v>
      </c>
      <c r="F2110" s="86" t="s">
        <v>2380</v>
      </c>
      <c r="G2110" s="75" t="s">
        <v>15</v>
      </c>
      <c r="H2110" s="75">
        <v>1090</v>
      </c>
      <c r="I2110" s="87" t="s">
        <v>1554</v>
      </c>
      <c r="J2110" s="75" t="s">
        <v>1607</v>
      </c>
      <c r="K2110" s="88" t="s">
        <v>1177</v>
      </c>
      <c r="L2110" s="88">
        <v>12</v>
      </c>
      <c r="M2110" s="88">
        <v>0</v>
      </c>
      <c r="N2110" s="75" t="s">
        <v>85</v>
      </c>
      <c r="O2110" s="75" t="s">
        <v>1739</v>
      </c>
      <c r="P2110" s="89"/>
      <c r="Q2110" s="90">
        <f>(17/100+7.6/100+1.65/100)*P2110</f>
        <v>0</v>
      </c>
      <c r="R2110" s="90"/>
      <c r="S2110" s="90"/>
      <c r="T2110" s="90"/>
      <c r="U2110" s="90"/>
      <c r="V2110" s="90">
        <f>+P2110-Q2110+R2110+S2110+T2110+U2110</f>
        <v>0</v>
      </c>
      <c r="W2110" s="91">
        <f>(1.02/100)</f>
        <v>1.02E-2</v>
      </c>
      <c r="X2110" s="91">
        <v>4.8E-3</v>
      </c>
      <c r="Y2110" s="91">
        <v>0.17</v>
      </c>
      <c r="Z2110" s="91">
        <v>1.65E-2</v>
      </c>
      <c r="AA2110" s="91">
        <v>7.6E-2</v>
      </c>
      <c r="AB2110" s="91">
        <f>SUM(W2110:AA2110)</f>
        <v>0.2775</v>
      </c>
      <c r="AC2110" s="75">
        <v>12</v>
      </c>
      <c r="AD2110" s="92">
        <f>IF(AL2110="","",+AC2110*AL2110)</f>
      </c>
      <c r="AE2110" s="93">
        <f>IF(AL2110="","",+AL2110*AB2110)</f>
      </c>
      <c r="AF2110" s="92">
        <f>IF(AL2110="","",+AL2110-AE2110)</f>
      </c>
      <c r="AG2110" s="93">
        <f>+V2110</f>
        <v>0</v>
      </c>
      <c r="AH2110" s="92">
        <f>IF(AF2110="","",+AF2110-AG2110)</f>
      </c>
      <c r="AI2110" s="92">
        <f>IF(AH2110="","",+AH2110*AC2110)</f>
      </c>
      <c r="AJ2110" s="93"/>
      <c r="AK2110" s="94">
        <v>0.33</v>
      </c>
      <c r="AL2110" s="93">
        <f>IF(V2110=0,"",V2110/(1-AB2110-AK2110))</f>
      </c>
      <c r="AM2110" s="95">
        <v>0.33</v>
      </c>
      <c r="AN2110" s="93">
        <f>IF(V2110=0,"",V2110/(1-AB2110-AM2110))</f>
      </c>
      <c r="AO2110" s="96">
        <v>1.2</v>
      </c>
      <c r="AP2110" s="93">
        <f>IF(BD!AJ2110="","",BD!AJ2110*BD!AO2110)</f>
      </c>
      <c r="AQ2110" s="91">
        <f>BD!AM2110/BD!AK2110-1</f>
        <v>0</v>
      </c>
      <c r="AR2110" s="91">
        <f>IF(BD!AN2110="","",IF(BD!AJ2110="","",BD!AN2110/BD!AJ2110-1))</f>
      </c>
      <c r="AS2110" s="91">
        <f>IF(BD!AN2110="","",IF(BD!AN2110&lt;BD!AL2110,"ABAIXO DA META","DENTRO DA META"))</f>
      </c>
      <c r="AT2110" s="91" t="str">
        <f>IF(BD!AJ2110="","EM ANÁLISE",IF(BD!AP2110&gt;=BD!AN2110,"GO", "NO GO"))</f>
        <v>EM ANÁLISE</v>
      </c>
      <c r="AU2110" s="97">
        <f>IF(AN2110="","",+BD!$AN2110-AJ2110)</f>
      </c>
      <c r="AV2110" s="98"/>
      <c r="AW2110" s="90">
        <f>BD!P2110*BD!AC2110</f>
        <v>0</v>
      </c>
      <c r="AX2110" s="90">
        <f>BD!V2110*BD!AC2110</f>
        <v>0</v>
      </c>
      <c r="AY2110" s="90">
        <f>IF(BD!AN2110="","",BD!AN2110*BD!AC2110)</f>
      </c>
      <c r="AZ2110" s="75" t="s">
        <v>123</v>
      </c>
      <c r="BA2110" s="75"/>
      <c r="BB2110" s="75"/>
      <c r="BC2110" s="75"/>
      <c r="BD2110" s="104"/>
      <c r="BE2110" s="104"/>
      <c r="BF2110" s="101"/>
      <c r="BG2110" s="101"/>
      <c r="BH2110" s="101"/>
      <c r="BI2110" s="101"/>
      <c r="BJ2110" s="101"/>
      <c r="BK2110" s="101"/>
      <c r="BL2110" s="101"/>
      <c r="BM2110" s="101"/>
      <c r="BN2110" s="101"/>
      <c r="BO2110" s="103"/>
      <c r="BP2110" s="101"/>
      <c r="BQ2110" s="101"/>
      <c r="BR2110" s="101"/>
      <c r="BS2110" s="101"/>
      <c r="BT2110" s="101"/>
      <c r="BU2110" s="101"/>
      <c r="BV2110" s="101"/>
      <c r="BW2110" s="101"/>
      <c r="BX2110" s="101"/>
      <c r="BY2110" s="101"/>
      <c r="BZ2110" s="101"/>
      <c r="CA2110" s="101"/>
      <c r="CB2110" s="101"/>
      <c r="CC2110" s="101"/>
      <c r="CD2110" s="101"/>
      <c r="CE2110" s="101"/>
      <c r="CF2110" s="101"/>
      <c r="CG2110" s="37" t="e">
        <f>VLOOKUP(Table_1[[#This Row],[EAN]],'[1]Planilha1'!$E:$R,13,0)</f>
        <v>#N/A</v>
      </c>
      <c r="CI2110" s="188">
        <f>IF(Table_1[[#This Row],[STATUS MERCADO]]="GO",Table_1[[#This Row],[M. BRUTA TOTAL]],0)</f>
        <v>0</v>
      </c>
      <c r="CJ2110" s="188">
        <f>IF(Table_1[[#This Row],[STATUS MERCADO]]="GO",Table_1[[#This Row],[PV UNIT. REALIZADO]]*Table_1[[#This Row],[QUANTIDADE]],0)</f>
        <v>0</v>
      </c>
    </row>
    <row r="2111" ht="15" hidden="1">
      <c r="A2111" s="7"/>
      <c r="B2111" s="84" t="s">
        <v>400</v>
      </c>
      <c r="C2111" s="75">
        <v>223797</v>
      </c>
      <c r="D2111" s="75">
        <v>61004944</v>
      </c>
      <c r="E2111" s="85">
        <v>7509546657936</v>
      </c>
      <c r="F2111" s="86" t="s">
        <v>2381</v>
      </c>
      <c r="G2111" s="75" t="s">
        <v>15</v>
      </c>
      <c r="H2111" s="75">
        <v>1090</v>
      </c>
      <c r="I2111" s="87" t="s">
        <v>1554</v>
      </c>
      <c r="J2111" s="75" t="s">
        <v>1607</v>
      </c>
      <c r="K2111" s="88" t="s">
        <v>1177</v>
      </c>
      <c r="L2111" s="88">
        <v>12</v>
      </c>
      <c r="M2111" s="88">
        <v>0</v>
      </c>
      <c r="N2111" s="75" t="s">
        <v>85</v>
      </c>
      <c r="O2111" s="75" t="s">
        <v>1739</v>
      </c>
      <c r="P2111" s="89"/>
      <c r="Q2111" s="90">
        <f>(17/100+7.6/100+1.65/100)*P2111</f>
        <v>0</v>
      </c>
      <c r="R2111" s="90"/>
      <c r="S2111" s="90"/>
      <c r="T2111" s="90"/>
      <c r="U2111" s="90"/>
      <c r="V2111" s="90">
        <f>+P2111-Q2111+R2111+S2111+T2111+U2111</f>
        <v>0</v>
      </c>
      <c r="W2111" s="91">
        <f>(1.02/100)</f>
        <v>1.02E-2</v>
      </c>
      <c r="X2111" s="91">
        <v>4.8E-3</v>
      </c>
      <c r="Y2111" s="91">
        <v>0.17</v>
      </c>
      <c r="Z2111" s="91">
        <v>1.65E-2</v>
      </c>
      <c r="AA2111" s="91">
        <v>7.6E-2</v>
      </c>
      <c r="AB2111" s="91">
        <f>SUM(W2111:AA2111)</f>
        <v>0.2775</v>
      </c>
      <c r="AC2111" s="75">
        <v>12</v>
      </c>
      <c r="AD2111" s="92">
        <f>IF(AL2111="","",+AC2111*AL2111)</f>
      </c>
      <c r="AE2111" s="93">
        <f>IF(AL2111="","",+AL2111*AB2111)</f>
      </c>
      <c r="AF2111" s="92">
        <f>IF(AL2111="","",+AL2111-AE2111)</f>
      </c>
      <c r="AG2111" s="93">
        <f>+V2111</f>
        <v>0</v>
      </c>
      <c r="AH2111" s="92">
        <f>IF(AF2111="","",+AF2111-AG2111)</f>
      </c>
      <c r="AI2111" s="92">
        <f>IF(AH2111="","",+AH2111*AC2111)</f>
      </c>
      <c r="AJ2111" s="93"/>
      <c r="AK2111" s="94">
        <v>0.33</v>
      </c>
      <c r="AL2111" s="93">
        <f>IF(V2111=0,"",V2111/(1-AB2111-AK2111))</f>
      </c>
      <c r="AM2111" s="95">
        <v>0.33</v>
      </c>
      <c r="AN2111" s="93">
        <f>IF(V2111=0,"",V2111/(1-AB2111-AM2111))</f>
      </c>
      <c r="AO2111" s="96">
        <v>1.2</v>
      </c>
      <c r="AP2111" s="93">
        <f>IF(BD!AJ2111="","",BD!AJ2111*BD!AO2111)</f>
      </c>
      <c r="AQ2111" s="91">
        <f>BD!AM2111/BD!AK2111-1</f>
        <v>0</v>
      </c>
      <c r="AR2111" s="91">
        <f>IF(BD!AN2111="","",IF(BD!AJ2111="","",BD!AN2111/BD!AJ2111-1))</f>
      </c>
      <c r="AS2111" s="91">
        <f>IF(BD!AN2111="","",IF(BD!AN2111&lt;BD!AL2111,"ABAIXO DA META","DENTRO DA META"))</f>
      </c>
      <c r="AT2111" s="91" t="str">
        <f>IF(BD!AJ2111="","EM ANÁLISE",IF(BD!AP2111&gt;=BD!AN2111,"GO", "NO GO"))</f>
        <v>EM ANÁLISE</v>
      </c>
      <c r="AU2111" s="97">
        <f>IF(AN2111="","",+BD!$AN2111-AJ2111)</f>
      </c>
      <c r="AV2111" s="98"/>
      <c r="AW2111" s="90">
        <f>BD!P2111*BD!AC2111</f>
        <v>0</v>
      </c>
      <c r="AX2111" s="90">
        <f>BD!V2111*BD!AC2111</f>
        <v>0</v>
      </c>
      <c r="AY2111" s="90">
        <f>IF(BD!AN2111="","",BD!AN2111*BD!AC2111)</f>
      </c>
      <c r="AZ2111" s="75" t="s">
        <v>123</v>
      </c>
      <c r="BA2111" s="75"/>
      <c r="BB2111" s="75"/>
      <c r="BC2111" s="75"/>
      <c r="BD2111" s="104"/>
      <c r="BE2111" s="104"/>
      <c r="BF2111" s="101"/>
      <c r="BG2111" s="101"/>
      <c r="BH2111" s="101"/>
      <c r="BI2111" s="101"/>
      <c r="BJ2111" s="101"/>
      <c r="BK2111" s="101"/>
      <c r="BL2111" s="101"/>
      <c r="BM2111" s="101"/>
      <c r="BN2111" s="101"/>
      <c r="BO2111" s="103"/>
      <c r="BP2111" s="101"/>
      <c r="BQ2111" s="101"/>
      <c r="BR2111" s="101"/>
      <c r="BS2111" s="101"/>
      <c r="BT2111" s="101"/>
      <c r="BU2111" s="101"/>
      <c r="BV2111" s="101"/>
      <c r="BW2111" s="101"/>
      <c r="BX2111" s="101"/>
      <c r="BY2111" s="101"/>
      <c r="BZ2111" s="101"/>
      <c r="CA2111" s="101"/>
      <c r="CB2111" s="101"/>
      <c r="CC2111" s="101"/>
      <c r="CD2111" s="101"/>
      <c r="CE2111" s="101"/>
      <c r="CF2111" s="101"/>
      <c r="CG2111" s="37" t="e">
        <f>VLOOKUP(Table_1[[#This Row],[EAN]],'[1]Planilha1'!$E:$R,13,0)</f>
        <v>#N/A</v>
      </c>
      <c r="CI2111" s="188">
        <f>IF(Table_1[[#This Row],[STATUS MERCADO]]="GO",Table_1[[#This Row],[M. BRUTA TOTAL]],0)</f>
        <v>0</v>
      </c>
      <c r="CJ2111" s="188">
        <f>IF(Table_1[[#This Row],[STATUS MERCADO]]="GO",Table_1[[#This Row],[PV UNIT. REALIZADO]]*Table_1[[#This Row],[QUANTIDADE]],0)</f>
        <v>0</v>
      </c>
    </row>
    <row r="2112" ht="15" hidden="1">
      <c r="A2112" s="7"/>
      <c r="B2112" s="84" t="s">
        <v>400</v>
      </c>
      <c r="C2112" s="75">
        <v>223798</v>
      </c>
      <c r="D2112" s="75">
        <v>61012542</v>
      </c>
      <c r="E2112" s="85">
        <v>7509546669953</v>
      </c>
      <c r="F2112" s="86" t="s">
        <v>2382</v>
      </c>
      <c r="G2112" s="75" t="s">
        <v>15</v>
      </c>
      <c r="H2112" s="75">
        <v>1620</v>
      </c>
      <c r="I2112" s="87" t="s">
        <v>1541</v>
      </c>
      <c r="J2112" s="75" t="s">
        <v>1542</v>
      </c>
      <c r="K2112" s="88" t="s">
        <v>1177</v>
      </c>
      <c r="L2112" s="88">
        <v>4</v>
      </c>
      <c r="M2112" s="88">
        <v>0</v>
      </c>
      <c r="N2112" s="75" t="s">
        <v>85</v>
      </c>
      <c r="O2112" s="75" t="s">
        <v>1739</v>
      </c>
      <c r="P2112" s="89"/>
      <c r="Q2112" s="90">
        <f>(17/100+7.6/100+1.65/100)*P2112</f>
        <v>0</v>
      </c>
      <c r="R2112" s="90"/>
      <c r="S2112" s="90"/>
      <c r="T2112" s="90"/>
      <c r="U2112" s="90"/>
      <c r="V2112" s="90">
        <f>+P2112-Q2112+R2112+S2112+T2112+U2112</f>
        <v>0</v>
      </c>
      <c r="W2112" s="91">
        <f>(1.02/100)</f>
        <v>1.02E-2</v>
      </c>
      <c r="X2112" s="91">
        <v>4.8E-3</v>
      </c>
      <c r="Y2112" s="91">
        <v>0.17</v>
      </c>
      <c r="Z2112" s="91">
        <v>1.65E-2</v>
      </c>
      <c r="AA2112" s="91">
        <v>7.6E-2</v>
      </c>
      <c r="AB2112" s="91">
        <f>SUM(W2112:AA2112)</f>
        <v>0.2775</v>
      </c>
      <c r="AC2112" s="75">
        <v>12</v>
      </c>
      <c r="AD2112" s="92">
        <f>IF(AL2112="","",+AC2112*AL2112)</f>
      </c>
      <c r="AE2112" s="93">
        <f>IF(AL2112="","",+AL2112*AB2112)</f>
      </c>
      <c r="AF2112" s="92">
        <f>IF(AL2112="","",+AL2112-AE2112)</f>
      </c>
      <c r="AG2112" s="93">
        <f>+V2112</f>
        <v>0</v>
      </c>
      <c r="AH2112" s="92">
        <f>IF(AF2112="","",+AF2112-AG2112)</f>
      </c>
      <c r="AI2112" s="92">
        <f>IF(AH2112="","",+AH2112*AC2112)</f>
      </c>
      <c r="AJ2112" s="93"/>
      <c r="AK2112" s="94">
        <v>0.33</v>
      </c>
      <c r="AL2112" s="93">
        <f>IF(V2112=0,"",V2112/(1-AB2112-AK2112))</f>
      </c>
      <c r="AM2112" s="95">
        <v>0.33</v>
      </c>
      <c r="AN2112" s="93">
        <f>IF(V2112=0,"",V2112/(1-AB2112-AM2112))</f>
      </c>
      <c r="AO2112" s="96">
        <v>1.2</v>
      </c>
      <c r="AP2112" s="93">
        <f>IF(BD!AJ2112="","",BD!AJ2112*BD!AO2112)</f>
      </c>
      <c r="AQ2112" s="91">
        <f>BD!AM2112/BD!AK2112-1</f>
        <v>0</v>
      </c>
      <c r="AR2112" s="91">
        <f>IF(BD!AN2112="","",IF(BD!AJ2112="","",BD!AN2112/BD!AJ2112-1))</f>
      </c>
      <c r="AS2112" s="91">
        <f>IF(BD!AN2112="","",IF(BD!AN2112&lt;BD!AL2112,"ABAIXO DA META","DENTRO DA META"))</f>
      </c>
      <c r="AT2112" s="91" t="str">
        <f>IF(BD!AJ2112="","EM ANÁLISE",IF(BD!AP2112&gt;=BD!AN2112,"GO", "NO GO"))</f>
        <v>EM ANÁLISE</v>
      </c>
      <c r="AU2112" s="97">
        <f>IF(AN2112="","",+BD!$AN2112-AJ2112)</f>
      </c>
      <c r="AV2112" s="98"/>
      <c r="AW2112" s="90">
        <f>BD!P2112*BD!AC2112</f>
        <v>0</v>
      </c>
      <c r="AX2112" s="90">
        <f>BD!V2112*BD!AC2112</f>
        <v>0</v>
      </c>
      <c r="AY2112" s="90">
        <f>IF(BD!AN2112="","",BD!AN2112*BD!AC2112)</f>
      </c>
      <c r="AZ2112" s="75" t="s">
        <v>123</v>
      </c>
      <c r="BA2112" s="75"/>
      <c r="BB2112" s="75"/>
      <c r="BC2112" s="75"/>
      <c r="BD2112" s="104"/>
      <c r="BE2112" s="104"/>
      <c r="BF2112" s="101"/>
      <c r="BG2112" s="101"/>
      <c r="BH2112" s="101"/>
      <c r="BI2112" s="101"/>
      <c r="BJ2112" s="101"/>
      <c r="BK2112" s="101"/>
      <c r="BL2112" s="101"/>
      <c r="BM2112" s="101"/>
      <c r="BN2112" s="101"/>
      <c r="BO2112" s="103"/>
      <c r="BP2112" s="101"/>
      <c r="BQ2112" s="101"/>
      <c r="BR2112" s="101"/>
      <c r="BS2112" s="101"/>
      <c r="BT2112" s="101"/>
      <c r="BU2112" s="101"/>
      <c r="BV2112" s="101"/>
      <c r="BW2112" s="101"/>
      <c r="BX2112" s="101"/>
      <c r="BY2112" s="101"/>
      <c r="BZ2112" s="101"/>
      <c r="CA2112" s="101"/>
      <c r="CB2112" s="101"/>
      <c r="CC2112" s="101"/>
      <c r="CD2112" s="101"/>
      <c r="CE2112" s="101"/>
      <c r="CF2112" s="101"/>
      <c r="CG2112" s="37" t="e">
        <f>VLOOKUP(Table_1[[#This Row],[EAN]],'[1]Planilha1'!$E:$R,13,0)</f>
        <v>#N/A</v>
      </c>
      <c r="CI2112" s="188">
        <f>IF(Table_1[[#This Row],[STATUS MERCADO]]="GO",Table_1[[#This Row],[M. BRUTA TOTAL]],0)</f>
        <v>0</v>
      </c>
      <c r="CJ2112" s="188">
        <f>IF(Table_1[[#This Row],[STATUS MERCADO]]="GO",Table_1[[#This Row],[PV UNIT. REALIZADO]]*Table_1[[#This Row],[QUANTIDADE]],0)</f>
        <v>0</v>
      </c>
    </row>
    <row r="2113" ht="15" hidden="1">
      <c r="A2113" s="7"/>
      <c r="B2113" s="84" t="s">
        <v>400</v>
      </c>
      <c r="C2113" s="75">
        <v>223799</v>
      </c>
      <c r="D2113" s="75">
        <v>61002195</v>
      </c>
      <c r="E2113" s="85">
        <v>7891024021590</v>
      </c>
      <c r="F2113" s="86" t="s">
        <v>2383</v>
      </c>
      <c r="G2113" s="75" t="s">
        <v>15</v>
      </c>
      <c r="H2113" s="75">
        <v>1620</v>
      </c>
      <c r="I2113" s="87" t="s">
        <v>1541</v>
      </c>
      <c r="J2113" s="75" t="s">
        <v>1719</v>
      </c>
      <c r="K2113" s="88" t="s">
        <v>1177</v>
      </c>
      <c r="L2113" s="88">
        <v>12</v>
      </c>
      <c r="M2113" s="88">
        <v>0</v>
      </c>
      <c r="N2113" s="75" t="s">
        <v>85</v>
      </c>
      <c r="O2113" s="75" t="s">
        <v>1739</v>
      </c>
      <c r="P2113" s="89"/>
      <c r="Q2113" s="90">
        <f>(17/100+7.6/100+1.65/100)*P2113</f>
        <v>0</v>
      </c>
      <c r="R2113" s="90"/>
      <c r="S2113" s="90"/>
      <c r="T2113" s="90"/>
      <c r="U2113" s="90"/>
      <c r="V2113" s="90">
        <f>+P2113-Q2113+R2113+S2113+T2113+U2113</f>
        <v>0</v>
      </c>
      <c r="W2113" s="91">
        <f>(1.02/100)</f>
        <v>1.02E-2</v>
      </c>
      <c r="X2113" s="91">
        <v>4.8E-3</v>
      </c>
      <c r="Y2113" s="91">
        <v>0.17</v>
      </c>
      <c r="Z2113" s="91">
        <v>1.65E-2</v>
      </c>
      <c r="AA2113" s="91">
        <v>7.6E-2</v>
      </c>
      <c r="AB2113" s="91">
        <f>SUM(W2113:AA2113)</f>
        <v>0.2775</v>
      </c>
      <c r="AC2113" s="75">
        <v>12</v>
      </c>
      <c r="AD2113" s="92">
        <f>IF(AL2113="","",+AC2113*AL2113)</f>
      </c>
      <c r="AE2113" s="93">
        <f>IF(AL2113="","",+AL2113*AB2113)</f>
      </c>
      <c r="AF2113" s="92">
        <f>IF(AL2113="","",+AL2113-AE2113)</f>
      </c>
      <c r="AG2113" s="93">
        <f>+V2113</f>
        <v>0</v>
      </c>
      <c r="AH2113" s="92">
        <f>IF(AF2113="","",+AF2113-AG2113)</f>
      </c>
      <c r="AI2113" s="92">
        <f>IF(AH2113="","",+AH2113*AC2113)</f>
      </c>
      <c r="AJ2113" s="93"/>
      <c r="AK2113" s="94">
        <v>0.33</v>
      </c>
      <c r="AL2113" s="93">
        <f>IF(V2113=0,"",V2113/(1-AB2113-AK2113))</f>
      </c>
      <c r="AM2113" s="95">
        <v>0.33</v>
      </c>
      <c r="AN2113" s="93">
        <f>IF(V2113=0,"",V2113/(1-AB2113-AM2113))</f>
      </c>
      <c r="AO2113" s="96">
        <v>1.2</v>
      </c>
      <c r="AP2113" s="93">
        <f>IF(BD!AJ2113="","",BD!AJ2113*BD!AO2113)</f>
      </c>
      <c r="AQ2113" s="91">
        <f>BD!AM2113/BD!AK2113-1</f>
        <v>0</v>
      </c>
      <c r="AR2113" s="91">
        <f>IF(BD!AN2113="","",IF(BD!AJ2113="","",BD!AN2113/BD!AJ2113-1))</f>
      </c>
      <c r="AS2113" s="91">
        <f>IF(BD!AN2113="","",IF(BD!AN2113&lt;BD!AL2113,"ABAIXO DA META","DENTRO DA META"))</f>
      </c>
      <c r="AT2113" s="91" t="str">
        <f>IF(BD!AJ2113="","EM ANÁLISE",IF(BD!AP2113&gt;=BD!AN2113,"GO", "NO GO"))</f>
        <v>EM ANÁLISE</v>
      </c>
      <c r="AU2113" s="97">
        <f>IF(AN2113="","",+BD!$AN2113-AJ2113)</f>
      </c>
      <c r="AV2113" s="98"/>
      <c r="AW2113" s="90">
        <f>BD!P2113*BD!AC2113</f>
        <v>0</v>
      </c>
      <c r="AX2113" s="90">
        <f>BD!V2113*BD!AC2113</f>
        <v>0</v>
      </c>
      <c r="AY2113" s="90">
        <f>IF(BD!AN2113="","",BD!AN2113*BD!AC2113)</f>
      </c>
      <c r="AZ2113" s="75" t="s">
        <v>123</v>
      </c>
      <c r="BA2113" s="75"/>
      <c r="BB2113" s="75"/>
      <c r="BC2113" s="75"/>
      <c r="BD2113" s="104"/>
      <c r="BE2113" s="104"/>
      <c r="BF2113" s="101"/>
      <c r="BG2113" s="101"/>
      <c r="BH2113" s="101"/>
      <c r="BI2113" s="101"/>
      <c r="BJ2113" s="101"/>
      <c r="BK2113" s="101"/>
      <c r="BL2113" s="101"/>
      <c r="BM2113" s="101"/>
      <c r="BN2113" s="101"/>
      <c r="BO2113" s="103"/>
      <c r="BP2113" s="101"/>
      <c r="BQ2113" s="101"/>
      <c r="BR2113" s="101"/>
      <c r="BS2113" s="101"/>
      <c r="BT2113" s="101"/>
      <c r="BU2113" s="101"/>
      <c r="BV2113" s="101"/>
      <c r="BW2113" s="101"/>
      <c r="BX2113" s="101"/>
      <c r="BY2113" s="101"/>
      <c r="BZ2113" s="101"/>
      <c r="CA2113" s="101"/>
      <c r="CB2113" s="101"/>
      <c r="CC2113" s="101"/>
      <c r="CD2113" s="101"/>
      <c r="CE2113" s="101"/>
      <c r="CF2113" s="101"/>
      <c r="CG2113" s="37" t="e">
        <f>VLOOKUP(Table_1[[#This Row],[EAN]],'[1]Planilha1'!$E:$R,13,0)</f>
        <v>#N/A</v>
      </c>
      <c r="CI2113" s="188">
        <f>IF(Table_1[[#This Row],[STATUS MERCADO]]="GO",Table_1[[#This Row],[M. BRUTA TOTAL]],0)</f>
        <v>0</v>
      </c>
      <c r="CJ2113" s="188">
        <f>IF(Table_1[[#This Row],[STATUS MERCADO]]="GO",Table_1[[#This Row],[PV UNIT. REALIZADO]]*Table_1[[#This Row],[QUANTIDADE]],0)</f>
        <v>0</v>
      </c>
    </row>
    <row r="2114" ht="15" hidden="1">
      <c r="A2114" s="7"/>
      <c r="B2114" s="84" t="s">
        <v>400</v>
      </c>
      <c r="C2114" s="75">
        <v>223800</v>
      </c>
      <c r="D2114" s="75">
        <v>61000240</v>
      </c>
      <c r="E2114" s="85">
        <v>7891024078167</v>
      </c>
      <c r="F2114" s="86" t="s">
        <v>2384</v>
      </c>
      <c r="G2114" s="75" t="s">
        <v>15</v>
      </c>
      <c r="H2114" s="75">
        <v>1620</v>
      </c>
      <c r="I2114" s="87" t="s">
        <v>1541</v>
      </c>
      <c r="J2114" s="75" t="s">
        <v>1719</v>
      </c>
      <c r="K2114" s="88" t="s">
        <v>1177</v>
      </c>
      <c r="L2114" s="88">
        <v>12</v>
      </c>
      <c r="M2114" s="88">
        <v>0</v>
      </c>
      <c r="N2114" s="75" t="s">
        <v>85</v>
      </c>
      <c r="O2114" s="75" t="s">
        <v>1739</v>
      </c>
      <c r="P2114" s="89"/>
      <c r="Q2114" s="90">
        <f>(17/100+7.6/100+1.65/100)*P2114</f>
        <v>0</v>
      </c>
      <c r="R2114" s="90"/>
      <c r="S2114" s="90"/>
      <c r="T2114" s="90"/>
      <c r="U2114" s="90"/>
      <c r="V2114" s="90">
        <f>+P2114-Q2114+R2114+S2114+T2114+U2114</f>
        <v>0</v>
      </c>
      <c r="W2114" s="91">
        <f>(1.02/100)</f>
        <v>1.02E-2</v>
      </c>
      <c r="X2114" s="91">
        <v>4.8E-3</v>
      </c>
      <c r="Y2114" s="91">
        <v>0.17</v>
      </c>
      <c r="Z2114" s="91">
        <v>1.65E-2</v>
      </c>
      <c r="AA2114" s="91">
        <v>7.6E-2</v>
      </c>
      <c r="AB2114" s="91">
        <f>SUM(W2114:AA2114)</f>
        <v>0.2775</v>
      </c>
      <c r="AC2114" s="75">
        <v>12</v>
      </c>
      <c r="AD2114" s="92">
        <f>IF(AL2114="","",+AC2114*AL2114)</f>
      </c>
      <c r="AE2114" s="93">
        <f>IF(AL2114="","",+AL2114*AB2114)</f>
      </c>
      <c r="AF2114" s="92">
        <f>IF(AL2114="","",+AL2114-AE2114)</f>
      </c>
      <c r="AG2114" s="93">
        <f>+V2114</f>
        <v>0</v>
      </c>
      <c r="AH2114" s="92">
        <f>IF(AF2114="","",+AF2114-AG2114)</f>
      </c>
      <c r="AI2114" s="92">
        <f>IF(AH2114="","",+AH2114*AC2114)</f>
      </c>
      <c r="AJ2114" s="93"/>
      <c r="AK2114" s="94">
        <v>0.33</v>
      </c>
      <c r="AL2114" s="93">
        <f>IF(V2114=0,"",V2114/(1-AB2114-AK2114))</f>
      </c>
      <c r="AM2114" s="95">
        <v>0.33</v>
      </c>
      <c r="AN2114" s="93">
        <f>IF(V2114=0,"",V2114/(1-AB2114-AM2114))</f>
      </c>
      <c r="AO2114" s="96">
        <v>1.2</v>
      </c>
      <c r="AP2114" s="93">
        <f>IF(BD!AJ2114="","",BD!AJ2114*BD!AO2114)</f>
      </c>
      <c r="AQ2114" s="91">
        <f>BD!AM2114/BD!AK2114-1</f>
        <v>0</v>
      </c>
      <c r="AR2114" s="91">
        <f>IF(BD!AN2114="","",IF(BD!AJ2114="","",BD!AN2114/BD!AJ2114-1))</f>
      </c>
      <c r="AS2114" s="91">
        <f>IF(BD!AN2114="","",IF(BD!AN2114&lt;BD!AL2114,"ABAIXO DA META","DENTRO DA META"))</f>
      </c>
      <c r="AT2114" s="91" t="str">
        <f>IF(BD!AJ2114="","EM ANÁLISE",IF(BD!AP2114&gt;=BD!AN2114,"GO", "NO GO"))</f>
        <v>EM ANÁLISE</v>
      </c>
      <c r="AU2114" s="97">
        <f>IF(AN2114="","",+BD!$AN2114-AJ2114)</f>
      </c>
      <c r="AV2114" s="98"/>
      <c r="AW2114" s="90">
        <f>BD!P2114*BD!AC2114</f>
        <v>0</v>
      </c>
      <c r="AX2114" s="90">
        <f>BD!V2114*BD!AC2114</f>
        <v>0</v>
      </c>
      <c r="AY2114" s="90">
        <f>IF(BD!AN2114="","",BD!AN2114*BD!AC2114)</f>
      </c>
      <c r="AZ2114" s="75" t="s">
        <v>123</v>
      </c>
      <c r="BA2114" s="75"/>
      <c r="BB2114" s="75"/>
      <c r="BC2114" s="75"/>
      <c r="BD2114" s="104"/>
      <c r="BE2114" s="104"/>
      <c r="BF2114" s="101"/>
      <c r="BG2114" s="101"/>
      <c r="BH2114" s="101"/>
      <c r="BI2114" s="101"/>
      <c r="BJ2114" s="101"/>
      <c r="BK2114" s="101"/>
      <c r="BL2114" s="101"/>
      <c r="BM2114" s="101"/>
      <c r="BN2114" s="101"/>
      <c r="BO2114" s="103"/>
      <c r="BP2114" s="101"/>
      <c r="BQ2114" s="101"/>
      <c r="BR2114" s="101"/>
      <c r="BS2114" s="101"/>
      <c r="BT2114" s="101"/>
      <c r="BU2114" s="101"/>
      <c r="BV2114" s="101"/>
      <c r="BW2114" s="101"/>
      <c r="BX2114" s="101"/>
      <c r="BY2114" s="101"/>
      <c r="BZ2114" s="101"/>
      <c r="CA2114" s="101"/>
      <c r="CB2114" s="101"/>
      <c r="CC2114" s="101"/>
      <c r="CD2114" s="101"/>
      <c r="CE2114" s="101"/>
      <c r="CF2114" s="101"/>
      <c r="CG2114" s="37" t="e">
        <f>VLOOKUP(Table_1[[#This Row],[EAN]],'[1]Planilha1'!$E:$R,13,0)</f>
        <v>#N/A</v>
      </c>
      <c r="CI2114" s="188">
        <f>IF(Table_1[[#This Row],[STATUS MERCADO]]="GO",Table_1[[#This Row],[M. BRUTA TOTAL]],0)</f>
        <v>0</v>
      </c>
      <c r="CJ2114" s="188">
        <f>IF(Table_1[[#This Row],[STATUS MERCADO]]="GO",Table_1[[#This Row],[PV UNIT. REALIZADO]]*Table_1[[#This Row],[QUANTIDADE]],0)</f>
        <v>0</v>
      </c>
    </row>
    <row r="2115" ht="15" hidden="1">
      <c r="A2115" s="7"/>
      <c r="B2115" s="84" t="s">
        <v>400</v>
      </c>
      <c r="C2115" s="75">
        <v>223801</v>
      </c>
      <c r="D2115" s="75" t="s">
        <v>2385</v>
      </c>
      <c r="E2115" s="85">
        <v>7891024041291</v>
      </c>
      <c r="F2115" s="86" t="s">
        <v>2386</v>
      </c>
      <c r="G2115" s="75" t="s">
        <v>20</v>
      </c>
      <c r="H2115" s="75">
        <v>1850</v>
      </c>
      <c r="I2115" s="87" t="s">
        <v>1411</v>
      </c>
      <c r="J2115" s="75" t="s">
        <v>1404</v>
      </c>
      <c r="K2115" s="88" t="s">
        <v>1177</v>
      </c>
      <c r="L2115" s="88">
        <v>12</v>
      </c>
      <c r="M2115" s="88">
        <v>0</v>
      </c>
      <c r="N2115" s="75" t="s">
        <v>85</v>
      </c>
      <c r="O2115" s="75" t="s">
        <v>1739</v>
      </c>
      <c r="P2115" s="89"/>
      <c r="Q2115" s="90">
        <f>(17/100+7.6/100+1.65/100)*P2115</f>
        <v>0</v>
      </c>
      <c r="R2115" s="90"/>
      <c r="S2115" s="90"/>
      <c r="T2115" s="90"/>
      <c r="U2115" s="90"/>
      <c r="V2115" s="90">
        <f>+P2115-Q2115+R2115+S2115+T2115+U2115</f>
        <v>0</v>
      </c>
      <c r="W2115" s="91">
        <f>(1.02/100)</f>
        <v>1.02E-2</v>
      </c>
      <c r="X2115" s="91">
        <v>4.8E-3</v>
      </c>
      <c r="Y2115" s="91">
        <v>0.17</v>
      </c>
      <c r="Z2115" s="91">
        <v>1.65E-2</v>
      </c>
      <c r="AA2115" s="91">
        <v>7.6E-2</v>
      </c>
      <c r="AB2115" s="91">
        <f>SUM(W2115:AA2115)</f>
        <v>0.2775</v>
      </c>
      <c r="AC2115" s="75">
        <v>12</v>
      </c>
      <c r="AD2115" s="92">
        <f>IF(AL2115="","",+AC2115*AL2115)</f>
      </c>
      <c r="AE2115" s="93">
        <f>IF(AL2115="","",+AL2115*AB2115)</f>
      </c>
      <c r="AF2115" s="92">
        <f>IF(AL2115="","",+AL2115-AE2115)</f>
      </c>
      <c r="AG2115" s="93">
        <f>+V2115</f>
        <v>0</v>
      </c>
      <c r="AH2115" s="92">
        <f>IF(AF2115="","",+AF2115-AG2115)</f>
      </c>
      <c r="AI2115" s="92">
        <f>IF(AH2115="","",+AH2115*AC2115)</f>
      </c>
      <c r="AJ2115" s="93"/>
      <c r="AK2115" s="94">
        <v>0.33</v>
      </c>
      <c r="AL2115" s="93">
        <f>IF(V2115=0,"",V2115/(1-AB2115-AK2115))</f>
      </c>
      <c r="AM2115" s="95">
        <v>0.33</v>
      </c>
      <c r="AN2115" s="93">
        <f>IF(V2115=0,"",V2115/(1-AB2115-AM2115))</f>
      </c>
      <c r="AO2115" s="96">
        <v>1.2</v>
      </c>
      <c r="AP2115" s="93">
        <f>IF(BD!AJ2115="","",BD!AJ2115*BD!AO2115)</f>
      </c>
      <c r="AQ2115" s="91">
        <f>BD!AM2115/BD!AK2115-1</f>
        <v>0</v>
      </c>
      <c r="AR2115" s="91">
        <f>IF(BD!AN2115="","",IF(BD!AJ2115="","",BD!AN2115/BD!AJ2115-1))</f>
      </c>
      <c r="AS2115" s="91">
        <f>IF(BD!AN2115="","",IF(BD!AN2115&lt;BD!AL2115,"ABAIXO DA META","DENTRO DA META"))</f>
      </c>
      <c r="AT2115" s="91" t="str">
        <f>IF(BD!AJ2115="","EM ANÁLISE",IF(BD!AP2115&gt;=BD!AN2115,"GO", "NO GO"))</f>
        <v>EM ANÁLISE</v>
      </c>
      <c r="AU2115" s="97">
        <f>IF(AN2115="","",+BD!$AN2115-AJ2115)</f>
      </c>
      <c r="AV2115" s="98"/>
      <c r="AW2115" s="90">
        <f>BD!P2115*BD!AC2115</f>
        <v>0</v>
      </c>
      <c r="AX2115" s="90">
        <f>BD!V2115*BD!AC2115</f>
        <v>0</v>
      </c>
      <c r="AY2115" s="90">
        <f>IF(BD!AN2115="","",BD!AN2115*BD!AC2115)</f>
      </c>
      <c r="AZ2115" s="75" t="s">
        <v>123</v>
      </c>
      <c r="BA2115" s="75"/>
      <c r="BB2115" s="75"/>
      <c r="BC2115" s="75"/>
      <c r="BD2115" s="104"/>
      <c r="BE2115" s="104"/>
      <c r="BF2115" s="101"/>
      <c r="BG2115" s="101"/>
      <c r="BH2115" s="101"/>
      <c r="BI2115" s="101"/>
      <c r="BJ2115" s="101"/>
      <c r="BK2115" s="101"/>
      <c r="BL2115" s="101"/>
      <c r="BM2115" s="101"/>
      <c r="BN2115" s="101"/>
      <c r="BO2115" s="103"/>
      <c r="BP2115" s="101"/>
      <c r="BQ2115" s="101"/>
      <c r="BR2115" s="101"/>
      <c r="BS2115" s="101"/>
      <c r="BT2115" s="101"/>
      <c r="BU2115" s="101"/>
      <c r="BV2115" s="101"/>
      <c r="BW2115" s="101"/>
      <c r="BX2115" s="101"/>
      <c r="BY2115" s="101"/>
      <c r="BZ2115" s="101"/>
      <c r="CA2115" s="101"/>
      <c r="CB2115" s="101"/>
      <c r="CC2115" s="101"/>
      <c r="CD2115" s="101"/>
      <c r="CE2115" s="101"/>
      <c r="CF2115" s="101"/>
      <c r="CG2115" s="37" t="e">
        <f>VLOOKUP(Table_1[[#This Row],[EAN]],'[1]Planilha1'!$E:$R,13,0)</f>
        <v>#N/A</v>
      </c>
      <c r="CI2115" s="188">
        <f>IF(Table_1[[#This Row],[STATUS MERCADO]]="GO",Table_1[[#This Row],[M. BRUTA TOTAL]],0)</f>
        <v>0</v>
      </c>
      <c r="CJ2115" s="188">
        <f>IF(Table_1[[#This Row],[STATUS MERCADO]]="GO",Table_1[[#This Row],[PV UNIT. REALIZADO]]*Table_1[[#This Row],[QUANTIDADE]],0)</f>
        <v>0</v>
      </c>
    </row>
    <row r="2116" ht="15" hidden="1">
      <c r="A2116" s="7"/>
      <c r="B2116" s="84" t="s">
        <v>400</v>
      </c>
      <c r="C2116" s="75">
        <v>223802</v>
      </c>
      <c r="D2116" s="75" t="s">
        <v>2387</v>
      </c>
      <c r="E2116" s="85">
        <v>7891024041253</v>
      </c>
      <c r="F2116" s="86" t="s">
        <v>2388</v>
      </c>
      <c r="G2116" s="75" t="s">
        <v>20</v>
      </c>
      <c r="H2116" s="75">
        <v>1850</v>
      </c>
      <c r="I2116" s="87" t="s">
        <v>1411</v>
      </c>
      <c r="J2116" s="75" t="s">
        <v>1404</v>
      </c>
      <c r="K2116" s="88" t="s">
        <v>1177</v>
      </c>
      <c r="L2116" s="88">
        <v>12</v>
      </c>
      <c r="M2116" s="88">
        <v>0</v>
      </c>
      <c r="N2116" s="75" t="s">
        <v>85</v>
      </c>
      <c r="O2116" s="75" t="s">
        <v>1739</v>
      </c>
      <c r="P2116" s="89"/>
      <c r="Q2116" s="90">
        <f>(17/100+7.6/100+1.65/100)*P2116</f>
        <v>0</v>
      </c>
      <c r="R2116" s="90"/>
      <c r="S2116" s="90"/>
      <c r="T2116" s="90"/>
      <c r="U2116" s="90"/>
      <c r="V2116" s="90">
        <f>+P2116-Q2116+R2116+S2116+T2116+U2116</f>
        <v>0</v>
      </c>
      <c r="W2116" s="91">
        <f>(1.02/100)</f>
        <v>1.02E-2</v>
      </c>
      <c r="X2116" s="91">
        <v>4.8E-3</v>
      </c>
      <c r="Y2116" s="91">
        <v>0.17</v>
      </c>
      <c r="Z2116" s="91">
        <v>1.65E-2</v>
      </c>
      <c r="AA2116" s="91">
        <v>7.6E-2</v>
      </c>
      <c r="AB2116" s="91">
        <f>SUM(W2116:AA2116)</f>
        <v>0.2775</v>
      </c>
      <c r="AC2116" s="75">
        <v>12</v>
      </c>
      <c r="AD2116" s="92">
        <f>IF(AL2116="","",+AC2116*AL2116)</f>
      </c>
      <c r="AE2116" s="93">
        <f>IF(AL2116="","",+AL2116*AB2116)</f>
      </c>
      <c r="AF2116" s="92">
        <f>IF(AL2116="","",+AL2116-AE2116)</f>
      </c>
      <c r="AG2116" s="93">
        <f>+V2116</f>
        <v>0</v>
      </c>
      <c r="AH2116" s="92">
        <f>IF(AF2116="","",+AF2116-AG2116)</f>
      </c>
      <c r="AI2116" s="92">
        <f>IF(AH2116="","",+AH2116*AC2116)</f>
      </c>
      <c r="AJ2116" s="93"/>
      <c r="AK2116" s="94">
        <v>0.33</v>
      </c>
      <c r="AL2116" s="93">
        <f>IF(V2116=0,"",V2116/(1-AB2116-AK2116))</f>
      </c>
      <c r="AM2116" s="95">
        <v>0.33</v>
      </c>
      <c r="AN2116" s="93">
        <f>IF(V2116=0,"",V2116/(1-AB2116-AM2116))</f>
      </c>
      <c r="AO2116" s="96">
        <v>1.2</v>
      </c>
      <c r="AP2116" s="93">
        <f>IF(BD!AJ2116="","",BD!AJ2116*BD!AO2116)</f>
      </c>
      <c r="AQ2116" s="91">
        <f>BD!AM2116/BD!AK2116-1</f>
        <v>0</v>
      </c>
      <c r="AR2116" s="91">
        <f>IF(BD!AN2116="","",IF(BD!AJ2116="","",BD!AN2116/BD!AJ2116-1))</f>
      </c>
      <c r="AS2116" s="91">
        <f>IF(BD!AN2116="","",IF(BD!AN2116&lt;BD!AL2116,"ABAIXO DA META","DENTRO DA META"))</f>
      </c>
      <c r="AT2116" s="91" t="str">
        <f>IF(BD!AJ2116="","EM ANÁLISE",IF(BD!AP2116&gt;=BD!AN2116,"GO", "NO GO"))</f>
        <v>EM ANÁLISE</v>
      </c>
      <c r="AU2116" s="97">
        <f>IF(AN2116="","",+BD!$AN2116-AJ2116)</f>
      </c>
      <c r="AV2116" s="98"/>
      <c r="AW2116" s="90">
        <f>BD!P2116*BD!AC2116</f>
        <v>0</v>
      </c>
      <c r="AX2116" s="90">
        <f>BD!V2116*BD!AC2116</f>
        <v>0</v>
      </c>
      <c r="AY2116" s="90">
        <f>IF(BD!AN2116="","",BD!AN2116*BD!AC2116)</f>
      </c>
      <c r="AZ2116" s="75" t="s">
        <v>123</v>
      </c>
      <c r="BA2116" s="75"/>
      <c r="BB2116" s="75"/>
      <c r="BC2116" s="75"/>
      <c r="BD2116" s="104"/>
      <c r="BE2116" s="104"/>
      <c r="BF2116" s="101"/>
      <c r="BG2116" s="101"/>
      <c r="BH2116" s="101"/>
      <c r="BI2116" s="101"/>
      <c r="BJ2116" s="101"/>
      <c r="BK2116" s="101"/>
      <c r="BL2116" s="101"/>
      <c r="BM2116" s="101"/>
      <c r="BN2116" s="101"/>
      <c r="BO2116" s="103"/>
      <c r="BP2116" s="101"/>
      <c r="BQ2116" s="101"/>
      <c r="BR2116" s="101"/>
      <c r="BS2116" s="101"/>
      <c r="BT2116" s="101"/>
      <c r="BU2116" s="101"/>
      <c r="BV2116" s="101"/>
      <c r="BW2116" s="101"/>
      <c r="BX2116" s="101"/>
      <c r="BY2116" s="101"/>
      <c r="BZ2116" s="101"/>
      <c r="CA2116" s="101"/>
      <c r="CB2116" s="101"/>
      <c r="CC2116" s="101"/>
      <c r="CD2116" s="101"/>
      <c r="CE2116" s="101"/>
      <c r="CF2116" s="101"/>
      <c r="CG2116" s="37" t="e">
        <f>VLOOKUP(Table_1[[#This Row],[EAN]],'[1]Planilha1'!$E:$R,13,0)</f>
        <v>#N/A</v>
      </c>
      <c r="CI2116" s="188">
        <f>IF(Table_1[[#This Row],[STATUS MERCADO]]="GO",Table_1[[#This Row],[M. BRUTA TOTAL]],0)</f>
        <v>0</v>
      </c>
      <c r="CJ2116" s="188">
        <f>IF(Table_1[[#This Row],[STATUS MERCADO]]="GO",Table_1[[#This Row],[PV UNIT. REALIZADO]]*Table_1[[#This Row],[QUANTIDADE]],0)</f>
        <v>0</v>
      </c>
    </row>
    <row r="2117" ht="15" hidden="1">
      <c r="A2117" s="7"/>
      <c r="B2117" s="84" t="s">
        <v>400</v>
      </c>
      <c r="C2117" s="75">
        <v>223803</v>
      </c>
      <c r="D2117" s="75" t="s">
        <v>2389</v>
      </c>
      <c r="E2117" s="85">
        <v>7891024035078</v>
      </c>
      <c r="F2117" s="86" t="s">
        <v>2390</v>
      </c>
      <c r="G2117" s="75" t="s">
        <v>15</v>
      </c>
      <c r="H2117" s="75">
        <v>1090</v>
      </c>
      <c r="I2117" s="87" t="s">
        <v>1554</v>
      </c>
      <c r="J2117" s="75" t="s">
        <v>1607</v>
      </c>
      <c r="K2117" s="88" t="s">
        <v>1177</v>
      </c>
      <c r="L2117" s="88">
        <v>72</v>
      </c>
      <c r="M2117" s="88">
        <v>0</v>
      </c>
      <c r="N2117" s="75" t="s">
        <v>85</v>
      </c>
      <c r="O2117" s="75" t="s">
        <v>1739</v>
      </c>
      <c r="P2117" s="89"/>
      <c r="Q2117" s="90">
        <f>(17/100+7.6/100+1.65/100)*P2117</f>
        <v>0</v>
      </c>
      <c r="R2117" s="90"/>
      <c r="S2117" s="90"/>
      <c r="T2117" s="90"/>
      <c r="U2117" s="90"/>
      <c r="V2117" s="90">
        <f>+P2117-Q2117+R2117+S2117+T2117+U2117</f>
        <v>0</v>
      </c>
      <c r="W2117" s="91">
        <f>(1.02/100)</f>
        <v>1.02E-2</v>
      </c>
      <c r="X2117" s="91">
        <v>4.8E-3</v>
      </c>
      <c r="Y2117" s="91">
        <v>0.17</v>
      </c>
      <c r="Z2117" s="91">
        <v>1.65E-2</v>
      </c>
      <c r="AA2117" s="91">
        <v>7.6E-2</v>
      </c>
      <c r="AB2117" s="91">
        <f>SUM(W2117:AA2117)</f>
        <v>0.2775</v>
      </c>
      <c r="AC2117" s="75">
        <v>12</v>
      </c>
      <c r="AD2117" s="92">
        <f>IF(AL2117="","",+AC2117*AL2117)</f>
      </c>
      <c r="AE2117" s="93">
        <f>IF(AL2117="","",+AL2117*AB2117)</f>
      </c>
      <c r="AF2117" s="92">
        <f>IF(AL2117="","",+AL2117-AE2117)</f>
      </c>
      <c r="AG2117" s="93">
        <f>+V2117</f>
        <v>0</v>
      </c>
      <c r="AH2117" s="92">
        <f>IF(AF2117="","",+AF2117-AG2117)</f>
      </c>
      <c r="AI2117" s="92">
        <f>IF(AH2117="","",+AH2117*AC2117)</f>
      </c>
      <c r="AJ2117" s="93"/>
      <c r="AK2117" s="94">
        <v>0.33</v>
      </c>
      <c r="AL2117" s="93">
        <f>IF(V2117=0,"",V2117/(1-AB2117-AK2117))</f>
      </c>
      <c r="AM2117" s="95">
        <v>0.33</v>
      </c>
      <c r="AN2117" s="93">
        <f>IF(V2117=0,"",V2117/(1-AB2117-AM2117))</f>
      </c>
      <c r="AO2117" s="96">
        <v>1.2</v>
      </c>
      <c r="AP2117" s="93">
        <f>IF(BD!AJ2117="","",BD!AJ2117*BD!AO2117)</f>
      </c>
      <c r="AQ2117" s="91">
        <f>BD!AM2117/BD!AK2117-1</f>
        <v>0</v>
      </c>
      <c r="AR2117" s="91">
        <f>IF(BD!AN2117="","",IF(BD!AJ2117="","",BD!AN2117/BD!AJ2117-1))</f>
      </c>
      <c r="AS2117" s="91">
        <f>IF(BD!AN2117="","",IF(BD!AN2117&lt;BD!AL2117,"ABAIXO DA META","DENTRO DA META"))</f>
      </c>
      <c r="AT2117" s="91" t="str">
        <f>IF(BD!AJ2117="","EM ANÁLISE",IF(BD!AP2117&gt;=BD!AN2117,"GO", "NO GO"))</f>
        <v>EM ANÁLISE</v>
      </c>
      <c r="AU2117" s="97">
        <f>IF(AN2117="","",+BD!$AN2117-AJ2117)</f>
      </c>
      <c r="AV2117" s="98"/>
      <c r="AW2117" s="90">
        <f>BD!P2117*BD!AC2117</f>
        <v>0</v>
      </c>
      <c r="AX2117" s="90">
        <f>BD!V2117*BD!AC2117</f>
        <v>0</v>
      </c>
      <c r="AY2117" s="90">
        <f>IF(BD!AN2117="","",BD!AN2117*BD!AC2117)</f>
      </c>
      <c r="AZ2117" s="75" t="s">
        <v>123</v>
      </c>
      <c r="BA2117" s="75"/>
      <c r="BB2117" s="75"/>
      <c r="BC2117" s="75"/>
      <c r="BD2117" s="104"/>
      <c r="BE2117" s="104"/>
      <c r="BF2117" s="101"/>
      <c r="BG2117" s="101"/>
      <c r="BH2117" s="101"/>
      <c r="BI2117" s="101"/>
      <c r="BJ2117" s="101"/>
      <c r="BK2117" s="101"/>
      <c r="BL2117" s="101"/>
      <c r="BM2117" s="101"/>
      <c r="BN2117" s="101"/>
      <c r="BO2117" s="103"/>
      <c r="BP2117" s="101"/>
      <c r="BQ2117" s="101"/>
      <c r="BR2117" s="101"/>
      <c r="BS2117" s="101"/>
      <c r="BT2117" s="101"/>
      <c r="BU2117" s="101"/>
      <c r="BV2117" s="101"/>
      <c r="BW2117" s="101"/>
      <c r="BX2117" s="101"/>
      <c r="BY2117" s="101"/>
      <c r="BZ2117" s="101"/>
      <c r="CA2117" s="101"/>
      <c r="CB2117" s="101"/>
      <c r="CC2117" s="101"/>
      <c r="CD2117" s="101"/>
      <c r="CE2117" s="101"/>
      <c r="CF2117" s="101"/>
      <c r="CG2117" s="37" t="e">
        <f>VLOOKUP(Table_1[[#This Row],[EAN]],'[1]Planilha1'!$E:$R,13,0)</f>
        <v>#N/A</v>
      </c>
      <c r="CI2117" s="188">
        <f>IF(Table_1[[#This Row],[STATUS MERCADO]]="GO",Table_1[[#This Row],[M. BRUTA TOTAL]],0)</f>
        <v>0</v>
      </c>
      <c r="CJ2117" s="188">
        <f>IF(Table_1[[#This Row],[STATUS MERCADO]]="GO",Table_1[[#This Row],[PV UNIT. REALIZADO]]*Table_1[[#This Row],[QUANTIDADE]],0)</f>
        <v>0</v>
      </c>
    </row>
    <row r="2118" ht="15" hidden="1">
      <c r="A2118" s="7"/>
      <c r="B2118" s="84" t="s">
        <v>400</v>
      </c>
      <c r="C2118" s="75">
        <v>223804</v>
      </c>
      <c r="D2118" s="75" t="s">
        <v>2391</v>
      </c>
      <c r="E2118" s="85">
        <v>7891024035214</v>
      </c>
      <c r="F2118" s="86" t="s">
        <v>2392</v>
      </c>
      <c r="G2118" s="75" t="s">
        <v>15</v>
      </c>
      <c r="H2118" s="75">
        <v>1090</v>
      </c>
      <c r="I2118" s="87" t="s">
        <v>1554</v>
      </c>
      <c r="J2118" s="75" t="s">
        <v>1607</v>
      </c>
      <c r="K2118" s="88" t="s">
        <v>1177</v>
      </c>
      <c r="L2118" s="88">
        <v>72</v>
      </c>
      <c r="M2118" s="88">
        <v>0</v>
      </c>
      <c r="N2118" s="75" t="s">
        <v>85</v>
      </c>
      <c r="O2118" s="75" t="s">
        <v>1739</v>
      </c>
      <c r="P2118" s="89"/>
      <c r="Q2118" s="90">
        <f>(17/100+7.6/100+1.65/100)*P2118</f>
        <v>0</v>
      </c>
      <c r="R2118" s="90"/>
      <c r="S2118" s="90"/>
      <c r="T2118" s="90"/>
      <c r="U2118" s="90"/>
      <c r="V2118" s="90">
        <f>+P2118-Q2118+R2118+S2118+T2118+U2118</f>
        <v>0</v>
      </c>
      <c r="W2118" s="91">
        <f>(1.02/100)</f>
        <v>1.02E-2</v>
      </c>
      <c r="X2118" s="91">
        <v>4.8E-3</v>
      </c>
      <c r="Y2118" s="91">
        <v>0.17</v>
      </c>
      <c r="Z2118" s="91">
        <v>1.65E-2</v>
      </c>
      <c r="AA2118" s="91">
        <v>7.6E-2</v>
      </c>
      <c r="AB2118" s="91">
        <f>SUM(W2118:AA2118)</f>
        <v>0.2775</v>
      </c>
      <c r="AC2118" s="75">
        <v>12</v>
      </c>
      <c r="AD2118" s="92">
        <f>IF(AL2118="","",+AC2118*AL2118)</f>
      </c>
      <c r="AE2118" s="93">
        <f>IF(AL2118="","",+AL2118*AB2118)</f>
      </c>
      <c r="AF2118" s="92">
        <f>IF(AL2118="","",+AL2118-AE2118)</f>
      </c>
      <c r="AG2118" s="93">
        <f>+V2118</f>
        <v>0</v>
      </c>
      <c r="AH2118" s="92">
        <f>IF(AF2118="","",+AF2118-AG2118)</f>
      </c>
      <c r="AI2118" s="92">
        <f>IF(AH2118="","",+AH2118*AC2118)</f>
      </c>
      <c r="AJ2118" s="93"/>
      <c r="AK2118" s="94">
        <v>0.33</v>
      </c>
      <c r="AL2118" s="93">
        <f>IF(V2118=0,"",V2118/(1-AB2118-AK2118))</f>
      </c>
      <c r="AM2118" s="95">
        <v>0.33</v>
      </c>
      <c r="AN2118" s="93">
        <f>IF(V2118=0,"",V2118/(1-AB2118-AM2118))</f>
      </c>
      <c r="AO2118" s="96">
        <v>1.2</v>
      </c>
      <c r="AP2118" s="93">
        <f>IF(BD!AJ2118="","",BD!AJ2118*BD!AO2118)</f>
      </c>
      <c r="AQ2118" s="91">
        <f>BD!AM2118/BD!AK2118-1</f>
        <v>0</v>
      </c>
      <c r="AR2118" s="91">
        <f>IF(BD!AN2118="","",IF(BD!AJ2118="","",BD!AN2118/BD!AJ2118-1))</f>
      </c>
      <c r="AS2118" s="91">
        <f>IF(BD!AN2118="","",IF(BD!AN2118&lt;BD!AL2118,"ABAIXO DA META","DENTRO DA META"))</f>
      </c>
      <c r="AT2118" s="91" t="str">
        <f>IF(BD!AJ2118="","EM ANÁLISE",IF(BD!AP2118&gt;=BD!AN2118,"GO", "NO GO"))</f>
        <v>EM ANÁLISE</v>
      </c>
      <c r="AU2118" s="97">
        <f>IF(AN2118="","",+BD!$AN2118-AJ2118)</f>
      </c>
      <c r="AV2118" s="98"/>
      <c r="AW2118" s="90">
        <f>BD!P2118*BD!AC2118</f>
        <v>0</v>
      </c>
      <c r="AX2118" s="90">
        <f>BD!V2118*BD!AC2118</f>
        <v>0</v>
      </c>
      <c r="AY2118" s="90">
        <f>IF(BD!AN2118="","",BD!AN2118*BD!AC2118)</f>
      </c>
      <c r="AZ2118" s="75" t="s">
        <v>123</v>
      </c>
      <c r="BA2118" s="75"/>
      <c r="BB2118" s="75"/>
      <c r="BC2118" s="75"/>
      <c r="BD2118" s="104"/>
      <c r="BE2118" s="104"/>
      <c r="BF2118" s="101"/>
      <c r="BG2118" s="101"/>
      <c r="BH2118" s="101"/>
      <c r="BI2118" s="101"/>
      <c r="BJ2118" s="101"/>
      <c r="BK2118" s="101"/>
      <c r="BL2118" s="101"/>
      <c r="BM2118" s="101"/>
      <c r="BN2118" s="101"/>
      <c r="BO2118" s="103"/>
      <c r="BP2118" s="101"/>
      <c r="BQ2118" s="101"/>
      <c r="BR2118" s="101"/>
      <c r="BS2118" s="101"/>
      <c r="BT2118" s="101"/>
      <c r="BU2118" s="101"/>
      <c r="BV2118" s="101"/>
      <c r="BW2118" s="101"/>
      <c r="BX2118" s="101"/>
      <c r="BY2118" s="101"/>
      <c r="BZ2118" s="101"/>
      <c r="CA2118" s="101"/>
      <c r="CB2118" s="101"/>
      <c r="CC2118" s="101"/>
      <c r="CD2118" s="101"/>
      <c r="CE2118" s="101"/>
      <c r="CF2118" s="101"/>
      <c r="CG2118" s="37" t="e">
        <f>VLOOKUP(Table_1[[#This Row],[EAN]],'[1]Planilha1'!$E:$R,13,0)</f>
        <v>#N/A</v>
      </c>
      <c r="CI2118" s="188">
        <f>IF(Table_1[[#This Row],[STATUS MERCADO]]="GO",Table_1[[#This Row],[M. BRUTA TOTAL]],0)</f>
        <v>0</v>
      </c>
      <c r="CJ2118" s="188">
        <f>IF(Table_1[[#This Row],[STATUS MERCADO]]="GO",Table_1[[#This Row],[PV UNIT. REALIZADO]]*Table_1[[#This Row],[QUANTIDADE]],0)</f>
        <v>0</v>
      </c>
    </row>
    <row r="2119" ht="15" hidden="1">
      <c r="A2119" s="7"/>
      <c r="B2119" s="84" t="s">
        <v>400</v>
      </c>
      <c r="C2119" s="75">
        <v>223805</v>
      </c>
      <c r="D2119" s="75" t="s">
        <v>2393</v>
      </c>
      <c r="E2119" s="85">
        <v>7891024035320</v>
      </c>
      <c r="F2119" s="86" t="s">
        <v>2394</v>
      </c>
      <c r="G2119" s="75" t="s">
        <v>15</v>
      </c>
      <c r="H2119" s="75">
        <v>1090</v>
      </c>
      <c r="I2119" s="87" t="s">
        <v>1554</v>
      </c>
      <c r="J2119" s="75" t="s">
        <v>1607</v>
      </c>
      <c r="K2119" s="88" t="s">
        <v>1177</v>
      </c>
      <c r="L2119" s="88">
        <v>72</v>
      </c>
      <c r="M2119" s="88">
        <v>0</v>
      </c>
      <c r="N2119" s="75" t="s">
        <v>85</v>
      </c>
      <c r="O2119" s="75" t="s">
        <v>1739</v>
      </c>
      <c r="P2119" s="89"/>
      <c r="Q2119" s="90">
        <f>(17/100+7.6/100+1.65/100)*P2119</f>
        <v>0</v>
      </c>
      <c r="R2119" s="90"/>
      <c r="S2119" s="90"/>
      <c r="T2119" s="90"/>
      <c r="U2119" s="90"/>
      <c r="V2119" s="90">
        <f>+P2119-Q2119+R2119+S2119+T2119+U2119</f>
        <v>0</v>
      </c>
      <c r="W2119" s="91">
        <f>(1.02/100)</f>
        <v>1.02E-2</v>
      </c>
      <c r="X2119" s="91">
        <v>4.8E-3</v>
      </c>
      <c r="Y2119" s="91">
        <v>0.17</v>
      </c>
      <c r="Z2119" s="91">
        <v>1.65E-2</v>
      </c>
      <c r="AA2119" s="91">
        <v>7.6E-2</v>
      </c>
      <c r="AB2119" s="91">
        <f>SUM(W2119:AA2119)</f>
        <v>0.2775</v>
      </c>
      <c r="AC2119" s="75">
        <v>12</v>
      </c>
      <c r="AD2119" s="92">
        <f>IF(AL2119="","",+AC2119*AL2119)</f>
      </c>
      <c r="AE2119" s="93">
        <f>IF(AL2119="","",+AL2119*AB2119)</f>
      </c>
      <c r="AF2119" s="92">
        <f>IF(AL2119="","",+AL2119-AE2119)</f>
      </c>
      <c r="AG2119" s="93">
        <f>+V2119</f>
        <v>0</v>
      </c>
      <c r="AH2119" s="92">
        <f>IF(AF2119="","",+AF2119-AG2119)</f>
      </c>
      <c r="AI2119" s="92">
        <f>IF(AH2119="","",+AH2119*AC2119)</f>
      </c>
      <c r="AJ2119" s="93"/>
      <c r="AK2119" s="94">
        <v>0.33</v>
      </c>
      <c r="AL2119" s="93">
        <f>IF(V2119=0,"",V2119/(1-AB2119-AK2119))</f>
      </c>
      <c r="AM2119" s="95">
        <v>0.33</v>
      </c>
      <c r="AN2119" s="93">
        <f>IF(V2119=0,"",V2119/(1-AB2119-AM2119))</f>
      </c>
      <c r="AO2119" s="96">
        <v>1.2</v>
      </c>
      <c r="AP2119" s="93">
        <f>IF(BD!AJ2119="","",BD!AJ2119*BD!AO2119)</f>
      </c>
      <c r="AQ2119" s="91">
        <f>BD!AM2119/BD!AK2119-1</f>
        <v>0</v>
      </c>
      <c r="AR2119" s="91">
        <f>IF(BD!AN2119="","",IF(BD!AJ2119="","",BD!AN2119/BD!AJ2119-1))</f>
      </c>
      <c r="AS2119" s="91">
        <f>IF(BD!AN2119="","",IF(BD!AN2119&lt;BD!AL2119,"ABAIXO DA META","DENTRO DA META"))</f>
      </c>
      <c r="AT2119" s="91" t="str">
        <f>IF(BD!AJ2119="","EM ANÁLISE",IF(BD!AP2119&gt;=BD!AN2119,"GO", "NO GO"))</f>
        <v>EM ANÁLISE</v>
      </c>
      <c r="AU2119" s="97">
        <f>IF(AN2119="","",+BD!$AN2119-AJ2119)</f>
      </c>
      <c r="AV2119" s="98"/>
      <c r="AW2119" s="90">
        <f>BD!P2119*BD!AC2119</f>
        <v>0</v>
      </c>
      <c r="AX2119" s="90">
        <f>BD!V2119*BD!AC2119</f>
        <v>0</v>
      </c>
      <c r="AY2119" s="90">
        <f>IF(BD!AN2119="","",BD!AN2119*BD!AC2119)</f>
      </c>
      <c r="AZ2119" s="75" t="s">
        <v>123</v>
      </c>
      <c r="BA2119" s="75"/>
      <c r="BB2119" s="75"/>
      <c r="BC2119" s="75"/>
      <c r="BD2119" s="104"/>
      <c r="BE2119" s="104"/>
      <c r="BF2119" s="101"/>
      <c r="BG2119" s="101"/>
      <c r="BH2119" s="101"/>
      <c r="BI2119" s="101"/>
      <c r="BJ2119" s="101"/>
      <c r="BK2119" s="101"/>
      <c r="BL2119" s="101"/>
      <c r="BM2119" s="101"/>
      <c r="BN2119" s="101"/>
      <c r="BO2119" s="103"/>
      <c r="BP2119" s="101"/>
      <c r="BQ2119" s="101"/>
      <c r="BR2119" s="101"/>
      <c r="BS2119" s="101"/>
      <c r="BT2119" s="101"/>
      <c r="BU2119" s="101"/>
      <c r="BV2119" s="101"/>
      <c r="BW2119" s="101"/>
      <c r="BX2119" s="101"/>
      <c r="BY2119" s="101"/>
      <c r="BZ2119" s="101"/>
      <c r="CA2119" s="101"/>
      <c r="CB2119" s="101"/>
      <c r="CC2119" s="101"/>
      <c r="CD2119" s="101"/>
      <c r="CE2119" s="101"/>
      <c r="CF2119" s="101"/>
      <c r="CG2119" s="37" t="e">
        <f>VLOOKUP(Table_1[[#This Row],[EAN]],'[1]Planilha1'!$E:$R,13,0)</f>
        <v>#N/A</v>
      </c>
      <c r="CI2119" s="188">
        <f>IF(Table_1[[#This Row],[STATUS MERCADO]]="GO",Table_1[[#This Row],[M. BRUTA TOTAL]],0)</f>
        <v>0</v>
      </c>
      <c r="CJ2119" s="188">
        <f>IF(Table_1[[#This Row],[STATUS MERCADO]]="GO",Table_1[[#This Row],[PV UNIT. REALIZADO]]*Table_1[[#This Row],[QUANTIDADE]],0)</f>
        <v>0</v>
      </c>
    </row>
    <row r="2120" ht="15" hidden="1">
      <c r="A2120" s="7"/>
      <c r="B2120" s="84" t="s">
        <v>400</v>
      </c>
      <c r="C2120" s="75">
        <v>223806</v>
      </c>
      <c r="D2120" s="75" t="s">
        <v>2395</v>
      </c>
      <c r="E2120" s="85">
        <v>7891024034996</v>
      </c>
      <c r="F2120" s="86" t="s">
        <v>2396</v>
      </c>
      <c r="G2120" s="75" t="s">
        <v>15</v>
      </c>
      <c r="H2120" s="75">
        <v>1090</v>
      </c>
      <c r="I2120" s="87" t="s">
        <v>1554</v>
      </c>
      <c r="J2120" s="75" t="s">
        <v>1607</v>
      </c>
      <c r="K2120" s="88" t="s">
        <v>1177</v>
      </c>
      <c r="L2120" s="88">
        <v>72</v>
      </c>
      <c r="M2120" s="88">
        <v>0</v>
      </c>
      <c r="N2120" s="75" t="s">
        <v>85</v>
      </c>
      <c r="O2120" s="75" t="s">
        <v>1739</v>
      </c>
      <c r="P2120" s="89"/>
      <c r="Q2120" s="90">
        <f>(17/100+7.6/100+1.65/100)*P2120</f>
        <v>0</v>
      </c>
      <c r="R2120" s="90"/>
      <c r="S2120" s="90"/>
      <c r="T2120" s="90"/>
      <c r="U2120" s="90"/>
      <c r="V2120" s="90">
        <f>+P2120-Q2120+R2120+S2120+T2120+U2120</f>
        <v>0</v>
      </c>
      <c r="W2120" s="91">
        <f>(1.02/100)</f>
        <v>1.02E-2</v>
      </c>
      <c r="X2120" s="91">
        <v>4.8E-3</v>
      </c>
      <c r="Y2120" s="91">
        <v>0.17</v>
      </c>
      <c r="Z2120" s="91">
        <v>1.65E-2</v>
      </c>
      <c r="AA2120" s="91">
        <v>7.6E-2</v>
      </c>
      <c r="AB2120" s="91">
        <f>SUM(W2120:AA2120)</f>
        <v>0.2775</v>
      </c>
      <c r="AC2120" s="75">
        <v>12</v>
      </c>
      <c r="AD2120" s="92">
        <f>IF(AL2120="","",+AC2120*AL2120)</f>
      </c>
      <c r="AE2120" s="93">
        <f>IF(AL2120="","",+AL2120*AB2120)</f>
      </c>
      <c r="AF2120" s="92">
        <f>IF(AL2120="","",+AL2120-AE2120)</f>
      </c>
      <c r="AG2120" s="93">
        <f>+V2120</f>
        <v>0</v>
      </c>
      <c r="AH2120" s="92">
        <f>IF(AF2120="","",+AF2120-AG2120)</f>
      </c>
      <c r="AI2120" s="92">
        <f>IF(AH2120="","",+AH2120*AC2120)</f>
      </c>
      <c r="AJ2120" s="93"/>
      <c r="AK2120" s="94">
        <v>0.33</v>
      </c>
      <c r="AL2120" s="93">
        <f>IF(V2120=0,"",V2120/(1-AB2120-AK2120))</f>
      </c>
      <c r="AM2120" s="95">
        <v>0.33</v>
      </c>
      <c r="AN2120" s="93">
        <f>IF(V2120=0,"",V2120/(1-AB2120-AM2120))</f>
      </c>
      <c r="AO2120" s="96">
        <v>1.2</v>
      </c>
      <c r="AP2120" s="93">
        <f>IF(BD!AJ2120="","",BD!AJ2120*BD!AO2120)</f>
      </c>
      <c r="AQ2120" s="91">
        <f>BD!AM2120/BD!AK2120-1</f>
        <v>0</v>
      </c>
      <c r="AR2120" s="91">
        <f>IF(BD!AN2120="","",IF(BD!AJ2120="","",BD!AN2120/BD!AJ2120-1))</f>
      </c>
      <c r="AS2120" s="91">
        <f>IF(BD!AN2120="","",IF(BD!AN2120&lt;BD!AL2120,"ABAIXO DA META","DENTRO DA META"))</f>
      </c>
      <c r="AT2120" s="91" t="str">
        <f>IF(BD!AJ2120="","EM ANÁLISE",IF(BD!AP2120&gt;=BD!AN2120,"GO", "NO GO"))</f>
        <v>EM ANÁLISE</v>
      </c>
      <c r="AU2120" s="97">
        <f>IF(AN2120="","",+BD!$AN2120-AJ2120)</f>
      </c>
      <c r="AV2120" s="98"/>
      <c r="AW2120" s="90">
        <f>BD!P2120*BD!AC2120</f>
        <v>0</v>
      </c>
      <c r="AX2120" s="90">
        <f>BD!V2120*BD!AC2120</f>
        <v>0</v>
      </c>
      <c r="AY2120" s="90">
        <f>IF(BD!AN2120="","",BD!AN2120*BD!AC2120)</f>
      </c>
      <c r="AZ2120" s="75" t="s">
        <v>123</v>
      </c>
      <c r="BA2120" s="75"/>
      <c r="BB2120" s="75"/>
      <c r="BC2120" s="75"/>
      <c r="BD2120" s="104"/>
      <c r="BE2120" s="104"/>
      <c r="BF2120" s="101"/>
      <c r="BG2120" s="101"/>
      <c r="BH2120" s="101"/>
      <c r="BI2120" s="101"/>
      <c r="BJ2120" s="101"/>
      <c r="BK2120" s="101"/>
      <c r="BL2120" s="101"/>
      <c r="BM2120" s="101"/>
      <c r="BN2120" s="101"/>
      <c r="BO2120" s="103"/>
      <c r="BP2120" s="101"/>
      <c r="BQ2120" s="101"/>
      <c r="BR2120" s="101"/>
      <c r="BS2120" s="101"/>
      <c r="BT2120" s="101"/>
      <c r="BU2120" s="101"/>
      <c r="BV2120" s="101"/>
      <c r="BW2120" s="101"/>
      <c r="BX2120" s="101"/>
      <c r="BY2120" s="101"/>
      <c r="BZ2120" s="101"/>
      <c r="CA2120" s="101"/>
      <c r="CB2120" s="101"/>
      <c r="CC2120" s="101"/>
      <c r="CD2120" s="101"/>
      <c r="CE2120" s="101"/>
      <c r="CF2120" s="101"/>
      <c r="CG2120" s="37" t="e">
        <f>VLOOKUP(Table_1[[#This Row],[EAN]],'[1]Planilha1'!$E:$R,13,0)</f>
        <v>#N/A</v>
      </c>
      <c r="CI2120" s="188">
        <f>IF(Table_1[[#This Row],[STATUS MERCADO]]="GO",Table_1[[#This Row],[M. BRUTA TOTAL]],0)</f>
        <v>0</v>
      </c>
      <c r="CJ2120" s="188">
        <f>IF(Table_1[[#This Row],[STATUS MERCADO]]="GO",Table_1[[#This Row],[PV UNIT. REALIZADO]]*Table_1[[#This Row],[QUANTIDADE]],0)</f>
        <v>0</v>
      </c>
    </row>
    <row r="2121" ht="15" hidden="1">
      <c r="A2121" s="7"/>
      <c r="B2121" s="84" t="s">
        <v>400</v>
      </c>
      <c r="C2121" s="75">
        <v>223807</v>
      </c>
      <c r="D2121" s="75" t="s">
        <v>2397</v>
      </c>
      <c r="E2121" s="85">
        <v>7891024035191</v>
      </c>
      <c r="F2121" s="86" t="s">
        <v>2398</v>
      </c>
      <c r="G2121" s="75" t="s">
        <v>15</v>
      </c>
      <c r="H2121" s="75">
        <v>1090</v>
      </c>
      <c r="I2121" s="87" t="s">
        <v>1554</v>
      </c>
      <c r="J2121" s="75" t="s">
        <v>1607</v>
      </c>
      <c r="K2121" s="88" t="s">
        <v>1177</v>
      </c>
      <c r="L2121" s="88">
        <v>72</v>
      </c>
      <c r="M2121" s="88">
        <v>0</v>
      </c>
      <c r="N2121" s="75" t="s">
        <v>85</v>
      </c>
      <c r="O2121" s="75" t="s">
        <v>1739</v>
      </c>
      <c r="P2121" s="89"/>
      <c r="Q2121" s="90">
        <f>(17/100+7.6/100+1.65/100)*P2121</f>
        <v>0</v>
      </c>
      <c r="R2121" s="90"/>
      <c r="S2121" s="90"/>
      <c r="T2121" s="90"/>
      <c r="U2121" s="90"/>
      <c r="V2121" s="90">
        <f>+P2121-Q2121+R2121+S2121+T2121+U2121</f>
        <v>0</v>
      </c>
      <c r="W2121" s="91">
        <f>(1.02/100)</f>
        <v>1.02E-2</v>
      </c>
      <c r="X2121" s="91">
        <v>4.8E-3</v>
      </c>
      <c r="Y2121" s="91">
        <v>0.17</v>
      </c>
      <c r="Z2121" s="91">
        <v>1.65E-2</v>
      </c>
      <c r="AA2121" s="91">
        <v>7.6E-2</v>
      </c>
      <c r="AB2121" s="91">
        <f>SUM(W2121:AA2121)</f>
        <v>0.2775</v>
      </c>
      <c r="AC2121" s="75">
        <v>12</v>
      </c>
      <c r="AD2121" s="92">
        <f>IF(AL2121="","",+AC2121*AL2121)</f>
      </c>
      <c r="AE2121" s="93">
        <f>IF(AL2121="","",+AL2121*AB2121)</f>
      </c>
      <c r="AF2121" s="92">
        <f>IF(AL2121="","",+AL2121-AE2121)</f>
      </c>
      <c r="AG2121" s="93">
        <f>+V2121</f>
        <v>0</v>
      </c>
      <c r="AH2121" s="92">
        <f>IF(AF2121="","",+AF2121-AG2121)</f>
      </c>
      <c r="AI2121" s="92">
        <f>IF(AH2121="","",+AH2121*AC2121)</f>
      </c>
      <c r="AJ2121" s="93"/>
      <c r="AK2121" s="94">
        <v>0.33</v>
      </c>
      <c r="AL2121" s="93">
        <f>IF(V2121=0,"",V2121/(1-AB2121-AK2121))</f>
      </c>
      <c r="AM2121" s="95">
        <v>0.33</v>
      </c>
      <c r="AN2121" s="93">
        <f>IF(V2121=0,"",V2121/(1-AB2121-AM2121))</f>
      </c>
      <c r="AO2121" s="96">
        <v>1.2</v>
      </c>
      <c r="AP2121" s="93">
        <f>IF(BD!AJ2121="","",BD!AJ2121*BD!AO2121)</f>
      </c>
      <c r="AQ2121" s="91">
        <f>BD!AM2121/BD!AK2121-1</f>
        <v>0</v>
      </c>
      <c r="AR2121" s="91">
        <f>IF(BD!AN2121="","",IF(BD!AJ2121="","",BD!AN2121/BD!AJ2121-1))</f>
      </c>
      <c r="AS2121" s="91">
        <f>IF(BD!AN2121="","",IF(BD!AN2121&lt;BD!AL2121,"ABAIXO DA META","DENTRO DA META"))</f>
      </c>
      <c r="AT2121" s="91" t="str">
        <f>IF(BD!AJ2121="","EM ANÁLISE",IF(BD!AP2121&gt;=BD!AN2121,"GO", "NO GO"))</f>
        <v>EM ANÁLISE</v>
      </c>
      <c r="AU2121" s="97">
        <f>IF(AN2121="","",+BD!$AN2121-AJ2121)</f>
      </c>
      <c r="AV2121" s="98"/>
      <c r="AW2121" s="90">
        <f>BD!P2121*BD!AC2121</f>
        <v>0</v>
      </c>
      <c r="AX2121" s="90">
        <f>BD!V2121*BD!AC2121</f>
        <v>0</v>
      </c>
      <c r="AY2121" s="90">
        <f>IF(BD!AN2121="","",BD!AN2121*BD!AC2121)</f>
      </c>
      <c r="AZ2121" s="75" t="s">
        <v>123</v>
      </c>
      <c r="BA2121" s="75"/>
      <c r="BB2121" s="75"/>
      <c r="BC2121" s="75"/>
      <c r="BD2121" s="104"/>
      <c r="BE2121" s="104"/>
      <c r="BF2121" s="101"/>
      <c r="BG2121" s="101"/>
      <c r="BH2121" s="101"/>
      <c r="BI2121" s="101"/>
      <c r="BJ2121" s="101"/>
      <c r="BK2121" s="101"/>
      <c r="BL2121" s="101"/>
      <c r="BM2121" s="101"/>
      <c r="BN2121" s="101"/>
      <c r="BO2121" s="103"/>
      <c r="BP2121" s="101"/>
      <c r="BQ2121" s="101"/>
      <c r="BR2121" s="101"/>
      <c r="BS2121" s="101"/>
      <c r="BT2121" s="101"/>
      <c r="BU2121" s="101"/>
      <c r="BV2121" s="101"/>
      <c r="BW2121" s="101"/>
      <c r="BX2121" s="101"/>
      <c r="BY2121" s="101"/>
      <c r="BZ2121" s="101"/>
      <c r="CA2121" s="101"/>
      <c r="CB2121" s="101"/>
      <c r="CC2121" s="101"/>
      <c r="CD2121" s="101"/>
      <c r="CE2121" s="101"/>
      <c r="CF2121" s="101"/>
      <c r="CG2121" s="37" t="e">
        <f>VLOOKUP(Table_1[[#This Row],[EAN]],'[1]Planilha1'!$E:$R,13,0)</f>
        <v>#N/A</v>
      </c>
      <c r="CI2121" s="188">
        <f>IF(Table_1[[#This Row],[STATUS MERCADO]]="GO",Table_1[[#This Row],[M. BRUTA TOTAL]],0)</f>
        <v>0</v>
      </c>
      <c r="CJ2121" s="188">
        <f>IF(Table_1[[#This Row],[STATUS MERCADO]]="GO",Table_1[[#This Row],[PV UNIT. REALIZADO]]*Table_1[[#This Row],[QUANTIDADE]],0)</f>
        <v>0</v>
      </c>
    </row>
    <row r="2122" ht="15" hidden="1">
      <c r="A2122" s="7"/>
      <c r="B2122" s="84" t="s">
        <v>400</v>
      </c>
      <c r="C2122" s="75">
        <v>223808</v>
      </c>
      <c r="D2122" s="75" t="s">
        <v>2399</v>
      </c>
      <c r="E2122" s="85">
        <v>7891024038819</v>
      </c>
      <c r="F2122" s="86" t="s">
        <v>2400</v>
      </c>
      <c r="G2122" s="75" t="s">
        <v>15</v>
      </c>
      <c r="H2122" s="75">
        <v>1090</v>
      </c>
      <c r="I2122" s="87" t="s">
        <v>1554</v>
      </c>
      <c r="J2122" s="75" t="s">
        <v>1607</v>
      </c>
      <c r="K2122" s="88" t="s">
        <v>1177</v>
      </c>
      <c r="L2122" s="88">
        <v>72</v>
      </c>
      <c r="M2122" s="88">
        <v>0</v>
      </c>
      <c r="N2122" s="75" t="s">
        <v>85</v>
      </c>
      <c r="O2122" s="75" t="s">
        <v>1739</v>
      </c>
      <c r="P2122" s="89"/>
      <c r="Q2122" s="90">
        <f>(17/100+7.6/100+1.65/100)*P2122</f>
        <v>0</v>
      </c>
      <c r="R2122" s="90"/>
      <c r="S2122" s="90"/>
      <c r="T2122" s="90"/>
      <c r="U2122" s="90"/>
      <c r="V2122" s="90">
        <f>+P2122-Q2122+R2122+S2122+T2122+U2122</f>
        <v>0</v>
      </c>
      <c r="W2122" s="91">
        <f>(1.02/100)</f>
        <v>1.02E-2</v>
      </c>
      <c r="X2122" s="91">
        <v>4.8E-3</v>
      </c>
      <c r="Y2122" s="91">
        <v>0.17</v>
      </c>
      <c r="Z2122" s="91">
        <v>1.65E-2</v>
      </c>
      <c r="AA2122" s="91">
        <v>7.6E-2</v>
      </c>
      <c r="AB2122" s="91">
        <f>SUM(W2122:AA2122)</f>
        <v>0.2775</v>
      </c>
      <c r="AC2122" s="75">
        <v>12</v>
      </c>
      <c r="AD2122" s="92">
        <f>IF(AL2122="","",+AC2122*AL2122)</f>
      </c>
      <c r="AE2122" s="93">
        <f>IF(AL2122="","",+AL2122*AB2122)</f>
      </c>
      <c r="AF2122" s="92">
        <f>IF(AL2122="","",+AL2122-AE2122)</f>
      </c>
      <c r="AG2122" s="93">
        <f>+V2122</f>
        <v>0</v>
      </c>
      <c r="AH2122" s="92">
        <f>IF(AF2122="","",+AF2122-AG2122)</f>
      </c>
      <c r="AI2122" s="92">
        <f>IF(AH2122="","",+AH2122*AC2122)</f>
      </c>
      <c r="AJ2122" s="93"/>
      <c r="AK2122" s="94">
        <v>0.33</v>
      </c>
      <c r="AL2122" s="93">
        <f>IF(V2122=0,"",V2122/(1-AB2122-AK2122))</f>
      </c>
      <c r="AM2122" s="95">
        <v>0.33</v>
      </c>
      <c r="AN2122" s="93">
        <f>IF(V2122=0,"",V2122/(1-AB2122-AM2122))</f>
      </c>
      <c r="AO2122" s="96">
        <v>1.2</v>
      </c>
      <c r="AP2122" s="93">
        <f>IF(BD!AJ2122="","",BD!AJ2122*BD!AO2122)</f>
      </c>
      <c r="AQ2122" s="91">
        <f>BD!AM2122/BD!AK2122-1</f>
        <v>0</v>
      </c>
      <c r="AR2122" s="91">
        <f>IF(BD!AN2122="","",IF(BD!AJ2122="","",BD!AN2122/BD!AJ2122-1))</f>
      </c>
      <c r="AS2122" s="91">
        <f>IF(BD!AN2122="","",IF(BD!AN2122&lt;BD!AL2122,"ABAIXO DA META","DENTRO DA META"))</f>
      </c>
      <c r="AT2122" s="91" t="str">
        <f>IF(BD!AJ2122="","EM ANÁLISE",IF(BD!AP2122&gt;=BD!AN2122,"GO", "NO GO"))</f>
        <v>EM ANÁLISE</v>
      </c>
      <c r="AU2122" s="97">
        <f>IF(AN2122="","",+BD!$AN2122-AJ2122)</f>
      </c>
      <c r="AV2122" s="98"/>
      <c r="AW2122" s="90">
        <f>BD!P2122*BD!AC2122</f>
        <v>0</v>
      </c>
      <c r="AX2122" s="90">
        <f>BD!V2122*BD!AC2122</f>
        <v>0</v>
      </c>
      <c r="AY2122" s="90">
        <f>IF(BD!AN2122="","",BD!AN2122*BD!AC2122)</f>
      </c>
      <c r="AZ2122" s="75" t="s">
        <v>123</v>
      </c>
      <c r="BA2122" s="75"/>
      <c r="BB2122" s="75"/>
      <c r="BC2122" s="75"/>
      <c r="BD2122" s="104"/>
      <c r="BE2122" s="104"/>
      <c r="BF2122" s="101"/>
      <c r="BG2122" s="101"/>
      <c r="BH2122" s="101"/>
      <c r="BI2122" s="101"/>
      <c r="BJ2122" s="101"/>
      <c r="BK2122" s="101"/>
      <c r="BL2122" s="101"/>
      <c r="BM2122" s="101"/>
      <c r="BN2122" s="101"/>
      <c r="BO2122" s="103"/>
      <c r="BP2122" s="101"/>
      <c r="BQ2122" s="101"/>
      <c r="BR2122" s="101"/>
      <c r="BS2122" s="101"/>
      <c r="BT2122" s="101"/>
      <c r="BU2122" s="101"/>
      <c r="BV2122" s="101"/>
      <c r="BW2122" s="101"/>
      <c r="BX2122" s="101"/>
      <c r="BY2122" s="101"/>
      <c r="BZ2122" s="101"/>
      <c r="CA2122" s="101"/>
      <c r="CB2122" s="101"/>
      <c r="CC2122" s="101"/>
      <c r="CD2122" s="101"/>
      <c r="CE2122" s="101"/>
      <c r="CF2122" s="101"/>
      <c r="CG2122" s="37" t="e">
        <f>VLOOKUP(Table_1[[#This Row],[EAN]],'[1]Planilha1'!$E:$R,13,0)</f>
        <v>#N/A</v>
      </c>
      <c r="CI2122" s="188">
        <f>IF(Table_1[[#This Row],[STATUS MERCADO]]="GO",Table_1[[#This Row],[M. BRUTA TOTAL]],0)</f>
        <v>0</v>
      </c>
      <c r="CJ2122" s="188">
        <f>IF(Table_1[[#This Row],[STATUS MERCADO]]="GO",Table_1[[#This Row],[PV UNIT. REALIZADO]]*Table_1[[#This Row],[QUANTIDADE]],0)</f>
        <v>0</v>
      </c>
    </row>
    <row r="2123" ht="15" hidden="1">
      <c r="A2123" s="7"/>
      <c r="B2123" s="84" t="s">
        <v>400</v>
      </c>
      <c r="C2123" s="75">
        <v>223809</v>
      </c>
      <c r="D2123" s="75" t="s">
        <v>2401</v>
      </c>
      <c r="E2123" s="85">
        <v>7891024034910</v>
      </c>
      <c r="F2123" s="86" t="s">
        <v>2402</v>
      </c>
      <c r="G2123" s="75" t="s">
        <v>15</v>
      </c>
      <c r="H2123" s="75">
        <v>1090</v>
      </c>
      <c r="I2123" s="87" t="s">
        <v>1554</v>
      </c>
      <c r="J2123" s="75" t="s">
        <v>1607</v>
      </c>
      <c r="K2123" s="88" t="s">
        <v>1177</v>
      </c>
      <c r="L2123" s="88">
        <v>72</v>
      </c>
      <c r="M2123" s="88">
        <v>0</v>
      </c>
      <c r="N2123" s="75" t="s">
        <v>85</v>
      </c>
      <c r="O2123" s="75" t="s">
        <v>1739</v>
      </c>
      <c r="P2123" s="89"/>
      <c r="Q2123" s="90">
        <f>(17/100+7.6/100+1.65/100)*P2123</f>
        <v>0</v>
      </c>
      <c r="R2123" s="90"/>
      <c r="S2123" s="90"/>
      <c r="T2123" s="90"/>
      <c r="U2123" s="90"/>
      <c r="V2123" s="90">
        <f>+P2123-Q2123+R2123+S2123+T2123+U2123</f>
        <v>0</v>
      </c>
      <c r="W2123" s="91">
        <f>(1.02/100)</f>
        <v>1.02E-2</v>
      </c>
      <c r="X2123" s="91">
        <v>4.8E-3</v>
      </c>
      <c r="Y2123" s="91">
        <v>0.17</v>
      </c>
      <c r="Z2123" s="91">
        <v>1.65E-2</v>
      </c>
      <c r="AA2123" s="91">
        <v>7.6E-2</v>
      </c>
      <c r="AB2123" s="91">
        <f>SUM(W2123:AA2123)</f>
        <v>0.2775</v>
      </c>
      <c r="AC2123" s="75">
        <v>12</v>
      </c>
      <c r="AD2123" s="92">
        <f>IF(AL2123="","",+AC2123*AL2123)</f>
      </c>
      <c r="AE2123" s="93">
        <f>IF(AL2123="","",+AL2123*AB2123)</f>
      </c>
      <c r="AF2123" s="92">
        <f>IF(AL2123="","",+AL2123-AE2123)</f>
      </c>
      <c r="AG2123" s="93">
        <f>+V2123</f>
        <v>0</v>
      </c>
      <c r="AH2123" s="92">
        <f>IF(AF2123="","",+AF2123-AG2123)</f>
      </c>
      <c r="AI2123" s="92">
        <f>IF(AH2123="","",+AH2123*AC2123)</f>
      </c>
      <c r="AJ2123" s="93"/>
      <c r="AK2123" s="94">
        <v>0.33</v>
      </c>
      <c r="AL2123" s="93">
        <f>IF(V2123=0,"",V2123/(1-AB2123-AK2123))</f>
      </c>
      <c r="AM2123" s="95">
        <v>0.33</v>
      </c>
      <c r="AN2123" s="93">
        <f>IF(V2123=0,"",V2123/(1-AB2123-AM2123))</f>
      </c>
      <c r="AO2123" s="96">
        <v>1.2</v>
      </c>
      <c r="AP2123" s="93">
        <f>IF(BD!AJ2123="","",BD!AJ2123*BD!AO2123)</f>
      </c>
      <c r="AQ2123" s="91">
        <f>BD!AM2123/BD!AK2123-1</f>
        <v>0</v>
      </c>
      <c r="AR2123" s="91">
        <f>IF(BD!AN2123="","",IF(BD!AJ2123="","",BD!AN2123/BD!AJ2123-1))</f>
      </c>
      <c r="AS2123" s="91">
        <f>IF(BD!AN2123="","",IF(BD!AN2123&lt;BD!AL2123,"ABAIXO DA META","DENTRO DA META"))</f>
      </c>
      <c r="AT2123" s="91" t="str">
        <f>IF(BD!AJ2123="","EM ANÁLISE",IF(BD!AP2123&gt;=BD!AN2123,"GO", "NO GO"))</f>
        <v>EM ANÁLISE</v>
      </c>
      <c r="AU2123" s="97">
        <f>IF(AN2123="","",+BD!$AN2123-AJ2123)</f>
      </c>
      <c r="AV2123" s="98"/>
      <c r="AW2123" s="90">
        <f>BD!P2123*BD!AC2123</f>
        <v>0</v>
      </c>
      <c r="AX2123" s="90">
        <f>BD!V2123*BD!AC2123</f>
        <v>0</v>
      </c>
      <c r="AY2123" s="90">
        <f>IF(BD!AN2123="","",BD!AN2123*BD!AC2123)</f>
      </c>
      <c r="AZ2123" s="75" t="s">
        <v>123</v>
      </c>
      <c r="BA2123" s="75"/>
      <c r="BB2123" s="75"/>
      <c r="BC2123" s="75"/>
      <c r="BD2123" s="104"/>
      <c r="BE2123" s="104"/>
      <c r="BF2123" s="101"/>
      <c r="BG2123" s="101"/>
      <c r="BH2123" s="101"/>
      <c r="BI2123" s="101"/>
      <c r="BJ2123" s="101"/>
      <c r="BK2123" s="101"/>
      <c r="BL2123" s="101"/>
      <c r="BM2123" s="101"/>
      <c r="BN2123" s="101"/>
      <c r="BO2123" s="103"/>
      <c r="BP2123" s="101"/>
      <c r="BQ2123" s="101"/>
      <c r="BR2123" s="101"/>
      <c r="BS2123" s="101"/>
      <c r="BT2123" s="101"/>
      <c r="BU2123" s="101"/>
      <c r="BV2123" s="101"/>
      <c r="BW2123" s="101"/>
      <c r="BX2123" s="101"/>
      <c r="BY2123" s="101"/>
      <c r="BZ2123" s="101"/>
      <c r="CA2123" s="101"/>
      <c r="CB2123" s="101"/>
      <c r="CC2123" s="101"/>
      <c r="CD2123" s="101"/>
      <c r="CE2123" s="101"/>
      <c r="CF2123" s="101"/>
      <c r="CG2123" s="37" t="e">
        <f>VLOOKUP(Table_1[[#This Row],[EAN]],'[1]Planilha1'!$E:$R,13,0)</f>
        <v>#N/A</v>
      </c>
      <c r="CI2123" s="188">
        <f>IF(Table_1[[#This Row],[STATUS MERCADO]]="GO",Table_1[[#This Row],[M. BRUTA TOTAL]],0)</f>
        <v>0</v>
      </c>
      <c r="CJ2123" s="188">
        <f>IF(Table_1[[#This Row],[STATUS MERCADO]]="GO",Table_1[[#This Row],[PV UNIT. REALIZADO]]*Table_1[[#This Row],[QUANTIDADE]],0)</f>
        <v>0</v>
      </c>
    </row>
    <row r="2124" ht="15" hidden="1">
      <c r="A2124" s="7"/>
      <c r="B2124" s="84" t="s">
        <v>400</v>
      </c>
      <c r="C2124" s="75">
        <v>223810</v>
      </c>
      <c r="D2124" s="75" t="s">
        <v>2403</v>
      </c>
      <c r="E2124" s="85">
        <v>7891024035207</v>
      </c>
      <c r="F2124" s="86" t="s">
        <v>2404</v>
      </c>
      <c r="G2124" s="75" t="s">
        <v>15</v>
      </c>
      <c r="H2124" s="75">
        <v>1090</v>
      </c>
      <c r="I2124" s="87" t="s">
        <v>1554</v>
      </c>
      <c r="J2124" s="75" t="s">
        <v>1607</v>
      </c>
      <c r="K2124" s="88" t="s">
        <v>1177</v>
      </c>
      <c r="L2124" s="88">
        <v>72</v>
      </c>
      <c r="M2124" s="88">
        <v>0</v>
      </c>
      <c r="N2124" s="75" t="s">
        <v>85</v>
      </c>
      <c r="O2124" s="75" t="s">
        <v>1739</v>
      </c>
      <c r="P2124" s="89"/>
      <c r="Q2124" s="90">
        <f>(17/100+7.6/100+1.65/100)*P2124</f>
        <v>0</v>
      </c>
      <c r="R2124" s="90"/>
      <c r="S2124" s="90"/>
      <c r="T2124" s="90"/>
      <c r="U2124" s="90"/>
      <c r="V2124" s="90">
        <f>+P2124-Q2124+R2124+S2124+T2124+U2124</f>
        <v>0</v>
      </c>
      <c r="W2124" s="91">
        <f>(1.02/100)</f>
        <v>1.02E-2</v>
      </c>
      <c r="X2124" s="91">
        <v>4.8E-3</v>
      </c>
      <c r="Y2124" s="91">
        <v>0.17</v>
      </c>
      <c r="Z2124" s="91">
        <v>1.65E-2</v>
      </c>
      <c r="AA2124" s="91">
        <v>7.6E-2</v>
      </c>
      <c r="AB2124" s="91">
        <f>SUM(W2124:AA2124)</f>
        <v>0.2775</v>
      </c>
      <c r="AC2124" s="75">
        <v>12</v>
      </c>
      <c r="AD2124" s="92">
        <f>IF(AL2124="","",+AC2124*AL2124)</f>
      </c>
      <c r="AE2124" s="93">
        <f>IF(AL2124="","",+AL2124*AB2124)</f>
      </c>
      <c r="AF2124" s="92">
        <f>IF(AL2124="","",+AL2124-AE2124)</f>
      </c>
      <c r="AG2124" s="93">
        <f>+V2124</f>
        <v>0</v>
      </c>
      <c r="AH2124" s="92">
        <f>IF(AF2124="","",+AF2124-AG2124)</f>
      </c>
      <c r="AI2124" s="92">
        <f>IF(AH2124="","",+AH2124*AC2124)</f>
      </c>
      <c r="AJ2124" s="93"/>
      <c r="AK2124" s="94">
        <v>0.33</v>
      </c>
      <c r="AL2124" s="93">
        <f>IF(V2124=0,"",V2124/(1-AB2124-AK2124))</f>
      </c>
      <c r="AM2124" s="95">
        <v>0.33</v>
      </c>
      <c r="AN2124" s="93">
        <f>IF(V2124=0,"",V2124/(1-AB2124-AM2124))</f>
      </c>
      <c r="AO2124" s="96">
        <v>1.2</v>
      </c>
      <c r="AP2124" s="93">
        <f>IF(BD!AJ2124="","",BD!AJ2124*BD!AO2124)</f>
      </c>
      <c r="AQ2124" s="91">
        <f>BD!AM2124/BD!AK2124-1</f>
        <v>0</v>
      </c>
      <c r="AR2124" s="91">
        <f>IF(BD!AN2124="","",IF(BD!AJ2124="","",BD!AN2124/BD!AJ2124-1))</f>
      </c>
      <c r="AS2124" s="91">
        <f>IF(BD!AN2124="","",IF(BD!AN2124&lt;BD!AL2124,"ABAIXO DA META","DENTRO DA META"))</f>
      </c>
      <c r="AT2124" s="91" t="str">
        <f>IF(BD!AJ2124="","EM ANÁLISE",IF(BD!AP2124&gt;=BD!AN2124,"GO", "NO GO"))</f>
        <v>EM ANÁLISE</v>
      </c>
      <c r="AU2124" s="97">
        <f>IF(AN2124="","",+BD!$AN2124-AJ2124)</f>
      </c>
      <c r="AV2124" s="98"/>
      <c r="AW2124" s="90">
        <f>BD!P2124*BD!AC2124</f>
        <v>0</v>
      </c>
      <c r="AX2124" s="90">
        <f>BD!V2124*BD!AC2124</f>
        <v>0</v>
      </c>
      <c r="AY2124" s="90">
        <f>IF(BD!AN2124="","",BD!AN2124*BD!AC2124)</f>
      </c>
      <c r="AZ2124" s="75" t="s">
        <v>123</v>
      </c>
      <c r="BA2124" s="75"/>
      <c r="BB2124" s="75"/>
      <c r="BC2124" s="75"/>
      <c r="BD2124" s="104"/>
      <c r="BE2124" s="104"/>
      <c r="BF2124" s="101"/>
      <c r="BG2124" s="101"/>
      <c r="BH2124" s="101"/>
      <c r="BI2124" s="101"/>
      <c r="BJ2124" s="101"/>
      <c r="BK2124" s="101"/>
      <c r="BL2124" s="101"/>
      <c r="BM2124" s="101"/>
      <c r="BN2124" s="101"/>
      <c r="BO2124" s="103"/>
      <c r="BP2124" s="101"/>
      <c r="BQ2124" s="101"/>
      <c r="BR2124" s="101"/>
      <c r="BS2124" s="101"/>
      <c r="BT2124" s="101"/>
      <c r="BU2124" s="101"/>
      <c r="BV2124" s="101"/>
      <c r="BW2124" s="101"/>
      <c r="BX2124" s="101"/>
      <c r="BY2124" s="101"/>
      <c r="BZ2124" s="101"/>
      <c r="CA2124" s="101"/>
      <c r="CB2124" s="101"/>
      <c r="CC2124" s="101"/>
      <c r="CD2124" s="101"/>
      <c r="CE2124" s="101"/>
      <c r="CF2124" s="101"/>
      <c r="CG2124" s="37" t="e">
        <f>VLOOKUP(Table_1[[#This Row],[EAN]],'[1]Planilha1'!$E:$R,13,0)</f>
        <v>#N/A</v>
      </c>
      <c r="CI2124" s="188">
        <f>IF(Table_1[[#This Row],[STATUS MERCADO]]="GO",Table_1[[#This Row],[M. BRUTA TOTAL]],0)</f>
        <v>0</v>
      </c>
      <c r="CJ2124" s="188">
        <f>IF(Table_1[[#This Row],[STATUS MERCADO]]="GO",Table_1[[#This Row],[PV UNIT. REALIZADO]]*Table_1[[#This Row],[QUANTIDADE]],0)</f>
        <v>0</v>
      </c>
    </row>
    <row r="2125" ht="15" hidden="1">
      <c r="A2125" s="7"/>
      <c r="B2125" s="84" t="s">
        <v>400</v>
      </c>
      <c r="C2125" s="75">
        <v>223811</v>
      </c>
      <c r="D2125" s="75" t="s">
        <v>2405</v>
      </c>
      <c r="E2125" s="85">
        <v>7891024034965</v>
      </c>
      <c r="F2125" s="86" t="s">
        <v>2406</v>
      </c>
      <c r="G2125" s="75" t="s">
        <v>15</v>
      </c>
      <c r="H2125" s="75">
        <v>1090</v>
      </c>
      <c r="I2125" s="87" t="s">
        <v>1554</v>
      </c>
      <c r="J2125" s="75" t="s">
        <v>1607</v>
      </c>
      <c r="K2125" s="88" t="s">
        <v>1177</v>
      </c>
      <c r="L2125" s="88">
        <v>72</v>
      </c>
      <c r="M2125" s="88">
        <v>0</v>
      </c>
      <c r="N2125" s="75" t="s">
        <v>85</v>
      </c>
      <c r="O2125" s="75" t="s">
        <v>1739</v>
      </c>
      <c r="P2125" s="89"/>
      <c r="Q2125" s="90">
        <f>(17/100+7.6/100+1.65/100)*P2125</f>
        <v>0</v>
      </c>
      <c r="R2125" s="90"/>
      <c r="S2125" s="90"/>
      <c r="T2125" s="90"/>
      <c r="U2125" s="90"/>
      <c r="V2125" s="90">
        <f>+P2125-Q2125+R2125+S2125+T2125+U2125</f>
        <v>0</v>
      </c>
      <c r="W2125" s="91">
        <f>(1.02/100)</f>
        <v>1.02E-2</v>
      </c>
      <c r="X2125" s="91">
        <v>4.8E-3</v>
      </c>
      <c r="Y2125" s="91">
        <v>0.17</v>
      </c>
      <c r="Z2125" s="91">
        <v>1.65E-2</v>
      </c>
      <c r="AA2125" s="91">
        <v>7.6E-2</v>
      </c>
      <c r="AB2125" s="91">
        <f>SUM(W2125:AA2125)</f>
        <v>0.2775</v>
      </c>
      <c r="AC2125" s="75">
        <v>12</v>
      </c>
      <c r="AD2125" s="92">
        <f>IF(AL2125="","",+AC2125*AL2125)</f>
      </c>
      <c r="AE2125" s="93">
        <f>IF(AL2125="","",+AL2125*AB2125)</f>
      </c>
      <c r="AF2125" s="92">
        <f>IF(AL2125="","",+AL2125-AE2125)</f>
      </c>
      <c r="AG2125" s="93">
        <f>+V2125</f>
        <v>0</v>
      </c>
      <c r="AH2125" s="92">
        <f>IF(AF2125="","",+AF2125-AG2125)</f>
      </c>
      <c r="AI2125" s="92">
        <f>IF(AH2125="","",+AH2125*AC2125)</f>
      </c>
      <c r="AJ2125" s="93"/>
      <c r="AK2125" s="94">
        <v>0.33</v>
      </c>
      <c r="AL2125" s="93">
        <f>IF(V2125=0,"",V2125/(1-AB2125-AK2125))</f>
      </c>
      <c r="AM2125" s="95">
        <v>0.33</v>
      </c>
      <c r="AN2125" s="93">
        <f>IF(V2125=0,"",V2125/(1-AB2125-AM2125))</f>
      </c>
      <c r="AO2125" s="96">
        <v>1.2</v>
      </c>
      <c r="AP2125" s="93">
        <f>IF(BD!AJ2125="","",BD!AJ2125*BD!AO2125)</f>
      </c>
      <c r="AQ2125" s="91">
        <f>BD!AM2125/BD!AK2125-1</f>
        <v>0</v>
      </c>
      <c r="AR2125" s="91">
        <f>IF(BD!AN2125="","",IF(BD!AJ2125="","",BD!AN2125/BD!AJ2125-1))</f>
      </c>
      <c r="AS2125" s="91">
        <f>IF(BD!AN2125="","",IF(BD!AN2125&lt;BD!AL2125,"ABAIXO DA META","DENTRO DA META"))</f>
      </c>
      <c r="AT2125" s="91" t="str">
        <f>IF(BD!AJ2125="","EM ANÁLISE",IF(BD!AP2125&gt;=BD!AN2125,"GO", "NO GO"))</f>
        <v>EM ANÁLISE</v>
      </c>
      <c r="AU2125" s="97">
        <f>IF(AN2125="","",+BD!$AN2125-AJ2125)</f>
      </c>
      <c r="AV2125" s="98"/>
      <c r="AW2125" s="90">
        <f>BD!P2125*BD!AC2125</f>
        <v>0</v>
      </c>
      <c r="AX2125" s="90">
        <f>BD!V2125*BD!AC2125</f>
        <v>0</v>
      </c>
      <c r="AY2125" s="90">
        <f>IF(BD!AN2125="","",BD!AN2125*BD!AC2125)</f>
      </c>
      <c r="AZ2125" s="75" t="s">
        <v>123</v>
      </c>
      <c r="BA2125" s="75"/>
      <c r="BB2125" s="75"/>
      <c r="BC2125" s="75"/>
      <c r="BD2125" s="104"/>
      <c r="BE2125" s="104"/>
      <c r="BF2125" s="101"/>
      <c r="BG2125" s="101"/>
      <c r="BH2125" s="101"/>
      <c r="BI2125" s="101"/>
      <c r="BJ2125" s="101"/>
      <c r="BK2125" s="101"/>
      <c r="BL2125" s="101"/>
      <c r="BM2125" s="101"/>
      <c r="BN2125" s="101"/>
      <c r="BO2125" s="103"/>
      <c r="BP2125" s="101"/>
      <c r="BQ2125" s="101"/>
      <c r="BR2125" s="101"/>
      <c r="BS2125" s="101"/>
      <c r="BT2125" s="101"/>
      <c r="BU2125" s="101"/>
      <c r="BV2125" s="101"/>
      <c r="BW2125" s="101"/>
      <c r="BX2125" s="101"/>
      <c r="BY2125" s="101"/>
      <c r="BZ2125" s="101"/>
      <c r="CA2125" s="101"/>
      <c r="CB2125" s="101"/>
      <c r="CC2125" s="101"/>
      <c r="CD2125" s="101"/>
      <c r="CE2125" s="101"/>
      <c r="CF2125" s="101"/>
      <c r="CG2125" s="37" t="e">
        <f>VLOOKUP(Table_1[[#This Row],[EAN]],'[1]Planilha1'!$E:$R,13,0)</f>
        <v>#N/A</v>
      </c>
      <c r="CI2125" s="188">
        <f>IF(Table_1[[#This Row],[STATUS MERCADO]]="GO",Table_1[[#This Row],[M. BRUTA TOTAL]],0)</f>
        <v>0</v>
      </c>
      <c r="CJ2125" s="188">
        <f>IF(Table_1[[#This Row],[STATUS MERCADO]]="GO",Table_1[[#This Row],[PV UNIT. REALIZADO]]*Table_1[[#This Row],[QUANTIDADE]],0)</f>
        <v>0</v>
      </c>
    </row>
    <row r="2126" ht="15" hidden="1">
      <c r="A2126" s="7"/>
      <c r="B2126" s="84" t="s">
        <v>400</v>
      </c>
      <c r="C2126" s="75">
        <v>223812</v>
      </c>
      <c r="D2126" s="75" t="s">
        <v>2407</v>
      </c>
      <c r="E2126" s="85">
        <v>7891024034941</v>
      </c>
      <c r="F2126" s="86" t="s">
        <v>2408</v>
      </c>
      <c r="G2126" s="75" t="s">
        <v>15</v>
      </c>
      <c r="H2126" s="75">
        <v>1090</v>
      </c>
      <c r="I2126" s="87" t="s">
        <v>1554</v>
      </c>
      <c r="J2126" s="75" t="s">
        <v>1607</v>
      </c>
      <c r="K2126" s="88" t="s">
        <v>1177</v>
      </c>
      <c r="L2126" s="88">
        <v>72</v>
      </c>
      <c r="M2126" s="88">
        <v>0</v>
      </c>
      <c r="N2126" s="75" t="s">
        <v>85</v>
      </c>
      <c r="O2126" s="75" t="s">
        <v>1739</v>
      </c>
      <c r="P2126" s="89"/>
      <c r="Q2126" s="90">
        <f>(17/100+7.6/100+1.65/100)*P2126</f>
        <v>0</v>
      </c>
      <c r="R2126" s="90"/>
      <c r="S2126" s="90"/>
      <c r="T2126" s="90"/>
      <c r="U2126" s="90"/>
      <c r="V2126" s="90">
        <f>+P2126-Q2126+R2126+S2126+T2126+U2126</f>
        <v>0</v>
      </c>
      <c r="W2126" s="91">
        <f>(1.02/100)</f>
        <v>1.02E-2</v>
      </c>
      <c r="X2126" s="91">
        <v>4.8E-3</v>
      </c>
      <c r="Y2126" s="91">
        <v>0.17</v>
      </c>
      <c r="Z2126" s="91">
        <v>1.65E-2</v>
      </c>
      <c r="AA2126" s="91">
        <v>7.6E-2</v>
      </c>
      <c r="AB2126" s="91">
        <f>SUM(W2126:AA2126)</f>
        <v>0.2775</v>
      </c>
      <c r="AC2126" s="75">
        <v>12</v>
      </c>
      <c r="AD2126" s="92">
        <f>IF(AL2126="","",+AC2126*AL2126)</f>
      </c>
      <c r="AE2126" s="93">
        <f>IF(AL2126="","",+AL2126*AB2126)</f>
      </c>
      <c r="AF2126" s="92">
        <f>IF(AL2126="","",+AL2126-AE2126)</f>
      </c>
      <c r="AG2126" s="93">
        <f>+V2126</f>
        <v>0</v>
      </c>
      <c r="AH2126" s="92">
        <f>IF(AF2126="","",+AF2126-AG2126)</f>
      </c>
      <c r="AI2126" s="92">
        <f>IF(AH2126="","",+AH2126*AC2126)</f>
      </c>
      <c r="AJ2126" s="93"/>
      <c r="AK2126" s="94">
        <v>0.33</v>
      </c>
      <c r="AL2126" s="93">
        <f>IF(V2126=0,"",V2126/(1-AB2126-AK2126))</f>
      </c>
      <c r="AM2126" s="95">
        <v>0.33</v>
      </c>
      <c r="AN2126" s="93">
        <f>IF(V2126=0,"",V2126/(1-AB2126-AM2126))</f>
      </c>
      <c r="AO2126" s="96">
        <v>1.2</v>
      </c>
      <c r="AP2126" s="93">
        <f>IF(BD!AJ2126="","",BD!AJ2126*BD!AO2126)</f>
      </c>
      <c r="AQ2126" s="91">
        <f>BD!AM2126/BD!AK2126-1</f>
        <v>0</v>
      </c>
      <c r="AR2126" s="91">
        <f>IF(BD!AN2126="","",IF(BD!AJ2126="","",BD!AN2126/BD!AJ2126-1))</f>
      </c>
      <c r="AS2126" s="91">
        <f>IF(BD!AN2126="","",IF(BD!AN2126&lt;BD!AL2126,"ABAIXO DA META","DENTRO DA META"))</f>
      </c>
      <c r="AT2126" s="91" t="str">
        <f>IF(BD!AJ2126="","EM ANÁLISE",IF(BD!AP2126&gt;=BD!AN2126,"GO", "NO GO"))</f>
        <v>EM ANÁLISE</v>
      </c>
      <c r="AU2126" s="97">
        <f>IF(AN2126="","",+BD!$AN2126-AJ2126)</f>
      </c>
      <c r="AV2126" s="98"/>
      <c r="AW2126" s="90">
        <f>BD!P2126*BD!AC2126</f>
        <v>0</v>
      </c>
      <c r="AX2126" s="90">
        <f>BD!V2126*BD!AC2126</f>
        <v>0</v>
      </c>
      <c r="AY2126" s="90">
        <f>IF(BD!AN2126="","",BD!AN2126*BD!AC2126)</f>
      </c>
      <c r="AZ2126" s="75" t="s">
        <v>123</v>
      </c>
      <c r="BA2126" s="75"/>
      <c r="BB2126" s="75"/>
      <c r="BC2126" s="75"/>
      <c r="BD2126" s="104"/>
      <c r="BE2126" s="104"/>
      <c r="BF2126" s="101"/>
      <c r="BG2126" s="101"/>
      <c r="BH2126" s="101"/>
      <c r="BI2126" s="101"/>
      <c r="BJ2126" s="101"/>
      <c r="BK2126" s="101"/>
      <c r="BL2126" s="101"/>
      <c r="BM2126" s="101"/>
      <c r="BN2126" s="101"/>
      <c r="BO2126" s="103"/>
      <c r="BP2126" s="101"/>
      <c r="BQ2126" s="101"/>
      <c r="BR2126" s="101"/>
      <c r="BS2126" s="101"/>
      <c r="BT2126" s="101"/>
      <c r="BU2126" s="101"/>
      <c r="BV2126" s="101"/>
      <c r="BW2126" s="101"/>
      <c r="BX2126" s="101"/>
      <c r="BY2126" s="101"/>
      <c r="BZ2126" s="101"/>
      <c r="CA2126" s="101"/>
      <c r="CB2126" s="101"/>
      <c r="CC2126" s="101"/>
      <c r="CD2126" s="101"/>
      <c r="CE2126" s="101"/>
      <c r="CF2126" s="101"/>
      <c r="CG2126" s="37" t="e">
        <f>VLOOKUP(Table_1[[#This Row],[EAN]],'[1]Planilha1'!$E:$R,13,0)</f>
        <v>#N/A</v>
      </c>
      <c r="CI2126" s="188">
        <f>IF(Table_1[[#This Row],[STATUS MERCADO]]="GO",Table_1[[#This Row],[M. BRUTA TOTAL]],0)</f>
        <v>0</v>
      </c>
      <c r="CJ2126" s="188">
        <f>IF(Table_1[[#This Row],[STATUS MERCADO]]="GO",Table_1[[#This Row],[PV UNIT. REALIZADO]]*Table_1[[#This Row],[QUANTIDADE]],0)</f>
        <v>0</v>
      </c>
    </row>
    <row r="2127" ht="15" hidden="1">
      <c r="A2127" s="7"/>
      <c r="B2127" s="84" t="s">
        <v>400</v>
      </c>
      <c r="C2127" s="75">
        <v>223813</v>
      </c>
      <c r="D2127" s="75">
        <v>61000042</v>
      </c>
      <c r="E2127" s="85">
        <v>7891024000427</v>
      </c>
      <c r="F2127" s="86" t="s">
        <v>2409</v>
      </c>
      <c r="G2127" s="75" t="s">
        <v>15</v>
      </c>
      <c r="H2127" s="75">
        <v>1620</v>
      </c>
      <c r="I2127" s="87" t="s">
        <v>1541</v>
      </c>
      <c r="J2127" s="75" t="s">
        <v>1542</v>
      </c>
      <c r="K2127" s="88" t="s">
        <v>1177</v>
      </c>
      <c r="L2127" s="88">
        <v>72</v>
      </c>
      <c r="M2127" s="88">
        <v>0</v>
      </c>
      <c r="N2127" s="75" t="s">
        <v>85</v>
      </c>
      <c r="O2127" s="75" t="s">
        <v>1739</v>
      </c>
      <c r="P2127" s="89"/>
      <c r="Q2127" s="90">
        <f>(17/100+7.6/100+1.65/100)*P2127</f>
        <v>0</v>
      </c>
      <c r="R2127" s="90"/>
      <c r="S2127" s="90"/>
      <c r="T2127" s="90"/>
      <c r="U2127" s="90"/>
      <c r="V2127" s="90">
        <f>+P2127-Q2127+R2127+S2127+T2127+U2127</f>
        <v>0</v>
      </c>
      <c r="W2127" s="91">
        <f>(1.02/100)</f>
        <v>1.02E-2</v>
      </c>
      <c r="X2127" s="91">
        <v>4.8E-3</v>
      </c>
      <c r="Y2127" s="91">
        <v>0.17</v>
      </c>
      <c r="Z2127" s="91">
        <v>1.65E-2</v>
      </c>
      <c r="AA2127" s="91">
        <v>7.6E-2</v>
      </c>
      <c r="AB2127" s="91">
        <f>SUM(W2127:AA2127)</f>
        <v>0.2775</v>
      </c>
      <c r="AC2127" s="75">
        <v>12</v>
      </c>
      <c r="AD2127" s="92">
        <f>IF(AL2127="","",+AC2127*AL2127)</f>
      </c>
      <c r="AE2127" s="93">
        <f>IF(AL2127="","",+AL2127*AB2127)</f>
      </c>
      <c r="AF2127" s="92">
        <f>IF(AL2127="","",+AL2127-AE2127)</f>
      </c>
      <c r="AG2127" s="93">
        <f>+V2127</f>
        <v>0</v>
      </c>
      <c r="AH2127" s="92">
        <f>IF(AF2127="","",+AF2127-AG2127)</f>
      </c>
      <c r="AI2127" s="92">
        <f>IF(AH2127="","",+AH2127*AC2127)</f>
      </c>
      <c r="AJ2127" s="93"/>
      <c r="AK2127" s="94">
        <v>0.33</v>
      </c>
      <c r="AL2127" s="93">
        <f>IF(V2127=0,"",V2127/(1-AB2127-AK2127))</f>
      </c>
      <c r="AM2127" s="95">
        <v>0.33</v>
      </c>
      <c r="AN2127" s="93">
        <f>IF(V2127=0,"",V2127/(1-AB2127-AM2127))</f>
      </c>
      <c r="AO2127" s="96">
        <v>1.2</v>
      </c>
      <c r="AP2127" s="93">
        <f>IF(BD!AJ2127="","",BD!AJ2127*BD!AO2127)</f>
      </c>
      <c r="AQ2127" s="91">
        <f>BD!AM2127/BD!AK2127-1</f>
        <v>0</v>
      </c>
      <c r="AR2127" s="91">
        <f>IF(BD!AN2127="","",IF(BD!AJ2127="","",BD!AN2127/BD!AJ2127-1))</f>
      </c>
      <c r="AS2127" s="91">
        <f>IF(BD!AN2127="","",IF(BD!AN2127&lt;BD!AL2127,"ABAIXO DA META","DENTRO DA META"))</f>
      </c>
      <c r="AT2127" s="91" t="str">
        <f>IF(BD!AJ2127="","EM ANÁLISE",IF(BD!AP2127&gt;=BD!AN2127,"GO", "NO GO"))</f>
        <v>EM ANÁLISE</v>
      </c>
      <c r="AU2127" s="97">
        <f>IF(AN2127="","",+BD!$AN2127-AJ2127)</f>
      </c>
      <c r="AV2127" s="98"/>
      <c r="AW2127" s="90">
        <f>BD!P2127*BD!AC2127</f>
        <v>0</v>
      </c>
      <c r="AX2127" s="90">
        <f>BD!V2127*BD!AC2127</f>
        <v>0</v>
      </c>
      <c r="AY2127" s="90">
        <f>IF(BD!AN2127="","",BD!AN2127*BD!AC2127)</f>
      </c>
      <c r="AZ2127" s="75" t="s">
        <v>123</v>
      </c>
      <c r="BA2127" s="75"/>
      <c r="BB2127" s="75"/>
      <c r="BC2127" s="75"/>
      <c r="BD2127" s="104"/>
      <c r="BE2127" s="104"/>
      <c r="BF2127" s="101"/>
      <c r="BG2127" s="101"/>
      <c r="BH2127" s="101"/>
      <c r="BI2127" s="101"/>
      <c r="BJ2127" s="101"/>
      <c r="BK2127" s="101"/>
      <c r="BL2127" s="101"/>
      <c r="BM2127" s="101"/>
      <c r="BN2127" s="101"/>
      <c r="BO2127" s="103"/>
      <c r="BP2127" s="101"/>
      <c r="BQ2127" s="101"/>
      <c r="BR2127" s="101"/>
      <c r="BS2127" s="101"/>
      <c r="BT2127" s="101"/>
      <c r="BU2127" s="101"/>
      <c r="BV2127" s="101"/>
      <c r="BW2127" s="101"/>
      <c r="BX2127" s="101"/>
      <c r="BY2127" s="101"/>
      <c r="BZ2127" s="101"/>
      <c r="CA2127" s="101"/>
      <c r="CB2127" s="101"/>
      <c r="CC2127" s="101"/>
      <c r="CD2127" s="101"/>
      <c r="CE2127" s="101"/>
      <c r="CF2127" s="101"/>
      <c r="CG2127" s="37" t="e">
        <f>VLOOKUP(Table_1[[#This Row],[EAN]],'[1]Planilha1'!$E:$R,13,0)</f>
        <v>#N/A</v>
      </c>
      <c r="CI2127" s="188">
        <f>IF(Table_1[[#This Row],[STATUS MERCADO]]="GO",Table_1[[#This Row],[M. BRUTA TOTAL]],0)</f>
        <v>0</v>
      </c>
      <c r="CJ2127" s="188">
        <f>IF(Table_1[[#This Row],[STATUS MERCADO]]="GO",Table_1[[#This Row],[PV UNIT. REALIZADO]]*Table_1[[#This Row],[QUANTIDADE]],0)</f>
        <v>0</v>
      </c>
    </row>
    <row r="2128" ht="15" hidden="1">
      <c r="A2128" s="7"/>
      <c r="B2128" s="84" t="s">
        <v>400</v>
      </c>
      <c r="C2128" s="75">
        <v>223814</v>
      </c>
      <c r="D2128" s="75" t="s">
        <v>2410</v>
      </c>
      <c r="E2128" s="85">
        <v>7891024043424</v>
      </c>
      <c r="F2128" s="86" t="s">
        <v>2411</v>
      </c>
      <c r="G2128" s="75" t="s">
        <v>15</v>
      </c>
      <c r="H2128" s="75">
        <v>1620</v>
      </c>
      <c r="I2128" s="87" t="s">
        <v>1541</v>
      </c>
      <c r="J2128" s="75" t="s">
        <v>1542</v>
      </c>
      <c r="K2128" s="88" t="s">
        <v>1177</v>
      </c>
      <c r="L2128" s="88">
        <v>240</v>
      </c>
      <c r="M2128" s="88">
        <v>0</v>
      </c>
      <c r="N2128" s="75" t="s">
        <v>85</v>
      </c>
      <c r="O2128" s="75" t="s">
        <v>1739</v>
      </c>
      <c r="P2128" s="89"/>
      <c r="Q2128" s="90">
        <f>(17/100+7.6/100+1.65/100)*P2128</f>
        <v>0</v>
      </c>
      <c r="R2128" s="90"/>
      <c r="S2128" s="90"/>
      <c r="T2128" s="90"/>
      <c r="U2128" s="90"/>
      <c r="V2128" s="90">
        <f>+P2128-Q2128+R2128+S2128+T2128+U2128</f>
        <v>0</v>
      </c>
      <c r="W2128" s="91">
        <f>(1.02/100)</f>
        <v>1.02E-2</v>
      </c>
      <c r="X2128" s="91">
        <v>4.8E-3</v>
      </c>
      <c r="Y2128" s="91">
        <v>0.17</v>
      </c>
      <c r="Z2128" s="91">
        <v>1.65E-2</v>
      </c>
      <c r="AA2128" s="91">
        <v>7.6E-2</v>
      </c>
      <c r="AB2128" s="91">
        <f>SUM(W2128:AA2128)</f>
        <v>0.2775</v>
      </c>
      <c r="AC2128" s="75">
        <v>12</v>
      </c>
      <c r="AD2128" s="92">
        <f>IF(AL2128="","",+AC2128*AL2128)</f>
      </c>
      <c r="AE2128" s="93">
        <f>IF(AL2128="","",+AL2128*AB2128)</f>
      </c>
      <c r="AF2128" s="92">
        <f>IF(AL2128="","",+AL2128-AE2128)</f>
      </c>
      <c r="AG2128" s="93">
        <f>+V2128</f>
        <v>0</v>
      </c>
      <c r="AH2128" s="92">
        <f>IF(AF2128="","",+AF2128-AG2128)</f>
      </c>
      <c r="AI2128" s="92">
        <f>IF(AH2128="","",+AH2128*AC2128)</f>
      </c>
      <c r="AJ2128" s="93"/>
      <c r="AK2128" s="94">
        <v>0.33</v>
      </c>
      <c r="AL2128" s="93">
        <f>IF(V2128=0,"",V2128/(1-AB2128-AK2128))</f>
      </c>
      <c r="AM2128" s="95">
        <v>0.33</v>
      </c>
      <c r="AN2128" s="93">
        <f>IF(V2128=0,"",V2128/(1-AB2128-AM2128))</f>
      </c>
      <c r="AO2128" s="96">
        <v>1.2</v>
      </c>
      <c r="AP2128" s="93">
        <f>IF(BD!AJ2128="","",BD!AJ2128*BD!AO2128)</f>
      </c>
      <c r="AQ2128" s="91">
        <f>BD!AM2128/BD!AK2128-1</f>
        <v>0</v>
      </c>
      <c r="AR2128" s="91">
        <f>IF(BD!AN2128="","",IF(BD!AJ2128="","",BD!AN2128/BD!AJ2128-1))</f>
      </c>
      <c r="AS2128" s="91">
        <f>IF(BD!AN2128="","",IF(BD!AN2128&lt;BD!AL2128,"ABAIXO DA META","DENTRO DA META"))</f>
      </c>
      <c r="AT2128" s="91" t="str">
        <f>IF(BD!AJ2128="","EM ANÁLISE",IF(BD!AP2128&gt;=BD!AN2128,"GO", "NO GO"))</f>
        <v>EM ANÁLISE</v>
      </c>
      <c r="AU2128" s="97">
        <f>IF(AN2128="","",+BD!$AN2128-AJ2128)</f>
      </c>
      <c r="AV2128" s="98"/>
      <c r="AW2128" s="90">
        <f>BD!P2128*BD!AC2128</f>
        <v>0</v>
      </c>
      <c r="AX2128" s="90">
        <f>BD!V2128*BD!AC2128</f>
        <v>0</v>
      </c>
      <c r="AY2128" s="90">
        <f>IF(BD!AN2128="","",BD!AN2128*BD!AC2128)</f>
      </c>
      <c r="AZ2128" s="75" t="s">
        <v>123</v>
      </c>
      <c r="BA2128" s="75"/>
      <c r="BB2128" s="75"/>
      <c r="BC2128" s="75"/>
      <c r="BD2128" s="104"/>
      <c r="BE2128" s="104"/>
      <c r="BF2128" s="101"/>
      <c r="BG2128" s="101"/>
      <c r="BH2128" s="101"/>
      <c r="BI2128" s="101"/>
      <c r="BJ2128" s="101"/>
      <c r="BK2128" s="101"/>
      <c r="BL2128" s="101"/>
      <c r="BM2128" s="101"/>
      <c r="BN2128" s="101"/>
      <c r="BO2128" s="103"/>
      <c r="BP2128" s="101"/>
      <c r="BQ2128" s="101"/>
      <c r="BR2128" s="101"/>
      <c r="BS2128" s="101"/>
      <c r="BT2128" s="101"/>
      <c r="BU2128" s="101"/>
      <c r="BV2128" s="101"/>
      <c r="BW2128" s="101"/>
      <c r="BX2128" s="101"/>
      <c r="BY2128" s="101"/>
      <c r="BZ2128" s="101"/>
      <c r="CA2128" s="101"/>
      <c r="CB2128" s="101"/>
      <c r="CC2128" s="101"/>
      <c r="CD2128" s="101"/>
      <c r="CE2128" s="101"/>
      <c r="CF2128" s="101"/>
      <c r="CG2128" s="37" t="e">
        <f>VLOOKUP(Table_1[[#This Row],[EAN]],'[1]Planilha1'!$E:$R,13,0)</f>
        <v>#N/A</v>
      </c>
      <c r="CI2128" s="188">
        <f>IF(Table_1[[#This Row],[STATUS MERCADO]]="GO",Table_1[[#This Row],[M. BRUTA TOTAL]],0)</f>
        <v>0</v>
      </c>
      <c r="CJ2128" s="188">
        <f>IF(Table_1[[#This Row],[STATUS MERCADO]]="GO",Table_1[[#This Row],[PV UNIT. REALIZADO]]*Table_1[[#This Row],[QUANTIDADE]],0)</f>
        <v>0</v>
      </c>
    </row>
    <row r="2129" ht="15" hidden="1">
      <c r="A2129" s="7"/>
      <c r="B2129" s="84" t="s">
        <v>400</v>
      </c>
      <c r="C2129" s="75">
        <v>223815</v>
      </c>
      <c r="D2129" s="75" t="s">
        <v>2412</v>
      </c>
      <c r="E2129" s="85">
        <v>7891024034897</v>
      </c>
      <c r="F2129" s="86" t="s">
        <v>2413</v>
      </c>
      <c r="G2129" s="75" t="s">
        <v>15</v>
      </c>
      <c r="H2129" s="75">
        <v>1090</v>
      </c>
      <c r="I2129" s="87" t="s">
        <v>1554</v>
      </c>
      <c r="J2129" s="75" t="s">
        <v>1607</v>
      </c>
      <c r="K2129" s="88" t="s">
        <v>1177</v>
      </c>
      <c r="L2129" s="88">
        <v>72</v>
      </c>
      <c r="M2129" s="88">
        <v>0</v>
      </c>
      <c r="N2129" s="75" t="s">
        <v>85</v>
      </c>
      <c r="O2129" s="75" t="s">
        <v>1739</v>
      </c>
      <c r="P2129" s="89"/>
      <c r="Q2129" s="90">
        <f>(17/100+7.6/100+1.65/100)*P2129</f>
        <v>0</v>
      </c>
      <c r="R2129" s="90"/>
      <c r="S2129" s="90"/>
      <c r="T2129" s="90"/>
      <c r="U2129" s="90"/>
      <c r="V2129" s="90">
        <f>+P2129-Q2129+R2129+S2129+T2129+U2129</f>
        <v>0</v>
      </c>
      <c r="W2129" s="91">
        <f>(1.02/100)</f>
        <v>1.02E-2</v>
      </c>
      <c r="X2129" s="91">
        <v>4.8E-3</v>
      </c>
      <c r="Y2129" s="91">
        <v>0.17</v>
      </c>
      <c r="Z2129" s="91">
        <v>1.65E-2</v>
      </c>
      <c r="AA2129" s="91">
        <v>7.6E-2</v>
      </c>
      <c r="AB2129" s="91">
        <f>SUM(W2129:AA2129)</f>
        <v>0.2775</v>
      </c>
      <c r="AC2129" s="75">
        <v>12</v>
      </c>
      <c r="AD2129" s="92">
        <f>IF(AL2129="","",+AC2129*AL2129)</f>
      </c>
      <c r="AE2129" s="93">
        <f>IF(AL2129="","",+AL2129*AB2129)</f>
      </c>
      <c r="AF2129" s="92">
        <f>IF(AL2129="","",+AL2129-AE2129)</f>
      </c>
      <c r="AG2129" s="93">
        <f>+V2129</f>
        <v>0</v>
      </c>
      <c r="AH2129" s="92">
        <f>IF(AF2129="","",+AF2129-AG2129)</f>
      </c>
      <c r="AI2129" s="92">
        <f>IF(AH2129="","",+AH2129*AC2129)</f>
      </c>
      <c r="AJ2129" s="93"/>
      <c r="AK2129" s="94">
        <v>0.33</v>
      </c>
      <c r="AL2129" s="93">
        <f>IF(V2129=0,"",V2129/(1-AB2129-AK2129))</f>
      </c>
      <c r="AM2129" s="95">
        <v>0.33</v>
      </c>
      <c r="AN2129" s="93">
        <f>IF(V2129=0,"",V2129/(1-AB2129-AM2129))</f>
      </c>
      <c r="AO2129" s="96">
        <v>1.2</v>
      </c>
      <c r="AP2129" s="93">
        <f>IF(BD!AJ2129="","",BD!AJ2129*BD!AO2129)</f>
      </c>
      <c r="AQ2129" s="91">
        <f>BD!AM2129/BD!AK2129-1</f>
        <v>0</v>
      </c>
      <c r="AR2129" s="91">
        <f>IF(BD!AN2129="","",IF(BD!AJ2129="","",BD!AN2129/BD!AJ2129-1))</f>
      </c>
      <c r="AS2129" s="91">
        <f>IF(BD!AN2129="","",IF(BD!AN2129&lt;BD!AL2129,"ABAIXO DA META","DENTRO DA META"))</f>
      </c>
      <c r="AT2129" s="91" t="str">
        <f>IF(BD!AJ2129="","EM ANÁLISE",IF(BD!AP2129&gt;=BD!AN2129,"GO", "NO GO"))</f>
        <v>EM ANÁLISE</v>
      </c>
      <c r="AU2129" s="97">
        <f>IF(AN2129="","",+BD!$AN2129-AJ2129)</f>
      </c>
      <c r="AV2129" s="98"/>
      <c r="AW2129" s="90">
        <f>BD!P2129*BD!AC2129</f>
        <v>0</v>
      </c>
      <c r="AX2129" s="90">
        <f>BD!V2129*BD!AC2129</f>
        <v>0</v>
      </c>
      <c r="AY2129" s="90">
        <f>IF(BD!AN2129="","",BD!AN2129*BD!AC2129)</f>
      </c>
      <c r="AZ2129" s="75" t="s">
        <v>123</v>
      </c>
      <c r="BA2129" s="75"/>
      <c r="BB2129" s="75"/>
      <c r="BC2129" s="75"/>
      <c r="BD2129" s="104"/>
      <c r="BE2129" s="104"/>
      <c r="BF2129" s="101"/>
      <c r="BG2129" s="101"/>
      <c r="BH2129" s="101"/>
      <c r="BI2129" s="101"/>
      <c r="BJ2129" s="101"/>
      <c r="BK2129" s="101"/>
      <c r="BL2129" s="101"/>
      <c r="BM2129" s="101"/>
      <c r="BN2129" s="101"/>
      <c r="BO2129" s="103"/>
      <c r="BP2129" s="101"/>
      <c r="BQ2129" s="101"/>
      <c r="BR2129" s="101"/>
      <c r="BS2129" s="101"/>
      <c r="BT2129" s="101"/>
      <c r="BU2129" s="101"/>
      <c r="BV2129" s="101"/>
      <c r="BW2129" s="101"/>
      <c r="BX2129" s="101"/>
      <c r="BY2129" s="101"/>
      <c r="BZ2129" s="101"/>
      <c r="CA2129" s="101"/>
      <c r="CB2129" s="101"/>
      <c r="CC2129" s="101"/>
      <c r="CD2129" s="101"/>
      <c r="CE2129" s="101"/>
      <c r="CF2129" s="101"/>
      <c r="CG2129" s="37" t="e">
        <f>VLOOKUP(Table_1[[#This Row],[EAN]],'[1]Planilha1'!$E:$R,13,0)</f>
        <v>#N/A</v>
      </c>
      <c r="CI2129" s="188">
        <f>IF(Table_1[[#This Row],[STATUS MERCADO]]="GO",Table_1[[#This Row],[M. BRUTA TOTAL]],0)</f>
        <v>0</v>
      </c>
      <c r="CJ2129" s="188">
        <f>IF(Table_1[[#This Row],[STATUS MERCADO]]="GO",Table_1[[#This Row],[PV UNIT. REALIZADO]]*Table_1[[#This Row],[QUANTIDADE]],0)</f>
        <v>0</v>
      </c>
    </row>
    <row r="2130" ht="15" hidden="1">
      <c r="A2130" s="7"/>
      <c r="B2130" s="84" t="s">
        <v>400</v>
      </c>
      <c r="C2130" s="75">
        <v>223816</v>
      </c>
      <c r="D2130" s="75" t="s">
        <v>2414</v>
      </c>
      <c r="E2130" s="85">
        <v>7891024312872</v>
      </c>
      <c r="F2130" s="86" t="s">
        <v>2415</v>
      </c>
      <c r="G2130" s="75" t="s">
        <v>15</v>
      </c>
      <c r="H2130" s="75">
        <v>1620</v>
      </c>
      <c r="I2130" s="87" t="s">
        <v>1541</v>
      </c>
      <c r="J2130" s="75" t="s">
        <v>1719</v>
      </c>
      <c r="K2130" s="88" t="s">
        <v>1177</v>
      </c>
      <c r="L2130" s="88">
        <v>24</v>
      </c>
      <c r="M2130" s="88">
        <v>0</v>
      </c>
      <c r="N2130" s="75" t="s">
        <v>85</v>
      </c>
      <c r="O2130" s="75" t="s">
        <v>1739</v>
      </c>
      <c r="P2130" s="89"/>
      <c r="Q2130" s="90">
        <f>(17/100+7.6/100+1.65/100)*P2130</f>
        <v>0</v>
      </c>
      <c r="R2130" s="90"/>
      <c r="S2130" s="90"/>
      <c r="T2130" s="90"/>
      <c r="U2130" s="90"/>
      <c r="V2130" s="90">
        <f>+P2130-Q2130+R2130+S2130+T2130+U2130</f>
        <v>0</v>
      </c>
      <c r="W2130" s="91">
        <f>(1.02/100)</f>
        <v>1.02E-2</v>
      </c>
      <c r="X2130" s="91">
        <v>4.8E-3</v>
      </c>
      <c r="Y2130" s="91">
        <v>0.17</v>
      </c>
      <c r="Z2130" s="91">
        <v>1.65E-2</v>
      </c>
      <c r="AA2130" s="91">
        <v>7.6E-2</v>
      </c>
      <c r="AB2130" s="91">
        <f>SUM(W2130:AA2130)</f>
        <v>0.2775</v>
      </c>
      <c r="AC2130" s="75">
        <v>12</v>
      </c>
      <c r="AD2130" s="92">
        <f>IF(AL2130="","",+AC2130*AL2130)</f>
      </c>
      <c r="AE2130" s="93">
        <f>IF(AL2130="","",+AL2130*AB2130)</f>
      </c>
      <c r="AF2130" s="92">
        <f>IF(AL2130="","",+AL2130-AE2130)</f>
      </c>
      <c r="AG2130" s="93">
        <f>+V2130</f>
        <v>0</v>
      </c>
      <c r="AH2130" s="92">
        <f>IF(AF2130="","",+AF2130-AG2130)</f>
      </c>
      <c r="AI2130" s="92">
        <f>IF(AH2130="","",+AH2130*AC2130)</f>
      </c>
      <c r="AJ2130" s="93"/>
      <c r="AK2130" s="94">
        <v>0.33</v>
      </c>
      <c r="AL2130" s="93">
        <f>IF(V2130=0,"",V2130/(1-AB2130-AK2130))</f>
      </c>
      <c r="AM2130" s="95">
        <v>0.33</v>
      </c>
      <c r="AN2130" s="93">
        <f>IF(V2130=0,"",V2130/(1-AB2130-AM2130))</f>
      </c>
      <c r="AO2130" s="96">
        <v>1.2</v>
      </c>
      <c r="AP2130" s="93">
        <f>IF(BD!AJ2130="","",BD!AJ2130*BD!AO2130)</f>
      </c>
      <c r="AQ2130" s="91">
        <f>BD!AM2130/BD!AK2130-1</f>
        <v>0</v>
      </c>
      <c r="AR2130" s="91">
        <f>IF(BD!AN2130="","",IF(BD!AJ2130="","",BD!AN2130/BD!AJ2130-1))</f>
      </c>
      <c r="AS2130" s="91">
        <f>IF(BD!AN2130="","",IF(BD!AN2130&lt;BD!AL2130,"ABAIXO DA META","DENTRO DA META"))</f>
      </c>
      <c r="AT2130" s="91" t="str">
        <f>IF(BD!AJ2130="","EM ANÁLISE",IF(BD!AP2130&gt;=BD!AN2130,"GO", "NO GO"))</f>
        <v>EM ANÁLISE</v>
      </c>
      <c r="AU2130" s="97">
        <f>IF(AN2130="","",+BD!$AN2130-AJ2130)</f>
      </c>
      <c r="AV2130" s="98"/>
      <c r="AW2130" s="90">
        <f>BD!P2130*BD!AC2130</f>
        <v>0</v>
      </c>
      <c r="AX2130" s="90">
        <f>BD!V2130*BD!AC2130</f>
        <v>0</v>
      </c>
      <c r="AY2130" s="90">
        <f>IF(BD!AN2130="","",BD!AN2130*BD!AC2130)</f>
      </c>
      <c r="AZ2130" s="75" t="s">
        <v>123</v>
      </c>
      <c r="BA2130" s="75"/>
      <c r="BB2130" s="75"/>
      <c r="BC2130" s="75"/>
      <c r="BD2130" s="104"/>
      <c r="BE2130" s="104"/>
      <c r="BF2130" s="101"/>
      <c r="BG2130" s="101"/>
      <c r="BH2130" s="101"/>
      <c r="BI2130" s="101"/>
      <c r="BJ2130" s="101"/>
      <c r="BK2130" s="101"/>
      <c r="BL2130" s="101"/>
      <c r="BM2130" s="101"/>
      <c r="BN2130" s="101"/>
      <c r="BO2130" s="103"/>
      <c r="BP2130" s="101"/>
      <c r="BQ2130" s="101"/>
      <c r="BR2130" s="101"/>
      <c r="BS2130" s="101"/>
      <c r="BT2130" s="101"/>
      <c r="BU2130" s="101"/>
      <c r="BV2130" s="101"/>
      <c r="BW2130" s="101"/>
      <c r="BX2130" s="101"/>
      <c r="BY2130" s="101"/>
      <c r="BZ2130" s="101"/>
      <c r="CA2130" s="101"/>
      <c r="CB2130" s="101"/>
      <c r="CC2130" s="101"/>
      <c r="CD2130" s="101"/>
      <c r="CE2130" s="101"/>
      <c r="CF2130" s="101"/>
      <c r="CG2130" s="37" t="e">
        <f>VLOOKUP(Table_1[[#This Row],[EAN]],'[1]Planilha1'!$E:$R,13,0)</f>
        <v>#N/A</v>
      </c>
      <c r="CI2130" s="188">
        <f>IF(Table_1[[#This Row],[STATUS MERCADO]]="GO",Table_1[[#This Row],[M. BRUTA TOTAL]],0)</f>
        <v>0</v>
      </c>
      <c r="CJ2130" s="188">
        <f>IF(Table_1[[#This Row],[STATUS MERCADO]]="GO",Table_1[[#This Row],[PV UNIT. REALIZADO]]*Table_1[[#This Row],[QUANTIDADE]],0)</f>
        <v>0</v>
      </c>
    </row>
    <row r="2131" ht="15" hidden="1">
      <c r="A2131" s="7"/>
      <c r="B2131" s="84" t="s">
        <v>400</v>
      </c>
      <c r="C2131" s="75">
        <v>223817</v>
      </c>
      <c r="D2131" s="75">
        <v>61006233</v>
      </c>
      <c r="E2131" s="85">
        <v>6920354824395</v>
      </c>
      <c r="F2131" s="86" t="s">
        <v>2416</v>
      </c>
      <c r="G2131" s="75" t="s">
        <v>15</v>
      </c>
      <c r="H2131" s="75">
        <v>1620</v>
      </c>
      <c r="I2131" s="87" t="s">
        <v>1541</v>
      </c>
      <c r="J2131" s="75" t="s">
        <v>1542</v>
      </c>
      <c r="K2131" s="88" t="s">
        <v>1177</v>
      </c>
      <c r="L2131" s="88">
        <v>48</v>
      </c>
      <c r="M2131" s="88">
        <v>0</v>
      </c>
      <c r="N2131" s="75" t="s">
        <v>85</v>
      </c>
      <c r="O2131" s="75" t="s">
        <v>1739</v>
      </c>
      <c r="P2131" s="89"/>
      <c r="Q2131" s="90">
        <f>(17/100+7.6/100+1.65/100)*P2131</f>
        <v>0</v>
      </c>
      <c r="R2131" s="90"/>
      <c r="S2131" s="90"/>
      <c r="T2131" s="90"/>
      <c r="U2131" s="90"/>
      <c r="V2131" s="90">
        <f>+P2131-Q2131+R2131+S2131+T2131+U2131</f>
        <v>0</v>
      </c>
      <c r="W2131" s="91">
        <f>(1.02/100)</f>
        <v>1.02E-2</v>
      </c>
      <c r="X2131" s="91">
        <v>4.8E-3</v>
      </c>
      <c r="Y2131" s="91">
        <v>0.17</v>
      </c>
      <c r="Z2131" s="91">
        <v>1.65E-2</v>
      </c>
      <c r="AA2131" s="91">
        <v>7.6E-2</v>
      </c>
      <c r="AB2131" s="91">
        <f>SUM(W2131:AA2131)</f>
        <v>0.2775</v>
      </c>
      <c r="AC2131" s="75">
        <v>12</v>
      </c>
      <c r="AD2131" s="92">
        <f>IF(AL2131="","",+AC2131*AL2131)</f>
      </c>
      <c r="AE2131" s="93">
        <f>IF(AL2131="","",+AL2131*AB2131)</f>
      </c>
      <c r="AF2131" s="92">
        <f>IF(AL2131="","",+AL2131-AE2131)</f>
      </c>
      <c r="AG2131" s="93">
        <f>+V2131</f>
        <v>0</v>
      </c>
      <c r="AH2131" s="92">
        <f>IF(AF2131="","",+AF2131-AG2131)</f>
      </c>
      <c r="AI2131" s="92">
        <f>IF(AH2131="","",+AH2131*AC2131)</f>
      </c>
      <c r="AJ2131" s="93"/>
      <c r="AK2131" s="94">
        <v>0.33</v>
      </c>
      <c r="AL2131" s="93">
        <f>IF(V2131=0,"",V2131/(1-AB2131-AK2131))</f>
      </c>
      <c r="AM2131" s="95">
        <v>0.33</v>
      </c>
      <c r="AN2131" s="93">
        <f>IF(V2131=0,"",V2131/(1-AB2131-AM2131))</f>
      </c>
      <c r="AO2131" s="96">
        <v>1.2</v>
      </c>
      <c r="AP2131" s="93">
        <f>IF(BD!AJ2131="","",BD!AJ2131*BD!AO2131)</f>
      </c>
      <c r="AQ2131" s="91">
        <f>BD!AM2131/BD!AK2131-1</f>
        <v>0</v>
      </c>
      <c r="AR2131" s="91">
        <f>IF(BD!AN2131="","",IF(BD!AJ2131="","",BD!AN2131/BD!AJ2131-1))</f>
      </c>
      <c r="AS2131" s="91">
        <f>IF(BD!AN2131="","",IF(BD!AN2131&lt;BD!AL2131,"ABAIXO DA META","DENTRO DA META"))</f>
      </c>
      <c r="AT2131" s="91" t="str">
        <f>IF(BD!AJ2131="","EM ANÁLISE",IF(BD!AP2131&gt;=BD!AN2131,"GO", "NO GO"))</f>
        <v>EM ANÁLISE</v>
      </c>
      <c r="AU2131" s="97">
        <f>IF(AN2131="","",+BD!$AN2131-AJ2131)</f>
      </c>
      <c r="AV2131" s="98"/>
      <c r="AW2131" s="90">
        <f>BD!P2131*BD!AC2131</f>
        <v>0</v>
      </c>
      <c r="AX2131" s="90">
        <f>BD!V2131*BD!AC2131</f>
        <v>0</v>
      </c>
      <c r="AY2131" s="90">
        <f>IF(BD!AN2131="","",BD!AN2131*BD!AC2131)</f>
      </c>
      <c r="AZ2131" s="75" t="s">
        <v>123</v>
      </c>
      <c r="BA2131" s="75"/>
      <c r="BB2131" s="75"/>
      <c r="BC2131" s="75"/>
      <c r="BD2131" s="104"/>
      <c r="BE2131" s="104"/>
      <c r="BF2131" s="101"/>
      <c r="BG2131" s="101"/>
      <c r="BH2131" s="101"/>
      <c r="BI2131" s="101"/>
      <c r="BJ2131" s="101"/>
      <c r="BK2131" s="101"/>
      <c r="BL2131" s="101"/>
      <c r="BM2131" s="101"/>
      <c r="BN2131" s="101"/>
      <c r="BO2131" s="103"/>
      <c r="BP2131" s="101"/>
      <c r="BQ2131" s="101"/>
      <c r="BR2131" s="101"/>
      <c r="BS2131" s="101"/>
      <c r="BT2131" s="101"/>
      <c r="BU2131" s="101"/>
      <c r="BV2131" s="101"/>
      <c r="BW2131" s="101"/>
      <c r="BX2131" s="101"/>
      <c r="BY2131" s="101"/>
      <c r="BZ2131" s="101"/>
      <c r="CA2131" s="101"/>
      <c r="CB2131" s="101"/>
      <c r="CC2131" s="101"/>
      <c r="CD2131" s="101"/>
      <c r="CE2131" s="101"/>
      <c r="CF2131" s="101"/>
      <c r="CG2131" s="37" t="e">
        <f>VLOOKUP(Table_1[[#This Row],[EAN]],'[1]Planilha1'!$E:$R,13,0)</f>
        <v>#N/A</v>
      </c>
      <c r="CI2131" s="188">
        <f>IF(Table_1[[#This Row],[STATUS MERCADO]]="GO",Table_1[[#This Row],[M. BRUTA TOTAL]],0)</f>
        <v>0</v>
      </c>
      <c r="CJ2131" s="188">
        <f>IF(Table_1[[#This Row],[STATUS MERCADO]]="GO",Table_1[[#This Row],[PV UNIT. REALIZADO]]*Table_1[[#This Row],[QUANTIDADE]],0)</f>
        <v>0</v>
      </c>
    </row>
    <row r="2132" ht="15" hidden="1">
      <c r="A2132" s="7"/>
      <c r="B2132" s="84" t="s">
        <v>400</v>
      </c>
      <c r="C2132" s="75">
        <v>223818</v>
      </c>
      <c r="D2132" s="75" t="s">
        <v>2417</v>
      </c>
      <c r="E2132" s="85">
        <v>7891528041902</v>
      </c>
      <c r="F2132" s="86" t="s">
        <v>2418</v>
      </c>
      <c r="G2132" s="75" t="s">
        <v>15</v>
      </c>
      <c r="H2132" s="75">
        <v>1620</v>
      </c>
      <c r="I2132" s="87" t="s">
        <v>1541</v>
      </c>
      <c r="J2132" s="75" t="s">
        <v>1542</v>
      </c>
      <c r="K2132" s="88" t="s">
        <v>1177</v>
      </c>
      <c r="L2132" s="88">
        <v>72</v>
      </c>
      <c r="M2132" s="88">
        <v>0</v>
      </c>
      <c r="N2132" s="75" t="s">
        <v>85</v>
      </c>
      <c r="O2132" s="75" t="s">
        <v>1739</v>
      </c>
      <c r="P2132" s="89"/>
      <c r="Q2132" s="90">
        <f>(17/100+7.6/100+1.65/100)*P2132</f>
        <v>0</v>
      </c>
      <c r="R2132" s="90"/>
      <c r="S2132" s="90"/>
      <c r="T2132" s="90"/>
      <c r="U2132" s="90"/>
      <c r="V2132" s="90">
        <f>+P2132-Q2132+R2132+S2132+T2132+U2132</f>
        <v>0</v>
      </c>
      <c r="W2132" s="91">
        <f>(1.02/100)</f>
        <v>1.02E-2</v>
      </c>
      <c r="X2132" s="91">
        <v>4.8E-3</v>
      </c>
      <c r="Y2132" s="91">
        <v>0.17</v>
      </c>
      <c r="Z2132" s="91">
        <v>1.65E-2</v>
      </c>
      <c r="AA2132" s="91">
        <v>7.6E-2</v>
      </c>
      <c r="AB2132" s="91">
        <f>SUM(W2132:AA2132)</f>
        <v>0.2775</v>
      </c>
      <c r="AC2132" s="75">
        <v>12</v>
      </c>
      <c r="AD2132" s="92">
        <f>IF(AL2132="","",+AC2132*AL2132)</f>
      </c>
      <c r="AE2132" s="93">
        <f>IF(AL2132="","",+AL2132*AB2132)</f>
      </c>
      <c r="AF2132" s="92">
        <f>IF(AL2132="","",+AL2132-AE2132)</f>
      </c>
      <c r="AG2132" s="93">
        <f>+V2132</f>
        <v>0</v>
      </c>
      <c r="AH2132" s="92">
        <f>IF(AF2132="","",+AF2132-AG2132)</f>
      </c>
      <c r="AI2132" s="92">
        <f>IF(AH2132="","",+AH2132*AC2132)</f>
      </c>
      <c r="AJ2132" s="93"/>
      <c r="AK2132" s="94">
        <v>0.33</v>
      </c>
      <c r="AL2132" s="93">
        <f>IF(V2132=0,"",V2132/(1-AB2132-AK2132))</f>
      </c>
      <c r="AM2132" s="95">
        <v>0.33</v>
      </c>
      <c r="AN2132" s="93">
        <f>IF(V2132=0,"",V2132/(1-AB2132-AM2132))</f>
      </c>
      <c r="AO2132" s="96">
        <v>1.2</v>
      </c>
      <c r="AP2132" s="93">
        <f>IF(BD!AJ2132="","",BD!AJ2132*BD!AO2132)</f>
      </c>
      <c r="AQ2132" s="91">
        <f>BD!AM2132/BD!AK2132-1</f>
        <v>0</v>
      </c>
      <c r="AR2132" s="91">
        <f>IF(BD!AN2132="","",IF(BD!AJ2132="","",BD!AN2132/BD!AJ2132-1))</f>
      </c>
      <c r="AS2132" s="91">
        <f>IF(BD!AN2132="","",IF(BD!AN2132&lt;BD!AL2132,"ABAIXO DA META","DENTRO DA META"))</f>
      </c>
      <c r="AT2132" s="91" t="str">
        <f>IF(BD!AJ2132="","EM ANÁLISE",IF(BD!AP2132&gt;=BD!AN2132,"GO", "NO GO"))</f>
        <v>EM ANÁLISE</v>
      </c>
      <c r="AU2132" s="97">
        <f>IF(AN2132="","",+BD!$AN2132-AJ2132)</f>
      </c>
      <c r="AV2132" s="98"/>
      <c r="AW2132" s="90">
        <f>BD!P2132*BD!AC2132</f>
        <v>0</v>
      </c>
      <c r="AX2132" s="90">
        <f>BD!V2132*BD!AC2132</f>
        <v>0</v>
      </c>
      <c r="AY2132" s="90">
        <f>IF(BD!AN2132="","",BD!AN2132*BD!AC2132)</f>
      </c>
      <c r="AZ2132" s="75" t="s">
        <v>123</v>
      </c>
      <c r="BA2132" s="75"/>
      <c r="BB2132" s="75"/>
      <c r="BC2132" s="75"/>
      <c r="BD2132" s="104"/>
      <c r="BE2132" s="104"/>
      <c r="BF2132" s="101"/>
      <c r="BG2132" s="101"/>
      <c r="BH2132" s="101"/>
      <c r="BI2132" s="101"/>
      <c r="BJ2132" s="101"/>
      <c r="BK2132" s="101"/>
      <c r="BL2132" s="101"/>
      <c r="BM2132" s="101"/>
      <c r="BN2132" s="101"/>
      <c r="BO2132" s="103"/>
      <c r="BP2132" s="101"/>
      <c r="BQ2132" s="101"/>
      <c r="BR2132" s="101"/>
      <c r="BS2132" s="101"/>
      <c r="BT2132" s="101"/>
      <c r="BU2132" s="101"/>
      <c r="BV2132" s="101"/>
      <c r="BW2132" s="101"/>
      <c r="BX2132" s="101"/>
      <c r="BY2132" s="101"/>
      <c r="BZ2132" s="101"/>
      <c r="CA2132" s="101"/>
      <c r="CB2132" s="101"/>
      <c r="CC2132" s="101"/>
      <c r="CD2132" s="101"/>
      <c r="CE2132" s="101"/>
      <c r="CF2132" s="101"/>
      <c r="CG2132" s="37" t="e">
        <f>VLOOKUP(Table_1[[#This Row],[EAN]],'[1]Planilha1'!$E:$R,13,0)</f>
        <v>#N/A</v>
      </c>
      <c r="CI2132" s="188">
        <f>IF(Table_1[[#This Row],[STATUS MERCADO]]="GO",Table_1[[#This Row],[M. BRUTA TOTAL]],0)</f>
        <v>0</v>
      </c>
      <c r="CJ2132" s="188">
        <f>IF(Table_1[[#This Row],[STATUS MERCADO]]="GO",Table_1[[#This Row],[PV UNIT. REALIZADO]]*Table_1[[#This Row],[QUANTIDADE]],0)</f>
        <v>0</v>
      </c>
    </row>
    <row r="2133" ht="15" hidden="1">
      <c r="A2133" s="7"/>
      <c r="B2133" s="84" t="s">
        <v>400</v>
      </c>
      <c r="C2133" s="75">
        <v>223819</v>
      </c>
      <c r="D2133" s="75" t="s">
        <v>2419</v>
      </c>
      <c r="E2133" s="85">
        <v>6920354824388</v>
      </c>
      <c r="F2133" s="86" t="s">
        <v>2420</v>
      </c>
      <c r="G2133" s="75" t="s">
        <v>15</v>
      </c>
      <c r="H2133" s="75">
        <v>1620</v>
      </c>
      <c r="I2133" s="87" t="s">
        <v>1541</v>
      </c>
      <c r="J2133" s="75" t="s">
        <v>1542</v>
      </c>
      <c r="K2133" s="88" t="s">
        <v>1177</v>
      </c>
      <c r="L2133" s="88">
        <v>72</v>
      </c>
      <c r="M2133" s="88">
        <v>0</v>
      </c>
      <c r="N2133" s="75" t="s">
        <v>85</v>
      </c>
      <c r="O2133" s="75" t="s">
        <v>1739</v>
      </c>
      <c r="P2133" s="89"/>
      <c r="Q2133" s="90">
        <f>(17/100+7.6/100+1.65/100)*P2133</f>
        <v>0</v>
      </c>
      <c r="R2133" s="90"/>
      <c r="S2133" s="90"/>
      <c r="T2133" s="90"/>
      <c r="U2133" s="90"/>
      <c r="V2133" s="90">
        <f>+P2133-Q2133+R2133+S2133+T2133+U2133</f>
        <v>0</v>
      </c>
      <c r="W2133" s="91">
        <f>(1.02/100)</f>
        <v>1.02E-2</v>
      </c>
      <c r="X2133" s="91">
        <v>4.8E-3</v>
      </c>
      <c r="Y2133" s="91">
        <v>0.17</v>
      </c>
      <c r="Z2133" s="91">
        <v>1.65E-2</v>
      </c>
      <c r="AA2133" s="91">
        <v>7.6E-2</v>
      </c>
      <c r="AB2133" s="91">
        <f>SUM(W2133:AA2133)</f>
        <v>0.2775</v>
      </c>
      <c r="AC2133" s="75">
        <v>12</v>
      </c>
      <c r="AD2133" s="92">
        <f>IF(AL2133="","",+AC2133*AL2133)</f>
      </c>
      <c r="AE2133" s="93">
        <f>IF(AL2133="","",+AL2133*AB2133)</f>
      </c>
      <c r="AF2133" s="92">
        <f>IF(AL2133="","",+AL2133-AE2133)</f>
      </c>
      <c r="AG2133" s="93">
        <f>+V2133</f>
        <v>0</v>
      </c>
      <c r="AH2133" s="92">
        <f>IF(AF2133="","",+AF2133-AG2133)</f>
      </c>
      <c r="AI2133" s="92">
        <f>IF(AH2133="","",+AH2133*AC2133)</f>
      </c>
      <c r="AJ2133" s="93"/>
      <c r="AK2133" s="94">
        <v>0.33</v>
      </c>
      <c r="AL2133" s="93">
        <f>IF(V2133=0,"",V2133/(1-AB2133-AK2133))</f>
      </c>
      <c r="AM2133" s="95">
        <v>0.33</v>
      </c>
      <c r="AN2133" s="93">
        <f>IF(V2133=0,"",V2133/(1-AB2133-AM2133))</f>
      </c>
      <c r="AO2133" s="96">
        <v>1.2</v>
      </c>
      <c r="AP2133" s="93">
        <f>IF(BD!AJ2133="","",BD!AJ2133*BD!AO2133)</f>
      </c>
      <c r="AQ2133" s="91">
        <f>BD!AM2133/BD!AK2133-1</f>
        <v>0</v>
      </c>
      <c r="AR2133" s="91">
        <f>IF(BD!AN2133="","",IF(BD!AJ2133="","",BD!AN2133/BD!AJ2133-1))</f>
      </c>
      <c r="AS2133" s="91">
        <f>IF(BD!AN2133="","",IF(BD!AN2133&lt;BD!AL2133,"ABAIXO DA META","DENTRO DA META"))</f>
      </c>
      <c r="AT2133" s="91" t="str">
        <f>IF(BD!AJ2133="","EM ANÁLISE",IF(BD!AP2133&gt;=BD!AN2133,"GO", "NO GO"))</f>
        <v>EM ANÁLISE</v>
      </c>
      <c r="AU2133" s="97">
        <f>IF(AN2133="","",+BD!$AN2133-AJ2133)</f>
      </c>
      <c r="AV2133" s="98"/>
      <c r="AW2133" s="90">
        <f>BD!P2133*BD!AC2133</f>
        <v>0</v>
      </c>
      <c r="AX2133" s="90">
        <f>BD!V2133*BD!AC2133</f>
        <v>0</v>
      </c>
      <c r="AY2133" s="90">
        <f>IF(BD!AN2133="","",BD!AN2133*BD!AC2133)</f>
      </c>
      <c r="AZ2133" s="75" t="s">
        <v>123</v>
      </c>
      <c r="BA2133" s="75"/>
      <c r="BB2133" s="75"/>
      <c r="BC2133" s="75"/>
      <c r="BD2133" s="104"/>
      <c r="BE2133" s="104"/>
      <c r="BF2133" s="101"/>
      <c r="BG2133" s="101"/>
      <c r="BH2133" s="101"/>
      <c r="BI2133" s="101"/>
      <c r="BJ2133" s="101"/>
      <c r="BK2133" s="101"/>
      <c r="BL2133" s="101"/>
      <c r="BM2133" s="101"/>
      <c r="BN2133" s="101"/>
      <c r="BO2133" s="103"/>
      <c r="BP2133" s="101"/>
      <c r="BQ2133" s="101"/>
      <c r="BR2133" s="101"/>
      <c r="BS2133" s="101"/>
      <c r="BT2133" s="101"/>
      <c r="BU2133" s="101"/>
      <c r="BV2133" s="101"/>
      <c r="BW2133" s="101"/>
      <c r="BX2133" s="101"/>
      <c r="BY2133" s="101"/>
      <c r="BZ2133" s="101"/>
      <c r="CA2133" s="101"/>
      <c r="CB2133" s="101"/>
      <c r="CC2133" s="101"/>
      <c r="CD2133" s="101"/>
      <c r="CE2133" s="101"/>
      <c r="CF2133" s="101"/>
      <c r="CG2133" s="37" t="e">
        <f>VLOOKUP(Table_1[[#This Row],[EAN]],'[1]Planilha1'!$E:$R,13,0)</f>
        <v>#N/A</v>
      </c>
      <c r="CI2133" s="188">
        <f>IF(Table_1[[#This Row],[STATUS MERCADO]]="GO",Table_1[[#This Row],[M. BRUTA TOTAL]],0)</f>
        <v>0</v>
      </c>
      <c r="CJ2133" s="188">
        <f>IF(Table_1[[#This Row],[STATUS MERCADO]]="GO",Table_1[[#This Row],[PV UNIT. REALIZADO]]*Table_1[[#This Row],[QUANTIDADE]],0)</f>
        <v>0</v>
      </c>
    </row>
    <row r="2134" ht="15" hidden="1">
      <c r="A2134" s="7"/>
      <c r="B2134" s="84" t="s">
        <v>400</v>
      </c>
      <c r="C2134" s="75">
        <v>223820</v>
      </c>
      <c r="D2134" s="75">
        <v>61005921</v>
      </c>
      <c r="E2134" s="85">
        <v>7509546659411</v>
      </c>
      <c r="F2134" s="86" t="s">
        <v>2421</v>
      </c>
      <c r="G2134" s="75" t="s">
        <v>15</v>
      </c>
      <c r="H2134" s="75">
        <v>560</v>
      </c>
      <c r="I2134" s="87" t="s">
        <v>1560</v>
      </c>
      <c r="J2134" s="75" t="s">
        <v>1628</v>
      </c>
      <c r="K2134" s="88" t="s">
        <v>1177</v>
      </c>
      <c r="L2134" s="88">
        <v>6</v>
      </c>
      <c r="M2134" s="88">
        <v>0</v>
      </c>
      <c r="N2134" s="75" t="s">
        <v>85</v>
      </c>
      <c r="O2134" s="75" t="s">
        <v>1739</v>
      </c>
      <c r="P2134" s="89"/>
      <c r="Q2134" s="90">
        <f>(17/100+7.6/100+1.65/100)*P2134</f>
        <v>0</v>
      </c>
      <c r="R2134" s="90"/>
      <c r="S2134" s="90"/>
      <c r="T2134" s="90"/>
      <c r="U2134" s="90"/>
      <c r="V2134" s="90">
        <f>+P2134-Q2134+R2134+S2134+T2134+U2134</f>
        <v>0</v>
      </c>
      <c r="W2134" s="91">
        <f>(1.02/100)</f>
        <v>1.02E-2</v>
      </c>
      <c r="X2134" s="91">
        <v>4.8E-3</v>
      </c>
      <c r="Y2134" s="91">
        <v>0.17</v>
      </c>
      <c r="Z2134" s="91">
        <v>1.65E-2</v>
      </c>
      <c r="AA2134" s="91">
        <v>7.6E-2</v>
      </c>
      <c r="AB2134" s="91">
        <f>SUM(W2134:AA2134)</f>
        <v>0.2775</v>
      </c>
      <c r="AC2134" s="75">
        <v>12</v>
      </c>
      <c r="AD2134" s="92">
        <f>IF(AL2134="","",+AC2134*AL2134)</f>
      </c>
      <c r="AE2134" s="93">
        <f>IF(AL2134="","",+AL2134*AB2134)</f>
      </c>
      <c r="AF2134" s="92">
        <f>IF(AL2134="","",+AL2134-AE2134)</f>
      </c>
      <c r="AG2134" s="93">
        <f>+V2134</f>
        <v>0</v>
      </c>
      <c r="AH2134" s="92">
        <f>IF(AF2134="","",+AF2134-AG2134)</f>
      </c>
      <c r="AI2134" s="92">
        <f>IF(AH2134="","",+AH2134*AC2134)</f>
      </c>
      <c r="AJ2134" s="93"/>
      <c r="AK2134" s="94">
        <v>0.33</v>
      </c>
      <c r="AL2134" s="93">
        <f>IF(V2134=0,"",V2134/(1-AB2134-AK2134))</f>
      </c>
      <c r="AM2134" s="95">
        <v>0.33</v>
      </c>
      <c r="AN2134" s="93">
        <f>IF(V2134=0,"",V2134/(1-AB2134-AM2134))</f>
      </c>
      <c r="AO2134" s="96">
        <v>1.2</v>
      </c>
      <c r="AP2134" s="93">
        <f>IF(BD!AJ2134="","",BD!AJ2134*BD!AO2134)</f>
      </c>
      <c r="AQ2134" s="91">
        <f>BD!AM2134/BD!AK2134-1</f>
        <v>0</v>
      </c>
      <c r="AR2134" s="91">
        <f>IF(BD!AN2134="","",IF(BD!AJ2134="","",BD!AN2134/BD!AJ2134-1))</f>
      </c>
      <c r="AS2134" s="91">
        <f>IF(BD!AN2134="","",IF(BD!AN2134&lt;BD!AL2134,"ABAIXO DA META","DENTRO DA META"))</f>
      </c>
      <c r="AT2134" s="91" t="str">
        <f>IF(BD!AJ2134="","EM ANÁLISE",IF(BD!AP2134&gt;=BD!AN2134,"GO", "NO GO"))</f>
        <v>EM ANÁLISE</v>
      </c>
      <c r="AU2134" s="97">
        <f>IF(AN2134="","",+BD!$AN2134-AJ2134)</f>
      </c>
      <c r="AV2134" s="98"/>
      <c r="AW2134" s="90">
        <f>BD!P2134*BD!AC2134</f>
        <v>0</v>
      </c>
      <c r="AX2134" s="90">
        <f>BD!V2134*BD!AC2134</f>
        <v>0</v>
      </c>
      <c r="AY2134" s="90">
        <f>IF(BD!AN2134="","",BD!AN2134*BD!AC2134)</f>
      </c>
      <c r="AZ2134" s="75" t="s">
        <v>123</v>
      </c>
      <c r="BA2134" s="75"/>
      <c r="BB2134" s="75"/>
      <c r="BC2134" s="75"/>
      <c r="BD2134" s="104"/>
      <c r="BE2134" s="104"/>
      <c r="BF2134" s="101"/>
      <c r="BG2134" s="101"/>
      <c r="BH2134" s="101"/>
      <c r="BI2134" s="101"/>
      <c r="BJ2134" s="101"/>
      <c r="BK2134" s="101"/>
      <c r="BL2134" s="101"/>
      <c r="BM2134" s="101"/>
      <c r="BN2134" s="101"/>
      <c r="BO2134" s="103"/>
      <c r="BP2134" s="101"/>
      <c r="BQ2134" s="101"/>
      <c r="BR2134" s="101"/>
      <c r="BS2134" s="101"/>
      <c r="BT2134" s="101"/>
      <c r="BU2134" s="101"/>
      <c r="BV2134" s="101"/>
      <c r="BW2134" s="101"/>
      <c r="BX2134" s="101"/>
      <c r="BY2134" s="101"/>
      <c r="BZ2134" s="101"/>
      <c r="CA2134" s="101"/>
      <c r="CB2134" s="101"/>
      <c r="CC2134" s="101"/>
      <c r="CD2134" s="101"/>
      <c r="CE2134" s="101"/>
      <c r="CF2134" s="101"/>
      <c r="CG2134" s="37" t="e">
        <f>VLOOKUP(Table_1[[#This Row],[EAN]],'[1]Planilha1'!$E:$R,13,0)</f>
        <v>#N/A</v>
      </c>
      <c r="CI2134" s="188">
        <f>IF(Table_1[[#This Row],[STATUS MERCADO]]="GO",Table_1[[#This Row],[M. BRUTA TOTAL]],0)</f>
        <v>0</v>
      </c>
      <c r="CJ2134" s="188">
        <f>IF(Table_1[[#This Row],[STATUS MERCADO]]="GO",Table_1[[#This Row],[PV UNIT. REALIZADO]]*Table_1[[#This Row],[QUANTIDADE]],0)</f>
        <v>0</v>
      </c>
    </row>
    <row r="2135" ht="15" hidden="1">
      <c r="A2135" s="7"/>
      <c r="B2135" s="84" t="s">
        <v>400</v>
      </c>
      <c r="C2135" s="75">
        <v>223821</v>
      </c>
      <c r="D2135" s="75">
        <v>61005922</v>
      </c>
      <c r="E2135" s="85">
        <v>7509546659428</v>
      </c>
      <c r="F2135" s="86" t="s">
        <v>2422</v>
      </c>
      <c r="G2135" s="75" t="s">
        <v>15</v>
      </c>
      <c r="H2135" s="75">
        <v>560</v>
      </c>
      <c r="I2135" s="87" t="s">
        <v>1560</v>
      </c>
      <c r="J2135" s="75" t="s">
        <v>1628</v>
      </c>
      <c r="K2135" s="88" t="s">
        <v>1177</v>
      </c>
      <c r="L2135" s="88">
        <v>6</v>
      </c>
      <c r="M2135" s="88">
        <v>0</v>
      </c>
      <c r="N2135" s="75" t="s">
        <v>85</v>
      </c>
      <c r="O2135" s="75" t="s">
        <v>1739</v>
      </c>
      <c r="P2135" s="89"/>
      <c r="Q2135" s="90">
        <f>(17/100+7.6/100+1.65/100)*P2135</f>
        <v>0</v>
      </c>
      <c r="R2135" s="90"/>
      <c r="S2135" s="90"/>
      <c r="T2135" s="90"/>
      <c r="U2135" s="90"/>
      <c r="V2135" s="90">
        <f>+P2135-Q2135+R2135+S2135+T2135+U2135</f>
        <v>0</v>
      </c>
      <c r="W2135" s="91">
        <f>(1.02/100)</f>
        <v>1.02E-2</v>
      </c>
      <c r="X2135" s="91">
        <v>4.8E-3</v>
      </c>
      <c r="Y2135" s="91">
        <v>0.17</v>
      </c>
      <c r="Z2135" s="91">
        <v>1.65E-2</v>
      </c>
      <c r="AA2135" s="91">
        <v>7.6E-2</v>
      </c>
      <c r="AB2135" s="91">
        <f>SUM(W2135:AA2135)</f>
        <v>0.2775</v>
      </c>
      <c r="AC2135" s="75">
        <v>12</v>
      </c>
      <c r="AD2135" s="92">
        <f>IF(AL2135="","",+AC2135*AL2135)</f>
      </c>
      <c r="AE2135" s="93">
        <f>IF(AL2135="","",+AL2135*AB2135)</f>
      </c>
      <c r="AF2135" s="92">
        <f>IF(AL2135="","",+AL2135-AE2135)</f>
      </c>
      <c r="AG2135" s="93">
        <f>+V2135</f>
        <v>0</v>
      </c>
      <c r="AH2135" s="92">
        <f>IF(AF2135="","",+AF2135-AG2135)</f>
      </c>
      <c r="AI2135" s="92">
        <f>IF(AH2135="","",+AH2135*AC2135)</f>
      </c>
      <c r="AJ2135" s="93"/>
      <c r="AK2135" s="94">
        <v>0.33</v>
      </c>
      <c r="AL2135" s="93">
        <f>IF(V2135=0,"",V2135/(1-AB2135-AK2135))</f>
      </c>
      <c r="AM2135" s="95">
        <v>0.33</v>
      </c>
      <c r="AN2135" s="93">
        <f>IF(V2135=0,"",V2135/(1-AB2135-AM2135))</f>
      </c>
      <c r="AO2135" s="96">
        <v>1.2</v>
      </c>
      <c r="AP2135" s="93">
        <f>IF(BD!AJ2135="","",BD!AJ2135*BD!AO2135)</f>
      </c>
      <c r="AQ2135" s="91">
        <f>BD!AM2135/BD!AK2135-1</f>
        <v>0</v>
      </c>
      <c r="AR2135" s="91">
        <f>IF(BD!AN2135="","",IF(BD!AJ2135="","",BD!AN2135/BD!AJ2135-1))</f>
      </c>
      <c r="AS2135" s="91">
        <f>IF(BD!AN2135="","",IF(BD!AN2135&lt;BD!AL2135,"ABAIXO DA META","DENTRO DA META"))</f>
      </c>
      <c r="AT2135" s="91" t="str">
        <f>IF(BD!AJ2135="","EM ANÁLISE",IF(BD!AP2135&gt;=BD!AN2135,"GO", "NO GO"))</f>
        <v>EM ANÁLISE</v>
      </c>
      <c r="AU2135" s="97">
        <f>IF(AN2135="","",+BD!$AN2135-AJ2135)</f>
      </c>
      <c r="AV2135" s="98"/>
      <c r="AW2135" s="90">
        <f>BD!P2135*BD!AC2135</f>
        <v>0</v>
      </c>
      <c r="AX2135" s="90">
        <f>BD!V2135*BD!AC2135</f>
        <v>0</v>
      </c>
      <c r="AY2135" s="90">
        <f>IF(BD!AN2135="","",BD!AN2135*BD!AC2135)</f>
      </c>
      <c r="AZ2135" s="75" t="s">
        <v>123</v>
      </c>
      <c r="BA2135" s="75"/>
      <c r="BB2135" s="75"/>
      <c r="BC2135" s="75"/>
      <c r="BD2135" s="104"/>
      <c r="BE2135" s="104"/>
      <c r="BF2135" s="101"/>
      <c r="BG2135" s="101"/>
      <c r="BH2135" s="101"/>
      <c r="BI2135" s="101"/>
      <c r="BJ2135" s="101"/>
      <c r="BK2135" s="101"/>
      <c r="BL2135" s="101"/>
      <c r="BM2135" s="101"/>
      <c r="BN2135" s="101"/>
      <c r="BO2135" s="103"/>
      <c r="BP2135" s="101"/>
      <c r="BQ2135" s="101"/>
      <c r="BR2135" s="101"/>
      <c r="BS2135" s="101"/>
      <c r="BT2135" s="101"/>
      <c r="BU2135" s="101"/>
      <c r="BV2135" s="101"/>
      <c r="BW2135" s="101"/>
      <c r="BX2135" s="101"/>
      <c r="BY2135" s="101"/>
      <c r="BZ2135" s="101"/>
      <c r="CA2135" s="101"/>
      <c r="CB2135" s="101"/>
      <c r="CC2135" s="101"/>
      <c r="CD2135" s="101"/>
      <c r="CE2135" s="101"/>
      <c r="CF2135" s="101"/>
      <c r="CG2135" s="37" t="e">
        <f>VLOOKUP(Table_1[[#This Row],[EAN]],'[1]Planilha1'!$E:$R,13,0)</f>
        <v>#N/A</v>
      </c>
      <c r="CI2135" s="188">
        <f>IF(Table_1[[#This Row],[STATUS MERCADO]]="GO",Table_1[[#This Row],[M. BRUTA TOTAL]],0)</f>
        <v>0</v>
      </c>
      <c r="CJ2135" s="188">
        <f>IF(Table_1[[#This Row],[STATUS MERCADO]]="GO",Table_1[[#This Row],[PV UNIT. REALIZADO]]*Table_1[[#This Row],[QUANTIDADE]],0)</f>
        <v>0</v>
      </c>
    </row>
    <row r="2136" ht="15" hidden="1">
      <c r="A2136" s="7"/>
      <c r="B2136" s="84" t="s">
        <v>400</v>
      </c>
      <c r="C2136" s="75">
        <v>223822</v>
      </c>
      <c r="D2136" s="75">
        <v>61006671</v>
      </c>
      <c r="E2136" s="85">
        <v>7509546661025</v>
      </c>
      <c r="F2136" s="86" t="s">
        <v>2423</v>
      </c>
      <c r="G2136" s="75" t="s">
        <v>20</v>
      </c>
      <c r="H2136" s="75">
        <v>1850</v>
      </c>
      <c r="I2136" s="87" t="s">
        <v>1411</v>
      </c>
      <c r="J2136" s="75" t="s">
        <v>1404</v>
      </c>
      <c r="K2136" s="88" t="s">
        <v>1177</v>
      </c>
      <c r="L2136" s="88">
        <v>12</v>
      </c>
      <c r="M2136" s="88">
        <v>0</v>
      </c>
      <c r="N2136" s="75" t="s">
        <v>85</v>
      </c>
      <c r="O2136" s="75" t="s">
        <v>1739</v>
      </c>
      <c r="P2136" s="89"/>
      <c r="Q2136" s="90">
        <f>(17/100+7.6/100+1.65/100)*P2136</f>
        <v>0</v>
      </c>
      <c r="R2136" s="90"/>
      <c r="S2136" s="90"/>
      <c r="T2136" s="90"/>
      <c r="U2136" s="90"/>
      <c r="V2136" s="90">
        <f>+P2136-Q2136+R2136+S2136+T2136+U2136</f>
        <v>0</v>
      </c>
      <c r="W2136" s="91">
        <f>(1.02/100)</f>
        <v>1.02E-2</v>
      </c>
      <c r="X2136" s="91">
        <v>4.8E-3</v>
      </c>
      <c r="Y2136" s="91">
        <v>0.17</v>
      </c>
      <c r="Z2136" s="91">
        <v>1.65E-2</v>
      </c>
      <c r="AA2136" s="91">
        <v>7.6E-2</v>
      </c>
      <c r="AB2136" s="91">
        <f>SUM(W2136:AA2136)</f>
        <v>0.2775</v>
      </c>
      <c r="AC2136" s="75">
        <v>12</v>
      </c>
      <c r="AD2136" s="92">
        <f>IF(AL2136="","",+AC2136*AL2136)</f>
      </c>
      <c r="AE2136" s="93">
        <f>IF(AL2136="","",+AL2136*AB2136)</f>
      </c>
      <c r="AF2136" s="92">
        <f>IF(AL2136="","",+AL2136-AE2136)</f>
      </c>
      <c r="AG2136" s="93">
        <f>+V2136</f>
        <v>0</v>
      </c>
      <c r="AH2136" s="92">
        <f>IF(AF2136="","",+AF2136-AG2136)</f>
      </c>
      <c r="AI2136" s="92">
        <f>IF(AH2136="","",+AH2136*AC2136)</f>
      </c>
      <c r="AJ2136" s="93"/>
      <c r="AK2136" s="94">
        <v>0.33</v>
      </c>
      <c r="AL2136" s="93">
        <f>IF(V2136=0,"",V2136/(1-AB2136-AK2136))</f>
      </c>
      <c r="AM2136" s="95">
        <v>0.33</v>
      </c>
      <c r="AN2136" s="93">
        <f>IF(V2136=0,"",V2136/(1-AB2136-AM2136))</f>
      </c>
      <c r="AO2136" s="96">
        <v>1.2</v>
      </c>
      <c r="AP2136" s="93">
        <f>IF(BD!AJ2136="","",BD!AJ2136*BD!AO2136)</f>
      </c>
      <c r="AQ2136" s="91">
        <f>BD!AM2136/BD!AK2136-1</f>
        <v>0</v>
      </c>
      <c r="AR2136" s="91">
        <f>IF(BD!AN2136="","",IF(BD!AJ2136="","",BD!AN2136/BD!AJ2136-1))</f>
      </c>
      <c r="AS2136" s="91">
        <f>IF(BD!AN2136="","",IF(BD!AN2136&lt;BD!AL2136,"ABAIXO DA META","DENTRO DA META"))</f>
      </c>
      <c r="AT2136" s="91" t="str">
        <f>IF(BD!AJ2136="","EM ANÁLISE",IF(BD!AP2136&gt;=BD!AN2136,"GO", "NO GO"))</f>
        <v>EM ANÁLISE</v>
      </c>
      <c r="AU2136" s="97">
        <f>IF(AN2136="","",+BD!$AN2136-AJ2136)</f>
      </c>
      <c r="AV2136" s="98"/>
      <c r="AW2136" s="90">
        <f>BD!P2136*BD!AC2136</f>
        <v>0</v>
      </c>
      <c r="AX2136" s="90">
        <f>BD!V2136*BD!AC2136</f>
        <v>0</v>
      </c>
      <c r="AY2136" s="90">
        <f>IF(BD!AN2136="","",BD!AN2136*BD!AC2136)</f>
      </c>
      <c r="AZ2136" s="75" t="s">
        <v>123</v>
      </c>
      <c r="BA2136" s="75"/>
      <c r="BB2136" s="75"/>
      <c r="BC2136" s="75"/>
      <c r="BD2136" s="104"/>
      <c r="BE2136" s="104"/>
      <c r="BF2136" s="101"/>
      <c r="BG2136" s="101"/>
      <c r="BH2136" s="101"/>
      <c r="BI2136" s="101"/>
      <c r="BJ2136" s="101"/>
      <c r="BK2136" s="101"/>
      <c r="BL2136" s="101"/>
      <c r="BM2136" s="101"/>
      <c r="BN2136" s="101"/>
      <c r="BO2136" s="103"/>
      <c r="BP2136" s="101"/>
      <c r="BQ2136" s="101"/>
      <c r="BR2136" s="101"/>
      <c r="BS2136" s="101"/>
      <c r="BT2136" s="101"/>
      <c r="BU2136" s="101"/>
      <c r="BV2136" s="101"/>
      <c r="BW2136" s="101"/>
      <c r="BX2136" s="101"/>
      <c r="BY2136" s="101"/>
      <c r="BZ2136" s="101"/>
      <c r="CA2136" s="101"/>
      <c r="CB2136" s="101"/>
      <c r="CC2136" s="101"/>
      <c r="CD2136" s="101"/>
      <c r="CE2136" s="101"/>
      <c r="CF2136" s="101"/>
      <c r="CG2136" s="37" t="e">
        <f>VLOOKUP(Table_1[[#This Row],[EAN]],'[1]Planilha1'!$E:$R,13,0)</f>
        <v>#N/A</v>
      </c>
      <c r="CI2136" s="188">
        <f>IF(Table_1[[#This Row],[STATUS MERCADO]]="GO",Table_1[[#This Row],[M. BRUTA TOTAL]],0)</f>
        <v>0</v>
      </c>
      <c r="CJ2136" s="188">
        <f>IF(Table_1[[#This Row],[STATUS MERCADO]]="GO",Table_1[[#This Row],[PV UNIT. REALIZADO]]*Table_1[[#This Row],[QUANTIDADE]],0)</f>
        <v>0</v>
      </c>
    </row>
    <row r="2137" ht="15" hidden="1">
      <c r="A2137" s="7"/>
      <c r="B2137" s="84" t="s">
        <v>400</v>
      </c>
      <c r="C2137" s="75">
        <v>223823</v>
      </c>
      <c r="D2137" s="75">
        <v>61007791</v>
      </c>
      <c r="E2137" s="85">
        <v>7509546662763</v>
      </c>
      <c r="F2137" s="86" t="s">
        <v>2424</v>
      </c>
      <c r="G2137" s="75" t="s">
        <v>20</v>
      </c>
      <c r="H2137" s="75">
        <v>1850</v>
      </c>
      <c r="I2137" s="87" t="s">
        <v>1411</v>
      </c>
      <c r="J2137" s="75" t="s">
        <v>1404</v>
      </c>
      <c r="K2137" s="88" t="s">
        <v>1177</v>
      </c>
      <c r="L2137" s="88">
        <v>12</v>
      </c>
      <c r="M2137" s="88">
        <v>0</v>
      </c>
      <c r="N2137" s="75" t="s">
        <v>85</v>
      </c>
      <c r="O2137" s="75" t="s">
        <v>1739</v>
      </c>
      <c r="P2137" s="89"/>
      <c r="Q2137" s="90">
        <f>(17/100+7.6/100+1.65/100)*P2137</f>
        <v>0</v>
      </c>
      <c r="R2137" s="90"/>
      <c r="S2137" s="90"/>
      <c r="T2137" s="90"/>
      <c r="U2137" s="90"/>
      <c r="V2137" s="90">
        <f>+P2137-Q2137+R2137+S2137+T2137+U2137</f>
        <v>0</v>
      </c>
      <c r="W2137" s="91">
        <f>(1.02/100)</f>
        <v>1.02E-2</v>
      </c>
      <c r="X2137" s="91">
        <v>4.8E-3</v>
      </c>
      <c r="Y2137" s="91">
        <v>0.17</v>
      </c>
      <c r="Z2137" s="91">
        <v>1.65E-2</v>
      </c>
      <c r="AA2137" s="91">
        <v>7.6E-2</v>
      </c>
      <c r="AB2137" s="91">
        <f>SUM(W2137:AA2137)</f>
        <v>0.2775</v>
      </c>
      <c r="AC2137" s="75">
        <v>12</v>
      </c>
      <c r="AD2137" s="92">
        <f>IF(AL2137="","",+AC2137*AL2137)</f>
      </c>
      <c r="AE2137" s="93">
        <f>IF(AL2137="","",+AL2137*AB2137)</f>
      </c>
      <c r="AF2137" s="92">
        <f>IF(AL2137="","",+AL2137-AE2137)</f>
      </c>
      <c r="AG2137" s="93">
        <f>+V2137</f>
        <v>0</v>
      </c>
      <c r="AH2137" s="92">
        <f>IF(AF2137="","",+AF2137-AG2137)</f>
      </c>
      <c r="AI2137" s="92">
        <f>IF(AH2137="","",+AH2137*AC2137)</f>
      </c>
      <c r="AJ2137" s="93"/>
      <c r="AK2137" s="94">
        <v>0.33</v>
      </c>
      <c r="AL2137" s="93">
        <f>IF(V2137=0,"",V2137/(1-AB2137-AK2137))</f>
      </c>
      <c r="AM2137" s="95">
        <v>0.33</v>
      </c>
      <c r="AN2137" s="93">
        <f>IF(V2137=0,"",V2137/(1-AB2137-AM2137))</f>
      </c>
      <c r="AO2137" s="96">
        <v>1.2</v>
      </c>
      <c r="AP2137" s="93">
        <f>IF(BD!AJ2137="","",BD!AJ2137*BD!AO2137)</f>
      </c>
      <c r="AQ2137" s="91">
        <f>BD!AM2137/BD!AK2137-1</f>
        <v>0</v>
      </c>
      <c r="AR2137" s="91">
        <f>IF(BD!AN2137="","",IF(BD!AJ2137="","",BD!AN2137/BD!AJ2137-1))</f>
      </c>
      <c r="AS2137" s="91">
        <f>IF(BD!AN2137="","",IF(BD!AN2137&lt;BD!AL2137,"ABAIXO DA META","DENTRO DA META"))</f>
      </c>
      <c r="AT2137" s="91" t="str">
        <f>IF(BD!AJ2137="","EM ANÁLISE",IF(BD!AP2137&gt;=BD!AN2137,"GO", "NO GO"))</f>
        <v>EM ANÁLISE</v>
      </c>
      <c r="AU2137" s="97">
        <f>IF(AN2137="","",+BD!$AN2137-AJ2137)</f>
      </c>
      <c r="AV2137" s="98"/>
      <c r="AW2137" s="90">
        <f>BD!P2137*BD!AC2137</f>
        <v>0</v>
      </c>
      <c r="AX2137" s="90">
        <f>BD!V2137*BD!AC2137</f>
        <v>0</v>
      </c>
      <c r="AY2137" s="90">
        <f>IF(BD!AN2137="","",BD!AN2137*BD!AC2137)</f>
      </c>
      <c r="AZ2137" s="75" t="s">
        <v>123</v>
      </c>
      <c r="BA2137" s="75"/>
      <c r="BB2137" s="75"/>
      <c r="BC2137" s="75"/>
      <c r="BD2137" s="104"/>
      <c r="BE2137" s="104"/>
      <c r="BF2137" s="101"/>
      <c r="BG2137" s="101"/>
      <c r="BH2137" s="101"/>
      <c r="BI2137" s="101"/>
      <c r="BJ2137" s="101"/>
      <c r="BK2137" s="101"/>
      <c r="BL2137" s="101"/>
      <c r="BM2137" s="101"/>
      <c r="BN2137" s="101"/>
      <c r="BO2137" s="103"/>
      <c r="BP2137" s="101"/>
      <c r="BQ2137" s="101"/>
      <c r="BR2137" s="101"/>
      <c r="BS2137" s="101"/>
      <c r="BT2137" s="101"/>
      <c r="BU2137" s="101"/>
      <c r="BV2137" s="101"/>
      <c r="BW2137" s="101"/>
      <c r="BX2137" s="101"/>
      <c r="BY2137" s="101"/>
      <c r="BZ2137" s="101"/>
      <c r="CA2137" s="101"/>
      <c r="CB2137" s="101"/>
      <c r="CC2137" s="101"/>
      <c r="CD2137" s="101"/>
      <c r="CE2137" s="101"/>
      <c r="CF2137" s="101"/>
      <c r="CG2137" s="37" t="e">
        <f>VLOOKUP(Table_1[[#This Row],[EAN]],'[1]Planilha1'!$E:$R,13,0)</f>
        <v>#N/A</v>
      </c>
      <c r="CI2137" s="188">
        <f>IF(Table_1[[#This Row],[STATUS MERCADO]]="GO",Table_1[[#This Row],[M. BRUTA TOTAL]],0)</f>
        <v>0</v>
      </c>
      <c r="CJ2137" s="188">
        <f>IF(Table_1[[#This Row],[STATUS MERCADO]]="GO",Table_1[[#This Row],[PV UNIT. REALIZADO]]*Table_1[[#This Row],[QUANTIDADE]],0)</f>
        <v>0</v>
      </c>
    </row>
    <row r="2138" ht="15" hidden="1">
      <c r="A2138" s="7"/>
      <c r="B2138" s="84" t="s">
        <v>400</v>
      </c>
      <c r="C2138" s="75">
        <v>223824</v>
      </c>
      <c r="D2138" s="75">
        <v>61007793</v>
      </c>
      <c r="E2138" s="85">
        <v>7509546662787</v>
      </c>
      <c r="F2138" s="86" t="s">
        <v>2425</v>
      </c>
      <c r="G2138" s="75" t="s">
        <v>20</v>
      </c>
      <c r="H2138" s="75">
        <v>1690</v>
      </c>
      <c r="I2138" s="87" t="s">
        <v>1409</v>
      </c>
      <c r="J2138" s="75" t="s">
        <v>1404</v>
      </c>
      <c r="K2138" s="88" t="s">
        <v>1177</v>
      </c>
      <c r="L2138" s="88">
        <v>12</v>
      </c>
      <c r="M2138" s="88">
        <v>0</v>
      </c>
      <c r="N2138" s="75" t="s">
        <v>85</v>
      </c>
      <c r="O2138" s="75" t="s">
        <v>1739</v>
      </c>
      <c r="P2138" s="89"/>
      <c r="Q2138" s="90">
        <f>(17/100+7.6/100+1.65/100)*P2138</f>
        <v>0</v>
      </c>
      <c r="R2138" s="90"/>
      <c r="S2138" s="90"/>
      <c r="T2138" s="90"/>
      <c r="U2138" s="90"/>
      <c r="V2138" s="90">
        <f>+P2138-Q2138+R2138+S2138+T2138+U2138</f>
        <v>0</v>
      </c>
      <c r="W2138" s="91">
        <f>(1.02/100)</f>
        <v>1.02E-2</v>
      </c>
      <c r="X2138" s="91">
        <v>4.8E-3</v>
      </c>
      <c r="Y2138" s="91">
        <v>0.17</v>
      </c>
      <c r="Z2138" s="91">
        <v>1.65E-2</v>
      </c>
      <c r="AA2138" s="91">
        <v>7.6E-2</v>
      </c>
      <c r="AB2138" s="91">
        <f>SUM(W2138:AA2138)</f>
        <v>0.2775</v>
      </c>
      <c r="AC2138" s="75">
        <v>12</v>
      </c>
      <c r="AD2138" s="92">
        <f>IF(AL2138="","",+AC2138*AL2138)</f>
      </c>
      <c r="AE2138" s="93">
        <f>IF(AL2138="","",+AL2138*AB2138)</f>
      </c>
      <c r="AF2138" s="92">
        <f>IF(AL2138="","",+AL2138-AE2138)</f>
      </c>
      <c r="AG2138" s="93">
        <f>+V2138</f>
        <v>0</v>
      </c>
      <c r="AH2138" s="92">
        <f>IF(AF2138="","",+AF2138-AG2138)</f>
      </c>
      <c r="AI2138" s="92">
        <f>IF(AH2138="","",+AH2138*AC2138)</f>
      </c>
      <c r="AJ2138" s="93"/>
      <c r="AK2138" s="94">
        <v>0.33</v>
      </c>
      <c r="AL2138" s="93">
        <f>IF(V2138=0,"",V2138/(1-AB2138-AK2138))</f>
      </c>
      <c r="AM2138" s="95">
        <v>0.33</v>
      </c>
      <c r="AN2138" s="93">
        <f>IF(V2138=0,"",V2138/(1-AB2138-AM2138))</f>
      </c>
      <c r="AO2138" s="96">
        <v>1.2</v>
      </c>
      <c r="AP2138" s="93">
        <f>IF(BD!AJ2138="","",BD!AJ2138*BD!AO2138)</f>
      </c>
      <c r="AQ2138" s="91">
        <f>BD!AM2138/BD!AK2138-1</f>
        <v>0</v>
      </c>
      <c r="AR2138" s="91">
        <f>IF(BD!AN2138="","",IF(BD!AJ2138="","",BD!AN2138/BD!AJ2138-1))</f>
      </c>
      <c r="AS2138" s="91">
        <f>IF(BD!AN2138="","",IF(BD!AN2138&lt;BD!AL2138,"ABAIXO DA META","DENTRO DA META"))</f>
      </c>
      <c r="AT2138" s="91" t="str">
        <f>IF(BD!AJ2138="","EM ANÁLISE",IF(BD!AP2138&gt;=BD!AN2138,"GO", "NO GO"))</f>
        <v>EM ANÁLISE</v>
      </c>
      <c r="AU2138" s="97">
        <f>IF(AN2138="","",+BD!$AN2138-AJ2138)</f>
      </c>
      <c r="AV2138" s="98"/>
      <c r="AW2138" s="90">
        <f>BD!P2138*BD!AC2138</f>
        <v>0</v>
      </c>
      <c r="AX2138" s="90">
        <f>BD!V2138*BD!AC2138</f>
        <v>0</v>
      </c>
      <c r="AY2138" s="90">
        <f>IF(BD!AN2138="","",BD!AN2138*BD!AC2138)</f>
      </c>
      <c r="AZ2138" s="75" t="s">
        <v>123</v>
      </c>
      <c r="BA2138" s="75"/>
      <c r="BB2138" s="75"/>
      <c r="BC2138" s="75"/>
      <c r="BD2138" s="104"/>
      <c r="BE2138" s="104"/>
      <c r="BF2138" s="101"/>
      <c r="BG2138" s="101"/>
      <c r="BH2138" s="101"/>
      <c r="BI2138" s="101"/>
      <c r="BJ2138" s="101"/>
      <c r="BK2138" s="101"/>
      <c r="BL2138" s="101"/>
      <c r="BM2138" s="101"/>
      <c r="BN2138" s="101"/>
      <c r="BO2138" s="103"/>
      <c r="BP2138" s="101"/>
      <c r="BQ2138" s="101"/>
      <c r="BR2138" s="101"/>
      <c r="BS2138" s="101"/>
      <c r="BT2138" s="101"/>
      <c r="BU2138" s="101"/>
      <c r="BV2138" s="101"/>
      <c r="BW2138" s="101"/>
      <c r="BX2138" s="101"/>
      <c r="BY2138" s="101"/>
      <c r="BZ2138" s="101"/>
      <c r="CA2138" s="101"/>
      <c r="CB2138" s="101"/>
      <c r="CC2138" s="101"/>
      <c r="CD2138" s="101"/>
      <c r="CE2138" s="101"/>
      <c r="CF2138" s="101"/>
      <c r="CG2138" s="37" t="e">
        <f>VLOOKUP(Table_1[[#This Row],[EAN]],'[1]Planilha1'!$E:$R,13,0)</f>
        <v>#N/A</v>
      </c>
      <c r="CI2138" s="188">
        <f>IF(Table_1[[#This Row],[STATUS MERCADO]]="GO",Table_1[[#This Row],[M. BRUTA TOTAL]],0)</f>
        <v>0</v>
      </c>
      <c r="CJ2138" s="188">
        <f>IF(Table_1[[#This Row],[STATUS MERCADO]]="GO",Table_1[[#This Row],[PV UNIT. REALIZADO]]*Table_1[[#This Row],[QUANTIDADE]],0)</f>
        <v>0</v>
      </c>
    </row>
    <row r="2139" ht="15" hidden="1">
      <c r="A2139" s="7"/>
      <c r="B2139" s="84" t="s">
        <v>400</v>
      </c>
      <c r="C2139" s="75">
        <v>223825</v>
      </c>
      <c r="D2139" s="75">
        <v>61010539</v>
      </c>
      <c r="E2139" s="85">
        <v>7509546667638</v>
      </c>
      <c r="F2139" s="86" t="s">
        <v>2426</v>
      </c>
      <c r="G2139" s="75" t="s">
        <v>15</v>
      </c>
      <c r="H2139" s="75">
        <v>1620</v>
      </c>
      <c r="I2139" s="87" t="s">
        <v>1541</v>
      </c>
      <c r="J2139" s="75" t="s">
        <v>1542</v>
      </c>
      <c r="K2139" s="88" t="s">
        <v>1177</v>
      </c>
      <c r="L2139" s="88">
        <v>72</v>
      </c>
      <c r="M2139" s="88">
        <v>0</v>
      </c>
      <c r="N2139" s="75" t="s">
        <v>85</v>
      </c>
      <c r="O2139" s="75" t="s">
        <v>1739</v>
      </c>
      <c r="P2139" s="89"/>
      <c r="Q2139" s="90">
        <f>(17/100+7.6/100+1.65/100)*P2139</f>
        <v>0</v>
      </c>
      <c r="R2139" s="90"/>
      <c r="S2139" s="90"/>
      <c r="T2139" s="90"/>
      <c r="U2139" s="90"/>
      <c r="V2139" s="90">
        <f>+P2139-Q2139+R2139+S2139+T2139+U2139</f>
        <v>0</v>
      </c>
      <c r="W2139" s="91">
        <f>(1.02/100)</f>
        <v>1.02E-2</v>
      </c>
      <c r="X2139" s="91">
        <v>4.8E-3</v>
      </c>
      <c r="Y2139" s="91">
        <v>0.17</v>
      </c>
      <c r="Z2139" s="91">
        <v>1.65E-2</v>
      </c>
      <c r="AA2139" s="91">
        <v>7.6E-2</v>
      </c>
      <c r="AB2139" s="91">
        <f>SUM(W2139:AA2139)</f>
        <v>0.2775</v>
      </c>
      <c r="AC2139" s="75">
        <v>12</v>
      </c>
      <c r="AD2139" s="92">
        <f>IF(AL2139="","",+AC2139*AL2139)</f>
      </c>
      <c r="AE2139" s="93">
        <f>IF(AL2139="","",+AL2139*AB2139)</f>
      </c>
      <c r="AF2139" s="92">
        <f>IF(AL2139="","",+AL2139-AE2139)</f>
      </c>
      <c r="AG2139" s="93">
        <f>+V2139</f>
        <v>0</v>
      </c>
      <c r="AH2139" s="92">
        <f>IF(AF2139="","",+AF2139-AG2139)</f>
      </c>
      <c r="AI2139" s="92">
        <f>IF(AH2139="","",+AH2139*AC2139)</f>
      </c>
      <c r="AJ2139" s="93"/>
      <c r="AK2139" s="94">
        <v>0.33</v>
      </c>
      <c r="AL2139" s="93">
        <f>IF(V2139=0,"",V2139/(1-AB2139-AK2139))</f>
      </c>
      <c r="AM2139" s="95">
        <v>0.33</v>
      </c>
      <c r="AN2139" s="93">
        <f>IF(V2139=0,"",V2139/(1-AB2139-AM2139))</f>
      </c>
      <c r="AO2139" s="96">
        <v>1.2</v>
      </c>
      <c r="AP2139" s="93">
        <f>IF(BD!AJ2139="","",BD!AJ2139*BD!AO2139)</f>
      </c>
      <c r="AQ2139" s="91">
        <f>BD!AM2139/BD!AK2139-1</f>
        <v>0</v>
      </c>
      <c r="AR2139" s="91">
        <f>IF(BD!AN2139="","",IF(BD!AJ2139="","",BD!AN2139/BD!AJ2139-1))</f>
      </c>
      <c r="AS2139" s="91">
        <f>IF(BD!AN2139="","",IF(BD!AN2139&lt;BD!AL2139,"ABAIXO DA META","DENTRO DA META"))</f>
      </c>
      <c r="AT2139" s="91" t="str">
        <f>IF(BD!AJ2139="","EM ANÁLISE",IF(BD!AP2139&gt;=BD!AN2139,"GO", "NO GO"))</f>
        <v>EM ANÁLISE</v>
      </c>
      <c r="AU2139" s="97">
        <f>IF(AN2139="","",+BD!$AN2139-AJ2139)</f>
      </c>
      <c r="AV2139" s="98"/>
      <c r="AW2139" s="90">
        <f>BD!P2139*BD!AC2139</f>
        <v>0</v>
      </c>
      <c r="AX2139" s="90">
        <f>BD!V2139*BD!AC2139</f>
        <v>0</v>
      </c>
      <c r="AY2139" s="90">
        <f>IF(BD!AN2139="","",BD!AN2139*BD!AC2139)</f>
      </c>
      <c r="AZ2139" s="75" t="s">
        <v>123</v>
      </c>
      <c r="BA2139" s="75"/>
      <c r="BB2139" s="75"/>
      <c r="BC2139" s="75"/>
      <c r="BD2139" s="104"/>
      <c r="BE2139" s="104"/>
      <c r="BF2139" s="101"/>
      <c r="BG2139" s="101"/>
      <c r="BH2139" s="101"/>
      <c r="BI2139" s="101"/>
      <c r="BJ2139" s="101"/>
      <c r="BK2139" s="101"/>
      <c r="BL2139" s="101"/>
      <c r="BM2139" s="101"/>
      <c r="BN2139" s="101"/>
      <c r="BO2139" s="103"/>
      <c r="BP2139" s="101"/>
      <c r="BQ2139" s="101"/>
      <c r="BR2139" s="101"/>
      <c r="BS2139" s="101"/>
      <c r="BT2139" s="101"/>
      <c r="BU2139" s="101"/>
      <c r="BV2139" s="101"/>
      <c r="BW2139" s="101"/>
      <c r="BX2139" s="101"/>
      <c r="BY2139" s="101"/>
      <c r="BZ2139" s="101"/>
      <c r="CA2139" s="101"/>
      <c r="CB2139" s="101"/>
      <c r="CC2139" s="101"/>
      <c r="CD2139" s="101"/>
      <c r="CE2139" s="101"/>
      <c r="CF2139" s="101"/>
      <c r="CG2139" s="37" t="e">
        <f>VLOOKUP(Table_1[[#This Row],[EAN]],'[1]Planilha1'!$E:$R,13,0)</f>
        <v>#N/A</v>
      </c>
      <c r="CI2139" s="188">
        <f>IF(Table_1[[#This Row],[STATUS MERCADO]]="GO",Table_1[[#This Row],[M. BRUTA TOTAL]],0)</f>
        <v>0</v>
      </c>
      <c r="CJ2139" s="188">
        <f>IF(Table_1[[#This Row],[STATUS MERCADO]]="GO",Table_1[[#This Row],[PV UNIT. REALIZADO]]*Table_1[[#This Row],[QUANTIDADE]],0)</f>
        <v>0</v>
      </c>
    </row>
    <row r="2140" ht="15" hidden="1">
      <c r="A2140" s="7"/>
      <c r="B2140" s="84" t="s">
        <v>400</v>
      </c>
      <c r="C2140" s="75">
        <v>223826</v>
      </c>
      <c r="D2140" s="75">
        <v>61007946</v>
      </c>
      <c r="E2140" s="85">
        <v>7509546663067</v>
      </c>
      <c r="F2140" s="86" t="s">
        <v>2427</v>
      </c>
      <c r="G2140" s="75" t="s">
        <v>15</v>
      </c>
      <c r="H2140" s="75">
        <v>1620</v>
      </c>
      <c r="I2140" s="87" t="s">
        <v>1541</v>
      </c>
      <c r="J2140" s="75" t="s">
        <v>1719</v>
      </c>
      <c r="K2140" s="88" t="s">
        <v>1177</v>
      </c>
      <c r="L2140" s="88">
        <v>12</v>
      </c>
      <c r="M2140" s="88">
        <v>0</v>
      </c>
      <c r="N2140" s="75" t="s">
        <v>85</v>
      </c>
      <c r="O2140" s="75" t="s">
        <v>1739</v>
      </c>
      <c r="P2140" s="89"/>
      <c r="Q2140" s="90">
        <f>(17/100+7.6/100+1.65/100)*P2140</f>
        <v>0</v>
      </c>
      <c r="R2140" s="90"/>
      <c r="S2140" s="90"/>
      <c r="T2140" s="90"/>
      <c r="U2140" s="90"/>
      <c r="V2140" s="90">
        <f>+P2140-Q2140+R2140+S2140+T2140+U2140</f>
        <v>0</v>
      </c>
      <c r="W2140" s="91">
        <f>(1.02/100)</f>
        <v>1.02E-2</v>
      </c>
      <c r="X2140" s="91">
        <v>4.8E-3</v>
      </c>
      <c r="Y2140" s="91">
        <v>0.17</v>
      </c>
      <c r="Z2140" s="91">
        <v>1.65E-2</v>
      </c>
      <c r="AA2140" s="91">
        <v>7.6E-2</v>
      </c>
      <c r="AB2140" s="91">
        <f>SUM(W2140:AA2140)</f>
        <v>0.2775</v>
      </c>
      <c r="AC2140" s="75">
        <v>12</v>
      </c>
      <c r="AD2140" s="92">
        <f>IF(AL2140="","",+AC2140*AL2140)</f>
      </c>
      <c r="AE2140" s="93">
        <f>IF(AL2140="","",+AL2140*AB2140)</f>
      </c>
      <c r="AF2140" s="92">
        <f>IF(AL2140="","",+AL2140-AE2140)</f>
      </c>
      <c r="AG2140" s="93">
        <f>+V2140</f>
        <v>0</v>
      </c>
      <c r="AH2140" s="92">
        <f>IF(AF2140="","",+AF2140-AG2140)</f>
      </c>
      <c r="AI2140" s="92">
        <f>IF(AH2140="","",+AH2140*AC2140)</f>
      </c>
      <c r="AJ2140" s="93"/>
      <c r="AK2140" s="94">
        <v>0.33</v>
      </c>
      <c r="AL2140" s="93">
        <f>IF(V2140=0,"",V2140/(1-AB2140-AK2140))</f>
      </c>
      <c r="AM2140" s="95">
        <v>0.33</v>
      </c>
      <c r="AN2140" s="93">
        <f>IF(V2140=0,"",V2140/(1-AB2140-AM2140))</f>
      </c>
      <c r="AO2140" s="96">
        <v>1.2</v>
      </c>
      <c r="AP2140" s="93">
        <f>IF(BD!AJ2140="","",BD!AJ2140*BD!AO2140)</f>
      </c>
      <c r="AQ2140" s="91">
        <f>BD!AM2140/BD!AK2140-1</f>
        <v>0</v>
      </c>
      <c r="AR2140" s="91">
        <f>IF(BD!AN2140="","",IF(BD!AJ2140="","",BD!AN2140/BD!AJ2140-1))</f>
      </c>
      <c r="AS2140" s="91">
        <f>IF(BD!AN2140="","",IF(BD!AN2140&lt;BD!AL2140,"ABAIXO DA META","DENTRO DA META"))</f>
      </c>
      <c r="AT2140" s="91" t="str">
        <f>IF(BD!AJ2140="","EM ANÁLISE",IF(BD!AP2140&gt;=BD!AN2140,"GO", "NO GO"))</f>
        <v>EM ANÁLISE</v>
      </c>
      <c r="AU2140" s="97">
        <f>IF(AN2140="","",+BD!$AN2140-AJ2140)</f>
      </c>
      <c r="AV2140" s="98"/>
      <c r="AW2140" s="90">
        <f>BD!P2140*BD!AC2140</f>
        <v>0</v>
      </c>
      <c r="AX2140" s="90">
        <f>BD!V2140*BD!AC2140</f>
        <v>0</v>
      </c>
      <c r="AY2140" s="90">
        <f>IF(BD!AN2140="","",BD!AN2140*BD!AC2140)</f>
      </c>
      <c r="AZ2140" s="75" t="s">
        <v>123</v>
      </c>
      <c r="BA2140" s="75"/>
      <c r="BB2140" s="75"/>
      <c r="BC2140" s="75"/>
      <c r="BD2140" s="104"/>
      <c r="BE2140" s="104"/>
      <c r="BF2140" s="101"/>
      <c r="BG2140" s="101"/>
      <c r="BH2140" s="101"/>
      <c r="BI2140" s="101"/>
      <c r="BJ2140" s="101"/>
      <c r="BK2140" s="101"/>
      <c r="BL2140" s="101"/>
      <c r="BM2140" s="101"/>
      <c r="BN2140" s="101"/>
      <c r="BO2140" s="103"/>
      <c r="BP2140" s="101"/>
      <c r="BQ2140" s="101"/>
      <c r="BR2140" s="101"/>
      <c r="BS2140" s="101"/>
      <c r="BT2140" s="101"/>
      <c r="BU2140" s="101"/>
      <c r="BV2140" s="101"/>
      <c r="BW2140" s="101"/>
      <c r="BX2140" s="101"/>
      <c r="BY2140" s="101"/>
      <c r="BZ2140" s="101"/>
      <c r="CA2140" s="101"/>
      <c r="CB2140" s="101"/>
      <c r="CC2140" s="101"/>
      <c r="CD2140" s="101"/>
      <c r="CE2140" s="101"/>
      <c r="CF2140" s="101"/>
      <c r="CG2140" s="37" t="e">
        <f>VLOOKUP(Table_1[[#This Row],[EAN]],'[1]Planilha1'!$E:$R,13,0)</f>
        <v>#N/A</v>
      </c>
      <c r="CI2140" s="188">
        <f>IF(Table_1[[#This Row],[STATUS MERCADO]]="GO",Table_1[[#This Row],[M. BRUTA TOTAL]],0)</f>
        <v>0</v>
      </c>
      <c r="CJ2140" s="188">
        <f>IF(Table_1[[#This Row],[STATUS MERCADO]]="GO",Table_1[[#This Row],[PV UNIT. REALIZADO]]*Table_1[[#This Row],[QUANTIDADE]],0)</f>
        <v>0</v>
      </c>
    </row>
    <row r="2141" ht="15" hidden="1">
      <c r="A2141" s="7"/>
      <c r="B2141" s="84" t="s">
        <v>400</v>
      </c>
      <c r="C2141" s="75">
        <v>223827</v>
      </c>
      <c r="D2141" s="75" t="s">
        <v>2428</v>
      </c>
      <c r="E2141" s="85">
        <v>7891024040317</v>
      </c>
      <c r="F2141" s="86" t="s">
        <v>2429</v>
      </c>
      <c r="G2141" s="75" t="s">
        <v>20</v>
      </c>
      <c r="H2141" s="75">
        <v>1690</v>
      </c>
      <c r="I2141" s="87" t="s">
        <v>1409</v>
      </c>
      <c r="J2141" s="75" t="s">
        <v>1404</v>
      </c>
      <c r="K2141" s="88" t="s">
        <v>1177</v>
      </c>
      <c r="L2141" s="88">
        <v>12</v>
      </c>
      <c r="M2141" s="88">
        <v>0</v>
      </c>
      <c r="N2141" s="75" t="s">
        <v>85</v>
      </c>
      <c r="O2141" s="75" t="s">
        <v>1739</v>
      </c>
      <c r="P2141" s="89"/>
      <c r="Q2141" s="90">
        <f>(17/100+7.6/100+1.65/100)*P2141</f>
        <v>0</v>
      </c>
      <c r="R2141" s="90"/>
      <c r="S2141" s="90"/>
      <c r="T2141" s="90"/>
      <c r="U2141" s="90"/>
      <c r="V2141" s="90">
        <f>+P2141-Q2141+R2141+S2141+T2141+U2141</f>
        <v>0</v>
      </c>
      <c r="W2141" s="91">
        <f>(1.02/100)</f>
        <v>1.02E-2</v>
      </c>
      <c r="X2141" s="91">
        <v>4.8E-3</v>
      </c>
      <c r="Y2141" s="91">
        <v>0.17</v>
      </c>
      <c r="Z2141" s="91">
        <v>1.65E-2</v>
      </c>
      <c r="AA2141" s="91">
        <v>7.6E-2</v>
      </c>
      <c r="AB2141" s="91">
        <f>SUM(W2141:AA2141)</f>
        <v>0.2775</v>
      </c>
      <c r="AC2141" s="75">
        <v>12</v>
      </c>
      <c r="AD2141" s="92">
        <f>IF(AL2141="","",+AC2141*AL2141)</f>
      </c>
      <c r="AE2141" s="93">
        <f>IF(AL2141="","",+AL2141*AB2141)</f>
      </c>
      <c r="AF2141" s="92">
        <f>IF(AL2141="","",+AL2141-AE2141)</f>
      </c>
      <c r="AG2141" s="93">
        <f>+V2141</f>
        <v>0</v>
      </c>
      <c r="AH2141" s="92">
        <f>IF(AF2141="","",+AF2141-AG2141)</f>
      </c>
      <c r="AI2141" s="92">
        <f>IF(AH2141="","",+AH2141*AC2141)</f>
      </c>
      <c r="AJ2141" s="93"/>
      <c r="AK2141" s="94">
        <v>0.33</v>
      </c>
      <c r="AL2141" s="93">
        <f>IF(V2141=0,"",V2141/(1-AB2141-AK2141))</f>
      </c>
      <c r="AM2141" s="95">
        <v>0.33</v>
      </c>
      <c r="AN2141" s="93">
        <f>IF(V2141=0,"",V2141/(1-AB2141-AM2141))</f>
      </c>
      <c r="AO2141" s="96">
        <v>1.2</v>
      </c>
      <c r="AP2141" s="93">
        <f>IF(BD!AJ2141="","",BD!AJ2141*BD!AO2141)</f>
      </c>
      <c r="AQ2141" s="91">
        <f>BD!AM2141/BD!AK2141-1</f>
        <v>0</v>
      </c>
      <c r="AR2141" s="91">
        <f>IF(BD!AN2141="","",IF(BD!AJ2141="","",BD!AN2141/BD!AJ2141-1))</f>
      </c>
      <c r="AS2141" s="91">
        <f>IF(BD!AN2141="","",IF(BD!AN2141&lt;BD!AL2141,"ABAIXO DA META","DENTRO DA META"))</f>
      </c>
      <c r="AT2141" s="91" t="str">
        <f>IF(BD!AJ2141="","EM ANÁLISE",IF(BD!AP2141&gt;=BD!AN2141,"GO", "NO GO"))</f>
        <v>EM ANÁLISE</v>
      </c>
      <c r="AU2141" s="97">
        <f>IF(AN2141="","",+BD!$AN2141-AJ2141)</f>
      </c>
      <c r="AV2141" s="98"/>
      <c r="AW2141" s="90">
        <f>BD!P2141*BD!AC2141</f>
        <v>0</v>
      </c>
      <c r="AX2141" s="90">
        <f>BD!V2141*BD!AC2141</f>
        <v>0</v>
      </c>
      <c r="AY2141" s="90">
        <f>IF(BD!AN2141="","",BD!AN2141*BD!AC2141)</f>
      </c>
      <c r="AZ2141" s="75" t="s">
        <v>123</v>
      </c>
      <c r="BA2141" s="75"/>
      <c r="BB2141" s="75"/>
      <c r="BC2141" s="75"/>
      <c r="BD2141" s="104"/>
      <c r="BE2141" s="104"/>
      <c r="BF2141" s="101"/>
      <c r="BG2141" s="101"/>
      <c r="BH2141" s="101"/>
      <c r="BI2141" s="101"/>
      <c r="BJ2141" s="101"/>
      <c r="BK2141" s="101"/>
      <c r="BL2141" s="101"/>
      <c r="BM2141" s="101"/>
      <c r="BN2141" s="101"/>
      <c r="BO2141" s="103"/>
      <c r="BP2141" s="101"/>
      <c r="BQ2141" s="101"/>
      <c r="BR2141" s="101"/>
      <c r="BS2141" s="101"/>
      <c r="BT2141" s="101"/>
      <c r="BU2141" s="101"/>
      <c r="BV2141" s="101"/>
      <c r="BW2141" s="101"/>
      <c r="BX2141" s="101"/>
      <c r="BY2141" s="101"/>
      <c r="BZ2141" s="101"/>
      <c r="CA2141" s="101"/>
      <c r="CB2141" s="101"/>
      <c r="CC2141" s="101"/>
      <c r="CD2141" s="101"/>
      <c r="CE2141" s="101"/>
      <c r="CF2141" s="101"/>
      <c r="CG2141" s="37" t="e">
        <f>VLOOKUP(Table_1[[#This Row],[EAN]],'[1]Planilha1'!$E:$R,13,0)</f>
        <v>#N/A</v>
      </c>
      <c r="CI2141" s="188">
        <f>IF(Table_1[[#This Row],[STATUS MERCADO]]="GO",Table_1[[#This Row],[M. BRUTA TOTAL]],0)</f>
        <v>0</v>
      </c>
      <c r="CJ2141" s="188">
        <f>IF(Table_1[[#This Row],[STATUS MERCADO]]="GO",Table_1[[#This Row],[PV UNIT. REALIZADO]]*Table_1[[#This Row],[QUANTIDADE]],0)</f>
        <v>0</v>
      </c>
    </row>
    <row r="2142" ht="15" hidden="1">
      <c r="A2142" s="7"/>
      <c r="B2142" s="84" t="s">
        <v>400</v>
      </c>
      <c r="C2142" s="75">
        <v>223828</v>
      </c>
      <c r="D2142" s="75" t="s">
        <v>2430</v>
      </c>
      <c r="E2142" s="85">
        <v>7891024039755</v>
      </c>
      <c r="F2142" s="86" t="s">
        <v>2431</v>
      </c>
      <c r="G2142" s="75" t="s">
        <v>15</v>
      </c>
      <c r="H2142" s="75">
        <v>1090</v>
      </c>
      <c r="I2142" s="87" t="s">
        <v>1554</v>
      </c>
      <c r="J2142" s="75" t="s">
        <v>1633</v>
      </c>
      <c r="K2142" s="88" t="s">
        <v>1177</v>
      </c>
      <c r="L2142" s="88">
        <v>24</v>
      </c>
      <c r="M2142" s="88">
        <v>0</v>
      </c>
      <c r="N2142" s="75" t="s">
        <v>85</v>
      </c>
      <c r="O2142" s="75" t="s">
        <v>1739</v>
      </c>
      <c r="P2142" s="89"/>
      <c r="Q2142" s="90">
        <f>(17/100+7.6/100+1.65/100)*P2142</f>
        <v>0</v>
      </c>
      <c r="R2142" s="90"/>
      <c r="S2142" s="90"/>
      <c r="T2142" s="90"/>
      <c r="U2142" s="90"/>
      <c r="V2142" s="90">
        <f>+P2142-Q2142+R2142+S2142+T2142+U2142</f>
        <v>0</v>
      </c>
      <c r="W2142" s="91">
        <f>(1.02/100)</f>
        <v>1.02E-2</v>
      </c>
      <c r="X2142" s="91">
        <v>4.8E-3</v>
      </c>
      <c r="Y2142" s="91">
        <v>0.17</v>
      </c>
      <c r="Z2142" s="91">
        <v>1.65E-2</v>
      </c>
      <c r="AA2142" s="91">
        <v>7.6E-2</v>
      </c>
      <c r="AB2142" s="91">
        <f>SUM(W2142:AA2142)</f>
        <v>0.2775</v>
      </c>
      <c r="AC2142" s="75">
        <v>12</v>
      </c>
      <c r="AD2142" s="92">
        <f>IF(AL2142="","",+AC2142*AL2142)</f>
      </c>
      <c r="AE2142" s="93">
        <f>IF(AL2142="","",+AL2142*AB2142)</f>
      </c>
      <c r="AF2142" s="92">
        <f>IF(AL2142="","",+AL2142-AE2142)</f>
      </c>
      <c r="AG2142" s="93">
        <f>+V2142</f>
        <v>0</v>
      </c>
      <c r="AH2142" s="92">
        <f>IF(AF2142="","",+AF2142-AG2142)</f>
      </c>
      <c r="AI2142" s="92">
        <f>IF(AH2142="","",+AH2142*AC2142)</f>
      </c>
      <c r="AJ2142" s="93"/>
      <c r="AK2142" s="94">
        <v>0.33</v>
      </c>
      <c r="AL2142" s="93">
        <f>IF(V2142=0,"",V2142/(1-AB2142-AK2142))</f>
      </c>
      <c r="AM2142" s="95">
        <v>0.33</v>
      </c>
      <c r="AN2142" s="93">
        <f>IF(V2142=0,"",V2142/(1-AB2142-AM2142))</f>
      </c>
      <c r="AO2142" s="96">
        <v>1.2</v>
      </c>
      <c r="AP2142" s="93">
        <f>IF(BD!AJ2142="","",BD!AJ2142*BD!AO2142)</f>
      </c>
      <c r="AQ2142" s="91">
        <f>BD!AM2142/BD!AK2142-1</f>
        <v>0</v>
      </c>
      <c r="AR2142" s="91">
        <f>IF(BD!AN2142="","",IF(BD!AJ2142="","",BD!AN2142/BD!AJ2142-1))</f>
      </c>
      <c r="AS2142" s="91">
        <f>IF(BD!AN2142="","",IF(BD!AN2142&lt;BD!AL2142,"ABAIXO DA META","DENTRO DA META"))</f>
      </c>
      <c r="AT2142" s="91" t="str">
        <f>IF(BD!AJ2142="","EM ANÁLISE",IF(BD!AP2142&gt;=BD!AN2142,"GO", "NO GO"))</f>
        <v>EM ANÁLISE</v>
      </c>
      <c r="AU2142" s="97">
        <f>IF(AN2142="","",+BD!$AN2142-AJ2142)</f>
      </c>
      <c r="AV2142" s="98"/>
      <c r="AW2142" s="90">
        <f>BD!P2142*BD!AC2142</f>
        <v>0</v>
      </c>
      <c r="AX2142" s="90">
        <f>BD!V2142*BD!AC2142</f>
        <v>0</v>
      </c>
      <c r="AY2142" s="90">
        <f>IF(BD!AN2142="","",BD!AN2142*BD!AC2142)</f>
      </c>
      <c r="AZ2142" s="75" t="s">
        <v>123</v>
      </c>
      <c r="BA2142" s="75"/>
      <c r="BB2142" s="75"/>
      <c r="BC2142" s="75"/>
      <c r="BD2142" s="104"/>
      <c r="BE2142" s="104"/>
      <c r="BF2142" s="101"/>
      <c r="BG2142" s="101"/>
      <c r="BH2142" s="101"/>
      <c r="BI2142" s="101"/>
      <c r="BJ2142" s="101"/>
      <c r="BK2142" s="101"/>
      <c r="BL2142" s="101"/>
      <c r="BM2142" s="101"/>
      <c r="BN2142" s="101"/>
      <c r="BO2142" s="103"/>
      <c r="BP2142" s="101"/>
      <c r="BQ2142" s="101"/>
      <c r="BR2142" s="101"/>
      <c r="BS2142" s="101"/>
      <c r="BT2142" s="101"/>
      <c r="BU2142" s="101"/>
      <c r="BV2142" s="101"/>
      <c r="BW2142" s="101"/>
      <c r="BX2142" s="101"/>
      <c r="BY2142" s="101"/>
      <c r="BZ2142" s="101"/>
      <c r="CA2142" s="101"/>
      <c r="CB2142" s="101"/>
      <c r="CC2142" s="101"/>
      <c r="CD2142" s="101"/>
      <c r="CE2142" s="101"/>
      <c r="CF2142" s="101"/>
      <c r="CG2142" s="37" t="e">
        <f>VLOOKUP(Table_1[[#This Row],[EAN]],'[1]Planilha1'!$E:$R,13,0)</f>
        <v>#N/A</v>
      </c>
      <c r="CI2142" s="188">
        <f>IF(Table_1[[#This Row],[STATUS MERCADO]]="GO",Table_1[[#This Row],[M. BRUTA TOTAL]],0)</f>
        <v>0</v>
      </c>
      <c r="CJ2142" s="188">
        <f>IF(Table_1[[#This Row],[STATUS MERCADO]]="GO",Table_1[[#This Row],[PV UNIT. REALIZADO]]*Table_1[[#This Row],[QUANTIDADE]],0)</f>
        <v>0</v>
      </c>
    </row>
    <row r="2143" ht="15" hidden="1">
      <c r="A2143" s="7"/>
      <c r="B2143" s="84" t="s">
        <v>400</v>
      </c>
      <c r="C2143" s="75">
        <v>223829</v>
      </c>
      <c r="D2143" s="75" t="s">
        <v>2432</v>
      </c>
      <c r="E2143" s="85">
        <v>7891024040119</v>
      </c>
      <c r="F2143" s="86" t="s">
        <v>2433</v>
      </c>
      <c r="G2143" s="75" t="s">
        <v>15</v>
      </c>
      <c r="H2143" s="75">
        <v>1090</v>
      </c>
      <c r="I2143" s="87" t="s">
        <v>1554</v>
      </c>
      <c r="J2143" s="75" t="s">
        <v>1633</v>
      </c>
      <c r="K2143" s="88" t="s">
        <v>1177</v>
      </c>
      <c r="L2143" s="88">
        <v>6</v>
      </c>
      <c r="M2143" s="88">
        <v>0</v>
      </c>
      <c r="N2143" s="75" t="s">
        <v>85</v>
      </c>
      <c r="O2143" s="75" t="s">
        <v>1739</v>
      </c>
      <c r="P2143" s="89"/>
      <c r="Q2143" s="90">
        <f>(17/100+7.6/100+1.65/100)*P2143</f>
        <v>0</v>
      </c>
      <c r="R2143" s="90"/>
      <c r="S2143" s="90"/>
      <c r="T2143" s="90"/>
      <c r="U2143" s="90"/>
      <c r="V2143" s="90">
        <f>+P2143-Q2143+R2143+S2143+T2143+U2143</f>
        <v>0</v>
      </c>
      <c r="W2143" s="91">
        <f>(1.02/100)</f>
        <v>1.02E-2</v>
      </c>
      <c r="X2143" s="91">
        <v>4.8E-3</v>
      </c>
      <c r="Y2143" s="91">
        <v>0.17</v>
      </c>
      <c r="Z2143" s="91">
        <v>1.65E-2</v>
      </c>
      <c r="AA2143" s="91">
        <v>7.6E-2</v>
      </c>
      <c r="AB2143" s="91">
        <f>SUM(W2143:AA2143)</f>
        <v>0.2775</v>
      </c>
      <c r="AC2143" s="75">
        <v>12</v>
      </c>
      <c r="AD2143" s="92">
        <f>IF(AL2143="","",+AC2143*AL2143)</f>
      </c>
      <c r="AE2143" s="93">
        <f>IF(AL2143="","",+AL2143*AB2143)</f>
      </c>
      <c r="AF2143" s="92">
        <f>IF(AL2143="","",+AL2143-AE2143)</f>
      </c>
      <c r="AG2143" s="93">
        <f>+V2143</f>
        <v>0</v>
      </c>
      <c r="AH2143" s="92">
        <f>IF(AF2143="","",+AF2143-AG2143)</f>
      </c>
      <c r="AI2143" s="92">
        <f>IF(AH2143="","",+AH2143*AC2143)</f>
      </c>
      <c r="AJ2143" s="93"/>
      <c r="AK2143" s="94">
        <v>0.33</v>
      </c>
      <c r="AL2143" s="93">
        <f>IF(V2143=0,"",V2143/(1-AB2143-AK2143))</f>
      </c>
      <c r="AM2143" s="95">
        <v>0.33</v>
      </c>
      <c r="AN2143" s="93">
        <f>IF(V2143=0,"",V2143/(1-AB2143-AM2143))</f>
      </c>
      <c r="AO2143" s="96">
        <v>1.2</v>
      </c>
      <c r="AP2143" s="93">
        <f>IF(BD!AJ2143="","",BD!AJ2143*BD!AO2143)</f>
      </c>
      <c r="AQ2143" s="91">
        <f>BD!AM2143/BD!AK2143-1</f>
        <v>0</v>
      </c>
      <c r="AR2143" s="91">
        <f>IF(BD!AN2143="","",IF(BD!AJ2143="","",BD!AN2143/BD!AJ2143-1))</f>
      </c>
      <c r="AS2143" s="91">
        <f>IF(BD!AN2143="","",IF(BD!AN2143&lt;BD!AL2143,"ABAIXO DA META","DENTRO DA META"))</f>
      </c>
      <c r="AT2143" s="91" t="str">
        <f>IF(BD!AJ2143="","EM ANÁLISE",IF(BD!AP2143&gt;=BD!AN2143,"GO", "NO GO"))</f>
        <v>EM ANÁLISE</v>
      </c>
      <c r="AU2143" s="97">
        <f>IF(AN2143="","",+BD!$AN2143-AJ2143)</f>
      </c>
      <c r="AV2143" s="98"/>
      <c r="AW2143" s="90">
        <f>BD!P2143*BD!AC2143</f>
        <v>0</v>
      </c>
      <c r="AX2143" s="90">
        <f>BD!V2143*BD!AC2143</f>
        <v>0</v>
      </c>
      <c r="AY2143" s="90">
        <f>IF(BD!AN2143="","",BD!AN2143*BD!AC2143)</f>
      </c>
      <c r="AZ2143" s="75" t="s">
        <v>123</v>
      </c>
      <c r="BA2143" s="75"/>
      <c r="BB2143" s="75"/>
      <c r="BC2143" s="75"/>
      <c r="BD2143" s="104"/>
      <c r="BE2143" s="104"/>
      <c r="BF2143" s="101"/>
      <c r="BG2143" s="101"/>
      <c r="BH2143" s="101"/>
      <c r="BI2143" s="101"/>
      <c r="BJ2143" s="101"/>
      <c r="BK2143" s="101"/>
      <c r="BL2143" s="101"/>
      <c r="BM2143" s="101"/>
      <c r="BN2143" s="101"/>
      <c r="BO2143" s="103"/>
      <c r="BP2143" s="101"/>
      <c r="BQ2143" s="101"/>
      <c r="BR2143" s="101"/>
      <c r="BS2143" s="101"/>
      <c r="BT2143" s="101"/>
      <c r="BU2143" s="101"/>
      <c r="BV2143" s="101"/>
      <c r="BW2143" s="101"/>
      <c r="BX2143" s="101"/>
      <c r="BY2143" s="101"/>
      <c r="BZ2143" s="101"/>
      <c r="CA2143" s="101"/>
      <c r="CB2143" s="101"/>
      <c r="CC2143" s="101"/>
      <c r="CD2143" s="101"/>
      <c r="CE2143" s="101"/>
      <c r="CF2143" s="101"/>
      <c r="CG2143" s="37" t="e">
        <f>VLOOKUP(Table_1[[#This Row],[EAN]],'[1]Planilha1'!$E:$R,13,0)</f>
        <v>#N/A</v>
      </c>
      <c r="CI2143" s="188">
        <f>IF(Table_1[[#This Row],[STATUS MERCADO]]="GO",Table_1[[#This Row],[M. BRUTA TOTAL]],0)</f>
        <v>0</v>
      </c>
      <c r="CJ2143" s="188">
        <f>IF(Table_1[[#This Row],[STATUS MERCADO]]="GO",Table_1[[#This Row],[PV UNIT. REALIZADO]]*Table_1[[#This Row],[QUANTIDADE]],0)</f>
        <v>0</v>
      </c>
    </row>
    <row r="2144" ht="15" hidden="1">
      <c r="A2144" s="7"/>
      <c r="B2144" s="84" t="s">
        <v>400</v>
      </c>
      <c r="C2144" s="75">
        <v>223830</v>
      </c>
      <c r="D2144" s="75" t="s">
        <v>2434</v>
      </c>
      <c r="E2144" s="85">
        <v>7891024040126</v>
      </c>
      <c r="F2144" s="86" t="s">
        <v>2435</v>
      </c>
      <c r="G2144" s="75" t="s">
        <v>15</v>
      </c>
      <c r="H2144" s="75">
        <v>1090</v>
      </c>
      <c r="I2144" s="87" t="s">
        <v>1554</v>
      </c>
      <c r="J2144" s="75" t="s">
        <v>1633</v>
      </c>
      <c r="K2144" s="88" t="s">
        <v>1177</v>
      </c>
      <c r="L2144" s="88">
        <v>6</v>
      </c>
      <c r="M2144" s="88">
        <v>0</v>
      </c>
      <c r="N2144" s="75" t="s">
        <v>85</v>
      </c>
      <c r="O2144" s="75" t="s">
        <v>1739</v>
      </c>
      <c r="P2144" s="89"/>
      <c r="Q2144" s="90">
        <f>(17/100+7.6/100+1.65/100)*P2144</f>
        <v>0</v>
      </c>
      <c r="R2144" s="90"/>
      <c r="S2144" s="90"/>
      <c r="T2144" s="90"/>
      <c r="U2144" s="90"/>
      <c r="V2144" s="90">
        <f>+P2144-Q2144+R2144+S2144+T2144+U2144</f>
        <v>0</v>
      </c>
      <c r="W2144" s="91">
        <f>(1.02/100)</f>
        <v>1.02E-2</v>
      </c>
      <c r="X2144" s="91">
        <v>4.8E-3</v>
      </c>
      <c r="Y2144" s="91">
        <v>0.17</v>
      </c>
      <c r="Z2144" s="91">
        <v>1.65E-2</v>
      </c>
      <c r="AA2144" s="91">
        <v>7.6E-2</v>
      </c>
      <c r="AB2144" s="91">
        <f>SUM(W2144:AA2144)</f>
        <v>0.2775</v>
      </c>
      <c r="AC2144" s="75">
        <v>12</v>
      </c>
      <c r="AD2144" s="92">
        <f>IF(AL2144="","",+AC2144*AL2144)</f>
      </c>
      <c r="AE2144" s="93">
        <f>IF(AL2144="","",+AL2144*AB2144)</f>
      </c>
      <c r="AF2144" s="92">
        <f>IF(AL2144="","",+AL2144-AE2144)</f>
      </c>
      <c r="AG2144" s="93">
        <f>+V2144</f>
        <v>0</v>
      </c>
      <c r="AH2144" s="92">
        <f>IF(AF2144="","",+AF2144-AG2144)</f>
      </c>
      <c r="AI2144" s="92">
        <f>IF(AH2144="","",+AH2144*AC2144)</f>
      </c>
      <c r="AJ2144" s="93"/>
      <c r="AK2144" s="94">
        <v>0.33</v>
      </c>
      <c r="AL2144" s="93">
        <f>IF(V2144=0,"",V2144/(1-AB2144-AK2144))</f>
      </c>
      <c r="AM2144" s="95">
        <v>0.33</v>
      </c>
      <c r="AN2144" s="93">
        <f>IF(V2144=0,"",V2144/(1-AB2144-AM2144))</f>
      </c>
      <c r="AO2144" s="96">
        <v>1.2</v>
      </c>
      <c r="AP2144" s="93">
        <f>IF(BD!AJ2144="","",BD!AJ2144*BD!AO2144)</f>
      </c>
      <c r="AQ2144" s="91">
        <f>BD!AM2144/BD!AK2144-1</f>
        <v>0</v>
      </c>
      <c r="AR2144" s="91">
        <f>IF(BD!AN2144="","",IF(BD!AJ2144="","",BD!AN2144/BD!AJ2144-1))</f>
      </c>
      <c r="AS2144" s="91">
        <f>IF(BD!AN2144="","",IF(BD!AN2144&lt;BD!AL2144,"ABAIXO DA META","DENTRO DA META"))</f>
      </c>
      <c r="AT2144" s="91" t="str">
        <f>IF(BD!AJ2144="","EM ANÁLISE",IF(BD!AP2144&gt;=BD!AN2144,"GO", "NO GO"))</f>
        <v>EM ANÁLISE</v>
      </c>
      <c r="AU2144" s="97">
        <f>IF(AN2144="","",+BD!$AN2144-AJ2144)</f>
      </c>
      <c r="AV2144" s="98"/>
      <c r="AW2144" s="90">
        <f>BD!P2144*BD!AC2144</f>
        <v>0</v>
      </c>
      <c r="AX2144" s="90">
        <f>BD!V2144*BD!AC2144</f>
        <v>0</v>
      </c>
      <c r="AY2144" s="90">
        <f>IF(BD!AN2144="","",BD!AN2144*BD!AC2144)</f>
      </c>
      <c r="AZ2144" s="75" t="s">
        <v>123</v>
      </c>
      <c r="BA2144" s="75"/>
      <c r="BB2144" s="75"/>
      <c r="BC2144" s="75"/>
      <c r="BD2144" s="104"/>
      <c r="BE2144" s="104"/>
      <c r="BF2144" s="101"/>
      <c r="BG2144" s="101"/>
      <c r="BH2144" s="101"/>
      <c r="BI2144" s="101"/>
      <c r="BJ2144" s="101"/>
      <c r="BK2144" s="101"/>
      <c r="BL2144" s="101"/>
      <c r="BM2144" s="101"/>
      <c r="BN2144" s="101"/>
      <c r="BO2144" s="103"/>
      <c r="BP2144" s="101"/>
      <c r="BQ2144" s="101"/>
      <c r="BR2144" s="101"/>
      <c r="BS2144" s="101"/>
      <c r="BT2144" s="101"/>
      <c r="BU2144" s="101"/>
      <c r="BV2144" s="101"/>
      <c r="BW2144" s="101"/>
      <c r="BX2144" s="101"/>
      <c r="BY2144" s="101"/>
      <c r="BZ2144" s="101"/>
      <c r="CA2144" s="101"/>
      <c r="CB2144" s="101"/>
      <c r="CC2144" s="101"/>
      <c r="CD2144" s="101"/>
      <c r="CE2144" s="101"/>
      <c r="CF2144" s="101"/>
      <c r="CG2144" s="37" t="e">
        <f>VLOOKUP(Table_1[[#This Row],[EAN]],'[1]Planilha1'!$E:$R,13,0)</f>
        <v>#N/A</v>
      </c>
      <c r="CI2144" s="188">
        <f>IF(Table_1[[#This Row],[STATUS MERCADO]]="GO",Table_1[[#This Row],[M. BRUTA TOTAL]],0)</f>
        <v>0</v>
      </c>
      <c r="CJ2144" s="188">
        <f>IF(Table_1[[#This Row],[STATUS MERCADO]]="GO",Table_1[[#This Row],[PV UNIT. REALIZADO]]*Table_1[[#This Row],[QUANTIDADE]],0)</f>
        <v>0</v>
      </c>
    </row>
    <row r="2145" ht="15" hidden="1">
      <c r="A2145" s="7"/>
      <c r="B2145" s="84" t="s">
        <v>400</v>
      </c>
      <c r="C2145" s="75">
        <v>223831</v>
      </c>
      <c r="D2145" s="75" t="s">
        <v>2436</v>
      </c>
      <c r="E2145" s="85">
        <v>7891024040102</v>
      </c>
      <c r="F2145" s="86" t="s">
        <v>2437</v>
      </c>
      <c r="G2145" s="75" t="s">
        <v>15</v>
      </c>
      <c r="H2145" s="75">
        <v>1090</v>
      </c>
      <c r="I2145" s="87" t="s">
        <v>1554</v>
      </c>
      <c r="J2145" s="75" t="s">
        <v>1633</v>
      </c>
      <c r="K2145" s="88" t="s">
        <v>1177</v>
      </c>
      <c r="L2145" s="88">
        <v>6</v>
      </c>
      <c r="M2145" s="88">
        <v>0</v>
      </c>
      <c r="N2145" s="75" t="s">
        <v>85</v>
      </c>
      <c r="O2145" s="75" t="s">
        <v>1739</v>
      </c>
      <c r="P2145" s="89"/>
      <c r="Q2145" s="90">
        <f>(17/100+7.6/100+1.65/100)*P2145</f>
        <v>0</v>
      </c>
      <c r="R2145" s="90"/>
      <c r="S2145" s="90"/>
      <c r="T2145" s="90"/>
      <c r="U2145" s="90"/>
      <c r="V2145" s="90">
        <f>+P2145-Q2145+R2145+S2145+T2145+U2145</f>
        <v>0</v>
      </c>
      <c r="W2145" s="91">
        <f>(1.02/100)</f>
        <v>1.02E-2</v>
      </c>
      <c r="X2145" s="91">
        <v>4.8E-3</v>
      </c>
      <c r="Y2145" s="91">
        <v>0.17</v>
      </c>
      <c r="Z2145" s="91">
        <v>1.65E-2</v>
      </c>
      <c r="AA2145" s="91">
        <v>7.6E-2</v>
      </c>
      <c r="AB2145" s="91">
        <f>SUM(W2145:AA2145)</f>
        <v>0.2775</v>
      </c>
      <c r="AC2145" s="75">
        <v>12</v>
      </c>
      <c r="AD2145" s="92">
        <f>IF(AL2145="","",+AC2145*AL2145)</f>
      </c>
      <c r="AE2145" s="93">
        <f>IF(AL2145="","",+AL2145*AB2145)</f>
      </c>
      <c r="AF2145" s="92">
        <f>IF(AL2145="","",+AL2145-AE2145)</f>
      </c>
      <c r="AG2145" s="93">
        <f>+V2145</f>
        <v>0</v>
      </c>
      <c r="AH2145" s="92">
        <f>IF(AF2145="","",+AF2145-AG2145)</f>
      </c>
      <c r="AI2145" s="92">
        <f>IF(AH2145="","",+AH2145*AC2145)</f>
      </c>
      <c r="AJ2145" s="93"/>
      <c r="AK2145" s="94">
        <v>0.33</v>
      </c>
      <c r="AL2145" s="93">
        <f>IF(V2145=0,"",V2145/(1-AB2145-AK2145))</f>
      </c>
      <c r="AM2145" s="95">
        <v>0.33</v>
      </c>
      <c r="AN2145" s="93">
        <f>IF(V2145=0,"",V2145/(1-AB2145-AM2145))</f>
      </c>
      <c r="AO2145" s="96">
        <v>1.2</v>
      </c>
      <c r="AP2145" s="93">
        <f>IF(BD!AJ2145="","",BD!AJ2145*BD!AO2145)</f>
      </c>
      <c r="AQ2145" s="91">
        <f>BD!AM2145/BD!AK2145-1</f>
        <v>0</v>
      </c>
      <c r="AR2145" s="91">
        <f>IF(BD!AN2145="","",IF(BD!AJ2145="","",BD!AN2145/BD!AJ2145-1))</f>
      </c>
      <c r="AS2145" s="91">
        <f>IF(BD!AN2145="","",IF(BD!AN2145&lt;BD!AL2145,"ABAIXO DA META","DENTRO DA META"))</f>
      </c>
      <c r="AT2145" s="91" t="str">
        <f>IF(BD!AJ2145="","EM ANÁLISE",IF(BD!AP2145&gt;=BD!AN2145,"GO", "NO GO"))</f>
        <v>EM ANÁLISE</v>
      </c>
      <c r="AU2145" s="97">
        <f>IF(AN2145="","",+BD!$AN2145-AJ2145)</f>
      </c>
      <c r="AV2145" s="98"/>
      <c r="AW2145" s="90">
        <f>BD!P2145*BD!AC2145</f>
        <v>0</v>
      </c>
      <c r="AX2145" s="90">
        <f>BD!V2145*BD!AC2145</f>
        <v>0</v>
      </c>
      <c r="AY2145" s="90">
        <f>IF(BD!AN2145="","",BD!AN2145*BD!AC2145)</f>
      </c>
      <c r="AZ2145" s="75" t="s">
        <v>123</v>
      </c>
      <c r="BA2145" s="75"/>
      <c r="BB2145" s="75"/>
      <c r="BC2145" s="75"/>
      <c r="BD2145" s="104"/>
      <c r="BE2145" s="104"/>
      <c r="BF2145" s="101"/>
      <c r="BG2145" s="101"/>
      <c r="BH2145" s="101"/>
      <c r="BI2145" s="101"/>
      <c r="BJ2145" s="101"/>
      <c r="BK2145" s="101"/>
      <c r="BL2145" s="101"/>
      <c r="BM2145" s="101"/>
      <c r="BN2145" s="101"/>
      <c r="BO2145" s="103"/>
      <c r="BP2145" s="101"/>
      <c r="BQ2145" s="101"/>
      <c r="BR2145" s="101"/>
      <c r="BS2145" s="101"/>
      <c r="BT2145" s="101"/>
      <c r="BU2145" s="101"/>
      <c r="BV2145" s="101"/>
      <c r="BW2145" s="101"/>
      <c r="BX2145" s="101"/>
      <c r="BY2145" s="101"/>
      <c r="BZ2145" s="101"/>
      <c r="CA2145" s="101"/>
      <c r="CB2145" s="101"/>
      <c r="CC2145" s="101"/>
      <c r="CD2145" s="101"/>
      <c r="CE2145" s="101"/>
      <c r="CF2145" s="101"/>
      <c r="CG2145" s="37" t="e">
        <f>VLOOKUP(Table_1[[#This Row],[EAN]],'[1]Planilha1'!$E:$R,13,0)</f>
        <v>#N/A</v>
      </c>
      <c r="CI2145" s="188">
        <f>IF(Table_1[[#This Row],[STATUS MERCADO]]="GO",Table_1[[#This Row],[M. BRUTA TOTAL]],0)</f>
        <v>0</v>
      </c>
      <c r="CJ2145" s="188">
        <f>IF(Table_1[[#This Row],[STATUS MERCADO]]="GO",Table_1[[#This Row],[PV UNIT. REALIZADO]]*Table_1[[#This Row],[QUANTIDADE]],0)</f>
        <v>0</v>
      </c>
    </row>
    <row r="2146" ht="15" hidden="1">
      <c r="A2146" s="7"/>
      <c r="B2146" s="84" t="s">
        <v>400</v>
      </c>
      <c r="C2146" s="75">
        <v>223832</v>
      </c>
      <c r="D2146" s="75" t="s">
        <v>2438</v>
      </c>
      <c r="E2146" s="85">
        <v>7891024073001</v>
      </c>
      <c r="F2146" s="86" t="s">
        <v>2439</v>
      </c>
      <c r="G2146" s="75" t="s">
        <v>15</v>
      </c>
      <c r="H2146" s="75">
        <v>1620</v>
      </c>
      <c r="I2146" s="87" t="s">
        <v>1541</v>
      </c>
      <c r="J2146" s="75" t="s">
        <v>1719</v>
      </c>
      <c r="K2146" s="88" t="s">
        <v>1177</v>
      </c>
      <c r="L2146" s="88">
        <v>12</v>
      </c>
      <c r="M2146" s="88">
        <v>0</v>
      </c>
      <c r="N2146" s="75" t="s">
        <v>85</v>
      </c>
      <c r="O2146" s="75" t="s">
        <v>1739</v>
      </c>
      <c r="P2146" s="89"/>
      <c r="Q2146" s="90">
        <f>(17/100+7.6/100+1.65/100)*P2146</f>
        <v>0</v>
      </c>
      <c r="R2146" s="90"/>
      <c r="S2146" s="90"/>
      <c r="T2146" s="90"/>
      <c r="U2146" s="90"/>
      <c r="V2146" s="90">
        <f>+P2146-Q2146+R2146+S2146+T2146+U2146</f>
        <v>0</v>
      </c>
      <c r="W2146" s="91">
        <f>(1.02/100)</f>
        <v>1.02E-2</v>
      </c>
      <c r="X2146" s="91">
        <v>4.8E-3</v>
      </c>
      <c r="Y2146" s="91">
        <v>0.17</v>
      </c>
      <c r="Z2146" s="91">
        <v>1.65E-2</v>
      </c>
      <c r="AA2146" s="91">
        <v>7.6E-2</v>
      </c>
      <c r="AB2146" s="91">
        <f>SUM(W2146:AA2146)</f>
        <v>0.2775</v>
      </c>
      <c r="AC2146" s="75">
        <v>12</v>
      </c>
      <c r="AD2146" s="92">
        <f>IF(AL2146="","",+AC2146*AL2146)</f>
      </c>
      <c r="AE2146" s="93">
        <f>IF(AL2146="","",+AL2146*AB2146)</f>
      </c>
      <c r="AF2146" s="92">
        <f>IF(AL2146="","",+AL2146-AE2146)</f>
      </c>
      <c r="AG2146" s="93">
        <f>+V2146</f>
        <v>0</v>
      </c>
      <c r="AH2146" s="92">
        <f>IF(AF2146="","",+AF2146-AG2146)</f>
      </c>
      <c r="AI2146" s="92">
        <f>IF(AH2146="","",+AH2146*AC2146)</f>
      </c>
      <c r="AJ2146" s="93"/>
      <c r="AK2146" s="94">
        <v>0.33</v>
      </c>
      <c r="AL2146" s="93">
        <f>IF(V2146=0,"",V2146/(1-AB2146-AK2146))</f>
      </c>
      <c r="AM2146" s="95">
        <v>0.33</v>
      </c>
      <c r="AN2146" s="93">
        <f>IF(V2146=0,"",V2146/(1-AB2146-AM2146))</f>
      </c>
      <c r="AO2146" s="96">
        <v>1.2</v>
      </c>
      <c r="AP2146" s="93">
        <f>IF(BD!AJ2146="","",BD!AJ2146*BD!AO2146)</f>
      </c>
      <c r="AQ2146" s="91">
        <f>BD!AM2146/BD!AK2146-1</f>
        <v>0</v>
      </c>
      <c r="AR2146" s="91">
        <f>IF(BD!AN2146="","",IF(BD!AJ2146="","",BD!AN2146/BD!AJ2146-1))</f>
      </c>
      <c r="AS2146" s="91">
        <f>IF(BD!AN2146="","",IF(BD!AN2146&lt;BD!AL2146,"ABAIXO DA META","DENTRO DA META"))</f>
      </c>
      <c r="AT2146" s="91" t="str">
        <f>IF(BD!AJ2146="","EM ANÁLISE",IF(BD!AP2146&gt;=BD!AN2146,"GO", "NO GO"))</f>
        <v>EM ANÁLISE</v>
      </c>
      <c r="AU2146" s="97">
        <f>IF(AN2146="","",+BD!$AN2146-AJ2146)</f>
      </c>
      <c r="AV2146" s="98"/>
      <c r="AW2146" s="90">
        <f>BD!P2146*BD!AC2146</f>
        <v>0</v>
      </c>
      <c r="AX2146" s="90">
        <f>BD!V2146*BD!AC2146</f>
        <v>0</v>
      </c>
      <c r="AY2146" s="90">
        <f>IF(BD!AN2146="","",BD!AN2146*BD!AC2146)</f>
      </c>
      <c r="AZ2146" s="75" t="s">
        <v>123</v>
      </c>
      <c r="BA2146" s="75"/>
      <c r="BB2146" s="75"/>
      <c r="BC2146" s="75"/>
      <c r="BD2146" s="104"/>
      <c r="BE2146" s="104"/>
      <c r="BF2146" s="101"/>
      <c r="BG2146" s="101"/>
      <c r="BH2146" s="101"/>
      <c r="BI2146" s="101"/>
      <c r="BJ2146" s="101"/>
      <c r="BK2146" s="101"/>
      <c r="BL2146" s="101"/>
      <c r="BM2146" s="101"/>
      <c r="BN2146" s="101"/>
      <c r="BO2146" s="103"/>
      <c r="BP2146" s="101"/>
      <c r="BQ2146" s="101"/>
      <c r="BR2146" s="101"/>
      <c r="BS2146" s="101"/>
      <c r="BT2146" s="101"/>
      <c r="BU2146" s="101"/>
      <c r="BV2146" s="101"/>
      <c r="BW2146" s="101"/>
      <c r="BX2146" s="101"/>
      <c r="BY2146" s="101"/>
      <c r="BZ2146" s="101"/>
      <c r="CA2146" s="101"/>
      <c r="CB2146" s="101"/>
      <c r="CC2146" s="101"/>
      <c r="CD2146" s="101"/>
      <c r="CE2146" s="101"/>
      <c r="CF2146" s="101"/>
      <c r="CG2146" s="37" t="e">
        <f>VLOOKUP(Table_1[[#This Row],[EAN]],'[1]Planilha1'!$E:$R,13,0)</f>
        <v>#N/A</v>
      </c>
      <c r="CI2146" s="188">
        <f>IF(Table_1[[#This Row],[STATUS MERCADO]]="GO",Table_1[[#This Row],[M. BRUTA TOTAL]],0)</f>
        <v>0</v>
      </c>
      <c r="CJ2146" s="188">
        <f>IF(Table_1[[#This Row],[STATUS MERCADO]]="GO",Table_1[[#This Row],[PV UNIT. REALIZADO]]*Table_1[[#This Row],[QUANTIDADE]],0)</f>
        <v>0</v>
      </c>
    </row>
    <row r="2147" ht="15" hidden="1">
      <c r="A2147" s="7"/>
      <c r="B2147" s="84" t="s">
        <v>400</v>
      </c>
      <c r="C2147" s="75">
        <v>223833</v>
      </c>
      <c r="D2147" s="75">
        <v>61004189</v>
      </c>
      <c r="E2147" s="85">
        <v>7509546659381</v>
      </c>
      <c r="F2147" s="86" t="s">
        <v>2440</v>
      </c>
      <c r="G2147" s="75" t="s">
        <v>15</v>
      </c>
      <c r="H2147" s="75">
        <v>1620</v>
      </c>
      <c r="I2147" s="87" t="s">
        <v>1541</v>
      </c>
      <c r="J2147" s="75" t="s">
        <v>1542</v>
      </c>
      <c r="K2147" s="88" t="s">
        <v>1177</v>
      </c>
      <c r="L2147" s="88">
        <v>72</v>
      </c>
      <c r="M2147" s="88">
        <v>0</v>
      </c>
      <c r="N2147" s="75" t="s">
        <v>85</v>
      </c>
      <c r="O2147" s="75" t="s">
        <v>1739</v>
      </c>
      <c r="P2147" s="89"/>
      <c r="Q2147" s="90">
        <f>(17/100+7.6/100+1.65/100)*P2147</f>
        <v>0</v>
      </c>
      <c r="R2147" s="90"/>
      <c r="S2147" s="90"/>
      <c r="T2147" s="90"/>
      <c r="U2147" s="90"/>
      <c r="V2147" s="90">
        <f>+P2147-Q2147+R2147+S2147+T2147+U2147</f>
        <v>0</v>
      </c>
      <c r="W2147" s="91">
        <f>(1.02/100)</f>
        <v>1.02E-2</v>
      </c>
      <c r="X2147" s="91">
        <v>4.8E-3</v>
      </c>
      <c r="Y2147" s="91">
        <v>0.17</v>
      </c>
      <c r="Z2147" s="91">
        <v>1.65E-2</v>
      </c>
      <c r="AA2147" s="91">
        <v>7.6E-2</v>
      </c>
      <c r="AB2147" s="91">
        <f>SUM(W2147:AA2147)</f>
        <v>0.2775</v>
      </c>
      <c r="AC2147" s="75">
        <v>12</v>
      </c>
      <c r="AD2147" s="92">
        <f>IF(AL2147="","",+AC2147*AL2147)</f>
      </c>
      <c r="AE2147" s="93">
        <f>IF(AL2147="","",+AL2147*AB2147)</f>
      </c>
      <c r="AF2147" s="92">
        <f>IF(AL2147="","",+AL2147-AE2147)</f>
      </c>
      <c r="AG2147" s="93">
        <f>+V2147</f>
        <v>0</v>
      </c>
      <c r="AH2147" s="92">
        <f>IF(AF2147="","",+AF2147-AG2147)</f>
      </c>
      <c r="AI2147" s="92">
        <f>IF(AH2147="","",+AH2147*AC2147)</f>
      </c>
      <c r="AJ2147" s="93"/>
      <c r="AK2147" s="94">
        <v>0.33</v>
      </c>
      <c r="AL2147" s="93">
        <f>IF(V2147=0,"",V2147/(1-AB2147-AK2147))</f>
      </c>
      <c r="AM2147" s="95">
        <v>0.33</v>
      </c>
      <c r="AN2147" s="93">
        <f>IF(V2147=0,"",V2147/(1-AB2147-AM2147))</f>
      </c>
      <c r="AO2147" s="96">
        <v>1.2</v>
      </c>
      <c r="AP2147" s="93">
        <f>IF(BD!AJ2147="","",BD!AJ2147*BD!AO2147)</f>
      </c>
      <c r="AQ2147" s="91">
        <f>BD!AM2147/BD!AK2147-1</f>
        <v>0</v>
      </c>
      <c r="AR2147" s="91">
        <f>IF(BD!AN2147="","",IF(BD!AJ2147="","",BD!AN2147/BD!AJ2147-1))</f>
      </c>
      <c r="AS2147" s="91">
        <f>IF(BD!AN2147="","",IF(BD!AN2147&lt;BD!AL2147,"ABAIXO DA META","DENTRO DA META"))</f>
      </c>
      <c r="AT2147" s="91" t="str">
        <f>IF(BD!AJ2147="","EM ANÁLISE",IF(BD!AP2147&gt;=BD!AN2147,"GO", "NO GO"))</f>
        <v>EM ANÁLISE</v>
      </c>
      <c r="AU2147" s="97">
        <f>IF(AN2147="","",+BD!$AN2147-AJ2147)</f>
      </c>
      <c r="AV2147" s="98"/>
      <c r="AW2147" s="90">
        <f>BD!P2147*BD!AC2147</f>
        <v>0</v>
      </c>
      <c r="AX2147" s="90">
        <f>BD!V2147*BD!AC2147</f>
        <v>0</v>
      </c>
      <c r="AY2147" s="90">
        <f>IF(BD!AN2147="","",BD!AN2147*BD!AC2147)</f>
      </c>
      <c r="AZ2147" s="75" t="s">
        <v>123</v>
      </c>
      <c r="BA2147" s="75"/>
      <c r="BB2147" s="75"/>
      <c r="BC2147" s="75"/>
      <c r="BD2147" s="104"/>
      <c r="BE2147" s="104"/>
      <c r="BF2147" s="101"/>
      <c r="BG2147" s="101"/>
      <c r="BH2147" s="101"/>
      <c r="BI2147" s="101"/>
      <c r="BJ2147" s="101"/>
      <c r="BK2147" s="101"/>
      <c r="BL2147" s="101"/>
      <c r="BM2147" s="101"/>
      <c r="BN2147" s="101"/>
      <c r="BO2147" s="103"/>
      <c r="BP2147" s="101"/>
      <c r="BQ2147" s="101"/>
      <c r="BR2147" s="101"/>
      <c r="BS2147" s="101"/>
      <c r="BT2147" s="101"/>
      <c r="BU2147" s="101"/>
      <c r="BV2147" s="101"/>
      <c r="BW2147" s="101"/>
      <c r="BX2147" s="101"/>
      <c r="BY2147" s="101"/>
      <c r="BZ2147" s="101"/>
      <c r="CA2147" s="101"/>
      <c r="CB2147" s="101"/>
      <c r="CC2147" s="101"/>
      <c r="CD2147" s="101"/>
      <c r="CE2147" s="101"/>
      <c r="CF2147" s="101"/>
      <c r="CG2147" s="37" t="e">
        <f>VLOOKUP(Table_1[[#This Row],[EAN]],'[1]Planilha1'!$E:$R,13,0)</f>
        <v>#N/A</v>
      </c>
      <c r="CI2147" s="188">
        <f>IF(Table_1[[#This Row],[STATUS MERCADO]]="GO",Table_1[[#This Row],[M. BRUTA TOTAL]],0)</f>
        <v>0</v>
      </c>
      <c r="CJ2147" s="188">
        <f>IF(Table_1[[#This Row],[STATUS MERCADO]]="GO",Table_1[[#This Row],[PV UNIT. REALIZADO]]*Table_1[[#This Row],[QUANTIDADE]],0)</f>
        <v>0</v>
      </c>
    </row>
    <row r="2148" ht="15" hidden="1">
      <c r="A2148" s="7"/>
      <c r="B2148" s="84" t="s">
        <v>400</v>
      </c>
      <c r="C2148" s="75">
        <v>223834</v>
      </c>
      <c r="D2148" s="75">
        <v>61006482</v>
      </c>
      <c r="E2148" s="85">
        <v>7891024039281</v>
      </c>
      <c r="F2148" s="86" t="s">
        <v>2441</v>
      </c>
      <c r="G2148" s="75" t="s">
        <v>15</v>
      </c>
      <c r="H2148" s="75">
        <v>1620</v>
      </c>
      <c r="I2148" s="87" t="s">
        <v>1541</v>
      </c>
      <c r="J2148" s="75" t="s">
        <v>1542</v>
      </c>
      <c r="K2148" s="88" t="s">
        <v>1177</v>
      </c>
      <c r="L2148" s="88">
        <v>24</v>
      </c>
      <c r="M2148" s="88">
        <v>0</v>
      </c>
      <c r="N2148" s="75" t="s">
        <v>85</v>
      </c>
      <c r="O2148" s="75" t="s">
        <v>1739</v>
      </c>
      <c r="P2148" s="89"/>
      <c r="Q2148" s="90">
        <f>(17/100+7.6/100+1.65/100)*P2148</f>
        <v>0</v>
      </c>
      <c r="R2148" s="90"/>
      <c r="S2148" s="90"/>
      <c r="T2148" s="90"/>
      <c r="U2148" s="90"/>
      <c r="V2148" s="90">
        <f>+P2148-Q2148+R2148+S2148+T2148+U2148</f>
        <v>0</v>
      </c>
      <c r="W2148" s="91">
        <f>(1.02/100)</f>
        <v>1.02E-2</v>
      </c>
      <c r="X2148" s="91">
        <v>4.8E-3</v>
      </c>
      <c r="Y2148" s="91">
        <v>0.17</v>
      </c>
      <c r="Z2148" s="91">
        <v>1.65E-2</v>
      </c>
      <c r="AA2148" s="91">
        <v>7.6E-2</v>
      </c>
      <c r="AB2148" s="91">
        <f>SUM(W2148:AA2148)</f>
        <v>0.2775</v>
      </c>
      <c r="AC2148" s="75">
        <v>12</v>
      </c>
      <c r="AD2148" s="92">
        <f>IF(AL2148="","",+AC2148*AL2148)</f>
      </c>
      <c r="AE2148" s="93">
        <f>IF(AL2148="","",+AL2148*AB2148)</f>
      </c>
      <c r="AF2148" s="92">
        <f>IF(AL2148="","",+AL2148-AE2148)</f>
      </c>
      <c r="AG2148" s="93">
        <f>+V2148</f>
        <v>0</v>
      </c>
      <c r="AH2148" s="92">
        <f>IF(AF2148="","",+AF2148-AG2148)</f>
      </c>
      <c r="AI2148" s="92">
        <f>IF(AH2148="","",+AH2148*AC2148)</f>
      </c>
      <c r="AJ2148" s="93"/>
      <c r="AK2148" s="94">
        <v>0.33</v>
      </c>
      <c r="AL2148" s="93">
        <f>IF(V2148=0,"",V2148/(1-AB2148-AK2148))</f>
      </c>
      <c r="AM2148" s="95">
        <v>0.33</v>
      </c>
      <c r="AN2148" s="93">
        <f>IF(V2148=0,"",V2148/(1-AB2148-AM2148))</f>
      </c>
      <c r="AO2148" s="96">
        <v>1.2</v>
      </c>
      <c r="AP2148" s="93">
        <f>IF(BD!AJ2148="","",BD!AJ2148*BD!AO2148)</f>
      </c>
      <c r="AQ2148" s="91">
        <f>BD!AM2148/BD!AK2148-1</f>
        <v>0</v>
      </c>
      <c r="AR2148" s="91">
        <f>IF(BD!AN2148="","",IF(BD!AJ2148="","",BD!AN2148/BD!AJ2148-1))</f>
      </c>
      <c r="AS2148" s="91">
        <f>IF(BD!AN2148="","",IF(BD!AN2148&lt;BD!AL2148,"ABAIXO DA META","DENTRO DA META"))</f>
      </c>
      <c r="AT2148" s="91" t="str">
        <f>IF(BD!AJ2148="","EM ANÁLISE",IF(BD!AP2148&gt;=BD!AN2148,"GO", "NO GO"))</f>
        <v>EM ANÁLISE</v>
      </c>
      <c r="AU2148" s="97">
        <f>IF(AN2148="","",+BD!$AN2148-AJ2148)</f>
      </c>
      <c r="AV2148" s="98"/>
      <c r="AW2148" s="90">
        <f>BD!P2148*BD!AC2148</f>
        <v>0</v>
      </c>
      <c r="AX2148" s="90">
        <f>BD!V2148*BD!AC2148</f>
        <v>0</v>
      </c>
      <c r="AY2148" s="90">
        <f>IF(BD!AN2148="","",BD!AN2148*BD!AC2148)</f>
      </c>
      <c r="AZ2148" s="75" t="s">
        <v>123</v>
      </c>
      <c r="BA2148" s="75"/>
      <c r="BB2148" s="75"/>
      <c r="BC2148" s="75"/>
      <c r="BD2148" s="104"/>
      <c r="BE2148" s="104"/>
      <c r="BF2148" s="101"/>
      <c r="BG2148" s="101"/>
      <c r="BH2148" s="101"/>
      <c r="BI2148" s="101"/>
      <c r="BJ2148" s="101"/>
      <c r="BK2148" s="101"/>
      <c r="BL2148" s="101"/>
      <c r="BM2148" s="101"/>
      <c r="BN2148" s="101"/>
      <c r="BO2148" s="103"/>
      <c r="BP2148" s="101"/>
      <c r="BQ2148" s="101"/>
      <c r="BR2148" s="101"/>
      <c r="BS2148" s="101"/>
      <c r="BT2148" s="101"/>
      <c r="BU2148" s="101"/>
      <c r="BV2148" s="101"/>
      <c r="BW2148" s="101"/>
      <c r="BX2148" s="101"/>
      <c r="BY2148" s="101"/>
      <c r="BZ2148" s="101"/>
      <c r="CA2148" s="101"/>
      <c r="CB2148" s="101"/>
      <c r="CC2148" s="101"/>
      <c r="CD2148" s="101"/>
      <c r="CE2148" s="101"/>
      <c r="CF2148" s="101"/>
      <c r="CG2148" s="37" t="e">
        <f>VLOOKUP(Table_1[[#This Row],[EAN]],'[1]Planilha1'!$E:$R,13,0)</f>
        <v>#N/A</v>
      </c>
      <c r="CI2148" s="188">
        <f>IF(Table_1[[#This Row],[STATUS MERCADO]]="GO",Table_1[[#This Row],[M. BRUTA TOTAL]],0)</f>
        <v>0</v>
      </c>
      <c r="CJ2148" s="188">
        <f>IF(Table_1[[#This Row],[STATUS MERCADO]]="GO",Table_1[[#This Row],[PV UNIT. REALIZADO]]*Table_1[[#This Row],[QUANTIDADE]],0)</f>
        <v>0</v>
      </c>
    </row>
    <row r="2149" ht="15" hidden="1">
      <c r="A2149" s="7"/>
      <c r="B2149" s="84" t="s">
        <v>400</v>
      </c>
      <c r="C2149" s="75">
        <v>223835</v>
      </c>
      <c r="D2149" s="75" t="s">
        <v>2442</v>
      </c>
      <c r="E2149" s="85">
        <v>7891024005064</v>
      </c>
      <c r="F2149" s="86" t="s">
        <v>2443</v>
      </c>
      <c r="G2149" s="75" t="s">
        <v>15</v>
      </c>
      <c r="H2149" s="75">
        <v>1620</v>
      </c>
      <c r="I2149" s="87" t="s">
        <v>1541</v>
      </c>
      <c r="J2149" s="75" t="s">
        <v>1542</v>
      </c>
      <c r="K2149" s="88" t="s">
        <v>1177</v>
      </c>
      <c r="L2149" s="88">
        <v>48</v>
      </c>
      <c r="M2149" s="88">
        <v>0</v>
      </c>
      <c r="N2149" s="75" t="s">
        <v>85</v>
      </c>
      <c r="O2149" s="75" t="s">
        <v>1739</v>
      </c>
      <c r="P2149" s="89"/>
      <c r="Q2149" s="90">
        <f>(17/100+7.6/100+1.65/100)*P2149</f>
        <v>0</v>
      </c>
      <c r="R2149" s="90"/>
      <c r="S2149" s="90"/>
      <c r="T2149" s="90"/>
      <c r="U2149" s="90"/>
      <c r="V2149" s="90">
        <f>+P2149-Q2149+R2149+S2149+T2149+U2149</f>
        <v>0</v>
      </c>
      <c r="W2149" s="91">
        <f>(1.02/100)</f>
        <v>1.02E-2</v>
      </c>
      <c r="X2149" s="91">
        <v>4.8E-3</v>
      </c>
      <c r="Y2149" s="91">
        <v>0.17</v>
      </c>
      <c r="Z2149" s="91">
        <v>1.65E-2</v>
      </c>
      <c r="AA2149" s="91">
        <v>7.6E-2</v>
      </c>
      <c r="AB2149" s="91">
        <f>SUM(W2149:AA2149)</f>
        <v>0.2775</v>
      </c>
      <c r="AC2149" s="75">
        <v>12</v>
      </c>
      <c r="AD2149" s="92">
        <f>IF(AL2149="","",+AC2149*AL2149)</f>
      </c>
      <c r="AE2149" s="93">
        <f>IF(AL2149="","",+AL2149*AB2149)</f>
      </c>
      <c r="AF2149" s="92">
        <f>IF(AL2149="","",+AL2149-AE2149)</f>
      </c>
      <c r="AG2149" s="93">
        <f>+V2149</f>
        <v>0</v>
      </c>
      <c r="AH2149" s="92">
        <f>IF(AF2149="","",+AF2149-AG2149)</f>
      </c>
      <c r="AI2149" s="92">
        <f>IF(AH2149="","",+AH2149*AC2149)</f>
      </c>
      <c r="AJ2149" s="93"/>
      <c r="AK2149" s="94">
        <v>0.33</v>
      </c>
      <c r="AL2149" s="93">
        <f>IF(V2149=0,"",V2149/(1-AB2149-AK2149))</f>
      </c>
      <c r="AM2149" s="95">
        <v>0.33</v>
      </c>
      <c r="AN2149" s="93">
        <f>IF(V2149=0,"",V2149/(1-AB2149-AM2149))</f>
      </c>
      <c r="AO2149" s="96">
        <v>1.2</v>
      </c>
      <c r="AP2149" s="93">
        <f>IF(BD!AJ2149="","",BD!AJ2149*BD!AO2149)</f>
      </c>
      <c r="AQ2149" s="91">
        <f>BD!AM2149/BD!AK2149-1</f>
        <v>0</v>
      </c>
      <c r="AR2149" s="91">
        <f>IF(BD!AN2149="","",IF(BD!AJ2149="","",BD!AN2149/BD!AJ2149-1))</f>
      </c>
      <c r="AS2149" s="91">
        <f>IF(BD!AN2149="","",IF(BD!AN2149&lt;BD!AL2149,"ABAIXO DA META","DENTRO DA META"))</f>
      </c>
      <c r="AT2149" s="91" t="str">
        <f>IF(BD!AJ2149="","EM ANÁLISE",IF(BD!AP2149&gt;=BD!AN2149,"GO", "NO GO"))</f>
        <v>EM ANÁLISE</v>
      </c>
      <c r="AU2149" s="97">
        <f>IF(AN2149="","",+BD!$AN2149-AJ2149)</f>
      </c>
      <c r="AV2149" s="98"/>
      <c r="AW2149" s="90">
        <f>BD!P2149*BD!AC2149</f>
        <v>0</v>
      </c>
      <c r="AX2149" s="90">
        <f>BD!V2149*BD!AC2149</f>
        <v>0</v>
      </c>
      <c r="AY2149" s="90">
        <f>IF(BD!AN2149="","",BD!AN2149*BD!AC2149)</f>
      </c>
      <c r="AZ2149" s="75" t="s">
        <v>123</v>
      </c>
      <c r="BA2149" s="75"/>
      <c r="BB2149" s="75"/>
      <c r="BC2149" s="75"/>
      <c r="BD2149" s="104"/>
      <c r="BE2149" s="104"/>
      <c r="BF2149" s="101"/>
      <c r="BG2149" s="101"/>
      <c r="BH2149" s="101"/>
      <c r="BI2149" s="101"/>
      <c r="BJ2149" s="101"/>
      <c r="BK2149" s="101"/>
      <c r="BL2149" s="101"/>
      <c r="BM2149" s="101"/>
      <c r="BN2149" s="101"/>
      <c r="BO2149" s="103"/>
      <c r="BP2149" s="101"/>
      <c r="BQ2149" s="101"/>
      <c r="BR2149" s="101"/>
      <c r="BS2149" s="101"/>
      <c r="BT2149" s="101"/>
      <c r="BU2149" s="101"/>
      <c r="BV2149" s="101"/>
      <c r="BW2149" s="101"/>
      <c r="BX2149" s="101"/>
      <c r="BY2149" s="101"/>
      <c r="BZ2149" s="101"/>
      <c r="CA2149" s="101"/>
      <c r="CB2149" s="101"/>
      <c r="CC2149" s="101"/>
      <c r="CD2149" s="101"/>
      <c r="CE2149" s="101"/>
      <c r="CF2149" s="101"/>
      <c r="CG2149" s="37" t="e">
        <f>VLOOKUP(Table_1[[#This Row],[EAN]],'[1]Planilha1'!$E:$R,13,0)</f>
        <v>#N/A</v>
      </c>
      <c r="CI2149" s="188">
        <f>IF(Table_1[[#This Row],[STATUS MERCADO]]="GO",Table_1[[#This Row],[M. BRUTA TOTAL]],0)</f>
        <v>0</v>
      </c>
      <c r="CJ2149" s="188">
        <f>IF(Table_1[[#This Row],[STATUS MERCADO]]="GO",Table_1[[#This Row],[PV UNIT. REALIZADO]]*Table_1[[#This Row],[QUANTIDADE]],0)</f>
        <v>0</v>
      </c>
    </row>
    <row r="2150" ht="15" hidden="1">
      <c r="A2150" s="7"/>
      <c r="B2150" s="84" t="s">
        <v>400</v>
      </c>
      <c r="C2150" s="75">
        <v>223836</v>
      </c>
      <c r="D2150" s="75" t="s">
        <v>2444</v>
      </c>
      <c r="E2150" s="85">
        <v>7891024042311</v>
      </c>
      <c r="F2150" s="86" t="s">
        <v>2445</v>
      </c>
      <c r="G2150" s="75" t="s">
        <v>15</v>
      </c>
      <c r="H2150" s="75">
        <v>560</v>
      </c>
      <c r="I2150" s="87" t="s">
        <v>1560</v>
      </c>
      <c r="J2150" s="75" t="s">
        <v>1647</v>
      </c>
      <c r="K2150" s="88" t="s">
        <v>1177</v>
      </c>
      <c r="L2150" s="88">
        <v>6</v>
      </c>
      <c r="M2150" s="88">
        <v>0</v>
      </c>
      <c r="N2150" s="75" t="s">
        <v>85</v>
      </c>
      <c r="O2150" s="75" t="s">
        <v>1739</v>
      </c>
      <c r="P2150" s="89"/>
      <c r="Q2150" s="90">
        <f>(17/100+7.6/100+1.65/100)*P2150</f>
        <v>0</v>
      </c>
      <c r="R2150" s="90"/>
      <c r="S2150" s="90"/>
      <c r="T2150" s="90"/>
      <c r="U2150" s="90"/>
      <c r="V2150" s="90">
        <f>+P2150-Q2150+R2150+S2150+T2150+U2150</f>
        <v>0</v>
      </c>
      <c r="W2150" s="91">
        <f>(1.02/100)</f>
        <v>1.02E-2</v>
      </c>
      <c r="X2150" s="91">
        <v>4.8E-3</v>
      </c>
      <c r="Y2150" s="91">
        <v>0.17</v>
      </c>
      <c r="Z2150" s="91">
        <v>1.65E-2</v>
      </c>
      <c r="AA2150" s="91">
        <v>7.6E-2</v>
      </c>
      <c r="AB2150" s="91">
        <f>SUM(W2150:AA2150)</f>
        <v>0.2775</v>
      </c>
      <c r="AC2150" s="75">
        <v>12</v>
      </c>
      <c r="AD2150" s="92">
        <f>IF(AL2150="","",+AC2150*AL2150)</f>
      </c>
      <c r="AE2150" s="93">
        <f>IF(AL2150="","",+AL2150*AB2150)</f>
      </c>
      <c r="AF2150" s="92">
        <f>IF(AL2150="","",+AL2150-AE2150)</f>
      </c>
      <c r="AG2150" s="93">
        <f>+V2150</f>
        <v>0</v>
      </c>
      <c r="AH2150" s="92">
        <f>IF(AF2150="","",+AF2150-AG2150)</f>
      </c>
      <c r="AI2150" s="92">
        <f>IF(AH2150="","",+AH2150*AC2150)</f>
      </c>
      <c r="AJ2150" s="93"/>
      <c r="AK2150" s="94">
        <v>0.33</v>
      </c>
      <c r="AL2150" s="93">
        <f>IF(V2150=0,"",V2150/(1-AB2150-AK2150))</f>
      </c>
      <c r="AM2150" s="95">
        <v>0.33</v>
      </c>
      <c r="AN2150" s="93">
        <f>IF(V2150=0,"",V2150/(1-AB2150-AM2150))</f>
      </c>
      <c r="AO2150" s="96">
        <v>1.2</v>
      </c>
      <c r="AP2150" s="93">
        <f>IF(BD!AJ2150="","",BD!AJ2150*BD!AO2150)</f>
      </c>
      <c r="AQ2150" s="91">
        <f>BD!AM2150/BD!AK2150-1</f>
        <v>0</v>
      </c>
      <c r="AR2150" s="91">
        <f>IF(BD!AN2150="","",IF(BD!AJ2150="","",BD!AN2150/BD!AJ2150-1))</f>
      </c>
      <c r="AS2150" s="91">
        <f>IF(BD!AN2150="","",IF(BD!AN2150&lt;BD!AL2150,"ABAIXO DA META","DENTRO DA META"))</f>
      </c>
      <c r="AT2150" s="91" t="str">
        <f>IF(BD!AJ2150="","EM ANÁLISE",IF(BD!AP2150&gt;=BD!AN2150,"GO", "NO GO"))</f>
        <v>EM ANÁLISE</v>
      </c>
      <c r="AU2150" s="97">
        <f>IF(AN2150="","",+BD!$AN2150-AJ2150)</f>
      </c>
      <c r="AV2150" s="98"/>
      <c r="AW2150" s="90">
        <f>BD!P2150*BD!AC2150</f>
        <v>0</v>
      </c>
      <c r="AX2150" s="90">
        <f>BD!V2150*BD!AC2150</f>
        <v>0</v>
      </c>
      <c r="AY2150" s="90">
        <f>IF(BD!AN2150="","",BD!AN2150*BD!AC2150)</f>
      </c>
      <c r="AZ2150" s="75" t="s">
        <v>123</v>
      </c>
      <c r="BA2150" s="75"/>
      <c r="BB2150" s="75"/>
      <c r="BC2150" s="75"/>
      <c r="BD2150" s="104"/>
      <c r="BE2150" s="104"/>
      <c r="BF2150" s="101"/>
      <c r="BG2150" s="101"/>
      <c r="BH2150" s="101"/>
      <c r="BI2150" s="101"/>
      <c r="BJ2150" s="101"/>
      <c r="BK2150" s="101"/>
      <c r="BL2150" s="101"/>
      <c r="BM2150" s="101"/>
      <c r="BN2150" s="101"/>
      <c r="BO2150" s="103"/>
      <c r="BP2150" s="101"/>
      <c r="BQ2150" s="101"/>
      <c r="BR2150" s="101"/>
      <c r="BS2150" s="101"/>
      <c r="BT2150" s="101"/>
      <c r="BU2150" s="101"/>
      <c r="BV2150" s="101"/>
      <c r="BW2150" s="101"/>
      <c r="BX2150" s="101"/>
      <c r="BY2150" s="101"/>
      <c r="BZ2150" s="101"/>
      <c r="CA2150" s="101"/>
      <c r="CB2150" s="101"/>
      <c r="CC2150" s="101"/>
      <c r="CD2150" s="101"/>
      <c r="CE2150" s="101"/>
      <c r="CF2150" s="101"/>
      <c r="CG2150" s="37" t="e">
        <f>VLOOKUP(Table_1[[#This Row],[EAN]],'[1]Planilha1'!$E:$R,13,0)</f>
        <v>#N/A</v>
      </c>
      <c r="CI2150" s="188">
        <f>IF(Table_1[[#This Row],[STATUS MERCADO]]="GO",Table_1[[#This Row],[M. BRUTA TOTAL]],0)</f>
        <v>0</v>
      </c>
      <c r="CJ2150" s="188">
        <f>IF(Table_1[[#This Row],[STATUS MERCADO]]="GO",Table_1[[#This Row],[PV UNIT. REALIZADO]]*Table_1[[#This Row],[QUANTIDADE]],0)</f>
        <v>0</v>
      </c>
    </row>
    <row r="2151" ht="15" hidden="1">
      <c r="A2151" s="7"/>
      <c r="B2151" s="84" t="s">
        <v>400</v>
      </c>
      <c r="C2151" s="75">
        <v>223837</v>
      </c>
      <c r="D2151" s="75" t="s">
        <v>2446</v>
      </c>
      <c r="E2151" s="85">
        <v>7891024042328</v>
      </c>
      <c r="F2151" s="86" t="s">
        <v>2447</v>
      </c>
      <c r="G2151" s="75" t="s">
        <v>15</v>
      </c>
      <c r="H2151" s="75">
        <v>560</v>
      </c>
      <c r="I2151" s="87" t="s">
        <v>1560</v>
      </c>
      <c r="J2151" s="75" t="s">
        <v>1628</v>
      </c>
      <c r="K2151" s="88" t="s">
        <v>1177</v>
      </c>
      <c r="L2151" s="88">
        <v>6</v>
      </c>
      <c r="M2151" s="88">
        <v>0</v>
      </c>
      <c r="N2151" s="75" t="s">
        <v>85</v>
      </c>
      <c r="O2151" s="75" t="s">
        <v>1739</v>
      </c>
      <c r="P2151" s="89"/>
      <c r="Q2151" s="90">
        <f>(17/100+7.6/100+1.65/100)*P2151</f>
        <v>0</v>
      </c>
      <c r="R2151" s="90"/>
      <c r="S2151" s="90"/>
      <c r="T2151" s="90"/>
      <c r="U2151" s="90"/>
      <c r="V2151" s="90">
        <f>+P2151-Q2151+R2151+S2151+T2151+U2151</f>
        <v>0</v>
      </c>
      <c r="W2151" s="91">
        <f>(1.02/100)</f>
        <v>1.02E-2</v>
      </c>
      <c r="X2151" s="91">
        <v>4.8E-3</v>
      </c>
      <c r="Y2151" s="91">
        <v>0.17</v>
      </c>
      <c r="Z2151" s="91">
        <v>1.65E-2</v>
      </c>
      <c r="AA2151" s="91">
        <v>7.6E-2</v>
      </c>
      <c r="AB2151" s="91">
        <f>SUM(W2151:AA2151)</f>
        <v>0.2775</v>
      </c>
      <c r="AC2151" s="75">
        <v>12</v>
      </c>
      <c r="AD2151" s="92">
        <f>IF(AL2151="","",+AC2151*AL2151)</f>
      </c>
      <c r="AE2151" s="93">
        <f>IF(AL2151="","",+AL2151*AB2151)</f>
      </c>
      <c r="AF2151" s="92">
        <f>IF(AL2151="","",+AL2151-AE2151)</f>
      </c>
      <c r="AG2151" s="93">
        <f>+V2151</f>
        <v>0</v>
      </c>
      <c r="AH2151" s="92">
        <f>IF(AF2151="","",+AF2151-AG2151)</f>
      </c>
      <c r="AI2151" s="92">
        <f>IF(AH2151="","",+AH2151*AC2151)</f>
      </c>
      <c r="AJ2151" s="93"/>
      <c r="AK2151" s="94">
        <v>0.33</v>
      </c>
      <c r="AL2151" s="93">
        <f>IF(V2151=0,"",V2151/(1-AB2151-AK2151))</f>
      </c>
      <c r="AM2151" s="95">
        <v>0.33</v>
      </c>
      <c r="AN2151" s="93">
        <f>IF(V2151=0,"",V2151/(1-AB2151-AM2151))</f>
      </c>
      <c r="AO2151" s="96">
        <v>1.2</v>
      </c>
      <c r="AP2151" s="93">
        <f>IF(BD!AJ2151="","",BD!AJ2151*BD!AO2151)</f>
      </c>
      <c r="AQ2151" s="91">
        <f>BD!AM2151/BD!AK2151-1</f>
        <v>0</v>
      </c>
      <c r="AR2151" s="91">
        <f>IF(BD!AN2151="","",IF(BD!AJ2151="","",BD!AN2151/BD!AJ2151-1))</f>
      </c>
      <c r="AS2151" s="91">
        <f>IF(BD!AN2151="","",IF(BD!AN2151&lt;BD!AL2151,"ABAIXO DA META","DENTRO DA META"))</f>
      </c>
      <c r="AT2151" s="91" t="str">
        <f>IF(BD!AJ2151="","EM ANÁLISE",IF(BD!AP2151&gt;=BD!AN2151,"GO", "NO GO"))</f>
        <v>EM ANÁLISE</v>
      </c>
      <c r="AU2151" s="97">
        <f>IF(AN2151="","",+BD!$AN2151-AJ2151)</f>
      </c>
      <c r="AV2151" s="98"/>
      <c r="AW2151" s="90">
        <f>BD!P2151*BD!AC2151</f>
        <v>0</v>
      </c>
      <c r="AX2151" s="90">
        <f>BD!V2151*BD!AC2151</f>
        <v>0</v>
      </c>
      <c r="AY2151" s="90">
        <f>IF(BD!AN2151="","",BD!AN2151*BD!AC2151)</f>
      </c>
      <c r="AZ2151" s="75" t="s">
        <v>123</v>
      </c>
      <c r="BA2151" s="75"/>
      <c r="BB2151" s="75"/>
      <c r="BC2151" s="75"/>
      <c r="BD2151" s="104"/>
      <c r="BE2151" s="104"/>
      <c r="BF2151" s="101"/>
      <c r="BG2151" s="101"/>
      <c r="BH2151" s="101"/>
      <c r="BI2151" s="101"/>
      <c r="BJ2151" s="101"/>
      <c r="BK2151" s="101"/>
      <c r="BL2151" s="101"/>
      <c r="BM2151" s="101"/>
      <c r="BN2151" s="101"/>
      <c r="BO2151" s="103"/>
      <c r="BP2151" s="101"/>
      <c r="BQ2151" s="101"/>
      <c r="BR2151" s="101"/>
      <c r="BS2151" s="101"/>
      <c r="BT2151" s="101"/>
      <c r="BU2151" s="101"/>
      <c r="BV2151" s="101"/>
      <c r="BW2151" s="101"/>
      <c r="BX2151" s="101"/>
      <c r="BY2151" s="101"/>
      <c r="BZ2151" s="101"/>
      <c r="CA2151" s="101"/>
      <c r="CB2151" s="101"/>
      <c r="CC2151" s="101"/>
      <c r="CD2151" s="101"/>
      <c r="CE2151" s="101"/>
      <c r="CF2151" s="101"/>
      <c r="CG2151" s="37" t="e">
        <f>VLOOKUP(Table_1[[#This Row],[EAN]],'[1]Planilha1'!$E:$R,13,0)</f>
        <v>#N/A</v>
      </c>
      <c r="CI2151" s="188">
        <f>IF(Table_1[[#This Row],[STATUS MERCADO]]="GO",Table_1[[#This Row],[M. BRUTA TOTAL]],0)</f>
        <v>0</v>
      </c>
      <c r="CJ2151" s="188">
        <f>IF(Table_1[[#This Row],[STATUS MERCADO]]="GO",Table_1[[#This Row],[PV UNIT. REALIZADO]]*Table_1[[#This Row],[QUANTIDADE]],0)</f>
        <v>0</v>
      </c>
    </row>
    <row r="2152" ht="15" hidden="1">
      <c r="A2152" s="7"/>
      <c r="B2152" s="84" t="s">
        <v>400</v>
      </c>
      <c r="C2152" s="75">
        <v>223838</v>
      </c>
      <c r="D2152" s="75" t="s">
        <v>2448</v>
      </c>
      <c r="E2152" s="85">
        <v>7509546655017</v>
      </c>
      <c r="F2152" s="86" t="s">
        <v>2449</v>
      </c>
      <c r="G2152" s="75" t="s">
        <v>15</v>
      </c>
      <c r="H2152" s="75">
        <v>1090</v>
      </c>
      <c r="I2152" s="87" t="s">
        <v>1554</v>
      </c>
      <c r="J2152" s="75" t="s">
        <v>1607</v>
      </c>
      <c r="K2152" s="88" t="s">
        <v>1177</v>
      </c>
      <c r="L2152" s="88">
        <v>72</v>
      </c>
      <c r="M2152" s="88">
        <v>0</v>
      </c>
      <c r="N2152" s="75" t="s">
        <v>85</v>
      </c>
      <c r="O2152" s="75" t="s">
        <v>1739</v>
      </c>
      <c r="P2152" s="89"/>
      <c r="Q2152" s="90">
        <f>(17/100+7.6/100+1.65/100)*P2152</f>
        <v>0</v>
      </c>
      <c r="R2152" s="90"/>
      <c r="S2152" s="90"/>
      <c r="T2152" s="90"/>
      <c r="U2152" s="90"/>
      <c r="V2152" s="90">
        <f>+P2152-Q2152+R2152+S2152+T2152+U2152</f>
        <v>0</v>
      </c>
      <c r="W2152" s="91">
        <f>(1.02/100)</f>
        <v>1.02E-2</v>
      </c>
      <c r="X2152" s="91">
        <v>4.8E-3</v>
      </c>
      <c r="Y2152" s="91">
        <v>0.17</v>
      </c>
      <c r="Z2152" s="91">
        <v>1.65E-2</v>
      </c>
      <c r="AA2152" s="91">
        <v>7.6E-2</v>
      </c>
      <c r="AB2152" s="91">
        <f>SUM(W2152:AA2152)</f>
        <v>0.2775</v>
      </c>
      <c r="AC2152" s="75">
        <v>12</v>
      </c>
      <c r="AD2152" s="92">
        <f>IF(AL2152="","",+AC2152*AL2152)</f>
      </c>
      <c r="AE2152" s="93">
        <f>IF(AL2152="","",+AL2152*AB2152)</f>
      </c>
      <c r="AF2152" s="92">
        <f>IF(AL2152="","",+AL2152-AE2152)</f>
      </c>
      <c r="AG2152" s="93">
        <f>+V2152</f>
        <v>0</v>
      </c>
      <c r="AH2152" s="92">
        <f>IF(AF2152="","",+AF2152-AG2152)</f>
      </c>
      <c r="AI2152" s="92">
        <f>IF(AH2152="","",+AH2152*AC2152)</f>
      </c>
      <c r="AJ2152" s="93"/>
      <c r="AK2152" s="94">
        <v>0.33</v>
      </c>
      <c r="AL2152" s="93">
        <f>IF(V2152=0,"",V2152/(1-AB2152-AK2152))</f>
      </c>
      <c r="AM2152" s="95">
        <v>0.33</v>
      </c>
      <c r="AN2152" s="93">
        <f>IF(V2152=0,"",V2152/(1-AB2152-AM2152))</f>
      </c>
      <c r="AO2152" s="96">
        <v>1.2</v>
      </c>
      <c r="AP2152" s="93">
        <f>IF(BD!AJ2152="","",BD!AJ2152*BD!AO2152)</f>
      </c>
      <c r="AQ2152" s="91">
        <f>BD!AM2152/BD!AK2152-1</f>
        <v>0</v>
      </c>
      <c r="AR2152" s="91">
        <f>IF(BD!AN2152="","",IF(BD!AJ2152="","",BD!AN2152/BD!AJ2152-1))</f>
      </c>
      <c r="AS2152" s="91">
        <f>IF(BD!AN2152="","",IF(BD!AN2152&lt;BD!AL2152,"ABAIXO DA META","DENTRO DA META"))</f>
      </c>
      <c r="AT2152" s="91" t="str">
        <f>IF(BD!AJ2152="","EM ANÁLISE",IF(BD!AP2152&gt;=BD!AN2152,"GO", "NO GO"))</f>
        <v>EM ANÁLISE</v>
      </c>
      <c r="AU2152" s="97">
        <f>IF(AN2152="","",+BD!$AN2152-AJ2152)</f>
      </c>
      <c r="AV2152" s="98"/>
      <c r="AW2152" s="90">
        <f>BD!P2152*BD!AC2152</f>
        <v>0</v>
      </c>
      <c r="AX2152" s="90">
        <f>BD!V2152*BD!AC2152</f>
        <v>0</v>
      </c>
      <c r="AY2152" s="90">
        <f>IF(BD!AN2152="","",BD!AN2152*BD!AC2152)</f>
      </c>
      <c r="AZ2152" s="75" t="s">
        <v>123</v>
      </c>
      <c r="BA2152" s="75"/>
      <c r="BB2152" s="75"/>
      <c r="BC2152" s="75"/>
      <c r="BD2152" s="104"/>
      <c r="BE2152" s="104"/>
      <c r="BF2152" s="101"/>
      <c r="BG2152" s="101"/>
      <c r="BH2152" s="101"/>
      <c r="BI2152" s="101"/>
      <c r="BJ2152" s="101"/>
      <c r="BK2152" s="101"/>
      <c r="BL2152" s="101"/>
      <c r="BM2152" s="101"/>
      <c r="BN2152" s="101"/>
      <c r="BO2152" s="103"/>
      <c r="BP2152" s="101"/>
      <c r="BQ2152" s="101"/>
      <c r="BR2152" s="101"/>
      <c r="BS2152" s="101"/>
      <c r="BT2152" s="101"/>
      <c r="BU2152" s="101"/>
      <c r="BV2152" s="101"/>
      <c r="BW2152" s="101"/>
      <c r="BX2152" s="101"/>
      <c r="BY2152" s="101"/>
      <c r="BZ2152" s="101"/>
      <c r="CA2152" s="101"/>
      <c r="CB2152" s="101"/>
      <c r="CC2152" s="101"/>
      <c r="CD2152" s="101"/>
      <c r="CE2152" s="101"/>
      <c r="CF2152" s="101"/>
      <c r="CG2152" s="37" t="e">
        <f>VLOOKUP(Table_1[[#This Row],[EAN]],'[1]Planilha1'!$E:$R,13,0)</f>
        <v>#N/A</v>
      </c>
      <c r="CI2152" s="188">
        <f>IF(Table_1[[#This Row],[STATUS MERCADO]]="GO",Table_1[[#This Row],[M. BRUTA TOTAL]],0)</f>
        <v>0</v>
      </c>
      <c r="CJ2152" s="188">
        <f>IF(Table_1[[#This Row],[STATUS MERCADO]]="GO",Table_1[[#This Row],[PV UNIT. REALIZADO]]*Table_1[[#This Row],[QUANTIDADE]],0)</f>
        <v>0</v>
      </c>
    </row>
    <row r="2153" ht="15" hidden="1">
      <c r="A2153" s="7"/>
      <c r="B2153" s="84" t="s">
        <v>400</v>
      </c>
      <c r="C2153" s="75">
        <v>223839</v>
      </c>
      <c r="D2153" s="75">
        <v>61002239</v>
      </c>
      <c r="E2153" s="85">
        <v>7509546654874</v>
      </c>
      <c r="F2153" s="86" t="s">
        <v>2450</v>
      </c>
      <c r="G2153" s="75" t="s">
        <v>15</v>
      </c>
      <c r="H2153" s="75">
        <v>1090</v>
      </c>
      <c r="I2153" s="87" t="s">
        <v>1554</v>
      </c>
      <c r="J2153" s="75" t="s">
        <v>1607</v>
      </c>
      <c r="K2153" s="88" t="s">
        <v>1177</v>
      </c>
      <c r="L2153" s="88">
        <v>24</v>
      </c>
      <c r="M2153" s="88">
        <v>0</v>
      </c>
      <c r="N2153" s="75" t="s">
        <v>85</v>
      </c>
      <c r="O2153" s="75" t="s">
        <v>1739</v>
      </c>
      <c r="P2153" s="89"/>
      <c r="Q2153" s="90">
        <f>(17/100+7.6/100+1.65/100)*P2153</f>
        <v>0</v>
      </c>
      <c r="R2153" s="90"/>
      <c r="S2153" s="90"/>
      <c r="T2153" s="90"/>
      <c r="U2153" s="90"/>
      <c r="V2153" s="90">
        <f>+P2153-Q2153+R2153+S2153+T2153+U2153</f>
        <v>0</v>
      </c>
      <c r="W2153" s="91">
        <f>(1.02/100)</f>
        <v>1.02E-2</v>
      </c>
      <c r="X2153" s="91">
        <v>4.8E-3</v>
      </c>
      <c r="Y2153" s="91">
        <v>0.17</v>
      </c>
      <c r="Z2153" s="91">
        <v>1.65E-2</v>
      </c>
      <c r="AA2153" s="91">
        <v>7.6E-2</v>
      </c>
      <c r="AB2153" s="91">
        <f>SUM(W2153:AA2153)</f>
        <v>0.2775</v>
      </c>
      <c r="AC2153" s="75">
        <v>12</v>
      </c>
      <c r="AD2153" s="92">
        <f>IF(AL2153="","",+AC2153*AL2153)</f>
      </c>
      <c r="AE2153" s="93">
        <f>IF(AL2153="","",+AL2153*AB2153)</f>
      </c>
      <c r="AF2153" s="92">
        <f>IF(AL2153="","",+AL2153-AE2153)</f>
      </c>
      <c r="AG2153" s="93">
        <f>+V2153</f>
        <v>0</v>
      </c>
      <c r="AH2153" s="92">
        <f>IF(AF2153="","",+AF2153-AG2153)</f>
      </c>
      <c r="AI2153" s="92">
        <f>IF(AH2153="","",+AH2153*AC2153)</f>
      </c>
      <c r="AJ2153" s="93"/>
      <c r="AK2153" s="94">
        <v>0.33</v>
      </c>
      <c r="AL2153" s="93">
        <f>IF(V2153=0,"",V2153/(1-AB2153-AK2153))</f>
      </c>
      <c r="AM2153" s="95">
        <v>0.33</v>
      </c>
      <c r="AN2153" s="93">
        <f>IF(V2153=0,"",V2153/(1-AB2153-AM2153))</f>
      </c>
      <c r="AO2153" s="96">
        <v>1.2</v>
      </c>
      <c r="AP2153" s="93">
        <f>IF(BD!AJ2153="","",BD!AJ2153*BD!AO2153)</f>
      </c>
      <c r="AQ2153" s="91">
        <f>BD!AM2153/BD!AK2153-1</f>
        <v>0</v>
      </c>
      <c r="AR2153" s="91">
        <f>IF(BD!AN2153="","",IF(BD!AJ2153="","",BD!AN2153/BD!AJ2153-1))</f>
      </c>
      <c r="AS2153" s="91">
        <f>IF(BD!AN2153="","",IF(BD!AN2153&lt;BD!AL2153,"ABAIXO DA META","DENTRO DA META"))</f>
      </c>
      <c r="AT2153" s="91" t="str">
        <f>IF(BD!AJ2153="","EM ANÁLISE",IF(BD!AP2153&gt;=BD!AN2153,"GO", "NO GO"))</f>
        <v>EM ANÁLISE</v>
      </c>
      <c r="AU2153" s="97">
        <f>IF(AN2153="","",+BD!$AN2153-AJ2153)</f>
      </c>
      <c r="AV2153" s="98"/>
      <c r="AW2153" s="90">
        <f>BD!P2153*BD!AC2153</f>
        <v>0</v>
      </c>
      <c r="AX2153" s="90">
        <f>BD!V2153*BD!AC2153</f>
        <v>0</v>
      </c>
      <c r="AY2153" s="90">
        <f>IF(BD!AN2153="","",BD!AN2153*BD!AC2153)</f>
      </c>
      <c r="AZ2153" s="75" t="s">
        <v>123</v>
      </c>
      <c r="BA2153" s="75"/>
      <c r="BB2153" s="75"/>
      <c r="BC2153" s="75"/>
      <c r="BD2153" s="104"/>
      <c r="BE2153" s="104"/>
      <c r="BF2153" s="101"/>
      <c r="BG2153" s="101"/>
      <c r="BH2153" s="101"/>
      <c r="BI2153" s="101"/>
      <c r="BJ2153" s="101"/>
      <c r="BK2153" s="101"/>
      <c r="BL2153" s="101"/>
      <c r="BM2153" s="101"/>
      <c r="BN2153" s="101"/>
      <c r="BO2153" s="103"/>
      <c r="BP2153" s="101"/>
      <c r="BQ2153" s="101"/>
      <c r="BR2153" s="101"/>
      <c r="BS2153" s="101"/>
      <c r="BT2153" s="101"/>
      <c r="BU2153" s="101"/>
      <c r="BV2153" s="101"/>
      <c r="BW2153" s="101"/>
      <c r="BX2153" s="101"/>
      <c r="BY2153" s="101"/>
      <c r="BZ2153" s="101"/>
      <c r="CA2153" s="101"/>
      <c r="CB2153" s="101"/>
      <c r="CC2153" s="101"/>
      <c r="CD2153" s="101"/>
      <c r="CE2153" s="101"/>
      <c r="CF2153" s="101"/>
      <c r="CG2153" s="37" t="e">
        <f>VLOOKUP(Table_1[[#This Row],[EAN]],'[1]Planilha1'!$E:$R,13,0)</f>
        <v>#N/A</v>
      </c>
      <c r="CI2153" s="188">
        <f>IF(Table_1[[#This Row],[STATUS MERCADO]]="GO",Table_1[[#This Row],[M. BRUTA TOTAL]],0)</f>
        <v>0</v>
      </c>
      <c r="CJ2153" s="188">
        <f>IF(Table_1[[#This Row],[STATUS MERCADO]]="GO",Table_1[[#This Row],[PV UNIT. REALIZADO]]*Table_1[[#This Row],[QUANTIDADE]],0)</f>
        <v>0</v>
      </c>
    </row>
    <row r="2154" ht="15" hidden="1">
      <c r="A2154" s="7"/>
      <c r="B2154" s="84" t="s">
        <v>400</v>
      </c>
      <c r="C2154" s="75">
        <v>223840</v>
      </c>
      <c r="D2154" s="75">
        <v>61003921</v>
      </c>
      <c r="E2154" s="85">
        <v>7509546656670</v>
      </c>
      <c r="F2154" s="86" t="s">
        <v>2451</v>
      </c>
      <c r="G2154" s="75" t="s">
        <v>15</v>
      </c>
      <c r="H2154" s="75">
        <v>1090</v>
      </c>
      <c r="I2154" s="87" t="s">
        <v>1554</v>
      </c>
      <c r="J2154" s="75" t="s">
        <v>1633</v>
      </c>
      <c r="K2154" s="88" t="s">
        <v>1177</v>
      </c>
      <c r="L2154" s="88">
        <v>12</v>
      </c>
      <c r="M2154" s="88">
        <v>0</v>
      </c>
      <c r="N2154" s="75" t="s">
        <v>85</v>
      </c>
      <c r="O2154" s="75" t="s">
        <v>1739</v>
      </c>
      <c r="P2154" s="89"/>
      <c r="Q2154" s="90">
        <f>(17/100+7.6/100+1.65/100)*P2154</f>
        <v>0</v>
      </c>
      <c r="R2154" s="90"/>
      <c r="S2154" s="90"/>
      <c r="T2154" s="90"/>
      <c r="U2154" s="90"/>
      <c r="V2154" s="90">
        <f>+P2154-Q2154+R2154+S2154+T2154+U2154</f>
        <v>0</v>
      </c>
      <c r="W2154" s="91">
        <f>(1.02/100)</f>
        <v>1.02E-2</v>
      </c>
      <c r="X2154" s="91">
        <v>4.8E-3</v>
      </c>
      <c r="Y2154" s="91">
        <v>0.17</v>
      </c>
      <c r="Z2154" s="91">
        <v>1.65E-2</v>
      </c>
      <c r="AA2154" s="91">
        <v>7.6E-2</v>
      </c>
      <c r="AB2154" s="91">
        <f>SUM(W2154:AA2154)</f>
        <v>0.2775</v>
      </c>
      <c r="AC2154" s="75">
        <v>12</v>
      </c>
      <c r="AD2154" s="92">
        <f>IF(AL2154="","",+AC2154*AL2154)</f>
      </c>
      <c r="AE2154" s="93">
        <f>IF(AL2154="","",+AL2154*AB2154)</f>
      </c>
      <c r="AF2154" s="92">
        <f>IF(AL2154="","",+AL2154-AE2154)</f>
      </c>
      <c r="AG2154" s="93">
        <f>+V2154</f>
        <v>0</v>
      </c>
      <c r="AH2154" s="92">
        <f>IF(AF2154="","",+AF2154-AG2154)</f>
      </c>
      <c r="AI2154" s="92">
        <f>IF(AH2154="","",+AH2154*AC2154)</f>
      </c>
      <c r="AJ2154" s="93"/>
      <c r="AK2154" s="94">
        <v>0.33</v>
      </c>
      <c r="AL2154" s="93">
        <f>IF(V2154=0,"",V2154/(1-AB2154-AK2154))</f>
      </c>
      <c r="AM2154" s="95">
        <v>0.33</v>
      </c>
      <c r="AN2154" s="93">
        <f>IF(V2154=0,"",V2154/(1-AB2154-AM2154))</f>
      </c>
      <c r="AO2154" s="96">
        <v>1.2</v>
      </c>
      <c r="AP2154" s="93">
        <f>IF(BD!AJ2154="","",BD!AJ2154*BD!AO2154)</f>
      </c>
      <c r="AQ2154" s="91">
        <f>BD!AM2154/BD!AK2154-1</f>
        <v>0</v>
      </c>
      <c r="AR2154" s="91">
        <f>IF(BD!AN2154="","",IF(BD!AJ2154="","",BD!AN2154/BD!AJ2154-1))</f>
      </c>
      <c r="AS2154" s="91">
        <f>IF(BD!AN2154="","",IF(BD!AN2154&lt;BD!AL2154,"ABAIXO DA META","DENTRO DA META"))</f>
      </c>
      <c r="AT2154" s="91" t="str">
        <f>IF(BD!AJ2154="","EM ANÁLISE",IF(BD!AP2154&gt;=BD!AN2154,"GO", "NO GO"))</f>
        <v>EM ANÁLISE</v>
      </c>
      <c r="AU2154" s="97">
        <f>IF(AN2154="","",+BD!$AN2154-AJ2154)</f>
      </c>
      <c r="AV2154" s="98"/>
      <c r="AW2154" s="90">
        <f>BD!P2154*BD!AC2154</f>
        <v>0</v>
      </c>
      <c r="AX2154" s="90">
        <f>BD!V2154*BD!AC2154</f>
        <v>0</v>
      </c>
      <c r="AY2154" s="90">
        <f>IF(BD!AN2154="","",BD!AN2154*BD!AC2154)</f>
      </c>
      <c r="AZ2154" s="75" t="s">
        <v>123</v>
      </c>
      <c r="BA2154" s="75"/>
      <c r="BB2154" s="75"/>
      <c r="BC2154" s="75"/>
      <c r="BD2154" s="104"/>
      <c r="BE2154" s="104"/>
      <c r="BF2154" s="101"/>
      <c r="BG2154" s="101"/>
      <c r="BH2154" s="101"/>
      <c r="BI2154" s="101"/>
      <c r="BJ2154" s="101"/>
      <c r="BK2154" s="101"/>
      <c r="BL2154" s="101"/>
      <c r="BM2154" s="101"/>
      <c r="BN2154" s="101"/>
      <c r="BO2154" s="103"/>
      <c r="BP2154" s="101"/>
      <c r="BQ2154" s="101"/>
      <c r="BR2154" s="101"/>
      <c r="BS2154" s="101"/>
      <c r="BT2154" s="101"/>
      <c r="BU2154" s="101"/>
      <c r="BV2154" s="101"/>
      <c r="BW2154" s="101"/>
      <c r="BX2154" s="101"/>
      <c r="BY2154" s="101"/>
      <c r="BZ2154" s="101"/>
      <c r="CA2154" s="101"/>
      <c r="CB2154" s="101"/>
      <c r="CC2154" s="101"/>
      <c r="CD2154" s="101"/>
      <c r="CE2154" s="101"/>
      <c r="CF2154" s="101"/>
      <c r="CG2154" s="37" t="e">
        <f>VLOOKUP(Table_1[[#This Row],[EAN]],'[1]Planilha1'!$E:$R,13,0)</f>
        <v>#N/A</v>
      </c>
      <c r="CI2154" s="188">
        <f>IF(Table_1[[#This Row],[STATUS MERCADO]]="GO",Table_1[[#This Row],[M. BRUTA TOTAL]],0)</f>
        <v>0</v>
      </c>
      <c r="CJ2154" s="188">
        <f>IF(Table_1[[#This Row],[STATUS MERCADO]]="GO",Table_1[[#This Row],[PV UNIT. REALIZADO]]*Table_1[[#This Row],[QUANTIDADE]],0)</f>
        <v>0</v>
      </c>
    </row>
    <row r="2155" ht="15" hidden="1">
      <c r="A2155" s="7"/>
      <c r="B2155" s="84" t="s">
        <v>400</v>
      </c>
      <c r="C2155" s="75">
        <v>223841</v>
      </c>
      <c r="D2155" s="75">
        <v>61002229</v>
      </c>
      <c r="E2155" s="85">
        <v>7509546656465</v>
      </c>
      <c r="F2155" s="86" t="s">
        <v>2452</v>
      </c>
      <c r="G2155" s="75" t="s">
        <v>15</v>
      </c>
      <c r="H2155" s="75">
        <v>1090</v>
      </c>
      <c r="I2155" s="87" t="s">
        <v>1554</v>
      </c>
      <c r="J2155" s="75" t="s">
        <v>1633</v>
      </c>
      <c r="K2155" s="88" t="s">
        <v>1177</v>
      </c>
      <c r="L2155" s="88">
        <v>12</v>
      </c>
      <c r="M2155" s="88">
        <v>0</v>
      </c>
      <c r="N2155" s="75" t="s">
        <v>85</v>
      </c>
      <c r="O2155" s="75" t="s">
        <v>1739</v>
      </c>
      <c r="P2155" s="89"/>
      <c r="Q2155" s="90">
        <f>(17/100+7.6/100+1.65/100)*P2155</f>
        <v>0</v>
      </c>
      <c r="R2155" s="90"/>
      <c r="S2155" s="90"/>
      <c r="T2155" s="90"/>
      <c r="U2155" s="90"/>
      <c r="V2155" s="90">
        <f>+P2155-Q2155+R2155+S2155+T2155+U2155</f>
        <v>0</v>
      </c>
      <c r="W2155" s="91">
        <f>(1.02/100)</f>
        <v>1.02E-2</v>
      </c>
      <c r="X2155" s="91">
        <v>4.8E-3</v>
      </c>
      <c r="Y2155" s="91">
        <v>0.17</v>
      </c>
      <c r="Z2155" s="91">
        <v>1.65E-2</v>
      </c>
      <c r="AA2155" s="91">
        <v>7.6E-2</v>
      </c>
      <c r="AB2155" s="91">
        <f>SUM(W2155:AA2155)</f>
        <v>0.2775</v>
      </c>
      <c r="AC2155" s="75">
        <v>12</v>
      </c>
      <c r="AD2155" s="92">
        <f>IF(AL2155="","",+AC2155*AL2155)</f>
      </c>
      <c r="AE2155" s="93">
        <f>IF(AL2155="","",+AL2155*AB2155)</f>
      </c>
      <c r="AF2155" s="92">
        <f>IF(AL2155="","",+AL2155-AE2155)</f>
      </c>
      <c r="AG2155" s="93">
        <f>+V2155</f>
        <v>0</v>
      </c>
      <c r="AH2155" s="92">
        <f>IF(AF2155="","",+AF2155-AG2155)</f>
      </c>
      <c r="AI2155" s="92">
        <f>IF(AH2155="","",+AH2155*AC2155)</f>
      </c>
      <c r="AJ2155" s="93"/>
      <c r="AK2155" s="94">
        <v>0.33</v>
      </c>
      <c r="AL2155" s="93">
        <f>IF(V2155=0,"",V2155/(1-AB2155-AK2155))</f>
      </c>
      <c r="AM2155" s="95">
        <v>0.33</v>
      </c>
      <c r="AN2155" s="93">
        <f>IF(V2155=0,"",V2155/(1-AB2155-AM2155))</f>
      </c>
      <c r="AO2155" s="96">
        <v>1.2</v>
      </c>
      <c r="AP2155" s="93">
        <f>IF(BD!AJ2155="","",BD!AJ2155*BD!AO2155)</f>
      </c>
      <c r="AQ2155" s="91">
        <f>BD!AM2155/BD!AK2155-1</f>
        <v>0</v>
      </c>
      <c r="AR2155" s="91">
        <f>IF(BD!AN2155="","",IF(BD!AJ2155="","",BD!AN2155/BD!AJ2155-1))</f>
      </c>
      <c r="AS2155" s="91">
        <f>IF(BD!AN2155="","",IF(BD!AN2155&lt;BD!AL2155,"ABAIXO DA META","DENTRO DA META"))</f>
      </c>
      <c r="AT2155" s="91" t="str">
        <f>IF(BD!AJ2155="","EM ANÁLISE",IF(BD!AP2155&gt;=BD!AN2155,"GO", "NO GO"))</f>
        <v>EM ANÁLISE</v>
      </c>
      <c r="AU2155" s="97">
        <f>IF(AN2155="","",+BD!$AN2155-AJ2155)</f>
      </c>
      <c r="AV2155" s="98"/>
      <c r="AW2155" s="90">
        <f>BD!P2155*BD!AC2155</f>
        <v>0</v>
      </c>
      <c r="AX2155" s="90">
        <f>BD!V2155*BD!AC2155</f>
        <v>0</v>
      </c>
      <c r="AY2155" s="90">
        <f>IF(BD!AN2155="","",BD!AN2155*BD!AC2155)</f>
      </c>
      <c r="AZ2155" s="75" t="s">
        <v>123</v>
      </c>
      <c r="BA2155" s="75"/>
      <c r="BB2155" s="75"/>
      <c r="BC2155" s="75"/>
      <c r="BD2155" s="104"/>
      <c r="BE2155" s="104"/>
      <c r="BF2155" s="101"/>
      <c r="BG2155" s="101"/>
      <c r="BH2155" s="101"/>
      <c r="BI2155" s="101"/>
      <c r="BJ2155" s="101"/>
      <c r="BK2155" s="101"/>
      <c r="BL2155" s="101"/>
      <c r="BM2155" s="101"/>
      <c r="BN2155" s="101"/>
      <c r="BO2155" s="103"/>
      <c r="BP2155" s="101"/>
      <c r="BQ2155" s="101"/>
      <c r="BR2155" s="101"/>
      <c r="BS2155" s="101"/>
      <c r="BT2155" s="101"/>
      <c r="BU2155" s="101"/>
      <c r="BV2155" s="101"/>
      <c r="BW2155" s="101"/>
      <c r="BX2155" s="101"/>
      <c r="BY2155" s="101"/>
      <c r="BZ2155" s="101"/>
      <c r="CA2155" s="101"/>
      <c r="CB2155" s="101"/>
      <c r="CC2155" s="101"/>
      <c r="CD2155" s="101"/>
      <c r="CE2155" s="101"/>
      <c r="CF2155" s="101"/>
      <c r="CG2155" s="37" t="e">
        <f>VLOOKUP(Table_1[[#This Row],[EAN]],'[1]Planilha1'!$E:$R,13,0)</f>
        <v>#N/A</v>
      </c>
      <c r="CI2155" s="188">
        <f>IF(Table_1[[#This Row],[STATUS MERCADO]]="GO",Table_1[[#This Row],[M. BRUTA TOTAL]],0)</f>
        <v>0</v>
      </c>
      <c r="CJ2155" s="188">
        <f>IF(Table_1[[#This Row],[STATUS MERCADO]]="GO",Table_1[[#This Row],[PV UNIT. REALIZADO]]*Table_1[[#This Row],[QUANTIDADE]],0)</f>
        <v>0</v>
      </c>
    </row>
    <row r="2156" ht="15" hidden="1">
      <c r="A2156" s="7"/>
      <c r="B2156" s="84" t="s">
        <v>400</v>
      </c>
      <c r="C2156" s="75">
        <v>223842</v>
      </c>
      <c r="D2156" s="75" t="s">
        <v>2453</v>
      </c>
      <c r="E2156" s="85">
        <v>7509546653587</v>
      </c>
      <c r="F2156" s="86" t="s">
        <v>2454</v>
      </c>
      <c r="G2156" s="75" t="s">
        <v>15</v>
      </c>
      <c r="H2156" s="75">
        <v>1090</v>
      </c>
      <c r="I2156" s="87" t="s">
        <v>1554</v>
      </c>
      <c r="J2156" s="75" t="s">
        <v>1633</v>
      </c>
      <c r="K2156" s="88" t="s">
        <v>1177</v>
      </c>
      <c r="L2156" s="88">
        <v>24</v>
      </c>
      <c r="M2156" s="88">
        <v>0</v>
      </c>
      <c r="N2156" s="75" t="s">
        <v>85</v>
      </c>
      <c r="O2156" s="75" t="s">
        <v>1739</v>
      </c>
      <c r="P2156" s="89"/>
      <c r="Q2156" s="90">
        <f>(17/100+7.6/100+1.65/100)*P2156</f>
        <v>0</v>
      </c>
      <c r="R2156" s="90"/>
      <c r="S2156" s="90"/>
      <c r="T2156" s="90"/>
      <c r="U2156" s="90"/>
      <c r="V2156" s="90">
        <f>+P2156-Q2156+R2156+S2156+T2156+U2156</f>
        <v>0</v>
      </c>
      <c r="W2156" s="91">
        <f>(1.02/100)</f>
        <v>1.02E-2</v>
      </c>
      <c r="X2156" s="91">
        <v>4.8E-3</v>
      </c>
      <c r="Y2156" s="91">
        <v>0.17</v>
      </c>
      <c r="Z2156" s="91">
        <v>1.65E-2</v>
      </c>
      <c r="AA2156" s="91">
        <v>7.6E-2</v>
      </c>
      <c r="AB2156" s="91">
        <f>SUM(W2156:AA2156)</f>
        <v>0.2775</v>
      </c>
      <c r="AC2156" s="75">
        <v>12</v>
      </c>
      <c r="AD2156" s="92">
        <f>IF(AL2156="","",+AC2156*AL2156)</f>
      </c>
      <c r="AE2156" s="93">
        <f>IF(AL2156="","",+AL2156*AB2156)</f>
      </c>
      <c r="AF2156" s="92">
        <f>IF(AL2156="","",+AL2156-AE2156)</f>
      </c>
      <c r="AG2156" s="93">
        <f>+V2156</f>
        <v>0</v>
      </c>
      <c r="AH2156" s="92">
        <f>IF(AF2156="","",+AF2156-AG2156)</f>
      </c>
      <c r="AI2156" s="92">
        <f>IF(AH2156="","",+AH2156*AC2156)</f>
      </c>
      <c r="AJ2156" s="93"/>
      <c r="AK2156" s="94">
        <v>0.33</v>
      </c>
      <c r="AL2156" s="93">
        <f>IF(V2156=0,"",V2156/(1-AB2156-AK2156))</f>
      </c>
      <c r="AM2156" s="95">
        <v>0.33</v>
      </c>
      <c r="AN2156" s="93">
        <f>IF(V2156=0,"",V2156/(1-AB2156-AM2156))</f>
      </c>
      <c r="AO2156" s="96">
        <v>1.2</v>
      </c>
      <c r="AP2156" s="93">
        <f>IF(BD!AJ2156="","",BD!AJ2156*BD!AO2156)</f>
      </c>
      <c r="AQ2156" s="91">
        <f>BD!AM2156/BD!AK2156-1</f>
        <v>0</v>
      </c>
      <c r="AR2156" s="91">
        <f>IF(BD!AN2156="","",IF(BD!AJ2156="","",BD!AN2156/BD!AJ2156-1))</f>
      </c>
      <c r="AS2156" s="91">
        <f>IF(BD!AN2156="","",IF(BD!AN2156&lt;BD!AL2156,"ABAIXO DA META","DENTRO DA META"))</f>
      </c>
      <c r="AT2156" s="91" t="str">
        <f>IF(BD!AJ2156="","EM ANÁLISE",IF(BD!AP2156&gt;=BD!AN2156,"GO", "NO GO"))</f>
        <v>EM ANÁLISE</v>
      </c>
      <c r="AU2156" s="97">
        <f>IF(AN2156="","",+BD!$AN2156-AJ2156)</f>
      </c>
      <c r="AV2156" s="98"/>
      <c r="AW2156" s="90">
        <f>BD!P2156*BD!AC2156</f>
        <v>0</v>
      </c>
      <c r="AX2156" s="90">
        <f>BD!V2156*BD!AC2156</f>
        <v>0</v>
      </c>
      <c r="AY2156" s="90">
        <f>IF(BD!AN2156="","",BD!AN2156*BD!AC2156)</f>
      </c>
      <c r="AZ2156" s="75" t="s">
        <v>123</v>
      </c>
      <c r="BA2156" s="75"/>
      <c r="BB2156" s="75"/>
      <c r="BC2156" s="75"/>
      <c r="BD2156" s="104"/>
      <c r="BE2156" s="104"/>
      <c r="BF2156" s="101"/>
      <c r="BG2156" s="101"/>
      <c r="BH2156" s="101"/>
      <c r="BI2156" s="101"/>
      <c r="BJ2156" s="101"/>
      <c r="BK2156" s="101"/>
      <c r="BL2156" s="101"/>
      <c r="BM2156" s="101"/>
      <c r="BN2156" s="101"/>
      <c r="BO2156" s="103"/>
      <c r="BP2156" s="101"/>
      <c r="BQ2156" s="101"/>
      <c r="BR2156" s="101"/>
      <c r="BS2156" s="101"/>
      <c r="BT2156" s="101"/>
      <c r="BU2156" s="101"/>
      <c r="BV2156" s="101"/>
      <c r="BW2156" s="101"/>
      <c r="BX2156" s="101"/>
      <c r="BY2156" s="101"/>
      <c r="BZ2156" s="101"/>
      <c r="CA2156" s="101"/>
      <c r="CB2156" s="101"/>
      <c r="CC2156" s="101"/>
      <c r="CD2156" s="101"/>
      <c r="CE2156" s="101"/>
      <c r="CF2156" s="101"/>
      <c r="CG2156" s="37" t="e">
        <f>VLOOKUP(Table_1[[#This Row],[EAN]],'[1]Planilha1'!$E:$R,13,0)</f>
        <v>#N/A</v>
      </c>
      <c r="CI2156" s="188">
        <f>IF(Table_1[[#This Row],[STATUS MERCADO]]="GO",Table_1[[#This Row],[M. BRUTA TOTAL]],0)</f>
        <v>0</v>
      </c>
      <c r="CJ2156" s="188">
        <f>IF(Table_1[[#This Row],[STATUS MERCADO]]="GO",Table_1[[#This Row],[PV UNIT. REALIZADO]]*Table_1[[#This Row],[QUANTIDADE]],0)</f>
        <v>0</v>
      </c>
    </row>
    <row r="2157" ht="15" hidden="1">
      <c r="A2157" s="7"/>
      <c r="B2157" s="84" t="s">
        <v>400</v>
      </c>
      <c r="C2157" s="75">
        <v>223843</v>
      </c>
      <c r="D2157" s="75">
        <v>61007478</v>
      </c>
      <c r="E2157" s="85">
        <v>7509546662022</v>
      </c>
      <c r="F2157" s="86" t="s">
        <v>2455</v>
      </c>
      <c r="G2157" s="75" t="s">
        <v>15</v>
      </c>
      <c r="H2157" s="75">
        <v>1090</v>
      </c>
      <c r="I2157" s="87" t="s">
        <v>1554</v>
      </c>
      <c r="J2157" s="75" t="s">
        <v>1633</v>
      </c>
      <c r="K2157" s="88" t="s">
        <v>1177</v>
      </c>
      <c r="L2157" s="88">
        <v>12</v>
      </c>
      <c r="M2157" s="88">
        <v>0</v>
      </c>
      <c r="N2157" s="75" t="s">
        <v>85</v>
      </c>
      <c r="O2157" s="75" t="s">
        <v>1739</v>
      </c>
      <c r="P2157" s="89"/>
      <c r="Q2157" s="90">
        <f>(17/100+7.6/100+1.65/100)*P2157</f>
        <v>0</v>
      </c>
      <c r="R2157" s="90"/>
      <c r="S2157" s="90"/>
      <c r="T2157" s="90"/>
      <c r="U2157" s="90"/>
      <c r="V2157" s="90">
        <f>+P2157-Q2157+R2157+S2157+T2157+U2157</f>
        <v>0</v>
      </c>
      <c r="W2157" s="91">
        <f>(1.02/100)</f>
        <v>1.02E-2</v>
      </c>
      <c r="X2157" s="91">
        <v>4.8E-3</v>
      </c>
      <c r="Y2157" s="91">
        <v>0.17</v>
      </c>
      <c r="Z2157" s="91">
        <v>1.65E-2</v>
      </c>
      <c r="AA2157" s="91">
        <v>7.6E-2</v>
      </c>
      <c r="AB2157" s="91">
        <f>SUM(W2157:AA2157)</f>
        <v>0.2775</v>
      </c>
      <c r="AC2157" s="75">
        <v>12</v>
      </c>
      <c r="AD2157" s="92">
        <f>IF(AL2157="","",+AC2157*AL2157)</f>
      </c>
      <c r="AE2157" s="93">
        <f>IF(AL2157="","",+AL2157*AB2157)</f>
      </c>
      <c r="AF2157" s="92">
        <f>IF(AL2157="","",+AL2157-AE2157)</f>
      </c>
      <c r="AG2157" s="93">
        <f>+V2157</f>
        <v>0</v>
      </c>
      <c r="AH2157" s="92">
        <f>IF(AF2157="","",+AF2157-AG2157)</f>
      </c>
      <c r="AI2157" s="92">
        <f>IF(AH2157="","",+AH2157*AC2157)</f>
      </c>
      <c r="AJ2157" s="93"/>
      <c r="AK2157" s="94">
        <v>0.33</v>
      </c>
      <c r="AL2157" s="93">
        <f>IF(V2157=0,"",V2157/(1-AB2157-AK2157))</f>
      </c>
      <c r="AM2157" s="95">
        <v>0.33</v>
      </c>
      <c r="AN2157" s="93">
        <f>IF(V2157=0,"",V2157/(1-AB2157-AM2157))</f>
      </c>
      <c r="AO2157" s="96">
        <v>1.2</v>
      </c>
      <c r="AP2157" s="93">
        <f>IF(BD!AJ2157="","",BD!AJ2157*BD!AO2157)</f>
      </c>
      <c r="AQ2157" s="91">
        <f>BD!AM2157/BD!AK2157-1</f>
        <v>0</v>
      </c>
      <c r="AR2157" s="91">
        <f>IF(BD!AN2157="","",IF(BD!AJ2157="","",BD!AN2157/BD!AJ2157-1))</f>
      </c>
      <c r="AS2157" s="91">
        <f>IF(BD!AN2157="","",IF(BD!AN2157&lt;BD!AL2157,"ABAIXO DA META","DENTRO DA META"))</f>
      </c>
      <c r="AT2157" s="91" t="str">
        <f>IF(BD!AJ2157="","EM ANÁLISE",IF(BD!AP2157&gt;=BD!AN2157,"GO", "NO GO"))</f>
        <v>EM ANÁLISE</v>
      </c>
      <c r="AU2157" s="97">
        <f>IF(AN2157="","",+BD!$AN2157-AJ2157)</f>
      </c>
      <c r="AV2157" s="98"/>
      <c r="AW2157" s="90">
        <f>BD!P2157*BD!AC2157</f>
        <v>0</v>
      </c>
      <c r="AX2157" s="90">
        <f>BD!V2157*BD!AC2157</f>
        <v>0</v>
      </c>
      <c r="AY2157" s="90">
        <f>IF(BD!AN2157="","",BD!AN2157*BD!AC2157)</f>
      </c>
      <c r="AZ2157" s="75" t="s">
        <v>123</v>
      </c>
      <c r="BA2157" s="75"/>
      <c r="BB2157" s="75"/>
      <c r="BC2157" s="75"/>
      <c r="BD2157" s="104"/>
      <c r="BE2157" s="104"/>
      <c r="BF2157" s="101"/>
      <c r="BG2157" s="101"/>
      <c r="BH2157" s="101"/>
      <c r="BI2157" s="101"/>
      <c r="BJ2157" s="101"/>
      <c r="BK2157" s="101"/>
      <c r="BL2157" s="101"/>
      <c r="BM2157" s="101"/>
      <c r="BN2157" s="101"/>
      <c r="BO2157" s="103"/>
      <c r="BP2157" s="101"/>
      <c r="BQ2157" s="101"/>
      <c r="BR2157" s="101"/>
      <c r="BS2157" s="101"/>
      <c r="BT2157" s="101"/>
      <c r="BU2157" s="101"/>
      <c r="BV2157" s="101"/>
      <c r="BW2157" s="101"/>
      <c r="BX2157" s="101"/>
      <c r="BY2157" s="101"/>
      <c r="BZ2157" s="101"/>
      <c r="CA2157" s="101"/>
      <c r="CB2157" s="101"/>
      <c r="CC2157" s="101"/>
      <c r="CD2157" s="101"/>
      <c r="CE2157" s="101"/>
      <c r="CF2157" s="101"/>
      <c r="CG2157" s="37" t="e">
        <f>VLOOKUP(Table_1[[#This Row],[EAN]],'[1]Planilha1'!$E:$R,13,0)</f>
        <v>#N/A</v>
      </c>
      <c r="CI2157" s="188">
        <f>IF(Table_1[[#This Row],[STATUS MERCADO]]="GO",Table_1[[#This Row],[M. BRUTA TOTAL]],0)</f>
        <v>0</v>
      </c>
      <c r="CJ2157" s="188">
        <f>IF(Table_1[[#This Row],[STATUS MERCADO]]="GO",Table_1[[#This Row],[PV UNIT. REALIZADO]]*Table_1[[#This Row],[QUANTIDADE]],0)</f>
        <v>0</v>
      </c>
    </row>
    <row r="2158" ht="15" hidden="1">
      <c r="A2158" s="7"/>
      <c r="B2158" s="84" t="s">
        <v>400</v>
      </c>
      <c r="C2158" s="75">
        <v>223844</v>
      </c>
      <c r="D2158" s="75" t="s">
        <v>2456</v>
      </c>
      <c r="E2158" s="85">
        <v>7509546079400</v>
      </c>
      <c r="F2158" s="86" t="s">
        <v>2457</v>
      </c>
      <c r="G2158" s="75" t="s">
        <v>15</v>
      </c>
      <c r="H2158" s="75">
        <v>1620</v>
      </c>
      <c r="I2158" s="87" t="s">
        <v>1541</v>
      </c>
      <c r="J2158" s="75" t="s">
        <v>1542</v>
      </c>
      <c r="K2158" s="88" t="s">
        <v>1177</v>
      </c>
      <c r="L2158" s="88">
        <v>12</v>
      </c>
      <c r="M2158" s="88">
        <v>0</v>
      </c>
      <c r="N2158" s="75" t="s">
        <v>85</v>
      </c>
      <c r="O2158" s="75" t="s">
        <v>1739</v>
      </c>
      <c r="P2158" s="89"/>
      <c r="Q2158" s="90">
        <f>(17/100+7.6/100+1.65/100)*P2158</f>
        <v>0</v>
      </c>
      <c r="R2158" s="90"/>
      <c r="S2158" s="90"/>
      <c r="T2158" s="90"/>
      <c r="U2158" s="90"/>
      <c r="V2158" s="90">
        <f>+P2158-Q2158+R2158+S2158+T2158+U2158</f>
        <v>0</v>
      </c>
      <c r="W2158" s="91">
        <f>(1.02/100)</f>
        <v>1.02E-2</v>
      </c>
      <c r="X2158" s="91">
        <v>4.8E-3</v>
      </c>
      <c r="Y2158" s="91">
        <v>0.17</v>
      </c>
      <c r="Z2158" s="91">
        <v>1.65E-2</v>
      </c>
      <c r="AA2158" s="91">
        <v>7.6E-2</v>
      </c>
      <c r="AB2158" s="91">
        <f>SUM(W2158:AA2158)</f>
        <v>0.2775</v>
      </c>
      <c r="AC2158" s="75">
        <v>12</v>
      </c>
      <c r="AD2158" s="92">
        <f>IF(AL2158="","",+AC2158*AL2158)</f>
      </c>
      <c r="AE2158" s="93">
        <f>IF(AL2158="","",+AL2158*AB2158)</f>
      </c>
      <c r="AF2158" s="92">
        <f>IF(AL2158="","",+AL2158-AE2158)</f>
      </c>
      <c r="AG2158" s="93">
        <f>+V2158</f>
        <v>0</v>
      </c>
      <c r="AH2158" s="92">
        <f>IF(AF2158="","",+AF2158-AG2158)</f>
      </c>
      <c r="AI2158" s="92">
        <f>IF(AH2158="","",+AH2158*AC2158)</f>
      </c>
      <c r="AJ2158" s="93"/>
      <c r="AK2158" s="94">
        <v>0.33</v>
      </c>
      <c r="AL2158" s="93">
        <f>IF(V2158=0,"",V2158/(1-AB2158-AK2158))</f>
      </c>
      <c r="AM2158" s="95">
        <v>0.33</v>
      </c>
      <c r="AN2158" s="93">
        <f>IF(V2158=0,"",V2158/(1-AB2158-AM2158))</f>
      </c>
      <c r="AO2158" s="96">
        <v>1.2</v>
      </c>
      <c r="AP2158" s="93">
        <f>IF(BD!AJ2158="","",BD!AJ2158*BD!AO2158)</f>
      </c>
      <c r="AQ2158" s="91">
        <f>BD!AM2158/BD!AK2158-1</f>
        <v>0</v>
      </c>
      <c r="AR2158" s="91">
        <f>IF(BD!AN2158="","",IF(BD!AJ2158="","",BD!AN2158/BD!AJ2158-1))</f>
      </c>
      <c r="AS2158" s="91">
        <f>IF(BD!AN2158="","",IF(BD!AN2158&lt;BD!AL2158,"ABAIXO DA META","DENTRO DA META"))</f>
      </c>
      <c r="AT2158" s="91" t="str">
        <f>IF(BD!AJ2158="","EM ANÁLISE",IF(BD!AP2158&gt;=BD!AN2158,"GO", "NO GO"))</f>
        <v>EM ANÁLISE</v>
      </c>
      <c r="AU2158" s="97">
        <f>IF(AN2158="","",+BD!$AN2158-AJ2158)</f>
      </c>
      <c r="AV2158" s="98"/>
      <c r="AW2158" s="90">
        <f>BD!P2158*BD!AC2158</f>
        <v>0</v>
      </c>
      <c r="AX2158" s="90">
        <f>BD!V2158*BD!AC2158</f>
        <v>0</v>
      </c>
      <c r="AY2158" s="90">
        <f>IF(BD!AN2158="","",BD!AN2158*BD!AC2158)</f>
      </c>
      <c r="AZ2158" s="75" t="s">
        <v>123</v>
      </c>
      <c r="BA2158" s="75"/>
      <c r="BB2158" s="75"/>
      <c r="BC2158" s="75"/>
      <c r="BD2158" s="104"/>
      <c r="BE2158" s="104"/>
      <c r="BF2158" s="101"/>
      <c r="BG2158" s="101"/>
      <c r="BH2158" s="101"/>
      <c r="BI2158" s="101"/>
      <c r="BJ2158" s="101"/>
      <c r="BK2158" s="101"/>
      <c r="BL2158" s="101"/>
      <c r="BM2158" s="101"/>
      <c r="BN2158" s="101"/>
      <c r="BO2158" s="103"/>
      <c r="BP2158" s="101"/>
      <c r="BQ2158" s="101"/>
      <c r="BR2158" s="101"/>
      <c r="BS2158" s="101"/>
      <c r="BT2158" s="101"/>
      <c r="BU2158" s="101"/>
      <c r="BV2158" s="101"/>
      <c r="BW2158" s="101"/>
      <c r="BX2158" s="101"/>
      <c r="BY2158" s="101"/>
      <c r="BZ2158" s="101"/>
      <c r="CA2158" s="101"/>
      <c r="CB2158" s="101"/>
      <c r="CC2158" s="101"/>
      <c r="CD2158" s="101"/>
      <c r="CE2158" s="101"/>
      <c r="CF2158" s="101"/>
      <c r="CG2158" s="37" t="e">
        <f>VLOOKUP(Table_1[[#This Row],[EAN]],'[1]Planilha1'!$E:$R,13,0)</f>
        <v>#N/A</v>
      </c>
      <c r="CI2158" s="188">
        <f>IF(Table_1[[#This Row],[STATUS MERCADO]]="GO",Table_1[[#This Row],[M. BRUTA TOTAL]],0)</f>
        <v>0</v>
      </c>
      <c r="CJ2158" s="188">
        <f>IF(Table_1[[#This Row],[STATUS MERCADO]]="GO",Table_1[[#This Row],[PV UNIT. REALIZADO]]*Table_1[[#This Row],[QUANTIDADE]],0)</f>
        <v>0</v>
      </c>
    </row>
    <row r="2159" ht="15" hidden="1">
      <c r="A2159" s="7"/>
      <c r="B2159" s="84" t="s">
        <v>400</v>
      </c>
      <c r="C2159" s="75">
        <v>223845</v>
      </c>
      <c r="D2159" s="75" t="s">
        <v>2458</v>
      </c>
      <c r="E2159" s="85">
        <v>7702010130755</v>
      </c>
      <c r="F2159" s="86" t="s">
        <v>2459</v>
      </c>
      <c r="G2159" s="75" t="s">
        <v>13</v>
      </c>
      <c r="H2159" s="75">
        <v>3770</v>
      </c>
      <c r="I2159" s="87" t="s">
        <v>1627</v>
      </c>
      <c r="J2159" s="75" t="s">
        <v>1719</v>
      </c>
      <c r="K2159" s="88" t="s">
        <v>1177</v>
      </c>
      <c r="L2159" s="88">
        <v>12</v>
      </c>
      <c r="M2159" s="88">
        <v>0</v>
      </c>
      <c r="N2159" s="75" t="s">
        <v>85</v>
      </c>
      <c r="O2159" s="75" t="s">
        <v>1739</v>
      </c>
      <c r="P2159" s="89"/>
      <c r="Q2159" s="90">
        <f>(17/100+7.6/100+1.65/100)*P2159</f>
        <v>0</v>
      </c>
      <c r="R2159" s="90"/>
      <c r="S2159" s="90"/>
      <c r="T2159" s="90"/>
      <c r="U2159" s="90"/>
      <c r="V2159" s="90">
        <f>+P2159-Q2159+R2159+S2159+T2159+U2159</f>
        <v>0</v>
      </c>
      <c r="W2159" s="91">
        <f>(1.02/100)</f>
        <v>1.02E-2</v>
      </c>
      <c r="X2159" s="91">
        <v>4.8E-3</v>
      </c>
      <c r="Y2159" s="91">
        <v>0.17</v>
      </c>
      <c r="Z2159" s="91">
        <v>1.65E-2</v>
      </c>
      <c r="AA2159" s="91">
        <v>7.6E-2</v>
      </c>
      <c r="AB2159" s="91">
        <f>SUM(W2159:AA2159)</f>
        <v>0.2775</v>
      </c>
      <c r="AC2159" s="75">
        <v>12</v>
      </c>
      <c r="AD2159" s="92">
        <f>IF(AL2159="","",+AC2159*AL2159)</f>
      </c>
      <c r="AE2159" s="93">
        <f>IF(AL2159="","",+AL2159*AB2159)</f>
      </c>
      <c r="AF2159" s="92">
        <f>IF(AL2159="","",+AL2159-AE2159)</f>
      </c>
      <c r="AG2159" s="93">
        <f>+V2159</f>
        <v>0</v>
      </c>
      <c r="AH2159" s="92">
        <f>IF(AF2159="","",+AF2159-AG2159)</f>
      </c>
      <c r="AI2159" s="92">
        <f>IF(AH2159="","",+AH2159*AC2159)</f>
      </c>
      <c r="AJ2159" s="93"/>
      <c r="AK2159" s="94">
        <v>0.33</v>
      </c>
      <c r="AL2159" s="93">
        <f>IF(V2159=0,"",V2159/(1-AB2159-AK2159))</f>
      </c>
      <c r="AM2159" s="95">
        <v>0.33</v>
      </c>
      <c r="AN2159" s="93">
        <f>IF(V2159=0,"",V2159/(1-AB2159-AM2159))</f>
      </c>
      <c r="AO2159" s="96">
        <v>1.2</v>
      </c>
      <c r="AP2159" s="93">
        <f>IF(BD!AJ2159="","",BD!AJ2159*BD!AO2159)</f>
      </c>
      <c r="AQ2159" s="91">
        <f>BD!AM2159/BD!AK2159-1</f>
        <v>0</v>
      </c>
      <c r="AR2159" s="91">
        <f>IF(BD!AN2159="","",IF(BD!AJ2159="","",BD!AN2159/BD!AJ2159-1))</f>
      </c>
      <c r="AS2159" s="91">
        <f>IF(BD!AN2159="","",IF(BD!AN2159&lt;BD!AL2159,"ABAIXO DA META","DENTRO DA META"))</f>
      </c>
      <c r="AT2159" s="91" t="str">
        <f>IF(BD!AJ2159="","EM ANÁLISE",IF(BD!AP2159&gt;=BD!AN2159,"GO", "NO GO"))</f>
        <v>EM ANÁLISE</v>
      </c>
      <c r="AU2159" s="97">
        <f>IF(AN2159="","",+BD!$AN2159-AJ2159)</f>
      </c>
      <c r="AV2159" s="98"/>
      <c r="AW2159" s="90">
        <f>BD!P2159*BD!AC2159</f>
        <v>0</v>
      </c>
      <c r="AX2159" s="90">
        <f>BD!V2159*BD!AC2159</f>
        <v>0</v>
      </c>
      <c r="AY2159" s="90">
        <f>IF(BD!AN2159="","",BD!AN2159*BD!AC2159)</f>
      </c>
      <c r="AZ2159" s="75" t="s">
        <v>123</v>
      </c>
      <c r="BA2159" s="75"/>
      <c r="BB2159" s="75"/>
      <c r="BC2159" s="75"/>
      <c r="BD2159" s="104"/>
      <c r="BE2159" s="104"/>
      <c r="BF2159" s="101"/>
      <c r="BG2159" s="101"/>
      <c r="BH2159" s="101"/>
      <c r="BI2159" s="101"/>
      <c r="BJ2159" s="101"/>
      <c r="BK2159" s="101"/>
      <c r="BL2159" s="101"/>
      <c r="BM2159" s="101"/>
      <c r="BN2159" s="101"/>
      <c r="BO2159" s="103"/>
      <c r="BP2159" s="101"/>
      <c r="BQ2159" s="101"/>
      <c r="BR2159" s="101"/>
      <c r="BS2159" s="101"/>
      <c r="BT2159" s="101"/>
      <c r="BU2159" s="101"/>
      <c r="BV2159" s="101"/>
      <c r="BW2159" s="101"/>
      <c r="BX2159" s="101"/>
      <c r="BY2159" s="101"/>
      <c r="BZ2159" s="101"/>
      <c r="CA2159" s="101"/>
      <c r="CB2159" s="101"/>
      <c r="CC2159" s="101"/>
      <c r="CD2159" s="101"/>
      <c r="CE2159" s="101"/>
      <c r="CF2159" s="101"/>
      <c r="CG2159" s="37" t="e">
        <f>VLOOKUP(Table_1[[#This Row],[EAN]],'[1]Planilha1'!$E:$R,13,0)</f>
        <v>#N/A</v>
      </c>
      <c r="CI2159" s="188">
        <f>IF(Table_1[[#This Row],[STATUS MERCADO]]="GO",Table_1[[#This Row],[M. BRUTA TOTAL]],0)</f>
        <v>0</v>
      </c>
      <c r="CJ2159" s="188">
        <f>IF(Table_1[[#This Row],[STATUS MERCADO]]="GO",Table_1[[#This Row],[PV UNIT. REALIZADO]]*Table_1[[#This Row],[QUANTIDADE]],0)</f>
        <v>0</v>
      </c>
    </row>
    <row r="2160" ht="15" hidden="1">
      <c r="A2160" s="7"/>
      <c r="B2160" s="84" t="s">
        <v>400</v>
      </c>
      <c r="C2160" s="75">
        <v>223846</v>
      </c>
      <c r="D2160" s="75" t="s">
        <v>2460</v>
      </c>
      <c r="E2160" s="85">
        <v>7702010130762</v>
      </c>
      <c r="F2160" s="86" t="s">
        <v>2461</v>
      </c>
      <c r="G2160" s="75" t="s">
        <v>13</v>
      </c>
      <c r="H2160" s="75">
        <v>3770</v>
      </c>
      <c r="I2160" s="87" t="s">
        <v>1627</v>
      </c>
      <c r="J2160" s="75" t="s">
        <v>1719</v>
      </c>
      <c r="K2160" s="88" t="s">
        <v>1177</v>
      </c>
      <c r="L2160" s="88">
        <v>12</v>
      </c>
      <c r="M2160" s="88">
        <v>0</v>
      </c>
      <c r="N2160" s="75" t="s">
        <v>85</v>
      </c>
      <c r="O2160" s="75" t="s">
        <v>1739</v>
      </c>
      <c r="P2160" s="89"/>
      <c r="Q2160" s="90">
        <f>(17/100+7.6/100+1.65/100)*P2160</f>
        <v>0</v>
      </c>
      <c r="R2160" s="90"/>
      <c r="S2160" s="90"/>
      <c r="T2160" s="90"/>
      <c r="U2160" s="90"/>
      <c r="V2160" s="90">
        <f>+P2160-Q2160+R2160+S2160+T2160+U2160</f>
        <v>0</v>
      </c>
      <c r="W2160" s="91">
        <f>(1.02/100)</f>
        <v>1.02E-2</v>
      </c>
      <c r="X2160" s="91">
        <v>4.8E-3</v>
      </c>
      <c r="Y2160" s="91">
        <v>0.17</v>
      </c>
      <c r="Z2160" s="91">
        <v>1.65E-2</v>
      </c>
      <c r="AA2160" s="91">
        <v>7.6E-2</v>
      </c>
      <c r="AB2160" s="91">
        <f>SUM(W2160:AA2160)</f>
        <v>0.2775</v>
      </c>
      <c r="AC2160" s="75">
        <v>12</v>
      </c>
      <c r="AD2160" s="92">
        <f>IF(AL2160="","",+AC2160*AL2160)</f>
      </c>
      <c r="AE2160" s="93">
        <f>IF(AL2160="","",+AL2160*AB2160)</f>
      </c>
      <c r="AF2160" s="92">
        <f>IF(AL2160="","",+AL2160-AE2160)</f>
      </c>
      <c r="AG2160" s="93">
        <f>+V2160</f>
        <v>0</v>
      </c>
      <c r="AH2160" s="92">
        <f>IF(AF2160="","",+AF2160-AG2160)</f>
      </c>
      <c r="AI2160" s="92">
        <f>IF(AH2160="","",+AH2160*AC2160)</f>
      </c>
      <c r="AJ2160" s="93"/>
      <c r="AK2160" s="94">
        <v>0.33</v>
      </c>
      <c r="AL2160" s="93">
        <f>IF(V2160=0,"",V2160/(1-AB2160-AK2160))</f>
      </c>
      <c r="AM2160" s="95">
        <v>0.33</v>
      </c>
      <c r="AN2160" s="93">
        <f>IF(V2160=0,"",V2160/(1-AB2160-AM2160))</f>
      </c>
      <c r="AO2160" s="96">
        <v>1.2</v>
      </c>
      <c r="AP2160" s="93">
        <f>IF(BD!AJ2160="","",BD!AJ2160*BD!AO2160)</f>
      </c>
      <c r="AQ2160" s="91">
        <f>BD!AM2160/BD!AK2160-1</f>
        <v>0</v>
      </c>
      <c r="AR2160" s="91">
        <f>IF(BD!AN2160="","",IF(BD!AJ2160="","",BD!AN2160/BD!AJ2160-1))</f>
      </c>
      <c r="AS2160" s="91">
        <f>IF(BD!AN2160="","",IF(BD!AN2160&lt;BD!AL2160,"ABAIXO DA META","DENTRO DA META"))</f>
      </c>
      <c r="AT2160" s="91" t="str">
        <f>IF(BD!AJ2160="","EM ANÁLISE",IF(BD!AP2160&gt;=BD!AN2160,"GO", "NO GO"))</f>
        <v>EM ANÁLISE</v>
      </c>
      <c r="AU2160" s="97">
        <f>IF(AN2160="","",+BD!$AN2160-AJ2160)</f>
      </c>
      <c r="AV2160" s="98"/>
      <c r="AW2160" s="90">
        <f>BD!P2160*BD!AC2160</f>
        <v>0</v>
      </c>
      <c r="AX2160" s="90">
        <f>BD!V2160*BD!AC2160</f>
        <v>0</v>
      </c>
      <c r="AY2160" s="90">
        <f>IF(BD!AN2160="","",BD!AN2160*BD!AC2160)</f>
      </c>
      <c r="AZ2160" s="75" t="s">
        <v>123</v>
      </c>
      <c r="BA2160" s="75"/>
      <c r="BB2160" s="75"/>
      <c r="BC2160" s="75"/>
      <c r="BD2160" s="104"/>
      <c r="BE2160" s="104"/>
      <c r="BF2160" s="101"/>
      <c r="BG2160" s="101"/>
      <c r="BH2160" s="101"/>
      <c r="BI2160" s="101"/>
      <c r="BJ2160" s="101"/>
      <c r="BK2160" s="101"/>
      <c r="BL2160" s="101"/>
      <c r="BM2160" s="101"/>
      <c r="BN2160" s="101"/>
      <c r="BO2160" s="103"/>
      <c r="BP2160" s="101"/>
      <c r="BQ2160" s="101"/>
      <c r="BR2160" s="101"/>
      <c r="BS2160" s="101"/>
      <c r="BT2160" s="101"/>
      <c r="BU2160" s="101"/>
      <c r="BV2160" s="101"/>
      <c r="BW2160" s="101"/>
      <c r="BX2160" s="101"/>
      <c r="BY2160" s="101"/>
      <c r="BZ2160" s="101"/>
      <c r="CA2160" s="101"/>
      <c r="CB2160" s="101"/>
      <c r="CC2160" s="101"/>
      <c r="CD2160" s="101"/>
      <c r="CE2160" s="101"/>
      <c r="CF2160" s="101"/>
      <c r="CG2160" s="37" t="e">
        <f>VLOOKUP(Table_1[[#This Row],[EAN]],'[1]Planilha1'!$E:$R,13,0)</f>
        <v>#N/A</v>
      </c>
      <c r="CI2160" s="188">
        <f>IF(Table_1[[#This Row],[STATUS MERCADO]]="GO",Table_1[[#This Row],[M. BRUTA TOTAL]],0)</f>
        <v>0</v>
      </c>
      <c r="CJ2160" s="188">
        <f>IF(Table_1[[#This Row],[STATUS MERCADO]]="GO",Table_1[[#This Row],[PV UNIT. REALIZADO]]*Table_1[[#This Row],[QUANTIDADE]],0)</f>
        <v>0</v>
      </c>
    </row>
    <row r="2161" ht="15" hidden="1">
      <c r="A2161" s="7"/>
      <c r="B2161" s="84" t="s">
        <v>400</v>
      </c>
      <c r="C2161" s="75">
        <v>223847</v>
      </c>
      <c r="D2161" s="75" t="s">
        <v>2462</v>
      </c>
      <c r="E2161" s="85">
        <v>7891024073018</v>
      </c>
      <c r="F2161" s="86" t="s">
        <v>2463</v>
      </c>
      <c r="G2161" s="75" t="s">
        <v>15</v>
      </c>
      <c r="H2161" s="75">
        <v>1620</v>
      </c>
      <c r="I2161" s="87" t="s">
        <v>1541</v>
      </c>
      <c r="J2161" s="75" t="s">
        <v>1719</v>
      </c>
      <c r="K2161" s="88" t="s">
        <v>1177</v>
      </c>
      <c r="L2161" s="88">
        <v>12</v>
      </c>
      <c r="M2161" s="88">
        <v>0</v>
      </c>
      <c r="N2161" s="75" t="s">
        <v>85</v>
      </c>
      <c r="O2161" s="75" t="s">
        <v>1739</v>
      </c>
      <c r="P2161" s="89"/>
      <c r="Q2161" s="90">
        <f>(17/100+7.6/100+1.65/100)*P2161</f>
        <v>0</v>
      </c>
      <c r="R2161" s="90"/>
      <c r="S2161" s="90"/>
      <c r="T2161" s="90"/>
      <c r="U2161" s="90"/>
      <c r="V2161" s="90">
        <f>+P2161-Q2161+R2161+S2161+T2161+U2161</f>
        <v>0</v>
      </c>
      <c r="W2161" s="91">
        <f>(1.02/100)</f>
        <v>1.02E-2</v>
      </c>
      <c r="X2161" s="91">
        <v>4.8E-3</v>
      </c>
      <c r="Y2161" s="91">
        <v>0.17</v>
      </c>
      <c r="Z2161" s="91">
        <v>1.65E-2</v>
      </c>
      <c r="AA2161" s="91">
        <v>7.6E-2</v>
      </c>
      <c r="AB2161" s="91">
        <f>SUM(W2161:AA2161)</f>
        <v>0.2775</v>
      </c>
      <c r="AC2161" s="75">
        <v>12</v>
      </c>
      <c r="AD2161" s="92">
        <f>IF(AL2161="","",+AC2161*AL2161)</f>
      </c>
      <c r="AE2161" s="93">
        <f>IF(AL2161="","",+AL2161*AB2161)</f>
      </c>
      <c r="AF2161" s="92">
        <f>IF(AL2161="","",+AL2161-AE2161)</f>
      </c>
      <c r="AG2161" s="93">
        <f>+V2161</f>
        <v>0</v>
      </c>
      <c r="AH2161" s="92">
        <f>IF(AF2161="","",+AF2161-AG2161)</f>
      </c>
      <c r="AI2161" s="92">
        <f>IF(AH2161="","",+AH2161*AC2161)</f>
      </c>
      <c r="AJ2161" s="93"/>
      <c r="AK2161" s="94">
        <v>0.33</v>
      </c>
      <c r="AL2161" s="93">
        <f>IF(V2161=0,"",V2161/(1-AB2161-AK2161))</f>
      </c>
      <c r="AM2161" s="95">
        <v>0.33</v>
      </c>
      <c r="AN2161" s="93">
        <f>IF(V2161=0,"",V2161/(1-AB2161-AM2161))</f>
      </c>
      <c r="AO2161" s="96">
        <v>1.2</v>
      </c>
      <c r="AP2161" s="93">
        <f>IF(BD!AJ2161="","",BD!AJ2161*BD!AO2161)</f>
      </c>
      <c r="AQ2161" s="91">
        <f>BD!AM2161/BD!AK2161-1</f>
        <v>0</v>
      </c>
      <c r="AR2161" s="91">
        <f>IF(BD!AN2161="","",IF(BD!AJ2161="","",BD!AN2161/BD!AJ2161-1))</f>
      </c>
      <c r="AS2161" s="91">
        <f>IF(BD!AN2161="","",IF(BD!AN2161&lt;BD!AL2161,"ABAIXO DA META","DENTRO DA META"))</f>
      </c>
      <c r="AT2161" s="91" t="str">
        <f>IF(BD!AJ2161="","EM ANÁLISE",IF(BD!AP2161&gt;=BD!AN2161,"GO", "NO GO"))</f>
        <v>EM ANÁLISE</v>
      </c>
      <c r="AU2161" s="97">
        <f>IF(AN2161="","",+BD!$AN2161-AJ2161)</f>
      </c>
      <c r="AV2161" s="98"/>
      <c r="AW2161" s="90">
        <f>BD!P2161*BD!AC2161</f>
        <v>0</v>
      </c>
      <c r="AX2161" s="90">
        <f>BD!V2161*BD!AC2161</f>
        <v>0</v>
      </c>
      <c r="AY2161" s="90">
        <f>IF(BD!AN2161="","",BD!AN2161*BD!AC2161)</f>
      </c>
      <c r="AZ2161" s="75" t="s">
        <v>123</v>
      </c>
      <c r="BA2161" s="75"/>
      <c r="BB2161" s="75"/>
      <c r="BC2161" s="75"/>
      <c r="BD2161" s="104"/>
      <c r="BE2161" s="104"/>
      <c r="BF2161" s="101"/>
      <c r="BG2161" s="101"/>
      <c r="BH2161" s="101"/>
      <c r="BI2161" s="101"/>
      <c r="BJ2161" s="101"/>
      <c r="BK2161" s="101"/>
      <c r="BL2161" s="101"/>
      <c r="BM2161" s="101"/>
      <c r="BN2161" s="101"/>
      <c r="BO2161" s="103"/>
      <c r="BP2161" s="101"/>
      <c r="BQ2161" s="101"/>
      <c r="BR2161" s="101"/>
      <c r="BS2161" s="101"/>
      <c r="BT2161" s="101"/>
      <c r="BU2161" s="101"/>
      <c r="BV2161" s="101"/>
      <c r="BW2161" s="101"/>
      <c r="BX2161" s="101"/>
      <c r="BY2161" s="101"/>
      <c r="BZ2161" s="101"/>
      <c r="CA2161" s="101"/>
      <c r="CB2161" s="101"/>
      <c r="CC2161" s="101"/>
      <c r="CD2161" s="101"/>
      <c r="CE2161" s="101"/>
      <c r="CF2161" s="101"/>
      <c r="CG2161" s="37" t="e">
        <f>VLOOKUP(Table_1[[#This Row],[EAN]],'[1]Planilha1'!$E:$R,13,0)</f>
        <v>#N/A</v>
      </c>
      <c r="CI2161" s="188">
        <f>IF(Table_1[[#This Row],[STATUS MERCADO]]="GO",Table_1[[#This Row],[M. BRUTA TOTAL]],0)</f>
        <v>0</v>
      </c>
      <c r="CJ2161" s="188">
        <f>IF(Table_1[[#This Row],[STATUS MERCADO]]="GO",Table_1[[#This Row],[PV UNIT. REALIZADO]]*Table_1[[#This Row],[QUANTIDADE]],0)</f>
        <v>0</v>
      </c>
    </row>
    <row r="2162" ht="15" hidden="1">
      <c r="A2162" s="7"/>
      <c r="B2162" s="84" t="s">
        <v>400</v>
      </c>
      <c r="C2162" s="75">
        <v>223848</v>
      </c>
      <c r="D2162" s="75" t="s">
        <v>2464</v>
      </c>
      <c r="E2162" s="85">
        <v>7891024042052</v>
      </c>
      <c r="F2162" s="86" t="s">
        <v>2465</v>
      </c>
      <c r="G2162" s="75" t="s">
        <v>15</v>
      </c>
      <c r="H2162" s="75">
        <v>1090</v>
      </c>
      <c r="I2162" s="87" t="s">
        <v>1554</v>
      </c>
      <c r="J2162" s="75" t="s">
        <v>1607</v>
      </c>
      <c r="K2162" s="88" t="s">
        <v>1177</v>
      </c>
      <c r="L2162" s="88">
        <v>72</v>
      </c>
      <c r="M2162" s="88">
        <v>0</v>
      </c>
      <c r="N2162" s="75" t="s">
        <v>85</v>
      </c>
      <c r="O2162" s="75" t="s">
        <v>1739</v>
      </c>
      <c r="P2162" s="89"/>
      <c r="Q2162" s="90">
        <f>(17/100+7.6/100+1.65/100)*P2162</f>
        <v>0</v>
      </c>
      <c r="R2162" s="90"/>
      <c r="S2162" s="90"/>
      <c r="T2162" s="90"/>
      <c r="U2162" s="90"/>
      <c r="V2162" s="90">
        <f>+P2162-Q2162+R2162+S2162+T2162+U2162</f>
        <v>0</v>
      </c>
      <c r="W2162" s="91">
        <f>(1.02/100)</f>
        <v>1.02E-2</v>
      </c>
      <c r="X2162" s="91">
        <v>4.8E-3</v>
      </c>
      <c r="Y2162" s="91">
        <v>0.17</v>
      </c>
      <c r="Z2162" s="91">
        <v>1.65E-2</v>
      </c>
      <c r="AA2162" s="91">
        <v>7.6E-2</v>
      </c>
      <c r="AB2162" s="91">
        <f>SUM(W2162:AA2162)</f>
        <v>0.2775</v>
      </c>
      <c r="AC2162" s="75">
        <v>12</v>
      </c>
      <c r="AD2162" s="92">
        <f>IF(AL2162="","",+AC2162*AL2162)</f>
      </c>
      <c r="AE2162" s="93">
        <f>IF(AL2162="","",+AL2162*AB2162)</f>
      </c>
      <c r="AF2162" s="92">
        <f>IF(AL2162="","",+AL2162-AE2162)</f>
      </c>
      <c r="AG2162" s="93">
        <f>+V2162</f>
        <v>0</v>
      </c>
      <c r="AH2162" s="92">
        <f>IF(AF2162="","",+AF2162-AG2162)</f>
      </c>
      <c r="AI2162" s="92">
        <f>IF(AH2162="","",+AH2162*AC2162)</f>
      </c>
      <c r="AJ2162" s="93"/>
      <c r="AK2162" s="94">
        <v>0.33</v>
      </c>
      <c r="AL2162" s="93">
        <f>IF(V2162=0,"",V2162/(1-AB2162-AK2162))</f>
      </c>
      <c r="AM2162" s="95">
        <v>0.33</v>
      </c>
      <c r="AN2162" s="93">
        <f>IF(V2162=0,"",V2162/(1-AB2162-AM2162))</f>
      </c>
      <c r="AO2162" s="96">
        <v>1.2</v>
      </c>
      <c r="AP2162" s="93">
        <f>IF(BD!AJ2162="","",BD!AJ2162*BD!AO2162)</f>
      </c>
      <c r="AQ2162" s="91">
        <f>BD!AM2162/BD!AK2162-1</f>
        <v>0</v>
      </c>
      <c r="AR2162" s="91">
        <f>IF(BD!AN2162="","",IF(BD!AJ2162="","",BD!AN2162/BD!AJ2162-1))</f>
      </c>
      <c r="AS2162" s="91">
        <f>IF(BD!AN2162="","",IF(BD!AN2162&lt;BD!AL2162,"ABAIXO DA META","DENTRO DA META"))</f>
      </c>
      <c r="AT2162" s="91" t="str">
        <f>IF(BD!AJ2162="","EM ANÁLISE",IF(BD!AP2162&gt;=BD!AN2162,"GO", "NO GO"))</f>
        <v>EM ANÁLISE</v>
      </c>
      <c r="AU2162" s="97">
        <f>IF(AN2162="","",+BD!$AN2162-AJ2162)</f>
      </c>
      <c r="AV2162" s="98"/>
      <c r="AW2162" s="90">
        <f>BD!P2162*BD!AC2162</f>
        <v>0</v>
      </c>
      <c r="AX2162" s="90">
        <f>BD!V2162*BD!AC2162</f>
        <v>0</v>
      </c>
      <c r="AY2162" s="90">
        <f>IF(BD!AN2162="","",BD!AN2162*BD!AC2162)</f>
      </c>
      <c r="AZ2162" s="75" t="s">
        <v>123</v>
      </c>
      <c r="BA2162" s="75"/>
      <c r="BB2162" s="75"/>
      <c r="BC2162" s="75"/>
      <c r="BD2162" s="104"/>
      <c r="BE2162" s="104"/>
      <c r="BF2162" s="101"/>
      <c r="BG2162" s="101"/>
      <c r="BH2162" s="101"/>
      <c r="BI2162" s="101"/>
      <c r="BJ2162" s="101"/>
      <c r="BK2162" s="101"/>
      <c r="BL2162" s="101"/>
      <c r="BM2162" s="101"/>
      <c r="BN2162" s="101"/>
      <c r="BO2162" s="103"/>
      <c r="BP2162" s="101"/>
      <c r="BQ2162" s="101"/>
      <c r="BR2162" s="101"/>
      <c r="BS2162" s="101"/>
      <c r="BT2162" s="101"/>
      <c r="BU2162" s="101"/>
      <c r="BV2162" s="101"/>
      <c r="BW2162" s="101"/>
      <c r="BX2162" s="101"/>
      <c r="BY2162" s="101"/>
      <c r="BZ2162" s="101"/>
      <c r="CA2162" s="101"/>
      <c r="CB2162" s="101"/>
      <c r="CC2162" s="101"/>
      <c r="CD2162" s="101"/>
      <c r="CE2162" s="101"/>
      <c r="CF2162" s="101"/>
      <c r="CG2162" s="37" t="e">
        <f>VLOOKUP(Table_1[[#This Row],[EAN]],'[1]Planilha1'!$E:$R,13,0)</f>
        <v>#N/A</v>
      </c>
      <c r="CI2162" s="188">
        <f>IF(Table_1[[#This Row],[STATUS MERCADO]]="GO",Table_1[[#This Row],[M. BRUTA TOTAL]],0)</f>
        <v>0</v>
      </c>
      <c r="CJ2162" s="188">
        <f>IF(Table_1[[#This Row],[STATUS MERCADO]]="GO",Table_1[[#This Row],[PV UNIT. REALIZADO]]*Table_1[[#This Row],[QUANTIDADE]],0)</f>
        <v>0</v>
      </c>
    </row>
    <row r="2163" ht="15" hidden="1">
      <c r="A2163" s="7"/>
      <c r="B2163" s="84" t="s">
        <v>400</v>
      </c>
      <c r="C2163" s="75">
        <v>223849</v>
      </c>
      <c r="D2163" s="75" t="s">
        <v>2466</v>
      </c>
      <c r="E2163" s="85">
        <v>7891024042069</v>
      </c>
      <c r="F2163" s="86" t="s">
        <v>2467</v>
      </c>
      <c r="G2163" s="75" t="s">
        <v>15</v>
      </c>
      <c r="H2163" s="75">
        <v>1090</v>
      </c>
      <c r="I2163" s="87" t="s">
        <v>1554</v>
      </c>
      <c r="J2163" s="75" t="s">
        <v>1633</v>
      </c>
      <c r="K2163" s="88" t="s">
        <v>1177</v>
      </c>
      <c r="L2163" s="88">
        <v>12</v>
      </c>
      <c r="M2163" s="88">
        <v>0</v>
      </c>
      <c r="N2163" s="75" t="s">
        <v>85</v>
      </c>
      <c r="O2163" s="75" t="s">
        <v>1739</v>
      </c>
      <c r="P2163" s="89"/>
      <c r="Q2163" s="90">
        <f>(17/100+7.6/100+1.65/100)*P2163</f>
        <v>0</v>
      </c>
      <c r="R2163" s="90"/>
      <c r="S2163" s="90"/>
      <c r="T2163" s="90"/>
      <c r="U2163" s="90"/>
      <c r="V2163" s="90">
        <f>+P2163-Q2163+R2163+S2163+T2163+U2163</f>
        <v>0</v>
      </c>
      <c r="W2163" s="91">
        <f>(1.02/100)</f>
        <v>1.02E-2</v>
      </c>
      <c r="X2163" s="91">
        <v>4.8E-3</v>
      </c>
      <c r="Y2163" s="91">
        <v>0.17</v>
      </c>
      <c r="Z2163" s="91">
        <v>1.65E-2</v>
      </c>
      <c r="AA2163" s="91">
        <v>7.6E-2</v>
      </c>
      <c r="AB2163" s="91">
        <f>SUM(W2163:AA2163)</f>
        <v>0.2775</v>
      </c>
      <c r="AC2163" s="75">
        <v>12</v>
      </c>
      <c r="AD2163" s="92">
        <f>IF(AL2163="","",+AC2163*AL2163)</f>
      </c>
      <c r="AE2163" s="93">
        <f>IF(AL2163="","",+AL2163*AB2163)</f>
      </c>
      <c r="AF2163" s="92">
        <f>IF(AL2163="","",+AL2163-AE2163)</f>
      </c>
      <c r="AG2163" s="93">
        <f>+V2163</f>
        <v>0</v>
      </c>
      <c r="AH2163" s="92">
        <f>IF(AF2163="","",+AF2163-AG2163)</f>
      </c>
      <c r="AI2163" s="92">
        <f>IF(AH2163="","",+AH2163*AC2163)</f>
      </c>
      <c r="AJ2163" s="93"/>
      <c r="AK2163" s="94">
        <v>0.33</v>
      </c>
      <c r="AL2163" s="93">
        <f>IF(V2163=0,"",V2163/(1-AB2163-AK2163))</f>
      </c>
      <c r="AM2163" s="95">
        <v>0.33</v>
      </c>
      <c r="AN2163" s="93">
        <f>IF(V2163=0,"",V2163/(1-AB2163-AM2163))</f>
      </c>
      <c r="AO2163" s="96">
        <v>1.2</v>
      </c>
      <c r="AP2163" s="93">
        <f>IF(BD!AJ2163="","",BD!AJ2163*BD!AO2163)</f>
      </c>
      <c r="AQ2163" s="91">
        <f>BD!AM2163/BD!AK2163-1</f>
        <v>0</v>
      </c>
      <c r="AR2163" s="91">
        <f>IF(BD!AN2163="","",IF(BD!AJ2163="","",BD!AN2163/BD!AJ2163-1))</f>
      </c>
      <c r="AS2163" s="91">
        <f>IF(BD!AN2163="","",IF(BD!AN2163&lt;BD!AL2163,"ABAIXO DA META","DENTRO DA META"))</f>
      </c>
      <c r="AT2163" s="91" t="str">
        <f>IF(BD!AJ2163="","EM ANÁLISE",IF(BD!AP2163&gt;=BD!AN2163,"GO", "NO GO"))</f>
        <v>EM ANÁLISE</v>
      </c>
      <c r="AU2163" s="97">
        <f>IF(AN2163="","",+BD!$AN2163-AJ2163)</f>
      </c>
      <c r="AV2163" s="98"/>
      <c r="AW2163" s="90">
        <f>BD!P2163*BD!AC2163</f>
        <v>0</v>
      </c>
      <c r="AX2163" s="90">
        <f>BD!V2163*BD!AC2163</f>
        <v>0</v>
      </c>
      <c r="AY2163" s="90">
        <f>IF(BD!AN2163="","",BD!AN2163*BD!AC2163)</f>
      </c>
      <c r="AZ2163" s="75" t="s">
        <v>123</v>
      </c>
      <c r="BA2163" s="75"/>
      <c r="BB2163" s="75"/>
      <c r="BC2163" s="75"/>
      <c r="BD2163" s="104"/>
      <c r="BE2163" s="104"/>
      <c r="BF2163" s="101"/>
      <c r="BG2163" s="101"/>
      <c r="BH2163" s="101"/>
      <c r="BI2163" s="101"/>
      <c r="BJ2163" s="101"/>
      <c r="BK2163" s="101"/>
      <c r="BL2163" s="101"/>
      <c r="BM2163" s="101"/>
      <c r="BN2163" s="101"/>
      <c r="BO2163" s="103"/>
      <c r="BP2163" s="101"/>
      <c r="BQ2163" s="101"/>
      <c r="BR2163" s="101"/>
      <c r="BS2163" s="101"/>
      <c r="BT2163" s="101"/>
      <c r="BU2163" s="101"/>
      <c r="BV2163" s="101"/>
      <c r="BW2163" s="101"/>
      <c r="BX2163" s="101"/>
      <c r="BY2163" s="101"/>
      <c r="BZ2163" s="101"/>
      <c r="CA2163" s="101"/>
      <c r="CB2163" s="101"/>
      <c r="CC2163" s="101"/>
      <c r="CD2163" s="101"/>
      <c r="CE2163" s="101"/>
      <c r="CF2163" s="101"/>
      <c r="CG2163" s="37" t="e">
        <f>VLOOKUP(Table_1[[#This Row],[EAN]],'[1]Planilha1'!$E:$R,13,0)</f>
        <v>#N/A</v>
      </c>
      <c r="CI2163" s="188">
        <f>IF(Table_1[[#This Row],[STATUS MERCADO]]="GO",Table_1[[#This Row],[M. BRUTA TOTAL]],0)</f>
        <v>0</v>
      </c>
      <c r="CJ2163" s="188">
        <f>IF(Table_1[[#This Row],[STATUS MERCADO]]="GO",Table_1[[#This Row],[PV UNIT. REALIZADO]]*Table_1[[#This Row],[QUANTIDADE]],0)</f>
        <v>0</v>
      </c>
    </row>
    <row r="2164" ht="15" hidden="1">
      <c r="A2164" s="7"/>
      <c r="B2164" s="84" t="s">
        <v>400</v>
      </c>
      <c r="C2164" s="75">
        <v>223850</v>
      </c>
      <c r="D2164" s="75" t="s">
        <v>2468</v>
      </c>
      <c r="E2164" s="85">
        <v>7891024041987</v>
      </c>
      <c r="F2164" s="86" t="s">
        <v>2469</v>
      </c>
      <c r="G2164" s="75" t="s">
        <v>15</v>
      </c>
      <c r="H2164" s="75">
        <v>560</v>
      </c>
      <c r="I2164" s="87" t="s">
        <v>1560</v>
      </c>
      <c r="J2164" s="75" t="s">
        <v>1647</v>
      </c>
      <c r="K2164" s="88" t="s">
        <v>1177</v>
      </c>
      <c r="L2164" s="88">
        <v>6</v>
      </c>
      <c r="M2164" s="88">
        <v>0</v>
      </c>
      <c r="N2164" s="75" t="s">
        <v>85</v>
      </c>
      <c r="O2164" s="75" t="s">
        <v>1739</v>
      </c>
      <c r="P2164" s="89"/>
      <c r="Q2164" s="90">
        <f>(17/100+7.6/100+1.65/100)*P2164</f>
        <v>0</v>
      </c>
      <c r="R2164" s="90"/>
      <c r="S2164" s="90"/>
      <c r="T2164" s="90"/>
      <c r="U2164" s="90"/>
      <c r="V2164" s="90">
        <f>+P2164-Q2164+R2164+S2164+T2164+U2164</f>
        <v>0</v>
      </c>
      <c r="W2164" s="91">
        <f>(1.02/100)</f>
        <v>1.02E-2</v>
      </c>
      <c r="X2164" s="91">
        <v>4.8E-3</v>
      </c>
      <c r="Y2164" s="91">
        <v>0.17</v>
      </c>
      <c r="Z2164" s="91">
        <v>1.65E-2</v>
      </c>
      <c r="AA2164" s="91">
        <v>7.6E-2</v>
      </c>
      <c r="AB2164" s="91">
        <f>SUM(W2164:AA2164)</f>
        <v>0.2775</v>
      </c>
      <c r="AC2164" s="75">
        <v>12</v>
      </c>
      <c r="AD2164" s="92">
        <f>IF(AL2164="","",+AC2164*AL2164)</f>
      </c>
      <c r="AE2164" s="93">
        <f>IF(AL2164="","",+AL2164*AB2164)</f>
      </c>
      <c r="AF2164" s="92">
        <f>IF(AL2164="","",+AL2164-AE2164)</f>
      </c>
      <c r="AG2164" s="93">
        <f>+V2164</f>
        <v>0</v>
      </c>
      <c r="AH2164" s="92">
        <f>IF(AF2164="","",+AF2164-AG2164)</f>
      </c>
      <c r="AI2164" s="92">
        <f>IF(AH2164="","",+AH2164*AC2164)</f>
      </c>
      <c r="AJ2164" s="93"/>
      <c r="AK2164" s="94">
        <v>0.33</v>
      </c>
      <c r="AL2164" s="93">
        <f>IF(V2164=0,"",V2164/(1-AB2164-AK2164))</f>
      </c>
      <c r="AM2164" s="95">
        <v>0.33</v>
      </c>
      <c r="AN2164" s="93">
        <f>IF(V2164=0,"",V2164/(1-AB2164-AM2164))</f>
      </c>
      <c r="AO2164" s="96">
        <v>1.2</v>
      </c>
      <c r="AP2164" s="93">
        <f>IF(BD!AJ2164="","",BD!AJ2164*BD!AO2164)</f>
      </c>
      <c r="AQ2164" s="91">
        <f>BD!AM2164/BD!AK2164-1</f>
        <v>0</v>
      </c>
      <c r="AR2164" s="91">
        <f>IF(BD!AN2164="","",IF(BD!AJ2164="","",BD!AN2164/BD!AJ2164-1))</f>
      </c>
      <c r="AS2164" s="91">
        <f>IF(BD!AN2164="","",IF(BD!AN2164&lt;BD!AL2164,"ABAIXO DA META","DENTRO DA META"))</f>
      </c>
      <c r="AT2164" s="91" t="str">
        <f>IF(BD!AJ2164="","EM ANÁLISE",IF(BD!AP2164&gt;=BD!AN2164,"GO", "NO GO"))</f>
        <v>EM ANÁLISE</v>
      </c>
      <c r="AU2164" s="97">
        <f>IF(AN2164="","",+BD!$AN2164-AJ2164)</f>
      </c>
      <c r="AV2164" s="98"/>
      <c r="AW2164" s="90">
        <f>BD!P2164*BD!AC2164</f>
        <v>0</v>
      </c>
      <c r="AX2164" s="90">
        <f>BD!V2164*BD!AC2164</f>
        <v>0</v>
      </c>
      <c r="AY2164" s="90">
        <f>IF(BD!AN2164="","",BD!AN2164*BD!AC2164)</f>
      </c>
      <c r="AZ2164" s="75" t="s">
        <v>123</v>
      </c>
      <c r="BA2164" s="75"/>
      <c r="BB2164" s="75"/>
      <c r="BC2164" s="75"/>
      <c r="BD2164" s="104"/>
      <c r="BE2164" s="104"/>
      <c r="BF2164" s="101"/>
      <c r="BG2164" s="101"/>
      <c r="BH2164" s="101"/>
      <c r="BI2164" s="101"/>
      <c r="BJ2164" s="101"/>
      <c r="BK2164" s="101"/>
      <c r="BL2164" s="101"/>
      <c r="BM2164" s="101"/>
      <c r="BN2164" s="101"/>
      <c r="BO2164" s="103"/>
      <c r="BP2164" s="101"/>
      <c r="BQ2164" s="101"/>
      <c r="BR2164" s="101"/>
      <c r="BS2164" s="101"/>
      <c r="BT2164" s="101"/>
      <c r="BU2164" s="101"/>
      <c r="BV2164" s="101"/>
      <c r="BW2164" s="101"/>
      <c r="BX2164" s="101"/>
      <c r="BY2164" s="101"/>
      <c r="BZ2164" s="101"/>
      <c r="CA2164" s="101"/>
      <c r="CB2164" s="101"/>
      <c r="CC2164" s="101"/>
      <c r="CD2164" s="101"/>
      <c r="CE2164" s="101"/>
      <c r="CF2164" s="101"/>
      <c r="CG2164" s="37" t="e">
        <f>VLOOKUP(Table_1[[#This Row],[EAN]],'[1]Planilha1'!$E:$R,13,0)</f>
        <v>#N/A</v>
      </c>
      <c r="CI2164" s="188">
        <f>IF(Table_1[[#This Row],[STATUS MERCADO]]="GO",Table_1[[#This Row],[M. BRUTA TOTAL]],0)</f>
        <v>0</v>
      </c>
      <c r="CJ2164" s="188">
        <f>IF(Table_1[[#This Row],[STATUS MERCADO]]="GO",Table_1[[#This Row],[PV UNIT. REALIZADO]]*Table_1[[#This Row],[QUANTIDADE]],0)</f>
        <v>0</v>
      </c>
    </row>
    <row r="2165" ht="15" hidden="1">
      <c r="A2165" s="7"/>
      <c r="B2165" s="84" t="s">
        <v>400</v>
      </c>
      <c r="C2165" s="75">
        <v>223851</v>
      </c>
      <c r="D2165" s="75" t="s">
        <v>2470</v>
      </c>
      <c r="E2165" s="85">
        <v>7891024034415</v>
      </c>
      <c r="F2165" s="86" t="s">
        <v>2471</v>
      </c>
      <c r="G2165" s="75" t="s">
        <v>20</v>
      </c>
      <c r="H2165" s="75">
        <v>1690</v>
      </c>
      <c r="I2165" s="87" t="s">
        <v>1409</v>
      </c>
      <c r="J2165" s="75" t="s">
        <v>1404</v>
      </c>
      <c r="K2165" s="88" t="s">
        <v>1177</v>
      </c>
      <c r="L2165" s="88">
        <v>12</v>
      </c>
      <c r="M2165" s="88">
        <v>0</v>
      </c>
      <c r="N2165" s="75" t="s">
        <v>85</v>
      </c>
      <c r="O2165" s="75" t="s">
        <v>1739</v>
      </c>
      <c r="P2165" s="89"/>
      <c r="Q2165" s="90">
        <f>(17/100+7.6/100+1.65/100)*P2165</f>
        <v>0</v>
      </c>
      <c r="R2165" s="90"/>
      <c r="S2165" s="90"/>
      <c r="T2165" s="90"/>
      <c r="U2165" s="90"/>
      <c r="V2165" s="90">
        <f>+P2165-Q2165+R2165+S2165+T2165+U2165</f>
        <v>0</v>
      </c>
      <c r="W2165" s="91">
        <f>(1.02/100)</f>
        <v>1.02E-2</v>
      </c>
      <c r="X2165" s="91">
        <v>4.8E-3</v>
      </c>
      <c r="Y2165" s="91">
        <v>0.17</v>
      </c>
      <c r="Z2165" s="91">
        <v>1.65E-2</v>
      </c>
      <c r="AA2165" s="91">
        <v>7.6E-2</v>
      </c>
      <c r="AB2165" s="91">
        <f>SUM(W2165:AA2165)</f>
        <v>0.2775</v>
      </c>
      <c r="AC2165" s="75">
        <v>12</v>
      </c>
      <c r="AD2165" s="92">
        <f>IF(AL2165="","",+AC2165*AL2165)</f>
      </c>
      <c r="AE2165" s="93">
        <f>IF(AL2165="","",+AL2165*AB2165)</f>
      </c>
      <c r="AF2165" s="92">
        <f>IF(AL2165="","",+AL2165-AE2165)</f>
      </c>
      <c r="AG2165" s="93">
        <f>+V2165</f>
        <v>0</v>
      </c>
      <c r="AH2165" s="92">
        <f>IF(AF2165="","",+AF2165-AG2165)</f>
      </c>
      <c r="AI2165" s="92">
        <f>IF(AH2165="","",+AH2165*AC2165)</f>
      </c>
      <c r="AJ2165" s="93"/>
      <c r="AK2165" s="94">
        <v>0.33</v>
      </c>
      <c r="AL2165" s="93">
        <f>IF(V2165=0,"",V2165/(1-AB2165-AK2165))</f>
      </c>
      <c r="AM2165" s="95">
        <v>0.33</v>
      </c>
      <c r="AN2165" s="93">
        <f>IF(V2165=0,"",V2165/(1-AB2165-AM2165))</f>
      </c>
      <c r="AO2165" s="96">
        <v>1.2</v>
      </c>
      <c r="AP2165" s="93">
        <f>IF(BD!AJ2165="","",BD!AJ2165*BD!AO2165)</f>
      </c>
      <c r="AQ2165" s="91">
        <f>BD!AM2165/BD!AK2165-1</f>
        <v>0</v>
      </c>
      <c r="AR2165" s="91">
        <f>IF(BD!AN2165="","",IF(BD!AJ2165="","",BD!AN2165/BD!AJ2165-1))</f>
      </c>
      <c r="AS2165" s="91">
        <f>IF(BD!AN2165="","",IF(BD!AN2165&lt;BD!AL2165,"ABAIXO DA META","DENTRO DA META"))</f>
      </c>
      <c r="AT2165" s="91" t="str">
        <f>IF(BD!AJ2165="","EM ANÁLISE",IF(BD!AP2165&gt;=BD!AN2165,"GO", "NO GO"))</f>
        <v>EM ANÁLISE</v>
      </c>
      <c r="AU2165" s="97">
        <f>IF(AN2165="","",+BD!$AN2165-AJ2165)</f>
      </c>
      <c r="AV2165" s="98"/>
      <c r="AW2165" s="90">
        <f>BD!P2165*BD!AC2165</f>
        <v>0</v>
      </c>
      <c r="AX2165" s="90">
        <f>BD!V2165*BD!AC2165</f>
        <v>0</v>
      </c>
      <c r="AY2165" s="90">
        <f>IF(BD!AN2165="","",BD!AN2165*BD!AC2165)</f>
      </c>
      <c r="AZ2165" s="75" t="s">
        <v>123</v>
      </c>
      <c r="BA2165" s="75"/>
      <c r="BB2165" s="75"/>
      <c r="BC2165" s="75"/>
      <c r="BD2165" s="104"/>
      <c r="BE2165" s="104"/>
      <c r="BF2165" s="101"/>
      <c r="BG2165" s="101"/>
      <c r="BH2165" s="101"/>
      <c r="BI2165" s="101"/>
      <c r="BJ2165" s="101"/>
      <c r="BK2165" s="101"/>
      <c r="BL2165" s="101"/>
      <c r="BM2165" s="101"/>
      <c r="BN2165" s="101"/>
      <c r="BO2165" s="103"/>
      <c r="BP2165" s="101"/>
      <c r="BQ2165" s="101"/>
      <c r="BR2165" s="101"/>
      <c r="BS2165" s="101"/>
      <c r="BT2165" s="101"/>
      <c r="BU2165" s="101"/>
      <c r="BV2165" s="101"/>
      <c r="BW2165" s="101"/>
      <c r="BX2165" s="101"/>
      <c r="BY2165" s="101"/>
      <c r="BZ2165" s="101"/>
      <c r="CA2165" s="101"/>
      <c r="CB2165" s="101"/>
      <c r="CC2165" s="101"/>
      <c r="CD2165" s="101"/>
      <c r="CE2165" s="101"/>
      <c r="CF2165" s="101"/>
      <c r="CG2165" s="37" t="e">
        <f>VLOOKUP(Table_1[[#This Row],[EAN]],'[1]Planilha1'!$E:$R,13,0)</f>
        <v>#N/A</v>
      </c>
      <c r="CI2165" s="188">
        <f>IF(Table_1[[#This Row],[STATUS MERCADO]]="GO",Table_1[[#This Row],[M. BRUTA TOTAL]],0)</f>
        <v>0</v>
      </c>
      <c r="CJ2165" s="188">
        <f>IF(Table_1[[#This Row],[STATUS MERCADO]]="GO",Table_1[[#This Row],[PV UNIT. REALIZADO]]*Table_1[[#This Row],[QUANTIDADE]],0)</f>
        <v>0</v>
      </c>
    </row>
    <row r="2166" ht="15" hidden="1">
      <c r="A2166" s="7"/>
      <c r="B2166" s="84" t="s">
        <v>400</v>
      </c>
      <c r="C2166" s="75">
        <v>223852</v>
      </c>
      <c r="D2166" s="75" t="s">
        <v>2472</v>
      </c>
      <c r="E2166" s="85">
        <v>7891024037157</v>
      </c>
      <c r="F2166" s="86" t="s">
        <v>2473</v>
      </c>
      <c r="G2166" s="75" t="s">
        <v>20</v>
      </c>
      <c r="H2166" s="75">
        <v>1850</v>
      </c>
      <c r="I2166" s="87" t="s">
        <v>1411</v>
      </c>
      <c r="J2166" s="75" t="s">
        <v>1404</v>
      </c>
      <c r="K2166" s="88" t="s">
        <v>1177</v>
      </c>
      <c r="L2166" s="88">
        <v>12</v>
      </c>
      <c r="M2166" s="88">
        <v>0</v>
      </c>
      <c r="N2166" s="75" t="s">
        <v>85</v>
      </c>
      <c r="O2166" s="75" t="s">
        <v>1739</v>
      </c>
      <c r="P2166" s="89"/>
      <c r="Q2166" s="90">
        <f>(17/100+7.6/100+1.65/100)*P2166</f>
        <v>0</v>
      </c>
      <c r="R2166" s="90"/>
      <c r="S2166" s="90"/>
      <c r="T2166" s="90"/>
      <c r="U2166" s="90"/>
      <c r="V2166" s="90">
        <f>+P2166-Q2166+R2166+S2166+T2166+U2166</f>
        <v>0</v>
      </c>
      <c r="W2166" s="91">
        <f>(1.02/100)</f>
        <v>1.02E-2</v>
      </c>
      <c r="X2166" s="91">
        <v>4.8E-3</v>
      </c>
      <c r="Y2166" s="91">
        <v>0.17</v>
      </c>
      <c r="Z2166" s="91">
        <v>1.65E-2</v>
      </c>
      <c r="AA2166" s="91">
        <v>7.6E-2</v>
      </c>
      <c r="AB2166" s="91">
        <f>SUM(W2166:AA2166)</f>
        <v>0.2775</v>
      </c>
      <c r="AC2166" s="75">
        <v>12</v>
      </c>
      <c r="AD2166" s="92">
        <f>IF(AL2166="","",+AC2166*AL2166)</f>
      </c>
      <c r="AE2166" s="93">
        <f>IF(AL2166="","",+AL2166*AB2166)</f>
      </c>
      <c r="AF2166" s="92">
        <f>IF(AL2166="","",+AL2166-AE2166)</f>
      </c>
      <c r="AG2166" s="93">
        <f>+V2166</f>
        <v>0</v>
      </c>
      <c r="AH2166" s="92">
        <f>IF(AF2166="","",+AF2166-AG2166)</f>
      </c>
      <c r="AI2166" s="92">
        <f>IF(AH2166="","",+AH2166*AC2166)</f>
      </c>
      <c r="AJ2166" s="93"/>
      <c r="AK2166" s="94">
        <v>0.33</v>
      </c>
      <c r="AL2166" s="93">
        <f>IF(V2166=0,"",V2166/(1-AB2166-AK2166))</f>
      </c>
      <c r="AM2166" s="95">
        <v>0.33</v>
      </c>
      <c r="AN2166" s="93">
        <f>IF(V2166=0,"",V2166/(1-AB2166-AM2166))</f>
      </c>
      <c r="AO2166" s="96">
        <v>1.2</v>
      </c>
      <c r="AP2166" s="93">
        <f>IF(BD!AJ2166="","",BD!AJ2166*BD!AO2166)</f>
      </c>
      <c r="AQ2166" s="91">
        <f>BD!AM2166/BD!AK2166-1</f>
        <v>0</v>
      </c>
      <c r="AR2166" s="91">
        <f>IF(BD!AN2166="","",IF(BD!AJ2166="","",BD!AN2166/BD!AJ2166-1))</f>
      </c>
      <c r="AS2166" s="91">
        <f>IF(BD!AN2166="","",IF(BD!AN2166&lt;BD!AL2166,"ABAIXO DA META","DENTRO DA META"))</f>
      </c>
      <c r="AT2166" s="91" t="str">
        <f>IF(BD!AJ2166="","EM ANÁLISE",IF(BD!AP2166&gt;=BD!AN2166,"GO", "NO GO"))</f>
        <v>EM ANÁLISE</v>
      </c>
      <c r="AU2166" s="97">
        <f>IF(AN2166="","",+BD!$AN2166-AJ2166)</f>
      </c>
      <c r="AV2166" s="98"/>
      <c r="AW2166" s="90">
        <f>BD!P2166*BD!AC2166</f>
        <v>0</v>
      </c>
      <c r="AX2166" s="90">
        <f>BD!V2166*BD!AC2166</f>
        <v>0</v>
      </c>
      <c r="AY2166" s="90">
        <f>IF(BD!AN2166="","",BD!AN2166*BD!AC2166)</f>
      </c>
      <c r="AZ2166" s="75" t="s">
        <v>123</v>
      </c>
      <c r="BA2166" s="75"/>
      <c r="BB2166" s="75"/>
      <c r="BC2166" s="75"/>
      <c r="BD2166" s="104"/>
      <c r="BE2166" s="104"/>
      <c r="BF2166" s="101"/>
      <c r="BG2166" s="101"/>
      <c r="BH2166" s="101"/>
      <c r="BI2166" s="101"/>
      <c r="BJ2166" s="101"/>
      <c r="BK2166" s="101"/>
      <c r="BL2166" s="101"/>
      <c r="BM2166" s="101"/>
      <c r="BN2166" s="101"/>
      <c r="BO2166" s="103"/>
      <c r="BP2166" s="101"/>
      <c r="BQ2166" s="101"/>
      <c r="BR2166" s="101"/>
      <c r="BS2166" s="101"/>
      <c r="BT2166" s="101"/>
      <c r="BU2166" s="101"/>
      <c r="BV2166" s="101"/>
      <c r="BW2166" s="101"/>
      <c r="BX2166" s="101"/>
      <c r="BY2166" s="101"/>
      <c r="BZ2166" s="101"/>
      <c r="CA2166" s="101"/>
      <c r="CB2166" s="101"/>
      <c r="CC2166" s="101"/>
      <c r="CD2166" s="101"/>
      <c r="CE2166" s="101"/>
      <c r="CF2166" s="101"/>
      <c r="CG2166" s="37" t="e">
        <f>VLOOKUP(Table_1[[#This Row],[EAN]],'[1]Planilha1'!$E:$R,13,0)</f>
        <v>#N/A</v>
      </c>
      <c r="CI2166" s="188">
        <f>IF(Table_1[[#This Row],[STATUS MERCADO]]="GO",Table_1[[#This Row],[M. BRUTA TOTAL]],0)</f>
        <v>0</v>
      </c>
      <c r="CJ2166" s="188">
        <f>IF(Table_1[[#This Row],[STATUS MERCADO]]="GO",Table_1[[#This Row],[PV UNIT. REALIZADO]]*Table_1[[#This Row],[QUANTIDADE]],0)</f>
        <v>0</v>
      </c>
    </row>
    <row r="2167" ht="15" hidden="1">
      <c r="A2167" s="7"/>
      <c r="B2167" s="84" t="s">
        <v>400</v>
      </c>
      <c r="C2167" s="75">
        <v>223853</v>
      </c>
      <c r="D2167" s="75" t="s">
        <v>2474</v>
      </c>
      <c r="E2167" s="85">
        <v>7891024039885</v>
      </c>
      <c r="F2167" s="86" t="s">
        <v>2475</v>
      </c>
      <c r="G2167" s="75" t="s">
        <v>20</v>
      </c>
      <c r="H2167" s="75">
        <v>1850</v>
      </c>
      <c r="I2167" s="87" t="s">
        <v>1411</v>
      </c>
      <c r="J2167" s="75" t="s">
        <v>1404</v>
      </c>
      <c r="K2167" s="88" t="s">
        <v>1177</v>
      </c>
      <c r="L2167" s="88">
        <v>12</v>
      </c>
      <c r="M2167" s="88">
        <v>0</v>
      </c>
      <c r="N2167" s="75" t="s">
        <v>85</v>
      </c>
      <c r="O2167" s="75" t="s">
        <v>1739</v>
      </c>
      <c r="P2167" s="89"/>
      <c r="Q2167" s="90">
        <f>(17/100+7.6/100+1.65/100)*P2167</f>
        <v>0</v>
      </c>
      <c r="R2167" s="90"/>
      <c r="S2167" s="90"/>
      <c r="T2167" s="90"/>
      <c r="U2167" s="90"/>
      <c r="V2167" s="90">
        <f>+P2167-Q2167+R2167+S2167+T2167+U2167</f>
        <v>0</v>
      </c>
      <c r="W2167" s="91">
        <f>(1.02/100)</f>
        <v>1.02E-2</v>
      </c>
      <c r="X2167" s="91">
        <v>4.8E-3</v>
      </c>
      <c r="Y2167" s="91">
        <v>0.17</v>
      </c>
      <c r="Z2167" s="91">
        <v>1.65E-2</v>
      </c>
      <c r="AA2167" s="91">
        <v>7.6E-2</v>
      </c>
      <c r="AB2167" s="91">
        <f>SUM(W2167:AA2167)</f>
        <v>0.2775</v>
      </c>
      <c r="AC2167" s="75">
        <v>12</v>
      </c>
      <c r="AD2167" s="92">
        <f>IF(AL2167="","",+AC2167*AL2167)</f>
      </c>
      <c r="AE2167" s="93">
        <f>IF(AL2167="","",+AL2167*AB2167)</f>
      </c>
      <c r="AF2167" s="92">
        <f>IF(AL2167="","",+AL2167-AE2167)</f>
      </c>
      <c r="AG2167" s="93">
        <f>+V2167</f>
        <v>0</v>
      </c>
      <c r="AH2167" s="92">
        <f>IF(AF2167="","",+AF2167-AG2167)</f>
      </c>
      <c r="AI2167" s="92">
        <f>IF(AH2167="","",+AH2167*AC2167)</f>
      </c>
      <c r="AJ2167" s="93"/>
      <c r="AK2167" s="94">
        <v>0.33</v>
      </c>
      <c r="AL2167" s="93">
        <f>IF(V2167=0,"",V2167/(1-AB2167-AK2167))</f>
      </c>
      <c r="AM2167" s="95">
        <v>0.33</v>
      </c>
      <c r="AN2167" s="93">
        <f>IF(V2167=0,"",V2167/(1-AB2167-AM2167))</f>
      </c>
      <c r="AO2167" s="96">
        <v>1.2</v>
      </c>
      <c r="AP2167" s="93">
        <f>IF(BD!AJ2167="","",BD!AJ2167*BD!AO2167)</f>
      </c>
      <c r="AQ2167" s="91">
        <f>BD!AM2167/BD!AK2167-1</f>
        <v>0</v>
      </c>
      <c r="AR2167" s="91">
        <f>IF(BD!AN2167="","",IF(BD!AJ2167="","",BD!AN2167/BD!AJ2167-1))</f>
      </c>
      <c r="AS2167" s="91">
        <f>IF(BD!AN2167="","",IF(BD!AN2167&lt;BD!AL2167,"ABAIXO DA META","DENTRO DA META"))</f>
      </c>
      <c r="AT2167" s="91" t="str">
        <f>IF(BD!AJ2167="","EM ANÁLISE",IF(BD!AP2167&gt;=BD!AN2167,"GO", "NO GO"))</f>
        <v>EM ANÁLISE</v>
      </c>
      <c r="AU2167" s="97">
        <f>IF(AN2167="","",+BD!$AN2167-AJ2167)</f>
      </c>
      <c r="AV2167" s="98"/>
      <c r="AW2167" s="90">
        <f>BD!P2167*BD!AC2167</f>
        <v>0</v>
      </c>
      <c r="AX2167" s="90">
        <f>BD!V2167*BD!AC2167</f>
        <v>0</v>
      </c>
      <c r="AY2167" s="90">
        <f>IF(BD!AN2167="","",BD!AN2167*BD!AC2167)</f>
      </c>
      <c r="AZ2167" s="75" t="s">
        <v>123</v>
      </c>
      <c r="BA2167" s="75"/>
      <c r="BB2167" s="75"/>
      <c r="BC2167" s="75"/>
      <c r="BD2167" s="104"/>
      <c r="BE2167" s="104"/>
      <c r="BF2167" s="101"/>
      <c r="BG2167" s="101"/>
      <c r="BH2167" s="101"/>
      <c r="BI2167" s="101"/>
      <c r="BJ2167" s="101"/>
      <c r="BK2167" s="101"/>
      <c r="BL2167" s="101"/>
      <c r="BM2167" s="101"/>
      <c r="BN2167" s="101"/>
      <c r="BO2167" s="103"/>
      <c r="BP2167" s="101"/>
      <c r="BQ2167" s="101"/>
      <c r="BR2167" s="101"/>
      <c r="BS2167" s="101"/>
      <c r="BT2167" s="101"/>
      <c r="BU2167" s="101"/>
      <c r="BV2167" s="101"/>
      <c r="BW2167" s="101"/>
      <c r="BX2167" s="101"/>
      <c r="BY2167" s="101"/>
      <c r="BZ2167" s="101"/>
      <c r="CA2167" s="101"/>
      <c r="CB2167" s="101"/>
      <c r="CC2167" s="101"/>
      <c r="CD2167" s="101"/>
      <c r="CE2167" s="101"/>
      <c r="CF2167" s="101"/>
      <c r="CG2167" s="37" t="e">
        <f>VLOOKUP(Table_1[[#This Row],[EAN]],'[1]Planilha1'!$E:$R,13,0)</f>
        <v>#N/A</v>
      </c>
      <c r="CI2167" s="188">
        <f>IF(Table_1[[#This Row],[STATUS MERCADO]]="GO",Table_1[[#This Row],[M. BRUTA TOTAL]],0)</f>
        <v>0</v>
      </c>
      <c r="CJ2167" s="188">
        <f>IF(Table_1[[#This Row],[STATUS MERCADO]]="GO",Table_1[[#This Row],[PV UNIT. REALIZADO]]*Table_1[[#This Row],[QUANTIDADE]],0)</f>
        <v>0</v>
      </c>
    </row>
    <row r="2168" ht="15" hidden="1">
      <c r="A2168" s="7"/>
      <c r="B2168" s="84" t="s">
        <v>400</v>
      </c>
      <c r="C2168" s="75">
        <v>223854</v>
      </c>
      <c r="D2168" s="75" t="s">
        <v>2476</v>
      </c>
      <c r="E2168" s="85">
        <v>7891024037348</v>
      </c>
      <c r="F2168" s="86" t="s">
        <v>2477</v>
      </c>
      <c r="G2168" s="75" t="s">
        <v>15</v>
      </c>
      <c r="H2168" s="75">
        <v>1150</v>
      </c>
      <c r="I2168" s="87" t="s">
        <v>1577</v>
      </c>
      <c r="J2168" s="75" t="s">
        <v>1607</v>
      </c>
      <c r="K2168" s="88" t="s">
        <v>1177</v>
      </c>
      <c r="L2168" s="88">
        <v>72</v>
      </c>
      <c r="M2168" s="88">
        <v>0</v>
      </c>
      <c r="N2168" s="75" t="s">
        <v>85</v>
      </c>
      <c r="O2168" s="75" t="s">
        <v>1739</v>
      </c>
      <c r="P2168" s="89"/>
      <c r="Q2168" s="90">
        <f>(17/100+7.6/100+1.65/100)*P2168</f>
        <v>0</v>
      </c>
      <c r="R2168" s="90"/>
      <c r="S2168" s="90"/>
      <c r="T2168" s="90"/>
      <c r="U2168" s="90"/>
      <c r="V2168" s="90">
        <f>+P2168-Q2168+R2168+S2168+T2168+U2168</f>
        <v>0</v>
      </c>
      <c r="W2168" s="91">
        <f>(1.02/100)</f>
        <v>1.02E-2</v>
      </c>
      <c r="X2168" s="91">
        <v>4.8E-3</v>
      </c>
      <c r="Y2168" s="91">
        <v>0.17</v>
      </c>
      <c r="Z2168" s="91">
        <v>1.65E-2</v>
      </c>
      <c r="AA2168" s="91">
        <v>7.6E-2</v>
      </c>
      <c r="AB2168" s="91">
        <f>SUM(W2168:AA2168)</f>
        <v>0.2775</v>
      </c>
      <c r="AC2168" s="75">
        <v>12</v>
      </c>
      <c r="AD2168" s="92">
        <f>IF(AL2168="","",+AC2168*AL2168)</f>
      </c>
      <c r="AE2168" s="93">
        <f>IF(AL2168="","",+AL2168*AB2168)</f>
      </c>
      <c r="AF2168" s="92">
        <f>IF(AL2168="","",+AL2168-AE2168)</f>
      </c>
      <c r="AG2168" s="93">
        <f>+V2168</f>
        <v>0</v>
      </c>
      <c r="AH2168" s="92">
        <f>IF(AF2168="","",+AF2168-AG2168)</f>
      </c>
      <c r="AI2168" s="92">
        <f>IF(AH2168="","",+AH2168*AC2168)</f>
      </c>
      <c r="AJ2168" s="93"/>
      <c r="AK2168" s="94">
        <v>0.33</v>
      </c>
      <c r="AL2168" s="93">
        <f>IF(V2168=0,"",V2168/(1-AB2168-AK2168))</f>
      </c>
      <c r="AM2168" s="95">
        <v>0.33</v>
      </c>
      <c r="AN2168" s="93">
        <f>IF(V2168=0,"",V2168/(1-AB2168-AM2168))</f>
      </c>
      <c r="AO2168" s="96">
        <v>1.2</v>
      </c>
      <c r="AP2168" s="93">
        <f>IF(BD!AJ2168="","",BD!AJ2168*BD!AO2168)</f>
      </c>
      <c r="AQ2168" s="91">
        <f>BD!AM2168/BD!AK2168-1</f>
        <v>0</v>
      </c>
      <c r="AR2168" s="91">
        <f>IF(BD!AN2168="","",IF(BD!AJ2168="","",BD!AN2168/BD!AJ2168-1))</f>
      </c>
      <c r="AS2168" s="91">
        <f>IF(BD!AN2168="","",IF(BD!AN2168&lt;BD!AL2168,"ABAIXO DA META","DENTRO DA META"))</f>
      </c>
      <c r="AT2168" s="91" t="str">
        <f>IF(BD!AJ2168="","EM ANÁLISE",IF(BD!AP2168&gt;=BD!AN2168,"GO", "NO GO"))</f>
        <v>EM ANÁLISE</v>
      </c>
      <c r="AU2168" s="97">
        <f>IF(AN2168="","",+BD!$AN2168-AJ2168)</f>
      </c>
      <c r="AV2168" s="98"/>
      <c r="AW2168" s="90">
        <f>BD!P2168*BD!AC2168</f>
        <v>0</v>
      </c>
      <c r="AX2168" s="90">
        <f>BD!V2168*BD!AC2168</f>
        <v>0</v>
      </c>
      <c r="AY2168" s="90">
        <f>IF(BD!AN2168="","",BD!AN2168*BD!AC2168)</f>
      </c>
      <c r="AZ2168" s="75" t="s">
        <v>123</v>
      </c>
      <c r="BA2168" s="75"/>
      <c r="BB2168" s="75"/>
      <c r="BC2168" s="75"/>
      <c r="BD2168" s="104"/>
      <c r="BE2168" s="104"/>
      <c r="BF2168" s="101"/>
      <c r="BG2168" s="101"/>
      <c r="BH2168" s="101"/>
      <c r="BI2168" s="101"/>
      <c r="BJ2168" s="101"/>
      <c r="BK2168" s="101"/>
      <c r="BL2168" s="101"/>
      <c r="BM2168" s="101"/>
      <c r="BN2168" s="101"/>
      <c r="BO2168" s="103"/>
      <c r="BP2168" s="101"/>
      <c r="BQ2168" s="101"/>
      <c r="BR2168" s="101"/>
      <c r="BS2168" s="101"/>
      <c r="BT2168" s="101"/>
      <c r="BU2168" s="101"/>
      <c r="BV2168" s="101"/>
      <c r="BW2168" s="101"/>
      <c r="BX2168" s="101"/>
      <c r="BY2168" s="101"/>
      <c r="BZ2168" s="101"/>
      <c r="CA2168" s="101"/>
      <c r="CB2168" s="101"/>
      <c r="CC2168" s="101"/>
      <c r="CD2168" s="101"/>
      <c r="CE2168" s="101"/>
      <c r="CF2168" s="101"/>
      <c r="CG2168" s="37" t="e">
        <f>VLOOKUP(Table_1[[#This Row],[EAN]],'[1]Planilha1'!$E:$R,13,0)</f>
        <v>#N/A</v>
      </c>
      <c r="CI2168" s="188">
        <f>IF(Table_1[[#This Row],[STATUS MERCADO]]="GO",Table_1[[#This Row],[M. BRUTA TOTAL]],0)</f>
        <v>0</v>
      </c>
      <c r="CJ2168" s="188">
        <f>IF(Table_1[[#This Row],[STATUS MERCADO]]="GO",Table_1[[#This Row],[PV UNIT. REALIZADO]]*Table_1[[#This Row],[QUANTIDADE]],0)</f>
        <v>0</v>
      </c>
    </row>
    <row r="2169" ht="15" hidden="1">
      <c r="A2169" s="7"/>
      <c r="B2169" s="84" t="s">
        <v>400</v>
      </c>
      <c r="C2169" s="75">
        <v>223855</v>
      </c>
      <c r="D2169" s="75" t="s">
        <v>2478</v>
      </c>
      <c r="E2169" s="85">
        <v>7891024037355</v>
      </c>
      <c r="F2169" s="86" t="s">
        <v>2479</v>
      </c>
      <c r="G2169" s="75" t="s">
        <v>15</v>
      </c>
      <c r="H2169" s="75">
        <v>1150</v>
      </c>
      <c r="I2169" s="87" t="s">
        <v>1577</v>
      </c>
      <c r="J2169" s="75" t="s">
        <v>1607</v>
      </c>
      <c r="K2169" s="88" t="s">
        <v>1177</v>
      </c>
      <c r="L2169" s="88">
        <v>72</v>
      </c>
      <c r="M2169" s="88">
        <v>0</v>
      </c>
      <c r="N2169" s="75" t="s">
        <v>85</v>
      </c>
      <c r="O2169" s="75" t="s">
        <v>1739</v>
      </c>
      <c r="P2169" s="89"/>
      <c r="Q2169" s="90">
        <f>(17/100+7.6/100+1.65/100)*P2169</f>
        <v>0</v>
      </c>
      <c r="R2169" s="90"/>
      <c r="S2169" s="90"/>
      <c r="T2169" s="90"/>
      <c r="U2169" s="90"/>
      <c r="V2169" s="90">
        <f>+P2169-Q2169+R2169+S2169+T2169+U2169</f>
        <v>0</v>
      </c>
      <c r="W2169" s="91">
        <f>(1.02/100)</f>
        <v>1.02E-2</v>
      </c>
      <c r="X2169" s="91">
        <v>4.8E-3</v>
      </c>
      <c r="Y2169" s="91">
        <v>0.17</v>
      </c>
      <c r="Z2169" s="91">
        <v>1.65E-2</v>
      </c>
      <c r="AA2169" s="91">
        <v>7.6E-2</v>
      </c>
      <c r="AB2169" s="91">
        <f>SUM(W2169:AA2169)</f>
        <v>0.2775</v>
      </c>
      <c r="AC2169" s="75">
        <v>12</v>
      </c>
      <c r="AD2169" s="92">
        <f>IF(AL2169="","",+AC2169*AL2169)</f>
      </c>
      <c r="AE2169" s="93">
        <f>IF(AL2169="","",+AL2169*AB2169)</f>
      </c>
      <c r="AF2169" s="92">
        <f>IF(AL2169="","",+AL2169-AE2169)</f>
      </c>
      <c r="AG2169" s="93">
        <f>+V2169</f>
        <v>0</v>
      </c>
      <c r="AH2169" s="92">
        <f>IF(AF2169="","",+AF2169-AG2169)</f>
      </c>
      <c r="AI2169" s="92">
        <f>IF(AH2169="","",+AH2169*AC2169)</f>
      </c>
      <c r="AJ2169" s="93"/>
      <c r="AK2169" s="94">
        <v>0.33</v>
      </c>
      <c r="AL2169" s="93">
        <f>IF(V2169=0,"",V2169/(1-AB2169-AK2169))</f>
      </c>
      <c r="AM2169" s="95">
        <v>0.33</v>
      </c>
      <c r="AN2169" s="93">
        <f>IF(V2169=0,"",V2169/(1-AB2169-AM2169))</f>
      </c>
      <c r="AO2169" s="96">
        <v>1.2</v>
      </c>
      <c r="AP2169" s="93">
        <f>IF(BD!AJ2169="","",BD!AJ2169*BD!AO2169)</f>
      </c>
      <c r="AQ2169" s="91">
        <f>BD!AM2169/BD!AK2169-1</f>
        <v>0</v>
      </c>
      <c r="AR2169" s="91">
        <f>IF(BD!AN2169="","",IF(BD!AJ2169="","",BD!AN2169/BD!AJ2169-1))</f>
      </c>
      <c r="AS2169" s="91">
        <f>IF(BD!AN2169="","",IF(BD!AN2169&lt;BD!AL2169,"ABAIXO DA META","DENTRO DA META"))</f>
      </c>
      <c r="AT2169" s="91" t="str">
        <f>IF(BD!AJ2169="","EM ANÁLISE",IF(BD!AP2169&gt;=BD!AN2169,"GO", "NO GO"))</f>
        <v>EM ANÁLISE</v>
      </c>
      <c r="AU2169" s="97">
        <f>IF(AN2169="","",+BD!$AN2169-AJ2169)</f>
      </c>
      <c r="AV2169" s="98"/>
      <c r="AW2169" s="90">
        <f>BD!P2169*BD!AC2169</f>
        <v>0</v>
      </c>
      <c r="AX2169" s="90">
        <f>BD!V2169*BD!AC2169</f>
        <v>0</v>
      </c>
      <c r="AY2169" s="90">
        <f>IF(BD!AN2169="","",BD!AN2169*BD!AC2169)</f>
      </c>
      <c r="AZ2169" s="75" t="s">
        <v>123</v>
      </c>
      <c r="BA2169" s="75"/>
      <c r="BB2169" s="75"/>
      <c r="BC2169" s="75"/>
      <c r="BD2169" s="104"/>
      <c r="BE2169" s="104"/>
      <c r="BF2169" s="101"/>
      <c r="BG2169" s="101"/>
      <c r="BH2169" s="101"/>
      <c r="BI2169" s="101"/>
      <c r="BJ2169" s="101"/>
      <c r="BK2169" s="101"/>
      <c r="BL2169" s="101"/>
      <c r="BM2169" s="101"/>
      <c r="BN2169" s="101"/>
      <c r="BO2169" s="103"/>
      <c r="BP2169" s="101"/>
      <c r="BQ2169" s="101"/>
      <c r="BR2169" s="101"/>
      <c r="BS2169" s="101"/>
      <c r="BT2169" s="101"/>
      <c r="BU2169" s="101"/>
      <c r="BV2169" s="101"/>
      <c r="BW2169" s="101"/>
      <c r="BX2169" s="101"/>
      <c r="BY2169" s="101"/>
      <c r="BZ2169" s="101"/>
      <c r="CA2169" s="101"/>
      <c r="CB2169" s="101"/>
      <c r="CC2169" s="101"/>
      <c r="CD2169" s="101"/>
      <c r="CE2169" s="101"/>
      <c r="CF2169" s="101"/>
      <c r="CG2169" s="37" t="e">
        <f>VLOOKUP(Table_1[[#This Row],[EAN]],'[1]Planilha1'!$E:$R,13,0)</f>
        <v>#N/A</v>
      </c>
      <c r="CI2169" s="188">
        <f>IF(Table_1[[#This Row],[STATUS MERCADO]]="GO",Table_1[[#This Row],[M. BRUTA TOTAL]],0)</f>
        <v>0</v>
      </c>
      <c r="CJ2169" s="188">
        <f>IF(Table_1[[#This Row],[STATUS MERCADO]]="GO",Table_1[[#This Row],[PV UNIT. REALIZADO]]*Table_1[[#This Row],[QUANTIDADE]],0)</f>
        <v>0</v>
      </c>
    </row>
    <row r="2170" ht="15" hidden="1">
      <c r="A2170" s="7"/>
      <c r="B2170" s="84" t="s">
        <v>400</v>
      </c>
      <c r="C2170" s="75">
        <v>223856</v>
      </c>
      <c r="D2170" s="75" t="s">
        <v>2480</v>
      </c>
      <c r="E2170" s="85">
        <v>7891024042519</v>
      </c>
      <c r="F2170" s="86" t="s">
        <v>2481</v>
      </c>
      <c r="G2170" s="75" t="s">
        <v>15</v>
      </c>
      <c r="H2170" s="75">
        <v>1620</v>
      </c>
      <c r="I2170" s="87" t="s">
        <v>1541</v>
      </c>
      <c r="J2170" s="75" t="s">
        <v>1542</v>
      </c>
      <c r="K2170" s="88" t="s">
        <v>1177</v>
      </c>
      <c r="L2170" s="88">
        <v>4</v>
      </c>
      <c r="M2170" s="88">
        <v>0</v>
      </c>
      <c r="N2170" s="75" t="s">
        <v>85</v>
      </c>
      <c r="O2170" s="75" t="s">
        <v>1739</v>
      </c>
      <c r="P2170" s="89"/>
      <c r="Q2170" s="90">
        <f>(17/100+7.6/100+1.65/100)*P2170</f>
        <v>0</v>
      </c>
      <c r="R2170" s="90"/>
      <c r="S2170" s="90"/>
      <c r="T2170" s="90"/>
      <c r="U2170" s="90"/>
      <c r="V2170" s="90">
        <f>+P2170-Q2170+R2170+S2170+T2170+U2170</f>
        <v>0</v>
      </c>
      <c r="W2170" s="91">
        <f>(1.02/100)</f>
        <v>1.02E-2</v>
      </c>
      <c r="X2170" s="91">
        <v>4.8E-3</v>
      </c>
      <c r="Y2170" s="91">
        <v>0.17</v>
      </c>
      <c r="Z2170" s="91">
        <v>1.65E-2</v>
      </c>
      <c r="AA2170" s="91">
        <v>7.6E-2</v>
      </c>
      <c r="AB2170" s="91">
        <f>SUM(W2170:AA2170)</f>
        <v>0.2775</v>
      </c>
      <c r="AC2170" s="75">
        <v>12</v>
      </c>
      <c r="AD2170" s="92">
        <f>IF(AL2170="","",+AC2170*AL2170)</f>
      </c>
      <c r="AE2170" s="93">
        <f>IF(AL2170="","",+AL2170*AB2170)</f>
      </c>
      <c r="AF2170" s="92">
        <f>IF(AL2170="","",+AL2170-AE2170)</f>
      </c>
      <c r="AG2170" s="93">
        <f>+V2170</f>
        <v>0</v>
      </c>
      <c r="AH2170" s="92">
        <f>IF(AF2170="","",+AF2170-AG2170)</f>
      </c>
      <c r="AI2170" s="92">
        <f>IF(AH2170="","",+AH2170*AC2170)</f>
      </c>
      <c r="AJ2170" s="93"/>
      <c r="AK2170" s="94">
        <v>0.33</v>
      </c>
      <c r="AL2170" s="93">
        <f>IF(V2170=0,"",V2170/(1-AB2170-AK2170))</f>
      </c>
      <c r="AM2170" s="95">
        <v>0.33</v>
      </c>
      <c r="AN2170" s="93">
        <f>IF(V2170=0,"",V2170/(1-AB2170-AM2170))</f>
      </c>
      <c r="AO2170" s="96">
        <v>1.2</v>
      </c>
      <c r="AP2170" s="93">
        <f>IF(BD!AJ2170="","",BD!AJ2170*BD!AO2170)</f>
      </c>
      <c r="AQ2170" s="91">
        <f>BD!AM2170/BD!AK2170-1</f>
        <v>0</v>
      </c>
      <c r="AR2170" s="91">
        <f>IF(BD!AN2170="","",IF(BD!AJ2170="","",BD!AN2170/BD!AJ2170-1))</f>
      </c>
      <c r="AS2170" s="91">
        <f>IF(BD!AN2170="","",IF(BD!AN2170&lt;BD!AL2170,"ABAIXO DA META","DENTRO DA META"))</f>
      </c>
      <c r="AT2170" s="91" t="str">
        <f>IF(BD!AJ2170="","EM ANÁLISE",IF(BD!AP2170&gt;=BD!AN2170,"GO", "NO GO"))</f>
        <v>EM ANÁLISE</v>
      </c>
      <c r="AU2170" s="97">
        <f>IF(AN2170="","",+BD!$AN2170-AJ2170)</f>
      </c>
      <c r="AV2170" s="98"/>
      <c r="AW2170" s="90">
        <f>BD!P2170*BD!AC2170</f>
        <v>0</v>
      </c>
      <c r="AX2170" s="90">
        <f>BD!V2170*BD!AC2170</f>
        <v>0</v>
      </c>
      <c r="AY2170" s="90">
        <f>IF(BD!AN2170="","",BD!AN2170*BD!AC2170)</f>
      </c>
      <c r="AZ2170" s="75" t="s">
        <v>123</v>
      </c>
      <c r="BA2170" s="75"/>
      <c r="BB2170" s="75"/>
      <c r="BC2170" s="75"/>
      <c r="BD2170" s="104"/>
      <c r="BE2170" s="104"/>
      <c r="BF2170" s="101"/>
      <c r="BG2170" s="101"/>
      <c r="BH2170" s="101"/>
      <c r="BI2170" s="101"/>
      <c r="BJ2170" s="101"/>
      <c r="BK2170" s="101"/>
      <c r="BL2170" s="101"/>
      <c r="BM2170" s="101"/>
      <c r="BN2170" s="101"/>
      <c r="BO2170" s="103"/>
      <c r="BP2170" s="101"/>
      <c r="BQ2170" s="101"/>
      <c r="BR2170" s="101"/>
      <c r="BS2170" s="101"/>
      <c r="BT2170" s="101"/>
      <c r="BU2170" s="101"/>
      <c r="BV2170" s="101"/>
      <c r="BW2170" s="101"/>
      <c r="BX2170" s="101"/>
      <c r="BY2170" s="101"/>
      <c r="BZ2170" s="101"/>
      <c r="CA2170" s="101"/>
      <c r="CB2170" s="101"/>
      <c r="CC2170" s="101"/>
      <c r="CD2170" s="101"/>
      <c r="CE2170" s="101"/>
      <c r="CF2170" s="101"/>
      <c r="CG2170" s="37" t="e">
        <f>VLOOKUP(Table_1[[#This Row],[EAN]],'[1]Planilha1'!$E:$R,13,0)</f>
        <v>#N/A</v>
      </c>
      <c r="CI2170" s="188">
        <f>IF(Table_1[[#This Row],[STATUS MERCADO]]="GO",Table_1[[#This Row],[M. BRUTA TOTAL]],0)</f>
        <v>0</v>
      </c>
      <c r="CJ2170" s="188">
        <f>IF(Table_1[[#This Row],[STATUS MERCADO]]="GO",Table_1[[#This Row],[PV UNIT. REALIZADO]]*Table_1[[#This Row],[QUANTIDADE]],0)</f>
        <v>0</v>
      </c>
    </row>
    <row r="2171" ht="15" hidden="1">
      <c r="A2171" s="7"/>
      <c r="B2171" s="84" t="s">
        <v>400</v>
      </c>
      <c r="C2171" s="75">
        <v>223857</v>
      </c>
      <c r="D2171" s="75">
        <v>61009179</v>
      </c>
      <c r="E2171" s="85">
        <v>7509546651040</v>
      </c>
      <c r="F2171" s="86" t="s">
        <v>2482</v>
      </c>
      <c r="G2171" s="75" t="s">
        <v>15</v>
      </c>
      <c r="H2171" s="75">
        <v>1620</v>
      </c>
      <c r="I2171" s="87" t="s">
        <v>1541</v>
      </c>
      <c r="J2171" s="75" t="s">
        <v>1542</v>
      </c>
      <c r="K2171" s="88" t="s">
        <v>1177</v>
      </c>
      <c r="L2171" s="88">
        <v>48</v>
      </c>
      <c r="M2171" s="88">
        <v>0</v>
      </c>
      <c r="N2171" s="75" t="s">
        <v>85</v>
      </c>
      <c r="O2171" s="75" t="s">
        <v>1739</v>
      </c>
      <c r="P2171" s="89"/>
      <c r="Q2171" s="90">
        <f>(17/100+7.6/100+1.65/100)*P2171</f>
        <v>0</v>
      </c>
      <c r="R2171" s="90"/>
      <c r="S2171" s="90"/>
      <c r="T2171" s="90"/>
      <c r="U2171" s="90"/>
      <c r="V2171" s="90">
        <f>+P2171-Q2171+R2171+S2171+T2171+U2171</f>
        <v>0</v>
      </c>
      <c r="W2171" s="91">
        <f>(1.02/100)</f>
        <v>1.02E-2</v>
      </c>
      <c r="X2171" s="91">
        <v>4.8E-3</v>
      </c>
      <c r="Y2171" s="91">
        <v>0.17</v>
      </c>
      <c r="Z2171" s="91">
        <v>1.65E-2</v>
      </c>
      <c r="AA2171" s="91">
        <v>7.6E-2</v>
      </c>
      <c r="AB2171" s="91">
        <f>SUM(W2171:AA2171)</f>
        <v>0.2775</v>
      </c>
      <c r="AC2171" s="75">
        <v>12</v>
      </c>
      <c r="AD2171" s="92">
        <f>IF(AL2171="","",+AC2171*AL2171)</f>
      </c>
      <c r="AE2171" s="93">
        <f>IF(AL2171="","",+AL2171*AB2171)</f>
      </c>
      <c r="AF2171" s="92">
        <f>IF(AL2171="","",+AL2171-AE2171)</f>
      </c>
      <c r="AG2171" s="93">
        <f>+V2171</f>
        <v>0</v>
      </c>
      <c r="AH2171" s="92">
        <f>IF(AF2171="","",+AF2171-AG2171)</f>
      </c>
      <c r="AI2171" s="92">
        <f>IF(AH2171="","",+AH2171*AC2171)</f>
      </c>
      <c r="AJ2171" s="93"/>
      <c r="AK2171" s="94">
        <v>0.33</v>
      </c>
      <c r="AL2171" s="93">
        <f>IF(V2171=0,"",V2171/(1-AB2171-AK2171))</f>
      </c>
      <c r="AM2171" s="95">
        <v>0.33</v>
      </c>
      <c r="AN2171" s="93">
        <f>IF(V2171=0,"",V2171/(1-AB2171-AM2171))</f>
      </c>
      <c r="AO2171" s="96">
        <v>1.2</v>
      </c>
      <c r="AP2171" s="93">
        <f>IF(BD!AJ2171="","",BD!AJ2171*BD!AO2171)</f>
      </c>
      <c r="AQ2171" s="91">
        <f>BD!AM2171/BD!AK2171-1</f>
        <v>0</v>
      </c>
      <c r="AR2171" s="91">
        <f>IF(BD!AN2171="","",IF(BD!AJ2171="","",BD!AN2171/BD!AJ2171-1))</f>
      </c>
      <c r="AS2171" s="91">
        <f>IF(BD!AN2171="","",IF(BD!AN2171&lt;BD!AL2171,"ABAIXO DA META","DENTRO DA META"))</f>
      </c>
      <c r="AT2171" s="91" t="str">
        <f>IF(BD!AJ2171="","EM ANÁLISE",IF(BD!AP2171&gt;=BD!AN2171,"GO", "NO GO"))</f>
        <v>EM ANÁLISE</v>
      </c>
      <c r="AU2171" s="97">
        <f>IF(AN2171="","",+BD!$AN2171-AJ2171)</f>
      </c>
      <c r="AV2171" s="98"/>
      <c r="AW2171" s="90">
        <f>BD!P2171*BD!AC2171</f>
        <v>0</v>
      </c>
      <c r="AX2171" s="90">
        <f>BD!V2171*BD!AC2171</f>
        <v>0</v>
      </c>
      <c r="AY2171" s="90">
        <f>IF(BD!AN2171="","",BD!AN2171*BD!AC2171)</f>
      </c>
      <c r="AZ2171" s="75" t="s">
        <v>123</v>
      </c>
      <c r="BA2171" s="75"/>
      <c r="BB2171" s="75"/>
      <c r="BC2171" s="75"/>
      <c r="BD2171" s="104"/>
      <c r="BE2171" s="104"/>
      <c r="BF2171" s="101"/>
      <c r="BG2171" s="101"/>
      <c r="BH2171" s="101"/>
      <c r="BI2171" s="101"/>
      <c r="BJ2171" s="101"/>
      <c r="BK2171" s="101"/>
      <c r="BL2171" s="101"/>
      <c r="BM2171" s="101"/>
      <c r="BN2171" s="101"/>
      <c r="BO2171" s="103"/>
      <c r="BP2171" s="101"/>
      <c r="BQ2171" s="101"/>
      <c r="BR2171" s="101"/>
      <c r="BS2171" s="101"/>
      <c r="BT2171" s="101"/>
      <c r="BU2171" s="101"/>
      <c r="BV2171" s="101"/>
      <c r="BW2171" s="101"/>
      <c r="BX2171" s="101"/>
      <c r="BY2171" s="101"/>
      <c r="BZ2171" s="101"/>
      <c r="CA2171" s="101"/>
      <c r="CB2171" s="101"/>
      <c r="CC2171" s="101"/>
      <c r="CD2171" s="101"/>
      <c r="CE2171" s="101"/>
      <c r="CF2171" s="101"/>
      <c r="CG2171" s="37" t="e">
        <f>VLOOKUP(Table_1[[#This Row],[EAN]],'[1]Planilha1'!$E:$R,13,0)</f>
        <v>#N/A</v>
      </c>
      <c r="CI2171" s="188">
        <f>IF(Table_1[[#This Row],[STATUS MERCADO]]="GO",Table_1[[#This Row],[M. BRUTA TOTAL]],0)</f>
        <v>0</v>
      </c>
      <c r="CJ2171" s="188">
        <f>IF(Table_1[[#This Row],[STATUS MERCADO]]="GO",Table_1[[#This Row],[PV UNIT. REALIZADO]]*Table_1[[#This Row],[QUANTIDADE]],0)</f>
        <v>0</v>
      </c>
    </row>
    <row r="2172" ht="15" hidden="1">
      <c r="A2172" s="7"/>
      <c r="B2172" s="84" t="s">
        <v>400</v>
      </c>
      <c r="C2172" s="75">
        <v>223858</v>
      </c>
      <c r="D2172" s="75">
        <v>61003922</v>
      </c>
      <c r="E2172" s="85">
        <v>7509546656793</v>
      </c>
      <c r="F2172" s="86" t="s">
        <v>2483</v>
      </c>
      <c r="G2172" s="75" t="s">
        <v>13</v>
      </c>
      <c r="H2172" s="75">
        <v>3770</v>
      </c>
      <c r="I2172" s="87" t="s">
        <v>1627</v>
      </c>
      <c r="J2172" s="75" t="s">
        <v>2484</v>
      </c>
      <c r="K2172" s="88" t="s">
        <v>1177</v>
      </c>
      <c r="L2172" s="88">
        <v>12</v>
      </c>
      <c r="M2172" s="88">
        <v>0</v>
      </c>
      <c r="N2172" s="75" t="s">
        <v>85</v>
      </c>
      <c r="O2172" s="75" t="s">
        <v>1739</v>
      </c>
      <c r="P2172" s="89"/>
      <c r="Q2172" s="90">
        <f>(17/100+7.6/100+1.65/100)*P2172</f>
        <v>0</v>
      </c>
      <c r="R2172" s="90"/>
      <c r="S2172" s="90"/>
      <c r="T2172" s="90"/>
      <c r="U2172" s="90"/>
      <c r="V2172" s="90">
        <f>+P2172-Q2172+R2172+S2172+T2172+U2172</f>
        <v>0</v>
      </c>
      <c r="W2172" s="91">
        <f>(1.02/100)</f>
        <v>1.02E-2</v>
      </c>
      <c r="X2172" s="91">
        <v>4.8E-3</v>
      </c>
      <c r="Y2172" s="91">
        <v>0.17</v>
      </c>
      <c r="Z2172" s="91">
        <v>1.65E-2</v>
      </c>
      <c r="AA2172" s="91">
        <v>7.6E-2</v>
      </c>
      <c r="AB2172" s="91">
        <f>SUM(W2172:AA2172)</f>
        <v>0.2775</v>
      </c>
      <c r="AC2172" s="75">
        <v>12</v>
      </c>
      <c r="AD2172" s="92">
        <f>IF(AL2172="","",+AC2172*AL2172)</f>
      </c>
      <c r="AE2172" s="93">
        <f>IF(AL2172="","",+AL2172*AB2172)</f>
      </c>
      <c r="AF2172" s="92">
        <f>IF(AL2172="","",+AL2172-AE2172)</f>
      </c>
      <c r="AG2172" s="93">
        <f>+V2172</f>
        <v>0</v>
      </c>
      <c r="AH2172" s="92">
        <f>IF(AF2172="","",+AF2172-AG2172)</f>
      </c>
      <c r="AI2172" s="92">
        <f>IF(AH2172="","",+AH2172*AC2172)</f>
      </c>
      <c r="AJ2172" s="93"/>
      <c r="AK2172" s="94">
        <v>0.33</v>
      </c>
      <c r="AL2172" s="93">
        <f>IF(V2172=0,"",V2172/(1-AB2172-AK2172))</f>
      </c>
      <c r="AM2172" s="95">
        <v>0.33</v>
      </c>
      <c r="AN2172" s="93">
        <f>IF(V2172=0,"",V2172/(1-AB2172-AM2172))</f>
      </c>
      <c r="AO2172" s="96">
        <v>1.2</v>
      </c>
      <c r="AP2172" s="93">
        <f>IF(BD!AJ2172="","",BD!AJ2172*BD!AO2172)</f>
      </c>
      <c r="AQ2172" s="91">
        <f>BD!AM2172/BD!AK2172-1</f>
        <v>0</v>
      </c>
      <c r="AR2172" s="91">
        <f>IF(BD!AN2172="","",IF(BD!AJ2172="","",BD!AN2172/BD!AJ2172-1))</f>
      </c>
      <c r="AS2172" s="91">
        <f>IF(BD!AN2172="","",IF(BD!AN2172&lt;BD!AL2172,"ABAIXO DA META","DENTRO DA META"))</f>
      </c>
      <c r="AT2172" s="91" t="str">
        <f>IF(BD!AJ2172="","EM ANÁLISE",IF(BD!AP2172&gt;=BD!AN2172,"GO", "NO GO"))</f>
        <v>EM ANÁLISE</v>
      </c>
      <c r="AU2172" s="97">
        <f>IF(AN2172="","",+BD!$AN2172-AJ2172)</f>
      </c>
      <c r="AV2172" s="98"/>
      <c r="AW2172" s="90">
        <f>BD!P2172*BD!AC2172</f>
        <v>0</v>
      </c>
      <c r="AX2172" s="90">
        <f>BD!V2172*BD!AC2172</f>
        <v>0</v>
      </c>
      <c r="AY2172" s="90">
        <f>IF(BD!AN2172="","",BD!AN2172*BD!AC2172)</f>
      </c>
      <c r="AZ2172" s="75" t="s">
        <v>123</v>
      </c>
      <c r="BA2172" s="75"/>
      <c r="BB2172" s="75"/>
      <c r="BC2172" s="75"/>
      <c r="BD2172" s="104"/>
      <c r="BE2172" s="104"/>
      <c r="BF2172" s="101"/>
      <c r="BG2172" s="101"/>
      <c r="BH2172" s="101"/>
      <c r="BI2172" s="101"/>
      <c r="BJ2172" s="101"/>
      <c r="BK2172" s="101"/>
      <c r="BL2172" s="101"/>
      <c r="BM2172" s="101"/>
      <c r="BN2172" s="101"/>
      <c r="BO2172" s="103"/>
      <c r="BP2172" s="101"/>
      <c r="BQ2172" s="101"/>
      <c r="BR2172" s="101"/>
      <c r="BS2172" s="101"/>
      <c r="BT2172" s="101"/>
      <c r="BU2172" s="101"/>
      <c r="BV2172" s="101"/>
      <c r="BW2172" s="101"/>
      <c r="BX2172" s="101"/>
      <c r="BY2172" s="101"/>
      <c r="BZ2172" s="101"/>
      <c r="CA2172" s="101"/>
      <c r="CB2172" s="101"/>
      <c r="CC2172" s="101"/>
      <c r="CD2172" s="101"/>
      <c r="CE2172" s="101"/>
      <c r="CF2172" s="101"/>
      <c r="CG2172" s="37" t="e">
        <f>VLOOKUP(Table_1[[#This Row],[EAN]],'[1]Planilha1'!$E:$R,13,0)</f>
        <v>#N/A</v>
      </c>
      <c r="CI2172" s="188">
        <f>IF(Table_1[[#This Row],[STATUS MERCADO]]="GO",Table_1[[#This Row],[M. BRUTA TOTAL]],0)</f>
        <v>0</v>
      </c>
      <c r="CJ2172" s="188">
        <f>IF(Table_1[[#This Row],[STATUS MERCADO]]="GO",Table_1[[#This Row],[PV UNIT. REALIZADO]]*Table_1[[#This Row],[QUANTIDADE]],0)</f>
        <v>0</v>
      </c>
    </row>
    <row r="2173" ht="15" hidden="1">
      <c r="A2173" s="7"/>
      <c r="B2173" s="84" t="s">
        <v>400</v>
      </c>
      <c r="C2173" s="75">
        <v>223859</v>
      </c>
      <c r="D2173" s="75" t="s">
        <v>2485</v>
      </c>
      <c r="E2173" s="85">
        <v>7891024042960</v>
      </c>
      <c r="F2173" s="86" t="s">
        <v>2486</v>
      </c>
      <c r="G2173" s="75" t="s">
        <v>13</v>
      </c>
      <c r="H2173" s="75">
        <v>3770</v>
      </c>
      <c r="I2173" s="87" t="s">
        <v>1627</v>
      </c>
      <c r="J2173" s="75" t="s">
        <v>1607</v>
      </c>
      <c r="K2173" s="88" t="s">
        <v>1177</v>
      </c>
      <c r="L2173" s="88">
        <v>12</v>
      </c>
      <c r="M2173" s="88">
        <v>0</v>
      </c>
      <c r="N2173" s="75" t="s">
        <v>85</v>
      </c>
      <c r="O2173" s="75" t="s">
        <v>1739</v>
      </c>
      <c r="P2173" s="89"/>
      <c r="Q2173" s="90">
        <f>(17/100+7.6/100+1.65/100)*P2173</f>
        <v>0</v>
      </c>
      <c r="R2173" s="90"/>
      <c r="S2173" s="90"/>
      <c r="T2173" s="90"/>
      <c r="U2173" s="90"/>
      <c r="V2173" s="90">
        <f>+P2173-Q2173+R2173+S2173+T2173+U2173</f>
        <v>0</v>
      </c>
      <c r="W2173" s="91">
        <f>(1.02/100)</f>
        <v>1.02E-2</v>
      </c>
      <c r="X2173" s="91">
        <v>4.8E-3</v>
      </c>
      <c r="Y2173" s="91">
        <v>0.17</v>
      </c>
      <c r="Z2173" s="91">
        <v>1.65E-2</v>
      </c>
      <c r="AA2173" s="91">
        <v>7.6E-2</v>
      </c>
      <c r="AB2173" s="91">
        <f>SUM(W2173:AA2173)</f>
        <v>0.2775</v>
      </c>
      <c r="AC2173" s="75">
        <v>12</v>
      </c>
      <c r="AD2173" s="92">
        <f>IF(AL2173="","",+AC2173*AL2173)</f>
      </c>
      <c r="AE2173" s="93">
        <f>IF(AL2173="","",+AL2173*AB2173)</f>
      </c>
      <c r="AF2173" s="92">
        <f>IF(AL2173="","",+AL2173-AE2173)</f>
      </c>
      <c r="AG2173" s="93">
        <f>+V2173</f>
        <v>0</v>
      </c>
      <c r="AH2173" s="92">
        <f>IF(AF2173="","",+AF2173-AG2173)</f>
      </c>
      <c r="AI2173" s="92">
        <f>IF(AH2173="","",+AH2173*AC2173)</f>
      </c>
      <c r="AJ2173" s="93"/>
      <c r="AK2173" s="94">
        <v>0.33</v>
      </c>
      <c r="AL2173" s="93">
        <f>IF(V2173=0,"",V2173/(1-AB2173-AK2173))</f>
      </c>
      <c r="AM2173" s="95">
        <v>0.33</v>
      </c>
      <c r="AN2173" s="93">
        <f>IF(V2173=0,"",V2173/(1-AB2173-AM2173))</f>
      </c>
      <c r="AO2173" s="96">
        <v>1.2</v>
      </c>
      <c r="AP2173" s="93">
        <f>IF(BD!AJ2173="","",BD!AJ2173*BD!AO2173)</f>
      </c>
      <c r="AQ2173" s="91">
        <f>BD!AM2173/BD!AK2173-1</f>
        <v>0</v>
      </c>
      <c r="AR2173" s="91">
        <f>IF(BD!AN2173="","",IF(BD!AJ2173="","",BD!AN2173/BD!AJ2173-1))</f>
      </c>
      <c r="AS2173" s="91">
        <f>IF(BD!AN2173="","",IF(BD!AN2173&lt;BD!AL2173,"ABAIXO DA META","DENTRO DA META"))</f>
      </c>
      <c r="AT2173" s="91" t="str">
        <f>IF(BD!AJ2173="","EM ANÁLISE",IF(BD!AP2173&gt;=BD!AN2173,"GO", "NO GO"))</f>
        <v>EM ANÁLISE</v>
      </c>
      <c r="AU2173" s="97">
        <f>IF(AN2173="","",+BD!$AN2173-AJ2173)</f>
      </c>
      <c r="AV2173" s="98"/>
      <c r="AW2173" s="90">
        <f>BD!P2173*BD!AC2173</f>
        <v>0</v>
      </c>
      <c r="AX2173" s="90">
        <f>BD!V2173*BD!AC2173</f>
        <v>0</v>
      </c>
      <c r="AY2173" s="90">
        <f>IF(BD!AN2173="","",BD!AN2173*BD!AC2173)</f>
      </c>
      <c r="AZ2173" s="75" t="s">
        <v>123</v>
      </c>
      <c r="BA2173" s="75"/>
      <c r="BB2173" s="75"/>
      <c r="BC2173" s="75"/>
      <c r="BD2173" s="104"/>
      <c r="BE2173" s="104"/>
      <c r="BF2173" s="101"/>
      <c r="BG2173" s="101"/>
      <c r="BH2173" s="101"/>
      <c r="BI2173" s="101"/>
      <c r="BJ2173" s="101"/>
      <c r="BK2173" s="101"/>
      <c r="BL2173" s="101"/>
      <c r="BM2173" s="101"/>
      <c r="BN2173" s="101"/>
      <c r="BO2173" s="103"/>
      <c r="BP2173" s="101"/>
      <c r="BQ2173" s="101"/>
      <c r="BR2173" s="101"/>
      <c r="BS2173" s="101"/>
      <c r="BT2173" s="101"/>
      <c r="BU2173" s="101"/>
      <c r="BV2173" s="101"/>
      <c r="BW2173" s="101"/>
      <c r="BX2173" s="101"/>
      <c r="BY2173" s="101"/>
      <c r="BZ2173" s="101"/>
      <c r="CA2173" s="101"/>
      <c r="CB2173" s="101"/>
      <c r="CC2173" s="101"/>
      <c r="CD2173" s="101"/>
      <c r="CE2173" s="101"/>
      <c r="CF2173" s="101"/>
      <c r="CG2173" s="37" t="e">
        <f>VLOOKUP(Table_1[[#This Row],[EAN]],'[1]Planilha1'!$E:$R,13,0)</f>
        <v>#N/A</v>
      </c>
      <c r="CI2173" s="188">
        <f>IF(Table_1[[#This Row],[STATUS MERCADO]]="GO",Table_1[[#This Row],[M. BRUTA TOTAL]],0)</f>
        <v>0</v>
      </c>
      <c r="CJ2173" s="188">
        <f>IF(Table_1[[#This Row],[STATUS MERCADO]]="GO",Table_1[[#This Row],[PV UNIT. REALIZADO]]*Table_1[[#This Row],[QUANTIDADE]],0)</f>
        <v>0</v>
      </c>
    </row>
    <row r="2174" ht="15" hidden="1">
      <c r="A2174" s="7"/>
      <c r="B2174" s="84" t="s">
        <v>400</v>
      </c>
      <c r="C2174" s="75">
        <v>223860</v>
      </c>
      <c r="D2174" s="75">
        <v>61002905</v>
      </c>
      <c r="E2174" s="85">
        <v>7509546657240</v>
      </c>
      <c r="F2174" s="86" t="s">
        <v>2487</v>
      </c>
      <c r="G2174" s="75" t="s">
        <v>15</v>
      </c>
      <c r="H2174" s="75">
        <v>1620</v>
      </c>
      <c r="I2174" s="87" t="s">
        <v>1541</v>
      </c>
      <c r="J2174" s="75" t="s">
        <v>1719</v>
      </c>
      <c r="K2174" s="88" t="s">
        <v>1177</v>
      </c>
      <c r="L2174" s="88">
        <v>12</v>
      </c>
      <c r="M2174" s="88">
        <v>0</v>
      </c>
      <c r="N2174" s="75" t="s">
        <v>85</v>
      </c>
      <c r="O2174" s="75" t="s">
        <v>1739</v>
      </c>
      <c r="P2174" s="89"/>
      <c r="Q2174" s="90">
        <f>(17/100+7.6/100+1.65/100)*P2174</f>
        <v>0</v>
      </c>
      <c r="R2174" s="90"/>
      <c r="S2174" s="90"/>
      <c r="T2174" s="90"/>
      <c r="U2174" s="90"/>
      <c r="V2174" s="90">
        <f>+P2174-Q2174+R2174+S2174+T2174+U2174</f>
        <v>0</v>
      </c>
      <c r="W2174" s="91">
        <f>(1.02/100)</f>
        <v>1.02E-2</v>
      </c>
      <c r="X2174" s="91">
        <v>4.8E-3</v>
      </c>
      <c r="Y2174" s="91">
        <v>0.17</v>
      </c>
      <c r="Z2174" s="91">
        <v>1.65E-2</v>
      </c>
      <c r="AA2174" s="91">
        <v>7.6E-2</v>
      </c>
      <c r="AB2174" s="91">
        <f>SUM(W2174:AA2174)</f>
        <v>0.2775</v>
      </c>
      <c r="AC2174" s="75">
        <v>12</v>
      </c>
      <c r="AD2174" s="92">
        <f>IF(AL2174="","",+AC2174*AL2174)</f>
      </c>
      <c r="AE2174" s="93">
        <f>IF(AL2174="","",+AL2174*AB2174)</f>
      </c>
      <c r="AF2174" s="92">
        <f>IF(AL2174="","",+AL2174-AE2174)</f>
      </c>
      <c r="AG2174" s="93">
        <f>+V2174</f>
        <v>0</v>
      </c>
      <c r="AH2174" s="92">
        <f>IF(AF2174="","",+AF2174-AG2174)</f>
      </c>
      <c r="AI2174" s="92">
        <f>IF(AH2174="","",+AH2174*AC2174)</f>
      </c>
      <c r="AJ2174" s="93"/>
      <c r="AK2174" s="94">
        <v>0.33</v>
      </c>
      <c r="AL2174" s="93">
        <f>IF(V2174=0,"",V2174/(1-AB2174-AK2174))</f>
      </c>
      <c r="AM2174" s="95">
        <v>0.33</v>
      </c>
      <c r="AN2174" s="93">
        <f>IF(V2174=0,"",V2174/(1-AB2174-AM2174))</f>
      </c>
      <c r="AO2174" s="96">
        <v>1.2</v>
      </c>
      <c r="AP2174" s="93">
        <f>IF(BD!AJ2174="","",BD!AJ2174*BD!AO2174)</f>
      </c>
      <c r="AQ2174" s="91">
        <f>BD!AM2174/BD!AK2174-1</f>
        <v>0</v>
      </c>
      <c r="AR2174" s="91">
        <f>IF(BD!AN2174="","",IF(BD!AJ2174="","",BD!AN2174/BD!AJ2174-1))</f>
      </c>
      <c r="AS2174" s="91">
        <f>IF(BD!AN2174="","",IF(BD!AN2174&lt;BD!AL2174,"ABAIXO DA META","DENTRO DA META"))</f>
      </c>
      <c r="AT2174" s="91" t="str">
        <f>IF(BD!AJ2174="","EM ANÁLISE",IF(BD!AP2174&gt;=BD!AN2174,"GO", "NO GO"))</f>
        <v>EM ANÁLISE</v>
      </c>
      <c r="AU2174" s="97">
        <f>IF(AN2174="","",+BD!$AN2174-AJ2174)</f>
      </c>
      <c r="AV2174" s="98"/>
      <c r="AW2174" s="90">
        <f>BD!P2174*BD!AC2174</f>
        <v>0</v>
      </c>
      <c r="AX2174" s="90">
        <f>BD!V2174*BD!AC2174</f>
        <v>0</v>
      </c>
      <c r="AY2174" s="90">
        <f>IF(BD!AN2174="","",BD!AN2174*BD!AC2174)</f>
      </c>
      <c r="AZ2174" s="75" t="s">
        <v>123</v>
      </c>
      <c r="BA2174" s="75"/>
      <c r="BB2174" s="75"/>
      <c r="BC2174" s="75"/>
      <c r="BD2174" s="104"/>
      <c r="BE2174" s="104"/>
      <c r="BF2174" s="101"/>
      <c r="BG2174" s="101"/>
      <c r="BH2174" s="101"/>
      <c r="BI2174" s="101"/>
      <c r="BJ2174" s="101"/>
      <c r="BK2174" s="101"/>
      <c r="BL2174" s="101"/>
      <c r="BM2174" s="101"/>
      <c r="BN2174" s="101"/>
      <c r="BO2174" s="103"/>
      <c r="BP2174" s="101"/>
      <c r="BQ2174" s="101"/>
      <c r="BR2174" s="101"/>
      <c r="BS2174" s="101"/>
      <c r="BT2174" s="101"/>
      <c r="BU2174" s="101"/>
      <c r="BV2174" s="101"/>
      <c r="BW2174" s="101"/>
      <c r="BX2174" s="101"/>
      <c r="BY2174" s="101"/>
      <c r="BZ2174" s="101"/>
      <c r="CA2174" s="101"/>
      <c r="CB2174" s="101"/>
      <c r="CC2174" s="101"/>
      <c r="CD2174" s="101"/>
      <c r="CE2174" s="101"/>
      <c r="CF2174" s="101"/>
      <c r="CG2174" s="37" t="e">
        <f>VLOOKUP(Table_1[[#This Row],[EAN]],'[1]Planilha1'!$E:$R,13,0)</f>
        <v>#N/A</v>
      </c>
      <c r="CI2174" s="188">
        <f>IF(Table_1[[#This Row],[STATUS MERCADO]]="GO",Table_1[[#This Row],[M. BRUTA TOTAL]],0)</f>
        <v>0</v>
      </c>
      <c r="CJ2174" s="188">
        <f>IF(Table_1[[#This Row],[STATUS MERCADO]]="GO",Table_1[[#This Row],[PV UNIT. REALIZADO]]*Table_1[[#This Row],[QUANTIDADE]],0)</f>
        <v>0</v>
      </c>
    </row>
    <row r="2175" ht="15" hidden="1">
      <c r="A2175" s="7"/>
      <c r="B2175" s="84" t="s">
        <v>400</v>
      </c>
      <c r="C2175" s="75">
        <v>223861</v>
      </c>
      <c r="D2175" s="75">
        <v>61009934</v>
      </c>
      <c r="E2175" s="85">
        <v>7509546666983</v>
      </c>
      <c r="F2175" s="86" t="s">
        <v>2488</v>
      </c>
      <c r="G2175" s="75" t="s">
        <v>15</v>
      </c>
      <c r="H2175" s="75">
        <v>1620</v>
      </c>
      <c r="I2175" s="87" t="s">
        <v>1541</v>
      </c>
      <c r="J2175" s="75" t="s">
        <v>1697</v>
      </c>
      <c r="K2175" s="88" t="s">
        <v>1177</v>
      </c>
      <c r="L2175" s="88">
        <v>12</v>
      </c>
      <c r="M2175" s="88">
        <v>0</v>
      </c>
      <c r="N2175" s="75" t="s">
        <v>85</v>
      </c>
      <c r="O2175" s="75" t="s">
        <v>1739</v>
      </c>
      <c r="P2175" s="89"/>
      <c r="Q2175" s="90">
        <f>(17/100+7.6/100+1.65/100)*P2175</f>
        <v>0</v>
      </c>
      <c r="R2175" s="90"/>
      <c r="S2175" s="90"/>
      <c r="T2175" s="90"/>
      <c r="U2175" s="90"/>
      <c r="V2175" s="90">
        <f>+P2175-Q2175+R2175+S2175+T2175+U2175</f>
        <v>0</v>
      </c>
      <c r="W2175" s="91">
        <f>(1.02/100)</f>
        <v>1.02E-2</v>
      </c>
      <c r="X2175" s="91">
        <v>4.8E-3</v>
      </c>
      <c r="Y2175" s="91">
        <v>0.17</v>
      </c>
      <c r="Z2175" s="91">
        <v>1.65E-2</v>
      </c>
      <c r="AA2175" s="91">
        <v>7.6E-2</v>
      </c>
      <c r="AB2175" s="91">
        <f>SUM(W2175:AA2175)</f>
        <v>0.2775</v>
      </c>
      <c r="AC2175" s="75">
        <v>12</v>
      </c>
      <c r="AD2175" s="92">
        <f>IF(AL2175="","",+AC2175*AL2175)</f>
      </c>
      <c r="AE2175" s="93">
        <f>IF(AL2175="","",+AL2175*AB2175)</f>
      </c>
      <c r="AF2175" s="92">
        <f>IF(AL2175="","",+AL2175-AE2175)</f>
      </c>
      <c r="AG2175" s="93">
        <f>+V2175</f>
        <v>0</v>
      </c>
      <c r="AH2175" s="92">
        <f>IF(AF2175="","",+AF2175-AG2175)</f>
      </c>
      <c r="AI2175" s="92">
        <f>IF(AH2175="","",+AH2175*AC2175)</f>
      </c>
      <c r="AJ2175" s="93"/>
      <c r="AK2175" s="94">
        <v>0.33</v>
      </c>
      <c r="AL2175" s="93">
        <f>IF(V2175=0,"",V2175/(1-AB2175-AK2175))</f>
      </c>
      <c r="AM2175" s="95">
        <v>0.33</v>
      </c>
      <c r="AN2175" s="93">
        <f>IF(V2175=0,"",V2175/(1-AB2175-AM2175))</f>
      </c>
      <c r="AO2175" s="96">
        <v>1.2</v>
      </c>
      <c r="AP2175" s="93">
        <f>IF(BD!AJ2175="","",BD!AJ2175*BD!AO2175)</f>
      </c>
      <c r="AQ2175" s="91">
        <f>BD!AM2175/BD!AK2175-1</f>
        <v>0</v>
      </c>
      <c r="AR2175" s="91">
        <f>IF(BD!AN2175="","",IF(BD!AJ2175="","",BD!AN2175/BD!AJ2175-1))</f>
      </c>
      <c r="AS2175" s="91">
        <f>IF(BD!AN2175="","",IF(BD!AN2175&lt;BD!AL2175,"ABAIXO DA META","DENTRO DA META"))</f>
      </c>
      <c r="AT2175" s="91" t="str">
        <f>IF(BD!AJ2175="","EM ANÁLISE",IF(BD!AP2175&gt;=BD!AN2175,"GO", "NO GO"))</f>
        <v>EM ANÁLISE</v>
      </c>
      <c r="AU2175" s="97">
        <f>IF(AN2175="","",+BD!$AN2175-AJ2175)</f>
      </c>
      <c r="AV2175" s="98"/>
      <c r="AW2175" s="90">
        <f>BD!P2175*BD!AC2175</f>
        <v>0</v>
      </c>
      <c r="AX2175" s="90">
        <f>BD!V2175*BD!AC2175</f>
        <v>0</v>
      </c>
      <c r="AY2175" s="90">
        <f>IF(BD!AN2175="","",BD!AN2175*BD!AC2175)</f>
      </c>
      <c r="AZ2175" s="75" t="s">
        <v>123</v>
      </c>
      <c r="BA2175" s="75"/>
      <c r="BB2175" s="75"/>
      <c r="BC2175" s="75"/>
      <c r="BD2175" s="104"/>
      <c r="BE2175" s="104"/>
      <c r="BF2175" s="101"/>
      <c r="BG2175" s="101"/>
      <c r="BH2175" s="101"/>
      <c r="BI2175" s="101"/>
      <c r="BJ2175" s="101"/>
      <c r="BK2175" s="101"/>
      <c r="BL2175" s="101"/>
      <c r="BM2175" s="101"/>
      <c r="BN2175" s="101"/>
      <c r="BO2175" s="103"/>
      <c r="BP2175" s="101"/>
      <c r="BQ2175" s="101"/>
      <c r="BR2175" s="101"/>
      <c r="BS2175" s="101"/>
      <c r="BT2175" s="101"/>
      <c r="BU2175" s="101"/>
      <c r="BV2175" s="101"/>
      <c r="BW2175" s="101"/>
      <c r="BX2175" s="101"/>
      <c r="BY2175" s="101"/>
      <c r="BZ2175" s="101"/>
      <c r="CA2175" s="101"/>
      <c r="CB2175" s="101"/>
      <c r="CC2175" s="101"/>
      <c r="CD2175" s="101"/>
      <c r="CE2175" s="101"/>
      <c r="CF2175" s="101"/>
      <c r="CG2175" s="37" t="e">
        <f>VLOOKUP(Table_1[[#This Row],[EAN]],'[1]Planilha1'!$E:$R,13,0)</f>
        <v>#N/A</v>
      </c>
      <c r="CI2175" s="188">
        <f>IF(Table_1[[#This Row],[STATUS MERCADO]]="GO",Table_1[[#This Row],[M. BRUTA TOTAL]],0)</f>
        <v>0</v>
      </c>
      <c r="CJ2175" s="188">
        <f>IF(Table_1[[#This Row],[STATUS MERCADO]]="GO",Table_1[[#This Row],[PV UNIT. REALIZADO]]*Table_1[[#This Row],[QUANTIDADE]],0)</f>
        <v>0</v>
      </c>
    </row>
    <row r="2176" ht="15" hidden="1">
      <c r="A2176" s="7"/>
      <c r="B2176" s="84" t="s">
        <v>400</v>
      </c>
      <c r="C2176" s="75">
        <v>223862</v>
      </c>
      <c r="D2176" s="75" t="s">
        <v>2489</v>
      </c>
      <c r="E2176" s="85">
        <v>7891024037584</v>
      </c>
      <c r="F2176" s="86" t="s">
        <v>2490</v>
      </c>
      <c r="G2176" s="75" t="s">
        <v>15</v>
      </c>
      <c r="H2176" s="75">
        <v>1620</v>
      </c>
      <c r="I2176" s="87" t="s">
        <v>1541</v>
      </c>
      <c r="J2176" s="75" t="s">
        <v>1542</v>
      </c>
      <c r="K2176" s="88" t="s">
        <v>1177</v>
      </c>
      <c r="L2176" s="88">
        <v>20</v>
      </c>
      <c r="M2176" s="88">
        <v>0</v>
      </c>
      <c r="N2176" s="75" t="s">
        <v>85</v>
      </c>
      <c r="O2176" s="75" t="s">
        <v>1739</v>
      </c>
      <c r="P2176" s="89"/>
      <c r="Q2176" s="90">
        <f>(17/100+7.6/100+1.65/100)*P2176</f>
        <v>0</v>
      </c>
      <c r="R2176" s="90"/>
      <c r="S2176" s="90"/>
      <c r="T2176" s="90"/>
      <c r="U2176" s="90"/>
      <c r="V2176" s="90">
        <f>+P2176-Q2176+R2176+S2176+T2176+U2176</f>
        <v>0</v>
      </c>
      <c r="W2176" s="91">
        <f>(1.02/100)</f>
        <v>1.02E-2</v>
      </c>
      <c r="X2176" s="91">
        <v>4.8E-3</v>
      </c>
      <c r="Y2176" s="91">
        <v>0.17</v>
      </c>
      <c r="Z2176" s="91">
        <v>1.65E-2</v>
      </c>
      <c r="AA2176" s="91">
        <v>7.6E-2</v>
      </c>
      <c r="AB2176" s="91">
        <f>SUM(W2176:AA2176)</f>
        <v>0.2775</v>
      </c>
      <c r="AC2176" s="75">
        <v>12</v>
      </c>
      <c r="AD2176" s="92">
        <f>IF(AL2176="","",+AC2176*AL2176)</f>
      </c>
      <c r="AE2176" s="93">
        <f>IF(AL2176="","",+AL2176*AB2176)</f>
      </c>
      <c r="AF2176" s="92">
        <f>IF(AL2176="","",+AL2176-AE2176)</f>
      </c>
      <c r="AG2176" s="93">
        <f>+V2176</f>
        <v>0</v>
      </c>
      <c r="AH2176" s="92">
        <f>IF(AF2176="","",+AF2176-AG2176)</f>
      </c>
      <c r="AI2176" s="92">
        <f>IF(AH2176="","",+AH2176*AC2176)</f>
      </c>
      <c r="AJ2176" s="93"/>
      <c r="AK2176" s="94">
        <v>0.33</v>
      </c>
      <c r="AL2176" s="93">
        <f>IF(V2176=0,"",V2176/(1-AB2176-AK2176))</f>
      </c>
      <c r="AM2176" s="95">
        <v>0.33</v>
      </c>
      <c r="AN2176" s="93">
        <f>IF(V2176=0,"",V2176/(1-AB2176-AM2176))</f>
      </c>
      <c r="AO2176" s="96">
        <v>1.2</v>
      </c>
      <c r="AP2176" s="93">
        <f>IF(BD!AJ2176="","",BD!AJ2176*BD!AO2176)</f>
      </c>
      <c r="AQ2176" s="91">
        <f>BD!AM2176/BD!AK2176-1</f>
        <v>0</v>
      </c>
      <c r="AR2176" s="91">
        <f>IF(BD!AN2176="","",IF(BD!AJ2176="","",BD!AN2176/BD!AJ2176-1))</f>
      </c>
      <c r="AS2176" s="91">
        <f>IF(BD!AN2176="","",IF(BD!AN2176&lt;BD!AL2176,"ABAIXO DA META","DENTRO DA META"))</f>
      </c>
      <c r="AT2176" s="91" t="str">
        <f>IF(BD!AJ2176="","EM ANÁLISE",IF(BD!AP2176&gt;=BD!AN2176,"GO", "NO GO"))</f>
        <v>EM ANÁLISE</v>
      </c>
      <c r="AU2176" s="97">
        <f>IF(AN2176="","",+BD!$AN2176-AJ2176)</f>
      </c>
      <c r="AV2176" s="98"/>
      <c r="AW2176" s="90">
        <f>BD!P2176*BD!AC2176</f>
        <v>0</v>
      </c>
      <c r="AX2176" s="90">
        <f>BD!V2176*BD!AC2176</f>
        <v>0</v>
      </c>
      <c r="AY2176" s="90">
        <f>IF(BD!AN2176="","",BD!AN2176*BD!AC2176)</f>
      </c>
      <c r="AZ2176" s="75" t="s">
        <v>123</v>
      </c>
      <c r="BA2176" s="75"/>
      <c r="BB2176" s="75"/>
      <c r="BC2176" s="75"/>
      <c r="BD2176" s="104"/>
      <c r="BE2176" s="104"/>
      <c r="BF2176" s="101"/>
      <c r="BG2176" s="101"/>
      <c r="BH2176" s="101"/>
      <c r="BI2176" s="101"/>
      <c r="BJ2176" s="101"/>
      <c r="BK2176" s="101"/>
      <c r="BL2176" s="101"/>
      <c r="BM2176" s="101"/>
      <c r="BN2176" s="101"/>
      <c r="BO2176" s="103"/>
      <c r="BP2176" s="101"/>
      <c r="BQ2176" s="101"/>
      <c r="BR2176" s="101"/>
      <c r="BS2176" s="101"/>
      <c r="BT2176" s="101"/>
      <c r="BU2176" s="101"/>
      <c r="BV2176" s="101"/>
      <c r="BW2176" s="101"/>
      <c r="BX2176" s="101"/>
      <c r="BY2176" s="101"/>
      <c r="BZ2176" s="101"/>
      <c r="CA2176" s="101"/>
      <c r="CB2176" s="101"/>
      <c r="CC2176" s="101"/>
      <c r="CD2176" s="101"/>
      <c r="CE2176" s="101"/>
      <c r="CF2176" s="101"/>
      <c r="CG2176" s="37" t="e">
        <f>VLOOKUP(Table_1[[#This Row],[EAN]],'[1]Planilha1'!$E:$R,13,0)</f>
        <v>#N/A</v>
      </c>
      <c r="CI2176" s="188">
        <f>IF(Table_1[[#This Row],[STATUS MERCADO]]="GO",Table_1[[#This Row],[M. BRUTA TOTAL]],0)</f>
        <v>0</v>
      </c>
      <c r="CJ2176" s="188">
        <f>IF(Table_1[[#This Row],[STATUS MERCADO]]="GO",Table_1[[#This Row],[PV UNIT. REALIZADO]]*Table_1[[#This Row],[QUANTIDADE]],0)</f>
        <v>0</v>
      </c>
    </row>
    <row r="2177" ht="15" hidden="1">
      <c r="A2177" s="7"/>
      <c r="B2177" s="84" t="s">
        <v>400</v>
      </c>
      <c r="C2177" s="75">
        <v>223863</v>
      </c>
      <c r="D2177" s="75">
        <v>61000227</v>
      </c>
      <c r="E2177" s="85">
        <v>7509546074382</v>
      </c>
      <c r="F2177" s="86" t="s">
        <v>2491</v>
      </c>
      <c r="G2177" s="75" t="s">
        <v>15</v>
      </c>
      <c r="H2177" s="75">
        <v>1620</v>
      </c>
      <c r="I2177" s="87" t="s">
        <v>1541</v>
      </c>
      <c r="J2177" s="75" t="s">
        <v>1719</v>
      </c>
      <c r="K2177" s="88" t="s">
        <v>1177</v>
      </c>
      <c r="L2177" s="88">
        <v>12</v>
      </c>
      <c r="M2177" s="88">
        <v>0</v>
      </c>
      <c r="N2177" s="75" t="s">
        <v>85</v>
      </c>
      <c r="O2177" s="75" t="s">
        <v>1739</v>
      </c>
      <c r="P2177" s="89"/>
      <c r="Q2177" s="90">
        <f>(17/100+7.6/100+1.65/100)*P2177</f>
        <v>0</v>
      </c>
      <c r="R2177" s="90"/>
      <c r="S2177" s="90"/>
      <c r="T2177" s="90"/>
      <c r="U2177" s="90"/>
      <c r="V2177" s="90">
        <f>+P2177-Q2177+R2177+S2177+T2177+U2177</f>
        <v>0</v>
      </c>
      <c r="W2177" s="91">
        <f>(1.02/100)</f>
        <v>1.02E-2</v>
      </c>
      <c r="X2177" s="91">
        <v>4.8E-3</v>
      </c>
      <c r="Y2177" s="91">
        <v>0.17</v>
      </c>
      <c r="Z2177" s="91">
        <v>1.65E-2</v>
      </c>
      <c r="AA2177" s="91">
        <v>7.6E-2</v>
      </c>
      <c r="AB2177" s="91">
        <f>SUM(W2177:AA2177)</f>
        <v>0.2775</v>
      </c>
      <c r="AC2177" s="75">
        <v>12</v>
      </c>
      <c r="AD2177" s="92">
        <f>IF(AL2177="","",+AC2177*AL2177)</f>
      </c>
      <c r="AE2177" s="93">
        <f>IF(AL2177="","",+AL2177*AB2177)</f>
      </c>
      <c r="AF2177" s="92">
        <f>IF(AL2177="","",+AL2177-AE2177)</f>
      </c>
      <c r="AG2177" s="93">
        <f>+V2177</f>
        <v>0</v>
      </c>
      <c r="AH2177" s="92">
        <f>IF(AF2177="","",+AF2177-AG2177)</f>
      </c>
      <c r="AI2177" s="92">
        <f>IF(AH2177="","",+AH2177*AC2177)</f>
      </c>
      <c r="AJ2177" s="93"/>
      <c r="AK2177" s="94">
        <v>0.33</v>
      </c>
      <c r="AL2177" s="93">
        <f>IF(V2177=0,"",V2177/(1-AB2177-AK2177))</f>
      </c>
      <c r="AM2177" s="95">
        <v>0.33</v>
      </c>
      <c r="AN2177" s="93">
        <f>IF(V2177=0,"",V2177/(1-AB2177-AM2177))</f>
      </c>
      <c r="AO2177" s="96">
        <v>1.2</v>
      </c>
      <c r="AP2177" s="93">
        <f>IF(BD!AJ2177="","",BD!AJ2177*BD!AO2177)</f>
      </c>
      <c r="AQ2177" s="91">
        <f>BD!AM2177/BD!AK2177-1</f>
        <v>0</v>
      </c>
      <c r="AR2177" s="91">
        <f>IF(BD!AN2177="","",IF(BD!AJ2177="","",BD!AN2177/BD!AJ2177-1))</f>
      </c>
      <c r="AS2177" s="91">
        <f>IF(BD!AN2177="","",IF(BD!AN2177&lt;BD!AL2177,"ABAIXO DA META","DENTRO DA META"))</f>
      </c>
      <c r="AT2177" s="91" t="str">
        <f>IF(BD!AJ2177="","EM ANÁLISE",IF(BD!AP2177&gt;=BD!AN2177,"GO", "NO GO"))</f>
        <v>EM ANÁLISE</v>
      </c>
      <c r="AU2177" s="97">
        <f>IF(AN2177="","",+BD!$AN2177-AJ2177)</f>
      </c>
      <c r="AV2177" s="98"/>
      <c r="AW2177" s="90">
        <f>BD!P2177*BD!AC2177</f>
        <v>0</v>
      </c>
      <c r="AX2177" s="90">
        <f>BD!V2177*BD!AC2177</f>
        <v>0</v>
      </c>
      <c r="AY2177" s="90">
        <f>IF(BD!AN2177="","",BD!AN2177*BD!AC2177)</f>
      </c>
      <c r="AZ2177" s="75" t="s">
        <v>123</v>
      </c>
      <c r="BA2177" s="75"/>
      <c r="BB2177" s="75"/>
      <c r="BC2177" s="75"/>
      <c r="BD2177" s="104"/>
      <c r="BE2177" s="104"/>
      <c r="BF2177" s="101"/>
      <c r="BG2177" s="101"/>
      <c r="BH2177" s="101"/>
      <c r="BI2177" s="101"/>
      <c r="BJ2177" s="101"/>
      <c r="BK2177" s="101"/>
      <c r="BL2177" s="101"/>
      <c r="BM2177" s="101"/>
      <c r="BN2177" s="101"/>
      <c r="BO2177" s="103"/>
      <c r="BP2177" s="101"/>
      <c r="BQ2177" s="101"/>
      <c r="BR2177" s="101"/>
      <c r="BS2177" s="101"/>
      <c r="BT2177" s="101"/>
      <c r="BU2177" s="101"/>
      <c r="BV2177" s="101"/>
      <c r="BW2177" s="101"/>
      <c r="BX2177" s="101"/>
      <c r="BY2177" s="101"/>
      <c r="BZ2177" s="101"/>
      <c r="CA2177" s="101"/>
      <c r="CB2177" s="101"/>
      <c r="CC2177" s="101"/>
      <c r="CD2177" s="101"/>
      <c r="CE2177" s="101"/>
      <c r="CF2177" s="101"/>
      <c r="CG2177" s="37" t="e">
        <f>VLOOKUP(Table_1[[#This Row],[EAN]],'[1]Planilha1'!$E:$R,13,0)</f>
        <v>#N/A</v>
      </c>
      <c r="CI2177" s="188">
        <f>IF(Table_1[[#This Row],[STATUS MERCADO]]="GO",Table_1[[#This Row],[M. BRUTA TOTAL]],0)</f>
        <v>0</v>
      </c>
      <c r="CJ2177" s="188">
        <f>IF(Table_1[[#This Row],[STATUS MERCADO]]="GO",Table_1[[#This Row],[PV UNIT. REALIZADO]]*Table_1[[#This Row],[QUANTIDADE]],0)</f>
        <v>0</v>
      </c>
    </row>
    <row r="2178" ht="15" hidden="1">
      <c r="A2178" s="7"/>
      <c r="B2178" s="84" t="s">
        <v>400</v>
      </c>
      <c r="C2178" s="75">
        <v>223864</v>
      </c>
      <c r="D2178" s="75">
        <v>61000474</v>
      </c>
      <c r="E2178" s="85">
        <v>7509546067858</v>
      </c>
      <c r="F2178" s="86" t="s">
        <v>2492</v>
      </c>
      <c r="G2178" s="75" t="s">
        <v>15</v>
      </c>
      <c r="H2178" s="75">
        <v>1620</v>
      </c>
      <c r="I2178" s="87" t="s">
        <v>1541</v>
      </c>
      <c r="J2178" s="75" t="s">
        <v>1719</v>
      </c>
      <c r="K2178" s="88" t="s">
        <v>1177</v>
      </c>
      <c r="L2178" s="88">
        <v>6</v>
      </c>
      <c r="M2178" s="88">
        <v>0</v>
      </c>
      <c r="N2178" s="75" t="s">
        <v>85</v>
      </c>
      <c r="O2178" s="75" t="s">
        <v>1739</v>
      </c>
      <c r="P2178" s="89"/>
      <c r="Q2178" s="90">
        <f>(17/100+7.6/100+1.65/100)*P2178</f>
        <v>0</v>
      </c>
      <c r="R2178" s="90"/>
      <c r="S2178" s="90"/>
      <c r="T2178" s="90"/>
      <c r="U2178" s="90"/>
      <c r="V2178" s="90">
        <f>+P2178-Q2178+R2178+S2178+T2178+U2178</f>
        <v>0</v>
      </c>
      <c r="W2178" s="91">
        <f>(1.02/100)</f>
        <v>1.02E-2</v>
      </c>
      <c r="X2178" s="91">
        <v>4.8E-3</v>
      </c>
      <c r="Y2178" s="91">
        <v>0.17</v>
      </c>
      <c r="Z2178" s="91">
        <v>1.65E-2</v>
      </c>
      <c r="AA2178" s="91">
        <v>7.6E-2</v>
      </c>
      <c r="AB2178" s="91">
        <f>SUM(W2178:AA2178)</f>
        <v>0.2775</v>
      </c>
      <c r="AC2178" s="75">
        <v>12</v>
      </c>
      <c r="AD2178" s="92">
        <f>IF(AL2178="","",+AC2178*AL2178)</f>
      </c>
      <c r="AE2178" s="93">
        <f>IF(AL2178="","",+AL2178*AB2178)</f>
      </c>
      <c r="AF2178" s="92">
        <f>IF(AL2178="","",+AL2178-AE2178)</f>
      </c>
      <c r="AG2178" s="93">
        <f>+V2178</f>
        <v>0</v>
      </c>
      <c r="AH2178" s="92">
        <f>IF(AF2178="","",+AF2178-AG2178)</f>
      </c>
      <c r="AI2178" s="92">
        <f>IF(AH2178="","",+AH2178*AC2178)</f>
      </c>
      <c r="AJ2178" s="93"/>
      <c r="AK2178" s="94">
        <v>0.33</v>
      </c>
      <c r="AL2178" s="93">
        <f>IF(V2178=0,"",V2178/(1-AB2178-AK2178))</f>
      </c>
      <c r="AM2178" s="95">
        <v>0.33</v>
      </c>
      <c r="AN2178" s="93">
        <f>IF(V2178=0,"",V2178/(1-AB2178-AM2178))</f>
      </c>
      <c r="AO2178" s="96">
        <v>1.2</v>
      </c>
      <c r="AP2178" s="93">
        <f>IF(BD!AJ2178="","",BD!AJ2178*BD!AO2178)</f>
      </c>
      <c r="AQ2178" s="91">
        <f>BD!AM2178/BD!AK2178-1</f>
        <v>0</v>
      </c>
      <c r="AR2178" s="91">
        <f>IF(BD!AN2178="","",IF(BD!AJ2178="","",BD!AN2178/BD!AJ2178-1))</f>
      </c>
      <c r="AS2178" s="91">
        <f>IF(BD!AN2178="","",IF(BD!AN2178&lt;BD!AL2178,"ABAIXO DA META","DENTRO DA META"))</f>
      </c>
      <c r="AT2178" s="91" t="str">
        <f>IF(BD!AJ2178="","EM ANÁLISE",IF(BD!AP2178&gt;=BD!AN2178,"GO", "NO GO"))</f>
        <v>EM ANÁLISE</v>
      </c>
      <c r="AU2178" s="97">
        <f>IF(AN2178="","",+BD!$AN2178-AJ2178)</f>
      </c>
      <c r="AV2178" s="98"/>
      <c r="AW2178" s="90">
        <f>BD!P2178*BD!AC2178</f>
        <v>0</v>
      </c>
      <c r="AX2178" s="90">
        <f>BD!V2178*BD!AC2178</f>
        <v>0</v>
      </c>
      <c r="AY2178" s="90">
        <f>IF(BD!AN2178="","",BD!AN2178*BD!AC2178)</f>
      </c>
      <c r="AZ2178" s="75" t="s">
        <v>123</v>
      </c>
      <c r="BA2178" s="75"/>
      <c r="BB2178" s="75"/>
      <c r="BC2178" s="75"/>
      <c r="BD2178" s="104"/>
      <c r="BE2178" s="104"/>
      <c r="BF2178" s="101"/>
      <c r="BG2178" s="101"/>
      <c r="BH2178" s="101"/>
      <c r="BI2178" s="101"/>
      <c r="BJ2178" s="101"/>
      <c r="BK2178" s="101"/>
      <c r="BL2178" s="101"/>
      <c r="BM2178" s="101"/>
      <c r="BN2178" s="101"/>
      <c r="BO2178" s="103"/>
      <c r="BP2178" s="101"/>
      <c r="BQ2178" s="101"/>
      <c r="BR2178" s="101"/>
      <c r="BS2178" s="101"/>
      <c r="BT2178" s="101"/>
      <c r="BU2178" s="101"/>
      <c r="BV2178" s="101"/>
      <c r="BW2178" s="101"/>
      <c r="BX2178" s="101"/>
      <c r="BY2178" s="101"/>
      <c r="BZ2178" s="101"/>
      <c r="CA2178" s="101"/>
      <c r="CB2178" s="101"/>
      <c r="CC2178" s="101"/>
      <c r="CD2178" s="101"/>
      <c r="CE2178" s="101"/>
      <c r="CF2178" s="101"/>
      <c r="CG2178" s="37" t="e">
        <f>VLOOKUP(Table_1[[#This Row],[EAN]],'[1]Planilha1'!$E:$R,13,0)</f>
        <v>#N/A</v>
      </c>
      <c r="CI2178" s="188">
        <f>IF(Table_1[[#This Row],[STATUS MERCADO]]="GO",Table_1[[#This Row],[M. BRUTA TOTAL]],0)</f>
        <v>0</v>
      </c>
      <c r="CJ2178" s="188">
        <f>IF(Table_1[[#This Row],[STATUS MERCADO]]="GO",Table_1[[#This Row],[PV UNIT. REALIZADO]]*Table_1[[#This Row],[QUANTIDADE]],0)</f>
        <v>0</v>
      </c>
    </row>
    <row r="2179" ht="15" hidden="1">
      <c r="A2179" s="7"/>
      <c r="B2179" s="84" t="s">
        <v>400</v>
      </c>
      <c r="C2179" s="75">
        <v>223865</v>
      </c>
      <c r="D2179" s="75" t="s">
        <v>2493</v>
      </c>
      <c r="E2179" s="85">
        <v>7891024037126</v>
      </c>
      <c r="F2179" s="86" t="s">
        <v>2494</v>
      </c>
      <c r="G2179" s="75" t="s">
        <v>15</v>
      </c>
      <c r="H2179" s="75">
        <v>1620</v>
      </c>
      <c r="I2179" s="87" t="s">
        <v>1541</v>
      </c>
      <c r="J2179" s="75" t="s">
        <v>1697</v>
      </c>
      <c r="K2179" s="88" t="s">
        <v>1177</v>
      </c>
      <c r="L2179" s="88">
        <v>12</v>
      </c>
      <c r="M2179" s="88">
        <v>0</v>
      </c>
      <c r="N2179" s="75" t="s">
        <v>85</v>
      </c>
      <c r="O2179" s="75" t="s">
        <v>1739</v>
      </c>
      <c r="P2179" s="89"/>
      <c r="Q2179" s="90">
        <f>(17/100+7.6/100+1.65/100)*P2179</f>
        <v>0</v>
      </c>
      <c r="R2179" s="90"/>
      <c r="S2179" s="90"/>
      <c r="T2179" s="90"/>
      <c r="U2179" s="90"/>
      <c r="V2179" s="90">
        <f>+P2179-Q2179+R2179+S2179+T2179+U2179</f>
        <v>0</v>
      </c>
      <c r="W2179" s="91">
        <f>(1.02/100)</f>
        <v>1.02E-2</v>
      </c>
      <c r="X2179" s="91">
        <v>4.8E-3</v>
      </c>
      <c r="Y2179" s="91">
        <v>0.17</v>
      </c>
      <c r="Z2179" s="91">
        <v>1.65E-2</v>
      </c>
      <c r="AA2179" s="91">
        <v>7.6E-2</v>
      </c>
      <c r="AB2179" s="91">
        <f>SUM(W2179:AA2179)</f>
        <v>0.2775</v>
      </c>
      <c r="AC2179" s="75">
        <v>12</v>
      </c>
      <c r="AD2179" s="92">
        <f>IF(AL2179="","",+AC2179*AL2179)</f>
      </c>
      <c r="AE2179" s="93">
        <f>IF(AL2179="","",+AL2179*AB2179)</f>
      </c>
      <c r="AF2179" s="92">
        <f>IF(AL2179="","",+AL2179-AE2179)</f>
      </c>
      <c r="AG2179" s="93">
        <f>+V2179</f>
        <v>0</v>
      </c>
      <c r="AH2179" s="92">
        <f>IF(AF2179="","",+AF2179-AG2179)</f>
      </c>
      <c r="AI2179" s="92">
        <f>IF(AH2179="","",+AH2179*AC2179)</f>
      </c>
      <c r="AJ2179" s="93"/>
      <c r="AK2179" s="94">
        <v>0.33</v>
      </c>
      <c r="AL2179" s="93">
        <f>IF(V2179=0,"",V2179/(1-AB2179-AK2179))</f>
      </c>
      <c r="AM2179" s="95">
        <v>0.33</v>
      </c>
      <c r="AN2179" s="93">
        <f>IF(V2179=0,"",V2179/(1-AB2179-AM2179))</f>
      </c>
      <c r="AO2179" s="96">
        <v>1.2</v>
      </c>
      <c r="AP2179" s="93">
        <f>IF(BD!AJ2179="","",BD!AJ2179*BD!AO2179)</f>
      </c>
      <c r="AQ2179" s="91">
        <f>BD!AM2179/BD!AK2179-1</f>
        <v>0</v>
      </c>
      <c r="AR2179" s="91">
        <f>IF(BD!AN2179="","",IF(BD!AJ2179="","",BD!AN2179/BD!AJ2179-1))</f>
      </c>
      <c r="AS2179" s="91">
        <f>IF(BD!AN2179="","",IF(BD!AN2179&lt;BD!AL2179,"ABAIXO DA META","DENTRO DA META"))</f>
      </c>
      <c r="AT2179" s="91" t="str">
        <f>IF(BD!AJ2179="","EM ANÁLISE",IF(BD!AP2179&gt;=BD!AN2179,"GO", "NO GO"))</f>
        <v>EM ANÁLISE</v>
      </c>
      <c r="AU2179" s="97">
        <f>IF(AN2179="","",+BD!$AN2179-AJ2179)</f>
      </c>
      <c r="AV2179" s="98"/>
      <c r="AW2179" s="90">
        <f>BD!P2179*BD!AC2179</f>
        <v>0</v>
      </c>
      <c r="AX2179" s="90">
        <f>BD!V2179*BD!AC2179</f>
        <v>0</v>
      </c>
      <c r="AY2179" s="90">
        <f>IF(BD!AN2179="","",BD!AN2179*BD!AC2179)</f>
      </c>
      <c r="AZ2179" s="75" t="s">
        <v>123</v>
      </c>
      <c r="BA2179" s="75"/>
      <c r="BB2179" s="75"/>
      <c r="BC2179" s="75"/>
      <c r="BD2179" s="104"/>
      <c r="BE2179" s="104"/>
      <c r="BF2179" s="101"/>
      <c r="BG2179" s="101"/>
      <c r="BH2179" s="101"/>
      <c r="BI2179" s="101"/>
      <c r="BJ2179" s="101"/>
      <c r="BK2179" s="101"/>
      <c r="BL2179" s="101"/>
      <c r="BM2179" s="101"/>
      <c r="BN2179" s="101"/>
      <c r="BO2179" s="103"/>
      <c r="BP2179" s="101"/>
      <c r="BQ2179" s="101"/>
      <c r="BR2179" s="101"/>
      <c r="BS2179" s="101"/>
      <c r="BT2179" s="101"/>
      <c r="BU2179" s="101"/>
      <c r="BV2179" s="101"/>
      <c r="BW2179" s="101"/>
      <c r="BX2179" s="101"/>
      <c r="BY2179" s="101"/>
      <c r="BZ2179" s="101"/>
      <c r="CA2179" s="101"/>
      <c r="CB2179" s="101"/>
      <c r="CC2179" s="101"/>
      <c r="CD2179" s="101"/>
      <c r="CE2179" s="101"/>
      <c r="CF2179" s="101"/>
      <c r="CG2179" s="37" t="e">
        <f>VLOOKUP(Table_1[[#This Row],[EAN]],'[1]Planilha1'!$E:$R,13,0)</f>
        <v>#N/A</v>
      </c>
      <c r="CI2179" s="188">
        <f>IF(Table_1[[#This Row],[STATUS MERCADO]]="GO",Table_1[[#This Row],[M. BRUTA TOTAL]],0)</f>
        <v>0</v>
      </c>
      <c r="CJ2179" s="188">
        <f>IF(Table_1[[#This Row],[STATUS MERCADO]]="GO",Table_1[[#This Row],[PV UNIT. REALIZADO]]*Table_1[[#This Row],[QUANTIDADE]],0)</f>
        <v>0</v>
      </c>
    </row>
    <row r="2180" ht="15" hidden="1">
      <c r="A2180" s="7"/>
      <c r="B2180" s="84" t="s">
        <v>400</v>
      </c>
      <c r="C2180" s="75">
        <v>223866</v>
      </c>
      <c r="D2180" s="75">
        <v>61009201</v>
      </c>
      <c r="E2180" s="85">
        <v>7509546665306</v>
      </c>
      <c r="F2180" s="86" t="s">
        <v>2495</v>
      </c>
      <c r="G2180" s="75" t="s">
        <v>15</v>
      </c>
      <c r="H2180" s="75">
        <v>1620</v>
      </c>
      <c r="I2180" s="87" t="s">
        <v>1541</v>
      </c>
      <c r="J2180" s="75" t="s">
        <v>1542</v>
      </c>
      <c r="K2180" s="88" t="s">
        <v>1177</v>
      </c>
      <c r="L2180" s="88">
        <v>48</v>
      </c>
      <c r="M2180" s="88">
        <v>0</v>
      </c>
      <c r="N2180" s="75" t="s">
        <v>85</v>
      </c>
      <c r="O2180" s="75" t="s">
        <v>1739</v>
      </c>
      <c r="P2180" s="89"/>
      <c r="Q2180" s="90">
        <f>(17/100+7.6/100+1.65/100)*P2180</f>
        <v>0</v>
      </c>
      <c r="R2180" s="90"/>
      <c r="S2180" s="90"/>
      <c r="T2180" s="90"/>
      <c r="U2180" s="90"/>
      <c r="V2180" s="90">
        <f>+P2180-Q2180+R2180+S2180+T2180+U2180</f>
        <v>0</v>
      </c>
      <c r="W2180" s="91">
        <f>(1.02/100)</f>
        <v>1.02E-2</v>
      </c>
      <c r="X2180" s="91">
        <v>4.8E-3</v>
      </c>
      <c r="Y2180" s="91">
        <v>0.17</v>
      </c>
      <c r="Z2180" s="91">
        <v>1.65E-2</v>
      </c>
      <c r="AA2180" s="91">
        <v>7.6E-2</v>
      </c>
      <c r="AB2180" s="91">
        <f>SUM(W2180:AA2180)</f>
        <v>0.2775</v>
      </c>
      <c r="AC2180" s="75">
        <v>12</v>
      </c>
      <c r="AD2180" s="92">
        <f>IF(AL2180="","",+AC2180*AL2180)</f>
      </c>
      <c r="AE2180" s="93">
        <f>IF(AL2180="","",+AL2180*AB2180)</f>
      </c>
      <c r="AF2180" s="92">
        <f>IF(AL2180="","",+AL2180-AE2180)</f>
      </c>
      <c r="AG2180" s="93">
        <f>+V2180</f>
        <v>0</v>
      </c>
      <c r="AH2180" s="92">
        <f>IF(AF2180="","",+AF2180-AG2180)</f>
      </c>
      <c r="AI2180" s="92">
        <f>IF(AH2180="","",+AH2180*AC2180)</f>
      </c>
      <c r="AJ2180" s="93"/>
      <c r="AK2180" s="94">
        <v>0.33</v>
      </c>
      <c r="AL2180" s="93">
        <f>IF(V2180=0,"",V2180/(1-AB2180-AK2180))</f>
      </c>
      <c r="AM2180" s="95">
        <v>0.33</v>
      </c>
      <c r="AN2180" s="93">
        <f>IF(V2180=0,"",V2180/(1-AB2180-AM2180))</f>
      </c>
      <c r="AO2180" s="96">
        <v>1.2</v>
      </c>
      <c r="AP2180" s="93">
        <f>IF(BD!AJ2180="","",BD!AJ2180*BD!AO2180)</f>
      </c>
      <c r="AQ2180" s="91">
        <f>BD!AM2180/BD!AK2180-1</f>
        <v>0</v>
      </c>
      <c r="AR2180" s="91">
        <f>IF(BD!AN2180="","",IF(BD!AJ2180="","",BD!AN2180/BD!AJ2180-1))</f>
      </c>
      <c r="AS2180" s="91">
        <f>IF(BD!AN2180="","",IF(BD!AN2180&lt;BD!AL2180,"ABAIXO DA META","DENTRO DA META"))</f>
      </c>
      <c r="AT2180" s="91" t="str">
        <f>IF(BD!AJ2180="","EM ANÁLISE",IF(BD!AP2180&gt;=BD!AN2180,"GO", "NO GO"))</f>
        <v>EM ANÁLISE</v>
      </c>
      <c r="AU2180" s="97">
        <f>IF(AN2180="","",+BD!$AN2180-AJ2180)</f>
      </c>
      <c r="AV2180" s="98"/>
      <c r="AW2180" s="90">
        <f>BD!P2180*BD!AC2180</f>
        <v>0</v>
      </c>
      <c r="AX2180" s="90">
        <f>BD!V2180*BD!AC2180</f>
        <v>0</v>
      </c>
      <c r="AY2180" s="90">
        <f>IF(BD!AN2180="","",BD!AN2180*BD!AC2180)</f>
      </c>
      <c r="AZ2180" s="75" t="s">
        <v>123</v>
      </c>
      <c r="BA2180" s="75"/>
      <c r="BB2180" s="75"/>
      <c r="BC2180" s="75"/>
      <c r="BD2180" s="104"/>
      <c r="BE2180" s="104"/>
      <c r="BF2180" s="101"/>
      <c r="BG2180" s="101"/>
      <c r="BH2180" s="101"/>
      <c r="BI2180" s="101"/>
      <c r="BJ2180" s="101"/>
      <c r="BK2180" s="101"/>
      <c r="BL2180" s="101"/>
      <c r="BM2180" s="101"/>
      <c r="BN2180" s="101"/>
      <c r="BO2180" s="103"/>
      <c r="BP2180" s="101"/>
      <c r="BQ2180" s="101"/>
      <c r="BR2180" s="101"/>
      <c r="BS2180" s="101"/>
      <c r="BT2180" s="101"/>
      <c r="BU2180" s="101"/>
      <c r="BV2180" s="101"/>
      <c r="BW2180" s="101"/>
      <c r="BX2180" s="101"/>
      <c r="BY2180" s="101"/>
      <c r="BZ2180" s="101"/>
      <c r="CA2180" s="101"/>
      <c r="CB2180" s="101"/>
      <c r="CC2180" s="101"/>
      <c r="CD2180" s="101"/>
      <c r="CE2180" s="101"/>
      <c r="CF2180" s="101"/>
      <c r="CG2180" s="37" t="e">
        <f>VLOOKUP(Table_1[[#This Row],[EAN]],'[1]Planilha1'!$E:$R,13,0)</f>
        <v>#N/A</v>
      </c>
      <c r="CI2180" s="188">
        <f>IF(Table_1[[#This Row],[STATUS MERCADO]]="GO",Table_1[[#This Row],[M. BRUTA TOTAL]],0)</f>
        <v>0</v>
      </c>
      <c r="CJ2180" s="188">
        <f>IF(Table_1[[#This Row],[STATUS MERCADO]]="GO",Table_1[[#This Row],[PV UNIT. REALIZADO]]*Table_1[[#This Row],[QUANTIDADE]],0)</f>
        <v>0</v>
      </c>
    </row>
    <row r="2181" ht="15" hidden="1">
      <c r="A2181" s="7"/>
      <c r="B2181" s="84" t="s">
        <v>400</v>
      </c>
      <c r="C2181" s="75">
        <v>223867</v>
      </c>
      <c r="D2181" s="75" t="s">
        <v>2496</v>
      </c>
      <c r="E2181" s="85">
        <v>7891528041599</v>
      </c>
      <c r="F2181" s="86" t="s">
        <v>2497</v>
      </c>
      <c r="G2181" s="75" t="s">
        <v>15</v>
      </c>
      <c r="H2181" s="75">
        <v>1620</v>
      </c>
      <c r="I2181" s="87" t="s">
        <v>1541</v>
      </c>
      <c r="J2181" s="75" t="s">
        <v>1542</v>
      </c>
      <c r="K2181" s="88" t="s">
        <v>1177</v>
      </c>
      <c r="L2181" s="88">
        <v>48</v>
      </c>
      <c r="M2181" s="88">
        <v>0</v>
      </c>
      <c r="N2181" s="75" t="s">
        <v>85</v>
      </c>
      <c r="O2181" s="75" t="s">
        <v>1739</v>
      </c>
      <c r="P2181" s="89"/>
      <c r="Q2181" s="90">
        <f>(17/100+7.6/100+1.65/100)*P2181</f>
        <v>0</v>
      </c>
      <c r="R2181" s="90"/>
      <c r="S2181" s="90"/>
      <c r="T2181" s="90"/>
      <c r="U2181" s="90"/>
      <c r="V2181" s="90">
        <f>+P2181-Q2181+R2181+S2181+T2181+U2181</f>
        <v>0</v>
      </c>
      <c r="W2181" s="91">
        <f>(1.02/100)</f>
        <v>1.02E-2</v>
      </c>
      <c r="X2181" s="91">
        <v>4.8E-3</v>
      </c>
      <c r="Y2181" s="91">
        <v>0.17</v>
      </c>
      <c r="Z2181" s="91">
        <v>1.65E-2</v>
      </c>
      <c r="AA2181" s="91">
        <v>7.6E-2</v>
      </c>
      <c r="AB2181" s="91">
        <f>SUM(W2181:AA2181)</f>
        <v>0.2775</v>
      </c>
      <c r="AC2181" s="75">
        <v>12</v>
      </c>
      <c r="AD2181" s="92">
        <f>IF(AL2181="","",+AC2181*AL2181)</f>
      </c>
      <c r="AE2181" s="93">
        <f>IF(AL2181="","",+AL2181*AB2181)</f>
      </c>
      <c r="AF2181" s="92">
        <f>IF(AL2181="","",+AL2181-AE2181)</f>
      </c>
      <c r="AG2181" s="93">
        <f>+V2181</f>
        <v>0</v>
      </c>
      <c r="AH2181" s="92">
        <f>IF(AF2181="","",+AF2181-AG2181)</f>
      </c>
      <c r="AI2181" s="92">
        <f>IF(AH2181="","",+AH2181*AC2181)</f>
      </c>
      <c r="AJ2181" s="93"/>
      <c r="AK2181" s="94">
        <v>0.33</v>
      </c>
      <c r="AL2181" s="93">
        <f>IF(V2181=0,"",V2181/(1-AB2181-AK2181))</f>
      </c>
      <c r="AM2181" s="95">
        <v>0.33</v>
      </c>
      <c r="AN2181" s="93">
        <f>IF(V2181=0,"",V2181/(1-AB2181-AM2181))</f>
      </c>
      <c r="AO2181" s="96">
        <v>1.2</v>
      </c>
      <c r="AP2181" s="93">
        <f>IF(BD!AJ2181="","",BD!AJ2181*BD!AO2181)</f>
      </c>
      <c r="AQ2181" s="91">
        <f>BD!AM2181/BD!AK2181-1</f>
        <v>0</v>
      </c>
      <c r="AR2181" s="91">
        <f>IF(BD!AN2181="","",IF(BD!AJ2181="","",BD!AN2181/BD!AJ2181-1))</f>
      </c>
      <c r="AS2181" s="91">
        <f>IF(BD!AN2181="","",IF(BD!AN2181&lt;BD!AL2181,"ABAIXO DA META","DENTRO DA META"))</f>
      </c>
      <c r="AT2181" s="91" t="str">
        <f>IF(BD!AJ2181="","EM ANÁLISE",IF(BD!AP2181&gt;=BD!AN2181,"GO", "NO GO"))</f>
        <v>EM ANÁLISE</v>
      </c>
      <c r="AU2181" s="97">
        <f>IF(AN2181="","",+BD!$AN2181-AJ2181)</f>
      </c>
      <c r="AV2181" s="98"/>
      <c r="AW2181" s="90">
        <f>BD!P2181*BD!AC2181</f>
        <v>0</v>
      </c>
      <c r="AX2181" s="90">
        <f>BD!V2181*BD!AC2181</f>
        <v>0</v>
      </c>
      <c r="AY2181" s="90">
        <f>IF(BD!AN2181="","",BD!AN2181*BD!AC2181)</f>
      </c>
      <c r="AZ2181" s="75" t="s">
        <v>123</v>
      </c>
      <c r="BA2181" s="75"/>
      <c r="BB2181" s="75"/>
      <c r="BC2181" s="75"/>
      <c r="BD2181" s="104"/>
      <c r="BE2181" s="104"/>
      <c r="BF2181" s="101"/>
      <c r="BG2181" s="101"/>
      <c r="BH2181" s="101"/>
      <c r="BI2181" s="101"/>
      <c r="BJ2181" s="101"/>
      <c r="BK2181" s="101"/>
      <c r="BL2181" s="101"/>
      <c r="BM2181" s="101"/>
      <c r="BN2181" s="101"/>
      <c r="BO2181" s="103"/>
      <c r="BP2181" s="101"/>
      <c r="BQ2181" s="101"/>
      <c r="BR2181" s="101"/>
      <c r="BS2181" s="101"/>
      <c r="BT2181" s="101"/>
      <c r="BU2181" s="101"/>
      <c r="BV2181" s="101"/>
      <c r="BW2181" s="101"/>
      <c r="BX2181" s="101"/>
      <c r="BY2181" s="101"/>
      <c r="BZ2181" s="101"/>
      <c r="CA2181" s="101"/>
      <c r="CB2181" s="101"/>
      <c r="CC2181" s="101"/>
      <c r="CD2181" s="101"/>
      <c r="CE2181" s="101"/>
      <c r="CF2181" s="101"/>
      <c r="CG2181" s="37" t="e">
        <f>VLOOKUP(Table_1[[#This Row],[EAN]],'[1]Planilha1'!$E:$R,13,0)</f>
        <v>#N/A</v>
      </c>
      <c r="CI2181" s="188">
        <f>IF(Table_1[[#This Row],[STATUS MERCADO]]="GO",Table_1[[#This Row],[M. BRUTA TOTAL]],0)</f>
        <v>0</v>
      </c>
      <c r="CJ2181" s="188">
        <f>IF(Table_1[[#This Row],[STATUS MERCADO]]="GO",Table_1[[#This Row],[PV UNIT. REALIZADO]]*Table_1[[#This Row],[QUANTIDADE]],0)</f>
        <v>0</v>
      </c>
    </row>
    <row r="2182" ht="15" hidden="1">
      <c r="A2182" s="7"/>
      <c r="B2182" s="84" t="s">
        <v>400</v>
      </c>
      <c r="C2182" s="75">
        <v>223868</v>
      </c>
      <c r="D2182" s="75" t="s">
        <v>2498</v>
      </c>
      <c r="E2182" s="85">
        <v>7891528041605</v>
      </c>
      <c r="F2182" s="86" t="s">
        <v>2499</v>
      </c>
      <c r="G2182" s="75" t="s">
        <v>15</v>
      </c>
      <c r="H2182" s="75">
        <v>1620</v>
      </c>
      <c r="I2182" s="87" t="s">
        <v>1541</v>
      </c>
      <c r="J2182" s="75" t="s">
        <v>1542</v>
      </c>
      <c r="K2182" s="88" t="s">
        <v>1177</v>
      </c>
      <c r="L2182" s="88">
        <v>48</v>
      </c>
      <c r="M2182" s="88">
        <v>0</v>
      </c>
      <c r="N2182" s="75" t="s">
        <v>85</v>
      </c>
      <c r="O2182" s="75" t="s">
        <v>1739</v>
      </c>
      <c r="P2182" s="89"/>
      <c r="Q2182" s="90">
        <f>(17/100+7.6/100+1.65/100)*P2182</f>
        <v>0</v>
      </c>
      <c r="R2182" s="90"/>
      <c r="S2182" s="90"/>
      <c r="T2182" s="90"/>
      <c r="U2182" s="90"/>
      <c r="V2182" s="90">
        <f>+P2182-Q2182+R2182+S2182+T2182+U2182</f>
        <v>0</v>
      </c>
      <c r="W2182" s="91">
        <f>(1.02/100)</f>
        <v>1.02E-2</v>
      </c>
      <c r="X2182" s="91">
        <v>4.8E-3</v>
      </c>
      <c r="Y2182" s="91">
        <v>0.17</v>
      </c>
      <c r="Z2182" s="91">
        <v>1.65E-2</v>
      </c>
      <c r="AA2182" s="91">
        <v>7.6E-2</v>
      </c>
      <c r="AB2182" s="91">
        <f>SUM(W2182:AA2182)</f>
        <v>0.2775</v>
      </c>
      <c r="AC2182" s="75">
        <v>12</v>
      </c>
      <c r="AD2182" s="92">
        <f>IF(AL2182="","",+AC2182*AL2182)</f>
      </c>
      <c r="AE2182" s="93">
        <f>IF(AL2182="","",+AL2182*AB2182)</f>
      </c>
      <c r="AF2182" s="92">
        <f>IF(AL2182="","",+AL2182-AE2182)</f>
      </c>
      <c r="AG2182" s="93">
        <f>+V2182</f>
        <v>0</v>
      </c>
      <c r="AH2182" s="92">
        <f>IF(AF2182="","",+AF2182-AG2182)</f>
      </c>
      <c r="AI2182" s="92">
        <f>IF(AH2182="","",+AH2182*AC2182)</f>
      </c>
      <c r="AJ2182" s="93"/>
      <c r="AK2182" s="94">
        <v>0.33</v>
      </c>
      <c r="AL2182" s="93">
        <f>IF(V2182=0,"",V2182/(1-AB2182-AK2182))</f>
      </c>
      <c r="AM2182" s="95">
        <v>0.33</v>
      </c>
      <c r="AN2182" s="93">
        <f>IF(V2182=0,"",V2182/(1-AB2182-AM2182))</f>
      </c>
      <c r="AO2182" s="96">
        <v>1.2</v>
      </c>
      <c r="AP2182" s="93">
        <f>IF(BD!AJ2182="","",BD!AJ2182*BD!AO2182)</f>
      </c>
      <c r="AQ2182" s="91">
        <f>BD!AM2182/BD!AK2182-1</f>
        <v>0</v>
      </c>
      <c r="AR2182" s="91">
        <f>IF(BD!AN2182="","",IF(BD!AJ2182="","",BD!AN2182/BD!AJ2182-1))</f>
      </c>
      <c r="AS2182" s="91">
        <f>IF(BD!AN2182="","",IF(BD!AN2182&lt;BD!AL2182,"ABAIXO DA META","DENTRO DA META"))</f>
      </c>
      <c r="AT2182" s="91" t="str">
        <f>IF(BD!AJ2182="","EM ANÁLISE",IF(BD!AP2182&gt;=BD!AN2182,"GO", "NO GO"))</f>
        <v>EM ANÁLISE</v>
      </c>
      <c r="AU2182" s="97">
        <f>IF(AN2182="","",+BD!$AN2182-AJ2182)</f>
      </c>
      <c r="AV2182" s="98"/>
      <c r="AW2182" s="90">
        <f>BD!P2182*BD!AC2182</f>
        <v>0</v>
      </c>
      <c r="AX2182" s="90">
        <f>BD!V2182*BD!AC2182</f>
        <v>0</v>
      </c>
      <c r="AY2182" s="90">
        <f>IF(BD!AN2182="","",BD!AN2182*BD!AC2182)</f>
      </c>
      <c r="AZ2182" s="75" t="s">
        <v>123</v>
      </c>
      <c r="BA2182" s="75"/>
      <c r="BB2182" s="75"/>
      <c r="BC2182" s="75"/>
      <c r="BD2182" s="104"/>
      <c r="BE2182" s="104"/>
      <c r="BF2182" s="101"/>
      <c r="BG2182" s="101"/>
      <c r="BH2182" s="101"/>
      <c r="BI2182" s="101"/>
      <c r="BJ2182" s="101"/>
      <c r="BK2182" s="101"/>
      <c r="BL2182" s="101"/>
      <c r="BM2182" s="101"/>
      <c r="BN2182" s="101"/>
      <c r="BO2182" s="103"/>
      <c r="BP2182" s="101"/>
      <c r="BQ2182" s="101"/>
      <c r="BR2182" s="101"/>
      <c r="BS2182" s="101"/>
      <c r="BT2182" s="101"/>
      <c r="BU2182" s="101"/>
      <c r="BV2182" s="101"/>
      <c r="BW2182" s="101"/>
      <c r="BX2182" s="101"/>
      <c r="BY2182" s="101"/>
      <c r="BZ2182" s="101"/>
      <c r="CA2182" s="101"/>
      <c r="CB2182" s="101"/>
      <c r="CC2182" s="101"/>
      <c r="CD2182" s="101"/>
      <c r="CE2182" s="101"/>
      <c r="CF2182" s="101"/>
      <c r="CG2182" s="37" t="e">
        <f>VLOOKUP(Table_1[[#This Row],[EAN]],'[1]Planilha1'!$E:$R,13,0)</f>
        <v>#N/A</v>
      </c>
      <c r="CI2182" s="188">
        <f>IF(Table_1[[#This Row],[STATUS MERCADO]]="GO",Table_1[[#This Row],[M. BRUTA TOTAL]],0)</f>
        <v>0</v>
      </c>
      <c r="CJ2182" s="188">
        <f>IF(Table_1[[#This Row],[STATUS MERCADO]]="GO",Table_1[[#This Row],[PV UNIT. REALIZADO]]*Table_1[[#This Row],[QUANTIDADE]],0)</f>
        <v>0</v>
      </c>
    </row>
    <row r="2183" ht="15" hidden="1">
      <c r="A2183" s="7"/>
      <c r="B2183" s="84" t="s">
        <v>400</v>
      </c>
      <c r="C2183" s="75">
        <v>223869</v>
      </c>
      <c r="D2183" s="75" t="s">
        <v>2500</v>
      </c>
      <c r="E2183" s="85">
        <v>7891024042908</v>
      </c>
      <c r="F2183" s="86" t="s">
        <v>2501</v>
      </c>
      <c r="G2183" s="75" t="s">
        <v>15</v>
      </c>
      <c r="H2183" s="75">
        <v>560</v>
      </c>
      <c r="I2183" s="87" t="s">
        <v>1560</v>
      </c>
      <c r="J2183" s="75" t="s">
        <v>1647</v>
      </c>
      <c r="K2183" s="88" t="s">
        <v>1177</v>
      </c>
      <c r="L2183" s="88">
        <v>6</v>
      </c>
      <c r="M2183" s="88">
        <v>0</v>
      </c>
      <c r="N2183" s="75" t="s">
        <v>85</v>
      </c>
      <c r="O2183" s="75" t="s">
        <v>1739</v>
      </c>
      <c r="P2183" s="89"/>
      <c r="Q2183" s="90">
        <f>(17/100+7.6/100+1.65/100)*P2183</f>
        <v>0</v>
      </c>
      <c r="R2183" s="90"/>
      <c r="S2183" s="90"/>
      <c r="T2183" s="90"/>
      <c r="U2183" s="90"/>
      <c r="V2183" s="90">
        <f>+P2183-Q2183+R2183+S2183+T2183+U2183</f>
        <v>0</v>
      </c>
      <c r="W2183" s="91">
        <f>(1.02/100)</f>
        <v>1.02E-2</v>
      </c>
      <c r="X2183" s="91">
        <v>4.8E-3</v>
      </c>
      <c r="Y2183" s="91">
        <v>0.17</v>
      </c>
      <c r="Z2183" s="91">
        <v>1.65E-2</v>
      </c>
      <c r="AA2183" s="91">
        <v>7.6E-2</v>
      </c>
      <c r="AB2183" s="91">
        <f>SUM(W2183:AA2183)</f>
        <v>0.2775</v>
      </c>
      <c r="AC2183" s="75">
        <v>12</v>
      </c>
      <c r="AD2183" s="92">
        <f>IF(AL2183="","",+AC2183*AL2183)</f>
      </c>
      <c r="AE2183" s="93">
        <f>IF(AL2183="","",+AL2183*AB2183)</f>
      </c>
      <c r="AF2183" s="92">
        <f>IF(AL2183="","",+AL2183-AE2183)</f>
      </c>
      <c r="AG2183" s="93">
        <f>+V2183</f>
        <v>0</v>
      </c>
      <c r="AH2183" s="92">
        <f>IF(AF2183="","",+AF2183-AG2183)</f>
      </c>
      <c r="AI2183" s="92">
        <f>IF(AH2183="","",+AH2183*AC2183)</f>
      </c>
      <c r="AJ2183" s="93"/>
      <c r="AK2183" s="94">
        <v>0.33</v>
      </c>
      <c r="AL2183" s="93">
        <f>IF(V2183=0,"",V2183/(1-AB2183-AK2183))</f>
      </c>
      <c r="AM2183" s="95">
        <v>0.33</v>
      </c>
      <c r="AN2183" s="93">
        <f>IF(V2183=0,"",V2183/(1-AB2183-AM2183))</f>
      </c>
      <c r="AO2183" s="96">
        <v>1.2</v>
      </c>
      <c r="AP2183" s="93">
        <f>IF(BD!AJ2183="","",BD!AJ2183*BD!AO2183)</f>
      </c>
      <c r="AQ2183" s="91">
        <f>BD!AM2183/BD!AK2183-1</f>
        <v>0</v>
      </c>
      <c r="AR2183" s="91">
        <f>IF(BD!AN2183="","",IF(BD!AJ2183="","",BD!AN2183/BD!AJ2183-1))</f>
      </c>
      <c r="AS2183" s="91">
        <f>IF(BD!AN2183="","",IF(BD!AN2183&lt;BD!AL2183,"ABAIXO DA META","DENTRO DA META"))</f>
      </c>
      <c r="AT2183" s="91" t="str">
        <f>IF(BD!AJ2183="","EM ANÁLISE",IF(BD!AP2183&gt;=BD!AN2183,"GO", "NO GO"))</f>
        <v>EM ANÁLISE</v>
      </c>
      <c r="AU2183" s="97">
        <f>IF(AN2183="","",+BD!$AN2183-AJ2183)</f>
      </c>
      <c r="AV2183" s="98"/>
      <c r="AW2183" s="90">
        <f>BD!P2183*BD!AC2183</f>
        <v>0</v>
      </c>
      <c r="AX2183" s="90">
        <f>BD!V2183*BD!AC2183</f>
        <v>0</v>
      </c>
      <c r="AY2183" s="90">
        <f>IF(BD!AN2183="","",BD!AN2183*BD!AC2183)</f>
      </c>
      <c r="AZ2183" s="75" t="s">
        <v>123</v>
      </c>
      <c r="BA2183" s="75"/>
      <c r="BB2183" s="75"/>
      <c r="BC2183" s="75"/>
      <c r="BD2183" s="104"/>
      <c r="BE2183" s="104"/>
      <c r="BF2183" s="101"/>
      <c r="BG2183" s="101"/>
      <c r="BH2183" s="101"/>
      <c r="BI2183" s="101"/>
      <c r="BJ2183" s="101"/>
      <c r="BK2183" s="101"/>
      <c r="BL2183" s="101"/>
      <c r="BM2183" s="101"/>
      <c r="BN2183" s="101"/>
      <c r="BO2183" s="103"/>
      <c r="BP2183" s="101"/>
      <c r="BQ2183" s="101"/>
      <c r="BR2183" s="101"/>
      <c r="BS2183" s="101"/>
      <c r="BT2183" s="101"/>
      <c r="BU2183" s="101"/>
      <c r="BV2183" s="101"/>
      <c r="BW2183" s="101"/>
      <c r="BX2183" s="101"/>
      <c r="BY2183" s="101"/>
      <c r="BZ2183" s="101"/>
      <c r="CA2183" s="101"/>
      <c r="CB2183" s="101"/>
      <c r="CC2183" s="101"/>
      <c r="CD2183" s="101"/>
      <c r="CE2183" s="101"/>
      <c r="CF2183" s="101"/>
      <c r="CG2183" s="37" t="e">
        <f>VLOOKUP(Table_1[[#This Row],[EAN]],'[1]Planilha1'!$E:$R,13,0)</f>
        <v>#N/A</v>
      </c>
      <c r="CI2183" s="188">
        <f>IF(Table_1[[#This Row],[STATUS MERCADO]]="GO",Table_1[[#This Row],[M. BRUTA TOTAL]],0)</f>
        <v>0</v>
      </c>
      <c r="CJ2183" s="188">
        <f>IF(Table_1[[#This Row],[STATUS MERCADO]]="GO",Table_1[[#This Row],[PV UNIT. REALIZADO]]*Table_1[[#This Row],[QUANTIDADE]],0)</f>
        <v>0</v>
      </c>
    </row>
    <row r="2184" ht="15" hidden="1">
      <c r="A2184" s="7"/>
      <c r="B2184" s="84" t="s">
        <v>400</v>
      </c>
      <c r="C2184" s="75">
        <v>223870</v>
      </c>
      <c r="D2184" s="75" t="s">
        <v>2502</v>
      </c>
      <c r="E2184" s="85">
        <v>7891024042915</v>
      </c>
      <c r="F2184" s="86" t="s">
        <v>2503</v>
      </c>
      <c r="G2184" s="75" t="s">
        <v>15</v>
      </c>
      <c r="H2184" s="75">
        <v>560</v>
      </c>
      <c r="I2184" s="87" t="s">
        <v>1560</v>
      </c>
      <c r="J2184" s="75" t="s">
        <v>1628</v>
      </c>
      <c r="K2184" s="88" t="s">
        <v>1177</v>
      </c>
      <c r="L2184" s="88">
        <v>6</v>
      </c>
      <c r="M2184" s="88">
        <v>0</v>
      </c>
      <c r="N2184" s="75" t="s">
        <v>85</v>
      </c>
      <c r="O2184" s="75" t="s">
        <v>1739</v>
      </c>
      <c r="P2184" s="89"/>
      <c r="Q2184" s="90">
        <f>(17/100+7.6/100+1.65/100)*P2184</f>
        <v>0</v>
      </c>
      <c r="R2184" s="90"/>
      <c r="S2184" s="90"/>
      <c r="T2184" s="90"/>
      <c r="U2184" s="90"/>
      <c r="V2184" s="90">
        <f>+P2184-Q2184+R2184+S2184+T2184+U2184</f>
        <v>0</v>
      </c>
      <c r="W2184" s="91">
        <f>(1.02/100)</f>
        <v>1.02E-2</v>
      </c>
      <c r="X2184" s="91">
        <v>4.8E-3</v>
      </c>
      <c r="Y2184" s="91">
        <v>0.17</v>
      </c>
      <c r="Z2184" s="91">
        <v>1.65E-2</v>
      </c>
      <c r="AA2184" s="91">
        <v>7.6E-2</v>
      </c>
      <c r="AB2184" s="91">
        <f>SUM(W2184:AA2184)</f>
        <v>0.2775</v>
      </c>
      <c r="AC2184" s="75">
        <v>12</v>
      </c>
      <c r="AD2184" s="92">
        <f>IF(AL2184="","",+AC2184*AL2184)</f>
      </c>
      <c r="AE2184" s="93">
        <f>IF(AL2184="","",+AL2184*AB2184)</f>
      </c>
      <c r="AF2184" s="92">
        <f>IF(AL2184="","",+AL2184-AE2184)</f>
      </c>
      <c r="AG2184" s="93">
        <f>+V2184</f>
        <v>0</v>
      </c>
      <c r="AH2184" s="92">
        <f>IF(AF2184="","",+AF2184-AG2184)</f>
      </c>
      <c r="AI2184" s="92">
        <f>IF(AH2184="","",+AH2184*AC2184)</f>
      </c>
      <c r="AJ2184" s="93"/>
      <c r="AK2184" s="94">
        <v>0.33</v>
      </c>
      <c r="AL2184" s="93">
        <f>IF(V2184=0,"",V2184/(1-AB2184-AK2184))</f>
      </c>
      <c r="AM2184" s="95">
        <v>0.33</v>
      </c>
      <c r="AN2184" s="93">
        <f>IF(V2184=0,"",V2184/(1-AB2184-AM2184))</f>
      </c>
      <c r="AO2184" s="96">
        <v>1.2</v>
      </c>
      <c r="AP2184" s="93">
        <f>IF(BD!AJ2184="","",BD!AJ2184*BD!AO2184)</f>
      </c>
      <c r="AQ2184" s="91">
        <f>BD!AM2184/BD!AK2184-1</f>
        <v>0</v>
      </c>
      <c r="AR2184" s="91">
        <f>IF(BD!AN2184="","",IF(BD!AJ2184="","",BD!AN2184/BD!AJ2184-1))</f>
      </c>
      <c r="AS2184" s="91">
        <f>IF(BD!AN2184="","",IF(BD!AN2184&lt;BD!AL2184,"ABAIXO DA META","DENTRO DA META"))</f>
      </c>
      <c r="AT2184" s="91" t="str">
        <f>IF(BD!AJ2184="","EM ANÁLISE",IF(BD!AP2184&gt;=BD!AN2184,"GO", "NO GO"))</f>
        <v>EM ANÁLISE</v>
      </c>
      <c r="AU2184" s="97">
        <f>IF(AN2184="","",+BD!$AN2184-AJ2184)</f>
      </c>
      <c r="AV2184" s="98"/>
      <c r="AW2184" s="90">
        <f>BD!P2184*BD!AC2184</f>
        <v>0</v>
      </c>
      <c r="AX2184" s="90">
        <f>BD!V2184*BD!AC2184</f>
        <v>0</v>
      </c>
      <c r="AY2184" s="90">
        <f>IF(BD!AN2184="","",BD!AN2184*BD!AC2184)</f>
      </c>
      <c r="AZ2184" s="75" t="s">
        <v>123</v>
      </c>
      <c r="BA2184" s="75"/>
      <c r="BB2184" s="75"/>
      <c r="BC2184" s="75"/>
      <c r="BD2184" s="104"/>
      <c r="BE2184" s="104"/>
      <c r="BF2184" s="101"/>
      <c r="BG2184" s="101"/>
      <c r="BH2184" s="101"/>
      <c r="BI2184" s="101"/>
      <c r="BJ2184" s="101"/>
      <c r="BK2184" s="101"/>
      <c r="BL2184" s="101"/>
      <c r="BM2184" s="101"/>
      <c r="BN2184" s="101"/>
      <c r="BO2184" s="103"/>
      <c r="BP2184" s="101"/>
      <c r="BQ2184" s="101"/>
      <c r="BR2184" s="101"/>
      <c r="BS2184" s="101"/>
      <c r="BT2184" s="101"/>
      <c r="BU2184" s="101"/>
      <c r="BV2184" s="101"/>
      <c r="BW2184" s="101"/>
      <c r="BX2184" s="101"/>
      <c r="BY2184" s="101"/>
      <c r="BZ2184" s="101"/>
      <c r="CA2184" s="101"/>
      <c r="CB2184" s="101"/>
      <c r="CC2184" s="101"/>
      <c r="CD2184" s="101"/>
      <c r="CE2184" s="101"/>
      <c r="CF2184" s="101"/>
      <c r="CG2184" s="37" t="e">
        <f>VLOOKUP(Table_1[[#This Row],[EAN]],'[1]Planilha1'!$E:$R,13,0)</f>
        <v>#N/A</v>
      </c>
      <c r="CI2184" s="188">
        <f>IF(Table_1[[#This Row],[STATUS MERCADO]]="GO",Table_1[[#This Row],[M. BRUTA TOTAL]],0)</f>
        <v>0</v>
      </c>
      <c r="CJ2184" s="188">
        <f>IF(Table_1[[#This Row],[STATUS MERCADO]]="GO",Table_1[[#This Row],[PV UNIT. REALIZADO]]*Table_1[[#This Row],[QUANTIDADE]],0)</f>
        <v>0</v>
      </c>
    </row>
    <row r="2185" ht="15" hidden="1">
      <c r="A2185" s="7"/>
      <c r="B2185" s="84" t="s">
        <v>400</v>
      </c>
      <c r="C2185" s="75">
        <v>223871</v>
      </c>
      <c r="D2185" s="75" t="s">
        <v>2504</v>
      </c>
      <c r="E2185" s="85">
        <v>7891528042947</v>
      </c>
      <c r="F2185" s="86" t="s">
        <v>2505</v>
      </c>
      <c r="G2185" s="75" t="s">
        <v>15</v>
      </c>
      <c r="H2185" s="75">
        <v>1620</v>
      </c>
      <c r="I2185" s="87" t="s">
        <v>1541</v>
      </c>
      <c r="J2185" s="75" t="s">
        <v>1542</v>
      </c>
      <c r="K2185" s="88" t="s">
        <v>1177</v>
      </c>
      <c r="L2185" s="88">
        <v>1</v>
      </c>
      <c r="M2185" s="88">
        <v>0</v>
      </c>
      <c r="N2185" s="75" t="s">
        <v>85</v>
      </c>
      <c r="O2185" s="75" t="s">
        <v>1739</v>
      </c>
      <c r="P2185" s="89"/>
      <c r="Q2185" s="90">
        <f>(17/100+7.6/100+1.65/100)*P2185</f>
        <v>0</v>
      </c>
      <c r="R2185" s="90"/>
      <c r="S2185" s="90"/>
      <c r="T2185" s="90"/>
      <c r="U2185" s="90"/>
      <c r="V2185" s="90">
        <f>+P2185-Q2185+R2185+S2185+T2185+U2185</f>
        <v>0</v>
      </c>
      <c r="W2185" s="91">
        <f>(1.02/100)</f>
        <v>1.02E-2</v>
      </c>
      <c r="X2185" s="91">
        <v>4.8E-3</v>
      </c>
      <c r="Y2185" s="91">
        <v>0.17</v>
      </c>
      <c r="Z2185" s="91">
        <v>1.65E-2</v>
      </c>
      <c r="AA2185" s="91">
        <v>7.6E-2</v>
      </c>
      <c r="AB2185" s="91">
        <f>SUM(W2185:AA2185)</f>
        <v>0.2775</v>
      </c>
      <c r="AC2185" s="75">
        <v>12</v>
      </c>
      <c r="AD2185" s="92">
        <f>IF(AL2185="","",+AC2185*AL2185)</f>
      </c>
      <c r="AE2185" s="93">
        <f>IF(AL2185="","",+AL2185*AB2185)</f>
      </c>
      <c r="AF2185" s="92">
        <f>IF(AL2185="","",+AL2185-AE2185)</f>
      </c>
      <c r="AG2185" s="93">
        <f>+V2185</f>
        <v>0</v>
      </c>
      <c r="AH2185" s="92">
        <f>IF(AF2185="","",+AF2185-AG2185)</f>
      </c>
      <c r="AI2185" s="92">
        <f>IF(AH2185="","",+AH2185*AC2185)</f>
      </c>
      <c r="AJ2185" s="93"/>
      <c r="AK2185" s="94">
        <v>0.33</v>
      </c>
      <c r="AL2185" s="93">
        <f>IF(V2185=0,"",V2185/(1-AB2185-AK2185))</f>
      </c>
      <c r="AM2185" s="95">
        <v>0.33</v>
      </c>
      <c r="AN2185" s="93">
        <f>IF(V2185=0,"",V2185/(1-AB2185-AM2185))</f>
      </c>
      <c r="AO2185" s="96">
        <v>1.2</v>
      </c>
      <c r="AP2185" s="93">
        <f>IF(BD!AJ2185="","",BD!AJ2185*BD!AO2185)</f>
      </c>
      <c r="AQ2185" s="91">
        <f>BD!AM2185/BD!AK2185-1</f>
        <v>0</v>
      </c>
      <c r="AR2185" s="91">
        <f>IF(BD!AN2185="","",IF(BD!AJ2185="","",BD!AN2185/BD!AJ2185-1))</f>
      </c>
      <c r="AS2185" s="91">
        <f>IF(BD!AN2185="","",IF(BD!AN2185&lt;BD!AL2185,"ABAIXO DA META","DENTRO DA META"))</f>
      </c>
      <c r="AT2185" s="91" t="str">
        <f>IF(BD!AJ2185="","EM ANÁLISE",IF(BD!AP2185&gt;=BD!AN2185,"GO", "NO GO"))</f>
        <v>EM ANÁLISE</v>
      </c>
      <c r="AU2185" s="97">
        <f>IF(AN2185="","",+BD!$AN2185-AJ2185)</f>
      </c>
      <c r="AV2185" s="98"/>
      <c r="AW2185" s="90">
        <f>BD!P2185*BD!AC2185</f>
        <v>0</v>
      </c>
      <c r="AX2185" s="90">
        <f>BD!V2185*BD!AC2185</f>
        <v>0</v>
      </c>
      <c r="AY2185" s="90">
        <f>IF(BD!AN2185="","",BD!AN2185*BD!AC2185)</f>
      </c>
      <c r="AZ2185" s="75" t="s">
        <v>123</v>
      </c>
      <c r="BA2185" s="75"/>
      <c r="BB2185" s="75"/>
      <c r="BC2185" s="75"/>
      <c r="BD2185" s="104"/>
      <c r="BE2185" s="104"/>
      <c r="BF2185" s="101"/>
      <c r="BG2185" s="101"/>
      <c r="BH2185" s="101"/>
      <c r="BI2185" s="101"/>
      <c r="BJ2185" s="101"/>
      <c r="BK2185" s="101"/>
      <c r="BL2185" s="101"/>
      <c r="BM2185" s="101"/>
      <c r="BN2185" s="101"/>
      <c r="BO2185" s="103"/>
      <c r="BP2185" s="101"/>
      <c r="BQ2185" s="101"/>
      <c r="BR2185" s="101"/>
      <c r="BS2185" s="101"/>
      <c r="BT2185" s="101"/>
      <c r="BU2185" s="101"/>
      <c r="BV2185" s="101"/>
      <c r="BW2185" s="101"/>
      <c r="BX2185" s="101"/>
      <c r="BY2185" s="101"/>
      <c r="BZ2185" s="101"/>
      <c r="CA2185" s="101"/>
      <c r="CB2185" s="101"/>
      <c r="CC2185" s="101"/>
      <c r="CD2185" s="101"/>
      <c r="CE2185" s="101"/>
      <c r="CF2185" s="101"/>
      <c r="CG2185" s="37" t="e">
        <f>VLOOKUP(Table_1[[#This Row],[EAN]],'[1]Planilha1'!$E:$R,13,0)</f>
        <v>#N/A</v>
      </c>
      <c r="CI2185" s="188">
        <f>IF(Table_1[[#This Row],[STATUS MERCADO]]="GO",Table_1[[#This Row],[M. BRUTA TOTAL]],0)</f>
        <v>0</v>
      </c>
      <c r="CJ2185" s="188">
        <f>IF(Table_1[[#This Row],[STATUS MERCADO]]="GO",Table_1[[#This Row],[PV UNIT. REALIZADO]]*Table_1[[#This Row],[QUANTIDADE]],0)</f>
        <v>0</v>
      </c>
    </row>
    <row r="2186" ht="15" hidden="1">
      <c r="A2186" s="7"/>
      <c r="B2186" s="84" t="s">
        <v>400</v>
      </c>
      <c r="C2186" s="75">
        <v>223872</v>
      </c>
      <c r="D2186" s="75" t="s">
        <v>2506</v>
      </c>
      <c r="E2186" s="85">
        <v>7891024041031</v>
      </c>
      <c r="F2186" s="86" t="s">
        <v>2507</v>
      </c>
      <c r="G2186" s="75" t="s">
        <v>20</v>
      </c>
      <c r="H2186" s="75">
        <v>1850</v>
      </c>
      <c r="I2186" s="87" t="s">
        <v>1411</v>
      </c>
      <c r="J2186" s="75" t="s">
        <v>1404</v>
      </c>
      <c r="K2186" s="88" t="s">
        <v>1177</v>
      </c>
      <c r="L2186" s="88">
        <v>12</v>
      </c>
      <c r="M2186" s="88">
        <v>0</v>
      </c>
      <c r="N2186" s="75" t="s">
        <v>85</v>
      </c>
      <c r="O2186" s="75" t="s">
        <v>1739</v>
      </c>
      <c r="P2186" s="89"/>
      <c r="Q2186" s="90">
        <f>(17/100+7.6/100+1.65/100)*P2186</f>
        <v>0</v>
      </c>
      <c r="R2186" s="90"/>
      <c r="S2186" s="90"/>
      <c r="T2186" s="90"/>
      <c r="U2186" s="90"/>
      <c r="V2186" s="90">
        <f>+P2186-Q2186+R2186+S2186+T2186+U2186</f>
        <v>0</v>
      </c>
      <c r="W2186" s="91">
        <f>(1.02/100)</f>
        <v>1.02E-2</v>
      </c>
      <c r="X2186" s="91">
        <v>4.8E-3</v>
      </c>
      <c r="Y2186" s="91">
        <v>0.17</v>
      </c>
      <c r="Z2186" s="91">
        <v>1.65E-2</v>
      </c>
      <c r="AA2186" s="91">
        <v>7.6E-2</v>
      </c>
      <c r="AB2186" s="91">
        <f>SUM(W2186:AA2186)</f>
        <v>0.2775</v>
      </c>
      <c r="AC2186" s="75">
        <v>12</v>
      </c>
      <c r="AD2186" s="92">
        <f>IF(AL2186="","",+AC2186*AL2186)</f>
      </c>
      <c r="AE2186" s="93">
        <f>IF(AL2186="","",+AL2186*AB2186)</f>
      </c>
      <c r="AF2186" s="92">
        <f>IF(AL2186="","",+AL2186-AE2186)</f>
      </c>
      <c r="AG2186" s="93">
        <f>+V2186</f>
        <v>0</v>
      </c>
      <c r="AH2186" s="92">
        <f>IF(AF2186="","",+AF2186-AG2186)</f>
      </c>
      <c r="AI2186" s="92">
        <f>IF(AH2186="","",+AH2186*AC2186)</f>
      </c>
      <c r="AJ2186" s="93"/>
      <c r="AK2186" s="94">
        <v>0.33</v>
      </c>
      <c r="AL2186" s="93">
        <f>IF(V2186=0,"",V2186/(1-AB2186-AK2186))</f>
      </c>
      <c r="AM2186" s="95">
        <v>0.33</v>
      </c>
      <c r="AN2186" s="93">
        <f>IF(V2186=0,"",V2186/(1-AB2186-AM2186))</f>
      </c>
      <c r="AO2186" s="96">
        <v>1.2</v>
      </c>
      <c r="AP2186" s="93">
        <f>IF(BD!AJ2186="","",BD!AJ2186*BD!AO2186)</f>
      </c>
      <c r="AQ2186" s="91">
        <f>BD!AM2186/BD!AK2186-1</f>
        <v>0</v>
      </c>
      <c r="AR2186" s="91">
        <f>IF(BD!AN2186="","",IF(BD!AJ2186="","",BD!AN2186/BD!AJ2186-1))</f>
      </c>
      <c r="AS2186" s="91">
        <f>IF(BD!AN2186="","",IF(BD!AN2186&lt;BD!AL2186,"ABAIXO DA META","DENTRO DA META"))</f>
      </c>
      <c r="AT2186" s="91" t="str">
        <f>IF(BD!AJ2186="","EM ANÁLISE",IF(BD!AP2186&gt;=BD!AN2186,"GO", "NO GO"))</f>
        <v>EM ANÁLISE</v>
      </c>
      <c r="AU2186" s="97">
        <f>IF(AN2186="","",+BD!$AN2186-AJ2186)</f>
      </c>
      <c r="AV2186" s="98"/>
      <c r="AW2186" s="90">
        <f>BD!P2186*BD!AC2186</f>
        <v>0</v>
      </c>
      <c r="AX2186" s="90">
        <f>BD!V2186*BD!AC2186</f>
        <v>0</v>
      </c>
      <c r="AY2186" s="90">
        <f>IF(BD!AN2186="","",BD!AN2186*BD!AC2186)</f>
      </c>
      <c r="AZ2186" s="75" t="s">
        <v>123</v>
      </c>
      <c r="BA2186" s="75"/>
      <c r="BB2186" s="75"/>
      <c r="BC2186" s="75"/>
      <c r="BD2186" s="104"/>
      <c r="BE2186" s="104"/>
      <c r="BF2186" s="101"/>
      <c r="BG2186" s="101"/>
      <c r="BH2186" s="101"/>
      <c r="BI2186" s="101"/>
      <c r="BJ2186" s="101"/>
      <c r="BK2186" s="101"/>
      <c r="BL2186" s="101"/>
      <c r="BM2186" s="101"/>
      <c r="BN2186" s="101"/>
      <c r="BO2186" s="103"/>
      <c r="BP2186" s="101"/>
      <c r="BQ2186" s="101"/>
      <c r="BR2186" s="101"/>
      <c r="BS2186" s="101"/>
      <c r="BT2186" s="101"/>
      <c r="BU2186" s="101"/>
      <c r="BV2186" s="101"/>
      <c r="BW2186" s="101"/>
      <c r="BX2186" s="101"/>
      <c r="BY2186" s="101"/>
      <c r="BZ2186" s="101"/>
      <c r="CA2186" s="101"/>
      <c r="CB2186" s="101"/>
      <c r="CC2186" s="101"/>
      <c r="CD2186" s="101"/>
      <c r="CE2186" s="101"/>
      <c r="CF2186" s="101"/>
      <c r="CG2186" s="37" t="e">
        <f>VLOOKUP(Table_1[[#This Row],[EAN]],'[1]Planilha1'!$E:$R,13,0)</f>
        <v>#N/A</v>
      </c>
      <c r="CI2186" s="188">
        <f>IF(Table_1[[#This Row],[STATUS MERCADO]]="GO",Table_1[[#This Row],[M. BRUTA TOTAL]],0)</f>
        <v>0</v>
      </c>
      <c r="CJ2186" s="188">
        <f>IF(Table_1[[#This Row],[STATUS MERCADO]]="GO",Table_1[[#This Row],[PV UNIT. REALIZADO]]*Table_1[[#This Row],[QUANTIDADE]],0)</f>
        <v>0</v>
      </c>
    </row>
    <row r="2187" ht="15" hidden="1">
      <c r="A2187" s="7"/>
      <c r="B2187" s="84" t="s">
        <v>400</v>
      </c>
      <c r="C2187" s="75">
        <v>223873</v>
      </c>
      <c r="D2187" s="75" t="s">
        <v>2508</v>
      </c>
      <c r="E2187" s="85">
        <v>7891024041062</v>
      </c>
      <c r="F2187" s="86" t="s">
        <v>2509</v>
      </c>
      <c r="G2187" s="75" t="s">
        <v>20</v>
      </c>
      <c r="H2187" s="75">
        <v>1850</v>
      </c>
      <c r="I2187" s="87" t="s">
        <v>1411</v>
      </c>
      <c r="J2187" s="75" t="s">
        <v>1404</v>
      </c>
      <c r="K2187" s="88" t="s">
        <v>1177</v>
      </c>
      <c r="L2187" s="88">
        <v>12</v>
      </c>
      <c r="M2187" s="88">
        <v>0</v>
      </c>
      <c r="N2187" s="75" t="s">
        <v>85</v>
      </c>
      <c r="O2187" s="75" t="s">
        <v>1739</v>
      </c>
      <c r="P2187" s="89"/>
      <c r="Q2187" s="90">
        <f>(17/100+7.6/100+1.65/100)*P2187</f>
        <v>0</v>
      </c>
      <c r="R2187" s="90"/>
      <c r="S2187" s="90"/>
      <c r="T2187" s="90"/>
      <c r="U2187" s="90"/>
      <c r="V2187" s="90">
        <f>+P2187-Q2187+R2187+S2187+T2187+U2187</f>
        <v>0</v>
      </c>
      <c r="W2187" s="91">
        <f>(1.02/100)</f>
        <v>1.02E-2</v>
      </c>
      <c r="X2187" s="91">
        <v>4.8E-3</v>
      </c>
      <c r="Y2187" s="91">
        <v>0.17</v>
      </c>
      <c r="Z2187" s="91">
        <v>1.65E-2</v>
      </c>
      <c r="AA2187" s="91">
        <v>7.6E-2</v>
      </c>
      <c r="AB2187" s="91">
        <f>SUM(W2187:AA2187)</f>
        <v>0.2775</v>
      </c>
      <c r="AC2187" s="75">
        <v>12</v>
      </c>
      <c r="AD2187" s="92">
        <f>IF(AL2187="","",+AC2187*AL2187)</f>
      </c>
      <c r="AE2187" s="93">
        <f>IF(AL2187="","",+AL2187*AB2187)</f>
      </c>
      <c r="AF2187" s="92">
        <f>IF(AL2187="","",+AL2187-AE2187)</f>
      </c>
      <c r="AG2187" s="93">
        <f>+V2187</f>
        <v>0</v>
      </c>
      <c r="AH2187" s="92">
        <f>IF(AF2187="","",+AF2187-AG2187)</f>
      </c>
      <c r="AI2187" s="92">
        <f>IF(AH2187="","",+AH2187*AC2187)</f>
      </c>
      <c r="AJ2187" s="93"/>
      <c r="AK2187" s="94">
        <v>0.33</v>
      </c>
      <c r="AL2187" s="93">
        <f>IF(V2187=0,"",V2187/(1-AB2187-AK2187))</f>
      </c>
      <c r="AM2187" s="95">
        <v>0.33</v>
      </c>
      <c r="AN2187" s="93">
        <f>IF(V2187=0,"",V2187/(1-AB2187-AM2187))</f>
      </c>
      <c r="AO2187" s="96">
        <v>1.2</v>
      </c>
      <c r="AP2187" s="93">
        <f>IF(BD!AJ2187="","",BD!AJ2187*BD!AO2187)</f>
      </c>
      <c r="AQ2187" s="91">
        <f>BD!AM2187/BD!AK2187-1</f>
        <v>0</v>
      </c>
      <c r="AR2187" s="91">
        <f>IF(BD!AN2187="","",IF(BD!AJ2187="","",BD!AN2187/BD!AJ2187-1))</f>
      </c>
      <c r="AS2187" s="91">
        <f>IF(BD!AN2187="","",IF(BD!AN2187&lt;BD!AL2187,"ABAIXO DA META","DENTRO DA META"))</f>
      </c>
      <c r="AT2187" s="91" t="str">
        <f>IF(BD!AJ2187="","EM ANÁLISE",IF(BD!AP2187&gt;=BD!AN2187,"GO", "NO GO"))</f>
        <v>EM ANÁLISE</v>
      </c>
      <c r="AU2187" s="97">
        <f>IF(AN2187="","",+BD!$AN2187-AJ2187)</f>
      </c>
      <c r="AV2187" s="98"/>
      <c r="AW2187" s="90">
        <f>BD!P2187*BD!AC2187</f>
        <v>0</v>
      </c>
      <c r="AX2187" s="90">
        <f>BD!V2187*BD!AC2187</f>
        <v>0</v>
      </c>
      <c r="AY2187" s="90">
        <f>IF(BD!AN2187="","",BD!AN2187*BD!AC2187)</f>
      </c>
      <c r="AZ2187" s="75" t="s">
        <v>123</v>
      </c>
      <c r="BA2187" s="75"/>
      <c r="BB2187" s="75"/>
      <c r="BC2187" s="75"/>
      <c r="BD2187" s="104"/>
      <c r="BE2187" s="104"/>
      <c r="BF2187" s="101"/>
      <c r="BG2187" s="101"/>
      <c r="BH2187" s="101"/>
      <c r="BI2187" s="101"/>
      <c r="BJ2187" s="101"/>
      <c r="BK2187" s="101"/>
      <c r="BL2187" s="101"/>
      <c r="BM2187" s="101"/>
      <c r="BN2187" s="101"/>
      <c r="BO2187" s="103"/>
      <c r="BP2187" s="101"/>
      <c r="BQ2187" s="101"/>
      <c r="BR2187" s="101"/>
      <c r="BS2187" s="101"/>
      <c r="BT2187" s="101"/>
      <c r="BU2187" s="101"/>
      <c r="BV2187" s="101"/>
      <c r="BW2187" s="101"/>
      <c r="BX2187" s="101"/>
      <c r="BY2187" s="101"/>
      <c r="BZ2187" s="101"/>
      <c r="CA2187" s="101"/>
      <c r="CB2187" s="101"/>
      <c r="CC2187" s="101"/>
      <c r="CD2187" s="101"/>
      <c r="CE2187" s="101"/>
      <c r="CF2187" s="101"/>
      <c r="CG2187" s="37" t="e">
        <f>VLOOKUP(Table_1[[#This Row],[EAN]],'[1]Planilha1'!$E:$R,13,0)</f>
        <v>#N/A</v>
      </c>
      <c r="CI2187" s="188">
        <f>IF(Table_1[[#This Row],[STATUS MERCADO]]="GO",Table_1[[#This Row],[M. BRUTA TOTAL]],0)</f>
        <v>0</v>
      </c>
      <c r="CJ2187" s="188">
        <f>IF(Table_1[[#This Row],[STATUS MERCADO]]="GO",Table_1[[#This Row],[PV UNIT. REALIZADO]]*Table_1[[#This Row],[QUANTIDADE]],0)</f>
        <v>0</v>
      </c>
    </row>
    <row r="2188" ht="15" hidden="1">
      <c r="A2188" s="7"/>
      <c r="B2188" s="84" t="s">
        <v>400</v>
      </c>
      <c r="C2188" s="75">
        <v>223874</v>
      </c>
      <c r="D2188" s="75" t="s">
        <v>2510</v>
      </c>
      <c r="E2188" s="85">
        <v>7891024042281</v>
      </c>
      <c r="F2188" s="86" t="s">
        <v>2511</v>
      </c>
      <c r="G2188" s="75" t="s">
        <v>20</v>
      </c>
      <c r="H2188" s="75">
        <v>1850</v>
      </c>
      <c r="I2188" s="87" t="s">
        <v>1411</v>
      </c>
      <c r="J2188" s="75" t="s">
        <v>1404</v>
      </c>
      <c r="K2188" s="88" t="s">
        <v>1177</v>
      </c>
      <c r="L2188" s="88">
        <v>12</v>
      </c>
      <c r="M2188" s="88">
        <v>0</v>
      </c>
      <c r="N2188" s="75" t="s">
        <v>85</v>
      </c>
      <c r="O2188" s="75" t="s">
        <v>1739</v>
      </c>
      <c r="P2188" s="89"/>
      <c r="Q2188" s="90">
        <f>(17/100+7.6/100+1.65/100)*P2188</f>
        <v>0</v>
      </c>
      <c r="R2188" s="90"/>
      <c r="S2188" s="90"/>
      <c r="T2188" s="90"/>
      <c r="U2188" s="90"/>
      <c r="V2188" s="90">
        <f>+P2188-Q2188+R2188+S2188+T2188+U2188</f>
        <v>0</v>
      </c>
      <c r="W2188" s="91">
        <f>(1.02/100)</f>
        <v>1.02E-2</v>
      </c>
      <c r="X2188" s="91">
        <v>4.8E-3</v>
      </c>
      <c r="Y2188" s="91">
        <v>0.17</v>
      </c>
      <c r="Z2188" s="91">
        <v>1.65E-2</v>
      </c>
      <c r="AA2188" s="91">
        <v>7.6E-2</v>
      </c>
      <c r="AB2188" s="91">
        <f>SUM(W2188:AA2188)</f>
        <v>0.2775</v>
      </c>
      <c r="AC2188" s="75">
        <v>12</v>
      </c>
      <c r="AD2188" s="92">
        <f>IF(AL2188="","",+AC2188*AL2188)</f>
      </c>
      <c r="AE2188" s="93">
        <f>IF(AL2188="","",+AL2188*AB2188)</f>
      </c>
      <c r="AF2188" s="92">
        <f>IF(AL2188="","",+AL2188-AE2188)</f>
      </c>
      <c r="AG2188" s="93">
        <f>+V2188</f>
        <v>0</v>
      </c>
      <c r="AH2188" s="92">
        <f>IF(AF2188="","",+AF2188-AG2188)</f>
      </c>
      <c r="AI2188" s="92">
        <f>IF(AH2188="","",+AH2188*AC2188)</f>
      </c>
      <c r="AJ2188" s="93"/>
      <c r="AK2188" s="94">
        <v>0.33</v>
      </c>
      <c r="AL2188" s="93">
        <f>IF(V2188=0,"",V2188/(1-AB2188-AK2188))</f>
      </c>
      <c r="AM2188" s="95">
        <v>0.33</v>
      </c>
      <c r="AN2188" s="93">
        <f>IF(V2188=0,"",V2188/(1-AB2188-AM2188))</f>
      </c>
      <c r="AO2188" s="96">
        <v>1.2</v>
      </c>
      <c r="AP2188" s="93">
        <f>IF(BD!AJ2188="","",BD!AJ2188*BD!AO2188)</f>
      </c>
      <c r="AQ2188" s="91">
        <f>BD!AM2188/BD!AK2188-1</f>
        <v>0</v>
      </c>
      <c r="AR2188" s="91">
        <f>IF(BD!AN2188="","",IF(BD!AJ2188="","",BD!AN2188/BD!AJ2188-1))</f>
      </c>
      <c r="AS2188" s="91">
        <f>IF(BD!AN2188="","",IF(BD!AN2188&lt;BD!AL2188,"ABAIXO DA META","DENTRO DA META"))</f>
      </c>
      <c r="AT2188" s="91" t="str">
        <f>IF(BD!AJ2188="","EM ANÁLISE",IF(BD!AP2188&gt;=BD!AN2188,"GO", "NO GO"))</f>
        <v>EM ANÁLISE</v>
      </c>
      <c r="AU2188" s="97">
        <f>IF(AN2188="","",+BD!$AN2188-AJ2188)</f>
      </c>
      <c r="AV2188" s="98"/>
      <c r="AW2188" s="90">
        <f>BD!P2188*BD!AC2188</f>
        <v>0</v>
      </c>
      <c r="AX2188" s="90">
        <f>BD!V2188*BD!AC2188</f>
        <v>0</v>
      </c>
      <c r="AY2188" s="90">
        <f>IF(BD!AN2188="","",BD!AN2188*BD!AC2188)</f>
      </c>
      <c r="AZ2188" s="75" t="s">
        <v>123</v>
      </c>
      <c r="BA2188" s="75"/>
      <c r="BB2188" s="75"/>
      <c r="BC2188" s="75"/>
      <c r="BD2188" s="104"/>
      <c r="BE2188" s="104"/>
      <c r="BF2188" s="101"/>
      <c r="BG2188" s="101"/>
      <c r="BH2188" s="101"/>
      <c r="BI2188" s="101"/>
      <c r="BJ2188" s="101"/>
      <c r="BK2188" s="101"/>
      <c r="BL2188" s="101"/>
      <c r="BM2188" s="101"/>
      <c r="BN2188" s="101"/>
      <c r="BO2188" s="103"/>
      <c r="BP2188" s="101"/>
      <c r="BQ2188" s="101"/>
      <c r="BR2188" s="101"/>
      <c r="BS2188" s="101"/>
      <c r="BT2188" s="101"/>
      <c r="BU2188" s="101"/>
      <c r="BV2188" s="101"/>
      <c r="BW2188" s="101"/>
      <c r="BX2188" s="101"/>
      <c r="BY2188" s="101"/>
      <c r="BZ2188" s="101"/>
      <c r="CA2188" s="101"/>
      <c r="CB2188" s="101"/>
      <c r="CC2188" s="101"/>
      <c r="CD2188" s="101"/>
      <c r="CE2188" s="101"/>
      <c r="CF2188" s="101"/>
      <c r="CG2188" s="37" t="e">
        <f>VLOOKUP(Table_1[[#This Row],[EAN]],'[1]Planilha1'!$E:$R,13,0)</f>
        <v>#N/A</v>
      </c>
      <c r="CI2188" s="188">
        <f>IF(Table_1[[#This Row],[STATUS MERCADO]]="GO",Table_1[[#This Row],[M. BRUTA TOTAL]],0)</f>
        <v>0</v>
      </c>
      <c r="CJ2188" s="188">
        <f>IF(Table_1[[#This Row],[STATUS MERCADO]]="GO",Table_1[[#This Row],[PV UNIT. REALIZADO]]*Table_1[[#This Row],[QUANTIDADE]],0)</f>
        <v>0</v>
      </c>
    </row>
    <row r="2189" ht="15" hidden="1">
      <c r="A2189" s="7"/>
      <c r="B2189" s="84" t="s">
        <v>400</v>
      </c>
      <c r="C2189" s="75">
        <v>223875</v>
      </c>
      <c r="D2189" s="75" t="s">
        <v>2512</v>
      </c>
      <c r="E2189" s="85">
        <v>7891024042298</v>
      </c>
      <c r="F2189" s="86" t="s">
        <v>2513</v>
      </c>
      <c r="G2189" s="75" t="s">
        <v>20</v>
      </c>
      <c r="H2189" s="75">
        <v>1850</v>
      </c>
      <c r="I2189" s="87" t="s">
        <v>1411</v>
      </c>
      <c r="J2189" s="75" t="s">
        <v>1404</v>
      </c>
      <c r="K2189" s="88" t="s">
        <v>1177</v>
      </c>
      <c r="L2189" s="88">
        <v>12</v>
      </c>
      <c r="M2189" s="88">
        <v>0</v>
      </c>
      <c r="N2189" s="75" t="s">
        <v>85</v>
      </c>
      <c r="O2189" s="75" t="s">
        <v>1739</v>
      </c>
      <c r="P2189" s="89"/>
      <c r="Q2189" s="90">
        <f>(17/100+7.6/100+1.65/100)*P2189</f>
        <v>0</v>
      </c>
      <c r="R2189" s="90"/>
      <c r="S2189" s="90"/>
      <c r="T2189" s="90"/>
      <c r="U2189" s="90"/>
      <c r="V2189" s="90">
        <f>+P2189-Q2189+R2189+S2189+T2189+U2189</f>
        <v>0</v>
      </c>
      <c r="W2189" s="91">
        <f>(1.02/100)</f>
        <v>1.02E-2</v>
      </c>
      <c r="X2189" s="91">
        <v>4.8E-3</v>
      </c>
      <c r="Y2189" s="91">
        <v>0.17</v>
      </c>
      <c r="Z2189" s="91">
        <v>1.65E-2</v>
      </c>
      <c r="AA2189" s="91">
        <v>7.6E-2</v>
      </c>
      <c r="AB2189" s="91">
        <f>SUM(W2189:AA2189)</f>
        <v>0.2775</v>
      </c>
      <c r="AC2189" s="75">
        <v>12</v>
      </c>
      <c r="AD2189" s="92">
        <f>IF(AL2189="","",+AC2189*AL2189)</f>
      </c>
      <c r="AE2189" s="93">
        <f>IF(AL2189="","",+AL2189*AB2189)</f>
      </c>
      <c r="AF2189" s="92">
        <f>IF(AL2189="","",+AL2189-AE2189)</f>
      </c>
      <c r="AG2189" s="93">
        <f>+V2189</f>
        <v>0</v>
      </c>
      <c r="AH2189" s="92">
        <f>IF(AF2189="","",+AF2189-AG2189)</f>
      </c>
      <c r="AI2189" s="92">
        <f>IF(AH2189="","",+AH2189*AC2189)</f>
      </c>
      <c r="AJ2189" s="93"/>
      <c r="AK2189" s="94">
        <v>0.33</v>
      </c>
      <c r="AL2189" s="93">
        <f>IF(V2189=0,"",V2189/(1-AB2189-AK2189))</f>
      </c>
      <c r="AM2189" s="95">
        <v>0.33</v>
      </c>
      <c r="AN2189" s="93">
        <f>IF(V2189=0,"",V2189/(1-AB2189-AM2189))</f>
      </c>
      <c r="AO2189" s="96">
        <v>1.2</v>
      </c>
      <c r="AP2189" s="93">
        <f>IF(BD!AJ2189="","",BD!AJ2189*BD!AO2189)</f>
      </c>
      <c r="AQ2189" s="91">
        <f>BD!AM2189/BD!AK2189-1</f>
        <v>0</v>
      </c>
      <c r="AR2189" s="91">
        <f>IF(BD!AN2189="","",IF(BD!AJ2189="","",BD!AN2189/BD!AJ2189-1))</f>
      </c>
      <c r="AS2189" s="91">
        <f>IF(BD!AN2189="","",IF(BD!AN2189&lt;BD!AL2189,"ABAIXO DA META","DENTRO DA META"))</f>
      </c>
      <c r="AT2189" s="91" t="str">
        <f>IF(BD!AJ2189="","EM ANÁLISE",IF(BD!AP2189&gt;=BD!AN2189,"GO", "NO GO"))</f>
        <v>EM ANÁLISE</v>
      </c>
      <c r="AU2189" s="97">
        <f>IF(AN2189="","",+BD!$AN2189-AJ2189)</f>
      </c>
      <c r="AV2189" s="98"/>
      <c r="AW2189" s="90">
        <f>BD!P2189*BD!AC2189</f>
        <v>0</v>
      </c>
      <c r="AX2189" s="90">
        <f>BD!V2189*BD!AC2189</f>
        <v>0</v>
      </c>
      <c r="AY2189" s="90">
        <f>IF(BD!AN2189="","",BD!AN2189*BD!AC2189)</f>
      </c>
      <c r="AZ2189" s="75" t="s">
        <v>123</v>
      </c>
      <c r="BA2189" s="75"/>
      <c r="BB2189" s="75"/>
      <c r="BC2189" s="75"/>
      <c r="BD2189" s="104"/>
      <c r="BE2189" s="104"/>
      <c r="BF2189" s="101"/>
      <c r="BG2189" s="101"/>
      <c r="BH2189" s="101"/>
      <c r="BI2189" s="101"/>
      <c r="BJ2189" s="101"/>
      <c r="BK2189" s="101"/>
      <c r="BL2189" s="101"/>
      <c r="BM2189" s="101"/>
      <c r="BN2189" s="101"/>
      <c r="BO2189" s="103"/>
      <c r="BP2189" s="101"/>
      <c r="BQ2189" s="101"/>
      <c r="BR2189" s="101"/>
      <c r="BS2189" s="101"/>
      <c r="BT2189" s="101"/>
      <c r="BU2189" s="101"/>
      <c r="BV2189" s="101"/>
      <c r="BW2189" s="101"/>
      <c r="BX2189" s="101"/>
      <c r="BY2189" s="101"/>
      <c r="BZ2189" s="101"/>
      <c r="CA2189" s="101"/>
      <c r="CB2189" s="101"/>
      <c r="CC2189" s="101"/>
      <c r="CD2189" s="101"/>
      <c r="CE2189" s="101"/>
      <c r="CF2189" s="101"/>
      <c r="CG2189" s="37" t="e">
        <f>VLOOKUP(Table_1[[#This Row],[EAN]],'[1]Planilha1'!$E:$R,13,0)</f>
        <v>#N/A</v>
      </c>
      <c r="CI2189" s="188">
        <f>IF(Table_1[[#This Row],[STATUS MERCADO]]="GO",Table_1[[#This Row],[M. BRUTA TOTAL]],0)</f>
        <v>0</v>
      </c>
      <c r="CJ2189" s="188">
        <f>IF(Table_1[[#This Row],[STATUS MERCADO]]="GO",Table_1[[#This Row],[PV UNIT. REALIZADO]]*Table_1[[#This Row],[QUANTIDADE]],0)</f>
        <v>0</v>
      </c>
    </row>
    <row r="2190" ht="15" hidden="1">
      <c r="A2190" s="7"/>
      <c r="B2190" s="84" t="s">
        <v>400</v>
      </c>
      <c r="C2190" s="75">
        <v>223876</v>
      </c>
      <c r="D2190" s="75">
        <v>61013933</v>
      </c>
      <c r="E2190" s="85">
        <v>7509546670898</v>
      </c>
      <c r="F2190" s="86" t="s">
        <v>2514</v>
      </c>
      <c r="G2190" s="75" t="s">
        <v>15</v>
      </c>
      <c r="H2190" s="75">
        <v>1620</v>
      </c>
      <c r="I2190" s="87" t="s">
        <v>1541</v>
      </c>
      <c r="J2190" s="75" t="s">
        <v>1542</v>
      </c>
      <c r="K2190" s="88" t="s">
        <v>1177</v>
      </c>
      <c r="L2190" s="88">
        <v>72</v>
      </c>
      <c r="M2190" s="88">
        <v>0</v>
      </c>
      <c r="N2190" s="75" t="s">
        <v>85</v>
      </c>
      <c r="O2190" s="75" t="s">
        <v>1739</v>
      </c>
      <c r="P2190" s="89"/>
      <c r="Q2190" s="90">
        <f>(17/100+7.6/100+1.65/100)*P2190</f>
        <v>0</v>
      </c>
      <c r="R2190" s="90"/>
      <c r="S2190" s="90"/>
      <c r="T2190" s="90"/>
      <c r="U2190" s="90"/>
      <c r="V2190" s="90">
        <f>+P2190-Q2190+R2190+S2190+T2190+U2190</f>
        <v>0</v>
      </c>
      <c r="W2190" s="91">
        <f>(1.02/100)</f>
        <v>1.02E-2</v>
      </c>
      <c r="X2190" s="91">
        <v>4.8E-3</v>
      </c>
      <c r="Y2190" s="91">
        <v>0.17</v>
      </c>
      <c r="Z2190" s="91">
        <v>1.65E-2</v>
      </c>
      <c r="AA2190" s="91">
        <v>7.6E-2</v>
      </c>
      <c r="AB2190" s="91">
        <f>SUM(W2190:AA2190)</f>
        <v>0.2775</v>
      </c>
      <c r="AC2190" s="75">
        <v>12</v>
      </c>
      <c r="AD2190" s="92">
        <f>IF(AL2190="","",+AC2190*AL2190)</f>
      </c>
      <c r="AE2190" s="93">
        <f>IF(AL2190="","",+AL2190*AB2190)</f>
      </c>
      <c r="AF2190" s="92">
        <f>IF(AL2190="","",+AL2190-AE2190)</f>
      </c>
      <c r="AG2190" s="93">
        <f>+V2190</f>
        <v>0</v>
      </c>
      <c r="AH2190" s="92">
        <f>IF(AF2190="","",+AF2190-AG2190)</f>
      </c>
      <c r="AI2190" s="92">
        <f>IF(AH2190="","",+AH2190*AC2190)</f>
      </c>
      <c r="AJ2190" s="93"/>
      <c r="AK2190" s="94">
        <v>0.33</v>
      </c>
      <c r="AL2190" s="93">
        <f>IF(V2190=0,"",V2190/(1-AB2190-AK2190))</f>
      </c>
      <c r="AM2190" s="95">
        <v>0.33</v>
      </c>
      <c r="AN2190" s="93">
        <f>IF(V2190=0,"",V2190/(1-AB2190-AM2190))</f>
      </c>
      <c r="AO2190" s="96">
        <v>1.2</v>
      </c>
      <c r="AP2190" s="93">
        <f>IF(BD!AJ2190="","",BD!AJ2190*BD!AO2190)</f>
      </c>
      <c r="AQ2190" s="91">
        <f>BD!AM2190/BD!AK2190-1</f>
        <v>0</v>
      </c>
      <c r="AR2190" s="91">
        <f>IF(BD!AN2190="","",IF(BD!AJ2190="","",BD!AN2190/BD!AJ2190-1))</f>
      </c>
      <c r="AS2190" s="91">
        <f>IF(BD!AN2190="","",IF(BD!AN2190&lt;BD!AL2190,"ABAIXO DA META","DENTRO DA META"))</f>
      </c>
      <c r="AT2190" s="91" t="str">
        <f>IF(BD!AJ2190="","EM ANÁLISE",IF(BD!AP2190&gt;=BD!AN2190,"GO", "NO GO"))</f>
        <v>EM ANÁLISE</v>
      </c>
      <c r="AU2190" s="97">
        <f>IF(AN2190="","",+BD!$AN2190-AJ2190)</f>
      </c>
      <c r="AV2190" s="98"/>
      <c r="AW2190" s="90">
        <f>BD!P2190*BD!AC2190</f>
        <v>0</v>
      </c>
      <c r="AX2190" s="90">
        <f>BD!V2190*BD!AC2190</f>
        <v>0</v>
      </c>
      <c r="AY2190" s="90">
        <f>IF(BD!AN2190="","",BD!AN2190*BD!AC2190)</f>
      </c>
      <c r="AZ2190" s="75" t="s">
        <v>123</v>
      </c>
      <c r="BA2190" s="75"/>
      <c r="BB2190" s="75"/>
      <c r="BC2190" s="75"/>
      <c r="BD2190" s="104"/>
      <c r="BE2190" s="104"/>
      <c r="BF2190" s="101"/>
      <c r="BG2190" s="101"/>
      <c r="BH2190" s="101"/>
      <c r="BI2190" s="101"/>
      <c r="BJ2190" s="101"/>
      <c r="BK2190" s="101"/>
      <c r="BL2190" s="101"/>
      <c r="BM2190" s="101"/>
      <c r="BN2190" s="101"/>
      <c r="BO2190" s="103"/>
      <c r="BP2190" s="101"/>
      <c r="BQ2190" s="101"/>
      <c r="BR2190" s="101"/>
      <c r="BS2190" s="101"/>
      <c r="BT2190" s="101"/>
      <c r="BU2190" s="101"/>
      <c r="BV2190" s="101"/>
      <c r="BW2190" s="101"/>
      <c r="BX2190" s="101"/>
      <c r="BY2190" s="101"/>
      <c r="BZ2190" s="101"/>
      <c r="CA2190" s="101"/>
      <c r="CB2190" s="101"/>
      <c r="CC2190" s="101"/>
      <c r="CD2190" s="101"/>
      <c r="CE2190" s="101"/>
      <c r="CF2190" s="101"/>
      <c r="CG2190" s="37" t="e">
        <f>VLOOKUP(Table_1[[#This Row],[EAN]],'[1]Planilha1'!$E:$R,13,0)</f>
        <v>#N/A</v>
      </c>
      <c r="CI2190" s="188">
        <f>IF(Table_1[[#This Row],[STATUS MERCADO]]="GO",Table_1[[#This Row],[M. BRUTA TOTAL]],0)</f>
        <v>0</v>
      </c>
      <c r="CJ2190" s="188">
        <f>IF(Table_1[[#This Row],[STATUS MERCADO]]="GO",Table_1[[#This Row],[PV UNIT. REALIZADO]]*Table_1[[#This Row],[QUANTIDADE]],0)</f>
        <v>0</v>
      </c>
    </row>
    <row r="2191" ht="15" hidden="1">
      <c r="A2191" s="7"/>
      <c r="B2191" s="84" t="s">
        <v>400</v>
      </c>
      <c r="C2191" s="75">
        <v>223877</v>
      </c>
      <c r="D2191" s="75">
        <v>61016881</v>
      </c>
      <c r="E2191" s="85">
        <v>7509546673141</v>
      </c>
      <c r="F2191" s="86" t="s">
        <v>2515</v>
      </c>
      <c r="G2191" s="75" t="s">
        <v>15</v>
      </c>
      <c r="H2191" s="75">
        <v>1620</v>
      </c>
      <c r="I2191" s="87" t="s">
        <v>1541</v>
      </c>
      <c r="J2191" s="75" t="s">
        <v>1719</v>
      </c>
      <c r="K2191" s="88" t="s">
        <v>1177</v>
      </c>
      <c r="L2191" s="88">
        <v>12</v>
      </c>
      <c r="M2191" s="88">
        <v>0</v>
      </c>
      <c r="N2191" s="75" t="s">
        <v>85</v>
      </c>
      <c r="O2191" s="75" t="s">
        <v>1739</v>
      </c>
      <c r="P2191" s="89"/>
      <c r="Q2191" s="90">
        <f>(17/100+7.6/100+1.65/100)*P2191</f>
        <v>0</v>
      </c>
      <c r="R2191" s="90"/>
      <c r="S2191" s="90"/>
      <c r="T2191" s="90"/>
      <c r="U2191" s="90"/>
      <c r="V2191" s="90">
        <f>+P2191-Q2191+R2191+S2191+T2191+U2191</f>
        <v>0</v>
      </c>
      <c r="W2191" s="91">
        <f>(1.02/100)</f>
        <v>1.02E-2</v>
      </c>
      <c r="X2191" s="91">
        <v>4.8E-3</v>
      </c>
      <c r="Y2191" s="91">
        <v>0.17</v>
      </c>
      <c r="Z2191" s="91">
        <v>1.65E-2</v>
      </c>
      <c r="AA2191" s="91">
        <v>7.6E-2</v>
      </c>
      <c r="AB2191" s="91">
        <f>SUM(W2191:AA2191)</f>
        <v>0.2775</v>
      </c>
      <c r="AC2191" s="75">
        <v>12</v>
      </c>
      <c r="AD2191" s="92">
        <f>IF(AL2191="","",+AC2191*AL2191)</f>
      </c>
      <c r="AE2191" s="93">
        <f>IF(AL2191="","",+AL2191*AB2191)</f>
      </c>
      <c r="AF2191" s="92">
        <f>IF(AL2191="","",+AL2191-AE2191)</f>
      </c>
      <c r="AG2191" s="93">
        <f>+V2191</f>
        <v>0</v>
      </c>
      <c r="AH2191" s="92">
        <f>IF(AF2191="","",+AF2191-AG2191)</f>
      </c>
      <c r="AI2191" s="92">
        <f>IF(AH2191="","",+AH2191*AC2191)</f>
      </c>
      <c r="AJ2191" s="93"/>
      <c r="AK2191" s="94">
        <v>0.33</v>
      </c>
      <c r="AL2191" s="93">
        <f>IF(V2191=0,"",V2191/(1-AB2191-AK2191))</f>
      </c>
      <c r="AM2191" s="95">
        <v>0.33</v>
      </c>
      <c r="AN2191" s="93">
        <f>IF(V2191=0,"",V2191/(1-AB2191-AM2191))</f>
      </c>
      <c r="AO2191" s="96">
        <v>1.2</v>
      </c>
      <c r="AP2191" s="93">
        <f>IF(BD!AJ2191="","",BD!AJ2191*BD!AO2191)</f>
      </c>
      <c r="AQ2191" s="91">
        <f>BD!AM2191/BD!AK2191-1</f>
        <v>0</v>
      </c>
      <c r="AR2191" s="91">
        <f>IF(BD!AN2191="","",IF(BD!AJ2191="","",BD!AN2191/BD!AJ2191-1))</f>
      </c>
      <c r="AS2191" s="91">
        <f>IF(BD!AN2191="","",IF(BD!AN2191&lt;BD!AL2191,"ABAIXO DA META","DENTRO DA META"))</f>
      </c>
      <c r="AT2191" s="91" t="str">
        <f>IF(BD!AJ2191="","EM ANÁLISE",IF(BD!AP2191&gt;=BD!AN2191,"GO", "NO GO"))</f>
        <v>EM ANÁLISE</v>
      </c>
      <c r="AU2191" s="97">
        <f>IF(AN2191="","",+BD!$AN2191-AJ2191)</f>
      </c>
      <c r="AV2191" s="98"/>
      <c r="AW2191" s="90">
        <f>BD!P2191*BD!AC2191</f>
        <v>0</v>
      </c>
      <c r="AX2191" s="90">
        <f>BD!V2191*BD!AC2191</f>
        <v>0</v>
      </c>
      <c r="AY2191" s="90">
        <f>IF(BD!AN2191="","",BD!AN2191*BD!AC2191)</f>
      </c>
      <c r="AZ2191" s="75" t="s">
        <v>123</v>
      </c>
      <c r="BA2191" s="75"/>
      <c r="BB2191" s="75"/>
      <c r="BC2191" s="75"/>
      <c r="BD2191" s="104"/>
      <c r="BE2191" s="104"/>
      <c r="BF2191" s="101"/>
      <c r="BG2191" s="101"/>
      <c r="BH2191" s="101"/>
      <c r="BI2191" s="101"/>
      <c r="BJ2191" s="101"/>
      <c r="BK2191" s="101"/>
      <c r="BL2191" s="101"/>
      <c r="BM2191" s="101"/>
      <c r="BN2191" s="101"/>
      <c r="BO2191" s="103"/>
      <c r="BP2191" s="101"/>
      <c r="BQ2191" s="101"/>
      <c r="BR2191" s="101"/>
      <c r="BS2191" s="101"/>
      <c r="BT2191" s="101"/>
      <c r="BU2191" s="101"/>
      <c r="BV2191" s="101"/>
      <c r="BW2191" s="101"/>
      <c r="BX2191" s="101"/>
      <c r="BY2191" s="101"/>
      <c r="BZ2191" s="101"/>
      <c r="CA2191" s="101"/>
      <c r="CB2191" s="101"/>
      <c r="CC2191" s="101"/>
      <c r="CD2191" s="101"/>
      <c r="CE2191" s="101"/>
      <c r="CF2191" s="101"/>
      <c r="CG2191" s="37" t="e">
        <f>VLOOKUP(Table_1[[#This Row],[EAN]],'[1]Planilha1'!$E:$R,13,0)</f>
        <v>#N/A</v>
      </c>
      <c r="CI2191" s="188">
        <f>IF(Table_1[[#This Row],[STATUS MERCADO]]="GO",Table_1[[#This Row],[M. BRUTA TOTAL]],0)</f>
        <v>0</v>
      </c>
      <c r="CJ2191" s="188">
        <f>IF(Table_1[[#This Row],[STATUS MERCADO]]="GO",Table_1[[#This Row],[PV UNIT. REALIZADO]]*Table_1[[#This Row],[QUANTIDADE]],0)</f>
        <v>0</v>
      </c>
    </row>
    <row r="2192" ht="15" hidden="1">
      <c r="A2192" s="7"/>
      <c r="B2192" s="84" t="s">
        <v>400</v>
      </c>
      <c r="C2192" s="75">
        <v>223878</v>
      </c>
      <c r="D2192" s="75">
        <v>61005984</v>
      </c>
      <c r="E2192" s="85">
        <v>7509546659527</v>
      </c>
      <c r="F2192" s="86" t="s">
        <v>2516</v>
      </c>
      <c r="G2192" s="75" t="s">
        <v>15</v>
      </c>
      <c r="H2192" s="75">
        <v>560</v>
      </c>
      <c r="I2192" s="87" t="s">
        <v>1560</v>
      </c>
      <c r="J2192" s="75" t="s">
        <v>1628</v>
      </c>
      <c r="K2192" s="88" t="s">
        <v>1177</v>
      </c>
      <c r="L2192" s="88">
        <v>12</v>
      </c>
      <c r="M2192" s="88">
        <v>0</v>
      </c>
      <c r="N2192" s="75" t="s">
        <v>85</v>
      </c>
      <c r="O2192" s="75" t="s">
        <v>1739</v>
      </c>
      <c r="P2192" s="89"/>
      <c r="Q2192" s="90">
        <f>(17/100+7.6/100+1.65/100)*P2192</f>
        <v>0</v>
      </c>
      <c r="R2192" s="90"/>
      <c r="S2192" s="90"/>
      <c r="T2192" s="90"/>
      <c r="U2192" s="90"/>
      <c r="V2192" s="90">
        <f>+P2192-Q2192+R2192+S2192+T2192+U2192</f>
        <v>0</v>
      </c>
      <c r="W2192" s="91">
        <f>(1.02/100)</f>
        <v>1.02E-2</v>
      </c>
      <c r="X2192" s="91">
        <v>4.8E-3</v>
      </c>
      <c r="Y2192" s="91">
        <v>0.17</v>
      </c>
      <c r="Z2192" s="91">
        <v>1.65E-2</v>
      </c>
      <c r="AA2192" s="91">
        <v>7.6E-2</v>
      </c>
      <c r="AB2192" s="91">
        <f>SUM(W2192:AA2192)</f>
        <v>0.2775</v>
      </c>
      <c r="AC2192" s="75">
        <v>12</v>
      </c>
      <c r="AD2192" s="92">
        <f>IF(AL2192="","",+AC2192*AL2192)</f>
      </c>
      <c r="AE2192" s="93">
        <f>IF(AL2192="","",+AL2192*AB2192)</f>
      </c>
      <c r="AF2192" s="92">
        <f>IF(AL2192="","",+AL2192-AE2192)</f>
      </c>
      <c r="AG2192" s="93">
        <f>+V2192</f>
        <v>0</v>
      </c>
      <c r="AH2192" s="92">
        <f>IF(AF2192="","",+AF2192-AG2192)</f>
      </c>
      <c r="AI2192" s="92">
        <f>IF(AH2192="","",+AH2192*AC2192)</f>
      </c>
      <c r="AJ2192" s="93"/>
      <c r="AK2192" s="94">
        <v>0.33</v>
      </c>
      <c r="AL2192" s="93">
        <f>IF(V2192=0,"",V2192/(1-AB2192-AK2192))</f>
      </c>
      <c r="AM2192" s="95">
        <v>0.33</v>
      </c>
      <c r="AN2192" s="93">
        <f>IF(V2192=0,"",V2192/(1-AB2192-AM2192))</f>
      </c>
      <c r="AO2192" s="96">
        <v>1.2</v>
      </c>
      <c r="AP2192" s="93">
        <f>IF(BD!AJ2192="","",BD!AJ2192*BD!AO2192)</f>
      </c>
      <c r="AQ2192" s="91">
        <f>BD!AM2192/BD!AK2192-1</f>
        <v>0</v>
      </c>
      <c r="AR2192" s="91">
        <f>IF(BD!AN2192="","",IF(BD!AJ2192="","",BD!AN2192/BD!AJ2192-1))</f>
      </c>
      <c r="AS2192" s="91">
        <f>IF(BD!AN2192="","",IF(BD!AN2192&lt;BD!AL2192,"ABAIXO DA META","DENTRO DA META"))</f>
      </c>
      <c r="AT2192" s="91" t="str">
        <f>IF(BD!AJ2192="","EM ANÁLISE",IF(BD!AP2192&gt;=BD!AN2192,"GO", "NO GO"))</f>
        <v>EM ANÁLISE</v>
      </c>
      <c r="AU2192" s="97">
        <f>IF(AN2192="","",+BD!$AN2192-AJ2192)</f>
      </c>
      <c r="AV2192" s="98"/>
      <c r="AW2192" s="90">
        <f>BD!P2192*BD!AC2192</f>
        <v>0</v>
      </c>
      <c r="AX2192" s="90">
        <f>BD!V2192*BD!AC2192</f>
        <v>0</v>
      </c>
      <c r="AY2192" s="90">
        <f>IF(BD!AN2192="","",BD!AN2192*BD!AC2192)</f>
      </c>
      <c r="AZ2192" s="75" t="s">
        <v>123</v>
      </c>
      <c r="BA2192" s="75"/>
      <c r="BB2192" s="75"/>
      <c r="BC2192" s="75"/>
      <c r="BD2192" s="104"/>
      <c r="BE2192" s="104"/>
      <c r="BF2192" s="101"/>
      <c r="BG2192" s="101"/>
      <c r="BH2192" s="101"/>
      <c r="BI2192" s="101"/>
      <c r="BJ2192" s="101"/>
      <c r="BK2192" s="101"/>
      <c r="BL2192" s="101"/>
      <c r="BM2192" s="101"/>
      <c r="BN2192" s="101"/>
      <c r="BO2192" s="103"/>
      <c r="BP2192" s="101"/>
      <c r="BQ2192" s="101"/>
      <c r="BR2192" s="101"/>
      <c r="BS2192" s="101"/>
      <c r="BT2192" s="101"/>
      <c r="BU2192" s="101"/>
      <c r="BV2192" s="101"/>
      <c r="BW2192" s="101"/>
      <c r="BX2192" s="101"/>
      <c r="BY2192" s="101"/>
      <c r="BZ2192" s="101"/>
      <c r="CA2192" s="101"/>
      <c r="CB2192" s="101"/>
      <c r="CC2192" s="101"/>
      <c r="CD2192" s="101"/>
      <c r="CE2192" s="101"/>
      <c r="CF2192" s="101"/>
      <c r="CG2192" s="37" t="e">
        <f>VLOOKUP(Table_1[[#This Row],[EAN]],'[1]Planilha1'!$E:$R,13,0)</f>
        <v>#N/A</v>
      </c>
      <c r="CI2192" s="188">
        <f>IF(Table_1[[#This Row],[STATUS MERCADO]]="GO",Table_1[[#This Row],[M. BRUTA TOTAL]],0)</f>
        <v>0</v>
      </c>
      <c r="CJ2192" s="188">
        <f>IF(Table_1[[#This Row],[STATUS MERCADO]]="GO",Table_1[[#This Row],[PV UNIT. REALIZADO]]*Table_1[[#This Row],[QUANTIDADE]],0)</f>
        <v>0</v>
      </c>
    </row>
    <row r="2193" ht="15" hidden="1">
      <c r="A2193" s="7"/>
      <c r="B2193" s="84" t="s">
        <v>400</v>
      </c>
      <c r="C2193" s="75">
        <v>223879</v>
      </c>
      <c r="D2193" s="75">
        <v>61014890</v>
      </c>
      <c r="E2193" s="85">
        <v>7509546671550</v>
      </c>
      <c r="F2193" s="86" t="s">
        <v>2517</v>
      </c>
      <c r="G2193" s="75" t="s">
        <v>15</v>
      </c>
      <c r="H2193" s="75">
        <v>1620</v>
      </c>
      <c r="I2193" s="87" t="s">
        <v>1541</v>
      </c>
      <c r="J2193" s="75" t="s">
        <v>1542</v>
      </c>
      <c r="K2193" s="88" t="s">
        <v>1177</v>
      </c>
      <c r="L2193" s="88">
        <v>48</v>
      </c>
      <c r="M2193" s="88">
        <v>0</v>
      </c>
      <c r="N2193" s="75" t="s">
        <v>85</v>
      </c>
      <c r="O2193" s="75" t="s">
        <v>1739</v>
      </c>
      <c r="P2193" s="89"/>
      <c r="Q2193" s="90">
        <f>(17/100+7.6/100+1.65/100)*P2193</f>
        <v>0</v>
      </c>
      <c r="R2193" s="90"/>
      <c r="S2193" s="90"/>
      <c r="T2193" s="90"/>
      <c r="U2193" s="90"/>
      <c r="V2193" s="90">
        <f>+P2193-Q2193+R2193+S2193+T2193+U2193</f>
        <v>0</v>
      </c>
      <c r="W2193" s="91">
        <f>(1.02/100)</f>
        <v>1.02E-2</v>
      </c>
      <c r="X2193" s="91">
        <v>4.8E-3</v>
      </c>
      <c r="Y2193" s="91">
        <v>0.17</v>
      </c>
      <c r="Z2193" s="91">
        <v>1.65E-2</v>
      </c>
      <c r="AA2193" s="91">
        <v>7.6E-2</v>
      </c>
      <c r="AB2193" s="91">
        <f>SUM(W2193:AA2193)</f>
        <v>0.2775</v>
      </c>
      <c r="AC2193" s="75">
        <v>12</v>
      </c>
      <c r="AD2193" s="92">
        <f>IF(AL2193="","",+AC2193*AL2193)</f>
      </c>
      <c r="AE2193" s="93">
        <f>IF(AL2193="","",+AL2193*AB2193)</f>
      </c>
      <c r="AF2193" s="92">
        <f>IF(AL2193="","",+AL2193-AE2193)</f>
      </c>
      <c r="AG2193" s="93">
        <f>+V2193</f>
        <v>0</v>
      </c>
      <c r="AH2193" s="92">
        <f>IF(AF2193="","",+AF2193-AG2193)</f>
      </c>
      <c r="AI2193" s="92">
        <f>IF(AH2193="","",+AH2193*AC2193)</f>
      </c>
      <c r="AJ2193" s="93"/>
      <c r="AK2193" s="94">
        <v>0.33</v>
      </c>
      <c r="AL2193" s="93">
        <f>IF(V2193=0,"",V2193/(1-AB2193-AK2193))</f>
      </c>
      <c r="AM2193" s="95">
        <v>0.33</v>
      </c>
      <c r="AN2193" s="93">
        <f>IF(V2193=0,"",V2193/(1-AB2193-AM2193))</f>
      </c>
      <c r="AO2193" s="96">
        <v>1.2</v>
      </c>
      <c r="AP2193" s="93">
        <f>IF(BD!AJ2193="","",BD!AJ2193*BD!AO2193)</f>
      </c>
      <c r="AQ2193" s="91">
        <f>BD!AM2193/BD!AK2193-1</f>
        <v>0</v>
      </c>
      <c r="AR2193" s="91">
        <f>IF(BD!AN2193="","",IF(BD!AJ2193="","",BD!AN2193/BD!AJ2193-1))</f>
      </c>
      <c r="AS2193" s="91">
        <f>IF(BD!AN2193="","",IF(BD!AN2193&lt;BD!AL2193,"ABAIXO DA META","DENTRO DA META"))</f>
      </c>
      <c r="AT2193" s="91" t="str">
        <f>IF(BD!AJ2193="","EM ANÁLISE",IF(BD!AP2193&gt;=BD!AN2193,"GO", "NO GO"))</f>
        <v>EM ANÁLISE</v>
      </c>
      <c r="AU2193" s="97">
        <f>IF(AN2193="","",+BD!$AN2193-AJ2193)</f>
      </c>
      <c r="AV2193" s="98"/>
      <c r="AW2193" s="90">
        <f>BD!P2193*BD!AC2193</f>
        <v>0</v>
      </c>
      <c r="AX2193" s="90">
        <f>BD!V2193*BD!AC2193</f>
        <v>0</v>
      </c>
      <c r="AY2193" s="90">
        <f>IF(BD!AN2193="","",BD!AN2193*BD!AC2193)</f>
      </c>
      <c r="AZ2193" s="75" t="s">
        <v>123</v>
      </c>
      <c r="BA2193" s="75"/>
      <c r="BB2193" s="75"/>
      <c r="BC2193" s="75"/>
      <c r="BD2193" s="104"/>
      <c r="BE2193" s="104"/>
      <c r="BF2193" s="101"/>
      <c r="BG2193" s="101"/>
      <c r="BH2193" s="101"/>
      <c r="BI2193" s="101"/>
      <c r="BJ2193" s="101"/>
      <c r="BK2193" s="101"/>
      <c r="BL2193" s="101"/>
      <c r="BM2193" s="101"/>
      <c r="BN2193" s="101"/>
      <c r="BO2193" s="103"/>
      <c r="BP2193" s="101"/>
      <c r="BQ2193" s="101"/>
      <c r="BR2193" s="101"/>
      <c r="BS2193" s="101"/>
      <c r="BT2193" s="101"/>
      <c r="BU2193" s="101"/>
      <c r="BV2193" s="101"/>
      <c r="BW2193" s="101"/>
      <c r="BX2193" s="101"/>
      <c r="BY2193" s="101"/>
      <c r="BZ2193" s="101"/>
      <c r="CA2193" s="101"/>
      <c r="CB2193" s="101"/>
      <c r="CC2193" s="101"/>
      <c r="CD2193" s="101"/>
      <c r="CE2193" s="101"/>
      <c r="CF2193" s="101"/>
      <c r="CG2193" s="37" t="e">
        <f>VLOOKUP(Table_1[[#This Row],[EAN]],'[1]Planilha1'!$E:$R,13,0)</f>
        <v>#N/A</v>
      </c>
      <c r="CI2193" s="188">
        <f>IF(Table_1[[#This Row],[STATUS MERCADO]]="GO",Table_1[[#This Row],[M. BRUTA TOTAL]],0)</f>
        <v>0</v>
      </c>
      <c r="CJ2193" s="188">
        <f>IF(Table_1[[#This Row],[STATUS MERCADO]]="GO",Table_1[[#This Row],[PV UNIT. REALIZADO]]*Table_1[[#This Row],[QUANTIDADE]],0)</f>
        <v>0</v>
      </c>
    </row>
    <row r="2194" ht="15" hidden="1">
      <c r="A2194" s="7"/>
      <c r="B2194" s="84" t="s">
        <v>400</v>
      </c>
      <c r="C2194" s="75">
        <v>223880</v>
      </c>
      <c r="D2194" s="75">
        <v>61015397</v>
      </c>
      <c r="E2194" s="85">
        <v>7509546672021</v>
      </c>
      <c r="F2194" s="86" t="s">
        <v>2518</v>
      </c>
      <c r="G2194" s="75" t="s">
        <v>15</v>
      </c>
      <c r="H2194" s="75">
        <v>1620</v>
      </c>
      <c r="I2194" s="87" t="s">
        <v>1541</v>
      </c>
      <c r="J2194" s="75" t="s">
        <v>1542</v>
      </c>
      <c r="K2194" s="88" t="s">
        <v>1177</v>
      </c>
      <c r="L2194" s="88">
        <v>72</v>
      </c>
      <c r="M2194" s="88">
        <v>0</v>
      </c>
      <c r="N2194" s="75" t="s">
        <v>85</v>
      </c>
      <c r="O2194" s="75" t="s">
        <v>1739</v>
      </c>
      <c r="P2194" s="89"/>
      <c r="Q2194" s="90">
        <f>(17/100+7.6/100+1.65/100)*P2194</f>
        <v>0</v>
      </c>
      <c r="R2194" s="90"/>
      <c r="S2194" s="90"/>
      <c r="T2194" s="90"/>
      <c r="U2194" s="90"/>
      <c r="V2194" s="90">
        <f>+P2194-Q2194+R2194+S2194+T2194+U2194</f>
        <v>0</v>
      </c>
      <c r="W2194" s="91">
        <f>(1.02/100)</f>
        <v>1.02E-2</v>
      </c>
      <c r="X2194" s="91">
        <v>4.8E-3</v>
      </c>
      <c r="Y2194" s="91">
        <v>0.17</v>
      </c>
      <c r="Z2194" s="91">
        <v>1.65E-2</v>
      </c>
      <c r="AA2194" s="91">
        <v>7.6E-2</v>
      </c>
      <c r="AB2194" s="91">
        <f>SUM(W2194:AA2194)</f>
        <v>0.2775</v>
      </c>
      <c r="AC2194" s="75">
        <v>12</v>
      </c>
      <c r="AD2194" s="92">
        <f>IF(AL2194="","",+AC2194*AL2194)</f>
      </c>
      <c r="AE2194" s="93">
        <f>IF(AL2194="","",+AL2194*AB2194)</f>
      </c>
      <c r="AF2194" s="92">
        <f>IF(AL2194="","",+AL2194-AE2194)</f>
      </c>
      <c r="AG2194" s="93">
        <f>+V2194</f>
        <v>0</v>
      </c>
      <c r="AH2194" s="92">
        <f>IF(AF2194="","",+AF2194-AG2194)</f>
      </c>
      <c r="AI2194" s="92">
        <f>IF(AH2194="","",+AH2194*AC2194)</f>
      </c>
      <c r="AJ2194" s="93"/>
      <c r="AK2194" s="94">
        <v>0.33</v>
      </c>
      <c r="AL2194" s="93">
        <f>IF(V2194=0,"",V2194/(1-AB2194-AK2194))</f>
      </c>
      <c r="AM2194" s="95">
        <v>0.33</v>
      </c>
      <c r="AN2194" s="93">
        <f>IF(V2194=0,"",V2194/(1-AB2194-AM2194))</f>
      </c>
      <c r="AO2194" s="96">
        <v>1.2</v>
      </c>
      <c r="AP2194" s="93">
        <f>IF(BD!AJ2194="","",BD!AJ2194*BD!AO2194)</f>
      </c>
      <c r="AQ2194" s="91">
        <f>BD!AM2194/BD!AK2194-1</f>
        <v>0</v>
      </c>
      <c r="AR2194" s="91">
        <f>IF(BD!AN2194="","",IF(BD!AJ2194="","",BD!AN2194/BD!AJ2194-1))</f>
      </c>
      <c r="AS2194" s="91">
        <f>IF(BD!AN2194="","",IF(BD!AN2194&lt;BD!AL2194,"ABAIXO DA META","DENTRO DA META"))</f>
      </c>
      <c r="AT2194" s="91" t="str">
        <f>IF(BD!AJ2194="","EM ANÁLISE",IF(BD!AP2194&gt;=BD!AN2194,"GO", "NO GO"))</f>
        <v>EM ANÁLISE</v>
      </c>
      <c r="AU2194" s="97">
        <f>IF(AN2194="","",+BD!$AN2194-AJ2194)</f>
      </c>
      <c r="AV2194" s="98"/>
      <c r="AW2194" s="90">
        <f>BD!P2194*BD!AC2194</f>
        <v>0</v>
      </c>
      <c r="AX2194" s="90">
        <f>BD!V2194*BD!AC2194</f>
        <v>0</v>
      </c>
      <c r="AY2194" s="90">
        <f>IF(BD!AN2194="","",BD!AN2194*BD!AC2194)</f>
      </c>
      <c r="AZ2194" s="75" t="s">
        <v>123</v>
      </c>
      <c r="BA2194" s="75"/>
      <c r="BB2194" s="75"/>
      <c r="BC2194" s="75"/>
      <c r="BD2194" s="104"/>
      <c r="BE2194" s="104"/>
      <c r="BF2194" s="101"/>
      <c r="BG2194" s="101"/>
      <c r="BH2194" s="101"/>
      <c r="BI2194" s="101"/>
      <c r="BJ2194" s="101"/>
      <c r="BK2194" s="101"/>
      <c r="BL2194" s="101"/>
      <c r="BM2194" s="101"/>
      <c r="BN2194" s="101"/>
      <c r="BO2194" s="103"/>
      <c r="BP2194" s="101"/>
      <c r="BQ2194" s="101"/>
      <c r="BR2194" s="101"/>
      <c r="BS2194" s="101"/>
      <c r="BT2194" s="101"/>
      <c r="BU2194" s="101"/>
      <c r="BV2194" s="101"/>
      <c r="BW2194" s="101"/>
      <c r="BX2194" s="101"/>
      <c r="BY2194" s="101"/>
      <c r="BZ2194" s="101"/>
      <c r="CA2194" s="101"/>
      <c r="CB2194" s="101"/>
      <c r="CC2194" s="101"/>
      <c r="CD2194" s="101"/>
      <c r="CE2194" s="101"/>
      <c r="CF2194" s="101"/>
      <c r="CG2194" s="37" t="e">
        <f>VLOOKUP(Table_1[[#This Row],[EAN]],'[1]Planilha1'!$E:$R,13,0)</f>
        <v>#N/A</v>
      </c>
      <c r="CI2194" s="188">
        <f>IF(Table_1[[#This Row],[STATUS MERCADO]]="GO",Table_1[[#This Row],[M. BRUTA TOTAL]],0)</f>
        <v>0</v>
      </c>
      <c r="CJ2194" s="188">
        <f>IF(Table_1[[#This Row],[STATUS MERCADO]]="GO",Table_1[[#This Row],[PV UNIT. REALIZADO]]*Table_1[[#This Row],[QUANTIDADE]],0)</f>
        <v>0</v>
      </c>
    </row>
    <row r="2195" ht="15" hidden="1">
      <c r="A2195" s="7"/>
      <c r="B2195" s="84" t="s">
        <v>400</v>
      </c>
      <c r="C2195" s="75">
        <v>223881</v>
      </c>
      <c r="D2195" s="75">
        <v>61009186</v>
      </c>
      <c r="E2195" s="85">
        <v>7509546665238</v>
      </c>
      <c r="F2195" s="86" t="s">
        <v>2519</v>
      </c>
      <c r="G2195" s="75" t="s">
        <v>15</v>
      </c>
      <c r="H2195" s="75">
        <v>1620</v>
      </c>
      <c r="I2195" s="87" t="s">
        <v>1541</v>
      </c>
      <c r="J2195" s="75" t="s">
        <v>1542</v>
      </c>
      <c r="K2195" s="88" t="s">
        <v>1177</v>
      </c>
      <c r="L2195" s="88">
        <v>48</v>
      </c>
      <c r="M2195" s="88">
        <v>0</v>
      </c>
      <c r="N2195" s="75" t="s">
        <v>85</v>
      </c>
      <c r="O2195" s="75" t="s">
        <v>1739</v>
      </c>
      <c r="P2195" s="89"/>
      <c r="Q2195" s="90">
        <f>(17/100+7.6/100+1.65/100)*P2195</f>
        <v>0</v>
      </c>
      <c r="R2195" s="90"/>
      <c r="S2195" s="90"/>
      <c r="T2195" s="90"/>
      <c r="U2195" s="90"/>
      <c r="V2195" s="90">
        <f>+P2195-Q2195+R2195+S2195+T2195+U2195</f>
        <v>0</v>
      </c>
      <c r="W2195" s="91">
        <f>(1.02/100)</f>
        <v>1.02E-2</v>
      </c>
      <c r="X2195" s="91">
        <v>4.8E-3</v>
      </c>
      <c r="Y2195" s="91">
        <v>0.17</v>
      </c>
      <c r="Z2195" s="91">
        <v>1.65E-2</v>
      </c>
      <c r="AA2195" s="91">
        <v>7.6E-2</v>
      </c>
      <c r="AB2195" s="91">
        <f>SUM(W2195:AA2195)</f>
        <v>0.2775</v>
      </c>
      <c r="AC2195" s="75">
        <v>12</v>
      </c>
      <c r="AD2195" s="92">
        <f>IF(AL2195="","",+AC2195*AL2195)</f>
      </c>
      <c r="AE2195" s="93">
        <f>IF(AL2195="","",+AL2195*AB2195)</f>
      </c>
      <c r="AF2195" s="92">
        <f>IF(AL2195="","",+AL2195-AE2195)</f>
      </c>
      <c r="AG2195" s="93">
        <f>+V2195</f>
        <v>0</v>
      </c>
      <c r="AH2195" s="92">
        <f>IF(AF2195="","",+AF2195-AG2195)</f>
      </c>
      <c r="AI2195" s="92">
        <f>IF(AH2195="","",+AH2195*AC2195)</f>
      </c>
      <c r="AJ2195" s="93"/>
      <c r="AK2195" s="94">
        <v>0.33</v>
      </c>
      <c r="AL2195" s="93">
        <f>IF(V2195=0,"",V2195/(1-AB2195-AK2195))</f>
      </c>
      <c r="AM2195" s="95">
        <v>0.33</v>
      </c>
      <c r="AN2195" s="93">
        <f>IF(V2195=0,"",V2195/(1-AB2195-AM2195))</f>
      </c>
      <c r="AO2195" s="96">
        <v>1.2</v>
      </c>
      <c r="AP2195" s="93">
        <f>IF(BD!AJ2195="","",BD!AJ2195*BD!AO2195)</f>
      </c>
      <c r="AQ2195" s="91">
        <f>BD!AM2195/BD!AK2195-1</f>
        <v>0</v>
      </c>
      <c r="AR2195" s="91">
        <f>IF(BD!AN2195="","",IF(BD!AJ2195="","",BD!AN2195/BD!AJ2195-1))</f>
      </c>
      <c r="AS2195" s="91">
        <f>IF(BD!AN2195="","",IF(BD!AN2195&lt;BD!AL2195,"ABAIXO DA META","DENTRO DA META"))</f>
      </c>
      <c r="AT2195" s="91" t="str">
        <f>IF(BD!AJ2195="","EM ANÁLISE",IF(BD!AP2195&gt;=BD!AN2195,"GO", "NO GO"))</f>
        <v>EM ANÁLISE</v>
      </c>
      <c r="AU2195" s="97">
        <f>IF(AN2195="","",+BD!$AN2195-AJ2195)</f>
      </c>
      <c r="AV2195" s="98"/>
      <c r="AW2195" s="90">
        <f>BD!P2195*BD!AC2195</f>
        <v>0</v>
      </c>
      <c r="AX2195" s="90">
        <f>BD!V2195*BD!AC2195</f>
        <v>0</v>
      </c>
      <c r="AY2195" s="90">
        <f>IF(BD!AN2195="","",BD!AN2195*BD!AC2195)</f>
      </c>
      <c r="AZ2195" s="75" t="s">
        <v>123</v>
      </c>
      <c r="BA2195" s="75"/>
      <c r="BB2195" s="75"/>
      <c r="BC2195" s="75"/>
      <c r="BD2195" s="104"/>
      <c r="BE2195" s="104"/>
      <c r="BF2195" s="101"/>
      <c r="BG2195" s="101"/>
      <c r="BH2195" s="101"/>
      <c r="BI2195" s="101"/>
      <c r="BJ2195" s="101"/>
      <c r="BK2195" s="101"/>
      <c r="BL2195" s="101"/>
      <c r="BM2195" s="101"/>
      <c r="BN2195" s="101"/>
      <c r="BO2195" s="103"/>
      <c r="BP2195" s="101"/>
      <c r="BQ2195" s="101"/>
      <c r="BR2195" s="101"/>
      <c r="BS2195" s="101"/>
      <c r="BT2195" s="101"/>
      <c r="BU2195" s="101"/>
      <c r="BV2195" s="101"/>
      <c r="BW2195" s="101"/>
      <c r="BX2195" s="101"/>
      <c r="BY2195" s="101"/>
      <c r="BZ2195" s="101"/>
      <c r="CA2195" s="101"/>
      <c r="CB2195" s="101"/>
      <c r="CC2195" s="101"/>
      <c r="CD2195" s="101"/>
      <c r="CE2195" s="101"/>
      <c r="CF2195" s="101"/>
      <c r="CG2195" s="37" t="e">
        <f>VLOOKUP(Table_1[[#This Row],[EAN]],'[1]Planilha1'!$E:$R,13,0)</f>
        <v>#N/A</v>
      </c>
      <c r="CI2195" s="188">
        <f>IF(Table_1[[#This Row],[STATUS MERCADO]]="GO",Table_1[[#This Row],[M. BRUTA TOTAL]],0)</f>
        <v>0</v>
      </c>
      <c r="CJ2195" s="188">
        <f>IF(Table_1[[#This Row],[STATUS MERCADO]]="GO",Table_1[[#This Row],[PV UNIT. REALIZADO]]*Table_1[[#This Row],[QUANTIDADE]],0)</f>
        <v>0</v>
      </c>
    </row>
    <row r="2196" ht="15" hidden="1">
      <c r="A2196" s="7"/>
      <c r="B2196" s="84" t="s">
        <v>400</v>
      </c>
      <c r="C2196" s="75">
        <v>223882</v>
      </c>
      <c r="D2196" s="75">
        <v>61009183</v>
      </c>
      <c r="E2196" s="85">
        <v>7509546665320</v>
      </c>
      <c r="F2196" s="86" t="s">
        <v>2520</v>
      </c>
      <c r="G2196" s="75" t="s">
        <v>15</v>
      </c>
      <c r="H2196" s="75">
        <v>1620</v>
      </c>
      <c r="I2196" s="87" t="s">
        <v>1541</v>
      </c>
      <c r="J2196" s="75" t="s">
        <v>1542</v>
      </c>
      <c r="K2196" s="88" t="s">
        <v>1177</v>
      </c>
      <c r="L2196" s="88">
        <v>48</v>
      </c>
      <c r="M2196" s="88">
        <v>0</v>
      </c>
      <c r="N2196" s="75" t="s">
        <v>85</v>
      </c>
      <c r="O2196" s="75" t="s">
        <v>1739</v>
      </c>
      <c r="P2196" s="89"/>
      <c r="Q2196" s="90">
        <f>(17/100+7.6/100+1.65/100)*P2196</f>
        <v>0</v>
      </c>
      <c r="R2196" s="90"/>
      <c r="S2196" s="90"/>
      <c r="T2196" s="90"/>
      <c r="U2196" s="90"/>
      <c r="V2196" s="90">
        <f>+P2196-Q2196+R2196+S2196+T2196+U2196</f>
        <v>0</v>
      </c>
      <c r="W2196" s="91">
        <f>(1.02/100)</f>
        <v>1.02E-2</v>
      </c>
      <c r="X2196" s="91">
        <v>4.8E-3</v>
      </c>
      <c r="Y2196" s="91">
        <v>0.17</v>
      </c>
      <c r="Z2196" s="91">
        <v>1.65E-2</v>
      </c>
      <c r="AA2196" s="91">
        <v>7.6E-2</v>
      </c>
      <c r="AB2196" s="91">
        <f>SUM(W2196:AA2196)</f>
        <v>0.2775</v>
      </c>
      <c r="AC2196" s="75">
        <v>12</v>
      </c>
      <c r="AD2196" s="92">
        <f>IF(AL2196="","",+AC2196*AL2196)</f>
      </c>
      <c r="AE2196" s="93">
        <f>IF(AL2196="","",+AL2196*AB2196)</f>
      </c>
      <c r="AF2196" s="92">
        <f>IF(AL2196="","",+AL2196-AE2196)</f>
      </c>
      <c r="AG2196" s="93">
        <f>+V2196</f>
        <v>0</v>
      </c>
      <c r="AH2196" s="92">
        <f>IF(AF2196="","",+AF2196-AG2196)</f>
      </c>
      <c r="AI2196" s="92">
        <f>IF(AH2196="","",+AH2196*AC2196)</f>
      </c>
      <c r="AJ2196" s="93"/>
      <c r="AK2196" s="94">
        <v>0.33</v>
      </c>
      <c r="AL2196" s="93">
        <f>IF(V2196=0,"",V2196/(1-AB2196-AK2196))</f>
      </c>
      <c r="AM2196" s="95">
        <v>0.33</v>
      </c>
      <c r="AN2196" s="93">
        <f>IF(V2196=0,"",V2196/(1-AB2196-AM2196))</f>
      </c>
      <c r="AO2196" s="96">
        <v>1.2</v>
      </c>
      <c r="AP2196" s="93">
        <f>IF(BD!AJ2196="","",BD!AJ2196*BD!AO2196)</f>
      </c>
      <c r="AQ2196" s="91">
        <f>BD!AM2196/BD!AK2196-1</f>
        <v>0</v>
      </c>
      <c r="AR2196" s="91">
        <f>IF(BD!AN2196="","",IF(BD!AJ2196="","",BD!AN2196/BD!AJ2196-1))</f>
      </c>
      <c r="AS2196" s="91">
        <f>IF(BD!AN2196="","",IF(BD!AN2196&lt;BD!AL2196,"ABAIXO DA META","DENTRO DA META"))</f>
      </c>
      <c r="AT2196" s="91" t="str">
        <f>IF(BD!AJ2196="","EM ANÁLISE",IF(BD!AP2196&gt;=BD!AN2196,"GO", "NO GO"))</f>
        <v>EM ANÁLISE</v>
      </c>
      <c r="AU2196" s="97">
        <f>IF(AN2196="","",+BD!$AN2196-AJ2196)</f>
      </c>
      <c r="AV2196" s="98"/>
      <c r="AW2196" s="90">
        <f>BD!P2196*BD!AC2196</f>
        <v>0</v>
      </c>
      <c r="AX2196" s="90">
        <f>BD!V2196*BD!AC2196</f>
        <v>0</v>
      </c>
      <c r="AY2196" s="90">
        <f>IF(BD!AN2196="","",BD!AN2196*BD!AC2196)</f>
      </c>
      <c r="AZ2196" s="75" t="s">
        <v>123</v>
      </c>
      <c r="BA2196" s="75"/>
      <c r="BB2196" s="75"/>
      <c r="BC2196" s="75"/>
      <c r="BD2196" s="104"/>
      <c r="BE2196" s="104"/>
      <c r="BF2196" s="101"/>
      <c r="BG2196" s="101"/>
      <c r="BH2196" s="101"/>
      <c r="BI2196" s="101"/>
      <c r="BJ2196" s="101"/>
      <c r="BK2196" s="101"/>
      <c r="BL2196" s="101"/>
      <c r="BM2196" s="101"/>
      <c r="BN2196" s="101"/>
      <c r="BO2196" s="103"/>
      <c r="BP2196" s="101"/>
      <c r="BQ2196" s="101"/>
      <c r="BR2196" s="101"/>
      <c r="BS2196" s="101"/>
      <c r="BT2196" s="101"/>
      <c r="BU2196" s="101"/>
      <c r="BV2196" s="101"/>
      <c r="BW2196" s="101"/>
      <c r="BX2196" s="101"/>
      <c r="BY2196" s="101"/>
      <c r="BZ2196" s="101"/>
      <c r="CA2196" s="101"/>
      <c r="CB2196" s="101"/>
      <c r="CC2196" s="101"/>
      <c r="CD2196" s="101"/>
      <c r="CE2196" s="101"/>
      <c r="CF2196" s="101"/>
      <c r="CG2196" s="37" t="e">
        <f>VLOOKUP(Table_1[[#This Row],[EAN]],'[1]Planilha1'!$E:$R,13,0)</f>
        <v>#N/A</v>
      </c>
      <c r="CI2196" s="188">
        <f>IF(Table_1[[#This Row],[STATUS MERCADO]]="GO",Table_1[[#This Row],[M. BRUTA TOTAL]],0)</f>
        <v>0</v>
      </c>
      <c r="CJ2196" s="188">
        <f>IF(Table_1[[#This Row],[STATUS MERCADO]]="GO",Table_1[[#This Row],[PV UNIT. REALIZADO]]*Table_1[[#This Row],[QUANTIDADE]],0)</f>
        <v>0</v>
      </c>
    </row>
    <row r="2197" ht="15" hidden="1">
      <c r="A2197" s="7"/>
      <c r="B2197" s="84" t="s">
        <v>400</v>
      </c>
      <c r="C2197" s="75">
        <v>223883</v>
      </c>
      <c r="D2197" s="75">
        <v>61009184</v>
      </c>
      <c r="E2197" s="85">
        <v>7509546665443</v>
      </c>
      <c r="F2197" s="86" t="s">
        <v>2521</v>
      </c>
      <c r="G2197" s="75" t="s">
        <v>15</v>
      </c>
      <c r="H2197" s="75">
        <v>1620</v>
      </c>
      <c r="I2197" s="87" t="s">
        <v>1541</v>
      </c>
      <c r="J2197" s="75" t="s">
        <v>1542</v>
      </c>
      <c r="K2197" s="88" t="s">
        <v>1177</v>
      </c>
      <c r="L2197" s="88">
        <v>48</v>
      </c>
      <c r="M2197" s="88">
        <v>0</v>
      </c>
      <c r="N2197" s="75" t="s">
        <v>85</v>
      </c>
      <c r="O2197" s="75" t="s">
        <v>1739</v>
      </c>
      <c r="P2197" s="89"/>
      <c r="Q2197" s="90">
        <f>(17/100+7.6/100+1.65/100)*P2197</f>
        <v>0</v>
      </c>
      <c r="R2197" s="90"/>
      <c r="S2197" s="90"/>
      <c r="T2197" s="90"/>
      <c r="U2197" s="90"/>
      <c r="V2197" s="90">
        <f>+P2197-Q2197+R2197+S2197+T2197+U2197</f>
        <v>0</v>
      </c>
      <c r="W2197" s="91">
        <f>(1.02/100)</f>
        <v>1.02E-2</v>
      </c>
      <c r="X2197" s="91">
        <v>4.8E-3</v>
      </c>
      <c r="Y2197" s="91">
        <v>0.17</v>
      </c>
      <c r="Z2197" s="91">
        <v>1.65E-2</v>
      </c>
      <c r="AA2197" s="91">
        <v>7.6E-2</v>
      </c>
      <c r="AB2197" s="91">
        <f>SUM(W2197:AA2197)</f>
        <v>0.2775</v>
      </c>
      <c r="AC2197" s="75">
        <v>12</v>
      </c>
      <c r="AD2197" s="92">
        <f>IF(AL2197="","",+AC2197*AL2197)</f>
      </c>
      <c r="AE2197" s="93">
        <f>IF(AL2197="","",+AL2197*AB2197)</f>
      </c>
      <c r="AF2197" s="92">
        <f>IF(AL2197="","",+AL2197-AE2197)</f>
      </c>
      <c r="AG2197" s="93">
        <f>+V2197</f>
        <v>0</v>
      </c>
      <c r="AH2197" s="92">
        <f>IF(AF2197="","",+AF2197-AG2197)</f>
      </c>
      <c r="AI2197" s="92">
        <f>IF(AH2197="","",+AH2197*AC2197)</f>
      </c>
      <c r="AJ2197" s="93"/>
      <c r="AK2197" s="94">
        <v>0.33</v>
      </c>
      <c r="AL2197" s="93">
        <f>IF(V2197=0,"",V2197/(1-AB2197-AK2197))</f>
      </c>
      <c r="AM2197" s="95">
        <v>0.33</v>
      </c>
      <c r="AN2197" s="93">
        <f>IF(V2197=0,"",V2197/(1-AB2197-AM2197))</f>
      </c>
      <c r="AO2197" s="96">
        <v>1.2</v>
      </c>
      <c r="AP2197" s="93">
        <f>IF(BD!AJ2197="","",BD!AJ2197*BD!AO2197)</f>
      </c>
      <c r="AQ2197" s="91">
        <f>BD!AM2197/BD!AK2197-1</f>
        <v>0</v>
      </c>
      <c r="AR2197" s="91">
        <f>IF(BD!AN2197="","",IF(BD!AJ2197="","",BD!AN2197/BD!AJ2197-1))</f>
      </c>
      <c r="AS2197" s="91">
        <f>IF(BD!AN2197="","",IF(BD!AN2197&lt;BD!AL2197,"ABAIXO DA META","DENTRO DA META"))</f>
      </c>
      <c r="AT2197" s="91" t="str">
        <f>IF(BD!AJ2197="","EM ANÁLISE",IF(BD!AP2197&gt;=BD!AN2197,"GO", "NO GO"))</f>
        <v>EM ANÁLISE</v>
      </c>
      <c r="AU2197" s="97">
        <f>IF(AN2197="","",+BD!$AN2197-AJ2197)</f>
      </c>
      <c r="AV2197" s="98"/>
      <c r="AW2197" s="90">
        <f>BD!P2197*BD!AC2197</f>
        <v>0</v>
      </c>
      <c r="AX2197" s="90">
        <f>BD!V2197*BD!AC2197</f>
        <v>0</v>
      </c>
      <c r="AY2197" s="90">
        <f>IF(BD!AN2197="","",BD!AN2197*BD!AC2197)</f>
      </c>
      <c r="AZ2197" s="75" t="s">
        <v>123</v>
      </c>
      <c r="BA2197" s="75"/>
      <c r="BB2197" s="75"/>
      <c r="BC2197" s="75"/>
      <c r="BD2197" s="104"/>
      <c r="BE2197" s="104"/>
      <c r="BF2197" s="101"/>
      <c r="BG2197" s="101"/>
      <c r="BH2197" s="101"/>
      <c r="BI2197" s="101"/>
      <c r="BJ2197" s="101"/>
      <c r="BK2197" s="101"/>
      <c r="BL2197" s="101"/>
      <c r="BM2197" s="101"/>
      <c r="BN2197" s="101"/>
      <c r="BO2197" s="103"/>
      <c r="BP2197" s="101"/>
      <c r="BQ2197" s="101"/>
      <c r="BR2197" s="101"/>
      <c r="BS2197" s="101"/>
      <c r="BT2197" s="101"/>
      <c r="BU2197" s="101"/>
      <c r="BV2197" s="101"/>
      <c r="BW2197" s="101"/>
      <c r="BX2197" s="101"/>
      <c r="BY2197" s="101"/>
      <c r="BZ2197" s="101"/>
      <c r="CA2197" s="101"/>
      <c r="CB2197" s="101"/>
      <c r="CC2197" s="101"/>
      <c r="CD2197" s="101"/>
      <c r="CE2197" s="101"/>
      <c r="CF2197" s="101"/>
      <c r="CG2197" s="37" t="e">
        <f>VLOOKUP(Table_1[[#This Row],[EAN]],'[1]Planilha1'!$E:$R,13,0)</f>
        <v>#N/A</v>
      </c>
      <c r="CI2197" s="188">
        <f>IF(Table_1[[#This Row],[STATUS MERCADO]]="GO",Table_1[[#This Row],[M. BRUTA TOTAL]],0)</f>
        <v>0</v>
      </c>
      <c r="CJ2197" s="188">
        <f>IF(Table_1[[#This Row],[STATUS MERCADO]]="GO",Table_1[[#This Row],[PV UNIT. REALIZADO]]*Table_1[[#This Row],[QUANTIDADE]],0)</f>
        <v>0</v>
      </c>
    </row>
    <row r="2198" ht="15" hidden="1">
      <c r="A2198" s="7"/>
      <c r="B2198" s="84" t="s">
        <v>400</v>
      </c>
      <c r="C2198" s="75">
        <v>223884</v>
      </c>
      <c r="D2198" s="75">
        <v>61015257</v>
      </c>
      <c r="E2198" s="85">
        <v>7509546671802</v>
      </c>
      <c r="F2198" s="86" t="s">
        <v>2522</v>
      </c>
      <c r="G2198" s="75" t="s">
        <v>15</v>
      </c>
      <c r="H2198" s="75">
        <v>1620</v>
      </c>
      <c r="I2198" s="87" t="s">
        <v>1541</v>
      </c>
      <c r="J2198" s="75" t="s">
        <v>1542</v>
      </c>
      <c r="K2198" s="88" t="s">
        <v>1177</v>
      </c>
      <c r="L2198" s="88">
        <v>48</v>
      </c>
      <c r="M2198" s="88">
        <v>0</v>
      </c>
      <c r="N2198" s="75" t="s">
        <v>85</v>
      </c>
      <c r="O2198" s="75" t="s">
        <v>1739</v>
      </c>
      <c r="P2198" s="89"/>
      <c r="Q2198" s="90">
        <f>(17/100+7.6/100+1.65/100)*P2198</f>
        <v>0</v>
      </c>
      <c r="R2198" s="90"/>
      <c r="S2198" s="90"/>
      <c r="T2198" s="90"/>
      <c r="U2198" s="90"/>
      <c r="V2198" s="90">
        <f>+P2198-Q2198+R2198+S2198+T2198+U2198</f>
        <v>0</v>
      </c>
      <c r="W2198" s="91">
        <f>(1.02/100)</f>
        <v>1.02E-2</v>
      </c>
      <c r="X2198" s="91">
        <v>4.8E-3</v>
      </c>
      <c r="Y2198" s="91">
        <v>0.17</v>
      </c>
      <c r="Z2198" s="91">
        <v>1.65E-2</v>
      </c>
      <c r="AA2198" s="91">
        <v>7.6E-2</v>
      </c>
      <c r="AB2198" s="91">
        <f>SUM(W2198:AA2198)</f>
        <v>0.2775</v>
      </c>
      <c r="AC2198" s="75">
        <v>12</v>
      </c>
      <c r="AD2198" s="92">
        <f>IF(AL2198="","",+AC2198*AL2198)</f>
      </c>
      <c r="AE2198" s="93">
        <f>IF(AL2198="","",+AL2198*AB2198)</f>
      </c>
      <c r="AF2198" s="92">
        <f>IF(AL2198="","",+AL2198-AE2198)</f>
      </c>
      <c r="AG2198" s="93">
        <f>+V2198</f>
        <v>0</v>
      </c>
      <c r="AH2198" s="92">
        <f>IF(AF2198="","",+AF2198-AG2198)</f>
      </c>
      <c r="AI2198" s="92">
        <f>IF(AH2198="","",+AH2198*AC2198)</f>
      </c>
      <c r="AJ2198" s="93"/>
      <c r="AK2198" s="94">
        <v>0.33</v>
      </c>
      <c r="AL2198" s="93">
        <f>IF(V2198=0,"",V2198/(1-AB2198-AK2198))</f>
      </c>
      <c r="AM2198" s="95">
        <v>0.33</v>
      </c>
      <c r="AN2198" s="93">
        <f>IF(V2198=0,"",V2198/(1-AB2198-AM2198))</f>
      </c>
      <c r="AO2198" s="96">
        <v>1.2</v>
      </c>
      <c r="AP2198" s="93">
        <f>IF(BD!AJ2198="","",BD!AJ2198*BD!AO2198)</f>
      </c>
      <c r="AQ2198" s="91">
        <f>BD!AM2198/BD!AK2198-1</f>
        <v>0</v>
      </c>
      <c r="AR2198" s="91">
        <f>IF(BD!AN2198="","",IF(BD!AJ2198="","",BD!AN2198/BD!AJ2198-1))</f>
      </c>
      <c r="AS2198" s="91">
        <f>IF(BD!AN2198="","",IF(BD!AN2198&lt;BD!AL2198,"ABAIXO DA META","DENTRO DA META"))</f>
      </c>
      <c r="AT2198" s="91" t="str">
        <f>IF(BD!AJ2198="","EM ANÁLISE",IF(BD!AP2198&gt;=BD!AN2198,"GO", "NO GO"))</f>
        <v>EM ANÁLISE</v>
      </c>
      <c r="AU2198" s="97">
        <f>IF(AN2198="","",+BD!$AN2198-AJ2198)</f>
      </c>
      <c r="AV2198" s="98"/>
      <c r="AW2198" s="90">
        <f>BD!P2198*BD!AC2198</f>
        <v>0</v>
      </c>
      <c r="AX2198" s="90">
        <f>BD!V2198*BD!AC2198</f>
        <v>0</v>
      </c>
      <c r="AY2198" s="90">
        <f>IF(BD!AN2198="","",BD!AN2198*BD!AC2198)</f>
      </c>
      <c r="AZ2198" s="75" t="s">
        <v>123</v>
      </c>
      <c r="BA2198" s="75"/>
      <c r="BB2198" s="75"/>
      <c r="BC2198" s="75"/>
      <c r="BD2198" s="104"/>
      <c r="BE2198" s="104"/>
      <c r="BF2198" s="101"/>
      <c r="BG2198" s="101"/>
      <c r="BH2198" s="101"/>
      <c r="BI2198" s="101"/>
      <c r="BJ2198" s="101"/>
      <c r="BK2198" s="101"/>
      <c r="BL2198" s="101"/>
      <c r="BM2198" s="101"/>
      <c r="BN2198" s="101"/>
      <c r="BO2198" s="103"/>
      <c r="BP2198" s="101"/>
      <c r="BQ2198" s="101"/>
      <c r="BR2198" s="101"/>
      <c r="BS2198" s="101"/>
      <c r="BT2198" s="101"/>
      <c r="BU2198" s="101"/>
      <c r="BV2198" s="101"/>
      <c r="BW2198" s="101"/>
      <c r="BX2198" s="101"/>
      <c r="BY2198" s="101"/>
      <c r="BZ2198" s="101"/>
      <c r="CA2198" s="101"/>
      <c r="CB2198" s="101"/>
      <c r="CC2198" s="101"/>
      <c r="CD2198" s="101"/>
      <c r="CE2198" s="101"/>
      <c r="CF2198" s="101"/>
      <c r="CG2198" s="37" t="e">
        <f>VLOOKUP(Table_1[[#This Row],[EAN]],'[1]Planilha1'!$E:$R,13,0)</f>
        <v>#N/A</v>
      </c>
      <c r="CI2198" s="188">
        <f>IF(Table_1[[#This Row],[STATUS MERCADO]]="GO",Table_1[[#This Row],[M. BRUTA TOTAL]],0)</f>
        <v>0</v>
      </c>
      <c r="CJ2198" s="188">
        <f>IF(Table_1[[#This Row],[STATUS MERCADO]]="GO",Table_1[[#This Row],[PV UNIT. REALIZADO]]*Table_1[[#This Row],[QUANTIDADE]],0)</f>
        <v>0</v>
      </c>
    </row>
    <row r="2199" ht="15" hidden="1">
      <c r="A2199" s="7"/>
      <c r="B2199" s="84" t="s">
        <v>400</v>
      </c>
      <c r="C2199" s="75">
        <v>223885</v>
      </c>
      <c r="D2199" s="75">
        <v>61015261</v>
      </c>
      <c r="E2199" s="85">
        <v>7509546671871</v>
      </c>
      <c r="F2199" s="86" t="s">
        <v>2523</v>
      </c>
      <c r="G2199" s="75" t="s">
        <v>15</v>
      </c>
      <c r="H2199" s="75">
        <v>1620</v>
      </c>
      <c r="I2199" s="87" t="s">
        <v>1541</v>
      </c>
      <c r="J2199" s="75" t="s">
        <v>1542</v>
      </c>
      <c r="K2199" s="88" t="s">
        <v>1177</v>
      </c>
      <c r="L2199" s="88">
        <v>48</v>
      </c>
      <c r="M2199" s="88">
        <v>0</v>
      </c>
      <c r="N2199" s="75" t="s">
        <v>85</v>
      </c>
      <c r="O2199" s="75" t="s">
        <v>1739</v>
      </c>
      <c r="P2199" s="89"/>
      <c r="Q2199" s="90">
        <f>(17/100+7.6/100+1.65/100)*P2199</f>
        <v>0</v>
      </c>
      <c r="R2199" s="90"/>
      <c r="S2199" s="90"/>
      <c r="T2199" s="90"/>
      <c r="U2199" s="90"/>
      <c r="V2199" s="90">
        <f>+P2199-Q2199+R2199+S2199+T2199+U2199</f>
        <v>0</v>
      </c>
      <c r="W2199" s="91">
        <f>(1.02/100)</f>
        <v>1.02E-2</v>
      </c>
      <c r="X2199" s="91">
        <v>4.8E-3</v>
      </c>
      <c r="Y2199" s="91">
        <v>0.17</v>
      </c>
      <c r="Z2199" s="91">
        <v>1.65E-2</v>
      </c>
      <c r="AA2199" s="91">
        <v>7.6E-2</v>
      </c>
      <c r="AB2199" s="91">
        <f>SUM(W2199:AA2199)</f>
        <v>0.2775</v>
      </c>
      <c r="AC2199" s="75">
        <v>12</v>
      </c>
      <c r="AD2199" s="92">
        <f>IF(AL2199="","",+AC2199*AL2199)</f>
      </c>
      <c r="AE2199" s="93">
        <f>IF(AL2199="","",+AL2199*AB2199)</f>
      </c>
      <c r="AF2199" s="92">
        <f>IF(AL2199="","",+AL2199-AE2199)</f>
      </c>
      <c r="AG2199" s="93">
        <f>+V2199</f>
        <v>0</v>
      </c>
      <c r="AH2199" s="92">
        <f>IF(AF2199="","",+AF2199-AG2199)</f>
      </c>
      <c r="AI2199" s="92">
        <f>IF(AH2199="","",+AH2199*AC2199)</f>
      </c>
      <c r="AJ2199" s="93"/>
      <c r="AK2199" s="94">
        <v>0.33</v>
      </c>
      <c r="AL2199" s="93">
        <f>IF(V2199=0,"",V2199/(1-AB2199-AK2199))</f>
      </c>
      <c r="AM2199" s="95">
        <v>0.33</v>
      </c>
      <c r="AN2199" s="93">
        <f>IF(V2199=0,"",V2199/(1-AB2199-AM2199))</f>
      </c>
      <c r="AO2199" s="96">
        <v>1.2</v>
      </c>
      <c r="AP2199" s="93">
        <f>IF(BD!AJ2199="","",BD!AJ2199*BD!AO2199)</f>
      </c>
      <c r="AQ2199" s="91">
        <f>BD!AM2199/BD!AK2199-1</f>
        <v>0</v>
      </c>
      <c r="AR2199" s="91">
        <f>IF(BD!AN2199="","",IF(BD!AJ2199="","",BD!AN2199/BD!AJ2199-1))</f>
      </c>
      <c r="AS2199" s="91">
        <f>IF(BD!AN2199="","",IF(BD!AN2199&lt;BD!AL2199,"ABAIXO DA META","DENTRO DA META"))</f>
      </c>
      <c r="AT2199" s="91" t="str">
        <f>IF(BD!AJ2199="","EM ANÁLISE",IF(BD!AP2199&gt;=BD!AN2199,"GO", "NO GO"))</f>
        <v>EM ANÁLISE</v>
      </c>
      <c r="AU2199" s="97">
        <f>IF(AN2199="","",+BD!$AN2199-AJ2199)</f>
      </c>
      <c r="AV2199" s="98"/>
      <c r="AW2199" s="90">
        <f>BD!P2199*BD!AC2199</f>
        <v>0</v>
      </c>
      <c r="AX2199" s="90">
        <f>BD!V2199*BD!AC2199</f>
        <v>0</v>
      </c>
      <c r="AY2199" s="90">
        <f>IF(BD!AN2199="","",BD!AN2199*BD!AC2199)</f>
      </c>
      <c r="AZ2199" s="75" t="s">
        <v>123</v>
      </c>
      <c r="BA2199" s="75"/>
      <c r="BB2199" s="75"/>
      <c r="BC2199" s="75"/>
      <c r="BD2199" s="104"/>
      <c r="BE2199" s="104"/>
      <c r="BF2199" s="101"/>
      <c r="BG2199" s="101"/>
      <c r="BH2199" s="101"/>
      <c r="BI2199" s="101"/>
      <c r="BJ2199" s="101"/>
      <c r="BK2199" s="101"/>
      <c r="BL2199" s="101"/>
      <c r="BM2199" s="101"/>
      <c r="BN2199" s="101"/>
      <c r="BO2199" s="103"/>
      <c r="BP2199" s="101"/>
      <c r="BQ2199" s="101"/>
      <c r="BR2199" s="101"/>
      <c r="BS2199" s="101"/>
      <c r="BT2199" s="101"/>
      <c r="BU2199" s="101"/>
      <c r="BV2199" s="101"/>
      <c r="BW2199" s="101"/>
      <c r="BX2199" s="101"/>
      <c r="BY2199" s="101"/>
      <c r="BZ2199" s="101"/>
      <c r="CA2199" s="101"/>
      <c r="CB2199" s="101"/>
      <c r="CC2199" s="101"/>
      <c r="CD2199" s="101"/>
      <c r="CE2199" s="101"/>
      <c r="CF2199" s="101"/>
      <c r="CG2199" s="37" t="e">
        <f>VLOOKUP(Table_1[[#This Row],[EAN]],'[1]Planilha1'!$E:$R,13,0)</f>
        <v>#N/A</v>
      </c>
      <c r="CI2199" s="188">
        <f>IF(Table_1[[#This Row],[STATUS MERCADO]]="GO",Table_1[[#This Row],[M. BRUTA TOTAL]],0)</f>
        <v>0</v>
      </c>
      <c r="CJ2199" s="188">
        <f>IF(Table_1[[#This Row],[STATUS MERCADO]]="GO",Table_1[[#This Row],[PV UNIT. REALIZADO]]*Table_1[[#This Row],[QUANTIDADE]],0)</f>
        <v>0</v>
      </c>
    </row>
    <row r="2200" ht="15" hidden="1">
      <c r="A2200" s="7"/>
      <c r="B2200" s="84" t="s">
        <v>400</v>
      </c>
      <c r="C2200" s="75">
        <v>223886</v>
      </c>
      <c r="D2200" s="75">
        <v>61016989</v>
      </c>
      <c r="E2200" s="85">
        <v>7509546673288</v>
      </c>
      <c r="F2200" s="86" t="s">
        <v>2524</v>
      </c>
      <c r="G2200" s="75" t="s">
        <v>15</v>
      </c>
      <c r="H2200" s="75">
        <v>1620</v>
      </c>
      <c r="I2200" s="87" t="s">
        <v>1541</v>
      </c>
      <c r="J2200" s="75" t="s">
        <v>1542</v>
      </c>
      <c r="K2200" s="88" t="s">
        <v>1177</v>
      </c>
      <c r="L2200" s="88">
        <v>24</v>
      </c>
      <c r="M2200" s="88">
        <v>0</v>
      </c>
      <c r="N2200" s="75" t="s">
        <v>85</v>
      </c>
      <c r="O2200" s="75" t="s">
        <v>1739</v>
      </c>
      <c r="P2200" s="89"/>
      <c r="Q2200" s="90">
        <f>(17/100+7.6/100+1.65/100)*P2200</f>
        <v>0</v>
      </c>
      <c r="R2200" s="90"/>
      <c r="S2200" s="90"/>
      <c r="T2200" s="90"/>
      <c r="U2200" s="90"/>
      <c r="V2200" s="90">
        <f>+P2200-Q2200+R2200+S2200+T2200+U2200</f>
        <v>0</v>
      </c>
      <c r="W2200" s="91">
        <f>(1.02/100)</f>
        <v>1.02E-2</v>
      </c>
      <c r="X2200" s="91">
        <v>4.8E-3</v>
      </c>
      <c r="Y2200" s="91">
        <v>0.17</v>
      </c>
      <c r="Z2200" s="91">
        <v>1.65E-2</v>
      </c>
      <c r="AA2200" s="91">
        <v>7.6E-2</v>
      </c>
      <c r="AB2200" s="91">
        <f>SUM(W2200:AA2200)</f>
        <v>0.2775</v>
      </c>
      <c r="AC2200" s="75">
        <v>12</v>
      </c>
      <c r="AD2200" s="92">
        <f>IF(AL2200="","",+AC2200*AL2200)</f>
      </c>
      <c r="AE2200" s="93">
        <f>IF(AL2200="","",+AL2200*AB2200)</f>
      </c>
      <c r="AF2200" s="92">
        <f>IF(AL2200="","",+AL2200-AE2200)</f>
      </c>
      <c r="AG2200" s="93">
        <f>+V2200</f>
        <v>0</v>
      </c>
      <c r="AH2200" s="92">
        <f>IF(AF2200="","",+AF2200-AG2200)</f>
      </c>
      <c r="AI2200" s="92">
        <f>IF(AH2200="","",+AH2200*AC2200)</f>
      </c>
      <c r="AJ2200" s="93"/>
      <c r="AK2200" s="94">
        <v>0.33</v>
      </c>
      <c r="AL2200" s="93">
        <f>IF(V2200=0,"",V2200/(1-AB2200-AK2200))</f>
      </c>
      <c r="AM2200" s="95">
        <v>0.33</v>
      </c>
      <c r="AN2200" s="93">
        <f>IF(V2200=0,"",V2200/(1-AB2200-AM2200))</f>
      </c>
      <c r="AO2200" s="96">
        <v>1.2</v>
      </c>
      <c r="AP2200" s="93">
        <f>IF(BD!AJ2200="","",BD!AJ2200*BD!AO2200)</f>
      </c>
      <c r="AQ2200" s="91">
        <f>BD!AM2200/BD!AK2200-1</f>
        <v>0</v>
      </c>
      <c r="AR2200" s="91">
        <f>IF(BD!AN2200="","",IF(BD!AJ2200="","",BD!AN2200/BD!AJ2200-1))</f>
      </c>
      <c r="AS2200" s="91">
        <f>IF(BD!AN2200="","",IF(BD!AN2200&lt;BD!AL2200,"ABAIXO DA META","DENTRO DA META"))</f>
      </c>
      <c r="AT2200" s="91" t="str">
        <f>IF(BD!AJ2200="","EM ANÁLISE",IF(BD!AP2200&gt;=BD!AN2200,"GO", "NO GO"))</f>
        <v>EM ANÁLISE</v>
      </c>
      <c r="AU2200" s="97">
        <f>IF(AN2200="","",+BD!$AN2200-AJ2200)</f>
      </c>
      <c r="AV2200" s="98"/>
      <c r="AW2200" s="90">
        <f>BD!P2200*BD!AC2200</f>
        <v>0</v>
      </c>
      <c r="AX2200" s="90">
        <f>BD!V2200*BD!AC2200</f>
        <v>0</v>
      </c>
      <c r="AY2200" s="90">
        <f>IF(BD!AN2200="","",BD!AN2200*BD!AC2200)</f>
      </c>
      <c r="AZ2200" s="75" t="s">
        <v>123</v>
      </c>
      <c r="BA2200" s="75"/>
      <c r="BB2200" s="75"/>
      <c r="BC2200" s="75"/>
      <c r="BD2200" s="104"/>
      <c r="BE2200" s="104"/>
      <c r="BF2200" s="101"/>
      <c r="BG2200" s="101"/>
      <c r="BH2200" s="101"/>
      <c r="BI2200" s="101"/>
      <c r="BJ2200" s="101"/>
      <c r="BK2200" s="101"/>
      <c r="BL2200" s="101"/>
      <c r="BM2200" s="101"/>
      <c r="BN2200" s="101"/>
      <c r="BO2200" s="103"/>
      <c r="BP2200" s="101"/>
      <c r="BQ2200" s="101"/>
      <c r="BR2200" s="101"/>
      <c r="BS2200" s="101"/>
      <c r="BT2200" s="101"/>
      <c r="BU2200" s="101"/>
      <c r="BV2200" s="101"/>
      <c r="BW2200" s="101"/>
      <c r="BX2200" s="101"/>
      <c r="BY2200" s="101"/>
      <c r="BZ2200" s="101"/>
      <c r="CA2200" s="101"/>
      <c r="CB2200" s="101"/>
      <c r="CC2200" s="101"/>
      <c r="CD2200" s="101"/>
      <c r="CE2200" s="101"/>
      <c r="CF2200" s="101"/>
      <c r="CG2200" s="37" t="e">
        <f>VLOOKUP(Table_1[[#This Row],[EAN]],'[1]Planilha1'!$E:$R,13,0)</f>
        <v>#N/A</v>
      </c>
      <c r="CI2200" s="188">
        <f>IF(Table_1[[#This Row],[STATUS MERCADO]]="GO",Table_1[[#This Row],[M. BRUTA TOTAL]],0)</f>
        <v>0</v>
      </c>
      <c r="CJ2200" s="188">
        <f>IF(Table_1[[#This Row],[STATUS MERCADO]]="GO",Table_1[[#This Row],[PV UNIT. REALIZADO]]*Table_1[[#This Row],[QUANTIDADE]],0)</f>
        <v>0</v>
      </c>
    </row>
    <row r="2201" ht="15" hidden="1">
      <c r="A2201" s="7"/>
      <c r="B2201" s="84" t="s">
        <v>400</v>
      </c>
      <c r="C2201" s="75">
        <v>223887</v>
      </c>
      <c r="D2201" s="75">
        <v>61019420</v>
      </c>
      <c r="E2201" s="85">
        <v>7509546675138</v>
      </c>
      <c r="F2201" s="86" t="s">
        <v>2525</v>
      </c>
      <c r="G2201" s="75" t="s">
        <v>15</v>
      </c>
      <c r="H2201" s="75">
        <v>1620</v>
      </c>
      <c r="I2201" s="87" t="s">
        <v>1541</v>
      </c>
      <c r="J2201" s="75" t="s">
        <v>1542</v>
      </c>
      <c r="K2201" s="88" t="s">
        <v>1177</v>
      </c>
      <c r="L2201" s="88">
        <v>72</v>
      </c>
      <c r="M2201" s="88">
        <v>0</v>
      </c>
      <c r="N2201" s="75" t="s">
        <v>85</v>
      </c>
      <c r="O2201" s="75" t="s">
        <v>1739</v>
      </c>
      <c r="P2201" s="89"/>
      <c r="Q2201" s="90">
        <f>(17/100+7.6/100+1.65/100)*P2201</f>
        <v>0</v>
      </c>
      <c r="R2201" s="90"/>
      <c r="S2201" s="90"/>
      <c r="T2201" s="90"/>
      <c r="U2201" s="90"/>
      <c r="V2201" s="90">
        <f>+P2201-Q2201+R2201+S2201+T2201+U2201</f>
        <v>0</v>
      </c>
      <c r="W2201" s="91">
        <f>(1.02/100)</f>
        <v>1.02E-2</v>
      </c>
      <c r="X2201" s="91">
        <v>4.8E-3</v>
      </c>
      <c r="Y2201" s="91">
        <v>0.17</v>
      </c>
      <c r="Z2201" s="91">
        <v>1.65E-2</v>
      </c>
      <c r="AA2201" s="91">
        <v>7.6E-2</v>
      </c>
      <c r="AB2201" s="91">
        <f>SUM(W2201:AA2201)</f>
        <v>0.2775</v>
      </c>
      <c r="AC2201" s="75">
        <v>12</v>
      </c>
      <c r="AD2201" s="92">
        <f>IF(AL2201="","",+AC2201*AL2201)</f>
      </c>
      <c r="AE2201" s="93">
        <f>IF(AL2201="","",+AL2201*AB2201)</f>
      </c>
      <c r="AF2201" s="92">
        <f>IF(AL2201="","",+AL2201-AE2201)</f>
      </c>
      <c r="AG2201" s="93">
        <f>+V2201</f>
        <v>0</v>
      </c>
      <c r="AH2201" s="92">
        <f>IF(AF2201="","",+AF2201-AG2201)</f>
      </c>
      <c r="AI2201" s="92">
        <f>IF(AH2201="","",+AH2201*AC2201)</f>
      </c>
      <c r="AJ2201" s="93"/>
      <c r="AK2201" s="94">
        <v>0.33</v>
      </c>
      <c r="AL2201" s="93">
        <f>IF(V2201=0,"",V2201/(1-AB2201-AK2201))</f>
      </c>
      <c r="AM2201" s="95">
        <v>0.33</v>
      </c>
      <c r="AN2201" s="93">
        <f>IF(V2201=0,"",V2201/(1-AB2201-AM2201))</f>
      </c>
      <c r="AO2201" s="96">
        <v>1.2</v>
      </c>
      <c r="AP2201" s="93">
        <f>IF(BD!AJ2201="","",BD!AJ2201*BD!AO2201)</f>
      </c>
      <c r="AQ2201" s="91">
        <f>BD!AM2201/BD!AK2201-1</f>
        <v>0</v>
      </c>
      <c r="AR2201" s="91">
        <f>IF(BD!AN2201="","",IF(BD!AJ2201="","",BD!AN2201/BD!AJ2201-1))</f>
      </c>
      <c r="AS2201" s="91">
        <f>IF(BD!AN2201="","",IF(BD!AN2201&lt;BD!AL2201,"ABAIXO DA META","DENTRO DA META"))</f>
      </c>
      <c r="AT2201" s="91" t="str">
        <f>IF(BD!AJ2201="","EM ANÁLISE",IF(BD!AP2201&gt;=BD!AN2201,"GO", "NO GO"))</f>
        <v>EM ANÁLISE</v>
      </c>
      <c r="AU2201" s="97">
        <f>IF(AN2201="","",+BD!$AN2201-AJ2201)</f>
      </c>
      <c r="AV2201" s="98"/>
      <c r="AW2201" s="90">
        <f>BD!P2201*BD!AC2201</f>
        <v>0</v>
      </c>
      <c r="AX2201" s="90">
        <f>BD!V2201*BD!AC2201</f>
        <v>0</v>
      </c>
      <c r="AY2201" s="90">
        <f>IF(BD!AN2201="","",BD!AN2201*BD!AC2201)</f>
      </c>
      <c r="AZ2201" s="75" t="s">
        <v>123</v>
      </c>
      <c r="BA2201" s="75"/>
      <c r="BB2201" s="75"/>
      <c r="BC2201" s="75"/>
      <c r="BD2201" s="104"/>
      <c r="BE2201" s="104"/>
      <c r="BF2201" s="101"/>
      <c r="BG2201" s="101"/>
      <c r="BH2201" s="101"/>
      <c r="BI2201" s="101"/>
      <c r="BJ2201" s="101"/>
      <c r="BK2201" s="101"/>
      <c r="BL2201" s="101"/>
      <c r="BM2201" s="101"/>
      <c r="BN2201" s="101"/>
      <c r="BO2201" s="103"/>
      <c r="BP2201" s="101"/>
      <c r="BQ2201" s="101"/>
      <c r="BR2201" s="101"/>
      <c r="BS2201" s="101"/>
      <c r="BT2201" s="101"/>
      <c r="BU2201" s="101"/>
      <c r="BV2201" s="101"/>
      <c r="BW2201" s="101"/>
      <c r="BX2201" s="101"/>
      <c r="BY2201" s="101"/>
      <c r="BZ2201" s="101"/>
      <c r="CA2201" s="101"/>
      <c r="CB2201" s="101"/>
      <c r="CC2201" s="101"/>
      <c r="CD2201" s="101"/>
      <c r="CE2201" s="101"/>
      <c r="CF2201" s="101"/>
      <c r="CG2201" s="37" t="e">
        <f>VLOOKUP(Table_1[[#This Row],[EAN]],'[1]Planilha1'!$E:$R,13,0)</f>
        <v>#N/A</v>
      </c>
      <c r="CI2201" s="188">
        <f>IF(Table_1[[#This Row],[STATUS MERCADO]]="GO",Table_1[[#This Row],[M. BRUTA TOTAL]],0)</f>
        <v>0</v>
      </c>
      <c r="CJ2201" s="188">
        <f>IF(Table_1[[#This Row],[STATUS MERCADO]]="GO",Table_1[[#This Row],[PV UNIT. REALIZADO]]*Table_1[[#This Row],[QUANTIDADE]],0)</f>
        <v>0</v>
      </c>
    </row>
    <row r="2202" ht="15" hidden="1">
      <c r="A2202" s="7"/>
      <c r="B2202" s="84" t="s">
        <v>400</v>
      </c>
      <c r="C2202" s="75">
        <v>223888</v>
      </c>
      <c r="D2202" s="75">
        <v>61014085</v>
      </c>
      <c r="E2202" s="85">
        <v>7509546670935</v>
      </c>
      <c r="F2202" s="86" t="s">
        <v>2526</v>
      </c>
      <c r="G2202" s="75" t="s">
        <v>15</v>
      </c>
      <c r="H2202" s="75">
        <v>1620</v>
      </c>
      <c r="I2202" s="87" t="s">
        <v>1541</v>
      </c>
      <c r="J2202" s="75" t="s">
        <v>1542</v>
      </c>
      <c r="K2202" s="88" t="s">
        <v>1177</v>
      </c>
      <c r="L2202" s="88">
        <v>12</v>
      </c>
      <c r="M2202" s="88">
        <v>0</v>
      </c>
      <c r="N2202" s="75" t="s">
        <v>85</v>
      </c>
      <c r="O2202" s="75" t="s">
        <v>1739</v>
      </c>
      <c r="P2202" s="89"/>
      <c r="Q2202" s="90">
        <f>(17/100+7.6/100+1.65/100)*P2202</f>
        <v>0</v>
      </c>
      <c r="R2202" s="90"/>
      <c r="S2202" s="90"/>
      <c r="T2202" s="90"/>
      <c r="U2202" s="90"/>
      <c r="V2202" s="90">
        <f>+P2202-Q2202+R2202+S2202+T2202+U2202</f>
        <v>0</v>
      </c>
      <c r="W2202" s="91">
        <f>(1.02/100)</f>
        <v>1.02E-2</v>
      </c>
      <c r="X2202" s="91">
        <v>4.8E-3</v>
      </c>
      <c r="Y2202" s="91">
        <v>0.17</v>
      </c>
      <c r="Z2202" s="91">
        <v>1.65E-2</v>
      </c>
      <c r="AA2202" s="91">
        <v>7.6E-2</v>
      </c>
      <c r="AB2202" s="91">
        <f>SUM(W2202:AA2202)</f>
        <v>0.2775</v>
      </c>
      <c r="AC2202" s="75">
        <v>12</v>
      </c>
      <c r="AD2202" s="92">
        <f>IF(AL2202="","",+AC2202*AL2202)</f>
      </c>
      <c r="AE2202" s="93">
        <f>IF(AL2202="","",+AL2202*AB2202)</f>
      </c>
      <c r="AF2202" s="92">
        <f>IF(AL2202="","",+AL2202-AE2202)</f>
      </c>
      <c r="AG2202" s="93">
        <f>+V2202</f>
        <v>0</v>
      </c>
      <c r="AH2202" s="92">
        <f>IF(AF2202="","",+AF2202-AG2202)</f>
      </c>
      <c r="AI2202" s="92">
        <f>IF(AH2202="","",+AH2202*AC2202)</f>
      </c>
      <c r="AJ2202" s="93"/>
      <c r="AK2202" s="94">
        <v>0.33</v>
      </c>
      <c r="AL2202" s="93">
        <f>IF(V2202=0,"",V2202/(1-AB2202-AK2202))</f>
      </c>
      <c r="AM2202" s="95">
        <v>0.33</v>
      </c>
      <c r="AN2202" s="93">
        <f>IF(V2202=0,"",V2202/(1-AB2202-AM2202))</f>
      </c>
      <c r="AO2202" s="96">
        <v>1.2</v>
      </c>
      <c r="AP2202" s="93">
        <f>IF(BD!AJ2202="","",BD!AJ2202*BD!AO2202)</f>
      </c>
      <c r="AQ2202" s="91">
        <f>BD!AM2202/BD!AK2202-1</f>
        <v>0</v>
      </c>
      <c r="AR2202" s="91">
        <f>IF(BD!AN2202="","",IF(BD!AJ2202="","",BD!AN2202/BD!AJ2202-1))</f>
      </c>
      <c r="AS2202" s="91">
        <f>IF(BD!AN2202="","",IF(BD!AN2202&lt;BD!AL2202,"ABAIXO DA META","DENTRO DA META"))</f>
      </c>
      <c r="AT2202" s="91" t="str">
        <f>IF(BD!AJ2202="","EM ANÁLISE",IF(BD!AP2202&gt;=BD!AN2202,"GO", "NO GO"))</f>
        <v>EM ANÁLISE</v>
      </c>
      <c r="AU2202" s="97">
        <f>IF(AN2202="","",+BD!$AN2202-AJ2202)</f>
      </c>
      <c r="AV2202" s="98"/>
      <c r="AW2202" s="90">
        <f>BD!P2202*BD!AC2202</f>
        <v>0</v>
      </c>
      <c r="AX2202" s="90">
        <f>BD!V2202*BD!AC2202</f>
        <v>0</v>
      </c>
      <c r="AY2202" s="90">
        <f>IF(BD!AN2202="","",BD!AN2202*BD!AC2202)</f>
      </c>
      <c r="AZ2202" s="75" t="s">
        <v>123</v>
      </c>
      <c r="BA2202" s="75"/>
      <c r="BB2202" s="75"/>
      <c r="BC2202" s="75"/>
      <c r="BD2202" s="104"/>
      <c r="BE2202" s="104"/>
      <c r="BF2202" s="101"/>
      <c r="BG2202" s="101"/>
      <c r="BH2202" s="101"/>
      <c r="BI2202" s="101"/>
      <c r="BJ2202" s="101"/>
      <c r="BK2202" s="101"/>
      <c r="BL2202" s="101"/>
      <c r="BM2202" s="101"/>
      <c r="BN2202" s="101"/>
      <c r="BO2202" s="103"/>
      <c r="BP2202" s="101"/>
      <c r="BQ2202" s="101"/>
      <c r="BR2202" s="101"/>
      <c r="BS2202" s="101"/>
      <c r="BT2202" s="101"/>
      <c r="BU2202" s="101"/>
      <c r="BV2202" s="101"/>
      <c r="BW2202" s="101"/>
      <c r="BX2202" s="101"/>
      <c r="BY2202" s="101"/>
      <c r="BZ2202" s="101"/>
      <c r="CA2202" s="101"/>
      <c r="CB2202" s="101"/>
      <c r="CC2202" s="101"/>
      <c r="CD2202" s="101"/>
      <c r="CE2202" s="101"/>
      <c r="CF2202" s="101"/>
      <c r="CG2202" s="37" t="e">
        <f>VLOOKUP(Table_1[[#This Row],[EAN]],'[1]Planilha1'!$E:$R,13,0)</f>
        <v>#N/A</v>
      </c>
      <c r="CI2202" s="188">
        <f>IF(Table_1[[#This Row],[STATUS MERCADO]]="GO",Table_1[[#This Row],[M. BRUTA TOTAL]],0)</f>
        <v>0</v>
      </c>
      <c r="CJ2202" s="188">
        <f>IF(Table_1[[#This Row],[STATUS MERCADO]]="GO",Table_1[[#This Row],[PV UNIT. REALIZADO]]*Table_1[[#This Row],[QUANTIDADE]],0)</f>
        <v>0</v>
      </c>
    </row>
    <row r="2203" ht="15" hidden="1">
      <c r="A2203" s="7"/>
      <c r="B2203" s="84" t="s">
        <v>400</v>
      </c>
      <c r="C2203" s="75">
        <v>223889</v>
      </c>
      <c r="D2203" s="75">
        <v>61014086</v>
      </c>
      <c r="E2203" s="85">
        <v>7509546670942</v>
      </c>
      <c r="F2203" s="86" t="s">
        <v>2527</v>
      </c>
      <c r="G2203" s="75" t="s">
        <v>15</v>
      </c>
      <c r="H2203" s="75">
        <v>1620</v>
      </c>
      <c r="I2203" s="87" t="s">
        <v>1541</v>
      </c>
      <c r="J2203" s="75" t="s">
        <v>1542</v>
      </c>
      <c r="K2203" s="88" t="s">
        <v>1177</v>
      </c>
      <c r="L2203" s="88">
        <v>12</v>
      </c>
      <c r="M2203" s="88">
        <v>0</v>
      </c>
      <c r="N2203" s="75" t="s">
        <v>85</v>
      </c>
      <c r="O2203" s="75" t="s">
        <v>1739</v>
      </c>
      <c r="P2203" s="89"/>
      <c r="Q2203" s="90">
        <f>(17/100+7.6/100+1.65/100)*P2203</f>
        <v>0</v>
      </c>
      <c r="R2203" s="90"/>
      <c r="S2203" s="90"/>
      <c r="T2203" s="90"/>
      <c r="U2203" s="90"/>
      <c r="V2203" s="90">
        <f>+P2203-Q2203+R2203+S2203+T2203+U2203</f>
        <v>0</v>
      </c>
      <c r="W2203" s="91">
        <f>(1.02/100)</f>
        <v>1.02E-2</v>
      </c>
      <c r="X2203" s="91">
        <v>4.8E-3</v>
      </c>
      <c r="Y2203" s="91">
        <v>0.17</v>
      </c>
      <c r="Z2203" s="91">
        <v>1.65E-2</v>
      </c>
      <c r="AA2203" s="91">
        <v>7.6E-2</v>
      </c>
      <c r="AB2203" s="91">
        <f>SUM(W2203:AA2203)</f>
        <v>0.2775</v>
      </c>
      <c r="AC2203" s="75">
        <v>12</v>
      </c>
      <c r="AD2203" s="92">
        <f>IF(AL2203="","",+AC2203*AL2203)</f>
      </c>
      <c r="AE2203" s="93">
        <f>IF(AL2203="","",+AL2203*AB2203)</f>
      </c>
      <c r="AF2203" s="92">
        <f>IF(AL2203="","",+AL2203-AE2203)</f>
      </c>
      <c r="AG2203" s="93">
        <f>+V2203</f>
        <v>0</v>
      </c>
      <c r="AH2203" s="92">
        <f>IF(AF2203="","",+AF2203-AG2203)</f>
      </c>
      <c r="AI2203" s="92">
        <f>IF(AH2203="","",+AH2203*AC2203)</f>
      </c>
      <c r="AJ2203" s="93"/>
      <c r="AK2203" s="94">
        <v>0.33</v>
      </c>
      <c r="AL2203" s="93">
        <f>IF(V2203=0,"",V2203/(1-AB2203-AK2203))</f>
      </c>
      <c r="AM2203" s="95">
        <v>0.33</v>
      </c>
      <c r="AN2203" s="93">
        <f>IF(V2203=0,"",V2203/(1-AB2203-AM2203))</f>
      </c>
      <c r="AO2203" s="96">
        <v>1.2</v>
      </c>
      <c r="AP2203" s="93">
        <f>IF(BD!AJ2203="","",BD!AJ2203*BD!AO2203)</f>
      </c>
      <c r="AQ2203" s="91">
        <f>BD!AM2203/BD!AK2203-1</f>
        <v>0</v>
      </c>
      <c r="AR2203" s="91">
        <f>IF(BD!AN2203="","",IF(BD!AJ2203="","",BD!AN2203/BD!AJ2203-1))</f>
      </c>
      <c r="AS2203" s="91">
        <f>IF(BD!AN2203="","",IF(BD!AN2203&lt;BD!AL2203,"ABAIXO DA META","DENTRO DA META"))</f>
      </c>
      <c r="AT2203" s="91" t="str">
        <f>IF(BD!AJ2203="","EM ANÁLISE",IF(BD!AP2203&gt;=BD!AN2203,"GO", "NO GO"))</f>
        <v>EM ANÁLISE</v>
      </c>
      <c r="AU2203" s="97">
        <f>IF(AN2203="","",+BD!$AN2203-AJ2203)</f>
      </c>
      <c r="AV2203" s="98"/>
      <c r="AW2203" s="90">
        <f>BD!P2203*BD!AC2203</f>
        <v>0</v>
      </c>
      <c r="AX2203" s="90">
        <f>BD!V2203*BD!AC2203</f>
        <v>0</v>
      </c>
      <c r="AY2203" s="90">
        <f>IF(BD!AN2203="","",BD!AN2203*BD!AC2203)</f>
      </c>
      <c r="AZ2203" s="75" t="s">
        <v>123</v>
      </c>
      <c r="BA2203" s="75"/>
      <c r="BB2203" s="75"/>
      <c r="BC2203" s="75"/>
      <c r="BD2203" s="104"/>
      <c r="BE2203" s="104"/>
      <c r="BF2203" s="101"/>
      <c r="BG2203" s="101"/>
      <c r="BH2203" s="101"/>
      <c r="BI2203" s="101"/>
      <c r="BJ2203" s="101"/>
      <c r="BK2203" s="101"/>
      <c r="BL2203" s="101"/>
      <c r="BM2203" s="101"/>
      <c r="BN2203" s="101"/>
      <c r="BO2203" s="103"/>
      <c r="BP2203" s="101"/>
      <c r="BQ2203" s="101"/>
      <c r="BR2203" s="101"/>
      <c r="BS2203" s="101"/>
      <c r="BT2203" s="101"/>
      <c r="BU2203" s="101"/>
      <c r="BV2203" s="101"/>
      <c r="BW2203" s="101"/>
      <c r="BX2203" s="101"/>
      <c r="BY2203" s="101"/>
      <c r="BZ2203" s="101"/>
      <c r="CA2203" s="101"/>
      <c r="CB2203" s="101"/>
      <c r="CC2203" s="101"/>
      <c r="CD2203" s="101"/>
      <c r="CE2203" s="101"/>
      <c r="CF2203" s="101"/>
      <c r="CG2203" s="37" t="e">
        <f>VLOOKUP(Table_1[[#This Row],[EAN]],'[1]Planilha1'!$E:$R,13,0)</f>
        <v>#N/A</v>
      </c>
      <c r="CI2203" s="188">
        <f>IF(Table_1[[#This Row],[STATUS MERCADO]]="GO",Table_1[[#This Row],[M. BRUTA TOTAL]],0)</f>
        <v>0</v>
      </c>
      <c r="CJ2203" s="188">
        <f>IF(Table_1[[#This Row],[STATUS MERCADO]]="GO",Table_1[[#This Row],[PV UNIT. REALIZADO]]*Table_1[[#This Row],[QUANTIDADE]],0)</f>
        <v>0</v>
      </c>
    </row>
    <row r="2204" ht="15" hidden="1">
      <c r="A2204" s="7"/>
      <c r="B2204" s="84" t="s">
        <v>400</v>
      </c>
      <c r="C2204" s="75">
        <v>223890</v>
      </c>
      <c r="D2204" s="75">
        <v>61013977</v>
      </c>
      <c r="E2204" s="85">
        <v>7509546671086</v>
      </c>
      <c r="F2204" s="86" t="s">
        <v>2528</v>
      </c>
      <c r="G2204" s="75" t="s">
        <v>15</v>
      </c>
      <c r="H2204" s="75">
        <v>1620</v>
      </c>
      <c r="I2204" s="87" t="s">
        <v>1541</v>
      </c>
      <c r="J2204" s="75" t="s">
        <v>1542</v>
      </c>
      <c r="K2204" s="88" t="s">
        <v>1177</v>
      </c>
      <c r="L2204" s="88">
        <v>48</v>
      </c>
      <c r="M2204" s="88">
        <v>0</v>
      </c>
      <c r="N2204" s="75" t="s">
        <v>85</v>
      </c>
      <c r="O2204" s="75" t="s">
        <v>1739</v>
      </c>
      <c r="P2204" s="89"/>
      <c r="Q2204" s="90">
        <f>(17/100+7.6/100+1.65/100)*P2204</f>
        <v>0</v>
      </c>
      <c r="R2204" s="90"/>
      <c r="S2204" s="90"/>
      <c r="T2204" s="90"/>
      <c r="U2204" s="90"/>
      <c r="V2204" s="90">
        <f>+P2204-Q2204+R2204+S2204+T2204+U2204</f>
        <v>0</v>
      </c>
      <c r="W2204" s="91">
        <f>(1.02/100)</f>
        <v>1.02E-2</v>
      </c>
      <c r="X2204" s="91">
        <v>4.8E-3</v>
      </c>
      <c r="Y2204" s="91">
        <v>0.17</v>
      </c>
      <c r="Z2204" s="91">
        <v>1.65E-2</v>
      </c>
      <c r="AA2204" s="91">
        <v>7.6E-2</v>
      </c>
      <c r="AB2204" s="91">
        <f>SUM(W2204:AA2204)</f>
        <v>0.2775</v>
      </c>
      <c r="AC2204" s="75">
        <v>12</v>
      </c>
      <c r="AD2204" s="92">
        <f>IF(AL2204="","",+AC2204*AL2204)</f>
      </c>
      <c r="AE2204" s="93">
        <f>IF(AL2204="","",+AL2204*AB2204)</f>
      </c>
      <c r="AF2204" s="92">
        <f>IF(AL2204="","",+AL2204-AE2204)</f>
      </c>
      <c r="AG2204" s="93">
        <f>+V2204</f>
        <v>0</v>
      </c>
      <c r="AH2204" s="92">
        <f>IF(AF2204="","",+AF2204-AG2204)</f>
      </c>
      <c r="AI2204" s="92">
        <f>IF(AH2204="","",+AH2204*AC2204)</f>
      </c>
      <c r="AJ2204" s="93"/>
      <c r="AK2204" s="94">
        <v>0.33</v>
      </c>
      <c r="AL2204" s="93">
        <f>IF(V2204=0,"",V2204/(1-AB2204-AK2204))</f>
      </c>
      <c r="AM2204" s="95">
        <v>0.33</v>
      </c>
      <c r="AN2204" s="93">
        <f>IF(V2204=0,"",V2204/(1-AB2204-AM2204))</f>
      </c>
      <c r="AO2204" s="96">
        <v>1.2</v>
      </c>
      <c r="AP2204" s="93">
        <f>IF(BD!AJ2204="","",BD!AJ2204*BD!AO2204)</f>
      </c>
      <c r="AQ2204" s="91">
        <f>BD!AM2204/BD!AK2204-1</f>
        <v>0</v>
      </c>
      <c r="AR2204" s="91">
        <f>IF(BD!AN2204="","",IF(BD!AJ2204="","",BD!AN2204/BD!AJ2204-1))</f>
      </c>
      <c r="AS2204" s="91">
        <f>IF(BD!AN2204="","",IF(BD!AN2204&lt;BD!AL2204,"ABAIXO DA META","DENTRO DA META"))</f>
      </c>
      <c r="AT2204" s="91" t="str">
        <f>IF(BD!AJ2204="","EM ANÁLISE",IF(BD!AP2204&gt;=BD!AN2204,"GO", "NO GO"))</f>
        <v>EM ANÁLISE</v>
      </c>
      <c r="AU2204" s="97">
        <f>IF(AN2204="","",+BD!$AN2204-AJ2204)</f>
      </c>
      <c r="AV2204" s="98"/>
      <c r="AW2204" s="90">
        <f>BD!P2204*BD!AC2204</f>
        <v>0</v>
      </c>
      <c r="AX2204" s="90">
        <f>BD!V2204*BD!AC2204</f>
        <v>0</v>
      </c>
      <c r="AY2204" s="90">
        <f>IF(BD!AN2204="","",BD!AN2204*BD!AC2204)</f>
      </c>
      <c r="AZ2204" s="75" t="s">
        <v>123</v>
      </c>
      <c r="BA2204" s="75"/>
      <c r="BB2204" s="75"/>
      <c r="BC2204" s="75"/>
      <c r="BD2204" s="104"/>
      <c r="BE2204" s="104"/>
      <c r="BF2204" s="101"/>
      <c r="BG2204" s="101"/>
      <c r="BH2204" s="101"/>
      <c r="BI2204" s="101"/>
      <c r="BJ2204" s="101"/>
      <c r="BK2204" s="101"/>
      <c r="BL2204" s="101"/>
      <c r="BM2204" s="101"/>
      <c r="BN2204" s="101"/>
      <c r="BO2204" s="103"/>
      <c r="BP2204" s="101"/>
      <c r="BQ2204" s="101"/>
      <c r="BR2204" s="101"/>
      <c r="BS2204" s="101"/>
      <c r="BT2204" s="101"/>
      <c r="BU2204" s="101"/>
      <c r="BV2204" s="101"/>
      <c r="BW2204" s="101"/>
      <c r="BX2204" s="101"/>
      <c r="BY2204" s="101"/>
      <c r="BZ2204" s="101"/>
      <c r="CA2204" s="101"/>
      <c r="CB2204" s="101"/>
      <c r="CC2204" s="101"/>
      <c r="CD2204" s="101"/>
      <c r="CE2204" s="101"/>
      <c r="CF2204" s="101"/>
      <c r="CG2204" s="37" t="e">
        <f>VLOOKUP(Table_1[[#This Row],[EAN]],'[1]Planilha1'!$E:$R,13,0)</f>
        <v>#N/A</v>
      </c>
      <c r="CI2204" s="188">
        <f>IF(Table_1[[#This Row],[STATUS MERCADO]]="GO",Table_1[[#This Row],[M. BRUTA TOTAL]],0)</f>
        <v>0</v>
      </c>
      <c r="CJ2204" s="188">
        <f>IF(Table_1[[#This Row],[STATUS MERCADO]]="GO",Table_1[[#This Row],[PV UNIT. REALIZADO]]*Table_1[[#This Row],[QUANTIDADE]],0)</f>
        <v>0</v>
      </c>
    </row>
    <row r="2205" ht="15" hidden="1">
      <c r="A2205" s="7"/>
      <c r="B2205" s="84" t="s">
        <v>400</v>
      </c>
      <c r="C2205" s="75">
        <v>223891</v>
      </c>
      <c r="D2205" s="75">
        <v>61009804</v>
      </c>
      <c r="E2205" s="85">
        <v>7509546666426</v>
      </c>
      <c r="F2205" s="86" t="s">
        <v>2529</v>
      </c>
      <c r="G2205" s="75" t="s">
        <v>15</v>
      </c>
      <c r="H2205" s="75">
        <v>1620</v>
      </c>
      <c r="I2205" s="87" t="s">
        <v>1541</v>
      </c>
      <c r="J2205" s="75" t="s">
        <v>1542</v>
      </c>
      <c r="K2205" s="88" t="s">
        <v>1177</v>
      </c>
      <c r="L2205" s="88">
        <v>12</v>
      </c>
      <c r="M2205" s="88">
        <v>0</v>
      </c>
      <c r="N2205" s="75" t="s">
        <v>85</v>
      </c>
      <c r="O2205" s="75" t="s">
        <v>1739</v>
      </c>
      <c r="P2205" s="89"/>
      <c r="Q2205" s="90">
        <f>(17/100+7.6/100+1.65/100)*P2205</f>
        <v>0</v>
      </c>
      <c r="R2205" s="90"/>
      <c r="S2205" s="90"/>
      <c r="T2205" s="90"/>
      <c r="U2205" s="90"/>
      <c r="V2205" s="90">
        <f>+P2205-Q2205+R2205+S2205+T2205+U2205</f>
        <v>0</v>
      </c>
      <c r="W2205" s="91">
        <f>(1.02/100)</f>
        <v>1.02E-2</v>
      </c>
      <c r="X2205" s="91">
        <v>4.8E-3</v>
      </c>
      <c r="Y2205" s="91">
        <v>0.17</v>
      </c>
      <c r="Z2205" s="91">
        <v>1.65E-2</v>
      </c>
      <c r="AA2205" s="91">
        <v>7.6E-2</v>
      </c>
      <c r="AB2205" s="91">
        <f>SUM(W2205:AA2205)</f>
        <v>0.2775</v>
      </c>
      <c r="AC2205" s="75">
        <v>12</v>
      </c>
      <c r="AD2205" s="92">
        <f>IF(AL2205="","",+AC2205*AL2205)</f>
      </c>
      <c r="AE2205" s="93">
        <f>IF(AL2205="","",+AL2205*AB2205)</f>
      </c>
      <c r="AF2205" s="92">
        <f>IF(AL2205="","",+AL2205-AE2205)</f>
      </c>
      <c r="AG2205" s="93">
        <f>+V2205</f>
        <v>0</v>
      </c>
      <c r="AH2205" s="92">
        <f>IF(AF2205="","",+AF2205-AG2205)</f>
      </c>
      <c r="AI2205" s="92">
        <f>IF(AH2205="","",+AH2205*AC2205)</f>
      </c>
      <c r="AJ2205" s="93"/>
      <c r="AK2205" s="94">
        <v>0.33</v>
      </c>
      <c r="AL2205" s="93">
        <f>IF(V2205=0,"",V2205/(1-AB2205-AK2205))</f>
      </c>
      <c r="AM2205" s="95">
        <v>0.33</v>
      </c>
      <c r="AN2205" s="93">
        <f>IF(V2205=0,"",V2205/(1-AB2205-AM2205))</f>
      </c>
      <c r="AO2205" s="96">
        <v>1.2</v>
      </c>
      <c r="AP2205" s="93">
        <f>IF(BD!AJ2205="","",BD!AJ2205*BD!AO2205)</f>
      </c>
      <c r="AQ2205" s="91">
        <f>BD!AM2205/BD!AK2205-1</f>
        <v>0</v>
      </c>
      <c r="AR2205" s="91">
        <f>IF(BD!AN2205="","",IF(BD!AJ2205="","",BD!AN2205/BD!AJ2205-1))</f>
      </c>
      <c r="AS2205" s="91">
        <f>IF(BD!AN2205="","",IF(BD!AN2205&lt;BD!AL2205,"ABAIXO DA META","DENTRO DA META"))</f>
      </c>
      <c r="AT2205" s="91" t="str">
        <f>IF(BD!AJ2205="","EM ANÁLISE",IF(BD!AP2205&gt;=BD!AN2205,"GO", "NO GO"))</f>
        <v>EM ANÁLISE</v>
      </c>
      <c r="AU2205" s="97">
        <f>IF(AN2205="","",+BD!$AN2205-AJ2205)</f>
      </c>
      <c r="AV2205" s="98"/>
      <c r="AW2205" s="90">
        <f>BD!P2205*BD!AC2205</f>
        <v>0</v>
      </c>
      <c r="AX2205" s="90">
        <f>BD!V2205*BD!AC2205</f>
        <v>0</v>
      </c>
      <c r="AY2205" s="90">
        <f>IF(BD!AN2205="","",BD!AN2205*BD!AC2205)</f>
      </c>
      <c r="AZ2205" s="75" t="s">
        <v>123</v>
      </c>
      <c r="BA2205" s="75"/>
      <c r="BB2205" s="75"/>
      <c r="BC2205" s="75"/>
      <c r="BD2205" s="104"/>
      <c r="BE2205" s="104"/>
      <c r="BF2205" s="101"/>
      <c r="BG2205" s="101"/>
      <c r="BH2205" s="101"/>
      <c r="BI2205" s="101"/>
      <c r="BJ2205" s="101"/>
      <c r="BK2205" s="101"/>
      <c r="BL2205" s="101"/>
      <c r="BM2205" s="101"/>
      <c r="BN2205" s="101"/>
      <c r="BO2205" s="103"/>
      <c r="BP2205" s="101"/>
      <c r="BQ2205" s="101"/>
      <c r="BR2205" s="101"/>
      <c r="BS2205" s="101"/>
      <c r="BT2205" s="101"/>
      <c r="BU2205" s="101"/>
      <c r="BV2205" s="101"/>
      <c r="BW2205" s="101"/>
      <c r="BX2205" s="101"/>
      <c r="BY2205" s="101"/>
      <c r="BZ2205" s="101"/>
      <c r="CA2205" s="101"/>
      <c r="CB2205" s="101"/>
      <c r="CC2205" s="101"/>
      <c r="CD2205" s="101"/>
      <c r="CE2205" s="101"/>
      <c r="CF2205" s="101"/>
      <c r="CG2205" s="37" t="e">
        <f>VLOOKUP(Table_1[[#This Row],[EAN]],'[1]Planilha1'!$E:$R,13,0)</f>
        <v>#N/A</v>
      </c>
      <c r="CI2205" s="188">
        <f>IF(Table_1[[#This Row],[STATUS MERCADO]]="GO",Table_1[[#This Row],[M. BRUTA TOTAL]],0)</f>
        <v>0</v>
      </c>
      <c r="CJ2205" s="188">
        <f>IF(Table_1[[#This Row],[STATUS MERCADO]]="GO",Table_1[[#This Row],[PV UNIT. REALIZADO]]*Table_1[[#This Row],[QUANTIDADE]],0)</f>
        <v>0</v>
      </c>
    </row>
    <row r="2206" ht="15" hidden="1">
      <c r="A2206" s="7"/>
      <c r="B2206" s="84" t="s">
        <v>400</v>
      </c>
      <c r="C2206" s="75">
        <v>223892</v>
      </c>
      <c r="D2206" s="75">
        <v>61010943</v>
      </c>
      <c r="E2206" s="85">
        <v>7509546667966</v>
      </c>
      <c r="F2206" s="86" t="s">
        <v>2530</v>
      </c>
      <c r="G2206" s="75" t="s">
        <v>15</v>
      </c>
      <c r="H2206" s="75">
        <v>1090</v>
      </c>
      <c r="I2206" s="87" t="s">
        <v>1554</v>
      </c>
      <c r="J2206" s="75" t="s">
        <v>1633</v>
      </c>
      <c r="K2206" s="88" t="s">
        <v>1177</v>
      </c>
      <c r="L2206" s="88">
        <v>12</v>
      </c>
      <c r="M2206" s="88">
        <v>0</v>
      </c>
      <c r="N2206" s="75" t="s">
        <v>85</v>
      </c>
      <c r="O2206" s="75" t="s">
        <v>1739</v>
      </c>
      <c r="P2206" s="89"/>
      <c r="Q2206" s="90">
        <f>(17/100+7.6/100+1.65/100)*P2206</f>
        <v>0</v>
      </c>
      <c r="R2206" s="90"/>
      <c r="S2206" s="90"/>
      <c r="T2206" s="90"/>
      <c r="U2206" s="90"/>
      <c r="V2206" s="90">
        <f>+P2206-Q2206+R2206+S2206+T2206+U2206</f>
        <v>0</v>
      </c>
      <c r="W2206" s="91">
        <f>(1.02/100)</f>
        <v>1.02E-2</v>
      </c>
      <c r="X2206" s="91">
        <v>4.8E-3</v>
      </c>
      <c r="Y2206" s="91">
        <v>0.17</v>
      </c>
      <c r="Z2206" s="91">
        <v>1.65E-2</v>
      </c>
      <c r="AA2206" s="91">
        <v>7.6E-2</v>
      </c>
      <c r="AB2206" s="91">
        <f>SUM(W2206:AA2206)</f>
        <v>0.2775</v>
      </c>
      <c r="AC2206" s="75">
        <v>12</v>
      </c>
      <c r="AD2206" s="92">
        <f>IF(AL2206="","",+AC2206*AL2206)</f>
      </c>
      <c r="AE2206" s="93">
        <f>IF(AL2206="","",+AL2206*AB2206)</f>
      </c>
      <c r="AF2206" s="92">
        <f>IF(AL2206="","",+AL2206-AE2206)</f>
      </c>
      <c r="AG2206" s="93">
        <f>+V2206</f>
        <v>0</v>
      </c>
      <c r="AH2206" s="92">
        <f>IF(AF2206="","",+AF2206-AG2206)</f>
      </c>
      <c r="AI2206" s="92">
        <f>IF(AH2206="","",+AH2206*AC2206)</f>
      </c>
      <c r="AJ2206" s="93"/>
      <c r="AK2206" s="94">
        <v>0.33</v>
      </c>
      <c r="AL2206" s="93">
        <f>IF(V2206=0,"",V2206/(1-AB2206-AK2206))</f>
      </c>
      <c r="AM2206" s="95">
        <v>0.33</v>
      </c>
      <c r="AN2206" s="93">
        <f>IF(V2206=0,"",V2206/(1-AB2206-AM2206))</f>
      </c>
      <c r="AO2206" s="96">
        <v>1.2</v>
      </c>
      <c r="AP2206" s="93">
        <f>IF(BD!AJ2206="","",BD!AJ2206*BD!AO2206)</f>
      </c>
      <c r="AQ2206" s="91">
        <f>BD!AM2206/BD!AK2206-1</f>
        <v>0</v>
      </c>
      <c r="AR2206" s="91">
        <f>IF(BD!AN2206="","",IF(BD!AJ2206="","",BD!AN2206/BD!AJ2206-1))</f>
      </c>
      <c r="AS2206" s="91">
        <f>IF(BD!AN2206="","",IF(BD!AN2206&lt;BD!AL2206,"ABAIXO DA META","DENTRO DA META"))</f>
      </c>
      <c r="AT2206" s="91" t="str">
        <f>IF(BD!AJ2206="","EM ANÁLISE",IF(BD!AP2206&gt;=BD!AN2206,"GO", "NO GO"))</f>
        <v>EM ANÁLISE</v>
      </c>
      <c r="AU2206" s="97">
        <f>IF(AN2206="","",+BD!$AN2206-AJ2206)</f>
      </c>
      <c r="AV2206" s="98"/>
      <c r="AW2206" s="90">
        <f>BD!P2206*BD!AC2206</f>
        <v>0</v>
      </c>
      <c r="AX2206" s="90">
        <f>BD!V2206*BD!AC2206</f>
        <v>0</v>
      </c>
      <c r="AY2206" s="90">
        <f>IF(BD!AN2206="","",BD!AN2206*BD!AC2206)</f>
      </c>
      <c r="AZ2206" s="75" t="s">
        <v>123</v>
      </c>
      <c r="BA2206" s="75"/>
      <c r="BB2206" s="75"/>
      <c r="BC2206" s="75"/>
      <c r="BD2206" s="104"/>
      <c r="BE2206" s="104"/>
      <c r="BF2206" s="101"/>
      <c r="BG2206" s="101"/>
      <c r="BH2206" s="101"/>
      <c r="BI2206" s="101"/>
      <c r="BJ2206" s="101"/>
      <c r="BK2206" s="101"/>
      <c r="BL2206" s="101"/>
      <c r="BM2206" s="101"/>
      <c r="BN2206" s="101"/>
      <c r="BO2206" s="103"/>
      <c r="BP2206" s="101"/>
      <c r="BQ2206" s="101"/>
      <c r="BR2206" s="101"/>
      <c r="BS2206" s="101"/>
      <c r="BT2206" s="101"/>
      <c r="BU2206" s="101"/>
      <c r="BV2206" s="101"/>
      <c r="BW2206" s="101"/>
      <c r="BX2206" s="101"/>
      <c r="BY2206" s="101"/>
      <c r="BZ2206" s="101"/>
      <c r="CA2206" s="101"/>
      <c r="CB2206" s="101"/>
      <c r="CC2206" s="101"/>
      <c r="CD2206" s="101"/>
      <c r="CE2206" s="101"/>
      <c r="CF2206" s="101"/>
      <c r="CG2206" s="37" t="e">
        <f>VLOOKUP(Table_1[[#This Row],[EAN]],'[1]Planilha1'!$E:$R,13,0)</f>
        <v>#N/A</v>
      </c>
      <c r="CI2206" s="188">
        <f>IF(Table_1[[#This Row],[STATUS MERCADO]]="GO",Table_1[[#This Row],[M. BRUTA TOTAL]],0)</f>
        <v>0</v>
      </c>
      <c r="CJ2206" s="188">
        <f>IF(Table_1[[#This Row],[STATUS MERCADO]]="GO",Table_1[[#This Row],[PV UNIT. REALIZADO]]*Table_1[[#This Row],[QUANTIDADE]],0)</f>
        <v>0</v>
      </c>
    </row>
    <row r="2207" ht="15" hidden="1">
      <c r="A2207" s="7"/>
      <c r="B2207" s="84" t="s">
        <v>400</v>
      </c>
      <c r="C2207" s="75">
        <v>223893</v>
      </c>
      <c r="D2207" s="75">
        <v>61010943</v>
      </c>
      <c r="E2207" s="85">
        <v>7509546667973</v>
      </c>
      <c r="F2207" s="86" t="s">
        <v>2531</v>
      </c>
      <c r="G2207" s="75" t="s">
        <v>15</v>
      </c>
      <c r="H2207" s="75">
        <v>1090</v>
      </c>
      <c r="I2207" s="87" t="s">
        <v>1554</v>
      </c>
      <c r="J2207" s="75" t="s">
        <v>1633</v>
      </c>
      <c r="K2207" s="88" t="s">
        <v>1177</v>
      </c>
      <c r="L2207" s="88">
        <v>12</v>
      </c>
      <c r="M2207" s="88">
        <v>0</v>
      </c>
      <c r="N2207" s="75" t="s">
        <v>85</v>
      </c>
      <c r="O2207" s="75" t="s">
        <v>1739</v>
      </c>
      <c r="P2207" s="89"/>
      <c r="Q2207" s="90">
        <f>(17/100+7.6/100+1.65/100)*P2207</f>
        <v>0</v>
      </c>
      <c r="R2207" s="90"/>
      <c r="S2207" s="90"/>
      <c r="T2207" s="90"/>
      <c r="U2207" s="90"/>
      <c r="V2207" s="90">
        <f>+P2207-Q2207+R2207+S2207+T2207+U2207</f>
        <v>0</v>
      </c>
      <c r="W2207" s="91">
        <f>(1.02/100)</f>
        <v>1.02E-2</v>
      </c>
      <c r="X2207" s="91">
        <v>4.8E-3</v>
      </c>
      <c r="Y2207" s="91">
        <v>0.17</v>
      </c>
      <c r="Z2207" s="91">
        <v>1.65E-2</v>
      </c>
      <c r="AA2207" s="91">
        <v>7.6E-2</v>
      </c>
      <c r="AB2207" s="91">
        <f>SUM(W2207:AA2207)</f>
        <v>0.2775</v>
      </c>
      <c r="AC2207" s="75">
        <v>12</v>
      </c>
      <c r="AD2207" s="92">
        <f>IF(AL2207="","",+AC2207*AL2207)</f>
      </c>
      <c r="AE2207" s="93">
        <f>IF(AL2207="","",+AL2207*AB2207)</f>
      </c>
      <c r="AF2207" s="92">
        <f>IF(AL2207="","",+AL2207-AE2207)</f>
      </c>
      <c r="AG2207" s="93">
        <f>+V2207</f>
        <v>0</v>
      </c>
      <c r="AH2207" s="92">
        <f>IF(AF2207="","",+AF2207-AG2207)</f>
      </c>
      <c r="AI2207" s="92">
        <f>IF(AH2207="","",+AH2207*AC2207)</f>
      </c>
      <c r="AJ2207" s="93"/>
      <c r="AK2207" s="94">
        <v>0.33</v>
      </c>
      <c r="AL2207" s="93">
        <f>IF(V2207=0,"",V2207/(1-AB2207-AK2207))</f>
      </c>
      <c r="AM2207" s="95">
        <v>0.33</v>
      </c>
      <c r="AN2207" s="93">
        <f>IF(V2207=0,"",V2207/(1-AB2207-AM2207))</f>
      </c>
      <c r="AO2207" s="96">
        <v>1.2</v>
      </c>
      <c r="AP2207" s="93">
        <f>IF(BD!AJ2207="","",BD!AJ2207*BD!AO2207)</f>
      </c>
      <c r="AQ2207" s="91">
        <f>BD!AM2207/BD!AK2207-1</f>
        <v>0</v>
      </c>
      <c r="AR2207" s="91">
        <f>IF(BD!AN2207="","",IF(BD!AJ2207="","",BD!AN2207/BD!AJ2207-1))</f>
      </c>
      <c r="AS2207" s="91">
        <f>IF(BD!AN2207="","",IF(BD!AN2207&lt;BD!AL2207,"ABAIXO DA META","DENTRO DA META"))</f>
      </c>
      <c r="AT2207" s="91" t="str">
        <f>IF(BD!AJ2207="","EM ANÁLISE",IF(BD!AP2207&gt;=BD!AN2207,"GO", "NO GO"))</f>
        <v>EM ANÁLISE</v>
      </c>
      <c r="AU2207" s="97">
        <f>IF(AN2207="","",+BD!$AN2207-AJ2207)</f>
      </c>
      <c r="AV2207" s="98"/>
      <c r="AW2207" s="90">
        <f>BD!P2207*BD!AC2207</f>
        <v>0</v>
      </c>
      <c r="AX2207" s="90">
        <f>BD!V2207*BD!AC2207</f>
        <v>0</v>
      </c>
      <c r="AY2207" s="90">
        <f>IF(BD!AN2207="","",BD!AN2207*BD!AC2207)</f>
      </c>
      <c r="AZ2207" s="75" t="s">
        <v>123</v>
      </c>
      <c r="BA2207" s="75"/>
      <c r="BB2207" s="75"/>
      <c r="BC2207" s="75"/>
      <c r="BD2207" s="104"/>
      <c r="BE2207" s="104"/>
      <c r="BF2207" s="101"/>
      <c r="BG2207" s="101"/>
      <c r="BH2207" s="101"/>
      <c r="BI2207" s="101"/>
      <c r="BJ2207" s="101"/>
      <c r="BK2207" s="101"/>
      <c r="BL2207" s="101"/>
      <c r="BM2207" s="101"/>
      <c r="BN2207" s="101"/>
      <c r="BO2207" s="103"/>
      <c r="BP2207" s="101"/>
      <c r="BQ2207" s="101"/>
      <c r="BR2207" s="101"/>
      <c r="BS2207" s="101"/>
      <c r="BT2207" s="101"/>
      <c r="BU2207" s="101"/>
      <c r="BV2207" s="101"/>
      <c r="BW2207" s="101"/>
      <c r="BX2207" s="101"/>
      <c r="BY2207" s="101"/>
      <c r="BZ2207" s="101"/>
      <c r="CA2207" s="101"/>
      <c r="CB2207" s="101"/>
      <c r="CC2207" s="101"/>
      <c r="CD2207" s="101"/>
      <c r="CE2207" s="101"/>
      <c r="CF2207" s="101"/>
      <c r="CG2207" s="37" t="e">
        <f>VLOOKUP(Table_1[[#This Row],[EAN]],'[1]Planilha1'!$E:$R,13,0)</f>
        <v>#N/A</v>
      </c>
      <c r="CI2207" s="188">
        <f>IF(Table_1[[#This Row],[STATUS MERCADO]]="GO",Table_1[[#This Row],[M. BRUTA TOTAL]],0)</f>
        <v>0</v>
      </c>
      <c r="CJ2207" s="188">
        <f>IF(Table_1[[#This Row],[STATUS MERCADO]]="GO",Table_1[[#This Row],[PV UNIT. REALIZADO]]*Table_1[[#This Row],[QUANTIDADE]],0)</f>
        <v>0</v>
      </c>
    </row>
    <row r="2208" ht="15" hidden="1">
      <c r="A2208" s="7"/>
      <c r="B2208" s="84" t="s">
        <v>400</v>
      </c>
      <c r="C2208" s="75">
        <v>223894</v>
      </c>
      <c r="D2208" s="75">
        <v>61009541</v>
      </c>
      <c r="E2208" s="85">
        <v>7509546665993</v>
      </c>
      <c r="F2208" s="86" t="s">
        <v>2532</v>
      </c>
      <c r="G2208" s="75" t="s">
        <v>15</v>
      </c>
      <c r="H2208" s="75">
        <v>1090</v>
      </c>
      <c r="I2208" s="87" t="s">
        <v>1554</v>
      </c>
      <c r="J2208" s="75" t="s">
        <v>1633</v>
      </c>
      <c r="K2208" s="88" t="s">
        <v>1177</v>
      </c>
      <c r="L2208" s="88">
        <v>12</v>
      </c>
      <c r="M2208" s="88">
        <v>0</v>
      </c>
      <c r="N2208" s="75" t="s">
        <v>85</v>
      </c>
      <c r="O2208" s="75" t="s">
        <v>1739</v>
      </c>
      <c r="P2208" s="89"/>
      <c r="Q2208" s="90">
        <f>(17/100+7.6/100+1.65/100)*P2208</f>
        <v>0</v>
      </c>
      <c r="R2208" s="90"/>
      <c r="S2208" s="90"/>
      <c r="T2208" s="90"/>
      <c r="U2208" s="90"/>
      <c r="V2208" s="90">
        <f>+P2208-Q2208+R2208+S2208+T2208+U2208</f>
        <v>0</v>
      </c>
      <c r="W2208" s="91">
        <f>(1.02/100)</f>
        <v>1.02E-2</v>
      </c>
      <c r="X2208" s="91">
        <v>4.8E-3</v>
      </c>
      <c r="Y2208" s="91">
        <v>0.17</v>
      </c>
      <c r="Z2208" s="91">
        <v>1.65E-2</v>
      </c>
      <c r="AA2208" s="91">
        <v>7.6E-2</v>
      </c>
      <c r="AB2208" s="91">
        <f>SUM(W2208:AA2208)</f>
        <v>0.2775</v>
      </c>
      <c r="AC2208" s="75">
        <v>12</v>
      </c>
      <c r="AD2208" s="92">
        <f>IF(AL2208="","",+AC2208*AL2208)</f>
      </c>
      <c r="AE2208" s="93">
        <f>IF(AL2208="","",+AL2208*AB2208)</f>
      </c>
      <c r="AF2208" s="92">
        <f>IF(AL2208="","",+AL2208-AE2208)</f>
      </c>
      <c r="AG2208" s="93">
        <f>+V2208</f>
        <v>0</v>
      </c>
      <c r="AH2208" s="92">
        <f>IF(AF2208="","",+AF2208-AG2208)</f>
      </c>
      <c r="AI2208" s="92">
        <f>IF(AH2208="","",+AH2208*AC2208)</f>
      </c>
      <c r="AJ2208" s="93"/>
      <c r="AK2208" s="94">
        <v>0.33</v>
      </c>
      <c r="AL2208" s="93">
        <f>IF(V2208=0,"",V2208/(1-AB2208-AK2208))</f>
      </c>
      <c r="AM2208" s="95">
        <v>0.33</v>
      </c>
      <c r="AN2208" s="93">
        <f>IF(V2208=0,"",V2208/(1-AB2208-AM2208))</f>
      </c>
      <c r="AO2208" s="96">
        <v>1.2</v>
      </c>
      <c r="AP2208" s="93">
        <f>IF(BD!AJ2208="","",BD!AJ2208*BD!AO2208)</f>
      </c>
      <c r="AQ2208" s="91">
        <f>BD!AM2208/BD!AK2208-1</f>
        <v>0</v>
      </c>
      <c r="AR2208" s="91">
        <f>IF(BD!AN2208="","",IF(BD!AJ2208="","",BD!AN2208/BD!AJ2208-1))</f>
      </c>
      <c r="AS2208" s="91">
        <f>IF(BD!AN2208="","",IF(BD!AN2208&lt;BD!AL2208,"ABAIXO DA META","DENTRO DA META"))</f>
      </c>
      <c r="AT2208" s="91" t="str">
        <f>IF(BD!AJ2208="","EM ANÁLISE",IF(BD!AP2208&gt;=BD!AN2208,"GO", "NO GO"))</f>
        <v>EM ANÁLISE</v>
      </c>
      <c r="AU2208" s="97">
        <f>IF(AN2208="","",+BD!$AN2208-AJ2208)</f>
      </c>
      <c r="AV2208" s="98"/>
      <c r="AW2208" s="90">
        <f>BD!P2208*BD!AC2208</f>
        <v>0</v>
      </c>
      <c r="AX2208" s="90">
        <f>BD!V2208*BD!AC2208</f>
        <v>0</v>
      </c>
      <c r="AY2208" s="90">
        <f>IF(BD!AN2208="","",BD!AN2208*BD!AC2208)</f>
      </c>
      <c r="AZ2208" s="75" t="s">
        <v>123</v>
      </c>
      <c r="BA2208" s="75"/>
      <c r="BB2208" s="75"/>
      <c r="BC2208" s="75"/>
      <c r="BD2208" s="104"/>
      <c r="BE2208" s="104"/>
      <c r="BF2208" s="101"/>
      <c r="BG2208" s="101"/>
      <c r="BH2208" s="101"/>
      <c r="BI2208" s="101"/>
      <c r="BJ2208" s="101"/>
      <c r="BK2208" s="101"/>
      <c r="BL2208" s="101"/>
      <c r="BM2208" s="101"/>
      <c r="BN2208" s="101"/>
      <c r="BO2208" s="103"/>
      <c r="BP2208" s="101"/>
      <c r="BQ2208" s="101"/>
      <c r="BR2208" s="101"/>
      <c r="BS2208" s="101"/>
      <c r="BT2208" s="101"/>
      <c r="BU2208" s="101"/>
      <c r="BV2208" s="101"/>
      <c r="BW2208" s="101"/>
      <c r="BX2208" s="101"/>
      <c r="BY2208" s="101"/>
      <c r="BZ2208" s="101"/>
      <c r="CA2208" s="101"/>
      <c r="CB2208" s="101"/>
      <c r="CC2208" s="101"/>
      <c r="CD2208" s="101"/>
      <c r="CE2208" s="101"/>
      <c r="CF2208" s="101"/>
      <c r="CG2208" s="37" t="e">
        <f>VLOOKUP(Table_1[[#This Row],[EAN]],'[1]Planilha1'!$E:$R,13,0)</f>
        <v>#N/A</v>
      </c>
      <c r="CI2208" s="188">
        <f>IF(Table_1[[#This Row],[STATUS MERCADO]]="GO",Table_1[[#This Row],[M. BRUTA TOTAL]],0)</f>
        <v>0</v>
      </c>
      <c r="CJ2208" s="188">
        <f>IF(Table_1[[#This Row],[STATUS MERCADO]]="GO",Table_1[[#This Row],[PV UNIT. REALIZADO]]*Table_1[[#This Row],[QUANTIDADE]],0)</f>
        <v>0</v>
      </c>
    </row>
    <row r="2209" ht="15" hidden="1">
      <c r="A2209" s="7"/>
      <c r="B2209" s="84" t="s">
        <v>400</v>
      </c>
      <c r="C2209" s="75">
        <v>223895</v>
      </c>
      <c r="D2209" s="75">
        <v>61009542</v>
      </c>
      <c r="E2209" s="85">
        <v>7509546666006</v>
      </c>
      <c r="F2209" s="86" t="s">
        <v>2533</v>
      </c>
      <c r="G2209" s="75" t="s">
        <v>15</v>
      </c>
      <c r="H2209" s="75">
        <v>1090</v>
      </c>
      <c r="I2209" s="87" t="s">
        <v>1554</v>
      </c>
      <c r="J2209" s="75" t="s">
        <v>1633</v>
      </c>
      <c r="K2209" s="88" t="s">
        <v>1177</v>
      </c>
      <c r="L2209" s="88">
        <v>12</v>
      </c>
      <c r="M2209" s="88">
        <v>0</v>
      </c>
      <c r="N2209" s="75" t="s">
        <v>85</v>
      </c>
      <c r="O2209" s="75" t="s">
        <v>1739</v>
      </c>
      <c r="P2209" s="89"/>
      <c r="Q2209" s="90">
        <f>(17/100+7.6/100+1.65/100)*P2209</f>
        <v>0</v>
      </c>
      <c r="R2209" s="90"/>
      <c r="S2209" s="90"/>
      <c r="T2209" s="90"/>
      <c r="U2209" s="90"/>
      <c r="V2209" s="90">
        <f>+P2209-Q2209+R2209+S2209+T2209+U2209</f>
        <v>0</v>
      </c>
      <c r="W2209" s="91">
        <f>(1.02/100)</f>
        <v>1.02E-2</v>
      </c>
      <c r="X2209" s="91">
        <v>4.8E-3</v>
      </c>
      <c r="Y2209" s="91">
        <v>0.17</v>
      </c>
      <c r="Z2209" s="91">
        <v>1.65E-2</v>
      </c>
      <c r="AA2209" s="91">
        <v>7.6E-2</v>
      </c>
      <c r="AB2209" s="91">
        <f>SUM(W2209:AA2209)</f>
        <v>0.2775</v>
      </c>
      <c r="AC2209" s="75">
        <v>12</v>
      </c>
      <c r="AD2209" s="92">
        <f>IF(AL2209="","",+AC2209*AL2209)</f>
      </c>
      <c r="AE2209" s="93">
        <f>IF(AL2209="","",+AL2209*AB2209)</f>
      </c>
      <c r="AF2209" s="92">
        <f>IF(AL2209="","",+AL2209-AE2209)</f>
      </c>
      <c r="AG2209" s="93">
        <f>+V2209</f>
        <v>0</v>
      </c>
      <c r="AH2209" s="92">
        <f>IF(AF2209="","",+AF2209-AG2209)</f>
      </c>
      <c r="AI2209" s="92">
        <f>IF(AH2209="","",+AH2209*AC2209)</f>
      </c>
      <c r="AJ2209" s="93"/>
      <c r="AK2209" s="94">
        <v>0.33</v>
      </c>
      <c r="AL2209" s="93">
        <f>IF(V2209=0,"",V2209/(1-AB2209-AK2209))</f>
      </c>
      <c r="AM2209" s="95">
        <v>0.33</v>
      </c>
      <c r="AN2209" s="93">
        <f>IF(V2209=0,"",V2209/(1-AB2209-AM2209))</f>
      </c>
      <c r="AO2209" s="96">
        <v>1.2</v>
      </c>
      <c r="AP2209" s="93">
        <f>IF(BD!AJ2209="","",BD!AJ2209*BD!AO2209)</f>
      </c>
      <c r="AQ2209" s="91">
        <f>BD!AM2209/BD!AK2209-1</f>
        <v>0</v>
      </c>
      <c r="AR2209" s="91">
        <f>IF(BD!AN2209="","",IF(BD!AJ2209="","",BD!AN2209/BD!AJ2209-1))</f>
      </c>
      <c r="AS2209" s="91">
        <f>IF(BD!AN2209="","",IF(BD!AN2209&lt;BD!AL2209,"ABAIXO DA META","DENTRO DA META"))</f>
      </c>
      <c r="AT2209" s="91" t="str">
        <f>IF(BD!AJ2209="","EM ANÁLISE",IF(BD!AP2209&gt;=BD!AN2209,"GO", "NO GO"))</f>
        <v>EM ANÁLISE</v>
      </c>
      <c r="AU2209" s="97">
        <f>IF(AN2209="","",+BD!$AN2209-AJ2209)</f>
      </c>
      <c r="AV2209" s="98"/>
      <c r="AW2209" s="90">
        <f>BD!P2209*BD!AC2209</f>
        <v>0</v>
      </c>
      <c r="AX2209" s="90">
        <f>BD!V2209*BD!AC2209</f>
        <v>0</v>
      </c>
      <c r="AY2209" s="90">
        <f>IF(BD!AN2209="","",BD!AN2209*BD!AC2209)</f>
      </c>
      <c r="AZ2209" s="75" t="s">
        <v>123</v>
      </c>
      <c r="BA2209" s="75"/>
      <c r="BB2209" s="75"/>
      <c r="BC2209" s="75"/>
      <c r="BD2209" s="104"/>
      <c r="BE2209" s="104"/>
      <c r="BF2209" s="101"/>
      <c r="BG2209" s="101"/>
      <c r="BH2209" s="101"/>
      <c r="BI2209" s="101"/>
      <c r="BJ2209" s="101"/>
      <c r="BK2209" s="101"/>
      <c r="BL2209" s="101"/>
      <c r="BM2209" s="101"/>
      <c r="BN2209" s="101"/>
      <c r="BO2209" s="103"/>
      <c r="BP2209" s="101"/>
      <c r="BQ2209" s="101"/>
      <c r="BR2209" s="101"/>
      <c r="BS2209" s="101"/>
      <c r="BT2209" s="101"/>
      <c r="BU2209" s="101"/>
      <c r="BV2209" s="101"/>
      <c r="BW2209" s="101"/>
      <c r="BX2209" s="101"/>
      <c r="BY2209" s="101"/>
      <c r="BZ2209" s="101"/>
      <c r="CA2209" s="101"/>
      <c r="CB2209" s="101"/>
      <c r="CC2209" s="101"/>
      <c r="CD2209" s="101"/>
      <c r="CE2209" s="101"/>
      <c r="CF2209" s="101"/>
      <c r="CG2209" s="37" t="e">
        <f>VLOOKUP(Table_1[[#This Row],[EAN]],'[1]Planilha1'!$E:$R,13,0)</f>
        <v>#N/A</v>
      </c>
      <c r="CI2209" s="188">
        <f>IF(Table_1[[#This Row],[STATUS MERCADO]]="GO",Table_1[[#This Row],[M. BRUTA TOTAL]],0)</f>
        <v>0</v>
      </c>
      <c r="CJ2209" s="188">
        <f>IF(Table_1[[#This Row],[STATUS MERCADO]]="GO",Table_1[[#This Row],[PV UNIT. REALIZADO]]*Table_1[[#This Row],[QUANTIDADE]],0)</f>
        <v>0</v>
      </c>
    </row>
    <row r="2210" ht="15" hidden="1">
      <c r="A2210" s="7"/>
      <c r="B2210" s="84" t="s">
        <v>400</v>
      </c>
      <c r="C2210" s="75">
        <v>223896</v>
      </c>
      <c r="D2210" s="75">
        <v>61006590</v>
      </c>
      <c r="E2210" s="85">
        <v>7509546660981</v>
      </c>
      <c r="F2210" s="86" t="s">
        <v>2534</v>
      </c>
      <c r="G2210" s="75" t="s">
        <v>15</v>
      </c>
      <c r="H2210" s="75">
        <v>1090</v>
      </c>
      <c r="I2210" s="87" t="s">
        <v>1554</v>
      </c>
      <c r="J2210" s="75" t="s">
        <v>1607</v>
      </c>
      <c r="K2210" s="88" t="s">
        <v>1177</v>
      </c>
      <c r="L2210" s="88">
        <v>12</v>
      </c>
      <c r="M2210" s="88">
        <v>0</v>
      </c>
      <c r="N2210" s="75" t="s">
        <v>85</v>
      </c>
      <c r="O2210" s="75" t="s">
        <v>1739</v>
      </c>
      <c r="P2210" s="89"/>
      <c r="Q2210" s="90">
        <f>(17/100+7.6/100+1.65/100)*P2210</f>
        <v>0</v>
      </c>
      <c r="R2210" s="90"/>
      <c r="S2210" s="90"/>
      <c r="T2210" s="90"/>
      <c r="U2210" s="90"/>
      <c r="V2210" s="90">
        <f>+P2210-Q2210+R2210+S2210+T2210+U2210</f>
        <v>0</v>
      </c>
      <c r="W2210" s="91">
        <f>(1.02/100)</f>
        <v>1.02E-2</v>
      </c>
      <c r="X2210" s="91">
        <v>4.8E-3</v>
      </c>
      <c r="Y2210" s="91">
        <v>0.17</v>
      </c>
      <c r="Z2210" s="91">
        <v>1.65E-2</v>
      </c>
      <c r="AA2210" s="91">
        <v>7.6E-2</v>
      </c>
      <c r="AB2210" s="91">
        <f>SUM(W2210:AA2210)</f>
        <v>0.2775</v>
      </c>
      <c r="AC2210" s="75">
        <v>12</v>
      </c>
      <c r="AD2210" s="92">
        <f>IF(AL2210="","",+AC2210*AL2210)</f>
      </c>
      <c r="AE2210" s="93">
        <f>IF(AL2210="","",+AL2210*AB2210)</f>
      </c>
      <c r="AF2210" s="92">
        <f>IF(AL2210="","",+AL2210-AE2210)</f>
      </c>
      <c r="AG2210" s="93">
        <f>+V2210</f>
        <v>0</v>
      </c>
      <c r="AH2210" s="92">
        <f>IF(AF2210="","",+AF2210-AG2210)</f>
      </c>
      <c r="AI2210" s="92">
        <f>IF(AH2210="","",+AH2210*AC2210)</f>
      </c>
      <c r="AJ2210" s="93"/>
      <c r="AK2210" s="94">
        <v>0.33</v>
      </c>
      <c r="AL2210" s="93">
        <f>IF(V2210=0,"",V2210/(1-AB2210-AK2210))</f>
      </c>
      <c r="AM2210" s="95">
        <v>0.33</v>
      </c>
      <c r="AN2210" s="93">
        <f>IF(V2210=0,"",V2210/(1-AB2210-AM2210))</f>
      </c>
      <c r="AO2210" s="96">
        <v>1.2</v>
      </c>
      <c r="AP2210" s="93">
        <f>IF(BD!AJ2210="","",BD!AJ2210*BD!AO2210)</f>
      </c>
      <c r="AQ2210" s="91">
        <f>BD!AM2210/BD!AK2210-1</f>
        <v>0</v>
      </c>
      <c r="AR2210" s="91">
        <f>IF(BD!AN2210="","",IF(BD!AJ2210="","",BD!AN2210/BD!AJ2210-1))</f>
      </c>
      <c r="AS2210" s="91">
        <f>IF(BD!AN2210="","",IF(BD!AN2210&lt;BD!AL2210,"ABAIXO DA META","DENTRO DA META"))</f>
      </c>
      <c r="AT2210" s="91" t="str">
        <f>IF(BD!AJ2210="","EM ANÁLISE",IF(BD!AP2210&gt;=BD!AN2210,"GO", "NO GO"))</f>
        <v>EM ANÁLISE</v>
      </c>
      <c r="AU2210" s="97">
        <f>IF(AN2210="","",+BD!$AN2210-AJ2210)</f>
      </c>
      <c r="AV2210" s="98"/>
      <c r="AW2210" s="90">
        <f>BD!P2210*BD!AC2210</f>
        <v>0</v>
      </c>
      <c r="AX2210" s="90">
        <f>BD!V2210*BD!AC2210</f>
        <v>0</v>
      </c>
      <c r="AY2210" s="90">
        <f>IF(BD!AN2210="","",BD!AN2210*BD!AC2210)</f>
      </c>
      <c r="AZ2210" s="75" t="s">
        <v>123</v>
      </c>
      <c r="BA2210" s="75"/>
      <c r="BB2210" s="75"/>
      <c r="BC2210" s="75"/>
      <c r="BD2210" s="104"/>
      <c r="BE2210" s="104"/>
      <c r="BF2210" s="101"/>
      <c r="BG2210" s="101"/>
      <c r="BH2210" s="101"/>
      <c r="BI2210" s="101"/>
      <c r="BJ2210" s="101"/>
      <c r="BK2210" s="101"/>
      <c r="BL2210" s="101"/>
      <c r="BM2210" s="101"/>
      <c r="BN2210" s="101"/>
      <c r="BO2210" s="103"/>
      <c r="BP2210" s="101"/>
      <c r="BQ2210" s="101"/>
      <c r="BR2210" s="101"/>
      <c r="BS2210" s="101"/>
      <c r="BT2210" s="101"/>
      <c r="BU2210" s="101"/>
      <c r="BV2210" s="101"/>
      <c r="BW2210" s="101"/>
      <c r="BX2210" s="101"/>
      <c r="BY2210" s="101"/>
      <c r="BZ2210" s="101"/>
      <c r="CA2210" s="101"/>
      <c r="CB2210" s="101"/>
      <c r="CC2210" s="101"/>
      <c r="CD2210" s="101"/>
      <c r="CE2210" s="101"/>
      <c r="CF2210" s="101"/>
      <c r="CG2210" s="37" t="e">
        <f>VLOOKUP(Table_1[[#This Row],[EAN]],'[1]Planilha1'!$E:$R,13,0)</f>
        <v>#N/A</v>
      </c>
      <c r="CI2210" s="188">
        <f>IF(Table_1[[#This Row],[STATUS MERCADO]]="GO",Table_1[[#This Row],[M. BRUTA TOTAL]],0)</f>
        <v>0</v>
      </c>
      <c r="CJ2210" s="188">
        <f>IF(Table_1[[#This Row],[STATUS MERCADO]]="GO",Table_1[[#This Row],[PV UNIT. REALIZADO]]*Table_1[[#This Row],[QUANTIDADE]],0)</f>
        <v>0</v>
      </c>
    </row>
    <row r="2211" ht="15" hidden="1">
      <c r="A2211" s="7"/>
      <c r="B2211" s="84" t="s">
        <v>400</v>
      </c>
      <c r="C2211" s="75">
        <v>223897</v>
      </c>
      <c r="D2211" s="75" t="s">
        <v>2535</v>
      </c>
      <c r="E2211" s="85">
        <v>7898941911034</v>
      </c>
      <c r="F2211" s="86" t="s">
        <v>2536</v>
      </c>
      <c r="G2211" s="75" t="s">
        <v>13</v>
      </c>
      <c r="H2211" s="75">
        <v>3610</v>
      </c>
      <c r="I2211" s="87" t="s">
        <v>1139</v>
      </c>
      <c r="J2211" s="75" t="s">
        <v>485</v>
      </c>
      <c r="K2211" s="88" t="s">
        <v>1177</v>
      </c>
      <c r="L2211" s="88">
        <v>12</v>
      </c>
      <c r="M2211" s="88">
        <v>0</v>
      </c>
      <c r="N2211" s="75" t="s">
        <v>85</v>
      </c>
      <c r="O2211" s="75" t="s">
        <v>1739</v>
      </c>
      <c r="P2211" s="89"/>
      <c r="Q2211" s="90">
        <f>(17/100+7.6/100+1.65/100)*P2211</f>
        <v>0</v>
      </c>
      <c r="R2211" s="90"/>
      <c r="S2211" s="90"/>
      <c r="T2211" s="90"/>
      <c r="U2211" s="90"/>
      <c r="V2211" s="90">
        <f>+P2211-Q2211+R2211+S2211+T2211+U2211</f>
        <v>0</v>
      </c>
      <c r="W2211" s="91">
        <f>(1.02/100)</f>
        <v>1.02E-2</v>
      </c>
      <c r="X2211" s="91">
        <v>4.8E-3</v>
      </c>
      <c r="Y2211" s="91">
        <v>0.17</v>
      </c>
      <c r="Z2211" s="91">
        <v>1.65E-2</v>
      </c>
      <c r="AA2211" s="91">
        <v>7.6E-2</v>
      </c>
      <c r="AB2211" s="91">
        <f>SUM(W2211:AA2211)</f>
        <v>0.2775</v>
      </c>
      <c r="AC2211" s="75">
        <v>12</v>
      </c>
      <c r="AD2211" s="92">
        <f>IF(AL2211="","",+AC2211*AL2211)</f>
      </c>
      <c r="AE2211" s="93">
        <f>IF(AL2211="","",+AL2211*AB2211)</f>
      </c>
      <c r="AF2211" s="92">
        <f>IF(AL2211="","",+AL2211-AE2211)</f>
      </c>
      <c r="AG2211" s="93">
        <f>+V2211</f>
        <v>0</v>
      </c>
      <c r="AH2211" s="92">
        <f>IF(AF2211="","",+AF2211-AG2211)</f>
      </c>
      <c r="AI2211" s="92">
        <f>IF(AH2211="","",+AH2211*AC2211)</f>
      </c>
      <c r="AJ2211" s="93"/>
      <c r="AK2211" s="94">
        <v>0.33</v>
      </c>
      <c r="AL2211" s="93">
        <f>IF(V2211=0,"",V2211/(1-AB2211-AK2211))</f>
      </c>
      <c r="AM2211" s="95">
        <v>0.33</v>
      </c>
      <c r="AN2211" s="93">
        <f>IF(V2211=0,"",V2211/(1-AB2211-AM2211))</f>
      </c>
      <c r="AO2211" s="96">
        <v>1.2</v>
      </c>
      <c r="AP2211" s="93">
        <f>IF(BD!AJ2211="","",BD!AJ2211*BD!AO2211)</f>
      </c>
      <c r="AQ2211" s="91">
        <f>BD!AM2211/BD!AK2211-1</f>
        <v>0</v>
      </c>
      <c r="AR2211" s="91">
        <f>IF(BD!AN2211="","",IF(BD!AJ2211="","",BD!AN2211/BD!AJ2211-1))</f>
      </c>
      <c r="AS2211" s="91">
        <f>IF(BD!AN2211="","",IF(BD!AN2211&lt;BD!AL2211,"ABAIXO DA META","DENTRO DA META"))</f>
      </c>
      <c r="AT2211" s="91" t="str">
        <f>IF(BD!AJ2211="","EM ANÁLISE",IF(BD!AP2211&gt;=BD!AN2211,"GO", "NO GO"))</f>
        <v>EM ANÁLISE</v>
      </c>
      <c r="AU2211" s="97">
        <f>IF(AN2211="","",+BD!$AN2211-AJ2211)</f>
      </c>
      <c r="AV2211" s="98"/>
      <c r="AW2211" s="90">
        <f>BD!P2211*BD!AC2211</f>
        <v>0</v>
      </c>
      <c r="AX2211" s="90">
        <f>BD!V2211*BD!AC2211</f>
        <v>0</v>
      </c>
      <c r="AY2211" s="90">
        <f>IF(BD!AN2211="","",BD!AN2211*BD!AC2211)</f>
      </c>
      <c r="AZ2211" s="75" t="s">
        <v>123</v>
      </c>
      <c r="BA2211" s="75"/>
      <c r="BB2211" s="75"/>
      <c r="BC2211" s="75"/>
      <c r="BD2211" s="104"/>
      <c r="BE2211" s="104"/>
      <c r="BF2211" s="101"/>
      <c r="BG2211" s="101"/>
      <c r="BH2211" s="101"/>
      <c r="BI2211" s="101"/>
      <c r="BJ2211" s="101"/>
      <c r="BK2211" s="101"/>
      <c r="BL2211" s="101"/>
      <c r="BM2211" s="101"/>
      <c r="BN2211" s="101"/>
      <c r="BO2211" s="103"/>
      <c r="BP2211" s="101"/>
      <c r="BQ2211" s="101"/>
      <c r="BR2211" s="101"/>
      <c r="BS2211" s="101"/>
      <c r="BT2211" s="101"/>
      <c r="BU2211" s="101"/>
      <c r="BV2211" s="101"/>
      <c r="BW2211" s="101"/>
      <c r="BX2211" s="101"/>
      <c r="BY2211" s="101"/>
      <c r="BZ2211" s="101"/>
      <c r="CA2211" s="101"/>
      <c r="CB2211" s="101"/>
      <c r="CC2211" s="101"/>
      <c r="CD2211" s="101"/>
      <c r="CE2211" s="101"/>
      <c r="CF2211" s="101"/>
      <c r="CG2211" s="37" t="e">
        <f>VLOOKUP(Table_1[[#This Row],[EAN]],'[1]Planilha1'!$E:$R,13,0)</f>
        <v>#N/A</v>
      </c>
      <c r="CI2211" s="188">
        <f>IF(Table_1[[#This Row],[STATUS MERCADO]]="GO",Table_1[[#This Row],[M. BRUTA TOTAL]],0)</f>
        <v>0</v>
      </c>
      <c r="CJ2211" s="188">
        <f>IF(Table_1[[#This Row],[STATUS MERCADO]]="GO",Table_1[[#This Row],[PV UNIT. REALIZADO]]*Table_1[[#This Row],[QUANTIDADE]],0)</f>
        <v>0</v>
      </c>
    </row>
    <row r="2212" ht="15" hidden="1">
      <c r="A2212" s="7"/>
      <c r="B2212" s="84" t="s">
        <v>400</v>
      </c>
      <c r="C2212" s="75">
        <v>223898</v>
      </c>
      <c r="D2212" s="75" t="s">
        <v>2537</v>
      </c>
      <c r="E2212" s="85">
        <v>7898941911010</v>
      </c>
      <c r="F2212" s="86" t="s">
        <v>2538</v>
      </c>
      <c r="G2212" s="75" t="s">
        <v>13</v>
      </c>
      <c r="H2212" s="75">
        <v>3610</v>
      </c>
      <c r="I2212" s="87" t="s">
        <v>1139</v>
      </c>
      <c r="J2212" s="75" t="s">
        <v>485</v>
      </c>
      <c r="K2212" s="88" t="s">
        <v>1177</v>
      </c>
      <c r="L2212" s="88">
        <v>12</v>
      </c>
      <c r="M2212" s="88">
        <v>0</v>
      </c>
      <c r="N2212" s="75" t="s">
        <v>85</v>
      </c>
      <c r="O2212" s="75" t="s">
        <v>1739</v>
      </c>
      <c r="P2212" s="89"/>
      <c r="Q2212" s="90">
        <f>(17/100+7.6/100+1.65/100)*P2212</f>
        <v>0</v>
      </c>
      <c r="R2212" s="90"/>
      <c r="S2212" s="90"/>
      <c r="T2212" s="90"/>
      <c r="U2212" s="90"/>
      <c r="V2212" s="90">
        <f>+P2212-Q2212+R2212+S2212+T2212+U2212</f>
        <v>0</v>
      </c>
      <c r="W2212" s="91">
        <f>(1.02/100)</f>
        <v>1.02E-2</v>
      </c>
      <c r="X2212" s="91">
        <v>4.8E-3</v>
      </c>
      <c r="Y2212" s="91">
        <v>0.17</v>
      </c>
      <c r="Z2212" s="91">
        <v>1.65E-2</v>
      </c>
      <c r="AA2212" s="91">
        <v>7.6E-2</v>
      </c>
      <c r="AB2212" s="91">
        <f>SUM(W2212:AA2212)</f>
        <v>0.2775</v>
      </c>
      <c r="AC2212" s="75">
        <v>12</v>
      </c>
      <c r="AD2212" s="92">
        <f>IF(AL2212="","",+AC2212*AL2212)</f>
      </c>
      <c r="AE2212" s="93">
        <f>IF(AL2212="","",+AL2212*AB2212)</f>
      </c>
      <c r="AF2212" s="92">
        <f>IF(AL2212="","",+AL2212-AE2212)</f>
      </c>
      <c r="AG2212" s="93">
        <f>+V2212</f>
        <v>0</v>
      </c>
      <c r="AH2212" s="92">
        <f>IF(AF2212="","",+AF2212-AG2212)</f>
      </c>
      <c r="AI2212" s="92">
        <f>IF(AH2212="","",+AH2212*AC2212)</f>
      </c>
      <c r="AJ2212" s="93"/>
      <c r="AK2212" s="94">
        <v>0.33</v>
      </c>
      <c r="AL2212" s="93">
        <f>IF(V2212=0,"",V2212/(1-AB2212-AK2212))</f>
      </c>
      <c r="AM2212" s="95">
        <v>0.33</v>
      </c>
      <c r="AN2212" s="93">
        <f>IF(V2212=0,"",V2212/(1-AB2212-AM2212))</f>
      </c>
      <c r="AO2212" s="96">
        <v>1.2</v>
      </c>
      <c r="AP2212" s="93">
        <f>IF(BD!AJ2212="","",BD!AJ2212*BD!AO2212)</f>
      </c>
      <c r="AQ2212" s="91">
        <f>BD!AM2212/BD!AK2212-1</f>
        <v>0</v>
      </c>
      <c r="AR2212" s="91">
        <f>IF(BD!AN2212="","",IF(BD!AJ2212="","",BD!AN2212/BD!AJ2212-1))</f>
      </c>
      <c r="AS2212" s="91">
        <f>IF(BD!AN2212="","",IF(BD!AN2212&lt;BD!AL2212,"ABAIXO DA META","DENTRO DA META"))</f>
      </c>
      <c r="AT2212" s="91" t="str">
        <f>IF(BD!AJ2212="","EM ANÁLISE",IF(BD!AP2212&gt;=BD!AN2212,"GO", "NO GO"))</f>
        <v>EM ANÁLISE</v>
      </c>
      <c r="AU2212" s="97">
        <f>IF(AN2212="","",+BD!$AN2212-AJ2212)</f>
      </c>
      <c r="AV2212" s="98"/>
      <c r="AW2212" s="90">
        <f>BD!P2212*BD!AC2212</f>
        <v>0</v>
      </c>
      <c r="AX2212" s="90">
        <f>BD!V2212*BD!AC2212</f>
        <v>0</v>
      </c>
      <c r="AY2212" s="90">
        <f>IF(BD!AN2212="","",BD!AN2212*BD!AC2212)</f>
      </c>
      <c r="AZ2212" s="75" t="s">
        <v>123</v>
      </c>
      <c r="BA2212" s="75"/>
      <c r="BB2212" s="75"/>
      <c r="BC2212" s="75"/>
      <c r="BD2212" s="104"/>
      <c r="BE2212" s="104"/>
      <c r="BF2212" s="101"/>
      <c r="BG2212" s="101"/>
      <c r="BH2212" s="101"/>
      <c r="BI2212" s="101"/>
      <c r="BJ2212" s="101"/>
      <c r="BK2212" s="101"/>
      <c r="BL2212" s="101"/>
      <c r="BM2212" s="101"/>
      <c r="BN2212" s="101"/>
      <c r="BO2212" s="103"/>
      <c r="BP2212" s="101"/>
      <c r="BQ2212" s="101"/>
      <c r="BR2212" s="101"/>
      <c r="BS2212" s="101"/>
      <c r="BT2212" s="101"/>
      <c r="BU2212" s="101"/>
      <c r="BV2212" s="101"/>
      <c r="BW2212" s="101"/>
      <c r="BX2212" s="101"/>
      <c r="BY2212" s="101"/>
      <c r="BZ2212" s="101"/>
      <c r="CA2212" s="101"/>
      <c r="CB2212" s="101"/>
      <c r="CC2212" s="101"/>
      <c r="CD2212" s="101"/>
      <c r="CE2212" s="101"/>
      <c r="CF2212" s="101"/>
      <c r="CG2212" s="37" t="e">
        <f>VLOOKUP(Table_1[[#This Row],[EAN]],'[1]Planilha1'!$E:$R,13,0)</f>
        <v>#N/A</v>
      </c>
      <c r="CI2212" s="188">
        <f>IF(Table_1[[#This Row],[STATUS MERCADO]]="GO",Table_1[[#This Row],[M. BRUTA TOTAL]],0)</f>
        <v>0</v>
      </c>
      <c r="CJ2212" s="188">
        <f>IF(Table_1[[#This Row],[STATUS MERCADO]]="GO",Table_1[[#This Row],[PV UNIT. REALIZADO]]*Table_1[[#This Row],[QUANTIDADE]],0)</f>
        <v>0</v>
      </c>
    </row>
    <row r="2213" ht="15" hidden="1">
      <c r="A2213" s="7"/>
      <c r="B2213" s="84" t="s">
        <v>400</v>
      </c>
      <c r="C2213" s="75">
        <v>223899</v>
      </c>
      <c r="D2213" s="75" t="s">
        <v>2539</v>
      </c>
      <c r="E2213" s="85">
        <v>7898941911027</v>
      </c>
      <c r="F2213" s="86" t="s">
        <v>2540</v>
      </c>
      <c r="G2213" s="75" t="s">
        <v>13</v>
      </c>
      <c r="H2213" s="75">
        <v>3610</v>
      </c>
      <c r="I2213" s="87" t="s">
        <v>1139</v>
      </c>
      <c r="J2213" s="75" t="s">
        <v>485</v>
      </c>
      <c r="K2213" s="88" t="s">
        <v>1177</v>
      </c>
      <c r="L2213" s="88">
        <v>12</v>
      </c>
      <c r="M2213" s="88">
        <v>0</v>
      </c>
      <c r="N2213" s="75" t="s">
        <v>85</v>
      </c>
      <c r="O2213" s="75" t="s">
        <v>1739</v>
      </c>
      <c r="P2213" s="89"/>
      <c r="Q2213" s="90">
        <f>(17/100+7.6/100+1.65/100)*P2213</f>
        <v>0</v>
      </c>
      <c r="R2213" s="90"/>
      <c r="S2213" s="90"/>
      <c r="T2213" s="90"/>
      <c r="U2213" s="90"/>
      <c r="V2213" s="90">
        <f>+P2213-Q2213+R2213+S2213+T2213+U2213</f>
        <v>0</v>
      </c>
      <c r="W2213" s="91">
        <f>(1.02/100)</f>
        <v>1.02E-2</v>
      </c>
      <c r="X2213" s="91">
        <v>4.8E-3</v>
      </c>
      <c r="Y2213" s="91">
        <v>0.17</v>
      </c>
      <c r="Z2213" s="91">
        <v>1.65E-2</v>
      </c>
      <c r="AA2213" s="91">
        <v>7.6E-2</v>
      </c>
      <c r="AB2213" s="91">
        <f>SUM(W2213:AA2213)</f>
        <v>0.2775</v>
      </c>
      <c r="AC2213" s="75">
        <v>12</v>
      </c>
      <c r="AD2213" s="92">
        <f>IF(AL2213="","",+AC2213*AL2213)</f>
      </c>
      <c r="AE2213" s="93">
        <f>IF(AL2213="","",+AL2213*AB2213)</f>
      </c>
      <c r="AF2213" s="92">
        <f>IF(AL2213="","",+AL2213-AE2213)</f>
      </c>
      <c r="AG2213" s="93">
        <f>+V2213</f>
        <v>0</v>
      </c>
      <c r="AH2213" s="92">
        <f>IF(AF2213="","",+AF2213-AG2213)</f>
      </c>
      <c r="AI2213" s="92">
        <f>IF(AH2213="","",+AH2213*AC2213)</f>
      </c>
      <c r="AJ2213" s="93"/>
      <c r="AK2213" s="94">
        <v>0.33</v>
      </c>
      <c r="AL2213" s="93">
        <f>IF(V2213=0,"",V2213/(1-AB2213-AK2213))</f>
      </c>
      <c r="AM2213" s="95">
        <v>0.33</v>
      </c>
      <c r="AN2213" s="93">
        <f>IF(V2213=0,"",V2213/(1-AB2213-AM2213))</f>
      </c>
      <c r="AO2213" s="96">
        <v>1.2</v>
      </c>
      <c r="AP2213" s="93">
        <f>IF(BD!AJ2213="","",BD!AJ2213*BD!AO2213)</f>
      </c>
      <c r="AQ2213" s="91">
        <f>BD!AM2213/BD!AK2213-1</f>
        <v>0</v>
      </c>
      <c r="AR2213" s="91">
        <f>IF(BD!AN2213="","",IF(BD!AJ2213="","",BD!AN2213/BD!AJ2213-1))</f>
      </c>
      <c r="AS2213" s="91">
        <f>IF(BD!AN2213="","",IF(BD!AN2213&lt;BD!AL2213,"ABAIXO DA META","DENTRO DA META"))</f>
      </c>
      <c r="AT2213" s="91" t="str">
        <f>IF(BD!AJ2213="","EM ANÁLISE",IF(BD!AP2213&gt;=BD!AN2213,"GO", "NO GO"))</f>
        <v>EM ANÁLISE</v>
      </c>
      <c r="AU2213" s="97">
        <f>IF(AN2213="","",+BD!$AN2213-AJ2213)</f>
      </c>
      <c r="AV2213" s="98"/>
      <c r="AW2213" s="90">
        <f>BD!P2213*BD!AC2213</f>
        <v>0</v>
      </c>
      <c r="AX2213" s="90">
        <f>BD!V2213*BD!AC2213</f>
        <v>0</v>
      </c>
      <c r="AY2213" s="90">
        <f>IF(BD!AN2213="","",BD!AN2213*BD!AC2213)</f>
      </c>
      <c r="AZ2213" s="75" t="s">
        <v>123</v>
      </c>
      <c r="BA2213" s="75"/>
      <c r="BB2213" s="75"/>
      <c r="BC2213" s="75"/>
      <c r="BD2213" s="104"/>
      <c r="BE2213" s="104"/>
      <c r="BF2213" s="101"/>
      <c r="BG2213" s="101"/>
      <c r="BH2213" s="101"/>
      <c r="BI2213" s="101"/>
      <c r="BJ2213" s="101"/>
      <c r="BK2213" s="101"/>
      <c r="BL2213" s="101"/>
      <c r="BM2213" s="101"/>
      <c r="BN2213" s="101"/>
      <c r="BO2213" s="103"/>
      <c r="BP2213" s="101"/>
      <c r="BQ2213" s="101"/>
      <c r="BR2213" s="101"/>
      <c r="BS2213" s="101"/>
      <c r="BT2213" s="101"/>
      <c r="BU2213" s="101"/>
      <c r="BV2213" s="101"/>
      <c r="BW2213" s="101"/>
      <c r="BX2213" s="101"/>
      <c r="BY2213" s="101"/>
      <c r="BZ2213" s="101"/>
      <c r="CA2213" s="101"/>
      <c r="CB2213" s="101"/>
      <c r="CC2213" s="101"/>
      <c r="CD2213" s="101"/>
      <c r="CE2213" s="101"/>
      <c r="CF2213" s="101"/>
      <c r="CG2213" s="37" t="e">
        <f>VLOOKUP(Table_1[[#This Row],[EAN]],'[1]Planilha1'!$E:$R,13,0)</f>
        <v>#N/A</v>
      </c>
      <c r="CI2213" s="188">
        <f>IF(Table_1[[#This Row],[STATUS MERCADO]]="GO",Table_1[[#This Row],[M. BRUTA TOTAL]],0)</f>
        <v>0</v>
      </c>
      <c r="CJ2213" s="188">
        <f>IF(Table_1[[#This Row],[STATUS MERCADO]]="GO",Table_1[[#This Row],[PV UNIT. REALIZADO]]*Table_1[[#This Row],[QUANTIDADE]],0)</f>
        <v>0</v>
      </c>
    </row>
    <row r="2214" ht="15" hidden="1">
      <c r="A2214" s="7"/>
      <c r="B2214" s="84" t="s">
        <v>400</v>
      </c>
      <c r="C2214" s="75">
        <v>223900</v>
      </c>
      <c r="D2214" s="75" t="s">
        <v>2541</v>
      </c>
      <c r="E2214" s="85">
        <v>7898941911041</v>
      </c>
      <c r="F2214" s="86" t="s">
        <v>2542</v>
      </c>
      <c r="G2214" s="75" t="s">
        <v>13</v>
      </c>
      <c r="H2214" s="75">
        <v>3610</v>
      </c>
      <c r="I2214" s="87" t="s">
        <v>1139</v>
      </c>
      <c r="J2214" s="75" t="s">
        <v>485</v>
      </c>
      <c r="K2214" s="88" t="s">
        <v>1177</v>
      </c>
      <c r="L2214" s="88">
        <v>12</v>
      </c>
      <c r="M2214" s="88">
        <v>0</v>
      </c>
      <c r="N2214" s="75" t="s">
        <v>85</v>
      </c>
      <c r="O2214" s="75" t="s">
        <v>1739</v>
      </c>
      <c r="P2214" s="89"/>
      <c r="Q2214" s="90">
        <f>(17/100+7.6/100+1.65/100)*P2214</f>
        <v>0</v>
      </c>
      <c r="R2214" s="90"/>
      <c r="S2214" s="90"/>
      <c r="T2214" s="90"/>
      <c r="U2214" s="90"/>
      <c r="V2214" s="90">
        <f>+P2214-Q2214+R2214+S2214+T2214+U2214</f>
        <v>0</v>
      </c>
      <c r="W2214" s="91">
        <f>(1.02/100)</f>
        <v>1.02E-2</v>
      </c>
      <c r="X2214" s="91">
        <v>4.8E-3</v>
      </c>
      <c r="Y2214" s="91">
        <v>0.17</v>
      </c>
      <c r="Z2214" s="91">
        <v>1.65E-2</v>
      </c>
      <c r="AA2214" s="91">
        <v>7.6E-2</v>
      </c>
      <c r="AB2214" s="91">
        <f>SUM(W2214:AA2214)</f>
        <v>0.2775</v>
      </c>
      <c r="AC2214" s="75">
        <v>12</v>
      </c>
      <c r="AD2214" s="92">
        <f>IF(AL2214="","",+AC2214*AL2214)</f>
      </c>
      <c r="AE2214" s="93">
        <f>IF(AL2214="","",+AL2214*AB2214)</f>
      </c>
      <c r="AF2214" s="92">
        <f>IF(AL2214="","",+AL2214-AE2214)</f>
      </c>
      <c r="AG2214" s="93">
        <f>+V2214</f>
        <v>0</v>
      </c>
      <c r="AH2214" s="92">
        <f>IF(AF2214="","",+AF2214-AG2214)</f>
      </c>
      <c r="AI2214" s="92">
        <f>IF(AH2214="","",+AH2214*AC2214)</f>
      </c>
      <c r="AJ2214" s="93"/>
      <c r="AK2214" s="94">
        <v>0.33</v>
      </c>
      <c r="AL2214" s="93">
        <f>IF(V2214=0,"",V2214/(1-AB2214-AK2214))</f>
      </c>
      <c r="AM2214" s="95">
        <v>0.33</v>
      </c>
      <c r="AN2214" s="93">
        <f>IF(V2214=0,"",V2214/(1-AB2214-AM2214))</f>
      </c>
      <c r="AO2214" s="96">
        <v>1.2</v>
      </c>
      <c r="AP2214" s="93">
        <f>IF(BD!AJ2214="","",BD!AJ2214*BD!AO2214)</f>
      </c>
      <c r="AQ2214" s="91">
        <f>BD!AM2214/BD!AK2214-1</f>
        <v>0</v>
      </c>
      <c r="AR2214" s="91">
        <f>IF(BD!AN2214="","",IF(BD!AJ2214="","",BD!AN2214/BD!AJ2214-1))</f>
      </c>
      <c r="AS2214" s="91">
        <f>IF(BD!AN2214="","",IF(BD!AN2214&lt;BD!AL2214,"ABAIXO DA META","DENTRO DA META"))</f>
      </c>
      <c r="AT2214" s="91" t="str">
        <f>IF(BD!AJ2214="","EM ANÁLISE",IF(BD!AP2214&gt;=BD!AN2214,"GO", "NO GO"))</f>
        <v>EM ANÁLISE</v>
      </c>
      <c r="AU2214" s="97">
        <f>IF(AN2214="","",+BD!$AN2214-AJ2214)</f>
      </c>
      <c r="AV2214" s="98"/>
      <c r="AW2214" s="90">
        <f>BD!P2214*BD!AC2214</f>
        <v>0</v>
      </c>
      <c r="AX2214" s="90">
        <f>BD!V2214*BD!AC2214</f>
        <v>0</v>
      </c>
      <c r="AY2214" s="90">
        <f>IF(BD!AN2214="","",BD!AN2214*BD!AC2214)</f>
      </c>
      <c r="AZ2214" s="75" t="s">
        <v>123</v>
      </c>
      <c r="BA2214" s="75"/>
      <c r="BB2214" s="75"/>
      <c r="BC2214" s="75"/>
      <c r="BD2214" s="104"/>
      <c r="BE2214" s="104"/>
      <c r="BF2214" s="101"/>
      <c r="BG2214" s="101"/>
      <c r="BH2214" s="101"/>
      <c r="BI2214" s="101"/>
      <c r="BJ2214" s="101"/>
      <c r="BK2214" s="101"/>
      <c r="BL2214" s="101"/>
      <c r="BM2214" s="101"/>
      <c r="BN2214" s="101"/>
      <c r="BO2214" s="103"/>
      <c r="BP2214" s="101"/>
      <c r="BQ2214" s="101"/>
      <c r="BR2214" s="101"/>
      <c r="BS2214" s="101"/>
      <c r="BT2214" s="101"/>
      <c r="BU2214" s="101"/>
      <c r="BV2214" s="101"/>
      <c r="BW2214" s="101"/>
      <c r="BX2214" s="101"/>
      <c r="BY2214" s="101"/>
      <c r="BZ2214" s="101"/>
      <c r="CA2214" s="101"/>
      <c r="CB2214" s="101"/>
      <c r="CC2214" s="101"/>
      <c r="CD2214" s="101"/>
      <c r="CE2214" s="101"/>
      <c r="CF2214" s="101"/>
      <c r="CG2214" s="37" t="e">
        <f>VLOOKUP(Table_1[[#This Row],[EAN]],'[1]Planilha1'!$E:$R,13,0)</f>
        <v>#N/A</v>
      </c>
      <c r="CI2214" s="188">
        <f>IF(Table_1[[#This Row],[STATUS MERCADO]]="GO",Table_1[[#This Row],[M. BRUTA TOTAL]],0)</f>
        <v>0</v>
      </c>
      <c r="CJ2214" s="188">
        <f>IF(Table_1[[#This Row],[STATUS MERCADO]]="GO",Table_1[[#This Row],[PV UNIT. REALIZADO]]*Table_1[[#This Row],[QUANTIDADE]],0)</f>
        <v>0</v>
      </c>
    </row>
    <row r="2215" ht="15" hidden="1">
      <c r="A2215" s="7"/>
      <c r="B2215" s="84" t="s">
        <v>400</v>
      </c>
      <c r="C2215" s="75">
        <v>223901</v>
      </c>
      <c r="D2215" s="75">
        <v>1274656</v>
      </c>
      <c r="E2215" s="85">
        <v>7898941911065</v>
      </c>
      <c r="F2215" s="86" t="s">
        <v>2543</v>
      </c>
      <c r="G2215" s="75" t="s">
        <v>13</v>
      </c>
      <c r="H2215" s="75">
        <v>3610</v>
      </c>
      <c r="I2215" s="87" t="s">
        <v>1139</v>
      </c>
      <c r="J2215" s="75" t="s">
        <v>485</v>
      </c>
      <c r="K2215" s="88" t="s">
        <v>1177</v>
      </c>
      <c r="L2215" s="88">
        <v>12</v>
      </c>
      <c r="M2215" s="88">
        <v>0</v>
      </c>
      <c r="N2215" s="75" t="s">
        <v>85</v>
      </c>
      <c r="O2215" s="75" t="s">
        <v>1739</v>
      </c>
      <c r="P2215" s="89"/>
      <c r="Q2215" s="90">
        <f>(17/100+7.6/100+1.65/100)*P2215</f>
        <v>0</v>
      </c>
      <c r="R2215" s="90"/>
      <c r="S2215" s="90"/>
      <c r="T2215" s="90"/>
      <c r="U2215" s="90"/>
      <c r="V2215" s="90">
        <f>+P2215-Q2215+R2215+S2215+T2215+U2215</f>
        <v>0</v>
      </c>
      <c r="W2215" s="91">
        <f>(1.02/100)</f>
        <v>1.02E-2</v>
      </c>
      <c r="X2215" s="91">
        <v>4.8E-3</v>
      </c>
      <c r="Y2215" s="91">
        <v>0.17</v>
      </c>
      <c r="Z2215" s="91">
        <v>1.65E-2</v>
      </c>
      <c r="AA2215" s="91">
        <v>7.6E-2</v>
      </c>
      <c r="AB2215" s="91">
        <f>SUM(W2215:AA2215)</f>
        <v>0.2775</v>
      </c>
      <c r="AC2215" s="75">
        <v>12</v>
      </c>
      <c r="AD2215" s="92">
        <f>IF(AL2215="","",+AC2215*AL2215)</f>
      </c>
      <c r="AE2215" s="93">
        <f>IF(AL2215="","",+AL2215*AB2215)</f>
      </c>
      <c r="AF2215" s="92">
        <f>IF(AL2215="","",+AL2215-AE2215)</f>
      </c>
      <c r="AG2215" s="93">
        <f>+V2215</f>
        <v>0</v>
      </c>
      <c r="AH2215" s="92">
        <f>IF(AF2215="","",+AF2215-AG2215)</f>
      </c>
      <c r="AI2215" s="92">
        <f>IF(AH2215="","",+AH2215*AC2215)</f>
      </c>
      <c r="AJ2215" s="93"/>
      <c r="AK2215" s="94">
        <v>0.33</v>
      </c>
      <c r="AL2215" s="93">
        <f>IF(V2215=0,"",V2215/(1-AB2215-AK2215))</f>
      </c>
      <c r="AM2215" s="95">
        <v>0.33</v>
      </c>
      <c r="AN2215" s="93">
        <f>IF(V2215=0,"",V2215/(1-AB2215-AM2215))</f>
      </c>
      <c r="AO2215" s="96">
        <v>1.2</v>
      </c>
      <c r="AP2215" s="93">
        <f>IF(BD!AJ2215="","",BD!AJ2215*BD!AO2215)</f>
      </c>
      <c r="AQ2215" s="91">
        <f>BD!AM2215/BD!AK2215-1</f>
        <v>0</v>
      </c>
      <c r="AR2215" s="91">
        <f>IF(BD!AN2215="","",IF(BD!AJ2215="","",BD!AN2215/BD!AJ2215-1))</f>
      </c>
      <c r="AS2215" s="91">
        <f>IF(BD!AN2215="","",IF(BD!AN2215&lt;BD!AL2215,"ABAIXO DA META","DENTRO DA META"))</f>
      </c>
      <c r="AT2215" s="91" t="str">
        <f>IF(BD!AJ2215="","EM ANÁLISE",IF(BD!AP2215&gt;=BD!AN2215,"GO", "NO GO"))</f>
        <v>EM ANÁLISE</v>
      </c>
      <c r="AU2215" s="97">
        <f>IF(AN2215="","",+BD!$AN2215-AJ2215)</f>
      </c>
      <c r="AV2215" s="98"/>
      <c r="AW2215" s="90">
        <f>BD!P2215*BD!AC2215</f>
        <v>0</v>
      </c>
      <c r="AX2215" s="90">
        <f>BD!V2215*BD!AC2215</f>
        <v>0</v>
      </c>
      <c r="AY2215" s="90">
        <f>IF(BD!AN2215="","",BD!AN2215*BD!AC2215)</f>
      </c>
      <c r="AZ2215" s="75" t="s">
        <v>123</v>
      </c>
      <c r="BA2215" s="75"/>
      <c r="BB2215" s="75"/>
      <c r="BC2215" s="75"/>
      <c r="BD2215" s="104"/>
      <c r="BE2215" s="104"/>
      <c r="BF2215" s="101"/>
      <c r="BG2215" s="101"/>
      <c r="BH2215" s="101"/>
      <c r="BI2215" s="101"/>
      <c r="BJ2215" s="101"/>
      <c r="BK2215" s="101"/>
      <c r="BL2215" s="101"/>
      <c r="BM2215" s="101"/>
      <c r="BN2215" s="101"/>
      <c r="BO2215" s="103"/>
      <c r="BP2215" s="101"/>
      <c r="BQ2215" s="101"/>
      <c r="BR2215" s="101"/>
      <c r="BS2215" s="101"/>
      <c r="BT2215" s="101"/>
      <c r="BU2215" s="101"/>
      <c r="BV2215" s="101"/>
      <c r="BW2215" s="101"/>
      <c r="BX2215" s="101"/>
      <c r="BY2215" s="101"/>
      <c r="BZ2215" s="101"/>
      <c r="CA2215" s="101"/>
      <c r="CB2215" s="101"/>
      <c r="CC2215" s="101"/>
      <c r="CD2215" s="101"/>
      <c r="CE2215" s="101"/>
      <c r="CF2215" s="101"/>
      <c r="CG2215" s="37" t="e">
        <f>VLOOKUP(Table_1[[#This Row],[EAN]],'[1]Planilha1'!$E:$R,13,0)</f>
        <v>#N/A</v>
      </c>
      <c r="CI2215" s="188">
        <f>IF(Table_1[[#This Row],[STATUS MERCADO]]="GO",Table_1[[#This Row],[M. BRUTA TOTAL]],0)</f>
        <v>0</v>
      </c>
      <c r="CJ2215" s="188">
        <f>IF(Table_1[[#This Row],[STATUS MERCADO]]="GO",Table_1[[#This Row],[PV UNIT. REALIZADO]]*Table_1[[#This Row],[QUANTIDADE]],0)</f>
        <v>0</v>
      </c>
    </row>
    <row r="2216" ht="15" hidden="1">
      <c r="A2216" s="7"/>
      <c r="B2216" s="84" t="s">
        <v>400</v>
      </c>
      <c r="C2216" s="75">
        <v>223902</v>
      </c>
      <c r="D2216" s="75" t="s">
        <v>2544</v>
      </c>
      <c r="E2216" s="85">
        <v>7898941911058</v>
      </c>
      <c r="F2216" s="86" t="s">
        <v>2545</v>
      </c>
      <c r="G2216" s="75" t="s">
        <v>13</v>
      </c>
      <c r="H2216" s="75">
        <v>3610</v>
      </c>
      <c r="I2216" s="87" t="s">
        <v>1139</v>
      </c>
      <c r="J2216" s="75" t="s">
        <v>485</v>
      </c>
      <c r="K2216" s="88" t="s">
        <v>1177</v>
      </c>
      <c r="L2216" s="88">
        <v>12</v>
      </c>
      <c r="M2216" s="88">
        <v>0</v>
      </c>
      <c r="N2216" s="75" t="s">
        <v>85</v>
      </c>
      <c r="O2216" s="75" t="s">
        <v>1739</v>
      </c>
      <c r="P2216" s="89"/>
      <c r="Q2216" s="90">
        <f>(17/100+7.6/100+1.65/100)*P2216</f>
        <v>0</v>
      </c>
      <c r="R2216" s="90"/>
      <c r="S2216" s="90"/>
      <c r="T2216" s="90"/>
      <c r="U2216" s="90"/>
      <c r="V2216" s="90">
        <f>+P2216-Q2216+R2216+S2216+T2216+U2216</f>
        <v>0</v>
      </c>
      <c r="W2216" s="91">
        <f>(1.02/100)</f>
        <v>1.02E-2</v>
      </c>
      <c r="X2216" s="91">
        <v>4.8E-3</v>
      </c>
      <c r="Y2216" s="91">
        <v>0.17</v>
      </c>
      <c r="Z2216" s="91">
        <v>1.65E-2</v>
      </c>
      <c r="AA2216" s="91">
        <v>7.6E-2</v>
      </c>
      <c r="AB2216" s="91">
        <f>SUM(W2216:AA2216)</f>
        <v>0.2775</v>
      </c>
      <c r="AC2216" s="75">
        <v>12</v>
      </c>
      <c r="AD2216" s="92">
        <f>IF(AL2216="","",+AC2216*AL2216)</f>
      </c>
      <c r="AE2216" s="93">
        <f>IF(AL2216="","",+AL2216*AB2216)</f>
      </c>
      <c r="AF2216" s="92">
        <f>IF(AL2216="","",+AL2216-AE2216)</f>
      </c>
      <c r="AG2216" s="93">
        <f>+V2216</f>
        <v>0</v>
      </c>
      <c r="AH2216" s="92">
        <f>IF(AF2216="","",+AF2216-AG2216)</f>
      </c>
      <c r="AI2216" s="92">
        <f>IF(AH2216="","",+AH2216*AC2216)</f>
      </c>
      <c r="AJ2216" s="93"/>
      <c r="AK2216" s="94">
        <v>0.33</v>
      </c>
      <c r="AL2216" s="93">
        <f>IF(V2216=0,"",V2216/(1-AB2216-AK2216))</f>
      </c>
      <c r="AM2216" s="95">
        <v>0.33</v>
      </c>
      <c r="AN2216" s="93">
        <f>IF(V2216=0,"",V2216/(1-AB2216-AM2216))</f>
      </c>
      <c r="AO2216" s="96">
        <v>1.2</v>
      </c>
      <c r="AP2216" s="93">
        <f>IF(BD!AJ2216="","",BD!AJ2216*BD!AO2216)</f>
      </c>
      <c r="AQ2216" s="91">
        <f>BD!AM2216/BD!AK2216-1</f>
        <v>0</v>
      </c>
      <c r="AR2216" s="91">
        <f>IF(BD!AN2216="","",IF(BD!AJ2216="","",BD!AN2216/BD!AJ2216-1))</f>
      </c>
      <c r="AS2216" s="91">
        <f>IF(BD!AN2216="","",IF(BD!AN2216&lt;BD!AL2216,"ABAIXO DA META","DENTRO DA META"))</f>
      </c>
      <c r="AT2216" s="91" t="str">
        <f>IF(BD!AJ2216="","EM ANÁLISE",IF(BD!AP2216&gt;=BD!AN2216,"GO", "NO GO"))</f>
        <v>EM ANÁLISE</v>
      </c>
      <c r="AU2216" s="97">
        <f>IF(AN2216="","",+BD!$AN2216-AJ2216)</f>
      </c>
      <c r="AV2216" s="98"/>
      <c r="AW2216" s="90">
        <f>BD!P2216*BD!AC2216</f>
        <v>0</v>
      </c>
      <c r="AX2216" s="90">
        <f>BD!V2216*BD!AC2216</f>
        <v>0</v>
      </c>
      <c r="AY2216" s="90">
        <f>IF(BD!AN2216="","",BD!AN2216*BD!AC2216)</f>
      </c>
      <c r="AZ2216" s="75" t="s">
        <v>123</v>
      </c>
      <c r="BA2216" s="75"/>
      <c r="BB2216" s="75"/>
      <c r="BC2216" s="75"/>
      <c r="BD2216" s="104"/>
      <c r="BE2216" s="104"/>
      <c r="BF2216" s="101"/>
      <c r="BG2216" s="101"/>
      <c r="BH2216" s="101"/>
      <c r="BI2216" s="101"/>
      <c r="BJ2216" s="101"/>
      <c r="BK2216" s="101"/>
      <c r="BL2216" s="101"/>
      <c r="BM2216" s="101"/>
      <c r="BN2216" s="101"/>
      <c r="BO2216" s="103"/>
      <c r="BP2216" s="101"/>
      <c r="BQ2216" s="101"/>
      <c r="BR2216" s="101"/>
      <c r="BS2216" s="101"/>
      <c r="BT2216" s="101"/>
      <c r="BU2216" s="101"/>
      <c r="BV2216" s="101"/>
      <c r="BW2216" s="101"/>
      <c r="BX2216" s="101"/>
      <c r="BY2216" s="101"/>
      <c r="BZ2216" s="101"/>
      <c r="CA2216" s="101"/>
      <c r="CB2216" s="101"/>
      <c r="CC2216" s="101"/>
      <c r="CD2216" s="101"/>
      <c r="CE2216" s="101"/>
      <c r="CF2216" s="101"/>
      <c r="CG2216" s="37" t="e">
        <f>VLOOKUP(Table_1[[#This Row],[EAN]],'[1]Planilha1'!$E:$R,13,0)</f>
        <v>#N/A</v>
      </c>
      <c r="CI2216" s="188">
        <f>IF(Table_1[[#This Row],[STATUS MERCADO]]="GO",Table_1[[#This Row],[M. BRUTA TOTAL]],0)</f>
        <v>0</v>
      </c>
      <c r="CJ2216" s="188">
        <f>IF(Table_1[[#This Row],[STATUS MERCADO]]="GO",Table_1[[#This Row],[PV UNIT. REALIZADO]]*Table_1[[#This Row],[QUANTIDADE]],0)</f>
        <v>0</v>
      </c>
    </row>
    <row r="2217" ht="15" hidden="1">
      <c r="A2217" s="7"/>
      <c r="B2217" s="84" t="s">
        <v>400</v>
      </c>
      <c r="C2217" s="75">
        <v>223903</v>
      </c>
      <c r="D2217" s="75">
        <v>1274462</v>
      </c>
      <c r="E2217" s="85">
        <v>7898941911072</v>
      </c>
      <c r="F2217" s="86" t="s">
        <v>2546</v>
      </c>
      <c r="G2217" s="75" t="s">
        <v>13</v>
      </c>
      <c r="H2217" s="75">
        <v>3610</v>
      </c>
      <c r="I2217" s="87" t="s">
        <v>1139</v>
      </c>
      <c r="J2217" s="75" t="s">
        <v>485</v>
      </c>
      <c r="K2217" s="88" t="s">
        <v>1177</v>
      </c>
      <c r="L2217" s="88">
        <v>12</v>
      </c>
      <c r="M2217" s="88">
        <v>0</v>
      </c>
      <c r="N2217" s="75" t="s">
        <v>85</v>
      </c>
      <c r="O2217" s="75" t="s">
        <v>1739</v>
      </c>
      <c r="P2217" s="89"/>
      <c r="Q2217" s="90">
        <f>(17/100+7.6/100+1.65/100)*P2217</f>
        <v>0</v>
      </c>
      <c r="R2217" s="90"/>
      <c r="S2217" s="90"/>
      <c r="T2217" s="90"/>
      <c r="U2217" s="90"/>
      <c r="V2217" s="90">
        <f>+P2217-Q2217+R2217+S2217+T2217+U2217</f>
        <v>0</v>
      </c>
      <c r="W2217" s="91">
        <f>(1.02/100)</f>
        <v>1.02E-2</v>
      </c>
      <c r="X2217" s="91">
        <v>4.8E-3</v>
      </c>
      <c r="Y2217" s="91">
        <v>0.17</v>
      </c>
      <c r="Z2217" s="91">
        <v>1.65E-2</v>
      </c>
      <c r="AA2217" s="91">
        <v>7.6E-2</v>
      </c>
      <c r="AB2217" s="91">
        <f>SUM(W2217:AA2217)</f>
        <v>0.2775</v>
      </c>
      <c r="AC2217" s="75">
        <v>12</v>
      </c>
      <c r="AD2217" s="92">
        <f>IF(AL2217="","",+AC2217*AL2217)</f>
      </c>
      <c r="AE2217" s="93">
        <f>IF(AL2217="","",+AL2217*AB2217)</f>
      </c>
      <c r="AF2217" s="92">
        <f>IF(AL2217="","",+AL2217-AE2217)</f>
      </c>
      <c r="AG2217" s="93">
        <f>+V2217</f>
        <v>0</v>
      </c>
      <c r="AH2217" s="92">
        <f>IF(AF2217="","",+AF2217-AG2217)</f>
      </c>
      <c r="AI2217" s="92">
        <f>IF(AH2217="","",+AH2217*AC2217)</f>
      </c>
      <c r="AJ2217" s="93"/>
      <c r="AK2217" s="94">
        <v>0.33</v>
      </c>
      <c r="AL2217" s="93">
        <f>IF(V2217=0,"",V2217/(1-AB2217-AK2217))</f>
      </c>
      <c r="AM2217" s="95">
        <v>0.33</v>
      </c>
      <c r="AN2217" s="93">
        <f>IF(V2217=0,"",V2217/(1-AB2217-AM2217))</f>
      </c>
      <c r="AO2217" s="96">
        <v>1.2</v>
      </c>
      <c r="AP2217" s="93">
        <f>IF(BD!AJ2217="","",BD!AJ2217*BD!AO2217)</f>
      </c>
      <c r="AQ2217" s="91">
        <f>BD!AM2217/BD!AK2217-1</f>
        <v>0</v>
      </c>
      <c r="AR2217" s="91">
        <f>IF(BD!AN2217="","",IF(BD!AJ2217="","",BD!AN2217/BD!AJ2217-1))</f>
      </c>
      <c r="AS2217" s="91">
        <f>IF(BD!AN2217="","",IF(BD!AN2217&lt;BD!AL2217,"ABAIXO DA META","DENTRO DA META"))</f>
      </c>
      <c r="AT2217" s="91" t="str">
        <f>IF(BD!AJ2217="","EM ANÁLISE",IF(BD!AP2217&gt;=BD!AN2217,"GO", "NO GO"))</f>
        <v>EM ANÁLISE</v>
      </c>
      <c r="AU2217" s="97">
        <f>IF(AN2217="","",+BD!$AN2217-AJ2217)</f>
      </c>
      <c r="AV2217" s="98"/>
      <c r="AW2217" s="90">
        <f>BD!P2217*BD!AC2217</f>
        <v>0</v>
      </c>
      <c r="AX2217" s="90">
        <f>BD!V2217*BD!AC2217</f>
        <v>0</v>
      </c>
      <c r="AY2217" s="90">
        <f>IF(BD!AN2217="","",BD!AN2217*BD!AC2217)</f>
      </c>
      <c r="AZ2217" s="75" t="s">
        <v>123</v>
      </c>
      <c r="BA2217" s="75"/>
      <c r="BB2217" s="75"/>
      <c r="BC2217" s="75"/>
      <c r="BD2217" s="104"/>
      <c r="BE2217" s="104"/>
      <c r="BF2217" s="101"/>
      <c r="BG2217" s="101"/>
      <c r="BH2217" s="101"/>
      <c r="BI2217" s="101"/>
      <c r="BJ2217" s="101"/>
      <c r="BK2217" s="101"/>
      <c r="BL2217" s="101"/>
      <c r="BM2217" s="101"/>
      <c r="BN2217" s="101"/>
      <c r="BO2217" s="103"/>
      <c r="BP2217" s="101"/>
      <c r="BQ2217" s="101"/>
      <c r="BR2217" s="101"/>
      <c r="BS2217" s="101"/>
      <c r="BT2217" s="101"/>
      <c r="BU2217" s="101"/>
      <c r="BV2217" s="101"/>
      <c r="BW2217" s="101"/>
      <c r="BX2217" s="101"/>
      <c r="BY2217" s="101"/>
      <c r="BZ2217" s="101"/>
      <c r="CA2217" s="101"/>
      <c r="CB2217" s="101"/>
      <c r="CC2217" s="101"/>
      <c r="CD2217" s="101"/>
      <c r="CE2217" s="101"/>
      <c r="CF2217" s="101"/>
      <c r="CG2217" s="37" t="e">
        <f>VLOOKUP(Table_1[[#This Row],[EAN]],'[1]Planilha1'!$E:$R,13,0)</f>
        <v>#N/A</v>
      </c>
      <c r="CI2217" s="188">
        <f>IF(Table_1[[#This Row],[STATUS MERCADO]]="GO",Table_1[[#This Row],[M. BRUTA TOTAL]],0)</f>
        <v>0</v>
      </c>
      <c r="CJ2217" s="188">
        <f>IF(Table_1[[#This Row],[STATUS MERCADO]]="GO",Table_1[[#This Row],[PV UNIT. REALIZADO]]*Table_1[[#This Row],[QUANTIDADE]],0)</f>
        <v>0</v>
      </c>
    </row>
    <row r="2218" ht="15" hidden="1">
      <c r="A2218" s="7"/>
      <c r="B2218" s="84" t="s">
        <v>400</v>
      </c>
      <c r="C2218" s="75">
        <v>223904</v>
      </c>
      <c r="D2218" s="75" t="s">
        <v>2547</v>
      </c>
      <c r="E2218" s="85">
        <v>7898941911102</v>
      </c>
      <c r="F2218" s="86" t="s">
        <v>2548</v>
      </c>
      <c r="G2218" s="75" t="s">
        <v>13</v>
      </c>
      <c r="H2218" s="75">
        <v>3610</v>
      </c>
      <c r="I2218" s="87" t="s">
        <v>1139</v>
      </c>
      <c r="J2218" s="75" t="s">
        <v>485</v>
      </c>
      <c r="K2218" s="88" t="s">
        <v>1177</v>
      </c>
      <c r="L2218" s="88">
        <v>48</v>
      </c>
      <c r="M2218" s="88">
        <v>0</v>
      </c>
      <c r="N2218" s="75" t="s">
        <v>85</v>
      </c>
      <c r="O2218" s="75" t="s">
        <v>1739</v>
      </c>
      <c r="P2218" s="89"/>
      <c r="Q2218" s="90">
        <f>(17/100+7.6/100+1.65/100)*P2218</f>
        <v>0</v>
      </c>
      <c r="R2218" s="90"/>
      <c r="S2218" s="90"/>
      <c r="T2218" s="90"/>
      <c r="U2218" s="90"/>
      <c r="V2218" s="90">
        <f>+P2218-Q2218+R2218+S2218+T2218+U2218</f>
        <v>0</v>
      </c>
      <c r="W2218" s="91">
        <f>(1.02/100)</f>
        <v>1.02E-2</v>
      </c>
      <c r="X2218" s="91">
        <v>4.8E-3</v>
      </c>
      <c r="Y2218" s="91">
        <v>0.17</v>
      </c>
      <c r="Z2218" s="91">
        <v>1.65E-2</v>
      </c>
      <c r="AA2218" s="91">
        <v>7.6E-2</v>
      </c>
      <c r="AB2218" s="91">
        <f>SUM(W2218:AA2218)</f>
        <v>0.2775</v>
      </c>
      <c r="AC2218" s="75">
        <v>12</v>
      </c>
      <c r="AD2218" s="92">
        <f>IF(AL2218="","",+AC2218*AL2218)</f>
      </c>
      <c r="AE2218" s="93">
        <f>IF(AL2218="","",+AL2218*AB2218)</f>
      </c>
      <c r="AF2218" s="92">
        <f>IF(AL2218="","",+AL2218-AE2218)</f>
      </c>
      <c r="AG2218" s="93">
        <f>+V2218</f>
        <v>0</v>
      </c>
      <c r="AH2218" s="92">
        <f>IF(AF2218="","",+AF2218-AG2218)</f>
      </c>
      <c r="AI2218" s="92">
        <f>IF(AH2218="","",+AH2218*AC2218)</f>
      </c>
      <c r="AJ2218" s="93"/>
      <c r="AK2218" s="94">
        <v>0.33</v>
      </c>
      <c r="AL2218" s="93">
        <f>IF(V2218=0,"",V2218/(1-AB2218-AK2218))</f>
      </c>
      <c r="AM2218" s="95">
        <v>0.33</v>
      </c>
      <c r="AN2218" s="93">
        <f>IF(V2218=0,"",V2218/(1-AB2218-AM2218))</f>
      </c>
      <c r="AO2218" s="96">
        <v>1.2</v>
      </c>
      <c r="AP2218" s="93">
        <f>IF(BD!AJ2218="","",BD!AJ2218*BD!AO2218)</f>
      </c>
      <c r="AQ2218" s="91">
        <f>BD!AM2218/BD!AK2218-1</f>
        <v>0</v>
      </c>
      <c r="AR2218" s="91">
        <f>IF(BD!AN2218="","",IF(BD!AJ2218="","",BD!AN2218/BD!AJ2218-1))</f>
      </c>
      <c r="AS2218" s="91">
        <f>IF(BD!AN2218="","",IF(BD!AN2218&lt;BD!AL2218,"ABAIXO DA META","DENTRO DA META"))</f>
      </c>
      <c r="AT2218" s="91" t="str">
        <f>IF(BD!AJ2218="","EM ANÁLISE",IF(BD!AP2218&gt;=BD!AN2218,"GO", "NO GO"))</f>
        <v>EM ANÁLISE</v>
      </c>
      <c r="AU2218" s="97">
        <f>IF(AN2218="","",+BD!$AN2218-AJ2218)</f>
      </c>
      <c r="AV2218" s="98"/>
      <c r="AW2218" s="90">
        <f>BD!P2218*BD!AC2218</f>
        <v>0</v>
      </c>
      <c r="AX2218" s="90">
        <f>BD!V2218*BD!AC2218</f>
        <v>0</v>
      </c>
      <c r="AY2218" s="90">
        <f>IF(BD!AN2218="","",BD!AN2218*BD!AC2218)</f>
      </c>
      <c r="AZ2218" s="75" t="s">
        <v>123</v>
      </c>
      <c r="BA2218" s="75"/>
      <c r="BB2218" s="75"/>
      <c r="BC2218" s="75"/>
      <c r="BD2218" s="104"/>
      <c r="BE2218" s="104"/>
      <c r="BF2218" s="101"/>
      <c r="BG2218" s="101"/>
      <c r="BH2218" s="101"/>
      <c r="BI2218" s="101"/>
      <c r="BJ2218" s="101"/>
      <c r="BK2218" s="101"/>
      <c r="BL2218" s="101"/>
      <c r="BM2218" s="101"/>
      <c r="BN2218" s="101"/>
      <c r="BO2218" s="103"/>
      <c r="BP2218" s="101"/>
      <c r="BQ2218" s="101"/>
      <c r="BR2218" s="101"/>
      <c r="BS2218" s="101"/>
      <c r="BT2218" s="101"/>
      <c r="BU2218" s="101"/>
      <c r="BV2218" s="101"/>
      <c r="BW2218" s="101"/>
      <c r="BX2218" s="101"/>
      <c r="BY2218" s="101"/>
      <c r="BZ2218" s="101"/>
      <c r="CA2218" s="101"/>
      <c r="CB2218" s="101"/>
      <c r="CC2218" s="101"/>
      <c r="CD2218" s="101"/>
      <c r="CE2218" s="101"/>
      <c r="CF2218" s="101"/>
      <c r="CG2218" s="37" t="e">
        <f>VLOOKUP(Table_1[[#This Row],[EAN]],'[1]Planilha1'!$E:$R,13,0)</f>
        <v>#N/A</v>
      </c>
      <c r="CI2218" s="188">
        <f>IF(Table_1[[#This Row],[STATUS MERCADO]]="GO",Table_1[[#This Row],[M. BRUTA TOTAL]],0)</f>
        <v>0</v>
      </c>
      <c r="CJ2218" s="188">
        <f>IF(Table_1[[#This Row],[STATUS MERCADO]]="GO",Table_1[[#This Row],[PV UNIT. REALIZADO]]*Table_1[[#This Row],[QUANTIDADE]],0)</f>
        <v>0</v>
      </c>
    </row>
    <row r="2219" ht="15" hidden="1">
      <c r="A2219" s="7"/>
      <c r="B2219" s="84" t="s">
        <v>400</v>
      </c>
      <c r="C2219" s="75">
        <v>223905</v>
      </c>
      <c r="D2219" s="75" t="s">
        <v>2549</v>
      </c>
      <c r="E2219" s="85">
        <v>7898941911287</v>
      </c>
      <c r="F2219" s="86" t="s">
        <v>2550</v>
      </c>
      <c r="G2219" s="75" t="s">
        <v>13</v>
      </c>
      <c r="H2219" s="75">
        <v>3610</v>
      </c>
      <c r="I2219" s="87" t="s">
        <v>1139</v>
      </c>
      <c r="J2219" s="75" t="s">
        <v>485</v>
      </c>
      <c r="K2219" s="88" t="s">
        <v>1177</v>
      </c>
      <c r="L2219" s="88">
        <v>48</v>
      </c>
      <c r="M2219" s="88">
        <v>0</v>
      </c>
      <c r="N2219" s="75" t="s">
        <v>85</v>
      </c>
      <c r="O2219" s="75" t="s">
        <v>1739</v>
      </c>
      <c r="P2219" s="89"/>
      <c r="Q2219" s="90">
        <f>(17/100+7.6/100+1.65/100)*P2219</f>
        <v>0</v>
      </c>
      <c r="R2219" s="90"/>
      <c r="S2219" s="90"/>
      <c r="T2219" s="90"/>
      <c r="U2219" s="90"/>
      <c r="V2219" s="90">
        <f>+P2219-Q2219+R2219+S2219+T2219+U2219</f>
        <v>0</v>
      </c>
      <c r="W2219" s="91">
        <f>(1.02/100)</f>
        <v>1.02E-2</v>
      </c>
      <c r="X2219" s="91">
        <v>4.8E-3</v>
      </c>
      <c r="Y2219" s="91">
        <v>0.17</v>
      </c>
      <c r="Z2219" s="91">
        <v>1.65E-2</v>
      </c>
      <c r="AA2219" s="91">
        <v>7.6E-2</v>
      </c>
      <c r="AB2219" s="91">
        <f>SUM(W2219:AA2219)</f>
        <v>0.2775</v>
      </c>
      <c r="AC2219" s="75">
        <v>12</v>
      </c>
      <c r="AD2219" s="92">
        <f>IF(AL2219="","",+AC2219*AL2219)</f>
      </c>
      <c r="AE2219" s="93">
        <f>IF(AL2219="","",+AL2219*AB2219)</f>
      </c>
      <c r="AF2219" s="92">
        <f>IF(AL2219="","",+AL2219-AE2219)</f>
      </c>
      <c r="AG2219" s="93">
        <f>+V2219</f>
        <v>0</v>
      </c>
      <c r="AH2219" s="92">
        <f>IF(AF2219="","",+AF2219-AG2219)</f>
      </c>
      <c r="AI2219" s="92">
        <f>IF(AH2219="","",+AH2219*AC2219)</f>
      </c>
      <c r="AJ2219" s="93"/>
      <c r="AK2219" s="94">
        <v>0.33</v>
      </c>
      <c r="AL2219" s="93">
        <f>IF(V2219=0,"",V2219/(1-AB2219-AK2219))</f>
      </c>
      <c r="AM2219" s="95">
        <v>0.33</v>
      </c>
      <c r="AN2219" s="93">
        <f>IF(V2219=0,"",V2219/(1-AB2219-AM2219))</f>
      </c>
      <c r="AO2219" s="96">
        <v>1.2</v>
      </c>
      <c r="AP2219" s="93">
        <f>IF(BD!AJ2219="","",BD!AJ2219*BD!AO2219)</f>
      </c>
      <c r="AQ2219" s="91">
        <f>BD!AM2219/BD!AK2219-1</f>
        <v>0</v>
      </c>
      <c r="AR2219" s="91">
        <f>IF(BD!AN2219="","",IF(BD!AJ2219="","",BD!AN2219/BD!AJ2219-1))</f>
      </c>
      <c r="AS2219" s="91">
        <f>IF(BD!AN2219="","",IF(BD!AN2219&lt;BD!AL2219,"ABAIXO DA META","DENTRO DA META"))</f>
      </c>
      <c r="AT2219" s="91" t="str">
        <f>IF(BD!AJ2219="","EM ANÁLISE",IF(BD!AP2219&gt;=BD!AN2219,"GO", "NO GO"))</f>
        <v>EM ANÁLISE</v>
      </c>
      <c r="AU2219" s="97">
        <f>IF(AN2219="","",+BD!$AN2219-AJ2219)</f>
      </c>
      <c r="AV2219" s="98"/>
      <c r="AW2219" s="90">
        <f>BD!P2219*BD!AC2219</f>
        <v>0</v>
      </c>
      <c r="AX2219" s="90">
        <f>BD!V2219*BD!AC2219</f>
        <v>0</v>
      </c>
      <c r="AY2219" s="90">
        <f>IF(BD!AN2219="","",BD!AN2219*BD!AC2219)</f>
      </c>
      <c r="AZ2219" s="75" t="s">
        <v>123</v>
      </c>
      <c r="BA2219" s="75"/>
      <c r="BB2219" s="75"/>
      <c r="BC2219" s="75"/>
      <c r="BD2219" s="104"/>
      <c r="BE2219" s="104"/>
      <c r="BF2219" s="101"/>
      <c r="BG2219" s="101"/>
      <c r="BH2219" s="101"/>
      <c r="BI2219" s="101"/>
      <c r="BJ2219" s="101"/>
      <c r="BK2219" s="101"/>
      <c r="BL2219" s="101"/>
      <c r="BM2219" s="101"/>
      <c r="BN2219" s="101"/>
      <c r="BO2219" s="103"/>
      <c r="BP2219" s="101"/>
      <c r="BQ2219" s="101"/>
      <c r="BR2219" s="101"/>
      <c r="BS2219" s="101"/>
      <c r="BT2219" s="101"/>
      <c r="BU2219" s="101"/>
      <c r="BV2219" s="101"/>
      <c r="BW2219" s="101"/>
      <c r="BX2219" s="101"/>
      <c r="BY2219" s="101"/>
      <c r="BZ2219" s="101"/>
      <c r="CA2219" s="101"/>
      <c r="CB2219" s="101"/>
      <c r="CC2219" s="101"/>
      <c r="CD2219" s="101"/>
      <c r="CE2219" s="101"/>
      <c r="CF2219" s="101"/>
      <c r="CG2219" s="37" t="e">
        <f>VLOOKUP(Table_1[[#This Row],[EAN]],'[1]Planilha1'!$E:$R,13,0)</f>
        <v>#N/A</v>
      </c>
      <c r="CI2219" s="188">
        <f>IF(Table_1[[#This Row],[STATUS MERCADO]]="GO",Table_1[[#This Row],[M. BRUTA TOTAL]],0)</f>
        <v>0</v>
      </c>
      <c r="CJ2219" s="188">
        <f>IF(Table_1[[#This Row],[STATUS MERCADO]]="GO",Table_1[[#This Row],[PV UNIT. REALIZADO]]*Table_1[[#This Row],[QUANTIDADE]],0)</f>
        <v>0</v>
      </c>
    </row>
    <row r="2220" ht="15" hidden="1">
      <c r="A2220" s="7"/>
      <c r="B2220" s="84" t="s">
        <v>400</v>
      </c>
      <c r="C2220" s="75">
        <v>223906</v>
      </c>
      <c r="D2220" s="75" t="s">
        <v>2551</v>
      </c>
      <c r="E2220" s="85">
        <v>7898941911270</v>
      </c>
      <c r="F2220" s="86" t="s">
        <v>2552</v>
      </c>
      <c r="G2220" s="75" t="s">
        <v>13</v>
      </c>
      <c r="H2220" s="75">
        <v>3610</v>
      </c>
      <c r="I2220" s="87" t="s">
        <v>1139</v>
      </c>
      <c r="J2220" s="75" t="s">
        <v>485</v>
      </c>
      <c r="K2220" s="88" t="s">
        <v>1177</v>
      </c>
      <c r="L2220" s="88">
        <v>48</v>
      </c>
      <c r="M2220" s="88">
        <v>0</v>
      </c>
      <c r="N2220" s="75" t="s">
        <v>85</v>
      </c>
      <c r="O2220" s="75" t="s">
        <v>1739</v>
      </c>
      <c r="P2220" s="89"/>
      <c r="Q2220" s="90">
        <f>(17/100+7.6/100+1.65/100)*P2220</f>
        <v>0</v>
      </c>
      <c r="R2220" s="90"/>
      <c r="S2220" s="90"/>
      <c r="T2220" s="90"/>
      <c r="U2220" s="90"/>
      <c r="V2220" s="90">
        <f>+P2220-Q2220+R2220+S2220+T2220+U2220</f>
        <v>0</v>
      </c>
      <c r="W2220" s="91">
        <f>(1.02/100)</f>
        <v>1.02E-2</v>
      </c>
      <c r="X2220" s="91">
        <v>4.8E-3</v>
      </c>
      <c r="Y2220" s="91">
        <v>0.17</v>
      </c>
      <c r="Z2220" s="91">
        <v>1.65E-2</v>
      </c>
      <c r="AA2220" s="91">
        <v>7.6E-2</v>
      </c>
      <c r="AB2220" s="91">
        <f>SUM(W2220:AA2220)</f>
        <v>0.2775</v>
      </c>
      <c r="AC2220" s="75">
        <v>12</v>
      </c>
      <c r="AD2220" s="92">
        <f>IF(AL2220="","",+AC2220*AL2220)</f>
      </c>
      <c r="AE2220" s="93">
        <f>IF(AL2220="","",+AL2220*AB2220)</f>
      </c>
      <c r="AF2220" s="92">
        <f>IF(AL2220="","",+AL2220-AE2220)</f>
      </c>
      <c r="AG2220" s="93">
        <f>+V2220</f>
        <v>0</v>
      </c>
      <c r="AH2220" s="92">
        <f>IF(AF2220="","",+AF2220-AG2220)</f>
      </c>
      <c r="AI2220" s="92">
        <f>IF(AH2220="","",+AH2220*AC2220)</f>
      </c>
      <c r="AJ2220" s="93"/>
      <c r="AK2220" s="94">
        <v>0.33</v>
      </c>
      <c r="AL2220" s="93">
        <f>IF(V2220=0,"",V2220/(1-AB2220-AK2220))</f>
      </c>
      <c r="AM2220" s="95">
        <v>0.33</v>
      </c>
      <c r="AN2220" s="93">
        <f>IF(V2220=0,"",V2220/(1-AB2220-AM2220))</f>
      </c>
      <c r="AO2220" s="96">
        <v>1.2</v>
      </c>
      <c r="AP2220" s="93">
        <f>IF(BD!AJ2220="","",BD!AJ2220*BD!AO2220)</f>
      </c>
      <c r="AQ2220" s="91">
        <f>BD!AM2220/BD!AK2220-1</f>
        <v>0</v>
      </c>
      <c r="AR2220" s="91">
        <f>IF(BD!AN2220="","",IF(BD!AJ2220="","",BD!AN2220/BD!AJ2220-1))</f>
      </c>
      <c r="AS2220" s="91">
        <f>IF(BD!AN2220="","",IF(BD!AN2220&lt;BD!AL2220,"ABAIXO DA META","DENTRO DA META"))</f>
      </c>
      <c r="AT2220" s="91" t="str">
        <f>IF(BD!AJ2220="","EM ANÁLISE",IF(BD!AP2220&gt;=BD!AN2220,"GO", "NO GO"))</f>
        <v>EM ANÁLISE</v>
      </c>
      <c r="AU2220" s="97">
        <f>IF(AN2220="","",+BD!$AN2220-AJ2220)</f>
      </c>
      <c r="AV2220" s="98"/>
      <c r="AW2220" s="90">
        <f>BD!P2220*BD!AC2220</f>
        <v>0</v>
      </c>
      <c r="AX2220" s="90">
        <f>BD!V2220*BD!AC2220</f>
        <v>0</v>
      </c>
      <c r="AY2220" s="90">
        <f>IF(BD!AN2220="","",BD!AN2220*BD!AC2220)</f>
      </c>
      <c r="AZ2220" s="75" t="s">
        <v>123</v>
      </c>
      <c r="BA2220" s="75"/>
      <c r="BB2220" s="75"/>
      <c r="BC2220" s="75"/>
      <c r="BD2220" s="104"/>
      <c r="BE2220" s="104"/>
      <c r="BF2220" s="101"/>
      <c r="BG2220" s="101"/>
      <c r="BH2220" s="101"/>
      <c r="BI2220" s="101"/>
      <c r="BJ2220" s="101"/>
      <c r="BK2220" s="101"/>
      <c r="BL2220" s="101"/>
      <c r="BM2220" s="101"/>
      <c r="BN2220" s="101"/>
      <c r="BO2220" s="103"/>
      <c r="BP2220" s="101"/>
      <c r="BQ2220" s="101"/>
      <c r="BR2220" s="101"/>
      <c r="BS2220" s="101"/>
      <c r="BT2220" s="101"/>
      <c r="BU2220" s="101"/>
      <c r="BV2220" s="101"/>
      <c r="BW2220" s="101"/>
      <c r="BX2220" s="101"/>
      <c r="BY2220" s="101"/>
      <c r="BZ2220" s="101"/>
      <c r="CA2220" s="101"/>
      <c r="CB2220" s="101"/>
      <c r="CC2220" s="101"/>
      <c r="CD2220" s="101"/>
      <c r="CE2220" s="101"/>
      <c r="CF2220" s="101"/>
      <c r="CG2220" s="37" t="e">
        <f>VLOOKUP(Table_1[[#This Row],[EAN]],'[1]Planilha1'!$E:$R,13,0)</f>
        <v>#N/A</v>
      </c>
      <c r="CI2220" s="188">
        <f>IF(Table_1[[#This Row],[STATUS MERCADO]]="GO",Table_1[[#This Row],[M. BRUTA TOTAL]],0)</f>
        <v>0</v>
      </c>
      <c r="CJ2220" s="188">
        <f>IF(Table_1[[#This Row],[STATUS MERCADO]]="GO",Table_1[[#This Row],[PV UNIT. REALIZADO]]*Table_1[[#This Row],[QUANTIDADE]],0)</f>
        <v>0</v>
      </c>
    </row>
    <row r="2221" ht="15" hidden="1">
      <c r="A2221" s="7"/>
      <c r="B2221" s="84" t="s">
        <v>400</v>
      </c>
      <c r="C2221" s="75">
        <v>223907</v>
      </c>
      <c r="D2221" s="75" t="s">
        <v>2553</v>
      </c>
      <c r="E2221" s="85">
        <v>7898941911898</v>
      </c>
      <c r="F2221" s="86" t="s">
        <v>2554</v>
      </c>
      <c r="G2221" s="75" t="s">
        <v>13</v>
      </c>
      <c r="H2221" s="75">
        <v>3610</v>
      </c>
      <c r="I2221" s="87" t="s">
        <v>1139</v>
      </c>
      <c r="J2221" s="75" t="s">
        <v>485</v>
      </c>
      <c r="K2221" s="88" t="s">
        <v>1177</v>
      </c>
      <c r="L2221" s="88">
        <v>6</v>
      </c>
      <c r="M2221" s="88">
        <v>0</v>
      </c>
      <c r="N2221" s="75" t="s">
        <v>85</v>
      </c>
      <c r="O2221" s="75" t="s">
        <v>1739</v>
      </c>
      <c r="P2221" s="89"/>
      <c r="Q2221" s="90">
        <f>(17/100+7.6/100+1.65/100)*P2221</f>
        <v>0</v>
      </c>
      <c r="R2221" s="90"/>
      <c r="S2221" s="90"/>
      <c r="T2221" s="90"/>
      <c r="U2221" s="90"/>
      <c r="V2221" s="90">
        <f>+P2221-Q2221+R2221+S2221+T2221+U2221</f>
        <v>0</v>
      </c>
      <c r="W2221" s="91">
        <f>(1.02/100)</f>
        <v>1.02E-2</v>
      </c>
      <c r="X2221" s="91">
        <v>4.8E-3</v>
      </c>
      <c r="Y2221" s="91">
        <v>0.17</v>
      </c>
      <c r="Z2221" s="91">
        <v>1.65E-2</v>
      </c>
      <c r="AA2221" s="91">
        <v>7.6E-2</v>
      </c>
      <c r="AB2221" s="91">
        <f>SUM(W2221:AA2221)</f>
        <v>0.2775</v>
      </c>
      <c r="AC2221" s="75">
        <v>12</v>
      </c>
      <c r="AD2221" s="92">
        <f>IF(AL2221="","",+AC2221*AL2221)</f>
      </c>
      <c r="AE2221" s="93">
        <f>IF(AL2221="","",+AL2221*AB2221)</f>
      </c>
      <c r="AF2221" s="92">
        <f>IF(AL2221="","",+AL2221-AE2221)</f>
      </c>
      <c r="AG2221" s="93">
        <f>+V2221</f>
        <v>0</v>
      </c>
      <c r="AH2221" s="92">
        <f>IF(AF2221="","",+AF2221-AG2221)</f>
      </c>
      <c r="AI2221" s="92">
        <f>IF(AH2221="","",+AH2221*AC2221)</f>
      </c>
      <c r="AJ2221" s="93"/>
      <c r="AK2221" s="94">
        <v>0.33</v>
      </c>
      <c r="AL2221" s="93">
        <f>IF(V2221=0,"",V2221/(1-AB2221-AK2221))</f>
      </c>
      <c r="AM2221" s="95">
        <v>0.33</v>
      </c>
      <c r="AN2221" s="93">
        <f>IF(V2221=0,"",V2221/(1-AB2221-AM2221))</f>
      </c>
      <c r="AO2221" s="96">
        <v>1.2</v>
      </c>
      <c r="AP2221" s="93">
        <f>IF(BD!AJ2221="","",BD!AJ2221*BD!AO2221)</f>
      </c>
      <c r="AQ2221" s="91">
        <f>BD!AM2221/BD!AK2221-1</f>
        <v>0</v>
      </c>
      <c r="AR2221" s="91">
        <f>IF(BD!AN2221="","",IF(BD!AJ2221="","",BD!AN2221/BD!AJ2221-1))</f>
      </c>
      <c r="AS2221" s="91">
        <f>IF(BD!AN2221="","",IF(BD!AN2221&lt;BD!AL2221,"ABAIXO DA META","DENTRO DA META"))</f>
      </c>
      <c r="AT2221" s="91" t="str">
        <f>IF(BD!AJ2221="","EM ANÁLISE",IF(BD!AP2221&gt;=BD!AN2221,"GO", "NO GO"))</f>
        <v>EM ANÁLISE</v>
      </c>
      <c r="AU2221" s="97">
        <f>IF(AN2221="","",+BD!$AN2221-AJ2221)</f>
      </c>
      <c r="AV2221" s="98"/>
      <c r="AW2221" s="90">
        <f>BD!P2221*BD!AC2221</f>
        <v>0</v>
      </c>
      <c r="AX2221" s="90">
        <f>BD!V2221*BD!AC2221</f>
        <v>0</v>
      </c>
      <c r="AY2221" s="90">
        <f>IF(BD!AN2221="","",BD!AN2221*BD!AC2221)</f>
      </c>
      <c r="AZ2221" s="75" t="s">
        <v>123</v>
      </c>
      <c r="BA2221" s="75"/>
      <c r="BB2221" s="75"/>
      <c r="BC2221" s="75"/>
      <c r="BD2221" s="104"/>
      <c r="BE2221" s="104"/>
      <c r="BF2221" s="101"/>
      <c r="BG2221" s="101"/>
      <c r="BH2221" s="101"/>
      <c r="BI2221" s="101"/>
      <c r="BJ2221" s="101"/>
      <c r="BK2221" s="101"/>
      <c r="BL2221" s="101"/>
      <c r="BM2221" s="101"/>
      <c r="BN2221" s="101"/>
      <c r="BO2221" s="103"/>
      <c r="BP2221" s="101"/>
      <c r="BQ2221" s="101"/>
      <c r="BR2221" s="101"/>
      <c r="BS2221" s="101"/>
      <c r="BT2221" s="101"/>
      <c r="BU2221" s="101"/>
      <c r="BV2221" s="101"/>
      <c r="BW2221" s="101"/>
      <c r="BX2221" s="101"/>
      <c r="BY2221" s="101"/>
      <c r="BZ2221" s="101"/>
      <c r="CA2221" s="101"/>
      <c r="CB2221" s="101"/>
      <c r="CC2221" s="101"/>
      <c r="CD2221" s="101"/>
      <c r="CE2221" s="101"/>
      <c r="CF2221" s="101"/>
      <c r="CG2221" s="37" t="e">
        <f>VLOOKUP(Table_1[[#This Row],[EAN]],'[1]Planilha1'!$E:$R,13,0)</f>
        <v>#N/A</v>
      </c>
      <c r="CI2221" s="188">
        <f>IF(Table_1[[#This Row],[STATUS MERCADO]]="GO",Table_1[[#This Row],[M. BRUTA TOTAL]],0)</f>
        <v>0</v>
      </c>
      <c r="CJ2221" s="188">
        <f>IF(Table_1[[#This Row],[STATUS MERCADO]]="GO",Table_1[[#This Row],[PV UNIT. REALIZADO]]*Table_1[[#This Row],[QUANTIDADE]],0)</f>
        <v>0</v>
      </c>
    </row>
    <row r="2222" ht="15" hidden="1">
      <c r="A2222" s="7"/>
      <c r="B2222" s="84" t="s">
        <v>400</v>
      </c>
      <c r="C2222" s="75">
        <v>223908</v>
      </c>
      <c r="D2222" s="75" t="s">
        <v>2555</v>
      </c>
      <c r="E2222" s="85">
        <v>7898941911904</v>
      </c>
      <c r="F2222" s="86" t="s">
        <v>2556</v>
      </c>
      <c r="G2222" s="75" t="s">
        <v>13</v>
      </c>
      <c r="H2222" s="75">
        <v>3610</v>
      </c>
      <c r="I2222" s="87" t="s">
        <v>1139</v>
      </c>
      <c r="J2222" s="75" t="s">
        <v>485</v>
      </c>
      <c r="K2222" s="88" t="s">
        <v>1177</v>
      </c>
      <c r="L2222" s="88">
        <v>6</v>
      </c>
      <c r="M2222" s="88">
        <v>0</v>
      </c>
      <c r="N2222" s="75" t="s">
        <v>85</v>
      </c>
      <c r="O2222" s="75" t="s">
        <v>1739</v>
      </c>
      <c r="P2222" s="89"/>
      <c r="Q2222" s="90">
        <f>(17/100+7.6/100+1.65/100)*P2222</f>
        <v>0</v>
      </c>
      <c r="R2222" s="90"/>
      <c r="S2222" s="90"/>
      <c r="T2222" s="90"/>
      <c r="U2222" s="90"/>
      <c r="V2222" s="90">
        <f>+P2222-Q2222+R2222+S2222+T2222+U2222</f>
        <v>0</v>
      </c>
      <c r="W2222" s="91">
        <f>(1.02/100)</f>
        <v>1.02E-2</v>
      </c>
      <c r="X2222" s="91">
        <v>4.8E-3</v>
      </c>
      <c r="Y2222" s="91">
        <v>0.17</v>
      </c>
      <c r="Z2222" s="91">
        <v>1.65E-2</v>
      </c>
      <c r="AA2222" s="91">
        <v>7.6E-2</v>
      </c>
      <c r="AB2222" s="91">
        <f>SUM(W2222:AA2222)</f>
        <v>0.2775</v>
      </c>
      <c r="AC2222" s="75">
        <v>12</v>
      </c>
      <c r="AD2222" s="92">
        <f>IF(AL2222="","",+AC2222*AL2222)</f>
      </c>
      <c r="AE2222" s="93">
        <f>IF(AL2222="","",+AL2222*AB2222)</f>
      </c>
      <c r="AF2222" s="92">
        <f>IF(AL2222="","",+AL2222-AE2222)</f>
      </c>
      <c r="AG2222" s="93">
        <f>+V2222</f>
        <v>0</v>
      </c>
      <c r="AH2222" s="92">
        <f>IF(AF2222="","",+AF2222-AG2222)</f>
      </c>
      <c r="AI2222" s="92">
        <f>IF(AH2222="","",+AH2222*AC2222)</f>
      </c>
      <c r="AJ2222" s="93"/>
      <c r="AK2222" s="94">
        <v>0.33</v>
      </c>
      <c r="AL2222" s="93">
        <f>IF(V2222=0,"",V2222/(1-AB2222-AK2222))</f>
      </c>
      <c r="AM2222" s="95">
        <v>0.33</v>
      </c>
      <c r="AN2222" s="93">
        <f>IF(V2222=0,"",V2222/(1-AB2222-AM2222))</f>
      </c>
      <c r="AO2222" s="96">
        <v>1.2</v>
      </c>
      <c r="AP2222" s="93">
        <f>IF(BD!AJ2222="","",BD!AJ2222*BD!AO2222)</f>
      </c>
      <c r="AQ2222" s="91">
        <f>BD!AM2222/BD!AK2222-1</f>
        <v>0</v>
      </c>
      <c r="AR2222" s="91">
        <f>IF(BD!AN2222="","",IF(BD!AJ2222="","",BD!AN2222/BD!AJ2222-1))</f>
      </c>
      <c r="AS2222" s="91">
        <f>IF(BD!AN2222="","",IF(BD!AN2222&lt;BD!AL2222,"ABAIXO DA META","DENTRO DA META"))</f>
      </c>
      <c r="AT2222" s="91" t="str">
        <f>IF(BD!AJ2222="","EM ANÁLISE",IF(BD!AP2222&gt;=BD!AN2222,"GO", "NO GO"))</f>
        <v>EM ANÁLISE</v>
      </c>
      <c r="AU2222" s="97">
        <f>IF(AN2222="","",+BD!$AN2222-AJ2222)</f>
      </c>
      <c r="AV2222" s="98"/>
      <c r="AW2222" s="90">
        <f>BD!P2222*BD!AC2222</f>
        <v>0</v>
      </c>
      <c r="AX2222" s="90">
        <f>BD!V2222*BD!AC2222</f>
        <v>0</v>
      </c>
      <c r="AY2222" s="90">
        <f>IF(BD!AN2222="","",BD!AN2222*BD!AC2222)</f>
      </c>
      <c r="AZ2222" s="75" t="s">
        <v>123</v>
      </c>
      <c r="BA2222" s="75"/>
      <c r="BB2222" s="75"/>
      <c r="BC2222" s="75"/>
      <c r="BD2222" s="104"/>
      <c r="BE2222" s="104"/>
      <c r="BF2222" s="101"/>
      <c r="BG2222" s="101"/>
      <c r="BH2222" s="101"/>
      <c r="BI2222" s="101"/>
      <c r="BJ2222" s="101"/>
      <c r="BK2222" s="101"/>
      <c r="BL2222" s="101"/>
      <c r="BM2222" s="101"/>
      <c r="BN2222" s="101"/>
      <c r="BO2222" s="103"/>
      <c r="BP2222" s="101"/>
      <c r="BQ2222" s="101"/>
      <c r="BR2222" s="101"/>
      <c r="BS2222" s="101"/>
      <c r="BT2222" s="101"/>
      <c r="BU2222" s="101"/>
      <c r="BV2222" s="101"/>
      <c r="BW2222" s="101"/>
      <c r="BX2222" s="101"/>
      <c r="BY2222" s="101"/>
      <c r="BZ2222" s="101"/>
      <c r="CA2222" s="101"/>
      <c r="CB2222" s="101"/>
      <c r="CC2222" s="101"/>
      <c r="CD2222" s="101"/>
      <c r="CE2222" s="101"/>
      <c r="CF2222" s="101"/>
      <c r="CG2222" s="37" t="e">
        <f>VLOOKUP(Table_1[[#This Row],[EAN]],'[1]Planilha1'!$E:$R,13,0)</f>
        <v>#N/A</v>
      </c>
      <c r="CI2222" s="188">
        <f>IF(Table_1[[#This Row],[STATUS MERCADO]]="GO",Table_1[[#This Row],[M. BRUTA TOTAL]],0)</f>
        <v>0</v>
      </c>
      <c r="CJ2222" s="188">
        <f>IF(Table_1[[#This Row],[STATUS MERCADO]]="GO",Table_1[[#This Row],[PV UNIT. REALIZADO]]*Table_1[[#This Row],[QUANTIDADE]],0)</f>
        <v>0</v>
      </c>
    </row>
    <row r="2223" ht="15" hidden="1">
      <c r="A2223" s="7"/>
      <c r="B2223" s="84" t="s">
        <v>400</v>
      </c>
      <c r="C2223" s="75">
        <v>223909</v>
      </c>
      <c r="D2223" s="75" t="s">
        <v>2557</v>
      </c>
      <c r="E2223" s="85">
        <v>7898941911911</v>
      </c>
      <c r="F2223" s="86" t="s">
        <v>2558</v>
      </c>
      <c r="G2223" s="75" t="s">
        <v>13</v>
      </c>
      <c r="H2223" s="75">
        <v>3610</v>
      </c>
      <c r="I2223" s="87" t="s">
        <v>1139</v>
      </c>
      <c r="J2223" s="75" t="s">
        <v>485</v>
      </c>
      <c r="K2223" s="88" t="s">
        <v>1177</v>
      </c>
      <c r="L2223" s="88">
        <v>6</v>
      </c>
      <c r="M2223" s="88">
        <v>0</v>
      </c>
      <c r="N2223" s="75" t="s">
        <v>85</v>
      </c>
      <c r="O2223" s="75" t="s">
        <v>1739</v>
      </c>
      <c r="P2223" s="89"/>
      <c r="Q2223" s="90">
        <f>(17/100+7.6/100+1.65/100)*P2223</f>
        <v>0</v>
      </c>
      <c r="R2223" s="90"/>
      <c r="S2223" s="90"/>
      <c r="T2223" s="90"/>
      <c r="U2223" s="90"/>
      <c r="V2223" s="90">
        <f>+P2223-Q2223+R2223+S2223+T2223+U2223</f>
        <v>0</v>
      </c>
      <c r="W2223" s="91">
        <f>(1.02/100)</f>
        <v>1.02E-2</v>
      </c>
      <c r="X2223" s="91">
        <v>4.8E-3</v>
      </c>
      <c r="Y2223" s="91">
        <v>0.17</v>
      </c>
      <c r="Z2223" s="91">
        <v>1.65E-2</v>
      </c>
      <c r="AA2223" s="91">
        <v>7.6E-2</v>
      </c>
      <c r="AB2223" s="91">
        <f>SUM(W2223:AA2223)</f>
        <v>0.2775</v>
      </c>
      <c r="AC2223" s="75">
        <v>12</v>
      </c>
      <c r="AD2223" s="92">
        <f>IF(AL2223="","",+AC2223*AL2223)</f>
      </c>
      <c r="AE2223" s="93">
        <f>IF(AL2223="","",+AL2223*AB2223)</f>
      </c>
      <c r="AF2223" s="92">
        <f>IF(AL2223="","",+AL2223-AE2223)</f>
      </c>
      <c r="AG2223" s="93">
        <f>+V2223</f>
        <v>0</v>
      </c>
      <c r="AH2223" s="92">
        <f>IF(AF2223="","",+AF2223-AG2223)</f>
      </c>
      <c r="AI2223" s="92">
        <f>IF(AH2223="","",+AH2223*AC2223)</f>
      </c>
      <c r="AJ2223" s="93"/>
      <c r="AK2223" s="94">
        <v>0.33</v>
      </c>
      <c r="AL2223" s="93">
        <f>IF(V2223=0,"",V2223/(1-AB2223-AK2223))</f>
      </c>
      <c r="AM2223" s="95">
        <v>0.33</v>
      </c>
      <c r="AN2223" s="93">
        <f>IF(V2223=0,"",V2223/(1-AB2223-AM2223))</f>
      </c>
      <c r="AO2223" s="96">
        <v>1.2</v>
      </c>
      <c r="AP2223" s="93">
        <f>IF(BD!AJ2223="","",BD!AJ2223*BD!AO2223)</f>
      </c>
      <c r="AQ2223" s="91">
        <f>BD!AM2223/BD!AK2223-1</f>
        <v>0</v>
      </c>
      <c r="AR2223" s="91">
        <f>IF(BD!AN2223="","",IF(BD!AJ2223="","",BD!AN2223/BD!AJ2223-1))</f>
      </c>
      <c r="AS2223" s="91">
        <f>IF(BD!AN2223="","",IF(BD!AN2223&lt;BD!AL2223,"ABAIXO DA META","DENTRO DA META"))</f>
      </c>
      <c r="AT2223" s="91" t="str">
        <f>IF(BD!AJ2223="","EM ANÁLISE",IF(BD!AP2223&gt;=BD!AN2223,"GO", "NO GO"))</f>
        <v>EM ANÁLISE</v>
      </c>
      <c r="AU2223" s="97">
        <f>IF(AN2223="","",+BD!$AN2223-AJ2223)</f>
      </c>
      <c r="AV2223" s="98"/>
      <c r="AW2223" s="90">
        <f>BD!P2223*BD!AC2223</f>
        <v>0</v>
      </c>
      <c r="AX2223" s="90">
        <f>BD!V2223*BD!AC2223</f>
        <v>0</v>
      </c>
      <c r="AY2223" s="90">
        <f>IF(BD!AN2223="","",BD!AN2223*BD!AC2223)</f>
      </c>
      <c r="AZ2223" s="75" t="s">
        <v>123</v>
      </c>
      <c r="BA2223" s="75"/>
      <c r="BB2223" s="75"/>
      <c r="BC2223" s="75"/>
      <c r="BD2223" s="104"/>
      <c r="BE2223" s="104"/>
      <c r="BF2223" s="101"/>
      <c r="BG2223" s="101"/>
      <c r="BH2223" s="101"/>
      <c r="BI2223" s="101"/>
      <c r="BJ2223" s="101"/>
      <c r="BK2223" s="101"/>
      <c r="BL2223" s="101"/>
      <c r="BM2223" s="101"/>
      <c r="BN2223" s="101"/>
      <c r="BO2223" s="103"/>
      <c r="BP2223" s="101"/>
      <c r="BQ2223" s="101"/>
      <c r="BR2223" s="101"/>
      <c r="BS2223" s="101"/>
      <c r="BT2223" s="101"/>
      <c r="BU2223" s="101"/>
      <c r="BV2223" s="101"/>
      <c r="BW2223" s="101"/>
      <c r="BX2223" s="101"/>
      <c r="BY2223" s="101"/>
      <c r="BZ2223" s="101"/>
      <c r="CA2223" s="101"/>
      <c r="CB2223" s="101"/>
      <c r="CC2223" s="101"/>
      <c r="CD2223" s="101"/>
      <c r="CE2223" s="101"/>
      <c r="CF2223" s="101"/>
      <c r="CG2223" s="37" t="e">
        <f>VLOOKUP(Table_1[[#This Row],[EAN]],'[1]Planilha1'!$E:$R,13,0)</f>
        <v>#N/A</v>
      </c>
      <c r="CI2223" s="188">
        <f>IF(Table_1[[#This Row],[STATUS MERCADO]]="GO",Table_1[[#This Row],[M. BRUTA TOTAL]],0)</f>
        <v>0</v>
      </c>
      <c r="CJ2223" s="188">
        <f>IF(Table_1[[#This Row],[STATUS MERCADO]]="GO",Table_1[[#This Row],[PV UNIT. REALIZADO]]*Table_1[[#This Row],[QUANTIDADE]],0)</f>
        <v>0</v>
      </c>
    </row>
    <row r="2224" ht="15" hidden="1">
      <c r="A2224" s="7"/>
      <c r="B2224" s="84" t="s">
        <v>400</v>
      </c>
      <c r="C2224" s="75">
        <v>223910</v>
      </c>
      <c r="D2224" s="75">
        <v>2028281</v>
      </c>
      <c r="E2224" s="85">
        <v>7898941911867</v>
      </c>
      <c r="F2224" s="86" t="s">
        <v>2559</v>
      </c>
      <c r="G2224" s="75" t="s">
        <v>13</v>
      </c>
      <c r="H2224" s="75">
        <v>3610</v>
      </c>
      <c r="I2224" s="87" t="s">
        <v>1139</v>
      </c>
      <c r="J2224" s="75" t="s">
        <v>1140</v>
      </c>
      <c r="K2224" s="88" t="s">
        <v>1177</v>
      </c>
      <c r="L2224" s="88">
        <v>6</v>
      </c>
      <c r="M2224" s="88">
        <v>0</v>
      </c>
      <c r="N2224" s="75" t="s">
        <v>85</v>
      </c>
      <c r="O2224" s="75" t="s">
        <v>1739</v>
      </c>
      <c r="P2224" s="89"/>
      <c r="Q2224" s="90">
        <f>(17/100+7.6/100+1.65/100)*P2224</f>
        <v>0</v>
      </c>
      <c r="R2224" s="90"/>
      <c r="S2224" s="90"/>
      <c r="T2224" s="90"/>
      <c r="U2224" s="90"/>
      <c r="V2224" s="90">
        <f>+P2224-Q2224+R2224+S2224+T2224+U2224</f>
        <v>0</v>
      </c>
      <c r="W2224" s="91">
        <f>(1.02/100)</f>
        <v>1.02E-2</v>
      </c>
      <c r="X2224" s="91">
        <v>4.8E-3</v>
      </c>
      <c r="Y2224" s="91">
        <v>0.17</v>
      </c>
      <c r="Z2224" s="91">
        <v>1.65E-2</v>
      </c>
      <c r="AA2224" s="91">
        <v>7.6E-2</v>
      </c>
      <c r="AB2224" s="91">
        <f>SUM(W2224:AA2224)</f>
        <v>0.2775</v>
      </c>
      <c r="AC2224" s="75">
        <v>12</v>
      </c>
      <c r="AD2224" s="92">
        <f>IF(AL2224="","",+AC2224*AL2224)</f>
      </c>
      <c r="AE2224" s="93">
        <f>IF(AL2224="","",+AL2224*AB2224)</f>
      </c>
      <c r="AF2224" s="92">
        <f>IF(AL2224="","",+AL2224-AE2224)</f>
      </c>
      <c r="AG2224" s="93">
        <f>+V2224</f>
        <v>0</v>
      </c>
      <c r="AH2224" s="92">
        <f>IF(AF2224="","",+AF2224-AG2224)</f>
      </c>
      <c r="AI2224" s="92">
        <f>IF(AH2224="","",+AH2224*AC2224)</f>
      </c>
      <c r="AJ2224" s="93"/>
      <c r="AK2224" s="94">
        <v>0.33</v>
      </c>
      <c r="AL2224" s="93">
        <f>IF(V2224=0,"",V2224/(1-AB2224-AK2224))</f>
      </c>
      <c r="AM2224" s="95">
        <v>0.33</v>
      </c>
      <c r="AN2224" s="93">
        <f>IF(V2224=0,"",V2224/(1-AB2224-AM2224))</f>
      </c>
      <c r="AO2224" s="96">
        <v>1.2</v>
      </c>
      <c r="AP2224" s="93">
        <f>IF(BD!AJ2224="","",BD!AJ2224*BD!AO2224)</f>
      </c>
      <c r="AQ2224" s="91">
        <f>BD!AM2224/BD!AK2224-1</f>
        <v>0</v>
      </c>
      <c r="AR2224" s="91">
        <f>IF(BD!AN2224="","",IF(BD!AJ2224="","",BD!AN2224/BD!AJ2224-1))</f>
      </c>
      <c r="AS2224" s="91">
        <f>IF(BD!AN2224="","",IF(BD!AN2224&lt;BD!AL2224,"ABAIXO DA META","DENTRO DA META"))</f>
      </c>
      <c r="AT2224" s="91" t="str">
        <f>IF(BD!AJ2224="","EM ANÁLISE",IF(BD!AP2224&gt;=BD!AN2224,"GO", "NO GO"))</f>
        <v>EM ANÁLISE</v>
      </c>
      <c r="AU2224" s="97">
        <f>IF(AN2224="","",+BD!$AN2224-AJ2224)</f>
      </c>
      <c r="AV2224" s="98"/>
      <c r="AW2224" s="90">
        <f>BD!P2224*BD!AC2224</f>
        <v>0</v>
      </c>
      <c r="AX2224" s="90">
        <f>BD!V2224*BD!AC2224</f>
        <v>0</v>
      </c>
      <c r="AY2224" s="90">
        <f>IF(BD!AN2224="","",BD!AN2224*BD!AC2224)</f>
      </c>
      <c r="AZ2224" s="75" t="s">
        <v>123</v>
      </c>
      <c r="BA2224" s="75"/>
      <c r="BB2224" s="75"/>
      <c r="BC2224" s="75"/>
      <c r="BD2224" s="104"/>
      <c r="BE2224" s="104"/>
      <c r="BF2224" s="101"/>
      <c r="BG2224" s="101"/>
      <c r="BH2224" s="101"/>
      <c r="BI2224" s="101"/>
      <c r="BJ2224" s="101"/>
      <c r="BK2224" s="101"/>
      <c r="BL2224" s="101"/>
      <c r="BM2224" s="101"/>
      <c r="BN2224" s="101"/>
      <c r="BO2224" s="103"/>
      <c r="BP2224" s="101"/>
      <c r="BQ2224" s="101"/>
      <c r="BR2224" s="101"/>
      <c r="BS2224" s="101"/>
      <c r="BT2224" s="101"/>
      <c r="BU2224" s="101"/>
      <c r="BV2224" s="101"/>
      <c r="BW2224" s="101"/>
      <c r="BX2224" s="101"/>
      <c r="BY2224" s="101"/>
      <c r="BZ2224" s="101"/>
      <c r="CA2224" s="101"/>
      <c r="CB2224" s="101"/>
      <c r="CC2224" s="101"/>
      <c r="CD2224" s="101"/>
      <c r="CE2224" s="101"/>
      <c r="CF2224" s="101"/>
      <c r="CG2224" s="37" t="e">
        <f>VLOOKUP(Table_1[[#This Row],[EAN]],'[1]Planilha1'!$E:$R,13,0)</f>
        <v>#N/A</v>
      </c>
      <c r="CI2224" s="188">
        <f>IF(Table_1[[#This Row],[STATUS MERCADO]]="GO",Table_1[[#This Row],[M. BRUTA TOTAL]],0)</f>
        <v>0</v>
      </c>
      <c r="CJ2224" s="188">
        <f>IF(Table_1[[#This Row],[STATUS MERCADO]]="GO",Table_1[[#This Row],[PV UNIT. REALIZADO]]*Table_1[[#This Row],[QUANTIDADE]],0)</f>
        <v>0</v>
      </c>
    </row>
    <row r="2225" ht="15" hidden="1">
      <c r="A2225" s="7"/>
      <c r="B2225" s="84" t="s">
        <v>400</v>
      </c>
      <c r="C2225" s="75">
        <v>223911</v>
      </c>
      <c r="D2225" s="75">
        <v>2028280</v>
      </c>
      <c r="E2225" s="85">
        <v>7898941911850</v>
      </c>
      <c r="F2225" s="86" t="s">
        <v>2560</v>
      </c>
      <c r="G2225" s="75" t="s">
        <v>13</v>
      </c>
      <c r="H2225" s="75">
        <v>3610</v>
      </c>
      <c r="I2225" s="87" t="s">
        <v>1139</v>
      </c>
      <c r="J2225" s="75" t="s">
        <v>1140</v>
      </c>
      <c r="K2225" s="88" t="s">
        <v>1177</v>
      </c>
      <c r="L2225" s="88">
        <v>6</v>
      </c>
      <c r="M2225" s="88">
        <v>0</v>
      </c>
      <c r="N2225" s="75" t="s">
        <v>85</v>
      </c>
      <c r="O2225" s="75" t="s">
        <v>1739</v>
      </c>
      <c r="P2225" s="89"/>
      <c r="Q2225" s="90">
        <f>(17/100+7.6/100+1.65/100)*P2225</f>
        <v>0</v>
      </c>
      <c r="R2225" s="90"/>
      <c r="S2225" s="90"/>
      <c r="T2225" s="90"/>
      <c r="U2225" s="90"/>
      <c r="V2225" s="90">
        <f>+P2225-Q2225+R2225+S2225+T2225+U2225</f>
        <v>0</v>
      </c>
      <c r="W2225" s="91">
        <f>(1.02/100)</f>
        <v>1.02E-2</v>
      </c>
      <c r="X2225" s="91">
        <v>4.8E-3</v>
      </c>
      <c r="Y2225" s="91">
        <v>0.17</v>
      </c>
      <c r="Z2225" s="91">
        <v>1.65E-2</v>
      </c>
      <c r="AA2225" s="91">
        <v>7.6E-2</v>
      </c>
      <c r="AB2225" s="91">
        <f>SUM(W2225:AA2225)</f>
        <v>0.2775</v>
      </c>
      <c r="AC2225" s="75">
        <v>12</v>
      </c>
      <c r="AD2225" s="92">
        <f>IF(AL2225="","",+AC2225*AL2225)</f>
      </c>
      <c r="AE2225" s="93">
        <f>IF(AL2225="","",+AL2225*AB2225)</f>
      </c>
      <c r="AF2225" s="92">
        <f>IF(AL2225="","",+AL2225-AE2225)</f>
      </c>
      <c r="AG2225" s="93">
        <f>+V2225</f>
        <v>0</v>
      </c>
      <c r="AH2225" s="92">
        <f>IF(AF2225="","",+AF2225-AG2225)</f>
      </c>
      <c r="AI2225" s="92">
        <f>IF(AH2225="","",+AH2225*AC2225)</f>
      </c>
      <c r="AJ2225" s="93"/>
      <c r="AK2225" s="94">
        <v>0.33</v>
      </c>
      <c r="AL2225" s="93">
        <f>IF(V2225=0,"",V2225/(1-AB2225-AK2225))</f>
      </c>
      <c r="AM2225" s="95">
        <v>0.33</v>
      </c>
      <c r="AN2225" s="93">
        <f>IF(V2225=0,"",V2225/(1-AB2225-AM2225))</f>
      </c>
      <c r="AO2225" s="96">
        <v>1.2</v>
      </c>
      <c r="AP2225" s="93">
        <f>IF(BD!AJ2225="","",BD!AJ2225*BD!AO2225)</f>
      </c>
      <c r="AQ2225" s="91">
        <f>BD!AM2225/BD!AK2225-1</f>
        <v>0</v>
      </c>
      <c r="AR2225" s="91">
        <f>IF(BD!AN2225="","",IF(BD!AJ2225="","",BD!AN2225/BD!AJ2225-1))</f>
      </c>
      <c r="AS2225" s="91">
        <f>IF(BD!AN2225="","",IF(BD!AN2225&lt;BD!AL2225,"ABAIXO DA META","DENTRO DA META"))</f>
      </c>
      <c r="AT2225" s="91" t="str">
        <f>IF(BD!AJ2225="","EM ANÁLISE",IF(BD!AP2225&gt;=BD!AN2225,"GO", "NO GO"))</f>
        <v>EM ANÁLISE</v>
      </c>
      <c r="AU2225" s="97">
        <f>IF(AN2225="","",+BD!$AN2225-AJ2225)</f>
      </c>
      <c r="AV2225" s="98"/>
      <c r="AW2225" s="90">
        <f>BD!P2225*BD!AC2225</f>
        <v>0</v>
      </c>
      <c r="AX2225" s="90">
        <f>BD!V2225*BD!AC2225</f>
        <v>0</v>
      </c>
      <c r="AY2225" s="90">
        <f>IF(BD!AN2225="","",BD!AN2225*BD!AC2225)</f>
      </c>
      <c r="AZ2225" s="75" t="s">
        <v>123</v>
      </c>
      <c r="BA2225" s="75"/>
      <c r="BB2225" s="75"/>
      <c r="BC2225" s="75"/>
      <c r="BD2225" s="104"/>
      <c r="BE2225" s="104"/>
      <c r="BF2225" s="101"/>
      <c r="BG2225" s="101"/>
      <c r="BH2225" s="101"/>
      <c r="BI2225" s="101"/>
      <c r="BJ2225" s="101"/>
      <c r="BK2225" s="101"/>
      <c r="BL2225" s="101"/>
      <c r="BM2225" s="101"/>
      <c r="BN2225" s="101"/>
      <c r="BO2225" s="103"/>
      <c r="BP2225" s="101"/>
      <c r="BQ2225" s="101"/>
      <c r="BR2225" s="101"/>
      <c r="BS2225" s="101"/>
      <c r="BT2225" s="101"/>
      <c r="BU2225" s="101"/>
      <c r="BV2225" s="101"/>
      <c r="BW2225" s="101"/>
      <c r="BX2225" s="101"/>
      <c r="BY2225" s="101"/>
      <c r="BZ2225" s="101"/>
      <c r="CA2225" s="101"/>
      <c r="CB2225" s="101"/>
      <c r="CC2225" s="101"/>
      <c r="CD2225" s="101"/>
      <c r="CE2225" s="101"/>
      <c r="CF2225" s="101"/>
      <c r="CG2225" s="37" t="e">
        <f>VLOOKUP(Table_1[[#This Row],[EAN]],'[1]Planilha1'!$E:$R,13,0)</f>
        <v>#N/A</v>
      </c>
      <c r="CI2225" s="188">
        <f>IF(Table_1[[#This Row],[STATUS MERCADO]]="GO",Table_1[[#This Row],[M. BRUTA TOTAL]],0)</f>
        <v>0</v>
      </c>
      <c r="CJ2225" s="188">
        <f>IF(Table_1[[#This Row],[STATUS MERCADO]]="GO",Table_1[[#This Row],[PV UNIT. REALIZADO]]*Table_1[[#This Row],[QUANTIDADE]],0)</f>
        <v>0</v>
      </c>
    </row>
    <row r="2226" ht="15" hidden="1">
      <c r="A2226" s="7"/>
      <c r="B2226" s="84" t="s">
        <v>400</v>
      </c>
      <c r="C2226" s="75">
        <v>223912</v>
      </c>
      <c r="D2226" s="75">
        <v>2040572</v>
      </c>
      <c r="E2226" s="85">
        <v>7898941912055</v>
      </c>
      <c r="F2226" s="86" t="s">
        <v>2561</v>
      </c>
      <c r="G2226" s="75" t="s">
        <v>13</v>
      </c>
      <c r="H2226" s="75">
        <v>3610</v>
      </c>
      <c r="I2226" s="87" t="s">
        <v>1139</v>
      </c>
      <c r="J2226" s="75" t="s">
        <v>485</v>
      </c>
      <c r="K2226" s="88" t="s">
        <v>1177</v>
      </c>
      <c r="L2226" s="88">
        <v>6</v>
      </c>
      <c r="M2226" s="88">
        <v>0</v>
      </c>
      <c r="N2226" s="75" t="s">
        <v>85</v>
      </c>
      <c r="O2226" s="75" t="s">
        <v>1739</v>
      </c>
      <c r="P2226" s="89"/>
      <c r="Q2226" s="90">
        <f>(17/100+7.6/100+1.65/100)*P2226</f>
        <v>0</v>
      </c>
      <c r="R2226" s="90"/>
      <c r="S2226" s="90"/>
      <c r="T2226" s="90"/>
      <c r="U2226" s="90"/>
      <c r="V2226" s="90">
        <f>+P2226-Q2226+R2226+S2226+T2226+U2226</f>
        <v>0</v>
      </c>
      <c r="W2226" s="91">
        <f>(1.02/100)</f>
        <v>1.02E-2</v>
      </c>
      <c r="X2226" s="91">
        <v>4.8E-3</v>
      </c>
      <c r="Y2226" s="91">
        <v>0.17</v>
      </c>
      <c r="Z2226" s="91">
        <v>1.65E-2</v>
      </c>
      <c r="AA2226" s="91">
        <v>7.6E-2</v>
      </c>
      <c r="AB2226" s="91">
        <f>SUM(W2226:AA2226)</f>
        <v>0.2775</v>
      </c>
      <c r="AC2226" s="75">
        <v>12</v>
      </c>
      <c r="AD2226" s="92">
        <f>IF(AL2226="","",+AC2226*AL2226)</f>
      </c>
      <c r="AE2226" s="93">
        <f>IF(AL2226="","",+AL2226*AB2226)</f>
      </c>
      <c r="AF2226" s="92">
        <f>IF(AL2226="","",+AL2226-AE2226)</f>
      </c>
      <c r="AG2226" s="93">
        <f>+V2226</f>
        <v>0</v>
      </c>
      <c r="AH2226" s="92">
        <f>IF(AF2226="","",+AF2226-AG2226)</f>
      </c>
      <c r="AI2226" s="92">
        <f>IF(AH2226="","",+AH2226*AC2226)</f>
      </c>
      <c r="AJ2226" s="93"/>
      <c r="AK2226" s="94">
        <v>0.33</v>
      </c>
      <c r="AL2226" s="93">
        <f>IF(V2226=0,"",V2226/(1-AB2226-AK2226))</f>
      </c>
      <c r="AM2226" s="95">
        <v>0.33</v>
      </c>
      <c r="AN2226" s="93">
        <f>IF(V2226=0,"",V2226/(1-AB2226-AM2226))</f>
      </c>
      <c r="AO2226" s="96">
        <v>1.2</v>
      </c>
      <c r="AP2226" s="93">
        <f>IF(BD!AJ2226="","",BD!AJ2226*BD!AO2226)</f>
      </c>
      <c r="AQ2226" s="91">
        <f>BD!AM2226/BD!AK2226-1</f>
        <v>0</v>
      </c>
      <c r="AR2226" s="91">
        <f>IF(BD!AN2226="","",IF(BD!AJ2226="","",BD!AN2226/BD!AJ2226-1))</f>
      </c>
      <c r="AS2226" s="91">
        <f>IF(BD!AN2226="","",IF(BD!AN2226&lt;BD!AL2226,"ABAIXO DA META","DENTRO DA META"))</f>
      </c>
      <c r="AT2226" s="91" t="str">
        <f>IF(BD!AJ2226="","EM ANÁLISE",IF(BD!AP2226&gt;=BD!AN2226,"GO", "NO GO"))</f>
        <v>EM ANÁLISE</v>
      </c>
      <c r="AU2226" s="97">
        <f>IF(AN2226="","",+BD!$AN2226-AJ2226)</f>
      </c>
      <c r="AV2226" s="98"/>
      <c r="AW2226" s="90">
        <f>BD!P2226*BD!AC2226</f>
        <v>0</v>
      </c>
      <c r="AX2226" s="90">
        <f>BD!V2226*BD!AC2226</f>
        <v>0</v>
      </c>
      <c r="AY2226" s="90">
        <f>IF(BD!AN2226="","",BD!AN2226*BD!AC2226)</f>
      </c>
      <c r="AZ2226" s="75" t="s">
        <v>123</v>
      </c>
      <c r="BA2226" s="75"/>
      <c r="BB2226" s="75"/>
      <c r="BC2226" s="75"/>
      <c r="BD2226" s="104"/>
      <c r="BE2226" s="104"/>
      <c r="BF2226" s="101"/>
      <c r="BG2226" s="101"/>
      <c r="BH2226" s="101"/>
      <c r="BI2226" s="101"/>
      <c r="BJ2226" s="101"/>
      <c r="BK2226" s="101"/>
      <c r="BL2226" s="101"/>
      <c r="BM2226" s="101"/>
      <c r="BN2226" s="101"/>
      <c r="BO2226" s="103"/>
      <c r="BP2226" s="101"/>
      <c r="BQ2226" s="101"/>
      <c r="BR2226" s="101"/>
      <c r="BS2226" s="101"/>
      <c r="BT2226" s="101"/>
      <c r="BU2226" s="101"/>
      <c r="BV2226" s="101"/>
      <c r="BW2226" s="101"/>
      <c r="BX2226" s="101"/>
      <c r="BY2226" s="101"/>
      <c r="BZ2226" s="101"/>
      <c r="CA2226" s="101"/>
      <c r="CB2226" s="101"/>
      <c r="CC2226" s="101"/>
      <c r="CD2226" s="101"/>
      <c r="CE2226" s="101"/>
      <c r="CF2226" s="101"/>
      <c r="CG2226" s="37" t="e">
        <f>VLOOKUP(Table_1[[#This Row],[EAN]],'[1]Planilha1'!$E:$R,13,0)</f>
        <v>#N/A</v>
      </c>
      <c r="CI2226" s="188">
        <f>IF(Table_1[[#This Row],[STATUS MERCADO]]="GO",Table_1[[#This Row],[M. BRUTA TOTAL]],0)</f>
        <v>0</v>
      </c>
      <c r="CJ2226" s="188">
        <f>IF(Table_1[[#This Row],[STATUS MERCADO]]="GO",Table_1[[#This Row],[PV UNIT. REALIZADO]]*Table_1[[#This Row],[QUANTIDADE]],0)</f>
        <v>0</v>
      </c>
    </row>
    <row r="2227" ht="15" hidden="1">
      <c r="A2227" s="7"/>
      <c r="B2227" s="84" t="s">
        <v>400</v>
      </c>
      <c r="C2227" s="75">
        <v>223913</v>
      </c>
      <c r="D2227" s="75">
        <v>2040573</v>
      </c>
      <c r="E2227" s="85">
        <v>7898941912048</v>
      </c>
      <c r="F2227" s="86" t="s">
        <v>2562</v>
      </c>
      <c r="G2227" s="75" t="s">
        <v>13</v>
      </c>
      <c r="H2227" s="75">
        <v>3610</v>
      </c>
      <c r="I2227" s="87" t="s">
        <v>1139</v>
      </c>
      <c r="J2227" s="75" t="s">
        <v>485</v>
      </c>
      <c r="K2227" s="88" t="s">
        <v>1177</v>
      </c>
      <c r="L2227" s="88">
        <v>6</v>
      </c>
      <c r="M2227" s="88">
        <v>0</v>
      </c>
      <c r="N2227" s="75" t="s">
        <v>85</v>
      </c>
      <c r="O2227" s="75" t="s">
        <v>1739</v>
      </c>
      <c r="P2227" s="89"/>
      <c r="Q2227" s="90">
        <f>(17/100+7.6/100+1.65/100)*P2227</f>
        <v>0</v>
      </c>
      <c r="R2227" s="90"/>
      <c r="S2227" s="90"/>
      <c r="T2227" s="90"/>
      <c r="U2227" s="90"/>
      <c r="V2227" s="90">
        <f>+P2227-Q2227+R2227+S2227+T2227+U2227</f>
        <v>0</v>
      </c>
      <c r="W2227" s="91">
        <f>(1.02/100)</f>
        <v>1.02E-2</v>
      </c>
      <c r="X2227" s="91">
        <v>4.8E-3</v>
      </c>
      <c r="Y2227" s="91">
        <v>0.17</v>
      </c>
      <c r="Z2227" s="91">
        <v>1.65E-2</v>
      </c>
      <c r="AA2227" s="91">
        <v>7.6E-2</v>
      </c>
      <c r="AB2227" s="91">
        <f>SUM(W2227:AA2227)</f>
        <v>0.2775</v>
      </c>
      <c r="AC2227" s="75">
        <v>12</v>
      </c>
      <c r="AD2227" s="92">
        <f>IF(AL2227="","",+AC2227*AL2227)</f>
      </c>
      <c r="AE2227" s="93">
        <f>IF(AL2227="","",+AL2227*AB2227)</f>
      </c>
      <c r="AF2227" s="92">
        <f>IF(AL2227="","",+AL2227-AE2227)</f>
      </c>
      <c r="AG2227" s="93">
        <f>+V2227</f>
        <v>0</v>
      </c>
      <c r="AH2227" s="92">
        <f>IF(AF2227="","",+AF2227-AG2227)</f>
      </c>
      <c r="AI2227" s="92">
        <f>IF(AH2227="","",+AH2227*AC2227)</f>
      </c>
      <c r="AJ2227" s="93"/>
      <c r="AK2227" s="94">
        <v>0.33</v>
      </c>
      <c r="AL2227" s="93">
        <f>IF(V2227=0,"",V2227/(1-AB2227-AK2227))</f>
      </c>
      <c r="AM2227" s="95">
        <v>0.33</v>
      </c>
      <c r="AN2227" s="93">
        <f>IF(V2227=0,"",V2227/(1-AB2227-AM2227))</f>
      </c>
      <c r="AO2227" s="96">
        <v>1.2</v>
      </c>
      <c r="AP2227" s="93">
        <f>IF(BD!AJ2227="","",BD!AJ2227*BD!AO2227)</f>
      </c>
      <c r="AQ2227" s="91">
        <f>BD!AM2227/BD!AK2227-1</f>
        <v>0</v>
      </c>
      <c r="AR2227" s="91">
        <f>IF(BD!AN2227="","",IF(BD!AJ2227="","",BD!AN2227/BD!AJ2227-1))</f>
      </c>
      <c r="AS2227" s="91">
        <f>IF(BD!AN2227="","",IF(BD!AN2227&lt;BD!AL2227,"ABAIXO DA META","DENTRO DA META"))</f>
      </c>
      <c r="AT2227" s="91" t="str">
        <f>IF(BD!AJ2227="","EM ANÁLISE",IF(BD!AP2227&gt;=BD!AN2227,"GO", "NO GO"))</f>
        <v>EM ANÁLISE</v>
      </c>
      <c r="AU2227" s="97">
        <f>IF(AN2227="","",+BD!$AN2227-AJ2227)</f>
      </c>
      <c r="AV2227" s="98"/>
      <c r="AW2227" s="90">
        <f>BD!P2227*BD!AC2227</f>
        <v>0</v>
      </c>
      <c r="AX2227" s="90">
        <f>BD!V2227*BD!AC2227</f>
        <v>0</v>
      </c>
      <c r="AY2227" s="90">
        <f>IF(BD!AN2227="","",BD!AN2227*BD!AC2227)</f>
      </c>
      <c r="AZ2227" s="75" t="s">
        <v>123</v>
      </c>
      <c r="BA2227" s="75"/>
      <c r="BB2227" s="75"/>
      <c r="BC2227" s="75"/>
      <c r="BD2227" s="104"/>
      <c r="BE2227" s="104"/>
      <c r="BF2227" s="101"/>
      <c r="BG2227" s="101"/>
      <c r="BH2227" s="101"/>
      <c r="BI2227" s="101"/>
      <c r="BJ2227" s="101"/>
      <c r="BK2227" s="101"/>
      <c r="BL2227" s="101"/>
      <c r="BM2227" s="101"/>
      <c r="BN2227" s="101"/>
      <c r="BO2227" s="103"/>
      <c r="BP2227" s="101"/>
      <c r="BQ2227" s="101"/>
      <c r="BR2227" s="101"/>
      <c r="BS2227" s="101"/>
      <c r="BT2227" s="101"/>
      <c r="BU2227" s="101"/>
      <c r="BV2227" s="101"/>
      <c r="BW2227" s="101"/>
      <c r="BX2227" s="101"/>
      <c r="BY2227" s="101"/>
      <c r="BZ2227" s="101"/>
      <c r="CA2227" s="101"/>
      <c r="CB2227" s="101"/>
      <c r="CC2227" s="101"/>
      <c r="CD2227" s="101"/>
      <c r="CE2227" s="101"/>
      <c r="CF2227" s="101"/>
      <c r="CG2227" s="37" t="e">
        <f>VLOOKUP(Table_1[[#This Row],[EAN]],'[1]Planilha1'!$E:$R,13,0)</f>
        <v>#N/A</v>
      </c>
      <c r="CI2227" s="188">
        <f>IF(Table_1[[#This Row],[STATUS MERCADO]]="GO",Table_1[[#This Row],[M. BRUTA TOTAL]],0)</f>
        <v>0</v>
      </c>
      <c r="CJ2227" s="188">
        <f>IF(Table_1[[#This Row],[STATUS MERCADO]]="GO",Table_1[[#This Row],[PV UNIT. REALIZADO]]*Table_1[[#This Row],[QUANTIDADE]],0)</f>
        <v>0</v>
      </c>
    </row>
    <row r="2228" ht="15" hidden="1">
      <c r="A2228" s="7"/>
      <c r="B2228" s="84" t="s">
        <v>400</v>
      </c>
      <c r="C2228" s="75">
        <v>223914</v>
      </c>
      <c r="D2228" s="75">
        <v>2040574</v>
      </c>
      <c r="E2228" s="85">
        <v>7898941912031</v>
      </c>
      <c r="F2228" s="86" t="s">
        <v>2563</v>
      </c>
      <c r="G2228" s="75" t="s">
        <v>13</v>
      </c>
      <c r="H2228" s="75">
        <v>3610</v>
      </c>
      <c r="I2228" s="87" t="s">
        <v>1139</v>
      </c>
      <c r="J2228" s="75" t="s">
        <v>485</v>
      </c>
      <c r="K2228" s="88" t="s">
        <v>1177</v>
      </c>
      <c r="L2228" s="88">
        <v>6</v>
      </c>
      <c r="M2228" s="88">
        <v>0</v>
      </c>
      <c r="N2228" s="75" t="s">
        <v>85</v>
      </c>
      <c r="O2228" s="75" t="s">
        <v>1739</v>
      </c>
      <c r="P2228" s="89"/>
      <c r="Q2228" s="90">
        <f>(17/100+7.6/100+1.65/100)*P2228</f>
        <v>0</v>
      </c>
      <c r="R2228" s="90"/>
      <c r="S2228" s="90"/>
      <c r="T2228" s="90"/>
      <c r="U2228" s="90"/>
      <c r="V2228" s="90">
        <f>+P2228-Q2228+R2228+S2228+T2228+U2228</f>
        <v>0</v>
      </c>
      <c r="W2228" s="91">
        <f>(1.02/100)</f>
        <v>1.02E-2</v>
      </c>
      <c r="X2228" s="91">
        <v>4.8E-3</v>
      </c>
      <c r="Y2228" s="91">
        <v>0.17</v>
      </c>
      <c r="Z2228" s="91">
        <v>1.65E-2</v>
      </c>
      <c r="AA2228" s="91">
        <v>7.6E-2</v>
      </c>
      <c r="AB2228" s="91">
        <f>SUM(W2228:AA2228)</f>
        <v>0.2775</v>
      </c>
      <c r="AC2228" s="75">
        <v>12</v>
      </c>
      <c r="AD2228" s="92">
        <f>IF(AL2228="","",+AC2228*AL2228)</f>
      </c>
      <c r="AE2228" s="93">
        <f>IF(AL2228="","",+AL2228*AB2228)</f>
      </c>
      <c r="AF2228" s="92">
        <f>IF(AL2228="","",+AL2228-AE2228)</f>
      </c>
      <c r="AG2228" s="93">
        <f>+V2228</f>
        <v>0</v>
      </c>
      <c r="AH2228" s="92">
        <f>IF(AF2228="","",+AF2228-AG2228)</f>
      </c>
      <c r="AI2228" s="92">
        <f>IF(AH2228="","",+AH2228*AC2228)</f>
      </c>
      <c r="AJ2228" s="93"/>
      <c r="AK2228" s="94">
        <v>0.33</v>
      </c>
      <c r="AL2228" s="93">
        <f>IF(V2228=0,"",V2228/(1-AB2228-AK2228))</f>
      </c>
      <c r="AM2228" s="95">
        <v>0.33</v>
      </c>
      <c r="AN2228" s="93">
        <f>IF(V2228=0,"",V2228/(1-AB2228-AM2228))</f>
      </c>
      <c r="AO2228" s="96">
        <v>1.2</v>
      </c>
      <c r="AP2228" s="93">
        <f>IF(BD!AJ2228="","",BD!AJ2228*BD!AO2228)</f>
      </c>
      <c r="AQ2228" s="91">
        <f>BD!AM2228/BD!AK2228-1</f>
        <v>0</v>
      </c>
      <c r="AR2228" s="91">
        <f>IF(BD!AN2228="","",IF(BD!AJ2228="","",BD!AN2228/BD!AJ2228-1))</f>
      </c>
      <c r="AS2228" s="91">
        <f>IF(BD!AN2228="","",IF(BD!AN2228&lt;BD!AL2228,"ABAIXO DA META","DENTRO DA META"))</f>
      </c>
      <c r="AT2228" s="91" t="str">
        <f>IF(BD!AJ2228="","EM ANÁLISE",IF(BD!AP2228&gt;=BD!AN2228,"GO", "NO GO"))</f>
        <v>EM ANÁLISE</v>
      </c>
      <c r="AU2228" s="97">
        <f>IF(AN2228="","",+BD!$AN2228-AJ2228)</f>
      </c>
      <c r="AV2228" s="98"/>
      <c r="AW2228" s="90">
        <f>BD!P2228*BD!AC2228</f>
        <v>0</v>
      </c>
      <c r="AX2228" s="90">
        <f>BD!V2228*BD!AC2228</f>
        <v>0</v>
      </c>
      <c r="AY2228" s="90">
        <f>IF(BD!AN2228="","",BD!AN2228*BD!AC2228)</f>
      </c>
      <c r="AZ2228" s="75" t="s">
        <v>123</v>
      </c>
      <c r="BA2228" s="75"/>
      <c r="BB2228" s="75"/>
      <c r="BC2228" s="75"/>
      <c r="BD2228" s="104"/>
      <c r="BE2228" s="104"/>
      <c r="BF2228" s="101"/>
      <c r="BG2228" s="101"/>
      <c r="BH2228" s="101"/>
      <c r="BI2228" s="101"/>
      <c r="BJ2228" s="101"/>
      <c r="BK2228" s="101"/>
      <c r="BL2228" s="101"/>
      <c r="BM2228" s="101"/>
      <c r="BN2228" s="101"/>
      <c r="BO2228" s="103"/>
      <c r="BP2228" s="101"/>
      <c r="BQ2228" s="101"/>
      <c r="BR2228" s="101"/>
      <c r="BS2228" s="101"/>
      <c r="BT2228" s="101"/>
      <c r="BU2228" s="101"/>
      <c r="BV2228" s="101"/>
      <c r="BW2228" s="101"/>
      <c r="BX2228" s="101"/>
      <c r="BY2228" s="101"/>
      <c r="BZ2228" s="101"/>
      <c r="CA2228" s="101"/>
      <c r="CB2228" s="101"/>
      <c r="CC2228" s="101"/>
      <c r="CD2228" s="101"/>
      <c r="CE2228" s="101"/>
      <c r="CF2228" s="101"/>
      <c r="CG2228" s="37" t="e">
        <f>VLOOKUP(Table_1[[#This Row],[EAN]],'[1]Planilha1'!$E:$R,13,0)</f>
        <v>#N/A</v>
      </c>
      <c r="CI2228" s="188">
        <f>IF(Table_1[[#This Row],[STATUS MERCADO]]="GO",Table_1[[#This Row],[M. BRUTA TOTAL]],0)</f>
        <v>0</v>
      </c>
      <c r="CJ2228" s="188">
        <f>IF(Table_1[[#This Row],[STATUS MERCADO]]="GO",Table_1[[#This Row],[PV UNIT. REALIZADO]]*Table_1[[#This Row],[QUANTIDADE]],0)</f>
        <v>0</v>
      </c>
    </row>
    <row r="2229" ht="15" hidden="1">
      <c r="A2229" s="7"/>
      <c r="B2229" s="84" t="s">
        <v>400</v>
      </c>
      <c r="C2229" s="75">
        <v>223915</v>
      </c>
      <c r="D2229" s="75">
        <v>2024389</v>
      </c>
      <c r="E2229" s="85">
        <v>7898941911799</v>
      </c>
      <c r="F2229" s="86" t="s">
        <v>2564</v>
      </c>
      <c r="G2229" s="75" t="s">
        <v>13</v>
      </c>
      <c r="H2229" s="75">
        <v>3610</v>
      </c>
      <c r="I2229" s="87" t="s">
        <v>1139</v>
      </c>
      <c r="J2229" s="75" t="s">
        <v>1140</v>
      </c>
      <c r="K2229" s="88" t="s">
        <v>1177</v>
      </c>
      <c r="L2229" s="88">
        <v>6</v>
      </c>
      <c r="M2229" s="88">
        <v>0</v>
      </c>
      <c r="N2229" s="75" t="s">
        <v>85</v>
      </c>
      <c r="O2229" s="75" t="s">
        <v>1739</v>
      </c>
      <c r="P2229" s="89"/>
      <c r="Q2229" s="90">
        <f>(17/100+7.6/100+1.65/100)*P2229</f>
        <v>0</v>
      </c>
      <c r="R2229" s="90"/>
      <c r="S2229" s="90"/>
      <c r="T2229" s="90"/>
      <c r="U2229" s="90"/>
      <c r="V2229" s="90">
        <f>+P2229-Q2229+R2229+S2229+T2229+U2229</f>
        <v>0</v>
      </c>
      <c r="W2229" s="91">
        <f>(1.02/100)</f>
        <v>1.02E-2</v>
      </c>
      <c r="X2229" s="91">
        <v>4.8E-3</v>
      </c>
      <c r="Y2229" s="91">
        <v>0.17</v>
      </c>
      <c r="Z2229" s="91">
        <v>1.65E-2</v>
      </c>
      <c r="AA2229" s="91">
        <v>7.6E-2</v>
      </c>
      <c r="AB2229" s="91">
        <f>SUM(W2229:AA2229)</f>
        <v>0.2775</v>
      </c>
      <c r="AC2229" s="75">
        <v>12</v>
      </c>
      <c r="AD2229" s="92">
        <f>IF(AL2229="","",+AC2229*AL2229)</f>
      </c>
      <c r="AE2229" s="93">
        <f>IF(AL2229="","",+AL2229*AB2229)</f>
      </c>
      <c r="AF2229" s="92">
        <f>IF(AL2229="","",+AL2229-AE2229)</f>
      </c>
      <c r="AG2229" s="93">
        <f>+V2229</f>
        <v>0</v>
      </c>
      <c r="AH2229" s="92">
        <f>IF(AF2229="","",+AF2229-AG2229)</f>
      </c>
      <c r="AI2229" s="92">
        <f>IF(AH2229="","",+AH2229*AC2229)</f>
      </c>
      <c r="AJ2229" s="93"/>
      <c r="AK2229" s="94">
        <v>0.33</v>
      </c>
      <c r="AL2229" s="93">
        <f>IF(V2229=0,"",V2229/(1-AB2229-AK2229))</f>
      </c>
      <c r="AM2229" s="95">
        <v>0.33</v>
      </c>
      <c r="AN2229" s="93">
        <f>IF(V2229=0,"",V2229/(1-AB2229-AM2229))</f>
      </c>
      <c r="AO2229" s="96">
        <v>1.2</v>
      </c>
      <c r="AP2229" s="93">
        <f>IF(BD!AJ2229="","",BD!AJ2229*BD!AO2229)</f>
      </c>
      <c r="AQ2229" s="91">
        <f>BD!AM2229/BD!AK2229-1</f>
        <v>0</v>
      </c>
      <c r="AR2229" s="91">
        <f>IF(BD!AN2229="","",IF(BD!AJ2229="","",BD!AN2229/BD!AJ2229-1))</f>
      </c>
      <c r="AS2229" s="91">
        <f>IF(BD!AN2229="","",IF(BD!AN2229&lt;BD!AL2229,"ABAIXO DA META","DENTRO DA META"))</f>
      </c>
      <c r="AT2229" s="91" t="str">
        <f>IF(BD!AJ2229="","EM ANÁLISE",IF(BD!AP2229&gt;=BD!AN2229,"GO", "NO GO"))</f>
        <v>EM ANÁLISE</v>
      </c>
      <c r="AU2229" s="97">
        <f>IF(AN2229="","",+BD!$AN2229-AJ2229)</f>
      </c>
      <c r="AV2229" s="98"/>
      <c r="AW2229" s="90">
        <f>BD!P2229*BD!AC2229</f>
        <v>0</v>
      </c>
      <c r="AX2229" s="90">
        <f>BD!V2229*BD!AC2229</f>
        <v>0</v>
      </c>
      <c r="AY2229" s="90">
        <f>IF(BD!AN2229="","",BD!AN2229*BD!AC2229)</f>
      </c>
      <c r="AZ2229" s="75" t="s">
        <v>123</v>
      </c>
      <c r="BA2229" s="75"/>
      <c r="BB2229" s="75"/>
      <c r="BC2229" s="75"/>
      <c r="BD2229" s="104"/>
      <c r="BE2229" s="104"/>
      <c r="BF2229" s="101"/>
      <c r="BG2229" s="101"/>
      <c r="BH2229" s="101"/>
      <c r="BI2229" s="101"/>
      <c r="BJ2229" s="101"/>
      <c r="BK2229" s="101"/>
      <c r="BL2229" s="101"/>
      <c r="BM2229" s="101"/>
      <c r="BN2229" s="101"/>
      <c r="BO2229" s="103"/>
      <c r="BP2229" s="101"/>
      <c r="BQ2229" s="101"/>
      <c r="BR2229" s="101"/>
      <c r="BS2229" s="101"/>
      <c r="BT2229" s="101"/>
      <c r="BU2229" s="101"/>
      <c r="BV2229" s="101"/>
      <c r="BW2229" s="101"/>
      <c r="BX2229" s="101"/>
      <c r="BY2229" s="101"/>
      <c r="BZ2229" s="101"/>
      <c r="CA2229" s="101"/>
      <c r="CB2229" s="101"/>
      <c r="CC2229" s="101"/>
      <c r="CD2229" s="101"/>
      <c r="CE2229" s="101"/>
      <c r="CF2229" s="101"/>
      <c r="CG2229" s="37" t="e">
        <f>VLOOKUP(Table_1[[#This Row],[EAN]],'[1]Planilha1'!$E:$R,13,0)</f>
        <v>#N/A</v>
      </c>
      <c r="CI2229" s="188">
        <f>IF(Table_1[[#This Row],[STATUS MERCADO]]="GO",Table_1[[#This Row],[M. BRUTA TOTAL]],0)</f>
        <v>0</v>
      </c>
      <c r="CJ2229" s="188">
        <f>IF(Table_1[[#This Row],[STATUS MERCADO]]="GO",Table_1[[#This Row],[PV UNIT. REALIZADO]]*Table_1[[#This Row],[QUANTIDADE]],0)</f>
        <v>0</v>
      </c>
    </row>
    <row r="2230" ht="15" hidden="1">
      <c r="A2230" s="7"/>
      <c r="B2230" s="84" t="s">
        <v>400</v>
      </c>
      <c r="C2230" s="75">
        <v>223916</v>
      </c>
      <c r="D2230" s="75">
        <v>2027973</v>
      </c>
      <c r="E2230" s="85">
        <v>7898941911843</v>
      </c>
      <c r="F2230" s="86" t="s">
        <v>2565</v>
      </c>
      <c r="G2230" s="75" t="s">
        <v>13</v>
      </c>
      <c r="H2230" s="75">
        <v>3610</v>
      </c>
      <c r="I2230" s="87" t="s">
        <v>1139</v>
      </c>
      <c r="J2230" s="75" t="s">
        <v>1140</v>
      </c>
      <c r="K2230" s="88" t="s">
        <v>1177</v>
      </c>
      <c r="L2230" s="88">
        <v>6</v>
      </c>
      <c r="M2230" s="88">
        <v>0</v>
      </c>
      <c r="N2230" s="75" t="s">
        <v>85</v>
      </c>
      <c r="O2230" s="75" t="s">
        <v>1739</v>
      </c>
      <c r="P2230" s="89"/>
      <c r="Q2230" s="90">
        <f>(17/100+7.6/100+1.65/100)*P2230</f>
        <v>0</v>
      </c>
      <c r="R2230" s="90"/>
      <c r="S2230" s="90"/>
      <c r="T2230" s="90"/>
      <c r="U2230" s="90"/>
      <c r="V2230" s="90">
        <f>+P2230-Q2230+R2230+S2230+T2230+U2230</f>
        <v>0</v>
      </c>
      <c r="W2230" s="91">
        <f>(1.02/100)</f>
        <v>1.02E-2</v>
      </c>
      <c r="X2230" s="91">
        <v>4.8E-3</v>
      </c>
      <c r="Y2230" s="91">
        <v>0.17</v>
      </c>
      <c r="Z2230" s="91">
        <v>1.65E-2</v>
      </c>
      <c r="AA2230" s="91">
        <v>7.6E-2</v>
      </c>
      <c r="AB2230" s="91">
        <f>SUM(W2230:AA2230)</f>
        <v>0.2775</v>
      </c>
      <c r="AC2230" s="75">
        <v>12</v>
      </c>
      <c r="AD2230" s="92">
        <f>IF(AL2230="","",+AC2230*AL2230)</f>
      </c>
      <c r="AE2230" s="93">
        <f>IF(AL2230="","",+AL2230*AB2230)</f>
      </c>
      <c r="AF2230" s="92">
        <f>IF(AL2230="","",+AL2230-AE2230)</f>
      </c>
      <c r="AG2230" s="93">
        <f>+V2230</f>
        <v>0</v>
      </c>
      <c r="AH2230" s="92">
        <f>IF(AF2230="","",+AF2230-AG2230)</f>
      </c>
      <c r="AI2230" s="92">
        <f>IF(AH2230="","",+AH2230*AC2230)</f>
      </c>
      <c r="AJ2230" s="93"/>
      <c r="AK2230" s="94">
        <v>0.33</v>
      </c>
      <c r="AL2230" s="93">
        <f>IF(V2230=0,"",V2230/(1-AB2230-AK2230))</f>
      </c>
      <c r="AM2230" s="95">
        <v>0.33</v>
      </c>
      <c r="AN2230" s="93">
        <f>IF(V2230=0,"",V2230/(1-AB2230-AM2230))</f>
      </c>
      <c r="AO2230" s="96">
        <v>1.2</v>
      </c>
      <c r="AP2230" s="93">
        <f>IF(BD!AJ2230="","",BD!AJ2230*BD!AO2230)</f>
      </c>
      <c r="AQ2230" s="91">
        <f>BD!AM2230/BD!AK2230-1</f>
        <v>0</v>
      </c>
      <c r="AR2230" s="91">
        <f>IF(BD!AN2230="","",IF(BD!AJ2230="","",BD!AN2230/BD!AJ2230-1))</f>
      </c>
      <c r="AS2230" s="91">
        <f>IF(BD!AN2230="","",IF(BD!AN2230&lt;BD!AL2230,"ABAIXO DA META","DENTRO DA META"))</f>
      </c>
      <c r="AT2230" s="91" t="str">
        <f>IF(BD!AJ2230="","EM ANÁLISE",IF(BD!AP2230&gt;=BD!AN2230,"GO", "NO GO"))</f>
        <v>EM ANÁLISE</v>
      </c>
      <c r="AU2230" s="97">
        <f>IF(AN2230="","",+BD!$AN2230-AJ2230)</f>
      </c>
      <c r="AV2230" s="98"/>
      <c r="AW2230" s="90">
        <f>BD!P2230*BD!AC2230</f>
        <v>0</v>
      </c>
      <c r="AX2230" s="90">
        <f>BD!V2230*BD!AC2230</f>
        <v>0</v>
      </c>
      <c r="AY2230" s="90">
        <f>IF(BD!AN2230="","",BD!AN2230*BD!AC2230)</f>
      </c>
      <c r="AZ2230" s="75" t="s">
        <v>123</v>
      </c>
      <c r="BA2230" s="75"/>
      <c r="BB2230" s="75"/>
      <c r="BC2230" s="75"/>
      <c r="BD2230" s="104"/>
      <c r="BE2230" s="104"/>
      <c r="BF2230" s="101"/>
      <c r="BG2230" s="101"/>
      <c r="BH2230" s="101"/>
      <c r="BI2230" s="101"/>
      <c r="BJ2230" s="101"/>
      <c r="BK2230" s="101"/>
      <c r="BL2230" s="101"/>
      <c r="BM2230" s="101"/>
      <c r="BN2230" s="101"/>
      <c r="BO2230" s="103"/>
      <c r="BP2230" s="101"/>
      <c r="BQ2230" s="101"/>
      <c r="BR2230" s="101"/>
      <c r="BS2230" s="101"/>
      <c r="BT2230" s="101"/>
      <c r="BU2230" s="101"/>
      <c r="BV2230" s="101"/>
      <c r="BW2230" s="101"/>
      <c r="BX2230" s="101"/>
      <c r="BY2230" s="101"/>
      <c r="BZ2230" s="101"/>
      <c r="CA2230" s="101"/>
      <c r="CB2230" s="101"/>
      <c r="CC2230" s="101"/>
      <c r="CD2230" s="101"/>
      <c r="CE2230" s="101"/>
      <c r="CF2230" s="101"/>
      <c r="CG2230" s="37" t="e">
        <f>VLOOKUP(Table_1[[#This Row],[EAN]],'[1]Planilha1'!$E:$R,13,0)</f>
        <v>#N/A</v>
      </c>
      <c r="CI2230" s="188">
        <f>IF(Table_1[[#This Row],[STATUS MERCADO]]="GO",Table_1[[#This Row],[M. BRUTA TOTAL]],0)</f>
        <v>0</v>
      </c>
      <c r="CJ2230" s="188">
        <f>IF(Table_1[[#This Row],[STATUS MERCADO]]="GO",Table_1[[#This Row],[PV UNIT. REALIZADO]]*Table_1[[#This Row],[QUANTIDADE]],0)</f>
        <v>0</v>
      </c>
    </row>
    <row r="2231" ht="15" hidden="1">
      <c r="A2231" s="7"/>
      <c r="B2231" s="84" t="s">
        <v>400</v>
      </c>
      <c r="C2231" s="75">
        <v>223917</v>
      </c>
      <c r="D2231" s="75">
        <v>2043523</v>
      </c>
      <c r="E2231" s="85">
        <v>7898941912390</v>
      </c>
      <c r="F2231" s="86" t="s">
        <v>2566</v>
      </c>
      <c r="G2231" s="75" t="s">
        <v>13</v>
      </c>
      <c r="H2231" s="75">
        <v>3610</v>
      </c>
      <c r="I2231" s="87" t="s">
        <v>1139</v>
      </c>
      <c r="J2231" s="75" t="s">
        <v>485</v>
      </c>
      <c r="K2231" s="88" t="s">
        <v>1177</v>
      </c>
      <c r="L2231" s="88">
        <v>12</v>
      </c>
      <c r="M2231" s="88">
        <v>0</v>
      </c>
      <c r="N2231" s="75" t="s">
        <v>85</v>
      </c>
      <c r="O2231" s="75" t="s">
        <v>1739</v>
      </c>
      <c r="P2231" s="89"/>
      <c r="Q2231" s="90">
        <f>(17/100+7.6/100+1.65/100)*P2231</f>
        <v>0</v>
      </c>
      <c r="R2231" s="90"/>
      <c r="S2231" s="90"/>
      <c r="T2231" s="90"/>
      <c r="U2231" s="90"/>
      <c r="V2231" s="90">
        <f>+P2231-Q2231+R2231+S2231+T2231+U2231</f>
        <v>0</v>
      </c>
      <c r="W2231" s="91">
        <f>(1.02/100)</f>
        <v>1.02E-2</v>
      </c>
      <c r="X2231" s="91">
        <v>4.8E-3</v>
      </c>
      <c r="Y2231" s="91">
        <v>0.17</v>
      </c>
      <c r="Z2231" s="91">
        <v>1.65E-2</v>
      </c>
      <c r="AA2231" s="91">
        <v>7.6E-2</v>
      </c>
      <c r="AB2231" s="91">
        <f>SUM(W2231:AA2231)</f>
        <v>0.2775</v>
      </c>
      <c r="AC2231" s="75">
        <v>12</v>
      </c>
      <c r="AD2231" s="92">
        <f>IF(AL2231="","",+AC2231*AL2231)</f>
      </c>
      <c r="AE2231" s="93">
        <f>IF(AL2231="","",+AL2231*AB2231)</f>
      </c>
      <c r="AF2231" s="92">
        <f>IF(AL2231="","",+AL2231-AE2231)</f>
      </c>
      <c r="AG2231" s="93">
        <f>+V2231</f>
        <v>0</v>
      </c>
      <c r="AH2231" s="92">
        <f>IF(AF2231="","",+AF2231-AG2231)</f>
      </c>
      <c r="AI2231" s="92">
        <f>IF(AH2231="","",+AH2231*AC2231)</f>
      </c>
      <c r="AJ2231" s="93"/>
      <c r="AK2231" s="94">
        <v>0.33</v>
      </c>
      <c r="AL2231" s="93">
        <f>IF(V2231=0,"",V2231/(1-AB2231-AK2231))</f>
      </c>
      <c r="AM2231" s="95">
        <v>0.33</v>
      </c>
      <c r="AN2231" s="93">
        <f>IF(V2231=0,"",V2231/(1-AB2231-AM2231))</f>
      </c>
      <c r="AO2231" s="96">
        <v>1.2</v>
      </c>
      <c r="AP2231" s="93">
        <f>IF(BD!AJ2231="","",BD!AJ2231*BD!AO2231)</f>
      </c>
      <c r="AQ2231" s="91">
        <f>BD!AM2231/BD!AK2231-1</f>
        <v>0</v>
      </c>
      <c r="AR2231" s="91">
        <f>IF(BD!AN2231="","",IF(BD!AJ2231="","",BD!AN2231/BD!AJ2231-1))</f>
      </c>
      <c r="AS2231" s="91">
        <f>IF(BD!AN2231="","",IF(BD!AN2231&lt;BD!AL2231,"ABAIXO DA META","DENTRO DA META"))</f>
      </c>
      <c r="AT2231" s="91" t="str">
        <f>IF(BD!AJ2231="","EM ANÁLISE",IF(BD!AP2231&gt;=BD!AN2231,"GO", "NO GO"))</f>
        <v>EM ANÁLISE</v>
      </c>
      <c r="AU2231" s="97">
        <f>IF(AN2231="","",+BD!$AN2231-AJ2231)</f>
      </c>
      <c r="AV2231" s="98"/>
      <c r="AW2231" s="90">
        <f>BD!P2231*BD!AC2231</f>
        <v>0</v>
      </c>
      <c r="AX2231" s="90">
        <f>BD!V2231*BD!AC2231</f>
        <v>0</v>
      </c>
      <c r="AY2231" s="90">
        <f>IF(BD!AN2231="","",BD!AN2231*BD!AC2231)</f>
      </c>
      <c r="AZ2231" s="75" t="s">
        <v>123</v>
      </c>
      <c r="BA2231" s="75"/>
      <c r="BB2231" s="75"/>
      <c r="BC2231" s="75"/>
      <c r="BD2231" s="104"/>
      <c r="BE2231" s="104"/>
      <c r="BF2231" s="101"/>
      <c r="BG2231" s="101"/>
      <c r="BH2231" s="101"/>
      <c r="BI2231" s="101"/>
      <c r="BJ2231" s="101"/>
      <c r="BK2231" s="101"/>
      <c r="BL2231" s="101"/>
      <c r="BM2231" s="101"/>
      <c r="BN2231" s="101"/>
      <c r="BO2231" s="103"/>
      <c r="BP2231" s="101"/>
      <c r="BQ2231" s="101"/>
      <c r="BR2231" s="101"/>
      <c r="BS2231" s="101"/>
      <c r="BT2231" s="101"/>
      <c r="BU2231" s="101"/>
      <c r="BV2231" s="101"/>
      <c r="BW2231" s="101"/>
      <c r="BX2231" s="101"/>
      <c r="BY2231" s="101"/>
      <c r="BZ2231" s="101"/>
      <c r="CA2231" s="101"/>
      <c r="CB2231" s="101"/>
      <c r="CC2231" s="101"/>
      <c r="CD2231" s="101"/>
      <c r="CE2231" s="101"/>
      <c r="CF2231" s="101"/>
      <c r="CG2231" s="37" t="e">
        <f>VLOOKUP(Table_1[[#This Row],[EAN]],'[1]Planilha1'!$E:$R,13,0)</f>
        <v>#N/A</v>
      </c>
      <c r="CI2231" s="188">
        <f>IF(Table_1[[#This Row],[STATUS MERCADO]]="GO",Table_1[[#This Row],[M. BRUTA TOTAL]],0)</f>
        <v>0</v>
      </c>
      <c r="CJ2231" s="188">
        <f>IF(Table_1[[#This Row],[STATUS MERCADO]]="GO",Table_1[[#This Row],[PV UNIT. REALIZADO]]*Table_1[[#This Row],[QUANTIDADE]],0)</f>
        <v>0</v>
      </c>
    </row>
    <row r="2232" ht="15" hidden="1">
      <c r="A2232" s="7"/>
      <c r="B2232" s="84" t="s">
        <v>400</v>
      </c>
      <c r="C2232" s="75">
        <v>223918</v>
      </c>
      <c r="D2232" s="75">
        <v>3150088</v>
      </c>
      <c r="E2232" s="85">
        <v>7898941912734</v>
      </c>
      <c r="F2232" s="86" t="s">
        <v>2567</v>
      </c>
      <c r="G2232" s="75" t="s">
        <v>13</v>
      </c>
      <c r="H2232" s="75">
        <v>3610</v>
      </c>
      <c r="I2232" s="87" t="s">
        <v>1139</v>
      </c>
      <c r="J2232" s="75" t="s">
        <v>1140</v>
      </c>
      <c r="K2232" s="88" t="s">
        <v>1177</v>
      </c>
      <c r="L2232" s="88">
        <v>6</v>
      </c>
      <c r="M2232" s="88">
        <v>0</v>
      </c>
      <c r="N2232" s="75" t="s">
        <v>85</v>
      </c>
      <c r="O2232" s="75" t="s">
        <v>1739</v>
      </c>
      <c r="P2232" s="89"/>
      <c r="Q2232" s="90">
        <f>(17/100+7.6/100+1.65/100)*P2232</f>
        <v>0</v>
      </c>
      <c r="R2232" s="90"/>
      <c r="S2232" s="90"/>
      <c r="T2232" s="90"/>
      <c r="U2232" s="90"/>
      <c r="V2232" s="90">
        <f>+P2232-Q2232+R2232+S2232+T2232+U2232</f>
        <v>0</v>
      </c>
      <c r="W2232" s="91">
        <f>(1.02/100)</f>
        <v>1.02E-2</v>
      </c>
      <c r="X2232" s="91">
        <v>4.8E-3</v>
      </c>
      <c r="Y2232" s="91">
        <v>0.17</v>
      </c>
      <c r="Z2232" s="91">
        <v>1.65E-2</v>
      </c>
      <c r="AA2232" s="91">
        <v>7.6E-2</v>
      </c>
      <c r="AB2232" s="91">
        <f>SUM(W2232:AA2232)</f>
        <v>0.2775</v>
      </c>
      <c r="AC2232" s="75">
        <v>12</v>
      </c>
      <c r="AD2232" s="92">
        <f>IF(AL2232="","",+AC2232*AL2232)</f>
      </c>
      <c r="AE2232" s="93">
        <f>IF(AL2232="","",+AL2232*AB2232)</f>
      </c>
      <c r="AF2232" s="92">
        <f>IF(AL2232="","",+AL2232-AE2232)</f>
      </c>
      <c r="AG2232" s="93">
        <f>+V2232</f>
        <v>0</v>
      </c>
      <c r="AH2232" s="92">
        <f>IF(AF2232="","",+AF2232-AG2232)</f>
      </c>
      <c r="AI2232" s="92">
        <f>IF(AH2232="","",+AH2232*AC2232)</f>
      </c>
      <c r="AJ2232" s="93"/>
      <c r="AK2232" s="94">
        <v>0.33</v>
      </c>
      <c r="AL2232" s="93">
        <f>IF(V2232=0,"",V2232/(1-AB2232-AK2232))</f>
      </c>
      <c r="AM2232" s="95">
        <v>0.33</v>
      </c>
      <c r="AN2232" s="93">
        <f>IF(V2232=0,"",V2232/(1-AB2232-AM2232))</f>
      </c>
      <c r="AO2232" s="96">
        <v>1.2</v>
      </c>
      <c r="AP2232" s="93">
        <f>IF(BD!AJ2232="","",BD!AJ2232*BD!AO2232)</f>
      </c>
      <c r="AQ2232" s="91">
        <f>BD!AM2232/BD!AK2232-1</f>
        <v>0</v>
      </c>
      <c r="AR2232" s="91">
        <f>IF(BD!AN2232="","",IF(BD!AJ2232="","",BD!AN2232/BD!AJ2232-1))</f>
      </c>
      <c r="AS2232" s="91">
        <f>IF(BD!AN2232="","",IF(BD!AN2232&lt;BD!AL2232,"ABAIXO DA META","DENTRO DA META"))</f>
      </c>
      <c r="AT2232" s="91" t="str">
        <f>IF(BD!AJ2232="","EM ANÁLISE",IF(BD!AP2232&gt;=BD!AN2232,"GO", "NO GO"))</f>
        <v>EM ANÁLISE</v>
      </c>
      <c r="AU2232" s="97">
        <f>IF(AN2232="","",+BD!$AN2232-AJ2232)</f>
      </c>
      <c r="AV2232" s="98"/>
      <c r="AW2232" s="90">
        <f>BD!P2232*BD!AC2232</f>
        <v>0</v>
      </c>
      <c r="AX2232" s="90">
        <f>BD!V2232*BD!AC2232</f>
        <v>0</v>
      </c>
      <c r="AY2232" s="90">
        <f>IF(BD!AN2232="","",BD!AN2232*BD!AC2232)</f>
      </c>
      <c r="AZ2232" s="75" t="s">
        <v>123</v>
      </c>
      <c r="BA2232" s="75"/>
      <c r="BB2232" s="75"/>
      <c r="BC2232" s="75"/>
      <c r="BD2232" s="104"/>
      <c r="BE2232" s="104"/>
      <c r="BF2232" s="101"/>
      <c r="BG2232" s="101"/>
      <c r="BH2232" s="101"/>
      <c r="BI2232" s="101"/>
      <c r="BJ2232" s="101"/>
      <c r="BK2232" s="101"/>
      <c r="BL2232" s="101"/>
      <c r="BM2232" s="101"/>
      <c r="BN2232" s="101"/>
      <c r="BO2232" s="103"/>
      <c r="BP2232" s="101"/>
      <c r="BQ2232" s="101"/>
      <c r="BR2232" s="101"/>
      <c r="BS2232" s="101"/>
      <c r="BT2232" s="101"/>
      <c r="BU2232" s="101"/>
      <c r="BV2232" s="101"/>
      <c r="BW2232" s="101"/>
      <c r="BX2232" s="101"/>
      <c r="BY2232" s="101"/>
      <c r="BZ2232" s="101"/>
      <c r="CA2232" s="101"/>
      <c r="CB2232" s="101"/>
      <c r="CC2232" s="101"/>
      <c r="CD2232" s="101"/>
      <c r="CE2232" s="101"/>
      <c r="CF2232" s="101"/>
      <c r="CG2232" s="37" t="e">
        <f>VLOOKUP(Table_1[[#This Row],[EAN]],'[1]Planilha1'!$E:$R,13,0)</f>
        <v>#N/A</v>
      </c>
      <c r="CI2232" s="188">
        <f>IF(Table_1[[#This Row],[STATUS MERCADO]]="GO",Table_1[[#This Row],[M. BRUTA TOTAL]],0)</f>
        <v>0</v>
      </c>
      <c r="CJ2232" s="188">
        <f>IF(Table_1[[#This Row],[STATUS MERCADO]]="GO",Table_1[[#This Row],[PV UNIT. REALIZADO]]*Table_1[[#This Row],[QUANTIDADE]],0)</f>
        <v>0</v>
      </c>
    </row>
    <row r="2233" ht="15" hidden="1">
      <c r="A2233" s="7"/>
      <c r="B2233" s="84" t="s">
        <v>400</v>
      </c>
      <c r="C2233" s="75">
        <v>223919</v>
      </c>
      <c r="D2233" s="75">
        <v>2027972</v>
      </c>
      <c r="E2233" s="85">
        <v>7898941911836</v>
      </c>
      <c r="F2233" s="86" t="s">
        <v>2568</v>
      </c>
      <c r="G2233" s="75" t="s">
        <v>13</v>
      </c>
      <c r="H2233" s="75">
        <v>3610</v>
      </c>
      <c r="I2233" s="87" t="s">
        <v>1139</v>
      </c>
      <c r="J2233" s="75" t="s">
        <v>1140</v>
      </c>
      <c r="K2233" s="88" t="s">
        <v>1177</v>
      </c>
      <c r="L2233" s="88">
        <v>6</v>
      </c>
      <c r="M2233" s="88">
        <v>0</v>
      </c>
      <c r="N2233" s="75" t="s">
        <v>85</v>
      </c>
      <c r="O2233" s="75" t="s">
        <v>1739</v>
      </c>
      <c r="P2233" s="89"/>
      <c r="Q2233" s="90">
        <f>(17/100+7.6/100+1.65/100)*P2233</f>
        <v>0</v>
      </c>
      <c r="R2233" s="90"/>
      <c r="S2233" s="90"/>
      <c r="T2233" s="90"/>
      <c r="U2233" s="90"/>
      <c r="V2233" s="90">
        <f>+P2233-Q2233+R2233+S2233+T2233+U2233</f>
        <v>0</v>
      </c>
      <c r="W2233" s="91">
        <f>(1.02/100)</f>
        <v>1.02E-2</v>
      </c>
      <c r="X2233" s="91">
        <v>4.8E-3</v>
      </c>
      <c r="Y2233" s="91">
        <v>0.17</v>
      </c>
      <c r="Z2233" s="91">
        <v>1.65E-2</v>
      </c>
      <c r="AA2233" s="91">
        <v>7.6E-2</v>
      </c>
      <c r="AB2233" s="91">
        <f>SUM(W2233:AA2233)</f>
        <v>0.2775</v>
      </c>
      <c r="AC2233" s="75">
        <v>12</v>
      </c>
      <c r="AD2233" s="92">
        <f>IF(AL2233="","",+AC2233*AL2233)</f>
      </c>
      <c r="AE2233" s="93">
        <f>IF(AL2233="","",+AL2233*AB2233)</f>
      </c>
      <c r="AF2233" s="92">
        <f>IF(AL2233="","",+AL2233-AE2233)</f>
      </c>
      <c r="AG2233" s="93">
        <f>+V2233</f>
        <v>0</v>
      </c>
      <c r="AH2233" s="92">
        <f>IF(AF2233="","",+AF2233-AG2233)</f>
      </c>
      <c r="AI2233" s="92">
        <f>IF(AH2233="","",+AH2233*AC2233)</f>
      </c>
      <c r="AJ2233" s="93"/>
      <c r="AK2233" s="94">
        <v>0.33</v>
      </c>
      <c r="AL2233" s="93">
        <f>IF(V2233=0,"",V2233/(1-AB2233-AK2233))</f>
      </c>
      <c r="AM2233" s="95">
        <v>0.33</v>
      </c>
      <c r="AN2233" s="93">
        <f>IF(V2233=0,"",V2233/(1-AB2233-AM2233))</f>
      </c>
      <c r="AO2233" s="96">
        <v>1.2</v>
      </c>
      <c r="AP2233" s="93">
        <f>IF(BD!AJ2233="","",BD!AJ2233*BD!AO2233)</f>
      </c>
      <c r="AQ2233" s="91">
        <f>BD!AM2233/BD!AK2233-1</f>
        <v>0</v>
      </c>
      <c r="AR2233" s="91">
        <f>IF(BD!AN2233="","",IF(BD!AJ2233="","",BD!AN2233/BD!AJ2233-1))</f>
      </c>
      <c r="AS2233" s="91">
        <f>IF(BD!AN2233="","",IF(BD!AN2233&lt;BD!AL2233,"ABAIXO DA META","DENTRO DA META"))</f>
      </c>
      <c r="AT2233" s="91" t="str">
        <f>IF(BD!AJ2233="","EM ANÁLISE",IF(BD!AP2233&gt;=BD!AN2233,"GO", "NO GO"))</f>
        <v>EM ANÁLISE</v>
      </c>
      <c r="AU2233" s="97">
        <f>IF(AN2233="","",+BD!$AN2233-AJ2233)</f>
      </c>
      <c r="AV2233" s="98"/>
      <c r="AW2233" s="90">
        <f>BD!P2233*BD!AC2233</f>
        <v>0</v>
      </c>
      <c r="AX2233" s="90">
        <f>BD!V2233*BD!AC2233</f>
        <v>0</v>
      </c>
      <c r="AY2233" s="90">
        <f>IF(BD!AN2233="","",BD!AN2233*BD!AC2233)</f>
      </c>
      <c r="AZ2233" s="75" t="s">
        <v>123</v>
      </c>
      <c r="BA2233" s="75"/>
      <c r="BB2233" s="75"/>
      <c r="BC2233" s="75"/>
      <c r="BD2233" s="104"/>
      <c r="BE2233" s="104"/>
      <c r="BF2233" s="101"/>
      <c r="BG2233" s="101"/>
      <c r="BH2233" s="101"/>
      <c r="BI2233" s="101"/>
      <c r="BJ2233" s="101"/>
      <c r="BK2233" s="101"/>
      <c r="BL2233" s="101"/>
      <c r="BM2233" s="101"/>
      <c r="BN2233" s="101"/>
      <c r="BO2233" s="103"/>
      <c r="BP2233" s="101"/>
      <c r="BQ2233" s="101"/>
      <c r="BR2233" s="101"/>
      <c r="BS2233" s="101"/>
      <c r="BT2233" s="101"/>
      <c r="BU2233" s="101"/>
      <c r="BV2233" s="101"/>
      <c r="BW2233" s="101"/>
      <c r="BX2233" s="101"/>
      <c r="BY2233" s="101"/>
      <c r="BZ2233" s="101"/>
      <c r="CA2233" s="101"/>
      <c r="CB2233" s="101"/>
      <c r="CC2233" s="101"/>
      <c r="CD2233" s="101"/>
      <c r="CE2233" s="101"/>
      <c r="CF2233" s="101"/>
      <c r="CG2233" s="37" t="e">
        <f>VLOOKUP(Table_1[[#This Row],[EAN]],'[1]Planilha1'!$E:$R,13,0)</f>
        <v>#N/A</v>
      </c>
      <c r="CI2233" s="188">
        <f>IF(Table_1[[#This Row],[STATUS MERCADO]]="GO",Table_1[[#This Row],[M. BRUTA TOTAL]],0)</f>
        <v>0</v>
      </c>
      <c r="CJ2233" s="188">
        <f>IF(Table_1[[#This Row],[STATUS MERCADO]]="GO",Table_1[[#This Row],[PV UNIT. REALIZADO]]*Table_1[[#This Row],[QUANTIDADE]],0)</f>
        <v>0</v>
      </c>
    </row>
    <row r="2234" ht="15" hidden="1">
      <c r="A2234" s="7"/>
      <c r="B2234" s="84" t="s">
        <v>400</v>
      </c>
      <c r="C2234" s="75">
        <v>223920</v>
      </c>
      <c r="D2234" s="75">
        <v>3179313</v>
      </c>
      <c r="E2234" s="85">
        <v>7898941913021</v>
      </c>
      <c r="F2234" s="86" t="s">
        <v>2569</v>
      </c>
      <c r="G2234" s="75" t="s">
        <v>13</v>
      </c>
      <c r="H2234" s="75">
        <v>3610</v>
      </c>
      <c r="I2234" s="87" t="s">
        <v>1139</v>
      </c>
      <c r="J2234" s="75" t="s">
        <v>485</v>
      </c>
      <c r="K2234" s="88" t="s">
        <v>1177</v>
      </c>
      <c r="L2234" s="88">
        <v>6</v>
      </c>
      <c r="M2234" s="88">
        <v>0</v>
      </c>
      <c r="N2234" s="75" t="s">
        <v>85</v>
      </c>
      <c r="O2234" s="75" t="s">
        <v>1739</v>
      </c>
      <c r="P2234" s="89"/>
      <c r="Q2234" s="90">
        <f>(17/100+7.6/100+1.65/100)*P2234</f>
        <v>0</v>
      </c>
      <c r="R2234" s="90"/>
      <c r="S2234" s="90"/>
      <c r="T2234" s="90"/>
      <c r="U2234" s="90"/>
      <c r="V2234" s="90">
        <f>+P2234-Q2234+R2234+S2234+T2234+U2234</f>
        <v>0</v>
      </c>
      <c r="W2234" s="91">
        <f>(1.02/100)</f>
        <v>1.02E-2</v>
      </c>
      <c r="X2234" s="91">
        <v>4.8E-3</v>
      </c>
      <c r="Y2234" s="91">
        <v>0.17</v>
      </c>
      <c r="Z2234" s="91">
        <v>1.65E-2</v>
      </c>
      <c r="AA2234" s="91">
        <v>7.6E-2</v>
      </c>
      <c r="AB2234" s="91">
        <f>SUM(W2234:AA2234)</f>
        <v>0.2775</v>
      </c>
      <c r="AC2234" s="75">
        <v>12</v>
      </c>
      <c r="AD2234" s="92">
        <f>IF(AL2234="","",+AC2234*AL2234)</f>
      </c>
      <c r="AE2234" s="93">
        <f>IF(AL2234="","",+AL2234*AB2234)</f>
      </c>
      <c r="AF2234" s="92">
        <f>IF(AL2234="","",+AL2234-AE2234)</f>
      </c>
      <c r="AG2234" s="93">
        <f>+V2234</f>
        <v>0</v>
      </c>
      <c r="AH2234" s="92">
        <f>IF(AF2234="","",+AF2234-AG2234)</f>
      </c>
      <c r="AI2234" s="92">
        <f>IF(AH2234="","",+AH2234*AC2234)</f>
      </c>
      <c r="AJ2234" s="93"/>
      <c r="AK2234" s="94">
        <v>0.33</v>
      </c>
      <c r="AL2234" s="93">
        <f>IF(V2234=0,"",V2234/(1-AB2234-AK2234))</f>
      </c>
      <c r="AM2234" s="95">
        <v>0.33</v>
      </c>
      <c r="AN2234" s="93">
        <f>IF(V2234=0,"",V2234/(1-AB2234-AM2234))</f>
      </c>
      <c r="AO2234" s="96">
        <v>1.2</v>
      </c>
      <c r="AP2234" s="93">
        <f>IF(BD!AJ2234="","",BD!AJ2234*BD!AO2234)</f>
      </c>
      <c r="AQ2234" s="91">
        <f>BD!AM2234/BD!AK2234-1</f>
        <v>0</v>
      </c>
      <c r="AR2234" s="91">
        <f>IF(BD!AN2234="","",IF(BD!AJ2234="","",BD!AN2234/BD!AJ2234-1))</f>
      </c>
      <c r="AS2234" s="91">
        <f>IF(BD!AN2234="","",IF(BD!AN2234&lt;BD!AL2234,"ABAIXO DA META","DENTRO DA META"))</f>
      </c>
      <c r="AT2234" s="91" t="str">
        <f>IF(BD!AJ2234="","EM ANÁLISE",IF(BD!AP2234&gt;=BD!AN2234,"GO", "NO GO"))</f>
        <v>EM ANÁLISE</v>
      </c>
      <c r="AU2234" s="97">
        <f>IF(AN2234="","",+BD!$AN2234-AJ2234)</f>
      </c>
      <c r="AV2234" s="98"/>
      <c r="AW2234" s="90">
        <f>BD!P2234*BD!AC2234</f>
        <v>0</v>
      </c>
      <c r="AX2234" s="90">
        <f>BD!V2234*BD!AC2234</f>
        <v>0</v>
      </c>
      <c r="AY2234" s="90">
        <f>IF(BD!AN2234="","",BD!AN2234*BD!AC2234)</f>
      </c>
      <c r="AZ2234" s="75" t="s">
        <v>123</v>
      </c>
      <c r="BA2234" s="75"/>
      <c r="BB2234" s="75"/>
      <c r="BC2234" s="75"/>
      <c r="BD2234" s="104"/>
      <c r="BE2234" s="104"/>
      <c r="BF2234" s="101"/>
      <c r="BG2234" s="101"/>
      <c r="BH2234" s="101"/>
      <c r="BI2234" s="101"/>
      <c r="BJ2234" s="101"/>
      <c r="BK2234" s="101"/>
      <c r="BL2234" s="101"/>
      <c r="BM2234" s="101"/>
      <c r="BN2234" s="101"/>
      <c r="BO2234" s="103"/>
      <c r="BP2234" s="101"/>
      <c r="BQ2234" s="101"/>
      <c r="BR2234" s="101"/>
      <c r="BS2234" s="101"/>
      <c r="BT2234" s="101"/>
      <c r="BU2234" s="101"/>
      <c r="BV2234" s="101"/>
      <c r="BW2234" s="101"/>
      <c r="BX2234" s="101"/>
      <c r="BY2234" s="101"/>
      <c r="BZ2234" s="101"/>
      <c r="CA2234" s="101"/>
      <c r="CB2234" s="101"/>
      <c r="CC2234" s="101"/>
      <c r="CD2234" s="101"/>
      <c r="CE2234" s="101"/>
      <c r="CF2234" s="101"/>
      <c r="CG2234" s="37" t="e">
        <f>VLOOKUP(Table_1[[#This Row],[EAN]],'[1]Planilha1'!$E:$R,13,0)</f>
        <v>#N/A</v>
      </c>
      <c r="CI2234" s="188">
        <f>IF(Table_1[[#This Row],[STATUS MERCADO]]="GO",Table_1[[#This Row],[M. BRUTA TOTAL]],0)</f>
        <v>0</v>
      </c>
      <c r="CJ2234" s="188">
        <f>IF(Table_1[[#This Row],[STATUS MERCADO]]="GO",Table_1[[#This Row],[PV UNIT. REALIZADO]]*Table_1[[#This Row],[QUANTIDADE]],0)</f>
        <v>0</v>
      </c>
    </row>
    <row r="2235" ht="15" hidden="1">
      <c r="A2235" s="7"/>
      <c r="B2235" s="84" t="s">
        <v>400</v>
      </c>
      <c r="C2235" s="75">
        <v>223921</v>
      </c>
      <c r="D2235" s="75">
        <v>3179311</v>
      </c>
      <c r="E2235" s="85">
        <v>7898941912970</v>
      </c>
      <c r="F2235" s="86" t="s">
        <v>2570</v>
      </c>
      <c r="G2235" s="75" t="s">
        <v>13</v>
      </c>
      <c r="H2235" s="75">
        <v>3610</v>
      </c>
      <c r="I2235" s="87" t="s">
        <v>1139</v>
      </c>
      <c r="J2235" s="75" t="s">
        <v>485</v>
      </c>
      <c r="K2235" s="88" t="s">
        <v>1177</v>
      </c>
      <c r="L2235" s="88">
        <v>6</v>
      </c>
      <c r="M2235" s="88">
        <v>0</v>
      </c>
      <c r="N2235" s="75" t="s">
        <v>85</v>
      </c>
      <c r="O2235" s="75" t="s">
        <v>1739</v>
      </c>
      <c r="P2235" s="89"/>
      <c r="Q2235" s="90">
        <f>(17/100+7.6/100+1.65/100)*P2235</f>
        <v>0</v>
      </c>
      <c r="R2235" s="90"/>
      <c r="S2235" s="90"/>
      <c r="T2235" s="90"/>
      <c r="U2235" s="90"/>
      <c r="V2235" s="90">
        <f>+P2235-Q2235+R2235+S2235+T2235+U2235</f>
        <v>0</v>
      </c>
      <c r="W2235" s="91">
        <f>(1.02/100)</f>
        <v>1.02E-2</v>
      </c>
      <c r="X2235" s="91">
        <v>4.8E-3</v>
      </c>
      <c r="Y2235" s="91">
        <v>0.17</v>
      </c>
      <c r="Z2235" s="91">
        <v>1.65E-2</v>
      </c>
      <c r="AA2235" s="91">
        <v>7.6E-2</v>
      </c>
      <c r="AB2235" s="91">
        <f>SUM(W2235:AA2235)</f>
        <v>0.2775</v>
      </c>
      <c r="AC2235" s="75">
        <v>12</v>
      </c>
      <c r="AD2235" s="92">
        <f>IF(AL2235="","",+AC2235*AL2235)</f>
      </c>
      <c r="AE2235" s="93">
        <f>IF(AL2235="","",+AL2235*AB2235)</f>
      </c>
      <c r="AF2235" s="92">
        <f>IF(AL2235="","",+AL2235-AE2235)</f>
      </c>
      <c r="AG2235" s="93">
        <f>+V2235</f>
        <v>0</v>
      </c>
      <c r="AH2235" s="92">
        <f>IF(AF2235="","",+AF2235-AG2235)</f>
      </c>
      <c r="AI2235" s="92">
        <f>IF(AH2235="","",+AH2235*AC2235)</f>
      </c>
      <c r="AJ2235" s="93"/>
      <c r="AK2235" s="94">
        <v>0.33</v>
      </c>
      <c r="AL2235" s="93">
        <f>IF(V2235=0,"",V2235/(1-AB2235-AK2235))</f>
      </c>
      <c r="AM2235" s="95">
        <v>0.33</v>
      </c>
      <c r="AN2235" s="93">
        <f>IF(V2235=0,"",V2235/(1-AB2235-AM2235))</f>
      </c>
      <c r="AO2235" s="96">
        <v>1.2</v>
      </c>
      <c r="AP2235" s="93">
        <f>IF(BD!AJ2235="","",BD!AJ2235*BD!AO2235)</f>
      </c>
      <c r="AQ2235" s="91">
        <f>BD!AM2235/BD!AK2235-1</f>
        <v>0</v>
      </c>
      <c r="AR2235" s="91">
        <f>IF(BD!AN2235="","",IF(BD!AJ2235="","",BD!AN2235/BD!AJ2235-1))</f>
      </c>
      <c r="AS2235" s="91">
        <f>IF(BD!AN2235="","",IF(BD!AN2235&lt;BD!AL2235,"ABAIXO DA META","DENTRO DA META"))</f>
      </c>
      <c r="AT2235" s="91" t="str">
        <f>IF(BD!AJ2235="","EM ANÁLISE",IF(BD!AP2235&gt;=BD!AN2235,"GO", "NO GO"))</f>
        <v>EM ANÁLISE</v>
      </c>
      <c r="AU2235" s="97">
        <f>IF(AN2235="","",+BD!$AN2235-AJ2235)</f>
      </c>
      <c r="AV2235" s="98"/>
      <c r="AW2235" s="90">
        <f>BD!P2235*BD!AC2235</f>
        <v>0</v>
      </c>
      <c r="AX2235" s="90">
        <f>BD!V2235*BD!AC2235</f>
        <v>0</v>
      </c>
      <c r="AY2235" s="90">
        <f>IF(BD!AN2235="","",BD!AN2235*BD!AC2235)</f>
      </c>
      <c r="AZ2235" s="75" t="s">
        <v>123</v>
      </c>
      <c r="BA2235" s="75"/>
      <c r="BB2235" s="75"/>
      <c r="BC2235" s="75"/>
      <c r="BD2235" s="104"/>
      <c r="BE2235" s="104"/>
      <c r="BF2235" s="101"/>
      <c r="BG2235" s="101"/>
      <c r="BH2235" s="101"/>
      <c r="BI2235" s="101"/>
      <c r="BJ2235" s="101"/>
      <c r="BK2235" s="101"/>
      <c r="BL2235" s="101"/>
      <c r="BM2235" s="101"/>
      <c r="BN2235" s="101"/>
      <c r="BO2235" s="103"/>
      <c r="BP2235" s="101"/>
      <c r="BQ2235" s="101"/>
      <c r="BR2235" s="101"/>
      <c r="BS2235" s="101"/>
      <c r="BT2235" s="101"/>
      <c r="BU2235" s="101"/>
      <c r="BV2235" s="101"/>
      <c r="BW2235" s="101"/>
      <c r="BX2235" s="101"/>
      <c r="BY2235" s="101"/>
      <c r="BZ2235" s="101"/>
      <c r="CA2235" s="101"/>
      <c r="CB2235" s="101"/>
      <c r="CC2235" s="101"/>
      <c r="CD2235" s="101"/>
      <c r="CE2235" s="101"/>
      <c r="CF2235" s="101"/>
      <c r="CG2235" s="37" t="e">
        <f>VLOOKUP(Table_1[[#This Row],[EAN]],'[1]Planilha1'!$E:$R,13,0)</f>
        <v>#N/A</v>
      </c>
      <c r="CI2235" s="188">
        <f>IF(Table_1[[#This Row],[STATUS MERCADO]]="GO",Table_1[[#This Row],[M. BRUTA TOTAL]],0)</f>
        <v>0</v>
      </c>
      <c r="CJ2235" s="188">
        <f>IF(Table_1[[#This Row],[STATUS MERCADO]]="GO",Table_1[[#This Row],[PV UNIT. REALIZADO]]*Table_1[[#This Row],[QUANTIDADE]],0)</f>
        <v>0</v>
      </c>
    </row>
    <row r="2236" ht="15" hidden="1">
      <c r="A2236" s="7"/>
      <c r="B2236" s="84" t="s">
        <v>400</v>
      </c>
      <c r="C2236" s="75">
        <v>223922</v>
      </c>
      <c r="D2236" s="75">
        <v>3179312</v>
      </c>
      <c r="E2236" s="85">
        <v>7898941912987</v>
      </c>
      <c r="F2236" s="86" t="s">
        <v>2571</v>
      </c>
      <c r="G2236" s="75" t="s">
        <v>13</v>
      </c>
      <c r="H2236" s="75">
        <v>3610</v>
      </c>
      <c r="I2236" s="87" t="s">
        <v>1139</v>
      </c>
      <c r="J2236" s="75" t="s">
        <v>485</v>
      </c>
      <c r="K2236" s="88" t="s">
        <v>1177</v>
      </c>
      <c r="L2236" s="88">
        <v>6</v>
      </c>
      <c r="M2236" s="88">
        <v>0</v>
      </c>
      <c r="N2236" s="75" t="s">
        <v>85</v>
      </c>
      <c r="O2236" s="75" t="s">
        <v>1739</v>
      </c>
      <c r="P2236" s="89"/>
      <c r="Q2236" s="90">
        <f>(17/100+7.6/100+1.65/100)*P2236</f>
        <v>0</v>
      </c>
      <c r="R2236" s="90"/>
      <c r="S2236" s="90"/>
      <c r="T2236" s="90"/>
      <c r="U2236" s="90"/>
      <c r="V2236" s="90">
        <f>+P2236-Q2236+R2236+S2236+T2236+U2236</f>
        <v>0</v>
      </c>
      <c r="W2236" s="91">
        <f>(1.02/100)</f>
        <v>1.02E-2</v>
      </c>
      <c r="X2236" s="91">
        <v>4.8E-3</v>
      </c>
      <c r="Y2236" s="91">
        <v>0.17</v>
      </c>
      <c r="Z2236" s="91">
        <v>1.65E-2</v>
      </c>
      <c r="AA2236" s="91">
        <v>7.6E-2</v>
      </c>
      <c r="AB2236" s="91">
        <f>SUM(W2236:AA2236)</f>
        <v>0.2775</v>
      </c>
      <c r="AC2236" s="75">
        <v>12</v>
      </c>
      <c r="AD2236" s="92">
        <f>IF(AL2236="","",+AC2236*AL2236)</f>
      </c>
      <c r="AE2236" s="93">
        <f>IF(AL2236="","",+AL2236*AB2236)</f>
      </c>
      <c r="AF2236" s="92">
        <f>IF(AL2236="","",+AL2236-AE2236)</f>
      </c>
      <c r="AG2236" s="93">
        <f>+V2236</f>
        <v>0</v>
      </c>
      <c r="AH2236" s="92">
        <f>IF(AF2236="","",+AF2236-AG2236)</f>
      </c>
      <c r="AI2236" s="92">
        <f>IF(AH2236="","",+AH2236*AC2236)</f>
      </c>
      <c r="AJ2236" s="93"/>
      <c r="AK2236" s="94">
        <v>0.33</v>
      </c>
      <c r="AL2236" s="93">
        <f>IF(V2236=0,"",V2236/(1-AB2236-AK2236))</f>
      </c>
      <c r="AM2236" s="95">
        <v>0.33</v>
      </c>
      <c r="AN2236" s="93">
        <f>IF(V2236=0,"",V2236/(1-AB2236-AM2236))</f>
      </c>
      <c r="AO2236" s="96">
        <v>1.2</v>
      </c>
      <c r="AP2236" s="93">
        <f>IF(BD!AJ2236="","",BD!AJ2236*BD!AO2236)</f>
      </c>
      <c r="AQ2236" s="91">
        <f>BD!AM2236/BD!AK2236-1</f>
        <v>0</v>
      </c>
      <c r="AR2236" s="91">
        <f>IF(BD!AN2236="","",IF(BD!AJ2236="","",BD!AN2236/BD!AJ2236-1))</f>
      </c>
      <c r="AS2236" s="91">
        <f>IF(BD!AN2236="","",IF(BD!AN2236&lt;BD!AL2236,"ABAIXO DA META","DENTRO DA META"))</f>
      </c>
      <c r="AT2236" s="91" t="str">
        <f>IF(BD!AJ2236="","EM ANÁLISE",IF(BD!AP2236&gt;=BD!AN2236,"GO", "NO GO"))</f>
        <v>EM ANÁLISE</v>
      </c>
      <c r="AU2236" s="97">
        <f>IF(AN2236="","",+BD!$AN2236-AJ2236)</f>
      </c>
      <c r="AV2236" s="98"/>
      <c r="AW2236" s="90">
        <f>BD!P2236*BD!AC2236</f>
        <v>0</v>
      </c>
      <c r="AX2236" s="90">
        <f>BD!V2236*BD!AC2236</f>
        <v>0</v>
      </c>
      <c r="AY2236" s="90">
        <f>IF(BD!AN2236="","",BD!AN2236*BD!AC2236)</f>
      </c>
      <c r="AZ2236" s="75" t="s">
        <v>123</v>
      </c>
      <c r="BA2236" s="75"/>
      <c r="BB2236" s="75"/>
      <c r="BC2236" s="75"/>
      <c r="BD2236" s="104"/>
      <c r="BE2236" s="104"/>
      <c r="BF2236" s="101"/>
      <c r="BG2236" s="101"/>
      <c r="BH2236" s="101"/>
      <c r="BI2236" s="101"/>
      <c r="BJ2236" s="101"/>
      <c r="BK2236" s="101"/>
      <c r="BL2236" s="101"/>
      <c r="BM2236" s="101"/>
      <c r="BN2236" s="101"/>
      <c r="BO2236" s="103"/>
      <c r="BP2236" s="101"/>
      <c r="BQ2236" s="101"/>
      <c r="BR2236" s="101"/>
      <c r="BS2236" s="101"/>
      <c r="BT2236" s="101"/>
      <c r="BU2236" s="101"/>
      <c r="BV2236" s="101"/>
      <c r="BW2236" s="101"/>
      <c r="BX2236" s="101"/>
      <c r="BY2236" s="101"/>
      <c r="BZ2236" s="101"/>
      <c r="CA2236" s="101"/>
      <c r="CB2236" s="101"/>
      <c r="CC2236" s="101"/>
      <c r="CD2236" s="101"/>
      <c r="CE2236" s="101"/>
      <c r="CF2236" s="101"/>
      <c r="CG2236" s="37" t="e">
        <f>VLOOKUP(Table_1[[#This Row],[EAN]],'[1]Planilha1'!$E:$R,13,0)</f>
        <v>#N/A</v>
      </c>
      <c r="CI2236" s="188">
        <f>IF(Table_1[[#This Row],[STATUS MERCADO]]="GO",Table_1[[#This Row],[M. BRUTA TOTAL]],0)</f>
        <v>0</v>
      </c>
      <c r="CJ2236" s="188">
        <f>IF(Table_1[[#This Row],[STATUS MERCADO]]="GO",Table_1[[#This Row],[PV UNIT. REALIZADO]]*Table_1[[#This Row],[QUANTIDADE]],0)</f>
        <v>0</v>
      </c>
    </row>
    <row r="2237" ht="15" hidden="1">
      <c r="A2237" s="7"/>
      <c r="B2237" s="84" t="s">
        <v>400</v>
      </c>
      <c r="C2237" s="75">
        <v>223923</v>
      </c>
      <c r="D2237" s="75">
        <v>2043522</v>
      </c>
      <c r="E2237" s="85">
        <v>7898941912383</v>
      </c>
      <c r="F2237" s="86" t="s">
        <v>2572</v>
      </c>
      <c r="G2237" s="75" t="s">
        <v>13</v>
      </c>
      <c r="H2237" s="75">
        <v>3610</v>
      </c>
      <c r="I2237" s="87" t="s">
        <v>1139</v>
      </c>
      <c r="J2237" s="75" t="s">
        <v>485</v>
      </c>
      <c r="K2237" s="88" t="s">
        <v>1177</v>
      </c>
      <c r="L2237" s="88">
        <v>12</v>
      </c>
      <c r="M2237" s="88">
        <v>0</v>
      </c>
      <c r="N2237" s="75" t="s">
        <v>85</v>
      </c>
      <c r="O2237" s="75" t="s">
        <v>1739</v>
      </c>
      <c r="P2237" s="89"/>
      <c r="Q2237" s="90">
        <f>(17/100+7.6/100+1.65/100)*P2237</f>
        <v>0</v>
      </c>
      <c r="R2237" s="90"/>
      <c r="S2237" s="90"/>
      <c r="T2237" s="90"/>
      <c r="U2237" s="90"/>
      <c r="V2237" s="90">
        <f>+P2237-Q2237+R2237+S2237+T2237+U2237</f>
        <v>0</v>
      </c>
      <c r="W2237" s="91">
        <f>(1.02/100)</f>
        <v>1.02E-2</v>
      </c>
      <c r="X2237" s="91">
        <v>4.8E-3</v>
      </c>
      <c r="Y2237" s="91">
        <v>0.17</v>
      </c>
      <c r="Z2237" s="91">
        <v>1.65E-2</v>
      </c>
      <c r="AA2237" s="91">
        <v>7.6E-2</v>
      </c>
      <c r="AB2237" s="91">
        <f>SUM(W2237:AA2237)</f>
        <v>0.2775</v>
      </c>
      <c r="AC2237" s="75">
        <v>12</v>
      </c>
      <c r="AD2237" s="92">
        <f>IF(AL2237="","",+AC2237*AL2237)</f>
      </c>
      <c r="AE2237" s="93">
        <f>IF(AL2237="","",+AL2237*AB2237)</f>
      </c>
      <c r="AF2237" s="92">
        <f>IF(AL2237="","",+AL2237-AE2237)</f>
      </c>
      <c r="AG2237" s="93">
        <f>+V2237</f>
        <v>0</v>
      </c>
      <c r="AH2237" s="92">
        <f>IF(AF2237="","",+AF2237-AG2237)</f>
      </c>
      <c r="AI2237" s="92">
        <f>IF(AH2237="","",+AH2237*AC2237)</f>
      </c>
      <c r="AJ2237" s="93"/>
      <c r="AK2237" s="94">
        <v>0.33</v>
      </c>
      <c r="AL2237" s="93">
        <f>IF(V2237=0,"",V2237/(1-AB2237-AK2237))</f>
      </c>
      <c r="AM2237" s="95">
        <v>0.33</v>
      </c>
      <c r="AN2237" s="93">
        <f>IF(V2237=0,"",V2237/(1-AB2237-AM2237))</f>
      </c>
      <c r="AO2237" s="96">
        <v>1.2</v>
      </c>
      <c r="AP2237" s="93">
        <f>IF(BD!AJ2237="","",BD!AJ2237*BD!AO2237)</f>
      </c>
      <c r="AQ2237" s="91">
        <f>BD!AM2237/BD!AK2237-1</f>
        <v>0</v>
      </c>
      <c r="AR2237" s="91">
        <f>IF(BD!AN2237="","",IF(BD!AJ2237="","",BD!AN2237/BD!AJ2237-1))</f>
      </c>
      <c r="AS2237" s="91">
        <f>IF(BD!AN2237="","",IF(BD!AN2237&lt;BD!AL2237,"ABAIXO DA META","DENTRO DA META"))</f>
      </c>
      <c r="AT2237" s="91" t="str">
        <f>IF(BD!AJ2237="","EM ANÁLISE",IF(BD!AP2237&gt;=BD!AN2237,"GO", "NO GO"))</f>
        <v>EM ANÁLISE</v>
      </c>
      <c r="AU2237" s="97">
        <f>IF(AN2237="","",+BD!$AN2237-AJ2237)</f>
      </c>
      <c r="AV2237" s="98"/>
      <c r="AW2237" s="90">
        <f>BD!P2237*BD!AC2237</f>
        <v>0</v>
      </c>
      <c r="AX2237" s="90">
        <f>BD!V2237*BD!AC2237</f>
        <v>0</v>
      </c>
      <c r="AY2237" s="90">
        <f>IF(BD!AN2237="","",BD!AN2237*BD!AC2237)</f>
      </c>
      <c r="AZ2237" s="75" t="s">
        <v>123</v>
      </c>
      <c r="BA2237" s="75"/>
      <c r="BB2237" s="75"/>
      <c r="BC2237" s="75"/>
      <c r="BD2237" s="104"/>
      <c r="BE2237" s="104"/>
      <c r="BF2237" s="101"/>
      <c r="BG2237" s="101"/>
      <c r="BH2237" s="101"/>
      <c r="BI2237" s="101"/>
      <c r="BJ2237" s="101"/>
      <c r="BK2237" s="101"/>
      <c r="BL2237" s="101"/>
      <c r="BM2237" s="101"/>
      <c r="BN2237" s="101"/>
      <c r="BO2237" s="103"/>
      <c r="BP2237" s="101"/>
      <c r="BQ2237" s="101"/>
      <c r="BR2237" s="101"/>
      <c r="BS2237" s="101"/>
      <c r="BT2237" s="101"/>
      <c r="BU2237" s="101"/>
      <c r="BV2237" s="101"/>
      <c r="BW2237" s="101"/>
      <c r="BX2237" s="101"/>
      <c r="BY2237" s="101"/>
      <c r="BZ2237" s="101"/>
      <c r="CA2237" s="101"/>
      <c r="CB2237" s="101"/>
      <c r="CC2237" s="101"/>
      <c r="CD2237" s="101"/>
      <c r="CE2237" s="101"/>
      <c r="CF2237" s="101"/>
      <c r="CG2237" s="37" t="e">
        <f>VLOOKUP(Table_1[[#This Row],[EAN]],'[1]Planilha1'!$E:$R,13,0)</f>
        <v>#N/A</v>
      </c>
      <c r="CI2237" s="188">
        <f>IF(Table_1[[#This Row],[STATUS MERCADO]]="GO",Table_1[[#This Row],[M. BRUTA TOTAL]],0)</f>
        <v>0</v>
      </c>
      <c r="CJ2237" s="188">
        <f>IF(Table_1[[#This Row],[STATUS MERCADO]]="GO",Table_1[[#This Row],[PV UNIT. REALIZADO]]*Table_1[[#This Row],[QUANTIDADE]],0)</f>
        <v>0</v>
      </c>
    </row>
    <row r="2238" ht="15" hidden="1">
      <c r="A2238" s="7"/>
      <c r="B2238" s="84" t="s">
        <v>400</v>
      </c>
      <c r="C2238" s="75">
        <v>223924</v>
      </c>
      <c r="D2238" s="75">
        <v>3121796</v>
      </c>
      <c r="E2238" s="85">
        <v>7898941912635</v>
      </c>
      <c r="F2238" s="86" t="s">
        <v>2573</v>
      </c>
      <c r="G2238" s="75" t="s">
        <v>13</v>
      </c>
      <c r="H2238" s="75">
        <v>3610</v>
      </c>
      <c r="I2238" s="87" t="s">
        <v>1139</v>
      </c>
      <c r="J2238" s="75" t="s">
        <v>485</v>
      </c>
      <c r="K2238" s="88" t="s">
        <v>1177</v>
      </c>
      <c r="L2238" s="88">
        <v>12</v>
      </c>
      <c r="M2238" s="88">
        <v>0</v>
      </c>
      <c r="N2238" s="75" t="s">
        <v>85</v>
      </c>
      <c r="O2238" s="75" t="s">
        <v>1739</v>
      </c>
      <c r="P2238" s="89"/>
      <c r="Q2238" s="90">
        <f>(17/100+7.6/100+1.65/100)*P2238</f>
        <v>0</v>
      </c>
      <c r="R2238" s="90"/>
      <c r="S2238" s="90"/>
      <c r="T2238" s="90"/>
      <c r="U2238" s="90"/>
      <c r="V2238" s="90">
        <f>+P2238-Q2238+R2238+S2238+T2238+U2238</f>
        <v>0</v>
      </c>
      <c r="W2238" s="91">
        <f>(1.02/100)</f>
        <v>1.02E-2</v>
      </c>
      <c r="X2238" s="91">
        <v>4.8E-3</v>
      </c>
      <c r="Y2238" s="91">
        <v>0.17</v>
      </c>
      <c r="Z2238" s="91">
        <v>1.65E-2</v>
      </c>
      <c r="AA2238" s="91">
        <v>7.6E-2</v>
      </c>
      <c r="AB2238" s="91">
        <f>SUM(W2238:AA2238)</f>
        <v>0.2775</v>
      </c>
      <c r="AC2238" s="75">
        <v>12</v>
      </c>
      <c r="AD2238" s="92">
        <f>IF(AL2238="","",+AC2238*AL2238)</f>
      </c>
      <c r="AE2238" s="93">
        <f>IF(AL2238="","",+AL2238*AB2238)</f>
      </c>
      <c r="AF2238" s="92">
        <f>IF(AL2238="","",+AL2238-AE2238)</f>
      </c>
      <c r="AG2238" s="93">
        <f>+V2238</f>
        <v>0</v>
      </c>
      <c r="AH2238" s="92">
        <f>IF(AF2238="","",+AF2238-AG2238)</f>
      </c>
      <c r="AI2238" s="92">
        <f>IF(AH2238="","",+AH2238*AC2238)</f>
      </c>
      <c r="AJ2238" s="93"/>
      <c r="AK2238" s="94">
        <v>0.33</v>
      </c>
      <c r="AL2238" s="93">
        <f>IF(V2238=0,"",V2238/(1-AB2238-AK2238))</f>
      </c>
      <c r="AM2238" s="95">
        <v>0.33</v>
      </c>
      <c r="AN2238" s="93">
        <f>IF(V2238=0,"",V2238/(1-AB2238-AM2238))</f>
      </c>
      <c r="AO2238" s="96">
        <v>1.2</v>
      </c>
      <c r="AP2238" s="93">
        <f>IF(BD!AJ2238="","",BD!AJ2238*BD!AO2238)</f>
      </c>
      <c r="AQ2238" s="91">
        <f>BD!AM2238/BD!AK2238-1</f>
        <v>0</v>
      </c>
      <c r="AR2238" s="91">
        <f>IF(BD!AN2238="","",IF(BD!AJ2238="","",BD!AN2238/BD!AJ2238-1))</f>
      </c>
      <c r="AS2238" s="91">
        <f>IF(BD!AN2238="","",IF(BD!AN2238&lt;BD!AL2238,"ABAIXO DA META","DENTRO DA META"))</f>
      </c>
      <c r="AT2238" s="91" t="str">
        <f>IF(BD!AJ2238="","EM ANÁLISE",IF(BD!AP2238&gt;=BD!AN2238,"GO", "NO GO"))</f>
        <v>EM ANÁLISE</v>
      </c>
      <c r="AU2238" s="97">
        <f>IF(AN2238="","",+BD!$AN2238-AJ2238)</f>
      </c>
      <c r="AV2238" s="98"/>
      <c r="AW2238" s="90">
        <f>BD!P2238*BD!AC2238</f>
        <v>0</v>
      </c>
      <c r="AX2238" s="90">
        <f>BD!V2238*BD!AC2238</f>
        <v>0</v>
      </c>
      <c r="AY2238" s="90">
        <f>IF(BD!AN2238="","",BD!AN2238*BD!AC2238)</f>
      </c>
      <c r="AZ2238" s="75" t="s">
        <v>123</v>
      </c>
      <c r="BA2238" s="75"/>
      <c r="BB2238" s="75"/>
      <c r="BC2238" s="75"/>
      <c r="BD2238" s="104"/>
      <c r="BE2238" s="104"/>
      <c r="BF2238" s="101"/>
      <c r="BG2238" s="101"/>
      <c r="BH2238" s="101"/>
      <c r="BI2238" s="101"/>
      <c r="BJ2238" s="101"/>
      <c r="BK2238" s="101"/>
      <c r="BL2238" s="101"/>
      <c r="BM2238" s="101"/>
      <c r="BN2238" s="101"/>
      <c r="BO2238" s="103"/>
      <c r="BP2238" s="101"/>
      <c r="BQ2238" s="101"/>
      <c r="BR2238" s="101"/>
      <c r="BS2238" s="101"/>
      <c r="BT2238" s="101"/>
      <c r="BU2238" s="101"/>
      <c r="BV2238" s="101"/>
      <c r="BW2238" s="101"/>
      <c r="BX2238" s="101"/>
      <c r="BY2238" s="101"/>
      <c r="BZ2238" s="101"/>
      <c r="CA2238" s="101"/>
      <c r="CB2238" s="101"/>
      <c r="CC2238" s="101"/>
      <c r="CD2238" s="101"/>
      <c r="CE2238" s="101"/>
      <c r="CF2238" s="101"/>
      <c r="CG2238" s="37" t="e">
        <f>VLOOKUP(Table_1[[#This Row],[EAN]],'[1]Planilha1'!$E:$R,13,0)</f>
        <v>#N/A</v>
      </c>
      <c r="CI2238" s="188">
        <f>IF(Table_1[[#This Row],[STATUS MERCADO]]="GO",Table_1[[#This Row],[M. BRUTA TOTAL]],0)</f>
        <v>0</v>
      </c>
      <c r="CJ2238" s="188">
        <f>IF(Table_1[[#This Row],[STATUS MERCADO]]="GO",Table_1[[#This Row],[PV UNIT. REALIZADO]]*Table_1[[#This Row],[QUANTIDADE]],0)</f>
        <v>0</v>
      </c>
    </row>
    <row r="2239" ht="15" hidden="1">
      <c r="A2239" s="7"/>
      <c r="B2239" s="84" t="s">
        <v>400</v>
      </c>
      <c r="C2239" s="75">
        <v>223925</v>
      </c>
      <c r="D2239" s="75">
        <v>3121799</v>
      </c>
      <c r="E2239" s="85">
        <v>7898941912642</v>
      </c>
      <c r="F2239" s="86" t="s">
        <v>2574</v>
      </c>
      <c r="G2239" s="75" t="s">
        <v>13</v>
      </c>
      <c r="H2239" s="75">
        <v>3610</v>
      </c>
      <c r="I2239" s="87" t="s">
        <v>1139</v>
      </c>
      <c r="J2239" s="75" t="s">
        <v>485</v>
      </c>
      <c r="K2239" s="88" t="s">
        <v>1177</v>
      </c>
      <c r="L2239" s="88">
        <v>12</v>
      </c>
      <c r="M2239" s="88">
        <v>0</v>
      </c>
      <c r="N2239" s="75" t="s">
        <v>85</v>
      </c>
      <c r="O2239" s="75" t="s">
        <v>1739</v>
      </c>
      <c r="P2239" s="89"/>
      <c r="Q2239" s="90">
        <f>(17/100+7.6/100+1.65/100)*P2239</f>
        <v>0</v>
      </c>
      <c r="R2239" s="90"/>
      <c r="S2239" s="90"/>
      <c r="T2239" s="90"/>
      <c r="U2239" s="90"/>
      <c r="V2239" s="90">
        <f>+P2239-Q2239+R2239+S2239+T2239+U2239</f>
        <v>0</v>
      </c>
      <c r="W2239" s="91">
        <f>(1.02/100)</f>
        <v>1.02E-2</v>
      </c>
      <c r="X2239" s="91">
        <v>4.8E-3</v>
      </c>
      <c r="Y2239" s="91">
        <v>0.17</v>
      </c>
      <c r="Z2239" s="91">
        <v>1.65E-2</v>
      </c>
      <c r="AA2239" s="91">
        <v>7.6E-2</v>
      </c>
      <c r="AB2239" s="91">
        <f>SUM(W2239:AA2239)</f>
        <v>0.2775</v>
      </c>
      <c r="AC2239" s="75">
        <v>12</v>
      </c>
      <c r="AD2239" s="92">
        <f>IF(AL2239="","",+AC2239*AL2239)</f>
      </c>
      <c r="AE2239" s="93">
        <f>IF(AL2239="","",+AL2239*AB2239)</f>
      </c>
      <c r="AF2239" s="92">
        <f>IF(AL2239="","",+AL2239-AE2239)</f>
      </c>
      <c r="AG2239" s="93">
        <f>+V2239</f>
        <v>0</v>
      </c>
      <c r="AH2239" s="92">
        <f>IF(AF2239="","",+AF2239-AG2239)</f>
      </c>
      <c r="AI2239" s="92">
        <f>IF(AH2239="","",+AH2239*AC2239)</f>
      </c>
      <c r="AJ2239" s="93"/>
      <c r="AK2239" s="94">
        <v>0.33</v>
      </c>
      <c r="AL2239" s="93">
        <f>IF(V2239=0,"",V2239/(1-AB2239-AK2239))</f>
      </c>
      <c r="AM2239" s="95">
        <v>0.33</v>
      </c>
      <c r="AN2239" s="93">
        <f>IF(V2239=0,"",V2239/(1-AB2239-AM2239))</f>
      </c>
      <c r="AO2239" s="96">
        <v>1.2</v>
      </c>
      <c r="AP2239" s="93">
        <f>IF(BD!AJ2239="","",BD!AJ2239*BD!AO2239)</f>
      </c>
      <c r="AQ2239" s="91">
        <f>BD!AM2239/BD!AK2239-1</f>
        <v>0</v>
      </c>
      <c r="AR2239" s="91">
        <f>IF(BD!AN2239="","",IF(BD!AJ2239="","",BD!AN2239/BD!AJ2239-1))</f>
      </c>
      <c r="AS2239" s="91">
        <f>IF(BD!AN2239="","",IF(BD!AN2239&lt;BD!AL2239,"ABAIXO DA META","DENTRO DA META"))</f>
      </c>
      <c r="AT2239" s="91" t="str">
        <f>IF(BD!AJ2239="","EM ANÁLISE",IF(BD!AP2239&gt;=BD!AN2239,"GO", "NO GO"))</f>
        <v>EM ANÁLISE</v>
      </c>
      <c r="AU2239" s="97">
        <f>IF(AN2239="","",+BD!$AN2239-AJ2239)</f>
      </c>
      <c r="AV2239" s="98"/>
      <c r="AW2239" s="90">
        <f>BD!P2239*BD!AC2239</f>
        <v>0</v>
      </c>
      <c r="AX2239" s="90">
        <f>BD!V2239*BD!AC2239</f>
        <v>0</v>
      </c>
      <c r="AY2239" s="90">
        <f>IF(BD!AN2239="","",BD!AN2239*BD!AC2239)</f>
      </c>
      <c r="AZ2239" s="75" t="s">
        <v>123</v>
      </c>
      <c r="BA2239" s="75"/>
      <c r="BB2239" s="75"/>
      <c r="BC2239" s="75"/>
      <c r="BD2239" s="104"/>
      <c r="BE2239" s="104"/>
      <c r="BF2239" s="101"/>
      <c r="BG2239" s="101"/>
      <c r="BH2239" s="101"/>
      <c r="BI2239" s="101"/>
      <c r="BJ2239" s="101"/>
      <c r="BK2239" s="101"/>
      <c r="BL2239" s="101"/>
      <c r="BM2239" s="101"/>
      <c r="BN2239" s="101"/>
      <c r="BO2239" s="103"/>
      <c r="BP2239" s="101"/>
      <c r="BQ2239" s="101"/>
      <c r="BR2239" s="101"/>
      <c r="BS2239" s="101"/>
      <c r="BT2239" s="101"/>
      <c r="BU2239" s="101"/>
      <c r="BV2239" s="101"/>
      <c r="BW2239" s="101"/>
      <c r="BX2239" s="101"/>
      <c r="BY2239" s="101"/>
      <c r="BZ2239" s="101"/>
      <c r="CA2239" s="101"/>
      <c r="CB2239" s="101"/>
      <c r="CC2239" s="101"/>
      <c r="CD2239" s="101"/>
      <c r="CE2239" s="101"/>
      <c r="CF2239" s="101"/>
      <c r="CG2239" s="37" t="e">
        <f>VLOOKUP(Table_1[[#This Row],[EAN]],'[1]Planilha1'!$E:$R,13,0)</f>
        <v>#N/A</v>
      </c>
      <c r="CI2239" s="188">
        <f>IF(Table_1[[#This Row],[STATUS MERCADO]]="GO",Table_1[[#This Row],[M. BRUTA TOTAL]],0)</f>
        <v>0</v>
      </c>
      <c r="CJ2239" s="188">
        <f>IF(Table_1[[#This Row],[STATUS MERCADO]]="GO",Table_1[[#This Row],[PV UNIT. REALIZADO]]*Table_1[[#This Row],[QUANTIDADE]],0)</f>
        <v>0</v>
      </c>
    </row>
    <row r="2240" ht="15" hidden="1">
      <c r="A2240" s="7"/>
      <c r="B2240" s="84" t="s">
        <v>400</v>
      </c>
      <c r="C2240" s="75">
        <v>223926</v>
      </c>
      <c r="D2240" s="75" t="s">
        <v>2575</v>
      </c>
      <c r="E2240" s="85">
        <v>7891035910944</v>
      </c>
      <c r="F2240" s="86" t="s">
        <v>2576</v>
      </c>
      <c r="G2240" s="75" t="s">
        <v>15</v>
      </c>
      <c r="H2240" s="75">
        <v>1180</v>
      </c>
      <c r="I2240" s="87" t="s">
        <v>1619</v>
      </c>
      <c r="J2240" s="75" t="s">
        <v>289</v>
      </c>
      <c r="K2240" s="88" t="s">
        <v>1177</v>
      </c>
      <c r="L2240" s="88">
        <v>12</v>
      </c>
      <c r="M2240" s="88">
        <v>0</v>
      </c>
      <c r="N2240" s="75" t="s">
        <v>85</v>
      </c>
      <c r="O2240" s="75" t="s">
        <v>1739</v>
      </c>
      <c r="P2240" s="89"/>
      <c r="Q2240" s="90">
        <f>(17/100+7.6/100+1.65/100)*P2240</f>
        <v>0</v>
      </c>
      <c r="R2240" s="90"/>
      <c r="S2240" s="90"/>
      <c r="T2240" s="90"/>
      <c r="U2240" s="90"/>
      <c r="V2240" s="90">
        <f>+P2240-Q2240+R2240+S2240+T2240+U2240</f>
        <v>0</v>
      </c>
      <c r="W2240" s="91">
        <f>(1.02/100)</f>
        <v>1.02E-2</v>
      </c>
      <c r="X2240" s="91">
        <v>4.8E-3</v>
      </c>
      <c r="Y2240" s="91">
        <v>0.17</v>
      </c>
      <c r="Z2240" s="91">
        <v>1.65E-2</v>
      </c>
      <c r="AA2240" s="91">
        <v>7.6E-2</v>
      </c>
      <c r="AB2240" s="91">
        <f>SUM(W2240:AA2240)</f>
        <v>0.2775</v>
      </c>
      <c r="AC2240" s="75">
        <v>12</v>
      </c>
      <c r="AD2240" s="92">
        <f>IF(AL2240="","",+AC2240*AL2240)</f>
      </c>
      <c r="AE2240" s="93">
        <f>IF(AL2240="","",+AL2240*AB2240)</f>
      </c>
      <c r="AF2240" s="92">
        <f>IF(AL2240="","",+AL2240-AE2240)</f>
      </c>
      <c r="AG2240" s="93">
        <f>+V2240</f>
        <v>0</v>
      </c>
      <c r="AH2240" s="92">
        <f>IF(AF2240="","",+AF2240-AG2240)</f>
      </c>
      <c r="AI2240" s="92">
        <f>IF(AH2240="","",+AH2240*AC2240)</f>
      </c>
      <c r="AJ2240" s="93"/>
      <c r="AK2240" s="94">
        <v>0.33</v>
      </c>
      <c r="AL2240" s="93">
        <f>IF(V2240=0,"",V2240/(1-AB2240-AK2240))</f>
      </c>
      <c r="AM2240" s="95">
        <v>0.33</v>
      </c>
      <c r="AN2240" s="93">
        <f>IF(V2240=0,"",V2240/(1-AB2240-AM2240))</f>
      </c>
      <c r="AO2240" s="96">
        <v>1.2</v>
      </c>
      <c r="AP2240" s="93">
        <f>IF(BD!AJ2240="","",BD!AJ2240*BD!AO2240)</f>
      </c>
      <c r="AQ2240" s="91">
        <f>BD!AM2240/BD!AK2240-1</f>
        <v>0</v>
      </c>
      <c r="AR2240" s="91">
        <f>IF(BD!AN2240="","",IF(BD!AJ2240="","",BD!AN2240/BD!AJ2240-1))</f>
      </c>
      <c r="AS2240" s="91">
        <f>IF(BD!AN2240="","",IF(BD!AN2240&lt;BD!AL2240,"ABAIXO DA META","DENTRO DA META"))</f>
      </c>
      <c r="AT2240" s="91" t="str">
        <f>IF(BD!AJ2240="","EM ANÁLISE",IF(BD!AP2240&gt;=BD!AN2240,"GO", "NO GO"))</f>
        <v>EM ANÁLISE</v>
      </c>
      <c r="AU2240" s="97">
        <f>IF(AN2240="","",+BD!$AN2240-AJ2240)</f>
      </c>
      <c r="AV2240" s="98"/>
      <c r="AW2240" s="90">
        <f>BD!P2240*BD!AC2240</f>
        <v>0</v>
      </c>
      <c r="AX2240" s="90">
        <f>BD!V2240*BD!AC2240</f>
        <v>0</v>
      </c>
      <c r="AY2240" s="90">
        <f>IF(BD!AN2240="","",BD!AN2240*BD!AC2240)</f>
      </c>
      <c r="AZ2240" s="75" t="s">
        <v>123</v>
      </c>
      <c r="BA2240" s="75"/>
      <c r="BB2240" s="75"/>
      <c r="BC2240" s="75"/>
      <c r="BD2240" s="104"/>
      <c r="BE2240" s="104"/>
      <c r="BF2240" s="101"/>
      <c r="BG2240" s="101"/>
      <c r="BH2240" s="101"/>
      <c r="BI2240" s="101"/>
      <c r="BJ2240" s="101"/>
      <c r="BK2240" s="101"/>
      <c r="BL2240" s="101"/>
      <c r="BM2240" s="101"/>
      <c r="BN2240" s="101"/>
      <c r="BO2240" s="103"/>
      <c r="BP2240" s="101"/>
      <c r="BQ2240" s="101"/>
      <c r="BR2240" s="101"/>
      <c r="BS2240" s="101"/>
      <c r="BT2240" s="101"/>
      <c r="BU2240" s="101"/>
      <c r="BV2240" s="101"/>
      <c r="BW2240" s="101"/>
      <c r="BX2240" s="101"/>
      <c r="BY2240" s="101"/>
      <c r="BZ2240" s="101"/>
      <c r="CA2240" s="101"/>
      <c r="CB2240" s="101"/>
      <c r="CC2240" s="101"/>
      <c r="CD2240" s="101"/>
      <c r="CE2240" s="101"/>
      <c r="CF2240" s="101"/>
      <c r="CG2240" s="37" t="e">
        <f>VLOOKUP(Table_1[[#This Row],[EAN]],'[1]Planilha1'!$E:$R,13,0)</f>
        <v>#N/A</v>
      </c>
      <c r="CI2240" s="188">
        <f>IF(Table_1[[#This Row],[STATUS MERCADO]]="GO",Table_1[[#This Row],[M. BRUTA TOTAL]],0)</f>
        <v>0</v>
      </c>
      <c r="CJ2240" s="188">
        <f>IF(Table_1[[#This Row],[STATUS MERCADO]]="GO",Table_1[[#This Row],[PV UNIT. REALIZADO]]*Table_1[[#This Row],[QUANTIDADE]],0)</f>
        <v>0</v>
      </c>
    </row>
    <row r="2241" ht="15" hidden="1">
      <c r="A2241" s="7"/>
      <c r="B2241" s="84" t="s">
        <v>400</v>
      </c>
      <c r="C2241" s="75">
        <v>223927</v>
      </c>
      <c r="D2241" s="75">
        <v>91321</v>
      </c>
      <c r="E2241" s="85">
        <v>7891035910043</v>
      </c>
      <c r="F2241" s="86" t="s">
        <v>2577</v>
      </c>
      <c r="G2241" s="75" t="s">
        <v>15</v>
      </c>
      <c r="H2241" s="75">
        <v>1180</v>
      </c>
      <c r="I2241" s="87" t="s">
        <v>1619</v>
      </c>
      <c r="J2241" s="75" t="s">
        <v>289</v>
      </c>
      <c r="K2241" s="88" t="s">
        <v>1177</v>
      </c>
      <c r="L2241" s="88">
        <v>12</v>
      </c>
      <c r="M2241" s="88">
        <v>0</v>
      </c>
      <c r="N2241" s="75" t="s">
        <v>85</v>
      </c>
      <c r="O2241" s="75" t="s">
        <v>1739</v>
      </c>
      <c r="P2241" s="89"/>
      <c r="Q2241" s="90">
        <f>(17/100+7.6/100+1.65/100)*P2241</f>
        <v>0</v>
      </c>
      <c r="R2241" s="90"/>
      <c r="S2241" s="90"/>
      <c r="T2241" s="90"/>
      <c r="U2241" s="90"/>
      <c r="V2241" s="90">
        <f>+P2241-Q2241+R2241+S2241+T2241+U2241</f>
        <v>0</v>
      </c>
      <c r="W2241" s="91">
        <f>(1.02/100)</f>
        <v>1.02E-2</v>
      </c>
      <c r="X2241" s="91">
        <v>4.8E-3</v>
      </c>
      <c r="Y2241" s="91">
        <v>0.17</v>
      </c>
      <c r="Z2241" s="91">
        <v>1.65E-2</v>
      </c>
      <c r="AA2241" s="91">
        <v>7.6E-2</v>
      </c>
      <c r="AB2241" s="91">
        <f>SUM(W2241:AA2241)</f>
        <v>0.2775</v>
      </c>
      <c r="AC2241" s="75">
        <v>12</v>
      </c>
      <c r="AD2241" s="92">
        <f>IF(AL2241="","",+AC2241*AL2241)</f>
      </c>
      <c r="AE2241" s="93">
        <f>IF(AL2241="","",+AL2241*AB2241)</f>
      </c>
      <c r="AF2241" s="92">
        <f>IF(AL2241="","",+AL2241-AE2241)</f>
      </c>
      <c r="AG2241" s="93">
        <f>+V2241</f>
        <v>0</v>
      </c>
      <c r="AH2241" s="92">
        <f>IF(AF2241="","",+AF2241-AG2241)</f>
      </c>
      <c r="AI2241" s="92">
        <f>IF(AH2241="","",+AH2241*AC2241)</f>
      </c>
      <c r="AJ2241" s="93"/>
      <c r="AK2241" s="94">
        <v>0.33</v>
      </c>
      <c r="AL2241" s="93">
        <f>IF(V2241=0,"",V2241/(1-AB2241-AK2241))</f>
      </c>
      <c r="AM2241" s="95">
        <v>0.33</v>
      </c>
      <c r="AN2241" s="93">
        <f>IF(V2241=0,"",V2241/(1-AB2241-AM2241))</f>
      </c>
      <c r="AO2241" s="96">
        <v>1.2</v>
      </c>
      <c r="AP2241" s="93">
        <f>IF(BD!AJ2241="","",BD!AJ2241*BD!AO2241)</f>
      </c>
      <c r="AQ2241" s="91">
        <f>BD!AM2241/BD!AK2241-1</f>
        <v>0</v>
      </c>
      <c r="AR2241" s="91">
        <f>IF(BD!AN2241="","",IF(BD!AJ2241="","",BD!AN2241/BD!AJ2241-1))</f>
      </c>
      <c r="AS2241" s="91">
        <f>IF(BD!AN2241="","",IF(BD!AN2241&lt;BD!AL2241,"ABAIXO DA META","DENTRO DA META"))</f>
      </c>
      <c r="AT2241" s="91" t="str">
        <f>IF(BD!AJ2241="","EM ANÁLISE",IF(BD!AP2241&gt;=BD!AN2241,"GO", "NO GO"))</f>
        <v>EM ANÁLISE</v>
      </c>
      <c r="AU2241" s="97">
        <f>IF(AN2241="","",+BD!$AN2241-AJ2241)</f>
      </c>
      <c r="AV2241" s="98"/>
      <c r="AW2241" s="90">
        <f>BD!P2241*BD!AC2241</f>
        <v>0</v>
      </c>
      <c r="AX2241" s="90">
        <f>BD!V2241*BD!AC2241</f>
        <v>0</v>
      </c>
      <c r="AY2241" s="90">
        <f>IF(BD!AN2241="","",BD!AN2241*BD!AC2241)</f>
      </c>
      <c r="AZ2241" s="75" t="s">
        <v>123</v>
      </c>
      <c r="BA2241" s="75"/>
      <c r="BB2241" s="75"/>
      <c r="BC2241" s="75"/>
      <c r="BD2241" s="104"/>
      <c r="BE2241" s="104"/>
      <c r="BF2241" s="101"/>
      <c r="BG2241" s="101"/>
      <c r="BH2241" s="101"/>
      <c r="BI2241" s="101"/>
      <c r="BJ2241" s="101"/>
      <c r="BK2241" s="101"/>
      <c r="BL2241" s="101"/>
      <c r="BM2241" s="101"/>
      <c r="BN2241" s="101"/>
      <c r="BO2241" s="103"/>
      <c r="BP2241" s="101"/>
      <c r="BQ2241" s="101"/>
      <c r="BR2241" s="101"/>
      <c r="BS2241" s="101"/>
      <c r="BT2241" s="101"/>
      <c r="BU2241" s="101"/>
      <c r="BV2241" s="101"/>
      <c r="BW2241" s="101"/>
      <c r="BX2241" s="101"/>
      <c r="BY2241" s="101"/>
      <c r="BZ2241" s="101"/>
      <c r="CA2241" s="101"/>
      <c r="CB2241" s="101"/>
      <c r="CC2241" s="101"/>
      <c r="CD2241" s="101"/>
      <c r="CE2241" s="101"/>
      <c r="CF2241" s="101"/>
      <c r="CG2241" s="37" t="e">
        <f>VLOOKUP(Table_1[[#This Row],[EAN]],'[1]Planilha1'!$E:$R,13,0)</f>
        <v>#N/A</v>
      </c>
      <c r="CI2241" s="188">
        <f>IF(Table_1[[#This Row],[STATUS MERCADO]]="GO",Table_1[[#This Row],[M. BRUTA TOTAL]],0)</f>
        <v>0</v>
      </c>
      <c r="CJ2241" s="188">
        <f>IF(Table_1[[#This Row],[STATUS MERCADO]]="GO",Table_1[[#This Row],[PV UNIT. REALIZADO]]*Table_1[[#This Row],[QUANTIDADE]],0)</f>
        <v>0</v>
      </c>
    </row>
    <row r="2242" ht="15" hidden="1">
      <c r="A2242" s="7"/>
      <c r="B2242" s="84" t="s">
        <v>400</v>
      </c>
      <c r="C2242" s="75">
        <v>223928</v>
      </c>
      <c r="D2242" s="75" t="s">
        <v>2578</v>
      </c>
      <c r="E2242" s="85">
        <v>7891035912207</v>
      </c>
      <c r="F2242" s="86" t="s">
        <v>2579</v>
      </c>
      <c r="G2242" s="75" t="s">
        <v>15</v>
      </c>
      <c r="H2242" s="75">
        <v>1180</v>
      </c>
      <c r="I2242" s="87" t="s">
        <v>1619</v>
      </c>
      <c r="J2242" s="75" t="s">
        <v>289</v>
      </c>
      <c r="K2242" s="88" t="s">
        <v>1177</v>
      </c>
      <c r="L2242" s="88">
        <v>12</v>
      </c>
      <c r="M2242" s="88">
        <v>0</v>
      </c>
      <c r="N2242" s="75" t="s">
        <v>85</v>
      </c>
      <c r="O2242" s="75" t="s">
        <v>1739</v>
      </c>
      <c r="P2242" s="89"/>
      <c r="Q2242" s="90">
        <f>(17/100+7.6/100+1.65/100)*P2242</f>
        <v>0</v>
      </c>
      <c r="R2242" s="90"/>
      <c r="S2242" s="90"/>
      <c r="T2242" s="90"/>
      <c r="U2242" s="90"/>
      <c r="V2242" s="90">
        <f>+P2242-Q2242+R2242+S2242+T2242+U2242</f>
        <v>0</v>
      </c>
      <c r="W2242" s="91">
        <f>(1.02/100)</f>
        <v>1.02E-2</v>
      </c>
      <c r="X2242" s="91">
        <v>4.8E-3</v>
      </c>
      <c r="Y2242" s="91">
        <v>0.17</v>
      </c>
      <c r="Z2242" s="91">
        <v>1.65E-2</v>
      </c>
      <c r="AA2242" s="91">
        <v>7.6E-2</v>
      </c>
      <c r="AB2242" s="91">
        <f>SUM(W2242:AA2242)</f>
        <v>0.2775</v>
      </c>
      <c r="AC2242" s="75">
        <v>12</v>
      </c>
      <c r="AD2242" s="92">
        <f>IF(AL2242="","",+AC2242*AL2242)</f>
      </c>
      <c r="AE2242" s="93">
        <f>IF(AL2242="","",+AL2242*AB2242)</f>
      </c>
      <c r="AF2242" s="92">
        <f>IF(AL2242="","",+AL2242-AE2242)</f>
      </c>
      <c r="AG2242" s="93">
        <f>+V2242</f>
        <v>0</v>
      </c>
      <c r="AH2242" s="92">
        <f>IF(AF2242="","",+AF2242-AG2242)</f>
      </c>
      <c r="AI2242" s="92">
        <f>IF(AH2242="","",+AH2242*AC2242)</f>
      </c>
      <c r="AJ2242" s="93"/>
      <c r="AK2242" s="94">
        <v>0.33</v>
      </c>
      <c r="AL2242" s="93">
        <f>IF(V2242=0,"",V2242/(1-AB2242-AK2242))</f>
      </c>
      <c r="AM2242" s="95">
        <v>0.33</v>
      </c>
      <c r="AN2242" s="93">
        <f>IF(V2242=0,"",V2242/(1-AB2242-AM2242))</f>
      </c>
      <c r="AO2242" s="96">
        <v>1.2</v>
      </c>
      <c r="AP2242" s="93">
        <f>IF(BD!AJ2242="","",BD!AJ2242*BD!AO2242)</f>
      </c>
      <c r="AQ2242" s="91">
        <f>BD!AM2242/BD!AK2242-1</f>
        <v>0</v>
      </c>
      <c r="AR2242" s="91">
        <f>IF(BD!AN2242="","",IF(BD!AJ2242="","",BD!AN2242/BD!AJ2242-1))</f>
      </c>
      <c r="AS2242" s="91">
        <f>IF(BD!AN2242="","",IF(BD!AN2242&lt;BD!AL2242,"ABAIXO DA META","DENTRO DA META"))</f>
      </c>
      <c r="AT2242" s="91" t="str">
        <f>IF(BD!AJ2242="","EM ANÁLISE",IF(BD!AP2242&gt;=BD!AN2242,"GO", "NO GO"))</f>
        <v>EM ANÁLISE</v>
      </c>
      <c r="AU2242" s="97">
        <f>IF(AN2242="","",+BD!$AN2242-AJ2242)</f>
      </c>
      <c r="AV2242" s="98"/>
      <c r="AW2242" s="90">
        <f>BD!P2242*BD!AC2242</f>
        <v>0</v>
      </c>
      <c r="AX2242" s="90">
        <f>BD!V2242*BD!AC2242</f>
        <v>0</v>
      </c>
      <c r="AY2242" s="90">
        <f>IF(BD!AN2242="","",BD!AN2242*BD!AC2242)</f>
      </c>
      <c r="AZ2242" s="75" t="s">
        <v>123</v>
      </c>
      <c r="BA2242" s="75"/>
      <c r="BB2242" s="75"/>
      <c r="BC2242" s="75"/>
      <c r="BD2242" s="104"/>
      <c r="BE2242" s="104"/>
      <c r="BF2242" s="101"/>
      <c r="BG2242" s="101"/>
      <c r="BH2242" s="101"/>
      <c r="BI2242" s="101"/>
      <c r="BJ2242" s="101"/>
      <c r="BK2242" s="101"/>
      <c r="BL2242" s="101"/>
      <c r="BM2242" s="101"/>
      <c r="BN2242" s="101"/>
      <c r="BO2242" s="103"/>
      <c r="BP2242" s="101"/>
      <c r="BQ2242" s="101"/>
      <c r="BR2242" s="101"/>
      <c r="BS2242" s="101"/>
      <c r="BT2242" s="101"/>
      <c r="BU2242" s="101"/>
      <c r="BV2242" s="101"/>
      <c r="BW2242" s="101"/>
      <c r="BX2242" s="101"/>
      <c r="BY2242" s="101"/>
      <c r="BZ2242" s="101"/>
      <c r="CA2242" s="101"/>
      <c r="CB2242" s="101"/>
      <c r="CC2242" s="101"/>
      <c r="CD2242" s="101"/>
      <c r="CE2242" s="101"/>
      <c r="CF2242" s="101"/>
      <c r="CG2242" s="37" t="e">
        <f>VLOOKUP(Table_1[[#This Row],[EAN]],'[1]Planilha1'!$E:$R,13,0)</f>
        <v>#N/A</v>
      </c>
      <c r="CI2242" s="188">
        <f>IF(Table_1[[#This Row],[STATUS MERCADO]]="GO",Table_1[[#This Row],[M. BRUTA TOTAL]],0)</f>
        <v>0</v>
      </c>
      <c r="CJ2242" s="188">
        <f>IF(Table_1[[#This Row],[STATUS MERCADO]]="GO",Table_1[[#This Row],[PV UNIT. REALIZADO]]*Table_1[[#This Row],[QUANTIDADE]],0)</f>
        <v>0</v>
      </c>
    </row>
    <row r="2243" ht="15" hidden="1">
      <c r="A2243" s="7"/>
      <c r="B2243" s="84" t="s">
        <v>400</v>
      </c>
      <c r="C2243" s="75">
        <v>223929</v>
      </c>
      <c r="D2243" s="75" t="s">
        <v>2580</v>
      </c>
      <c r="E2243" s="85">
        <v>7891035912405</v>
      </c>
      <c r="F2243" s="86" t="s">
        <v>2581</v>
      </c>
      <c r="G2243" s="75" t="s">
        <v>15</v>
      </c>
      <c r="H2243" s="75">
        <v>1180</v>
      </c>
      <c r="I2243" s="87" t="s">
        <v>1619</v>
      </c>
      <c r="J2243" s="75" t="s">
        <v>289</v>
      </c>
      <c r="K2243" s="88" t="s">
        <v>1177</v>
      </c>
      <c r="L2243" s="88">
        <v>12</v>
      </c>
      <c r="M2243" s="88">
        <v>0</v>
      </c>
      <c r="N2243" s="75" t="s">
        <v>85</v>
      </c>
      <c r="O2243" s="75" t="s">
        <v>1739</v>
      </c>
      <c r="P2243" s="89"/>
      <c r="Q2243" s="90">
        <f>(17/100+7.6/100+1.65/100)*P2243</f>
        <v>0</v>
      </c>
      <c r="R2243" s="90"/>
      <c r="S2243" s="90"/>
      <c r="T2243" s="90"/>
      <c r="U2243" s="90"/>
      <c r="V2243" s="90">
        <f>+P2243-Q2243+R2243+S2243+T2243+U2243</f>
        <v>0</v>
      </c>
      <c r="W2243" s="91">
        <f>(1.02/100)</f>
        <v>1.02E-2</v>
      </c>
      <c r="X2243" s="91">
        <v>4.8E-3</v>
      </c>
      <c r="Y2243" s="91">
        <v>0.17</v>
      </c>
      <c r="Z2243" s="91">
        <v>1.65E-2</v>
      </c>
      <c r="AA2243" s="91">
        <v>7.6E-2</v>
      </c>
      <c r="AB2243" s="91">
        <f>SUM(W2243:AA2243)</f>
        <v>0.2775</v>
      </c>
      <c r="AC2243" s="75">
        <v>12</v>
      </c>
      <c r="AD2243" s="92">
        <f>IF(AL2243="","",+AC2243*AL2243)</f>
      </c>
      <c r="AE2243" s="93">
        <f>IF(AL2243="","",+AL2243*AB2243)</f>
      </c>
      <c r="AF2243" s="92">
        <f>IF(AL2243="","",+AL2243-AE2243)</f>
      </c>
      <c r="AG2243" s="93">
        <f>+V2243</f>
        <v>0</v>
      </c>
      <c r="AH2243" s="92">
        <f>IF(AF2243="","",+AF2243-AG2243)</f>
      </c>
      <c r="AI2243" s="92">
        <f>IF(AH2243="","",+AH2243*AC2243)</f>
      </c>
      <c r="AJ2243" s="93"/>
      <c r="AK2243" s="94">
        <v>0.33</v>
      </c>
      <c r="AL2243" s="93">
        <f>IF(V2243=0,"",V2243/(1-AB2243-AK2243))</f>
      </c>
      <c r="AM2243" s="95">
        <v>0.33</v>
      </c>
      <c r="AN2243" s="93">
        <f>IF(V2243=0,"",V2243/(1-AB2243-AM2243))</f>
      </c>
      <c r="AO2243" s="96">
        <v>1.2</v>
      </c>
      <c r="AP2243" s="93">
        <f>IF(BD!AJ2243="","",BD!AJ2243*BD!AO2243)</f>
      </c>
      <c r="AQ2243" s="91">
        <f>BD!AM2243/BD!AK2243-1</f>
        <v>0</v>
      </c>
      <c r="AR2243" s="91">
        <f>IF(BD!AN2243="","",IF(BD!AJ2243="","",BD!AN2243/BD!AJ2243-1))</f>
      </c>
      <c r="AS2243" s="91">
        <f>IF(BD!AN2243="","",IF(BD!AN2243&lt;BD!AL2243,"ABAIXO DA META","DENTRO DA META"))</f>
      </c>
      <c r="AT2243" s="91" t="str">
        <f>IF(BD!AJ2243="","EM ANÁLISE",IF(BD!AP2243&gt;=BD!AN2243,"GO", "NO GO"))</f>
        <v>EM ANÁLISE</v>
      </c>
      <c r="AU2243" s="97">
        <f>IF(AN2243="","",+BD!$AN2243-AJ2243)</f>
      </c>
      <c r="AV2243" s="98"/>
      <c r="AW2243" s="90">
        <f>BD!P2243*BD!AC2243</f>
        <v>0</v>
      </c>
      <c r="AX2243" s="90">
        <f>BD!V2243*BD!AC2243</f>
        <v>0</v>
      </c>
      <c r="AY2243" s="90">
        <f>IF(BD!AN2243="","",BD!AN2243*BD!AC2243)</f>
      </c>
      <c r="AZ2243" s="75" t="s">
        <v>123</v>
      </c>
      <c r="BA2243" s="75"/>
      <c r="BB2243" s="75"/>
      <c r="BC2243" s="75"/>
      <c r="BD2243" s="104"/>
      <c r="BE2243" s="104"/>
      <c r="BF2243" s="101"/>
      <c r="BG2243" s="101"/>
      <c r="BH2243" s="101"/>
      <c r="BI2243" s="101"/>
      <c r="BJ2243" s="101"/>
      <c r="BK2243" s="101"/>
      <c r="BL2243" s="101"/>
      <c r="BM2243" s="101"/>
      <c r="BN2243" s="101"/>
      <c r="BO2243" s="103"/>
      <c r="BP2243" s="101"/>
      <c r="BQ2243" s="101"/>
      <c r="BR2243" s="101"/>
      <c r="BS2243" s="101"/>
      <c r="BT2243" s="101"/>
      <c r="BU2243" s="101"/>
      <c r="BV2243" s="101"/>
      <c r="BW2243" s="101"/>
      <c r="BX2243" s="101"/>
      <c r="BY2243" s="101"/>
      <c r="BZ2243" s="101"/>
      <c r="CA2243" s="101"/>
      <c r="CB2243" s="101"/>
      <c r="CC2243" s="101"/>
      <c r="CD2243" s="101"/>
      <c r="CE2243" s="101"/>
      <c r="CF2243" s="101"/>
      <c r="CG2243" s="37" t="e">
        <f>VLOOKUP(Table_1[[#This Row],[EAN]],'[1]Planilha1'!$E:$R,13,0)</f>
        <v>#N/A</v>
      </c>
      <c r="CI2243" s="188">
        <f>IF(Table_1[[#This Row],[STATUS MERCADO]]="GO",Table_1[[#This Row],[M. BRUTA TOTAL]],0)</f>
        <v>0</v>
      </c>
      <c r="CJ2243" s="188">
        <f>IF(Table_1[[#This Row],[STATUS MERCADO]]="GO",Table_1[[#This Row],[PV UNIT. REALIZADO]]*Table_1[[#This Row],[QUANTIDADE]],0)</f>
        <v>0</v>
      </c>
    </row>
    <row r="2244" ht="15" hidden="1">
      <c r="A2244" s="7"/>
      <c r="B2244" s="84" t="s">
        <v>400</v>
      </c>
      <c r="C2244" s="75">
        <v>223930</v>
      </c>
      <c r="D2244" s="75" t="s">
        <v>2582</v>
      </c>
      <c r="E2244" s="85">
        <v>7891035912818</v>
      </c>
      <c r="F2244" s="86" t="s">
        <v>2583</v>
      </c>
      <c r="G2244" s="75" t="s">
        <v>15</v>
      </c>
      <c r="H2244" s="75">
        <v>1180</v>
      </c>
      <c r="I2244" s="87" t="s">
        <v>1619</v>
      </c>
      <c r="J2244" s="75" t="s">
        <v>289</v>
      </c>
      <c r="K2244" s="88" t="s">
        <v>1177</v>
      </c>
      <c r="L2244" s="88">
        <v>12</v>
      </c>
      <c r="M2244" s="88">
        <v>0</v>
      </c>
      <c r="N2244" s="75" t="s">
        <v>85</v>
      </c>
      <c r="O2244" s="75" t="s">
        <v>1739</v>
      </c>
      <c r="P2244" s="89"/>
      <c r="Q2244" s="90">
        <f>(17/100+7.6/100+1.65/100)*P2244</f>
        <v>0</v>
      </c>
      <c r="R2244" s="90"/>
      <c r="S2244" s="90"/>
      <c r="T2244" s="90"/>
      <c r="U2244" s="90"/>
      <c r="V2244" s="90">
        <f>+P2244-Q2244+R2244+S2244+T2244+U2244</f>
        <v>0</v>
      </c>
      <c r="W2244" s="91">
        <f>(1.02/100)</f>
        <v>1.02E-2</v>
      </c>
      <c r="X2244" s="91">
        <v>4.8E-3</v>
      </c>
      <c r="Y2244" s="91">
        <v>0.17</v>
      </c>
      <c r="Z2244" s="91">
        <v>1.65E-2</v>
      </c>
      <c r="AA2244" s="91">
        <v>7.6E-2</v>
      </c>
      <c r="AB2244" s="91">
        <f>SUM(W2244:AA2244)</f>
        <v>0.2775</v>
      </c>
      <c r="AC2244" s="75">
        <v>12</v>
      </c>
      <c r="AD2244" s="92">
        <f>IF(AL2244="","",+AC2244*AL2244)</f>
      </c>
      <c r="AE2244" s="93">
        <f>IF(AL2244="","",+AL2244*AB2244)</f>
      </c>
      <c r="AF2244" s="92">
        <f>IF(AL2244="","",+AL2244-AE2244)</f>
      </c>
      <c r="AG2244" s="93">
        <f>+V2244</f>
        <v>0</v>
      </c>
      <c r="AH2244" s="92">
        <f>IF(AF2244="","",+AF2244-AG2244)</f>
      </c>
      <c r="AI2244" s="92">
        <f>IF(AH2244="","",+AH2244*AC2244)</f>
      </c>
      <c r="AJ2244" s="93"/>
      <c r="AK2244" s="94">
        <v>0.33</v>
      </c>
      <c r="AL2244" s="93">
        <f>IF(V2244=0,"",V2244/(1-AB2244-AK2244))</f>
      </c>
      <c r="AM2244" s="95">
        <v>0.33</v>
      </c>
      <c r="AN2244" s="93">
        <f>IF(V2244=0,"",V2244/(1-AB2244-AM2244))</f>
      </c>
      <c r="AO2244" s="96">
        <v>1.2</v>
      </c>
      <c r="AP2244" s="93">
        <f>IF(BD!AJ2244="","",BD!AJ2244*BD!AO2244)</f>
      </c>
      <c r="AQ2244" s="91">
        <f>BD!AM2244/BD!AK2244-1</f>
        <v>0</v>
      </c>
      <c r="AR2244" s="91">
        <f>IF(BD!AN2244="","",IF(BD!AJ2244="","",BD!AN2244/BD!AJ2244-1))</f>
      </c>
      <c r="AS2244" s="91">
        <f>IF(BD!AN2244="","",IF(BD!AN2244&lt;BD!AL2244,"ABAIXO DA META","DENTRO DA META"))</f>
      </c>
      <c r="AT2244" s="91" t="str">
        <f>IF(BD!AJ2244="","EM ANÁLISE",IF(BD!AP2244&gt;=BD!AN2244,"GO", "NO GO"))</f>
        <v>EM ANÁLISE</v>
      </c>
      <c r="AU2244" s="97">
        <f>IF(AN2244="","",+BD!$AN2244-AJ2244)</f>
      </c>
      <c r="AV2244" s="98"/>
      <c r="AW2244" s="90">
        <f>BD!P2244*BD!AC2244</f>
        <v>0</v>
      </c>
      <c r="AX2244" s="90">
        <f>BD!V2244*BD!AC2244</f>
        <v>0</v>
      </c>
      <c r="AY2244" s="90">
        <f>IF(BD!AN2244="","",BD!AN2244*BD!AC2244)</f>
      </c>
      <c r="AZ2244" s="75" t="s">
        <v>123</v>
      </c>
      <c r="BA2244" s="75"/>
      <c r="BB2244" s="75"/>
      <c r="BC2244" s="75"/>
      <c r="BD2244" s="104"/>
      <c r="BE2244" s="104"/>
      <c r="BF2244" s="101"/>
      <c r="BG2244" s="101"/>
      <c r="BH2244" s="101"/>
      <c r="BI2244" s="101"/>
      <c r="BJ2244" s="101"/>
      <c r="BK2244" s="101"/>
      <c r="BL2244" s="101"/>
      <c r="BM2244" s="101"/>
      <c r="BN2244" s="101"/>
      <c r="BO2244" s="103"/>
      <c r="BP2244" s="101"/>
      <c r="BQ2244" s="101"/>
      <c r="BR2244" s="101"/>
      <c r="BS2244" s="101"/>
      <c r="BT2244" s="101"/>
      <c r="BU2244" s="101"/>
      <c r="BV2244" s="101"/>
      <c r="BW2244" s="101"/>
      <c r="BX2244" s="101"/>
      <c r="BY2244" s="101"/>
      <c r="BZ2244" s="101"/>
      <c r="CA2244" s="101"/>
      <c r="CB2244" s="101"/>
      <c r="CC2244" s="101"/>
      <c r="CD2244" s="101"/>
      <c r="CE2244" s="101"/>
      <c r="CF2244" s="101"/>
      <c r="CG2244" s="37" t="e">
        <f>VLOOKUP(Table_1[[#This Row],[EAN]],'[1]Planilha1'!$E:$R,13,0)</f>
        <v>#N/A</v>
      </c>
      <c r="CI2244" s="188">
        <f>IF(Table_1[[#This Row],[STATUS MERCADO]]="GO",Table_1[[#This Row],[M. BRUTA TOTAL]],0)</f>
        <v>0</v>
      </c>
      <c r="CJ2244" s="188">
        <f>IF(Table_1[[#This Row],[STATUS MERCADO]]="GO",Table_1[[#This Row],[PV UNIT. REALIZADO]]*Table_1[[#This Row],[QUANTIDADE]],0)</f>
        <v>0</v>
      </c>
    </row>
    <row r="2245" ht="15" hidden="1">
      <c r="A2245" s="7"/>
      <c r="B2245" s="84" t="s">
        <v>400</v>
      </c>
      <c r="C2245" s="75">
        <v>223931</v>
      </c>
      <c r="D2245" s="75" t="s">
        <v>2584</v>
      </c>
      <c r="E2245" s="85">
        <v>7891035912801</v>
      </c>
      <c r="F2245" s="86" t="s">
        <v>2585</v>
      </c>
      <c r="G2245" s="75" t="s">
        <v>15</v>
      </c>
      <c r="H2245" s="75">
        <v>1180</v>
      </c>
      <c r="I2245" s="87" t="s">
        <v>1619</v>
      </c>
      <c r="J2245" s="75" t="s">
        <v>289</v>
      </c>
      <c r="K2245" s="88" t="s">
        <v>1177</v>
      </c>
      <c r="L2245" s="88">
        <v>12</v>
      </c>
      <c r="M2245" s="88">
        <v>0</v>
      </c>
      <c r="N2245" s="75" t="s">
        <v>85</v>
      </c>
      <c r="O2245" s="75" t="s">
        <v>1739</v>
      </c>
      <c r="P2245" s="89"/>
      <c r="Q2245" s="90">
        <f>(17/100+7.6/100+1.65/100)*P2245</f>
        <v>0</v>
      </c>
      <c r="R2245" s="90"/>
      <c r="S2245" s="90"/>
      <c r="T2245" s="90"/>
      <c r="U2245" s="90"/>
      <c r="V2245" s="90">
        <f>+P2245-Q2245+R2245+S2245+T2245+U2245</f>
        <v>0</v>
      </c>
      <c r="W2245" s="91">
        <f>(1.02/100)</f>
        <v>1.02E-2</v>
      </c>
      <c r="X2245" s="91">
        <v>4.8E-3</v>
      </c>
      <c r="Y2245" s="91">
        <v>0.17</v>
      </c>
      <c r="Z2245" s="91">
        <v>1.65E-2</v>
      </c>
      <c r="AA2245" s="91">
        <v>7.6E-2</v>
      </c>
      <c r="AB2245" s="91">
        <f>SUM(W2245:AA2245)</f>
        <v>0.2775</v>
      </c>
      <c r="AC2245" s="75">
        <v>12</v>
      </c>
      <c r="AD2245" s="92">
        <f>IF(AL2245="","",+AC2245*AL2245)</f>
      </c>
      <c r="AE2245" s="93">
        <f>IF(AL2245="","",+AL2245*AB2245)</f>
      </c>
      <c r="AF2245" s="92">
        <f>IF(AL2245="","",+AL2245-AE2245)</f>
      </c>
      <c r="AG2245" s="93">
        <f>+V2245</f>
        <v>0</v>
      </c>
      <c r="AH2245" s="92">
        <f>IF(AF2245="","",+AF2245-AG2245)</f>
      </c>
      <c r="AI2245" s="92">
        <f>IF(AH2245="","",+AH2245*AC2245)</f>
      </c>
      <c r="AJ2245" s="93"/>
      <c r="AK2245" s="94">
        <v>0.33</v>
      </c>
      <c r="AL2245" s="93">
        <f>IF(V2245=0,"",V2245/(1-AB2245-AK2245))</f>
      </c>
      <c r="AM2245" s="95">
        <v>0.33</v>
      </c>
      <c r="AN2245" s="93">
        <f>IF(V2245=0,"",V2245/(1-AB2245-AM2245))</f>
      </c>
      <c r="AO2245" s="96">
        <v>1.2</v>
      </c>
      <c r="AP2245" s="93">
        <f>IF(BD!AJ2245="","",BD!AJ2245*BD!AO2245)</f>
      </c>
      <c r="AQ2245" s="91">
        <f>BD!AM2245/BD!AK2245-1</f>
        <v>0</v>
      </c>
      <c r="AR2245" s="91">
        <f>IF(BD!AN2245="","",IF(BD!AJ2245="","",BD!AN2245/BD!AJ2245-1))</f>
      </c>
      <c r="AS2245" s="91">
        <f>IF(BD!AN2245="","",IF(BD!AN2245&lt;BD!AL2245,"ABAIXO DA META","DENTRO DA META"))</f>
      </c>
      <c r="AT2245" s="91" t="str">
        <f>IF(BD!AJ2245="","EM ANÁLISE",IF(BD!AP2245&gt;=BD!AN2245,"GO", "NO GO"))</f>
        <v>EM ANÁLISE</v>
      </c>
      <c r="AU2245" s="97">
        <f>IF(AN2245="","",+BD!$AN2245-AJ2245)</f>
      </c>
      <c r="AV2245" s="98"/>
      <c r="AW2245" s="90">
        <f>BD!P2245*BD!AC2245</f>
        <v>0</v>
      </c>
      <c r="AX2245" s="90">
        <f>BD!V2245*BD!AC2245</f>
        <v>0</v>
      </c>
      <c r="AY2245" s="90">
        <f>IF(BD!AN2245="","",BD!AN2245*BD!AC2245)</f>
      </c>
      <c r="AZ2245" s="75" t="s">
        <v>123</v>
      </c>
      <c r="BA2245" s="75"/>
      <c r="BB2245" s="75"/>
      <c r="BC2245" s="75"/>
      <c r="BD2245" s="104"/>
      <c r="BE2245" s="104"/>
      <c r="BF2245" s="101"/>
      <c r="BG2245" s="101"/>
      <c r="BH2245" s="101"/>
      <c r="BI2245" s="101"/>
      <c r="BJ2245" s="101"/>
      <c r="BK2245" s="101"/>
      <c r="BL2245" s="101"/>
      <c r="BM2245" s="101"/>
      <c r="BN2245" s="101"/>
      <c r="BO2245" s="103"/>
      <c r="BP2245" s="101"/>
      <c r="BQ2245" s="101"/>
      <c r="BR2245" s="101"/>
      <c r="BS2245" s="101"/>
      <c r="BT2245" s="101"/>
      <c r="BU2245" s="101"/>
      <c r="BV2245" s="101"/>
      <c r="BW2245" s="101"/>
      <c r="BX2245" s="101"/>
      <c r="BY2245" s="101"/>
      <c r="BZ2245" s="101"/>
      <c r="CA2245" s="101"/>
      <c r="CB2245" s="101"/>
      <c r="CC2245" s="101"/>
      <c r="CD2245" s="101"/>
      <c r="CE2245" s="101"/>
      <c r="CF2245" s="101"/>
      <c r="CG2245" s="37" t="e">
        <f>VLOOKUP(Table_1[[#This Row],[EAN]],'[1]Planilha1'!$E:$R,13,0)</f>
        <v>#N/A</v>
      </c>
      <c r="CI2245" s="188">
        <f>IF(Table_1[[#This Row],[STATUS MERCADO]]="GO",Table_1[[#This Row],[M. BRUTA TOTAL]],0)</f>
        <v>0</v>
      </c>
      <c r="CJ2245" s="188">
        <f>IF(Table_1[[#This Row],[STATUS MERCADO]]="GO",Table_1[[#This Row],[PV UNIT. REALIZADO]]*Table_1[[#This Row],[QUANTIDADE]],0)</f>
        <v>0</v>
      </c>
    </row>
    <row r="2246" ht="15" hidden="1">
      <c r="A2246" s="7"/>
      <c r="B2246" s="84" t="s">
        <v>400</v>
      </c>
      <c r="C2246" s="75">
        <v>223932</v>
      </c>
      <c r="D2246" s="75" t="s">
        <v>2586</v>
      </c>
      <c r="E2246" s="85">
        <v>7891035911750</v>
      </c>
      <c r="F2246" s="86" t="s">
        <v>2587</v>
      </c>
      <c r="G2246" s="75" t="s">
        <v>15</v>
      </c>
      <c r="H2246" s="75">
        <v>1180</v>
      </c>
      <c r="I2246" s="87" t="s">
        <v>1619</v>
      </c>
      <c r="J2246" s="75" t="s">
        <v>289</v>
      </c>
      <c r="K2246" s="88" t="s">
        <v>1177</v>
      </c>
      <c r="L2246" s="88">
        <v>12</v>
      </c>
      <c r="M2246" s="88">
        <v>0</v>
      </c>
      <c r="N2246" s="75" t="s">
        <v>85</v>
      </c>
      <c r="O2246" s="75" t="s">
        <v>1739</v>
      </c>
      <c r="P2246" s="89"/>
      <c r="Q2246" s="90">
        <f>(17/100+7.6/100+1.65/100)*P2246</f>
        <v>0</v>
      </c>
      <c r="R2246" s="90"/>
      <c r="S2246" s="90"/>
      <c r="T2246" s="90"/>
      <c r="U2246" s="90"/>
      <c r="V2246" s="90">
        <f>+P2246-Q2246+R2246+S2246+T2246+U2246</f>
        <v>0</v>
      </c>
      <c r="W2246" s="91">
        <f>(1.02/100)</f>
        <v>1.02E-2</v>
      </c>
      <c r="X2246" s="91">
        <v>4.8E-3</v>
      </c>
      <c r="Y2246" s="91">
        <v>0.17</v>
      </c>
      <c r="Z2246" s="91">
        <v>1.65E-2</v>
      </c>
      <c r="AA2246" s="91">
        <v>7.6E-2</v>
      </c>
      <c r="AB2246" s="91">
        <f>SUM(W2246:AA2246)</f>
        <v>0.2775</v>
      </c>
      <c r="AC2246" s="75">
        <v>12</v>
      </c>
      <c r="AD2246" s="92">
        <f>IF(AL2246="","",+AC2246*AL2246)</f>
      </c>
      <c r="AE2246" s="93">
        <f>IF(AL2246="","",+AL2246*AB2246)</f>
      </c>
      <c r="AF2246" s="92">
        <f>IF(AL2246="","",+AL2246-AE2246)</f>
      </c>
      <c r="AG2246" s="93">
        <f>+V2246</f>
        <v>0</v>
      </c>
      <c r="AH2246" s="92">
        <f>IF(AF2246="","",+AF2246-AG2246)</f>
      </c>
      <c r="AI2246" s="92">
        <f>IF(AH2246="","",+AH2246*AC2246)</f>
      </c>
      <c r="AJ2246" s="93"/>
      <c r="AK2246" s="94">
        <v>0.33</v>
      </c>
      <c r="AL2246" s="93">
        <f>IF(V2246=0,"",V2246/(1-AB2246-AK2246))</f>
      </c>
      <c r="AM2246" s="95">
        <v>0.33</v>
      </c>
      <c r="AN2246" s="93">
        <f>IF(V2246=0,"",V2246/(1-AB2246-AM2246))</f>
      </c>
      <c r="AO2246" s="96">
        <v>1.2</v>
      </c>
      <c r="AP2246" s="93">
        <f>IF(BD!AJ2246="","",BD!AJ2246*BD!AO2246)</f>
      </c>
      <c r="AQ2246" s="91">
        <f>BD!AM2246/BD!AK2246-1</f>
        <v>0</v>
      </c>
      <c r="AR2246" s="91">
        <f>IF(BD!AN2246="","",IF(BD!AJ2246="","",BD!AN2246/BD!AJ2246-1))</f>
      </c>
      <c r="AS2246" s="91">
        <f>IF(BD!AN2246="","",IF(BD!AN2246&lt;BD!AL2246,"ABAIXO DA META","DENTRO DA META"))</f>
      </c>
      <c r="AT2246" s="91" t="str">
        <f>IF(BD!AJ2246="","EM ANÁLISE",IF(BD!AP2246&gt;=BD!AN2246,"GO", "NO GO"))</f>
        <v>EM ANÁLISE</v>
      </c>
      <c r="AU2246" s="97">
        <f>IF(AN2246="","",+BD!$AN2246-AJ2246)</f>
      </c>
      <c r="AV2246" s="98"/>
      <c r="AW2246" s="90">
        <f>BD!P2246*BD!AC2246</f>
        <v>0</v>
      </c>
      <c r="AX2246" s="90">
        <f>BD!V2246*BD!AC2246</f>
        <v>0</v>
      </c>
      <c r="AY2246" s="90">
        <f>IF(BD!AN2246="","",BD!AN2246*BD!AC2246)</f>
      </c>
      <c r="AZ2246" s="75" t="s">
        <v>123</v>
      </c>
      <c r="BA2246" s="75"/>
      <c r="BB2246" s="75"/>
      <c r="BC2246" s="75"/>
      <c r="BD2246" s="104"/>
      <c r="BE2246" s="104"/>
      <c r="BF2246" s="101"/>
      <c r="BG2246" s="101"/>
      <c r="BH2246" s="101"/>
      <c r="BI2246" s="101"/>
      <c r="BJ2246" s="101"/>
      <c r="BK2246" s="101"/>
      <c r="BL2246" s="101"/>
      <c r="BM2246" s="101"/>
      <c r="BN2246" s="101"/>
      <c r="BO2246" s="103"/>
      <c r="BP2246" s="101"/>
      <c r="BQ2246" s="101"/>
      <c r="BR2246" s="101"/>
      <c r="BS2246" s="101"/>
      <c r="BT2246" s="101"/>
      <c r="BU2246" s="101"/>
      <c r="BV2246" s="101"/>
      <c r="BW2246" s="101"/>
      <c r="BX2246" s="101"/>
      <c r="BY2246" s="101"/>
      <c r="BZ2246" s="101"/>
      <c r="CA2246" s="101"/>
      <c r="CB2246" s="101"/>
      <c r="CC2246" s="101"/>
      <c r="CD2246" s="101"/>
      <c r="CE2246" s="101"/>
      <c r="CF2246" s="101"/>
      <c r="CG2246" s="37" t="e">
        <f>VLOOKUP(Table_1[[#This Row],[EAN]],'[1]Planilha1'!$E:$R,13,0)</f>
        <v>#N/A</v>
      </c>
      <c r="CI2246" s="188">
        <f>IF(Table_1[[#This Row],[STATUS MERCADO]]="GO",Table_1[[#This Row],[M. BRUTA TOTAL]],0)</f>
        <v>0</v>
      </c>
      <c r="CJ2246" s="188">
        <f>IF(Table_1[[#This Row],[STATUS MERCADO]]="GO",Table_1[[#This Row],[PV UNIT. REALIZADO]]*Table_1[[#This Row],[QUANTIDADE]],0)</f>
        <v>0</v>
      </c>
    </row>
    <row r="2247" ht="15" hidden="1">
      <c r="A2247" s="7"/>
      <c r="B2247" s="84" t="s">
        <v>400</v>
      </c>
      <c r="C2247" s="75">
        <v>223933</v>
      </c>
      <c r="D2247" s="75">
        <v>91314</v>
      </c>
      <c r="E2247" s="85">
        <v>7891035913143</v>
      </c>
      <c r="F2247" s="86" t="s">
        <v>2588</v>
      </c>
      <c r="G2247" s="75" t="s">
        <v>15</v>
      </c>
      <c r="H2247" s="75">
        <v>1180</v>
      </c>
      <c r="I2247" s="87" t="s">
        <v>1619</v>
      </c>
      <c r="J2247" s="75" t="s">
        <v>289</v>
      </c>
      <c r="K2247" s="88" t="s">
        <v>1177</v>
      </c>
      <c r="L2247" s="88">
        <v>12</v>
      </c>
      <c r="M2247" s="88">
        <v>0</v>
      </c>
      <c r="N2247" s="75" t="s">
        <v>85</v>
      </c>
      <c r="O2247" s="75" t="s">
        <v>1739</v>
      </c>
      <c r="P2247" s="89"/>
      <c r="Q2247" s="90">
        <f>(17/100+7.6/100+1.65/100)*P2247</f>
        <v>0</v>
      </c>
      <c r="R2247" s="90"/>
      <c r="S2247" s="90"/>
      <c r="T2247" s="90"/>
      <c r="U2247" s="90"/>
      <c r="V2247" s="90">
        <f>+P2247-Q2247+R2247+S2247+T2247+U2247</f>
        <v>0</v>
      </c>
      <c r="W2247" s="91">
        <f>(1.02/100)</f>
        <v>1.02E-2</v>
      </c>
      <c r="X2247" s="91">
        <v>4.8E-3</v>
      </c>
      <c r="Y2247" s="91">
        <v>0.17</v>
      </c>
      <c r="Z2247" s="91">
        <v>1.65E-2</v>
      </c>
      <c r="AA2247" s="91">
        <v>7.6E-2</v>
      </c>
      <c r="AB2247" s="91">
        <f>SUM(W2247:AA2247)</f>
        <v>0.2775</v>
      </c>
      <c r="AC2247" s="75">
        <v>12</v>
      </c>
      <c r="AD2247" s="92">
        <f>IF(AL2247="","",+AC2247*AL2247)</f>
      </c>
      <c r="AE2247" s="93">
        <f>IF(AL2247="","",+AL2247*AB2247)</f>
      </c>
      <c r="AF2247" s="92">
        <f>IF(AL2247="","",+AL2247-AE2247)</f>
      </c>
      <c r="AG2247" s="93">
        <f>+V2247</f>
        <v>0</v>
      </c>
      <c r="AH2247" s="92">
        <f>IF(AF2247="","",+AF2247-AG2247)</f>
      </c>
      <c r="AI2247" s="92">
        <f>IF(AH2247="","",+AH2247*AC2247)</f>
      </c>
      <c r="AJ2247" s="93"/>
      <c r="AK2247" s="94">
        <v>0.33</v>
      </c>
      <c r="AL2247" s="93">
        <f>IF(V2247=0,"",V2247/(1-AB2247-AK2247))</f>
      </c>
      <c r="AM2247" s="95">
        <v>0.33</v>
      </c>
      <c r="AN2247" s="93">
        <f>IF(V2247=0,"",V2247/(1-AB2247-AM2247))</f>
      </c>
      <c r="AO2247" s="96">
        <v>1.2</v>
      </c>
      <c r="AP2247" s="93">
        <f>IF(BD!AJ2247="","",BD!AJ2247*BD!AO2247)</f>
      </c>
      <c r="AQ2247" s="91">
        <f>BD!AM2247/BD!AK2247-1</f>
        <v>0</v>
      </c>
      <c r="AR2247" s="91">
        <f>IF(BD!AN2247="","",IF(BD!AJ2247="","",BD!AN2247/BD!AJ2247-1))</f>
      </c>
      <c r="AS2247" s="91">
        <f>IF(BD!AN2247="","",IF(BD!AN2247&lt;BD!AL2247,"ABAIXO DA META","DENTRO DA META"))</f>
      </c>
      <c r="AT2247" s="91" t="str">
        <f>IF(BD!AJ2247="","EM ANÁLISE",IF(BD!AP2247&gt;=BD!AN2247,"GO", "NO GO"))</f>
        <v>EM ANÁLISE</v>
      </c>
      <c r="AU2247" s="97">
        <f>IF(AN2247="","",+BD!$AN2247-AJ2247)</f>
      </c>
      <c r="AV2247" s="98"/>
      <c r="AW2247" s="90">
        <f>BD!P2247*BD!AC2247</f>
        <v>0</v>
      </c>
      <c r="AX2247" s="90">
        <f>BD!V2247*BD!AC2247</f>
        <v>0</v>
      </c>
      <c r="AY2247" s="90">
        <f>IF(BD!AN2247="","",BD!AN2247*BD!AC2247)</f>
      </c>
      <c r="AZ2247" s="75" t="s">
        <v>123</v>
      </c>
      <c r="BA2247" s="75"/>
      <c r="BB2247" s="75"/>
      <c r="BC2247" s="75"/>
      <c r="BD2247" s="104"/>
      <c r="BE2247" s="104"/>
      <c r="BF2247" s="101"/>
      <c r="BG2247" s="101"/>
      <c r="BH2247" s="101"/>
      <c r="BI2247" s="101"/>
      <c r="BJ2247" s="101"/>
      <c r="BK2247" s="101"/>
      <c r="BL2247" s="101"/>
      <c r="BM2247" s="101"/>
      <c r="BN2247" s="101"/>
      <c r="BO2247" s="103"/>
      <c r="BP2247" s="101"/>
      <c r="BQ2247" s="101"/>
      <c r="BR2247" s="101"/>
      <c r="BS2247" s="101"/>
      <c r="BT2247" s="101"/>
      <c r="BU2247" s="101"/>
      <c r="BV2247" s="101"/>
      <c r="BW2247" s="101"/>
      <c r="BX2247" s="101"/>
      <c r="BY2247" s="101"/>
      <c r="BZ2247" s="101"/>
      <c r="CA2247" s="101"/>
      <c r="CB2247" s="101"/>
      <c r="CC2247" s="101"/>
      <c r="CD2247" s="101"/>
      <c r="CE2247" s="101"/>
      <c r="CF2247" s="101"/>
      <c r="CG2247" s="37" t="e">
        <f>VLOOKUP(Table_1[[#This Row],[EAN]],'[1]Planilha1'!$E:$R,13,0)</f>
        <v>#N/A</v>
      </c>
      <c r="CI2247" s="188">
        <f>IF(Table_1[[#This Row],[STATUS MERCADO]]="GO",Table_1[[#This Row],[M. BRUTA TOTAL]],0)</f>
        <v>0</v>
      </c>
      <c r="CJ2247" s="188">
        <f>IF(Table_1[[#This Row],[STATUS MERCADO]]="GO",Table_1[[#This Row],[PV UNIT. REALIZADO]]*Table_1[[#This Row],[QUANTIDADE]],0)</f>
        <v>0</v>
      </c>
    </row>
    <row r="2248" ht="15" hidden="1">
      <c r="A2248" s="7"/>
      <c r="B2248" s="84" t="s">
        <v>400</v>
      </c>
      <c r="C2248" s="75">
        <v>223934</v>
      </c>
      <c r="D2248" s="75" t="s">
        <v>2589</v>
      </c>
      <c r="E2248" s="85">
        <v>7891035913105</v>
      </c>
      <c r="F2248" s="86" t="s">
        <v>2590</v>
      </c>
      <c r="G2248" s="75" t="s">
        <v>15</v>
      </c>
      <c r="H2248" s="75">
        <v>1180</v>
      </c>
      <c r="I2248" s="87" t="s">
        <v>1619</v>
      </c>
      <c r="J2248" s="75" t="s">
        <v>289</v>
      </c>
      <c r="K2248" s="88" t="s">
        <v>1177</v>
      </c>
      <c r="L2248" s="88">
        <v>12</v>
      </c>
      <c r="M2248" s="88">
        <v>0</v>
      </c>
      <c r="N2248" s="75" t="s">
        <v>85</v>
      </c>
      <c r="O2248" s="75" t="s">
        <v>1739</v>
      </c>
      <c r="P2248" s="89"/>
      <c r="Q2248" s="90">
        <f>(17/100+7.6/100+1.65/100)*P2248</f>
        <v>0</v>
      </c>
      <c r="R2248" s="90"/>
      <c r="S2248" s="90"/>
      <c r="T2248" s="90"/>
      <c r="U2248" s="90"/>
      <c r="V2248" s="90">
        <f>+P2248-Q2248+R2248+S2248+T2248+U2248</f>
        <v>0</v>
      </c>
      <c r="W2248" s="91">
        <f>(1.02/100)</f>
        <v>1.02E-2</v>
      </c>
      <c r="X2248" s="91">
        <v>4.8E-3</v>
      </c>
      <c r="Y2248" s="91">
        <v>0.17</v>
      </c>
      <c r="Z2248" s="91">
        <v>1.65E-2</v>
      </c>
      <c r="AA2248" s="91">
        <v>7.6E-2</v>
      </c>
      <c r="AB2248" s="91">
        <f>SUM(W2248:AA2248)</f>
        <v>0.2775</v>
      </c>
      <c r="AC2248" s="75">
        <v>12</v>
      </c>
      <c r="AD2248" s="92">
        <f>IF(AL2248="","",+AC2248*AL2248)</f>
      </c>
      <c r="AE2248" s="93">
        <f>IF(AL2248="","",+AL2248*AB2248)</f>
      </c>
      <c r="AF2248" s="92">
        <f>IF(AL2248="","",+AL2248-AE2248)</f>
      </c>
      <c r="AG2248" s="93">
        <f>+V2248</f>
        <v>0</v>
      </c>
      <c r="AH2248" s="92">
        <f>IF(AF2248="","",+AF2248-AG2248)</f>
      </c>
      <c r="AI2248" s="92">
        <f>IF(AH2248="","",+AH2248*AC2248)</f>
      </c>
      <c r="AJ2248" s="93"/>
      <c r="AK2248" s="94">
        <v>0.33</v>
      </c>
      <c r="AL2248" s="93">
        <f>IF(V2248=0,"",V2248/(1-AB2248-AK2248))</f>
      </c>
      <c r="AM2248" s="95">
        <v>0.33</v>
      </c>
      <c r="AN2248" s="93">
        <f>IF(V2248=0,"",V2248/(1-AB2248-AM2248))</f>
      </c>
      <c r="AO2248" s="96">
        <v>1.2</v>
      </c>
      <c r="AP2248" s="93">
        <f>IF(BD!AJ2248="","",BD!AJ2248*BD!AO2248)</f>
      </c>
      <c r="AQ2248" s="91">
        <f>BD!AM2248/BD!AK2248-1</f>
        <v>0</v>
      </c>
      <c r="AR2248" s="91">
        <f>IF(BD!AN2248="","",IF(BD!AJ2248="","",BD!AN2248/BD!AJ2248-1))</f>
      </c>
      <c r="AS2248" s="91">
        <f>IF(BD!AN2248="","",IF(BD!AN2248&lt;BD!AL2248,"ABAIXO DA META","DENTRO DA META"))</f>
      </c>
      <c r="AT2248" s="91" t="str">
        <f>IF(BD!AJ2248="","EM ANÁLISE",IF(BD!AP2248&gt;=BD!AN2248,"GO", "NO GO"))</f>
        <v>EM ANÁLISE</v>
      </c>
      <c r="AU2248" s="97">
        <f>IF(AN2248="","",+BD!$AN2248-AJ2248)</f>
      </c>
      <c r="AV2248" s="98"/>
      <c r="AW2248" s="90">
        <f>BD!P2248*BD!AC2248</f>
        <v>0</v>
      </c>
      <c r="AX2248" s="90">
        <f>BD!V2248*BD!AC2248</f>
        <v>0</v>
      </c>
      <c r="AY2248" s="90">
        <f>IF(BD!AN2248="","",BD!AN2248*BD!AC2248)</f>
      </c>
      <c r="AZ2248" s="75" t="s">
        <v>123</v>
      </c>
      <c r="BA2248" s="75"/>
      <c r="BB2248" s="75"/>
      <c r="BC2248" s="75"/>
      <c r="BD2248" s="104"/>
      <c r="BE2248" s="104"/>
      <c r="BF2248" s="101"/>
      <c r="BG2248" s="101"/>
      <c r="BH2248" s="101"/>
      <c r="BI2248" s="101"/>
      <c r="BJ2248" s="101"/>
      <c r="BK2248" s="101"/>
      <c r="BL2248" s="101"/>
      <c r="BM2248" s="101"/>
      <c r="BN2248" s="101"/>
      <c r="BO2248" s="103"/>
      <c r="BP2248" s="101"/>
      <c r="BQ2248" s="101"/>
      <c r="BR2248" s="101"/>
      <c r="BS2248" s="101"/>
      <c r="BT2248" s="101"/>
      <c r="BU2248" s="101"/>
      <c r="BV2248" s="101"/>
      <c r="BW2248" s="101"/>
      <c r="BX2248" s="101"/>
      <c r="BY2248" s="101"/>
      <c r="BZ2248" s="101"/>
      <c r="CA2248" s="101"/>
      <c r="CB2248" s="101"/>
      <c r="CC2248" s="101"/>
      <c r="CD2248" s="101"/>
      <c r="CE2248" s="101"/>
      <c r="CF2248" s="101"/>
      <c r="CG2248" s="37" t="e">
        <f>VLOOKUP(Table_1[[#This Row],[EAN]],'[1]Planilha1'!$E:$R,13,0)</f>
        <v>#N/A</v>
      </c>
      <c r="CI2248" s="188">
        <f>IF(Table_1[[#This Row],[STATUS MERCADO]]="GO",Table_1[[#This Row],[M. BRUTA TOTAL]],0)</f>
        <v>0</v>
      </c>
      <c r="CJ2248" s="188">
        <f>IF(Table_1[[#This Row],[STATUS MERCADO]]="GO",Table_1[[#This Row],[PV UNIT. REALIZADO]]*Table_1[[#This Row],[QUANTIDADE]],0)</f>
        <v>0</v>
      </c>
    </row>
    <row r="2249" ht="15" hidden="1">
      <c r="A2249" s="7"/>
      <c r="B2249" s="84" t="s">
        <v>400</v>
      </c>
      <c r="C2249" s="75">
        <v>223935</v>
      </c>
      <c r="D2249" s="75">
        <v>91313</v>
      </c>
      <c r="E2249" s="85">
        <v>7891035913136</v>
      </c>
      <c r="F2249" s="86" t="s">
        <v>2591</v>
      </c>
      <c r="G2249" s="75" t="s">
        <v>15</v>
      </c>
      <c r="H2249" s="75">
        <v>1180</v>
      </c>
      <c r="I2249" s="87" t="s">
        <v>1619</v>
      </c>
      <c r="J2249" s="75" t="s">
        <v>289</v>
      </c>
      <c r="K2249" s="88" t="s">
        <v>1177</v>
      </c>
      <c r="L2249" s="88">
        <v>12</v>
      </c>
      <c r="M2249" s="88">
        <v>0</v>
      </c>
      <c r="N2249" s="75" t="s">
        <v>85</v>
      </c>
      <c r="O2249" s="75" t="s">
        <v>1739</v>
      </c>
      <c r="P2249" s="89"/>
      <c r="Q2249" s="90">
        <f>(17/100+7.6/100+1.65/100)*P2249</f>
        <v>0</v>
      </c>
      <c r="R2249" s="90"/>
      <c r="S2249" s="90"/>
      <c r="T2249" s="90"/>
      <c r="U2249" s="90"/>
      <c r="V2249" s="90">
        <f>+P2249-Q2249+R2249+S2249+T2249+U2249</f>
        <v>0</v>
      </c>
      <c r="W2249" s="91">
        <f>(1.02/100)</f>
        <v>1.02E-2</v>
      </c>
      <c r="X2249" s="91">
        <v>4.8E-3</v>
      </c>
      <c r="Y2249" s="91">
        <v>0.17</v>
      </c>
      <c r="Z2249" s="91">
        <v>1.65E-2</v>
      </c>
      <c r="AA2249" s="91">
        <v>7.6E-2</v>
      </c>
      <c r="AB2249" s="91">
        <f>SUM(W2249:AA2249)</f>
        <v>0.2775</v>
      </c>
      <c r="AC2249" s="75">
        <v>12</v>
      </c>
      <c r="AD2249" s="92">
        <f>IF(AL2249="","",+AC2249*AL2249)</f>
      </c>
      <c r="AE2249" s="93">
        <f>IF(AL2249="","",+AL2249*AB2249)</f>
      </c>
      <c r="AF2249" s="92">
        <f>IF(AL2249="","",+AL2249-AE2249)</f>
      </c>
      <c r="AG2249" s="93">
        <f>+V2249</f>
        <v>0</v>
      </c>
      <c r="AH2249" s="92">
        <f>IF(AF2249="","",+AF2249-AG2249)</f>
      </c>
      <c r="AI2249" s="92">
        <f>IF(AH2249="","",+AH2249*AC2249)</f>
      </c>
      <c r="AJ2249" s="93"/>
      <c r="AK2249" s="94">
        <v>0.33</v>
      </c>
      <c r="AL2249" s="93">
        <f>IF(V2249=0,"",V2249/(1-AB2249-AK2249))</f>
      </c>
      <c r="AM2249" s="95">
        <v>0.33</v>
      </c>
      <c r="AN2249" s="93">
        <f>IF(V2249=0,"",V2249/(1-AB2249-AM2249))</f>
      </c>
      <c r="AO2249" s="96">
        <v>1.2</v>
      </c>
      <c r="AP2249" s="93">
        <f>IF(BD!AJ2249="","",BD!AJ2249*BD!AO2249)</f>
      </c>
      <c r="AQ2249" s="91">
        <f>BD!AM2249/BD!AK2249-1</f>
        <v>0</v>
      </c>
      <c r="AR2249" s="91">
        <f>IF(BD!AN2249="","",IF(BD!AJ2249="","",BD!AN2249/BD!AJ2249-1))</f>
      </c>
      <c r="AS2249" s="91">
        <f>IF(BD!AN2249="","",IF(BD!AN2249&lt;BD!AL2249,"ABAIXO DA META","DENTRO DA META"))</f>
      </c>
      <c r="AT2249" s="91" t="str">
        <f>IF(BD!AJ2249="","EM ANÁLISE",IF(BD!AP2249&gt;=BD!AN2249,"GO", "NO GO"))</f>
        <v>EM ANÁLISE</v>
      </c>
      <c r="AU2249" s="97">
        <f>IF(AN2249="","",+BD!$AN2249-AJ2249)</f>
      </c>
      <c r="AV2249" s="98"/>
      <c r="AW2249" s="90">
        <f>BD!P2249*BD!AC2249</f>
        <v>0</v>
      </c>
      <c r="AX2249" s="90">
        <f>BD!V2249*BD!AC2249</f>
        <v>0</v>
      </c>
      <c r="AY2249" s="90">
        <f>IF(BD!AN2249="","",BD!AN2249*BD!AC2249)</f>
      </c>
      <c r="AZ2249" s="75" t="s">
        <v>123</v>
      </c>
      <c r="BA2249" s="75"/>
      <c r="BB2249" s="75"/>
      <c r="BC2249" s="75"/>
      <c r="BD2249" s="104"/>
      <c r="BE2249" s="104"/>
      <c r="BF2249" s="101"/>
      <c r="BG2249" s="101"/>
      <c r="BH2249" s="101"/>
      <c r="BI2249" s="101"/>
      <c r="BJ2249" s="101"/>
      <c r="BK2249" s="101"/>
      <c r="BL2249" s="101"/>
      <c r="BM2249" s="101"/>
      <c r="BN2249" s="101"/>
      <c r="BO2249" s="103"/>
      <c r="BP2249" s="101"/>
      <c r="BQ2249" s="101"/>
      <c r="BR2249" s="101"/>
      <c r="BS2249" s="101"/>
      <c r="BT2249" s="101"/>
      <c r="BU2249" s="101"/>
      <c r="BV2249" s="101"/>
      <c r="BW2249" s="101"/>
      <c r="BX2249" s="101"/>
      <c r="BY2249" s="101"/>
      <c r="BZ2249" s="101"/>
      <c r="CA2249" s="101"/>
      <c r="CB2249" s="101"/>
      <c r="CC2249" s="101"/>
      <c r="CD2249" s="101"/>
      <c r="CE2249" s="101"/>
      <c r="CF2249" s="101"/>
      <c r="CG2249" s="37" t="e">
        <f>VLOOKUP(Table_1[[#This Row],[EAN]],'[1]Planilha1'!$E:$R,13,0)</f>
        <v>#N/A</v>
      </c>
      <c r="CI2249" s="188">
        <f>IF(Table_1[[#This Row],[STATUS MERCADO]]="GO",Table_1[[#This Row],[M. BRUTA TOTAL]],0)</f>
        <v>0</v>
      </c>
      <c r="CJ2249" s="188">
        <f>IF(Table_1[[#This Row],[STATUS MERCADO]]="GO",Table_1[[#This Row],[PV UNIT. REALIZADO]]*Table_1[[#This Row],[QUANTIDADE]],0)</f>
        <v>0</v>
      </c>
    </row>
    <row r="2250" ht="15" hidden="1">
      <c r="A2250" s="7"/>
      <c r="B2250" s="84" t="s">
        <v>400</v>
      </c>
      <c r="C2250" s="75">
        <v>223936</v>
      </c>
      <c r="D2250" s="75">
        <v>3076540</v>
      </c>
      <c r="E2250" s="85">
        <v>7896222717788</v>
      </c>
      <c r="F2250" s="86" t="s">
        <v>2592</v>
      </c>
      <c r="G2250" s="75" t="s">
        <v>15</v>
      </c>
      <c r="H2250" s="75">
        <v>1150</v>
      </c>
      <c r="I2250" s="87" t="s">
        <v>1577</v>
      </c>
      <c r="J2250" s="75" t="s">
        <v>1578</v>
      </c>
      <c r="K2250" s="88" t="s">
        <v>1177</v>
      </c>
      <c r="L2250" s="88">
        <v>24</v>
      </c>
      <c r="M2250" s="88">
        <v>0</v>
      </c>
      <c r="N2250" s="75" t="s">
        <v>85</v>
      </c>
      <c r="O2250" s="75" t="s">
        <v>1739</v>
      </c>
      <c r="P2250" s="89"/>
      <c r="Q2250" s="90">
        <f>(17/100+7.6/100+1.65/100)*P2250</f>
        <v>0</v>
      </c>
      <c r="R2250" s="90"/>
      <c r="S2250" s="90"/>
      <c r="T2250" s="90"/>
      <c r="U2250" s="90"/>
      <c r="V2250" s="90">
        <f>+P2250-Q2250+R2250+S2250+T2250+U2250</f>
        <v>0</v>
      </c>
      <c r="W2250" s="91">
        <f>(1.02/100)</f>
        <v>1.02E-2</v>
      </c>
      <c r="X2250" s="91">
        <v>4.8E-3</v>
      </c>
      <c r="Y2250" s="91">
        <v>0.17</v>
      </c>
      <c r="Z2250" s="91">
        <v>1.65E-2</v>
      </c>
      <c r="AA2250" s="91">
        <v>7.6E-2</v>
      </c>
      <c r="AB2250" s="91">
        <f>SUM(W2250:AA2250)</f>
        <v>0.2775</v>
      </c>
      <c r="AC2250" s="75">
        <v>12</v>
      </c>
      <c r="AD2250" s="92">
        <f>IF(AL2250="","",+AC2250*AL2250)</f>
      </c>
      <c r="AE2250" s="93">
        <f>IF(AL2250="","",+AL2250*AB2250)</f>
      </c>
      <c r="AF2250" s="92">
        <f>IF(AL2250="","",+AL2250-AE2250)</f>
      </c>
      <c r="AG2250" s="93">
        <f>+V2250</f>
        <v>0</v>
      </c>
      <c r="AH2250" s="92">
        <f>IF(AF2250="","",+AF2250-AG2250)</f>
      </c>
      <c r="AI2250" s="92">
        <f>IF(AH2250="","",+AH2250*AC2250)</f>
      </c>
      <c r="AJ2250" s="93"/>
      <c r="AK2250" s="94">
        <v>0.33</v>
      </c>
      <c r="AL2250" s="93">
        <f>IF(V2250=0,"",V2250/(1-AB2250-AK2250))</f>
      </c>
      <c r="AM2250" s="95">
        <v>0.33</v>
      </c>
      <c r="AN2250" s="93">
        <f>IF(V2250=0,"",V2250/(1-AB2250-AM2250))</f>
      </c>
      <c r="AO2250" s="96">
        <v>1.2</v>
      </c>
      <c r="AP2250" s="93">
        <f>IF(BD!AJ2250="","",BD!AJ2250*BD!AO2250)</f>
      </c>
      <c r="AQ2250" s="91">
        <f>BD!AM2250/BD!AK2250-1</f>
        <v>0</v>
      </c>
      <c r="AR2250" s="91">
        <f>IF(BD!AN2250="","",IF(BD!AJ2250="","",BD!AN2250/BD!AJ2250-1))</f>
      </c>
      <c r="AS2250" s="91">
        <f>IF(BD!AN2250="","",IF(BD!AN2250&lt;BD!AL2250,"ABAIXO DA META","DENTRO DA META"))</f>
      </c>
      <c r="AT2250" s="91" t="str">
        <f>IF(BD!AJ2250="","EM ANÁLISE",IF(BD!AP2250&gt;=BD!AN2250,"GO", "NO GO"))</f>
        <v>EM ANÁLISE</v>
      </c>
      <c r="AU2250" s="97">
        <f>IF(AN2250="","",+BD!$AN2250-AJ2250)</f>
      </c>
      <c r="AV2250" s="98"/>
      <c r="AW2250" s="90">
        <f>BD!P2250*BD!AC2250</f>
        <v>0</v>
      </c>
      <c r="AX2250" s="90">
        <f>BD!V2250*BD!AC2250</f>
        <v>0</v>
      </c>
      <c r="AY2250" s="90">
        <f>IF(BD!AN2250="","",BD!AN2250*BD!AC2250)</f>
      </c>
      <c r="AZ2250" s="75" t="s">
        <v>123</v>
      </c>
      <c r="BA2250" s="75"/>
      <c r="BB2250" s="75"/>
      <c r="BC2250" s="75"/>
      <c r="BD2250" s="104"/>
      <c r="BE2250" s="104"/>
      <c r="BF2250" s="101"/>
      <c r="BG2250" s="101"/>
      <c r="BH2250" s="101"/>
      <c r="BI2250" s="101"/>
      <c r="BJ2250" s="101"/>
      <c r="BK2250" s="101"/>
      <c r="BL2250" s="101"/>
      <c r="BM2250" s="101"/>
      <c r="BN2250" s="101"/>
      <c r="BO2250" s="103"/>
      <c r="BP2250" s="101"/>
      <c r="BQ2250" s="101"/>
      <c r="BR2250" s="101"/>
      <c r="BS2250" s="101"/>
      <c r="BT2250" s="101"/>
      <c r="BU2250" s="101"/>
      <c r="BV2250" s="101"/>
      <c r="BW2250" s="101"/>
      <c r="BX2250" s="101"/>
      <c r="BY2250" s="101"/>
      <c r="BZ2250" s="101"/>
      <c r="CA2250" s="101"/>
      <c r="CB2250" s="101"/>
      <c r="CC2250" s="101"/>
      <c r="CD2250" s="101"/>
      <c r="CE2250" s="101"/>
      <c r="CF2250" s="101"/>
      <c r="CG2250" s="37" t="e">
        <f>VLOOKUP(Table_1[[#This Row],[EAN]],'[1]Planilha1'!$E:$R,13,0)</f>
        <v>#N/A</v>
      </c>
      <c r="CI2250" s="188">
        <f>IF(Table_1[[#This Row],[STATUS MERCADO]]="GO",Table_1[[#This Row],[M. BRUTA TOTAL]],0)</f>
        <v>0</v>
      </c>
      <c r="CJ2250" s="188">
        <f>IF(Table_1[[#This Row],[STATUS MERCADO]]="GO",Table_1[[#This Row],[PV UNIT. REALIZADO]]*Table_1[[#This Row],[QUANTIDADE]],0)</f>
        <v>0</v>
      </c>
    </row>
    <row r="2251" ht="15" hidden="1">
      <c r="A2251" s="7"/>
      <c r="B2251" s="84" t="s">
        <v>400</v>
      </c>
      <c r="C2251" s="75">
        <v>223937</v>
      </c>
      <c r="D2251" s="75">
        <v>3070818</v>
      </c>
      <c r="E2251" s="85">
        <v>7896222718846</v>
      </c>
      <c r="F2251" s="86" t="s">
        <v>2593</v>
      </c>
      <c r="G2251" s="75" t="s">
        <v>15</v>
      </c>
      <c r="H2251" s="75">
        <v>1150</v>
      </c>
      <c r="I2251" s="87" t="s">
        <v>1577</v>
      </c>
      <c r="J2251" s="75" t="s">
        <v>1578</v>
      </c>
      <c r="K2251" s="88" t="s">
        <v>1177</v>
      </c>
      <c r="L2251" s="88">
        <v>24</v>
      </c>
      <c r="M2251" s="88">
        <v>0</v>
      </c>
      <c r="N2251" s="75" t="s">
        <v>85</v>
      </c>
      <c r="O2251" s="75" t="s">
        <v>1739</v>
      </c>
      <c r="P2251" s="89"/>
      <c r="Q2251" s="90">
        <f>(17/100+7.6/100+1.65/100)*P2251</f>
        <v>0</v>
      </c>
      <c r="R2251" s="90"/>
      <c r="S2251" s="90"/>
      <c r="T2251" s="90"/>
      <c r="U2251" s="90"/>
      <c r="V2251" s="90">
        <f>+P2251-Q2251+R2251+S2251+T2251+U2251</f>
        <v>0</v>
      </c>
      <c r="W2251" s="91">
        <f>(1.02/100)</f>
        <v>1.02E-2</v>
      </c>
      <c r="X2251" s="91">
        <v>4.8E-3</v>
      </c>
      <c r="Y2251" s="91">
        <v>0.17</v>
      </c>
      <c r="Z2251" s="91">
        <v>1.65E-2</v>
      </c>
      <c r="AA2251" s="91">
        <v>7.6E-2</v>
      </c>
      <c r="AB2251" s="91">
        <f>SUM(W2251:AA2251)</f>
        <v>0.2775</v>
      </c>
      <c r="AC2251" s="75">
        <v>12</v>
      </c>
      <c r="AD2251" s="92">
        <f>IF(AL2251="","",+AC2251*AL2251)</f>
      </c>
      <c r="AE2251" s="93">
        <f>IF(AL2251="","",+AL2251*AB2251)</f>
      </c>
      <c r="AF2251" s="92">
        <f>IF(AL2251="","",+AL2251-AE2251)</f>
      </c>
      <c r="AG2251" s="93">
        <f>+V2251</f>
        <v>0</v>
      </c>
      <c r="AH2251" s="92">
        <f>IF(AF2251="","",+AF2251-AG2251)</f>
      </c>
      <c r="AI2251" s="92">
        <f>IF(AH2251="","",+AH2251*AC2251)</f>
      </c>
      <c r="AJ2251" s="93"/>
      <c r="AK2251" s="94">
        <v>0.33</v>
      </c>
      <c r="AL2251" s="93">
        <f>IF(V2251=0,"",V2251/(1-AB2251-AK2251))</f>
      </c>
      <c r="AM2251" s="95">
        <v>0.33</v>
      </c>
      <c r="AN2251" s="93">
        <f>IF(V2251=0,"",V2251/(1-AB2251-AM2251))</f>
      </c>
      <c r="AO2251" s="96">
        <v>1.2</v>
      </c>
      <c r="AP2251" s="93">
        <f>IF(BD!AJ2251="","",BD!AJ2251*BD!AO2251)</f>
      </c>
      <c r="AQ2251" s="91">
        <f>BD!AM2251/BD!AK2251-1</f>
        <v>0</v>
      </c>
      <c r="AR2251" s="91">
        <f>IF(BD!AN2251="","",IF(BD!AJ2251="","",BD!AN2251/BD!AJ2251-1))</f>
      </c>
      <c r="AS2251" s="91">
        <f>IF(BD!AN2251="","",IF(BD!AN2251&lt;BD!AL2251,"ABAIXO DA META","DENTRO DA META"))</f>
      </c>
      <c r="AT2251" s="91" t="str">
        <f>IF(BD!AJ2251="","EM ANÁLISE",IF(BD!AP2251&gt;=BD!AN2251,"GO", "NO GO"))</f>
        <v>EM ANÁLISE</v>
      </c>
      <c r="AU2251" s="97">
        <f>IF(AN2251="","",+BD!$AN2251-AJ2251)</f>
      </c>
      <c r="AV2251" s="98"/>
      <c r="AW2251" s="90">
        <f>BD!P2251*BD!AC2251</f>
        <v>0</v>
      </c>
      <c r="AX2251" s="90">
        <f>BD!V2251*BD!AC2251</f>
        <v>0</v>
      </c>
      <c r="AY2251" s="90">
        <f>IF(BD!AN2251="","",BD!AN2251*BD!AC2251)</f>
      </c>
      <c r="AZ2251" s="75" t="s">
        <v>123</v>
      </c>
      <c r="BA2251" s="75"/>
      <c r="BB2251" s="75"/>
      <c r="BC2251" s="75"/>
      <c r="BD2251" s="104"/>
      <c r="BE2251" s="104"/>
      <c r="BF2251" s="101"/>
      <c r="BG2251" s="101"/>
      <c r="BH2251" s="101"/>
      <c r="BI2251" s="101"/>
      <c r="BJ2251" s="101"/>
      <c r="BK2251" s="101"/>
      <c r="BL2251" s="101"/>
      <c r="BM2251" s="101"/>
      <c r="BN2251" s="101"/>
      <c r="BO2251" s="103"/>
      <c r="BP2251" s="101"/>
      <c r="BQ2251" s="101"/>
      <c r="BR2251" s="101"/>
      <c r="BS2251" s="101"/>
      <c r="BT2251" s="101"/>
      <c r="BU2251" s="101"/>
      <c r="BV2251" s="101"/>
      <c r="BW2251" s="101"/>
      <c r="BX2251" s="101"/>
      <c r="BY2251" s="101"/>
      <c r="BZ2251" s="101"/>
      <c r="CA2251" s="101"/>
      <c r="CB2251" s="101"/>
      <c r="CC2251" s="101"/>
      <c r="CD2251" s="101"/>
      <c r="CE2251" s="101"/>
      <c r="CF2251" s="101"/>
      <c r="CG2251" s="37" t="e">
        <f>VLOOKUP(Table_1[[#This Row],[EAN]],'[1]Planilha1'!$E:$R,13,0)</f>
        <v>#N/A</v>
      </c>
      <c r="CI2251" s="188">
        <f>IF(Table_1[[#This Row],[STATUS MERCADO]]="GO",Table_1[[#This Row],[M. BRUTA TOTAL]],0)</f>
        <v>0</v>
      </c>
      <c r="CJ2251" s="188">
        <f>IF(Table_1[[#This Row],[STATUS MERCADO]]="GO",Table_1[[#This Row],[PV UNIT. REALIZADO]]*Table_1[[#This Row],[QUANTIDADE]],0)</f>
        <v>0</v>
      </c>
    </row>
    <row r="2252" ht="15" hidden="1">
      <c r="A2252" s="7"/>
      <c r="B2252" s="84" t="s">
        <v>400</v>
      </c>
      <c r="C2252" s="75">
        <v>223938</v>
      </c>
      <c r="D2252" s="75">
        <v>3076542</v>
      </c>
      <c r="E2252" s="85">
        <v>7896222716262</v>
      </c>
      <c r="F2252" s="86" t="s">
        <v>2594</v>
      </c>
      <c r="G2252" s="75" t="s">
        <v>15</v>
      </c>
      <c r="H2252" s="75">
        <v>1150</v>
      </c>
      <c r="I2252" s="87" t="s">
        <v>1577</v>
      </c>
      <c r="J2252" s="75" t="s">
        <v>1578</v>
      </c>
      <c r="K2252" s="88" t="s">
        <v>1177</v>
      </c>
      <c r="L2252" s="88">
        <v>24</v>
      </c>
      <c r="M2252" s="88">
        <v>0</v>
      </c>
      <c r="N2252" s="75" t="s">
        <v>85</v>
      </c>
      <c r="O2252" s="75" t="s">
        <v>1739</v>
      </c>
      <c r="P2252" s="89"/>
      <c r="Q2252" s="90">
        <f>(17/100+7.6/100+1.65/100)*P2252</f>
        <v>0</v>
      </c>
      <c r="R2252" s="90"/>
      <c r="S2252" s="90"/>
      <c r="T2252" s="90"/>
      <c r="U2252" s="90"/>
      <c r="V2252" s="90">
        <f>+P2252-Q2252+R2252+S2252+T2252+U2252</f>
        <v>0</v>
      </c>
      <c r="W2252" s="91">
        <f>(1.02/100)</f>
        <v>1.02E-2</v>
      </c>
      <c r="X2252" s="91">
        <v>4.8E-3</v>
      </c>
      <c r="Y2252" s="91">
        <v>0.17</v>
      </c>
      <c r="Z2252" s="91">
        <v>1.65E-2</v>
      </c>
      <c r="AA2252" s="91">
        <v>7.6E-2</v>
      </c>
      <c r="AB2252" s="91">
        <f>SUM(W2252:AA2252)</f>
        <v>0.2775</v>
      </c>
      <c r="AC2252" s="75">
        <v>12</v>
      </c>
      <c r="AD2252" s="92">
        <f>IF(AL2252="","",+AC2252*AL2252)</f>
      </c>
      <c r="AE2252" s="93">
        <f>IF(AL2252="","",+AL2252*AB2252)</f>
      </c>
      <c r="AF2252" s="92">
        <f>IF(AL2252="","",+AL2252-AE2252)</f>
      </c>
      <c r="AG2252" s="93">
        <f>+V2252</f>
        <v>0</v>
      </c>
      <c r="AH2252" s="92">
        <f>IF(AF2252="","",+AF2252-AG2252)</f>
      </c>
      <c r="AI2252" s="92">
        <f>IF(AH2252="","",+AH2252*AC2252)</f>
      </c>
      <c r="AJ2252" s="93"/>
      <c r="AK2252" s="94">
        <v>0.33</v>
      </c>
      <c r="AL2252" s="93">
        <f>IF(V2252=0,"",V2252/(1-AB2252-AK2252))</f>
      </c>
      <c r="AM2252" s="95">
        <v>0.33</v>
      </c>
      <c r="AN2252" s="93">
        <f>IF(V2252=0,"",V2252/(1-AB2252-AM2252))</f>
      </c>
      <c r="AO2252" s="96">
        <v>1.2</v>
      </c>
      <c r="AP2252" s="93">
        <f>IF(BD!AJ2252="","",BD!AJ2252*BD!AO2252)</f>
      </c>
      <c r="AQ2252" s="91">
        <f>BD!AM2252/BD!AK2252-1</f>
        <v>0</v>
      </c>
      <c r="AR2252" s="91">
        <f>IF(BD!AN2252="","",IF(BD!AJ2252="","",BD!AN2252/BD!AJ2252-1))</f>
      </c>
      <c r="AS2252" s="91">
        <f>IF(BD!AN2252="","",IF(BD!AN2252&lt;BD!AL2252,"ABAIXO DA META","DENTRO DA META"))</f>
      </c>
      <c r="AT2252" s="91" t="str">
        <f>IF(BD!AJ2252="","EM ANÁLISE",IF(BD!AP2252&gt;=BD!AN2252,"GO", "NO GO"))</f>
        <v>EM ANÁLISE</v>
      </c>
      <c r="AU2252" s="97">
        <f>IF(AN2252="","",+BD!$AN2252-AJ2252)</f>
      </c>
      <c r="AV2252" s="98"/>
      <c r="AW2252" s="90">
        <f>BD!P2252*BD!AC2252</f>
        <v>0</v>
      </c>
      <c r="AX2252" s="90">
        <f>BD!V2252*BD!AC2252</f>
        <v>0</v>
      </c>
      <c r="AY2252" s="90">
        <f>IF(BD!AN2252="","",BD!AN2252*BD!AC2252)</f>
      </c>
      <c r="AZ2252" s="75" t="s">
        <v>123</v>
      </c>
      <c r="BA2252" s="75"/>
      <c r="BB2252" s="75"/>
      <c r="BC2252" s="75"/>
      <c r="BD2252" s="104"/>
      <c r="BE2252" s="104"/>
      <c r="BF2252" s="101"/>
      <c r="BG2252" s="101"/>
      <c r="BH2252" s="101"/>
      <c r="BI2252" s="101"/>
      <c r="BJ2252" s="101"/>
      <c r="BK2252" s="101"/>
      <c r="BL2252" s="101"/>
      <c r="BM2252" s="101"/>
      <c r="BN2252" s="101"/>
      <c r="BO2252" s="103"/>
      <c r="BP2252" s="101"/>
      <c r="BQ2252" s="101"/>
      <c r="BR2252" s="101"/>
      <c r="BS2252" s="101"/>
      <c r="BT2252" s="101"/>
      <c r="BU2252" s="101"/>
      <c r="BV2252" s="101"/>
      <c r="BW2252" s="101"/>
      <c r="BX2252" s="101"/>
      <c r="BY2252" s="101"/>
      <c r="BZ2252" s="101"/>
      <c r="CA2252" s="101"/>
      <c r="CB2252" s="101"/>
      <c r="CC2252" s="101"/>
      <c r="CD2252" s="101"/>
      <c r="CE2252" s="101"/>
      <c r="CF2252" s="101"/>
      <c r="CG2252" s="37" t="e">
        <f>VLOOKUP(Table_1[[#This Row],[EAN]],'[1]Planilha1'!$E:$R,13,0)</f>
        <v>#N/A</v>
      </c>
      <c r="CI2252" s="188">
        <f>IF(Table_1[[#This Row],[STATUS MERCADO]]="GO",Table_1[[#This Row],[M. BRUTA TOTAL]],0)</f>
        <v>0</v>
      </c>
      <c r="CJ2252" s="188">
        <f>IF(Table_1[[#This Row],[STATUS MERCADO]]="GO",Table_1[[#This Row],[PV UNIT. REALIZADO]]*Table_1[[#This Row],[QUANTIDADE]],0)</f>
        <v>0</v>
      </c>
    </row>
    <row r="2253" ht="15" hidden="1">
      <c r="A2253" s="7"/>
      <c r="B2253" s="84" t="s">
        <v>400</v>
      </c>
      <c r="C2253" s="75">
        <v>223939</v>
      </c>
      <c r="D2253" s="75">
        <v>3084071</v>
      </c>
      <c r="E2253" s="85">
        <v>7896222720535</v>
      </c>
      <c r="F2253" s="86" t="s">
        <v>2595</v>
      </c>
      <c r="G2253" s="75" t="s">
        <v>15</v>
      </c>
      <c r="H2253" s="75">
        <v>1150</v>
      </c>
      <c r="I2253" s="87" t="s">
        <v>1577</v>
      </c>
      <c r="J2253" s="75" t="s">
        <v>2596</v>
      </c>
      <c r="K2253" s="88" t="s">
        <v>1177</v>
      </c>
      <c r="L2253" s="88">
        <v>12</v>
      </c>
      <c r="M2253" s="88">
        <v>0</v>
      </c>
      <c r="N2253" s="75" t="s">
        <v>85</v>
      </c>
      <c r="O2253" s="75" t="s">
        <v>1739</v>
      </c>
      <c r="P2253" s="89"/>
      <c r="Q2253" s="90">
        <f>(17/100+7.6/100+1.65/100)*P2253</f>
        <v>0</v>
      </c>
      <c r="R2253" s="90"/>
      <c r="S2253" s="90"/>
      <c r="T2253" s="90"/>
      <c r="U2253" s="90"/>
      <c r="V2253" s="90">
        <f>+P2253-Q2253+R2253+S2253+T2253+U2253</f>
        <v>0</v>
      </c>
      <c r="W2253" s="91">
        <f>(1.02/100)</f>
        <v>1.02E-2</v>
      </c>
      <c r="X2253" s="91">
        <v>4.8E-3</v>
      </c>
      <c r="Y2253" s="91">
        <v>0.17</v>
      </c>
      <c r="Z2253" s="91">
        <v>1.65E-2</v>
      </c>
      <c r="AA2253" s="91">
        <v>7.6E-2</v>
      </c>
      <c r="AB2253" s="91">
        <f>SUM(W2253:AA2253)</f>
        <v>0.2775</v>
      </c>
      <c r="AC2253" s="75">
        <v>12</v>
      </c>
      <c r="AD2253" s="92">
        <f>IF(AL2253="","",+AC2253*AL2253)</f>
      </c>
      <c r="AE2253" s="93">
        <f>IF(AL2253="","",+AL2253*AB2253)</f>
      </c>
      <c r="AF2253" s="92">
        <f>IF(AL2253="","",+AL2253-AE2253)</f>
      </c>
      <c r="AG2253" s="93">
        <f>+V2253</f>
        <v>0</v>
      </c>
      <c r="AH2253" s="92">
        <f>IF(AF2253="","",+AF2253-AG2253)</f>
      </c>
      <c r="AI2253" s="92">
        <f>IF(AH2253="","",+AH2253*AC2253)</f>
      </c>
      <c r="AJ2253" s="93"/>
      <c r="AK2253" s="94">
        <v>0.33</v>
      </c>
      <c r="AL2253" s="93">
        <f>IF(V2253=0,"",V2253/(1-AB2253-AK2253))</f>
      </c>
      <c r="AM2253" s="95">
        <v>0.33</v>
      </c>
      <c r="AN2253" s="93">
        <f>IF(V2253=0,"",V2253/(1-AB2253-AM2253))</f>
      </c>
      <c r="AO2253" s="96">
        <v>1.2</v>
      </c>
      <c r="AP2253" s="93">
        <f>IF(BD!AJ2253="","",BD!AJ2253*BD!AO2253)</f>
      </c>
      <c r="AQ2253" s="91">
        <f>BD!AM2253/BD!AK2253-1</f>
        <v>0</v>
      </c>
      <c r="AR2253" s="91">
        <f>IF(BD!AN2253="","",IF(BD!AJ2253="","",BD!AN2253/BD!AJ2253-1))</f>
      </c>
      <c r="AS2253" s="91">
        <f>IF(BD!AN2253="","",IF(BD!AN2253&lt;BD!AL2253,"ABAIXO DA META","DENTRO DA META"))</f>
      </c>
      <c r="AT2253" s="91" t="str">
        <f>IF(BD!AJ2253="","EM ANÁLISE",IF(BD!AP2253&gt;=BD!AN2253,"GO", "NO GO"))</f>
        <v>EM ANÁLISE</v>
      </c>
      <c r="AU2253" s="97">
        <f>IF(AN2253="","",+BD!$AN2253-AJ2253)</f>
      </c>
      <c r="AV2253" s="98"/>
      <c r="AW2253" s="90">
        <f>BD!P2253*BD!AC2253</f>
        <v>0</v>
      </c>
      <c r="AX2253" s="90">
        <f>BD!V2253*BD!AC2253</f>
        <v>0</v>
      </c>
      <c r="AY2253" s="90">
        <f>IF(BD!AN2253="","",BD!AN2253*BD!AC2253)</f>
      </c>
      <c r="AZ2253" s="75" t="s">
        <v>123</v>
      </c>
      <c r="BA2253" s="75"/>
      <c r="BB2253" s="75"/>
      <c r="BC2253" s="75"/>
      <c r="BD2253" s="104"/>
      <c r="BE2253" s="104"/>
      <c r="BF2253" s="101"/>
      <c r="BG2253" s="101"/>
      <c r="BH2253" s="101"/>
      <c r="BI2253" s="101"/>
      <c r="BJ2253" s="101"/>
      <c r="BK2253" s="101"/>
      <c r="BL2253" s="101"/>
      <c r="BM2253" s="101"/>
      <c r="BN2253" s="101"/>
      <c r="BO2253" s="103"/>
      <c r="BP2253" s="101"/>
      <c r="BQ2253" s="101"/>
      <c r="BR2253" s="101"/>
      <c r="BS2253" s="101"/>
      <c r="BT2253" s="101"/>
      <c r="BU2253" s="101"/>
      <c r="BV2253" s="101"/>
      <c r="BW2253" s="101"/>
      <c r="BX2253" s="101"/>
      <c r="BY2253" s="101"/>
      <c r="BZ2253" s="101"/>
      <c r="CA2253" s="101"/>
      <c r="CB2253" s="101"/>
      <c r="CC2253" s="101"/>
      <c r="CD2253" s="101"/>
      <c r="CE2253" s="101"/>
      <c r="CF2253" s="101"/>
      <c r="CG2253" s="37" t="e">
        <f>VLOOKUP(Table_1[[#This Row],[EAN]],'[1]Planilha1'!$E:$R,13,0)</f>
        <v>#N/A</v>
      </c>
      <c r="CI2253" s="188">
        <f>IF(Table_1[[#This Row],[STATUS MERCADO]]="GO",Table_1[[#This Row],[M. BRUTA TOTAL]],0)</f>
        <v>0</v>
      </c>
      <c r="CJ2253" s="188">
        <f>IF(Table_1[[#This Row],[STATUS MERCADO]]="GO",Table_1[[#This Row],[PV UNIT. REALIZADO]]*Table_1[[#This Row],[QUANTIDADE]],0)</f>
        <v>0</v>
      </c>
    </row>
    <row r="2254" ht="15" hidden="1">
      <c r="A2254" s="7"/>
      <c r="B2254" s="84" t="s">
        <v>400</v>
      </c>
      <c r="C2254" s="75">
        <v>223940</v>
      </c>
      <c r="D2254" s="75">
        <v>3084072</v>
      </c>
      <c r="E2254" s="85">
        <v>7896222720764</v>
      </c>
      <c r="F2254" s="86" t="s">
        <v>2597</v>
      </c>
      <c r="G2254" s="75" t="s">
        <v>15</v>
      </c>
      <c r="H2254" s="75">
        <v>1150</v>
      </c>
      <c r="I2254" s="87" t="s">
        <v>1577</v>
      </c>
      <c r="J2254" s="75" t="s">
        <v>2596</v>
      </c>
      <c r="K2254" s="88" t="s">
        <v>1177</v>
      </c>
      <c r="L2254" s="88">
        <v>12</v>
      </c>
      <c r="M2254" s="88">
        <v>0</v>
      </c>
      <c r="N2254" s="75" t="s">
        <v>85</v>
      </c>
      <c r="O2254" s="75" t="s">
        <v>1739</v>
      </c>
      <c r="P2254" s="89"/>
      <c r="Q2254" s="90">
        <f>(17/100+7.6/100+1.65/100)*P2254</f>
        <v>0</v>
      </c>
      <c r="R2254" s="90"/>
      <c r="S2254" s="90"/>
      <c r="T2254" s="90"/>
      <c r="U2254" s="90"/>
      <c r="V2254" s="90">
        <f>+P2254-Q2254+R2254+S2254+T2254+U2254</f>
        <v>0</v>
      </c>
      <c r="W2254" s="91">
        <f>(1.02/100)</f>
        <v>1.02E-2</v>
      </c>
      <c r="X2254" s="91">
        <v>4.8E-3</v>
      </c>
      <c r="Y2254" s="91">
        <v>0.17</v>
      </c>
      <c r="Z2254" s="91">
        <v>1.65E-2</v>
      </c>
      <c r="AA2254" s="91">
        <v>7.6E-2</v>
      </c>
      <c r="AB2254" s="91">
        <f>SUM(W2254:AA2254)</f>
        <v>0.2775</v>
      </c>
      <c r="AC2254" s="75">
        <v>12</v>
      </c>
      <c r="AD2254" s="92">
        <f>IF(AL2254="","",+AC2254*AL2254)</f>
      </c>
      <c r="AE2254" s="93">
        <f>IF(AL2254="","",+AL2254*AB2254)</f>
      </c>
      <c r="AF2254" s="92">
        <f>IF(AL2254="","",+AL2254-AE2254)</f>
      </c>
      <c r="AG2254" s="93">
        <f>+V2254</f>
        <v>0</v>
      </c>
      <c r="AH2254" s="92">
        <f>IF(AF2254="","",+AF2254-AG2254)</f>
      </c>
      <c r="AI2254" s="92">
        <f>IF(AH2254="","",+AH2254*AC2254)</f>
      </c>
      <c r="AJ2254" s="93"/>
      <c r="AK2254" s="94">
        <v>0.33</v>
      </c>
      <c r="AL2254" s="93">
        <f>IF(V2254=0,"",V2254/(1-AB2254-AK2254))</f>
      </c>
      <c r="AM2254" s="95">
        <v>0.33</v>
      </c>
      <c r="AN2254" s="93">
        <f>IF(V2254=0,"",V2254/(1-AB2254-AM2254))</f>
      </c>
      <c r="AO2254" s="96">
        <v>1.2</v>
      </c>
      <c r="AP2254" s="93">
        <f>IF(BD!AJ2254="","",BD!AJ2254*BD!AO2254)</f>
      </c>
      <c r="AQ2254" s="91">
        <f>BD!AM2254/BD!AK2254-1</f>
        <v>0</v>
      </c>
      <c r="AR2254" s="91">
        <f>IF(BD!AN2254="","",IF(BD!AJ2254="","",BD!AN2254/BD!AJ2254-1))</f>
      </c>
      <c r="AS2254" s="91">
        <f>IF(BD!AN2254="","",IF(BD!AN2254&lt;BD!AL2254,"ABAIXO DA META","DENTRO DA META"))</f>
      </c>
      <c r="AT2254" s="91" t="str">
        <f>IF(BD!AJ2254="","EM ANÁLISE",IF(BD!AP2254&gt;=BD!AN2254,"GO", "NO GO"))</f>
        <v>EM ANÁLISE</v>
      </c>
      <c r="AU2254" s="97">
        <f>IF(AN2254="","",+BD!$AN2254-AJ2254)</f>
      </c>
      <c r="AV2254" s="98"/>
      <c r="AW2254" s="90">
        <f>BD!P2254*BD!AC2254</f>
        <v>0</v>
      </c>
      <c r="AX2254" s="90">
        <f>BD!V2254*BD!AC2254</f>
        <v>0</v>
      </c>
      <c r="AY2254" s="90">
        <f>IF(BD!AN2254="","",BD!AN2254*BD!AC2254)</f>
      </c>
      <c r="AZ2254" s="75" t="s">
        <v>123</v>
      </c>
      <c r="BA2254" s="75"/>
      <c r="BB2254" s="75"/>
      <c r="BC2254" s="75"/>
      <c r="BD2254" s="104"/>
      <c r="BE2254" s="104"/>
      <c r="BF2254" s="101"/>
      <c r="BG2254" s="101"/>
      <c r="BH2254" s="101"/>
      <c r="BI2254" s="101"/>
      <c r="BJ2254" s="101"/>
      <c r="BK2254" s="101"/>
      <c r="BL2254" s="101"/>
      <c r="BM2254" s="101"/>
      <c r="BN2254" s="101"/>
      <c r="BO2254" s="103"/>
      <c r="BP2254" s="101"/>
      <c r="BQ2254" s="101"/>
      <c r="BR2254" s="101"/>
      <c r="BS2254" s="101"/>
      <c r="BT2254" s="101"/>
      <c r="BU2254" s="101"/>
      <c r="BV2254" s="101"/>
      <c r="BW2254" s="101"/>
      <c r="BX2254" s="101"/>
      <c r="BY2254" s="101"/>
      <c r="BZ2254" s="101"/>
      <c r="CA2254" s="101"/>
      <c r="CB2254" s="101"/>
      <c r="CC2254" s="101"/>
      <c r="CD2254" s="101"/>
      <c r="CE2254" s="101"/>
      <c r="CF2254" s="101"/>
      <c r="CG2254" s="37" t="e">
        <f>VLOOKUP(Table_1[[#This Row],[EAN]],'[1]Planilha1'!$E:$R,13,0)</f>
        <v>#N/A</v>
      </c>
      <c r="CI2254" s="188">
        <f>IF(Table_1[[#This Row],[STATUS MERCADO]]="GO",Table_1[[#This Row],[M. BRUTA TOTAL]],0)</f>
        <v>0</v>
      </c>
      <c r="CJ2254" s="188">
        <f>IF(Table_1[[#This Row],[STATUS MERCADO]]="GO",Table_1[[#This Row],[PV UNIT. REALIZADO]]*Table_1[[#This Row],[QUANTIDADE]],0)</f>
        <v>0</v>
      </c>
    </row>
    <row r="2255" ht="15" hidden="1">
      <c r="A2255" s="7"/>
      <c r="B2255" s="84" t="s">
        <v>400</v>
      </c>
      <c r="C2255" s="75">
        <v>223941</v>
      </c>
      <c r="D2255" s="75">
        <v>3070835</v>
      </c>
      <c r="E2255" s="85">
        <v>7896222720566</v>
      </c>
      <c r="F2255" s="86" t="s">
        <v>2598</v>
      </c>
      <c r="G2255" s="75" t="s">
        <v>15</v>
      </c>
      <c r="H2255" s="75">
        <v>1150</v>
      </c>
      <c r="I2255" s="87" t="s">
        <v>1577</v>
      </c>
      <c r="J2255" s="75" t="s">
        <v>1578</v>
      </c>
      <c r="K2255" s="88" t="s">
        <v>1177</v>
      </c>
      <c r="L2255" s="88">
        <v>24</v>
      </c>
      <c r="M2255" s="88">
        <v>0</v>
      </c>
      <c r="N2255" s="75" t="s">
        <v>85</v>
      </c>
      <c r="O2255" s="75" t="s">
        <v>1739</v>
      </c>
      <c r="P2255" s="89"/>
      <c r="Q2255" s="90">
        <f>(17/100+7.6/100+1.65/100)*P2255</f>
        <v>0</v>
      </c>
      <c r="R2255" s="90"/>
      <c r="S2255" s="90"/>
      <c r="T2255" s="90"/>
      <c r="U2255" s="90"/>
      <c r="V2255" s="90">
        <f>+P2255-Q2255+R2255+S2255+T2255+U2255</f>
        <v>0</v>
      </c>
      <c r="W2255" s="91">
        <f>(1.02/100)</f>
        <v>1.02E-2</v>
      </c>
      <c r="X2255" s="91">
        <v>4.8E-3</v>
      </c>
      <c r="Y2255" s="91">
        <v>0.17</v>
      </c>
      <c r="Z2255" s="91">
        <v>1.65E-2</v>
      </c>
      <c r="AA2255" s="91">
        <v>7.6E-2</v>
      </c>
      <c r="AB2255" s="91">
        <f>SUM(W2255:AA2255)</f>
        <v>0.2775</v>
      </c>
      <c r="AC2255" s="75">
        <v>12</v>
      </c>
      <c r="AD2255" s="92">
        <f>IF(AL2255="","",+AC2255*AL2255)</f>
      </c>
      <c r="AE2255" s="93">
        <f>IF(AL2255="","",+AL2255*AB2255)</f>
      </c>
      <c r="AF2255" s="92">
        <f>IF(AL2255="","",+AL2255-AE2255)</f>
      </c>
      <c r="AG2255" s="93">
        <f>+V2255</f>
        <v>0</v>
      </c>
      <c r="AH2255" s="92">
        <f>IF(AF2255="","",+AF2255-AG2255)</f>
      </c>
      <c r="AI2255" s="92">
        <f>IF(AH2255="","",+AH2255*AC2255)</f>
      </c>
      <c r="AJ2255" s="93"/>
      <c r="AK2255" s="94">
        <v>0.33</v>
      </c>
      <c r="AL2255" s="93">
        <f>IF(V2255=0,"",V2255/(1-AB2255-AK2255))</f>
      </c>
      <c r="AM2255" s="95">
        <v>0.33</v>
      </c>
      <c r="AN2255" s="93">
        <f>IF(V2255=0,"",V2255/(1-AB2255-AM2255))</f>
      </c>
      <c r="AO2255" s="96">
        <v>1.2</v>
      </c>
      <c r="AP2255" s="93">
        <f>IF(BD!AJ2255="","",BD!AJ2255*BD!AO2255)</f>
      </c>
      <c r="AQ2255" s="91">
        <f>BD!AM2255/BD!AK2255-1</f>
        <v>0</v>
      </c>
      <c r="AR2255" s="91">
        <f>IF(BD!AN2255="","",IF(BD!AJ2255="","",BD!AN2255/BD!AJ2255-1))</f>
      </c>
      <c r="AS2255" s="91">
        <f>IF(BD!AN2255="","",IF(BD!AN2255&lt;BD!AL2255,"ABAIXO DA META","DENTRO DA META"))</f>
      </c>
      <c r="AT2255" s="91" t="str">
        <f>IF(BD!AJ2255="","EM ANÁLISE",IF(BD!AP2255&gt;=BD!AN2255,"GO", "NO GO"))</f>
        <v>EM ANÁLISE</v>
      </c>
      <c r="AU2255" s="97">
        <f>IF(AN2255="","",+BD!$AN2255-AJ2255)</f>
      </c>
      <c r="AV2255" s="98"/>
      <c r="AW2255" s="90">
        <f>BD!P2255*BD!AC2255</f>
        <v>0</v>
      </c>
      <c r="AX2255" s="90">
        <f>BD!V2255*BD!AC2255</f>
        <v>0</v>
      </c>
      <c r="AY2255" s="90">
        <f>IF(BD!AN2255="","",BD!AN2255*BD!AC2255)</f>
      </c>
      <c r="AZ2255" s="75" t="s">
        <v>123</v>
      </c>
      <c r="BA2255" s="75"/>
      <c r="BB2255" s="75"/>
      <c r="BC2255" s="75"/>
      <c r="BD2255" s="104"/>
      <c r="BE2255" s="104"/>
      <c r="BF2255" s="101"/>
      <c r="BG2255" s="101"/>
      <c r="BH2255" s="101"/>
      <c r="BI2255" s="101"/>
      <c r="BJ2255" s="101"/>
      <c r="BK2255" s="101"/>
      <c r="BL2255" s="101"/>
      <c r="BM2255" s="101"/>
      <c r="BN2255" s="101"/>
      <c r="BO2255" s="103"/>
      <c r="BP2255" s="101"/>
      <c r="BQ2255" s="101"/>
      <c r="BR2255" s="101"/>
      <c r="BS2255" s="101"/>
      <c r="BT2255" s="101"/>
      <c r="BU2255" s="101"/>
      <c r="BV2255" s="101"/>
      <c r="BW2255" s="101"/>
      <c r="BX2255" s="101"/>
      <c r="BY2255" s="101"/>
      <c r="BZ2255" s="101"/>
      <c r="CA2255" s="101"/>
      <c r="CB2255" s="101"/>
      <c r="CC2255" s="101"/>
      <c r="CD2255" s="101"/>
      <c r="CE2255" s="101"/>
      <c r="CF2255" s="101"/>
      <c r="CG2255" s="37" t="e">
        <f>VLOOKUP(Table_1[[#This Row],[EAN]],'[1]Planilha1'!$E:$R,13,0)</f>
        <v>#N/A</v>
      </c>
      <c r="CI2255" s="188">
        <f>IF(Table_1[[#This Row],[STATUS MERCADO]]="GO",Table_1[[#This Row],[M. BRUTA TOTAL]],0)</f>
        <v>0</v>
      </c>
      <c r="CJ2255" s="188">
        <f>IF(Table_1[[#This Row],[STATUS MERCADO]]="GO",Table_1[[#This Row],[PV UNIT. REALIZADO]]*Table_1[[#This Row],[QUANTIDADE]],0)</f>
        <v>0</v>
      </c>
    </row>
    <row r="2256" ht="15" hidden="1">
      <c r="A2256" s="7"/>
      <c r="B2256" s="84" t="s">
        <v>400</v>
      </c>
      <c r="C2256" s="75">
        <v>223942</v>
      </c>
      <c r="D2256" s="75">
        <v>3041142</v>
      </c>
      <c r="E2256" s="85">
        <v>7896222718808</v>
      </c>
      <c r="F2256" s="86" t="s">
        <v>2599</v>
      </c>
      <c r="G2256" s="75" t="s">
        <v>15</v>
      </c>
      <c r="H2256" s="75">
        <v>1150</v>
      </c>
      <c r="I2256" s="87" t="s">
        <v>1577</v>
      </c>
      <c r="J2256" s="75" t="s">
        <v>1578</v>
      </c>
      <c r="K2256" s="88" t="s">
        <v>1177</v>
      </c>
      <c r="L2256" s="88">
        <v>24</v>
      </c>
      <c r="M2256" s="88">
        <v>0</v>
      </c>
      <c r="N2256" s="75" t="s">
        <v>85</v>
      </c>
      <c r="O2256" s="75" t="s">
        <v>1739</v>
      </c>
      <c r="P2256" s="89"/>
      <c r="Q2256" s="90">
        <f>(17/100+7.6/100+1.65/100)*P2256</f>
        <v>0</v>
      </c>
      <c r="R2256" s="90"/>
      <c r="S2256" s="90"/>
      <c r="T2256" s="90"/>
      <c r="U2256" s="90"/>
      <c r="V2256" s="90">
        <f>+P2256-Q2256+R2256+S2256+T2256+U2256</f>
        <v>0</v>
      </c>
      <c r="W2256" s="91">
        <f>(1.02/100)</f>
        <v>1.02E-2</v>
      </c>
      <c r="X2256" s="91">
        <v>4.8E-3</v>
      </c>
      <c r="Y2256" s="91">
        <v>0.17</v>
      </c>
      <c r="Z2256" s="91">
        <v>1.65E-2</v>
      </c>
      <c r="AA2256" s="91">
        <v>7.6E-2</v>
      </c>
      <c r="AB2256" s="91">
        <f>SUM(W2256:AA2256)</f>
        <v>0.2775</v>
      </c>
      <c r="AC2256" s="75">
        <v>12</v>
      </c>
      <c r="AD2256" s="92">
        <f>IF(AL2256="","",+AC2256*AL2256)</f>
      </c>
      <c r="AE2256" s="93">
        <f>IF(AL2256="","",+AL2256*AB2256)</f>
      </c>
      <c r="AF2256" s="92">
        <f>IF(AL2256="","",+AL2256-AE2256)</f>
      </c>
      <c r="AG2256" s="93">
        <f>+V2256</f>
        <v>0</v>
      </c>
      <c r="AH2256" s="92">
        <f>IF(AF2256="","",+AF2256-AG2256)</f>
      </c>
      <c r="AI2256" s="92">
        <f>IF(AH2256="","",+AH2256*AC2256)</f>
      </c>
      <c r="AJ2256" s="93"/>
      <c r="AK2256" s="94">
        <v>0.33</v>
      </c>
      <c r="AL2256" s="93">
        <f>IF(V2256=0,"",V2256/(1-AB2256-AK2256))</f>
      </c>
      <c r="AM2256" s="95">
        <v>0.33</v>
      </c>
      <c r="AN2256" s="93">
        <f>IF(V2256=0,"",V2256/(1-AB2256-AM2256))</f>
      </c>
      <c r="AO2256" s="96">
        <v>1.2</v>
      </c>
      <c r="AP2256" s="93">
        <f>IF(BD!AJ2256="","",BD!AJ2256*BD!AO2256)</f>
      </c>
      <c r="AQ2256" s="91">
        <f>BD!AM2256/BD!AK2256-1</f>
        <v>0</v>
      </c>
      <c r="AR2256" s="91">
        <f>IF(BD!AN2256="","",IF(BD!AJ2256="","",BD!AN2256/BD!AJ2256-1))</f>
      </c>
      <c r="AS2256" s="91">
        <f>IF(BD!AN2256="","",IF(BD!AN2256&lt;BD!AL2256,"ABAIXO DA META","DENTRO DA META"))</f>
      </c>
      <c r="AT2256" s="91" t="str">
        <f>IF(BD!AJ2256="","EM ANÁLISE",IF(BD!AP2256&gt;=BD!AN2256,"GO", "NO GO"))</f>
        <v>EM ANÁLISE</v>
      </c>
      <c r="AU2256" s="97">
        <f>IF(AN2256="","",+BD!$AN2256-AJ2256)</f>
      </c>
      <c r="AV2256" s="98"/>
      <c r="AW2256" s="90">
        <f>BD!P2256*BD!AC2256</f>
        <v>0</v>
      </c>
      <c r="AX2256" s="90">
        <f>BD!V2256*BD!AC2256</f>
        <v>0</v>
      </c>
      <c r="AY2256" s="90">
        <f>IF(BD!AN2256="","",BD!AN2256*BD!AC2256)</f>
      </c>
      <c r="AZ2256" s="75" t="s">
        <v>123</v>
      </c>
      <c r="BA2256" s="75"/>
      <c r="BB2256" s="75"/>
      <c r="BC2256" s="75"/>
      <c r="BD2256" s="104"/>
      <c r="BE2256" s="104"/>
      <c r="BF2256" s="101"/>
      <c r="BG2256" s="101"/>
      <c r="BH2256" s="101"/>
      <c r="BI2256" s="101"/>
      <c r="BJ2256" s="101"/>
      <c r="BK2256" s="101"/>
      <c r="BL2256" s="101"/>
      <c r="BM2256" s="101"/>
      <c r="BN2256" s="101"/>
      <c r="BO2256" s="103"/>
      <c r="BP2256" s="101"/>
      <c r="BQ2256" s="101"/>
      <c r="BR2256" s="101"/>
      <c r="BS2256" s="101"/>
      <c r="BT2256" s="101"/>
      <c r="BU2256" s="101"/>
      <c r="BV2256" s="101"/>
      <c r="BW2256" s="101"/>
      <c r="BX2256" s="101"/>
      <c r="BY2256" s="101"/>
      <c r="BZ2256" s="101"/>
      <c r="CA2256" s="101"/>
      <c r="CB2256" s="101"/>
      <c r="CC2256" s="101"/>
      <c r="CD2256" s="101"/>
      <c r="CE2256" s="101"/>
      <c r="CF2256" s="101"/>
      <c r="CG2256" s="37" t="e">
        <f>VLOOKUP(Table_1[[#This Row],[EAN]],'[1]Planilha1'!$E:$R,13,0)</f>
        <v>#N/A</v>
      </c>
      <c r="CI2256" s="188">
        <f>IF(Table_1[[#This Row],[STATUS MERCADO]]="GO",Table_1[[#This Row],[M. BRUTA TOTAL]],0)</f>
        <v>0</v>
      </c>
      <c r="CJ2256" s="188">
        <f>IF(Table_1[[#This Row],[STATUS MERCADO]]="GO",Table_1[[#This Row],[PV UNIT. REALIZADO]]*Table_1[[#This Row],[QUANTIDADE]],0)</f>
        <v>0</v>
      </c>
    </row>
    <row r="2257" ht="15" hidden="1">
      <c r="A2257" s="7"/>
      <c r="B2257" s="84" t="s">
        <v>400</v>
      </c>
      <c r="C2257" s="75">
        <v>223943</v>
      </c>
      <c r="D2257" s="75">
        <v>3070812</v>
      </c>
      <c r="E2257" s="85">
        <v>7896222717962</v>
      </c>
      <c r="F2257" s="86" t="s">
        <v>2600</v>
      </c>
      <c r="G2257" s="75" t="s">
        <v>15</v>
      </c>
      <c r="H2257" s="75">
        <v>1150</v>
      </c>
      <c r="I2257" s="87" t="s">
        <v>1577</v>
      </c>
      <c r="J2257" s="75" t="s">
        <v>1578</v>
      </c>
      <c r="K2257" s="88" t="s">
        <v>1177</v>
      </c>
      <c r="L2257" s="88">
        <v>24</v>
      </c>
      <c r="M2257" s="88">
        <v>0</v>
      </c>
      <c r="N2257" s="75" t="s">
        <v>85</v>
      </c>
      <c r="O2257" s="75" t="s">
        <v>1739</v>
      </c>
      <c r="P2257" s="89"/>
      <c r="Q2257" s="90">
        <f>(17/100+7.6/100+1.65/100)*P2257</f>
        <v>0</v>
      </c>
      <c r="R2257" s="90"/>
      <c r="S2257" s="90"/>
      <c r="T2257" s="90"/>
      <c r="U2257" s="90"/>
      <c r="V2257" s="90">
        <f>+P2257-Q2257+R2257+S2257+T2257+U2257</f>
        <v>0</v>
      </c>
      <c r="W2257" s="91">
        <f>(1.02/100)</f>
        <v>1.02E-2</v>
      </c>
      <c r="X2257" s="91">
        <v>4.8E-3</v>
      </c>
      <c r="Y2257" s="91">
        <v>0.17</v>
      </c>
      <c r="Z2257" s="91">
        <v>1.65E-2</v>
      </c>
      <c r="AA2257" s="91">
        <v>7.6E-2</v>
      </c>
      <c r="AB2257" s="91">
        <f>SUM(W2257:AA2257)</f>
        <v>0.2775</v>
      </c>
      <c r="AC2257" s="75">
        <v>12</v>
      </c>
      <c r="AD2257" s="92">
        <f>IF(AL2257="","",+AC2257*AL2257)</f>
      </c>
      <c r="AE2257" s="93">
        <f>IF(AL2257="","",+AL2257*AB2257)</f>
      </c>
      <c r="AF2257" s="92">
        <f>IF(AL2257="","",+AL2257-AE2257)</f>
      </c>
      <c r="AG2257" s="93">
        <f>+V2257</f>
        <v>0</v>
      </c>
      <c r="AH2257" s="92">
        <f>IF(AF2257="","",+AF2257-AG2257)</f>
      </c>
      <c r="AI2257" s="92">
        <f>IF(AH2257="","",+AH2257*AC2257)</f>
      </c>
      <c r="AJ2257" s="93"/>
      <c r="AK2257" s="94">
        <v>0.33</v>
      </c>
      <c r="AL2257" s="93">
        <f>IF(V2257=0,"",V2257/(1-AB2257-AK2257))</f>
      </c>
      <c r="AM2257" s="95">
        <v>0.33</v>
      </c>
      <c r="AN2257" s="93">
        <f>IF(V2257=0,"",V2257/(1-AB2257-AM2257))</f>
      </c>
      <c r="AO2257" s="96">
        <v>1.2</v>
      </c>
      <c r="AP2257" s="93">
        <f>IF(BD!AJ2257="","",BD!AJ2257*BD!AO2257)</f>
      </c>
      <c r="AQ2257" s="91">
        <f>BD!AM2257/BD!AK2257-1</f>
        <v>0</v>
      </c>
      <c r="AR2257" s="91">
        <f>IF(BD!AN2257="","",IF(BD!AJ2257="","",BD!AN2257/BD!AJ2257-1))</f>
      </c>
      <c r="AS2257" s="91">
        <f>IF(BD!AN2257="","",IF(BD!AN2257&lt;BD!AL2257,"ABAIXO DA META","DENTRO DA META"))</f>
      </c>
      <c r="AT2257" s="91" t="str">
        <f>IF(BD!AJ2257="","EM ANÁLISE",IF(BD!AP2257&gt;=BD!AN2257,"GO", "NO GO"))</f>
        <v>EM ANÁLISE</v>
      </c>
      <c r="AU2257" s="97">
        <f>IF(AN2257="","",+BD!$AN2257-AJ2257)</f>
      </c>
      <c r="AV2257" s="98"/>
      <c r="AW2257" s="90">
        <f>BD!P2257*BD!AC2257</f>
        <v>0</v>
      </c>
      <c r="AX2257" s="90">
        <f>BD!V2257*BD!AC2257</f>
        <v>0</v>
      </c>
      <c r="AY2257" s="90">
        <f>IF(BD!AN2257="","",BD!AN2257*BD!AC2257)</f>
      </c>
      <c r="AZ2257" s="75" t="s">
        <v>123</v>
      </c>
      <c r="BA2257" s="75"/>
      <c r="BB2257" s="75"/>
      <c r="BC2257" s="75"/>
      <c r="BD2257" s="104"/>
      <c r="BE2257" s="104"/>
      <c r="BF2257" s="101"/>
      <c r="BG2257" s="101"/>
      <c r="BH2257" s="101"/>
      <c r="BI2257" s="101"/>
      <c r="BJ2257" s="101"/>
      <c r="BK2257" s="101"/>
      <c r="BL2257" s="101"/>
      <c r="BM2257" s="101"/>
      <c r="BN2257" s="101"/>
      <c r="BO2257" s="103"/>
      <c r="BP2257" s="101"/>
      <c r="BQ2257" s="101"/>
      <c r="BR2257" s="101"/>
      <c r="BS2257" s="101"/>
      <c r="BT2257" s="101"/>
      <c r="BU2257" s="101"/>
      <c r="BV2257" s="101"/>
      <c r="BW2257" s="101"/>
      <c r="BX2257" s="101"/>
      <c r="BY2257" s="101"/>
      <c r="BZ2257" s="101"/>
      <c r="CA2257" s="101"/>
      <c r="CB2257" s="101"/>
      <c r="CC2257" s="101"/>
      <c r="CD2257" s="101"/>
      <c r="CE2257" s="101"/>
      <c r="CF2257" s="101"/>
      <c r="CG2257" s="37" t="e">
        <f>VLOOKUP(Table_1[[#This Row],[EAN]],'[1]Planilha1'!$E:$R,13,0)</f>
        <v>#N/A</v>
      </c>
      <c r="CI2257" s="188">
        <f>IF(Table_1[[#This Row],[STATUS MERCADO]]="GO",Table_1[[#This Row],[M. BRUTA TOTAL]],0)</f>
        <v>0</v>
      </c>
      <c r="CJ2257" s="188">
        <f>IF(Table_1[[#This Row],[STATUS MERCADO]]="GO",Table_1[[#This Row],[PV UNIT. REALIZADO]]*Table_1[[#This Row],[QUANTIDADE]],0)</f>
        <v>0</v>
      </c>
    </row>
    <row r="2258" ht="15" hidden="1">
      <c r="A2258" s="7"/>
      <c r="B2258" s="84" t="s">
        <v>400</v>
      </c>
      <c r="C2258" s="75">
        <v>223944</v>
      </c>
      <c r="D2258" s="75">
        <v>3041120</v>
      </c>
      <c r="E2258" s="85">
        <v>7896222716514</v>
      </c>
      <c r="F2258" s="86" t="s">
        <v>2601</v>
      </c>
      <c r="G2258" s="75" t="s">
        <v>15</v>
      </c>
      <c r="H2258" s="75">
        <v>1150</v>
      </c>
      <c r="I2258" s="87" t="s">
        <v>1577</v>
      </c>
      <c r="J2258" s="75" t="s">
        <v>2596</v>
      </c>
      <c r="K2258" s="88" t="s">
        <v>1177</v>
      </c>
      <c r="L2258" s="88">
        <v>12</v>
      </c>
      <c r="M2258" s="88">
        <v>0</v>
      </c>
      <c r="N2258" s="75" t="s">
        <v>85</v>
      </c>
      <c r="O2258" s="75" t="s">
        <v>1739</v>
      </c>
      <c r="P2258" s="89"/>
      <c r="Q2258" s="90">
        <f>(17/100+7.6/100+1.65/100)*P2258</f>
        <v>0</v>
      </c>
      <c r="R2258" s="90"/>
      <c r="S2258" s="90"/>
      <c r="T2258" s="90"/>
      <c r="U2258" s="90"/>
      <c r="V2258" s="90">
        <f>+P2258-Q2258+R2258+S2258+T2258+U2258</f>
        <v>0</v>
      </c>
      <c r="W2258" s="91">
        <f>(1.02/100)</f>
        <v>1.02E-2</v>
      </c>
      <c r="X2258" s="91">
        <v>4.8E-3</v>
      </c>
      <c r="Y2258" s="91">
        <v>0.17</v>
      </c>
      <c r="Z2258" s="91">
        <v>1.65E-2</v>
      </c>
      <c r="AA2258" s="91">
        <v>7.6E-2</v>
      </c>
      <c r="AB2258" s="91">
        <f>SUM(W2258:AA2258)</f>
        <v>0.2775</v>
      </c>
      <c r="AC2258" s="75">
        <v>12</v>
      </c>
      <c r="AD2258" s="92">
        <f>IF(AL2258="","",+AC2258*AL2258)</f>
      </c>
      <c r="AE2258" s="93">
        <f>IF(AL2258="","",+AL2258*AB2258)</f>
      </c>
      <c r="AF2258" s="92">
        <f>IF(AL2258="","",+AL2258-AE2258)</f>
      </c>
      <c r="AG2258" s="93">
        <f>+V2258</f>
        <v>0</v>
      </c>
      <c r="AH2258" s="92">
        <f>IF(AF2258="","",+AF2258-AG2258)</f>
      </c>
      <c r="AI2258" s="92">
        <f>IF(AH2258="","",+AH2258*AC2258)</f>
      </c>
      <c r="AJ2258" s="93"/>
      <c r="AK2258" s="94">
        <v>0.33</v>
      </c>
      <c r="AL2258" s="93">
        <f>IF(V2258=0,"",V2258/(1-AB2258-AK2258))</f>
      </c>
      <c r="AM2258" s="95">
        <v>0.33</v>
      </c>
      <c r="AN2258" s="93">
        <f>IF(V2258=0,"",V2258/(1-AB2258-AM2258))</f>
      </c>
      <c r="AO2258" s="96">
        <v>1.2</v>
      </c>
      <c r="AP2258" s="93">
        <f>IF(BD!AJ2258="","",BD!AJ2258*BD!AO2258)</f>
      </c>
      <c r="AQ2258" s="91">
        <f>BD!AM2258/BD!AK2258-1</f>
        <v>0</v>
      </c>
      <c r="AR2258" s="91">
        <f>IF(BD!AN2258="","",IF(BD!AJ2258="","",BD!AN2258/BD!AJ2258-1))</f>
      </c>
      <c r="AS2258" s="91">
        <f>IF(BD!AN2258="","",IF(BD!AN2258&lt;BD!AL2258,"ABAIXO DA META","DENTRO DA META"))</f>
      </c>
      <c r="AT2258" s="91" t="str">
        <f>IF(BD!AJ2258="","EM ANÁLISE",IF(BD!AP2258&gt;=BD!AN2258,"GO", "NO GO"))</f>
        <v>EM ANÁLISE</v>
      </c>
      <c r="AU2258" s="97">
        <f>IF(AN2258="","",+BD!$AN2258-AJ2258)</f>
      </c>
      <c r="AV2258" s="98"/>
      <c r="AW2258" s="90">
        <f>BD!P2258*BD!AC2258</f>
        <v>0</v>
      </c>
      <c r="AX2258" s="90">
        <f>BD!V2258*BD!AC2258</f>
        <v>0</v>
      </c>
      <c r="AY2258" s="90">
        <f>IF(BD!AN2258="","",BD!AN2258*BD!AC2258)</f>
      </c>
      <c r="AZ2258" s="75" t="s">
        <v>123</v>
      </c>
      <c r="BA2258" s="75"/>
      <c r="BB2258" s="75"/>
      <c r="BC2258" s="75"/>
      <c r="BD2258" s="104"/>
      <c r="BE2258" s="104"/>
      <c r="BF2258" s="101"/>
      <c r="BG2258" s="101"/>
      <c r="BH2258" s="101"/>
      <c r="BI2258" s="101"/>
      <c r="BJ2258" s="101"/>
      <c r="BK2258" s="101"/>
      <c r="BL2258" s="101"/>
      <c r="BM2258" s="101"/>
      <c r="BN2258" s="101"/>
      <c r="BO2258" s="103"/>
      <c r="BP2258" s="101"/>
      <c r="BQ2258" s="101"/>
      <c r="BR2258" s="101"/>
      <c r="BS2258" s="101"/>
      <c r="BT2258" s="101"/>
      <c r="BU2258" s="101"/>
      <c r="BV2258" s="101"/>
      <c r="BW2258" s="101"/>
      <c r="BX2258" s="101"/>
      <c r="BY2258" s="101"/>
      <c r="BZ2258" s="101"/>
      <c r="CA2258" s="101"/>
      <c r="CB2258" s="101"/>
      <c r="CC2258" s="101"/>
      <c r="CD2258" s="101"/>
      <c r="CE2258" s="101"/>
      <c r="CF2258" s="101"/>
      <c r="CG2258" s="37" t="e">
        <f>VLOOKUP(Table_1[[#This Row],[EAN]],'[1]Planilha1'!$E:$R,13,0)</f>
        <v>#N/A</v>
      </c>
      <c r="CI2258" s="188">
        <f>IF(Table_1[[#This Row],[STATUS MERCADO]]="GO",Table_1[[#This Row],[M. BRUTA TOTAL]],0)</f>
        <v>0</v>
      </c>
      <c r="CJ2258" s="188">
        <f>IF(Table_1[[#This Row],[STATUS MERCADO]]="GO",Table_1[[#This Row],[PV UNIT. REALIZADO]]*Table_1[[#This Row],[QUANTIDADE]],0)</f>
        <v>0</v>
      </c>
    </row>
    <row r="2259" ht="15" hidden="1">
      <c r="A2259" s="7"/>
      <c r="B2259" s="84" t="s">
        <v>400</v>
      </c>
      <c r="C2259" s="75">
        <v>223945</v>
      </c>
      <c r="D2259" s="75">
        <v>3076742</v>
      </c>
      <c r="E2259" s="85">
        <v>7896222717368</v>
      </c>
      <c r="F2259" s="86" t="s">
        <v>2602</v>
      </c>
      <c r="G2259" s="75" t="s">
        <v>15</v>
      </c>
      <c r="H2259" s="75">
        <v>1150</v>
      </c>
      <c r="I2259" s="87" t="s">
        <v>1577</v>
      </c>
      <c r="J2259" s="75" t="s">
        <v>1578</v>
      </c>
      <c r="K2259" s="88" t="s">
        <v>1177</v>
      </c>
      <c r="L2259" s="88">
        <v>48</v>
      </c>
      <c r="M2259" s="88">
        <v>0</v>
      </c>
      <c r="N2259" s="75" t="s">
        <v>85</v>
      </c>
      <c r="O2259" s="75" t="s">
        <v>1739</v>
      </c>
      <c r="P2259" s="89"/>
      <c r="Q2259" s="90">
        <f>(17/100+7.6/100+1.65/100)*P2259</f>
        <v>0</v>
      </c>
      <c r="R2259" s="90"/>
      <c r="S2259" s="90"/>
      <c r="T2259" s="90"/>
      <c r="U2259" s="90"/>
      <c r="V2259" s="90">
        <f>+P2259-Q2259+R2259+S2259+T2259+U2259</f>
        <v>0</v>
      </c>
      <c r="W2259" s="91">
        <f>(1.02/100)</f>
        <v>1.02E-2</v>
      </c>
      <c r="X2259" s="91">
        <v>4.8E-3</v>
      </c>
      <c r="Y2259" s="91">
        <v>0.17</v>
      </c>
      <c r="Z2259" s="91">
        <v>1.65E-2</v>
      </c>
      <c r="AA2259" s="91">
        <v>7.6E-2</v>
      </c>
      <c r="AB2259" s="91">
        <f>SUM(W2259:AA2259)</f>
        <v>0.2775</v>
      </c>
      <c r="AC2259" s="75">
        <v>12</v>
      </c>
      <c r="AD2259" s="92">
        <f>IF(AL2259="","",+AC2259*AL2259)</f>
      </c>
      <c r="AE2259" s="93">
        <f>IF(AL2259="","",+AL2259*AB2259)</f>
      </c>
      <c r="AF2259" s="92">
        <f>IF(AL2259="","",+AL2259-AE2259)</f>
      </c>
      <c r="AG2259" s="93">
        <f>+V2259</f>
        <v>0</v>
      </c>
      <c r="AH2259" s="92">
        <f>IF(AF2259="","",+AF2259-AG2259)</f>
      </c>
      <c r="AI2259" s="92">
        <f>IF(AH2259="","",+AH2259*AC2259)</f>
      </c>
      <c r="AJ2259" s="93"/>
      <c r="AK2259" s="94">
        <v>0.33</v>
      </c>
      <c r="AL2259" s="93">
        <f>IF(V2259=0,"",V2259/(1-AB2259-AK2259))</f>
      </c>
      <c r="AM2259" s="95">
        <v>0.33</v>
      </c>
      <c r="AN2259" s="93">
        <f>IF(V2259=0,"",V2259/(1-AB2259-AM2259))</f>
      </c>
      <c r="AO2259" s="96">
        <v>1.2</v>
      </c>
      <c r="AP2259" s="93">
        <f>IF(BD!AJ2259="","",BD!AJ2259*BD!AO2259)</f>
      </c>
      <c r="AQ2259" s="91">
        <f>BD!AM2259/BD!AK2259-1</f>
        <v>0</v>
      </c>
      <c r="AR2259" s="91">
        <f>IF(BD!AN2259="","",IF(BD!AJ2259="","",BD!AN2259/BD!AJ2259-1))</f>
      </c>
      <c r="AS2259" s="91">
        <f>IF(BD!AN2259="","",IF(BD!AN2259&lt;BD!AL2259,"ABAIXO DA META","DENTRO DA META"))</f>
      </c>
      <c r="AT2259" s="91" t="str">
        <f>IF(BD!AJ2259="","EM ANÁLISE",IF(BD!AP2259&gt;=BD!AN2259,"GO", "NO GO"))</f>
        <v>EM ANÁLISE</v>
      </c>
      <c r="AU2259" s="97">
        <f>IF(AN2259="","",+BD!$AN2259-AJ2259)</f>
      </c>
      <c r="AV2259" s="98"/>
      <c r="AW2259" s="90">
        <f>BD!P2259*BD!AC2259</f>
        <v>0</v>
      </c>
      <c r="AX2259" s="90">
        <f>BD!V2259*BD!AC2259</f>
        <v>0</v>
      </c>
      <c r="AY2259" s="90">
        <f>IF(BD!AN2259="","",BD!AN2259*BD!AC2259)</f>
      </c>
      <c r="AZ2259" s="75" t="s">
        <v>123</v>
      </c>
      <c r="BA2259" s="75"/>
      <c r="BB2259" s="75"/>
      <c r="BC2259" s="75"/>
      <c r="BD2259" s="104"/>
      <c r="BE2259" s="104"/>
      <c r="BF2259" s="101"/>
      <c r="BG2259" s="101"/>
      <c r="BH2259" s="101"/>
      <c r="BI2259" s="101"/>
      <c r="BJ2259" s="101"/>
      <c r="BK2259" s="101"/>
      <c r="BL2259" s="101"/>
      <c r="BM2259" s="101"/>
      <c r="BN2259" s="101"/>
      <c r="BO2259" s="103"/>
      <c r="BP2259" s="101"/>
      <c r="BQ2259" s="101"/>
      <c r="BR2259" s="101"/>
      <c r="BS2259" s="101"/>
      <c r="BT2259" s="101"/>
      <c r="BU2259" s="101"/>
      <c r="BV2259" s="101"/>
      <c r="BW2259" s="101"/>
      <c r="BX2259" s="101"/>
      <c r="BY2259" s="101"/>
      <c r="BZ2259" s="101"/>
      <c r="CA2259" s="101"/>
      <c r="CB2259" s="101"/>
      <c r="CC2259" s="101"/>
      <c r="CD2259" s="101"/>
      <c r="CE2259" s="101"/>
      <c r="CF2259" s="101"/>
      <c r="CG2259" s="37" t="e">
        <f>VLOOKUP(Table_1[[#This Row],[EAN]],'[1]Planilha1'!$E:$R,13,0)</f>
        <v>#N/A</v>
      </c>
      <c r="CI2259" s="188">
        <f>IF(Table_1[[#This Row],[STATUS MERCADO]]="GO",Table_1[[#This Row],[M. BRUTA TOTAL]],0)</f>
        <v>0</v>
      </c>
      <c r="CJ2259" s="188">
        <f>IF(Table_1[[#This Row],[STATUS MERCADO]]="GO",Table_1[[#This Row],[PV UNIT. REALIZADO]]*Table_1[[#This Row],[QUANTIDADE]],0)</f>
        <v>0</v>
      </c>
    </row>
    <row r="2260" ht="15" hidden="1">
      <c r="A2260" s="7"/>
      <c r="B2260" s="84" t="s">
        <v>400</v>
      </c>
      <c r="C2260" s="75">
        <v>223946</v>
      </c>
      <c r="D2260" s="75">
        <v>3041046</v>
      </c>
      <c r="E2260" s="85">
        <v>7896222720269</v>
      </c>
      <c r="F2260" s="86" t="s">
        <v>2603</v>
      </c>
      <c r="G2260" s="75" t="s">
        <v>15</v>
      </c>
      <c r="H2260" s="75">
        <v>1150</v>
      </c>
      <c r="I2260" s="87" t="s">
        <v>1577</v>
      </c>
      <c r="J2260" s="75" t="s">
        <v>1578</v>
      </c>
      <c r="K2260" s="88" t="s">
        <v>1177</v>
      </c>
      <c r="L2260" s="88">
        <v>24</v>
      </c>
      <c r="M2260" s="88">
        <v>0</v>
      </c>
      <c r="N2260" s="75" t="s">
        <v>85</v>
      </c>
      <c r="O2260" s="75" t="s">
        <v>1739</v>
      </c>
      <c r="P2260" s="89"/>
      <c r="Q2260" s="90">
        <f>(17/100+7.6/100+1.65/100)*P2260</f>
        <v>0</v>
      </c>
      <c r="R2260" s="90"/>
      <c r="S2260" s="90"/>
      <c r="T2260" s="90"/>
      <c r="U2260" s="90"/>
      <c r="V2260" s="90">
        <f>+P2260-Q2260+R2260+S2260+T2260+U2260</f>
        <v>0</v>
      </c>
      <c r="W2260" s="91">
        <f>(1.02/100)</f>
        <v>1.02E-2</v>
      </c>
      <c r="X2260" s="91">
        <v>4.8E-3</v>
      </c>
      <c r="Y2260" s="91">
        <v>0.17</v>
      </c>
      <c r="Z2260" s="91">
        <v>1.65E-2</v>
      </c>
      <c r="AA2260" s="91">
        <v>7.6E-2</v>
      </c>
      <c r="AB2260" s="91">
        <f>SUM(W2260:AA2260)</f>
        <v>0.2775</v>
      </c>
      <c r="AC2260" s="75">
        <v>12</v>
      </c>
      <c r="AD2260" s="92">
        <f>IF(AL2260="","",+AC2260*AL2260)</f>
      </c>
      <c r="AE2260" s="93">
        <f>IF(AL2260="","",+AL2260*AB2260)</f>
      </c>
      <c r="AF2260" s="92">
        <f>IF(AL2260="","",+AL2260-AE2260)</f>
      </c>
      <c r="AG2260" s="93">
        <f>+V2260</f>
        <v>0</v>
      </c>
      <c r="AH2260" s="92">
        <f>IF(AF2260="","",+AF2260-AG2260)</f>
      </c>
      <c r="AI2260" s="92">
        <f>IF(AH2260="","",+AH2260*AC2260)</f>
      </c>
      <c r="AJ2260" s="93"/>
      <c r="AK2260" s="94">
        <v>0.33</v>
      </c>
      <c r="AL2260" s="93">
        <f>IF(V2260=0,"",V2260/(1-AB2260-AK2260))</f>
      </c>
      <c r="AM2260" s="95">
        <v>0.33</v>
      </c>
      <c r="AN2260" s="93">
        <f>IF(V2260=0,"",V2260/(1-AB2260-AM2260))</f>
      </c>
      <c r="AO2260" s="96">
        <v>1.2</v>
      </c>
      <c r="AP2260" s="93">
        <f>IF(BD!AJ2260="","",BD!AJ2260*BD!AO2260)</f>
      </c>
      <c r="AQ2260" s="91">
        <f>BD!AM2260/BD!AK2260-1</f>
        <v>0</v>
      </c>
      <c r="AR2260" s="91">
        <f>IF(BD!AN2260="","",IF(BD!AJ2260="","",BD!AN2260/BD!AJ2260-1))</f>
      </c>
      <c r="AS2260" s="91">
        <f>IF(BD!AN2260="","",IF(BD!AN2260&lt;BD!AL2260,"ABAIXO DA META","DENTRO DA META"))</f>
      </c>
      <c r="AT2260" s="91" t="str">
        <f>IF(BD!AJ2260="","EM ANÁLISE",IF(BD!AP2260&gt;=BD!AN2260,"GO", "NO GO"))</f>
        <v>EM ANÁLISE</v>
      </c>
      <c r="AU2260" s="97">
        <f>IF(AN2260="","",+BD!$AN2260-AJ2260)</f>
      </c>
      <c r="AV2260" s="98"/>
      <c r="AW2260" s="90">
        <f>BD!P2260*BD!AC2260</f>
        <v>0</v>
      </c>
      <c r="AX2260" s="90">
        <f>BD!V2260*BD!AC2260</f>
        <v>0</v>
      </c>
      <c r="AY2260" s="90">
        <f>IF(BD!AN2260="","",BD!AN2260*BD!AC2260)</f>
      </c>
      <c r="AZ2260" s="75" t="s">
        <v>123</v>
      </c>
      <c r="BA2260" s="75"/>
      <c r="BB2260" s="75"/>
      <c r="BC2260" s="75"/>
      <c r="BD2260" s="104"/>
      <c r="BE2260" s="104"/>
      <c r="BF2260" s="101"/>
      <c r="BG2260" s="101"/>
      <c r="BH2260" s="101"/>
      <c r="BI2260" s="101"/>
      <c r="BJ2260" s="101"/>
      <c r="BK2260" s="101"/>
      <c r="BL2260" s="101"/>
      <c r="BM2260" s="101"/>
      <c r="BN2260" s="101"/>
      <c r="BO2260" s="103"/>
      <c r="BP2260" s="101"/>
      <c r="BQ2260" s="101"/>
      <c r="BR2260" s="101"/>
      <c r="BS2260" s="101"/>
      <c r="BT2260" s="101"/>
      <c r="BU2260" s="101"/>
      <c r="BV2260" s="101"/>
      <c r="BW2260" s="101"/>
      <c r="BX2260" s="101"/>
      <c r="BY2260" s="101"/>
      <c r="BZ2260" s="101"/>
      <c r="CA2260" s="101"/>
      <c r="CB2260" s="101"/>
      <c r="CC2260" s="101"/>
      <c r="CD2260" s="101"/>
      <c r="CE2260" s="101"/>
      <c r="CF2260" s="101"/>
      <c r="CG2260" s="37" t="e">
        <f>VLOOKUP(Table_1[[#This Row],[EAN]],'[1]Planilha1'!$E:$R,13,0)</f>
        <v>#N/A</v>
      </c>
      <c r="CI2260" s="188">
        <f>IF(Table_1[[#This Row],[STATUS MERCADO]]="GO",Table_1[[#This Row],[M. BRUTA TOTAL]],0)</f>
        <v>0</v>
      </c>
      <c r="CJ2260" s="188">
        <f>IF(Table_1[[#This Row],[STATUS MERCADO]]="GO",Table_1[[#This Row],[PV UNIT. REALIZADO]]*Table_1[[#This Row],[QUANTIDADE]],0)</f>
        <v>0</v>
      </c>
    </row>
    <row r="2261" ht="15" hidden="1">
      <c r="A2261" s="7"/>
      <c r="B2261" s="84" t="s">
        <v>400</v>
      </c>
      <c r="C2261" s="75">
        <v>223947</v>
      </c>
      <c r="D2261" s="75">
        <v>3041153</v>
      </c>
      <c r="E2261" s="85">
        <v>7896222718730</v>
      </c>
      <c r="F2261" s="86" t="s">
        <v>2604</v>
      </c>
      <c r="G2261" s="75" t="s">
        <v>15</v>
      </c>
      <c r="H2261" s="75">
        <v>1150</v>
      </c>
      <c r="I2261" s="87" t="s">
        <v>1577</v>
      </c>
      <c r="J2261" s="75" t="s">
        <v>1578</v>
      </c>
      <c r="K2261" s="88" t="s">
        <v>1177</v>
      </c>
      <c r="L2261" s="88">
        <v>12</v>
      </c>
      <c r="M2261" s="88">
        <v>0</v>
      </c>
      <c r="N2261" s="75" t="s">
        <v>85</v>
      </c>
      <c r="O2261" s="75" t="s">
        <v>1739</v>
      </c>
      <c r="P2261" s="89"/>
      <c r="Q2261" s="90">
        <f>(17/100+7.6/100+1.65/100)*P2261</f>
        <v>0</v>
      </c>
      <c r="R2261" s="90"/>
      <c r="S2261" s="90"/>
      <c r="T2261" s="90"/>
      <c r="U2261" s="90"/>
      <c r="V2261" s="90">
        <f>+P2261-Q2261+R2261+S2261+T2261+U2261</f>
        <v>0</v>
      </c>
      <c r="W2261" s="91">
        <f>(1.02/100)</f>
        <v>1.02E-2</v>
      </c>
      <c r="X2261" s="91">
        <v>4.8E-3</v>
      </c>
      <c r="Y2261" s="91">
        <v>0.17</v>
      </c>
      <c r="Z2261" s="91">
        <v>1.65E-2</v>
      </c>
      <c r="AA2261" s="91">
        <v>7.6E-2</v>
      </c>
      <c r="AB2261" s="91">
        <f>SUM(W2261:AA2261)</f>
        <v>0.2775</v>
      </c>
      <c r="AC2261" s="75">
        <v>12</v>
      </c>
      <c r="AD2261" s="92">
        <f>IF(AL2261="","",+AC2261*AL2261)</f>
      </c>
      <c r="AE2261" s="93">
        <f>IF(AL2261="","",+AL2261*AB2261)</f>
      </c>
      <c r="AF2261" s="92">
        <f>IF(AL2261="","",+AL2261-AE2261)</f>
      </c>
      <c r="AG2261" s="93">
        <f>+V2261</f>
        <v>0</v>
      </c>
      <c r="AH2261" s="92">
        <f>IF(AF2261="","",+AF2261-AG2261)</f>
      </c>
      <c r="AI2261" s="92">
        <f>IF(AH2261="","",+AH2261*AC2261)</f>
      </c>
      <c r="AJ2261" s="93"/>
      <c r="AK2261" s="94">
        <v>0.33</v>
      </c>
      <c r="AL2261" s="93">
        <f>IF(V2261=0,"",V2261/(1-AB2261-AK2261))</f>
      </c>
      <c r="AM2261" s="95">
        <v>0.33</v>
      </c>
      <c r="AN2261" s="93">
        <f>IF(V2261=0,"",V2261/(1-AB2261-AM2261))</f>
      </c>
      <c r="AO2261" s="96">
        <v>1.2</v>
      </c>
      <c r="AP2261" s="93">
        <f>IF(BD!AJ2261="","",BD!AJ2261*BD!AO2261)</f>
      </c>
      <c r="AQ2261" s="91">
        <f>BD!AM2261/BD!AK2261-1</f>
        <v>0</v>
      </c>
      <c r="AR2261" s="91">
        <f>IF(BD!AN2261="","",IF(BD!AJ2261="","",BD!AN2261/BD!AJ2261-1))</f>
      </c>
      <c r="AS2261" s="91">
        <f>IF(BD!AN2261="","",IF(BD!AN2261&lt;BD!AL2261,"ABAIXO DA META","DENTRO DA META"))</f>
      </c>
      <c r="AT2261" s="91" t="str">
        <f>IF(BD!AJ2261="","EM ANÁLISE",IF(BD!AP2261&gt;=BD!AN2261,"GO", "NO GO"))</f>
        <v>EM ANÁLISE</v>
      </c>
      <c r="AU2261" s="97">
        <f>IF(AN2261="","",+BD!$AN2261-AJ2261)</f>
      </c>
      <c r="AV2261" s="98"/>
      <c r="AW2261" s="90">
        <f>BD!P2261*BD!AC2261</f>
        <v>0</v>
      </c>
      <c r="AX2261" s="90">
        <f>BD!V2261*BD!AC2261</f>
        <v>0</v>
      </c>
      <c r="AY2261" s="90">
        <f>IF(BD!AN2261="","",BD!AN2261*BD!AC2261)</f>
      </c>
      <c r="AZ2261" s="75" t="s">
        <v>123</v>
      </c>
      <c r="BA2261" s="75"/>
      <c r="BB2261" s="75"/>
      <c r="BC2261" s="75"/>
      <c r="BD2261" s="104"/>
      <c r="BE2261" s="104"/>
      <c r="BF2261" s="101"/>
      <c r="BG2261" s="101"/>
      <c r="BH2261" s="101"/>
      <c r="BI2261" s="101"/>
      <c r="BJ2261" s="101"/>
      <c r="BK2261" s="101"/>
      <c r="BL2261" s="101"/>
      <c r="BM2261" s="101"/>
      <c r="BN2261" s="101"/>
      <c r="BO2261" s="103"/>
      <c r="BP2261" s="101"/>
      <c r="BQ2261" s="101"/>
      <c r="BR2261" s="101"/>
      <c r="BS2261" s="101"/>
      <c r="BT2261" s="101"/>
      <c r="BU2261" s="101"/>
      <c r="BV2261" s="101"/>
      <c r="BW2261" s="101"/>
      <c r="BX2261" s="101"/>
      <c r="BY2261" s="101"/>
      <c r="BZ2261" s="101"/>
      <c r="CA2261" s="101"/>
      <c r="CB2261" s="101"/>
      <c r="CC2261" s="101"/>
      <c r="CD2261" s="101"/>
      <c r="CE2261" s="101"/>
      <c r="CF2261" s="101"/>
      <c r="CG2261" s="37" t="e">
        <f>VLOOKUP(Table_1[[#This Row],[EAN]],'[1]Planilha1'!$E:$R,13,0)</f>
        <v>#N/A</v>
      </c>
      <c r="CI2261" s="188">
        <f>IF(Table_1[[#This Row],[STATUS MERCADO]]="GO",Table_1[[#This Row],[M. BRUTA TOTAL]],0)</f>
        <v>0</v>
      </c>
      <c r="CJ2261" s="188">
        <f>IF(Table_1[[#This Row],[STATUS MERCADO]]="GO",Table_1[[#This Row],[PV UNIT. REALIZADO]]*Table_1[[#This Row],[QUANTIDADE]],0)</f>
        <v>0</v>
      </c>
    </row>
    <row r="2262" ht="15" hidden="1">
      <c r="A2262" s="7"/>
      <c r="B2262" s="84" t="s">
        <v>400</v>
      </c>
      <c r="C2262" s="75">
        <v>223948</v>
      </c>
      <c r="D2262" s="75">
        <v>3075274</v>
      </c>
      <c r="E2262" s="85">
        <v>7896222720016</v>
      </c>
      <c r="F2262" s="86" t="s">
        <v>2605</v>
      </c>
      <c r="G2262" s="75" t="s">
        <v>15</v>
      </c>
      <c r="H2262" s="75">
        <v>1150</v>
      </c>
      <c r="I2262" s="87" t="s">
        <v>1577</v>
      </c>
      <c r="J2262" s="75" t="s">
        <v>1578</v>
      </c>
      <c r="K2262" s="88" t="s">
        <v>1177</v>
      </c>
      <c r="L2262" s="88">
        <v>24</v>
      </c>
      <c r="M2262" s="88">
        <v>0</v>
      </c>
      <c r="N2262" s="75" t="s">
        <v>85</v>
      </c>
      <c r="O2262" s="75" t="s">
        <v>1739</v>
      </c>
      <c r="P2262" s="89"/>
      <c r="Q2262" s="90">
        <f>(17/100+7.6/100+1.65/100)*P2262</f>
        <v>0</v>
      </c>
      <c r="R2262" s="90"/>
      <c r="S2262" s="90"/>
      <c r="T2262" s="90"/>
      <c r="U2262" s="90"/>
      <c r="V2262" s="90">
        <f>+P2262-Q2262+R2262+S2262+T2262+U2262</f>
        <v>0</v>
      </c>
      <c r="W2262" s="91">
        <f>(1.02/100)</f>
        <v>1.02E-2</v>
      </c>
      <c r="X2262" s="91">
        <v>4.8E-3</v>
      </c>
      <c r="Y2262" s="91">
        <v>0.17</v>
      </c>
      <c r="Z2262" s="91">
        <v>1.65E-2</v>
      </c>
      <c r="AA2262" s="91">
        <v>7.6E-2</v>
      </c>
      <c r="AB2262" s="91">
        <f>SUM(W2262:AA2262)</f>
        <v>0.2775</v>
      </c>
      <c r="AC2262" s="75">
        <v>12</v>
      </c>
      <c r="AD2262" s="92">
        <f>IF(AL2262="","",+AC2262*AL2262)</f>
      </c>
      <c r="AE2262" s="93">
        <f>IF(AL2262="","",+AL2262*AB2262)</f>
      </c>
      <c r="AF2262" s="92">
        <f>IF(AL2262="","",+AL2262-AE2262)</f>
      </c>
      <c r="AG2262" s="93">
        <f>+V2262</f>
        <v>0</v>
      </c>
      <c r="AH2262" s="92">
        <f>IF(AF2262="","",+AF2262-AG2262)</f>
      </c>
      <c r="AI2262" s="92">
        <f>IF(AH2262="","",+AH2262*AC2262)</f>
      </c>
      <c r="AJ2262" s="93"/>
      <c r="AK2262" s="94">
        <v>0.33</v>
      </c>
      <c r="AL2262" s="93">
        <f>IF(V2262=0,"",V2262/(1-AB2262-AK2262))</f>
      </c>
      <c r="AM2262" s="95">
        <v>0.33</v>
      </c>
      <c r="AN2262" s="93">
        <f>IF(V2262=0,"",V2262/(1-AB2262-AM2262))</f>
      </c>
      <c r="AO2262" s="96">
        <v>1.2</v>
      </c>
      <c r="AP2262" s="93">
        <f>IF(BD!AJ2262="","",BD!AJ2262*BD!AO2262)</f>
      </c>
      <c r="AQ2262" s="91">
        <f>BD!AM2262/BD!AK2262-1</f>
        <v>0</v>
      </c>
      <c r="AR2262" s="91">
        <f>IF(BD!AN2262="","",IF(BD!AJ2262="","",BD!AN2262/BD!AJ2262-1))</f>
      </c>
      <c r="AS2262" s="91">
        <f>IF(BD!AN2262="","",IF(BD!AN2262&lt;BD!AL2262,"ABAIXO DA META","DENTRO DA META"))</f>
      </c>
      <c r="AT2262" s="91" t="str">
        <f>IF(BD!AJ2262="","EM ANÁLISE",IF(BD!AP2262&gt;=BD!AN2262,"GO", "NO GO"))</f>
        <v>EM ANÁLISE</v>
      </c>
      <c r="AU2262" s="97">
        <f>IF(AN2262="","",+BD!$AN2262-AJ2262)</f>
      </c>
      <c r="AV2262" s="98"/>
      <c r="AW2262" s="90">
        <f>BD!P2262*BD!AC2262</f>
        <v>0</v>
      </c>
      <c r="AX2262" s="90">
        <f>BD!V2262*BD!AC2262</f>
        <v>0</v>
      </c>
      <c r="AY2262" s="90">
        <f>IF(BD!AN2262="","",BD!AN2262*BD!AC2262)</f>
      </c>
      <c r="AZ2262" s="75" t="s">
        <v>123</v>
      </c>
      <c r="BA2262" s="75"/>
      <c r="BB2262" s="75"/>
      <c r="BC2262" s="75"/>
      <c r="BD2262" s="104"/>
      <c r="BE2262" s="104"/>
      <c r="BF2262" s="101"/>
      <c r="BG2262" s="101"/>
      <c r="BH2262" s="101"/>
      <c r="BI2262" s="101"/>
      <c r="BJ2262" s="101"/>
      <c r="BK2262" s="101"/>
      <c r="BL2262" s="101"/>
      <c r="BM2262" s="101"/>
      <c r="BN2262" s="101"/>
      <c r="BO2262" s="103"/>
      <c r="BP2262" s="101"/>
      <c r="BQ2262" s="101"/>
      <c r="BR2262" s="101"/>
      <c r="BS2262" s="101"/>
      <c r="BT2262" s="101"/>
      <c r="BU2262" s="101"/>
      <c r="BV2262" s="101"/>
      <c r="BW2262" s="101"/>
      <c r="BX2262" s="101"/>
      <c r="BY2262" s="101"/>
      <c r="BZ2262" s="101"/>
      <c r="CA2262" s="101"/>
      <c r="CB2262" s="101"/>
      <c r="CC2262" s="101"/>
      <c r="CD2262" s="101"/>
      <c r="CE2262" s="101"/>
      <c r="CF2262" s="101"/>
      <c r="CG2262" s="37" t="e">
        <f>VLOOKUP(Table_1[[#This Row],[EAN]],'[1]Planilha1'!$E:$R,13,0)</f>
        <v>#N/A</v>
      </c>
      <c r="CI2262" s="188">
        <f>IF(Table_1[[#This Row],[STATUS MERCADO]]="GO",Table_1[[#This Row],[M. BRUTA TOTAL]],0)</f>
        <v>0</v>
      </c>
      <c r="CJ2262" s="188">
        <f>IF(Table_1[[#This Row],[STATUS MERCADO]]="GO",Table_1[[#This Row],[PV UNIT. REALIZADO]]*Table_1[[#This Row],[QUANTIDADE]],0)</f>
        <v>0</v>
      </c>
    </row>
    <row r="2263" ht="15" hidden="1">
      <c r="A2263" s="7"/>
      <c r="B2263" s="84" t="s">
        <v>400</v>
      </c>
      <c r="C2263" s="75">
        <v>223949</v>
      </c>
      <c r="D2263" s="75">
        <v>3070832</v>
      </c>
      <c r="E2263" s="85">
        <v>7896222720382</v>
      </c>
      <c r="F2263" s="86" t="s">
        <v>2606</v>
      </c>
      <c r="G2263" s="75" t="s">
        <v>15</v>
      </c>
      <c r="H2263" s="75">
        <v>1150</v>
      </c>
      <c r="I2263" s="87" t="s">
        <v>1577</v>
      </c>
      <c r="J2263" s="75" t="s">
        <v>1578</v>
      </c>
      <c r="K2263" s="88" t="s">
        <v>1177</v>
      </c>
      <c r="L2263" s="88">
        <v>24</v>
      </c>
      <c r="M2263" s="88">
        <v>0</v>
      </c>
      <c r="N2263" s="75" t="s">
        <v>85</v>
      </c>
      <c r="O2263" s="75" t="s">
        <v>1739</v>
      </c>
      <c r="P2263" s="89"/>
      <c r="Q2263" s="90">
        <f>(17/100+7.6/100+1.65/100)*P2263</f>
        <v>0</v>
      </c>
      <c r="R2263" s="90"/>
      <c r="S2263" s="90"/>
      <c r="T2263" s="90"/>
      <c r="U2263" s="90"/>
      <c r="V2263" s="90">
        <f>+P2263-Q2263+R2263+S2263+T2263+U2263</f>
        <v>0</v>
      </c>
      <c r="W2263" s="91">
        <f>(1.02/100)</f>
        <v>1.02E-2</v>
      </c>
      <c r="X2263" s="91">
        <v>4.8E-3</v>
      </c>
      <c r="Y2263" s="91">
        <v>0.17</v>
      </c>
      <c r="Z2263" s="91">
        <v>1.65E-2</v>
      </c>
      <c r="AA2263" s="91">
        <v>7.6E-2</v>
      </c>
      <c r="AB2263" s="91">
        <f>SUM(W2263:AA2263)</f>
        <v>0.2775</v>
      </c>
      <c r="AC2263" s="75">
        <v>12</v>
      </c>
      <c r="AD2263" s="92">
        <f>IF(AL2263="","",+AC2263*AL2263)</f>
      </c>
      <c r="AE2263" s="93">
        <f>IF(AL2263="","",+AL2263*AB2263)</f>
      </c>
      <c r="AF2263" s="92">
        <f>IF(AL2263="","",+AL2263-AE2263)</f>
      </c>
      <c r="AG2263" s="93">
        <f>+V2263</f>
        <v>0</v>
      </c>
      <c r="AH2263" s="92">
        <f>IF(AF2263="","",+AF2263-AG2263)</f>
      </c>
      <c r="AI2263" s="92">
        <f>IF(AH2263="","",+AH2263*AC2263)</f>
      </c>
      <c r="AJ2263" s="93"/>
      <c r="AK2263" s="94">
        <v>0.33</v>
      </c>
      <c r="AL2263" s="93">
        <f>IF(V2263=0,"",V2263/(1-AB2263-AK2263))</f>
      </c>
      <c r="AM2263" s="95">
        <v>0.33</v>
      </c>
      <c r="AN2263" s="93">
        <f>IF(V2263=0,"",V2263/(1-AB2263-AM2263))</f>
      </c>
      <c r="AO2263" s="96">
        <v>1.2</v>
      </c>
      <c r="AP2263" s="93">
        <f>IF(BD!AJ2263="","",BD!AJ2263*BD!AO2263)</f>
      </c>
      <c r="AQ2263" s="91">
        <f>BD!AM2263/BD!AK2263-1</f>
        <v>0</v>
      </c>
      <c r="AR2263" s="91">
        <f>IF(BD!AN2263="","",IF(BD!AJ2263="","",BD!AN2263/BD!AJ2263-1))</f>
      </c>
      <c r="AS2263" s="91">
        <f>IF(BD!AN2263="","",IF(BD!AN2263&lt;BD!AL2263,"ABAIXO DA META","DENTRO DA META"))</f>
      </c>
      <c r="AT2263" s="91" t="str">
        <f>IF(BD!AJ2263="","EM ANÁLISE",IF(BD!AP2263&gt;=BD!AN2263,"GO", "NO GO"))</f>
        <v>EM ANÁLISE</v>
      </c>
      <c r="AU2263" s="97">
        <f>IF(AN2263="","",+BD!$AN2263-AJ2263)</f>
      </c>
      <c r="AV2263" s="98"/>
      <c r="AW2263" s="90">
        <f>BD!P2263*BD!AC2263</f>
        <v>0</v>
      </c>
      <c r="AX2263" s="90">
        <f>BD!V2263*BD!AC2263</f>
        <v>0</v>
      </c>
      <c r="AY2263" s="90">
        <f>IF(BD!AN2263="","",BD!AN2263*BD!AC2263)</f>
      </c>
      <c r="AZ2263" s="75" t="s">
        <v>123</v>
      </c>
      <c r="BA2263" s="75"/>
      <c r="BB2263" s="75"/>
      <c r="BC2263" s="75"/>
      <c r="BD2263" s="104"/>
      <c r="BE2263" s="104"/>
      <c r="BF2263" s="101"/>
      <c r="BG2263" s="101"/>
      <c r="BH2263" s="101"/>
      <c r="BI2263" s="101"/>
      <c r="BJ2263" s="101"/>
      <c r="BK2263" s="101"/>
      <c r="BL2263" s="101"/>
      <c r="BM2263" s="101"/>
      <c r="BN2263" s="101"/>
      <c r="BO2263" s="103"/>
      <c r="BP2263" s="101"/>
      <c r="BQ2263" s="101"/>
      <c r="BR2263" s="101"/>
      <c r="BS2263" s="101"/>
      <c r="BT2263" s="101"/>
      <c r="BU2263" s="101"/>
      <c r="BV2263" s="101"/>
      <c r="BW2263" s="101"/>
      <c r="BX2263" s="101"/>
      <c r="BY2263" s="101"/>
      <c r="BZ2263" s="101"/>
      <c r="CA2263" s="101"/>
      <c r="CB2263" s="101"/>
      <c r="CC2263" s="101"/>
      <c r="CD2263" s="101"/>
      <c r="CE2263" s="101"/>
      <c r="CF2263" s="101"/>
      <c r="CG2263" s="37" t="e">
        <f>VLOOKUP(Table_1[[#This Row],[EAN]],'[1]Planilha1'!$E:$R,13,0)</f>
        <v>#N/A</v>
      </c>
      <c r="CI2263" s="188">
        <f>IF(Table_1[[#This Row],[STATUS MERCADO]]="GO",Table_1[[#This Row],[M. BRUTA TOTAL]],0)</f>
        <v>0</v>
      </c>
      <c r="CJ2263" s="188">
        <f>IF(Table_1[[#This Row],[STATUS MERCADO]]="GO",Table_1[[#This Row],[PV UNIT. REALIZADO]]*Table_1[[#This Row],[QUANTIDADE]],0)</f>
        <v>0</v>
      </c>
    </row>
    <row r="2264" ht="15" hidden="1">
      <c r="A2264" s="7"/>
      <c r="B2264" s="84" t="s">
        <v>400</v>
      </c>
      <c r="C2264" s="75">
        <v>223950</v>
      </c>
      <c r="D2264" s="75">
        <v>3075273</v>
      </c>
      <c r="E2264" s="85">
        <v>7896222720009</v>
      </c>
      <c r="F2264" s="86" t="s">
        <v>2607</v>
      </c>
      <c r="G2264" s="75" t="s">
        <v>15</v>
      </c>
      <c r="H2264" s="75">
        <v>1150</v>
      </c>
      <c r="I2264" s="87" t="s">
        <v>1577</v>
      </c>
      <c r="J2264" s="75" t="s">
        <v>1578</v>
      </c>
      <c r="K2264" s="88" t="s">
        <v>1177</v>
      </c>
      <c r="L2264" s="88">
        <v>48</v>
      </c>
      <c r="M2264" s="88">
        <v>0</v>
      </c>
      <c r="N2264" s="75" t="s">
        <v>85</v>
      </c>
      <c r="O2264" s="75" t="s">
        <v>1739</v>
      </c>
      <c r="P2264" s="89"/>
      <c r="Q2264" s="90">
        <f>(17/100+7.6/100+1.65/100)*P2264</f>
        <v>0</v>
      </c>
      <c r="R2264" s="90"/>
      <c r="S2264" s="90"/>
      <c r="T2264" s="90"/>
      <c r="U2264" s="90"/>
      <c r="V2264" s="90">
        <f>+P2264-Q2264+R2264+S2264+T2264+U2264</f>
        <v>0</v>
      </c>
      <c r="W2264" s="91">
        <f>(1.02/100)</f>
        <v>1.02E-2</v>
      </c>
      <c r="X2264" s="91">
        <v>4.8E-3</v>
      </c>
      <c r="Y2264" s="91">
        <v>0.17</v>
      </c>
      <c r="Z2264" s="91">
        <v>1.65E-2</v>
      </c>
      <c r="AA2264" s="91">
        <v>7.6E-2</v>
      </c>
      <c r="AB2264" s="91">
        <f>SUM(W2264:AA2264)</f>
        <v>0.2775</v>
      </c>
      <c r="AC2264" s="75">
        <v>12</v>
      </c>
      <c r="AD2264" s="92">
        <f>IF(AL2264="","",+AC2264*AL2264)</f>
      </c>
      <c r="AE2264" s="93">
        <f>IF(AL2264="","",+AL2264*AB2264)</f>
      </c>
      <c r="AF2264" s="92">
        <f>IF(AL2264="","",+AL2264-AE2264)</f>
      </c>
      <c r="AG2264" s="93">
        <f>+V2264</f>
        <v>0</v>
      </c>
      <c r="AH2264" s="92">
        <f>IF(AF2264="","",+AF2264-AG2264)</f>
      </c>
      <c r="AI2264" s="92">
        <f>IF(AH2264="","",+AH2264*AC2264)</f>
      </c>
      <c r="AJ2264" s="93"/>
      <c r="AK2264" s="94">
        <v>0.33</v>
      </c>
      <c r="AL2264" s="93">
        <f>IF(V2264=0,"",V2264/(1-AB2264-AK2264))</f>
      </c>
      <c r="AM2264" s="95">
        <v>0.33</v>
      </c>
      <c r="AN2264" s="93">
        <f>IF(V2264=0,"",V2264/(1-AB2264-AM2264))</f>
      </c>
      <c r="AO2264" s="96">
        <v>1.2</v>
      </c>
      <c r="AP2264" s="93">
        <f>IF(BD!AJ2264="","",BD!AJ2264*BD!AO2264)</f>
      </c>
      <c r="AQ2264" s="91">
        <f>BD!AM2264/BD!AK2264-1</f>
        <v>0</v>
      </c>
      <c r="AR2264" s="91">
        <f>IF(BD!AN2264="","",IF(BD!AJ2264="","",BD!AN2264/BD!AJ2264-1))</f>
      </c>
      <c r="AS2264" s="91">
        <f>IF(BD!AN2264="","",IF(BD!AN2264&lt;BD!AL2264,"ABAIXO DA META","DENTRO DA META"))</f>
      </c>
      <c r="AT2264" s="91" t="str">
        <f>IF(BD!AJ2264="","EM ANÁLISE",IF(BD!AP2264&gt;=BD!AN2264,"GO", "NO GO"))</f>
        <v>EM ANÁLISE</v>
      </c>
      <c r="AU2264" s="97">
        <f>IF(AN2264="","",+BD!$AN2264-AJ2264)</f>
      </c>
      <c r="AV2264" s="98"/>
      <c r="AW2264" s="90">
        <f>BD!P2264*BD!AC2264</f>
        <v>0</v>
      </c>
      <c r="AX2264" s="90">
        <f>BD!V2264*BD!AC2264</f>
        <v>0</v>
      </c>
      <c r="AY2264" s="90">
        <f>IF(BD!AN2264="","",BD!AN2264*BD!AC2264)</f>
      </c>
      <c r="AZ2264" s="75" t="s">
        <v>123</v>
      </c>
      <c r="BA2264" s="75"/>
      <c r="BB2264" s="75"/>
      <c r="BC2264" s="75"/>
      <c r="BD2264" s="104"/>
      <c r="BE2264" s="104"/>
      <c r="BF2264" s="101"/>
      <c r="BG2264" s="101"/>
      <c r="BH2264" s="101"/>
      <c r="BI2264" s="101"/>
      <c r="BJ2264" s="101"/>
      <c r="BK2264" s="101"/>
      <c r="BL2264" s="101"/>
      <c r="BM2264" s="101"/>
      <c r="BN2264" s="101"/>
      <c r="BO2264" s="103"/>
      <c r="BP2264" s="101"/>
      <c r="BQ2264" s="101"/>
      <c r="BR2264" s="101"/>
      <c r="BS2264" s="101"/>
      <c r="BT2264" s="101"/>
      <c r="BU2264" s="101"/>
      <c r="BV2264" s="101"/>
      <c r="BW2264" s="101"/>
      <c r="BX2264" s="101"/>
      <c r="BY2264" s="101"/>
      <c r="BZ2264" s="101"/>
      <c r="CA2264" s="101"/>
      <c r="CB2264" s="101"/>
      <c r="CC2264" s="101"/>
      <c r="CD2264" s="101"/>
      <c r="CE2264" s="101"/>
      <c r="CF2264" s="101"/>
      <c r="CG2264" s="37" t="e">
        <f>VLOOKUP(Table_1[[#This Row],[EAN]],'[1]Planilha1'!$E:$R,13,0)</f>
        <v>#N/A</v>
      </c>
      <c r="CI2264" s="188">
        <f>IF(Table_1[[#This Row],[STATUS MERCADO]]="GO",Table_1[[#This Row],[M. BRUTA TOTAL]],0)</f>
        <v>0</v>
      </c>
      <c r="CJ2264" s="188">
        <f>IF(Table_1[[#This Row],[STATUS MERCADO]]="GO",Table_1[[#This Row],[PV UNIT. REALIZADO]]*Table_1[[#This Row],[QUANTIDADE]],0)</f>
        <v>0</v>
      </c>
    </row>
    <row r="2265" ht="15" hidden="1">
      <c r="A2265" s="7"/>
      <c r="B2265" s="84" t="s">
        <v>400</v>
      </c>
      <c r="C2265" s="75">
        <v>223951</v>
      </c>
      <c r="D2265" s="75">
        <v>3070833</v>
      </c>
      <c r="E2265" s="85">
        <v>7896222720306</v>
      </c>
      <c r="F2265" s="86" t="s">
        <v>2608</v>
      </c>
      <c r="G2265" s="75" t="s">
        <v>15</v>
      </c>
      <c r="H2265" s="75">
        <v>1150</v>
      </c>
      <c r="I2265" s="87" t="s">
        <v>1577</v>
      </c>
      <c r="J2265" s="75" t="s">
        <v>1578</v>
      </c>
      <c r="K2265" s="88" t="s">
        <v>1177</v>
      </c>
      <c r="L2265" s="88">
        <v>48</v>
      </c>
      <c r="M2265" s="88">
        <v>0</v>
      </c>
      <c r="N2265" s="75" t="s">
        <v>85</v>
      </c>
      <c r="O2265" s="75" t="s">
        <v>1739</v>
      </c>
      <c r="P2265" s="89"/>
      <c r="Q2265" s="90">
        <f>(17/100+7.6/100+1.65/100)*P2265</f>
        <v>0</v>
      </c>
      <c r="R2265" s="90"/>
      <c r="S2265" s="90"/>
      <c r="T2265" s="90"/>
      <c r="U2265" s="90"/>
      <c r="V2265" s="90">
        <f>+P2265-Q2265+R2265+S2265+T2265+U2265</f>
        <v>0</v>
      </c>
      <c r="W2265" s="91">
        <f>(1.02/100)</f>
        <v>1.02E-2</v>
      </c>
      <c r="X2265" s="91">
        <v>4.8E-3</v>
      </c>
      <c r="Y2265" s="91">
        <v>0.17</v>
      </c>
      <c r="Z2265" s="91">
        <v>1.65E-2</v>
      </c>
      <c r="AA2265" s="91">
        <v>7.6E-2</v>
      </c>
      <c r="AB2265" s="91">
        <f>SUM(W2265:AA2265)</f>
        <v>0.2775</v>
      </c>
      <c r="AC2265" s="75">
        <v>12</v>
      </c>
      <c r="AD2265" s="92">
        <f>IF(AL2265="","",+AC2265*AL2265)</f>
      </c>
      <c r="AE2265" s="93">
        <f>IF(AL2265="","",+AL2265*AB2265)</f>
      </c>
      <c r="AF2265" s="92">
        <f>IF(AL2265="","",+AL2265-AE2265)</f>
      </c>
      <c r="AG2265" s="93">
        <f>+V2265</f>
        <v>0</v>
      </c>
      <c r="AH2265" s="92">
        <f>IF(AF2265="","",+AF2265-AG2265)</f>
      </c>
      <c r="AI2265" s="92">
        <f>IF(AH2265="","",+AH2265*AC2265)</f>
      </c>
      <c r="AJ2265" s="93"/>
      <c r="AK2265" s="94">
        <v>0.33</v>
      </c>
      <c r="AL2265" s="93">
        <f>IF(V2265=0,"",V2265/(1-AB2265-AK2265))</f>
      </c>
      <c r="AM2265" s="95">
        <v>0.33</v>
      </c>
      <c r="AN2265" s="93">
        <f>IF(V2265=0,"",V2265/(1-AB2265-AM2265))</f>
      </c>
      <c r="AO2265" s="96">
        <v>1.2</v>
      </c>
      <c r="AP2265" s="93">
        <f>IF(BD!AJ2265="","",BD!AJ2265*BD!AO2265)</f>
      </c>
      <c r="AQ2265" s="91">
        <f>BD!AM2265/BD!AK2265-1</f>
        <v>0</v>
      </c>
      <c r="AR2265" s="91">
        <f>IF(BD!AN2265="","",IF(BD!AJ2265="","",BD!AN2265/BD!AJ2265-1))</f>
      </c>
      <c r="AS2265" s="91">
        <f>IF(BD!AN2265="","",IF(BD!AN2265&lt;BD!AL2265,"ABAIXO DA META","DENTRO DA META"))</f>
      </c>
      <c r="AT2265" s="91" t="str">
        <f>IF(BD!AJ2265="","EM ANÁLISE",IF(BD!AP2265&gt;=BD!AN2265,"GO", "NO GO"))</f>
        <v>EM ANÁLISE</v>
      </c>
      <c r="AU2265" s="97">
        <f>IF(AN2265="","",+BD!$AN2265-AJ2265)</f>
      </c>
      <c r="AV2265" s="98"/>
      <c r="AW2265" s="90">
        <f>BD!P2265*BD!AC2265</f>
        <v>0</v>
      </c>
      <c r="AX2265" s="90">
        <f>BD!V2265*BD!AC2265</f>
        <v>0</v>
      </c>
      <c r="AY2265" s="90">
        <f>IF(BD!AN2265="","",BD!AN2265*BD!AC2265)</f>
      </c>
      <c r="AZ2265" s="75" t="s">
        <v>123</v>
      </c>
      <c r="BA2265" s="75"/>
      <c r="BB2265" s="75"/>
      <c r="BC2265" s="75"/>
      <c r="BD2265" s="104"/>
      <c r="BE2265" s="104"/>
      <c r="BF2265" s="101"/>
      <c r="BG2265" s="101"/>
      <c r="BH2265" s="101"/>
      <c r="BI2265" s="101"/>
      <c r="BJ2265" s="101"/>
      <c r="BK2265" s="101"/>
      <c r="BL2265" s="101"/>
      <c r="BM2265" s="101"/>
      <c r="BN2265" s="101"/>
      <c r="BO2265" s="103"/>
      <c r="BP2265" s="101"/>
      <c r="BQ2265" s="101"/>
      <c r="BR2265" s="101"/>
      <c r="BS2265" s="101"/>
      <c r="BT2265" s="101"/>
      <c r="BU2265" s="101"/>
      <c r="BV2265" s="101"/>
      <c r="BW2265" s="101"/>
      <c r="BX2265" s="101"/>
      <c r="BY2265" s="101"/>
      <c r="BZ2265" s="101"/>
      <c r="CA2265" s="101"/>
      <c r="CB2265" s="101"/>
      <c r="CC2265" s="101"/>
      <c r="CD2265" s="101"/>
      <c r="CE2265" s="101"/>
      <c r="CF2265" s="101"/>
      <c r="CG2265" s="37" t="e">
        <f>VLOOKUP(Table_1[[#This Row],[EAN]],'[1]Planilha1'!$E:$R,13,0)</f>
        <v>#N/A</v>
      </c>
      <c r="CI2265" s="188">
        <f>IF(Table_1[[#This Row],[STATUS MERCADO]]="GO",Table_1[[#This Row],[M. BRUTA TOTAL]],0)</f>
        <v>0</v>
      </c>
      <c r="CJ2265" s="188">
        <f>IF(Table_1[[#This Row],[STATUS MERCADO]]="GO",Table_1[[#This Row],[PV UNIT. REALIZADO]]*Table_1[[#This Row],[QUANTIDADE]],0)</f>
        <v>0</v>
      </c>
    </row>
    <row r="2266" ht="15" hidden="1">
      <c r="A2266" s="7"/>
      <c r="B2266" s="84" t="s">
        <v>400</v>
      </c>
      <c r="C2266" s="75">
        <v>223952</v>
      </c>
      <c r="D2266" s="75" t="s">
        <v>2609</v>
      </c>
      <c r="E2266" s="85">
        <v>7896222720085</v>
      </c>
      <c r="F2266" s="86" t="s">
        <v>2610</v>
      </c>
      <c r="G2266" s="75" t="s">
        <v>15</v>
      </c>
      <c r="H2266" s="75">
        <v>1150</v>
      </c>
      <c r="I2266" s="87" t="s">
        <v>1577</v>
      </c>
      <c r="J2266" s="75" t="s">
        <v>1578</v>
      </c>
      <c r="K2266" s="88" t="s">
        <v>1177</v>
      </c>
      <c r="L2266" s="88">
        <v>24</v>
      </c>
      <c r="M2266" s="88">
        <v>0</v>
      </c>
      <c r="N2266" s="75" t="s">
        <v>85</v>
      </c>
      <c r="O2266" s="75" t="s">
        <v>1739</v>
      </c>
      <c r="P2266" s="89"/>
      <c r="Q2266" s="90">
        <f>(17/100+7.6/100+1.65/100)*P2266</f>
        <v>0</v>
      </c>
      <c r="R2266" s="90"/>
      <c r="S2266" s="90"/>
      <c r="T2266" s="90"/>
      <c r="U2266" s="90"/>
      <c r="V2266" s="90">
        <f>+P2266-Q2266+R2266+S2266+T2266+U2266</f>
        <v>0</v>
      </c>
      <c r="W2266" s="91">
        <f>(1.02/100)</f>
        <v>1.02E-2</v>
      </c>
      <c r="X2266" s="91">
        <v>4.8E-3</v>
      </c>
      <c r="Y2266" s="91">
        <v>0.17</v>
      </c>
      <c r="Z2266" s="91">
        <v>1.65E-2</v>
      </c>
      <c r="AA2266" s="91">
        <v>7.6E-2</v>
      </c>
      <c r="AB2266" s="91">
        <f>SUM(W2266:AA2266)</f>
        <v>0.2775</v>
      </c>
      <c r="AC2266" s="75">
        <v>12</v>
      </c>
      <c r="AD2266" s="92">
        <f>IF(AL2266="","",+AC2266*AL2266)</f>
      </c>
      <c r="AE2266" s="93">
        <f>IF(AL2266="","",+AL2266*AB2266)</f>
      </c>
      <c r="AF2266" s="92">
        <f>IF(AL2266="","",+AL2266-AE2266)</f>
      </c>
      <c r="AG2266" s="93">
        <f>+V2266</f>
        <v>0</v>
      </c>
      <c r="AH2266" s="92">
        <f>IF(AF2266="","",+AF2266-AG2266)</f>
      </c>
      <c r="AI2266" s="92">
        <f>IF(AH2266="","",+AH2266*AC2266)</f>
      </c>
      <c r="AJ2266" s="93"/>
      <c r="AK2266" s="94">
        <v>0.33</v>
      </c>
      <c r="AL2266" s="93">
        <f>IF(V2266=0,"",V2266/(1-AB2266-AK2266))</f>
      </c>
      <c r="AM2266" s="95">
        <v>0.33</v>
      </c>
      <c r="AN2266" s="93">
        <f>IF(V2266=0,"",V2266/(1-AB2266-AM2266))</f>
      </c>
      <c r="AO2266" s="96">
        <v>1.2</v>
      </c>
      <c r="AP2266" s="93">
        <f>IF(BD!AJ2266="","",BD!AJ2266*BD!AO2266)</f>
      </c>
      <c r="AQ2266" s="91">
        <f>BD!AM2266/BD!AK2266-1</f>
        <v>0</v>
      </c>
      <c r="AR2266" s="91">
        <f>IF(BD!AN2266="","",IF(BD!AJ2266="","",BD!AN2266/BD!AJ2266-1))</f>
      </c>
      <c r="AS2266" s="91">
        <f>IF(BD!AN2266="","",IF(BD!AN2266&lt;BD!AL2266,"ABAIXO DA META","DENTRO DA META"))</f>
      </c>
      <c r="AT2266" s="91" t="str">
        <f>IF(BD!AJ2266="","EM ANÁLISE",IF(BD!AP2266&gt;=BD!AN2266,"GO", "NO GO"))</f>
        <v>EM ANÁLISE</v>
      </c>
      <c r="AU2266" s="97">
        <f>IF(AN2266="","",+BD!$AN2266-AJ2266)</f>
      </c>
      <c r="AV2266" s="98"/>
      <c r="AW2266" s="90">
        <f>BD!P2266*BD!AC2266</f>
        <v>0</v>
      </c>
      <c r="AX2266" s="90">
        <f>BD!V2266*BD!AC2266</f>
        <v>0</v>
      </c>
      <c r="AY2266" s="90">
        <f>IF(BD!AN2266="","",BD!AN2266*BD!AC2266)</f>
      </c>
      <c r="AZ2266" s="75" t="s">
        <v>123</v>
      </c>
      <c r="BA2266" s="75"/>
      <c r="BB2266" s="75"/>
      <c r="BC2266" s="75"/>
      <c r="BD2266" s="104"/>
      <c r="BE2266" s="104"/>
      <c r="BF2266" s="101"/>
      <c r="BG2266" s="101"/>
      <c r="BH2266" s="101"/>
      <c r="BI2266" s="101"/>
      <c r="BJ2266" s="101"/>
      <c r="BK2266" s="101"/>
      <c r="BL2266" s="101"/>
      <c r="BM2266" s="101"/>
      <c r="BN2266" s="101"/>
      <c r="BO2266" s="103"/>
      <c r="BP2266" s="101"/>
      <c r="BQ2266" s="101"/>
      <c r="BR2266" s="101"/>
      <c r="BS2266" s="101"/>
      <c r="BT2266" s="101"/>
      <c r="BU2266" s="101"/>
      <c r="BV2266" s="101"/>
      <c r="BW2266" s="101"/>
      <c r="BX2266" s="101"/>
      <c r="BY2266" s="101"/>
      <c r="BZ2266" s="101"/>
      <c r="CA2266" s="101"/>
      <c r="CB2266" s="101"/>
      <c r="CC2266" s="101"/>
      <c r="CD2266" s="101"/>
      <c r="CE2266" s="101"/>
      <c r="CF2266" s="101"/>
      <c r="CG2266" s="37" t="e">
        <f>VLOOKUP(Table_1[[#This Row],[EAN]],'[1]Planilha1'!$E:$R,13,0)</f>
        <v>#N/A</v>
      </c>
      <c r="CI2266" s="188">
        <f>IF(Table_1[[#This Row],[STATUS MERCADO]]="GO",Table_1[[#This Row],[M. BRUTA TOTAL]],0)</f>
        <v>0</v>
      </c>
      <c r="CJ2266" s="188">
        <f>IF(Table_1[[#This Row],[STATUS MERCADO]]="GO",Table_1[[#This Row],[PV UNIT. REALIZADO]]*Table_1[[#This Row],[QUANTIDADE]],0)</f>
        <v>0</v>
      </c>
    </row>
    <row r="2267" ht="15" hidden="1">
      <c r="A2267" s="7"/>
      <c r="B2267" s="84" t="s">
        <v>400</v>
      </c>
      <c r="C2267" s="75">
        <v>223953</v>
      </c>
      <c r="D2267" s="75">
        <v>3070819</v>
      </c>
      <c r="E2267" s="85">
        <v>7896222720047</v>
      </c>
      <c r="F2267" s="86" t="s">
        <v>2611</v>
      </c>
      <c r="G2267" s="75" t="s">
        <v>15</v>
      </c>
      <c r="H2267" s="75">
        <v>1150</v>
      </c>
      <c r="I2267" s="87" t="s">
        <v>1577</v>
      </c>
      <c r="J2267" s="75" t="s">
        <v>1578</v>
      </c>
      <c r="K2267" s="88" t="s">
        <v>1177</v>
      </c>
      <c r="L2267" s="88">
        <v>24</v>
      </c>
      <c r="M2267" s="88">
        <v>0</v>
      </c>
      <c r="N2267" s="75" t="s">
        <v>85</v>
      </c>
      <c r="O2267" s="75" t="s">
        <v>1739</v>
      </c>
      <c r="P2267" s="89"/>
      <c r="Q2267" s="90">
        <f>(17/100+7.6/100+1.65/100)*P2267</f>
        <v>0</v>
      </c>
      <c r="R2267" s="90"/>
      <c r="S2267" s="90"/>
      <c r="T2267" s="90"/>
      <c r="U2267" s="90"/>
      <c r="V2267" s="90">
        <f>+P2267-Q2267+R2267+S2267+T2267+U2267</f>
        <v>0</v>
      </c>
      <c r="W2267" s="91">
        <f>(1.02/100)</f>
        <v>1.02E-2</v>
      </c>
      <c r="X2267" s="91">
        <v>4.8E-3</v>
      </c>
      <c r="Y2267" s="91">
        <v>0.17</v>
      </c>
      <c r="Z2267" s="91">
        <v>1.65E-2</v>
      </c>
      <c r="AA2267" s="91">
        <v>7.6E-2</v>
      </c>
      <c r="AB2267" s="91">
        <f>SUM(W2267:AA2267)</f>
        <v>0.2775</v>
      </c>
      <c r="AC2267" s="75">
        <v>12</v>
      </c>
      <c r="AD2267" s="92">
        <f>IF(AL2267="","",+AC2267*AL2267)</f>
      </c>
      <c r="AE2267" s="93">
        <f>IF(AL2267="","",+AL2267*AB2267)</f>
      </c>
      <c r="AF2267" s="92">
        <f>IF(AL2267="","",+AL2267-AE2267)</f>
      </c>
      <c r="AG2267" s="93">
        <f>+V2267</f>
        <v>0</v>
      </c>
      <c r="AH2267" s="92">
        <f>IF(AF2267="","",+AF2267-AG2267)</f>
      </c>
      <c r="AI2267" s="92">
        <f>IF(AH2267="","",+AH2267*AC2267)</f>
      </c>
      <c r="AJ2267" s="93"/>
      <c r="AK2267" s="94">
        <v>0.33</v>
      </c>
      <c r="AL2267" s="93">
        <f>IF(V2267=0,"",V2267/(1-AB2267-AK2267))</f>
      </c>
      <c r="AM2267" s="95">
        <v>0.33</v>
      </c>
      <c r="AN2267" s="93">
        <f>IF(V2267=0,"",V2267/(1-AB2267-AM2267))</f>
      </c>
      <c r="AO2267" s="96">
        <v>1.2</v>
      </c>
      <c r="AP2267" s="93">
        <f>IF(BD!AJ2267="","",BD!AJ2267*BD!AO2267)</f>
      </c>
      <c r="AQ2267" s="91">
        <f>BD!AM2267/BD!AK2267-1</f>
        <v>0</v>
      </c>
      <c r="AR2267" s="91">
        <f>IF(BD!AN2267="","",IF(BD!AJ2267="","",BD!AN2267/BD!AJ2267-1))</f>
      </c>
      <c r="AS2267" s="91">
        <f>IF(BD!AN2267="","",IF(BD!AN2267&lt;BD!AL2267,"ABAIXO DA META","DENTRO DA META"))</f>
      </c>
      <c r="AT2267" s="91" t="str">
        <f>IF(BD!AJ2267="","EM ANÁLISE",IF(BD!AP2267&gt;=BD!AN2267,"GO", "NO GO"))</f>
        <v>EM ANÁLISE</v>
      </c>
      <c r="AU2267" s="97">
        <f>IF(AN2267="","",+BD!$AN2267-AJ2267)</f>
      </c>
      <c r="AV2267" s="98"/>
      <c r="AW2267" s="90">
        <f>BD!P2267*BD!AC2267</f>
        <v>0</v>
      </c>
      <c r="AX2267" s="90">
        <f>BD!V2267*BD!AC2267</f>
        <v>0</v>
      </c>
      <c r="AY2267" s="90">
        <f>IF(BD!AN2267="","",BD!AN2267*BD!AC2267)</f>
      </c>
      <c r="AZ2267" s="75" t="s">
        <v>123</v>
      </c>
      <c r="BA2267" s="75"/>
      <c r="BB2267" s="75"/>
      <c r="BC2267" s="75"/>
      <c r="BD2267" s="104"/>
      <c r="BE2267" s="104"/>
      <c r="BF2267" s="101"/>
      <c r="BG2267" s="101"/>
      <c r="BH2267" s="101"/>
      <c r="BI2267" s="101"/>
      <c r="BJ2267" s="101"/>
      <c r="BK2267" s="101"/>
      <c r="BL2267" s="101"/>
      <c r="BM2267" s="101"/>
      <c r="BN2267" s="101"/>
      <c r="BO2267" s="103"/>
      <c r="BP2267" s="101"/>
      <c r="BQ2267" s="101"/>
      <c r="BR2267" s="101"/>
      <c r="BS2267" s="101"/>
      <c r="BT2267" s="101"/>
      <c r="BU2267" s="101"/>
      <c r="BV2267" s="101"/>
      <c r="BW2267" s="101"/>
      <c r="BX2267" s="101"/>
      <c r="BY2267" s="101"/>
      <c r="BZ2267" s="101"/>
      <c r="CA2267" s="101"/>
      <c r="CB2267" s="101"/>
      <c r="CC2267" s="101"/>
      <c r="CD2267" s="101"/>
      <c r="CE2267" s="101"/>
      <c r="CF2267" s="101"/>
      <c r="CG2267" s="37" t="e">
        <f>VLOOKUP(Table_1[[#This Row],[EAN]],'[1]Planilha1'!$E:$R,13,0)</f>
        <v>#N/A</v>
      </c>
      <c r="CI2267" s="188">
        <f>IF(Table_1[[#This Row],[STATUS MERCADO]]="GO",Table_1[[#This Row],[M. BRUTA TOTAL]],0)</f>
        <v>0</v>
      </c>
      <c r="CJ2267" s="188">
        <f>IF(Table_1[[#This Row],[STATUS MERCADO]]="GO",Table_1[[#This Row],[PV UNIT. REALIZADO]]*Table_1[[#This Row],[QUANTIDADE]],0)</f>
        <v>0</v>
      </c>
    </row>
    <row r="2268" ht="15" hidden="1">
      <c r="A2268" s="7"/>
      <c r="B2268" s="84" t="s">
        <v>400</v>
      </c>
      <c r="C2268" s="75">
        <v>223954</v>
      </c>
      <c r="D2268" s="75">
        <v>3041098</v>
      </c>
      <c r="E2268" s="85">
        <v>7896222720115</v>
      </c>
      <c r="F2268" s="86" t="s">
        <v>2612</v>
      </c>
      <c r="G2268" s="75" t="s">
        <v>15</v>
      </c>
      <c r="H2268" s="75">
        <v>1150</v>
      </c>
      <c r="I2268" s="87" t="s">
        <v>1577</v>
      </c>
      <c r="J2268" s="75" t="s">
        <v>1578</v>
      </c>
      <c r="K2268" s="88" t="s">
        <v>1177</v>
      </c>
      <c r="L2268" s="88">
        <v>24</v>
      </c>
      <c r="M2268" s="88">
        <v>0</v>
      </c>
      <c r="N2268" s="75" t="s">
        <v>85</v>
      </c>
      <c r="O2268" s="75" t="s">
        <v>1739</v>
      </c>
      <c r="P2268" s="89"/>
      <c r="Q2268" s="90">
        <f>(17/100+7.6/100+1.65/100)*P2268</f>
        <v>0</v>
      </c>
      <c r="R2268" s="90"/>
      <c r="S2268" s="90"/>
      <c r="T2268" s="90"/>
      <c r="U2268" s="90"/>
      <c r="V2268" s="90">
        <f>+P2268-Q2268+R2268+S2268+T2268+U2268</f>
        <v>0</v>
      </c>
      <c r="W2268" s="91">
        <f>(1.02/100)</f>
        <v>1.02E-2</v>
      </c>
      <c r="X2268" s="91">
        <v>4.8E-3</v>
      </c>
      <c r="Y2268" s="91">
        <v>0.17</v>
      </c>
      <c r="Z2268" s="91">
        <v>1.65E-2</v>
      </c>
      <c r="AA2268" s="91">
        <v>7.6E-2</v>
      </c>
      <c r="AB2268" s="91">
        <f>SUM(W2268:AA2268)</f>
        <v>0.2775</v>
      </c>
      <c r="AC2268" s="75">
        <v>12</v>
      </c>
      <c r="AD2268" s="92">
        <f>IF(AL2268="","",+AC2268*AL2268)</f>
      </c>
      <c r="AE2268" s="93">
        <f>IF(AL2268="","",+AL2268*AB2268)</f>
      </c>
      <c r="AF2268" s="92">
        <f>IF(AL2268="","",+AL2268-AE2268)</f>
      </c>
      <c r="AG2268" s="93">
        <f>+V2268</f>
        <v>0</v>
      </c>
      <c r="AH2268" s="92">
        <f>IF(AF2268="","",+AF2268-AG2268)</f>
      </c>
      <c r="AI2268" s="92">
        <f>IF(AH2268="","",+AH2268*AC2268)</f>
      </c>
      <c r="AJ2268" s="93"/>
      <c r="AK2268" s="94">
        <v>0.33</v>
      </c>
      <c r="AL2268" s="93">
        <f>IF(V2268=0,"",V2268/(1-AB2268-AK2268))</f>
      </c>
      <c r="AM2268" s="95">
        <v>0.33</v>
      </c>
      <c r="AN2268" s="93">
        <f>IF(V2268=0,"",V2268/(1-AB2268-AM2268))</f>
      </c>
      <c r="AO2268" s="96">
        <v>1.2</v>
      </c>
      <c r="AP2268" s="93">
        <f>IF(BD!AJ2268="","",BD!AJ2268*BD!AO2268)</f>
      </c>
      <c r="AQ2268" s="91">
        <f>BD!AM2268/BD!AK2268-1</f>
        <v>0</v>
      </c>
      <c r="AR2268" s="91">
        <f>IF(BD!AN2268="","",IF(BD!AJ2268="","",BD!AN2268/BD!AJ2268-1))</f>
      </c>
      <c r="AS2268" s="91">
        <f>IF(BD!AN2268="","",IF(BD!AN2268&lt;BD!AL2268,"ABAIXO DA META","DENTRO DA META"))</f>
      </c>
      <c r="AT2268" s="91" t="str">
        <f>IF(BD!AJ2268="","EM ANÁLISE",IF(BD!AP2268&gt;=BD!AN2268,"GO", "NO GO"))</f>
        <v>EM ANÁLISE</v>
      </c>
      <c r="AU2268" s="97">
        <f>IF(AN2268="","",+BD!$AN2268-AJ2268)</f>
      </c>
      <c r="AV2268" s="98"/>
      <c r="AW2268" s="90">
        <f>BD!P2268*BD!AC2268</f>
        <v>0</v>
      </c>
      <c r="AX2268" s="90">
        <f>BD!V2268*BD!AC2268</f>
        <v>0</v>
      </c>
      <c r="AY2268" s="90">
        <f>IF(BD!AN2268="","",BD!AN2268*BD!AC2268)</f>
      </c>
      <c r="AZ2268" s="75" t="s">
        <v>123</v>
      </c>
      <c r="BA2268" s="75"/>
      <c r="BB2268" s="75"/>
      <c r="BC2268" s="75"/>
      <c r="BD2268" s="104"/>
      <c r="BE2268" s="104"/>
      <c r="BF2268" s="101"/>
      <c r="BG2268" s="101"/>
      <c r="BH2268" s="101"/>
      <c r="BI2268" s="101"/>
      <c r="BJ2268" s="101"/>
      <c r="BK2268" s="101"/>
      <c r="BL2268" s="101"/>
      <c r="BM2268" s="101"/>
      <c r="BN2268" s="101"/>
      <c r="BO2268" s="103"/>
      <c r="BP2268" s="101"/>
      <c r="BQ2268" s="101"/>
      <c r="BR2268" s="101"/>
      <c r="BS2268" s="101"/>
      <c r="BT2268" s="101"/>
      <c r="BU2268" s="101"/>
      <c r="BV2268" s="101"/>
      <c r="BW2268" s="101"/>
      <c r="BX2268" s="101"/>
      <c r="BY2268" s="101"/>
      <c r="BZ2268" s="101"/>
      <c r="CA2268" s="101"/>
      <c r="CB2268" s="101"/>
      <c r="CC2268" s="101"/>
      <c r="CD2268" s="101"/>
      <c r="CE2268" s="101"/>
      <c r="CF2268" s="101"/>
      <c r="CG2268" s="37" t="e">
        <f>VLOOKUP(Table_1[[#This Row],[EAN]],'[1]Planilha1'!$E:$R,13,0)</f>
        <v>#N/A</v>
      </c>
      <c r="CI2268" s="188">
        <f>IF(Table_1[[#This Row],[STATUS MERCADO]]="GO",Table_1[[#This Row],[M. BRUTA TOTAL]],0)</f>
        <v>0</v>
      </c>
      <c r="CJ2268" s="188">
        <f>IF(Table_1[[#This Row],[STATUS MERCADO]]="GO",Table_1[[#This Row],[PV UNIT. REALIZADO]]*Table_1[[#This Row],[QUANTIDADE]],0)</f>
        <v>0</v>
      </c>
    </row>
    <row r="2269" ht="15" hidden="1">
      <c r="A2269" s="7"/>
      <c r="B2269" s="84" t="s">
        <v>400</v>
      </c>
      <c r="C2269" s="75">
        <v>223955</v>
      </c>
      <c r="D2269" s="75">
        <v>3075271</v>
      </c>
      <c r="E2269" s="85">
        <v>7896222720092</v>
      </c>
      <c r="F2269" s="86" t="s">
        <v>2613</v>
      </c>
      <c r="G2269" s="75" t="s">
        <v>15</v>
      </c>
      <c r="H2269" s="75">
        <v>1150</v>
      </c>
      <c r="I2269" s="87" t="s">
        <v>1577</v>
      </c>
      <c r="J2269" s="75" t="s">
        <v>1578</v>
      </c>
      <c r="K2269" s="88" t="s">
        <v>1177</v>
      </c>
      <c r="L2269" s="88">
        <v>24</v>
      </c>
      <c r="M2269" s="88">
        <v>0</v>
      </c>
      <c r="N2269" s="75" t="s">
        <v>85</v>
      </c>
      <c r="O2269" s="75" t="s">
        <v>1739</v>
      </c>
      <c r="P2269" s="89"/>
      <c r="Q2269" s="90">
        <f>(17/100+7.6/100+1.65/100)*P2269</f>
        <v>0</v>
      </c>
      <c r="R2269" s="90"/>
      <c r="S2269" s="90"/>
      <c r="T2269" s="90"/>
      <c r="U2269" s="90"/>
      <c r="V2269" s="90">
        <f>+P2269-Q2269+R2269+S2269+T2269+U2269</f>
        <v>0</v>
      </c>
      <c r="W2269" s="91">
        <f>(1.02/100)</f>
        <v>1.02E-2</v>
      </c>
      <c r="X2269" s="91">
        <v>4.8E-3</v>
      </c>
      <c r="Y2269" s="91">
        <v>0.17</v>
      </c>
      <c r="Z2269" s="91">
        <v>1.65E-2</v>
      </c>
      <c r="AA2269" s="91">
        <v>7.6E-2</v>
      </c>
      <c r="AB2269" s="91">
        <f>SUM(W2269:AA2269)</f>
        <v>0.2775</v>
      </c>
      <c r="AC2269" s="75">
        <v>12</v>
      </c>
      <c r="AD2269" s="92">
        <f>IF(AL2269="","",+AC2269*AL2269)</f>
      </c>
      <c r="AE2269" s="93">
        <f>IF(AL2269="","",+AL2269*AB2269)</f>
      </c>
      <c r="AF2269" s="92">
        <f>IF(AL2269="","",+AL2269-AE2269)</f>
      </c>
      <c r="AG2269" s="93">
        <f>+V2269</f>
        <v>0</v>
      </c>
      <c r="AH2269" s="92">
        <f>IF(AF2269="","",+AF2269-AG2269)</f>
      </c>
      <c r="AI2269" s="92">
        <f>IF(AH2269="","",+AH2269*AC2269)</f>
      </c>
      <c r="AJ2269" s="93"/>
      <c r="AK2269" s="94">
        <v>0.33</v>
      </c>
      <c r="AL2269" s="93">
        <f>IF(V2269=0,"",V2269/(1-AB2269-AK2269))</f>
      </c>
      <c r="AM2269" s="95">
        <v>0.33</v>
      </c>
      <c r="AN2269" s="93">
        <f>IF(V2269=0,"",V2269/(1-AB2269-AM2269))</f>
      </c>
      <c r="AO2269" s="96">
        <v>1.2</v>
      </c>
      <c r="AP2269" s="93">
        <f>IF(BD!AJ2269="","",BD!AJ2269*BD!AO2269)</f>
      </c>
      <c r="AQ2269" s="91">
        <f>BD!AM2269/BD!AK2269-1</f>
        <v>0</v>
      </c>
      <c r="AR2269" s="91">
        <f>IF(BD!AN2269="","",IF(BD!AJ2269="","",BD!AN2269/BD!AJ2269-1))</f>
      </c>
      <c r="AS2269" s="91">
        <f>IF(BD!AN2269="","",IF(BD!AN2269&lt;BD!AL2269,"ABAIXO DA META","DENTRO DA META"))</f>
      </c>
      <c r="AT2269" s="91" t="str">
        <f>IF(BD!AJ2269="","EM ANÁLISE",IF(BD!AP2269&gt;=BD!AN2269,"GO", "NO GO"))</f>
        <v>EM ANÁLISE</v>
      </c>
      <c r="AU2269" s="97">
        <f>IF(AN2269="","",+BD!$AN2269-AJ2269)</f>
      </c>
      <c r="AV2269" s="98"/>
      <c r="AW2269" s="90">
        <f>BD!P2269*BD!AC2269</f>
        <v>0</v>
      </c>
      <c r="AX2269" s="90">
        <f>BD!V2269*BD!AC2269</f>
        <v>0</v>
      </c>
      <c r="AY2269" s="90">
        <f>IF(BD!AN2269="","",BD!AN2269*BD!AC2269)</f>
      </c>
      <c r="AZ2269" s="75" t="s">
        <v>123</v>
      </c>
      <c r="BA2269" s="75"/>
      <c r="BB2269" s="75"/>
      <c r="BC2269" s="75"/>
      <c r="BD2269" s="104"/>
      <c r="BE2269" s="104"/>
      <c r="BF2269" s="101"/>
      <c r="BG2269" s="101"/>
      <c r="BH2269" s="101"/>
      <c r="BI2269" s="101"/>
      <c r="BJ2269" s="101"/>
      <c r="BK2269" s="101"/>
      <c r="BL2269" s="101"/>
      <c r="BM2269" s="101"/>
      <c r="BN2269" s="101"/>
      <c r="BO2269" s="103"/>
      <c r="BP2269" s="101"/>
      <c r="BQ2269" s="101"/>
      <c r="BR2269" s="101"/>
      <c r="BS2269" s="101"/>
      <c r="BT2269" s="101"/>
      <c r="BU2269" s="101"/>
      <c r="BV2269" s="101"/>
      <c r="BW2269" s="101"/>
      <c r="BX2269" s="101"/>
      <c r="BY2269" s="101"/>
      <c r="BZ2269" s="101"/>
      <c r="CA2269" s="101"/>
      <c r="CB2269" s="101"/>
      <c r="CC2269" s="101"/>
      <c r="CD2269" s="101"/>
      <c r="CE2269" s="101"/>
      <c r="CF2269" s="101"/>
      <c r="CG2269" s="37" t="e">
        <f>VLOOKUP(Table_1[[#This Row],[EAN]],'[1]Planilha1'!$E:$R,13,0)</f>
        <v>#N/A</v>
      </c>
      <c r="CI2269" s="188">
        <f>IF(Table_1[[#This Row],[STATUS MERCADO]]="GO",Table_1[[#This Row],[M. BRUTA TOTAL]],0)</f>
        <v>0</v>
      </c>
      <c r="CJ2269" s="188">
        <f>IF(Table_1[[#This Row],[STATUS MERCADO]]="GO",Table_1[[#This Row],[PV UNIT. REALIZADO]]*Table_1[[#This Row],[QUANTIDADE]],0)</f>
        <v>0</v>
      </c>
    </row>
    <row r="2270" ht="15" hidden="1">
      <c r="A2270" s="7"/>
      <c r="B2270" s="84" t="s">
        <v>400</v>
      </c>
      <c r="C2270" s="75">
        <v>223956</v>
      </c>
      <c r="D2270" s="75">
        <v>3070820</v>
      </c>
      <c r="E2270" s="85">
        <v>7896222720030</v>
      </c>
      <c r="F2270" s="86" t="s">
        <v>2614</v>
      </c>
      <c r="G2270" s="75" t="s">
        <v>15</v>
      </c>
      <c r="H2270" s="75">
        <v>1150</v>
      </c>
      <c r="I2270" s="87" t="s">
        <v>1577</v>
      </c>
      <c r="J2270" s="75" t="s">
        <v>1578</v>
      </c>
      <c r="K2270" s="88" t="s">
        <v>1177</v>
      </c>
      <c r="L2270" s="88">
        <v>48</v>
      </c>
      <c r="M2270" s="88">
        <v>0</v>
      </c>
      <c r="N2270" s="75" t="s">
        <v>85</v>
      </c>
      <c r="O2270" s="75" t="s">
        <v>1739</v>
      </c>
      <c r="P2270" s="89"/>
      <c r="Q2270" s="90">
        <f>(17/100+7.6/100+1.65/100)*P2270</f>
        <v>0</v>
      </c>
      <c r="R2270" s="90"/>
      <c r="S2270" s="90"/>
      <c r="T2270" s="90"/>
      <c r="U2270" s="90"/>
      <c r="V2270" s="90">
        <f>+P2270-Q2270+R2270+S2270+T2270+U2270</f>
        <v>0</v>
      </c>
      <c r="W2270" s="91">
        <f>(1.02/100)</f>
        <v>1.02E-2</v>
      </c>
      <c r="X2270" s="91">
        <v>4.8E-3</v>
      </c>
      <c r="Y2270" s="91">
        <v>0.17</v>
      </c>
      <c r="Z2270" s="91">
        <v>1.65E-2</v>
      </c>
      <c r="AA2270" s="91">
        <v>7.6E-2</v>
      </c>
      <c r="AB2270" s="91">
        <f>SUM(W2270:AA2270)</f>
        <v>0.2775</v>
      </c>
      <c r="AC2270" s="75">
        <v>12</v>
      </c>
      <c r="AD2270" s="92">
        <f>IF(AL2270="","",+AC2270*AL2270)</f>
      </c>
      <c r="AE2270" s="93">
        <f>IF(AL2270="","",+AL2270*AB2270)</f>
      </c>
      <c r="AF2270" s="92">
        <f>IF(AL2270="","",+AL2270-AE2270)</f>
      </c>
      <c r="AG2270" s="93">
        <f>+V2270</f>
        <v>0</v>
      </c>
      <c r="AH2270" s="92">
        <f>IF(AF2270="","",+AF2270-AG2270)</f>
      </c>
      <c r="AI2270" s="92">
        <f>IF(AH2270="","",+AH2270*AC2270)</f>
      </c>
      <c r="AJ2270" s="93"/>
      <c r="AK2270" s="94">
        <v>0.33</v>
      </c>
      <c r="AL2270" s="93">
        <f>IF(V2270=0,"",V2270/(1-AB2270-AK2270))</f>
      </c>
      <c r="AM2270" s="95">
        <v>0.33</v>
      </c>
      <c r="AN2270" s="93">
        <f>IF(V2270=0,"",V2270/(1-AB2270-AM2270))</f>
      </c>
      <c r="AO2270" s="96">
        <v>1.2</v>
      </c>
      <c r="AP2270" s="93">
        <f>IF(BD!AJ2270="","",BD!AJ2270*BD!AO2270)</f>
      </c>
      <c r="AQ2270" s="91">
        <f>BD!AM2270/BD!AK2270-1</f>
        <v>0</v>
      </c>
      <c r="AR2270" s="91">
        <f>IF(BD!AN2270="","",IF(BD!AJ2270="","",BD!AN2270/BD!AJ2270-1))</f>
      </c>
      <c r="AS2270" s="91">
        <f>IF(BD!AN2270="","",IF(BD!AN2270&lt;BD!AL2270,"ABAIXO DA META","DENTRO DA META"))</f>
      </c>
      <c r="AT2270" s="91" t="str">
        <f>IF(BD!AJ2270="","EM ANÁLISE",IF(BD!AP2270&gt;=BD!AN2270,"GO", "NO GO"))</f>
        <v>EM ANÁLISE</v>
      </c>
      <c r="AU2270" s="97">
        <f>IF(AN2270="","",+BD!$AN2270-AJ2270)</f>
      </c>
      <c r="AV2270" s="98"/>
      <c r="AW2270" s="90">
        <f>BD!P2270*BD!AC2270</f>
        <v>0</v>
      </c>
      <c r="AX2270" s="90">
        <f>BD!V2270*BD!AC2270</f>
        <v>0</v>
      </c>
      <c r="AY2270" s="90">
        <f>IF(BD!AN2270="","",BD!AN2270*BD!AC2270)</f>
      </c>
      <c r="AZ2270" s="75" t="s">
        <v>123</v>
      </c>
      <c r="BA2270" s="75"/>
      <c r="BB2270" s="75"/>
      <c r="BC2270" s="75"/>
      <c r="BD2270" s="104"/>
      <c r="BE2270" s="104"/>
      <c r="BF2270" s="101"/>
      <c r="BG2270" s="101"/>
      <c r="BH2270" s="101"/>
      <c r="BI2270" s="101"/>
      <c r="BJ2270" s="101"/>
      <c r="BK2270" s="101"/>
      <c r="BL2270" s="101"/>
      <c r="BM2270" s="101"/>
      <c r="BN2270" s="101"/>
      <c r="BO2270" s="103"/>
      <c r="BP2270" s="101"/>
      <c r="BQ2270" s="101"/>
      <c r="BR2270" s="101"/>
      <c r="BS2270" s="101"/>
      <c r="BT2270" s="101"/>
      <c r="BU2270" s="101"/>
      <c r="BV2270" s="101"/>
      <c r="BW2270" s="101"/>
      <c r="BX2270" s="101"/>
      <c r="BY2270" s="101"/>
      <c r="BZ2270" s="101"/>
      <c r="CA2270" s="101"/>
      <c r="CB2270" s="101"/>
      <c r="CC2270" s="101"/>
      <c r="CD2270" s="101"/>
      <c r="CE2270" s="101"/>
      <c r="CF2270" s="101"/>
      <c r="CG2270" s="37" t="e">
        <f>VLOOKUP(Table_1[[#This Row],[EAN]],'[1]Planilha1'!$E:$R,13,0)</f>
        <v>#N/A</v>
      </c>
      <c r="CI2270" s="188">
        <f>IF(Table_1[[#This Row],[STATUS MERCADO]]="GO",Table_1[[#This Row],[M. BRUTA TOTAL]],0)</f>
        <v>0</v>
      </c>
      <c r="CJ2270" s="188">
        <f>IF(Table_1[[#This Row],[STATUS MERCADO]]="GO",Table_1[[#This Row],[PV UNIT. REALIZADO]]*Table_1[[#This Row],[QUANTIDADE]],0)</f>
        <v>0</v>
      </c>
    </row>
    <row r="2271" ht="15" hidden="1">
      <c r="A2271" s="7"/>
      <c r="B2271" s="84" t="s">
        <v>400</v>
      </c>
      <c r="C2271" s="75">
        <v>223957</v>
      </c>
      <c r="D2271" s="75">
        <v>3076739</v>
      </c>
      <c r="E2271" s="85">
        <v>7896222720429</v>
      </c>
      <c r="F2271" s="86" t="s">
        <v>2615</v>
      </c>
      <c r="G2271" s="75" t="s">
        <v>15</v>
      </c>
      <c r="H2271" s="75">
        <v>1150</v>
      </c>
      <c r="I2271" s="87" t="s">
        <v>1577</v>
      </c>
      <c r="J2271" s="75" t="s">
        <v>1578</v>
      </c>
      <c r="K2271" s="88" t="s">
        <v>1177</v>
      </c>
      <c r="L2271" s="88">
        <v>48</v>
      </c>
      <c r="M2271" s="88">
        <v>0</v>
      </c>
      <c r="N2271" s="75" t="s">
        <v>85</v>
      </c>
      <c r="O2271" s="75" t="s">
        <v>1739</v>
      </c>
      <c r="P2271" s="89"/>
      <c r="Q2271" s="90">
        <f>(17/100+7.6/100+1.65/100)*P2271</f>
        <v>0</v>
      </c>
      <c r="R2271" s="90"/>
      <c r="S2271" s="90"/>
      <c r="T2271" s="90"/>
      <c r="U2271" s="90"/>
      <c r="V2271" s="90">
        <f>+P2271-Q2271+R2271+S2271+T2271+U2271</f>
        <v>0</v>
      </c>
      <c r="W2271" s="91">
        <f>(1.02/100)</f>
        <v>1.02E-2</v>
      </c>
      <c r="X2271" s="91">
        <v>4.8E-3</v>
      </c>
      <c r="Y2271" s="91">
        <v>0.17</v>
      </c>
      <c r="Z2271" s="91">
        <v>1.65E-2</v>
      </c>
      <c r="AA2271" s="91">
        <v>7.6E-2</v>
      </c>
      <c r="AB2271" s="91">
        <f>SUM(W2271:AA2271)</f>
        <v>0.2775</v>
      </c>
      <c r="AC2271" s="75">
        <v>12</v>
      </c>
      <c r="AD2271" s="92">
        <f>IF(AL2271="","",+AC2271*AL2271)</f>
      </c>
      <c r="AE2271" s="93">
        <f>IF(AL2271="","",+AL2271*AB2271)</f>
      </c>
      <c r="AF2271" s="92">
        <f>IF(AL2271="","",+AL2271-AE2271)</f>
      </c>
      <c r="AG2271" s="93">
        <f>+V2271</f>
        <v>0</v>
      </c>
      <c r="AH2271" s="92">
        <f>IF(AF2271="","",+AF2271-AG2271)</f>
      </c>
      <c r="AI2271" s="92">
        <f>IF(AH2271="","",+AH2271*AC2271)</f>
      </c>
      <c r="AJ2271" s="93"/>
      <c r="AK2271" s="94">
        <v>0.33</v>
      </c>
      <c r="AL2271" s="93">
        <f>IF(V2271=0,"",V2271/(1-AB2271-AK2271))</f>
      </c>
      <c r="AM2271" s="95">
        <v>0.33</v>
      </c>
      <c r="AN2271" s="93">
        <f>IF(V2271=0,"",V2271/(1-AB2271-AM2271))</f>
      </c>
      <c r="AO2271" s="96">
        <v>1.2</v>
      </c>
      <c r="AP2271" s="93">
        <f>IF(BD!AJ2271="","",BD!AJ2271*BD!AO2271)</f>
      </c>
      <c r="AQ2271" s="91">
        <f>BD!AM2271/BD!AK2271-1</f>
        <v>0</v>
      </c>
      <c r="AR2271" s="91">
        <f>IF(BD!AN2271="","",IF(BD!AJ2271="","",BD!AN2271/BD!AJ2271-1))</f>
      </c>
      <c r="AS2271" s="91">
        <f>IF(BD!AN2271="","",IF(BD!AN2271&lt;BD!AL2271,"ABAIXO DA META","DENTRO DA META"))</f>
      </c>
      <c r="AT2271" s="91" t="str">
        <f>IF(BD!AJ2271="","EM ANÁLISE",IF(BD!AP2271&gt;=BD!AN2271,"GO", "NO GO"))</f>
        <v>EM ANÁLISE</v>
      </c>
      <c r="AU2271" s="97">
        <f>IF(AN2271="","",+BD!$AN2271-AJ2271)</f>
      </c>
      <c r="AV2271" s="98"/>
      <c r="AW2271" s="90">
        <f>BD!P2271*BD!AC2271</f>
        <v>0</v>
      </c>
      <c r="AX2271" s="90">
        <f>BD!V2271*BD!AC2271</f>
        <v>0</v>
      </c>
      <c r="AY2271" s="90">
        <f>IF(BD!AN2271="","",BD!AN2271*BD!AC2271)</f>
      </c>
      <c r="AZ2271" s="75" t="s">
        <v>123</v>
      </c>
      <c r="BA2271" s="75"/>
      <c r="BB2271" s="75"/>
      <c r="BC2271" s="75"/>
      <c r="BD2271" s="104"/>
      <c r="BE2271" s="104"/>
      <c r="BF2271" s="101"/>
      <c r="BG2271" s="101"/>
      <c r="BH2271" s="101"/>
      <c r="BI2271" s="101"/>
      <c r="BJ2271" s="101"/>
      <c r="BK2271" s="101"/>
      <c r="BL2271" s="101"/>
      <c r="BM2271" s="101"/>
      <c r="BN2271" s="101"/>
      <c r="BO2271" s="103"/>
      <c r="BP2271" s="101"/>
      <c r="BQ2271" s="101"/>
      <c r="BR2271" s="101"/>
      <c r="BS2271" s="101"/>
      <c r="BT2271" s="101"/>
      <c r="BU2271" s="101"/>
      <c r="BV2271" s="101"/>
      <c r="BW2271" s="101"/>
      <c r="BX2271" s="101"/>
      <c r="BY2271" s="101"/>
      <c r="BZ2271" s="101"/>
      <c r="CA2271" s="101"/>
      <c r="CB2271" s="101"/>
      <c r="CC2271" s="101"/>
      <c r="CD2271" s="101"/>
      <c r="CE2271" s="101"/>
      <c r="CF2271" s="101"/>
      <c r="CG2271" s="37" t="e">
        <f>VLOOKUP(Table_1[[#This Row],[EAN]],'[1]Planilha1'!$E:$R,13,0)</f>
        <v>#N/A</v>
      </c>
      <c r="CI2271" s="188">
        <f>IF(Table_1[[#This Row],[STATUS MERCADO]]="GO",Table_1[[#This Row],[M. BRUTA TOTAL]],0)</f>
        <v>0</v>
      </c>
      <c r="CJ2271" s="188">
        <f>IF(Table_1[[#This Row],[STATUS MERCADO]]="GO",Table_1[[#This Row],[PV UNIT. REALIZADO]]*Table_1[[#This Row],[QUANTIDADE]],0)</f>
        <v>0</v>
      </c>
    </row>
    <row r="2272" ht="15" hidden="1">
      <c r="A2272" s="7"/>
      <c r="B2272" s="84" t="s">
        <v>400</v>
      </c>
      <c r="C2272" s="75">
        <v>223958</v>
      </c>
      <c r="D2272" s="75">
        <v>3076538</v>
      </c>
      <c r="E2272" s="85">
        <v>7896222716279</v>
      </c>
      <c r="F2272" s="86" t="s">
        <v>2616</v>
      </c>
      <c r="G2272" s="75" t="s">
        <v>15</v>
      </c>
      <c r="H2272" s="75">
        <v>1150</v>
      </c>
      <c r="I2272" s="87" t="s">
        <v>1577</v>
      </c>
      <c r="J2272" s="75" t="s">
        <v>1578</v>
      </c>
      <c r="K2272" s="88" t="s">
        <v>1177</v>
      </c>
      <c r="L2272" s="88">
        <v>48</v>
      </c>
      <c r="M2272" s="88">
        <v>0</v>
      </c>
      <c r="N2272" s="75" t="s">
        <v>85</v>
      </c>
      <c r="O2272" s="75" t="s">
        <v>1739</v>
      </c>
      <c r="P2272" s="89"/>
      <c r="Q2272" s="90">
        <f>(17/100+7.6/100+1.65/100)*P2272</f>
        <v>0</v>
      </c>
      <c r="R2272" s="90"/>
      <c r="S2272" s="90"/>
      <c r="T2272" s="90"/>
      <c r="U2272" s="90"/>
      <c r="V2272" s="90">
        <f>+P2272-Q2272+R2272+S2272+T2272+U2272</f>
        <v>0</v>
      </c>
      <c r="W2272" s="91">
        <f>(1.02/100)</f>
        <v>1.02E-2</v>
      </c>
      <c r="X2272" s="91">
        <v>4.8E-3</v>
      </c>
      <c r="Y2272" s="91">
        <v>0.17</v>
      </c>
      <c r="Z2272" s="91">
        <v>1.65E-2</v>
      </c>
      <c r="AA2272" s="91">
        <v>7.6E-2</v>
      </c>
      <c r="AB2272" s="91">
        <f>SUM(W2272:AA2272)</f>
        <v>0.2775</v>
      </c>
      <c r="AC2272" s="75">
        <v>12</v>
      </c>
      <c r="AD2272" s="92">
        <f>IF(AL2272="","",+AC2272*AL2272)</f>
      </c>
      <c r="AE2272" s="93">
        <f>IF(AL2272="","",+AL2272*AB2272)</f>
      </c>
      <c r="AF2272" s="92">
        <f>IF(AL2272="","",+AL2272-AE2272)</f>
      </c>
      <c r="AG2272" s="93">
        <f>+V2272</f>
        <v>0</v>
      </c>
      <c r="AH2272" s="92">
        <f>IF(AF2272="","",+AF2272-AG2272)</f>
      </c>
      <c r="AI2272" s="92">
        <f>IF(AH2272="","",+AH2272*AC2272)</f>
      </c>
      <c r="AJ2272" s="93"/>
      <c r="AK2272" s="94">
        <v>0.33</v>
      </c>
      <c r="AL2272" s="93">
        <f>IF(V2272=0,"",V2272/(1-AB2272-AK2272))</f>
      </c>
      <c r="AM2272" s="95">
        <v>0.33</v>
      </c>
      <c r="AN2272" s="93">
        <f>IF(V2272=0,"",V2272/(1-AB2272-AM2272))</f>
      </c>
      <c r="AO2272" s="96">
        <v>1.2</v>
      </c>
      <c r="AP2272" s="93">
        <f>IF(BD!AJ2272="","",BD!AJ2272*BD!AO2272)</f>
      </c>
      <c r="AQ2272" s="91">
        <f>BD!AM2272/BD!AK2272-1</f>
        <v>0</v>
      </c>
      <c r="AR2272" s="91">
        <f>IF(BD!AN2272="","",IF(BD!AJ2272="","",BD!AN2272/BD!AJ2272-1))</f>
      </c>
      <c r="AS2272" s="91">
        <f>IF(BD!AN2272="","",IF(BD!AN2272&lt;BD!AL2272,"ABAIXO DA META","DENTRO DA META"))</f>
      </c>
      <c r="AT2272" s="91" t="str">
        <f>IF(BD!AJ2272="","EM ANÁLISE",IF(BD!AP2272&gt;=BD!AN2272,"GO", "NO GO"))</f>
        <v>EM ANÁLISE</v>
      </c>
      <c r="AU2272" s="97">
        <f>IF(AN2272="","",+BD!$AN2272-AJ2272)</f>
      </c>
      <c r="AV2272" s="98"/>
      <c r="AW2272" s="90">
        <f>BD!P2272*BD!AC2272</f>
        <v>0</v>
      </c>
      <c r="AX2272" s="90">
        <f>BD!V2272*BD!AC2272</f>
        <v>0</v>
      </c>
      <c r="AY2272" s="90">
        <f>IF(BD!AN2272="","",BD!AN2272*BD!AC2272)</f>
      </c>
      <c r="AZ2272" s="75" t="s">
        <v>123</v>
      </c>
      <c r="BA2272" s="75"/>
      <c r="BB2272" s="75"/>
      <c r="BC2272" s="75"/>
      <c r="BD2272" s="104"/>
      <c r="BE2272" s="104"/>
      <c r="BF2272" s="101"/>
      <c r="BG2272" s="101"/>
      <c r="BH2272" s="101"/>
      <c r="BI2272" s="101"/>
      <c r="BJ2272" s="101"/>
      <c r="BK2272" s="101"/>
      <c r="BL2272" s="101"/>
      <c r="BM2272" s="101"/>
      <c r="BN2272" s="101"/>
      <c r="BO2272" s="103"/>
      <c r="BP2272" s="101"/>
      <c r="BQ2272" s="101"/>
      <c r="BR2272" s="101"/>
      <c r="BS2272" s="101"/>
      <c r="BT2272" s="101"/>
      <c r="BU2272" s="101"/>
      <c r="BV2272" s="101"/>
      <c r="BW2272" s="101"/>
      <c r="BX2272" s="101"/>
      <c r="BY2272" s="101"/>
      <c r="BZ2272" s="101"/>
      <c r="CA2272" s="101"/>
      <c r="CB2272" s="101"/>
      <c r="CC2272" s="101"/>
      <c r="CD2272" s="101"/>
      <c r="CE2272" s="101"/>
      <c r="CF2272" s="101"/>
      <c r="CG2272" s="37" t="e">
        <f>VLOOKUP(Table_1[[#This Row],[EAN]],'[1]Planilha1'!$E:$R,13,0)</f>
        <v>#N/A</v>
      </c>
      <c r="CI2272" s="188">
        <f>IF(Table_1[[#This Row],[STATUS MERCADO]]="GO",Table_1[[#This Row],[M. BRUTA TOTAL]],0)</f>
        <v>0</v>
      </c>
      <c r="CJ2272" s="188">
        <f>IF(Table_1[[#This Row],[STATUS MERCADO]]="GO",Table_1[[#This Row],[PV UNIT. REALIZADO]]*Table_1[[#This Row],[QUANTIDADE]],0)</f>
        <v>0</v>
      </c>
    </row>
    <row r="2273" ht="15" hidden="1">
      <c r="A2273" s="7"/>
      <c r="B2273" s="84" t="s">
        <v>400</v>
      </c>
      <c r="C2273" s="75">
        <v>223959</v>
      </c>
      <c r="D2273" s="75">
        <v>3076544</v>
      </c>
      <c r="E2273" s="85">
        <v>7896222717931</v>
      </c>
      <c r="F2273" s="86" t="s">
        <v>2617</v>
      </c>
      <c r="G2273" s="75" t="s">
        <v>15</v>
      </c>
      <c r="H2273" s="75">
        <v>1150</v>
      </c>
      <c r="I2273" s="87" t="s">
        <v>1577</v>
      </c>
      <c r="J2273" s="75" t="s">
        <v>1578</v>
      </c>
      <c r="K2273" s="88" t="s">
        <v>1177</v>
      </c>
      <c r="L2273" s="88">
        <v>48</v>
      </c>
      <c r="M2273" s="88">
        <v>0</v>
      </c>
      <c r="N2273" s="75" t="s">
        <v>85</v>
      </c>
      <c r="O2273" s="75" t="s">
        <v>1739</v>
      </c>
      <c r="P2273" s="89"/>
      <c r="Q2273" s="90">
        <f>(17/100+7.6/100+1.65/100)*P2273</f>
        <v>0</v>
      </c>
      <c r="R2273" s="90"/>
      <c r="S2273" s="90"/>
      <c r="T2273" s="90"/>
      <c r="U2273" s="90"/>
      <c r="V2273" s="90">
        <f>+P2273-Q2273+R2273+S2273+T2273+U2273</f>
        <v>0</v>
      </c>
      <c r="W2273" s="91">
        <f>(1.02/100)</f>
        <v>1.02E-2</v>
      </c>
      <c r="X2273" s="91">
        <v>4.8E-3</v>
      </c>
      <c r="Y2273" s="91">
        <v>0.17</v>
      </c>
      <c r="Z2273" s="91">
        <v>1.65E-2</v>
      </c>
      <c r="AA2273" s="91">
        <v>7.6E-2</v>
      </c>
      <c r="AB2273" s="91">
        <f>SUM(W2273:AA2273)</f>
        <v>0.2775</v>
      </c>
      <c r="AC2273" s="75">
        <v>12</v>
      </c>
      <c r="AD2273" s="92">
        <f>IF(AL2273="","",+AC2273*AL2273)</f>
      </c>
      <c r="AE2273" s="93">
        <f>IF(AL2273="","",+AL2273*AB2273)</f>
      </c>
      <c r="AF2273" s="92">
        <f>IF(AL2273="","",+AL2273-AE2273)</f>
      </c>
      <c r="AG2273" s="93">
        <f>+V2273</f>
        <v>0</v>
      </c>
      <c r="AH2273" s="92">
        <f>IF(AF2273="","",+AF2273-AG2273)</f>
      </c>
      <c r="AI2273" s="92">
        <f>IF(AH2273="","",+AH2273*AC2273)</f>
      </c>
      <c r="AJ2273" s="93"/>
      <c r="AK2273" s="94">
        <v>0.33</v>
      </c>
      <c r="AL2273" s="93">
        <f>IF(V2273=0,"",V2273/(1-AB2273-AK2273))</f>
      </c>
      <c r="AM2273" s="95">
        <v>0.33</v>
      </c>
      <c r="AN2273" s="93">
        <f>IF(V2273=0,"",V2273/(1-AB2273-AM2273))</f>
      </c>
      <c r="AO2273" s="96">
        <v>1.2</v>
      </c>
      <c r="AP2273" s="93">
        <f>IF(BD!AJ2273="","",BD!AJ2273*BD!AO2273)</f>
      </c>
      <c r="AQ2273" s="91">
        <f>BD!AM2273/BD!AK2273-1</f>
        <v>0</v>
      </c>
      <c r="AR2273" s="91">
        <f>IF(BD!AN2273="","",IF(BD!AJ2273="","",BD!AN2273/BD!AJ2273-1))</f>
      </c>
      <c r="AS2273" s="91">
        <f>IF(BD!AN2273="","",IF(BD!AN2273&lt;BD!AL2273,"ABAIXO DA META","DENTRO DA META"))</f>
      </c>
      <c r="AT2273" s="91" t="str">
        <f>IF(BD!AJ2273="","EM ANÁLISE",IF(BD!AP2273&gt;=BD!AN2273,"GO", "NO GO"))</f>
        <v>EM ANÁLISE</v>
      </c>
      <c r="AU2273" s="97">
        <f>IF(AN2273="","",+BD!$AN2273-AJ2273)</f>
      </c>
      <c r="AV2273" s="98"/>
      <c r="AW2273" s="90">
        <f>BD!P2273*BD!AC2273</f>
        <v>0</v>
      </c>
      <c r="AX2273" s="90">
        <f>BD!V2273*BD!AC2273</f>
        <v>0</v>
      </c>
      <c r="AY2273" s="90">
        <f>IF(BD!AN2273="","",BD!AN2273*BD!AC2273)</f>
      </c>
      <c r="AZ2273" s="75" t="s">
        <v>123</v>
      </c>
      <c r="BA2273" s="75"/>
      <c r="BB2273" s="75"/>
      <c r="BC2273" s="75"/>
      <c r="BD2273" s="104"/>
      <c r="BE2273" s="104"/>
      <c r="BF2273" s="101"/>
      <c r="BG2273" s="101"/>
      <c r="BH2273" s="101"/>
      <c r="BI2273" s="101"/>
      <c r="BJ2273" s="101"/>
      <c r="BK2273" s="101"/>
      <c r="BL2273" s="101"/>
      <c r="BM2273" s="101"/>
      <c r="BN2273" s="101"/>
      <c r="BO2273" s="103"/>
      <c r="BP2273" s="101"/>
      <c r="BQ2273" s="101"/>
      <c r="BR2273" s="101"/>
      <c r="BS2273" s="101"/>
      <c r="BT2273" s="101"/>
      <c r="BU2273" s="101"/>
      <c r="BV2273" s="101"/>
      <c r="BW2273" s="101"/>
      <c r="BX2273" s="101"/>
      <c r="BY2273" s="101"/>
      <c r="BZ2273" s="101"/>
      <c r="CA2273" s="101"/>
      <c r="CB2273" s="101"/>
      <c r="CC2273" s="101"/>
      <c r="CD2273" s="101"/>
      <c r="CE2273" s="101"/>
      <c r="CF2273" s="101"/>
      <c r="CG2273" s="37" t="e">
        <f>VLOOKUP(Table_1[[#This Row],[EAN]],'[1]Planilha1'!$E:$R,13,0)</f>
        <v>#N/A</v>
      </c>
      <c r="CI2273" s="188">
        <f>IF(Table_1[[#This Row],[STATUS MERCADO]]="GO",Table_1[[#This Row],[M. BRUTA TOTAL]],0)</f>
        <v>0</v>
      </c>
      <c r="CJ2273" s="188">
        <f>IF(Table_1[[#This Row],[STATUS MERCADO]]="GO",Table_1[[#This Row],[PV UNIT. REALIZADO]]*Table_1[[#This Row],[QUANTIDADE]],0)</f>
        <v>0</v>
      </c>
    </row>
    <row r="2274" ht="15" hidden="1">
      <c r="A2274" s="7"/>
      <c r="B2274" s="84" t="s">
        <v>400</v>
      </c>
      <c r="C2274" s="75">
        <v>223960</v>
      </c>
      <c r="D2274" s="75">
        <v>3070817</v>
      </c>
      <c r="E2274" s="85">
        <v>7896222717948</v>
      </c>
      <c r="F2274" s="86" t="s">
        <v>2618</v>
      </c>
      <c r="G2274" s="75" t="s">
        <v>15</v>
      </c>
      <c r="H2274" s="75">
        <v>1150</v>
      </c>
      <c r="I2274" s="87" t="s">
        <v>1577</v>
      </c>
      <c r="J2274" s="75" t="s">
        <v>1578</v>
      </c>
      <c r="K2274" s="88" t="s">
        <v>1177</v>
      </c>
      <c r="L2274" s="88">
        <v>48</v>
      </c>
      <c r="M2274" s="88">
        <v>0</v>
      </c>
      <c r="N2274" s="75" t="s">
        <v>85</v>
      </c>
      <c r="O2274" s="75" t="s">
        <v>1739</v>
      </c>
      <c r="P2274" s="89"/>
      <c r="Q2274" s="90">
        <f>(17/100+7.6/100+1.65/100)*P2274</f>
        <v>0</v>
      </c>
      <c r="R2274" s="90"/>
      <c r="S2274" s="90"/>
      <c r="T2274" s="90"/>
      <c r="U2274" s="90"/>
      <c r="V2274" s="90">
        <f>+P2274-Q2274+R2274+S2274+T2274+U2274</f>
        <v>0</v>
      </c>
      <c r="W2274" s="91">
        <f>(1.02/100)</f>
        <v>1.02E-2</v>
      </c>
      <c r="X2274" s="91">
        <v>4.8E-3</v>
      </c>
      <c r="Y2274" s="91">
        <v>0.17</v>
      </c>
      <c r="Z2274" s="91">
        <v>1.65E-2</v>
      </c>
      <c r="AA2274" s="91">
        <v>7.6E-2</v>
      </c>
      <c r="AB2274" s="91">
        <f>SUM(W2274:AA2274)</f>
        <v>0.2775</v>
      </c>
      <c r="AC2274" s="75">
        <v>12</v>
      </c>
      <c r="AD2274" s="92">
        <f>IF(AL2274="","",+AC2274*AL2274)</f>
      </c>
      <c r="AE2274" s="93">
        <f>IF(AL2274="","",+AL2274*AB2274)</f>
      </c>
      <c r="AF2274" s="92">
        <f>IF(AL2274="","",+AL2274-AE2274)</f>
      </c>
      <c r="AG2274" s="93">
        <f>+V2274</f>
        <v>0</v>
      </c>
      <c r="AH2274" s="92">
        <f>IF(AF2274="","",+AF2274-AG2274)</f>
      </c>
      <c r="AI2274" s="92">
        <f>IF(AH2274="","",+AH2274*AC2274)</f>
      </c>
      <c r="AJ2274" s="93"/>
      <c r="AK2274" s="94">
        <v>0.33</v>
      </c>
      <c r="AL2274" s="93">
        <f>IF(V2274=0,"",V2274/(1-AB2274-AK2274))</f>
      </c>
      <c r="AM2274" s="95">
        <v>0.33</v>
      </c>
      <c r="AN2274" s="93">
        <f>IF(V2274=0,"",V2274/(1-AB2274-AM2274))</f>
      </c>
      <c r="AO2274" s="96">
        <v>1.2</v>
      </c>
      <c r="AP2274" s="93">
        <f>IF(BD!AJ2274="","",BD!AJ2274*BD!AO2274)</f>
      </c>
      <c r="AQ2274" s="91">
        <f>BD!AM2274/BD!AK2274-1</f>
        <v>0</v>
      </c>
      <c r="AR2274" s="91">
        <f>IF(BD!AN2274="","",IF(BD!AJ2274="","",BD!AN2274/BD!AJ2274-1))</f>
      </c>
      <c r="AS2274" s="91">
        <f>IF(BD!AN2274="","",IF(BD!AN2274&lt;BD!AL2274,"ABAIXO DA META","DENTRO DA META"))</f>
      </c>
      <c r="AT2274" s="91" t="str">
        <f>IF(BD!AJ2274="","EM ANÁLISE",IF(BD!AP2274&gt;=BD!AN2274,"GO", "NO GO"))</f>
        <v>EM ANÁLISE</v>
      </c>
      <c r="AU2274" s="97">
        <f>IF(AN2274="","",+BD!$AN2274-AJ2274)</f>
      </c>
      <c r="AV2274" s="98"/>
      <c r="AW2274" s="90">
        <f>BD!P2274*BD!AC2274</f>
        <v>0</v>
      </c>
      <c r="AX2274" s="90">
        <f>BD!V2274*BD!AC2274</f>
        <v>0</v>
      </c>
      <c r="AY2274" s="90">
        <f>IF(BD!AN2274="","",BD!AN2274*BD!AC2274)</f>
      </c>
      <c r="AZ2274" s="75" t="s">
        <v>123</v>
      </c>
      <c r="BA2274" s="75"/>
      <c r="BB2274" s="75"/>
      <c r="BC2274" s="75"/>
      <c r="BD2274" s="104"/>
      <c r="BE2274" s="104"/>
      <c r="BF2274" s="101"/>
      <c r="BG2274" s="101"/>
      <c r="BH2274" s="101"/>
      <c r="BI2274" s="101"/>
      <c r="BJ2274" s="101"/>
      <c r="BK2274" s="101"/>
      <c r="BL2274" s="101"/>
      <c r="BM2274" s="101"/>
      <c r="BN2274" s="101"/>
      <c r="BO2274" s="103"/>
      <c r="BP2274" s="101"/>
      <c r="BQ2274" s="101"/>
      <c r="BR2274" s="101"/>
      <c r="BS2274" s="101"/>
      <c r="BT2274" s="101"/>
      <c r="BU2274" s="101"/>
      <c r="BV2274" s="101"/>
      <c r="BW2274" s="101"/>
      <c r="BX2274" s="101"/>
      <c r="BY2274" s="101"/>
      <c r="BZ2274" s="101"/>
      <c r="CA2274" s="101"/>
      <c r="CB2274" s="101"/>
      <c r="CC2274" s="101"/>
      <c r="CD2274" s="101"/>
      <c r="CE2274" s="101"/>
      <c r="CF2274" s="101"/>
      <c r="CG2274" s="37" t="e">
        <f>VLOOKUP(Table_1[[#This Row],[EAN]],'[1]Planilha1'!$E:$R,13,0)</f>
        <v>#N/A</v>
      </c>
      <c r="CI2274" s="188">
        <f>IF(Table_1[[#This Row],[STATUS MERCADO]]="GO",Table_1[[#This Row],[M. BRUTA TOTAL]],0)</f>
        <v>0</v>
      </c>
      <c r="CJ2274" s="188">
        <f>IF(Table_1[[#This Row],[STATUS MERCADO]]="GO",Table_1[[#This Row],[PV UNIT. REALIZADO]]*Table_1[[#This Row],[QUANTIDADE]],0)</f>
        <v>0</v>
      </c>
    </row>
    <row r="2275" ht="15" hidden="1">
      <c r="A2275" s="7"/>
      <c r="B2275" s="84" t="s">
        <v>400</v>
      </c>
      <c r="C2275" s="75">
        <v>223961</v>
      </c>
      <c r="D2275" s="75">
        <v>3099148</v>
      </c>
      <c r="E2275" s="85">
        <v>7896222716453</v>
      </c>
      <c r="F2275" s="86" t="s">
        <v>2619</v>
      </c>
      <c r="G2275" s="75" t="s">
        <v>15</v>
      </c>
      <c r="H2275" s="75">
        <v>1150</v>
      </c>
      <c r="I2275" s="87" t="s">
        <v>1577</v>
      </c>
      <c r="J2275" s="75" t="s">
        <v>1578</v>
      </c>
      <c r="K2275" s="88" t="s">
        <v>1177</v>
      </c>
      <c r="L2275" s="88">
        <v>48</v>
      </c>
      <c r="M2275" s="88">
        <v>0</v>
      </c>
      <c r="N2275" s="75" t="s">
        <v>85</v>
      </c>
      <c r="O2275" s="75" t="s">
        <v>1739</v>
      </c>
      <c r="P2275" s="89"/>
      <c r="Q2275" s="90">
        <f>(17/100+7.6/100+1.65/100)*P2275</f>
        <v>0</v>
      </c>
      <c r="R2275" s="90"/>
      <c r="S2275" s="90"/>
      <c r="T2275" s="90"/>
      <c r="U2275" s="90"/>
      <c r="V2275" s="90">
        <f>+P2275-Q2275+R2275+S2275+T2275+U2275</f>
        <v>0</v>
      </c>
      <c r="W2275" s="91">
        <f>(1.02/100)</f>
        <v>1.02E-2</v>
      </c>
      <c r="X2275" s="91">
        <v>4.8E-3</v>
      </c>
      <c r="Y2275" s="91">
        <v>0.17</v>
      </c>
      <c r="Z2275" s="91">
        <v>1.65E-2</v>
      </c>
      <c r="AA2275" s="91">
        <v>7.6E-2</v>
      </c>
      <c r="AB2275" s="91">
        <f>SUM(W2275:AA2275)</f>
        <v>0.2775</v>
      </c>
      <c r="AC2275" s="75">
        <v>12</v>
      </c>
      <c r="AD2275" s="92">
        <f>IF(AL2275="","",+AC2275*AL2275)</f>
      </c>
      <c r="AE2275" s="93">
        <f>IF(AL2275="","",+AL2275*AB2275)</f>
      </c>
      <c r="AF2275" s="92">
        <f>IF(AL2275="","",+AL2275-AE2275)</f>
      </c>
      <c r="AG2275" s="93">
        <f>+V2275</f>
        <v>0</v>
      </c>
      <c r="AH2275" s="92">
        <f>IF(AF2275="","",+AF2275-AG2275)</f>
      </c>
      <c r="AI2275" s="92">
        <f>IF(AH2275="","",+AH2275*AC2275)</f>
      </c>
      <c r="AJ2275" s="93"/>
      <c r="AK2275" s="94">
        <v>0.33</v>
      </c>
      <c r="AL2275" s="93">
        <f>IF(V2275=0,"",V2275/(1-AB2275-AK2275))</f>
      </c>
      <c r="AM2275" s="95">
        <v>0.33</v>
      </c>
      <c r="AN2275" s="93">
        <f>IF(V2275=0,"",V2275/(1-AB2275-AM2275))</f>
      </c>
      <c r="AO2275" s="96">
        <v>1.2</v>
      </c>
      <c r="AP2275" s="93">
        <f>IF(BD!AJ2275="","",BD!AJ2275*BD!AO2275)</f>
      </c>
      <c r="AQ2275" s="91">
        <f>BD!AM2275/BD!AK2275-1</f>
        <v>0</v>
      </c>
      <c r="AR2275" s="91">
        <f>IF(BD!AN2275="","",IF(BD!AJ2275="","",BD!AN2275/BD!AJ2275-1))</f>
      </c>
      <c r="AS2275" s="91">
        <f>IF(BD!AN2275="","",IF(BD!AN2275&lt;BD!AL2275,"ABAIXO DA META","DENTRO DA META"))</f>
      </c>
      <c r="AT2275" s="91" t="str">
        <f>IF(BD!AJ2275="","EM ANÁLISE",IF(BD!AP2275&gt;=BD!AN2275,"GO", "NO GO"))</f>
        <v>EM ANÁLISE</v>
      </c>
      <c r="AU2275" s="97">
        <f>IF(AN2275="","",+BD!$AN2275-AJ2275)</f>
      </c>
      <c r="AV2275" s="98"/>
      <c r="AW2275" s="90">
        <f>BD!P2275*BD!AC2275</f>
        <v>0</v>
      </c>
      <c r="AX2275" s="90">
        <f>BD!V2275*BD!AC2275</f>
        <v>0</v>
      </c>
      <c r="AY2275" s="90">
        <f>IF(BD!AN2275="","",BD!AN2275*BD!AC2275)</f>
      </c>
      <c r="AZ2275" s="75" t="s">
        <v>123</v>
      </c>
      <c r="BA2275" s="75"/>
      <c r="BB2275" s="75"/>
      <c r="BC2275" s="75"/>
      <c r="BD2275" s="104"/>
      <c r="BE2275" s="104"/>
      <c r="BF2275" s="101"/>
      <c r="BG2275" s="101"/>
      <c r="BH2275" s="101"/>
      <c r="BI2275" s="101"/>
      <c r="BJ2275" s="101"/>
      <c r="BK2275" s="101"/>
      <c r="BL2275" s="101"/>
      <c r="BM2275" s="101"/>
      <c r="BN2275" s="101"/>
      <c r="BO2275" s="103"/>
      <c r="BP2275" s="101"/>
      <c r="BQ2275" s="101"/>
      <c r="BR2275" s="101"/>
      <c r="BS2275" s="101"/>
      <c r="BT2275" s="101"/>
      <c r="BU2275" s="101"/>
      <c r="BV2275" s="101"/>
      <c r="BW2275" s="101"/>
      <c r="BX2275" s="101"/>
      <c r="BY2275" s="101"/>
      <c r="BZ2275" s="101"/>
      <c r="CA2275" s="101"/>
      <c r="CB2275" s="101"/>
      <c r="CC2275" s="101"/>
      <c r="CD2275" s="101"/>
      <c r="CE2275" s="101"/>
      <c r="CF2275" s="101"/>
      <c r="CG2275" s="37" t="e">
        <f>VLOOKUP(Table_1[[#This Row],[EAN]],'[1]Planilha1'!$E:$R,13,0)</f>
        <v>#N/A</v>
      </c>
      <c r="CI2275" s="188">
        <f>IF(Table_1[[#This Row],[STATUS MERCADO]]="GO",Table_1[[#This Row],[M. BRUTA TOTAL]],0)</f>
        <v>0</v>
      </c>
      <c r="CJ2275" s="188">
        <f>IF(Table_1[[#This Row],[STATUS MERCADO]]="GO",Table_1[[#This Row],[PV UNIT. REALIZADO]]*Table_1[[#This Row],[QUANTIDADE]],0)</f>
        <v>0</v>
      </c>
    </row>
    <row r="2276" ht="15" hidden="1">
      <c r="A2276" s="7"/>
      <c r="B2276" s="84" t="s">
        <v>400</v>
      </c>
      <c r="C2276" s="75">
        <v>223962</v>
      </c>
      <c r="D2276" s="75">
        <v>3041155</v>
      </c>
      <c r="E2276" s="85">
        <v>7896222717771</v>
      </c>
      <c r="F2276" s="86" t="s">
        <v>2620</v>
      </c>
      <c r="G2276" s="75" t="s">
        <v>15</v>
      </c>
      <c r="H2276" s="75">
        <v>1150</v>
      </c>
      <c r="I2276" s="87" t="s">
        <v>1577</v>
      </c>
      <c r="J2276" s="75" t="s">
        <v>2596</v>
      </c>
      <c r="K2276" s="88" t="s">
        <v>1177</v>
      </c>
      <c r="L2276" s="88">
        <v>48</v>
      </c>
      <c r="M2276" s="88">
        <v>0</v>
      </c>
      <c r="N2276" s="75" t="s">
        <v>85</v>
      </c>
      <c r="O2276" s="75" t="s">
        <v>1739</v>
      </c>
      <c r="P2276" s="89"/>
      <c r="Q2276" s="90">
        <f>(17/100+7.6/100+1.65/100)*P2276</f>
        <v>0</v>
      </c>
      <c r="R2276" s="90"/>
      <c r="S2276" s="90"/>
      <c r="T2276" s="90"/>
      <c r="U2276" s="90"/>
      <c r="V2276" s="90">
        <f>+P2276-Q2276+R2276+S2276+T2276+U2276</f>
        <v>0</v>
      </c>
      <c r="W2276" s="91">
        <f>(1.02/100)</f>
        <v>1.02E-2</v>
      </c>
      <c r="X2276" s="91">
        <v>4.8E-3</v>
      </c>
      <c r="Y2276" s="91">
        <v>0.17</v>
      </c>
      <c r="Z2276" s="91">
        <v>1.65E-2</v>
      </c>
      <c r="AA2276" s="91">
        <v>7.6E-2</v>
      </c>
      <c r="AB2276" s="91">
        <f>SUM(W2276:AA2276)</f>
        <v>0.2775</v>
      </c>
      <c r="AC2276" s="75">
        <v>12</v>
      </c>
      <c r="AD2276" s="92">
        <f>IF(AL2276="","",+AC2276*AL2276)</f>
      </c>
      <c r="AE2276" s="93">
        <f>IF(AL2276="","",+AL2276*AB2276)</f>
      </c>
      <c r="AF2276" s="92">
        <f>IF(AL2276="","",+AL2276-AE2276)</f>
      </c>
      <c r="AG2276" s="93">
        <f>+V2276</f>
        <v>0</v>
      </c>
      <c r="AH2276" s="92">
        <f>IF(AF2276="","",+AF2276-AG2276)</f>
      </c>
      <c r="AI2276" s="92">
        <f>IF(AH2276="","",+AH2276*AC2276)</f>
      </c>
      <c r="AJ2276" s="93"/>
      <c r="AK2276" s="94">
        <v>0.33</v>
      </c>
      <c r="AL2276" s="93">
        <f>IF(V2276=0,"",V2276/(1-AB2276-AK2276))</f>
      </c>
      <c r="AM2276" s="95">
        <v>0.33</v>
      </c>
      <c r="AN2276" s="93">
        <f>IF(V2276=0,"",V2276/(1-AB2276-AM2276))</f>
      </c>
      <c r="AO2276" s="96">
        <v>1.2</v>
      </c>
      <c r="AP2276" s="93">
        <f>IF(BD!AJ2276="","",BD!AJ2276*BD!AO2276)</f>
      </c>
      <c r="AQ2276" s="91">
        <f>BD!AM2276/BD!AK2276-1</f>
        <v>0</v>
      </c>
      <c r="AR2276" s="91">
        <f>IF(BD!AN2276="","",IF(BD!AJ2276="","",BD!AN2276/BD!AJ2276-1))</f>
      </c>
      <c r="AS2276" s="91">
        <f>IF(BD!AN2276="","",IF(BD!AN2276&lt;BD!AL2276,"ABAIXO DA META","DENTRO DA META"))</f>
      </c>
      <c r="AT2276" s="91" t="str">
        <f>IF(BD!AJ2276="","EM ANÁLISE",IF(BD!AP2276&gt;=BD!AN2276,"GO", "NO GO"))</f>
        <v>EM ANÁLISE</v>
      </c>
      <c r="AU2276" s="97">
        <f>IF(AN2276="","",+BD!$AN2276-AJ2276)</f>
      </c>
      <c r="AV2276" s="98"/>
      <c r="AW2276" s="90">
        <f>BD!P2276*BD!AC2276</f>
        <v>0</v>
      </c>
      <c r="AX2276" s="90">
        <f>BD!V2276*BD!AC2276</f>
        <v>0</v>
      </c>
      <c r="AY2276" s="90">
        <f>IF(BD!AN2276="","",BD!AN2276*BD!AC2276)</f>
      </c>
      <c r="AZ2276" s="75" t="s">
        <v>123</v>
      </c>
      <c r="BA2276" s="75"/>
      <c r="BB2276" s="75"/>
      <c r="BC2276" s="75"/>
      <c r="BD2276" s="104"/>
      <c r="BE2276" s="104"/>
      <c r="BF2276" s="101"/>
      <c r="BG2276" s="101"/>
      <c r="BH2276" s="101"/>
      <c r="BI2276" s="101"/>
      <c r="BJ2276" s="101"/>
      <c r="BK2276" s="101"/>
      <c r="BL2276" s="101"/>
      <c r="BM2276" s="101"/>
      <c r="BN2276" s="101"/>
      <c r="BO2276" s="103"/>
      <c r="BP2276" s="101"/>
      <c r="BQ2276" s="101"/>
      <c r="BR2276" s="101"/>
      <c r="BS2276" s="101"/>
      <c r="BT2276" s="101"/>
      <c r="BU2276" s="101"/>
      <c r="BV2276" s="101"/>
      <c r="BW2276" s="101"/>
      <c r="BX2276" s="101"/>
      <c r="BY2276" s="101"/>
      <c r="BZ2276" s="101"/>
      <c r="CA2276" s="101"/>
      <c r="CB2276" s="101"/>
      <c r="CC2276" s="101"/>
      <c r="CD2276" s="101"/>
      <c r="CE2276" s="101"/>
      <c r="CF2276" s="101"/>
      <c r="CG2276" s="37" t="e">
        <f>VLOOKUP(Table_1[[#This Row],[EAN]],'[1]Planilha1'!$E:$R,13,0)</f>
        <v>#N/A</v>
      </c>
      <c r="CI2276" s="188">
        <f>IF(Table_1[[#This Row],[STATUS MERCADO]]="GO",Table_1[[#This Row],[M. BRUTA TOTAL]],0)</f>
        <v>0</v>
      </c>
      <c r="CJ2276" s="188">
        <f>IF(Table_1[[#This Row],[STATUS MERCADO]]="GO",Table_1[[#This Row],[PV UNIT. REALIZADO]]*Table_1[[#This Row],[QUANTIDADE]],0)</f>
        <v>0</v>
      </c>
    </row>
    <row r="2277" ht="15" hidden="1">
      <c r="A2277" s="7"/>
      <c r="B2277" s="84" t="s">
        <v>400</v>
      </c>
      <c r="C2277" s="75">
        <v>223963</v>
      </c>
      <c r="D2277" s="75">
        <v>3076736</v>
      </c>
      <c r="E2277" s="85">
        <v>7896222720344</v>
      </c>
      <c r="F2277" s="86" t="s">
        <v>2621</v>
      </c>
      <c r="G2277" s="75" t="s">
        <v>15</v>
      </c>
      <c r="H2277" s="75">
        <v>1150</v>
      </c>
      <c r="I2277" s="87" t="s">
        <v>1577</v>
      </c>
      <c r="J2277" s="75" t="s">
        <v>1578</v>
      </c>
      <c r="K2277" s="88" t="s">
        <v>1177</v>
      </c>
      <c r="L2277" s="88">
        <v>24</v>
      </c>
      <c r="M2277" s="88">
        <v>0</v>
      </c>
      <c r="N2277" s="75" t="s">
        <v>85</v>
      </c>
      <c r="O2277" s="75" t="s">
        <v>1739</v>
      </c>
      <c r="P2277" s="89"/>
      <c r="Q2277" s="90">
        <f>(17/100+7.6/100+1.65/100)*P2277</f>
        <v>0</v>
      </c>
      <c r="R2277" s="90"/>
      <c r="S2277" s="90"/>
      <c r="T2277" s="90"/>
      <c r="U2277" s="90"/>
      <c r="V2277" s="90">
        <f>+P2277-Q2277+R2277+S2277+T2277+U2277</f>
        <v>0</v>
      </c>
      <c r="W2277" s="91">
        <f>(1.02/100)</f>
        <v>1.02E-2</v>
      </c>
      <c r="X2277" s="91">
        <v>4.8E-3</v>
      </c>
      <c r="Y2277" s="91">
        <v>0.17</v>
      </c>
      <c r="Z2277" s="91">
        <v>1.65E-2</v>
      </c>
      <c r="AA2277" s="91">
        <v>7.6E-2</v>
      </c>
      <c r="AB2277" s="91">
        <f>SUM(W2277:AA2277)</f>
        <v>0.2775</v>
      </c>
      <c r="AC2277" s="75">
        <v>12</v>
      </c>
      <c r="AD2277" s="92">
        <f>IF(AL2277="","",+AC2277*AL2277)</f>
      </c>
      <c r="AE2277" s="93">
        <f>IF(AL2277="","",+AL2277*AB2277)</f>
      </c>
      <c r="AF2277" s="92">
        <f>IF(AL2277="","",+AL2277-AE2277)</f>
      </c>
      <c r="AG2277" s="93">
        <f>+V2277</f>
        <v>0</v>
      </c>
      <c r="AH2277" s="92">
        <f>IF(AF2277="","",+AF2277-AG2277)</f>
      </c>
      <c r="AI2277" s="92">
        <f>IF(AH2277="","",+AH2277*AC2277)</f>
      </c>
      <c r="AJ2277" s="93"/>
      <c r="AK2277" s="94">
        <v>0.33</v>
      </c>
      <c r="AL2277" s="93">
        <f>IF(V2277=0,"",V2277/(1-AB2277-AK2277))</f>
      </c>
      <c r="AM2277" s="95">
        <v>0.33</v>
      </c>
      <c r="AN2277" s="93">
        <f>IF(V2277=0,"",V2277/(1-AB2277-AM2277))</f>
      </c>
      <c r="AO2277" s="96">
        <v>1.2</v>
      </c>
      <c r="AP2277" s="93">
        <f>IF(BD!AJ2277="","",BD!AJ2277*BD!AO2277)</f>
      </c>
      <c r="AQ2277" s="91">
        <f>BD!AM2277/BD!AK2277-1</f>
        <v>0</v>
      </c>
      <c r="AR2277" s="91">
        <f>IF(BD!AN2277="","",IF(BD!AJ2277="","",BD!AN2277/BD!AJ2277-1))</f>
      </c>
      <c r="AS2277" s="91">
        <f>IF(BD!AN2277="","",IF(BD!AN2277&lt;BD!AL2277,"ABAIXO DA META","DENTRO DA META"))</f>
      </c>
      <c r="AT2277" s="91" t="str">
        <f>IF(BD!AJ2277="","EM ANÁLISE",IF(BD!AP2277&gt;=BD!AN2277,"GO", "NO GO"))</f>
        <v>EM ANÁLISE</v>
      </c>
      <c r="AU2277" s="97">
        <f>IF(AN2277="","",+BD!$AN2277-AJ2277)</f>
      </c>
      <c r="AV2277" s="98"/>
      <c r="AW2277" s="90">
        <f>BD!P2277*BD!AC2277</f>
        <v>0</v>
      </c>
      <c r="AX2277" s="90">
        <f>BD!V2277*BD!AC2277</f>
        <v>0</v>
      </c>
      <c r="AY2277" s="90">
        <f>IF(BD!AN2277="","",BD!AN2277*BD!AC2277)</f>
      </c>
      <c r="AZ2277" s="75" t="s">
        <v>123</v>
      </c>
      <c r="BA2277" s="75"/>
      <c r="BB2277" s="75"/>
      <c r="BC2277" s="75"/>
      <c r="BD2277" s="104"/>
      <c r="BE2277" s="104"/>
      <c r="BF2277" s="101"/>
      <c r="BG2277" s="101"/>
      <c r="BH2277" s="101"/>
      <c r="BI2277" s="101"/>
      <c r="BJ2277" s="101"/>
      <c r="BK2277" s="101"/>
      <c r="BL2277" s="101"/>
      <c r="BM2277" s="101"/>
      <c r="BN2277" s="101"/>
      <c r="BO2277" s="103"/>
      <c r="BP2277" s="101"/>
      <c r="BQ2277" s="101"/>
      <c r="BR2277" s="101"/>
      <c r="BS2277" s="101"/>
      <c r="BT2277" s="101"/>
      <c r="BU2277" s="101"/>
      <c r="BV2277" s="101"/>
      <c r="BW2277" s="101"/>
      <c r="BX2277" s="101"/>
      <c r="BY2277" s="101"/>
      <c r="BZ2277" s="101"/>
      <c r="CA2277" s="101"/>
      <c r="CB2277" s="101"/>
      <c r="CC2277" s="101"/>
      <c r="CD2277" s="101"/>
      <c r="CE2277" s="101"/>
      <c r="CF2277" s="101"/>
      <c r="CG2277" s="37" t="e">
        <f>VLOOKUP(Table_1[[#This Row],[EAN]],'[1]Planilha1'!$E:$R,13,0)</f>
        <v>#N/A</v>
      </c>
      <c r="CI2277" s="188">
        <f>IF(Table_1[[#This Row],[STATUS MERCADO]]="GO",Table_1[[#This Row],[M. BRUTA TOTAL]],0)</f>
        <v>0</v>
      </c>
      <c r="CJ2277" s="188">
        <f>IF(Table_1[[#This Row],[STATUS MERCADO]]="GO",Table_1[[#This Row],[PV UNIT. REALIZADO]]*Table_1[[#This Row],[QUANTIDADE]],0)</f>
        <v>0</v>
      </c>
    </row>
    <row r="2278" ht="15" hidden="1">
      <c r="A2278" s="7"/>
      <c r="B2278" s="84" t="s">
        <v>400</v>
      </c>
      <c r="C2278" s="75">
        <v>223964</v>
      </c>
      <c r="D2278" s="75">
        <v>3041148</v>
      </c>
      <c r="E2278" s="85">
        <v>7896222718778</v>
      </c>
      <c r="F2278" s="86" t="s">
        <v>2622</v>
      </c>
      <c r="G2278" s="75" t="s">
        <v>15</v>
      </c>
      <c r="H2278" s="75">
        <v>1150</v>
      </c>
      <c r="I2278" s="87" t="s">
        <v>1577</v>
      </c>
      <c r="J2278" s="75" t="s">
        <v>1578</v>
      </c>
      <c r="K2278" s="88" t="s">
        <v>1177</v>
      </c>
      <c r="L2278" s="88">
        <v>48</v>
      </c>
      <c r="M2278" s="88">
        <v>0</v>
      </c>
      <c r="N2278" s="75" t="s">
        <v>85</v>
      </c>
      <c r="O2278" s="75" t="s">
        <v>1739</v>
      </c>
      <c r="P2278" s="89"/>
      <c r="Q2278" s="90">
        <f>(17/100+7.6/100+1.65/100)*P2278</f>
        <v>0</v>
      </c>
      <c r="R2278" s="90"/>
      <c r="S2278" s="90"/>
      <c r="T2278" s="90"/>
      <c r="U2278" s="90"/>
      <c r="V2278" s="90">
        <f>+P2278-Q2278+R2278+S2278+T2278+U2278</f>
        <v>0</v>
      </c>
      <c r="W2278" s="91">
        <f>(1.02/100)</f>
        <v>1.02E-2</v>
      </c>
      <c r="X2278" s="91">
        <v>4.8E-3</v>
      </c>
      <c r="Y2278" s="91">
        <v>0.17</v>
      </c>
      <c r="Z2278" s="91">
        <v>1.65E-2</v>
      </c>
      <c r="AA2278" s="91">
        <v>7.6E-2</v>
      </c>
      <c r="AB2278" s="91">
        <f>SUM(W2278:AA2278)</f>
        <v>0.2775</v>
      </c>
      <c r="AC2278" s="75">
        <v>12</v>
      </c>
      <c r="AD2278" s="92">
        <f>IF(AL2278="","",+AC2278*AL2278)</f>
      </c>
      <c r="AE2278" s="93">
        <f>IF(AL2278="","",+AL2278*AB2278)</f>
      </c>
      <c r="AF2278" s="92">
        <f>IF(AL2278="","",+AL2278-AE2278)</f>
      </c>
      <c r="AG2278" s="93">
        <f>+V2278</f>
        <v>0</v>
      </c>
      <c r="AH2278" s="92">
        <f>IF(AF2278="","",+AF2278-AG2278)</f>
      </c>
      <c r="AI2278" s="92">
        <f>IF(AH2278="","",+AH2278*AC2278)</f>
      </c>
      <c r="AJ2278" s="93"/>
      <c r="AK2278" s="94">
        <v>0.33</v>
      </c>
      <c r="AL2278" s="93">
        <f>IF(V2278=0,"",V2278/(1-AB2278-AK2278))</f>
      </c>
      <c r="AM2278" s="95">
        <v>0.33</v>
      </c>
      <c r="AN2278" s="93">
        <f>IF(V2278=0,"",V2278/(1-AB2278-AM2278))</f>
      </c>
      <c r="AO2278" s="96">
        <v>1.2</v>
      </c>
      <c r="AP2278" s="93">
        <f>IF(BD!AJ2278="","",BD!AJ2278*BD!AO2278)</f>
      </c>
      <c r="AQ2278" s="91">
        <f>BD!AM2278/BD!AK2278-1</f>
        <v>0</v>
      </c>
      <c r="AR2278" s="91">
        <f>IF(BD!AN2278="","",IF(BD!AJ2278="","",BD!AN2278/BD!AJ2278-1))</f>
      </c>
      <c r="AS2278" s="91">
        <f>IF(BD!AN2278="","",IF(BD!AN2278&lt;BD!AL2278,"ABAIXO DA META","DENTRO DA META"))</f>
      </c>
      <c r="AT2278" s="91" t="str">
        <f>IF(BD!AJ2278="","EM ANÁLISE",IF(BD!AP2278&gt;=BD!AN2278,"GO", "NO GO"))</f>
        <v>EM ANÁLISE</v>
      </c>
      <c r="AU2278" s="97">
        <f>IF(AN2278="","",+BD!$AN2278-AJ2278)</f>
      </c>
      <c r="AV2278" s="98"/>
      <c r="AW2278" s="90">
        <f>BD!P2278*BD!AC2278</f>
        <v>0</v>
      </c>
      <c r="AX2278" s="90">
        <f>BD!V2278*BD!AC2278</f>
        <v>0</v>
      </c>
      <c r="AY2278" s="90">
        <f>IF(BD!AN2278="","",BD!AN2278*BD!AC2278)</f>
      </c>
      <c r="AZ2278" s="75" t="s">
        <v>123</v>
      </c>
      <c r="BA2278" s="75"/>
      <c r="BB2278" s="75"/>
      <c r="BC2278" s="75"/>
      <c r="BD2278" s="104"/>
      <c r="BE2278" s="104"/>
      <c r="BF2278" s="101"/>
      <c r="BG2278" s="101"/>
      <c r="BH2278" s="101"/>
      <c r="BI2278" s="101"/>
      <c r="BJ2278" s="101"/>
      <c r="BK2278" s="101"/>
      <c r="BL2278" s="101"/>
      <c r="BM2278" s="101"/>
      <c r="BN2278" s="101"/>
      <c r="BO2278" s="103"/>
      <c r="BP2278" s="101"/>
      <c r="BQ2278" s="101"/>
      <c r="BR2278" s="101"/>
      <c r="BS2278" s="101"/>
      <c r="BT2278" s="101"/>
      <c r="BU2278" s="101"/>
      <c r="BV2278" s="101"/>
      <c r="BW2278" s="101"/>
      <c r="BX2278" s="101"/>
      <c r="BY2278" s="101"/>
      <c r="BZ2278" s="101"/>
      <c r="CA2278" s="101"/>
      <c r="CB2278" s="101"/>
      <c r="CC2278" s="101"/>
      <c r="CD2278" s="101"/>
      <c r="CE2278" s="101"/>
      <c r="CF2278" s="101"/>
      <c r="CG2278" s="37" t="e">
        <f>VLOOKUP(Table_1[[#This Row],[EAN]],'[1]Planilha1'!$E:$R,13,0)</f>
        <v>#N/A</v>
      </c>
      <c r="CI2278" s="188">
        <f>IF(Table_1[[#This Row],[STATUS MERCADO]]="GO",Table_1[[#This Row],[M. BRUTA TOTAL]],0)</f>
        <v>0</v>
      </c>
      <c r="CJ2278" s="188">
        <f>IF(Table_1[[#This Row],[STATUS MERCADO]]="GO",Table_1[[#This Row],[PV UNIT. REALIZADO]]*Table_1[[#This Row],[QUANTIDADE]],0)</f>
        <v>0</v>
      </c>
    </row>
    <row r="2279" ht="15" hidden="1">
      <c r="A2279" s="7"/>
      <c r="B2279" s="84" t="s">
        <v>400</v>
      </c>
      <c r="C2279" s="75">
        <v>223965</v>
      </c>
      <c r="D2279" s="75">
        <v>3076737</v>
      </c>
      <c r="E2279" s="85">
        <v>7896222720368</v>
      </c>
      <c r="F2279" s="86" t="s">
        <v>2623</v>
      </c>
      <c r="G2279" s="75" t="s">
        <v>15</v>
      </c>
      <c r="H2279" s="75">
        <v>1150</v>
      </c>
      <c r="I2279" s="87" t="s">
        <v>1577</v>
      </c>
      <c r="J2279" s="75" t="s">
        <v>1578</v>
      </c>
      <c r="K2279" s="88" t="s">
        <v>1177</v>
      </c>
      <c r="L2279" s="88">
        <v>24</v>
      </c>
      <c r="M2279" s="88">
        <v>0</v>
      </c>
      <c r="N2279" s="75" t="s">
        <v>85</v>
      </c>
      <c r="O2279" s="75" t="s">
        <v>1739</v>
      </c>
      <c r="P2279" s="89"/>
      <c r="Q2279" s="90">
        <f>(17/100+7.6/100+1.65/100)*P2279</f>
        <v>0</v>
      </c>
      <c r="R2279" s="90"/>
      <c r="S2279" s="90"/>
      <c r="T2279" s="90"/>
      <c r="U2279" s="90"/>
      <c r="V2279" s="90">
        <f>+P2279-Q2279+R2279+S2279+T2279+U2279</f>
        <v>0</v>
      </c>
      <c r="W2279" s="91">
        <f>(1.02/100)</f>
        <v>1.02E-2</v>
      </c>
      <c r="X2279" s="91">
        <v>4.8E-3</v>
      </c>
      <c r="Y2279" s="91">
        <v>0.17</v>
      </c>
      <c r="Z2279" s="91">
        <v>1.65E-2</v>
      </c>
      <c r="AA2279" s="91">
        <v>7.6E-2</v>
      </c>
      <c r="AB2279" s="91">
        <f>SUM(W2279:AA2279)</f>
        <v>0.2775</v>
      </c>
      <c r="AC2279" s="75">
        <v>12</v>
      </c>
      <c r="AD2279" s="92">
        <f>IF(AL2279="","",+AC2279*AL2279)</f>
      </c>
      <c r="AE2279" s="93">
        <f>IF(AL2279="","",+AL2279*AB2279)</f>
      </c>
      <c r="AF2279" s="92">
        <f>IF(AL2279="","",+AL2279-AE2279)</f>
      </c>
      <c r="AG2279" s="93">
        <f>+V2279</f>
        <v>0</v>
      </c>
      <c r="AH2279" s="92">
        <f>IF(AF2279="","",+AF2279-AG2279)</f>
      </c>
      <c r="AI2279" s="92">
        <f>IF(AH2279="","",+AH2279*AC2279)</f>
      </c>
      <c r="AJ2279" s="93"/>
      <c r="AK2279" s="94">
        <v>0.33</v>
      </c>
      <c r="AL2279" s="93">
        <f>IF(V2279=0,"",V2279/(1-AB2279-AK2279))</f>
      </c>
      <c r="AM2279" s="95">
        <v>0.33</v>
      </c>
      <c r="AN2279" s="93">
        <f>IF(V2279=0,"",V2279/(1-AB2279-AM2279))</f>
      </c>
      <c r="AO2279" s="96">
        <v>1.2</v>
      </c>
      <c r="AP2279" s="93">
        <f>IF(BD!AJ2279="","",BD!AJ2279*BD!AO2279)</f>
      </c>
      <c r="AQ2279" s="91">
        <f>BD!AM2279/BD!AK2279-1</f>
        <v>0</v>
      </c>
      <c r="AR2279" s="91">
        <f>IF(BD!AN2279="","",IF(BD!AJ2279="","",BD!AN2279/BD!AJ2279-1))</f>
      </c>
      <c r="AS2279" s="91">
        <f>IF(BD!AN2279="","",IF(BD!AN2279&lt;BD!AL2279,"ABAIXO DA META","DENTRO DA META"))</f>
      </c>
      <c r="AT2279" s="91" t="str">
        <f>IF(BD!AJ2279="","EM ANÁLISE",IF(BD!AP2279&gt;=BD!AN2279,"GO", "NO GO"))</f>
        <v>EM ANÁLISE</v>
      </c>
      <c r="AU2279" s="97">
        <f>IF(AN2279="","",+BD!$AN2279-AJ2279)</f>
      </c>
      <c r="AV2279" s="98"/>
      <c r="AW2279" s="90">
        <f>BD!P2279*BD!AC2279</f>
        <v>0</v>
      </c>
      <c r="AX2279" s="90">
        <f>BD!V2279*BD!AC2279</f>
        <v>0</v>
      </c>
      <c r="AY2279" s="90">
        <f>IF(BD!AN2279="","",BD!AN2279*BD!AC2279)</f>
      </c>
      <c r="AZ2279" s="75" t="s">
        <v>123</v>
      </c>
      <c r="BA2279" s="75"/>
      <c r="BB2279" s="75"/>
      <c r="BC2279" s="75"/>
      <c r="BD2279" s="104"/>
      <c r="BE2279" s="104"/>
      <c r="BF2279" s="101"/>
      <c r="BG2279" s="101"/>
      <c r="BH2279" s="101"/>
      <c r="BI2279" s="101"/>
      <c r="BJ2279" s="101"/>
      <c r="BK2279" s="101"/>
      <c r="BL2279" s="101"/>
      <c r="BM2279" s="101"/>
      <c r="BN2279" s="101"/>
      <c r="BO2279" s="103"/>
      <c r="BP2279" s="101"/>
      <c r="BQ2279" s="101"/>
      <c r="BR2279" s="101"/>
      <c r="BS2279" s="101"/>
      <c r="BT2279" s="101"/>
      <c r="BU2279" s="101"/>
      <c r="BV2279" s="101"/>
      <c r="BW2279" s="101"/>
      <c r="BX2279" s="101"/>
      <c r="BY2279" s="101"/>
      <c r="BZ2279" s="101"/>
      <c r="CA2279" s="101"/>
      <c r="CB2279" s="101"/>
      <c r="CC2279" s="101"/>
      <c r="CD2279" s="101"/>
      <c r="CE2279" s="101"/>
      <c r="CF2279" s="101"/>
      <c r="CG2279" s="37" t="e">
        <f>VLOOKUP(Table_1[[#This Row],[EAN]],'[1]Planilha1'!$E:$R,13,0)</f>
        <v>#N/A</v>
      </c>
      <c r="CI2279" s="188">
        <f>IF(Table_1[[#This Row],[STATUS MERCADO]]="GO",Table_1[[#This Row],[M. BRUTA TOTAL]],0)</f>
        <v>0</v>
      </c>
      <c r="CJ2279" s="188">
        <f>IF(Table_1[[#This Row],[STATUS MERCADO]]="GO",Table_1[[#This Row],[PV UNIT. REALIZADO]]*Table_1[[#This Row],[QUANTIDADE]],0)</f>
        <v>0</v>
      </c>
    </row>
    <row r="2280" ht="15" hidden="1">
      <c r="A2280" s="7"/>
      <c r="B2280" s="84" t="s">
        <v>400</v>
      </c>
      <c r="C2280" s="75">
        <v>223966</v>
      </c>
      <c r="D2280" s="75">
        <v>3041038</v>
      </c>
      <c r="E2280" s="85">
        <v>7896222720528</v>
      </c>
      <c r="F2280" s="86" t="s">
        <v>2624</v>
      </c>
      <c r="G2280" s="75" t="s">
        <v>15</v>
      </c>
      <c r="H2280" s="75">
        <v>1150</v>
      </c>
      <c r="I2280" s="87" t="s">
        <v>1577</v>
      </c>
      <c r="J2280" s="75" t="s">
        <v>2596</v>
      </c>
      <c r="K2280" s="88" t="s">
        <v>1177</v>
      </c>
      <c r="L2280" s="88">
        <v>12</v>
      </c>
      <c r="M2280" s="88">
        <v>0</v>
      </c>
      <c r="N2280" s="75" t="s">
        <v>85</v>
      </c>
      <c r="O2280" s="75" t="s">
        <v>1739</v>
      </c>
      <c r="P2280" s="89"/>
      <c r="Q2280" s="90">
        <f>(17/100+7.6/100+1.65/100)*P2280</f>
        <v>0</v>
      </c>
      <c r="R2280" s="90"/>
      <c r="S2280" s="90"/>
      <c r="T2280" s="90"/>
      <c r="U2280" s="90"/>
      <c r="V2280" s="90">
        <f>+P2280-Q2280+R2280+S2280+T2280+U2280</f>
        <v>0</v>
      </c>
      <c r="W2280" s="91">
        <f>(1.02/100)</f>
        <v>1.02E-2</v>
      </c>
      <c r="X2280" s="91">
        <v>4.8E-3</v>
      </c>
      <c r="Y2280" s="91">
        <v>0.17</v>
      </c>
      <c r="Z2280" s="91">
        <v>1.65E-2</v>
      </c>
      <c r="AA2280" s="91">
        <v>7.6E-2</v>
      </c>
      <c r="AB2280" s="91">
        <f>SUM(W2280:AA2280)</f>
        <v>0.2775</v>
      </c>
      <c r="AC2280" s="75">
        <v>12</v>
      </c>
      <c r="AD2280" s="92">
        <f>IF(AL2280="","",+AC2280*AL2280)</f>
      </c>
      <c r="AE2280" s="93">
        <f>IF(AL2280="","",+AL2280*AB2280)</f>
      </c>
      <c r="AF2280" s="92">
        <f>IF(AL2280="","",+AL2280-AE2280)</f>
      </c>
      <c r="AG2280" s="93">
        <f>+V2280</f>
        <v>0</v>
      </c>
      <c r="AH2280" s="92">
        <f>IF(AF2280="","",+AF2280-AG2280)</f>
      </c>
      <c r="AI2280" s="92">
        <f>IF(AH2280="","",+AH2280*AC2280)</f>
      </c>
      <c r="AJ2280" s="93"/>
      <c r="AK2280" s="94">
        <v>0.33</v>
      </c>
      <c r="AL2280" s="93">
        <f>IF(V2280=0,"",V2280/(1-AB2280-AK2280))</f>
      </c>
      <c r="AM2280" s="95">
        <v>0.33</v>
      </c>
      <c r="AN2280" s="93">
        <f>IF(V2280=0,"",V2280/(1-AB2280-AM2280))</f>
      </c>
      <c r="AO2280" s="96">
        <v>1.2</v>
      </c>
      <c r="AP2280" s="93">
        <f>IF(BD!AJ2280="","",BD!AJ2280*BD!AO2280)</f>
      </c>
      <c r="AQ2280" s="91">
        <f>BD!AM2280/BD!AK2280-1</f>
        <v>0</v>
      </c>
      <c r="AR2280" s="91">
        <f>IF(BD!AN2280="","",IF(BD!AJ2280="","",BD!AN2280/BD!AJ2280-1))</f>
      </c>
      <c r="AS2280" s="91">
        <f>IF(BD!AN2280="","",IF(BD!AN2280&lt;BD!AL2280,"ABAIXO DA META","DENTRO DA META"))</f>
      </c>
      <c r="AT2280" s="91" t="str">
        <f>IF(BD!AJ2280="","EM ANÁLISE",IF(BD!AP2280&gt;=BD!AN2280,"GO", "NO GO"))</f>
        <v>EM ANÁLISE</v>
      </c>
      <c r="AU2280" s="97">
        <f>IF(AN2280="","",+BD!$AN2280-AJ2280)</f>
      </c>
      <c r="AV2280" s="98"/>
      <c r="AW2280" s="90">
        <f>BD!P2280*BD!AC2280</f>
        <v>0</v>
      </c>
      <c r="AX2280" s="90">
        <f>BD!V2280*BD!AC2280</f>
        <v>0</v>
      </c>
      <c r="AY2280" s="90">
        <f>IF(BD!AN2280="","",BD!AN2280*BD!AC2280)</f>
      </c>
      <c r="AZ2280" s="75" t="s">
        <v>123</v>
      </c>
      <c r="BA2280" s="75"/>
      <c r="BB2280" s="75"/>
      <c r="BC2280" s="75"/>
      <c r="BD2280" s="104"/>
      <c r="BE2280" s="104"/>
      <c r="BF2280" s="101"/>
      <c r="BG2280" s="101"/>
      <c r="BH2280" s="101"/>
      <c r="BI2280" s="101"/>
      <c r="BJ2280" s="101"/>
      <c r="BK2280" s="101"/>
      <c r="BL2280" s="101"/>
      <c r="BM2280" s="101"/>
      <c r="BN2280" s="101"/>
      <c r="BO2280" s="103"/>
      <c r="BP2280" s="101"/>
      <c r="BQ2280" s="101"/>
      <c r="BR2280" s="101"/>
      <c r="BS2280" s="101"/>
      <c r="BT2280" s="101"/>
      <c r="BU2280" s="101"/>
      <c r="BV2280" s="101"/>
      <c r="BW2280" s="101"/>
      <c r="BX2280" s="101"/>
      <c r="BY2280" s="101"/>
      <c r="BZ2280" s="101"/>
      <c r="CA2280" s="101"/>
      <c r="CB2280" s="101"/>
      <c r="CC2280" s="101"/>
      <c r="CD2280" s="101"/>
      <c r="CE2280" s="101"/>
      <c r="CF2280" s="101"/>
      <c r="CG2280" s="37" t="e">
        <f>VLOOKUP(Table_1[[#This Row],[EAN]],'[1]Planilha1'!$E:$R,13,0)</f>
        <v>#N/A</v>
      </c>
      <c r="CI2280" s="188">
        <f>IF(Table_1[[#This Row],[STATUS MERCADO]]="GO",Table_1[[#This Row],[M. BRUTA TOTAL]],0)</f>
        <v>0</v>
      </c>
      <c r="CJ2280" s="188">
        <f>IF(Table_1[[#This Row],[STATUS MERCADO]]="GO",Table_1[[#This Row],[PV UNIT. REALIZADO]]*Table_1[[#This Row],[QUANTIDADE]],0)</f>
        <v>0</v>
      </c>
    </row>
    <row r="2281" ht="15" hidden="1">
      <c r="A2281" s="7"/>
      <c r="B2281" s="84" t="s">
        <v>400</v>
      </c>
      <c r="C2281" s="75">
        <v>223967</v>
      </c>
      <c r="D2281" s="75">
        <v>3041138</v>
      </c>
      <c r="E2281" s="85">
        <v>7896222717955</v>
      </c>
      <c r="F2281" s="86" t="s">
        <v>2625</v>
      </c>
      <c r="G2281" s="75" t="s">
        <v>15</v>
      </c>
      <c r="H2281" s="75">
        <v>1150</v>
      </c>
      <c r="I2281" s="87" t="s">
        <v>1577</v>
      </c>
      <c r="J2281" s="75" t="s">
        <v>1578</v>
      </c>
      <c r="K2281" s="88" t="s">
        <v>1177</v>
      </c>
      <c r="L2281" s="88">
        <v>24</v>
      </c>
      <c r="M2281" s="88">
        <v>0</v>
      </c>
      <c r="N2281" s="75" t="s">
        <v>85</v>
      </c>
      <c r="O2281" s="75" t="s">
        <v>1739</v>
      </c>
      <c r="P2281" s="89"/>
      <c r="Q2281" s="90">
        <f>(17/100+7.6/100+1.65/100)*P2281</f>
        <v>0</v>
      </c>
      <c r="R2281" s="90"/>
      <c r="S2281" s="90"/>
      <c r="T2281" s="90"/>
      <c r="U2281" s="90"/>
      <c r="V2281" s="90">
        <f>+P2281-Q2281+R2281+S2281+T2281+U2281</f>
        <v>0</v>
      </c>
      <c r="W2281" s="91">
        <f>(1.02/100)</f>
        <v>1.02E-2</v>
      </c>
      <c r="X2281" s="91">
        <v>4.8E-3</v>
      </c>
      <c r="Y2281" s="91">
        <v>0.17</v>
      </c>
      <c r="Z2281" s="91">
        <v>1.65E-2</v>
      </c>
      <c r="AA2281" s="91">
        <v>7.6E-2</v>
      </c>
      <c r="AB2281" s="91">
        <f>SUM(W2281:AA2281)</f>
        <v>0.2775</v>
      </c>
      <c r="AC2281" s="75">
        <v>12</v>
      </c>
      <c r="AD2281" s="92">
        <f>IF(AL2281="","",+AC2281*AL2281)</f>
      </c>
      <c r="AE2281" s="93">
        <f>IF(AL2281="","",+AL2281*AB2281)</f>
      </c>
      <c r="AF2281" s="92">
        <f>IF(AL2281="","",+AL2281-AE2281)</f>
      </c>
      <c r="AG2281" s="93">
        <f>+V2281</f>
        <v>0</v>
      </c>
      <c r="AH2281" s="92">
        <f>IF(AF2281="","",+AF2281-AG2281)</f>
      </c>
      <c r="AI2281" s="92">
        <f>IF(AH2281="","",+AH2281*AC2281)</f>
      </c>
      <c r="AJ2281" s="93"/>
      <c r="AK2281" s="94">
        <v>0.33</v>
      </c>
      <c r="AL2281" s="93">
        <f>IF(V2281=0,"",V2281/(1-AB2281-AK2281))</f>
      </c>
      <c r="AM2281" s="95">
        <v>0.33</v>
      </c>
      <c r="AN2281" s="93">
        <f>IF(V2281=0,"",V2281/(1-AB2281-AM2281))</f>
      </c>
      <c r="AO2281" s="96">
        <v>1.2</v>
      </c>
      <c r="AP2281" s="93">
        <f>IF(BD!AJ2281="","",BD!AJ2281*BD!AO2281)</f>
      </c>
      <c r="AQ2281" s="91">
        <f>BD!AM2281/BD!AK2281-1</f>
        <v>0</v>
      </c>
      <c r="AR2281" s="91">
        <f>IF(BD!AN2281="","",IF(BD!AJ2281="","",BD!AN2281/BD!AJ2281-1))</f>
      </c>
      <c r="AS2281" s="91">
        <f>IF(BD!AN2281="","",IF(BD!AN2281&lt;BD!AL2281,"ABAIXO DA META","DENTRO DA META"))</f>
      </c>
      <c r="AT2281" s="91" t="str">
        <f>IF(BD!AJ2281="","EM ANÁLISE",IF(BD!AP2281&gt;=BD!AN2281,"GO", "NO GO"))</f>
        <v>EM ANÁLISE</v>
      </c>
      <c r="AU2281" s="97">
        <f>IF(AN2281="","",+BD!$AN2281-AJ2281)</f>
      </c>
      <c r="AV2281" s="98"/>
      <c r="AW2281" s="90">
        <f>BD!P2281*BD!AC2281</f>
        <v>0</v>
      </c>
      <c r="AX2281" s="90">
        <f>BD!V2281*BD!AC2281</f>
        <v>0</v>
      </c>
      <c r="AY2281" s="90">
        <f>IF(BD!AN2281="","",BD!AN2281*BD!AC2281)</f>
      </c>
      <c r="AZ2281" s="75" t="s">
        <v>123</v>
      </c>
      <c r="BA2281" s="75"/>
      <c r="BB2281" s="75"/>
      <c r="BC2281" s="75"/>
      <c r="BD2281" s="104"/>
      <c r="BE2281" s="104"/>
      <c r="BF2281" s="101"/>
      <c r="BG2281" s="101"/>
      <c r="BH2281" s="101"/>
      <c r="BI2281" s="101"/>
      <c r="BJ2281" s="101"/>
      <c r="BK2281" s="101"/>
      <c r="BL2281" s="101"/>
      <c r="BM2281" s="101"/>
      <c r="BN2281" s="101"/>
      <c r="BO2281" s="103"/>
      <c r="BP2281" s="101"/>
      <c r="BQ2281" s="101"/>
      <c r="BR2281" s="101"/>
      <c r="BS2281" s="101"/>
      <c r="BT2281" s="101"/>
      <c r="BU2281" s="101"/>
      <c r="BV2281" s="101"/>
      <c r="BW2281" s="101"/>
      <c r="BX2281" s="101"/>
      <c r="BY2281" s="101"/>
      <c r="BZ2281" s="101"/>
      <c r="CA2281" s="101"/>
      <c r="CB2281" s="101"/>
      <c r="CC2281" s="101"/>
      <c r="CD2281" s="101"/>
      <c r="CE2281" s="101"/>
      <c r="CF2281" s="101"/>
      <c r="CG2281" s="37" t="e">
        <f>VLOOKUP(Table_1[[#This Row],[EAN]],'[1]Planilha1'!$E:$R,13,0)</f>
        <v>#N/A</v>
      </c>
      <c r="CI2281" s="188">
        <f>IF(Table_1[[#This Row],[STATUS MERCADO]]="GO",Table_1[[#This Row],[M. BRUTA TOTAL]],0)</f>
        <v>0</v>
      </c>
      <c r="CJ2281" s="188">
        <f>IF(Table_1[[#This Row],[STATUS MERCADO]]="GO",Table_1[[#This Row],[PV UNIT. REALIZADO]]*Table_1[[#This Row],[QUANTIDADE]],0)</f>
        <v>0</v>
      </c>
    </row>
    <row r="2282" ht="15" hidden="1">
      <c r="A2282" s="7"/>
      <c r="B2282" s="84" t="s">
        <v>400</v>
      </c>
      <c r="C2282" s="75">
        <v>223968</v>
      </c>
      <c r="D2282" s="75">
        <v>3081104</v>
      </c>
      <c r="E2282" s="85">
        <v>7896222720221</v>
      </c>
      <c r="F2282" s="86" t="s">
        <v>2626</v>
      </c>
      <c r="G2282" s="75" t="s">
        <v>15</v>
      </c>
      <c r="H2282" s="75">
        <v>1150</v>
      </c>
      <c r="I2282" s="87" t="s">
        <v>1577</v>
      </c>
      <c r="J2282" s="75" t="s">
        <v>1578</v>
      </c>
      <c r="K2282" s="88" t="s">
        <v>1177</v>
      </c>
      <c r="L2282" s="88">
        <v>24</v>
      </c>
      <c r="M2282" s="88">
        <v>0</v>
      </c>
      <c r="N2282" s="75" t="s">
        <v>85</v>
      </c>
      <c r="O2282" s="75" t="s">
        <v>1739</v>
      </c>
      <c r="P2282" s="89"/>
      <c r="Q2282" s="90">
        <f>(17/100+7.6/100+1.65/100)*P2282</f>
        <v>0</v>
      </c>
      <c r="R2282" s="90"/>
      <c r="S2282" s="90"/>
      <c r="T2282" s="90"/>
      <c r="U2282" s="90"/>
      <c r="V2282" s="90">
        <f>+P2282-Q2282+R2282+S2282+T2282+U2282</f>
        <v>0</v>
      </c>
      <c r="W2282" s="91">
        <f>(1.02/100)</f>
        <v>1.02E-2</v>
      </c>
      <c r="X2282" s="91">
        <v>4.8E-3</v>
      </c>
      <c r="Y2282" s="91">
        <v>0.17</v>
      </c>
      <c r="Z2282" s="91">
        <v>1.65E-2</v>
      </c>
      <c r="AA2282" s="91">
        <v>7.6E-2</v>
      </c>
      <c r="AB2282" s="91">
        <f>SUM(W2282:AA2282)</f>
        <v>0.2775</v>
      </c>
      <c r="AC2282" s="75">
        <v>12</v>
      </c>
      <c r="AD2282" s="92">
        <f>IF(AL2282="","",+AC2282*AL2282)</f>
      </c>
      <c r="AE2282" s="93">
        <f>IF(AL2282="","",+AL2282*AB2282)</f>
      </c>
      <c r="AF2282" s="92">
        <f>IF(AL2282="","",+AL2282-AE2282)</f>
      </c>
      <c r="AG2282" s="93">
        <f>+V2282</f>
        <v>0</v>
      </c>
      <c r="AH2282" s="92">
        <f>IF(AF2282="","",+AF2282-AG2282)</f>
      </c>
      <c r="AI2282" s="92">
        <f>IF(AH2282="","",+AH2282*AC2282)</f>
      </c>
      <c r="AJ2282" s="93"/>
      <c r="AK2282" s="94">
        <v>0.33</v>
      </c>
      <c r="AL2282" s="93">
        <f>IF(V2282=0,"",V2282/(1-AB2282-AK2282))</f>
      </c>
      <c r="AM2282" s="95">
        <v>0.33</v>
      </c>
      <c r="AN2282" s="93">
        <f>IF(V2282=0,"",V2282/(1-AB2282-AM2282))</f>
      </c>
      <c r="AO2282" s="96">
        <v>1.2</v>
      </c>
      <c r="AP2282" s="93">
        <f>IF(BD!AJ2282="","",BD!AJ2282*BD!AO2282)</f>
      </c>
      <c r="AQ2282" s="91">
        <f>BD!AM2282/BD!AK2282-1</f>
        <v>0</v>
      </c>
      <c r="AR2282" s="91">
        <f>IF(BD!AN2282="","",IF(BD!AJ2282="","",BD!AN2282/BD!AJ2282-1))</f>
      </c>
      <c r="AS2282" s="91">
        <f>IF(BD!AN2282="","",IF(BD!AN2282&lt;BD!AL2282,"ABAIXO DA META","DENTRO DA META"))</f>
      </c>
      <c r="AT2282" s="91" t="str">
        <f>IF(BD!AJ2282="","EM ANÁLISE",IF(BD!AP2282&gt;=BD!AN2282,"GO", "NO GO"))</f>
        <v>EM ANÁLISE</v>
      </c>
      <c r="AU2282" s="97">
        <f>IF(AN2282="","",+BD!$AN2282-AJ2282)</f>
      </c>
      <c r="AV2282" s="98"/>
      <c r="AW2282" s="90">
        <f>BD!P2282*BD!AC2282</f>
        <v>0</v>
      </c>
      <c r="AX2282" s="90">
        <f>BD!V2282*BD!AC2282</f>
        <v>0</v>
      </c>
      <c r="AY2282" s="90">
        <f>IF(BD!AN2282="","",BD!AN2282*BD!AC2282)</f>
      </c>
      <c r="AZ2282" s="75" t="s">
        <v>123</v>
      </c>
      <c r="BA2282" s="75"/>
      <c r="BB2282" s="75"/>
      <c r="BC2282" s="75"/>
      <c r="BD2282" s="104"/>
      <c r="BE2282" s="104"/>
      <c r="BF2282" s="101"/>
      <c r="BG2282" s="101"/>
      <c r="BH2282" s="101"/>
      <c r="BI2282" s="101"/>
      <c r="BJ2282" s="101"/>
      <c r="BK2282" s="101"/>
      <c r="BL2282" s="101"/>
      <c r="BM2282" s="101"/>
      <c r="BN2282" s="101"/>
      <c r="BO2282" s="103"/>
      <c r="BP2282" s="101"/>
      <c r="BQ2282" s="101"/>
      <c r="BR2282" s="101"/>
      <c r="BS2282" s="101"/>
      <c r="BT2282" s="101"/>
      <c r="BU2282" s="101"/>
      <c r="BV2282" s="101"/>
      <c r="BW2282" s="101"/>
      <c r="BX2282" s="101"/>
      <c r="BY2282" s="101"/>
      <c r="BZ2282" s="101"/>
      <c r="CA2282" s="101"/>
      <c r="CB2282" s="101"/>
      <c r="CC2282" s="101"/>
      <c r="CD2282" s="101"/>
      <c r="CE2282" s="101"/>
      <c r="CF2282" s="101"/>
      <c r="CG2282" s="37" t="e">
        <f>VLOOKUP(Table_1[[#This Row],[EAN]],'[1]Planilha1'!$E:$R,13,0)</f>
        <v>#N/A</v>
      </c>
      <c r="CI2282" s="188">
        <f>IF(Table_1[[#This Row],[STATUS MERCADO]]="GO",Table_1[[#This Row],[M. BRUTA TOTAL]],0)</f>
        <v>0</v>
      </c>
      <c r="CJ2282" s="188">
        <f>IF(Table_1[[#This Row],[STATUS MERCADO]]="GO",Table_1[[#This Row],[PV UNIT. REALIZADO]]*Table_1[[#This Row],[QUANTIDADE]],0)</f>
        <v>0</v>
      </c>
    </row>
    <row r="2283" ht="15" hidden="1">
      <c r="A2283" s="7"/>
      <c r="B2283" s="84" t="s">
        <v>400</v>
      </c>
      <c r="C2283" s="75">
        <v>223969</v>
      </c>
      <c r="D2283" s="75">
        <v>3041052</v>
      </c>
      <c r="E2283" s="85">
        <v>7896222720054</v>
      </c>
      <c r="F2283" s="86" t="s">
        <v>2627</v>
      </c>
      <c r="G2283" s="75" t="s">
        <v>15</v>
      </c>
      <c r="H2283" s="75">
        <v>1150</v>
      </c>
      <c r="I2283" s="87" t="s">
        <v>1577</v>
      </c>
      <c r="J2283" s="75" t="s">
        <v>1578</v>
      </c>
      <c r="K2283" s="88" t="s">
        <v>1177</v>
      </c>
      <c r="L2283" s="88">
        <v>48</v>
      </c>
      <c r="M2283" s="88">
        <v>0</v>
      </c>
      <c r="N2283" s="75" t="s">
        <v>85</v>
      </c>
      <c r="O2283" s="75" t="s">
        <v>1739</v>
      </c>
      <c r="P2283" s="89"/>
      <c r="Q2283" s="90">
        <f>(17/100+7.6/100+1.65/100)*P2283</f>
        <v>0</v>
      </c>
      <c r="R2283" s="90"/>
      <c r="S2283" s="90"/>
      <c r="T2283" s="90"/>
      <c r="U2283" s="90"/>
      <c r="V2283" s="90">
        <f>+P2283-Q2283+R2283+S2283+T2283+U2283</f>
        <v>0</v>
      </c>
      <c r="W2283" s="91">
        <f>(1.02/100)</f>
        <v>1.02E-2</v>
      </c>
      <c r="X2283" s="91">
        <v>4.8E-3</v>
      </c>
      <c r="Y2283" s="91">
        <v>0.17</v>
      </c>
      <c r="Z2283" s="91">
        <v>1.65E-2</v>
      </c>
      <c r="AA2283" s="91">
        <v>7.6E-2</v>
      </c>
      <c r="AB2283" s="91">
        <f>SUM(W2283:AA2283)</f>
        <v>0.2775</v>
      </c>
      <c r="AC2283" s="75">
        <v>12</v>
      </c>
      <c r="AD2283" s="92">
        <f>IF(AL2283="","",+AC2283*AL2283)</f>
      </c>
      <c r="AE2283" s="93">
        <f>IF(AL2283="","",+AL2283*AB2283)</f>
      </c>
      <c r="AF2283" s="92">
        <f>IF(AL2283="","",+AL2283-AE2283)</f>
      </c>
      <c r="AG2283" s="93">
        <f>+V2283</f>
        <v>0</v>
      </c>
      <c r="AH2283" s="92">
        <f>IF(AF2283="","",+AF2283-AG2283)</f>
      </c>
      <c r="AI2283" s="92">
        <f>IF(AH2283="","",+AH2283*AC2283)</f>
      </c>
      <c r="AJ2283" s="93"/>
      <c r="AK2283" s="94">
        <v>0.33</v>
      </c>
      <c r="AL2283" s="93">
        <f>IF(V2283=0,"",V2283/(1-AB2283-AK2283))</f>
      </c>
      <c r="AM2283" s="95">
        <v>0.33</v>
      </c>
      <c r="AN2283" s="93">
        <f>IF(V2283=0,"",V2283/(1-AB2283-AM2283))</f>
      </c>
      <c r="AO2283" s="96">
        <v>1.2</v>
      </c>
      <c r="AP2283" s="93">
        <f>IF(BD!AJ2283="","",BD!AJ2283*BD!AO2283)</f>
      </c>
      <c r="AQ2283" s="91">
        <f>BD!AM2283/BD!AK2283-1</f>
        <v>0</v>
      </c>
      <c r="AR2283" s="91">
        <f>IF(BD!AN2283="","",IF(BD!AJ2283="","",BD!AN2283/BD!AJ2283-1))</f>
      </c>
      <c r="AS2283" s="91">
        <f>IF(BD!AN2283="","",IF(BD!AN2283&lt;BD!AL2283,"ABAIXO DA META","DENTRO DA META"))</f>
      </c>
      <c r="AT2283" s="91" t="str">
        <f>IF(BD!AJ2283="","EM ANÁLISE",IF(BD!AP2283&gt;=BD!AN2283,"GO", "NO GO"))</f>
        <v>EM ANÁLISE</v>
      </c>
      <c r="AU2283" s="97">
        <f>IF(AN2283="","",+BD!$AN2283-AJ2283)</f>
      </c>
      <c r="AV2283" s="98"/>
      <c r="AW2283" s="90">
        <f>BD!P2283*BD!AC2283</f>
        <v>0</v>
      </c>
      <c r="AX2283" s="90">
        <f>BD!V2283*BD!AC2283</f>
        <v>0</v>
      </c>
      <c r="AY2283" s="90">
        <f>IF(BD!AN2283="","",BD!AN2283*BD!AC2283)</f>
      </c>
      <c r="AZ2283" s="75" t="s">
        <v>123</v>
      </c>
      <c r="BA2283" s="75"/>
      <c r="BB2283" s="75"/>
      <c r="BC2283" s="75"/>
      <c r="BD2283" s="104"/>
      <c r="BE2283" s="104"/>
      <c r="BF2283" s="101"/>
      <c r="BG2283" s="101"/>
      <c r="BH2283" s="101"/>
      <c r="BI2283" s="101"/>
      <c r="BJ2283" s="101"/>
      <c r="BK2283" s="101"/>
      <c r="BL2283" s="101"/>
      <c r="BM2283" s="101"/>
      <c r="BN2283" s="101"/>
      <c r="BO2283" s="103"/>
      <c r="BP2283" s="101"/>
      <c r="BQ2283" s="101"/>
      <c r="BR2283" s="101"/>
      <c r="BS2283" s="101"/>
      <c r="BT2283" s="101"/>
      <c r="BU2283" s="101"/>
      <c r="BV2283" s="101"/>
      <c r="BW2283" s="101"/>
      <c r="BX2283" s="101"/>
      <c r="BY2283" s="101"/>
      <c r="BZ2283" s="101"/>
      <c r="CA2283" s="101"/>
      <c r="CB2283" s="101"/>
      <c r="CC2283" s="101"/>
      <c r="CD2283" s="101"/>
      <c r="CE2283" s="101"/>
      <c r="CF2283" s="101"/>
      <c r="CG2283" s="37" t="e">
        <f>VLOOKUP(Table_1[[#This Row],[EAN]],'[1]Planilha1'!$E:$R,13,0)</f>
        <v>#N/A</v>
      </c>
      <c r="CI2283" s="188">
        <f>IF(Table_1[[#This Row],[STATUS MERCADO]]="GO",Table_1[[#This Row],[M. BRUTA TOTAL]],0)</f>
        <v>0</v>
      </c>
      <c r="CJ2283" s="188">
        <f>IF(Table_1[[#This Row],[STATUS MERCADO]]="GO",Table_1[[#This Row],[PV UNIT. REALIZADO]]*Table_1[[#This Row],[QUANTIDADE]],0)</f>
        <v>0</v>
      </c>
    </row>
    <row r="2284" ht="15" hidden="1">
      <c r="A2284" s="7"/>
      <c r="B2284" s="84" t="s">
        <v>400</v>
      </c>
      <c r="C2284" s="75">
        <v>223970</v>
      </c>
      <c r="D2284" s="75">
        <v>3041053</v>
      </c>
      <c r="E2284" s="85">
        <v>7896222720061</v>
      </c>
      <c r="F2284" s="86" t="s">
        <v>2628</v>
      </c>
      <c r="G2284" s="75" t="s">
        <v>15</v>
      </c>
      <c r="H2284" s="75">
        <v>1150</v>
      </c>
      <c r="I2284" s="87" t="s">
        <v>1577</v>
      </c>
      <c r="J2284" s="75" t="s">
        <v>1578</v>
      </c>
      <c r="K2284" s="88" t="s">
        <v>1177</v>
      </c>
      <c r="L2284" s="88">
        <v>48</v>
      </c>
      <c r="M2284" s="88">
        <v>0</v>
      </c>
      <c r="N2284" s="75" t="s">
        <v>85</v>
      </c>
      <c r="O2284" s="75" t="s">
        <v>1739</v>
      </c>
      <c r="P2284" s="89"/>
      <c r="Q2284" s="90">
        <f>(17/100+7.6/100+1.65/100)*P2284</f>
        <v>0</v>
      </c>
      <c r="R2284" s="90"/>
      <c r="S2284" s="90"/>
      <c r="T2284" s="90"/>
      <c r="U2284" s="90"/>
      <c r="V2284" s="90">
        <f>+P2284-Q2284+R2284+S2284+T2284+U2284</f>
        <v>0</v>
      </c>
      <c r="W2284" s="91">
        <f>(1.02/100)</f>
        <v>1.02E-2</v>
      </c>
      <c r="X2284" s="91">
        <v>4.8E-3</v>
      </c>
      <c r="Y2284" s="91">
        <v>0.17</v>
      </c>
      <c r="Z2284" s="91">
        <v>1.65E-2</v>
      </c>
      <c r="AA2284" s="91">
        <v>7.6E-2</v>
      </c>
      <c r="AB2284" s="91">
        <f>SUM(W2284:AA2284)</f>
        <v>0.2775</v>
      </c>
      <c r="AC2284" s="75">
        <v>12</v>
      </c>
      <c r="AD2284" s="92">
        <f>IF(AL2284="","",+AC2284*AL2284)</f>
      </c>
      <c r="AE2284" s="93">
        <f>IF(AL2284="","",+AL2284*AB2284)</f>
      </c>
      <c r="AF2284" s="92">
        <f>IF(AL2284="","",+AL2284-AE2284)</f>
      </c>
      <c r="AG2284" s="93">
        <f>+V2284</f>
        <v>0</v>
      </c>
      <c r="AH2284" s="92">
        <f>IF(AF2284="","",+AF2284-AG2284)</f>
      </c>
      <c r="AI2284" s="92">
        <f>IF(AH2284="","",+AH2284*AC2284)</f>
      </c>
      <c r="AJ2284" s="93"/>
      <c r="AK2284" s="94">
        <v>0.33</v>
      </c>
      <c r="AL2284" s="93">
        <f>IF(V2284=0,"",V2284/(1-AB2284-AK2284))</f>
      </c>
      <c r="AM2284" s="95">
        <v>0.33</v>
      </c>
      <c r="AN2284" s="93">
        <f>IF(V2284=0,"",V2284/(1-AB2284-AM2284))</f>
      </c>
      <c r="AO2284" s="96">
        <v>1.2</v>
      </c>
      <c r="AP2284" s="93">
        <f>IF(BD!AJ2284="","",BD!AJ2284*BD!AO2284)</f>
      </c>
      <c r="AQ2284" s="91">
        <f>BD!AM2284/BD!AK2284-1</f>
        <v>0</v>
      </c>
      <c r="AR2284" s="91">
        <f>IF(BD!AN2284="","",IF(BD!AJ2284="","",BD!AN2284/BD!AJ2284-1))</f>
      </c>
      <c r="AS2284" s="91">
        <f>IF(BD!AN2284="","",IF(BD!AN2284&lt;BD!AL2284,"ABAIXO DA META","DENTRO DA META"))</f>
      </c>
      <c r="AT2284" s="91" t="str">
        <f>IF(BD!AJ2284="","EM ANÁLISE",IF(BD!AP2284&gt;=BD!AN2284,"GO", "NO GO"))</f>
        <v>EM ANÁLISE</v>
      </c>
      <c r="AU2284" s="97">
        <f>IF(AN2284="","",+BD!$AN2284-AJ2284)</f>
      </c>
      <c r="AV2284" s="98"/>
      <c r="AW2284" s="90">
        <f>BD!P2284*BD!AC2284</f>
        <v>0</v>
      </c>
      <c r="AX2284" s="90">
        <f>BD!V2284*BD!AC2284</f>
        <v>0</v>
      </c>
      <c r="AY2284" s="90">
        <f>IF(BD!AN2284="","",BD!AN2284*BD!AC2284)</f>
      </c>
      <c r="AZ2284" s="75" t="s">
        <v>123</v>
      </c>
      <c r="BA2284" s="75"/>
      <c r="BB2284" s="75"/>
      <c r="BC2284" s="75"/>
      <c r="BD2284" s="104"/>
      <c r="BE2284" s="104"/>
      <c r="BF2284" s="101"/>
      <c r="BG2284" s="101"/>
      <c r="BH2284" s="101"/>
      <c r="BI2284" s="101"/>
      <c r="BJ2284" s="101"/>
      <c r="BK2284" s="101"/>
      <c r="BL2284" s="101"/>
      <c r="BM2284" s="101"/>
      <c r="BN2284" s="101"/>
      <c r="BO2284" s="103"/>
      <c r="BP2284" s="101"/>
      <c r="BQ2284" s="101"/>
      <c r="BR2284" s="101"/>
      <c r="BS2284" s="101"/>
      <c r="BT2284" s="101"/>
      <c r="BU2284" s="101"/>
      <c r="BV2284" s="101"/>
      <c r="BW2284" s="101"/>
      <c r="BX2284" s="101"/>
      <c r="BY2284" s="101"/>
      <c r="BZ2284" s="101"/>
      <c r="CA2284" s="101"/>
      <c r="CB2284" s="101"/>
      <c r="CC2284" s="101"/>
      <c r="CD2284" s="101"/>
      <c r="CE2284" s="101"/>
      <c r="CF2284" s="101"/>
      <c r="CG2284" s="37" t="e">
        <f>VLOOKUP(Table_1[[#This Row],[EAN]],'[1]Planilha1'!$E:$R,13,0)</f>
        <v>#N/A</v>
      </c>
      <c r="CI2284" s="188">
        <f>IF(Table_1[[#This Row],[STATUS MERCADO]]="GO",Table_1[[#This Row],[M. BRUTA TOTAL]],0)</f>
        <v>0</v>
      </c>
      <c r="CJ2284" s="188">
        <f>IF(Table_1[[#This Row],[STATUS MERCADO]]="GO",Table_1[[#This Row],[PV UNIT. REALIZADO]]*Table_1[[#This Row],[QUANTIDADE]],0)</f>
        <v>0</v>
      </c>
    </row>
    <row r="2285" ht="15" hidden="1">
      <c r="A2285" s="7"/>
      <c r="B2285" s="84" t="s">
        <v>400</v>
      </c>
      <c r="C2285" s="75">
        <v>223971</v>
      </c>
      <c r="D2285" s="75">
        <v>3085285</v>
      </c>
      <c r="E2285" s="85">
        <v>7891035990403</v>
      </c>
      <c r="F2285" s="86" t="s">
        <v>2629</v>
      </c>
      <c r="G2285" s="75" t="s">
        <v>15</v>
      </c>
      <c r="H2285" s="75">
        <v>1150</v>
      </c>
      <c r="I2285" s="87" t="s">
        <v>1577</v>
      </c>
      <c r="J2285" s="75" t="s">
        <v>1578</v>
      </c>
      <c r="K2285" s="88" t="s">
        <v>1177</v>
      </c>
      <c r="L2285" s="88">
        <v>24</v>
      </c>
      <c r="M2285" s="88">
        <v>0</v>
      </c>
      <c r="N2285" s="75" t="s">
        <v>85</v>
      </c>
      <c r="O2285" s="75" t="s">
        <v>1739</v>
      </c>
      <c r="P2285" s="89"/>
      <c r="Q2285" s="90">
        <f>(17/100+7.6/100+1.65/100)*P2285</f>
        <v>0</v>
      </c>
      <c r="R2285" s="90"/>
      <c r="S2285" s="90"/>
      <c r="T2285" s="90"/>
      <c r="U2285" s="90"/>
      <c r="V2285" s="90">
        <f>+P2285-Q2285+R2285+S2285+T2285+U2285</f>
        <v>0</v>
      </c>
      <c r="W2285" s="91">
        <f>(1.02/100)</f>
        <v>1.02E-2</v>
      </c>
      <c r="X2285" s="91">
        <v>4.8E-3</v>
      </c>
      <c r="Y2285" s="91">
        <v>0.17</v>
      </c>
      <c r="Z2285" s="91">
        <v>1.65E-2</v>
      </c>
      <c r="AA2285" s="91">
        <v>7.6E-2</v>
      </c>
      <c r="AB2285" s="91">
        <f>SUM(W2285:AA2285)</f>
        <v>0.2775</v>
      </c>
      <c r="AC2285" s="75">
        <v>12</v>
      </c>
      <c r="AD2285" s="92">
        <f>IF(AL2285="","",+AC2285*AL2285)</f>
      </c>
      <c r="AE2285" s="93">
        <f>IF(AL2285="","",+AL2285*AB2285)</f>
      </c>
      <c r="AF2285" s="92">
        <f>IF(AL2285="","",+AL2285-AE2285)</f>
      </c>
      <c r="AG2285" s="93">
        <f>+V2285</f>
        <v>0</v>
      </c>
      <c r="AH2285" s="92">
        <f>IF(AF2285="","",+AF2285-AG2285)</f>
      </c>
      <c r="AI2285" s="92">
        <f>IF(AH2285="","",+AH2285*AC2285)</f>
      </c>
      <c r="AJ2285" s="93"/>
      <c r="AK2285" s="94">
        <v>0.33</v>
      </c>
      <c r="AL2285" s="93">
        <f>IF(V2285=0,"",V2285/(1-AB2285-AK2285))</f>
      </c>
      <c r="AM2285" s="95">
        <v>0.33</v>
      </c>
      <c r="AN2285" s="93">
        <f>IF(V2285=0,"",V2285/(1-AB2285-AM2285))</f>
      </c>
      <c r="AO2285" s="96">
        <v>1.2</v>
      </c>
      <c r="AP2285" s="93">
        <f>IF(BD!AJ2285="","",BD!AJ2285*BD!AO2285)</f>
      </c>
      <c r="AQ2285" s="91">
        <f>BD!AM2285/BD!AK2285-1</f>
        <v>0</v>
      </c>
      <c r="AR2285" s="91">
        <f>IF(BD!AN2285="","",IF(BD!AJ2285="","",BD!AN2285/BD!AJ2285-1))</f>
      </c>
      <c r="AS2285" s="91">
        <f>IF(BD!AN2285="","",IF(BD!AN2285&lt;BD!AL2285,"ABAIXO DA META","DENTRO DA META"))</f>
      </c>
      <c r="AT2285" s="91" t="str">
        <f>IF(BD!AJ2285="","EM ANÁLISE",IF(BD!AP2285&gt;=BD!AN2285,"GO", "NO GO"))</f>
        <v>EM ANÁLISE</v>
      </c>
      <c r="AU2285" s="97">
        <f>IF(AN2285="","",+BD!$AN2285-AJ2285)</f>
      </c>
      <c r="AV2285" s="98"/>
      <c r="AW2285" s="90">
        <f>BD!P2285*BD!AC2285</f>
        <v>0</v>
      </c>
      <c r="AX2285" s="90">
        <f>BD!V2285*BD!AC2285</f>
        <v>0</v>
      </c>
      <c r="AY2285" s="90">
        <f>IF(BD!AN2285="","",BD!AN2285*BD!AC2285)</f>
      </c>
      <c r="AZ2285" s="75" t="s">
        <v>123</v>
      </c>
      <c r="BA2285" s="75"/>
      <c r="BB2285" s="75"/>
      <c r="BC2285" s="75"/>
      <c r="BD2285" s="104"/>
      <c r="BE2285" s="104"/>
      <c r="BF2285" s="101"/>
      <c r="BG2285" s="101"/>
      <c r="BH2285" s="101"/>
      <c r="BI2285" s="101"/>
      <c r="BJ2285" s="101"/>
      <c r="BK2285" s="101"/>
      <c r="BL2285" s="101"/>
      <c r="BM2285" s="101"/>
      <c r="BN2285" s="101"/>
      <c r="BO2285" s="103"/>
      <c r="BP2285" s="101"/>
      <c r="BQ2285" s="101"/>
      <c r="BR2285" s="101"/>
      <c r="BS2285" s="101"/>
      <c r="BT2285" s="101"/>
      <c r="BU2285" s="101"/>
      <c r="BV2285" s="101"/>
      <c r="BW2285" s="101"/>
      <c r="BX2285" s="101"/>
      <c r="BY2285" s="101"/>
      <c r="BZ2285" s="101"/>
      <c r="CA2285" s="101"/>
      <c r="CB2285" s="101"/>
      <c r="CC2285" s="101"/>
      <c r="CD2285" s="101"/>
      <c r="CE2285" s="101"/>
      <c r="CF2285" s="101"/>
      <c r="CG2285" s="37" t="e">
        <f>VLOOKUP(Table_1[[#This Row],[EAN]],'[1]Planilha1'!$E:$R,13,0)</f>
        <v>#N/A</v>
      </c>
      <c r="CI2285" s="188">
        <f>IF(Table_1[[#This Row],[STATUS MERCADO]]="GO",Table_1[[#This Row],[M. BRUTA TOTAL]],0)</f>
        <v>0</v>
      </c>
      <c r="CJ2285" s="188">
        <f>IF(Table_1[[#This Row],[STATUS MERCADO]]="GO",Table_1[[#This Row],[PV UNIT. REALIZADO]]*Table_1[[#This Row],[QUANTIDADE]],0)</f>
        <v>0</v>
      </c>
    </row>
    <row r="2286" ht="15" hidden="1">
      <c r="A2286" s="7"/>
      <c r="B2286" s="84" t="s">
        <v>400</v>
      </c>
      <c r="C2286" s="75">
        <v>223972</v>
      </c>
      <c r="D2286" s="75">
        <v>3062208</v>
      </c>
      <c r="E2286" s="85">
        <v>7891035990441</v>
      </c>
      <c r="F2286" s="86" t="s">
        <v>2630</v>
      </c>
      <c r="G2286" s="75" t="s">
        <v>15</v>
      </c>
      <c r="H2286" s="75">
        <v>1150</v>
      </c>
      <c r="I2286" s="87" t="s">
        <v>1577</v>
      </c>
      <c r="J2286" s="75" t="s">
        <v>1578</v>
      </c>
      <c r="K2286" s="88" t="s">
        <v>1177</v>
      </c>
      <c r="L2286" s="88">
        <v>48</v>
      </c>
      <c r="M2286" s="88">
        <v>0</v>
      </c>
      <c r="N2286" s="75" t="s">
        <v>85</v>
      </c>
      <c r="O2286" s="75" t="s">
        <v>1739</v>
      </c>
      <c r="P2286" s="89"/>
      <c r="Q2286" s="90">
        <f>(17/100+7.6/100+1.65/100)*P2286</f>
        <v>0</v>
      </c>
      <c r="R2286" s="90"/>
      <c r="S2286" s="90"/>
      <c r="T2286" s="90"/>
      <c r="U2286" s="90"/>
      <c r="V2286" s="90">
        <f>+P2286-Q2286+R2286+S2286+T2286+U2286</f>
        <v>0</v>
      </c>
      <c r="W2286" s="91">
        <f>(1.02/100)</f>
        <v>1.02E-2</v>
      </c>
      <c r="X2286" s="91">
        <v>4.8E-3</v>
      </c>
      <c r="Y2286" s="91">
        <v>0.17</v>
      </c>
      <c r="Z2286" s="91">
        <v>1.65E-2</v>
      </c>
      <c r="AA2286" s="91">
        <v>7.6E-2</v>
      </c>
      <c r="AB2286" s="91">
        <f>SUM(W2286:AA2286)</f>
        <v>0.2775</v>
      </c>
      <c r="AC2286" s="75">
        <v>12</v>
      </c>
      <c r="AD2286" s="92">
        <f>IF(AL2286="","",+AC2286*AL2286)</f>
      </c>
      <c r="AE2286" s="93">
        <f>IF(AL2286="","",+AL2286*AB2286)</f>
      </c>
      <c r="AF2286" s="92">
        <f>IF(AL2286="","",+AL2286-AE2286)</f>
      </c>
      <c r="AG2286" s="93">
        <f>+V2286</f>
        <v>0</v>
      </c>
      <c r="AH2286" s="92">
        <f>IF(AF2286="","",+AF2286-AG2286)</f>
      </c>
      <c r="AI2286" s="92">
        <f>IF(AH2286="","",+AH2286*AC2286)</f>
      </c>
      <c r="AJ2286" s="93"/>
      <c r="AK2286" s="94">
        <v>0.33</v>
      </c>
      <c r="AL2286" s="93">
        <f>IF(V2286=0,"",V2286/(1-AB2286-AK2286))</f>
      </c>
      <c r="AM2286" s="95">
        <v>0.33</v>
      </c>
      <c r="AN2286" s="93">
        <f>IF(V2286=0,"",V2286/(1-AB2286-AM2286))</f>
      </c>
      <c r="AO2286" s="96">
        <v>1.2</v>
      </c>
      <c r="AP2286" s="93">
        <f>IF(BD!AJ2286="","",BD!AJ2286*BD!AO2286)</f>
      </c>
      <c r="AQ2286" s="91">
        <f>BD!AM2286/BD!AK2286-1</f>
        <v>0</v>
      </c>
      <c r="AR2286" s="91">
        <f>IF(BD!AN2286="","",IF(BD!AJ2286="","",BD!AN2286/BD!AJ2286-1))</f>
      </c>
      <c r="AS2286" s="91">
        <f>IF(BD!AN2286="","",IF(BD!AN2286&lt;BD!AL2286,"ABAIXO DA META","DENTRO DA META"))</f>
      </c>
      <c r="AT2286" s="91" t="str">
        <f>IF(BD!AJ2286="","EM ANÁLISE",IF(BD!AP2286&gt;=BD!AN2286,"GO", "NO GO"))</f>
        <v>EM ANÁLISE</v>
      </c>
      <c r="AU2286" s="97">
        <f>IF(AN2286="","",+BD!$AN2286-AJ2286)</f>
      </c>
      <c r="AV2286" s="98"/>
      <c r="AW2286" s="90">
        <f>BD!P2286*BD!AC2286</f>
        <v>0</v>
      </c>
      <c r="AX2286" s="90">
        <f>BD!V2286*BD!AC2286</f>
        <v>0</v>
      </c>
      <c r="AY2286" s="90">
        <f>IF(BD!AN2286="","",BD!AN2286*BD!AC2286)</f>
      </c>
      <c r="AZ2286" s="75" t="s">
        <v>123</v>
      </c>
      <c r="BA2286" s="75"/>
      <c r="BB2286" s="75"/>
      <c r="BC2286" s="75"/>
      <c r="BD2286" s="104"/>
      <c r="BE2286" s="104"/>
      <c r="BF2286" s="101"/>
      <c r="BG2286" s="101"/>
      <c r="BH2286" s="101"/>
      <c r="BI2286" s="101"/>
      <c r="BJ2286" s="101"/>
      <c r="BK2286" s="101"/>
      <c r="BL2286" s="101"/>
      <c r="BM2286" s="101"/>
      <c r="BN2286" s="101"/>
      <c r="BO2286" s="103"/>
      <c r="BP2286" s="101"/>
      <c r="BQ2286" s="101"/>
      <c r="BR2286" s="101"/>
      <c r="BS2286" s="101"/>
      <c r="BT2286" s="101"/>
      <c r="BU2286" s="101"/>
      <c r="BV2286" s="101"/>
      <c r="BW2286" s="101"/>
      <c r="BX2286" s="101"/>
      <c r="BY2286" s="101"/>
      <c r="BZ2286" s="101"/>
      <c r="CA2286" s="101"/>
      <c r="CB2286" s="101"/>
      <c r="CC2286" s="101"/>
      <c r="CD2286" s="101"/>
      <c r="CE2286" s="101"/>
      <c r="CF2286" s="101"/>
      <c r="CG2286" s="37" t="e">
        <f>VLOOKUP(Table_1[[#This Row],[EAN]],'[1]Planilha1'!$E:$R,13,0)</f>
        <v>#N/A</v>
      </c>
      <c r="CI2286" s="188">
        <f>IF(Table_1[[#This Row],[STATUS MERCADO]]="GO",Table_1[[#This Row],[M. BRUTA TOTAL]],0)</f>
        <v>0</v>
      </c>
      <c r="CJ2286" s="188">
        <f>IF(Table_1[[#This Row],[STATUS MERCADO]]="GO",Table_1[[#This Row],[PV UNIT. REALIZADO]]*Table_1[[#This Row],[QUANTIDADE]],0)</f>
        <v>0</v>
      </c>
    </row>
    <row r="2287" ht="15" hidden="1">
      <c r="A2287" s="7"/>
      <c r="B2287" s="84" t="s">
        <v>400</v>
      </c>
      <c r="C2287" s="75">
        <v>223973</v>
      </c>
      <c r="D2287" s="75">
        <v>3041129</v>
      </c>
      <c r="E2287" s="85">
        <v>7896222718273</v>
      </c>
      <c r="F2287" s="86" t="s">
        <v>2631</v>
      </c>
      <c r="G2287" s="75" t="s">
        <v>15</v>
      </c>
      <c r="H2287" s="75">
        <v>1150</v>
      </c>
      <c r="I2287" s="87" t="s">
        <v>1577</v>
      </c>
      <c r="J2287" s="75" t="s">
        <v>1578</v>
      </c>
      <c r="K2287" s="88" t="s">
        <v>1177</v>
      </c>
      <c r="L2287" s="88">
        <v>24</v>
      </c>
      <c r="M2287" s="88">
        <v>0</v>
      </c>
      <c r="N2287" s="75" t="s">
        <v>85</v>
      </c>
      <c r="O2287" s="75" t="s">
        <v>1739</v>
      </c>
      <c r="P2287" s="89"/>
      <c r="Q2287" s="90">
        <f>(17/100+7.6/100+1.65/100)*P2287</f>
        <v>0</v>
      </c>
      <c r="R2287" s="90"/>
      <c r="S2287" s="90"/>
      <c r="T2287" s="90"/>
      <c r="U2287" s="90"/>
      <c r="V2287" s="90">
        <f>+P2287-Q2287+R2287+S2287+T2287+U2287</f>
        <v>0</v>
      </c>
      <c r="W2287" s="91">
        <f>(1.02/100)</f>
        <v>1.02E-2</v>
      </c>
      <c r="X2287" s="91">
        <v>4.8E-3</v>
      </c>
      <c r="Y2287" s="91">
        <v>0.17</v>
      </c>
      <c r="Z2287" s="91">
        <v>1.65E-2</v>
      </c>
      <c r="AA2287" s="91">
        <v>7.6E-2</v>
      </c>
      <c r="AB2287" s="91">
        <f>SUM(W2287:AA2287)</f>
        <v>0.2775</v>
      </c>
      <c r="AC2287" s="75">
        <v>12</v>
      </c>
      <c r="AD2287" s="92">
        <f>IF(AL2287="","",+AC2287*AL2287)</f>
      </c>
      <c r="AE2287" s="93">
        <f>IF(AL2287="","",+AL2287*AB2287)</f>
      </c>
      <c r="AF2287" s="92">
        <f>IF(AL2287="","",+AL2287-AE2287)</f>
      </c>
      <c r="AG2287" s="93">
        <f>+V2287</f>
        <v>0</v>
      </c>
      <c r="AH2287" s="92">
        <f>IF(AF2287="","",+AF2287-AG2287)</f>
      </c>
      <c r="AI2287" s="92">
        <f>IF(AH2287="","",+AH2287*AC2287)</f>
      </c>
      <c r="AJ2287" s="93"/>
      <c r="AK2287" s="94">
        <v>0.33</v>
      </c>
      <c r="AL2287" s="93">
        <f>IF(V2287=0,"",V2287/(1-AB2287-AK2287))</f>
      </c>
      <c r="AM2287" s="95">
        <v>0.33</v>
      </c>
      <c r="AN2287" s="93">
        <f>IF(V2287=0,"",V2287/(1-AB2287-AM2287))</f>
      </c>
      <c r="AO2287" s="96">
        <v>1.2</v>
      </c>
      <c r="AP2287" s="93">
        <f>IF(BD!AJ2287="","",BD!AJ2287*BD!AO2287)</f>
      </c>
      <c r="AQ2287" s="91">
        <f>BD!AM2287/BD!AK2287-1</f>
        <v>0</v>
      </c>
      <c r="AR2287" s="91">
        <f>IF(BD!AN2287="","",IF(BD!AJ2287="","",BD!AN2287/BD!AJ2287-1))</f>
      </c>
      <c r="AS2287" s="91">
        <f>IF(BD!AN2287="","",IF(BD!AN2287&lt;BD!AL2287,"ABAIXO DA META","DENTRO DA META"))</f>
      </c>
      <c r="AT2287" s="91" t="str">
        <f>IF(BD!AJ2287="","EM ANÁLISE",IF(BD!AP2287&gt;=BD!AN2287,"GO", "NO GO"))</f>
        <v>EM ANÁLISE</v>
      </c>
      <c r="AU2287" s="97">
        <f>IF(AN2287="","",+BD!$AN2287-AJ2287)</f>
      </c>
      <c r="AV2287" s="98"/>
      <c r="AW2287" s="90">
        <f>BD!P2287*BD!AC2287</f>
        <v>0</v>
      </c>
      <c r="AX2287" s="90">
        <f>BD!V2287*BD!AC2287</f>
        <v>0</v>
      </c>
      <c r="AY2287" s="90">
        <f>IF(BD!AN2287="","",BD!AN2287*BD!AC2287)</f>
      </c>
      <c r="AZ2287" s="75" t="s">
        <v>123</v>
      </c>
      <c r="BA2287" s="75"/>
      <c r="BB2287" s="75"/>
      <c r="BC2287" s="75"/>
      <c r="BD2287" s="104"/>
      <c r="BE2287" s="104"/>
      <c r="BF2287" s="101"/>
      <c r="BG2287" s="101"/>
      <c r="BH2287" s="101"/>
      <c r="BI2287" s="101"/>
      <c r="BJ2287" s="101"/>
      <c r="BK2287" s="101"/>
      <c r="BL2287" s="101"/>
      <c r="BM2287" s="101"/>
      <c r="BN2287" s="101"/>
      <c r="BO2287" s="103"/>
      <c r="BP2287" s="101"/>
      <c r="BQ2287" s="101"/>
      <c r="BR2287" s="101"/>
      <c r="BS2287" s="101"/>
      <c r="BT2287" s="101"/>
      <c r="BU2287" s="101"/>
      <c r="BV2287" s="101"/>
      <c r="BW2287" s="101"/>
      <c r="BX2287" s="101"/>
      <c r="BY2287" s="101"/>
      <c r="BZ2287" s="101"/>
      <c r="CA2287" s="101"/>
      <c r="CB2287" s="101"/>
      <c r="CC2287" s="101"/>
      <c r="CD2287" s="101"/>
      <c r="CE2287" s="101"/>
      <c r="CF2287" s="101"/>
      <c r="CG2287" s="37" t="e">
        <f>VLOOKUP(Table_1[[#This Row],[EAN]],'[1]Planilha1'!$E:$R,13,0)</f>
        <v>#N/A</v>
      </c>
      <c r="CI2287" s="188">
        <f>IF(Table_1[[#This Row],[STATUS MERCADO]]="GO",Table_1[[#This Row],[M. BRUTA TOTAL]],0)</f>
        <v>0</v>
      </c>
      <c r="CJ2287" s="188">
        <f>IF(Table_1[[#This Row],[STATUS MERCADO]]="GO",Table_1[[#This Row],[PV UNIT. REALIZADO]]*Table_1[[#This Row],[QUANTIDADE]],0)</f>
        <v>0</v>
      </c>
    </row>
    <row r="2288" ht="15" hidden="1">
      <c r="A2288" s="7"/>
      <c r="B2288" s="84" t="s">
        <v>400</v>
      </c>
      <c r="C2288" s="75">
        <v>223974</v>
      </c>
      <c r="D2288" s="75">
        <v>3052792</v>
      </c>
      <c r="E2288" s="85">
        <v>7891035990489</v>
      </c>
      <c r="F2288" s="86" t="s">
        <v>2632</v>
      </c>
      <c r="G2288" s="75" t="s">
        <v>15</v>
      </c>
      <c r="H2288" s="75">
        <v>1150</v>
      </c>
      <c r="I2288" s="87" t="s">
        <v>1577</v>
      </c>
      <c r="J2288" s="75" t="s">
        <v>1578</v>
      </c>
      <c r="K2288" s="88" t="s">
        <v>1177</v>
      </c>
      <c r="L2288" s="88">
        <v>48</v>
      </c>
      <c r="M2288" s="88">
        <v>0</v>
      </c>
      <c r="N2288" s="75" t="s">
        <v>85</v>
      </c>
      <c r="O2288" s="75" t="s">
        <v>1739</v>
      </c>
      <c r="P2288" s="89"/>
      <c r="Q2288" s="90">
        <f>(17/100+7.6/100+1.65/100)*P2288</f>
        <v>0</v>
      </c>
      <c r="R2288" s="90"/>
      <c r="S2288" s="90"/>
      <c r="T2288" s="90"/>
      <c r="U2288" s="90"/>
      <c r="V2288" s="90">
        <f>+P2288-Q2288+R2288+S2288+T2288+U2288</f>
        <v>0</v>
      </c>
      <c r="W2288" s="91">
        <f>(1.02/100)</f>
        <v>1.02E-2</v>
      </c>
      <c r="X2288" s="91">
        <v>4.8E-3</v>
      </c>
      <c r="Y2288" s="91">
        <v>0.17</v>
      </c>
      <c r="Z2288" s="91">
        <v>1.65E-2</v>
      </c>
      <c r="AA2288" s="91">
        <v>7.6E-2</v>
      </c>
      <c r="AB2288" s="91">
        <f>SUM(W2288:AA2288)</f>
        <v>0.2775</v>
      </c>
      <c r="AC2288" s="75">
        <v>12</v>
      </c>
      <c r="AD2288" s="92">
        <f>IF(AL2288="","",+AC2288*AL2288)</f>
      </c>
      <c r="AE2288" s="93">
        <f>IF(AL2288="","",+AL2288*AB2288)</f>
      </c>
      <c r="AF2288" s="92">
        <f>IF(AL2288="","",+AL2288-AE2288)</f>
      </c>
      <c r="AG2288" s="93">
        <f>+V2288</f>
        <v>0</v>
      </c>
      <c r="AH2288" s="92">
        <f>IF(AF2288="","",+AF2288-AG2288)</f>
      </c>
      <c r="AI2288" s="92">
        <f>IF(AH2288="","",+AH2288*AC2288)</f>
      </c>
      <c r="AJ2288" s="93"/>
      <c r="AK2288" s="94">
        <v>0.33</v>
      </c>
      <c r="AL2288" s="93">
        <f>IF(V2288=0,"",V2288/(1-AB2288-AK2288))</f>
      </c>
      <c r="AM2288" s="95">
        <v>0.33</v>
      </c>
      <c r="AN2288" s="93">
        <f>IF(V2288=0,"",V2288/(1-AB2288-AM2288))</f>
      </c>
      <c r="AO2288" s="96">
        <v>1.2</v>
      </c>
      <c r="AP2288" s="93">
        <f>IF(BD!AJ2288="","",BD!AJ2288*BD!AO2288)</f>
      </c>
      <c r="AQ2288" s="91">
        <f>BD!AM2288/BD!AK2288-1</f>
        <v>0</v>
      </c>
      <c r="AR2288" s="91">
        <f>IF(BD!AN2288="","",IF(BD!AJ2288="","",BD!AN2288/BD!AJ2288-1))</f>
      </c>
      <c r="AS2288" s="91">
        <f>IF(BD!AN2288="","",IF(BD!AN2288&lt;BD!AL2288,"ABAIXO DA META","DENTRO DA META"))</f>
      </c>
      <c r="AT2288" s="91" t="str">
        <f>IF(BD!AJ2288="","EM ANÁLISE",IF(BD!AP2288&gt;=BD!AN2288,"GO", "NO GO"))</f>
        <v>EM ANÁLISE</v>
      </c>
      <c r="AU2288" s="97">
        <f>IF(AN2288="","",+BD!$AN2288-AJ2288)</f>
      </c>
      <c r="AV2288" s="98"/>
      <c r="AW2288" s="90">
        <f>BD!P2288*BD!AC2288</f>
        <v>0</v>
      </c>
      <c r="AX2288" s="90">
        <f>BD!V2288*BD!AC2288</f>
        <v>0</v>
      </c>
      <c r="AY2288" s="90">
        <f>IF(BD!AN2288="","",BD!AN2288*BD!AC2288)</f>
      </c>
      <c r="AZ2288" s="75" t="s">
        <v>123</v>
      </c>
      <c r="BA2288" s="75"/>
      <c r="BB2288" s="75"/>
      <c r="BC2288" s="75"/>
      <c r="BD2288" s="104"/>
      <c r="BE2288" s="104"/>
      <c r="BF2288" s="101"/>
      <c r="BG2288" s="101"/>
      <c r="BH2288" s="101"/>
      <c r="BI2288" s="101"/>
      <c r="BJ2288" s="101"/>
      <c r="BK2288" s="101"/>
      <c r="BL2288" s="101"/>
      <c r="BM2288" s="101"/>
      <c r="BN2288" s="101"/>
      <c r="BO2288" s="103"/>
      <c r="BP2288" s="101"/>
      <c r="BQ2288" s="101"/>
      <c r="BR2288" s="101"/>
      <c r="BS2288" s="101"/>
      <c r="BT2288" s="101"/>
      <c r="BU2288" s="101"/>
      <c r="BV2288" s="101"/>
      <c r="BW2288" s="101"/>
      <c r="BX2288" s="101"/>
      <c r="BY2288" s="101"/>
      <c r="BZ2288" s="101"/>
      <c r="CA2288" s="101"/>
      <c r="CB2288" s="101"/>
      <c r="CC2288" s="101"/>
      <c r="CD2288" s="101"/>
      <c r="CE2288" s="101"/>
      <c r="CF2288" s="101"/>
      <c r="CG2288" s="37" t="e">
        <f>VLOOKUP(Table_1[[#This Row],[EAN]],'[1]Planilha1'!$E:$R,13,0)</f>
        <v>#N/A</v>
      </c>
      <c r="CI2288" s="188">
        <f>IF(Table_1[[#This Row],[STATUS MERCADO]]="GO",Table_1[[#This Row],[M. BRUTA TOTAL]],0)</f>
        <v>0</v>
      </c>
      <c r="CJ2288" s="188">
        <f>IF(Table_1[[#This Row],[STATUS MERCADO]]="GO",Table_1[[#This Row],[PV UNIT. REALIZADO]]*Table_1[[#This Row],[QUANTIDADE]],0)</f>
        <v>0</v>
      </c>
    </row>
    <row r="2289" ht="15" hidden="1">
      <c r="A2289" s="7"/>
      <c r="B2289" s="84" t="s">
        <v>400</v>
      </c>
      <c r="C2289" s="75">
        <v>223975</v>
      </c>
      <c r="D2289" s="75">
        <v>3052793</v>
      </c>
      <c r="E2289" s="85">
        <v>7891035990496</v>
      </c>
      <c r="F2289" s="86" t="s">
        <v>2633</v>
      </c>
      <c r="G2289" s="75" t="s">
        <v>15</v>
      </c>
      <c r="H2289" s="75">
        <v>1150</v>
      </c>
      <c r="I2289" s="87" t="s">
        <v>1577</v>
      </c>
      <c r="J2289" s="75" t="s">
        <v>1578</v>
      </c>
      <c r="K2289" s="88" t="s">
        <v>1177</v>
      </c>
      <c r="L2289" s="88">
        <v>24</v>
      </c>
      <c r="M2289" s="88">
        <v>0</v>
      </c>
      <c r="N2289" s="75" t="s">
        <v>85</v>
      </c>
      <c r="O2289" s="75" t="s">
        <v>1739</v>
      </c>
      <c r="P2289" s="89"/>
      <c r="Q2289" s="90">
        <f>(17/100+7.6/100+1.65/100)*P2289</f>
        <v>0</v>
      </c>
      <c r="R2289" s="90"/>
      <c r="S2289" s="90"/>
      <c r="T2289" s="90"/>
      <c r="U2289" s="90"/>
      <c r="V2289" s="90">
        <f>+P2289-Q2289+R2289+S2289+T2289+U2289</f>
        <v>0</v>
      </c>
      <c r="W2289" s="91">
        <f>(1.02/100)</f>
        <v>1.02E-2</v>
      </c>
      <c r="X2289" s="91">
        <v>4.8E-3</v>
      </c>
      <c r="Y2289" s="91">
        <v>0.17</v>
      </c>
      <c r="Z2289" s="91">
        <v>1.65E-2</v>
      </c>
      <c r="AA2289" s="91">
        <v>7.6E-2</v>
      </c>
      <c r="AB2289" s="91">
        <f>SUM(W2289:AA2289)</f>
        <v>0.2775</v>
      </c>
      <c r="AC2289" s="75">
        <v>12</v>
      </c>
      <c r="AD2289" s="92">
        <f>IF(AL2289="","",+AC2289*AL2289)</f>
      </c>
      <c r="AE2289" s="93">
        <f>IF(AL2289="","",+AL2289*AB2289)</f>
      </c>
      <c r="AF2289" s="92">
        <f>IF(AL2289="","",+AL2289-AE2289)</f>
      </c>
      <c r="AG2289" s="93">
        <f>+V2289</f>
        <v>0</v>
      </c>
      <c r="AH2289" s="92">
        <f>IF(AF2289="","",+AF2289-AG2289)</f>
      </c>
      <c r="AI2289" s="92">
        <f>IF(AH2289="","",+AH2289*AC2289)</f>
      </c>
      <c r="AJ2289" s="93"/>
      <c r="AK2289" s="94">
        <v>0.33</v>
      </c>
      <c r="AL2289" s="93">
        <f>IF(V2289=0,"",V2289/(1-AB2289-AK2289))</f>
      </c>
      <c r="AM2289" s="95">
        <v>0.33</v>
      </c>
      <c r="AN2289" s="93">
        <f>IF(V2289=0,"",V2289/(1-AB2289-AM2289))</f>
      </c>
      <c r="AO2289" s="96">
        <v>1.2</v>
      </c>
      <c r="AP2289" s="93">
        <f>IF(BD!AJ2289="","",BD!AJ2289*BD!AO2289)</f>
      </c>
      <c r="AQ2289" s="91">
        <f>BD!AM2289/BD!AK2289-1</f>
        <v>0</v>
      </c>
      <c r="AR2289" s="91">
        <f>IF(BD!AN2289="","",IF(BD!AJ2289="","",BD!AN2289/BD!AJ2289-1))</f>
      </c>
      <c r="AS2289" s="91">
        <f>IF(BD!AN2289="","",IF(BD!AN2289&lt;BD!AL2289,"ABAIXO DA META","DENTRO DA META"))</f>
      </c>
      <c r="AT2289" s="91" t="str">
        <f>IF(BD!AJ2289="","EM ANÁLISE",IF(BD!AP2289&gt;=BD!AN2289,"GO", "NO GO"))</f>
        <v>EM ANÁLISE</v>
      </c>
      <c r="AU2289" s="97">
        <f>IF(AN2289="","",+BD!$AN2289-AJ2289)</f>
      </c>
      <c r="AV2289" s="98"/>
      <c r="AW2289" s="90">
        <f>BD!P2289*BD!AC2289</f>
        <v>0</v>
      </c>
      <c r="AX2289" s="90">
        <f>BD!V2289*BD!AC2289</f>
        <v>0</v>
      </c>
      <c r="AY2289" s="90">
        <f>IF(BD!AN2289="","",BD!AN2289*BD!AC2289)</f>
      </c>
      <c r="AZ2289" s="75" t="s">
        <v>123</v>
      </c>
      <c r="BA2289" s="75"/>
      <c r="BB2289" s="75"/>
      <c r="BC2289" s="75"/>
      <c r="BD2289" s="104"/>
      <c r="BE2289" s="104"/>
      <c r="BF2289" s="101"/>
      <c r="BG2289" s="101"/>
      <c r="BH2289" s="101"/>
      <c r="BI2289" s="101"/>
      <c r="BJ2289" s="101"/>
      <c r="BK2289" s="101"/>
      <c r="BL2289" s="101"/>
      <c r="BM2289" s="101"/>
      <c r="BN2289" s="101"/>
      <c r="BO2289" s="103"/>
      <c r="BP2289" s="101"/>
      <c r="BQ2289" s="101"/>
      <c r="BR2289" s="101"/>
      <c r="BS2289" s="101"/>
      <c r="BT2289" s="101"/>
      <c r="BU2289" s="101"/>
      <c r="BV2289" s="101"/>
      <c r="BW2289" s="101"/>
      <c r="BX2289" s="101"/>
      <c r="BY2289" s="101"/>
      <c r="BZ2289" s="101"/>
      <c r="CA2289" s="101"/>
      <c r="CB2289" s="101"/>
      <c r="CC2289" s="101"/>
      <c r="CD2289" s="101"/>
      <c r="CE2289" s="101"/>
      <c r="CF2289" s="101"/>
      <c r="CG2289" s="37" t="e">
        <f>VLOOKUP(Table_1[[#This Row],[EAN]],'[1]Planilha1'!$E:$R,13,0)</f>
        <v>#N/A</v>
      </c>
      <c r="CI2289" s="188">
        <f>IF(Table_1[[#This Row],[STATUS MERCADO]]="GO",Table_1[[#This Row],[M. BRUTA TOTAL]],0)</f>
        <v>0</v>
      </c>
      <c r="CJ2289" s="188">
        <f>IF(Table_1[[#This Row],[STATUS MERCADO]]="GO",Table_1[[#This Row],[PV UNIT. REALIZADO]]*Table_1[[#This Row],[QUANTIDADE]],0)</f>
        <v>0</v>
      </c>
    </row>
    <row r="2290" ht="15" hidden="1">
      <c r="A2290" s="7"/>
      <c r="B2290" s="84" t="s">
        <v>400</v>
      </c>
      <c r="C2290" s="75">
        <v>223976</v>
      </c>
      <c r="D2290" s="75">
        <v>3076743</v>
      </c>
      <c r="E2290" s="85">
        <v>7896222718334</v>
      </c>
      <c r="F2290" s="86" t="s">
        <v>2634</v>
      </c>
      <c r="G2290" s="75" t="s">
        <v>15</v>
      </c>
      <c r="H2290" s="75">
        <v>1150</v>
      </c>
      <c r="I2290" s="87" t="s">
        <v>1577</v>
      </c>
      <c r="J2290" s="75" t="s">
        <v>1578</v>
      </c>
      <c r="K2290" s="88" t="s">
        <v>1177</v>
      </c>
      <c r="L2290" s="88">
        <v>48</v>
      </c>
      <c r="M2290" s="88">
        <v>0</v>
      </c>
      <c r="N2290" s="75" t="s">
        <v>85</v>
      </c>
      <c r="O2290" s="75" t="s">
        <v>1739</v>
      </c>
      <c r="P2290" s="89"/>
      <c r="Q2290" s="90">
        <f>(17/100+7.6/100+1.65/100)*P2290</f>
        <v>0</v>
      </c>
      <c r="R2290" s="90"/>
      <c r="S2290" s="90"/>
      <c r="T2290" s="90"/>
      <c r="U2290" s="90"/>
      <c r="V2290" s="90">
        <f>+P2290-Q2290+R2290+S2290+T2290+U2290</f>
        <v>0</v>
      </c>
      <c r="W2290" s="91">
        <f>(1.02/100)</f>
        <v>1.02E-2</v>
      </c>
      <c r="X2290" s="91">
        <v>4.8E-3</v>
      </c>
      <c r="Y2290" s="91">
        <v>0.17</v>
      </c>
      <c r="Z2290" s="91">
        <v>1.65E-2</v>
      </c>
      <c r="AA2290" s="91">
        <v>7.6E-2</v>
      </c>
      <c r="AB2290" s="91">
        <f>SUM(W2290:AA2290)</f>
        <v>0.2775</v>
      </c>
      <c r="AC2290" s="75">
        <v>12</v>
      </c>
      <c r="AD2290" s="92">
        <f>IF(AL2290="","",+AC2290*AL2290)</f>
      </c>
      <c r="AE2290" s="93">
        <f>IF(AL2290="","",+AL2290*AB2290)</f>
      </c>
      <c r="AF2290" s="92">
        <f>IF(AL2290="","",+AL2290-AE2290)</f>
      </c>
      <c r="AG2290" s="93">
        <f>+V2290</f>
        <v>0</v>
      </c>
      <c r="AH2290" s="92">
        <f>IF(AF2290="","",+AF2290-AG2290)</f>
      </c>
      <c r="AI2290" s="92">
        <f>IF(AH2290="","",+AH2290*AC2290)</f>
      </c>
      <c r="AJ2290" s="93"/>
      <c r="AK2290" s="94">
        <v>0.33</v>
      </c>
      <c r="AL2290" s="93">
        <f>IF(V2290=0,"",V2290/(1-AB2290-AK2290))</f>
      </c>
      <c r="AM2290" s="95">
        <v>0.33</v>
      </c>
      <c r="AN2290" s="93">
        <f>IF(V2290=0,"",V2290/(1-AB2290-AM2290))</f>
      </c>
      <c r="AO2290" s="96">
        <v>1.2</v>
      </c>
      <c r="AP2290" s="93">
        <f>IF(BD!AJ2290="","",BD!AJ2290*BD!AO2290)</f>
      </c>
      <c r="AQ2290" s="91">
        <f>BD!AM2290/BD!AK2290-1</f>
        <v>0</v>
      </c>
      <c r="AR2290" s="91">
        <f>IF(BD!AN2290="","",IF(BD!AJ2290="","",BD!AN2290/BD!AJ2290-1))</f>
      </c>
      <c r="AS2290" s="91">
        <f>IF(BD!AN2290="","",IF(BD!AN2290&lt;BD!AL2290,"ABAIXO DA META","DENTRO DA META"))</f>
      </c>
      <c r="AT2290" s="91" t="str">
        <f>IF(BD!AJ2290="","EM ANÁLISE",IF(BD!AP2290&gt;=BD!AN2290,"GO", "NO GO"))</f>
        <v>EM ANÁLISE</v>
      </c>
      <c r="AU2290" s="97">
        <f>IF(AN2290="","",+BD!$AN2290-AJ2290)</f>
      </c>
      <c r="AV2290" s="98"/>
      <c r="AW2290" s="90">
        <f>BD!P2290*BD!AC2290</f>
        <v>0</v>
      </c>
      <c r="AX2290" s="90">
        <f>BD!V2290*BD!AC2290</f>
        <v>0</v>
      </c>
      <c r="AY2290" s="90">
        <f>IF(BD!AN2290="","",BD!AN2290*BD!AC2290)</f>
      </c>
      <c r="AZ2290" s="75" t="s">
        <v>123</v>
      </c>
      <c r="BA2290" s="75"/>
      <c r="BB2290" s="75"/>
      <c r="BC2290" s="75"/>
      <c r="BD2290" s="104"/>
      <c r="BE2290" s="104"/>
      <c r="BF2290" s="101"/>
      <c r="BG2290" s="101"/>
      <c r="BH2290" s="101"/>
      <c r="BI2290" s="101"/>
      <c r="BJ2290" s="101"/>
      <c r="BK2290" s="101"/>
      <c r="BL2290" s="101"/>
      <c r="BM2290" s="101"/>
      <c r="BN2290" s="101"/>
      <c r="BO2290" s="103"/>
      <c r="BP2290" s="101"/>
      <c r="BQ2290" s="101"/>
      <c r="BR2290" s="101"/>
      <c r="BS2290" s="101"/>
      <c r="BT2290" s="101"/>
      <c r="BU2290" s="101"/>
      <c r="BV2290" s="101"/>
      <c r="BW2290" s="101"/>
      <c r="BX2290" s="101"/>
      <c r="BY2290" s="101"/>
      <c r="BZ2290" s="101"/>
      <c r="CA2290" s="101"/>
      <c r="CB2290" s="101"/>
      <c r="CC2290" s="101"/>
      <c r="CD2290" s="101"/>
      <c r="CE2290" s="101"/>
      <c r="CF2290" s="101"/>
      <c r="CG2290" s="37" t="e">
        <f>VLOOKUP(Table_1[[#This Row],[EAN]],'[1]Planilha1'!$E:$R,13,0)</f>
        <v>#N/A</v>
      </c>
      <c r="CI2290" s="188">
        <f>IF(Table_1[[#This Row],[STATUS MERCADO]]="GO",Table_1[[#This Row],[M. BRUTA TOTAL]],0)</f>
        <v>0</v>
      </c>
      <c r="CJ2290" s="188">
        <f>IF(Table_1[[#This Row],[STATUS MERCADO]]="GO",Table_1[[#This Row],[PV UNIT. REALIZADO]]*Table_1[[#This Row],[QUANTIDADE]],0)</f>
        <v>0</v>
      </c>
    </row>
    <row r="2291" ht="15" hidden="1">
      <c r="A2291" s="7"/>
      <c r="B2291" s="84" t="s">
        <v>400</v>
      </c>
      <c r="C2291" s="75">
        <v>223977</v>
      </c>
      <c r="D2291" s="75">
        <v>3084073</v>
      </c>
      <c r="E2291" s="85">
        <v>7896222718860</v>
      </c>
      <c r="F2291" s="86" t="s">
        <v>2635</v>
      </c>
      <c r="G2291" s="75" t="s">
        <v>15</v>
      </c>
      <c r="H2291" s="75">
        <v>1150</v>
      </c>
      <c r="I2291" s="87" t="s">
        <v>1577</v>
      </c>
      <c r="J2291" s="75" t="s">
        <v>2596</v>
      </c>
      <c r="K2291" s="88" t="s">
        <v>1177</v>
      </c>
      <c r="L2291" s="88">
        <v>12</v>
      </c>
      <c r="M2291" s="88">
        <v>0</v>
      </c>
      <c r="N2291" s="75" t="s">
        <v>85</v>
      </c>
      <c r="O2291" s="75" t="s">
        <v>1739</v>
      </c>
      <c r="P2291" s="89"/>
      <c r="Q2291" s="90">
        <f>(17/100+7.6/100+1.65/100)*P2291</f>
        <v>0</v>
      </c>
      <c r="R2291" s="90"/>
      <c r="S2291" s="90"/>
      <c r="T2291" s="90"/>
      <c r="U2291" s="90"/>
      <c r="V2291" s="90">
        <f>+P2291-Q2291+R2291+S2291+T2291+U2291</f>
        <v>0</v>
      </c>
      <c r="W2291" s="91">
        <f>(1.02/100)</f>
        <v>1.02E-2</v>
      </c>
      <c r="X2291" s="91">
        <v>4.8E-3</v>
      </c>
      <c r="Y2291" s="91">
        <v>0.17</v>
      </c>
      <c r="Z2291" s="91">
        <v>1.65E-2</v>
      </c>
      <c r="AA2291" s="91">
        <v>7.6E-2</v>
      </c>
      <c r="AB2291" s="91">
        <f>SUM(W2291:AA2291)</f>
        <v>0.2775</v>
      </c>
      <c r="AC2291" s="75">
        <v>12</v>
      </c>
      <c r="AD2291" s="92">
        <f>IF(AL2291="","",+AC2291*AL2291)</f>
      </c>
      <c r="AE2291" s="93">
        <f>IF(AL2291="","",+AL2291*AB2291)</f>
      </c>
      <c r="AF2291" s="92">
        <f>IF(AL2291="","",+AL2291-AE2291)</f>
      </c>
      <c r="AG2291" s="93">
        <f>+V2291</f>
        <v>0</v>
      </c>
      <c r="AH2291" s="92">
        <f>IF(AF2291="","",+AF2291-AG2291)</f>
      </c>
      <c r="AI2291" s="92">
        <f>IF(AH2291="","",+AH2291*AC2291)</f>
      </c>
      <c r="AJ2291" s="93"/>
      <c r="AK2291" s="94">
        <v>0.33</v>
      </c>
      <c r="AL2291" s="93">
        <f>IF(V2291=0,"",V2291/(1-AB2291-AK2291))</f>
      </c>
      <c r="AM2291" s="95">
        <v>0.33</v>
      </c>
      <c r="AN2291" s="93">
        <f>IF(V2291=0,"",V2291/(1-AB2291-AM2291))</f>
      </c>
      <c r="AO2291" s="96">
        <v>1.2</v>
      </c>
      <c r="AP2291" s="93">
        <f>IF(BD!AJ2291="","",BD!AJ2291*BD!AO2291)</f>
      </c>
      <c r="AQ2291" s="91">
        <f>BD!AM2291/BD!AK2291-1</f>
        <v>0</v>
      </c>
      <c r="AR2291" s="91">
        <f>IF(BD!AN2291="","",IF(BD!AJ2291="","",BD!AN2291/BD!AJ2291-1))</f>
      </c>
      <c r="AS2291" s="91">
        <f>IF(BD!AN2291="","",IF(BD!AN2291&lt;BD!AL2291,"ABAIXO DA META","DENTRO DA META"))</f>
      </c>
      <c r="AT2291" s="91" t="str">
        <f>IF(BD!AJ2291="","EM ANÁLISE",IF(BD!AP2291&gt;=BD!AN2291,"GO", "NO GO"))</f>
        <v>EM ANÁLISE</v>
      </c>
      <c r="AU2291" s="97">
        <f>IF(AN2291="","",+BD!$AN2291-AJ2291)</f>
      </c>
      <c r="AV2291" s="98"/>
      <c r="AW2291" s="90">
        <f>BD!P2291*BD!AC2291</f>
        <v>0</v>
      </c>
      <c r="AX2291" s="90">
        <f>BD!V2291*BD!AC2291</f>
        <v>0</v>
      </c>
      <c r="AY2291" s="90">
        <f>IF(BD!AN2291="","",BD!AN2291*BD!AC2291)</f>
      </c>
      <c r="AZ2291" s="75" t="s">
        <v>123</v>
      </c>
      <c r="BA2291" s="75"/>
      <c r="BB2291" s="75"/>
      <c r="BC2291" s="75"/>
      <c r="BD2291" s="104"/>
      <c r="BE2291" s="104"/>
      <c r="BF2291" s="101"/>
      <c r="BG2291" s="101"/>
      <c r="BH2291" s="101"/>
      <c r="BI2291" s="101"/>
      <c r="BJ2291" s="101"/>
      <c r="BK2291" s="101"/>
      <c r="BL2291" s="101"/>
      <c r="BM2291" s="101"/>
      <c r="BN2291" s="101"/>
      <c r="BO2291" s="103"/>
      <c r="BP2291" s="101"/>
      <c r="BQ2291" s="101"/>
      <c r="BR2291" s="101"/>
      <c r="BS2291" s="101"/>
      <c r="BT2291" s="101"/>
      <c r="BU2291" s="101"/>
      <c r="BV2291" s="101"/>
      <c r="BW2291" s="101"/>
      <c r="BX2291" s="101"/>
      <c r="BY2291" s="101"/>
      <c r="BZ2291" s="101"/>
      <c r="CA2291" s="101"/>
      <c r="CB2291" s="101"/>
      <c r="CC2291" s="101"/>
      <c r="CD2291" s="101"/>
      <c r="CE2291" s="101"/>
      <c r="CF2291" s="101"/>
      <c r="CG2291" s="37" t="e">
        <f>VLOOKUP(Table_1[[#This Row],[EAN]],'[1]Planilha1'!$E:$R,13,0)</f>
        <v>#N/A</v>
      </c>
      <c r="CI2291" s="188">
        <f>IF(Table_1[[#This Row],[STATUS MERCADO]]="GO",Table_1[[#This Row],[M. BRUTA TOTAL]],0)</f>
        <v>0</v>
      </c>
      <c r="CJ2291" s="188">
        <f>IF(Table_1[[#This Row],[STATUS MERCADO]]="GO",Table_1[[#This Row],[PV UNIT. REALIZADO]]*Table_1[[#This Row],[QUANTIDADE]],0)</f>
        <v>0</v>
      </c>
    </row>
    <row r="2292" ht="15" hidden="1">
      <c r="A2292" s="7"/>
      <c r="B2292" s="84" t="s">
        <v>400</v>
      </c>
      <c r="C2292" s="75">
        <v>223978</v>
      </c>
      <c r="D2292" s="75">
        <v>3076545</v>
      </c>
      <c r="E2292" s="85">
        <v>7896222717177</v>
      </c>
      <c r="F2292" s="86" t="s">
        <v>2636</v>
      </c>
      <c r="G2292" s="75" t="s">
        <v>15</v>
      </c>
      <c r="H2292" s="75">
        <v>1150</v>
      </c>
      <c r="I2292" s="87" t="s">
        <v>1577</v>
      </c>
      <c r="J2292" s="75" t="s">
        <v>1578</v>
      </c>
      <c r="K2292" s="88" t="s">
        <v>1177</v>
      </c>
      <c r="L2292" s="88">
        <v>48</v>
      </c>
      <c r="M2292" s="88">
        <v>0</v>
      </c>
      <c r="N2292" s="75" t="s">
        <v>85</v>
      </c>
      <c r="O2292" s="75" t="s">
        <v>1739</v>
      </c>
      <c r="P2292" s="89"/>
      <c r="Q2292" s="90">
        <f>(17/100+7.6/100+1.65/100)*P2292</f>
        <v>0</v>
      </c>
      <c r="R2292" s="90"/>
      <c r="S2292" s="90"/>
      <c r="T2292" s="90"/>
      <c r="U2292" s="90"/>
      <c r="V2292" s="90">
        <f>+P2292-Q2292+R2292+S2292+T2292+U2292</f>
        <v>0</v>
      </c>
      <c r="W2292" s="91">
        <f>(1.02/100)</f>
        <v>1.02E-2</v>
      </c>
      <c r="X2292" s="91">
        <v>4.8E-3</v>
      </c>
      <c r="Y2292" s="91">
        <v>0.17</v>
      </c>
      <c r="Z2292" s="91">
        <v>1.65E-2</v>
      </c>
      <c r="AA2292" s="91">
        <v>7.6E-2</v>
      </c>
      <c r="AB2292" s="91">
        <f>SUM(W2292:AA2292)</f>
        <v>0.2775</v>
      </c>
      <c r="AC2292" s="75">
        <v>12</v>
      </c>
      <c r="AD2292" s="92">
        <f>IF(AL2292="","",+AC2292*AL2292)</f>
      </c>
      <c r="AE2292" s="93">
        <f>IF(AL2292="","",+AL2292*AB2292)</f>
      </c>
      <c r="AF2292" s="92">
        <f>IF(AL2292="","",+AL2292-AE2292)</f>
      </c>
      <c r="AG2292" s="93">
        <f>+V2292</f>
        <v>0</v>
      </c>
      <c r="AH2292" s="92">
        <f>IF(AF2292="","",+AF2292-AG2292)</f>
      </c>
      <c r="AI2292" s="92">
        <f>IF(AH2292="","",+AH2292*AC2292)</f>
      </c>
      <c r="AJ2292" s="93"/>
      <c r="AK2292" s="94">
        <v>0.33</v>
      </c>
      <c r="AL2292" s="93">
        <f>IF(V2292=0,"",V2292/(1-AB2292-AK2292))</f>
      </c>
      <c r="AM2292" s="95">
        <v>0.33</v>
      </c>
      <c r="AN2292" s="93">
        <f>IF(V2292=0,"",V2292/(1-AB2292-AM2292))</f>
      </c>
      <c r="AO2292" s="96">
        <v>1.2</v>
      </c>
      <c r="AP2292" s="93">
        <f>IF(BD!AJ2292="","",BD!AJ2292*BD!AO2292)</f>
      </c>
      <c r="AQ2292" s="91">
        <f>BD!AM2292/BD!AK2292-1</f>
        <v>0</v>
      </c>
      <c r="AR2292" s="91">
        <f>IF(BD!AN2292="","",IF(BD!AJ2292="","",BD!AN2292/BD!AJ2292-1))</f>
      </c>
      <c r="AS2292" s="91">
        <f>IF(BD!AN2292="","",IF(BD!AN2292&lt;BD!AL2292,"ABAIXO DA META","DENTRO DA META"))</f>
      </c>
      <c r="AT2292" s="91" t="str">
        <f>IF(BD!AJ2292="","EM ANÁLISE",IF(BD!AP2292&gt;=BD!AN2292,"GO", "NO GO"))</f>
        <v>EM ANÁLISE</v>
      </c>
      <c r="AU2292" s="97">
        <f>IF(AN2292="","",+BD!$AN2292-AJ2292)</f>
      </c>
      <c r="AV2292" s="98"/>
      <c r="AW2292" s="90">
        <f>BD!P2292*BD!AC2292</f>
        <v>0</v>
      </c>
      <c r="AX2292" s="90">
        <f>BD!V2292*BD!AC2292</f>
        <v>0</v>
      </c>
      <c r="AY2292" s="90">
        <f>IF(BD!AN2292="","",BD!AN2292*BD!AC2292)</f>
      </c>
      <c r="AZ2292" s="75" t="s">
        <v>123</v>
      </c>
      <c r="BA2292" s="75"/>
      <c r="BB2292" s="75"/>
      <c r="BC2292" s="75"/>
      <c r="BD2292" s="104"/>
      <c r="BE2292" s="104"/>
      <c r="BF2292" s="101"/>
      <c r="BG2292" s="101"/>
      <c r="BH2292" s="101"/>
      <c r="BI2292" s="101"/>
      <c r="BJ2292" s="101"/>
      <c r="BK2292" s="101"/>
      <c r="BL2292" s="101"/>
      <c r="BM2292" s="101"/>
      <c r="BN2292" s="101"/>
      <c r="BO2292" s="103"/>
      <c r="BP2292" s="101"/>
      <c r="BQ2292" s="101"/>
      <c r="BR2292" s="101"/>
      <c r="BS2292" s="101"/>
      <c r="BT2292" s="101"/>
      <c r="BU2292" s="101"/>
      <c r="BV2292" s="101"/>
      <c r="BW2292" s="101"/>
      <c r="BX2292" s="101"/>
      <c r="BY2292" s="101"/>
      <c r="BZ2292" s="101"/>
      <c r="CA2292" s="101"/>
      <c r="CB2292" s="101"/>
      <c r="CC2292" s="101"/>
      <c r="CD2292" s="101"/>
      <c r="CE2292" s="101"/>
      <c r="CF2292" s="101"/>
      <c r="CG2292" s="37" t="e">
        <f>VLOOKUP(Table_1[[#This Row],[EAN]],'[1]Planilha1'!$E:$R,13,0)</f>
        <v>#N/A</v>
      </c>
      <c r="CI2292" s="188">
        <f>IF(Table_1[[#This Row],[STATUS MERCADO]]="GO",Table_1[[#This Row],[M. BRUTA TOTAL]],0)</f>
        <v>0</v>
      </c>
      <c r="CJ2292" s="188">
        <f>IF(Table_1[[#This Row],[STATUS MERCADO]]="GO",Table_1[[#This Row],[PV UNIT. REALIZADO]]*Table_1[[#This Row],[QUANTIDADE]],0)</f>
        <v>0</v>
      </c>
    </row>
    <row r="2293" ht="15" hidden="1">
      <c r="A2293" s="7"/>
      <c r="B2293" s="84" t="s">
        <v>400</v>
      </c>
      <c r="C2293" s="75">
        <v>223979</v>
      </c>
      <c r="D2293" s="75">
        <v>3041143</v>
      </c>
      <c r="E2293" s="85">
        <v>7896222717207</v>
      </c>
      <c r="F2293" s="86" t="s">
        <v>2637</v>
      </c>
      <c r="G2293" s="75" t="s">
        <v>15</v>
      </c>
      <c r="H2293" s="75">
        <v>1150</v>
      </c>
      <c r="I2293" s="87" t="s">
        <v>1577</v>
      </c>
      <c r="J2293" s="75" t="s">
        <v>1578</v>
      </c>
      <c r="K2293" s="88" t="s">
        <v>1177</v>
      </c>
      <c r="L2293" s="88">
        <v>48</v>
      </c>
      <c r="M2293" s="88">
        <v>0</v>
      </c>
      <c r="N2293" s="75" t="s">
        <v>85</v>
      </c>
      <c r="O2293" s="75" t="s">
        <v>1739</v>
      </c>
      <c r="P2293" s="89"/>
      <c r="Q2293" s="90">
        <f>(17/100+7.6/100+1.65/100)*P2293</f>
        <v>0</v>
      </c>
      <c r="R2293" s="90"/>
      <c r="S2293" s="90"/>
      <c r="T2293" s="90"/>
      <c r="U2293" s="90"/>
      <c r="V2293" s="90">
        <f>+P2293-Q2293+R2293+S2293+T2293+U2293</f>
        <v>0</v>
      </c>
      <c r="W2293" s="91">
        <f>(1.02/100)</f>
        <v>1.02E-2</v>
      </c>
      <c r="X2293" s="91">
        <v>4.8E-3</v>
      </c>
      <c r="Y2293" s="91">
        <v>0.17</v>
      </c>
      <c r="Z2293" s="91">
        <v>1.65E-2</v>
      </c>
      <c r="AA2293" s="91">
        <v>7.6E-2</v>
      </c>
      <c r="AB2293" s="91">
        <f>SUM(W2293:AA2293)</f>
        <v>0.2775</v>
      </c>
      <c r="AC2293" s="75">
        <v>12</v>
      </c>
      <c r="AD2293" s="92">
        <f>IF(AL2293="","",+AC2293*AL2293)</f>
      </c>
      <c r="AE2293" s="93">
        <f>IF(AL2293="","",+AL2293*AB2293)</f>
      </c>
      <c r="AF2293" s="92">
        <f>IF(AL2293="","",+AL2293-AE2293)</f>
      </c>
      <c r="AG2293" s="93">
        <f>+V2293</f>
        <v>0</v>
      </c>
      <c r="AH2293" s="92">
        <f>IF(AF2293="","",+AF2293-AG2293)</f>
      </c>
      <c r="AI2293" s="92">
        <f>IF(AH2293="","",+AH2293*AC2293)</f>
      </c>
      <c r="AJ2293" s="93"/>
      <c r="AK2293" s="94">
        <v>0.33</v>
      </c>
      <c r="AL2293" s="93">
        <f>IF(V2293=0,"",V2293/(1-AB2293-AK2293))</f>
      </c>
      <c r="AM2293" s="95">
        <v>0.33</v>
      </c>
      <c r="AN2293" s="93">
        <f>IF(V2293=0,"",V2293/(1-AB2293-AM2293))</f>
      </c>
      <c r="AO2293" s="96">
        <v>1.2</v>
      </c>
      <c r="AP2293" s="93">
        <f>IF(BD!AJ2293="","",BD!AJ2293*BD!AO2293)</f>
      </c>
      <c r="AQ2293" s="91">
        <f>BD!AM2293/BD!AK2293-1</f>
        <v>0</v>
      </c>
      <c r="AR2293" s="91">
        <f>IF(BD!AN2293="","",IF(BD!AJ2293="","",BD!AN2293/BD!AJ2293-1))</f>
      </c>
      <c r="AS2293" s="91">
        <f>IF(BD!AN2293="","",IF(BD!AN2293&lt;BD!AL2293,"ABAIXO DA META","DENTRO DA META"))</f>
      </c>
      <c r="AT2293" s="91" t="str">
        <f>IF(BD!AJ2293="","EM ANÁLISE",IF(BD!AP2293&gt;=BD!AN2293,"GO", "NO GO"))</f>
        <v>EM ANÁLISE</v>
      </c>
      <c r="AU2293" s="97">
        <f>IF(AN2293="","",+BD!$AN2293-AJ2293)</f>
      </c>
      <c r="AV2293" s="98"/>
      <c r="AW2293" s="90">
        <f>BD!P2293*BD!AC2293</f>
        <v>0</v>
      </c>
      <c r="AX2293" s="90">
        <f>BD!V2293*BD!AC2293</f>
        <v>0</v>
      </c>
      <c r="AY2293" s="90">
        <f>IF(BD!AN2293="","",BD!AN2293*BD!AC2293)</f>
      </c>
      <c r="AZ2293" s="75" t="s">
        <v>123</v>
      </c>
      <c r="BA2293" s="75"/>
      <c r="BB2293" s="75"/>
      <c r="BC2293" s="75"/>
      <c r="BD2293" s="104"/>
      <c r="BE2293" s="104"/>
      <c r="BF2293" s="101"/>
      <c r="BG2293" s="101"/>
      <c r="BH2293" s="101"/>
      <c r="BI2293" s="101"/>
      <c r="BJ2293" s="101"/>
      <c r="BK2293" s="101"/>
      <c r="BL2293" s="101"/>
      <c r="BM2293" s="101"/>
      <c r="BN2293" s="101"/>
      <c r="BO2293" s="103"/>
      <c r="BP2293" s="101"/>
      <c r="BQ2293" s="101"/>
      <c r="BR2293" s="101"/>
      <c r="BS2293" s="101"/>
      <c r="BT2293" s="101"/>
      <c r="BU2293" s="101"/>
      <c r="BV2293" s="101"/>
      <c r="BW2293" s="101"/>
      <c r="BX2293" s="101"/>
      <c r="BY2293" s="101"/>
      <c r="BZ2293" s="101"/>
      <c r="CA2293" s="101"/>
      <c r="CB2293" s="101"/>
      <c r="CC2293" s="101"/>
      <c r="CD2293" s="101"/>
      <c r="CE2293" s="101"/>
      <c r="CF2293" s="101"/>
      <c r="CG2293" s="37" t="e">
        <f>VLOOKUP(Table_1[[#This Row],[EAN]],'[1]Planilha1'!$E:$R,13,0)</f>
        <v>#N/A</v>
      </c>
      <c r="CI2293" s="188">
        <f>IF(Table_1[[#This Row],[STATUS MERCADO]]="GO",Table_1[[#This Row],[M. BRUTA TOTAL]],0)</f>
        <v>0</v>
      </c>
      <c r="CJ2293" s="188">
        <f>IF(Table_1[[#This Row],[STATUS MERCADO]]="GO",Table_1[[#This Row],[PV UNIT. REALIZADO]]*Table_1[[#This Row],[QUANTIDADE]],0)</f>
        <v>0</v>
      </c>
    </row>
    <row r="2294" ht="15" hidden="1">
      <c r="A2294" s="7"/>
      <c r="B2294" s="84" t="s">
        <v>400</v>
      </c>
      <c r="C2294" s="75">
        <v>223980</v>
      </c>
      <c r="D2294" s="75">
        <v>3062209</v>
      </c>
      <c r="E2294" s="85">
        <v>7891035990458</v>
      </c>
      <c r="F2294" s="86" t="s">
        <v>2638</v>
      </c>
      <c r="G2294" s="75" t="s">
        <v>15</v>
      </c>
      <c r="H2294" s="75">
        <v>1150</v>
      </c>
      <c r="I2294" s="87" t="s">
        <v>1577</v>
      </c>
      <c r="J2294" s="75" t="s">
        <v>1578</v>
      </c>
      <c r="K2294" s="88" t="s">
        <v>1177</v>
      </c>
      <c r="L2294" s="88">
        <v>24</v>
      </c>
      <c r="M2294" s="88">
        <v>0</v>
      </c>
      <c r="N2294" s="75" t="s">
        <v>85</v>
      </c>
      <c r="O2294" s="75" t="s">
        <v>1739</v>
      </c>
      <c r="P2294" s="89"/>
      <c r="Q2294" s="90">
        <f>(17/100+7.6/100+1.65/100)*P2294</f>
        <v>0</v>
      </c>
      <c r="R2294" s="90"/>
      <c r="S2294" s="90"/>
      <c r="T2294" s="90"/>
      <c r="U2294" s="90"/>
      <c r="V2294" s="90">
        <f>+P2294-Q2294+R2294+S2294+T2294+U2294</f>
        <v>0</v>
      </c>
      <c r="W2294" s="91">
        <f>(1.02/100)</f>
        <v>1.02E-2</v>
      </c>
      <c r="X2294" s="91">
        <v>4.8E-3</v>
      </c>
      <c r="Y2294" s="91">
        <v>0.17</v>
      </c>
      <c r="Z2294" s="91">
        <v>1.65E-2</v>
      </c>
      <c r="AA2294" s="91">
        <v>7.6E-2</v>
      </c>
      <c r="AB2294" s="91">
        <f>SUM(W2294:AA2294)</f>
        <v>0.2775</v>
      </c>
      <c r="AC2294" s="75">
        <v>12</v>
      </c>
      <c r="AD2294" s="92">
        <f>IF(AL2294="","",+AC2294*AL2294)</f>
      </c>
      <c r="AE2294" s="93">
        <f>IF(AL2294="","",+AL2294*AB2294)</f>
      </c>
      <c r="AF2294" s="92">
        <f>IF(AL2294="","",+AL2294-AE2294)</f>
      </c>
      <c r="AG2294" s="93">
        <f>+V2294</f>
        <v>0</v>
      </c>
      <c r="AH2294" s="92">
        <f>IF(AF2294="","",+AF2294-AG2294)</f>
      </c>
      <c r="AI2294" s="92">
        <f>IF(AH2294="","",+AH2294*AC2294)</f>
      </c>
      <c r="AJ2294" s="93"/>
      <c r="AK2294" s="94">
        <v>0.33</v>
      </c>
      <c r="AL2294" s="93">
        <f>IF(V2294=0,"",V2294/(1-AB2294-AK2294))</f>
      </c>
      <c r="AM2294" s="95">
        <v>0.33</v>
      </c>
      <c r="AN2294" s="93">
        <f>IF(V2294=0,"",V2294/(1-AB2294-AM2294))</f>
      </c>
      <c r="AO2294" s="96">
        <v>1.2</v>
      </c>
      <c r="AP2294" s="93">
        <f>IF(BD!AJ2294="","",BD!AJ2294*BD!AO2294)</f>
      </c>
      <c r="AQ2294" s="91">
        <f>BD!AM2294/BD!AK2294-1</f>
        <v>0</v>
      </c>
      <c r="AR2294" s="91">
        <f>IF(BD!AN2294="","",IF(BD!AJ2294="","",BD!AN2294/BD!AJ2294-1))</f>
      </c>
      <c r="AS2294" s="91">
        <f>IF(BD!AN2294="","",IF(BD!AN2294&lt;BD!AL2294,"ABAIXO DA META","DENTRO DA META"))</f>
      </c>
      <c r="AT2294" s="91" t="str">
        <f>IF(BD!AJ2294="","EM ANÁLISE",IF(BD!AP2294&gt;=BD!AN2294,"GO", "NO GO"))</f>
        <v>EM ANÁLISE</v>
      </c>
      <c r="AU2294" s="97">
        <f>IF(AN2294="","",+BD!$AN2294-AJ2294)</f>
      </c>
      <c r="AV2294" s="98"/>
      <c r="AW2294" s="90">
        <f>BD!P2294*BD!AC2294</f>
        <v>0</v>
      </c>
      <c r="AX2294" s="90">
        <f>BD!V2294*BD!AC2294</f>
        <v>0</v>
      </c>
      <c r="AY2294" s="90">
        <f>IF(BD!AN2294="","",BD!AN2294*BD!AC2294)</f>
      </c>
      <c r="AZ2294" s="75" t="s">
        <v>123</v>
      </c>
      <c r="BA2294" s="75"/>
      <c r="BB2294" s="75"/>
      <c r="BC2294" s="75"/>
      <c r="BD2294" s="104"/>
      <c r="BE2294" s="104"/>
      <c r="BF2294" s="101"/>
      <c r="BG2294" s="101"/>
      <c r="BH2294" s="101"/>
      <c r="BI2294" s="101"/>
      <c r="BJ2294" s="101"/>
      <c r="BK2294" s="101"/>
      <c r="BL2294" s="101"/>
      <c r="BM2294" s="101"/>
      <c r="BN2294" s="101"/>
      <c r="BO2294" s="103"/>
      <c r="BP2294" s="101"/>
      <c r="BQ2294" s="101"/>
      <c r="BR2294" s="101"/>
      <c r="BS2294" s="101"/>
      <c r="BT2294" s="101"/>
      <c r="BU2294" s="101"/>
      <c r="BV2294" s="101"/>
      <c r="BW2294" s="101"/>
      <c r="BX2294" s="101"/>
      <c r="BY2294" s="101"/>
      <c r="BZ2294" s="101"/>
      <c r="CA2294" s="101"/>
      <c r="CB2294" s="101"/>
      <c r="CC2294" s="101"/>
      <c r="CD2294" s="101"/>
      <c r="CE2294" s="101"/>
      <c r="CF2294" s="101"/>
      <c r="CG2294" s="37" t="e">
        <f>VLOOKUP(Table_1[[#This Row],[EAN]],'[1]Planilha1'!$E:$R,13,0)</f>
        <v>#N/A</v>
      </c>
      <c r="CI2294" s="188">
        <f>IF(Table_1[[#This Row],[STATUS MERCADO]]="GO",Table_1[[#This Row],[M. BRUTA TOTAL]],0)</f>
        <v>0</v>
      </c>
      <c r="CJ2294" s="188">
        <f>IF(Table_1[[#This Row],[STATUS MERCADO]]="GO",Table_1[[#This Row],[PV UNIT. REALIZADO]]*Table_1[[#This Row],[QUANTIDADE]],0)</f>
        <v>0</v>
      </c>
    </row>
    <row r="2295" ht="15" hidden="1">
      <c r="A2295" s="7"/>
      <c r="B2295" s="84" t="s">
        <v>400</v>
      </c>
      <c r="C2295" s="75">
        <v>223981</v>
      </c>
      <c r="D2295" s="75">
        <v>3041041</v>
      </c>
      <c r="E2295" s="85">
        <v>7896222720757</v>
      </c>
      <c r="F2295" s="86" t="s">
        <v>2639</v>
      </c>
      <c r="G2295" s="75" t="s">
        <v>15</v>
      </c>
      <c r="H2295" s="75">
        <v>1150</v>
      </c>
      <c r="I2295" s="87" t="s">
        <v>1577</v>
      </c>
      <c r="J2295" s="75" t="s">
        <v>2596</v>
      </c>
      <c r="K2295" s="88" t="s">
        <v>1177</v>
      </c>
      <c r="L2295" s="88">
        <v>12</v>
      </c>
      <c r="M2295" s="88">
        <v>0</v>
      </c>
      <c r="N2295" s="75" t="s">
        <v>85</v>
      </c>
      <c r="O2295" s="75" t="s">
        <v>1739</v>
      </c>
      <c r="P2295" s="89"/>
      <c r="Q2295" s="90">
        <f>(17/100+7.6/100+1.65/100)*P2295</f>
        <v>0</v>
      </c>
      <c r="R2295" s="90"/>
      <c r="S2295" s="90"/>
      <c r="T2295" s="90"/>
      <c r="U2295" s="90"/>
      <c r="V2295" s="90">
        <f>+P2295-Q2295+R2295+S2295+T2295+U2295</f>
        <v>0</v>
      </c>
      <c r="W2295" s="91">
        <f>(1.02/100)</f>
        <v>1.02E-2</v>
      </c>
      <c r="X2295" s="91">
        <v>4.8E-3</v>
      </c>
      <c r="Y2295" s="91">
        <v>0.17</v>
      </c>
      <c r="Z2295" s="91">
        <v>1.65E-2</v>
      </c>
      <c r="AA2295" s="91">
        <v>7.6E-2</v>
      </c>
      <c r="AB2295" s="91">
        <f>SUM(W2295:AA2295)</f>
        <v>0.2775</v>
      </c>
      <c r="AC2295" s="75">
        <v>12</v>
      </c>
      <c r="AD2295" s="92">
        <f>IF(AL2295="","",+AC2295*AL2295)</f>
      </c>
      <c r="AE2295" s="93">
        <f>IF(AL2295="","",+AL2295*AB2295)</f>
      </c>
      <c r="AF2295" s="92">
        <f>IF(AL2295="","",+AL2295-AE2295)</f>
      </c>
      <c r="AG2295" s="93">
        <f>+V2295</f>
        <v>0</v>
      </c>
      <c r="AH2295" s="92">
        <f>IF(AF2295="","",+AF2295-AG2295)</f>
      </c>
      <c r="AI2295" s="92">
        <f>IF(AH2295="","",+AH2295*AC2295)</f>
      </c>
      <c r="AJ2295" s="93"/>
      <c r="AK2295" s="94">
        <v>0.33</v>
      </c>
      <c r="AL2295" s="93">
        <f>IF(V2295=0,"",V2295/(1-AB2295-AK2295))</f>
      </c>
      <c r="AM2295" s="95">
        <v>0.33</v>
      </c>
      <c r="AN2295" s="93">
        <f>IF(V2295=0,"",V2295/(1-AB2295-AM2295))</f>
      </c>
      <c r="AO2295" s="96">
        <v>1.2</v>
      </c>
      <c r="AP2295" s="93">
        <f>IF(BD!AJ2295="","",BD!AJ2295*BD!AO2295)</f>
      </c>
      <c r="AQ2295" s="91">
        <f>BD!AM2295/BD!AK2295-1</f>
        <v>0</v>
      </c>
      <c r="AR2295" s="91">
        <f>IF(BD!AN2295="","",IF(BD!AJ2295="","",BD!AN2295/BD!AJ2295-1))</f>
      </c>
      <c r="AS2295" s="91">
        <f>IF(BD!AN2295="","",IF(BD!AN2295&lt;BD!AL2295,"ABAIXO DA META","DENTRO DA META"))</f>
      </c>
      <c r="AT2295" s="91" t="str">
        <f>IF(BD!AJ2295="","EM ANÁLISE",IF(BD!AP2295&gt;=BD!AN2295,"GO", "NO GO"))</f>
        <v>EM ANÁLISE</v>
      </c>
      <c r="AU2295" s="97">
        <f>IF(AN2295="","",+BD!$AN2295-AJ2295)</f>
      </c>
      <c r="AV2295" s="98"/>
      <c r="AW2295" s="90">
        <f>BD!P2295*BD!AC2295</f>
        <v>0</v>
      </c>
      <c r="AX2295" s="90">
        <f>BD!V2295*BD!AC2295</f>
        <v>0</v>
      </c>
      <c r="AY2295" s="90">
        <f>IF(BD!AN2295="","",BD!AN2295*BD!AC2295)</f>
      </c>
      <c r="AZ2295" s="75" t="s">
        <v>123</v>
      </c>
      <c r="BA2295" s="75"/>
      <c r="BB2295" s="75"/>
      <c r="BC2295" s="75"/>
      <c r="BD2295" s="104"/>
      <c r="BE2295" s="104"/>
      <c r="BF2295" s="101"/>
      <c r="BG2295" s="101"/>
      <c r="BH2295" s="101"/>
      <c r="BI2295" s="101"/>
      <c r="BJ2295" s="101"/>
      <c r="BK2295" s="101"/>
      <c r="BL2295" s="101"/>
      <c r="BM2295" s="101"/>
      <c r="BN2295" s="101"/>
      <c r="BO2295" s="103"/>
      <c r="BP2295" s="101"/>
      <c r="BQ2295" s="101"/>
      <c r="BR2295" s="101"/>
      <c r="BS2295" s="101"/>
      <c r="BT2295" s="101"/>
      <c r="BU2295" s="101"/>
      <c r="BV2295" s="101"/>
      <c r="BW2295" s="101"/>
      <c r="BX2295" s="101"/>
      <c r="BY2295" s="101"/>
      <c r="BZ2295" s="101"/>
      <c r="CA2295" s="101"/>
      <c r="CB2295" s="101"/>
      <c r="CC2295" s="101"/>
      <c r="CD2295" s="101"/>
      <c r="CE2295" s="101"/>
      <c r="CF2295" s="101"/>
      <c r="CG2295" s="37" t="e">
        <f>VLOOKUP(Table_1[[#This Row],[EAN]],'[1]Planilha1'!$E:$R,13,0)</f>
        <v>#N/A</v>
      </c>
      <c r="CI2295" s="188">
        <f>IF(Table_1[[#This Row],[STATUS MERCADO]]="GO",Table_1[[#This Row],[M. BRUTA TOTAL]],0)</f>
        <v>0</v>
      </c>
      <c r="CJ2295" s="188">
        <f>IF(Table_1[[#This Row],[STATUS MERCADO]]="GO",Table_1[[#This Row],[PV UNIT. REALIZADO]]*Table_1[[#This Row],[QUANTIDADE]],0)</f>
        <v>0</v>
      </c>
    </row>
    <row r="2296" ht="15" hidden="1">
      <c r="A2296" s="7"/>
      <c r="B2296" s="84" t="s">
        <v>400</v>
      </c>
      <c r="C2296" s="75">
        <v>223982</v>
      </c>
      <c r="D2296" s="75">
        <v>3041056</v>
      </c>
      <c r="E2296" s="85">
        <v>7896222720245</v>
      </c>
      <c r="F2296" s="86" t="s">
        <v>2640</v>
      </c>
      <c r="G2296" s="75" t="s">
        <v>15</v>
      </c>
      <c r="H2296" s="75">
        <v>1150</v>
      </c>
      <c r="I2296" s="87" t="s">
        <v>1577</v>
      </c>
      <c r="J2296" s="75" t="s">
        <v>1578</v>
      </c>
      <c r="K2296" s="88" t="s">
        <v>1177</v>
      </c>
      <c r="L2296" s="88">
        <v>24</v>
      </c>
      <c r="M2296" s="88">
        <v>0</v>
      </c>
      <c r="N2296" s="75" t="s">
        <v>85</v>
      </c>
      <c r="O2296" s="75" t="s">
        <v>1739</v>
      </c>
      <c r="P2296" s="89"/>
      <c r="Q2296" s="90">
        <f>(17/100+7.6/100+1.65/100)*P2296</f>
        <v>0</v>
      </c>
      <c r="R2296" s="90"/>
      <c r="S2296" s="90"/>
      <c r="T2296" s="90"/>
      <c r="U2296" s="90"/>
      <c r="V2296" s="90">
        <f>+P2296-Q2296+R2296+S2296+T2296+U2296</f>
        <v>0</v>
      </c>
      <c r="W2296" s="91">
        <f>(1.02/100)</f>
        <v>1.02E-2</v>
      </c>
      <c r="X2296" s="91">
        <v>4.8E-3</v>
      </c>
      <c r="Y2296" s="91">
        <v>0.17</v>
      </c>
      <c r="Z2296" s="91">
        <v>1.65E-2</v>
      </c>
      <c r="AA2296" s="91">
        <v>7.6E-2</v>
      </c>
      <c r="AB2296" s="91">
        <f>SUM(W2296:AA2296)</f>
        <v>0.2775</v>
      </c>
      <c r="AC2296" s="75">
        <v>12</v>
      </c>
      <c r="AD2296" s="92">
        <f>IF(AL2296="","",+AC2296*AL2296)</f>
      </c>
      <c r="AE2296" s="93">
        <f>IF(AL2296="","",+AL2296*AB2296)</f>
      </c>
      <c r="AF2296" s="92">
        <f>IF(AL2296="","",+AL2296-AE2296)</f>
      </c>
      <c r="AG2296" s="93">
        <f>+V2296</f>
        <v>0</v>
      </c>
      <c r="AH2296" s="92">
        <f>IF(AF2296="","",+AF2296-AG2296)</f>
      </c>
      <c r="AI2296" s="92">
        <f>IF(AH2296="","",+AH2296*AC2296)</f>
      </c>
      <c r="AJ2296" s="93"/>
      <c r="AK2296" s="94">
        <v>0.33</v>
      </c>
      <c r="AL2296" s="93">
        <f>IF(V2296=0,"",V2296/(1-AB2296-AK2296))</f>
      </c>
      <c r="AM2296" s="95">
        <v>0.33</v>
      </c>
      <c r="AN2296" s="93">
        <f>IF(V2296=0,"",V2296/(1-AB2296-AM2296))</f>
      </c>
      <c r="AO2296" s="96">
        <v>1.2</v>
      </c>
      <c r="AP2296" s="93">
        <f>IF(BD!AJ2296="","",BD!AJ2296*BD!AO2296)</f>
      </c>
      <c r="AQ2296" s="91">
        <f>BD!AM2296/BD!AK2296-1</f>
        <v>0</v>
      </c>
      <c r="AR2296" s="91">
        <f>IF(BD!AN2296="","",IF(BD!AJ2296="","",BD!AN2296/BD!AJ2296-1))</f>
      </c>
      <c r="AS2296" s="91">
        <f>IF(BD!AN2296="","",IF(BD!AN2296&lt;BD!AL2296,"ABAIXO DA META","DENTRO DA META"))</f>
      </c>
      <c r="AT2296" s="91" t="str">
        <f>IF(BD!AJ2296="","EM ANÁLISE",IF(BD!AP2296&gt;=BD!AN2296,"GO", "NO GO"))</f>
        <v>EM ANÁLISE</v>
      </c>
      <c r="AU2296" s="97">
        <f>IF(AN2296="","",+BD!$AN2296-AJ2296)</f>
      </c>
      <c r="AV2296" s="98"/>
      <c r="AW2296" s="90">
        <f>BD!P2296*BD!AC2296</f>
        <v>0</v>
      </c>
      <c r="AX2296" s="90">
        <f>BD!V2296*BD!AC2296</f>
        <v>0</v>
      </c>
      <c r="AY2296" s="90">
        <f>IF(BD!AN2296="","",BD!AN2296*BD!AC2296)</f>
      </c>
      <c r="AZ2296" s="75" t="s">
        <v>123</v>
      </c>
      <c r="BA2296" s="75"/>
      <c r="BB2296" s="75"/>
      <c r="BC2296" s="75"/>
      <c r="BD2296" s="104"/>
      <c r="BE2296" s="104"/>
      <c r="BF2296" s="101"/>
      <c r="BG2296" s="101"/>
      <c r="BH2296" s="101"/>
      <c r="BI2296" s="101"/>
      <c r="BJ2296" s="101"/>
      <c r="BK2296" s="101"/>
      <c r="BL2296" s="101"/>
      <c r="BM2296" s="101"/>
      <c r="BN2296" s="101"/>
      <c r="BO2296" s="103"/>
      <c r="BP2296" s="101"/>
      <c r="BQ2296" s="101"/>
      <c r="BR2296" s="101"/>
      <c r="BS2296" s="101"/>
      <c r="BT2296" s="101"/>
      <c r="BU2296" s="101"/>
      <c r="BV2296" s="101"/>
      <c r="BW2296" s="101"/>
      <c r="BX2296" s="101"/>
      <c r="BY2296" s="101"/>
      <c r="BZ2296" s="101"/>
      <c r="CA2296" s="101"/>
      <c r="CB2296" s="101"/>
      <c r="CC2296" s="101"/>
      <c r="CD2296" s="101"/>
      <c r="CE2296" s="101"/>
      <c r="CF2296" s="101"/>
      <c r="CG2296" s="37" t="e">
        <f>VLOOKUP(Table_1[[#This Row],[EAN]],'[1]Planilha1'!$E:$R,13,0)</f>
        <v>#N/A</v>
      </c>
      <c r="CI2296" s="188">
        <f>IF(Table_1[[#This Row],[STATUS MERCADO]]="GO",Table_1[[#This Row],[M. BRUTA TOTAL]],0)</f>
        <v>0</v>
      </c>
      <c r="CJ2296" s="188">
        <f>IF(Table_1[[#This Row],[STATUS MERCADO]]="GO",Table_1[[#This Row],[PV UNIT. REALIZADO]]*Table_1[[#This Row],[QUANTIDADE]],0)</f>
        <v>0</v>
      </c>
    </row>
    <row r="2297" ht="15" hidden="1">
      <c r="A2297" s="7"/>
      <c r="B2297" s="84" t="s">
        <v>400</v>
      </c>
      <c r="C2297" s="75">
        <v>223983</v>
      </c>
      <c r="D2297" s="75">
        <v>3109105</v>
      </c>
      <c r="E2297" s="85">
        <v>7891035991110</v>
      </c>
      <c r="F2297" s="86" t="s">
        <v>2641</v>
      </c>
      <c r="G2297" s="75" t="s">
        <v>15</v>
      </c>
      <c r="H2297" s="75">
        <v>1150</v>
      </c>
      <c r="I2297" s="87" t="s">
        <v>1577</v>
      </c>
      <c r="J2297" s="75" t="s">
        <v>1578</v>
      </c>
      <c r="K2297" s="88" t="s">
        <v>1177</v>
      </c>
      <c r="L2297" s="88">
        <v>288</v>
      </c>
      <c r="M2297" s="88">
        <v>0</v>
      </c>
      <c r="N2297" s="75" t="s">
        <v>85</v>
      </c>
      <c r="O2297" s="75" t="s">
        <v>1739</v>
      </c>
      <c r="P2297" s="89"/>
      <c r="Q2297" s="90">
        <f>(17/100+7.6/100+1.65/100)*P2297</f>
        <v>0</v>
      </c>
      <c r="R2297" s="90"/>
      <c r="S2297" s="90"/>
      <c r="T2297" s="90"/>
      <c r="U2297" s="90"/>
      <c r="V2297" s="90">
        <f>+P2297-Q2297+R2297+S2297+T2297+U2297</f>
        <v>0</v>
      </c>
      <c r="W2297" s="91">
        <f>(1.02/100)</f>
        <v>1.02E-2</v>
      </c>
      <c r="X2297" s="91">
        <v>4.8E-3</v>
      </c>
      <c r="Y2297" s="91">
        <v>0.17</v>
      </c>
      <c r="Z2297" s="91">
        <v>1.65E-2</v>
      </c>
      <c r="AA2297" s="91">
        <v>7.6E-2</v>
      </c>
      <c r="AB2297" s="91">
        <f>SUM(W2297:AA2297)</f>
        <v>0.2775</v>
      </c>
      <c r="AC2297" s="75">
        <v>12</v>
      </c>
      <c r="AD2297" s="92">
        <f>IF(AL2297="","",+AC2297*AL2297)</f>
      </c>
      <c r="AE2297" s="93">
        <f>IF(AL2297="","",+AL2297*AB2297)</f>
      </c>
      <c r="AF2297" s="92">
        <f>IF(AL2297="","",+AL2297-AE2297)</f>
      </c>
      <c r="AG2297" s="93">
        <f>+V2297</f>
        <v>0</v>
      </c>
      <c r="AH2297" s="92">
        <f>IF(AF2297="","",+AF2297-AG2297)</f>
      </c>
      <c r="AI2297" s="92">
        <f>IF(AH2297="","",+AH2297*AC2297)</f>
      </c>
      <c r="AJ2297" s="93"/>
      <c r="AK2297" s="94">
        <v>0.33</v>
      </c>
      <c r="AL2297" s="93">
        <f>IF(V2297=0,"",V2297/(1-AB2297-AK2297))</f>
      </c>
      <c r="AM2297" s="95">
        <v>0.33</v>
      </c>
      <c r="AN2297" s="93">
        <f>IF(V2297=0,"",V2297/(1-AB2297-AM2297))</f>
      </c>
      <c r="AO2297" s="96">
        <v>1.2</v>
      </c>
      <c r="AP2297" s="93">
        <f>IF(BD!AJ2297="","",BD!AJ2297*BD!AO2297)</f>
      </c>
      <c r="AQ2297" s="91">
        <f>BD!AM2297/BD!AK2297-1</f>
        <v>0</v>
      </c>
      <c r="AR2297" s="91">
        <f>IF(BD!AN2297="","",IF(BD!AJ2297="","",BD!AN2297/BD!AJ2297-1))</f>
      </c>
      <c r="AS2297" s="91">
        <f>IF(BD!AN2297="","",IF(BD!AN2297&lt;BD!AL2297,"ABAIXO DA META","DENTRO DA META"))</f>
      </c>
      <c r="AT2297" s="91" t="str">
        <f>IF(BD!AJ2297="","EM ANÁLISE",IF(BD!AP2297&gt;=BD!AN2297,"GO", "NO GO"))</f>
        <v>EM ANÁLISE</v>
      </c>
      <c r="AU2297" s="97">
        <f>IF(AN2297="","",+BD!$AN2297-AJ2297)</f>
      </c>
      <c r="AV2297" s="98"/>
      <c r="AW2297" s="90">
        <f>BD!P2297*BD!AC2297</f>
        <v>0</v>
      </c>
      <c r="AX2297" s="90">
        <f>BD!V2297*BD!AC2297</f>
        <v>0</v>
      </c>
      <c r="AY2297" s="90">
        <f>IF(BD!AN2297="","",BD!AN2297*BD!AC2297)</f>
      </c>
      <c r="AZ2297" s="75" t="s">
        <v>123</v>
      </c>
      <c r="BA2297" s="75"/>
      <c r="BB2297" s="75"/>
      <c r="BC2297" s="75"/>
      <c r="BD2297" s="104"/>
      <c r="BE2297" s="104"/>
      <c r="BF2297" s="101"/>
      <c r="BG2297" s="101"/>
      <c r="BH2297" s="101"/>
      <c r="BI2297" s="101"/>
      <c r="BJ2297" s="101"/>
      <c r="BK2297" s="101"/>
      <c r="BL2297" s="101"/>
      <c r="BM2297" s="101"/>
      <c r="BN2297" s="101"/>
      <c r="BO2297" s="103"/>
      <c r="BP2297" s="101"/>
      <c r="BQ2297" s="101"/>
      <c r="BR2297" s="101"/>
      <c r="BS2297" s="101"/>
      <c r="BT2297" s="101"/>
      <c r="BU2297" s="101"/>
      <c r="BV2297" s="101"/>
      <c r="BW2297" s="101"/>
      <c r="BX2297" s="101"/>
      <c r="BY2297" s="101"/>
      <c r="BZ2297" s="101"/>
      <c r="CA2297" s="101"/>
      <c r="CB2297" s="101"/>
      <c r="CC2297" s="101"/>
      <c r="CD2297" s="101"/>
      <c r="CE2297" s="101"/>
      <c r="CF2297" s="101"/>
      <c r="CG2297" s="37" t="e">
        <f>VLOOKUP(Table_1[[#This Row],[EAN]],'[1]Planilha1'!$E:$R,13,0)</f>
        <v>#N/A</v>
      </c>
      <c r="CI2297" s="188">
        <f>IF(Table_1[[#This Row],[STATUS MERCADO]]="GO",Table_1[[#This Row],[M. BRUTA TOTAL]],0)</f>
        <v>0</v>
      </c>
      <c r="CJ2297" s="188">
        <f>IF(Table_1[[#This Row],[STATUS MERCADO]]="GO",Table_1[[#This Row],[PV UNIT. REALIZADO]]*Table_1[[#This Row],[QUANTIDADE]],0)</f>
        <v>0</v>
      </c>
    </row>
    <row r="2298" ht="15" hidden="1">
      <c r="A2298" s="7"/>
      <c r="B2298" s="84" t="s">
        <v>400</v>
      </c>
      <c r="C2298" s="75">
        <v>223984</v>
      </c>
      <c r="D2298" s="75">
        <v>3058383</v>
      </c>
      <c r="E2298" s="85">
        <v>7891035033001</v>
      </c>
      <c r="F2298" s="86" t="s">
        <v>2642</v>
      </c>
      <c r="G2298" s="75" t="s">
        <v>15</v>
      </c>
      <c r="H2298" s="75">
        <v>1150</v>
      </c>
      <c r="I2298" s="87" t="s">
        <v>1577</v>
      </c>
      <c r="J2298" s="75" t="s">
        <v>1578</v>
      </c>
      <c r="K2298" s="88" t="s">
        <v>1177</v>
      </c>
      <c r="L2298" s="88">
        <v>16</v>
      </c>
      <c r="M2298" s="88">
        <v>0</v>
      </c>
      <c r="N2298" s="75" t="s">
        <v>85</v>
      </c>
      <c r="O2298" s="75" t="s">
        <v>1739</v>
      </c>
      <c r="P2298" s="89"/>
      <c r="Q2298" s="90">
        <f>(17/100+7.6/100+1.65/100)*P2298</f>
        <v>0</v>
      </c>
      <c r="R2298" s="90"/>
      <c r="S2298" s="90"/>
      <c r="T2298" s="90"/>
      <c r="U2298" s="90"/>
      <c r="V2298" s="90">
        <f>+P2298-Q2298+R2298+S2298+T2298+U2298</f>
        <v>0</v>
      </c>
      <c r="W2298" s="91">
        <f>(1.02/100)</f>
        <v>1.02E-2</v>
      </c>
      <c r="X2298" s="91">
        <v>4.8E-3</v>
      </c>
      <c r="Y2298" s="91">
        <v>0.17</v>
      </c>
      <c r="Z2298" s="91">
        <v>1.65E-2</v>
      </c>
      <c r="AA2298" s="91">
        <v>7.6E-2</v>
      </c>
      <c r="AB2298" s="91">
        <f>SUM(W2298:AA2298)</f>
        <v>0.2775</v>
      </c>
      <c r="AC2298" s="75">
        <v>12</v>
      </c>
      <c r="AD2298" s="92">
        <f>IF(AL2298="","",+AC2298*AL2298)</f>
      </c>
      <c r="AE2298" s="93">
        <f>IF(AL2298="","",+AL2298*AB2298)</f>
      </c>
      <c r="AF2298" s="92">
        <f>IF(AL2298="","",+AL2298-AE2298)</f>
      </c>
      <c r="AG2298" s="93">
        <f>+V2298</f>
        <v>0</v>
      </c>
      <c r="AH2298" s="92">
        <f>IF(AF2298="","",+AF2298-AG2298)</f>
      </c>
      <c r="AI2298" s="92">
        <f>IF(AH2298="","",+AH2298*AC2298)</f>
      </c>
      <c r="AJ2298" s="93"/>
      <c r="AK2298" s="94">
        <v>0.33</v>
      </c>
      <c r="AL2298" s="93">
        <f>IF(V2298=0,"",V2298/(1-AB2298-AK2298))</f>
      </c>
      <c r="AM2298" s="95">
        <v>0.33</v>
      </c>
      <c r="AN2298" s="93">
        <f>IF(V2298=0,"",V2298/(1-AB2298-AM2298))</f>
      </c>
      <c r="AO2298" s="96">
        <v>1.2</v>
      </c>
      <c r="AP2298" s="93">
        <f>IF(BD!AJ2298="","",BD!AJ2298*BD!AO2298)</f>
      </c>
      <c r="AQ2298" s="91">
        <f>BD!AM2298/BD!AK2298-1</f>
        <v>0</v>
      </c>
      <c r="AR2298" s="91">
        <f>IF(BD!AN2298="","",IF(BD!AJ2298="","",BD!AN2298/BD!AJ2298-1))</f>
      </c>
      <c r="AS2298" s="91">
        <f>IF(BD!AN2298="","",IF(BD!AN2298&lt;BD!AL2298,"ABAIXO DA META","DENTRO DA META"))</f>
      </c>
      <c r="AT2298" s="91" t="str">
        <f>IF(BD!AJ2298="","EM ANÁLISE",IF(BD!AP2298&gt;=BD!AN2298,"GO", "NO GO"))</f>
        <v>EM ANÁLISE</v>
      </c>
      <c r="AU2298" s="97">
        <f>IF(AN2298="","",+BD!$AN2298-AJ2298)</f>
      </c>
      <c r="AV2298" s="98"/>
      <c r="AW2298" s="90">
        <f>BD!P2298*BD!AC2298</f>
        <v>0</v>
      </c>
      <c r="AX2298" s="90">
        <f>BD!V2298*BD!AC2298</f>
        <v>0</v>
      </c>
      <c r="AY2298" s="90">
        <f>IF(BD!AN2298="","",BD!AN2298*BD!AC2298)</f>
      </c>
      <c r="AZ2298" s="75" t="s">
        <v>123</v>
      </c>
      <c r="BA2298" s="75"/>
      <c r="BB2298" s="75"/>
      <c r="BC2298" s="75"/>
      <c r="BD2298" s="104"/>
      <c r="BE2298" s="104"/>
      <c r="BF2298" s="101"/>
      <c r="BG2298" s="101"/>
      <c r="BH2298" s="101"/>
      <c r="BI2298" s="101"/>
      <c r="BJ2298" s="101"/>
      <c r="BK2298" s="101"/>
      <c r="BL2298" s="101"/>
      <c r="BM2298" s="101"/>
      <c r="BN2298" s="101"/>
      <c r="BO2298" s="103"/>
      <c r="BP2298" s="101"/>
      <c r="BQ2298" s="101"/>
      <c r="BR2298" s="101"/>
      <c r="BS2298" s="101"/>
      <c r="BT2298" s="101"/>
      <c r="BU2298" s="101"/>
      <c r="BV2298" s="101"/>
      <c r="BW2298" s="101"/>
      <c r="BX2298" s="101"/>
      <c r="BY2298" s="101"/>
      <c r="BZ2298" s="101"/>
      <c r="CA2298" s="101"/>
      <c r="CB2298" s="101"/>
      <c r="CC2298" s="101"/>
      <c r="CD2298" s="101"/>
      <c r="CE2298" s="101"/>
      <c r="CF2298" s="101"/>
      <c r="CG2298" s="37" t="e">
        <f>VLOOKUP(Table_1[[#This Row],[EAN]],'[1]Planilha1'!$E:$R,13,0)</f>
        <v>#N/A</v>
      </c>
      <c r="CI2298" s="188">
        <f>IF(Table_1[[#This Row],[STATUS MERCADO]]="GO",Table_1[[#This Row],[M. BRUTA TOTAL]],0)</f>
        <v>0</v>
      </c>
      <c r="CJ2298" s="188">
        <f>IF(Table_1[[#This Row],[STATUS MERCADO]]="GO",Table_1[[#This Row],[PV UNIT. REALIZADO]]*Table_1[[#This Row],[QUANTIDADE]],0)</f>
        <v>0</v>
      </c>
    </row>
    <row r="2299" ht="15" hidden="1">
      <c r="A2299" s="7"/>
      <c r="B2299" s="84" t="s">
        <v>400</v>
      </c>
      <c r="C2299" s="75">
        <v>223985</v>
      </c>
      <c r="D2299" s="75">
        <v>3108854</v>
      </c>
      <c r="E2299" s="85">
        <v>7891035991127</v>
      </c>
      <c r="F2299" s="86" t="s">
        <v>2643</v>
      </c>
      <c r="G2299" s="75" t="s">
        <v>15</v>
      </c>
      <c r="H2299" s="75">
        <v>1150</v>
      </c>
      <c r="I2299" s="87" t="s">
        <v>1577</v>
      </c>
      <c r="J2299" s="75" t="s">
        <v>1578</v>
      </c>
      <c r="K2299" s="88" t="s">
        <v>1177</v>
      </c>
      <c r="L2299" s="88">
        <v>144</v>
      </c>
      <c r="M2299" s="88">
        <v>0</v>
      </c>
      <c r="N2299" s="75" t="s">
        <v>85</v>
      </c>
      <c r="O2299" s="75" t="s">
        <v>1739</v>
      </c>
      <c r="P2299" s="89"/>
      <c r="Q2299" s="90">
        <f>(17/100+7.6/100+1.65/100)*P2299</f>
        <v>0</v>
      </c>
      <c r="R2299" s="90"/>
      <c r="S2299" s="90"/>
      <c r="T2299" s="90"/>
      <c r="U2299" s="90"/>
      <c r="V2299" s="90">
        <f>+P2299-Q2299+R2299+S2299+T2299+U2299</f>
        <v>0</v>
      </c>
      <c r="W2299" s="91">
        <f>(1.02/100)</f>
        <v>1.02E-2</v>
      </c>
      <c r="X2299" s="91">
        <v>4.8E-3</v>
      </c>
      <c r="Y2299" s="91">
        <v>0.17</v>
      </c>
      <c r="Z2299" s="91">
        <v>1.65E-2</v>
      </c>
      <c r="AA2299" s="91">
        <v>7.6E-2</v>
      </c>
      <c r="AB2299" s="91">
        <f>SUM(W2299:AA2299)</f>
        <v>0.2775</v>
      </c>
      <c r="AC2299" s="75">
        <v>12</v>
      </c>
      <c r="AD2299" s="92">
        <f>IF(AL2299="","",+AC2299*AL2299)</f>
      </c>
      <c r="AE2299" s="93">
        <f>IF(AL2299="","",+AL2299*AB2299)</f>
      </c>
      <c r="AF2299" s="92">
        <f>IF(AL2299="","",+AL2299-AE2299)</f>
      </c>
      <c r="AG2299" s="93">
        <f>+V2299</f>
        <v>0</v>
      </c>
      <c r="AH2299" s="92">
        <f>IF(AF2299="","",+AF2299-AG2299)</f>
      </c>
      <c r="AI2299" s="92">
        <f>IF(AH2299="","",+AH2299*AC2299)</f>
      </c>
      <c r="AJ2299" s="93"/>
      <c r="AK2299" s="94">
        <v>0.33</v>
      </c>
      <c r="AL2299" s="93">
        <f>IF(V2299=0,"",V2299/(1-AB2299-AK2299))</f>
      </c>
      <c r="AM2299" s="95">
        <v>0.33</v>
      </c>
      <c r="AN2299" s="93">
        <f>IF(V2299=0,"",V2299/(1-AB2299-AM2299))</f>
      </c>
      <c r="AO2299" s="96">
        <v>1.2</v>
      </c>
      <c r="AP2299" s="93">
        <f>IF(BD!AJ2299="","",BD!AJ2299*BD!AO2299)</f>
      </c>
      <c r="AQ2299" s="91">
        <f>BD!AM2299/BD!AK2299-1</f>
        <v>0</v>
      </c>
      <c r="AR2299" s="91">
        <f>IF(BD!AN2299="","",IF(BD!AJ2299="","",BD!AN2299/BD!AJ2299-1))</f>
      </c>
      <c r="AS2299" s="91">
        <f>IF(BD!AN2299="","",IF(BD!AN2299&lt;BD!AL2299,"ABAIXO DA META","DENTRO DA META"))</f>
      </c>
      <c r="AT2299" s="91" t="str">
        <f>IF(BD!AJ2299="","EM ANÁLISE",IF(BD!AP2299&gt;=BD!AN2299,"GO", "NO GO"))</f>
        <v>EM ANÁLISE</v>
      </c>
      <c r="AU2299" s="97">
        <f>IF(AN2299="","",+BD!$AN2299-AJ2299)</f>
      </c>
      <c r="AV2299" s="98"/>
      <c r="AW2299" s="90">
        <f>BD!P2299*BD!AC2299</f>
        <v>0</v>
      </c>
      <c r="AX2299" s="90">
        <f>BD!V2299*BD!AC2299</f>
        <v>0</v>
      </c>
      <c r="AY2299" s="90">
        <f>IF(BD!AN2299="","",BD!AN2299*BD!AC2299)</f>
      </c>
      <c r="AZ2299" s="75" t="s">
        <v>123</v>
      </c>
      <c r="BA2299" s="75"/>
      <c r="BB2299" s="75"/>
      <c r="BC2299" s="75"/>
      <c r="BD2299" s="104"/>
      <c r="BE2299" s="104"/>
      <c r="BF2299" s="101"/>
      <c r="BG2299" s="101"/>
      <c r="BH2299" s="101"/>
      <c r="BI2299" s="101"/>
      <c r="BJ2299" s="101"/>
      <c r="BK2299" s="101"/>
      <c r="BL2299" s="101"/>
      <c r="BM2299" s="101"/>
      <c r="BN2299" s="101"/>
      <c r="BO2299" s="103"/>
      <c r="BP2299" s="101"/>
      <c r="BQ2299" s="101"/>
      <c r="BR2299" s="101"/>
      <c r="BS2299" s="101"/>
      <c r="BT2299" s="101"/>
      <c r="BU2299" s="101"/>
      <c r="BV2299" s="101"/>
      <c r="BW2299" s="101"/>
      <c r="BX2299" s="101"/>
      <c r="BY2299" s="101"/>
      <c r="BZ2299" s="101"/>
      <c r="CA2299" s="101"/>
      <c r="CB2299" s="101"/>
      <c r="CC2299" s="101"/>
      <c r="CD2299" s="101"/>
      <c r="CE2299" s="101"/>
      <c r="CF2299" s="101"/>
      <c r="CG2299" s="37" t="e">
        <f>VLOOKUP(Table_1[[#This Row],[EAN]],'[1]Planilha1'!$E:$R,13,0)</f>
        <v>#N/A</v>
      </c>
      <c r="CI2299" s="188">
        <f>IF(Table_1[[#This Row],[STATUS MERCADO]]="GO",Table_1[[#This Row],[M. BRUTA TOTAL]],0)</f>
        <v>0</v>
      </c>
      <c r="CJ2299" s="188">
        <f>IF(Table_1[[#This Row],[STATUS MERCADO]]="GO",Table_1[[#This Row],[PV UNIT. REALIZADO]]*Table_1[[#This Row],[QUANTIDADE]],0)</f>
        <v>0</v>
      </c>
    </row>
    <row r="2300" ht="15" hidden="1">
      <c r="A2300" s="7"/>
      <c r="B2300" s="84" t="s">
        <v>400</v>
      </c>
      <c r="C2300" s="75">
        <v>223986</v>
      </c>
      <c r="D2300" s="75">
        <v>3054778</v>
      </c>
      <c r="E2300" s="85">
        <v>7891035990472</v>
      </c>
      <c r="F2300" s="86" t="s">
        <v>2644</v>
      </c>
      <c r="G2300" s="75" t="s">
        <v>15</v>
      </c>
      <c r="H2300" s="75">
        <v>1150</v>
      </c>
      <c r="I2300" s="87" t="s">
        <v>1577</v>
      </c>
      <c r="J2300" s="75" t="s">
        <v>2596</v>
      </c>
      <c r="K2300" s="88" t="s">
        <v>1177</v>
      </c>
      <c r="L2300" s="88">
        <v>12</v>
      </c>
      <c r="M2300" s="88">
        <v>0</v>
      </c>
      <c r="N2300" s="75" t="s">
        <v>85</v>
      </c>
      <c r="O2300" s="75" t="s">
        <v>1739</v>
      </c>
      <c r="P2300" s="89"/>
      <c r="Q2300" s="90">
        <f>(17/100+7.6/100+1.65/100)*P2300</f>
        <v>0</v>
      </c>
      <c r="R2300" s="90"/>
      <c r="S2300" s="90"/>
      <c r="T2300" s="90"/>
      <c r="U2300" s="90"/>
      <c r="V2300" s="90">
        <f>+P2300-Q2300+R2300+S2300+T2300+U2300</f>
        <v>0</v>
      </c>
      <c r="W2300" s="91">
        <f>(1.02/100)</f>
        <v>1.02E-2</v>
      </c>
      <c r="X2300" s="91">
        <v>4.8E-3</v>
      </c>
      <c r="Y2300" s="91">
        <v>0.17</v>
      </c>
      <c r="Z2300" s="91">
        <v>1.65E-2</v>
      </c>
      <c r="AA2300" s="91">
        <v>7.6E-2</v>
      </c>
      <c r="AB2300" s="91">
        <f>SUM(W2300:AA2300)</f>
        <v>0.2775</v>
      </c>
      <c r="AC2300" s="75">
        <v>12</v>
      </c>
      <c r="AD2300" s="92">
        <f>IF(AL2300="","",+AC2300*AL2300)</f>
      </c>
      <c r="AE2300" s="93">
        <f>IF(AL2300="","",+AL2300*AB2300)</f>
      </c>
      <c r="AF2300" s="92">
        <f>IF(AL2300="","",+AL2300-AE2300)</f>
      </c>
      <c r="AG2300" s="93">
        <f>+V2300</f>
        <v>0</v>
      </c>
      <c r="AH2300" s="92">
        <f>IF(AF2300="","",+AF2300-AG2300)</f>
      </c>
      <c r="AI2300" s="92">
        <f>IF(AH2300="","",+AH2300*AC2300)</f>
      </c>
      <c r="AJ2300" s="93"/>
      <c r="AK2300" s="94">
        <v>0.33</v>
      </c>
      <c r="AL2300" s="93">
        <f>IF(V2300=0,"",V2300/(1-AB2300-AK2300))</f>
      </c>
      <c r="AM2300" s="95">
        <v>0.33</v>
      </c>
      <c r="AN2300" s="93">
        <f>IF(V2300=0,"",V2300/(1-AB2300-AM2300))</f>
      </c>
      <c r="AO2300" s="96">
        <v>1.2</v>
      </c>
      <c r="AP2300" s="93">
        <f>IF(BD!AJ2300="","",BD!AJ2300*BD!AO2300)</f>
      </c>
      <c r="AQ2300" s="91">
        <f>BD!AM2300/BD!AK2300-1</f>
        <v>0</v>
      </c>
      <c r="AR2300" s="91">
        <f>IF(BD!AN2300="","",IF(BD!AJ2300="","",BD!AN2300/BD!AJ2300-1))</f>
      </c>
      <c r="AS2300" s="91">
        <f>IF(BD!AN2300="","",IF(BD!AN2300&lt;BD!AL2300,"ABAIXO DA META","DENTRO DA META"))</f>
      </c>
      <c r="AT2300" s="91" t="str">
        <f>IF(BD!AJ2300="","EM ANÁLISE",IF(BD!AP2300&gt;=BD!AN2300,"GO", "NO GO"))</f>
        <v>EM ANÁLISE</v>
      </c>
      <c r="AU2300" s="97">
        <f>IF(AN2300="","",+BD!$AN2300-AJ2300)</f>
      </c>
      <c r="AV2300" s="98"/>
      <c r="AW2300" s="90">
        <f>BD!P2300*BD!AC2300</f>
        <v>0</v>
      </c>
      <c r="AX2300" s="90">
        <f>BD!V2300*BD!AC2300</f>
        <v>0</v>
      </c>
      <c r="AY2300" s="90">
        <f>IF(BD!AN2300="","",BD!AN2300*BD!AC2300)</f>
      </c>
      <c r="AZ2300" s="75" t="s">
        <v>123</v>
      </c>
      <c r="BA2300" s="75"/>
      <c r="BB2300" s="75"/>
      <c r="BC2300" s="75"/>
      <c r="BD2300" s="104"/>
      <c r="BE2300" s="104"/>
      <c r="BF2300" s="101"/>
      <c r="BG2300" s="101"/>
      <c r="BH2300" s="101"/>
      <c r="BI2300" s="101"/>
      <c r="BJ2300" s="101"/>
      <c r="BK2300" s="101"/>
      <c r="BL2300" s="101"/>
      <c r="BM2300" s="101"/>
      <c r="BN2300" s="101"/>
      <c r="BO2300" s="103"/>
      <c r="BP2300" s="101"/>
      <c r="BQ2300" s="101"/>
      <c r="BR2300" s="101"/>
      <c r="BS2300" s="101"/>
      <c r="BT2300" s="101"/>
      <c r="BU2300" s="101"/>
      <c r="BV2300" s="101"/>
      <c r="BW2300" s="101"/>
      <c r="BX2300" s="101"/>
      <c r="BY2300" s="101"/>
      <c r="BZ2300" s="101"/>
      <c r="CA2300" s="101"/>
      <c r="CB2300" s="101"/>
      <c r="CC2300" s="101"/>
      <c r="CD2300" s="101"/>
      <c r="CE2300" s="101"/>
      <c r="CF2300" s="101"/>
      <c r="CG2300" s="37" t="e">
        <f>VLOOKUP(Table_1[[#This Row],[EAN]],'[1]Planilha1'!$E:$R,13,0)</f>
        <v>#N/A</v>
      </c>
      <c r="CI2300" s="188">
        <f>IF(Table_1[[#This Row],[STATUS MERCADO]]="GO",Table_1[[#This Row],[M. BRUTA TOTAL]],0)</f>
        <v>0</v>
      </c>
      <c r="CJ2300" s="188">
        <f>IF(Table_1[[#This Row],[STATUS MERCADO]]="GO",Table_1[[#This Row],[PV UNIT. REALIZADO]]*Table_1[[#This Row],[QUANTIDADE]],0)</f>
        <v>0</v>
      </c>
    </row>
    <row r="2301" ht="15" hidden="1">
      <c r="A2301" s="7"/>
      <c r="B2301" s="84" t="s">
        <v>400</v>
      </c>
      <c r="C2301" s="75">
        <v>223987</v>
      </c>
      <c r="D2301" s="75">
        <v>3129385</v>
      </c>
      <c r="E2301" s="85">
        <v>7891035000423</v>
      </c>
      <c r="F2301" s="86" t="s">
        <v>2645</v>
      </c>
      <c r="G2301" s="75" t="s">
        <v>15</v>
      </c>
      <c r="H2301" s="75">
        <v>1150</v>
      </c>
      <c r="I2301" s="87" t="s">
        <v>1577</v>
      </c>
      <c r="J2301" s="75" t="s">
        <v>1578</v>
      </c>
      <c r="K2301" s="88" t="s">
        <v>1177</v>
      </c>
      <c r="L2301" s="88">
        <v>24</v>
      </c>
      <c r="M2301" s="88">
        <v>0</v>
      </c>
      <c r="N2301" s="75" t="s">
        <v>85</v>
      </c>
      <c r="O2301" s="75" t="s">
        <v>1739</v>
      </c>
      <c r="P2301" s="89"/>
      <c r="Q2301" s="90">
        <f>(17/100+7.6/100+1.65/100)*P2301</f>
        <v>0</v>
      </c>
      <c r="R2301" s="90"/>
      <c r="S2301" s="90"/>
      <c r="T2301" s="90"/>
      <c r="U2301" s="90"/>
      <c r="V2301" s="90">
        <f>+P2301-Q2301+R2301+S2301+T2301+U2301</f>
        <v>0</v>
      </c>
      <c r="W2301" s="91">
        <f>(1.02/100)</f>
        <v>1.02E-2</v>
      </c>
      <c r="X2301" s="91">
        <v>4.8E-3</v>
      </c>
      <c r="Y2301" s="91">
        <v>0.17</v>
      </c>
      <c r="Z2301" s="91">
        <v>1.65E-2</v>
      </c>
      <c r="AA2301" s="91">
        <v>7.6E-2</v>
      </c>
      <c r="AB2301" s="91">
        <f>SUM(W2301:AA2301)</f>
        <v>0.2775</v>
      </c>
      <c r="AC2301" s="75">
        <v>12</v>
      </c>
      <c r="AD2301" s="92">
        <f>IF(AL2301="","",+AC2301*AL2301)</f>
      </c>
      <c r="AE2301" s="93">
        <f>IF(AL2301="","",+AL2301*AB2301)</f>
      </c>
      <c r="AF2301" s="92">
        <f>IF(AL2301="","",+AL2301-AE2301)</f>
      </c>
      <c r="AG2301" s="93">
        <f>+V2301</f>
        <v>0</v>
      </c>
      <c r="AH2301" s="92">
        <f>IF(AF2301="","",+AF2301-AG2301)</f>
      </c>
      <c r="AI2301" s="92">
        <f>IF(AH2301="","",+AH2301*AC2301)</f>
      </c>
      <c r="AJ2301" s="93"/>
      <c r="AK2301" s="94">
        <v>0.33</v>
      </c>
      <c r="AL2301" s="93">
        <f>IF(V2301=0,"",V2301/(1-AB2301-AK2301))</f>
      </c>
      <c r="AM2301" s="95">
        <v>0.33</v>
      </c>
      <c r="AN2301" s="93">
        <f>IF(V2301=0,"",V2301/(1-AB2301-AM2301))</f>
      </c>
      <c r="AO2301" s="96">
        <v>1.2</v>
      </c>
      <c r="AP2301" s="93">
        <f>IF(BD!AJ2301="","",BD!AJ2301*BD!AO2301)</f>
      </c>
      <c r="AQ2301" s="91">
        <f>BD!AM2301/BD!AK2301-1</f>
        <v>0</v>
      </c>
      <c r="AR2301" s="91">
        <f>IF(BD!AN2301="","",IF(BD!AJ2301="","",BD!AN2301/BD!AJ2301-1))</f>
      </c>
      <c r="AS2301" s="91">
        <f>IF(BD!AN2301="","",IF(BD!AN2301&lt;BD!AL2301,"ABAIXO DA META","DENTRO DA META"))</f>
      </c>
      <c r="AT2301" s="91" t="str">
        <f>IF(BD!AJ2301="","EM ANÁLISE",IF(BD!AP2301&gt;=BD!AN2301,"GO", "NO GO"))</f>
        <v>EM ANÁLISE</v>
      </c>
      <c r="AU2301" s="97">
        <f>IF(AN2301="","",+BD!$AN2301-AJ2301)</f>
      </c>
      <c r="AV2301" s="98"/>
      <c r="AW2301" s="90">
        <f>BD!P2301*BD!AC2301</f>
        <v>0</v>
      </c>
      <c r="AX2301" s="90">
        <f>BD!V2301*BD!AC2301</f>
        <v>0</v>
      </c>
      <c r="AY2301" s="90">
        <f>IF(BD!AN2301="","",BD!AN2301*BD!AC2301)</f>
      </c>
      <c r="AZ2301" s="75" t="s">
        <v>123</v>
      </c>
      <c r="BA2301" s="75"/>
      <c r="BB2301" s="75"/>
      <c r="BC2301" s="75"/>
      <c r="BD2301" s="104"/>
      <c r="BE2301" s="104"/>
      <c r="BF2301" s="101"/>
      <c r="BG2301" s="101"/>
      <c r="BH2301" s="101"/>
      <c r="BI2301" s="101"/>
      <c r="BJ2301" s="101"/>
      <c r="BK2301" s="101"/>
      <c r="BL2301" s="101"/>
      <c r="BM2301" s="101"/>
      <c r="BN2301" s="101"/>
      <c r="BO2301" s="103"/>
      <c r="BP2301" s="101"/>
      <c r="BQ2301" s="101"/>
      <c r="BR2301" s="101"/>
      <c r="BS2301" s="101"/>
      <c r="BT2301" s="101"/>
      <c r="BU2301" s="101"/>
      <c r="BV2301" s="101"/>
      <c r="BW2301" s="101"/>
      <c r="BX2301" s="101"/>
      <c r="BY2301" s="101"/>
      <c r="BZ2301" s="101"/>
      <c r="CA2301" s="101"/>
      <c r="CB2301" s="101"/>
      <c r="CC2301" s="101"/>
      <c r="CD2301" s="101"/>
      <c r="CE2301" s="101"/>
      <c r="CF2301" s="101"/>
      <c r="CG2301" s="37" t="e">
        <f>VLOOKUP(Table_1[[#This Row],[EAN]],'[1]Planilha1'!$E:$R,13,0)</f>
        <v>#N/A</v>
      </c>
      <c r="CI2301" s="188">
        <f>IF(Table_1[[#This Row],[STATUS MERCADO]]="GO",Table_1[[#This Row],[M. BRUTA TOTAL]],0)</f>
        <v>0</v>
      </c>
      <c r="CJ2301" s="188">
        <f>IF(Table_1[[#This Row],[STATUS MERCADO]]="GO",Table_1[[#This Row],[PV UNIT. REALIZADO]]*Table_1[[#This Row],[QUANTIDADE]],0)</f>
        <v>0</v>
      </c>
    </row>
    <row r="2302" ht="15" hidden="1">
      <c r="A2302" s="7"/>
      <c r="B2302" s="84" t="s">
        <v>400</v>
      </c>
      <c r="C2302" s="75">
        <v>223988</v>
      </c>
      <c r="D2302" s="75">
        <v>3086069</v>
      </c>
      <c r="E2302" s="85">
        <v>7891035990861</v>
      </c>
      <c r="F2302" s="86" t="s">
        <v>2646</v>
      </c>
      <c r="G2302" s="75" t="s">
        <v>15</v>
      </c>
      <c r="H2302" s="75">
        <v>1150</v>
      </c>
      <c r="I2302" s="87" t="s">
        <v>1577</v>
      </c>
      <c r="J2302" s="75" t="s">
        <v>1578</v>
      </c>
      <c r="K2302" s="88" t="s">
        <v>1177</v>
      </c>
      <c r="L2302" s="88">
        <v>48</v>
      </c>
      <c r="M2302" s="88">
        <v>0</v>
      </c>
      <c r="N2302" s="75" t="s">
        <v>85</v>
      </c>
      <c r="O2302" s="75" t="s">
        <v>1739</v>
      </c>
      <c r="P2302" s="89"/>
      <c r="Q2302" s="90">
        <f>(17/100+7.6/100+1.65/100)*P2302</f>
        <v>0</v>
      </c>
      <c r="R2302" s="90"/>
      <c r="S2302" s="90"/>
      <c r="T2302" s="90"/>
      <c r="U2302" s="90"/>
      <c r="V2302" s="90">
        <f>+P2302-Q2302+R2302+S2302+T2302+U2302</f>
        <v>0</v>
      </c>
      <c r="W2302" s="91">
        <f>(1.02/100)</f>
        <v>1.02E-2</v>
      </c>
      <c r="X2302" s="91">
        <v>4.8E-3</v>
      </c>
      <c r="Y2302" s="91">
        <v>0.17</v>
      </c>
      <c r="Z2302" s="91">
        <v>1.65E-2</v>
      </c>
      <c r="AA2302" s="91">
        <v>7.6E-2</v>
      </c>
      <c r="AB2302" s="91">
        <f>SUM(W2302:AA2302)</f>
        <v>0.2775</v>
      </c>
      <c r="AC2302" s="75">
        <v>12</v>
      </c>
      <c r="AD2302" s="92">
        <f>IF(AL2302="","",+AC2302*AL2302)</f>
      </c>
      <c r="AE2302" s="93">
        <f>IF(AL2302="","",+AL2302*AB2302)</f>
      </c>
      <c r="AF2302" s="92">
        <f>IF(AL2302="","",+AL2302-AE2302)</f>
      </c>
      <c r="AG2302" s="93">
        <f>+V2302</f>
        <v>0</v>
      </c>
      <c r="AH2302" s="92">
        <f>IF(AF2302="","",+AF2302-AG2302)</f>
      </c>
      <c r="AI2302" s="92">
        <f>IF(AH2302="","",+AH2302*AC2302)</f>
      </c>
      <c r="AJ2302" s="93"/>
      <c r="AK2302" s="94">
        <v>0.33</v>
      </c>
      <c r="AL2302" s="93">
        <f>IF(V2302=0,"",V2302/(1-AB2302-AK2302))</f>
      </c>
      <c r="AM2302" s="95">
        <v>0.33</v>
      </c>
      <c r="AN2302" s="93">
        <f>IF(V2302=0,"",V2302/(1-AB2302-AM2302))</f>
      </c>
      <c r="AO2302" s="96">
        <v>1.2</v>
      </c>
      <c r="AP2302" s="93">
        <f>IF(BD!AJ2302="","",BD!AJ2302*BD!AO2302)</f>
      </c>
      <c r="AQ2302" s="91">
        <f>BD!AM2302/BD!AK2302-1</f>
        <v>0</v>
      </c>
      <c r="AR2302" s="91">
        <f>IF(BD!AN2302="","",IF(BD!AJ2302="","",BD!AN2302/BD!AJ2302-1))</f>
      </c>
      <c r="AS2302" s="91">
        <f>IF(BD!AN2302="","",IF(BD!AN2302&lt;BD!AL2302,"ABAIXO DA META","DENTRO DA META"))</f>
      </c>
      <c r="AT2302" s="91" t="str">
        <f>IF(BD!AJ2302="","EM ANÁLISE",IF(BD!AP2302&gt;=BD!AN2302,"GO", "NO GO"))</f>
        <v>EM ANÁLISE</v>
      </c>
      <c r="AU2302" s="97">
        <f>IF(AN2302="","",+BD!$AN2302-AJ2302)</f>
      </c>
      <c r="AV2302" s="98"/>
      <c r="AW2302" s="90">
        <f>BD!P2302*BD!AC2302</f>
        <v>0</v>
      </c>
      <c r="AX2302" s="90">
        <f>BD!V2302*BD!AC2302</f>
        <v>0</v>
      </c>
      <c r="AY2302" s="90">
        <f>IF(BD!AN2302="","",BD!AN2302*BD!AC2302)</f>
      </c>
      <c r="AZ2302" s="75" t="s">
        <v>123</v>
      </c>
      <c r="BA2302" s="75"/>
      <c r="BB2302" s="75"/>
      <c r="BC2302" s="75"/>
      <c r="BD2302" s="104"/>
      <c r="BE2302" s="104"/>
      <c r="BF2302" s="101"/>
      <c r="BG2302" s="101"/>
      <c r="BH2302" s="101"/>
      <c r="BI2302" s="101"/>
      <c r="BJ2302" s="101"/>
      <c r="BK2302" s="101"/>
      <c r="BL2302" s="101"/>
      <c r="BM2302" s="101"/>
      <c r="BN2302" s="101"/>
      <c r="BO2302" s="103"/>
      <c r="BP2302" s="101"/>
      <c r="BQ2302" s="101"/>
      <c r="BR2302" s="101"/>
      <c r="BS2302" s="101"/>
      <c r="BT2302" s="101"/>
      <c r="BU2302" s="101"/>
      <c r="BV2302" s="101"/>
      <c r="BW2302" s="101"/>
      <c r="BX2302" s="101"/>
      <c r="BY2302" s="101"/>
      <c r="BZ2302" s="101"/>
      <c r="CA2302" s="101"/>
      <c r="CB2302" s="101"/>
      <c r="CC2302" s="101"/>
      <c r="CD2302" s="101"/>
      <c r="CE2302" s="101"/>
      <c r="CF2302" s="101"/>
      <c r="CG2302" s="37" t="e">
        <f>VLOOKUP(Table_1[[#This Row],[EAN]],'[1]Planilha1'!$E:$R,13,0)</f>
        <v>#N/A</v>
      </c>
      <c r="CI2302" s="188">
        <f>IF(Table_1[[#This Row],[STATUS MERCADO]]="GO",Table_1[[#This Row],[M. BRUTA TOTAL]],0)</f>
        <v>0</v>
      </c>
      <c r="CJ2302" s="188">
        <f>IF(Table_1[[#This Row],[STATUS MERCADO]]="GO",Table_1[[#This Row],[PV UNIT. REALIZADO]]*Table_1[[#This Row],[QUANTIDADE]],0)</f>
        <v>0</v>
      </c>
    </row>
    <row r="2303" ht="15" hidden="1">
      <c r="A2303" s="7"/>
      <c r="B2303" s="84" t="s">
        <v>400</v>
      </c>
      <c r="C2303" s="75">
        <v>223989</v>
      </c>
      <c r="D2303" s="75" t="s">
        <v>2647</v>
      </c>
      <c r="E2303" s="85">
        <v>7898930672434</v>
      </c>
      <c r="F2303" s="86" t="s">
        <v>2648</v>
      </c>
      <c r="G2303" s="75" t="s">
        <v>12</v>
      </c>
      <c r="H2303" s="75">
        <v>3370</v>
      </c>
      <c r="I2303" s="87" t="s">
        <v>1551</v>
      </c>
      <c r="J2303" s="75" t="s">
        <v>2649</v>
      </c>
      <c r="K2303" s="88" t="s">
        <v>84</v>
      </c>
      <c r="L2303" s="88">
        <v>1</v>
      </c>
      <c r="M2303" s="88">
        <v>0</v>
      </c>
      <c r="N2303" s="75" t="s">
        <v>85</v>
      </c>
      <c r="O2303" s="75" t="s">
        <v>2650</v>
      </c>
      <c r="P2303" s="89"/>
      <c r="Q2303" s="90">
        <f>(17/100+7.6/100+1.65/100)*P2303</f>
        <v>0</v>
      </c>
      <c r="R2303" s="90"/>
      <c r="S2303" s="90"/>
      <c r="T2303" s="90"/>
      <c r="U2303" s="90"/>
      <c r="V2303" s="90">
        <f>+P2303-Q2303+R2303+S2303+T2303+U2303</f>
        <v>0</v>
      </c>
      <c r="W2303" s="91">
        <f>(1.02/100)</f>
        <v>1.02E-2</v>
      </c>
      <c r="X2303" s="91">
        <v>4.8E-3</v>
      </c>
      <c r="Y2303" s="91">
        <v>0.17</v>
      </c>
      <c r="Z2303" s="91">
        <v>1.65E-2</v>
      </c>
      <c r="AA2303" s="91">
        <v>7.6E-2</v>
      </c>
      <c r="AB2303" s="91">
        <f>SUM(W2303:AA2303)</f>
        <v>0.2775</v>
      </c>
      <c r="AC2303" s="75">
        <v>12</v>
      </c>
      <c r="AD2303" s="92">
        <f>IF(AL2303="","",+AC2303*AL2303)</f>
      </c>
      <c r="AE2303" s="93">
        <f>IF(AL2303="","",+AL2303*AB2303)</f>
      </c>
      <c r="AF2303" s="92">
        <f>IF(AL2303="","",+AL2303-AE2303)</f>
      </c>
      <c r="AG2303" s="93">
        <f>+V2303</f>
        <v>0</v>
      </c>
      <c r="AH2303" s="92">
        <f>IF(AF2303="","",+AF2303-AG2303)</f>
      </c>
      <c r="AI2303" s="92">
        <f>IF(AH2303="","",+AH2303*AC2303)</f>
      </c>
      <c r="AJ2303" s="93"/>
      <c r="AK2303" s="94">
        <v>0.33</v>
      </c>
      <c r="AL2303" s="93">
        <f>IF(V2303=0,"",V2303/(1-AB2303-AK2303))</f>
      </c>
      <c r="AM2303" s="95">
        <v>0.33</v>
      </c>
      <c r="AN2303" s="93">
        <f>IF(V2303=0,"",V2303/(1-AB2303-AM2303))</f>
      </c>
      <c r="AO2303" s="96">
        <v>1.2</v>
      </c>
      <c r="AP2303" s="93">
        <f>IF(BD!AJ2303="","",BD!AJ2303*BD!AO2303)</f>
      </c>
      <c r="AQ2303" s="91">
        <f>BD!AM2303/BD!AK2303-1</f>
        <v>0</v>
      </c>
      <c r="AR2303" s="91">
        <f>IF(BD!AN2303="","",IF(BD!AJ2303="","",BD!AN2303/BD!AJ2303-1))</f>
      </c>
      <c r="AS2303" s="91">
        <f>IF(BD!AN2303="","",IF(BD!AN2303&lt;BD!AL2303,"ABAIXO DA META","DENTRO DA META"))</f>
      </c>
      <c r="AT2303" s="91" t="str">
        <f>IF(BD!AJ2303="","EM ANÁLISE",IF(BD!AP2303&gt;=BD!AN2303,"GO", "NO GO"))</f>
        <v>EM ANÁLISE</v>
      </c>
      <c r="AU2303" s="97">
        <f>IF(AN2303="","",+BD!$AN2303-AJ2303)</f>
      </c>
      <c r="AV2303" s="98"/>
      <c r="AW2303" s="90">
        <f>BD!P2303*BD!AC2303</f>
        <v>0</v>
      </c>
      <c r="AX2303" s="90">
        <f>BD!V2303*BD!AC2303</f>
        <v>0</v>
      </c>
      <c r="AY2303" s="90">
        <f>IF(BD!AN2303="","",BD!AN2303*BD!AC2303)</f>
      </c>
      <c r="AZ2303" s="75" t="s">
        <v>123</v>
      </c>
      <c r="BA2303" s="75"/>
      <c r="BB2303" s="75"/>
      <c r="BC2303" s="75"/>
      <c r="BD2303" s="104"/>
      <c r="BE2303" s="104"/>
      <c r="BF2303" s="101"/>
      <c r="BG2303" s="101"/>
      <c r="BH2303" s="101"/>
      <c r="BI2303" s="101"/>
      <c r="BJ2303" s="101"/>
      <c r="BK2303" s="101"/>
      <c r="BL2303" s="101"/>
      <c r="BM2303" s="101"/>
      <c r="BN2303" s="101"/>
      <c r="BO2303" s="103"/>
      <c r="BP2303" s="101"/>
      <c r="BQ2303" s="101"/>
      <c r="BR2303" s="101"/>
      <c r="BS2303" s="101"/>
      <c r="BT2303" s="101"/>
      <c r="BU2303" s="101"/>
      <c r="BV2303" s="101"/>
      <c r="BW2303" s="101"/>
      <c r="BX2303" s="101"/>
      <c r="BY2303" s="101"/>
      <c r="BZ2303" s="101"/>
      <c r="CA2303" s="101"/>
      <c r="CB2303" s="101"/>
      <c r="CC2303" s="101"/>
      <c r="CD2303" s="101"/>
      <c r="CE2303" s="101"/>
      <c r="CF2303" s="101"/>
      <c r="CG2303" s="37" t="e">
        <f>VLOOKUP(Table_1[[#This Row],[EAN]],'[1]Planilha1'!$E:$R,13,0)</f>
        <v>#N/A</v>
      </c>
      <c r="CI2303" s="188">
        <f>IF(Table_1[[#This Row],[STATUS MERCADO]]="GO",Table_1[[#This Row],[M. BRUTA TOTAL]],0)</f>
        <v>0</v>
      </c>
      <c r="CJ2303" s="188">
        <f>IF(Table_1[[#This Row],[STATUS MERCADO]]="GO",Table_1[[#This Row],[PV UNIT. REALIZADO]]*Table_1[[#This Row],[QUANTIDADE]],0)</f>
        <v>0</v>
      </c>
    </row>
    <row r="2304" ht="15" hidden="1">
      <c r="A2304" s="7"/>
      <c r="B2304" s="84" t="s">
        <v>400</v>
      </c>
      <c r="C2304" s="75">
        <v>223990</v>
      </c>
      <c r="D2304" s="75" t="s">
        <v>2651</v>
      </c>
      <c r="E2304" s="85">
        <v>7898930672441</v>
      </c>
      <c r="F2304" s="86" t="s">
        <v>2652</v>
      </c>
      <c r="G2304" s="75" t="s">
        <v>12</v>
      </c>
      <c r="H2304" s="75">
        <v>3370</v>
      </c>
      <c r="I2304" s="87" t="s">
        <v>1551</v>
      </c>
      <c r="J2304" s="75" t="s">
        <v>2649</v>
      </c>
      <c r="K2304" s="88" t="s">
        <v>84</v>
      </c>
      <c r="L2304" s="88">
        <v>1</v>
      </c>
      <c r="M2304" s="88">
        <v>0</v>
      </c>
      <c r="N2304" s="75" t="s">
        <v>85</v>
      </c>
      <c r="O2304" s="75" t="s">
        <v>2650</v>
      </c>
      <c r="P2304" s="89"/>
      <c r="Q2304" s="90">
        <f>(17/100+7.6/100+1.65/100)*P2304</f>
        <v>0</v>
      </c>
      <c r="R2304" s="90"/>
      <c r="S2304" s="90"/>
      <c r="T2304" s="90"/>
      <c r="U2304" s="90"/>
      <c r="V2304" s="90">
        <f>+P2304-Q2304+R2304+S2304+T2304+U2304</f>
        <v>0</v>
      </c>
      <c r="W2304" s="91">
        <f>(1.02/100)</f>
        <v>1.02E-2</v>
      </c>
      <c r="X2304" s="91">
        <v>4.8E-3</v>
      </c>
      <c r="Y2304" s="91">
        <v>0.17</v>
      </c>
      <c r="Z2304" s="91">
        <v>1.65E-2</v>
      </c>
      <c r="AA2304" s="91">
        <v>7.6E-2</v>
      </c>
      <c r="AB2304" s="91">
        <f>SUM(W2304:AA2304)</f>
        <v>0.2775</v>
      </c>
      <c r="AC2304" s="75">
        <v>12</v>
      </c>
      <c r="AD2304" s="92">
        <f>IF(AL2304="","",+AC2304*AL2304)</f>
      </c>
      <c r="AE2304" s="93">
        <f>IF(AL2304="","",+AL2304*AB2304)</f>
      </c>
      <c r="AF2304" s="92">
        <f>IF(AL2304="","",+AL2304-AE2304)</f>
      </c>
      <c r="AG2304" s="93">
        <f>+V2304</f>
        <v>0</v>
      </c>
      <c r="AH2304" s="92">
        <f>IF(AF2304="","",+AF2304-AG2304)</f>
      </c>
      <c r="AI2304" s="92">
        <f>IF(AH2304="","",+AH2304*AC2304)</f>
      </c>
      <c r="AJ2304" s="93"/>
      <c r="AK2304" s="94">
        <v>0.33</v>
      </c>
      <c r="AL2304" s="93">
        <f>IF(V2304=0,"",V2304/(1-AB2304-AK2304))</f>
      </c>
      <c r="AM2304" s="95">
        <v>0.33</v>
      </c>
      <c r="AN2304" s="93">
        <f>IF(V2304=0,"",V2304/(1-AB2304-AM2304))</f>
      </c>
      <c r="AO2304" s="96">
        <v>1.2</v>
      </c>
      <c r="AP2304" s="93">
        <f>IF(BD!AJ2304="","",BD!AJ2304*BD!AO2304)</f>
      </c>
      <c r="AQ2304" s="91">
        <f>BD!AM2304/BD!AK2304-1</f>
        <v>0</v>
      </c>
      <c r="AR2304" s="91">
        <f>IF(BD!AN2304="","",IF(BD!AJ2304="","",BD!AN2304/BD!AJ2304-1))</f>
      </c>
      <c r="AS2304" s="91">
        <f>IF(BD!AN2304="","",IF(BD!AN2304&lt;BD!AL2304,"ABAIXO DA META","DENTRO DA META"))</f>
      </c>
      <c r="AT2304" s="91" t="str">
        <f>IF(BD!AJ2304="","EM ANÁLISE",IF(BD!AP2304&gt;=BD!AN2304,"GO", "NO GO"))</f>
        <v>EM ANÁLISE</v>
      </c>
      <c r="AU2304" s="97">
        <f>IF(AN2304="","",+BD!$AN2304-AJ2304)</f>
      </c>
      <c r="AV2304" s="98"/>
      <c r="AW2304" s="90">
        <f>BD!P2304*BD!AC2304</f>
        <v>0</v>
      </c>
      <c r="AX2304" s="90">
        <f>BD!V2304*BD!AC2304</f>
        <v>0</v>
      </c>
      <c r="AY2304" s="90">
        <f>IF(BD!AN2304="","",BD!AN2304*BD!AC2304)</f>
      </c>
      <c r="AZ2304" s="75" t="s">
        <v>123</v>
      </c>
      <c r="BA2304" s="75"/>
      <c r="BB2304" s="75"/>
      <c r="BC2304" s="75"/>
      <c r="BD2304" s="104"/>
      <c r="BE2304" s="104"/>
      <c r="BF2304" s="101"/>
      <c r="BG2304" s="101"/>
      <c r="BH2304" s="101"/>
      <c r="BI2304" s="101"/>
      <c r="BJ2304" s="101"/>
      <c r="BK2304" s="101"/>
      <c r="BL2304" s="101"/>
      <c r="BM2304" s="101"/>
      <c r="BN2304" s="101"/>
      <c r="BO2304" s="103"/>
      <c r="BP2304" s="101"/>
      <c r="BQ2304" s="101"/>
      <c r="BR2304" s="101"/>
      <c r="BS2304" s="101"/>
      <c r="BT2304" s="101"/>
      <c r="BU2304" s="101"/>
      <c r="BV2304" s="101"/>
      <c r="BW2304" s="101"/>
      <c r="BX2304" s="101"/>
      <c r="BY2304" s="101"/>
      <c r="BZ2304" s="101"/>
      <c r="CA2304" s="101"/>
      <c r="CB2304" s="101"/>
      <c r="CC2304" s="101"/>
      <c r="CD2304" s="101"/>
      <c r="CE2304" s="101"/>
      <c r="CF2304" s="101"/>
      <c r="CG2304" s="37" t="e">
        <f>VLOOKUP(Table_1[[#This Row],[EAN]],'[1]Planilha1'!$E:$R,13,0)</f>
        <v>#N/A</v>
      </c>
      <c r="CI2304" s="188">
        <f>IF(Table_1[[#This Row],[STATUS MERCADO]]="GO",Table_1[[#This Row],[M. BRUTA TOTAL]],0)</f>
        <v>0</v>
      </c>
      <c r="CJ2304" s="188">
        <f>IF(Table_1[[#This Row],[STATUS MERCADO]]="GO",Table_1[[#This Row],[PV UNIT. REALIZADO]]*Table_1[[#This Row],[QUANTIDADE]],0)</f>
        <v>0</v>
      </c>
    </row>
    <row r="2305" ht="15" hidden="1">
      <c r="A2305" s="7"/>
      <c r="B2305" s="84" t="s">
        <v>400</v>
      </c>
      <c r="C2305" s="75">
        <v>223991</v>
      </c>
      <c r="D2305" s="75" t="s">
        <v>2653</v>
      </c>
      <c r="E2305" s="85">
        <v>7898930672465</v>
      </c>
      <c r="F2305" s="86" t="s">
        <v>2654</v>
      </c>
      <c r="G2305" s="75" t="s">
        <v>12</v>
      </c>
      <c r="H2305" s="75">
        <v>3370</v>
      </c>
      <c r="I2305" s="87" t="s">
        <v>1551</v>
      </c>
      <c r="J2305" s="75" t="s">
        <v>2649</v>
      </c>
      <c r="K2305" s="88" t="s">
        <v>84</v>
      </c>
      <c r="L2305" s="88">
        <v>1</v>
      </c>
      <c r="M2305" s="88">
        <v>0</v>
      </c>
      <c r="N2305" s="75" t="s">
        <v>85</v>
      </c>
      <c r="O2305" s="75" t="s">
        <v>2650</v>
      </c>
      <c r="P2305" s="89"/>
      <c r="Q2305" s="90">
        <f>(17/100+7.6/100+1.65/100)*P2305</f>
        <v>0</v>
      </c>
      <c r="R2305" s="90"/>
      <c r="S2305" s="90"/>
      <c r="T2305" s="90"/>
      <c r="U2305" s="90"/>
      <c r="V2305" s="90">
        <f>+P2305-Q2305+R2305+S2305+T2305+U2305</f>
        <v>0</v>
      </c>
      <c r="W2305" s="91">
        <f>(1.02/100)</f>
        <v>1.02E-2</v>
      </c>
      <c r="X2305" s="91">
        <v>4.8E-3</v>
      </c>
      <c r="Y2305" s="91">
        <v>0.17</v>
      </c>
      <c r="Z2305" s="91">
        <v>1.65E-2</v>
      </c>
      <c r="AA2305" s="91">
        <v>7.6E-2</v>
      </c>
      <c r="AB2305" s="91">
        <f>SUM(W2305:AA2305)</f>
        <v>0.2775</v>
      </c>
      <c r="AC2305" s="75">
        <v>12</v>
      </c>
      <c r="AD2305" s="92">
        <f>IF(AL2305="","",+AC2305*AL2305)</f>
      </c>
      <c r="AE2305" s="93">
        <f>IF(AL2305="","",+AL2305*AB2305)</f>
      </c>
      <c r="AF2305" s="92">
        <f>IF(AL2305="","",+AL2305-AE2305)</f>
      </c>
      <c r="AG2305" s="93">
        <f>+V2305</f>
        <v>0</v>
      </c>
      <c r="AH2305" s="92">
        <f>IF(AF2305="","",+AF2305-AG2305)</f>
      </c>
      <c r="AI2305" s="92">
        <f>IF(AH2305="","",+AH2305*AC2305)</f>
      </c>
      <c r="AJ2305" s="93"/>
      <c r="AK2305" s="94">
        <v>0.33</v>
      </c>
      <c r="AL2305" s="93">
        <f>IF(V2305=0,"",V2305/(1-AB2305-AK2305))</f>
      </c>
      <c r="AM2305" s="95">
        <v>0.33</v>
      </c>
      <c r="AN2305" s="93">
        <f>IF(V2305=0,"",V2305/(1-AB2305-AM2305))</f>
      </c>
      <c r="AO2305" s="96">
        <v>1.2</v>
      </c>
      <c r="AP2305" s="93">
        <f>IF(BD!AJ2305="","",BD!AJ2305*BD!AO2305)</f>
      </c>
      <c r="AQ2305" s="91">
        <f>BD!AM2305/BD!AK2305-1</f>
        <v>0</v>
      </c>
      <c r="AR2305" s="91">
        <f>IF(BD!AN2305="","",IF(BD!AJ2305="","",BD!AN2305/BD!AJ2305-1))</f>
      </c>
      <c r="AS2305" s="91">
        <f>IF(BD!AN2305="","",IF(BD!AN2305&lt;BD!AL2305,"ABAIXO DA META","DENTRO DA META"))</f>
      </c>
      <c r="AT2305" s="91" t="str">
        <f>IF(BD!AJ2305="","EM ANÁLISE",IF(BD!AP2305&gt;=BD!AN2305,"GO", "NO GO"))</f>
        <v>EM ANÁLISE</v>
      </c>
      <c r="AU2305" s="97">
        <f>IF(AN2305="","",+BD!$AN2305-AJ2305)</f>
      </c>
      <c r="AV2305" s="98"/>
      <c r="AW2305" s="90">
        <f>BD!P2305*BD!AC2305</f>
        <v>0</v>
      </c>
      <c r="AX2305" s="90">
        <f>BD!V2305*BD!AC2305</f>
        <v>0</v>
      </c>
      <c r="AY2305" s="90">
        <f>IF(BD!AN2305="","",BD!AN2305*BD!AC2305)</f>
      </c>
      <c r="AZ2305" s="75" t="s">
        <v>123</v>
      </c>
      <c r="BA2305" s="75"/>
      <c r="BB2305" s="75"/>
      <c r="BC2305" s="75"/>
      <c r="BD2305" s="104"/>
      <c r="BE2305" s="104"/>
      <c r="BF2305" s="101"/>
      <c r="BG2305" s="101"/>
      <c r="BH2305" s="101"/>
      <c r="BI2305" s="101"/>
      <c r="BJ2305" s="101"/>
      <c r="BK2305" s="101"/>
      <c r="BL2305" s="101"/>
      <c r="BM2305" s="101"/>
      <c r="BN2305" s="101"/>
      <c r="BO2305" s="103"/>
      <c r="BP2305" s="101"/>
      <c r="BQ2305" s="101"/>
      <c r="BR2305" s="101"/>
      <c r="BS2305" s="101"/>
      <c r="BT2305" s="101"/>
      <c r="BU2305" s="101"/>
      <c r="BV2305" s="101"/>
      <c r="BW2305" s="101"/>
      <c r="BX2305" s="101"/>
      <c r="BY2305" s="101"/>
      <c r="BZ2305" s="101"/>
      <c r="CA2305" s="101"/>
      <c r="CB2305" s="101"/>
      <c r="CC2305" s="101"/>
      <c r="CD2305" s="101"/>
      <c r="CE2305" s="101"/>
      <c r="CF2305" s="101"/>
      <c r="CG2305" s="37" t="e">
        <f>VLOOKUP(Table_1[[#This Row],[EAN]],'[1]Planilha1'!$E:$R,13,0)</f>
        <v>#N/A</v>
      </c>
      <c r="CI2305" s="188">
        <f>IF(Table_1[[#This Row],[STATUS MERCADO]]="GO",Table_1[[#This Row],[M. BRUTA TOTAL]],0)</f>
        <v>0</v>
      </c>
      <c r="CJ2305" s="188">
        <f>IF(Table_1[[#This Row],[STATUS MERCADO]]="GO",Table_1[[#This Row],[PV UNIT. REALIZADO]]*Table_1[[#This Row],[QUANTIDADE]],0)</f>
        <v>0</v>
      </c>
    </row>
    <row r="2306" ht="15" hidden="1">
      <c r="A2306" s="7"/>
      <c r="B2306" s="84" t="s">
        <v>400</v>
      </c>
      <c r="C2306" s="75">
        <v>223992</v>
      </c>
      <c r="D2306" s="75" t="s">
        <v>2655</v>
      </c>
      <c r="E2306" s="85">
        <v>7898930672472</v>
      </c>
      <c r="F2306" s="86" t="s">
        <v>2656</v>
      </c>
      <c r="G2306" s="75" t="s">
        <v>12</v>
      </c>
      <c r="H2306" s="75">
        <v>3370</v>
      </c>
      <c r="I2306" s="87" t="s">
        <v>1551</v>
      </c>
      <c r="J2306" s="75" t="s">
        <v>2649</v>
      </c>
      <c r="K2306" s="88" t="s">
        <v>84</v>
      </c>
      <c r="L2306" s="88">
        <v>1</v>
      </c>
      <c r="M2306" s="88">
        <v>0</v>
      </c>
      <c r="N2306" s="75" t="s">
        <v>85</v>
      </c>
      <c r="O2306" s="75" t="s">
        <v>2650</v>
      </c>
      <c r="P2306" s="89"/>
      <c r="Q2306" s="90">
        <f>(17/100+7.6/100+1.65/100)*P2306</f>
        <v>0</v>
      </c>
      <c r="R2306" s="90"/>
      <c r="S2306" s="90"/>
      <c r="T2306" s="90"/>
      <c r="U2306" s="90"/>
      <c r="V2306" s="90">
        <f>+P2306-Q2306+R2306+S2306+T2306+U2306</f>
        <v>0</v>
      </c>
      <c r="W2306" s="91">
        <f>(1.02/100)</f>
        <v>1.02E-2</v>
      </c>
      <c r="X2306" s="91">
        <v>4.8E-3</v>
      </c>
      <c r="Y2306" s="91">
        <v>0.17</v>
      </c>
      <c r="Z2306" s="91">
        <v>1.65E-2</v>
      </c>
      <c r="AA2306" s="91">
        <v>7.6E-2</v>
      </c>
      <c r="AB2306" s="91">
        <f>SUM(W2306:AA2306)</f>
        <v>0.2775</v>
      </c>
      <c r="AC2306" s="75">
        <v>12</v>
      </c>
      <c r="AD2306" s="92">
        <f>IF(AL2306="","",+AC2306*AL2306)</f>
      </c>
      <c r="AE2306" s="93">
        <f>IF(AL2306="","",+AL2306*AB2306)</f>
      </c>
      <c r="AF2306" s="92">
        <f>IF(AL2306="","",+AL2306-AE2306)</f>
      </c>
      <c r="AG2306" s="93">
        <f>+V2306</f>
        <v>0</v>
      </c>
      <c r="AH2306" s="92">
        <f>IF(AF2306="","",+AF2306-AG2306)</f>
      </c>
      <c r="AI2306" s="92">
        <f>IF(AH2306="","",+AH2306*AC2306)</f>
      </c>
      <c r="AJ2306" s="93"/>
      <c r="AK2306" s="94">
        <v>0.33</v>
      </c>
      <c r="AL2306" s="93">
        <f>IF(V2306=0,"",V2306/(1-AB2306-AK2306))</f>
      </c>
      <c r="AM2306" s="95">
        <v>0.33</v>
      </c>
      <c r="AN2306" s="93">
        <f>IF(V2306=0,"",V2306/(1-AB2306-AM2306))</f>
      </c>
      <c r="AO2306" s="96">
        <v>1.2</v>
      </c>
      <c r="AP2306" s="93">
        <f>IF(BD!AJ2306="","",BD!AJ2306*BD!AO2306)</f>
      </c>
      <c r="AQ2306" s="91">
        <f>BD!AM2306/BD!AK2306-1</f>
        <v>0</v>
      </c>
      <c r="AR2306" s="91">
        <f>IF(BD!AN2306="","",IF(BD!AJ2306="","",BD!AN2306/BD!AJ2306-1))</f>
      </c>
      <c r="AS2306" s="91">
        <f>IF(BD!AN2306="","",IF(BD!AN2306&lt;BD!AL2306,"ABAIXO DA META","DENTRO DA META"))</f>
      </c>
      <c r="AT2306" s="91" t="str">
        <f>IF(BD!AJ2306="","EM ANÁLISE",IF(BD!AP2306&gt;=BD!AN2306,"GO", "NO GO"))</f>
        <v>EM ANÁLISE</v>
      </c>
      <c r="AU2306" s="97">
        <f>IF(AN2306="","",+BD!$AN2306-AJ2306)</f>
      </c>
      <c r="AV2306" s="98"/>
      <c r="AW2306" s="90">
        <f>BD!P2306*BD!AC2306</f>
        <v>0</v>
      </c>
      <c r="AX2306" s="90">
        <f>BD!V2306*BD!AC2306</f>
        <v>0</v>
      </c>
      <c r="AY2306" s="90">
        <f>IF(BD!AN2306="","",BD!AN2306*BD!AC2306)</f>
      </c>
      <c r="AZ2306" s="75" t="s">
        <v>123</v>
      </c>
      <c r="BA2306" s="75"/>
      <c r="BB2306" s="75"/>
      <c r="BC2306" s="75"/>
      <c r="BD2306" s="104"/>
      <c r="BE2306" s="104"/>
      <c r="BF2306" s="101"/>
      <c r="BG2306" s="101"/>
      <c r="BH2306" s="101"/>
      <c r="BI2306" s="101"/>
      <c r="BJ2306" s="101"/>
      <c r="BK2306" s="101"/>
      <c r="BL2306" s="101"/>
      <c r="BM2306" s="101"/>
      <c r="BN2306" s="101"/>
      <c r="BO2306" s="103"/>
      <c r="BP2306" s="101"/>
      <c r="BQ2306" s="101"/>
      <c r="BR2306" s="101"/>
      <c r="BS2306" s="101"/>
      <c r="BT2306" s="101"/>
      <c r="BU2306" s="101"/>
      <c r="BV2306" s="101"/>
      <c r="BW2306" s="101"/>
      <c r="BX2306" s="101"/>
      <c r="BY2306" s="101"/>
      <c r="BZ2306" s="101"/>
      <c r="CA2306" s="101"/>
      <c r="CB2306" s="101"/>
      <c r="CC2306" s="101"/>
      <c r="CD2306" s="101"/>
      <c r="CE2306" s="101"/>
      <c r="CF2306" s="101"/>
      <c r="CG2306" s="37" t="e">
        <f>VLOOKUP(Table_1[[#This Row],[EAN]],'[1]Planilha1'!$E:$R,13,0)</f>
        <v>#N/A</v>
      </c>
      <c r="CI2306" s="188">
        <f>IF(Table_1[[#This Row],[STATUS MERCADO]]="GO",Table_1[[#This Row],[M. BRUTA TOTAL]],0)</f>
        <v>0</v>
      </c>
      <c r="CJ2306" s="188">
        <f>IF(Table_1[[#This Row],[STATUS MERCADO]]="GO",Table_1[[#This Row],[PV UNIT. REALIZADO]]*Table_1[[#This Row],[QUANTIDADE]],0)</f>
        <v>0</v>
      </c>
    </row>
    <row r="2307" ht="15" hidden="1">
      <c r="A2307" s="7"/>
      <c r="B2307" s="84" t="s">
        <v>400</v>
      </c>
      <c r="C2307" s="75">
        <v>223993</v>
      </c>
      <c r="D2307" s="75" t="s">
        <v>2657</v>
      </c>
      <c r="E2307" s="85">
        <v>7898930672328</v>
      </c>
      <c r="F2307" s="86" t="s">
        <v>2658</v>
      </c>
      <c r="G2307" s="75" t="s">
        <v>12</v>
      </c>
      <c r="H2307" s="75">
        <v>3370</v>
      </c>
      <c r="I2307" s="87" t="s">
        <v>1551</v>
      </c>
      <c r="J2307" s="75" t="s">
        <v>2659</v>
      </c>
      <c r="K2307" s="88" t="s">
        <v>84</v>
      </c>
      <c r="L2307" s="88">
        <v>1</v>
      </c>
      <c r="M2307" s="88">
        <v>0</v>
      </c>
      <c r="N2307" s="75" t="s">
        <v>85</v>
      </c>
      <c r="O2307" s="75" t="s">
        <v>2650</v>
      </c>
      <c r="P2307" s="89"/>
      <c r="Q2307" s="90">
        <f>(17/100+7.6/100+1.65/100)*P2307</f>
        <v>0</v>
      </c>
      <c r="R2307" s="90"/>
      <c r="S2307" s="90"/>
      <c r="T2307" s="90"/>
      <c r="U2307" s="90"/>
      <c r="V2307" s="90">
        <f>+P2307-Q2307+R2307+S2307+T2307+U2307</f>
        <v>0</v>
      </c>
      <c r="W2307" s="91">
        <f>(1.02/100)</f>
        <v>1.02E-2</v>
      </c>
      <c r="X2307" s="91">
        <v>4.8E-3</v>
      </c>
      <c r="Y2307" s="91">
        <v>0.17</v>
      </c>
      <c r="Z2307" s="91">
        <v>1.65E-2</v>
      </c>
      <c r="AA2307" s="91">
        <v>7.6E-2</v>
      </c>
      <c r="AB2307" s="91">
        <f>SUM(W2307:AA2307)</f>
        <v>0.2775</v>
      </c>
      <c r="AC2307" s="75">
        <v>12</v>
      </c>
      <c r="AD2307" s="92">
        <f>IF(AL2307="","",+AC2307*AL2307)</f>
      </c>
      <c r="AE2307" s="93">
        <f>IF(AL2307="","",+AL2307*AB2307)</f>
      </c>
      <c r="AF2307" s="92">
        <f>IF(AL2307="","",+AL2307-AE2307)</f>
      </c>
      <c r="AG2307" s="93">
        <f>+V2307</f>
        <v>0</v>
      </c>
      <c r="AH2307" s="92">
        <f>IF(AF2307="","",+AF2307-AG2307)</f>
      </c>
      <c r="AI2307" s="92">
        <f>IF(AH2307="","",+AH2307*AC2307)</f>
      </c>
      <c r="AJ2307" s="93"/>
      <c r="AK2307" s="94">
        <v>0.33</v>
      </c>
      <c r="AL2307" s="93">
        <f>IF(V2307=0,"",V2307/(1-AB2307-AK2307))</f>
      </c>
      <c r="AM2307" s="95">
        <v>0.33</v>
      </c>
      <c r="AN2307" s="93">
        <f>IF(V2307=0,"",V2307/(1-AB2307-AM2307))</f>
      </c>
      <c r="AO2307" s="96">
        <v>1.2</v>
      </c>
      <c r="AP2307" s="93">
        <f>IF(BD!AJ2307="","",BD!AJ2307*BD!AO2307)</f>
      </c>
      <c r="AQ2307" s="91">
        <f>BD!AM2307/BD!AK2307-1</f>
        <v>0</v>
      </c>
      <c r="AR2307" s="91">
        <f>IF(BD!AN2307="","",IF(BD!AJ2307="","",BD!AN2307/BD!AJ2307-1))</f>
      </c>
      <c r="AS2307" s="91">
        <f>IF(BD!AN2307="","",IF(BD!AN2307&lt;BD!AL2307,"ABAIXO DA META","DENTRO DA META"))</f>
      </c>
      <c r="AT2307" s="91" t="str">
        <f>IF(BD!AJ2307="","EM ANÁLISE",IF(BD!AP2307&gt;=BD!AN2307,"GO", "NO GO"))</f>
        <v>EM ANÁLISE</v>
      </c>
      <c r="AU2307" s="97">
        <f>IF(AN2307="","",+BD!$AN2307-AJ2307)</f>
      </c>
      <c r="AV2307" s="98"/>
      <c r="AW2307" s="90">
        <f>BD!P2307*BD!AC2307</f>
        <v>0</v>
      </c>
      <c r="AX2307" s="90">
        <f>BD!V2307*BD!AC2307</f>
        <v>0</v>
      </c>
      <c r="AY2307" s="90">
        <f>IF(BD!AN2307="","",BD!AN2307*BD!AC2307)</f>
      </c>
      <c r="AZ2307" s="75" t="s">
        <v>123</v>
      </c>
      <c r="BA2307" s="75"/>
      <c r="BB2307" s="75"/>
      <c r="BC2307" s="75"/>
      <c r="BD2307" s="104"/>
      <c r="BE2307" s="104"/>
      <c r="BF2307" s="101"/>
      <c r="BG2307" s="101"/>
      <c r="BH2307" s="101"/>
      <c r="BI2307" s="101"/>
      <c r="BJ2307" s="101"/>
      <c r="BK2307" s="101"/>
      <c r="BL2307" s="101"/>
      <c r="BM2307" s="101"/>
      <c r="BN2307" s="101"/>
      <c r="BO2307" s="103"/>
      <c r="BP2307" s="101"/>
      <c r="BQ2307" s="101"/>
      <c r="BR2307" s="101"/>
      <c r="BS2307" s="101"/>
      <c r="BT2307" s="101"/>
      <c r="BU2307" s="101"/>
      <c r="BV2307" s="101"/>
      <c r="BW2307" s="101"/>
      <c r="BX2307" s="101"/>
      <c r="BY2307" s="101"/>
      <c r="BZ2307" s="101"/>
      <c r="CA2307" s="101"/>
      <c r="CB2307" s="101"/>
      <c r="CC2307" s="101"/>
      <c r="CD2307" s="101"/>
      <c r="CE2307" s="101"/>
      <c r="CF2307" s="101"/>
      <c r="CG2307" s="37" t="e">
        <f>VLOOKUP(Table_1[[#This Row],[EAN]],'[1]Planilha1'!$E:$R,13,0)</f>
        <v>#N/A</v>
      </c>
      <c r="CI2307" s="188">
        <f>IF(Table_1[[#This Row],[STATUS MERCADO]]="GO",Table_1[[#This Row],[M. BRUTA TOTAL]],0)</f>
        <v>0</v>
      </c>
      <c r="CJ2307" s="188">
        <f>IF(Table_1[[#This Row],[STATUS MERCADO]]="GO",Table_1[[#This Row],[PV UNIT. REALIZADO]]*Table_1[[#This Row],[QUANTIDADE]],0)</f>
        <v>0</v>
      </c>
    </row>
    <row r="2308" ht="15" hidden="1">
      <c r="A2308" s="7"/>
      <c r="B2308" s="84" t="s">
        <v>400</v>
      </c>
      <c r="C2308" s="75">
        <v>223994</v>
      </c>
      <c r="D2308" s="75" t="s">
        <v>2660</v>
      </c>
      <c r="E2308" s="85">
        <v>7898930672335</v>
      </c>
      <c r="F2308" s="86" t="s">
        <v>2661</v>
      </c>
      <c r="G2308" s="75" t="s">
        <v>12</v>
      </c>
      <c r="H2308" s="75">
        <v>3370</v>
      </c>
      <c r="I2308" s="87" t="s">
        <v>1551</v>
      </c>
      <c r="J2308" s="75" t="s">
        <v>2659</v>
      </c>
      <c r="K2308" s="88" t="s">
        <v>84</v>
      </c>
      <c r="L2308" s="88">
        <v>1</v>
      </c>
      <c r="M2308" s="88">
        <v>0</v>
      </c>
      <c r="N2308" s="75" t="s">
        <v>85</v>
      </c>
      <c r="O2308" s="75" t="s">
        <v>2650</v>
      </c>
      <c r="P2308" s="89"/>
      <c r="Q2308" s="90">
        <f>(17/100+7.6/100+1.65/100)*P2308</f>
        <v>0</v>
      </c>
      <c r="R2308" s="90"/>
      <c r="S2308" s="90"/>
      <c r="T2308" s="90"/>
      <c r="U2308" s="90"/>
      <c r="V2308" s="90">
        <f>+P2308-Q2308+R2308+S2308+T2308+U2308</f>
        <v>0</v>
      </c>
      <c r="W2308" s="91">
        <f>(1.02/100)</f>
        <v>1.02E-2</v>
      </c>
      <c r="X2308" s="91">
        <v>4.8E-3</v>
      </c>
      <c r="Y2308" s="91">
        <v>0.17</v>
      </c>
      <c r="Z2308" s="91">
        <v>1.65E-2</v>
      </c>
      <c r="AA2308" s="91">
        <v>7.6E-2</v>
      </c>
      <c r="AB2308" s="91">
        <f>SUM(W2308:AA2308)</f>
        <v>0.2775</v>
      </c>
      <c r="AC2308" s="75">
        <v>12</v>
      </c>
      <c r="AD2308" s="92">
        <f>IF(AL2308="","",+AC2308*AL2308)</f>
      </c>
      <c r="AE2308" s="93">
        <f>IF(AL2308="","",+AL2308*AB2308)</f>
      </c>
      <c r="AF2308" s="92">
        <f>IF(AL2308="","",+AL2308-AE2308)</f>
      </c>
      <c r="AG2308" s="93">
        <f>+V2308</f>
        <v>0</v>
      </c>
      <c r="AH2308" s="92">
        <f>IF(AF2308="","",+AF2308-AG2308)</f>
      </c>
      <c r="AI2308" s="92">
        <f>IF(AH2308="","",+AH2308*AC2308)</f>
      </c>
      <c r="AJ2308" s="93"/>
      <c r="AK2308" s="94">
        <v>0.33</v>
      </c>
      <c r="AL2308" s="93">
        <f>IF(V2308=0,"",V2308/(1-AB2308-AK2308))</f>
      </c>
      <c r="AM2308" s="95">
        <v>0.33</v>
      </c>
      <c r="AN2308" s="93">
        <f>IF(V2308=0,"",V2308/(1-AB2308-AM2308))</f>
      </c>
      <c r="AO2308" s="96">
        <v>1.2</v>
      </c>
      <c r="AP2308" s="93">
        <f>IF(BD!AJ2308="","",BD!AJ2308*BD!AO2308)</f>
      </c>
      <c r="AQ2308" s="91">
        <f>BD!AM2308/BD!AK2308-1</f>
        <v>0</v>
      </c>
      <c r="AR2308" s="91">
        <f>IF(BD!AN2308="","",IF(BD!AJ2308="","",BD!AN2308/BD!AJ2308-1))</f>
      </c>
      <c r="AS2308" s="91">
        <f>IF(BD!AN2308="","",IF(BD!AN2308&lt;BD!AL2308,"ABAIXO DA META","DENTRO DA META"))</f>
      </c>
      <c r="AT2308" s="91" t="str">
        <f>IF(BD!AJ2308="","EM ANÁLISE",IF(BD!AP2308&gt;=BD!AN2308,"GO", "NO GO"))</f>
        <v>EM ANÁLISE</v>
      </c>
      <c r="AU2308" s="97">
        <f>IF(AN2308="","",+BD!$AN2308-AJ2308)</f>
      </c>
      <c r="AV2308" s="98"/>
      <c r="AW2308" s="90">
        <f>BD!P2308*BD!AC2308</f>
        <v>0</v>
      </c>
      <c r="AX2308" s="90">
        <f>BD!V2308*BD!AC2308</f>
        <v>0</v>
      </c>
      <c r="AY2308" s="90">
        <f>IF(BD!AN2308="","",BD!AN2308*BD!AC2308)</f>
      </c>
      <c r="AZ2308" s="75" t="s">
        <v>123</v>
      </c>
      <c r="BA2308" s="75"/>
      <c r="BB2308" s="75"/>
      <c r="BC2308" s="75"/>
      <c r="BD2308" s="104"/>
      <c r="BE2308" s="104"/>
      <c r="BF2308" s="101"/>
      <c r="BG2308" s="101"/>
      <c r="BH2308" s="101"/>
      <c r="BI2308" s="101"/>
      <c r="BJ2308" s="101"/>
      <c r="BK2308" s="101"/>
      <c r="BL2308" s="101"/>
      <c r="BM2308" s="101"/>
      <c r="BN2308" s="101"/>
      <c r="BO2308" s="103"/>
      <c r="BP2308" s="101"/>
      <c r="BQ2308" s="101"/>
      <c r="BR2308" s="101"/>
      <c r="BS2308" s="101"/>
      <c r="BT2308" s="101"/>
      <c r="BU2308" s="101"/>
      <c r="BV2308" s="101"/>
      <c r="BW2308" s="101"/>
      <c r="BX2308" s="101"/>
      <c r="BY2308" s="101"/>
      <c r="BZ2308" s="101"/>
      <c r="CA2308" s="101"/>
      <c r="CB2308" s="101"/>
      <c r="CC2308" s="101"/>
      <c r="CD2308" s="101"/>
      <c r="CE2308" s="101"/>
      <c r="CF2308" s="101"/>
      <c r="CG2308" s="37" t="e">
        <f>VLOOKUP(Table_1[[#This Row],[EAN]],'[1]Planilha1'!$E:$R,13,0)</f>
        <v>#N/A</v>
      </c>
      <c r="CI2308" s="188">
        <f>IF(Table_1[[#This Row],[STATUS MERCADO]]="GO",Table_1[[#This Row],[M. BRUTA TOTAL]],0)</f>
        <v>0</v>
      </c>
      <c r="CJ2308" s="188">
        <f>IF(Table_1[[#This Row],[STATUS MERCADO]]="GO",Table_1[[#This Row],[PV UNIT. REALIZADO]]*Table_1[[#This Row],[QUANTIDADE]],0)</f>
        <v>0</v>
      </c>
    </row>
    <row r="2309" ht="15" hidden="1">
      <c r="A2309" s="7"/>
      <c r="B2309" s="84" t="s">
        <v>400</v>
      </c>
      <c r="C2309" s="75">
        <v>223995</v>
      </c>
      <c r="D2309" s="75" t="s">
        <v>2662</v>
      </c>
      <c r="E2309" s="85">
        <v>7898930672601</v>
      </c>
      <c r="F2309" s="86" t="s">
        <v>2663</v>
      </c>
      <c r="G2309" s="75" t="s">
        <v>12</v>
      </c>
      <c r="H2309" s="75">
        <v>3370</v>
      </c>
      <c r="I2309" s="87" t="s">
        <v>1551</v>
      </c>
      <c r="J2309" s="75" t="s">
        <v>2649</v>
      </c>
      <c r="K2309" s="88" t="s">
        <v>84</v>
      </c>
      <c r="L2309" s="88">
        <v>1</v>
      </c>
      <c r="M2309" s="88">
        <v>0</v>
      </c>
      <c r="N2309" s="75" t="s">
        <v>85</v>
      </c>
      <c r="O2309" s="75" t="s">
        <v>2650</v>
      </c>
      <c r="P2309" s="89"/>
      <c r="Q2309" s="90">
        <f>(17/100+7.6/100+1.65/100)*P2309</f>
        <v>0</v>
      </c>
      <c r="R2309" s="90"/>
      <c r="S2309" s="90"/>
      <c r="T2309" s="90"/>
      <c r="U2309" s="90"/>
      <c r="V2309" s="90">
        <f>+P2309-Q2309+R2309+S2309+T2309+U2309</f>
        <v>0</v>
      </c>
      <c r="W2309" s="91">
        <f>(1.02/100)</f>
        <v>1.02E-2</v>
      </c>
      <c r="X2309" s="91">
        <v>4.8E-3</v>
      </c>
      <c r="Y2309" s="91">
        <v>0.17</v>
      </c>
      <c r="Z2309" s="91">
        <v>1.65E-2</v>
      </c>
      <c r="AA2309" s="91">
        <v>7.6E-2</v>
      </c>
      <c r="AB2309" s="91">
        <f>SUM(W2309:AA2309)</f>
        <v>0.2775</v>
      </c>
      <c r="AC2309" s="75">
        <v>12</v>
      </c>
      <c r="AD2309" s="92">
        <f>IF(AL2309="","",+AC2309*AL2309)</f>
      </c>
      <c r="AE2309" s="93">
        <f>IF(AL2309="","",+AL2309*AB2309)</f>
      </c>
      <c r="AF2309" s="92">
        <f>IF(AL2309="","",+AL2309-AE2309)</f>
      </c>
      <c r="AG2309" s="93">
        <f>+V2309</f>
        <v>0</v>
      </c>
      <c r="AH2309" s="92">
        <f>IF(AF2309="","",+AF2309-AG2309)</f>
      </c>
      <c r="AI2309" s="92">
        <f>IF(AH2309="","",+AH2309*AC2309)</f>
      </c>
      <c r="AJ2309" s="93"/>
      <c r="AK2309" s="94">
        <v>0.33</v>
      </c>
      <c r="AL2309" s="93">
        <f>IF(V2309=0,"",V2309/(1-AB2309-AK2309))</f>
      </c>
      <c r="AM2309" s="95">
        <v>0.33</v>
      </c>
      <c r="AN2309" s="93">
        <f>IF(V2309=0,"",V2309/(1-AB2309-AM2309))</f>
      </c>
      <c r="AO2309" s="96">
        <v>1.2</v>
      </c>
      <c r="AP2309" s="93">
        <f>IF(BD!AJ2309="","",BD!AJ2309*BD!AO2309)</f>
      </c>
      <c r="AQ2309" s="91">
        <f>BD!AM2309/BD!AK2309-1</f>
        <v>0</v>
      </c>
      <c r="AR2309" s="91">
        <f>IF(BD!AN2309="","",IF(BD!AJ2309="","",BD!AN2309/BD!AJ2309-1))</f>
      </c>
      <c r="AS2309" s="91">
        <f>IF(BD!AN2309="","",IF(BD!AN2309&lt;BD!AL2309,"ABAIXO DA META","DENTRO DA META"))</f>
      </c>
      <c r="AT2309" s="91" t="str">
        <f>IF(BD!AJ2309="","EM ANÁLISE",IF(BD!AP2309&gt;=BD!AN2309,"GO", "NO GO"))</f>
        <v>EM ANÁLISE</v>
      </c>
      <c r="AU2309" s="97">
        <f>IF(AN2309="","",+BD!$AN2309-AJ2309)</f>
      </c>
      <c r="AV2309" s="98"/>
      <c r="AW2309" s="90">
        <f>BD!P2309*BD!AC2309</f>
        <v>0</v>
      </c>
      <c r="AX2309" s="90">
        <f>BD!V2309*BD!AC2309</f>
        <v>0</v>
      </c>
      <c r="AY2309" s="90">
        <f>IF(BD!AN2309="","",BD!AN2309*BD!AC2309)</f>
      </c>
      <c r="AZ2309" s="75" t="s">
        <v>123</v>
      </c>
      <c r="BA2309" s="75"/>
      <c r="BB2309" s="75"/>
      <c r="BC2309" s="75"/>
      <c r="BD2309" s="104"/>
      <c r="BE2309" s="104"/>
      <c r="BF2309" s="101"/>
      <c r="BG2309" s="101"/>
      <c r="BH2309" s="101"/>
      <c r="BI2309" s="101"/>
      <c r="BJ2309" s="101"/>
      <c r="BK2309" s="101"/>
      <c r="BL2309" s="101"/>
      <c r="BM2309" s="101"/>
      <c r="BN2309" s="101"/>
      <c r="BO2309" s="103"/>
      <c r="BP2309" s="101"/>
      <c r="BQ2309" s="101"/>
      <c r="BR2309" s="101"/>
      <c r="BS2309" s="101"/>
      <c r="BT2309" s="101"/>
      <c r="BU2309" s="101"/>
      <c r="BV2309" s="101"/>
      <c r="BW2309" s="101"/>
      <c r="BX2309" s="101"/>
      <c r="BY2309" s="101"/>
      <c r="BZ2309" s="101"/>
      <c r="CA2309" s="101"/>
      <c r="CB2309" s="101"/>
      <c r="CC2309" s="101"/>
      <c r="CD2309" s="101"/>
      <c r="CE2309" s="101"/>
      <c r="CF2309" s="101"/>
      <c r="CG2309" s="37" t="e">
        <f>VLOOKUP(Table_1[[#This Row],[EAN]],'[1]Planilha1'!$E:$R,13,0)</f>
        <v>#N/A</v>
      </c>
      <c r="CI2309" s="188">
        <f>IF(Table_1[[#This Row],[STATUS MERCADO]]="GO",Table_1[[#This Row],[M. BRUTA TOTAL]],0)</f>
        <v>0</v>
      </c>
      <c r="CJ2309" s="188">
        <f>IF(Table_1[[#This Row],[STATUS MERCADO]]="GO",Table_1[[#This Row],[PV UNIT. REALIZADO]]*Table_1[[#This Row],[QUANTIDADE]],0)</f>
        <v>0</v>
      </c>
    </row>
    <row r="2310" ht="15" hidden="1">
      <c r="A2310" s="7"/>
      <c r="B2310" s="84" t="s">
        <v>400</v>
      </c>
      <c r="C2310" s="75">
        <v>223996</v>
      </c>
      <c r="D2310" s="75" t="s">
        <v>2664</v>
      </c>
      <c r="E2310" s="85">
        <v>7898930672953</v>
      </c>
      <c r="F2310" s="86" t="s">
        <v>2665</v>
      </c>
      <c r="G2310" s="75" t="s">
        <v>12</v>
      </c>
      <c r="H2310" s="75">
        <v>3370</v>
      </c>
      <c r="I2310" s="87" t="s">
        <v>1551</v>
      </c>
      <c r="J2310" s="75" t="s">
        <v>2649</v>
      </c>
      <c r="K2310" s="88" t="s">
        <v>84</v>
      </c>
      <c r="L2310" s="88">
        <v>1</v>
      </c>
      <c r="M2310" s="88">
        <v>0</v>
      </c>
      <c r="N2310" s="75" t="s">
        <v>85</v>
      </c>
      <c r="O2310" s="75" t="s">
        <v>2650</v>
      </c>
      <c r="P2310" s="89"/>
      <c r="Q2310" s="90">
        <f>(17/100+7.6/100+1.65/100)*P2310</f>
        <v>0</v>
      </c>
      <c r="R2310" s="90"/>
      <c r="S2310" s="90"/>
      <c r="T2310" s="90"/>
      <c r="U2310" s="90"/>
      <c r="V2310" s="90">
        <f>+P2310-Q2310+R2310+S2310+T2310+U2310</f>
        <v>0</v>
      </c>
      <c r="W2310" s="91">
        <f>(1.02/100)</f>
        <v>1.02E-2</v>
      </c>
      <c r="X2310" s="91">
        <v>4.8E-3</v>
      </c>
      <c r="Y2310" s="91">
        <v>0.17</v>
      </c>
      <c r="Z2310" s="91">
        <v>1.65E-2</v>
      </c>
      <c r="AA2310" s="91">
        <v>7.6E-2</v>
      </c>
      <c r="AB2310" s="91">
        <f>SUM(W2310:AA2310)</f>
        <v>0.2775</v>
      </c>
      <c r="AC2310" s="75">
        <v>12</v>
      </c>
      <c r="AD2310" s="92">
        <f>IF(AL2310="","",+AC2310*AL2310)</f>
      </c>
      <c r="AE2310" s="93">
        <f>IF(AL2310="","",+AL2310*AB2310)</f>
      </c>
      <c r="AF2310" s="92">
        <f>IF(AL2310="","",+AL2310-AE2310)</f>
      </c>
      <c r="AG2310" s="93">
        <f>+V2310</f>
        <v>0</v>
      </c>
      <c r="AH2310" s="92">
        <f>IF(AF2310="","",+AF2310-AG2310)</f>
      </c>
      <c r="AI2310" s="92">
        <f>IF(AH2310="","",+AH2310*AC2310)</f>
      </c>
      <c r="AJ2310" s="93"/>
      <c r="AK2310" s="94">
        <v>0.33</v>
      </c>
      <c r="AL2310" s="93">
        <f>IF(V2310=0,"",V2310/(1-AB2310-AK2310))</f>
      </c>
      <c r="AM2310" s="95">
        <v>0.33</v>
      </c>
      <c r="AN2310" s="93">
        <f>IF(V2310=0,"",V2310/(1-AB2310-AM2310))</f>
      </c>
      <c r="AO2310" s="96">
        <v>1.2</v>
      </c>
      <c r="AP2310" s="93">
        <f>IF(BD!AJ2310="","",BD!AJ2310*BD!AO2310)</f>
      </c>
      <c r="AQ2310" s="91">
        <f>BD!AM2310/BD!AK2310-1</f>
        <v>0</v>
      </c>
      <c r="AR2310" s="91">
        <f>IF(BD!AN2310="","",IF(BD!AJ2310="","",BD!AN2310/BD!AJ2310-1))</f>
      </c>
      <c r="AS2310" s="91">
        <f>IF(BD!AN2310="","",IF(BD!AN2310&lt;BD!AL2310,"ABAIXO DA META","DENTRO DA META"))</f>
      </c>
      <c r="AT2310" s="91" t="str">
        <f>IF(BD!AJ2310="","EM ANÁLISE",IF(BD!AP2310&gt;=BD!AN2310,"GO", "NO GO"))</f>
        <v>EM ANÁLISE</v>
      </c>
      <c r="AU2310" s="97">
        <f>IF(AN2310="","",+BD!$AN2310-AJ2310)</f>
      </c>
      <c r="AV2310" s="98"/>
      <c r="AW2310" s="90">
        <f>BD!P2310*BD!AC2310</f>
        <v>0</v>
      </c>
      <c r="AX2310" s="90">
        <f>BD!V2310*BD!AC2310</f>
        <v>0</v>
      </c>
      <c r="AY2310" s="90">
        <f>IF(BD!AN2310="","",BD!AN2310*BD!AC2310)</f>
      </c>
      <c r="AZ2310" s="75" t="s">
        <v>123</v>
      </c>
      <c r="BA2310" s="75"/>
      <c r="BB2310" s="75"/>
      <c r="BC2310" s="75"/>
      <c r="BD2310" s="104"/>
      <c r="BE2310" s="104"/>
      <c r="BF2310" s="101"/>
      <c r="BG2310" s="101"/>
      <c r="BH2310" s="101"/>
      <c r="BI2310" s="101"/>
      <c r="BJ2310" s="101"/>
      <c r="BK2310" s="101"/>
      <c r="BL2310" s="101"/>
      <c r="BM2310" s="101"/>
      <c r="BN2310" s="101"/>
      <c r="BO2310" s="103"/>
      <c r="BP2310" s="101"/>
      <c r="BQ2310" s="101"/>
      <c r="BR2310" s="101"/>
      <c r="BS2310" s="101"/>
      <c r="BT2310" s="101"/>
      <c r="BU2310" s="101"/>
      <c r="BV2310" s="101"/>
      <c r="BW2310" s="101"/>
      <c r="BX2310" s="101"/>
      <c r="BY2310" s="101"/>
      <c r="BZ2310" s="101"/>
      <c r="CA2310" s="101"/>
      <c r="CB2310" s="101"/>
      <c r="CC2310" s="101"/>
      <c r="CD2310" s="101"/>
      <c r="CE2310" s="101"/>
      <c r="CF2310" s="101"/>
      <c r="CG2310" s="37" t="e">
        <f>VLOOKUP(Table_1[[#This Row],[EAN]],'[1]Planilha1'!$E:$R,13,0)</f>
        <v>#N/A</v>
      </c>
      <c r="CI2310" s="188">
        <f>IF(Table_1[[#This Row],[STATUS MERCADO]]="GO",Table_1[[#This Row],[M. BRUTA TOTAL]],0)</f>
        <v>0</v>
      </c>
      <c r="CJ2310" s="188">
        <f>IF(Table_1[[#This Row],[STATUS MERCADO]]="GO",Table_1[[#This Row],[PV UNIT. REALIZADO]]*Table_1[[#This Row],[QUANTIDADE]],0)</f>
        <v>0</v>
      </c>
    </row>
    <row r="2311" ht="15" hidden="1">
      <c r="A2311" s="7"/>
      <c r="B2311" s="84" t="s">
        <v>400</v>
      </c>
      <c r="C2311" s="75">
        <v>223997</v>
      </c>
      <c r="D2311" s="75" t="s">
        <v>2666</v>
      </c>
      <c r="E2311" s="85">
        <v>7898930672267</v>
      </c>
      <c r="F2311" s="86" t="s">
        <v>2667</v>
      </c>
      <c r="G2311" s="75" t="s">
        <v>12</v>
      </c>
      <c r="H2311" s="75">
        <v>3370</v>
      </c>
      <c r="I2311" s="87" t="s">
        <v>1551</v>
      </c>
      <c r="J2311" s="75" t="s">
        <v>2649</v>
      </c>
      <c r="K2311" s="88" t="s">
        <v>84</v>
      </c>
      <c r="L2311" s="88">
        <v>1</v>
      </c>
      <c r="M2311" s="88">
        <v>0</v>
      </c>
      <c r="N2311" s="75" t="s">
        <v>85</v>
      </c>
      <c r="O2311" s="75" t="s">
        <v>2650</v>
      </c>
      <c r="P2311" s="89"/>
      <c r="Q2311" s="90">
        <f>(17/100+7.6/100+1.65/100)*P2311</f>
        <v>0</v>
      </c>
      <c r="R2311" s="90"/>
      <c r="S2311" s="90"/>
      <c r="T2311" s="90"/>
      <c r="U2311" s="90"/>
      <c r="V2311" s="90">
        <f>+P2311-Q2311+R2311+S2311+T2311+U2311</f>
        <v>0</v>
      </c>
      <c r="W2311" s="91">
        <f>(1.02/100)</f>
        <v>1.02E-2</v>
      </c>
      <c r="X2311" s="91">
        <v>4.8E-3</v>
      </c>
      <c r="Y2311" s="91">
        <v>0.17</v>
      </c>
      <c r="Z2311" s="91">
        <v>1.65E-2</v>
      </c>
      <c r="AA2311" s="91">
        <v>7.6E-2</v>
      </c>
      <c r="AB2311" s="91">
        <f>SUM(W2311:AA2311)</f>
        <v>0.2775</v>
      </c>
      <c r="AC2311" s="75">
        <v>12</v>
      </c>
      <c r="AD2311" s="92">
        <f>IF(AL2311="","",+AC2311*AL2311)</f>
      </c>
      <c r="AE2311" s="93">
        <f>IF(AL2311="","",+AL2311*AB2311)</f>
      </c>
      <c r="AF2311" s="92">
        <f>IF(AL2311="","",+AL2311-AE2311)</f>
      </c>
      <c r="AG2311" s="93">
        <f>+V2311</f>
        <v>0</v>
      </c>
      <c r="AH2311" s="92">
        <f>IF(AF2311="","",+AF2311-AG2311)</f>
      </c>
      <c r="AI2311" s="92">
        <f>IF(AH2311="","",+AH2311*AC2311)</f>
      </c>
      <c r="AJ2311" s="93"/>
      <c r="AK2311" s="94">
        <v>0.33</v>
      </c>
      <c r="AL2311" s="93">
        <f>IF(V2311=0,"",V2311/(1-AB2311-AK2311))</f>
      </c>
      <c r="AM2311" s="95">
        <v>0.33</v>
      </c>
      <c r="AN2311" s="93">
        <f>IF(V2311=0,"",V2311/(1-AB2311-AM2311))</f>
      </c>
      <c r="AO2311" s="96">
        <v>1.2</v>
      </c>
      <c r="AP2311" s="93">
        <f>IF(BD!AJ2311="","",BD!AJ2311*BD!AO2311)</f>
      </c>
      <c r="AQ2311" s="91">
        <f>BD!AM2311/BD!AK2311-1</f>
        <v>0</v>
      </c>
      <c r="AR2311" s="91">
        <f>IF(BD!AN2311="","",IF(BD!AJ2311="","",BD!AN2311/BD!AJ2311-1))</f>
      </c>
      <c r="AS2311" s="91">
        <f>IF(BD!AN2311="","",IF(BD!AN2311&lt;BD!AL2311,"ABAIXO DA META","DENTRO DA META"))</f>
      </c>
      <c r="AT2311" s="91" t="str">
        <f>IF(BD!AJ2311="","EM ANÁLISE",IF(BD!AP2311&gt;=BD!AN2311,"GO", "NO GO"))</f>
        <v>EM ANÁLISE</v>
      </c>
      <c r="AU2311" s="97">
        <f>IF(AN2311="","",+BD!$AN2311-AJ2311)</f>
      </c>
      <c r="AV2311" s="98"/>
      <c r="AW2311" s="90">
        <f>BD!P2311*BD!AC2311</f>
        <v>0</v>
      </c>
      <c r="AX2311" s="90">
        <f>BD!V2311*BD!AC2311</f>
        <v>0</v>
      </c>
      <c r="AY2311" s="90">
        <f>IF(BD!AN2311="","",BD!AN2311*BD!AC2311)</f>
      </c>
      <c r="AZ2311" s="75" t="s">
        <v>123</v>
      </c>
      <c r="BA2311" s="75"/>
      <c r="BB2311" s="75"/>
      <c r="BC2311" s="75"/>
      <c r="BD2311" s="104"/>
      <c r="BE2311" s="104"/>
      <c r="BF2311" s="101"/>
      <c r="BG2311" s="101"/>
      <c r="BH2311" s="101"/>
      <c r="BI2311" s="101"/>
      <c r="BJ2311" s="101"/>
      <c r="BK2311" s="101"/>
      <c r="BL2311" s="101"/>
      <c r="BM2311" s="101"/>
      <c r="BN2311" s="101"/>
      <c r="BO2311" s="103"/>
      <c r="BP2311" s="101"/>
      <c r="BQ2311" s="101"/>
      <c r="BR2311" s="101"/>
      <c r="BS2311" s="101"/>
      <c r="BT2311" s="101"/>
      <c r="BU2311" s="101"/>
      <c r="BV2311" s="101"/>
      <c r="BW2311" s="101"/>
      <c r="BX2311" s="101"/>
      <c r="BY2311" s="101"/>
      <c r="BZ2311" s="101"/>
      <c r="CA2311" s="101"/>
      <c r="CB2311" s="101"/>
      <c r="CC2311" s="101"/>
      <c r="CD2311" s="101"/>
      <c r="CE2311" s="101"/>
      <c r="CF2311" s="101"/>
      <c r="CG2311" s="37" t="e">
        <f>VLOOKUP(Table_1[[#This Row],[EAN]],'[1]Planilha1'!$E:$R,13,0)</f>
        <v>#N/A</v>
      </c>
      <c r="CI2311" s="188">
        <f>IF(Table_1[[#This Row],[STATUS MERCADO]]="GO",Table_1[[#This Row],[M. BRUTA TOTAL]],0)</f>
        <v>0</v>
      </c>
      <c r="CJ2311" s="188">
        <f>IF(Table_1[[#This Row],[STATUS MERCADO]]="GO",Table_1[[#This Row],[PV UNIT. REALIZADO]]*Table_1[[#This Row],[QUANTIDADE]],0)</f>
        <v>0</v>
      </c>
    </row>
    <row r="2312" ht="15" hidden="1">
      <c r="A2312" s="7"/>
      <c r="B2312" s="84" t="s">
        <v>400</v>
      </c>
      <c r="C2312" s="75">
        <v>223998</v>
      </c>
      <c r="D2312" s="75" t="s">
        <v>2668</v>
      </c>
      <c r="E2312" s="85">
        <v>7898930673929</v>
      </c>
      <c r="F2312" s="86" t="s">
        <v>2669</v>
      </c>
      <c r="G2312" s="75" t="s">
        <v>12</v>
      </c>
      <c r="H2312" s="75">
        <v>3370</v>
      </c>
      <c r="I2312" s="87" t="s">
        <v>1551</v>
      </c>
      <c r="J2312" s="75" t="s">
        <v>2649</v>
      </c>
      <c r="K2312" s="88" t="s">
        <v>84</v>
      </c>
      <c r="L2312" s="88">
        <v>1</v>
      </c>
      <c r="M2312" s="88">
        <v>0</v>
      </c>
      <c r="N2312" s="75" t="s">
        <v>85</v>
      </c>
      <c r="O2312" s="75" t="s">
        <v>2650</v>
      </c>
      <c r="P2312" s="89"/>
      <c r="Q2312" s="90">
        <f>(17/100+7.6/100+1.65/100)*P2312</f>
        <v>0</v>
      </c>
      <c r="R2312" s="90"/>
      <c r="S2312" s="90"/>
      <c r="T2312" s="90"/>
      <c r="U2312" s="90"/>
      <c r="V2312" s="90">
        <f>+P2312-Q2312+R2312+S2312+T2312+U2312</f>
        <v>0</v>
      </c>
      <c r="W2312" s="91">
        <f>(1.02/100)</f>
        <v>1.02E-2</v>
      </c>
      <c r="X2312" s="91">
        <v>4.8E-3</v>
      </c>
      <c r="Y2312" s="91">
        <v>0.17</v>
      </c>
      <c r="Z2312" s="91">
        <v>1.65E-2</v>
      </c>
      <c r="AA2312" s="91">
        <v>7.6E-2</v>
      </c>
      <c r="AB2312" s="91">
        <f>SUM(W2312:AA2312)</f>
        <v>0.2775</v>
      </c>
      <c r="AC2312" s="75">
        <v>12</v>
      </c>
      <c r="AD2312" s="92">
        <f>IF(AL2312="","",+AC2312*AL2312)</f>
      </c>
      <c r="AE2312" s="93">
        <f>IF(AL2312="","",+AL2312*AB2312)</f>
      </c>
      <c r="AF2312" s="92">
        <f>IF(AL2312="","",+AL2312-AE2312)</f>
      </c>
      <c r="AG2312" s="93">
        <f>+V2312</f>
        <v>0</v>
      </c>
      <c r="AH2312" s="92">
        <f>IF(AF2312="","",+AF2312-AG2312)</f>
      </c>
      <c r="AI2312" s="92">
        <f>IF(AH2312="","",+AH2312*AC2312)</f>
      </c>
      <c r="AJ2312" s="93"/>
      <c r="AK2312" s="94">
        <v>0.33</v>
      </c>
      <c r="AL2312" s="93">
        <f>IF(V2312=0,"",V2312/(1-AB2312-AK2312))</f>
      </c>
      <c r="AM2312" s="95">
        <v>0.33</v>
      </c>
      <c r="AN2312" s="93">
        <f>IF(V2312=0,"",V2312/(1-AB2312-AM2312))</f>
      </c>
      <c r="AO2312" s="96">
        <v>1.2</v>
      </c>
      <c r="AP2312" s="93">
        <f>IF(BD!AJ2312="","",BD!AJ2312*BD!AO2312)</f>
      </c>
      <c r="AQ2312" s="91">
        <f>BD!AM2312/BD!AK2312-1</f>
        <v>0</v>
      </c>
      <c r="AR2312" s="91">
        <f>IF(BD!AN2312="","",IF(BD!AJ2312="","",BD!AN2312/BD!AJ2312-1))</f>
      </c>
      <c r="AS2312" s="91">
        <f>IF(BD!AN2312="","",IF(BD!AN2312&lt;BD!AL2312,"ABAIXO DA META","DENTRO DA META"))</f>
      </c>
      <c r="AT2312" s="91" t="str">
        <f>IF(BD!AJ2312="","EM ANÁLISE",IF(BD!AP2312&gt;=BD!AN2312,"GO", "NO GO"))</f>
        <v>EM ANÁLISE</v>
      </c>
      <c r="AU2312" s="97">
        <f>IF(AN2312="","",+BD!$AN2312-AJ2312)</f>
      </c>
      <c r="AV2312" s="98"/>
      <c r="AW2312" s="90">
        <f>BD!P2312*BD!AC2312</f>
        <v>0</v>
      </c>
      <c r="AX2312" s="90">
        <f>BD!V2312*BD!AC2312</f>
        <v>0</v>
      </c>
      <c r="AY2312" s="90">
        <f>IF(BD!AN2312="","",BD!AN2312*BD!AC2312)</f>
      </c>
      <c r="AZ2312" s="75" t="s">
        <v>123</v>
      </c>
      <c r="BA2312" s="75"/>
      <c r="BB2312" s="75"/>
      <c r="BC2312" s="75"/>
      <c r="BD2312" s="104"/>
      <c r="BE2312" s="104"/>
      <c r="BF2312" s="101"/>
      <c r="BG2312" s="101"/>
      <c r="BH2312" s="101"/>
      <c r="BI2312" s="101"/>
      <c r="BJ2312" s="101"/>
      <c r="BK2312" s="101"/>
      <c r="BL2312" s="101"/>
      <c r="BM2312" s="101"/>
      <c r="BN2312" s="101"/>
      <c r="BO2312" s="103"/>
      <c r="BP2312" s="101"/>
      <c r="BQ2312" s="101"/>
      <c r="BR2312" s="101"/>
      <c r="BS2312" s="101"/>
      <c r="BT2312" s="101"/>
      <c r="BU2312" s="101"/>
      <c r="BV2312" s="101"/>
      <c r="BW2312" s="101"/>
      <c r="BX2312" s="101"/>
      <c r="BY2312" s="101"/>
      <c r="BZ2312" s="101"/>
      <c r="CA2312" s="101"/>
      <c r="CB2312" s="101"/>
      <c r="CC2312" s="101"/>
      <c r="CD2312" s="101"/>
      <c r="CE2312" s="101"/>
      <c r="CF2312" s="101"/>
      <c r="CG2312" s="37" t="e">
        <f>VLOOKUP(Table_1[[#This Row],[EAN]],'[1]Planilha1'!$E:$R,13,0)</f>
        <v>#N/A</v>
      </c>
      <c r="CI2312" s="188">
        <f>IF(Table_1[[#This Row],[STATUS MERCADO]]="GO",Table_1[[#This Row],[M. BRUTA TOTAL]],0)</f>
        <v>0</v>
      </c>
      <c r="CJ2312" s="188">
        <f>IF(Table_1[[#This Row],[STATUS MERCADO]]="GO",Table_1[[#This Row],[PV UNIT. REALIZADO]]*Table_1[[#This Row],[QUANTIDADE]],0)</f>
        <v>0</v>
      </c>
    </row>
    <row r="2313" ht="15" hidden="1">
      <c r="A2313" s="7"/>
      <c r="B2313" s="84" t="s">
        <v>400</v>
      </c>
      <c r="C2313" s="75">
        <v>223999</v>
      </c>
      <c r="D2313" s="75" t="s">
        <v>2670</v>
      </c>
      <c r="E2313" s="85">
        <v>7898930672281</v>
      </c>
      <c r="F2313" s="86" t="s">
        <v>2671</v>
      </c>
      <c r="G2313" s="75" t="s">
        <v>12</v>
      </c>
      <c r="H2313" s="75">
        <v>3370</v>
      </c>
      <c r="I2313" s="87" t="s">
        <v>1551</v>
      </c>
      <c r="J2313" s="75" t="s">
        <v>2649</v>
      </c>
      <c r="K2313" s="88" t="s">
        <v>84</v>
      </c>
      <c r="L2313" s="88">
        <v>1</v>
      </c>
      <c r="M2313" s="88">
        <v>0</v>
      </c>
      <c r="N2313" s="75" t="s">
        <v>85</v>
      </c>
      <c r="O2313" s="75" t="s">
        <v>2650</v>
      </c>
      <c r="P2313" s="89"/>
      <c r="Q2313" s="90">
        <f>(17/100+7.6/100+1.65/100)*P2313</f>
        <v>0</v>
      </c>
      <c r="R2313" s="90"/>
      <c r="S2313" s="90"/>
      <c r="T2313" s="90"/>
      <c r="U2313" s="90"/>
      <c r="V2313" s="90">
        <f>+P2313-Q2313+R2313+S2313+T2313+U2313</f>
        <v>0</v>
      </c>
      <c r="W2313" s="91">
        <f>(1.02/100)</f>
        <v>1.02E-2</v>
      </c>
      <c r="X2313" s="91">
        <v>4.8E-3</v>
      </c>
      <c r="Y2313" s="91">
        <v>0.17</v>
      </c>
      <c r="Z2313" s="91">
        <v>1.65E-2</v>
      </c>
      <c r="AA2313" s="91">
        <v>7.6E-2</v>
      </c>
      <c r="AB2313" s="91">
        <f>SUM(W2313:AA2313)</f>
        <v>0.2775</v>
      </c>
      <c r="AC2313" s="75">
        <v>12</v>
      </c>
      <c r="AD2313" s="92">
        <f>IF(AL2313="","",+AC2313*AL2313)</f>
      </c>
      <c r="AE2313" s="93">
        <f>IF(AL2313="","",+AL2313*AB2313)</f>
      </c>
      <c r="AF2313" s="92">
        <f>IF(AL2313="","",+AL2313-AE2313)</f>
      </c>
      <c r="AG2313" s="93">
        <f>+V2313</f>
        <v>0</v>
      </c>
      <c r="AH2313" s="92">
        <f>IF(AF2313="","",+AF2313-AG2313)</f>
      </c>
      <c r="AI2313" s="92">
        <f>IF(AH2313="","",+AH2313*AC2313)</f>
      </c>
      <c r="AJ2313" s="93"/>
      <c r="AK2313" s="94">
        <v>0.33</v>
      </c>
      <c r="AL2313" s="93">
        <f>IF(V2313=0,"",V2313/(1-AB2313-AK2313))</f>
      </c>
      <c r="AM2313" s="95">
        <v>0.33</v>
      </c>
      <c r="AN2313" s="93">
        <f>IF(V2313=0,"",V2313/(1-AB2313-AM2313))</f>
      </c>
      <c r="AO2313" s="96">
        <v>1.2</v>
      </c>
      <c r="AP2313" s="93">
        <f>IF(BD!AJ2313="","",BD!AJ2313*BD!AO2313)</f>
      </c>
      <c r="AQ2313" s="91">
        <f>BD!AM2313/BD!AK2313-1</f>
        <v>0</v>
      </c>
      <c r="AR2313" s="91">
        <f>IF(BD!AN2313="","",IF(BD!AJ2313="","",BD!AN2313/BD!AJ2313-1))</f>
      </c>
      <c r="AS2313" s="91">
        <f>IF(BD!AN2313="","",IF(BD!AN2313&lt;BD!AL2313,"ABAIXO DA META","DENTRO DA META"))</f>
      </c>
      <c r="AT2313" s="91" t="str">
        <f>IF(BD!AJ2313="","EM ANÁLISE",IF(BD!AP2313&gt;=BD!AN2313,"GO", "NO GO"))</f>
        <v>EM ANÁLISE</v>
      </c>
      <c r="AU2313" s="97">
        <f>IF(AN2313="","",+BD!$AN2313-AJ2313)</f>
      </c>
      <c r="AV2313" s="98"/>
      <c r="AW2313" s="90">
        <f>BD!P2313*BD!AC2313</f>
        <v>0</v>
      </c>
      <c r="AX2313" s="90">
        <f>BD!V2313*BD!AC2313</f>
        <v>0</v>
      </c>
      <c r="AY2313" s="90">
        <f>IF(BD!AN2313="","",BD!AN2313*BD!AC2313)</f>
      </c>
      <c r="AZ2313" s="75" t="s">
        <v>123</v>
      </c>
      <c r="BA2313" s="75"/>
      <c r="BB2313" s="75"/>
      <c r="BC2313" s="75"/>
      <c r="BD2313" s="104"/>
      <c r="BE2313" s="104"/>
      <c r="BF2313" s="101"/>
      <c r="BG2313" s="101"/>
      <c r="BH2313" s="101"/>
      <c r="BI2313" s="101"/>
      <c r="BJ2313" s="101"/>
      <c r="BK2313" s="101"/>
      <c r="BL2313" s="101"/>
      <c r="BM2313" s="101"/>
      <c r="BN2313" s="101"/>
      <c r="BO2313" s="103"/>
      <c r="BP2313" s="101"/>
      <c r="BQ2313" s="101"/>
      <c r="BR2313" s="101"/>
      <c r="BS2313" s="101"/>
      <c r="BT2313" s="101"/>
      <c r="BU2313" s="101"/>
      <c r="BV2313" s="101"/>
      <c r="BW2313" s="101"/>
      <c r="BX2313" s="101"/>
      <c r="BY2313" s="101"/>
      <c r="BZ2313" s="101"/>
      <c r="CA2313" s="101"/>
      <c r="CB2313" s="101"/>
      <c r="CC2313" s="101"/>
      <c r="CD2313" s="101"/>
      <c r="CE2313" s="101"/>
      <c r="CF2313" s="101"/>
      <c r="CG2313" s="37" t="e">
        <f>VLOOKUP(Table_1[[#This Row],[EAN]],'[1]Planilha1'!$E:$R,13,0)</f>
        <v>#N/A</v>
      </c>
      <c r="CI2313" s="188">
        <f>IF(Table_1[[#This Row],[STATUS MERCADO]]="GO",Table_1[[#This Row],[M. BRUTA TOTAL]],0)</f>
        <v>0</v>
      </c>
      <c r="CJ2313" s="188">
        <f>IF(Table_1[[#This Row],[STATUS MERCADO]]="GO",Table_1[[#This Row],[PV UNIT. REALIZADO]]*Table_1[[#This Row],[QUANTIDADE]],0)</f>
        <v>0</v>
      </c>
    </row>
    <row r="2314" ht="15" hidden="1">
      <c r="A2314" s="7"/>
      <c r="B2314" s="84" t="s">
        <v>400</v>
      </c>
      <c r="C2314" s="75">
        <v>224000</v>
      </c>
      <c r="D2314" s="75" t="s">
        <v>2672</v>
      </c>
      <c r="E2314" s="85">
        <v>7898930672298</v>
      </c>
      <c r="F2314" s="86" t="s">
        <v>2673</v>
      </c>
      <c r="G2314" s="75" t="s">
        <v>12</v>
      </c>
      <c r="H2314" s="75">
        <v>3370</v>
      </c>
      <c r="I2314" s="87" t="s">
        <v>1551</v>
      </c>
      <c r="J2314" s="75" t="s">
        <v>2649</v>
      </c>
      <c r="K2314" s="88" t="s">
        <v>84</v>
      </c>
      <c r="L2314" s="88">
        <v>1</v>
      </c>
      <c r="M2314" s="88">
        <v>0</v>
      </c>
      <c r="N2314" s="75" t="s">
        <v>85</v>
      </c>
      <c r="O2314" s="75" t="s">
        <v>2650</v>
      </c>
      <c r="P2314" s="89"/>
      <c r="Q2314" s="90">
        <f>(17/100+7.6/100+1.65/100)*P2314</f>
        <v>0</v>
      </c>
      <c r="R2314" s="90"/>
      <c r="S2314" s="90"/>
      <c r="T2314" s="90"/>
      <c r="U2314" s="90"/>
      <c r="V2314" s="90">
        <f>+P2314-Q2314+R2314+S2314+T2314+U2314</f>
        <v>0</v>
      </c>
      <c r="W2314" s="91">
        <f>(1.02/100)</f>
        <v>1.02E-2</v>
      </c>
      <c r="X2314" s="91">
        <v>4.8E-3</v>
      </c>
      <c r="Y2314" s="91">
        <v>0.17</v>
      </c>
      <c r="Z2314" s="91">
        <v>1.65E-2</v>
      </c>
      <c r="AA2314" s="91">
        <v>7.6E-2</v>
      </c>
      <c r="AB2314" s="91">
        <f>SUM(W2314:AA2314)</f>
        <v>0.2775</v>
      </c>
      <c r="AC2314" s="75">
        <v>12</v>
      </c>
      <c r="AD2314" s="92">
        <f>IF(AL2314="","",+AC2314*AL2314)</f>
      </c>
      <c r="AE2314" s="93">
        <f>IF(AL2314="","",+AL2314*AB2314)</f>
      </c>
      <c r="AF2314" s="92">
        <f>IF(AL2314="","",+AL2314-AE2314)</f>
      </c>
      <c r="AG2314" s="93">
        <f>+V2314</f>
        <v>0</v>
      </c>
      <c r="AH2314" s="92">
        <f>IF(AF2314="","",+AF2314-AG2314)</f>
      </c>
      <c r="AI2314" s="92">
        <f>IF(AH2314="","",+AH2314*AC2314)</f>
      </c>
      <c r="AJ2314" s="93"/>
      <c r="AK2314" s="94">
        <v>0.33</v>
      </c>
      <c r="AL2314" s="93">
        <f>IF(V2314=0,"",V2314/(1-AB2314-AK2314))</f>
      </c>
      <c r="AM2314" s="95">
        <v>0.33</v>
      </c>
      <c r="AN2314" s="93">
        <f>IF(V2314=0,"",V2314/(1-AB2314-AM2314))</f>
      </c>
      <c r="AO2314" s="96">
        <v>1.2</v>
      </c>
      <c r="AP2314" s="93">
        <f>IF(BD!AJ2314="","",BD!AJ2314*BD!AO2314)</f>
      </c>
      <c r="AQ2314" s="91">
        <f>BD!AM2314/BD!AK2314-1</f>
        <v>0</v>
      </c>
      <c r="AR2314" s="91">
        <f>IF(BD!AN2314="","",IF(BD!AJ2314="","",BD!AN2314/BD!AJ2314-1))</f>
      </c>
      <c r="AS2314" s="91">
        <f>IF(BD!AN2314="","",IF(BD!AN2314&lt;BD!AL2314,"ABAIXO DA META","DENTRO DA META"))</f>
      </c>
      <c r="AT2314" s="91" t="str">
        <f>IF(BD!AJ2314="","EM ANÁLISE",IF(BD!AP2314&gt;=BD!AN2314,"GO", "NO GO"))</f>
        <v>EM ANÁLISE</v>
      </c>
      <c r="AU2314" s="97">
        <f>IF(AN2314="","",+BD!$AN2314-AJ2314)</f>
      </c>
      <c r="AV2314" s="98"/>
      <c r="AW2314" s="90">
        <f>BD!P2314*BD!AC2314</f>
        <v>0</v>
      </c>
      <c r="AX2314" s="90">
        <f>BD!V2314*BD!AC2314</f>
        <v>0</v>
      </c>
      <c r="AY2314" s="90">
        <f>IF(BD!AN2314="","",BD!AN2314*BD!AC2314)</f>
      </c>
      <c r="AZ2314" s="75" t="s">
        <v>123</v>
      </c>
      <c r="BA2314" s="75"/>
      <c r="BB2314" s="75"/>
      <c r="BC2314" s="75"/>
      <c r="BD2314" s="104"/>
      <c r="BE2314" s="104"/>
      <c r="BF2314" s="101"/>
      <c r="BG2314" s="101"/>
      <c r="BH2314" s="101"/>
      <c r="BI2314" s="101"/>
      <c r="BJ2314" s="101"/>
      <c r="BK2314" s="101"/>
      <c r="BL2314" s="101"/>
      <c r="BM2314" s="101"/>
      <c r="BN2314" s="101"/>
      <c r="BO2314" s="103"/>
      <c r="BP2314" s="101"/>
      <c r="BQ2314" s="101"/>
      <c r="BR2314" s="101"/>
      <c r="BS2314" s="101"/>
      <c r="BT2314" s="101"/>
      <c r="BU2314" s="101"/>
      <c r="BV2314" s="101"/>
      <c r="BW2314" s="101"/>
      <c r="BX2314" s="101"/>
      <c r="BY2314" s="101"/>
      <c r="BZ2314" s="101"/>
      <c r="CA2314" s="101"/>
      <c r="CB2314" s="101"/>
      <c r="CC2314" s="101"/>
      <c r="CD2314" s="101"/>
      <c r="CE2314" s="101"/>
      <c r="CF2314" s="101"/>
      <c r="CG2314" s="37" t="e">
        <f>VLOOKUP(Table_1[[#This Row],[EAN]],'[1]Planilha1'!$E:$R,13,0)</f>
        <v>#N/A</v>
      </c>
      <c r="CI2314" s="188">
        <f>IF(Table_1[[#This Row],[STATUS MERCADO]]="GO",Table_1[[#This Row],[M. BRUTA TOTAL]],0)</f>
        <v>0</v>
      </c>
      <c r="CJ2314" s="188">
        <f>IF(Table_1[[#This Row],[STATUS MERCADO]]="GO",Table_1[[#This Row],[PV UNIT. REALIZADO]]*Table_1[[#This Row],[QUANTIDADE]],0)</f>
        <v>0</v>
      </c>
    </row>
    <row r="2315" ht="15" hidden="1">
      <c r="A2315" s="7"/>
      <c r="B2315" s="84" t="s">
        <v>400</v>
      </c>
      <c r="C2315" s="75">
        <v>224001</v>
      </c>
      <c r="D2315" s="75" t="s">
        <v>2674</v>
      </c>
      <c r="E2315" s="85">
        <v>7898930673486</v>
      </c>
      <c r="F2315" s="86" t="s">
        <v>2675</v>
      </c>
      <c r="G2315" s="75" t="s">
        <v>12</v>
      </c>
      <c r="H2315" s="75">
        <v>3370</v>
      </c>
      <c r="I2315" s="87" t="s">
        <v>1551</v>
      </c>
      <c r="J2315" s="75" t="s">
        <v>2649</v>
      </c>
      <c r="K2315" s="88" t="s">
        <v>84</v>
      </c>
      <c r="L2315" s="88">
        <v>1</v>
      </c>
      <c r="M2315" s="88">
        <v>0</v>
      </c>
      <c r="N2315" s="75" t="s">
        <v>85</v>
      </c>
      <c r="O2315" s="75" t="s">
        <v>2650</v>
      </c>
      <c r="P2315" s="89"/>
      <c r="Q2315" s="90">
        <f>(17/100+7.6/100+1.65/100)*P2315</f>
        <v>0</v>
      </c>
      <c r="R2315" s="90"/>
      <c r="S2315" s="90"/>
      <c r="T2315" s="90"/>
      <c r="U2315" s="90"/>
      <c r="V2315" s="90">
        <f>+P2315-Q2315+R2315+S2315+T2315+U2315</f>
        <v>0</v>
      </c>
      <c r="W2315" s="91">
        <f>(1.02/100)</f>
        <v>1.02E-2</v>
      </c>
      <c r="X2315" s="91">
        <v>4.8E-3</v>
      </c>
      <c r="Y2315" s="91">
        <v>0.17</v>
      </c>
      <c r="Z2315" s="91">
        <v>1.65E-2</v>
      </c>
      <c r="AA2315" s="91">
        <v>7.6E-2</v>
      </c>
      <c r="AB2315" s="91">
        <f>SUM(W2315:AA2315)</f>
        <v>0.2775</v>
      </c>
      <c r="AC2315" s="75">
        <v>12</v>
      </c>
      <c r="AD2315" s="92">
        <f>IF(AL2315="","",+AC2315*AL2315)</f>
      </c>
      <c r="AE2315" s="93">
        <f>IF(AL2315="","",+AL2315*AB2315)</f>
      </c>
      <c r="AF2315" s="92">
        <f>IF(AL2315="","",+AL2315-AE2315)</f>
      </c>
      <c r="AG2315" s="93">
        <f>+V2315</f>
        <v>0</v>
      </c>
      <c r="AH2315" s="92">
        <f>IF(AF2315="","",+AF2315-AG2315)</f>
      </c>
      <c r="AI2315" s="92">
        <f>IF(AH2315="","",+AH2315*AC2315)</f>
      </c>
      <c r="AJ2315" s="93"/>
      <c r="AK2315" s="94">
        <v>0.33</v>
      </c>
      <c r="AL2315" s="93">
        <f>IF(V2315=0,"",V2315/(1-AB2315-AK2315))</f>
      </c>
      <c r="AM2315" s="95">
        <v>0.33</v>
      </c>
      <c r="AN2315" s="93">
        <f>IF(V2315=0,"",V2315/(1-AB2315-AM2315))</f>
      </c>
      <c r="AO2315" s="96">
        <v>1.2</v>
      </c>
      <c r="AP2315" s="93">
        <f>IF(BD!AJ2315="","",BD!AJ2315*BD!AO2315)</f>
      </c>
      <c r="AQ2315" s="91">
        <f>BD!AM2315/BD!AK2315-1</f>
        <v>0</v>
      </c>
      <c r="AR2315" s="91">
        <f>IF(BD!AN2315="","",IF(BD!AJ2315="","",BD!AN2315/BD!AJ2315-1))</f>
      </c>
      <c r="AS2315" s="91">
        <f>IF(BD!AN2315="","",IF(BD!AN2315&lt;BD!AL2315,"ABAIXO DA META","DENTRO DA META"))</f>
      </c>
      <c r="AT2315" s="91" t="str">
        <f>IF(BD!AJ2315="","EM ANÁLISE",IF(BD!AP2315&gt;=BD!AN2315,"GO", "NO GO"))</f>
        <v>EM ANÁLISE</v>
      </c>
      <c r="AU2315" s="97">
        <f>IF(AN2315="","",+BD!$AN2315-AJ2315)</f>
      </c>
      <c r="AV2315" s="98"/>
      <c r="AW2315" s="90">
        <f>BD!P2315*BD!AC2315</f>
        <v>0</v>
      </c>
      <c r="AX2315" s="90">
        <f>BD!V2315*BD!AC2315</f>
        <v>0</v>
      </c>
      <c r="AY2315" s="90">
        <f>IF(BD!AN2315="","",BD!AN2315*BD!AC2315)</f>
      </c>
      <c r="AZ2315" s="75" t="s">
        <v>123</v>
      </c>
      <c r="BA2315" s="75"/>
      <c r="BB2315" s="75"/>
      <c r="BC2315" s="75"/>
      <c r="BD2315" s="104"/>
      <c r="BE2315" s="104"/>
      <c r="BF2315" s="101"/>
      <c r="BG2315" s="101"/>
      <c r="BH2315" s="101"/>
      <c r="BI2315" s="101"/>
      <c r="BJ2315" s="101"/>
      <c r="BK2315" s="101"/>
      <c r="BL2315" s="101"/>
      <c r="BM2315" s="101"/>
      <c r="BN2315" s="101"/>
      <c r="BO2315" s="103"/>
      <c r="BP2315" s="101"/>
      <c r="BQ2315" s="101"/>
      <c r="BR2315" s="101"/>
      <c r="BS2315" s="101"/>
      <c r="BT2315" s="101"/>
      <c r="BU2315" s="101"/>
      <c r="BV2315" s="101"/>
      <c r="BW2315" s="101"/>
      <c r="BX2315" s="101"/>
      <c r="BY2315" s="101"/>
      <c r="BZ2315" s="101"/>
      <c r="CA2315" s="101"/>
      <c r="CB2315" s="101"/>
      <c r="CC2315" s="101"/>
      <c r="CD2315" s="101"/>
      <c r="CE2315" s="101"/>
      <c r="CF2315" s="101"/>
      <c r="CG2315" s="37" t="e">
        <f>VLOOKUP(Table_1[[#This Row],[EAN]],'[1]Planilha1'!$E:$R,13,0)</f>
        <v>#N/A</v>
      </c>
      <c r="CI2315" s="188">
        <f>IF(Table_1[[#This Row],[STATUS MERCADO]]="GO",Table_1[[#This Row],[M. BRUTA TOTAL]],0)</f>
        <v>0</v>
      </c>
      <c r="CJ2315" s="188">
        <f>IF(Table_1[[#This Row],[STATUS MERCADO]]="GO",Table_1[[#This Row],[PV UNIT. REALIZADO]]*Table_1[[#This Row],[QUANTIDADE]],0)</f>
        <v>0</v>
      </c>
    </row>
    <row r="2316" ht="15" hidden="1">
      <c r="A2316" s="7"/>
      <c r="B2316" s="84" t="s">
        <v>400</v>
      </c>
      <c r="C2316" s="75">
        <v>224002</v>
      </c>
      <c r="D2316" s="75" t="s">
        <v>2676</v>
      </c>
      <c r="E2316" s="85">
        <v>7898930673479</v>
      </c>
      <c r="F2316" s="86" t="s">
        <v>2677</v>
      </c>
      <c r="G2316" s="75" t="s">
        <v>12</v>
      </c>
      <c r="H2316" s="75">
        <v>3370</v>
      </c>
      <c r="I2316" s="87" t="s">
        <v>1551</v>
      </c>
      <c r="J2316" s="75" t="s">
        <v>2649</v>
      </c>
      <c r="K2316" s="88" t="s">
        <v>84</v>
      </c>
      <c r="L2316" s="88">
        <v>1</v>
      </c>
      <c r="M2316" s="88">
        <v>0</v>
      </c>
      <c r="N2316" s="75" t="s">
        <v>85</v>
      </c>
      <c r="O2316" s="75" t="s">
        <v>2650</v>
      </c>
      <c r="P2316" s="89"/>
      <c r="Q2316" s="90">
        <f>(17/100+7.6/100+1.65/100)*P2316</f>
        <v>0</v>
      </c>
      <c r="R2316" s="90"/>
      <c r="S2316" s="90"/>
      <c r="T2316" s="90"/>
      <c r="U2316" s="90"/>
      <c r="V2316" s="90">
        <f>+P2316-Q2316+R2316+S2316+T2316+U2316</f>
        <v>0</v>
      </c>
      <c r="W2316" s="91">
        <f>(1.02/100)</f>
        <v>1.02E-2</v>
      </c>
      <c r="X2316" s="91">
        <v>4.8E-3</v>
      </c>
      <c r="Y2316" s="91">
        <v>0.17</v>
      </c>
      <c r="Z2316" s="91">
        <v>1.65E-2</v>
      </c>
      <c r="AA2316" s="91">
        <v>7.6E-2</v>
      </c>
      <c r="AB2316" s="91">
        <f>SUM(W2316:AA2316)</f>
        <v>0.2775</v>
      </c>
      <c r="AC2316" s="75">
        <v>12</v>
      </c>
      <c r="AD2316" s="92">
        <f>IF(AL2316="","",+AC2316*AL2316)</f>
      </c>
      <c r="AE2316" s="93">
        <f>IF(AL2316="","",+AL2316*AB2316)</f>
      </c>
      <c r="AF2316" s="92">
        <f>IF(AL2316="","",+AL2316-AE2316)</f>
      </c>
      <c r="AG2316" s="93">
        <f>+V2316</f>
        <v>0</v>
      </c>
      <c r="AH2316" s="92">
        <f>IF(AF2316="","",+AF2316-AG2316)</f>
      </c>
      <c r="AI2316" s="92">
        <f>IF(AH2316="","",+AH2316*AC2316)</f>
      </c>
      <c r="AJ2316" s="93"/>
      <c r="AK2316" s="94">
        <v>0.33</v>
      </c>
      <c r="AL2316" s="93">
        <f>IF(V2316=0,"",V2316/(1-AB2316-AK2316))</f>
      </c>
      <c r="AM2316" s="95">
        <v>0.33</v>
      </c>
      <c r="AN2316" s="93">
        <f>IF(V2316=0,"",V2316/(1-AB2316-AM2316))</f>
      </c>
      <c r="AO2316" s="96">
        <v>1.2</v>
      </c>
      <c r="AP2316" s="93">
        <f>IF(BD!AJ2316="","",BD!AJ2316*BD!AO2316)</f>
      </c>
      <c r="AQ2316" s="91">
        <f>BD!AM2316/BD!AK2316-1</f>
        <v>0</v>
      </c>
      <c r="AR2316" s="91">
        <f>IF(BD!AN2316="","",IF(BD!AJ2316="","",BD!AN2316/BD!AJ2316-1))</f>
      </c>
      <c r="AS2316" s="91">
        <f>IF(BD!AN2316="","",IF(BD!AN2316&lt;BD!AL2316,"ABAIXO DA META","DENTRO DA META"))</f>
      </c>
      <c r="AT2316" s="91" t="str">
        <f>IF(BD!AJ2316="","EM ANÁLISE",IF(BD!AP2316&gt;=BD!AN2316,"GO", "NO GO"))</f>
        <v>EM ANÁLISE</v>
      </c>
      <c r="AU2316" s="97">
        <f>IF(AN2316="","",+BD!$AN2316-AJ2316)</f>
      </c>
      <c r="AV2316" s="98"/>
      <c r="AW2316" s="90">
        <f>BD!P2316*BD!AC2316</f>
        <v>0</v>
      </c>
      <c r="AX2316" s="90">
        <f>BD!V2316*BD!AC2316</f>
        <v>0</v>
      </c>
      <c r="AY2316" s="90">
        <f>IF(BD!AN2316="","",BD!AN2316*BD!AC2316)</f>
      </c>
      <c r="AZ2316" s="75" t="s">
        <v>123</v>
      </c>
      <c r="BA2316" s="75"/>
      <c r="BB2316" s="75"/>
      <c r="BC2316" s="75"/>
      <c r="BD2316" s="104"/>
      <c r="BE2316" s="104"/>
      <c r="BF2316" s="101"/>
      <c r="BG2316" s="101"/>
      <c r="BH2316" s="101"/>
      <c r="BI2316" s="101"/>
      <c r="BJ2316" s="101"/>
      <c r="BK2316" s="101"/>
      <c r="BL2316" s="101"/>
      <c r="BM2316" s="101"/>
      <c r="BN2316" s="101"/>
      <c r="BO2316" s="103"/>
      <c r="BP2316" s="101"/>
      <c r="BQ2316" s="101"/>
      <c r="BR2316" s="101"/>
      <c r="BS2316" s="101"/>
      <c r="BT2316" s="101"/>
      <c r="BU2316" s="101"/>
      <c r="BV2316" s="101"/>
      <c r="BW2316" s="101"/>
      <c r="BX2316" s="101"/>
      <c r="BY2316" s="101"/>
      <c r="BZ2316" s="101"/>
      <c r="CA2316" s="101"/>
      <c r="CB2316" s="101"/>
      <c r="CC2316" s="101"/>
      <c r="CD2316" s="101"/>
      <c r="CE2316" s="101"/>
      <c r="CF2316" s="101"/>
      <c r="CG2316" s="37" t="e">
        <f>VLOOKUP(Table_1[[#This Row],[EAN]],'[1]Planilha1'!$E:$R,13,0)</f>
        <v>#N/A</v>
      </c>
      <c r="CI2316" s="188">
        <f>IF(Table_1[[#This Row],[STATUS MERCADO]]="GO",Table_1[[#This Row],[M. BRUTA TOTAL]],0)</f>
        <v>0</v>
      </c>
      <c r="CJ2316" s="188">
        <f>IF(Table_1[[#This Row],[STATUS MERCADO]]="GO",Table_1[[#This Row],[PV UNIT. REALIZADO]]*Table_1[[#This Row],[QUANTIDADE]],0)</f>
        <v>0</v>
      </c>
    </row>
    <row r="2317" ht="15" hidden="1">
      <c r="A2317" s="7"/>
      <c r="B2317" s="84" t="s">
        <v>400</v>
      </c>
      <c r="C2317" s="75">
        <v>224003</v>
      </c>
      <c r="D2317" s="75" t="s">
        <v>2678</v>
      </c>
      <c r="E2317" s="85">
        <v>7898930672748</v>
      </c>
      <c r="F2317" s="86" t="s">
        <v>2679</v>
      </c>
      <c r="G2317" s="75" t="s">
        <v>12</v>
      </c>
      <c r="H2317" s="75">
        <v>3370</v>
      </c>
      <c r="I2317" s="87" t="s">
        <v>1551</v>
      </c>
      <c r="J2317" s="75" t="s">
        <v>2680</v>
      </c>
      <c r="K2317" s="88" t="s">
        <v>84</v>
      </c>
      <c r="L2317" s="88">
        <v>1</v>
      </c>
      <c r="M2317" s="88">
        <v>0</v>
      </c>
      <c r="N2317" s="75" t="s">
        <v>85</v>
      </c>
      <c r="O2317" s="75" t="s">
        <v>2650</v>
      </c>
      <c r="P2317" s="89"/>
      <c r="Q2317" s="90">
        <f>(17/100+7.6/100+1.65/100)*P2317</f>
        <v>0</v>
      </c>
      <c r="R2317" s="90"/>
      <c r="S2317" s="90"/>
      <c r="T2317" s="90"/>
      <c r="U2317" s="90"/>
      <c r="V2317" s="90">
        <f>+P2317-Q2317+R2317+S2317+T2317+U2317</f>
        <v>0</v>
      </c>
      <c r="W2317" s="91">
        <f>(1.02/100)</f>
        <v>1.02E-2</v>
      </c>
      <c r="X2317" s="91">
        <v>4.8E-3</v>
      </c>
      <c r="Y2317" s="91">
        <v>0.17</v>
      </c>
      <c r="Z2317" s="91">
        <v>1.65E-2</v>
      </c>
      <c r="AA2317" s="91">
        <v>7.6E-2</v>
      </c>
      <c r="AB2317" s="91">
        <f>SUM(W2317:AA2317)</f>
        <v>0.2775</v>
      </c>
      <c r="AC2317" s="75">
        <v>12</v>
      </c>
      <c r="AD2317" s="92">
        <f>IF(AL2317="","",+AC2317*AL2317)</f>
      </c>
      <c r="AE2317" s="93">
        <f>IF(AL2317="","",+AL2317*AB2317)</f>
      </c>
      <c r="AF2317" s="92">
        <f>IF(AL2317="","",+AL2317-AE2317)</f>
      </c>
      <c r="AG2317" s="93">
        <f>+V2317</f>
        <v>0</v>
      </c>
      <c r="AH2317" s="92">
        <f>IF(AF2317="","",+AF2317-AG2317)</f>
      </c>
      <c r="AI2317" s="92">
        <f>IF(AH2317="","",+AH2317*AC2317)</f>
      </c>
      <c r="AJ2317" s="93"/>
      <c r="AK2317" s="94">
        <v>0.33</v>
      </c>
      <c r="AL2317" s="93">
        <f>IF(V2317=0,"",V2317/(1-AB2317-AK2317))</f>
      </c>
      <c r="AM2317" s="95">
        <v>0.33</v>
      </c>
      <c r="AN2317" s="93">
        <f>IF(V2317=0,"",V2317/(1-AB2317-AM2317))</f>
      </c>
      <c r="AO2317" s="96">
        <v>1.2</v>
      </c>
      <c r="AP2317" s="93">
        <f>IF(BD!AJ2317="","",BD!AJ2317*BD!AO2317)</f>
      </c>
      <c r="AQ2317" s="91">
        <f>BD!AM2317/BD!AK2317-1</f>
        <v>0</v>
      </c>
      <c r="AR2317" s="91">
        <f>IF(BD!AN2317="","",IF(BD!AJ2317="","",BD!AN2317/BD!AJ2317-1))</f>
      </c>
      <c r="AS2317" s="91">
        <f>IF(BD!AN2317="","",IF(BD!AN2317&lt;BD!AL2317,"ABAIXO DA META","DENTRO DA META"))</f>
      </c>
      <c r="AT2317" s="91" t="str">
        <f>IF(BD!AJ2317="","EM ANÁLISE",IF(BD!AP2317&gt;=BD!AN2317,"GO", "NO GO"))</f>
        <v>EM ANÁLISE</v>
      </c>
      <c r="AU2317" s="97">
        <f>IF(AN2317="","",+BD!$AN2317-AJ2317)</f>
      </c>
      <c r="AV2317" s="98"/>
      <c r="AW2317" s="90">
        <f>BD!P2317*BD!AC2317</f>
        <v>0</v>
      </c>
      <c r="AX2317" s="90">
        <f>BD!V2317*BD!AC2317</f>
        <v>0</v>
      </c>
      <c r="AY2317" s="90">
        <f>IF(BD!AN2317="","",BD!AN2317*BD!AC2317)</f>
      </c>
      <c r="AZ2317" s="75" t="s">
        <v>123</v>
      </c>
      <c r="BA2317" s="75"/>
      <c r="BB2317" s="75"/>
      <c r="BC2317" s="75"/>
      <c r="BD2317" s="104"/>
      <c r="BE2317" s="104"/>
      <c r="BF2317" s="101"/>
      <c r="BG2317" s="101"/>
      <c r="BH2317" s="101"/>
      <c r="BI2317" s="101"/>
      <c r="BJ2317" s="101"/>
      <c r="BK2317" s="101"/>
      <c r="BL2317" s="101"/>
      <c r="BM2317" s="101"/>
      <c r="BN2317" s="101"/>
      <c r="BO2317" s="103"/>
      <c r="BP2317" s="101"/>
      <c r="BQ2317" s="101"/>
      <c r="BR2317" s="101"/>
      <c r="BS2317" s="101"/>
      <c r="BT2317" s="101"/>
      <c r="BU2317" s="101"/>
      <c r="BV2317" s="101"/>
      <c r="BW2317" s="101"/>
      <c r="BX2317" s="101"/>
      <c r="BY2317" s="101"/>
      <c r="BZ2317" s="101"/>
      <c r="CA2317" s="101"/>
      <c r="CB2317" s="101"/>
      <c r="CC2317" s="101"/>
      <c r="CD2317" s="101"/>
      <c r="CE2317" s="101"/>
      <c r="CF2317" s="101"/>
      <c r="CG2317" s="37" t="e">
        <f>VLOOKUP(Table_1[[#This Row],[EAN]],'[1]Planilha1'!$E:$R,13,0)</f>
        <v>#N/A</v>
      </c>
      <c r="CI2317" s="188">
        <f>IF(Table_1[[#This Row],[STATUS MERCADO]]="GO",Table_1[[#This Row],[M. BRUTA TOTAL]],0)</f>
        <v>0</v>
      </c>
      <c r="CJ2317" s="188">
        <f>IF(Table_1[[#This Row],[STATUS MERCADO]]="GO",Table_1[[#This Row],[PV UNIT. REALIZADO]]*Table_1[[#This Row],[QUANTIDADE]],0)</f>
        <v>0</v>
      </c>
    </row>
    <row r="2318" ht="15" hidden="1">
      <c r="A2318" s="7"/>
      <c r="B2318" s="84" t="s">
        <v>400</v>
      </c>
      <c r="C2318" s="75">
        <v>224004</v>
      </c>
      <c r="D2318" s="75" t="s">
        <v>2681</v>
      </c>
      <c r="E2318" s="85">
        <v>7898930673592</v>
      </c>
      <c r="F2318" s="86" t="s">
        <v>2682</v>
      </c>
      <c r="G2318" s="75" t="s">
        <v>12</v>
      </c>
      <c r="H2318" s="75">
        <v>3370</v>
      </c>
      <c r="I2318" s="87" t="s">
        <v>1551</v>
      </c>
      <c r="J2318" s="75" t="s">
        <v>2683</v>
      </c>
      <c r="K2318" s="88" t="s">
        <v>84</v>
      </c>
      <c r="L2318" s="88">
        <v>1</v>
      </c>
      <c r="M2318" s="88">
        <v>0</v>
      </c>
      <c r="N2318" s="75" t="s">
        <v>85</v>
      </c>
      <c r="O2318" s="75" t="s">
        <v>2650</v>
      </c>
      <c r="P2318" s="89"/>
      <c r="Q2318" s="90">
        <f>(17/100+7.6/100+1.65/100)*P2318</f>
        <v>0</v>
      </c>
      <c r="R2318" s="90"/>
      <c r="S2318" s="90"/>
      <c r="T2318" s="90"/>
      <c r="U2318" s="90"/>
      <c r="V2318" s="90">
        <f>+P2318-Q2318+R2318+S2318+T2318+U2318</f>
        <v>0</v>
      </c>
      <c r="W2318" s="91">
        <f>(1.02/100)</f>
        <v>1.02E-2</v>
      </c>
      <c r="X2318" s="91">
        <v>4.8E-3</v>
      </c>
      <c r="Y2318" s="91">
        <v>0.17</v>
      </c>
      <c r="Z2318" s="91">
        <v>1.65E-2</v>
      </c>
      <c r="AA2318" s="91">
        <v>7.6E-2</v>
      </c>
      <c r="AB2318" s="91">
        <f>SUM(W2318:AA2318)</f>
        <v>0.2775</v>
      </c>
      <c r="AC2318" s="75">
        <v>12</v>
      </c>
      <c r="AD2318" s="92">
        <f>IF(AL2318="","",+AC2318*AL2318)</f>
      </c>
      <c r="AE2318" s="93">
        <f>IF(AL2318="","",+AL2318*AB2318)</f>
      </c>
      <c r="AF2318" s="92">
        <f>IF(AL2318="","",+AL2318-AE2318)</f>
      </c>
      <c r="AG2318" s="93">
        <f>+V2318</f>
        <v>0</v>
      </c>
      <c r="AH2318" s="92">
        <f>IF(AF2318="","",+AF2318-AG2318)</f>
      </c>
      <c r="AI2318" s="92">
        <f>IF(AH2318="","",+AH2318*AC2318)</f>
      </c>
      <c r="AJ2318" s="93"/>
      <c r="AK2318" s="94">
        <v>0.33</v>
      </c>
      <c r="AL2318" s="93">
        <f>IF(V2318=0,"",V2318/(1-AB2318-AK2318))</f>
      </c>
      <c r="AM2318" s="95">
        <v>0.33</v>
      </c>
      <c r="AN2318" s="93">
        <f>IF(V2318=0,"",V2318/(1-AB2318-AM2318))</f>
      </c>
      <c r="AO2318" s="96">
        <v>1.2</v>
      </c>
      <c r="AP2318" s="93">
        <f>IF(BD!AJ2318="","",BD!AJ2318*BD!AO2318)</f>
      </c>
      <c r="AQ2318" s="91">
        <f>BD!AM2318/BD!AK2318-1</f>
        <v>0</v>
      </c>
      <c r="AR2318" s="91">
        <f>IF(BD!AN2318="","",IF(BD!AJ2318="","",BD!AN2318/BD!AJ2318-1))</f>
      </c>
      <c r="AS2318" s="91">
        <f>IF(BD!AN2318="","",IF(BD!AN2318&lt;BD!AL2318,"ABAIXO DA META","DENTRO DA META"))</f>
      </c>
      <c r="AT2318" s="91" t="str">
        <f>IF(BD!AJ2318="","EM ANÁLISE",IF(BD!AP2318&gt;=BD!AN2318,"GO", "NO GO"))</f>
        <v>EM ANÁLISE</v>
      </c>
      <c r="AU2318" s="97">
        <f>IF(AN2318="","",+BD!$AN2318-AJ2318)</f>
      </c>
      <c r="AV2318" s="98"/>
      <c r="AW2318" s="90">
        <f>BD!P2318*BD!AC2318</f>
        <v>0</v>
      </c>
      <c r="AX2318" s="90">
        <f>BD!V2318*BD!AC2318</f>
        <v>0</v>
      </c>
      <c r="AY2318" s="90">
        <f>IF(BD!AN2318="","",BD!AN2318*BD!AC2318)</f>
      </c>
      <c r="AZ2318" s="75" t="s">
        <v>123</v>
      </c>
      <c r="BA2318" s="75"/>
      <c r="BB2318" s="75"/>
      <c r="BC2318" s="75"/>
      <c r="BD2318" s="104"/>
      <c r="BE2318" s="104"/>
      <c r="BF2318" s="101"/>
      <c r="BG2318" s="101"/>
      <c r="BH2318" s="101"/>
      <c r="BI2318" s="101"/>
      <c r="BJ2318" s="101"/>
      <c r="BK2318" s="101"/>
      <c r="BL2318" s="101"/>
      <c r="BM2318" s="101"/>
      <c r="BN2318" s="101"/>
      <c r="BO2318" s="103"/>
      <c r="BP2318" s="101"/>
      <c r="BQ2318" s="101"/>
      <c r="BR2318" s="101"/>
      <c r="BS2318" s="101"/>
      <c r="BT2318" s="101"/>
      <c r="BU2318" s="101"/>
      <c r="BV2318" s="101"/>
      <c r="BW2318" s="101"/>
      <c r="BX2318" s="101"/>
      <c r="BY2318" s="101"/>
      <c r="BZ2318" s="101"/>
      <c r="CA2318" s="101"/>
      <c r="CB2318" s="101"/>
      <c r="CC2318" s="101"/>
      <c r="CD2318" s="101"/>
      <c r="CE2318" s="101"/>
      <c r="CF2318" s="101"/>
      <c r="CG2318" s="37" t="e">
        <f>VLOOKUP(Table_1[[#This Row],[EAN]],'[1]Planilha1'!$E:$R,13,0)</f>
        <v>#N/A</v>
      </c>
      <c r="CI2318" s="188">
        <f>IF(Table_1[[#This Row],[STATUS MERCADO]]="GO",Table_1[[#This Row],[M. BRUTA TOTAL]],0)</f>
        <v>0</v>
      </c>
      <c r="CJ2318" s="188">
        <f>IF(Table_1[[#This Row],[STATUS MERCADO]]="GO",Table_1[[#This Row],[PV UNIT. REALIZADO]]*Table_1[[#This Row],[QUANTIDADE]],0)</f>
        <v>0</v>
      </c>
    </row>
    <row r="2319" ht="15" hidden="1">
      <c r="A2319" s="7"/>
      <c r="B2319" s="84" t="s">
        <v>400</v>
      </c>
      <c r="C2319" s="75">
        <v>224005</v>
      </c>
      <c r="D2319" s="75" t="s">
        <v>2684</v>
      </c>
      <c r="E2319" s="85">
        <v>7898930672694</v>
      </c>
      <c r="F2319" s="86" t="s">
        <v>2685</v>
      </c>
      <c r="G2319" s="75" t="s">
        <v>12</v>
      </c>
      <c r="H2319" s="75">
        <v>3370</v>
      </c>
      <c r="I2319" s="87" t="s">
        <v>1551</v>
      </c>
      <c r="J2319" s="75" t="s">
        <v>2683</v>
      </c>
      <c r="K2319" s="88" t="s">
        <v>84</v>
      </c>
      <c r="L2319" s="88">
        <v>1</v>
      </c>
      <c r="M2319" s="88">
        <v>0</v>
      </c>
      <c r="N2319" s="75" t="s">
        <v>85</v>
      </c>
      <c r="O2319" s="75" t="s">
        <v>2650</v>
      </c>
      <c r="P2319" s="89"/>
      <c r="Q2319" s="90">
        <f>(17/100+7.6/100+1.65/100)*P2319</f>
        <v>0</v>
      </c>
      <c r="R2319" s="90"/>
      <c r="S2319" s="90"/>
      <c r="T2319" s="90"/>
      <c r="U2319" s="90"/>
      <c r="V2319" s="90">
        <f>+P2319-Q2319+R2319+S2319+T2319+U2319</f>
        <v>0</v>
      </c>
      <c r="W2319" s="91">
        <f>(1.02/100)</f>
        <v>1.02E-2</v>
      </c>
      <c r="X2319" s="91">
        <v>4.8E-3</v>
      </c>
      <c r="Y2319" s="91">
        <v>0.17</v>
      </c>
      <c r="Z2319" s="91">
        <v>1.65E-2</v>
      </c>
      <c r="AA2319" s="91">
        <v>7.6E-2</v>
      </c>
      <c r="AB2319" s="91">
        <f>SUM(W2319:AA2319)</f>
        <v>0.2775</v>
      </c>
      <c r="AC2319" s="75">
        <v>12</v>
      </c>
      <c r="AD2319" s="92">
        <f>IF(AL2319="","",+AC2319*AL2319)</f>
      </c>
      <c r="AE2319" s="93">
        <f>IF(AL2319="","",+AL2319*AB2319)</f>
      </c>
      <c r="AF2319" s="92">
        <f>IF(AL2319="","",+AL2319-AE2319)</f>
      </c>
      <c r="AG2319" s="93">
        <f>+V2319</f>
        <v>0</v>
      </c>
      <c r="AH2319" s="92">
        <f>IF(AF2319="","",+AF2319-AG2319)</f>
      </c>
      <c r="AI2319" s="92">
        <f>IF(AH2319="","",+AH2319*AC2319)</f>
      </c>
      <c r="AJ2319" s="93"/>
      <c r="AK2319" s="94">
        <v>0.33</v>
      </c>
      <c r="AL2319" s="93">
        <f>IF(V2319=0,"",V2319/(1-AB2319-AK2319))</f>
      </c>
      <c r="AM2319" s="95">
        <v>0.33</v>
      </c>
      <c r="AN2319" s="93">
        <f>IF(V2319=0,"",V2319/(1-AB2319-AM2319))</f>
      </c>
      <c r="AO2319" s="96">
        <v>1.2</v>
      </c>
      <c r="AP2319" s="93">
        <f>IF(BD!AJ2319="","",BD!AJ2319*BD!AO2319)</f>
      </c>
      <c r="AQ2319" s="91">
        <f>BD!AM2319/BD!AK2319-1</f>
        <v>0</v>
      </c>
      <c r="AR2319" s="91">
        <f>IF(BD!AN2319="","",IF(BD!AJ2319="","",BD!AN2319/BD!AJ2319-1))</f>
      </c>
      <c r="AS2319" s="91">
        <f>IF(BD!AN2319="","",IF(BD!AN2319&lt;BD!AL2319,"ABAIXO DA META","DENTRO DA META"))</f>
      </c>
      <c r="AT2319" s="91" t="str">
        <f>IF(BD!AJ2319="","EM ANÁLISE",IF(BD!AP2319&gt;=BD!AN2319,"GO", "NO GO"))</f>
        <v>EM ANÁLISE</v>
      </c>
      <c r="AU2319" s="97">
        <f>IF(AN2319="","",+BD!$AN2319-AJ2319)</f>
      </c>
      <c r="AV2319" s="98"/>
      <c r="AW2319" s="90">
        <f>BD!P2319*BD!AC2319</f>
        <v>0</v>
      </c>
      <c r="AX2319" s="90">
        <f>BD!V2319*BD!AC2319</f>
        <v>0</v>
      </c>
      <c r="AY2319" s="90">
        <f>IF(BD!AN2319="","",BD!AN2319*BD!AC2319)</f>
      </c>
      <c r="AZ2319" s="75" t="s">
        <v>123</v>
      </c>
      <c r="BA2319" s="75"/>
      <c r="BB2319" s="75"/>
      <c r="BC2319" s="75"/>
      <c r="BD2319" s="104"/>
      <c r="BE2319" s="104"/>
      <c r="BF2319" s="101"/>
      <c r="BG2319" s="101"/>
      <c r="BH2319" s="101"/>
      <c r="BI2319" s="101"/>
      <c r="BJ2319" s="101"/>
      <c r="BK2319" s="101"/>
      <c r="BL2319" s="101"/>
      <c r="BM2319" s="101"/>
      <c r="BN2319" s="101"/>
      <c r="BO2319" s="103"/>
      <c r="BP2319" s="101"/>
      <c r="BQ2319" s="101"/>
      <c r="BR2319" s="101"/>
      <c r="BS2319" s="101"/>
      <c r="BT2319" s="101"/>
      <c r="BU2319" s="101"/>
      <c r="BV2319" s="101"/>
      <c r="BW2319" s="101"/>
      <c r="BX2319" s="101"/>
      <c r="BY2319" s="101"/>
      <c r="BZ2319" s="101"/>
      <c r="CA2319" s="101"/>
      <c r="CB2319" s="101"/>
      <c r="CC2319" s="101"/>
      <c r="CD2319" s="101"/>
      <c r="CE2319" s="101"/>
      <c r="CF2319" s="101"/>
      <c r="CG2319" s="37" t="e">
        <f>VLOOKUP(Table_1[[#This Row],[EAN]],'[1]Planilha1'!$E:$R,13,0)</f>
        <v>#N/A</v>
      </c>
      <c r="CI2319" s="188">
        <f>IF(Table_1[[#This Row],[STATUS MERCADO]]="GO",Table_1[[#This Row],[M. BRUTA TOTAL]],0)</f>
        <v>0</v>
      </c>
      <c r="CJ2319" s="188">
        <f>IF(Table_1[[#This Row],[STATUS MERCADO]]="GO",Table_1[[#This Row],[PV UNIT. REALIZADO]]*Table_1[[#This Row],[QUANTIDADE]],0)</f>
        <v>0</v>
      </c>
    </row>
    <row r="2320" ht="15" hidden="1">
      <c r="A2320" s="7"/>
      <c r="B2320" s="107" t="s">
        <v>400</v>
      </c>
      <c r="C2320" s="110">
        <v>224006</v>
      </c>
      <c r="D2320" s="110" t="s">
        <v>2686</v>
      </c>
      <c r="E2320" s="108">
        <v>7898930672618</v>
      </c>
      <c r="F2320" s="109" t="s">
        <v>2687</v>
      </c>
      <c r="G2320" s="75" t="s">
        <v>12</v>
      </c>
      <c r="H2320" s="110">
        <v>3370</v>
      </c>
      <c r="I2320" s="111" t="s">
        <v>1551</v>
      </c>
      <c r="J2320" s="110" t="s">
        <v>2659</v>
      </c>
      <c r="K2320" s="112" t="s">
        <v>84</v>
      </c>
      <c r="L2320" s="112">
        <v>1</v>
      </c>
      <c r="M2320" s="112">
        <v>0</v>
      </c>
      <c r="N2320" s="110" t="s">
        <v>85</v>
      </c>
      <c r="O2320" s="110" t="s">
        <v>2650</v>
      </c>
      <c r="P2320" s="113"/>
      <c r="Q2320" s="114">
        <f>(17/100+7.6/100+1.65/100)*P2320</f>
        <v>0</v>
      </c>
      <c r="R2320" s="114"/>
      <c r="S2320" s="114"/>
      <c r="T2320" s="114"/>
      <c r="U2320" s="114"/>
      <c r="V2320" s="114">
        <f>+P2320-Q2320+R2320+S2320+T2320+U2320</f>
        <v>0</v>
      </c>
      <c r="W2320" s="115">
        <f>(1.02/100)</f>
        <v>1.02E-2</v>
      </c>
      <c r="X2320" s="115">
        <v>4.8E-3</v>
      </c>
      <c r="Y2320" s="115">
        <v>0.17</v>
      </c>
      <c r="Z2320" s="115">
        <v>1.65E-2</v>
      </c>
      <c r="AA2320" s="115">
        <v>7.6E-2</v>
      </c>
      <c r="AB2320" s="115">
        <f>SUM(W2320:AA2320)</f>
        <v>0.2775</v>
      </c>
      <c r="AC2320" s="110">
        <v>12</v>
      </c>
      <c r="AD2320" s="116">
        <f>IF(AL2320="","",+AC2320*AL2320)</f>
      </c>
      <c r="AE2320" s="117">
        <f>IF(AL2320="","",+AL2320*AB2320)</f>
      </c>
      <c r="AF2320" s="116">
        <f>IF(AL2320="","",+AL2320-AE2320)</f>
      </c>
      <c r="AG2320" s="117">
        <f>+V2320</f>
        <v>0</v>
      </c>
      <c r="AH2320" s="116">
        <f>IF(AF2320="","",+AF2320-AG2320)</f>
      </c>
      <c r="AI2320" s="116">
        <f>IF(AH2320="","",+AH2320*AC2320)</f>
      </c>
      <c r="AJ2320" s="117"/>
      <c r="AK2320" s="118">
        <v>0.33</v>
      </c>
      <c r="AL2320" s="117">
        <f>IF(V2320=0,"",V2320/(1-AB2320-AK2320))</f>
      </c>
      <c r="AM2320" s="119">
        <v>0.33</v>
      </c>
      <c r="AN2320" s="117">
        <f>IF(V2320=0,"",V2320/(1-AB2320-AM2320))</f>
      </c>
      <c r="AO2320" s="120">
        <v>1.2</v>
      </c>
      <c r="AP2320" s="117">
        <f>IF(BD!AJ2320="","",BD!AJ2320*BD!AO2320)</f>
      </c>
      <c r="AQ2320" s="115">
        <f>BD!AM2320/BD!AK2320-1</f>
        <v>0</v>
      </c>
      <c r="AR2320" s="115">
        <f>IF(BD!AN2320="","",IF(BD!AJ2320="","",BD!AN2320/BD!AJ2320-1))</f>
      </c>
      <c r="AS2320" s="115">
        <f>IF(BD!AN2320="","",IF(BD!AN2320&lt;BD!AL2320,"ABAIXO DA META","DENTRO DA META"))</f>
      </c>
      <c r="AT2320" s="115" t="str">
        <f>IF(BD!AJ2320="","EM ANÁLISE",IF(BD!AP2320&gt;=BD!AN2320,"GO", "NO GO"))</f>
        <v>EM ANÁLISE</v>
      </c>
      <c r="AU2320" s="121">
        <f>IF(AN2320="","",+BD!$AN2320-AJ2320)</f>
      </c>
      <c r="AV2320" s="98"/>
      <c r="AW2320" s="114">
        <f>BD!P2320*BD!AC2320</f>
        <v>0</v>
      </c>
      <c r="AX2320" s="114">
        <f>BD!V2320*BD!AC2320</f>
        <v>0</v>
      </c>
      <c r="AY2320" s="114">
        <f>IF(BD!AN2320="","",BD!AN2320*BD!AC2320)</f>
      </c>
      <c r="AZ2320" s="110" t="s">
        <v>123</v>
      </c>
      <c r="BA2320" s="110"/>
      <c r="BB2320" s="110"/>
      <c r="BC2320" s="110"/>
      <c r="BD2320" s="104"/>
      <c r="BE2320" s="104"/>
      <c r="BF2320" s="101"/>
      <c r="BG2320" s="101"/>
      <c r="BH2320" s="101"/>
      <c r="BI2320" s="101"/>
      <c r="BJ2320" s="101"/>
      <c r="BK2320" s="101"/>
      <c r="BL2320" s="101"/>
      <c r="BM2320" s="101"/>
      <c r="BN2320" s="101"/>
      <c r="BO2320" s="103"/>
      <c r="BP2320" s="101"/>
      <c r="BQ2320" s="101"/>
      <c r="BR2320" s="101"/>
      <c r="BS2320" s="101"/>
      <c r="BT2320" s="101"/>
      <c r="BU2320" s="101"/>
      <c r="BV2320" s="101"/>
      <c r="BW2320" s="101"/>
      <c r="BX2320" s="101"/>
      <c r="BY2320" s="101"/>
      <c r="BZ2320" s="101"/>
      <c r="CA2320" s="101"/>
      <c r="CB2320" s="101"/>
      <c r="CC2320" s="101"/>
      <c r="CD2320" s="101"/>
      <c r="CE2320" s="101"/>
      <c r="CF2320" s="101"/>
      <c r="CG2320" s="37" t="e">
        <f>VLOOKUP(Table_1[[#This Row],[EAN]],'[1]Planilha1'!$E:$R,13,0)</f>
        <v>#N/A</v>
      </c>
      <c r="CI2320" s="188">
        <f>IF(Table_1[[#This Row],[STATUS MERCADO]]="GO",Table_1[[#This Row],[M. BRUTA TOTAL]],0)</f>
        <v>0</v>
      </c>
      <c r="CJ2320" s="188">
        <f>IF(Table_1[[#This Row],[STATUS MERCADO]]="GO",Table_1[[#This Row],[PV UNIT. REALIZADO]]*Table_1[[#This Row],[QUANTIDADE]],0)</f>
        <v>0</v>
      </c>
    </row>
    <row r="2321" ht="15" hidden="1">
      <c r="A2321" s="7"/>
      <c r="B2321" s="75" t="s">
        <v>400</v>
      </c>
      <c r="C2321" s="75">
        <v>224007</v>
      </c>
      <c r="D2321" s="75" t="s">
        <v>2688</v>
      </c>
      <c r="E2321" s="85">
        <v>7898930672625</v>
      </c>
      <c r="F2321" s="86" t="s">
        <v>2689</v>
      </c>
      <c r="G2321" s="75" t="s">
        <v>12</v>
      </c>
      <c r="H2321" s="75">
        <v>3370</v>
      </c>
      <c r="I2321" s="87" t="s">
        <v>1551</v>
      </c>
      <c r="J2321" s="75" t="s">
        <v>2659</v>
      </c>
      <c r="K2321" s="88" t="s">
        <v>84</v>
      </c>
      <c r="L2321" s="88">
        <v>1</v>
      </c>
      <c r="M2321" s="88">
        <v>0</v>
      </c>
      <c r="N2321" s="75" t="s">
        <v>85</v>
      </c>
      <c r="O2321" s="75" t="s">
        <v>2650</v>
      </c>
      <c r="P2321" s="89"/>
      <c r="Q2321" s="90">
        <f>(17/100+7.6/100+1.65/100)*P2321</f>
        <v>0</v>
      </c>
      <c r="R2321" s="90"/>
      <c r="S2321" s="90"/>
      <c r="T2321" s="90"/>
      <c r="U2321" s="90"/>
      <c r="V2321" s="90">
        <f>+P2321-Q2321+R2321+S2321+T2321+U2321</f>
        <v>0</v>
      </c>
      <c r="W2321" s="91">
        <f>(1.02/100)</f>
        <v>1.02E-2</v>
      </c>
      <c r="X2321" s="91">
        <v>4.8E-3</v>
      </c>
      <c r="Y2321" s="91">
        <v>0.17</v>
      </c>
      <c r="Z2321" s="91">
        <v>1.65E-2</v>
      </c>
      <c r="AA2321" s="91">
        <v>7.6E-2</v>
      </c>
      <c r="AB2321" s="91">
        <f>SUM(W2321:AA2321)</f>
        <v>0.2775</v>
      </c>
      <c r="AC2321" s="75">
        <v>12</v>
      </c>
      <c r="AD2321" s="92">
        <f>IF(AL2321="","",+AC2321*AL2321)</f>
      </c>
      <c r="AE2321" s="93">
        <f>IF(AL2321="","",+AL2321*AB2321)</f>
      </c>
      <c r="AF2321" s="92">
        <f>IF(AL2321="","",+AL2321-AE2321)</f>
      </c>
      <c r="AG2321" s="93">
        <f>+V2321</f>
        <v>0</v>
      </c>
      <c r="AH2321" s="92">
        <f>IF(AF2321="","",+AF2321-AG2321)</f>
      </c>
      <c r="AI2321" s="92">
        <f>IF(AH2321="","",+AH2321*AC2321)</f>
      </c>
      <c r="AJ2321" s="93"/>
      <c r="AK2321" s="94">
        <v>0.33</v>
      </c>
      <c r="AL2321" s="93">
        <f>IF(V2321=0,"",V2321/(1-AB2321-AK2321))</f>
      </c>
      <c r="AM2321" s="95">
        <v>0.33</v>
      </c>
      <c r="AN2321" s="93">
        <f>IF(V2321=0,"",V2321/(1-AB2321-AM2321))</f>
      </c>
      <c r="AO2321" s="96">
        <v>1.2</v>
      </c>
      <c r="AP2321" s="93">
        <f>IF(BD!AJ2321="","",BD!AJ2321*BD!AO2321)</f>
      </c>
      <c r="AQ2321" s="91">
        <f>BD!AM2321/BD!AK2321-1</f>
        <v>0</v>
      </c>
      <c r="AR2321" s="91">
        <f>IF(BD!AN2321="","",IF(BD!AJ2321="","",BD!AN2321/BD!AJ2321-1))</f>
      </c>
      <c r="AS2321" s="91">
        <f>IF(BD!AN2321="","",IF(BD!AN2321&lt;BD!AL2321,"ABAIXO DA META","DENTRO DA META"))</f>
      </c>
      <c r="AT2321" s="91" t="str">
        <f>IF(BD!AJ2321="","EM ANÁLISE",IF(BD!AP2321&gt;=BD!AN2321,"GO", "NO GO"))</f>
        <v>EM ANÁLISE</v>
      </c>
      <c r="AU2321" s="97">
        <f>IF(AN2321="","",+BD!$AN2321-AJ2321)</f>
      </c>
      <c r="AV2321" s="98"/>
      <c r="AW2321" s="90">
        <f>BD!P2321*BD!AC2321</f>
        <v>0</v>
      </c>
      <c r="AX2321" s="90">
        <f>BD!V2321*BD!AC2321</f>
        <v>0</v>
      </c>
      <c r="AY2321" s="90">
        <f>IF(BD!AN2321="","",BD!AN2321*BD!AC2321)</f>
      </c>
      <c r="AZ2321" s="75" t="s">
        <v>123</v>
      </c>
      <c r="BA2321" s="75"/>
      <c r="BB2321" s="75"/>
      <c r="BC2321" s="75"/>
      <c r="BD2321" s="104"/>
      <c r="BE2321" s="104"/>
      <c r="BF2321" s="101"/>
      <c r="BG2321" s="101"/>
      <c r="BH2321" s="101"/>
      <c r="BI2321" s="101"/>
      <c r="BJ2321" s="101"/>
      <c r="BK2321" s="101"/>
      <c r="BL2321" s="101"/>
      <c r="BM2321" s="101"/>
      <c r="BN2321" s="101"/>
      <c r="BO2321" s="103"/>
      <c r="BP2321" s="101"/>
      <c r="BQ2321" s="101"/>
      <c r="BR2321" s="101"/>
      <c r="BS2321" s="101"/>
      <c r="BT2321" s="101"/>
      <c r="BU2321" s="101"/>
      <c r="BV2321" s="101"/>
      <c r="BW2321" s="101"/>
      <c r="BX2321" s="101"/>
      <c r="BY2321" s="101"/>
      <c r="BZ2321" s="101"/>
      <c r="CA2321" s="101"/>
      <c r="CB2321" s="101"/>
      <c r="CC2321" s="101"/>
      <c r="CD2321" s="101"/>
      <c r="CE2321" s="101"/>
      <c r="CF2321" s="101"/>
      <c r="CG2321" s="37" t="e">
        <f>VLOOKUP(Table_1[[#This Row],[EAN]],'[1]Planilha1'!$E:$R,13,0)</f>
        <v>#N/A</v>
      </c>
      <c r="CI2321" s="188">
        <f>IF(Table_1[[#This Row],[STATUS MERCADO]]="GO",Table_1[[#This Row],[M. BRUTA TOTAL]],0)</f>
        <v>0</v>
      </c>
      <c r="CJ2321" s="188">
        <f>IF(Table_1[[#This Row],[STATUS MERCADO]]="GO",Table_1[[#This Row],[PV UNIT. REALIZADO]]*Table_1[[#This Row],[QUANTIDADE]],0)</f>
        <v>0</v>
      </c>
    </row>
    <row r="2322" ht="15" hidden="1">
      <c r="A2322" s="7"/>
      <c r="B2322" s="75" t="s">
        <v>400</v>
      </c>
      <c r="C2322" s="75">
        <v>224008</v>
      </c>
      <c r="D2322" s="75" t="s">
        <v>2690</v>
      </c>
      <c r="E2322" s="85">
        <v>7898930673806</v>
      </c>
      <c r="F2322" s="86" t="s">
        <v>2691</v>
      </c>
      <c r="G2322" s="75" t="s">
        <v>12</v>
      </c>
      <c r="H2322" s="75">
        <v>3370</v>
      </c>
      <c r="I2322" s="87" t="s">
        <v>1551</v>
      </c>
      <c r="J2322" s="75" t="s">
        <v>2649</v>
      </c>
      <c r="K2322" s="88" t="s">
        <v>84</v>
      </c>
      <c r="L2322" s="88">
        <v>1</v>
      </c>
      <c r="M2322" s="88">
        <v>0</v>
      </c>
      <c r="N2322" s="75" t="s">
        <v>85</v>
      </c>
      <c r="O2322" s="75" t="s">
        <v>2650</v>
      </c>
      <c r="P2322" s="89"/>
      <c r="Q2322" s="90">
        <f>(17/100+7.6/100+1.65/100)*P2322</f>
        <v>0</v>
      </c>
      <c r="R2322" s="90"/>
      <c r="S2322" s="90"/>
      <c r="T2322" s="90"/>
      <c r="U2322" s="90"/>
      <c r="V2322" s="90">
        <f>+P2322-Q2322+R2322+S2322+T2322+U2322</f>
        <v>0</v>
      </c>
      <c r="W2322" s="91">
        <f>(1.02/100)</f>
        <v>1.02E-2</v>
      </c>
      <c r="X2322" s="91">
        <v>4.8E-3</v>
      </c>
      <c r="Y2322" s="91">
        <v>0.17</v>
      </c>
      <c r="Z2322" s="91">
        <v>1.65E-2</v>
      </c>
      <c r="AA2322" s="91">
        <v>7.6E-2</v>
      </c>
      <c r="AB2322" s="91">
        <f>SUM(W2322:AA2322)</f>
        <v>0.2775</v>
      </c>
      <c r="AC2322" s="75">
        <v>12</v>
      </c>
      <c r="AD2322" s="92">
        <f>IF(AL2322="","",+AC2322*AL2322)</f>
      </c>
      <c r="AE2322" s="93">
        <f>IF(AL2322="","",+AL2322*AB2322)</f>
      </c>
      <c r="AF2322" s="92">
        <f>IF(AL2322="","",+AL2322-AE2322)</f>
      </c>
      <c r="AG2322" s="93">
        <f>+V2322</f>
        <v>0</v>
      </c>
      <c r="AH2322" s="92">
        <f>IF(AF2322="","",+AF2322-AG2322)</f>
      </c>
      <c r="AI2322" s="92">
        <f>IF(AH2322="","",+AH2322*AC2322)</f>
      </c>
      <c r="AJ2322" s="93"/>
      <c r="AK2322" s="94">
        <v>0.33</v>
      </c>
      <c r="AL2322" s="93">
        <f>IF(V2322=0,"",V2322/(1-AB2322-AK2322))</f>
      </c>
      <c r="AM2322" s="95">
        <v>0.33</v>
      </c>
      <c r="AN2322" s="93">
        <f>IF(V2322=0,"",V2322/(1-AB2322-AM2322))</f>
      </c>
      <c r="AO2322" s="96">
        <v>1.2</v>
      </c>
      <c r="AP2322" s="93">
        <f>IF(BD!AJ2322="","",BD!AJ2322*BD!AO2322)</f>
      </c>
      <c r="AQ2322" s="91">
        <f>BD!AM2322/BD!AK2322-1</f>
        <v>0</v>
      </c>
      <c r="AR2322" s="91">
        <f>IF(BD!AN2322="","",IF(BD!AJ2322="","",BD!AN2322/BD!AJ2322-1))</f>
      </c>
      <c r="AS2322" s="91">
        <f>IF(BD!AN2322="","",IF(BD!AN2322&lt;BD!AL2322,"ABAIXO DA META","DENTRO DA META"))</f>
      </c>
      <c r="AT2322" s="91" t="str">
        <f>IF(BD!AJ2322="","EM ANÁLISE",IF(BD!AP2322&gt;=BD!AN2322,"GO", "NO GO"))</f>
        <v>EM ANÁLISE</v>
      </c>
      <c r="AU2322" s="97">
        <f>IF(AN2322="","",+BD!$AN2322-AJ2322)</f>
      </c>
      <c r="AV2322" s="98"/>
      <c r="AW2322" s="90">
        <f>BD!P2322*BD!AC2322</f>
        <v>0</v>
      </c>
      <c r="AX2322" s="90">
        <f>BD!V2322*BD!AC2322</f>
        <v>0</v>
      </c>
      <c r="AY2322" s="90">
        <f>IF(BD!AN2322="","",BD!AN2322*BD!AC2322)</f>
      </c>
      <c r="AZ2322" s="75" t="s">
        <v>123</v>
      </c>
      <c r="BA2322" s="75"/>
      <c r="BB2322" s="75"/>
      <c r="BC2322" s="75"/>
      <c r="BD2322" s="104"/>
      <c r="BE2322" s="104"/>
      <c r="BF2322" s="101"/>
      <c r="BG2322" s="101"/>
      <c r="BH2322" s="101"/>
      <c r="BI2322" s="101"/>
      <c r="BJ2322" s="101"/>
      <c r="BK2322" s="101"/>
      <c r="BL2322" s="101"/>
      <c r="BM2322" s="101"/>
      <c r="BN2322" s="101"/>
      <c r="BO2322" s="103"/>
      <c r="BP2322" s="101"/>
      <c r="BQ2322" s="101"/>
      <c r="BR2322" s="101"/>
      <c r="BS2322" s="101"/>
      <c r="BT2322" s="101"/>
      <c r="BU2322" s="101"/>
      <c r="BV2322" s="101"/>
      <c r="BW2322" s="101"/>
      <c r="BX2322" s="101"/>
      <c r="BY2322" s="101"/>
      <c r="BZ2322" s="101"/>
      <c r="CA2322" s="101"/>
      <c r="CB2322" s="101"/>
      <c r="CC2322" s="101"/>
      <c r="CD2322" s="101"/>
      <c r="CE2322" s="101"/>
      <c r="CF2322" s="101"/>
      <c r="CG2322" s="37" t="e">
        <f>VLOOKUP(Table_1[[#This Row],[EAN]],'[1]Planilha1'!$E:$R,13,0)</f>
        <v>#N/A</v>
      </c>
      <c r="CI2322" s="188">
        <f>IF(Table_1[[#This Row],[STATUS MERCADO]]="GO",Table_1[[#This Row],[M. BRUTA TOTAL]],0)</f>
        <v>0</v>
      </c>
      <c r="CJ2322" s="188">
        <f>IF(Table_1[[#This Row],[STATUS MERCADO]]="GO",Table_1[[#This Row],[PV UNIT. REALIZADO]]*Table_1[[#This Row],[QUANTIDADE]],0)</f>
        <v>0</v>
      </c>
    </row>
    <row r="2323" ht="15" hidden="1">
      <c r="A2323" s="7"/>
      <c r="B2323" s="75" t="s">
        <v>400</v>
      </c>
      <c r="C2323" s="75">
        <v>224009</v>
      </c>
      <c r="D2323" s="75">
        <v>10401</v>
      </c>
      <c r="E2323" s="85">
        <v>7896436610417</v>
      </c>
      <c r="F2323" s="86" t="s">
        <v>2692</v>
      </c>
      <c r="G2323" s="75" t="s">
        <v>12</v>
      </c>
      <c r="H2323" s="75">
        <v>3370</v>
      </c>
      <c r="I2323" s="87" t="s">
        <v>1551</v>
      </c>
      <c r="J2323" s="75" t="s">
        <v>2693</v>
      </c>
      <c r="K2323" s="88" t="s">
        <v>84</v>
      </c>
      <c r="L2323" s="88">
        <v>1</v>
      </c>
      <c r="M2323" s="88">
        <v>4</v>
      </c>
      <c r="N2323" s="75" t="s">
        <v>85</v>
      </c>
      <c r="O2323" s="75" t="s">
        <v>2694</v>
      </c>
      <c r="P2323" s="89"/>
      <c r="Q2323" s="90">
        <f>(17/100+7.6/100+1.65/100)*P2323</f>
        <v>0</v>
      </c>
      <c r="R2323" s="90"/>
      <c r="S2323" s="90"/>
      <c r="T2323" s="90"/>
      <c r="U2323" s="90"/>
      <c r="V2323" s="90">
        <f>+P2323-Q2323+R2323+S2323+T2323+U2323</f>
        <v>0</v>
      </c>
      <c r="W2323" s="91">
        <f>(1.02/100)</f>
        <v>1.02E-2</v>
      </c>
      <c r="X2323" s="91">
        <v>4.8E-3</v>
      </c>
      <c r="Y2323" s="91">
        <v>0.17</v>
      </c>
      <c r="Z2323" s="91">
        <v>1.65E-2</v>
      </c>
      <c r="AA2323" s="91">
        <v>7.6E-2</v>
      </c>
      <c r="AB2323" s="91">
        <f>SUM(W2323:AA2323)</f>
        <v>0.2775</v>
      </c>
      <c r="AC2323" s="75">
        <v>12</v>
      </c>
      <c r="AD2323" s="92">
        <f>IF(AL2323="","",+AC2323*AL2323)</f>
      </c>
      <c r="AE2323" s="93">
        <f>IF(AL2323="","",+AL2323*AB2323)</f>
      </c>
      <c r="AF2323" s="92">
        <f>IF(AL2323="","",+AL2323-AE2323)</f>
      </c>
      <c r="AG2323" s="93">
        <f>+V2323</f>
        <v>0</v>
      </c>
      <c r="AH2323" s="92">
        <f>IF(AF2323="","",+AF2323-AG2323)</f>
      </c>
      <c r="AI2323" s="92">
        <f>IF(AH2323="","",+AH2323*AC2323)</f>
      </c>
      <c r="AJ2323" s="93"/>
      <c r="AK2323" s="94">
        <v>0.33</v>
      </c>
      <c r="AL2323" s="93">
        <f>IF(V2323=0,"",V2323/(1-AB2323-AK2323))</f>
      </c>
      <c r="AM2323" s="95">
        <v>0.33</v>
      </c>
      <c r="AN2323" s="93">
        <f>IF(V2323=0,"",V2323/(1-AB2323-AM2323))</f>
      </c>
      <c r="AO2323" s="96">
        <v>1.2</v>
      </c>
      <c r="AP2323" s="93">
        <f>IF(BD!AJ2323="","",BD!AJ2323*BD!AO2323)</f>
      </c>
      <c r="AQ2323" s="91">
        <f>BD!AM2323/BD!AK2323-1</f>
        <v>0</v>
      </c>
      <c r="AR2323" s="91">
        <f>IF(BD!AN2323="","",IF(BD!AJ2323="","",BD!AN2323/BD!AJ2323-1))</f>
      </c>
      <c r="AS2323" s="91">
        <f>IF(BD!AN2323="","",IF(BD!AN2323&lt;BD!AL2323,"ABAIXO DA META","DENTRO DA META"))</f>
      </c>
      <c r="AT2323" s="91" t="str">
        <f>IF(BD!AJ2323="","EM ANÁLISE",IF(BD!AP2323&gt;=BD!AN2323,"GO", "NO GO"))</f>
        <v>EM ANÁLISE</v>
      </c>
      <c r="AU2323" s="97">
        <f>IF(AN2323="","",+BD!$AN2323-AJ2323)</f>
      </c>
      <c r="AV2323" s="98"/>
      <c r="AW2323" s="90">
        <f>BD!P2323*BD!AC2323</f>
        <v>0</v>
      </c>
      <c r="AX2323" s="90">
        <f>BD!V2323*BD!AC2323</f>
        <v>0</v>
      </c>
      <c r="AY2323" s="90">
        <f>IF(BD!AN2323="","",BD!AN2323*BD!AC2323)</f>
      </c>
      <c r="AZ2323" s="75" t="s">
        <v>123</v>
      </c>
      <c r="BA2323" s="75"/>
      <c r="BB2323" s="75"/>
      <c r="BC2323" s="75"/>
      <c r="BD2323" s="104"/>
      <c r="BE2323" s="104"/>
      <c r="BF2323" s="101"/>
      <c r="BG2323" s="101"/>
      <c r="BH2323" s="101"/>
      <c r="BI2323" s="101"/>
      <c r="BJ2323" s="101"/>
      <c r="BK2323" s="101"/>
      <c r="BL2323" s="101"/>
      <c r="BM2323" s="101"/>
      <c r="BN2323" s="101"/>
      <c r="BO2323" s="103"/>
      <c r="BP2323" s="101"/>
      <c r="BQ2323" s="101"/>
      <c r="BR2323" s="101"/>
      <c r="BS2323" s="101"/>
      <c r="BT2323" s="101"/>
      <c r="BU2323" s="101"/>
      <c r="BV2323" s="101"/>
      <c r="BW2323" s="101"/>
      <c r="BX2323" s="101"/>
      <c r="BY2323" s="101"/>
      <c r="BZ2323" s="101"/>
      <c r="CA2323" s="101"/>
      <c r="CB2323" s="101"/>
      <c r="CC2323" s="101"/>
      <c r="CD2323" s="101"/>
      <c r="CE2323" s="101"/>
      <c r="CF2323" s="101"/>
      <c r="CG2323" s="37" t="e">
        <f>VLOOKUP(Table_1[[#This Row],[EAN]],'[1]Planilha1'!$E:$R,13,0)</f>
        <v>#N/A</v>
      </c>
      <c r="CI2323" s="188">
        <f>IF(Table_1[[#This Row],[STATUS MERCADO]]="GO",Table_1[[#This Row],[M. BRUTA TOTAL]],0)</f>
        <v>0</v>
      </c>
      <c r="CJ2323" s="188">
        <f>IF(Table_1[[#This Row],[STATUS MERCADO]]="GO",Table_1[[#This Row],[PV UNIT. REALIZADO]]*Table_1[[#This Row],[QUANTIDADE]],0)</f>
        <v>0</v>
      </c>
    </row>
    <row r="2324" ht="15" hidden="1">
      <c r="A2324" s="7"/>
      <c r="B2324" s="75" t="s">
        <v>400</v>
      </c>
      <c r="C2324" s="75">
        <v>224010</v>
      </c>
      <c r="D2324" s="75">
        <v>10101</v>
      </c>
      <c r="E2324" s="85">
        <v>7896436610110</v>
      </c>
      <c r="F2324" s="86" t="s">
        <v>2695</v>
      </c>
      <c r="G2324" s="75" t="s">
        <v>12</v>
      </c>
      <c r="H2324" s="75">
        <v>3370</v>
      </c>
      <c r="I2324" s="87" t="s">
        <v>1551</v>
      </c>
      <c r="J2324" s="75" t="s">
        <v>2693</v>
      </c>
      <c r="K2324" s="88" t="s">
        <v>84</v>
      </c>
      <c r="L2324" s="88">
        <v>1</v>
      </c>
      <c r="M2324" s="88">
        <v>4</v>
      </c>
      <c r="N2324" s="75" t="s">
        <v>85</v>
      </c>
      <c r="O2324" s="75" t="s">
        <v>2694</v>
      </c>
      <c r="P2324" s="89"/>
      <c r="Q2324" s="90">
        <f>(17/100+7.6/100+1.65/100)*P2324</f>
        <v>0</v>
      </c>
      <c r="R2324" s="90"/>
      <c r="S2324" s="90"/>
      <c r="T2324" s="90"/>
      <c r="U2324" s="90"/>
      <c r="V2324" s="90">
        <f>+P2324-Q2324+R2324+S2324+T2324+U2324</f>
        <v>0</v>
      </c>
      <c r="W2324" s="91">
        <f>(1.02/100)</f>
        <v>1.02E-2</v>
      </c>
      <c r="X2324" s="91">
        <v>4.8E-3</v>
      </c>
      <c r="Y2324" s="91">
        <v>0.17</v>
      </c>
      <c r="Z2324" s="91">
        <v>1.65E-2</v>
      </c>
      <c r="AA2324" s="91">
        <v>7.6E-2</v>
      </c>
      <c r="AB2324" s="91">
        <f>SUM(W2324:AA2324)</f>
        <v>0.2775</v>
      </c>
      <c r="AC2324" s="75">
        <v>12</v>
      </c>
      <c r="AD2324" s="92">
        <f>IF(AL2324="","",+AC2324*AL2324)</f>
      </c>
      <c r="AE2324" s="93">
        <f>IF(AL2324="","",+AL2324*AB2324)</f>
      </c>
      <c r="AF2324" s="92">
        <f>IF(AL2324="","",+AL2324-AE2324)</f>
      </c>
      <c r="AG2324" s="93">
        <f>+V2324</f>
        <v>0</v>
      </c>
      <c r="AH2324" s="92">
        <f>IF(AF2324="","",+AF2324-AG2324)</f>
      </c>
      <c r="AI2324" s="92">
        <f>IF(AH2324="","",+AH2324*AC2324)</f>
      </c>
      <c r="AJ2324" s="93"/>
      <c r="AK2324" s="94">
        <v>0.33</v>
      </c>
      <c r="AL2324" s="93">
        <f>IF(V2324=0,"",V2324/(1-AB2324-AK2324))</f>
      </c>
      <c r="AM2324" s="95">
        <v>0.33</v>
      </c>
      <c r="AN2324" s="93">
        <f>IF(V2324=0,"",V2324/(1-AB2324-AM2324))</f>
      </c>
      <c r="AO2324" s="96">
        <v>1.2</v>
      </c>
      <c r="AP2324" s="93">
        <f>IF(BD!AJ2324="","",BD!AJ2324*BD!AO2324)</f>
      </c>
      <c r="AQ2324" s="91">
        <f>BD!AM2324/BD!AK2324-1</f>
        <v>0</v>
      </c>
      <c r="AR2324" s="91">
        <f>IF(BD!AN2324="","",IF(BD!AJ2324="","",BD!AN2324/BD!AJ2324-1))</f>
      </c>
      <c r="AS2324" s="91">
        <f>IF(BD!AN2324="","",IF(BD!AN2324&lt;BD!AL2324,"ABAIXO DA META","DENTRO DA META"))</f>
      </c>
      <c r="AT2324" s="91" t="str">
        <f>IF(BD!AJ2324="","EM ANÁLISE",IF(BD!AP2324&gt;=BD!AN2324,"GO", "NO GO"))</f>
        <v>EM ANÁLISE</v>
      </c>
      <c r="AU2324" s="97">
        <f>IF(AN2324="","",+BD!$AN2324-AJ2324)</f>
      </c>
      <c r="AV2324" s="98"/>
      <c r="AW2324" s="90">
        <f>BD!P2324*BD!AC2324</f>
        <v>0</v>
      </c>
      <c r="AX2324" s="90">
        <f>BD!V2324*BD!AC2324</f>
        <v>0</v>
      </c>
      <c r="AY2324" s="90">
        <f>IF(BD!AN2324="","",BD!AN2324*BD!AC2324)</f>
      </c>
      <c r="AZ2324" s="75" t="s">
        <v>123</v>
      </c>
      <c r="BA2324" s="75"/>
      <c r="BB2324" s="75"/>
      <c r="BC2324" s="75"/>
      <c r="BD2324" s="104"/>
      <c r="BE2324" s="104"/>
      <c r="BF2324" s="101"/>
      <c r="BG2324" s="101"/>
      <c r="BH2324" s="101"/>
      <c r="BI2324" s="101"/>
      <c r="BJ2324" s="101"/>
      <c r="BK2324" s="101"/>
      <c r="BL2324" s="101"/>
      <c r="BM2324" s="101"/>
      <c r="BN2324" s="101"/>
      <c r="BO2324" s="103"/>
      <c r="BP2324" s="101"/>
      <c r="BQ2324" s="101"/>
      <c r="BR2324" s="101"/>
      <c r="BS2324" s="101"/>
      <c r="BT2324" s="101"/>
      <c r="BU2324" s="101"/>
      <c r="BV2324" s="101"/>
      <c r="BW2324" s="101"/>
      <c r="BX2324" s="101"/>
      <c r="BY2324" s="101"/>
      <c r="BZ2324" s="101"/>
      <c r="CA2324" s="101"/>
      <c r="CB2324" s="101"/>
      <c r="CC2324" s="101"/>
      <c r="CD2324" s="101"/>
      <c r="CE2324" s="101"/>
      <c r="CF2324" s="101"/>
      <c r="CG2324" s="37" t="e">
        <f>VLOOKUP(Table_1[[#This Row],[EAN]],'[1]Planilha1'!$E:$R,13,0)</f>
        <v>#N/A</v>
      </c>
      <c r="CI2324" s="188">
        <f>IF(Table_1[[#This Row],[STATUS MERCADO]]="GO",Table_1[[#This Row],[M. BRUTA TOTAL]],0)</f>
        <v>0</v>
      </c>
      <c r="CJ2324" s="188">
        <f>IF(Table_1[[#This Row],[STATUS MERCADO]]="GO",Table_1[[#This Row],[PV UNIT. REALIZADO]]*Table_1[[#This Row],[QUANTIDADE]],0)</f>
        <v>0</v>
      </c>
    </row>
    <row r="2325" ht="15" hidden="1">
      <c r="A2325" s="7"/>
      <c r="B2325" s="75" t="s">
        <v>400</v>
      </c>
      <c r="C2325" s="75">
        <v>224011</v>
      </c>
      <c r="D2325" s="75">
        <v>10201</v>
      </c>
      <c r="E2325" s="85">
        <v>7896436610219</v>
      </c>
      <c r="F2325" s="86" t="s">
        <v>2696</v>
      </c>
      <c r="G2325" s="75" t="s">
        <v>12</v>
      </c>
      <c r="H2325" s="75">
        <v>3370</v>
      </c>
      <c r="I2325" s="87" t="s">
        <v>1551</v>
      </c>
      <c r="J2325" s="75" t="s">
        <v>2693</v>
      </c>
      <c r="K2325" s="88" t="s">
        <v>84</v>
      </c>
      <c r="L2325" s="88">
        <v>1</v>
      </c>
      <c r="M2325" s="88">
        <v>4</v>
      </c>
      <c r="N2325" s="75" t="s">
        <v>85</v>
      </c>
      <c r="O2325" s="75" t="s">
        <v>2694</v>
      </c>
      <c r="P2325" s="89"/>
      <c r="Q2325" s="90">
        <f>(17/100+7.6/100+1.65/100)*P2325</f>
        <v>0</v>
      </c>
      <c r="R2325" s="90"/>
      <c r="S2325" s="90"/>
      <c r="T2325" s="90"/>
      <c r="U2325" s="90"/>
      <c r="V2325" s="90">
        <f>+P2325-Q2325+R2325+S2325+T2325+U2325</f>
        <v>0</v>
      </c>
      <c r="W2325" s="91">
        <f>(1.02/100)</f>
        <v>1.02E-2</v>
      </c>
      <c r="X2325" s="91">
        <v>4.8E-3</v>
      </c>
      <c r="Y2325" s="91">
        <v>0.17</v>
      </c>
      <c r="Z2325" s="91">
        <v>1.65E-2</v>
      </c>
      <c r="AA2325" s="91">
        <v>7.6E-2</v>
      </c>
      <c r="AB2325" s="91">
        <f>SUM(W2325:AA2325)</f>
        <v>0.2775</v>
      </c>
      <c r="AC2325" s="75">
        <v>12</v>
      </c>
      <c r="AD2325" s="92">
        <f>IF(AL2325="","",+AC2325*AL2325)</f>
      </c>
      <c r="AE2325" s="93">
        <f>IF(AL2325="","",+AL2325*AB2325)</f>
      </c>
      <c r="AF2325" s="92">
        <f>IF(AL2325="","",+AL2325-AE2325)</f>
      </c>
      <c r="AG2325" s="93">
        <f>+V2325</f>
        <v>0</v>
      </c>
      <c r="AH2325" s="92">
        <f>IF(AF2325="","",+AF2325-AG2325)</f>
      </c>
      <c r="AI2325" s="92">
        <f>IF(AH2325="","",+AH2325*AC2325)</f>
      </c>
      <c r="AJ2325" s="93"/>
      <c r="AK2325" s="94">
        <v>0.33</v>
      </c>
      <c r="AL2325" s="93">
        <f>IF(V2325=0,"",V2325/(1-AB2325-AK2325))</f>
      </c>
      <c r="AM2325" s="95">
        <v>0.33</v>
      </c>
      <c r="AN2325" s="93">
        <f>IF(V2325=0,"",V2325/(1-AB2325-AM2325))</f>
      </c>
      <c r="AO2325" s="96">
        <v>1.2</v>
      </c>
      <c r="AP2325" s="93">
        <f>IF(BD!AJ2325="","",BD!AJ2325*BD!AO2325)</f>
      </c>
      <c r="AQ2325" s="91">
        <f>BD!AM2325/BD!AK2325-1</f>
        <v>0</v>
      </c>
      <c r="AR2325" s="91">
        <f>IF(BD!AN2325="","",IF(BD!AJ2325="","",BD!AN2325/BD!AJ2325-1))</f>
      </c>
      <c r="AS2325" s="91">
        <f>IF(BD!AN2325="","",IF(BD!AN2325&lt;BD!AL2325,"ABAIXO DA META","DENTRO DA META"))</f>
      </c>
      <c r="AT2325" s="91" t="str">
        <f>IF(BD!AJ2325="","EM ANÁLISE",IF(BD!AP2325&gt;=BD!AN2325,"GO", "NO GO"))</f>
        <v>EM ANÁLISE</v>
      </c>
      <c r="AU2325" s="97">
        <f>IF(AN2325="","",+BD!$AN2325-AJ2325)</f>
      </c>
      <c r="AV2325" s="98"/>
      <c r="AW2325" s="90">
        <f>BD!P2325*BD!AC2325</f>
        <v>0</v>
      </c>
      <c r="AX2325" s="90">
        <f>BD!V2325*BD!AC2325</f>
        <v>0</v>
      </c>
      <c r="AY2325" s="90">
        <f>IF(BD!AN2325="","",BD!AN2325*BD!AC2325)</f>
      </c>
      <c r="AZ2325" s="75" t="s">
        <v>123</v>
      </c>
      <c r="BA2325" s="75"/>
      <c r="BB2325" s="75"/>
      <c r="BC2325" s="75"/>
      <c r="BD2325" s="104"/>
      <c r="BE2325" s="104"/>
      <c r="BF2325" s="101"/>
      <c r="BG2325" s="101"/>
      <c r="BH2325" s="101"/>
      <c r="BI2325" s="101"/>
      <c r="BJ2325" s="101"/>
      <c r="BK2325" s="101"/>
      <c r="BL2325" s="101"/>
      <c r="BM2325" s="101"/>
      <c r="BN2325" s="101"/>
      <c r="BO2325" s="103"/>
      <c r="BP2325" s="101"/>
      <c r="BQ2325" s="101"/>
      <c r="BR2325" s="101"/>
      <c r="BS2325" s="101"/>
      <c r="BT2325" s="101"/>
      <c r="BU2325" s="101"/>
      <c r="BV2325" s="101"/>
      <c r="BW2325" s="101"/>
      <c r="BX2325" s="101"/>
      <c r="BY2325" s="101"/>
      <c r="BZ2325" s="101"/>
      <c r="CA2325" s="101"/>
      <c r="CB2325" s="101"/>
      <c r="CC2325" s="101"/>
      <c r="CD2325" s="101"/>
      <c r="CE2325" s="101"/>
      <c r="CF2325" s="101"/>
      <c r="CG2325" s="37" t="e">
        <f>VLOOKUP(Table_1[[#This Row],[EAN]],'[1]Planilha1'!$E:$R,13,0)</f>
        <v>#N/A</v>
      </c>
      <c r="CI2325" s="188">
        <f>IF(Table_1[[#This Row],[STATUS MERCADO]]="GO",Table_1[[#This Row],[M. BRUTA TOTAL]],0)</f>
        <v>0</v>
      </c>
      <c r="CJ2325" s="188">
        <f>IF(Table_1[[#This Row],[STATUS MERCADO]]="GO",Table_1[[#This Row],[PV UNIT. REALIZADO]]*Table_1[[#This Row],[QUANTIDADE]],0)</f>
        <v>0</v>
      </c>
    </row>
    <row r="2326" ht="15" hidden="1">
      <c r="A2326" s="7"/>
      <c r="B2326" s="75" t="s">
        <v>400</v>
      </c>
      <c r="C2326" s="75">
        <v>224012</v>
      </c>
      <c r="D2326" s="75">
        <v>10102</v>
      </c>
      <c r="E2326" s="85">
        <v>7896436610127</v>
      </c>
      <c r="F2326" s="86" t="s">
        <v>2697</v>
      </c>
      <c r="G2326" s="75" t="s">
        <v>12</v>
      </c>
      <c r="H2326" s="75">
        <v>3370</v>
      </c>
      <c r="I2326" s="87" t="s">
        <v>1551</v>
      </c>
      <c r="J2326" s="75" t="s">
        <v>2693</v>
      </c>
      <c r="K2326" s="88" t="s">
        <v>84</v>
      </c>
      <c r="L2326" s="88">
        <v>1</v>
      </c>
      <c r="M2326" s="88">
        <v>4</v>
      </c>
      <c r="N2326" s="75" t="s">
        <v>85</v>
      </c>
      <c r="O2326" s="75" t="s">
        <v>2694</v>
      </c>
      <c r="P2326" s="89"/>
      <c r="Q2326" s="90">
        <f>(17/100+7.6/100+1.65/100)*P2326</f>
        <v>0</v>
      </c>
      <c r="R2326" s="90"/>
      <c r="S2326" s="90"/>
      <c r="T2326" s="90"/>
      <c r="U2326" s="90"/>
      <c r="V2326" s="90">
        <f>+P2326-Q2326+R2326+S2326+T2326+U2326</f>
        <v>0</v>
      </c>
      <c r="W2326" s="91">
        <f>(1.02/100)</f>
        <v>1.02E-2</v>
      </c>
      <c r="X2326" s="91">
        <v>4.8E-3</v>
      </c>
      <c r="Y2326" s="91">
        <v>0.17</v>
      </c>
      <c r="Z2326" s="91">
        <v>1.65E-2</v>
      </c>
      <c r="AA2326" s="91">
        <v>7.6E-2</v>
      </c>
      <c r="AB2326" s="91">
        <f>SUM(W2326:AA2326)</f>
        <v>0.2775</v>
      </c>
      <c r="AC2326" s="75">
        <v>12</v>
      </c>
      <c r="AD2326" s="92">
        <f>IF(AL2326="","",+AC2326*AL2326)</f>
      </c>
      <c r="AE2326" s="93">
        <f>IF(AL2326="","",+AL2326*AB2326)</f>
      </c>
      <c r="AF2326" s="92">
        <f>IF(AL2326="","",+AL2326-AE2326)</f>
      </c>
      <c r="AG2326" s="93">
        <f>+V2326</f>
        <v>0</v>
      </c>
      <c r="AH2326" s="92">
        <f>IF(AF2326="","",+AF2326-AG2326)</f>
      </c>
      <c r="AI2326" s="92">
        <f>IF(AH2326="","",+AH2326*AC2326)</f>
      </c>
      <c r="AJ2326" s="93"/>
      <c r="AK2326" s="94">
        <v>0.33</v>
      </c>
      <c r="AL2326" s="93">
        <f>IF(V2326=0,"",V2326/(1-AB2326-AK2326))</f>
      </c>
      <c r="AM2326" s="95">
        <v>0.33</v>
      </c>
      <c r="AN2326" s="93">
        <f>IF(V2326=0,"",V2326/(1-AB2326-AM2326))</f>
      </c>
      <c r="AO2326" s="96">
        <v>1.2</v>
      </c>
      <c r="AP2326" s="93">
        <f>IF(BD!AJ2326="","",BD!AJ2326*BD!AO2326)</f>
      </c>
      <c r="AQ2326" s="91">
        <f>BD!AM2326/BD!AK2326-1</f>
        <v>0</v>
      </c>
      <c r="AR2326" s="91">
        <f>IF(BD!AN2326="","",IF(BD!AJ2326="","",BD!AN2326/BD!AJ2326-1))</f>
      </c>
      <c r="AS2326" s="91">
        <f>IF(BD!AN2326="","",IF(BD!AN2326&lt;BD!AL2326,"ABAIXO DA META","DENTRO DA META"))</f>
      </c>
      <c r="AT2326" s="91" t="str">
        <f>IF(BD!AJ2326="","EM ANÁLISE",IF(BD!AP2326&gt;=BD!AN2326,"GO", "NO GO"))</f>
        <v>EM ANÁLISE</v>
      </c>
      <c r="AU2326" s="97">
        <f>IF(AN2326="","",+BD!$AN2326-AJ2326)</f>
      </c>
      <c r="AV2326" s="98"/>
      <c r="AW2326" s="90">
        <f>BD!P2326*BD!AC2326</f>
        <v>0</v>
      </c>
      <c r="AX2326" s="90">
        <f>BD!V2326*BD!AC2326</f>
        <v>0</v>
      </c>
      <c r="AY2326" s="90">
        <f>IF(BD!AN2326="","",BD!AN2326*BD!AC2326)</f>
      </c>
      <c r="AZ2326" s="75" t="s">
        <v>123</v>
      </c>
      <c r="BA2326" s="75"/>
      <c r="BB2326" s="75"/>
      <c r="BC2326" s="75"/>
      <c r="BD2326" s="104"/>
      <c r="BE2326" s="104"/>
      <c r="BF2326" s="101"/>
      <c r="BG2326" s="101"/>
      <c r="BH2326" s="101"/>
      <c r="BI2326" s="101"/>
      <c r="BJ2326" s="101"/>
      <c r="BK2326" s="101"/>
      <c r="BL2326" s="101"/>
      <c r="BM2326" s="101"/>
      <c r="BN2326" s="101"/>
      <c r="BO2326" s="103"/>
      <c r="BP2326" s="101"/>
      <c r="BQ2326" s="101"/>
      <c r="BR2326" s="101"/>
      <c r="BS2326" s="101"/>
      <c r="BT2326" s="101"/>
      <c r="BU2326" s="101"/>
      <c r="BV2326" s="101"/>
      <c r="BW2326" s="101"/>
      <c r="BX2326" s="101"/>
      <c r="BY2326" s="101"/>
      <c r="BZ2326" s="101"/>
      <c r="CA2326" s="101"/>
      <c r="CB2326" s="101"/>
      <c r="CC2326" s="101"/>
      <c r="CD2326" s="101"/>
      <c r="CE2326" s="101"/>
      <c r="CF2326" s="101"/>
      <c r="CG2326" s="37" t="e">
        <f>VLOOKUP(Table_1[[#This Row],[EAN]],'[1]Planilha1'!$E:$R,13,0)</f>
        <v>#N/A</v>
      </c>
      <c r="CI2326" s="188">
        <f>IF(Table_1[[#This Row],[STATUS MERCADO]]="GO",Table_1[[#This Row],[M. BRUTA TOTAL]],0)</f>
        <v>0</v>
      </c>
      <c r="CJ2326" s="188">
        <f>IF(Table_1[[#This Row],[STATUS MERCADO]]="GO",Table_1[[#This Row],[PV UNIT. REALIZADO]]*Table_1[[#This Row],[QUANTIDADE]],0)</f>
        <v>0</v>
      </c>
    </row>
    <row r="2327" ht="15" hidden="1">
      <c r="A2327" s="7"/>
      <c r="B2327" s="137" t="s">
        <v>400</v>
      </c>
      <c r="C2327" s="138">
        <v>224013</v>
      </c>
      <c r="D2327" s="138">
        <v>20201</v>
      </c>
      <c r="E2327" s="139">
        <v>7896436620218</v>
      </c>
      <c r="F2327" s="140" t="s">
        <v>2698</v>
      </c>
      <c r="G2327" s="75" t="s">
        <v>12</v>
      </c>
      <c r="H2327" s="138">
        <v>3370</v>
      </c>
      <c r="I2327" s="141" t="s">
        <v>1551</v>
      </c>
      <c r="J2327" s="138" t="s">
        <v>2693</v>
      </c>
      <c r="K2327" s="142" t="s">
        <v>84</v>
      </c>
      <c r="L2327" s="142">
        <v>1</v>
      </c>
      <c r="M2327" s="142">
        <v>4</v>
      </c>
      <c r="N2327" s="138" t="s">
        <v>85</v>
      </c>
      <c r="O2327" s="138" t="s">
        <v>2694</v>
      </c>
      <c r="P2327" s="143"/>
      <c r="Q2327" s="144">
        <f>(17/100+7.6/100+1.65/100)*P2327</f>
        <v>0</v>
      </c>
      <c r="R2327" s="144"/>
      <c r="S2327" s="144"/>
      <c r="T2327" s="144"/>
      <c r="U2327" s="144"/>
      <c r="V2327" s="144">
        <f>+P2327-Q2327+R2327+S2327+T2327+U2327</f>
        <v>0</v>
      </c>
      <c r="W2327" s="145">
        <f>(1.02/100)</f>
        <v>1.02E-2</v>
      </c>
      <c r="X2327" s="145">
        <v>4.8E-3</v>
      </c>
      <c r="Y2327" s="145">
        <v>0.17</v>
      </c>
      <c r="Z2327" s="145">
        <v>1.65E-2</v>
      </c>
      <c r="AA2327" s="145">
        <v>7.6E-2</v>
      </c>
      <c r="AB2327" s="145">
        <f>SUM(W2327:AA2327)</f>
        <v>0.2775</v>
      </c>
      <c r="AC2327" s="138">
        <v>12</v>
      </c>
      <c r="AD2327" s="146">
        <f>IF(AL2327="","",+AC2327*AL2327)</f>
      </c>
      <c r="AE2327" s="147">
        <f>IF(AL2327="","",+AL2327*AB2327)</f>
      </c>
      <c r="AF2327" s="146">
        <f>IF(AL2327="","",+AL2327-AE2327)</f>
      </c>
      <c r="AG2327" s="147">
        <f>+V2327</f>
        <v>0</v>
      </c>
      <c r="AH2327" s="146">
        <f>IF(AF2327="","",+AF2327-AG2327)</f>
      </c>
      <c r="AI2327" s="146">
        <f>IF(AH2327="","",+AH2327*AC2327)</f>
      </c>
      <c r="AJ2327" s="147"/>
      <c r="AK2327" s="148">
        <v>0.33</v>
      </c>
      <c r="AL2327" s="147">
        <f>IF(V2327=0,"",V2327/(1-AB2327-AK2327))</f>
      </c>
      <c r="AM2327" s="149">
        <v>0.33</v>
      </c>
      <c r="AN2327" s="147">
        <f>IF(V2327=0,"",V2327/(1-AB2327-AM2327))</f>
      </c>
      <c r="AO2327" s="150">
        <v>1.2</v>
      </c>
      <c r="AP2327" s="147">
        <f>IF(BD!AJ2327="","",BD!AJ2327*BD!AO2327)</f>
      </c>
      <c r="AQ2327" s="145">
        <f>BD!AM2327/BD!AK2327-1</f>
        <v>0</v>
      </c>
      <c r="AR2327" s="145">
        <f>IF(BD!AN2327="","",IF(BD!AJ2327="","",BD!AN2327/BD!AJ2327-1))</f>
      </c>
      <c r="AS2327" s="145">
        <f>IF(BD!AN2327="","",IF(BD!AN2327&lt;BD!AL2327,"ABAIXO DA META","DENTRO DA META"))</f>
      </c>
      <c r="AT2327" s="145" t="str">
        <f>IF(BD!AJ2327="","EM ANÁLISE",IF(BD!AP2327&gt;=BD!AN2327,"GO", "NO GO"))</f>
        <v>EM ANÁLISE</v>
      </c>
      <c r="AU2327" s="151">
        <f>IF(AN2327="","",+BD!$AN2327-AJ2327)</f>
      </c>
      <c r="AV2327" s="98"/>
      <c r="AW2327" s="144">
        <f>BD!P2327*BD!AC2327</f>
        <v>0</v>
      </c>
      <c r="AX2327" s="144">
        <f>BD!V2327*BD!AC2327</f>
        <v>0</v>
      </c>
      <c r="AY2327" s="144">
        <f>IF(BD!AN2327="","",BD!AN2327*BD!AC2327)</f>
      </c>
      <c r="AZ2327" s="138" t="s">
        <v>123</v>
      </c>
      <c r="BA2327" s="138"/>
      <c r="BB2327" s="138"/>
      <c r="BC2327" s="138"/>
      <c r="BD2327" s="104"/>
      <c r="BE2327" s="104"/>
      <c r="BF2327" s="101"/>
      <c r="BG2327" s="101"/>
      <c r="BH2327" s="101"/>
      <c r="BI2327" s="101"/>
      <c r="BJ2327" s="101"/>
      <c r="BK2327" s="101"/>
      <c r="BL2327" s="101"/>
      <c r="BM2327" s="101"/>
      <c r="BN2327" s="101"/>
      <c r="BO2327" s="103"/>
      <c r="BP2327" s="101"/>
      <c r="BQ2327" s="101"/>
      <c r="BR2327" s="101"/>
      <c r="BS2327" s="101"/>
      <c r="BT2327" s="101"/>
      <c r="BU2327" s="101"/>
      <c r="BV2327" s="101"/>
      <c r="BW2327" s="101"/>
      <c r="BX2327" s="101"/>
      <c r="BY2327" s="101"/>
      <c r="BZ2327" s="101"/>
      <c r="CA2327" s="101"/>
      <c r="CB2327" s="101"/>
      <c r="CC2327" s="101"/>
      <c r="CD2327" s="101"/>
      <c r="CE2327" s="101"/>
      <c r="CF2327" s="101"/>
      <c r="CG2327" s="37" t="e">
        <f>VLOOKUP(Table_1[[#This Row],[EAN]],'[1]Planilha1'!$E:$R,13,0)</f>
        <v>#N/A</v>
      </c>
      <c r="CI2327" s="188">
        <f>IF(Table_1[[#This Row],[STATUS MERCADO]]="GO",Table_1[[#This Row],[M. BRUTA TOTAL]],0)</f>
        <v>0</v>
      </c>
      <c r="CJ2327" s="188">
        <f>IF(Table_1[[#This Row],[STATUS MERCADO]]="GO",Table_1[[#This Row],[PV UNIT. REALIZADO]]*Table_1[[#This Row],[QUANTIDADE]],0)</f>
        <v>0</v>
      </c>
    </row>
    <row r="2328" ht="15" hidden="1">
      <c r="A2328" s="7"/>
      <c r="B2328" s="84" t="s">
        <v>400</v>
      </c>
      <c r="C2328" s="75">
        <v>224014</v>
      </c>
      <c r="D2328" s="75">
        <v>20301</v>
      </c>
      <c r="E2328" s="85">
        <v>7896436620317</v>
      </c>
      <c r="F2328" s="86" t="s">
        <v>2699</v>
      </c>
      <c r="G2328" s="75" t="s">
        <v>12</v>
      </c>
      <c r="H2328" s="75">
        <v>3370</v>
      </c>
      <c r="I2328" s="87" t="s">
        <v>1551</v>
      </c>
      <c r="J2328" s="75" t="s">
        <v>2693</v>
      </c>
      <c r="K2328" s="88" t="s">
        <v>84</v>
      </c>
      <c r="L2328" s="88">
        <v>1</v>
      </c>
      <c r="M2328" s="88">
        <v>4</v>
      </c>
      <c r="N2328" s="75" t="s">
        <v>85</v>
      </c>
      <c r="O2328" s="75" t="s">
        <v>2694</v>
      </c>
      <c r="P2328" s="89"/>
      <c r="Q2328" s="90">
        <f>(17/100+7.6/100+1.65/100)*P2328</f>
        <v>0</v>
      </c>
      <c r="R2328" s="90"/>
      <c r="S2328" s="90"/>
      <c r="T2328" s="90"/>
      <c r="U2328" s="90"/>
      <c r="V2328" s="90">
        <f>+P2328-Q2328+R2328+S2328+T2328+U2328</f>
        <v>0</v>
      </c>
      <c r="W2328" s="91">
        <f>(1.02/100)</f>
        <v>1.02E-2</v>
      </c>
      <c r="X2328" s="91">
        <v>4.8E-3</v>
      </c>
      <c r="Y2328" s="91">
        <v>0.17</v>
      </c>
      <c r="Z2328" s="91">
        <v>1.65E-2</v>
      </c>
      <c r="AA2328" s="91">
        <v>7.6E-2</v>
      </c>
      <c r="AB2328" s="91">
        <f>SUM(W2328:AA2328)</f>
        <v>0.2775</v>
      </c>
      <c r="AC2328" s="75">
        <v>12</v>
      </c>
      <c r="AD2328" s="92">
        <f>IF(AL2328="","",+AC2328*AL2328)</f>
      </c>
      <c r="AE2328" s="93">
        <f>IF(AL2328="","",+AL2328*AB2328)</f>
      </c>
      <c r="AF2328" s="92">
        <f>IF(AL2328="","",+AL2328-AE2328)</f>
      </c>
      <c r="AG2328" s="93">
        <f>+V2328</f>
        <v>0</v>
      </c>
      <c r="AH2328" s="92">
        <f>IF(AF2328="","",+AF2328-AG2328)</f>
      </c>
      <c r="AI2328" s="92">
        <f>IF(AH2328="","",+AH2328*AC2328)</f>
      </c>
      <c r="AJ2328" s="93"/>
      <c r="AK2328" s="94">
        <v>0.33</v>
      </c>
      <c r="AL2328" s="93">
        <f>IF(V2328=0,"",V2328/(1-AB2328-AK2328))</f>
      </c>
      <c r="AM2328" s="95">
        <v>0.33</v>
      </c>
      <c r="AN2328" s="93">
        <f>IF(V2328=0,"",V2328/(1-AB2328-AM2328))</f>
      </c>
      <c r="AO2328" s="96">
        <v>1.2</v>
      </c>
      <c r="AP2328" s="93">
        <f>IF(BD!AJ2328="","",BD!AJ2328*BD!AO2328)</f>
      </c>
      <c r="AQ2328" s="91">
        <f>BD!AM2328/BD!AK2328-1</f>
        <v>0</v>
      </c>
      <c r="AR2328" s="91">
        <f>IF(BD!AN2328="","",IF(BD!AJ2328="","",BD!AN2328/BD!AJ2328-1))</f>
      </c>
      <c r="AS2328" s="91">
        <f>IF(BD!AN2328="","",IF(BD!AN2328&lt;BD!AL2328,"ABAIXO DA META","DENTRO DA META"))</f>
      </c>
      <c r="AT2328" s="91" t="str">
        <f>IF(BD!AJ2328="","EM ANÁLISE",IF(BD!AP2328&gt;=BD!AN2328,"GO", "NO GO"))</f>
        <v>EM ANÁLISE</v>
      </c>
      <c r="AU2328" s="97">
        <f>IF(AN2328="","",+BD!$AN2328-AJ2328)</f>
      </c>
      <c r="AV2328" s="98"/>
      <c r="AW2328" s="90">
        <f>BD!P2328*BD!AC2328</f>
        <v>0</v>
      </c>
      <c r="AX2328" s="90">
        <f>BD!V2328*BD!AC2328</f>
        <v>0</v>
      </c>
      <c r="AY2328" s="90">
        <f>IF(BD!AN2328="","",BD!AN2328*BD!AC2328)</f>
      </c>
      <c r="AZ2328" s="75" t="s">
        <v>123</v>
      </c>
      <c r="BA2328" s="75"/>
      <c r="BB2328" s="75"/>
      <c r="BC2328" s="75"/>
      <c r="BD2328" s="104"/>
      <c r="BE2328" s="104"/>
      <c r="BF2328" s="101"/>
      <c r="BG2328" s="101"/>
      <c r="BH2328" s="101"/>
      <c r="BI2328" s="101"/>
      <c r="BJ2328" s="101"/>
      <c r="BK2328" s="101"/>
      <c r="BL2328" s="101"/>
      <c r="BM2328" s="101"/>
      <c r="BN2328" s="101"/>
      <c r="BO2328" s="103"/>
      <c r="BP2328" s="101"/>
      <c r="BQ2328" s="101"/>
      <c r="BR2328" s="101"/>
      <c r="BS2328" s="101"/>
      <c r="BT2328" s="101"/>
      <c r="BU2328" s="101"/>
      <c r="BV2328" s="101"/>
      <c r="BW2328" s="101"/>
      <c r="BX2328" s="101"/>
      <c r="BY2328" s="101"/>
      <c r="BZ2328" s="101"/>
      <c r="CA2328" s="101"/>
      <c r="CB2328" s="101"/>
      <c r="CC2328" s="101"/>
      <c r="CD2328" s="101"/>
      <c r="CE2328" s="101"/>
      <c r="CF2328" s="101"/>
      <c r="CG2328" s="37" t="e">
        <f>VLOOKUP(Table_1[[#This Row],[EAN]],'[1]Planilha1'!$E:$R,13,0)</f>
        <v>#N/A</v>
      </c>
      <c r="CI2328" s="188">
        <f>IF(Table_1[[#This Row],[STATUS MERCADO]]="GO",Table_1[[#This Row],[M. BRUTA TOTAL]],0)</f>
        <v>0</v>
      </c>
      <c r="CJ2328" s="188">
        <f>IF(Table_1[[#This Row],[STATUS MERCADO]]="GO",Table_1[[#This Row],[PV UNIT. REALIZADO]]*Table_1[[#This Row],[QUANTIDADE]],0)</f>
        <v>0</v>
      </c>
    </row>
    <row r="2329" ht="15" hidden="1">
      <c r="A2329" s="7"/>
      <c r="B2329" s="84" t="s">
        <v>400</v>
      </c>
      <c r="C2329" s="75">
        <v>224015</v>
      </c>
      <c r="D2329" s="75">
        <v>20302</v>
      </c>
      <c r="E2329" s="85">
        <v>7896436620324</v>
      </c>
      <c r="F2329" s="86" t="s">
        <v>2700</v>
      </c>
      <c r="G2329" s="75" t="s">
        <v>12</v>
      </c>
      <c r="H2329" s="75">
        <v>3370</v>
      </c>
      <c r="I2329" s="87" t="s">
        <v>1551</v>
      </c>
      <c r="J2329" s="75" t="s">
        <v>2693</v>
      </c>
      <c r="K2329" s="88" t="s">
        <v>84</v>
      </c>
      <c r="L2329" s="88">
        <v>1</v>
      </c>
      <c r="M2329" s="88">
        <v>4</v>
      </c>
      <c r="N2329" s="75" t="s">
        <v>85</v>
      </c>
      <c r="O2329" s="75" t="s">
        <v>2694</v>
      </c>
      <c r="P2329" s="89"/>
      <c r="Q2329" s="90">
        <f>(17/100+7.6/100+1.65/100)*P2329</f>
        <v>0</v>
      </c>
      <c r="R2329" s="90"/>
      <c r="S2329" s="90"/>
      <c r="T2329" s="90"/>
      <c r="U2329" s="90"/>
      <c r="V2329" s="90">
        <f>+P2329-Q2329+R2329+S2329+T2329+U2329</f>
        <v>0</v>
      </c>
      <c r="W2329" s="91">
        <f>(1.02/100)</f>
        <v>1.02E-2</v>
      </c>
      <c r="X2329" s="91">
        <v>4.8E-3</v>
      </c>
      <c r="Y2329" s="91">
        <v>0.17</v>
      </c>
      <c r="Z2329" s="91">
        <v>1.65E-2</v>
      </c>
      <c r="AA2329" s="91">
        <v>7.6E-2</v>
      </c>
      <c r="AB2329" s="91">
        <f>SUM(W2329:AA2329)</f>
        <v>0.2775</v>
      </c>
      <c r="AC2329" s="75">
        <v>12</v>
      </c>
      <c r="AD2329" s="92">
        <f>IF(AL2329="","",+AC2329*AL2329)</f>
      </c>
      <c r="AE2329" s="93">
        <f>IF(AL2329="","",+AL2329*AB2329)</f>
      </c>
      <c r="AF2329" s="92">
        <f>IF(AL2329="","",+AL2329-AE2329)</f>
      </c>
      <c r="AG2329" s="93">
        <f>+V2329</f>
        <v>0</v>
      </c>
      <c r="AH2329" s="92">
        <f>IF(AF2329="","",+AF2329-AG2329)</f>
      </c>
      <c r="AI2329" s="92">
        <f>IF(AH2329="","",+AH2329*AC2329)</f>
      </c>
      <c r="AJ2329" s="93"/>
      <c r="AK2329" s="94">
        <v>0.33</v>
      </c>
      <c r="AL2329" s="93">
        <f>IF(V2329=0,"",V2329/(1-AB2329-AK2329))</f>
      </c>
      <c r="AM2329" s="95">
        <v>0.33</v>
      </c>
      <c r="AN2329" s="93">
        <f>IF(V2329=0,"",V2329/(1-AB2329-AM2329))</f>
      </c>
      <c r="AO2329" s="96">
        <v>1.2</v>
      </c>
      <c r="AP2329" s="93">
        <f>IF(BD!AJ2329="","",BD!AJ2329*BD!AO2329)</f>
      </c>
      <c r="AQ2329" s="91">
        <f>BD!AM2329/BD!AK2329-1</f>
        <v>0</v>
      </c>
      <c r="AR2329" s="91">
        <f>IF(BD!AN2329="","",IF(BD!AJ2329="","",BD!AN2329/BD!AJ2329-1))</f>
      </c>
      <c r="AS2329" s="91">
        <f>IF(BD!AN2329="","",IF(BD!AN2329&lt;BD!AL2329,"ABAIXO DA META","DENTRO DA META"))</f>
      </c>
      <c r="AT2329" s="91" t="str">
        <f>IF(BD!AJ2329="","EM ANÁLISE",IF(BD!AP2329&gt;=BD!AN2329,"GO", "NO GO"))</f>
        <v>EM ANÁLISE</v>
      </c>
      <c r="AU2329" s="97">
        <f>IF(AN2329="","",+BD!$AN2329-AJ2329)</f>
      </c>
      <c r="AV2329" s="98"/>
      <c r="AW2329" s="90">
        <f>BD!P2329*BD!AC2329</f>
        <v>0</v>
      </c>
      <c r="AX2329" s="90">
        <f>BD!V2329*BD!AC2329</f>
        <v>0</v>
      </c>
      <c r="AY2329" s="90">
        <f>IF(BD!AN2329="","",BD!AN2329*BD!AC2329)</f>
      </c>
      <c r="AZ2329" s="75" t="s">
        <v>123</v>
      </c>
      <c r="BA2329" s="75"/>
      <c r="BB2329" s="75"/>
      <c r="BC2329" s="75"/>
      <c r="BD2329" s="104"/>
      <c r="BE2329" s="104"/>
      <c r="BF2329" s="101"/>
      <c r="BG2329" s="101"/>
      <c r="BH2329" s="101"/>
      <c r="BI2329" s="101"/>
      <c r="BJ2329" s="101"/>
      <c r="BK2329" s="101"/>
      <c r="BL2329" s="101"/>
      <c r="BM2329" s="101"/>
      <c r="BN2329" s="101"/>
      <c r="BO2329" s="103"/>
      <c r="BP2329" s="101"/>
      <c r="BQ2329" s="101"/>
      <c r="BR2329" s="101"/>
      <c r="BS2329" s="101"/>
      <c r="BT2329" s="101"/>
      <c r="BU2329" s="101"/>
      <c r="BV2329" s="101"/>
      <c r="BW2329" s="101"/>
      <c r="BX2329" s="101"/>
      <c r="BY2329" s="101"/>
      <c r="BZ2329" s="101"/>
      <c r="CA2329" s="101"/>
      <c r="CB2329" s="101"/>
      <c r="CC2329" s="101"/>
      <c r="CD2329" s="101"/>
      <c r="CE2329" s="101"/>
      <c r="CF2329" s="101"/>
      <c r="CG2329" s="37" t="e">
        <f>VLOOKUP(Table_1[[#This Row],[EAN]],'[1]Planilha1'!$E:$R,13,0)</f>
        <v>#N/A</v>
      </c>
      <c r="CI2329" s="188">
        <f>IF(Table_1[[#This Row],[STATUS MERCADO]]="GO",Table_1[[#This Row],[M. BRUTA TOTAL]],0)</f>
        <v>0</v>
      </c>
      <c r="CJ2329" s="188">
        <f>IF(Table_1[[#This Row],[STATUS MERCADO]]="GO",Table_1[[#This Row],[PV UNIT. REALIZADO]]*Table_1[[#This Row],[QUANTIDADE]],0)</f>
        <v>0</v>
      </c>
    </row>
    <row r="2330" ht="15" hidden="1">
      <c r="A2330" s="7"/>
      <c r="B2330" s="84" t="s">
        <v>400</v>
      </c>
      <c r="C2330" s="75">
        <v>224016</v>
      </c>
      <c r="D2330" s="75">
        <v>20401</v>
      </c>
      <c r="E2330" s="85">
        <v>7896436620416</v>
      </c>
      <c r="F2330" s="86" t="s">
        <v>2701</v>
      </c>
      <c r="G2330" s="75" t="s">
        <v>12</v>
      </c>
      <c r="H2330" s="75">
        <v>3370</v>
      </c>
      <c r="I2330" s="87" t="s">
        <v>1551</v>
      </c>
      <c r="J2330" s="75" t="s">
        <v>2693</v>
      </c>
      <c r="K2330" s="88" t="s">
        <v>84</v>
      </c>
      <c r="L2330" s="88">
        <v>1</v>
      </c>
      <c r="M2330" s="88">
        <v>4</v>
      </c>
      <c r="N2330" s="75" t="s">
        <v>85</v>
      </c>
      <c r="O2330" s="75" t="s">
        <v>2694</v>
      </c>
      <c r="P2330" s="89"/>
      <c r="Q2330" s="90">
        <f>(17/100+7.6/100+1.65/100)*P2330</f>
        <v>0</v>
      </c>
      <c r="R2330" s="90"/>
      <c r="S2330" s="90"/>
      <c r="T2330" s="90"/>
      <c r="U2330" s="90"/>
      <c r="V2330" s="90">
        <f>+P2330-Q2330+R2330+S2330+T2330+U2330</f>
        <v>0</v>
      </c>
      <c r="W2330" s="91">
        <f>(1.02/100)</f>
        <v>1.02E-2</v>
      </c>
      <c r="X2330" s="91">
        <v>4.8E-3</v>
      </c>
      <c r="Y2330" s="91">
        <v>0.17</v>
      </c>
      <c r="Z2330" s="91">
        <v>1.65E-2</v>
      </c>
      <c r="AA2330" s="91">
        <v>7.6E-2</v>
      </c>
      <c r="AB2330" s="91">
        <f>SUM(W2330:AA2330)</f>
        <v>0.2775</v>
      </c>
      <c r="AC2330" s="75">
        <v>12</v>
      </c>
      <c r="AD2330" s="92">
        <f>IF(AL2330="","",+AC2330*AL2330)</f>
      </c>
      <c r="AE2330" s="93">
        <f>IF(AL2330="","",+AL2330*AB2330)</f>
      </c>
      <c r="AF2330" s="92">
        <f>IF(AL2330="","",+AL2330-AE2330)</f>
      </c>
      <c r="AG2330" s="93">
        <f>+V2330</f>
        <v>0</v>
      </c>
      <c r="AH2330" s="92">
        <f>IF(AF2330="","",+AF2330-AG2330)</f>
      </c>
      <c r="AI2330" s="92">
        <f>IF(AH2330="","",+AH2330*AC2330)</f>
      </c>
      <c r="AJ2330" s="93"/>
      <c r="AK2330" s="94">
        <v>0.33</v>
      </c>
      <c r="AL2330" s="93">
        <f>IF(V2330=0,"",V2330/(1-AB2330-AK2330))</f>
      </c>
      <c r="AM2330" s="95">
        <v>0.33</v>
      </c>
      <c r="AN2330" s="93">
        <f>IF(V2330=0,"",V2330/(1-AB2330-AM2330))</f>
      </c>
      <c r="AO2330" s="96">
        <v>1.2</v>
      </c>
      <c r="AP2330" s="93">
        <f>IF(BD!AJ2330="","",BD!AJ2330*BD!AO2330)</f>
      </c>
      <c r="AQ2330" s="91">
        <f>BD!AM2330/BD!AK2330-1</f>
        <v>0</v>
      </c>
      <c r="AR2330" s="91">
        <f>IF(BD!AN2330="","",IF(BD!AJ2330="","",BD!AN2330/BD!AJ2330-1))</f>
      </c>
      <c r="AS2330" s="91">
        <f>IF(BD!AN2330="","",IF(BD!AN2330&lt;BD!AL2330,"ABAIXO DA META","DENTRO DA META"))</f>
      </c>
      <c r="AT2330" s="91" t="str">
        <f>IF(BD!AJ2330="","EM ANÁLISE",IF(BD!AP2330&gt;=BD!AN2330,"GO", "NO GO"))</f>
        <v>EM ANÁLISE</v>
      </c>
      <c r="AU2330" s="97">
        <f>IF(AN2330="","",+BD!$AN2330-AJ2330)</f>
      </c>
      <c r="AV2330" s="98"/>
      <c r="AW2330" s="90">
        <f>BD!P2330*BD!AC2330</f>
        <v>0</v>
      </c>
      <c r="AX2330" s="90">
        <f>BD!V2330*BD!AC2330</f>
        <v>0</v>
      </c>
      <c r="AY2330" s="90">
        <f>IF(BD!AN2330="","",BD!AN2330*BD!AC2330)</f>
      </c>
      <c r="AZ2330" s="75" t="s">
        <v>123</v>
      </c>
      <c r="BA2330" s="75"/>
      <c r="BB2330" s="75"/>
      <c r="BC2330" s="75"/>
      <c r="BD2330" s="104"/>
      <c r="BE2330" s="104"/>
      <c r="BF2330" s="101"/>
      <c r="BG2330" s="101"/>
      <c r="BH2330" s="101"/>
      <c r="BI2330" s="101"/>
      <c r="BJ2330" s="101"/>
      <c r="BK2330" s="101"/>
      <c r="BL2330" s="101"/>
      <c r="BM2330" s="101"/>
      <c r="BN2330" s="101"/>
      <c r="BO2330" s="103"/>
      <c r="BP2330" s="101"/>
      <c r="BQ2330" s="101"/>
      <c r="BR2330" s="101"/>
      <c r="BS2330" s="101"/>
      <c r="BT2330" s="101"/>
      <c r="BU2330" s="101"/>
      <c r="BV2330" s="101"/>
      <c r="BW2330" s="101"/>
      <c r="BX2330" s="101"/>
      <c r="BY2330" s="101"/>
      <c r="BZ2330" s="101"/>
      <c r="CA2330" s="101"/>
      <c r="CB2330" s="101"/>
      <c r="CC2330" s="101"/>
      <c r="CD2330" s="101"/>
      <c r="CE2330" s="101"/>
      <c r="CF2330" s="101"/>
      <c r="CG2330" s="37" t="e">
        <f>VLOOKUP(Table_1[[#This Row],[EAN]],'[1]Planilha1'!$E:$R,13,0)</f>
        <v>#N/A</v>
      </c>
      <c r="CI2330" s="188">
        <f>IF(Table_1[[#This Row],[STATUS MERCADO]]="GO",Table_1[[#This Row],[M. BRUTA TOTAL]],0)</f>
        <v>0</v>
      </c>
      <c r="CJ2330" s="188">
        <f>IF(Table_1[[#This Row],[STATUS MERCADO]]="GO",Table_1[[#This Row],[PV UNIT. REALIZADO]]*Table_1[[#This Row],[QUANTIDADE]],0)</f>
        <v>0</v>
      </c>
    </row>
    <row r="2331" ht="15" hidden="1">
      <c r="A2331" s="7"/>
      <c r="B2331" s="84" t="s">
        <v>400</v>
      </c>
      <c r="C2331" s="75">
        <v>224017</v>
      </c>
      <c r="D2331" s="75">
        <v>20601</v>
      </c>
      <c r="E2331" s="85">
        <v>7896433320614</v>
      </c>
      <c r="F2331" s="86" t="s">
        <v>2702</v>
      </c>
      <c r="G2331" s="75" t="s">
        <v>12</v>
      </c>
      <c r="H2331" s="75">
        <v>3370</v>
      </c>
      <c r="I2331" s="87" t="s">
        <v>1551</v>
      </c>
      <c r="J2331" s="75" t="s">
        <v>2693</v>
      </c>
      <c r="K2331" s="88" t="s">
        <v>84</v>
      </c>
      <c r="L2331" s="88">
        <v>1</v>
      </c>
      <c r="M2331" s="88">
        <v>4</v>
      </c>
      <c r="N2331" s="75" t="s">
        <v>85</v>
      </c>
      <c r="O2331" s="75" t="s">
        <v>2694</v>
      </c>
      <c r="P2331" s="89"/>
      <c r="Q2331" s="90">
        <f>(17/100+7.6/100+1.65/100)*P2331</f>
        <v>0</v>
      </c>
      <c r="R2331" s="90"/>
      <c r="S2331" s="90"/>
      <c r="T2331" s="90"/>
      <c r="U2331" s="90"/>
      <c r="V2331" s="90">
        <f>+P2331-Q2331+R2331+S2331+T2331+U2331</f>
        <v>0</v>
      </c>
      <c r="W2331" s="91">
        <f>(1.02/100)</f>
        <v>1.02E-2</v>
      </c>
      <c r="X2331" s="91">
        <v>4.8E-3</v>
      </c>
      <c r="Y2331" s="91">
        <v>0.17</v>
      </c>
      <c r="Z2331" s="91">
        <v>1.65E-2</v>
      </c>
      <c r="AA2331" s="91">
        <v>7.6E-2</v>
      </c>
      <c r="AB2331" s="91">
        <f>SUM(W2331:AA2331)</f>
        <v>0.2775</v>
      </c>
      <c r="AC2331" s="75">
        <v>12</v>
      </c>
      <c r="AD2331" s="92">
        <f>IF(AL2331="","",+AC2331*AL2331)</f>
      </c>
      <c r="AE2331" s="93">
        <f>IF(AL2331="","",+AL2331*AB2331)</f>
      </c>
      <c r="AF2331" s="92">
        <f>IF(AL2331="","",+AL2331-AE2331)</f>
      </c>
      <c r="AG2331" s="93">
        <f>+V2331</f>
        <v>0</v>
      </c>
      <c r="AH2331" s="92">
        <f>IF(AF2331="","",+AF2331-AG2331)</f>
      </c>
      <c r="AI2331" s="92">
        <f>IF(AH2331="","",+AH2331*AC2331)</f>
      </c>
      <c r="AJ2331" s="93"/>
      <c r="AK2331" s="94">
        <v>0.33</v>
      </c>
      <c r="AL2331" s="93">
        <f>IF(V2331=0,"",V2331/(1-AB2331-AK2331))</f>
      </c>
      <c r="AM2331" s="95">
        <v>0.33</v>
      </c>
      <c r="AN2331" s="93">
        <f>IF(V2331=0,"",V2331/(1-AB2331-AM2331))</f>
      </c>
      <c r="AO2331" s="96">
        <v>1.2</v>
      </c>
      <c r="AP2331" s="93">
        <f>IF(BD!AJ2331="","",BD!AJ2331*BD!AO2331)</f>
      </c>
      <c r="AQ2331" s="91">
        <f>BD!AM2331/BD!AK2331-1</f>
        <v>0</v>
      </c>
      <c r="AR2331" s="91">
        <f>IF(BD!AN2331="","",IF(BD!AJ2331="","",BD!AN2331/BD!AJ2331-1))</f>
      </c>
      <c r="AS2331" s="91">
        <f>IF(BD!AN2331="","",IF(BD!AN2331&lt;BD!AL2331,"ABAIXO DA META","DENTRO DA META"))</f>
      </c>
      <c r="AT2331" s="91" t="str">
        <f>IF(BD!AJ2331="","EM ANÁLISE",IF(BD!AP2331&gt;=BD!AN2331,"GO", "NO GO"))</f>
        <v>EM ANÁLISE</v>
      </c>
      <c r="AU2331" s="97">
        <f>IF(AN2331="","",+BD!$AN2331-AJ2331)</f>
      </c>
      <c r="AV2331" s="98"/>
      <c r="AW2331" s="90">
        <f>BD!P2331*BD!AC2331</f>
        <v>0</v>
      </c>
      <c r="AX2331" s="90">
        <f>BD!V2331*BD!AC2331</f>
        <v>0</v>
      </c>
      <c r="AY2331" s="90">
        <f>IF(BD!AN2331="","",BD!AN2331*BD!AC2331)</f>
      </c>
      <c r="AZ2331" s="75" t="s">
        <v>123</v>
      </c>
      <c r="BA2331" s="75"/>
      <c r="BB2331" s="75"/>
      <c r="BC2331" s="75"/>
      <c r="BD2331" s="104"/>
      <c r="BE2331" s="104"/>
      <c r="BF2331" s="101"/>
      <c r="BG2331" s="101"/>
      <c r="BH2331" s="101"/>
      <c r="BI2331" s="101"/>
      <c r="BJ2331" s="101"/>
      <c r="BK2331" s="101"/>
      <c r="BL2331" s="101"/>
      <c r="BM2331" s="101"/>
      <c r="BN2331" s="101"/>
      <c r="BO2331" s="103"/>
      <c r="BP2331" s="101"/>
      <c r="BQ2331" s="101"/>
      <c r="BR2331" s="101"/>
      <c r="BS2331" s="101"/>
      <c r="BT2331" s="101"/>
      <c r="BU2331" s="101"/>
      <c r="BV2331" s="101"/>
      <c r="BW2331" s="101"/>
      <c r="BX2331" s="101"/>
      <c r="BY2331" s="101"/>
      <c r="BZ2331" s="101"/>
      <c r="CA2331" s="101"/>
      <c r="CB2331" s="101"/>
      <c r="CC2331" s="101"/>
      <c r="CD2331" s="101"/>
      <c r="CE2331" s="101"/>
      <c r="CF2331" s="101"/>
      <c r="CG2331" s="37" t="e">
        <f>VLOOKUP(Table_1[[#This Row],[EAN]],'[1]Planilha1'!$E:$R,13,0)</f>
        <v>#N/A</v>
      </c>
      <c r="CI2331" s="188">
        <f>IF(Table_1[[#This Row],[STATUS MERCADO]]="GO",Table_1[[#This Row],[M. BRUTA TOTAL]],0)</f>
        <v>0</v>
      </c>
      <c r="CJ2331" s="188">
        <f>IF(Table_1[[#This Row],[STATUS MERCADO]]="GO",Table_1[[#This Row],[PV UNIT. REALIZADO]]*Table_1[[#This Row],[QUANTIDADE]],0)</f>
        <v>0</v>
      </c>
    </row>
    <row r="2332" ht="15" hidden="1">
      <c r="A2332" s="7"/>
      <c r="B2332" s="84" t="s">
        <v>400</v>
      </c>
      <c r="C2332" s="75">
        <v>224018</v>
      </c>
      <c r="D2332" s="75">
        <v>20701</v>
      </c>
      <c r="E2332" s="85">
        <v>7896436620713</v>
      </c>
      <c r="F2332" s="86" t="s">
        <v>2703</v>
      </c>
      <c r="G2332" s="75" t="s">
        <v>12</v>
      </c>
      <c r="H2332" s="75">
        <v>3370</v>
      </c>
      <c r="I2332" s="87" t="s">
        <v>1551</v>
      </c>
      <c r="J2332" s="75" t="s">
        <v>2693</v>
      </c>
      <c r="K2332" s="88" t="s">
        <v>84</v>
      </c>
      <c r="L2332" s="88">
        <v>1</v>
      </c>
      <c r="M2332" s="88">
        <v>4</v>
      </c>
      <c r="N2332" s="75" t="s">
        <v>85</v>
      </c>
      <c r="O2332" s="75" t="s">
        <v>2694</v>
      </c>
      <c r="P2332" s="89"/>
      <c r="Q2332" s="90">
        <f>(17/100+7.6/100+1.65/100)*P2332</f>
        <v>0</v>
      </c>
      <c r="R2332" s="90"/>
      <c r="S2332" s="90"/>
      <c r="T2332" s="90"/>
      <c r="U2332" s="90"/>
      <c r="V2332" s="90">
        <f>+P2332-Q2332+R2332+S2332+T2332+U2332</f>
        <v>0</v>
      </c>
      <c r="W2332" s="91">
        <f>(1.02/100)</f>
        <v>1.02E-2</v>
      </c>
      <c r="X2332" s="91">
        <v>4.8E-3</v>
      </c>
      <c r="Y2332" s="91">
        <v>0.17</v>
      </c>
      <c r="Z2332" s="91">
        <v>1.65E-2</v>
      </c>
      <c r="AA2332" s="91">
        <v>7.6E-2</v>
      </c>
      <c r="AB2332" s="91">
        <f>SUM(W2332:AA2332)</f>
        <v>0.2775</v>
      </c>
      <c r="AC2332" s="75">
        <v>12</v>
      </c>
      <c r="AD2332" s="92">
        <f>IF(AL2332="","",+AC2332*AL2332)</f>
      </c>
      <c r="AE2332" s="93">
        <f>IF(AL2332="","",+AL2332*AB2332)</f>
      </c>
      <c r="AF2332" s="92">
        <f>IF(AL2332="","",+AL2332-AE2332)</f>
      </c>
      <c r="AG2332" s="93">
        <f>+V2332</f>
        <v>0</v>
      </c>
      <c r="AH2332" s="92">
        <f>IF(AF2332="","",+AF2332-AG2332)</f>
      </c>
      <c r="AI2332" s="92">
        <f>IF(AH2332="","",+AH2332*AC2332)</f>
      </c>
      <c r="AJ2332" s="93"/>
      <c r="AK2332" s="94">
        <v>0.33</v>
      </c>
      <c r="AL2332" s="93">
        <f>IF(V2332=0,"",V2332/(1-AB2332-AK2332))</f>
      </c>
      <c r="AM2332" s="95">
        <v>0.33</v>
      </c>
      <c r="AN2332" s="93">
        <f>IF(V2332=0,"",V2332/(1-AB2332-AM2332))</f>
      </c>
      <c r="AO2332" s="96">
        <v>1.2</v>
      </c>
      <c r="AP2332" s="93">
        <f>IF(BD!AJ2332="","",BD!AJ2332*BD!AO2332)</f>
      </c>
      <c r="AQ2332" s="91">
        <f>BD!AM2332/BD!AK2332-1</f>
        <v>0</v>
      </c>
      <c r="AR2332" s="91">
        <f>IF(BD!AN2332="","",IF(BD!AJ2332="","",BD!AN2332/BD!AJ2332-1))</f>
      </c>
      <c r="AS2332" s="91">
        <f>IF(BD!AN2332="","",IF(BD!AN2332&lt;BD!AL2332,"ABAIXO DA META","DENTRO DA META"))</f>
      </c>
      <c r="AT2332" s="91" t="str">
        <f>IF(BD!AJ2332="","EM ANÁLISE",IF(BD!AP2332&gt;=BD!AN2332,"GO", "NO GO"))</f>
        <v>EM ANÁLISE</v>
      </c>
      <c r="AU2332" s="97">
        <f>IF(AN2332="","",+BD!$AN2332-AJ2332)</f>
      </c>
      <c r="AV2332" s="98"/>
      <c r="AW2332" s="90">
        <f>BD!P2332*BD!AC2332</f>
        <v>0</v>
      </c>
      <c r="AX2332" s="90">
        <f>BD!V2332*BD!AC2332</f>
        <v>0</v>
      </c>
      <c r="AY2332" s="90">
        <f>IF(BD!AN2332="","",BD!AN2332*BD!AC2332)</f>
      </c>
      <c r="AZ2332" s="75" t="s">
        <v>123</v>
      </c>
      <c r="BA2332" s="75"/>
      <c r="BB2332" s="75"/>
      <c r="BC2332" s="75"/>
      <c r="BD2332" s="104"/>
      <c r="BE2332" s="104"/>
      <c r="BF2332" s="101"/>
      <c r="BG2332" s="101"/>
      <c r="BH2332" s="101"/>
      <c r="BI2332" s="101"/>
      <c r="BJ2332" s="101"/>
      <c r="BK2332" s="101"/>
      <c r="BL2332" s="101"/>
      <c r="BM2332" s="101"/>
      <c r="BN2332" s="101"/>
      <c r="BO2332" s="103"/>
      <c r="BP2332" s="101"/>
      <c r="BQ2332" s="101"/>
      <c r="BR2332" s="101"/>
      <c r="BS2332" s="101"/>
      <c r="BT2332" s="101"/>
      <c r="BU2332" s="101"/>
      <c r="BV2332" s="101"/>
      <c r="BW2332" s="101"/>
      <c r="BX2332" s="101"/>
      <c r="BY2332" s="101"/>
      <c r="BZ2332" s="101"/>
      <c r="CA2332" s="101"/>
      <c r="CB2332" s="101"/>
      <c r="CC2332" s="101"/>
      <c r="CD2332" s="101"/>
      <c r="CE2332" s="101"/>
      <c r="CF2332" s="101"/>
      <c r="CG2332" s="37" t="e">
        <f>VLOOKUP(Table_1[[#This Row],[EAN]],'[1]Planilha1'!$E:$R,13,0)</f>
        <v>#N/A</v>
      </c>
      <c r="CI2332" s="188">
        <f>IF(Table_1[[#This Row],[STATUS MERCADO]]="GO",Table_1[[#This Row],[M. BRUTA TOTAL]],0)</f>
        <v>0</v>
      </c>
      <c r="CJ2332" s="188">
        <f>IF(Table_1[[#This Row],[STATUS MERCADO]]="GO",Table_1[[#This Row],[PV UNIT. REALIZADO]]*Table_1[[#This Row],[QUANTIDADE]],0)</f>
        <v>0</v>
      </c>
    </row>
    <row r="2333" ht="15" hidden="1">
      <c r="A2333" s="7"/>
      <c r="B2333" s="84" t="s">
        <v>400</v>
      </c>
      <c r="C2333" s="75">
        <v>224019</v>
      </c>
      <c r="D2333" s="75">
        <v>20001</v>
      </c>
      <c r="E2333" s="85">
        <v>7896436620812</v>
      </c>
      <c r="F2333" s="86" t="s">
        <v>2704</v>
      </c>
      <c r="G2333" s="75" t="s">
        <v>12</v>
      </c>
      <c r="H2333" s="75">
        <v>3370</v>
      </c>
      <c r="I2333" s="87" t="s">
        <v>1551</v>
      </c>
      <c r="J2333" s="75" t="s">
        <v>2693</v>
      </c>
      <c r="K2333" s="88" t="s">
        <v>84</v>
      </c>
      <c r="L2333" s="88">
        <v>1</v>
      </c>
      <c r="M2333" s="88">
        <v>4</v>
      </c>
      <c r="N2333" s="75" t="s">
        <v>85</v>
      </c>
      <c r="O2333" s="75" t="s">
        <v>2694</v>
      </c>
      <c r="P2333" s="89"/>
      <c r="Q2333" s="90">
        <f>(17/100+7.6/100+1.65/100)*P2333</f>
        <v>0</v>
      </c>
      <c r="R2333" s="90"/>
      <c r="S2333" s="90"/>
      <c r="T2333" s="90"/>
      <c r="U2333" s="90"/>
      <c r="V2333" s="90">
        <f>+P2333-Q2333+R2333+S2333+T2333+U2333</f>
        <v>0</v>
      </c>
      <c r="W2333" s="91">
        <f>(1.02/100)</f>
        <v>1.02E-2</v>
      </c>
      <c r="X2333" s="91">
        <v>4.8E-3</v>
      </c>
      <c r="Y2333" s="91">
        <v>0.17</v>
      </c>
      <c r="Z2333" s="91">
        <v>1.65E-2</v>
      </c>
      <c r="AA2333" s="91">
        <v>7.6E-2</v>
      </c>
      <c r="AB2333" s="91">
        <f>SUM(W2333:AA2333)</f>
        <v>0.2775</v>
      </c>
      <c r="AC2333" s="75">
        <v>12</v>
      </c>
      <c r="AD2333" s="92">
        <f>IF(AL2333="","",+AC2333*AL2333)</f>
      </c>
      <c r="AE2333" s="93">
        <f>IF(AL2333="","",+AL2333*AB2333)</f>
      </c>
      <c r="AF2333" s="92">
        <f>IF(AL2333="","",+AL2333-AE2333)</f>
      </c>
      <c r="AG2333" s="93">
        <f>+V2333</f>
        <v>0</v>
      </c>
      <c r="AH2333" s="92">
        <f>IF(AF2333="","",+AF2333-AG2333)</f>
      </c>
      <c r="AI2333" s="92">
        <f>IF(AH2333="","",+AH2333*AC2333)</f>
      </c>
      <c r="AJ2333" s="93"/>
      <c r="AK2333" s="94">
        <v>0.33</v>
      </c>
      <c r="AL2333" s="93">
        <f>IF(V2333=0,"",V2333/(1-AB2333-AK2333))</f>
      </c>
      <c r="AM2333" s="95">
        <v>0.33</v>
      </c>
      <c r="AN2333" s="93">
        <f>IF(V2333=0,"",V2333/(1-AB2333-AM2333))</f>
      </c>
      <c r="AO2333" s="96">
        <v>1.2</v>
      </c>
      <c r="AP2333" s="93">
        <f>IF(BD!AJ2333="","",BD!AJ2333*BD!AO2333)</f>
      </c>
      <c r="AQ2333" s="91">
        <f>BD!AM2333/BD!AK2333-1</f>
        <v>0</v>
      </c>
      <c r="AR2333" s="91">
        <f>IF(BD!AN2333="","",IF(BD!AJ2333="","",BD!AN2333/BD!AJ2333-1))</f>
      </c>
      <c r="AS2333" s="91">
        <f>IF(BD!AN2333="","",IF(BD!AN2333&lt;BD!AL2333,"ABAIXO DA META","DENTRO DA META"))</f>
      </c>
      <c r="AT2333" s="91" t="str">
        <f>IF(BD!AJ2333="","EM ANÁLISE",IF(BD!AP2333&gt;=BD!AN2333,"GO", "NO GO"))</f>
        <v>EM ANÁLISE</v>
      </c>
      <c r="AU2333" s="97">
        <f>IF(AN2333="","",+BD!$AN2333-AJ2333)</f>
      </c>
      <c r="AV2333" s="98"/>
      <c r="AW2333" s="90">
        <f>BD!P2333*BD!AC2333</f>
        <v>0</v>
      </c>
      <c r="AX2333" s="90">
        <f>BD!V2333*BD!AC2333</f>
        <v>0</v>
      </c>
      <c r="AY2333" s="90">
        <f>IF(BD!AN2333="","",BD!AN2333*BD!AC2333)</f>
      </c>
      <c r="AZ2333" s="75" t="s">
        <v>123</v>
      </c>
      <c r="BA2333" s="75"/>
      <c r="BB2333" s="75"/>
      <c r="BC2333" s="75"/>
      <c r="BD2333" s="104"/>
      <c r="BE2333" s="104"/>
      <c r="BF2333" s="101"/>
      <c r="BG2333" s="101"/>
      <c r="BH2333" s="101"/>
      <c r="BI2333" s="101"/>
      <c r="BJ2333" s="101"/>
      <c r="BK2333" s="101"/>
      <c r="BL2333" s="101"/>
      <c r="BM2333" s="101"/>
      <c r="BN2333" s="101"/>
      <c r="BO2333" s="103"/>
      <c r="BP2333" s="101"/>
      <c r="BQ2333" s="101"/>
      <c r="BR2333" s="101"/>
      <c r="BS2333" s="101"/>
      <c r="BT2333" s="101"/>
      <c r="BU2333" s="101"/>
      <c r="BV2333" s="101"/>
      <c r="BW2333" s="101"/>
      <c r="BX2333" s="101"/>
      <c r="BY2333" s="101"/>
      <c r="BZ2333" s="101"/>
      <c r="CA2333" s="101"/>
      <c r="CB2333" s="101"/>
      <c r="CC2333" s="101"/>
      <c r="CD2333" s="101"/>
      <c r="CE2333" s="101"/>
      <c r="CF2333" s="101"/>
      <c r="CG2333" s="37" t="e">
        <f>VLOOKUP(Table_1[[#This Row],[EAN]],'[1]Planilha1'!$E:$R,13,0)</f>
        <v>#N/A</v>
      </c>
      <c r="CI2333" s="188">
        <f>IF(Table_1[[#This Row],[STATUS MERCADO]]="GO",Table_1[[#This Row],[M. BRUTA TOTAL]],0)</f>
        <v>0</v>
      </c>
      <c r="CJ2333" s="188">
        <f>IF(Table_1[[#This Row],[STATUS MERCADO]]="GO",Table_1[[#This Row],[PV UNIT. REALIZADO]]*Table_1[[#This Row],[QUANTIDADE]],0)</f>
        <v>0</v>
      </c>
    </row>
    <row r="2334" ht="15" hidden="1">
      <c r="A2334" s="7"/>
      <c r="B2334" s="84" t="s">
        <v>400</v>
      </c>
      <c r="C2334" s="75">
        <v>224020</v>
      </c>
      <c r="D2334" s="75">
        <v>30101</v>
      </c>
      <c r="E2334" s="85">
        <v>7896436630118</v>
      </c>
      <c r="F2334" s="86" t="s">
        <v>2705</v>
      </c>
      <c r="G2334" s="75" t="s">
        <v>12</v>
      </c>
      <c r="H2334" s="75">
        <v>3370</v>
      </c>
      <c r="I2334" s="87" t="s">
        <v>1551</v>
      </c>
      <c r="J2334" s="75" t="s">
        <v>2693</v>
      </c>
      <c r="K2334" s="88" t="s">
        <v>84</v>
      </c>
      <c r="L2334" s="88">
        <v>1</v>
      </c>
      <c r="M2334" s="88">
        <v>4</v>
      </c>
      <c r="N2334" s="75" t="s">
        <v>85</v>
      </c>
      <c r="O2334" s="75" t="s">
        <v>2694</v>
      </c>
      <c r="P2334" s="89"/>
      <c r="Q2334" s="90">
        <f>(17/100+7.6/100+1.65/100)*P2334</f>
        <v>0</v>
      </c>
      <c r="R2334" s="90"/>
      <c r="S2334" s="90"/>
      <c r="T2334" s="90"/>
      <c r="U2334" s="90"/>
      <c r="V2334" s="90">
        <f>+P2334-Q2334+R2334+S2334+T2334+U2334</f>
        <v>0</v>
      </c>
      <c r="W2334" s="91">
        <f>(1.02/100)</f>
        <v>1.02E-2</v>
      </c>
      <c r="X2334" s="91">
        <v>4.8E-3</v>
      </c>
      <c r="Y2334" s="91">
        <v>0.17</v>
      </c>
      <c r="Z2334" s="91">
        <v>1.65E-2</v>
      </c>
      <c r="AA2334" s="91">
        <v>7.6E-2</v>
      </c>
      <c r="AB2334" s="91">
        <f>SUM(W2334:AA2334)</f>
        <v>0.2775</v>
      </c>
      <c r="AC2334" s="75">
        <v>12</v>
      </c>
      <c r="AD2334" s="92">
        <f>IF(AL2334="","",+AC2334*AL2334)</f>
      </c>
      <c r="AE2334" s="93">
        <f>IF(AL2334="","",+AL2334*AB2334)</f>
      </c>
      <c r="AF2334" s="92">
        <f>IF(AL2334="","",+AL2334-AE2334)</f>
      </c>
      <c r="AG2334" s="93">
        <f>+V2334</f>
        <v>0</v>
      </c>
      <c r="AH2334" s="92">
        <f>IF(AF2334="","",+AF2334-AG2334)</f>
      </c>
      <c r="AI2334" s="92">
        <f>IF(AH2334="","",+AH2334*AC2334)</f>
      </c>
      <c r="AJ2334" s="93"/>
      <c r="AK2334" s="94">
        <v>0.33</v>
      </c>
      <c r="AL2334" s="93">
        <f>IF(V2334=0,"",V2334/(1-AB2334-AK2334))</f>
      </c>
      <c r="AM2334" s="95">
        <v>0.33</v>
      </c>
      <c r="AN2334" s="93">
        <f>IF(V2334=0,"",V2334/(1-AB2334-AM2334))</f>
      </c>
      <c r="AO2334" s="96">
        <v>1.2</v>
      </c>
      <c r="AP2334" s="93">
        <f>IF(BD!AJ2334="","",BD!AJ2334*BD!AO2334)</f>
      </c>
      <c r="AQ2334" s="91">
        <f>BD!AM2334/BD!AK2334-1</f>
        <v>0</v>
      </c>
      <c r="AR2334" s="91">
        <f>IF(BD!AN2334="","",IF(BD!AJ2334="","",BD!AN2334/BD!AJ2334-1))</f>
      </c>
      <c r="AS2334" s="91">
        <f>IF(BD!AN2334="","",IF(BD!AN2334&lt;BD!AL2334,"ABAIXO DA META","DENTRO DA META"))</f>
      </c>
      <c r="AT2334" s="91" t="str">
        <f>IF(BD!AJ2334="","EM ANÁLISE",IF(BD!AP2334&gt;=BD!AN2334,"GO", "NO GO"))</f>
        <v>EM ANÁLISE</v>
      </c>
      <c r="AU2334" s="97">
        <f>IF(AN2334="","",+BD!$AN2334-AJ2334)</f>
      </c>
      <c r="AV2334" s="98"/>
      <c r="AW2334" s="90">
        <f>BD!P2334*BD!AC2334</f>
        <v>0</v>
      </c>
      <c r="AX2334" s="90">
        <f>BD!V2334*BD!AC2334</f>
        <v>0</v>
      </c>
      <c r="AY2334" s="90">
        <f>IF(BD!AN2334="","",BD!AN2334*BD!AC2334)</f>
      </c>
      <c r="AZ2334" s="75" t="s">
        <v>123</v>
      </c>
      <c r="BA2334" s="75"/>
      <c r="BB2334" s="75"/>
      <c r="BC2334" s="75"/>
      <c r="BD2334" s="104"/>
      <c r="BE2334" s="104"/>
      <c r="BF2334" s="101"/>
      <c r="BG2334" s="101"/>
      <c r="BH2334" s="101"/>
      <c r="BI2334" s="101"/>
      <c r="BJ2334" s="101"/>
      <c r="BK2334" s="101"/>
      <c r="BL2334" s="101"/>
      <c r="BM2334" s="101"/>
      <c r="BN2334" s="101"/>
      <c r="BO2334" s="103"/>
      <c r="BP2334" s="101"/>
      <c r="BQ2334" s="101"/>
      <c r="BR2334" s="101"/>
      <c r="BS2334" s="101"/>
      <c r="BT2334" s="101"/>
      <c r="BU2334" s="101"/>
      <c r="BV2334" s="101"/>
      <c r="BW2334" s="101"/>
      <c r="BX2334" s="101"/>
      <c r="BY2334" s="101"/>
      <c r="BZ2334" s="101"/>
      <c r="CA2334" s="101"/>
      <c r="CB2334" s="101"/>
      <c r="CC2334" s="101"/>
      <c r="CD2334" s="101"/>
      <c r="CE2334" s="101"/>
      <c r="CF2334" s="101"/>
      <c r="CG2334" s="37" t="e">
        <f>VLOOKUP(Table_1[[#This Row],[EAN]],'[1]Planilha1'!$E:$R,13,0)</f>
        <v>#N/A</v>
      </c>
      <c r="CI2334" s="188">
        <f>IF(Table_1[[#This Row],[STATUS MERCADO]]="GO",Table_1[[#This Row],[M. BRUTA TOTAL]],0)</f>
        <v>0</v>
      </c>
      <c r="CJ2334" s="188">
        <f>IF(Table_1[[#This Row],[STATUS MERCADO]]="GO",Table_1[[#This Row],[PV UNIT. REALIZADO]]*Table_1[[#This Row],[QUANTIDADE]],0)</f>
        <v>0</v>
      </c>
    </row>
    <row r="2335" ht="15" hidden="1">
      <c r="A2335" s="7"/>
      <c r="B2335" s="84" t="s">
        <v>400</v>
      </c>
      <c r="C2335" s="75">
        <v>224021</v>
      </c>
      <c r="D2335" s="75">
        <v>50001</v>
      </c>
      <c r="E2335" s="85">
        <v>7896436650017</v>
      </c>
      <c r="F2335" s="86" t="s">
        <v>2706</v>
      </c>
      <c r="G2335" s="75" t="s">
        <v>12</v>
      </c>
      <c r="H2335" s="75">
        <v>3370</v>
      </c>
      <c r="I2335" s="87" t="s">
        <v>1551</v>
      </c>
      <c r="J2335" s="75" t="s">
        <v>2693</v>
      </c>
      <c r="K2335" s="88" t="s">
        <v>84</v>
      </c>
      <c r="L2335" s="88">
        <v>1</v>
      </c>
      <c r="M2335" s="88">
        <v>4</v>
      </c>
      <c r="N2335" s="75" t="s">
        <v>85</v>
      </c>
      <c r="O2335" s="75" t="s">
        <v>2694</v>
      </c>
      <c r="P2335" s="89"/>
      <c r="Q2335" s="90">
        <f>(17/100+7.6/100+1.65/100)*P2335</f>
        <v>0</v>
      </c>
      <c r="R2335" s="90"/>
      <c r="S2335" s="90"/>
      <c r="T2335" s="90"/>
      <c r="U2335" s="90"/>
      <c r="V2335" s="90">
        <f>+P2335-Q2335+R2335+S2335+T2335+U2335</f>
        <v>0</v>
      </c>
      <c r="W2335" s="91">
        <f>(1.02/100)</f>
        <v>1.02E-2</v>
      </c>
      <c r="X2335" s="91">
        <v>4.8E-3</v>
      </c>
      <c r="Y2335" s="91">
        <v>0.17</v>
      </c>
      <c r="Z2335" s="91">
        <v>1.65E-2</v>
      </c>
      <c r="AA2335" s="91">
        <v>7.6E-2</v>
      </c>
      <c r="AB2335" s="91">
        <f>SUM(W2335:AA2335)</f>
        <v>0.2775</v>
      </c>
      <c r="AC2335" s="75">
        <v>12</v>
      </c>
      <c r="AD2335" s="92">
        <f>IF(AL2335="","",+AC2335*AL2335)</f>
      </c>
      <c r="AE2335" s="93">
        <f>IF(AL2335="","",+AL2335*AB2335)</f>
      </c>
      <c r="AF2335" s="92">
        <f>IF(AL2335="","",+AL2335-AE2335)</f>
      </c>
      <c r="AG2335" s="93">
        <f>+V2335</f>
        <v>0</v>
      </c>
      <c r="AH2335" s="92">
        <f>IF(AF2335="","",+AF2335-AG2335)</f>
      </c>
      <c r="AI2335" s="92">
        <f>IF(AH2335="","",+AH2335*AC2335)</f>
      </c>
      <c r="AJ2335" s="93"/>
      <c r="AK2335" s="94">
        <v>0.33</v>
      </c>
      <c r="AL2335" s="93">
        <f>IF(V2335=0,"",V2335/(1-AB2335-AK2335))</f>
      </c>
      <c r="AM2335" s="95">
        <v>0.33</v>
      </c>
      <c r="AN2335" s="93">
        <f>IF(V2335=0,"",V2335/(1-AB2335-AM2335))</f>
      </c>
      <c r="AO2335" s="96">
        <v>1.2</v>
      </c>
      <c r="AP2335" s="93">
        <f>IF(BD!AJ2335="","",BD!AJ2335*BD!AO2335)</f>
      </c>
      <c r="AQ2335" s="91">
        <f>BD!AM2335/BD!AK2335-1</f>
        <v>0</v>
      </c>
      <c r="AR2335" s="91">
        <f>IF(BD!AN2335="","",IF(BD!AJ2335="","",BD!AN2335/BD!AJ2335-1))</f>
      </c>
      <c r="AS2335" s="91">
        <f>IF(BD!AN2335="","",IF(BD!AN2335&lt;BD!AL2335,"ABAIXO DA META","DENTRO DA META"))</f>
      </c>
      <c r="AT2335" s="91" t="str">
        <f>IF(BD!AJ2335="","EM ANÁLISE",IF(BD!AP2335&gt;=BD!AN2335,"GO", "NO GO"))</f>
        <v>EM ANÁLISE</v>
      </c>
      <c r="AU2335" s="97">
        <f>IF(AN2335="","",+BD!$AN2335-AJ2335)</f>
      </c>
      <c r="AV2335" s="98"/>
      <c r="AW2335" s="90">
        <f>BD!P2335*BD!AC2335</f>
        <v>0</v>
      </c>
      <c r="AX2335" s="90">
        <f>BD!V2335*BD!AC2335</f>
        <v>0</v>
      </c>
      <c r="AY2335" s="90">
        <f>IF(BD!AN2335="","",BD!AN2335*BD!AC2335)</f>
      </c>
      <c r="AZ2335" s="75" t="s">
        <v>123</v>
      </c>
      <c r="BA2335" s="75"/>
      <c r="BB2335" s="75"/>
      <c r="BC2335" s="75"/>
      <c r="BD2335" s="104"/>
      <c r="BE2335" s="104"/>
      <c r="BF2335" s="101"/>
      <c r="BG2335" s="101"/>
      <c r="BH2335" s="101"/>
      <c r="BI2335" s="101"/>
      <c r="BJ2335" s="101"/>
      <c r="BK2335" s="101"/>
      <c r="BL2335" s="101"/>
      <c r="BM2335" s="101"/>
      <c r="BN2335" s="101"/>
      <c r="BO2335" s="103"/>
      <c r="BP2335" s="101"/>
      <c r="BQ2335" s="101"/>
      <c r="BR2335" s="101"/>
      <c r="BS2335" s="101"/>
      <c r="BT2335" s="101"/>
      <c r="BU2335" s="101"/>
      <c r="BV2335" s="101"/>
      <c r="BW2335" s="101"/>
      <c r="BX2335" s="101"/>
      <c r="BY2335" s="101"/>
      <c r="BZ2335" s="101"/>
      <c r="CA2335" s="101"/>
      <c r="CB2335" s="101"/>
      <c r="CC2335" s="101"/>
      <c r="CD2335" s="101"/>
      <c r="CE2335" s="101"/>
      <c r="CF2335" s="101"/>
      <c r="CG2335" s="37" t="e">
        <f>VLOOKUP(Table_1[[#This Row],[EAN]],'[1]Planilha1'!$E:$R,13,0)</f>
        <v>#N/A</v>
      </c>
      <c r="CI2335" s="188">
        <f>IF(Table_1[[#This Row],[STATUS MERCADO]]="GO",Table_1[[#This Row],[M. BRUTA TOTAL]],0)</f>
        <v>0</v>
      </c>
      <c r="CJ2335" s="188">
        <f>IF(Table_1[[#This Row],[STATUS MERCADO]]="GO",Table_1[[#This Row],[PV UNIT. REALIZADO]]*Table_1[[#This Row],[QUANTIDADE]],0)</f>
        <v>0</v>
      </c>
    </row>
    <row r="2336" ht="15" hidden="1">
      <c r="A2336" s="7"/>
      <c r="B2336" s="84" t="s">
        <v>400</v>
      </c>
      <c r="C2336" s="75">
        <v>224022</v>
      </c>
      <c r="D2336" s="75">
        <v>50324</v>
      </c>
      <c r="E2336" s="85">
        <v>7896436650314</v>
      </c>
      <c r="F2336" s="86" t="s">
        <v>2707</v>
      </c>
      <c r="G2336" s="75" t="s">
        <v>12</v>
      </c>
      <c r="H2336" s="75">
        <v>3370</v>
      </c>
      <c r="I2336" s="87" t="s">
        <v>1551</v>
      </c>
      <c r="J2336" s="75" t="s">
        <v>2693</v>
      </c>
      <c r="K2336" s="88" t="s">
        <v>84</v>
      </c>
      <c r="L2336" s="88">
        <v>1</v>
      </c>
      <c r="M2336" s="88">
        <v>4</v>
      </c>
      <c r="N2336" s="75" t="s">
        <v>85</v>
      </c>
      <c r="O2336" s="75" t="s">
        <v>2694</v>
      </c>
      <c r="P2336" s="89"/>
      <c r="Q2336" s="90">
        <f>(17/100+7.6/100+1.65/100)*P2336</f>
        <v>0</v>
      </c>
      <c r="R2336" s="90"/>
      <c r="S2336" s="90"/>
      <c r="T2336" s="90"/>
      <c r="U2336" s="90"/>
      <c r="V2336" s="90">
        <f>+P2336-Q2336+R2336+S2336+T2336+U2336</f>
        <v>0</v>
      </c>
      <c r="W2336" s="91">
        <f>(1.02/100)</f>
        <v>1.02E-2</v>
      </c>
      <c r="X2336" s="91">
        <v>4.8E-3</v>
      </c>
      <c r="Y2336" s="91">
        <v>0.17</v>
      </c>
      <c r="Z2336" s="91">
        <v>1.65E-2</v>
      </c>
      <c r="AA2336" s="91">
        <v>7.6E-2</v>
      </c>
      <c r="AB2336" s="91">
        <f>SUM(W2336:AA2336)</f>
        <v>0.2775</v>
      </c>
      <c r="AC2336" s="75">
        <v>12</v>
      </c>
      <c r="AD2336" s="92">
        <f>IF(AL2336="","",+AC2336*AL2336)</f>
      </c>
      <c r="AE2336" s="93">
        <f>IF(AL2336="","",+AL2336*AB2336)</f>
      </c>
      <c r="AF2336" s="92">
        <f>IF(AL2336="","",+AL2336-AE2336)</f>
      </c>
      <c r="AG2336" s="93">
        <f>+V2336</f>
        <v>0</v>
      </c>
      <c r="AH2336" s="92">
        <f>IF(AF2336="","",+AF2336-AG2336)</f>
      </c>
      <c r="AI2336" s="92">
        <f>IF(AH2336="","",+AH2336*AC2336)</f>
      </c>
      <c r="AJ2336" s="93"/>
      <c r="AK2336" s="94">
        <v>0.33</v>
      </c>
      <c r="AL2336" s="93">
        <f>IF(V2336=0,"",V2336/(1-AB2336-AK2336))</f>
      </c>
      <c r="AM2336" s="95">
        <v>0.33</v>
      </c>
      <c r="AN2336" s="93">
        <f>IF(V2336=0,"",V2336/(1-AB2336-AM2336))</f>
      </c>
      <c r="AO2336" s="96">
        <v>1.2</v>
      </c>
      <c r="AP2336" s="93">
        <f>IF(BD!AJ2336="","",BD!AJ2336*BD!AO2336)</f>
      </c>
      <c r="AQ2336" s="91">
        <f>BD!AM2336/BD!AK2336-1</f>
        <v>0</v>
      </c>
      <c r="AR2336" s="91">
        <f>IF(BD!AN2336="","",IF(BD!AJ2336="","",BD!AN2336/BD!AJ2336-1))</f>
      </c>
      <c r="AS2336" s="91">
        <f>IF(BD!AN2336="","",IF(BD!AN2336&lt;BD!AL2336,"ABAIXO DA META","DENTRO DA META"))</f>
      </c>
      <c r="AT2336" s="91" t="str">
        <f>IF(BD!AJ2336="","EM ANÁLISE",IF(BD!AP2336&gt;=BD!AN2336,"GO", "NO GO"))</f>
        <v>EM ANÁLISE</v>
      </c>
      <c r="AU2336" s="97">
        <f>IF(AN2336="","",+BD!$AN2336-AJ2336)</f>
      </c>
      <c r="AV2336" s="98"/>
      <c r="AW2336" s="90">
        <f>BD!P2336*BD!AC2336</f>
        <v>0</v>
      </c>
      <c r="AX2336" s="90">
        <f>BD!V2336*BD!AC2336</f>
        <v>0</v>
      </c>
      <c r="AY2336" s="90">
        <f>IF(BD!AN2336="","",BD!AN2336*BD!AC2336)</f>
      </c>
      <c r="AZ2336" s="75" t="s">
        <v>123</v>
      </c>
      <c r="BA2336" s="75"/>
      <c r="BB2336" s="75"/>
      <c r="BC2336" s="75"/>
      <c r="BD2336" s="104"/>
      <c r="BE2336" s="104"/>
      <c r="BF2336" s="101"/>
      <c r="BG2336" s="101"/>
      <c r="BH2336" s="101"/>
      <c r="BI2336" s="101"/>
      <c r="BJ2336" s="101"/>
      <c r="BK2336" s="101"/>
      <c r="BL2336" s="101"/>
      <c r="BM2336" s="101"/>
      <c r="BN2336" s="101"/>
      <c r="BO2336" s="103"/>
      <c r="BP2336" s="101"/>
      <c r="BQ2336" s="101"/>
      <c r="BR2336" s="101"/>
      <c r="BS2336" s="101"/>
      <c r="BT2336" s="101"/>
      <c r="BU2336" s="101"/>
      <c r="BV2336" s="101"/>
      <c r="BW2336" s="101"/>
      <c r="BX2336" s="101"/>
      <c r="BY2336" s="101"/>
      <c r="BZ2336" s="101"/>
      <c r="CA2336" s="101"/>
      <c r="CB2336" s="101"/>
      <c r="CC2336" s="101"/>
      <c r="CD2336" s="101"/>
      <c r="CE2336" s="101"/>
      <c r="CF2336" s="101"/>
      <c r="CG2336" s="37" t="e">
        <f>VLOOKUP(Table_1[[#This Row],[EAN]],'[1]Planilha1'!$E:$R,13,0)</f>
        <v>#N/A</v>
      </c>
      <c r="CI2336" s="188">
        <f>IF(Table_1[[#This Row],[STATUS MERCADO]]="GO",Table_1[[#This Row],[M. BRUTA TOTAL]],0)</f>
        <v>0</v>
      </c>
      <c r="CJ2336" s="188">
        <f>IF(Table_1[[#This Row],[STATUS MERCADO]]="GO",Table_1[[#This Row],[PV UNIT. REALIZADO]]*Table_1[[#This Row],[QUANTIDADE]],0)</f>
        <v>0</v>
      </c>
    </row>
    <row r="2337" ht="15" hidden="1">
      <c r="A2337" s="7"/>
      <c r="B2337" s="84" t="s">
        <v>400</v>
      </c>
      <c r="C2337" s="75">
        <v>224023</v>
      </c>
      <c r="D2337" s="75">
        <v>11201</v>
      </c>
      <c r="E2337" s="85">
        <v>7896436611216</v>
      </c>
      <c r="F2337" s="86" t="s">
        <v>2708</v>
      </c>
      <c r="G2337" s="75" t="s">
        <v>12</v>
      </c>
      <c r="H2337" s="75">
        <v>3370</v>
      </c>
      <c r="I2337" s="87" t="s">
        <v>1551</v>
      </c>
      <c r="J2337" s="75" t="s">
        <v>2693</v>
      </c>
      <c r="K2337" s="88" t="s">
        <v>84</v>
      </c>
      <c r="L2337" s="88">
        <v>1</v>
      </c>
      <c r="M2337" s="88">
        <v>4</v>
      </c>
      <c r="N2337" s="75" t="s">
        <v>85</v>
      </c>
      <c r="O2337" s="75" t="s">
        <v>2694</v>
      </c>
      <c r="P2337" s="89"/>
      <c r="Q2337" s="90">
        <f>(17/100+7.6/100+1.65/100)*P2337</f>
        <v>0</v>
      </c>
      <c r="R2337" s="90"/>
      <c r="S2337" s="90"/>
      <c r="T2337" s="90"/>
      <c r="U2337" s="90"/>
      <c r="V2337" s="90">
        <f>+P2337-Q2337+R2337+S2337+T2337+U2337</f>
        <v>0</v>
      </c>
      <c r="W2337" s="91">
        <f>(1.02/100)</f>
        <v>1.02E-2</v>
      </c>
      <c r="X2337" s="91">
        <v>4.8E-3</v>
      </c>
      <c r="Y2337" s="91">
        <v>0.17</v>
      </c>
      <c r="Z2337" s="91">
        <v>1.65E-2</v>
      </c>
      <c r="AA2337" s="91">
        <v>7.6E-2</v>
      </c>
      <c r="AB2337" s="91">
        <f>SUM(W2337:AA2337)</f>
        <v>0.2775</v>
      </c>
      <c r="AC2337" s="75">
        <v>12</v>
      </c>
      <c r="AD2337" s="92">
        <f>IF(AL2337="","",+AC2337*AL2337)</f>
      </c>
      <c r="AE2337" s="93">
        <f>IF(AL2337="","",+AL2337*AB2337)</f>
      </c>
      <c r="AF2337" s="92">
        <f>IF(AL2337="","",+AL2337-AE2337)</f>
      </c>
      <c r="AG2337" s="93">
        <f>+V2337</f>
        <v>0</v>
      </c>
      <c r="AH2337" s="92">
        <f>IF(AF2337="","",+AF2337-AG2337)</f>
      </c>
      <c r="AI2337" s="92">
        <f>IF(AH2337="","",+AH2337*AC2337)</f>
      </c>
      <c r="AJ2337" s="93"/>
      <c r="AK2337" s="94">
        <v>0.33</v>
      </c>
      <c r="AL2337" s="93">
        <f>IF(V2337=0,"",V2337/(1-AB2337-AK2337))</f>
      </c>
      <c r="AM2337" s="95">
        <v>0.33</v>
      </c>
      <c r="AN2337" s="93">
        <f>IF(V2337=0,"",V2337/(1-AB2337-AM2337))</f>
      </c>
      <c r="AO2337" s="96">
        <v>1.2</v>
      </c>
      <c r="AP2337" s="93">
        <f>IF(BD!AJ2337="","",BD!AJ2337*BD!AO2337)</f>
      </c>
      <c r="AQ2337" s="91">
        <f>BD!AM2337/BD!AK2337-1</f>
        <v>0</v>
      </c>
      <c r="AR2337" s="91">
        <f>IF(BD!AN2337="","",IF(BD!AJ2337="","",BD!AN2337/BD!AJ2337-1))</f>
      </c>
      <c r="AS2337" s="91">
        <f>IF(BD!AN2337="","",IF(BD!AN2337&lt;BD!AL2337,"ABAIXO DA META","DENTRO DA META"))</f>
      </c>
      <c r="AT2337" s="91" t="str">
        <f>IF(BD!AJ2337="","EM ANÁLISE",IF(BD!AP2337&gt;=BD!AN2337,"GO", "NO GO"))</f>
        <v>EM ANÁLISE</v>
      </c>
      <c r="AU2337" s="97">
        <f>IF(AN2337="","",+BD!$AN2337-AJ2337)</f>
      </c>
      <c r="AV2337" s="98"/>
      <c r="AW2337" s="90">
        <f>BD!P2337*BD!AC2337</f>
        <v>0</v>
      </c>
      <c r="AX2337" s="90">
        <f>BD!V2337*BD!AC2337</f>
        <v>0</v>
      </c>
      <c r="AY2337" s="90">
        <f>IF(BD!AN2337="","",BD!AN2337*BD!AC2337)</f>
      </c>
      <c r="AZ2337" s="75" t="s">
        <v>123</v>
      </c>
      <c r="BA2337" s="75"/>
      <c r="BB2337" s="75"/>
      <c r="BC2337" s="75"/>
      <c r="BD2337" s="104"/>
      <c r="BE2337" s="104"/>
      <c r="BF2337" s="101"/>
      <c r="BG2337" s="101"/>
      <c r="BH2337" s="101"/>
      <c r="BI2337" s="101"/>
      <c r="BJ2337" s="101"/>
      <c r="BK2337" s="101"/>
      <c r="BL2337" s="101"/>
      <c r="BM2337" s="101"/>
      <c r="BN2337" s="101"/>
      <c r="BO2337" s="103"/>
      <c r="BP2337" s="101"/>
      <c r="BQ2337" s="101"/>
      <c r="BR2337" s="101"/>
      <c r="BS2337" s="101"/>
      <c r="BT2337" s="101"/>
      <c r="BU2337" s="101"/>
      <c r="BV2337" s="101"/>
      <c r="BW2337" s="101"/>
      <c r="BX2337" s="101"/>
      <c r="BY2337" s="101"/>
      <c r="BZ2337" s="101"/>
      <c r="CA2337" s="101"/>
      <c r="CB2337" s="101"/>
      <c r="CC2337" s="101"/>
      <c r="CD2337" s="101"/>
      <c r="CE2337" s="101"/>
      <c r="CF2337" s="101"/>
      <c r="CG2337" s="37" t="e">
        <f>VLOOKUP(Table_1[[#This Row],[EAN]],'[1]Planilha1'!$E:$R,13,0)</f>
        <v>#N/A</v>
      </c>
      <c r="CI2337" s="188">
        <f>IF(Table_1[[#This Row],[STATUS MERCADO]]="GO",Table_1[[#This Row],[M. BRUTA TOTAL]],0)</f>
        <v>0</v>
      </c>
      <c r="CJ2337" s="188">
        <f>IF(Table_1[[#This Row],[STATUS MERCADO]]="GO",Table_1[[#This Row],[PV UNIT. REALIZADO]]*Table_1[[#This Row],[QUANTIDADE]],0)</f>
        <v>0</v>
      </c>
    </row>
    <row r="2338" ht="15" hidden="1">
      <c r="A2338" s="7"/>
      <c r="B2338" s="84" t="s">
        <v>400</v>
      </c>
      <c r="C2338" s="75">
        <v>224024</v>
      </c>
      <c r="D2338" s="75">
        <v>50004</v>
      </c>
      <c r="E2338" s="85">
        <v>7896436640148</v>
      </c>
      <c r="F2338" s="86" t="s">
        <v>2709</v>
      </c>
      <c r="G2338" s="75" t="s">
        <v>12</v>
      </c>
      <c r="H2338" s="75">
        <v>3370</v>
      </c>
      <c r="I2338" s="87" t="s">
        <v>1551</v>
      </c>
      <c r="J2338" s="75" t="s">
        <v>2693</v>
      </c>
      <c r="K2338" s="88" t="s">
        <v>84</v>
      </c>
      <c r="L2338" s="88">
        <v>1</v>
      </c>
      <c r="M2338" s="88">
        <v>4</v>
      </c>
      <c r="N2338" s="75" t="s">
        <v>85</v>
      </c>
      <c r="O2338" s="75" t="s">
        <v>2694</v>
      </c>
      <c r="P2338" s="89"/>
      <c r="Q2338" s="90">
        <f>(17/100+7.6/100+1.65/100)*P2338</f>
        <v>0</v>
      </c>
      <c r="R2338" s="90"/>
      <c r="S2338" s="90"/>
      <c r="T2338" s="90"/>
      <c r="U2338" s="90"/>
      <c r="V2338" s="90">
        <f>+P2338-Q2338+R2338+S2338+T2338+U2338</f>
        <v>0</v>
      </c>
      <c r="W2338" s="91">
        <f>(1.02/100)</f>
        <v>1.02E-2</v>
      </c>
      <c r="X2338" s="91">
        <v>4.8E-3</v>
      </c>
      <c r="Y2338" s="91">
        <v>0.17</v>
      </c>
      <c r="Z2338" s="91">
        <v>1.65E-2</v>
      </c>
      <c r="AA2338" s="91">
        <v>7.6E-2</v>
      </c>
      <c r="AB2338" s="91">
        <f>SUM(W2338:AA2338)</f>
        <v>0.2775</v>
      </c>
      <c r="AC2338" s="75">
        <v>12</v>
      </c>
      <c r="AD2338" s="92">
        <f>IF(AL2338="","",+AC2338*AL2338)</f>
      </c>
      <c r="AE2338" s="93">
        <f>IF(AL2338="","",+AL2338*AB2338)</f>
      </c>
      <c r="AF2338" s="92">
        <f>IF(AL2338="","",+AL2338-AE2338)</f>
      </c>
      <c r="AG2338" s="93">
        <f>+V2338</f>
        <v>0</v>
      </c>
      <c r="AH2338" s="92">
        <f>IF(AF2338="","",+AF2338-AG2338)</f>
      </c>
      <c r="AI2338" s="92">
        <f>IF(AH2338="","",+AH2338*AC2338)</f>
      </c>
      <c r="AJ2338" s="93"/>
      <c r="AK2338" s="94">
        <v>0.33</v>
      </c>
      <c r="AL2338" s="93">
        <f>IF(V2338=0,"",V2338/(1-AB2338-AK2338))</f>
      </c>
      <c r="AM2338" s="95">
        <v>0.33</v>
      </c>
      <c r="AN2338" s="93">
        <f>IF(V2338=0,"",V2338/(1-AB2338-AM2338))</f>
      </c>
      <c r="AO2338" s="96">
        <v>1.2</v>
      </c>
      <c r="AP2338" s="93">
        <f>IF(BD!AJ2338="","",BD!AJ2338*BD!AO2338)</f>
      </c>
      <c r="AQ2338" s="91">
        <f>BD!AM2338/BD!AK2338-1</f>
        <v>0</v>
      </c>
      <c r="AR2338" s="91">
        <f>IF(BD!AN2338="","",IF(BD!AJ2338="","",BD!AN2338/BD!AJ2338-1))</f>
      </c>
      <c r="AS2338" s="91">
        <f>IF(BD!AN2338="","",IF(BD!AN2338&lt;BD!AL2338,"ABAIXO DA META","DENTRO DA META"))</f>
      </c>
      <c r="AT2338" s="91" t="str">
        <f>IF(BD!AJ2338="","EM ANÁLISE",IF(BD!AP2338&gt;=BD!AN2338,"GO", "NO GO"))</f>
        <v>EM ANÁLISE</v>
      </c>
      <c r="AU2338" s="97">
        <f>IF(AN2338="","",+BD!$AN2338-AJ2338)</f>
      </c>
      <c r="AV2338" s="98"/>
      <c r="AW2338" s="90">
        <f>BD!P2338*BD!AC2338</f>
        <v>0</v>
      </c>
      <c r="AX2338" s="90">
        <f>BD!V2338*BD!AC2338</f>
        <v>0</v>
      </c>
      <c r="AY2338" s="90">
        <f>IF(BD!AN2338="","",BD!AN2338*BD!AC2338)</f>
      </c>
      <c r="AZ2338" s="75" t="s">
        <v>123</v>
      </c>
      <c r="BA2338" s="75"/>
      <c r="BB2338" s="75"/>
      <c r="BC2338" s="75"/>
      <c r="BD2338" s="104"/>
      <c r="BE2338" s="104"/>
      <c r="BF2338" s="101"/>
      <c r="BG2338" s="101"/>
      <c r="BH2338" s="101"/>
      <c r="BI2338" s="101"/>
      <c r="BJ2338" s="101"/>
      <c r="BK2338" s="101"/>
      <c r="BL2338" s="101"/>
      <c r="BM2338" s="101"/>
      <c r="BN2338" s="101"/>
      <c r="BO2338" s="103"/>
      <c r="BP2338" s="101"/>
      <c r="BQ2338" s="101"/>
      <c r="BR2338" s="101"/>
      <c r="BS2338" s="101"/>
      <c r="BT2338" s="101"/>
      <c r="BU2338" s="101"/>
      <c r="BV2338" s="101"/>
      <c r="BW2338" s="101"/>
      <c r="BX2338" s="101"/>
      <c r="BY2338" s="101"/>
      <c r="BZ2338" s="101"/>
      <c r="CA2338" s="101"/>
      <c r="CB2338" s="101"/>
      <c r="CC2338" s="101"/>
      <c r="CD2338" s="101"/>
      <c r="CE2338" s="101"/>
      <c r="CF2338" s="101"/>
      <c r="CG2338" s="37" t="e">
        <f>VLOOKUP(Table_1[[#This Row],[EAN]],'[1]Planilha1'!$E:$R,13,0)</f>
        <v>#N/A</v>
      </c>
      <c r="CI2338" s="188">
        <f>IF(Table_1[[#This Row],[STATUS MERCADO]]="GO",Table_1[[#This Row],[M. BRUTA TOTAL]],0)</f>
        <v>0</v>
      </c>
      <c r="CJ2338" s="188">
        <f>IF(Table_1[[#This Row],[STATUS MERCADO]]="GO",Table_1[[#This Row],[PV UNIT. REALIZADO]]*Table_1[[#This Row],[QUANTIDADE]],0)</f>
        <v>0</v>
      </c>
    </row>
    <row r="2339" ht="15" hidden="1">
      <c r="A2339" s="7"/>
      <c r="B2339" s="84" t="s">
        <v>400</v>
      </c>
      <c r="C2339" s="75">
        <v>224025</v>
      </c>
      <c r="D2339" s="75">
        <v>10120</v>
      </c>
      <c r="E2339" s="85">
        <v>7896436610813</v>
      </c>
      <c r="F2339" s="86" t="s">
        <v>2710</v>
      </c>
      <c r="G2339" s="75" t="s">
        <v>12</v>
      </c>
      <c r="H2339" s="75">
        <v>3370</v>
      </c>
      <c r="I2339" s="87" t="s">
        <v>1551</v>
      </c>
      <c r="J2339" s="75" t="s">
        <v>2693</v>
      </c>
      <c r="K2339" s="88" t="s">
        <v>84</v>
      </c>
      <c r="L2339" s="88">
        <v>1</v>
      </c>
      <c r="M2339" s="88">
        <v>4</v>
      </c>
      <c r="N2339" s="75" t="s">
        <v>85</v>
      </c>
      <c r="O2339" s="75" t="s">
        <v>2694</v>
      </c>
      <c r="P2339" s="89"/>
      <c r="Q2339" s="90">
        <f>(17/100+7.6/100+1.65/100)*P2339</f>
        <v>0</v>
      </c>
      <c r="R2339" s="90"/>
      <c r="S2339" s="90"/>
      <c r="T2339" s="90"/>
      <c r="U2339" s="90"/>
      <c r="V2339" s="90">
        <f>+P2339-Q2339+R2339+S2339+T2339+U2339</f>
        <v>0</v>
      </c>
      <c r="W2339" s="91">
        <f>(1.02/100)</f>
        <v>1.02E-2</v>
      </c>
      <c r="X2339" s="91">
        <v>4.8E-3</v>
      </c>
      <c r="Y2339" s="91">
        <v>0.17</v>
      </c>
      <c r="Z2339" s="91">
        <v>1.65E-2</v>
      </c>
      <c r="AA2339" s="91">
        <v>7.6E-2</v>
      </c>
      <c r="AB2339" s="91">
        <f>SUM(W2339:AA2339)</f>
        <v>0.2775</v>
      </c>
      <c r="AC2339" s="75">
        <v>12</v>
      </c>
      <c r="AD2339" s="92">
        <f>IF(AL2339="","",+AC2339*AL2339)</f>
      </c>
      <c r="AE2339" s="93">
        <f>IF(AL2339="","",+AL2339*AB2339)</f>
      </c>
      <c r="AF2339" s="92">
        <f>IF(AL2339="","",+AL2339-AE2339)</f>
      </c>
      <c r="AG2339" s="93">
        <f>+V2339</f>
        <v>0</v>
      </c>
      <c r="AH2339" s="92">
        <f>IF(AF2339="","",+AF2339-AG2339)</f>
      </c>
      <c r="AI2339" s="92">
        <f>IF(AH2339="","",+AH2339*AC2339)</f>
      </c>
      <c r="AJ2339" s="93"/>
      <c r="AK2339" s="94">
        <v>0.33</v>
      </c>
      <c r="AL2339" s="93">
        <f>IF(V2339=0,"",V2339/(1-AB2339-AK2339))</f>
      </c>
      <c r="AM2339" s="95">
        <v>0.33</v>
      </c>
      <c r="AN2339" s="93">
        <f>IF(V2339=0,"",V2339/(1-AB2339-AM2339))</f>
      </c>
      <c r="AO2339" s="96">
        <v>1.2</v>
      </c>
      <c r="AP2339" s="93">
        <f>IF(BD!AJ2339="","",BD!AJ2339*BD!AO2339)</f>
      </c>
      <c r="AQ2339" s="91">
        <f>BD!AM2339/BD!AK2339-1</f>
        <v>0</v>
      </c>
      <c r="AR2339" s="91">
        <f>IF(BD!AN2339="","",IF(BD!AJ2339="","",BD!AN2339/BD!AJ2339-1))</f>
      </c>
      <c r="AS2339" s="91">
        <f>IF(BD!AN2339="","",IF(BD!AN2339&lt;BD!AL2339,"ABAIXO DA META","DENTRO DA META"))</f>
      </c>
      <c r="AT2339" s="91" t="str">
        <f>IF(BD!AJ2339="","EM ANÁLISE",IF(BD!AP2339&gt;=BD!AN2339,"GO", "NO GO"))</f>
        <v>EM ANÁLISE</v>
      </c>
      <c r="AU2339" s="97">
        <f>IF(AN2339="","",+BD!$AN2339-AJ2339)</f>
      </c>
      <c r="AV2339" s="98"/>
      <c r="AW2339" s="90">
        <f>BD!P2339*BD!AC2339</f>
        <v>0</v>
      </c>
      <c r="AX2339" s="90">
        <f>BD!V2339*BD!AC2339</f>
        <v>0</v>
      </c>
      <c r="AY2339" s="90">
        <f>IF(BD!AN2339="","",BD!AN2339*BD!AC2339)</f>
      </c>
      <c r="AZ2339" s="75" t="s">
        <v>123</v>
      </c>
      <c r="BA2339" s="75"/>
      <c r="BB2339" s="75"/>
      <c r="BC2339" s="75"/>
      <c r="BD2339" s="104"/>
      <c r="BE2339" s="104"/>
      <c r="BF2339" s="101"/>
      <c r="BG2339" s="101"/>
      <c r="BH2339" s="101"/>
      <c r="BI2339" s="101"/>
      <c r="BJ2339" s="101"/>
      <c r="BK2339" s="101"/>
      <c r="BL2339" s="101"/>
      <c r="BM2339" s="101"/>
      <c r="BN2339" s="101"/>
      <c r="BO2339" s="103"/>
      <c r="BP2339" s="101"/>
      <c r="BQ2339" s="101"/>
      <c r="BR2339" s="101"/>
      <c r="BS2339" s="101"/>
      <c r="BT2339" s="101"/>
      <c r="BU2339" s="101"/>
      <c r="BV2339" s="101"/>
      <c r="BW2339" s="101"/>
      <c r="BX2339" s="101"/>
      <c r="BY2339" s="101"/>
      <c r="BZ2339" s="101"/>
      <c r="CA2339" s="101"/>
      <c r="CB2339" s="101"/>
      <c r="CC2339" s="101"/>
      <c r="CD2339" s="101"/>
      <c r="CE2339" s="101"/>
      <c r="CF2339" s="101"/>
      <c r="CG2339" s="37" t="e">
        <f>VLOOKUP(Table_1[[#This Row],[EAN]],'[1]Planilha1'!$E:$R,13,0)</f>
        <v>#N/A</v>
      </c>
      <c r="CI2339" s="188">
        <f>IF(Table_1[[#This Row],[STATUS MERCADO]]="GO",Table_1[[#This Row],[M. BRUTA TOTAL]],0)</f>
        <v>0</v>
      </c>
      <c r="CJ2339" s="188">
        <f>IF(Table_1[[#This Row],[STATUS MERCADO]]="GO",Table_1[[#This Row],[PV UNIT. REALIZADO]]*Table_1[[#This Row],[QUANTIDADE]],0)</f>
        <v>0</v>
      </c>
    </row>
    <row r="2340" ht="15" hidden="1">
      <c r="A2340" s="7"/>
      <c r="B2340" s="84" t="s">
        <v>400</v>
      </c>
      <c r="C2340" s="75">
        <v>224026</v>
      </c>
      <c r="D2340" s="75">
        <v>10103</v>
      </c>
      <c r="E2340" s="85">
        <v>7896436610134</v>
      </c>
      <c r="F2340" s="86" t="s">
        <v>2711</v>
      </c>
      <c r="G2340" s="75" t="s">
        <v>12</v>
      </c>
      <c r="H2340" s="75">
        <v>3370</v>
      </c>
      <c r="I2340" s="87" t="s">
        <v>1551</v>
      </c>
      <c r="J2340" s="75" t="s">
        <v>2693</v>
      </c>
      <c r="K2340" s="88" t="s">
        <v>84</v>
      </c>
      <c r="L2340" s="88">
        <v>1</v>
      </c>
      <c r="M2340" s="88">
        <v>4</v>
      </c>
      <c r="N2340" s="75" t="s">
        <v>85</v>
      </c>
      <c r="O2340" s="75" t="s">
        <v>2694</v>
      </c>
      <c r="P2340" s="89"/>
      <c r="Q2340" s="90">
        <f>(17/100+7.6/100+1.65/100)*P2340</f>
        <v>0</v>
      </c>
      <c r="R2340" s="90"/>
      <c r="S2340" s="90"/>
      <c r="T2340" s="90"/>
      <c r="U2340" s="90"/>
      <c r="V2340" s="90">
        <f>+P2340-Q2340+R2340+S2340+T2340+U2340</f>
        <v>0</v>
      </c>
      <c r="W2340" s="91">
        <f>(1.02/100)</f>
        <v>1.02E-2</v>
      </c>
      <c r="X2340" s="91">
        <v>4.8E-3</v>
      </c>
      <c r="Y2340" s="91">
        <v>0.17</v>
      </c>
      <c r="Z2340" s="91">
        <v>1.65E-2</v>
      </c>
      <c r="AA2340" s="91">
        <v>7.6E-2</v>
      </c>
      <c r="AB2340" s="91">
        <f>SUM(W2340:AA2340)</f>
        <v>0.2775</v>
      </c>
      <c r="AC2340" s="75">
        <v>12</v>
      </c>
      <c r="AD2340" s="92">
        <f>IF(AL2340="","",+AC2340*AL2340)</f>
      </c>
      <c r="AE2340" s="93">
        <f>IF(AL2340="","",+AL2340*AB2340)</f>
      </c>
      <c r="AF2340" s="92">
        <f>IF(AL2340="","",+AL2340-AE2340)</f>
      </c>
      <c r="AG2340" s="93">
        <f>+V2340</f>
        <v>0</v>
      </c>
      <c r="AH2340" s="92">
        <f>IF(AF2340="","",+AF2340-AG2340)</f>
      </c>
      <c r="AI2340" s="92">
        <f>IF(AH2340="","",+AH2340*AC2340)</f>
      </c>
      <c r="AJ2340" s="93"/>
      <c r="AK2340" s="94">
        <v>0.33</v>
      </c>
      <c r="AL2340" s="93">
        <f>IF(V2340=0,"",V2340/(1-AB2340-AK2340))</f>
      </c>
      <c r="AM2340" s="95">
        <v>0.33</v>
      </c>
      <c r="AN2340" s="93">
        <f>IF(V2340=0,"",V2340/(1-AB2340-AM2340))</f>
      </c>
      <c r="AO2340" s="96">
        <v>1.2</v>
      </c>
      <c r="AP2340" s="93">
        <f>IF(BD!AJ2340="","",BD!AJ2340*BD!AO2340)</f>
      </c>
      <c r="AQ2340" s="91">
        <f>BD!AM2340/BD!AK2340-1</f>
        <v>0</v>
      </c>
      <c r="AR2340" s="91">
        <f>IF(BD!AN2340="","",IF(BD!AJ2340="","",BD!AN2340/BD!AJ2340-1))</f>
      </c>
      <c r="AS2340" s="91">
        <f>IF(BD!AN2340="","",IF(BD!AN2340&lt;BD!AL2340,"ABAIXO DA META","DENTRO DA META"))</f>
      </c>
      <c r="AT2340" s="91" t="str">
        <f>IF(BD!AJ2340="","EM ANÁLISE",IF(BD!AP2340&gt;=BD!AN2340,"GO", "NO GO"))</f>
        <v>EM ANÁLISE</v>
      </c>
      <c r="AU2340" s="97">
        <f>IF(AN2340="","",+BD!$AN2340-AJ2340)</f>
      </c>
      <c r="AV2340" s="98"/>
      <c r="AW2340" s="90">
        <f>BD!P2340*BD!AC2340</f>
        <v>0</v>
      </c>
      <c r="AX2340" s="90">
        <f>BD!V2340*BD!AC2340</f>
        <v>0</v>
      </c>
      <c r="AY2340" s="90">
        <f>IF(BD!AN2340="","",BD!AN2340*BD!AC2340)</f>
      </c>
      <c r="AZ2340" s="75" t="s">
        <v>123</v>
      </c>
      <c r="BA2340" s="75"/>
      <c r="BB2340" s="75"/>
      <c r="BC2340" s="75"/>
      <c r="BD2340" s="104"/>
      <c r="BE2340" s="104"/>
      <c r="BF2340" s="101"/>
      <c r="BG2340" s="101"/>
      <c r="BH2340" s="101"/>
      <c r="BI2340" s="101"/>
      <c r="BJ2340" s="101"/>
      <c r="BK2340" s="101"/>
      <c r="BL2340" s="101"/>
      <c r="BM2340" s="101"/>
      <c r="BN2340" s="101"/>
      <c r="BO2340" s="103"/>
      <c r="BP2340" s="101"/>
      <c r="BQ2340" s="101"/>
      <c r="BR2340" s="101"/>
      <c r="BS2340" s="101"/>
      <c r="BT2340" s="101"/>
      <c r="BU2340" s="101"/>
      <c r="BV2340" s="101"/>
      <c r="BW2340" s="101"/>
      <c r="BX2340" s="101"/>
      <c r="BY2340" s="101"/>
      <c r="BZ2340" s="101"/>
      <c r="CA2340" s="101"/>
      <c r="CB2340" s="101"/>
      <c r="CC2340" s="101"/>
      <c r="CD2340" s="101"/>
      <c r="CE2340" s="101"/>
      <c r="CF2340" s="101"/>
      <c r="CG2340" s="37" t="e">
        <f>VLOOKUP(Table_1[[#This Row],[EAN]],'[1]Planilha1'!$E:$R,13,0)</f>
        <v>#N/A</v>
      </c>
      <c r="CI2340" s="188">
        <f>IF(Table_1[[#This Row],[STATUS MERCADO]]="GO",Table_1[[#This Row],[M. BRUTA TOTAL]],0)</f>
        <v>0</v>
      </c>
      <c r="CJ2340" s="188">
        <f>IF(Table_1[[#This Row],[STATUS MERCADO]]="GO",Table_1[[#This Row],[PV UNIT. REALIZADO]]*Table_1[[#This Row],[QUANTIDADE]],0)</f>
        <v>0</v>
      </c>
    </row>
    <row r="2341" ht="15" hidden="1">
      <c r="A2341" s="7"/>
      <c r="B2341" s="84" t="s">
        <v>400</v>
      </c>
      <c r="C2341" s="75">
        <v>224027</v>
      </c>
      <c r="D2341" s="75">
        <v>10105</v>
      </c>
      <c r="E2341" s="85">
        <v>7896436610158</v>
      </c>
      <c r="F2341" s="86" t="s">
        <v>2712</v>
      </c>
      <c r="G2341" s="75" t="s">
        <v>12</v>
      </c>
      <c r="H2341" s="75">
        <v>3370</v>
      </c>
      <c r="I2341" s="87" t="s">
        <v>1551</v>
      </c>
      <c r="J2341" s="75" t="s">
        <v>2693</v>
      </c>
      <c r="K2341" s="88" t="s">
        <v>84</v>
      </c>
      <c r="L2341" s="88">
        <v>1</v>
      </c>
      <c r="M2341" s="88">
        <v>4</v>
      </c>
      <c r="N2341" s="75" t="s">
        <v>85</v>
      </c>
      <c r="O2341" s="75" t="s">
        <v>2694</v>
      </c>
      <c r="P2341" s="89"/>
      <c r="Q2341" s="90">
        <f>(17/100+7.6/100+1.65/100)*P2341</f>
        <v>0</v>
      </c>
      <c r="R2341" s="90"/>
      <c r="S2341" s="90"/>
      <c r="T2341" s="90"/>
      <c r="U2341" s="90"/>
      <c r="V2341" s="90">
        <f>+P2341-Q2341+R2341+S2341+T2341+U2341</f>
        <v>0</v>
      </c>
      <c r="W2341" s="91">
        <f>(1.02/100)</f>
        <v>1.02E-2</v>
      </c>
      <c r="X2341" s="91">
        <v>4.8E-3</v>
      </c>
      <c r="Y2341" s="91">
        <v>0.17</v>
      </c>
      <c r="Z2341" s="91">
        <v>1.65E-2</v>
      </c>
      <c r="AA2341" s="91">
        <v>7.6E-2</v>
      </c>
      <c r="AB2341" s="91">
        <f>SUM(W2341:AA2341)</f>
        <v>0.2775</v>
      </c>
      <c r="AC2341" s="75">
        <v>12</v>
      </c>
      <c r="AD2341" s="92">
        <f>IF(AL2341="","",+AC2341*AL2341)</f>
      </c>
      <c r="AE2341" s="93">
        <f>IF(AL2341="","",+AL2341*AB2341)</f>
      </c>
      <c r="AF2341" s="92">
        <f>IF(AL2341="","",+AL2341-AE2341)</f>
      </c>
      <c r="AG2341" s="93">
        <f>+V2341</f>
        <v>0</v>
      </c>
      <c r="AH2341" s="92">
        <f>IF(AF2341="","",+AF2341-AG2341)</f>
      </c>
      <c r="AI2341" s="92">
        <f>IF(AH2341="","",+AH2341*AC2341)</f>
      </c>
      <c r="AJ2341" s="93"/>
      <c r="AK2341" s="94">
        <v>0.33</v>
      </c>
      <c r="AL2341" s="93">
        <f>IF(V2341=0,"",V2341/(1-AB2341-AK2341))</f>
      </c>
      <c r="AM2341" s="95">
        <v>0.33</v>
      </c>
      <c r="AN2341" s="93">
        <f>IF(V2341=0,"",V2341/(1-AB2341-AM2341))</f>
      </c>
      <c r="AO2341" s="96">
        <v>1.2</v>
      </c>
      <c r="AP2341" s="93">
        <f>IF(BD!AJ2341="","",BD!AJ2341*BD!AO2341)</f>
      </c>
      <c r="AQ2341" s="91">
        <f>BD!AM2341/BD!AK2341-1</f>
        <v>0</v>
      </c>
      <c r="AR2341" s="91">
        <f>IF(BD!AN2341="","",IF(BD!AJ2341="","",BD!AN2341/BD!AJ2341-1))</f>
      </c>
      <c r="AS2341" s="91">
        <f>IF(BD!AN2341="","",IF(BD!AN2341&lt;BD!AL2341,"ABAIXO DA META","DENTRO DA META"))</f>
      </c>
      <c r="AT2341" s="91" t="str">
        <f>IF(BD!AJ2341="","EM ANÁLISE",IF(BD!AP2341&gt;=BD!AN2341,"GO", "NO GO"))</f>
        <v>EM ANÁLISE</v>
      </c>
      <c r="AU2341" s="97">
        <f>IF(AN2341="","",+BD!$AN2341-AJ2341)</f>
      </c>
      <c r="AV2341" s="98"/>
      <c r="AW2341" s="90">
        <f>BD!P2341*BD!AC2341</f>
        <v>0</v>
      </c>
      <c r="AX2341" s="90">
        <f>BD!V2341*BD!AC2341</f>
        <v>0</v>
      </c>
      <c r="AY2341" s="90">
        <f>IF(BD!AN2341="","",BD!AN2341*BD!AC2341)</f>
      </c>
      <c r="AZ2341" s="75" t="s">
        <v>123</v>
      </c>
      <c r="BA2341" s="75"/>
      <c r="BB2341" s="75"/>
      <c r="BC2341" s="75"/>
      <c r="BD2341" s="104"/>
      <c r="BE2341" s="104"/>
      <c r="BF2341" s="101"/>
      <c r="BG2341" s="101"/>
      <c r="BH2341" s="101"/>
      <c r="BI2341" s="101"/>
      <c r="BJ2341" s="101"/>
      <c r="BK2341" s="101"/>
      <c r="BL2341" s="101"/>
      <c r="BM2341" s="101"/>
      <c r="BN2341" s="101"/>
      <c r="BO2341" s="103"/>
      <c r="BP2341" s="101"/>
      <c r="BQ2341" s="101"/>
      <c r="BR2341" s="101"/>
      <c r="BS2341" s="101"/>
      <c r="BT2341" s="101"/>
      <c r="BU2341" s="101"/>
      <c r="BV2341" s="101"/>
      <c r="BW2341" s="101"/>
      <c r="BX2341" s="101"/>
      <c r="BY2341" s="101"/>
      <c r="BZ2341" s="101"/>
      <c r="CA2341" s="101"/>
      <c r="CB2341" s="101"/>
      <c r="CC2341" s="101"/>
      <c r="CD2341" s="101"/>
      <c r="CE2341" s="101"/>
      <c r="CF2341" s="101"/>
      <c r="CG2341" s="37" t="e">
        <f>VLOOKUP(Table_1[[#This Row],[EAN]],'[1]Planilha1'!$E:$R,13,0)</f>
        <v>#N/A</v>
      </c>
      <c r="CI2341" s="188">
        <f>IF(Table_1[[#This Row],[STATUS MERCADO]]="GO",Table_1[[#This Row],[M. BRUTA TOTAL]],0)</f>
        <v>0</v>
      </c>
      <c r="CJ2341" s="188">
        <f>IF(Table_1[[#This Row],[STATUS MERCADO]]="GO",Table_1[[#This Row],[PV UNIT. REALIZADO]]*Table_1[[#This Row],[QUANTIDADE]],0)</f>
        <v>0</v>
      </c>
    </row>
    <row r="2342" ht="15" hidden="1">
      <c r="A2342" s="7"/>
      <c r="B2342" s="84" t="s">
        <v>400</v>
      </c>
      <c r="C2342" s="75">
        <v>224028</v>
      </c>
      <c r="D2342" s="75">
        <v>10106</v>
      </c>
      <c r="E2342" s="85">
        <v>7896436610165</v>
      </c>
      <c r="F2342" s="86" t="s">
        <v>2713</v>
      </c>
      <c r="G2342" s="75" t="s">
        <v>12</v>
      </c>
      <c r="H2342" s="75">
        <v>3370</v>
      </c>
      <c r="I2342" s="87" t="s">
        <v>1551</v>
      </c>
      <c r="J2342" s="75" t="s">
        <v>2693</v>
      </c>
      <c r="K2342" s="88" t="s">
        <v>84</v>
      </c>
      <c r="L2342" s="88">
        <v>1</v>
      </c>
      <c r="M2342" s="88">
        <v>4</v>
      </c>
      <c r="N2342" s="75" t="s">
        <v>85</v>
      </c>
      <c r="O2342" s="75" t="s">
        <v>2694</v>
      </c>
      <c r="P2342" s="89"/>
      <c r="Q2342" s="90">
        <f>(17/100+7.6/100+1.65/100)*P2342</f>
        <v>0</v>
      </c>
      <c r="R2342" s="90"/>
      <c r="S2342" s="90"/>
      <c r="T2342" s="90"/>
      <c r="U2342" s="90"/>
      <c r="V2342" s="90">
        <f>+P2342-Q2342+R2342+S2342+T2342+U2342</f>
        <v>0</v>
      </c>
      <c r="W2342" s="91">
        <f>(1.02/100)</f>
        <v>1.02E-2</v>
      </c>
      <c r="X2342" s="91">
        <v>4.8E-3</v>
      </c>
      <c r="Y2342" s="91">
        <v>0.17</v>
      </c>
      <c r="Z2342" s="91">
        <v>1.65E-2</v>
      </c>
      <c r="AA2342" s="91">
        <v>7.6E-2</v>
      </c>
      <c r="AB2342" s="91">
        <f>SUM(W2342:AA2342)</f>
        <v>0.2775</v>
      </c>
      <c r="AC2342" s="75">
        <v>12</v>
      </c>
      <c r="AD2342" s="92">
        <f>IF(AL2342="","",+AC2342*AL2342)</f>
      </c>
      <c r="AE2342" s="93">
        <f>IF(AL2342="","",+AL2342*AB2342)</f>
      </c>
      <c r="AF2342" s="92">
        <f>IF(AL2342="","",+AL2342-AE2342)</f>
      </c>
      <c r="AG2342" s="93">
        <f>+V2342</f>
        <v>0</v>
      </c>
      <c r="AH2342" s="92">
        <f>IF(AF2342="","",+AF2342-AG2342)</f>
      </c>
      <c r="AI2342" s="92">
        <f>IF(AH2342="","",+AH2342*AC2342)</f>
      </c>
      <c r="AJ2342" s="93"/>
      <c r="AK2342" s="94">
        <v>0.33</v>
      </c>
      <c r="AL2342" s="93">
        <f>IF(V2342=0,"",V2342/(1-AB2342-AK2342))</f>
      </c>
      <c r="AM2342" s="95">
        <v>0.33</v>
      </c>
      <c r="AN2342" s="93">
        <f>IF(V2342=0,"",V2342/(1-AB2342-AM2342))</f>
      </c>
      <c r="AO2342" s="96">
        <v>1.2</v>
      </c>
      <c r="AP2342" s="93">
        <f>IF(BD!AJ2342="","",BD!AJ2342*BD!AO2342)</f>
      </c>
      <c r="AQ2342" s="91">
        <f>BD!AM2342/BD!AK2342-1</f>
        <v>0</v>
      </c>
      <c r="AR2342" s="91">
        <f>IF(BD!AN2342="","",IF(BD!AJ2342="","",BD!AN2342/BD!AJ2342-1))</f>
      </c>
      <c r="AS2342" s="91">
        <f>IF(BD!AN2342="","",IF(BD!AN2342&lt;BD!AL2342,"ABAIXO DA META","DENTRO DA META"))</f>
      </c>
      <c r="AT2342" s="91" t="str">
        <f>IF(BD!AJ2342="","EM ANÁLISE",IF(BD!AP2342&gt;=BD!AN2342,"GO", "NO GO"))</f>
        <v>EM ANÁLISE</v>
      </c>
      <c r="AU2342" s="97">
        <f>IF(AN2342="","",+BD!$AN2342-AJ2342)</f>
      </c>
      <c r="AV2342" s="98"/>
      <c r="AW2342" s="90">
        <f>BD!P2342*BD!AC2342</f>
        <v>0</v>
      </c>
      <c r="AX2342" s="90">
        <f>BD!V2342*BD!AC2342</f>
        <v>0</v>
      </c>
      <c r="AY2342" s="90">
        <f>IF(BD!AN2342="","",BD!AN2342*BD!AC2342)</f>
      </c>
      <c r="AZ2342" s="75" t="s">
        <v>123</v>
      </c>
      <c r="BA2342" s="75"/>
      <c r="BB2342" s="75"/>
      <c r="BC2342" s="75"/>
      <c r="BD2342" s="104"/>
      <c r="BE2342" s="104"/>
      <c r="BF2342" s="101"/>
      <c r="BG2342" s="101"/>
      <c r="BH2342" s="101"/>
      <c r="BI2342" s="101"/>
      <c r="BJ2342" s="101"/>
      <c r="BK2342" s="101"/>
      <c r="BL2342" s="101"/>
      <c r="BM2342" s="101"/>
      <c r="BN2342" s="101"/>
      <c r="BO2342" s="103"/>
      <c r="BP2342" s="101"/>
      <c r="BQ2342" s="101"/>
      <c r="BR2342" s="101"/>
      <c r="BS2342" s="101"/>
      <c r="BT2342" s="101"/>
      <c r="BU2342" s="101"/>
      <c r="BV2342" s="101"/>
      <c r="BW2342" s="101"/>
      <c r="BX2342" s="101"/>
      <c r="BY2342" s="101"/>
      <c r="BZ2342" s="101"/>
      <c r="CA2342" s="101"/>
      <c r="CB2342" s="101"/>
      <c r="CC2342" s="101"/>
      <c r="CD2342" s="101"/>
      <c r="CE2342" s="101"/>
      <c r="CF2342" s="101"/>
      <c r="CG2342" s="37" t="e">
        <f>VLOOKUP(Table_1[[#This Row],[EAN]],'[1]Planilha1'!$E:$R,13,0)</f>
        <v>#N/A</v>
      </c>
      <c r="CI2342" s="188">
        <f>IF(Table_1[[#This Row],[STATUS MERCADO]]="GO",Table_1[[#This Row],[M. BRUTA TOTAL]],0)</f>
        <v>0</v>
      </c>
      <c r="CJ2342" s="188">
        <f>IF(Table_1[[#This Row],[STATUS MERCADO]]="GO",Table_1[[#This Row],[PV UNIT. REALIZADO]]*Table_1[[#This Row],[QUANTIDADE]],0)</f>
        <v>0</v>
      </c>
    </row>
    <row r="2343" ht="15" hidden="1">
      <c r="A2343" s="7"/>
      <c r="B2343" s="84" t="s">
        <v>400</v>
      </c>
      <c r="C2343" s="75">
        <v>224029</v>
      </c>
      <c r="D2343" s="75">
        <v>10107</v>
      </c>
      <c r="E2343" s="85">
        <v>7896436610172</v>
      </c>
      <c r="F2343" s="86" t="s">
        <v>2714</v>
      </c>
      <c r="G2343" s="75" t="s">
        <v>12</v>
      </c>
      <c r="H2343" s="75">
        <v>3370</v>
      </c>
      <c r="I2343" s="87" t="s">
        <v>1551</v>
      </c>
      <c r="J2343" s="75" t="s">
        <v>2693</v>
      </c>
      <c r="K2343" s="88" t="s">
        <v>84</v>
      </c>
      <c r="L2343" s="88">
        <v>1</v>
      </c>
      <c r="M2343" s="88">
        <v>4</v>
      </c>
      <c r="N2343" s="75" t="s">
        <v>85</v>
      </c>
      <c r="O2343" s="75" t="s">
        <v>2694</v>
      </c>
      <c r="P2343" s="89"/>
      <c r="Q2343" s="90">
        <f>(17/100+7.6/100+1.65/100)*P2343</f>
        <v>0</v>
      </c>
      <c r="R2343" s="90"/>
      <c r="S2343" s="90"/>
      <c r="T2343" s="90"/>
      <c r="U2343" s="90"/>
      <c r="V2343" s="90">
        <f>+P2343-Q2343+R2343+S2343+T2343+U2343</f>
        <v>0</v>
      </c>
      <c r="W2343" s="91">
        <f>(1.02/100)</f>
        <v>1.02E-2</v>
      </c>
      <c r="X2343" s="91">
        <v>4.8E-3</v>
      </c>
      <c r="Y2343" s="91">
        <v>0.17</v>
      </c>
      <c r="Z2343" s="91">
        <v>1.65E-2</v>
      </c>
      <c r="AA2343" s="91">
        <v>7.6E-2</v>
      </c>
      <c r="AB2343" s="91">
        <f>SUM(W2343:AA2343)</f>
        <v>0.2775</v>
      </c>
      <c r="AC2343" s="75">
        <v>12</v>
      </c>
      <c r="AD2343" s="92">
        <f>IF(AL2343="","",+AC2343*AL2343)</f>
      </c>
      <c r="AE2343" s="93">
        <f>IF(AL2343="","",+AL2343*AB2343)</f>
      </c>
      <c r="AF2343" s="92">
        <f>IF(AL2343="","",+AL2343-AE2343)</f>
      </c>
      <c r="AG2343" s="93">
        <f>+V2343</f>
        <v>0</v>
      </c>
      <c r="AH2343" s="92">
        <f>IF(AF2343="","",+AF2343-AG2343)</f>
      </c>
      <c r="AI2343" s="92">
        <f>IF(AH2343="","",+AH2343*AC2343)</f>
      </c>
      <c r="AJ2343" s="93"/>
      <c r="AK2343" s="94">
        <v>0.33</v>
      </c>
      <c r="AL2343" s="93">
        <f>IF(V2343=0,"",V2343/(1-AB2343-AK2343))</f>
      </c>
      <c r="AM2343" s="95">
        <v>0.33</v>
      </c>
      <c r="AN2343" s="93">
        <f>IF(V2343=0,"",V2343/(1-AB2343-AM2343))</f>
      </c>
      <c r="AO2343" s="96">
        <v>1.2</v>
      </c>
      <c r="AP2343" s="93">
        <f>IF(BD!AJ2343="","",BD!AJ2343*BD!AO2343)</f>
      </c>
      <c r="AQ2343" s="91">
        <f>BD!AM2343/BD!AK2343-1</f>
        <v>0</v>
      </c>
      <c r="AR2343" s="91">
        <f>IF(BD!AN2343="","",IF(BD!AJ2343="","",BD!AN2343/BD!AJ2343-1))</f>
      </c>
      <c r="AS2343" s="91">
        <f>IF(BD!AN2343="","",IF(BD!AN2343&lt;BD!AL2343,"ABAIXO DA META","DENTRO DA META"))</f>
      </c>
      <c r="AT2343" s="91" t="str">
        <f>IF(BD!AJ2343="","EM ANÁLISE",IF(BD!AP2343&gt;=BD!AN2343,"GO", "NO GO"))</f>
        <v>EM ANÁLISE</v>
      </c>
      <c r="AU2343" s="97">
        <f>IF(AN2343="","",+BD!$AN2343-AJ2343)</f>
      </c>
      <c r="AV2343" s="98"/>
      <c r="AW2343" s="90">
        <f>BD!P2343*BD!AC2343</f>
        <v>0</v>
      </c>
      <c r="AX2343" s="90">
        <f>BD!V2343*BD!AC2343</f>
        <v>0</v>
      </c>
      <c r="AY2343" s="90">
        <f>IF(BD!AN2343="","",BD!AN2343*BD!AC2343)</f>
      </c>
      <c r="AZ2343" s="75" t="s">
        <v>123</v>
      </c>
      <c r="BA2343" s="75"/>
      <c r="BB2343" s="75"/>
      <c r="BC2343" s="75"/>
      <c r="BD2343" s="104"/>
      <c r="BE2343" s="104"/>
      <c r="BF2343" s="101"/>
      <c r="BG2343" s="101"/>
      <c r="BH2343" s="101"/>
      <c r="BI2343" s="101"/>
      <c r="BJ2343" s="101"/>
      <c r="BK2343" s="101"/>
      <c r="BL2343" s="101"/>
      <c r="BM2343" s="101"/>
      <c r="BN2343" s="101"/>
      <c r="BO2343" s="103"/>
      <c r="BP2343" s="101"/>
      <c r="BQ2343" s="101"/>
      <c r="BR2343" s="101"/>
      <c r="BS2343" s="101"/>
      <c r="BT2343" s="101"/>
      <c r="BU2343" s="101"/>
      <c r="BV2343" s="101"/>
      <c r="BW2343" s="101"/>
      <c r="BX2343" s="101"/>
      <c r="BY2343" s="101"/>
      <c r="BZ2343" s="101"/>
      <c r="CA2343" s="101"/>
      <c r="CB2343" s="101"/>
      <c r="CC2343" s="101"/>
      <c r="CD2343" s="101"/>
      <c r="CE2343" s="101"/>
      <c r="CF2343" s="101"/>
      <c r="CG2343" s="37" t="e">
        <f>VLOOKUP(Table_1[[#This Row],[EAN]],'[1]Planilha1'!$E:$R,13,0)</f>
        <v>#N/A</v>
      </c>
      <c r="CI2343" s="188">
        <f>IF(Table_1[[#This Row],[STATUS MERCADO]]="GO",Table_1[[#This Row],[M. BRUTA TOTAL]],0)</f>
        <v>0</v>
      </c>
      <c r="CJ2343" s="188">
        <f>IF(Table_1[[#This Row],[STATUS MERCADO]]="GO",Table_1[[#This Row],[PV UNIT. REALIZADO]]*Table_1[[#This Row],[QUANTIDADE]],0)</f>
        <v>0</v>
      </c>
    </row>
    <row r="2344" ht="15" hidden="1">
      <c r="A2344" s="7"/>
      <c r="B2344" s="84" t="s">
        <v>400</v>
      </c>
      <c r="C2344" s="75">
        <v>224030</v>
      </c>
      <c r="D2344" s="75">
        <v>10108</v>
      </c>
      <c r="E2344" s="85">
        <v>7896436610189</v>
      </c>
      <c r="F2344" s="86" t="s">
        <v>2715</v>
      </c>
      <c r="G2344" s="75" t="s">
        <v>12</v>
      </c>
      <c r="H2344" s="75">
        <v>3370</v>
      </c>
      <c r="I2344" s="87" t="s">
        <v>1551</v>
      </c>
      <c r="J2344" s="75" t="s">
        <v>2693</v>
      </c>
      <c r="K2344" s="88" t="s">
        <v>84</v>
      </c>
      <c r="L2344" s="88">
        <v>1</v>
      </c>
      <c r="M2344" s="88">
        <v>4</v>
      </c>
      <c r="N2344" s="75" t="s">
        <v>85</v>
      </c>
      <c r="O2344" s="75" t="s">
        <v>2694</v>
      </c>
      <c r="P2344" s="89"/>
      <c r="Q2344" s="90">
        <f>(17/100+7.6/100+1.65/100)*P2344</f>
        <v>0</v>
      </c>
      <c r="R2344" s="90"/>
      <c r="S2344" s="90"/>
      <c r="T2344" s="90"/>
      <c r="U2344" s="90"/>
      <c r="V2344" s="90">
        <f>+P2344-Q2344+R2344+S2344+T2344+U2344</f>
        <v>0</v>
      </c>
      <c r="W2344" s="91">
        <f>(1.02/100)</f>
        <v>1.02E-2</v>
      </c>
      <c r="X2344" s="91">
        <v>4.8E-3</v>
      </c>
      <c r="Y2344" s="91">
        <v>0.17</v>
      </c>
      <c r="Z2344" s="91">
        <v>1.65E-2</v>
      </c>
      <c r="AA2344" s="91">
        <v>7.6E-2</v>
      </c>
      <c r="AB2344" s="91">
        <f>SUM(W2344:AA2344)</f>
        <v>0.2775</v>
      </c>
      <c r="AC2344" s="75">
        <v>12</v>
      </c>
      <c r="AD2344" s="92">
        <f>IF(AL2344="","",+AC2344*AL2344)</f>
      </c>
      <c r="AE2344" s="93">
        <f>IF(AL2344="","",+AL2344*AB2344)</f>
      </c>
      <c r="AF2344" s="92">
        <f>IF(AL2344="","",+AL2344-AE2344)</f>
      </c>
      <c r="AG2344" s="93">
        <f>+V2344</f>
        <v>0</v>
      </c>
      <c r="AH2344" s="92">
        <f>IF(AF2344="","",+AF2344-AG2344)</f>
      </c>
      <c r="AI2344" s="92">
        <f>IF(AH2344="","",+AH2344*AC2344)</f>
      </c>
      <c r="AJ2344" s="93"/>
      <c r="AK2344" s="94">
        <v>0.33</v>
      </c>
      <c r="AL2344" s="93">
        <f>IF(V2344=0,"",V2344/(1-AB2344-AK2344))</f>
      </c>
      <c r="AM2344" s="95">
        <v>0.33</v>
      </c>
      <c r="AN2344" s="93">
        <f>IF(V2344=0,"",V2344/(1-AB2344-AM2344))</f>
      </c>
      <c r="AO2344" s="96">
        <v>1.2</v>
      </c>
      <c r="AP2344" s="93">
        <f>IF(BD!AJ2344="","",BD!AJ2344*BD!AO2344)</f>
      </c>
      <c r="AQ2344" s="91">
        <f>BD!AM2344/BD!AK2344-1</f>
        <v>0</v>
      </c>
      <c r="AR2344" s="91">
        <f>IF(BD!AN2344="","",IF(BD!AJ2344="","",BD!AN2344/BD!AJ2344-1))</f>
      </c>
      <c r="AS2344" s="91">
        <f>IF(BD!AN2344="","",IF(BD!AN2344&lt;BD!AL2344,"ABAIXO DA META","DENTRO DA META"))</f>
      </c>
      <c r="AT2344" s="91" t="str">
        <f>IF(BD!AJ2344="","EM ANÁLISE",IF(BD!AP2344&gt;=BD!AN2344,"GO", "NO GO"))</f>
        <v>EM ANÁLISE</v>
      </c>
      <c r="AU2344" s="97">
        <f>IF(AN2344="","",+BD!$AN2344-AJ2344)</f>
      </c>
      <c r="AV2344" s="98"/>
      <c r="AW2344" s="90">
        <f>BD!P2344*BD!AC2344</f>
        <v>0</v>
      </c>
      <c r="AX2344" s="90">
        <f>BD!V2344*BD!AC2344</f>
        <v>0</v>
      </c>
      <c r="AY2344" s="90">
        <f>IF(BD!AN2344="","",BD!AN2344*BD!AC2344)</f>
      </c>
      <c r="AZ2344" s="75" t="s">
        <v>123</v>
      </c>
      <c r="BA2344" s="75"/>
      <c r="BB2344" s="75"/>
      <c r="BC2344" s="75"/>
      <c r="BD2344" s="104"/>
      <c r="BE2344" s="104"/>
      <c r="BF2344" s="101"/>
      <c r="BG2344" s="101"/>
      <c r="BH2344" s="101"/>
      <c r="BI2344" s="101"/>
      <c r="BJ2344" s="101"/>
      <c r="BK2344" s="101"/>
      <c r="BL2344" s="101"/>
      <c r="BM2344" s="101"/>
      <c r="BN2344" s="101"/>
      <c r="BO2344" s="103"/>
      <c r="BP2344" s="101"/>
      <c r="BQ2344" s="101"/>
      <c r="BR2344" s="101"/>
      <c r="BS2344" s="101"/>
      <c r="BT2344" s="101"/>
      <c r="BU2344" s="101"/>
      <c r="BV2344" s="101"/>
      <c r="BW2344" s="101"/>
      <c r="BX2344" s="101"/>
      <c r="BY2344" s="101"/>
      <c r="BZ2344" s="101"/>
      <c r="CA2344" s="101"/>
      <c r="CB2344" s="101"/>
      <c r="CC2344" s="101"/>
      <c r="CD2344" s="101"/>
      <c r="CE2344" s="101"/>
      <c r="CF2344" s="101"/>
      <c r="CG2344" s="37" t="e">
        <f>VLOOKUP(Table_1[[#This Row],[EAN]],'[1]Planilha1'!$E:$R,13,0)</f>
        <v>#N/A</v>
      </c>
      <c r="CI2344" s="188">
        <f>IF(Table_1[[#This Row],[STATUS MERCADO]]="GO",Table_1[[#This Row],[M. BRUTA TOTAL]],0)</f>
        <v>0</v>
      </c>
      <c r="CJ2344" s="188">
        <f>IF(Table_1[[#This Row],[STATUS MERCADO]]="GO",Table_1[[#This Row],[PV UNIT. REALIZADO]]*Table_1[[#This Row],[QUANTIDADE]],0)</f>
        <v>0</v>
      </c>
    </row>
    <row r="2345" ht="15" hidden="1">
      <c r="A2345" s="7"/>
      <c r="B2345" s="84" t="s">
        <v>400</v>
      </c>
      <c r="C2345" s="75">
        <v>224031</v>
      </c>
      <c r="D2345" s="75">
        <v>10109</v>
      </c>
      <c r="E2345" s="85">
        <v>7896436610196</v>
      </c>
      <c r="F2345" s="86" t="s">
        <v>2716</v>
      </c>
      <c r="G2345" s="75" t="s">
        <v>12</v>
      </c>
      <c r="H2345" s="75">
        <v>3370</v>
      </c>
      <c r="I2345" s="87" t="s">
        <v>1551</v>
      </c>
      <c r="J2345" s="75" t="s">
        <v>2693</v>
      </c>
      <c r="K2345" s="88" t="s">
        <v>84</v>
      </c>
      <c r="L2345" s="88">
        <v>1</v>
      </c>
      <c r="M2345" s="88">
        <v>4</v>
      </c>
      <c r="N2345" s="75" t="s">
        <v>85</v>
      </c>
      <c r="O2345" s="75" t="s">
        <v>2694</v>
      </c>
      <c r="P2345" s="89"/>
      <c r="Q2345" s="90">
        <f>(17/100+7.6/100+1.65/100)*P2345</f>
        <v>0</v>
      </c>
      <c r="R2345" s="90"/>
      <c r="S2345" s="90"/>
      <c r="T2345" s="90"/>
      <c r="U2345" s="90"/>
      <c r="V2345" s="90">
        <f>+P2345-Q2345+R2345+S2345+T2345+U2345</f>
        <v>0</v>
      </c>
      <c r="W2345" s="91">
        <f>(1.02/100)</f>
        <v>1.02E-2</v>
      </c>
      <c r="X2345" s="91">
        <v>4.8E-3</v>
      </c>
      <c r="Y2345" s="91">
        <v>0.17</v>
      </c>
      <c r="Z2345" s="91">
        <v>1.65E-2</v>
      </c>
      <c r="AA2345" s="91">
        <v>7.6E-2</v>
      </c>
      <c r="AB2345" s="91">
        <f>SUM(W2345:AA2345)</f>
        <v>0.2775</v>
      </c>
      <c r="AC2345" s="75">
        <v>12</v>
      </c>
      <c r="AD2345" s="92">
        <f>IF(AL2345="","",+AC2345*AL2345)</f>
      </c>
      <c r="AE2345" s="93">
        <f>IF(AL2345="","",+AL2345*AB2345)</f>
      </c>
      <c r="AF2345" s="92">
        <f>IF(AL2345="","",+AL2345-AE2345)</f>
      </c>
      <c r="AG2345" s="93">
        <f>+V2345</f>
        <v>0</v>
      </c>
      <c r="AH2345" s="92">
        <f>IF(AF2345="","",+AF2345-AG2345)</f>
      </c>
      <c r="AI2345" s="92">
        <f>IF(AH2345="","",+AH2345*AC2345)</f>
      </c>
      <c r="AJ2345" s="93"/>
      <c r="AK2345" s="94">
        <v>0.33</v>
      </c>
      <c r="AL2345" s="93">
        <f>IF(V2345=0,"",V2345/(1-AB2345-AK2345))</f>
      </c>
      <c r="AM2345" s="95">
        <v>0.33</v>
      </c>
      <c r="AN2345" s="93">
        <f>IF(V2345=0,"",V2345/(1-AB2345-AM2345))</f>
      </c>
      <c r="AO2345" s="96">
        <v>1.2</v>
      </c>
      <c r="AP2345" s="93">
        <f>IF(BD!AJ2345="","",BD!AJ2345*BD!AO2345)</f>
      </c>
      <c r="AQ2345" s="91">
        <f>BD!AM2345/BD!AK2345-1</f>
        <v>0</v>
      </c>
      <c r="AR2345" s="91">
        <f>IF(BD!AN2345="","",IF(BD!AJ2345="","",BD!AN2345/BD!AJ2345-1))</f>
      </c>
      <c r="AS2345" s="91">
        <f>IF(BD!AN2345="","",IF(BD!AN2345&lt;BD!AL2345,"ABAIXO DA META","DENTRO DA META"))</f>
      </c>
      <c r="AT2345" s="91" t="str">
        <f>IF(BD!AJ2345="","EM ANÁLISE",IF(BD!AP2345&gt;=BD!AN2345,"GO", "NO GO"))</f>
        <v>EM ANÁLISE</v>
      </c>
      <c r="AU2345" s="97">
        <f>IF(AN2345="","",+BD!$AN2345-AJ2345)</f>
      </c>
      <c r="AV2345" s="98"/>
      <c r="AW2345" s="90">
        <f>BD!P2345*BD!AC2345</f>
        <v>0</v>
      </c>
      <c r="AX2345" s="90">
        <f>BD!V2345*BD!AC2345</f>
        <v>0</v>
      </c>
      <c r="AY2345" s="90">
        <f>IF(BD!AN2345="","",BD!AN2345*BD!AC2345)</f>
      </c>
      <c r="AZ2345" s="75" t="s">
        <v>123</v>
      </c>
      <c r="BA2345" s="75"/>
      <c r="BB2345" s="75"/>
      <c r="BC2345" s="75"/>
      <c r="BD2345" s="104"/>
      <c r="BE2345" s="104"/>
      <c r="BF2345" s="101"/>
      <c r="BG2345" s="101"/>
      <c r="BH2345" s="101"/>
      <c r="BI2345" s="101"/>
      <c r="BJ2345" s="101"/>
      <c r="BK2345" s="101"/>
      <c r="BL2345" s="101"/>
      <c r="BM2345" s="101"/>
      <c r="BN2345" s="101"/>
      <c r="BO2345" s="103"/>
      <c r="BP2345" s="101"/>
      <c r="BQ2345" s="101"/>
      <c r="BR2345" s="101"/>
      <c r="BS2345" s="101"/>
      <c r="BT2345" s="101"/>
      <c r="BU2345" s="101"/>
      <c r="BV2345" s="101"/>
      <c r="BW2345" s="101"/>
      <c r="BX2345" s="101"/>
      <c r="BY2345" s="101"/>
      <c r="BZ2345" s="101"/>
      <c r="CA2345" s="101"/>
      <c r="CB2345" s="101"/>
      <c r="CC2345" s="101"/>
      <c r="CD2345" s="101"/>
      <c r="CE2345" s="101"/>
      <c r="CF2345" s="101"/>
      <c r="CG2345" s="37" t="e">
        <f>VLOOKUP(Table_1[[#This Row],[EAN]],'[1]Planilha1'!$E:$R,13,0)</f>
        <v>#N/A</v>
      </c>
      <c r="CI2345" s="188">
        <f>IF(Table_1[[#This Row],[STATUS MERCADO]]="GO",Table_1[[#This Row],[M. BRUTA TOTAL]],0)</f>
        <v>0</v>
      </c>
      <c r="CJ2345" s="188">
        <f>IF(Table_1[[#This Row],[STATUS MERCADO]]="GO",Table_1[[#This Row],[PV UNIT. REALIZADO]]*Table_1[[#This Row],[QUANTIDADE]],0)</f>
        <v>0</v>
      </c>
    </row>
    <row r="2346" ht="15" hidden="1">
      <c r="A2346" s="7"/>
      <c r="B2346" s="84" t="s">
        <v>400</v>
      </c>
      <c r="C2346" s="75">
        <v>224032</v>
      </c>
      <c r="D2346" s="75">
        <v>10104</v>
      </c>
      <c r="E2346" s="85">
        <v>7896436610141</v>
      </c>
      <c r="F2346" s="86" t="s">
        <v>2717</v>
      </c>
      <c r="G2346" s="75" t="s">
        <v>12</v>
      </c>
      <c r="H2346" s="75">
        <v>3370</v>
      </c>
      <c r="I2346" s="87" t="s">
        <v>1551</v>
      </c>
      <c r="J2346" s="75" t="s">
        <v>2693</v>
      </c>
      <c r="K2346" s="88" t="s">
        <v>84</v>
      </c>
      <c r="L2346" s="88">
        <v>1</v>
      </c>
      <c r="M2346" s="88">
        <v>4</v>
      </c>
      <c r="N2346" s="75" t="s">
        <v>85</v>
      </c>
      <c r="O2346" s="75" t="s">
        <v>2694</v>
      </c>
      <c r="P2346" s="89"/>
      <c r="Q2346" s="90">
        <f>(17/100+7.6/100+1.65/100)*P2346</f>
        <v>0</v>
      </c>
      <c r="R2346" s="90"/>
      <c r="S2346" s="90"/>
      <c r="T2346" s="90"/>
      <c r="U2346" s="90"/>
      <c r="V2346" s="90">
        <f>+P2346-Q2346+R2346+S2346+T2346+U2346</f>
        <v>0</v>
      </c>
      <c r="W2346" s="91">
        <f>(1.02/100)</f>
        <v>1.02E-2</v>
      </c>
      <c r="X2346" s="91">
        <v>4.8E-3</v>
      </c>
      <c r="Y2346" s="91">
        <v>0.17</v>
      </c>
      <c r="Z2346" s="91">
        <v>1.65E-2</v>
      </c>
      <c r="AA2346" s="91">
        <v>7.6E-2</v>
      </c>
      <c r="AB2346" s="91">
        <f>SUM(W2346:AA2346)</f>
        <v>0.2775</v>
      </c>
      <c r="AC2346" s="75">
        <v>12</v>
      </c>
      <c r="AD2346" s="92">
        <f>IF(AL2346="","",+AC2346*AL2346)</f>
      </c>
      <c r="AE2346" s="93">
        <f>IF(AL2346="","",+AL2346*AB2346)</f>
      </c>
      <c r="AF2346" s="92">
        <f>IF(AL2346="","",+AL2346-AE2346)</f>
      </c>
      <c r="AG2346" s="93">
        <f>+V2346</f>
        <v>0</v>
      </c>
      <c r="AH2346" s="92">
        <f>IF(AF2346="","",+AF2346-AG2346)</f>
      </c>
      <c r="AI2346" s="92">
        <f>IF(AH2346="","",+AH2346*AC2346)</f>
      </c>
      <c r="AJ2346" s="93"/>
      <c r="AK2346" s="94">
        <v>0.33</v>
      </c>
      <c r="AL2346" s="93">
        <f>IF(V2346=0,"",V2346/(1-AB2346-AK2346))</f>
      </c>
      <c r="AM2346" s="95">
        <v>0.33</v>
      </c>
      <c r="AN2346" s="93">
        <f>IF(V2346=0,"",V2346/(1-AB2346-AM2346))</f>
      </c>
      <c r="AO2346" s="96">
        <v>1.2</v>
      </c>
      <c r="AP2346" s="93">
        <f>IF(BD!AJ2346="","",BD!AJ2346*BD!AO2346)</f>
      </c>
      <c r="AQ2346" s="91">
        <f>BD!AM2346/BD!AK2346-1</f>
        <v>0</v>
      </c>
      <c r="AR2346" s="91">
        <f>IF(BD!AN2346="","",IF(BD!AJ2346="","",BD!AN2346/BD!AJ2346-1))</f>
      </c>
      <c r="AS2346" s="91">
        <f>IF(BD!AN2346="","",IF(BD!AN2346&lt;BD!AL2346,"ABAIXO DA META","DENTRO DA META"))</f>
      </c>
      <c r="AT2346" s="91" t="str">
        <f>IF(BD!AJ2346="","EM ANÁLISE",IF(BD!AP2346&gt;=BD!AN2346,"GO", "NO GO"))</f>
        <v>EM ANÁLISE</v>
      </c>
      <c r="AU2346" s="97">
        <f>IF(AN2346="","",+BD!$AN2346-AJ2346)</f>
      </c>
      <c r="AV2346" s="98"/>
      <c r="AW2346" s="90">
        <f>BD!P2346*BD!AC2346</f>
        <v>0</v>
      </c>
      <c r="AX2346" s="90">
        <f>BD!V2346*BD!AC2346</f>
        <v>0</v>
      </c>
      <c r="AY2346" s="90">
        <f>IF(BD!AN2346="","",BD!AN2346*BD!AC2346)</f>
      </c>
      <c r="AZ2346" s="75" t="s">
        <v>123</v>
      </c>
      <c r="BA2346" s="75"/>
      <c r="BB2346" s="75"/>
      <c r="BC2346" s="75"/>
      <c r="BD2346" s="104"/>
      <c r="BE2346" s="104"/>
      <c r="BF2346" s="101"/>
      <c r="BG2346" s="101"/>
      <c r="BH2346" s="101"/>
      <c r="BI2346" s="101"/>
      <c r="BJ2346" s="101"/>
      <c r="BK2346" s="101"/>
      <c r="BL2346" s="101"/>
      <c r="BM2346" s="101"/>
      <c r="BN2346" s="101"/>
      <c r="BO2346" s="103"/>
      <c r="BP2346" s="101"/>
      <c r="BQ2346" s="101"/>
      <c r="BR2346" s="101"/>
      <c r="BS2346" s="101"/>
      <c r="BT2346" s="101"/>
      <c r="BU2346" s="101"/>
      <c r="BV2346" s="101"/>
      <c r="BW2346" s="101"/>
      <c r="BX2346" s="101"/>
      <c r="BY2346" s="101"/>
      <c r="BZ2346" s="101"/>
      <c r="CA2346" s="101"/>
      <c r="CB2346" s="101"/>
      <c r="CC2346" s="101"/>
      <c r="CD2346" s="101"/>
      <c r="CE2346" s="101"/>
      <c r="CF2346" s="101"/>
      <c r="CG2346" s="37" t="e">
        <f>VLOOKUP(Table_1[[#This Row],[EAN]],'[1]Planilha1'!$E:$R,13,0)</f>
        <v>#N/A</v>
      </c>
      <c r="CI2346" s="188">
        <f>IF(Table_1[[#This Row],[STATUS MERCADO]]="GO",Table_1[[#This Row],[M. BRUTA TOTAL]],0)</f>
        <v>0</v>
      </c>
      <c r="CJ2346" s="188">
        <f>IF(Table_1[[#This Row],[STATUS MERCADO]]="GO",Table_1[[#This Row],[PV UNIT. REALIZADO]]*Table_1[[#This Row],[QUANTIDADE]],0)</f>
        <v>0</v>
      </c>
    </row>
    <row r="2347" ht="15" hidden="1">
      <c r="A2347" s="7"/>
      <c r="B2347" s="84" t="s">
        <v>400</v>
      </c>
      <c r="C2347" s="75">
        <v>224033</v>
      </c>
      <c r="D2347" s="75">
        <v>20303</v>
      </c>
      <c r="E2347" s="85">
        <v>7789636620331</v>
      </c>
      <c r="F2347" s="86" t="s">
        <v>2718</v>
      </c>
      <c r="G2347" s="75" t="s">
        <v>12</v>
      </c>
      <c r="H2347" s="75">
        <v>3370</v>
      </c>
      <c r="I2347" s="87" t="s">
        <v>1551</v>
      </c>
      <c r="J2347" s="75" t="s">
        <v>2693</v>
      </c>
      <c r="K2347" s="88" t="s">
        <v>84</v>
      </c>
      <c r="L2347" s="88">
        <v>1</v>
      </c>
      <c r="M2347" s="88">
        <v>4</v>
      </c>
      <c r="N2347" s="75" t="s">
        <v>85</v>
      </c>
      <c r="O2347" s="75" t="s">
        <v>2694</v>
      </c>
      <c r="P2347" s="89"/>
      <c r="Q2347" s="90">
        <f>(17/100+7.6/100+1.65/100)*P2347</f>
        <v>0</v>
      </c>
      <c r="R2347" s="90"/>
      <c r="S2347" s="90"/>
      <c r="T2347" s="90"/>
      <c r="U2347" s="90"/>
      <c r="V2347" s="90">
        <f>+P2347-Q2347+R2347+S2347+T2347+U2347</f>
        <v>0</v>
      </c>
      <c r="W2347" s="91">
        <f>(1.02/100)</f>
        <v>1.02E-2</v>
      </c>
      <c r="X2347" s="91">
        <v>4.8E-3</v>
      </c>
      <c r="Y2347" s="91">
        <v>0.17</v>
      </c>
      <c r="Z2347" s="91">
        <v>1.65E-2</v>
      </c>
      <c r="AA2347" s="91">
        <v>7.6E-2</v>
      </c>
      <c r="AB2347" s="91">
        <f>SUM(W2347:AA2347)</f>
        <v>0.2775</v>
      </c>
      <c r="AC2347" s="75">
        <v>12</v>
      </c>
      <c r="AD2347" s="92">
        <f>IF(AL2347="","",+AC2347*AL2347)</f>
      </c>
      <c r="AE2347" s="93">
        <f>IF(AL2347="","",+AL2347*AB2347)</f>
      </c>
      <c r="AF2347" s="92">
        <f>IF(AL2347="","",+AL2347-AE2347)</f>
      </c>
      <c r="AG2347" s="93">
        <f>+V2347</f>
        <v>0</v>
      </c>
      <c r="AH2347" s="92">
        <f>IF(AF2347="","",+AF2347-AG2347)</f>
      </c>
      <c r="AI2347" s="92">
        <f>IF(AH2347="","",+AH2347*AC2347)</f>
      </c>
      <c r="AJ2347" s="93"/>
      <c r="AK2347" s="94">
        <v>0.33</v>
      </c>
      <c r="AL2347" s="93">
        <f>IF(V2347=0,"",V2347/(1-AB2347-AK2347))</f>
      </c>
      <c r="AM2347" s="95">
        <v>0.33</v>
      </c>
      <c r="AN2347" s="93">
        <f>IF(V2347=0,"",V2347/(1-AB2347-AM2347))</f>
      </c>
      <c r="AO2347" s="96">
        <v>1.2</v>
      </c>
      <c r="AP2347" s="93">
        <f>IF(BD!AJ2347="","",BD!AJ2347*BD!AO2347)</f>
      </c>
      <c r="AQ2347" s="91">
        <f>BD!AM2347/BD!AK2347-1</f>
        <v>0</v>
      </c>
      <c r="AR2347" s="91">
        <f>IF(BD!AN2347="","",IF(BD!AJ2347="","",BD!AN2347/BD!AJ2347-1))</f>
      </c>
      <c r="AS2347" s="91">
        <f>IF(BD!AN2347="","",IF(BD!AN2347&lt;BD!AL2347,"ABAIXO DA META","DENTRO DA META"))</f>
      </c>
      <c r="AT2347" s="91" t="str">
        <f>IF(BD!AJ2347="","EM ANÁLISE",IF(BD!AP2347&gt;=BD!AN2347,"GO", "NO GO"))</f>
        <v>EM ANÁLISE</v>
      </c>
      <c r="AU2347" s="97">
        <f>IF(AN2347="","",+BD!$AN2347-AJ2347)</f>
      </c>
      <c r="AV2347" s="98"/>
      <c r="AW2347" s="90">
        <f>BD!P2347*BD!AC2347</f>
        <v>0</v>
      </c>
      <c r="AX2347" s="90">
        <f>BD!V2347*BD!AC2347</f>
        <v>0</v>
      </c>
      <c r="AY2347" s="90">
        <f>IF(BD!AN2347="","",BD!AN2347*BD!AC2347)</f>
      </c>
      <c r="AZ2347" s="75" t="s">
        <v>123</v>
      </c>
      <c r="BA2347" s="75"/>
      <c r="BB2347" s="75"/>
      <c r="BC2347" s="75"/>
      <c r="BD2347" s="104"/>
      <c r="BE2347" s="104"/>
      <c r="BF2347" s="101"/>
      <c r="BG2347" s="101"/>
      <c r="BH2347" s="101"/>
      <c r="BI2347" s="101"/>
      <c r="BJ2347" s="101"/>
      <c r="BK2347" s="101"/>
      <c r="BL2347" s="101"/>
      <c r="BM2347" s="101"/>
      <c r="BN2347" s="101"/>
      <c r="BO2347" s="103"/>
      <c r="BP2347" s="101"/>
      <c r="BQ2347" s="101"/>
      <c r="BR2347" s="101"/>
      <c r="BS2347" s="101"/>
      <c r="BT2347" s="101"/>
      <c r="BU2347" s="101"/>
      <c r="BV2347" s="101"/>
      <c r="BW2347" s="101"/>
      <c r="BX2347" s="101"/>
      <c r="BY2347" s="101"/>
      <c r="BZ2347" s="101"/>
      <c r="CA2347" s="101"/>
      <c r="CB2347" s="101"/>
      <c r="CC2347" s="101"/>
      <c r="CD2347" s="101"/>
      <c r="CE2347" s="101"/>
      <c r="CF2347" s="101"/>
      <c r="CG2347" s="37" t="e">
        <f>VLOOKUP(Table_1[[#This Row],[EAN]],'[1]Planilha1'!$E:$R,13,0)</f>
        <v>#N/A</v>
      </c>
      <c r="CI2347" s="188">
        <f>IF(Table_1[[#This Row],[STATUS MERCADO]]="GO",Table_1[[#This Row],[M. BRUTA TOTAL]],0)</f>
        <v>0</v>
      </c>
      <c r="CJ2347" s="188">
        <f>IF(Table_1[[#This Row],[STATUS MERCADO]]="GO",Table_1[[#This Row],[PV UNIT. REALIZADO]]*Table_1[[#This Row],[QUANTIDADE]],0)</f>
        <v>0</v>
      </c>
    </row>
    <row r="2348" ht="15" hidden="1">
      <c r="A2348" s="7"/>
      <c r="B2348" s="84" t="s">
        <v>400</v>
      </c>
      <c r="C2348" s="75">
        <v>224034</v>
      </c>
      <c r="D2348" s="75">
        <v>20304</v>
      </c>
      <c r="E2348" s="85">
        <v>7896436620348</v>
      </c>
      <c r="F2348" s="86" t="s">
        <v>2719</v>
      </c>
      <c r="G2348" s="75" t="s">
        <v>12</v>
      </c>
      <c r="H2348" s="75">
        <v>3370</v>
      </c>
      <c r="I2348" s="87" t="s">
        <v>1551</v>
      </c>
      <c r="J2348" s="75" t="s">
        <v>2693</v>
      </c>
      <c r="K2348" s="88" t="s">
        <v>84</v>
      </c>
      <c r="L2348" s="88">
        <v>1</v>
      </c>
      <c r="M2348" s="88">
        <v>4</v>
      </c>
      <c r="N2348" s="75" t="s">
        <v>85</v>
      </c>
      <c r="O2348" s="75" t="s">
        <v>2694</v>
      </c>
      <c r="P2348" s="89"/>
      <c r="Q2348" s="90">
        <f>(17/100+7.6/100+1.65/100)*P2348</f>
        <v>0</v>
      </c>
      <c r="R2348" s="90"/>
      <c r="S2348" s="90"/>
      <c r="T2348" s="90"/>
      <c r="U2348" s="90"/>
      <c r="V2348" s="90">
        <f>+P2348-Q2348+R2348+S2348+T2348+U2348</f>
        <v>0</v>
      </c>
      <c r="W2348" s="91">
        <f>(1.02/100)</f>
        <v>1.02E-2</v>
      </c>
      <c r="X2348" s="91">
        <v>4.8E-3</v>
      </c>
      <c r="Y2348" s="91">
        <v>0.17</v>
      </c>
      <c r="Z2348" s="91">
        <v>1.65E-2</v>
      </c>
      <c r="AA2348" s="91">
        <v>7.6E-2</v>
      </c>
      <c r="AB2348" s="91">
        <f>SUM(W2348:AA2348)</f>
        <v>0.2775</v>
      </c>
      <c r="AC2348" s="75">
        <v>12</v>
      </c>
      <c r="AD2348" s="92">
        <f>IF(AL2348="","",+AC2348*AL2348)</f>
      </c>
      <c r="AE2348" s="93">
        <f>IF(AL2348="","",+AL2348*AB2348)</f>
      </c>
      <c r="AF2348" s="92">
        <f>IF(AL2348="","",+AL2348-AE2348)</f>
      </c>
      <c r="AG2348" s="93">
        <f>+V2348</f>
        <v>0</v>
      </c>
      <c r="AH2348" s="92">
        <f>IF(AF2348="","",+AF2348-AG2348)</f>
      </c>
      <c r="AI2348" s="92">
        <f>IF(AH2348="","",+AH2348*AC2348)</f>
      </c>
      <c r="AJ2348" s="93"/>
      <c r="AK2348" s="94">
        <v>0.33</v>
      </c>
      <c r="AL2348" s="93">
        <f>IF(V2348=0,"",V2348/(1-AB2348-AK2348))</f>
      </c>
      <c r="AM2348" s="95">
        <v>0.33</v>
      </c>
      <c r="AN2348" s="93">
        <f>IF(V2348=0,"",V2348/(1-AB2348-AM2348))</f>
      </c>
      <c r="AO2348" s="96">
        <v>1.2</v>
      </c>
      <c r="AP2348" s="93">
        <f>IF(BD!AJ2348="","",BD!AJ2348*BD!AO2348)</f>
      </c>
      <c r="AQ2348" s="91">
        <f>BD!AM2348/BD!AK2348-1</f>
        <v>0</v>
      </c>
      <c r="AR2348" s="91">
        <f>IF(BD!AN2348="","",IF(BD!AJ2348="","",BD!AN2348/BD!AJ2348-1))</f>
      </c>
      <c r="AS2348" s="91">
        <f>IF(BD!AN2348="","",IF(BD!AN2348&lt;BD!AL2348,"ABAIXO DA META","DENTRO DA META"))</f>
      </c>
      <c r="AT2348" s="91" t="str">
        <f>IF(BD!AJ2348="","EM ANÁLISE",IF(BD!AP2348&gt;=BD!AN2348,"GO", "NO GO"))</f>
        <v>EM ANÁLISE</v>
      </c>
      <c r="AU2348" s="97">
        <f>IF(AN2348="","",+BD!$AN2348-AJ2348)</f>
      </c>
      <c r="AV2348" s="98"/>
      <c r="AW2348" s="90">
        <f>BD!P2348*BD!AC2348</f>
        <v>0</v>
      </c>
      <c r="AX2348" s="90">
        <f>BD!V2348*BD!AC2348</f>
        <v>0</v>
      </c>
      <c r="AY2348" s="90">
        <f>IF(BD!AN2348="","",BD!AN2348*BD!AC2348)</f>
      </c>
      <c r="AZ2348" s="75" t="s">
        <v>123</v>
      </c>
      <c r="BA2348" s="75"/>
      <c r="BB2348" s="75"/>
      <c r="BC2348" s="75"/>
      <c r="BD2348" s="104"/>
      <c r="BE2348" s="104"/>
      <c r="BF2348" s="101"/>
      <c r="BG2348" s="101"/>
      <c r="BH2348" s="101"/>
      <c r="BI2348" s="101"/>
      <c r="BJ2348" s="101"/>
      <c r="BK2348" s="101"/>
      <c r="BL2348" s="101"/>
      <c r="BM2348" s="101"/>
      <c r="BN2348" s="101"/>
      <c r="BO2348" s="103"/>
      <c r="BP2348" s="101"/>
      <c r="BQ2348" s="101"/>
      <c r="BR2348" s="101"/>
      <c r="BS2348" s="101"/>
      <c r="BT2348" s="101"/>
      <c r="BU2348" s="101"/>
      <c r="BV2348" s="101"/>
      <c r="BW2348" s="101"/>
      <c r="BX2348" s="101"/>
      <c r="BY2348" s="101"/>
      <c r="BZ2348" s="101"/>
      <c r="CA2348" s="101"/>
      <c r="CB2348" s="101"/>
      <c r="CC2348" s="101"/>
      <c r="CD2348" s="101"/>
      <c r="CE2348" s="101"/>
      <c r="CF2348" s="101"/>
      <c r="CG2348" s="37" t="e">
        <f>VLOOKUP(Table_1[[#This Row],[EAN]],'[1]Planilha1'!$E:$R,13,0)</f>
        <v>#N/A</v>
      </c>
      <c r="CI2348" s="188">
        <f>IF(Table_1[[#This Row],[STATUS MERCADO]]="GO",Table_1[[#This Row],[M. BRUTA TOTAL]],0)</f>
        <v>0</v>
      </c>
      <c r="CJ2348" s="188">
        <f>IF(Table_1[[#This Row],[STATUS MERCADO]]="GO",Table_1[[#This Row],[PV UNIT. REALIZADO]]*Table_1[[#This Row],[QUANTIDADE]],0)</f>
        <v>0</v>
      </c>
    </row>
    <row r="2349" ht="15" hidden="1">
      <c r="A2349" s="7"/>
      <c r="B2349" s="84" t="s">
        <v>400</v>
      </c>
      <c r="C2349" s="75">
        <v>224035</v>
      </c>
      <c r="D2349" s="75">
        <v>20305</v>
      </c>
      <c r="E2349" s="85">
        <v>7896436620355</v>
      </c>
      <c r="F2349" s="86" t="s">
        <v>2720</v>
      </c>
      <c r="G2349" s="75" t="s">
        <v>12</v>
      </c>
      <c r="H2349" s="75">
        <v>3370</v>
      </c>
      <c r="I2349" s="87" t="s">
        <v>1551</v>
      </c>
      <c r="J2349" s="75" t="s">
        <v>2693</v>
      </c>
      <c r="K2349" s="88" t="s">
        <v>84</v>
      </c>
      <c r="L2349" s="88">
        <v>1</v>
      </c>
      <c r="M2349" s="88">
        <v>4</v>
      </c>
      <c r="N2349" s="75" t="s">
        <v>85</v>
      </c>
      <c r="O2349" s="75" t="s">
        <v>2694</v>
      </c>
      <c r="P2349" s="89"/>
      <c r="Q2349" s="90">
        <f>(17/100+7.6/100+1.65/100)*P2349</f>
        <v>0</v>
      </c>
      <c r="R2349" s="90"/>
      <c r="S2349" s="90"/>
      <c r="T2349" s="90"/>
      <c r="U2349" s="90"/>
      <c r="V2349" s="90">
        <f>+P2349-Q2349+R2349+S2349+T2349+U2349</f>
        <v>0</v>
      </c>
      <c r="W2349" s="91">
        <f>(1.02/100)</f>
        <v>1.02E-2</v>
      </c>
      <c r="X2349" s="91">
        <v>4.8E-3</v>
      </c>
      <c r="Y2349" s="91">
        <v>0.17</v>
      </c>
      <c r="Z2349" s="91">
        <v>1.65E-2</v>
      </c>
      <c r="AA2349" s="91">
        <v>7.6E-2</v>
      </c>
      <c r="AB2349" s="91">
        <f>SUM(W2349:AA2349)</f>
        <v>0.2775</v>
      </c>
      <c r="AC2349" s="75">
        <v>12</v>
      </c>
      <c r="AD2349" s="92">
        <f>IF(AL2349="","",+AC2349*AL2349)</f>
      </c>
      <c r="AE2349" s="93">
        <f>IF(AL2349="","",+AL2349*AB2349)</f>
      </c>
      <c r="AF2349" s="92">
        <f>IF(AL2349="","",+AL2349-AE2349)</f>
      </c>
      <c r="AG2349" s="93">
        <f>+V2349</f>
        <v>0</v>
      </c>
      <c r="AH2349" s="92">
        <f>IF(AF2349="","",+AF2349-AG2349)</f>
      </c>
      <c r="AI2349" s="92">
        <f>IF(AH2349="","",+AH2349*AC2349)</f>
      </c>
      <c r="AJ2349" s="93"/>
      <c r="AK2349" s="94">
        <v>0.33</v>
      </c>
      <c r="AL2349" s="93">
        <f>IF(V2349=0,"",V2349/(1-AB2349-AK2349))</f>
      </c>
      <c r="AM2349" s="95">
        <v>0.33</v>
      </c>
      <c r="AN2349" s="93">
        <f>IF(V2349=0,"",V2349/(1-AB2349-AM2349))</f>
      </c>
      <c r="AO2349" s="96">
        <v>1.2</v>
      </c>
      <c r="AP2349" s="93">
        <f>IF(BD!AJ2349="","",BD!AJ2349*BD!AO2349)</f>
      </c>
      <c r="AQ2349" s="91">
        <f>BD!AM2349/BD!AK2349-1</f>
        <v>0</v>
      </c>
      <c r="AR2349" s="91">
        <f>IF(BD!AN2349="","",IF(BD!AJ2349="","",BD!AN2349/BD!AJ2349-1))</f>
      </c>
      <c r="AS2349" s="91">
        <f>IF(BD!AN2349="","",IF(BD!AN2349&lt;BD!AL2349,"ABAIXO DA META","DENTRO DA META"))</f>
      </c>
      <c r="AT2349" s="91" t="str">
        <f>IF(BD!AJ2349="","EM ANÁLISE",IF(BD!AP2349&gt;=BD!AN2349,"GO", "NO GO"))</f>
        <v>EM ANÁLISE</v>
      </c>
      <c r="AU2349" s="97">
        <f>IF(AN2349="","",+BD!$AN2349-AJ2349)</f>
      </c>
      <c r="AV2349" s="98"/>
      <c r="AW2349" s="90">
        <f>BD!P2349*BD!AC2349</f>
        <v>0</v>
      </c>
      <c r="AX2349" s="90">
        <f>BD!V2349*BD!AC2349</f>
        <v>0</v>
      </c>
      <c r="AY2349" s="90">
        <f>IF(BD!AN2349="","",BD!AN2349*BD!AC2349)</f>
      </c>
      <c r="AZ2349" s="75" t="s">
        <v>123</v>
      </c>
      <c r="BA2349" s="75"/>
      <c r="BB2349" s="75"/>
      <c r="BC2349" s="75"/>
      <c r="BD2349" s="104"/>
      <c r="BE2349" s="104"/>
      <c r="BF2349" s="101"/>
      <c r="BG2349" s="101"/>
      <c r="BH2349" s="101"/>
      <c r="BI2349" s="101"/>
      <c r="BJ2349" s="101"/>
      <c r="BK2349" s="101"/>
      <c r="BL2349" s="101"/>
      <c r="BM2349" s="101"/>
      <c r="BN2349" s="101"/>
      <c r="BO2349" s="103"/>
      <c r="BP2349" s="101"/>
      <c r="BQ2349" s="101"/>
      <c r="BR2349" s="101"/>
      <c r="BS2349" s="101"/>
      <c r="BT2349" s="101"/>
      <c r="BU2349" s="101"/>
      <c r="BV2349" s="101"/>
      <c r="BW2349" s="101"/>
      <c r="BX2349" s="101"/>
      <c r="BY2349" s="101"/>
      <c r="BZ2349" s="101"/>
      <c r="CA2349" s="101"/>
      <c r="CB2349" s="101"/>
      <c r="CC2349" s="101"/>
      <c r="CD2349" s="101"/>
      <c r="CE2349" s="101"/>
      <c r="CF2349" s="101"/>
      <c r="CG2349" s="37" t="e">
        <f>VLOOKUP(Table_1[[#This Row],[EAN]],'[1]Planilha1'!$E:$R,13,0)</f>
        <v>#N/A</v>
      </c>
      <c r="CI2349" s="188">
        <f>IF(Table_1[[#This Row],[STATUS MERCADO]]="GO",Table_1[[#This Row],[M. BRUTA TOTAL]],0)</f>
        <v>0</v>
      </c>
      <c r="CJ2349" s="188">
        <f>IF(Table_1[[#This Row],[STATUS MERCADO]]="GO",Table_1[[#This Row],[PV UNIT. REALIZADO]]*Table_1[[#This Row],[QUANTIDADE]],0)</f>
        <v>0</v>
      </c>
    </row>
    <row r="2350" ht="15" hidden="1">
      <c r="A2350" s="7"/>
      <c r="B2350" s="84" t="s">
        <v>400</v>
      </c>
      <c r="C2350" s="75">
        <v>224036</v>
      </c>
      <c r="D2350" s="75">
        <v>20307</v>
      </c>
      <c r="E2350" s="85">
        <v>7896436620379</v>
      </c>
      <c r="F2350" s="86" t="s">
        <v>2721</v>
      </c>
      <c r="G2350" s="75" t="s">
        <v>12</v>
      </c>
      <c r="H2350" s="75">
        <v>3370</v>
      </c>
      <c r="I2350" s="87" t="s">
        <v>1551</v>
      </c>
      <c r="J2350" s="75" t="s">
        <v>2693</v>
      </c>
      <c r="K2350" s="88" t="s">
        <v>84</v>
      </c>
      <c r="L2350" s="88">
        <v>1</v>
      </c>
      <c r="M2350" s="88">
        <v>4</v>
      </c>
      <c r="N2350" s="75" t="s">
        <v>85</v>
      </c>
      <c r="O2350" s="75" t="s">
        <v>2694</v>
      </c>
      <c r="P2350" s="89"/>
      <c r="Q2350" s="90">
        <f>(17/100+7.6/100+1.65/100)*P2350</f>
        <v>0</v>
      </c>
      <c r="R2350" s="90"/>
      <c r="S2350" s="90"/>
      <c r="T2350" s="90"/>
      <c r="U2350" s="90"/>
      <c r="V2350" s="90">
        <f>+P2350-Q2350+R2350+S2350+T2350+U2350</f>
        <v>0</v>
      </c>
      <c r="W2350" s="91">
        <f>(1.02/100)</f>
        <v>1.02E-2</v>
      </c>
      <c r="X2350" s="91">
        <v>4.8E-3</v>
      </c>
      <c r="Y2350" s="91">
        <v>0.17</v>
      </c>
      <c r="Z2350" s="91">
        <v>1.65E-2</v>
      </c>
      <c r="AA2350" s="91">
        <v>7.6E-2</v>
      </c>
      <c r="AB2350" s="91">
        <f>SUM(W2350:AA2350)</f>
        <v>0.2775</v>
      </c>
      <c r="AC2350" s="75">
        <v>12</v>
      </c>
      <c r="AD2350" s="92">
        <f>IF(AL2350="","",+AC2350*AL2350)</f>
      </c>
      <c r="AE2350" s="93">
        <f>IF(AL2350="","",+AL2350*AB2350)</f>
      </c>
      <c r="AF2350" s="92">
        <f>IF(AL2350="","",+AL2350-AE2350)</f>
      </c>
      <c r="AG2350" s="93">
        <f>+V2350</f>
        <v>0</v>
      </c>
      <c r="AH2350" s="92">
        <f>IF(AF2350="","",+AF2350-AG2350)</f>
      </c>
      <c r="AI2350" s="92">
        <f>IF(AH2350="","",+AH2350*AC2350)</f>
      </c>
      <c r="AJ2350" s="93"/>
      <c r="AK2350" s="94">
        <v>0.33</v>
      </c>
      <c r="AL2350" s="93">
        <f>IF(V2350=0,"",V2350/(1-AB2350-AK2350))</f>
      </c>
      <c r="AM2350" s="95">
        <v>0.33</v>
      </c>
      <c r="AN2350" s="93">
        <f>IF(V2350=0,"",V2350/(1-AB2350-AM2350))</f>
      </c>
      <c r="AO2350" s="96">
        <v>1.2</v>
      </c>
      <c r="AP2350" s="93">
        <f>IF(BD!AJ2350="","",BD!AJ2350*BD!AO2350)</f>
      </c>
      <c r="AQ2350" s="91">
        <f>BD!AM2350/BD!AK2350-1</f>
        <v>0</v>
      </c>
      <c r="AR2350" s="91">
        <f>IF(BD!AN2350="","",IF(BD!AJ2350="","",BD!AN2350/BD!AJ2350-1))</f>
      </c>
      <c r="AS2350" s="91">
        <f>IF(BD!AN2350="","",IF(BD!AN2350&lt;BD!AL2350,"ABAIXO DA META","DENTRO DA META"))</f>
      </c>
      <c r="AT2350" s="91" t="str">
        <f>IF(BD!AJ2350="","EM ANÁLISE",IF(BD!AP2350&gt;=BD!AN2350,"GO", "NO GO"))</f>
        <v>EM ANÁLISE</v>
      </c>
      <c r="AU2350" s="97">
        <f>IF(AN2350="","",+BD!$AN2350-AJ2350)</f>
      </c>
      <c r="AV2350" s="98"/>
      <c r="AW2350" s="90">
        <f>BD!P2350*BD!AC2350</f>
        <v>0</v>
      </c>
      <c r="AX2350" s="90">
        <f>BD!V2350*BD!AC2350</f>
        <v>0</v>
      </c>
      <c r="AY2350" s="90">
        <f>IF(BD!AN2350="","",BD!AN2350*BD!AC2350)</f>
      </c>
      <c r="AZ2350" s="75" t="s">
        <v>123</v>
      </c>
      <c r="BA2350" s="75"/>
      <c r="BB2350" s="75"/>
      <c r="BC2350" s="75"/>
      <c r="BD2350" s="104"/>
      <c r="BE2350" s="104"/>
      <c r="BF2350" s="101"/>
      <c r="BG2350" s="101"/>
      <c r="BH2350" s="101"/>
      <c r="BI2350" s="101"/>
      <c r="BJ2350" s="101"/>
      <c r="BK2350" s="101"/>
      <c r="BL2350" s="101"/>
      <c r="BM2350" s="101"/>
      <c r="BN2350" s="101"/>
      <c r="BO2350" s="103"/>
      <c r="BP2350" s="101"/>
      <c r="BQ2350" s="101"/>
      <c r="BR2350" s="101"/>
      <c r="BS2350" s="101"/>
      <c r="BT2350" s="101"/>
      <c r="BU2350" s="101"/>
      <c r="BV2350" s="101"/>
      <c r="BW2350" s="101"/>
      <c r="BX2350" s="101"/>
      <c r="BY2350" s="101"/>
      <c r="BZ2350" s="101"/>
      <c r="CA2350" s="101"/>
      <c r="CB2350" s="101"/>
      <c r="CC2350" s="101"/>
      <c r="CD2350" s="101"/>
      <c r="CE2350" s="101"/>
      <c r="CF2350" s="101"/>
      <c r="CG2350" s="37" t="e">
        <f>VLOOKUP(Table_1[[#This Row],[EAN]],'[1]Planilha1'!$E:$R,13,0)</f>
        <v>#N/A</v>
      </c>
      <c r="CI2350" s="188">
        <f>IF(Table_1[[#This Row],[STATUS MERCADO]]="GO",Table_1[[#This Row],[M. BRUTA TOTAL]],0)</f>
        <v>0</v>
      </c>
      <c r="CJ2350" s="188">
        <f>IF(Table_1[[#This Row],[STATUS MERCADO]]="GO",Table_1[[#This Row],[PV UNIT. REALIZADO]]*Table_1[[#This Row],[QUANTIDADE]],0)</f>
        <v>0</v>
      </c>
    </row>
    <row r="2351" ht="15" hidden="1">
      <c r="A2351" s="7"/>
      <c r="B2351" s="84" t="s">
        <v>400</v>
      </c>
      <c r="C2351" s="75">
        <v>224037</v>
      </c>
      <c r="D2351" s="75">
        <v>20308</v>
      </c>
      <c r="E2351" s="85">
        <v>7896436620386</v>
      </c>
      <c r="F2351" s="86" t="s">
        <v>2722</v>
      </c>
      <c r="G2351" s="75" t="s">
        <v>12</v>
      </c>
      <c r="H2351" s="75">
        <v>3370</v>
      </c>
      <c r="I2351" s="87" t="s">
        <v>1551</v>
      </c>
      <c r="J2351" s="75" t="s">
        <v>2693</v>
      </c>
      <c r="K2351" s="88" t="s">
        <v>84</v>
      </c>
      <c r="L2351" s="88">
        <v>1</v>
      </c>
      <c r="M2351" s="88">
        <v>4</v>
      </c>
      <c r="N2351" s="75" t="s">
        <v>85</v>
      </c>
      <c r="O2351" s="75" t="s">
        <v>2694</v>
      </c>
      <c r="P2351" s="89"/>
      <c r="Q2351" s="90">
        <f>(17/100+7.6/100+1.65/100)*P2351</f>
        <v>0</v>
      </c>
      <c r="R2351" s="90"/>
      <c r="S2351" s="90"/>
      <c r="T2351" s="90"/>
      <c r="U2351" s="90"/>
      <c r="V2351" s="90">
        <f>+P2351-Q2351+R2351+S2351+T2351+U2351</f>
        <v>0</v>
      </c>
      <c r="W2351" s="91">
        <f>(1.02/100)</f>
        <v>1.02E-2</v>
      </c>
      <c r="X2351" s="91">
        <v>4.8E-3</v>
      </c>
      <c r="Y2351" s="91">
        <v>0.17</v>
      </c>
      <c r="Z2351" s="91">
        <v>1.65E-2</v>
      </c>
      <c r="AA2351" s="91">
        <v>7.6E-2</v>
      </c>
      <c r="AB2351" s="91">
        <f>SUM(W2351:AA2351)</f>
        <v>0.2775</v>
      </c>
      <c r="AC2351" s="75">
        <v>12</v>
      </c>
      <c r="AD2351" s="92">
        <f>IF(AL2351="","",+AC2351*AL2351)</f>
      </c>
      <c r="AE2351" s="93">
        <f>IF(AL2351="","",+AL2351*AB2351)</f>
      </c>
      <c r="AF2351" s="92">
        <f>IF(AL2351="","",+AL2351-AE2351)</f>
      </c>
      <c r="AG2351" s="93">
        <f>+V2351</f>
        <v>0</v>
      </c>
      <c r="AH2351" s="92">
        <f>IF(AF2351="","",+AF2351-AG2351)</f>
      </c>
      <c r="AI2351" s="92">
        <f>IF(AH2351="","",+AH2351*AC2351)</f>
      </c>
      <c r="AJ2351" s="93"/>
      <c r="AK2351" s="94">
        <v>0.33</v>
      </c>
      <c r="AL2351" s="93">
        <f>IF(V2351=0,"",V2351/(1-AB2351-AK2351))</f>
      </c>
      <c r="AM2351" s="95">
        <v>0.33</v>
      </c>
      <c r="AN2351" s="93">
        <f>IF(V2351=0,"",V2351/(1-AB2351-AM2351))</f>
      </c>
      <c r="AO2351" s="96">
        <v>1.2</v>
      </c>
      <c r="AP2351" s="93">
        <f>IF(BD!AJ2351="","",BD!AJ2351*BD!AO2351)</f>
      </c>
      <c r="AQ2351" s="91">
        <f>BD!AM2351/BD!AK2351-1</f>
        <v>0</v>
      </c>
      <c r="AR2351" s="91">
        <f>IF(BD!AN2351="","",IF(BD!AJ2351="","",BD!AN2351/BD!AJ2351-1))</f>
      </c>
      <c r="AS2351" s="91">
        <f>IF(BD!AN2351="","",IF(BD!AN2351&lt;BD!AL2351,"ABAIXO DA META","DENTRO DA META"))</f>
      </c>
      <c r="AT2351" s="91" t="str">
        <f>IF(BD!AJ2351="","EM ANÁLISE",IF(BD!AP2351&gt;=BD!AN2351,"GO", "NO GO"))</f>
        <v>EM ANÁLISE</v>
      </c>
      <c r="AU2351" s="97">
        <f>IF(AN2351="","",+BD!$AN2351-AJ2351)</f>
      </c>
      <c r="AV2351" s="98"/>
      <c r="AW2351" s="90">
        <f>BD!P2351*BD!AC2351</f>
        <v>0</v>
      </c>
      <c r="AX2351" s="90">
        <f>BD!V2351*BD!AC2351</f>
        <v>0</v>
      </c>
      <c r="AY2351" s="90">
        <f>IF(BD!AN2351="","",BD!AN2351*BD!AC2351)</f>
      </c>
      <c r="AZ2351" s="75" t="s">
        <v>123</v>
      </c>
      <c r="BA2351" s="75"/>
      <c r="BB2351" s="75"/>
      <c r="BC2351" s="75"/>
      <c r="BD2351" s="104"/>
      <c r="BE2351" s="104"/>
      <c r="BF2351" s="101"/>
      <c r="BG2351" s="101"/>
      <c r="BH2351" s="101"/>
      <c r="BI2351" s="101"/>
      <c r="BJ2351" s="101"/>
      <c r="BK2351" s="101"/>
      <c r="BL2351" s="101"/>
      <c r="BM2351" s="101"/>
      <c r="BN2351" s="101"/>
      <c r="BO2351" s="103"/>
      <c r="BP2351" s="101"/>
      <c r="BQ2351" s="101"/>
      <c r="BR2351" s="101"/>
      <c r="BS2351" s="101"/>
      <c r="BT2351" s="101"/>
      <c r="BU2351" s="101"/>
      <c r="BV2351" s="101"/>
      <c r="BW2351" s="101"/>
      <c r="BX2351" s="101"/>
      <c r="BY2351" s="101"/>
      <c r="BZ2351" s="101"/>
      <c r="CA2351" s="101"/>
      <c r="CB2351" s="101"/>
      <c r="CC2351" s="101"/>
      <c r="CD2351" s="101"/>
      <c r="CE2351" s="101"/>
      <c r="CF2351" s="101"/>
      <c r="CG2351" s="37" t="e">
        <f>VLOOKUP(Table_1[[#This Row],[EAN]],'[1]Planilha1'!$E:$R,13,0)</f>
        <v>#N/A</v>
      </c>
      <c r="CI2351" s="188">
        <f>IF(Table_1[[#This Row],[STATUS MERCADO]]="GO",Table_1[[#This Row],[M. BRUTA TOTAL]],0)</f>
        <v>0</v>
      </c>
      <c r="CJ2351" s="188">
        <f>IF(Table_1[[#This Row],[STATUS MERCADO]]="GO",Table_1[[#This Row],[PV UNIT. REALIZADO]]*Table_1[[#This Row],[QUANTIDADE]],0)</f>
        <v>0</v>
      </c>
    </row>
    <row r="2352" ht="15" hidden="1">
      <c r="A2352" s="7"/>
      <c r="B2352" s="84" t="s">
        <v>400</v>
      </c>
      <c r="C2352" s="75">
        <v>224038</v>
      </c>
      <c r="D2352" s="75">
        <v>20309</v>
      </c>
      <c r="E2352" s="85">
        <v>7896436620393</v>
      </c>
      <c r="F2352" s="86" t="s">
        <v>2723</v>
      </c>
      <c r="G2352" s="75" t="s">
        <v>12</v>
      </c>
      <c r="H2352" s="75">
        <v>3370</v>
      </c>
      <c r="I2352" s="87" t="s">
        <v>1551</v>
      </c>
      <c r="J2352" s="75" t="s">
        <v>2693</v>
      </c>
      <c r="K2352" s="88" t="s">
        <v>84</v>
      </c>
      <c r="L2352" s="88">
        <v>1</v>
      </c>
      <c r="M2352" s="88">
        <v>4</v>
      </c>
      <c r="N2352" s="75" t="s">
        <v>85</v>
      </c>
      <c r="O2352" s="75" t="s">
        <v>2694</v>
      </c>
      <c r="P2352" s="89"/>
      <c r="Q2352" s="90">
        <f>(17/100+7.6/100+1.65/100)*P2352</f>
        <v>0</v>
      </c>
      <c r="R2352" s="90"/>
      <c r="S2352" s="90"/>
      <c r="T2352" s="90"/>
      <c r="U2352" s="90"/>
      <c r="V2352" s="90">
        <f>+P2352-Q2352+R2352+S2352+T2352+U2352</f>
        <v>0</v>
      </c>
      <c r="W2352" s="91">
        <f>(1.02/100)</f>
        <v>1.02E-2</v>
      </c>
      <c r="X2352" s="91">
        <v>4.8E-3</v>
      </c>
      <c r="Y2352" s="91">
        <v>0.17</v>
      </c>
      <c r="Z2352" s="91">
        <v>1.65E-2</v>
      </c>
      <c r="AA2352" s="91">
        <v>7.6E-2</v>
      </c>
      <c r="AB2352" s="91">
        <f>SUM(W2352:AA2352)</f>
        <v>0.2775</v>
      </c>
      <c r="AC2352" s="75">
        <v>12</v>
      </c>
      <c r="AD2352" s="92">
        <f>IF(AL2352="","",+AC2352*AL2352)</f>
      </c>
      <c r="AE2352" s="93">
        <f>IF(AL2352="","",+AL2352*AB2352)</f>
      </c>
      <c r="AF2352" s="92">
        <f>IF(AL2352="","",+AL2352-AE2352)</f>
      </c>
      <c r="AG2352" s="93">
        <f>+V2352</f>
        <v>0</v>
      </c>
      <c r="AH2352" s="92">
        <f>IF(AF2352="","",+AF2352-AG2352)</f>
      </c>
      <c r="AI2352" s="92">
        <f>IF(AH2352="","",+AH2352*AC2352)</f>
      </c>
      <c r="AJ2352" s="93"/>
      <c r="AK2352" s="94">
        <v>0.33</v>
      </c>
      <c r="AL2352" s="93">
        <f>IF(V2352=0,"",V2352/(1-AB2352-AK2352))</f>
      </c>
      <c r="AM2352" s="95">
        <v>0.33</v>
      </c>
      <c r="AN2352" s="93">
        <f>IF(V2352=0,"",V2352/(1-AB2352-AM2352))</f>
      </c>
      <c r="AO2352" s="96">
        <v>1.2</v>
      </c>
      <c r="AP2352" s="93">
        <f>IF(BD!AJ2352="","",BD!AJ2352*BD!AO2352)</f>
      </c>
      <c r="AQ2352" s="91">
        <f>BD!AM2352/BD!AK2352-1</f>
        <v>0</v>
      </c>
      <c r="AR2352" s="91">
        <f>IF(BD!AN2352="","",IF(BD!AJ2352="","",BD!AN2352/BD!AJ2352-1))</f>
      </c>
      <c r="AS2352" s="91">
        <f>IF(BD!AN2352="","",IF(BD!AN2352&lt;BD!AL2352,"ABAIXO DA META","DENTRO DA META"))</f>
      </c>
      <c r="AT2352" s="91" t="str">
        <f>IF(BD!AJ2352="","EM ANÁLISE",IF(BD!AP2352&gt;=BD!AN2352,"GO", "NO GO"))</f>
        <v>EM ANÁLISE</v>
      </c>
      <c r="AU2352" s="97">
        <f>IF(AN2352="","",+BD!$AN2352-AJ2352)</f>
      </c>
      <c r="AV2352" s="98"/>
      <c r="AW2352" s="90">
        <f>BD!P2352*BD!AC2352</f>
        <v>0</v>
      </c>
      <c r="AX2352" s="90">
        <f>BD!V2352*BD!AC2352</f>
        <v>0</v>
      </c>
      <c r="AY2352" s="90">
        <f>IF(BD!AN2352="","",BD!AN2352*BD!AC2352)</f>
      </c>
      <c r="AZ2352" s="75" t="s">
        <v>123</v>
      </c>
      <c r="BA2352" s="75"/>
      <c r="BB2352" s="75"/>
      <c r="BC2352" s="75"/>
      <c r="BD2352" s="104"/>
      <c r="BE2352" s="104"/>
      <c r="BF2352" s="101"/>
      <c r="BG2352" s="101"/>
      <c r="BH2352" s="101"/>
      <c r="BI2352" s="101"/>
      <c r="BJ2352" s="101"/>
      <c r="BK2352" s="101"/>
      <c r="BL2352" s="101"/>
      <c r="BM2352" s="101"/>
      <c r="BN2352" s="101"/>
      <c r="BO2352" s="103"/>
      <c r="BP2352" s="101"/>
      <c r="BQ2352" s="101"/>
      <c r="BR2352" s="101"/>
      <c r="BS2352" s="101"/>
      <c r="BT2352" s="101"/>
      <c r="BU2352" s="101"/>
      <c r="BV2352" s="101"/>
      <c r="BW2352" s="101"/>
      <c r="BX2352" s="101"/>
      <c r="BY2352" s="101"/>
      <c r="BZ2352" s="101"/>
      <c r="CA2352" s="101"/>
      <c r="CB2352" s="101"/>
      <c r="CC2352" s="101"/>
      <c r="CD2352" s="101"/>
      <c r="CE2352" s="101"/>
      <c r="CF2352" s="101"/>
      <c r="CG2352" s="37" t="e">
        <f>VLOOKUP(Table_1[[#This Row],[EAN]],'[1]Planilha1'!$E:$R,13,0)</f>
        <v>#N/A</v>
      </c>
      <c r="CI2352" s="188">
        <f>IF(Table_1[[#This Row],[STATUS MERCADO]]="GO",Table_1[[#This Row],[M. BRUTA TOTAL]],0)</f>
        <v>0</v>
      </c>
      <c r="CJ2352" s="188">
        <f>IF(Table_1[[#This Row],[STATUS MERCADO]]="GO",Table_1[[#This Row],[PV UNIT. REALIZADO]]*Table_1[[#This Row],[QUANTIDADE]],0)</f>
        <v>0</v>
      </c>
    </row>
    <row r="2353" ht="15" hidden="1">
      <c r="A2353" s="7"/>
      <c r="B2353" s="84" t="s">
        <v>400</v>
      </c>
      <c r="C2353" s="75">
        <v>224039</v>
      </c>
      <c r="D2353" s="75">
        <v>50024</v>
      </c>
      <c r="E2353" s="85">
        <v>7896436650031</v>
      </c>
      <c r="F2353" s="86" t="s">
        <v>2724</v>
      </c>
      <c r="G2353" s="75" t="s">
        <v>12</v>
      </c>
      <c r="H2353" s="75">
        <v>3370</v>
      </c>
      <c r="I2353" s="87" t="s">
        <v>1551</v>
      </c>
      <c r="J2353" s="75" t="s">
        <v>2693</v>
      </c>
      <c r="K2353" s="88" t="s">
        <v>84</v>
      </c>
      <c r="L2353" s="88">
        <v>1</v>
      </c>
      <c r="M2353" s="88">
        <v>4</v>
      </c>
      <c r="N2353" s="75" t="s">
        <v>85</v>
      </c>
      <c r="O2353" s="75" t="s">
        <v>2694</v>
      </c>
      <c r="P2353" s="89"/>
      <c r="Q2353" s="90">
        <f>(17/100+7.6/100+1.65/100)*P2353</f>
        <v>0</v>
      </c>
      <c r="R2353" s="90"/>
      <c r="S2353" s="90"/>
      <c r="T2353" s="90"/>
      <c r="U2353" s="90"/>
      <c r="V2353" s="90">
        <f>+P2353-Q2353+R2353+S2353+T2353+U2353</f>
        <v>0</v>
      </c>
      <c r="W2353" s="91">
        <f>(1.02/100)</f>
        <v>1.02E-2</v>
      </c>
      <c r="X2353" s="91">
        <v>4.8E-3</v>
      </c>
      <c r="Y2353" s="91">
        <v>0.17</v>
      </c>
      <c r="Z2353" s="91">
        <v>1.65E-2</v>
      </c>
      <c r="AA2353" s="91">
        <v>7.6E-2</v>
      </c>
      <c r="AB2353" s="91">
        <f>SUM(W2353:AA2353)</f>
        <v>0.2775</v>
      </c>
      <c r="AC2353" s="75">
        <v>12</v>
      </c>
      <c r="AD2353" s="92">
        <f>IF(AL2353="","",+AC2353*AL2353)</f>
      </c>
      <c r="AE2353" s="93">
        <f>IF(AL2353="","",+AL2353*AB2353)</f>
      </c>
      <c r="AF2353" s="92">
        <f>IF(AL2353="","",+AL2353-AE2353)</f>
      </c>
      <c r="AG2353" s="93">
        <f>+V2353</f>
        <v>0</v>
      </c>
      <c r="AH2353" s="92">
        <f>IF(AF2353="","",+AF2353-AG2353)</f>
      </c>
      <c r="AI2353" s="92">
        <f>IF(AH2353="","",+AH2353*AC2353)</f>
      </c>
      <c r="AJ2353" s="93"/>
      <c r="AK2353" s="94">
        <v>0.33</v>
      </c>
      <c r="AL2353" s="93">
        <f>IF(V2353=0,"",V2353/(1-AB2353-AK2353))</f>
      </c>
      <c r="AM2353" s="95">
        <v>0.33</v>
      </c>
      <c r="AN2353" s="93">
        <f>IF(V2353=0,"",V2353/(1-AB2353-AM2353))</f>
      </c>
      <c r="AO2353" s="96">
        <v>1.2</v>
      </c>
      <c r="AP2353" s="93">
        <f>IF(BD!AJ2353="","",BD!AJ2353*BD!AO2353)</f>
      </c>
      <c r="AQ2353" s="91">
        <f>BD!AM2353/BD!AK2353-1</f>
        <v>0</v>
      </c>
      <c r="AR2353" s="91">
        <f>IF(BD!AN2353="","",IF(BD!AJ2353="","",BD!AN2353/BD!AJ2353-1))</f>
      </c>
      <c r="AS2353" s="91">
        <f>IF(BD!AN2353="","",IF(BD!AN2353&lt;BD!AL2353,"ABAIXO DA META","DENTRO DA META"))</f>
      </c>
      <c r="AT2353" s="91" t="str">
        <f>IF(BD!AJ2353="","EM ANÁLISE",IF(BD!AP2353&gt;=BD!AN2353,"GO", "NO GO"))</f>
        <v>EM ANÁLISE</v>
      </c>
      <c r="AU2353" s="97">
        <f>IF(AN2353="","",+BD!$AN2353-AJ2353)</f>
      </c>
      <c r="AV2353" s="98"/>
      <c r="AW2353" s="90">
        <f>BD!P2353*BD!AC2353</f>
        <v>0</v>
      </c>
      <c r="AX2353" s="90">
        <f>BD!V2353*BD!AC2353</f>
        <v>0</v>
      </c>
      <c r="AY2353" s="90">
        <f>IF(BD!AN2353="","",BD!AN2353*BD!AC2353)</f>
      </c>
      <c r="AZ2353" s="75" t="s">
        <v>123</v>
      </c>
      <c r="BA2353" s="75"/>
      <c r="BB2353" s="75"/>
      <c r="BC2353" s="75"/>
      <c r="BD2353" s="104"/>
      <c r="BE2353" s="104"/>
      <c r="BF2353" s="101"/>
      <c r="BG2353" s="101"/>
      <c r="BH2353" s="101"/>
      <c r="BI2353" s="101"/>
      <c r="BJ2353" s="101"/>
      <c r="BK2353" s="101"/>
      <c r="BL2353" s="101"/>
      <c r="BM2353" s="101"/>
      <c r="BN2353" s="101"/>
      <c r="BO2353" s="103"/>
      <c r="BP2353" s="101"/>
      <c r="BQ2353" s="101"/>
      <c r="BR2353" s="101"/>
      <c r="BS2353" s="101"/>
      <c r="BT2353" s="101"/>
      <c r="BU2353" s="101"/>
      <c r="BV2353" s="101"/>
      <c r="BW2353" s="101"/>
      <c r="BX2353" s="101"/>
      <c r="BY2353" s="101"/>
      <c r="BZ2353" s="101"/>
      <c r="CA2353" s="101"/>
      <c r="CB2353" s="101"/>
      <c r="CC2353" s="101"/>
      <c r="CD2353" s="101"/>
      <c r="CE2353" s="101"/>
      <c r="CF2353" s="101"/>
      <c r="CG2353" s="37" t="e">
        <f>VLOOKUP(Table_1[[#This Row],[EAN]],'[1]Planilha1'!$E:$R,13,0)</f>
        <v>#N/A</v>
      </c>
      <c r="CI2353" s="188">
        <f>IF(Table_1[[#This Row],[STATUS MERCADO]]="GO",Table_1[[#This Row],[M. BRUTA TOTAL]],0)</f>
        <v>0</v>
      </c>
      <c r="CJ2353" s="188">
        <f>IF(Table_1[[#This Row],[STATUS MERCADO]]="GO",Table_1[[#This Row],[PV UNIT. REALIZADO]]*Table_1[[#This Row],[QUANTIDADE]],0)</f>
        <v>0</v>
      </c>
    </row>
    <row r="2354" ht="15" hidden="1">
      <c r="A2354" s="7"/>
      <c r="B2354" s="84" t="s">
        <v>400</v>
      </c>
      <c r="C2354" s="75">
        <v>224040</v>
      </c>
      <c r="D2354" s="75">
        <v>50025</v>
      </c>
      <c r="E2354" s="85">
        <v>7896436650048</v>
      </c>
      <c r="F2354" s="86" t="s">
        <v>2725</v>
      </c>
      <c r="G2354" s="75" t="s">
        <v>12</v>
      </c>
      <c r="H2354" s="75">
        <v>3370</v>
      </c>
      <c r="I2354" s="87" t="s">
        <v>1551</v>
      </c>
      <c r="J2354" s="75" t="s">
        <v>2693</v>
      </c>
      <c r="K2354" s="88" t="s">
        <v>84</v>
      </c>
      <c r="L2354" s="88">
        <v>1</v>
      </c>
      <c r="M2354" s="88">
        <v>4</v>
      </c>
      <c r="N2354" s="75" t="s">
        <v>85</v>
      </c>
      <c r="O2354" s="75" t="s">
        <v>2694</v>
      </c>
      <c r="P2354" s="89"/>
      <c r="Q2354" s="90">
        <f>(17/100+7.6/100+1.65/100)*P2354</f>
        <v>0</v>
      </c>
      <c r="R2354" s="90"/>
      <c r="S2354" s="90"/>
      <c r="T2354" s="90"/>
      <c r="U2354" s="90"/>
      <c r="V2354" s="90">
        <f>+P2354-Q2354+R2354+S2354+T2354+U2354</f>
        <v>0</v>
      </c>
      <c r="W2354" s="91">
        <f>(1.02/100)</f>
        <v>1.02E-2</v>
      </c>
      <c r="X2354" s="91">
        <v>4.8E-3</v>
      </c>
      <c r="Y2354" s="91">
        <v>0.17</v>
      </c>
      <c r="Z2354" s="91">
        <v>1.65E-2</v>
      </c>
      <c r="AA2354" s="91">
        <v>7.6E-2</v>
      </c>
      <c r="AB2354" s="91">
        <f>SUM(W2354:AA2354)</f>
        <v>0.2775</v>
      </c>
      <c r="AC2354" s="75">
        <v>12</v>
      </c>
      <c r="AD2354" s="92">
        <f>IF(AL2354="","",+AC2354*AL2354)</f>
      </c>
      <c r="AE2354" s="93">
        <f>IF(AL2354="","",+AL2354*AB2354)</f>
      </c>
      <c r="AF2354" s="92">
        <f>IF(AL2354="","",+AL2354-AE2354)</f>
      </c>
      <c r="AG2354" s="93">
        <f>+V2354</f>
        <v>0</v>
      </c>
      <c r="AH2354" s="92">
        <f>IF(AF2354="","",+AF2354-AG2354)</f>
      </c>
      <c r="AI2354" s="92">
        <f>IF(AH2354="","",+AH2354*AC2354)</f>
      </c>
      <c r="AJ2354" s="93"/>
      <c r="AK2354" s="94">
        <v>0.33</v>
      </c>
      <c r="AL2354" s="93">
        <f>IF(V2354=0,"",V2354/(1-AB2354-AK2354))</f>
      </c>
      <c r="AM2354" s="95">
        <v>0.33</v>
      </c>
      <c r="AN2354" s="93">
        <f>IF(V2354=0,"",V2354/(1-AB2354-AM2354))</f>
      </c>
      <c r="AO2354" s="96">
        <v>1.2</v>
      </c>
      <c r="AP2354" s="93">
        <f>IF(BD!AJ2354="","",BD!AJ2354*BD!AO2354)</f>
      </c>
      <c r="AQ2354" s="91">
        <f>BD!AM2354/BD!AK2354-1</f>
        <v>0</v>
      </c>
      <c r="AR2354" s="91">
        <f>IF(BD!AN2354="","",IF(BD!AJ2354="","",BD!AN2354/BD!AJ2354-1))</f>
      </c>
      <c r="AS2354" s="91">
        <f>IF(BD!AN2354="","",IF(BD!AN2354&lt;BD!AL2354,"ABAIXO DA META","DENTRO DA META"))</f>
      </c>
      <c r="AT2354" s="91" t="str">
        <f>IF(BD!AJ2354="","EM ANÁLISE",IF(BD!AP2354&gt;=BD!AN2354,"GO", "NO GO"))</f>
        <v>EM ANÁLISE</v>
      </c>
      <c r="AU2354" s="97">
        <f>IF(AN2354="","",+BD!$AN2354-AJ2354)</f>
      </c>
      <c r="AV2354" s="98"/>
      <c r="AW2354" s="90">
        <f>BD!P2354*BD!AC2354</f>
        <v>0</v>
      </c>
      <c r="AX2354" s="90">
        <f>BD!V2354*BD!AC2354</f>
        <v>0</v>
      </c>
      <c r="AY2354" s="90">
        <f>IF(BD!AN2354="","",BD!AN2354*BD!AC2354)</f>
      </c>
      <c r="AZ2354" s="75" t="s">
        <v>123</v>
      </c>
      <c r="BA2354" s="75"/>
      <c r="BB2354" s="75"/>
      <c r="BC2354" s="75"/>
      <c r="BD2354" s="104"/>
      <c r="BE2354" s="104"/>
      <c r="BF2354" s="101"/>
      <c r="BG2354" s="101"/>
      <c r="BH2354" s="101"/>
      <c r="BI2354" s="101"/>
      <c r="BJ2354" s="101"/>
      <c r="BK2354" s="101"/>
      <c r="BL2354" s="101"/>
      <c r="BM2354" s="101"/>
      <c r="BN2354" s="101"/>
      <c r="BO2354" s="103"/>
      <c r="BP2354" s="101"/>
      <c r="BQ2354" s="101"/>
      <c r="BR2354" s="101"/>
      <c r="BS2354" s="101"/>
      <c r="BT2354" s="101"/>
      <c r="BU2354" s="101"/>
      <c r="BV2354" s="101"/>
      <c r="BW2354" s="101"/>
      <c r="BX2354" s="101"/>
      <c r="BY2354" s="101"/>
      <c r="BZ2354" s="101"/>
      <c r="CA2354" s="101"/>
      <c r="CB2354" s="101"/>
      <c r="CC2354" s="101"/>
      <c r="CD2354" s="101"/>
      <c r="CE2354" s="101"/>
      <c r="CF2354" s="101"/>
      <c r="CG2354" s="37" t="e">
        <f>VLOOKUP(Table_1[[#This Row],[EAN]],'[1]Planilha1'!$E:$R,13,0)</f>
        <v>#N/A</v>
      </c>
      <c r="CI2354" s="188">
        <f>IF(Table_1[[#This Row],[STATUS MERCADO]]="GO",Table_1[[#This Row],[M. BRUTA TOTAL]],0)</f>
        <v>0</v>
      </c>
      <c r="CJ2354" s="188">
        <f>IF(Table_1[[#This Row],[STATUS MERCADO]]="GO",Table_1[[#This Row],[PV UNIT. REALIZADO]]*Table_1[[#This Row],[QUANTIDADE]],0)</f>
        <v>0</v>
      </c>
    </row>
    <row r="2355" ht="15" hidden="1">
      <c r="A2355" s="7"/>
      <c r="B2355" s="84" t="s">
        <v>400</v>
      </c>
      <c r="C2355" s="75">
        <v>224041</v>
      </c>
      <c r="D2355" s="75">
        <v>50027</v>
      </c>
      <c r="E2355" s="85">
        <v>7896436650062</v>
      </c>
      <c r="F2355" s="86" t="s">
        <v>2726</v>
      </c>
      <c r="G2355" s="75" t="s">
        <v>12</v>
      </c>
      <c r="H2355" s="75">
        <v>3370</v>
      </c>
      <c r="I2355" s="87" t="s">
        <v>1551</v>
      </c>
      <c r="J2355" s="75" t="s">
        <v>2693</v>
      </c>
      <c r="K2355" s="88" t="s">
        <v>84</v>
      </c>
      <c r="L2355" s="88">
        <v>1</v>
      </c>
      <c r="M2355" s="88">
        <v>4</v>
      </c>
      <c r="N2355" s="75" t="s">
        <v>85</v>
      </c>
      <c r="O2355" s="75" t="s">
        <v>2694</v>
      </c>
      <c r="P2355" s="89"/>
      <c r="Q2355" s="90">
        <f>(17/100+7.6/100+1.65/100)*P2355</f>
        <v>0</v>
      </c>
      <c r="R2355" s="90"/>
      <c r="S2355" s="90"/>
      <c r="T2355" s="90"/>
      <c r="U2355" s="90"/>
      <c r="V2355" s="90">
        <f>+P2355-Q2355+R2355+S2355+T2355+U2355</f>
        <v>0</v>
      </c>
      <c r="W2355" s="91">
        <f>(1.02/100)</f>
        <v>1.02E-2</v>
      </c>
      <c r="X2355" s="91">
        <v>4.8E-3</v>
      </c>
      <c r="Y2355" s="91">
        <v>0.17</v>
      </c>
      <c r="Z2355" s="91">
        <v>1.65E-2</v>
      </c>
      <c r="AA2355" s="91">
        <v>7.6E-2</v>
      </c>
      <c r="AB2355" s="91">
        <f>SUM(W2355:AA2355)</f>
        <v>0.2775</v>
      </c>
      <c r="AC2355" s="75">
        <v>12</v>
      </c>
      <c r="AD2355" s="92">
        <f>IF(AL2355="","",+AC2355*AL2355)</f>
      </c>
      <c r="AE2355" s="93">
        <f>IF(AL2355="","",+AL2355*AB2355)</f>
      </c>
      <c r="AF2355" s="92">
        <f>IF(AL2355="","",+AL2355-AE2355)</f>
      </c>
      <c r="AG2355" s="93">
        <f>+V2355</f>
        <v>0</v>
      </c>
      <c r="AH2355" s="92">
        <f>IF(AF2355="","",+AF2355-AG2355)</f>
      </c>
      <c r="AI2355" s="92">
        <f>IF(AH2355="","",+AH2355*AC2355)</f>
      </c>
      <c r="AJ2355" s="93"/>
      <c r="AK2355" s="94">
        <v>0.33</v>
      </c>
      <c r="AL2355" s="93">
        <f>IF(V2355=0,"",V2355/(1-AB2355-AK2355))</f>
      </c>
      <c r="AM2355" s="95">
        <v>0.33</v>
      </c>
      <c r="AN2355" s="93">
        <f>IF(V2355=0,"",V2355/(1-AB2355-AM2355))</f>
      </c>
      <c r="AO2355" s="96">
        <v>1.2</v>
      </c>
      <c r="AP2355" s="93">
        <f>IF(BD!AJ2355="","",BD!AJ2355*BD!AO2355)</f>
      </c>
      <c r="AQ2355" s="91">
        <f>BD!AM2355/BD!AK2355-1</f>
        <v>0</v>
      </c>
      <c r="AR2355" s="91">
        <f>IF(BD!AN2355="","",IF(BD!AJ2355="","",BD!AN2355/BD!AJ2355-1))</f>
      </c>
      <c r="AS2355" s="91">
        <f>IF(BD!AN2355="","",IF(BD!AN2355&lt;BD!AL2355,"ABAIXO DA META","DENTRO DA META"))</f>
      </c>
      <c r="AT2355" s="91" t="str">
        <f>IF(BD!AJ2355="","EM ANÁLISE",IF(BD!AP2355&gt;=BD!AN2355,"GO", "NO GO"))</f>
        <v>EM ANÁLISE</v>
      </c>
      <c r="AU2355" s="97">
        <f>IF(AN2355="","",+BD!$AN2355-AJ2355)</f>
      </c>
      <c r="AV2355" s="98"/>
      <c r="AW2355" s="90">
        <f>BD!P2355*BD!AC2355</f>
        <v>0</v>
      </c>
      <c r="AX2355" s="90">
        <f>BD!V2355*BD!AC2355</f>
        <v>0</v>
      </c>
      <c r="AY2355" s="90">
        <f>IF(BD!AN2355="","",BD!AN2355*BD!AC2355)</f>
      </c>
      <c r="AZ2355" s="75" t="s">
        <v>123</v>
      </c>
      <c r="BA2355" s="75"/>
      <c r="BB2355" s="75"/>
      <c r="BC2355" s="75"/>
      <c r="BD2355" s="104"/>
      <c r="BE2355" s="104"/>
      <c r="BF2355" s="101"/>
      <c r="BG2355" s="101"/>
      <c r="BH2355" s="101"/>
      <c r="BI2355" s="101"/>
      <c r="BJ2355" s="101"/>
      <c r="BK2355" s="101"/>
      <c r="BL2355" s="101"/>
      <c r="BM2355" s="101"/>
      <c r="BN2355" s="101"/>
      <c r="BO2355" s="103"/>
      <c r="BP2355" s="101"/>
      <c r="BQ2355" s="101"/>
      <c r="BR2355" s="101"/>
      <c r="BS2355" s="101"/>
      <c r="BT2355" s="101"/>
      <c r="BU2355" s="101"/>
      <c r="BV2355" s="101"/>
      <c r="BW2355" s="101"/>
      <c r="BX2355" s="101"/>
      <c r="BY2355" s="101"/>
      <c r="BZ2355" s="101"/>
      <c r="CA2355" s="101"/>
      <c r="CB2355" s="101"/>
      <c r="CC2355" s="101"/>
      <c r="CD2355" s="101"/>
      <c r="CE2355" s="101"/>
      <c r="CF2355" s="101"/>
      <c r="CG2355" s="37" t="e">
        <f>VLOOKUP(Table_1[[#This Row],[EAN]],'[1]Planilha1'!$E:$R,13,0)</f>
        <v>#N/A</v>
      </c>
      <c r="CI2355" s="188">
        <f>IF(Table_1[[#This Row],[STATUS MERCADO]]="GO",Table_1[[#This Row],[M. BRUTA TOTAL]],0)</f>
        <v>0</v>
      </c>
      <c r="CJ2355" s="188">
        <f>IF(Table_1[[#This Row],[STATUS MERCADO]]="GO",Table_1[[#This Row],[PV UNIT. REALIZADO]]*Table_1[[#This Row],[QUANTIDADE]],0)</f>
        <v>0</v>
      </c>
    </row>
    <row r="2356" ht="15" hidden="1">
      <c r="A2356" s="7"/>
      <c r="B2356" s="84" t="s">
        <v>400</v>
      </c>
      <c r="C2356" s="75">
        <v>224042</v>
      </c>
      <c r="D2356" s="75">
        <v>50028</v>
      </c>
      <c r="E2356" s="85">
        <v>7896436650079</v>
      </c>
      <c r="F2356" s="86" t="s">
        <v>2727</v>
      </c>
      <c r="G2356" s="75" t="s">
        <v>12</v>
      </c>
      <c r="H2356" s="75">
        <v>3370</v>
      </c>
      <c r="I2356" s="87" t="s">
        <v>1551</v>
      </c>
      <c r="J2356" s="75" t="s">
        <v>2693</v>
      </c>
      <c r="K2356" s="88" t="s">
        <v>84</v>
      </c>
      <c r="L2356" s="88">
        <v>1</v>
      </c>
      <c r="M2356" s="88">
        <v>4</v>
      </c>
      <c r="N2356" s="75" t="s">
        <v>85</v>
      </c>
      <c r="O2356" s="75" t="s">
        <v>2694</v>
      </c>
      <c r="P2356" s="89"/>
      <c r="Q2356" s="90">
        <f>(17/100+7.6/100+1.65/100)*P2356</f>
        <v>0</v>
      </c>
      <c r="R2356" s="90"/>
      <c r="S2356" s="90"/>
      <c r="T2356" s="90"/>
      <c r="U2356" s="90"/>
      <c r="V2356" s="90">
        <f>+P2356-Q2356+R2356+S2356+T2356+U2356</f>
        <v>0</v>
      </c>
      <c r="W2356" s="91">
        <f>(1.02/100)</f>
        <v>1.02E-2</v>
      </c>
      <c r="X2356" s="91">
        <v>4.8E-3</v>
      </c>
      <c r="Y2356" s="91">
        <v>0.17</v>
      </c>
      <c r="Z2356" s="91">
        <v>1.65E-2</v>
      </c>
      <c r="AA2356" s="91">
        <v>7.6E-2</v>
      </c>
      <c r="AB2356" s="91">
        <f>SUM(W2356:AA2356)</f>
        <v>0.2775</v>
      </c>
      <c r="AC2356" s="75">
        <v>12</v>
      </c>
      <c r="AD2356" s="92">
        <f>IF(AL2356="","",+AC2356*AL2356)</f>
      </c>
      <c r="AE2356" s="93">
        <f>IF(AL2356="","",+AL2356*AB2356)</f>
      </c>
      <c r="AF2356" s="92">
        <f>IF(AL2356="","",+AL2356-AE2356)</f>
      </c>
      <c r="AG2356" s="93">
        <f>+V2356</f>
        <v>0</v>
      </c>
      <c r="AH2356" s="92">
        <f>IF(AF2356="","",+AF2356-AG2356)</f>
      </c>
      <c r="AI2356" s="92">
        <f>IF(AH2356="","",+AH2356*AC2356)</f>
      </c>
      <c r="AJ2356" s="93"/>
      <c r="AK2356" s="94">
        <v>0.33</v>
      </c>
      <c r="AL2356" s="93">
        <f>IF(V2356=0,"",V2356/(1-AB2356-AK2356))</f>
      </c>
      <c r="AM2356" s="95">
        <v>0.33</v>
      </c>
      <c r="AN2356" s="93">
        <f>IF(V2356=0,"",V2356/(1-AB2356-AM2356))</f>
      </c>
      <c r="AO2356" s="96">
        <v>1.2</v>
      </c>
      <c r="AP2356" s="93">
        <f>IF(BD!AJ2356="","",BD!AJ2356*BD!AO2356)</f>
      </c>
      <c r="AQ2356" s="91">
        <f>BD!AM2356/BD!AK2356-1</f>
        <v>0</v>
      </c>
      <c r="AR2356" s="91">
        <f>IF(BD!AN2356="","",IF(BD!AJ2356="","",BD!AN2356/BD!AJ2356-1))</f>
      </c>
      <c r="AS2356" s="91">
        <f>IF(BD!AN2356="","",IF(BD!AN2356&lt;BD!AL2356,"ABAIXO DA META","DENTRO DA META"))</f>
      </c>
      <c r="AT2356" s="91" t="str">
        <f>IF(BD!AJ2356="","EM ANÁLISE",IF(BD!AP2356&gt;=BD!AN2356,"GO", "NO GO"))</f>
        <v>EM ANÁLISE</v>
      </c>
      <c r="AU2356" s="97">
        <f>IF(AN2356="","",+BD!$AN2356-AJ2356)</f>
      </c>
      <c r="AV2356" s="98"/>
      <c r="AW2356" s="90">
        <f>BD!P2356*BD!AC2356</f>
        <v>0</v>
      </c>
      <c r="AX2356" s="90">
        <f>BD!V2356*BD!AC2356</f>
        <v>0</v>
      </c>
      <c r="AY2356" s="90">
        <f>IF(BD!AN2356="","",BD!AN2356*BD!AC2356)</f>
      </c>
      <c r="AZ2356" s="75" t="s">
        <v>123</v>
      </c>
      <c r="BA2356" s="75"/>
      <c r="BB2356" s="75"/>
      <c r="BC2356" s="75"/>
      <c r="BD2356" s="104"/>
      <c r="BE2356" s="104"/>
      <c r="BF2356" s="101"/>
      <c r="BG2356" s="101"/>
      <c r="BH2356" s="101"/>
      <c r="BI2356" s="101"/>
      <c r="BJ2356" s="101"/>
      <c r="BK2356" s="101"/>
      <c r="BL2356" s="101"/>
      <c r="BM2356" s="101"/>
      <c r="BN2356" s="101"/>
      <c r="BO2356" s="103"/>
      <c r="BP2356" s="101"/>
      <c r="BQ2356" s="101"/>
      <c r="BR2356" s="101"/>
      <c r="BS2356" s="101"/>
      <c r="BT2356" s="101"/>
      <c r="BU2356" s="101"/>
      <c r="BV2356" s="101"/>
      <c r="BW2356" s="101"/>
      <c r="BX2356" s="101"/>
      <c r="BY2356" s="101"/>
      <c r="BZ2356" s="101"/>
      <c r="CA2356" s="101"/>
      <c r="CB2356" s="101"/>
      <c r="CC2356" s="101"/>
      <c r="CD2356" s="101"/>
      <c r="CE2356" s="101"/>
      <c r="CF2356" s="101"/>
      <c r="CG2356" s="37" t="e">
        <f>VLOOKUP(Table_1[[#This Row],[EAN]],'[1]Planilha1'!$E:$R,13,0)</f>
        <v>#N/A</v>
      </c>
      <c r="CI2356" s="188">
        <f>IF(Table_1[[#This Row],[STATUS MERCADO]]="GO",Table_1[[#This Row],[M. BRUTA TOTAL]],0)</f>
        <v>0</v>
      </c>
      <c r="CJ2356" s="188">
        <f>IF(Table_1[[#This Row],[STATUS MERCADO]]="GO",Table_1[[#This Row],[PV UNIT. REALIZADO]]*Table_1[[#This Row],[QUANTIDADE]],0)</f>
        <v>0</v>
      </c>
    </row>
    <row r="2357" ht="15" hidden="1">
      <c r="A2357" s="7"/>
      <c r="B2357" s="84" t="s">
        <v>400</v>
      </c>
      <c r="C2357" s="75">
        <v>224043</v>
      </c>
      <c r="D2357" s="75">
        <v>50026</v>
      </c>
      <c r="E2357" s="85">
        <v>7896436650055</v>
      </c>
      <c r="F2357" s="86" t="s">
        <v>2728</v>
      </c>
      <c r="G2357" s="75" t="s">
        <v>12</v>
      </c>
      <c r="H2357" s="75">
        <v>3370</v>
      </c>
      <c r="I2357" s="87" t="s">
        <v>1551</v>
      </c>
      <c r="J2357" s="75" t="s">
        <v>2693</v>
      </c>
      <c r="K2357" s="88" t="s">
        <v>84</v>
      </c>
      <c r="L2357" s="88">
        <v>1</v>
      </c>
      <c r="M2357" s="88">
        <v>4</v>
      </c>
      <c r="N2357" s="75" t="s">
        <v>85</v>
      </c>
      <c r="O2357" s="75" t="s">
        <v>2694</v>
      </c>
      <c r="P2357" s="89"/>
      <c r="Q2357" s="90">
        <f>(17/100+7.6/100+1.65/100)*P2357</f>
        <v>0</v>
      </c>
      <c r="R2357" s="90"/>
      <c r="S2357" s="90"/>
      <c r="T2357" s="90"/>
      <c r="U2357" s="90"/>
      <c r="V2357" s="90">
        <f>+P2357-Q2357+R2357+S2357+T2357+U2357</f>
        <v>0</v>
      </c>
      <c r="W2357" s="91">
        <f>(1.02/100)</f>
        <v>1.02E-2</v>
      </c>
      <c r="X2357" s="91">
        <v>4.8E-3</v>
      </c>
      <c r="Y2357" s="91">
        <v>0.17</v>
      </c>
      <c r="Z2357" s="91">
        <v>1.65E-2</v>
      </c>
      <c r="AA2357" s="91">
        <v>7.6E-2</v>
      </c>
      <c r="AB2357" s="91">
        <f>SUM(W2357:AA2357)</f>
        <v>0.2775</v>
      </c>
      <c r="AC2357" s="75">
        <v>12</v>
      </c>
      <c r="AD2357" s="92">
        <f>IF(AL2357="","",+AC2357*AL2357)</f>
      </c>
      <c r="AE2357" s="93">
        <f>IF(AL2357="","",+AL2357*AB2357)</f>
      </c>
      <c r="AF2357" s="92">
        <f>IF(AL2357="","",+AL2357-AE2357)</f>
      </c>
      <c r="AG2357" s="93">
        <f>+V2357</f>
        <v>0</v>
      </c>
      <c r="AH2357" s="92">
        <f>IF(AF2357="","",+AF2357-AG2357)</f>
      </c>
      <c r="AI2357" s="92">
        <f>IF(AH2357="","",+AH2357*AC2357)</f>
      </c>
      <c r="AJ2357" s="93"/>
      <c r="AK2357" s="94">
        <v>0.33</v>
      </c>
      <c r="AL2357" s="93">
        <f>IF(V2357=0,"",V2357/(1-AB2357-AK2357))</f>
      </c>
      <c r="AM2357" s="95">
        <v>0.33</v>
      </c>
      <c r="AN2357" s="93">
        <f>IF(V2357=0,"",V2357/(1-AB2357-AM2357))</f>
      </c>
      <c r="AO2357" s="96">
        <v>1.2</v>
      </c>
      <c r="AP2357" s="93">
        <f>IF(BD!AJ2357="","",BD!AJ2357*BD!AO2357)</f>
      </c>
      <c r="AQ2357" s="91">
        <f>BD!AM2357/BD!AK2357-1</f>
        <v>0</v>
      </c>
      <c r="AR2357" s="91">
        <f>IF(BD!AN2357="","",IF(BD!AJ2357="","",BD!AN2357/BD!AJ2357-1))</f>
      </c>
      <c r="AS2357" s="91">
        <f>IF(BD!AN2357="","",IF(BD!AN2357&lt;BD!AL2357,"ABAIXO DA META","DENTRO DA META"))</f>
      </c>
      <c r="AT2357" s="91" t="str">
        <f>IF(BD!AJ2357="","EM ANÁLISE",IF(BD!AP2357&gt;=BD!AN2357,"GO", "NO GO"))</f>
        <v>EM ANÁLISE</v>
      </c>
      <c r="AU2357" s="97">
        <f>IF(AN2357="","",+BD!$AN2357-AJ2357)</f>
      </c>
      <c r="AV2357" s="98"/>
      <c r="AW2357" s="90">
        <f>BD!P2357*BD!AC2357</f>
        <v>0</v>
      </c>
      <c r="AX2357" s="90">
        <f>BD!V2357*BD!AC2357</f>
        <v>0</v>
      </c>
      <c r="AY2357" s="90">
        <f>IF(BD!AN2357="","",BD!AN2357*BD!AC2357)</f>
      </c>
      <c r="AZ2357" s="75" t="s">
        <v>123</v>
      </c>
      <c r="BA2357" s="75"/>
      <c r="BB2357" s="75"/>
      <c r="BC2357" s="75"/>
      <c r="BD2357" s="104"/>
      <c r="BE2357" s="104"/>
      <c r="BF2357" s="101"/>
      <c r="BG2357" s="101"/>
      <c r="BH2357" s="101"/>
      <c r="BI2357" s="101"/>
      <c r="BJ2357" s="101"/>
      <c r="BK2357" s="101"/>
      <c r="BL2357" s="101"/>
      <c r="BM2357" s="101"/>
      <c r="BN2357" s="101"/>
      <c r="BO2357" s="103"/>
      <c r="BP2357" s="101"/>
      <c r="BQ2357" s="101"/>
      <c r="BR2357" s="101"/>
      <c r="BS2357" s="101"/>
      <c r="BT2357" s="101"/>
      <c r="BU2357" s="101"/>
      <c r="BV2357" s="101"/>
      <c r="BW2357" s="101"/>
      <c r="BX2357" s="101"/>
      <c r="BY2357" s="101"/>
      <c r="BZ2357" s="101"/>
      <c r="CA2357" s="101"/>
      <c r="CB2357" s="101"/>
      <c r="CC2357" s="101"/>
      <c r="CD2357" s="101"/>
      <c r="CE2357" s="101"/>
      <c r="CF2357" s="101"/>
      <c r="CG2357" s="37" t="e">
        <f>VLOOKUP(Table_1[[#This Row],[EAN]],'[1]Planilha1'!$E:$R,13,0)</f>
        <v>#N/A</v>
      </c>
      <c r="CI2357" s="188">
        <f>IF(Table_1[[#This Row],[STATUS MERCADO]]="GO",Table_1[[#This Row],[M. BRUTA TOTAL]],0)</f>
        <v>0</v>
      </c>
      <c r="CJ2357" s="188">
        <f>IF(Table_1[[#This Row],[STATUS MERCADO]]="GO",Table_1[[#This Row],[PV UNIT. REALIZADO]]*Table_1[[#This Row],[QUANTIDADE]],0)</f>
        <v>0</v>
      </c>
    </row>
    <row r="2358" ht="15" hidden="1">
      <c r="A2358" s="7"/>
      <c r="B2358" s="84" t="s">
        <v>400</v>
      </c>
      <c r="C2358" s="75">
        <v>224044</v>
      </c>
      <c r="D2358" s="75">
        <v>50029</v>
      </c>
      <c r="E2358" s="85">
        <v>7896436650086</v>
      </c>
      <c r="F2358" s="86" t="s">
        <v>2729</v>
      </c>
      <c r="G2358" s="75" t="s">
        <v>12</v>
      </c>
      <c r="H2358" s="75">
        <v>3370</v>
      </c>
      <c r="I2358" s="87" t="s">
        <v>1551</v>
      </c>
      <c r="J2358" s="75" t="s">
        <v>2693</v>
      </c>
      <c r="K2358" s="88" t="s">
        <v>84</v>
      </c>
      <c r="L2358" s="88">
        <v>1</v>
      </c>
      <c r="M2358" s="88">
        <v>4</v>
      </c>
      <c r="N2358" s="75" t="s">
        <v>85</v>
      </c>
      <c r="O2358" s="75" t="s">
        <v>2694</v>
      </c>
      <c r="P2358" s="89"/>
      <c r="Q2358" s="90">
        <f>(17/100+7.6/100+1.65/100)*P2358</f>
        <v>0</v>
      </c>
      <c r="R2358" s="90"/>
      <c r="S2358" s="90"/>
      <c r="T2358" s="90"/>
      <c r="U2358" s="90"/>
      <c r="V2358" s="90">
        <f>+P2358-Q2358+R2358+S2358+T2358+U2358</f>
        <v>0</v>
      </c>
      <c r="W2358" s="91">
        <f>(1.02/100)</f>
        <v>1.02E-2</v>
      </c>
      <c r="X2358" s="91">
        <v>4.8E-3</v>
      </c>
      <c r="Y2358" s="91">
        <v>0.17</v>
      </c>
      <c r="Z2358" s="91">
        <v>1.65E-2</v>
      </c>
      <c r="AA2358" s="91">
        <v>7.6E-2</v>
      </c>
      <c r="AB2358" s="91">
        <f>SUM(W2358:AA2358)</f>
        <v>0.2775</v>
      </c>
      <c r="AC2358" s="75">
        <v>12</v>
      </c>
      <c r="AD2358" s="92">
        <f>IF(AL2358="","",+AC2358*AL2358)</f>
      </c>
      <c r="AE2358" s="93">
        <f>IF(AL2358="","",+AL2358*AB2358)</f>
      </c>
      <c r="AF2358" s="92">
        <f>IF(AL2358="","",+AL2358-AE2358)</f>
      </c>
      <c r="AG2358" s="93">
        <f>+V2358</f>
        <v>0</v>
      </c>
      <c r="AH2358" s="92">
        <f>IF(AF2358="","",+AF2358-AG2358)</f>
      </c>
      <c r="AI2358" s="92">
        <f>IF(AH2358="","",+AH2358*AC2358)</f>
      </c>
      <c r="AJ2358" s="93"/>
      <c r="AK2358" s="94">
        <v>0.33</v>
      </c>
      <c r="AL2358" s="93">
        <f>IF(V2358=0,"",V2358/(1-AB2358-AK2358))</f>
      </c>
      <c r="AM2358" s="95">
        <v>0.33</v>
      </c>
      <c r="AN2358" s="93">
        <f>IF(V2358=0,"",V2358/(1-AB2358-AM2358))</f>
      </c>
      <c r="AO2358" s="96">
        <v>1.2</v>
      </c>
      <c r="AP2358" s="93">
        <f>IF(BD!AJ2358="","",BD!AJ2358*BD!AO2358)</f>
      </c>
      <c r="AQ2358" s="91">
        <f>BD!AM2358/BD!AK2358-1</f>
        <v>0</v>
      </c>
      <c r="AR2358" s="91">
        <f>IF(BD!AN2358="","",IF(BD!AJ2358="","",BD!AN2358/BD!AJ2358-1))</f>
      </c>
      <c r="AS2358" s="91">
        <f>IF(BD!AN2358="","",IF(BD!AN2358&lt;BD!AL2358,"ABAIXO DA META","DENTRO DA META"))</f>
      </c>
      <c r="AT2358" s="91" t="str">
        <f>IF(BD!AJ2358="","EM ANÁLISE",IF(BD!AP2358&gt;=BD!AN2358,"GO", "NO GO"))</f>
        <v>EM ANÁLISE</v>
      </c>
      <c r="AU2358" s="97">
        <f>IF(AN2358="","",+BD!$AN2358-AJ2358)</f>
      </c>
      <c r="AV2358" s="98"/>
      <c r="AW2358" s="90">
        <f>BD!P2358*BD!AC2358</f>
        <v>0</v>
      </c>
      <c r="AX2358" s="90">
        <f>BD!V2358*BD!AC2358</f>
        <v>0</v>
      </c>
      <c r="AY2358" s="90">
        <f>IF(BD!AN2358="","",BD!AN2358*BD!AC2358)</f>
      </c>
      <c r="AZ2358" s="75" t="s">
        <v>123</v>
      </c>
      <c r="BA2358" s="75"/>
      <c r="BB2358" s="75"/>
      <c r="BC2358" s="75"/>
      <c r="BD2358" s="104"/>
      <c r="BE2358" s="104"/>
      <c r="BF2358" s="101"/>
      <c r="BG2358" s="101"/>
      <c r="BH2358" s="101"/>
      <c r="BI2358" s="101"/>
      <c r="BJ2358" s="101"/>
      <c r="BK2358" s="101"/>
      <c r="BL2358" s="101"/>
      <c r="BM2358" s="101"/>
      <c r="BN2358" s="101"/>
      <c r="BO2358" s="103"/>
      <c r="BP2358" s="101"/>
      <c r="BQ2358" s="101"/>
      <c r="BR2358" s="101"/>
      <c r="BS2358" s="101"/>
      <c r="BT2358" s="101"/>
      <c r="BU2358" s="101"/>
      <c r="BV2358" s="101"/>
      <c r="BW2358" s="101"/>
      <c r="BX2358" s="101"/>
      <c r="BY2358" s="101"/>
      <c r="BZ2358" s="101"/>
      <c r="CA2358" s="101"/>
      <c r="CB2358" s="101"/>
      <c r="CC2358" s="101"/>
      <c r="CD2358" s="101"/>
      <c r="CE2358" s="101"/>
      <c r="CF2358" s="101"/>
      <c r="CG2358" s="37" t="e">
        <f>VLOOKUP(Table_1[[#This Row],[EAN]],'[1]Planilha1'!$E:$R,13,0)</f>
        <v>#N/A</v>
      </c>
      <c r="CI2358" s="188">
        <f>IF(Table_1[[#This Row],[STATUS MERCADO]]="GO",Table_1[[#This Row],[M. BRUTA TOTAL]],0)</f>
        <v>0</v>
      </c>
      <c r="CJ2358" s="188">
        <f>IF(Table_1[[#This Row],[STATUS MERCADO]]="GO",Table_1[[#This Row],[PV UNIT. REALIZADO]]*Table_1[[#This Row],[QUANTIDADE]],0)</f>
        <v>0</v>
      </c>
    </row>
    <row r="2359" ht="15" hidden="1">
      <c r="A2359" s="7"/>
      <c r="B2359" s="84" t="s">
        <v>400</v>
      </c>
      <c r="C2359" s="75">
        <v>224045</v>
      </c>
      <c r="D2359" s="75">
        <v>50328</v>
      </c>
      <c r="E2359" s="85">
        <v>7896436650352</v>
      </c>
      <c r="F2359" s="86" t="s">
        <v>2730</v>
      </c>
      <c r="G2359" s="75" t="s">
        <v>12</v>
      </c>
      <c r="H2359" s="75">
        <v>3370</v>
      </c>
      <c r="I2359" s="87" t="s">
        <v>1551</v>
      </c>
      <c r="J2359" s="75" t="s">
        <v>2693</v>
      </c>
      <c r="K2359" s="88" t="s">
        <v>84</v>
      </c>
      <c r="L2359" s="88">
        <v>1</v>
      </c>
      <c r="M2359" s="88">
        <v>4</v>
      </c>
      <c r="N2359" s="75" t="s">
        <v>85</v>
      </c>
      <c r="O2359" s="75" t="s">
        <v>2694</v>
      </c>
      <c r="P2359" s="89"/>
      <c r="Q2359" s="90">
        <f>(17/100+7.6/100+1.65/100)*P2359</f>
        <v>0</v>
      </c>
      <c r="R2359" s="90"/>
      <c r="S2359" s="90"/>
      <c r="T2359" s="90"/>
      <c r="U2359" s="90"/>
      <c r="V2359" s="90">
        <f>+P2359-Q2359+R2359+S2359+T2359+U2359</f>
        <v>0</v>
      </c>
      <c r="W2359" s="91">
        <f>(1.02/100)</f>
        <v>1.02E-2</v>
      </c>
      <c r="X2359" s="91">
        <v>4.8E-3</v>
      </c>
      <c r="Y2359" s="91">
        <v>0.17</v>
      </c>
      <c r="Z2359" s="91">
        <v>1.65E-2</v>
      </c>
      <c r="AA2359" s="91">
        <v>7.6E-2</v>
      </c>
      <c r="AB2359" s="91">
        <f>SUM(W2359:AA2359)</f>
        <v>0.2775</v>
      </c>
      <c r="AC2359" s="75">
        <v>12</v>
      </c>
      <c r="AD2359" s="92">
        <f>IF(AL2359="","",+AC2359*AL2359)</f>
      </c>
      <c r="AE2359" s="93">
        <f>IF(AL2359="","",+AL2359*AB2359)</f>
      </c>
      <c r="AF2359" s="92">
        <f>IF(AL2359="","",+AL2359-AE2359)</f>
      </c>
      <c r="AG2359" s="93">
        <f>+V2359</f>
        <v>0</v>
      </c>
      <c r="AH2359" s="92">
        <f>IF(AF2359="","",+AF2359-AG2359)</f>
      </c>
      <c r="AI2359" s="92">
        <f>IF(AH2359="","",+AH2359*AC2359)</f>
      </c>
      <c r="AJ2359" s="93"/>
      <c r="AK2359" s="94">
        <v>0.33</v>
      </c>
      <c r="AL2359" s="93">
        <f>IF(V2359=0,"",V2359/(1-AB2359-AK2359))</f>
      </c>
      <c r="AM2359" s="95">
        <v>0.33</v>
      </c>
      <c r="AN2359" s="93">
        <f>IF(V2359=0,"",V2359/(1-AB2359-AM2359))</f>
      </c>
      <c r="AO2359" s="96">
        <v>1.2</v>
      </c>
      <c r="AP2359" s="93">
        <f>IF(BD!AJ2359="","",BD!AJ2359*BD!AO2359)</f>
      </c>
      <c r="AQ2359" s="91">
        <f>BD!AM2359/BD!AK2359-1</f>
        <v>0</v>
      </c>
      <c r="AR2359" s="91">
        <f>IF(BD!AN2359="","",IF(BD!AJ2359="","",BD!AN2359/BD!AJ2359-1))</f>
      </c>
      <c r="AS2359" s="91">
        <f>IF(BD!AN2359="","",IF(BD!AN2359&lt;BD!AL2359,"ABAIXO DA META","DENTRO DA META"))</f>
      </c>
      <c r="AT2359" s="91" t="str">
        <f>IF(BD!AJ2359="","EM ANÁLISE",IF(BD!AP2359&gt;=BD!AN2359,"GO", "NO GO"))</f>
        <v>EM ANÁLISE</v>
      </c>
      <c r="AU2359" s="97">
        <f>IF(AN2359="","",+BD!$AN2359-AJ2359)</f>
      </c>
      <c r="AV2359" s="98"/>
      <c r="AW2359" s="90">
        <f>BD!P2359*BD!AC2359</f>
        <v>0</v>
      </c>
      <c r="AX2359" s="90">
        <f>BD!V2359*BD!AC2359</f>
        <v>0</v>
      </c>
      <c r="AY2359" s="90">
        <f>IF(BD!AN2359="","",BD!AN2359*BD!AC2359)</f>
      </c>
      <c r="AZ2359" s="75" t="s">
        <v>123</v>
      </c>
      <c r="BA2359" s="75"/>
      <c r="BB2359" s="75"/>
      <c r="BC2359" s="75"/>
      <c r="BD2359" s="104"/>
      <c r="BE2359" s="104"/>
      <c r="BF2359" s="101"/>
      <c r="BG2359" s="101"/>
      <c r="BH2359" s="101"/>
      <c r="BI2359" s="101"/>
      <c r="BJ2359" s="101"/>
      <c r="BK2359" s="101"/>
      <c r="BL2359" s="101"/>
      <c r="BM2359" s="101"/>
      <c r="BN2359" s="101"/>
      <c r="BO2359" s="103"/>
      <c r="BP2359" s="101"/>
      <c r="BQ2359" s="101"/>
      <c r="BR2359" s="101"/>
      <c r="BS2359" s="101"/>
      <c r="BT2359" s="101"/>
      <c r="BU2359" s="101"/>
      <c r="BV2359" s="101"/>
      <c r="BW2359" s="101"/>
      <c r="BX2359" s="101"/>
      <c r="BY2359" s="101"/>
      <c r="BZ2359" s="101"/>
      <c r="CA2359" s="101"/>
      <c r="CB2359" s="101"/>
      <c r="CC2359" s="101"/>
      <c r="CD2359" s="101"/>
      <c r="CE2359" s="101"/>
      <c r="CF2359" s="101"/>
      <c r="CG2359" s="37" t="e">
        <f>VLOOKUP(Table_1[[#This Row],[EAN]],'[1]Planilha1'!$E:$R,13,0)</f>
        <v>#N/A</v>
      </c>
      <c r="CI2359" s="188">
        <f>IF(Table_1[[#This Row],[STATUS MERCADO]]="GO",Table_1[[#This Row],[M. BRUTA TOTAL]],0)</f>
        <v>0</v>
      </c>
      <c r="CJ2359" s="188">
        <f>IF(Table_1[[#This Row],[STATUS MERCADO]]="GO",Table_1[[#This Row],[PV UNIT. REALIZADO]]*Table_1[[#This Row],[QUANTIDADE]],0)</f>
        <v>0</v>
      </c>
    </row>
    <row r="2360" ht="15" hidden="1">
      <c r="A2360" s="7"/>
      <c r="B2360" s="84" t="s">
        <v>400</v>
      </c>
      <c r="C2360" s="75">
        <v>224046</v>
      </c>
      <c r="D2360" s="75">
        <v>50330</v>
      </c>
      <c r="E2360" s="85">
        <v>7896436650369</v>
      </c>
      <c r="F2360" s="86" t="s">
        <v>2731</v>
      </c>
      <c r="G2360" s="75" t="s">
        <v>12</v>
      </c>
      <c r="H2360" s="75">
        <v>3370</v>
      </c>
      <c r="I2360" s="87" t="s">
        <v>1551</v>
      </c>
      <c r="J2360" s="75" t="s">
        <v>2693</v>
      </c>
      <c r="K2360" s="88" t="s">
        <v>84</v>
      </c>
      <c r="L2360" s="88">
        <v>1</v>
      </c>
      <c r="M2360" s="88">
        <v>4</v>
      </c>
      <c r="N2360" s="75" t="s">
        <v>85</v>
      </c>
      <c r="O2360" s="75" t="s">
        <v>2694</v>
      </c>
      <c r="P2360" s="89"/>
      <c r="Q2360" s="90">
        <f>(17/100+7.6/100+1.65/100)*P2360</f>
        <v>0</v>
      </c>
      <c r="R2360" s="90"/>
      <c r="S2360" s="90"/>
      <c r="T2360" s="90"/>
      <c r="U2360" s="90"/>
      <c r="V2360" s="90">
        <f>+P2360-Q2360+R2360+S2360+T2360+U2360</f>
        <v>0</v>
      </c>
      <c r="W2360" s="91">
        <f>(1.02/100)</f>
        <v>1.02E-2</v>
      </c>
      <c r="X2360" s="91">
        <v>4.8E-3</v>
      </c>
      <c r="Y2360" s="91">
        <v>0.17</v>
      </c>
      <c r="Z2360" s="91">
        <v>1.65E-2</v>
      </c>
      <c r="AA2360" s="91">
        <v>7.6E-2</v>
      </c>
      <c r="AB2360" s="91">
        <f>SUM(W2360:AA2360)</f>
        <v>0.2775</v>
      </c>
      <c r="AC2360" s="75">
        <v>12</v>
      </c>
      <c r="AD2360" s="92">
        <f>IF(AL2360="","",+AC2360*AL2360)</f>
      </c>
      <c r="AE2360" s="93">
        <f>IF(AL2360="","",+AL2360*AB2360)</f>
      </c>
      <c r="AF2360" s="92">
        <f>IF(AL2360="","",+AL2360-AE2360)</f>
      </c>
      <c r="AG2360" s="93">
        <f>+V2360</f>
        <v>0</v>
      </c>
      <c r="AH2360" s="92">
        <f>IF(AF2360="","",+AF2360-AG2360)</f>
      </c>
      <c r="AI2360" s="92">
        <f>IF(AH2360="","",+AH2360*AC2360)</f>
      </c>
      <c r="AJ2360" s="93"/>
      <c r="AK2360" s="94">
        <v>0.33</v>
      </c>
      <c r="AL2360" s="93">
        <f>IF(V2360=0,"",V2360/(1-AB2360-AK2360))</f>
      </c>
      <c r="AM2360" s="95">
        <v>0.33</v>
      </c>
      <c r="AN2360" s="93">
        <f>IF(V2360=0,"",V2360/(1-AB2360-AM2360))</f>
      </c>
      <c r="AO2360" s="96">
        <v>1.2</v>
      </c>
      <c r="AP2360" s="93">
        <f>IF(BD!AJ2360="","",BD!AJ2360*BD!AO2360)</f>
      </c>
      <c r="AQ2360" s="91">
        <f>BD!AM2360/BD!AK2360-1</f>
        <v>0</v>
      </c>
      <c r="AR2360" s="91">
        <f>IF(BD!AN2360="","",IF(BD!AJ2360="","",BD!AN2360/BD!AJ2360-1))</f>
      </c>
      <c r="AS2360" s="91">
        <f>IF(BD!AN2360="","",IF(BD!AN2360&lt;BD!AL2360,"ABAIXO DA META","DENTRO DA META"))</f>
      </c>
      <c r="AT2360" s="91" t="str">
        <f>IF(BD!AJ2360="","EM ANÁLISE",IF(BD!AP2360&gt;=BD!AN2360,"GO", "NO GO"))</f>
        <v>EM ANÁLISE</v>
      </c>
      <c r="AU2360" s="97">
        <f>IF(AN2360="","",+BD!$AN2360-AJ2360)</f>
      </c>
      <c r="AV2360" s="98"/>
      <c r="AW2360" s="90">
        <f>BD!P2360*BD!AC2360</f>
        <v>0</v>
      </c>
      <c r="AX2360" s="90">
        <f>BD!V2360*BD!AC2360</f>
        <v>0</v>
      </c>
      <c r="AY2360" s="90">
        <f>IF(BD!AN2360="","",BD!AN2360*BD!AC2360)</f>
      </c>
      <c r="AZ2360" s="75" t="s">
        <v>123</v>
      </c>
      <c r="BA2360" s="75"/>
      <c r="BB2360" s="75"/>
      <c r="BC2360" s="75"/>
      <c r="BD2360" s="104"/>
      <c r="BE2360" s="104"/>
      <c r="BF2360" s="101"/>
      <c r="BG2360" s="101"/>
      <c r="BH2360" s="101"/>
      <c r="BI2360" s="101"/>
      <c r="BJ2360" s="101"/>
      <c r="BK2360" s="101"/>
      <c r="BL2360" s="101"/>
      <c r="BM2360" s="101"/>
      <c r="BN2360" s="101"/>
      <c r="BO2360" s="103"/>
      <c r="BP2360" s="101"/>
      <c r="BQ2360" s="101"/>
      <c r="BR2360" s="101"/>
      <c r="BS2360" s="101"/>
      <c r="BT2360" s="101"/>
      <c r="BU2360" s="101"/>
      <c r="BV2360" s="101"/>
      <c r="BW2360" s="101"/>
      <c r="BX2360" s="101"/>
      <c r="BY2360" s="101"/>
      <c r="BZ2360" s="101"/>
      <c r="CA2360" s="101"/>
      <c r="CB2360" s="101"/>
      <c r="CC2360" s="101"/>
      <c r="CD2360" s="101"/>
      <c r="CE2360" s="101"/>
      <c r="CF2360" s="101"/>
      <c r="CG2360" s="37" t="e">
        <f>VLOOKUP(Table_1[[#This Row],[EAN]],'[1]Planilha1'!$E:$R,13,0)</f>
        <v>#N/A</v>
      </c>
      <c r="CI2360" s="188">
        <f>IF(Table_1[[#This Row],[STATUS MERCADO]]="GO",Table_1[[#This Row],[M. BRUTA TOTAL]],0)</f>
        <v>0</v>
      </c>
      <c r="CJ2360" s="188">
        <f>IF(Table_1[[#This Row],[STATUS MERCADO]]="GO",Table_1[[#This Row],[PV UNIT. REALIZADO]]*Table_1[[#This Row],[QUANTIDADE]],0)</f>
        <v>0</v>
      </c>
    </row>
    <row r="2361" ht="15" hidden="1">
      <c r="A2361" s="7"/>
      <c r="B2361" s="84" t="s">
        <v>400</v>
      </c>
      <c r="C2361" s="75">
        <v>224047</v>
      </c>
      <c r="D2361" s="75">
        <v>50325</v>
      </c>
      <c r="E2361" s="85">
        <v>7896436650321</v>
      </c>
      <c r="F2361" s="86" t="s">
        <v>2732</v>
      </c>
      <c r="G2361" s="75" t="s">
        <v>12</v>
      </c>
      <c r="H2361" s="75">
        <v>3370</v>
      </c>
      <c r="I2361" s="87" t="s">
        <v>1551</v>
      </c>
      <c r="J2361" s="75" t="s">
        <v>2693</v>
      </c>
      <c r="K2361" s="88" t="s">
        <v>84</v>
      </c>
      <c r="L2361" s="88">
        <v>1</v>
      </c>
      <c r="M2361" s="88">
        <v>4</v>
      </c>
      <c r="N2361" s="75" t="s">
        <v>85</v>
      </c>
      <c r="O2361" s="75" t="s">
        <v>2694</v>
      </c>
      <c r="P2361" s="89"/>
      <c r="Q2361" s="90">
        <f>(17/100+7.6/100+1.65/100)*P2361</f>
        <v>0</v>
      </c>
      <c r="R2361" s="90"/>
      <c r="S2361" s="90"/>
      <c r="T2361" s="90"/>
      <c r="U2361" s="90"/>
      <c r="V2361" s="90">
        <f>+P2361-Q2361+R2361+S2361+T2361+U2361</f>
        <v>0</v>
      </c>
      <c r="W2361" s="91">
        <f>(1.02/100)</f>
        <v>1.02E-2</v>
      </c>
      <c r="X2361" s="91">
        <v>4.8E-3</v>
      </c>
      <c r="Y2361" s="91">
        <v>0.17</v>
      </c>
      <c r="Z2361" s="91">
        <v>1.65E-2</v>
      </c>
      <c r="AA2361" s="91">
        <v>7.6E-2</v>
      </c>
      <c r="AB2361" s="91">
        <f>SUM(W2361:AA2361)</f>
        <v>0.2775</v>
      </c>
      <c r="AC2361" s="75">
        <v>12</v>
      </c>
      <c r="AD2361" s="92">
        <f>IF(AL2361="","",+AC2361*AL2361)</f>
      </c>
      <c r="AE2361" s="93">
        <f>IF(AL2361="","",+AL2361*AB2361)</f>
      </c>
      <c r="AF2361" s="92">
        <f>IF(AL2361="","",+AL2361-AE2361)</f>
      </c>
      <c r="AG2361" s="93">
        <f>+V2361</f>
        <v>0</v>
      </c>
      <c r="AH2361" s="92">
        <f>IF(AF2361="","",+AF2361-AG2361)</f>
      </c>
      <c r="AI2361" s="92">
        <f>IF(AH2361="","",+AH2361*AC2361)</f>
      </c>
      <c r="AJ2361" s="93"/>
      <c r="AK2361" s="94">
        <v>0.33</v>
      </c>
      <c r="AL2361" s="93">
        <f>IF(V2361=0,"",V2361/(1-AB2361-AK2361))</f>
      </c>
      <c r="AM2361" s="95">
        <v>0.33</v>
      </c>
      <c r="AN2361" s="93">
        <f>IF(V2361=0,"",V2361/(1-AB2361-AM2361))</f>
      </c>
      <c r="AO2361" s="96">
        <v>1.2</v>
      </c>
      <c r="AP2361" s="93">
        <f>IF(BD!AJ2361="","",BD!AJ2361*BD!AO2361)</f>
      </c>
      <c r="AQ2361" s="91">
        <f>BD!AM2361/BD!AK2361-1</f>
        <v>0</v>
      </c>
      <c r="AR2361" s="91">
        <f>IF(BD!AN2361="","",IF(BD!AJ2361="","",BD!AN2361/BD!AJ2361-1))</f>
      </c>
      <c r="AS2361" s="91">
        <f>IF(BD!AN2361="","",IF(BD!AN2361&lt;BD!AL2361,"ABAIXO DA META","DENTRO DA META"))</f>
      </c>
      <c r="AT2361" s="91" t="str">
        <f>IF(BD!AJ2361="","EM ANÁLISE",IF(BD!AP2361&gt;=BD!AN2361,"GO", "NO GO"))</f>
        <v>EM ANÁLISE</v>
      </c>
      <c r="AU2361" s="97">
        <f>IF(AN2361="","",+BD!$AN2361-AJ2361)</f>
      </c>
      <c r="AV2361" s="98"/>
      <c r="AW2361" s="90">
        <f>BD!P2361*BD!AC2361</f>
        <v>0</v>
      </c>
      <c r="AX2361" s="90">
        <f>BD!V2361*BD!AC2361</f>
        <v>0</v>
      </c>
      <c r="AY2361" s="90">
        <f>IF(BD!AN2361="","",BD!AN2361*BD!AC2361)</f>
      </c>
      <c r="AZ2361" s="75" t="s">
        <v>123</v>
      </c>
      <c r="BA2361" s="75"/>
      <c r="BB2361" s="75"/>
      <c r="BC2361" s="75"/>
      <c r="BD2361" s="104"/>
      <c r="BE2361" s="104"/>
      <c r="BF2361" s="101"/>
      <c r="BG2361" s="101"/>
      <c r="BH2361" s="101"/>
      <c r="BI2361" s="101"/>
      <c r="BJ2361" s="101"/>
      <c r="BK2361" s="101"/>
      <c r="BL2361" s="101"/>
      <c r="BM2361" s="101"/>
      <c r="BN2361" s="101"/>
      <c r="BO2361" s="103"/>
      <c r="BP2361" s="101"/>
      <c r="BQ2361" s="101"/>
      <c r="BR2361" s="101"/>
      <c r="BS2361" s="101"/>
      <c r="BT2361" s="101"/>
      <c r="BU2361" s="101"/>
      <c r="BV2361" s="101"/>
      <c r="BW2361" s="101"/>
      <c r="BX2361" s="101"/>
      <c r="BY2361" s="101"/>
      <c r="BZ2361" s="101"/>
      <c r="CA2361" s="101"/>
      <c r="CB2361" s="101"/>
      <c r="CC2361" s="101"/>
      <c r="CD2361" s="101"/>
      <c r="CE2361" s="101"/>
      <c r="CF2361" s="101"/>
      <c r="CG2361" s="37" t="e">
        <f>VLOOKUP(Table_1[[#This Row],[EAN]],'[1]Planilha1'!$E:$R,13,0)</f>
        <v>#N/A</v>
      </c>
      <c r="CI2361" s="188">
        <f>IF(Table_1[[#This Row],[STATUS MERCADO]]="GO",Table_1[[#This Row],[M. BRUTA TOTAL]],0)</f>
        <v>0</v>
      </c>
      <c r="CJ2361" s="188">
        <f>IF(Table_1[[#This Row],[STATUS MERCADO]]="GO",Table_1[[#This Row],[PV UNIT. REALIZADO]]*Table_1[[#This Row],[QUANTIDADE]],0)</f>
        <v>0</v>
      </c>
    </row>
    <row r="2362" ht="15" hidden="1">
      <c r="A2362" s="7"/>
      <c r="B2362" s="84" t="s">
        <v>400</v>
      </c>
      <c r="C2362" s="75">
        <v>224048</v>
      </c>
      <c r="D2362" s="75">
        <v>50327</v>
      </c>
      <c r="E2362" s="85">
        <v>7896436650345</v>
      </c>
      <c r="F2362" s="86" t="s">
        <v>2733</v>
      </c>
      <c r="G2362" s="75" t="s">
        <v>12</v>
      </c>
      <c r="H2362" s="75">
        <v>3370</v>
      </c>
      <c r="I2362" s="87" t="s">
        <v>1551</v>
      </c>
      <c r="J2362" s="75" t="s">
        <v>2693</v>
      </c>
      <c r="K2362" s="88" t="s">
        <v>84</v>
      </c>
      <c r="L2362" s="88">
        <v>1</v>
      </c>
      <c r="M2362" s="88">
        <v>4</v>
      </c>
      <c r="N2362" s="75" t="s">
        <v>85</v>
      </c>
      <c r="O2362" s="75" t="s">
        <v>2694</v>
      </c>
      <c r="P2362" s="89"/>
      <c r="Q2362" s="90">
        <f>(17/100+7.6/100+1.65/100)*P2362</f>
        <v>0</v>
      </c>
      <c r="R2362" s="90"/>
      <c r="S2362" s="90"/>
      <c r="T2362" s="90"/>
      <c r="U2362" s="90"/>
      <c r="V2362" s="90">
        <f>+P2362-Q2362+R2362+S2362+T2362+U2362</f>
        <v>0</v>
      </c>
      <c r="W2362" s="91">
        <f>(1.02/100)</f>
        <v>1.02E-2</v>
      </c>
      <c r="X2362" s="91">
        <v>4.8E-3</v>
      </c>
      <c r="Y2362" s="91">
        <v>0.17</v>
      </c>
      <c r="Z2362" s="91">
        <v>1.65E-2</v>
      </c>
      <c r="AA2362" s="91">
        <v>7.6E-2</v>
      </c>
      <c r="AB2362" s="91">
        <f>SUM(W2362:AA2362)</f>
        <v>0.2775</v>
      </c>
      <c r="AC2362" s="75">
        <v>12</v>
      </c>
      <c r="AD2362" s="92">
        <f>IF(AL2362="","",+AC2362*AL2362)</f>
      </c>
      <c r="AE2362" s="93">
        <f>IF(AL2362="","",+AL2362*AB2362)</f>
      </c>
      <c r="AF2362" s="92">
        <f>IF(AL2362="","",+AL2362-AE2362)</f>
      </c>
      <c r="AG2362" s="93">
        <f>+V2362</f>
        <v>0</v>
      </c>
      <c r="AH2362" s="92">
        <f>IF(AF2362="","",+AF2362-AG2362)</f>
      </c>
      <c r="AI2362" s="92">
        <f>IF(AH2362="","",+AH2362*AC2362)</f>
      </c>
      <c r="AJ2362" s="93"/>
      <c r="AK2362" s="94">
        <v>0.33</v>
      </c>
      <c r="AL2362" s="93">
        <f>IF(V2362=0,"",V2362/(1-AB2362-AK2362))</f>
      </c>
      <c r="AM2362" s="95">
        <v>0.33</v>
      </c>
      <c r="AN2362" s="93">
        <f>IF(V2362=0,"",V2362/(1-AB2362-AM2362))</f>
      </c>
      <c r="AO2362" s="96">
        <v>1.2</v>
      </c>
      <c r="AP2362" s="93">
        <f>IF(BD!AJ2362="","",BD!AJ2362*BD!AO2362)</f>
      </c>
      <c r="AQ2362" s="91">
        <f>BD!AM2362/BD!AK2362-1</f>
        <v>0</v>
      </c>
      <c r="AR2362" s="91">
        <f>IF(BD!AN2362="","",IF(BD!AJ2362="","",BD!AN2362/BD!AJ2362-1))</f>
      </c>
      <c r="AS2362" s="91">
        <f>IF(BD!AN2362="","",IF(BD!AN2362&lt;BD!AL2362,"ABAIXO DA META","DENTRO DA META"))</f>
      </c>
      <c r="AT2362" s="91" t="str">
        <f>IF(BD!AJ2362="","EM ANÁLISE",IF(BD!AP2362&gt;=BD!AN2362,"GO", "NO GO"))</f>
        <v>EM ANÁLISE</v>
      </c>
      <c r="AU2362" s="97">
        <f>IF(AN2362="","",+BD!$AN2362-AJ2362)</f>
      </c>
      <c r="AV2362" s="98"/>
      <c r="AW2362" s="90">
        <f>BD!P2362*BD!AC2362</f>
        <v>0</v>
      </c>
      <c r="AX2362" s="90">
        <f>BD!V2362*BD!AC2362</f>
        <v>0</v>
      </c>
      <c r="AY2362" s="90">
        <f>IF(BD!AN2362="","",BD!AN2362*BD!AC2362)</f>
      </c>
      <c r="AZ2362" s="75" t="s">
        <v>123</v>
      </c>
      <c r="BA2362" s="75"/>
      <c r="BB2362" s="75"/>
      <c r="BC2362" s="75"/>
      <c r="BD2362" s="104"/>
      <c r="BE2362" s="104"/>
      <c r="BF2362" s="101"/>
      <c r="BG2362" s="101"/>
      <c r="BH2362" s="101"/>
      <c r="BI2362" s="101"/>
      <c r="BJ2362" s="101"/>
      <c r="BK2362" s="101"/>
      <c r="BL2362" s="101"/>
      <c r="BM2362" s="101"/>
      <c r="BN2362" s="101"/>
      <c r="BO2362" s="103"/>
      <c r="BP2362" s="101"/>
      <c r="BQ2362" s="101"/>
      <c r="BR2362" s="101"/>
      <c r="BS2362" s="101"/>
      <c r="BT2362" s="101"/>
      <c r="BU2362" s="101"/>
      <c r="BV2362" s="101"/>
      <c r="BW2362" s="101"/>
      <c r="BX2362" s="101"/>
      <c r="BY2362" s="101"/>
      <c r="BZ2362" s="101"/>
      <c r="CA2362" s="101"/>
      <c r="CB2362" s="101"/>
      <c r="CC2362" s="101"/>
      <c r="CD2362" s="101"/>
      <c r="CE2362" s="101"/>
      <c r="CF2362" s="101"/>
      <c r="CG2362" s="37" t="e">
        <f>VLOOKUP(Table_1[[#This Row],[EAN]],'[1]Planilha1'!$E:$R,13,0)</f>
        <v>#N/A</v>
      </c>
      <c r="CI2362" s="188">
        <f>IF(Table_1[[#This Row],[STATUS MERCADO]]="GO",Table_1[[#This Row],[M. BRUTA TOTAL]],0)</f>
        <v>0</v>
      </c>
      <c r="CJ2362" s="188">
        <f>IF(Table_1[[#This Row],[STATUS MERCADO]]="GO",Table_1[[#This Row],[PV UNIT. REALIZADO]]*Table_1[[#This Row],[QUANTIDADE]],0)</f>
        <v>0</v>
      </c>
    </row>
    <row r="2363" ht="15" hidden="1">
      <c r="A2363" s="7"/>
      <c r="B2363" s="84" t="s">
        <v>400</v>
      </c>
      <c r="C2363" s="75">
        <v>224049</v>
      </c>
      <c r="D2363" s="75">
        <v>50326</v>
      </c>
      <c r="E2363" s="85">
        <v>7896436650338</v>
      </c>
      <c r="F2363" s="86" t="s">
        <v>2734</v>
      </c>
      <c r="G2363" s="75" t="s">
        <v>12</v>
      </c>
      <c r="H2363" s="75">
        <v>3370</v>
      </c>
      <c r="I2363" s="87" t="s">
        <v>1551</v>
      </c>
      <c r="J2363" s="75" t="s">
        <v>2693</v>
      </c>
      <c r="K2363" s="88" t="s">
        <v>84</v>
      </c>
      <c r="L2363" s="88">
        <v>1</v>
      </c>
      <c r="M2363" s="88">
        <v>4</v>
      </c>
      <c r="N2363" s="75" t="s">
        <v>85</v>
      </c>
      <c r="O2363" s="75" t="s">
        <v>2694</v>
      </c>
      <c r="P2363" s="89"/>
      <c r="Q2363" s="90">
        <f>(17/100+7.6/100+1.65/100)*P2363</f>
        <v>0</v>
      </c>
      <c r="R2363" s="90"/>
      <c r="S2363" s="90"/>
      <c r="T2363" s="90"/>
      <c r="U2363" s="90"/>
      <c r="V2363" s="90">
        <f>+P2363-Q2363+R2363+S2363+T2363+U2363</f>
        <v>0</v>
      </c>
      <c r="W2363" s="91">
        <f>(1.02/100)</f>
        <v>1.02E-2</v>
      </c>
      <c r="X2363" s="91">
        <v>4.8E-3</v>
      </c>
      <c r="Y2363" s="91">
        <v>0.17</v>
      </c>
      <c r="Z2363" s="91">
        <v>1.65E-2</v>
      </c>
      <c r="AA2363" s="91">
        <v>7.6E-2</v>
      </c>
      <c r="AB2363" s="91">
        <f>SUM(W2363:AA2363)</f>
        <v>0.2775</v>
      </c>
      <c r="AC2363" s="75">
        <v>12</v>
      </c>
      <c r="AD2363" s="92">
        <f>IF(AL2363="","",+AC2363*AL2363)</f>
      </c>
      <c r="AE2363" s="93">
        <f>IF(AL2363="","",+AL2363*AB2363)</f>
      </c>
      <c r="AF2363" s="92">
        <f>IF(AL2363="","",+AL2363-AE2363)</f>
      </c>
      <c r="AG2363" s="93">
        <f>+V2363</f>
        <v>0</v>
      </c>
      <c r="AH2363" s="92">
        <f>IF(AF2363="","",+AF2363-AG2363)</f>
      </c>
      <c r="AI2363" s="92">
        <f>IF(AH2363="","",+AH2363*AC2363)</f>
      </c>
      <c r="AJ2363" s="93"/>
      <c r="AK2363" s="94">
        <v>0.33</v>
      </c>
      <c r="AL2363" s="93">
        <f>IF(V2363=0,"",V2363/(1-AB2363-AK2363))</f>
      </c>
      <c r="AM2363" s="95">
        <v>0.33</v>
      </c>
      <c r="AN2363" s="93">
        <f>IF(V2363=0,"",V2363/(1-AB2363-AM2363))</f>
      </c>
      <c r="AO2363" s="96">
        <v>1.2</v>
      </c>
      <c r="AP2363" s="93">
        <f>IF(BD!AJ2363="","",BD!AJ2363*BD!AO2363)</f>
      </c>
      <c r="AQ2363" s="91">
        <f>BD!AM2363/BD!AK2363-1</f>
        <v>0</v>
      </c>
      <c r="AR2363" s="91">
        <f>IF(BD!AN2363="","",IF(BD!AJ2363="","",BD!AN2363/BD!AJ2363-1))</f>
      </c>
      <c r="AS2363" s="91">
        <f>IF(BD!AN2363="","",IF(BD!AN2363&lt;BD!AL2363,"ABAIXO DA META","DENTRO DA META"))</f>
      </c>
      <c r="AT2363" s="91" t="str">
        <f>IF(BD!AJ2363="","EM ANÁLISE",IF(BD!AP2363&gt;=BD!AN2363,"GO", "NO GO"))</f>
        <v>EM ANÁLISE</v>
      </c>
      <c r="AU2363" s="97">
        <f>IF(AN2363="","",+BD!$AN2363-AJ2363)</f>
      </c>
      <c r="AV2363" s="98"/>
      <c r="AW2363" s="90">
        <f>BD!P2363*BD!AC2363</f>
        <v>0</v>
      </c>
      <c r="AX2363" s="90">
        <f>BD!V2363*BD!AC2363</f>
        <v>0</v>
      </c>
      <c r="AY2363" s="90">
        <f>IF(BD!AN2363="","",BD!AN2363*BD!AC2363)</f>
      </c>
      <c r="AZ2363" s="75" t="s">
        <v>123</v>
      </c>
      <c r="BA2363" s="75"/>
      <c r="BB2363" s="75"/>
      <c r="BC2363" s="75"/>
      <c r="BD2363" s="104"/>
      <c r="BE2363" s="104"/>
      <c r="BF2363" s="101"/>
      <c r="BG2363" s="101"/>
      <c r="BH2363" s="101"/>
      <c r="BI2363" s="101"/>
      <c r="BJ2363" s="101"/>
      <c r="BK2363" s="101"/>
      <c r="BL2363" s="101"/>
      <c r="BM2363" s="101"/>
      <c r="BN2363" s="101"/>
      <c r="BO2363" s="103"/>
      <c r="BP2363" s="101"/>
      <c r="BQ2363" s="101"/>
      <c r="BR2363" s="101"/>
      <c r="BS2363" s="101"/>
      <c r="BT2363" s="101"/>
      <c r="BU2363" s="101"/>
      <c r="BV2363" s="101"/>
      <c r="BW2363" s="101"/>
      <c r="BX2363" s="101"/>
      <c r="BY2363" s="101"/>
      <c r="BZ2363" s="101"/>
      <c r="CA2363" s="101"/>
      <c r="CB2363" s="101"/>
      <c r="CC2363" s="101"/>
      <c r="CD2363" s="101"/>
      <c r="CE2363" s="101"/>
      <c r="CF2363" s="101"/>
      <c r="CG2363" s="37" t="e">
        <f>VLOOKUP(Table_1[[#This Row],[EAN]],'[1]Planilha1'!$E:$R,13,0)</f>
        <v>#N/A</v>
      </c>
      <c r="CI2363" s="188">
        <f>IF(Table_1[[#This Row],[STATUS MERCADO]]="GO",Table_1[[#This Row],[M. BRUTA TOTAL]],0)</f>
        <v>0</v>
      </c>
      <c r="CJ2363" s="188">
        <f>IF(Table_1[[#This Row],[STATUS MERCADO]]="GO",Table_1[[#This Row],[PV UNIT. REALIZADO]]*Table_1[[#This Row],[QUANTIDADE]],0)</f>
        <v>0</v>
      </c>
    </row>
    <row r="2364" ht="15" hidden="1">
      <c r="A2364" s="7"/>
      <c r="B2364" s="84" t="s">
        <v>2735</v>
      </c>
      <c r="C2364" s="75">
        <v>220430</v>
      </c>
      <c r="D2364" s="75"/>
      <c r="E2364" s="85">
        <v>7896006748731</v>
      </c>
      <c r="F2364" s="86" t="s">
        <v>2759</v>
      </c>
      <c r="G2364" s="75" t="s">
        <v>21</v>
      </c>
      <c r="H2364" s="75">
        <v>1410</v>
      </c>
      <c r="I2364" s="87" t="s">
        <v>2749</v>
      </c>
      <c r="J2364" s="75" t="s">
        <v>2750</v>
      </c>
      <c r="K2364" s="88" t="s">
        <v>84</v>
      </c>
      <c r="L2364" s="88">
        <v>12</v>
      </c>
      <c r="M2364" s="88">
        <v>0</v>
      </c>
      <c r="N2364" s="75" t="s">
        <v>85</v>
      </c>
      <c r="O2364" s="75"/>
      <c r="P2364" s="106"/>
      <c r="Q2364" s="90">
        <f>(17/100+7.6/100+1.65/100)*P2364</f>
        <v>0</v>
      </c>
      <c r="R2364" s="104"/>
      <c r="S2364" s="104"/>
      <c r="T2364" s="104"/>
      <c r="U2364" s="104"/>
      <c r="V2364" s="90">
        <f>+P2364-Q2364+R2364+S2364+T2364+U2364</f>
        <v>0</v>
      </c>
      <c r="W2364" s="91">
        <f>(1.02/100)</f>
        <v>1.02E-2</v>
      </c>
      <c r="X2364" s="91">
        <v>4.8E-3</v>
      </c>
      <c r="Y2364" s="91">
        <v>0.17</v>
      </c>
      <c r="Z2364" s="91">
        <v>1.65E-2</v>
      </c>
      <c r="AA2364" s="91">
        <v>7.6E-2</v>
      </c>
      <c r="AB2364" s="91">
        <f>SUM(W2364:AA2364)</f>
        <v>0.2775</v>
      </c>
      <c r="AC2364" s="75">
        <v>12</v>
      </c>
      <c r="AD2364" s="92">
        <f>IF(AL2364="","",+AC2364*AL2364)</f>
      </c>
      <c r="AE2364" s="93">
        <f>IF(AL2364="","",+AL2364*AB2364)</f>
      </c>
      <c r="AF2364" s="92">
        <f>IF(AL2364="","",+AL2364-AE2364)</f>
      </c>
      <c r="AG2364" s="93">
        <f>+V2364</f>
        <v>0</v>
      </c>
      <c r="AH2364" s="92">
        <f>IF(AF2364="","",+AF2364-AG2364)</f>
      </c>
      <c r="AI2364" s="92">
        <f>IF(AH2364="","",+AH2364*AC2364)</f>
      </c>
      <c r="AJ2364" s="93"/>
      <c r="AK2364" s="94">
        <v>0.33</v>
      </c>
      <c r="AL2364" s="93">
        <f>IF(V2364=0,"",V2364/(1-AB2364-AK2364))</f>
      </c>
      <c r="AM2364" s="95">
        <v>0.33</v>
      </c>
      <c r="AN2364" s="93">
        <f>IF(V2364=0,"",V2364/(1-AB2364-AM2364))</f>
      </c>
      <c r="AO2364" s="96">
        <v>1.2</v>
      </c>
      <c r="AP2364" s="93">
        <f>IF(BD!AJ2364="","",BD!AJ2364*BD!AO2364)</f>
      </c>
      <c r="AQ2364" s="91">
        <f>BD!AM2364/BD!AK2364-1</f>
        <v>0</v>
      </c>
      <c r="AR2364" s="91">
        <f>IF(BD!AN2364="","",IF(BD!AJ2364="","",BD!AN2364/BD!AJ2364-1))</f>
      </c>
      <c r="AS2364" s="91">
        <f>IF(BD!AN2364="","",IF(BD!AN2364&lt;BD!AL2364,"ABAIXO DA META","DENTRO DA META"))</f>
      </c>
      <c r="AT2364" s="91" t="str">
        <f>IF(BD!AJ2364="","EM ANÁLISE",IF(BD!AP2364&gt;=BD!AN2364,"GO", "NO GO"))</f>
        <v>EM ANÁLISE</v>
      </c>
      <c r="AU2364" s="97">
        <f>IF(AN2364="","",+BD!$AN2364-AJ2364)</f>
      </c>
      <c r="AV2364" s="98"/>
      <c r="AW2364" s="90">
        <f>BD!P2364*BD!AC2364</f>
        <v>0</v>
      </c>
      <c r="AX2364" s="90">
        <f>BD!V2364*BD!AC2364</f>
        <v>0</v>
      </c>
      <c r="AY2364" s="90">
        <f>IF(BD!AN2364="","",BD!AN2364*BD!AC2364)</f>
      </c>
      <c r="AZ2364" s="75" t="s">
        <v>123</v>
      </c>
      <c r="BA2364" s="75" t="s">
        <v>124</v>
      </c>
      <c r="BB2364" s="75">
        <v>1</v>
      </c>
      <c r="BC2364" s="75" t="s">
        <v>2739</v>
      </c>
      <c r="BD2364" s="104"/>
      <c r="BE2364" s="104"/>
      <c r="BF2364" s="101"/>
      <c r="BG2364" s="101"/>
      <c r="BH2364" s="101"/>
      <c r="BI2364" s="101"/>
      <c r="BJ2364" s="101"/>
      <c r="BK2364" s="101"/>
      <c r="BL2364" s="101"/>
      <c r="BM2364" s="101"/>
      <c r="BN2364" s="101"/>
      <c r="BO2364" s="103"/>
      <c r="BP2364" s="101"/>
      <c r="BQ2364" s="101"/>
      <c r="BR2364" s="101"/>
      <c r="BS2364" s="101"/>
      <c r="BT2364" s="101"/>
      <c r="BU2364" s="101"/>
      <c r="BV2364" s="101"/>
      <c r="BW2364" s="101"/>
      <c r="BX2364" s="101"/>
      <c r="BY2364" s="101"/>
      <c r="BZ2364" s="101"/>
      <c r="CA2364" s="101"/>
      <c r="CB2364" s="101"/>
      <c r="CC2364" s="101"/>
      <c r="CD2364" s="101"/>
      <c r="CE2364" s="101"/>
      <c r="CF2364" s="101"/>
      <c r="CG2364" s="37" t="e">
        <f>VLOOKUP(Table_1[[#This Row],[EAN]],'[1]Planilha1'!$E:$R,13,0)</f>
        <v>#N/A</v>
      </c>
      <c r="CI2364" s="188">
        <f>IF(Table_1[[#This Row],[STATUS MERCADO]]="GO",Table_1[[#This Row],[M. BRUTA TOTAL]],0)</f>
        <v>0</v>
      </c>
      <c r="CJ2364" s="188">
        <f>IF(Table_1[[#This Row],[STATUS MERCADO]]="GO",Table_1[[#This Row],[PV UNIT. REALIZADO]]*Table_1[[#This Row],[QUANTIDADE]],0)</f>
        <v>0</v>
      </c>
    </row>
    <row r="2365" ht="15" hidden="1">
      <c r="A2365" s="7"/>
      <c r="B2365" s="84" t="s">
        <v>2735</v>
      </c>
      <c r="C2365" s="75">
        <v>220433</v>
      </c>
      <c r="D2365" s="75"/>
      <c r="E2365" s="85">
        <v>7896006748939</v>
      </c>
      <c r="F2365" s="86" t="s">
        <v>2760</v>
      </c>
      <c r="G2365" s="75" t="s">
        <v>21</v>
      </c>
      <c r="H2365" s="75">
        <v>1410</v>
      </c>
      <c r="I2365" s="87" t="s">
        <v>2749</v>
      </c>
      <c r="J2365" s="75" t="s">
        <v>2750</v>
      </c>
      <c r="K2365" s="88" t="s">
        <v>84</v>
      </c>
      <c r="L2365" s="88">
        <v>12</v>
      </c>
      <c r="M2365" s="88">
        <v>0</v>
      </c>
      <c r="N2365" s="75" t="s">
        <v>85</v>
      </c>
      <c r="O2365" s="75"/>
      <c r="P2365" s="106"/>
      <c r="Q2365" s="90">
        <f>(17/100+7.6/100+1.65/100)*P2365</f>
        <v>0</v>
      </c>
      <c r="R2365" s="104"/>
      <c r="S2365" s="104"/>
      <c r="T2365" s="104"/>
      <c r="U2365" s="104"/>
      <c r="V2365" s="90">
        <f>+P2365-Q2365+R2365+S2365+T2365+U2365</f>
        <v>0</v>
      </c>
      <c r="W2365" s="91">
        <f>(1.02/100)</f>
        <v>1.02E-2</v>
      </c>
      <c r="X2365" s="91">
        <v>4.8E-3</v>
      </c>
      <c r="Y2365" s="91">
        <v>0.17</v>
      </c>
      <c r="Z2365" s="91">
        <v>1.65E-2</v>
      </c>
      <c r="AA2365" s="91">
        <v>7.6E-2</v>
      </c>
      <c r="AB2365" s="91">
        <f>SUM(W2365:AA2365)</f>
        <v>0.2775</v>
      </c>
      <c r="AC2365" s="75">
        <v>12</v>
      </c>
      <c r="AD2365" s="92">
        <f>IF(AL2365="","",+AC2365*AL2365)</f>
      </c>
      <c r="AE2365" s="93">
        <f>IF(AL2365="","",+AL2365*AB2365)</f>
      </c>
      <c r="AF2365" s="92">
        <f>IF(AL2365="","",+AL2365-AE2365)</f>
      </c>
      <c r="AG2365" s="93">
        <f>+V2365</f>
        <v>0</v>
      </c>
      <c r="AH2365" s="92">
        <f>IF(AF2365="","",+AF2365-AG2365)</f>
      </c>
      <c r="AI2365" s="92">
        <f>IF(AH2365="","",+AH2365*AC2365)</f>
      </c>
      <c r="AJ2365" s="93"/>
      <c r="AK2365" s="94">
        <v>0.33</v>
      </c>
      <c r="AL2365" s="93">
        <f>IF(V2365=0,"",V2365/(1-AB2365-AK2365))</f>
      </c>
      <c r="AM2365" s="95">
        <v>0.33</v>
      </c>
      <c r="AN2365" s="93">
        <f>IF(V2365=0,"",V2365/(1-AB2365-AM2365))</f>
      </c>
      <c r="AO2365" s="96">
        <v>1.2</v>
      </c>
      <c r="AP2365" s="93">
        <f>IF(BD!AJ2365="","",BD!AJ2365*BD!AO2365)</f>
      </c>
      <c r="AQ2365" s="91">
        <f>BD!AM2365/BD!AK2365-1</f>
        <v>0</v>
      </c>
      <c r="AR2365" s="91">
        <f>IF(BD!AN2365="","",IF(BD!AJ2365="","",BD!AN2365/BD!AJ2365-1))</f>
      </c>
      <c r="AS2365" s="91">
        <f>IF(BD!AN2365="","",IF(BD!AN2365&lt;BD!AL2365,"ABAIXO DA META","DENTRO DA META"))</f>
      </c>
      <c r="AT2365" s="91" t="str">
        <f>IF(BD!AJ2365="","EM ANÁLISE",IF(BD!AP2365&gt;=BD!AN2365,"GO", "NO GO"))</f>
        <v>EM ANÁLISE</v>
      </c>
      <c r="AU2365" s="97">
        <f>IF(AN2365="","",+BD!$AN2365-AJ2365)</f>
      </c>
      <c r="AV2365" s="98"/>
      <c r="AW2365" s="90">
        <f>BD!P2365*BD!AC2365</f>
        <v>0</v>
      </c>
      <c r="AX2365" s="90">
        <f>BD!V2365*BD!AC2365</f>
        <v>0</v>
      </c>
      <c r="AY2365" s="90">
        <f>IF(BD!AN2365="","",BD!AN2365*BD!AC2365)</f>
      </c>
      <c r="AZ2365" s="75" t="s">
        <v>123</v>
      </c>
      <c r="BA2365" s="75" t="s">
        <v>124</v>
      </c>
      <c r="BB2365" s="75">
        <v>1</v>
      </c>
      <c r="BC2365" s="75" t="s">
        <v>2739</v>
      </c>
      <c r="BD2365" s="104"/>
      <c r="BE2365" s="104"/>
      <c r="BF2365" s="101"/>
      <c r="BG2365" s="101"/>
      <c r="BH2365" s="101"/>
      <c r="BI2365" s="101"/>
      <c r="BJ2365" s="101"/>
      <c r="BK2365" s="101"/>
      <c r="BL2365" s="101"/>
      <c r="BM2365" s="101"/>
      <c r="BN2365" s="101"/>
      <c r="BO2365" s="103"/>
      <c r="BP2365" s="101"/>
      <c r="BQ2365" s="101"/>
      <c r="BR2365" s="101"/>
      <c r="BS2365" s="101"/>
      <c r="BT2365" s="101"/>
      <c r="BU2365" s="101"/>
      <c r="BV2365" s="101"/>
      <c r="BW2365" s="101"/>
      <c r="BX2365" s="101"/>
      <c r="BY2365" s="101"/>
      <c r="BZ2365" s="101"/>
      <c r="CA2365" s="101"/>
      <c r="CB2365" s="101"/>
      <c r="CC2365" s="101"/>
      <c r="CD2365" s="101"/>
      <c r="CE2365" s="101"/>
      <c r="CF2365" s="101"/>
      <c r="CG2365" s="37" t="e">
        <f>VLOOKUP(Table_1[[#This Row],[EAN]],'[1]Planilha1'!$E:$R,13,0)</f>
        <v>#N/A</v>
      </c>
      <c r="CI2365" s="188">
        <f>IF(Table_1[[#This Row],[STATUS MERCADO]]="GO",Table_1[[#This Row],[M. BRUTA TOTAL]],0)</f>
        <v>0</v>
      </c>
      <c r="CJ2365" s="188">
        <f>IF(Table_1[[#This Row],[STATUS MERCADO]]="GO",Table_1[[#This Row],[PV UNIT. REALIZADO]]*Table_1[[#This Row],[QUANTIDADE]],0)</f>
        <v>0</v>
      </c>
    </row>
    <row r="2366" ht="15" hidden="1">
      <c r="A2366" s="7"/>
      <c r="B2366" s="84" t="s">
        <v>2735</v>
      </c>
      <c r="C2366" s="75">
        <v>220435</v>
      </c>
      <c r="D2366" s="75"/>
      <c r="E2366" s="85">
        <v>7896006750710</v>
      </c>
      <c r="F2366" s="86" t="s">
        <v>2764</v>
      </c>
      <c r="G2366" s="75" t="s">
        <v>21</v>
      </c>
      <c r="H2366" s="75">
        <v>1290</v>
      </c>
      <c r="I2366" s="87" t="s">
        <v>2765</v>
      </c>
      <c r="J2366" s="75" t="s">
        <v>2766</v>
      </c>
      <c r="K2366" s="88" t="s">
        <v>84</v>
      </c>
      <c r="L2366" s="88">
        <v>12</v>
      </c>
      <c r="M2366" s="88">
        <v>0</v>
      </c>
      <c r="N2366" s="75" t="s">
        <v>85</v>
      </c>
      <c r="O2366" s="75"/>
      <c r="P2366" s="106"/>
      <c r="Q2366" s="90">
        <f>(17/100+7.6/100+1.65/100)*P2366</f>
        <v>0</v>
      </c>
      <c r="R2366" s="104"/>
      <c r="S2366" s="104"/>
      <c r="T2366" s="104"/>
      <c r="U2366" s="104"/>
      <c r="V2366" s="90">
        <f>+P2366-Q2366+R2366+S2366+T2366+U2366</f>
        <v>0</v>
      </c>
      <c r="W2366" s="91">
        <f>(1.02/100)</f>
        <v>1.02E-2</v>
      </c>
      <c r="X2366" s="91">
        <v>4.8E-3</v>
      </c>
      <c r="Y2366" s="91">
        <v>0.17</v>
      </c>
      <c r="Z2366" s="91">
        <v>1.65E-2</v>
      </c>
      <c r="AA2366" s="91">
        <v>7.6E-2</v>
      </c>
      <c r="AB2366" s="91">
        <f>SUM(W2366:AA2366)</f>
        <v>0.2775</v>
      </c>
      <c r="AC2366" s="75">
        <v>12</v>
      </c>
      <c r="AD2366" s="92">
        <f>IF(AL2366="","",+AC2366*AL2366)</f>
      </c>
      <c r="AE2366" s="93">
        <f>IF(AL2366="","",+AL2366*AB2366)</f>
      </c>
      <c r="AF2366" s="92">
        <f>IF(AL2366="","",+AL2366-AE2366)</f>
      </c>
      <c r="AG2366" s="93">
        <f>+V2366</f>
        <v>0</v>
      </c>
      <c r="AH2366" s="92">
        <f>IF(AF2366="","",+AF2366-AG2366)</f>
      </c>
      <c r="AI2366" s="92">
        <f>IF(AH2366="","",+AH2366*AC2366)</f>
      </c>
      <c r="AJ2366" s="93"/>
      <c r="AK2366" s="94">
        <v>0.33</v>
      </c>
      <c r="AL2366" s="93">
        <f>IF(V2366=0,"",V2366/(1-AB2366-AK2366))</f>
      </c>
      <c r="AM2366" s="95">
        <v>0.33</v>
      </c>
      <c r="AN2366" s="93">
        <f>IF(V2366=0,"",V2366/(1-AB2366-AM2366))</f>
      </c>
      <c r="AO2366" s="96">
        <v>1.2</v>
      </c>
      <c r="AP2366" s="93">
        <f>IF(BD!AJ2366="","",BD!AJ2366*BD!AO2366)</f>
      </c>
      <c r="AQ2366" s="91">
        <f>BD!AM2366/BD!AK2366-1</f>
        <v>0</v>
      </c>
      <c r="AR2366" s="91">
        <f>IF(BD!AN2366="","",IF(BD!AJ2366="","",BD!AN2366/BD!AJ2366-1))</f>
      </c>
      <c r="AS2366" s="91">
        <f>IF(BD!AN2366="","",IF(BD!AN2366&lt;BD!AL2366,"ABAIXO DA META","DENTRO DA META"))</f>
      </c>
      <c r="AT2366" s="91" t="str">
        <f>IF(BD!AJ2366="","EM ANÁLISE",IF(BD!AP2366&gt;=BD!AN2366,"GO", "NO GO"))</f>
        <v>EM ANÁLISE</v>
      </c>
      <c r="AU2366" s="97">
        <f>IF(AN2366="","",+BD!$AN2366-AJ2366)</f>
      </c>
      <c r="AV2366" s="98"/>
      <c r="AW2366" s="90">
        <f>BD!P2366*BD!AC2366</f>
        <v>0</v>
      </c>
      <c r="AX2366" s="90">
        <f>BD!V2366*BD!AC2366</f>
        <v>0</v>
      </c>
      <c r="AY2366" s="90">
        <f>IF(BD!AN2366="","",BD!AN2366*BD!AC2366)</f>
      </c>
      <c r="AZ2366" s="75" t="s">
        <v>123</v>
      </c>
      <c r="BA2366" s="75" t="s">
        <v>124</v>
      </c>
      <c r="BB2366" s="75">
        <v>1</v>
      </c>
      <c r="BC2366" s="75" t="s">
        <v>2739</v>
      </c>
      <c r="BD2366" s="104"/>
      <c r="BE2366" s="104"/>
      <c r="BF2366" s="101"/>
      <c r="BG2366" s="101"/>
      <c r="BH2366" s="101"/>
      <c r="BI2366" s="101"/>
      <c r="BJ2366" s="101"/>
      <c r="BK2366" s="101"/>
      <c r="BL2366" s="101"/>
      <c r="BM2366" s="101"/>
      <c r="BN2366" s="101"/>
      <c r="BO2366" s="103"/>
      <c r="BP2366" s="101"/>
      <c r="BQ2366" s="101"/>
      <c r="BR2366" s="101"/>
      <c r="BS2366" s="101"/>
      <c r="BT2366" s="101"/>
      <c r="BU2366" s="101"/>
      <c r="BV2366" s="101"/>
      <c r="BW2366" s="101"/>
      <c r="BX2366" s="101"/>
      <c r="BY2366" s="101"/>
      <c r="BZ2366" s="101"/>
      <c r="CA2366" s="101"/>
      <c r="CB2366" s="101"/>
      <c r="CC2366" s="101"/>
      <c r="CD2366" s="101"/>
      <c r="CE2366" s="101"/>
      <c r="CF2366" s="101"/>
      <c r="CG2366" s="37" t="e">
        <f>VLOOKUP(Table_1[[#This Row],[EAN]],'[1]Planilha1'!$E:$R,13,0)</f>
        <v>#N/A</v>
      </c>
      <c r="CI2366" s="188">
        <f>IF(Table_1[[#This Row],[STATUS MERCADO]]="GO",Table_1[[#This Row],[M. BRUTA TOTAL]],0)</f>
        <v>0</v>
      </c>
      <c r="CJ2366" s="188">
        <f>IF(Table_1[[#This Row],[STATUS MERCADO]]="GO",Table_1[[#This Row],[PV UNIT. REALIZADO]]*Table_1[[#This Row],[QUANTIDADE]],0)</f>
        <v>0</v>
      </c>
    </row>
    <row r="2367" ht="15" hidden="1">
      <c r="A2367" s="7"/>
      <c r="B2367" s="84" t="s">
        <v>2735</v>
      </c>
      <c r="C2367" s="75">
        <v>220438</v>
      </c>
      <c r="D2367" s="75"/>
      <c r="E2367" s="85">
        <v>7896006791843</v>
      </c>
      <c r="F2367" s="86" t="s">
        <v>2771</v>
      </c>
      <c r="G2367" s="75" t="s">
        <v>11</v>
      </c>
      <c r="H2367" s="75">
        <v>1610</v>
      </c>
      <c r="I2367" s="87" t="s">
        <v>2762</v>
      </c>
      <c r="J2367" s="75" t="s">
        <v>2770</v>
      </c>
      <c r="K2367" s="88" t="s">
        <v>84</v>
      </c>
      <c r="L2367" s="88">
        <v>50</v>
      </c>
      <c r="M2367" s="88">
        <v>0</v>
      </c>
      <c r="N2367" s="75" t="s">
        <v>85</v>
      </c>
      <c r="O2367" s="75"/>
      <c r="P2367" s="106"/>
      <c r="Q2367" s="90">
        <f>(17/100+7.6/100+1.65/100)*P2367</f>
        <v>0</v>
      </c>
      <c r="R2367" s="104"/>
      <c r="S2367" s="104"/>
      <c r="T2367" s="104"/>
      <c r="U2367" s="104"/>
      <c r="V2367" s="90">
        <f>+P2367-Q2367+R2367+S2367+T2367+U2367</f>
        <v>0</v>
      </c>
      <c r="W2367" s="91">
        <f>(1.02/100)</f>
        <v>1.02E-2</v>
      </c>
      <c r="X2367" s="91">
        <v>4.8E-3</v>
      </c>
      <c r="Y2367" s="91">
        <v>0.17</v>
      </c>
      <c r="Z2367" s="91">
        <v>1.65E-2</v>
      </c>
      <c r="AA2367" s="91">
        <v>7.6E-2</v>
      </c>
      <c r="AB2367" s="91">
        <f>SUM(W2367:AA2367)</f>
        <v>0.2775</v>
      </c>
      <c r="AC2367" s="75">
        <v>12</v>
      </c>
      <c r="AD2367" s="92">
        <f>IF(AL2367="","",+AC2367*AL2367)</f>
      </c>
      <c r="AE2367" s="93">
        <f>IF(AL2367="","",+AL2367*AB2367)</f>
      </c>
      <c r="AF2367" s="92">
        <f>IF(AL2367="","",+AL2367-AE2367)</f>
      </c>
      <c r="AG2367" s="93">
        <f>+V2367</f>
        <v>0</v>
      </c>
      <c r="AH2367" s="92">
        <f>IF(AF2367="","",+AF2367-AG2367)</f>
      </c>
      <c r="AI2367" s="92">
        <f>IF(AH2367="","",+AH2367*AC2367)</f>
      </c>
      <c r="AJ2367" s="93"/>
      <c r="AK2367" s="94">
        <v>0.33</v>
      </c>
      <c r="AL2367" s="93">
        <f>IF(V2367=0,"",V2367/(1-AB2367-AK2367))</f>
      </c>
      <c r="AM2367" s="95">
        <v>0.33</v>
      </c>
      <c r="AN2367" s="93">
        <f>IF(V2367=0,"",V2367/(1-AB2367-AM2367))</f>
      </c>
      <c r="AO2367" s="96">
        <v>1.2</v>
      </c>
      <c r="AP2367" s="93">
        <f>IF(BD!AJ2367="","",BD!AJ2367*BD!AO2367)</f>
      </c>
      <c r="AQ2367" s="91">
        <f>BD!AM2367/BD!AK2367-1</f>
        <v>0</v>
      </c>
      <c r="AR2367" s="91">
        <f>IF(BD!AN2367="","",IF(BD!AJ2367="","",BD!AN2367/BD!AJ2367-1))</f>
      </c>
      <c r="AS2367" s="91">
        <f>IF(BD!AN2367="","",IF(BD!AN2367&lt;BD!AL2367,"ABAIXO DA META","DENTRO DA META"))</f>
      </c>
      <c r="AT2367" s="91" t="str">
        <f>IF(BD!AJ2367="","EM ANÁLISE",IF(BD!AP2367&gt;=BD!AN2367,"GO", "NO GO"))</f>
        <v>EM ANÁLISE</v>
      </c>
      <c r="AU2367" s="97">
        <f>IF(AN2367="","",+BD!$AN2367-AJ2367)</f>
      </c>
      <c r="AV2367" s="98"/>
      <c r="AW2367" s="90">
        <f>BD!P2367*BD!AC2367</f>
        <v>0</v>
      </c>
      <c r="AX2367" s="90">
        <f>BD!V2367*BD!AC2367</f>
        <v>0</v>
      </c>
      <c r="AY2367" s="90">
        <f>IF(BD!AN2367="","",BD!AN2367*BD!AC2367)</f>
      </c>
      <c r="AZ2367" s="75" t="s">
        <v>123</v>
      </c>
      <c r="BA2367" s="75" t="s">
        <v>124</v>
      </c>
      <c r="BB2367" s="75">
        <v>1</v>
      </c>
      <c r="BC2367" s="75" t="s">
        <v>2739</v>
      </c>
      <c r="BD2367" s="104"/>
      <c r="BE2367" s="104"/>
      <c r="BF2367" s="101"/>
      <c r="BG2367" s="101"/>
      <c r="BH2367" s="101"/>
      <c r="BI2367" s="101"/>
      <c r="BJ2367" s="101"/>
      <c r="BK2367" s="101"/>
      <c r="BL2367" s="101"/>
      <c r="BM2367" s="101"/>
      <c r="BN2367" s="101"/>
      <c r="BO2367" s="103"/>
      <c r="BP2367" s="101"/>
      <c r="BQ2367" s="101"/>
      <c r="BR2367" s="101"/>
      <c r="BS2367" s="101"/>
      <c r="BT2367" s="101"/>
      <c r="BU2367" s="101"/>
      <c r="BV2367" s="101"/>
      <c r="BW2367" s="101"/>
      <c r="BX2367" s="101"/>
      <c r="BY2367" s="101"/>
      <c r="BZ2367" s="101"/>
      <c r="CA2367" s="101"/>
      <c r="CB2367" s="101"/>
      <c r="CC2367" s="101"/>
      <c r="CD2367" s="101"/>
      <c r="CE2367" s="101"/>
      <c r="CF2367" s="101"/>
      <c r="CG2367" s="37" t="e">
        <f>VLOOKUP(Table_1[[#This Row],[EAN]],'[1]Planilha1'!$E:$R,13,0)</f>
        <v>#N/A</v>
      </c>
      <c r="CI2367" s="188">
        <f>IF(Table_1[[#This Row],[STATUS MERCADO]]="GO",Table_1[[#This Row],[M. BRUTA TOTAL]],0)</f>
        <v>0</v>
      </c>
      <c r="CJ2367" s="188">
        <f>IF(Table_1[[#This Row],[STATUS MERCADO]]="GO",Table_1[[#This Row],[PV UNIT. REALIZADO]]*Table_1[[#This Row],[QUANTIDADE]],0)</f>
        <v>0</v>
      </c>
    </row>
    <row r="2368" ht="15" hidden="1">
      <c r="A2368" s="7"/>
      <c r="B2368" s="84" t="s">
        <v>2735</v>
      </c>
      <c r="C2368" s="75">
        <v>220469</v>
      </c>
      <c r="D2368" s="75"/>
      <c r="E2368" s="85">
        <v>7896006715184</v>
      </c>
      <c r="F2368" s="86" t="s">
        <v>2799</v>
      </c>
      <c r="G2368" s="75" t="s">
        <v>11</v>
      </c>
      <c r="H2368" s="75">
        <v>1610</v>
      </c>
      <c r="I2368" s="87" t="s">
        <v>2762</v>
      </c>
      <c r="J2368" s="75" t="s">
        <v>478</v>
      </c>
      <c r="K2368" s="88" t="s">
        <v>84</v>
      </c>
      <c r="L2368" s="88">
        <v>18</v>
      </c>
      <c r="M2368" s="88">
        <v>0</v>
      </c>
      <c r="N2368" s="75" t="s">
        <v>85</v>
      </c>
      <c r="O2368" s="75"/>
      <c r="P2368" s="106"/>
      <c r="Q2368" s="90">
        <f>(17/100+7.6/100+1.65/100)*P2368</f>
        <v>0</v>
      </c>
      <c r="R2368" s="104"/>
      <c r="S2368" s="104"/>
      <c r="T2368" s="104"/>
      <c r="U2368" s="104"/>
      <c r="V2368" s="90">
        <f>+P2368-Q2368+R2368+S2368+T2368+U2368</f>
        <v>0</v>
      </c>
      <c r="W2368" s="91">
        <f>(1.02/100)</f>
        <v>1.02E-2</v>
      </c>
      <c r="X2368" s="91">
        <v>4.8E-3</v>
      </c>
      <c r="Y2368" s="91">
        <v>0.17</v>
      </c>
      <c r="Z2368" s="91">
        <v>1.65E-2</v>
      </c>
      <c r="AA2368" s="91">
        <v>7.6E-2</v>
      </c>
      <c r="AB2368" s="91">
        <f>SUM(W2368:AA2368)</f>
        <v>0.2775</v>
      </c>
      <c r="AC2368" s="75">
        <v>12</v>
      </c>
      <c r="AD2368" s="92">
        <f>IF(AL2368="","",+AC2368*AL2368)</f>
      </c>
      <c r="AE2368" s="93">
        <f>IF(AL2368="","",+AL2368*AB2368)</f>
      </c>
      <c r="AF2368" s="92">
        <f>IF(AL2368="","",+AL2368-AE2368)</f>
      </c>
      <c r="AG2368" s="93">
        <f>+V2368</f>
        <v>0</v>
      </c>
      <c r="AH2368" s="92">
        <f>IF(AF2368="","",+AF2368-AG2368)</f>
      </c>
      <c r="AI2368" s="92">
        <f>IF(AH2368="","",+AH2368*AC2368)</f>
      </c>
      <c r="AJ2368" s="93"/>
      <c r="AK2368" s="94">
        <v>0.33</v>
      </c>
      <c r="AL2368" s="93">
        <f>IF(V2368=0,"",V2368/(1-AB2368-AK2368))</f>
      </c>
      <c r="AM2368" s="95">
        <v>0.33</v>
      </c>
      <c r="AN2368" s="93">
        <f>IF(V2368=0,"",V2368/(1-AB2368-AM2368))</f>
      </c>
      <c r="AO2368" s="96">
        <v>1.2</v>
      </c>
      <c r="AP2368" s="93">
        <f>IF(BD!AJ2368="","",BD!AJ2368*BD!AO2368)</f>
      </c>
      <c r="AQ2368" s="91">
        <f>BD!AM2368/BD!AK2368-1</f>
        <v>0</v>
      </c>
      <c r="AR2368" s="91">
        <f>IF(BD!AN2368="","",IF(BD!AJ2368="","",BD!AN2368/BD!AJ2368-1))</f>
      </c>
      <c r="AS2368" s="91">
        <f>IF(BD!AN2368="","",IF(BD!AN2368&lt;BD!AL2368,"ABAIXO DA META","DENTRO DA META"))</f>
      </c>
      <c r="AT2368" s="91" t="str">
        <f>IF(BD!AJ2368="","EM ANÁLISE",IF(BD!AP2368&gt;=BD!AN2368,"GO", "NO GO"))</f>
        <v>EM ANÁLISE</v>
      </c>
      <c r="AU2368" s="97">
        <f>IF(AN2368="","",+BD!$AN2368-AJ2368)</f>
      </c>
      <c r="AV2368" s="98"/>
      <c r="AW2368" s="90">
        <f>BD!P2368*BD!AC2368</f>
        <v>0</v>
      </c>
      <c r="AX2368" s="90">
        <f>BD!V2368*BD!AC2368</f>
        <v>0</v>
      </c>
      <c r="AY2368" s="90">
        <f>IF(BD!AN2368="","",BD!AN2368*BD!AC2368)</f>
      </c>
      <c r="AZ2368" s="75" t="s">
        <v>123</v>
      </c>
      <c r="BA2368" s="75" t="s">
        <v>124</v>
      </c>
      <c r="BB2368" s="75">
        <v>1</v>
      </c>
      <c r="BC2368" s="75" t="s">
        <v>2739</v>
      </c>
      <c r="BD2368" s="104"/>
      <c r="BE2368" s="104"/>
      <c r="BF2368" s="101"/>
      <c r="BG2368" s="101"/>
      <c r="BH2368" s="101"/>
      <c r="BI2368" s="101"/>
      <c r="BJ2368" s="101"/>
      <c r="BK2368" s="101"/>
      <c r="BL2368" s="101"/>
      <c r="BM2368" s="101"/>
      <c r="BN2368" s="101"/>
      <c r="BO2368" s="103"/>
      <c r="BP2368" s="101"/>
      <c r="BQ2368" s="101"/>
      <c r="BR2368" s="101"/>
      <c r="BS2368" s="101"/>
      <c r="BT2368" s="101"/>
      <c r="BU2368" s="101"/>
      <c r="BV2368" s="101"/>
      <c r="BW2368" s="101"/>
      <c r="BX2368" s="101"/>
      <c r="BY2368" s="101"/>
      <c r="BZ2368" s="101"/>
      <c r="CA2368" s="101"/>
      <c r="CB2368" s="101"/>
      <c r="CC2368" s="101"/>
      <c r="CD2368" s="101"/>
      <c r="CE2368" s="101"/>
      <c r="CF2368" s="101"/>
      <c r="CG2368" s="37" t="e">
        <f>VLOOKUP(Table_1[[#This Row],[EAN]],'[1]Planilha1'!$E:$R,13,0)</f>
        <v>#N/A</v>
      </c>
      <c r="CI2368" s="188">
        <f>IF(Table_1[[#This Row],[STATUS MERCADO]]="GO",Table_1[[#This Row],[M. BRUTA TOTAL]],0)</f>
        <v>0</v>
      </c>
      <c r="CJ2368" s="188">
        <f>IF(Table_1[[#This Row],[STATUS MERCADO]]="GO",Table_1[[#This Row],[PV UNIT. REALIZADO]]*Table_1[[#This Row],[QUANTIDADE]],0)</f>
        <v>0</v>
      </c>
    </row>
    <row r="2369" ht="15" hidden="1">
      <c r="A2369" s="7"/>
      <c r="B2369" s="84" t="s">
        <v>2735</v>
      </c>
      <c r="C2369" s="75">
        <v>220480</v>
      </c>
      <c r="D2369" s="75"/>
      <c r="E2369" s="85">
        <v>7896079480781</v>
      </c>
      <c r="F2369" s="86" t="s">
        <v>2803</v>
      </c>
      <c r="G2369" s="75" t="s">
        <v>21</v>
      </c>
      <c r="H2369" s="75">
        <v>250</v>
      </c>
      <c r="I2369" s="87" t="s">
        <v>2737</v>
      </c>
      <c r="J2369" s="75" t="s">
        <v>2738</v>
      </c>
      <c r="K2369" s="88" t="s">
        <v>84</v>
      </c>
      <c r="L2369" s="88">
        <v>10</v>
      </c>
      <c r="M2369" s="88">
        <v>0</v>
      </c>
      <c r="N2369" s="75" t="s">
        <v>85</v>
      </c>
      <c r="O2369" s="75"/>
      <c r="P2369" s="106"/>
      <c r="Q2369" s="90">
        <f>(17/100+7.6/100+1.65/100)*P2369</f>
        <v>0</v>
      </c>
      <c r="R2369" s="104"/>
      <c r="S2369" s="104"/>
      <c r="T2369" s="104"/>
      <c r="U2369" s="104"/>
      <c r="V2369" s="90">
        <f>+P2369-Q2369+R2369+S2369+T2369+U2369</f>
        <v>0</v>
      </c>
      <c r="W2369" s="91">
        <f>(1.02/100)</f>
        <v>1.02E-2</v>
      </c>
      <c r="X2369" s="91">
        <v>4.8E-3</v>
      </c>
      <c r="Y2369" s="91">
        <v>0.17</v>
      </c>
      <c r="Z2369" s="91">
        <v>1.65E-2</v>
      </c>
      <c r="AA2369" s="91">
        <v>7.6E-2</v>
      </c>
      <c r="AB2369" s="91">
        <f>SUM(W2369:AA2369)</f>
        <v>0.2775</v>
      </c>
      <c r="AC2369" s="75">
        <v>12</v>
      </c>
      <c r="AD2369" s="92">
        <f>IF(AL2369="","",+AC2369*AL2369)</f>
      </c>
      <c r="AE2369" s="93">
        <f>IF(AL2369="","",+AL2369*AB2369)</f>
      </c>
      <c r="AF2369" s="92">
        <f>IF(AL2369="","",+AL2369-AE2369)</f>
      </c>
      <c r="AG2369" s="93">
        <f>+V2369</f>
        <v>0</v>
      </c>
      <c r="AH2369" s="92">
        <f>IF(AF2369="","",+AF2369-AG2369)</f>
      </c>
      <c r="AI2369" s="92">
        <f>IF(AH2369="","",+AH2369*AC2369)</f>
      </c>
      <c r="AJ2369" s="93"/>
      <c r="AK2369" s="94">
        <v>0.33</v>
      </c>
      <c r="AL2369" s="93">
        <f>IF(V2369=0,"",V2369/(1-AB2369-AK2369))</f>
      </c>
      <c r="AM2369" s="95">
        <v>0.33</v>
      </c>
      <c r="AN2369" s="93">
        <f>IF(V2369=0,"",V2369/(1-AB2369-AM2369))</f>
      </c>
      <c r="AO2369" s="96">
        <v>1.2</v>
      </c>
      <c r="AP2369" s="93">
        <f>IF(BD!AJ2369="","",BD!AJ2369*BD!AO2369)</f>
      </c>
      <c r="AQ2369" s="91">
        <f>BD!AM2369/BD!AK2369-1</f>
        <v>0</v>
      </c>
      <c r="AR2369" s="91">
        <f>IF(BD!AN2369="","",IF(BD!AJ2369="","",BD!AN2369/BD!AJ2369-1))</f>
      </c>
      <c r="AS2369" s="91">
        <f>IF(BD!AN2369="","",IF(BD!AN2369&lt;BD!AL2369,"ABAIXO DA META","DENTRO DA META"))</f>
      </c>
      <c r="AT2369" s="91" t="str">
        <f>IF(BD!AJ2369="","EM ANÁLISE",IF(BD!AP2369&gt;=BD!AN2369,"GO", "NO GO"))</f>
        <v>EM ANÁLISE</v>
      </c>
      <c r="AU2369" s="97">
        <f>IF(AN2369="","",+BD!$AN2369-AJ2369)</f>
      </c>
      <c r="AV2369" s="98"/>
      <c r="AW2369" s="90">
        <f>BD!P2369*BD!AC2369</f>
        <v>0</v>
      </c>
      <c r="AX2369" s="90">
        <f>BD!V2369*BD!AC2369</f>
        <v>0</v>
      </c>
      <c r="AY2369" s="90">
        <f>IF(BD!AN2369="","",BD!AN2369*BD!AC2369)</f>
      </c>
      <c r="AZ2369" s="75" t="s">
        <v>123</v>
      </c>
      <c r="BA2369" s="75" t="s">
        <v>124</v>
      </c>
      <c r="BB2369" s="75">
        <v>1</v>
      </c>
      <c r="BC2369" s="75" t="s">
        <v>2739</v>
      </c>
      <c r="BD2369" s="104"/>
      <c r="BE2369" s="104"/>
      <c r="BF2369" s="101"/>
      <c r="BG2369" s="101"/>
      <c r="BH2369" s="101"/>
      <c r="BI2369" s="101"/>
      <c r="BJ2369" s="101"/>
      <c r="BK2369" s="101"/>
      <c r="BL2369" s="101"/>
      <c r="BM2369" s="101"/>
      <c r="BN2369" s="101"/>
      <c r="BO2369" s="103"/>
      <c r="BP2369" s="101"/>
      <c r="BQ2369" s="101"/>
      <c r="BR2369" s="101"/>
      <c r="BS2369" s="101"/>
      <c r="BT2369" s="101"/>
      <c r="BU2369" s="101"/>
      <c r="BV2369" s="101"/>
      <c r="BW2369" s="101"/>
      <c r="BX2369" s="101"/>
      <c r="BY2369" s="101"/>
      <c r="BZ2369" s="101"/>
      <c r="CA2369" s="101"/>
      <c r="CB2369" s="101"/>
      <c r="CC2369" s="101"/>
      <c r="CD2369" s="101"/>
      <c r="CE2369" s="101"/>
      <c r="CF2369" s="101"/>
      <c r="CG2369" s="37" t="e">
        <f>VLOOKUP(Table_1[[#This Row],[EAN]],'[1]Planilha1'!$E:$R,13,0)</f>
        <v>#N/A</v>
      </c>
      <c r="CI2369" s="188">
        <f>IF(Table_1[[#This Row],[STATUS MERCADO]]="GO",Table_1[[#This Row],[M. BRUTA TOTAL]],0)</f>
        <v>0</v>
      </c>
      <c r="CJ2369" s="188">
        <f>IF(Table_1[[#This Row],[STATUS MERCADO]]="GO",Table_1[[#This Row],[PV UNIT. REALIZADO]]*Table_1[[#This Row],[QUANTIDADE]],0)</f>
        <v>0</v>
      </c>
    </row>
    <row r="2370" ht="15" hidden="1">
      <c r="A2370" s="7"/>
      <c r="B2370" s="84" t="s">
        <v>2735</v>
      </c>
      <c r="C2370" s="75">
        <v>220481</v>
      </c>
      <c r="D2370" s="75"/>
      <c r="E2370" s="85">
        <v>7896079480040</v>
      </c>
      <c r="F2370" s="86" t="s">
        <v>2804</v>
      </c>
      <c r="G2370" s="75" t="s">
        <v>21</v>
      </c>
      <c r="H2370" s="75">
        <v>1410</v>
      </c>
      <c r="I2370" s="87" t="s">
        <v>2749</v>
      </c>
      <c r="J2370" s="75" t="s">
        <v>2757</v>
      </c>
      <c r="K2370" s="88" t="s">
        <v>84</v>
      </c>
      <c r="L2370" s="88">
        <v>10</v>
      </c>
      <c r="M2370" s="88">
        <v>0</v>
      </c>
      <c r="N2370" s="75" t="s">
        <v>85</v>
      </c>
      <c r="O2370" s="75"/>
      <c r="P2370" s="106"/>
      <c r="Q2370" s="90">
        <f>(17/100+7.6/100+1.65/100)*P2370</f>
        <v>0</v>
      </c>
      <c r="R2370" s="104"/>
      <c r="S2370" s="104"/>
      <c r="T2370" s="104"/>
      <c r="U2370" s="104"/>
      <c r="V2370" s="90">
        <f>+P2370-Q2370+R2370+S2370+T2370+U2370</f>
        <v>0</v>
      </c>
      <c r="W2370" s="91">
        <f>(1.02/100)</f>
        <v>1.02E-2</v>
      </c>
      <c r="X2370" s="91">
        <v>4.8E-3</v>
      </c>
      <c r="Y2370" s="91">
        <v>0.17</v>
      </c>
      <c r="Z2370" s="91">
        <v>1.65E-2</v>
      </c>
      <c r="AA2370" s="91">
        <v>7.6E-2</v>
      </c>
      <c r="AB2370" s="91">
        <f>SUM(W2370:AA2370)</f>
        <v>0.2775</v>
      </c>
      <c r="AC2370" s="75">
        <v>12</v>
      </c>
      <c r="AD2370" s="92">
        <f>IF(AL2370="","",+AC2370*AL2370)</f>
      </c>
      <c r="AE2370" s="93">
        <f>IF(AL2370="","",+AL2370*AB2370)</f>
      </c>
      <c r="AF2370" s="92">
        <f>IF(AL2370="","",+AL2370-AE2370)</f>
      </c>
      <c r="AG2370" s="93">
        <f>+V2370</f>
        <v>0</v>
      </c>
      <c r="AH2370" s="92">
        <f>IF(AF2370="","",+AF2370-AG2370)</f>
      </c>
      <c r="AI2370" s="92">
        <f>IF(AH2370="","",+AH2370*AC2370)</f>
      </c>
      <c r="AJ2370" s="93"/>
      <c r="AK2370" s="94">
        <v>0.33</v>
      </c>
      <c r="AL2370" s="93">
        <f>IF(V2370=0,"",V2370/(1-AB2370-AK2370))</f>
      </c>
      <c r="AM2370" s="95">
        <v>0.33</v>
      </c>
      <c r="AN2370" s="93">
        <f>IF(V2370=0,"",V2370/(1-AB2370-AM2370))</f>
      </c>
      <c r="AO2370" s="96">
        <v>1.2</v>
      </c>
      <c r="AP2370" s="93">
        <f>IF(BD!AJ2370="","",BD!AJ2370*BD!AO2370)</f>
      </c>
      <c r="AQ2370" s="91">
        <f>BD!AM2370/BD!AK2370-1</f>
        <v>0</v>
      </c>
      <c r="AR2370" s="91">
        <f>IF(BD!AN2370="","",IF(BD!AJ2370="","",BD!AN2370/BD!AJ2370-1))</f>
      </c>
      <c r="AS2370" s="91">
        <f>IF(BD!AN2370="","",IF(BD!AN2370&lt;BD!AL2370,"ABAIXO DA META","DENTRO DA META"))</f>
      </c>
      <c r="AT2370" s="91" t="str">
        <f>IF(BD!AJ2370="","EM ANÁLISE",IF(BD!AP2370&gt;=BD!AN2370,"GO", "NO GO"))</f>
        <v>EM ANÁLISE</v>
      </c>
      <c r="AU2370" s="97">
        <f>IF(AN2370="","",+BD!$AN2370-AJ2370)</f>
      </c>
      <c r="AV2370" s="98"/>
      <c r="AW2370" s="90">
        <f>BD!P2370*BD!AC2370</f>
        <v>0</v>
      </c>
      <c r="AX2370" s="90">
        <f>BD!V2370*BD!AC2370</f>
        <v>0</v>
      </c>
      <c r="AY2370" s="90">
        <f>IF(BD!AN2370="","",BD!AN2370*BD!AC2370)</f>
      </c>
      <c r="AZ2370" s="75" t="s">
        <v>123</v>
      </c>
      <c r="BA2370" s="75" t="s">
        <v>124</v>
      </c>
      <c r="BB2370" s="75">
        <v>1</v>
      </c>
      <c r="BC2370" s="75" t="s">
        <v>2739</v>
      </c>
      <c r="BD2370" s="104"/>
      <c r="BE2370" s="104"/>
      <c r="BF2370" s="101"/>
      <c r="BG2370" s="101"/>
      <c r="BH2370" s="101"/>
      <c r="BI2370" s="101"/>
      <c r="BJ2370" s="101"/>
      <c r="BK2370" s="101"/>
      <c r="BL2370" s="101"/>
      <c r="BM2370" s="101"/>
      <c r="BN2370" s="101"/>
      <c r="BO2370" s="103"/>
      <c r="BP2370" s="101"/>
      <c r="BQ2370" s="101"/>
      <c r="BR2370" s="101"/>
      <c r="BS2370" s="101"/>
      <c r="BT2370" s="101"/>
      <c r="BU2370" s="101"/>
      <c r="BV2370" s="101"/>
      <c r="BW2370" s="101"/>
      <c r="BX2370" s="101"/>
      <c r="BY2370" s="101"/>
      <c r="BZ2370" s="101"/>
      <c r="CA2370" s="101"/>
      <c r="CB2370" s="101"/>
      <c r="CC2370" s="101"/>
      <c r="CD2370" s="101"/>
      <c r="CE2370" s="101"/>
      <c r="CF2370" s="101"/>
      <c r="CG2370" s="37" t="e">
        <f>VLOOKUP(Table_1[[#This Row],[EAN]],'[1]Planilha1'!$E:$R,13,0)</f>
        <v>#N/A</v>
      </c>
      <c r="CI2370" s="188">
        <f>IF(Table_1[[#This Row],[STATUS MERCADO]]="GO",Table_1[[#This Row],[M. BRUTA TOTAL]],0)</f>
        <v>0</v>
      </c>
      <c r="CJ2370" s="188">
        <f>IF(Table_1[[#This Row],[STATUS MERCADO]]="GO",Table_1[[#This Row],[PV UNIT. REALIZADO]]*Table_1[[#This Row],[QUANTIDADE]],0)</f>
        <v>0</v>
      </c>
    </row>
    <row r="2371" ht="15" hidden="1">
      <c r="A2371" s="7"/>
      <c r="B2371" s="84" t="s">
        <v>2735</v>
      </c>
      <c r="C2371" s="75">
        <v>220485</v>
      </c>
      <c r="D2371" s="75"/>
      <c r="E2371" s="85">
        <v>7896079471338</v>
      </c>
      <c r="F2371" s="86" t="s">
        <v>2805</v>
      </c>
      <c r="G2371" s="75" t="s">
        <v>21</v>
      </c>
      <c r="H2371" s="75">
        <v>1410</v>
      </c>
      <c r="I2371" s="87" t="s">
        <v>2749</v>
      </c>
      <c r="J2371" s="75" t="s">
        <v>2752</v>
      </c>
      <c r="K2371" s="88" t="s">
        <v>84</v>
      </c>
      <c r="L2371" s="88">
        <v>20</v>
      </c>
      <c r="M2371" s="88">
        <v>0</v>
      </c>
      <c r="N2371" s="75" t="s">
        <v>85</v>
      </c>
      <c r="O2371" s="75"/>
      <c r="P2371" s="106"/>
      <c r="Q2371" s="90">
        <f>(17/100+7.6/100+1.65/100)*P2371</f>
        <v>0</v>
      </c>
      <c r="R2371" s="104"/>
      <c r="S2371" s="104"/>
      <c r="T2371" s="104"/>
      <c r="U2371" s="104"/>
      <c r="V2371" s="90">
        <f>+P2371-Q2371+R2371+S2371+T2371+U2371</f>
        <v>0</v>
      </c>
      <c r="W2371" s="91">
        <f>(1.02/100)</f>
        <v>1.02E-2</v>
      </c>
      <c r="X2371" s="91">
        <v>4.8E-3</v>
      </c>
      <c r="Y2371" s="91">
        <v>0.17</v>
      </c>
      <c r="Z2371" s="91">
        <v>1.65E-2</v>
      </c>
      <c r="AA2371" s="91">
        <v>7.6E-2</v>
      </c>
      <c r="AB2371" s="91">
        <f>SUM(W2371:AA2371)</f>
        <v>0.2775</v>
      </c>
      <c r="AC2371" s="75">
        <v>12</v>
      </c>
      <c r="AD2371" s="92">
        <f>IF(AL2371="","",+AC2371*AL2371)</f>
      </c>
      <c r="AE2371" s="93">
        <f>IF(AL2371="","",+AL2371*AB2371)</f>
      </c>
      <c r="AF2371" s="92">
        <f>IF(AL2371="","",+AL2371-AE2371)</f>
      </c>
      <c r="AG2371" s="93">
        <f>+V2371</f>
        <v>0</v>
      </c>
      <c r="AH2371" s="92">
        <f>IF(AF2371="","",+AF2371-AG2371)</f>
      </c>
      <c r="AI2371" s="92">
        <f>IF(AH2371="","",+AH2371*AC2371)</f>
      </c>
      <c r="AJ2371" s="93"/>
      <c r="AK2371" s="94">
        <v>0.33</v>
      </c>
      <c r="AL2371" s="93">
        <f>IF(V2371=0,"",V2371/(1-AB2371-AK2371))</f>
      </c>
      <c r="AM2371" s="95">
        <v>0.33</v>
      </c>
      <c r="AN2371" s="93">
        <f>IF(V2371=0,"",V2371/(1-AB2371-AM2371))</f>
      </c>
      <c r="AO2371" s="96">
        <v>1.2</v>
      </c>
      <c r="AP2371" s="93">
        <f>IF(BD!AJ2371="","",BD!AJ2371*BD!AO2371)</f>
      </c>
      <c r="AQ2371" s="91">
        <f>BD!AM2371/BD!AK2371-1</f>
        <v>0</v>
      </c>
      <c r="AR2371" s="91">
        <f>IF(BD!AN2371="","",IF(BD!AJ2371="","",BD!AN2371/BD!AJ2371-1))</f>
      </c>
      <c r="AS2371" s="91">
        <f>IF(BD!AN2371="","",IF(BD!AN2371&lt;BD!AL2371,"ABAIXO DA META","DENTRO DA META"))</f>
      </c>
      <c r="AT2371" s="91" t="str">
        <f>IF(BD!AJ2371="","EM ANÁLISE",IF(BD!AP2371&gt;=BD!AN2371,"GO", "NO GO"))</f>
        <v>EM ANÁLISE</v>
      </c>
      <c r="AU2371" s="97">
        <f>IF(AN2371="","",+BD!$AN2371-AJ2371)</f>
      </c>
      <c r="AV2371" s="98"/>
      <c r="AW2371" s="90">
        <f>BD!P2371*BD!AC2371</f>
        <v>0</v>
      </c>
      <c r="AX2371" s="90">
        <f>BD!V2371*BD!AC2371</f>
        <v>0</v>
      </c>
      <c r="AY2371" s="90">
        <f>IF(BD!AN2371="","",BD!AN2371*BD!AC2371)</f>
      </c>
      <c r="AZ2371" s="75" t="s">
        <v>123</v>
      </c>
      <c r="BA2371" s="75" t="s">
        <v>124</v>
      </c>
      <c r="BB2371" s="75">
        <v>1</v>
      </c>
      <c r="BC2371" s="75" t="s">
        <v>2739</v>
      </c>
      <c r="BD2371" s="104"/>
      <c r="BE2371" s="104"/>
      <c r="BF2371" s="101"/>
      <c r="BG2371" s="101"/>
      <c r="BH2371" s="101"/>
      <c r="BI2371" s="101"/>
      <c r="BJ2371" s="101"/>
      <c r="BK2371" s="101"/>
      <c r="BL2371" s="101"/>
      <c r="BM2371" s="101"/>
      <c r="BN2371" s="101"/>
      <c r="BO2371" s="103"/>
      <c r="BP2371" s="101"/>
      <c r="BQ2371" s="101"/>
      <c r="BR2371" s="101"/>
      <c r="BS2371" s="101"/>
      <c r="BT2371" s="101"/>
      <c r="BU2371" s="101"/>
      <c r="BV2371" s="101"/>
      <c r="BW2371" s="101"/>
      <c r="BX2371" s="101"/>
      <c r="BY2371" s="101"/>
      <c r="BZ2371" s="101"/>
      <c r="CA2371" s="101"/>
      <c r="CB2371" s="101"/>
      <c r="CC2371" s="101"/>
      <c r="CD2371" s="101"/>
      <c r="CE2371" s="101"/>
      <c r="CF2371" s="101"/>
      <c r="CG2371" s="37" t="e">
        <f>VLOOKUP(Table_1[[#This Row],[EAN]],'[1]Planilha1'!$E:$R,13,0)</f>
        <v>#N/A</v>
      </c>
      <c r="CI2371" s="188">
        <f>IF(Table_1[[#This Row],[STATUS MERCADO]]="GO",Table_1[[#This Row],[M. BRUTA TOTAL]],0)</f>
        <v>0</v>
      </c>
      <c r="CJ2371" s="188">
        <f>IF(Table_1[[#This Row],[STATUS MERCADO]]="GO",Table_1[[#This Row],[PV UNIT. REALIZADO]]*Table_1[[#This Row],[QUANTIDADE]],0)</f>
        <v>0</v>
      </c>
    </row>
    <row r="2372" ht="15" hidden="1">
      <c r="A2372" s="7"/>
      <c r="B2372" s="84" t="s">
        <v>2735</v>
      </c>
      <c r="C2372" s="75">
        <v>220488</v>
      </c>
      <c r="D2372" s="75"/>
      <c r="E2372" s="85">
        <v>7896079480057</v>
      </c>
      <c r="F2372" s="86" t="s">
        <v>2806</v>
      </c>
      <c r="G2372" s="75" t="s">
        <v>21</v>
      </c>
      <c r="H2372" s="75">
        <v>1410</v>
      </c>
      <c r="I2372" s="87" t="s">
        <v>2749</v>
      </c>
      <c r="J2372" s="75" t="s">
        <v>2750</v>
      </c>
      <c r="K2372" s="88" t="s">
        <v>84</v>
      </c>
      <c r="L2372" s="88">
        <v>10</v>
      </c>
      <c r="M2372" s="88">
        <v>0</v>
      </c>
      <c r="N2372" s="75" t="s">
        <v>85</v>
      </c>
      <c r="O2372" s="75"/>
      <c r="P2372" s="106"/>
      <c r="Q2372" s="90">
        <f>(17/100+7.6/100+1.65/100)*P2372</f>
        <v>0</v>
      </c>
      <c r="R2372" s="104"/>
      <c r="S2372" s="104"/>
      <c r="T2372" s="104"/>
      <c r="U2372" s="104"/>
      <c r="V2372" s="90">
        <f>+P2372-Q2372+R2372+S2372+T2372+U2372</f>
        <v>0</v>
      </c>
      <c r="W2372" s="91">
        <f>(1.02/100)</f>
        <v>1.02E-2</v>
      </c>
      <c r="X2372" s="91">
        <v>4.8E-3</v>
      </c>
      <c r="Y2372" s="91">
        <v>0.17</v>
      </c>
      <c r="Z2372" s="91">
        <v>1.65E-2</v>
      </c>
      <c r="AA2372" s="91">
        <v>7.6E-2</v>
      </c>
      <c r="AB2372" s="91">
        <f>SUM(W2372:AA2372)</f>
        <v>0.2775</v>
      </c>
      <c r="AC2372" s="75">
        <v>12</v>
      </c>
      <c r="AD2372" s="92">
        <f>IF(AL2372="","",+AC2372*AL2372)</f>
      </c>
      <c r="AE2372" s="93">
        <f>IF(AL2372="","",+AL2372*AB2372)</f>
      </c>
      <c r="AF2372" s="92">
        <f>IF(AL2372="","",+AL2372-AE2372)</f>
      </c>
      <c r="AG2372" s="93">
        <f>+V2372</f>
        <v>0</v>
      </c>
      <c r="AH2372" s="92">
        <f>IF(AF2372="","",+AF2372-AG2372)</f>
      </c>
      <c r="AI2372" s="92">
        <f>IF(AH2372="","",+AH2372*AC2372)</f>
      </c>
      <c r="AJ2372" s="93"/>
      <c r="AK2372" s="94">
        <v>0.33</v>
      </c>
      <c r="AL2372" s="93">
        <f>IF(V2372=0,"",V2372/(1-AB2372-AK2372))</f>
      </c>
      <c r="AM2372" s="95">
        <v>0.33</v>
      </c>
      <c r="AN2372" s="93">
        <f>IF(V2372=0,"",V2372/(1-AB2372-AM2372))</f>
      </c>
      <c r="AO2372" s="96">
        <v>1.2</v>
      </c>
      <c r="AP2372" s="93">
        <f>IF(BD!AJ2372="","",BD!AJ2372*BD!AO2372)</f>
      </c>
      <c r="AQ2372" s="91">
        <f>BD!AM2372/BD!AK2372-1</f>
        <v>0</v>
      </c>
      <c r="AR2372" s="91">
        <f>IF(BD!AN2372="","",IF(BD!AJ2372="","",BD!AN2372/BD!AJ2372-1))</f>
      </c>
      <c r="AS2372" s="91">
        <f>IF(BD!AN2372="","",IF(BD!AN2372&lt;BD!AL2372,"ABAIXO DA META","DENTRO DA META"))</f>
      </c>
      <c r="AT2372" s="91" t="str">
        <f>IF(BD!AJ2372="","EM ANÁLISE",IF(BD!AP2372&gt;=BD!AN2372,"GO", "NO GO"))</f>
        <v>EM ANÁLISE</v>
      </c>
      <c r="AU2372" s="97">
        <f>IF(AN2372="","",+BD!$AN2372-AJ2372)</f>
      </c>
      <c r="AV2372" s="98"/>
      <c r="AW2372" s="90">
        <f>BD!P2372*BD!AC2372</f>
        <v>0</v>
      </c>
      <c r="AX2372" s="90">
        <f>BD!V2372*BD!AC2372</f>
        <v>0</v>
      </c>
      <c r="AY2372" s="90">
        <f>IF(BD!AN2372="","",BD!AN2372*BD!AC2372)</f>
      </c>
      <c r="AZ2372" s="75" t="s">
        <v>123</v>
      </c>
      <c r="BA2372" s="75" t="s">
        <v>124</v>
      </c>
      <c r="BB2372" s="75">
        <v>1</v>
      </c>
      <c r="BC2372" s="75" t="s">
        <v>2739</v>
      </c>
      <c r="BD2372" s="104"/>
      <c r="BE2372" s="104"/>
      <c r="BF2372" s="101"/>
      <c r="BG2372" s="101"/>
      <c r="BH2372" s="101"/>
      <c r="BI2372" s="101"/>
      <c r="BJ2372" s="101"/>
      <c r="BK2372" s="101"/>
      <c r="BL2372" s="101"/>
      <c r="BM2372" s="101"/>
      <c r="BN2372" s="101"/>
      <c r="BO2372" s="103"/>
      <c r="BP2372" s="101"/>
      <c r="BQ2372" s="101"/>
      <c r="BR2372" s="101"/>
      <c r="BS2372" s="101"/>
      <c r="BT2372" s="101"/>
      <c r="BU2372" s="101"/>
      <c r="BV2372" s="101"/>
      <c r="BW2372" s="101"/>
      <c r="BX2372" s="101"/>
      <c r="BY2372" s="101"/>
      <c r="BZ2372" s="101"/>
      <c r="CA2372" s="101"/>
      <c r="CB2372" s="101"/>
      <c r="CC2372" s="101"/>
      <c r="CD2372" s="101"/>
      <c r="CE2372" s="101"/>
      <c r="CF2372" s="101"/>
      <c r="CG2372" s="37" t="e">
        <f>VLOOKUP(Table_1[[#This Row],[EAN]],'[1]Planilha1'!$E:$R,13,0)</f>
        <v>#N/A</v>
      </c>
      <c r="CI2372" s="188">
        <f>IF(Table_1[[#This Row],[STATUS MERCADO]]="GO",Table_1[[#This Row],[M. BRUTA TOTAL]],0)</f>
        <v>0</v>
      </c>
      <c r="CJ2372" s="188">
        <f>IF(Table_1[[#This Row],[STATUS MERCADO]]="GO",Table_1[[#This Row],[PV UNIT. REALIZADO]]*Table_1[[#This Row],[QUANTIDADE]],0)</f>
        <v>0</v>
      </c>
    </row>
    <row r="2373" ht="15" hidden="1">
      <c r="A2373" s="7"/>
      <c r="B2373" s="84" t="s">
        <v>2735</v>
      </c>
      <c r="C2373" s="75">
        <v>220489</v>
      </c>
      <c r="D2373" s="75"/>
      <c r="E2373" s="85">
        <v>7896079480071</v>
      </c>
      <c r="F2373" s="86" t="s">
        <v>2807</v>
      </c>
      <c r="G2373" s="75" t="s">
        <v>11</v>
      </c>
      <c r="H2373" s="75">
        <v>1610</v>
      </c>
      <c r="I2373" s="87" t="s">
        <v>2762</v>
      </c>
      <c r="J2373" s="75" t="s">
        <v>2770</v>
      </c>
      <c r="K2373" s="88" t="s">
        <v>84</v>
      </c>
      <c r="L2373" s="88">
        <v>10</v>
      </c>
      <c r="M2373" s="88">
        <v>0</v>
      </c>
      <c r="N2373" s="75" t="s">
        <v>85</v>
      </c>
      <c r="O2373" s="75"/>
      <c r="P2373" s="106"/>
      <c r="Q2373" s="90">
        <f>(17/100+7.6/100+1.65/100)*P2373</f>
        <v>0</v>
      </c>
      <c r="R2373" s="104"/>
      <c r="S2373" s="104"/>
      <c r="T2373" s="104"/>
      <c r="U2373" s="104"/>
      <c r="V2373" s="90">
        <f>+P2373-Q2373+R2373+S2373+T2373+U2373</f>
        <v>0</v>
      </c>
      <c r="W2373" s="91">
        <f>(1.02/100)</f>
        <v>1.02E-2</v>
      </c>
      <c r="X2373" s="91">
        <v>4.8E-3</v>
      </c>
      <c r="Y2373" s="91">
        <v>0.17</v>
      </c>
      <c r="Z2373" s="91">
        <v>1.65E-2</v>
      </c>
      <c r="AA2373" s="91">
        <v>7.6E-2</v>
      </c>
      <c r="AB2373" s="91">
        <f>SUM(W2373:AA2373)</f>
        <v>0.2775</v>
      </c>
      <c r="AC2373" s="75">
        <v>12</v>
      </c>
      <c r="AD2373" s="92">
        <f>IF(AL2373="","",+AC2373*AL2373)</f>
      </c>
      <c r="AE2373" s="93">
        <f>IF(AL2373="","",+AL2373*AB2373)</f>
      </c>
      <c r="AF2373" s="92">
        <f>IF(AL2373="","",+AL2373-AE2373)</f>
      </c>
      <c r="AG2373" s="93">
        <f>+V2373</f>
        <v>0</v>
      </c>
      <c r="AH2373" s="92">
        <f>IF(AF2373="","",+AF2373-AG2373)</f>
      </c>
      <c r="AI2373" s="92">
        <f>IF(AH2373="","",+AH2373*AC2373)</f>
      </c>
      <c r="AJ2373" s="93"/>
      <c r="AK2373" s="94">
        <v>0.33</v>
      </c>
      <c r="AL2373" s="93">
        <f>IF(V2373=0,"",V2373/(1-AB2373-AK2373))</f>
      </c>
      <c r="AM2373" s="95">
        <v>0.33</v>
      </c>
      <c r="AN2373" s="93">
        <f>IF(V2373=0,"",V2373/(1-AB2373-AM2373))</f>
      </c>
      <c r="AO2373" s="96">
        <v>1.2</v>
      </c>
      <c r="AP2373" s="93">
        <f>IF(BD!AJ2373="","",BD!AJ2373*BD!AO2373)</f>
      </c>
      <c r="AQ2373" s="91">
        <f>BD!AM2373/BD!AK2373-1</f>
        <v>0</v>
      </c>
      <c r="AR2373" s="91">
        <f>IF(BD!AN2373="","",IF(BD!AJ2373="","",BD!AN2373/BD!AJ2373-1))</f>
      </c>
      <c r="AS2373" s="91">
        <f>IF(BD!AN2373="","",IF(BD!AN2373&lt;BD!AL2373,"ABAIXO DA META","DENTRO DA META"))</f>
      </c>
      <c r="AT2373" s="91" t="str">
        <f>IF(BD!AJ2373="","EM ANÁLISE",IF(BD!AP2373&gt;=BD!AN2373,"GO", "NO GO"))</f>
        <v>EM ANÁLISE</v>
      </c>
      <c r="AU2373" s="97">
        <f>IF(AN2373="","",+BD!$AN2373-AJ2373)</f>
      </c>
      <c r="AV2373" s="98"/>
      <c r="AW2373" s="90">
        <f>BD!P2373*BD!AC2373</f>
        <v>0</v>
      </c>
      <c r="AX2373" s="90">
        <f>BD!V2373*BD!AC2373</f>
        <v>0</v>
      </c>
      <c r="AY2373" s="90">
        <f>IF(BD!AN2373="","",BD!AN2373*BD!AC2373)</f>
      </c>
      <c r="AZ2373" s="75" t="s">
        <v>123</v>
      </c>
      <c r="BA2373" s="75" t="s">
        <v>124</v>
      </c>
      <c r="BB2373" s="75">
        <v>1</v>
      </c>
      <c r="BC2373" s="75" t="s">
        <v>2739</v>
      </c>
      <c r="BD2373" s="104"/>
      <c r="BE2373" s="104"/>
      <c r="BF2373" s="101"/>
      <c r="BG2373" s="101"/>
      <c r="BH2373" s="101"/>
      <c r="BI2373" s="101"/>
      <c r="BJ2373" s="101"/>
      <c r="BK2373" s="101"/>
      <c r="BL2373" s="101"/>
      <c r="BM2373" s="101"/>
      <c r="BN2373" s="101"/>
      <c r="BO2373" s="103"/>
      <c r="BP2373" s="101"/>
      <c r="BQ2373" s="101"/>
      <c r="BR2373" s="101"/>
      <c r="BS2373" s="101"/>
      <c r="BT2373" s="101"/>
      <c r="BU2373" s="101"/>
      <c r="BV2373" s="101"/>
      <c r="BW2373" s="101"/>
      <c r="BX2373" s="101"/>
      <c r="BY2373" s="101"/>
      <c r="BZ2373" s="101"/>
      <c r="CA2373" s="101"/>
      <c r="CB2373" s="101"/>
      <c r="CC2373" s="101"/>
      <c r="CD2373" s="101"/>
      <c r="CE2373" s="101"/>
      <c r="CF2373" s="101"/>
      <c r="CG2373" s="37" t="e">
        <f>VLOOKUP(Table_1[[#This Row],[EAN]],'[1]Planilha1'!$E:$R,13,0)</f>
        <v>#N/A</v>
      </c>
      <c r="CI2373" s="188">
        <f>IF(Table_1[[#This Row],[STATUS MERCADO]]="GO",Table_1[[#This Row],[M. BRUTA TOTAL]],0)</f>
        <v>0</v>
      </c>
      <c r="CJ2373" s="188">
        <f>IF(Table_1[[#This Row],[STATUS MERCADO]]="GO",Table_1[[#This Row],[PV UNIT. REALIZADO]]*Table_1[[#This Row],[QUANTIDADE]],0)</f>
        <v>0</v>
      </c>
    </row>
    <row r="2374" ht="15" hidden="1">
      <c r="A2374" s="7"/>
      <c r="B2374" s="84" t="s">
        <v>2735</v>
      </c>
      <c r="C2374" s="75">
        <v>220501</v>
      </c>
      <c r="D2374" s="75"/>
      <c r="E2374" s="85">
        <v>7896079471154</v>
      </c>
      <c r="F2374" s="86" t="s">
        <v>2808</v>
      </c>
      <c r="G2374" s="75" t="s">
        <v>21</v>
      </c>
      <c r="H2374" s="75">
        <v>250</v>
      </c>
      <c r="I2374" s="87" t="s">
        <v>2737</v>
      </c>
      <c r="J2374" s="75" t="s">
        <v>2738</v>
      </c>
      <c r="K2374" s="88" t="s">
        <v>84</v>
      </c>
      <c r="L2374" s="88">
        <v>6</v>
      </c>
      <c r="M2374" s="88">
        <v>0</v>
      </c>
      <c r="N2374" s="75" t="s">
        <v>85</v>
      </c>
      <c r="O2374" s="75"/>
      <c r="P2374" s="106"/>
      <c r="Q2374" s="90">
        <f>(17/100+7.6/100+1.65/100)*P2374</f>
        <v>0</v>
      </c>
      <c r="R2374" s="104"/>
      <c r="S2374" s="104"/>
      <c r="T2374" s="104"/>
      <c r="U2374" s="104"/>
      <c r="V2374" s="90">
        <f>+P2374-Q2374+R2374+S2374+T2374+U2374</f>
        <v>0</v>
      </c>
      <c r="W2374" s="91">
        <f>(1.02/100)</f>
        <v>1.02E-2</v>
      </c>
      <c r="X2374" s="91">
        <v>4.8E-3</v>
      </c>
      <c r="Y2374" s="91">
        <v>0.17</v>
      </c>
      <c r="Z2374" s="91">
        <v>1.65E-2</v>
      </c>
      <c r="AA2374" s="91">
        <v>7.6E-2</v>
      </c>
      <c r="AB2374" s="91">
        <f>SUM(W2374:AA2374)</f>
        <v>0.2775</v>
      </c>
      <c r="AC2374" s="75">
        <v>12</v>
      </c>
      <c r="AD2374" s="92">
        <f>IF(AL2374="","",+AC2374*AL2374)</f>
      </c>
      <c r="AE2374" s="93">
        <f>IF(AL2374="","",+AL2374*AB2374)</f>
      </c>
      <c r="AF2374" s="92">
        <f>IF(AL2374="","",+AL2374-AE2374)</f>
      </c>
      <c r="AG2374" s="93">
        <f>+V2374</f>
        <v>0</v>
      </c>
      <c r="AH2374" s="92">
        <f>IF(AF2374="","",+AF2374-AG2374)</f>
      </c>
      <c r="AI2374" s="92">
        <f>IF(AH2374="","",+AH2374*AC2374)</f>
      </c>
      <c r="AJ2374" s="93"/>
      <c r="AK2374" s="94">
        <v>0.33</v>
      </c>
      <c r="AL2374" s="93">
        <f>IF(V2374=0,"",V2374/(1-AB2374-AK2374))</f>
      </c>
      <c r="AM2374" s="95">
        <v>0.33</v>
      </c>
      <c r="AN2374" s="93">
        <f>IF(V2374=0,"",V2374/(1-AB2374-AM2374))</f>
      </c>
      <c r="AO2374" s="96">
        <v>1.2</v>
      </c>
      <c r="AP2374" s="93">
        <f>IF(BD!AJ2374="","",BD!AJ2374*BD!AO2374)</f>
      </c>
      <c r="AQ2374" s="91">
        <f>BD!AM2374/BD!AK2374-1</f>
        <v>0</v>
      </c>
      <c r="AR2374" s="91">
        <f>IF(BD!AN2374="","",IF(BD!AJ2374="","",BD!AN2374/BD!AJ2374-1))</f>
      </c>
      <c r="AS2374" s="91">
        <f>IF(BD!AN2374="","",IF(BD!AN2374&lt;BD!AL2374,"ABAIXO DA META","DENTRO DA META"))</f>
      </c>
      <c r="AT2374" s="91" t="str">
        <f>IF(BD!AJ2374="","EM ANÁLISE",IF(BD!AP2374&gt;=BD!AN2374,"GO", "NO GO"))</f>
        <v>EM ANÁLISE</v>
      </c>
      <c r="AU2374" s="97">
        <f>IF(AN2374="","",+BD!$AN2374-AJ2374)</f>
      </c>
      <c r="AV2374" s="98"/>
      <c r="AW2374" s="90">
        <f>BD!P2374*BD!AC2374</f>
        <v>0</v>
      </c>
      <c r="AX2374" s="90">
        <f>BD!V2374*BD!AC2374</f>
        <v>0</v>
      </c>
      <c r="AY2374" s="90">
        <f>IF(BD!AN2374="","",BD!AN2374*BD!AC2374)</f>
      </c>
      <c r="AZ2374" s="75" t="s">
        <v>123</v>
      </c>
      <c r="BA2374" s="75"/>
      <c r="BB2374" s="75"/>
      <c r="BC2374" s="75"/>
      <c r="BD2374" s="104"/>
      <c r="BE2374" s="104"/>
      <c r="BF2374" s="101"/>
      <c r="BG2374" s="101"/>
      <c r="BH2374" s="101"/>
      <c r="BI2374" s="101"/>
      <c r="BJ2374" s="101"/>
      <c r="BK2374" s="101"/>
      <c r="BL2374" s="101"/>
      <c r="BM2374" s="101"/>
      <c r="BN2374" s="101"/>
      <c r="BO2374" s="103"/>
      <c r="BP2374" s="101"/>
      <c r="BQ2374" s="101"/>
      <c r="BR2374" s="101"/>
      <c r="BS2374" s="101"/>
      <c r="BT2374" s="101"/>
      <c r="BU2374" s="101"/>
      <c r="BV2374" s="101"/>
      <c r="BW2374" s="101"/>
      <c r="BX2374" s="101"/>
      <c r="BY2374" s="101"/>
      <c r="BZ2374" s="101"/>
      <c r="CA2374" s="101"/>
      <c r="CB2374" s="101"/>
      <c r="CC2374" s="101"/>
      <c r="CD2374" s="101"/>
      <c r="CE2374" s="101"/>
      <c r="CF2374" s="101"/>
      <c r="CG2374" s="37" t="e">
        <f>VLOOKUP(Table_1[[#This Row],[EAN]],'[1]Planilha1'!$E:$R,13,0)</f>
        <v>#N/A</v>
      </c>
      <c r="CI2374" s="188">
        <f>IF(Table_1[[#This Row],[STATUS MERCADO]]="GO",Table_1[[#This Row],[M. BRUTA TOTAL]],0)</f>
        <v>0</v>
      </c>
      <c r="CJ2374" s="188">
        <f>IF(Table_1[[#This Row],[STATUS MERCADO]]="GO",Table_1[[#This Row],[PV UNIT. REALIZADO]]*Table_1[[#This Row],[QUANTIDADE]],0)</f>
        <v>0</v>
      </c>
    </row>
    <row r="2375" ht="15" hidden="1">
      <c r="A2375" s="7"/>
      <c r="B2375" s="84" t="s">
        <v>2735</v>
      </c>
      <c r="C2375" s="75">
        <v>220502</v>
      </c>
      <c r="D2375" s="75"/>
      <c r="E2375" s="85">
        <v>7898921453059</v>
      </c>
      <c r="F2375" s="86" t="s">
        <v>2809</v>
      </c>
      <c r="G2375" s="75" t="s">
        <v>21</v>
      </c>
      <c r="H2375" s="75">
        <v>250</v>
      </c>
      <c r="I2375" s="87" t="s">
        <v>2737</v>
      </c>
      <c r="J2375" s="75" t="s">
        <v>2738</v>
      </c>
      <c r="K2375" s="88" t="s">
        <v>84</v>
      </c>
      <c r="L2375" s="88">
        <v>10</v>
      </c>
      <c r="M2375" s="88">
        <v>0</v>
      </c>
      <c r="N2375" s="75" t="s">
        <v>85</v>
      </c>
      <c r="O2375" s="75"/>
      <c r="P2375" s="106"/>
      <c r="Q2375" s="90">
        <f>(17/100+7.6/100+1.65/100)*P2375</f>
        <v>0</v>
      </c>
      <c r="R2375" s="104"/>
      <c r="S2375" s="104"/>
      <c r="T2375" s="104"/>
      <c r="U2375" s="104"/>
      <c r="V2375" s="90">
        <f>+P2375-Q2375+R2375+S2375+T2375+U2375</f>
        <v>0</v>
      </c>
      <c r="W2375" s="91">
        <f>(1.02/100)</f>
        <v>1.02E-2</v>
      </c>
      <c r="X2375" s="91">
        <v>4.8E-3</v>
      </c>
      <c r="Y2375" s="91">
        <v>0.17</v>
      </c>
      <c r="Z2375" s="91">
        <v>1.65E-2</v>
      </c>
      <c r="AA2375" s="91">
        <v>7.6E-2</v>
      </c>
      <c r="AB2375" s="91">
        <f>SUM(W2375:AA2375)</f>
        <v>0.2775</v>
      </c>
      <c r="AC2375" s="75">
        <v>12</v>
      </c>
      <c r="AD2375" s="92">
        <f>IF(AL2375="","",+AC2375*AL2375)</f>
      </c>
      <c r="AE2375" s="93">
        <f>IF(AL2375="","",+AL2375*AB2375)</f>
      </c>
      <c r="AF2375" s="92">
        <f>IF(AL2375="","",+AL2375-AE2375)</f>
      </c>
      <c r="AG2375" s="93">
        <f>+V2375</f>
        <v>0</v>
      </c>
      <c r="AH2375" s="92">
        <f>IF(AF2375="","",+AF2375-AG2375)</f>
      </c>
      <c r="AI2375" s="92">
        <f>IF(AH2375="","",+AH2375*AC2375)</f>
      </c>
      <c r="AJ2375" s="93"/>
      <c r="AK2375" s="94">
        <v>0.33</v>
      </c>
      <c r="AL2375" s="93">
        <f>IF(V2375=0,"",V2375/(1-AB2375-AK2375))</f>
      </c>
      <c r="AM2375" s="95">
        <v>0.33</v>
      </c>
      <c r="AN2375" s="93">
        <f>IF(V2375=0,"",V2375/(1-AB2375-AM2375))</f>
      </c>
      <c r="AO2375" s="96">
        <v>1.2</v>
      </c>
      <c r="AP2375" s="93">
        <f>IF(BD!AJ2375="","",BD!AJ2375*BD!AO2375)</f>
      </c>
      <c r="AQ2375" s="91">
        <f>BD!AM2375/BD!AK2375-1</f>
        <v>0</v>
      </c>
      <c r="AR2375" s="91">
        <f>IF(BD!AN2375="","",IF(BD!AJ2375="","",BD!AN2375/BD!AJ2375-1))</f>
      </c>
      <c r="AS2375" s="91">
        <f>IF(BD!AN2375="","",IF(BD!AN2375&lt;BD!AL2375,"ABAIXO DA META","DENTRO DA META"))</f>
      </c>
      <c r="AT2375" s="91" t="str">
        <f>IF(BD!AJ2375="","EM ANÁLISE",IF(BD!AP2375&gt;=BD!AN2375,"GO", "NO GO"))</f>
        <v>EM ANÁLISE</v>
      </c>
      <c r="AU2375" s="97">
        <f>IF(AN2375="","",+BD!$AN2375-AJ2375)</f>
      </c>
      <c r="AV2375" s="98"/>
      <c r="AW2375" s="90">
        <f>BD!P2375*BD!AC2375</f>
        <v>0</v>
      </c>
      <c r="AX2375" s="90">
        <f>BD!V2375*BD!AC2375</f>
        <v>0</v>
      </c>
      <c r="AY2375" s="90">
        <f>IF(BD!AN2375="","",BD!AN2375*BD!AC2375)</f>
      </c>
      <c r="AZ2375" s="75" t="s">
        <v>123</v>
      </c>
      <c r="BA2375" s="75"/>
      <c r="BB2375" s="75"/>
      <c r="BC2375" s="75"/>
      <c r="BD2375" s="104"/>
      <c r="BE2375" s="104"/>
      <c r="BF2375" s="101"/>
      <c r="BG2375" s="101"/>
      <c r="BH2375" s="101"/>
      <c r="BI2375" s="101"/>
      <c r="BJ2375" s="101"/>
      <c r="BK2375" s="101"/>
      <c r="BL2375" s="101"/>
      <c r="BM2375" s="101"/>
      <c r="BN2375" s="101"/>
      <c r="BO2375" s="103"/>
      <c r="BP2375" s="101"/>
      <c r="BQ2375" s="101"/>
      <c r="BR2375" s="101"/>
      <c r="BS2375" s="101"/>
      <c r="BT2375" s="101"/>
      <c r="BU2375" s="101"/>
      <c r="BV2375" s="101"/>
      <c r="BW2375" s="101"/>
      <c r="BX2375" s="101"/>
      <c r="BY2375" s="101"/>
      <c r="BZ2375" s="101"/>
      <c r="CA2375" s="101"/>
      <c r="CB2375" s="101"/>
      <c r="CC2375" s="101"/>
      <c r="CD2375" s="101"/>
      <c r="CE2375" s="101"/>
      <c r="CF2375" s="101"/>
      <c r="CG2375" s="37" t="e">
        <f>VLOOKUP(Table_1[[#This Row],[EAN]],'[1]Planilha1'!$E:$R,13,0)</f>
        <v>#N/A</v>
      </c>
      <c r="CI2375" s="188">
        <f>IF(Table_1[[#This Row],[STATUS MERCADO]]="GO",Table_1[[#This Row],[M. BRUTA TOTAL]],0)</f>
        <v>0</v>
      </c>
      <c r="CJ2375" s="188">
        <f>IF(Table_1[[#This Row],[STATUS MERCADO]]="GO",Table_1[[#This Row],[PV UNIT. REALIZADO]]*Table_1[[#This Row],[QUANTIDADE]],0)</f>
        <v>0</v>
      </c>
    </row>
    <row r="2376" ht="15" hidden="1">
      <c r="A2376" s="7"/>
      <c r="B2376" s="84" t="s">
        <v>2735</v>
      </c>
      <c r="C2376" s="75">
        <v>220503</v>
      </c>
      <c r="D2376" s="75"/>
      <c r="E2376" s="85">
        <v>7898921453059</v>
      </c>
      <c r="F2376" s="86" t="s">
        <v>2809</v>
      </c>
      <c r="G2376" s="75" t="s">
        <v>21</v>
      </c>
      <c r="H2376" s="75">
        <v>250</v>
      </c>
      <c r="I2376" s="87" t="s">
        <v>2737</v>
      </c>
      <c r="J2376" s="75" t="s">
        <v>2738</v>
      </c>
      <c r="K2376" s="88" t="s">
        <v>84</v>
      </c>
      <c r="L2376" s="88">
        <v>30</v>
      </c>
      <c r="M2376" s="88">
        <v>0</v>
      </c>
      <c r="N2376" s="75" t="s">
        <v>85</v>
      </c>
      <c r="O2376" s="75"/>
      <c r="P2376" s="106"/>
      <c r="Q2376" s="90">
        <f>(17/100+7.6/100+1.65/100)*P2376</f>
        <v>0</v>
      </c>
      <c r="R2376" s="104"/>
      <c r="S2376" s="104"/>
      <c r="T2376" s="104"/>
      <c r="U2376" s="104"/>
      <c r="V2376" s="90">
        <f>+P2376-Q2376+R2376+S2376+T2376+U2376</f>
        <v>0</v>
      </c>
      <c r="W2376" s="91">
        <f>(1.02/100)</f>
        <v>1.02E-2</v>
      </c>
      <c r="X2376" s="91">
        <v>4.8E-3</v>
      </c>
      <c r="Y2376" s="91">
        <v>0.17</v>
      </c>
      <c r="Z2376" s="91">
        <v>1.65E-2</v>
      </c>
      <c r="AA2376" s="91">
        <v>7.6E-2</v>
      </c>
      <c r="AB2376" s="91">
        <f>SUM(W2376:AA2376)</f>
        <v>0.2775</v>
      </c>
      <c r="AC2376" s="75">
        <v>12</v>
      </c>
      <c r="AD2376" s="92">
        <f>IF(AL2376="","",+AC2376*AL2376)</f>
      </c>
      <c r="AE2376" s="93">
        <f>IF(AL2376="","",+AL2376*AB2376)</f>
      </c>
      <c r="AF2376" s="92">
        <f>IF(AL2376="","",+AL2376-AE2376)</f>
      </c>
      <c r="AG2376" s="93">
        <f>+V2376</f>
        <v>0</v>
      </c>
      <c r="AH2376" s="92">
        <f>IF(AF2376="","",+AF2376-AG2376)</f>
      </c>
      <c r="AI2376" s="92">
        <f>IF(AH2376="","",+AH2376*AC2376)</f>
      </c>
      <c r="AJ2376" s="93"/>
      <c r="AK2376" s="94">
        <v>0.33</v>
      </c>
      <c r="AL2376" s="93">
        <f>IF(V2376=0,"",V2376/(1-AB2376-AK2376))</f>
      </c>
      <c r="AM2376" s="95">
        <v>0.33</v>
      </c>
      <c r="AN2376" s="93">
        <f>IF(V2376=0,"",V2376/(1-AB2376-AM2376))</f>
      </c>
      <c r="AO2376" s="96">
        <v>1.2</v>
      </c>
      <c r="AP2376" s="93">
        <f>IF(BD!AJ2376="","",BD!AJ2376*BD!AO2376)</f>
      </c>
      <c r="AQ2376" s="91">
        <f>BD!AM2376/BD!AK2376-1</f>
        <v>0</v>
      </c>
      <c r="AR2376" s="91">
        <f>IF(BD!AN2376="","",IF(BD!AJ2376="","",BD!AN2376/BD!AJ2376-1))</f>
      </c>
      <c r="AS2376" s="91">
        <f>IF(BD!AN2376="","",IF(BD!AN2376&lt;BD!AL2376,"ABAIXO DA META","DENTRO DA META"))</f>
      </c>
      <c r="AT2376" s="91" t="str">
        <f>IF(BD!AJ2376="","EM ANÁLISE",IF(BD!AP2376&gt;=BD!AN2376,"GO", "NO GO"))</f>
        <v>EM ANÁLISE</v>
      </c>
      <c r="AU2376" s="97">
        <f>IF(AN2376="","",+BD!$AN2376-AJ2376)</f>
      </c>
      <c r="AV2376" s="98"/>
      <c r="AW2376" s="90">
        <f>BD!P2376*BD!AC2376</f>
        <v>0</v>
      </c>
      <c r="AX2376" s="90">
        <f>BD!V2376*BD!AC2376</f>
        <v>0</v>
      </c>
      <c r="AY2376" s="90">
        <f>IF(BD!AN2376="","",BD!AN2376*BD!AC2376)</f>
      </c>
      <c r="AZ2376" s="75" t="s">
        <v>123</v>
      </c>
      <c r="BA2376" s="75"/>
      <c r="BB2376" s="75"/>
      <c r="BC2376" s="75"/>
      <c r="BD2376" s="104"/>
      <c r="BE2376" s="104"/>
      <c r="BF2376" s="101"/>
      <c r="BG2376" s="101"/>
      <c r="BH2376" s="101"/>
      <c r="BI2376" s="101"/>
      <c r="BJ2376" s="101"/>
      <c r="BK2376" s="101"/>
      <c r="BL2376" s="101"/>
      <c r="BM2376" s="101"/>
      <c r="BN2376" s="101"/>
      <c r="BO2376" s="103"/>
      <c r="BP2376" s="101"/>
      <c r="BQ2376" s="101"/>
      <c r="BR2376" s="101"/>
      <c r="BS2376" s="101"/>
      <c r="BT2376" s="101"/>
      <c r="BU2376" s="101"/>
      <c r="BV2376" s="101"/>
      <c r="BW2376" s="101"/>
      <c r="BX2376" s="101"/>
      <c r="BY2376" s="101"/>
      <c r="BZ2376" s="101"/>
      <c r="CA2376" s="101"/>
      <c r="CB2376" s="101"/>
      <c r="CC2376" s="101"/>
      <c r="CD2376" s="101"/>
      <c r="CE2376" s="101"/>
      <c r="CF2376" s="101"/>
      <c r="CG2376" s="37" t="e">
        <f>VLOOKUP(Table_1[[#This Row],[EAN]],'[1]Planilha1'!$E:$R,13,0)</f>
        <v>#N/A</v>
      </c>
      <c r="CI2376" s="188">
        <f>IF(Table_1[[#This Row],[STATUS MERCADO]]="GO",Table_1[[#This Row],[M. BRUTA TOTAL]],0)</f>
        <v>0</v>
      </c>
      <c r="CJ2376" s="188">
        <f>IF(Table_1[[#This Row],[STATUS MERCADO]]="GO",Table_1[[#This Row],[PV UNIT. REALIZADO]]*Table_1[[#This Row],[QUANTIDADE]],0)</f>
        <v>0</v>
      </c>
    </row>
    <row r="2377" ht="15" hidden="1">
      <c r="A2377" s="7"/>
      <c r="B2377" s="84" t="s">
        <v>2735</v>
      </c>
      <c r="C2377" s="75">
        <v>220504</v>
      </c>
      <c r="D2377" s="75"/>
      <c r="E2377" s="85">
        <v>7898921453035</v>
      </c>
      <c r="F2377" s="86" t="s">
        <v>2810</v>
      </c>
      <c r="G2377" s="75" t="s">
        <v>21</v>
      </c>
      <c r="H2377" s="75">
        <v>250</v>
      </c>
      <c r="I2377" s="87" t="s">
        <v>2737</v>
      </c>
      <c r="J2377" s="75" t="s">
        <v>2738</v>
      </c>
      <c r="K2377" s="88" t="s">
        <v>84</v>
      </c>
      <c r="L2377" s="88">
        <v>6</v>
      </c>
      <c r="M2377" s="88">
        <v>0</v>
      </c>
      <c r="N2377" s="75" t="s">
        <v>85</v>
      </c>
      <c r="O2377" s="75"/>
      <c r="P2377" s="106"/>
      <c r="Q2377" s="90">
        <f>(17/100+7.6/100+1.65/100)*P2377</f>
        <v>0</v>
      </c>
      <c r="R2377" s="104"/>
      <c r="S2377" s="104"/>
      <c r="T2377" s="104"/>
      <c r="U2377" s="104"/>
      <c r="V2377" s="90">
        <f>+P2377-Q2377+R2377+S2377+T2377+U2377</f>
        <v>0</v>
      </c>
      <c r="W2377" s="91">
        <f>(1.02/100)</f>
        <v>1.02E-2</v>
      </c>
      <c r="X2377" s="91">
        <v>4.8E-3</v>
      </c>
      <c r="Y2377" s="91">
        <v>0.17</v>
      </c>
      <c r="Z2377" s="91">
        <v>1.65E-2</v>
      </c>
      <c r="AA2377" s="91">
        <v>7.6E-2</v>
      </c>
      <c r="AB2377" s="91">
        <f>SUM(W2377:AA2377)</f>
        <v>0.2775</v>
      </c>
      <c r="AC2377" s="75">
        <v>12</v>
      </c>
      <c r="AD2377" s="92">
        <f>IF(AL2377="","",+AC2377*AL2377)</f>
      </c>
      <c r="AE2377" s="93">
        <f>IF(AL2377="","",+AL2377*AB2377)</f>
      </c>
      <c r="AF2377" s="92">
        <f>IF(AL2377="","",+AL2377-AE2377)</f>
      </c>
      <c r="AG2377" s="93">
        <f>+V2377</f>
        <v>0</v>
      </c>
      <c r="AH2377" s="92">
        <f>IF(AF2377="","",+AF2377-AG2377)</f>
      </c>
      <c r="AI2377" s="92">
        <f>IF(AH2377="","",+AH2377*AC2377)</f>
      </c>
      <c r="AJ2377" s="93"/>
      <c r="AK2377" s="94">
        <v>0.33</v>
      </c>
      <c r="AL2377" s="93">
        <f>IF(V2377=0,"",V2377/(1-AB2377-AK2377))</f>
      </c>
      <c r="AM2377" s="95">
        <v>0.33</v>
      </c>
      <c r="AN2377" s="93">
        <f>IF(V2377=0,"",V2377/(1-AB2377-AM2377))</f>
      </c>
      <c r="AO2377" s="96">
        <v>1.2</v>
      </c>
      <c r="AP2377" s="93">
        <f>IF(BD!AJ2377="","",BD!AJ2377*BD!AO2377)</f>
      </c>
      <c r="AQ2377" s="91">
        <f>BD!AM2377/BD!AK2377-1</f>
        <v>0</v>
      </c>
      <c r="AR2377" s="91">
        <f>IF(BD!AN2377="","",IF(BD!AJ2377="","",BD!AN2377/BD!AJ2377-1))</f>
      </c>
      <c r="AS2377" s="91">
        <f>IF(BD!AN2377="","",IF(BD!AN2377&lt;BD!AL2377,"ABAIXO DA META","DENTRO DA META"))</f>
      </c>
      <c r="AT2377" s="91" t="str">
        <f>IF(BD!AJ2377="","EM ANÁLISE",IF(BD!AP2377&gt;=BD!AN2377,"GO", "NO GO"))</f>
        <v>EM ANÁLISE</v>
      </c>
      <c r="AU2377" s="97">
        <f>IF(AN2377="","",+BD!$AN2377-AJ2377)</f>
      </c>
      <c r="AV2377" s="98"/>
      <c r="AW2377" s="90">
        <f>BD!P2377*BD!AC2377</f>
        <v>0</v>
      </c>
      <c r="AX2377" s="90">
        <f>BD!V2377*BD!AC2377</f>
        <v>0</v>
      </c>
      <c r="AY2377" s="90">
        <f>IF(BD!AN2377="","",BD!AN2377*BD!AC2377)</f>
      </c>
      <c r="AZ2377" s="75" t="s">
        <v>123</v>
      </c>
      <c r="BA2377" s="75"/>
      <c r="BB2377" s="75"/>
      <c r="BC2377" s="75"/>
      <c r="BD2377" s="104"/>
      <c r="BE2377" s="104"/>
      <c r="BF2377" s="101"/>
      <c r="BG2377" s="101"/>
      <c r="BH2377" s="101"/>
      <c r="BI2377" s="101"/>
      <c r="BJ2377" s="101"/>
      <c r="BK2377" s="101"/>
      <c r="BL2377" s="101"/>
      <c r="BM2377" s="101"/>
      <c r="BN2377" s="101"/>
      <c r="BO2377" s="103"/>
      <c r="BP2377" s="101"/>
      <c r="BQ2377" s="101"/>
      <c r="BR2377" s="101"/>
      <c r="BS2377" s="101"/>
      <c r="BT2377" s="101"/>
      <c r="BU2377" s="101"/>
      <c r="BV2377" s="101"/>
      <c r="BW2377" s="101"/>
      <c r="BX2377" s="101"/>
      <c r="BY2377" s="101"/>
      <c r="BZ2377" s="101"/>
      <c r="CA2377" s="101"/>
      <c r="CB2377" s="101"/>
      <c r="CC2377" s="101"/>
      <c r="CD2377" s="101"/>
      <c r="CE2377" s="101"/>
      <c r="CF2377" s="101"/>
      <c r="CG2377" s="37" t="e">
        <f>VLOOKUP(Table_1[[#This Row],[EAN]],'[1]Planilha1'!$E:$R,13,0)</f>
        <v>#N/A</v>
      </c>
      <c r="CI2377" s="188">
        <f>IF(Table_1[[#This Row],[STATUS MERCADO]]="GO",Table_1[[#This Row],[M. BRUTA TOTAL]],0)</f>
        <v>0</v>
      </c>
      <c r="CJ2377" s="188">
        <f>IF(Table_1[[#This Row],[STATUS MERCADO]]="GO",Table_1[[#This Row],[PV UNIT. REALIZADO]]*Table_1[[#This Row],[QUANTIDADE]],0)</f>
        <v>0</v>
      </c>
    </row>
    <row r="2378" ht="15" hidden="1">
      <c r="A2378" s="7"/>
      <c r="B2378" s="84" t="s">
        <v>2735</v>
      </c>
      <c r="C2378" s="75">
        <v>220505</v>
      </c>
      <c r="D2378" s="75"/>
      <c r="E2378" s="85">
        <v>7896079450111</v>
      </c>
      <c r="F2378" s="86" t="s">
        <v>2811</v>
      </c>
      <c r="G2378" s="75" t="s">
        <v>21</v>
      </c>
      <c r="H2378" s="75">
        <v>250</v>
      </c>
      <c r="I2378" s="87" t="s">
        <v>2737</v>
      </c>
      <c r="J2378" s="75" t="s">
        <v>2738</v>
      </c>
      <c r="K2378" s="88" t="s">
        <v>84</v>
      </c>
      <c r="L2378" s="88">
        <v>10</v>
      </c>
      <c r="M2378" s="88">
        <v>0</v>
      </c>
      <c r="N2378" s="75" t="s">
        <v>85</v>
      </c>
      <c r="O2378" s="75"/>
      <c r="P2378" s="106"/>
      <c r="Q2378" s="90">
        <f>(17/100+7.6/100+1.65/100)*P2378</f>
        <v>0</v>
      </c>
      <c r="R2378" s="104"/>
      <c r="S2378" s="104"/>
      <c r="T2378" s="104"/>
      <c r="U2378" s="104"/>
      <c r="V2378" s="90">
        <f>+P2378-Q2378+R2378+S2378+T2378+U2378</f>
        <v>0</v>
      </c>
      <c r="W2378" s="91">
        <f>(1.02/100)</f>
        <v>1.02E-2</v>
      </c>
      <c r="X2378" s="91">
        <v>4.8E-3</v>
      </c>
      <c r="Y2378" s="91">
        <v>0.17</v>
      </c>
      <c r="Z2378" s="91">
        <v>1.65E-2</v>
      </c>
      <c r="AA2378" s="91">
        <v>7.6E-2</v>
      </c>
      <c r="AB2378" s="91">
        <f>SUM(W2378:AA2378)</f>
        <v>0.2775</v>
      </c>
      <c r="AC2378" s="75">
        <v>12</v>
      </c>
      <c r="AD2378" s="92">
        <f>IF(AL2378="","",+AC2378*AL2378)</f>
      </c>
      <c r="AE2378" s="93">
        <f>IF(AL2378="","",+AL2378*AB2378)</f>
      </c>
      <c r="AF2378" s="92">
        <f>IF(AL2378="","",+AL2378-AE2378)</f>
      </c>
      <c r="AG2378" s="93">
        <f>+V2378</f>
        <v>0</v>
      </c>
      <c r="AH2378" s="92">
        <f>IF(AF2378="","",+AF2378-AG2378)</f>
      </c>
      <c r="AI2378" s="92">
        <f>IF(AH2378="","",+AH2378*AC2378)</f>
      </c>
      <c r="AJ2378" s="93"/>
      <c r="AK2378" s="94">
        <v>0.33</v>
      </c>
      <c r="AL2378" s="93">
        <f>IF(V2378=0,"",V2378/(1-AB2378-AK2378))</f>
      </c>
      <c r="AM2378" s="95">
        <v>0.33</v>
      </c>
      <c r="AN2378" s="93">
        <f>IF(V2378=0,"",V2378/(1-AB2378-AM2378))</f>
      </c>
      <c r="AO2378" s="96">
        <v>1.2</v>
      </c>
      <c r="AP2378" s="93">
        <f>IF(BD!AJ2378="","",BD!AJ2378*BD!AO2378)</f>
      </c>
      <c r="AQ2378" s="91">
        <f>BD!AM2378/BD!AK2378-1</f>
        <v>0</v>
      </c>
      <c r="AR2378" s="91">
        <f>IF(BD!AN2378="","",IF(BD!AJ2378="","",BD!AN2378/BD!AJ2378-1))</f>
      </c>
      <c r="AS2378" s="91">
        <f>IF(BD!AN2378="","",IF(BD!AN2378&lt;BD!AL2378,"ABAIXO DA META","DENTRO DA META"))</f>
      </c>
      <c r="AT2378" s="91" t="str">
        <f>IF(BD!AJ2378="","EM ANÁLISE",IF(BD!AP2378&gt;=BD!AN2378,"GO", "NO GO"))</f>
        <v>EM ANÁLISE</v>
      </c>
      <c r="AU2378" s="97">
        <f>IF(AN2378="","",+BD!$AN2378-AJ2378)</f>
      </c>
      <c r="AV2378" s="98"/>
      <c r="AW2378" s="90">
        <f>BD!P2378*BD!AC2378</f>
        <v>0</v>
      </c>
      <c r="AX2378" s="90">
        <f>BD!V2378*BD!AC2378</f>
        <v>0</v>
      </c>
      <c r="AY2378" s="90">
        <f>IF(BD!AN2378="","",BD!AN2378*BD!AC2378)</f>
      </c>
      <c r="AZ2378" s="75" t="s">
        <v>123</v>
      </c>
      <c r="BA2378" s="75"/>
      <c r="BB2378" s="75"/>
      <c r="BC2378" s="75"/>
      <c r="BD2378" s="104"/>
      <c r="BE2378" s="104"/>
      <c r="BF2378" s="101"/>
      <c r="BG2378" s="101"/>
      <c r="BH2378" s="101"/>
      <c r="BI2378" s="101"/>
      <c r="BJ2378" s="101"/>
      <c r="BK2378" s="101"/>
      <c r="BL2378" s="101"/>
      <c r="BM2378" s="101"/>
      <c r="BN2378" s="101"/>
      <c r="BO2378" s="103"/>
      <c r="BP2378" s="101"/>
      <c r="BQ2378" s="101"/>
      <c r="BR2378" s="101"/>
      <c r="BS2378" s="101"/>
      <c r="BT2378" s="101"/>
      <c r="BU2378" s="101"/>
      <c r="BV2378" s="101"/>
      <c r="BW2378" s="101"/>
      <c r="BX2378" s="101"/>
      <c r="BY2378" s="101"/>
      <c r="BZ2378" s="101"/>
      <c r="CA2378" s="101"/>
      <c r="CB2378" s="101"/>
      <c r="CC2378" s="101"/>
      <c r="CD2378" s="101"/>
      <c r="CE2378" s="101"/>
      <c r="CF2378" s="101"/>
      <c r="CG2378" s="37" t="e">
        <f>VLOOKUP(Table_1[[#This Row],[EAN]],'[1]Planilha1'!$E:$R,13,0)</f>
        <v>#N/A</v>
      </c>
      <c r="CI2378" s="188">
        <f>IF(Table_1[[#This Row],[STATUS MERCADO]]="GO",Table_1[[#This Row],[M. BRUTA TOTAL]],0)</f>
        <v>0</v>
      </c>
      <c r="CJ2378" s="188">
        <f>IF(Table_1[[#This Row],[STATUS MERCADO]]="GO",Table_1[[#This Row],[PV UNIT. REALIZADO]]*Table_1[[#This Row],[QUANTIDADE]],0)</f>
        <v>0</v>
      </c>
    </row>
    <row r="2379" ht="15" hidden="1">
      <c r="A2379" s="7"/>
      <c r="B2379" s="84" t="s">
        <v>2735</v>
      </c>
      <c r="C2379" s="75">
        <v>220506</v>
      </c>
      <c r="D2379" s="75"/>
      <c r="E2379" s="85">
        <v>7896079450111</v>
      </c>
      <c r="F2379" s="86" t="s">
        <v>2811</v>
      </c>
      <c r="G2379" s="75" t="s">
        <v>21</v>
      </c>
      <c r="H2379" s="75">
        <v>250</v>
      </c>
      <c r="I2379" s="87" t="s">
        <v>2737</v>
      </c>
      <c r="J2379" s="75" t="s">
        <v>2738</v>
      </c>
      <c r="K2379" s="88" t="s">
        <v>84</v>
      </c>
      <c r="L2379" s="88">
        <v>30</v>
      </c>
      <c r="M2379" s="88">
        <v>0</v>
      </c>
      <c r="N2379" s="75" t="s">
        <v>85</v>
      </c>
      <c r="O2379" s="75"/>
      <c r="P2379" s="106"/>
      <c r="Q2379" s="90">
        <f>(17/100+7.6/100+1.65/100)*P2379</f>
        <v>0</v>
      </c>
      <c r="R2379" s="104"/>
      <c r="S2379" s="104"/>
      <c r="T2379" s="104"/>
      <c r="U2379" s="104"/>
      <c r="V2379" s="90">
        <f>+P2379-Q2379+R2379+S2379+T2379+U2379</f>
        <v>0</v>
      </c>
      <c r="W2379" s="91">
        <f>(1.02/100)</f>
        <v>1.02E-2</v>
      </c>
      <c r="X2379" s="91">
        <v>4.8E-3</v>
      </c>
      <c r="Y2379" s="91">
        <v>0.17</v>
      </c>
      <c r="Z2379" s="91">
        <v>1.65E-2</v>
      </c>
      <c r="AA2379" s="91">
        <v>7.6E-2</v>
      </c>
      <c r="AB2379" s="91">
        <f>SUM(W2379:AA2379)</f>
        <v>0.2775</v>
      </c>
      <c r="AC2379" s="75">
        <v>12</v>
      </c>
      <c r="AD2379" s="92">
        <f>IF(AL2379="","",+AC2379*AL2379)</f>
      </c>
      <c r="AE2379" s="93">
        <f>IF(AL2379="","",+AL2379*AB2379)</f>
      </c>
      <c r="AF2379" s="92">
        <f>IF(AL2379="","",+AL2379-AE2379)</f>
      </c>
      <c r="AG2379" s="93">
        <f>+V2379</f>
        <v>0</v>
      </c>
      <c r="AH2379" s="92">
        <f>IF(AF2379="","",+AF2379-AG2379)</f>
      </c>
      <c r="AI2379" s="92">
        <f>IF(AH2379="","",+AH2379*AC2379)</f>
      </c>
      <c r="AJ2379" s="93"/>
      <c r="AK2379" s="94">
        <v>0.33</v>
      </c>
      <c r="AL2379" s="93">
        <f>IF(V2379=0,"",V2379/(1-AB2379-AK2379))</f>
      </c>
      <c r="AM2379" s="95">
        <v>0.33</v>
      </c>
      <c r="AN2379" s="93">
        <f>IF(V2379=0,"",V2379/(1-AB2379-AM2379))</f>
      </c>
      <c r="AO2379" s="96">
        <v>1.2</v>
      </c>
      <c r="AP2379" s="93">
        <f>IF(BD!AJ2379="","",BD!AJ2379*BD!AO2379)</f>
      </c>
      <c r="AQ2379" s="91">
        <f>BD!AM2379/BD!AK2379-1</f>
        <v>0</v>
      </c>
      <c r="AR2379" s="91">
        <f>IF(BD!AN2379="","",IF(BD!AJ2379="","",BD!AN2379/BD!AJ2379-1))</f>
      </c>
      <c r="AS2379" s="91">
        <f>IF(BD!AN2379="","",IF(BD!AN2379&lt;BD!AL2379,"ABAIXO DA META","DENTRO DA META"))</f>
      </c>
      <c r="AT2379" s="91" t="str">
        <f>IF(BD!AJ2379="","EM ANÁLISE",IF(BD!AP2379&gt;=BD!AN2379,"GO", "NO GO"))</f>
        <v>EM ANÁLISE</v>
      </c>
      <c r="AU2379" s="97">
        <f>IF(AN2379="","",+BD!$AN2379-AJ2379)</f>
      </c>
      <c r="AV2379" s="98"/>
      <c r="AW2379" s="90">
        <f>BD!P2379*BD!AC2379</f>
        <v>0</v>
      </c>
      <c r="AX2379" s="90">
        <f>BD!V2379*BD!AC2379</f>
        <v>0</v>
      </c>
      <c r="AY2379" s="90">
        <f>IF(BD!AN2379="","",BD!AN2379*BD!AC2379)</f>
      </c>
      <c r="AZ2379" s="75" t="s">
        <v>123</v>
      </c>
      <c r="BA2379" s="75"/>
      <c r="BB2379" s="75"/>
      <c r="BC2379" s="75"/>
      <c r="BD2379" s="104"/>
      <c r="BE2379" s="104"/>
      <c r="BF2379" s="101"/>
      <c r="BG2379" s="101"/>
      <c r="BH2379" s="101"/>
      <c r="BI2379" s="101"/>
      <c r="BJ2379" s="101"/>
      <c r="BK2379" s="101"/>
      <c r="BL2379" s="101"/>
      <c r="BM2379" s="101"/>
      <c r="BN2379" s="101"/>
      <c r="BO2379" s="103"/>
      <c r="BP2379" s="101"/>
      <c r="BQ2379" s="101"/>
      <c r="BR2379" s="101"/>
      <c r="BS2379" s="101"/>
      <c r="BT2379" s="101"/>
      <c r="BU2379" s="101"/>
      <c r="BV2379" s="101"/>
      <c r="BW2379" s="101"/>
      <c r="BX2379" s="101"/>
      <c r="BY2379" s="101"/>
      <c r="BZ2379" s="101"/>
      <c r="CA2379" s="101"/>
      <c r="CB2379" s="101"/>
      <c r="CC2379" s="101"/>
      <c r="CD2379" s="101"/>
      <c r="CE2379" s="101"/>
      <c r="CF2379" s="101"/>
      <c r="CG2379" s="37" t="e">
        <f>VLOOKUP(Table_1[[#This Row],[EAN]],'[1]Planilha1'!$E:$R,13,0)</f>
        <v>#N/A</v>
      </c>
      <c r="CI2379" s="188">
        <f>IF(Table_1[[#This Row],[STATUS MERCADO]]="GO",Table_1[[#This Row],[M. BRUTA TOTAL]],0)</f>
        <v>0</v>
      </c>
      <c r="CJ2379" s="188">
        <f>IF(Table_1[[#This Row],[STATUS MERCADO]]="GO",Table_1[[#This Row],[PV UNIT. REALIZADO]]*Table_1[[#This Row],[QUANTIDADE]],0)</f>
        <v>0</v>
      </c>
    </row>
    <row r="2380" ht="15" hidden="1">
      <c r="A2380" s="7"/>
      <c r="B2380" s="84" t="s">
        <v>2735</v>
      </c>
      <c r="C2380" s="75">
        <v>220509</v>
      </c>
      <c r="D2380" s="75"/>
      <c r="E2380" s="85">
        <v>7896079452214</v>
      </c>
      <c r="F2380" s="86" t="s">
        <v>2812</v>
      </c>
      <c r="G2380" s="75" t="s">
        <v>21</v>
      </c>
      <c r="H2380" s="75">
        <v>250</v>
      </c>
      <c r="I2380" s="87" t="s">
        <v>2737</v>
      </c>
      <c r="J2380" s="75" t="s">
        <v>2738</v>
      </c>
      <c r="K2380" s="88" t="s">
        <v>84</v>
      </c>
      <c r="L2380" s="88">
        <v>30</v>
      </c>
      <c r="M2380" s="88">
        <v>0</v>
      </c>
      <c r="N2380" s="75" t="s">
        <v>85</v>
      </c>
      <c r="O2380" s="75"/>
      <c r="P2380" s="106"/>
      <c r="Q2380" s="90">
        <f>(17/100+7.6/100+1.65/100)*P2380</f>
        <v>0</v>
      </c>
      <c r="R2380" s="104"/>
      <c r="S2380" s="104"/>
      <c r="T2380" s="104"/>
      <c r="U2380" s="104"/>
      <c r="V2380" s="90">
        <f>+P2380-Q2380+R2380+S2380+T2380+U2380</f>
        <v>0</v>
      </c>
      <c r="W2380" s="91">
        <f>(1.02/100)</f>
        <v>1.02E-2</v>
      </c>
      <c r="X2380" s="91">
        <v>4.8E-3</v>
      </c>
      <c r="Y2380" s="91">
        <v>0.17</v>
      </c>
      <c r="Z2380" s="91">
        <v>1.65E-2</v>
      </c>
      <c r="AA2380" s="91">
        <v>7.6E-2</v>
      </c>
      <c r="AB2380" s="91">
        <f>SUM(W2380:AA2380)</f>
        <v>0.2775</v>
      </c>
      <c r="AC2380" s="75">
        <v>12</v>
      </c>
      <c r="AD2380" s="92">
        <f>IF(AL2380="","",+AC2380*AL2380)</f>
      </c>
      <c r="AE2380" s="93">
        <f>IF(AL2380="","",+AL2380*AB2380)</f>
      </c>
      <c r="AF2380" s="92">
        <f>IF(AL2380="","",+AL2380-AE2380)</f>
      </c>
      <c r="AG2380" s="93">
        <f>+V2380</f>
        <v>0</v>
      </c>
      <c r="AH2380" s="92">
        <f>IF(AF2380="","",+AF2380-AG2380)</f>
      </c>
      <c r="AI2380" s="92">
        <f>IF(AH2380="","",+AH2380*AC2380)</f>
      </c>
      <c r="AJ2380" s="93"/>
      <c r="AK2380" s="94">
        <v>0.33</v>
      </c>
      <c r="AL2380" s="93">
        <f>IF(V2380=0,"",V2380/(1-AB2380-AK2380))</f>
      </c>
      <c r="AM2380" s="95">
        <v>0.33</v>
      </c>
      <c r="AN2380" s="93">
        <f>IF(V2380=0,"",V2380/(1-AB2380-AM2380))</f>
      </c>
      <c r="AO2380" s="96">
        <v>1.2</v>
      </c>
      <c r="AP2380" s="93">
        <f>IF(BD!AJ2380="","",BD!AJ2380*BD!AO2380)</f>
      </c>
      <c r="AQ2380" s="91">
        <f>BD!AM2380/BD!AK2380-1</f>
        <v>0</v>
      </c>
      <c r="AR2380" s="91">
        <f>IF(BD!AN2380="","",IF(BD!AJ2380="","",BD!AN2380/BD!AJ2380-1))</f>
      </c>
      <c r="AS2380" s="91">
        <f>IF(BD!AN2380="","",IF(BD!AN2380&lt;BD!AL2380,"ABAIXO DA META","DENTRO DA META"))</f>
      </c>
      <c r="AT2380" s="91" t="str">
        <f>IF(BD!AJ2380="","EM ANÁLISE",IF(BD!AP2380&gt;=BD!AN2380,"GO", "NO GO"))</f>
        <v>EM ANÁLISE</v>
      </c>
      <c r="AU2380" s="97">
        <f>IF(AN2380="","",+BD!$AN2380-AJ2380)</f>
      </c>
      <c r="AV2380" s="98"/>
      <c r="AW2380" s="90">
        <f>BD!P2380*BD!AC2380</f>
        <v>0</v>
      </c>
      <c r="AX2380" s="90">
        <f>BD!V2380*BD!AC2380</f>
        <v>0</v>
      </c>
      <c r="AY2380" s="90">
        <f>IF(BD!AN2380="","",BD!AN2380*BD!AC2380)</f>
      </c>
      <c r="AZ2380" s="75" t="s">
        <v>123</v>
      </c>
      <c r="BA2380" s="75"/>
      <c r="BB2380" s="75"/>
      <c r="BC2380" s="75"/>
      <c r="BD2380" s="104"/>
      <c r="BE2380" s="104"/>
      <c r="BF2380" s="101"/>
      <c r="BG2380" s="101"/>
      <c r="BH2380" s="101"/>
      <c r="BI2380" s="101"/>
      <c r="BJ2380" s="101"/>
      <c r="BK2380" s="101"/>
      <c r="BL2380" s="101"/>
      <c r="BM2380" s="101"/>
      <c r="BN2380" s="101"/>
      <c r="BO2380" s="103"/>
      <c r="BP2380" s="101"/>
      <c r="BQ2380" s="101"/>
      <c r="BR2380" s="101"/>
      <c r="BS2380" s="101"/>
      <c r="BT2380" s="101"/>
      <c r="BU2380" s="101"/>
      <c r="BV2380" s="101"/>
      <c r="BW2380" s="101"/>
      <c r="BX2380" s="101"/>
      <c r="BY2380" s="101"/>
      <c r="BZ2380" s="101"/>
      <c r="CA2380" s="101"/>
      <c r="CB2380" s="101"/>
      <c r="CC2380" s="101"/>
      <c r="CD2380" s="101"/>
      <c r="CE2380" s="101"/>
      <c r="CF2380" s="101"/>
      <c r="CG2380" s="37" t="e">
        <f>VLOOKUP(Table_1[[#This Row],[EAN]],'[1]Planilha1'!$E:$R,13,0)</f>
        <v>#N/A</v>
      </c>
      <c r="CI2380" s="188">
        <f>IF(Table_1[[#This Row],[STATUS MERCADO]]="GO",Table_1[[#This Row],[M. BRUTA TOTAL]],0)</f>
        <v>0</v>
      </c>
      <c r="CJ2380" s="188">
        <f>IF(Table_1[[#This Row],[STATUS MERCADO]]="GO",Table_1[[#This Row],[PV UNIT. REALIZADO]]*Table_1[[#This Row],[QUANTIDADE]],0)</f>
        <v>0</v>
      </c>
    </row>
    <row r="2381" ht="15" hidden="1">
      <c r="A2381" s="7"/>
      <c r="B2381" s="84" t="s">
        <v>2735</v>
      </c>
      <c r="C2381" s="75">
        <v>220510</v>
      </c>
      <c r="D2381" s="75"/>
      <c r="E2381" s="85">
        <v>7896079452252</v>
      </c>
      <c r="F2381" s="86" t="s">
        <v>2813</v>
      </c>
      <c r="G2381" s="75" t="s">
        <v>21</v>
      </c>
      <c r="H2381" s="75">
        <v>250</v>
      </c>
      <c r="I2381" s="87" t="s">
        <v>2737</v>
      </c>
      <c r="J2381" s="75" t="s">
        <v>2738</v>
      </c>
      <c r="K2381" s="88" t="s">
        <v>84</v>
      </c>
      <c r="L2381" s="88">
        <v>6</v>
      </c>
      <c r="M2381" s="88">
        <v>0</v>
      </c>
      <c r="N2381" s="75" t="s">
        <v>85</v>
      </c>
      <c r="O2381" s="75"/>
      <c r="P2381" s="106"/>
      <c r="Q2381" s="90">
        <f>(17/100+7.6/100+1.65/100)*P2381</f>
        <v>0</v>
      </c>
      <c r="R2381" s="104"/>
      <c r="S2381" s="104"/>
      <c r="T2381" s="104"/>
      <c r="U2381" s="104"/>
      <c r="V2381" s="90">
        <f>+P2381-Q2381+R2381+S2381+T2381+U2381</f>
        <v>0</v>
      </c>
      <c r="W2381" s="91">
        <f>(1.02/100)</f>
        <v>1.02E-2</v>
      </c>
      <c r="X2381" s="91">
        <v>4.8E-3</v>
      </c>
      <c r="Y2381" s="91">
        <v>0.17</v>
      </c>
      <c r="Z2381" s="91">
        <v>1.65E-2</v>
      </c>
      <c r="AA2381" s="91">
        <v>7.6E-2</v>
      </c>
      <c r="AB2381" s="91">
        <f>SUM(W2381:AA2381)</f>
        <v>0.2775</v>
      </c>
      <c r="AC2381" s="75">
        <v>12</v>
      </c>
      <c r="AD2381" s="92">
        <f>IF(AL2381="","",+AC2381*AL2381)</f>
      </c>
      <c r="AE2381" s="93">
        <f>IF(AL2381="","",+AL2381*AB2381)</f>
      </c>
      <c r="AF2381" s="92">
        <f>IF(AL2381="","",+AL2381-AE2381)</f>
      </c>
      <c r="AG2381" s="93">
        <f>+V2381</f>
        <v>0</v>
      </c>
      <c r="AH2381" s="92">
        <f>IF(AF2381="","",+AF2381-AG2381)</f>
      </c>
      <c r="AI2381" s="92">
        <f>IF(AH2381="","",+AH2381*AC2381)</f>
      </c>
      <c r="AJ2381" s="93"/>
      <c r="AK2381" s="94">
        <v>0.33</v>
      </c>
      <c r="AL2381" s="93">
        <f>IF(V2381=0,"",V2381/(1-AB2381-AK2381))</f>
      </c>
      <c r="AM2381" s="95">
        <v>0.33</v>
      </c>
      <c r="AN2381" s="93">
        <f>IF(V2381=0,"",V2381/(1-AB2381-AM2381))</f>
      </c>
      <c r="AO2381" s="96">
        <v>1.2</v>
      </c>
      <c r="AP2381" s="93">
        <f>IF(BD!AJ2381="","",BD!AJ2381*BD!AO2381)</f>
      </c>
      <c r="AQ2381" s="91">
        <f>BD!AM2381/BD!AK2381-1</f>
        <v>0</v>
      </c>
      <c r="AR2381" s="91">
        <f>IF(BD!AN2381="","",IF(BD!AJ2381="","",BD!AN2381/BD!AJ2381-1))</f>
      </c>
      <c r="AS2381" s="91">
        <f>IF(BD!AN2381="","",IF(BD!AN2381&lt;BD!AL2381,"ABAIXO DA META","DENTRO DA META"))</f>
      </c>
      <c r="AT2381" s="91" t="str">
        <f>IF(BD!AJ2381="","EM ANÁLISE",IF(BD!AP2381&gt;=BD!AN2381,"GO", "NO GO"))</f>
        <v>EM ANÁLISE</v>
      </c>
      <c r="AU2381" s="97">
        <f>IF(AN2381="","",+BD!$AN2381-AJ2381)</f>
      </c>
      <c r="AV2381" s="98"/>
      <c r="AW2381" s="90">
        <f>BD!P2381*BD!AC2381</f>
        <v>0</v>
      </c>
      <c r="AX2381" s="90">
        <f>BD!V2381*BD!AC2381</f>
        <v>0</v>
      </c>
      <c r="AY2381" s="90">
        <f>IF(BD!AN2381="","",BD!AN2381*BD!AC2381)</f>
      </c>
      <c r="AZ2381" s="75" t="s">
        <v>123</v>
      </c>
      <c r="BA2381" s="75"/>
      <c r="BB2381" s="75"/>
      <c r="BC2381" s="75"/>
      <c r="BD2381" s="104"/>
      <c r="BE2381" s="104"/>
      <c r="BF2381" s="101"/>
      <c r="BG2381" s="101"/>
      <c r="BH2381" s="101"/>
      <c r="BI2381" s="101"/>
      <c r="BJ2381" s="101"/>
      <c r="BK2381" s="101"/>
      <c r="BL2381" s="101"/>
      <c r="BM2381" s="101"/>
      <c r="BN2381" s="101"/>
      <c r="BO2381" s="103"/>
      <c r="BP2381" s="101"/>
      <c r="BQ2381" s="101"/>
      <c r="BR2381" s="101"/>
      <c r="BS2381" s="101"/>
      <c r="BT2381" s="101"/>
      <c r="BU2381" s="101"/>
      <c r="BV2381" s="101"/>
      <c r="BW2381" s="101"/>
      <c r="BX2381" s="101"/>
      <c r="BY2381" s="101"/>
      <c r="BZ2381" s="101"/>
      <c r="CA2381" s="101"/>
      <c r="CB2381" s="101"/>
      <c r="CC2381" s="101"/>
      <c r="CD2381" s="101"/>
      <c r="CE2381" s="101"/>
      <c r="CF2381" s="101"/>
      <c r="CG2381" s="37" t="e">
        <f>VLOOKUP(Table_1[[#This Row],[EAN]],'[1]Planilha1'!$E:$R,13,0)</f>
        <v>#N/A</v>
      </c>
      <c r="CI2381" s="188">
        <f>IF(Table_1[[#This Row],[STATUS MERCADO]]="GO",Table_1[[#This Row],[M. BRUTA TOTAL]],0)</f>
        <v>0</v>
      </c>
      <c r="CJ2381" s="188">
        <f>IF(Table_1[[#This Row],[STATUS MERCADO]]="GO",Table_1[[#This Row],[PV UNIT. REALIZADO]]*Table_1[[#This Row],[QUANTIDADE]],0)</f>
        <v>0</v>
      </c>
    </row>
    <row r="2382" ht="15" hidden="1">
      <c r="A2382" s="7"/>
      <c r="B2382" s="84" t="s">
        <v>2735</v>
      </c>
      <c r="C2382" s="75">
        <v>220511</v>
      </c>
      <c r="D2382" s="75"/>
      <c r="E2382" s="85">
        <v>7896079441515</v>
      </c>
      <c r="F2382" s="86" t="s">
        <v>2814</v>
      </c>
      <c r="G2382" s="75" t="s">
        <v>21</v>
      </c>
      <c r="H2382" s="75">
        <v>250</v>
      </c>
      <c r="I2382" s="87" t="s">
        <v>2737</v>
      </c>
      <c r="J2382" s="75" t="s">
        <v>2743</v>
      </c>
      <c r="K2382" s="88" t="s">
        <v>84</v>
      </c>
      <c r="L2382" s="88">
        <v>10</v>
      </c>
      <c r="M2382" s="88">
        <v>0</v>
      </c>
      <c r="N2382" s="75" t="s">
        <v>85</v>
      </c>
      <c r="O2382" s="75"/>
      <c r="P2382" s="106"/>
      <c r="Q2382" s="90">
        <f>(17/100+7.6/100+1.65/100)*P2382</f>
        <v>0</v>
      </c>
      <c r="R2382" s="104"/>
      <c r="S2382" s="104"/>
      <c r="T2382" s="104"/>
      <c r="U2382" s="104"/>
      <c r="V2382" s="90">
        <f>+P2382-Q2382+R2382+S2382+T2382+U2382</f>
        <v>0</v>
      </c>
      <c r="W2382" s="91">
        <f>(1.02/100)</f>
        <v>1.02E-2</v>
      </c>
      <c r="X2382" s="91">
        <v>4.8E-3</v>
      </c>
      <c r="Y2382" s="91">
        <v>0.17</v>
      </c>
      <c r="Z2382" s="91">
        <v>1.65E-2</v>
      </c>
      <c r="AA2382" s="91">
        <v>7.6E-2</v>
      </c>
      <c r="AB2382" s="91">
        <f>SUM(W2382:AA2382)</f>
        <v>0.2775</v>
      </c>
      <c r="AC2382" s="75">
        <v>12</v>
      </c>
      <c r="AD2382" s="92">
        <f>IF(AL2382="","",+AC2382*AL2382)</f>
      </c>
      <c r="AE2382" s="93">
        <f>IF(AL2382="","",+AL2382*AB2382)</f>
      </c>
      <c r="AF2382" s="92">
        <f>IF(AL2382="","",+AL2382-AE2382)</f>
      </c>
      <c r="AG2382" s="93">
        <f>+V2382</f>
        <v>0</v>
      </c>
      <c r="AH2382" s="92">
        <f>IF(AF2382="","",+AF2382-AG2382)</f>
      </c>
      <c r="AI2382" s="92">
        <f>IF(AH2382="","",+AH2382*AC2382)</f>
      </c>
      <c r="AJ2382" s="93"/>
      <c r="AK2382" s="94">
        <v>0.33</v>
      </c>
      <c r="AL2382" s="93">
        <f>IF(V2382=0,"",V2382/(1-AB2382-AK2382))</f>
      </c>
      <c r="AM2382" s="95">
        <v>0.33</v>
      </c>
      <c r="AN2382" s="93">
        <f>IF(V2382=0,"",V2382/(1-AB2382-AM2382))</f>
      </c>
      <c r="AO2382" s="96">
        <v>1.2</v>
      </c>
      <c r="AP2382" s="93">
        <f>IF(BD!AJ2382="","",BD!AJ2382*BD!AO2382)</f>
      </c>
      <c r="AQ2382" s="91">
        <f>BD!AM2382/BD!AK2382-1</f>
        <v>0</v>
      </c>
      <c r="AR2382" s="91">
        <f>IF(BD!AN2382="","",IF(BD!AJ2382="","",BD!AN2382/BD!AJ2382-1))</f>
      </c>
      <c r="AS2382" s="91">
        <f>IF(BD!AN2382="","",IF(BD!AN2382&lt;BD!AL2382,"ABAIXO DA META","DENTRO DA META"))</f>
      </c>
      <c r="AT2382" s="91" t="str">
        <f>IF(BD!AJ2382="","EM ANÁLISE",IF(BD!AP2382&gt;=BD!AN2382,"GO", "NO GO"))</f>
        <v>EM ANÁLISE</v>
      </c>
      <c r="AU2382" s="97">
        <f>IF(AN2382="","",+BD!$AN2382-AJ2382)</f>
      </c>
      <c r="AV2382" s="98"/>
      <c r="AW2382" s="90">
        <f>BD!P2382*BD!AC2382</f>
        <v>0</v>
      </c>
      <c r="AX2382" s="90">
        <f>BD!V2382*BD!AC2382</f>
        <v>0</v>
      </c>
      <c r="AY2382" s="90">
        <f>IF(BD!AN2382="","",BD!AN2382*BD!AC2382)</f>
      </c>
      <c r="AZ2382" s="75" t="s">
        <v>123</v>
      </c>
      <c r="BA2382" s="75"/>
      <c r="BB2382" s="75"/>
      <c r="BC2382" s="75"/>
      <c r="BD2382" s="104"/>
      <c r="BE2382" s="104"/>
      <c r="BF2382" s="101"/>
      <c r="BG2382" s="101"/>
      <c r="BH2382" s="101"/>
      <c r="BI2382" s="101"/>
      <c r="BJ2382" s="101"/>
      <c r="BK2382" s="101"/>
      <c r="BL2382" s="101"/>
      <c r="BM2382" s="101"/>
      <c r="BN2382" s="101"/>
      <c r="BO2382" s="103"/>
      <c r="BP2382" s="101"/>
      <c r="BQ2382" s="101"/>
      <c r="BR2382" s="101"/>
      <c r="BS2382" s="101"/>
      <c r="BT2382" s="101"/>
      <c r="BU2382" s="101"/>
      <c r="BV2382" s="101"/>
      <c r="BW2382" s="101"/>
      <c r="BX2382" s="101"/>
      <c r="BY2382" s="101"/>
      <c r="BZ2382" s="101"/>
      <c r="CA2382" s="101"/>
      <c r="CB2382" s="101"/>
      <c r="CC2382" s="101"/>
      <c r="CD2382" s="101"/>
      <c r="CE2382" s="101"/>
      <c r="CF2382" s="101"/>
      <c r="CG2382" s="37" t="e">
        <f>VLOOKUP(Table_1[[#This Row],[EAN]],'[1]Planilha1'!$E:$R,13,0)</f>
        <v>#N/A</v>
      </c>
      <c r="CI2382" s="188">
        <f>IF(Table_1[[#This Row],[STATUS MERCADO]]="GO",Table_1[[#This Row],[M. BRUTA TOTAL]],0)</f>
        <v>0</v>
      </c>
      <c r="CJ2382" s="188">
        <f>IF(Table_1[[#This Row],[STATUS MERCADO]]="GO",Table_1[[#This Row],[PV UNIT. REALIZADO]]*Table_1[[#This Row],[QUANTIDADE]],0)</f>
        <v>0</v>
      </c>
    </row>
    <row r="2383" ht="15" hidden="1">
      <c r="A2383" s="7"/>
      <c r="B2383" s="84" t="s">
        <v>2735</v>
      </c>
      <c r="C2383" s="75">
        <v>220512</v>
      </c>
      <c r="D2383" s="75"/>
      <c r="E2383" s="85">
        <v>7896079441515</v>
      </c>
      <c r="F2383" s="86" t="s">
        <v>2814</v>
      </c>
      <c r="G2383" s="75" t="s">
        <v>21</v>
      </c>
      <c r="H2383" s="75">
        <v>250</v>
      </c>
      <c r="I2383" s="87" t="s">
        <v>2737</v>
      </c>
      <c r="J2383" s="75" t="s">
        <v>2743</v>
      </c>
      <c r="K2383" s="88" t="s">
        <v>84</v>
      </c>
      <c r="L2383" s="88">
        <v>30</v>
      </c>
      <c r="M2383" s="88">
        <v>0</v>
      </c>
      <c r="N2383" s="75" t="s">
        <v>85</v>
      </c>
      <c r="O2383" s="75"/>
      <c r="P2383" s="106"/>
      <c r="Q2383" s="90">
        <f>(17/100+7.6/100+1.65/100)*P2383</f>
        <v>0</v>
      </c>
      <c r="R2383" s="104"/>
      <c r="S2383" s="104"/>
      <c r="T2383" s="104"/>
      <c r="U2383" s="104"/>
      <c r="V2383" s="90">
        <f>+P2383-Q2383+R2383+S2383+T2383+U2383</f>
        <v>0</v>
      </c>
      <c r="W2383" s="91">
        <f>(1.02/100)</f>
        <v>1.02E-2</v>
      </c>
      <c r="X2383" s="91">
        <v>4.8E-3</v>
      </c>
      <c r="Y2383" s="91">
        <v>0.17</v>
      </c>
      <c r="Z2383" s="91">
        <v>1.65E-2</v>
      </c>
      <c r="AA2383" s="91">
        <v>7.6E-2</v>
      </c>
      <c r="AB2383" s="91">
        <f>SUM(W2383:AA2383)</f>
        <v>0.2775</v>
      </c>
      <c r="AC2383" s="75">
        <v>12</v>
      </c>
      <c r="AD2383" s="92">
        <f>IF(AL2383="","",+AC2383*AL2383)</f>
      </c>
      <c r="AE2383" s="93">
        <f>IF(AL2383="","",+AL2383*AB2383)</f>
      </c>
      <c r="AF2383" s="92">
        <f>IF(AL2383="","",+AL2383-AE2383)</f>
      </c>
      <c r="AG2383" s="93">
        <f>+V2383</f>
        <v>0</v>
      </c>
      <c r="AH2383" s="92">
        <f>IF(AF2383="","",+AF2383-AG2383)</f>
      </c>
      <c r="AI2383" s="92">
        <f>IF(AH2383="","",+AH2383*AC2383)</f>
      </c>
      <c r="AJ2383" s="93"/>
      <c r="AK2383" s="94">
        <v>0.33</v>
      </c>
      <c r="AL2383" s="93">
        <f>IF(V2383=0,"",V2383/(1-AB2383-AK2383))</f>
      </c>
      <c r="AM2383" s="95">
        <v>0.33</v>
      </c>
      <c r="AN2383" s="93">
        <f>IF(V2383=0,"",V2383/(1-AB2383-AM2383))</f>
      </c>
      <c r="AO2383" s="96">
        <v>1.2</v>
      </c>
      <c r="AP2383" s="93">
        <f>IF(BD!AJ2383="","",BD!AJ2383*BD!AO2383)</f>
      </c>
      <c r="AQ2383" s="91">
        <f>BD!AM2383/BD!AK2383-1</f>
        <v>0</v>
      </c>
      <c r="AR2383" s="91">
        <f>IF(BD!AN2383="","",IF(BD!AJ2383="","",BD!AN2383/BD!AJ2383-1))</f>
      </c>
      <c r="AS2383" s="91">
        <f>IF(BD!AN2383="","",IF(BD!AN2383&lt;BD!AL2383,"ABAIXO DA META","DENTRO DA META"))</f>
      </c>
      <c r="AT2383" s="91" t="str">
        <f>IF(BD!AJ2383="","EM ANÁLISE",IF(BD!AP2383&gt;=BD!AN2383,"GO", "NO GO"))</f>
        <v>EM ANÁLISE</v>
      </c>
      <c r="AU2383" s="97">
        <f>IF(AN2383="","",+BD!$AN2383-AJ2383)</f>
      </c>
      <c r="AV2383" s="98"/>
      <c r="AW2383" s="90">
        <f>BD!P2383*BD!AC2383</f>
        <v>0</v>
      </c>
      <c r="AX2383" s="90">
        <f>BD!V2383*BD!AC2383</f>
        <v>0</v>
      </c>
      <c r="AY2383" s="90">
        <f>IF(BD!AN2383="","",BD!AN2383*BD!AC2383)</f>
      </c>
      <c r="AZ2383" s="75" t="s">
        <v>123</v>
      </c>
      <c r="BA2383" s="75"/>
      <c r="BB2383" s="75"/>
      <c r="BC2383" s="75"/>
      <c r="BD2383" s="104"/>
      <c r="BE2383" s="104"/>
      <c r="BF2383" s="101"/>
      <c r="BG2383" s="101"/>
      <c r="BH2383" s="101"/>
      <c r="BI2383" s="101"/>
      <c r="BJ2383" s="101"/>
      <c r="BK2383" s="101"/>
      <c r="BL2383" s="101"/>
      <c r="BM2383" s="101"/>
      <c r="BN2383" s="101"/>
      <c r="BO2383" s="103"/>
      <c r="BP2383" s="101"/>
      <c r="BQ2383" s="101"/>
      <c r="BR2383" s="101"/>
      <c r="BS2383" s="101"/>
      <c r="BT2383" s="101"/>
      <c r="BU2383" s="101"/>
      <c r="BV2383" s="101"/>
      <c r="BW2383" s="101"/>
      <c r="BX2383" s="101"/>
      <c r="BY2383" s="101"/>
      <c r="BZ2383" s="101"/>
      <c r="CA2383" s="101"/>
      <c r="CB2383" s="101"/>
      <c r="CC2383" s="101"/>
      <c r="CD2383" s="101"/>
      <c r="CE2383" s="101"/>
      <c r="CF2383" s="101"/>
      <c r="CG2383" s="37" t="e">
        <f>VLOOKUP(Table_1[[#This Row],[EAN]],'[1]Planilha1'!$E:$R,13,0)</f>
        <v>#N/A</v>
      </c>
      <c r="CI2383" s="188">
        <f>IF(Table_1[[#This Row],[STATUS MERCADO]]="GO",Table_1[[#This Row],[M. BRUTA TOTAL]],0)</f>
        <v>0</v>
      </c>
      <c r="CJ2383" s="188">
        <f>IF(Table_1[[#This Row],[STATUS MERCADO]]="GO",Table_1[[#This Row],[PV UNIT. REALIZADO]]*Table_1[[#This Row],[QUANTIDADE]],0)</f>
        <v>0</v>
      </c>
    </row>
    <row r="2384" ht="15" hidden="1">
      <c r="A2384" s="7"/>
      <c r="B2384" s="84" t="s">
        <v>2735</v>
      </c>
      <c r="C2384" s="75">
        <v>220517</v>
      </c>
      <c r="D2384" s="75"/>
      <c r="E2384" s="85">
        <v>7896332007403</v>
      </c>
      <c r="F2384" s="86" t="s">
        <v>2815</v>
      </c>
      <c r="G2384" s="75" t="s">
        <v>21</v>
      </c>
      <c r="H2384" s="75">
        <v>250</v>
      </c>
      <c r="I2384" s="87" t="s">
        <v>2737</v>
      </c>
      <c r="J2384" s="75" t="s">
        <v>2743</v>
      </c>
      <c r="K2384" s="88" t="s">
        <v>84</v>
      </c>
      <c r="L2384" s="88">
        <v>10</v>
      </c>
      <c r="M2384" s="88">
        <v>0</v>
      </c>
      <c r="N2384" s="75" t="s">
        <v>85</v>
      </c>
      <c r="O2384" s="75"/>
      <c r="P2384" s="106"/>
      <c r="Q2384" s="90">
        <f>(17/100+7.6/100+1.65/100)*P2384</f>
        <v>0</v>
      </c>
      <c r="R2384" s="104"/>
      <c r="S2384" s="104"/>
      <c r="T2384" s="104"/>
      <c r="U2384" s="104"/>
      <c r="V2384" s="90">
        <f>+P2384-Q2384+R2384+S2384+T2384+U2384</f>
        <v>0</v>
      </c>
      <c r="W2384" s="91">
        <f>(1.02/100)</f>
        <v>1.02E-2</v>
      </c>
      <c r="X2384" s="91">
        <v>4.8E-3</v>
      </c>
      <c r="Y2384" s="91">
        <v>0.17</v>
      </c>
      <c r="Z2384" s="91">
        <v>1.65E-2</v>
      </c>
      <c r="AA2384" s="91">
        <v>7.6E-2</v>
      </c>
      <c r="AB2384" s="91">
        <f>SUM(W2384:AA2384)</f>
        <v>0.2775</v>
      </c>
      <c r="AC2384" s="75">
        <v>12</v>
      </c>
      <c r="AD2384" s="92">
        <f>IF(AL2384="","",+AC2384*AL2384)</f>
      </c>
      <c r="AE2384" s="93">
        <f>IF(AL2384="","",+AL2384*AB2384)</f>
      </c>
      <c r="AF2384" s="92">
        <f>IF(AL2384="","",+AL2384-AE2384)</f>
      </c>
      <c r="AG2384" s="93">
        <f>+V2384</f>
        <v>0</v>
      </c>
      <c r="AH2384" s="92">
        <f>IF(AF2384="","",+AF2384-AG2384)</f>
      </c>
      <c r="AI2384" s="92">
        <f>IF(AH2384="","",+AH2384*AC2384)</f>
      </c>
      <c r="AJ2384" s="93"/>
      <c r="AK2384" s="94">
        <v>0.33</v>
      </c>
      <c r="AL2384" s="93">
        <f>IF(V2384=0,"",V2384/(1-AB2384-AK2384))</f>
      </c>
      <c r="AM2384" s="95">
        <v>0.33</v>
      </c>
      <c r="AN2384" s="93">
        <f>IF(V2384=0,"",V2384/(1-AB2384-AM2384))</f>
      </c>
      <c r="AO2384" s="96">
        <v>1.2</v>
      </c>
      <c r="AP2384" s="93">
        <f>IF(BD!AJ2384="","",BD!AJ2384*BD!AO2384)</f>
      </c>
      <c r="AQ2384" s="91">
        <f>BD!AM2384/BD!AK2384-1</f>
        <v>0</v>
      </c>
      <c r="AR2384" s="91">
        <f>IF(BD!AN2384="","",IF(BD!AJ2384="","",BD!AN2384/BD!AJ2384-1))</f>
      </c>
      <c r="AS2384" s="91">
        <f>IF(BD!AN2384="","",IF(BD!AN2384&lt;BD!AL2384,"ABAIXO DA META","DENTRO DA META"))</f>
      </c>
      <c r="AT2384" s="91" t="str">
        <f>IF(BD!AJ2384="","EM ANÁLISE",IF(BD!AP2384&gt;=BD!AN2384,"GO", "NO GO"))</f>
        <v>EM ANÁLISE</v>
      </c>
      <c r="AU2384" s="97">
        <f>IF(AN2384="","",+BD!$AN2384-AJ2384)</f>
      </c>
      <c r="AV2384" s="98"/>
      <c r="AW2384" s="90">
        <f>BD!P2384*BD!AC2384</f>
        <v>0</v>
      </c>
      <c r="AX2384" s="90">
        <f>BD!V2384*BD!AC2384</f>
        <v>0</v>
      </c>
      <c r="AY2384" s="90">
        <f>IF(BD!AN2384="","",BD!AN2384*BD!AC2384)</f>
      </c>
      <c r="AZ2384" s="75" t="s">
        <v>123</v>
      </c>
      <c r="BA2384" s="75"/>
      <c r="BB2384" s="75"/>
      <c r="BC2384" s="75"/>
      <c r="BD2384" s="104"/>
      <c r="BE2384" s="104"/>
      <c r="BF2384" s="101"/>
      <c r="BG2384" s="101"/>
      <c r="BH2384" s="101"/>
      <c r="BI2384" s="101"/>
      <c r="BJ2384" s="101"/>
      <c r="BK2384" s="101"/>
      <c r="BL2384" s="101"/>
      <c r="BM2384" s="101"/>
      <c r="BN2384" s="101"/>
      <c r="BO2384" s="103"/>
      <c r="BP2384" s="101"/>
      <c r="BQ2384" s="101"/>
      <c r="BR2384" s="101"/>
      <c r="BS2384" s="101"/>
      <c r="BT2384" s="101"/>
      <c r="BU2384" s="101"/>
      <c r="BV2384" s="101"/>
      <c r="BW2384" s="101"/>
      <c r="BX2384" s="101"/>
      <c r="BY2384" s="101"/>
      <c r="BZ2384" s="101"/>
      <c r="CA2384" s="101"/>
      <c r="CB2384" s="101"/>
      <c r="CC2384" s="101"/>
      <c r="CD2384" s="101"/>
      <c r="CE2384" s="101"/>
      <c r="CF2384" s="101"/>
      <c r="CG2384" s="37" t="e">
        <f>VLOOKUP(Table_1[[#This Row],[EAN]],'[1]Planilha1'!$E:$R,13,0)</f>
        <v>#N/A</v>
      </c>
      <c r="CI2384" s="188">
        <f>IF(Table_1[[#This Row],[STATUS MERCADO]]="GO",Table_1[[#This Row],[M. BRUTA TOTAL]],0)</f>
        <v>0</v>
      </c>
      <c r="CJ2384" s="188">
        <f>IF(Table_1[[#This Row],[STATUS MERCADO]]="GO",Table_1[[#This Row],[PV UNIT. REALIZADO]]*Table_1[[#This Row],[QUANTIDADE]],0)</f>
        <v>0</v>
      </c>
    </row>
    <row r="2385" ht="15" hidden="1">
      <c r="A2385" s="7"/>
      <c r="B2385" s="84" t="s">
        <v>2735</v>
      </c>
      <c r="C2385" s="75">
        <v>220518</v>
      </c>
      <c r="D2385" s="75"/>
      <c r="E2385" s="85">
        <v>7896332007403</v>
      </c>
      <c r="F2385" s="86" t="s">
        <v>2815</v>
      </c>
      <c r="G2385" s="75" t="s">
        <v>21</v>
      </c>
      <c r="H2385" s="75">
        <v>250</v>
      </c>
      <c r="I2385" s="87" t="s">
        <v>2737</v>
      </c>
      <c r="J2385" s="75" t="s">
        <v>2743</v>
      </c>
      <c r="K2385" s="88" t="s">
        <v>84</v>
      </c>
      <c r="L2385" s="88">
        <v>30</v>
      </c>
      <c r="M2385" s="88">
        <v>0</v>
      </c>
      <c r="N2385" s="75" t="s">
        <v>85</v>
      </c>
      <c r="O2385" s="75"/>
      <c r="P2385" s="106"/>
      <c r="Q2385" s="90">
        <f>(17/100+7.6/100+1.65/100)*P2385</f>
        <v>0</v>
      </c>
      <c r="R2385" s="104"/>
      <c r="S2385" s="104"/>
      <c r="T2385" s="104"/>
      <c r="U2385" s="104"/>
      <c r="V2385" s="90">
        <f>+P2385-Q2385+R2385+S2385+T2385+U2385</f>
        <v>0</v>
      </c>
      <c r="W2385" s="91">
        <f>(1.02/100)</f>
        <v>1.02E-2</v>
      </c>
      <c r="X2385" s="91">
        <v>4.8E-3</v>
      </c>
      <c r="Y2385" s="91">
        <v>0.17</v>
      </c>
      <c r="Z2385" s="91">
        <v>1.65E-2</v>
      </c>
      <c r="AA2385" s="91">
        <v>7.6E-2</v>
      </c>
      <c r="AB2385" s="91">
        <f>SUM(W2385:AA2385)</f>
        <v>0.2775</v>
      </c>
      <c r="AC2385" s="75">
        <v>12</v>
      </c>
      <c r="AD2385" s="92">
        <f>IF(AL2385="","",+AC2385*AL2385)</f>
      </c>
      <c r="AE2385" s="93">
        <f>IF(AL2385="","",+AL2385*AB2385)</f>
      </c>
      <c r="AF2385" s="92">
        <f>IF(AL2385="","",+AL2385-AE2385)</f>
      </c>
      <c r="AG2385" s="93">
        <f>+V2385</f>
        <v>0</v>
      </c>
      <c r="AH2385" s="92">
        <f>IF(AF2385="","",+AF2385-AG2385)</f>
      </c>
      <c r="AI2385" s="92">
        <f>IF(AH2385="","",+AH2385*AC2385)</f>
      </c>
      <c r="AJ2385" s="93"/>
      <c r="AK2385" s="94">
        <v>0.33</v>
      </c>
      <c r="AL2385" s="93">
        <f>IF(V2385=0,"",V2385/(1-AB2385-AK2385))</f>
      </c>
      <c r="AM2385" s="95">
        <v>0.33</v>
      </c>
      <c r="AN2385" s="93">
        <f>IF(V2385=0,"",V2385/(1-AB2385-AM2385))</f>
      </c>
      <c r="AO2385" s="96">
        <v>1.2</v>
      </c>
      <c r="AP2385" s="93">
        <f>IF(BD!AJ2385="","",BD!AJ2385*BD!AO2385)</f>
      </c>
      <c r="AQ2385" s="91">
        <f>BD!AM2385/BD!AK2385-1</f>
        <v>0</v>
      </c>
      <c r="AR2385" s="91">
        <f>IF(BD!AN2385="","",IF(BD!AJ2385="","",BD!AN2385/BD!AJ2385-1))</f>
      </c>
      <c r="AS2385" s="91">
        <f>IF(BD!AN2385="","",IF(BD!AN2385&lt;BD!AL2385,"ABAIXO DA META","DENTRO DA META"))</f>
      </c>
      <c r="AT2385" s="91" t="str">
        <f>IF(BD!AJ2385="","EM ANÁLISE",IF(BD!AP2385&gt;=BD!AN2385,"GO", "NO GO"))</f>
        <v>EM ANÁLISE</v>
      </c>
      <c r="AU2385" s="97">
        <f>IF(AN2385="","",+BD!$AN2385-AJ2385)</f>
      </c>
      <c r="AV2385" s="98"/>
      <c r="AW2385" s="90">
        <f>BD!P2385*BD!AC2385</f>
        <v>0</v>
      </c>
      <c r="AX2385" s="90">
        <f>BD!V2385*BD!AC2385</f>
        <v>0</v>
      </c>
      <c r="AY2385" s="90">
        <f>IF(BD!AN2385="","",BD!AN2385*BD!AC2385)</f>
      </c>
      <c r="AZ2385" s="75" t="s">
        <v>123</v>
      </c>
      <c r="BA2385" s="75"/>
      <c r="BB2385" s="75"/>
      <c r="BC2385" s="75"/>
      <c r="BD2385" s="104"/>
      <c r="BE2385" s="104"/>
      <c r="BF2385" s="101"/>
      <c r="BG2385" s="101"/>
      <c r="BH2385" s="101"/>
      <c r="BI2385" s="101"/>
      <c r="BJ2385" s="101"/>
      <c r="BK2385" s="101"/>
      <c r="BL2385" s="101"/>
      <c r="BM2385" s="101"/>
      <c r="BN2385" s="101"/>
      <c r="BO2385" s="103"/>
      <c r="BP2385" s="101"/>
      <c r="BQ2385" s="101"/>
      <c r="BR2385" s="101"/>
      <c r="BS2385" s="101"/>
      <c r="BT2385" s="101"/>
      <c r="BU2385" s="101"/>
      <c r="BV2385" s="101"/>
      <c r="BW2385" s="101"/>
      <c r="BX2385" s="101"/>
      <c r="BY2385" s="101"/>
      <c r="BZ2385" s="101"/>
      <c r="CA2385" s="101"/>
      <c r="CB2385" s="101"/>
      <c r="CC2385" s="101"/>
      <c r="CD2385" s="101"/>
      <c r="CE2385" s="101"/>
      <c r="CF2385" s="101"/>
      <c r="CG2385" s="37" t="e">
        <f>VLOOKUP(Table_1[[#This Row],[EAN]],'[1]Planilha1'!$E:$R,13,0)</f>
        <v>#N/A</v>
      </c>
      <c r="CI2385" s="188">
        <f>IF(Table_1[[#This Row],[STATUS MERCADO]]="GO",Table_1[[#This Row],[M. BRUTA TOTAL]],0)</f>
        <v>0</v>
      </c>
      <c r="CJ2385" s="188">
        <f>IF(Table_1[[#This Row],[STATUS MERCADO]]="GO",Table_1[[#This Row],[PV UNIT. REALIZADO]]*Table_1[[#This Row],[QUANTIDADE]],0)</f>
        <v>0</v>
      </c>
    </row>
    <row r="2386" ht="15" hidden="1">
      <c r="A2386" s="7"/>
      <c r="B2386" s="84" t="s">
        <v>2735</v>
      </c>
      <c r="C2386" s="75">
        <v>220519</v>
      </c>
      <c r="D2386" s="75"/>
      <c r="E2386" s="85">
        <v>7896332007397</v>
      </c>
      <c r="F2386" s="86" t="s">
        <v>2816</v>
      </c>
      <c r="G2386" s="75" t="s">
        <v>21</v>
      </c>
      <c r="H2386" s="75">
        <v>250</v>
      </c>
      <c r="I2386" s="87" t="s">
        <v>2737</v>
      </c>
      <c r="J2386" s="75" t="s">
        <v>2743</v>
      </c>
      <c r="K2386" s="88" t="s">
        <v>84</v>
      </c>
      <c r="L2386" s="88">
        <v>6</v>
      </c>
      <c r="M2386" s="88">
        <v>0</v>
      </c>
      <c r="N2386" s="75" t="s">
        <v>85</v>
      </c>
      <c r="O2386" s="75"/>
      <c r="P2386" s="106"/>
      <c r="Q2386" s="90">
        <f>(17/100+7.6/100+1.65/100)*P2386</f>
        <v>0</v>
      </c>
      <c r="R2386" s="104"/>
      <c r="S2386" s="104"/>
      <c r="T2386" s="104"/>
      <c r="U2386" s="104"/>
      <c r="V2386" s="90">
        <f>+P2386-Q2386+R2386+S2386+T2386+U2386</f>
        <v>0</v>
      </c>
      <c r="W2386" s="91">
        <f>(1.02/100)</f>
        <v>1.02E-2</v>
      </c>
      <c r="X2386" s="91">
        <v>4.8E-3</v>
      </c>
      <c r="Y2386" s="91">
        <v>0.17</v>
      </c>
      <c r="Z2386" s="91">
        <v>1.65E-2</v>
      </c>
      <c r="AA2386" s="91">
        <v>7.6E-2</v>
      </c>
      <c r="AB2386" s="91">
        <f>SUM(W2386:AA2386)</f>
        <v>0.2775</v>
      </c>
      <c r="AC2386" s="75">
        <v>12</v>
      </c>
      <c r="AD2386" s="92">
        <f>IF(AL2386="","",+AC2386*AL2386)</f>
      </c>
      <c r="AE2386" s="93">
        <f>IF(AL2386="","",+AL2386*AB2386)</f>
      </c>
      <c r="AF2386" s="92">
        <f>IF(AL2386="","",+AL2386-AE2386)</f>
      </c>
      <c r="AG2386" s="93">
        <f>+V2386</f>
        <v>0</v>
      </c>
      <c r="AH2386" s="92">
        <f>IF(AF2386="","",+AF2386-AG2386)</f>
      </c>
      <c r="AI2386" s="92">
        <f>IF(AH2386="","",+AH2386*AC2386)</f>
      </c>
      <c r="AJ2386" s="93"/>
      <c r="AK2386" s="94">
        <v>0.33</v>
      </c>
      <c r="AL2386" s="93">
        <f>IF(V2386=0,"",V2386/(1-AB2386-AK2386))</f>
      </c>
      <c r="AM2386" s="95">
        <v>0.33</v>
      </c>
      <c r="AN2386" s="93">
        <f>IF(V2386=0,"",V2386/(1-AB2386-AM2386))</f>
      </c>
      <c r="AO2386" s="96">
        <v>1.2</v>
      </c>
      <c r="AP2386" s="93">
        <f>IF(BD!AJ2386="","",BD!AJ2386*BD!AO2386)</f>
      </c>
      <c r="AQ2386" s="91">
        <f>BD!AM2386/BD!AK2386-1</f>
        <v>0</v>
      </c>
      <c r="AR2386" s="91">
        <f>IF(BD!AN2386="","",IF(BD!AJ2386="","",BD!AN2386/BD!AJ2386-1))</f>
      </c>
      <c r="AS2386" s="91">
        <f>IF(BD!AN2386="","",IF(BD!AN2386&lt;BD!AL2386,"ABAIXO DA META","DENTRO DA META"))</f>
      </c>
      <c r="AT2386" s="91" t="str">
        <f>IF(BD!AJ2386="","EM ANÁLISE",IF(BD!AP2386&gt;=BD!AN2386,"GO", "NO GO"))</f>
        <v>EM ANÁLISE</v>
      </c>
      <c r="AU2386" s="97">
        <f>IF(AN2386="","",+BD!$AN2386-AJ2386)</f>
      </c>
      <c r="AV2386" s="98"/>
      <c r="AW2386" s="90">
        <f>BD!P2386*BD!AC2386</f>
        <v>0</v>
      </c>
      <c r="AX2386" s="90">
        <f>BD!V2386*BD!AC2386</f>
        <v>0</v>
      </c>
      <c r="AY2386" s="90">
        <f>IF(BD!AN2386="","",BD!AN2386*BD!AC2386)</f>
      </c>
      <c r="AZ2386" s="75" t="s">
        <v>123</v>
      </c>
      <c r="BA2386" s="75"/>
      <c r="BB2386" s="75"/>
      <c r="BC2386" s="75"/>
      <c r="BD2386" s="104"/>
      <c r="BE2386" s="104"/>
      <c r="BF2386" s="101"/>
      <c r="BG2386" s="101"/>
      <c r="BH2386" s="101"/>
      <c r="BI2386" s="101"/>
      <c r="BJ2386" s="101"/>
      <c r="BK2386" s="101"/>
      <c r="BL2386" s="101"/>
      <c r="BM2386" s="101"/>
      <c r="BN2386" s="101"/>
      <c r="BO2386" s="103"/>
      <c r="BP2386" s="101"/>
      <c r="BQ2386" s="101"/>
      <c r="BR2386" s="101"/>
      <c r="BS2386" s="101"/>
      <c r="BT2386" s="101"/>
      <c r="BU2386" s="101"/>
      <c r="BV2386" s="101"/>
      <c r="BW2386" s="101"/>
      <c r="BX2386" s="101"/>
      <c r="BY2386" s="101"/>
      <c r="BZ2386" s="101"/>
      <c r="CA2386" s="101"/>
      <c r="CB2386" s="101"/>
      <c r="CC2386" s="101"/>
      <c r="CD2386" s="101"/>
      <c r="CE2386" s="101"/>
      <c r="CF2386" s="101"/>
      <c r="CG2386" s="37" t="e">
        <f>VLOOKUP(Table_1[[#This Row],[EAN]],'[1]Planilha1'!$E:$R,13,0)</f>
        <v>#N/A</v>
      </c>
      <c r="CI2386" s="188">
        <f>IF(Table_1[[#This Row],[STATUS MERCADO]]="GO",Table_1[[#This Row],[M. BRUTA TOTAL]],0)</f>
        <v>0</v>
      </c>
      <c r="CJ2386" s="188">
        <f>IF(Table_1[[#This Row],[STATUS MERCADO]]="GO",Table_1[[#This Row],[PV UNIT. REALIZADO]]*Table_1[[#This Row],[QUANTIDADE]],0)</f>
        <v>0</v>
      </c>
    </row>
    <row r="2387" ht="15" hidden="1">
      <c r="A2387" s="7"/>
      <c r="B2387" s="84" t="s">
        <v>2735</v>
      </c>
      <c r="C2387" s="75">
        <v>220520</v>
      </c>
      <c r="D2387" s="75"/>
      <c r="E2387" s="85">
        <v>7896006750161</v>
      </c>
      <c r="F2387" s="86" t="s">
        <v>2817</v>
      </c>
      <c r="G2387" s="75" t="s">
        <v>21</v>
      </c>
      <c r="H2387" s="75">
        <v>250</v>
      </c>
      <c r="I2387" s="87" t="s">
        <v>2737</v>
      </c>
      <c r="J2387" s="75" t="s">
        <v>2779</v>
      </c>
      <c r="K2387" s="88" t="s">
        <v>84</v>
      </c>
      <c r="L2387" s="88">
        <v>10</v>
      </c>
      <c r="M2387" s="88">
        <v>0</v>
      </c>
      <c r="N2387" s="75" t="s">
        <v>85</v>
      </c>
      <c r="O2387" s="75"/>
      <c r="P2387" s="106"/>
      <c r="Q2387" s="90">
        <f>(17/100+7.6/100+1.65/100)*P2387</f>
        <v>0</v>
      </c>
      <c r="R2387" s="104"/>
      <c r="S2387" s="104"/>
      <c r="T2387" s="104"/>
      <c r="U2387" s="104"/>
      <c r="V2387" s="90">
        <f>+P2387-Q2387+R2387+S2387+T2387+U2387</f>
        <v>0</v>
      </c>
      <c r="W2387" s="91">
        <f>(1.02/100)</f>
        <v>1.02E-2</v>
      </c>
      <c r="X2387" s="91">
        <v>4.8E-3</v>
      </c>
      <c r="Y2387" s="91">
        <v>0.17</v>
      </c>
      <c r="Z2387" s="91">
        <v>1.65E-2</v>
      </c>
      <c r="AA2387" s="91">
        <v>7.6E-2</v>
      </c>
      <c r="AB2387" s="91">
        <f>SUM(W2387:AA2387)</f>
        <v>0.2775</v>
      </c>
      <c r="AC2387" s="75">
        <v>12</v>
      </c>
      <c r="AD2387" s="92">
        <f>IF(AL2387="","",+AC2387*AL2387)</f>
      </c>
      <c r="AE2387" s="93">
        <f>IF(AL2387="","",+AL2387*AB2387)</f>
      </c>
      <c r="AF2387" s="92">
        <f>IF(AL2387="","",+AL2387-AE2387)</f>
      </c>
      <c r="AG2387" s="93">
        <f>+V2387</f>
        <v>0</v>
      </c>
      <c r="AH2387" s="92">
        <f>IF(AF2387="","",+AF2387-AG2387)</f>
      </c>
      <c r="AI2387" s="92">
        <f>IF(AH2387="","",+AH2387*AC2387)</f>
      </c>
      <c r="AJ2387" s="93"/>
      <c r="AK2387" s="94">
        <v>0.33</v>
      </c>
      <c r="AL2387" s="93">
        <f>IF(V2387=0,"",V2387/(1-AB2387-AK2387))</f>
      </c>
      <c r="AM2387" s="95">
        <v>0.33</v>
      </c>
      <c r="AN2387" s="93">
        <f>IF(V2387=0,"",V2387/(1-AB2387-AM2387))</f>
      </c>
      <c r="AO2387" s="96">
        <v>1.2</v>
      </c>
      <c r="AP2387" s="93">
        <f>IF(BD!AJ2387="","",BD!AJ2387*BD!AO2387)</f>
      </c>
      <c r="AQ2387" s="91">
        <f>BD!AM2387/BD!AK2387-1</f>
        <v>0</v>
      </c>
      <c r="AR2387" s="91">
        <f>IF(BD!AN2387="","",IF(BD!AJ2387="","",BD!AN2387/BD!AJ2387-1))</f>
      </c>
      <c r="AS2387" s="91">
        <f>IF(BD!AN2387="","",IF(BD!AN2387&lt;BD!AL2387,"ABAIXO DA META","DENTRO DA META"))</f>
      </c>
      <c r="AT2387" s="91" t="str">
        <f>IF(BD!AJ2387="","EM ANÁLISE",IF(BD!AP2387&gt;=BD!AN2387,"GO", "NO GO"))</f>
        <v>EM ANÁLISE</v>
      </c>
      <c r="AU2387" s="97">
        <f>IF(AN2387="","",+BD!$AN2387-AJ2387)</f>
      </c>
      <c r="AV2387" s="98"/>
      <c r="AW2387" s="90">
        <f>BD!P2387*BD!AC2387</f>
        <v>0</v>
      </c>
      <c r="AX2387" s="90">
        <f>BD!V2387*BD!AC2387</f>
        <v>0</v>
      </c>
      <c r="AY2387" s="90">
        <f>IF(BD!AN2387="","",BD!AN2387*BD!AC2387)</f>
      </c>
      <c r="AZ2387" s="75" t="s">
        <v>123</v>
      </c>
      <c r="BA2387" s="75"/>
      <c r="BB2387" s="75"/>
      <c r="BC2387" s="75"/>
      <c r="BD2387" s="104"/>
      <c r="BE2387" s="104"/>
      <c r="BF2387" s="101"/>
      <c r="BG2387" s="101"/>
      <c r="BH2387" s="101"/>
      <c r="BI2387" s="101"/>
      <c r="BJ2387" s="101"/>
      <c r="BK2387" s="101"/>
      <c r="BL2387" s="101"/>
      <c r="BM2387" s="101"/>
      <c r="BN2387" s="101"/>
      <c r="BO2387" s="103"/>
      <c r="BP2387" s="101"/>
      <c r="BQ2387" s="101"/>
      <c r="BR2387" s="101"/>
      <c r="BS2387" s="101"/>
      <c r="BT2387" s="101"/>
      <c r="BU2387" s="101"/>
      <c r="BV2387" s="101"/>
      <c r="BW2387" s="101"/>
      <c r="BX2387" s="101"/>
      <c r="BY2387" s="101"/>
      <c r="BZ2387" s="101"/>
      <c r="CA2387" s="101"/>
      <c r="CB2387" s="101"/>
      <c r="CC2387" s="101"/>
      <c r="CD2387" s="101"/>
      <c r="CE2387" s="101"/>
      <c r="CF2387" s="101"/>
      <c r="CG2387" s="37" t="e">
        <f>VLOOKUP(Table_1[[#This Row],[EAN]],'[1]Planilha1'!$E:$R,13,0)</f>
        <v>#N/A</v>
      </c>
      <c r="CI2387" s="188">
        <f>IF(Table_1[[#This Row],[STATUS MERCADO]]="GO",Table_1[[#This Row],[M. BRUTA TOTAL]],0)</f>
        <v>0</v>
      </c>
      <c r="CJ2387" s="188">
        <f>IF(Table_1[[#This Row],[STATUS MERCADO]]="GO",Table_1[[#This Row],[PV UNIT. REALIZADO]]*Table_1[[#This Row],[QUANTIDADE]],0)</f>
        <v>0</v>
      </c>
    </row>
    <row r="2388" ht="15" hidden="1">
      <c r="A2388" s="7"/>
      <c r="B2388" s="84" t="s">
        <v>2735</v>
      </c>
      <c r="C2388" s="75">
        <v>220521</v>
      </c>
      <c r="D2388" s="75"/>
      <c r="E2388" s="85">
        <v>7896006717607</v>
      </c>
      <c r="F2388" s="86" t="s">
        <v>2818</v>
      </c>
      <c r="G2388" s="75" t="s">
        <v>21</v>
      </c>
      <c r="H2388" s="75">
        <v>250</v>
      </c>
      <c r="I2388" s="87" t="s">
        <v>2737</v>
      </c>
      <c r="J2388" s="75" t="s">
        <v>2738</v>
      </c>
      <c r="K2388" s="88" t="s">
        <v>84</v>
      </c>
      <c r="L2388" s="88">
        <v>30</v>
      </c>
      <c r="M2388" s="88">
        <v>0</v>
      </c>
      <c r="N2388" s="75" t="s">
        <v>85</v>
      </c>
      <c r="O2388" s="75"/>
      <c r="P2388" s="106"/>
      <c r="Q2388" s="90">
        <f>(17/100+7.6/100+1.65/100)*P2388</f>
        <v>0</v>
      </c>
      <c r="R2388" s="104"/>
      <c r="S2388" s="104"/>
      <c r="T2388" s="104"/>
      <c r="U2388" s="104"/>
      <c r="V2388" s="90">
        <f>+P2388-Q2388+R2388+S2388+T2388+U2388</f>
        <v>0</v>
      </c>
      <c r="W2388" s="91">
        <f>(1.02/100)</f>
        <v>1.02E-2</v>
      </c>
      <c r="X2388" s="91">
        <v>4.8E-3</v>
      </c>
      <c r="Y2388" s="91">
        <v>0.17</v>
      </c>
      <c r="Z2388" s="91">
        <v>1.65E-2</v>
      </c>
      <c r="AA2388" s="91">
        <v>7.6E-2</v>
      </c>
      <c r="AB2388" s="91">
        <f>SUM(W2388:AA2388)</f>
        <v>0.2775</v>
      </c>
      <c r="AC2388" s="75">
        <v>12</v>
      </c>
      <c r="AD2388" s="92">
        <f>IF(AL2388="","",+AC2388*AL2388)</f>
      </c>
      <c r="AE2388" s="93">
        <f>IF(AL2388="","",+AL2388*AB2388)</f>
      </c>
      <c r="AF2388" s="92">
        <f>IF(AL2388="","",+AL2388-AE2388)</f>
      </c>
      <c r="AG2388" s="93">
        <f>+V2388</f>
        <v>0</v>
      </c>
      <c r="AH2388" s="92">
        <f>IF(AF2388="","",+AF2388-AG2388)</f>
      </c>
      <c r="AI2388" s="92">
        <f>IF(AH2388="","",+AH2388*AC2388)</f>
      </c>
      <c r="AJ2388" s="93"/>
      <c r="AK2388" s="94">
        <v>0.33</v>
      </c>
      <c r="AL2388" s="93">
        <f>IF(V2388=0,"",V2388/(1-AB2388-AK2388))</f>
      </c>
      <c r="AM2388" s="95">
        <v>0.33</v>
      </c>
      <c r="AN2388" s="93">
        <f>IF(V2388=0,"",V2388/(1-AB2388-AM2388))</f>
      </c>
      <c r="AO2388" s="96">
        <v>1.2</v>
      </c>
      <c r="AP2388" s="93">
        <f>IF(BD!AJ2388="","",BD!AJ2388*BD!AO2388)</f>
      </c>
      <c r="AQ2388" s="91">
        <f>BD!AM2388/BD!AK2388-1</f>
        <v>0</v>
      </c>
      <c r="AR2388" s="91">
        <f>IF(BD!AN2388="","",IF(BD!AJ2388="","",BD!AN2388/BD!AJ2388-1))</f>
      </c>
      <c r="AS2388" s="91">
        <f>IF(BD!AN2388="","",IF(BD!AN2388&lt;BD!AL2388,"ABAIXO DA META","DENTRO DA META"))</f>
      </c>
      <c r="AT2388" s="91" t="str">
        <f>IF(BD!AJ2388="","EM ANÁLISE",IF(BD!AP2388&gt;=BD!AN2388,"GO", "NO GO"))</f>
        <v>EM ANÁLISE</v>
      </c>
      <c r="AU2388" s="97">
        <f>IF(AN2388="","",+BD!$AN2388-AJ2388)</f>
      </c>
      <c r="AV2388" s="98"/>
      <c r="AW2388" s="90">
        <f>BD!P2388*BD!AC2388</f>
        <v>0</v>
      </c>
      <c r="AX2388" s="90">
        <f>BD!V2388*BD!AC2388</f>
        <v>0</v>
      </c>
      <c r="AY2388" s="90">
        <f>IF(BD!AN2388="","",BD!AN2388*BD!AC2388)</f>
      </c>
      <c r="AZ2388" s="75" t="s">
        <v>123</v>
      </c>
      <c r="BA2388" s="75"/>
      <c r="BB2388" s="75"/>
      <c r="BC2388" s="75"/>
      <c r="BD2388" s="104"/>
      <c r="BE2388" s="104"/>
      <c r="BF2388" s="101"/>
      <c r="BG2388" s="101"/>
      <c r="BH2388" s="101"/>
      <c r="BI2388" s="101"/>
      <c r="BJ2388" s="101"/>
      <c r="BK2388" s="101"/>
      <c r="BL2388" s="101"/>
      <c r="BM2388" s="101"/>
      <c r="BN2388" s="101"/>
      <c r="BO2388" s="103"/>
      <c r="BP2388" s="101"/>
      <c r="BQ2388" s="101"/>
      <c r="BR2388" s="101"/>
      <c r="BS2388" s="101"/>
      <c r="BT2388" s="101"/>
      <c r="BU2388" s="101"/>
      <c r="BV2388" s="101"/>
      <c r="BW2388" s="101"/>
      <c r="BX2388" s="101"/>
      <c r="BY2388" s="101"/>
      <c r="BZ2388" s="101"/>
      <c r="CA2388" s="101"/>
      <c r="CB2388" s="101"/>
      <c r="CC2388" s="101"/>
      <c r="CD2388" s="101"/>
      <c r="CE2388" s="101"/>
      <c r="CF2388" s="101"/>
      <c r="CG2388" s="37" t="e">
        <f>VLOOKUP(Table_1[[#This Row],[EAN]],'[1]Planilha1'!$E:$R,13,0)</f>
        <v>#N/A</v>
      </c>
      <c r="CI2388" s="188">
        <f>IF(Table_1[[#This Row],[STATUS MERCADO]]="GO",Table_1[[#This Row],[M. BRUTA TOTAL]],0)</f>
        <v>0</v>
      </c>
      <c r="CJ2388" s="188">
        <f>IF(Table_1[[#This Row],[STATUS MERCADO]]="GO",Table_1[[#This Row],[PV UNIT. REALIZADO]]*Table_1[[#This Row],[QUANTIDADE]],0)</f>
        <v>0</v>
      </c>
    </row>
    <row r="2389" ht="15" hidden="1">
      <c r="A2389" s="7"/>
      <c r="B2389" s="84" t="s">
        <v>2735</v>
      </c>
      <c r="C2389" s="75">
        <v>220522</v>
      </c>
      <c r="D2389" s="75"/>
      <c r="E2389" s="85">
        <v>7896006717621</v>
      </c>
      <c r="F2389" s="86" t="s">
        <v>2819</v>
      </c>
      <c r="G2389" s="75" t="s">
        <v>21</v>
      </c>
      <c r="H2389" s="75">
        <v>250</v>
      </c>
      <c r="I2389" s="87" t="s">
        <v>2737</v>
      </c>
      <c r="J2389" s="75" t="s">
        <v>2738</v>
      </c>
      <c r="K2389" s="88" t="s">
        <v>84</v>
      </c>
      <c r="L2389" s="88">
        <v>6</v>
      </c>
      <c r="M2389" s="88">
        <v>0</v>
      </c>
      <c r="N2389" s="75" t="s">
        <v>85</v>
      </c>
      <c r="O2389" s="75"/>
      <c r="P2389" s="106"/>
      <c r="Q2389" s="90">
        <f>(17/100+7.6/100+1.65/100)*P2389</f>
        <v>0</v>
      </c>
      <c r="R2389" s="104"/>
      <c r="S2389" s="104"/>
      <c r="T2389" s="104"/>
      <c r="U2389" s="104"/>
      <c r="V2389" s="90">
        <f>+P2389-Q2389+R2389+S2389+T2389+U2389</f>
        <v>0</v>
      </c>
      <c r="W2389" s="91">
        <f>(1.02/100)</f>
        <v>1.02E-2</v>
      </c>
      <c r="X2389" s="91">
        <v>4.8E-3</v>
      </c>
      <c r="Y2389" s="91">
        <v>0.17</v>
      </c>
      <c r="Z2389" s="91">
        <v>1.65E-2</v>
      </c>
      <c r="AA2389" s="91">
        <v>7.6E-2</v>
      </c>
      <c r="AB2389" s="91">
        <f>SUM(W2389:AA2389)</f>
        <v>0.2775</v>
      </c>
      <c r="AC2389" s="75">
        <v>12</v>
      </c>
      <c r="AD2389" s="92">
        <f>IF(AL2389="","",+AC2389*AL2389)</f>
      </c>
      <c r="AE2389" s="93">
        <f>IF(AL2389="","",+AL2389*AB2389)</f>
      </c>
      <c r="AF2389" s="92">
        <f>IF(AL2389="","",+AL2389-AE2389)</f>
      </c>
      <c r="AG2389" s="93">
        <f>+V2389</f>
        <v>0</v>
      </c>
      <c r="AH2389" s="92">
        <f>IF(AF2389="","",+AF2389-AG2389)</f>
      </c>
      <c r="AI2389" s="92">
        <f>IF(AH2389="","",+AH2389*AC2389)</f>
      </c>
      <c r="AJ2389" s="93"/>
      <c r="AK2389" s="94">
        <v>0.33</v>
      </c>
      <c r="AL2389" s="93">
        <f>IF(V2389=0,"",V2389/(1-AB2389-AK2389))</f>
      </c>
      <c r="AM2389" s="95">
        <v>0.33</v>
      </c>
      <c r="AN2389" s="93">
        <f>IF(V2389=0,"",V2389/(1-AB2389-AM2389))</f>
      </c>
      <c r="AO2389" s="96">
        <v>1.2</v>
      </c>
      <c r="AP2389" s="93">
        <f>IF(BD!AJ2389="","",BD!AJ2389*BD!AO2389)</f>
      </c>
      <c r="AQ2389" s="91">
        <f>BD!AM2389/BD!AK2389-1</f>
        <v>0</v>
      </c>
      <c r="AR2389" s="91">
        <f>IF(BD!AN2389="","",IF(BD!AJ2389="","",BD!AN2389/BD!AJ2389-1))</f>
      </c>
      <c r="AS2389" s="91">
        <f>IF(BD!AN2389="","",IF(BD!AN2389&lt;BD!AL2389,"ABAIXO DA META","DENTRO DA META"))</f>
      </c>
      <c r="AT2389" s="91" t="str">
        <f>IF(BD!AJ2389="","EM ANÁLISE",IF(BD!AP2389&gt;=BD!AN2389,"GO", "NO GO"))</f>
        <v>EM ANÁLISE</v>
      </c>
      <c r="AU2389" s="97">
        <f>IF(AN2389="","",+BD!$AN2389-AJ2389)</f>
      </c>
      <c r="AV2389" s="98"/>
      <c r="AW2389" s="90">
        <f>BD!P2389*BD!AC2389</f>
        <v>0</v>
      </c>
      <c r="AX2389" s="90">
        <f>BD!V2389*BD!AC2389</f>
        <v>0</v>
      </c>
      <c r="AY2389" s="90">
        <f>IF(BD!AN2389="","",BD!AN2389*BD!AC2389)</f>
      </c>
      <c r="AZ2389" s="75" t="s">
        <v>123</v>
      </c>
      <c r="BA2389" s="75"/>
      <c r="BB2389" s="75"/>
      <c r="BC2389" s="75"/>
      <c r="BD2389" s="104"/>
      <c r="BE2389" s="104"/>
      <c r="BF2389" s="101"/>
      <c r="BG2389" s="101"/>
      <c r="BH2389" s="101"/>
      <c r="BI2389" s="101"/>
      <c r="BJ2389" s="101"/>
      <c r="BK2389" s="101"/>
      <c r="BL2389" s="101"/>
      <c r="BM2389" s="101"/>
      <c r="BN2389" s="101"/>
      <c r="BO2389" s="103"/>
      <c r="BP2389" s="101"/>
      <c r="BQ2389" s="101"/>
      <c r="BR2389" s="101"/>
      <c r="BS2389" s="101"/>
      <c r="BT2389" s="101"/>
      <c r="BU2389" s="101"/>
      <c r="BV2389" s="101"/>
      <c r="BW2389" s="101"/>
      <c r="BX2389" s="101"/>
      <c r="BY2389" s="101"/>
      <c r="BZ2389" s="101"/>
      <c r="CA2389" s="101"/>
      <c r="CB2389" s="101"/>
      <c r="CC2389" s="101"/>
      <c r="CD2389" s="101"/>
      <c r="CE2389" s="101"/>
      <c r="CF2389" s="101"/>
      <c r="CG2389" s="37" t="e">
        <f>VLOOKUP(Table_1[[#This Row],[EAN]],'[1]Planilha1'!$E:$R,13,0)</f>
        <v>#N/A</v>
      </c>
      <c r="CI2389" s="188">
        <f>IF(Table_1[[#This Row],[STATUS MERCADO]]="GO",Table_1[[#This Row],[M. BRUTA TOTAL]],0)</f>
        <v>0</v>
      </c>
      <c r="CJ2389" s="188">
        <f>IF(Table_1[[#This Row],[STATUS MERCADO]]="GO",Table_1[[#This Row],[PV UNIT. REALIZADO]]*Table_1[[#This Row],[QUANTIDADE]],0)</f>
        <v>0</v>
      </c>
    </row>
    <row r="2390" ht="15" hidden="1">
      <c r="A2390" s="7"/>
      <c r="B2390" s="84" t="s">
        <v>2735</v>
      </c>
      <c r="C2390" s="75">
        <v>220523</v>
      </c>
      <c r="D2390" s="75"/>
      <c r="E2390" s="85">
        <v>7898921453134</v>
      </c>
      <c r="F2390" s="86" t="s">
        <v>2820</v>
      </c>
      <c r="G2390" s="75" t="s">
        <v>21</v>
      </c>
      <c r="H2390" s="75">
        <v>250</v>
      </c>
      <c r="I2390" s="87" t="s">
        <v>2737</v>
      </c>
      <c r="J2390" s="75" t="s">
        <v>2738</v>
      </c>
      <c r="K2390" s="88" t="s">
        <v>84</v>
      </c>
      <c r="L2390" s="88">
        <v>30</v>
      </c>
      <c r="M2390" s="88">
        <v>0</v>
      </c>
      <c r="N2390" s="75" t="s">
        <v>85</v>
      </c>
      <c r="O2390" s="75"/>
      <c r="P2390" s="106"/>
      <c r="Q2390" s="90">
        <f>(17/100+7.6/100+1.65/100)*P2390</f>
        <v>0</v>
      </c>
      <c r="R2390" s="104"/>
      <c r="S2390" s="104"/>
      <c r="T2390" s="104"/>
      <c r="U2390" s="104"/>
      <c r="V2390" s="90">
        <f>+P2390-Q2390+R2390+S2390+T2390+U2390</f>
        <v>0</v>
      </c>
      <c r="W2390" s="91">
        <f>(1.02/100)</f>
        <v>1.02E-2</v>
      </c>
      <c r="X2390" s="91">
        <v>4.8E-3</v>
      </c>
      <c r="Y2390" s="91">
        <v>0.17</v>
      </c>
      <c r="Z2390" s="91">
        <v>1.65E-2</v>
      </c>
      <c r="AA2390" s="91">
        <v>7.6E-2</v>
      </c>
      <c r="AB2390" s="91">
        <f>SUM(W2390:AA2390)</f>
        <v>0.2775</v>
      </c>
      <c r="AC2390" s="75">
        <v>12</v>
      </c>
      <c r="AD2390" s="92">
        <f>IF(AL2390="","",+AC2390*AL2390)</f>
      </c>
      <c r="AE2390" s="93">
        <f>IF(AL2390="","",+AL2390*AB2390)</f>
      </c>
      <c r="AF2390" s="92">
        <f>IF(AL2390="","",+AL2390-AE2390)</f>
      </c>
      <c r="AG2390" s="93">
        <f>+V2390</f>
        <v>0</v>
      </c>
      <c r="AH2390" s="92">
        <f>IF(AF2390="","",+AF2390-AG2390)</f>
      </c>
      <c r="AI2390" s="92">
        <f>IF(AH2390="","",+AH2390*AC2390)</f>
      </c>
      <c r="AJ2390" s="93"/>
      <c r="AK2390" s="94">
        <v>0.33</v>
      </c>
      <c r="AL2390" s="93">
        <f>IF(V2390=0,"",V2390/(1-AB2390-AK2390))</f>
      </c>
      <c r="AM2390" s="95">
        <v>0.33</v>
      </c>
      <c r="AN2390" s="93">
        <f>IF(V2390=0,"",V2390/(1-AB2390-AM2390))</f>
      </c>
      <c r="AO2390" s="96">
        <v>1.2</v>
      </c>
      <c r="AP2390" s="93">
        <f>IF(BD!AJ2390="","",BD!AJ2390*BD!AO2390)</f>
      </c>
      <c r="AQ2390" s="91">
        <f>BD!AM2390/BD!AK2390-1</f>
        <v>0</v>
      </c>
      <c r="AR2390" s="91">
        <f>IF(BD!AN2390="","",IF(BD!AJ2390="","",BD!AN2390/BD!AJ2390-1))</f>
      </c>
      <c r="AS2390" s="91">
        <f>IF(BD!AN2390="","",IF(BD!AN2390&lt;BD!AL2390,"ABAIXO DA META","DENTRO DA META"))</f>
      </c>
      <c r="AT2390" s="91" t="str">
        <f>IF(BD!AJ2390="","EM ANÁLISE",IF(BD!AP2390&gt;=BD!AN2390,"GO", "NO GO"))</f>
        <v>EM ANÁLISE</v>
      </c>
      <c r="AU2390" s="97">
        <f>IF(AN2390="","",+BD!$AN2390-AJ2390)</f>
      </c>
      <c r="AV2390" s="98"/>
      <c r="AW2390" s="90">
        <f>BD!P2390*BD!AC2390</f>
        <v>0</v>
      </c>
      <c r="AX2390" s="90">
        <f>BD!V2390*BD!AC2390</f>
        <v>0</v>
      </c>
      <c r="AY2390" s="90">
        <f>IF(BD!AN2390="","",BD!AN2390*BD!AC2390)</f>
      </c>
      <c r="AZ2390" s="75" t="s">
        <v>123</v>
      </c>
      <c r="BA2390" s="75"/>
      <c r="BB2390" s="75"/>
      <c r="BC2390" s="75"/>
      <c r="BD2390" s="104"/>
      <c r="BE2390" s="104"/>
      <c r="BF2390" s="101"/>
      <c r="BG2390" s="101"/>
      <c r="BH2390" s="101"/>
      <c r="BI2390" s="101"/>
      <c r="BJ2390" s="101"/>
      <c r="BK2390" s="101"/>
      <c r="BL2390" s="101"/>
      <c r="BM2390" s="101"/>
      <c r="BN2390" s="101"/>
      <c r="BO2390" s="103"/>
      <c r="BP2390" s="101"/>
      <c r="BQ2390" s="101"/>
      <c r="BR2390" s="101"/>
      <c r="BS2390" s="101"/>
      <c r="BT2390" s="101"/>
      <c r="BU2390" s="101"/>
      <c r="BV2390" s="101"/>
      <c r="BW2390" s="101"/>
      <c r="BX2390" s="101"/>
      <c r="BY2390" s="101"/>
      <c r="BZ2390" s="101"/>
      <c r="CA2390" s="101"/>
      <c r="CB2390" s="101"/>
      <c r="CC2390" s="101"/>
      <c r="CD2390" s="101"/>
      <c r="CE2390" s="101"/>
      <c r="CF2390" s="101"/>
      <c r="CG2390" s="37" t="e">
        <f>VLOOKUP(Table_1[[#This Row],[EAN]],'[1]Planilha1'!$E:$R,13,0)</f>
        <v>#N/A</v>
      </c>
      <c r="CI2390" s="188">
        <f>IF(Table_1[[#This Row],[STATUS MERCADO]]="GO",Table_1[[#This Row],[M. BRUTA TOTAL]],0)</f>
        <v>0</v>
      </c>
      <c r="CJ2390" s="188">
        <f>IF(Table_1[[#This Row],[STATUS MERCADO]]="GO",Table_1[[#This Row],[PV UNIT. REALIZADO]]*Table_1[[#This Row],[QUANTIDADE]],0)</f>
        <v>0</v>
      </c>
    </row>
    <row r="2391" ht="15" hidden="1">
      <c r="A2391" s="7"/>
      <c r="B2391" s="84" t="s">
        <v>2735</v>
      </c>
      <c r="C2391" s="75">
        <v>220524</v>
      </c>
      <c r="D2391" s="75"/>
      <c r="E2391" s="85">
        <v>7898921453141</v>
      </c>
      <c r="F2391" s="86" t="s">
        <v>2821</v>
      </c>
      <c r="G2391" s="75" t="s">
        <v>21</v>
      </c>
      <c r="H2391" s="75">
        <v>250</v>
      </c>
      <c r="I2391" s="87" t="s">
        <v>2737</v>
      </c>
      <c r="J2391" s="75" t="s">
        <v>2738</v>
      </c>
      <c r="K2391" s="88" t="s">
        <v>84</v>
      </c>
      <c r="L2391" s="88">
        <v>6</v>
      </c>
      <c r="M2391" s="88">
        <v>0</v>
      </c>
      <c r="N2391" s="75" t="s">
        <v>85</v>
      </c>
      <c r="O2391" s="75"/>
      <c r="P2391" s="106"/>
      <c r="Q2391" s="90">
        <f>(17/100+7.6/100+1.65/100)*P2391</f>
        <v>0</v>
      </c>
      <c r="R2391" s="104"/>
      <c r="S2391" s="104"/>
      <c r="T2391" s="104"/>
      <c r="U2391" s="104"/>
      <c r="V2391" s="90">
        <f>+P2391-Q2391+R2391+S2391+T2391+U2391</f>
        <v>0</v>
      </c>
      <c r="W2391" s="91">
        <f>(1.02/100)</f>
        <v>1.02E-2</v>
      </c>
      <c r="X2391" s="91">
        <v>4.8E-3</v>
      </c>
      <c r="Y2391" s="91">
        <v>0.17</v>
      </c>
      <c r="Z2391" s="91">
        <v>1.65E-2</v>
      </c>
      <c r="AA2391" s="91">
        <v>7.6E-2</v>
      </c>
      <c r="AB2391" s="91">
        <f>SUM(W2391:AA2391)</f>
        <v>0.2775</v>
      </c>
      <c r="AC2391" s="75">
        <v>12</v>
      </c>
      <c r="AD2391" s="92">
        <f>IF(AL2391="","",+AC2391*AL2391)</f>
      </c>
      <c r="AE2391" s="93">
        <f>IF(AL2391="","",+AL2391*AB2391)</f>
      </c>
      <c r="AF2391" s="92">
        <f>IF(AL2391="","",+AL2391-AE2391)</f>
      </c>
      <c r="AG2391" s="93">
        <f>+V2391</f>
        <v>0</v>
      </c>
      <c r="AH2391" s="92">
        <f>IF(AF2391="","",+AF2391-AG2391)</f>
      </c>
      <c r="AI2391" s="92">
        <f>IF(AH2391="","",+AH2391*AC2391)</f>
      </c>
      <c r="AJ2391" s="93"/>
      <c r="AK2391" s="94">
        <v>0.33</v>
      </c>
      <c r="AL2391" s="93">
        <f>IF(V2391=0,"",V2391/(1-AB2391-AK2391))</f>
      </c>
      <c r="AM2391" s="95">
        <v>0.33</v>
      </c>
      <c r="AN2391" s="93">
        <f>IF(V2391=0,"",V2391/(1-AB2391-AM2391))</f>
      </c>
      <c r="AO2391" s="96">
        <v>1.2</v>
      </c>
      <c r="AP2391" s="93">
        <f>IF(BD!AJ2391="","",BD!AJ2391*BD!AO2391)</f>
      </c>
      <c r="AQ2391" s="91">
        <f>BD!AM2391/BD!AK2391-1</f>
        <v>0</v>
      </c>
      <c r="AR2391" s="91">
        <f>IF(BD!AN2391="","",IF(BD!AJ2391="","",BD!AN2391/BD!AJ2391-1))</f>
      </c>
      <c r="AS2391" s="91">
        <f>IF(BD!AN2391="","",IF(BD!AN2391&lt;BD!AL2391,"ABAIXO DA META","DENTRO DA META"))</f>
      </c>
      <c r="AT2391" s="91" t="str">
        <f>IF(BD!AJ2391="","EM ANÁLISE",IF(BD!AP2391&gt;=BD!AN2391,"GO", "NO GO"))</f>
        <v>EM ANÁLISE</v>
      </c>
      <c r="AU2391" s="97">
        <f>IF(AN2391="","",+BD!$AN2391-AJ2391)</f>
      </c>
      <c r="AV2391" s="98"/>
      <c r="AW2391" s="90">
        <f>BD!P2391*BD!AC2391</f>
        <v>0</v>
      </c>
      <c r="AX2391" s="90">
        <f>BD!V2391*BD!AC2391</f>
        <v>0</v>
      </c>
      <c r="AY2391" s="90">
        <f>IF(BD!AN2391="","",BD!AN2391*BD!AC2391)</f>
      </c>
      <c r="AZ2391" s="75" t="s">
        <v>123</v>
      </c>
      <c r="BA2391" s="75"/>
      <c r="BB2391" s="75"/>
      <c r="BC2391" s="75"/>
      <c r="BD2391" s="104"/>
      <c r="BE2391" s="104"/>
      <c r="BF2391" s="101"/>
      <c r="BG2391" s="101"/>
      <c r="BH2391" s="101"/>
      <c r="BI2391" s="101"/>
      <c r="BJ2391" s="101"/>
      <c r="BK2391" s="101"/>
      <c r="BL2391" s="101"/>
      <c r="BM2391" s="101"/>
      <c r="BN2391" s="101"/>
      <c r="BO2391" s="103"/>
      <c r="BP2391" s="101"/>
      <c r="BQ2391" s="101"/>
      <c r="BR2391" s="101"/>
      <c r="BS2391" s="101"/>
      <c r="BT2391" s="101"/>
      <c r="BU2391" s="101"/>
      <c r="BV2391" s="101"/>
      <c r="BW2391" s="101"/>
      <c r="BX2391" s="101"/>
      <c r="BY2391" s="101"/>
      <c r="BZ2391" s="101"/>
      <c r="CA2391" s="101"/>
      <c r="CB2391" s="101"/>
      <c r="CC2391" s="101"/>
      <c r="CD2391" s="101"/>
      <c r="CE2391" s="101"/>
      <c r="CF2391" s="101"/>
      <c r="CG2391" s="37" t="e">
        <f>VLOOKUP(Table_1[[#This Row],[EAN]],'[1]Planilha1'!$E:$R,13,0)</f>
        <v>#N/A</v>
      </c>
      <c r="CI2391" s="188">
        <f>IF(Table_1[[#This Row],[STATUS MERCADO]]="GO",Table_1[[#This Row],[M. BRUTA TOTAL]],0)</f>
        <v>0</v>
      </c>
      <c r="CJ2391" s="188">
        <f>IF(Table_1[[#This Row],[STATUS MERCADO]]="GO",Table_1[[#This Row],[PV UNIT. REALIZADO]]*Table_1[[#This Row],[QUANTIDADE]],0)</f>
        <v>0</v>
      </c>
    </row>
    <row r="2392" ht="15" hidden="1">
      <c r="A2392" s="7"/>
      <c r="B2392" s="84" t="s">
        <v>2735</v>
      </c>
      <c r="C2392" s="75">
        <v>220525</v>
      </c>
      <c r="D2392" s="75"/>
      <c r="E2392" s="85">
        <v>7896024340337</v>
      </c>
      <c r="F2392" s="86" t="s">
        <v>2822</v>
      </c>
      <c r="G2392" s="75" t="s">
        <v>21</v>
      </c>
      <c r="H2392" s="75">
        <v>250</v>
      </c>
      <c r="I2392" s="87" t="s">
        <v>2737</v>
      </c>
      <c r="J2392" s="75" t="s">
        <v>2738</v>
      </c>
      <c r="K2392" s="88" t="s">
        <v>84</v>
      </c>
      <c r="L2392" s="88">
        <v>10</v>
      </c>
      <c r="M2392" s="88">
        <v>0</v>
      </c>
      <c r="N2392" s="75" t="s">
        <v>85</v>
      </c>
      <c r="O2392" s="75"/>
      <c r="P2392" s="106"/>
      <c r="Q2392" s="90">
        <f>(17/100+7.6/100+1.65/100)*P2392</f>
        <v>0</v>
      </c>
      <c r="R2392" s="104"/>
      <c r="S2392" s="104"/>
      <c r="T2392" s="104"/>
      <c r="U2392" s="104"/>
      <c r="V2392" s="90">
        <f>+P2392-Q2392+R2392+S2392+T2392+U2392</f>
        <v>0</v>
      </c>
      <c r="W2392" s="91">
        <f>(1.02/100)</f>
        <v>1.02E-2</v>
      </c>
      <c r="X2392" s="91">
        <v>4.8E-3</v>
      </c>
      <c r="Y2392" s="91">
        <v>0.17</v>
      </c>
      <c r="Z2392" s="91">
        <v>1.65E-2</v>
      </c>
      <c r="AA2392" s="91">
        <v>7.6E-2</v>
      </c>
      <c r="AB2392" s="91">
        <f>SUM(W2392:AA2392)</f>
        <v>0.2775</v>
      </c>
      <c r="AC2392" s="75">
        <v>12</v>
      </c>
      <c r="AD2392" s="92">
        <f>IF(AL2392="","",+AC2392*AL2392)</f>
      </c>
      <c r="AE2392" s="93">
        <f>IF(AL2392="","",+AL2392*AB2392)</f>
      </c>
      <c r="AF2392" s="92">
        <f>IF(AL2392="","",+AL2392-AE2392)</f>
      </c>
      <c r="AG2392" s="93">
        <f>+V2392</f>
        <v>0</v>
      </c>
      <c r="AH2392" s="92">
        <f>IF(AF2392="","",+AF2392-AG2392)</f>
      </c>
      <c r="AI2392" s="92">
        <f>IF(AH2392="","",+AH2392*AC2392)</f>
      </c>
      <c r="AJ2392" s="93"/>
      <c r="AK2392" s="94">
        <v>0.33</v>
      </c>
      <c r="AL2392" s="93">
        <f>IF(V2392=0,"",V2392/(1-AB2392-AK2392))</f>
      </c>
      <c r="AM2392" s="95">
        <v>0.33</v>
      </c>
      <c r="AN2392" s="93">
        <f>IF(V2392=0,"",V2392/(1-AB2392-AM2392))</f>
      </c>
      <c r="AO2392" s="96">
        <v>1.2</v>
      </c>
      <c r="AP2392" s="93">
        <f>IF(BD!AJ2392="","",BD!AJ2392*BD!AO2392)</f>
      </c>
      <c r="AQ2392" s="91">
        <f>BD!AM2392/BD!AK2392-1</f>
        <v>0</v>
      </c>
      <c r="AR2392" s="91">
        <f>IF(BD!AN2392="","",IF(BD!AJ2392="","",BD!AN2392/BD!AJ2392-1))</f>
      </c>
      <c r="AS2392" s="91">
        <f>IF(BD!AN2392="","",IF(BD!AN2392&lt;BD!AL2392,"ABAIXO DA META","DENTRO DA META"))</f>
      </c>
      <c r="AT2392" s="91" t="str">
        <f>IF(BD!AJ2392="","EM ANÁLISE",IF(BD!AP2392&gt;=BD!AN2392,"GO", "NO GO"))</f>
        <v>EM ANÁLISE</v>
      </c>
      <c r="AU2392" s="97">
        <f>IF(AN2392="","",+BD!$AN2392-AJ2392)</f>
      </c>
      <c r="AV2392" s="98"/>
      <c r="AW2392" s="90">
        <f>BD!P2392*BD!AC2392</f>
        <v>0</v>
      </c>
      <c r="AX2392" s="90">
        <f>BD!V2392*BD!AC2392</f>
        <v>0</v>
      </c>
      <c r="AY2392" s="90">
        <f>IF(BD!AN2392="","",BD!AN2392*BD!AC2392)</f>
      </c>
      <c r="AZ2392" s="75" t="s">
        <v>123</v>
      </c>
      <c r="BA2392" s="75"/>
      <c r="BB2392" s="75"/>
      <c r="BC2392" s="75"/>
      <c r="BD2392" s="104"/>
      <c r="BE2392" s="104"/>
      <c r="BF2392" s="101"/>
      <c r="BG2392" s="101"/>
      <c r="BH2392" s="101"/>
      <c r="BI2392" s="101"/>
      <c r="BJ2392" s="101"/>
      <c r="BK2392" s="101"/>
      <c r="BL2392" s="101"/>
      <c r="BM2392" s="101"/>
      <c r="BN2392" s="101"/>
      <c r="BO2392" s="103"/>
      <c r="BP2392" s="101"/>
      <c r="BQ2392" s="101"/>
      <c r="BR2392" s="101"/>
      <c r="BS2392" s="101"/>
      <c r="BT2392" s="101"/>
      <c r="BU2392" s="101"/>
      <c r="BV2392" s="101"/>
      <c r="BW2392" s="101"/>
      <c r="BX2392" s="101"/>
      <c r="BY2392" s="101"/>
      <c r="BZ2392" s="101"/>
      <c r="CA2392" s="101"/>
      <c r="CB2392" s="101"/>
      <c r="CC2392" s="101"/>
      <c r="CD2392" s="101"/>
      <c r="CE2392" s="101"/>
      <c r="CF2392" s="101"/>
      <c r="CG2392" s="37" t="e">
        <f>VLOOKUP(Table_1[[#This Row],[EAN]],'[1]Planilha1'!$E:$R,13,0)</f>
        <v>#N/A</v>
      </c>
      <c r="CI2392" s="188">
        <f>IF(Table_1[[#This Row],[STATUS MERCADO]]="GO",Table_1[[#This Row],[M. BRUTA TOTAL]],0)</f>
        <v>0</v>
      </c>
      <c r="CJ2392" s="188">
        <f>IF(Table_1[[#This Row],[STATUS MERCADO]]="GO",Table_1[[#This Row],[PV UNIT. REALIZADO]]*Table_1[[#This Row],[QUANTIDADE]],0)</f>
        <v>0</v>
      </c>
    </row>
    <row r="2393" ht="15" hidden="1">
      <c r="A2393" s="7"/>
      <c r="B2393" s="84" t="s">
        <v>2735</v>
      </c>
      <c r="C2393" s="75">
        <v>220526</v>
      </c>
      <c r="D2393" s="75"/>
      <c r="E2393" s="85">
        <v>7896024340337</v>
      </c>
      <c r="F2393" s="86" t="s">
        <v>2822</v>
      </c>
      <c r="G2393" s="75" t="s">
        <v>21</v>
      </c>
      <c r="H2393" s="75">
        <v>250</v>
      </c>
      <c r="I2393" s="87" t="s">
        <v>2737</v>
      </c>
      <c r="J2393" s="75" t="s">
        <v>2738</v>
      </c>
      <c r="K2393" s="88" t="s">
        <v>84</v>
      </c>
      <c r="L2393" s="88">
        <v>30</v>
      </c>
      <c r="M2393" s="88">
        <v>0</v>
      </c>
      <c r="N2393" s="75" t="s">
        <v>85</v>
      </c>
      <c r="O2393" s="75"/>
      <c r="P2393" s="106"/>
      <c r="Q2393" s="90">
        <f>(17/100+7.6/100+1.65/100)*P2393</f>
        <v>0</v>
      </c>
      <c r="R2393" s="104"/>
      <c r="S2393" s="104"/>
      <c r="T2393" s="104"/>
      <c r="U2393" s="104"/>
      <c r="V2393" s="90">
        <f>+P2393-Q2393+R2393+S2393+T2393+U2393</f>
        <v>0</v>
      </c>
      <c r="W2393" s="91">
        <f>(1.02/100)</f>
        <v>1.02E-2</v>
      </c>
      <c r="X2393" s="91">
        <v>4.8E-3</v>
      </c>
      <c r="Y2393" s="91">
        <v>0.17</v>
      </c>
      <c r="Z2393" s="91">
        <v>1.65E-2</v>
      </c>
      <c r="AA2393" s="91">
        <v>7.6E-2</v>
      </c>
      <c r="AB2393" s="91">
        <f>SUM(W2393:AA2393)</f>
        <v>0.2775</v>
      </c>
      <c r="AC2393" s="75">
        <v>12</v>
      </c>
      <c r="AD2393" s="92">
        <f>IF(AL2393="","",+AC2393*AL2393)</f>
      </c>
      <c r="AE2393" s="93">
        <f>IF(AL2393="","",+AL2393*AB2393)</f>
      </c>
      <c r="AF2393" s="92">
        <f>IF(AL2393="","",+AL2393-AE2393)</f>
      </c>
      <c r="AG2393" s="93">
        <f>+V2393</f>
        <v>0</v>
      </c>
      <c r="AH2393" s="92">
        <f>IF(AF2393="","",+AF2393-AG2393)</f>
      </c>
      <c r="AI2393" s="92">
        <f>IF(AH2393="","",+AH2393*AC2393)</f>
      </c>
      <c r="AJ2393" s="93"/>
      <c r="AK2393" s="94">
        <v>0.33</v>
      </c>
      <c r="AL2393" s="93">
        <f>IF(V2393=0,"",V2393/(1-AB2393-AK2393))</f>
      </c>
      <c r="AM2393" s="95">
        <v>0.33</v>
      </c>
      <c r="AN2393" s="93">
        <f>IF(V2393=0,"",V2393/(1-AB2393-AM2393))</f>
      </c>
      <c r="AO2393" s="96">
        <v>1.2</v>
      </c>
      <c r="AP2393" s="93">
        <f>IF(BD!AJ2393="","",BD!AJ2393*BD!AO2393)</f>
      </c>
      <c r="AQ2393" s="91">
        <f>BD!AM2393/BD!AK2393-1</f>
        <v>0</v>
      </c>
      <c r="AR2393" s="91">
        <f>IF(BD!AN2393="","",IF(BD!AJ2393="","",BD!AN2393/BD!AJ2393-1))</f>
      </c>
      <c r="AS2393" s="91">
        <f>IF(BD!AN2393="","",IF(BD!AN2393&lt;BD!AL2393,"ABAIXO DA META","DENTRO DA META"))</f>
      </c>
      <c r="AT2393" s="91" t="str">
        <f>IF(BD!AJ2393="","EM ANÁLISE",IF(BD!AP2393&gt;=BD!AN2393,"GO", "NO GO"))</f>
        <v>EM ANÁLISE</v>
      </c>
      <c r="AU2393" s="97">
        <f>IF(AN2393="","",+BD!$AN2393-AJ2393)</f>
      </c>
      <c r="AV2393" s="98"/>
      <c r="AW2393" s="90">
        <f>BD!P2393*BD!AC2393</f>
        <v>0</v>
      </c>
      <c r="AX2393" s="90">
        <f>BD!V2393*BD!AC2393</f>
        <v>0</v>
      </c>
      <c r="AY2393" s="90">
        <f>IF(BD!AN2393="","",BD!AN2393*BD!AC2393)</f>
      </c>
      <c r="AZ2393" s="75" t="s">
        <v>123</v>
      </c>
      <c r="BA2393" s="75"/>
      <c r="BB2393" s="75"/>
      <c r="BC2393" s="75"/>
      <c r="BD2393" s="104"/>
      <c r="BE2393" s="104"/>
      <c r="BF2393" s="101"/>
      <c r="BG2393" s="101"/>
      <c r="BH2393" s="101"/>
      <c r="BI2393" s="101"/>
      <c r="BJ2393" s="101"/>
      <c r="BK2393" s="101"/>
      <c r="BL2393" s="101"/>
      <c r="BM2393" s="101"/>
      <c r="BN2393" s="101"/>
      <c r="BO2393" s="103"/>
      <c r="BP2393" s="101"/>
      <c r="BQ2393" s="101"/>
      <c r="BR2393" s="101"/>
      <c r="BS2393" s="101"/>
      <c r="BT2393" s="101"/>
      <c r="BU2393" s="101"/>
      <c r="BV2393" s="101"/>
      <c r="BW2393" s="101"/>
      <c r="BX2393" s="101"/>
      <c r="BY2393" s="101"/>
      <c r="BZ2393" s="101"/>
      <c r="CA2393" s="101"/>
      <c r="CB2393" s="101"/>
      <c r="CC2393" s="101"/>
      <c r="CD2393" s="101"/>
      <c r="CE2393" s="101"/>
      <c r="CF2393" s="101"/>
      <c r="CG2393" s="37" t="e">
        <f>VLOOKUP(Table_1[[#This Row],[EAN]],'[1]Planilha1'!$E:$R,13,0)</f>
        <v>#N/A</v>
      </c>
      <c r="CI2393" s="188">
        <f>IF(Table_1[[#This Row],[STATUS MERCADO]]="GO",Table_1[[#This Row],[M. BRUTA TOTAL]],0)</f>
        <v>0</v>
      </c>
      <c r="CJ2393" s="188">
        <f>IF(Table_1[[#This Row],[STATUS MERCADO]]="GO",Table_1[[#This Row],[PV UNIT. REALIZADO]]*Table_1[[#This Row],[QUANTIDADE]],0)</f>
        <v>0</v>
      </c>
    </row>
    <row r="2394" ht="15" hidden="1">
      <c r="A2394" s="7"/>
      <c r="B2394" s="84" t="s">
        <v>2735</v>
      </c>
      <c r="C2394" s="75">
        <v>220527</v>
      </c>
      <c r="D2394" s="75"/>
      <c r="E2394" s="85">
        <v>7896024340344</v>
      </c>
      <c r="F2394" s="86" t="s">
        <v>2823</v>
      </c>
      <c r="G2394" s="75" t="s">
        <v>21</v>
      </c>
      <c r="H2394" s="75">
        <v>250</v>
      </c>
      <c r="I2394" s="87" t="s">
        <v>2737</v>
      </c>
      <c r="J2394" s="75" t="s">
        <v>2738</v>
      </c>
      <c r="K2394" s="88" t="s">
        <v>84</v>
      </c>
      <c r="L2394" s="88">
        <v>6</v>
      </c>
      <c r="M2394" s="88">
        <v>0</v>
      </c>
      <c r="N2394" s="75" t="s">
        <v>85</v>
      </c>
      <c r="O2394" s="75"/>
      <c r="P2394" s="106"/>
      <c r="Q2394" s="90">
        <f>(17/100+7.6/100+1.65/100)*P2394</f>
        <v>0</v>
      </c>
      <c r="R2394" s="104"/>
      <c r="S2394" s="104"/>
      <c r="T2394" s="104"/>
      <c r="U2394" s="104"/>
      <c r="V2394" s="90">
        <f>+P2394-Q2394+R2394+S2394+T2394+U2394</f>
        <v>0</v>
      </c>
      <c r="W2394" s="91">
        <f>(1.02/100)</f>
        <v>1.02E-2</v>
      </c>
      <c r="X2394" s="91">
        <v>4.8E-3</v>
      </c>
      <c r="Y2394" s="91">
        <v>0.17</v>
      </c>
      <c r="Z2394" s="91">
        <v>1.65E-2</v>
      </c>
      <c r="AA2394" s="91">
        <v>7.6E-2</v>
      </c>
      <c r="AB2394" s="91">
        <f>SUM(W2394:AA2394)</f>
        <v>0.2775</v>
      </c>
      <c r="AC2394" s="75">
        <v>12</v>
      </c>
      <c r="AD2394" s="92">
        <f>IF(AL2394="","",+AC2394*AL2394)</f>
      </c>
      <c r="AE2394" s="93">
        <f>IF(AL2394="","",+AL2394*AB2394)</f>
      </c>
      <c r="AF2394" s="92">
        <f>IF(AL2394="","",+AL2394-AE2394)</f>
      </c>
      <c r="AG2394" s="93">
        <f>+V2394</f>
        <v>0</v>
      </c>
      <c r="AH2394" s="92">
        <f>IF(AF2394="","",+AF2394-AG2394)</f>
      </c>
      <c r="AI2394" s="92">
        <f>IF(AH2394="","",+AH2394*AC2394)</f>
      </c>
      <c r="AJ2394" s="93"/>
      <c r="AK2394" s="94">
        <v>0.33</v>
      </c>
      <c r="AL2394" s="93">
        <f>IF(V2394=0,"",V2394/(1-AB2394-AK2394))</f>
      </c>
      <c r="AM2394" s="95">
        <v>0.33</v>
      </c>
      <c r="AN2394" s="93">
        <f>IF(V2394=0,"",V2394/(1-AB2394-AM2394))</f>
      </c>
      <c r="AO2394" s="96">
        <v>1.2</v>
      </c>
      <c r="AP2394" s="93">
        <f>IF(BD!AJ2394="","",BD!AJ2394*BD!AO2394)</f>
      </c>
      <c r="AQ2394" s="91">
        <f>BD!AM2394/BD!AK2394-1</f>
        <v>0</v>
      </c>
      <c r="AR2394" s="91">
        <f>IF(BD!AN2394="","",IF(BD!AJ2394="","",BD!AN2394/BD!AJ2394-1))</f>
      </c>
      <c r="AS2394" s="91">
        <f>IF(BD!AN2394="","",IF(BD!AN2394&lt;BD!AL2394,"ABAIXO DA META","DENTRO DA META"))</f>
      </c>
      <c r="AT2394" s="91" t="str">
        <f>IF(BD!AJ2394="","EM ANÁLISE",IF(BD!AP2394&gt;=BD!AN2394,"GO", "NO GO"))</f>
        <v>EM ANÁLISE</v>
      </c>
      <c r="AU2394" s="97">
        <f>IF(AN2394="","",+BD!$AN2394-AJ2394)</f>
      </c>
      <c r="AV2394" s="98"/>
      <c r="AW2394" s="90">
        <f>BD!P2394*BD!AC2394</f>
        <v>0</v>
      </c>
      <c r="AX2394" s="90">
        <f>BD!V2394*BD!AC2394</f>
        <v>0</v>
      </c>
      <c r="AY2394" s="90">
        <f>IF(BD!AN2394="","",BD!AN2394*BD!AC2394)</f>
      </c>
      <c r="AZ2394" s="75" t="s">
        <v>123</v>
      </c>
      <c r="BA2394" s="75"/>
      <c r="BB2394" s="75"/>
      <c r="BC2394" s="75"/>
      <c r="BD2394" s="104"/>
      <c r="BE2394" s="104"/>
      <c r="BF2394" s="101"/>
      <c r="BG2394" s="101"/>
      <c r="BH2394" s="101"/>
      <c r="BI2394" s="101"/>
      <c r="BJ2394" s="101"/>
      <c r="BK2394" s="101"/>
      <c r="BL2394" s="101"/>
      <c r="BM2394" s="101"/>
      <c r="BN2394" s="101"/>
      <c r="BO2394" s="103"/>
      <c r="BP2394" s="101"/>
      <c r="BQ2394" s="101"/>
      <c r="BR2394" s="101"/>
      <c r="BS2394" s="101"/>
      <c r="BT2394" s="101"/>
      <c r="BU2394" s="101"/>
      <c r="BV2394" s="101"/>
      <c r="BW2394" s="101"/>
      <c r="BX2394" s="101"/>
      <c r="BY2394" s="101"/>
      <c r="BZ2394" s="101"/>
      <c r="CA2394" s="101"/>
      <c r="CB2394" s="101"/>
      <c r="CC2394" s="101"/>
      <c r="CD2394" s="101"/>
      <c r="CE2394" s="101"/>
      <c r="CF2394" s="101"/>
      <c r="CG2394" s="37" t="e">
        <f>VLOOKUP(Table_1[[#This Row],[EAN]],'[1]Planilha1'!$E:$R,13,0)</f>
        <v>#N/A</v>
      </c>
      <c r="CI2394" s="188">
        <f>IF(Table_1[[#This Row],[STATUS MERCADO]]="GO",Table_1[[#This Row],[M. BRUTA TOTAL]],0)</f>
        <v>0</v>
      </c>
      <c r="CJ2394" s="188">
        <f>IF(Table_1[[#This Row],[STATUS MERCADO]]="GO",Table_1[[#This Row],[PV UNIT. REALIZADO]]*Table_1[[#This Row],[QUANTIDADE]],0)</f>
        <v>0</v>
      </c>
    </row>
    <row r="2395" ht="15" hidden="1">
      <c r="A2395" s="7"/>
      <c r="B2395" s="84" t="s">
        <v>2735</v>
      </c>
      <c r="C2395" s="75">
        <v>220528</v>
      </c>
      <c r="D2395" s="75"/>
      <c r="E2395" s="85">
        <v>7896024330338</v>
      </c>
      <c r="F2395" s="86" t="s">
        <v>2824</v>
      </c>
      <c r="G2395" s="75" t="s">
        <v>21</v>
      </c>
      <c r="H2395" s="75">
        <v>250</v>
      </c>
      <c r="I2395" s="87" t="s">
        <v>2737</v>
      </c>
      <c r="J2395" s="75" t="s">
        <v>2825</v>
      </c>
      <c r="K2395" s="88" t="s">
        <v>84</v>
      </c>
      <c r="L2395" s="88">
        <v>10</v>
      </c>
      <c r="M2395" s="88">
        <v>0</v>
      </c>
      <c r="N2395" s="75" t="s">
        <v>85</v>
      </c>
      <c r="O2395" s="75"/>
      <c r="P2395" s="106"/>
      <c r="Q2395" s="90">
        <f>(17/100+7.6/100+1.65/100)*P2395</f>
        <v>0</v>
      </c>
      <c r="R2395" s="104"/>
      <c r="S2395" s="104"/>
      <c r="T2395" s="104"/>
      <c r="U2395" s="104"/>
      <c r="V2395" s="90">
        <f>+P2395-Q2395+R2395+S2395+T2395+U2395</f>
        <v>0</v>
      </c>
      <c r="W2395" s="91">
        <f>(1.02/100)</f>
        <v>1.02E-2</v>
      </c>
      <c r="X2395" s="91">
        <v>4.8E-3</v>
      </c>
      <c r="Y2395" s="91">
        <v>0.17</v>
      </c>
      <c r="Z2395" s="91">
        <v>1.65E-2</v>
      </c>
      <c r="AA2395" s="91">
        <v>7.6E-2</v>
      </c>
      <c r="AB2395" s="91">
        <f>SUM(W2395:AA2395)</f>
        <v>0.2775</v>
      </c>
      <c r="AC2395" s="75">
        <v>12</v>
      </c>
      <c r="AD2395" s="92">
        <f>IF(AL2395="","",+AC2395*AL2395)</f>
      </c>
      <c r="AE2395" s="93">
        <f>IF(AL2395="","",+AL2395*AB2395)</f>
      </c>
      <c r="AF2395" s="92">
        <f>IF(AL2395="","",+AL2395-AE2395)</f>
      </c>
      <c r="AG2395" s="93">
        <f>+V2395</f>
        <v>0</v>
      </c>
      <c r="AH2395" s="92">
        <f>IF(AF2395="","",+AF2395-AG2395)</f>
      </c>
      <c r="AI2395" s="92">
        <f>IF(AH2395="","",+AH2395*AC2395)</f>
      </c>
      <c r="AJ2395" s="93"/>
      <c r="AK2395" s="94">
        <v>0.33</v>
      </c>
      <c r="AL2395" s="93">
        <f>IF(V2395=0,"",V2395/(1-AB2395-AK2395))</f>
      </c>
      <c r="AM2395" s="95">
        <v>0.33</v>
      </c>
      <c r="AN2395" s="93">
        <f>IF(V2395=0,"",V2395/(1-AB2395-AM2395))</f>
      </c>
      <c r="AO2395" s="96">
        <v>1.2</v>
      </c>
      <c r="AP2395" s="93">
        <f>IF(BD!AJ2395="","",BD!AJ2395*BD!AO2395)</f>
      </c>
      <c r="AQ2395" s="91">
        <f>BD!AM2395/BD!AK2395-1</f>
        <v>0</v>
      </c>
      <c r="AR2395" s="91">
        <f>IF(BD!AN2395="","",IF(BD!AJ2395="","",BD!AN2395/BD!AJ2395-1))</f>
      </c>
      <c r="AS2395" s="91">
        <f>IF(BD!AN2395="","",IF(BD!AN2395&lt;BD!AL2395,"ABAIXO DA META","DENTRO DA META"))</f>
      </c>
      <c r="AT2395" s="91" t="str">
        <f>IF(BD!AJ2395="","EM ANÁLISE",IF(BD!AP2395&gt;=BD!AN2395,"GO", "NO GO"))</f>
        <v>EM ANÁLISE</v>
      </c>
      <c r="AU2395" s="97">
        <f>IF(AN2395="","",+BD!$AN2395-AJ2395)</f>
      </c>
      <c r="AV2395" s="98"/>
      <c r="AW2395" s="90">
        <f>BD!P2395*BD!AC2395</f>
        <v>0</v>
      </c>
      <c r="AX2395" s="90">
        <f>BD!V2395*BD!AC2395</f>
        <v>0</v>
      </c>
      <c r="AY2395" s="90">
        <f>IF(BD!AN2395="","",BD!AN2395*BD!AC2395)</f>
      </c>
      <c r="AZ2395" s="75" t="s">
        <v>123</v>
      </c>
      <c r="BA2395" s="75"/>
      <c r="BB2395" s="75"/>
      <c r="BC2395" s="75"/>
      <c r="BD2395" s="104"/>
      <c r="BE2395" s="104"/>
      <c r="BF2395" s="101"/>
      <c r="BG2395" s="101"/>
      <c r="BH2395" s="101"/>
      <c r="BI2395" s="101"/>
      <c r="BJ2395" s="101"/>
      <c r="BK2395" s="101"/>
      <c r="BL2395" s="101"/>
      <c r="BM2395" s="101"/>
      <c r="BN2395" s="101"/>
      <c r="BO2395" s="103"/>
      <c r="BP2395" s="101"/>
      <c r="BQ2395" s="101"/>
      <c r="BR2395" s="101"/>
      <c r="BS2395" s="101"/>
      <c r="BT2395" s="101"/>
      <c r="BU2395" s="101"/>
      <c r="BV2395" s="101"/>
      <c r="BW2395" s="101"/>
      <c r="BX2395" s="101"/>
      <c r="BY2395" s="101"/>
      <c r="BZ2395" s="101"/>
      <c r="CA2395" s="101"/>
      <c r="CB2395" s="101"/>
      <c r="CC2395" s="101"/>
      <c r="CD2395" s="101"/>
      <c r="CE2395" s="101"/>
      <c r="CF2395" s="101"/>
      <c r="CG2395" s="37" t="e">
        <f>VLOOKUP(Table_1[[#This Row],[EAN]],'[1]Planilha1'!$E:$R,13,0)</f>
        <v>#N/A</v>
      </c>
      <c r="CI2395" s="188">
        <f>IF(Table_1[[#This Row],[STATUS MERCADO]]="GO",Table_1[[#This Row],[M. BRUTA TOTAL]],0)</f>
        <v>0</v>
      </c>
      <c r="CJ2395" s="188">
        <f>IF(Table_1[[#This Row],[STATUS MERCADO]]="GO",Table_1[[#This Row],[PV UNIT. REALIZADO]]*Table_1[[#This Row],[QUANTIDADE]],0)</f>
        <v>0</v>
      </c>
    </row>
    <row r="2396" ht="15" hidden="1">
      <c r="A2396" s="7"/>
      <c r="B2396" s="84" t="s">
        <v>2735</v>
      </c>
      <c r="C2396" s="75">
        <v>220529</v>
      </c>
      <c r="D2396" s="75"/>
      <c r="E2396" s="85">
        <v>7896024330338</v>
      </c>
      <c r="F2396" s="86" t="s">
        <v>2824</v>
      </c>
      <c r="G2396" s="75" t="s">
        <v>21</v>
      </c>
      <c r="H2396" s="75">
        <v>250</v>
      </c>
      <c r="I2396" s="87" t="s">
        <v>2737</v>
      </c>
      <c r="J2396" s="75" t="s">
        <v>2743</v>
      </c>
      <c r="K2396" s="88" t="s">
        <v>84</v>
      </c>
      <c r="L2396" s="88">
        <v>30</v>
      </c>
      <c r="M2396" s="88">
        <v>0</v>
      </c>
      <c r="N2396" s="75" t="s">
        <v>85</v>
      </c>
      <c r="O2396" s="75"/>
      <c r="P2396" s="106"/>
      <c r="Q2396" s="90">
        <f>(17/100+7.6/100+1.65/100)*P2396</f>
        <v>0</v>
      </c>
      <c r="R2396" s="104"/>
      <c r="S2396" s="104"/>
      <c r="T2396" s="104"/>
      <c r="U2396" s="104"/>
      <c r="V2396" s="90">
        <f>+P2396-Q2396+R2396+S2396+T2396+U2396</f>
        <v>0</v>
      </c>
      <c r="W2396" s="91">
        <f>(1.02/100)</f>
        <v>1.02E-2</v>
      </c>
      <c r="X2396" s="91">
        <v>4.8E-3</v>
      </c>
      <c r="Y2396" s="91">
        <v>0.17</v>
      </c>
      <c r="Z2396" s="91">
        <v>1.65E-2</v>
      </c>
      <c r="AA2396" s="91">
        <v>7.6E-2</v>
      </c>
      <c r="AB2396" s="91">
        <f>SUM(W2396:AA2396)</f>
        <v>0.2775</v>
      </c>
      <c r="AC2396" s="75">
        <v>12</v>
      </c>
      <c r="AD2396" s="92">
        <f>IF(AL2396="","",+AC2396*AL2396)</f>
      </c>
      <c r="AE2396" s="93">
        <f>IF(AL2396="","",+AL2396*AB2396)</f>
      </c>
      <c r="AF2396" s="92">
        <f>IF(AL2396="","",+AL2396-AE2396)</f>
      </c>
      <c r="AG2396" s="93">
        <f>+V2396</f>
        <v>0</v>
      </c>
      <c r="AH2396" s="92">
        <f>IF(AF2396="","",+AF2396-AG2396)</f>
      </c>
      <c r="AI2396" s="92">
        <f>IF(AH2396="","",+AH2396*AC2396)</f>
      </c>
      <c r="AJ2396" s="93"/>
      <c r="AK2396" s="94">
        <v>0.33</v>
      </c>
      <c r="AL2396" s="93">
        <f>IF(V2396=0,"",V2396/(1-AB2396-AK2396))</f>
      </c>
      <c r="AM2396" s="95">
        <v>0.33</v>
      </c>
      <c r="AN2396" s="93">
        <f>IF(V2396=0,"",V2396/(1-AB2396-AM2396))</f>
      </c>
      <c r="AO2396" s="96">
        <v>1.2</v>
      </c>
      <c r="AP2396" s="93">
        <f>IF(BD!AJ2396="","",BD!AJ2396*BD!AO2396)</f>
      </c>
      <c r="AQ2396" s="91">
        <f>BD!AM2396/BD!AK2396-1</f>
        <v>0</v>
      </c>
      <c r="AR2396" s="91">
        <f>IF(BD!AN2396="","",IF(BD!AJ2396="","",BD!AN2396/BD!AJ2396-1))</f>
      </c>
      <c r="AS2396" s="91">
        <f>IF(BD!AN2396="","",IF(BD!AN2396&lt;BD!AL2396,"ABAIXO DA META","DENTRO DA META"))</f>
      </c>
      <c r="AT2396" s="91" t="str">
        <f>IF(BD!AJ2396="","EM ANÁLISE",IF(BD!AP2396&gt;=BD!AN2396,"GO", "NO GO"))</f>
        <v>EM ANÁLISE</v>
      </c>
      <c r="AU2396" s="97">
        <f>IF(AN2396="","",+BD!$AN2396-AJ2396)</f>
      </c>
      <c r="AV2396" s="98"/>
      <c r="AW2396" s="90">
        <f>BD!P2396*BD!AC2396</f>
        <v>0</v>
      </c>
      <c r="AX2396" s="90">
        <f>BD!V2396*BD!AC2396</f>
        <v>0</v>
      </c>
      <c r="AY2396" s="90">
        <f>IF(BD!AN2396="","",BD!AN2396*BD!AC2396)</f>
      </c>
      <c r="AZ2396" s="75" t="s">
        <v>123</v>
      </c>
      <c r="BA2396" s="75"/>
      <c r="BB2396" s="75"/>
      <c r="BC2396" s="75"/>
      <c r="BD2396" s="104"/>
      <c r="BE2396" s="104"/>
      <c r="BF2396" s="101"/>
      <c r="BG2396" s="101"/>
      <c r="BH2396" s="101"/>
      <c r="BI2396" s="101"/>
      <c r="BJ2396" s="101"/>
      <c r="BK2396" s="101"/>
      <c r="BL2396" s="101"/>
      <c r="BM2396" s="101"/>
      <c r="BN2396" s="101"/>
      <c r="BO2396" s="103"/>
      <c r="BP2396" s="101"/>
      <c r="BQ2396" s="101"/>
      <c r="BR2396" s="101"/>
      <c r="BS2396" s="101"/>
      <c r="BT2396" s="101"/>
      <c r="BU2396" s="101"/>
      <c r="BV2396" s="101"/>
      <c r="BW2396" s="101"/>
      <c r="BX2396" s="101"/>
      <c r="BY2396" s="101"/>
      <c r="BZ2396" s="101"/>
      <c r="CA2396" s="101"/>
      <c r="CB2396" s="101"/>
      <c r="CC2396" s="101"/>
      <c r="CD2396" s="101"/>
      <c r="CE2396" s="101"/>
      <c r="CF2396" s="101"/>
      <c r="CG2396" s="37" t="e">
        <f>VLOOKUP(Table_1[[#This Row],[EAN]],'[1]Planilha1'!$E:$R,13,0)</f>
        <v>#N/A</v>
      </c>
      <c r="CI2396" s="188">
        <f>IF(Table_1[[#This Row],[STATUS MERCADO]]="GO",Table_1[[#This Row],[M. BRUTA TOTAL]],0)</f>
        <v>0</v>
      </c>
      <c r="CJ2396" s="188">
        <f>IF(Table_1[[#This Row],[STATUS MERCADO]]="GO",Table_1[[#This Row],[PV UNIT. REALIZADO]]*Table_1[[#This Row],[QUANTIDADE]],0)</f>
        <v>0</v>
      </c>
    </row>
    <row r="2397" ht="15" hidden="1">
      <c r="A2397" s="7"/>
      <c r="B2397" s="84" t="s">
        <v>2735</v>
      </c>
      <c r="C2397" s="75">
        <v>220530</v>
      </c>
      <c r="D2397" s="75"/>
      <c r="E2397" s="85">
        <v>7896024330352</v>
      </c>
      <c r="F2397" s="86" t="s">
        <v>2826</v>
      </c>
      <c r="G2397" s="75" t="s">
        <v>21</v>
      </c>
      <c r="H2397" s="75">
        <v>250</v>
      </c>
      <c r="I2397" s="87" t="s">
        <v>2737</v>
      </c>
      <c r="J2397" s="75" t="s">
        <v>2743</v>
      </c>
      <c r="K2397" s="88" t="s">
        <v>84</v>
      </c>
      <c r="L2397" s="88">
        <v>6</v>
      </c>
      <c r="M2397" s="88">
        <v>0</v>
      </c>
      <c r="N2397" s="75" t="s">
        <v>85</v>
      </c>
      <c r="O2397" s="75"/>
      <c r="P2397" s="106"/>
      <c r="Q2397" s="90">
        <f>(17/100+7.6/100+1.65/100)*P2397</f>
        <v>0</v>
      </c>
      <c r="R2397" s="104"/>
      <c r="S2397" s="104"/>
      <c r="T2397" s="104"/>
      <c r="U2397" s="104"/>
      <c r="V2397" s="90">
        <f>+P2397-Q2397+R2397+S2397+T2397+U2397</f>
        <v>0</v>
      </c>
      <c r="W2397" s="91">
        <f>(1.02/100)</f>
        <v>1.02E-2</v>
      </c>
      <c r="X2397" s="91">
        <v>4.8E-3</v>
      </c>
      <c r="Y2397" s="91">
        <v>0.17</v>
      </c>
      <c r="Z2397" s="91">
        <v>1.65E-2</v>
      </c>
      <c r="AA2397" s="91">
        <v>7.6E-2</v>
      </c>
      <c r="AB2397" s="91">
        <f>SUM(W2397:AA2397)</f>
        <v>0.2775</v>
      </c>
      <c r="AC2397" s="75">
        <v>12</v>
      </c>
      <c r="AD2397" s="92">
        <f>IF(AL2397="","",+AC2397*AL2397)</f>
      </c>
      <c r="AE2397" s="93">
        <f>IF(AL2397="","",+AL2397*AB2397)</f>
      </c>
      <c r="AF2397" s="92">
        <f>IF(AL2397="","",+AL2397-AE2397)</f>
      </c>
      <c r="AG2397" s="93">
        <f>+V2397</f>
        <v>0</v>
      </c>
      <c r="AH2397" s="92">
        <f>IF(AF2397="","",+AF2397-AG2397)</f>
      </c>
      <c r="AI2397" s="92">
        <f>IF(AH2397="","",+AH2397*AC2397)</f>
      </c>
      <c r="AJ2397" s="93"/>
      <c r="AK2397" s="94">
        <v>0.33</v>
      </c>
      <c r="AL2397" s="93">
        <f>IF(V2397=0,"",V2397/(1-AB2397-AK2397))</f>
      </c>
      <c r="AM2397" s="95">
        <v>0.33</v>
      </c>
      <c r="AN2397" s="93">
        <f>IF(V2397=0,"",V2397/(1-AB2397-AM2397))</f>
      </c>
      <c r="AO2397" s="96">
        <v>1.2</v>
      </c>
      <c r="AP2397" s="93">
        <f>IF(BD!AJ2397="","",BD!AJ2397*BD!AO2397)</f>
      </c>
      <c r="AQ2397" s="91">
        <f>BD!AM2397/BD!AK2397-1</f>
        <v>0</v>
      </c>
      <c r="AR2397" s="91">
        <f>IF(BD!AN2397="","",IF(BD!AJ2397="","",BD!AN2397/BD!AJ2397-1))</f>
      </c>
      <c r="AS2397" s="91">
        <f>IF(BD!AN2397="","",IF(BD!AN2397&lt;BD!AL2397,"ABAIXO DA META","DENTRO DA META"))</f>
      </c>
      <c r="AT2397" s="91" t="str">
        <f>IF(BD!AJ2397="","EM ANÁLISE",IF(BD!AP2397&gt;=BD!AN2397,"GO", "NO GO"))</f>
        <v>EM ANÁLISE</v>
      </c>
      <c r="AU2397" s="97">
        <f>IF(AN2397="","",+BD!$AN2397-AJ2397)</f>
      </c>
      <c r="AV2397" s="98"/>
      <c r="AW2397" s="90">
        <f>BD!P2397*BD!AC2397</f>
        <v>0</v>
      </c>
      <c r="AX2397" s="90">
        <f>BD!V2397*BD!AC2397</f>
        <v>0</v>
      </c>
      <c r="AY2397" s="90">
        <f>IF(BD!AN2397="","",BD!AN2397*BD!AC2397)</f>
      </c>
      <c r="AZ2397" s="75" t="s">
        <v>123</v>
      </c>
      <c r="BA2397" s="75"/>
      <c r="BB2397" s="75"/>
      <c r="BC2397" s="75"/>
      <c r="BD2397" s="104"/>
      <c r="BE2397" s="104"/>
      <c r="BF2397" s="101"/>
      <c r="BG2397" s="101"/>
      <c r="BH2397" s="101"/>
      <c r="BI2397" s="101"/>
      <c r="BJ2397" s="101"/>
      <c r="BK2397" s="101"/>
      <c r="BL2397" s="101"/>
      <c r="BM2397" s="101"/>
      <c r="BN2397" s="101"/>
      <c r="BO2397" s="103"/>
      <c r="BP2397" s="101"/>
      <c r="BQ2397" s="101"/>
      <c r="BR2397" s="101"/>
      <c r="BS2397" s="101"/>
      <c r="BT2397" s="101"/>
      <c r="BU2397" s="101"/>
      <c r="BV2397" s="101"/>
      <c r="BW2397" s="101"/>
      <c r="BX2397" s="101"/>
      <c r="BY2397" s="101"/>
      <c r="BZ2397" s="101"/>
      <c r="CA2397" s="101"/>
      <c r="CB2397" s="101"/>
      <c r="CC2397" s="101"/>
      <c r="CD2397" s="101"/>
      <c r="CE2397" s="101"/>
      <c r="CF2397" s="101"/>
      <c r="CG2397" s="37" t="e">
        <f>VLOOKUP(Table_1[[#This Row],[EAN]],'[1]Planilha1'!$E:$R,13,0)</f>
        <v>#N/A</v>
      </c>
      <c r="CI2397" s="188">
        <f>IF(Table_1[[#This Row],[STATUS MERCADO]]="GO",Table_1[[#This Row],[M. BRUTA TOTAL]],0)</f>
        <v>0</v>
      </c>
      <c r="CJ2397" s="188">
        <f>IF(Table_1[[#This Row],[STATUS MERCADO]]="GO",Table_1[[#This Row],[PV UNIT. REALIZADO]]*Table_1[[#This Row],[QUANTIDADE]],0)</f>
        <v>0</v>
      </c>
    </row>
    <row r="2398" ht="15" hidden="1">
      <c r="A2398" s="7"/>
      <c r="B2398" s="84" t="s">
        <v>2735</v>
      </c>
      <c r="C2398" s="75">
        <v>220535</v>
      </c>
      <c r="D2398" s="75">
        <v>1424</v>
      </c>
      <c r="E2398" s="85">
        <v>7896006714019</v>
      </c>
      <c r="F2398" s="86" t="s">
        <v>2827</v>
      </c>
      <c r="G2398" s="75" t="s">
        <v>21</v>
      </c>
      <c r="H2398" s="75">
        <v>250</v>
      </c>
      <c r="I2398" s="87" t="s">
        <v>2737</v>
      </c>
      <c r="J2398" s="75" t="s">
        <v>2743</v>
      </c>
      <c r="K2398" s="88" t="s">
        <v>84</v>
      </c>
      <c r="L2398" s="88">
        <v>30</v>
      </c>
      <c r="M2398" s="88">
        <v>0</v>
      </c>
      <c r="N2398" s="75" t="s">
        <v>85</v>
      </c>
      <c r="O2398" s="75"/>
      <c r="P2398" s="106"/>
      <c r="Q2398" s="90">
        <f>(17/100+7.6/100+1.65/100)*P2398</f>
        <v>0</v>
      </c>
      <c r="R2398" s="104"/>
      <c r="S2398" s="104"/>
      <c r="T2398" s="104"/>
      <c r="U2398" s="104"/>
      <c r="V2398" s="90">
        <f>+P2398-Q2398+R2398+S2398+T2398+U2398</f>
        <v>0</v>
      </c>
      <c r="W2398" s="91">
        <f>(1.02/100)</f>
        <v>1.02E-2</v>
      </c>
      <c r="X2398" s="91">
        <v>4.8E-3</v>
      </c>
      <c r="Y2398" s="91">
        <v>0.17</v>
      </c>
      <c r="Z2398" s="91">
        <v>1.65E-2</v>
      </c>
      <c r="AA2398" s="91">
        <v>7.6E-2</v>
      </c>
      <c r="AB2398" s="91">
        <f>SUM(W2398:AA2398)</f>
        <v>0.2775</v>
      </c>
      <c r="AC2398" s="75">
        <v>12</v>
      </c>
      <c r="AD2398" s="92">
        <f>IF(AL2398="","",+AC2398*AL2398)</f>
      </c>
      <c r="AE2398" s="93">
        <f>IF(AL2398="","",+AL2398*AB2398)</f>
      </c>
      <c r="AF2398" s="92">
        <f>IF(AL2398="","",+AL2398-AE2398)</f>
      </c>
      <c r="AG2398" s="93">
        <f>+V2398</f>
        <v>0</v>
      </c>
      <c r="AH2398" s="92">
        <f>IF(AF2398="","",+AF2398-AG2398)</f>
      </c>
      <c r="AI2398" s="92">
        <f>IF(AH2398="","",+AH2398*AC2398)</f>
      </c>
      <c r="AJ2398" s="93"/>
      <c r="AK2398" s="94">
        <v>0.33</v>
      </c>
      <c r="AL2398" s="93">
        <f>IF(V2398=0,"",V2398/(1-AB2398-AK2398))</f>
      </c>
      <c r="AM2398" s="95">
        <v>0.33</v>
      </c>
      <c r="AN2398" s="93">
        <f>IF(V2398=0,"",V2398/(1-AB2398-AM2398))</f>
      </c>
      <c r="AO2398" s="96">
        <v>1.2</v>
      </c>
      <c r="AP2398" s="93">
        <f>IF(BD!AJ2398="","",BD!AJ2398*BD!AO2398)</f>
      </c>
      <c r="AQ2398" s="91">
        <f>BD!AM2398/BD!AK2398-1</f>
        <v>0</v>
      </c>
      <c r="AR2398" s="91">
        <f>IF(BD!AN2398="","",IF(BD!AJ2398="","",BD!AN2398/BD!AJ2398-1))</f>
      </c>
      <c r="AS2398" s="91">
        <f>IF(BD!AN2398="","",IF(BD!AN2398&lt;BD!AL2398,"ABAIXO DA META","DENTRO DA META"))</f>
      </c>
      <c r="AT2398" s="91" t="str">
        <f>IF(BD!AJ2398="","EM ANÁLISE",IF(BD!AP2398&gt;=BD!AN2398,"GO", "NO GO"))</f>
        <v>EM ANÁLISE</v>
      </c>
      <c r="AU2398" s="97">
        <f>IF(AN2398="","",+BD!$AN2398-AJ2398)</f>
      </c>
      <c r="AV2398" s="98"/>
      <c r="AW2398" s="90">
        <f>BD!P2398*BD!AC2398</f>
        <v>0</v>
      </c>
      <c r="AX2398" s="90">
        <f>BD!V2398*BD!AC2398</f>
        <v>0</v>
      </c>
      <c r="AY2398" s="90">
        <f>IF(BD!AN2398="","",BD!AN2398*BD!AC2398)</f>
      </c>
      <c r="AZ2398" s="75" t="s">
        <v>123</v>
      </c>
      <c r="BA2398" s="75"/>
      <c r="BB2398" s="75"/>
      <c r="BC2398" s="75"/>
      <c r="BD2398" s="104"/>
      <c r="BE2398" s="104"/>
      <c r="BF2398" s="101"/>
      <c r="BG2398" s="101"/>
      <c r="BH2398" s="101"/>
      <c r="BI2398" s="101"/>
      <c r="BJ2398" s="101"/>
      <c r="BK2398" s="101"/>
      <c r="BL2398" s="101"/>
      <c r="BM2398" s="101"/>
      <c r="BN2398" s="101"/>
      <c r="BO2398" s="103"/>
      <c r="BP2398" s="101"/>
      <c r="BQ2398" s="101"/>
      <c r="BR2398" s="101"/>
      <c r="BS2398" s="101"/>
      <c r="BT2398" s="101"/>
      <c r="BU2398" s="101"/>
      <c r="BV2398" s="101"/>
      <c r="BW2398" s="101"/>
      <c r="BX2398" s="101"/>
      <c r="BY2398" s="101"/>
      <c r="BZ2398" s="101"/>
      <c r="CA2398" s="101"/>
      <c r="CB2398" s="101"/>
      <c r="CC2398" s="101"/>
      <c r="CD2398" s="101"/>
      <c r="CE2398" s="101"/>
      <c r="CF2398" s="101"/>
      <c r="CG2398" s="37" t="e">
        <f>VLOOKUP(Table_1[[#This Row],[EAN]],'[1]Planilha1'!$E:$R,13,0)</f>
        <v>#N/A</v>
      </c>
      <c r="CI2398" s="188">
        <f>IF(Table_1[[#This Row],[STATUS MERCADO]]="GO",Table_1[[#This Row],[M. BRUTA TOTAL]],0)</f>
        <v>0</v>
      </c>
      <c r="CJ2398" s="188">
        <f>IF(Table_1[[#This Row],[STATUS MERCADO]]="GO",Table_1[[#This Row],[PV UNIT. REALIZADO]]*Table_1[[#This Row],[QUANTIDADE]],0)</f>
        <v>0</v>
      </c>
    </row>
    <row r="2399" ht="15" hidden="1">
      <c r="A2399" s="7"/>
      <c r="B2399" s="84" t="s">
        <v>2735</v>
      </c>
      <c r="C2399" s="75">
        <v>220537</v>
      </c>
      <c r="D2399" s="75"/>
      <c r="E2399" s="85">
        <v>7896024340412</v>
      </c>
      <c r="F2399" s="86" t="s">
        <v>2828</v>
      </c>
      <c r="G2399" s="75" t="s">
        <v>21</v>
      </c>
      <c r="H2399" s="75">
        <v>250</v>
      </c>
      <c r="I2399" s="87" t="s">
        <v>2737</v>
      </c>
      <c r="J2399" s="75" t="s">
        <v>2738</v>
      </c>
      <c r="K2399" s="88" t="s">
        <v>84</v>
      </c>
      <c r="L2399" s="88">
        <v>10</v>
      </c>
      <c r="M2399" s="88">
        <v>0</v>
      </c>
      <c r="N2399" s="75" t="s">
        <v>85</v>
      </c>
      <c r="O2399" s="75"/>
      <c r="P2399" s="106"/>
      <c r="Q2399" s="90">
        <f>(17/100+7.6/100+1.65/100)*P2399</f>
        <v>0</v>
      </c>
      <c r="R2399" s="104"/>
      <c r="S2399" s="104"/>
      <c r="T2399" s="104"/>
      <c r="U2399" s="104"/>
      <c r="V2399" s="90">
        <f>+P2399-Q2399+R2399+S2399+T2399+U2399</f>
        <v>0</v>
      </c>
      <c r="W2399" s="91">
        <f>(1.02/100)</f>
        <v>1.02E-2</v>
      </c>
      <c r="X2399" s="91">
        <v>4.8E-3</v>
      </c>
      <c r="Y2399" s="91">
        <v>0.17</v>
      </c>
      <c r="Z2399" s="91">
        <v>1.65E-2</v>
      </c>
      <c r="AA2399" s="91">
        <v>7.6E-2</v>
      </c>
      <c r="AB2399" s="91">
        <f>SUM(W2399:AA2399)</f>
        <v>0.2775</v>
      </c>
      <c r="AC2399" s="75">
        <v>12</v>
      </c>
      <c r="AD2399" s="92">
        <f>IF(AL2399="","",+AC2399*AL2399)</f>
      </c>
      <c r="AE2399" s="93">
        <f>IF(AL2399="","",+AL2399*AB2399)</f>
      </c>
      <c r="AF2399" s="92">
        <f>IF(AL2399="","",+AL2399-AE2399)</f>
      </c>
      <c r="AG2399" s="93">
        <f>+V2399</f>
        <v>0</v>
      </c>
      <c r="AH2399" s="92">
        <f>IF(AF2399="","",+AF2399-AG2399)</f>
      </c>
      <c r="AI2399" s="92">
        <f>IF(AH2399="","",+AH2399*AC2399)</f>
      </c>
      <c r="AJ2399" s="93"/>
      <c r="AK2399" s="94">
        <v>0.33</v>
      </c>
      <c r="AL2399" s="93">
        <f>IF(V2399=0,"",V2399/(1-AB2399-AK2399))</f>
      </c>
      <c r="AM2399" s="95">
        <v>0.33</v>
      </c>
      <c r="AN2399" s="93">
        <f>IF(V2399=0,"",V2399/(1-AB2399-AM2399))</f>
      </c>
      <c r="AO2399" s="96">
        <v>1.2</v>
      </c>
      <c r="AP2399" s="93">
        <f>IF(BD!AJ2399="","",BD!AJ2399*BD!AO2399)</f>
      </c>
      <c r="AQ2399" s="91">
        <f>BD!AM2399/BD!AK2399-1</f>
        <v>0</v>
      </c>
      <c r="AR2399" s="91">
        <f>IF(BD!AN2399="","",IF(BD!AJ2399="","",BD!AN2399/BD!AJ2399-1))</f>
      </c>
      <c r="AS2399" s="91">
        <f>IF(BD!AN2399="","",IF(BD!AN2399&lt;BD!AL2399,"ABAIXO DA META","DENTRO DA META"))</f>
      </c>
      <c r="AT2399" s="91" t="str">
        <f>IF(BD!AJ2399="","EM ANÁLISE",IF(BD!AP2399&gt;=BD!AN2399,"GO", "NO GO"))</f>
        <v>EM ANÁLISE</v>
      </c>
      <c r="AU2399" s="97">
        <f>IF(AN2399="","",+BD!$AN2399-AJ2399)</f>
      </c>
      <c r="AV2399" s="98"/>
      <c r="AW2399" s="90">
        <f>BD!P2399*BD!AC2399</f>
        <v>0</v>
      </c>
      <c r="AX2399" s="90">
        <f>BD!V2399*BD!AC2399</f>
        <v>0</v>
      </c>
      <c r="AY2399" s="90">
        <f>IF(BD!AN2399="","",BD!AN2399*BD!AC2399)</f>
      </c>
      <c r="AZ2399" s="75" t="s">
        <v>123</v>
      </c>
      <c r="BA2399" s="75"/>
      <c r="BB2399" s="75"/>
      <c r="BC2399" s="75"/>
      <c r="BD2399" s="104"/>
      <c r="BE2399" s="104"/>
      <c r="BF2399" s="101"/>
      <c r="BG2399" s="101"/>
      <c r="BH2399" s="101"/>
      <c r="BI2399" s="101"/>
      <c r="BJ2399" s="101"/>
      <c r="BK2399" s="101"/>
      <c r="BL2399" s="101"/>
      <c r="BM2399" s="101"/>
      <c r="BN2399" s="101"/>
      <c r="BO2399" s="103"/>
      <c r="BP2399" s="101"/>
      <c r="BQ2399" s="101"/>
      <c r="BR2399" s="101"/>
      <c r="BS2399" s="101"/>
      <c r="BT2399" s="101"/>
      <c r="BU2399" s="101"/>
      <c r="BV2399" s="101"/>
      <c r="BW2399" s="101"/>
      <c r="BX2399" s="101"/>
      <c r="BY2399" s="101"/>
      <c r="BZ2399" s="101"/>
      <c r="CA2399" s="101"/>
      <c r="CB2399" s="101"/>
      <c r="CC2399" s="101"/>
      <c r="CD2399" s="101"/>
      <c r="CE2399" s="101"/>
      <c r="CF2399" s="101"/>
      <c r="CG2399" s="37" t="e">
        <f>VLOOKUP(Table_1[[#This Row],[EAN]],'[1]Planilha1'!$E:$R,13,0)</f>
        <v>#N/A</v>
      </c>
      <c r="CI2399" s="188">
        <f>IF(Table_1[[#This Row],[STATUS MERCADO]]="GO",Table_1[[#This Row],[M. BRUTA TOTAL]],0)</f>
        <v>0</v>
      </c>
      <c r="CJ2399" s="188">
        <f>IF(Table_1[[#This Row],[STATUS MERCADO]]="GO",Table_1[[#This Row],[PV UNIT. REALIZADO]]*Table_1[[#This Row],[QUANTIDADE]],0)</f>
        <v>0</v>
      </c>
    </row>
    <row r="2400" ht="15" hidden="1">
      <c r="A2400" s="7"/>
      <c r="B2400" s="84" t="s">
        <v>2735</v>
      </c>
      <c r="C2400" s="75">
        <v>220538</v>
      </c>
      <c r="D2400" s="75"/>
      <c r="E2400" s="85">
        <v>7896024340412</v>
      </c>
      <c r="F2400" s="86" t="s">
        <v>2828</v>
      </c>
      <c r="G2400" s="75" t="s">
        <v>21</v>
      </c>
      <c r="H2400" s="75">
        <v>250</v>
      </c>
      <c r="I2400" s="87" t="s">
        <v>2737</v>
      </c>
      <c r="J2400" s="75" t="s">
        <v>2738</v>
      </c>
      <c r="K2400" s="88" t="s">
        <v>84</v>
      </c>
      <c r="L2400" s="88">
        <v>30</v>
      </c>
      <c r="M2400" s="88">
        <v>0</v>
      </c>
      <c r="N2400" s="75" t="s">
        <v>85</v>
      </c>
      <c r="O2400" s="75"/>
      <c r="P2400" s="106"/>
      <c r="Q2400" s="90">
        <f>(17/100+7.6/100+1.65/100)*P2400</f>
        <v>0</v>
      </c>
      <c r="R2400" s="104"/>
      <c r="S2400" s="104"/>
      <c r="T2400" s="104"/>
      <c r="U2400" s="104"/>
      <c r="V2400" s="90">
        <f>+P2400-Q2400+R2400+S2400+T2400+U2400</f>
        <v>0</v>
      </c>
      <c r="W2400" s="91">
        <f>(1.02/100)</f>
        <v>1.02E-2</v>
      </c>
      <c r="X2400" s="91">
        <v>4.8E-3</v>
      </c>
      <c r="Y2400" s="91">
        <v>0.17</v>
      </c>
      <c r="Z2400" s="91">
        <v>1.65E-2</v>
      </c>
      <c r="AA2400" s="91">
        <v>7.6E-2</v>
      </c>
      <c r="AB2400" s="91">
        <f>SUM(W2400:AA2400)</f>
        <v>0.2775</v>
      </c>
      <c r="AC2400" s="75">
        <v>12</v>
      </c>
      <c r="AD2400" s="92">
        <f>IF(AL2400="","",+AC2400*AL2400)</f>
      </c>
      <c r="AE2400" s="93">
        <f>IF(AL2400="","",+AL2400*AB2400)</f>
      </c>
      <c r="AF2400" s="92">
        <f>IF(AL2400="","",+AL2400-AE2400)</f>
      </c>
      <c r="AG2400" s="93">
        <f>+V2400</f>
        <v>0</v>
      </c>
      <c r="AH2400" s="92">
        <f>IF(AF2400="","",+AF2400-AG2400)</f>
      </c>
      <c r="AI2400" s="92">
        <f>IF(AH2400="","",+AH2400*AC2400)</f>
      </c>
      <c r="AJ2400" s="93"/>
      <c r="AK2400" s="94">
        <v>0.33</v>
      </c>
      <c r="AL2400" s="93">
        <f>IF(V2400=0,"",V2400/(1-AB2400-AK2400))</f>
      </c>
      <c r="AM2400" s="95">
        <v>0.33</v>
      </c>
      <c r="AN2400" s="93">
        <f>IF(V2400=0,"",V2400/(1-AB2400-AM2400))</f>
      </c>
      <c r="AO2400" s="96">
        <v>1.2</v>
      </c>
      <c r="AP2400" s="93">
        <f>IF(BD!AJ2400="","",BD!AJ2400*BD!AO2400)</f>
      </c>
      <c r="AQ2400" s="91">
        <f>BD!AM2400/BD!AK2400-1</f>
        <v>0</v>
      </c>
      <c r="AR2400" s="91">
        <f>IF(BD!AN2400="","",IF(BD!AJ2400="","",BD!AN2400/BD!AJ2400-1))</f>
      </c>
      <c r="AS2400" s="91">
        <f>IF(BD!AN2400="","",IF(BD!AN2400&lt;BD!AL2400,"ABAIXO DA META","DENTRO DA META"))</f>
      </c>
      <c r="AT2400" s="91" t="str">
        <f>IF(BD!AJ2400="","EM ANÁLISE",IF(BD!AP2400&gt;=BD!AN2400,"GO", "NO GO"))</f>
        <v>EM ANÁLISE</v>
      </c>
      <c r="AU2400" s="97">
        <f>IF(AN2400="","",+BD!$AN2400-AJ2400)</f>
      </c>
      <c r="AV2400" s="98"/>
      <c r="AW2400" s="90">
        <f>BD!P2400*BD!AC2400</f>
        <v>0</v>
      </c>
      <c r="AX2400" s="90">
        <f>BD!V2400*BD!AC2400</f>
        <v>0</v>
      </c>
      <c r="AY2400" s="90">
        <f>IF(BD!AN2400="","",BD!AN2400*BD!AC2400)</f>
      </c>
      <c r="AZ2400" s="75" t="s">
        <v>123</v>
      </c>
      <c r="BA2400" s="75"/>
      <c r="BB2400" s="75"/>
      <c r="BC2400" s="75"/>
      <c r="BD2400" s="104"/>
      <c r="BE2400" s="104"/>
      <c r="BF2400" s="101"/>
      <c r="BG2400" s="101"/>
      <c r="BH2400" s="101"/>
      <c r="BI2400" s="101"/>
      <c r="BJ2400" s="101"/>
      <c r="BK2400" s="101"/>
      <c r="BL2400" s="101"/>
      <c r="BM2400" s="101"/>
      <c r="BN2400" s="101"/>
      <c r="BO2400" s="103"/>
      <c r="BP2400" s="101"/>
      <c r="BQ2400" s="101"/>
      <c r="BR2400" s="101"/>
      <c r="BS2400" s="101"/>
      <c r="BT2400" s="101"/>
      <c r="BU2400" s="101"/>
      <c r="BV2400" s="101"/>
      <c r="BW2400" s="101"/>
      <c r="BX2400" s="101"/>
      <c r="BY2400" s="101"/>
      <c r="BZ2400" s="101"/>
      <c r="CA2400" s="101"/>
      <c r="CB2400" s="101"/>
      <c r="CC2400" s="101"/>
      <c r="CD2400" s="101"/>
      <c r="CE2400" s="101"/>
      <c r="CF2400" s="101"/>
      <c r="CG2400" s="37" t="e">
        <f>VLOOKUP(Table_1[[#This Row],[EAN]],'[1]Planilha1'!$E:$R,13,0)</f>
        <v>#N/A</v>
      </c>
      <c r="CI2400" s="188">
        <f>IF(Table_1[[#This Row],[STATUS MERCADO]]="GO",Table_1[[#This Row],[M. BRUTA TOTAL]],0)</f>
        <v>0</v>
      </c>
      <c r="CJ2400" s="188">
        <f>IF(Table_1[[#This Row],[STATUS MERCADO]]="GO",Table_1[[#This Row],[PV UNIT. REALIZADO]]*Table_1[[#This Row],[QUANTIDADE]],0)</f>
        <v>0</v>
      </c>
    </row>
    <row r="2401" ht="15" hidden="1">
      <c r="A2401" s="7"/>
      <c r="B2401" s="84" t="s">
        <v>2735</v>
      </c>
      <c r="C2401" s="75">
        <v>220539</v>
      </c>
      <c r="D2401" s="75"/>
      <c r="E2401" s="85">
        <v>7896024340429</v>
      </c>
      <c r="F2401" s="86" t="s">
        <v>2829</v>
      </c>
      <c r="G2401" s="75" t="s">
        <v>21</v>
      </c>
      <c r="H2401" s="75">
        <v>250</v>
      </c>
      <c r="I2401" s="87" t="s">
        <v>2737</v>
      </c>
      <c r="J2401" s="75" t="s">
        <v>2738</v>
      </c>
      <c r="K2401" s="88" t="s">
        <v>84</v>
      </c>
      <c r="L2401" s="88">
        <v>6</v>
      </c>
      <c r="M2401" s="88">
        <v>0</v>
      </c>
      <c r="N2401" s="75" t="s">
        <v>85</v>
      </c>
      <c r="O2401" s="75"/>
      <c r="P2401" s="106"/>
      <c r="Q2401" s="90">
        <f>(17/100+7.6/100+1.65/100)*P2401</f>
        <v>0</v>
      </c>
      <c r="R2401" s="104"/>
      <c r="S2401" s="104"/>
      <c r="T2401" s="104"/>
      <c r="U2401" s="104"/>
      <c r="V2401" s="90">
        <f>+P2401-Q2401+R2401+S2401+T2401+U2401</f>
        <v>0</v>
      </c>
      <c r="W2401" s="91">
        <f>(1.02/100)</f>
        <v>1.02E-2</v>
      </c>
      <c r="X2401" s="91">
        <v>4.8E-3</v>
      </c>
      <c r="Y2401" s="91">
        <v>0.17</v>
      </c>
      <c r="Z2401" s="91">
        <v>1.65E-2</v>
      </c>
      <c r="AA2401" s="91">
        <v>7.6E-2</v>
      </c>
      <c r="AB2401" s="91">
        <f>SUM(W2401:AA2401)</f>
        <v>0.2775</v>
      </c>
      <c r="AC2401" s="75">
        <v>12</v>
      </c>
      <c r="AD2401" s="92">
        <f>IF(AL2401="","",+AC2401*AL2401)</f>
      </c>
      <c r="AE2401" s="93">
        <f>IF(AL2401="","",+AL2401*AB2401)</f>
      </c>
      <c r="AF2401" s="92">
        <f>IF(AL2401="","",+AL2401-AE2401)</f>
      </c>
      <c r="AG2401" s="93">
        <f>+V2401</f>
        <v>0</v>
      </c>
      <c r="AH2401" s="92">
        <f>IF(AF2401="","",+AF2401-AG2401)</f>
      </c>
      <c r="AI2401" s="92">
        <f>IF(AH2401="","",+AH2401*AC2401)</f>
      </c>
      <c r="AJ2401" s="93"/>
      <c r="AK2401" s="94">
        <v>0.33</v>
      </c>
      <c r="AL2401" s="93">
        <f>IF(V2401=0,"",V2401/(1-AB2401-AK2401))</f>
      </c>
      <c r="AM2401" s="95">
        <v>0.33</v>
      </c>
      <c r="AN2401" s="93">
        <f>IF(V2401=0,"",V2401/(1-AB2401-AM2401))</f>
      </c>
      <c r="AO2401" s="96">
        <v>1.2</v>
      </c>
      <c r="AP2401" s="93">
        <f>IF(BD!AJ2401="","",BD!AJ2401*BD!AO2401)</f>
      </c>
      <c r="AQ2401" s="91">
        <f>BD!AM2401/BD!AK2401-1</f>
        <v>0</v>
      </c>
      <c r="AR2401" s="91">
        <f>IF(BD!AN2401="","",IF(BD!AJ2401="","",BD!AN2401/BD!AJ2401-1))</f>
      </c>
      <c r="AS2401" s="91">
        <f>IF(BD!AN2401="","",IF(BD!AN2401&lt;BD!AL2401,"ABAIXO DA META","DENTRO DA META"))</f>
      </c>
      <c r="AT2401" s="91" t="str">
        <f>IF(BD!AJ2401="","EM ANÁLISE",IF(BD!AP2401&gt;=BD!AN2401,"GO", "NO GO"))</f>
        <v>EM ANÁLISE</v>
      </c>
      <c r="AU2401" s="97">
        <f>IF(AN2401="","",+BD!$AN2401-AJ2401)</f>
      </c>
      <c r="AV2401" s="98"/>
      <c r="AW2401" s="90">
        <f>BD!P2401*BD!AC2401</f>
        <v>0</v>
      </c>
      <c r="AX2401" s="90">
        <f>BD!V2401*BD!AC2401</f>
        <v>0</v>
      </c>
      <c r="AY2401" s="90">
        <f>IF(BD!AN2401="","",BD!AN2401*BD!AC2401)</f>
      </c>
      <c r="AZ2401" s="75" t="s">
        <v>123</v>
      </c>
      <c r="BA2401" s="75"/>
      <c r="BB2401" s="75"/>
      <c r="BC2401" s="75"/>
      <c r="BD2401" s="104"/>
      <c r="BE2401" s="104"/>
      <c r="BF2401" s="101"/>
      <c r="BG2401" s="101"/>
      <c r="BH2401" s="101"/>
      <c r="BI2401" s="101"/>
      <c r="BJ2401" s="101"/>
      <c r="BK2401" s="101"/>
      <c r="BL2401" s="101"/>
      <c r="BM2401" s="101"/>
      <c r="BN2401" s="101"/>
      <c r="BO2401" s="103"/>
      <c r="BP2401" s="101"/>
      <c r="BQ2401" s="101"/>
      <c r="BR2401" s="101"/>
      <c r="BS2401" s="101"/>
      <c r="BT2401" s="101"/>
      <c r="BU2401" s="101"/>
      <c r="BV2401" s="101"/>
      <c r="BW2401" s="101"/>
      <c r="BX2401" s="101"/>
      <c r="BY2401" s="101"/>
      <c r="BZ2401" s="101"/>
      <c r="CA2401" s="101"/>
      <c r="CB2401" s="101"/>
      <c r="CC2401" s="101"/>
      <c r="CD2401" s="101"/>
      <c r="CE2401" s="101"/>
      <c r="CF2401" s="101"/>
      <c r="CG2401" s="37" t="e">
        <f>VLOOKUP(Table_1[[#This Row],[EAN]],'[1]Planilha1'!$E:$R,13,0)</f>
        <v>#N/A</v>
      </c>
      <c r="CI2401" s="188">
        <f>IF(Table_1[[#This Row],[STATUS MERCADO]]="GO",Table_1[[#This Row],[M. BRUTA TOTAL]],0)</f>
        <v>0</v>
      </c>
      <c r="CJ2401" s="188">
        <f>IF(Table_1[[#This Row],[STATUS MERCADO]]="GO",Table_1[[#This Row],[PV UNIT. REALIZADO]]*Table_1[[#This Row],[QUANTIDADE]],0)</f>
        <v>0</v>
      </c>
    </row>
    <row r="2402" ht="15" hidden="1">
      <c r="A2402" s="7"/>
      <c r="B2402" s="84" t="s">
        <v>2735</v>
      </c>
      <c r="C2402" s="75">
        <v>220540</v>
      </c>
      <c r="D2402" s="75"/>
      <c r="E2402" s="85">
        <v>7896024330437</v>
      </c>
      <c r="F2402" s="86" t="s">
        <v>2830</v>
      </c>
      <c r="G2402" s="75" t="s">
        <v>21</v>
      </c>
      <c r="H2402" s="75">
        <v>250</v>
      </c>
      <c r="I2402" s="87" t="s">
        <v>2737</v>
      </c>
      <c r="J2402" s="75" t="s">
        <v>2743</v>
      </c>
      <c r="K2402" s="88" t="s">
        <v>84</v>
      </c>
      <c r="L2402" s="88">
        <v>10</v>
      </c>
      <c r="M2402" s="88">
        <v>0</v>
      </c>
      <c r="N2402" s="75" t="s">
        <v>85</v>
      </c>
      <c r="O2402" s="75"/>
      <c r="P2402" s="106"/>
      <c r="Q2402" s="90">
        <f>(17/100+7.6/100+1.65/100)*P2402</f>
        <v>0</v>
      </c>
      <c r="R2402" s="104"/>
      <c r="S2402" s="104"/>
      <c r="T2402" s="104"/>
      <c r="U2402" s="104"/>
      <c r="V2402" s="90">
        <f>+P2402-Q2402+R2402+S2402+T2402+U2402</f>
        <v>0</v>
      </c>
      <c r="W2402" s="91">
        <f>(1.02/100)</f>
        <v>1.02E-2</v>
      </c>
      <c r="X2402" s="91">
        <v>4.8E-3</v>
      </c>
      <c r="Y2402" s="91">
        <v>0.17</v>
      </c>
      <c r="Z2402" s="91">
        <v>1.65E-2</v>
      </c>
      <c r="AA2402" s="91">
        <v>7.6E-2</v>
      </c>
      <c r="AB2402" s="91">
        <f>SUM(W2402:AA2402)</f>
        <v>0.2775</v>
      </c>
      <c r="AC2402" s="75">
        <v>12</v>
      </c>
      <c r="AD2402" s="92">
        <f>IF(AL2402="","",+AC2402*AL2402)</f>
      </c>
      <c r="AE2402" s="93">
        <f>IF(AL2402="","",+AL2402*AB2402)</f>
      </c>
      <c r="AF2402" s="92">
        <f>IF(AL2402="","",+AL2402-AE2402)</f>
      </c>
      <c r="AG2402" s="93">
        <f>+V2402</f>
        <v>0</v>
      </c>
      <c r="AH2402" s="92">
        <f>IF(AF2402="","",+AF2402-AG2402)</f>
      </c>
      <c r="AI2402" s="92">
        <f>IF(AH2402="","",+AH2402*AC2402)</f>
      </c>
      <c r="AJ2402" s="93"/>
      <c r="AK2402" s="94">
        <v>0.33</v>
      </c>
      <c r="AL2402" s="93">
        <f>IF(V2402=0,"",V2402/(1-AB2402-AK2402))</f>
      </c>
      <c r="AM2402" s="95">
        <v>0.33</v>
      </c>
      <c r="AN2402" s="93">
        <f>IF(V2402=0,"",V2402/(1-AB2402-AM2402))</f>
      </c>
      <c r="AO2402" s="96">
        <v>1.2</v>
      </c>
      <c r="AP2402" s="93">
        <f>IF(BD!AJ2402="","",BD!AJ2402*BD!AO2402)</f>
      </c>
      <c r="AQ2402" s="91">
        <f>BD!AM2402/BD!AK2402-1</f>
        <v>0</v>
      </c>
      <c r="AR2402" s="91">
        <f>IF(BD!AN2402="","",IF(BD!AJ2402="","",BD!AN2402/BD!AJ2402-1))</f>
      </c>
      <c r="AS2402" s="91">
        <f>IF(BD!AN2402="","",IF(BD!AN2402&lt;BD!AL2402,"ABAIXO DA META","DENTRO DA META"))</f>
      </c>
      <c r="AT2402" s="91" t="str">
        <f>IF(BD!AJ2402="","EM ANÁLISE",IF(BD!AP2402&gt;=BD!AN2402,"GO", "NO GO"))</f>
        <v>EM ANÁLISE</v>
      </c>
      <c r="AU2402" s="97">
        <f>IF(AN2402="","",+BD!$AN2402-AJ2402)</f>
      </c>
      <c r="AV2402" s="98"/>
      <c r="AW2402" s="90">
        <f>BD!P2402*BD!AC2402</f>
        <v>0</v>
      </c>
      <c r="AX2402" s="90">
        <f>BD!V2402*BD!AC2402</f>
        <v>0</v>
      </c>
      <c r="AY2402" s="90">
        <f>IF(BD!AN2402="","",BD!AN2402*BD!AC2402)</f>
      </c>
      <c r="AZ2402" s="75" t="s">
        <v>123</v>
      </c>
      <c r="BA2402" s="75"/>
      <c r="BB2402" s="75"/>
      <c r="BC2402" s="75"/>
      <c r="BD2402" s="104"/>
      <c r="BE2402" s="104"/>
      <c r="BF2402" s="101"/>
      <c r="BG2402" s="101"/>
      <c r="BH2402" s="101"/>
      <c r="BI2402" s="101"/>
      <c r="BJ2402" s="101"/>
      <c r="BK2402" s="101"/>
      <c r="BL2402" s="101"/>
      <c r="BM2402" s="101"/>
      <c r="BN2402" s="101"/>
      <c r="BO2402" s="103"/>
      <c r="BP2402" s="101"/>
      <c r="BQ2402" s="101"/>
      <c r="BR2402" s="101"/>
      <c r="BS2402" s="101"/>
      <c r="BT2402" s="101"/>
      <c r="BU2402" s="101"/>
      <c r="BV2402" s="101"/>
      <c r="BW2402" s="101"/>
      <c r="BX2402" s="101"/>
      <c r="BY2402" s="101"/>
      <c r="BZ2402" s="101"/>
      <c r="CA2402" s="101"/>
      <c r="CB2402" s="101"/>
      <c r="CC2402" s="101"/>
      <c r="CD2402" s="101"/>
      <c r="CE2402" s="101"/>
      <c r="CF2402" s="101"/>
      <c r="CG2402" s="37" t="e">
        <f>VLOOKUP(Table_1[[#This Row],[EAN]],'[1]Planilha1'!$E:$R,13,0)</f>
        <v>#N/A</v>
      </c>
      <c r="CI2402" s="188">
        <f>IF(Table_1[[#This Row],[STATUS MERCADO]]="GO",Table_1[[#This Row],[M. BRUTA TOTAL]],0)</f>
        <v>0</v>
      </c>
      <c r="CJ2402" s="188">
        <f>IF(Table_1[[#This Row],[STATUS MERCADO]]="GO",Table_1[[#This Row],[PV UNIT. REALIZADO]]*Table_1[[#This Row],[QUANTIDADE]],0)</f>
        <v>0</v>
      </c>
    </row>
    <row r="2403" ht="15" hidden="1">
      <c r="A2403" s="7"/>
      <c r="B2403" s="84" t="s">
        <v>2735</v>
      </c>
      <c r="C2403" s="75">
        <v>220541</v>
      </c>
      <c r="D2403" s="75"/>
      <c r="E2403" s="85">
        <v>7896024330437</v>
      </c>
      <c r="F2403" s="86" t="s">
        <v>2830</v>
      </c>
      <c r="G2403" s="75" t="s">
        <v>21</v>
      </c>
      <c r="H2403" s="75">
        <v>250</v>
      </c>
      <c r="I2403" s="87" t="s">
        <v>2737</v>
      </c>
      <c r="J2403" s="75" t="s">
        <v>2743</v>
      </c>
      <c r="K2403" s="88" t="s">
        <v>84</v>
      </c>
      <c r="L2403" s="88">
        <v>30</v>
      </c>
      <c r="M2403" s="88">
        <v>0</v>
      </c>
      <c r="N2403" s="75" t="s">
        <v>85</v>
      </c>
      <c r="O2403" s="75"/>
      <c r="P2403" s="106"/>
      <c r="Q2403" s="90">
        <f>(17/100+7.6/100+1.65/100)*P2403</f>
        <v>0</v>
      </c>
      <c r="R2403" s="104"/>
      <c r="S2403" s="104"/>
      <c r="T2403" s="104"/>
      <c r="U2403" s="104"/>
      <c r="V2403" s="90">
        <f>+P2403-Q2403+R2403+S2403+T2403+U2403</f>
        <v>0</v>
      </c>
      <c r="W2403" s="91">
        <f>(1.02/100)</f>
        <v>1.02E-2</v>
      </c>
      <c r="X2403" s="91">
        <v>4.8E-3</v>
      </c>
      <c r="Y2403" s="91">
        <v>0.17</v>
      </c>
      <c r="Z2403" s="91">
        <v>1.65E-2</v>
      </c>
      <c r="AA2403" s="91">
        <v>7.6E-2</v>
      </c>
      <c r="AB2403" s="91">
        <f>SUM(W2403:AA2403)</f>
        <v>0.2775</v>
      </c>
      <c r="AC2403" s="75">
        <v>12</v>
      </c>
      <c r="AD2403" s="92">
        <f>IF(AL2403="","",+AC2403*AL2403)</f>
      </c>
      <c r="AE2403" s="93">
        <f>IF(AL2403="","",+AL2403*AB2403)</f>
      </c>
      <c r="AF2403" s="92">
        <f>IF(AL2403="","",+AL2403-AE2403)</f>
      </c>
      <c r="AG2403" s="93">
        <f>+V2403</f>
        <v>0</v>
      </c>
      <c r="AH2403" s="92">
        <f>IF(AF2403="","",+AF2403-AG2403)</f>
      </c>
      <c r="AI2403" s="92">
        <f>IF(AH2403="","",+AH2403*AC2403)</f>
      </c>
      <c r="AJ2403" s="93"/>
      <c r="AK2403" s="94">
        <v>0.33</v>
      </c>
      <c r="AL2403" s="93">
        <f>IF(V2403=0,"",V2403/(1-AB2403-AK2403))</f>
      </c>
      <c r="AM2403" s="95">
        <v>0.33</v>
      </c>
      <c r="AN2403" s="93">
        <f>IF(V2403=0,"",V2403/(1-AB2403-AM2403))</f>
      </c>
      <c r="AO2403" s="96">
        <v>1.2</v>
      </c>
      <c r="AP2403" s="93">
        <f>IF(BD!AJ2403="","",BD!AJ2403*BD!AO2403)</f>
      </c>
      <c r="AQ2403" s="91">
        <f>BD!AM2403/BD!AK2403-1</f>
        <v>0</v>
      </c>
      <c r="AR2403" s="91">
        <f>IF(BD!AN2403="","",IF(BD!AJ2403="","",BD!AN2403/BD!AJ2403-1))</f>
      </c>
      <c r="AS2403" s="91">
        <f>IF(BD!AN2403="","",IF(BD!AN2403&lt;BD!AL2403,"ABAIXO DA META","DENTRO DA META"))</f>
      </c>
      <c r="AT2403" s="91" t="str">
        <f>IF(BD!AJ2403="","EM ANÁLISE",IF(BD!AP2403&gt;=BD!AN2403,"GO", "NO GO"))</f>
        <v>EM ANÁLISE</v>
      </c>
      <c r="AU2403" s="97">
        <f>IF(AN2403="","",+BD!$AN2403-AJ2403)</f>
      </c>
      <c r="AV2403" s="98"/>
      <c r="AW2403" s="90">
        <f>BD!P2403*BD!AC2403</f>
        <v>0</v>
      </c>
      <c r="AX2403" s="90">
        <f>BD!V2403*BD!AC2403</f>
        <v>0</v>
      </c>
      <c r="AY2403" s="90">
        <f>IF(BD!AN2403="","",BD!AN2403*BD!AC2403)</f>
      </c>
      <c r="AZ2403" s="75" t="s">
        <v>123</v>
      </c>
      <c r="BA2403" s="75"/>
      <c r="BB2403" s="75"/>
      <c r="BC2403" s="75"/>
      <c r="BD2403" s="104"/>
      <c r="BE2403" s="104"/>
      <c r="BF2403" s="101"/>
      <c r="BG2403" s="101"/>
      <c r="BH2403" s="101"/>
      <c r="BI2403" s="101"/>
      <c r="BJ2403" s="101"/>
      <c r="BK2403" s="101"/>
      <c r="BL2403" s="101"/>
      <c r="BM2403" s="101"/>
      <c r="BN2403" s="101"/>
      <c r="BO2403" s="103"/>
      <c r="BP2403" s="101"/>
      <c r="BQ2403" s="101"/>
      <c r="BR2403" s="101"/>
      <c r="BS2403" s="101"/>
      <c r="BT2403" s="101"/>
      <c r="BU2403" s="101"/>
      <c r="BV2403" s="101"/>
      <c r="BW2403" s="101"/>
      <c r="BX2403" s="101"/>
      <c r="BY2403" s="101"/>
      <c r="BZ2403" s="101"/>
      <c r="CA2403" s="101"/>
      <c r="CB2403" s="101"/>
      <c r="CC2403" s="101"/>
      <c r="CD2403" s="101"/>
      <c r="CE2403" s="101"/>
      <c r="CF2403" s="101"/>
      <c r="CG2403" s="37" t="e">
        <f>VLOOKUP(Table_1[[#This Row],[EAN]],'[1]Planilha1'!$E:$R,13,0)</f>
        <v>#N/A</v>
      </c>
      <c r="CI2403" s="188">
        <f>IF(Table_1[[#This Row],[STATUS MERCADO]]="GO",Table_1[[#This Row],[M. BRUTA TOTAL]],0)</f>
        <v>0</v>
      </c>
      <c r="CJ2403" s="188">
        <f>IF(Table_1[[#This Row],[STATUS MERCADO]]="GO",Table_1[[#This Row],[PV UNIT. REALIZADO]]*Table_1[[#This Row],[QUANTIDADE]],0)</f>
        <v>0</v>
      </c>
    </row>
    <row r="2404" ht="15" hidden="1">
      <c r="A2404" s="7"/>
      <c r="B2404" s="84" t="s">
        <v>2735</v>
      </c>
      <c r="C2404" s="75">
        <v>220542</v>
      </c>
      <c r="D2404" s="75"/>
      <c r="E2404" s="85">
        <v>7896024330451</v>
      </c>
      <c r="F2404" s="86" t="s">
        <v>2831</v>
      </c>
      <c r="G2404" s="75" t="s">
        <v>21</v>
      </c>
      <c r="H2404" s="75">
        <v>250</v>
      </c>
      <c r="I2404" s="87" t="s">
        <v>2737</v>
      </c>
      <c r="J2404" s="75" t="s">
        <v>2743</v>
      </c>
      <c r="K2404" s="88" t="s">
        <v>84</v>
      </c>
      <c r="L2404" s="88">
        <v>6</v>
      </c>
      <c r="M2404" s="88">
        <v>0</v>
      </c>
      <c r="N2404" s="75" t="s">
        <v>85</v>
      </c>
      <c r="O2404" s="75"/>
      <c r="P2404" s="106"/>
      <c r="Q2404" s="90">
        <f>(17/100+7.6/100+1.65/100)*P2404</f>
        <v>0</v>
      </c>
      <c r="R2404" s="104"/>
      <c r="S2404" s="104"/>
      <c r="T2404" s="104"/>
      <c r="U2404" s="104"/>
      <c r="V2404" s="90">
        <f>+P2404-Q2404+R2404+S2404+T2404+U2404</f>
        <v>0</v>
      </c>
      <c r="W2404" s="91">
        <f>(1.02/100)</f>
        <v>1.02E-2</v>
      </c>
      <c r="X2404" s="91">
        <v>4.8E-3</v>
      </c>
      <c r="Y2404" s="91">
        <v>0.17</v>
      </c>
      <c r="Z2404" s="91">
        <v>1.65E-2</v>
      </c>
      <c r="AA2404" s="91">
        <v>7.6E-2</v>
      </c>
      <c r="AB2404" s="91">
        <f>SUM(W2404:AA2404)</f>
        <v>0.2775</v>
      </c>
      <c r="AC2404" s="75">
        <v>12</v>
      </c>
      <c r="AD2404" s="92">
        <f>IF(AL2404="","",+AC2404*AL2404)</f>
      </c>
      <c r="AE2404" s="93">
        <f>IF(AL2404="","",+AL2404*AB2404)</f>
      </c>
      <c r="AF2404" s="92">
        <f>IF(AL2404="","",+AL2404-AE2404)</f>
      </c>
      <c r="AG2404" s="93">
        <f>+V2404</f>
        <v>0</v>
      </c>
      <c r="AH2404" s="92">
        <f>IF(AF2404="","",+AF2404-AG2404)</f>
      </c>
      <c r="AI2404" s="92">
        <f>IF(AH2404="","",+AH2404*AC2404)</f>
      </c>
      <c r="AJ2404" s="93"/>
      <c r="AK2404" s="94">
        <v>0.33</v>
      </c>
      <c r="AL2404" s="93">
        <f>IF(V2404=0,"",V2404/(1-AB2404-AK2404))</f>
      </c>
      <c r="AM2404" s="95">
        <v>0.33</v>
      </c>
      <c r="AN2404" s="93">
        <f>IF(V2404=0,"",V2404/(1-AB2404-AM2404))</f>
      </c>
      <c r="AO2404" s="96">
        <v>1.2</v>
      </c>
      <c r="AP2404" s="93">
        <f>IF(BD!AJ2404="","",BD!AJ2404*BD!AO2404)</f>
      </c>
      <c r="AQ2404" s="91">
        <f>BD!AM2404/BD!AK2404-1</f>
        <v>0</v>
      </c>
      <c r="AR2404" s="91">
        <f>IF(BD!AN2404="","",IF(BD!AJ2404="","",BD!AN2404/BD!AJ2404-1))</f>
      </c>
      <c r="AS2404" s="91">
        <f>IF(BD!AN2404="","",IF(BD!AN2404&lt;BD!AL2404,"ABAIXO DA META","DENTRO DA META"))</f>
      </c>
      <c r="AT2404" s="91" t="str">
        <f>IF(BD!AJ2404="","EM ANÁLISE",IF(BD!AP2404&gt;=BD!AN2404,"GO", "NO GO"))</f>
        <v>EM ANÁLISE</v>
      </c>
      <c r="AU2404" s="97">
        <f>IF(AN2404="","",+BD!$AN2404-AJ2404)</f>
      </c>
      <c r="AV2404" s="98"/>
      <c r="AW2404" s="90">
        <f>BD!P2404*BD!AC2404</f>
        <v>0</v>
      </c>
      <c r="AX2404" s="90">
        <f>BD!V2404*BD!AC2404</f>
        <v>0</v>
      </c>
      <c r="AY2404" s="90">
        <f>IF(BD!AN2404="","",BD!AN2404*BD!AC2404)</f>
      </c>
      <c r="AZ2404" s="75" t="s">
        <v>123</v>
      </c>
      <c r="BA2404" s="75"/>
      <c r="BB2404" s="75"/>
      <c r="BC2404" s="75"/>
      <c r="BD2404" s="104"/>
      <c r="BE2404" s="104"/>
      <c r="BF2404" s="101"/>
      <c r="BG2404" s="101"/>
      <c r="BH2404" s="101"/>
      <c r="BI2404" s="101"/>
      <c r="BJ2404" s="101"/>
      <c r="BK2404" s="101"/>
      <c r="BL2404" s="101"/>
      <c r="BM2404" s="101"/>
      <c r="BN2404" s="101"/>
      <c r="BO2404" s="103"/>
      <c r="BP2404" s="101"/>
      <c r="BQ2404" s="101"/>
      <c r="BR2404" s="101"/>
      <c r="BS2404" s="101"/>
      <c r="BT2404" s="101"/>
      <c r="BU2404" s="101"/>
      <c r="BV2404" s="101"/>
      <c r="BW2404" s="101"/>
      <c r="BX2404" s="101"/>
      <c r="BY2404" s="101"/>
      <c r="BZ2404" s="101"/>
      <c r="CA2404" s="101"/>
      <c r="CB2404" s="101"/>
      <c r="CC2404" s="101"/>
      <c r="CD2404" s="101"/>
      <c r="CE2404" s="101"/>
      <c r="CF2404" s="101"/>
      <c r="CG2404" s="37" t="e">
        <f>VLOOKUP(Table_1[[#This Row],[EAN]],'[1]Planilha1'!$E:$R,13,0)</f>
        <v>#N/A</v>
      </c>
      <c r="CI2404" s="188">
        <f>IF(Table_1[[#This Row],[STATUS MERCADO]]="GO",Table_1[[#This Row],[M. BRUTA TOTAL]],0)</f>
        <v>0</v>
      </c>
      <c r="CJ2404" s="188">
        <f>IF(Table_1[[#This Row],[STATUS MERCADO]]="GO",Table_1[[#This Row],[PV UNIT. REALIZADO]]*Table_1[[#This Row],[QUANTIDADE]],0)</f>
        <v>0</v>
      </c>
    </row>
    <row r="2405" ht="15" hidden="1">
      <c r="A2405" s="7"/>
      <c r="B2405" s="84" t="s">
        <v>2735</v>
      </c>
      <c r="C2405" s="75">
        <v>220543</v>
      </c>
      <c r="D2405" s="75"/>
      <c r="E2405" s="85">
        <v>7896070224018</v>
      </c>
      <c r="F2405" s="86" t="s">
        <v>2832</v>
      </c>
      <c r="G2405" s="75" t="s">
        <v>21</v>
      </c>
      <c r="H2405" s="75">
        <v>250</v>
      </c>
      <c r="I2405" s="87" t="s">
        <v>2737</v>
      </c>
      <c r="J2405" s="75" t="s">
        <v>2738</v>
      </c>
      <c r="K2405" s="88" t="s">
        <v>84</v>
      </c>
      <c r="L2405" s="88">
        <v>10</v>
      </c>
      <c r="M2405" s="88">
        <v>0</v>
      </c>
      <c r="N2405" s="75" t="s">
        <v>85</v>
      </c>
      <c r="O2405" s="75"/>
      <c r="P2405" s="106"/>
      <c r="Q2405" s="90">
        <f>(17/100+7.6/100+1.65/100)*P2405</f>
        <v>0</v>
      </c>
      <c r="R2405" s="104"/>
      <c r="S2405" s="104"/>
      <c r="T2405" s="104"/>
      <c r="U2405" s="104"/>
      <c r="V2405" s="90">
        <f>+P2405-Q2405+R2405+S2405+T2405+U2405</f>
        <v>0</v>
      </c>
      <c r="W2405" s="91">
        <f>(1.02/100)</f>
        <v>1.02E-2</v>
      </c>
      <c r="X2405" s="91">
        <v>4.8E-3</v>
      </c>
      <c r="Y2405" s="91">
        <v>0.17</v>
      </c>
      <c r="Z2405" s="91">
        <v>1.65E-2</v>
      </c>
      <c r="AA2405" s="91">
        <v>7.6E-2</v>
      </c>
      <c r="AB2405" s="91">
        <f>SUM(W2405:AA2405)</f>
        <v>0.2775</v>
      </c>
      <c r="AC2405" s="75">
        <v>12</v>
      </c>
      <c r="AD2405" s="92">
        <f>IF(AL2405="","",+AC2405*AL2405)</f>
      </c>
      <c r="AE2405" s="93">
        <f>IF(AL2405="","",+AL2405*AB2405)</f>
      </c>
      <c r="AF2405" s="92">
        <f>IF(AL2405="","",+AL2405-AE2405)</f>
      </c>
      <c r="AG2405" s="93">
        <f>+V2405</f>
        <v>0</v>
      </c>
      <c r="AH2405" s="92">
        <f>IF(AF2405="","",+AF2405-AG2405)</f>
      </c>
      <c r="AI2405" s="92">
        <f>IF(AH2405="","",+AH2405*AC2405)</f>
      </c>
      <c r="AJ2405" s="93"/>
      <c r="AK2405" s="94">
        <v>0.33</v>
      </c>
      <c r="AL2405" s="93">
        <f>IF(V2405=0,"",V2405/(1-AB2405-AK2405))</f>
      </c>
      <c r="AM2405" s="95">
        <v>0.33</v>
      </c>
      <c r="AN2405" s="93">
        <f>IF(V2405=0,"",V2405/(1-AB2405-AM2405))</f>
      </c>
      <c r="AO2405" s="96">
        <v>1.2</v>
      </c>
      <c r="AP2405" s="93">
        <f>IF(BD!AJ2405="","",BD!AJ2405*BD!AO2405)</f>
      </c>
      <c r="AQ2405" s="91">
        <f>BD!AM2405/BD!AK2405-1</f>
        <v>0</v>
      </c>
      <c r="AR2405" s="91">
        <f>IF(BD!AN2405="","",IF(BD!AJ2405="","",BD!AN2405/BD!AJ2405-1))</f>
      </c>
      <c r="AS2405" s="91">
        <f>IF(BD!AN2405="","",IF(BD!AN2405&lt;BD!AL2405,"ABAIXO DA META","DENTRO DA META"))</f>
      </c>
      <c r="AT2405" s="91" t="str">
        <f>IF(BD!AJ2405="","EM ANÁLISE",IF(BD!AP2405&gt;=BD!AN2405,"GO", "NO GO"))</f>
        <v>EM ANÁLISE</v>
      </c>
      <c r="AU2405" s="97">
        <f>IF(AN2405="","",+BD!$AN2405-AJ2405)</f>
      </c>
      <c r="AV2405" s="98"/>
      <c r="AW2405" s="90">
        <f>BD!P2405*BD!AC2405</f>
        <v>0</v>
      </c>
      <c r="AX2405" s="90">
        <f>BD!V2405*BD!AC2405</f>
        <v>0</v>
      </c>
      <c r="AY2405" s="90">
        <f>IF(BD!AN2405="","",BD!AN2405*BD!AC2405)</f>
      </c>
      <c r="AZ2405" s="75" t="s">
        <v>123</v>
      </c>
      <c r="BA2405" s="75"/>
      <c r="BB2405" s="75"/>
      <c r="BC2405" s="75"/>
      <c r="BD2405" s="104"/>
      <c r="BE2405" s="104"/>
      <c r="BF2405" s="101"/>
      <c r="BG2405" s="101"/>
      <c r="BH2405" s="101"/>
      <c r="BI2405" s="101"/>
      <c r="BJ2405" s="101"/>
      <c r="BK2405" s="101"/>
      <c r="BL2405" s="101"/>
      <c r="BM2405" s="101"/>
      <c r="BN2405" s="101"/>
      <c r="BO2405" s="103"/>
      <c r="BP2405" s="101"/>
      <c r="BQ2405" s="101"/>
      <c r="BR2405" s="101"/>
      <c r="BS2405" s="101"/>
      <c r="BT2405" s="101"/>
      <c r="BU2405" s="101"/>
      <c r="BV2405" s="101"/>
      <c r="BW2405" s="101"/>
      <c r="BX2405" s="101"/>
      <c r="BY2405" s="101"/>
      <c r="BZ2405" s="101"/>
      <c r="CA2405" s="101"/>
      <c r="CB2405" s="101"/>
      <c r="CC2405" s="101"/>
      <c r="CD2405" s="101"/>
      <c r="CE2405" s="101"/>
      <c r="CF2405" s="101"/>
      <c r="CG2405" s="37" t="e">
        <f>VLOOKUP(Table_1[[#This Row],[EAN]],'[1]Planilha1'!$E:$R,13,0)</f>
        <v>#N/A</v>
      </c>
      <c r="CI2405" s="188">
        <f>IF(Table_1[[#This Row],[STATUS MERCADO]]="GO",Table_1[[#This Row],[M. BRUTA TOTAL]],0)</f>
        <v>0</v>
      </c>
      <c r="CJ2405" s="188">
        <f>IF(Table_1[[#This Row],[STATUS MERCADO]]="GO",Table_1[[#This Row],[PV UNIT. REALIZADO]]*Table_1[[#This Row],[QUANTIDADE]],0)</f>
        <v>0</v>
      </c>
    </row>
    <row r="2406" ht="15" hidden="1">
      <c r="A2406" s="7"/>
      <c r="B2406" s="84" t="s">
        <v>2735</v>
      </c>
      <c r="C2406" s="75">
        <v>220544</v>
      </c>
      <c r="D2406" s="75"/>
      <c r="E2406" s="85">
        <v>7896070224018</v>
      </c>
      <c r="F2406" s="86" t="s">
        <v>2832</v>
      </c>
      <c r="G2406" s="75" t="s">
        <v>21</v>
      </c>
      <c r="H2406" s="75">
        <v>250</v>
      </c>
      <c r="I2406" s="87" t="s">
        <v>2737</v>
      </c>
      <c r="J2406" s="75" t="s">
        <v>2738</v>
      </c>
      <c r="K2406" s="88" t="s">
        <v>84</v>
      </c>
      <c r="L2406" s="88">
        <v>30</v>
      </c>
      <c r="M2406" s="88">
        <v>0</v>
      </c>
      <c r="N2406" s="75" t="s">
        <v>85</v>
      </c>
      <c r="O2406" s="75"/>
      <c r="P2406" s="106"/>
      <c r="Q2406" s="90">
        <f>(17/100+7.6/100+1.65/100)*P2406</f>
        <v>0</v>
      </c>
      <c r="R2406" s="104"/>
      <c r="S2406" s="104"/>
      <c r="T2406" s="104"/>
      <c r="U2406" s="104"/>
      <c r="V2406" s="90">
        <f>+P2406-Q2406+R2406+S2406+T2406+U2406</f>
        <v>0</v>
      </c>
      <c r="W2406" s="91">
        <f>(1.02/100)</f>
        <v>1.02E-2</v>
      </c>
      <c r="X2406" s="91">
        <v>4.8E-3</v>
      </c>
      <c r="Y2406" s="91">
        <v>0.17</v>
      </c>
      <c r="Z2406" s="91">
        <v>1.65E-2</v>
      </c>
      <c r="AA2406" s="91">
        <v>7.6E-2</v>
      </c>
      <c r="AB2406" s="91">
        <f>SUM(W2406:AA2406)</f>
        <v>0.2775</v>
      </c>
      <c r="AC2406" s="75">
        <v>12</v>
      </c>
      <c r="AD2406" s="92">
        <f>IF(AL2406="","",+AC2406*AL2406)</f>
      </c>
      <c r="AE2406" s="93">
        <f>IF(AL2406="","",+AL2406*AB2406)</f>
      </c>
      <c r="AF2406" s="92">
        <f>IF(AL2406="","",+AL2406-AE2406)</f>
      </c>
      <c r="AG2406" s="93">
        <f>+V2406</f>
        <v>0</v>
      </c>
      <c r="AH2406" s="92">
        <f>IF(AF2406="","",+AF2406-AG2406)</f>
      </c>
      <c r="AI2406" s="92">
        <f>IF(AH2406="","",+AH2406*AC2406)</f>
      </c>
      <c r="AJ2406" s="93"/>
      <c r="AK2406" s="94">
        <v>0.33</v>
      </c>
      <c r="AL2406" s="93">
        <f>IF(V2406=0,"",V2406/(1-AB2406-AK2406))</f>
      </c>
      <c r="AM2406" s="95">
        <v>0.33</v>
      </c>
      <c r="AN2406" s="93">
        <f>IF(V2406=0,"",V2406/(1-AB2406-AM2406))</f>
      </c>
      <c r="AO2406" s="96">
        <v>1.2</v>
      </c>
      <c r="AP2406" s="93">
        <f>IF(BD!AJ2406="","",BD!AJ2406*BD!AO2406)</f>
      </c>
      <c r="AQ2406" s="91">
        <f>BD!AM2406/BD!AK2406-1</f>
        <v>0</v>
      </c>
      <c r="AR2406" s="91">
        <f>IF(BD!AN2406="","",IF(BD!AJ2406="","",BD!AN2406/BD!AJ2406-1))</f>
      </c>
      <c r="AS2406" s="91">
        <f>IF(BD!AN2406="","",IF(BD!AN2406&lt;BD!AL2406,"ABAIXO DA META","DENTRO DA META"))</f>
      </c>
      <c r="AT2406" s="91" t="str">
        <f>IF(BD!AJ2406="","EM ANÁLISE",IF(BD!AP2406&gt;=BD!AN2406,"GO", "NO GO"))</f>
        <v>EM ANÁLISE</v>
      </c>
      <c r="AU2406" s="97">
        <f>IF(AN2406="","",+BD!$AN2406-AJ2406)</f>
      </c>
      <c r="AV2406" s="98"/>
      <c r="AW2406" s="90">
        <f>BD!P2406*BD!AC2406</f>
        <v>0</v>
      </c>
      <c r="AX2406" s="90">
        <f>BD!V2406*BD!AC2406</f>
        <v>0</v>
      </c>
      <c r="AY2406" s="90">
        <f>IF(BD!AN2406="","",BD!AN2406*BD!AC2406)</f>
      </c>
      <c r="AZ2406" s="75" t="s">
        <v>123</v>
      </c>
      <c r="BA2406" s="75"/>
      <c r="BB2406" s="75"/>
      <c r="BC2406" s="75"/>
      <c r="BD2406" s="104"/>
      <c r="BE2406" s="104"/>
      <c r="BF2406" s="101"/>
      <c r="BG2406" s="101"/>
      <c r="BH2406" s="101"/>
      <c r="BI2406" s="101"/>
      <c r="BJ2406" s="101"/>
      <c r="BK2406" s="101"/>
      <c r="BL2406" s="101"/>
      <c r="BM2406" s="101"/>
      <c r="BN2406" s="101"/>
      <c r="BO2406" s="103"/>
      <c r="BP2406" s="101"/>
      <c r="BQ2406" s="101"/>
      <c r="BR2406" s="101"/>
      <c r="BS2406" s="101"/>
      <c r="BT2406" s="101"/>
      <c r="BU2406" s="101"/>
      <c r="BV2406" s="101"/>
      <c r="BW2406" s="101"/>
      <c r="BX2406" s="101"/>
      <c r="BY2406" s="101"/>
      <c r="BZ2406" s="101"/>
      <c r="CA2406" s="101"/>
      <c r="CB2406" s="101"/>
      <c r="CC2406" s="101"/>
      <c r="CD2406" s="101"/>
      <c r="CE2406" s="101"/>
      <c r="CF2406" s="101"/>
      <c r="CG2406" s="37" t="e">
        <f>VLOOKUP(Table_1[[#This Row],[EAN]],'[1]Planilha1'!$E:$R,13,0)</f>
        <v>#N/A</v>
      </c>
      <c r="CI2406" s="188">
        <f>IF(Table_1[[#This Row],[STATUS MERCADO]]="GO",Table_1[[#This Row],[M. BRUTA TOTAL]],0)</f>
        <v>0</v>
      </c>
      <c r="CJ2406" s="188">
        <f>IF(Table_1[[#This Row],[STATUS MERCADO]]="GO",Table_1[[#This Row],[PV UNIT. REALIZADO]]*Table_1[[#This Row],[QUANTIDADE]],0)</f>
        <v>0</v>
      </c>
    </row>
    <row r="2407" ht="15" hidden="1">
      <c r="A2407" s="7"/>
      <c r="B2407" s="84" t="s">
        <v>2735</v>
      </c>
      <c r="C2407" s="75">
        <v>220545</v>
      </c>
      <c r="D2407" s="75"/>
      <c r="E2407" s="85">
        <v>7896070224056</v>
      </c>
      <c r="F2407" s="86" t="s">
        <v>2833</v>
      </c>
      <c r="G2407" s="75" t="s">
        <v>21</v>
      </c>
      <c r="H2407" s="75">
        <v>250</v>
      </c>
      <c r="I2407" s="87" t="s">
        <v>2737</v>
      </c>
      <c r="J2407" s="75" t="s">
        <v>2738</v>
      </c>
      <c r="K2407" s="88" t="s">
        <v>84</v>
      </c>
      <c r="L2407" s="88">
        <v>6</v>
      </c>
      <c r="M2407" s="88">
        <v>0</v>
      </c>
      <c r="N2407" s="75" t="s">
        <v>85</v>
      </c>
      <c r="O2407" s="75"/>
      <c r="P2407" s="106"/>
      <c r="Q2407" s="90">
        <f>(17/100+7.6/100+1.65/100)*P2407</f>
        <v>0</v>
      </c>
      <c r="R2407" s="104"/>
      <c r="S2407" s="104"/>
      <c r="T2407" s="104"/>
      <c r="U2407" s="104"/>
      <c r="V2407" s="90">
        <f>+P2407-Q2407+R2407+S2407+T2407+U2407</f>
        <v>0</v>
      </c>
      <c r="W2407" s="91">
        <f>(1.02/100)</f>
        <v>1.02E-2</v>
      </c>
      <c r="X2407" s="91">
        <v>4.8E-3</v>
      </c>
      <c r="Y2407" s="91">
        <v>0.17</v>
      </c>
      <c r="Z2407" s="91">
        <v>1.65E-2</v>
      </c>
      <c r="AA2407" s="91">
        <v>7.6E-2</v>
      </c>
      <c r="AB2407" s="91">
        <f>SUM(W2407:AA2407)</f>
        <v>0.2775</v>
      </c>
      <c r="AC2407" s="75">
        <v>12</v>
      </c>
      <c r="AD2407" s="92">
        <f>IF(AL2407="","",+AC2407*AL2407)</f>
      </c>
      <c r="AE2407" s="93">
        <f>IF(AL2407="","",+AL2407*AB2407)</f>
      </c>
      <c r="AF2407" s="92">
        <f>IF(AL2407="","",+AL2407-AE2407)</f>
      </c>
      <c r="AG2407" s="93">
        <f>+V2407</f>
        <v>0</v>
      </c>
      <c r="AH2407" s="92">
        <f>IF(AF2407="","",+AF2407-AG2407)</f>
      </c>
      <c r="AI2407" s="92">
        <f>IF(AH2407="","",+AH2407*AC2407)</f>
      </c>
      <c r="AJ2407" s="93"/>
      <c r="AK2407" s="94">
        <v>0.33</v>
      </c>
      <c r="AL2407" s="93">
        <f>IF(V2407=0,"",V2407/(1-AB2407-AK2407))</f>
      </c>
      <c r="AM2407" s="95">
        <v>0.33</v>
      </c>
      <c r="AN2407" s="93">
        <f>IF(V2407=0,"",V2407/(1-AB2407-AM2407))</f>
      </c>
      <c r="AO2407" s="96">
        <v>1.2</v>
      </c>
      <c r="AP2407" s="93">
        <f>IF(BD!AJ2407="","",BD!AJ2407*BD!AO2407)</f>
      </c>
      <c r="AQ2407" s="91">
        <f>BD!AM2407/BD!AK2407-1</f>
        <v>0</v>
      </c>
      <c r="AR2407" s="91">
        <f>IF(BD!AN2407="","",IF(BD!AJ2407="","",BD!AN2407/BD!AJ2407-1))</f>
      </c>
      <c r="AS2407" s="91">
        <f>IF(BD!AN2407="","",IF(BD!AN2407&lt;BD!AL2407,"ABAIXO DA META","DENTRO DA META"))</f>
      </c>
      <c r="AT2407" s="91" t="str">
        <f>IF(BD!AJ2407="","EM ANÁLISE",IF(BD!AP2407&gt;=BD!AN2407,"GO", "NO GO"))</f>
        <v>EM ANÁLISE</v>
      </c>
      <c r="AU2407" s="97">
        <f>IF(AN2407="","",+BD!$AN2407-AJ2407)</f>
      </c>
      <c r="AV2407" s="98"/>
      <c r="AW2407" s="90">
        <f>BD!P2407*BD!AC2407</f>
        <v>0</v>
      </c>
      <c r="AX2407" s="90">
        <f>BD!V2407*BD!AC2407</f>
        <v>0</v>
      </c>
      <c r="AY2407" s="90">
        <f>IF(BD!AN2407="","",BD!AN2407*BD!AC2407)</f>
      </c>
      <c r="AZ2407" s="75" t="s">
        <v>123</v>
      </c>
      <c r="BA2407" s="75"/>
      <c r="BB2407" s="75"/>
      <c r="BC2407" s="75"/>
      <c r="BD2407" s="104"/>
      <c r="BE2407" s="104"/>
      <c r="BF2407" s="101"/>
      <c r="BG2407" s="101"/>
      <c r="BH2407" s="101"/>
      <c r="BI2407" s="101"/>
      <c r="BJ2407" s="101"/>
      <c r="BK2407" s="101"/>
      <c r="BL2407" s="101"/>
      <c r="BM2407" s="101"/>
      <c r="BN2407" s="101"/>
      <c r="BO2407" s="103"/>
      <c r="BP2407" s="101"/>
      <c r="BQ2407" s="101"/>
      <c r="BR2407" s="101"/>
      <c r="BS2407" s="101"/>
      <c r="BT2407" s="101"/>
      <c r="BU2407" s="101"/>
      <c r="BV2407" s="101"/>
      <c r="BW2407" s="101"/>
      <c r="BX2407" s="101"/>
      <c r="BY2407" s="101"/>
      <c r="BZ2407" s="101"/>
      <c r="CA2407" s="101"/>
      <c r="CB2407" s="101"/>
      <c r="CC2407" s="101"/>
      <c r="CD2407" s="101"/>
      <c r="CE2407" s="101"/>
      <c r="CF2407" s="101"/>
      <c r="CG2407" s="37" t="e">
        <f>VLOOKUP(Table_1[[#This Row],[EAN]],'[1]Planilha1'!$E:$R,13,0)</f>
        <v>#N/A</v>
      </c>
      <c r="CI2407" s="188">
        <f>IF(Table_1[[#This Row],[STATUS MERCADO]]="GO",Table_1[[#This Row],[M. BRUTA TOTAL]],0)</f>
        <v>0</v>
      </c>
      <c r="CJ2407" s="188">
        <f>IF(Table_1[[#This Row],[STATUS MERCADO]]="GO",Table_1[[#This Row],[PV UNIT. REALIZADO]]*Table_1[[#This Row],[QUANTIDADE]],0)</f>
        <v>0</v>
      </c>
    </row>
    <row r="2408" ht="15" hidden="1">
      <c r="A2408" s="7"/>
      <c r="B2408" s="84" t="s">
        <v>2735</v>
      </c>
      <c r="C2408" s="75">
        <v>220546</v>
      </c>
      <c r="D2408" s="75"/>
      <c r="E2408" s="85">
        <v>7896006718420</v>
      </c>
      <c r="F2408" s="86" t="s">
        <v>2834</v>
      </c>
      <c r="G2408" s="75" t="s">
        <v>21</v>
      </c>
      <c r="H2408" s="75">
        <v>250</v>
      </c>
      <c r="I2408" s="87" t="s">
        <v>2737</v>
      </c>
      <c r="J2408" s="75" t="s">
        <v>2743</v>
      </c>
      <c r="K2408" s="88" t="s">
        <v>84</v>
      </c>
      <c r="L2408" s="88">
        <v>10</v>
      </c>
      <c r="M2408" s="88">
        <v>0</v>
      </c>
      <c r="N2408" s="75" t="s">
        <v>85</v>
      </c>
      <c r="O2408" s="75"/>
      <c r="P2408" s="106"/>
      <c r="Q2408" s="90">
        <f>(17/100+7.6/100+1.65/100)*P2408</f>
        <v>0</v>
      </c>
      <c r="R2408" s="104"/>
      <c r="S2408" s="104"/>
      <c r="T2408" s="104"/>
      <c r="U2408" s="104"/>
      <c r="V2408" s="90">
        <f>+P2408-Q2408+R2408+S2408+T2408+U2408</f>
        <v>0</v>
      </c>
      <c r="W2408" s="91">
        <f>(1.02/100)</f>
        <v>1.02E-2</v>
      </c>
      <c r="X2408" s="91">
        <v>4.8E-3</v>
      </c>
      <c r="Y2408" s="91">
        <v>0.17</v>
      </c>
      <c r="Z2408" s="91">
        <v>1.65E-2</v>
      </c>
      <c r="AA2408" s="91">
        <v>7.6E-2</v>
      </c>
      <c r="AB2408" s="91">
        <f>SUM(W2408:AA2408)</f>
        <v>0.2775</v>
      </c>
      <c r="AC2408" s="75">
        <v>12</v>
      </c>
      <c r="AD2408" s="92">
        <f>IF(AL2408="","",+AC2408*AL2408)</f>
      </c>
      <c r="AE2408" s="93">
        <f>IF(AL2408="","",+AL2408*AB2408)</f>
      </c>
      <c r="AF2408" s="92">
        <f>IF(AL2408="","",+AL2408-AE2408)</f>
      </c>
      <c r="AG2408" s="93">
        <f>+V2408</f>
        <v>0</v>
      </c>
      <c r="AH2408" s="92">
        <f>IF(AF2408="","",+AF2408-AG2408)</f>
      </c>
      <c r="AI2408" s="92">
        <f>IF(AH2408="","",+AH2408*AC2408)</f>
      </c>
      <c r="AJ2408" s="93"/>
      <c r="AK2408" s="94">
        <v>0.33</v>
      </c>
      <c r="AL2408" s="93">
        <f>IF(V2408=0,"",V2408/(1-AB2408-AK2408))</f>
      </c>
      <c r="AM2408" s="95">
        <v>0.33</v>
      </c>
      <c r="AN2408" s="93">
        <f>IF(V2408=0,"",V2408/(1-AB2408-AM2408))</f>
      </c>
      <c r="AO2408" s="96">
        <v>1.2</v>
      </c>
      <c r="AP2408" s="93">
        <f>IF(BD!AJ2408="","",BD!AJ2408*BD!AO2408)</f>
      </c>
      <c r="AQ2408" s="91">
        <f>BD!AM2408/BD!AK2408-1</f>
        <v>0</v>
      </c>
      <c r="AR2408" s="91">
        <f>IF(BD!AN2408="","",IF(BD!AJ2408="","",BD!AN2408/BD!AJ2408-1))</f>
      </c>
      <c r="AS2408" s="91">
        <f>IF(BD!AN2408="","",IF(BD!AN2408&lt;BD!AL2408,"ABAIXO DA META","DENTRO DA META"))</f>
      </c>
      <c r="AT2408" s="91" t="str">
        <f>IF(BD!AJ2408="","EM ANÁLISE",IF(BD!AP2408&gt;=BD!AN2408,"GO", "NO GO"))</f>
        <v>EM ANÁLISE</v>
      </c>
      <c r="AU2408" s="97">
        <f>IF(AN2408="","",+BD!$AN2408-AJ2408)</f>
      </c>
      <c r="AV2408" s="98"/>
      <c r="AW2408" s="90">
        <f>BD!P2408*BD!AC2408</f>
        <v>0</v>
      </c>
      <c r="AX2408" s="90">
        <f>BD!V2408*BD!AC2408</f>
        <v>0</v>
      </c>
      <c r="AY2408" s="90">
        <f>IF(BD!AN2408="","",BD!AN2408*BD!AC2408)</f>
      </c>
      <c r="AZ2408" s="75" t="s">
        <v>123</v>
      </c>
      <c r="BA2408" s="75"/>
      <c r="BB2408" s="75"/>
      <c r="BC2408" s="75"/>
      <c r="BD2408" s="104"/>
      <c r="BE2408" s="104"/>
      <c r="BF2408" s="101"/>
      <c r="BG2408" s="101"/>
      <c r="BH2408" s="101"/>
      <c r="BI2408" s="101"/>
      <c r="BJ2408" s="101"/>
      <c r="BK2408" s="101"/>
      <c r="BL2408" s="101"/>
      <c r="BM2408" s="101"/>
      <c r="BN2408" s="101"/>
      <c r="BO2408" s="103"/>
      <c r="BP2408" s="101"/>
      <c r="BQ2408" s="101"/>
      <c r="BR2408" s="101"/>
      <c r="BS2408" s="101"/>
      <c r="BT2408" s="101"/>
      <c r="BU2408" s="101"/>
      <c r="BV2408" s="101"/>
      <c r="BW2408" s="101"/>
      <c r="BX2408" s="101"/>
      <c r="BY2408" s="101"/>
      <c r="BZ2408" s="101"/>
      <c r="CA2408" s="101"/>
      <c r="CB2408" s="101"/>
      <c r="CC2408" s="101"/>
      <c r="CD2408" s="101"/>
      <c r="CE2408" s="101"/>
      <c r="CF2408" s="101"/>
      <c r="CG2408" s="37" t="e">
        <f>VLOOKUP(Table_1[[#This Row],[EAN]],'[1]Planilha1'!$E:$R,13,0)</f>
        <v>#N/A</v>
      </c>
      <c r="CI2408" s="188">
        <f>IF(Table_1[[#This Row],[STATUS MERCADO]]="GO",Table_1[[#This Row],[M. BRUTA TOTAL]],0)</f>
        <v>0</v>
      </c>
      <c r="CJ2408" s="188">
        <f>IF(Table_1[[#This Row],[STATUS MERCADO]]="GO",Table_1[[#This Row],[PV UNIT. REALIZADO]]*Table_1[[#This Row],[QUANTIDADE]],0)</f>
        <v>0</v>
      </c>
    </row>
    <row r="2409" ht="15" hidden="1">
      <c r="A2409" s="7"/>
      <c r="B2409" s="84" t="s">
        <v>2735</v>
      </c>
      <c r="C2409" s="75">
        <v>220547</v>
      </c>
      <c r="D2409" s="75"/>
      <c r="E2409" s="85">
        <v>7896006718420</v>
      </c>
      <c r="F2409" s="86" t="s">
        <v>2834</v>
      </c>
      <c r="G2409" s="75" t="s">
        <v>21</v>
      </c>
      <c r="H2409" s="75">
        <v>250</v>
      </c>
      <c r="I2409" s="87" t="s">
        <v>2737</v>
      </c>
      <c r="J2409" s="75" t="s">
        <v>2743</v>
      </c>
      <c r="K2409" s="88" t="s">
        <v>84</v>
      </c>
      <c r="L2409" s="88">
        <v>30</v>
      </c>
      <c r="M2409" s="88">
        <v>0</v>
      </c>
      <c r="N2409" s="75" t="s">
        <v>85</v>
      </c>
      <c r="O2409" s="75"/>
      <c r="P2409" s="106"/>
      <c r="Q2409" s="90">
        <f>(17/100+7.6/100+1.65/100)*P2409</f>
        <v>0</v>
      </c>
      <c r="R2409" s="104"/>
      <c r="S2409" s="104"/>
      <c r="T2409" s="104"/>
      <c r="U2409" s="104"/>
      <c r="V2409" s="90">
        <f>+P2409-Q2409+R2409+S2409+T2409+U2409</f>
        <v>0</v>
      </c>
      <c r="W2409" s="91">
        <f>(1.02/100)</f>
        <v>1.02E-2</v>
      </c>
      <c r="X2409" s="91">
        <v>4.8E-3</v>
      </c>
      <c r="Y2409" s="91">
        <v>0.17</v>
      </c>
      <c r="Z2409" s="91">
        <v>1.65E-2</v>
      </c>
      <c r="AA2409" s="91">
        <v>7.6E-2</v>
      </c>
      <c r="AB2409" s="91">
        <f>SUM(W2409:AA2409)</f>
        <v>0.2775</v>
      </c>
      <c r="AC2409" s="75">
        <v>12</v>
      </c>
      <c r="AD2409" s="92">
        <f>IF(AL2409="","",+AC2409*AL2409)</f>
      </c>
      <c r="AE2409" s="93">
        <f>IF(AL2409="","",+AL2409*AB2409)</f>
      </c>
      <c r="AF2409" s="92">
        <f>IF(AL2409="","",+AL2409-AE2409)</f>
      </c>
      <c r="AG2409" s="93">
        <f>+V2409</f>
        <v>0</v>
      </c>
      <c r="AH2409" s="92">
        <f>IF(AF2409="","",+AF2409-AG2409)</f>
      </c>
      <c r="AI2409" s="92">
        <f>IF(AH2409="","",+AH2409*AC2409)</f>
      </c>
      <c r="AJ2409" s="93"/>
      <c r="AK2409" s="94">
        <v>0.33</v>
      </c>
      <c r="AL2409" s="93">
        <f>IF(V2409=0,"",V2409/(1-AB2409-AK2409))</f>
      </c>
      <c r="AM2409" s="95">
        <v>0.33</v>
      </c>
      <c r="AN2409" s="93">
        <f>IF(V2409=0,"",V2409/(1-AB2409-AM2409))</f>
      </c>
      <c r="AO2409" s="96">
        <v>1.2</v>
      </c>
      <c r="AP2409" s="93">
        <f>IF(BD!AJ2409="","",BD!AJ2409*BD!AO2409)</f>
      </c>
      <c r="AQ2409" s="91">
        <f>BD!AM2409/BD!AK2409-1</f>
        <v>0</v>
      </c>
      <c r="AR2409" s="91">
        <f>IF(BD!AN2409="","",IF(BD!AJ2409="","",BD!AN2409/BD!AJ2409-1))</f>
      </c>
      <c r="AS2409" s="91">
        <f>IF(BD!AN2409="","",IF(BD!AN2409&lt;BD!AL2409,"ABAIXO DA META","DENTRO DA META"))</f>
      </c>
      <c r="AT2409" s="91" t="str">
        <f>IF(BD!AJ2409="","EM ANÁLISE",IF(BD!AP2409&gt;=BD!AN2409,"GO", "NO GO"))</f>
        <v>EM ANÁLISE</v>
      </c>
      <c r="AU2409" s="97">
        <f>IF(AN2409="","",+BD!$AN2409-AJ2409)</f>
      </c>
      <c r="AV2409" s="98"/>
      <c r="AW2409" s="90">
        <f>BD!P2409*BD!AC2409</f>
        <v>0</v>
      </c>
      <c r="AX2409" s="90">
        <f>BD!V2409*BD!AC2409</f>
        <v>0</v>
      </c>
      <c r="AY2409" s="90">
        <f>IF(BD!AN2409="","",BD!AN2409*BD!AC2409)</f>
      </c>
      <c r="AZ2409" s="75" t="s">
        <v>123</v>
      </c>
      <c r="BA2409" s="75"/>
      <c r="BB2409" s="75"/>
      <c r="BC2409" s="75"/>
      <c r="BD2409" s="104"/>
      <c r="BE2409" s="104"/>
      <c r="BF2409" s="101"/>
      <c r="BG2409" s="101"/>
      <c r="BH2409" s="101"/>
      <c r="BI2409" s="101"/>
      <c r="BJ2409" s="101"/>
      <c r="BK2409" s="101"/>
      <c r="BL2409" s="101"/>
      <c r="BM2409" s="101"/>
      <c r="BN2409" s="101"/>
      <c r="BO2409" s="103"/>
      <c r="BP2409" s="101"/>
      <c r="BQ2409" s="101"/>
      <c r="BR2409" s="101"/>
      <c r="BS2409" s="101"/>
      <c r="BT2409" s="101"/>
      <c r="BU2409" s="101"/>
      <c r="BV2409" s="101"/>
      <c r="BW2409" s="101"/>
      <c r="BX2409" s="101"/>
      <c r="BY2409" s="101"/>
      <c r="BZ2409" s="101"/>
      <c r="CA2409" s="101"/>
      <c r="CB2409" s="101"/>
      <c r="CC2409" s="101"/>
      <c r="CD2409" s="101"/>
      <c r="CE2409" s="101"/>
      <c r="CF2409" s="101"/>
      <c r="CG2409" s="37" t="e">
        <f>VLOOKUP(Table_1[[#This Row],[EAN]],'[1]Planilha1'!$E:$R,13,0)</f>
        <v>#N/A</v>
      </c>
      <c r="CI2409" s="188">
        <f>IF(Table_1[[#This Row],[STATUS MERCADO]]="GO",Table_1[[#This Row],[M. BRUTA TOTAL]],0)</f>
        <v>0</v>
      </c>
      <c r="CJ2409" s="188">
        <f>IF(Table_1[[#This Row],[STATUS MERCADO]]="GO",Table_1[[#This Row],[PV UNIT. REALIZADO]]*Table_1[[#This Row],[QUANTIDADE]],0)</f>
        <v>0</v>
      </c>
    </row>
    <row r="2410" ht="15" hidden="1">
      <c r="A2410" s="7"/>
      <c r="B2410" s="84" t="s">
        <v>2735</v>
      </c>
      <c r="C2410" s="75">
        <v>220548</v>
      </c>
      <c r="D2410" s="75"/>
      <c r="E2410" s="85">
        <v>7896006715115</v>
      </c>
      <c r="F2410" s="86" t="s">
        <v>2835</v>
      </c>
      <c r="G2410" s="75" t="s">
        <v>21</v>
      </c>
      <c r="H2410" s="75">
        <v>250</v>
      </c>
      <c r="I2410" s="87" t="s">
        <v>2737</v>
      </c>
      <c r="J2410" s="75" t="s">
        <v>2738</v>
      </c>
      <c r="K2410" s="88" t="s">
        <v>84</v>
      </c>
      <c r="L2410" s="88">
        <v>10</v>
      </c>
      <c r="M2410" s="88">
        <v>0</v>
      </c>
      <c r="N2410" s="75" t="s">
        <v>85</v>
      </c>
      <c r="O2410" s="75"/>
      <c r="P2410" s="106"/>
      <c r="Q2410" s="90">
        <f>(17/100+7.6/100+1.65/100)*P2410</f>
        <v>0</v>
      </c>
      <c r="R2410" s="104"/>
      <c r="S2410" s="104"/>
      <c r="T2410" s="104"/>
      <c r="U2410" s="104"/>
      <c r="V2410" s="90">
        <f>+P2410-Q2410+R2410+S2410+T2410+U2410</f>
        <v>0</v>
      </c>
      <c r="W2410" s="91">
        <f>(1.02/100)</f>
        <v>1.02E-2</v>
      </c>
      <c r="X2410" s="91">
        <v>4.8E-3</v>
      </c>
      <c r="Y2410" s="91">
        <v>0.17</v>
      </c>
      <c r="Z2410" s="91">
        <v>1.65E-2</v>
      </c>
      <c r="AA2410" s="91">
        <v>7.6E-2</v>
      </c>
      <c r="AB2410" s="91">
        <f>SUM(W2410:AA2410)</f>
        <v>0.2775</v>
      </c>
      <c r="AC2410" s="75">
        <v>12</v>
      </c>
      <c r="AD2410" s="92">
        <f>IF(AL2410="","",+AC2410*AL2410)</f>
      </c>
      <c r="AE2410" s="93">
        <f>IF(AL2410="","",+AL2410*AB2410)</f>
      </c>
      <c r="AF2410" s="92">
        <f>IF(AL2410="","",+AL2410-AE2410)</f>
      </c>
      <c r="AG2410" s="93">
        <f>+V2410</f>
        <v>0</v>
      </c>
      <c r="AH2410" s="92">
        <f>IF(AF2410="","",+AF2410-AG2410)</f>
      </c>
      <c r="AI2410" s="92">
        <f>IF(AH2410="","",+AH2410*AC2410)</f>
      </c>
      <c r="AJ2410" s="93"/>
      <c r="AK2410" s="94">
        <v>0.33</v>
      </c>
      <c r="AL2410" s="93">
        <f>IF(V2410=0,"",V2410/(1-AB2410-AK2410))</f>
      </c>
      <c r="AM2410" s="95">
        <v>0.33</v>
      </c>
      <c r="AN2410" s="93">
        <f>IF(V2410=0,"",V2410/(1-AB2410-AM2410))</f>
      </c>
      <c r="AO2410" s="96">
        <v>1.2</v>
      </c>
      <c r="AP2410" s="93">
        <f>IF(BD!AJ2410="","",BD!AJ2410*BD!AO2410)</f>
      </c>
      <c r="AQ2410" s="91">
        <f>BD!AM2410/BD!AK2410-1</f>
        <v>0</v>
      </c>
      <c r="AR2410" s="91">
        <f>IF(BD!AN2410="","",IF(BD!AJ2410="","",BD!AN2410/BD!AJ2410-1))</f>
      </c>
      <c r="AS2410" s="91">
        <f>IF(BD!AN2410="","",IF(BD!AN2410&lt;BD!AL2410,"ABAIXO DA META","DENTRO DA META"))</f>
      </c>
      <c r="AT2410" s="91" t="str">
        <f>IF(BD!AJ2410="","EM ANÁLISE",IF(BD!AP2410&gt;=BD!AN2410,"GO", "NO GO"))</f>
        <v>EM ANÁLISE</v>
      </c>
      <c r="AU2410" s="97">
        <f>IF(AN2410="","",+BD!$AN2410-AJ2410)</f>
      </c>
      <c r="AV2410" s="98"/>
      <c r="AW2410" s="90">
        <f>BD!P2410*BD!AC2410</f>
        <v>0</v>
      </c>
      <c r="AX2410" s="90">
        <f>BD!V2410*BD!AC2410</f>
        <v>0</v>
      </c>
      <c r="AY2410" s="90">
        <f>IF(BD!AN2410="","",BD!AN2410*BD!AC2410)</f>
      </c>
      <c r="AZ2410" s="75" t="s">
        <v>123</v>
      </c>
      <c r="BA2410" s="75"/>
      <c r="BB2410" s="75"/>
      <c r="BC2410" s="75"/>
      <c r="BD2410" s="104"/>
      <c r="BE2410" s="104"/>
      <c r="BF2410" s="101"/>
      <c r="BG2410" s="101"/>
      <c r="BH2410" s="101"/>
      <c r="BI2410" s="101"/>
      <c r="BJ2410" s="101"/>
      <c r="BK2410" s="101"/>
      <c r="BL2410" s="101"/>
      <c r="BM2410" s="101"/>
      <c r="BN2410" s="101"/>
      <c r="BO2410" s="103"/>
      <c r="BP2410" s="101"/>
      <c r="BQ2410" s="101"/>
      <c r="BR2410" s="101"/>
      <c r="BS2410" s="101"/>
      <c r="BT2410" s="101"/>
      <c r="BU2410" s="101"/>
      <c r="BV2410" s="101"/>
      <c r="BW2410" s="101"/>
      <c r="BX2410" s="101"/>
      <c r="BY2410" s="101"/>
      <c r="BZ2410" s="101"/>
      <c r="CA2410" s="101"/>
      <c r="CB2410" s="101"/>
      <c r="CC2410" s="101"/>
      <c r="CD2410" s="101"/>
      <c r="CE2410" s="101"/>
      <c r="CF2410" s="101"/>
      <c r="CG2410" s="37" t="e">
        <f>VLOOKUP(Table_1[[#This Row],[EAN]],'[1]Planilha1'!$E:$R,13,0)</f>
        <v>#N/A</v>
      </c>
      <c r="CI2410" s="188">
        <f>IF(Table_1[[#This Row],[STATUS MERCADO]]="GO",Table_1[[#This Row],[M. BRUTA TOTAL]],0)</f>
        <v>0</v>
      </c>
      <c r="CJ2410" s="188">
        <f>IF(Table_1[[#This Row],[STATUS MERCADO]]="GO",Table_1[[#This Row],[PV UNIT. REALIZADO]]*Table_1[[#This Row],[QUANTIDADE]],0)</f>
        <v>0</v>
      </c>
    </row>
    <row r="2411" ht="15" hidden="1">
      <c r="A2411" s="7"/>
      <c r="B2411" s="84" t="s">
        <v>2735</v>
      </c>
      <c r="C2411" s="75">
        <v>220549</v>
      </c>
      <c r="D2411" s="75"/>
      <c r="E2411" s="85">
        <v>7896006715115</v>
      </c>
      <c r="F2411" s="86" t="s">
        <v>2835</v>
      </c>
      <c r="G2411" s="75" t="s">
        <v>21</v>
      </c>
      <c r="H2411" s="75">
        <v>250</v>
      </c>
      <c r="I2411" s="87" t="s">
        <v>2737</v>
      </c>
      <c r="J2411" s="75" t="s">
        <v>2738</v>
      </c>
      <c r="K2411" s="88" t="s">
        <v>84</v>
      </c>
      <c r="L2411" s="88">
        <v>30</v>
      </c>
      <c r="M2411" s="88">
        <v>0</v>
      </c>
      <c r="N2411" s="75" t="s">
        <v>85</v>
      </c>
      <c r="O2411" s="75"/>
      <c r="P2411" s="106"/>
      <c r="Q2411" s="90">
        <f>(17/100+7.6/100+1.65/100)*P2411</f>
        <v>0</v>
      </c>
      <c r="R2411" s="104"/>
      <c r="S2411" s="104"/>
      <c r="T2411" s="104"/>
      <c r="U2411" s="104"/>
      <c r="V2411" s="90">
        <f>+P2411-Q2411+R2411+S2411+T2411+U2411</f>
        <v>0</v>
      </c>
      <c r="W2411" s="91">
        <f>(1.02/100)</f>
        <v>1.02E-2</v>
      </c>
      <c r="X2411" s="91">
        <v>4.8E-3</v>
      </c>
      <c r="Y2411" s="91">
        <v>0.17</v>
      </c>
      <c r="Z2411" s="91">
        <v>1.65E-2</v>
      </c>
      <c r="AA2411" s="91">
        <v>7.6E-2</v>
      </c>
      <c r="AB2411" s="91">
        <f>SUM(W2411:AA2411)</f>
        <v>0.2775</v>
      </c>
      <c r="AC2411" s="75">
        <v>12</v>
      </c>
      <c r="AD2411" s="92">
        <f>IF(AL2411="","",+AC2411*AL2411)</f>
      </c>
      <c r="AE2411" s="93">
        <f>IF(AL2411="","",+AL2411*AB2411)</f>
      </c>
      <c r="AF2411" s="92">
        <f>IF(AL2411="","",+AL2411-AE2411)</f>
      </c>
      <c r="AG2411" s="93">
        <f>+V2411</f>
        <v>0</v>
      </c>
      <c r="AH2411" s="92">
        <f>IF(AF2411="","",+AF2411-AG2411)</f>
      </c>
      <c r="AI2411" s="92">
        <f>IF(AH2411="","",+AH2411*AC2411)</f>
      </c>
      <c r="AJ2411" s="93"/>
      <c r="AK2411" s="94">
        <v>0.33</v>
      </c>
      <c r="AL2411" s="93">
        <f>IF(V2411=0,"",V2411/(1-AB2411-AK2411))</f>
      </c>
      <c r="AM2411" s="95">
        <v>0.33</v>
      </c>
      <c r="AN2411" s="93">
        <f>IF(V2411=0,"",V2411/(1-AB2411-AM2411))</f>
      </c>
      <c r="AO2411" s="96">
        <v>1.2</v>
      </c>
      <c r="AP2411" s="93">
        <f>IF(BD!AJ2411="","",BD!AJ2411*BD!AO2411)</f>
      </c>
      <c r="AQ2411" s="91">
        <f>BD!AM2411/BD!AK2411-1</f>
        <v>0</v>
      </c>
      <c r="AR2411" s="91">
        <f>IF(BD!AN2411="","",IF(BD!AJ2411="","",BD!AN2411/BD!AJ2411-1))</f>
      </c>
      <c r="AS2411" s="91">
        <f>IF(BD!AN2411="","",IF(BD!AN2411&lt;BD!AL2411,"ABAIXO DA META","DENTRO DA META"))</f>
      </c>
      <c r="AT2411" s="91" t="str">
        <f>IF(BD!AJ2411="","EM ANÁLISE",IF(BD!AP2411&gt;=BD!AN2411,"GO", "NO GO"))</f>
        <v>EM ANÁLISE</v>
      </c>
      <c r="AU2411" s="97">
        <f>IF(AN2411="","",+BD!$AN2411-AJ2411)</f>
      </c>
      <c r="AV2411" s="98"/>
      <c r="AW2411" s="90">
        <f>BD!P2411*BD!AC2411</f>
        <v>0</v>
      </c>
      <c r="AX2411" s="90">
        <f>BD!V2411*BD!AC2411</f>
        <v>0</v>
      </c>
      <c r="AY2411" s="90">
        <f>IF(BD!AN2411="","",BD!AN2411*BD!AC2411)</f>
      </c>
      <c r="AZ2411" s="75" t="s">
        <v>123</v>
      </c>
      <c r="BA2411" s="75"/>
      <c r="BB2411" s="75"/>
      <c r="BC2411" s="75"/>
      <c r="BD2411" s="104"/>
      <c r="BE2411" s="104"/>
      <c r="BF2411" s="101"/>
      <c r="BG2411" s="101"/>
      <c r="BH2411" s="101"/>
      <c r="BI2411" s="101"/>
      <c r="BJ2411" s="101"/>
      <c r="BK2411" s="101"/>
      <c r="BL2411" s="101"/>
      <c r="BM2411" s="101"/>
      <c r="BN2411" s="101"/>
      <c r="BO2411" s="103"/>
      <c r="BP2411" s="101"/>
      <c r="BQ2411" s="101"/>
      <c r="BR2411" s="101"/>
      <c r="BS2411" s="101"/>
      <c r="BT2411" s="101"/>
      <c r="BU2411" s="101"/>
      <c r="BV2411" s="101"/>
      <c r="BW2411" s="101"/>
      <c r="BX2411" s="101"/>
      <c r="BY2411" s="101"/>
      <c r="BZ2411" s="101"/>
      <c r="CA2411" s="101"/>
      <c r="CB2411" s="101"/>
      <c r="CC2411" s="101"/>
      <c r="CD2411" s="101"/>
      <c r="CE2411" s="101"/>
      <c r="CF2411" s="101"/>
      <c r="CG2411" s="37" t="e">
        <f>VLOOKUP(Table_1[[#This Row],[EAN]],'[1]Planilha1'!$E:$R,13,0)</f>
        <v>#N/A</v>
      </c>
      <c r="CI2411" s="188">
        <f>IF(Table_1[[#This Row],[STATUS MERCADO]]="GO",Table_1[[#This Row],[M. BRUTA TOTAL]],0)</f>
        <v>0</v>
      </c>
      <c r="CJ2411" s="188">
        <f>IF(Table_1[[#This Row],[STATUS MERCADO]]="GO",Table_1[[#This Row],[PV UNIT. REALIZADO]]*Table_1[[#This Row],[QUANTIDADE]],0)</f>
        <v>0</v>
      </c>
    </row>
    <row r="2412" ht="15" hidden="1">
      <c r="A2412" s="7"/>
      <c r="B2412" s="84" t="s">
        <v>2735</v>
      </c>
      <c r="C2412" s="75">
        <v>220551</v>
      </c>
      <c r="D2412" s="75"/>
      <c r="E2412" s="85">
        <v>7896006700739</v>
      </c>
      <c r="F2412" s="86" t="s">
        <v>2836</v>
      </c>
      <c r="G2412" s="75" t="s">
        <v>21</v>
      </c>
      <c r="H2412" s="75">
        <v>250</v>
      </c>
      <c r="I2412" s="87" t="s">
        <v>2737</v>
      </c>
      <c r="J2412" s="75" t="s">
        <v>2738</v>
      </c>
      <c r="K2412" s="88" t="s">
        <v>84</v>
      </c>
      <c r="L2412" s="88">
        <v>30</v>
      </c>
      <c r="M2412" s="88">
        <v>0</v>
      </c>
      <c r="N2412" s="75" t="s">
        <v>85</v>
      </c>
      <c r="O2412" s="75"/>
      <c r="P2412" s="106"/>
      <c r="Q2412" s="90">
        <f>(17/100+7.6/100+1.65/100)*P2412</f>
        <v>0</v>
      </c>
      <c r="R2412" s="104"/>
      <c r="S2412" s="104"/>
      <c r="T2412" s="104"/>
      <c r="U2412" s="104"/>
      <c r="V2412" s="90">
        <f>+P2412-Q2412+R2412+S2412+T2412+U2412</f>
        <v>0</v>
      </c>
      <c r="W2412" s="91">
        <f>(1.02/100)</f>
        <v>1.02E-2</v>
      </c>
      <c r="X2412" s="91">
        <v>4.8E-3</v>
      </c>
      <c r="Y2412" s="91">
        <v>0.17</v>
      </c>
      <c r="Z2412" s="91">
        <v>1.65E-2</v>
      </c>
      <c r="AA2412" s="91">
        <v>7.6E-2</v>
      </c>
      <c r="AB2412" s="91">
        <f>SUM(W2412:AA2412)</f>
        <v>0.2775</v>
      </c>
      <c r="AC2412" s="75">
        <v>12</v>
      </c>
      <c r="AD2412" s="92">
        <f>IF(AL2412="","",+AC2412*AL2412)</f>
      </c>
      <c r="AE2412" s="93">
        <f>IF(AL2412="","",+AL2412*AB2412)</f>
      </c>
      <c r="AF2412" s="92">
        <f>IF(AL2412="","",+AL2412-AE2412)</f>
      </c>
      <c r="AG2412" s="93">
        <f>+V2412</f>
        <v>0</v>
      </c>
      <c r="AH2412" s="92">
        <f>IF(AF2412="","",+AF2412-AG2412)</f>
      </c>
      <c r="AI2412" s="92">
        <f>IF(AH2412="","",+AH2412*AC2412)</f>
      </c>
      <c r="AJ2412" s="93"/>
      <c r="AK2412" s="94">
        <v>0.33</v>
      </c>
      <c r="AL2412" s="93">
        <f>IF(V2412=0,"",V2412/(1-AB2412-AK2412))</f>
      </c>
      <c r="AM2412" s="95">
        <v>0.33</v>
      </c>
      <c r="AN2412" s="93">
        <f>IF(V2412=0,"",V2412/(1-AB2412-AM2412))</f>
      </c>
      <c r="AO2412" s="96">
        <v>1.2</v>
      </c>
      <c r="AP2412" s="93">
        <f>IF(BD!AJ2412="","",BD!AJ2412*BD!AO2412)</f>
      </c>
      <c r="AQ2412" s="91">
        <f>BD!AM2412/BD!AK2412-1</f>
        <v>0</v>
      </c>
      <c r="AR2412" s="91">
        <f>IF(BD!AN2412="","",IF(BD!AJ2412="","",BD!AN2412/BD!AJ2412-1))</f>
      </c>
      <c r="AS2412" s="91">
        <f>IF(BD!AN2412="","",IF(BD!AN2412&lt;BD!AL2412,"ABAIXO DA META","DENTRO DA META"))</f>
      </c>
      <c r="AT2412" s="91" t="str">
        <f>IF(BD!AJ2412="","EM ANÁLISE",IF(BD!AP2412&gt;=BD!AN2412,"GO", "NO GO"))</f>
        <v>EM ANÁLISE</v>
      </c>
      <c r="AU2412" s="97">
        <f>IF(AN2412="","",+BD!$AN2412-AJ2412)</f>
      </c>
      <c r="AV2412" s="98"/>
      <c r="AW2412" s="90">
        <f>BD!P2412*BD!AC2412</f>
        <v>0</v>
      </c>
      <c r="AX2412" s="90">
        <f>BD!V2412*BD!AC2412</f>
        <v>0</v>
      </c>
      <c r="AY2412" s="90">
        <f>IF(BD!AN2412="","",BD!AN2412*BD!AC2412)</f>
      </c>
      <c r="AZ2412" s="75" t="s">
        <v>123</v>
      </c>
      <c r="BA2412" s="75"/>
      <c r="BB2412" s="75"/>
      <c r="BC2412" s="75"/>
      <c r="BD2412" s="104"/>
      <c r="BE2412" s="104"/>
      <c r="BF2412" s="101"/>
      <c r="BG2412" s="101"/>
      <c r="BH2412" s="101"/>
      <c r="BI2412" s="101"/>
      <c r="BJ2412" s="101"/>
      <c r="BK2412" s="101"/>
      <c r="BL2412" s="101"/>
      <c r="BM2412" s="101"/>
      <c r="BN2412" s="101"/>
      <c r="BO2412" s="103"/>
      <c r="BP2412" s="101"/>
      <c r="BQ2412" s="101"/>
      <c r="BR2412" s="101"/>
      <c r="BS2412" s="101"/>
      <c r="BT2412" s="101"/>
      <c r="BU2412" s="101"/>
      <c r="BV2412" s="101"/>
      <c r="BW2412" s="101"/>
      <c r="BX2412" s="101"/>
      <c r="BY2412" s="101"/>
      <c r="BZ2412" s="101"/>
      <c r="CA2412" s="101"/>
      <c r="CB2412" s="101"/>
      <c r="CC2412" s="101"/>
      <c r="CD2412" s="101"/>
      <c r="CE2412" s="101"/>
      <c r="CF2412" s="101"/>
      <c r="CG2412" s="37" t="e">
        <f>VLOOKUP(Table_1[[#This Row],[EAN]],'[1]Planilha1'!$E:$R,13,0)</f>
        <v>#N/A</v>
      </c>
      <c r="CI2412" s="188">
        <f>IF(Table_1[[#This Row],[STATUS MERCADO]]="GO",Table_1[[#This Row],[M. BRUTA TOTAL]],0)</f>
        <v>0</v>
      </c>
      <c r="CJ2412" s="188">
        <f>IF(Table_1[[#This Row],[STATUS MERCADO]]="GO",Table_1[[#This Row],[PV UNIT. REALIZADO]]*Table_1[[#This Row],[QUANTIDADE]],0)</f>
        <v>0</v>
      </c>
    </row>
    <row r="2413" ht="15" hidden="1">
      <c r="A2413" s="7"/>
      <c r="B2413" s="84" t="s">
        <v>2735</v>
      </c>
      <c r="C2413" s="75">
        <v>220552</v>
      </c>
      <c r="D2413" s="75"/>
      <c r="E2413" s="85">
        <v>7896006703686</v>
      </c>
      <c r="F2413" s="86" t="s">
        <v>2837</v>
      </c>
      <c r="G2413" s="75" t="s">
        <v>21</v>
      </c>
      <c r="H2413" s="75">
        <v>250</v>
      </c>
      <c r="I2413" s="87" t="s">
        <v>2737</v>
      </c>
      <c r="J2413" s="75" t="s">
        <v>2738</v>
      </c>
      <c r="K2413" s="88" t="s">
        <v>84</v>
      </c>
      <c r="L2413" s="88">
        <v>6</v>
      </c>
      <c r="M2413" s="88">
        <v>0</v>
      </c>
      <c r="N2413" s="75" t="s">
        <v>85</v>
      </c>
      <c r="O2413" s="75"/>
      <c r="P2413" s="106"/>
      <c r="Q2413" s="90">
        <f>(17/100+7.6/100+1.65/100)*P2413</f>
        <v>0</v>
      </c>
      <c r="R2413" s="104"/>
      <c r="S2413" s="104"/>
      <c r="T2413" s="104"/>
      <c r="U2413" s="104"/>
      <c r="V2413" s="90">
        <f>+P2413-Q2413+R2413+S2413+T2413+U2413</f>
        <v>0</v>
      </c>
      <c r="W2413" s="91">
        <f>(1.02/100)</f>
        <v>1.02E-2</v>
      </c>
      <c r="X2413" s="91">
        <v>4.8E-3</v>
      </c>
      <c r="Y2413" s="91">
        <v>0.17</v>
      </c>
      <c r="Z2413" s="91">
        <v>1.65E-2</v>
      </c>
      <c r="AA2413" s="91">
        <v>7.6E-2</v>
      </c>
      <c r="AB2413" s="91">
        <f>SUM(W2413:AA2413)</f>
        <v>0.2775</v>
      </c>
      <c r="AC2413" s="75">
        <v>12</v>
      </c>
      <c r="AD2413" s="92">
        <f>IF(AL2413="","",+AC2413*AL2413)</f>
      </c>
      <c r="AE2413" s="93">
        <f>IF(AL2413="","",+AL2413*AB2413)</f>
      </c>
      <c r="AF2413" s="92">
        <f>IF(AL2413="","",+AL2413-AE2413)</f>
      </c>
      <c r="AG2413" s="93">
        <f>+V2413</f>
        <v>0</v>
      </c>
      <c r="AH2413" s="92">
        <f>IF(AF2413="","",+AF2413-AG2413)</f>
      </c>
      <c r="AI2413" s="92">
        <f>IF(AH2413="","",+AH2413*AC2413)</f>
      </c>
      <c r="AJ2413" s="93"/>
      <c r="AK2413" s="94">
        <v>0.33</v>
      </c>
      <c r="AL2413" s="93">
        <f>IF(V2413=0,"",V2413/(1-AB2413-AK2413))</f>
      </c>
      <c r="AM2413" s="95">
        <v>0.33</v>
      </c>
      <c r="AN2413" s="93">
        <f>IF(V2413=0,"",V2413/(1-AB2413-AM2413))</f>
      </c>
      <c r="AO2413" s="96">
        <v>1.2</v>
      </c>
      <c r="AP2413" s="93">
        <f>IF(BD!AJ2413="","",BD!AJ2413*BD!AO2413)</f>
      </c>
      <c r="AQ2413" s="91">
        <f>BD!AM2413/BD!AK2413-1</f>
        <v>0</v>
      </c>
      <c r="AR2413" s="91">
        <f>IF(BD!AN2413="","",IF(BD!AJ2413="","",BD!AN2413/BD!AJ2413-1))</f>
      </c>
      <c r="AS2413" s="91">
        <f>IF(BD!AN2413="","",IF(BD!AN2413&lt;BD!AL2413,"ABAIXO DA META","DENTRO DA META"))</f>
      </c>
      <c r="AT2413" s="91" t="str">
        <f>IF(BD!AJ2413="","EM ANÁLISE",IF(BD!AP2413&gt;=BD!AN2413,"GO", "NO GO"))</f>
        <v>EM ANÁLISE</v>
      </c>
      <c r="AU2413" s="97">
        <f>IF(AN2413="","",+BD!$AN2413-AJ2413)</f>
      </c>
      <c r="AV2413" s="98"/>
      <c r="AW2413" s="90">
        <f>BD!P2413*BD!AC2413</f>
        <v>0</v>
      </c>
      <c r="AX2413" s="90">
        <f>BD!V2413*BD!AC2413</f>
        <v>0</v>
      </c>
      <c r="AY2413" s="90">
        <f>IF(BD!AN2413="","",BD!AN2413*BD!AC2413)</f>
      </c>
      <c r="AZ2413" s="75" t="s">
        <v>123</v>
      </c>
      <c r="BA2413" s="75"/>
      <c r="BB2413" s="75"/>
      <c r="BC2413" s="75"/>
      <c r="BD2413" s="104"/>
      <c r="BE2413" s="104"/>
      <c r="BF2413" s="101"/>
      <c r="BG2413" s="101"/>
      <c r="BH2413" s="101"/>
      <c r="BI2413" s="101"/>
      <c r="BJ2413" s="101"/>
      <c r="BK2413" s="101"/>
      <c r="BL2413" s="101"/>
      <c r="BM2413" s="101"/>
      <c r="BN2413" s="101"/>
      <c r="BO2413" s="103"/>
      <c r="BP2413" s="101"/>
      <c r="BQ2413" s="101"/>
      <c r="BR2413" s="101"/>
      <c r="BS2413" s="101"/>
      <c r="BT2413" s="101"/>
      <c r="BU2413" s="101"/>
      <c r="BV2413" s="101"/>
      <c r="BW2413" s="101"/>
      <c r="BX2413" s="101"/>
      <c r="BY2413" s="101"/>
      <c r="BZ2413" s="101"/>
      <c r="CA2413" s="101"/>
      <c r="CB2413" s="101"/>
      <c r="CC2413" s="101"/>
      <c r="CD2413" s="101"/>
      <c r="CE2413" s="101"/>
      <c r="CF2413" s="101"/>
      <c r="CG2413" s="37" t="e">
        <f>VLOOKUP(Table_1[[#This Row],[EAN]],'[1]Planilha1'!$E:$R,13,0)</f>
        <v>#N/A</v>
      </c>
      <c r="CI2413" s="188">
        <f>IF(Table_1[[#This Row],[STATUS MERCADO]]="GO",Table_1[[#This Row],[M. BRUTA TOTAL]],0)</f>
        <v>0</v>
      </c>
      <c r="CJ2413" s="188">
        <f>IF(Table_1[[#This Row],[STATUS MERCADO]]="GO",Table_1[[#This Row],[PV UNIT. REALIZADO]]*Table_1[[#This Row],[QUANTIDADE]],0)</f>
        <v>0</v>
      </c>
    </row>
    <row r="2414" ht="15" hidden="1">
      <c r="A2414" s="7"/>
      <c r="B2414" s="84" t="s">
        <v>2735</v>
      </c>
      <c r="C2414" s="75">
        <v>220553</v>
      </c>
      <c r="D2414" s="75"/>
      <c r="E2414" s="85">
        <v>7896006795827</v>
      </c>
      <c r="F2414" s="86" t="s">
        <v>2838</v>
      </c>
      <c r="G2414" s="75" t="s">
        <v>21</v>
      </c>
      <c r="H2414" s="75">
        <v>250</v>
      </c>
      <c r="I2414" s="87" t="s">
        <v>2737</v>
      </c>
      <c r="J2414" s="75" t="s">
        <v>2743</v>
      </c>
      <c r="K2414" s="88" t="s">
        <v>84</v>
      </c>
      <c r="L2414" s="88">
        <v>10</v>
      </c>
      <c r="M2414" s="88">
        <v>0</v>
      </c>
      <c r="N2414" s="75" t="s">
        <v>85</v>
      </c>
      <c r="O2414" s="75"/>
      <c r="P2414" s="106"/>
      <c r="Q2414" s="90">
        <f>(17/100+7.6/100+1.65/100)*P2414</f>
        <v>0</v>
      </c>
      <c r="R2414" s="104"/>
      <c r="S2414" s="104"/>
      <c r="T2414" s="104"/>
      <c r="U2414" s="104"/>
      <c r="V2414" s="90">
        <f>+P2414-Q2414+R2414+S2414+T2414+U2414</f>
        <v>0</v>
      </c>
      <c r="W2414" s="91">
        <f>(1.02/100)</f>
        <v>1.02E-2</v>
      </c>
      <c r="X2414" s="91">
        <v>4.8E-3</v>
      </c>
      <c r="Y2414" s="91">
        <v>0.17</v>
      </c>
      <c r="Z2414" s="91">
        <v>1.65E-2</v>
      </c>
      <c r="AA2414" s="91">
        <v>7.6E-2</v>
      </c>
      <c r="AB2414" s="91">
        <f>SUM(W2414:AA2414)</f>
        <v>0.2775</v>
      </c>
      <c r="AC2414" s="75">
        <v>12</v>
      </c>
      <c r="AD2414" s="92">
        <f>IF(AL2414="","",+AC2414*AL2414)</f>
      </c>
      <c r="AE2414" s="93">
        <f>IF(AL2414="","",+AL2414*AB2414)</f>
      </c>
      <c r="AF2414" s="92">
        <f>IF(AL2414="","",+AL2414-AE2414)</f>
      </c>
      <c r="AG2414" s="93">
        <f>+V2414</f>
        <v>0</v>
      </c>
      <c r="AH2414" s="92">
        <f>IF(AF2414="","",+AF2414-AG2414)</f>
      </c>
      <c r="AI2414" s="92">
        <f>IF(AH2414="","",+AH2414*AC2414)</f>
      </c>
      <c r="AJ2414" s="93"/>
      <c r="AK2414" s="94">
        <v>0.33</v>
      </c>
      <c r="AL2414" s="93">
        <f>IF(V2414=0,"",V2414/(1-AB2414-AK2414))</f>
      </c>
      <c r="AM2414" s="95">
        <v>0.33</v>
      </c>
      <c r="AN2414" s="93">
        <f>IF(V2414=0,"",V2414/(1-AB2414-AM2414))</f>
      </c>
      <c r="AO2414" s="96">
        <v>1.2</v>
      </c>
      <c r="AP2414" s="93">
        <f>IF(BD!AJ2414="","",BD!AJ2414*BD!AO2414)</f>
      </c>
      <c r="AQ2414" s="91">
        <f>BD!AM2414/BD!AK2414-1</f>
        <v>0</v>
      </c>
      <c r="AR2414" s="91">
        <f>IF(BD!AN2414="","",IF(BD!AJ2414="","",BD!AN2414/BD!AJ2414-1))</f>
      </c>
      <c r="AS2414" s="91">
        <f>IF(BD!AN2414="","",IF(BD!AN2414&lt;BD!AL2414,"ABAIXO DA META","DENTRO DA META"))</f>
      </c>
      <c r="AT2414" s="91" t="str">
        <f>IF(BD!AJ2414="","EM ANÁLISE",IF(BD!AP2414&gt;=BD!AN2414,"GO", "NO GO"))</f>
        <v>EM ANÁLISE</v>
      </c>
      <c r="AU2414" s="97">
        <f>IF(AN2414="","",+BD!$AN2414-AJ2414)</f>
      </c>
      <c r="AV2414" s="98"/>
      <c r="AW2414" s="90">
        <f>BD!P2414*BD!AC2414</f>
        <v>0</v>
      </c>
      <c r="AX2414" s="90">
        <f>BD!V2414*BD!AC2414</f>
        <v>0</v>
      </c>
      <c r="AY2414" s="90">
        <f>IF(BD!AN2414="","",BD!AN2414*BD!AC2414)</f>
      </c>
      <c r="AZ2414" s="75" t="s">
        <v>123</v>
      </c>
      <c r="BA2414" s="75"/>
      <c r="BB2414" s="75"/>
      <c r="BC2414" s="75"/>
      <c r="BD2414" s="104"/>
      <c r="BE2414" s="104"/>
      <c r="BF2414" s="101"/>
      <c r="BG2414" s="101"/>
      <c r="BH2414" s="101"/>
      <c r="BI2414" s="101"/>
      <c r="BJ2414" s="101"/>
      <c r="BK2414" s="101"/>
      <c r="BL2414" s="101"/>
      <c r="BM2414" s="101"/>
      <c r="BN2414" s="101"/>
      <c r="BO2414" s="103"/>
      <c r="BP2414" s="101"/>
      <c r="BQ2414" s="101"/>
      <c r="BR2414" s="101"/>
      <c r="BS2414" s="101"/>
      <c r="BT2414" s="101"/>
      <c r="BU2414" s="101"/>
      <c r="BV2414" s="101"/>
      <c r="BW2414" s="101"/>
      <c r="BX2414" s="101"/>
      <c r="BY2414" s="101"/>
      <c r="BZ2414" s="101"/>
      <c r="CA2414" s="101"/>
      <c r="CB2414" s="101"/>
      <c r="CC2414" s="101"/>
      <c r="CD2414" s="101"/>
      <c r="CE2414" s="101"/>
      <c r="CF2414" s="101"/>
      <c r="CG2414" s="37" t="e">
        <f>VLOOKUP(Table_1[[#This Row],[EAN]],'[1]Planilha1'!$E:$R,13,0)</f>
        <v>#N/A</v>
      </c>
      <c r="CI2414" s="188">
        <f>IF(Table_1[[#This Row],[STATUS MERCADO]]="GO",Table_1[[#This Row],[M. BRUTA TOTAL]],0)</f>
        <v>0</v>
      </c>
      <c r="CJ2414" s="188">
        <f>IF(Table_1[[#This Row],[STATUS MERCADO]]="GO",Table_1[[#This Row],[PV UNIT. REALIZADO]]*Table_1[[#This Row],[QUANTIDADE]],0)</f>
        <v>0</v>
      </c>
    </row>
    <row r="2415" ht="15" hidden="1">
      <c r="A2415" s="7"/>
      <c r="B2415" s="84" t="s">
        <v>2735</v>
      </c>
      <c r="C2415" s="75">
        <v>220554</v>
      </c>
      <c r="D2415" s="75"/>
      <c r="E2415" s="85">
        <v>7896006795827</v>
      </c>
      <c r="F2415" s="86" t="s">
        <v>2838</v>
      </c>
      <c r="G2415" s="75" t="s">
        <v>21</v>
      </c>
      <c r="H2415" s="75">
        <v>250</v>
      </c>
      <c r="I2415" s="87" t="s">
        <v>2737</v>
      </c>
      <c r="J2415" s="75" t="s">
        <v>2743</v>
      </c>
      <c r="K2415" s="88" t="s">
        <v>84</v>
      </c>
      <c r="L2415" s="88">
        <v>30</v>
      </c>
      <c r="M2415" s="88">
        <v>0</v>
      </c>
      <c r="N2415" s="75" t="s">
        <v>85</v>
      </c>
      <c r="O2415" s="75"/>
      <c r="P2415" s="106"/>
      <c r="Q2415" s="90">
        <f>(17/100+7.6/100+1.65/100)*P2415</f>
        <v>0</v>
      </c>
      <c r="R2415" s="104"/>
      <c r="S2415" s="104"/>
      <c r="T2415" s="104"/>
      <c r="U2415" s="104"/>
      <c r="V2415" s="90">
        <f>+P2415-Q2415+R2415+S2415+T2415+U2415</f>
        <v>0</v>
      </c>
      <c r="W2415" s="91">
        <f>(1.02/100)</f>
        <v>1.02E-2</v>
      </c>
      <c r="X2415" s="91">
        <v>4.8E-3</v>
      </c>
      <c r="Y2415" s="91">
        <v>0.17</v>
      </c>
      <c r="Z2415" s="91">
        <v>1.65E-2</v>
      </c>
      <c r="AA2415" s="91">
        <v>7.6E-2</v>
      </c>
      <c r="AB2415" s="91">
        <f>SUM(W2415:AA2415)</f>
        <v>0.2775</v>
      </c>
      <c r="AC2415" s="75">
        <v>12</v>
      </c>
      <c r="AD2415" s="92">
        <f>IF(AL2415="","",+AC2415*AL2415)</f>
      </c>
      <c r="AE2415" s="93">
        <f>IF(AL2415="","",+AL2415*AB2415)</f>
      </c>
      <c r="AF2415" s="92">
        <f>IF(AL2415="","",+AL2415-AE2415)</f>
      </c>
      <c r="AG2415" s="93">
        <f>+V2415</f>
        <v>0</v>
      </c>
      <c r="AH2415" s="92">
        <f>IF(AF2415="","",+AF2415-AG2415)</f>
      </c>
      <c r="AI2415" s="92">
        <f>IF(AH2415="","",+AH2415*AC2415)</f>
      </c>
      <c r="AJ2415" s="93"/>
      <c r="AK2415" s="94">
        <v>0.33</v>
      </c>
      <c r="AL2415" s="93">
        <f>IF(V2415=0,"",V2415/(1-AB2415-AK2415))</f>
      </c>
      <c r="AM2415" s="95">
        <v>0.33</v>
      </c>
      <c r="AN2415" s="93">
        <f>IF(V2415=0,"",V2415/(1-AB2415-AM2415))</f>
      </c>
      <c r="AO2415" s="96">
        <v>1.2</v>
      </c>
      <c r="AP2415" s="93">
        <f>IF(BD!AJ2415="","",BD!AJ2415*BD!AO2415)</f>
      </c>
      <c r="AQ2415" s="91">
        <f>BD!AM2415/BD!AK2415-1</f>
        <v>0</v>
      </c>
      <c r="AR2415" s="91">
        <f>IF(BD!AN2415="","",IF(BD!AJ2415="","",BD!AN2415/BD!AJ2415-1))</f>
      </c>
      <c r="AS2415" s="91">
        <f>IF(BD!AN2415="","",IF(BD!AN2415&lt;BD!AL2415,"ABAIXO DA META","DENTRO DA META"))</f>
      </c>
      <c r="AT2415" s="91" t="str">
        <f>IF(BD!AJ2415="","EM ANÁLISE",IF(BD!AP2415&gt;=BD!AN2415,"GO", "NO GO"))</f>
        <v>EM ANÁLISE</v>
      </c>
      <c r="AU2415" s="97">
        <f>IF(AN2415="","",+BD!$AN2415-AJ2415)</f>
      </c>
      <c r="AV2415" s="98"/>
      <c r="AW2415" s="90">
        <f>BD!P2415*BD!AC2415</f>
        <v>0</v>
      </c>
      <c r="AX2415" s="90">
        <f>BD!V2415*BD!AC2415</f>
        <v>0</v>
      </c>
      <c r="AY2415" s="90">
        <f>IF(BD!AN2415="","",BD!AN2415*BD!AC2415)</f>
      </c>
      <c r="AZ2415" s="75" t="s">
        <v>123</v>
      </c>
      <c r="BA2415" s="75"/>
      <c r="BB2415" s="75"/>
      <c r="BC2415" s="75"/>
      <c r="BD2415" s="104"/>
      <c r="BE2415" s="104"/>
      <c r="BF2415" s="101"/>
      <c r="BG2415" s="101"/>
      <c r="BH2415" s="101"/>
      <c r="BI2415" s="101"/>
      <c r="BJ2415" s="101"/>
      <c r="BK2415" s="101"/>
      <c r="BL2415" s="101"/>
      <c r="BM2415" s="101"/>
      <c r="BN2415" s="101"/>
      <c r="BO2415" s="103"/>
      <c r="BP2415" s="101"/>
      <c r="BQ2415" s="101"/>
      <c r="BR2415" s="101"/>
      <c r="BS2415" s="101"/>
      <c r="BT2415" s="101"/>
      <c r="BU2415" s="101"/>
      <c r="BV2415" s="101"/>
      <c r="BW2415" s="101"/>
      <c r="BX2415" s="101"/>
      <c r="BY2415" s="101"/>
      <c r="BZ2415" s="101"/>
      <c r="CA2415" s="101"/>
      <c r="CB2415" s="101"/>
      <c r="CC2415" s="101"/>
      <c r="CD2415" s="101"/>
      <c r="CE2415" s="101"/>
      <c r="CF2415" s="101"/>
      <c r="CG2415" s="37" t="e">
        <f>VLOOKUP(Table_1[[#This Row],[EAN]],'[1]Planilha1'!$E:$R,13,0)</f>
        <v>#N/A</v>
      </c>
      <c r="CI2415" s="188">
        <f>IF(Table_1[[#This Row],[STATUS MERCADO]]="GO",Table_1[[#This Row],[M. BRUTA TOTAL]],0)</f>
        <v>0</v>
      </c>
      <c r="CJ2415" s="188">
        <f>IF(Table_1[[#This Row],[STATUS MERCADO]]="GO",Table_1[[#This Row],[PV UNIT. REALIZADO]]*Table_1[[#This Row],[QUANTIDADE]],0)</f>
        <v>0</v>
      </c>
    </row>
    <row r="2416" ht="15" hidden="1">
      <c r="A2416" s="7"/>
      <c r="B2416" s="84" t="s">
        <v>2735</v>
      </c>
      <c r="C2416" s="75">
        <v>220555</v>
      </c>
      <c r="D2416" s="75"/>
      <c r="E2416" s="85">
        <v>7896006795858</v>
      </c>
      <c r="F2416" s="86" t="s">
        <v>2839</v>
      </c>
      <c r="G2416" s="75" t="s">
        <v>21</v>
      </c>
      <c r="H2416" s="75">
        <v>250</v>
      </c>
      <c r="I2416" s="87" t="s">
        <v>2737</v>
      </c>
      <c r="J2416" s="75" t="s">
        <v>2743</v>
      </c>
      <c r="K2416" s="88" t="s">
        <v>84</v>
      </c>
      <c r="L2416" s="88">
        <v>6</v>
      </c>
      <c r="M2416" s="88">
        <v>0</v>
      </c>
      <c r="N2416" s="75" t="s">
        <v>85</v>
      </c>
      <c r="O2416" s="75"/>
      <c r="P2416" s="106"/>
      <c r="Q2416" s="90">
        <f>(17/100+7.6/100+1.65/100)*P2416</f>
        <v>0</v>
      </c>
      <c r="R2416" s="104"/>
      <c r="S2416" s="104"/>
      <c r="T2416" s="104"/>
      <c r="U2416" s="104"/>
      <c r="V2416" s="90">
        <f>+P2416-Q2416+R2416+S2416+T2416+U2416</f>
        <v>0</v>
      </c>
      <c r="W2416" s="91">
        <f>(1.02/100)</f>
        <v>1.02E-2</v>
      </c>
      <c r="X2416" s="91">
        <v>4.8E-3</v>
      </c>
      <c r="Y2416" s="91">
        <v>0.17</v>
      </c>
      <c r="Z2416" s="91">
        <v>1.65E-2</v>
      </c>
      <c r="AA2416" s="91">
        <v>7.6E-2</v>
      </c>
      <c r="AB2416" s="91">
        <f>SUM(W2416:AA2416)</f>
        <v>0.2775</v>
      </c>
      <c r="AC2416" s="75">
        <v>12</v>
      </c>
      <c r="AD2416" s="92">
        <f>IF(AL2416="","",+AC2416*AL2416)</f>
      </c>
      <c r="AE2416" s="93">
        <f>IF(AL2416="","",+AL2416*AB2416)</f>
      </c>
      <c r="AF2416" s="92">
        <f>IF(AL2416="","",+AL2416-AE2416)</f>
      </c>
      <c r="AG2416" s="93">
        <f>+V2416</f>
        <v>0</v>
      </c>
      <c r="AH2416" s="92">
        <f>IF(AF2416="","",+AF2416-AG2416)</f>
      </c>
      <c r="AI2416" s="92">
        <f>IF(AH2416="","",+AH2416*AC2416)</f>
      </c>
      <c r="AJ2416" s="93"/>
      <c r="AK2416" s="94">
        <v>0.33</v>
      </c>
      <c r="AL2416" s="93">
        <f>IF(V2416=0,"",V2416/(1-AB2416-AK2416))</f>
      </c>
      <c r="AM2416" s="95">
        <v>0.33</v>
      </c>
      <c r="AN2416" s="93">
        <f>IF(V2416=0,"",V2416/(1-AB2416-AM2416))</f>
      </c>
      <c r="AO2416" s="96">
        <v>1.2</v>
      </c>
      <c r="AP2416" s="93">
        <f>IF(BD!AJ2416="","",BD!AJ2416*BD!AO2416)</f>
      </c>
      <c r="AQ2416" s="91">
        <f>BD!AM2416/BD!AK2416-1</f>
        <v>0</v>
      </c>
      <c r="AR2416" s="91">
        <f>IF(BD!AN2416="","",IF(BD!AJ2416="","",BD!AN2416/BD!AJ2416-1))</f>
      </c>
      <c r="AS2416" s="91">
        <f>IF(BD!AN2416="","",IF(BD!AN2416&lt;BD!AL2416,"ABAIXO DA META","DENTRO DA META"))</f>
      </c>
      <c r="AT2416" s="91" t="str">
        <f>IF(BD!AJ2416="","EM ANÁLISE",IF(BD!AP2416&gt;=BD!AN2416,"GO", "NO GO"))</f>
        <v>EM ANÁLISE</v>
      </c>
      <c r="AU2416" s="97">
        <f>IF(AN2416="","",+BD!$AN2416-AJ2416)</f>
      </c>
      <c r="AV2416" s="98"/>
      <c r="AW2416" s="90">
        <f>BD!P2416*BD!AC2416</f>
        <v>0</v>
      </c>
      <c r="AX2416" s="90">
        <f>BD!V2416*BD!AC2416</f>
        <v>0</v>
      </c>
      <c r="AY2416" s="90">
        <f>IF(BD!AN2416="","",BD!AN2416*BD!AC2416)</f>
      </c>
      <c r="AZ2416" s="75" t="s">
        <v>123</v>
      </c>
      <c r="BA2416" s="75"/>
      <c r="BB2416" s="75"/>
      <c r="BC2416" s="75"/>
      <c r="BD2416" s="104"/>
      <c r="BE2416" s="104"/>
      <c r="BF2416" s="101"/>
      <c r="BG2416" s="101"/>
      <c r="BH2416" s="101"/>
      <c r="BI2416" s="101"/>
      <c r="BJ2416" s="101"/>
      <c r="BK2416" s="101"/>
      <c r="BL2416" s="101"/>
      <c r="BM2416" s="101"/>
      <c r="BN2416" s="101"/>
      <c r="BO2416" s="103"/>
      <c r="BP2416" s="101"/>
      <c r="BQ2416" s="101"/>
      <c r="BR2416" s="101"/>
      <c r="BS2416" s="101"/>
      <c r="BT2416" s="101"/>
      <c r="BU2416" s="101"/>
      <c r="BV2416" s="101"/>
      <c r="BW2416" s="101"/>
      <c r="BX2416" s="101"/>
      <c r="BY2416" s="101"/>
      <c r="BZ2416" s="101"/>
      <c r="CA2416" s="101"/>
      <c r="CB2416" s="101"/>
      <c r="CC2416" s="101"/>
      <c r="CD2416" s="101"/>
      <c r="CE2416" s="101"/>
      <c r="CF2416" s="101"/>
      <c r="CG2416" s="37" t="e">
        <f>VLOOKUP(Table_1[[#This Row],[EAN]],'[1]Planilha1'!$E:$R,13,0)</f>
        <v>#N/A</v>
      </c>
      <c r="CI2416" s="188">
        <f>IF(Table_1[[#This Row],[STATUS MERCADO]]="GO",Table_1[[#This Row],[M. BRUTA TOTAL]],0)</f>
        <v>0</v>
      </c>
      <c r="CJ2416" s="188">
        <f>IF(Table_1[[#This Row],[STATUS MERCADO]]="GO",Table_1[[#This Row],[PV UNIT. REALIZADO]]*Table_1[[#This Row],[QUANTIDADE]],0)</f>
        <v>0</v>
      </c>
    </row>
    <row r="2417" ht="15" hidden="1">
      <c r="A2417" s="7"/>
      <c r="B2417" s="84" t="s">
        <v>2735</v>
      </c>
      <c r="C2417" s="75">
        <v>220556</v>
      </c>
      <c r="D2417" s="75"/>
      <c r="E2417" s="85">
        <v>7896079451514</v>
      </c>
      <c r="F2417" s="86" t="s">
        <v>2840</v>
      </c>
      <c r="G2417" s="75" t="s">
        <v>21</v>
      </c>
      <c r="H2417" s="75">
        <v>1410</v>
      </c>
      <c r="I2417" s="87" t="s">
        <v>2749</v>
      </c>
      <c r="J2417" s="75" t="s">
        <v>2750</v>
      </c>
      <c r="K2417" s="88" t="s">
        <v>84</v>
      </c>
      <c r="L2417" s="88">
        <v>30</v>
      </c>
      <c r="M2417" s="88">
        <v>0</v>
      </c>
      <c r="N2417" s="75" t="s">
        <v>85</v>
      </c>
      <c r="O2417" s="75"/>
      <c r="P2417" s="106"/>
      <c r="Q2417" s="90">
        <f>(17/100+7.6/100+1.65/100)*P2417</f>
        <v>0</v>
      </c>
      <c r="R2417" s="104"/>
      <c r="S2417" s="104"/>
      <c r="T2417" s="104"/>
      <c r="U2417" s="104"/>
      <c r="V2417" s="90">
        <f>+P2417-Q2417+R2417+S2417+T2417+U2417</f>
        <v>0</v>
      </c>
      <c r="W2417" s="91">
        <f>(1.02/100)</f>
        <v>1.02E-2</v>
      </c>
      <c r="X2417" s="91">
        <v>4.8E-3</v>
      </c>
      <c r="Y2417" s="91">
        <v>0.17</v>
      </c>
      <c r="Z2417" s="91">
        <v>1.65E-2</v>
      </c>
      <c r="AA2417" s="91">
        <v>7.6E-2</v>
      </c>
      <c r="AB2417" s="91">
        <f>SUM(W2417:AA2417)</f>
        <v>0.2775</v>
      </c>
      <c r="AC2417" s="75">
        <v>12</v>
      </c>
      <c r="AD2417" s="92">
        <f>IF(AL2417="","",+AC2417*AL2417)</f>
      </c>
      <c r="AE2417" s="93">
        <f>IF(AL2417="","",+AL2417*AB2417)</f>
      </c>
      <c r="AF2417" s="92">
        <f>IF(AL2417="","",+AL2417-AE2417)</f>
      </c>
      <c r="AG2417" s="93">
        <f>+V2417</f>
        <v>0</v>
      </c>
      <c r="AH2417" s="92">
        <f>IF(AF2417="","",+AF2417-AG2417)</f>
      </c>
      <c r="AI2417" s="92">
        <f>IF(AH2417="","",+AH2417*AC2417)</f>
      </c>
      <c r="AJ2417" s="93"/>
      <c r="AK2417" s="94">
        <v>0.33</v>
      </c>
      <c r="AL2417" s="93">
        <f>IF(V2417=0,"",V2417/(1-AB2417-AK2417))</f>
      </c>
      <c r="AM2417" s="95">
        <v>0.33</v>
      </c>
      <c r="AN2417" s="93">
        <f>IF(V2417=0,"",V2417/(1-AB2417-AM2417))</f>
      </c>
      <c r="AO2417" s="96">
        <v>1.2</v>
      </c>
      <c r="AP2417" s="93">
        <f>IF(BD!AJ2417="","",BD!AJ2417*BD!AO2417)</f>
      </c>
      <c r="AQ2417" s="91">
        <f>BD!AM2417/BD!AK2417-1</f>
        <v>0</v>
      </c>
      <c r="AR2417" s="91">
        <f>IF(BD!AN2417="","",IF(BD!AJ2417="","",BD!AN2417/BD!AJ2417-1))</f>
      </c>
      <c r="AS2417" s="91">
        <f>IF(BD!AN2417="","",IF(BD!AN2417&lt;BD!AL2417,"ABAIXO DA META","DENTRO DA META"))</f>
      </c>
      <c r="AT2417" s="91" t="str">
        <f>IF(BD!AJ2417="","EM ANÁLISE",IF(BD!AP2417&gt;=BD!AN2417,"GO", "NO GO"))</f>
        <v>EM ANÁLISE</v>
      </c>
      <c r="AU2417" s="97">
        <f>IF(AN2417="","",+BD!$AN2417-AJ2417)</f>
      </c>
      <c r="AV2417" s="98"/>
      <c r="AW2417" s="90">
        <f>BD!P2417*BD!AC2417</f>
        <v>0</v>
      </c>
      <c r="AX2417" s="90">
        <f>BD!V2417*BD!AC2417</f>
        <v>0</v>
      </c>
      <c r="AY2417" s="90">
        <f>IF(BD!AN2417="","",BD!AN2417*BD!AC2417)</f>
      </c>
      <c r="AZ2417" s="75" t="s">
        <v>123</v>
      </c>
      <c r="BA2417" s="75"/>
      <c r="BB2417" s="75"/>
      <c r="BC2417" s="75"/>
      <c r="BD2417" s="104"/>
      <c r="BE2417" s="104"/>
      <c r="BF2417" s="101"/>
      <c r="BG2417" s="101"/>
      <c r="BH2417" s="101"/>
      <c r="BI2417" s="101"/>
      <c r="BJ2417" s="101"/>
      <c r="BK2417" s="101"/>
      <c r="BL2417" s="101"/>
      <c r="BM2417" s="101"/>
      <c r="BN2417" s="101"/>
      <c r="BO2417" s="103"/>
      <c r="BP2417" s="101"/>
      <c r="BQ2417" s="101"/>
      <c r="BR2417" s="101"/>
      <c r="BS2417" s="101"/>
      <c r="BT2417" s="101"/>
      <c r="BU2417" s="101"/>
      <c r="BV2417" s="101"/>
      <c r="BW2417" s="101"/>
      <c r="BX2417" s="101"/>
      <c r="BY2417" s="101"/>
      <c r="BZ2417" s="101"/>
      <c r="CA2417" s="101"/>
      <c r="CB2417" s="101"/>
      <c r="CC2417" s="101"/>
      <c r="CD2417" s="101"/>
      <c r="CE2417" s="101"/>
      <c r="CF2417" s="101"/>
      <c r="CG2417" s="37" t="e">
        <f>VLOOKUP(Table_1[[#This Row],[EAN]],'[1]Planilha1'!$E:$R,13,0)</f>
        <v>#N/A</v>
      </c>
      <c r="CI2417" s="188">
        <f>IF(Table_1[[#This Row],[STATUS MERCADO]]="GO",Table_1[[#This Row],[M. BRUTA TOTAL]],0)</f>
        <v>0</v>
      </c>
      <c r="CJ2417" s="188">
        <f>IF(Table_1[[#This Row],[STATUS MERCADO]]="GO",Table_1[[#This Row],[PV UNIT. REALIZADO]]*Table_1[[#This Row],[QUANTIDADE]],0)</f>
        <v>0</v>
      </c>
    </row>
    <row r="2418" ht="15" hidden="1">
      <c r="A2418" s="7"/>
      <c r="B2418" s="84" t="s">
        <v>2735</v>
      </c>
      <c r="C2418" s="75">
        <v>220557</v>
      </c>
      <c r="D2418" s="75"/>
      <c r="E2418" s="85">
        <v>7896079461513</v>
      </c>
      <c r="F2418" s="86" t="s">
        <v>2841</v>
      </c>
      <c r="G2418" s="75" t="s">
        <v>21</v>
      </c>
      <c r="H2418" s="75">
        <v>1410</v>
      </c>
      <c r="I2418" s="87" t="s">
        <v>2749</v>
      </c>
      <c r="J2418" s="75" t="s">
        <v>2752</v>
      </c>
      <c r="K2418" s="88" t="s">
        <v>84</v>
      </c>
      <c r="L2418" s="88">
        <v>10</v>
      </c>
      <c r="M2418" s="88">
        <v>0</v>
      </c>
      <c r="N2418" s="75" t="s">
        <v>85</v>
      </c>
      <c r="O2418" s="75"/>
      <c r="P2418" s="106"/>
      <c r="Q2418" s="90">
        <f>(17/100+7.6/100+1.65/100)*P2418</f>
        <v>0</v>
      </c>
      <c r="R2418" s="104"/>
      <c r="S2418" s="104"/>
      <c r="T2418" s="104"/>
      <c r="U2418" s="104"/>
      <c r="V2418" s="90">
        <f>+P2418-Q2418+R2418+S2418+T2418+U2418</f>
        <v>0</v>
      </c>
      <c r="W2418" s="91">
        <f>(1.02/100)</f>
        <v>1.02E-2</v>
      </c>
      <c r="X2418" s="91">
        <v>4.8E-3</v>
      </c>
      <c r="Y2418" s="91">
        <v>0.17</v>
      </c>
      <c r="Z2418" s="91">
        <v>1.65E-2</v>
      </c>
      <c r="AA2418" s="91">
        <v>7.6E-2</v>
      </c>
      <c r="AB2418" s="91">
        <f>SUM(W2418:AA2418)</f>
        <v>0.2775</v>
      </c>
      <c r="AC2418" s="75">
        <v>12</v>
      </c>
      <c r="AD2418" s="92">
        <f>IF(AL2418="","",+AC2418*AL2418)</f>
      </c>
      <c r="AE2418" s="93">
        <f>IF(AL2418="","",+AL2418*AB2418)</f>
      </c>
      <c r="AF2418" s="92">
        <f>IF(AL2418="","",+AL2418-AE2418)</f>
      </c>
      <c r="AG2418" s="93">
        <f>+V2418</f>
        <v>0</v>
      </c>
      <c r="AH2418" s="92">
        <f>IF(AF2418="","",+AF2418-AG2418)</f>
      </c>
      <c r="AI2418" s="92">
        <f>IF(AH2418="","",+AH2418*AC2418)</f>
      </c>
      <c r="AJ2418" s="93"/>
      <c r="AK2418" s="94">
        <v>0.33</v>
      </c>
      <c r="AL2418" s="93">
        <f>IF(V2418=0,"",V2418/(1-AB2418-AK2418))</f>
      </c>
      <c r="AM2418" s="95">
        <v>0.33</v>
      </c>
      <c r="AN2418" s="93">
        <f>IF(V2418=0,"",V2418/(1-AB2418-AM2418))</f>
      </c>
      <c r="AO2418" s="96">
        <v>1.2</v>
      </c>
      <c r="AP2418" s="93">
        <f>IF(BD!AJ2418="","",BD!AJ2418*BD!AO2418)</f>
      </c>
      <c r="AQ2418" s="91">
        <f>BD!AM2418/BD!AK2418-1</f>
        <v>0</v>
      </c>
      <c r="AR2418" s="91">
        <f>IF(BD!AN2418="","",IF(BD!AJ2418="","",BD!AN2418/BD!AJ2418-1))</f>
      </c>
      <c r="AS2418" s="91">
        <f>IF(BD!AN2418="","",IF(BD!AN2418&lt;BD!AL2418,"ABAIXO DA META","DENTRO DA META"))</f>
      </c>
      <c r="AT2418" s="91" t="str">
        <f>IF(BD!AJ2418="","EM ANÁLISE",IF(BD!AP2418&gt;=BD!AN2418,"GO", "NO GO"))</f>
        <v>EM ANÁLISE</v>
      </c>
      <c r="AU2418" s="97">
        <f>IF(AN2418="","",+BD!$AN2418-AJ2418)</f>
      </c>
      <c r="AV2418" s="98"/>
      <c r="AW2418" s="90">
        <f>BD!P2418*BD!AC2418</f>
        <v>0</v>
      </c>
      <c r="AX2418" s="90">
        <f>BD!V2418*BD!AC2418</f>
        <v>0</v>
      </c>
      <c r="AY2418" s="90">
        <f>IF(BD!AN2418="","",BD!AN2418*BD!AC2418)</f>
      </c>
      <c r="AZ2418" s="75" t="s">
        <v>123</v>
      </c>
      <c r="BA2418" s="75"/>
      <c r="BB2418" s="75"/>
      <c r="BC2418" s="75"/>
      <c r="BD2418" s="104"/>
      <c r="BE2418" s="104"/>
      <c r="BF2418" s="101"/>
      <c r="BG2418" s="101"/>
      <c r="BH2418" s="101"/>
      <c r="BI2418" s="101"/>
      <c r="BJ2418" s="101"/>
      <c r="BK2418" s="101"/>
      <c r="BL2418" s="101"/>
      <c r="BM2418" s="101"/>
      <c r="BN2418" s="101"/>
      <c r="BO2418" s="103"/>
      <c r="BP2418" s="101"/>
      <c r="BQ2418" s="101"/>
      <c r="BR2418" s="101"/>
      <c r="BS2418" s="101"/>
      <c r="BT2418" s="101"/>
      <c r="BU2418" s="101"/>
      <c r="BV2418" s="101"/>
      <c r="BW2418" s="101"/>
      <c r="BX2418" s="101"/>
      <c r="BY2418" s="101"/>
      <c r="BZ2418" s="101"/>
      <c r="CA2418" s="101"/>
      <c r="CB2418" s="101"/>
      <c r="CC2418" s="101"/>
      <c r="CD2418" s="101"/>
      <c r="CE2418" s="101"/>
      <c r="CF2418" s="101"/>
      <c r="CG2418" s="37" t="e">
        <f>VLOOKUP(Table_1[[#This Row],[EAN]],'[1]Planilha1'!$E:$R,13,0)</f>
        <v>#N/A</v>
      </c>
      <c r="CI2418" s="188">
        <f>IF(Table_1[[#This Row],[STATUS MERCADO]]="GO",Table_1[[#This Row],[M. BRUTA TOTAL]],0)</f>
        <v>0</v>
      </c>
      <c r="CJ2418" s="188">
        <f>IF(Table_1[[#This Row],[STATUS MERCADO]]="GO",Table_1[[#This Row],[PV UNIT. REALIZADO]]*Table_1[[#This Row],[QUANTIDADE]],0)</f>
        <v>0</v>
      </c>
    </row>
    <row r="2419" ht="15" hidden="1">
      <c r="A2419" s="7"/>
      <c r="B2419" s="84" t="s">
        <v>2735</v>
      </c>
      <c r="C2419" s="75">
        <v>220558</v>
      </c>
      <c r="D2419" s="75"/>
      <c r="E2419" s="85">
        <v>7896079461513</v>
      </c>
      <c r="F2419" s="86" t="s">
        <v>2841</v>
      </c>
      <c r="G2419" s="75" t="s">
        <v>21</v>
      </c>
      <c r="H2419" s="75">
        <v>1410</v>
      </c>
      <c r="I2419" s="87" t="s">
        <v>2749</v>
      </c>
      <c r="J2419" s="75" t="s">
        <v>2752</v>
      </c>
      <c r="K2419" s="88" t="s">
        <v>84</v>
      </c>
      <c r="L2419" s="88">
        <v>30</v>
      </c>
      <c r="M2419" s="88">
        <v>0</v>
      </c>
      <c r="N2419" s="75" t="s">
        <v>85</v>
      </c>
      <c r="O2419" s="75"/>
      <c r="P2419" s="106"/>
      <c r="Q2419" s="90">
        <f>(17/100+7.6/100+1.65/100)*P2419</f>
        <v>0</v>
      </c>
      <c r="R2419" s="104"/>
      <c r="S2419" s="104"/>
      <c r="T2419" s="104"/>
      <c r="U2419" s="104"/>
      <c r="V2419" s="90">
        <f>+P2419-Q2419+R2419+S2419+T2419+U2419</f>
        <v>0</v>
      </c>
      <c r="W2419" s="91">
        <f>(1.02/100)</f>
        <v>1.02E-2</v>
      </c>
      <c r="X2419" s="91">
        <v>4.8E-3</v>
      </c>
      <c r="Y2419" s="91">
        <v>0.17</v>
      </c>
      <c r="Z2419" s="91">
        <v>1.65E-2</v>
      </c>
      <c r="AA2419" s="91">
        <v>7.6E-2</v>
      </c>
      <c r="AB2419" s="91">
        <f>SUM(W2419:AA2419)</f>
        <v>0.2775</v>
      </c>
      <c r="AC2419" s="75">
        <v>12</v>
      </c>
      <c r="AD2419" s="92">
        <f>IF(AL2419="","",+AC2419*AL2419)</f>
      </c>
      <c r="AE2419" s="93">
        <f>IF(AL2419="","",+AL2419*AB2419)</f>
      </c>
      <c r="AF2419" s="92">
        <f>IF(AL2419="","",+AL2419-AE2419)</f>
      </c>
      <c r="AG2419" s="93">
        <f>+V2419</f>
        <v>0</v>
      </c>
      <c r="AH2419" s="92">
        <f>IF(AF2419="","",+AF2419-AG2419)</f>
      </c>
      <c r="AI2419" s="92">
        <f>IF(AH2419="","",+AH2419*AC2419)</f>
      </c>
      <c r="AJ2419" s="93"/>
      <c r="AK2419" s="94">
        <v>0.33</v>
      </c>
      <c r="AL2419" s="93">
        <f>IF(V2419=0,"",V2419/(1-AB2419-AK2419))</f>
      </c>
      <c r="AM2419" s="95">
        <v>0.33</v>
      </c>
      <c r="AN2419" s="93">
        <f>IF(V2419=0,"",V2419/(1-AB2419-AM2419))</f>
      </c>
      <c r="AO2419" s="96">
        <v>1.2</v>
      </c>
      <c r="AP2419" s="93">
        <f>IF(BD!AJ2419="","",BD!AJ2419*BD!AO2419)</f>
      </c>
      <c r="AQ2419" s="91">
        <f>BD!AM2419/BD!AK2419-1</f>
        <v>0</v>
      </c>
      <c r="AR2419" s="91">
        <f>IF(BD!AN2419="","",IF(BD!AJ2419="","",BD!AN2419/BD!AJ2419-1))</f>
      </c>
      <c r="AS2419" s="91">
        <f>IF(BD!AN2419="","",IF(BD!AN2419&lt;BD!AL2419,"ABAIXO DA META","DENTRO DA META"))</f>
      </c>
      <c r="AT2419" s="91" t="str">
        <f>IF(BD!AJ2419="","EM ANÁLISE",IF(BD!AP2419&gt;=BD!AN2419,"GO", "NO GO"))</f>
        <v>EM ANÁLISE</v>
      </c>
      <c r="AU2419" s="97">
        <f>IF(AN2419="","",+BD!$AN2419-AJ2419)</f>
      </c>
      <c r="AV2419" s="98"/>
      <c r="AW2419" s="90">
        <f>BD!P2419*BD!AC2419</f>
        <v>0</v>
      </c>
      <c r="AX2419" s="90">
        <f>BD!V2419*BD!AC2419</f>
        <v>0</v>
      </c>
      <c r="AY2419" s="90">
        <f>IF(BD!AN2419="","",BD!AN2419*BD!AC2419)</f>
      </c>
      <c r="AZ2419" s="75" t="s">
        <v>123</v>
      </c>
      <c r="BA2419" s="75"/>
      <c r="BB2419" s="75"/>
      <c r="BC2419" s="75"/>
      <c r="BD2419" s="104"/>
      <c r="BE2419" s="104"/>
      <c r="BF2419" s="101"/>
      <c r="BG2419" s="101"/>
      <c r="BH2419" s="101"/>
      <c r="BI2419" s="101"/>
      <c r="BJ2419" s="101"/>
      <c r="BK2419" s="101"/>
      <c r="BL2419" s="101"/>
      <c r="BM2419" s="101"/>
      <c r="BN2419" s="101"/>
      <c r="BO2419" s="103"/>
      <c r="BP2419" s="101"/>
      <c r="BQ2419" s="101"/>
      <c r="BR2419" s="101"/>
      <c r="BS2419" s="101"/>
      <c r="BT2419" s="101"/>
      <c r="BU2419" s="101"/>
      <c r="BV2419" s="101"/>
      <c r="BW2419" s="101"/>
      <c r="BX2419" s="101"/>
      <c r="BY2419" s="101"/>
      <c r="BZ2419" s="101"/>
      <c r="CA2419" s="101"/>
      <c r="CB2419" s="101"/>
      <c r="CC2419" s="101"/>
      <c r="CD2419" s="101"/>
      <c r="CE2419" s="101"/>
      <c r="CF2419" s="101"/>
      <c r="CG2419" s="37" t="e">
        <f>VLOOKUP(Table_1[[#This Row],[EAN]],'[1]Planilha1'!$E:$R,13,0)</f>
        <v>#N/A</v>
      </c>
      <c r="CI2419" s="188">
        <f>IF(Table_1[[#This Row],[STATUS MERCADO]]="GO",Table_1[[#This Row],[M. BRUTA TOTAL]],0)</f>
        <v>0</v>
      </c>
      <c r="CJ2419" s="188">
        <f>IF(Table_1[[#This Row],[STATUS MERCADO]]="GO",Table_1[[#This Row],[PV UNIT. REALIZADO]]*Table_1[[#This Row],[QUANTIDADE]],0)</f>
        <v>0</v>
      </c>
    </row>
    <row r="2420" ht="15" hidden="1">
      <c r="A2420" s="7"/>
      <c r="B2420" s="84" t="s">
        <v>2735</v>
      </c>
      <c r="C2420" s="75">
        <v>220559</v>
      </c>
      <c r="D2420" s="75"/>
      <c r="E2420" s="85">
        <v>7896332007359</v>
      </c>
      <c r="F2420" s="86" t="s">
        <v>2842</v>
      </c>
      <c r="G2420" s="75" t="s">
        <v>21</v>
      </c>
      <c r="H2420" s="75">
        <v>1410</v>
      </c>
      <c r="I2420" s="87" t="s">
        <v>2749</v>
      </c>
      <c r="J2420" s="75" t="s">
        <v>2752</v>
      </c>
      <c r="K2420" s="88" t="s">
        <v>84</v>
      </c>
      <c r="L2420" s="88">
        <v>10</v>
      </c>
      <c r="M2420" s="88">
        <v>0</v>
      </c>
      <c r="N2420" s="75" t="s">
        <v>85</v>
      </c>
      <c r="O2420" s="75"/>
      <c r="P2420" s="106"/>
      <c r="Q2420" s="90">
        <f>(17/100+7.6/100+1.65/100)*P2420</f>
        <v>0</v>
      </c>
      <c r="R2420" s="104"/>
      <c r="S2420" s="104"/>
      <c r="T2420" s="104"/>
      <c r="U2420" s="104"/>
      <c r="V2420" s="90">
        <f>+P2420-Q2420+R2420+S2420+T2420+U2420</f>
        <v>0</v>
      </c>
      <c r="W2420" s="91">
        <f>(1.02/100)</f>
        <v>1.02E-2</v>
      </c>
      <c r="X2420" s="91">
        <v>4.8E-3</v>
      </c>
      <c r="Y2420" s="91">
        <v>0.17</v>
      </c>
      <c r="Z2420" s="91">
        <v>1.65E-2</v>
      </c>
      <c r="AA2420" s="91">
        <v>7.6E-2</v>
      </c>
      <c r="AB2420" s="91">
        <f>SUM(W2420:AA2420)</f>
        <v>0.2775</v>
      </c>
      <c r="AC2420" s="75">
        <v>12</v>
      </c>
      <c r="AD2420" s="92">
        <f>IF(AL2420="","",+AC2420*AL2420)</f>
      </c>
      <c r="AE2420" s="93">
        <f>IF(AL2420="","",+AL2420*AB2420)</f>
      </c>
      <c r="AF2420" s="92">
        <f>IF(AL2420="","",+AL2420-AE2420)</f>
      </c>
      <c r="AG2420" s="93">
        <f>+V2420</f>
        <v>0</v>
      </c>
      <c r="AH2420" s="92">
        <f>IF(AF2420="","",+AF2420-AG2420)</f>
      </c>
      <c r="AI2420" s="92">
        <f>IF(AH2420="","",+AH2420*AC2420)</f>
      </c>
      <c r="AJ2420" s="93"/>
      <c r="AK2420" s="94">
        <v>0.33</v>
      </c>
      <c r="AL2420" s="93">
        <f>IF(V2420=0,"",V2420/(1-AB2420-AK2420))</f>
      </c>
      <c r="AM2420" s="95">
        <v>0.33</v>
      </c>
      <c r="AN2420" s="93">
        <f>IF(V2420=0,"",V2420/(1-AB2420-AM2420))</f>
      </c>
      <c r="AO2420" s="96">
        <v>1.2</v>
      </c>
      <c r="AP2420" s="93">
        <f>IF(BD!AJ2420="","",BD!AJ2420*BD!AO2420)</f>
      </c>
      <c r="AQ2420" s="91">
        <f>BD!AM2420/BD!AK2420-1</f>
        <v>0</v>
      </c>
      <c r="AR2420" s="91">
        <f>IF(BD!AN2420="","",IF(BD!AJ2420="","",BD!AN2420/BD!AJ2420-1))</f>
      </c>
      <c r="AS2420" s="91">
        <f>IF(BD!AN2420="","",IF(BD!AN2420&lt;BD!AL2420,"ABAIXO DA META","DENTRO DA META"))</f>
      </c>
      <c r="AT2420" s="91" t="str">
        <f>IF(BD!AJ2420="","EM ANÁLISE",IF(BD!AP2420&gt;=BD!AN2420,"GO", "NO GO"))</f>
        <v>EM ANÁLISE</v>
      </c>
      <c r="AU2420" s="97">
        <f>IF(AN2420="","",+BD!$AN2420-AJ2420)</f>
      </c>
      <c r="AV2420" s="98"/>
      <c r="AW2420" s="90">
        <f>BD!P2420*BD!AC2420</f>
        <v>0</v>
      </c>
      <c r="AX2420" s="90">
        <f>BD!V2420*BD!AC2420</f>
        <v>0</v>
      </c>
      <c r="AY2420" s="90">
        <f>IF(BD!AN2420="","",BD!AN2420*BD!AC2420)</f>
      </c>
      <c r="AZ2420" s="75" t="s">
        <v>123</v>
      </c>
      <c r="BA2420" s="75"/>
      <c r="BB2420" s="75"/>
      <c r="BC2420" s="75"/>
      <c r="BD2420" s="104"/>
      <c r="BE2420" s="104"/>
      <c r="BF2420" s="101"/>
      <c r="BG2420" s="101"/>
      <c r="BH2420" s="101"/>
      <c r="BI2420" s="101"/>
      <c r="BJ2420" s="101"/>
      <c r="BK2420" s="101"/>
      <c r="BL2420" s="101"/>
      <c r="BM2420" s="101"/>
      <c r="BN2420" s="101"/>
      <c r="BO2420" s="103"/>
      <c r="BP2420" s="101"/>
      <c r="BQ2420" s="101"/>
      <c r="BR2420" s="101"/>
      <c r="BS2420" s="101"/>
      <c r="BT2420" s="101"/>
      <c r="BU2420" s="101"/>
      <c r="BV2420" s="101"/>
      <c r="BW2420" s="101"/>
      <c r="BX2420" s="101"/>
      <c r="BY2420" s="101"/>
      <c r="BZ2420" s="101"/>
      <c r="CA2420" s="101"/>
      <c r="CB2420" s="101"/>
      <c r="CC2420" s="101"/>
      <c r="CD2420" s="101"/>
      <c r="CE2420" s="101"/>
      <c r="CF2420" s="101"/>
      <c r="CG2420" s="37" t="e">
        <f>VLOOKUP(Table_1[[#This Row],[EAN]],'[1]Planilha1'!$E:$R,13,0)</f>
        <v>#N/A</v>
      </c>
      <c r="CI2420" s="188">
        <f>IF(Table_1[[#This Row],[STATUS MERCADO]]="GO",Table_1[[#This Row],[M. BRUTA TOTAL]],0)</f>
        <v>0</v>
      </c>
      <c r="CJ2420" s="188">
        <f>IF(Table_1[[#This Row],[STATUS MERCADO]]="GO",Table_1[[#This Row],[PV UNIT. REALIZADO]]*Table_1[[#This Row],[QUANTIDADE]],0)</f>
        <v>0</v>
      </c>
    </row>
    <row r="2421" ht="15" hidden="1">
      <c r="A2421" s="7"/>
      <c r="B2421" s="84" t="s">
        <v>2735</v>
      </c>
      <c r="C2421" s="75">
        <v>220560</v>
      </c>
      <c r="D2421" s="75"/>
      <c r="E2421" s="85">
        <v>7896332007359</v>
      </c>
      <c r="F2421" s="86" t="s">
        <v>2842</v>
      </c>
      <c r="G2421" s="75" t="s">
        <v>21</v>
      </c>
      <c r="H2421" s="75">
        <v>1410</v>
      </c>
      <c r="I2421" s="87" t="s">
        <v>2749</v>
      </c>
      <c r="J2421" s="75" t="s">
        <v>2752</v>
      </c>
      <c r="K2421" s="88" t="s">
        <v>84</v>
      </c>
      <c r="L2421" s="88">
        <v>30</v>
      </c>
      <c r="M2421" s="88">
        <v>0</v>
      </c>
      <c r="N2421" s="75" t="s">
        <v>85</v>
      </c>
      <c r="O2421" s="75"/>
      <c r="P2421" s="106"/>
      <c r="Q2421" s="90">
        <f>(17/100+7.6/100+1.65/100)*P2421</f>
        <v>0</v>
      </c>
      <c r="R2421" s="104"/>
      <c r="S2421" s="104"/>
      <c r="T2421" s="104"/>
      <c r="U2421" s="104"/>
      <c r="V2421" s="90">
        <f>+P2421-Q2421+R2421+S2421+T2421+U2421</f>
        <v>0</v>
      </c>
      <c r="W2421" s="91">
        <f>(1.02/100)</f>
        <v>1.02E-2</v>
      </c>
      <c r="X2421" s="91">
        <v>4.8E-3</v>
      </c>
      <c r="Y2421" s="91">
        <v>0.17</v>
      </c>
      <c r="Z2421" s="91">
        <v>1.65E-2</v>
      </c>
      <c r="AA2421" s="91">
        <v>7.6E-2</v>
      </c>
      <c r="AB2421" s="91">
        <f>SUM(W2421:AA2421)</f>
        <v>0.2775</v>
      </c>
      <c r="AC2421" s="75">
        <v>12</v>
      </c>
      <c r="AD2421" s="92">
        <f>IF(AL2421="","",+AC2421*AL2421)</f>
      </c>
      <c r="AE2421" s="93">
        <f>IF(AL2421="","",+AL2421*AB2421)</f>
      </c>
      <c r="AF2421" s="92">
        <f>IF(AL2421="","",+AL2421-AE2421)</f>
      </c>
      <c r="AG2421" s="93">
        <f>+V2421</f>
        <v>0</v>
      </c>
      <c r="AH2421" s="92">
        <f>IF(AF2421="","",+AF2421-AG2421)</f>
      </c>
      <c r="AI2421" s="92">
        <f>IF(AH2421="","",+AH2421*AC2421)</f>
      </c>
      <c r="AJ2421" s="93"/>
      <c r="AK2421" s="94">
        <v>0.33</v>
      </c>
      <c r="AL2421" s="93">
        <f>IF(V2421=0,"",V2421/(1-AB2421-AK2421))</f>
      </c>
      <c r="AM2421" s="95">
        <v>0.33</v>
      </c>
      <c r="AN2421" s="93">
        <f>IF(V2421=0,"",V2421/(1-AB2421-AM2421))</f>
      </c>
      <c r="AO2421" s="96">
        <v>1.2</v>
      </c>
      <c r="AP2421" s="93">
        <f>IF(BD!AJ2421="","",BD!AJ2421*BD!AO2421)</f>
      </c>
      <c r="AQ2421" s="91">
        <f>BD!AM2421/BD!AK2421-1</f>
        <v>0</v>
      </c>
      <c r="AR2421" s="91">
        <f>IF(BD!AN2421="","",IF(BD!AJ2421="","",BD!AN2421/BD!AJ2421-1))</f>
      </c>
      <c r="AS2421" s="91">
        <f>IF(BD!AN2421="","",IF(BD!AN2421&lt;BD!AL2421,"ABAIXO DA META","DENTRO DA META"))</f>
      </c>
      <c r="AT2421" s="91" t="str">
        <f>IF(BD!AJ2421="","EM ANÁLISE",IF(BD!AP2421&gt;=BD!AN2421,"GO", "NO GO"))</f>
        <v>EM ANÁLISE</v>
      </c>
      <c r="AU2421" s="97">
        <f>IF(AN2421="","",+BD!$AN2421-AJ2421)</f>
      </c>
      <c r="AV2421" s="98"/>
      <c r="AW2421" s="90">
        <f>BD!P2421*BD!AC2421</f>
        <v>0</v>
      </c>
      <c r="AX2421" s="90">
        <f>BD!V2421*BD!AC2421</f>
        <v>0</v>
      </c>
      <c r="AY2421" s="90">
        <f>IF(BD!AN2421="","",BD!AN2421*BD!AC2421)</f>
      </c>
      <c r="AZ2421" s="75" t="s">
        <v>123</v>
      </c>
      <c r="BA2421" s="75"/>
      <c r="BB2421" s="75"/>
      <c r="BC2421" s="75"/>
      <c r="BD2421" s="104"/>
      <c r="BE2421" s="104"/>
      <c r="BF2421" s="101"/>
      <c r="BG2421" s="101"/>
      <c r="BH2421" s="101"/>
      <c r="BI2421" s="101"/>
      <c r="BJ2421" s="101"/>
      <c r="BK2421" s="101"/>
      <c r="BL2421" s="101"/>
      <c r="BM2421" s="101"/>
      <c r="BN2421" s="101"/>
      <c r="BO2421" s="103"/>
      <c r="BP2421" s="101"/>
      <c r="BQ2421" s="101"/>
      <c r="BR2421" s="101"/>
      <c r="BS2421" s="101"/>
      <c r="BT2421" s="101"/>
      <c r="BU2421" s="101"/>
      <c r="BV2421" s="101"/>
      <c r="BW2421" s="101"/>
      <c r="BX2421" s="101"/>
      <c r="BY2421" s="101"/>
      <c r="BZ2421" s="101"/>
      <c r="CA2421" s="101"/>
      <c r="CB2421" s="101"/>
      <c r="CC2421" s="101"/>
      <c r="CD2421" s="101"/>
      <c r="CE2421" s="101"/>
      <c r="CF2421" s="101"/>
      <c r="CG2421" s="37" t="e">
        <f>VLOOKUP(Table_1[[#This Row],[EAN]],'[1]Planilha1'!$E:$R,13,0)</f>
        <v>#N/A</v>
      </c>
      <c r="CI2421" s="188">
        <f>IF(Table_1[[#This Row],[STATUS MERCADO]]="GO",Table_1[[#This Row],[M. BRUTA TOTAL]],0)</f>
        <v>0</v>
      </c>
      <c r="CJ2421" s="188">
        <f>IF(Table_1[[#This Row],[STATUS MERCADO]]="GO",Table_1[[#This Row],[PV UNIT. REALIZADO]]*Table_1[[#This Row],[QUANTIDADE]],0)</f>
        <v>0</v>
      </c>
    </row>
    <row r="2422" ht="15" hidden="1">
      <c r="A2422" s="7"/>
      <c r="B2422" s="84" t="s">
        <v>2735</v>
      </c>
      <c r="C2422" s="75">
        <v>220561</v>
      </c>
      <c r="D2422" s="75"/>
      <c r="E2422" s="85">
        <v>7896332007359</v>
      </c>
      <c r="F2422" s="86" t="s">
        <v>2842</v>
      </c>
      <c r="G2422" s="75" t="s">
        <v>21</v>
      </c>
      <c r="H2422" s="75">
        <v>1410</v>
      </c>
      <c r="I2422" s="87" t="s">
        <v>2749</v>
      </c>
      <c r="J2422" s="75" t="s">
        <v>2752</v>
      </c>
      <c r="K2422" s="88" t="s">
        <v>84</v>
      </c>
      <c r="L2422" s="88">
        <v>10</v>
      </c>
      <c r="M2422" s="88">
        <v>0</v>
      </c>
      <c r="N2422" s="75" t="s">
        <v>85</v>
      </c>
      <c r="O2422" s="75"/>
      <c r="P2422" s="106"/>
      <c r="Q2422" s="90">
        <f>(17/100+7.6/100+1.65/100)*P2422</f>
        <v>0</v>
      </c>
      <c r="R2422" s="104"/>
      <c r="S2422" s="104"/>
      <c r="T2422" s="104"/>
      <c r="U2422" s="104"/>
      <c r="V2422" s="90">
        <f>+P2422-Q2422+R2422+S2422+T2422+U2422</f>
        <v>0</v>
      </c>
      <c r="W2422" s="91">
        <f>(1.02/100)</f>
        <v>1.02E-2</v>
      </c>
      <c r="X2422" s="91">
        <v>4.8E-3</v>
      </c>
      <c r="Y2422" s="91">
        <v>0.17</v>
      </c>
      <c r="Z2422" s="91">
        <v>1.65E-2</v>
      </c>
      <c r="AA2422" s="91">
        <v>7.6E-2</v>
      </c>
      <c r="AB2422" s="91">
        <f>SUM(W2422:AA2422)</f>
        <v>0.2775</v>
      </c>
      <c r="AC2422" s="75">
        <v>12</v>
      </c>
      <c r="AD2422" s="92">
        <f>IF(AL2422="","",+AC2422*AL2422)</f>
      </c>
      <c r="AE2422" s="93">
        <f>IF(AL2422="","",+AL2422*AB2422)</f>
      </c>
      <c r="AF2422" s="92">
        <f>IF(AL2422="","",+AL2422-AE2422)</f>
      </c>
      <c r="AG2422" s="93">
        <f>+V2422</f>
        <v>0</v>
      </c>
      <c r="AH2422" s="92">
        <f>IF(AF2422="","",+AF2422-AG2422)</f>
      </c>
      <c r="AI2422" s="92">
        <f>IF(AH2422="","",+AH2422*AC2422)</f>
      </c>
      <c r="AJ2422" s="93"/>
      <c r="AK2422" s="94">
        <v>0.33</v>
      </c>
      <c r="AL2422" s="93">
        <f>IF(V2422=0,"",V2422/(1-AB2422-AK2422))</f>
      </c>
      <c r="AM2422" s="95">
        <v>0.33</v>
      </c>
      <c r="AN2422" s="93">
        <f>IF(V2422=0,"",V2422/(1-AB2422-AM2422))</f>
      </c>
      <c r="AO2422" s="96">
        <v>1.2</v>
      </c>
      <c r="AP2422" s="93">
        <f>IF(BD!AJ2422="","",BD!AJ2422*BD!AO2422)</f>
      </c>
      <c r="AQ2422" s="91">
        <f>BD!AM2422/BD!AK2422-1</f>
        <v>0</v>
      </c>
      <c r="AR2422" s="91">
        <f>IF(BD!AN2422="","",IF(BD!AJ2422="","",BD!AN2422/BD!AJ2422-1))</f>
      </c>
      <c r="AS2422" s="91">
        <f>IF(BD!AN2422="","",IF(BD!AN2422&lt;BD!AL2422,"ABAIXO DA META","DENTRO DA META"))</f>
      </c>
      <c r="AT2422" s="91" t="str">
        <f>IF(BD!AJ2422="","EM ANÁLISE",IF(BD!AP2422&gt;=BD!AN2422,"GO", "NO GO"))</f>
        <v>EM ANÁLISE</v>
      </c>
      <c r="AU2422" s="97">
        <f>IF(AN2422="","",+BD!$AN2422-AJ2422)</f>
      </c>
      <c r="AV2422" s="98"/>
      <c r="AW2422" s="90">
        <f>BD!P2422*BD!AC2422</f>
        <v>0</v>
      </c>
      <c r="AX2422" s="90">
        <f>BD!V2422*BD!AC2422</f>
        <v>0</v>
      </c>
      <c r="AY2422" s="90">
        <f>IF(BD!AN2422="","",BD!AN2422*BD!AC2422)</f>
      </c>
      <c r="AZ2422" s="75" t="s">
        <v>123</v>
      </c>
      <c r="BA2422" s="75"/>
      <c r="BB2422" s="75"/>
      <c r="BC2422" s="75"/>
      <c r="BD2422" s="104"/>
      <c r="BE2422" s="104"/>
      <c r="BF2422" s="101"/>
      <c r="BG2422" s="101"/>
      <c r="BH2422" s="101"/>
      <c r="BI2422" s="101"/>
      <c r="BJ2422" s="101"/>
      <c r="BK2422" s="101"/>
      <c r="BL2422" s="101"/>
      <c r="BM2422" s="101"/>
      <c r="BN2422" s="101"/>
      <c r="BO2422" s="103"/>
      <c r="BP2422" s="101"/>
      <c r="BQ2422" s="101"/>
      <c r="BR2422" s="101"/>
      <c r="BS2422" s="101"/>
      <c r="BT2422" s="101"/>
      <c r="BU2422" s="101"/>
      <c r="BV2422" s="101"/>
      <c r="BW2422" s="101"/>
      <c r="BX2422" s="101"/>
      <c r="BY2422" s="101"/>
      <c r="BZ2422" s="101"/>
      <c r="CA2422" s="101"/>
      <c r="CB2422" s="101"/>
      <c r="CC2422" s="101"/>
      <c r="CD2422" s="101"/>
      <c r="CE2422" s="101"/>
      <c r="CF2422" s="101"/>
      <c r="CG2422" s="37" t="e">
        <f>VLOOKUP(Table_1[[#This Row],[EAN]],'[1]Planilha1'!$E:$R,13,0)</f>
        <v>#N/A</v>
      </c>
      <c r="CI2422" s="188">
        <f>IF(Table_1[[#This Row],[STATUS MERCADO]]="GO",Table_1[[#This Row],[M. BRUTA TOTAL]],0)</f>
        <v>0</v>
      </c>
      <c r="CJ2422" s="188">
        <f>IF(Table_1[[#This Row],[STATUS MERCADO]]="GO",Table_1[[#This Row],[PV UNIT. REALIZADO]]*Table_1[[#This Row],[QUANTIDADE]],0)</f>
        <v>0</v>
      </c>
    </row>
    <row r="2423" ht="15" hidden="1">
      <c r="A2423" s="7"/>
      <c r="B2423" s="84" t="s">
        <v>2735</v>
      </c>
      <c r="C2423" s="75">
        <v>220562</v>
      </c>
      <c r="D2423" s="75"/>
      <c r="E2423" s="85">
        <v>7896332007359</v>
      </c>
      <c r="F2423" s="86" t="s">
        <v>2842</v>
      </c>
      <c r="G2423" s="75" t="s">
        <v>21</v>
      </c>
      <c r="H2423" s="75">
        <v>1410</v>
      </c>
      <c r="I2423" s="87" t="s">
        <v>2749</v>
      </c>
      <c r="J2423" s="75" t="s">
        <v>2750</v>
      </c>
      <c r="K2423" s="88" t="s">
        <v>84</v>
      </c>
      <c r="L2423" s="88">
        <v>30</v>
      </c>
      <c r="M2423" s="88">
        <v>0</v>
      </c>
      <c r="N2423" s="75" t="s">
        <v>85</v>
      </c>
      <c r="O2423" s="75"/>
      <c r="P2423" s="106"/>
      <c r="Q2423" s="90">
        <f>(17/100+7.6/100+1.65/100)*P2423</f>
        <v>0</v>
      </c>
      <c r="R2423" s="104"/>
      <c r="S2423" s="104"/>
      <c r="T2423" s="104"/>
      <c r="U2423" s="104"/>
      <c r="V2423" s="90">
        <f>+P2423-Q2423+R2423+S2423+T2423+U2423</f>
        <v>0</v>
      </c>
      <c r="W2423" s="91">
        <f>(1.02/100)</f>
        <v>1.02E-2</v>
      </c>
      <c r="X2423" s="91">
        <v>4.8E-3</v>
      </c>
      <c r="Y2423" s="91">
        <v>0.17</v>
      </c>
      <c r="Z2423" s="91">
        <v>1.65E-2</v>
      </c>
      <c r="AA2423" s="91">
        <v>7.6E-2</v>
      </c>
      <c r="AB2423" s="91">
        <f>SUM(W2423:AA2423)</f>
        <v>0.2775</v>
      </c>
      <c r="AC2423" s="75">
        <v>12</v>
      </c>
      <c r="AD2423" s="92">
        <f>IF(AL2423="","",+AC2423*AL2423)</f>
      </c>
      <c r="AE2423" s="93">
        <f>IF(AL2423="","",+AL2423*AB2423)</f>
      </c>
      <c r="AF2423" s="92">
        <f>IF(AL2423="","",+AL2423-AE2423)</f>
      </c>
      <c r="AG2423" s="93">
        <f>+V2423</f>
        <v>0</v>
      </c>
      <c r="AH2423" s="92">
        <f>IF(AF2423="","",+AF2423-AG2423)</f>
      </c>
      <c r="AI2423" s="92">
        <f>IF(AH2423="","",+AH2423*AC2423)</f>
      </c>
      <c r="AJ2423" s="93"/>
      <c r="AK2423" s="94">
        <v>0.33</v>
      </c>
      <c r="AL2423" s="93">
        <f>IF(V2423=0,"",V2423/(1-AB2423-AK2423))</f>
      </c>
      <c r="AM2423" s="95">
        <v>0.33</v>
      </c>
      <c r="AN2423" s="93">
        <f>IF(V2423=0,"",V2423/(1-AB2423-AM2423))</f>
      </c>
      <c r="AO2423" s="96">
        <v>1.2</v>
      </c>
      <c r="AP2423" s="93">
        <f>IF(BD!AJ2423="","",BD!AJ2423*BD!AO2423)</f>
      </c>
      <c r="AQ2423" s="91">
        <f>BD!AM2423/BD!AK2423-1</f>
        <v>0</v>
      </c>
      <c r="AR2423" s="91">
        <f>IF(BD!AN2423="","",IF(BD!AJ2423="","",BD!AN2423/BD!AJ2423-1))</f>
      </c>
      <c r="AS2423" s="91">
        <f>IF(BD!AN2423="","",IF(BD!AN2423&lt;BD!AL2423,"ABAIXO DA META","DENTRO DA META"))</f>
      </c>
      <c r="AT2423" s="91" t="str">
        <f>IF(BD!AJ2423="","EM ANÁLISE",IF(BD!AP2423&gt;=BD!AN2423,"GO", "NO GO"))</f>
        <v>EM ANÁLISE</v>
      </c>
      <c r="AU2423" s="97">
        <f>IF(AN2423="","",+BD!$AN2423-AJ2423)</f>
      </c>
      <c r="AV2423" s="98"/>
      <c r="AW2423" s="90">
        <f>BD!P2423*BD!AC2423</f>
        <v>0</v>
      </c>
      <c r="AX2423" s="90">
        <f>BD!V2423*BD!AC2423</f>
        <v>0</v>
      </c>
      <c r="AY2423" s="90">
        <f>IF(BD!AN2423="","",BD!AN2423*BD!AC2423)</f>
      </c>
      <c r="AZ2423" s="75" t="s">
        <v>123</v>
      </c>
      <c r="BA2423" s="75"/>
      <c r="BB2423" s="75"/>
      <c r="BC2423" s="75"/>
      <c r="BD2423" s="104"/>
      <c r="BE2423" s="104"/>
      <c r="BF2423" s="101"/>
      <c r="BG2423" s="101"/>
      <c r="BH2423" s="101"/>
      <c r="BI2423" s="101"/>
      <c r="BJ2423" s="101"/>
      <c r="BK2423" s="101"/>
      <c r="BL2423" s="101"/>
      <c r="BM2423" s="101"/>
      <c r="BN2423" s="101"/>
      <c r="BO2423" s="103"/>
      <c r="BP2423" s="101"/>
      <c r="BQ2423" s="101"/>
      <c r="BR2423" s="101"/>
      <c r="BS2423" s="101"/>
      <c r="BT2423" s="101"/>
      <c r="BU2423" s="101"/>
      <c r="BV2423" s="101"/>
      <c r="BW2423" s="101"/>
      <c r="BX2423" s="101"/>
      <c r="BY2423" s="101"/>
      <c r="BZ2423" s="101"/>
      <c r="CA2423" s="101"/>
      <c r="CB2423" s="101"/>
      <c r="CC2423" s="101"/>
      <c r="CD2423" s="101"/>
      <c r="CE2423" s="101"/>
      <c r="CF2423" s="101"/>
      <c r="CG2423" s="37" t="e">
        <f>VLOOKUP(Table_1[[#This Row],[EAN]],'[1]Planilha1'!$E:$R,13,0)</f>
        <v>#N/A</v>
      </c>
      <c r="CI2423" s="188">
        <f>IF(Table_1[[#This Row],[STATUS MERCADO]]="GO",Table_1[[#This Row],[M. BRUTA TOTAL]],0)</f>
        <v>0</v>
      </c>
      <c r="CJ2423" s="188">
        <f>IF(Table_1[[#This Row],[STATUS MERCADO]]="GO",Table_1[[#This Row],[PV UNIT. REALIZADO]]*Table_1[[#This Row],[QUANTIDADE]],0)</f>
        <v>0</v>
      </c>
    </row>
    <row r="2424" ht="15" hidden="1">
      <c r="A2424" s="7"/>
      <c r="B2424" s="84" t="s">
        <v>2735</v>
      </c>
      <c r="C2424" s="75">
        <v>220568</v>
      </c>
      <c r="D2424" s="75">
        <v>1564</v>
      </c>
      <c r="E2424" s="85">
        <v>7896006711094</v>
      </c>
      <c r="F2424" s="86" t="s">
        <v>2843</v>
      </c>
      <c r="G2424" s="75" t="s">
        <v>21</v>
      </c>
      <c r="H2424" s="75">
        <v>1410</v>
      </c>
      <c r="I2424" s="87" t="s">
        <v>2749</v>
      </c>
      <c r="J2424" s="75" t="s">
        <v>2754</v>
      </c>
      <c r="K2424" s="88" t="s">
        <v>84</v>
      </c>
      <c r="L2424" s="88">
        <v>30</v>
      </c>
      <c r="M2424" s="88">
        <v>0</v>
      </c>
      <c r="N2424" s="75" t="s">
        <v>85</v>
      </c>
      <c r="O2424" s="75"/>
      <c r="P2424" s="106"/>
      <c r="Q2424" s="90">
        <f>(17/100+7.6/100+1.65/100)*P2424</f>
        <v>0</v>
      </c>
      <c r="R2424" s="104"/>
      <c r="S2424" s="104"/>
      <c r="T2424" s="104"/>
      <c r="U2424" s="104"/>
      <c r="V2424" s="90">
        <f>+P2424-Q2424+R2424+S2424+T2424+U2424</f>
        <v>0</v>
      </c>
      <c r="W2424" s="91">
        <f>(1.02/100)</f>
        <v>1.02E-2</v>
      </c>
      <c r="X2424" s="91">
        <v>4.8E-3</v>
      </c>
      <c r="Y2424" s="91">
        <v>0.17</v>
      </c>
      <c r="Z2424" s="91">
        <v>1.65E-2</v>
      </c>
      <c r="AA2424" s="91">
        <v>7.6E-2</v>
      </c>
      <c r="AB2424" s="91">
        <f>SUM(W2424:AA2424)</f>
        <v>0.2775</v>
      </c>
      <c r="AC2424" s="75">
        <v>12</v>
      </c>
      <c r="AD2424" s="92">
        <f>IF(AL2424="","",+AC2424*AL2424)</f>
      </c>
      <c r="AE2424" s="93">
        <f>IF(AL2424="","",+AL2424*AB2424)</f>
      </c>
      <c r="AF2424" s="92">
        <f>IF(AL2424="","",+AL2424-AE2424)</f>
      </c>
      <c r="AG2424" s="93">
        <f>+V2424</f>
        <v>0</v>
      </c>
      <c r="AH2424" s="92">
        <f>IF(AF2424="","",+AF2424-AG2424)</f>
      </c>
      <c r="AI2424" s="92">
        <f>IF(AH2424="","",+AH2424*AC2424)</f>
      </c>
      <c r="AJ2424" s="93"/>
      <c r="AK2424" s="94">
        <v>0.33</v>
      </c>
      <c r="AL2424" s="93">
        <f>IF(V2424=0,"",V2424/(1-AB2424-AK2424))</f>
      </c>
      <c r="AM2424" s="95">
        <v>0.33</v>
      </c>
      <c r="AN2424" s="93">
        <f>IF(V2424=0,"",V2424/(1-AB2424-AM2424))</f>
      </c>
      <c r="AO2424" s="96">
        <v>1.2</v>
      </c>
      <c r="AP2424" s="93">
        <f>IF(BD!AJ2424="","",BD!AJ2424*BD!AO2424)</f>
      </c>
      <c r="AQ2424" s="91">
        <f>BD!AM2424/BD!AK2424-1</f>
        <v>0</v>
      </c>
      <c r="AR2424" s="91">
        <f>IF(BD!AN2424="","",IF(BD!AJ2424="","",BD!AN2424/BD!AJ2424-1))</f>
      </c>
      <c r="AS2424" s="91">
        <f>IF(BD!AN2424="","",IF(BD!AN2424&lt;BD!AL2424,"ABAIXO DA META","DENTRO DA META"))</f>
      </c>
      <c r="AT2424" s="91" t="str">
        <f>IF(BD!AJ2424="","EM ANÁLISE",IF(BD!AP2424&gt;=BD!AN2424,"GO", "NO GO"))</f>
        <v>EM ANÁLISE</v>
      </c>
      <c r="AU2424" s="97">
        <f>IF(AN2424="","",+BD!$AN2424-AJ2424)</f>
      </c>
      <c r="AV2424" s="98"/>
      <c r="AW2424" s="90">
        <f>BD!P2424*BD!AC2424</f>
        <v>0</v>
      </c>
      <c r="AX2424" s="90">
        <f>BD!V2424*BD!AC2424</f>
        <v>0</v>
      </c>
      <c r="AY2424" s="90">
        <f>IF(BD!AN2424="","",BD!AN2424*BD!AC2424)</f>
      </c>
      <c r="AZ2424" s="75" t="s">
        <v>123</v>
      </c>
      <c r="BA2424" s="75"/>
      <c r="BB2424" s="75"/>
      <c r="BC2424" s="75"/>
      <c r="BD2424" s="104"/>
      <c r="BE2424" s="104"/>
      <c r="BF2424" s="101"/>
      <c r="BG2424" s="101"/>
      <c r="BH2424" s="101"/>
      <c r="BI2424" s="101"/>
      <c r="BJ2424" s="101"/>
      <c r="BK2424" s="101"/>
      <c r="BL2424" s="101"/>
      <c r="BM2424" s="101"/>
      <c r="BN2424" s="101"/>
      <c r="BO2424" s="103"/>
      <c r="BP2424" s="101"/>
      <c r="BQ2424" s="101"/>
      <c r="BR2424" s="101"/>
      <c r="BS2424" s="101"/>
      <c r="BT2424" s="101"/>
      <c r="BU2424" s="101"/>
      <c r="BV2424" s="101"/>
      <c r="BW2424" s="101"/>
      <c r="BX2424" s="101"/>
      <c r="BY2424" s="101"/>
      <c r="BZ2424" s="101"/>
      <c r="CA2424" s="101"/>
      <c r="CB2424" s="101"/>
      <c r="CC2424" s="101"/>
      <c r="CD2424" s="101"/>
      <c r="CE2424" s="101"/>
      <c r="CF2424" s="101"/>
      <c r="CG2424" s="37" t="e">
        <f>VLOOKUP(Table_1[[#This Row],[EAN]],'[1]Planilha1'!$E:$R,13,0)</f>
        <v>#N/A</v>
      </c>
      <c r="CI2424" s="188">
        <f>IF(Table_1[[#This Row],[STATUS MERCADO]]="GO",Table_1[[#This Row],[M. BRUTA TOTAL]],0)</f>
        <v>0</v>
      </c>
      <c r="CJ2424" s="188">
        <f>IF(Table_1[[#This Row],[STATUS MERCADO]]="GO",Table_1[[#This Row],[PV UNIT. REALIZADO]]*Table_1[[#This Row],[QUANTIDADE]],0)</f>
        <v>0</v>
      </c>
    </row>
    <row r="2425" ht="15" hidden="1">
      <c r="A2425" s="7"/>
      <c r="B2425" s="84" t="s">
        <v>2735</v>
      </c>
      <c r="C2425" s="75">
        <v>220570</v>
      </c>
      <c r="D2425" s="75"/>
      <c r="E2425" s="85">
        <v>7896006759737</v>
      </c>
      <c r="F2425" s="86" t="s">
        <v>2844</v>
      </c>
      <c r="G2425" s="75" t="s">
        <v>21</v>
      </c>
      <c r="H2425" s="75">
        <v>1410</v>
      </c>
      <c r="I2425" s="87" t="s">
        <v>2749</v>
      </c>
      <c r="J2425" s="75" t="s">
        <v>2750</v>
      </c>
      <c r="K2425" s="88" t="s">
        <v>84</v>
      </c>
      <c r="L2425" s="88">
        <v>30</v>
      </c>
      <c r="M2425" s="88">
        <v>0</v>
      </c>
      <c r="N2425" s="75" t="s">
        <v>85</v>
      </c>
      <c r="O2425" s="75"/>
      <c r="P2425" s="106"/>
      <c r="Q2425" s="90">
        <f>(17/100+7.6/100+1.65/100)*P2425</f>
        <v>0</v>
      </c>
      <c r="R2425" s="104"/>
      <c r="S2425" s="104"/>
      <c r="T2425" s="104"/>
      <c r="U2425" s="104"/>
      <c r="V2425" s="90">
        <f>+P2425-Q2425+R2425+S2425+T2425+U2425</f>
        <v>0</v>
      </c>
      <c r="W2425" s="91">
        <f>(1.02/100)</f>
        <v>1.02E-2</v>
      </c>
      <c r="X2425" s="91">
        <v>4.8E-3</v>
      </c>
      <c r="Y2425" s="91">
        <v>0.17</v>
      </c>
      <c r="Z2425" s="91">
        <v>1.65E-2</v>
      </c>
      <c r="AA2425" s="91">
        <v>7.6E-2</v>
      </c>
      <c r="AB2425" s="91">
        <f>SUM(W2425:AA2425)</f>
        <v>0.2775</v>
      </c>
      <c r="AC2425" s="75">
        <v>12</v>
      </c>
      <c r="AD2425" s="92">
        <f>IF(AL2425="","",+AC2425*AL2425)</f>
      </c>
      <c r="AE2425" s="93">
        <f>IF(AL2425="","",+AL2425*AB2425)</f>
      </c>
      <c r="AF2425" s="92">
        <f>IF(AL2425="","",+AL2425-AE2425)</f>
      </c>
      <c r="AG2425" s="93">
        <f>+V2425</f>
        <v>0</v>
      </c>
      <c r="AH2425" s="92">
        <f>IF(AF2425="","",+AF2425-AG2425)</f>
      </c>
      <c r="AI2425" s="92">
        <f>IF(AH2425="","",+AH2425*AC2425)</f>
      </c>
      <c r="AJ2425" s="93"/>
      <c r="AK2425" s="94">
        <v>0.33</v>
      </c>
      <c r="AL2425" s="93">
        <f>IF(V2425=0,"",V2425/(1-AB2425-AK2425))</f>
      </c>
      <c r="AM2425" s="95">
        <v>0.33</v>
      </c>
      <c r="AN2425" s="93">
        <f>IF(V2425=0,"",V2425/(1-AB2425-AM2425))</f>
      </c>
      <c r="AO2425" s="96">
        <v>1.2</v>
      </c>
      <c r="AP2425" s="93">
        <f>IF(BD!AJ2425="","",BD!AJ2425*BD!AO2425)</f>
      </c>
      <c r="AQ2425" s="91">
        <f>BD!AM2425/BD!AK2425-1</f>
        <v>0</v>
      </c>
      <c r="AR2425" s="91">
        <f>IF(BD!AN2425="","",IF(BD!AJ2425="","",BD!AN2425/BD!AJ2425-1))</f>
      </c>
      <c r="AS2425" s="91">
        <f>IF(BD!AN2425="","",IF(BD!AN2425&lt;BD!AL2425,"ABAIXO DA META","DENTRO DA META"))</f>
      </c>
      <c r="AT2425" s="91" t="str">
        <f>IF(BD!AJ2425="","EM ANÁLISE",IF(BD!AP2425&gt;=BD!AN2425,"GO", "NO GO"))</f>
        <v>EM ANÁLISE</v>
      </c>
      <c r="AU2425" s="97">
        <f>IF(AN2425="","",+BD!$AN2425-AJ2425)</f>
      </c>
      <c r="AV2425" s="98"/>
      <c r="AW2425" s="90">
        <f>BD!P2425*BD!AC2425</f>
        <v>0</v>
      </c>
      <c r="AX2425" s="90">
        <f>BD!V2425*BD!AC2425</f>
        <v>0</v>
      </c>
      <c r="AY2425" s="90">
        <f>IF(BD!AN2425="","",BD!AN2425*BD!AC2425)</f>
      </c>
      <c r="AZ2425" s="75" t="s">
        <v>123</v>
      </c>
      <c r="BA2425" s="75"/>
      <c r="BB2425" s="75"/>
      <c r="BC2425" s="75"/>
      <c r="BD2425" s="104"/>
      <c r="BE2425" s="104"/>
      <c r="BF2425" s="101"/>
      <c r="BG2425" s="101"/>
      <c r="BH2425" s="101"/>
      <c r="BI2425" s="101"/>
      <c r="BJ2425" s="101"/>
      <c r="BK2425" s="101"/>
      <c r="BL2425" s="101"/>
      <c r="BM2425" s="101"/>
      <c r="BN2425" s="101"/>
      <c r="BO2425" s="103"/>
      <c r="BP2425" s="101"/>
      <c r="BQ2425" s="101"/>
      <c r="BR2425" s="101"/>
      <c r="BS2425" s="101"/>
      <c r="BT2425" s="101"/>
      <c r="BU2425" s="101"/>
      <c r="BV2425" s="101"/>
      <c r="BW2425" s="101"/>
      <c r="BX2425" s="101"/>
      <c r="BY2425" s="101"/>
      <c r="BZ2425" s="101"/>
      <c r="CA2425" s="101"/>
      <c r="CB2425" s="101"/>
      <c r="CC2425" s="101"/>
      <c r="CD2425" s="101"/>
      <c r="CE2425" s="101"/>
      <c r="CF2425" s="101"/>
      <c r="CG2425" s="37" t="e">
        <f>VLOOKUP(Table_1[[#This Row],[EAN]],'[1]Planilha1'!$E:$R,13,0)</f>
        <v>#N/A</v>
      </c>
      <c r="CI2425" s="188">
        <f>IF(Table_1[[#This Row],[STATUS MERCADO]]="GO",Table_1[[#This Row],[M. BRUTA TOTAL]],0)</f>
        <v>0</v>
      </c>
      <c r="CJ2425" s="188">
        <f>IF(Table_1[[#This Row],[STATUS MERCADO]]="GO",Table_1[[#This Row],[PV UNIT. REALIZADO]]*Table_1[[#This Row],[QUANTIDADE]],0)</f>
        <v>0</v>
      </c>
    </row>
    <row r="2426" ht="15" hidden="1">
      <c r="A2426" s="7"/>
      <c r="B2426" s="84" t="s">
        <v>2735</v>
      </c>
      <c r="C2426" s="75">
        <v>220584</v>
      </c>
      <c r="D2426" s="75"/>
      <c r="E2426" s="85">
        <v>7891959004415</v>
      </c>
      <c r="F2426" s="86" t="s">
        <v>2845</v>
      </c>
      <c r="G2426" s="75" t="s">
        <v>21</v>
      </c>
      <c r="H2426" s="75">
        <v>30</v>
      </c>
      <c r="I2426" s="87" t="s">
        <v>2846</v>
      </c>
      <c r="J2426" s="75" t="s">
        <v>2847</v>
      </c>
      <c r="K2426" s="88" t="s">
        <v>84</v>
      </c>
      <c r="L2426" s="88">
        <v>10</v>
      </c>
      <c r="M2426" s="88">
        <v>0</v>
      </c>
      <c r="N2426" s="75" t="s">
        <v>85</v>
      </c>
      <c r="O2426" s="75"/>
      <c r="P2426" s="106"/>
      <c r="Q2426" s="90">
        <f>(17/100+7.6/100+1.65/100)*P2426</f>
        <v>0</v>
      </c>
      <c r="R2426" s="104"/>
      <c r="S2426" s="104"/>
      <c r="T2426" s="104"/>
      <c r="U2426" s="104"/>
      <c r="V2426" s="90">
        <f>+P2426-Q2426+R2426+S2426+T2426+U2426</f>
        <v>0</v>
      </c>
      <c r="W2426" s="91">
        <f>(1.02/100)</f>
        <v>1.02E-2</v>
      </c>
      <c r="X2426" s="91">
        <v>4.8E-3</v>
      </c>
      <c r="Y2426" s="91">
        <v>0.17</v>
      </c>
      <c r="Z2426" s="91">
        <v>1.65E-2</v>
      </c>
      <c r="AA2426" s="91">
        <v>7.6E-2</v>
      </c>
      <c r="AB2426" s="91">
        <f>SUM(W2426:AA2426)</f>
        <v>0.2775</v>
      </c>
      <c r="AC2426" s="75">
        <v>12</v>
      </c>
      <c r="AD2426" s="92">
        <f>IF(AL2426="","",+AC2426*AL2426)</f>
      </c>
      <c r="AE2426" s="93">
        <f>IF(AL2426="","",+AL2426*AB2426)</f>
      </c>
      <c r="AF2426" s="92">
        <f>IF(AL2426="","",+AL2426-AE2426)</f>
      </c>
      <c r="AG2426" s="93">
        <f>+V2426</f>
        <v>0</v>
      </c>
      <c r="AH2426" s="92">
        <f>IF(AF2426="","",+AF2426-AG2426)</f>
      </c>
      <c r="AI2426" s="92">
        <f>IF(AH2426="","",+AH2426*AC2426)</f>
      </c>
      <c r="AJ2426" s="93"/>
      <c r="AK2426" s="94">
        <v>0.33</v>
      </c>
      <c r="AL2426" s="93">
        <f>IF(V2426=0,"",V2426/(1-AB2426-AK2426))</f>
      </c>
      <c r="AM2426" s="95">
        <v>0.33</v>
      </c>
      <c r="AN2426" s="93">
        <f>IF(V2426=0,"",V2426/(1-AB2426-AM2426))</f>
      </c>
      <c r="AO2426" s="96">
        <v>1.2</v>
      </c>
      <c r="AP2426" s="93">
        <f>IF(BD!AJ2426="","",BD!AJ2426*BD!AO2426)</f>
      </c>
      <c r="AQ2426" s="91">
        <f>BD!AM2426/BD!AK2426-1</f>
        <v>0</v>
      </c>
      <c r="AR2426" s="91">
        <f>IF(BD!AN2426="","",IF(BD!AJ2426="","",BD!AN2426/BD!AJ2426-1))</f>
      </c>
      <c r="AS2426" s="91">
        <f>IF(BD!AN2426="","",IF(BD!AN2426&lt;BD!AL2426,"ABAIXO DA META","DENTRO DA META"))</f>
      </c>
      <c r="AT2426" s="91" t="str">
        <f>IF(BD!AJ2426="","EM ANÁLISE",IF(BD!AP2426&gt;=BD!AN2426,"GO", "NO GO"))</f>
        <v>EM ANÁLISE</v>
      </c>
      <c r="AU2426" s="97">
        <f>IF(AN2426="","",+BD!$AN2426-AJ2426)</f>
      </c>
      <c r="AV2426" s="98"/>
      <c r="AW2426" s="90">
        <f>BD!P2426*BD!AC2426</f>
        <v>0</v>
      </c>
      <c r="AX2426" s="90">
        <f>BD!V2426*BD!AC2426</f>
        <v>0</v>
      </c>
      <c r="AY2426" s="90">
        <f>IF(BD!AN2426="","",BD!AN2426*BD!AC2426)</f>
      </c>
      <c r="AZ2426" s="75" t="s">
        <v>123</v>
      </c>
      <c r="BA2426" s="75"/>
      <c r="BB2426" s="75"/>
      <c r="BC2426" s="75"/>
      <c r="BD2426" s="104"/>
      <c r="BE2426" s="104"/>
      <c r="BF2426" s="101"/>
      <c r="BG2426" s="101"/>
      <c r="BH2426" s="101"/>
      <c r="BI2426" s="101"/>
      <c r="BJ2426" s="101"/>
      <c r="BK2426" s="101"/>
      <c r="BL2426" s="101"/>
      <c r="BM2426" s="101"/>
      <c r="BN2426" s="101"/>
      <c r="BO2426" s="103"/>
      <c r="BP2426" s="101"/>
      <c r="BQ2426" s="101"/>
      <c r="BR2426" s="101"/>
      <c r="BS2426" s="101"/>
      <c r="BT2426" s="101"/>
      <c r="BU2426" s="101"/>
      <c r="BV2426" s="101"/>
      <c r="BW2426" s="101"/>
      <c r="BX2426" s="101"/>
      <c r="BY2426" s="101"/>
      <c r="BZ2426" s="101"/>
      <c r="CA2426" s="101"/>
      <c r="CB2426" s="101"/>
      <c r="CC2426" s="101"/>
      <c r="CD2426" s="101"/>
      <c r="CE2426" s="101"/>
      <c r="CF2426" s="101"/>
      <c r="CG2426" s="37" t="e">
        <f>VLOOKUP(Table_1[[#This Row],[EAN]],'[1]Planilha1'!$E:$R,13,0)</f>
        <v>#N/A</v>
      </c>
      <c r="CI2426" s="188">
        <f>IF(Table_1[[#This Row],[STATUS MERCADO]]="GO",Table_1[[#This Row],[M. BRUTA TOTAL]],0)</f>
        <v>0</v>
      </c>
      <c r="CJ2426" s="188">
        <f>IF(Table_1[[#This Row],[STATUS MERCADO]]="GO",Table_1[[#This Row],[PV UNIT. REALIZADO]]*Table_1[[#This Row],[QUANTIDADE]],0)</f>
        <v>0</v>
      </c>
    </row>
    <row r="2427" ht="15" hidden="1">
      <c r="A2427" s="7"/>
      <c r="B2427" s="84" t="s">
        <v>2735</v>
      </c>
      <c r="C2427" s="75">
        <v>220585</v>
      </c>
      <c r="D2427" s="75"/>
      <c r="E2427" s="85">
        <v>7891959004439</v>
      </c>
      <c r="F2427" s="86" t="s">
        <v>2848</v>
      </c>
      <c r="G2427" s="75" t="s">
        <v>21</v>
      </c>
      <c r="H2427" s="75">
        <v>30</v>
      </c>
      <c r="I2427" s="87" t="s">
        <v>2846</v>
      </c>
      <c r="J2427" s="75" t="s">
        <v>2847</v>
      </c>
      <c r="K2427" s="88" t="s">
        <v>84</v>
      </c>
      <c r="L2427" s="88">
        <v>5</v>
      </c>
      <c r="M2427" s="88">
        <v>0</v>
      </c>
      <c r="N2427" s="75" t="s">
        <v>85</v>
      </c>
      <c r="O2427" s="75"/>
      <c r="P2427" s="106"/>
      <c r="Q2427" s="90">
        <f>(17/100+7.6/100+1.65/100)*P2427</f>
        <v>0</v>
      </c>
      <c r="R2427" s="104"/>
      <c r="S2427" s="104"/>
      <c r="T2427" s="104"/>
      <c r="U2427" s="104"/>
      <c r="V2427" s="90">
        <f>+P2427-Q2427+R2427+S2427+T2427+U2427</f>
        <v>0</v>
      </c>
      <c r="W2427" s="91">
        <f>(1.02/100)</f>
        <v>1.02E-2</v>
      </c>
      <c r="X2427" s="91">
        <v>4.8E-3</v>
      </c>
      <c r="Y2427" s="91">
        <v>0.17</v>
      </c>
      <c r="Z2427" s="91">
        <v>1.65E-2</v>
      </c>
      <c r="AA2427" s="91">
        <v>7.6E-2</v>
      </c>
      <c r="AB2427" s="91">
        <f>SUM(W2427:AA2427)</f>
        <v>0.2775</v>
      </c>
      <c r="AC2427" s="75">
        <v>12</v>
      </c>
      <c r="AD2427" s="92">
        <f>IF(AL2427="","",+AC2427*AL2427)</f>
      </c>
      <c r="AE2427" s="93">
        <f>IF(AL2427="","",+AL2427*AB2427)</f>
      </c>
      <c r="AF2427" s="92">
        <f>IF(AL2427="","",+AL2427-AE2427)</f>
      </c>
      <c r="AG2427" s="93">
        <f>+V2427</f>
        <v>0</v>
      </c>
      <c r="AH2427" s="92">
        <f>IF(AF2427="","",+AF2427-AG2427)</f>
      </c>
      <c r="AI2427" s="92">
        <f>IF(AH2427="","",+AH2427*AC2427)</f>
      </c>
      <c r="AJ2427" s="93"/>
      <c r="AK2427" s="94">
        <v>0.33</v>
      </c>
      <c r="AL2427" s="93">
        <f>IF(V2427=0,"",V2427/(1-AB2427-AK2427))</f>
      </c>
      <c r="AM2427" s="95">
        <v>0.33</v>
      </c>
      <c r="AN2427" s="93">
        <f>IF(V2427=0,"",V2427/(1-AB2427-AM2427))</f>
      </c>
      <c r="AO2427" s="96">
        <v>1.2</v>
      </c>
      <c r="AP2427" s="93">
        <f>IF(BD!AJ2427="","",BD!AJ2427*BD!AO2427)</f>
      </c>
      <c r="AQ2427" s="91">
        <f>BD!AM2427/BD!AK2427-1</f>
        <v>0</v>
      </c>
      <c r="AR2427" s="91">
        <f>IF(BD!AN2427="","",IF(BD!AJ2427="","",BD!AN2427/BD!AJ2427-1))</f>
      </c>
      <c r="AS2427" s="91">
        <f>IF(BD!AN2427="","",IF(BD!AN2427&lt;BD!AL2427,"ABAIXO DA META","DENTRO DA META"))</f>
      </c>
      <c r="AT2427" s="91" t="str">
        <f>IF(BD!AJ2427="","EM ANÁLISE",IF(BD!AP2427&gt;=BD!AN2427,"GO", "NO GO"))</f>
        <v>EM ANÁLISE</v>
      </c>
      <c r="AU2427" s="97">
        <f>IF(AN2427="","",+BD!$AN2427-AJ2427)</f>
      </c>
      <c r="AV2427" s="98"/>
      <c r="AW2427" s="90">
        <f>BD!P2427*BD!AC2427</f>
        <v>0</v>
      </c>
      <c r="AX2427" s="90">
        <f>BD!V2427*BD!AC2427</f>
        <v>0</v>
      </c>
      <c r="AY2427" s="90">
        <f>IF(BD!AN2427="","",BD!AN2427*BD!AC2427)</f>
      </c>
      <c r="AZ2427" s="75" t="s">
        <v>123</v>
      </c>
      <c r="BA2427" s="75"/>
      <c r="BB2427" s="75"/>
      <c r="BC2427" s="75"/>
      <c r="BD2427" s="104"/>
      <c r="BE2427" s="104"/>
      <c r="BF2427" s="101"/>
      <c r="BG2427" s="101"/>
      <c r="BH2427" s="101"/>
      <c r="BI2427" s="101"/>
      <c r="BJ2427" s="101"/>
      <c r="BK2427" s="101"/>
      <c r="BL2427" s="101"/>
      <c r="BM2427" s="101"/>
      <c r="BN2427" s="101"/>
      <c r="BO2427" s="103"/>
      <c r="BP2427" s="101"/>
      <c r="BQ2427" s="101"/>
      <c r="BR2427" s="101"/>
      <c r="BS2427" s="101"/>
      <c r="BT2427" s="101"/>
      <c r="BU2427" s="101"/>
      <c r="BV2427" s="101"/>
      <c r="BW2427" s="101"/>
      <c r="BX2427" s="101"/>
      <c r="BY2427" s="101"/>
      <c r="BZ2427" s="101"/>
      <c r="CA2427" s="101"/>
      <c r="CB2427" s="101"/>
      <c r="CC2427" s="101"/>
      <c r="CD2427" s="101"/>
      <c r="CE2427" s="101"/>
      <c r="CF2427" s="101"/>
      <c r="CG2427" s="37" t="e">
        <f>VLOOKUP(Table_1[[#This Row],[EAN]],'[1]Planilha1'!$E:$R,13,0)</f>
        <v>#N/A</v>
      </c>
      <c r="CI2427" s="188">
        <f>IF(Table_1[[#This Row],[STATUS MERCADO]]="GO",Table_1[[#This Row],[M. BRUTA TOTAL]],0)</f>
        <v>0</v>
      </c>
      <c r="CJ2427" s="188">
        <f>IF(Table_1[[#This Row],[STATUS MERCADO]]="GO",Table_1[[#This Row],[PV UNIT. REALIZADO]]*Table_1[[#This Row],[QUANTIDADE]],0)</f>
        <v>0</v>
      </c>
    </row>
    <row r="2428" ht="15" hidden="1">
      <c r="A2428" s="7"/>
      <c r="B2428" s="84" t="s">
        <v>2735</v>
      </c>
      <c r="C2428" s="75">
        <v>220589</v>
      </c>
      <c r="D2428" s="75"/>
      <c r="E2428" s="85">
        <v>7891910004010</v>
      </c>
      <c r="F2428" s="86" t="s">
        <v>2853</v>
      </c>
      <c r="G2428" s="75" t="s">
        <v>21</v>
      </c>
      <c r="H2428" s="75">
        <v>30</v>
      </c>
      <c r="I2428" s="87" t="s">
        <v>2846</v>
      </c>
      <c r="J2428" s="75" t="s">
        <v>2847</v>
      </c>
      <c r="K2428" s="88" t="s">
        <v>84</v>
      </c>
      <c r="L2428" s="88">
        <v>10</v>
      </c>
      <c r="M2428" s="88">
        <v>0</v>
      </c>
      <c r="N2428" s="75" t="s">
        <v>85</v>
      </c>
      <c r="O2428" s="75"/>
      <c r="P2428" s="106"/>
      <c r="Q2428" s="90">
        <f>(17/100+7.6/100+1.65/100)*P2428</f>
        <v>0</v>
      </c>
      <c r="R2428" s="104"/>
      <c r="S2428" s="104"/>
      <c r="T2428" s="104"/>
      <c r="U2428" s="104"/>
      <c r="V2428" s="90">
        <f>+P2428-Q2428+R2428+S2428+T2428+U2428</f>
        <v>0</v>
      </c>
      <c r="W2428" s="91">
        <f>(1.02/100)</f>
        <v>1.02E-2</v>
      </c>
      <c r="X2428" s="91">
        <v>4.8E-3</v>
      </c>
      <c r="Y2428" s="91">
        <v>0.17</v>
      </c>
      <c r="Z2428" s="91">
        <v>1.65E-2</v>
      </c>
      <c r="AA2428" s="91">
        <v>7.6E-2</v>
      </c>
      <c r="AB2428" s="91">
        <f>SUM(W2428:AA2428)</f>
        <v>0.2775</v>
      </c>
      <c r="AC2428" s="75">
        <v>12</v>
      </c>
      <c r="AD2428" s="92">
        <f>IF(AL2428="","",+AC2428*AL2428)</f>
      </c>
      <c r="AE2428" s="93">
        <f>IF(AL2428="","",+AL2428*AB2428)</f>
      </c>
      <c r="AF2428" s="92">
        <f>IF(AL2428="","",+AL2428-AE2428)</f>
      </c>
      <c r="AG2428" s="93">
        <f>+V2428</f>
        <v>0</v>
      </c>
      <c r="AH2428" s="92">
        <f>IF(AF2428="","",+AF2428-AG2428)</f>
      </c>
      <c r="AI2428" s="92">
        <f>IF(AH2428="","",+AH2428*AC2428)</f>
      </c>
      <c r="AJ2428" s="93"/>
      <c r="AK2428" s="94">
        <v>0.33</v>
      </c>
      <c r="AL2428" s="93">
        <f>IF(V2428=0,"",V2428/(1-AB2428-AK2428))</f>
      </c>
      <c r="AM2428" s="95">
        <v>0.33</v>
      </c>
      <c r="AN2428" s="93">
        <f>IF(V2428=0,"",V2428/(1-AB2428-AM2428))</f>
      </c>
      <c r="AO2428" s="96">
        <v>1.2</v>
      </c>
      <c r="AP2428" s="93">
        <f>IF(BD!AJ2428="","",BD!AJ2428*BD!AO2428)</f>
      </c>
      <c r="AQ2428" s="91">
        <f>BD!AM2428/BD!AK2428-1</f>
        <v>0</v>
      </c>
      <c r="AR2428" s="91">
        <f>IF(BD!AN2428="","",IF(BD!AJ2428="","",BD!AN2428/BD!AJ2428-1))</f>
      </c>
      <c r="AS2428" s="91">
        <f>IF(BD!AN2428="","",IF(BD!AN2428&lt;BD!AL2428,"ABAIXO DA META","DENTRO DA META"))</f>
      </c>
      <c r="AT2428" s="91" t="str">
        <f>IF(BD!AJ2428="","EM ANÁLISE",IF(BD!AP2428&gt;=BD!AN2428,"GO", "NO GO"))</f>
        <v>EM ANÁLISE</v>
      </c>
      <c r="AU2428" s="97">
        <f>IF(AN2428="","",+BD!$AN2428-AJ2428)</f>
      </c>
      <c r="AV2428" s="98"/>
      <c r="AW2428" s="90">
        <f>BD!P2428*BD!AC2428</f>
        <v>0</v>
      </c>
      <c r="AX2428" s="90">
        <f>BD!V2428*BD!AC2428</f>
        <v>0</v>
      </c>
      <c r="AY2428" s="90">
        <f>IF(BD!AN2428="","",BD!AN2428*BD!AC2428)</f>
      </c>
      <c r="AZ2428" s="75" t="s">
        <v>123</v>
      </c>
      <c r="BA2428" s="75"/>
      <c r="BB2428" s="75"/>
      <c r="BC2428" s="75"/>
      <c r="BD2428" s="104"/>
      <c r="BE2428" s="104"/>
      <c r="BF2428" s="101"/>
      <c r="BG2428" s="101"/>
      <c r="BH2428" s="101"/>
      <c r="BI2428" s="101"/>
      <c r="BJ2428" s="101"/>
      <c r="BK2428" s="101"/>
      <c r="BL2428" s="101"/>
      <c r="BM2428" s="101"/>
      <c r="BN2428" s="101"/>
      <c r="BO2428" s="103"/>
      <c r="BP2428" s="101"/>
      <c r="BQ2428" s="101"/>
      <c r="BR2428" s="101"/>
      <c r="BS2428" s="101"/>
      <c r="BT2428" s="101"/>
      <c r="BU2428" s="101"/>
      <c r="BV2428" s="101"/>
      <c r="BW2428" s="101"/>
      <c r="BX2428" s="101"/>
      <c r="BY2428" s="101"/>
      <c r="BZ2428" s="101"/>
      <c r="CA2428" s="101"/>
      <c r="CB2428" s="101"/>
      <c r="CC2428" s="101"/>
      <c r="CD2428" s="101"/>
      <c r="CE2428" s="101"/>
      <c r="CF2428" s="101"/>
      <c r="CG2428" s="37" t="e">
        <f>VLOOKUP(Table_1[[#This Row],[EAN]],'[1]Planilha1'!$E:$R,13,0)</f>
        <v>#N/A</v>
      </c>
      <c r="CI2428" s="188">
        <f>IF(Table_1[[#This Row],[STATUS MERCADO]]="GO",Table_1[[#This Row],[M. BRUTA TOTAL]],0)</f>
        <v>0</v>
      </c>
      <c r="CJ2428" s="188">
        <f>IF(Table_1[[#This Row],[STATUS MERCADO]]="GO",Table_1[[#This Row],[PV UNIT. REALIZADO]]*Table_1[[#This Row],[QUANTIDADE]],0)</f>
        <v>0</v>
      </c>
    </row>
    <row r="2429" ht="15">
      <c r="A2429" s="7"/>
      <c r="B2429" s="67" t="s">
        <v>2735</v>
      </c>
      <c r="C2429" s="48">
        <v>220590</v>
      </c>
      <c r="D2429" s="48">
        <v>409003016</v>
      </c>
      <c r="E2429" s="49">
        <v>7891910030316</v>
      </c>
      <c r="F2429" s="50" t="s">
        <v>2854</v>
      </c>
      <c r="G2429" s="48" t="s">
        <v>11</v>
      </c>
      <c r="H2429" s="48">
        <v>60</v>
      </c>
      <c r="I2429" s="51" t="s">
        <v>2855</v>
      </c>
      <c r="J2429" s="48" t="s">
        <v>485</v>
      </c>
      <c r="K2429" s="52" t="s">
        <v>84</v>
      </c>
      <c r="L2429" s="52">
        <v>12</v>
      </c>
      <c r="M2429" s="52">
        <v>0</v>
      </c>
      <c r="N2429" s="48" t="s">
        <v>85</v>
      </c>
      <c r="O2429" s="48" t="s">
        <v>4690</v>
      </c>
      <c r="P2429" s="53">
        <v>6.769345676692461</v>
      </c>
      <c r="Q2429" s="54">
        <f>(17/100+7.6/100+1.65/100)*P2429</f>
        <v>1.776953240131771</v>
      </c>
      <c r="R2429" s="55"/>
      <c r="S2429" s="55"/>
      <c r="T2429" s="55"/>
      <c r="U2429" s="55"/>
      <c r="V2429" s="54">
        <f>+P2429-Q2429+R2429+S2429+T2429+U2429</f>
        <v>4.9923924365606895</v>
      </c>
      <c r="W2429" s="56">
        <f>(1.02/100)</f>
        <v>1.02E-2</v>
      </c>
      <c r="X2429" s="56">
        <v>4.8E-3</v>
      </c>
      <c r="Y2429" s="56">
        <v>0.17</v>
      </c>
      <c r="Z2429" s="56">
        <v>1.65E-2</v>
      </c>
      <c r="AA2429" s="56">
        <v>7.6E-2</v>
      </c>
      <c r="AB2429" s="56">
        <f>SUM(W2429:AA2429)</f>
        <v>0.2775</v>
      </c>
      <c r="AC2429" s="48">
        <v>12</v>
      </c>
      <c r="AD2429" s="57">
        <f>IF(AL2429="","",+AC2429*AL2429)</f>
        <v>152.63365411140967</v>
      </c>
      <c r="AE2429" s="58">
        <f>IF(AL2429="","",+AL2429*AB2429)</f>
        <v>3.5296532513263488</v>
      </c>
      <c r="AF2429" s="57">
        <f>IF(AL2429="","",+AL2429-AE2429)</f>
        <v>9.189817924624457</v>
      </c>
      <c r="AG2429" s="58">
        <f>+V2429</f>
        <v>4.9923924365606895</v>
      </c>
      <c r="AH2429" s="57">
        <f>IF(AF2429="","",+AF2429-AG2429)</f>
        <v>4.197425488063767</v>
      </c>
      <c r="AI2429" s="57">
        <f>IF(AH2429="","",+AH2429*AC2429)</f>
        <v>50.3691058567652</v>
      </c>
      <c r="AJ2429" s="58">
        <v>9.26</v>
      </c>
      <c r="AK2429" s="59">
        <v>0.33</v>
      </c>
      <c r="AL2429" s="58">
        <f>IF(V2429=0,"",V2429/(1-AB2429-AK2429))</f>
        <v>12.719471175950805</v>
      </c>
      <c r="AM2429" s="60">
        <v>0.33</v>
      </c>
      <c r="AN2429" s="58">
        <f>IF(V2429=0,"",V2429/(1-AB2429-AM2429))</f>
        <v>12.719471175950805</v>
      </c>
      <c r="AO2429" s="61">
        <v>1.2</v>
      </c>
      <c r="AP2429" s="58">
        <f>IF(BD!AJ2429="","",BD!AJ2429*BD!AO2429)</f>
        <v>11.112</v>
      </c>
      <c r="AQ2429" s="56">
        <f>BD!AM2429/BD!AK2429-1</f>
        <v>0</v>
      </c>
      <c r="AR2429" s="56">
        <f>IF(BD!AN2429="","",IF(BD!AJ2429="","",BD!AN2429/BD!AJ2429-1))</f>
        <v>0.37359299956272185</v>
      </c>
      <c r="AS2429" s="56" t="str">
        <f>IF(BD!AN2429="","",IF(BD!AN2429&lt;BD!AL2429,"ABAIXO DA META","DENTRO DA META"))</f>
        <v>DENTRO DA META</v>
      </c>
      <c r="AT2429" s="56" t="str">
        <f>IF(BD!AJ2429="","EM ANÁLISE",IF(BD!AP2429&gt;=BD!AN2429,"GO", "NO GO"))</f>
        <v>NO GO</v>
      </c>
      <c r="AU2429" s="62">
        <f>IF(AN2429="","",+BD!$AN2429-AJ2429)</f>
        <v>3.4594711759508048</v>
      </c>
      <c r="AV2429" s="63"/>
      <c r="AW2429" s="54">
        <f>BD!P2429*BD!AC2429</f>
        <v>81.23214812030953</v>
      </c>
      <c r="AX2429" s="54">
        <f>BD!V2429*BD!AC2429</f>
        <v>59.90870923872828</v>
      </c>
      <c r="AY2429" s="54">
        <f>IF(BD!AN2429="","",BD!AN2429*BD!AC2429)</f>
        <v>152.63365411140967</v>
      </c>
      <c r="AZ2429" s="48" t="s">
        <v>5271</v>
      </c>
      <c r="BA2429" s="48" t="s">
        <v>124</v>
      </c>
      <c r="BB2429" s="48">
        <v>1</v>
      </c>
      <c r="BC2429" s="48" t="s">
        <v>2739</v>
      </c>
      <c r="BD2429" s="64" t="s">
        <v>5257</v>
      </c>
      <c r="BE2429" s="65" t="s">
        <v>4</v>
      </c>
      <c r="BF2429" s="65" t="s">
        <v>4</v>
      </c>
      <c r="BG2429" s="64" t="s">
        <v>5258</v>
      </c>
      <c r="BH2429" s="66"/>
      <c r="BI2429" s="66"/>
      <c r="BJ2429" s="66"/>
      <c r="BK2429" s="66"/>
      <c r="BL2429" s="66"/>
      <c r="BM2429" s="66"/>
      <c r="BN2429" s="66"/>
      <c r="BO2429" s="64">
        <v>138</v>
      </c>
      <c r="BP2429" s="64">
        <v>140.622</v>
      </c>
      <c r="BQ2429" s="64">
        <v>121</v>
      </c>
      <c r="BR2429" s="64" t="s">
        <v>5260</v>
      </c>
      <c r="BS2429" s="64" t="s">
        <v>5260</v>
      </c>
      <c r="BT2429" s="64" t="s">
        <v>5261</v>
      </c>
      <c r="BU2429" s="64">
        <v>5102</v>
      </c>
      <c r="BV2429" s="64"/>
      <c r="BW2429" s="64"/>
      <c r="BX2429" s="64"/>
      <c r="BY2429" s="64"/>
      <c r="BZ2429" s="64"/>
      <c r="CA2429" s="64"/>
      <c r="CB2429" s="64"/>
      <c r="CC2429" s="64">
        <v>102</v>
      </c>
      <c r="CD2429" s="64">
        <v>8</v>
      </c>
      <c r="CE2429" s="64">
        <v>8</v>
      </c>
      <c r="CF2429" s="64"/>
      <c r="CG2429" s="37" t="e">
        <f>VLOOKUP(Table_1[[#This Row],[EAN]],'[1]Planilha1'!$E:$R,13,0)</f>
        <v>#N/A</v>
      </c>
      <c r="CI2429" s="188">
        <f>IF(Table_1[[#This Row],[STATUS MERCADO]]="GO",Table_1[[#This Row],[M. BRUTA TOTAL]],0)</f>
        <v>0</v>
      </c>
      <c r="CJ2429" s="188">
        <f>IF(Table_1[[#This Row],[STATUS MERCADO]]="GO",Table_1[[#This Row],[PV UNIT. REALIZADO]]*Table_1[[#This Row],[QUANTIDADE]],0)</f>
        <v>0</v>
      </c>
    </row>
    <row r="2430" ht="15">
      <c r="A2430" s="7"/>
      <c r="B2430" s="67" t="s">
        <v>2735</v>
      </c>
      <c r="C2430" s="48">
        <v>220591</v>
      </c>
      <c r="D2430" s="48">
        <v>409001179</v>
      </c>
      <c r="E2430" s="49">
        <v>7891910020058</v>
      </c>
      <c r="F2430" s="50" t="s">
        <v>2856</v>
      </c>
      <c r="G2430" s="48" t="s">
        <v>11</v>
      </c>
      <c r="H2430" s="48">
        <v>60</v>
      </c>
      <c r="I2430" s="51" t="s">
        <v>2855</v>
      </c>
      <c r="J2430" s="48" t="s">
        <v>485</v>
      </c>
      <c r="K2430" s="52" t="s">
        <v>84</v>
      </c>
      <c r="L2430" s="52">
        <v>10</v>
      </c>
      <c r="M2430" s="52">
        <v>0</v>
      </c>
      <c r="N2430" s="48" t="s">
        <v>85</v>
      </c>
      <c r="O2430" s="48" t="s">
        <v>4690</v>
      </c>
      <c r="P2430" s="53">
        <v>4.325347167069447</v>
      </c>
      <c r="Q2430" s="54">
        <f>(17/100+7.6/100+1.65/100)*P2430</f>
        <v>1.1354036313557299</v>
      </c>
      <c r="R2430" s="55"/>
      <c r="S2430" s="55"/>
      <c r="T2430" s="55"/>
      <c r="U2430" s="55"/>
      <c r="V2430" s="54">
        <f>+P2430-Q2430+R2430+S2430+T2430+U2430</f>
        <v>3.1899435357137174</v>
      </c>
      <c r="W2430" s="56">
        <f>(1.02/100)</f>
        <v>1.02E-2</v>
      </c>
      <c r="X2430" s="56">
        <v>4.8E-3</v>
      </c>
      <c r="Y2430" s="56">
        <v>0.17</v>
      </c>
      <c r="Z2430" s="56">
        <v>1.65E-2</v>
      </c>
      <c r="AA2430" s="56">
        <v>7.6E-2</v>
      </c>
      <c r="AB2430" s="56">
        <f>SUM(W2430:AA2430)</f>
        <v>0.2775</v>
      </c>
      <c r="AC2430" s="48">
        <v>12</v>
      </c>
      <c r="AD2430" s="57">
        <f>IF(AL2430="","",+AC2430*AL2430)</f>
        <v>97.5269361237315</v>
      </c>
      <c r="AE2430" s="58">
        <f>IF(AL2430="","",+AL2430*AB2430)</f>
        <v>2.255310397861291</v>
      </c>
      <c r="AF2430" s="57">
        <f>IF(AL2430="","",+AL2430-AE2430)</f>
        <v>5.871934279116334</v>
      </c>
      <c r="AG2430" s="58">
        <f>+V2430</f>
        <v>3.1899435357137174</v>
      </c>
      <c r="AH2430" s="57">
        <f>IF(AF2430="","",+AF2430-AG2430)</f>
        <v>2.6819907434026167</v>
      </c>
      <c r="AI2430" s="57">
        <f>IF(AH2430="","",+AH2430*AC2430)</f>
        <v>32.1838889208314</v>
      </c>
      <c r="AJ2430" s="58">
        <v>8.13</v>
      </c>
      <c r="AK2430" s="59">
        <v>0.33</v>
      </c>
      <c r="AL2430" s="58">
        <f>IF(V2430=0,"",V2430/(1-AB2430-AK2430))</f>
        <v>8.127244676977625</v>
      </c>
      <c r="AM2430" s="60">
        <v>0.33</v>
      </c>
      <c r="AN2430" s="58">
        <f>IF(V2430=0,"",V2430/(1-AB2430-AM2430))</f>
        <v>8.127244676977625</v>
      </c>
      <c r="AO2430" s="61">
        <v>1.2</v>
      </c>
      <c r="AP2430" s="58">
        <f>IF(BD!AJ2430="","",BD!AJ2430*BD!AO2430)</f>
        <v>9.756</v>
      </c>
      <c r="AQ2430" s="56">
        <f>BD!AM2430/BD!AK2430-1</f>
        <v>0</v>
      </c>
      <c r="AR2430" s="56">
        <f>IF(BD!AN2430="","",IF(BD!AJ2430="","",BD!AN2430/BD!AJ2430-1))</f>
        <v>-3.3890812083336996E-4</v>
      </c>
      <c r="AS2430" s="56" t="str">
        <f>IF(BD!AN2430="","",IF(BD!AN2430&lt;BD!AL2430,"ABAIXO DA META","DENTRO DA META"))</f>
        <v>DENTRO DA META</v>
      </c>
      <c r="AT2430" s="56" t="str">
        <f>IF(BD!AJ2430="","EM ANÁLISE",IF(BD!AP2430&gt;=BD!AN2430,"GO", "NO GO"))</f>
        <v>GO</v>
      </c>
      <c r="AU2430" s="62">
        <f>IF(AN2430="","",+BD!$AN2430-AJ2430)</f>
        <v>-2.7553230223755776E-3</v>
      </c>
      <c r="AV2430" s="63"/>
      <c r="AW2430" s="54">
        <f>BD!P2430*BD!AC2430</f>
        <v>51.904166004833364</v>
      </c>
      <c r="AX2430" s="54">
        <f>BD!V2430*BD!AC2430</f>
        <v>38.27932242856461</v>
      </c>
      <c r="AY2430" s="54">
        <f>IF(BD!AN2430="","",BD!AN2430*BD!AC2430)</f>
        <v>97.5269361237315</v>
      </c>
      <c r="AZ2430" s="48" t="s">
        <v>5271</v>
      </c>
      <c r="BA2430" s="48" t="s">
        <v>124</v>
      </c>
      <c r="BB2430" s="48">
        <v>1</v>
      </c>
      <c r="BC2430" s="48" t="s">
        <v>2739</v>
      </c>
      <c r="BD2430" s="64" t="s">
        <v>5257</v>
      </c>
      <c r="BE2430" s="65" t="s">
        <v>4</v>
      </c>
      <c r="BF2430" s="65" t="s">
        <v>4</v>
      </c>
      <c r="BG2430" s="64" t="s">
        <v>5258</v>
      </c>
      <c r="BH2430" s="66"/>
      <c r="BI2430" s="66"/>
      <c r="BJ2430" s="66"/>
      <c r="BK2430" s="66"/>
      <c r="BL2430" s="66"/>
      <c r="BM2430" s="66"/>
      <c r="BN2430" s="66"/>
      <c r="BO2430" s="64">
        <v>138</v>
      </c>
      <c r="BP2430" s="64">
        <v>140.622</v>
      </c>
      <c r="BQ2430" s="64">
        <v>121</v>
      </c>
      <c r="BR2430" s="64" t="s">
        <v>5260</v>
      </c>
      <c r="BS2430" s="64" t="s">
        <v>5260</v>
      </c>
      <c r="BT2430" s="64" t="s">
        <v>5261</v>
      </c>
      <c r="BU2430" s="64">
        <v>5102</v>
      </c>
      <c r="BV2430" s="64"/>
      <c r="BW2430" s="64"/>
      <c r="BX2430" s="64"/>
      <c r="BY2430" s="64"/>
      <c r="BZ2430" s="64"/>
      <c r="CA2430" s="64"/>
      <c r="CB2430" s="64"/>
      <c r="CC2430" s="64">
        <v>102</v>
      </c>
      <c r="CD2430" s="64">
        <v>8</v>
      </c>
      <c r="CE2430" s="64">
        <v>8</v>
      </c>
      <c r="CF2430" s="64"/>
      <c r="CG2430" s="37" t="e">
        <f>VLOOKUP(Table_1[[#This Row],[EAN]],'[1]Planilha1'!$E:$R,13,0)</f>
        <v>#N/A</v>
      </c>
      <c r="CI2430" s="188">
        <f>IF(Table_1[[#This Row],[STATUS MERCADO]]="GO",Table_1[[#This Row],[M. BRUTA TOTAL]],0)</f>
        <v>32.1838889208314</v>
      </c>
      <c r="CJ2430" s="188">
        <f>IF(Table_1[[#This Row],[STATUS MERCADO]]="GO",Table_1[[#This Row],[PV UNIT. REALIZADO]]*Table_1[[#This Row],[QUANTIDADE]],0)</f>
        <v>97.5269361237315</v>
      </c>
    </row>
    <row r="2431" ht="15">
      <c r="A2431" s="7"/>
      <c r="B2431" s="67" t="s">
        <v>2735</v>
      </c>
      <c r="C2431" s="48">
        <v>220592</v>
      </c>
      <c r="D2431" s="48">
        <v>409002035</v>
      </c>
      <c r="E2431" s="49">
        <v>7891910030149</v>
      </c>
      <c r="F2431" s="50" t="s">
        <v>2857</v>
      </c>
      <c r="G2431" s="48" t="s">
        <v>11</v>
      </c>
      <c r="H2431" s="48">
        <v>60</v>
      </c>
      <c r="I2431" s="51" t="s">
        <v>2855</v>
      </c>
      <c r="J2431" s="48" t="s">
        <v>485</v>
      </c>
      <c r="K2431" s="52" t="s">
        <v>84</v>
      </c>
      <c r="L2431" s="52">
        <v>10</v>
      </c>
      <c r="M2431" s="52">
        <v>0</v>
      </c>
      <c r="N2431" s="48" t="s">
        <v>85</v>
      </c>
      <c r="O2431" s="48" t="s">
        <v>4690</v>
      </c>
      <c r="P2431" s="53">
        <v>5.892070058067782</v>
      </c>
      <c r="Q2431" s="54">
        <f>(17/100+7.6/100+1.65/100)*P2431</f>
        <v>1.546668390242793</v>
      </c>
      <c r="R2431" s="55"/>
      <c r="S2431" s="55"/>
      <c r="T2431" s="55"/>
      <c r="U2431" s="55"/>
      <c r="V2431" s="54">
        <f>+P2431-Q2431+R2431+S2431+T2431+U2431</f>
        <v>4.345401667824989</v>
      </c>
      <c r="W2431" s="56">
        <f>(1.02/100)</f>
        <v>1.02E-2</v>
      </c>
      <c r="X2431" s="56">
        <v>4.8E-3</v>
      </c>
      <c r="Y2431" s="56">
        <v>0.17</v>
      </c>
      <c r="Z2431" s="56">
        <v>1.65E-2</v>
      </c>
      <c r="AA2431" s="56">
        <v>7.6E-2</v>
      </c>
      <c r="AB2431" s="56">
        <f>SUM(W2431:AA2431)</f>
        <v>0.2775</v>
      </c>
      <c r="AC2431" s="48">
        <v>12</v>
      </c>
      <c r="AD2431" s="57">
        <f>IF(AL2431="","",+AC2431*AL2431)</f>
        <v>132.85304462140095</v>
      </c>
      <c r="AE2431" s="58">
        <f>IF(AL2431="","",+AL2431*AB2431)</f>
        <v>3.0722266568698977</v>
      </c>
      <c r="AF2431" s="57">
        <f>IF(AL2431="","",+AL2431-AE2431)</f>
        <v>7.998860394913516</v>
      </c>
      <c r="AG2431" s="58">
        <f>+V2431</f>
        <v>4.345401667824989</v>
      </c>
      <c r="AH2431" s="57">
        <f>IF(AF2431="","",+AF2431-AG2431)</f>
        <v>3.653458727088527</v>
      </c>
      <c r="AI2431" s="57">
        <f>IF(AH2431="","",+AH2431*AC2431)</f>
        <v>43.84150472506232</v>
      </c>
      <c r="AJ2431" s="58">
        <v>8.39</v>
      </c>
      <c r="AK2431" s="59">
        <v>0.33</v>
      </c>
      <c r="AL2431" s="58">
        <f>IF(V2431=0,"",V2431/(1-AB2431-AK2431))</f>
        <v>11.071087051783413</v>
      </c>
      <c r="AM2431" s="60">
        <v>0.33</v>
      </c>
      <c r="AN2431" s="58">
        <f>IF(V2431=0,"",V2431/(1-AB2431-AM2431))</f>
        <v>11.071087051783413</v>
      </c>
      <c r="AO2431" s="61">
        <v>1.2</v>
      </c>
      <c r="AP2431" s="58">
        <f>IF(BD!AJ2431="","",BD!AJ2431*BD!AO2431)</f>
        <v>10.068</v>
      </c>
      <c r="AQ2431" s="56">
        <f>BD!AM2431/BD!AK2431-1</f>
        <v>0</v>
      </c>
      <c r="AR2431" s="56">
        <f>IF(BD!AN2431="","",IF(BD!AJ2431="","",BD!AN2431/BD!AJ2431-1))</f>
        <v>0.3195574555164973</v>
      </c>
      <c r="AS2431" s="56" t="str">
        <f>IF(BD!AN2431="","",IF(BD!AN2431&lt;BD!AL2431,"ABAIXO DA META","DENTRO DA META"))</f>
        <v>DENTRO DA META</v>
      </c>
      <c r="AT2431" s="56" t="str">
        <f>IF(BD!AJ2431="","EM ANÁLISE",IF(BD!AP2431&gt;=BD!AN2431,"GO", "NO GO"))</f>
        <v>NO GO</v>
      </c>
      <c r="AU2431" s="62">
        <f>IF(AN2431="","",+BD!$AN2431-AJ2431)</f>
        <v>2.681087051783413</v>
      </c>
      <c r="AV2431" s="63"/>
      <c r="AW2431" s="54">
        <f>BD!P2431*BD!AC2431</f>
        <v>70.70484069681339</v>
      </c>
      <c r="AX2431" s="54">
        <f>BD!V2431*BD!AC2431</f>
        <v>52.14482001389987</v>
      </c>
      <c r="AY2431" s="54">
        <f>IF(BD!AN2431="","",BD!AN2431*BD!AC2431)</f>
        <v>132.85304462140095</v>
      </c>
      <c r="AZ2431" s="48" t="s">
        <v>5271</v>
      </c>
      <c r="BA2431" s="48" t="s">
        <v>124</v>
      </c>
      <c r="BB2431" s="48">
        <v>1</v>
      </c>
      <c r="BC2431" s="48" t="s">
        <v>2739</v>
      </c>
      <c r="BD2431" s="64" t="s">
        <v>5257</v>
      </c>
      <c r="BE2431" s="65" t="s">
        <v>4</v>
      </c>
      <c r="BF2431" s="65" t="s">
        <v>4</v>
      </c>
      <c r="BG2431" s="64" t="s">
        <v>5258</v>
      </c>
      <c r="BH2431" s="66"/>
      <c r="BI2431" s="66"/>
      <c r="BJ2431" s="66"/>
      <c r="BK2431" s="66"/>
      <c r="BL2431" s="66"/>
      <c r="BM2431" s="66"/>
      <c r="BN2431" s="66"/>
      <c r="BO2431" s="64">
        <v>138</v>
      </c>
      <c r="BP2431" s="64">
        <v>140.622</v>
      </c>
      <c r="BQ2431" s="64">
        <v>121</v>
      </c>
      <c r="BR2431" s="64" t="s">
        <v>5260</v>
      </c>
      <c r="BS2431" s="64" t="s">
        <v>5260</v>
      </c>
      <c r="BT2431" s="64" t="s">
        <v>5261</v>
      </c>
      <c r="BU2431" s="64">
        <v>5102</v>
      </c>
      <c r="BV2431" s="64"/>
      <c r="BW2431" s="64"/>
      <c r="BX2431" s="64"/>
      <c r="BY2431" s="64"/>
      <c r="BZ2431" s="64"/>
      <c r="CA2431" s="64"/>
      <c r="CB2431" s="64"/>
      <c r="CC2431" s="64">
        <v>102</v>
      </c>
      <c r="CD2431" s="64">
        <v>8</v>
      </c>
      <c r="CE2431" s="64">
        <v>8</v>
      </c>
      <c r="CF2431" s="64"/>
      <c r="CG2431" s="37" t="e">
        <f>VLOOKUP(Table_1[[#This Row],[EAN]],'[1]Planilha1'!$E:$R,13,0)</f>
        <v>#N/A</v>
      </c>
      <c r="CI2431" s="186">
        <f>Table_1[[#This Row],[FATURAMENTO REALIZADO]]-Table_1[[#This Row],[SPEND LÍQUIDO]]</f>
        <v>80.70822460750108</v>
      </c>
    </row>
    <row r="2432" ht="15" hidden="1">
      <c r="A2432" s="7"/>
      <c r="B2432" s="84" t="s">
        <v>2735</v>
      </c>
      <c r="C2432" s="75">
        <v>220596</v>
      </c>
      <c r="D2432" s="75">
        <v>409001123</v>
      </c>
      <c r="E2432" s="85">
        <v>7891959014612</v>
      </c>
      <c r="F2432" s="86" t="s">
        <v>2860</v>
      </c>
      <c r="G2432" s="75" t="s">
        <v>21</v>
      </c>
      <c r="H2432" s="75">
        <v>30</v>
      </c>
      <c r="I2432" s="87" t="s">
        <v>2846</v>
      </c>
      <c r="J2432" s="75" t="s">
        <v>2847</v>
      </c>
      <c r="K2432" s="88" t="s">
        <v>84</v>
      </c>
      <c r="L2432" s="88">
        <v>30</v>
      </c>
      <c r="M2432" s="88">
        <v>0</v>
      </c>
      <c r="N2432" s="75" t="s">
        <v>85</v>
      </c>
      <c r="O2432" s="75"/>
      <c r="P2432" s="106"/>
      <c r="Q2432" s="90">
        <f>(17/100+7.6/100+1.65/100)*P2432</f>
        <v>0</v>
      </c>
      <c r="R2432" s="104"/>
      <c r="S2432" s="104"/>
      <c r="T2432" s="104"/>
      <c r="U2432" s="104"/>
      <c r="V2432" s="90">
        <f>+P2432-Q2432+R2432+S2432+T2432+U2432</f>
        <v>0</v>
      </c>
      <c r="W2432" s="91">
        <f>(1.02/100)</f>
        <v>1.02E-2</v>
      </c>
      <c r="X2432" s="91">
        <v>4.8E-3</v>
      </c>
      <c r="Y2432" s="91">
        <v>0.17</v>
      </c>
      <c r="Z2432" s="91">
        <v>1.65E-2</v>
      </c>
      <c r="AA2432" s="91">
        <v>7.6E-2</v>
      </c>
      <c r="AB2432" s="91">
        <f>SUM(W2432:AA2432)</f>
        <v>0.2775</v>
      </c>
      <c r="AC2432" s="75">
        <v>12</v>
      </c>
      <c r="AD2432" s="92">
        <f>IF(AL2432="","",+AC2432*AL2432)</f>
      </c>
      <c r="AE2432" s="93">
        <f>IF(AL2432="","",+AL2432*AB2432)</f>
      </c>
      <c r="AF2432" s="92">
        <f>IF(AL2432="","",+AL2432-AE2432)</f>
      </c>
      <c r="AG2432" s="93">
        <f>+V2432</f>
        <v>0</v>
      </c>
      <c r="AH2432" s="92">
        <f>IF(AF2432="","",+AF2432-AG2432)</f>
      </c>
      <c r="AI2432" s="92">
        <f>IF(AH2432="","",+AH2432*AC2432)</f>
      </c>
      <c r="AJ2432" s="93"/>
      <c r="AK2432" s="94">
        <v>0.33</v>
      </c>
      <c r="AL2432" s="93">
        <f>IF(V2432=0,"",V2432/(1-AB2432-AK2432))</f>
      </c>
      <c r="AM2432" s="95">
        <v>0.33</v>
      </c>
      <c r="AN2432" s="93">
        <f>IF(V2432=0,"",V2432/(1-AB2432-AM2432))</f>
      </c>
      <c r="AO2432" s="96">
        <v>1.2</v>
      </c>
      <c r="AP2432" s="93">
        <f>IF(BD!AJ2432="","",BD!AJ2432*BD!AO2432)</f>
      </c>
      <c r="AQ2432" s="91">
        <f>BD!AM2432/BD!AK2432-1</f>
        <v>0</v>
      </c>
      <c r="AR2432" s="91">
        <f>IF(BD!AN2432="","",IF(BD!AJ2432="","",BD!AN2432/BD!AJ2432-1))</f>
      </c>
      <c r="AS2432" s="91">
        <f>IF(BD!AN2432="","",IF(BD!AN2432&lt;BD!AL2432,"ABAIXO DA META","DENTRO DA META"))</f>
      </c>
      <c r="AT2432" s="91" t="str">
        <f>IF(BD!AJ2432="","EM ANÁLISE",IF(BD!AP2432&gt;=BD!AN2432,"GO", "NO GO"))</f>
        <v>EM ANÁLISE</v>
      </c>
      <c r="AU2432" s="97">
        <f>IF(AN2432="","",+BD!$AN2432-AJ2432)</f>
      </c>
      <c r="AV2432" s="98"/>
      <c r="AW2432" s="90">
        <f>BD!P2432*BD!AC2432</f>
        <v>0</v>
      </c>
      <c r="AX2432" s="90">
        <f>BD!V2432*BD!AC2432</f>
        <v>0</v>
      </c>
      <c r="AY2432" s="90">
        <f>IF(BD!AN2432="","",BD!AN2432*BD!AC2432)</f>
      </c>
      <c r="AZ2432" s="75" t="s">
        <v>123</v>
      </c>
      <c r="BA2432" s="75"/>
      <c r="BB2432" s="75"/>
      <c r="BC2432" s="75"/>
      <c r="BD2432" s="104"/>
      <c r="BE2432" s="104"/>
      <c r="BF2432" s="101"/>
      <c r="BG2432" s="101"/>
      <c r="BH2432" s="101"/>
      <c r="BI2432" s="101"/>
      <c r="BJ2432" s="101"/>
      <c r="BK2432" s="101"/>
      <c r="BL2432" s="101"/>
      <c r="BM2432" s="101"/>
      <c r="BN2432" s="101"/>
      <c r="BO2432" s="103"/>
      <c r="BP2432" s="101"/>
      <c r="BQ2432" s="101"/>
      <c r="BR2432" s="101"/>
      <c r="BS2432" s="101"/>
      <c r="BT2432" s="101"/>
      <c r="BU2432" s="101"/>
      <c r="BV2432" s="101"/>
      <c r="BW2432" s="101"/>
      <c r="BX2432" s="101"/>
      <c r="BY2432" s="101"/>
      <c r="BZ2432" s="101"/>
      <c r="CA2432" s="101"/>
      <c r="CB2432" s="101"/>
      <c r="CC2432" s="101"/>
      <c r="CD2432" s="101"/>
      <c r="CE2432" s="101"/>
      <c r="CF2432" s="101"/>
      <c r="CG2432" s="37" t="e">
        <f>VLOOKUP(Table_1[[#This Row],[EAN]],'[1]Planilha1'!$E:$R,13,0)</f>
        <v>#N/A</v>
      </c>
      <c r="CI2432" s="186" t="e">
        <f>Table_1[[#This Row],[FATURAMENTO REALIZADO]]-Table_1[[#This Row],[SPEND LÍQUIDO]]</f>
        <v>#VALUE!</v>
      </c>
    </row>
    <row r="2433" ht="15" hidden="1">
      <c r="A2433" s="7"/>
      <c r="B2433" s="84" t="s">
        <v>2735</v>
      </c>
      <c r="C2433" s="75">
        <v>220597</v>
      </c>
      <c r="D2433" s="75"/>
      <c r="E2433" s="85">
        <v>7891959009915</v>
      </c>
      <c r="F2433" s="86" t="s">
        <v>2861</v>
      </c>
      <c r="G2433" s="75" t="s">
        <v>21</v>
      </c>
      <c r="H2433" s="75">
        <v>30</v>
      </c>
      <c r="I2433" s="87" t="s">
        <v>2846</v>
      </c>
      <c r="J2433" s="75" t="s">
        <v>2847</v>
      </c>
      <c r="K2433" s="88" t="s">
        <v>84</v>
      </c>
      <c r="L2433" s="88">
        <v>15</v>
      </c>
      <c r="M2433" s="88">
        <v>0</v>
      </c>
      <c r="N2433" s="75" t="s">
        <v>85</v>
      </c>
      <c r="O2433" s="75"/>
      <c r="P2433" s="106"/>
      <c r="Q2433" s="90">
        <f>(17/100+7.6/100+1.65/100)*P2433</f>
        <v>0</v>
      </c>
      <c r="R2433" s="104"/>
      <c r="S2433" s="104"/>
      <c r="T2433" s="104"/>
      <c r="U2433" s="104"/>
      <c r="V2433" s="90">
        <f>+P2433-Q2433+R2433+S2433+T2433+U2433</f>
        <v>0</v>
      </c>
      <c r="W2433" s="91">
        <f>(1.02/100)</f>
        <v>1.02E-2</v>
      </c>
      <c r="X2433" s="91">
        <v>4.8E-3</v>
      </c>
      <c r="Y2433" s="91">
        <v>0.17</v>
      </c>
      <c r="Z2433" s="91">
        <v>1.65E-2</v>
      </c>
      <c r="AA2433" s="91">
        <v>7.6E-2</v>
      </c>
      <c r="AB2433" s="91">
        <f>SUM(W2433:AA2433)</f>
        <v>0.2775</v>
      </c>
      <c r="AC2433" s="75">
        <v>12</v>
      </c>
      <c r="AD2433" s="92">
        <f>IF(AL2433="","",+AC2433*AL2433)</f>
      </c>
      <c r="AE2433" s="93">
        <f>IF(AL2433="","",+AL2433*AB2433)</f>
      </c>
      <c r="AF2433" s="92">
        <f>IF(AL2433="","",+AL2433-AE2433)</f>
      </c>
      <c r="AG2433" s="93">
        <f>+V2433</f>
        <v>0</v>
      </c>
      <c r="AH2433" s="92">
        <f>IF(AF2433="","",+AF2433-AG2433)</f>
      </c>
      <c r="AI2433" s="92">
        <f>IF(AH2433="","",+AH2433*AC2433)</f>
      </c>
      <c r="AJ2433" s="93"/>
      <c r="AK2433" s="94">
        <v>0.33</v>
      </c>
      <c r="AL2433" s="93">
        <f>IF(V2433=0,"",V2433/(1-AB2433-AK2433))</f>
      </c>
      <c r="AM2433" s="95">
        <v>0.33</v>
      </c>
      <c r="AN2433" s="93">
        <f>IF(V2433=0,"",V2433/(1-AB2433-AM2433))</f>
      </c>
      <c r="AO2433" s="96">
        <v>1.2</v>
      </c>
      <c r="AP2433" s="93">
        <f>IF(BD!AJ2433="","",BD!AJ2433*BD!AO2433)</f>
      </c>
      <c r="AQ2433" s="91">
        <f>BD!AM2433/BD!AK2433-1</f>
        <v>0</v>
      </c>
      <c r="AR2433" s="91">
        <f>IF(BD!AN2433="","",IF(BD!AJ2433="","",BD!AN2433/BD!AJ2433-1))</f>
      </c>
      <c r="AS2433" s="91">
        <f>IF(BD!AN2433="","",IF(BD!AN2433&lt;BD!AL2433,"ABAIXO DA META","DENTRO DA META"))</f>
      </c>
      <c r="AT2433" s="91" t="str">
        <f>IF(BD!AJ2433="","EM ANÁLISE",IF(BD!AP2433&gt;=BD!AN2433,"GO", "NO GO"))</f>
        <v>EM ANÁLISE</v>
      </c>
      <c r="AU2433" s="97">
        <f>IF(AN2433="","",+BD!$AN2433-AJ2433)</f>
      </c>
      <c r="AV2433" s="98"/>
      <c r="AW2433" s="90">
        <f>BD!P2433*BD!AC2433</f>
        <v>0</v>
      </c>
      <c r="AX2433" s="90">
        <f>BD!V2433*BD!AC2433</f>
        <v>0</v>
      </c>
      <c r="AY2433" s="90">
        <f>IF(BD!AN2433="","",BD!AN2433*BD!AC2433)</f>
      </c>
      <c r="AZ2433" s="75" t="s">
        <v>123</v>
      </c>
      <c r="BA2433" s="75"/>
      <c r="BB2433" s="75"/>
      <c r="BC2433" s="75"/>
      <c r="BD2433" s="104"/>
      <c r="BE2433" s="104"/>
      <c r="BF2433" s="101"/>
      <c r="BG2433" s="101"/>
      <c r="BH2433" s="101"/>
      <c r="BI2433" s="101"/>
      <c r="BJ2433" s="101"/>
      <c r="BK2433" s="101"/>
      <c r="BL2433" s="101"/>
      <c r="BM2433" s="101"/>
      <c r="BN2433" s="101"/>
      <c r="BO2433" s="103"/>
      <c r="BP2433" s="101"/>
      <c r="BQ2433" s="101"/>
      <c r="BR2433" s="101"/>
      <c r="BS2433" s="101"/>
      <c r="BT2433" s="101"/>
      <c r="BU2433" s="101"/>
      <c r="BV2433" s="101"/>
      <c r="BW2433" s="101"/>
      <c r="BX2433" s="101"/>
      <c r="BY2433" s="101"/>
      <c r="BZ2433" s="101"/>
      <c r="CA2433" s="101"/>
      <c r="CB2433" s="101"/>
      <c r="CC2433" s="101"/>
      <c r="CD2433" s="101"/>
      <c r="CE2433" s="101"/>
      <c r="CF2433" s="101"/>
      <c r="CG2433" s="37" t="e">
        <f>VLOOKUP(Table_1[[#This Row],[EAN]],'[1]Planilha1'!$E:$R,13,0)</f>
        <v>#N/A</v>
      </c>
      <c r="CI2433" s="186" t="e">
        <f>Table_1[[#This Row],[FATURAMENTO REALIZADO]]-Table_1[[#This Row],[SPEND LÍQUIDO]]</f>
        <v>#VALUE!</v>
      </c>
    </row>
    <row r="2434" ht="15">
      <c r="A2434" s="7"/>
      <c r="B2434" s="67" t="s">
        <v>2735</v>
      </c>
      <c r="C2434" s="48">
        <v>220600</v>
      </c>
      <c r="D2434" s="48">
        <v>409001147</v>
      </c>
      <c r="E2434" s="49">
        <v>7891910020027</v>
      </c>
      <c r="F2434" s="50" t="s">
        <v>2864</v>
      </c>
      <c r="G2434" s="48" t="s">
        <v>21</v>
      </c>
      <c r="H2434" s="48">
        <v>30</v>
      </c>
      <c r="I2434" s="51" t="s">
        <v>2846</v>
      </c>
      <c r="J2434" s="48" t="s">
        <v>2847</v>
      </c>
      <c r="K2434" s="52" t="s">
        <v>84</v>
      </c>
      <c r="L2434" s="52">
        <v>8</v>
      </c>
      <c r="M2434" s="52">
        <v>0</v>
      </c>
      <c r="N2434" s="48" t="s">
        <v>85</v>
      </c>
      <c r="O2434" s="48" t="s">
        <v>4690</v>
      </c>
      <c r="P2434" s="53">
        <v>8.653638711920722</v>
      </c>
      <c r="Q2434" s="54">
        <f>(17/100+7.6/100+1.65/100)*P2434</f>
        <v>2.2715801618791898</v>
      </c>
      <c r="R2434" s="55"/>
      <c r="S2434" s="55"/>
      <c r="T2434" s="55"/>
      <c r="U2434" s="55"/>
      <c r="V2434" s="54">
        <f>+P2434-Q2434+R2434+S2434+T2434+U2434</f>
        <v>6.382058550041533</v>
      </c>
      <c r="W2434" s="56">
        <f>(1.02/100)</f>
        <v>1.02E-2</v>
      </c>
      <c r="X2434" s="56">
        <v>4.8E-3</v>
      </c>
      <c r="Y2434" s="56">
        <v>0.17</v>
      </c>
      <c r="Z2434" s="56">
        <v>1.65E-2</v>
      </c>
      <c r="AA2434" s="56">
        <v>7.6E-2</v>
      </c>
      <c r="AB2434" s="56">
        <f>SUM(W2434:AA2434)</f>
        <v>0.2775</v>
      </c>
      <c r="AC2434" s="48">
        <v>12</v>
      </c>
      <c r="AD2434" s="57">
        <f>IF(AL2434="","",+AC2434*AL2434)</f>
        <v>195.12026140254375</v>
      </c>
      <c r="AE2434" s="58">
        <f>IF(AL2434="","",+AL2434*AB2434)</f>
        <v>4.512156044933825</v>
      </c>
      <c r="AF2434" s="57">
        <f>IF(AL2434="","",+AL2434-AE2434)</f>
        <v>11.747865738611488</v>
      </c>
      <c r="AG2434" s="58">
        <f>+V2434</f>
        <v>6.382058550041533</v>
      </c>
      <c r="AH2434" s="57">
        <f>IF(AF2434="","",+AF2434-AG2434)</f>
        <v>5.3658071885699545</v>
      </c>
      <c r="AI2434" s="57">
        <f>IF(AH2434="","",+AH2434*AC2434)</f>
        <v>64.38968626283946</v>
      </c>
      <c r="AJ2434" s="58">
        <v>8.15</v>
      </c>
      <c r="AK2434" s="59">
        <v>0.33</v>
      </c>
      <c r="AL2434" s="58">
        <f>IF(V2434=0,"",V2434/(1-AB2434-AK2434))</f>
        <v>16.260021783545312</v>
      </c>
      <c r="AM2434" s="60">
        <v>0.33</v>
      </c>
      <c r="AN2434" s="58">
        <f>IF(V2434=0,"",V2434/(1-AB2434-AM2434))</f>
        <v>16.260021783545312</v>
      </c>
      <c r="AO2434" s="61">
        <v>1.2</v>
      </c>
      <c r="AP2434" s="58">
        <f>IF(BD!AJ2434="","",BD!AJ2434*BD!AO2434)</f>
        <v>9.78</v>
      </c>
      <c r="AQ2434" s="56">
        <f>BD!AM2434/BD!AK2434-1</f>
        <v>0</v>
      </c>
      <c r="AR2434" s="56">
        <f>IF(BD!AN2434="","",IF(BD!AJ2434="","",BD!AN2434/BD!AJ2434-1))</f>
        <v>0.995094697367523</v>
      </c>
      <c r="AS2434" s="56" t="str">
        <f>IF(BD!AN2434="","",IF(BD!AN2434&lt;BD!AL2434,"ABAIXO DA META","DENTRO DA META"))</f>
        <v>DENTRO DA META</v>
      </c>
      <c r="AT2434" s="56" t="str">
        <f>IF(BD!AJ2434="","EM ANÁLISE",IF(BD!AP2434&gt;=BD!AN2434,"GO", "NO GO"))</f>
        <v>NO GO</v>
      </c>
      <c r="AU2434" s="62">
        <f>IF(AN2434="","",+BD!$AN2434-AJ2434)</f>
        <v>8.110021783545312</v>
      </c>
      <c r="AV2434" s="63"/>
      <c r="AW2434" s="54">
        <f>BD!P2434*BD!AC2434</f>
        <v>103.84366454304867</v>
      </c>
      <c r="AX2434" s="54">
        <f>BD!V2434*BD!AC2434</f>
        <v>76.58470260049839</v>
      </c>
      <c r="AY2434" s="54">
        <f>IF(BD!AN2434="","",BD!AN2434*BD!AC2434)</f>
        <v>195.12026140254375</v>
      </c>
      <c r="AZ2434" s="48" t="s">
        <v>5271</v>
      </c>
      <c r="BA2434" s="48" t="s">
        <v>124</v>
      </c>
      <c r="BB2434" s="48">
        <v>1</v>
      </c>
      <c r="BC2434" s="48" t="s">
        <v>2739</v>
      </c>
      <c r="BD2434" s="64" t="s">
        <v>5257</v>
      </c>
      <c r="BE2434" s="65" t="s">
        <v>4</v>
      </c>
      <c r="BF2434" s="65" t="s">
        <v>4</v>
      </c>
      <c r="BG2434" s="64" t="s">
        <v>5258</v>
      </c>
      <c r="BH2434" s="66"/>
      <c r="BI2434" s="66"/>
      <c r="BJ2434" s="66"/>
      <c r="BK2434" s="66"/>
      <c r="BL2434" s="66"/>
      <c r="BM2434" s="66"/>
      <c r="BN2434" s="66"/>
      <c r="BO2434" s="64">
        <v>138</v>
      </c>
      <c r="BP2434" s="64">
        <v>140.622</v>
      </c>
      <c r="BQ2434" s="64">
        <v>121</v>
      </c>
      <c r="BR2434" s="64" t="s">
        <v>5260</v>
      </c>
      <c r="BS2434" s="64" t="s">
        <v>5260</v>
      </c>
      <c r="BT2434" s="64" t="s">
        <v>5261</v>
      </c>
      <c r="BU2434" s="64">
        <v>5102</v>
      </c>
      <c r="BV2434" s="64"/>
      <c r="BW2434" s="64"/>
      <c r="BX2434" s="64"/>
      <c r="BY2434" s="64"/>
      <c r="BZ2434" s="64"/>
      <c r="CA2434" s="64"/>
      <c r="CB2434" s="64"/>
      <c r="CC2434" s="64">
        <v>102</v>
      </c>
      <c r="CD2434" s="64">
        <v>8</v>
      </c>
      <c r="CE2434" s="64">
        <v>8</v>
      </c>
      <c r="CF2434" s="64"/>
      <c r="CG2434" s="37" t="e">
        <f>VLOOKUP(Table_1[[#This Row],[EAN]],'[1]Planilha1'!$E:$R,13,0)</f>
        <v>#N/A</v>
      </c>
      <c r="CI2434" s="186">
        <f>Table_1[[#This Row],[FATURAMENTO REALIZADO]]-Table_1[[#This Row],[SPEND LÍQUIDO]]</f>
        <v>118.53555880204536</v>
      </c>
    </row>
    <row r="2435" ht="15" hidden="1">
      <c r="A2435" s="7"/>
      <c r="B2435" s="84" t="s">
        <v>2735</v>
      </c>
      <c r="C2435" s="75">
        <v>220605</v>
      </c>
      <c r="D2435" s="75"/>
      <c r="E2435" s="85">
        <v>7891910030101</v>
      </c>
      <c r="F2435" s="86" t="s">
        <v>2869</v>
      </c>
      <c r="G2435" s="75" t="s">
        <v>11</v>
      </c>
      <c r="H2435" s="75">
        <v>40</v>
      </c>
      <c r="I2435" s="87" t="s">
        <v>2851</v>
      </c>
      <c r="J2435" s="75" t="s">
        <v>2852</v>
      </c>
      <c r="K2435" s="88" t="s">
        <v>84</v>
      </c>
      <c r="L2435" s="88">
        <v>10</v>
      </c>
      <c r="M2435" s="88">
        <v>0</v>
      </c>
      <c r="N2435" s="75" t="s">
        <v>85</v>
      </c>
      <c r="O2435" s="75"/>
      <c r="P2435" s="106"/>
      <c r="Q2435" s="90">
        <f>(17/100+7.6/100+1.65/100)*P2435</f>
        <v>0</v>
      </c>
      <c r="R2435" s="104"/>
      <c r="S2435" s="104"/>
      <c r="T2435" s="104"/>
      <c r="U2435" s="104"/>
      <c r="V2435" s="90">
        <f>+P2435-Q2435+R2435+S2435+T2435+U2435</f>
        <v>0</v>
      </c>
      <c r="W2435" s="91">
        <f>(1.02/100)</f>
        <v>1.02E-2</v>
      </c>
      <c r="X2435" s="91">
        <v>4.8E-3</v>
      </c>
      <c r="Y2435" s="91">
        <v>0.17</v>
      </c>
      <c r="Z2435" s="91">
        <v>1.65E-2</v>
      </c>
      <c r="AA2435" s="91">
        <v>7.6E-2</v>
      </c>
      <c r="AB2435" s="91">
        <f>SUM(W2435:AA2435)</f>
        <v>0.2775</v>
      </c>
      <c r="AC2435" s="75">
        <v>12</v>
      </c>
      <c r="AD2435" s="92">
        <f>IF(AL2435="","",+AC2435*AL2435)</f>
      </c>
      <c r="AE2435" s="93">
        <f>IF(AL2435="","",+AL2435*AB2435)</f>
      </c>
      <c r="AF2435" s="92">
        <f>IF(AL2435="","",+AL2435-AE2435)</f>
      </c>
      <c r="AG2435" s="93">
        <f>+V2435</f>
        <v>0</v>
      </c>
      <c r="AH2435" s="92">
        <f>IF(AF2435="","",+AF2435-AG2435)</f>
      </c>
      <c r="AI2435" s="92">
        <f>IF(AH2435="","",+AH2435*AC2435)</f>
      </c>
      <c r="AJ2435" s="93"/>
      <c r="AK2435" s="94">
        <v>0.33</v>
      </c>
      <c r="AL2435" s="93">
        <f>IF(V2435=0,"",V2435/(1-AB2435-AK2435))</f>
      </c>
      <c r="AM2435" s="95">
        <v>0.33</v>
      </c>
      <c r="AN2435" s="93">
        <f>IF(V2435=0,"",V2435/(1-AB2435-AM2435))</f>
      </c>
      <c r="AO2435" s="96">
        <v>1.2</v>
      </c>
      <c r="AP2435" s="93">
        <f>IF(BD!AJ2435="","",BD!AJ2435*BD!AO2435)</f>
      </c>
      <c r="AQ2435" s="91">
        <f>BD!AM2435/BD!AK2435-1</f>
        <v>0</v>
      </c>
      <c r="AR2435" s="91">
        <f>IF(BD!AN2435="","",IF(BD!AJ2435="","",BD!AN2435/BD!AJ2435-1))</f>
      </c>
      <c r="AS2435" s="91">
        <f>IF(BD!AN2435="","",IF(BD!AN2435&lt;BD!AL2435,"ABAIXO DA META","DENTRO DA META"))</f>
      </c>
      <c r="AT2435" s="91" t="str">
        <f>IF(BD!AJ2435="","EM ANÁLISE",IF(BD!AP2435&gt;=BD!AN2435,"GO", "NO GO"))</f>
        <v>EM ANÁLISE</v>
      </c>
      <c r="AU2435" s="97">
        <f>IF(AN2435="","",+BD!$AN2435-AJ2435)</f>
      </c>
      <c r="AV2435" s="98"/>
      <c r="AW2435" s="90">
        <f>BD!P2435*BD!AC2435</f>
        <v>0</v>
      </c>
      <c r="AX2435" s="90">
        <f>BD!V2435*BD!AC2435</f>
        <v>0</v>
      </c>
      <c r="AY2435" s="90">
        <f>IF(BD!AN2435="","",BD!AN2435*BD!AC2435)</f>
      </c>
      <c r="AZ2435" s="75" t="s">
        <v>123</v>
      </c>
      <c r="BA2435" s="75"/>
      <c r="BB2435" s="75"/>
      <c r="BC2435" s="75"/>
      <c r="BD2435" s="104"/>
      <c r="BE2435" s="104"/>
      <c r="BF2435" s="101"/>
      <c r="BG2435" s="101"/>
      <c r="BH2435" s="101"/>
      <c r="BI2435" s="101"/>
      <c r="BJ2435" s="101"/>
      <c r="BK2435" s="101"/>
      <c r="BL2435" s="101"/>
      <c r="BM2435" s="101"/>
      <c r="BN2435" s="101"/>
      <c r="BO2435" s="103"/>
      <c r="BP2435" s="101"/>
      <c r="BQ2435" s="101"/>
      <c r="BR2435" s="101"/>
      <c r="BS2435" s="101"/>
      <c r="BT2435" s="101"/>
      <c r="BU2435" s="101"/>
      <c r="BV2435" s="101"/>
      <c r="BW2435" s="101"/>
      <c r="BX2435" s="101"/>
      <c r="BY2435" s="101"/>
      <c r="BZ2435" s="101"/>
      <c r="CA2435" s="101"/>
      <c r="CB2435" s="101"/>
      <c r="CC2435" s="101"/>
      <c r="CD2435" s="101"/>
      <c r="CE2435" s="101"/>
      <c r="CF2435" s="101"/>
      <c r="CG2435" s="37" t="e">
        <f>VLOOKUP(Table_1[[#This Row],[EAN]],'[1]Planilha1'!$E:$R,13,0)</f>
        <v>#N/A</v>
      </c>
      <c r="CI2435" s="186" t="e">
        <f>Table_1[[#This Row],[FATURAMENTO REALIZADO]]-Table_1[[#This Row],[SPEND LÍQUIDO]]</f>
        <v>#VALUE!</v>
      </c>
    </row>
    <row r="2436" ht="15" hidden="1">
      <c r="A2436" s="7"/>
      <c r="B2436" s="84" t="s">
        <v>2735</v>
      </c>
      <c r="C2436" s="75">
        <v>220610</v>
      </c>
      <c r="D2436" s="75"/>
      <c r="E2436" s="85">
        <v>7891910030118</v>
      </c>
      <c r="F2436" s="86" t="s">
        <v>2875</v>
      </c>
      <c r="G2436" s="75" t="s">
        <v>11</v>
      </c>
      <c r="H2436" s="75">
        <v>40</v>
      </c>
      <c r="I2436" s="87" t="s">
        <v>2851</v>
      </c>
      <c r="J2436" s="75" t="s">
        <v>485</v>
      </c>
      <c r="K2436" s="88" t="s">
        <v>84</v>
      </c>
      <c r="L2436" s="88">
        <v>12</v>
      </c>
      <c r="M2436" s="88">
        <v>0</v>
      </c>
      <c r="N2436" s="75" t="s">
        <v>85</v>
      </c>
      <c r="O2436" s="75"/>
      <c r="P2436" s="106"/>
      <c r="Q2436" s="90">
        <f>(17/100+7.6/100+1.65/100)*P2436</f>
        <v>0</v>
      </c>
      <c r="R2436" s="104"/>
      <c r="S2436" s="104"/>
      <c r="T2436" s="104"/>
      <c r="U2436" s="104"/>
      <c r="V2436" s="90">
        <f>+P2436-Q2436+R2436+S2436+T2436+U2436</f>
        <v>0</v>
      </c>
      <c r="W2436" s="91">
        <f>(1.02/100)</f>
        <v>1.02E-2</v>
      </c>
      <c r="X2436" s="91">
        <v>4.8E-3</v>
      </c>
      <c r="Y2436" s="91">
        <v>0.17</v>
      </c>
      <c r="Z2436" s="91">
        <v>1.65E-2</v>
      </c>
      <c r="AA2436" s="91">
        <v>7.6E-2</v>
      </c>
      <c r="AB2436" s="91">
        <f>SUM(W2436:AA2436)</f>
        <v>0.2775</v>
      </c>
      <c r="AC2436" s="75">
        <v>12</v>
      </c>
      <c r="AD2436" s="92">
        <f>IF(AL2436="","",+AC2436*AL2436)</f>
      </c>
      <c r="AE2436" s="93">
        <f>IF(AL2436="","",+AL2436*AB2436)</f>
      </c>
      <c r="AF2436" s="92">
        <f>IF(AL2436="","",+AL2436-AE2436)</f>
      </c>
      <c r="AG2436" s="93">
        <f>+V2436</f>
        <v>0</v>
      </c>
      <c r="AH2436" s="92">
        <f>IF(AF2436="","",+AF2436-AG2436)</f>
      </c>
      <c r="AI2436" s="92">
        <f>IF(AH2436="","",+AH2436*AC2436)</f>
      </c>
      <c r="AJ2436" s="93"/>
      <c r="AK2436" s="94">
        <v>0.33</v>
      </c>
      <c r="AL2436" s="93">
        <f>IF(V2436=0,"",V2436/(1-AB2436-AK2436))</f>
      </c>
      <c r="AM2436" s="95">
        <v>0.33</v>
      </c>
      <c r="AN2436" s="93">
        <f>IF(V2436=0,"",V2436/(1-AB2436-AM2436))</f>
      </c>
      <c r="AO2436" s="96">
        <v>1.2</v>
      </c>
      <c r="AP2436" s="93">
        <f>IF(BD!AJ2436="","",BD!AJ2436*BD!AO2436)</f>
      </c>
      <c r="AQ2436" s="91">
        <f>BD!AM2436/BD!AK2436-1</f>
        <v>0</v>
      </c>
      <c r="AR2436" s="91">
        <f>IF(BD!AN2436="","",IF(BD!AJ2436="","",BD!AN2436/BD!AJ2436-1))</f>
      </c>
      <c r="AS2436" s="91">
        <f>IF(BD!AN2436="","",IF(BD!AN2436&lt;BD!AL2436,"ABAIXO DA META","DENTRO DA META"))</f>
      </c>
      <c r="AT2436" s="91" t="str">
        <f>IF(BD!AJ2436="","EM ANÁLISE",IF(BD!AP2436&gt;=BD!AN2436,"GO", "NO GO"))</f>
        <v>EM ANÁLISE</v>
      </c>
      <c r="AU2436" s="97">
        <f>IF(AN2436="","",+BD!$AN2436-AJ2436)</f>
      </c>
      <c r="AV2436" s="98"/>
      <c r="AW2436" s="90">
        <f>BD!P2436*BD!AC2436</f>
        <v>0</v>
      </c>
      <c r="AX2436" s="90">
        <f>BD!V2436*BD!AC2436</f>
        <v>0</v>
      </c>
      <c r="AY2436" s="90">
        <f>IF(BD!AN2436="","",BD!AN2436*BD!AC2436)</f>
      </c>
      <c r="AZ2436" s="75" t="s">
        <v>123</v>
      </c>
      <c r="BA2436" s="75"/>
      <c r="BB2436" s="75"/>
      <c r="BC2436" s="75"/>
      <c r="BD2436" s="104"/>
      <c r="BE2436" s="104"/>
      <c r="BF2436" s="101"/>
      <c r="BG2436" s="101"/>
      <c r="BH2436" s="101"/>
      <c r="BI2436" s="101"/>
      <c r="BJ2436" s="101"/>
      <c r="BK2436" s="101"/>
      <c r="BL2436" s="101"/>
      <c r="BM2436" s="101"/>
      <c r="BN2436" s="101"/>
      <c r="BO2436" s="103"/>
      <c r="BP2436" s="101"/>
      <c r="BQ2436" s="101"/>
      <c r="BR2436" s="101"/>
      <c r="BS2436" s="101"/>
      <c r="BT2436" s="101"/>
      <c r="BU2436" s="101"/>
      <c r="BV2436" s="101"/>
      <c r="BW2436" s="101"/>
      <c r="BX2436" s="101"/>
      <c r="BY2436" s="101"/>
      <c r="BZ2436" s="101"/>
      <c r="CA2436" s="101"/>
      <c r="CB2436" s="101"/>
      <c r="CC2436" s="101"/>
      <c r="CD2436" s="101"/>
      <c r="CE2436" s="101"/>
      <c r="CF2436" s="101"/>
      <c r="CG2436" s="37" t="e">
        <f>VLOOKUP(Table_1[[#This Row],[EAN]],'[1]Planilha1'!$E:$R,13,0)</f>
        <v>#N/A</v>
      </c>
      <c r="CI2436" s="186" t="e">
        <f>Table_1[[#This Row],[FATURAMENTO REALIZADO]]-Table_1[[#This Row],[SPEND LÍQUIDO]]</f>
        <v>#VALUE!</v>
      </c>
    </row>
    <row r="2437" ht="15">
      <c r="A2437" s="7"/>
      <c r="B2437" s="67" t="s">
        <v>2735</v>
      </c>
      <c r="C2437" s="48">
        <v>220611</v>
      </c>
      <c r="D2437" s="48">
        <v>409000124</v>
      </c>
      <c r="E2437" s="49">
        <v>7891910030200</v>
      </c>
      <c r="F2437" s="50" t="s">
        <v>2876</v>
      </c>
      <c r="G2437" s="48" t="s">
        <v>21</v>
      </c>
      <c r="H2437" s="48">
        <v>2320</v>
      </c>
      <c r="I2437" s="51" t="s">
        <v>2877</v>
      </c>
      <c r="J2437" s="48" t="s">
        <v>673</v>
      </c>
      <c r="K2437" s="52" t="s">
        <v>84</v>
      </c>
      <c r="L2437" s="52">
        <v>12</v>
      </c>
      <c r="M2437" s="52">
        <v>0</v>
      </c>
      <c r="N2437" s="48" t="s">
        <v>85</v>
      </c>
      <c r="O2437" s="48" t="s">
        <v>4690</v>
      </c>
      <c r="P2437" s="53">
        <v>4.989185237900469</v>
      </c>
      <c r="Q2437" s="54">
        <f>(17/100+7.6/100+1.65/100)*P2437</f>
        <v>1.3096611249488732</v>
      </c>
      <c r="R2437" s="55"/>
      <c r="S2437" s="55"/>
      <c r="T2437" s="55"/>
      <c r="U2437" s="55"/>
      <c r="V2437" s="54">
        <f>+P2437-Q2437+R2437+S2437+T2437+U2437</f>
        <v>3.679524112951596</v>
      </c>
      <c r="W2437" s="56">
        <f>(1.02/100)</f>
        <v>1.02E-2</v>
      </c>
      <c r="X2437" s="56">
        <v>4.8E-3</v>
      </c>
      <c r="Y2437" s="56">
        <v>0.17</v>
      </c>
      <c r="Z2437" s="56">
        <v>1.65E-2</v>
      </c>
      <c r="AA2437" s="56">
        <v>7.6E-2</v>
      </c>
      <c r="AB2437" s="56">
        <f>SUM(W2437:AA2437)</f>
        <v>0.2775</v>
      </c>
      <c r="AC2437" s="48">
        <v>12</v>
      </c>
      <c r="AD2437" s="57">
        <f>IF(AL2437="","",+AC2437*AL2437)</f>
        <v>112.49500472718258</v>
      </c>
      <c r="AE2437" s="58">
        <f>IF(AL2437="","",+AL2437*AB2437)</f>
        <v>2.601446984316097</v>
      </c>
      <c r="AF2437" s="57">
        <f>IF(AL2437="","",+AL2437-AE2437)</f>
        <v>6.773136742949117</v>
      </c>
      <c r="AG2437" s="58">
        <f>+V2437</f>
        <v>3.679524112951596</v>
      </c>
      <c r="AH2437" s="57">
        <f>IF(AF2437="","",+AF2437-AG2437)</f>
        <v>3.0936126299975215</v>
      </c>
      <c r="AI2437" s="57">
        <f>IF(AH2437="","",+AH2437*AC2437)</f>
        <v>37.12335155997026</v>
      </c>
      <c r="AJ2437" s="58">
        <f>(7.2+6.11)/2</f>
        <v>6.655</v>
      </c>
      <c r="AK2437" s="59">
        <v>0.33</v>
      </c>
      <c r="AL2437" s="58">
        <f>IF(V2437=0,"",V2437/(1-AB2437-AK2437))</f>
        <v>9.374583727265215</v>
      </c>
      <c r="AM2437" s="60">
        <v>0.33</v>
      </c>
      <c r="AN2437" s="58">
        <f>IF(V2437=0,"",V2437/(1-AB2437-AM2437))</f>
        <v>9.374583727265215</v>
      </c>
      <c r="AO2437" s="61">
        <v>1.2</v>
      </c>
      <c r="AP2437" s="58">
        <f>IF(BD!AJ2437="","",BD!AJ2437*BD!AO2437)</f>
        <v>7.986</v>
      </c>
      <c r="AQ2437" s="56">
        <f>BD!AM2437/BD!AK2437-1</f>
        <v>0</v>
      </c>
      <c r="AR2437" s="56">
        <f>IF(BD!AN2437="","",IF(BD!AJ2437="","",BD!AN2437/BD!AJ2437-1))</f>
        <v>0.4086527013170871</v>
      </c>
      <c r="AS2437" s="56" t="str">
        <f>IF(BD!AN2437="","",IF(BD!AN2437&lt;BD!AL2437,"ABAIXO DA META","DENTRO DA META"))</f>
        <v>DENTRO DA META</v>
      </c>
      <c r="AT2437" s="56" t="str">
        <f>IF(BD!AJ2437="","EM ANÁLISE",IF(BD!AP2437&gt;=BD!AN2437,"GO", "NO GO"))</f>
        <v>NO GO</v>
      </c>
      <c r="AU2437" s="62">
        <f>IF(AN2437="","",+BD!$AN2437-AJ2437)</f>
        <v>2.7195837272652144</v>
      </c>
      <c r="AV2437" s="63"/>
      <c r="AW2437" s="54">
        <f>BD!P2437*BD!AC2437</f>
        <v>59.87022285480563</v>
      </c>
      <c r="AX2437" s="54">
        <f>BD!V2437*BD!AC2437</f>
        <v>44.15428935541915</v>
      </c>
      <c r="AY2437" s="54">
        <f>IF(BD!AN2437="","",BD!AN2437*BD!AC2437)</f>
        <v>112.49500472718258</v>
      </c>
      <c r="AZ2437" s="48" t="s">
        <v>5271</v>
      </c>
      <c r="BA2437" s="48" t="s">
        <v>115</v>
      </c>
      <c r="BB2437" s="48">
        <v>1</v>
      </c>
      <c r="BC2437" s="48" t="s">
        <v>4691</v>
      </c>
      <c r="BD2437" s="64" t="s">
        <v>5257</v>
      </c>
      <c r="BE2437" s="65" t="s">
        <v>4</v>
      </c>
      <c r="BF2437" s="65" t="s">
        <v>4</v>
      </c>
      <c r="BG2437" s="64" t="s">
        <v>5258</v>
      </c>
      <c r="BH2437" s="66"/>
      <c r="BI2437" s="66"/>
      <c r="BJ2437" s="66"/>
      <c r="BK2437" s="66"/>
      <c r="BL2437" s="66"/>
      <c r="BM2437" s="66"/>
      <c r="BN2437" s="66"/>
      <c r="BO2437" s="64">
        <v>138</v>
      </c>
      <c r="BP2437" s="64">
        <v>140.622</v>
      </c>
      <c r="BQ2437" s="64">
        <v>121</v>
      </c>
      <c r="BR2437" s="64" t="s">
        <v>5260</v>
      </c>
      <c r="BS2437" s="64" t="s">
        <v>5260</v>
      </c>
      <c r="BT2437" s="64" t="s">
        <v>5261</v>
      </c>
      <c r="BU2437" s="64">
        <v>5102</v>
      </c>
      <c r="BV2437" s="64"/>
      <c r="BW2437" s="64"/>
      <c r="BX2437" s="64"/>
      <c r="BY2437" s="64"/>
      <c r="BZ2437" s="64"/>
      <c r="CA2437" s="64"/>
      <c r="CB2437" s="64"/>
      <c r="CC2437" s="64">
        <v>102</v>
      </c>
      <c r="CD2437" s="64">
        <v>8</v>
      </c>
      <c r="CE2437" s="64">
        <v>8</v>
      </c>
      <c r="CF2437" s="64"/>
      <c r="CG2437" s="37" t="e">
        <f>VLOOKUP(Table_1[[#This Row],[EAN]],'[1]Planilha1'!$E:$R,13,0)</f>
        <v>#N/A</v>
      </c>
      <c r="CI2437" s="186">
        <f>Table_1[[#This Row],[FATURAMENTO REALIZADO]]-Table_1[[#This Row],[SPEND LÍQUIDO]]</f>
        <v>68.34071537176342</v>
      </c>
    </row>
    <row r="2438" ht="15">
      <c r="A2438" s="7"/>
      <c r="B2438" s="67" t="s">
        <v>2735</v>
      </c>
      <c r="C2438" s="48">
        <v>220612</v>
      </c>
      <c r="D2438" s="48">
        <v>409000126</v>
      </c>
      <c r="E2438" s="49">
        <v>7891910030286</v>
      </c>
      <c r="F2438" s="50" t="s">
        <v>2878</v>
      </c>
      <c r="G2438" s="48" t="s">
        <v>21</v>
      </c>
      <c r="H2438" s="48">
        <v>2320</v>
      </c>
      <c r="I2438" s="51" t="s">
        <v>2877</v>
      </c>
      <c r="J2438" s="48" t="s">
        <v>673</v>
      </c>
      <c r="K2438" s="52" t="s">
        <v>84</v>
      </c>
      <c r="L2438" s="52">
        <v>12</v>
      </c>
      <c r="M2438" s="52">
        <v>0</v>
      </c>
      <c r="N2438" s="48" t="s">
        <v>85</v>
      </c>
      <c r="O2438" s="48" t="s">
        <v>4690</v>
      </c>
      <c r="P2438" s="53">
        <v>4.989185237900469</v>
      </c>
      <c r="Q2438" s="54">
        <f>(17/100+7.6/100+1.65/100)*P2438</f>
        <v>1.3096611249488732</v>
      </c>
      <c r="R2438" s="55"/>
      <c r="S2438" s="55"/>
      <c r="T2438" s="55"/>
      <c r="U2438" s="55"/>
      <c r="V2438" s="54">
        <f>+P2438-Q2438+R2438+S2438+T2438+U2438</f>
        <v>3.679524112951596</v>
      </c>
      <c r="W2438" s="56">
        <f>(1.02/100)</f>
        <v>1.02E-2</v>
      </c>
      <c r="X2438" s="56">
        <v>4.8E-3</v>
      </c>
      <c r="Y2438" s="56">
        <v>0.17</v>
      </c>
      <c r="Z2438" s="56">
        <v>1.65E-2</v>
      </c>
      <c r="AA2438" s="56">
        <v>7.6E-2</v>
      </c>
      <c r="AB2438" s="56">
        <f>SUM(W2438:AA2438)</f>
        <v>0.2775</v>
      </c>
      <c r="AC2438" s="48">
        <v>12</v>
      </c>
      <c r="AD2438" s="57">
        <f>IF(AL2438="","",+AC2438*AL2438)</f>
        <v>112.49500472718258</v>
      </c>
      <c r="AE2438" s="58">
        <f>IF(AL2438="","",+AL2438*AB2438)</f>
        <v>2.601446984316097</v>
      </c>
      <c r="AF2438" s="57">
        <f>IF(AL2438="","",+AL2438-AE2438)</f>
        <v>6.773136742949117</v>
      </c>
      <c r="AG2438" s="58">
        <f>+V2438</f>
        <v>3.679524112951596</v>
      </c>
      <c r="AH2438" s="57">
        <f>IF(AF2438="","",+AF2438-AG2438)</f>
        <v>3.0936126299975215</v>
      </c>
      <c r="AI2438" s="57">
        <f>IF(AH2438="","",+AH2438*AC2438)</f>
        <v>37.12335155997026</v>
      </c>
      <c r="AJ2438" s="58">
        <f>(7.2+5.48)/2</f>
        <v>6.34</v>
      </c>
      <c r="AK2438" s="59">
        <v>0.33</v>
      </c>
      <c r="AL2438" s="58">
        <f>IF(V2438=0,"",V2438/(1-AB2438-AK2438))</f>
        <v>9.374583727265215</v>
      </c>
      <c r="AM2438" s="60">
        <v>0.33</v>
      </c>
      <c r="AN2438" s="58">
        <f>IF(V2438=0,"",V2438/(1-AB2438-AM2438))</f>
        <v>9.374583727265215</v>
      </c>
      <c r="AO2438" s="61">
        <v>1.2</v>
      </c>
      <c r="AP2438" s="58">
        <f>IF(BD!AJ2438="","",BD!AJ2438*BD!AO2438)</f>
        <v>7.608</v>
      </c>
      <c r="AQ2438" s="56">
        <f>BD!AM2438/BD!AK2438-1</f>
        <v>0</v>
      </c>
      <c r="AR2438" s="56">
        <f>IF(BD!AN2438="","",IF(BD!AJ2438="","",BD!AN2438/BD!AJ2438-1))</f>
        <v>0.4786409664456175</v>
      </c>
      <c r="AS2438" s="56" t="str">
        <f>IF(BD!AN2438="","",IF(BD!AN2438&lt;BD!AL2438,"ABAIXO DA META","DENTRO DA META"))</f>
        <v>DENTRO DA META</v>
      </c>
      <c r="AT2438" s="56" t="str">
        <f>IF(BD!AJ2438="","EM ANÁLISE",IF(BD!AP2438&gt;=BD!AN2438,"GO", "NO GO"))</f>
        <v>NO GO</v>
      </c>
      <c r="AU2438" s="62">
        <f>IF(AN2438="","",+BD!$AN2438-AJ2438)</f>
        <v>3.0345837272652147</v>
      </c>
      <c r="AV2438" s="63"/>
      <c r="AW2438" s="54">
        <f>BD!P2438*BD!AC2438</f>
        <v>59.87022285480563</v>
      </c>
      <c r="AX2438" s="54">
        <f>BD!V2438*BD!AC2438</f>
        <v>44.15428935541915</v>
      </c>
      <c r="AY2438" s="54">
        <f>IF(BD!AN2438="","",BD!AN2438*BD!AC2438)</f>
        <v>112.49500472718258</v>
      </c>
      <c r="AZ2438" s="48" t="s">
        <v>5271</v>
      </c>
      <c r="BA2438" s="48" t="s">
        <v>115</v>
      </c>
      <c r="BB2438" s="48">
        <v>1</v>
      </c>
      <c r="BC2438" s="48" t="s">
        <v>4691</v>
      </c>
      <c r="BD2438" s="64" t="s">
        <v>5257</v>
      </c>
      <c r="BE2438" s="65" t="s">
        <v>4</v>
      </c>
      <c r="BF2438" s="65" t="s">
        <v>4</v>
      </c>
      <c r="BG2438" s="64" t="s">
        <v>5258</v>
      </c>
      <c r="BH2438" s="66"/>
      <c r="BI2438" s="66"/>
      <c r="BJ2438" s="66"/>
      <c r="BK2438" s="66"/>
      <c r="BL2438" s="66"/>
      <c r="BM2438" s="66"/>
      <c r="BN2438" s="66"/>
      <c r="BO2438" s="64">
        <v>138</v>
      </c>
      <c r="BP2438" s="64">
        <v>140.622</v>
      </c>
      <c r="BQ2438" s="64">
        <v>121</v>
      </c>
      <c r="BR2438" s="64" t="s">
        <v>5260</v>
      </c>
      <c r="BS2438" s="64" t="s">
        <v>5260</v>
      </c>
      <c r="BT2438" s="64" t="s">
        <v>5261</v>
      </c>
      <c r="BU2438" s="64">
        <v>5102</v>
      </c>
      <c r="BV2438" s="64"/>
      <c r="BW2438" s="64"/>
      <c r="BX2438" s="64"/>
      <c r="BY2438" s="64"/>
      <c r="BZ2438" s="64"/>
      <c r="CA2438" s="64"/>
      <c r="CB2438" s="64"/>
      <c r="CC2438" s="64">
        <v>102</v>
      </c>
      <c r="CD2438" s="64">
        <v>8</v>
      </c>
      <c r="CE2438" s="64">
        <v>8</v>
      </c>
      <c r="CF2438" s="64"/>
      <c r="CG2438" s="37" t="e">
        <f>VLOOKUP(Table_1[[#This Row],[EAN]],'[1]Planilha1'!$E:$R,13,0)</f>
        <v>#N/A</v>
      </c>
      <c r="CI2438" s="186">
        <f>Table_1[[#This Row],[FATURAMENTO REALIZADO]]-Table_1[[#This Row],[SPEND LÍQUIDO]]</f>
        <v>68.34071537176342</v>
      </c>
    </row>
    <row r="2439" ht="15">
      <c r="A2439" s="7"/>
      <c r="B2439" s="67" t="s">
        <v>2735</v>
      </c>
      <c r="C2439" s="48">
        <v>220613</v>
      </c>
      <c r="D2439" s="48">
        <v>409000132</v>
      </c>
      <c r="E2439" s="49">
        <v>7891910030224</v>
      </c>
      <c r="F2439" s="50" t="s">
        <v>2879</v>
      </c>
      <c r="G2439" s="48" t="s">
        <v>21</v>
      </c>
      <c r="H2439" s="48">
        <v>2320</v>
      </c>
      <c r="I2439" s="51" t="s">
        <v>2877</v>
      </c>
      <c r="J2439" s="48" t="s">
        <v>673</v>
      </c>
      <c r="K2439" s="52" t="s">
        <v>84</v>
      </c>
      <c r="L2439" s="52">
        <v>12</v>
      </c>
      <c r="M2439" s="52">
        <v>0</v>
      </c>
      <c r="N2439" s="48" t="s">
        <v>85</v>
      </c>
      <c r="O2439" s="48" t="s">
        <v>4690</v>
      </c>
      <c r="P2439" s="53">
        <v>4.048246132607921</v>
      </c>
      <c r="Q2439" s="54">
        <f>(17/100+7.6/100+1.65/100)*P2439</f>
        <v>1.0626646098095793</v>
      </c>
      <c r="R2439" s="55"/>
      <c r="S2439" s="55"/>
      <c r="T2439" s="55"/>
      <c r="U2439" s="55"/>
      <c r="V2439" s="54">
        <f>+P2439-Q2439+R2439+S2439+T2439+U2439</f>
        <v>2.9855815227983413</v>
      </c>
      <c r="W2439" s="56">
        <f>(1.02/100)</f>
        <v>1.02E-2</v>
      </c>
      <c r="X2439" s="56">
        <v>4.8E-3</v>
      </c>
      <c r="Y2439" s="56">
        <v>0.17</v>
      </c>
      <c r="Z2439" s="56">
        <v>1.65E-2</v>
      </c>
      <c r="AA2439" s="56">
        <v>7.6E-2</v>
      </c>
      <c r="AB2439" s="56">
        <f>SUM(W2439:AA2439)</f>
        <v>0.2775</v>
      </c>
      <c r="AC2439" s="48">
        <v>12</v>
      </c>
      <c r="AD2439" s="57">
        <f>IF(AL2439="","",+AC2439*AL2439)</f>
        <v>91.2789255377837</v>
      </c>
      <c r="AE2439" s="58">
        <f>IF(AL2439="","",+AL2439*AB2439)</f>
        <v>2.1108251530612483</v>
      </c>
      <c r="AF2439" s="57">
        <f>IF(AL2439="","",+AL2439-AE2439)</f>
        <v>5.495751975087394</v>
      </c>
      <c r="AG2439" s="58">
        <f>+V2439</f>
        <v>2.9855815227983413</v>
      </c>
      <c r="AH2439" s="57">
        <f>IF(AF2439="","",+AF2439-AG2439)</f>
        <v>2.510170452289053</v>
      </c>
      <c r="AI2439" s="57">
        <f>IF(AH2439="","",+AH2439*AC2439)</f>
        <v>30.122045427468635</v>
      </c>
      <c r="AJ2439" s="58">
        <v>5.86</v>
      </c>
      <c r="AK2439" s="59">
        <v>0.33</v>
      </c>
      <c r="AL2439" s="58">
        <f>IF(V2439=0,"",V2439/(1-AB2439-AK2439))</f>
        <v>7.6065771281486425</v>
      </c>
      <c r="AM2439" s="60">
        <v>0.33</v>
      </c>
      <c r="AN2439" s="58">
        <f>IF(V2439=0,"",V2439/(1-AB2439-AM2439))</f>
        <v>7.6065771281486425</v>
      </c>
      <c r="AO2439" s="61">
        <v>1.2</v>
      </c>
      <c r="AP2439" s="58">
        <f>IF(BD!AJ2439="","",BD!AJ2439*BD!AO2439)</f>
        <v>7.032</v>
      </c>
      <c r="AQ2439" s="56">
        <f>BD!AM2439/BD!AK2439-1</f>
        <v>0</v>
      </c>
      <c r="AR2439" s="56">
        <f>IF(BD!AN2439="","",IF(BD!AJ2439="","",BD!AN2439/BD!AJ2439-1))</f>
        <v>0.2980507044622256</v>
      </c>
      <c r="AS2439" s="56" t="str">
        <f>IF(BD!AN2439="","",IF(BD!AN2439&lt;BD!AL2439,"ABAIXO DA META","DENTRO DA META"))</f>
        <v>DENTRO DA META</v>
      </c>
      <c r="AT2439" s="56" t="str">
        <f>IF(BD!AJ2439="","EM ANÁLISE",IF(BD!AP2439&gt;=BD!AN2439,"GO", "NO GO"))</f>
        <v>NO GO</v>
      </c>
      <c r="AU2439" s="62">
        <f>IF(AN2439="","",+BD!$AN2439-AJ2439)</f>
        <v>1.7465771281486422</v>
      </c>
      <c r="AV2439" s="63"/>
      <c r="AW2439" s="54">
        <f>BD!P2439*BD!AC2439</f>
        <v>48.57895359129505</v>
      </c>
      <c r="AX2439" s="54">
        <f>BD!V2439*BD!AC2439</f>
        <v>35.826978273580096</v>
      </c>
      <c r="AY2439" s="54">
        <f>IF(BD!AN2439="","",BD!AN2439*BD!AC2439)</f>
        <v>91.2789255377837</v>
      </c>
      <c r="AZ2439" s="48" t="s">
        <v>5271</v>
      </c>
      <c r="BA2439" s="48" t="s">
        <v>115</v>
      </c>
      <c r="BB2439" s="48">
        <v>1</v>
      </c>
      <c r="BC2439" s="48" t="s">
        <v>4691</v>
      </c>
      <c r="BD2439" s="64" t="s">
        <v>5257</v>
      </c>
      <c r="BE2439" s="65" t="s">
        <v>4</v>
      </c>
      <c r="BF2439" s="65" t="s">
        <v>4</v>
      </c>
      <c r="BG2439" s="64" t="s">
        <v>5258</v>
      </c>
      <c r="BH2439" s="66"/>
      <c r="BI2439" s="66"/>
      <c r="BJ2439" s="66"/>
      <c r="BK2439" s="66"/>
      <c r="BL2439" s="66"/>
      <c r="BM2439" s="66"/>
      <c r="BN2439" s="66"/>
      <c r="BO2439" s="64">
        <v>138</v>
      </c>
      <c r="BP2439" s="64">
        <v>140.622</v>
      </c>
      <c r="BQ2439" s="64">
        <v>121</v>
      </c>
      <c r="BR2439" s="64" t="s">
        <v>5260</v>
      </c>
      <c r="BS2439" s="64" t="s">
        <v>5260</v>
      </c>
      <c r="BT2439" s="64" t="s">
        <v>5261</v>
      </c>
      <c r="BU2439" s="64">
        <v>5102</v>
      </c>
      <c r="BV2439" s="64"/>
      <c r="BW2439" s="64"/>
      <c r="BX2439" s="64"/>
      <c r="BY2439" s="64"/>
      <c r="BZ2439" s="64"/>
      <c r="CA2439" s="64"/>
      <c r="CB2439" s="64"/>
      <c r="CC2439" s="64">
        <v>102</v>
      </c>
      <c r="CD2439" s="64">
        <v>8</v>
      </c>
      <c r="CE2439" s="64">
        <v>8</v>
      </c>
      <c r="CF2439" s="64"/>
      <c r="CG2439" s="37" t="e">
        <f>VLOOKUP(Table_1[[#This Row],[EAN]],'[1]Planilha1'!$E:$R,13,0)</f>
        <v>#N/A</v>
      </c>
      <c r="CI2439" s="186">
        <f>Table_1[[#This Row],[FATURAMENTO REALIZADO]]-Table_1[[#This Row],[SPEND LÍQUIDO]]</f>
        <v>55.45194726420361</v>
      </c>
    </row>
    <row r="2440" ht="15">
      <c r="A2440" s="7"/>
      <c r="B2440" s="67" t="s">
        <v>2735</v>
      </c>
      <c r="C2440" s="48">
        <v>220614</v>
      </c>
      <c r="D2440" s="48">
        <v>409000134</v>
      </c>
      <c r="E2440" s="49">
        <v>7891910030217</v>
      </c>
      <c r="F2440" s="50" t="s">
        <v>2880</v>
      </c>
      <c r="G2440" s="48" t="s">
        <v>21</v>
      </c>
      <c r="H2440" s="48">
        <v>2320</v>
      </c>
      <c r="I2440" s="51" t="s">
        <v>2877</v>
      </c>
      <c r="J2440" s="48" t="s">
        <v>673</v>
      </c>
      <c r="K2440" s="52" t="s">
        <v>84</v>
      </c>
      <c r="L2440" s="52">
        <v>12</v>
      </c>
      <c r="M2440" s="52">
        <v>0</v>
      </c>
      <c r="N2440" s="48" t="s">
        <v>85</v>
      </c>
      <c r="O2440" s="48" t="s">
        <v>4690</v>
      </c>
      <c r="P2440" s="53">
        <v>4.048246132607921</v>
      </c>
      <c r="Q2440" s="54">
        <f>(17/100+7.6/100+1.65/100)*P2440</f>
        <v>1.0626646098095793</v>
      </c>
      <c r="R2440" s="55"/>
      <c r="S2440" s="55"/>
      <c r="T2440" s="55"/>
      <c r="U2440" s="55"/>
      <c r="V2440" s="54">
        <f>+P2440-Q2440+R2440+S2440+T2440+U2440</f>
        <v>2.9855815227983413</v>
      </c>
      <c r="W2440" s="56">
        <f>(1.02/100)</f>
        <v>1.02E-2</v>
      </c>
      <c r="X2440" s="56">
        <v>4.8E-3</v>
      </c>
      <c r="Y2440" s="56">
        <v>0.17</v>
      </c>
      <c r="Z2440" s="56">
        <v>1.65E-2</v>
      </c>
      <c r="AA2440" s="56">
        <v>7.6E-2</v>
      </c>
      <c r="AB2440" s="56">
        <f>SUM(W2440:AA2440)</f>
        <v>0.2775</v>
      </c>
      <c r="AC2440" s="48">
        <v>12</v>
      </c>
      <c r="AD2440" s="57">
        <f>IF(AL2440="","",+AC2440*AL2440)</f>
        <v>91.2789255377837</v>
      </c>
      <c r="AE2440" s="58">
        <f>IF(AL2440="","",+AL2440*AB2440)</f>
        <v>2.1108251530612483</v>
      </c>
      <c r="AF2440" s="57">
        <f>IF(AL2440="","",+AL2440-AE2440)</f>
        <v>5.495751975087394</v>
      </c>
      <c r="AG2440" s="58">
        <f>+V2440</f>
        <v>2.9855815227983413</v>
      </c>
      <c r="AH2440" s="57">
        <f>IF(AF2440="","",+AF2440-AG2440)</f>
        <v>2.510170452289053</v>
      </c>
      <c r="AI2440" s="57">
        <f>IF(AH2440="","",+AH2440*AC2440)</f>
        <v>30.122045427468635</v>
      </c>
      <c r="AJ2440" s="58">
        <f>(5.86+4.44)/2</f>
        <v>5.15</v>
      </c>
      <c r="AK2440" s="59">
        <v>0.33</v>
      </c>
      <c r="AL2440" s="58">
        <f>IF(V2440=0,"",V2440/(1-AB2440-AK2440))</f>
        <v>7.6065771281486425</v>
      </c>
      <c r="AM2440" s="60">
        <v>0.33</v>
      </c>
      <c r="AN2440" s="58">
        <f>IF(V2440=0,"",V2440/(1-AB2440-AM2440))</f>
        <v>7.6065771281486425</v>
      </c>
      <c r="AO2440" s="61">
        <v>1.2</v>
      </c>
      <c r="AP2440" s="58">
        <f>IF(BD!AJ2440="","",BD!AJ2440*BD!AO2440)</f>
        <v>6.180000000000001</v>
      </c>
      <c r="AQ2440" s="56">
        <f>BD!AM2440/BD!AK2440-1</f>
        <v>0</v>
      </c>
      <c r="AR2440" s="56">
        <f>IF(BD!AN2440="","",IF(BD!AJ2440="","",BD!AN2440/BD!AJ2440-1))</f>
        <v>0.47700526760167805</v>
      </c>
      <c r="AS2440" s="56" t="str">
        <f>IF(BD!AN2440="","",IF(BD!AN2440&lt;BD!AL2440,"ABAIXO DA META","DENTRO DA META"))</f>
        <v>DENTRO DA META</v>
      </c>
      <c r="AT2440" s="56" t="str">
        <f>IF(BD!AJ2440="","EM ANÁLISE",IF(BD!AP2440&gt;=BD!AN2440,"GO", "NO GO"))</f>
        <v>NO GO</v>
      </c>
      <c r="AU2440" s="62">
        <f>IF(AN2440="","",+BD!$AN2440-AJ2440)</f>
        <v>2.456577128148642</v>
      </c>
      <c r="AV2440" s="63"/>
      <c r="AW2440" s="54">
        <f>BD!P2440*BD!AC2440</f>
        <v>48.57895359129505</v>
      </c>
      <c r="AX2440" s="54">
        <f>BD!V2440*BD!AC2440</f>
        <v>35.826978273580096</v>
      </c>
      <c r="AY2440" s="54">
        <f>IF(BD!AN2440="","",BD!AN2440*BD!AC2440)</f>
        <v>91.2789255377837</v>
      </c>
      <c r="AZ2440" s="48" t="s">
        <v>5271</v>
      </c>
      <c r="BA2440" s="48" t="s">
        <v>115</v>
      </c>
      <c r="BB2440" s="48">
        <v>1</v>
      </c>
      <c r="BC2440" s="48" t="s">
        <v>4691</v>
      </c>
      <c r="BD2440" s="64" t="s">
        <v>5257</v>
      </c>
      <c r="BE2440" s="65" t="s">
        <v>4</v>
      </c>
      <c r="BF2440" s="65" t="s">
        <v>4</v>
      </c>
      <c r="BG2440" s="64" t="s">
        <v>5258</v>
      </c>
      <c r="BH2440" s="66"/>
      <c r="BI2440" s="66"/>
      <c r="BJ2440" s="66"/>
      <c r="BK2440" s="66"/>
      <c r="BL2440" s="66"/>
      <c r="BM2440" s="66"/>
      <c r="BN2440" s="66"/>
      <c r="BO2440" s="64">
        <v>138</v>
      </c>
      <c r="BP2440" s="64">
        <v>140.622</v>
      </c>
      <c r="BQ2440" s="64">
        <v>121</v>
      </c>
      <c r="BR2440" s="64" t="s">
        <v>5260</v>
      </c>
      <c r="BS2440" s="64" t="s">
        <v>5260</v>
      </c>
      <c r="BT2440" s="64" t="s">
        <v>5261</v>
      </c>
      <c r="BU2440" s="64">
        <v>5102</v>
      </c>
      <c r="BV2440" s="64"/>
      <c r="BW2440" s="64"/>
      <c r="BX2440" s="64"/>
      <c r="BY2440" s="64"/>
      <c r="BZ2440" s="64"/>
      <c r="CA2440" s="64"/>
      <c r="CB2440" s="64"/>
      <c r="CC2440" s="64">
        <v>102</v>
      </c>
      <c r="CD2440" s="64">
        <v>8</v>
      </c>
      <c r="CE2440" s="64">
        <v>8</v>
      </c>
      <c r="CF2440" s="64"/>
      <c r="CG2440" s="37" t="e">
        <f>VLOOKUP(Table_1[[#This Row],[EAN]],'[1]Planilha1'!$E:$R,13,0)</f>
        <v>#N/A</v>
      </c>
      <c r="CI2440" s="186">
        <f>Table_1[[#This Row],[FATURAMENTO REALIZADO]]-Table_1[[#This Row],[SPEND LÍQUIDO]]</f>
        <v>55.45194726420361</v>
      </c>
    </row>
    <row r="2441" ht="15">
      <c r="A2441" s="7"/>
      <c r="B2441" s="67" t="s">
        <v>2735</v>
      </c>
      <c r="C2441" s="48">
        <v>220615</v>
      </c>
      <c r="D2441" s="48">
        <v>409000130</v>
      </c>
      <c r="E2441" s="49">
        <v>7891910030279</v>
      </c>
      <c r="F2441" s="50" t="s">
        <v>2881</v>
      </c>
      <c r="G2441" s="48" t="s">
        <v>21</v>
      </c>
      <c r="H2441" s="48">
        <v>2320</v>
      </c>
      <c r="I2441" s="51" t="s">
        <v>2877</v>
      </c>
      <c r="J2441" s="48" t="s">
        <v>673</v>
      </c>
      <c r="K2441" s="52" t="s">
        <v>84</v>
      </c>
      <c r="L2441" s="52">
        <v>12</v>
      </c>
      <c r="M2441" s="52">
        <v>0</v>
      </c>
      <c r="N2441" s="48" t="s">
        <v>85</v>
      </c>
      <c r="O2441" s="48" t="s">
        <v>4690</v>
      </c>
      <c r="P2441" s="53">
        <v>4.048246132607921</v>
      </c>
      <c r="Q2441" s="54">
        <f>(17/100+7.6/100+1.65/100)*P2441</f>
        <v>1.0626646098095793</v>
      </c>
      <c r="R2441" s="55"/>
      <c r="S2441" s="55"/>
      <c r="T2441" s="55"/>
      <c r="U2441" s="55"/>
      <c r="V2441" s="54">
        <f>+P2441-Q2441+R2441+S2441+T2441+U2441</f>
        <v>2.9855815227983413</v>
      </c>
      <c r="W2441" s="56">
        <f>(1.02/100)</f>
        <v>1.02E-2</v>
      </c>
      <c r="X2441" s="56">
        <v>4.8E-3</v>
      </c>
      <c r="Y2441" s="56">
        <v>0.17</v>
      </c>
      <c r="Z2441" s="56">
        <v>1.65E-2</v>
      </c>
      <c r="AA2441" s="56">
        <v>7.6E-2</v>
      </c>
      <c r="AB2441" s="56">
        <f>SUM(W2441:AA2441)</f>
        <v>0.2775</v>
      </c>
      <c r="AC2441" s="48">
        <v>12</v>
      </c>
      <c r="AD2441" s="57">
        <f>IF(AL2441="","",+AC2441*AL2441)</f>
        <v>91.2789255377837</v>
      </c>
      <c r="AE2441" s="58">
        <f>IF(AL2441="","",+AL2441*AB2441)</f>
        <v>2.1108251530612483</v>
      </c>
      <c r="AF2441" s="57">
        <f>IF(AL2441="","",+AL2441-AE2441)</f>
        <v>5.495751975087394</v>
      </c>
      <c r="AG2441" s="58">
        <f>+V2441</f>
        <v>2.9855815227983413</v>
      </c>
      <c r="AH2441" s="57">
        <f>IF(AF2441="","",+AF2441-AG2441)</f>
        <v>2.510170452289053</v>
      </c>
      <c r="AI2441" s="57">
        <f>IF(AH2441="","",+AH2441*AC2441)</f>
        <v>30.122045427468635</v>
      </c>
      <c r="AJ2441" s="58">
        <v>4.44</v>
      </c>
      <c r="AK2441" s="59">
        <v>0.33</v>
      </c>
      <c r="AL2441" s="58">
        <f>IF(V2441=0,"",V2441/(1-AB2441-AK2441))</f>
        <v>7.6065771281486425</v>
      </c>
      <c r="AM2441" s="60">
        <v>0.33</v>
      </c>
      <c r="AN2441" s="58">
        <f>IF(V2441=0,"",V2441/(1-AB2441-AM2441))</f>
        <v>7.6065771281486425</v>
      </c>
      <c r="AO2441" s="61">
        <v>1.2</v>
      </c>
      <c r="AP2441" s="58">
        <f>IF(BD!AJ2441="","",BD!AJ2441*BD!AO2441)</f>
        <v>5.328</v>
      </c>
      <c r="AQ2441" s="56">
        <f>BD!AM2441/BD!AK2441-1</f>
        <v>0</v>
      </c>
      <c r="AR2441" s="56">
        <f>IF(BD!AN2441="","",IF(BD!AJ2441="","",BD!AN2441/BD!AJ2441-1))</f>
        <v>0.7131930468803247</v>
      </c>
      <c r="AS2441" s="56" t="str">
        <f>IF(BD!AN2441="","",IF(BD!AN2441&lt;BD!AL2441,"ABAIXO DA META","DENTRO DA META"))</f>
        <v>DENTRO DA META</v>
      </c>
      <c r="AT2441" s="56" t="str">
        <f>IF(BD!AJ2441="","EM ANÁLISE",IF(BD!AP2441&gt;=BD!AN2441,"GO", "NO GO"))</f>
        <v>NO GO</v>
      </c>
      <c r="AU2441" s="62">
        <f>IF(AN2441="","",+BD!$AN2441-AJ2441)</f>
        <v>3.166577128148642</v>
      </c>
      <c r="AV2441" s="63"/>
      <c r="AW2441" s="54">
        <f>BD!P2441*BD!AC2441</f>
        <v>48.57895359129505</v>
      </c>
      <c r="AX2441" s="54">
        <f>BD!V2441*BD!AC2441</f>
        <v>35.826978273580096</v>
      </c>
      <c r="AY2441" s="54">
        <f>IF(BD!AN2441="","",BD!AN2441*BD!AC2441)</f>
        <v>91.2789255377837</v>
      </c>
      <c r="AZ2441" s="48" t="s">
        <v>5271</v>
      </c>
      <c r="BA2441" s="48" t="s">
        <v>115</v>
      </c>
      <c r="BB2441" s="48">
        <v>1</v>
      </c>
      <c r="BC2441" s="48" t="s">
        <v>4691</v>
      </c>
      <c r="BD2441" s="64" t="s">
        <v>5257</v>
      </c>
      <c r="BE2441" s="65" t="s">
        <v>4</v>
      </c>
      <c r="BF2441" s="65" t="s">
        <v>4</v>
      </c>
      <c r="BG2441" s="64" t="s">
        <v>5258</v>
      </c>
      <c r="BH2441" s="66"/>
      <c r="BI2441" s="66"/>
      <c r="BJ2441" s="66"/>
      <c r="BK2441" s="66"/>
      <c r="BL2441" s="66"/>
      <c r="BM2441" s="66"/>
      <c r="BN2441" s="66"/>
      <c r="BO2441" s="64">
        <v>138</v>
      </c>
      <c r="BP2441" s="64">
        <v>140.622</v>
      </c>
      <c r="BQ2441" s="64">
        <v>121</v>
      </c>
      <c r="BR2441" s="64" t="s">
        <v>5260</v>
      </c>
      <c r="BS2441" s="64" t="s">
        <v>5260</v>
      </c>
      <c r="BT2441" s="64" t="s">
        <v>5261</v>
      </c>
      <c r="BU2441" s="64">
        <v>5102</v>
      </c>
      <c r="BV2441" s="64"/>
      <c r="BW2441" s="64"/>
      <c r="BX2441" s="64"/>
      <c r="BY2441" s="64"/>
      <c r="BZ2441" s="64"/>
      <c r="CA2441" s="64"/>
      <c r="CB2441" s="64"/>
      <c r="CC2441" s="64">
        <v>102</v>
      </c>
      <c r="CD2441" s="64">
        <v>8</v>
      </c>
      <c r="CE2441" s="64">
        <v>8</v>
      </c>
      <c r="CF2441" s="64"/>
      <c r="CG2441" s="37" t="e">
        <f>VLOOKUP(Table_1[[#This Row],[EAN]],'[1]Planilha1'!$E:$R,13,0)</f>
        <v>#N/A</v>
      </c>
      <c r="CI2441" s="186">
        <f>Table_1[[#This Row],[FATURAMENTO REALIZADO]]-Table_1[[#This Row],[SPEND LÍQUIDO]]</f>
        <v>55.45194726420361</v>
      </c>
    </row>
    <row r="2442" ht="15">
      <c r="A2442" s="7"/>
      <c r="B2442" s="67" t="s">
        <v>2735</v>
      </c>
      <c r="C2442" s="48">
        <v>220616</v>
      </c>
      <c r="D2442" s="48">
        <v>409000136</v>
      </c>
      <c r="E2442" s="49">
        <v>7891910030255</v>
      </c>
      <c r="F2442" s="50" t="s">
        <v>2882</v>
      </c>
      <c r="G2442" s="48" t="s">
        <v>21</v>
      </c>
      <c r="H2442" s="48">
        <v>2320</v>
      </c>
      <c r="I2442" s="51" t="s">
        <v>2877</v>
      </c>
      <c r="J2442" s="48" t="s">
        <v>673</v>
      </c>
      <c r="K2442" s="52" t="s">
        <v>84</v>
      </c>
      <c r="L2442" s="52">
        <v>12</v>
      </c>
      <c r="M2442" s="52">
        <v>0</v>
      </c>
      <c r="N2442" s="48" t="s">
        <v>85</v>
      </c>
      <c r="O2442" s="48" t="s">
        <v>4690</v>
      </c>
      <c r="P2442" s="53">
        <v>4.048246132607921</v>
      </c>
      <c r="Q2442" s="54">
        <f>(17/100+7.6/100+1.65/100)*P2442</f>
        <v>1.0626646098095793</v>
      </c>
      <c r="R2442" s="55"/>
      <c r="S2442" s="55"/>
      <c r="T2442" s="55"/>
      <c r="U2442" s="55"/>
      <c r="V2442" s="54">
        <f>+P2442-Q2442+R2442+S2442+T2442+U2442</f>
        <v>2.9855815227983413</v>
      </c>
      <c r="W2442" s="56">
        <f>(1.02/100)</f>
        <v>1.02E-2</v>
      </c>
      <c r="X2442" s="56">
        <v>4.8E-3</v>
      </c>
      <c r="Y2442" s="56">
        <v>0.17</v>
      </c>
      <c r="Z2442" s="56">
        <v>1.65E-2</v>
      </c>
      <c r="AA2442" s="56">
        <v>7.6E-2</v>
      </c>
      <c r="AB2442" s="56">
        <f>SUM(W2442:AA2442)</f>
        <v>0.2775</v>
      </c>
      <c r="AC2442" s="48">
        <v>12</v>
      </c>
      <c r="AD2442" s="57">
        <f>IF(AL2442="","",+AC2442*AL2442)</f>
        <v>91.2789255377837</v>
      </c>
      <c r="AE2442" s="58">
        <f>IF(AL2442="","",+AL2442*AB2442)</f>
        <v>2.1108251530612483</v>
      </c>
      <c r="AF2442" s="57">
        <f>IF(AL2442="","",+AL2442-AE2442)</f>
        <v>5.495751975087394</v>
      </c>
      <c r="AG2442" s="58">
        <f>+V2442</f>
        <v>2.9855815227983413</v>
      </c>
      <c r="AH2442" s="57">
        <f>IF(AF2442="","",+AF2442-AG2442)</f>
        <v>2.510170452289053</v>
      </c>
      <c r="AI2442" s="57">
        <f>IF(AH2442="","",+AH2442*AC2442)</f>
        <v>30.122045427468635</v>
      </c>
      <c r="AJ2442" s="58">
        <v>4.44</v>
      </c>
      <c r="AK2442" s="59">
        <v>0.33</v>
      </c>
      <c r="AL2442" s="58">
        <f>IF(V2442=0,"",V2442/(1-AB2442-AK2442))</f>
        <v>7.6065771281486425</v>
      </c>
      <c r="AM2442" s="60">
        <v>0.33</v>
      </c>
      <c r="AN2442" s="58">
        <f>IF(V2442=0,"",V2442/(1-AB2442-AM2442))</f>
        <v>7.6065771281486425</v>
      </c>
      <c r="AO2442" s="61">
        <v>1.2</v>
      </c>
      <c r="AP2442" s="58">
        <f>IF(BD!AJ2442="","",BD!AJ2442*BD!AO2442)</f>
        <v>5.328</v>
      </c>
      <c r="AQ2442" s="56">
        <f>BD!AM2442/BD!AK2442-1</f>
        <v>0</v>
      </c>
      <c r="AR2442" s="56">
        <f>IF(BD!AN2442="","",IF(BD!AJ2442="","",BD!AN2442/BD!AJ2442-1))</f>
        <v>0.7131930468803247</v>
      </c>
      <c r="AS2442" s="56" t="str">
        <f>IF(BD!AN2442="","",IF(BD!AN2442&lt;BD!AL2442,"ABAIXO DA META","DENTRO DA META"))</f>
        <v>DENTRO DA META</v>
      </c>
      <c r="AT2442" s="56" t="str">
        <f>IF(BD!AJ2442="","EM ANÁLISE",IF(BD!AP2442&gt;=BD!AN2442,"GO", "NO GO"))</f>
        <v>NO GO</v>
      </c>
      <c r="AU2442" s="62">
        <f>IF(AN2442="","",+BD!$AN2442-AJ2442)</f>
        <v>3.166577128148642</v>
      </c>
      <c r="AV2442" s="63"/>
      <c r="AW2442" s="54">
        <f>BD!P2442*BD!AC2442</f>
        <v>48.57895359129505</v>
      </c>
      <c r="AX2442" s="54">
        <f>BD!V2442*BD!AC2442</f>
        <v>35.826978273580096</v>
      </c>
      <c r="AY2442" s="54">
        <f>IF(BD!AN2442="","",BD!AN2442*BD!AC2442)</f>
        <v>91.2789255377837</v>
      </c>
      <c r="AZ2442" s="48" t="s">
        <v>5271</v>
      </c>
      <c r="BA2442" s="48" t="s">
        <v>115</v>
      </c>
      <c r="BB2442" s="48">
        <v>1</v>
      </c>
      <c r="BC2442" s="48" t="s">
        <v>4691</v>
      </c>
      <c r="BD2442" s="64" t="s">
        <v>5257</v>
      </c>
      <c r="BE2442" s="65" t="s">
        <v>4</v>
      </c>
      <c r="BF2442" s="65" t="s">
        <v>4</v>
      </c>
      <c r="BG2442" s="64" t="s">
        <v>5258</v>
      </c>
      <c r="BH2442" s="66"/>
      <c r="BI2442" s="66"/>
      <c r="BJ2442" s="66"/>
      <c r="BK2442" s="66"/>
      <c r="BL2442" s="66"/>
      <c r="BM2442" s="66"/>
      <c r="BN2442" s="66"/>
      <c r="BO2442" s="64">
        <v>138</v>
      </c>
      <c r="BP2442" s="64">
        <v>140.622</v>
      </c>
      <c r="BQ2442" s="64">
        <v>121</v>
      </c>
      <c r="BR2442" s="64" t="s">
        <v>5260</v>
      </c>
      <c r="BS2442" s="64" t="s">
        <v>5260</v>
      </c>
      <c r="BT2442" s="64" t="s">
        <v>5261</v>
      </c>
      <c r="BU2442" s="64">
        <v>5102</v>
      </c>
      <c r="BV2442" s="64"/>
      <c r="BW2442" s="64"/>
      <c r="BX2442" s="64"/>
      <c r="BY2442" s="64"/>
      <c r="BZ2442" s="64"/>
      <c r="CA2442" s="64"/>
      <c r="CB2442" s="64"/>
      <c r="CC2442" s="64">
        <v>102</v>
      </c>
      <c r="CD2442" s="64">
        <v>8</v>
      </c>
      <c r="CE2442" s="64">
        <v>8</v>
      </c>
      <c r="CF2442" s="64"/>
      <c r="CG2442" s="37" t="e">
        <f>VLOOKUP(Table_1[[#This Row],[EAN]],'[1]Planilha1'!$E:$R,13,0)</f>
        <v>#N/A</v>
      </c>
      <c r="CI2442" s="186">
        <f>Table_1[[#This Row],[FATURAMENTO REALIZADO]]-Table_1[[#This Row],[SPEND LÍQUIDO]]</f>
        <v>55.45194726420361</v>
      </c>
    </row>
    <row r="2443" ht="15">
      <c r="A2443" s="7"/>
      <c r="B2443" s="67" t="s">
        <v>2735</v>
      </c>
      <c r="C2443" s="48">
        <v>220617</v>
      </c>
      <c r="D2443" s="48">
        <v>409000140</v>
      </c>
      <c r="E2443" s="49">
        <v>7891910030248</v>
      </c>
      <c r="F2443" s="50" t="s">
        <v>2883</v>
      </c>
      <c r="G2443" s="48" t="s">
        <v>21</v>
      </c>
      <c r="H2443" s="48">
        <v>2320</v>
      </c>
      <c r="I2443" s="51" t="s">
        <v>2877</v>
      </c>
      <c r="J2443" s="48" t="s">
        <v>673</v>
      </c>
      <c r="K2443" s="52" t="s">
        <v>84</v>
      </c>
      <c r="L2443" s="52">
        <v>12</v>
      </c>
      <c r="M2443" s="52">
        <v>0</v>
      </c>
      <c r="N2443" s="48" t="s">
        <v>85</v>
      </c>
      <c r="O2443" s="48" t="s">
        <v>4690</v>
      </c>
      <c r="P2443" s="53">
        <v>5.3764309346634676</v>
      </c>
      <c r="Q2443" s="54">
        <f>(17/100+7.6/100+1.65/100)*P2443</f>
        <v>1.4113131203491602</v>
      </c>
      <c r="R2443" s="55"/>
      <c r="S2443" s="55"/>
      <c r="T2443" s="55"/>
      <c r="U2443" s="55"/>
      <c r="V2443" s="54">
        <f>+P2443-Q2443+R2443+S2443+T2443+U2443</f>
        <v>3.9651178143143073</v>
      </c>
      <c r="W2443" s="56">
        <f>(1.02/100)</f>
        <v>1.02E-2</v>
      </c>
      <c r="X2443" s="56">
        <v>4.8E-3</v>
      </c>
      <c r="Y2443" s="56">
        <v>0.17</v>
      </c>
      <c r="Z2443" s="56">
        <v>1.65E-2</v>
      </c>
      <c r="AA2443" s="56">
        <v>7.6E-2</v>
      </c>
      <c r="AB2443" s="56">
        <f>SUM(W2443:AA2443)</f>
        <v>0.2775</v>
      </c>
      <c r="AC2443" s="48">
        <v>12</v>
      </c>
      <c r="AD2443" s="57">
        <f>IF(AL2443="","",+AC2443*AL2443)</f>
        <v>121.22653190260306</v>
      </c>
      <c r="AE2443" s="58">
        <f>IF(AL2443="","",+AL2443*AB2443)</f>
        <v>2.803363550247696</v>
      </c>
      <c r="AF2443" s="57">
        <f>IF(AL2443="","",+AL2443-AE2443)</f>
        <v>7.298847441635893</v>
      </c>
      <c r="AG2443" s="58">
        <f>+V2443</f>
        <v>3.9651178143143073</v>
      </c>
      <c r="AH2443" s="57">
        <f>IF(AF2443="","",+AF2443-AG2443)</f>
        <v>3.3337296273215853</v>
      </c>
      <c r="AI2443" s="57">
        <f>IF(AH2443="","",+AH2443*AC2443)</f>
        <v>40.004755527859025</v>
      </c>
      <c r="AJ2443" s="58">
        <v>5.9</v>
      </c>
      <c r="AK2443" s="59">
        <v>0.33</v>
      </c>
      <c r="AL2443" s="58">
        <f>IF(V2443=0,"",V2443/(1-AB2443-AK2443))</f>
        <v>10.102210991883588</v>
      </c>
      <c r="AM2443" s="60">
        <v>0.33</v>
      </c>
      <c r="AN2443" s="58">
        <f>IF(V2443=0,"",V2443/(1-AB2443-AM2443))</f>
        <v>10.102210991883588</v>
      </c>
      <c r="AO2443" s="61">
        <v>1.2</v>
      </c>
      <c r="AP2443" s="58">
        <f>IF(BD!AJ2443="","",BD!AJ2443*BD!AO2443)</f>
        <v>7.08</v>
      </c>
      <c r="AQ2443" s="56">
        <f>BD!AM2443/BD!AK2443-1</f>
        <v>0</v>
      </c>
      <c r="AR2443" s="56">
        <f>IF(BD!AN2443="","",IF(BD!AJ2443="","",BD!AN2443/BD!AJ2443-1))</f>
        <v>0.7122391511667097</v>
      </c>
      <c r="AS2443" s="56" t="str">
        <f>IF(BD!AN2443="","",IF(BD!AN2443&lt;BD!AL2443,"ABAIXO DA META","DENTRO DA META"))</f>
        <v>DENTRO DA META</v>
      </c>
      <c r="AT2443" s="56" t="str">
        <f>IF(BD!AJ2443="","EM ANÁLISE",IF(BD!AP2443&gt;=BD!AN2443,"GO", "NO GO"))</f>
        <v>NO GO</v>
      </c>
      <c r="AU2443" s="62">
        <f>IF(AN2443="","",+BD!$AN2443-AJ2443)</f>
        <v>4.202210991883588</v>
      </c>
      <c r="AV2443" s="63"/>
      <c r="AW2443" s="54">
        <f>BD!P2443*BD!AC2443</f>
        <v>64.51717121596161</v>
      </c>
      <c r="AX2443" s="54">
        <f>BD!V2443*BD!AC2443</f>
        <v>47.581413771771686</v>
      </c>
      <c r="AY2443" s="54">
        <f>IF(BD!AN2443="","",BD!AN2443*BD!AC2443)</f>
        <v>121.22653190260306</v>
      </c>
      <c r="AZ2443" s="48" t="s">
        <v>5271</v>
      </c>
      <c r="BA2443" s="48" t="s">
        <v>115</v>
      </c>
      <c r="BB2443" s="48">
        <v>1</v>
      </c>
      <c r="BC2443" s="48" t="s">
        <v>4691</v>
      </c>
      <c r="BD2443" s="64" t="s">
        <v>5257</v>
      </c>
      <c r="BE2443" s="65" t="s">
        <v>4</v>
      </c>
      <c r="BF2443" s="65" t="s">
        <v>4</v>
      </c>
      <c r="BG2443" s="64" t="s">
        <v>5258</v>
      </c>
      <c r="BH2443" s="66"/>
      <c r="BI2443" s="66"/>
      <c r="BJ2443" s="66"/>
      <c r="BK2443" s="66"/>
      <c r="BL2443" s="66"/>
      <c r="BM2443" s="66"/>
      <c r="BN2443" s="66"/>
      <c r="BO2443" s="64">
        <v>138</v>
      </c>
      <c r="BP2443" s="64">
        <v>140.622</v>
      </c>
      <c r="BQ2443" s="64">
        <v>121</v>
      </c>
      <c r="BR2443" s="64" t="s">
        <v>5260</v>
      </c>
      <c r="BS2443" s="64" t="s">
        <v>5260</v>
      </c>
      <c r="BT2443" s="64" t="s">
        <v>5261</v>
      </c>
      <c r="BU2443" s="64">
        <v>5102</v>
      </c>
      <c r="BV2443" s="64"/>
      <c r="BW2443" s="64"/>
      <c r="BX2443" s="64"/>
      <c r="BY2443" s="64"/>
      <c r="BZ2443" s="64"/>
      <c r="CA2443" s="64"/>
      <c r="CB2443" s="64"/>
      <c r="CC2443" s="64">
        <v>102</v>
      </c>
      <c r="CD2443" s="64">
        <v>8</v>
      </c>
      <c r="CE2443" s="64">
        <v>8</v>
      </c>
      <c r="CF2443" s="64"/>
      <c r="CG2443" s="37" t="e">
        <f>VLOOKUP(Table_1[[#This Row],[EAN]],'[1]Planilha1'!$E:$R,13,0)</f>
        <v>#N/A</v>
      </c>
      <c r="CI2443" s="186">
        <f>Table_1[[#This Row],[FATURAMENTO REALIZADO]]-Table_1[[#This Row],[SPEND LÍQUIDO]]</f>
        <v>73.64511813083138</v>
      </c>
    </row>
    <row r="2444" ht="15">
      <c r="A2444" s="7"/>
      <c r="B2444" s="67" t="s">
        <v>2735</v>
      </c>
      <c r="C2444" s="48">
        <v>220618</v>
      </c>
      <c r="D2444" s="48">
        <v>409000142</v>
      </c>
      <c r="E2444" s="49">
        <v>7891910030231</v>
      </c>
      <c r="F2444" s="50" t="s">
        <v>2884</v>
      </c>
      <c r="G2444" s="48" t="s">
        <v>21</v>
      </c>
      <c r="H2444" s="48">
        <v>2320</v>
      </c>
      <c r="I2444" s="51" t="s">
        <v>2877</v>
      </c>
      <c r="J2444" s="48" t="s">
        <v>673</v>
      </c>
      <c r="K2444" s="52" t="s">
        <v>84</v>
      </c>
      <c r="L2444" s="52">
        <v>12</v>
      </c>
      <c r="M2444" s="52">
        <v>0</v>
      </c>
      <c r="N2444" s="48" t="s">
        <v>85</v>
      </c>
      <c r="O2444" s="48" t="s">
        <v>4690</v>
      </c>
      <c r="P2444" s="53">
        <v>5.3764309346634676</v>
      </c>
      <c r="Q2444" s="54">
        <f>(17/100+7.6/100+1.65/100)*P2444</f>
        <v>1.4113131203491602</v>
      </c>
      <c r="R2444" s="55"/>
      <c r="S2444" s="55"/>
      <c r="T2444" s="55"/>
      <c r="U2444" s="55"/>
      <c r="V2444" s="54">
        <f>+P2444-Q2444+R2444+S2444+T2444+U2444</f>
        <v>3.9651178143143073</v>
      </c>
      <c r="W2444" s="56">
        <f>(1.02/100)</f>
        <v>1.02E-2</v>
      </c>
      <c r="X2444" s="56">
        <v>4.8E-3</v>
      </c>
      <c r="Y2444" s="56">
        <v>0.17</v>
      </c>
      <c r="Z2444" s="56">
        <v>1.65E-2</v>
      </c>
      <c r="AA2444" s="56">
        <v>7.6E-2</v>
      </c>
      <c r="AB2444" s="56">
        <f>SUM(W2444:AA2444)</f>
        <v>0.2775</v>
      </c>
      <c r="AC2444" s="48">
        <v>12</v>
      </c>
      <c r="AD2444" s="57">
        <f>IF(AL2444="","",+AC2444*AL2444)</f>
        <v>121.22653190260306</v>
      </c>
      <c r="AE2444" s="58">
        <f>IF(AL2444="","",+AL2444*AB2444)</f>
        <v>2.803363550247696</v>
      </c>
      <c r="AF2444" s="57">
        <f>IF(AL2444="","",+AL2444-AE2444)</f>
        <v>7.298847441635893</v>
      </c>
      <c r="AG2444" s="58">
        <f>+V2444</f>
        <v>3.9651178143143073</v>
      </c>
      <c r="AH2444" s="57">
        <f>IF(AF2444="","",+AF2444-AG2444)</f>
        <v>3.3337296273215853</v>
      </c>
      <c r="AI2444" s="57">
        <f>IF(AH2444="","",+AH2444*AC2444)</f>
        <v>40.004755527859025</v>
      </c>
      <c r="AJ2444" s="58">
        <v>7.89</v>
      </c>
      <c r="AK2444" s="59">
        <v>0.33</v>
      </c>
      <c r="AL2444" s="58">
        <f>IF(V2444=0,"",V2444/(1-AB2444-AK2444))</f>
        <v>10.102210991883588</v>
      </c>
      <c r="AM2444" s="60">
        <v>0.33</v>
      </c>
      <c r="AN2444" s="58">
        <f>IF(V2444=0,"",V2444/(1-AB2444-AM2444))</f>
        <v>10.102210991883588</v>
      </c>
      <c r="AO2444" s="61">
        <v>1.2</v>
      </c>
      <c r="AP2444" s="58">
        <f>IF(BD!AJ2444="","",BD!AJ2444*BD!AO2444)</f>
        <v>9.468</v>
      </c>
      <c r="AQ2444" s="56">
        <f>BD!AM2444/BD!AK2444-1</f>
        <v>0</v>
      </c>
      <c r="AR2444" s="56">
        <f>IF(BD!AN2444="","",IF(BD!AJ2444="","",BD!AN2444/BD!AJ2444-1))</f>
        <v>0.28038162127802124</v>
      </c>
      <c r="AS2444" s="56" t="str">
        <f>IF(BD!AN2444="","",IF(BD!AN2444&lt;BD!AL2444,"ABAIXO DA META","DENTRO DA META"))</f>
        <v>DENTRO DA META</v>
      </c>
      <c r="AT2444" s="56" t="str">
        <f>IF(BD!AJ2444="","EM ANÁLISE",IF(BD!AP2444&gt;=BD!AN2444,"GO", "NO GO"))</f>
        <v>NO GO</v>
      </c>
      <c r="AU2444" s="62">
        <f>IF(AN2444="","",+BD!$AN2444-AJ2444)</f>
        <v>2.2122109918835884</v>
      </c>
      <c r="AV2444" s="63"/>
      <c r="AW2444" s="54">
        <f>BD!P2444*BD!AC2444</f>
        <v>64.51717121596161</v>
      </c>
      <c r="AX2444" s="54">
        <f>BD!V2444*BD!AC2444</f>
        <v>47.581413771771686</v>
      </c>
      <c r="AY2444" s="54">
        <f>IF(BD!AN2444="","",BD!AN2444*BD!AC2444)</f>
        <v>121.22653190260306</v>
      </c>
      <c r="AZ2444" s="48" t="s">
        <v>5271</v>
      </c>
      <c r="BA2444" s="48" t="s">
        <v>115</v>
      </c>
      <c r="BB2444" s="48">
        <v>1</v>
      </c>
      <c r="BC2444" s="48" t="s">
        <v>4691</v>
      </c>
      <c r="BD2444" s="64" t="s">
        <v>5257</v>
      </c>
      <c r="BE2444" s="65" t="s">
        <v>4</v>
      </c>
      <c r="BF2444" s="65" t="s">
        <v>4</v>
      </c>
      <c r="BG2444" s="64" t="s">
        <v>5258</v>
      </c>
      <c r="BH2444" s="66"/>
      <c r="BI2444" s="66"/>
      <c r="BJ2444" s="66"/>
      <c r="BK2444" s="66"/>
      <c r="BL2444" s="66"/>
      <c r="BM2444" s="66"/>
      <c r="BN2444" s="66"/>
      <c r="BO2444" s="64">
        <v>138</v>
      </c>
      <c r="BP2444" s="64">
        <v>140.622</v>
      </c>
      <c r="BQ2444" s="64">
        <v>121</v>
      </c>
      <c r="BR2444" s="64" t="s">
        <v>5260</v>
      </c>
      <c r="BS2444" s="64" t="s">
        <v>5260</v>
      </c>
      <c r="BT2444" s="64" t="s">
        <v>5261</v>
      </c>
      <c r="BU2444" s="64">
        <v>5102</v>
      </c>
      <c r="BV2444" s="64"/>
      <c r="BW2444" s="64"/>
      <c r="BX2444" s="64"/>
      <c r="BY2444" s="64"/>
      <c r="BZ2444" s="64"/>
      <c r="CA2444" s="64"/>
      <c r="CB2444" s="64"/>
      <c r="CC2444" s="64">
        <v>102</v>
      </c>
      <c r="CD2444" s="64">
        <v>8</v>
      </c>
      <c r="CE2444" s="64">
        <v>8</v>
      </c>
      <c r="CF2444" s="64"/>
      <c r="CG2444" s="37" t="e">
        <f>VLOOKUP(Table_1[[#This Row],[EAN]],'[1]Planilha1'!$E:$R,13,0)</f>
        <v>#N/A</v>
      </c>
      <c r="CI2444" s="186">
        <f>Table_1[[#This Row],[FATURAMENTO REALIZADO]]-Table_1[[#This Row],[SPEND LÍQUIDO]]</f>
        <v>73.64511813083138</v>
      </c>
    </row>
    <row r="2445" ht="15" hidden="1">
      <c r="A2445" s="7"/>
      <c r="B2445" s="84" t="s">
        <v>79</v>
      </c>
      <c r="C2445" s="75">
        <v>220619</v>
      </c>
      <c r="D2445" s="75"/>
      <c r="E2445" s="85">
        <v>7896009301209</v>
      </c>
      <c r="F2445" s="86" t="s">
        <v>2885</v>
      </c>
      <c r="G2445" s="75" t="s">
        <v>16</v>
      </c>
      <c r="H2445" s="75">
        <v>270</v>
      </c>
      <c r="I2445" s="87" t="s">
        <v>216</v>
      </c>
      <c r="J2445" s="75" t="s">
        <v>217</v>
      </c>
      <c r="K2445" s="88" t="s">
        <v>84</v>
      </c>
      <c r="L2445" s="88">
        <v>12</v>
      </c>
      <c r="M2445" s="88">
        <v>0</v>
      </c>
      <c r="N2445" s="75" t="s">
        <v>85</v>
      </c>
      <c r="O2445" s="75"/>
      <c r="P2445" s="106"/>
      <c r="Q2445" s="90">
        <f>(17/100+7.6/100+1.65/100)*P2445</f>
        <v>0</v>
      </c>
      <c r="R2445" s="104"/>
      <c r="S2445" s="104"/>
      <c r="T2445" s="104"/>
      <c r="U2445" s="104"/>
      <c r="V2445" s="90">
        <f>+P2445-Q2445+R2445+S2445+T2445+U2445</f>
        <v>0</v>
      </c>
      <c r="W2445" s="91">
        <f>(1.02/100)</f>
        <v>1.02E-2</v>
      </c>
      <c r="X2445" s="91">
        <v>4.8E-3</v>
      </c>
      <c r="Y2445" s="91">
        <v>0.17</v>
      </c>
      <c r="Z2445" s="91">
        <v>1.65E-2</v>
      </c>
      <c r="AA2445" s="91">
        <v>7.6E-2</v>
      </c>
      <c r="AB2445" s="91">
        <f>SUM(W2445:AA2445)</f>
        <v>0.2775</v>
      </c>
      <c r="AC2445" s="75">
        <v>12</v>
      </c>
      <c r="AD2445" s="92">
        <f>IF(AL2445="","",+AC2445*AL2445)</f>
      </c>
      <c r="AE2445" s="93">
        <f>IF(AL2445="","",+AL2445*AB2445)</f>
      </c>
      <c r="AF2445" s="92">
        <f>IF(AL2445="","",+AL2445-AE2445)</f>
      </c>
      <c r="AG2445" s="93">
        <f>+V2445</f>
        <v>0</v>
      </c>
      <c r="AH2445" s="92">
        <f>IF(AF2445="","",+AF2445-AG2445)</f>
      </c>
      <c r="AI2445" s="92">
        <f>IF(AH2445="","",+AH2445*AC2445)</f>
      </c>
      <c r="AJ2445" s="93"/>
      <c r="AK2445" s="94">
        <v>0.33</v>
      </c>
      <c r="AL2445" s="93">
        <f>IF(V2445=0,"",V2445/(1-AB2445-AK2445))</f>
      </c>
      <c r="AM2445" s="95">
        <v>0.33</v>
      </c>
      <c r="AN2445" s="93">
        <f>IF(V2445=0,"",V2445/(1-AB2445-AM2445))</f>
      </c>
      <c r="AO2445" s="96">
        <v>1.2</v>
      </c>
      <c r="AP2445" s="93">
        <f>IF(BD!AJ2445="","",BD!AJ2445*BD!AO2445)</f>
      </c>
      <c r="AQ2445" s="91">
        <f>BD!AM2445/BD!AK2445-1</f>
        <v>0</v>
      </c>
      <c r="AR2445" s="91">
        <f>IF(BD!AN2445="","",IF(BD!AJ2445="","",BD!AN2445/BD!AJ2445-1))</f>
      </c>
      <c r="AS2445" s="91">
        <f>IF(BD!AN2445="","",IF(BD!AN2445&lt;BD!AL2445,"ABAIXO DA META","DENTRO DA META"))</f>
      </c>
      <c r="AT2445" s="91" t="str">
        <f>IF(BD!AJ2445="","EM ANÁLISE",IF(BD!AP2445&gt;=BD!AN2445,"GO", "NO GO"))</f>
        <v>EM ANÁLISE</v>
      </c>
      <c r="AU2445" s="97">
        <f>IF(AN2445="","",+BD!$AN2445-AJ2445)</f>
      </c>
      <c r="AV2445" s="98"/>
      <c r="AW2445" s="90">
        <f>BD!P2445*BD!AC2445</f>
        <v>0</v>
      </c>
      <c r="AX2445" s="90">
        <f>BD!V2445*BD!AC2445</f>
        <v>0</v>
      </c>
      <c r="AY2445" s="90">
        <f>IF(BD!AN2445="","",BD!AN2445*BD!AC2445)</f>
      </c>
      <c r="AZ2445" s="75" t="s">
        <v>123</v>
      </c>
      <c r="BA2445" s="75"/>
      <c r="BB2445" s="75"/>
      <c r="BC2445" s="75"/>
      <c r="BD2445" s="104"/>
      <c r="BE2445" s="104"/>
      <c r="BF2445" s="101"/>
      <c r="BG2445" s="101"/>
      <c r="BH2445" s="101"/>
      <c r="BI2445" s="101"/>
      <c r="BJ2445" s="101"/>
      <c r="BK2445" s="101"/>
      <c r="BL2445" s="101"/>
      <c r="BM2445" s="101"/>
      <c r="BN2445" s="101"/>
      <c r="BO2445" s="103"/>
      <c r="BP2445" s="101"/>
      <c r="BQ2445" s="101"/>
      <c r="BR2445" s="101"/>
      <c r="BS2445" s="101"/>
      <c r="BT2445" s="101"/>
      <c r="BU2445" s="101"/>
      <c r="BV2445" s="101"/>
      <c r="BW2445" s="101"/>
      <c r="BX2445" s="101"/>
      <c r="BY2445" s="101"/>
      <c r="BZ2445" s="101"/>
      <c r="CA2445" s="101"/>
      <c r="CB2445" s="101"/>
      <c r="CC2445" s="101"/>
      <c r="CD2445" s="101"/>
      <c r="CE2445" s="101"/>
      <c r="CF2445" s="101"/>
      <c r="CG2445" s="37" t="e">
        <f>VLOOKUP(Table_1[[#This Row],[EAN]],'[1]Planilha1'!$E:$R,13,0)</f>
        <v>#N/A</v>
      </c>
      <c r="CI2445" s="186" t="e">
        <f>Table_1[[#This Row],[FATURAMENTO REALIZADO]]-Table_1[[#This Row],[SPEND LÍQUIDO]]</f>
        <v>#VALUE!</v>
      </c>
    </row>
    <row r="2446" ht="15" hidden="1">
      <c r="A2446" s="7"/>
      <c r="B2446" s="84" t="s">
        <v>79</v>
      </c>
      <c r="C2446" s="75">
        <v>220620</v>
      </c>
      <c r="D2446" s="75"/>
      <c r="E2446" s="85">
        <v>7896009301216</v>
      </c>
      <c r="F2446" s="86" t="s">
        <v>2886</v>
      </c>
      <c r="G2446" s="75" t="s">
        <v>16</v>
      </c>
      <c r="H2446" s="75">
        <v>270</v>
      </c>
      <c r="I2446" s="87" t="s">
        <v>216</v>
      </c>
      <c r="J2446" s="75" t="s">
        <v>220</v>
      </c>
      <c r="K2446" s="88" t="s">
        <v>84</v>
      </c>
      <c r="L2446" s="88">
        <v>12</v>
      </c>
      <c r="M2446" s="88">
        <v>0</v>
      </c>
      <c r="N2446" s="75" t="s">
        <v>85</v>
      </c>
      <c r="O2446" s="75"/>
      <c r="P2446" s="106"/>
      <c r="Q2446" s="90">
        <f>(17/100+7.6/100+1.65/100)*P2446</f>
        <v>0</v>
      </c>
      <c r="R2446" s="104"/>
      <c r="S2446" s="104"/>
      <c r="T2446" s="104"/>
      <c r="U2446" s="104"/>
      <c r="V2446" s="90">
        <f>+P2446-Q2446+R2446+S2446+T2446+U2446</f>
        <v>0</v>
      </c>
      <c r="W2446" s="91">
        <f>(1.02/100)</f>
        <v>1.02E-2</v>
      </c>
      <c r="X2446" s="91">
        <v>4.8E-3</v>
      </c>
      <c r="Y2446" s="91">
        <v>0.17</v>
      </c>
      <c r="Z2446" s="91">
        <v>1.65E-2</v>
      </c>
      <c r="AA2446" s="91">
        <v>7.6E-2</v>
      </c>
      <c r="AB2446" s="91">
        <f>SUM(W2446:AA2446)</f>
        <v>0.2775</v>
      </c>
      <c r="AC2446" s="75">
        <v>12</v>
      </c>
      <c r="AD2446" s="92">
        <f>IF(AL2446="","",+AC2446*AL2446)</f>
      </c>
      <c r="AE2446" s="93">
        <f>IF(AL2446="","",+AL2446*AB2446)</f>
      </c>
      <c r="AF2446" s="92">
        <f>IF(AL2446="","",+AL2446-AE2446)</f>
      </c>
      <c r="AG2446" s="93">
        <f>+V2446</f>
        <v>0</v>
      </c>
      <c r="AH2446" s="92">
        <f>IF(AF2446="","",+AF2446-AG2446)</f>
      </c>
      <c r="AI2446" s="92">
        <f>IF(AH2446="","",+AH2446*AC2446)</f>
      </c>
      <c r="AJ2446" s="93"/>
      <c r="AK2446" s="94">
        <v>0.33</v>
      </c>
      <c r="AL2446" s="93">
        <f>IF(V2446=0,"",V2446/(1-AB2446-AK2446))</f>
      </c>
      <c r="AM2446" s="95">
        <v>0.33</v>
      </c>
      <c r="AN2446" s="93">
        <f>IF(V2446=0,"",V2446/(1-AB2446-AM2446))</f>
      </c>
      <c r="AO2446" s="96">
        <v>1.2</v>
      </c>
      <c r="AP2446" s="93">
        <f>IF(BD!AJ2446="","",BD!AJ2446*BD!AO2446)</f>
      </c>
      <c r="AQ2446" s="91">
        <f>BD!AM2446/BD!AK2446-1</f>
        <v>0</v>
      </c>
      <c r="AR2446" s="91">
        <f>IF(BD!AN2446="","",IF(BD!AJ2446="","",BD!AN2446/BD!AJ2446-1))</f>
      </c>
      <c r="AS2446" s="91">
        <f>IF(BD!AN2446="","",IF(BD!AN2446&lt;BD!AL2446,"ABAIXO DA META","DENTRO DA META"))</f>
      </c>
      <c r="AT2446" s="91" t="str">
        <f>IF(BD!AJ2446="","EM ANÁLISE",IF(BD!AP2446&gt;=BD!AN2446,"GO", "NO GO"))</f>
        <v>EM ANÁLISE</v>
      </c>
      <c r="AU2446" s="97">
        <f>IF(AN2446="","",+BD!$AN2446-AJ2446)</f>
      </c>
      <c r="AV2446" s="98"/>
      <c r="AW2446" s="90">
        <f>BD!P2446*BD!AC2446</f>
        <v>0</v>
      </c>
      <c r="AX2446" s="90">
        <f>BD!V2446*BD!AC2446</f>
        <v>0</v>
      </c>
      <c r="AY2446" s="90">
        <f>IF(BD!AN2446="","",BD!AN2446*BD!AC2446)</f>
      </c>
      <c r="AZ2446" s="75" t="s">
        <v>123</v>
      </c>
      <c r="BA2446" s="75"/>
      <c r="BB2446" s="75"/>
      <c r="BC2446" s="75"/>
      <c r="BD2446" s="104"/>
      <c r="BE2446" s="104"/>
      <c r="BF2446" s="101"/>
      <c r="BG2446" s="101"/>
      <c r="BH2446" s="101"/>
      <c r="BI2446" s="101"/>
      <c r="BJ2446" s="101"/>
      <c r="BK2446" s="101"/>
      <c r="BL2446" s="101"/>
      <c r="BM2446" s="101"/>
      <c r="BN2446" s="101"/>
      <c r="BO2446" s="103"/>
      <c r="BP2446" s="101"/>
      <c r="BQ2446" s="101"/>
      <c r="BR2446" s="101"/>
      <c r="BS2446" s="101"/>
      <c r="BT2446" s="101"/>
      <c r="BU2446" s="101"/>
      <c r="BV2446" s="101"/>
      <c r="BW2446" s="101"/>
      <c r="BX2446" s="101"/>
      <c r="BY2446" s="101"/>
      <c r="BZ2446" s="101"/>
      <c r="CA2446" s="101"/>
      <c r="CB2446" s="101"/>
      <c r="CC2446" s="101"/>
      <c r="CD2446" s="101"/>
      <c r="CE2446" s="101"/>
      <c r="CF2446" s="101"/>
      <c r="CG2446" s="37" t="e">
        <f>VLOOKUP(Table_1[[#This Row],[EAN]],'[1]Planilha1'!$E:$R,13,0)</f>
        <v>#N/A</v>
      </c>
      <c r="CI2446" s="186" t="e">
        <f>Table_1[[#This Row],[FATURAMENTO REALIZADO]]-Table_1[[#This Row],[SPEND LÍQUIDO]]</f>
        <v>#VALUE!</v>
      </c>
    </row>
    <row r="2447" ht="15" hidden="1">
      <c r="A2447" s="7"/>
      <c r="B2447" s="84" t="s">
        <v>79</v>
      </c>
      <c r="C2447" s="75">
        <v>220621</v>
      </c>
      <c r="D2447" s="75"/>
      <c r="E2447" s="85">
        <v>7896009500305</v>
      </c>
      <c r="F2447" s="86" t="s">
        <v>2887</v>
      </c>
      <c r="G2447" s="75" t="s">
        <v>16</v>
      </c>
      <c r="H2447" s="75">
        <v>270</v>
      </c>
      <c r="I2447" s="87" t="s">
        <v>216</v>
      </c>
      <c r="J2447" s="75" t="s">
        <v>217</v>
      </c>
      <c r="K2447" s="88" t="s">
        <v>84</v>
      </c>
      <c r="L2447" s="88">
        <v>10</v>
      </c>
      <c r="M2447" s="88">
        <v>0</v>
      </c>
      <c r="N2447" s="75" t="s">
        <v>85</v>
      </c>
      <c r="O2447" s="75"/>
      <c r="P2447" s="106"/>
      <c r="Q2447" s="90">
        <f>(17/100+7.6/100+1.65/100)*P2447</f>
        <v>0</v>
      </c>
      <c r="R2447" s="104"/>
      <c r="S2447" s="104"/>
      <c r="T2447" s="104"/>
      <c r="U2447" s="104"/>
      <c r="V2447" s="90">
        <f>+P2447-Q2447+R2447+S2447+T2447+U2447</f>
        <v>0</v>
      </c>
      <c r="W2447" s="91">
        <f>(1.02/100)</f>
        <v>1.02E-2</v>
      </c>
      <c r="X2447" s="91">
        <v>4.8E-3</v>
      </c>
      <c r="Y2447" s="91">
        <v>0.17</v>
      </c>
      <c r="Z2447" s="91">
        <v>1.65E-2</v>
      </c>
      <c r="AA2447" s="91">
        <v>7.6E-2</v>
      </c>
      <c r="AB2447" s="91">
        <f>SUM(W2447:AA2447)</f>
        <v>0.2775</v>
      </c>
      <c r="AC2447" s="75">
        <v>12</v>
      </c>
      <c r="AD2447" s="92">
        <f>IF(AL2447="","",+AC2447*AL2447)</f>
      </c>
      <c r="AE2447" s="93">
        <f>IF(AL2447="","",+AL2447*AB2447)</f>
      </c>
      <c r="AF2447" s="92">
        <f>IF(AL2447="","",+AL2447-AE2447)</f>
      </c>
      <c r="AG2447" s="93">
        <f>+V2447</f>
        <v>0</v>
      </c>
      <c r="AH2447" s="92">
        <f>IF(AF2447="","",+AF2447-AG2447)</f>
      </c>
      <c r="AI2447" s="92">
        <f>IF(AH2447="","",+AH2447*AC2447)</f>
      </c>
      <c r="AJ2447" s="93"/>
      <c r="AK2447" s="94">
        <v>0.33</v>
      </c>
      <c r="AL2447" s="93">
        <f>IF(V2447=0,"",V2447/(1-AB2447-AK2447))</f>
      </c>
      <c r="AM2447" s="95">
        <v>0.33</v>
      </c>
      <c r="AN2447" s="93">
        <f>IF(V2447=0,"",V2447/(1-AB2447-AM2447))</f>
      </c>
      <c r="AO2447" s="96">
        <v>1.2</v>
      </c>
      <c r="AP2447" s="93">
        <f>IF(BD!AJ2447="","",BD!AJ2447*BD!AO2447)</f>
      </c>
      <c r="AQ2447" s="91">
        <f>BD!AM2447/BD!AK2447-1</f>
        <v>0</v>
      </c>
      <c r="AR2447" s="91">
        <f>IF(BD!AN2447="","",IF(BD!AJ2447="","",BD!AN2447/BD!AJ2447-1))</f>
      </c>
      <c r="AS2447" s="91">
        <f>IF(BD!AN2447="","",IF(BD!AN2447&lt;BD!AL2447,"ABAIXO DA META","DENTRO DA META"))</f>
      </c>
      <c r="AT2447" s="91" t="str">
        <f>IF(BD!AJ2447="","EM ANÁLISE",IF(BD!AP2447&gt;=BD!AN2447,"GO", "NO GO"))</f>
        <v>EM ANÁLISE</v>
      </c>
      <c r="AU2447" s="97">
        <f>IF(AN2447="","",+BD!$AN2447-AJ2447)</f>
      </c>
      <c r="AV2447" s="98"/>
      <c r="AW2447" s="90">
        <f>BD!P2447*BD!AC2447</f>
        <v>0</v>
      </c>
      <c r="AX2447" s="90">
        <f>BD!V2447*BD!AC2447</f>
        <v>0</v>
      </c>
      <c r="AY2447" s="90">
        <f>IF(BD!AN2447="","",BD!AN2447*BD!AC2447)</f>
      </c>
      <c r="AZ2447" s="75" t="s">
        <v>123</v>
      </c>
      <c r="BA2447" s="75"/>
      <c r="BB2447" s="75"/>
      <c r="BC2447" s="75"/>
      <c r="BD2447" s="104"/>
      <c r="BE2447" s="104"/>
      <c r="BF2447" s="101"/>
      <c r="BG2447" s="101"/>
      <c r="BH2447" s="101"/>
      <c r="BI2447" s="101"/>
      <c r="BJ2447" s="101"/>
      <c r="BK2447" s="101"/>
      <c r="BL2447" s="101"/>
      <c r="BM2447" s="101"/>
      <c r="BN2447" s="101"/>
      <c r="BO2447" s="103"/>
      <c r="BP2447" s="101"/>
      <c r="BQ2447" s="101"/>
      <c r="BR2447" s="101"/>
      <c r="BS2447" s="101"/>
      <c r="BT2447" s="101"/>
      <c r="BU2447" s="101"/>
      <c r="BV2447" s="101"/>
      <c r="BW2447" s="101"/>
      <c r="BX2447" s="101"/>
      <c r="BY2447" s="101"/>
      <c r="BZ2447" s="101"/>
      <c r="CA2447" s="101"/>
      <c r="CB2447" s="101"/>
      <c r="CC2447" s="101"/>
      <c r="CD2447" s="101"/>
      <c r="CE2447" s="101"/>
      <c r="CF2447" s="101"/>
      <c r="CG2447" s="37" t="e">
        <f>VLOOKUP(Table_1[[#This Row],[EAN]],'[1]Planilha1'!$E:$R,13,0)</f>
        <v>#N/A</v>
      </c>
      <c r="CI2447" s="186" t="e">
        <f>Table_1[[#This Row],[FATURAMENTO REALIZADO]]-Table_1[[#This Row],[SPEND LÍQUIDO]]</f>
        <v>#VALUE!</v>
      </c>
    </row>
    <row r="2448" ht="15">
      <c r="A2448" s="7"/>
      <c r="B2448" s="67" t="s">
        <v>2735</v>
      </c>
      <c r="C2448" s="48">
        <v>220622</v>
      </c>
      <c r="D2448" s="48">
        <v>300006314</v>
      </c>
      <c r="E2448" s="49">
        <v>7896009301070</v>
      </c>
      <c r="F2448" s="50" t="s">
        <v>2888</v>
      </c>
      <c r="G2448" s="48" t="s">
        <v>21</v>
      </c>
      <c r="H2448" s="48">
        <v>2380</v>
      </c>
      <c r="I2448" s="51" t="s">
        <v>2889</v>
      </c>
      <c r="J2448" s="48" t="s">
        <v>217</v>
      </c>
      <c r="K2448" s="52" t="s">
        <v>84</v>
      </c>
      <c r="L2448" s="52">
        <v>24</v>
      </c>
      <c r="M2448" s="52">
        <v>0</v>
      </c>
      <c r="N2448" s="48" t="s">
        <v>85</v>
      </c>
      <c r="O2448" s="48" t="s">
        <v>4690</v>
      </c>
      <c r="P2448" s="53">
        <v>7.094758605676191</v>
      </c>
      <c r="Q2448" s="54">
        <f>(17/100+7.6/100+1.65/100)*P2448</f>
        <v>1.8623741339900002</v>
      </c>
      <c r="R2448" s="55"/>
      <c r="S2448" s="55"/>
      <c r="T2448" s="55"/>
      <c r="U2448" s="55"/>
      <c r="V2448" s="54">
        <f>+P2448-Q2448+R2448+S2448+T2448+U2448</f>
        <v>5.23238447168619</v>
      </c>
      <c r="W2448" s="56">
        <f>(1.02/100)</f>
        <v>1.02E-2</v>
      </c>
      <c r="X2448" s="56">
        <v>4.8E-3</v>
      </c>
      <c r="Y2448" s="56">
        <v>0.17</v>
      </c>
      <c r="Z2448" s="56">
        <v>1.65E-2</v>
      </c>
      <c r="AA2448" s="56">
        <v>7.6E-2</v>
      </c>
      <c r="AB2448" s="56">
        <f>SUM(W2448:AA2448)</f>
        <v>0.2775</v>
      </c>
      <c r="AC2448" s="48">
        <v>12</v>
      </c>
      <c r="AD2448" s="57">
        <f>IF(AL2448="","",+AC2448*AL2448)</f>
        <v>159.97099021715746</v>
      </c>
      <c r="AE2448" s="58">
        <f>IF(AL2448="","",+AL2448*AB2448)</f>
        <v>3.6993291487717666</v>
      </c>
      <c r="AF2448" s="57">
        <f>IF(AL2448="","",+AL2448-AE2448)</f>
        <v>9.631586702658021</v>
      </c>
      <c r="AG2448" s="58">
        <f>+V2448</f>
        <v>5.23238447168619</v>
      </c>
      <c r="AH2448" s="57">
        <f>IF(AF2448="","",+AF2448-AG2448)</f>
        <v>4.399202230971831</v>
      </c>
      <c r="AI2448" s="57">
        <f>IF(AH2448="","",+AH2448*AC2448)</f>
        <v>52.79042677166197</v>
      </c>
      <c r="AJ2448" s="58">
        <v>10.66</v>
      </c>
      <c r="AK2448" s="59">
        <v>0.33</v>
      </c>
      <c r="AL2448" s="58">
        <f>IF(V2448=0,"",V2448/(1-AB2448-AK2448))</f>
        <v>13.330915851429788</v>
      </c>
      <c r="AM2448" s="60">
        <v>0.33</v>
      </c>
      <c r="AN2448" s="58">
        <f>IF(V2448=0,"",V2448/(1-AB2448-AM2448))</f>
        <v>13.330915851429788</v>
      </c>
      <c r="AO2448" s="61">
        <v>1.2</v>
      </c>
      <c r="AP2448" s="58">
        <f>IF(BD!AJ2448="","",BD!AJ2448*BD!AO2448)</f>
        <v>12.792</v>
      </c>
      <c r="AQ2448" s="56">
        <f>BD!AM2448/BD!AK2448-1</f>
        <v>0</v>
      </c>
      <c r="AR2448" s="56">
        <f>IF(BD!AN2448="","",IF(BD!AJ2448="","",BD!AN2448/BD!AJ2448-1))</f>
        <v>0.25055495792024285</v>
      </c>
      <c r="AS2448" s="56" t="str">
        <f>IF(BD!AN2448="","",IF(BD!AN2448&lt;BD!AL2448,"ABAIXO DA META","DENTRO DA META"))</f>
        <v>DENTRO DA META</v>
      </c>
      <c r="AT2448" s="56" t="str">
        <f>IF(BD!AJ2448="","EM ANÁLISE",IF(BD!AP2448&gt;=BD!AN2448,"GO", "NO GO"))</f>
        <v>NO GO</v>
      </c>
      <c r="AU2448" s="62">
        <f>IF(AN2448="","",+BD!$AN2448-AJ2448)</f>
        <v>2.670915851429788</v>
      </c>
      <c r="AV2448" s="63"/>
      <c r="AW2448" s="54">
        <f>BD!P2448*BD!AC2448</f>
        <v>85.13710326811429</v>
      </c>
      <c r="AX2448" s="54">
        <f>BD!V2448*BD!AC2448</f>
        <v>62.78861366023428</v>
      </c>
      <c r="AY2448" s="54">
        <f>IF(BD!AN2448="","",BD!AN2448*BD!AC2448)</f>
        <v>159.97099021715746</v>
      </c>
      <c r="AZ2448" s="48" t="s">
        <v>5271</v>
      </c>
      <c r="BA2448" s="48" t="s">
        <v>124</v>
      </c>
      <c r="BB2448" s="48">
        <v>1</v>
      </c>
      <c r="BC2448" s="48" t="s">
        <v>2739</v>
      </c>
      <c r="BD2448" s="64" t="s">
        <v>5257</v>
      </c>
      <c r="BE2448" s="65" t="s">
        <v>4</v>
      </c>
      <c r="BF2448" s="65" t="s">
        <v>4</v>
      </c>
      <c r="BG2448" s="64" t="s">
        <v>5258</v>
      </c>
      <c r="BH2448" s="66"/>
      <c r="BI2448" s="66"/>
      <c r="BJ2448" s="66"/>
      <c r="BK2448" s="66"/>
      <c r="BL2448" s="66"/>
      <c r="BM2448" s="66"/>
      <c r="BN2448" s="66"/>
      <c r="BO2448" s="64">
        <v>138</v>
      </c>
      <c r="BP2448" s="64">
        <v>140.622</v>
      </c>
      <c r="BQ2448" s="64">
        <v>121</v>
      </c>
      <c r="BR2448" s="64" t="s">
        <v>5260</v>
      </c>
      <c r="BS2448" s="64" t="s">
        <v>5260</v>
      </c>
      <c r="BT2448" s="64" t="s">
        <v>5261</v>
      </c>
      <c r="BU2448" s="64">
        <v>5102</v>
      </c>
      <c r="BV2448" s="64"/>
      <c r="BW2448" s="64"/>
      <c r="BX2448" s="64"/>
      <c r="BY2448" s="64"/>
      <c r="BZ2448" s="64"/>
      <c r="CA2448" s="64"/>
      <c r="CB2448" s="64"/>
      <c r="CC2448" s="64">
        <v>102</v>
      </c>
      <c r="CD2448" s="64">
        <v>8</v>
      </c>
      <c r="CE2448" s="64">
        <v>8</v>
      </c>
      <c r="CF2448" s="64"/>
      <c r="CG2448" s="37" t="e">
        <f>VLOOKUP(Table_1[[#This Row],[EAN]],'[1]Planilha1'!$E:$R,13,0)</f>
        <v>#N/A</v>
      </c>
      <c r="CI2448" s="186">
        <f>Table_1[[#This Row],[FATURAMENTO REALIZADO]]-Table_1[[#This Row],[SPEND LÍQUIDO]]</f>
        <v>97.18237655692317</v>
      </c>
    </row>
    <row r="2449" ht="15" hidden="1">
      <c r="A2449" s="7"/>
      <c r="B2449" s="84" t="s">
        <v>79</v>
      </c>
      <c r="C2449" s="75">
        <v>220627</v>
      </c>
      <c r="D2449" s="75"/>
      <c r="E2449" s="85" t="s">
        <v>2890</v>
      </c>
      <c r="F2449" s="86" t="s">
        <v>2891</v>
      </c>
      <c r="G2449" s="75" t="s">
        <v>16</v>
      </c>
      <c r="H2449" s="75">
        <v>270</v>
      </c>
      <c r="I2449" s="87" t="s">
        <v>216</v>
      </c>
      <c r="J2449" s="75" t="s">
        <v>217</v>
      </c>
      <c r="K2449" s="88" t="s">
        <v>84</v>
      </c>
      <c r="L2449" s="88">
        <v>24</v>
      </c>
      <c r="M2449" s="88">
        <v>0</v>
      </c>
      <c r="N2449" s="75" t="s">
        <v>85</v>
      </c>
      <c r="O2449" s="75"/>
      <c r="P2449" s="106"/>
      <c r="Q2449" s="90">
        <f>(17/100+7.6/100+1.65/100)*P2449</f>
        <v>0</v>
      </c>
      <c r="R2449" s="104"/>
      <c r="S2449" s="104"/>
      <c r="T2449" s="104"/>
      <c r="U2449" s="104"/>
      <c r="V2449" s="90">
        <f>+P2449-Q2449+R2449+S2449+T2449+U2449</f>
        <v>0</v>
      </c>
      <c r="W2449" s="91">
        <f>(1.02/100)</f>
        <v>1.02E-2</v>
      </c>
      <c r="X2449" s="91">
        <v>4.8E-3</v>
      </c>
      <c r="Y2449" s="91">
        <v>0.17</v>
      </c>
      <c r="Z2449" s="91">
        <v>1.65E-2</v>
      </c>
      <c r="AA2449" s="91">
        <v>7.6E-2</v>
      </c>
      <c r="AB2449" s="91">
        <f>SUM(W2449:AA2449)</f>
        <v>0.2775</v>
      </c>
      <c r="AC2449" s="75">
        <v>12</v>
      </c>
      <c r="AD2449" s="92">
        <f>IF(AL2449="","",+AC2449*AL2449)</f>
      </c>
      <c r="AE2449" s="93">
        <f>IF(AL2449="","",+AL2449*AB2449)</f>
      </c>
      <c r="AF2449" s="92">
        <f>IF(AL2449="","",+AL2449-AE2449)</f>
      </c>
      <c r="AG2449" s="93">
        <f>+V2449</f>
        <v>0</v>
      </c>
      <c r="AH2449" s="92">
        <f>IF(AF2449="","",+AF2449-AG2449)</f>
      </c>
      <c r="AI2449" s="92">
        <f>IF(AH2449="","",+AH2449*AC2449)</f>
      </c>
      <c r="AJ2449" s="93"/>
      <c r="AK2449" s="94">
        <v>0.33</v>
      </c>
      <c r="AL2449" s="93">
        <f>IF(V2449=0,"",V2449/(1-AB2449-AK2449))</f>
      </c>
      <c r="AM2449" s="95">
        <v>0.33</v>
      </c>
      <c r="AN2449" s="93">
        <f>IF(V2449=0,"",V2449/(1-AB2449-AM2449))</f>
      </c>
      <c r="AO2449" s="96">
        <v>1.2</v>
      </c>
      <c r="AP2449" s="93">
        <f>IF(BD!AJ2449="","",BD!AJ2449*BD!AO2449)</f>
      </c>
      <c r="AQ2449" s="91">
        <f>BD!AM2449/BD!AK2449-1</f>
        <v>0</v>
      </c>
      <c r="AR2449" s="91">
        <f>IF(BD!AN2449="","",IF(BD!AJ2449="","",BD!AN2449/BD!AJ2449-1))</f>
      </c>
      <c r="AS2449" s="91">
        <f>IF(BD!AN2449="","",IF(BD!AN2449&lt;BD!AL2449,"ABAIXO DA META","DENTRO DA META"))</f>
      </c>
      <c r="AT2449" s="91" t="str">
        <f>IF(BD!AJ2449="","EM ANÁLISE",IF(BD!AP2449&gt;=BD!AN2449,"GO", "NO GO"))</f>
        <v>EM ANÁLISE</v>
      </c>
      <c r="AU2449" s="97">
        <f>IF(AN2449="","",+BD!$AN2449-AJ2449)</f>
      </c>
      <c r="AV2449" s="98"/>
      <c r="AW2449" s="90">
        <f>BD!P2449*BD!AC2449</f>
        <v>0</v>
      </c>
      <c r="AX2449" s="90">
        <f>BD!V2449*BD!AC2449</f>
        <v>0</v>
      </c>
      <c r="AY2449" s="90">
        <f>IF(BD!AN2449="","",BD!AN2449*BD!AC2449)</f>
      </c>
      <c r="AZ2449" s="75" t="s">
        <v>123</v>
      </c>
      <c r="BA2449" s="75"/>
      <c r="BB2449" s="75"/>
      <c r="BC2449" s="75"/>
      <c r="BD2449" s="104"/>
      <c r="BE2449" s="104"/>
      <c r="BF2449" s="101"/>
      <c r="BG2449" s="101"/>
      <c r="BH2449" s="101"/>
      <c r="BI2449" s="101"/>
      <c r="BJ2449" s="101"/>
      <c r="BK2449" s="101"/>
      <c r="BL2449" s="101"/>
      <c r="BM2449" s="101"/>
      <c r="BN2449" s="101"/>
      <c r="BO2449" s="103"/>
      <c r="BP2449" s="101"/>
      <c r="BQ2449" s="101"/>
      <c r="BR2449" s="101"/>
      <c r="BS2449" s="101"/>
      <c r="BT2449" s="101"/>
      <c r="BU2449" s="101"/>
      <c r="BV2449" s="101"/>
      <c r="BW2449" s="101"/>
      <c r="BX2449" s="101"/>
      <c r="BY2449" s="101"/>
      <c r="BZ2449" s="101"/>
      <c r="CA2449" s="101"/>
      <c r="CB2449" s="101"/>
      <c r="CC2449" s="101"/>
      <c r="CD2449" s="101"/>
      <c r="CE2449" s="101"/>
      <c r="CF2449" s="101"/>
      <c r="CG2449" s="37" t="e">
        <f>VLOOKUP(Table_1[[#This Row],[EAN]],'[1]Planilha1'!$E:$R,13,0)</f>
        <v>#N/A</v>
      </c>
      <c r="CI2449" s="186" t="e">
        <f>Table_1[[#This Row],[FATURAMENTO REALIZADO]]-Table_1[[#This Row],[SPEND LÍQUIDO]]</f>
        <v>#VALUE!</v>
      </c>
    </row>
    <row r="2450" ht="15" hidden="1">
      <c r="A2450" s="7"/>
      <c r="B2450" s="84" t="s">
        <v>79</v>
      </c>
      <c r="C2450" s="75">
        <v>220631</v>
      </c>
      <c r="D2450" s="75"/>
      <c r="E2450" s="85" t="s">
        <v>2892</v>
      </c>
      <c r="F2450" s="86" t="s">
        <v>2893</v>
      </c>
      <c r="G2450" s="75" t="s">
        <v>16</v>
      </c>
      <c r="H2450" s="75">
        <v>270</v>
      </c>
      <c r="I2450" s="87" t="s">
        <v>216</v>
      </c>
      <c r="J2450" s="75" t="s">
        <v>217</v>
      </c>
      <c r="K2450" s="88" t="s">
        <v>84</v>
      </c>
      <c r="L2450" s="88">
        <v>24</v>
      </c>
      <c r="M2450" s="88">
        <v>0</v>
      </c>
      <c r="N2450" s="75" t="s">
        <v>85</v>
      </c>
      <c r="O2450" s="75"/>
      <c r="P2450" s="106"/>
      <c r="Q2450" s="90">
        <f>(17/100+7.6/100+1.65/100)*P2450</f>
        <v>0</v>
      </c>
      <c r="R2450" s="104"/>
      <c r="S2450" s="104"/>
      <c r="T2450" s="104"/>
      <c r="U2450" s="104"/>
      <c r="V2450" s="90">
        <f>+P2450-Q2450+R2450+S2450+T2450+U2450</f>
        <v>0</v>
      </c>
      <c r="W2450" s="91">
        <f>(1.02/100)</f>
        <v>1.02E-2</v>
      </c>
      <c r="X2450" s="91">
        <v>4.8E-3</v>
      </c>
      <c r="Y2450" s="91">
        <v>0.17</v>
      </c>
      <c r="Z2450" s="91">
        <v>1.65E-2</v>
      </c>
      <c r="AA2450" s="91">
        <v>7.6E-2</v>
      </c>
      <c r="AB2450" s="91">
        <f>SUM(W2450:AA2450)</f>
        <v>0.2775</v>
      </c>
      <c r="AC2450" s="75">
        <v>12</v>
      </c>
      <c r="AD2450" s="92">
        <f>IF(AL2450="","",+AC2450*AL2450)</f>
      </c>
      <c r="AE2450" s="93">
        <f>IF(AL2450="","",+AL2450*AB2450)</f>
      </c>
      <c r="AF2450" s="92">
        <f>IF(AL2450="","",+AL2450-AE2450)</f>
      </c>
      <c r="AG2450" s="93">
        <f>+V2450</f>
        <v>0</v>
      </c>
      <c r="AH2450" s="92">
        <f>IF(AF2450="","",+AF2450-AG2450)</f>
      </c>
      <c r="AI2450" s="92">
        <f>IF(AH2450="","",+AH2450*AC2450)</f>
      </c>
      <c r="AJ2450" s="93"/>
      <c r="AK2450" s="94">
        <v>0.33</v>
      </c>
      <c r="AL2450" s="93">
        <f>IF(V2450=0,"",V2450/(1-AB2450-AK2450))</f>
      </c>
      <c r="AM2450" s="95">
        <v>0.33</v>
      </c>
      <c r="AN2450" s="93">
        <f>IF(V2450=0,"",V2450/(1-AB2450-AM2450))</f>
      </c>
      <c r="AO2450" s="96">
        <v>1.2</v>
      </c>
      <c r="AP2450" s="93">
        <f>IF(BD!AJ2450="","",BD!AJ2450*BD!AO2450)</f>
      </c>
      <c r="AQ2450" s="91">
        <f>BD!AM2450/BD!AK2450-1</f>
        <v>0</v>
      </c>
      <c r="AR2450" s="91">
        <f>IF(BD!AN2450="","",IF(BD!AJ2450="","",BD!AN2450/BD!AJ2450-1))</f>
      </c>
      <c r="AS2450" s="91">
        <f>IF(BD!AN2450="","",IF(BD!AN2450&lt;BD!AL2450,"ABAIXO DA META","DENTRO DA META"))</f>
      </c>
      <c r="AT2450" s="91" t="str">
        <f>IF(BD!AJ2450="","EM ANÁLISE",IF(BD!AP2450&gt;=BD!AN2450,"GO", "NO GO"))</f>
        <v>EM ANÁLISE</v>
      </c>
      <c r="AU2450" s="97">
        <f>IF(AN2450="","",+BD!$AN2450-AJ2450)</f>
      </c>
      <c r="AV2450" s="98"/>
      <c r="AW2450" s="90">
        <f>BD!P2450*BD!AC2450</f>
        <v>0</v>
      </c>
      <c r="AX2450" s="90">
        <f>BD!V2450*BD!AC2450</f>
        <v>0</v>
      </c>
      <c r="AY2450" s="90">
        <f>IF(BD!AN2450="","",BD!AN2450*BD!AC2450)</f>
      </c>
      <c r="AZ2450" s="75" t="s">
        <v>123</v>
      </c>
      <c r="BA2450" s="75"/>
      <c r="BB2450" s="75"/>
      <c r="BC2450" s="75"/>
      <c r="BD2450" s="104"/>
      <c r="BE2450" s="104"/>
      <c r="BF2450" s="101"/>
      <c r="BG2450" s="101"/>
      <c r="BH2450" s="101"/>
      <c r="BI2450" s="101"/>
      <c r="BJ2450" s="101"/>
      <c r="BK2450" s="101"/>
      <c r="BL2450" s="101"/>
      <c r="BM2450" s="101"/>
      <c r="BN2450" s="101"/>
      <c r="BO2450" s="103"/>
      <c r="BP2450" s="101"/>
      <c r="BQ2450" s="101"/>
      <c r="BR2450" s="101"/>
      <c r="BS2450" s="101"/>
      <c r="BT2450" s="101"/>
      <c r="BU2450" s="101"/>
      <c r="BV2450" s="101"/>
      <c r="BW2450" s="101"/>
      <c r="BX2450" s="101"/>
      <c r="BY2450" s="101"/>
      <c r="BZ2450" s="101"/>
      <c r="CA2450" s="101"/>
      <c r="CB2450" s="101"/>
      <c r="CC2450" s="101"/>
      <c r="CD2450" s="101"/>
      <c r="CE2450" s="101"/>
      <c r="CF2450" s="101"/>
      <c r="CG2450" s="37" t="e">
        <f>VLOOKUP(Table_1[[#This Row],[EAN]],'[1]Planilha1'!$E:$R,13,0)</f>
        <v>#N/A</v>
      </c>
      <c r="CI2450" s="186" t="e">
        <f>Table_1[[#This Row],[FATURAMENTO REALIZADO]]-Table_1[[#This Row],[SPEND LÍQUIDO]]</f>
        <v>#VALUE!</v>
      </c>
    </row>
    <row r="2451" ht="15" hidden="1">
      <c r="A2451" s="7"/>
      <c r="B2451" s="84" t="s">
        <v>79</v>
      </c>
      <c r="C2451" s="75">
        <v>220632</v>
      </c>
      <c r="D2451" s="75"/>
      <c r="E2451" s="85">
        <v>7896009301254</v>
      </c>
      <c r="F2451" s="86" t="s">
        <v>2894</v>
      </c>
      <c r="G2451" s="75" t="s">
        <v>16</v>
      </c>
      <c r="H2451" s="75">
        <v>270</v>
      </c>
      <c r="I2451" s="87" t="s">
        <v>216</v>
      </c>
      <c r="J2451" s="75" t="s">
        <v>217</v>
      </c>
      <c r="K2451" s="88" t="s">
        <v>84</v>
      </c>
      <c r="L2451" s="88">
        <v>24</v>
      </c>
      <c r="M2451" s="88">
        <v>0</v>
      </c>
      <c r="N2451" s="75" t="s">
        <v>85</v>
      </c>
      <c r="O2451" s="75"/>
      <c r="P2451" s="106"/>
      <c r="Q2451" s="90">
        <f>(17/100+7.6/100+1.65/100)*P2451</f>
        <v>0</v>
      </c>
      <c r="R2451" s="104"/>
      <c r="S2451" s="104"/>
      <c r="T2451" s="104"/>
      <c r="U2451" s="104"/>
      <c r="V2451" s="90">
        <f>+P2451-Q2451+R2451+S2451+T2451+U2451</f>
        <v>0</v>
      </c>
      <c r="W2451" s="91">
        <f>(1.02/100)</f>
        <v>1.02E-2</v>
      </c>
      <c r="X2451" s="91">
        <v>4.8E-3</v>
      </c>
      <c r="Y2451" s="91">
        <v>0.17</v>
      </c>
      <c r="Z2451" s="91">
        <v>1.65E-2</v>
      </c>
      <c r="AA2451" s="91">
        <v>7.6E-2</v>
      </c>
      <c r="AB2451" s="91">
        <f>SUM(W2451:AA2451)</f>
        <v>0.2775</v>
      </c>
      <c r="AC2451" s="75">
        <v>12</v>
      </c>
      <c r="AD2451" s="92">
        <f>IF(AL2451="","",+AC2451*AL2451)</f>
      </c>
      <c r="AE2451" s="93">
        <f>IF(AL2451="","",+AL2451*AB2451)</f>
      </c>
      <c r="AF2451" s="92">
        <f>IF(AL2451="","",+AL2451-AE2451)</f>
      </c>
      <c r="AG2451" s="93">
        <f>+V2451</f>
        <v>0</v>
      </c>
      <c r="AH2451" s="92">
        <f>IF(AF2451="","",+AF2451-AG2451)</f>
      </c>
      <c r="AI2451" s="92">
        <f>IF(AH2451="","",+AH2451*AC2451)</f>
      </c>
      <c r="AJ2451" s="93"/>
      <c r="AK2451" s="94">
        <v>0.33</v>
      </c>
      <c r="AL2451" s="93">
        <f>IF(V2451=0,"",V2451/(1-AB2451-AK2451))</f>
      </c>
      <c r="AM2451" s="95">
        <v>0.33</v>
      </c>
      <c r="AN2451" s="93">
        <f>IF(V2451=0,"",V2451/(1-AB2451-AM2451))</f>
      </c>
      <c r="AO2451" s="96">
        <v>1.2</v>
      </c>
      <c r="AP2451" s="93">
        <f>IF(BD!AJ2451="","",BD!AJ2451*BD!AO2451)</f>
      </c>
      <c r="AQ2451" s="91">
        <f>BD!AM2451/BD!AK2451-1</f>
        <v>0</v>
      </c>
      <c r="AR2451" s="91">
        <f>IF(BD!AN2451="","",IF(BD!AJ2451="","",BD!AN2451/BD!AJ2451-1))</f>
      </c>
      <c r="AS2451" s="91">
        <f>IF(BD!AN2451="","",IF(BD!AN2451&lt;BD!AL2451,"ABAIXO DA META","DENTRO DA META"))</f>
      </c>
      <c r="AT2451" s="91" t="str">
        <f>IF(BD!AJ2451="","EM ANÁLISE",IF(BD!AP2451&gt;=BD!AN2451,"GO", "NO GO"))</f>
        <v>EM ANÁLISE</v>
      </c>
      <c r="AU2451" s="97">
        <f>IF(AN2451="","",+BD!$AN2451-AJ2451)</f>
      </c>
      <c r="AV2451" s="98"/>
      <c r="AW2451" s="90">
        <f>BD!P2451*BD!AC2451</f>
        <v>0</v>
      </c>
      <c r="AX2451" s="90">
        <f>BD!V2451*BD!AC2451</f>
        <v>0</v>
      </c>
      <c r="AY2451" s="90">
        <f>IF(BD!AN2451="","",BD!AN2451*BD!AC2451)</f>
      </c>
      <c r="AZ2451" s="75" t="s">
        <v>123</v>
      </c>
      <c r="BA2451" s="75"/>
      <c r="BB2451" s="75"/>
      <c r="BC2451" s="75"/>
      <c r="BD2451" s="104"/>
      <c r="BE2451" s="104"/>
      <c r="BF2451" s="101"/>
      <c r="BG2451" s="101"/>
      <c r="BH2451" s="101"/>
      <c r="BI2451" s="101"/>
      <c r="BJ2451" s="101"/>
      <c r="BK2451" s="101"/>
      <c r="BL2451" s="101"/>
      <c r="BM2451" s="101"/>
      <c r="BN2451" s="101"/>
      <c r="BO2451" s="103"/>
      <c r="BP2451" s="101"/>
      <c r="BQ2451" s="101"/>
      <c r="BR2451" s="101"/>
      <c r="BS2451" s="101"/>
      <c r="BT2451" s="101"/>
      <c r="BU2451" s="101"/>
      <c r="BV2451" s="101"/>
      <c r="BW2451" s="101"/>
      <c r="BX2451" s="101"/>
      <c r="BY2451" s="101"/>
      <c r="BZ2451" s="101"/>
      <c r="CA2451" s="101"/>
      <c r="CB2451" s="101"/>
      <c r="CC2451" s="101"/>
      <c r="CD2451" s="101"/>
      <c r="CE2451" s="101"/>
      <c r="CF2451" s="101"/>
      <c r="CG2451" s="37" t="e">
        <f>VLOOKUP(Table_1[[#This Row],[EAN]],'[1]Planilha1'!$E:$R,13,0)</f>
        <v>#N/A</v>
      </c>
      <c r="CI2451" s="186" t="e">
        <f>Table_1[[#This Row],[FATURAMENTO REALIZADO]]-Table_1[[#This Row],[SPEND LÍQUIDO]]</f>
        <v>#VALUE!</v>
      </c>
    </row>
    <row r="2452" ht="15" hidden="1">
      <c r="A2452" s="7"/>
      <c r="B2452" s="84" t="s">
        <v>79</v>
      </c>
      <c r="C2452" s="75">
        <v>220633</v>
      </c>
      <c r="D2452" s="75"/>
      <c r="E2452" s="85">
        <v>7896009301230</v>
      </c>
      <c r="F2452" s="86" t="s">
        <v>2895</v>
      </c>
      <c r="G2452" s="75" t="s">
        <v>16</v>
      </c>
      <c r="H2452" s="75">
        <v>3240</v>
      </c>
      <c r="I2452" s="87" t="s">
        <v>454</v>
      </c>
      <c r="J2452" s="75" t="s">
        <v>455</v>
      </c>
      <c r="K2452" s="88" t="s">
        <v>84</v>
      </c>
      <c r="L2452" s="88">
        <v>24</v>
      </c>
      <c r="M2452" s="88">
        <v>0</v>
      </c>
      <c r="N2452" s="75" t="s">
        <v>85</v>
      </c>
      <c r="O2452" s="75"/>
      <c r="P2452" s="106"/>
      <c r="Q2452" s="90">
        <f>(17/100+7.6/100+1.65/100)*P2452</f>
        <v>0</v>
      </c>
      <c r="R2452" s="104"/>
      <c r="S2452" s="104"/>
      <c r="T2452" s="104"/>
      <c r="U2452" s="104"/>
      <c r="V2452" s="90">
        <f>+P2452-Q2452+R2452+S2452+T2452+U2452</f>
        <v>0</v>
      </c>
      <c r="W2452" s="91">
        <f>(1.02/100)</f>
        <v>1.02E-2</v>
      </c>
      <c r="X2452" s="91">
        <v>4.8E-3</v>
      </c>
      <c r="Y2452" s="91">
        <v>0.17</v>
      </c>
      <c r="Z2452" s="91">
        <v>1.65E-2</v>
      </c>
      <c r="AA2452" s="91">
        <v>7.6E-2</v>
      </c>
      <c r="AB2452" s="91">
        <f>SUM(W2452:AA2452)</f>
        <v>0.2775</v>
      </c>
      <c r="AC2452" s="75">
        <v>12</v>
      </c>
      <c r="AD2452" s="92">
        <f>IF(AL2452="","",+AC2452*AL2452)</f>
      </c>
      <c r="AE2452" s="93">
        <f>IF(AL2452="","",+AL2452*AB2452)</f>
      </c>
      <c r="AF2452" s="92">
        <f>IF(AL2452="","",+AL2452-AE2452)</f>
      </c>
      <c r="AG2452" s="93">
        <f>+V2452</f>
        <v>0</v>
      </c>
      <c r="AH2452" s="92">
        <f>IF(AF2452="","",+AF2452-AG2452)</f>
      </c>
      <c r="AI2452" s="92">
        <f>IF(AH2452="","",+AH2452*AC2452)</f>
      </c>
      <c r="AJ2452" s="93"/>
      <c r="AK2452" s="94">
        <v>0.33</v>
      </c>
      <c r="AL2452" s="93">
        <f>IF(V2452=0,"",V2452/(1-AB2452-AK2452))</f>
      </c>
      <c r="AM2452" s="95">
        <v>0.33</v>
      </c>
      <c r="AN2452" s="93">
        <f>IF(V2452=0,"",V2452/(1-AB2452-AM2452))</f>
      </c>
      <c r="AO2452" s="96">
        <v>1.2</v>
      </c>
      <c r="AP2452" s="93">
        <f>IF(BD!AJ2452="","",BD!AJ2452*BD!AO2452)</f>
      </c>
      <c r="AQ2452" s="91">
        <f>BD!AM2452/BD!AK2452-1</f>
        <v>0</v>
      </c>
      <c r="AR2452" s="91">
        <f>IF(BD!AN2452="","",IF(BD!AJ2452="","",BD!AN2452/BD!AJ2452-1))</f>
      </c>
      <c r="AS2452" s="91">
        <f>IF(BD!AN2452="","",IF(BD!AN2452&lt;BD!AL2452,"ABAIXO DA META","DENTRO DA META"))</f>
      </c>
      <c r="AT2452" s="91" t="str">
        <f>IF(BD!AJ2452="","EM ANÁLISE",IF(BD!AP2452&gt;=BD!AN2452,"GO", "NO GO"))</f>
        <v>EM ANÁLISE</v>
      </c>
      <c r="AU2452" s="97">
        <f>IF(AN2452="","",+BD!$AN2452-AJ2452)</f>
      </c>
      <c r="AV2452" s="98"/>
      <c r="AW2452" s="90">
        <f>BD!P2452*BD!AC2452</f>
        <v>0</v>
      </c>
      <c r="AX2452" s="90">
        <f>BD!V2452*BD!AC2452</f>
        <v>0</v>
      </c>
      <c r="AY2452" s="90">
        <f>IF(BD!AN2452="","",BD!AN2452*BD!AC2452)</f>
      </c>
      <c r="AZ2452" s="75" t="s">
        <v>123</v>
      </c>
      <c r="BA2452" s="75"/>
      <c r="BB2452" s="75"/>
      <c r="BC2452" s="75"/>
      <c r="BD2452" s="104"/>
      <c r="BE2452" s="104"/>
      <c r="BF2452" s="101"/>
      <c r="BG2452" s="101"/>
      <c r="BH2452" s="101"/>
      <c r="BI2452" s="101"/>
      <c r="BJ2452" s="101"/>
      <c r="BK2452" s="101"/>
      <c r="BL2452" s="101"/>
      <c r="BM2452" s="101"/>
      <c r="BN2452" s="101"/>
      <c r="BO2452" s="103"/>
      <c r="BP2452" s="101"/>
      <c r="BQ2452" s="101"/>
      <c r="BR2452" s="101"/>
      <c r="BS2452" s="101"/>
      <c r="BT2452" s="101"/>
      <c r="BU2452" s="101"/>
      <c r="BV2452" s="101"/>
      <c r="BW2452" s="101"/>
      <c r="BX2452" s="101"/>
      <c r="BY2452" s="101"/>
      <c r="BZ2452" s="101"/>
      <c r="CA2452" s="101"/>
      <c r="CB2452" s="101"/>
      <c r="CC2452" s="101"/>
      <c r="CD2452" s="101"/>
      <c r="CE2452" s="101"/>
      <c r="CF2452" s="101"/>
      <c r="CG2452" s="37" t="e">
        <f>VLOOKUP(Table_1[[#This Row],[EAN]],'[1]Planilha1'!$E:$R,13,0)</f>
        <v>#N/A</v>
      </c>
      <c r="CI2452" s="186" t="e">
        <f>Table_1[[#This Row],[FATURAMENTO REALIZADO]]-Table_1[[#This Row],[SPEND LÍQUIDO]]</f>
        <v>#VALUE!</v>
      </c>
    </row>
    <row r="2453" ht="15" hidden="1">
      <c r="A2453" s="7"/>
      <c r="B2453" s="84" t="s">
        <v>79</v>
      </c>
      <c r="C2453" s="75">
        <v>220634</v>
      </c>
      <c r="D2453" s="75"/>
      <c r="E2453" s="85">
        <v>7896009301247</v>
      </c>
      <c r="F2453" s="86" t="s">
        <v>2896</v>
      </c>
      <c r="G2453" s="75" t="s">
        <v>16</v>
      </c>
      <c r="H2453" s="75">
        <v>3240</v>
      </c>
      <c r="I2453" s="87" t="s">
        <v>454</v>
      </c>
      <c r="J2453" s="75" t="s">
        <v>455</v>
      </c>
      <c r="K2453" s="88" t="s">
        <v>84</v>
      </c>
      <c r="L2453" s="88">
        <v>24</v>
      </c>
      <c r="M2453" s="88">
        <v>0</v>
      </c>
      <c r="N2453" s="75" t="s">
        <v>85</v>
      </c>
      <c r="O2453" s="75"/>
      <c r="P2453" s="106"/>
      <c r="Q2453" s="90">
        <f>(17/100+7.6/100+1.65/100)*P2453</f>
        <v>0</v>
      </c>
      <c r="R2453" s="104"/>
      <c r="S2453" s="104"/>
      <c r="T2453" s="104"/>
      <c r="U2453" s="104"/>
      <c r="V2453" s="90">
        <f>+P2453-Q2453+R2453+S2453+T2453+U2453</f>
        <v>0</v>
      </c>
      <c r="W2453" s="91">
        <f>(1.02/100)</f>
        <v>1.02E-2</v>
      </c>
      <c r="X2453" s="91">
        <v>4.8E-3</v>
      </c>
      <c r="Y2453" s="91">
        <v>0.17</v>
      </c>
      <c r="Z2453" s="91">
        <v>1.65E-2</v>
      </c>
      <c r="AA2453" s="91">
        <v>7.6E-2</v>
      </c>
      <c r="AB2453" s="91">
        <f>SUM(W2453:AA2453)</f>
        <v>0.2775</v>
      </c>
      <c r="AC2453" s="75">
        <v>12</v>
      </c>
      <c r="AD2453" s="92">
        <f>IF(AL2453="","",+AC2453*AL2453)</f>
      </c>
      <c r="AE2453" s="93">
        <f>IF(AL2453="","",+AL2453*AB2453)</f>
      </c>
      <c r="AF2453" s="92">
        <f>IF(AL2453="","",+AL2453-AE2453)</f>
      </c>
      <c r="AG2453" s="93">
        <f>+V2453</f>
        <v>0</v>
      </c>
      <c r="AH2453" s="92">
        <f>IF(AF2453="","",+AF2453-AG2453)</f>
      </c>
      <c r="AI2453" s="92">
        <f>IF(AH2453="","",+AH2453*AC2453)</f>
      </c>
      <c r="AJ2453" s="93"/>
      <c r="AK2453" s="94">
        <v>0.33</v>
      </c>
      <c r="AL2453" s="93">
        <f>IF(V2453=0,"",V2453/(1-AB2453-AK2453))</f>
      </c>
      <c r="AM2453" s="95">
        <v>0.33</v>
      </c>
      <c r="AN2453" s="93">
        <f>IF(V2453=0,"",V2453/(1-AB2453-AM2453))</f>
      </c>
      <c r="AO2453" s="96">
        <v>1.2</v>
      </c>
      <c r="AP2453" s="93">
        <f>IF(BD!AJ2453="","",BD!AJ2453*BD!AO2453)</f>
      </c>
      <c r="AQ2453" s="91">
        <f>BD!AM2453/BD!AK2453-1</f>
        <v>0</v>
      </c>
      <c r="AR2453" s="91">
        <f>IF(BD!AN2453="","",IF(BD!AJ2453="","",BD!AN2453/BD!AJ2453-1))</f>
      </c>
      <c r="AS2453" s="91">
        <f>IF(BD!AN2453="","",IF(BD!AN2453&lt;BD!AL2453,"ABAIXO DA META","DENTRO DA META"))</f>
      </c>
      <c r="AT2453" s="91" t="str">
        <f>IF(BD!AJ2453="","EM ANÁLISE",IF(BD!AP2453&gt;=BD!AN2453,"GO", "NO GO"))</f>
        <v>EM ANÁLISE</v>
      </c>
      <c r="AU2453" s="97">
        <f>IF(AN2453="","",+BD!$AN2453-AJ2453)</f>
      </c>
      <c r="AV2453" s="98"/>
      <c r="AW2453" s="90">
        <f>BD!P2453*BD!AC2453</f>
        <v>0</v>
      </c>
      <c r="AX2453" s="90">
        <f>BD!V2453*BD!AC2453</f>
        <v>0</v>
      </c>
      <c r="AY2453" s="90">
        <f>IF(BD!AN2453="","",BD!AN2453*BD!AC2453)</f>
      </c>
      <c r="AZ2453" s="75" t="s">
        <v>123</v>
      </c>
      <c r="BA2453" s="75"/>
      <c r="BB2453" s="75"/>
      <c r="BC2453" s="75"/>
      <c r="BD2453" s="104"/>
      <c r="BE2453" s="104"/>
      <c r="BF2453" s="101"/>
      <c r="BG2453" s="101"/>
      <c r="BH2453" s="101"/>
      <c r="BI2453" s="101"/>
      <c r="BJ2453" s="101"/>
      <c r="BK2453" s="101"/>
      <c r="BL2453" s="101"/>
      <c r="BM2453" s="101"/>
      <c r="BN2453" s="101"/>
      <c r="BO2453" s="103"/>
      <c r="BP2453" s="101"/>
      <c r="BQ2453" s="101"/>
      <c r="BR2453" s="101"/>
      <c r="BS2453" s="101"/>
      <c r="BT2453" s="101"/>
      <c r="BU2453" s="101"/>
      <c r="BV2453" s="101"/>
      <c r="BW2453" s="101"/>
      <c r="BX2453" s="101"/>
      <c r="BY2453" s="101"/>
      <c r="BZ2453" s="101"/>
      <c r="CA2453" s="101"/>
      <c r="CB2453" s="101"/>
      <c r="CC2453" s="101"/>
      <c r="CD2453" s="101"/>
      <c r="CE2453" s="101"/>
      <c r="CF2453" s="101"/>
      <c r="CG2453" s="37" t="e">
        <f>VLOOKUP(Table_1[[#This Row],[EAN]],'[1]Planilha1'!$E:$R,13,0)</f>
        <v>#N/A</v>
      </c>
      <c r="CI2453" s="186" t="e">
        <f>Table_1[[#This Row],[FATURAMENTO REALIZADO]]-Table_1[[#This Row],[SPEND LÍQUIDO]]</f>
        <v>#VALUE!</v>
      </c>
    </row>
    <row r="2454" ht="15" hidden="1">
      <c r="A2454" s="7"/>
      <c r="B2454" s="84" t="s">
        <v>79</v>
      </c>
      <c r="C2454" s="75">
        <v>220642</v>
      </c>
      <c r="D2454" s="75"/>
      <c r="E2454" s="85" t="s">
        <v>2897</v>
      </c>
      <c r="F2454" s="86" t="s">
        <v>2898</v>
      </c>
      <c r="G2454" s="75" t="s">
        <v>16</v>
      </c>
      <c r="H2454" s="75">
        <v>3240</v>
      </c>
      <c r="I2454" s="87" t="s">
        <v>454</v>
      </c>
      <c r="J2454" s="75" t="s">
        <v>455</v>
      </c>
      <c r="K2454" s="88" t="s">
        <v>84</v>
      </c>
      <c r="L2454" s="88">
        <v>48</v>
      </c>
      <c r="M2454" s="88">
        <v>0</v>
      </c>
      <c r="N2454" s="75" t="s">
        <v>85</v>
      </c>
      <c r="O2454" s="75"/>
      <c r="P2454" s="106"/>
      <c r="Q2454" s="90">
        <f>(17/100+7.6/100+1.65/100)*P2454</f>
        <v>0</v>
      </c>
      <c r="R2454" s="104"/>
      <c r="S2454" s="104"/>
      <c r="T2454" s="104"/>
      <c r="U2454" s="104"/>
      <c r="V2454" s="90">
        <f>+P2454-Q2454+R2454+S2454+T2454+U2454</f>
        <v>0</v>
      </c>
      <c r="W2454" s="91">
        <f>(1.02/100)</f>
        <v>1.02E-2</v>
      </c>
      <c r="X2454" s="91">
        <v>4.8E-3</v>
      </c>
      <c r="Y2454" s="91">
        <v>0.17</v>
      </c>
      <c r="Z2454" s="91">
        <v>1.65E-2</v>
      </c>
      <c r="AA2454" s="91">
        <v>7.6E-2</v>
      </c>
      <c r="AB2454" s="91">
        <f>SUM(W2454:AA2454)</f>
        <v>0.2775</v>
      </c>
      <c r="AC2454" s="75">
        <v>12</v>
      </c>
      <c r="AD2454" s="92">
        <f>IF(AL2454="","",+AC2454*AL2454)</f>
      </c>
      <c r="AE2454" s="93">
        <f>IF(AL2454="","",+AL2454*AB2454)</f>
      </c>
      <c r="AF2454" s="92">
        <f>IF(AL2454="","",+AL2454-AE2454)</f>
      </c>
      <c r="AG2454" s="93">
        <f>+V2454</f>
        <v>0</v>
      </c>
      <c r="AH2454" s="92">
        <f>IF(AF2454="","",+AF2454-AG2454)</f>
      </c>
      <c r="AI2454" s="92">
        <f>IF(AH2454="","",+AH2454*AC2454)</f>
      </c>
      <c r="AJ2454" s="93"/>
      <c r="AK2454" s="94">
        <v>0.33</v>
      </c>
      <c r="AL2454" s="93">
        <f>IF(V2454=0,"",V2454/(1-AB2454-AK2454))</f>
      </c>
      <c r="AM2454" s="95">
        <v>0.33</v>
      </c>
      <c r="AN2454" s="93">
        <f>IF(V2454=0,"",V2454/(1-AB2454-AM2454))</f>
      </c>
      <c r="AO2454" s="96">
        <v>1.2</v>
      </c>
      <c r="AP2454" s="93">
        <f>IF(BD!AJ2454="","",BD!AJ2454*BD!AO2454)</f>
      </c>
      <c r="AQ2454" s="91">
        <f>BD!AM2454/BD!AK2454-1</f>
        <v>0</v>
      </c>
      <c r="AR2454" s="91">
        <f>IF(BD!AN2454="","",IF(BD!AJ2454="","",BD!AN2454/BD!AJ2454-1))</f>
      </c>
      <c r="AS2454" s="91">
        <f>IF(BD!AN2454="","",IF(BD!AN2454&lt;BD!AL2454,"ABAIXO DA META","DENTRO DA META"))</f>
      </c>
      <c r="AT2454" s="91" t="str">
        <f>IF(BD!AJ2454="","EM ANÁLISE",IF(BD!AP2454&gt;=BD!AN2454,"GO", "NO GO"))</f>
        <v>EM ANÁLISE</v>
      </c>
      <c r="AU2454" s="97">
        <f>IF(AN2454="","",+BD!$AN2454-AJ2454)</f>
      </c>
      <c r="AV2454" s="98"/>
      <c r="AW2454" s="90">
        <f>BD!P2454*BD!AC2454</f>
        <v>0</v>
      </c>
      <c r="AX2454" s="90">
        <f>BD!V2454*BD!AC2454</f>
        <v>0</v>
      </c>
      <c r="AY2454" s="90">
        <f>IF(BD!AN2454="","",BD!AN2454*BD!AC2454)</f>
      </c>
      <c r="AZ2454" s="75" t="s">
        <v>123</v>
      </c>
      <c r="BA2454" s="75"/>
      <c r="BB2454" s="75"/>
      <c r="BC2454" s="75"/>
      <c r="BD2454" s="104"/>
      <c r="BE2454" s="104"/>
      <c r="BF2454" s="101"/>
      <c r="BG2454" s="101"/>
      <c r="BH2454" s="101"/>
      <c r="BI2454" s="101"/>
      <c r="BJ2454" s="101"/>
      <c r="BK2454" s="101"/>
      <c r="BL2454" s="101"/>
      <c r="BM2454" s="101"/>
      <c r="BN2454" s="101"/>
      <c r="BO2454" s="103"/>
      <c r="BP2454" s="101"/>
      <c r="BQ2454" s="101"/>
      <c r="BR2454" s="101"/>
      <c r="BS2454" s="101"/>
      <c r="BT2454" s="101"/>
      <c r="BU2454" s="101"/>
      <c r="BV2454" s="101"/>
      <c r="BW2454" s="101"/>
      <c r="BX2454" s="101"/>
      <c r="BY2454" s="101"/>
      <c r="BZ2454" s="101"/>
      <c r="CA2454" s="101"/>
      <c r="CB2454" s="101"/>
      <c r="CC2454" s="101"/>
      <c r="CD2454" s="101"/>
      <c r="CE2454" s="101"/>
      <c r="CF2454" s="101"/>
      <c r="CG2454" s="37" t="e">
        <f>VLOOKUP(Table_1[[#This Row],[EAN]],'[1]Planilha1'!$E:$R,13,0)</f>
        <v>#N/A</v>
      </c>
      <c r="CI2454" s="186" t="e">
        <f>Table_1[[#This Row],[FATURAMENTO REALIZADO]]-Table_1[[#This Row],[SPEND LÍQUIDO]]</f>
        <v>#VALUE!</v>
      </c>
    </row>
    <row r="2455" ht="15" hidden="1">
      <c r="A2455" s="7"/>
      <c r="B2455" s="84" t="s">
        <v>79</v>
      </c>
      <c r="C2455" s="75">
        <v>220645</v>
      </c>
      <c r="D2455" s="75"/>
      <c r="E2455" s="85" t="s">
        <v>2899</v>
      </c>
      <c r="F2455" s="86" t="s">
        <v>2900</v>
      </c>
      <c r="G2455" s="75" t="s">
        <v>16</v>
      </c>
      <c r="H2455" s="75">
        <v>270</v>
      </c>
      <c r="I2455" s="87" t="s">
        <v>216</v>
      </c>
      <c r="J2455" s="75" t="s">
        <v>220</v>
      </c>
      <c r="K2455" s="88" t="s">
        <v>84</v>
      </c>
      <c r="L2455" s="88">
        <v>24</v>
      </c>
      <c r="M2455" s="88">
        <v>0</v>
      </c>
      <c r="N2455" s="75" t="s">
        <v>85</v>
      </c>
      <c r="O2455" s="75"/>
      <c r="P2455" s="106"/>
      <c r="Q2455" s="90">
        <f>(17/100+7.6/100+1.65/100)*P2455</f>
        <v>0</v>
      </c>
      <c r="R2455" s="104"/>
      <c r="S2455" s="104"/>
      <c r="T2455" s="104"/>
      <c r="U2455" s="104"/>
      <c r="V2455" s="90">
        <f>+P2455-Q2455+R2455+S2455+T2455+U2455</f>
        <v>0</v>
      </c>
      <c r="W2455" s="91">
        <f>(1.02/100)</f>
        <v>1.02E-2</v>
      </c>
      <c r="X2455" s="91">
        <v>4.8E-3</v>
      </c>
      <c r="Y2455" s="91">
        <v>0.17</v>
      </c>
      <c r="Z2455" s="91">
        <v>1.65E-2</v>
      </c>
      <c r="AA2455" s="91">
        <v>7.6E-2</v>
      </c>
      <c r="AB2455" s="91">
        <f>SUM(W2455:AA2455)</f>
        <v>0.2775</v>
      </c>
      <c r="AC2455" s="75">
        <v>12</v>
      </c>
      <c r="AD2455" s="92">
        <f>IF(AL2455="","",+AC2455*AL2455)</f>
      </c>
      <c r="AE2455" s="93">
        <f>IF(AL2455="","",+AL2455*AB2455)</f>
      </c>
      <c r="AF2455" s="92">
        <f>IF(AL2455="","",+AL2455-AE2455)</f>
      </c>
      <c r="AG2455" s="93">
        <f>+V2455</f>
        <v>0</v>
      </c>
      <c r="AH2455" s="92">
        <f>IF(AF2455="","",+AF2455-AG2455)</f>
      </c>
      <c r="AI2455" s="92">
        <f>IF(AH2455="","",+AH2455*AC2455)</f>
      </c>
      <c r="AJ2455" s="93"/>
      <c r="AK2455" s="94">
        <v>0.33</v>
      </c>
      <c r="AL2455" s="93">
        <f>IF(V2455=0,"",V2455/(1-AB2455-AK2455))</f>
      </c>
      <c r="AM2455" s="95">
        <v>0.33</v>
      </c>
      <c r="AN2455" s="93">
        <f>IF(V2455=0,"",V2455/(1-AB2455-AM2455))</f>
      </c>
      <c r="AO2455" s="96">
        <v>1.2</v>
      </c>
      <c r="AP2455" s="93">
        <f>IF(BD!AJ2455="","",BD!AJ2455*BD!AO2455)</f>
      </c>
      <c r="AQ2455" s="91">
        <f>BD!AM2455/BD!AK2455-1</f>
        <v>0</v>
      </c>
      <c r="AR2455" s="91">
        <f>IF(BD!AN2455="","",IF(BD!AJ2455="","",BD!AN2455/BD!AJ2455-1))</f>
      </c>
      <c r="AS2455" s="91">
        <f>IF(BD!AN2455="","",IF(BD!AN2455&lt;BD!AL2455,"ABAIXO DA META","DENTRO DA META"))</f>
      </c>
      <c r="AT2455" s="91" t="str">
        <f>IF(BD!AJ2455="","EM ANÁLISE",IF(BD!AP2455&gt;=BD!AN2455,"GO", "NO GO"))</f>
        <v>EM ANÁLISE</v>
      </c>
      <c r="AU2455" s="97">
        <f>IF(AN2455="","",+BD!$AN2455-AJ2455)</f>
      </c>
      <c r="AV2455" s="98"/>
      <c r="AW2455" s="90">
        <f>BD!P2455*BD!AC2455</f>
        <v>0</v>
      </c>
      <c r="AX2455" s="90">
        <f>BD!V2455*BD!AC2455</f>
        <v>0</v>
      </c>
      <c r="AY2455" s="90">
        <f>IF(BD!AN2455="","",BD!AN2455*BD!AC2455)</f>
      </c>
      <c r="AZ2455" s="75" t="s">
        <v>123</v>
      </c>
      <c r="BA2455" s="75"/>
      <c r="BB2455" s="75"/>
      <c r="BC2455" s="75"/>
      <c r="BD2455" s="104"/>
      <c r="BE2455" s="104"/>
      <c r="BF2455" s="101"/>
      <c r="BG2455" s="101"/>
      <c r="BH2455" s="101"/>
      <c r="BI2455" s="101"/>
      <c r="BJ2455" s="101"/>
      <c r="BK2455" s="101"/>
      <c r="BL2455" s="101"/>
      <c r="BM2455" s="101"/>
      <c r="BN2455" s="101"/>
      <c r="BO2455" s="103"/>
      <c r="BP2455" s="101"/>
      <c r="BQ2455" s="101"/>
      <c r="BR2455" s="101"/>
      <c r="BS2455" s="101"/>
      <c r="BT2455" s="101"/>
      <c r="BU2455" s="101"/>
      <c r="BV2455" s="101"/>
      <c r="BW2455" s="101"/>
      <c r="BX2455" s="101"/>
      <c r="BY2455" s="101"/>
      <c r="BZ2455" s="101"/>
      <c r="CA2455" s="101"/>
      <c r="CB2455" s="101"/>
      <c r="CC2455" s="101"/>
      <c r="CD2455" s="101"/>
      <c r="CE2455" s="101"/>
      <c r="CF2455" s="101"/>
      <c r="CG2455" s="37" t="e">
        <f>VLOOKUP(Table_1[[#This Row],[EAN]],'[1]Planilha1'!$E:$R,13,0)</f>
        <v>#N/A</v>
      </c>
      <c r="CI2455" s="186" t="e">
        <f>Table_1[[#This Row],[FATURAMENTO REALIZADO]]-Table_1[[#This Row],[SPEND LÍQUIDO]]</f>
        <v>#VALUE!</v>
      </c>
    </row>
    <row r="2456" ht="15" hidden="1">
      <c r="A2456" s="7"/>
      <c r="B2456" s="84" t="s">
        <v>79</v>
      </c>
      <c r="C2456" s="75">
        <v>220646</v>
      </c>
      <c r="D2456" s="75"/>
      <c r="E2456" s="85">
        <v>7896114900038</v>
      </c>
      <c r="F2456" s="86" t="s">
        <v>2901</v>
      </c>
      <c r="G2456" s="75" t="s">
        <v>16</v>
      </c>
      <c r="H2456" s="75">
        <v>270</v>
      </c>
      <c r="I2456" s="87" t="s">
        <v>216</v>
      </c>
      <c r="J2456" s="75" t="s">
        <v>220</v>
      </c>
      <c r="K2456" s="88" t="s">
        <v>84</v>
      </c>
      <c r="L2456" s="88">
        <v>24</v>
      </c>
      <c r="M2456" s="88">
        <v>0</v>
      </c>
      <c r="N2456" s="75" t="s">
        <v>85</v>
      </c>
      <c r="O2456" s="75"/>
      <c r="P2456" s="106"/>
      <c r="Q2456" s="90">
        <f>(17/100+7.6/100+1.65/100)*P2456</f>
        <v>0</v>
      </c>
      <c r="R2456" s="104"/>
      <c r="S2456" s="104"/>
      <c r="T2456" s="104"/>
      <c r="U2456" s="104"/>
      <c r="V2456" s="90">
        <f>+P2456-Q2456+R2456+S2456+T2456+U2456</f>
        <v>0</v>
      </c>
      <c r="W2456" s="91">
        <f>(1.02/100)</f>
        <v>1.02E-2</v>
      </c>
      <c r="X2456" s="91">
        <v>4.8E-3</v>
      </c>
      <c r="Y2456" s="91">
        <v>0.17</v>
      </c>
      <c r="Z2456" s="91">
        <v>1.65E-2</v>
      </c>
      <c r="AA2456" s="91">
        <v>7.6E-2</v>
      </c>
      <c r="AB2456" s="91">
        <f>SUM(W2456:AA2456)</f>
        <v>0.2775</v>
      </c>
      <c r="AC2456" s="75">
        <v>12</v>
      </c>
      <c r="AD2456" s="92">
        <f>IF(AL2456="","",+AC2456*AL2456)</f>
      </c>
      <c r="AE2456" s="93">
        <f>IF(AL2456="","",+AL2456*AB2456)</f>
      </c>
      <c r="AF2456" s="92">
        <f>IF(AL2456="","",+AL2456-AE2456)</f>
      </c>
      <c r="AG2456" s="93">
        <f>+V2456</f>
        <v>0</v>
      </c>
      <c r="AH2456" s="92">
        <f>IF(AF2456="","",+AF2456-AG2456)</f>
      </c>
      <c r="AI2456" s="92">
        <f>IF(AH2456="","",+AH2456*AC2456)</f>
      </c>
      <c r="AJ2456" s="93"/>
      <c r="AK2456" s="94">
        <v>0.33</v>
      </c>
      <c r="AL2456" s="93">
        <f>IF(V2456=0,"",V2456/(1-AB2456-AK2456))</f>
      </c>
      <c r="AM2456" s="95">
        <v>0.33</v>
      </c>
      <c r="AN2456" s="93">
        <f>IF(V2456=0,"",V2456/(1-AB2456-AM2456))</f>
      </c>
      <c r="AO2456" s="96">
        <v>1.2</v>
      </c>
      <c r="AP2456" s="93">
        <f>IF(BD!AJ2456="","",BD!AJ2456*BD!AO2456)</f>
      </c>
      <c r="AQ2456" s="91">
        <f>BD!AM2456/BD!AK2456-1</f>
        <v>0</v>
      </c>
      <c r="AR2456" s="91">
        <f>IF(BD!AN2456="","",IF(BD!AJ2456="","",BD!AN2456/BD!AJ2456-1))</f>
      </c>
      <c r="AS2456" s="91">
        <f>IF(BD!AN2456="","",IF(BD!AN2456&lt;BD!AL2456,"ABAIXO DA META","DENTRO DA META"))</f>
      </c>
      <c r="AT2456" s="91" t="str">
        <f>IF(BD!AJ2456="","EM ANÁLISE",IF(BD!AP2456&gt;=BD!AN2456,"GO", "NO GO"))</f>
        <v>EM ANÁLISE</v>
      </c>
      <c r="AU2456" s="97">
        <f>IF(AN2456="","",+BD!$AN2456-AJ2456)</f>
      </c>
      <c r="AV2456" s="98"/>
      <c r="AW2456" s="90">
        <f>BD!P2456*BD!AC2456</f>
        <v>0</v>
      </c>
      <c r="AX2456" s="90">
        <f>BD!V2456*BD!AC2456</f>
        <v>0</v>
      </c>
      <c r="AY2456" s="90">
        <f>IF(BD!AN2456="","",BD!AN2456*BD!AC2456)</f>
      </c>
      <c r="AZ2456" s="75" t="s">
        <v>123</v>
      </c>
      <c r="BA2456" s="75"/>
      <c r="BB2456" s="75"/>
      <c r="BC2456" s="75"/>
      <c r="BD2456" s="104"/>
      <c r="BE2456" s="104"/>
      <c r="BF2456" s="101"/>
      <c r="BG2456" s="101"/>
      <c r="BH2456" s="101"/>
      <c r="BI2456" s="101"/>
      <c r="BJ2456" s="101"/>
      <c r="BK2456" s="101"/>
      <c r="BL2456" s="101"/>
      <c r="BM2456" s="101"/>
      <c r="BN2456" s="101"/>
      <c r="BO2456" s="103"/>
      <c r="BP2456" s="101"/>
      <c r="BQ2456" s="101"/>
      <c r="BR2456" s="101"/>
      <c r="BS2456" s="101"/>
      <c r="BT2456" s="101"/>
      <c r="BU2456" s="101"/>
      <c r="BV2456" s="101"/>
      <c r="BW2456" s="101"/>
      <c r="BX2456" s="101"/>
      <c r="BY2456" s="101"/>
      <c r="BZ2456" s="101"/>
      <c r="CA2456" s="101"/>
      <c r="CB2456" s="101"/>
      <c r="CC2456" s="101"/>
      <c r="CD2456" s="101"/>
      <c r="CE2456" s="101"/>
      <c r="CF2456" s="101"/>
      <c r="CG2456" s="37" t="e">
        <f>VLOOKUP(Table_1[[#This Row],[EAN]],'[1]Planilha1'!$E:$R,13,0)</f>
        <v>#N/A</v>
      </c>
      <c r="CI2456" s="186" t="e">
        <f>Table_1[[#This Row],[FATURAMENTO REALIZADO]]-Table_1[[#This Row],[SPEND LÍQUIDO]]</f>
        <v>#VALUE!</v>
      </c>
    </row>
    <row r="2457" ht="15" hidden="1">
      <c r="A2457" s="7"/>
      <c r="B2457" s="84" t="s">
        <v>79</v>
      </c>
      <c r="C2457" s="75">
        <v>220647</v>
      </c>
      <c r="D2457" s="75"/>
      <c r="E2457" s="85" t="s">
        <v>2902</v>
      </c>
      <c r="F2457" s="86" t="s">
        <v>2903</v>
      </c>
      <c r="G2457" s="75" t="s">
        <v>16</v>
      </c>
      <c r="H2457" s="75">
        <v>270</v>
      </c>
      <c r="I2457" s="87" t="s">
        <v>216</v>
      </c>
      <c r="J2457" s="75" t="s">
        <v>220</v>
      </c>
      <c r="K2457" s="88" t="s">
        <v>84</v>
      </c>
      <c r="L2457" s="88">
        <v>24</v>
      </c>
      <c r="M2457" s="88">
        <v>0</v>
      </c>
      <c r="N2457" s="75" t="s">
        <v>85</v>
      </c>
      <c r="O2457" s="75"/>
      <c r="P2457" s="106"/>
      <c r="Q2457" s="90">
        <f>(17/100+7.6/100+1.65/100)*P2457</f>
        <v>0</v>
      </c>
      <c r="R2457" s="104"/>
      <c r="S2457" s="104"/>
      <c r="T2457" s="104"/>
      <c r="U2457" s="104"/>
      <c r="V2457" s="90">
        <f>+P2457-Q2457+R2457+S2457+T2457+U2457</f>
        <v>0</v>
      </c>
      <c r="W2457" s="91">
        <f>(1.02/100)</f>
        <v>1.02E-2</v>
      </c>
      <c r="X2457" s="91">
        <v>4.8E-3</v>
      </c>
      <c r="Y2457" s="91">
        <v>0.17</v>
      </c>
      <c r="Z2457" s="91">
        <v>1.65E-2</v>
      </c>
      <c r="AA2457" s="91">
        <v>7.6E-2</v>
      </c>
      <c r="AB2457" s="91">
        <f>SUM(W2457:AA2457)</f>
        <v>0.2775</v>
      </c>
      <c r="AC2457" s="75">
        <v>12</v>
      </c>
      <c r="AD2457" s="92">
        <f>IF(AL2457="","",+AC2457*AL2457)</f>
      </c>
      <c r="AE2457" s="93">
        <f>IF(AL2457="","",+AL2457*AB2457)</f>
      </c>
      <c r="AF2457" s="92">
        <f>IF(AL2457="","",+AL2457-AE2457)</f>
      </c>
      <c r="AG2457" s="93">
        <f>+V2457</f>
        <v>0</v>
      </c>
      <c r="AH2457" s="92">
        <f>IF(AF2457="","",+AF2457-AG2457)</f>
      </c>
      <c r="AI2457" s="92">
        <f>IF(AH2457="","",+AH2457*AC2457)</f>
      </c>
      <c r="AJ2457" s="93"/>
      <c r="AK2457" s="94">
        <v>0.33</v>
      </c>
      <c r="AL2457" s="93">
        <f>IF(V2457=0,"",V2457/(1-AB2457-AK2457))</f>
      </c>
      <c r="AM2457" s="95">
        <v>0.33</v>
      </c>
      <c r="AN2457" s="93">
        <f>IF(V2457=0,"",V2457/(1-AB2457-AM2457))</f>
      </c>
      <c r="AO2457" s="96">
        <v>1.2</v>
      </c>
      <c r="AP2457" s="93">
        <f>IF(BD!AJ2457="","",BD!AJ2457*BD!AO2457)</f>
      </c>
      <c r="AQ2457" s="91">
        <f>BD!AM2457/BD!AK2457-1</f>
        <v>0</v>
      </c>
      <c r="AR2457" s="91">
        <f>IF(BD!AN2457="","",IF(BD!AJ2457="","",BD!AN2457/BD!AJ2457-1))</f>
      </c>
      <c r="AS2457" s="91">
        <f>IF(BD!AN2457="","",IF(BD!AN2457&lt;BD!AL2457,"ABAIXO DA META","DENTRO DA META"))</f>
      </c>
      <c r="AT2457" s="91" t="str">
        <f>IF(BD!AJ2457="","EM ANÁLISE",IF(BD!AP2457&gt;=BD!AN2457,"GO", "NO GO"))</f>
        <v>EM ANÁLISE</v>
      </c>
      <c r="AU2457" s="97">
        <f>IF(AN2457="","",+BD!$AN2457-AJ2457)</f>
      </c>
      <c r="AV2457" s="98"/>
      <c r="AW2457" s="90">
        <f>BD!P2457*BD!AC2457</f>
        <v>0</v>
      </c>
      <c r="AX2457" s="90">
        <f>BD!V2457*BD!AC2457</f>
        <v>0</v>
      </c>
      <c r="AY2457" s="90">
        <f>IF(BD!AN2457="","",BD!AN2457*BD!AC2457)</f>
      </c>
      <c r="AZ2457" s="75" t="s">
        <v>123</v>
      </c>
      <c r="BA2457" s="75"/>
      <c r="BB2457" s="75"/>
      <c r="BC2457" s="75"/>
      <c r="BD2457" s="104"/>
      <c r="BE2457" s="104"/>
      <c r="BF2457" s="101"/>
      <c r="BG2457" s="101"/>
      <c r="BH2457" s="101"/>
      <c r="BI2457" s="101"/>
      <c r="BJ2457" s="101"/>
      <c r="BK2457" s="101"/>
      <c r="BL2457" s="101"/>
      <c r="BM2457" s="101"/>
      <c r="BN2457" s="101"/>
      <c r="BO2457" s="103"/>
      <c r="BP2457" s="101"/>
      <c r="BQ2457" s="101"/>
      <c r="BR2457" s="101"/>
      <c r="BS2457" s="101"/>
      <c r="BT2457" s="101"/>
      <c r="BU2457" s="101"/>
      <c r="BV2457" s="101"/>
      <c r="BW2457" s="101"/>
      <c r="BX2457" s="101"/>
      <c r="BY2457" s="101"/>
      <c r="BZ2457" s="101"/>
      <c r="CA2457" s="101"/>
      <c r="CB2457" s="101"/>
      <c r="CC2457" s="101"/>
      <c r="CD2457" s="101"/>
      <c r="CE2457" s="101"/>
      <c r="CF2457" s="101"/>
      <c r="CG2457" s="37" t="e">
        <f>VLOOKUP(Table_1[[#This Row],[EAN]],'[1]Planilha1'!$E:$R,13,0)</f>
        <v>#N/A</v>
      </c>
      <c r="CI2457" s="186" t="e">
        <f>Table_1[[#This Row],[FATURAMENTO REALIZADO]]-Table_1[[#This Row],[SPEND LÍQUIDO]]</f>
        <v>#VALUE!</v>
      </c>
    </row>
    <row r="2458" ht="15" hidden="1">
      <c r="A2458" s="7"/>
      <c r="B2458" s="84" t="s">
        <v>79</v>
      </c>
      <c r="C2458" s="75">
        <v>220648</v>
      </c>
      <c r="D2458" s="75"/>
      <c r="E2458" s="85">
        <v>7896114901301</v>
      </c>
      <c r="F2458" s="86" t="s">
        <v>2904</v>
      </c>
      <c r="G2458" s="75" t="s">
        <v>16</v>
      </c>
      <c r="H2458" s="75">
        <v>270</v>
      </c>
      <c r="I2458" s="87" t="s">
        <v>216</v>
      </c>
      <c r="J2458" s="75" t="s">
        <v>220</v>
      </c>
      <c r="K2458" s="88" t="s">
        <v>84</v>
      </c>
      <c r="L2458" s="88">
        <v>24</v>
      </c>
      <c r="M2458" s="88">
        <v>0</v>
      </c>
      <c r="N2458" s="75" t="s">
        <v>85</v>
      </c>
      <c r="O2458" s="75"/>
      <c r="P2458" s="106"/>
      <c r="Q2458" s="90">
        <f>(17/100+7.6/100+1.65/100)*P2458</f>
        <v>0</v>
      </c>
      <c r="R2458" s="104"/>
      <c r="S2458" s="104"/>
      <c r="T2458" s="104"/>
      <c r="U2458" s="104"/>
      <c r="V2458" s="90">
        <f>+P2458-Q2458+R2458+S2458+T2458+U2458</f>
        <v>0</v>
      </c>
      <c r="W2458" s="91">
        <f>(1.02/100)</f>
        <v>1.02E-2</v>
      </c>
      <c r="X2458" s="91">
        <v>4.8E-3</v>
      </c>
      <c r="Y2458" s="91">
        <v>0.17</v>
      </c>
      <c r="Z2458" s="91">
        <v>1.65E-2</v>
      </c>
      <c r="AA2458" s="91">
        <v>7.6E-2</v>
      </c>
      <c r="AB2458" s="91">
        <f>SUM(W2458:AA2458)</f>
        <v>0.2775</v>
      </c>
      <c r="AC2458" s="75">
        <v>12</v>
      </c>
      <c r="AD2458" s="92">
        <f>IF(AL2458="","",+AC2458*AL2458)</f>
      </c>
      <c r="AE2458" s="93">
        <f>IF(AL2458="","",+AL2458*AB2458)</f>
      </c>
      <c r="AF2458" s="92">
        <f>IF(AL2458="","",+AL2458-AE2458)</f>
      </c>
      <c r="AG2458" s="93">
        <f>+V2458</f>
        <v>0</v>
      </c>
      <c r="AH2458" s="92">
        <f>IF(AF2458="","",+AF2458-AG2458)</f>
      </c>
      <c r="AI2458" s="92">
        <f>IF(AH2458="","",+AH2458*AC2458)</f>
      </c>
      <c r="AJ2458" s="93"/>
      <c r="AK2458" s="94">
        <v>0.33</v>
      </c>
      <c r="AL2458" s="93">
        <f>IF(V2458=0,"",V2458/(1-AB2458-AK2458))</f>
      </c>
      <c r="AM2458" s="95">
        <v>0.33</v>
      </c>
      <c r="AN2458" s="93">
        <f>IF(V2458=0,"",V2458/(1-AB2458-AM2458))</f>
      </c>
      <c r="AO2458" s="96">
        <v>1.2</v>
      </c>
      <c r="AP2458" s="93">
        <f>IF(BD!AJ2458="","",BD!AJ2458*BD!AO2458)</f>
      </c>
      <c r="AQ2458" s="91">
        <f>BD!AM2458/BD!AK2458-1</f>
        <v>0</v>
      </c>
      <c r="AR2458" s="91">
        <f>IF(BD!AN2458="","",IF(BD!AJ2458="","",BD!AN2458/BD!AJ2458-1))</f>
      </c>
      <c r="AS2458" s="91">
        <f>IF(BD!AN2458="","",IF(BD!AN2458&lt;BD!AL2458,"ABAIXO DA META","DENTRO DA META"))</f>
      </c>
      <c r="AT2458" s="91" t="str">
        <f>IF(BD!AJ2458="","EM ANÁLISE",IF(BD!AP2458&gt;=BD!AN2458,"GO", "NO GO"))</f>
        <v>EM ANÁLISE</v>
      </c>
      <c r="AU2458" s="97">
        <f>IF(AN2458="","",+BD!$AN2458-AJ2458)</f>
      </c>
      <c r="AV2458" s="98"/>
      <c r="AW2458" s="90">
        <f>BD!P2458*BD!AC2458</f>
        <v>0</v>
      </c>
      <c r="AX2458" s="90">
        <f>BD!V2458*BD!AC2458</f>
        <v>0</v>
      </c>
      <c r="AY2458" s="90">
        <f>IF(BD!AN2458="","",BD!AN2458*BD!AC2458)</f>
      </c>
      <c r="AZ2458" s="75" t="s">
        <v>123</v>
      </c>
      <c r="BA2458" s="75"/>
      <c r="BB2458" s="75"/>
      <c r="BC2458" s="75"/>
      <c r="BD2458" s="104"/>
      <c r="BE2458" s="104"/>
      <c r="BF2458" s="101"/>
      <c r="BG2458" s="101"/>
      <c r="BH2458" s="101"/>
      <c r="BI2458" s="101"/>
      <c r="BJ2458" s="101"/>
      <c r="BK2458" s="101"/>
      <c r="BL2458" s="101"/>
      <c r="BM2458" s="101"/>
      <c r="BN2458" s="101"/>
      <c r="BO2458" s="103"/>
      <c r="BP2458" s="101"/>
      <c r="BQ2458" s="101"/>
      <c r="BR2458" s="101"/>
      <c r="BS2458" s="101"/>
      <c r="BT2458" s="101"/>
      <c r="BU2458" s="101"/>
      <c r="BV2458" s="101"/>
      <c r="BW2458" s="101"/>
      <c r="BX2458" s="101"/>
      <c r="BY2458" s="101"/>
      <c r="BZ2458" s="101"/>
      <c r="CA2458" s="101"/>
      <c r="CB2458" s="101"/>
      <c r="CC2458" s="101"/>
      <c r="CD2458" s="101"/>
      <c r="CE2458" s="101"/>
      <c r="CF2458" s="101"/>
      <c r="CG2458" s="37" t="e">
        <f>VLOOKUP(Table_1[[#This Row],[EAN]],'[1]Planilha1'!$E:$R,13,0)</f>
        <v>#N/A</v>
      </c>
      <c r="CI2458" s="186" t="e">
        <f>Table_1[[#This Row],[FATURAMENTO REALIZADO]]-Table_1[[#This Row],[SPEND LÍQUIDO]]</f>
        <v>#VALUE!</v>
      </c>
    </row>
    <row r="2459" ht="15" hidden="1">
      <c r="A2459" s="7"/>
      <c r="B2459" s="84" t="s">
        <v>79</v>
      </c>
      <c r="C2459" s="75">
        <v>220649</v>
      </c>
      <c r="D2459" s="75"/>
      <c r="E2459" s="85">
        <v>7896114990213</v>
      </c>
      <c r="F2459" s="86" t="s">
        <v>2905</v>
      </c>
      <c r="G2459" s="75" t="s">
        <v>16</v>
      </c>
      <c r="H2459" s="75">
        <v>270</v>
      </c>
      <c r="I2459" s="87" t="s">
        <v>216</v>
      </c>
      <c r="J2459" s="75" t="s">
        <v>217</v>
      </c>
      <c r="K2459" s="88" t="s">
        <v>84</v>
      </c>
      <c r="L2459" s="88">
        <v>24</v>
      </c>
      <c r="M2459" s="88">
        <v>0</v>
      </c>
      <c r="N2459" s="75" t="s">
        <v>85</v>
      </c>
      <c r="O2459" s="75"/>
      <c r="P2459" s="106"/>
      <c r="Q2459" s="90">
        <f>(17/100+7.6/100+1.65/100)*P2459</f>
        <v>0</v>
      </c>
      <c r="R2459" s="104"/>
      <c r="S2459" s="104"/>
      <c r="T2459" s="104"/>
      <c r="U2459" s="104"/>
      <c r="V2459" s="90">
        <f>+P2459-Q2459+R2459+S2459+T2459+U2459</f>
        <v>0</v>
      </c>
      <c r="W2459" s="91">
        <f>(1.02/100)</f>
        <v>1.02E-2</v>
      </c>
      <c r="X2459" s="91">
        <v>4.8E-3</v>
      </c>
      <c r="Y2459" s="91">
        <v>0.17</v>
      </c>
      <c r="Z2459" s="91">
        <v>1.65E-2</v>
      </c>
      <c r="AA2459" s="91">
        <v>7.6E-2</v>
      </c>
      <c r="AB2459" s="91">
        <f>SUM(W2459:AA2459)</f>
        <v>0.2775</v>
      </c>
      <c r="AC2459" s="75">
        <v>12</v>
      </c>
      <c r="AD2459" s="92">
        <f>IF(AL2459="","",+AC2459*AL2459)</f>
      </c>
      <c r="AE2459" s="93">
        <f>IF(AL2459="","",+AL2459*AB2459)</f>
      </c>
      <c r="AF2459" s="92">
        <f>IF(AL2459="","",+AL2459-AE2459)</f>
      </c>
      <c r="AG2459" s="93">
        <f>+V2459</f>
        <v>0</v>
      </c>
      <c r="AH2459" s="92">
        <f>IF(AF2459="","",+AF2459-AG2459)</f>
      </c>
      <c r="AI2459" s="92">
        <f>IF(AH2459="","",+AH2459*AC2459)</f>
      </c>
      <c r="AJ2459" s="93"/>
      <c r="AK2459" s="94">
        <v>0.33</v>
      </c>
      <c r="AL2459" s="93">
        <f>IF(V2459=0,"",V2459/(1-AB2459-AK2459))</f>
      </c>
      <c r="AM2459" s="95">
        <v>0.33</v>
      </c>
      <c r="AN2459" s="93">
        <f>IF(V2459=0,"",V2459/(1-AB2459-AM2459))</f>
      </c>
      <c r="AO2459" s="96">
        <v>1.2</v>
      </c>
      <c r="AP2459" s="93">
        <f>IF(BD!AJ2459="","",BD!AJ2459*BD!AO2459)</f>
      </c>
      <c r="AQ2459" s="91">
        <f>BD!AM2459/BD!AK2459-1</f>
        <v>0</v>
      </c>
      <c r="AR2459" s="91">
        <f>IF(BD!AN2459="","",IF(BD!AJ2459="","",BD!AN2459/BD!AJ2459-1))</f>
      </c>
      <c r="AS2459" s="91">
        <f>IF(BD!AN2459="","",IF(BD!AN2459&lt;BD!AL2459,"ABAIXO DA META","DENTRO DA META"))</f>
      </c>
      <c r="AT2459" s="91" t="str">
        <f>IF(BD!AJ2459="","EM ANÁLISE",IF(BD!AP2459&gt;=BD!AN2459,"GO", "NO GO"))</f>
        <v>EM ANÁLISE</v>
      </c>
      <c r="AU2459" s="97">
        <f>IF(AN2459="","",+BD!$AN2459-AJ2459)</f>
      </c>
      <c r="AV2459" s="98"/>
      <c r="AW2459" s="90">
        <f>BD!P2459*BD!AC2459</f>
        <v>0</v>
      </c>
      <c r="AX2459" s="90">
        <f>BD!V2459*BD!AC2459</f>
        <v>0</v>
      </c>
      <c r="AY2459" s="90">
        <f>IF(BD!AN2459="","",BD!AN2459*BD!AC2459)</f>
      </c>
      <c r="AZ2459" s="75" t="s">
        <v>123</v>
      </c>
      <c r="BA2459" s="75"/>
      <c r="BB2459" s="75"/>
      <c r="BC2459" s="75"/>
      <c r="BD2459" s="104"/>
      <c r="BE2459" s="104"/>
      <c r="BF2459" s="101"/>
      <c r="BG2459" s="101"/>
      <c r="BH2459" s="101"/>
      <c r="BI2459" s="101"/>
      <c r="BJ2459" s="101"/>
      <c r="BK2459" s="101"/>
      <c r="BL2459" s="101"/>
      <c r="BM2459" s="101"/>
      <c r="BN2459" s="101"/>
      <c r="BO2459" s="103"/>
      <c r="BP2459" s="101"/>
      <c r="BQ2459" s="101"/>
      <c r="BR2459" s="101"/>
      <c r="BS2459" s="101"/>
      <c r="BT2459" s="101"/>
      <c r="BU2459" s="101"/>
      <c r="BV2459" s="101"/>
      <c r="BW2459" s="101"/>
      <c r="BX2459" s="101"/>
      <c r="BY2459" s="101"/>
      <c r="BZ2459" s="101"/>
      <c r="CA2459" s="101"/>
      <c r="CB2459" s="101"/>
      <c r="CC2459" s="101"/>
      <c r="CD2459" s="101"/>
      <c r="CE2459" s="101"/>
      <c r="CF2459" s="101"/>
      <c r="CG2459" s="37" t="e">
        <f>VLOOKUP(Table_1[[#This Row],[EAN]],'[1]Planilha1'!$E:$R,13,0)</f>
        <v>#N/A</v>
      </c>
      <c r="CI2459" s="186" t="e">
        <f>Table_1[[#This Row],[FATURAMENTO REALIZADO]]-Table_1[[#This Row],[SPEND LÍQUIDO]]</f>
        <v>#VALUE!</v>
      </c>
    </row>
    <row r="2460" ht="15" hidden="1">
      <c r="A2460" s="7"/>
      <c r="B2460" s="84" t="s">
        <v>79</v>
      </c>
      <c r="C2460" s="75">
        <v>220650</v>
      </c>
      <c r="D2460" s="75"/>
      <c r="E2460" s="85">
        <v>7896114900274</v>
      </c>
      <c r="F2460" s="86" t="s">
        <v>2906</v>
      </c>
      <c r="G2460" s="75" t="s">
        <v>16</v>
      </c>
      <c r="H2460" s="75">
        <v>270</v>
      </c>
      <c r="I2460" s="87" t="s">
        <v>216</v>
      </c>
      <c r="J2460" s="75" t="s">
        <v>217</v>
      </c>
      <c r="K2460" s="88" t="s">
        <v>84</v>
      </c>
      <c r="L2460" s="88">
        <v>24</v>
      </c>
      <c r="M2460" s="88">
        <v>0</v>
      </c>
      <c r="N2460" s="75" t="s">
        <v>85</v>
      </c>
      <c r="O2460" s="75"/>
      <c r="P2460" s="106"/>
      <c r="Q2460" s="90">
        <f>(17/100+7.6/100+1.65/100)*P2460</f>
        <v>0</v>
      </c>
      <c r="R2460" s="104"/>
      <c r="S2460" s="104"/>
      <c r="T2460" s="104"/>
      <c r="U2460" s="104"/>
      <c r="V2460" s="90">
        <f>+P2460-Q2460+R2460+S2460+T2460+U2460</f>
        <v>0</v>
      </c>
      <c r="W2460" s="91">
        <f>(1.02/100)</f>
        <v>1.02E-2</v>
      </c>
      <c r="X2460" s="91">
        <v>4.8E-3</v>
      </c>
      <c r="Y2460" s="91">
        <v>0.17</v>
      </c>
      <c r="Z2460" s="91">
        <v>1.65E-2</v>
      </c>
      <c r="AA2460" s="91">
        <v>7.6E-2</v>
      </c>
      <c r="AB2460" s="91">
        <f>SUM(W2460:AA2460)</f>
        <v>0.2775</v>
      </c>
      <c r="AC2460" s="75">
        <v>12</v>
      </c>
      <c r="AD2460" s="92">
        <f>IF(AL2460="","",+AC2460*AL2460)</f>
      </c>
      <c r="AE2460" s="93">
        <f>IF(AL2460="","",+AL2460*AB2460)</f>
      </c>
      <c r="AF2460" s="92">
        <f>IF(AL2460="","",+AL2460-AE2460)</f>
      </c>
      <c r="AG2460" s="93">
        <f>+V2460</f>
        <v>0</v>
      </c>
      <c r="AH2460" s="92">
        <f>IF(AF2460="","",+AF2460-AG2460)</f>
      </c>
      <c r="AI2460" s="92">
        <f>IF(AH2460="","",+AH2460*AC2460)</f>
      </c>
      <c r="AJ2460" s="93"/>
      <c r="AK2460" s="94">
        <v>0.33</v>
      </c>
      <c r="AL2460" s="93">
        <f>IF(V2460=0,"",V2460/(1-AB2460-AK2460))</f>
      </c>
      <c r="AM2460" s="95">
        <v>0.33</v>
      </c>
      <c r="AN2460" s="93">
        <f>IF(V2460=0,"",V2460/(1-AB2460-AM2460))</f>
      </c>
      <c r="AO2460" s="96">
        <v>1.2</v>
      </c>
      <c r="AP2460" s="93">
        <f>IF(BD!AJ2460="","",BD!AJ2460*BD!AO2460)</f>
      </c>
      <c r="AQ2460" s="91">
        <f>BD!AM2460/BD!AK2460-1</f>
        <v>0</v>
      </c>
      <c r="AR2460" s="91">
        <f>IF(BD!AN2460="","",IF(BD!AJ2460="","",BD!AN2460/BD!AJ2460-1))</f>
      </c>
      <c r="AS2460" s="91">
        <f>IF(BD!AN2460="","",IF(BD!AN2460&lt;BD!AL2460,"ABAIXO DA META","DENTRO DA META"))</f>
      </c>
      <c r="AT2460" s="91" t="str">
        <f>IF(BD!AJ2460="","EM ANÁLISE",IF(BD!AP2460&gt;=BD!AN2460,"GO", "NO GO"))</f>
        <v>EM ANÁLISE</v>
      </c>
      <c r="AU2460" s="97">
        <f>IF(AN2460="","",+BD!$AN2460-AJ2460)</f>
      </c>
      <c r="AV2460" s="98"/>
      <c r="AW2460" s="90">
        <f>BD!P2460*BD!AC2460</f>
        <v>0</v>
      </c>
      <c r="AX2460" s="90">
        <f>BD!V2460*BD!AC2460</f>
        <v>0</v>
      </c>
      <c r="AY2460" s="90">
        <f>IF(BD!AN2460="","",BD!AN2460*BD!AC2460)</f>
      </c>
      <c r="AZ2460" s="75" t="s">
        <v>123</v>
      </c>
      <c r="BA2460" s="75"/>
      <c r="BB2460" s="75"/>
      <c r="BC2460" s="75"/>
      <c r="BD2460" s="104"/>
      <c r="BE2460" s="104"/>
      <c r="BF2460" s="101"/>
      <c r="BG2460" s="101"/>
      <c r="BH2460" s="101"/>
      <c r="BI2460" s="101"/>
      <c r="BJ2460" s="101"/>
      <c r="BK2460" s="101"/>
      <c r="BL2460" s="101"/>
      <c r="BM2460" s="101"/>
      <c r="BN2460" s="101"/>
      <c r="BO2460" s="103"/>
      <c r="BP2460" s="101"/>
      <c r="BQ2460" s="101"/>
      <c r="BR2460" s="101"/>
      <c r="BS2460" s="101"/>
      <c r="BT2460" s="101"/>
      <c r="BU2460" s="101"/>
      <c r="BV2460" s="101"/>
      <c r="BW2460" s="101"/>
      <c r="BX2460" s="101"/>
      <c r="BY2460" s="101"/>
      <c r="BZ2460" s="101"/>
      <c r="CA2460" s="101"/>
      <c r="CB2460" s="101"/>
      <c r="CC2460" s="101"/>
      <c r="CD2460" s="101"/>
      <c r="CE2460" s="101"/>
      <c r="CF2460" s="101"/>
      <c r="CG2460" s="37" t="e">
        <f>VLOOKUP(Table_1[[#This Row],[EAN]],'[1]Planilha1'!$E:$R,13,0)</f>
        <v>#N/A</v>
      </c>
      <c r="CI2460" s="186" t="e">
        <f>Table_1[[#This Row],[FATURAMENTO REALIZADO]]-Table_1[[#This Row],[SPEND LÍQUIDO]]</f>
        <v>#VALUE!</v>
      </c>
    </row>
    <row r="2461" ht="15" hidden="1">
      <c r="A2461" s="7"/>
      <c r="B2461" s="84" t="s">
        <v>79</v>
      </c>
      <c r="C2461" s="75">
        <v>220651</v>
      </c>
      <c r="D2461" s="75"/>
      <c r="E2461" s="85">
        <v>7896114990220</v>
      </c>
      <c r="F2461" s="86" t="s">
        <v>2907</v>
      </c>
      <c r="G2461" s="75" t="s">
        <v>16</v>
      </c>
      <c r="H2461" s="75">
        <v>270</v>
      </c>
      <c r="I2461" s="87" t="s">
        <v>216</v>
      </c>
      <c r="J2461" s="75" t="s">
        <v>217</v>
      </c>
      <c r="K2461" s="88" t="s">
        <v>84</v>
      </c>
      <c r="L2461" s="88">
        <v>24</v>
      </c>
      <c r="M2461" s="88">
        <v>0</v>
      </c>
      <c r="N2461" s="75" t="s">
        <v>85</v>
      </c>
      <c r="O2461" s="75"/>
      <c r="P2461" s="106"/>
      <c r="Q2461" s="90">
        <f>(17/100+7.6/100+1.65/100)*P2461</f>
        <v>0</v>
      </c>
      <c r="R2461" s="104"/>
      <c r="S2461" s="104"/>
      <c r="T2461" s="104"/>
      <c r="U2461" s="104"/>
      <c r="V2461" s="90">
        <f>+P2461-Q2461+R2461+S2461+T2461+U2461</f>
        <v>0</v>
      </c>
      <c r="W2461" s="91">
        <f>(1.02/100)</f>
        <v>1.02E-2</v>
      </c>
      <c r="X2461" s="91">
        <v>4.8E-3</v>
      </c>
      <c r="Y2461" s="91">
        <v>0.17</v>
      </c>
      <c r="Z2461" s="91">
        <v>1.65E-2</v>
      </c>
      <c r="AA2461" s="91">
        <v>7.6E-2</v>
      </c>
      <c r="AB2461" s="91">
        <f>SUM(W2461:AA2461)</f>
        <v>0.2775</v>
      </c>
      <c r="AC2461" s="75">
        <v>12</v>
      </c>
      <c r="AD2461" s="92">
        <f>IF(AL2461="","",+AC2461*AL2461)</f>
      </c>
      <c r="AE2461" s="93">
        <f>IF(AL2461="","",+AL2461*AB2461)</f>
      </c>
      <c r="AF2461" s="92">
        <f>IF(AL2461="","",+AL2461-AE2461)</f>
      </c>
      <c r="AG2461" s="93">
        <f>+V2461</f>
        <v>0</v>
      </c>
      <c r="AH2461" s="92">
        <f>IF(AF2461="","",+AF2461-AG2461)</f>
      </c>
      <c r="AI2461" s="92">
        <f>IF(AH2461="","",+AH2461*AC2461)</f>
      </c>
      <c r="AJ2461" s="93"/>
      <c r="AK2461" s="94">
        <v>0.33</v>
      </c>
      <c r="AL2461" s="93">
        <f>IF(V2461=0,"",V2461/(1-AB2461-AK2461))</f>
      </c>
      <c r="AM2461" s="95">
        <v>0.33</v>
      </c>
      <c r="AN2461" s="93">
        <f>IF(V2461=0,"",V2461/(1-AB2461-AM2461))</f>
      </c>
      <c r="AO2461" s="96">
        <v>1.2</v>
      </c>
      <c r="AP2461" s="93">
        <f>IF(BD!AJ2461="","",BD!AJ2461*BD!AO2461)</f>
      </c>
      <c r="AQ2461" s="91">
        <f>BD!AM2461/BD!AK2461-1</f>
        <v>0</v>
      </c>
      <c r="AR2461" s="91">
        <f>IF(BD!AN2461="","",IF(BD!AJ2461="","",BD!AN2461/BD!AJ2461-1))</f>
      </c>
      <c r="AS2461" s="91">
        <f>IF(BD!AN2461="","",IF(BD!AN2461&lt;BD!AL2461,"ABAIXO DA META","DENTRO DA META"))</f>
      </c>
      <c r="AT2461" s="91" t="str">
        <f>IF(BD!AJ2461="","EM ANÁLISE",IF(BD!AP2461&gt;=BD!AN2461,"GO", "NO GO"))</f>
        <v>EM ANÁLISE</v>
      </c>
      <c r="AU2461" s="97">
        <f>IF(AN2461="","",+BD!$AN2461-AJ2461)</f>
      </c>
      <c r="AV2461" s="98"/>
      <c r="AW2461" s="90">
        <f>BD!P2461*BD!AC2461</f>
        <v>0</v>
      </c>
      <c r="AX2461" s="90">
        <f>BD!V2461*BD!AC2461</f>
        <v>0</v>
      </c>
      <c r="AY2461" s="90">
        <f>IF(BD!AN2461="","",BD!AN2461*BD!AC2461)</f>
      </c>
      <c r="AZ2461" s="75" t="s">
        <v>123</v>
      </c>
      <c r="BA2461" s="75"/>
      <c r="BB2461" s="75"/>
      <c r="BC2461" s="75"/>
      <c r="BD2461" s="104"/>
      <c r="BE2461" s="104"/>
      <c r="BF2461" s="101"/>
      <c r="BG2461" s="101"/>
      <c r="BH2461" s="101"/>
      <c r="BI2461" s="101"/>
      <c r="BJ2461" s="101"/>
      <c r="BK2461" s="101"/>
      <c r="BL2461" s="101"/>
      <c r="BM2461" s="101"/>
      <c r="BN2461" s="101"/>
      <c r="BO2461" s="103"/>
      <c r="BP2461" s="101"/>
      <c r="BQ2461" s="101"/>
      <c r="BR2461" s="101"/>
      <c r="BS2461" s="101"/>
      <c r="BT2461" s="101"/>
      <c r="BU2461" s="101"/>
      <c r="BV2461" s="101"/>
      <c r="BW2461" s="101"/>
      <c r="BX2461" s="101"/>
      <c r="BY2461" s="101"/>
      <c r="BZ2461" s="101"/>
      <c r="CA2461" s="101"/>
      <c r="CB2461" s="101"/>
      <c r="CC2461" s="101"/>
      <c r="CD2461" s="101"/>
      <c r="CE2461" s="101"/>
      <c r="CF2461" s="101"/>
      <c r="CG2461" s="37" t="e">
        <f>VLOOKUP(Table_1[[#This Row],[EAN]],'[1]Planilha1'!$E:$R,13,0)</f>
        <v>#N/A</v>
      </c>
      <c r="CI2461" s="186" t="e">
        <f>Table_1[[#This Row],[FATURAMENTO REALIZADO]]-Table_1[[#This Row],[SPEND LÍQUIDO]]</f>
        <v>#VALUE!</v>
      </c>
    </row>
    <row r="2462" ht="15" hidden="1">
      <c r="A2462" s="7"/>
      <c r="B2462" s="84" t="s">
        <v>79</v>
      </c>
      <c r="C2462" s="75">
        <v>220652</v>
      </c>
      <c r="D2462" s="75"/>
      <c r="E2462" s="85">
        <v>7896114900489</v>
      </c>
      <c r="F2462" s="86" t="s">
        <v>2908</v>
      </c>
      <c r="G2462" s="75" t="s">
        <v>16</v>
      </c>
      <c r="H2462" s="75">
        <v>270</v>
      </c>
      <c r="I2462" s="87" t="s">
        <v>216</v>
      </c>
      <c r="J2462" s="75" t="s">
        <v>217</v>
      </c>
      <c r="K2462" s="88" t="s">
        <v>84</v>
      </c>
      <c r="L2462" s="88">
        <v>24</v>
      </c>
      <c r="M2462" s="88">
        <v>0</v>
      </c>
      <c r="N2462" s="75" t="s">
        <v>85</v>
      </c>
      <c r="O2462" s="75"/>
      <c r="P2462" s="106"/>
      <c r="Q2462" s="90">
        <f>(17/100+7.6/100+1.65/100)*P2462</f>
        <v>0</v>
      </c>
      <c r="R2462" s="104"/>
      <c r="S2462" s="104"/>
      <c r="T2462" s="104"/>
      <c r="U2462" s="104"/>
      <c r="V2462" s="90">
        <f>+P2462-Q2462+R2462+S2462+T2462+U2462</f>
        <v>0</v>
      </c>
      <c r="W2462" s="91">
        <f>(1.02/100)</f>
        <v>1.02E-2</v>
      </c>
      <c r="X2462" s="91">
        <v>4.8E-3</v>
      </c>
      <c r="Y2462" s="91">
        <v>0.17</v>
      </c>
      <c r="Z2462" s="91">
        <v>1.65E-2</v>
      </c>
      <c r="AA2462" s="91">
        <v>7.6E-2</v>
      </c>
      <c r="AB2462" s="91">
        <f>SUM(W2462:AA2462)</f>
        <v>0.2775</v>
      </c>
      <c r="AC2462" s="75">
        <v>12</v>
      </c>
      <c r="AD2462" s="92">
        <f>IF(AL2462="","",+AC2462*AL2462)</f>
      </c>
      <c r="AE2462" s="93">
        <f>IF(AL2462="","",+AL2462*AB2462)</f>
      </c>
      <c r="AF2462" s="92">
        <f>IF(AL2462="","",+AL2462-AE2462)</f>
      </c>
      <c r="AG2462" s="93">
        <f>+V2462</f>
        <v>0</v>
      </c>
      <c r="AH2462" s="92">
        <f>IF(AF2462="","",+AF2462-AG2462)</f>
      </c>
      <c r="AI2462" s="92">
        <f>IF(AH2462="","",+AH2462*AC2462)</f>
      </c>
      <c r="AJ2462" s="93"/>
      <c r="AK2462" s="94">
        <v>0.33</v>
      </c>
      <c r="AL2462" s="93">
        <f>IF(V2462=0,"",V2462/(1-AB2462-AK2462))</f>
      </c>
      <c r="AM2462" s="95">
        <v>0.33</v>
      </c>
      <c r="AN2462" s="93">
        <f>IF(V2462=0,"",V2462/(1-AB2462-AM2462))</f>
      </c>
      <c r="AO2462" s="96">
        <v>1.2</v>
      </c>
      <c r="AP2462" s="93">
        <f>IF(BD!AJ2462="","",BD!AJ2462*BD!AO2462)</f>
      </c>
      <c r="AQ2462" s="91">
        <f>BD!AM2462/BD!AK2462-1</f>
        <v>0</v>
      </c>
      <c r="AR2462" s="91">
        <f>IF(BD!AN2462="","",IF(BD!AJ2462="","",BD!AN2462/BD!AJ2462-1))</f>
      </c>
      <c r="AS2462" s="91">
        <f>IF(BD!AN2462="","",IF(BD!AN2462&lt;BD!AL2462,"ABAIXO DA META","DENTRO DA META"))</f>
      </c>
      <c r="AT2462" s="91" t="str">
        <f>IF(BD!AJ2462="","EM ANÁLISE",IF(BD!AP2462&gt;=BD!AN2462,"GO", "NO GO"))</f>
        <v>EM ANÁLISE</v>
      </c>
      <c r="AU2462" s="97">
        <f>IF(AN2462="","",+BD!$AN2462-AJ2462)</f>
      </c>
      <c r="AV2462" s="98"/>
      <c r="AW2462" s="90">
        <f>BD!P2462*BD!AC2462</f>
        <v>0</v>
      </c>
      <c r="AX2462" s="90">
        <f>BD!V2462*BD!AC2462</f>
        <v>0</v>
      </c>
      <c r="AY2462" s="90">
        <f>IF(BD!AN2462="","",BD!AN2462*BD!AC2462)</f>
      </c>
      <c r="AZ2462" s="75" t="s">
        <v>123</v>
      </c>
      <c r="BA2462" s="75"/>
      <c r="BB2462" s="75"/>
      <c r="BC2462" s="75"/>
      <c r="BD2462" s="104"/>
      <c r="BE2462" s="104"/>
      <c r="BF2462" s="101"/>
      <c r="BG2462" s="101"/>
      <c r="BH2462" s="101"/>
      <c r="BI2462" s="101"/>
      <c r="BJ2462" s="101"/>
      <c r="BK2462" s="101"/>
      <c r="BL2462" s="101"/>
      <c r="BM2462" s="101"/>
      <c r="BN2462" s="101"/>
      <c r="BO2462" s="103"/>
      <c r="BP2462" s="101"/>
      <c r="BQ2462" s="101"/>
      <c r="BR2462" s="101"/>
      <c r="BS2462" s="101"/>
      <c r="BT2462" s="101"/>
      <c r="BU2462" s="101"/>
      <c r="BV2462" s="101"/>
      <c r="BW2462" s="101"/>
      <c r="BX2462" s="101"/>
      <c r="BY2462" s="101"/>
      <c r="BZ2462" s="101"/>
      <c r="CA2462" s="101"/>
      <c r="CB2462" s="101"/>
      <c r="CC2462" s="101"/>
      <c r="CD2462" s="101"/>
      <c r="CE2462" s="101"/>
      <c r="CF2462" s="101"/>
      <c r="CG2462" s="37" t="e">
        <f>VLOOKUP(Table_1[[#This Row],[EAN]],'[1]Planilha1'!$E:$R,13,0)</f>
        <v>#N/A</v>
      </c>
      <c r="CI2462" s="186" t="e">
        <f>Table_1[[#This Row],[FATURAMENTO REALIZADO]]-Table_1[[#This Row],[SPEND LÍQUIDO]]</f>
        <v>#VALUE!</v>
      </c>
    </row>
    <row r="2463" ht="15" hidden="1">
      <c r="A2463" s="7"/>
      <c r="B2463" s="84" t="s">
        <v>79</v>
      </c>
      <c r="C2463" s="75">
        <v>220653</v>
      </c>
      <c r="D2463" s="75"/>
      <c r="E2463" s="85">
        <v>7896114901738</v>
      </c>
      <c r="F2463" s="86" t="s">
        <v>2909</v>
      </c>
      <c r="G2463" s="75" t="s">
        <v>16</v>
      </c>
      <c r="H2463" s="75">
        <v>3240</v>
      </c>
      <c r="I2463" s="87" t="s">
        <v>454</v>
      </c>
      <c r="J2463" s="75" t="s">
        <v>455</v>
      </c>
      <c r="K2463" s="88" t="s">
        <v>84</v>
      </c>
      <c r="L2463" s="88">
        <v>54</v>
      </c>
      <c r="M2463" s="88">
        <v>0</v>
      </c>
      <c r="N2463" s="75" t="s">
        <v>85</v>
      </c>
      <c r="O2463" s="75"/>
      <c r="P2463" s="106"/>
      <c r="Q2463" s="90">
        <f>(17/100+7.6/100+1.65/100)*P2463</f>
        <v>0</v>
      </c>
      <c r="R2463" s="104"/>
      <c r="S2463" s="104"/>
      <c r="T2463" s="104"/>
      <c r="U2463" s="104"/>
      <c r="V2463" s="90">
        <f>+P2463-Q2463+R2463+S2463+T2463+U2463</f>
        <v>0</v>
      </c>
      <c r="W2463" s="91">
        <f>(1.02/100)</f>
        <v>1.02E-2</v>
      </c>
      <c r="X2463" s="91">
        <v>4.8E-3</v>
      </c>
      <c r="Y2463" s="91">
        <v>0.17</v>
      </c>
      <c r="Z2463" s="91">
        <v>1.65E-2</v>
      </c>
      <c r="AA2463" s="91">
        <v>7.6E-2</v>
      </c>
      <c r="AB2463" s="91">
        <f>SUM(W2463:AA2463)</f>
        <v>0.2775</v>
      </c>
      <c r="AC2463" s="75">
        <v>12</v>
      </c>
      <c r="AD2463" s="92">
        <f>IF(AL2463="","",+AC2463*AL2463)</f>
      </c>
      <c r="AE2463" s="93">
        <f>IF(AL2463="","",+AL2463*AB2463)</f>
      </c>
      <c r="AF2463" s="92">
        <f>IF(AL2463="","",+AL2463-AE2463)</f>
      </c>
      <c r="AG2463" s="93">
        <f>+V2463</f>
        <v>0</v>
      </c>
      <c r="AH2463" s="92">
        <f>IF(AF2463="","",+AF2463-AG2463)</f>
      </c>
      <c r="AI2463" s="92">
        <f>IF(AH2463="","",+AH2463*AC2463)</f>
      </c>
      <c r="AJ2463" s="93"/>
      <c r="AK2463" s="94">
        <v>0.33</v>
      </c>
      <c r="AL2463" s="93">
        <f>IF(V2463=0,"",V2463/(1-AB2463-AK2463))</f>
      </c>
      <c r="AM2463" s="95">
        <v>0.33</v>
      </c>
      <c r="AN2463" s="93">
        <f>IF(V2463=0,"",V2463/(1-AB2463-AM2463))</f>
      </c>
      <c r="AO2463" s="96">
        <v>1.2</v>
      </c>
      <c r="AP2463" s="93">
        <f>IF(BD!AJ2463="","",BD!AJ2463*BD!AO2463)</f>
      </c>
      <c r="AQ2463" s="91">
        <f>BD!AM2463/BD!AK2463-1</f>
        <v>0</v>
      </c>
      <c r="AR2463" s="91">
        <f>IF(BD!AN2463="","",IF(BD!AJ2463="","",BD!AN2463/BD!AJ2463-1))</f>
      </c>
      <c r="AS2463" s="91">
        <f>IF(BD!AN2463="","",IF(BD!AN2463&lt;BD!AL2463,"ABAIXO DA META","DENTRO DA META"))</f>
      </c>
      <c r="AT2463" s="91" t="str">
        <f>IF(BD!AJ2463="","EM ANÁLISE",IF(BD!AP2463&gt;=BD!AN2463,"GO", "NO GO"))</f>
        <v>EM ANÁLISE</v>
      </c>
      <c r="AU2463" s="97">
        <f>IF(AN2463="","",+BD!$AN2463-AJ2463)</f>
      </c>
      <c r="AV2463" s="98"/>
      <c r="AW2463" s="90">
        <f>BD!P2463*BD!AC2463</f>
        <v>0</v>
      </c>
      <c r="AX2463" s="90">
        <f>BD!V2463*BD!AC2463</f>
        <v>0</v>
      </c>
      <c r="AY2463" s="90">
        <f>IF(BD!AN2463="","",BD!AN2463*BD!AC2463)</f>
      </c>
      <c r="AZ2463" s="75" t="s">
        <v>123</v>
      </c>
      <c r="BA2463" s="75"/>
      <c r="BB2463" s="75"/>
      <c r="BC2463" s="75"/>
      <c r="BD2463" s="104"/>
      <c r="BE2463" s="104"/>
      <c r="BF2463" s="101"/>
      <c r="BG2463" s="101"/>
      <c r="BH2463" s="101"/>
      <c r="BI2463" s="101"/>
      <c r="BJ2463" s="101"/>
      <c r="BK2463" s="101"/>
      <c r="BL2463" s="101"/>
      <c r="BM2463" s="101"/>
      <c r="BN2463" s="101"/>
      <c r="BO2463" s="103"/>
      <c r="BP2463" s="101"/>
      <c r="BQ2463" s="101"/>
      <c r="BR2463" s="101"/>
      <c r="BS2463" s="101"/>
      <c r="BT2463" s="101"/>
      <c r="BU2463" s="101"/>
      <c r="BV2463" s="101"/>
      <c r="BW2463" s="101"/>
      <c r="BX2463" s="101"/>
      <c r="BY2463" s="101"/>
      <c r="BZ2463" s="101"/>
      <c r="CA2463" s="101"/>
      <c r="CB2463" s="101"/>
      <c r="CC2463" s="101"/>
      <c r="CD2463" s="101"/>
      <c r="CE2463" s="101"/>
      <c r="CF2463" s="101"/>
      <c r="CG2463" s="37" t="e">
        <f>VLOOKUP(Table_1[[#This Row],[EAN]],'[1]Planilha1'!$E:$R,13,0)</f>
        <v>#N/A</v>
      </c>
      <c r="CI2463" s="186" t="e">
        <f>Table_1[[#This Row],[FATURAMENTO REALIZADO]]-Table_1[[#This Row],[SPEND LÍQUIDO]]</f>
        <v>#VALUE!</v>
      </c>
    </row>
    <row r="2464" ht="15" hidden="1">
      <c r="A2464" s="7"/>
      <c r="B2464" s="84" t="s">
        <v>79</v>
      </c>
      <c r="C2464" s="75">
        <v>220654</v>
      </c>
      <c r="D2464" s="75"/>
      <c r="E2464" s="85">
        <v>7896114900045</v>
      </c>
      <c r="F2464" s="86" t="s">
        <v>2910</v>
      </c>
      <c r="G2464" s="75" t="s">
        <v>16</v>
      </c>
      <c r="H2464" s="75">
        <v>3240</v>
      </c>
      <c r="I2464" s="87" t="s">
        <v>454</v>
      </c>
      <c r="J2464" s="75" t="s">
        <v>455</v>
      </c>
      <c r="K2464" s="88" t="s">
        <v>84</v>
      </c>
      <c r="L2464" s="88">
        <v>54</v>
      </c>
      <c r="M2464" s="88">
        <v>0</v>
      </c>
      <c r="N2464" s="75" t="s">
        <v>85</v>
      </c>
      <c r="O2464" s="75"/>
      <c r="P2464" s="106"/>
      <c r="Q2464" s="90">
        <f>(17/100+7.6/100+1.65/100)*P2464</f>
        <v>0</v>
      </c>
      <c r="R2464" s="104"/>
      <c r="S2464" s="104"/>
      <c r="T2464" s="104"/>
      <c r="U2464" s="104"/>
      <c r="V2464" s="90">
        <f>+P2464-Q2464+R2464+S2464+T2464+U2464</f>
        <v>0</v>
      </c>
      <c r="W2464" s="91">
        <f>(1.02/100)</f>
        <v>1.02E-2</v>
      </c>
      <c r="X2464" s="91">
        <v>4.8E-3</v>
      </c>
      <c r="Y2464" s="91">
        <v>0.17</v>
      </c>
      <c r="Z2464" s="91">
        <v>1.65E-2</v>
      </c>
      <c r="AA2464" s="91">
        <v>7.6E-2</v>
      </c>
      <c r="AB2464" s="91">
        <f>SUM(W2464:AA2464)</f>
        <v>0.2775</v>
      </c>
      <c r="AC2464" s="75">
        <v>12</v>
      </c>
      <c r="AD2464" s="92">
        <f>IF(AL2464="","",+AC2464*AL2464)</f>
      </c>
      <c r="AE2464" s="93">
        <f>IF(AL2464="","",+AL2464*AB2464)</f>
      </c>
      <c r="AF2464" s="92">
        <f>IF(AL2464="","",+AL2464-AE2464)</f>
      </c>
      <c r="AG2464" s="93">
        <f>+V2464</f>
        <v>0</v>
      </c>
      <c r="AH2464" s="92">
        <f>IF(AF2464="","",+AF2464-AG2464)</f>
      </c>
      <c r="AI2464" s="92">
        <f>IF(AH2464="","",+AH2464*AC2464)</f>
      </c>
      <c r="AJ2464" s="93"/>
      <c r="AK2464" s="94">
        <v>0.33</v>
      </c>
      <c r="AL2464" s="93">
        <f>IF(V2464=0,"",V2464/(1-AB2464-AK2464))</f>
      </c>
      <c r="AM2464" s="95">
        <v>0.33</v>
      </c>
      <c r="AN2464" s="93">
        <f>IF(V2464=0,"",V2464/(1-AB2464-AM2464))</f>
      </c>
      <c r="AO2464" s="96">
        <v>1.2</v>
      </c>
      <c r="AP2464" s="93">
        <f>IF(BD!AJ2464="","",BD!AJ2464*BD!AO2464)</f>
      </c>
      <c r="AQ2464" s="91">
        <f>BD!AM2464/BD!AK2464-1</f>
        <v>0</v>
      </c>
      <c r="AR2464" s="91">
        <f>IF(BD!AN2464="","",IF(BD!AJ2464="","",BD!AN2464/BD!AJ2464-1))</f>
      </c>
      <c r="AS2464" s="91">
        <f>IF(BD!AN2464="","",IF(BD!AN2464&lt;BD!AL2464,"ABAIXO DA META","DENTRO DA META"))</f>
      </c>
      <c r="AT2464" s="91" t="str">
        <f>IF(BD!AJ2464="","EM ANÁLISE",IF(BD!AP2464&gt;=BD!AN2464,"GO", "NO GO"))</f>
        <v>EM ANÁLISE</v>
      </c>
      <c r="AU2464" s="97">
        <f>IF(AN2464="","",+BD!$AN2464-AJ2464)</f>
      </c>
      <c r="AV2464" s="98"/>
      <c r="AW2464" s="90">
        <f>BD!P2464*BD!AC2464</f>
        <v>0</v>
      </c>
      <c r="AX2464" s="90">
        <f>BD!V2464*BD!AC2464</f>
        <v>0</v>
      </c>
      <c r="AY2464" s="90">
        <f>IF(BD!AN2464="","",BD!AN2464*BD!AC2464)</f>
      </c>
      <c r="AZ2464" s="75" t="s">
        <v>123</v>
      </c>
      <c r="BA2464" s="75"/>
      <c r="BB2464" s="75"/>
      <c r="BC2464" s="75"/>
      <c r="BD2464" s="104"/>
      <c r="BE2464" s="104"/>
      <c r="BF2464" s="101"/>
      <c r="BG2464" s="101"/>
      <c r="BH2464" s="101"/>
      <c r="BI2464" s="101"/>
      <c r="BJ2464" s="101"/>
      <c r="BK2464" s="101"/>
      <c r="BL2464" s="101"/>
      <c r="BM2464" s="101"/>
      <c r="BN2464" s="101"/>
      <c r="BO2464" s="103"/>
      <c r="BP2464" s="101"/>
      <c r="BQ2464" s="101"/>
      <c r="BR2464" s="101"/>
      <c r="BS2464" s="101"/>
      <c r="BT2464" s="101"/>
      <c r="BU2464" s="101"/>
      <c r="BV2464" s="101"/>
      <c r="BW2464" s="101"/>
      <c r="BX2464" s="101"/>
      <c r="BY2464" s="101"/>
      <c r="BZ2464" s="101"/>
      <c r="CA2464" s="101"/>
      <c r="CB2464" s="101"/>
      <c r="CC2464" s="101"/>
      <c r="CD2464" s="101"/>
      <c r="CE2464" s="101"/>
      <c r="CF2464" s="101"/>
      <c r="CG2464" s="37" t="e">
        <f>VLOOKUP(Table_1[[#This Row],[EAN]],'[1]Planilha1'!$E:$R,13,0)</f>
        <v>#N/A</v>
      </c>
      <c r="CI2464" s="186" t="e">
        <f>Table_1[[#This Row],[FATURAMENTO REALIZADO]]-Table_1[[#This Row],[SPEND LÍQUIDO]]</f>
        <v>#VALUE!</v>
      </c>
    </row>
    <row r="2465" ht="15" hidden="1">
      <c r="A2465" s="7"/>
      <c r="B2465" s="84" t="s">
        <v>79</v>
      </c>
      <c r="C2465" s="75">
        <v>220655</v>
      </c>
      <c r="D2465" s="75"/>
      <c r="E2465" s="85">
        <v>7896114990138</v>
      </c>
      <c r="F2465" s="86" t="s">
        <v>2911</v>
      </c>
      <c r="G2465" s="75" t="s">
        <v>16</v>
      </c>
      <c r="H2465" s="75">
        <v>3240</v>
      </c>
      <c r="I2465" s="87" t="s">
        <v>454</v>
      </c>
      <c r="J2465" s="75" t="s">
        <v>455</v>
      </c>
      <c r="K2465" s="88" t="s">
        <v>84</v>
      </c>
      <c r="L2465" s="88">
        <v>54</v>
      </c>
      <c r="M2465" s="88">
        <v>0</v>
      </c>
      <c r="N2465" s="75" t="s">
        <v>85</v>
      </c>
      <c r="O2465" s="75"/>
      <c r="P2465" s="106"/>
      <c r="Q2465" s="90">
        <f>(17/100+7.6/100+1.65/100)*P2465</f>
        <v>0</v>
      </c>
      <c r="R2465" s="104"/>
      <c r="S2465" s="104"/>
      <c r="T2465" s="104"/>
      <c r="U2465" s="104"/>
      <c r="V2465" s="90">
        <f>+P2465-Q2465+R2465+S2465+T2465+U2465</f>
        <v>0</v>
      </c>
      <c r="W2465" s="91">
        <f>(1.02/100)</f>
        <v>1.02E-2</v>
      </c>
      <c r="X2465" s="91">
        <v>4.8E-3</v>
      </c>
      <c r="Y2465" s="91">
        <v>0.17</v>
      </c>
      <c r="Z2465" s="91">
        <v>1.65E-2</v>
      </c>
      <c r="AA2465" s="91">
        <v>7.6E-2</v>
      </c>
      <c r="AB2465" s="91">
        <f>SUM(W2465:AA2465)</f>
        <v>0.2775</v>
      </c>
      <c r="AC2465" s="75">
        <v>12</v>
      </c>
      <c r="AD2465" s="92">
        <f>IF(AL2465="","",+AC2465*AL2465)</f>
      </c>
      <c r="AE2465" s="93">
        <f>IF(AL2465="","",+AL2465*AB2465)</f>
      </c>
      <c r="AF2465" s="92">
        <f>IF(AL2465="","",+AL2465-AE2465)</f>
      </c>
      <c r="AG2465" s="93">
        <f>+V2465</f>
        <v>0</v>
      </c>
      <c r="AH2465" s="92">
        <f>IF(AF2465="","",+AF2465-AG2465)</f>
      </c>
      <c r="AI2465" s="92">
        <f>IF(AH2465="","",+AH2465*AC2465)</f>
      </c>
      <c r="AJ2465" s="93"/>
      <c r="AK2465" s="94">
        <v>0.33</v>
      </c>
      <c r="AL2465" s="93">
        <f>IF(V2465=0,"",V2465/(1-AB2465-AK2465))</f>
      </c>
      <c r="AM2465" s="95">
        <v>0.33</v>
      </c>
      <c r="AN2465" s="93">
        <f>IF(V2465=0,"",V2465/(1-AB2465-AM2465))</f>
      </c>
      <c r="AO2465" s="96">
        <v>1.2</v>
      </c>
      <c r="AP2465" s="93">
        <f>IF(BD!AJ2465="","",BD!AJ2465*BD!AO2465)</f>
      </c>
      <c r="AQ2465" s="91">
        <f>BD!AM2465/BD!AK2465-1</f>
        <v>0</v>
      </c>
      <c r="AR2465" s="91">
        <f>IF(BD!AN2465="","",IF(BD!AJ2465="","",BD!AN2465/BD!AJ2465-1))</f>
      </c>
      <c r="AS2465" s="91">
        <f>IF(BD!AN2465="","",IF(BD!AN2465&lt;BD!AL2465,"ABAIXO DA META","DENTRO DA META"))</f>
      </c>
      <c r="AT2465" s="91" t="str">
        <f>IF(BD!AJ2465="","EM ANÁLISE",IF(BD!AP2465&gt;=BD!AN2465,"GO", "NO GO"))</f>
        <v>EM ANÁLISE</v>
      </c>
      <c r="AU2465" s="97">
        <f>IF(AN2465="","",+BD!$AN2465-AJ2465)</f>
      </c>
      <c r="AV2465" s="98"/>
      <c r="AW2465" s="90">
        <f>BD!P2465*BD!AC2465</f>
        <v>0</v>
      </c>
      <c r="AX2465" s="90">
        <f>BD!V2465*BD!AC2465</f>
        <v>0</v>
      </c>
      <c r="AY2465" s="90">
        <f>IF(BD!AN2465="","",BD!AN2465*BD!AC2465)</f>
      </c>
      <c r="AZ2465" s="75" t="s">
        <v>123</v>
      </c>
      <c r="BA2465" s="75"/>
      <c r="BB2465" s="75"/>
      <c r="BC2465" s="75"/>
      <c r="BD2465" s="104"/>
      <c r="BE2465" s="104"/>
      <c r="BF2465" s="101"/>
      <c r="BG2465" s="101"/>
      <c r="BH2465" s="101"/>
      <c r="BI2465" s="101"/>
      <c r="BJ2465" s="101"/>
      <c r="BK2465" s="101"/>
      <c r="BL2465" s="101"/>
      <c r="BM2465" s="101"/>
      <c r="BN2465" s="101"/>
      <c r="BO2465" s="103"/>
      <c r="BP2465" s="101"/>
      <c r="BQ2465" s="101"/>
      <c r="BR2465" s="101"/>
      <c r="BS2465" s="101"/>
      <c r="BT2465" s="101"/>
      <c r="BU2465" s="101"/>
      <c r="BV2465" s="101"/>
      <c r="BW2465" s="101"/>
      <c r="BX2465" s="101"/>
      <c r="BY2465" s="101"/>
      <c r="BZ2465" s="101"/>
      <c r="CA2465" s="101"/>
      <c r="CB2465" s="101"/>
      <c r="CC2465" s="101"/>
      <c r="CD2465" s="101"/>
      <c r="CE2465" s="101"/>
      <c r="CF2465" s="101"/>
      <c r="CG2465" s="37" t="e">
        <f>VLOOKUP(Table_1[[#This Row],[EAN]],'[1]Planilha1'!$E:$R,13,0)</f>
        <v>#N/A</v>
      </c>
      <c r="CI2465" s="186" t="e">
        <f>Table_1[[#This Row],[FATURAMENTO REALIZADO]]-Table_1[[#This Row],[SPEND LÍQUIDO]]</f>
        <v>#VALUE!</v>
      </c>
    </row>
    <row r="2466" ht="15" hidden="1">
      <c r="A2466" s="7"/>
      <c r="B2466" s="84" t="s">
        <v>79</v>
      </c>
      <c r="C2466" s="75">
        <v>220656</v>
      </c>
      <c r="D2466" s="75"/>
      <c r="E2466" s="85">
        <v>7896114990169</v>
      </c>
      <c r="F2466" s="86" t="s">
        <v>2912</v>
      </c>
      <c r="G2466" s="75" t="s">
        <v>16</v>
      </c>
      <c r="H2466" s="75">
        <v>3240</v>
      </c>
      <c r="I2466" s="87" t="s">
        <v>454</v>
      </c>
      <c r="J2466" s="75" t="s">
        <v>455</v>
      </c>
      <c r="K2466" s="88" t="s">
        <v>84</v>
      </c>
      <c r="L2466" s="88">
        <v>48</v>
      </c>
      <c r="M2466" s="88">
        <v>0</v>
      </c>
      <c r="N2466" s="75" t="s">
        <v>85</v>
      </c>
      <c r="O2466" s="75"/>
      <c r="P2466" s="106"/>
      <c r="Q2466" s="90">
        <f>(17/100+7.6/100+1.65/100)*P2466</f>
        <v>0</v>
      </c>
      <c r="R2466" s="104"/>
      <c r="S2466" s="104"/>
      <c r="T2466" s="104"/>
      <c r="U2466" s="104"/>
      <c r="V2466" s="90">
        <f>+P2466-Q2466+R2466+S2466+T2466+U2466</f>
        <v>0</v>
      </c>
      <c r="W2466" s="91">
        <f>(1.02/100)</f>
        <v>1.02E-2</v>
      </c>
      <c r="X2466" s="91">
        <v>4.8E-3</v>
      </c>
      <c r="Y2466" s="91">
        <v>0.17</v>
      </c>
      <c r="Z2466" s="91">
        <v>1.65E-2</v>
      </c>
      <c r="AA2466" s="91">
        <v>7.6E-2</v>
      </c>
      <c r="AB2466" s="91">
        <f>SUM(W2466:AA2466)</f>
        <v>0.2775</v>
      </c>
      <c r="AC2466" s="75">
        <v>12</v>
      </c>
      <c r="AD2466" s="92">
        <f>IF(AL2466="","",+AC2466*AL2466)</f>
      </c>
      <c r="AE2466" s="93">
        <f>IF(AL2466="","",+AL2466*AB2466)</f>
      </c>
      <c r="AF2466" s="92">
        <f>IF(AL2466="","",+AL2466-AE2466)</f>
      </c>
      <c r="AG2466" s="93">
        <f>+V2466</f>
        <v>0</v>
      </c>
      <c r="AH2466" s="92">
        <f>IF(AF2466="","",+AF2466-AG2466)</f>
      </c>
      <c r="AI2466" s="92">
        <f>IF(AH2466="","",+AH2466*AC2466)</f>
      </c>
      <c r="AJ2466" s="93"/>
      <c r="AK2466" s="94">
        <v>0.33</v>
      </c>
      <c r="AL2466" s="93">
        <f>IF(V2466=0,"",V2466/(1-AB2466-AK2466))</f>
      </c>
      <c r="AM2466" s="95">
        <v>0.33</v>
      </c>
      <c r="AN2466" s="93">
        <f>IF(V2466=0,"",V2466/(1-AB2466-AM2466))</f>
      </c>
      <c r="AO2466" s="96">
        <v>1.2</v>
      </c>
      <c r="AP2466" s="93">
        <f>IF(BD!AJ2466="","",BD!AJ2466*BD!AO2466)</f>
      </c>
      <c r="AQ2466" s="91">
        <f>BD!AM2466/BD!AK2466-1</f>
        <v>0</v>
      </c>
      <c r="AR2466" s="91">
        <f>IF(BD!AN2466="","",IF(BD!AJ2466="","",BD!AN2466/BD!AJ2466-1))</f>
      </c>
      <c r="AS2466" s="91">
        <f>IF(BD!AN2466="","",IF(BD!AN2466&lt;BD!AL2466,"ABAIXO DA META","DENTRO DA META"))</f>
      </c>
      <c r="AT2466" s="91" t="str">
        <f>IF(BD!AJ2466="","EM ANÁLISE",IF(BD!AP2466&gt;=BD!AN2466,"GO", "NO GO"))</f>
        <v>EM ANÁLISE</v>
      </c>
      <c r="AU2466" s="97">
        <f>IF(AN2466="","",+BD!$AN2466-AJ2466)</f>
      </c>
      <c r="AV2466" s="98"/>
      <c r="AW2466" s="90">
        <f>BD!P2466*BD!AC2466</f>
        <v>0</v>
      </c>
      <c r="AX2466" s="90">
        <f>BD!V2466*BD!AC2466</f>
        <v>0</v>
      </c>
      <c r="AY2466" s="90">
        <f>IF(BD!AN2466="","",BD!AN2466*BD!AC2466)</f>
      </c>
      <c r="AZ2466" s="75" t="s">
        <v>123</v>
      </c>
      <c r="BA2466" s="75"/>
      <c r="BB2466" s="75"/>
      <c r="BC2466" s="75"/>
      <c r="BD2466" s="104"/>
      <c r="BE2466" s="104"/>
      <c r="BF2466" s="101"/>
      <c r="BG2466" s="101"/>
      <c r="BH2466" s="101"/>
      <c r="BI2466" s="101"/>
      <c r="BJ2466" s="101"/>
      <c r="BK2466" s="101"/>
      <c r="BL2466" s="101"/>
      <c r="BM2466" s="101"/>
      <c r="BN2466" s="101"/>
      <c r="BO2466" s="103"/>
      <c r="BP2466" s="101"/>
      <c r="BQ2466" s="101"/>
      <c r="BR2466" s="101"/>
      <c r="BS2466" s="101"/>
      <c r="BT2466" s="101"/>
      <c r="BU2466" s="101"/>
      <c r="BV2466" s="101"/>
      <c r="BW2466" s="101"/>
      <c r="BX2466" s="101"/>
      <c r="BY2466" s="101"/>
      <c r="BZ2466" s="101"/>
      <c r="CA2466" s="101"/>
      <c r="CB2466" s="101"/>
      <c r="CC2466" s="101"/>
      <c r="CD2466" s="101"/>
      <c r="CE2466" s="101"/>
      <c r="CF2466" s="101"/>
      <c r="CG2466" s="37" t="e">
        <f>VLOOKUP(Table_1[[#This Row],[EAN]],'[1]Planilha1'!$E:$R,13,0)</f>
        <v>#N/A</v>
      </c>
      <c r="CI2466" s="186" t="e">
        <f>Table_1[[#This Row],[FATURAMENTO REALIZADO]]-Table_1[[#This Row],[SPEND LÍQUIDO]]</f>
        <v>#VALUE!</v>
      </c>
    </row>
    <row r="2467" ht="15" hidden="1">
      <c r="A2467" s="7"/>
      <c r="B2467" s="84" t="s">
        <v>79</v>
      </c>
      <c r="C2467" s="75">
        <v>220657</v>
      </c>
      <c r="D2467" s="75"/>
      <c r="E2467" s="85">
        <v>7896114990145</v>
      </c>
      <c r="F2467" s="86" t="s">
        <v>2913</v>
      </c>
      <c r="G2467" s="75" t="s">
        <v>16</v>
      </c>
      <c r="H2467" s="75">
        <v>3240</v>
      </c>
      <c r="I2467" s="87" t="s">
        <v>454</v>
      </c>
      <c r="J2467" s="75" t="s">
        <v>455</v>
      </c>
      <c r="K2467" s="88" t="s">
        <v>84</v>
      </c>
      <c r="L2467" s="88">
        <v>54</v>
      </c>
      <c r="M2467" s="88">
        <v>0</v>
      </c>
      <c r="N2467" s="75" t="s">
        <v>85</v>
      </c>
      <c r="O2467" s="75"/>
      <c r="P2467" s="106"/>
      <c r="Q2467" s="90">
        <f>(17/100+7.6/100+1.65/100)*P2467</f>
        <v>0</v>
      </c>
      <c r="R2467" s="104"/>
      <c r="S2467" s="104"/>
      <c r="T2467" s="104"/>
      <c r="U2467" s="104"/>
      <c r="V2467" s="90">
        <f>+P2467-Q2467+R2467+S2467+T2467+U2467</f>
        <v>0</v>
      </c>
      <c r="W2467" s="91">
        <f>(1.02/100)</f>
        <v>1.02E-2</v>
      </c>
      <c r="X2467" s="91">
        <v>4.8E-3</v>
      </c>
      <c r="Y2467" s="91">
        <v>0.17</v>
      </c>
      <c r="Z2467" s="91">
        <v>1.65E-2</v>
      </c>
      <c r="AA2467" s="91">
        <v>7.6E-2</v>
      </c>
      <c r="AB2467" s="91">
        <f>SUM(W2467:AA2467)</f>
        <v>0.2775</v>
      </c>
      <c r="AC2467" s="75">
        <v>12</v>
      </c>
      <c r="AD2467" s="92">
        <f>IF(AL2467="","",+AC2467*AL2467)</f>
      </c>
      <c r="AE2467" s="93">
        <f>IF(AL2467="","",+AL2467*AB2467)</f>
      </c>
      <c r="AF2467" s="92">
        <f>IF(AL2467="","",+AL2467-AE2467)</f>
      </c>
      <c r="AG2467" s="93">
        <f>+V2467</f>
        <v>0</v>
      </c>
      <c r="AH2467" s="92">
        <f>IF(AF2467="","",+AF2467-AG2467)</f>
      </c>
      <c r="AI2467" s="92">
        <f>IF(AH2467="","",+AH2467*AC2467)</f>
      </c>
      <c r="AJ2467" s="93"/>
      <c r="AK2467" s="94">
        <v>0.33</v>
      </c>
      <c r="AL2467" s="93">
        <f>IF(V2467=0,"",V2467/(1-AB2467-AK2467))</f>
      </c>
      <c r="AM2467" s="95">
        <v>0.33</v>
      </c>
      <c r="AN2467" s="93">
        <f>IF(V2467=0,"",V2467/(1-AB2467-AM2467))</f>
      </c>
      <c r="AO2467" s="96">
        <v>1.2</v>
      </c>
      <c r="AP2467" s="93">
        <f>IF(BD!AJ2467="","",BD!AJ2467*BD!AO2467)</f>
      </c>
      <c r="AQ2467" s="91">
        <f>BD!AM2467/BD!AK2467-1</f>
        <v>0</v>
      </c>
      <c r="AR2467" s="91">
        <f>IF(BD!AN2467="","",IF(BD!AJ2467="","",BD!AN2467/BD!AJ2467-1))</f>
      </c>
      <c r="AS2467" s="91">
        <f>IF(BD!AN2467="","",IF(BD!AN2467&lt;BD!AL2467,"ABAIXO DA META","DENTRO DA META"))</f>
      </c>
      <c r="AT2467" s="91" t="str">
        <f>IF(BD!AJ2467="","EM ANÁLISE",IF(BD!AP2467&gt;=BD!AN2467,"GO", "NO GO"))</f>
        <v>EM ANÁLISE</v>
      </c>
      <c r="AU2467" s="97">
        <f>IF(AN2467="","",+BD!$AN2467-AJ2467)</f>
      </c>
      <c r="AV2467" s="98"/>
      <c r="AW2467" s="90">
        <f>BD!P2467*BD!AC2467</f>
        <v>0</v>
      </c>
      <c r="AX2467" s="90">
        <f>BD!V2467*BD!AC2467</f>
        <v>0</v>
      </c>
      <c r="AY2467" s="90">
        <f>IF(BD!AN2467="","",BD!AN2467*BD!AC2467)</f>
      </c>
      <c r="AZ2467" s="75" t="s">
        <v>123</v>
      </c>
      <c r="BA2467" s="75"/>
      <c r="BB2467" s="75"/>
      <c r="BC2467" s="75"/>
      <c r="BD2467" s="104"/>
      <c r="BE2467" s="104"/>
      <c r="BF2467" s="101"/>
      <c r="BG2467" s="101"/>
      <c r="BH2467" s="101"/>
      <c r="BI2467" s="101"/>
      <c r="BJ2467" s="101"/>
      <c r="BK2467" s="101"/>
      <c r="BL2467" s="101"/>
      <c r="BM2467" s="101"/>
      <c r="BN2467" s="101"/>
      <c r="BO2467" s="103"/>
      <c r="BP2467" s="101"/>
      <c r="BQ2467" s="101"/>
      <c r="BR2467" s="101"/>
      <c r="BS2467" s="101"/>
      <c r="BT2467" s="101"/>
      <c r="BU2467" s="101"/>
      <c r="BV2467" s="101"/>
      <c r="BW2467" s="101"/>
      <c r="BX2467" s="101"/>
      <c r="BY2467" s="101"/>
      <c r="BZ2467" s="101"/>
      <c r="CA2467" s="101"/>
      <c r="CB2467" s="101"/>
      <c r="CC2467" s="101"/>
      <c r="CD2467" s="101"/>
      <c r="CE2467" s="101"/>
      <c r="CF2467" s="101"/>
      <c r="CG2467" s="37" t="e">
        <f>VLOOKUP(Table_1[[#This Row],[EAN]],'[1]Planilha1'!$E:$R,13,0)</f>
        <v>#N/A</v>
      </c>
      <c r="CI2467" s="186" t="e">
        <f>Table_1[[#This Row],[FATURAMENTO REALIZADO]]-Table_1[[#This Row],[SPEND LÍQUIDO]]</f>
        <v>#VALUE!</v>
      </c>
    </row>
    <row r="2468" ht="15">
      <c r="A2468" s="7"/>
      <c r="B2468" s="67" t="s">
        <v>2735</v>
      </c>
      <c r="C2468" s="48">
        <v>220659</v>
      </c>
      <c r="D2468" s="48">
        <v>2773</v>
      </c>
      <c r="E2468" s="49">
        <v>7790070218216</v>
      </c>
      <c r="F2468" s="50" t="s">
        <v>2916</v>
      </c>
      <c r="G2468" s="48" t="s">
        <v>21</v>
      </c>
      <c r="H2468" s="48">
        <v>340</v>
      </c>
      <c r="I2468" s="51" t="s">
        <v>2914</v>
      </c>
      <c r="J2468" s="48" t="s">
        <v>2915</v>
      </c>
      <c r="K2468" s="52" t="s">
        <v>84</v>
      </c>
      <c r="L2468" s="52">
        <v>12</v>
      </c>
      <c r="M2468" s="52">
        <v>0</v>
      </c>
      <c r="N2468" s="48" t="s">
        <v>85</v>
      </c>
      <c r="O2468" s="48" t="s">
        <v>4690</v>
      </c>
      <c r="P2468" s="53">
        <v>18.519855603086544</v>
      </c>
      <c r="Q2468" s="54">
        <f>(17/100+7.6/100+1.65/100)*P2468</f>
        <v>4.861462095810218</v>
      </c>
      <c r="R2468" s="55"/>
      <c r="S2468" s="55"/>
      <c r="T2468" s="55"/>
      <c r="U2468" s="55"/>
      <c r="V2468" s="54">
        <f>+P2468-Q2468+R2468+S2468+T2468+U2468</f>
        <v>13.658393507276326</v>
      </c>
      <c r="W2468" s="56">
        <f>(1.02/100)</f>
        <v>1.02E-2</v>
      </c>
      <c r="X2468" s="56">
        <v>4.8E-3</v>
      </c>
      <c r="Y2468" s="56">
        <v>0.17</v>
      </c>
      <c r="Z2468" s="56">
        <v>1.65E-2</v>
      </c>
      <c r="AA2468" s="56">
        <v>7.6E-2</v>
      </c>
      <c r="AB2468" s="56">
        <f>SUM(W2468:AA2468)</f>
        <v>0.2775</v>
      </c>
      <c r="AC2468" s="48">
        <v>12</v>
      </c>
      <c r="AD2468" s="57">
        <f>IF(AL2468="","",+AC2468*AL2468)</f>
        <v>417.58145754730185</v>
      </c>
      <c r="AE2468" s="58">
        <f>IF(AL2468="","",+AL2468*AB2468)</f>
        <v>9.656571205781356</v>
      </c>
      <c r="AF2468" s="57">
        <f>IF(AL2468="","",+AL2468-AE2468)</f>
        <v>25.14188358982713</v>
      </c>
      <c r="AG2468" s="58">
        <f>+V2468</f>
        <v>13.658393507276326</v>
      </c>
      <c r="AH2468" s="57">
        <f>IF(AF2468="","",+AF2468-AG2468)</f>
        <v>11.483490082550805</v>
      </c>
      <c r="AI2468" s="57">
        <f>IF(AH2468="","",+AH2468*AC2468)</f>
        <v>137.80188099060967</v>
      </c>
      <c r="AJ2468" s="58">
        <v>20.59</v>
      </c>
      <c r="AK2468" s="59">
        <v>0.33</v>
      </c>
      <c r="AL2468" s="58">
        <f>IF(V2468=0,"",V2468/(1-AB2468-AK2468))</f>
        <v>34.798454795608485</v>
      </c>
      <c r="AM2468" s="60">
        <v>0.33</v>
      </c>
      <c r="AN2468" s="58">
        <f>IF(V2468=0,"",V2468/(1-AB2468-AM2468))</f>
        <v>34.798454795608485</v>
      </c>
      <c r="AO2468" s="61">
        <v>1.2</v>
      </c>
      <c r="AP2468" s="58">
        <f>IF(BD!AJ2468="","",BD!AJ2468*BD!AO2468)</f>
        <v>24.708</v>
      </c>
      <c r="AQ2468" s="56">
        <f>BD!AM2468/BD!AK2468-1</f>
        <v>0</v>
      </c>
      <c r="AR2468" s="56">
        <f>IF(BD!AN2468="","",IF(BD!AJ2468="","",BD!AN2468/BD!AJ2468-1))</f>
        <v>0.6900657987182364</v>
      </c>
      <c r="AS2468" s="56" t="str">
        <f>IF(BD!AN2468="","",IF(BD!AN2468&lt;BD!AL2468,"ABAIXO DA META","DENTRO DA META"))</f>
        <v>DENTRO DA META</v>
      </c>
      <c r="AT2468" s="56" t="str">
        <f>IF(BD!AJ2468="","EM ANÁLISE",IF(BD!AP2468&gt;=BD!AN2468,"GO", "NO GO"))</f>
        <v>NO GO</v>
      </c>
      <c r="AU2468" s="62">
        <f>IF(AN2468="","",+BD!$AN2468-AJ2468)</f>
        <v>14.208454795608485</v>
      </c>
      <c r="AV2468" s="63"/>
      <c r="AW2468" s="54">
        <f>BD!P2468*BD!AC2468</f>
        <v>222.23826723703854</v>
      </c>
      <c r="AX2468" s="54">
        <f>BD!V2468*BD!AC2468</f>
        <v>163.9007220873159</v>
      </c>
      <c r="AY2468" s="54">
        <f>IF(BD!AN2468="","",BD!AN2468*BD!AC2468)</f>
        <v>417.58145754730185</v>
      </c>
      <c r="AZ2468" s="48" t="s">
        <v>5271</v>
      </c>
      <c r="BA2468" s="48" t="s">
        <v>115</v>
      </c>
      <c r="BB2468" s="48">
        <v>1</v>
      </c>
      <c r="BC2468" s="48" t="s">
        <v>4691</v>
      </c>
      <c r="BD2468" s="64" t="s">
        <v>5257</v>
      </c>
      <c r="BE2468" s="65" t="s">
        <v>4</v>
      </c>
      <c r="BF2468" s="65" t="s">
        <v>4</v>
      </c>
      <c r="BG2468" s="64" t="s">
        <v>5258</v>
      </c>
      <c r="BH2468" s="66"/>
      <c r="BI2468" s="66"/>
      <c r="BJ2468" s="66"/>
      <c r="BK2468" s="66"/>
      <c r="BL2468" s="66"/>
      <c r="BM2468" s="66"/>
      <c r="BN2468" s="66"/>
      <c r="BO2468" s="64">
        <v>138</v>
      </c>
      <c r="BP2468" s="64">
        <v>140.622</v>
      </c>
      <c r="BQ2468" s="64">
        <v>121</v>
      </c>
      <c r="BR2468" s="64" t="s">
        <v>5260</v>
      </c>
      <c r="BS2468" s="64" t="s">
        <v>5260</v>
      </c>
      <c r="BT2468" s="64" t="s">
        <v>5261</v>
      </c>
      <c r="BU2468" s="64">
        <v>5102</v>
      </c>
      <c r="BV2468" s="64"/>
      <c r="BW2468" s="64"/>
      <c r="BX2468" s="64"/>
      <c r="BY2468" s="64"/>
      <c r="BZ2468" s="64"/>
      <c r="CA2468" s="64"/>
      <c r="CB2468" s="64"/>
      <c r="CC2468" s="64">
        <v>102</v>
      </c>
      <c r="CD2468" s="64">
        <v>8</v>
      </c>
      <c r="CE2468" s="64">
        <v>8</v>
      </c>
      <c r="CF2468" s="64"/>
      <c r="CG2468" s="37" t="e">
        <f>VLOOKUP(Table_1[[#This Row],[EAN]],'[1]Planilha1'!$E:$R,13,0)</f>
        <v>#N/A</v>
      </c>
      <c r="CI2468" s="186">
        <f>Table_1[[#This Row],[FATURAMENTO REALIZADO]]-Table_1[[#This Row],[SPEND LÍQUIDO]]</f>
        <v>253.68073545998595</v>
      </c>
    </row>
    <row r="2469" ht="15" hidden="1">
      <c r="A2469" s="7"/>
      <c r="B2469" s="84" t="s">
        <v>79</v>
      </c>
      <c r="C2469" s="75">
        <v>220673</v>
      </c>
      <c r="D2469" s="75"/>
      <c r="E2469" s="85">
        <v>7891000332344</v>
      </c>
      <c r="F2469" s="86" t="s">
        <v>2917</v>
      </c>
      <c r="G2469" s="75" t="s">
        <v>24</v>
      </c>
      <c r="H2469" s="75">
        <v>590</v>
      </c>
      <c r="I2469" s="87" t="s">
        <v>82</v>
      </c>
      <c r="J2469" s="75" t="s">
        <v>101</v>
      </c>
      <c r="K2469" s="88" t="s">
        <v>84</v>
      </c>
      <c r="L2469" s="88">
        <v>15</v>
      </c>
      <c r="M2469" s="88">
        <v>0</v>
      </c>
      <c r="N2469" s="75" t="s">
        <v>85</v>
      </c>
      <c r="O2469" s="75"/>
      <c r="P2469" s="106"/>
      <c r="Q2469" s="90">
        <f>(17/100+7.6/100+1.65/100)*P2469</f>
        <v>0</v>
      </c>
      <c r="R2469" s="104"/>
      <c r="S2469" s="104"/>
      <c r="T2469" s="104"/>
      <c r="U2469" s="104"/>
      <c r="V2469" s="90">
        <f>+P2469-Q2469+R2469+S2469+T2469+U2469</f>
        <v>0</v>
      </c>
      <c r="W2469" s="91">
        <f>(1.02/100)</f>
        <v>1.02E-2</v>
      </c>
      <c r="X2469" s="91">
        <v>4.8E-3</v>
      </c>
      <c r="Y2469" s="91">
        <v>0.17</v>
      </c>
      <c r="Z2469" s="91">
        <v>1.65E-2</v>
      </c>
      <c r="AA2469" s="91">
        <v>7.6E-2</v>
      </c>
      <c r="AB2469" s="91">
        <f>SUM(W2469:AA2469)</f>
        <v>0.2775</v>
      </c>
      <c r="AC2469" s="75">
        <v>12</v>
      </c>
      <c r="AD2469" s="92">
        <f>IF(AL2469="","",+AC2469*AL2469)</f>
      </c>
      <c r="AE2469" s="93">
        <f>IF(AL2469="","",+AL2469*AB2469)</f>
      </c>
      <c r="AF2469" s="92">
        <f>IF(AL2469="","",+AL2469-AE2469)</f>
      </c>
      <c r="AG2469" s="93">
        <f>+V2469</f>
        <v>0</v>
      </c>
      <c r="AH2469" s="92">
        <f>IF(AF2469="","",+AF2469-AG2469)</f>
      </c>
      <c r="AI2469" s="92">
        <f>IF(AH2469="","",+AH2469*AC2469)</f>
      </c>
      <c r="AJ2469" s="93"/>
      <c r="AK2469" s="94">
        <v>0.33</v>
      </c>
      <c r="AL2469" s="93">
        <f>IF(V2469=0,"",V2469/(1-AB2469-AK2469))</f>
      </c>
      <c r="AM2469" s="95">
        <v>0.33</v>
      </c>
      <c r="AN2469" s="93">
        <f>IF(V2469=0,"",V2469/(1-AB2469-AM2469))</f>
      </c>
      <c r="AO2469" s="96">
        <v>1.2</v>
      </c>
      <c r="AP2469" s="93">
        <f>IF(BD!AJ2469="","",BD!AJ2469*BD!AO2469)</f>
      </c>
      <c r="AQ2469" s="91">
        <f>BD!AM2469/BD!AK2469-1</f>
        <v>0</v>
      </c>
      <c r="AR2469" s="91">
        <f>IF(BD!AN2469="","",IF(BD!AJ2469="","",BD!AN2469/BD!AJ2469-1))</f>
      </c>
      <c r="AS2469" s="91">
        <f>IF(BD!AN2469="","",IF(BD!AN2469&lt;BD!AL2469,"ABAIXO DA META","DENTRO DA META"))</f>
      </c>
      <c r="AT2469" s="91" t="str">
        <f>IF(BD!AJ2469="","EM ANÁLISE",IF(BD!AP2469&gt;=BD!AN2469,"GO", "NO GO"))</f>
        <v>EM ANÁLISE</v>
      </c>
      <c r="AU2469" s="97">
        <f>IF(AN2469="","",+BD!$AN2469-AJ2469)</f>
      </c>
      <c r="AV2469" s="98"/>
      <c r="AW2469" s="90">
        <f>BD!P2469*BD!AC2469</f>
        <v>0</v>
      </c>
      <c r="AX2469" s="90">
        <f>BD!V2469*BD!AC2469</f>
        <v>0</v>
      </c>
      <c r="AY2469" s="90">
        <f>IF(BD!AN2469="","",BD!AN2469*BD!AC2469)</f>
      </c>
      <c r="AZ2469" s="75" t="s">
        <v>123</v>
      </c>
      <c r="BA2469" s="75" t="s">
        <v>124</v>
      </c>
      <c r="BB2469" s="75">
        <v>1</v>
      </c>
      <c r="BC2469" s="75" t="s">
        <v>125</v>
      </c>
      <c r="BD2469" s="104"/>
      <c r="BE2469" s="104"/>
      <c r="BF2469" s="101"/>
      <c r="BG2469" s="101"/>
      <c r="BH2469" s="101"/>
      <c r="BI2469" s="101"/>
      <c r="BJ2469" s="101"/>
      <c r="BK2469" s="101"/>
      <c r="BL2469" s="101"/>
      <c r="BM2469" s="101"/>
      <c r="BN2469" s="101"/>
      <c r="BO2469" s="103"/>
      <c r="BP2469" s="101"/>
      <c r="BQ2469" s="101"/>
      <c r="BR2469" s="101"/>
      <c r="BS2469" s="101"/>
      <c r="BT2469" s="101"/>
      <c r="BU2469" s="101"/>
      <c r="BV2469" s="101"/>
      <c r="BW2469" s="101"/>
      <c r="BX2469" s="101"/>
      <c r="BY2469" s="101"/>
      <c r="BZ2469" s="101"/>
      <c r="CA2469" s="101"/>
      <c r="CB2469" s="101"/>
      <c r="CC2469" s="101"/>
      <c r="CD2469" s="101"/>
      <c r="CE2469" s="101"/>
      <c r="CF2469" s="101"/>
      <c r="CG2469" s="37" t="e">
        <f>VLOOKUP(Table_1[[#This Row],[EAN]],'[1]Planilha1'!$E:$R,13,0)</f>
        <v>#N/A</v>
      </c>
      <c r="CI2469" s="186" t="e">
        <f>Table_1[[#This Row],[FATURAMENTO REALIZADO]]-Table_1[[#This Row],[SPEND LÍQUIDO]]</f>
        <v>#VALUE!</v>
      </c>
    </row>
    <row r="2470" ht="15" hidden="1">
      <c r="A2470" s="7"/>
      <c r="B2470" s="84" t="s">
        <v>79</v>
      </c>
      <c r="C2470" s="75">
        <v>220674</v>
      </c>
      <c r="D2470" s="75"/>
      <c r="E2470" s="85">
        <v>7891000332306</v>
      </c>
      <c r="F2470" s="86" t="s">
        <v>2918</v>
      </c>
      <c r="G2470" s="75" t="s">
        <v>24</v>
      </c>
      <c r="H2470" s="75">
        <v>590</v>
      </c>
      <c r="I2470" s="87" t="s">
        <v>82</v>
      </c>
      <c r="J2470" s="75" t="s">
        <v>101</v>
      </c>
      <c r="K2470" s="88" t="s">
        <v>84</v>
      </c>
      <c r="L2470" s="88">
        <v>15</v>
      </c>
      <c r="M2470" s="88">
        <v>0</v>
      </c>
      <c r="N2470" s="75" t="s">
        <v>85</v>
      </c>
      <c r="O2470" s="75"/>
      <c r="P2470" s="106"/>
      <c r="Q2470" s="90">
        <f>(17/100+7.6/100+1.65/100)*P2470</f>
        <v>0</v>
      </c>
      <c r="R2470" s="104"/>
      <c r="S2470" s="104"/>
      <c r="T2470" s="104"/>
      <c r="U2470" s="104"/>
      <c r="V2470" s="90">
        <f>+P2470-Q2470+R2470+S2470+T2470+U2470</f>
        <v>0</v>
      </c>
      <c r="W2470" s="91">
        <f>(1.02/100)</f>
        <v>1.02E-2</v>
      </c>
      <c r="X2470" s="91">
        <v>4.8E-3</v>
      </c>
      <c r="Y2470" s="91">
        <v>0.17</v>
      </c>
      <c r="Z2470" s="91">
        <v>1.65E-2</v>
      </c>
      <c r="AA2470" s="91">
        <v>7.6E-2</v>
      </c>
      <c r="AB2470" s="91">
        <f>SUM(W2470:AA2470)</f>
        <v>0.2775</v>
      </c>
      <c r="AC2470" s="75">
        <v>12</v>
      </c>
      <c r="AD2470" s="92">
        <f>IF(AL2470="","",+AC2470*AL2470)</f>
      </c>
      <c r="AE2470" s="93">
        <f>IF(AL2470="","",+AL2470*AB2470)</f>
      </c>
      <c r="AF2470" s="92">
        <f>IF(AL2470="","",+AL2470-AE2470)</f>
      </c>
      <c r="AG2470" s="93">
        <f>+V2470</f>
        <v>0</v>
      </c>
      <c r="AH2470" s="92">
        <f>IF(AF2470="","",+AF2470-AG2470)</f>
      </c>
      <c r="AI2470" s="92">
        <f>IF(AH2470="","",+AH2470*AC2470)</f>
      </c>
      <c r="AJ2470" s="93"/>
      <c r="AK2470" s="94">
        <v>0.33</v>
      </c>
      <c r="AL2470" s="93">
        <f>IF(V2470=0,"",V2470/(1-AB2470-AK2470))</f>
      </c>
      <c r="AM2470" s="95">
        <v>0.33</v>
      </c>
      <c r="AN2470" s="93">
        <f>IF(V2470=0,"",V2470/(1-AB2470-AM2470))</f>
      </c>
      <c r="AO2470" s="96">
        <v>1.2</v>
      </c>
      <c r="AP2470" s="93">
        <f>IF(BD!AJ2470="","",BD!AJ2470*BD!AO2470)</f>
      </c>
      <c r="AQ2470" s="91">
        <f>BD!AM2470/BD!AK2470-1</f>
        <v>0</v>
      </c>
      <c r="AR2470" s="91">
        <f>IF(BD!AN2470="","",IF(BD!AJ2470="","",BD!AN2470/BD!AJ2470-1))</f>
      </c>
      <c r="AS2470" s="91">
        <f>IF(BD!AN2470="","",IF(BD!AN2470&lt;BD!AL2470,"ABAIXO DA META","DENTRO DA META"))</f>
      </c>
      <c r="AT2470" s="91" t="str">
        <f>IF(BD!AJ2470="","EM ANÁLISE",IF(BD!AP2470&gt;=BD!AN2470,"GO", "NO GO"))</f>
        <v>EM ANÁLISE</v>
      </c>
      <c r="AU2470" s="97">
        <f>IF(AN2470="","",+BD!$AN2470-AJ2470)</f>
      </c>
      <c r="AV2470" s="98"/>
      <c r="AW2470" s="90">
        <f>BD!P2470*BD!AC2470</f>
        <v>0</v>
      </c>
      <c r="AX2470" s="90">
        <f>BD!V2470*BD!AC2470</f>
        <v>0</v>
      </c>
      <c r="AY2470" s="90">
        <f>IF(BD!AN2470="","",BD!AN2470*BD!AC2470)</f>
      </c>
      <c r="AZ2470" s="75" t="s">
        <v>123</v>
      </c>
      <c r="BA2470" s="75" t="s">
        <v>124</v>
      </c>
      <c r="BB2470" s="75">
        <v>1</v>
      </c>
      <c r="BC2470" s="75" t="s">
        <v>125</v>
      </c>
      <c r="BD2470" s="104"/>
      <c r="BE2470" s="104"/>
      <c r="BF2470" s="101"/>
      <c r="BG2470" s="101"/>
      <c r="BH2470" s="101"/>
      <c r="BI2470" s="101"/>
      <c r="BJ2470" s="101"/>
      <c r="BK2470" s="101"/>
      <c r="BL2470" s="101"/>
      <c r="BM2470" s="101"/>
      <c r="BN2470" s="101"/>
      <c r="BO2470" s="103"/>
      <c r="BP2470" s="101"/>
      <c r="BQ2470" s="101"/>
      <c r="BR2470" s="101"/>
      <c r="BS2470" s="101"/>
      <c r="BT2470" s="101"/>
      <c r="BU2470" s="101"/>
      <c r="BV2470" s="101"/>
      <c r="BW2470" s="101"/>
      <c r="BX2470" s="101"/>
      <c r="BY2470" s="101"/>
      <c r="BZ2470" s="101"/>
      <c r="CA2470" s="101"/>
      <c r="CB2470" s="101"/>
      <c r="CC2470" s="101"/>
      <c r="CD2470" s="101"/>
      <c r="CE2470" s="101"/>
      <c r="CF2470" s="101"/>
      <c r="CG2470" s="37" t="e">
        <f>VLOOKUP(Table_1[[#This Row],[EAN]],'[1]Planilha1'!$E:$R,13,0)</f>
        <v>#N/A</v>
      </c>
      <c r="CI2470" s="186" t="e">
        <f>Table_1[[#This Row],[FATURAMENTO REALIZADO]]-Table_1[[#This Row],[SPEND LÍQUIDO]]</f>
        <v>#VALUE!</v>
      </c>
    </row>
    <row r="2471" ht="15" hidden="1">
      <c r="A2471" s="7"/>
      <c r="B2471" s="84" t="s">
        <v>79</v>
      </c>
      <c r="C2471" s="75">
        <v>220675</v>
      </c>
      <c r="D2471" s="75"/>
      <c r="E2471" s="85">
        <v>7891000332108</v>
      </c>
      <c r="F2471" s="86" t="s">
        <v>2919</v>
      </c>
      <c r="G2471" s="75" t="s">
        <v>24</v>
      </c>
      <c r="H2471" s="75">
        <v>590</v>
      </c>
      <c r="I2471" s="87" t="s">
        <v>82</v>
      </c>
      <c r="J2471" s="75" t="s">
        <v>101</v>
      </c>
      <c r="K2471" s="88" t="s">
        <v>84</v>
      </c>
      <c r="L2471" s="88">
        <v>15</v>
      </c>
      <c r="M2471" s="88">
        <v>0</v>
      </c>
      <c r="N2471" s="75" t="s">
        <v>85</v>
      </c>
      <c r="O2471" s="75"/>
      <c r="P2471" s="106"/>
      <c r="Q2471" s="90">
        <f>(17/100+7.6/100+1.65/100)*P2471</f>
        <v>0</v>
      </c>
      <c r="R2471" s="104"/>
      <c r="S2471" s="104"/>
      <c r="T2471" s="104"/>
      <c r="U2471" s="104"/>
      <c r="V2471" s="90">
        <f>+P2471-Q2471+R2471+S2471+T2471+U2471</f>
        <v>0</v>
      </c>
      <c r="W2471" s="91">
        <f>(1.02/100)</f>
        <v>1.02E-2</v>
      </c>
      <c r="X2471" s="91">
        <v>4.8E-3</v>
      </c>
      <c r="Y2471" s="91">
        <v>0.17</v>
      </c>
      <c r="Z2471" s="91">
        <v>1.65E-2</v>
      </c>
      <c r="AA2471" s="91">
        <v>7.6E-2</v>
      </c>
      <c r="AB2471" s="91">
        <f>SUM(W2471:AA2471)</f>
        <v>0.2775</v>
      </c>
      <c r="AC2471" s="75">
        <v>12</v>
      </c>
      <c r="AD2471" s="92">
        <f>IF(AL2471="","",+AC2471*AL2471)</f>
      </c>
      <c r="AE2471" s="93">
        <f>IF(AL2471="","",+AL2471*AB2471)</f>
      </c>
      <c r="AF2471" s="92">
        <f>IF(AL2471="","",+AL2471-AE2471)</f>
      </c>
      <c r="AG2471" s="93">
        <f>+V2471</f>
        <v>0</v>
      </c>
      <c r="AH2471" s="92">
        <f>IF(AF2471="","",+AF2471-AG2471)</f>
      </c>
      <c r="AI2471" s="92">
        <f>IF(AH2471="","",+AH2471*AC2471)</f>
      </c>
      <c r="AJ2471" s="93"/>
      <c r="AK2471" s="94">
        <v>0.33</v>
      </c>
      <c r="AL2471" s="93">
        <f>IF(V2471=0,"",V2471/(1-AB2471-AK2471))</f>
      </c>
      <c r="AM2471" s="95">
        <v>0.33</v>
      </c>
      <c r="AN2471" s="93">
        <f>IF(V2471=0,"",V2471/(1-AB2471-AM2471))</f>
      </c>
      <c r="AO2471" s="96">
        <v>1.2</v>
      </c>
      <c r="AP2471" s="93">
        <f>IF(BD!AJ2471="","",BD!AJ2471*BD!AO2471)</f>
      </c>
      <c r="AQ2471" s="91">
        <f>BD!AM2471/BD!AK2471-1</f>
        <v>0</v>
      </c>
      <c r="AR2471" s="91">
        <f>IF(BD!AN2471="","",IF(BD!AJ2471="","",BD!AN2471/BD!AJ2471-1))</f>
      </c>
      <c r="AS2471" s="91">
        <f>IF(BD!AN2471="","",IF(BD!AN2471&lt;BD!AL2471,"ABAIXO DA META","DENTRO DA META"))</f>
      </c>
      <c r="AT2471" s="91" t="str">
        <f>IF(BD!AJ2471="","EM ANÁLISE",IF(BD!AP2471&gt;=BD!AN2471,"GO", "NO GO"))</f>
        <v>EM ANÁLISE</v>
      </c>
      <c r="AU2471" s="97">
        <f>IF(AN2471="","",+BD!$AN2471-AJ2471)</f>
      </c>
      <c r="AV2471" s="98"/>
      <c r="AW2471" s="90">
        <f>BD!P2471*BD!AC2471</f>
        <v>0</v>
      </c>
      <c r="AX2471" s="90">
        <f>BD!V2471*BD!AC2471</f>
        <v>0</v>
      </c>
      <c r="AY2471" s="90">
        <f>IF(BD!AN2471="","",BD!AN2471*BD!AC2471)</f>
      </c>
      <c r="AZ2471" s="75" t="s">
        <v>123</v>
      </c>
      <c r="BA2471" s="75" t="s">
        <v>124</v>
      </c>
      <c r="BB2471" s="75">
        <v>1</v>
      </c>
      <c r="BC2471" s="75" t="s">
        <v>125</v>
      </c>
      <c r="BD2471" s="104"/>
      <c r="BE2471" s="104"/>
      <c r="BF2471" s="101"/>
      <c r="BG2471" s="101"/>
      <c r="BH2471" s="101"/>
      <c r="BI2471" s="101"/>
      <c r="BJ2471" s="101"/>
      <c r="BK2471" s="101"/>
      <c r="BL2471" s="101"/>
      <c r="BM2471" s="101"/>
      <c r="BN2471" s="101"/>
      <c r="BO2471" s="103"/>
      <c r="BP2471" s="101"/>
      <c r="BQ2471" s="101"/>
      <c r="BR2471" s="101"/>
      <c r="BS2471" s="101"/>
      <c r="BT2471" s="101"/>
      <c r="BU2471" s="101"/>
      <c r="BV2471" s="101"/>
      <c r="BW2471" s="101"/>
      <c r="BX2471" s="101"/>
      <c r="BY2471" s="101"/>
      <c r="BZ2471" s="101"/>
      <c r="CA2471" s="101"/>
      <c r="CB2471" s="101"/>
      <c r="CC2471" s="101"/>
      <c r="CD2471" s="101"/>
      <c r="CE2471" s="101"/>
      <c r="CF2471" s="101"/>
      <c r="CG2471" s="37" t="e">
        <f>VLOOKUP(Table_1[[#This Row],[EAN]],'[1]Planilha1'!$E:$R,13,0)</f>
        <v>#N/A</v>
      </c>
      <c r="CI2471" s="186" t="e">
        <f>Table_1[[#This Row],[FATURAMENTO REALIZADO]]-Table_1[[#This Row],[SPEND LÍQUIDO]]</f>
        <v>#VALUE!</v>
      </c>
    </row>
    <row r="2472" ht="15" hidden="1">
      <c r="A2472" s="7"/>
      <c r="B2472" s="84" t="s">
        <v>2735</v>
      </c>
      <c r="C2472" s="75">
        <v>221114</v>
      </c>
      <c r="D2472" s="75"/>
      <c r="E2472" s="85">
        <v>7897765601572</v>
      </c>
      <c r="F2472" s="86" t="s">
        <v>2920</v>
      </c>
      <c r="G2472" s="75" t="s">
        <v>21</v>
      </c>
      <c r="H2472" s="75">
        <v>2370</v>
      </c>
      <c r="I2472" s="87" t="s">
        <v>2921</v>
      </c>
      <c r="J2472" s="75" t="s">
        <v>1227</v>
      </c>
      <c r="K2472" s="88" t="s">
        <v>84</v>
      </c>
      <c r="L2472" s="88">
        <v>24</v>
      </c>
      <c r="M2472" s="88">
        <v>4</v>
      </c>
      <c r="N2472" s="75" t="s">
        <v>85</v>
      </c>
      <c r="O2472" s="75"/>
      <c r="P2472" s="106"/>
      <c r="Q2472" s="90">
        <f>(17/100+7.6/100+1.65/100)*P2472</f>
        <v>0</v>
      </c>
      <c r="R2472" s="104"/>
      <c r="S2472" s="104"/>
      <c r="T2472" s="104"/>
      <c r="U2472" s="104"/>
      <c r="V2472" s="90">
        <f>+P2472-Q2472+R2472+S2472+T2472+U2472</f>
        <v>0</v>
      </c>
      <c r="W2472" s="91">
        <f>(1.02/100)</f>
        <v>1.02E-2</v>
      </c>
      <c r="X2472" s="91">
        <v>4.8E-3</v>
      </c>
      <c r="Y2472" s="91">
        <v>0.17</v>
      </c>
      <c r="Z2472" s="91">
        <v>1.65E-2</v>
      </c>
      <c r="AA2472" s="91">
        <v>7.6E-2</v>
      </c>
      <c r="AB2472" s="91">
        <f>SUM(W2472:AA2472)</f>
        <v>0.2775</v>
      </c>
      <c r="AC2472" s="75">
        <v>12</v>
      </c>
      <c r="AD2472" s="92">
        <f>IF(AL2472="","",+AC2472*AL2472)</f>
      </c>
      <c r="AE2472" s="93">
        <f>IF(AL2472="","",+AL2472*AB2472)</f>
      </c>
      <c r="AF2472" s="92">
        <f>IF(AL2472="","",+AL2472-AE2472)</f>
      </c>
      <c r="AG2472" s="93">
        <f>+V2472</f>
        <v>0</v>
      </c>
      <c r="AH2472" s="92">
        <f>IF(AF2472="","",+AF2472-AG2472)</f>
      </c>
      <c r="AI2472" s="92">
        <f>IF(AH2472="","",+AH2472*AC2472)</f>
      </c>
      <c r="AJ2472" s="93"/>
      <c r="AK2472" s="94">
        <v>0.33</v>
      </c>
      <c r="AL2472" s="93">
        <f>IF(V2472=0,"",V2472/(1-AB2472-AK2472))</f>
      </c>
      <c r="AM2472" s="95">
        <v>0.33</v>
      </c>
      <c r="AN2472" s="93">
        <f>IF(V2472=0,"",V2472/(1-AB2472-AM2472))</f>
      </c>
      <c r="AO2472" s="96">
        <v>1.2</v>
      </c>
      <c r="AP2472" s="93">
        <f>IF(BD!AJ2472="","",BD!AJ2472*BD!AO2472)</f>
      </c>
      <c r="AQ2472" s="91">
        <f>BD!AM2472/BD!AK2472-1</f>
        <v>0</v>
      </c>
      <c r="AR2472" s="91">
        <f>IF(BD!AN2472="","",IF(BD!AJ2472="","",BD!AN2472/BD!AJ2472-1))</f>
      </c>
      <c r="AS2472" s="91">
        <f>IF(BD!AN2472="","",IF(BD!AN2472&lt;BD!AL2472,"ABAIXO DA META","DENTRO DA META"))</f>
      </c>
      <c r="AT2472" s="91" t="str">
        <f>IF(BD!AJ2472="","EM ANÁLISE",IF(BD!AP2472&gt;=BD!AN2472,"GO", "NO GO"))</f>
        <v>EM ANÁLISE</v>
      </c>
      <c r="AU2472" s="97">
        <f>IF(AN2472="","",+BD!$AN2472-AJ2472)</f>
      </c>
      <c r="AV2472" s="98"/>
      <c r="AW2472" s="90">
        <f>BD!P2472*BD!AC2472</f>
        <v>0</v>
      </c>
      <c r="AX2472" s="90">
        <f>BD!V2472*BD!AC2472</f>
        <v>0</v>
      </c>
      <c r="AY2472" s="90">
        <f>IF(BD!AN2472="","",BD!AN2472*BD!AC2472)</f>
      </c>
      <c r="AZ2472" s="75" t="s">
        <v>123</v>
      </c>
      <c r="BA2472" s="75" t="s">
        <v>115</v>
      </c>
      <c r="BB2472" s="75">
        <v>1</v>
      </c>
      <c r="BC2472" s="75" t="s">
        <v>250</v>
      </c>
      <c r="BD2472" s="104"/>
      <c r="BE2472" s="104"/>
      <c r="BF2472" s="101"/>
      <c r="BG2472" s="101"/>
      <c r="BH2472" s="101"/>
      <c r="BI2472" s="101"/>
      <c r="BJ2472" s="101"/>
      <c r="BK2472" s="101"/>
      <c r="BL2472" s="101"/>
      <c r="BM2472" s="101"/>
      <c r="BN2472" s="101"/>
      <c r="BO2472" s="103"/>
      <c r="BP2472" s="101"/>
      <c r="BQ2472" s="101"/>
      <c r="BR2472" s="101"/>
      <c r="BS2472" s="101"/>
      <c r="BT2472" s="101"/>
      <c r="BU2472" s="101"/>
      <c r="BV2472" s="101"/>
      <c r="BW2472" s="101"/>
      <c r="BX2472" s="101"/>
      <c r="BY2472" s="101"/>
      <c r="BZ2472" s="101"/>
      <c r="CA2472" s="101"/>
      <c r="CB2472" s="101"/>
      <c r="CC2472" s="101"/>
      <c r="CD2472" s="101"/>
      <c r="CE2472" s="101"/>
      <c r="CF2472" s="101"/>
      <c r="CG2472" s="37" t="e">
        <f>VLOOKUP(Table_1[[#This Row],[EAN]],'[1]Planilha1'!$E:$R,13,0)</f>
        <v>#N/A</v>
      </c>
      <c r="CI2472" s="186" t="e">
        <f>Table_1[[#This Row],[FATURAMENTO REALIZADO]]-Table_1[[#This Row],[SPEND LÍQUIDO]]</f>
        <v>#VALUE!</v>
      </c>
    </row>
    <row r="2473" ht="15" hidden="1">
      <c r="A2473" s="7"/>
      <c r="B2473" s="84" t="s">
        <v>2735</v>
      </c>
      <c r="C2473" s="75">
        <v>221115</v>
      </c>
      <c r="D2473" s="75"/>
      <c r="E2473" s="85">
        <v>7897765601589</v>
      </c>
      <c r="F2473" s="86" t="s">
        <v>2922</v>
      </c>
      <c r="G2473" s="75" t="s">
        <v>21</v>
      </c>
      <c r="H2473" s="75">
        <v>2370</v>
      </c>
      <c r="I2473" s="87" t="s">
        <v>2921</v>
      </c>
      <c r="J2473" s="75" t="s">
        <v>1227</v>
      </c>
      <c r="K2473" s="88" t="s">
        <v>84</v>
      </c>
      <c r="L2473" s="88">
        <v>24</v>
      </c>
      <c r="M2473" s="88">
        <v>4</v>
      </c>
      <c r="N2473" s="75" t="s">
        <v>85</v>
      </c>
      <c r="O2473" s="75"/>
      <c r="P2473" s="106"/>
      <c r="Q2473" s="90">
        <f>(17/100+7.6/100+1.65/100)*P2473</f>
        <v>0</v>
      </c>
      <c r="R2473" s="104"/>
      <c r="S2473" s="104"/>
      <c r="T2473" s="104"/>
      <c r="U2473" s="104"/>
      <c r="V2473" s="90">
        <f>+P2473-Q2473+R2473+S2473+T2473+U2473</f>
        <v>0</v>
      </c>
      <c r="W2473" s="91">
        <f>(1.02/100)</f>
        <v>1.02E-2</v>
      </c>
      <c r="X2473" s="91">
        <v>4.8E-3</v>
      </c>
      <c r="Y2473" s="91">
        <v>0.17</v>
      </c>
      <c r="Z2473" s="91">
        <v>1.65E-2</v>
      </c>
      <c r="AA2473" s="91">
        <v>7.6E-2</v>
      </c>
      <c r="AB2473" s="91">
        <f>SUM(W2473:AA2473)</f>
        <v>0.2775</v>
      </c>
      <c r="AC2473" s="75">
        <v>12</v>
      </c>
      <c r="AD2473" s="92">
        <f>IF(AL2473="","",+AC2473*AL2473)</f>
      </c>
      <c r="AE2473" s="93">
        <f>IF(AL2473="","",+AL2473*AB2473)</f>
      </c>
      <c r="AF2473" s="92">
        <f>IF(AL2473="","",+AL2473-AE2473)</f>
      </c>
      <c r="AG2473" s="93">
        <f>+V2473</f>
        <v>0</v>
      </c>
      <c r="AH2473" s="92">
        <f>IF(AF2473="","",+AF2473-AG2473)</f>
      </c>
      <c r="AI2473" s="92">
        <f>IF(AH2473="","",+AH2473*AC2473)</f>
      </c>
      <c r="AJ2473" s="93"/>
      <c r="AK2473" s="94">
        <v>0.33</v>
      </c>
      <c r="AL2473" s="93">
        <f>IF(V2473=0,"",V2473/(1-AB2473-AK2473))</f>
      </c>
      <c r="AM2473" s="95">
        <v>0.33</v>
      </c>
      <c r="AN2473" s="93">
        <f>IF(V2473=0,"",V2473/(1-AB2473-AM2473))</f>
      </c>
      <c r="AO2473" s="96">
        <v>1.2</v>
      </c>
      <c r="AP2473" s="93">
        <f>IF(BD!AJ2473="","",BD!AJ2473*BD!AO2473)</f>
      </c>
      <c r="AQ2473" s="91">
        <f>BD!AM2473/BD!AK2473-1</f>
        <v>0</v>
      </c>
      <c r="AR2473" s="91">
        <f>IF(BD!AN2473="","",IF(BD!AJ2473="","",BD!AN2473/BD!AJ2473-1))</f>
      </c>
      <c r="AS2473" s="91">
        <f>IF(BD!AN2473="","",IF(BD!AN2473&lt;BD!AL2473,"ABAIXO DA META","DENTRO DA META"))</f>
      </c>
      <c r="AT2473" s="91" t="str">
        <f>IF(BD!AJ2473="","EM ANÁLISE",IF(BD!AP2473&gt;=BD!AN2473,"GO", "NO GO"))</f>
        <v>EM ANÁLISE</v>
      </c>
      <c r="AU2473" s="97">
        <f>IF(AN2473="","",+BD!$AN2473-AJ2473)</f>
      </c>
      <c r="AV2473" s="98"/>
      <c r="AW2473" s="90">
        <f>BD!P2473*BD!AC2473</f>
        <v>0</v>
      </c>
      <c r="AX2473" s="90">
        <f>BD!V2473*BD!AC2473</f>
        <v>0</v>
      </c>
      <c r="AY2473" s="90">
        <f>IF(BD!AN2473="","",BD!AN2473*BD!AC2473)</f>
      </c>
      <c r="AZ2473" s="75" t="s">
        <v>123</v>
      </c>
      <c r="BA2473" s="75" t="s">
        <v>115</v>
      </c>
      <c r="BB2473" s="75">
        <v>1</v>
      </c>
      <c r="BC2473" s="75" t="s">
        <v>250</v>
      </c>
      <c r="BD2473" s="104"/>
      <c r="BE2473" s="104"/>
      <c r="BF2473" s="101"/>
      <c r="BG2473" s="101"/>
      <c r="BH2473" s="101"/>
      <c r="BI2473" s="101"/>
      <c r="BJ2473" s="101"/>
      <c r="BK2473" s="101"/>
      <c r="BL2473" s="101"/>
      <c r="BM2473" s="101"/>
      <c r="BN2473" s="101"/>
      <c r="BO2473" s="103"/>
      <c r="BP2473" s="101"/>
      <c r="BQ2473" s="101"/>
      <c r="BR2473" s="101"/>
      <c r="BS2473" s="101"/>
      <c r="BT2473" s="101"/>
      <c r="BU2473" s="101"/>
      <c r="BV2473" s="101"/>
      <c r="BW2473" s="101"/>
      <c r="BX2473" s="101"/>
      <c r="BY2473" s="101"/>
      <c r="BZ2473" s="101"/>
      <c r="CA2473" s="101"/>
      <c r="CB2473" s="101"/>
      <c r="CC2473" s="101"/>
      <c r="CD2473" s="101"/>
      <c r="CE2473" s="101"/>
      <c r="CF2473" s="101"/>
      <c r="CG2473" s="37" t="e">
        <f>VLOOKUP(Table_1[[#This Row],[EAN]],'[1]Planilha1'!$E:$R,13,0)</f>
        <v>#N/A</v>
      </c>
      <c r="CI2473" s="186" t="e">
        <f>Table_1[[#This Row],[FATURAMENTO REALIZADO]]-Table_1[[#This Row],[SPEND LÍQUIDO]]</f>
        <v>#VALUE!</v>
      </c>
    </row>
    <row r="2474" ht="15" hidden="1">
      <c r="A2474" s="7"/>
      <c r="B2474" s="84" t="s">
        <v>2735</v>
      </c>
      <c r="C2474" s="75">
        <v>221116</v>
      </c>
      <c r="D2474" s="75"/>
      <c r="E2474" s="85">
        <v>7897765601596</v>
      </c>
      <c r="F2474" s="86" t="s">
        <v>2923</v>
      </c>
      <c r="G2474" s="75" t="s">
        <v>21</v>
      </c>
      <c r="H2474" s="75">
        <v>2370</v>
      </c>
      <c r="I2474" s="87" t="s">
        <v>2921</v>
      </c>
      <c r="J2474" s="75" t="s">
        <v>2924</v>
      </c>
      <c r="K2474" s="88" t="s">
        <v>84</v>
      </c>
      <c r="L2474" s="88">
        <v>24</v>
      </c>
      <c r="M2474" s="88">
        <v>4</v>
      </c>
      <c r="N2474" s="75" t="s">
        <v>85</v>
      </c>
      <c r="O2474" s="75"/>
      <c r="P2474" s="106"/>
      <c r="Q2474" s="90">
        <f>(17/100+7.6/100+1.65/100)*P2474</f>
        <v>0</v>
      </c>
      <c r="R2474" s="104"/>
      <c r="S2474" s="104"/>
      <c r="T2474" s="104"/>
      <c r="U2474" s="104"/>
      <c r="V2474" s="90">
        <f>+P2474-Q2474+R2474+S2474+T2474+U2474</f>
        <v>0</v>
      </c>
      <c r="W2474" s="91">
        <f>(1.02/100)</f>
        <v>1.02E-2</v>
      </c>
      <c r="X2474" s="91">
        <v>4.8E-3</v>
      </c>
      <c r="Y2474" s="91">
        <v>0.17</v>
      </c>
      <c r="Z2474" s="91">
        <v>1.65E-2</v>
      </c>
      <c r="AA2474" s="91">
        <v>7.6E-2</v>
      </c>
      <c r="AB2474" s="91">
        <f>SUM(W2474:AA2474)</f>
        <v>0.2775</v>
      </c>
      <c r="AC2474" s="75">
        <v>12</v>
      </c>
      <c r="AD2474" s="92">
        <f>IF(AL2474="","",+AC2474*AL2474)</f>
      </c>
      <c r="AE2474" s="93">
        <f>IF(AL2474="","",+AL2474*AB2474)</f>
      </c>
      <c r="AF2474" s="92">
        <f>IF(AL2474="","",+AL2474-AE2474)</f>
      </c>
      <c r="AG2474" s="93">
        <f>+V2474</f>
        <v>0</v>
      </c>
      <c r="AH2474" s="92">
        <f>IF(AF2474="","",+AF2474-AG2474)</f>
      </c>
      <c r="AI2474" s="92">
        <f>IF(AH2474="","",+AH2474*AC2474)</f>
      </c>
      <c r="AJ2474" s="93"/>
      <c r="AK2474" s="94">
        <v>0.33</v>
      </c>
      <c r="AL2474" s="93">
        <f>IF(V2474=0,"",V2474/(1-AB2474-AK2474))</f>
      </c>
      <c r="AM2474" s="95">
        <v>0.33</v>
      </c>
      <c r="AN2474" s="93">
        <f>IF(V2474=0,"",V2474/(1-AB2474-AM2474))</f>
      </c>
      <c r="AO2474" s="96">
        <v>1.2</v>
      </c>
      <c r="AP2474" s="93">
        <f>IF(BD!AJ2474="","",BD!AJ2474*BD!AO2474)</f>
      </c>
      <c r="AQ2474" s="91">
        <f>BD!AM2474/BD!AK2474-1</f>
        <v>0</v>
      </c>
      <c r="AR2474" s="91">
        <f>IF(BD!AN2474="","",IF(BD!AJ2474="","",BD!AN2474/BD!AJ2474-1))</f>
      </c>
      <c r="AS2474" s="91">
        <f>IF(BD!AN2474="","",IF(BD!AN2474&lt;BD!AL2474,"ABAIXO DA META","DENTRO DA META"))</f>
      </c>
      <c r="AT2474" s="91" t="str">
        <f>IF(BD!AJ2474="","EM ANÁLISE",IF(BD!AP2474&gt;=BD!AN2474,"GO", "NO GO"))</f>
        <v>EM ANÁLISE</v>
      </c>
      <c r="AU2474" s="97">
        <f>IF(AN2474="","",+BD!$AN2474-AJ2474)</f>
      </c>
      <c r="AV2474" s="98"/>
      <c r="AW2474" s="90">
        <f>BD!P2474*BD!AC2474</f>
        <v>0</v>
      </c>
      <c r="AX2474" s="90">
        <f>BD!V2474*BD!AC2474</f>
        <v>0</v>
      </c>
      <c r="AY2474" s="90">
        <f>IF(BD!AN2474="","",BD!AN2474*BD!AC2474)</f>
      </c>
      <c r="AZ2474" s="75" t="s">
        <v>123</v>
      </c>
      <c r="BA2474" s="75" t="s">
        <v>115</v>
      </c>
      <c r="BB2474" s="75">
        <v>1</v>
      </c>
      <c r="BC2474" s="75" t="s">
        <v>250</v>
      </c>
      <c r="BD2474" s="104"/>
      <c r="BE2474" s="104"/>
      <c r="BF2474" s="101"/>
      <c r="BG2474" s="101"/>
      <c r="BH2474" s="101"/>
      <c r="BI2474" s="101"/>
      <c r="BJ2474" s="101"/>
      <c r="BK2474" s="101"/>
      <c r="BL2474" s="101"/>
      <c r="BM2474" s="101"/>
      <c r="BN2474" s="101"/>
      <c r="BO2474" s="103"/>
      <c r="BP2474" s="101"/>
      <c r="BQ2474" s="101"/>
      <c r="BR2474" s="101"/>
      <c r="BS2474" s="101"/>
      <c r="BT2474" s="101"/>
      <c r="BU2474" s="101"/>
      <c r="BV2474" s="101"/>
      <c r="BW2474" s="101"/>
      <c r="BX2474" s="101"/>
      <c r="BY2474" s="101"/>
      <c r="BZ2474" s="101"/>
      <c r="CA2474" s="101"/>
      <c r="CB2474" s="101"/>
      <c r="CC2474" s="101"/>
      <c r="CD2474" s="101"/>
      <c r="CE2474" s="101"/>
      <c r="CF2474" s="101"/>
      <c r="CG2474" s="37" t="e">
        <f>VLOOKUP(Table_1[[#This Row],[EAN]],'[1]Planilha1'!$E:$R,13,0)</f>
        <v>#N/A</v>
      </c>
      <c r="CI2474" s="186" t="e">
        <f>Table_1[[#This Row],[FATURAMENTO REALIZADO]]-Table_1[[#This Row],[SPEND LÍQUIDO]]</f>
        <v>#VALUE!</v>
      </c>
    </row>
    <row r="2475" ht="15" hidden="1">
      <c r="A2475" s="7"/>
      <c r="B2475" s="84" t="s">
        <v>2735</v>
      </c>
      <c r="C2475" s="75">
        <v>221117</v>
      </c>
      <c r="D2475" s="75"/>
      <c r="E2475" s="85">
        <v>7897765601565</v>
      </c>
      <c r="F2475" s="86" t="s">
        <v>2925</v>
      </c>
      <c r="G2475" s="75" t="s">
        <v>21</v>
      </c>
      <c r="H2475" s="75">
        <v>2370</v>
      </c>
      <c r="I2475" s="87" t="s">
        <v>2921</v>
      </c>
      <c r="J2475" s="75" t="s">
        <v>2926</v>
      </c>
      <c r="K2475" s="88" t="s">
        <v>84</v>
      </c>
      <c r="L2475" s="88">
        <v>24</v>
      </c>
      <c r="M2475" s="88">
        <v>4</v>
      </c>
      <c r="N2475" s="75" t="s">
        <v>85</v>
      </c>
      <c r="O2475" s="75"/>
      <c r="P2475" s="106"/>
      <c r="Q2475" s="90">
        <f>(17/100+7.6/100+1.65/100)*P2475</f>
        <v>0</v>
      </c>
      <c r="R2475" s="104"/>
      <c r="S2475" s="104"/>
      <c r="T2475" s="104"/>
      <c r="U2475" s="104"/>
      <c r="V2475" s="90">
        <f>+P2475-Q2475+R2475+S2475+T2475+U2475</f>
        <v>0</v>
      </c>
      <c r="W2475" s="91">
        <f>(1.02/100)</f>
        <v>1.02E-2</v>
      </c>
      <c r="X2475" s="91">
        <v>4.8E-3</v>
      </c>
      <c r="Y2475" s="91">
        <v>0.17</v>
      </c>
      <c r="Z2475" s="91">
        <v>1.65E-2</v>
      </c>
      <c r="AA2475" s="91">
        <v>7.6E-2</v>
      </c>
      <c r="AB2475" s="91">
        <f>SUM(W2475:AA2475)</f>
        <v>0.2775</v>
      </c>
      <c r="AC2475" s="75">
        <v>12</v>
      </c>
      <c r="AD2475" s="92">
        <f>IF(AL2475="","",+AC2475*AL2475)</f>
      </c>
      <c r="AE2475" s="93">
        <f>IF(AL2475="","",+AL2475*AB2475)</f>
      </c>
      <c r="AF2475" s="92">
        <f>IF(AL2475="","",+AL2475-AE2475)</f>
      </c>
      <c r="AG2475" s="93">
        <f>+V2475</f>
        <v>0</v>
      </c>
      <c r="AH2475" s="92">
        <f>IF(AF2475="","",+AF2475-AG2475)</f>
      </c>
      <c r="AI2475" s="92">
        <f>IF(AH2475="","",+AH2475*AC2475)</f>
      </c>
      <c r="AJ2475" s="93"/>
      <c r="AK2475" s="94">
        <v>0.33</v>
      </c>
      <c r="AL2475" s="93">
        <f>IF(V2475=0,"",V2475/(1-AB2475-AK2475))</f>
      </c>
      <c r="AM2475" s="95">
        <v>0.33</v>
      </c>
      <c r="AN2475" s="93">
        <f>IF(V2475=0,"",V2475/(1-AB2475-AM2475))</f>
      </c>
      <c r="AO2475" s="96">
        <v>1.2</v>
      </c>
      <c r="AP2475" s="93">
        <f>IF(BD!AJ2475="","",BD!AJ2475*BD!AO2475)</f>
      </c>
      <c r="AQ2475" s="91">
        <f>BD!AM2475/BD!AK2475-1</f>
        <v>0</v>
      </c>
      <c r="AR2475" s="91">
        <f>IF(BD!AN2475="","",IF(BD!AJ2475="","",BD!AN2475/BD!AJ2475-1))</f>
      </c>
      <c r="AS2475" s="91">
        <f>IF(BD!AN2475="","",IF(BD!AN2475&lt;BD!AL2475,"ABAIXO DA META","DENTRO DA META"))</f>
      </c>
      <c r="AT2475" s="91" t="str">
        <f>IF(BD!AJ2475="","EM ANÁLISE",IF(BD!AP2475&gt;=BD!AN2475,"GO", "NO GO"))</f>
        <v>EM ANÁLISE</v>
      </c>
      <c r="AU2475" s="97">
        <f>IF(AN2475="","",+BD!$AN2475-AJ2475)</f>
      </c>
      <c r="AV2475" s="98"/>
      <c r="AW2475" s="90">
        <f>BD!P2475*BD!AC2475</f>
        <v>0</v>
      </c>
      <c r="AX2475" s="90">
        <f>BD!V2475*BD!AC2475</f>
        <v>0</v>
      </c>
      <c r="AY2475" s="90">
        <f>IF(BD!AN2475="","",BD!AN2475*BD!AC2475)</f>
      </c>
      <c r="AZ2475" s="75" t="s">
        <v>123</v>
      </c>
      <c r="BA2475" s="75" t="s">
        <v>115</v>
      </c>
      <c r="BB2475" s="75">
        <v>1</v>
      </c>
      <c r="BC2475" s="75" t="s">
        <v>250</v>
      </c>
      <c r="BD2475" s="104"/>
      <c r="BE2475" s="104"/>
      <c r="BF2475" s="101"/>
      <c r="BG2475" s="101"/>
      <c r="BH2475" s="101"/>
      <c r="BI2475" s="101"/>
      <c r="BJ2475" s="101"/>
      <c r="BK2475" s="101"/>
      <c r="BL2475" s="101"/>
      <c r="BM2475" s="101"/>
      <c r="BN2475" s="101"/>
      <c r="BO2475" s="103"/>
      <c r="BP2475" s="101"/>
      <c r="BQ2475" s="101"/>
      <c r="BR2475" s="101"/>
      <c r="BS2475" s="101"/>
      <c r="BT2475" s="101"/>
      <c r="BU2475" s="101"/>
      <c r="BV2475" s="101"/>
      <c r="BW2475" s="101"/>
      <c r="BX2475" s="101"/>
      <c r="BY2475" s="101"/>
      <c r="BZ2475" s="101"/>
      <c r="CA2475" s="101"/>
      <c r="CB2475" s="101"/>
      <c r="CC2475" s="101"/>
      <c r="CD2475" s="101"/>
      <c r="CE2475" s="101"/>
      <c r="CF2475" s="101"/>
      <c r="CG2475" s="37" t="e">
        <f>VLOOKUP(Table_1[[#This Row],[EAN]],'[1]Planilha1'!$E:$R,13,0)</f>
        <v>#N/A</v>
      </c>
      <c r="CI2475" s="186" t="e">
        <f>Table_1[[#This Row],[FATURAMENTO REALIZADO]]-Table_1[[#This Row],[SPEND LÍQUIDO]]</f>
        <v>#VALUE!</v>
      </c>
    </row>
    <row r="2476" ht="15" hidden="1">
      <c r="A2476" s="7"/>
      <c r="B2476" s="84" t="s">
        <v>79</v>
      </c>
      <c r="C2476" s="75">
        <v>221216</v>
      </c>
      <c r="D2476" s="75"/>
      <c r="E2476" s="85">
        <v>7896077601997</v>
      </c>
      <c r="F2476" s="86" t="s">
        <v>2927</v>
      </c>
      <c r="G2476" s="75" t="s">
        <v>17</v>
      </c>
      <c r="H2476" s="75">
        <v>2930</v>
      </c>
      <c r="I2476" s="87" t="s">
        <v>735</v>
      </c>
      <c r="J2476" s="75" t="s">
        <v>729</v>
      </c>
      <c r="K2476" s="88" t="s">
        <v>84</v>
      </c>
      <c r="L2476" s="88" t="s">
        <v>2928</v>
      </c>
      <c r="M2476" s="88">
        <v>4</v>
      </c>
      <c r="N2476" s="75" t="s">
        <v>85</v>
      </c>
      <c r="O2476" s="75"/>
      <c r="P2476" s="106"/>
      <c r="Q2476" s="90">
        <f>(17/100+7.6/100+1.65/100)*P2476</f>
        <v>0</v>
      </c>
      <c r="R2476" s="104"/>
      <c r="S2476" s="104"/>
      <c r="T2476" s="104"/>
      <c r="U2476" s="104"/>
      <c r="V2476" s="90">
        <f>+P2476-Q2476+R2476+S2476+T2476+U2476</f>
        <v>0</v>
      </c>
      <c r="W2476" s="91">
        <f>(1.02/100)</f>
        <v>1.02E-2</v>
      </c>
      <c r="X2476" s="91">
        <v>4.8E-3</v>
      </c>
      <c r="Y2476" s="91">
        <v>0.17</v>
      </c>
      <c r="Z2476" s="91">
        <v>1.65E-2</v>
      </c>
      <c r="AA2476" s="91">
        <v>7.6E-2</v>
      </c>
      <c r="AB2476" s="91">
        <f>SUM(W2476:AA2476)</f>
        <v>0.2775</v>
      </c>
      <c r="AC2476" s="75">
        <v>12</v>
      </c>
      <c r="AD2476" s="92">
        <f>IF(AL2476="","",+AC2476*AL2476)</f>
      </c>
      <c r="AE2476" s="93">
        <f>IF(AL2476="","",+AL2476*AB2476)</f>
      </c>
      <c r="AF2476" s="92">
        <f>IF(AL2476="","",+AL2476-AE2476)</f>
      </c>
      <c r="AG2476" s="93">
        <f>+V2476</f>
        <v>0</v>
      </c>
      <c r="AH2476" s="92">
        <f>IF(AF2476="","",+AF2476-AG2476)</f>
      </c>
      <c r="AI2476" s="92">
        <f>IF(AH2476="","",+AH2476*AC2476)</f>
      </c>
      <c r="AJ2476" s="93"/>
      <c r="AK2476" s="94">
        <v>0.33</v>
      </c>
      <c r="AL2476" s="93">
        <f>IF(V2476=0,"",V2476/(1-AB2476-AK2476))</f>
      </c>
      <c r="AM2476" s="95">
        <v>0.33</v>
      </c>
      <c r="AN2476" s="93">
        <f>IF(V2476=0,"",V2476/(1-AB2476-AM2476))</f>
      </c>
      <c r="AO2476" s="96">
        <v>1.2</v>
      </c>
      <c r="AP2476" s="93">
        <f>IF(BD!AJ2476="","",BD!AJ2476*BD!AO2476)</f>
      </c>
      <c r="AQ2476" s="91">
        <f>BD!AM2476/BD!AK2476-1</f>
        <v>0</v>
      </c>
      <c r="AR2476" s="91">
        <f>IF(BD!AN2476="","",IF(BD!AJ2476="","",BD!AN2476/BD!AJ2476-1))</f>
      </c>
      <c r="AS2476" s="91">
        <f>IF(BD!AN2476="","",IF(BD!AN2476&lt;BD!AL2476,"ABAIXO DA META","DENTRO DA META"))</f>
      </c>
      <c r="AT2476" s="91" t="str">
        <f>IF(BD!AJ2476="","EM ANÁLISE",IF(BD!AP2476&gt;=BD!AN2476,"GO", "NO GO"))</f>
        <v>EM ANÁLISE</v>
      </c>
      <c r="AU2476" s="97">
        <f>IF(AN2476="","",+BD!$AN2476-AJ2476)</f>
      </c>
      <c r="AV2476" s="98"/>
      <c r="AW2476" s="90">
        <f>BD!P2476*BD!AC2476</f>
        <v>0</v>
      </c>
      <c r="AX2476" s="90">
        <f>BD!V2476*BD!AC2476</f>
        <v>0</v>
      </c>
      <c r="AY2476" s="90">
        <f>IF(BD!AN2476="","",BD!AN2476*BD!AC2476)</f>
      </c>
      <c r="AZ2476" s="75" t="s">
        <v>123</v>
      </c>
      <c r="BA2476" s="75"/>
      <c r="BB2476" s="75"/>
      <c r="BC2476" s="75"/>
      <c r="BD2476" s="104"/>
      <c r="BE2476" s="104"/>
      <c r="BF2476" s="101"/>
      <c r="BG2476" s="101"/>
      <c r="BH2476" s="101"/>
      <c r="BI2476" s="101"/>
      <c r="BJ2476" s="101"/>
      <c r="BK2476" s="101"/>
      <c r="BL2476" s="101"/>
      <c r="BM2476" s="101"/>
      <c r="BN2476" s="101"/>
      <c r="BO2476" s="103"/>
      <c r="BP2476" s="101"/>
      <c r="BQ2476" s="101"/>
      <c r="BR2476" s="101"/>
      <c r="BS2476" s="101"/>
      <c r="BT2476" s="101"/>
      <c r="BU2476" s="101"/>
      <c r="BV2476" s="101"/>
      <c r="BW2476" s="101"/>
      <c r="BX2476" s="101"/>
      <c r="BY2476" s="101"/>
      <c r="BZ2476" s="101"/>
      <c r="CA2476" s="101"/>
      <c r="CB2476" s="101"/>
      <c r="CC2476" s="101"/>
      <c r="CD2476" s="101"/>
      <c r="CE2476" s="101"/>
      <c r="CF2476" s="101"/>
      <c r="CG2476" s="37" t="e">
        <f>VLOOKUP(Table_1[[#This Row],[EAN]],'[1]Planilha1'!$E:$R,13,0)</f>
        <v>#N/A</v>
      </c>
      <c r="CI2476" s="186" t="e">
        <f>Table_1[[#This Row],[FATURAMENTO REALIZADO]]-Table_1[[#This Row],[SPEND LÍQUIDO]]</f>
        <v>#VALUE!</v>
      </c>
    </row>
    <row r="2477" ht="15" hidden="1">
      <c r="A2477" s="7"/>
      <c r="B2477" s="84" t="s">
        <v>2735</v>
      </c>
      <c r="C2477" s="75">
        <v>221399</v>
      </c>
      <c r="D2477" s="75"/>
      <c r="E2477" s="85">
        <v>7898943163295</v>
      </c>
      <c r="F2477" s="86" t="s">
        <v>2929</v>
      </c>
      <c r="G2477" s="75" t="s">
        <v>21</v>
      </c>
      <c r="H2477" s="75">
        <v>2370</v>
      </c>
      <c r="I2477" s="87" t="s">
        <v>2921</v>
      </c>
      <c r="J2477" s="75" t="s">
        <v>220</v>
      </c>
      <c r="K2477" s="88" t="s">
        <v>84</v>
      </c>
      <c r="L2477" s="88">
        <v>12</v>
      </c>
      <c r="M2477" s="88">
        <v>0</v>
      </c>
      <c r="N2477" s="75" t="s">
        <v>85</v>
      </c>
      <c r="O2477" s="75"/>
      <c r="P2477" s="106"/>
      <c r="Q2477" s="90">
        <f>(17/100+7.6/100+1.65/100)*P2477</f>
        <v>0</v>
      </c>
      <c r="R2477" s="104"/>
      <c r="S2477" s="104"/>
      <c r="T2477" s="104"/>
      <c r="U2477" s="104"/>
      <c r="V2477" s="90">
        <f>+P2477-Q2477+R2477+S2477+T2477+U2477</f>
        <v>0</v>
      </c>
      <c r="W2477" s="91">
        <f>(1.02/100)</f>
        <v>1.02E-2</v>
      </c>
      <c r="X2477" s="91">
        <v>4.8E-3</v>
      </c>
      <c r="Y2477" s="91">
        <v>0.17</v>
      </c>
      <c r="Z2477" s="91">
        <v>1.65E-2</v>
      </c>
      <c r="AA2477" s="91">
        <v>7.6E-2</v>
      </c>
      <c r="AB2477" s="91">
        <f>SUM(W2477:AA2477)</f>
        <v>0.2775</v>
      </c>
      <c r="AC2477" s="75">
        <v>12</v>
      </c>
      <c r="AD2477" s="92">
        <f>IF(AL2477="","",+AC2477*AL2477)</f>
      </c>
      <c r="AE2477" s="93">
        <f>IF(AL2477="","",+AL2477*AB2477)</f>
      </c>
      <c r="AF2477" s="92">
        <f>IF(AL2477="","",+AL2477-AE2477)</f>
      </c>
      <c r="AG2477" s="93">
        <f>+V2477</f>
        <v>0</v>
      </c>
      <c r="AH2477" s="92">
        <f>IF(AF2477="","",+AF2477-AG2477)</f>
      </c>
      <c r="AI2477" s="92">
        <f>IF(AH2477="","",+AH2477*AC2477)</f>
      </c>
      <c r="AJ2477" s="93"/>
      <c r="AK2477" s="94">
        <v>0.33</v>
      </c>
      <c r="AL2477" s="93">
        <f>IF(V2477=0,"",V2477/(1-AB2477-AK2477))</f>
      </c>
      <c r="AM2477" s="95">
        <v>0.33</v>
      </c>
      <c r="AN2477" s="93">
        <f>IF(V2477=0,"",V2477/(1-AB2477-AM2477))</f>
      </c>
      <c r="AO2477" s="96">
        <v>1.2</v>
      </c>
      <c r="AP2477" s="93">
        <f>IF(BD!AJ2477="","",BD!AJ2477*BD!AO2477)</f>
      </c>
      <c r="AQ2477" s="91">
        <f>BD!AM2477/BD!AK2477-1</f>
        <v>0</v>
      </c>
      <c r="AR2477" s="91">
        <f>IF(BD!AN2477="","",IF(BD!AJ2477="","",BD!AN2477/BD!AJ2477-1))</f>
      </c>
      <c r="AS2477" s="91">
        <f>IF(BD!AN2477="","",IF(BD!AN2477&lt;BD!AL2477,"ABAIXO DA META","DENTRO DA META"))</f>
      </c>
      <c r="AT2477" s="91" t="str">
        <f>IF(BD!AJ2477="","EM ANÁLISE",IF(BD!AP2477&gt;=BD!AN2477,"GO", "NO GO"))</f>
        <v>EM ANÁLISE</v>
      </c>
      <c r="AU2477" s="97">
        <f>IF(AN2477="","",+BD!$AN2477-AJ2477)</f>
      </c>
      <c r="AV2477" s="98"/>
      <c r="AW2477" s="90">
        <f>BD!P2477*BD!AC2477</f>
        <v>0</v>
      </c>
      <c r="AX2477" s="90">
        <f>BD!V2477*BD!AC2477</f>
        <v>0</v>
      </c>
      <c r="AY2477" s="90">
        <f>IF(BD!AN2477="","",BD!AN2477*BD!AC2477)</f>
      </c>
      <c r="AZ2477" s="75" t="s">
        <v>123</v>
      </c>
      <c r="BA2477" s="75"/>
      <c r="BB2477" s="75"/>
      <c r="BC2477" s="75"/>
      <c r="BD2477" s="104"/>
      <c r="BE2477" s="104"/>
      <c r="BF2477" s="101"/>
      <c r="BG2477" s="101"/>
      <c r="BH2477" s="101"/>
      <c r="BI2477" s="101"/>
      <c r="BJ2477" s="101"/>
      <c r="BK2477" s="101"/>
      <c r="BL2477" s="101"/>
      <c r="BM2477" s="101"/>
      <c r="BN2477" s="101"/>
      <c r="BO2477" s="103"/>
      <c r="BP2477" s="101"/>
      <c r="BQ2477" s="101"/>
      <c r="BR2477" s="101"/>
      <c r="BS2477" s="101"/>
      <c r="BT2477" s="101"/>
      <c r="BU2477" s="101"/>
      <c r="BV2477" s="101"/>
      <c r="BW2477" s="101"/>
      <c r="BX2477" s="101"/>
      <c r="BY2477" s="101"/>
      <c r="BZ2477" s="101"/>
      <c r="CA2477" s="101"/>
      <c r="CB2477" s="101"/>
      <c r="CC2477" s="101"/>
      <c r="CD2477" s="101"/>
      <c r="CE2477" s="101"/>
      <c r="CF2477" s="101"/>
      <c r="CG2477" s="37" t="e">
        <f>VLOOKUP(Table_1[[#This Row],[EAN]],'[1]Planilha1'!$E:$R,13,0)</f>
        <v>#N/A</v>
      </c>
      <c r="CI2477" s="186" t="e">
        <f>Table_1[[#This Row],[FATURAMENTO REALIZADO]]-Table_1[[#This Row],[SPEND LÍQUIDO]]</f>
        <v>#VALUE!</v>
      </c>
    </row>
    <row r="2478" ht="15" hidden="1">
      <c r="A2478" s="7"/>
      <c r="B2478" s="84" t="s">
        <v>2735</v>
      </c>
      <c r="C2478" s="75">
        <v>221400</v>
      </c>
      <c r="D2478" s="75"/>
      <c r="E2478" s="85">
        <v>7898943163301</v>
      </c>
      <c r="F2478" s="86" t="s">
        <v>2930</v>
      </c>
      <c r="G2478" s="75" t="s">
        <v>21</v>
      </c>
      <c r="H2478" s="75">
        <v>2370</v>
      </c>
      <c r="I2478" s="87" t="s">
        <v>2921</v>
      </c>
      <c r="J2478" s="75" t="s">
        <v>220</v>
      </c>
      <c r="K2478" s="88" t="s">
        <v>84</v>
      </c>
      <c r="L2478" s="88">
        <v>12</v>
      </c>
      <c r="M2478" s="88">
        <v>0</v>
      </c>
      <c r="N2478" s="75" t="s">
        <v>85</v>
      </c>
      <c r="O2478" s="75"/>
      <c r="P2478" s="106"/>
      <c r="Q2478" s="90">
        <f>(17/100+7.6/100+1.65/100)*P2478</f>
        <v>0</v>
      </c>
      <c r="R2478" s="104"/>
      <c r="S2478" s="104"/>
      <c r="T2478" s="104"/>
      <c r="U2478" s="104"/>
      <c r="V2478" s="90">
        <f>+P2478-Q2478+R2478+S2478+T2478+U2478</f>
        <v>0</v>
      </c>
      <c r="W2478" s="91">
        <f>(1.02/100)</f>
        <v>1.02E-2</v>
      </c>
      <c r="X2478" s="91">
        <v>4.8E-3</v>
      </c>
      <c r="Y2478" s="91">
        <v>0.17</v>
      </c>
      <c r="Z2478" s="91">
        <v>1.65E-2</v>
      </c>
      <c r="AA2478" s="91">
        <v>7.6E-2</v>
      </c>
      <c r="AB2478" s="91">
        <f>SUM(W2478:AA2478)</f>
        <v>0.2775</v>
      </c>
      <c r="AC2478" s="75">
        <v>12</v>
      </c>
      <c r="AD2478" s="92">
        <f>IF(AL2478="","",+AC2478*AL2478)</f>
      </c>
      <c r="AE2478" s="93">
        <f>IF(AL2478="","",+AL2478*AB2478)</f>
      </c>
      <c r="AF2478" s="92">
        <f>IF(AL2478="","",+AL2478-AE2478)</f>
      </c>
      <c r="AG2478" s="93">
        <f>+V2478</f>
        <v>0</v>
      </c>
      <c r="AH2478" s="92">
        <f>IF(AF2478="","",+AF2478-AG2478)</f>
      </c>
      <c r="AI2478" s="92">
        <f>IF(AH2478="","",+AH2478*AC2478)</f>
      </c>
      <c r="AJ2478" s="93"/>
      <c r="AK2478" s="94">
        <v>0.33</v>
      </c>
      <c r="AL2478" s="93">
        <f>IF(V2478=0,"",V2478/(1-AB2478-AK2478))</f>
      </c>
      <c r="AM2478" s="95">
        <v>0.33</v>
      </c>
      <c r="AN2478" s="93">
        <f>IF(V2478=0,"",V2478/(1-AB2478-AM2478))</f>
      </c>
      <c r="AO2478" s="96">
        <v>1.2</v>
      </c>
      <c r="AP2478" s="93">
        <f>IF(BD!AJ2478="","",BD!AJ2478*BD!AO2478)</f>
      </c>
      <c r="AQ2478" s="91">
        <f>BD!AM2478/BD!AK2478-1</f>
        <v>0</v>
      </c>
      <c r="AR2478" s="91">
        <f>IF(BD!AN2478="","",IF(BD!AJ2478="","",BD!AN2478/BD!AJ2478-1))</f>
      </c>
      <c r="AS2478" s="91">
        <f>IF(BD!AN2478="","",IF(BD!AN2478&lt;BD!AL2478,"ABAIXO DA META","DENTRO DA META"))</f>
      </c>
      <c r="AT2478" s="91" t="str">
        <f>IF(BD!AJ2478="","EM ANÁLISE",IF(BD!AP2478&gt;=BD!AN2478,"GO", "NO GO"))</f>
        <v>EM ANÁLISE</v>
      </c>
      <c r="AU2478" s="97">
        <f>IF(AN2478="","",+BD!$AN2478-AJ2478)</f>
      </c>
      <c r="AV2478" s="98"/>
      <c r="AW2478" s="90">
        <f>BD!P2478*BD!AC2478</f>
        <v>0</v>
      </c>
      <c r="AX2478" s="90">
        <f>BD!V2478*BD!AC2478</f>
        <v>0</v>
      </c>
      <c r="AY2478" s="90">
        <f>IF(BD!AN2478="","",BD!AN2478*BD!AC2478)</f>
      </c>
      <c r="AZ2478" s="75" t="s">
        <v>123</v>
      </c>
      <c r="BA2478" s="75"/>
      <c r="BB2478" s="75"/>
      <c r="BC2478" s="75"/>
      <c r="BD2478" s="104"/>
      <c r="BE2478" s="104"/>
      <c r="BF2478" s="101"/>
      <c r="BG2478" s="101"/>
      <c r="BH2478" s="101"/>
      <c r="BI2478" s="101"/>
      <c r="BJ2478" s="101"/>
      <c r="BK2478" s="101"/>
      <c r="BL2478" s="101"/>
      <c r="BM2478" s="101"/>
      <c r="BN2478" s="101"/>
      <c r="BO2478" s="103"/>
      <c r="BP2478" s="101"/>
      <c r="BQ2478" s="101"/>
      <c r="BR2478" s="101"/>
      <c r="BS2478" s="101"/>
      <c r="BT2478" s="101"/>
      <c r="BU2478" s="101"/>
      <c r="BV2478" s="101"/>
      <c r="BW2478" s="101"/>
      <c r="BX2478" s="101"/>
      <c r="BY2478" s="101"/>
      <c r="BZ2478" s="101"/>
      <c r="CA2478" s="101"/>
      <c r="CB2478" s="101"/>
      <c r="CC2478" s="101"/>
      <c r="CD2478" s="101"/>
      <c r="CE2478" s="101"/>
      <c r="CF2478" s="101"/>
      <c r="CG2478" s="37" t="e">
        <f>VLOOKUP(Table_1[[#This Row],[EAN]],'[1]Planilha1'!$E:$R,13,0)</f>
        <v>#N/A</v>
      </c>
      <c r="CI2478" s="186" t="e">
        <f>Table_1[[#This Row],[FATURAMENTO REALIZADO]]-Table_1[[#This Row],[SPEND LÍQUIDO]]</f>
        <v>#VALUE!</v>
      </c>
    </row>
    <row r="2479" ht="15" hidden="1">
      <c r="A2479" s="7"/>
      <c r="B2479" s="84" t="s">
        <v>2735</v>
      </c>
      <c r="C2479" s="75">
        <v>221517</v>
      </c>
      <c r="D2479" s="75"/>
      <c r="E2479" s="85">
        <v>7896901200143</v>
      </c>
      <c r="F2479" s="86" t="s">
        <v>2931</v>
      </c>
      <c r="G2479" s="75" t="s">
        <v>21</v>
      </c>
      <c r="H2479" s="75">
        <v>250</v>
      </c>
      <c r="I2479" s="87" t="s">
        <v>2737</v>
      </c>
      <c r="J2479" s="75" t="s">
        <v>2738</v>
      </c>
      <c r="K2479" s="88" t="s">
        <v>84</v>
      </c>
      <c r="L2479" s="88">
        <v>6</v>
      </c>
      <c r="M2479" s="88">
        <v>0</v>
      </c>
      <c r="N2479" s="75" t="s">
        <v>85</v>
      </c>
      <c r="O2479" s="75"/>
      <c r="P2479" s="106"/>
      <c r="Q2479" s="90">
        <f>(17/100+7.6/100+1.65/100)*P2479</f>
        <v>0</v>
      </c>
      <c r="R2479" s="104"/>
      <c r="S2479" s="104"/>
      <c r="T2479" s="104"/>
      <c r="U2479" s="104"/>
      <c r="V2479" s="90">
        <f>+P2479-Q2479+R2479+S2479+T2479+U2479</f>
        <v>0</v>
      </c>
      <c r="W2479" s="91">
        <f>(1.02/100)</f>
        <v>1.02E-2</v>
      </c>
      <c r="X2479" s="91">
        <v>4.8E-3</v>
      </c>
      <c r="Y2479" s="91">
        <v>0.17</v>
      </c>
      <c r="Z2479" s="91">
        <v>1.65E-2</v>
      </c>
      <c r="AA2479" s="91">
        <v>7.6E-2</v>
      </c>
      <c r="AB2479" s="91">
        <f>SUM(W2479:AA2479)</f>
        <v>0.2775</v>
      </c>
      <c r="AC2479" s="75">
        <v>12</v>
      </c>
      <c r="AD2479" s="92">
        <f>IF(AL2479="","",+AC2479*AL2479)</f>
      </c>
      <c r="AE2479" s="93">
        <f>IF(AL2479="","",+AL2479*AB2479)</f>
      </c>
      <c r="AF2479" s="92">
        <f>IF(AL2479="","",+AL2479-AE2479)</f>
      </c>
      <c r="AG2479" s="93">
        <f>+V2479</f>
        <v>0</v>
      </c>
      <c r="AH2479" s="92">
        <f>IF(AF2479="","",+AF2479-AG2479)</f>
      </c>
      <c r="AI2479" s="92">
        <f>IF(AH2479="","",+AH2479*AC2479)</f>
      </c>
      <c r="AJ2479" s="93"/>
      <c r="AK2479" s="94">
        <v>0.33</v>
      </c>
      <c r="AL2479" s="93">
        <f>IF(V2479=0,"",V2479/(1-AB2479-AK2479))</f>
      </c>
      <c r="AM2479" s="95">
        <v>0.33</v>
      </c>
      <c r="AN2479" s="93">
        <f>IF(V2479=0,"",V2479/(1-AB2479-AM2479))</f>
      </c>
      <c r="AO2479" s="96">
        <v>1.2</v>
      </c>
      <c r="AP2479" s="93">
        <f>IF(BD!AJ2479="","",BD!AJ2479*BD!AO2479)</f>
      </c>
      <c r="AQ2479" s="91">
        <f>BD!AM2479/BD!AK2479-1</f>
        <v>0</v>
      </c>
      <c r="AR2479" s="91">
        <f>IF(BD!AN2479="","",IF(BD!AJ2479="","",BD!AN2479/BD!AJ2479-1))</f>
      </c>
      <c r="AS2479" s="91">
        <f>IF(BD!AN2479="","",IF(BD!AN2479&lt;BD!AL2479,"ABAIXO DA META","DENTRO DA META"))</f>
      </c>
      <c r="AT2479" s="91" t="str">
        <f>IF(BD!AJ2479="","EM ANÁLISE",IF(BD!AP2479&gt;=BD!AN2479,"GO", "NO GO"))</f>
        <v>EM ANÁLISE</v>
      </c>
      <c r="AU2479" s="97">
        <f>IF(AN2479="","",+BD!$AN2479-AJ2479)</f>
      </c>
      <c r="AV2479" s="98"/>
      <c r="AW2479" s="90">
        <f>BD!P2479*BD!AC2479</f>
        <v>0</v>
      </c>
      <c r="AX2479" s="90">
        <f>BD!V2479*BD!AC2479</f>
        <v>0</v>
      </c>
      <c r="AY2479" s="90">
        <f>IF(BD!AN2479="","",BD!AN2479*BD!AC2479)</f>
      </c>
      <c r="AZ2479" s="75" t="s">
        <v>123</v>
      </c>
      <c r="BA2479" s="75" t="s">
        <v>124</v>
      </c>
      <c r="BB2479" s="75">
        <v>1</v>
      </c>
      <c r="BC2479" s="75" t="s">
        <v>2932</v>
      </c>
      <c r="BD2479" s="104"/>
      <c r="BE2479" s="104"/>
      <c r="BF2479" s="101"/>
      <c r="BG2479" s="101"/>
      <c r="BH2479" s="101"/>
      <c r="BI2479" s="101"/>
      <c r="BJ2479" s="101"/>
      <c r="BK2479" s="101"/>
      <c r="BL2479" s="101"/>
      <c r="BM2479" s="101"/>
      <c r="BN2479" s="101"/>
      <c r="BO2479" s="103"/>
      <c r="BP2479" s="101"/>
      <c r="BQ2479" s="101"/>
      <c r="BR2479" s="101"/>
      <c r="BS2479" s="101"/>
      <c r="BT2479" s="101"/>
      <c r="BU2479" s="101"/>
      <c r="BV2479" s="101"/>
      <c r="BW2479" s="101"/>
      <c r="BX2479" s="101"/>
      <c r="BY2479" s="101"/>
      <c r="BZ2479" s="101"/>
      <c r="CA2479" s="101"/>
      <c r="CB2479" s="101"/>
      <c r="CC2479" s="101"/>
      <c r="CD2479" s="101"/>
      <c r="CE2479" s="101"/>
      <c r="CF2479" s="101"/>
      <c r="CG2479" s="37" t="e">
        <f>VLOOKUP(Table_1[[#This Row],[EAN]],'[1]Planilha1'!$E:$R,13,0)</f>
        <v>#N/A</v>
      </c>
      <c r="CI2479" s="186" t="e">
        <f>Table_1[[#This Row],[FATURAMENTO REALIZADO]]-Table_1[[#This Row],[SPEND LÍQUIDO]]</f>
        <v>#VALUE!</v>
      </c>
    </row>
    <row r="2480" ht="15" hidden="1">
      <c r="A2480" s="7"/>
      <c r="B2480" s="84" t="s">
        <v>2735</v>
      </c>
      <c r="C2480" s="75">
        <v>221518</v>
      </c>
      <c r="D2480" s="75"/>
      <c r="E2480" s="85">
        <v>7896901200150</v>
      </c>
      <c r="F2480" s="86" t="s">
        <v>2933</v>
      </c>
      <c r="G2480" s="75" t="s">
        <v>21</v>
      </c>
      <c r="H2480" s="75">
        <v>250</v>
      </c>
      <c r="I2480" s="87" t="s">
        <v>2737</v>
      </c>
      <c r="J2480" s="75" t="s">
        <v>2738</v>
      </c>
      <c r="K2480" s="88" t="s">
        <v>84</v>
      </c>
      <c r="L2480" s="88">
        <v>15</v>
      </c>
      <c r="M2480" s="88">
        <v>0</v>
      </c>
      <c r="N2480" s="75" t="s">
        <v>85</v>
      </c>
      <c r="O2480" s="75"/>
      <c r="P2480" s="106"/>
      <c r="Q2480" s="90">
        <f>(17/100+7.6/100+1.65/100)*P2480</f>
        <v>0</v>
      </c>
      <c r="R2480" s="104"/>
      <c r="S2480" s="104"/>
      <c r="T2480" s="104"/>
      <c r="U2480" s="104"/>
      <c r="V2480" s="90">
        <f>+P2480-Q2480+R2480+S2480+T2480+U2480</f>
        <v>0</v>
      </c>
      <c r="W2480" s="91">
        <f>(1.02/100)</f>
        <v>1.02E-2</v>
      </c>
      <c r="X2480" s="91">
        <v>4.8E-3</v>
      </c>
      <c r="Y2480" s="91">
        <v>0.17</v>
      </c>
      <c r="Z2480" s="91">
        <v>1.65E-2</v>
      </c>
      <c r="AA2480" s="91">
        <v>7.6E-2</v>
      </c>
      <c r="AB2480" s="91">
        <f>SUM(W2480:AA2480)</f>
        <v>0.2775</v>
      </c>
      <c r="AC2480" s="75">
        <v>12</v>
      </c>
      <c r="AD2480" s="92">
        <f>IF(AL2480="","",+AC2480*AL2480)</f>
      </c>
      <c r="AE2480" s="93">
        <f>IF(AL2480="","",+AL2480*AB2480)</f>
      </c>
      <c r="AF2480" s="92">
        <f>IF(AL2480="","",+AL2480-AE2480)</f>
      </c>
      <c r="AG2480" s="93">
        <f>+V2480</f>
        <v>0</v>
      </c>
      <c r="AH2480" s="92">
        <f>IF(AF2480="","",+AF2480-AG2480)</f>
      </c>
      <c r="AI2480" s="92">
        <f>IF(AH2480="","",+AH2480*AC2480)</f>
      </c>
      <c r="AJ2480" s="93"/>
      <c r="AK2480" s="94">
        <v>0.33</v>
      </c>
      <c r="AL2480" s="93">
        <f>IF(V2480=0,"",V2480/(1-AB2480-AK2480))</f>
      </c>
      <c r="AM2480" s="95">
        <v>0.33</v>
      </c>
      <c r="AN2480" s="93">
        <f>IF(V2480=0,"",V2480/(1-AB2480-AM2480))</f>
      </c>
      <c r="AO2480" s="96">
        <v>1.2</v>
      </c>
      <c r="AP2480" s="93">
        <f>IF(BD!AJ2480="","",BD!AJ2480*BD!AO2480)</f>
      </c>
      <c r="AQ2480" s="91">
        <f>BD!AM2480/BD!AK2480-1</f>
        <v>0</v>
      </c>
      <c r="AR2480" s="91">
        <f>IF(BD!AN2480="","",IF(BD!AJ2480="","",BD!AN2480/BD!AJ2480-1))</f>
      </c>
      <c r="AS2480" s="91">
        <f>IF(BD!AN2480="","",IF(BD!AN2480&lt;BD!AL2480,"ABAIXO DA META","DENTRO DA META"))</f>
      </c>
      <c r="AT2480" s="91" t="str">
        <f>IF(BD!AJ2480="","EM ANÁLISE",IF(BD!AP2480&gt;=BD!AN2480,"GO", "NO GO"))</f>
        <v>EM ANÁLISE</v>
      </c>
      <c r="AU2480" s="97">
        <f>IF(AN2480="","",+BD!$AN2480-AJ2480)</f>
      </c>
      <c r="AV2480" s="98"/>
      <c r="AW2480" s="90">
        <f>BD!P2480*BD!AC2480</f>
        <v>0</v>
      </c>
      <c r="AX2480" s="90">
        <f>BD!V2480*BD!AC2480</f>
        <v>0</v>
      </c>
      <c r="AY2480" s="90">
        <f>IF(BD!AN2480="","",BD!AN2480*BD!AC2480)</f>
      </c>
      <c r="AZ2480" s="75" t="s">
        <v>123</v>
      </c>
      <c r="BA2480" s="75" t="s">
        <v>124</v>
      </c>
      <c r="BB2480" s="75">
        <v>1</v>
      </c>
      <c r="BC2480" s="75" t="s">
        <v>2932</v>
      </c>
      <c r="BD2480" s="104"/>
      <c r="BE2480" s="104"/>
      <c r="BF2480" s="101"/>
      <c r="BG2480" s="101"/>
      <c r="BH2480" s="101"/>
      <c r="BI2480" s="101"/>
      <c r="BJ2480" s="101"/>
      <c r="BK2480" s="101"/>
      <c r="BL2480" s="101"/>
      <c r="BM2480" s="101"/>
      <c r="BN2480" s="101"/>
      <c r="BO2480" s="103"/>
      <c r="BP2480" s="101"/>
      <c r="BQ2480" s="101"/>
      <c r="BR2480" s="101"/>
      <c r="BS2480" s="101"/>
      <c r="BT2480" s="101"/>
      <c r="BU2480" s="101"/>
      <c r="BV2480" s="101"/>
      <c r="BW2480" s="101"/>
      <c r="BX2480" s="101"/>
      <c r="BY2480" s="101"/>
      <c r="BZ2480" s="101"/>
      <c r="CA2480" s="101"/>
      <c r="CB2480" s="101"/>
      <c r="CC2480" s="101"/>
      <c r="CD2480" s="101"/>
      <c r="CE2480" s="101"/>
      <c r="CF2480" s="101"/>
      <c r="CG2480" s="37" t="e">
        <f>VLOOKUP(Table_1[[#This Row],[EAN]],'[1]Planilha1'!$E:$R,13,0)</f>
        <v>#N/A</v>
      </c>
      <c r="CI2480" s="186" t="e">
        <f>Table_1[[#This Row],[FATURAMENTO REALIZADO]]-Table_1[[#This Row],[SPEND LÍQUIDO]]</f>
        <v>#VALUE!</v>
      </c>
    </row>
    <row r="2481" ht="15" hidden="1">
      <c r="A2481" s="7"/>
      <c r="B2481" s="84" t="s">
        <v>2735</v>
      </c>
      <c r="C2481" s="75">
        <v>221519</v>
      </c>
      <c r="D2481" s="75"/>
      <c r="E2481" s="85">
        <v>7896901200235</v>
      </c>
      <c r="F2481" s="86" t="s">
        <v>2934</v>
      </c>
      <c r="G2481" s="75" t="s">
        <v>21</v>
      </c>
      <c r="H2481" s="75">
        <v>250</v>
      </c>
      <c r="I2481" s="87" t="s">
        <v>2737</v>
      </c>
      <c r="J2481" s="75" t="s">
        <v>2738</v>
      </c>
      <c r="K2481" s="88" t="s">
        <v>84</v>
      </c>
      <c r="L2481" s="88">
        <v>30</v>
      </c>
      <c r="M2481" s="88">
        <v>0</v>
      </c>
      <c r="N2481" s="75" t="s">
        <v>85</v>
      </c>
      <c r="O2481" s="75"/>
      <c r="P2481" s="106"/>
      <c r="Q2481" s="90">
        <f>(17/100+7.6/100+1.65/100)*P2481</f>
        <v>0</v>
      </c>
      <c r="R2481" s="104"/>
      <c r="S2481" s="104"/>
      <c r="T2481" s="104"/>
      <c r="U2481" s="104"/>
      <c r="V2481" s="90">
        <f>+P2481-Q2481+R2481+S2481+T2481+U2481</f>
        <v>0</v>
      </c>
      <c r="W2481" s="91">
        <f>(1.02/100)</f>
        <v>1.02E-2</v>
      </c>
      <c r="X2481" s="91">
        <v>4.8E-3</v>
      </c>
      <c r="Y2481" s="91">
        <v>0.17</v>
      </c>
      <c r="Z2481" s="91">
        <v>1.65E-2</v>
      </c>
      <c r="AA2481" s="91">
        <v>7.6E-2</v>
      </c>
      <c r="AB2481" s="91">
        <f>SUM(W2481:AA2481)</f>
        <v>0.2775</v>
      </c>
      <c r="AC2481" s="75">
        <v>12</v>
      </c>
      <c r="AD2481" s="92">
        <f>IF(AL2481="","",+AC2481*AL2481)</f>
      </c>
      <c r="AE2481" s="93">
        <f>IF(AL2481="","",+AL2481*AB2481)</f>
      </c>
      <c r="AF2481" s="92">
        <f>IF(AL2481="","",+AL2481-AE2481)</f>
      </c>
      <c r="AG2481" s="93">
        <f>+V2481</f>
        <v>0</v>
      </c>
      <c r="AH2481" s="92">
        <f>IF(AF2481="","",+AF2481-AG2481)</f>
      </c>
      <c r="AI2481" s="92">
        <f>IF(AH2481="","",+AH2481*AC2481)</f>
      </c>
      <c r="AJ2481" s="93"/>
      <c r="AK2481" s="94">
        <v>0.33</v>
      </c>
      <c r="AL2481" s="93">
        <f>IF(V2481=0,"",V2481/(1-AB2481-AK2481))</f>
      </c>
      <c r="AM2481" s="95">
        <v>0.33</v>
      </c>
      <c r="AN2481" s="93">
        <f>IF(V2481=0,"",V2481/(1-AB2481-AM2481))</f>
      </c>
      <c r="AO2481" s="96">
        <v>1.2</v>
      </c>
      <c r="AP2481" s="93">
        <f>IF(BD!AJ2481="","",BD!AJ2481*BD!AO2481)</f>
      </c>
      <c r="AQ2481" s="91">
        <f>BD!AM2481/BD!AK2481-1</f>
        <v>0</v>
      </c>
      <c r="AR2481" s="91">
        <f>IF(BD!AN2481="","",IF(BD!AJ2481="","",BD!AN2481/BD!AJ2481-1))</f>
      </c>
      <c r="AS2481" s="91">
        <f>IF(BD!AN2481="","",IF(BD!AN2481&lt;BD!AL2481,"ABAIXO DA META","DENTRO DA META"))</f>
      </c>
      <c r="AT2481" s="91" t="str">
        <f>IF(BD!AJ2481="","EM ANÁLISE",IF(BD!AP2481&gt;=BD!AN2481,"GO", "NO GO"))</f>
        <v>EM ANÁLISE</v>
      </c>
      <c r="AU2481" s="97">
        <f>IF(AN2481="","",+BD!$AN2481-AJ2481)</f>
      </c>
      <c r="AV2481" s="98"/>
      <c r="AW2481" s="90">
        <f>BD!P2481*BD!AC2481</f>
        <v>0</v>
      </c>
      <c r="AX2481" s="90">
        <f>BD!V2481*BD!AC2481</f>
        <v>0</v>
      </c>
      <c r="AY2481" s="90">
        <f>IF(BD!AN2481="","",BD!AN2481*BD!AC2481)</f>
      </c>
      <c r="AZ2481" s="75" t="s">
        <v>123</v>
      </c>
      <c r="BA2481" s="75" t="s">
        <v>124</v>
      </c>
      <c r="BB2481" s="75">
        <v>1</v>
      </c>
      <c r="BC2481" s="75" t="s">
        <v>2932</v>
      </c>
      <c r="BD2481" s="104"/>
      <c r="BE2481" s="104"/>
      <c r="BF2481" s="101"/>
      <c r="BG2481" s="101"/>
      <c r="BH2481" s="101"/>
      <c r="BI2481" s="101"/>
      <c r="BJ2481" s="101"/>
      <c r="BK2481" s="101"/>
      <c r="BL2481" s="101"/>
      <c r="BM2481" s="101"/>
      <c r="BN2481" s="101"/>
      <c r="BO2481" s="103"/>
      <c r="BP2481" s="101"/>
      <c r="BQ2481" s="101"/>
      <c r="BR2481" s="101"/>
      <c r="BS2481" s="101"/>
      <c r="BT2481" s="101"/>
      <c r="BU2481" s="101"/>
      <c r="BV2481" s="101"/>
      <c r="BW2481" s="101"/>
      <c r="BX2481" s="101"/>
      <c r="BY2481" s="101"/>
      <c r="BZ2481" s="101"/>
      <c r="CA2481" s="101"/>
      <c r="CB2481" s="101"/>
      <c r="CC2481" s="101"/>
      <c r="CD2481" s="101"/>
      <c r="CE2481" s="101"/>
      <c r="CF2481" s="101"/>
      <c r="CG2481" s="37" t="e">
        <f>VLOOKUP(Table_1[[#This Row],[EAN]],'[1]Planilha1'!$E:$R,13,0)</f>
        <v>#N/A</v>
      </c>
      <c r="CI2481" s="186" t="e">
        <f>Table_1[[#This Row],[FATURAMENTO REALIZADO]]-Table_1[[#This Row],[SPEND LÍQUIDO]]</f>
        <v>#VALUE!</v>
      </c>
    </row>
    <row r="2482" ht="15" hidden="1">
      <c r="A2482" s="7"/>
      <c r="B2482" s="84" t="s">
        <v>2735</v>
      </c>
      <c r="C2482" s="75">
        <v>221520</v>
      </c>
      <c r="D2482" s="75"/>
      <c r="E2482" s="85">
        <v>7896901200181</v>
      </c>
      <c r="F2482" s="86" t="s">
        <v>2935</v>
      </c>
      <c r="G2482" s="75" t="s">
        <v>21</v>
      </c>
      <c r="H2482" s="75">
        <v>250</v>
      </c>
      <c r="I2482" s="87" t="s">
        <v>2737</v>
      </c>
      <c r="J2482" s="75" t="s">
        <v>2743</v>
      </c>
      <c r="K2482" s="88" t="s">
        <v>84</v>
      </c>
      <c r="L2482" s="88">
        <v>6</v>
      </c>
      <c r="M2482" s="88">
        <v>0</v>
      </c>
      <c r="N2482" s="75" t="s">
        <v>85</v>
      </c>
      <c r="O2482" s="75"/>
      <c r="P2482" s="106"/>
      <c r="Q2482" s="90">
        <f>(17/100+7.6/100+1.65/100)*P2482</f>
        <v>0</v>
      </c>
      <c r="R2482" s="104"/>
      <c r="S2482" s="104"/>
      <c r="T2482" s="104"/>
      <c r="U2482" s="104"/>
      <c r="V2482" s="90">
        <f>+P2482-Q2482+R2482+S2482+T2482+U2482</f>
        <v>0</v>
      </c>
      <c r="W2482" s="91">
        <f>(1.02/100)</f>
        <v>1.02E-2</v>
      </c>
      <c r="X2482" s="91">
        <v>4.8E-3</v>
      </c>
      <c r="Y2482" s="91">
        <v>0.17</v>
      </c>
      <c r="Z2482" s="91">
        <v>1.65E-2</v>
      </c>
      <c r="AA2482" s="91">
        <v>7.6E-2</v>
      </c>
      <c r="AB2482" s="91">
        <f>SUM(W2482:AA2482)</f>
        <v>0.2775</v>
      </c>
      <c r="AC2482" s="75">
        <v>12</v>
      </c>
      <c r="AD2482" s="92">
        <f>IF(AL2482="","",+AC2482*AL2482)</f>
      </c>
      <c r="AE2482" s="93">
        <f>IF(AL2482="","",+AL2482*AB2482)</f>
      </c>
      <c r="AF2482" s="92">
        <f>IF(AL2482="","",+AL2482-AE2482)</f>
      </c>
      <c r="AG2482" s="93">
        <f>+V2482</f>
        <v>0</v>
      </c>
      <c r="AH2482" s="92">
        <f>IF(AF2482="","",+AF2482-AG2482)</f>
      </c>
      <c r="AI2482" s="92">
        <f>IF(AH2482="","",+AH2482*AC2482)</f>
      </c>
      <c r="AJ2482" s="93"/>
      <c r="AK2482" s="94">
        <v>0.33</v>
      </c>
      <c r="AL2482" s="93">
        <f>IF(V2482=0,"",V2482/(1-AB2482-AK2482))</f>
      </c>
      <c r="AM2482" s="95">
        <v>0.33</v>
      </c>
      <c r="AN2482" s="93">
        <f>IF(V2482=0,"",V2482/(1-AB2482-AM2482))</f>
      </c>
      <c r="AO2482" s="96">
        <v>1.2</v>
      </c>
      <c r="AP2482" s="93">
        <f>IF(BD!AJ2482="","",BD!AJ2482*BD!AO2482)</f>
      </c>
      <c r="AQ2482" s="91">
        <f>BD!AM2482/BD!AK2482-1</f>
        <v>0</v>
      </c>
      <c r="AR2482" s="91">
        <f>IF(BD!AN2482="","",IF(BD!AJ2482="","",BD!AN2482/BD!AJ2482-1))</f>
      </c>
      <c r="AS2482" s="91">
        <f>IF(BD!AN2482="","",IF(BD!AN2482&lt;BD!AL2482,"ABAIXO DA META","DENTRO DA META"))</f>
      </c>
      <c r="AT2482" s="91" t="str">
        <f>IF(BD!AJ2482="","EM ANÁLISE",IF(BD!AP2482&gt;=BD!AN2482,"GO", "NO GO"))</f>
        <v>EM ANÁLISE</v>
      </c>
      <c r="AU2482" s="97">
        <f>IF(AN2482="","",+BD!$AN2482-AJ2482)</f>
      </c>
      <c r="AV2482" s="98"/>
      <c r="AW2482" s="90">
        <f>BD!P2482*BD!AC2482</f>
        <v>0</v>
      </c>
      <c r="AX2482" s="90">
        <f>BD!V2482*BD!AC2482</f>
        <v>0</v>
      </c>
      <c r="AY2482" s="90">
        <f>IF(BD!AN2482="","",BD!AN2482*BD!AC2482)</f>
      </c>
      <c r="AZ2482" s="75" t="s">
        <v>123</v>
      </c>
      <c r="BA2482" s="75" t="s">
        <v>124</v>
      </c>
      <c r="BB2482" s="75">
        <v>1</v>
      </c>
      <c r="BC2482" s="75" t="s">
        <v>2932</v>
      </c>
      <c r="BD2482" s="104"/>
      <c r="BE2482" s="104"/>
      <c r="BF2482" s="101"/>
      <c r="BG2482" s="101"/>
      <c r="BH2482" s="101"/>
      <c r="BI2482" s="101"/>
      <c r="BJ2482" s="101"/>
      <c r="BK2482" s="101"/>
      <c r="BL2482" s="101"/>
      <c r="BM2482" s="101"/>
      <c r="BN2482" s="101"/>
      <c r="BO2482" s="103"/>
      <c r="BP2482" s="101"/>
      <c r="BQ2482" s="101"/>
      <c r="BR2482" s="101"/>
      <c r="BS2482" s="101"/>
      <c r="BT2482" s="101"/>
      <c r="BU2482" s="101"/>
      <c r="BV2482" s="101"/>
      <c r="BW2482" s="101"/>
      <c r="BX2482" s="101"/>
      <c r="BY2482" s="101"/>
      <c r="BZ2482" s="101"/>
      <c r="CA2482" s="101"/>
      <c r="CB2482" s="101"/>
      <c r="CC2482" s="101"/>
      <c r="CD2482" s="101"/>
      <c r="CE2482" s="101"/>
      <c r="CF2482" s="101"/>
      <c r="CG2482" s="37" t="e">
        <f>VLOOKUP(Table_1[[#This Row],[EAN]],'[1]Planilha1'!$E:$R,13,0)</f>
        <v>#N/A</v>
      </c>
      <c r="CI2482" s="186" t="e">
        <f>Table_1[[#This Row],[FATURAMENTO REALIZADO]]-Table_1[[#This Row],[SPEND LÍQUIDO]]</f>
        <v>#VALUE!</v>
      </c>
    </row>
    <row r="2483" ht="15" hidden="1">
      <c r="A2483" s="7"/>
      <c r="B2483" s="84" t="s">
        <v>2735</v>
      </c>
      <c r="C2483" s="75">
        <v>221521</v>
      </c>
      <c r="D2483" s="75"/>
      <c r="E2483" s="85">
        <v>7896901200280</v>
      </c>
      <c r="F2483" s="86" t="s">
        <v>2936</v>
      </c>
      <c r="G2483" s="75" t="s">
        <v>21</v>
      </c>
      <c r="H2483" s="75">
        <v>250</v>
      </c>
      <c r="I2483" s="87" t="s">
        <v>2737</v>
      </c>
      <c r="J2483" s="75" t="s">
        <v>2743</v>
      </c>
      <c r="K2483" s="88" t="s">
        <v>84</v>
      </c>
      <c r="L2483" s="88">
        <v>30</v>
      </c>
      <c r="M2483" s="88">
        <v>0</v>
      </c>
      <c r="N2483" s="75" t="s">
        <v>85</v>
      </c>
      <c r="O2483" s="75"/>
      <c r="P2483" s="106"/>
      <c r="Q2483" s="90">
        <f>(17/100+7.6/100+1.65/100)*P2483</f>
        <v>0</v>
      </c>
      <c r="R2483" s="104"/>
      <c r="S2483" s="104"/>
      <c r="T2483" s="104"/>
      <c r="U2483" s="104"/>
      <c r="V2483" s="90">
        <f>+P2483-Q2483+R2483+S2483+T2483+U2483</f>
        <v>0</v>
      </c>
      <c r="W2483" s="91">
        <f>(1.02/100)</f>
        <v>1.02E-2</v>
      </c>
      <c r="X2483" s="91">
        <v>4.8E-3</v>
      </c>
      <c r="Y2483" s="91">
        <v>0.17</v>
      </c>
      <c r="Z2483" s="91">
        <v>1.65E-2</v>
      </c>
      <c r="AA2483" s="91">
        <v>7.6E-2</v>
      </c>
      <c r="AB2483" s="91">
        <f>SUM(W2483:AA2483)</f>
        <v>0.2775</v>
      </c>
      <c r="AC2483" s="75">
        <v>12</v>
      </c>
      <c r="AD2483" s="92">
        <f>IF(AL2483="","",+AC2483*AL2483)</f>
      </c>
      <c r="AE2483" s="93">
        <f>IF(AL2483="","",+AL2483*AB2483)</f>
      </c>
      <c r="AF2483" s="92">
        <f>IF(AL2483="","",+AL2483-AE2483)</f>
      </c>
      <c r="AG2483" s="93">
        <f>+V2483</f>
        <v>0</v>
      </c>
      <c r="AH2483" s="92">
        <f>IF(AF2483="","",+AF2483-AG2483)</f>
      </c>
      <c r="AI2483" s="92">
        <f>IF(AH2483="","",+AH2483*AC2483)</f>
      </c>
      <c r="AJ2483" s="93"/>
      <c r="AK2483" s="94">
        <v>0.33</v>
      </c>
      <c r="AL2483" s="93">
        <f>IF(V2483=0,"",V2483/(1-AB2483-AK2483))</f>
      </c>
      <c r="AM2483" s="95">
        <v>0.33</v>
      </c>
      <c r="AN2483" s="93">
        <f>IF(V2483=0,"",V2483/(1-AB2483-AM2483))</f>
      </c>
      <c r="AO2483" s="96">
        <v>1.2</v>
      </c>
      <c r="AP2483" s="93">
        <f>IF(BD!AJ2483="","",BD!AJ2483*BD!AO2483)</f>
      </c>
      <c r="AQ2483" s="91">
        <f>BD!AM2483/BD!AK2483-1</f>
        <v>0</v>
      </c>
      <c r="AR2483" s="91">
        <f>IF(BD!AN2483="","",IF(BD!AJ2483="","",BD!AN2483/BD!AJ2483-1))</f>
      </c>
      <c r="AS2483" s="91">
        <f>IF(BD!AN2483="","",IF(BD!AN2483&lt;BD!AL2483,"ABAIXO DA META","DENTRO DA META"))</f>
      </c>
      <c r="AT2483" s="91" t="str">
        <f>IF(BD!AJ2483="","EM ANÁLISE",IF(BD!AP2483&gt;=BD!AN2483,"GO", "NO GO"))</f>
        <v>EM ANÁLISE</v>
      </c>
      <c r="AU2483" s="97">
        <f>IF(AN2483="","",+BD!$AN2483-AJ2483)</f>
      </c>
      <c r="AV2483" s="98"/>
      <c r="AW2483" s="90">
        <f>BD!P2483*BD!AC2483</f>
        <v>0</v>
      </c>
      <c r="AX2483" s="90">
        <f>BD!V2483*BD!AC2483</f>
        <v>0</v>
      </c>
      <c r="AY2483" s="90">
        <f>IF(BD!AN2483="","",BD!AN2483*BD!AC2483)</f>
      </c>
      <c r="AZ2483" s="75" t="s">
        <v>123</v>
      </c>
      <c r="BA2483" s="75" t="s">
        <v>124</v>
      </c>
      <c r="BB2483" s="75">
        <v>1</v>
      </c>
      <c r="BC2483" s="75" t="s">
        <v>2932</v>
      </c>
      <c r="BD2483" s="104"/>
      <c r="BE2483" s="104"/>
      <c r="BF2483" s="101"/>
      <c r="BG2483" s="101"/>
      <c r="BH2483" s="101"/>
      <c r="BI2483" s="101"/>
      <c r="BJ2483" s="101"/>
      <c r="BK2483" s="101"/>
      <c r="BL2483" s="101"/>
      <c r="BM2483" s="101"/>
      <c r="BN2483" s="101"/>
      <c r="BO2483" s="103"/>
      <c r="BP2483" s="101"/>
      <c r="BQ2483" s="101"/>
      <c r="BR2483" s="101"/>
      <c r="BS2483" s="101"/>
      <c r="BT2483" s="101"/>
      <c r="BU2483" s="101"/>
      <c r="BV2483" s="101"/>
      <c r="BW2483" s="101"/>
      <c r="BX2483" s="101"/>
      <c r="BY2483" s="101"/>
      <c r="BZ2483" s="101"/>
      <c r="CA2483" s="101"/>
      <c r="CB2483" s="101"/>
      <c r="CC2483" s="101"/>
      <c r="CD2483" s="101"/>
      <c r="CE2483" s="101"/>
      <c r="CF2483" s="101"/>
      <c r="CG2483" s="37" t="e">
        <f>VLOOKUP(Table_1[[#This Row],[EAN]],'[1]Planilha1'!$E:$R,13,0)</f>
        <v>#N/A</v>
      </c>
      <c r="CI2483" s="186" t="e">
        <f>Table_1[[#This Row],[FATURAMENTO REALIZADO]]-Table_1[[#This Row],[SPEND LÍQUIDO]]</f>
        <v>#VALUE!</v>
      </c>
    </row>
    <row r="2484" ht="15" hidden="1">
      <c r="A2484" s="7"/>
      <c r="B2484" s="84" t="s">
        <v>2735</v>
      </c>
      <c r="C2484" s="75">
        <v>221522</v>
      </c>
      <c r="D2484" s="75"/>
      <c r="E2484" s="85">
        <v>7896901200457</v>
      </c>
      <c r="F2484" s="86" t="s">
        <v>2937</v>
      </c>
      <c r="G2484" s="75" t="s">
        <v>21</v>
      </c>
      <c r="H2484" s="75">
        <v>250</v>
      </c>
      <c r="I2484" s="87" t="s">
        <v>2737</v>
      </c>
      <c r="J2484" s="75" t="s">
        <v>2779</v>
      </c>
      <c r="K2484" s="88" t="s">
        <v>84</v>
      </c>
      <c r="L2484" s="88">
        <v>30</v>
      </c>
      <c r="M2484" s="88">
        <v>0</v>
      </c>
      <c r="N2484" s="75" t="s">
        <v>85</v>
      </c>
      <c r="O2484" s="75"/>
      <c r="P2484" s="106"/>
      <c r="Q2484" s="90">
        <f>(17/100+7.6/100+1.65/100)*P2484</f>
        <v>0</v>
      </c>
      <c r="R2484" s="104"/>
      <c r="S2484" s="104"/>
      <c r="T2484" s="104"/>
      <c r="U2484" s="104"/>
      <c r="V2484" s="90">
        <f>+P2484-Q2484+R2484+S2484+T2484+U2484</f>
        <v>0</v>
      </c>
      <c r="W2484" s="91">
        <f>(1.02/100)</f>
        <v>1.02E-2</v>
      </c>
      <c r="X2484" s="91">
        <v>4.8E-3</v>
      </c>
      <c r="Y2484" s="91">
        <v>0.17</v>
      </c>
      <c r="Z2484" s="91">
        <v>1.65E-2</v>
      </c>
      <c r="AA2484" s="91">
        <v>7.6E-2</v>
      </c>
      <c r="AB2484" s="91">
        <f>SUM(W2484:AA2484)</f>
        <v>0.2775</v>
      </c>
      <c r="AC2484" s="75">
        <v>12</v>
      </c>
      <c r="AD2484" s="92">
        <f>IF(AL2484="","",+AC2484*AL2484)</f>
      </c>
      <c r="AE2484" s="93">
        <f>IF(AL2484="","",+AL2484*AB2484)</f>
      </c>
      <c r="AF2484" s="92">
        <f>IF(AL2484="","",+AL2484-AE2484)</f>
      </c>
      <c r="AG2484" s="93">
        <f>+V2484</f>
        <v>0</v>
      </c>
      <c r="AH2484" s="92">
        <f>IF(AF2484="","",+AF2484-AG2484)</f>
      </c>
      <c r="AI2484" s="92">
        <f>IF(AH2484="","",+AH2484*AC2484)</f>
      </c>
      <c r="AJ2484" s="93"/>
      <c r="AK2484" s="94">
        <v>0.33</v>
      </c>
      <c r="AL2484" s="93">
        <f>IF(V2484=0,"",V2484/(1-AB2484-AK2484))</f>
      </c>
      <c r="AM2484" s="95">
        <v>0.33</v>
      </c>
      <c r="AN2484" s="93">
        <f>IF(V2484=0,"",V2484/(1-AB2484-AM2484))</f>
      </c>
      <c r="AO2484" s="96">
        <v>1.2</v>
      </c>
      <c r="AP2484" s="93">
        <f>IF(BD!AJ2484="","",BD!AJ2484*BD!AO2484)</f>
      </c>
      <c r="AQ2484" s="91">
        <f>BD!AM2484/BD!AK2484-1</f>
        <v>0</v>
      </c>
      <c r="AR2484" s="91">
        <f>IF(BD!AN2484="","",IF(BD!AJ2484="","",BD!AN2484/BD!AJ2484-1))</f>
      </c>
      <c r="AS2484" s="91">
        <f>IF(BD!AN2484="","",IF(BD!AN2484&lt;BD!AL2484,"ABAIXO DA META","DENTRO DA META"))</f>
      </c>
      <c r="AT2484" s="91" t="str">
        <f>IF(BD!AJ2484="","EM ANÁLISE",IF(BD!AP2484&gt;=BD!AN2484,"GO", "NO GO"))</f>
        <v>EM ANÁLISE</v>
      </c>
      <c r="AU2484" s="97">
        <f>IF(AN2484="","",+BD!$AN2484-AJ2484)</f>
      </c>
      <c r="AV2484" s="98"/>
      <c r="AW2484" s="90">
        <f>BD!P2484*BD!AC2484</f>
        <v>0</v>
      </c>
      <c r="AX2484" s="90">
        <f>BD!V2484*BD!AC2484</f>
        <v>0</v>
      </c>
      <c r="AY2484" s="90">
        <f>IF(BD!AN2484="","",BD!AN2484*BD!AC2484)</f>
      </c>
      <c r="AZ2484" s="75" t="s">
        <v>123</v>
      </c>
      <c r="BA2484" s="75" t="s">
        <v>124</v>
      </c>
      <c r="BB2484" s="75">
        <v>1</v>
      </c>
      <c r="BC2484" s="75" t="s">
        <v>2932</v>
      </c>
      <c r="BD2484" s="104"/>
      <c r="BE2484" s="104"/>
      <c r="BF2484" s="101"/>
      <c r="BG2484" s="101"/>
      <c r="BH2484" s="101"/>
      <c r="BI2484" s="101"/>
      <c r="BJ2484" s="101"/>
      <c r="BK2484" s="101"/>
      <c r="BL2484" s="101"/>
      <c r="BM2484" s="101"/>
      <c r="BN2484" s="101"/>
      <c r="BO2484" s="103"/>
      <c r="BP2484" s="101"/>
      <c r="BQ2484" s="101"/>
      <c r="BR2484" s="101"/>
      <c r="BS2484" s="101"/>
      <c r="BT2484" s="101"/>
      <c r="BU2484" s="101"/>
      <c r="BV2484" s="101"/>
      <c r="BW2484" s="101"/>
      <c r="BX2484" s="101"/>
      <c r="BY2484" s="101"/>
      <c r="BZ2484" s="101"/>
      <c r="CA2484" s="101"/>
      <c r="CB2484" s="101"/>
      <c r="CC2484" s="101"/>
      <c r="CD2484" s="101"/>
      <c r="CE2484" s="101"/>
      <c r="CF2484" s="101"/>
      <c r="CG2484" s="37" t="e">
        <f>VLOOKUP(Table_1[[#This Row],[EAN]],'[1]Planilha1'!$E:$R,13,0)</f>
        <v>#N/A</v>
      </c>
      <c r="CI2484" s="186" t="e">
        <f>Table_1[[#This Row],[FATURAMENTO REALIZADO]]-Table_1[[#This Row],[SPEND LÍQUIDO]]</f>
        <v>#VALUE!</v>
      </c>
    </row>
    <row r="2485" ht="15" hidden="1">
      <c r="A2485" s="7"/>
      <c r="B2485" s="84" t="s">
        <v>2735</v>
      </c>
      <c r="C2485" s="75">
        <v>221523</v>
      </c>
      <c r="D2485" s="75"/>
      <c r="E2485" s="85">
        <v>7896901200013</v>
      </c>
      <c r="F2485" s="86" t="s">
        <v>2938</v>
      </c>
      <c r="G2485" s="75" t="s">
        <v>21</v>
      </c>
      <c r="H2485" s="75">
        <v>250</v>
      </c>
      <c r="I2485" s="87" t="s">
        <v>2737</v>
      </c>
      <c r="J2485" s="75" t="s">
        <v>2738</v>
      </c>
      <c r="K2485" s="88" t="s">
        <v>84</v>
      </c>
      <c r="L2485" s="88">
        <v>6</v>
      </c>
      <c r="M2485" s="88">
        <v>0</v>
      </c>
      <c r="N2485" s="75" t="s">
        <v>85</v>
      </c>
      <c r="O2485" s="75"/>
      <c r="P2485" s="106"/>
      <c r="Q2485" s="90">
        <f>(17/100+7.6/100+1.65/100)*P2485</f>
        <v>0</v>
      </c>
      <c r="R2485" s="104"/>
      <c r="S2485" s="104"/>
      <c r="T2485" s="104"/>
      <c r="U2485" s="104"/>
      <c r="V2485" s="90">
        <f>+P2485-Q2485+R2485+S2485+T2485+U2485</f>
        <v>0</v>
      </c>
      <c r="W2485" s="91">
        <f>(1.02/100)</f>
        <v>1.02E-2</v>
      </c>
      <c r="X2485" s="91">
        <v>4.8E-3</v>
      </c>
      <c r="Y2485" s="91">
        <v>0.17</v>
      </c>
      <c r="Z2485" s="91">
        <v>1.65E-2</v>
      </c>
      <c r="AA2485" s="91">
        <v>7.6E-2</v>
      </c>
      <c r="AB2485" s="91">
        <f>SUM(W2485:AA2485)</f>
        <v>0.2775</v>
      </c>
      <c r="AC2485" s="75">
        <v>12</v>
      </c>
      <c r="AD2485" s="92">
        <f>IF(AL2485="","",+AC2485*AL2485)</f>
      </c>
      <c r="AE2485" s="93">
        <f>IF(AL2485="","",+AL2485*AB2485)</f>
      </c>
      <c r="AF2485" s="92">
        <f>IF(AL2485="","",+AL2485-AE2485)</f>
      </c>
      <c r="AG2485" s="93">
        <f>+V2485</f>
        <v>0</v>
      </c>
      <c r="AH2485" s="92">
        <f>IF(AF2485="","",+AF2485-AG2485)</f>
      </c>
      <c r="AI2485" s="92">
        <f>IF(AH2485="","",+AH2485*AC2485)</f>
      </c>
      <c r="AJ2485" s="93"/>
      <c r="AK2485" s="94">
        <v>0.33</v>
      </c>
      <c r="AL2485" s="93">
        <f>IF(V2485=0,"",V2485/(1-AB2485-AK2485))</f>
      </c>
      <c r="AM2485" s="95">
        <v>0.33</v>
      </c>
      <c r="AN2485" s="93">
        <f>IF(V2485=0,"",V2485/(1-AB2485-AM2485))</f>
      </c>
      <c r="AO2485" s="96">
        <v>1.2</v>
      </c>
      <c r="AP2485" s="93">
        <f>IF(BD!AJ2485="","",BD!AJ2485*BD!AO2485)</f>
      </c>
      <c r="AQ2485" s="91">
        <f>BD!AM2485/BD!AK2485-1</f>
        <v>0</v>
      </c>
      <c r="AR2485" s="91">
        <f>IF(BD!AN2485="","",IF(BD!AJ2485="","",BD!AN2485/BD!AJ2485-1))</f>
      </c>
      <c r="AS2485" s="91">
        <f>IF(BD!AN2485="","",IF(BD!AN2485&lt;BD!AL2485,"ABAIXO DA META","DENTRO DA META"))</f>
      </c>
      <c r="AT2485" s="91" t="str">
        <f>IF(BD!AJ2485="","EM ANÁLISE",IF(BD!AP2485&gt;=BD!AN2485,"GO", "NO GO"))</f>
        <v>EM ANÁLISE</v>
      </c>
      <c r="AU2485" s="97">
        <f>IF(AN2485="","",+BD!$AN2485-AJ2485)</f>
      </c>
      <c r="AV2485" s="98"/>
      <c r="AW2485" s="90">
        <f>BD!P2485*BD!AC2485</f>
        <v>0</v>
      </c>
      <c r="AX2485" s="90">
        <f>BD!V2485*BD!AC2485</f>
        <v>0</v>
      </c>
      <c r="AY2485" s="90">
        <f>IF(BD!AN2485="","",BD!AN2485*BD!AC2485)</f>
      </c>
      <c r="AZ2485" s="75" t="s">
        <v>123</v>
      </c>
      <c r="BA2485" s="75" t="s">
        <v>124</v>
      </c>
      <c r="BB2485" s="75">
        <v>1</v>
      </c>
      <c r="BC2485" s="75" t="s">
        <v>2932</v>
      </c>
      <c r="BD2485" s="104"/>
      <c r="BE2485" s="104"/>
      <c r="BF2485" s="101"/>
      <c r="BG2485" s="101"/>
      <c r="BH2485" s="101"/>
      <c r="BI2485" s="101"/>
      <c r="BJ2485" s="101"/>
      <c r="BK2485" s="101"/>
      <c r="BL2485" s="101"/>
      <c r="BM2485" s="101"/>
      <c r="BN2485" s="101"/>
      <c r="BO2485" s="103"/>
      <c r="BP2485" s="101"/>
      <c r="BQ2485" s="101"/>
      <c r="BR2485" s="101"/>
      <c r="BS2485" s="101"/>
      <c r="BT2485" s="101"/>
      <c r="BU2485" s="101"/>
      <c r="BV2485" s="101"/>
      <c r="BW2485" s="101"/>
      <c r="BX2485" s="101"/>
      <c r="BY2485" s="101"/>
      <c r="BZ2485" s="101"/>
      <c r="CA2485" s="101"/>
      <c r="CB2485" s="101"/>
      <c r="CC2485" s="101"/>
      <c r="CD2485" s="101"/>
      <c r="CE2485" s="101"/>
      <c r="CF2485" s="101"/>
      <c r="CG2485" s="37" t="e">
        <f>VLOOKUP(Table_1[[#This Row],[EAN]],'[1]Planilha1'!$E:$R,13,0)</f>
        <v>#N/A</v>
      </c>
      <c r="CI2485" s="186" t="e">
        <f>Table_1[[#This Row],[FATURAMENTO REALIZADO]]-Table_1[[#This Row],[SPEND LÍQUIDO]]</f>
        <v>#VALUE!</v>
      </c>
    </row>
    <row r="2486" ht="15" hidden="1">
      <c r="A2486" s="7"/>
      <c r="B2486" s="84" t="s">
        <v>2735</v>
      </c>
      <c r="C2486" s="75">
        <v>221524</v>
      </c>
      <c r="D2486" s="75"/>
      <c r="E2486" s="85">
        <v>7896901200402</v>
      </c>
      <c r="F2486" s="86" t="s">
        <v>2939</v>
      </c>
      <c r="G2486" s="75" t="s">
        <v>21</v>
      </c>
      <c r="H2486" s="75">
        <v>250</v>
      </c>
      <c r="I2486" s="87" t="s">
        <v>2737</v>
      </c>
      <c r="J2486" s="75" t="s">
        <v>2738</v>
      </c>
      <c r="K2486" s="88" t="s">
        <v>84</v>
      </c>
      <c r="L2486" s="88">
        <v>30</v>
      </c>
      <c r="M2486" s="88">
        <v>0</v>
      </c>
      <c r="N2486" s="75" t="s">
        <v>85</v>
      </c>
      <c r="O2486" s="75"/>
      <c r="P2486" s="106"/>
      <c r="Q2486" s="90">
        <f>(17/100+7.6/100+1.65/100)*P2486</f>
        <v>0</v>
      </c>
      <c r="R2486" s="104"/>
      <c r="S2486" s="104"/>
      <c r="T2486" s="104"/>
      <c r="U2486" s="104"/>
      <c r="V2486" s="90">
        <f>+P2486-Q2486+R2486+S2486+T2486+U2486</f>
        <v>0</v>
      </c>
      <c r="W2486" s="91">
        <f>(1.02/100)</f>
        <v>1.02E-2</v>
      </c>
      <c r="X2486" s="91">
        <v>4.8E-3</v>
      </c>
      <c r="Y2486" s="91">
        <v>0.17</v>
      </c>
      <c r="Z2486" s="91">
        <v>1.65E-2</v>
      </c>
      <c r="AA2486" s="91">
        <v>7.6E-2</v>
      </c>
      <c r="AB2486" s="91">
        <f>SUM(W2486:AA2486)</f>
        <v>0.2775</v>
      </c>
      <c r="AC2486" s="75">
        <v>12</v>
      </c>
      <c r="AD2486" s="92">
        <f>IF(AL2486="","",+AC2486*AL2486)</f>
      </c>
      <c r="AE2486" s="93">
        <f>IF(AL2486="","",+AL2486*AB2486)</f>
      </c>
      <c r="AF2486" s="92">
        <f>IF(AL2486="","",+AL2486-AE2486)</f>
      </c>
      <c r="AG2486" s="93">
        <f>+V2486</f>
        <v>0</v>
      </c>
      <c r="AH2486" s="92">
        <f>IF(AF2486="","",+AF2486-AG2486)</f>
      </c>
      <c r="AI2486" s="92">
        <f>IF(AH2486="","",+AH2486*AC2486)</f>
      </c>
      <c r="AJ2486" s="93"/>
      <c r="AK2486" s="94">
        <v>0.33</v>
      </c>
      <c r="AL2486" s="93">
        <f>IF(V2486=0,"",V2486/(1-AB2486-AK2486))</f>
      </c>
      <c r="AM2486" s="95">
        <v>0.33</v>
      </c>
      <c r="AN2486" s="93">
        <f>IF(V2486=0,"",V2486/(1-AB2486-AM2486))</f>
      </c>
      <c r="AO2486" s="96">
        <v>1.2</v>
      </c>
      <c r="AP2486" s="93">
        <f>IF(BD!AJ2486="","",BD!AJ2486*BD!AO2486)</f>
      </c>
      <c r="AQ2486" s="91">
        <f>BD!AM2486/BD!AK2486-1</f>
        <v>0</v>
      </c>
      <c r="AR2486" s="91">
        <f>IF(BD!AN2486="","",IF(BD!AJ2486="","",BD!AN2486/BD!AJ2486-1))</f>
      </c>
      <c r="AS2486" s="91">
        <f>IF(BD!AN2486="","",IF(BD!AN2486&lt;BD!AL2486,"ABAIXO DA META","DENTRO DA META"))</f>
      </c>
      <c r="AT2486" s="91" t="str">
        <f>IF(BD!AJ2486="","EM ANÁLISE",IF(BD!AP2486&gt;=BD!AN2486,"GO", "NO GO"))</f>
        <v>EM ANÁLISE</v>
      </c>
      <c r="AU2486" s="97">
        <f>IF(AN2486="","",+BD!$AN2486-AJ2486)</f>
      </c>
      <c r="AV2486" s="98"/>
      <c r="AW2486" s="90">
        <f>BD!P2486*BD!AC2486</f>
        <v>0</v>
      </c>
      <c r="AX2486" s="90">
        <f>BD!V2486*BD!AC2486</f>
        <v>0</v>
      </c>
      <c r="AY2486" s="90">
        <f>IF(BD!AN2486="","",BD!AN2486*BD!AC2486)</f>
      </c>
      <c r="AZ2486" s="75" t="s">
        <v>123</v>
      </c>
      <c r="BA2486" s="75" t="s">
        <v>124</v>
      </c>
      <c r="BB2486" s="75">
        <v>1</v>
      </c>
      <c r="BC2486" s="75" t="s">
        <v>2932</v>
      </c>
      <c r="BD2486" s="104"/>
      <c r="BE2486" s="104"/>
      <c r="BF2486" s="101"/>
      <c r="BG2486" s="101"/>
      <c r="BH2486" s="101"/>
      <c r="BI2486" s="101"/>
      <c r="BJ2486" s="101"/>
      <c r="BK2486" s="101"/>
      <c r="BL2486" s="101"/>
      <c r="BM2486" s="101"/>
      <c r="BN2486" s="101"/>
      <c r="BO2486" s="103"/>
      <c r="BP2486" s="101"/>
      <c r="BQ2486" s="101"/>
      <c r="BR2486" s="101"/>
      <c r="BS2486" s="101"/>
      <c r="BT2486" s="101"/>
      <c r="BU2486" s="101"/>
      <c r="BV2486" s="101"/>
      <c r="BW2486" s="101"/>
      <c r="BX2486" s="101"/>
      <c r="BY2486" s="101"/>
      <c r="BZ2486" s="101"/>
      <c r="CA2486" s="101"/>
      <c r="CB2486" s="101"/>
      <c r="CC2486" s="101"/>
      <c r="CD2486" s="101"/>
      <c r="CE2486" s="101"/>
      <c r="CF2486" s="101"/>
      <c r="CG2486" s="37" t="e">
        <f>VLOOKUP(Table_1[[#This Row],[EAN]],'[1]Planilha1'!$E:$R,13,0)</f>
        <v>#N/A</v>
      </c>
      <c r="CI2486" s="186" t="e">
        <f>Table_1[[#This Row],[FATURAMENTO REALIZADO]]-Table_1[[#This Row],[SPEND LÍQUIDO]]</f>
        <v>#VALUE!</v>
      </c>
    </row>
    <row r="2487" ht="15" hidden="1">
      <c r="A2487" s="7"/>
      <c r="B2487" s="84" t="s">
        <v>2735</v>
      </c>
      <c r="C2487" s="75">
        <v>221525</v>
      </c>
      <c r="D2487" s="75"/>
      <c r="E2487" s="85">
        <v>7896901200082</v>
      </c>
      <c r="F2487" s="86" t="s">
        <v>2940</v>
      </c>
      <c r="G2487" s="75" t="s">
        <v>21</v>
      </c>
      <c r="H2487" s="75">
        <v>250</v>
      </c>
      <c r="I2487" s="87" t="s">
        <v>2737</v>
      </c>
      <c r="J2487" s="75" t="s">
        <v>2738</v>
      </c>
      <c r="K2487" s="88" t="s">
        <v>84</v>
      </c>
      <c r="L2487" s="88">
        <v>6</v>
      </c>
      <c r="M2487" s="88">
        <v>0</v>
      </c>
      <c r="N2487" s="75" t="s">
        <v>85</v>
      </c>
      <c r="O2487" s="75"/>
      <c r="P2487" s="106"/>
      <c r="Q2487" s="90">
        <f>(17/100+7.6/100+1.65/100)*P2487</f>
        <v>0</v>
      </c>
      <c r="R2487" s="104"/>
      <c r="S2487" s="104"/>
      <c r="T2487" s="104"/>
      <c r="U2487" s="104"/>
      <c r="V2487" s="90">
        <f>+P2487-Q2487+R2487+S2487+T2487+U2487</f>
        <v>0</v>
      </c>
      <c r="W2487" s="91">
        <f>(1.02/100)</f>
        <v>1.02E-2</v>
      </c>
      <c r="X2487" s="91">
        <v>4.8E-3</v>
      </c>
      <c r="Y2487" s="91">
        <v>0.17</v>
      </c>
      <c r="Z2487" s="91">
        <v>1.65E-2</v>
      </c>
      <c r="AA2487" s="91">
        <v>7.6E-2</v>
      </c>
      <c r="AB2487" s="91">
        <f>SUM(W2487:AA2487)</f>
        <v>0.2775</v>
      </c>
      <c r="AC2487" s="75">
        <v>12</v>
      </c>
      <c r="AD2487" s="92">
        <f>IF(AL2487="","",+AC2487*AL2487)</f>
      </c>
      <c r="AE2487" s="93">
        <f>IF(AL2487="","",+AL2487*AB2487)</f>
      </c>
      <c r="AF2487" s="92">
        <f>IF(AL2487="","",+AL2487-AE2487)</f>
      </c>
      <c r="AG2487" s="93">
        <f>+V2487</f>
        <v>0</v>
      </c>
      <c r="AH2487" s="92">
        <f>IF(AF2487="","",+AF2487-AG2487)</f>
      </c>
      <c r="AI2487" s="92">
        <f>IF(AH2487="","",+AH2487*AC2487)</f>
      </c>
      <c r="AJ2487" s="93"/>
      <c r="AK2487" s="94">
        <v>0.33</v>
      </c>
      <c r="AL2487" s="93">
        <f>IF(V2487=0,"",V2487/(1-AB2487-AK2487))</f>
      </c>
      <c r="AM2487" s="95">
        <v>0.33</v>
      </c>
      <c r="AN2487" s="93">
        <f>IF(V2487=0,"",V2487/(1-AB2487-AM2487))</f>
      </c>
      <c r="AO2487" s="96">
        <v>1.2</v>
      </c>
      <c r="AP2487" s="93">
        <f>IF(BD!AJ2487="","",BD!AJ2487*BD!AO2487)</f>
      </c>
      <c r="AQ2487" s="91">
        <f>BD!AM2487/BD!AK2487-1</f>
        <v>0</v>
      </c>
      <c r="AR2487" s="91">
        <f>IF(BD!AN2487="","",IF(BD!AJ2487="","",BD!AN2487/BD!AJ2487-1))</f>
      </c>
      <c r="AS2487" s="91">
        <f>IF(BD!AN2487="","",IF(BD!AN2487&lt;BD!AL2487,"ABAIXO DA META","DENTRO DA META"))</f>
      </c>
      <c r="AT2487" s="91" t="str">
        <f>IF(BD!AJ2487="","EM ANÁLISE",IF(BD!AP2487&gt;=BD!AN2487,"GO", "NO GO"))</f>
        <v>EM ANÁLISE</v>
      </c>
      <c r="AU2487" s="97">
        <f>IF(AN2487="","",+BD!$AN2487-AJ2487)</f>
      </c>
      <c r="AV2487" s="98"/>
      <c r="AW2487" s="90">
        <f>BD!P2487*BD!AC2487</f>
        <v>0</v>
      </c>
      <c r="AX2487" s="90">
        <f>BD!V2487*BD!AC2487</f>
        <v>0</v>
      </c>
      <c r="AY2487" s="90">
        <f>IF(BD!AN2487="","",BD!AN2487*BD!AC2487)</f>
      </c>
      <c r="AZ2487" s="75" t="s">
        <v>123</v>
      </c>
      <c r="BA2487" s="75"/>
      <c r="BB2487" s="75"/>
      <c r="BC2487" s="75"/>
      <c r="BD2487" s="104"/>
      <c r="BE2487" s="104"/>
      <c r="BF2487" s="101"/>
      <c r="BG2487" s="101"/>
      <c r="BH2487" s="101"/>
      <c r="BI2487" s="101"/>
      <c r="BJ2487" s="101"/>
      <c r="BK2487" s="101"/>
      <c r="BL2487" s="101"/>
      <c r="BM2487" s="101"/>
      <c r="BN2487" s="101"/>
      <c r="BO2487" s="103"/>
      <c r="BP2487" s="101"/>
      <c r="BQ2487" s="101"/>
      <c r="BR2487" s="101"/>
      <c r="BS2487" s="101"/>
      <c r="BT2487" s="101"/>
      <c r="BU2487" s="101"/>
      <c r="BV2487" s="101"/>
      <c r="BW2487" s="101"/>
      <c r="BX2487" s="101"/>
      <c r="BY2487" s="101"/>
      <c r="BZ2487" s="101"/>
      <c r="CA2487" s="101"/>
      <c r="CB2487" s="101"/>
      <c r="CC2487" s="101"/>
      <c r="CD2487" s="101"/>
      <c r="CE2487" s="101"/>
      <c r="CF2487" s="101"/>
      <c r="CG2487" s="37" t="e">
        <f>VLOOKUP(Table_1[[#This Row],[EAN]],'[1]Planilha1'!$E:$R,13,0)</f>
        <v>#N/A</v>
      </c>
      <c r="CI2487" s="186" t="e">
        <f>Table_1[[#This Row],[FATURAMENTO REALIZADO]]-Table_1[[#This Row],[SPEND LÍQUIDO]]</f>
        <v>#VALUE!</v>
      </c>
    </row>
    <row r="2488" ht="15" hidden="1">
      <c r="A2488" s="7"/>
      <c r="B2488" s="84" t="s">
        <v>2735</v>
      </c>
      <c r="C2488" s="75">
        <v>221526</v>
      </c>
      <c r="D2488" s="75"/>
      <c r="E2488" s="85">
        <v>7896901200099</v>
      </c>
      <c r="F2488" s="86" t="s">
        <v>2941</v>
      </c>
      <c r="G2488" s="75" t="s">
        <v>21</v>
      </c>
      <c r="H2488" s="75">
        <v>250</v>
      </c>
      <c r="I2488" s="87" t="s">
        <v>2737</v>
      </c>
      <c r="J2488" s="75" t="s">
        <v>2738</v>
      </c>
      <c r="K2488" s="88" t="s">
        <v>84</v>
      </c>
      <c r="L2488" s="88">
        <v>15</v>
      </c>
      <c r="M2488" s="88">
        <v>0</v>
      </c>
      <c r="N2488" s="75" t="s">
        <v>85</v>
      </c>
      <c r="O2488" s="75"/>
      <c r="P2488" s="106"/>
      <c r="Q2488" s="90">
        <f>(17/100+7.6/100+1.65/100)*P2488</f>
        <v>0</v>
      </c>
      <c r="R2488" s="104"/>
      <c r="S2488" s="104"/>
      <c r="T2488" s="104"/>
      <c r="U2488" s="104"/>
      <c r="V2488" s="90">
        <f>+P2488-Q2488+R2488+S2488+T2488+U2488</f>
        <v>0</v>
      </c>
      <c r="W2488" s="91">
        <f>(1.02/100)</f>
        <v>1.02E-2</v>
      </c>
      <c r="X2488" s="91">
        <v>4.8E-3</v>
      </c>
      <c r="Y2488" s="91">
        <v>0.17</v>
      </c>
      <c r="Z2488" s="91">
        <v>1.65E-2</v>
      </c>
      <c r="AA2488" s="91">
        <v>7.6E-2</v>
      </c>
      <c r="AB2488" s="91">
        <f>SUM(W2488:AA2488)</f>
        <v>0.2775</v>
      </c>
      <c r="AC2488" s="75">
        <v>12</v>
      </c>
      <c r="AD2488" s="92">
        <f>IF(AL2488="","",+AC2488*AL2488)</f>
      </c>
      <c r="AE2488" s="93">
        <f>IF(AL2488="","",+AL2488*AB2488)</f>
      </c>
      <c r="AF2488" s="92">
        <f>IF(AL2488="","",+AL2488-AE2488)</f>
      </c>
      <c r="AG2488" s="93">
        <f>+V2488</f>
        <v>0</v>
      </c>
      <c r="AH2488" s="92">
        <f>IF(AF2488="","",+AF2488-AG2488)</f>
      </c>
      <c r="AI2488" s="92">
        <f>IF(AH2488="","",+AH2488*AC2488)</f>
      </c>
      <c r="AJ2488" s="93"/>
      <c r="AK2488" s="94">
        <v>0.33</v>
      </c>
      <c r="AL2488" s="93">
        <f>IF(V2488=0,"",V2488/(1-AB2488-AK2488))</f>
      </c>
      <c r="AM2488" s="95">
        <v>0.33</v>
      </c>
      <c r="AN2488" s="93">
        <f>IF(V2488=0,"",V2488/(1-AB2488-AM2488))</f>
      </c>
      <c r="AO2488" s="96">
        <v>1.2</v>
      </c>
      <c r="AP2488" s="93">
        <f>IF(BD!AJ2488="","",BD!AJ2488*BD!AO2488)</f>
      </c>
      <c r="AQ2488" s="91">
        <f>BD!AM2488/BD!AK2488-1</f>
        <v>0</v>
      </c>
      <c r="AR2488" s="91">
        <f>IF(BD!AN2488="","",IF(BD!AJ2488="","",BD!AN2488/BD!AJ2488-1))</f>
      </c>
      <c r="AS2488" s="91">
        <f>IF(BD!AN2488="","",IF(BD!AN2488&lt;BD!AL2488,"ABAIXO DA META","DENTRO DA META"))</f>
      </c>
      <c r="AT2488" s="91" t="str">
        <f>IF(BD!AJ2488="","EM ANÁLISE",IF(BD!AP2488&gt;=BD!AN2488,"GO", "NO GO"))</f>
        <v>EM ANÁLISE</v>
      </c>
      <c r="AU2488" s="97">
        <f>IF(AN2488="","",+BD!$AN2488-AJ2488)</f>
      </c>
      <c r="AV2488" s="98"/>
      <c r="AW2488" s="90">
        <f>BD!P2488*BD!AC2488</f>
        <v>0</v>
      </c>
      <c r="AX2488" s="90">
        <f>BD!V2488*BD!AC2488</f>
        <v>0</v>
      </c>
      <c r="AY2488" s="90">
        <f>IF(BD!AN2488="","",BD!AN2488*BD!AC2488)</f>
      </c>
      <c r="AZ2488" s="75" t="s">
        <v>123</v>
      </c>
      <c r="BA2488" s="75"/>
      <c r="BB2488" s="75"/>
      <c r="BC2488" s="75"/>
      <c r="BD2488" s="104"/>
      <c r="BE2488" s="104"/>
      <c r="BF2488" s="101"/>
      <c r="BG2488" s="101"/>
      <c r="BH2488" s="101"/>
      <c r="BI2488" s="101"/>
      <c r="BJ2488" s="101"/>
      <c r="BK2488" s="101"/>
      <c r="BL2488" s="101"/>
      <c r="BM2488" s="101"/>
      <c r="BN2488" s="101"/>
      <c r="BO2488" s="103"/>
      <c r="BP2488" s="101"/>
      <c r="BQ2488" s="101"/>
      <c r="BR2488" s="101"/>
      <c r="BS2488" s="101"/>
      <c r="BT2488" s="101"/>
      <c r="BU2488" s="101"/>
      <c r="BV2488" s="101"/>
      <c r="BW2488" s="101"/>
      <c r="BX2488" s="101"/>
      <c r="BY2488" s="101"/>
      <c r="BZ2488" s="101"/>
      <c r="CA2488" s="101"/>
      <c r="CB2488" s="101"/>
      <c r="CC2488" s="101"/>
      <c r="CD2488" s="101"/>
      <c r="CE2488" s="101"/>
      <c r="CF2488" s="101"/>
      <c r="CG2488" s="37" t="e">
        <f>VLOOKUP(Table_1[[#This Row],[EAN]],'[1]Planilha1'!$E:$R,13,0)</f>
        <v>#N/A</v>
      </c>
      <c r="CI2488" s="186" t="e">
        <f>Table_1[[#This Row],[FATURAMENTO REALIZADO]]-Table_1[[#This Row],[SPEND LÍQUIDO]]</f>
        <v>#VALUE!</v>
      </c>
    </row>
    <row r="2489" ht="15" hidden="1">
      <c r="A2489" s="7"/>
      <c r="B2489" s="84" t="s">
        <v>2735</v>
      </c>
      <c r="C2489" s="75">
        <v>221527</v>
      </c>
      <c r="D2489" s="75"/>
      <c r="E2489" s="85">
        <v>7896901200419</v>
      </c>
      <c r="F2489" s="86" t="s">
        <v>2942</v>
      </c>
      <c r="G2489" s="75" t="s">
        <v>21</v>
      </c>
      <c r="H2489" s="75">
        <v>250</v>
      </c>
      <c r="I2489" s="87" t="s">
        <v>2737</v>
      </c>
      <c r="J2489" s="75" t="s">
        <v>2738</v>
      </c>
      <c r="K2489" s="88" t="s">
        <v>84</v>
      </c>
      <c r="L2489" s="88">
        <v>30</v>
      </c>
      <c r="M2489" s="88">
        <v>0</v>
      </c>
      <c r="N2489" s="75" t="s">
        <v>85</v>
      </c>
      <c r="O2489" s="75"/>
      <c r="P2489" s="106"/>
      <c r="Q2489" s="90">
        <f>(17/100+7.6/100+1.65/100)*P2489</f>
        <v>0</v>
      </c>
      <c r="R2489" s="104"/>
      <c r="S2489" s="104"/>
      <c r="T2489" s="104"/>
      <c r="U2489" s="104"/>
      <c r="V2489" s="90">
        <f>+P2489-Q2489+R2489+S2489+T2489+U2489</f>
        <v>0</v>
      </c>
      <c r="W2489" s="91">
        <f>(1.02/100)</f>
        <v>1.02E-2</v>
      </c>
      <c r="X2489" s="91">
        <v>4.8E-3</v>
      </c>
      <c r="Y2489" s="91">
        <v>0.17</v>
      </c>
      <c r="Z2489" s="91">
        <v>1.65E-2</v>
      </c>
      <c r="AA2489" s="91">
        <v>7.6E-2</v>
      </c>
      <c r="AB2489" s="91">
        <f>SUM(W2489:AA2489)</f>
        <v>0.2775</v>
      </c>
      <c r="AC2489" s="75">
        <v>12</v>
      </c>
      <c r="AD2489" s="92">
        <f>IF(AL2489="","",+AC2489*AL2489)</f>
      </c>
      <c r="AE2489" s="93">
        <f>IF(AL2489="","",+AL2489*AB2489)</f>
      </c>
      <c r="AF2489" s="92">
        <f>IF(AL2489="","",+AL2489-AE2489)</f>
      </c>
      <c r="AG2489" s="93">
        <f>+V2489</f>
        <v>0</v>
      </c>
      <c r="AH2489" s="92">
        <f>IF(AF2489="","",+AF2489-AG2489)</f>
      </c>
      <c r="AI2489" s="92">
        <f>IF(AH2489="","",+AH2489*AC2489)</f>
      </c>
      <c r="AJ2489" s="93"/>
      <c r="AK2489" s="94">
        <v>0.33</v>
      </c>
      <c r="AL2489" s="93">
        <f>IF(V2489=0,"",V2489/(1-AB2489-AK2489))</f>
      </c>
      <c r="AM2489" s="95">
        <v>0.33</v>
      </c>
      <c r="AN2489" s="93">
        <f>IF(V2489=0,"",V2489/(1-AB2489-AM2489))</f>
      </c>
      <c r="AO2489" s="96">
        <v>1.2</v>
      </c>
      <c r="AP2489" s="93">
        <f>IF(BD!AJ2489="","",BD!AJ2489*BD!AO2489)</f>
      </c>
      <c r="AQ2489" s="91">
        <f>BD!AM2489/BD!AK2489-1</f>
        <v>0</v>
      </c>
      <c r="AR2489" s="91">
        <f>IF(BD!AN2489="","",IF(BD!AJ2489="","",BD!AN2489/BD!AJ2489-1))</f>
      </c>
      <c r="AS2489" s="91">
        <f>IF(BD!AN2489="","",IF(BD!AN2489&lt;BD!AL2489,"ABAIXO DA META","DENTRO DA META"))</f>
      </c>
      <c r="AT2489" s="91" t="str">
        <f>IF(BD!AJ2489="","EM ANÁLISE",IF(BD!AP2489&gt;=BD!AN2489,"GO", "NO GO"))</f>
        <v>EM ANÁLISE</v>
      </c>
      <c r="AU2489" s="97">
        <f>IF(AN2489="","",+BD!$AN2489-AJ2489)</f>
      </c>
      <c r="AV2489" s="98"/>
      <c r="AW2489" s="90">
        <f>BD!P2489*BD!AC2489</f>
        <v>0</v>
      </c>
      <c r="AX2489" s="90">
        <f>BD!V2489*BD!AC2489</f>
        <v>0</v>
      </c>
      <c r="AY2489" s="90">
        <f>IF(BD!AN2489="","",BD!AN2489*BD!AC2489)</f>
      </c>
      <c r="AZ2489" s="75" t="s">
        <v>123</v>
      </c>
      <c r="BA2489" s="75"/>
      <c r="BB2489" s="75"/>
      <c r="BC2489" s="75"/>
      <c r="BD2489" s="104"/>
      <c r="BE2489" s="104"/>
      <c r="BF2489" s="101"/>
      <c r="BG2489" s="101"/>
      <c r="BH2489" s="101"/>
      <c r="BI2489" s="101"/>
      <c r="BJ2489" s="101"/>
      <c r="BK2489" s="101"/>
      <c r="BL2489" s="101"/>
      <c r="BM2489" s="101"/>
      <c r="BN2489" s="101"/>
      <c r="BO2489" s="103"/>
      <c r="BP2489" s="101"/>
      <c r="BQ2489" s="101"/>
      <c r="BR2489" s="101"/>
      <c r="BS2489" s="101"/>
      <c r="BT2489" s="101"/>
      <c r="BU2489" s="101"/>
      <c r="BV2489" s="101"/>
      <c r="BW2489" s="101"/>
      <c r="BX2489" s="101"/>
      <c r="BY2489" s="101"/>
      <c r="BZ2489" s="101"/>
      <c r="CA2489" s="101"/>
      <c r="CB2489" s="101"/>
      <c r="CC2489" s="101"/>
      <c r="CD2489" s="101"/>
      <c r="CE2489" s="101"/>
      <c r="CF2489" s="101"/>
      <c r="CG2489" s="37" t="e">
        <f>VLOOKUP(Table_1[[#This Row],[EAN]],'[1]Planilha1'!$E:$R,13,0)</f>
        <v>#N/A</v>
      </c>
      <c r="CI2489" s="186" t="e">
        <f>Table_1[[#This Row],[FATURAMENTO REALIZADO]]-Table_1[[#This Row],[SPEND LÍQUIDO]]</f>
        <v>#VALUE!</v>
      </c>
    </row>
    <row r="2490" ht="15" hidden="1">
      <c r="A2490" s="7"/>
      <c r="B2490" s="84" t="s">
        <v>2735</v>
      </c>
      <c r="C2490" s="75">
        <v>221528</v>
      </c>
      <c r="D2490" s="75"/>
      <c r="E2490" s="85">
        <v>7896901200297</v>
      </c>
      <c r="F2490" s="86" t="s">
        <v>2943</v>
      </c>
      <c r="G2490" s="75" t="s">
        <v>21</v>
      </c>
      <c r="H2490" s="75">
        <v>250</v>
      </c>
      <c r="I2490" s="87" t="s">
        <v>2737</v>
      </c>
      <c r="J2490" s="75" t="s">
        <v>2743</v>
      </c>
      <c r="K2490" s="88" t="s">
        <v>84</v>
      </c>
      <c r="L2490" s="88">
        <v>30</v>
      </c>
      <c r="M2490" s="88">
        <v>0</v>
      </c>
      <c r="N2490" s="75" t="s">
        <v>85</v>
      </c>
      <c r="O2490" s="75"/>
      <c r="P2490" s="106"/>
      <c r="Q2490" s="90">
        <f>(17/100+7.6/100+1.65/100)*P2490</f>
        <v>0</v>
      </c>
      <c r="R2490" s="104"/>
      <c r="S2490" s="104"/>
      <c r="T2490" s="104"/>
      <c r="U2490" s="104"/>
      <c r="V2490" s="90">
        <f>+P2490-Q2490+R2490+S2490+T2490+U2490</f>
        <v>0</v>
      </c>
      <c r="W2490" s="91">
        <f>(1.02/100)</f>
        <v>1.02E-2</v>
      </c>
      <c r="X2490" s="91">
        <v>4.8E-3</v>
      </c>
      <c r="Y2490" s="91">
        <v>0.17</v>
      </c>
      <c r="Z2490" s="91">
        <v>1.65E-2</v>
      </c>
      <c r="AA2490" s="91">
        <v>7.6E-2</v>
      </c>
      <c r="AB2490" s="91">
        <f>SUM(W2490:AA2490)</f>
        <v>0.2775</v>
      </c>
      <c r="AC2490" s="75">
        <v>12</v>
      </c>
      <c r="AD2490" s="92">
        <f>IF(AL2490="","",+AC2490*AL2490)</f>
      </c>
      <c r="AE2490" s="93">
        <f>IF(AL2490="","",+AL2490*AB2490)</f>
      </c>
      <c r="AF2490" s="92">
        <f>IF(AL2490="","",+AL2490-AE2490)</f>
      </c>
      <c r="AG2490" s="93">
        <f>+V2490</f>
        <v>0</v>
      </c>
      <c r="AH2490" s="92">
        <f>IF(AF2490="","",+AF2490-AG2490)</f>
      </c>
      <c r="AI2490" s="92">
        <f>IF(AH2490="","",+AH2490*AC2490)</f>
      </c>
      <c r="AJ2490" s="93"/>
      <c r="AK2490" s="94">
        <v>0.33</v>
      </c>
      <c r="AL2490" s="93">
        <f>IF(V2490=0,"",V2490/(1-AB2490-AK2490))</f>
      </c>
      <c r="AM2490" s="95">
        <v>0.33</v>
      </c>
      <c r="AN2490" s="93">
        <f>IF(V2490=0,"",V2490/(1-AB2490-AM2490))</f>
      </c>
      <c r="AO2490" s="96">
        <v>1.2</v>
      </c>
      <c r="AP2490" s="93">
        <f>IF(BD!AJ2490="","",BD!AJ2490*BD!AO2490)</f>
      </c>
      <c r="AQ2490" s="91">
        <f>BD!AM2490/BD!AK2490-1</f>
        <v>0</v>
      </c>
      <c r="AR2490" s="91">
        <f>IF(BD!AN2490="","",IF(BD!AJ2490="","",BD!AN2490/BD!AJ2490-1))</f>
      </c>
      <c r="AS2490" s="91">
        <f>IF(BD!AN2490="","",IF(BD!AN2490&lt;BD!AL2490,"ABAIXO DA META","DENTRO DA META"))</f>
      </c>
      <c r="AT2490" s="91" t="str">
        <f>IF(BD!AJ2490="","EM ANÁLISE",IF(BD!AP2490&gt;=BD!AN2490,"GO", "NO GO"))</f>
        <v>EM ANÁLISE</v>
      </c>
      <c r="AU2490" s="97">
        <f>IF(AN2490="","",+BD!$AN2490-AJ2490)</f>
      </c>
      <c r="AV2490" s="98"/>
      <c r="AW2490" s="90">
        <f>BD!P2490*BD!AC2490</f>
        <v>0</v>
      </c>
      <c r="AX2490" s="90">
        <f>BD!V2490*BD!AC2490</f>
        <v>0</v>
      </c>
      <c r="AY2490" s="90">
        <f>IF(BD!AN2490="","",BD!AN2490*BD!AC2490)</f>
      </c>
      <c r="AZ2490" s="75" t="s">
        <v>123</v>
      </c>
      <c r="BA2490" s="75"/>
      <c r="BB2490" s="75"/>
      <c r="BC2490" s="75"/>
      <c r="BD2490" s="104"/>
      <c r="BE2490" s="104"/>
      <c r="BF2490" s="101"/>
      <c r="BG2490" s="101"/>
      <c r="BH2490" s="101"/>
      <c r="BI2490" s="101"/>
      <c r="BJ2490" s="101"/>
      <c r="BK2490" s="101"/>
      <c r="BL2490" s="101"/>
      <c r="BM2490" s="101"/>
      <c r="BN2490" s="101"/>
      <c r="BO2490" s="103"/>
      <c r="BP2490" s="101"/>
      <c r="BQ2490" s="101"/>
      <c r="BR2490" s="101"/>
      <c r="BS2490" s="101"/>
      <c r="BT2490" s="101"/>
      <c r="BU2490" s="101"/>
      <c r="BV2490" s="101"/>
      <c r="BW2490" s="101"/>
      <c r="BX2490" s="101"/>
      <c r="BY2490" s="101"/>
      <c r="BZ2490" s="101"/>
      <c r="CA2490" s="101"/>
      <c r="CB2490" s="101"/>
      <c r="CC2490" s="101"/>
      <c r="CD2490" s="101"/>
      <c r="CE2490" s="101"/>
      <c r="CF2490" s="101"/>
      <c r="CG2490" s="37" t="e">
        <f>VLOOKUP(Table_1[[#This Row],[EAN]],'[1]Planilha1'!$E:$R,13,0)</f>
        <v>#N/A</v>
      </c>
      <c r="CI2490" s="186" t="e">
        <f>Table_1[[#This Row],[FATURAMENTO REALIZADO]]-Table_1[[#This Row],[SPEND LÍQUIDO]]</f>
        <v>#VALUE!</v>
      </c>
    </row>
    <row r="2491" ht="15" hidden="1">
      <c r="A2491" s="7"/>
      <c r="B2491" s="84" t="s">
        <v>2735</v>
      </c>
      <c r="C2491" s="75">
        <v>221529</v>
      </c>
      <c r="D2491" s="75"/>
      <c r="E2491" s="85">
        <v>7896901200075</v>
      </c>
      <c r="F2491" s="86" t="s">
        <v>2944</v>
      </c>
      <c r="G2491" s="75" t="s">
        <v>21</v>
      </c>
      <c r="H2491" s="75">
        <v>250</v>
      </c>
      <c r="I2491" s="87" t="s">
        <v>2737</v>
      </c>
      <c r="J2491" s="75" t="s">
        <v>2743</v>
      </c>
      <c r="K2491" s="88" t="s">
        <v>84</v>
      </c>
      <c r="L2491" s="88">
        <v>6</v>
      </c>
      <c r="M2491" s="88">
        <v>0</v>
      </c>
      <c r="N2491" s="75" t="s">
        <v>85</v>
      </c>
      <c r="O2491" s="75"/>
      <c r="P2491" s="106"/>
      <c r="Q2491" s="90">
        <f>(17/100+7.6/100+1.65/100)*P2491</f>
        <v>0</v>
      </c>
      <c r="R2491" s="104"/>
      <c r="S2491" s="104"/>
      <c r="T2491" s="104"/>
      <c r="U2491" s="104"/>
      <c r="V2491" s="90">
        <f>+P2491-Q2491+R2491+S2491+T2491+U2491</f>
        <v>0</v>
      </c>
      <c r="W2491" s="91">
        <f>(1.02/100)</f>
        <v>1.02E-2</v>
      </c>
      <c r="X2491" s="91">
        <v>4.8E-3</v>
      </c>
      <c r="Y2491" s="91">
        <v>0.17</v>
      </c>
      <c r="Z2491" s="91">
        <v>1.65E-2</v>
      </c>
      <c r="AA2491" s="91">
        <v>7.6E-2</v>
      </c>
      <c r="AB2491" s="91">
        <f>SUM(W2491:AA2491)</f>
        <v>0.2775</v>
      </c>
      <c r="AC2491" s="75">
        <v>12</v>
      </c>
      <c r="AD2491" s="92">
        <f>IF(AL2491="","",+AC2491*AL2491)</f>
      </c>
      <c r="AE2491" s="93">
        <f>IF(AL2491="","",+AL2491*AB2491)</f>
      </c>
      <c r="AF2491" s="92">
        <f>IF(AL2491="","",+AL2491-AE2491)</f>
      </c>
      <c r="AG2491" s="93">
        <f>+V2491</f>
        <v>0</v>
      </c>
      <c r="AH2491" s="92">
        <f>IF(AF2491="","",+AF2491-AG2491)</f>
      </c>
      <c r="AI2491" s="92">
        <f>IF(AH2491="","",+AH2491*AC2491)</f>
      </c>
      <c r="AJ2491" s="93"/>
      <c r="AK2491" s="94">
        <v>0.33</v>
      </c>
      <c r="AL2491" s="93">
        <f>IF(V2491=0,"",V2491/(1-AB2491-AK2491))</f>
      </c>
      <c r="AM2491" s="95">
        <v>0.33</v>
      </c>
      <c r="AN2491" s="93">
        <f>IF(V2491=0,"",V2491/(1-AB2491-AM2491))</f>
      </c>
      <c r="AO2491" s="96">
        <v>1.2</v>
      </c>
      <c r="AP2491" s="93">
        <f>IF(BD!AJ2491="","",BD!AJ2491*BD!AO2491)</f>
      </c>
      <c r="AQ2491" s="91">
        <f>BD!AM2491/BD!AK2491-1</f>
        <v>0</v>
      </c>
      <c r="AR2491" s="91">
        <f>IF(BD!AN2491="","",IF(BD!AJ2491="","",BD!AN2491/BD!AJ2491-1))</f>
      </c>
      <c r="AS2491" s="91">
        <f>IF(BD!AN2491="","",IF(BD!AN2491&lt;BD!AL2491,"ABAIXO DA META","DENTRO DA META"))</f>
      </c>
      <c r="AT2491" s="91" t="str">
        <f>IF(BD!AJ2491="","EM ANÁLISE",IF(BD!AP2491&gt;=BD!AN2491,"GO", "NO GO"))</f>
        <v>EM ANÁLISE</v>
      </c>
      <c r="AU2491" s="97">
        <f>IF(AN2491="","",+BD!$AN2491-AJ2491)</f>
      </c>
      <c r="AV2491" s="98"/>
      <c r="AW2491" s="90">
        <f>BD!P2491*BD!AC2491</f>
        <v>0</v>
      </c>
      <c r="AX2491" s="90">
        <f>BD!V2491*BD!AC2491</f>
        <v>0</v>
      </c>
      <c r="AY2491" s="90">
        <f>IF(BD!AN2491="","",BD!AN2491*BD!AC2491)</f>
      </c>
      <c r="AZ2491" s="75" t="s">
        <v>123</v>
      </c>
      <c r="BA2491" s="75"/>
      <c r="BB2491" s="75"/>
      <c r="BC2491" s="75"/>
      <c r="BD2491" s="104"/>
      <c r="BE2491" s="104"/>
      <c r="BF2491" s="101"/>
      <c r="BG2491" s="101"/>
      <c r="BH2491" s="101"/>
      <c r="BI2491" s="101"/>
      <c r="BJ2491" s="101"/>
      <c r="BK2491" s="101"/>
      <c r="BL2491" s="101"/>
      <c r="BM2491" s="101"/>
      <c r="BN2491" s="101"/>
      <c r="BO2491" s="103"/>
      <c r="BP2491" s="101"/>
      <c r="BQ2491" s="101"/>
      <c r="BR2491" s="101"/>
      <c r="BS2491" s="101"/>
      <c r="BT2491" s="101"/>
      <c r="BU2491" s="101"/>
      <c r="BV2491" s="101"/>
      <c r="BW2491" s="101"/>
      <c r="BX2491" s="101"/>
      <c r="BY2491" s="101"/>
      <c r="BZ2491" s="101"/>
      <c r="CA2491" s="101"/>
      <c r="CB2491" s="101"/>
      <c r="CC2491" s="101"/>
      <c r="CD2491" s="101"/>
      <c r="CE2491" s="101"/>
      <c r="CF2491" s="101"/>
      <c r="CG2491" s="37" t="e">
        <f>VLOOKUP(Table_1[[#This Row],[EAN]],'[1]Planilha1'!$E:$R,13,0)</f>
        <v>#N/A</v>
      </c>
      <c r="CI2491" s="186" t="e">
        <f>Table_1[[#This Row],[FATURAMENTO REALIZADO]]-Table_1[[#This Row],[SPEND LÍQUIDO]]</f>
        <v>#VALUE!</v>
      </c>
    </row>
    <row r="2492" ht="15" hidden="1">
      <c r="A2492" s="7"/>
      <c r="B2492" s="84" t="s">
        <v>2735</v>
      </c>
      <c r="C2492" s="75">
        <v>221530</v>
      </c>
      <c r="D2492" s="75"/>
      <c r="E2492" s="85">
        <v>7896901200433</v>
      </c>
      <c r="F2492" s="86" t="s">
        <v>2945</v>
      </c>
      <c r="G2492" s="75" t="s">
        <v>21</v>
      </c>
      <c r="H2492" s="75">
        <v>250</v>
      </c>
      <c r="I2492" s="87" t="s">
        <v>2737</v>
      </c>
      <c r="J2492" s="75" t="s">
        <v>2738</v>
      </c>
      <c r="K2492" s="88" t="s">
        <v>84</v>
      </c>
      <c r="L2492" s="88">
        <v>6</v>
      </c>
      <c r="M2492" s="88">
        <v>0</v>
      </c>
      <c r="N2492" s="75" t="s">
        <v>85</v>
      </c>
      <c r="O2492" s="75"/>
      <c r="P2492" s="106"/>
      <c r="Q2492" s="90">
        <f>(17/100+7.6/100+1.65/100)*P2492</f>
        <v>0</v>
      </c>
      <c r="R2492" s="104"/>
      <c r="S2492" s="104"/>
      <c r="T2492" s="104"/>
      <c r="U2492" s="104"/>
      <c r="V2492" s="90">
        <f>+P2492-Q2492+R2492+S2492+T2492+U2492</f>
        <v>0</v>
      </c>
      <c r="W2492" s="91">
        <f>(1.02/100)</f>
        <v>1.02E-2</v>
      </c>
      <c r="X2492" s="91">
        <v>4.8E-3</v>
      </c>
      <c r="Y2492" s="91">
        <v>0.17</v>
      </c>
      <c r="Z2492" s="91">
        <v>1.65E-2</v>
      </c>
      <c r="AA2492" s="91">
        <v>7.6E-2</v>
      </c>
      <c r="AB2492" s="91">
        <f>SUM(W2492:AA2492)</f>
        <v>0.2775</v>
      </c>
      <c r="AC2492" s="75">
        <v>12</v>
      </c>
      <c r="AD2492" s="92">
        <f>IF(AL2492="","",+AC2492*AL2492)</f>
      </c>
      <c r="AE2492" s="93">
        <f>IF(AL2492="","",+AL2492*AB2492)</f>
      </c>
      <c r="AF2492" s="92">
        <f>IF(AL2492="","",+AL2492-AE2492)</f>
      </c>
      <c r="AG2492" s="93">
        <f>+V2492</f>
        <v>0</v>
      </c>
      <c r="AH2492" s="92">
        <f>IF(AF2492="","",+AF2492-AG2492)</f>
      </c>
      <c r="AI2492" s="92">
        <f>IF(AH2492="","",+AH2492*AC2492)</f>
      </c>
      <c r="AJ2492" s="93"/>
      <c r="AK2492" s="94">
        <v>0.33</v>
      </c>
      <c r="AL2492" s="93">
        <f>IF(V2492=0,"",V2492/(1-AB2492-AK2492))</f>
      </c>
      <c r="AM2492" s="95">
        <v>0.33</v>
      </c>
      <c r="AN2492" s="93">
        <f>IF(V2492=0,"",V2492/(1-AB2492-AM2492))</f>
      </c>
      <c r="AO2492" s="96">
        <v>1.2</v>
      </c>
      <c r="AP2492" s="93">
        <f>IF(BD!AJ2492="","",BD!AJ2492*BD!AO2492)</f>
      </c>
      <c r="AQ2492" s="91">
        <f>BD!AM2492/BD!AK2492-1</f>
        <v>0</v>
      </c>
      <c r="AR2492" s="91">
        <f>IF(BD!AN2492="","",IF(BD!AJ2492="","",BD!AN2492/BD!AJ2492-1))</f>
      </c>
      <c r="AS2492" s="91">
        <f>IF(BD!AN2492="","",IF(BD!AN2492&lt;BD!AL2492,"ABAIXO DA META","DENTRO DA META"))</f>
      </c>
      <c r="AT2492" s="91" t="str">
        <f>IF(BD!AJ2492="","EM ANÁLISE",IF(BD!AP2492&gt;=BD!AN2492,"GO", "NO GO"))</f>
        <v>EM ANÁLISE</v>
      </c>
      <c r="AU2492" s="97">
        <f>IF(AN2492="","",+BD!$AN2492-AJ2492)</f>
      </c>
      <c r="AV2492" s="98"/>
      <c r="AW2492" s="90">
        <f>BD!P2492*BD!AC2492</f>
        <v>0</v>
      </c>
      <c r="AX2492" s="90">
        <f>BD!V2492*BD!AC2492</f>
        <v>0</v>
      </c>
      <c r="AY2492" s="90">
        <f>IF(BD!AN2492="","",BD!AN2492*BD!AC2492)</f>
      </c>
      <c r="AZ2492" s="75" t="s">
        <v>123</v>
      </c>
      <c r="BA2492" s="75"/>
      <c r="BB2492" s="75"/>
      <c r="BC2492" s="75"/>
      <c r="BD2492" s="104"/>
      <c r="BE2492" s="104"/>
      <c r="BF2492" s="101"/>
      <c r="BG2492" s="101"/>
      <c r="BH2492" s="101"/>
      <c r="BI2492" s="101"/>
      <c r="BJ2492" s="101"/>
      <c r="BK2492" s="101"/>
      <c r="BL2492" s="101"/>
      <c r="BM2492" s="101"/>
      <c r="BN2492" s="101"/>
      <c r="BO2492" s="103"/>
      <c r="BP2492" s="101"/>
      <c r="BQ2492" s="101"/>
      <c r="BR2492" s="101"/>
      <c r="BS2492" s="101"/>
      <c r="BT2492" s="101"/>
      <c r="BU2492" s="101"/>
      <c r="BV2492" s="101"/>
      <c r="BW2492" s="101"/>
      <c r="BX2492" s="101"/>
      <c r="BY2492" s="101"/>
      <c r="BZ2492" s="101"/>
      <c r="CA2492" s="101"/>
      <c r="CB2492" s="101"/>
      <c r="CC2492" s="101"/>
      <c r="CD2492" s="101"/>
      <c r="CE2492" s="101"/>
      <c r="CF2492" s="101"/>
      <c r="CG2492" s="37" t="e">
        <f>VLOOKUP(Table_1[[#This Row],[EAN]],'[1]Planilha1'!$E:$R,13,0)</f>
        <v>#N/A</v>
      </c>
      <c r="CI2492" s="186" t="e">
        <f>Table_1[[#This Row],[FATURAMENTO REALIZADO]]-Table_1[[#This Row],[SPEND LÍQUIDO]]</f>
        <v>#VALUE!</v>
      </c>
    </row>
    <row r="2493" ht="15" hidden="1">
      <c r="A2493" s="7"/>
      <c r="B2493" s="84" t="s">
        <v>2735</v>
      </c>
      <c r="C2493" s="75">
        <v>221531</v>
      </c>
      <c r="D2493" s="75"/>
      <c r="E2493" s="85" t="s">
        <v>2946</v>
      </c>
      <c r="F2493" s="86" t="s">
        <v>2947</v>
      </c>
      <c r="G2493" s="75" t="s">
        <v>21</v>
      </c>
      <c r="H2493" s="75">
        <v>250</v>
      </c>
      <c r="I2493" s="87" t="s">
        <v>2737</v>
      </c>
      <c r="J2493" s="75" t="s">
        <v>2779</v>
      </c>
      <c r="K2493" s="88" t="s">
        <v>84</v>
      </c>
      <c r="L2493" s="88">
        <v>12</v>
      </c>
      <c r="M2493" s="88">
        <v>0</v>
      </c>
      <c r="N2493" s="75" t="s">
        <v>85</v>
      </c>
      <c r="O2493" s="75"/>
      <c r="P2493" s="106"/>
      <c r="Q2493" s="90">
        <f>(17/100+7.6/100+1.65/100)*P2493</f>
        <v>0</v>
      </c>
      <c r="R2493" s="104"/>
      <c r="S2493" s="104"/>
      <c r="T2493" s="104"/>
      <c r="U2493" s="104"/>
      <c r="V2493" s="90">
        <f>+P2493-Q2493+R2493+S2493+T2493+U2493</f>
        <v>0</v>
      </c>
      <c r="W2493" s="91">
        <f>(1.02/100)</f>
        <v>1.02E-2</v>
      </c>
      <c r="X2493" s="91">
        <v>4.8E-3</v>
      </c>
      <c r="Y2493" s="91">
        <v>0.17</v>
      </c>
      <c r="Z2493" s="91">
        <v>1.65E-2</v>
      </c>
      <c r="AA2493" s="91">
        <v>7.6E-2</v>
      </c>
      <c r="AB2493" s="91">
        <f>SUM(W2493:AA2493)</f>
        <v>0.2775</v>
      </c>
      <c r="AC2493" s="75">
        <v>12</v>
      </c>
      <c r="AD2493" s="92">
        <f>IF(AL2493="","",+AC2493*AL2493)</f>
      </c>
      <c r="AE2493" s="93">
        <f>IF(AL2493="","",+AL2493*AB2493)</f>
      </c>
      <c r="AF2493" s="92">
        <f>IF(AL2493="","",+AL2493-AE2493)</f>
      </c>
      <c r="AG2493" s="93">
        <f>+V2493</f>
        <v>0</v>
      </c>
      <c r="AH2493" s="92">
        <f>IF(AF2493="","",+AF2493-AG2493)</f>
      </c>
      <c r="AI2493" s="92">
        <f>IF(AH2493="","",+AH2493*AC2493)</f>
      </c>
      <c r="AJ2493" s="93"/>
      <c r="AK2493" s="94">
        <v>0.33</v>
      </c>
      <c r="AL2493" s="93">
        <f>IF(V2493=0,"",V2493/(1-AB2493-AK2493))</f>
      </c>
      <c r="AM2493" s="95">
        <v>0.33</v>
      </c>
      <c r="AN2493" s="93">
        <f>IF(V2493=0,"",V2493/(1-AB2493-AM2493))</f>
      </c>
      <c r="AO2493" s="96">
        <v>1.2</v>
      </c>
      <c r="AP2493" s="93">
        <f>IF(BD!AJ2493="","",BD!AJ2493*BD!AO2493)</f>
      </c>
      <c r="AQ2493" s="91">
        <f>BD!AM2493/BD!AK2493-1</f>
        <v>0</v>
      </c>
      <c r="AR2493" s="91">
        <f>IF(BD!AN2493="","",IF(BD!AJ2493="","",BD!AN2493/BD!AJ2493-1))</f>
      </c>
      <c r="AS2493" s="91">
        <f>IF(BD!AN2493="","",IF(BD!AN2493&lt;BD!AL2493,"ABAIXO DA META","DENTRO DA META"))</f>
      </c>
      <c r="AT2493" s="91" t="str">
        <f>IF(BD!AJ2493="","EM ANÁLISE",IF(BD!AP2493&gt;=BD!AN2493,"GO", "NO GO"))</f>
        <v>EM ANÁLISE</v>
      </c>
      <c r="AU2493" s="97">
        <f>IF(AN2493="","",+BD!$AN2493-AJ2493)</f>
      </c>
      <c r="AV2493" s="98"/>
      <c r="AW2493" s="90">
        <f>BD!P2493*BD!AC2493</f>
        <v>0</v>
      </c>
      <c r="AX2493" s="90">
        <f>BD!V2493*BD!AC2493</f>
        <v>0</v>
      </c>
      <c r="AY2493" s="90">
        <f>IF(BD!AN2493="","",BD!AN2493*BD!AC2493)</f>
      </c>
      <c r="AZ2493" s="75" t="s">
        <v>123</v>
      </c>
      <c r="BA2493" s="75" t="s">
        <v>124</v>
      </c>
      <c r="BB2493" s="75">
        <v>1</v>
      </c>
      <c r="BC2493" s="75" t="s">
        <v>2932</v>
      </c>
      <c r="BD2493" s="104"/>
      <c r="BE2493" s="104"/>
      <c r="BF2493" s="101"/>
      <c r="BG2493" s="101"/>
      <c r="BH2493" s="101"/>
      <c r="BI2493" s="101"/>
      <c r="BJ2493" s="101"/>
      <c r="BK2493" s="101"/>
      <c r="BL2493" s="101"/>
      <c r="BM2493" s="101"/>
      <c r="BN2493" s="101"/>
      <c r="BO2493" s="103"/>
      <c r="BP2493" s="101"/>
      <c r="BQ2493" s="101"/>
      <c r="BR2493" s="101"/>
      <c r="BS2493" s="101"/>
      <c r="BT2493" s="101"/>
      <c r="BU2493" s="101"/>
      <c r="BV2493" s="101"/>
      <c r="BW2493" s="101"/>
      <c r="BX2493" s="101"/>
      <c r="BY2493" s="101"/>
      <c r="BZ2493" s="101"/>
      <c r="CA2493" s="101"/>
      <c r="CB2493" s="101"/>
      <c r="CC2493" s="101"/>
      <c r="CD2493" s="101"/>
      <c r="CE2493" s="101"/>
      <c r="CF2493" s="101"/>
      <c r="CG2493" s="37" t="e">
        <f>VLOOKUP(Table_1[[#This Row],[EAN]],'[1]Planilha1'!$E:$R,13,0)</f>
        <v>#N/A</v>
      </c>
      <c r="CI2493" s="186" t="e">
        <f>Table_1[[#This Row],[FATURAMENTO REALIZADO]]-Table_1[[#This Row],[SPEND LÍQUIDO]]</f>
        <v>#VALUE!</v>
      </c>
    </row>
    <row r="2494" ht="15" hidden="1">
      <c r="A2494" s="7"/>
      <c r="B2494" s="84" t="s">
        <v>2735</v>
      </c>
      <c r="C2494" s="75">
        <v>221532</v>
      </c>
      <c r="D2494" s="75"/>
      <c r="E2494" s="85" t="s">
        <v>2948</v>
      </c>
      <c r="F2494" s="86" t="s">
        <v>2949</v>
      </c>
      <c r="G2494" s="75" t="s">
        <v>21</v>
      </c>
      <c r="H2494" s="75">
        <v>250</v>
      </c>
      <c r="I2494" s="87" t="s">
        <v>2737</v>
      </c>
      <c r="J2494" s="75" t="s">
        <v>2779</v>
      </c>
      <c r="K2494" s="88" t="s">
        <v>84</v>
      </c>
      <c r="L2494" s="88">
        <v>12</v>
      </c>
      <c r="M2494" s="88">
        <v>0</v>
      </c>
      <c r="N2494" s="75" t="s">
        <v>85</v>
      </c>
      <c r="O2494" s="75"/>
      <c r="P2494" s="106"/>
      <c r="Q2494" s="90">
        <f>(17/100+7.6/100+1.65/100)*P2494</f>
        <v>0</v>
      </c>
      <c r="R2494" s="104"/>
      <c r="S2494" s="104"/>
      <c r="T2494" s="104"/>
      <c r="U2494" s="104"/>
      <c r="V2494" s="90">
        <f>+P2494-Q2494+R2494+S2494+T2494+U2494</f>
        <v>0</v>
      </c>
      <c r="W2494" s="91">
        <f>(1.02/100)</f>
        <v>1.02E-2</v>
      </c>
      <c r="X2494" s="91">
        <v>4.8E-3</v>
      </c>
      <c r="Y2494" s="91">
        <v>0.17</v>
      </c>
      <c r="Z2494" s="91">
        <v>1.65E-2</v>
      </c>
      <c r="AA2494" s="91">
        <v>7.6E-2</v>
      </c>
      <c r="AB2494" s="91">
        <f>SUM(W2494:AA2494)</f>
        <v>0.2775</v>
      </c>
      <c r="AC2494" s="75">
        <v>12</v>
      </c>
      <c r="AD2494" s="92">
        <f>IF(AL2494="","",+AC2494*AL2494)</f>
      </c>
      <c r="AE2494" s="93">
        <f>IF(AL2494="","",+AL2494*AB2494)</f>
      </c>
      <c r="AF2494" s="92">
        <f>IF(AL2494="","",+AL2494-AE2494)</f>
      </c>
      <c r="AG2494" s="93">
        <f>+V2494</f>
        <v>0</v>
      </c>
      <c r="AH2494" s="92">
        <f>IF(AF2494="","",+AF2494-AG2494)</f>
      </c>
      <c r="AI2494" s="92">
        <f>IF(AH2494="","",+AH2494*AC2494)</f>
      </c>
      <c r="AJ2494" s="93"/>
      <c r="AK2494" s="94">
        <v>0.33</v>
      </c>
      <c r="AL2494" s="93">
        <f>IF(V2494=0,"",V2494/(1-AB2494-AK2494))</f>
      </c>
      <c r="AM2494" s="95">
        <v>0.33</v>
      </c>
      <c r="AN2494" s="93">
        <f>IF(V2494=0,"",V2494/(1-AB2494-AM2494))</f>
      </c>
      <c r="AO2494" s="96">
        <v>1.2</v>
      </c>
      <c r="AP2494" s="93">
        <f>IF(BD!AJ2494="","",BD!AJ2494*BD!AO2494)</f>
      </c>
      <c r="AQ2494" s="91">
        <f>BD!AM2494/BD!AK2494-1</f>
        <v>0</v>
      </c>
      <c r="AR2494" s="91">
        <f>IF(BD!AN2494="","",IF(BD!AJ2494="","",BD!AN2494/BD!AJ2494-1))</f>
      </c>
      <c r="AS2494" s="91">
        <f>IF(BD!AN2494="","",IF(BD!AN2494&lt;BD!AL2494,"ABAIXO DA META","DENTRO DA META"))</f>
      </c>
      <c r="AT2494" s="91" t="str">
        <f>IF(BD!AJ2494="","EM ANÁLISE",IF(BD!AP2494&gt;=BD!AN2494,"GO", "NO GO"))</f>
        <v>EM ANÁLISE</v>
      </c>
      <c r="AU2494" s="97">
        <f>IF(AN2494="","",+BD!$AN2494-AJ2494)</f>
      </c>
      <c r="AV2494" s="98"/>
      <c r="AW2494" s="90">
        <f>BD!P2494*BD!AC2494</f>
        <v>0</v>
      </c>
      <c r="AX2494" s="90">
        <f>BD!V2494*BD!AC2494</f>
        <v>0</v>
      </c>
      <c r="AY2494" s="90">
        <f>IF(BD!AN2494="","",BD!AN2494*BD!AC2494)</f>
      </c>
      <c r="AZ2494" s="75" t="s">
        <v>123</v>
      </c>
      <c r="BA2494" s="75" t="s">
        <v>124</v>
      </c>
      <c r="BB2494" s="75">
        <v>1</v>
      </c>
      <c r="BC2494" s="75" t="s">
        <v>2932</v>
      </c>
      <c r="BD2494" s="104"/>
      <c r="BE2494" s="104"/>
      <c r="BF2494" s="101"/>
      <c r="BG2494" s="101"/>
      <c r="BH2494" s="101"/>
      <c r="BI2494" s="101"/>
      <c r="BJ2494" s="101"/>
      <c r="BK2494" s="101"/>
      <c r="BL2494" s="101"/>
      <c r="BM2494" s="101"/>
      <c r="BN2494" s="101"/>
      <c r="BO2494" s="103"/>
      <c r="BP2494" s="101"/>
      <c r="BQ2494" s="101"/>
      <c r="BR2494" s="101"/>
      <c r="BS2494" s="101"/>
      <c r="BT2494" s="101"/>
      <c r="BU2494" s="101"/>
      <c r="BV2494" s="101"/>
      <c r="BW2494" s="101"/>
      <c r="BX2494" s="101"/>
      <c r="BY2494" s="101"/>
      <c r="BZ2494" s="101"/>
      <c r="CA2494" s="101"/>
      <c r="CB2494" s="101"/>
      <c r="CC2494" s="101"/>
      <c r="CD2494" s="101"/>
      <c r="CE2494" s="101"/>
      <c r="CF2494" s="101"/>
      <c r="CG2494" s="37" t="e">
        <f>VLOOKUP(Table_1[[#This Row],[EAN]],'[1]Planilha1'!$E:$R,13,0)</f>
        <v>#N/A</v>
      </c>
      <c r="CI2494" s="186" t="e">
        <f>Table_1[[#This Row],[FATURAMENTO REALIZADO]]-Table_1[[#This Row],[SPEND LÍQUIDO]]</f>
        <v>#VALUE!</v>
      </c>
    </row>
    <row r="2495" ht="15" hidden="1">
      <c r="A2495" s="7"/>
      <c r="B2495" s="84" t="s">
        <v>2735</v>
      </c>
      <c r="C2495" s="75">
        <v>221533</v>
      </c>
      <c r="D2495" s="75"/>
      <c r="E2495" s="85" t="s">
        <v>2950</v>
      </c>
      <c r="F2495" s="86" t="s">
        <v>2951</v>
      </c>
      <c r="G2495" s="75" t="s">
        <v>21</v>
      </c>
      <c r="H2495" s="75">
        <v>250</v>
      </c>
      <c r="I2495" s="87" t="s">
        <v>2737</v>
      </c>
      <c r="J2495" s="75" t="s">
        <v>2779</v>
      </c>
      <c r="K2495" s="88" t="s">
        <v>84</v>
      </c>
      <c r="L2495" s="88">
        <v>12</v>
      </c>
      <c r="M2495" s="88">
        <v>0</v>
      </c>
      <c r="N2495" s="75" t="s">
        <v>85</v>
      </c>
      <c r="O2495" s="75"/>
      <c r="P2495" s="106"/>
      <c r="Q2495" s="90">
        <f>(17/100+7.6/100+1.65/100)*P2495</f>
        <v>0</v>
      </c>
      <c r="R2495" s="104"/>
      <c r="S2495" s="104"/>
      <c r="T2495" s="104"/>
      <c r="U2495" s="104"/>
      <c r="V2495" s="90">
        <f>+P2495-Q2495+R2495+S2495+T2495+U2495</f>
        <v>0</v>
      </c>
      <c r="W2495" s="91">
        <f>(1.02/100)</f>
        <v>1.02E-2</v>
      </c>
      <c r="X2495" s="91">
        <v>4.8E-3</v>
      </c>
      <c r="Y2495" s="91">
        <v>0.17</v>
      </c>
      <c r="Z2495" s="91">
        <v>1.65E-2</v>
      </c>
      <c r="AA2495" s="91">
        <v>7.6E-2</v>
      </c>
      <c r="AB2495" s="91">
        <f>SUM(W2495:AA2495)</f>
        <v>0.2775</v>
      </c>
      <c r="AC2495" s="75">
        <v>12</v>
      </c>
      <c r="AD2495" s="92">
        <f>IF(AL2495="","",+AC2495*AL2495)</f>
      </c>
      <c r="AE2495" s="93">
        <f>IF(AL2495="","",+AL2495*AB2495)</f>
      </c>
      <c r="AF2495" s="92">
        <f>IF(AL2495="","",+AL2495-AE2495)</f>
      </c>
      <c r="AG2495" s="93">
        <f>+V2495</f>
        <v>0</v>
      </c>
      <c r="AH2495" s="92">
        <f>IF(AF2495="","",+AF2495-AG2495)</f>
      </c>
      <c r="AI2495" s="92">
        <f>IF(AH2495="","",+AH2495*AC2495)</f>
      </c>
      <c r="AJ2495" s="93"/>
      <c r="AK2495" s="94">
        <v>0.33</v>
      </c>
      <c r="AL2495" s="93">
        <f>IF(V2495=0,"",V2495/(1-AB2495-AK2495))</f>
      </c>
      <c r="AM2495" s="95">
        <v>0.33</v>
      </c>
      <c r="AN2495" s="93">
        <f>IF(V2495=0,"",V2495/(1-AB2495-AM2495))</f>
      </c>
      <c r="AO2495" s="96">
        <v>1.2</v>
      </c>
      <c r="AP2495" s="93">
        <f>IF(BD!AJ2495="","",BD!AJ2495*BD!AO2495)</f>
      </c>
      <c r="AQ2495" s="91">
        <f>BD!AM2495/BD!AK2495-1</f>
        <v>0</v>
      </c>
      <c r="AR2495" s="91">
        <f>IF(BD!AN2495="","",IF(BD!AJ2495="","",BD!AN2495/BD!AJ2495-1))</f>
      </c>
      <c r="AS2495" s="91">
        <f>IF(BD!AN2495="","",IF(BD!AN2495&lt;BD!AL2495,"ABAIXO DA META","DENTRO DA META"))</f>
      </c>
      <c r="AT2495" s="91" t="str">
        <f>IF(BD!AJ2495="","EM ANÁLISE",IF(BD!AP2495&gt;=BD!AN2495,"GO", "NO GO"))</f>
        <v>EM ANÁLISE</v>
      </c>
      <c r="AU2495" s="97">
        <f>IF(AN2495="","",+BD!$AN2495-AJ2495)</f>
      </c>
      <c r="AV2495" s="98"/>
      <c r="AW2495" s="90">
        <f>BD!P2495*BD!AC2495</f>
        <v>0</v>
      </c>
      <c r="AX2495" s="90">
        <f>BD!V2495*BD!AC2495</f>
        <v>0</v>
      </c>
      <c r="AY2495" s="90">
        <f>IF(BD!AN2495="","",BD!AN2495*BD!AC2495)</f>
      </c>
      <c r="AZ2495" s="75" t="s">
        <v>123</v>
      </c>
      <c r="BA2495" s="75" t="s">
        <v>124</v>
      </c>
      <c r="BB2495" s="75">
        <v>1</v>
      </c>
      <c r="BC2495" s="75" t="s">
        <v>2932</v>
      </c>
      <c r="BD2495" s="104"/>
      <c r="BE2495" s="104"/>
      <c r="BF2495" s="101"/>
      <c r="BG2495" s="101"/>
      <c r="BH2495" s="101"/>
      <c r="BI2495" s="101"/>
      <c r="BJ2495" s="101"/>
      <c r="BK2495" s="101"/>
      <c r="BL2495" s="101"/>
      <c r="BM2495" s="101"/>
      <c r="BN2495" s="101"/>
      <c r="BO2495" s="103"/>
      <c r="BP2495" s="101"/>
      <c r="BQ2495" s="101"/>
      <c r="BR2495" s="101"/>
      <c r="BS2495" s="101"/>
      <c r="BT2495" s="101"/>
      <c r="BU2495" s="101"/>
      <c r="BV2495" s="101"/>
      <c r="BW2495" s="101"/>
      <c r="BX2495" s="101"/>
      <c r="BY2495" s="101"/>
      <c r="BZ2495" s="101"/>
      <c r="CA2495" s="101"/>
      <c r="CB2495" s="101"/>
      <c r="CC2495" s="101"/>
      <c r="CD2495" s="101"/>
      <c r="CE2495" s="101"/>
      <c r="CF2495" s="101"/>
      <c r="CG2495" s="37" t="e">
        <f>VLOOKUP(Table_1[[#This Row],[EAN]],'[1]Planilha1'!$E:$R,13,0)</f>
        <v>#N/A</v>
      </c>
      <c r="CI2495" s="186" t="e">
        <f>Table_1[[#This Row],[FATURAMENTO REALIZADO]]-Table_1[[#This Row],[SPEND LÍQUIDO]]</f>
        <v>#VALUE!</v>
      </c>
    </row>
    <row r="2496" ht="15" hidden="1">
      <c r="A2496" s="7"/>
      <c r="B2496" s="84" t="s">
        <v>2735</v>
      </c>
      <c r="C2496" s="75">
        <v>221534</v>
      </c>
      <c r="D2496" s="75"/>
      <c r="E2496" s="85" t="s">
        <v>2952</v>
      </c>
      <c r="F2496" s="86" t="s">
        <v>2953</v>
      </c>
      <c r="G2496" s="75" t="s">
        <v>21</v>
      </c>
      <c r="H2496" s="75">
        <v>250</v>
      </c>
      <c r="I2496" s="87" t="s">
        <v>2737</v>
      </c>
      <c r="J2496" s="75" t="s">
        <v>2779</v>
      </c>
      <c r="K2496" s="88" t="s">
        <v>84</v>
      </c>
      <c r="L2496" s="88">
        <v>12</v>
      </c>
      <c r="M2496" s="88">
        <v>0</v>
      </c>
      <c r="N2496" s="75" t="s">
        <v>85</v>
      </c>
      <c r="O2496" s="75"/>
      <c r="P2496" s="106"/>
      <c r="Q2496" s="90">
        <f>(17/100+7.6/100+1.65/100)*P2496</f>
        <v>0</v>
      </c>
      <c r="R2496" s="104"/>
      <c r="S2496" s="104"/>
      <c r="T2496" s="104"/>
      <c r="U2496" s="104"/>
      <c r="V2496" s="90">
        <f>+P2496-Q2496+R2496+S2496+T2496+U2496</f>
        <v>0</v>
      </c>
      <c r="W2496" s="91">
        <f>(1.02/100)</f>
        <v>1.02E-2</v>
      </c>
      <c r="X2496" s="91">
        <v>4.8E-3</v>
      </c>
      <c r="Y2496" s="91">
        <v>0.17</v>
      </c>
      <c r="Z2496" s="91">
        <v>1.65E-2</v>
      </c>
      <c r="AA2496" s="91">
        <v>7.6E-2</v>
      </c>
      <c r="AB2496" s="91">
        <f>SUM(W2496:AA2496)</f>
        <v>0.2775</v>
      </c>
      <c r="AC2496" s="75">
        <v>12</v>
      </c>
      <c r="AD2496" s="92">
        <f>IF(AL2496="","",+AC2496*AL2496)</f>
      </c>
      <c r="AE2496" s="93">
        <f>IF(AL2496="","",+AL2496*AB2496)</f>
      </c>
      <c r="AF2496" s="92">
        <f>IF(AL2496="","",+AL2496-AE2496)</f>
      </c>
      <c r="AG2496" s="93">
        <f>+V2496</f>
        <v>0</v>
      </c>
      <c r="AH2496" s="92">
        <f>IF(AF2496="","",+AF2496-AG2496)</f>
      </c>
      <c r="AI2496" s="92">
        <f>IF(AH2496="","",+AH2496*AC2496)</f>
      </c>
      <c r="AJ2496" s="93"/>
      <c r="AK2496" s="94">
        <v>0.33</v>
      </c>
      <c r="AL2496" s="93">
        <f>IF(V2496=0,"",V2496/(1-AB2496-AK2496))</f>
      </c>
      <c r="AM2496" s="95">
        <v>0.33</v>
      </c>
      <c r="AN2496" s="93">
        <f>IF(V2496=0,"",V2496/(1-AB2496-AM2496))</f>
      </c>
      <c r="AO2496" s="96">
        <v>1.2</v>
      </c>
      <c r="AP2496" s="93">
        <f>IF(BD!AJ2496="","",BD!AJ2496*BD!AO2496)</f>
      </c>
      <c r="AQ2496" s="91">
        <f>BD!AM2496/BD!AK2496-1</f>
        <v>0</v>
      </c>
      <c r="AR2496" s="91">
        <f>IF(BD!AN2496="","",IF(BD!AJ2496="","",BD!AN2496/BD!AJ2496-1))</f>
      </c>
      <c r="AS2496" s="91">
        <f>IF(BD!AN2496="","",IF(BD!AN2496&lt;BD!AL2496,"ABAIXO DA META","DENTRO DA META"))</f>
      </c>
      <c r="AT2496" s="91" t="str">
        <f>IF(BD!AJ2496="","EM ANÁLISE",IF(BD!AP2496&gt;=BD!AN2496,"GO", "NO GO"))</f>
        <v>EM ANÁLISE</v>
      </c>
      <c r="AU2496" s="97">
        <f>IF(AN2496="","",+BD!$AN2496-AJ2496)</f>
      </c>
      <c r="AV2496" s="98"/>
      <c r="AW2496" s="90">
        <f>BD!P2496*BD!AC2496</f>
        <v>0</v>
      </c>
      <c r="AX2496" s="90">
        <f>BD!V2496*BD!AC2496</f>
        <v>0</v>
      </c>
      <c r="AY2496" s="90">
        <f>IF(BD!AN2496="","",BD!AN2496*BD!AC2496)</f>
      </c>
      <c r="AZ2496" s="75" t="s">
        <v>123</v>
      </c>
      <c r="BA2496" s="75" t="s">
        <v>124</v>
      </c>
      <c r="BB2496" s="75">
        <v>1</v>
      </c>
      <c r="BC2496" s="75" t="s">
        <v>2932</v>
      </c>
      <c r="BD2496" s="104"/>
      <c r="BE2496" s="104"/>
      <c r="BF2496" s="101"/>
      <c r="BG2496" s="101"/>
      <c r="BH2496" s="101"/>
      <c r="BI2496" s="101"/>
      <c r="BJ2496" s="101"/>
      <c r="BK2496" s="101"/>
      <c r="BL2496" s="101"/>
      <c r="BM2496" s="101"/>
      <c r="BN2496" s="101"/>
      <c r="BO2496" s="103"/>
      <c r="BP2496" s="101"/>
      <c r="BQ2496" s="101"/>
      <c r="BR2496" s="101"/>
      <c r="BS2496" s="101"/>
      <c r="BT2496" s="101"/>
      <c r="BU2496" s="101"/>
      <c r="BV2496" s="101"/>
      <c r="BW2496" s="101"/>
      <c r="BX2496" s="101"/>
      <c r="BY2496" s="101"/>
      <c r="BZ2496" s="101"/>
      <c r="CA2496" s="101"/>
      <c r="CB2496" s="101"/>
      <c r="CC2496" s="101"/>
      <c r="CD2496" s="101"/>
      <c r="CE2496" s="101"/>
      <c r="CF2496" s="101"/>
      <c r="CG2496" s="37" t="e">
        <f>VLOOKUP(Table_1[[#This Row],[EAN]],'[1]Planilha1'!$E:$R,13,0)</f>
        <v>#N/A</v>
      </c>
      <c r="CI2496" s="186" t="e">
        <f>Table_1[[#This Row],[FATURAMENTO REALIZADO]]-Table_1[[#This Row],[SPEND LÍQUIDO]]</f>
        <v>#VALUE!</v>
      </c>
    </row>
    <row r="2497" ht="15" hidden="1">
      <c r="A2497" s="7"/>
      <c r="B2497" s="84" t="s">
        <v>2735</v>
      </c>
      <c r="C2497" s="75">
        <v>221535</v>
      </c>
      <c r="D2497" s="75"/>
      <c r="E2497" s="85" t="s">
        <v>2954</v>
      </c>
      <c r="F2497" s="86" t="s">
        <v>2955</v>
      </c>
      <c r="G2497" s="75" t="s">
        <v>21</v>
      </c>
      <c r="H2497" s="75">
        <v>250</v>
      </c>
      <c r="I2497" s="87" t="s">
        <v>2737</v>
      </c>
      <c r="J2497" s="75" t="s">
        <v>2779</v>
      </c>
      <c r="K2497" s="88" t="s">
        <v>84</v>
      </c>
      <c r="L2497" s="88">
        <v>12</v>
      </c>
      <c r="M2497" s="88">
        <v>0</v>
      </c>
      <c r="N2497" s="75" t="s">
        <v>85</v>
      </c>
      <c r="O2497" s="75"/>
      <c r="P2497" s="106"/>
      <c r="Q2497" s="90">
        <f>(17/100+7.6/100+1.65/100)*P2497</f>
        <v>0</v>
      </c>
      <c r="R2497" s="104"/>
      <c r="S2497" s="104"/>
      <c r="T2497" s="104"/>
      <c r="U2497" s="104"/>
      <c r="V2497" s="90">
        <f>+P2497-Q2497+R2497+S2497+T2497+U2497</f>
        <v>0</v>
      </c>
      <c r="W2497" s="91">
        <f>(1.02/100)</f>
        <v>1.02E-2</v>
      </c>
      <c r="X2497" s="91">
        <v>4.8E-3</v>
      </c>
      <c r="Y2497" s="91">
        <v>0.17</v>
      </c>
      <c r="Z2497" s="91">
        <v>1.65E-2</v>
      </c>
      <c r="AA2497" s="91">
        <v>7.6E-2</v>
      </c>
      <c r="AB2497" s="91">
        <f>SUM(W2497:AA2497)</f>
        <v>0.2775</v>
      </c>
      <c r="AC2497" s="75">
        <v>12</v>
      </c>
      <c r="AD2497" s="92">
        <f>IF(AL2497="","",+AC2497*AL2497)</f>
      </c>
      <c r="AE2497" s="93">
        <f>IF(AL2497="","",+AL2497*AB2497)</f>
      </c>
      <c r="AF2497" s="92">
        <f>IF(AL2497="","",+AL2497-AE2497)</f>
      </c>
      <c r="AG2497" s="93">
        <f>+V2497</f>
        <v>0</v>
      </c>
      <c r="AH2497" s="92">
        <f>IF(AF2497="","",+AF2497-AG2497)</f>
      </c>
      <c r="AI2497" s="92">
        <f>IF(AH2497="","",+AH2497*AC2497)</f>
      </c>
      <c r="AJ2497" s="93"/>
      <c r="AK2497" s="94">
        <v>0.33</v>
      </c>
      <c r="AL2497" s="93">
        <f>IF(V2497=0,"",V2497/(1-AB2497-AK2497))</f>
      </c>
      <c r="AM2497" s="95">
        <v>0.33</v>
      </c>
      <c r="AN2497" s="93">
        <f>IF(V2497=0,"",V2497/(1-AB2497-AM2497))</f>
      </c>
      <c r="AO2497" s="96">
        <v>1.2</v>
      </c>
      <c r="AP2497" s="93">
        <f>IF(BD!AJ2497="","",BD!AJ2497*BD!AO2497)</f>
      </c>
      <c r="AQ2497" s="91">
        <f>BD!AM2497/BD!AK2497-1</f>
        <v>0</v>
      </c>
      <c r="AR2497" s="91">
        <f>IF(BD!AN2497="","",IF(BD!AJ2497="","",BD!AN2497/BD!AJ2497-1))</f>
      </c>
      <c r="AS2497" s="91">
        <f>IF(BD!AN2497="","",IF(BD!AN2497&lt;BD!AL2497,"ABAIXO DA META","DENTRO DA META"))</f>
      </c>
      <c r="AT2497" s="91" t="str">
        <f>IF(BD!AJ2497="","EM ANÁLISE",IF(BD!AP2497&gt;=BD!AN2497,"GO", "NO GO"))</f>
        <v>EM ANÁLISE</v>
      </c>
      <c r="AU2497" s="97">
        <f>IF(AN2497="","",+BD!$AN2497-AJ2497)</f>
      </c>
      <c r="AV2497" s="98"/>
      <c r="AW2497" s="90">
        <f>BD!P2497*BD!AC2497</f>
        <v>0</v>
      </c>
      <c r="AX2497" s="90">
        <f>BD!V2497*BD!AC2497</f>
        <v>0</v>
      </c>
      <c r="AY2497" s="90">
        <f>IF(BD!AN2497="","",BD!AN2497*BD!AC2497)</f>
      </c>
      <c r="AZ2497" s="75" t="s">
        <v>123</v>
      </c>
      <c r="BA2497" s="75" t="s">
        <v>124</v>
      </c>
      <c r="BB2497" s="75">
        <v>1</v>
      </c>
      <c r="BC2497" s="75" t="s">
        <v>2932</v>
      </c>
      <c r="BD2497" s="104"/>
      <c r="BE2497" s="104"/>
      <c r="BF2497" s="101"/>
      <c r="BG2497" s="101"/>
      <c r="BH2497" s="101"/>
      <c r="BI2497" s="101"/>
      <c r="BJ2497" s="101"/>
      <c r="BK2497" s="101"/>
      <c r="BL2497" s="101"/>
      <c r="BM2497" s="101"/>
      <c r="BN2497" s="101"/>
      <c r="BO2497" s="103"/>
      <c r="BP2497" s="101"/>
      <c r="BQ2497" s="101"/>
      <c r="BR2497" s="101"/>
      <c r="BS2497" s="101"/>
      <c r="BT2497" s="101"/>
      <c r="BU2497" s="101"/>
      <c r="BV2497" s="101"/>
      <c r="BW2497" s="101"/>
      <c r="BX2497" s="101"/>
      <c r="BY2497" s="101"/>
      <c r="BZ2497" s="101"/>
      <c r="CA2497" s="101"/>
      <c r="CB2497" s="101"/>
      <c r="CC2497" s="101"/>
      <c r="CD2497" s="101"/>
      <c r="CE2497" s="101"/>
      <c r="CF2497" s="101"/>
      <c r="CG2497" s="37" t="e">
        <f>VLOOKUP(Table_1[[#This Row],[EAN]],'[1]Planilha1'!$E:$R,13,0)</f>
        <v>#N/A</v>
      </c>
      <c r="CI2497" s="186" t="e">
        <f>Table_1[[#This Row],[FATURAMENTO REALIZADO]]-Table_1[[#This Row],[SPEND LÍQUIDO]]</f>
        <v>#VALUE!</v>
      </c>
    </row>
    <row r="2498" ht="15" hidden="1">
      <c r="A2498" s="7"/>
      <c r="B2498" s="84" t="s">
        <v>2735</v>
      </c>
      <c r="C2498" s="75">
        <v>221536</v>
      </c>
      <c r="D2498" s="75"/>
      <c r="E2498" s="85" t="s">
        <v>2956</v>
      </c>
      <c r="F2498" s="86" t="s">
        <v>2957</v>
      </c>
      <c r="G2498" s="75" t="s">
        <v>21</v>
      </c>
      <c r="H2498" s="75">
        <v>250</v>
      </c>
      <c r="I2498" s="87" t="s">
        <v>2737</v>
      </c>
      <c r="J2498" s="75" t="s">
        <v>2738</v>
      </c>
      <c r="K2498" s="88" t="s">
        <v>84</v>
      </c>
      <c r="L2498" s="88">
        <v>12</v>
      </c>
      <c r="M2498" s="88">
        <v>0</v>
      </c>
      <c r="N2498" s="75" t="s">
        <v>85</v>
      </c>
      <c r="O2498" s="75"/>
      <c r="P2498" s="106"/>
      <c r="Q2498" s="90">
        <f>(17/100+7.6/100+1.65/100)*P2498</f>
        <v>0</v>
      </c>
      <c r="R2498" s="104"/>
      <c r="S2498" s="104"/>
      <c r="T2498" s="104"/>
      <c r="U2498" s="104"/>
      <c r="V2498" s="90">
        <f>+P2498-Q2498+R2498+S2498+T2498+U2498</f>
        <v>0</v>
      </c>
      <c r="W2498" s="91">
        <f>(1.02/100)</f>
        <v>1.02E-2</v>
      </c>
      <c r="X2498" s="91">
        <v>4.8E-3</v>
      </c>
      <c r="Y2498" s="91">
        <v>0.17</v>
      </c>
      <c r="Z2498" s="91">
        <v>1.65E-2</v>
      </c>
      <c r="AA2498" s="91">
        <v>7.6E-2</v>
      </c>
      <c r="AB2498" s="91">
        <f>SUM(W2498:AA2498)</f>
        <v>0.2775</v>
      </c>
      <c r="AC2498" s="75">
        <v>12</v>
      </c>
      <c r="AD2498" s="92">
        <f>IF(AL2498="","",+AC2498*AL2498)</f>
      </c>
      <c r="AE2498" s="93">
        <f>IF(AL2498="","",+AL2498*AB2498)</f>
      </c>
      <c r="AF2498" s="92">
        <f>IF(AL2498="","",+AL2498-AE2498)</f>
      </c>
      <c r="AG2498" s="93">
        <f>+V2498</f>
        <v>0</v>
      </c>
      <c r="AH2498" s="92">
        <f>IF(AF2498="","",+AF2498-AG2498)</f>
      </c>
      <c r="AI2498" s="92">
        <f>IF(AH2498="","",+AH2498*AC2498)</f>
      </c>
      <c r="AJ2498" s="93"/>
      <c r="AK2498" s="94">
        <v>0.33</v>
      </c>
      <c r="AL2498" s="93">
        <f>IF(V2498=0,"",V2498/(1-AB2498-AK2498))</f>
      </c>
      <c r="AM2498" s="95">
        <v>0.33</v>
      </c>
      <c r="AN2498" s="93">
        <f>IF(V2498=0,"",V2498/(1-AB2498-AM2498))</f>
      </c>
      <c r="AO2498" s="96">
        <v>1.2</v>
      </c>
      <c r="AP2498" s="93">
        <f>IF(BD!AJ2498="","",BD!AJ2498*BD!AO2498)</f>
      </c>
      <c r="AQ2498" s="91">
        <f>BD!AM2498/BD!AK2498-1</f>
        <v>0</v>
      </c>
      <c r="AR2498" s="91">
        <f>IF(BD!AN2498="","",IF(BD!AJ2498="","",BD!AN2498/BD!AJ2498-1))</f>
      </c>
      <c r="AS2498" s="91">
        <f>IF(BD!AN2498="","",IF(BD!AN2498&lt;BD!AL2498,"ABAIXO DA META","DENTRO DA META"))</f>
      </c>
      <c r="AT2498" s="91" t="str">
        <f>IF(BD!AJ2498="","EM ANÁLISE",IF(BD!AP2498&gt;=BD!AN2498,"GO", "NO GO"))</f>
        <v>EM ANÁLISE</v>
      </c>
      <c r="AU2498" s="97">
        <f>IF(AN2498="","",+BD!$AN2498-AJ2498)</f>
      </c>
      <c r="AV2498" s="98"/>
      <c r="AW2498" s="90">
        <f>BD!P2498*BD!AC2498</f>
        <v>0</v>
      </c>
      <c r="AX2498" s="90">
        <f>BD!V2498*BD!AC2498</f>
        <v>0</v>
      </c>
      <c r="AY2498" s="90">
        <f>IF(BD!AN2498="","",BD!AN2498*BD!AC2498)</f>
      </c>
      <c r="AZ2498" s="75" t="s">
        <v>123</v>
      </c>
      <c r="BA2498" s="75" t="s">
        <v>124</v>
      </c>
      <c r="BB2498" s="75">
        <v>1</v>
      </c>
      <c r="BC2498" s="75" t="s">
        <v>2932</v>
      </c>
      <c r="BD2498" s="104"/>
      <c r="BE2498" s="104"/>
      <c r="BF2498" s="101"/>
      <c r="BG2498" s="101"/>
      <c r="BH2498" s="101"/>
      <c r="BI2498" s="101"/>
      <c r="BJ2498" s="101"/>
      <c r="BK2498" s="101"/>
      <c r="BL2498" s="101"/>
      <c r="BM2498" s="101"/>
      <c r="BN2498" s="101"/>
      <c r="BO2498" s="103"/>
      <c r="BP2498" s="101"/>
      <c r="BQ2498" s="101"/>
      <c r="BR2498" s="101"/>
      <c r="BS2498" s="101"/>
      <c r="BT2498" s="101"/>
      <c r="BU2498" s="101"/>
      <c r="BV2498" s="101"/>
      <c r="BW2498" s="101"/>
      <c r="BX2498" s="101"/>
      <c r="BY2498" s="101"/>
      <c r="BZ2498" s="101"/>
      <c r="CA2498" s="101"/>
      <c r="CB2498" s="101"/>
      <c r="CC2498" s="101"/>
      <c r="CD2498" s="101"/>
      <c r="CE2498" s="101"/>
      <c r="CF2498" s="101"/>
      <c r="CG2498" s="37" t="e">
        <f>VLOOKUP(Table_1[[#This Row],[EAN]],'[1]Planilha1'!$E:$R,13,0)</f>
        <v>#N/A</v>
      </c>
      <c r="CI2498" s="186" t="e">
        <f>Table_1[[#This Row],[FATURAMENTO REALIZADO]]-Table_1[[#This Row],[SPEND LÍQUIDO]]</f>
        <v>#VALUE!</v>
      </c>
    </row>
    <row r="2499" ht="15" hidden="1">
      <c r="A2499" s="7"/>
      <c r="B2499" s="84" t="s">
        <v>2735</v>
      </c>
      <c r="C2499" s="75">
        <v>221537</v>
      </c>
      <c r="D2499" s="75"/>
      <c r="E2499" s="85" t="s">
        <v>2958</v>
      </c>
      <c r="F2499" s="86" t="s">
        <v>2959</v>
      </c>
      <c r="G2499" s="75" t="s">
        <v>21</v>
      </c>
      <c r="H2499" s="75">
        <v>250</v>
      </c>
      <c r="I2499" s="87" t="s">
        <v>2737</v>
      </c>
      <c r="J2499" s="75" t="s">
        <v>2738</v>
      </c>
      <c r="K2499" s="88" t="s">
        <v>84</v>
      </c>
      <c r="L2499" s="88">
        <v>12</v>
      </c>
      <c r="M2499" s="88">
        <v>0</v>
      </c>
      <c r="N2499" s="75" t="s">
        <v>85</v>
      </c>
      <c r="O2499" s="75"/>
      <c r="P2499" s="106"/>
      <c r="Q2499" s="90">
        <f>(17/100+7.6/100+1.65/100)*P2499</f>
        <v>0</v>
      </c>
      <c r="R2499" s="104"/>
      <c r="S2499" s="104"/>
      <c r="T2499" s="104"/>
      <c r="U2499" s="104"/>
      <c r="V2499" s="90">
        <f>+P2499-Q2499+R2499+S2499+T2499+U2499</f>
        <v>0</v>
      </c>
      <c r="W2499" s="91">
        <f>(1.02/100)</f>
        <v>1.02E-2</v>
      </c>
      <c r="X2499" s="91">
        <v>4.8E-3</v>
      </c>
      <c r="Y2499" s="91">
        <v>0.17</v>
      </c>
      <c r="Z2499" s="91">
        <v>1.65E-2</v>
      </c>
      <c r="AA2499" s="91">
        <v>7.6E-2</v>
      </c>
      <c r="AB2499" s="91">
        <f>SUM(W2499:AA2499)</f>
        <v>0.2775</v>
      </c>
      <c r="AC2499" s="75">
        <v>12</v>
      </c>
      <c r="AD2499" s="92">
        <f>IF(AL2499="","",+AC2499*AL2499)</f>
      </c>
      <c r="AE2499" s="93">
        <f>IF(AL2499="","",+AL2499*AB2499)</f>
      </c>
      <c r="AF2499" s="92">
        <f>IF(AL2499="","",+AL2499-AE2499)</f>
      </c>
      <c r="AG2499" s="93">
        <f>+V2499</f>
        <v>0</v>
      </c>
      <c r="AH2499" s="92">
        <f>IF(AF2499="","",+AF2499-AG2499)</f>
      </c>
      <c r="AI2499" s="92">
        <f>IF(AH2499="","",+AH2499*AC2499)</f>
      </c>
      <c r="AJ2499" s="93"/>
      <c r="AK2499" s="94">
        <v>0.33</v>
      </c>
      <c r="AL2499" s="93">
        <f>IF(V2499=0,"",V2499/(1-AB2499-AK2499))</f>
      </c>
      <c r="AM2499" s="95">
        <v>0.33</v>
      </c>
      <c r="AN2499" s="93">
        <f>IF(V2499=0,"",V2499/(1-AB2499-AM2499))</f>
      </c>
      <c r="AO2499" s="96">
        <v>1.2</v>
      </c>
      <c r="AP2499" s="93">
        <f>IF(BD!AJ2499="","",BD!AJ2499*BD!AO2499)</f>
      </c>
      <c r="AQ2499" s="91">
        <f>BD!AM2499/BD!AK2499-1</f>
        <v>0</v>
      </c>
      <c r="AR2499" s="91">
        <f>IF(BD!AN2499="","",IF(BD!AJ2499="","",BD!AN2499/BD!AJ2499-1))</f>
      </c>
      <c r="AS2499" s="91">
        <f>IF(BD!AN2499="","",IF(BD!AN2499&lt;BD!AL2499,"ABAIXO DA META","DENTRO DA META"))</f>
      </c>
      <c r="AT2499" s="91" t="str">
        <f>IF(BD!AJ2499="","EM ANÁLISE",IF(BD!AP2499&gt;=BD!AN2499,"GO", "NO GO"))</f>
        <v>EM ANÁLISE</v>
      </c>
      <c r="AU2499" s="97">
        <f>IF(AN2499="","",+BD!$AN2499-AJ2499)</f>
      </c>
      <c r="AV2499" s="98"/>
      <c r="AW2499" s="90">
        <f>BD!P2499*BD!AC2499</f>
        <v>0</v>
      </c>
      <c r="AX2499" s="90">
        <f>BD!V2499*BD!AC2499</f>
        <v>0</v>
      </c>
      <c r="AY2499" s="90">
        <f>IF(BD!AN2499="","",BD!AN2499*BD!AC2499)</f>
      </c>
      <c r="AZ2499" s="75" t="s">
        <v>123</v>
      </c>
      <c r="BA2499" s="75" t="s">
        <v>124</v>
      </c>
      <c r="BB2499" s="75">
        <v>1</v>
      </c>
      <c r="BC2499" s="75" t="s">
        <v>2932</v>
      </c>
      <c r="BD2499" s="104"/>
      <c r="BE2499" s="104"/>
      <c r="BF2499" s="101"/>
      <c r="BG2499" s="101"/>
      <c r="BH2499" s="101"/>
      <c r="BI2499" s="101"/>
      <c r="BJ2499" s="101"/>
      <c r="BK2499" s="101"/>
      <c r="BL2499" s="101"/>
      <c r="BM2499" s="101"/>
      <c r="BN2499" s="101"/>
      <c r="BO2499" s="103"/>
      <c r="BP2499" s="101"/>
      <c r="BQ2499" s="101"/>
      <c r="BR2499" s="101"/>
      <c r="BS2499" s="101"/>
      <c r="BT2499" s="101"/>
      <c r="BU2499" s="101"/>
      <c r="BV2499" s="101"/>
      <c r="BW2499" s="101"/>
      <c r="BX2499" s="101"/>
      <c r="BY2499" s="101"/>
      <c r="BZ2499" s="101"/>
      <c r="CA2499" s="101"/>
      <c r="CB2499" s="101"/>
      <c r="CC2499" s="101"/>
      <c r="CD2499" s="101"/>
      <c r="CE2499" s="101"/>
      <c r="CF2499" s="101"/>
      <c r="CG2499" s="37" t="e">
        <f>VLOOKUP(Table_1[[#This Row],[EAN]],'[1]Planilha1'!$E:$R,13,0)</f>
        <v>#N/A</v>
      </c>
      <c r="CI2499" s="186" t="e">
        <f>Table_1[[#This Row],[FATURAMENTO REALIZADO]]-Table_1[[#This Row],[SPEND LÍQUIDO]]</f>
        <v>#VALUE!</v>
      </c>
    </row>
    <row r="2500" ht="15" hidden="1">
      <c r="A2500" s="7"/>
      <c r="B2500" s="84" t="s">
        <v>2735</v>
      </c>
      <c r="C2500" s="75">
        <v>221538</v>
      </c>
      <c r="D2500" s="75"/>
      <c r="E2500" s="85" t="s">
        <v>2960</v>
      </c>
      <c r="F2500" s="86" t="s">
        <v>2961</v>
      </c>
      <c r="G2500" s="75" t="s">
        <v>21</v>
      </c>
      <c r="H2500" s="75">
        <v>250</v>
      </c>
      <c r="I2500" s="87" t="s">
        <v>2737</v>
      </c>
      <c r="J2500" s="75" t="s">
        <v>2738</v>
      </c>
      <c r="K2500" s="88" t="s">
        <v>84</v>
      </c>
      <c r="L2500" s="88">
        <v>6</v>
      </c>
      <c r="M2500" s="88">
        <v>0</v>
      </c>
      <c r="N2500" s="75" t="s">
        <v>85</v>
      </c>
      <c r="O2500" s="75"/>
      <c r="P2500" s="106"/>
      <c r="Q2500" s="90">
        <f>(17/100+7.6/100+1.65/100)*P2500</f>
        <v>0</v>
      </c>
      <c r="R2500" s="104"/>
      <c r="S2500" s="104"/>
      <c r="T2500" s="104"/>
      <c r="U2500" s="104"/>
      <c r="V2500" s="90">
        <f>+P2500-Q2500+R2500+S2500+T2500+U2500</f>
        <v>0</v>
      </c>
      <c r="W2500" s="91">
        <f>(1.02/100)</f>
        <v>1.02E-2</v>
      </c>
      <c r="X2500" s="91">
        <v>4.8E-3</v>
      </c>
      <c r="Y2500" s="91">
        <v>0.17</v>
      </c>
      <c r="Z2500" s="91">
        <v>1.65E-2</v>
      </c>
      <c r="AA2500" s="91">
        <v>7.6E-2</v>
      </c>
      <c r="AB2500" s="91">
        <f>SUM(W2500:AA2500)</f>
        <v>0.2775</v>
      </c>
      <c r="AC2500" s="75">
        <v>12</v>
      </c>
      <c r="AD2500" s="92">
        <f>IF(AL2500="","",+AC2500*AL2500)</f>
      </c>
      <c r="AE2500" s="93">
        <f>IF(AL2500="","",+AL2500*AB2500)</f>
      </c>
      <c r="AF2500" s="92">
        <f>IF(AL2500="","",+AL2500-AE2500)</f>
      </c>
      <c r="AG2500" s="93">
        <f>+V2500</f>
        <v>0</v>
      </c>
      <c r="AH2500" s="92">
        <f>IF(AF2500="","",+AF2500-AG2500)</f>
      </c>
      <c r="AI2500" s="92">
        <f>IF(AH2500="","",+AH2500*AC2500)</f>
      </c>
      <c r="AJ2500" s="93"/>
      <c r="AK2500" s="94">
        <v>0.33</v>
      </c>
      <c r="AL2500" s="93">
        <f>IF(V2500=0,"",V2500/(1-AB2500-AK2500))</f>
      </c>
      <c r="AM2500" s="95">
        <v>0.33</v>
      </c>
      <c r="AN2500" s="93">
        <f>IF(V2500=0,"",V2500/(1-AB2500-AM2500))</f>
      </c>
      <c r="AO2500" s="96">
        <v>1.2</v>
      </c>
      <c r="AP2500" s="93">
        <f>IF(BD!AJ2500="","",BD!AJ2500*BD!AO2500)</f>
      </c>
      <c r="AQ2500" s="91">
        <f>BD!AM2500/BD!AK2500-1</f>
        <v>0</v>
      </c>
      <c r="AR2500" s="91">
        <f>IF(BD!AN2500="","",IF(BD!AJ2500="","",BD!AN2500/BD!AJ2500-1))</f>
      </c>
      <c r="AS2500" s="91">
        <f>IF(BD!AN2500="","",IF(BD!AN2500&lt;BD!AL2500,"ABAIXO DA META","DENTRO DA META"))</f>
      </c>
      <c r="AT2500" s="91" t="str">
        <f>IF(BD!AJ2500="","EM ANÁLISE",IF(BD!AP2500&gt;=BD!AN2500,"GO", "NO GO"))</f>
        <v>EM ANÁLISE</v>
      </c>
      <c r="AU2500" s="97">
        <f>IF(AN2500="","",+BD!$AN2500-AJ2500)</f>
      </c>
      <c r="AV2500" s="98"/>
      <c r="AW2500" s="90">
        <f>BD!P2500*BD!AC2500</f>
        <v>0</v>
      </c>
      <c r="AX2500" s="90">
        <f>BD!V2500*BD!AC2500</f>
        <v>0</v>
      </c>
      <c r="AY2500" s="90">
        <f>IF(BD!AN2500="","",BD!AN2500*BD!AC2500)</f>
      </c>
      <c r="AZ2500" s="75" t="s">
        <v>123</v>
      </c>
      <c r="BA2500" s="75" t="s">
        <v>124</v>
      </c>
      <c r="BB2500" s="75">
        <v>1</v>
      </c>
      <c r="BC2500" s="75" t="s">
        <v>2932</v>
      </c>
      <c r="BD2500" s="104"/>
      <c r="BE2500" s="104"/>
      <c r="BF2500" s="101"/>
      <c r="BG2500" s="101"/>
      <c r="BH2500" s="101"/>
      <c r="BI2500" s="101"/>
      <c r="BJ2500" s="101"/>
      <c r="BK2500" s="101"/>
      <c r="BL2500" s="101"/>
      <c r="BM2500" s="101"/>
      <c r="BN2500" s="101"/>
      <c r="BO2500" s="103"/>
      <c r="BP2500" s="101"/>
      <c r="BQ2500" s="101"/>
      <c r="BR2500" s="101"/>
      <c r="BS2500" s="101"/>
      <c r="BT2500" s="101"/>
      <c r="BU2500" s="101"/>
      <c r="BV2500" s="101"/>
      <c r="BW2500" s="101"/>
      <c r="BX2500" s="101"/>
      <c r="BY2500" s="101"/>
      <c r="BZ2500" s="101"/>
      <c r="CA2500" s="101"/>
      <c r="CB2500" s="101"/>
      <c r="CC2500" s="101"/>
      <c r="CD2500" s="101"/>
      <c r="CE2500" s="101"/>
      <c r="CF2500" s="101"/>
      <c r="CG2500" s="37" t="e">
        <f>VLOOKUP(Table_1[[#This Row],[EAN]],'[1]Planilha1'!$E:$R,13,0)</f>
        <v>#N/A</v>
      </c>
      <c r="CI2500" s="186" t="e">
        <f>Table_1[[#This Row],[FATURAMENTO REALIZADO]]-Table_1[[#This Row],[SPEND LÍQUIDO]]</f>
        <v>#VALUE!</v>
      </c>
    </row>
    <row r="2501" ht="15" hidden="1">
      <c r="A2501" s="7"/>
      <c r="B2501" s="84" t="s">
        <v>2735</v>
      </c>
      <c r="C2501" s="75">
        <v>221539</v>
      </c>
      <c r="D2501" s="75"/>
      <c r="E2501" s="85" t="s">
        <v>2962</v>
      </c>
      <c r="F2501" s="86" t="s">
        <v>2963</v>
      </c>
      <c r="G2501" s="75" t="s">
        <v>21</v>
      </c>
      <c r="H2501" s="75">
        <v>250</v>
      </c>
      <c r="I2501" s="87" t="s">
        <v>2737</v>
      </c>
      <c r="J2501" s="75" t="s">
        <v>2738</v>
      </c>
      <c r="K2501" s="88" t="s">
        <v>84</v>
      </c>
      <c r="L2501" s="88">
        <v>10</v>
      </c>
      <c r="M2501" s="88">
        <v>0</v>
      </c>
      <c r="N2501" s="75" t="s">
        <v>85</v>
      </c>
      <c r="O2501" s="75"/>
      <c r="P2501" s="106"/>
      <c r="Q2501" s="90">
        <f>(17/100+7.6/100+1.65/100)*P2501</f>
        <v>0</v>
      </c>
      <c r="R2501" s="104"/>
      <c r="S2501" s="104"/>
      <c r="T2501" s="104"/>
      <c r="U2501" s="104"/>
      <c r="V2501" s="90">
        <f>+P2501-Q2501+R2501+S2501+T2501+U2501</f>
        <v>0</v>
      </c>
      <c r="W2501" s="91">
        <f>(1.02/100)</f>
        <v>1.02E-2</v>
      </c>
      <c r="X2501" s="91">
        <v>4.8E-3</v>
      </c>
      <c r="Y2501" s="91">
        <v>0.17</v>
      </c>
      <c r="Z2501" s="91">
        <v>1.65E-2</v>
      </c>
      <c r="AA2501" s="91">
        <v>7.6E-2</v>
      </c>
      <c r="AB2501" s="91">
        <f>SUM(W2501:AA2501)</f>
        <v>0.2775</v>
      </c>
      <c r="AC2501" s="75">
        <v>12</v>
      </c>
      <c r="AD2501" s="92">
        <f>IF(AL2501="","",+AC2501*AL2501)</f>
      </c>
      <c r="AE2501" s="93">
        <f>IF(AL2501="","",+AL2501*AB2501)</f>
      </c>
      <c r="AF2501" s="92">
        <f>IF(AL2501="","",+AL2501-AE2501)</f>
      </c>
      <c r="AG2501" s="93">
        <f>+V2501</f>
        <v>0</v>
      </c>
      <c r="AH2501" s="92">
        <f>IF(AF2501="","",+AF2501-AG2501)</f>
      </c>
      <c r="AI2501" s="92">
        <f>IF(AH2501="","",+AH2501*AC2501)</f>
      </c>
      <c r="AJ2501" s="93"/>
      <c r="AK2501" s="94">
        <v>0.33</v>
      </c>
      <c r="AL2501" s="93">
        <f>IF(V2501=0,"",V2501/(1-AB2501-AK2501))</f>
      </c>
      <c r="AM2501" s="95">
        <v>0.33</v>
      </c>
      <c r="AN2501" s="93">
        <f>IF(V2501=0,"",V2501/(1-AB2501-AM2501))</f>
      </c>
      <c r="AO2501" s="96">
        <v>1.2</v>
      </c>
      <c r="AP2501" s="93">
        <f>IF(BD!AJ2501="","",BD!AJ2501*BD!AO2501)</f>
      </c>
      <c r="AQ2501" s="91">
        <f>BD!AM2501/BD!AK2501-1</f>
        <v>0</v>
      </c>
      <c r="AR2501" s="91">
        <f>IF(BD!AN2501="","",IF(BD!AJ2501="","",BD!AN2501/BD!AJ2501-1))</f>
      </c>
      <c r="AS2501" s="91">
        <f>IF(BD!AN2501="","",IF(BD!AN2501&lt;BD!AL2501,"ABAIXO DA META","DENTRO DA META"))</f>
      </c>
      <c r="AT2501" s="91" t="str">
        <f>IF(BD!AJ2501="","EM ANÁLISE",IF(BD!AP2501&gt;=BD!AN2501,"GO", "NO GO"))</f>
        <v>EM ANÁLISE</v>
      </c>
      <c r="AU2501" s="97">
        <f>IF(AN2501="","",+BD!$AN2501-AJ2501)</f>
      </c>
      <c r="AV2501" s="98"/>
      <c r="AW2501" s="90">
        <f>BD!P2501*BD!AC2501</f>
        <v>0</v>
      </c>
      <c r="AX2501" s="90">
        <f>BD!V2501*BD!AC2501</f>
        <v>0</v>
      </c>
      <c r="AY2501" s="90">
        <f>IF(BD!AN2501="","",BD!AN2501*BD!AC2501)</f>
      </c>
      <c r="AZ2501" s="75" t="s">
        <v>123</v>
      </c>
      <c r="BA2501" s="75" t="s">
        <v>124</v>
      </c>
      <c r="BB2501" s="75">
        <v>1</v>
      </c>
      <c r="BC2501" s="75" t="s">
        <v>2932</v>
      </c>
      <c r="BD2501" s="104"/>
      <c r="BE2501" s="104"/>
      <c r="BF2501" s="101"/>
      <c r="BG2501" s="101"/>
      <c r="BH2501" s="101"/>
      <c r="BI2501" s="101"/>
      <c r="BJ2501" s="101"/>
      <c r="BK2501" s="101"/>
      <c r="BL2501" s="101"/>
      <c r="BM2501" s="101"/>
      <c r="BN2501" s="101"/>
      <c r="BO2501" s="103"/>
      <c r="BP2501" s="101"/>
      <c r="BQ2501" s="101"/>
      <c r="BR2501" s="101"/>
      <c r="BS2501" s="101"/>
      <c r="BT2501" s="101"/>
      <c r="BU2501" s="101"/>
      <c r="BV2501" s="101"/>
      <c r="BW2501" s="101"/>
      <c r="BX2501" s="101"/>
      <c r="BY2501" s="101"/>
      <c r="BZ2501" s="101"/>
      <c r="CA2501" s="101"/>
      <c r="CB2501" s="101"/>
      <c r="CC2501" s="101"/>
      <c r="CD2501" s="101"/>
      <c r="CE2501" s="101"/>
      <c r="CF2501" s="101"/>
      <c r="CG2501" s="37" t="e">
        <f>VLOOKUP(Table_1[[#This Row],[EAN]],'[1]Planilha1'!$E:$R,13,0)</f>
        <v>#N/A</v>
      </c>
      <c r="CI2501" s="186" t="e">
        <f>Table_1[[#This Row],[FATURAMENTO REALIZADO]]-Table_1[[#This Row],[SPEND LÍQUIDO]]</f>
        <v>#VALUE!</v>
      </c>
    </row>
    <row r="2502" ht="15" hidden="1">
      <c r="A2502" s="7"/>
      <c r="B2502" s="84" t="s">
        <v>2735</v>
      </c>
      <c r="C2502" s="75">
        <v>221540</v>
      </c>
      <c r="D2502" s="75"/>
      <c r="E2502" s="85" t="s">
        <v>2964</v>
      </c>
      <c r="F2502" s="86" t="s">
        <v>2965</v>
      </c>
      <c r="G2502" s="75" t="s">
        <v>21</v>
      </c>
      <c r="H2502" s="75">
        <v>250</v>
      </c>
      <c r="I2502" s="87" t="s">
        <v>2737</v>
      </c>
      <c r="J2502" s="75" t="s">
        <v>2738</v>
      </c>
      <c r="K2502" s="88" t="s">
        <v>84</v>
      </c>
      <c r="L2502" s="88">
        <v>10</v>
      </c>
      <c r="M2502" s="88">
        <v>0</v>
      </c>
      <c r="N2502" s="75" t="s">
        <v>85</v>
      </c>
      <c r="O2502" s="75"/>
      <c r="P2502" s="106"/>
      <c r="Q2502" s="90">
        <f>(17/100+7.6/100+1.65/100)*P2502</f>
        <v>0</v>
      </c>
      <c r="R2502" s="104"/>
      <c r="S2502" s="104"/>
      <c r="T2502" s="104"/>
      <c r="U2502" s="104"/>
      <c r="V2502" s="90">
        <f>+P2502-Q2502+R2502+S2502+T2502+U2502</f>
        <v>0</v>
      </c>
      <c r="W2502" s="91">
        <f>(1.02/100)</f>
        <v>1.02E-2</v>
      </c>
      <c r="X2502" s="91">
        <v>4.8E-3</v>
      </c>
      <c r="Y2502" s="91">
        <v>0.17</v>
      </c>
      <c r="Z2502" s="91">
        <v>1.65E-2</v>
      </c>
      <c r="AA2502" s="91">
        <v>7.6E-2</v>
      </c>
      <c r="AB2502" s="91">
        <f>SUM(W2502:AA2502)</f>
        <v>0.2775</v>
      </c>
      <c r="AC2502" s="75">
        <v>12</v>
      </c>
      <c r="AD2502" s="92">
        <f>IF(AL2502="","",+AC2502*AL2502)</f>
      </c>
      <c r="AE2502" s="93">
        <f>IF(AL2502="","",+AL2502*AB2502)</f>
      </c>
      <c r="AF2502" s="92">
        <f>IF(AL2502="","",+AL2502-AE2502)</f>
      </c>
      <c r="AG2502" s="93">
        <f>+V2502</f>
        <v>0</v>
      </c>
      <c r="AH2502" s="92">
        <f>IF(AF2502="","",+AF2502-AG2502)</f>
      </c>
      <c r="AI2502" s="92">
        <f>IF(AH2502="","",+AH2502*AC2502)</f>
      </c>
      <c r="AJ2502" s="93"/>
      <c r="AK2502" s="94">
        <v>0.33</v>
      </c>
      <c r="AL2502" s="93">
        <f>IF(V2502=0,"",V2502/(1-AB2502-AK2502))</f>
      </c>
      <c r="AM2502" s="95">
        <v>0.33</v>
      </c>
      <c r="AN2502" s="93">
        <f>IF(V2502=0,"",V2502/(1-AB2502-AM2502))</f>
      </c>
      <c r="AO2502" s="96">
        <v>1.2</v>
      </c>
      <c r="AP2502" s="93">
        <f>IF(BD!AJ2502="","",BD!AJ2502*BD!AO2502)</f>
      </c>
      <c r="AQ2502" s="91">
        <f>BD!AM2502/BD!AK2502-1</f>
        <v>0</v>
      </c>
      <c r="AR2502" s="91">
        <f>IF(BD!AN2502="","",IF(BD!AJ2502="","",BD!AN2502/BD!AJ2502-1))</f>
      </c>
      <c r="AS2502" s="91">
        <f>IF(BD!AN2502="","",IF(BD!AN2502&lt;BD!AL2502,"ABAIXO DA META","DENTRO DA META"))</f>
      </c>
      <c r="AT2502" s="91" t="str">
        <f>IF(BD!AJ2502="","EM ANÁLISE",IF(BD!AP2502&gt;=BD!AN2502,"GO", "NO GO"))</f>
        <v>EM ANÁLISE</v>
      </c>
      <c r="AU2502" s="97">
        <f>IF(AN2502="","",+BD!$AN2502-AJ2502)</f>
      </c>
      <c r="AV2502" s="98"/>
      <c r="AW2502" s="90">
        <f>BD!P2502*BD!AC2502</f>
        <v>0</v>
      </c>
      <c r="AX2502" s="90">
        <f>BD!V2502*BD!AC2502</f>
        <v>0</v>
      </c>
      <c r="AY2502" s="90">
        <f>IF(BD!AN2502="","",BD!AN2502*BD!AC2502)</f>
      </c>
      <c r="AZ2502" s="75" t="s">
        <v>123</v>
      </c>
      <c r="BA2502" s="75" t="s">
        <v>124</v>
      </c>
      <c r="BB2502" s="75">
        <v>1</v>
      </c>
      <c r="BC2502" s="75" t="s">
        <v>2932</v>
      </c>
      <c r="BD2502" s="104"/>
      <c r="BE2502" s="104"/>
      <c r="BF2502" s="101"/>
      <c r="BG2502" s="101"/>
      <c r="BH2502" s="101"/>
      <c r="BI2502" s="101"/>
      <c r="BJ2502" s="101"/>
      <c r="BK2502" s="101"/>
      <c r="BL2502" s="101"/>
      <c r="BM2502" s="101"/>
      <c r="BN2502" s="101"/>
      <c r="BO2502" s="103"/>
      <c r="BP2502" s="101"/>
      <c r="BQ2502" s="101"/>
      <c r="BR2502" s="101"/>
      <c r="BS2502" s="101"/>
      <c r="BT2502" s="101"/>
      <c r="BU2502" s="101"/>
      <c r="BV2502" s="101"/>
      <c r="BW2502" s="101"/>
      <c r="BX2502" s="101"/>
      <c r="BY2502" s="101"/>
      <c r="BZ2502" s="101"/>
      <c r="CA2502" s="101"/>
      <c r="CB2502" s="101"/>
      <c r="CC2502" s="101"/>
      <c r="CD2502" s="101"/>
      <c r="CE2502" s="101"/>
      <c r="CF2502" s="101"/>
      <c r="CG2502" s="37" t="e">
        <f>VLOOKUP(Table_1[[#This Row],[EAN]],'[1]Planilha1'!$E:$R,13,0)</f>
        <v>#N/A</v>
      </c>
      <c r="CI2502" s="186" t="e">
        <f>Table_1[[#This Row],[FATURAMENTO REALIZADO]]-Table_1[[#This Row],[SPEND LÍQUIDO]]</f>
        <v>#VALUE!</v>
      </c>
    </row>
    <row r="2503" ht="15" hidden="1">
      <c r="A2503" s="7"/>
      <c r="B2503" s="84" t="s">
        <v>2735</v>
      </c>
      <c r="C2503" s="75">
        <v>221541</v>
      </c>
      <c r="D2503" s="75"/>
      <c r="E2503" s="85" t="s">
        <v>2966</v>
      </c>
      <c r="F2503" s="86" t="s">
        <v>2967</v>
      </c>
      <c r="G2503" s="75" t="s">
        <v>21</v>
      </c>
      <c r="H2503" s="75">
        <v>250</v>
      </c>
      <c r="I2503" s="87" t="s">
        <v>2737</v>
      </c>
      <c r="J2503" s="75" t="s">
        <v>2738</v>
      </c>
      <c r="K2503" s="88" t="s">
        <v>84</v>
      </c>
      <c r="L2503" s="88">
        <v>6</v>
      </c>
      <c r="M2503" s="88">
        <v>0</v>
      </c>
      <c r="N2503" s="75" t="s">
        <v>85</v>
      </c>
      <c r="O2503" s="75"/>
      <c r="P2503" s="106"/>
      <c r="Q2503" s="90">
        <f>(17/100+7.6/100+1.65/100)*P2503</f>
        <v>0</v>
      </c>
      <c r="R2503" s="104"/>
      <c r="S2503" s="104"/>
      <c r="T2503" s="104"/>
      <c r="U2503" s="104"/>
      <c r="V2503" s="90">
        <f>+P2503-Q2503+R2503+S2503+T2503+U2503</f>
        <v>0</v>
      </c>
      <c r="W2503" s="91">
        <f>(1.02/100)</f>
        <v>1.02E-2</v>
      </c>
      <c r="X2503" s="91">
        <v>4.8E-3</v>
      </c>
      <c r="Y2503" s="91">
        <v>0.17</v>
      </c>
      <c r="Z2503" s="91">
        <v>1.65E-2</v>
      </c>
      <c r="AA2503" s="91">
        <v>7.6E-2</v>
      </c>
      <c r="AB2503" s="91">
        <f>SUM(W2503:AA2503)</f>
        <v>0.2775</v>
      </c>
      <c r="AC2503" s="75">
        <v>12</v>
      </c>
      <c r="AD2503" s="92">
        <f>IF(AL2503="","",+AC2503*AL2503)</f>
      </c>
      <c r="AE2503" s="93">
        <f>IF(AL2503="","",+AL2503*AB2503)</f>
      </c>
      <c r="AF2503" s="92">
        <f>IF(AL2503="","",+AL2503-AE2503)</f>
      </c>
      <c r="AG2503" s="93">
        <f>+V2503</f>
        <v>0</v>
      </c>
      <c r="AH2503" s="92">
        <f>IF(AF2503="","",+AF2503-AG2503)</f>
      </c>
      <c r="AI2503" s="92">
        <f>IF(AH2503="","",+AH2503*AC2503)</f>
      </c>
      <c r="AJ2503" s="93"/>
      <c r="AK2503" s="94">
        <v>0.33</v>
      </c>
      <c r="AL2503" s="93">
        <f>IF(V2503=0,"",V2503/(1-AB2503-AK2503))</f>
      </c>
      <c r="AM2503" s="95">
        <v>0.33</v>
      </c>
      <c r="AN2503" s="93">
        <f>IF(V2503=0,"",V2503/(1-AB2503-AM2503))</f>
      </c>
      <c r="AO2503" s="96">
        <v>1.2</v>
      </c>
      <c r="AP2503" s="93">
        <f>IF(BD!AJ2503="","",BD!AJ2503*BD!AO2503)</f>
      </c>
      <c r="AQ2503" s="91">
        <f>BD!AM2503/BD!AK2503-1</f>
        <v>0</v>
      </c>
      <c r="AR2503" s="91">
        <f>IF(BD!AN2503="","",IF(BD!AJ2503="","",BD!AN2503/BD!AJ2503-1))</f>
      </c>
      <c r="AS2503" s="91">
        <f>IF(BD!AN2503="","",IF(BD!AN2503&lt;BD!AL2503,"ABAIXO DA META","DENTRO DA META"))</f>
      </c>
      <c r="AT2503" s="91" t="str">
        <f>IF(BD!AJ2503="","EM ANÁLISE",IF(BD!AP2503&gt;=BD!AN2503,"GO", "NO GO"))</f>
        <v>EM ANÁLISE</v>
      </c>
      <c r="AU2503" s="97">
        <f>IF(AN2503="","",+BD!$AN2503-AJ2503)</f>
      </c>
      <c r="AV2503" s="98"/>
      <c r="AW2503" s="90">
        <f>BD!P2503*BD!AC2503</f>
        <v>0</v>
      </c>
      <c r="AX2503" s="90">
        <f>BD!V2503*BD!AC2503</f>
        <v>0</v>
      </c>
      <c r="AY2503" s="90">
        <f>IF(BD!AN2503="","",BD!AN2503*BD!AC2503)</f>
      </c>
      <c r="AZ2503" s="75" t="s">
        <v>123</v>
      </c>
      <c r="BA2503" s="75" t="s">
        <v>124</v>
      </c>
      <c r="BB2503" s="75">
        <v>1</v>
      </c>
      <c r="BC2503" s="75" t="s">
        <v>2932</v>
      </c>
      <c r="BD2503" s="104"/>
      <c r="BE2503" s="104"/>
      <c r="BF2503" s="101"/>
      <c r="BG2503" s="101"/>
      <c r="BH2503" s="101"/>
      <c r="BI2503" s="101"/>
      <c r="BJ2503" s="101"/>
      <c r="BK2503" s="101"/>
      <c r="BL2503" s="101"/>
      <c r="BM2503" s="101"/>
      <c r="BN2503" s="101"/>
      <c r="BO2503" s="103"/>
      <c r="BP2503" s="101"/>
      <c r="BQ2503" s="101"/>
      <c r="BR2503" s="101"/>
      <c r="BS2503" s="101"/>
      <c r="BT2503" s="101"/>
      <c r="BU2503" s="101"/>
      <c r="BV2503" s="101"/>
      <c r="BW2503" s="101"/>
      <c r="BX2503" s="101"/>
      <c r="BY2503" s="101"/>
      <c r="BZ2503" s="101"/>
      <c r="CA2503" s="101"/>
      <c r="CB2503" s="101"/>
      <c r="CC2503" s="101"/>
      <c r="CD2503" s="101"/>
      <c r="CE2503" s="101"/>
      <c r="CF2503" s="101"/>
      <c r="CG2503" s="37" t="e">
        <f>VLOOKUP(Table_1[[#This Row],[EAN]],'[1]Planilha1'!$E:$R,13,0)</f>
        <v>#N/A</v>
      </c>
      <c r="CI2503" s="186" t="e">
        <f>Table_1[[#This Row],[FATURAMENTO REALIZADO]]-Table_1[[#This Row],[SPEND LÍQUIDO]]</f>
        <v>#VALUE!</v>
      </c>
    </row>
    <row r="2504" ht="15" hidden="1">
      <c r="A2504" s="7"/>
      <c r="B2504" s="84" t="s">
        <v>2735</v>
      </c>
      <c r="C2504" s="75">
        <v>221542</v>
      </c>
      <c r="D2504" s="75"/>
      <c r="E2504" s="85">
        <v>7896200115346</v>
      </c>
      <c r="F2504" s="86" t="s">
        <v>2968</v>
      </c>
      <c r="G2504" s="75" t="s">
        <v>21</v>
      </c>
      <c r="H2504" s="75">
        <v>1410</v>
      </c>
      <c r="I2504" s="87" t="s">
        <v>2749</v>
      </c>
      <c r="J2504" s="75" t="s">
        <v>2750</v>
      </c>
      <c r="K2504" s="88" t="s">
        <v>84</v>
      </c>
      <c r="L2504" s="88">
        <v>30</v>
      </c>
      <c r="M2504" s="88">
        <v>0</v>
      </c>
      <c r="N2504" s="75" t="s">
        <v>85</v>
      </c>
      <c r="O2504" s="75"/>
      <c r="P2504" s="106"/>
      <c r="Q2504" s="90">
        <f>(17/100+7.6/100+1.65/100)*P2504</f>
        <v>0</v>
      </c>
      <c r="R2504" s="104"/>
      <c r="S2504" s="104"/>
      <c r="T2504" s="104"/>
      <c r="U2504" s="104"/>
      <c r="V2504" s="90">
        <f>+P2504-Q2504+R2504+S2504+T2504+U2504</f>
        <v>0</v>
      </c>
      <c r="W2504" s="91">
        <f>(1.02/100)</f>
        <v>1.02E-2</v>
      </c>
      <c r="X2504" s="91">
        <v>4.8E-3</v>
      </c>
      <c r="Y2504" s="91">
        <v>0.17</v>
      </c>
      <c r="Z2504" s="91">
        <v>1.65E-2</v>
      </c>
      <c r="AA2504" s="91">
        <v>7.6E-2</v>
      </c>
      <c r="AB2504" s="91">
        <f>SUM(W2504:AA2504)</f>
        <v>0.2775</v>
      </c>
      <c r="AC2504" s="75">
        <v>12</v>
      </c>
      <c r="AD2504" s="92">
        <f>IF(AL2504="","",+AC2504*AL2504)</f>
      </c>
      <c r="AE2504" s="93">
        <f>IF(AL2504="","",+AL2504*AB2504)</f>
      </c>
      <c r="AF2504" s="92">
        <f>IF(AL2504="","",+AL2504-AE2504)</f>
      </c>
      <c r="AG2504" s="93">
        <f>+V2504</f>
        <v>0</v>
      </c>
      <c r="AH2504" s="92">
        <f>IF(AF2504="","",+AF2504-AG2504)</f>
      </c>
      <c r="AI2504" s="92">
        <f>IF(AH2504="","",+AH2504*AC2504)</f>
      </c>
      <c r="AJ2504" s="93"/>
      <c r="AK2504" s="94">
        <v>0.33</v>
      </c>
      <c r="AL2504" s="93">
        <f>IF(V2504=0,"",V2504/(1-AB2504-AK2504))</f>
      </c>
      <c r="AM2504" s="95">
        <v>0.33</v>
      </c>
      <c r="AN2504" s="93">
        <f>IF(V2504=0,"",V2504/(1-AB2504-AM2504))</f>
      </c>
      <c r="AO2504" s="96">
        <v>1.2</v>
      </c>
      <c r="AP2504" s="93">
        <f>IF(BD!AJ2504="","",BD!AJ2504*BD!AO2504)</f>
      </c>
      <c r="AQ2504" s="91">
        <f>BD!AM2504/BD!AK2504-1</f>
        <v>0</v>
      </c>
      <c r="AR2504" s="91">
        <f>IF(BD!AN2504="","",IF(BD!AJ2504="","",BD!AN2504/BD!AJ2504-1))</f>
      </c>
      <c r="AS2504" s="91">
        <f>IF(BD!AN2504="","",IF(BD!AN2504&lt;BD!AL2504,"ABAIXO DA META","DENTRO DA META"))</f>
      </c>
      <c r="AT2504" s="91" t="str">
        <f>IF(BD!AJ2504="","EM ANÁLISE",IF(BD!AP2504&gt;=BD!AN2504,"GO", "NO GO"))</f>
        <v>EM ANÁLISE</v>
      </c>
      <c r="AU2504" s="97">
        <f>IF(AN2504="","",+BD!$AN2504-AJ2504)</f>
      </c>
      <c r="AV2504" s="98"/>
      <c r="AW2504" s="90">
        <f>BD!P2504*BD!AC2504</f>
        <v>0</v>
      </c>
      <c r="AX2504" s="90">
        <f>BD!V2504*BD!AC2504</f>
        <v>0</v>
      </c>
      <c r="AY2504" s="90">
        <f>IF(BD!AN2504="","",BD!AN2504*BD!AC2504)</f>
      </c>
      <c r="AZ2504" s="75" t="s">
        <v>123</v>
      </c>
      <c r="BA2504" s="75" t="s">
        <v>124</v>
      </c>
      <c r="BB2504" s="75">
        <v>1</v>
      </c>
      <c r="BC2504" s="75" t="s">
        <v>2932</v>
      </c>
      <c r="BD2504" s="104"/>
      <c r="BE2504" s="104"/>
      <c r="BF2504" s="101"/>
      <c r="BG2504" s="101"/>
      <c r="BH2504" s="101"/>
      <c r="BI2504" s="101"/>
      <c r="BJ2504" s="101"/>
      <c r="BK2504" s="101"/>
      <c r="BL2504" s="101"/>
      <c r="BM2504" s="101"/>
      <c r="BN2504" s="101"/>
      <c r="BO2504" s="103"/>
      <c r="BP2504" s="101"/>
      <c r="BQ2504" s="101"/>
      <c r="BR2504" s="101"/>
      <c r="BS2504" s="101"/>
      <c r="BT2504" s="101"/>
      <c r="BU2504" s="101"/>
      <c r="BV2504" s="101"/>
      <c r="BW2504" s="101"/>
      <c r="BX2504" s="101"/>
      <c r="BY2504" s="101"/>
      <c r="BZ2504" s="101"/>
      <c r="CA2504" s="101"/>
      <c r="CB2504" s="101"/>
      <c r="CC2504" s="101"/>
      <c r="CD2504" s="101"/>
      <c r="CE2504" s="101"/>
      <c r="CF2504" s="101"/>
      <c r="CG2504" s="37" t="e">
        <f>VLOOKUP(Table_1[[#This Row],[EAN]],'[1]Planilha1'!$E:$R,13,0)</f>
        <v>#N/A</v>
      </c>
      <c r="CI2504" s="186" t="e">
        <f>Table_1[[#This Row],[FATURAMENTO REALIZADO]]-Table_1[[#This Row],[SPEND LÍQUIDO]]</f>
        <v>#VALUE!</v>
      </c>
    </row>
    <row r="2505" ht="15" hidden="1">
      <c r="A2505" s="7"/>
      <c r="B2505" s="84" t="s">
        <v>2735</v>
      </c>
      <c r="C2505" s="75">
        <v>221543</v>
      </c>
      <c r="D2505" s="75"/>
      <c r="E2505" s="85">
        <v>7896200115346</v>
      </c>
      <c r="F2505" s="86" t="s">
        <v>2969</v>
      </c>
      <c r="G2505" s="75" t="s">
        <v>21</v>
      </c>
      <c r="H2505" s="75">
        <v>1410</v>
      </c>
      <c r="I2505" s="87" t="s">
        <v>2749</v>
      </c>
      <c r="J2505" s="75" t="s">
        <v>2750</v>
      </c>
      <c r="K2505" s="88" t="s">
        <v>84</v>
      </c>
      <c r="L2505" s="88">
        <v>10</v>
      </c>
      <c r="M2505" s="88">
        <v>0</v>
      </c>
      <c r="N2505" s="75" t="s">
        <v>85</v>
      </c>
      <c r="O2505" s="75"/>
      <c r="P2505" s="106"/>
      <c r="Q2505" s="90">
        <f>(17/100+7.6/100+1.65/100)*P2505</f>
        <v>0</v>
      </c>
      <c r="R2505" s="104"/>
      <c r="S2505" s="104"/>
      <c r="T2505" s="104"/>
      <c r="U2505" s="104"/>
      <c r="V2505" s="90">
        <f>+P2505-Q2505+R2505+S2505+T2505+U2505</f>
        <v>0</v>
      </c>
      <c r="W2505" s="91">
        <f>(1.02/100)</f>
        <v>1.02E-2</v>
      </c>
      <c r="X2505" s="91">
        <v>4.8E-3</v>
      </c>
      <c r="Y2505" s="91">
        <v>0.17</v>
      </c>
      <c r="Z2505" s="91">
        <v>1.65E-2</v>
      </c>
      <c r="AA2505" s="91">
        <v>7.6E-2</v>
      </c>
      <c r="AB2505" s="91">
        <f>SUM(W2505:AA2505)</f>
        <v>0.2775</v>
      </c>
      <c r="AC2505" s="75">
        <v>12</v>
      </c>
      <c r="AD2505" s="92">
        <f>IF(AL2505="","",+AC2505*AL2505)</f>
      </c>
      <c r="AE2505" s="93">
        <f>IF(AL2505="","",+AL2505*AB2505)</f>
      </c>
      <c r="AF2505" s="92">
        <f>IF(AL2505="","",+AL2505-AE2505)</f>
      </c>
      <c r="AG2505" s="93">
        <f>+V2505</f>
        <v>0</v>
      </c>
      <c r="AH2505" s="92">
        <f>IF(AF2505="","",+AF2505-AG2505)</f>
      </c>
      <c r="AI2505" s="92">
        <f>IF(AH2505="","",+AH2505*AC2505)</f>
      </c>
      <c r="AJ2505" s="93"/>
      <c r="AK2505" s="94">
        <v>0.33</v>
      </c>
      <c r="AL2505" s="93">
        <f>IF(V2505=0,"",V2505/(1-AB2505-AK2505))</f>
      </c>
      <c r="AM2505" s="95">
        <v>0.33</v>
      </c>
      <c r="AN2505" s="93">
        <f>IF(V2505=0,"",V2505/(1-AB2505-AM2505))</f>
      </c>
      <c r="AO2505" s="96">
        <v>1.2</v>
      </c>
      <c r="AP2505" s="93">
        <f>IF(BD!AJ2505="","",BD!AJ2505*BD!AO2505)</f>
      </c>
      <c r="AQ2505" s="91">
        <f>BD!AM2505/BD!AK2505-1</f>
        <v>0</v>
      </c>
      <c r="AR2505" s="91">
        <f>IF(BD!AN2505="","",IF(BD!AJ2505="","",BD!AN2505/BD!AJ2505-1))</f>
      </c>
      <c r="AS2505" s="91">
        <f>IF(BD!AN2505="","",IF(BD!AN2505&lt;BD!AL2505,"ABAIXO DA META","DENTRO DA META"))</f>
      </c>
      <c r="AT2505" s="91" t="str">
        <f>IF(BD!AJ2505="","EM ANÁLISE",IF(BD!AP2505&gt;=BD!AN2505,"GO", "NO GO"))</f>
        <v>EM ANÁLISE</v>
      </c>
      <c r="AU2505" s="97">
        <f>IF(AN2505="","",+BD!$AN2505-AJ2505)</f>
      </c>
      <c r="AV2505" s="98"/>
      <c r="AW2505" s="90">
        <f>BD!P2505*BD!AC2505</f>
        <v>0</v>
      </c>
      <c r="AX2505" s="90">
        <f>BD!V2505*BD!AC2505</f>
        <v>0</v>
      </c>
      <c r="AY2505" s="90">
        <f>IF(BD!AN2505="","",BD!AN2505*BD!AC2505)</f>
      </c>
      <c r="AZ2505" s="75" t="s">
        <v>123</v>
      </c>
      <c r="BA2505" s="75" t="s">
        <v>124</v>
      </c>
      <c r="BB2505" s="75">
        <v>1</v>
      </c>
      <c r="BC2505" s="75" t="s">
        <v>2932</v>
      </c>
      <c r="BD2505" s="104"/>
      <c r="BE2505" s="104"/>
      <c r="BF2505" s="101"/>
      <c r="BG2505" s="101"/>
      <c r="BH2505" s="101"/>
      <c r="BI2505" s="101"/>
      <c r="BJ2505" s="101"/>
      <c r="BK2505" s="101"/>
      <c r="BL2505" s="101"/>
      <c r="BM2505" s="101"/>
      <c r="BN2505" s="101"/>
      <c r="BO2505" s="103"/>
      <c r="BP2505" s="101"/>
      <c r="BQ2505" s="101"/>
      <c r="BR2505" s="101"/>
      <c r="BS2505" s="101"/>
      <c r="BT2505" s="101"/>
      <c r="BU2505" s="101"/>
      <c r="BV2505" s="101"/>
      <c r="BW2505" s="101"/>
      <c r="BX2505" s="101"/>
      <c r="BY2505" s="101"/>
      <c r="BZ2505" s="101"/>
      <c r="CA2505" s="101"/>
      <c r="CB2505" s="101"/>
      <c r="CC2505" s="101"/>
      <c r="CD2505" s="101"/>
      <c r="CE2505" s="101"/>
      <c r="CF2505" s="101"/>
      <c r="CG2505" s="37" t="e">
        <f>VLOOKUP(Table_1[[#This Row],[EAN]],'[1]Planilha1'!$E:$R,13,0)</f>
        <v>#N/A</v>
      </c>
      <c r="CI2505" s="186" t="e">
        <f>Table_1[[#This Row],[FATURAMENTO REALIZADO]]-Table_1[[#This Row],[SPEND LÍQUIDO]]</f>
        <v>#VALUE!</v>
      </c>
    </row>
    <row r="2506" ht="15" hidden="1">
      <c r="A2506" s="7"/>
      <c r="B2506" s="84" t="s">
        <v>2735</v>
      </c>
      <c r="C2506" s="75">
        <v>221544</v>
      </c>
      <c r="D2506" s="75"/>
      <c r="E2506" s="85">
        <v>7896200116107</v>
      </c>
      <c r="F2506" s="86" t="s">
        <v>2970</v>
      </c>
      <c r="G2506" s="75" t="s">
        <v>21</v>
      </c>
      <c r="H2506" s="75">
        <v>1410</v>
      </c>
      <c r="I2506" s="87" t="s">
        <v>2749</v>
      </c>
      <c r="J2506" s="75" t="s">
        <v>2750</v>
      </c>
      <c r="K2506" s="88" t="s">
        <v>84</v>
      </c>
      <c r="L2506" s="88">
        <v>15</v>
      </c>
      <c r="M2506" s="88">
        <v>0</v>
      </c>
      <c r="N2506" s="75" t="s">
        <v>85</v>
      </c>
      <c r="O2506" s="75"/>
      <c r="P2506" s="106"/>
      <c r="Q2506" s="90">
        <f>(17/100+7.6/100+1.65/100)*P2506</f>
        <v>0</v>
      </c>
      <c r="R2506" s="104"/>
      <c r="S2506" s="104"/>
      <c r="T2506" s="104"/>
      <c r="U2506" s="104"/>
      <c r="V2506" s="90">
        <f>+P2506-Q2506+R2506+S2506+T2506+U2506</f>
        <v>0</v>
      </c>
      <c r="W2506" s="91">
        <f>(1.02/100)</f>
        <v>1.02E-2</v>
      </c>
      <c r="X2506" s="91">
        <v>4.8E-3</v>
      </c>
      <c r="Y2506" s="91">
        <v>0.17</v>
      </c>
      <c r="Z2506" s="91">
        <v>1.65E-2</v>
      </c>
      <c r="AA2506" s="91">
        <v>7.6E-2</v>
      </c>
      <c r="AB2506" s="91">
        <f>SUM(W2506:AA2506)</f>
        <v>0.2775</v>
      </c>
      <c r="AC2506" s="75">
        <v>12</v>
      </c>
      <c r="AD2506" s="92">
        <f>IF(AL2506="","",+AC2506*AL2506)</f>
      </c>
      <c r="AE2506" s="93">
        <f>IF(AL2506="","",+AL2506*AB2506)</f>
      </c>
      <c r="AF2506" s="92">
        <f>IF(AL2506="","",+AL2506-AE2506)</f>
      </c>
      <c r="AG2506" s="93">
        <f>+V2506</f>
        <v>0</v>
      </c>
      <c r="AH2506" s="92">
        <f>IF(AF2506="","",+AF2506-AG2506)</f>
      </c>
      <c r="AI2506" s="92">
        <f>IF(AH2506="","",+AH2506*AC2506)</f>
      </c>
      <c r="AJ2506" s="93"/>
      <c r="AK2506" s="94">
        <v>0.33</v>
      </c>
      <c r="AL2506" s="93">
        <f>IF(V2506=0,"",V2506/(1-AB2506-AK2506))</f>
      </c>
      <c r="AM2506" s="95">
        <v>0.33</v>
      </c>
      <c r="AN2506" s="93">
        <f>IF(V2506=0,"",V2506/(1-AB2506-AM2506))</f>
      </c>
      <c r="AO2506" s="96">
        <v>1.2</v>
      </c>
      <c r="AP2506" s="93">
        <f>IF(BD!AJ2506="","",BD!AJ2506*BD!AO2506)</f>
      </c>
      <c r="AQ2506" s="91">
        <f>BD!AM2506/BD!AK2506-1</f>
        <v>0</v>
      </c>
      <c r="AR2506" s="91">
        <f>IF(BD!AN2506="","",IF(BD!AJ2506="","",BD!AN2506/BD!AJ2506-1))</f>
      </c>
      <c r="AS2506" s="91">
        <f>IF(BD!AN2506="","",IF(BD!AN2506&lt;BD!AL2506,"ABAIXO DA META","DENTRO DA META"))</f>
      </c>
      <c r="AT2506" s="91" t="str">
        <f>IF(BD!AJ2506="","EM ANÁLISE",IF(BD!AP2506&gt;=BD!AN2506,"GO", "NO GO"))</f>
        <v>EM ANÁLISE</v>
      </c>
      <c r="AU2506" s="97">
        <f>IF(AN2506="","",+BD!$AN2506-AJ2506)</f>
      </c>
      <c r="AV2506" s="98"/>
      <c r="AW2506" s="90">
        <f>BD!P2506*BD!AC2506</f>
        <v>0</v>
      </c>
      <c r="AX2506" s="90">
        <f>BD!V2506*BD!AC2506</f>
        <v>0</v>
      </c>
      <c r="AY2506" s="90">
        <f>IF(BD!AN2506="","",BD!AN2506*BD!AC2506)</f>
      </c>
      <c r="AZ2506" s="75" t="s">
        <v>123</v>
      </c>
      <c r="BA2506" s="75" t="s">
        <v>124</v>
      </c>
      <c r="BB2506" s="75">
        <v>1</v>
      </c>
      <c r="BC2506" s="75" t="s">
        <v>2932</v>
      </c>
      <c r="BD2506" s="104"/>
      <c r="BE2506" s="104"/>
      <c r="BF2506" s="101"/>
      <c r="BG2506" s="101"/>
      <c r="BH2506" s="101"/>
      <c r="BI2506" s="101"/>
      <c r="BJ2506" s="101"/>
      <c r="BK2506" s="101"/>
      <c r="BL2506" s="101"/>
      <c r="BM2506" s="101"/>
      <c r="BN2506" s="101"/>
      <c r="BO2506" s="103"/>
      <c r="BP2506" s="101"/>
      <c r="BQ2506" s="101"/>
      <c r="BR2506" s="101"/>
      <c r="BS2506" s="101"/>
      <c r="BT2506" s="101"/>
      <c r="BU2506" s="101"/>
      <c r="BV2506" s="101"/>
      <c r="BW2506" s="101"/>
      <c r="BX2506" s="101"/>
      <c r="BY2506" s="101"/>
      <c r="BZ2506" s="101"/>
      <c r="CA2506" s="101"/>
      <c r="CB2506" s="101"/>
      <c r="CC2506" s="101"/>
      <c r="CD2506" s="101"/>
      <c r="CE2506" s="101"/>
      <c r="CF2506" s="101"/>
      <c r="CG2506" s="37" t="e">
        <f>VLOOKUP(Table_1[[#This Row],[EAN]],'[1]Planilha1'!$E:$R,13,0)</f>
        <v>#N/A</v>
      </c>
      <c r="CI2506" s="186" t="e">
        <f>Table_1[[#This Row],[FATURAMENTO REALIZADO]]-Table_1[[#This Row],[SPEND LÍQUIDO]]</f>
        <v>#VALUE!</v>
      </c>
    </row>
    <row r="2507" ht="15" hidden="1">
      <c r="A2507" s="7"/>
      <c r="B2507" s="84" t="s">
        <v>2735</v>
      </c>
      <c r="C2507" s="75">
        <v>221545</v>
      </c>
      <c r="D2507" s="75"/>
      <c r="E2507" s="85">
        <v>7896200115360</v>
      </c>
      <c r="F2507" s="86" t="s">
        <v>2971</v>
      </c>
      <c r="G2507" s="75" t="s">
        <v>21</v>
      </c>
      <c r="H2507" s="75">
        <v>1410</v>
      </c>
      <c r="I2507" s="87" t="s">
        <v>2749</v>
      </c>
      <c r="J2507" s="75" t="s">
        <v>2752</v>
      </c>
      <c r="K2507" s="88" t="s">
        <v>84</v>
      </c>
      <c r="L2507" s="88">
        <v>30</v>
      </c>
      <c r="M2507" s="88">
        <v>0</v>
      </c>
      <c r="N2507" s="75" t="s">
        <v>85</v>
      </c>
      <c r="O2507" s="75"/>
      <c r="P2507" s="106"/>
      <c r="Q2507" s="90">
        <f>(17/100+7.6/100+1.65/100)*P2507</f>
        <v>0</v>
      </c>
      <c r="R2507" s="104"/>
      <c r="S2507" s="104"/>
      <c r="T2507" s="104"/>
      <c r="U2507" s="104"/>
      <c r="V2507" s="90">
        <f>+P2507-Q2507+R2507+S2507+T2507+U2507</f>
        <v>0</v>
      </c>
      <c r="W2507" s="91">
        <f>(1.02/100)</f>
        <v>1.02E-2</v>
      </c>
      <c r="X2507" s="91">
        <v>4.8E-3</v>
      </c>
      <c r="Y2507" s="91">
        <v>0.17</v>
      </c>
      <c r="Z2507" s="91">
        <v>1.65E-2</v>
      </c>
      <c r="AA2507" s="91">
        <v>7.6E-2</v>
      </c>
      <c r="AB2507" s="91">
        <f>SUM(W2507:AA2507)</f>
        <v>0.2775</v>
      </c>
      <c r="AC2507" s="75">
        <v>12</v>
      </c>
      <c r="AD2507" s="92">
        <f>IF(AL2507="","",+AC2507*AL2507)</f>
      </c>
      <c r="AE2507" s="93">
        <f>IF(AL2507="","",+AL2507*AB2507)</f>
      </c>
      <c r="AF2507" s="92">
        <f>IF(AL2507="","",+AL2507-AE2507)</f>
      </c>
      <c r="AG2507" s="93">
        <f>+V2507</f>
        <v>0</v>
      </c>
      <c r="AH2507" s="92">
        <f>IF(AF2507="","",+AF2507-AG2507)</f>
      </c>
      <c r="AI2507" s="92">
        <f>IF(AH2507="","",+AH2507*AC2507)</f>
      </c>
      <c r="AJ2507" s="93"/>
      <c r="AK2507" s="94">
        <v>0.33</v>
      </c>
      <c r="AL2507" s="93">
        <f>IF(V2507=0,"",V2507/(1-AB2507-AK2507))</f>
      </c>
      <c r="AM2507" s="95">
        <v>0.33</v>
      </c>
      <c r="AN2507" s="93">
        <f>IF(V2507=0,"",V2507/(1-AB2507-AM2507))</f>
      </c>
      <c r="AO2507" s="96">
        <v>1.2</v>
      </c>
      <c r="AP2507" s="93">
        <f>IF(BD!AJ2507="","",BD!AJ2507*BD!AO2507)</f>
      </c>
      <c r="AQ2507" s="91">
        <f>BD!AM2507/BD!AK2507-1</f>
        <v>0</v>
      </c>
      <c r="AR2507" s="91">
        <f>IF(BD!AN2507="","",IF(BD!AJ2507="","",BD!AN2507/BD!AJ2507-1))</f>
      </c>
      <c r="AS2507" s="91">
        <f>IF(BD!AN2507="","",IF(BD!AN2507&lt;BD!AL2507,"ABAIXO DA META","DENTRO DA META"))</f>
      </c>
      <c r="AT2507" s="91" t="str">
        <f>IF(BD!AJ2507="","EM ANÁLISE",IF(BD!AP2507&gt;=BD!AN2507,"GO", "NO GO"))</f>
        <v>EM ANÁLISE</v>
      </c>
      <c r="AU2507" s="97">
        <f>IF(AN2507="","",+BD!$AN2507-AJ2507)</f>
      </c>
      <c r="AV2507" s="98"/>
      <c r="AW2507" s="90">
        <f>BD!P2507*BD!AC2507</f>
        <v>0</v>
      </c>
      <c r="AX2507" s="90">
        <f>BD!V2507*BD!AC2507</f>
        <v>0</v>
      </c>
      <c r="AY2507" s="90">
        <f>IF(BD!AN2507="","",BD!AN2507*BD!AC2507)</f>
      </c>
      <c r="AZ2507" s="75" t="s">
        <v>123</v>
      </c>
      <c r="BA2507" s="75" t="s">
        <v>124</v>
      </c>
      <c r="BB2507" s="75">
        <v>1</v>
      </c>
      <c r="BC2507" s="75" t="s">
        <v>2932</v>
      </c>
      <c r="BD2507" s="104"/>
      <c r="BE2507" s="104"/>
      <c r="BF2507" s="101"/>
      <c r="BG2507" s="101"/>
      <c r="BH2507" s="101"/>
      <c r="BI2507" s="101"/>
      <c r="BJ2507" s="101"/>
      <c r="BK2507" s="101"/>
      <c r="BL2507" s="101"/>
      <c r="BM2507" s="101"/>
      <c r="BN2507" s="101"/>
      <c r="BO2507" s="103"/>
      <c r="BP2507" s="101"/>
      <c r="BQ2507" s="101"/>
      <c r="BR2507" s="101"/>
      <c r="BS2507" s="101"/>
      <c r="BT2507" s="101"/>
      <c r="BU2507" s="101"/>
      <c r="BV2507" s="101"/>
      <c r="BW2507" s="101"/>
      <c r="BX2507" s="101"/>
      <c r="BY2507" s="101"/>
      <c r="BZ2507" s="101"/>
      <c r="CA2507" s="101"/>
      <c r="CB2507" s="101"/>
      <c r="CC2507" s="101"/>
      <c r="CD2507" s="101"/>
      <c r="CE2507" s="101"/>
      <c r="CF2507" s="101"/>
      <c r="CG2507" s="37" t="e">
        <f>VLOOKUP(Table_1[[#This Row],[EAN]],'[1]Planilha1'!$E:$R,13,0)</f>
        <v>#N/A</v>
      </c>
      <c r="CI2507" s="186" t="e">
        <f>Table_1[[#This Row],[FATURAMENTO REALIZADO]]-Table_1[[#This Row],[SPEND LÍQUIDO]]</f>
        <v>#VALUE!</v>
      </c>
    </row>
    <row r="2508" ht="15" hidden="1">
      <c r="A2508" s="7"/>
      <c r="B2508" s="84" t="s">
        <v>2735</v>
      </c>
      <c r="C2508" s="75">
        <v>221546</v>
      </c>
      <c r="D2508" s="75"/>
      <c r="E2508" s="85">
        <v>7896200115360</v>
      </c>
      <c r="F2508" s="86" t="s">
        <v>2972</v>
      </c>
      <c r="G2508" s="75" t="s">
        <v>21</v>
      </c>
      <c r="H2508" s="75">
        <v>1410</v>
      </c>
      <c r="I2508" s="87" t="s">
        <v>2749</v>
      </c>
      <c r="J2508" s="75" t="s">
        <v>2752</v>
      </c>
      <c r="K2508" s="88" t="s">
        <v>84</v>
      </c>
      <c r="L2508" s="88">
        <v>10</v>
      </c>
      <c r="M2508" s="88">
        <v>0</v>
      </c>
      <c r="N2508" s="75" t="s">
        <v>85</v>
      </c>
      <c r="O2508" s="75"/>
      <c r="P2508" s="106"/>
      <c r="Q2508" s="90">
        <f>(17/100+7.6/100+1.65/100)*P2508</f>
        <v>0</v>
      </c>
      <c r="R2508" s="104"/>
      <c r="S2508" s="104"/>
      <c r="T2508" s="104"/>
      <c r="U2508" s="104"/>
      <c r="V2508" s="90">
        <f>+P2508-Q2508+R2508+S2508+T2508+U2508</f>
        <v>0</v>
      </c>
      <c r="W2508" s="91">
        <f>(1.02/100)</f>
        <v>1.02E-2</v>
      </c>
      <c r="X2508" s="91">
        <v>4.8E-3</v>
      </c>
      <c r="Y2508" s="91">
        <v>0.17</v>
      </c>
      <c r="Z2508" s="91">
        <v>1.65E-2</v>
      </c>
      <c r="AA2508" s="91">
        <v>7.6E-2</v>
      </c>
      <c r="AB2508" s="91">
        <f>SUM(W2508:AA2508)</f>
        <v>0.2775</v>
      </c>
      <c r="AC2508" s="75">
        <v>12</v>
      </c>
      <c r="AD2508" s="92">
        <f>IF(AL2508="","",+AC2508*AL2508)</f>
      </c>
      <c r="AE2508" s="93">
        <f>IF(AL2508="","",+AL2508*AB2508)</f>
      </c>
      <c r="AF2508" s="92">
        <f>IF(AL2508="","",+AL2508-AE2508)</f>
      </c>
      <c r="AG2508" s="93">
        <f>+V2508</f>
        <v>0</v>
      </c>
      <c r="AH2508" s="92">
        <f>IF(AF2508="","",+AF2508-AG2508)</f>
      </c>
      <c r="AI2508" s="92">
        <f>IF(AH2508="","",+AH2508*AC2508)</f>
      </c>
      <c r="AJ2508" s="93"/>
      <c r="AK2508" s="94">
        <v>0.33</v>
      </c>
      <c r="AL2508" s="93">
        <f>IF(V2508=0,"",V2508/(1-AB2508-AK2508))</f>
      </c>
      <c r="AM2508" s="95">
        <v>0.33</v>
      </c>
      <c r="AN2508" s="93">
        <f>IF(V2508=0,"",V2508/(1-AB2508-AM2508))</f>
      </c>
      <c r="AO2508" s="96">
        <v>1.2</v>
      </c>
      <c r="AP2508" s="93">
        <f>IF(BD!AJ2508="","",BD!AJ2508*BD!AO2508)</f>
      </c>
      <c r="AQ2508" s="91">
        <f>BD!AM2508/BD!AK2508-1</f>
        <v>0</v>
      </c>
      <c r="AR2508" s="91">
        <f>IF(BD!AN2508="","",IF(BD!AJ2508="","",BD!AN2508/BD!AJ2508-1))</f>
      </c>
      <c r="AS2508" s="91">
        <f>IF(BD!AN2508="","",IF(BD!AN2508&lt;BD!AL2508,"ABAIXO DA META","DENTRO DA META"))</f>
      </c>
      <c r="AT2508" s="91" t="str">
        <f>IF(BD!AJ2508="","EM ANÁLISE",IF(BD!AP2508&gt;=BD!AN2508,"GO", "NO GO"))</f>
        <v>EM ANÁLISE</v>
      </c>
      <c r="AU2508" s="97">
        <f>IF(AN2508="","",+BD!$AN2508-AJ2508)</f>
      </c>
      <c r="AV2508" s="98"/>
      <c r="AW2508" s="90">
        <f>BD!P2508*BD!AC2508</f>
        <v>0</v>
      </c>
      <c r="AX2508" s="90">
        <f>BD!V2508*BD!AC2508</f>
        <v>0</v>
      </c>
      <c r="AY2508" s="90">
        <f>IF(BD!AN2508="","",BD!AN2508*BD!AC2508)</f>
      </c>
      <c r="AZ2508" s="75" t="s">
        <v>123</v>
      </c>
      <c r="BA2508" s="75" t="s">
        <v>124</v>
      </c>
      <c r="BB2508" s="75">
        <v>1</v>
      </c>
      <c r="BC2508" s="75" t="s">
        <v>2932</v>
      </c>
      <c r="BD2508" s="104"/>
      <c r="BE2508" s="104"/>
      <c r="BF2508" s="101"/>
      <c r="BG2508" s="101"/>
      <c r="BH2508" s="101"/>
      <c r="BI2508" s="101"/>
      <c r="BJ2508" s="101"/>
      <c r="BK2508" s="101"/>
      <c r="BL2508" s="101"/>
      <c r="BM2508" s="101"/>
      <c r="BN2508" s="101"/>
      <c r="BO2508" s="103"/>
      <c r="BP2508" s="101"/>
      <c r="BQ2508" s="101"/>
      <c r="BR2508" s="101"/>
      <c r="BS2508" s="101"/>
      <c r="BT2508" s="101"/>
      <c r="BU2508" s="101"/>
      <c r="BV2508" s="101"/>
      <c r="BW2508" s="101"/>
      <c r="BX2508" s="101"/>
      <c r="BY2508" s="101"/>
      <c r="BZ2508" s="101"/>
      <c r="CA2508" s="101"/>
      <c r="CB2508" s="101"/>
      <c r="CC2508" s="101"/>
      <c r="CD2508" s="101"/>
      <c r="CE2508" s="101"/>
      <c r="CF2508" s="101"/>
      <c r="CG2508" s="37" t="e">
        <f>VLOOKUP(Table_1[[#This Row],[EAN]],'[1]Planilha1'!$E:$R,13,0)</f>
        <v>#N/A</v>
      </c>
      <c r="CI2508" s="186" t="e">
        <f>Table_1[[#This Row],[FATURAMENTO REALIZADO]]-Table_1[[#This Row],[SPEND LÍQUIDO]]</f>
        <v>#VALUE!</v>
      </c>
    </row>
    <row r="2509" ht="15" hidden="1">
      <c r="A2509" s="7"/>
      <c r="B2509" s="84" t="s">
        <v>2735</v>
      </c>
      <c r="C2509" s="75">
        <v>221547</v>
      </c>
      <c r="D2509" s="75"/>
      <c r="E2509" s="85">
        <v>7896200115353</v>
      </c>
      <c r="F2509" s="86" t="s">
        <v>2973</v>
      </c>
      <c r="G2509" s="75" t="s">
        <v>21</v>
      </c>
      <c r="H2509" s="75">
        <v>1410</v>
      </c>
      <c r="I2509" s="87" t="s">
        <v>2749</v>
      </c>
      <c r="J2509" s="75" t="s">
        <v>2750</v>
      </c>
      <c r="K2509" s="88" t="s">
        <v>84</v>
      </c>
      <c r="L2509" s="88">
        <v>30</v>
      </c>
      <c r="M2509" s="88">
        <v>0</v>
      </c>
      <c r="N2509" s="75" t="s">
        <v>85</v>
      </c>
      <c r="O2509" s="75"/>
      <c r="P2509" s="106"/>
      <c r="Q2509" s="90">
        <f>(17/100+7.6/100+1.65/100)*P2509</f>
        <v>0</v>
      </c>
      <c r="R2509" s="104"/>
      <c r="S2509" s="104"/>
      <c r="T2509" s="104"/>
      <c r="U2509" s="104"/>
      <c r="V2509" s="90">
        <f>+P2509-Q2509+R2509+S2509+T2509+U2509</f>
        <v>0</v>
      </c>
      <c r="W2509" s="91">
        <f>(1.02/100)</f>
        <v>1.02E-2</v>
      </c>
      <c r="X2509" s="91">
        <v>4.8E-3</v>
      </c>
      <c r="Y2509" s="91">
        <v>0.17</v>
      </c>
      <c r="Z2509" s="91">
        <v>1.65E-2</v>
      </c>
      <c r="AA2509" s="91">
        <v>7.6E-2</v>
      </c>
      <c r="AB2509" s="91">
        <f>SUM(W2509:AA2509)</f>
        <v>0.2775</v>
      </c>
      <c r="AC2509" s="75">
        <v>12</v>
      </c>
      <c r="AD2509" s="92">
        <f>IF(AL2509="","",+AC2509*AL2509)</f>
      </c>
      <c r="AE2509" s="93">
        <f>IF(AL2509="","",+AL2509*AB2509)</f>
      </c>
      <c r="AF2509" s="92">
        <f>IF(AL2509="","",+AL2509-AE2509)</f>
      </c>
      <c r="AG2509" s="93">
        <f>+V2509</f>
        <v>0</v>
      </c>
      <c r="AH2509" s="92">
        <f>IF(AF2509="","",+AF2509-AG2509)</f>
      </c>
      <c r="AI2509" s="92">
        <f>IF(AH2509="","",+AH2509*AC2509)</f>
      </c>
      <c r="AJ2509" s="93"/>
      <c r="AK2509" s="94">
        <v>0.33</v>
      </c>
      <c r="AL2509" s="93">
        <f>IF(V2509=0,"",V2509/(1-AB2509-AK2509))</f>
      </c>
      <c r="AM2509" s="95">
        <v>0.33</v>
      </c>
      <c r="AN2509" s="93">
        <f>IF(V2509=0,"",V2509/(1-AB2509-AM2509))</f>
      </c>
      <c r="AO2509" s="96">
        <v>1.2</v>
      </c>
      <c r="AP2509" s="93">
        <f>IF(BD!AJ2509="","",BD!AJ2509*BD!AO2509)</f>
      </c>
      <c r="AQ2509" s="91">
        <f>BD!AM2509/BD!AK2509-1</f>
        <v>0</v>
      </c>
      <c r="AR2509" s="91">
        <f>IF(BD!AN2509="","",IF(BD!AJ2509="","",BD!AN2509/BD!AJ2509-1))</f>
      </c>
      <c r="AS2509" s="91">
        <f>IF(BD!AN2509="","",IF(BD!AN2509&lt;BD!AL2509,"ABAIXO DA META","DENTRO DA META"))</f>
      </c>
      <c r="AT2509" s="91" t="str">
        <f>IF(BD!AJ2509="","EM ANÁLISE",IF(BD!AP2509&gt;=BD!AN2509,"GO", "NO GO"))</f>
        <v>EM ANÁLISE</v>
      </c>
      <c r="AU2509" s="97">
        <f>IF(AN2509="","",+BD!$AN2509-AJ2509)</f>
      </c>
      <c r="AV2509" s="98"/>
      <c r="AW2509" s="90">
        <f>BD!P2509*BD!AC2509</f>
        <v>0</v>
      </c>
      <c r="AX2509" s="90">
        <f>BD!V2509*BD!AC2509</f>
        <v>0</v>
      </c>
      <c r="AY2509" s="90">
        <f>IF(BD!AN2509="","",BD!AN2509*BD!AC2509)</f>
      </c>
      <c r="AZ2509" s="75" t="s">
        <v>123</v>
      </c>
      <c r="BA2509" s="75"/>
      <c r="BB2509" s="75"/>
      <c r="BC2509" s="75"/>
      <c r="BD2509" s="104"/>
      <c r="BE2509" s="104"/>
      <c r="BF2509" s="101"/>
      <c r="BG2509" s="101"/>
      <c r="BH2509" s="101"/>
      <c r="BI2509" s="101"/>
      <c r="BJ2509" s="101"/>
      <c r="BK2509" s="101"/>
      <c r="BL2509" s="101"/>
      <c r="BM2509" s="101"/>
      <c r="BN2509" s="101"/>
      <c r="BO2509" s="103"/>
      <c r="BP2509" s="101"/>
      <c r="BQ2509" s="101"/>
      <c r="BR2509" s="101"/>
      <c r="BS2509" s="101"/>
      <c r="BT2509" s="101"/>
      <c r="BU2509" s="101"/>
      <c r="BV2509" s="101"/>
      <c r="BW2509" s="101"/>
      <c r="BX2509" s="101"/>
      <c r="BY2509" s="101"/>
      <c r="BZ2509" s="101"/>
      <c r="CA2509" s="101"/>
      <c r="CB2509" s="101"/>
      <c r="CC2509" s="101"/>
      <c r="CD2509" s="101"/>
      <c r="CE2509" s="101"/>
      <c r="CF2509" s="101"/>
      <c r="CG2509" s="37" t="e">
        <f>VLOOKUP(Table_1[[#This Row],[EAN]],'[1]Planilha1'!$E:$R,13,0)</f>
        <v>#N/A</v>
      </c>
      <c r="CI2509" s="186" t="e">
        <f>Table_1[[#This Row],[FATURAMENTO REALIZADO]]-Table_1[[#This Row],[SPEND LÍQUIDO]]</f>
        <v>#VALUE!</v>
      </c>
    </row>
    <row r="2510" ht="15" hidden="1">
      <c r="A2510" s="7"/>
      <c r="B2510" s="84" t="s">
        <v>2735</v>
      </c>
      <c r="C2510" s="75">
        <v>221548</v>
      </c>
      <c r="D2510" s="75"/>
      <c r="E2510" s="85">
        <v>7896200115773</v>
      </c>
      <c r="F2510" s="86" t="s">
        <v>2974</v>
      </c>
      <c r="G2510" s="75" t="s">
        <v>21</v>
      </c>
      <c r="H2510" s="75">
        <v>1410</v>
      </c>
      <c r="I2510" s="87" t="s">
        <v>2749</v>
      </c>
      <c r="J2510" s="75" t="s">
        <v>2750</v>
      </c>
      <c r="K2510" s="88" t="s">
        <v>84</v>
      </c>
      <c r="L2510" s="88">
        <v>30</v>
      </c>
      <c r="M2510" s="88">
        <v>0</v>
      </c>
      <c r="N2510" s="75" t="s">
        <v>85</v>
      </c>
      <c r="O2510" s="75"/>
      <c r="P2510" s="106"/>
      <c r="Q2510" s="90">
        <f>(17/100+7.6/100+1.65/100)*P2510</f>
        <v>0</v>
      </c>
      <c r="R2510" s="104"/>
      <c r="S2510" s="104"/>
      <c r="T2510" s="104"/>
      <c r="U2510" s="104"/>
      <c r="V2510" s="90">
        <f>+P2510-Q2510+R2510+S2510+T2510+U2510</f>
        <v>0</v>
      </c>
      <c r="W2510" s="91">
        <f>(1.02/100)</f>
        <v>1.02E-2</v>
      </c>
      <c r="X2510" s="91">
        <v>4.8E-3</v>
      </c>
      <c r="Y2510" s="91">
        <v>0.17</v>
      </c>
      <c r="Z2510" s="91">
        <v>1.65E-2</v>
      </c>
      <c r="AA2510" s="91">
        <v>7.6E-2</v>
      </c>
      <c r="AB2510" s="91">
        <f>SUM(W2510:AA2510)</f>
        <v>0.2775</v>
      </c>
      <c r="AC2510" s="75">
        <v>12</v>
      </c>
      <c r="AD2510" s="92">
        <f>IF(AL2510="","",+AC2510*AL2510)</f>
      </c>
      <c r="AE2510" s="93">
        <f>IF(AL2510="","",+AL2510*AB2510)</f>
      </c>
      <c r="AF2510" s="92">
        <f>IF(AL2510="","",+AL2510-AE2510)</f>
      </c>
      <c r="AG2510" s="93">
        <f>+V2510</f>
        <v>0</v>
      </c>
      <c r="AH2510" s="92">
        <f>IF(AF2510="","",+AF2510-AG2510)</f>
      </c>
      <c r="AI2510" s="92">
        <f>IF(AH2510="","",+AH2510*AC2510)</f>
      </c>
      <c r="AJ2510" s="93"/>
      <c r="AK2510" s="94">
        <v>0.33</v>
      </c>
      <c r="AL2510" s="93">
        <f>IF(V2510=0,"",V2510/(1-AB2510-AK2510))</f>
      </c>
      <c r="AM2510" s="95">
        <v>0.33</v>
      </c>
      <c r="AN2510" s="93">
        <f>IF(V2510=0,"",V2510/(1-AB2510-AM2510))</f>
      </c>
      <c r="AO2510" s="96">
        <v>1.2</v>
      </c>
      <c r="AP2510" s="93">
        <f>IF(BD!AJ2510="","",BD!AJ2510*BD!AO2510)</f>
      </c>
      <c r="AQ2510" s="91">
        <f>BD!AM2510/BD!AK2510-1</f>
        <v>0</v>
      </c>
      <c r="AR2510" s="91">
        <f>IF(BD!AN2510="","",IF(BD!AJ2510="","",BD!AN2510/BD!AJ2510-1))</f>
      </c>
      <c r="AS2510" s="91">
        <f>IF(BD!AN2510="","",IF(BD!AN2510&lt;BD!AL2510,"ABAIXO DA META","DENTRO DA META"))</f>
      </c>
      <c r="AT2510" s="91" t="str">
        <f>IF(BD!AJ2510="","EM ANÁLISE",IF(BD!AP2510&gt;=BD!AN2510,"GO", "NO GO"))</f>
        <v>EM ANÁLISE</v>
      </c>
      <c r="AU2510" s="97">
        <f>IF(AN2510="","",+BD!$AN2510-AJ2510)</f>
      </c>
      <c r="AV2510" s="98"/>
      <c r="AW2510" s="90">
        <f>BD!P2510*BD!AC2510</f>
        <v>0</v>
      </c>
      <c r="AX2510" s="90">
        <f>BD!V2510*BD!AC2510</f>
        <v>0</v>
      </c>
      <c r="AY2510" s="90">
        <f>IF(BD!AN2510="","",BD!AN2510*BD!AC2510)</f>
      </c>
      <c r="AZ2510" s="75" t="s">
        <v>123</v>
      </c>
      <c r="BA2510" s="75" t="s">
        <v>124</v>
      </c>
      <c r="BB2510" s="75">
        <v>1</v>
      </c>
      <c r="BC2510" s="75" t="s">
        <v>2932</v>
      </c>
      <c r="BD2510" s="104"/>
      <c r="BE2510" s="104"/>
      <c r="BF2510" s="101"/>
      <c r="BG2510" s="101"/>
      <c r="BH2510" s="101"/>
      <c r="BI2510" s="101"/>
      <c r="BJ2510" s="101"/>
      <c r="BK2510" s="101"/>
      <c r="BL2510" s="101"/>
      <c r="BM2510" s="101"/>
      <c r="BN2510" s="101"/>
      <c r="BO2510" s="103"/>
      <c r="BP2510" s="101"/>
      <c r="BQ2510" s="101"/>
      <c r="BR2510" s="101"/>
      <c r="BS2510" s="101"/>
      <c r="BT2510" s="101"/>
      <c r="BU2510" s="101"/>
      <c r="BV2510" s="101"/>
      <c r="BW2510" s="101"/>
      <c r="BX2510" s="101"/>
      <c r="BY2510" s="101"/>
      <c r="BZ2510" s="101"/>
      <c r="CA2510" s="101"/>
      <c r="CB2510" s="101"/>
      <c r="CC2510" s="101"/>
      <c r="CD2510" s="101"/>
      <c r="CE2510" s="101"/>
      <c r="CF2510" s="101"/>
      <c r="CG2510" s="37" t="e">
        <f>VLOOKUP(Table_1[[#This Row],[EAN]],'[1]Planilha1'!$E:$R,13,0)</f>
        <v>#N/A</v>
      </c>
      <c r="CI2510" s="186" t="e">
        <f>Table_1[[#This Row],[FATURAMENTO REALIZADO]]-Table_1[[#This Row],[SPEND LÍQUIDO]]</f>
        <v>#VALUE!</v>
      </c>
    </row>
    <row r="2511" ht="15" hidden="1">
      <c r="A2511" s="7"/>
      <c r="B2511" s="84" t="s">
        <v>2735</v>
      </c>
      <c r="C2511" s="75">
        <v>221549</v>
      </c>
      <c r="D2511" s="75"/>
      <c r="E2511" s="85">
        <v>7896200115773</v>
      </c>
      <c r="F2511" s="86" t="s">
        <v>2975</v>
      </c>
      <c r="G2511" s="75" t="s">
        <v>21</v>
      </c>
      <c r="H2511" s="75">
        <v>1410</v>
      </c>
      <c r="I2511" s="87" t="s">
        <v>2749</v>
      </c>
      <c r="J2511" s="75" t="s">
        <v>2750</v>
      </c>
      <c r="K2511" s="88" t="s">
        <v>84</v>
      </c>
      <c r="L2511" s="88">
        <v>10</v>
      </c>
      <c r="M2511" s="88">
        <v>0</v>
      </c>
      <c r="N2511" s="75" t="s">
        <v>85</v>
      </c>
      <c r="O2511" s="75"/>
      <c r="P2511" s="106"/>
      <c r="Q2511" s="90">
        <f>(17/100+7.6/100+1.65/100)*P2511</f>
        <v>0</v>
      </c>
      <c r="R2511" s="104"/>
      <c r="S2511" s="104"/>
      <c r="T2511" s="104"/>
      <c r="U2511" s="104"/>
      <c r="V2511" s="90">
        <f>+P2511-Q2511+R2511+S2511+T2511+U2511</f>
        <v>0</v>
      </c>
      <c r="W2511" s="91">
        <f>(1.02/100)</f>
        <v>1.02E-2</v>
      </c>
      <c r="X2511" s="91">
        <v>4.8E-3</v>
      </c>
      <c r="Y2511" s="91">
        <v>0.17</v>
      </c>
      <c r="Z2511" s="91">
        <v>1.65E-2</v>
      </c>
      <c r="AA2511" s="91">
        <v>7.6E-2</v>
      </c>
      <c r="AB2511" s="91">
        <f>SUM(W2511:AA2511)</f>
        <v>0.2775</v>
      </c>
      <c r="AC2511" s="75">
        <v>12</v>
      </c>
      <c r="AD2511" s="92">
        <f>IF(AL2511="","",+AC2511*AL2511)</f>
      </c>
      <c r="AE2511" s="93">
        <f>IF(AL2511="","",+AL2511*AB2511)</f>
      </c>
      <c r="AF2511" s="92">
        <f>IF(AL2511="","",+AL2511-AE2511)</f>
      </c>
      <c r="AG2511" s="93">
        <f>+V2511</f>
        <v>0</v>
      </c>
      <c r="AH2511" s="92">
        <f>IF(AF2511="","",+AF2511-AG2511)</f>
      </c>
      <c r="AI2511" s="92">
        <f>IF(AH2511="","",+AH2511*AC2511)</f>
      </c>
      <c r="AJ2511" s="93"/>
      <c r="AK2511" s="94">
        <v>0.33</v>
      </c>
      <c r="AL2511" s="93">
        <f>IF(V2511=0,"",V2511/(1-AB2511-AK2511))</f>
      </c>
      <c r="AM2511" s="95">
        <v>0.33</v>
      </c>
      <c r="AN2511" s="93">
        <f>IF(V2511=0,"",V2511/(1-AB2511-AM2511))</f>
      </c>
      <c r="AO2511" s="96">
        <v>1.2</v>
      </c>
      <c r="AP2511" s="93">
        <f>IF(BD!AJ2511="","",BD!AJ2511*BD!AO2511)</f>
      </c>
      <c r="AQ2511" s="91">
        <f>BD!AM2511/BD!AK2511-1</f>
        <v>0</v>
      </c>
      <c r="AR2511" s="91">
        <f>IF(BD!AN2511="","",IF(BD!AJ2511="","",BD!AN2511/BD!AJ2511-1))</f>
      </c>
      <c r="AS2511" s="91">
        <f>IF(BD!AN2511="","",IF(BD!AN2511&lt;BD!AL2511,"ABAIXO DA META","DENTRO DA META"))</f>
      </c>
      <c r="AT2511" s="91" t="str">
        <f>IF(BD!AJ2511="","EM ANÁLISE",IF(BD!AP2511&gt;=BD!AN2511,"GO", "NO GO"))</f>
        <v>EM ANÁLISE</v>
      </c>
      <c r="AU2511" s="97">
        <f>IF(AN2511="","",+BD!$AN2511-AJ2511)</f>
      </c>
      <c r="AV2511" s="98"/>
      <c r="AW2511" s="90">
        <f>BD!P2511*BD!AC2511</f>
        <v>0</v>
      </c>
      <c r="AX2511" s="90">
        <f>BD!V2511*BD!AC2511</f>
        <v>0</v>
      </c>
      <c r="AY2511" s="90">
        <f>IF(BD!AN2511="","",BD!AN2511*BD!AC2511)</f>
      </c>
      <c r="AZ2511" s="75" t="s">
        <v>123</v>
      </c>
      <c r="BA2511" s="75" t="s">
        <v>124</v>
      </c>
      <c r="BB2511" s="75">
        <v>1</v>
      </c>
      <c r="BC2511" s="75" t="s">
        <v>2932</v>
      </c>
      <c r="BD2511" s="104"/>
      <c r="BE2511" s="104"/>
      <c r="BF2511" s="101"/>
      <c r="BG2511" s="101"/>
      <c r="BH2511" s="101"/>
      <c r="BI2511" s="101"/>
      <c r="BJ2511" s="101"/>
      <c r="BK2511" s="101"/>
      <c r="BL2511" s="101"/>
      <c r="BM2511" s="101"/>
      <c r="BN2511" s="101"/>
      <c r="BO2511" s="103"/>
      <c r="BP2511" s="101"/>
      <c r="BQ2511" s="101"/>
      <c r="BR2511" s="101"/>
      <c r="BS2511" s="101"/>
      <c r="BT2511" s="101"/>
      <c r="BU2511" s="101"/>
      <c r="BV2511" s="101"/>
      <c r="BW2511" s="101"/>
      <c r="BX2511" s="101"/>
      <c r="BY2511" s="101"/>
      <c r="BZ2511" s="101"/>
      <c r="CA2511" s="101"/>
      <c r="CB2511" s="101"/>
      <c r="CC2511" s="101"/>
      <c r="CD2511" s="101"/>
      <c r="CE2511" s="101"/>
      <c r="CF2511" s="101"/>
      <c r="CG2511" s="37" t="e">
        <f>VLOOKUP(Table_1[[#This Row],[EAN]],'[1]Planilha1'!$E:$R,13,0)</f>
        <v>#N/A</v>
      </c>
      <c r="CI2511" s="186" t="e">
        <f>Table_1[[#This Row],[FATURAMENTO REALIZADO]]-Table_1[[#This Row],[SPEND LÍQUIDO]]</f>
        <v>#VALUE!</v>
      </c>
    </row>
    <row r="2512" ht="15" hidden="1">
      <c r="A2512" s="7"/>
      <c r="B2512" s="84" t="s">
        <v>2735</v>
      </c>
      <c r="C2512" s="75">
        <v>221550</v>
      </c>
      <c r="D2512" s="75"/>
      <c r="E2512" s="85">
        <v>7896200115063</v>
      </c>
      <c r="F2512" s="86" t="s">
        <v>2976</v>
      </c>
      <c r="G2512" s="75" t="s">
        <v>21</v>
      </c>
      <c r="H2512" s="75">
        <v>1410</v>
      </c>
      <c r="I2512" s="87" t="s">
        <v>2749</v>
      </c>
      <c r="J2512" s="75" t="s">
        <v>2752</v>
      </c>
      <c r="K2512" s="88" t="s">
        <v>84</v>
      </c>
      <c r="L2512" s="88">
        <v>30</v>
      </c>
      <c r="M2512" s="88">
        <v>0</v>
      </c>
      <c r="N2512" s="75" t="s">
        <v>85</v>
      </c>
      <c r="O2512" s="75"/>
      <c r="P2512" s="106"/>
      <c r="Q2512" s="90">
        <f>(17/100+7.6/100+1.65/100)*P2512</f>
        <v>0</v>
      </c>
      <c r="R2512" s="104"/>
      <c r="S2512" s="104"/>
      <c r="T2512" s="104"/>
      <c r="U2512" s="104"/>
      <c r="V2512" s="90">
        <f>+P2512-Q2512+R2512+S2512+T2512+U2512</f>
        <v>0</v>
      </c>
      <c r="W2512" s="91">
        <f>(1.02/100)</f>
        <v>1.02E-2</v>
      </c>
      <c r="X2512" s="91">
        <v>4.8E-3</v>
      </c>
      <c r="Y2512" s="91">
        <v>0.17</v>
      </c>
      <c r="Z2512" s="91">
        <v>1.65E-2</v>
      </c>
      <c r="AA2512" s="91">
        <v>7.6E-2</v>
      </c>
      <c r="AB2512" s="91">
        <f>SUM(W2512:AA2512)</f>
        <v>0.2775</v>
      </c>
      <c r="AC2512" s="75">
        <v>12</v>
      </c>
      <c r="AD2512" s="92">
        <f>IF(AL2512="","",+AC2512*AL2512)</f>
      </c>
      <c r="AE2512" s="93">
        <f>IF(AL2512="","",+AL2512*AB2512)</f>
      </c>
      <c r="AF2512" s="92">
        <f>IF(AL2512="","",+AL2512-AE2512)</f>
      </c>
      <c r="AG2512" s="93">
        <f>+V2512</f>
        <v>0</v>
      </c>
      <c r="AH2512" s="92">
        <f>IF(AF2512="","",+AF2512-AG2512)</f>
      </c>
      <c r="AI2512" s="92">
        <f>IF(AH2512="","",+AH2512*AC2512)</f>
      </c>
      <c r="AJ2512" s="93"/>
      <c r="AK2512" s="94">
        <v>0.33</v>
      </c>
      <c r="AL2512" s="93">
        <f>IF(V2512=0,"",V2512/(1-AB2512-AK2512))</f>
      </c>
      <c r="AM2512" s="95">
        <v>0.33</v>
      </c>
      <c r="AN2512" s="93">
        <f>IF(V2512=0,"",V2512/(1-AB2512-AM2512))</f>
      </c>
      <c r="AO2512" s="96">
        <v>1.2</v>
      </c>
      <c r="AP2512" s="93">
        <f>IF(BD!AJ2512="","",BD!AJ2512*BD!AO2512)</f>
      </c>
      <c r="AQ2512" s="91">
        <f>BD!AM2512/BD!AK2512-1</f>
        <v>0</v>
      </c>
      <c r="AR2512" s="91">
        <f>IF(BD!AN2512="","",IF(BD!AJ2512="","",BD!AN2512/BD!AJ2512-1))</f>
      </c>
      <c r="AS2512" s="91">
        <f>IF(BD!AN2512="","",IF(BD!AN2512&lt;BD!AL2512,"ABAIXO DA META","DENTRO DA META"))</f>
      </c>
      <c r="AT2512" s="91" t="str">
        <f>IF(BD!AJ2512="","EM ANÁLISE",IF(BD!AP2512&gt;=BD!AN2512,"GO", "NO GO"))</f>
        <v>EM ANÁLISE</v>
      </c>
      <c r="AU2512" s="97">
        <f>IF(AN2512="","",+BD!$AN2512-AJ2512)</f>
      </c>
      <c r="AV2512" s="98"/>
      <c r="AW2512" s="90">
        <f>BD!P2512*BD!AC2512</f>
        <v>0</v>
      </c>
      <c r="AX2512" s="90">
        <f>BD!V2512*BD!AC2512</f>
        <v>0</v>
      </c>
      <c r="AY2512" s="90">
        <f>IF(BD!AN2512="","",BD!AN2512*BD!AC2512)</f>
      </c>
      <c r="AZ2512" s="75" t="s">
        <v>123</v>
      </c>
      <c r="BA2512" s="75"/>
      <c r="BB2512" s="75"/>
      <c r="BC2512" s="75"/>
      <c r="BD2512" s="104"/>
      <c r="BE2512" s="104"/>
      <c r="BF2512" s="101"/>
      <c r="BG2512" s="101"/>
      <c r="BH2512" s="101"/>
      <c r="BI2512" s="101"/>
      <c r="BJ2512" s="101"/>
      <c r="BK2512" s="101"/>
      <c r="BL2512" s="101"/>
      <c r="BM2512" s="101"/>
      <c r="BN2512" s="101"/>
      <c r="BO2512" s="103"/>
      <c r="BP2512" s="101"/>
      <c r="BQ2512" s="101"/>
      <c r="BR2512" s="101"/>
      <c r="BS2512" s="101"/>
      <c r="BT2512" s="101"/>
      <c r="BU2512" s="101"/>
      <c r="BV2512" s="101"/>
      <c r="BW2512" s="101"/>
      <c r="BX2512" s="101"/>
      <c r="BY2512" s="101"/>
      <c r="BZ2512" s="101"/>
      <c r="CA2512" s="101"/>
      <c r="CB2512" s="101"/>
      <c r="CC2512" s="101"/>
      <c r="CD2512" s="101"/>
      <c r="CE2512" s="101"/>
      <c r="CF2512" s="101"/>
      <c r="CG2512" s="37" t="e">
        <f>VLOOKUP(Table_1[[#This Row],[EAN]],'[1]Planilha1'!$E:$R,13,0)</f>
        <v>#N/A</v>
      </c>
      <c r="CI2512" s="186" t="e">
        <f>Table_1[[#This Row],[FATURAMENTO REALIZADO]]-Table_1[[#This Row],[SPEND LÍQUIDO]]</f>
        <v>#VALUE!</v>
      </c>
    </row>
    <row r="2513" ht="15" hidden="1">
      <c r="A2513" s="7"/>
      <c r="B2513" s="84" t="s">
        <v>2735</v>
      </c>
      <c r="C2513" s="75">
        <v>221551</v>
      </c>
      <c r="D2513" s="75"/>
      <c r="E2513" s="85">
        <v>7896200115063</v>
      </c>
      <c r="F2513" s="86" t="s">
        <v>2977</v>
      </c>
      <c r="G2513" s="75" t="s">
        <v>21</v>
      </c>
      <c r="H2513" s="75">
        <v>1410</v>
      </c>
      <c r="I2513" s="87" t="s">
        <v>2749</v>
      </c>
      <c r="J2513" s="75" t="s">
        <v>2752</v>
      </c>
      <c r="K2513" s="88" t="s">
        <v>84</v>
      </c>
      <c r="L2513" s="88">
        <v>10</v>
      </c>
      <c r="M2513" s="88">
        <v>0</v>
      </c>
      <c r="N2513" s="75" t="s">
        <v>85</v>
      </c>
      <c r="O2513" s="75"/>
      <c r="P2513" s="106"/>
      <c r="Q2513" s="90">
        <f>(17/100+7.6/100+1.65/100)*P2513</f>
        <v>0</v>
      </c>
      <c r="R2513" s="104"/>
      <c r="S2513" s="104"/>
      <c r="T2513" s="104"/>
      <c r="U2513" s="104"/>
      <c r="V2513" s="90">
        <f>+P2513-Q2513+R2513+S2513+T2513+U2513</f>
        <v>0</v>
      </c>
      <c r="W2513" s="91">
        <f>(1.02/100)</f>
        <v>1.02E-2</v>
      </c>
      <c r="X2513" s="91">
        <v>4.8E-3</v>
      </c>
      <c r="Y2513" s="91">
        <v>0.17</v>
      </c>
      <c r="Z2513" s="91">
        <v>1.65E-2</v>
      </c>
      <c r="AA2513" s="91">
        <v>7.6E-2</v>
      </c>
      <c r="AB2513" s="91">
        <f>SUM(W2513:AA2513)</f>
        <v>0.2775</v>
      </c>
      <c r="AC2513" s="75">
        <v>12</v>
      </c>
      <c r="AD2513" s="92">
        <f>IF(AL2513="","",+AC2513*AL2513)</f>
      </c>
      <c r="AE2513" s="93">
        <f>IF(AL2513="","",+AL2513*AB2513)</f>
      </c>
      <c r="AF2513" s="92">
        <f>IF(AL2513="","",+AL2513-AE2513)</f>
      </c>
      <c r="AG2513" s="93">
        <f>+V2513</f>
        <v>0</v>
      </c>
      <c r="AH2513" s="92">
        <f>IF(AF2513="","",+AF2513-AG2513)</f>
      </c>
      <c r="AI2513" s="92">
        <f>IF(AH2513="","",+AH2513*AC2513)</f>
      </c>
      <c r="AJ2513" s="93"/>
      <c r="AK2513" s="94">
        <v>0.33</v>
      </c>
      <c r="AL2513" s="93">
        <f>IF(V2513=0,"",V2513/(1-AB2513-AK2513))</f>
      </c>
      <c r="AM2513" s="95">
        <v>0.33</v>
      </c>
      <c r="AN2513" s="93">
        <f>IF(V2513=0,"",V2513/(1-AB2513-AM2513))</f>
      </c>
      <c r="AO2513" s="96">
        <v>1.2</v>
      </c>
      <c r="AP2513" s="93">
        <f>IF(BD!AJ2513="","",BD!AJ2513*BD!AO2513)</f>
      </c>
      <c r="AQ2513" s="91">
        <f>BD!AM2513/BD!AK2513-1</f>
        <v>0</v>
      </c>
      <c r="AR2513" s="91">
        <f>IF(BD!AN2513="","",IF(BD!AJ2513="","",BD!AN2513/BD!AJ2513-1))</f>
      </c>
      <c r="AS2513" s="91">
        <f>IF(BD!AN2513="","",IF(BD!AN2513&lt;BD!AL2513,"ABAIXO DA META","DENTRO DA META"))</f>
      </c>
      <c r="AT2513" s="91" t="str">
        <f>IF(BD!AJ2513="","EM ANÁLISE",IF(BD!AP2513&gt;=BD!AN2513,"GO", "NO GO"))</f>
        <v>EM ANÁLISE</v>
      </c>
      <c r="AU2513" s="97">
        <f>IF(AN2513="","",+BD!$AN2513-AJ2513)</f>
      </c>
      <c r="AV2513" s="98"/>
      <c r="AW2513" s="90">
        <f>BD!P2513*BD!AC2513</f>
        <v>0</v>
      </c>
      <c r="AX2513" s="90">
        <f>BD!V2513*BD!AC2513</f>
        <v>0</v>
      </c>
      <c r="AY2513" s="90">
        <f>IF(BD!AN2513="","",BD!AN2513*BD!AC2513)</f>
      </c>
      <c r="AZ2513" s="75" t="s">
        <v>123</v>
      </c>
      <c r="BA2513" s="75"/>
      <c r="BB2513" s="75"/>
      <c r="BC2513" s="75"/>
      <c r="BD2513" s="104"/>
      <c r="BE2513" s="104"/>
      <c r="BF2513" s="101"/>
      <c r="BG2513" s="101"/>
      <c r="BH2513" s="101"/>
      <c r="BI2513" s="101"/>
      <c r="BJ2513" s="101"/>
      <c r="BK2513" s="101"/>
      <c r="BL2513" s="101"/>
      <c r="BM2513" s="101"/>
      <c r="BN2513" s="101"/>
      <c r="BO2513" s="103"/>
      <c r="BP2513" s="101"/>
      <c r="BQ2513" s="101"/>
      <c r="BR2513" s="101"/>
      <c r="BS2513" s="101"/>
      <c r="BT2513" s="101"/>
      <c r="BU2513" s="101"/>
      <c r="BV2513" s="101"/>
      <c r="BW2513" s="101"/>
      <c r="BX2513" s="101"/>
      <c r="BY2513" s="101"/>
      <c r="BZ2513" s="101"/>
      <c r="CA2513" s="101"/>
      <c r="CB2513" s="101"/>
      <c r="CC2513" s="101"/>
      <c r="CD2513" s="101"/>
      <c r="CE2513" s="101"/>
      <c r="CF2513" s="101"/>
      <c r="CG2513" s="37" t="e">
        <f>VLOOKUP(Table_1[[#This Row],[EAN]],'[1]Planilha1'!$E:$R,13,0)</f>
        <v>#N/A</v>
      </c>
      <c r="CI2513" s="186" t="e">
        <f>Table_1[[#This Row],[FATURAMENTO REALIZADO]]-Table_1[[#This Row],[SPEND LÍQUIDO]]</f>
        <v>#VALUE!</v>
      </c>
    </row>
    <row r="2514" ht="15" hidden="1">
      <c r="A2514" s="7"/>
      <c r="B2514" s="84" t="s">
        <v>2735</v>
      </c>
      <c r="C2514" s="75">
        <v>221552</v>
      </c>
      <c r="D2514" s="75"/>
      <c r="E2514" s="85">
        <v>7896200116398</v>
      </c>
      <c r="F2514" s="86" t="s">
        <v>2978</v>
      </c>
      <c r="G2514" s="75" t="s">
        <v>21</v>
      </c>
      <c r="H2514" s="75">
        <v>1410</v>
      </c>
      <c r="I2514" s="87" t="s">
        <v>2749</v>
      </c>
      <c r="J2514" s="75" t="s">
        <v>2752</v>
      </c>
      <c r="K2514" s="88" t="s">
        <v>84</v>
      </c>
      <c r="L2514" s="88">
        <v>30</v>
      </c>
      <c r="M2514" s="88">
        <v>0</v>
      </c>
      <c r="N2514" s="75" t="s">
        <v>85</v>
      </c>
      <c r="O2514" s="75"/>
      <c r="P2514" s="106"/>
      <c r="Q2514" s="90">
        <f>(17/100+7.6/100+1.65/100)*P2514</f>
        <v>0</v>
      </c>
      <c r="R2514" s="104"/>
      <c r="S2514" s="104"/>
      <c r="T2514" s="104"/>
      <c r="U2514" s="104"/>
      <c r="V2514" s="90">
        <f>+P2514-Q2514+R2514+S2514+T2514+U2514</f>
        <v>0</v>
      </c>
      <c r="W2514" s="91">
        <f>(1.02/100)</f>
        <v>1.02E-2</v>
      </c>
      <c r="X2514" s="91">
        <v>4.8E-3</v>
      </c>
      <c r="Y2514" s="91">
        <v>0.17</v>
      </c>
      <c r="Z2514" s="91">
        <v>1.65E-2</v>
      </c>
      <c r="AA2514" s="91">
        <v>7.6E-2</v>
      </c>
      <c r="AB2514" s="91">
        <f>SUM(W2514:AA2514)</f>
        <v>0.2775</v>
      </c>
      <c r="AC2514" s="75">
        <v>12</v>
      </c>
      <c r="AD2514" s="92">
        <f>IF(AL2514="","",+AC2514*AL2514)</f>
      </c>
      <c r="AE2514" s="93">
        <f>IF(AL2514="","",+AL2514*AB2514)</f>
      </c>
      <c r="AF2514" s="92">
        <f>IF(AL2514="","",+AL2514-AE2514)</f>
      </c>
      <c r="AG2514" s="93">
        <f>+V2514</f>
        <v>0</v>
      </c>
      <c r="AH2514" s="92">
        <f>IF(AF2514="","",+AF2514-AG2514)</f>
      </c>
      <c r="AI2514" s="92">
        <f>IF(AH2514="","",+AH2514*AC2514)</f>
      </c>
      <c r="AJ2514" s="93"/>
      <c r="AK2514" s="94">
        <v>0.33</v>
      </c>
      <c r="AL2514" s="93">
        <f>IF(V2514=0,"",V2514/(1-AB2514-AK2514))</f>
      </c>
      <c r="AM2514" s="95">
        <v>0.33</v>
      </c>
      <c r="AN2514" s="93">
        <f>IF(V2514=0,"",V2514/(1-AB2514-AM2514))</f>
      </c>
      <c r="AO2514" s="96">
        <v>1.2</v>
      </c>
      <c r="AP2514" s="93">
        <f>IF(BD!AJ2514="","",BD!AJ2514*BD!AO2514)</f>
      </c>
      <c r="AQ2514" s="91">
        <f>BD!AM2514/BD!AK2514-1</f>
        <v>0</v>
      </c>
      <c r="AR2514" s="91">
        <f>IF(BD!AN2514="","",IF(BD!AJ2514="","",BD!AN2514/BD!AJ2514-1))</f>
      </c>
      <c r="AS2514" s="91">
        <f>IF(BD!AN2514="","",IF(BD!AN2514&lt;BD!AL2514,"ABAIXO DA META","DENTRO DA META"))</f>
      </c>
      <c r="AT2514" s="91" t="str">
        <f>IF(BD!AJ2514="","EM ANÁLISE",IF(BD!AP2514&gt;=BD!AN2514,"GO", "NO GO"))</f>
        <v>EM ANÁLISE</v>
      </c>
      <c r="AU2514" s="97">
        <f>IF(AN2514="","",+BD!$AN2514-AJ2514)</f>
      </c>
      <c r="AV2514" s="98"/>
      <c r="AW2514" s="90">
        <f>BD!P2514*BD!AC2514</f>
        <v>0</v>
      </c>
      <c r="AX2514" s="90">
        <f>BD!V2514*BD!AC2514</f>
        <v>0</v>
      </c>
      <c r="AY2514" s="90">
        <f>IF(BD!AN2514="","",BD!AN2514*BD!AC2514)</f>
      </c>
      <c r="AZ2514" s="75" t="s">
        <v>123</v>
      </c>
      <c r="BA2514" s="75" t="s">
        <v>124</v>
      </c>
      <c r="BB2514" s="75">
        <v>1</v>
      </c>
      <c r="BC2514" s="75" t="s">
        <v>2932</v>
      </c>
      <c r="BD2514" s="104"/>
      <c r="BE2514" s="104"/>
      <c r="BF2514" s="101"/>
      <c r="BG2514" s="101"/>
      <c r="BH2514" s="101"/>
      <c r="BI2514" s="101"/>
      <c r="BJ2514" s="101"/>
      <c r="BK2514" s="101"/>
      <c r="BL2514" s="101"/>
      <c r="BM2514" s="101"/>
      <c r="BN2514" s="101"/>
      <c r="BO2514" s="103"/>
      <c r="BP2514" s="101"/>
      <c r="BQ2514" s="101"/>
      <c r="BR2514" s="101"/>
      <c r="BS2514" s="101"/>
      <c r="BT2514" s="101"/>
      <c r="BU2514" s="101"/>
      <c r="BV2514" s="101"/>
      <c r="BW2514" s="101"/>
      <c r="BX2514" s="101"/>
      <c r="BY2514" s="101"/>
      <c r="BZ2514" s="101"/>
      <c r="CA2514" s="101"/>
      <c r="CB2514" s="101"/>
      <c r="CC2514" s="101"/>
      <c r="CD2514" s="101"/>
      <c r="CE2514" s="101"/>
      <c r="CF2514" s="101"/>
      <c r="CG2514" s="37" t="e">
        <f>VLOOKUP(Table_1[[#This Row],[EAN]],'[1]Planilha1'!$E:$R,13,0)</f>
        <v>#N/A</v>
      </c>
      <c r="CI2514" s="186" t="e">
        <f>Table_1[[#This Row],[FATURAMENTO REALIZADO]]-Table_1[[#This Row],[SPEND LÍQUIDO]]</f>
        <v>#VALUE!</v>
      </c>
    </row>
    <row r="2515" ht="15" hidden="1">
      <c r="A2515" s="7"/>
      <c r="B2515" s="84" t="s">
        <v>2735</v>
      </c>
      <c r="C2515" s="75">
        <v>221553</v>
      </c>
      <c r="D2515" s="75"/>
      <c r="E2515" s="85">
        <v>7896200115032</v>
      </c>
      <c r="F2515" s="86" t="s">
        <v>2979</v>
      </c>
      <c r="G2515" s="75" t="s">
        <v>21</v>
      </c>
      <c r="H2515" s="75">
        <v>1410</v>
      </c>
      <c r="I2515" s="87" t="s">
        <v>2749</v>
      </c>
      <c r="J2515" s="75" t="s">
        <v>2750</v>
      </c>
      <c r="K2515" s="88" t="s">
        <v>84</v>
      </c>
      <c r="L2515" s="88">
        <v>20</v>
      </c>
      <c r="M2515" s="88">
        <v>0</v>
      </c>
      <c r="N2515" s="75" t="s">
        <v>85</v>
      </c>
      <c r="O2515" s="75"/>
      <c r="P2515" s="106"/>
      <c r="Q2515" s="90">
        <f>(17/100+7.6/100+1.65/100)*P2515</f>
        <v>0</v>
      </c>
      <c r="R2515" s="104"/>
      <c r="S2515" s="104"/>
      <c r="T2515" s="104"/>
      <c r="U2515" s="104"/>
      <c r="V2515" s="90">
        <f>+P2515-Q2515+R2515+S2515+T2515+U2515</f>
        <v>0</v>
      </c>
      <c r="W2515" s="91">
        <f>(1.02/100)</f>
        <v>1.02E-2</v>
      </c>
      <c r="X2515" s="91">
        <v>4.8E-3</v>
      </c>
      <c r="Y2515" s="91">
        <v>0.17</v>
      </c>
      <c r="Z2515" s="91">
        <v>1.65E-2</v>
      </c>
      <c r="AA2515" s="91">
        <v>7.6E-2</v>
      </c>
      <c r="AB2515" s="91">
        <f>SUM(W2515:AA2515)</f>
        <v>0.2775</v>
      </c>
      <c r="AC2515" s="75">
        <v>12</v>
      </c>
      <c r="AD2515" s="92">
        <f>IF(AL2515="","",+AC2515*AL2515)</f>
      </c>
      <c r="AE2515" s="93">
        <f>IF(AL2515="","",+AL2515*AB2515)</f>
      </c>
      <c r="AF2515" s="92">
        <f>IF(AL2515="","",+AL2515-AE2515)</f>
      </c>
      <c r="AG2515" s="93">
        <f>+V2515</f>
        <v>0</v>
      </c>
      <c r="AH2515" s="92">
        <f>IF(AF2515="","",+AF2515-AG2515)</f>
      </c>
      <c r="AI2515" s="92">
        <f>IF(AH2515="","",+AH2515*AC2515)</f>
      </c>
      <c r="AJ2515" s="93"/>
      <c r="AK2515" s="94">
        <v>0.33</v>
      </c>
      <c r="AL2515" s="93">
        <f>IF(V2515=0,"",V2515/(1-AB2515-AK2515))</f>
      </c>
      <c r="AM2515" s="95">
        <v>0.33</v>
      </c>
      <c r="AN2515" s="93">
        <f>IF(V2515=0,"",V2515/(1-AB2515-AM2515))</f>
      </c>
      <c r="AO2515" s="96">
        <v>1.2</v>
      </c>
      <c r="AP2515" s="93">
        <f>IF(BD!AJ2515="","",BD!AJ2515*BD!AO2515)</f>
      </c>
      <c r="AQ2515" s="91">
        <f>BD!AM2515/BD!AK2515-1</f>
        <v>0</v>
      </c>
      <c r="AR2515" s="91">
        <f>IF(BD!AN2515="","",IF(BD!AJ2515="","",BD!AN2515/BD!AJ2515-1))</f>
      </c>
      <c r="AS2515" s="91">
        <f>IF(BD!AN2515="","",IF(BD!AN2515&lt;BD!AL2515,"ABAIXO DA META","DENTRO DA META"))</f>
      </c>
      <c r="AT2515" s="91" t="str">
        <f>IF(BD!AJ2515="","EM ANÁLISE",IF(BD!AP2515&gt;=BD!AN2515,"GO", "NO GO"))</f>
        <v>EM ANÁLISE</v>
      </c>
      <c r="AU2515" s="97">
        <f>IF(AN2515="","",+BD!$AN2515-AJ2515)</f>
      </c>
      <c r="AV2515" s="98"/>
      <c r="AW2515" s="90">
        <f>BD!P2515*BD!AC2515</f>
        <v>0</v>
      </c>
      <c r="AX2515" s="90">
        <f>BD!V2515*BD!AC2515</f>
        <v>0</v>
      </c>
      <c r="AY2515" s="90">
        <f>IF(BD!AN2515="","",BD!AN2515*BD!AC2515)</f>
      </c>
      <c r="AZ2515" s="75" t="s">
        <v>123</v>
      </c>
      <c r="BA2515" s="75" t="s">
        <v>124</v>
      </c>
      <c r="BB2515" s="75">
        <v>1</v>
      </c>
      <c r="BC2515" s="75" t="s">
        <v>2932</v>
      </c>
      <c r="BD2515" s="104"/>
      <c r="BE2515" s="104"/>
      <c r="BF2515" s="101"/>
      <c r="BG2515" s="101"/>
      <c r="BH2515" s="101"/>
      <c r="BI2515" s="101"/>
      <c r="BJ2515" s="101"/>
      <c r="BK2515" s="101"/>
      <c r="BL2515" s="101"/>
      <c r="BM2515" s="101"/>
      <c r="BN2515" s="101"/>
      <c r="BO2515" s="103"/>
      <c r="BP2515" s="101"/>
      <c r="BQ2515" s="101"/>
      <c r="BR2515" s="101"/>
      <c r="BS2515" s="101"/>
      <c r="BT2515" s="101"/>
      <c r="BU2515" s="101"/>
      <c r="BV2515" s="101"/>
      <c r="BW2515" s="101"/>
      <c r="BX2515" s="101"/>
      <c r="BY2515" s="101"/>
      <c r="BZ2515" s="101"/>
      <c r="CA2515" s="101"/>
      <c r="CB2515" s="101"/>
      <c r="CC2515" s="101"/>
      <c r="CD2515" s="101"/>
      <c r="CE2515" s="101"/>
      <c r="CF2515" s="101"/>
      <c r="CG2515" s="37" t="e">
        <f>VLOOKUP(Table_1[[#This Row],[EAN]],'[1]Planilha1'!$E:$R,13,0)</f>
        <v>#N/A</v>
      </c>
      <c r="CI2515" s="186" t="e">
        <f>Table_1[[#This Row],[FATURAMENTO REALIZADO]]-Table_1[[#This Row],[SPEND LÍQUIDO]]</f>
        <v>#VALUE!</v>
      </c>
    </row>
    <row r="2516" ht="15" hidden="1">
      <c r="A2516" s="7"/>
      <c r="B2516" s="84" t="s">
        <v>2735</v>
      </c>
      <c r="C2516" s="75">
        <v>221554</v>
      </c>
      <c r="D2516" s="75"/>
      <c r="E2516" s="85">
        <v>7896200115056</v>
      </c>
      <c r="F2516" s="86" t="s">
        <v>2980</v>
      </c>
      <c r="G2516" s="75" t="s">
        <v>21</v>
      </c>
      <c r="H2516" s="75">
        <v>1410</v>
      </c>
      <c r="I2516" s="87" t="s">
        <v>2749</v>
      </c>
      <c r="J2516" s="75" t="s">
        <v>2750</v>
      </c>
      <c r="K2516" s="88" t="s">
        <v>84</v>
      </c>
      <c r="L2516" s="88">
        <v>20</v>
      </c>
      <c r="M2516" s="88">
        <v>0</v>
      </c>
      <c r="N2516" s="75" t="s">
        <v>85</v>
      </c>
      <c r="O2516" s="75"/>
      <c r="P2516" s="106"/>
      <c r="Q2516" s="90">
        <f>(17/100+7.6/100+1.65/100)*P2516</f>
        <v>0</v>
      </c>
      <c r="R2516" s="104"/>
      <c r="S2516" s="104"/>
      <c r="T2516" s="104"/>
      <c r="U2516" s="104"/>
      <c r="V2516" s="90">
        <f>+P2516-Q2516+R2516+S2516+T2516+U2516</f>
        <v>0</v>
      </c>
      <c r="W2516" s="91">
        <f>(1.02/100)</f>
        <v>1.02E-2</v>
      </c>
      <c r="X2516" s="91">
        <v>4.8E-3</v>
      </c>
      <c r="Y2516" s="91">
        <v>0.17</v>
      </c>
      <c r="Z2516" s="91">
        <v>1.65E-2</v>
      </c>
      <c r="AA2516" s="91">
        <v>7.6E-2</v>
      </c>
      <c r="AB2516" s="91">
        <f>SUM(W2516:AA2516)</f>
        <v>0.2775</v>
      </c>
      <c r="AC2516" s="75">
        <v>12</v>
      </c>
      <c r="AD2516" s="92">
        <f>IF(AL2516="","",+AC2516*AL2516)</f>
      </c>
      <c r="AE2516" s="93">
        <f>IF(AL2516="","",+AL2516*AB2516)</f>
      </c>
      <c r="AF2516" s="92">
        <f>IF(AL2516="","",+AL2516-AE2516)</f>
      </c>
      <c r="AG2516" s="93">
        <f>+V2516</f>
        <v>0</v>
      </c>
      <c r="AH2516" s="92">
        <f>IF(AF2516="","",+AF2516-AG2516)</f>
      </c>
      <c r="AI2516" s="92">
        <f>IF(AH2516="","",+AH2516*AC2516)</f>
      </c>
      <c r="AJ2516" s="93"/>
      <c r="AK2516" s="94">
        <v>0.33</v>
      </c>
      <c r="AL2516" s="93">
        <f>IF(V2516=0,"",V2516/(1-AB2516-AK2516))</f>
      </c>
      <c r="AM2516" s="95">
        <v>0.33</v>
      </c>
      <c r="AN2516" s="93">
        <f>IF(V2516=0,"",V2516/(1-AB2516-AM2516))</f>
      </c>
      <c r="AO2516" s="96">
        <v>1.2</v>
      </c>
      <c r="AP2516" s="93">
        <f>IF(BD!AJ2516="","",BD!AJ2516*BD!AO2516)</f>
      </c>
      <c r="AQ2516" s="91">
        <f>BD!AM2516/BD!AK2516-1</f>
        <v>0</v>
      </c>
      <c r="AR2516" s="91">
        <f>IF(BD!AN2516="","",IF(BD!AJ2516="","",BD!AN2516/BD!AJ2516-1))</f>
      </c>
      <c r="AS2516" s="91">
        <f>IF(BD!AN2516="","",IF(BD!AN2516&lt;BD!AL2516,"ABAIXO DA META","DENTRO DA META"))</f>
      </c>
      <c r="AT2516" s="91" t="str">
        <f>IF(BD!AJ2516="","EM ANÁLISE",IF(BD!AP2516&gt;=BD!AN2516,"GO", "NO GO"))</f>
        <v>EM ANÁLISE</v>
      </c>
      <c r="AU2516" s="97">
        <f>IF(AN2516="","",+BD!$AN2516-AJ2516)</f>
      </c>
      <c r="AV2516" s="98"/>
      <c r="AW2516" s="90">
        <f>BD!P2516*BD!AC2516</f>
        <v>0</v>
      </c>
      <c r="AX2516" s="90">
        <f>BD!V2516*BD!AC2516</f>
        <v>0</v>
      </c>
      <c r="AY2516" s="90">
        <f>IF(BD!AN2516="","",BD!AN2516*BD!AC2516)</f>
      </c>
      <c r="AZ2516" s="75" t="s">
        <v>123</v>
      </c>
      <c r="BA2516" s="75" t="s">
        <v>124</v>
      </c>
      <c r="BB2516" s="75">
        <v>1</v>
      </c>
      <c r="BC2516" s="75" t="s">
        <v>2932</v>
      </c>
      <c r="BD2516" s="104"/>
      <c r="BE2516" s="104"/>
      <c r="BF2516" s="101"/>
      <c r="BG2516" s="101"/>
      <c r="BH2516" s="101"/>
      <c r="BI2516" s="101"/>
      <c r="BJ2516" s="101"/>
      <c r="BK2516" s="101"/>
      <c r="BL2516" s="101"/>
      <c r="BM2516" s="101"/>
      <c r="BN2516" s="101"/>
      <c r="BO2516" s="103"/>
      <c r="BP2516" s="101"/>
      <c r="BQ2516" s="101"/>
      <c r="BR2516" s="101"/>
      <c r="BS2516" s="101"/>
      <c r="BT2516" s="101"/>
      <c r="BU2516" s="101"/>
      <c r="BV2516" s="101"/>
      <c r="BW2516" s="101"/>
      <c r="BX2516" s="101"/>
      <c r="BY2516" s="101"/>
      <c r="BZ2516" s="101"/>
      <c r="CA2516" s="101"/>
      <c r="CB2516" s="101"/>
      <c r="CC2516" s="101"/>
      <c r="CD2516" s="101"/>
      <c r="CE2516" s="101"/>
      <c r="CF2516" s="101"/>
      <c r="CG2516" s="37" t="e">
        <f>VLOOKUP(Table_1[[#This Row],[EAN]],'[1]Planilha1'!$E:$R,13,0)</f>
        <v>#N/A</v>
      </c>
      <c r="CI2516" s="186" t="e">
        <f>Table_1[[#This Row],[FATURAMENTO REALIZADO]]-Table_1[[#This Row],[SPEND LÍQUIDO]]</f>
        <v>#VALUE!</v>
      </c>
    </row>
    <row r="2517" ht="15" hidden="1">
      <c r="A2517" s="7"/>
      <c r="B2517" s="84" t="s">
        <v>2735</v>
      </c>
      <c r="C2517" s="75">
        <v>221555</v>
      </c>
      <c r="D2517" s="75"/>
      <c r="E2517" s="85">
        <v>7896200115025</v>
      </c>
      <c r="F2517" s="86" t="s">
        <v>2981</v>
      </c>
      <c r="G2517" s="75" t="s">
        <v>21</v>
      </c>
      <c r="H2517" s="75">
        <v>1410</v>
      </c>
      <c r="I2517" s="87" t="s">
        <v>2749</v>
      </c>
      <c r="J2517" s="75" t="s">
        <v>2750</v>
      </c>
      <c r="K2517" s="88" t="s">
        <v>84</v>
      </c>
      <c r="L2517" s="88">
        <v>20</v>
      </c>
      <c r="M2517" s="88">
        <v>0</v>
      </c>
      <c r="N2517" s="75" t="s">
        <v>85</v>
      </c>
      <c r="O2517" s="75"/>
      <c r="P2517" s="106"/>
      <c r="Q2517" s="90">
        <f>(17/100+7.6/100+1.65/100)*P2517</f>
        <v>0</v>
      </c>
      <c r="R2517" s="104"/>
      <c r="S2517" s="104"/>
      <c r="T2517" s="104"/>
      <c r="U2517" s="104"/>
      <c r="V2517" s="90">
        <f>+P2517-Q2517+R2517+S2517+T2517+U2517</f>
        <v>0</v>
      </c>
      <c r="W2517" s="91">
        <f>(1.02/100)</f>
        <v>1.02E-2</v>
      </c>
      <c r="X2517" s="91">
        <v>4.8E-3</v>
      </c>
      <c r="Y2517" s="91">
        <v>0.17</v>
      </c>
      <c r="Z2517" s="91">
        <v>1.65E-2</v>
      </c>
      <c r="AA2517" s="91">
        <v>7.6E-2</v>
      </c>
      <c r="AB2517" s="91">
        <f>SUM(W2517:AA2517)</f>
        <v>0.2775</v>
      </c>
      <c r="AC2517" s="75">
        <v>12</v>
      </c>
      <c r="AD2517" s="92">
        <f>IF(AL2517="","",+AC2517*AL2517)</f>
      </c>
      <c r="AE2517" s="93">
        <f>IF(AL2517="","",+AL2517*AB2517)</f>
      </c>
      <c r="AF2517" s="92">
        <f>IF(AL2517="","",+AL2517-AE2517)</f>
      </c>
      <c r="AG2517" s="93">
        <f>+V2517</f>
        <v>0</v>
      </c>
      <c r="AH2517" s="92">
        <f>IF(AF2517="","",+AF2517-AG2517)</f>
      </c>
      <c r="AI2517" s="92">
        <f>IF(AH2517="","",+AH2517*AC2517)</f>
      </c>
      <c r="AJ2517" s="93"/>
      <c r="AK2517" s="94">
        <v>0.33</v>
      </c>
      <c r="AL2517" s="93">
        <f>IF(V2517=0,"",V2517/(1-AB2517-AK2517))</f>
      </c>
      <c r="AM2517" s="95">
        <v>0.33</v>
      </c>
      <c r="AN2517" s="93">
        <f>IF(V2517=0,"",V2517/(1-AB2517-AM2517))</f>
      </c>
      <c r="AO2517" s="96">
        <v>1.2</v>
      </c>
      <c r="AP2517" s="93">
        <f>IF(BD!AJ2517="","",BD!AJ2517*BD!AO2517)</f>
      </c>
      <c r="AQ2517" s="91">
        <f>BD!AM2517/BD!AK2517-1</f>
        <v>0</v>
      </c>
      <c r="AR2517" s="91">
        <f>IF(BD!AN2517="","",IF(BD!AJ2517="","",BD!AN2517/BD!AJ2517-1))</f>
      </c>
      <c r="AS2517" s="91">
        <f>IF(BD!AN2517="","",IF(BD!AN2517&lt;BD!AL2517,"ABAIXO DA META","DENTRO DA META"))</f>
      </c>
      <c r="AT2517" s="91" t="str">
        <f>IF(BD!AJ2517="","EM ANÁLISE",IF(BD!AP2517&gt;=BD!AN2517,"GO", "NO GO"))</f>
        <v>EM ANÁLISE</v>
      </c>
      <c r="AU2517" s="97">
        <f>IF(AN2517="","",+BD!$AN2517-AJ2517)</f>
      </c>
      <c r="AV2517" s="98"/>
      <c r="AW2517" s="90">
        <f>BD!P2517*BD!AC2517</f>
        <v>0</v>
      </c>
      <c r="AX2517" s="90">
        <f>BD!V2517*BD!AC2517</f>
        <v>0</v>
      </c>
      <c r="AY2517" s="90">
        <f>IF(BD!AN2517="","",BD!AN2517*BD!AC2517)</f>
      </c>
      <c r="AZ2517" s="75" t="s">
        <v>123</v>
      </c>
      <c r="BA2517" s="75" t="s">
        <v>124</v>
      </c>
      <c r="BB2517" s="75">
        <v>1</v>
      </c>
      <c r="BC2517" s="75" t="s">
        <v>2932</v>
      </c>
      <c r="BD2517" s="104"/>
      <c r="BE2517" s="104"/>
      <c r="BF2517" s="101"/>
      <c r="BG2517" s="101"/>
      <c r="BH2517" s="101"/>
      <c r="BI2517" s="101"/>
      <c r="BJ2517" s="101"/>
      <c r="BK2517" s="101"/>
      <c r="BL2517" s="101"/>
      <c r="BM2517" s="101"/>
      <c r="BN2517" s="101"/>
      <c r="BO2517" s="103"/>
      <c r="BP2517" s="101"/>
      <c r="BQ2517" s="101"/>
      <c r="BR2517" s="101"/>
      <c r="BS2517" s="101"/>
      <c r="BT2517" s="101"/>
      <c r="BU2517" s="101"/>
      <c r="BV2517" s="101"/>
      <c r="BW2517" s="101"/>
      <c r="BX2517" s="101"/>
      <c r="BY2517" s="101"/>
      <c r="BZ2517" s="101"/>
      <c r="CA2517" s="101"/>
      <c r="CB2517" s="101"/>
      <c r="CC2517" s="101"/>
      <c r="CD2517" s="101"/>
      <c r="CE2517" s="101"/>
      <c r="CF2517" s="101"/>
      <c r="CG2517" s="37" t="e">
        <f>VLOOKUP(Table_1[[#This Row],[EAN]],'[1]Planilha1'!$E:$R,13,0)</f>
        <v>#N/A</v>
      </c>
      <c r="CI2517" s="186" t="e">
        <f>Table_1[[#This Row],[FATURAMENTO REALIZADO]]-Table_1[[#This Row],[SPEND LÍQUIDO]]</f>
        <v>#VALUE!</v>
      </c>
    </row>
    <row r="2518" ht="15" hidden="1">
      <c r="A2518" s="7"/>
      <c r="B2518" s="84" t="s">
        <v>2735</v>
      </c>
      <c r="C2518" s="75">
        <v>221556</v>
      </c>
      <c r="D2518" s="75"/>
      <c r="E2518" s="85">
        <v>7896200115049</v>
      </c>
      <c r="F2518" s="86" t="s">
        <v>2982</v>
      </c>
      <c r="G2518" s="75" t="s">
        <v>21</v>
      </c>
      <c r="H2518" s="75">
        <v>1410</v>
      </c>
      <c r="I2518" s="87" t="s">
        <v>2749</v>
      </c>
      <c r="J2518" s="75" t="s">
        <v>2757</v>
      </c>
      <c r="K2518" s="88" t="s">
        <v>84</v>
      </c>
      <c r="L2518" s="88">
        <v>20</v>
      </c>
      <c r="M2518" s="88">
        <v>0</v>
      </c>
      <c r="N2518" s="75" t="s">
        <v>85</v>
      </c>
      <c r="O2518" s="75"/>
      <c r="P2518" s="106"/>
      <c r="Q2518" s="90">
        <f>(17/100+7.6/100+1.65/100)*P2518</f>
        <v>0</v>
      </c>
      <c r="R2518" s="104"/>
      <c r="S2518" s="104"/>
      <c r="T2518" s="104"/>
      <c r="U2518" s="104"/>
      <c r="V2518" s="90">
        <f>+P2518-Q2518+R2518+S2518+T2518+U2518</f>
        <v>0</v>
      </c>
      <c r="W2518" s="91">
        <f>(1.02/100)</f>
        <v>1.02E-2</v>
      </c>
      <c r="X2518" s="91">
        <v>4.8E-3</v>
      </c>
      <c r="Y2518" s="91">
        <v>0.17</v>
      </c>
      <c r="Z2518" s="91">
        <v>1.65E-2</v>
      </c>
      <c r="AA2518" s="91">
        <v>7.6E-2</v>
      </c>
      <c r="AB2518" s="91">
        <f>SUM(W2518:AA2518)</f>
        <v>0.2775</v>
      </c>
      <c r="AC2518" s="75">
        <v>12</v>
      </c>
      <c r="AD2518" s="92">
        <f>IF(AL2518="","",+AC2518*AL2518)</f>
      </c>
      <c r="AE2518" s="93">
        <f>IF(AL2518="","",+AL2518*AB2518)</f>
      </c>
      <c r="AF2518" s="92">
        <f>IF(AL2518="","",+AL2518-AE2518)</f>
      </c>
      <c r="AG2518" s="93">
        <f>+V2518</f>
        <v>0</v>
      </c>
      <c r="AH2518" s="92">
        <f>IF(AF2518="","",+AF2518-AG2518)</f>
      </c>
      <c r="AI2518" s="92">
        <f>IF(AH2518="","",+AH2518*AC2518)</f>
      </c>
      <c r="AJ2518" s="93"/>
      <c r="AK2518" s="94">
        <v>0.33</v>
      </c>
      <c r="AL2518" s="93">
        <f>IF(V2518=0,"",V2518/(1-AB2518-AK2518))</f>
      </c>
      <c r="AM2518" s="95">
        <v>0.33</v>
      </c>
      <c r="AN2518" s="93">
        <f>IF(V2518=0,"",V2518/(1-AB2518-AM2518))</f>
      </c>
      <c r="AO2518" s="96">
        <v>1.2</v>
      </c>
      <c r="AP2518" s="93">
        <f>IF(BD!AJ2518="","",BD!AJ2518*BD!AO2518)</f>
      </c>
      <c r="AQ2518" s="91">
        <f>BD!AM2518/BD!AK2518-1</f>
        <v>0</v>
      </c>
      <c r="AR2518" s="91">
        <f>IF(BD!AN2518="","",IF(BD!AJ2518="","",BD!AN2518/BD!AJ2518-1))</f>
      </c>
      <c r="AS2518" s="91">
        <f>IF(BD!AN2518="","",IF(BD!AN2518&lt;BD!AL2518,"ABAIXO DA META","DENTRO DA META"))</f>
      </c>
      <c r="AT2518" s="91" t="str">
        <f>IF(BD!AJ2518="","EM ANÁLISE",IF(BD!AP2518&gt;=BD!AN2518,"GO", "NO GO"))</f>
        <v>EM ANÁLISE</v>
      </c>
      <c r="AU2518" s="97">
        <f>IF(AN2518="","",+BD!$AN2518-AJ2518)</f>
      </c>
      <c r="AV2518" s="98"/>
      <c r="AW2518" s="90">
        <f>BD!P2518*BD!AC2518</f>
        <v>0</v>
      </c>
      <c r="AX2518" s="90">
        <f>BD!V2518*BD!AC2518</f>
        <v>0</v>
      </c>
      <c r="AY2518" s="90">
        <f>IF(BD!AN2518="","",BD!AN2518*BD!AC2518)</f>
      </c>
      <c r="AZ2518" s="75" t="s">
        <v>123</v>
      </c>
      <c r="BA2518" s="75" t="s">
        <v>124</v>
      </c>
      <c r="BB2518" s="75">
        <v>1</v>
      </c>
      <c r="BC2518" s="75" t="s">
        <v>2932</v>
      </c>
      <c r="BD2518" s="104"/>
      <c r="BE2518" s="104"/>
      <c r="BF2518" s="101"/>
      <c r="BG2518" s="101"/>
      <c r="BH2518" s="101"/>
      <c r="BI2518" s="101"/>
      <c r="BJ2518" s="101"/>
      <c r="BK2518" s="101"/>
      <c r="BL2518" s="101"/>
      <c r="BM2518" s="101"/>
      <c r="BN2518" s="101"/>
      <c r="BO2518" s="103"/>
      <c r="BP2518" s="101"/>
      <c r="BQ2518" s="101"/>
      <c r="BR2518" s="101"/>
      <c r="BS2518" s="101"/>
      <c r="BT2518" s="101"/>
      <c r="BU2518" s="101"/>
      <c r="BV2518" s="101"/>
      <c r="BW2518" s="101"/>
      <c r="BX2518" s="101"/>
      <c r="BY2518" s="101"/>
      <c r="BZ2518" s="101"/>
      <c r="CA2518" s="101"/>
      <c r="CB2518" s="101"/>
      <c r="CC2518" s="101"/>
      <c r="CD2518" s="101"/>
      <c r="CE2518" s="101"/>
      <c r="CF2518" s="101"/>
      <c r="CG2518" s="37" t="e">
        <f>VLOOKUP(Table_1[[#This Row],[EAN]],'[1]Planilha1'!$E:$R,13,0)</f>
        <v>#N/A</v>
      </c>
      <c r="CI2518" s="186" t="e">
        <f>Table_1[[#This Row],[FATURAMENTO REALIZADO]]-Table_1[[#This Row],[SPEND LÍQUIDO]]</f>
        <v>#VALUE!</v>
      </c>
    </row>
    <row r="2519" ht="15" hidden="1">
      <c r="A2519" s="7"/>
      <c r="B2519" s="84" t="s">
        <v>2735</v>
      </c>
      <c r="C2519" s="75">
        <v>221557</v>
      </c>
      <c r="D2519" s="75"/>
      <c r="E2519" s="85">
        <v>7896200115100</v>
      </c>
      <c r="F2519" s="86" t="s">
        <v>2983</v>
      </c>
      <c r="G2519" s="75" t="s">
        <v>21</v>
      </c>
      <c r="H2519" s="75">
        <v>1410</v>
      </c>
      <c r="I2519" s="87" t="s">
        <v>2749</v>
      </c>
      <c r="J2519" s="75" t="s">
        <v>2750</v>
      </c>
      <c r="K2519" s="88" t="s">
        <v>84</v>
      </c>
      <c r="L2519" s="88">
        <v>20</v>
      </c>
      <c r="M2519" s="88">
        <v>0</v>
      </c>
      <c r="N2519" s="75" t="s">
        <v>85</v>
      </c>
      <c r="O2519" s="75"/>
      <c r="P2519" s="106"/>
      <c r="Q2519" s="90">
        <f>(17/100+7.6/100+1.65/100)*P2519</f>
        <v>0</v>
      </c>
      <c r="R2519" s="104"/>
      <c r="S2519" s="104"/>
      <c r="T2519" s="104"/>
      <c r="U2519" s="104"/>
      <c r="V2519" s="90">
        <f>+P2519-Q2519+R2519+S2519+T2519+U2519</f>
        <v>0</v>
      </c>
      <c r="W2519" s="91">
        <f>(1.02/100)</f>
        <v>1.02E-2</v>
      </c>
      <c r="X2519" s="91">
        <v>4.8E-3</v>
      </c>
      <c r="Y2519" s="91">
        <v>0.17</v>
      </c>
      <c r="Z2519" s="91">
        <v>1.65E-2</v>
      </c>
      <c r="AA2519" s="91">
        <v>7.6E-2</v>
      </c>
      <c r="AB2519" s="91">
        <f>SUM(W2519:AA2519)</f>
        <v>0.2775</v>
      </c>
      <c r="AC2519" s="75">
        <v>12</v>
      </c>
      <c r="AD2519" s="92">
        <f>IF(AL2519="","",+AC2519*AL2519)</f>
      </c>
      <c r="AE2519" s="93">
        <f>IF(AL2519="","",+AL2519*AB2519)</f>
      </c>
      <c r="AF2519" s="92">
        <f>IF(AL2519="","",+AL2519-AE2519)</f>
      </c>
      <c r="AG2519" s="93">
        <f>+V2519</f>
        <v>0</v>
      </c>
      <c r="AH2519" s="92">
        <f>IF(AF2519="","",+AF2519-AG2519)</f>
      </c>
      <c r="AI2519" s="92">
        <f>IF(AH2519="","",+AH2519*AC2519)</f>
      </c>
      <c r="AJ2519" s="93"/>
      <c r="AK2519" s="94">
        <v>0.33</v>
      </c>
      <c r="AL2519" s="93">
        <f>IF(V2519=0,"",V2519/(1-AB2519-AK2519))</f>
      </c>
      <c r="AM2519" s="95">
        <v>0.33</v>
      </c>
      <c r="AN2519" s="93">
        <f>IF(V2519=0,"",V2519/(1-AB2519-AM2519))</f>
      </c>
      <c r="AO2519" s="96">
        <v>1.2</v>
      </c>
      <c r="AP2519" s="93">
        <f>IF(BD!AJ2519="","",BD!AJ2519*BD!AO2519)</f>
      </c>
      <c r="AQ2519" s="91">
        <f>BD!AM2519/BD!AK2519-1</f>
        <v>0</v>
      </c>
      <c r="AR2519" s="91">
        <f>IF(BD!AN2519="","",IF(BD!AJ2519="","",BD!AN2519/BD!AJ2519-1))</f>
      </c>
      <c r="AS2519" s="91">
        <f>IF(BD!AN2519="","",IF(BD!AN2519&lt;BD!AL2519,"ABAIXO DA META","DENTRO DA META"))</f>
      </c>
      <c r="AT2519" s="91" t="str">
        <f>IF(BD!AJ2519="","EM ANÁLISE",IF(BD!AP2519&gt;=BD!AN2519,"GO", "NO GO"))</f>
        <v>EM ANÁLISE</v>
      </c>
      <c r="AU2519" s="97">
        <f>IF(AN2519="","",+BD!$AN2519-AJ2519)</f>
      </c>
      <c r="AV2519" s="98"/>
      <c r="AW2519" s="90">
        <f>BD!P2519*BD!AC2519</f>
        <v>0</v>
      </c>
      <c r="AX2519" s="90">
        <f>BD!V2519*BD!AC2519</f>
        <v>0</v>
      </c>
      <c r="AY2519" s="90">
        <f>IF(BD!AN2519="","",BD!AN2519*BD!AC2519)</f>
      </c>
      <c r="AZ2519" s="75" t="s">
        <v>123</v>
      </c>
      <c r="BA2519" s="75" t="s">
        <v>124</v>
      </c>
      <c r="BB2519" s="75">
        <v>1</v>
      </c>
      <c r="BC2519" s="75" t="s">
        <v>2932</v>
      </c>
      <c r="BD2519" s="104"/>
      <c r="BE2519" s="104"/>
      <c r="BF2519" s="101"/>
      <c r="BG2519" s="101"/>
      <c r="BH2519" s="101"/>
      <c r="BI2519" s="101"/>
      <c r="BJ2519" s="101"/>
      <c r="BK2519" s="101"/>
      <c r="BL2519" s="101"/>
      <c r="BM2519" s="101"/>
      <c r="BN2519" s="101"/>
      <c r="BO2519" s="103"/>
      <c r="BP2519" s="101"/>
      <c r="BQ2519" s="101"/>
      <c r="BR2519" s="101"/>
      <c r="BS2519" s="101"/>
      <c r="BT2519" s="101"/>
      <c r="BU2519" s="101"/>
      <c r="BV2519" s="101"/>
      <c r="BW2519" s="101"/>
      <c r="BX2519" s="101"/>
      <c r="BY2519" s="101"/>
      <c r="BZ2519" s="101"/>
      <c r="CA2519" s="101"/>
      <c r="CB2519" s="101"/>
      <c r="CC2519" s="101"/>
      <c r="CD2519" s="101"/>
      <c r="CE2519" s="101"/>
      <c r="CF2519" s="101"/>
      <c r="CG2519" s="37" t="e">
        <f>VLOOKUP(Table_1[[#This Row],[EAN]],'[1]Planilha1'!$E:$R,13,0)</f>
        <v>#N/A</v>
      </c>
      <c r="CI2519" s="186" t="e">
        <f>Table_1[[#This Row],[FATURAMENTO REALIZADO]]-Table_1[[#This Row],[SPEND LÍQUIDO]]</f>
        <v>#VALUE!</v>
      </c>
    </row>
    <row r="2520" ht="15" hidden="1">
      <c r="A2520" s="7"/>
      <c r="B2520" s="84" t="s">
        <v>2735</v>
      </c>
      <c r="C2520" s="75">
        <v>221558</v>
      </c>
      <c r="D2520" s="75"/>
      <c r="E2520" s="85">
        <v>7896290300189</v>
      </c>
      <c r="F2520" s="86" t="s">
        <v>2984</v>
      </c>
      <c r="G2520" s="75" t="s">
        <v>21</v>
      </c>
      <c r="H2520" s="75">
        <v>250</v>
      </c>
      <c r="I2520" s="87" t="s">
        <v>2737</v>
      </c>
      <c r="J2520" s="75" t="s">
        <v>2738</v>
      </c>
      <c r="K2520" s="88" t="s">
        <v>84</v>
      </c>
      <c r="L2520" s="88">
        <v>10</v>
      </c>
      <c r="M2520" s="88">
        <v>0</v>
      </c>
      <c r="N2520" s="75" t="s">
        <v>85</v>
      </c>
      <c r="O2520" s="75"/>
      <c r="P2520" s="106"/>
      <c r="Q2520" s="90">
        <f>(17/100+7.6/100+1.65/100)*P2520</f>
        <v>0</v>
      </c>
      <c r="R2520" s="104"/>
      <c r="S2520" s="104"/>
      <c r="T2520" s="104"/>
      <c r="U2520" s="104"/>
      <c r="V2520" s="90">
        <f>+P2520-Q2520+R2520+S2520+T2520+U2520</f>
        <v>0</v>
      </c>
      <c r="W2520" s="91">
        <f>(1.02/100)</f>
        <v>1.02E-2</v>
      </c>
      <c r="X2520" s="91">
        <v>4.8E-3</v>
      </c>
      <c r="Y2520" s="91">
        <v>0.17</v>
      </c>
      <c r="Z2520" s="91">
        <v>1.65E-2</v>
      </c>
      <c r="AA2520" s="91">
        <v>7.6E-2</v>
      </c>
      <c r="AB2520" s="91">
        <f>SUM(W2520:AA2520)</f>
        <v>0.2775</v>
      </c>
      <c r="AC2520" s="75">
        <v>12</v>
      </c>
      <c r="AD2520" s="92">
        <f>IF(AL2520="","",+AC2520*AL2520)</f>
      </c>
      <c r="AE2520" s="93">
        <f>IF(AL2520="","",+AL2520*AB2520)</f>
      </c>
      <c r="AF2520" s="92">
        <f>IF(AL2520="","",+AL2520-AE2520)</f>
      </c>
      <c r="AG2520" s="93">
        <f>+V2520</f>
        <v>0</v>
      </c>
      <c r="AH2520" s="92">
        <f>IF(AF2520="","",+AF2520-AG2520)</f>
      </c>
      <c r="AI2520" s="92">
        <f>IF(AH2520="","",+AH2520*AC2520)</f>
      </c>
      <c r="AJ2520" s="93"/>
      <c r="AK2520" s="94">
        <v>0.33</v>
      </c>
      <c r="AL2520" s="93">
        <f>IF(V2520=0,"",V2520/(1-AB2520-AK2520))</f>
      </c>
      <c r="AM2520" s="95">
        <v>0.33</v>
      </c>
      <c r="AN2520" s="93">
        <f>IF(V2520=0,"",V2520/(1-AB2520-AM2520))</f>
      </c>
      <c r="AO2520" s="96">
        <v>1.2</v>
      </c>
      <c r="AP2520" s="93">
        <f>IF(BD!AJ2520="","",BD!AJ2520*BD!AO2520)</f>
      </c>
      <c r="AQ2520" s="91">
        <f>BD!AM2520/BD!AK2520-1</f>
        <v>0</v>
      </c>
      <c r="AR2520" s="91">
        <f>IF(BD!AN2520="","",IF(BD!AJ2520="","",BD!AN2520/BD!AJ2520-1))</f>
      </c>
      <c r="AS2520" s="91">
        <f>IF(BD!AN2520="","",IF(BD!AN2520&lt;BD!AL2520,"ABAIXO DA META","DENTRO DA META"))</f>
      </c>
      <c r="AT2520" s="91" t="str">
        <f>IF(BD!AJ2520="","EM ANÁLISE",IF(BD!AP2520&gt;=BD!AN2520,"GO", "NO GO"))</f>
        <v>EM ANÁLISE</v>
      </c>
      <c r="AU2520" s="97">
        <f>IF(AN2520="","",+BD!$AN2520-AJ2520)</f>
      </c>
      <c r="AV2520" s="98"/>
      <c r="AW2520" s="90">
        <f>BD!P2520*BD!AC2520</f>
        <v>0</v>
      </c>
      <c r="AX2520" s="90">
        <f>BD!V2520*BD!AC2520</f>
        <v>0</v>
      </c>
      <c r="AY2520" s="90">
        <f>IF(BD!AN2520="","",BD!AN2520*BD!AC2520)</f>
      </c>
      <c r="AZ2520" s="75" t="s">
        <v>123</v>
      </c>
      <c r="BA2520" s="75" t="s">
        <v>124</v>
      </c>
      <c r="BB2520" s="75">
        <v>1</v>
      </c>
      <c r="BC2520" s="75" t="s">
        <v>2985</v>
      </c>
      <c r="BD2520" s="104"/>
      <c r="BE2520" s="104"/>
      <c r="BF2520" s="101"/>
      <c r="BG2520" s="101"/>
      <c r="BH2520" s="101"/>
      <c r="BI2520" s="101"/>
      <c r="BJ2520" s="101"/>
      <c r="BK2520" s="101"/>
      <c r="BL2520" s="101"/>
      <c r="BM2520" s="101"/>
      <c r="BN2520" s="101"/>
      <c r="BO2520" s="103"/>
      <c r="BP2520" s="101"/>
      <c r="BQ2520" s="101"/>
      <c r="BR2520" s="101"/>
      <c r="BS2520" s="101"/>
      <c r="BT2520" s="101"/>
      <c r="BU2520" s="101"/>
      <c r="BV2520" s="101"/>
      <c r="BW2520" s="101"/>
      <c r="BX2520" s="101"/>
      <c r="BY2520" s="101"/>
      <c r="BZ2520" s="101"/>
      <c r="CA2520" s="101"/>
      <c r="CB2520" s="101"/>
      <c r="CC2520" s="101"/>
      <c r="CD2520" s="101"/>
      <c r="CE2520" s="101"/>
      <c r="CF2520" s="101"/>
      <c r="CG2520" s="37" t="e">
        <f>VLOOKUP(Table_1[[#This Row],[EAN]],'[1]Planilha1'!$E:$R,13,0)</f>
        <v>#N/A</v>
      </c>
      <c r="CI2520" s="186" t="e">
        <f>Table_1[[#This Row],[FATURAMENTO REALIZADO]]-Table_1[[#This Row],[SPEND LÍQUIDO]]</f>
        <v>#VALUE!</v>
      </c>
    </row>
    <row r="2521" ht="15" hidden="1">
      <c r="A2521" s="7"/>
      <c r="B2521" s="84" t="s">
        <v>2735</v>
      </c>
      <c r="C2521" s="75">
        <v>221559</v>
      </c>
      <c r="D2521" s="75"/>
      <c r="E2521" s="85">
        <v>7896290300141</v>
      </c>
      <c r="F2521" s="86" t="s">
        <v>2986</v>
      </c>
      <c r="G2521" s="75" t="s">
        <v>21</v>
      </c>
      <c r="H2521" s="75">
        <v>250</v>
      </c>
      <c r="I2521" s="87" t="s">
        <v>2737</v>
      </c>
      <c r="J2521" s="75" t="s">
        <v>2738</v>
      </c>
      <c r="K2521" s="88" t="s">
        <v>84</v>
      </c>
      <c r="L2521" s="88">
        <v>5</v>
      </c>
      <c r="M2521" s="88">
        <v>0</v>
      </c>
      <c r="N2521" s="75" t="s">
        <v>85</v>
      </c>
      <c r="O2521" s="75"/>
      <c r="P2521" s="106"/>
      <c r="Q2521" s="90">
        <f>(17/100+7.6/100+1.65/100)*P2521</f>
        <v>0</v>
      </c>
      <c r="R2521" s="104"/>
      <c r="S2521" s="104"/>
      <c r="T2521" s="104"/>
      <c r="U2521" s="104"/>
      <c r="V2521" s="90">
        <f>+P2521-Q2521+R2521+S2521+T2521+U2521</f>
        <v>0</v>
      </c>
      <c r="W2521" s="91">
        <f>(1.02/100)</f>
        <v>1.02E-2</v>
      </c>
      <c r="X2521" s="91">
        <v>4.8E-3</v>
      </c>
      <c r="Y2521" s="91">
        <v>0.17</v>
      </c>
      <c r="Z2521" s="91">
        <v>1.65E-2</v>
      </c>
      <c r="AA2521" s="91">
        <v>7.6E-2</v>
      </c>
      <c r="AB2521" s="91">
        <f>SUM(W2521:AA2521)</f>
        <v>0.2775</v>
      </c>
      <c r="AC2521" s="75">
        <v>12</v>
      </c>
      <c r="AD2521" s="92">
        <f>IF(AL2521="","",+AC2521*AL2521)</f>
      </c>
      <c r="AE2521" s="93">
        <f>IF(AL2521="","",+AL2521*AB2521)</f>
      </c>
      <c r="AF2521" s="92">
        <f>IF(AL2521="","",+AL2521-AE2521)</f>
      </c>
      <c r="AG2521" s="93">
        <f>+V2521</f>
        <v>0</v>
      </c>
      <c r="AH2521" s="92">
        <f>IF(AF2521="","",+AF2521-AG2521)</f>
      </c>
      <c r="AI2521" s="92">
        <f>IF(AH2521="","",+AH2521*AC2521)</f>
      </c>
      <c r="AJ2521" s="93"/>
      <c r="AK2521" s="94">
        <v>0.33</v>
      </c>
      <c r="AL2521" s="93">
        <f>IF(V2521=0,"",V2521/(1-AB2521-AK2521))</f>
      </c>
      <c r="AM2521" s="95">
        <v>0.33</v>
      </c>
      <c r="AN2521" s="93">
        <f>IF(V2521=0,"",V2521/(1-AB2521-AM2521))</f>
      </c>
      <c r="AO2521" s="96">
        <v>1.2</v>
      </c>
      <c r="AP2521" s="93">
        <f>IF(BD!AJ2521="","",BD!AJ2521*BD!AO2521)</f>
      </c>
      <c r="AQ2521" s="91">
        <f>BD!AM2521/BD!AK2521-1</f>
        <v>0</v>
      </c>
      <c r="AR2521" s="91">
        <f>IF(BD!AN2521="","",IF(BD!AJ2521="","",BD!AN2521/BD!AJ2521-1))</f>
      </c>
      <c r="AS2521" s="91">
        <f>IF(BD!AN2521="","",IF(BD!AN2521&lt;BD!AL2521,"ABAIXO DA META","DENTRO DA META"))</f>
      </c>
      <c r="AT2521" s="91" t="str">
        <f>IF(BD!AJ2521="","EM ANÁLISE",IF(BD!AP2521&gt;=BD!AN2521,"GO", "NO GO"))</f>
        <v>EM ANÁLISE</v>
      </c>
      <c r="AU2521" s="97">
        <f>IF(AN2521="","",+BD!$AN2521-AJ2521)</f>
      </c>
      <c r="AV2521" s="98"/>
      <c r="AW2521" s="90">
        <f>BD!P2521*BD!AC2521</f>
        <v>0</v>
      </c>
      <c r="AX2521" s="90">
        <f>BD!V2521*BD!AC2521</f>
        <v>0</v>
      </c>
      <c r="AY2521" s="90">
        <f>IF(BD!AN2521="","",BD!AN2521*BD!AC2521)</f>
      </c>
      <c r="AZ2521" s="75" t="s">
        <v>123</v>
      </c>
      <c r="BA2521" s="75" t="s">
        <v>124</v>
      </c>
      <c r="BB2521" s="75">
        <v>1</v>
      </c>
      <c r="BC2521" s="75" t="s">
        <v>2985</v>
      </c>
      <c r="BD2521" s="104"/>
      <c r="BE2521" s="104"/>
      <c r="BF2521" s="101"/>
      <c r="BG2521" s="101"/>
      <c r="BH2521" s="101"/>
      <c r="BI2521" s="101"/>
      <c r="BJ2521" s="101"/>
      <c r="BK2521" s="101"/>
      <c r="BL2521" s="101"/>
      <c r="BM2521" s="101"/>
      <c r="BN2521" s="101"/>
      <c r="BO2521" s="103"/>
      <c r="BP2521" s="101"/>
      <c r="BQ2521" s="101"/>
      <c r="BR2521" s="101"/>
      <c r="BS2521" s="101"/>
      <c r="BT2521" s="101"/>
      <c r="BU2521" s="101"/>
      <c r="BV2521" s="101"/>
      <c r="BW2521" s="101"/>
      <c r="BX2521" s="101"/>
      <c r="BY2521" s="101"/>
      <c r="BZ2521" s="101"/>
      <c r="CA2521" s="101"/>
      <c r="CB2521" s="101"/>
      <c r="CC2521" s="101"/>
      <c r="CD2521" s="101"/>
      <c r="CE2521" s="101"/>
      <c r="CF2521" s="101"/>
      <c r="CG2521" s="37" t="e">
        <f>VLOOKUP(Table_1[[#This Row],[EAN]],'[1]Planilha1'!$E:$R,13,0)</f>
        <v>#N/A</v>
      </c>
      <c r="CI2521" s="186" t="e">
        <f>Table_1[[#This Row],[FATURAMENTO REALIZADO]]-Table_1[[#This Row],[SPEND LÍQUIDO]]</f>
        <v>#VALUE!</v>
      </c>
    </row>
    <row r="2522" ht="15" hidden="1">
      <c r="A2522" s="7"/>
      <c r="B2522" s="84" t="s">
        <v>2735</v>
      </c>
      <c r="C2522" s="75">
        <v>221560</v>
      </c>
      <c r="D2522" s="75"/>
      <c r="E2522" s="85">
        <v>7896290300011</v>
      </c>
      <c r="F2522" s="86" t="s">
        <v>2987</v>
      </c>
      <c r="G2522" s="75" t="s">
        <v>21</v>
      </c>
      <c r="H2522" s="75">
        <v>250</v>
      </c>
      <c r="I2522" s="87" t="s">
        <v>2737</v>
      </c>
      <c r="J2522" s="75" t="s">
        <v>2738</v>
      </c>
      <c r="K2522" s="88" t="s">
        <v>84</v>
      </c>
      <c r="L2522" s="88">
        <v>6</v>
      </c>
      <c r="M2522" s="88">
        <v>0</v>
      </c>
      <c r="N2522" s="75" t="s">
        <v>85</v>
      </c>
      <c r="O2522" s="75"/>
      <c r="P2522" s="106"/>
      <c r="Q2522" s="90">
        <f>(17/100+7.6/100+1.65/100)*P2522</f>
        <v>0</v>
      </c>
      <c r="R2522" s="104"/>
      <c r="S2522" s="104"/>
      <c r="T2522" s="104"/>
      <c r="U2522" s="104"/>
      <c r="V2522" s="90">
        <f>+P2522-Q2522+R2522+S2522+T2522+U2522</f>
        <v>0</v>
      </c>
      <c r="W2522" s="91">
        <f>(1.02/100)</f>
        <v>1.02E-2</v>
      </c>
      <c r="X2522" s="91">
        <v>4.8E-3</v>
      </c>
      <c r="Y2522" s="91">
        <v>0.17</v>
      </c>
      <c r="Z2522" s="91">
        <v>1.65E-2</v>
      </c>
      <c r="AA2522" s="91">
        <v>7.6E-2</v>
      </c>
      <c r="AB2522" s="91">
        <f>SUM(W2522:AA2522)</f>
        <v>0.2775</v>
      </c>
      <c r="AC2522" s="75">
        <v>12</v>
      </c>
      <c r="AD2522" s="92">
        <f>IF(AL2522="","",+AC2522*AL2522)</f>
      </c>
      <c r="AE2522" s="93">
        <f>IF(AL2522="","",+AL2522*AB2522)</f>
      </c>
      <c r="AF2522" s="92">
        <f>IF(AL2522="","",+AL2522-AE2522)</f>
      </c>
      <c r="AG2522" s="93">
        <f>+V2522</f>
        <v>0</v>
      </c>
      <c r="AH2522" s="92">
        <f>IF(AF2522="","",+AF2522-AG2522)</f>
      </c>
      <c r="AI2522" s="92">
        <f>IF(AH2522="","",+AH2522*AC2522)</f>
      </c>
      <c r="AJ2522" s="93"/>
      <c r="AK2522" s="94">
        <v>0.33</v>
      </c>
      <c r="AL2522" s="93">
        <f>IF(V2522=0,"",V2522/(1-AB2522-AK2522))</f>
      </c>
      <c r="AM2522" s="95">
        <v>0.33</v>
      </c>
      <c r="AN2522" s="93">
        <f>IF(V2522=0,"",V2522/(1-AB2522-AM2522))</f>
      </c>
      <c r="AO2522" s="96">
        <v>1.2</v>
      </c>
      <c r="AP2522" s="93">
        <f>IF(BD!AJ2522="","",BD!AJ2522*BD!AO2522)</f>
      </c>
      <c r="AQ2522" s="91">
        <f>BD!AM2522/BD!AK2522-1</f>
        <v>0</v>
      </c>
      <c r="AR2522" s="91">
        <f>IF(BD!AN2522="","",IF(BD!AJ2522="","",BD!AN2522/BD!AJ2522-1))</f>
      </c>
      <c r="AS2522" s="91">
        <f>IF(BD!AN2522="","",IF(BD!AN2522&lt;BD!AL2522,"ABAIXO DA META","DENTRO DA META"))</f>
      </c>
      <c r="AT2522" s="91" t="str">
        <f>IF(BD!AJ2522="","EM ANÁLISE",IF(BD!AP2522&gt;=BD!AN2522,"GO", "NO GO"))</f>
        <v>EM ANÁLISE</v>
      </c>
      <c r="AU2522" s="97">
        <f>IF(AN2522="","",+BD!$AN2522-AJ2522)</f>
      </c>
      <c r="AV2522" s="98"/>
      <c r="AW2522" s="90">
        <f>BD!P2522*BD!AC2522</f>
        <v>0</v>
      </c>
      <c r="AX2522" s="90">
        <f>BD!V2522*BD!AC2522</f>
        <v>0</v>
      </c>
      <c r="AY2522" s="90">
        <f>IF(BD!AN2522="","",BD!AN2522*BD!AC2522)</f>
      </c>
      <c r="AZ2522" s="75" t="s">
        <v>123</v>
      </c>
      <c r="BA2522" s="75" t="s">
        <v>124</v>
      </c>
      <c r="BB2522" s="75">
        <v>1</v>
      </c>
      <c r="BC2522" s="75" t="s">
        <v>2985</v>
      </c>
      <c r="BD2522" s="104"/>
      <c r="BE2522" s="104"/>
      <c r="BF2522" s="101"/>
      <c r="BG2522" s="101"/>
      <c r="BH2522" s="101"/>
      <c r="BI2522" s="101"/>
      <c r="BJ2522" s="101"/>
      <c r="BK2522" s="101"/>
      <c r="BL2522" s="101"/>
      <c r="BM2522" s="101"/>
      <c r="BN2522" s="101"/>
      <c r="BO2522" s="103"/>
      <c r="BP2522" s="101"/>
      <c r="BQ2522" s="101"/>
      <c r="BR2522" s="101"/>
      <c r="BS2522" s="101"/>
      <c r="BT2522" s="101"/>
      <c r="BU2522" s="101"/>
      <c r="BV2522" s="101"/>
      <c r="BW2522" s="101"/>
      <c r="BX2522" s="101"/>
      <c r="BY2522" s="101"/>
      <c r="BZ2522" s="101"/>
      <c r="CA2522" s="101"/>
      <c r="CB2522" s="101"/>
      <c r="CC2522" s="101"/>
      <c r="CD2522" s="101"/>
      <c r="CE2522" s="101"/>
      <c r="CF2522" s="101"/>
      <c r="CG2522" s="37" t="e">
        <f>VLOOKUP(Table_1[[#This Row],[EAN]],'[1]Planilha1'!$E:$R,13,0)</f>
        <v>#N/A</v>
      </c>
      <c r="CI2522" s="186" t="e">
        <f>Table_1[[#This Row],[FATURAMENTO REALIZADO]]-Table_1[[#This Row],[SPEND LÍQUIDO]]</f>
        <v>#VALUE!</v>
      </c>
    </row>
    <row r="2523" ht="15" hidden="1">
      <c r="A2523" s="7"/>
      <c r="B2523" s="84" t="s">
        <v>2735</v>
      </c>
      <c r="C2523" s="75">
        <v>221561</v>
      </c>
      <c r="D2523" s="75"/>
      <c r="E2523" s="85">
        <v>7896290300295</v>
      </c>
      <c r="F2523" s="86" t="s">
        <v>2988</v>
      </c>
      <c r="G2523" s="75" t="s">
        <v>21</v>
      </c>
      <c r="H2523" s="75">
        <v>250</v>
      </c>
      <c r="I2523" s="87" t="s">
        <v>2737</v>
      </c>
      <c r="J2523" s="75" t="s">
        <v>2743</v>
      </c>
      <c r="K2523" s="88" t="s">
        <v>84</v>
      </c>
      <c r="L2523" s="88">
        <v>10</v>
      </c>
      <c r="M2523" s="88">
        <v>0</v>
      </c>
      <c r="N2523" s="75" t="s">
        <v>85</v>
      </c>
      <c r="O2523" s="75"/>
      <c r="P2523" s="106"/>
      <c r="Q2523" s="90">
        <f>(17/100+7.6/100+1.65/100)*P2523</f>
        <v>0</v>
      </c>
      <c r="R2523" s="104"/>
      <c r="S2523" s="104"/>
      <c r="T2523" s="104"/>
      <c r="U2523" s="104"/>
      <c r="V2523" s="90">
        <f>+P2523-Q2523+R2523+S2523+T2523+U2523</f>
        <v>0</v>
      </c>
      <c r="W2523" s="91">
        <f>(1.02/100)</f>
        <v>1.02E-2</v>
      </c>
      <c r="X2523" s="91">
        <v>4.8E-3</v>
      </c>
      <c r="Y2523" s="91">
        <v>0.17</v>
      </c>
      <c r="Z2523" s="91">
        <v>1.65E-2</v>
      </c>
      <c r="AA2523" s="91">
        <v>7.6E-2</v>
      </c>
      <c r="AB2523" s="91">
        <f>SUM(W2523:AA2523)</f>
        <v>0.2775</v>
      </c>
      <c r="AC2523" s="75">
        <v>12</v>
      </c>
      <c r="AD2523" s="92">
        <f>IF(AL2523="","",+AC2523*AL2523)</f>
      </c>
      <c r="AE2523" s="93">
        <f>IF(AL2523="","",+AL2523*AB2523)</f>
      </c>
      <c r="AF2523" s="92">
        <f>IF(AL2523="","",+AL2523-AE2523)</f>
      </c>
      <c r="AG2523" s="93">
        <f>+V2523</f>
        <v>0</v>
      </c>
      <c r="AH2523" s="92">
        <f>IF(AF2523="","",+AF2523-AG2523)</f>
      </c>
      <c r="AI2523" s="92">
        <f>IF(AH2523="","",+AH2523*AC2523)</f>
      </c>
      <c r="AJ2523" s="93"/>
      <c r="AK2523" s="94">
        <v>0.33</v>
      </c>
      <c r="AL2523" s="93">
        <f>IF(V2523=0,"",V2523/(1-AB2523-AK2523))</f>
      </c>
      <c r="AM2523" s="95">
        <v>0.33</v>
      </c>
      <c r="AN2523" s="93">
        <f>IF(V2523=0,"",V2523/(1-AB2523-AM2523))</f>
      </c>
      <c r="AO2523" s="96">
        <v>1.2</v>
      </c>
      <c r="AP2523" s="93">
        <f>IF(BD!AJ2523="","",BD!AJ2523*BD!AO2523)</f>
      </c>
      <c r="AQ2523" s="91">
        <f>BD!AM2523/BD!AK2523-1</f>
        <v>0</v>
      </c>
      <c r="AR2523" s="91">
        <f>IF(BD!AN2523="","",IF(BD!AJ2523="","",BD!AN2523/BD!AJ2523-1))</f>
      </c>
      <c r="AS2523" s="91">
        <f>IF(BD!AN2523="","",IF(BD!AN2523&lt;BD!AL2523,"ABAIXO DA META","DENTRO DA META"))</f>
      </c>
      <c r="AT2523" s="91" t="str">
        <f>IF(BD!AJ2523="","EM ANÁLISE",IF(BD!AP2523&gt;=BD!AN2523,"GO", "NO GO"))</f>
        <v>EM ANÁLISE</v>
      </c>
      <c r="AU2523" s="97">
        <f>IF(AN2523="","",+BD!$AN2523-AJ2523)</f>
      </c>
      <c r="AV2523" s="98"/>
      <c r="AW2523" s="90">
        <f>BD!P2523*BD!AC2523</f>
        <v>0</v>
      </c>
      <c r="AX2523" s="90">
        <f>BD!V2523*BD!AC2523</f>
        <v>0</v>
      </c>
      <c r="AY2523" s="90">
        <f>IF(BD!AN2523="","",BD!AN2523*BD!AC2523)</f>
      </c>
      <c r="AZ2523" s="75" t="s">
        <v>123</v>
      </c>
      <c r="BA2523" s="75" t="s">
        <v>124</v>
      </c>
      <c r="BB2523" s="75">
        <v>1</v>
      </c>
      <c r="BC2523" s="75" t="s">
        <v>2985</v>
      </c>
      <c r="BD2523" s="104"/>
      <c r="BE2523" s="104"/>
      <c r="BF2523" s="101"/>
      <c r="BG2523" s="101"/>
      <c r="BH2523" s="101"/>
      <c r="BI2523" s="101"/>
      <c r="BJ2523" s="101"/>
      <c r="BK2523" s="101"/>
      <c r="BL2523" s="101"/>
      <c r="BM2523" s="101"/>
      <c r="BN2523" s="101"/>
      <c r="BO2523" s="103"/>
      <c r="BP2523" s="101"/>
      <c r="BQ2523" s="101"/>
      <c r="BR2523" s="101"/>
      <c r="BS2523" s="101"/>
      <c r="BT2523" s="101"/>
      <c r="BU2523" s="101"/>
      <c r="BV2523" s="101"/>
      <c r="BW2523" s="101"/>
      <c r="BX2523" s="101"/>
      <c r="BY2523" s="101"/>
      <c r="BZ2523" s="101"/>
      <c r="CA2523" s="101"/>
      <c r="CB2523" s="101"/>
      <c r="CC2523" s="101"/>
      <c r="CD2523" s="101"/>
      <c r="CE2523" s="101"/>
      <c r="CF2523" s="101"/>
      <c r="CG2523" s="37" t="e">
        <f>VLOOKUP(Table_1[[#This Row],[EAN]],'[1]Planilha1'!$E:$R,13,0)</f>
        <v>#N/A</v>
      </c>
      <c r="CI2523" s="186" t="e">
        <f>Table_1[[#This Row],[FATURAMENTO REALIZADO]]-Table_1[[#This Row],[SPEND LÍQUIDO]]</f>
        <v>#VALUE!</v>
      </c>
    </row>
    <row r="2524" ht="15" hidden="1">
      <c r="A2524" s="7"/>
      <c r="B2524" s="84" t="s">
        <v>2735</v>
      </c>
      <c r="C2524" s="75">
        <v>221562</v>
      </c>
      <c r="D2524" s="75"/>
      <c r="E2524" s="85">
        <v>7896290300318</v>
      </c>
      <c r="F2524" s="86" t="s">
        <v>2989</v>
      </c>
      <c r="G2524" s="75" t="s">
        <v>21</v>
      </c>
      <c r="H2524" s="75">
        <v>250</v>
      </c>
      <c r="I2524" s="87" t="s">
        <v>2737</v>
      </c>
      <c r="J2524" s="75" t="s">
        <v>2743</v>
      </c>
      <c r="K2524" s="88" t="s">
        <v>84</v>
      </c>
      <c r="L2524" s="88">
        <v>5</v>
      </c>
      <c r="M2524" s="88">
        <v>0</v>
      </c>
      <c r="N2524" s="75" t="s">
        <v>85</v>
      </c>
      <c r="O2524" s="75"/>
      <c r="P2524" s="106"/>
      <c r="Q2524" s="90">
        <f>(17/100+7.6/100+1.65/100)*P2524</f>
        <v>0</v>
      </c>
      <c r="R2524" s="104"/>
      <c r="S2524" s="104"/>
      <c r="T2524" s="104"/>
      <c r="U2524" s="104"/>
      <c r="V2524" s="90">
        <f>+P2524-Q2524+R2524+S2524+T2524+U2524</f>
        <v>0</v>
      </c>
      <c r="W2524" s="91">
        <f>(1.02/100)</f>
        <v>1.02E-2</v>
      </c>
      <c r="X2524" s="91">
        <v>4.8E-3</v>
      </c>
      <c r="Y2524" s="91">
        <v>0.17</v>
      </c>
      <c r="Z2524" s="91">
        <v>1.65E-2</v>
      </c>
      <c r="AA2524" s="91">
        <v>7.6E-2</v>
      </c>
      <c r="AB2524" s="91">
        <f>SUM(W2524:AA2524)</f>
        <v>0.2775</v>
      </c>
      <c r="AC2524" s="75">
        <v>12</v>
      </c>
      <c r="AD2524" s="92">
        <f>IF(AL2524="","",+AC2524*AL2524)</f>
      </c>
      <c r="AE2524" s="93">
        <f>IF(AL2524="","",+AL2524*AB2524)</f>
      </c>
      <c r="AF2524" s="92">
        <f>IF(AL2524="","",+AL2524-AE2524)</f>
      </c>
      <c r="AG2524" s="93">
        <f>+V2524</f>
        <v>0</v>
      </c>
      <c r="AH2524" s="92">
        <f>IF(AF2524="","",+AF2524-AG2524)</f>
      </c>
      <c r="AI2524" s="92">
        <f>IF(AH2524="","",+AH2524*AC2524)</f>
      </c>
      <c r="AJ2524" s="93"/>
      <c r="AK2524" s="94">
        <v>0.33</v>
      </c>
      <c r="AL2524" s="93">
        <f>IF(V2524=0,"",V2524/(1-AB2524-AK2524))</f>
      </c>
      <c r="AM2524" s="95">
        <v>0.33</v>
      </c>
      <c r="AN2524" s="93">
        <f>IF(V2524=0,"",V2524/(1-AB2524-AM2524))</f>
      </c>
      <c r="AO2524" s="96">
        <v>1.2</v>
      </c>
      <c r="AP2524" s="93">
        <f>IF(BD!AJ2524="","",BD!AJ2524*BD!AO2524)</f>
      </c>
      <c r="AQ2524" s="91">
        <f>BD!AM2524/BD!AK2524-1</f>
        <v>0</v>
      </c>
      <c r="AR2524" s="91">
        <f>IF(BD!AN2524="","",IF(BD!AJ2524="","",BD!AN2524/BD!AJ2524-1))</f>
      </c>
      <c r="AS2524" s="91">
        <f>IF(BD!AN2524="","",IF(BD!AN2524&lt;BD!AL2524,"ABAIXO DA META","DENTRO DA META"))</f>
      </c>
      <c r="AT2524" s="91" t="str">
        <f>IF(BD!AJ2524="","EM ANÁLISE",IF(BD!AP2524&gt;=BD!AN2524,"GO", "NO GO"))</f>
        <v>EM ANÁLISE</v>
      </c>
      <c r="AU2524" s="97">
        <f>IF(AN2524="","",+BD!$AN2524-AJ2524)</f>
      </c>
      <c r="AV2524" s="98"/>
      <c r="AW2524" s="90">
        <f>BD!P2524*BD!AC2524</f>
        <v>0</v>
      </c>
      <c r="AX2524" s="90">
        <f>BD!V2524*BD!AC2524</f>
        <v>0</v>
      </c>
      <c r="AY2524" s="90">
        <f>IF(BD!AN2524="","",BD!AN2524*BD!AC2524)</f>
      </c>
      <c r="AZ2524" s="75" t="s">
        <v>123</v>
      </c>
      <c r="BA2524" s="75" t="s">
        <v>124</v>
      </c>
      <c r="BB2524" s="75">
        <v>1</v>
      </c>
      <c r="BC2524" s="75" t="s">
        <v>2985</v>
      </c>
      <c r="BD2524" s="104"/>
      <c r="BE2524" s="104"/>
      <c r="BF2524" s="101"/>
      <c r="BG2524" s="101"/>
      <c r="BH2524" s="101"/>
      <c r="BI2524" s="101"/>
      <c r="BJ2524" s="101"/>
      <c r="BK2524" s="101"/>
      <c r="BL2524" s="101"/>
      <c r="BM2524" s="101"/>
      <c r="BN2524" s="101"/>
      <c r="BO2524" s="103"/>
      <c r="BP2524" s="101"/>
      <c r="BQ2524" s="101"/>
      <c r="BR2524" s="101"/>
      <c r="BS2524" s="101"/>
      <c r="BT2524" s="101"/>
      <c r="BU2524" s="101"/>
      <c r="BV2524" s="101"/>
      <c r="BW2524" s="101"/>
      <c r="BX2524" s="101"/>
      <c r="BY2524" s="101"/>
      <c r="BZ2524" s="101"/>
      <c r="CA2524" s="101"/>
      <c r="CB2524" s="101"/>
      <c r="CC2524" s="101"/>
      <c r="CD2524" s="101"/>
      <c r="CE2524" s="101"/>
      <c r="CF2524" s="101"/>
      <c r="CG2524" s="37" t="e">
        <f>VLOOKUP(Table_1[[#This Row],[EAN]],'[1]Planilha1'!$E:$R,13,0)</f>
        <v>#N/A</v>
      </c>
      <c r="CI2524" s="186" t="e">
        <f>Table_1[[#This Row],[FATURAMENTO REALIZADO]]-Table_1[[#This Row],[SPEND LÍQUIDO]]</f>
        <v>#VALUE!</v>
      </c>
    </row>
    <row r="2525" ht="15" hidden="1">
      <c r="A2525" s="7"/>
      <c r="B2525" s="84" t="s">
        <v>2735</v>
      </c>
      <c r="C2525" s="75">
        <v>221563</v>
      </c>
      <c r="D2525" s="75"/>
      <c r="E2525" s="85">
        <v>7896290300332</v>
      </c>
      <c r="F2525" s="86" t="s">
        <v>2990</v>
      </c>
      <c r="G2525" s="75" t="s">
        <v>21</v>
      </c>
      <c r="H2525" s="75">
        <v>250</v>
      </c>
      <c r="I2525" s="87" t="s">
        <v>2737</v>
      </c>
      <c r="J2525" s="75" t="s">
        <v>2743</v>
      </c>
      <c r="K2525" s="88" t="s">
        <v>84</v>
      </c>
      <c r="L2525" s="88">
        <v>6</v>
      </c>
      <c r="M2525" s="88">
        <v>0</v>
      </c>
      <c r="N2525" s="75" t="s">
        <v>85</v>
      </c>
      <c r="O2525" s="75"/>
      <c r="P2525" s="106"/>
      <c r="Q2525" s="90">
        <f>(17/100+7.6/100+1.65/100)*P2525</f>
        <v>0</v>
      </c>
      <c r="R2525" s="104"/>
      <c r="S2525" s="104"/>
      <c r="T2525" s="104"/>
      <c r="U2525" s="104"/>
      <c r="V2525" s="90">
        <f>+P2525-Q2525+R2525+S2525+T2525+U2525</f>
        <v>0</v>
      </c>
      <c r="W2525" s="91">
        <f>(1.02/100)</f>
        <v>1.02E-2</v>
      </c>
      <c r="X2525" s="91">
        <v>4.8E-3</v>
      </c>
      <c r="Y2525" s="91">
        <v>0.17</v>
      </c>
      <c r="Z2525" s="91">
        <v>1.65E-2</v>
      </c>
      <c r="AA2525" s="91">
        <v>7.6E-2</v>
      </c>
      <c r="AB2525" s="91">
        <f>SUM(W2525:AA2525)</f>
        <v>0.2775</v>
      </c>
      <c r="AC2525" s="75">
        <v>12</v>
      </c>
      <c r="AD2525" s="92">
        <f>IF(AL2525="","",+AC2525*AL2525)</f>
      </c>
      <c r="AE2525" s="93">
        <f>IF(AL2525="","",+AL2525*AB2525)</f>
      </c>
      <c r="AF2525" s="92">
        <f>IF(AL2525="","",+AL2525-AE2525)</f>
      </c>
      <c r="AG2525" s="93">
        <f>+V2525</f>
        <v>0</v>
      </c>
      <c r="AH2525" s="92">
        <f>IF(AF2525="","",+AF2525-AG2525)</f>
      </c>
      <c r="AI2525" s="92">
        <f>IF(AH2525="","",+AH2525*AC2525)</f>
      </c>
      <c r="AJ2525" s="93"/>
      <c r="AK2525" s="94">
        <v>0.33</v>
      </c>
      <c r="AL2525" s="93">
        <f>IF(V2525=0,"",V2525/(1-AB2525-AK2525))</f>
      </c>
      <c r="AM2525" s="95">
        <v>0.33</v>
      </c>
      <c r="AN2525" s="93">
        <f>IF(V2525=0,"",V2525/(1-AB2525-AM2525))</f>
      </c>
      <c r="AO2525" s="96">
        <v>1.2</v>
      </c>
      <c r="AP2525" s="93">
        <f>IF(BD!AJ2525="","",BD!AJ2525*BD!AO2525)</f>
      </c>
      <c r="AQ2525" s="91">
        <f>BD!AM2525/BD!AK2525-1</f>
        <v>0</v>
      </c>
      <c r="AR2525" s="91">
        <f>IF(BD!AN2525="","",IF(BD!AJ2525="","",BD!AN2525/BD!AJ2525-1))</f>
      </c>
      <c r="AS2525" s="91">
        <f>IF(BD!AN2525="","",IF(BD!AN2525&lt;BD!AL2525,"ABAIXO DA META","DENTRO DA META"))</f>
      </c>
      <c r="AT2525" s="91" t="str">
        <f>IF(BD!AJ2525="","EM ANÁLISE",IF(BD!AP2525&gt;=BD!AN2525,"GO", "NO GO"))</f>
        <v>EM ANÁLISE</v>
      </c>
      <c r="AU2525" s="97">
        <f>IF(AN2525="","",+BD!$AN2525-AJ2525)</f>
      </c>
      <c r="AV2525" s="98"/>
      <c r="AW2525" s="90">
        <f>BD!P2525*BD!AC2525</f>
        <v>0</v>
      </c>
      <c r="AX2525" s="90">
        <f>BD!V2525*BD!AC2525</f>
        <v>0</v>
      </c>
      <c r="AY2525" s="90">
        <f>IF(BD!AN2525="","",BD!AN2525*BD!AC2525)</f>
      </c>
      <c r="AZ2525" s="75" t="s">
        <v>123</v>
      </c>
      <c r="BA2525" s="75" t="s">
        <v>124</v>
      </c>
      <c r="BB2525" s="75">
        <v>1</v>
      </c>
      <c r="BC2525" s="75" t="s">
        <v>2985</v>
      </c>
      <c r="BD2525" s="104"/>
      <c r="BE2525" s="104"/>
      <c r="BF2525" s="101"/>
      <c r="BG2525" s="101"/>
      <c r="BH2525" s="101"/>
      <c r="BI2525" s="101"/>
      <c r="BJ2525" s="101"/>
      <c r="BK2525" s="101"/>
      <c r="BL2525" s="101"/>
      <c r="BM2525" s="101"/>
      <c r="BN2525" s="101"/>
      <c r="BO2525" s="103"/>
      <c r="BP2525" s="101"/>
      <c r="BQ2525" s="101"/>
      <c r="BR2525" s="101"/>
      <c r="BS2525" s="101"/>
      <c r="BT2525" s="101"/>
      <c r="BU2525" s="101"/>
      <c r="BV2525" s="101"/>
      <c r="BW2525" s="101"/>
      <c r="BX2525" s="101"/>
      <c r="BY2525" s="101"/>
      <c r="BZ2525" s="101"/>
      <c r="CA2525" s="101"/>
      <c r="CB2525" s="101"/>
      <c r="CC2525" s="101"/>
      <c r="CD2525" s="101"/>
      <c r="CE2525" s="101"/>
      <c r="CF2525" s="101"/>
      <c r="CG2525" s="37" t="e">
        <f>VLOOKUP(Table_1[[#This Row],[EAN]],'[1]Planilha1'!$E:$R,13,0)</f>
        <v>#N/A</v>
      </c>
      <c r="CI2525" s="186" t="e">
        <f>Table_1[[#This Row],[FATURAMENTO REALIZADO]]-Table_1[[#This Row],[SPEND LÍQUIDO]]</f>
        <v>#VALUE!</v>
      </c>
    </row>
    <row r="2526" ht="15" hidden="1">
      <c r="A2526" s="7"/>
      <c r="B2526" s="84" t="s">
        <v>2735</v>
      </c>
      <c r="C2526" s="75">
        <v>221564</v>
      </c>
      <c r="D2526" s="75"/>
      <c r="E2526" s="85">
        <v>7896290301483</v>
      </c>
      <c r="F2526" s="86" t="s">
        <v>2991</v>
      </c>
      <c r="G2526" s="75" t="s">
        <v>21</v>
      </c>
      <c r="H2526" s="75">
        <v>250</v>
      </c>
      <c r="I2526" s="87" t="s">
        <v>2737</v>
      </c>
      <c r="J2526" s="75" t="s">
        <v>2781</v>
      </c>
      <c r="K2526" s="88" t="s">
        <v>84</v>
      </c>
      <c r="L2526" s="88">
        <v>20</v>
      </c>
      <c r="M2526" s="88">
        <v>0</v>
      </c>
      <c r="N2526" s="75" t="s">
        <v>85</v>
      </c>
      <c r="O2526" s="75"/>
      <c r="P2526" s="106"/>
      <c r="Q2526" s="90">
        <f>(17/100+7.6/100+1.65/100)*P2526</f>
        <v>0</v>
      </c>
      <c r="R2526" s="104"/>
      <c r="S2526" s="104"/>
      <c r="T2526" s="104"/>
      <c r="U2526" s="104"/>
      <c r="V2526" s="90">
        <f>+P2526-Q2526+R2526+S2526+T2526+U2526</f>
        <v>0</v>
      </c>
      <c r="W2526" s="91">
        <f>(1.02/100)</f>
        <v>1.02E-2</v>
      </c>
      <c r="X2526" s="91">
        <v>4.8E-3</v>
      </c>
      <c r="Y2526" s="91">
        <v>0.17</v>
      </c>
      <c r="Z2526" s="91">
        <v>1.65E-2</v>
      </c>
      <c r="AA2526" s="91">
        <v>7.6E-2</v>
      </c>
      <c r="AB2526" s="91">
        <f>SUM(W2526:AA2526)</f>
        <v>0.2775</v>
      </c>
      <c r="AC2526" s="75">
        <v>12</v>
      </c>
      <c r="AD2526" s="92">
        <f>IF(AL2526="","",+AC2526*AL2526)</f>
      </c>
      <c r="AE2526" s="93">
        <f>IF(AL2526="","",+AL2526*AB2526)</f>
      </c>
      <c r="AF2526" s="92">
        <f>IF(AL2526="","",+AL2526-AE2526)</f>
      </c>
      <c r="AG2526" s="93">
        <f>+V2526</f>
        <v>0</v>
      </c>
      <c r="AH2526" s="92">
        <f>IF(AF2526="","",+AF2526-AG2526)</f>
      </c>
      <c r="AI2526" s="92">
        <f>IF(AH2526="","",+AH2526*AC2526)</f>
      </c>
      <c r="AJ2526" s="93"/>
      <c r="AK2526" s="94">
        <v>0.33</v>
      </c>
      <c r="AL2526" s="93">
        <f>IF(V2526=0,"",V2526/(1-AB2526-AK2526))</f>
      </c>
      <c r="AM2526" s="95">
        <v>0.33</v>
      </c>
      <c r="AN2526" s="93">
        <f>IF(V2526=0,"",V2526/(1-AB2526-AM2526))</f>
      </c>
      <c r="AO2526" s="96">
        <v>1.2</v>
      </c>
      <c r="AP2526" s="93">
        <f>IF(BD!AJ2526="","",BD!AJ2526*BD!AO2526)</f>
      </c>
      <c r="AQ2526" s="91">
        <f>BD!AM2526/BD!AK2526-1</f>
        <v>0</v>
      </c>
      <c r="AR2526" s="91">
        <f>IF(BD!AN2526="","",IF(BD!AJ2526="","",BD!AN2526/BD!AJ2526-1))</f>
      </c>
      <c r="AS2526" s="91">
        <f>IF(BD!AN2526="","",IF(BD!AN2526&lt;BD!AL2526,"ABAIXO DA META","DENTRO DA META"))</f>
      </c>
      <c r="AT2526" s="91" t="str">
        <f>IF(BD!AJ2526="","EM ANÁLISE",IF(BD!AP2526&gt;=BD!AN2526,"GO", "NO GO"))</f>
        <v>EM ANÁLISE</v>
      </c>
      <c r="AU2526" s="97">
        <f>IF(AN2526="","",+BD!$AN2526-AJ2526)</f>
      </c>
      <c r="AV2526" s="98"/>
      <c r="AW2526" s="90">
        <f>BD!P2526*BD!AC2526</f>
        <v>0</v>
      </c>
      <c r="AX2526" s="90">
        <f>BD!V2526*BD!AC2526</f>
        <v>0</v>
      </c>
      <c r="AY2526" s="90">
        <f>IF(BD!AN2526="","",BD!AN2526*BD!AC2526)</f>
      </c>
      <c r="AZ2526" s="75" t="s">
        <v>123</v>
      </c>
      <c r="BA2526" s="75" t="s">
        <v>124</v>
      </c>
      <c r="BB2526" s="75">
        <v>1</v>
      </c>
      <c r="BC2526" s="75" t="s">
        <v>2985</v>
      </c>
      <c r="BD2526" s="104"/>
      <c r="BE2526" s="104"/>
      <c r="BF2526" s="101"/>
      <c r="BG2526" s="101"/>
      <c r="BH2526" s="101"/>
      <c r="BI2526" s="101"/>
      <c r="BJ2526" s="101"/>
      <c r="BK2526" s="101"/>
      <c r="BL2526" s="101"/>
      <c r="BM2526" s="101"/>
      <c r="BN2526" s="101"/>
      <c r="BO2526" s="103"/>
      <c r="BP2526" s="101"/>
      <c r="BQ2526" s="101"/>
      <c r="BR2526" s="101"/>
      <c r="BS2526" s="101"/>
      <c r="BT2526" s="101"/>
      <c r="BU2526" s="101"/>
      <c r="BV2526" s="101"/>
      <c r="BW2526" s="101"/>
      <c r="BX2526" s="101"/>
      <c r="BY2526" s="101"/>
      <c r="BZ2526" s="101"/>
      <c r="CA2526" s="101"/>
      <c r="CB2526" s="101"/>
      <c r="CC2526" s="101"/>
      <c r="CD2526" s="101"/>
      <c r="CE2526" s="101"/>
      <c r="CF2526" s="101"/>
      <c r="CG2526" s="37" t="e">
        <f>VLOOKUP(Table_1[[#This Row],[EAN]],'[1]Planilha1'!$E:$R,13,0)</f>
        <v>#N/A</v>
      </c>
      <c r="CI2526" s="186" t="e">
        <f>Table_1[[#This Row],[FATURAMENTO REALIZADO]]-Table_1[[#This Row],[SPEND LÍQUIDO]]</f>
        <v>#VALUE!</v>
      </c>
    </row>
    <row r="2527" ht="15" hidden="1">
      <c r="A2527" s="7"/>
      <c r="B2527" s="84" t="s">
        <v>2735</v>
      </c>
      <c r="C2527" s="75">
        <v>221565</v>
      </c>
      <c r="D2527" s="75"/>
      <c r="E2527" s="85">
        <v>7896290300714</v>
      </c>
      <c r="F2527" s="86" t="s">
        <v>2992</v>
      </c>
      <c r="G2527" s="75" t="s">
        <v>21</v>
      </c>
      <c r="H2527" s="75">
        <v>250</v>
      </c>
      <c r="I2527" s="87" t="s">
        <v>2737</v>
      </c>
      <c r="J2527" s="75" t="s">
        <v>2781</v>
      </c>
      <c r="K2527" s="88" t="s">
        <v>84</v>
      </c>
      <c r="L2527" s="88">
        <v>10</v>
      </c>
      <c r="M2527" s="88">
        <v>0</v>
      </c>
      <c r="N2527" s="75" t="s">
        <v>85</v>
      </c>
      <c r="O2527" s="75"/>
      <c r="P2527" s="106"/>
      <c r="Q2527" s="90">
        <f>(17/100+7.6/100+1.65/100)*P2527</f>
        <v>0</v>
      </c>
      <c r="R2527" s="104"/>
      <c r="S2527" s="104"/>
      <c r="T2527" s="104"/>
      <c r="U2527" s="104"/>
      <c r="V2527" s="90">
        <f>+P2527-Q2527+R2527+S2527+T2527+U2527</f>
        <v>0</v>
      </c>
      <c r="W2527" s="91">
        <f>(1.02/100)</f>
        <v>1.02E-2</v>
      </c>
      <c r="X2527" s="91">
        <v>4.8E-3</v>
      </c>
      <c r="Y2527" s="91">
        <v>0.17</v>
      </c>
      <c r="Z2527" s="91">
        <v>1.65E-2</v>
      </c>
      <c r="AA2527" s="91">
        <v>7.6E-2</v>
      </c>
      <c r="AB2527" s="91">
        <f>SUM(W2527:AA2527)</f>
        <v>0.2775</v>
      </c>
      <c r="AC2527" s="75">
        <v>12</v>
      </c>
      <c r="AD2527" s="92">
        <f>IF(AL2527="","",+AC2527*AL2527)</f>
      </c>
      <c r="AE2527" s="93">
        <f>IF(AL2527="","",+AL2527*AB2527)</f>
      </c>
      <c r="AF2527" s="92">
        <f>IF(AL2527="","",+AL2527-AE2527)</f>
      </c>
      <c r="AG2527" s="93">
        <f>+V2527</f>
        <v>0</v>
      </c>
      <c r="AH2527" s="92">
        <f>IF(AF2527="","",+AF2527-AG2527)</f>
      </c>
      <c r="AI2527" s="92">
        <f>IF(AH2527="","",+AH2527*AC2527)</f>
      </c>
      <c r="AJ2527" s="93"/>
      <c r="AK2527" s="94">
        <v>0.33</v>
      </c>
      <c r="AL2527" s="93">
        <f>IF(V2527=0,"",V2527/(1-AB2527-AK2527))</f>
      </c>
      <c r="AM2527" s="95">
        <v>0.33</v>
      </c>
      <c r="AN2527" s="93">
        <f>IF(V2527=0,"",V2527/(1-AB2527-AM2527))</f>
      </c>
      <c r="AO2527" s="96">
        <v>1.2</v>
      </c>
      <c r="AP2527" s="93">
        <f>IF(BD!AJ2527="","",BD!AJ2527*BD!AO2527)</f>
      </c>
      <c r="AQ2527" s="91">
        <f>BD!AM2527/BD!AK2527-1</f>
        <v>0</v>
      </c>
      <c r="AR2527" s="91">
        <f>IF(BD!AN2527="","",IF(BD!AJ2527="","",BD!AN2527/BD!AJ2527-1))</f>
      </c>
      <c r="AS2527" s="91">
        <f>IF(BD!AN2527="","",IF(BD!AN2527&lt;BD!AL2527,"ABAIXO DA META","DENTRO DA META"))</f>
      </c>
      <c r="AT2527" s="91" t="str">
        <f>IF(BD!AJ2527="","EM ANÁLISE",IF(BD!AP2527&gt;=BD!AN2527,"GO", "NO GO"))</f>
        <v>EM ANÁLISE</v>
      </c>
      <c r="AU2527" s="97">
        <f>IF(AN2527="","",+BD!$AN2527-AJ2527)</f>
      </c>
      <c r="AV2527" s="98"/>
      <c r="AW2527" s="90">
        <f>BD!P2527*BD!AC2527</f>
        <v>0</v>
      </c>
      <c r="AX2527" s="90">
        <f>BD!V2527*BD!AC2527</f>
        <v>0</v>
      </c>
      <c r="AY2527" s="90">
        <f>IF(BD!AN2527="","",BD!AN2527*BD!AC2527)</f>
      </c>
      <c r="AZ2527" s="75" t="s">
        <v>123</v>
      </c>
      <c r="BA2527" s="75" t="s">
        <v>124</v>
      </c>
      <c r="BB2527" s="75">
        <v>1</v>
      </c>
      <c r="BC2527" s="75" t="s">
        <v>2985</v>
      </c>
      <c r="BD2527" s="104"/>
      <c r="BE2527" s="104"/>
      <c r="BF2527" s="101"/>
      <c r="BG2527" s="101"/>
      <c r="BH2527" s="101"/>
      <c r="BI2527" s="101"/>
      <c r="BJ2527" s="101"/>
      <c r="BK2527" s="101"/>
      <c r="BL2527" s="101"/>
      <c r="BM2527" s="101"/>
      <c r="BN2527" s="101"/>
      <c r="BO2527" s="103"/>
      <c r="BP2527" s="101"/>
      <c r="BQ2527" s="101"/>
      <c r="BR2527" s="101"/>
      <c r="BS2527" s="101"/>
      <c r="BT2527" s="101"/>
      <c r="BU2527" s="101"/>
      <c r="BV2527" s="101"/>
      <c r="BW2527" s="101"/>
      <c r="BX2527" s="101"/>
      <c r="BY2527" s="101"/>
      <c r="BZ2527" s="101"/>
      <c r="CA2527" s="101"/>
      <c r="CB2527" s="101"/>
      <c r="CC2527" s="101"/>
      <c r="CD2527" s="101"/>
      <c r="CE2527" s="101"/>
      <c r="CF2527" s="101"/>
      <c r="CG2527" s="37" t="e">
        <f>VLOOKUP(Table_1[[#This Row],[EAN]],'[1]Planilha1'!$E:$R,13,0)</f>
        <v>#N/A</v>
      </c>
      <c r="CI2527" s="186" t="e">
        <f>Table_1[[#This Row],[FATURAMENTO REALIZADO]]-Table_1[[#This Row],[SPEND LÍQUIDO]]</f>
        <v>#VALUE!</v>
      </c>
    </row>
    <row r="2528" ht="15" hidden="1">
      <c r="A2528" s="7"/>
      <c r="B2528" s="84" t="s">
        <v>2735</v>
      </c>
      <c r="C2528" s="75">
        <v>221566</v>
      </c>
      <c r="D2528" s="75"/>
      <c r="E2528" s="85">
        <v>7896290301520</v>
      </c>
      <c r="F2528" s="86" t="s">
        <v>2993</v>
      </c>
      <c r="G2528" s="75" t="s">
        <v>21</v>
      </c>
      <c r="H2528" s="75">
        <v>250</v>
      </c>
      <c r="I2528" s="87" t="s">
        <v>2737</v>
      </c>
      <c r="J2528" s="75" t="s">
        <v>2781</v>
      </c>
      <c r="K2528" s="88" t="s">
        <v>84</v>
      </c>
      <c r="L2528" s="88">
        <v>5</v>
      </c>
      <c r="M2528" s="88">
        <v>0</v>
      </c>
      <c r="N2528" s="75" t="s">
        <v>85</v>
      </c>
      <c r="O2528" s="75"/>
      <c r="P2528" s="106"/>
      <c r="Q2528" s="90">
        <f>(17/100+7.6/100+1.65/100)*P2528</f>
        <v>0</v>
      </c>
      <c r="R2528" s="104"/>
      <c r="S2528" s="104"/>
      <c r="T2528" s="104"/>
      <c r="U2528" s="104"/>
      <c r="V2528" s="90">
        <f>+P2528-Q2528+R2528+S2528+T2528+U2528</f>
        <v>0</v>
      </c>
      <c r="W2528" s="91">
        <f>(1.02/100)</f>
        <v>1.02E-2</v>
      </c>
      <c r="X2528" s="91">
        <v>4.8E-3</v>
      </c>
      <c r="Y2528" s="91">
        <v>0.17</v>
      </c>
      <c r="Z2528" s="91">
        <v>1.65E-2</v>
      </c>
      <c r="AA2528" s="91">
        <v>7.6E-2</v>
      </c>
      <c r="AB2528" s="91">
        <f>SUM(W2528:AA2528)</f>
        <v>0.2775</v>
      </c>
      <c r="AC2528" s="75">
        <v>12</v>
      </c>
      <c r="AD2528" s="92">
        <f>IF(AL2528="","",+AC2528*AL2528)</f>
      </c>
      <c r="AE2528" s="93">
        <f>IF(AL2528="","",+AL2528*AB2528)</f>
      </c>
      <c r="AF2528" s="92">
        <f>IF(AL2528="","",+AL2528-AE2528)</f>
      </c>
      <c r="AG2528" s="93">
        <f>+V2528</f>
        <v>0</v>
      </c>
      <c r="AH2528" s="92">
        <f>IF(AF2528="","",+AF2528-AG2528)</f>
      </c>
      <c r="AI2528" s="92">
        <f>IF(AH2528="","",+AH2528*AC2528)</f>
      </c>
      <c r="AJ2528" s="93"/>
      <c r="AK2528" s="94">
        <v>0.33</v>
      </c>
      <c r="AL2528" s="93">
        <f>IF(V2528=0,"",V2528/(1-AB2528-AK2528))</f>
      </c>
      <c r="AM2528" s="95">
        <v>0.33</v>
      </c>
      <c r="AN2528" s="93">
        <f>IF(V2528=0,"",V2528/(1-AB2528-AM2528))</f>
      </c>
      <c r="AO2528" s="96">
        <v>1.2</v>
      </c>
      <c r="AP2528" s="93">
        <f>IF(BD!AJ2528="","",BD!AJ2528*BD!AO2528)</f>
      </c>
      <c r="AQ2528" s="91">
        <f>BD!AM2528/BD!AK2528-1</f>
        <v>0</v>
      </c>
      <c r="AR2528" s="91">
        <f>IF(BD!AN2528="","",IF(BD!AJ2528="","",BD!AN2528/BD!AJ2528-1))</f>
      </c>
      <c r="AS2528" s="91">
        <f>IF(BD!AN2528="","",IF(BD!AN2528&lt;BD!AL2528,"ABAIXO DA META","DENTRO DA META"))</f>
      </c>
      <c r="AT2528" s="91" t="str">
        <f>IF(BD!AJ2528="","EM ANÁLISE",IF(BD!AP2528&gt;=BD!AN2528,"GO", "NO GO"))</f>
        <v>EM ANÁLISE</v>
      </c>
      <c r="AU2528" s="97">
        <f>IF(AN2528="","",+BD!$AN2528-AJ2528)</f>
      </c>
      <c r="AV2528" s="98"/>
      <c r="AW2528" s="90">
        <f>BD!P2528*BD!AC2528</f>
        <v>0</v>
      </c>
      <c r="AX2528" s="90">
        <f>BD!V2528*BD!AC2528</f>
        <v>0</v>
      </c>
      <c r="AY2528" s="90">
        <f>IF(BD!AN2528="","",BD!AN2528*BD!AC2528)</f>
      </c>
      <c r="AZ2528" s="75" t="s">
        <v>123</v>
      </c>
      <c r="BA2528" s="75" t="s">
        <v>124</v>
      </c>
      <c r="BB2528" s="75">
        <v>1</v>
      </c>
      <c r="BC2528" s="75" t="s">
        <v>2985</v>
      </c>
      <c r="BD2528" s="104"/>
      <c r="BE2528" s="104"/>
      <c r="BF2528" s="101"/>
      <c r="BG2528" s="101"/>
      <c r="BH2528" s="101"/>
      <c r="BI2528" s="101"/>
      <c r="BJ2528" s="101"/>
      <c r="BK2528" s="101"/>
      <c r="BL2528" s="101"/>
      <c r="BM2528" s="101"/>
      <c r="BN2528" s="101"/>
      <c r="BO2528" s="103"/>
      <c r="BP2528" s="101"/>
      <c r="BQ2528" s="101"/>
      <c r="BR2528" s="101"/>
      <c r="BS2528" s="101"/>
      <c r="BT2528" s="101"/>
      <c r="BU2528" s="101"/>
      <c r="BV2528" s="101"/>
      <c r="BW2528" s="101"/>
      <c r="BX2528" s="101"/>
      <c r="BY2528" s="101"/>
      <c r="BZ2528" s="101"/>
      <c r="CA2528" s="101"/>
      <c r="CB2528" s="101"/>
      <c r="CC2528" s="101"/>
      <c r="CD2528" s="101"/>
      <c r="CE2528" s="101"/>
      <c r="CF2528" s="101"/>
      <c r="CG2528" s="37" t="e">
        <f>VLOOKUP(Table_1[[#This Row],[EAN]],'[1]Planilha1'!$E:$R,13,0)</f>
        <v>#N/A</v>
      </c>
      <c r="CI2528" s="186" t="e">
        <f>Table_1[[#This Row],[FATURAMENTO REALIZADO]]-Table_1[[#This Row],[SPEND LÍQUIDO]]</f>
        <v>#VALUE!</v>
      </c>
    </row>
    <row r="2529" ht="15" hidden="1">
      <c r="A2529" s="7"/>
      <c r="B2529" s="84" t="s">
        <v>2735</v>
      </c>
      <c r="C2529" s="75">
        <v>221567</v>
      </c>
      <c r="D2529" s="75"/>
      <c r="E2529" s="85">
        <v>7896290301063</v>
      </c>
      <c r="F2529" s="86" t="s">
        <v>2994</v>
      </c>
      <c r="G2529" s="75" t="s">
        <v>21</v>
      </c>
      <c r="H2529" s="75">
        <v>250</v>
      </c>
      <c r="I2529" s="87" t="s">
        <v>2737</v>
      </c>
      <c r="J2529" s="75" t="s">
        <v>2781</v>
      </c>
      <c r="K2529" s="88" t="s">
        <v>84</v>
      </c>
      <c r="L2529" s="88">
        <v>6</v>
      </c>
      <c r="M2529" s="88">
        <v>0</v>
      </c>
      <c r="N2529" s="75" t="s">
        <v>85</v>
      </c>
      <c r="O2529" s="75"/>
      <c r="P2529" s="106"/>
      <c r="Q2529" s="90">
        <f>(17/100+7.6/100+1.65/100)*P2529</f>
        <v>0</v>
      </c>
      <c r="R2529" s="104"/>
      <c r="S2529" s="104"/>
      <c r="T2529" s="104"/>
      <c r="U2529" s="104"/>
      <c r="V2529" s="90">
        <f>+P2529-Q2529+R2529+S2529+T2529+U2529</f>
        <v>0</v>
      </c>
      <c r="W2529" s="91">
        <f>(1.02/100)</f>
        <v>1.02E-2</v>
      </c>
      <c r="X2529" s="91">
        <v>4.8E-3</v>
      </c>
      <c r="Y2529" s="91">
        <v>0.17</v>
      </c>
      <c r="Z2529" s="91">
        <v>1.65E-2</v>
      </c>
      <c r="AA2529" s="91">
        <v>7.6E-2</v>
      </c>
      <c r="AB2529" s="91">
        <f>SUM(W2529:AA2529)</f>
        <v>0.2775</v>
      </c>
      <c r="AC2529" s="75">
        <v>12</v>
      </c>
      <c r="AD2529" s="92">
        <f>IF(AL2529="","",+AC2529*AL2529)</f>
      </c>
      <c r="AE2529" s="93">
        <f>IF(AL2529="","",+AL2529*AB2529)</f>
      </c>
      <c r="AF2529" s="92">
        <f>IF(AL2529="","",+AL2529-AE2529)</f>
      </c>
      <c r="AG2529" s="93">
        <f>+V2529</f>
        <v>0</v>
      </c>
      <c r="AH2529" s="92">
        <f>IF(AF2529="","",+AF2529-AG2529)</f>
      </c>
      <c r="AI2529" s="92">
        <f>IF(AH2529="","",+AH2529*AC2529)</f>
      </c>
      <c r="AJ2529" s="93"/>
      <c r="AK2529" s="94">
        <v>0.33</v>
      </c>
      <c r="AL2529" s="93">
        <f>IF(V2529=0,"",V2529/(1-AB2529-AK2529))</f>
      </c>
      <c r="AM2529" s="95">
        <v>0.33</v>
      </c>
      <c r="AN2529" s="93">
        <f>IF(V2529=0,"",V2529/(1-AB2529-AM2529))</f>
      </c>
      <c r="AO2529" s="96">
        <v>1.2</v>
      </c>
      <c r="AP2529" s="93">
        <f>IF(BD!AJ2529="","",BD!AJ2529*BD!AO2529)</f>
      </c>
      <c r="AQ2529" s="91">
        <f>BD!AM2529/BD!AK2529-1</f>
        <v>0</v>
      </c>
      <c r="AR2529" s="91">
        <f>IF(BD!AN2529="","",IF(BD!AJ2529="","",BD!AN2529/BD!AJ2529-1))</f>
      </c>
      <c r="AS2529" s="91">
        <f>IF(BD!AN2529="","",IF(BD!AN2529&lt;BD!AL2529,"ABAIXO DA META","DENTRO DA META"))</f>
      </c>
      <c r="AT2529" s="91" t="str">
        <f>IF(BD!AJ2529="","EM ANÁLISE",IF(BD!AP2529&gt;=BD!AN2529,"GO", "NO GO"))</f>
        <v>EM ANÁLISE</v>
      </c>
      <c r="AU2529" s="97">
        <f>IF(AN2529="","",+BD!$AN2529-AJ2529)</f>
      </c>
      <c r="AV2529" s="98"/>
      <c r="AW2529" s="90">
        <f>BD!P2529*BD!AC2529</f>
        <v>0</v>
      </c>
      <c r="AX2529" s="90">
        <f>BD!V2529*BD!AC2529</f>
        <v>0</v>
      </c>
      <c r="AY2529" s="90">
        <f>IF(BD!AN2529="","",BD!AN2529*BD!AC2529)</f>
      </c>
      <c r="AZ2529" s="75" t="s">
        <v>123</v>
      </c>
      <c r="BA2529" s="75" t="s">
        <v>124</v>
      </c>
      <c r="BB2529" s="75">
        <v>1</v>
      </c>
      <c r="BC2529" s="75" t="s">
        <v>2985</v>
      </c>
      <c r="BD2529" s="104"/>
      <c r="BE2529" s="104"/>
      <c r="BF2529" s="101"/>
      <c r="BG2529" s="101"/>
      <c r="BH2529" s="101"/>
      <c r="BI2529" s="101"/>
      <c r="BJ2529" s="101"/>
      <c r="BK2529" s="101"/>
      <c r="BL2529" s="101"/>
      <c r="BM2529" s="101"/>
      <c r="BN2529" s="101"/>
      <c r="BO2529" s="103"/>
      <c r="BP2529" s="101"/>
      <c r="BQ2529" s="101"/>
      <c r="BR2529" s="101"/>
      <c r="BS2529" s="101"/>
      <c r="BT2529" s="101"/>
      <c r="BU2529" s="101"/>
      <c r="BV2529" s="101"/>
      <c r="BW2529" s="101"/>
      <c r="BX2529" s="101"/>
      <c r="BY2529" s="101"/>
      <c r="BZ2529" s="101"/>
      <c r="CA2529" s="101"/>
      <c r="CB2529" s="101"/>
      <c r="CC2529" s="101"/>
      <c r="CD2529" s="101"/>
      <c r="CE2529" s="101"/>
      <c r="CF2529" s="101"/>
      <c r="CG2529" s="37" t="e">
        <f>VLOOKUP(Table_1[[#This Row],[EAN]],'[1]Planilha1'!$E:$R,13,0)</f>
        <v>#N/A</v>
      </c>
      <c r="CI2529" s="186" t="e">
        <f>Table_1[[#This Row],[FATURAMENTO REALIZADO]]-Table_1[[#This Row],[SPEND LÍQUIDO]]</f>
        <v>#VALUE!</v>
      </c>
    </row>
    <row r="2530" ht="15" hidden="1">
      <c r="A2530" s="7"/>
      <c r="B2530" s="84" t="s">
        <v>2735</v>
      </c>
      <c r="C2530" s="75">
        <v>221568</v>
      </c>
      <c r="D2530" s="75"/>
      <c r="E2530" s="85">
        <v>7896290300950</v>
      </c>
      <c r="F2530" s="86" t="s">
        <v>2995</v>
      </c>
      <c r="G2530" s="75" t="s">
        <v>21</v>
      </c>
      <c r="H2530" s="75">
        <v>250</v>
      </c>
      <c r="I2530" s="87" t="s">
        <v>2737</v>
      </c>
      <c r="J2530" s="75" t="s">
        <v>2738</v>
      </c>
      <c r="K2530" s="88" t="s">
        <v>84</v>
      </c>
      <c r="L2530" s="88">
        <v>10</v>
      </c>
      <c r="M2530" s="88">
        <v>0</v>
      </c>
      <c r="N2530" s="75" t="s">
        <v>85</v>
      </c>
      <c r="O2530" s="75"/>
      <c r="P2530" s="106"/>
      <c r="Q2530" s="90">
        <f>(17/100+7.6/100+1.65/100)*P2530</f>
        <v>0</v>
      </c>
      <c r="R2530" s="104"/>
      <c r="S2530" s="104"/>
      <c r="T2530" s="104"/>
      <c r="U2530" s="104"/>
      <c r="V2530" s="90">
        <f>+P2530-Q2530+R2530+S2530+T2530+U2530</f>
        <v>0</v>
      </c>
      <c r="W2530" s="91">
        <f>(1.02/100)</f>
        <v>1.02E-2</v>
      </c>
      <c r="X2530" s="91">
        <v>4.8E-3</v>
      </c>
      <c r="Y2530" s="91">
        <v>0.17</v>
      </c>
      <c r="Z2530" s="91">
        <v>1.65E-2</v>
      </c>
      <c r="AA2530" s="91">
        <v>7.6E-2</v>
      </c>
      <c r="AB2530" s="91">
        <f>SUM(W2530:AA2530)</f>
        <v>0.2775</v>
      </c>
      <c r="AC2530" s="75">
        <v>12</v>
      </c>
      <c r="AD2530" s="92">
        <f>IF(AL2530="","",+AC2530*AL2530)</f>
      </c>
      <c r="AE2530" s="93">
        <f>IF(AL2530="","",+AL2530*AB2530)</f>
      </c>
      <c r="AF2530" s="92">
        <f>IF(AL2530="","",+AL2530-AE2530)</f>
      </c>
      <c r="AG2530" s="93">
        <f>+V2530</f>
        <v>0</v>
      </c>
      <c r="AH2530" s="92">
        <f>IF(AF2530="","",+AF2530-AG2530)</f>
      </c>
      <c r="AI2530" s="92">
        <f>IF(AH2530="","",+AH2530*AC2530)</f>
      </c>
      <c r="AJ2530" s="93"/>
      <c r="AK2530" s="94">
        <v>0.33</v>
      </c>
      <c r="AL2530" s="93">
        <f>IF(V2530=0,"",V2530/(1-AB2530-AK2530))</f>
      </c>
      <c r="AM2530" s="95">
        <v>0.33</v>
      </c>
      <c r="AN2530" s="93">
        <f>IF(V2530=0,"",V2530/(1-AB2530-AM2530))</f>
      </c>
      <c r="AO2530" s="96">
        <v>1.2</v>
      </c>
      <c r="AP2530" s="93">
        <f>IF(BD!AJ2530="","",BD!AJ2530*BD!AO2530)</f>
      </c>
      <c r="AQ2530" s="91">
        <f>BD!AM2530/BD!AK2530-1</f>
        <v>0</v>
      </c>
      <c r="AR2530" s="91">
        <f>IF(BD!AN2530="","",IF(BD!AJ2530="","",BD!AN2530/BD!AJ2530-1))</f>
      </c>
      <c r="AS2530" s="91">
        <f>IF(BD!AN2530="","",IF(BD!AN2530&lt;BD!AL2530,"ABAIXO DA META","DENTRO DA META"))</f>
      </c>
      <c r="AT2530" s="91" t="str">
        <f>IF(BD!AJ2530="","EM ANÁLISE",IF(BD!AP2530&gt;=BD!AN2530,"GO", "NO GO"))</f>
        <v>EM ANÁLISE</v>
      </c>
      <c r="AU2530" s="97">
        <f>IF(AN2530="","",+BD!$AN2530-AJ2530)</f>
      </c>
      <c r="AV2530" s="98"/>
      <c r="AW2530" s="90">
        <f>BD!P2530*BD!AC2530</f>
        <v>0</v>
      </c>
      <c r="AX2530" s="90">
        <f>BD!V2530*BD!AC2530</f>
        <v>0</v>
      </c>
      <c r="AY2530" s="90">
        <f>IF(BD!AN2530="","",BD!AN2530*BD!AC2530)</f>
      </c>
      <c r="AZ2530" s="75" t="s">
        <v>123</v>
      </c>
      <c r="BA2530" s="75" t="s">
        <v>124</v>
      </c>
      <c r="BB2530" s="75">
        <v>1</v>
      </c>
      <c r="BC2530" s="75" t="s">
        <v>2985</v>
      </c>
      <c r="BD2530" s="104"/>
      <c r="BE2530" s="104"/>
      <c r="BF2530" s="101"/>
      <c r="BG2530" s="101"/>
      <c r="BH2530" s="101"/>
      <c r="BI2530" s="101"/>
      <c r="BJ2530" s="101"/>
      <c r="BK2530" s="101"/>
      <c r="BL2530" s="101"/>
      <c r="BM2530" s="101"/>
      <c r="BN2530" s="101"/>
      <c r="BO2530" s="103"/>
      <c r="BP2530" s="101"/>
      <c r="BQ2530" s="101"/>
      <c r="BR2530" s="101"/>
      <c r="BS2530" s="101"/>
      <c r="BT2530" s="101"/>
      <c r="BU2530" s="101"/>
      <c r="BV2530" s="101"/>
      <c r="BW2530" s="101"/>
      <c r="BX2530" s="101"/>
      <c r="BY2530" s="101"/>
      <c r="BZ2530" s="101"/>
      <c r="CA2530" s="101"/>
      <c r="CB2530" s="101"/>
      <c r="CC2530" s="101"/>
      <c r="CD2530" s="101"/>
      <c r="CE2530" s="101"/>
      <c r="CF2530" s="101"/>
      <c r="CG2530" s="37" t="e">
        <f>VLOOKUP(Table_1[[#This Row],[EAN]],'[1]Planilha1'!$E:$R,13,0)</f>
        <v>#N/A</v>
      </c>
      <c r="CI2530" s="186" t="e">
        <f>Table_1[[#This Row],[FATURAMENTO REALIZADO]]-Table_1[[#This Row],[SPEND LÍQUIDO]]</f>
        <v>#VALUE!</v>
      </c>
    </row>
    <row r="2531" ht="15" hidden="1">
      <c r="A2531" s="7"/>
      <c r="B2531" s="84" t="s">
        <v>2735</v>
      </c>
      <c r="C2531" s="75">
        <v>221569</v>
      </c>
      <c r="D2531" s="75"/>
      <c r="E2531" s="85">
        <v>7896290300851</v>
      </c>
      <c r="F2531" s="86" t="s">
        <v>2996</v>
      </c>
      <c r="G2531" s="75" t="s">
        <v>21</v>
      </c>
      <c r="H2531" s="75">
        <v>250</v>
      </c>
      <c r="I2531" s="87" t="s">
        <v>2737</v>
      </c>
      <c r="J2531" s="75" t="s">
        <v>2738</v>
      </c>
      <c r="K2531" s="88" t="s">
        <v>84</v>
      </c>
      <c r="L2531" s="88">
        <v>6</v>
      </c>
      <c r="M2531" s="88">
        <v>0</v>
      </c>
      <c r="N2531" s="75" t="s">
        <v>85</v>
      </c>
      <c r="O2531" s="75"/>
      <c r="P2531" s="106"/>
      <c r="Q2531" s="90">
        <f>(17/100+7.6/100+1.65/100)*P2531</f>
        <v>0</v>
      </c>
      <c r="R2531" s="104"/>
      <c r="S2531" s="104"/>
      <c r="T2531" s="104"/>
      <c r="U2531" s="104"/>
      <c r="V2531" s="90">
        <f>+P2531-Q2531+R2531+S2531+T2531+U2531</f>
        <v>0</v>
      </c>
      <c r="W2531" s="91">
        <f>(1.02/100)</f>
        <v>1.02E-2</v>
      </c>
      <c r="X2531" s="91">
        <v>4.8E-3</v>
      </c>
      <c r="Y2531" s="91">
        <v>0.17</v>
      </c>
      <c r="Z2531" s="91">
        <v>1.65E-2</v>
      </c>
      <c r="AA2531" s="91">
        <v>7.6E-2</v>
      </c>
      <c r="AB2531" s="91">
        <f>SUM(W2531:AA2531)</f>
        <v>0.2775</v>
      </c>
      <c r="AC2531" s="75">
        <v>12</v>
      </c>
      <c r="AD2531" s="92">
        <f>IF(AL2531="","",+AC2531*AL2531)</f>
      </c>
      <c r="AE2531" s="93">
        <f>IF(AL2531="","",+AL2531*AB2531)</f>
      </c>
      <c r="AF2531" s="92">
        <f>IF(AL2531="","",+AL2531-AE2531)</f>
      </c>
      <c r="AG2531" s="93">
        <f>+V2531</f>
        <v>0</v>
      </c>
      <c r="AH2531" s="92">
        <f>IF(AF2531="","",+AF2531-AG2531)</f>
      </c>
      <c r="AI2531" s="92">
        <f>IF(AH2531="","",+AH2531*AC2531)</f>
      </c>
      <c r="AJ2531" s="93"/>
      <c r="AK2531" s="94">
        <v>0.33</v>
      </c>
      <c r="AL2531" s="93">
        <f>IF(V2531=0,"",V2531/(1-AB2531-AK2531))</f>
      </c>
      <c r="AM2531" s="95">
        <v>0.33</v>
      </c>
      <c r="AN2531" s="93">
        <f>IF(V2531=0,"",V2531/(1-AB2531-AM2531))</f>
      </c>
      <c r="AO2531" s="96">
        <v>1.2</v>
      </c>
      <c r="AP2531" s="93">
        <f>IF(BD!AJ2531="","",BD!AJ2531*BD!AO2531)</f>
      </c>
      <c r="AQ2531" s="91">
        <f>BD!AM2531/BD!AK2531-1</f>
        <v>0</v>
      </c>
      <c r="AR2531" s="91">
        <f>IF(BD!AN2531="","",IF(BD!AJ2531="","",BD!AN2531/BD!AJ2531-1))</f>
      </c>
      <c r="AS2531" s="91">
        <f>IF(BD!AN2531="","",IF(BD!AN2531&lt;BD!AL2531,"ABAIXO DA META","DENTRO DA META"))</f>
      </c>
      <c r="AT2531" s="91" t="str">
        <f>IF(BD!AJ2531="","EM ANÁLISE",IF(BD!AP2531&gt;=BD!AN2531,"GO", "NO GO"))</f>
        <v>EM ANÁLISE</v>
      </c>
      <c r="AU2531" s="97">
        <f>IF(AN2531="","",+BD!$AN2531-AJ2531)</f>
      </c>
      <c r="AV2531" s="98"/>
      <c r="AW2531" s="90">
        <f>BD!P2531*BD!AC2531</f>
        <v>0</v>
      </c>
      <c r="AX2531" s="90">
        <f>BD!V2531*BD!AC2531</f>
        <v>0</v>
      </c>
      <c r="AY2531" s="90">
        <f>IF(BD!AN2531="","",BD!AN2531*BD!AC2531)</f>
      </c>
      <c r="AZ2531" s="75" t="s">
        <v>123</v>
      </c>
      <c r="BA2531" s="75" t="s">
        <v>124</v>
      </c>
      <c r="BB2531" s="75">
        <v>1</v>
      </c>
      <c r="BC2531" s="75" t="s">
        <v>2985</v>
      </c>
      <c r="BD2531" s="104"/>
      <c r="BE2531" s="104"/>
      <c r="BF2531" s="101"/>
      <c r="BG2531" s="101"/>
      <c r="BH2531" s="101"/>
      <c r="BI2531" s="101"/>
      <c r="BJ2531" s="101"/>
      <c r="BK2531" s="101"/>
      <c r="BL2531" s="101"/>
      <c r="BM2531" s="101"/>
      <c r="BN2531" s="101"/>
      <c r="BO2531" s="103"/>
      <c r="BP2531" s="101"/>
      <c r="BQ2531" s="101"/>
      <c r="BR2531" s="101"/>
      <c r="BS2531" s="101"/>
      <c r="BT2531" s="101"/>
      <c r="BU2531" s="101"/>
      <c r="BV2531" s="101"/>
      <c r="BW2531" s="101"/>
      <c r="BX2531" s="101"/>
      <c r="BY2531" s="101"/>
      <c r="BZ2531" s="101"/>
      <c r="CA2531" s="101"/>
      <c r="CB2531" s="101"/>
      <c r="CC2531" s="101"/>
      <c r="CD2531" s="101"/>
      <c r="CE2531" s="101"/>
      <c r="CF2531" s="101"/>
      <c r="CG2531" s="37" t="e">
        <f>VLOOKUP(Table_1[[#This Row],[EAN]],'[1]Planilha1'!$E:$R,13,0)</f>
        <v>#N/A</v>
      </c>
      <c r="CI2531" s="186" t="e">
        <f>Table_1[[#This Row],[FATURAMENTO REALIZADO]]-Table_1[[#This Row],[SPEND LÍQUIDO]]</f>
        <v>#VALUE!</v>
      </c>
    </row>
    <row r="2532" ht="15" hidden="1">
      <c r="A2532" s="7"/>
      <c r="B2532" s="84" t="s">
        <v>2735</v>
      </c>
      <c r="C2532" s="75">
        <v>221570</v>
      </c>
      <c r="D2532" s="75"/>
      <c r="E2532" s="85">
        <v>7896290301551</v>
      </c>
      <c r="F2532" s="86" t="s">
        <v>2997</v>
      </c>
      <c r="G2532" s="75" t="s">
        <v>21</v>
      </c>
      <c r="H2532" s="75">
        <v>250</v>
      </c>
      <c r="I2532" s="87" t="s">
        <v>2737</v>
      </c>
      <c r="J2532" s="75" t="s">
        <v>2779</v>
      </c>
      <c r="K2532" s="88" t="s">
        <v>84</v>
      </c>
      <c r="L2532" s="88">
        <v>12</v>
      </c>
      <c r="M2532" s="88">
        <v>0</v>
      </c>
      <c r="N2532" s="75" t="s">
        <v>85</v>
      </c>
      <c r="O2532" s="75"/>
      <c r="P2532" s="106"/>
      <c r="Q2532" s="90">
        <f>(17/100+7.6/100+1.65/100)*P2532</f>
        <v>0</v>
      </c>
      <c r="R2532" s="104"/>
      <c r="S2532" s="104"/>
      <c r="T2532" s="104"/>
      <c r="U2532" s="104"/>
      <c r="V2532" s="90">
        <f>+P2532-Q2532+R2532+S2532+T2532+U2532</f>
        <v>0</v>
      </c>
      <c r="W2532" s="91">
        <f>(1.02/100)</f>
        <v>1.02E-2</v>
      </c>
      <c r="X2532" s="91">
        <v>4.8E-3</v>
      </c>
      <c r="Y2532" s="91">
        <v>0.17</v>
      </c>
      <c r="Z2532" s="91">
        <v>1.65E-2</v>
      </c>
      <c r="AA2532" s="91">
        <v>7.6E-2</v>
      </c>
      <c r="AB2532" s="91">
        <f>SUM(W2532:AA2532)</f>
        <v>0.2775</v>
      </c>
      <c r="AC2532" s="75">
        <v>12</v>
      </c>
      <c r="AD2532" s="92">
        <f>IF(AL2532="","",+AC2532*AL2532)</f>
      </c>
      <c r="AE2532" s="93">
        <f>IF(AL2532="","",+AL2532*AB2532)</f>
      </c>
      <c r="AF2532" s="92">
        <f>IF(AL2532="","",+AL2532-AE2532)</f>
      </c>
      <c r="AG2532" s="93">
        <f>+V2532</f>
        <v>0</v>
      </c>
      <c r="AH2532" s="92">
        <f>IF(AF2532="","",+AF2532-AG2532)</f>
      </c>
      <c r="AI2532" s="92">
        <f>IF(AH2532="","",+AH2532*AC2532)</f>
      </c>
      <c r="AJ2532" s="93"/>
      <c r="AK2532" s="94">
        <v>0.33</v>
      </c>
      <c r="AL2532" s="93">
        <f>IF(V2532=0,"",V2532/(1-AB2532-AK2532))</f>
      </c>
      <c r="AM2532" s="95">
        <v>0.33</v>
      </c>
      <c r="AN2532" s="93">
        <f>IF(V2532=0,"",V2532/(1-AB2532-AM2532))</f>
      </c>
      <c r="AO2532" s="96">
        <v>1.2</v>
      </c>
      <c r="AP2532" s="93">
        <f>IF(BD!AJ2532="","",BD!AJ2532*BD!AO2532)</f>
      </c>
      <c r="AQ2532" s="91">
        <f>BD!AM2532/BD!AK2532-1</f>
        <v>0</v>
      </c>
      <c r="AR2532" s="91">
        <f>IF(BD!AN2532="","",IF(BD!AJ2532="","",BD!AN2532/BD!AJ2532-1))</f>
      </c>
      <c r="AS2532" s="91">
        <f>IF(BD!AN2532="","",IF(BD!AN2532&lt;BD!AL2532,"ABAIXO DA META","DENTRO DA META"))</f>
      </c>
      <c r="AT2532" s="91" t="str">
        <f>IF(BD!AJ2532="","EM ANÁLISE",IF(BD!AP2532&gt;=BD!AN2532,"GO", "NO GO"))</f>
        <v>EM ANÁLISE</v>
      </c>
      <c r="AU2532" s="97">
        <f>IF(AN2532="","",+BD!$AN2532-AJ2532)</f>
      </c>
      <c r="AV2532" s="98"/>
      <c r="AW2532" s="90">
        <f>BD!P2532*BD!AC2532</f>
        <v>0</v>
      </c>
      <c r="AX2532" s="90">
        <f>BD!V2532*BD!AC2532</f>
        <v>0</v>
      </c>
      <c r="AY2532" s="90">
        <f>IF(BD!AN2532="","",BD!AN2532*BD!AC2532)</f>
      </c>
      <c r="AZ2532" s="75" t="s">
        <v>123</v>
      </c>
      <c r="BA2532" s="75" t="s">
        <v>124</v>
      </c>
      <c r="BB2532" s="75">
        <v>1</v>
      </c>
      <c r="BC2532" s="75" t="s">
        <v>2985</v>
      </c>
      <c r="BD2532" s="104"/>
      <c r="BE2532" s="104"/>
      <c r="BF2532" s="101"/>
      <c r="BG2532" s="101"/>
      <c r="BH2532" s="101"/>
      <c r="BI2532" s="101"/>
      <c r="BJ2532" s="101"/>
      <c r="BK2532" s="101"/>
      <c r="BL2532" s="101"/>
      <c r="BM2532" s="101"/>
      <c r="BN2532" s="101"/>
      <c r="BO2532" s="103"/>
      <c r="BP2532" s="101"/>
      <c r="BQ2532" s="101"/>
      <c r="BR2532" s="101"/>
      <c r="BS2532" s="101"/>
      <c r="BT2532" s="101"/>
      <c r="BU2532" s="101"/>
      <c r="BV2532" s="101"/>
      <c r="BW2532" s="101"/>
      <c r="BX2532" s="101"/>
      <c r="BY2532" s="101"/>
      <c r="BZ2532" s="101"/>
      <c r="CA2532" s="101"/>
      <c r="CB2532" s="101"/>
      <c r="CC2532" s="101"/>
      <c r="CD2532" s="101"/>
      <c r="CE2532" s="101"/>
      <c r="CF2532" s="101"/>
      <c r="CG2532" s="37" t="e">
        <f>VLOOKUP(Table_1[[#This Row],[EAN]],'[1]Planilha1'!$E:$R,13,0)</f>
        <v>#N/A</v>
      </c>
      <c r="CI2532" s="186" t="e">
        <f>Table_1[[#This Row],[FATURAMENTO REALIZADO]]-Table_1[[#This Row],[SPEND LÍQUIDO]]</f>
        <v>#VALUE!</v>
      </c>
    </row>
    <row r="2533" ht="15" hidden="1">
      <c r="A2533" s="7"/>
      <c r="B2533" s="84" t="s">
        <v>2735</v>
      </c>
      <c r="C2533" s="75">
        <v>221571</v>
      </c>
      <c r="D2533" s="75"/>
      <c r="E2533" s="85">
        <v>7896290301537</v>
      </c>
      <c r="F2533" s="86" t="s">
        <v>2998</v>
      </c>
      <c r="G2533" s="75" t="s">
        <v>21</v>
      </c>
      <c r="H2533" s="75">
        <v>250</v>
      </c>
      <c r="I2533" s="87" t="s">
        <v>2737</v>
      </c>
      <c r="J2533" s="75" t="s">
        <v>2738</v>
      </c>
      <c r="K2533" s="88" t="s">
        <v>84</v>
      </c>
      <c r="L2533" s="88">
        <v>12</v>
      </c>
      <c r="M2533" s="88">
        <v>3</v>
      </c>
      <c r="N2533" s="75" t="s">
        <v>85</v>
      </c>
      <c r="O2533" s="75"/>
      <c r="P2533" s="106"/>
      <c r="Q2533" s="90">
        <f>(17/100+7.6/100+1.65/100)*P2533</f>
        <v>0</v>
      </c>
      <c r="R2533" s="104"/>
      <c r="S2533" s="104"/>
      <c r="T2533" s="104"/>
      <c r="U2533" s="104"/>
      <c r="V2533" s="90">
        <f>+P2533-Q2533+R2533+S2533+T2533+U2533</f>
        <v>0</v>
      </c>
      <c r="W2533" s="91">
        <f>(1.02/100)</f>
        <v>1.02E-2</v>
      </c>
      <c r="X2533" s="91">
        <v>4.8E-3</v>
      </c>
      <c r="Y2533" s="91">
        <v>0.17</v>
      </c>
      <c r="Z2533" s="91">
        <v>1.65E-2</v>
      </c>
      <c r="AA2533" s="91">
        <v>7.6E-2</v>
      </c>
      <c r="AB2533" s="91">
        <f>SUM(W2533:AA2533)</f>
        <v>0.2775</v>
      </c>
      <c r="AC2533" s="75">
        <v>12</v>
      </c>
      <c r="AD2533" s="92">
        <f>IF(AL2533="","",+AC2533*AL2533)</f>
      </c>
      <c r="AE2533" s="93">
        <f>IF(AL2533="","",+AL2533*AB2533)</f>
      </c>
      <c r="AF2533" s="92">
        <f>IF(AL2533="","",+AL2533-AE2533)</f>
      </c>
      <c r="AG2533" s="93">
        <f>+V2533</f>
        <v>0</v>
      </c>
      <c r="AH2533" s="92">
        <f>IF(AF2533="","",+AF2533-AG2533)</f>
      </c>
      <c r="AI2533" s="92">
        <f>IF(AH2533="","",+AH2533*AC2533)</f>
      </c>
      <c r="AJ2533" s="93"/>
      <c r="AK2533" s="94">
        <v>0.33</v>
      </c>
      <c r="AL2533" s="93">
        <f>IF(V2533=0,"",V2533/(1-AB2533-AK2533))</f>
      </c>
      <c r="AM2533" s="95">
        <v>0.33</v>
      </c>
      <c r="AN2533" s="93">
        <f>IF(V2533=0,"",V2533/(1-AB2533-AM2533))</f>
      </c>
      <c r="AO2533" s="96">
        <v>1.2</v>
      </c>
      <c r="AP2533" s="93">
        <f>IF(BD!AJ2533="","",BD!AJ2533*BD!AO2533)</f>
      </c>
      <c r="AQ2533" s="91">
        <f>BD!AM2533/BD!AK2533-1</f>
        <v>0</v>
      </c>
      <c r="AR2533" s="91">
        <f>IF(BD!AN2533="","",IF(BD!AJ2533="","",BD!AN2533/BD!AJ2533-1))</f>
      </c>
      <c r="AS2533" s="91">
        <f>IF(BD!AN2533="","",IF(BD!AN2533&lt;BD!AL2533,"ABAIXO DA META","DENTRO DA META"))</f>
      </c>
      <c r="AT2533" s="91" t="str">
        <f>IF(BD!AJ2533="","EM ANÁLISE",IF(BD!AP2533&gt;=BD!AN2533,"GO", "NO GO"))</f>
        <v>EM ANÁLISE</v>
      </c>
      <c r="AU2533" s="97">
        <f>IF(AN2533="","",+BD!$AN2533-AJ2533)</f>
      </c>
      <c r="AV2533" s="98"/>
      <c r="AW2533" s="90">
        <f>BD!P2533*BD!AC2533</f>
        <v>0</v>
      </c>
      <c r="AX2533" s="90">
        <f>BD!V2533*BD!AC2533</f>
        <v>0</v>
      </c>
      <c r="AY2533" s="90">
        <f>IF(BD!AN2533="","",BD!AN2533*BD!AC2533)</f>
      </c>
      <c r="AZ2533" s="75" t="s">
        <v>123</v>
      </c>
      <c r="BA2533" s="75" t="s">
        <v>124</v>
      </c>
      <c r="BB2533" s="75">
        <v>1</v>
      </c>
      <c r="BC2533" s="75" t="s">
        <v>2985</v>
      </c>
      <c r="BD2533" s="104"/>
      <c r="BE2533" s="104"/>
      <c r="BF2533" s="101"/>
      <c r="BG2533" s="101"/>
      <c r="BH2533" s="101"/>
      <c r="BI2533" s="101"/>
      <c r="BJ2533" s="101"/>
      <c r="BK2533" s="101"/>
      <c r="BL2533" s="101"/>
      <c r="BM2533" s="101"/>
      <c r="BN2533" s="101"/>
      <c r="BO2533" s="103"/>
      <c r="BP2533" s="101"/>
      <c r="BQ2533" s="101"/>
      <c r="BR2533" s="101"/>
      <c r="BS2533" s="101"/>
      <c r="BT2533" s="101"/>
      <c r="BU2533" s="101"/>
      <c r="BV2533" s="101"/>
      <c r="BW2533" s="101"/>
      <c r="BX2533" s="101"/>
      <c r="BY2533" s="101"/>
      <c r="BZ2533" s="101"/>
      <c r="CA2533" s="101"/>
      <c r="CB2533" s="101"/>
      <c r="CC2533" s="101"/>
      <c r="CD2533" s="101"/>
      <c r="CE2533" s="101"/>
      <c r="CF2533" s="101"/>
      <c r="CG2533" s="37" t="e">
        <f>VLOOKUP(Table_1[[#This Row],[EAN]],'[1]Planilha1'!$E:$R,13,0)</f>
        <v>#N/A</v>
      </c>
      <c r="CI2533" s="186" t="e">
        <f>Table_1[[#This Row],[FATURAMENTO REALIZADO]]-Table_1[[#This Row],[SPEND LÍQUIDO]]</f>
        <v>#VALUE!</v>
      </c>
    </row>
    <row r="2534" ht="15" hidden="1">
      <c r="A2534" s="7"/>
      <c r="B2534" s="84" t="s">
        <v>2735</v>
      </c>
      <c r="C2534" s="75">
        <v>221572</v>
      </c>
      <c r="D2534" s="75"/>
      <c r="E2534" s="85">
        <v>7896290301223</v>
      </c>
      <c r="F2534" s="86" t="s">
        <v>2999</v>
      </c>
      <c r="G2534" s="75" t="s">
        <v>21</v>
      </c>
      <c r="H2534" s="75">
        <v>250</v>
      </c>
      <c r="I2534" s="87" t="s">
        <v>2737</v>
      </c>
      <c r="J2534" s="75" t="s">
        <v>2738</v>
      </c>
      <c r="K2534" s="88" t="s">
        <v>84</v>
      </c>
      <c r="L2534" s="88">
        <v>6</v>
      </c>
      <c r="M2534" s="88">
        <v>3</v>
      </c>
      <c r="N2534" s="75" t="s">
        <v>85</v>
      </c>
      <c r="O2534" s="75"/>
      <c r="P2534" s="106"/>
      <c r="Q2534" s="90">
        <f>(17/100+7.6/100+1.65/100)*P2534</f>
        <v>0</v>
      </c>
      <c r="R2534" s="104"/>
      <c r="S2534" s="104"/>
      <c r="T2534" s="104"/>
      <c r="U2534" s="104"/>
      <c r="V2534" s="90">
        <f>+P2534-Q2534+R2534+S2534+T2534+U2534</f>
        <v>0</v>
      </c>
      <c r="W2534" s="91">
        <f>(1.02/100)</f>
        <v>1.02E-2</v>
      </c>
      <c r="X2534" s="91">
        <v>4.8E-3</v>
      </c>
      <c r="Y2534" s="91">
        <v>0.17</v>
      </c>
      <c r="Z2534" s="91">
        <v>1.65E-2</v>
      </c>
      <c r="AA2534" s="91">
        <v>7.6E-2</v>
      </c>
      <c r="AB2534" s="91">
        <f>SUM(W2534:AA2534)</f>
        <v>0.2775</v>
      </c>
      <c r="AC2534" s="75">
        <v>12</v>
      </c>
      <c r="AD2534" s="92">
        <f>IF(AL2534="","",+AC2534*AL2534)</f>
      </c>
      <c r="AE2534" s="93">
        <f>IF(AL2534="","",+AL2534*AB2534)</f>
      </c>
      <c r="AF2534" s="92">
        <f>IF(AL2534="","",+AL2534-AE2534)</f>
      </c>
      <c r="AG2534" s="93">
        <f>+V2534</f>
        <v>0</v>
      </c>
      <c r="AH2534" s="92">
        <f>IF(AF2534="","",+AF2534-AG2534)</f>
      </c>
      <c r="AI2534" s="92">
        <f>IF(AH2534="","",+AH2534*AC2534)</f>
      </c>
      <c r="AJ2534" s="93"/>
      <c r="AK2534" s="94">
        <v>0.33</v>
      </c>
      <c r="AL2534" s="93">
        <f>IF(V2534=0,"",V2534/(1-AB2534-AK2534))</f>
      </c>
      <c r="AM2534" s="95">
        <v>0.33</v>
      </c>
      <c r="AN2534" s="93">
        <f>IF(V2534=0,"",V2534/(1-AB2534-AM2534))</f>
      </c>
      <c r="AO2534" s="96">
        <v>1.2</v>
      </c>
      <c r="AP2534" s="93">
        <f>IF(BD!AJ2534="","",BD!AJ2534*BD!AO2534)</f>
      </c>
      <c r="AQ2534" s="91">
        <f>BD!AM2534/BD!AK2534-1</f>
        <v>0</v>
      </c>
      <c r="AR2534" s="91">
        <f>IF(BD!AN2534="","",IF(BD!AJ2534="","",BD!AN2534/BD!AJ2534-1))</f>
      </c>
      <c r="AS2534" s="91">
        <f>IF(BD!AN2534="","",IF(BD!AN2534&lt;BD!AL2534,"ABAIXO DA META","DENTRO DA META"))</f>
      </c>
      <c r="AT2534" s="91" t="str">
        <f>IF(BD!AJ2534="","EM ANÁLISE",IF(BD!AP2534&gt;=BD!AN2534,"GO", "NO GO"))</f>
        <v>EM ANÁLISE</v>
      </c>
      <c r="AU2534" s="97">
        <f>IF(AN2534="","",+BD!$AN2534-AJ2534)</f>
      </c>
      <c r="AV2534" s="98"/>
      <c r="AW2534" s="90">
        <f>BD!P2534*BD!AC2534</f>
        <v>0</v>
      </c>
      <c r="AX2534" s="90">
        <f>BD!V2534*BD!AC2534</f>
        <v>0</v>
      </c>
      <c r="AY2534" s="90">
        <f>IF(BD!AN2534="","",BD!AN2534*BD!AC2534)</f>
      </c>
      <c r="AZ2534" s="75" t="s">
        <v>123</v>
      </c>
      <c r="BA2534" s="75" t="s">
        <v>124</v>
      </c>
      <c r="BB2534" s="75">
        <v>1</v>
      </c>
      <c r="BC2534" s="75" t="s">
        <v>2985</v>
      </c>
      <c r="BD2534" s="104"/>
      <c r="BE2534" s="104"/>
      <c r="BF2534" s="101"/>
      <c r="BG2534" s="101"/>
      <c r="BH2534" s="101"/>
      <c r="BI2534" s="101"/>
      <c r="BJ2534" s="101"/>
      <c r="BK2534" s="101"/>
      <c r="BL2534" s="101"/>
      <c r="BM2534" s="101"/>
      <c r="BN2534" s="101"/>
      <c r="BO2534" s="103"/>
      <c r="BP2534" s="101"/>
      <c r="BQ2534" s="101"/>
      <c r="BR2534" s="101"/>
      <c r="BS2534" s="101"/>
      <c r="BT2534" s="101"/>
      <c r="BU2534" s="101"/>
      <c r="BV2534" s="101"/>
      <c r="BW2534" s="101"/>
      <c r="BX2534" s="101"/>
      <c r="BY2534" s="101"/>
      <c r="BZ2534" s="101"/>
      <c r="CA2534" s="101"/>
      <c r="CB2534" s="101"/>
      <c r="CC2534" s="101"/>
      <c r="CD2534" s="101"/>
      <c r="CE2534" s="101"/>
      <c r="CF2534" s="101"/>
      <c r="CG2534" s="37" t="e">
        <f>VLOOKUP(Table_1[[#This Row],[EAN]],'[1]Planilha1'!$E:$R,13,0)</f>
        <v>#N/A</v>
      </c>
      <c r="CI2534" s="186" t="e">
        <f>Table_1[[#This Row],[FATURAMENTO REALIZADO]]-Table_1[[#This Row],[SPEND LÍQUIDO]]</f>
        <v>#VALUE!</v>
      </c>
    </row>
    <row r="2535" ht="15" hidden="1">
      <c r="A2535" s="7"/>
      <c r="B2535" s="84" t="s">
        <v>2735</v>
      </c>
      <c r="C2535" s="75">
        <v>221573</v>
      </c>
      <c r="D2535" s="75"/>
      <c r="E2535" s="85">
        <v>7896290301544</v>
      </c>
      <c r="F2535" s="86" t="s">
        <v>3000</v>
      </c>
      <c r="G2535" s="75" t="s">
        <v>21</v>
      </c>
      <c r="H2535" s="75">
        <v>250</v>
      </c>
      <c r="I2535" s="87" t="s">
        <v>2737</v>
      </c>
      <c r="J2535" s="75" t="s">
        <v>2738</v>
      </c>
      <c r="K2535" s="88" t="s">
        <v>84</v>
      </c>
      <c r="L2535" s="88">
        <v>12</v>
      </c>
      <c r="M2535" s="88">
        <v>3</v>
      </c>
      <c r="N2535" s="75" t="s">
        <v>85</v>
      </c>
      <c r="O2535" s="75"/>
      <c r="P2535" s="106"/>
      <c r="Q2535" s="90">
        <f>(17/100+7.6/100+1.65/100)*P2535</f>
        <v>0</v>
      </c>
      <c r="R2535" s="104"/>
      <c r="S2535" s="104"/>
      <c r="T2535" s="104"/>
      <c r="U2535" s="104"/>
      <c r="V2535" s="90">
        <f>+P2535-Q2535+R2535+S2535+T2535+U2535</f>
        <v>0</v>
      </c>
      <c r="W2535" s="91">
        <f>(1.02/100)</f>
        <v>1.02E-2</v>
      </c>
      <c r="X2535" s="91">
        <v>4.8E-3</v>
      </c>
      <c r="Y2535" s="91">
        <v>0.17</v>
      </c>
      <c r="Z2535" s="91">
        <v>1.65E-2</v>
      </c>
      <c r="AA2535" s="91">
        <v>7.6E-2</v>
      </c>
      <c r="AB2535" s="91">
        <f>SUM(W2535:AA2535)</f>
        <v>0.2775</v>
      </c>
      <c r="AC2535" s="75">
        <v>12</v>
      </c>
      <c r="AD2535" s="92">
        <f>IF(AL2535="","",+AC2535*AL2535)</f>
      </c>
      <c r="AE2535" s="93">
        <f>IF(AL2535="","",+AL2535*AB2535)</f>
      </c>
      <c r="AF2535" s="92">
        <f>IF(AL2535="","",+AL2535-AE2535)</f>
      </c>
      <c r="AG2535" s="93">
        <f>+V2535</f>
        <v>0</v>
      </c>
      <c r="AH2535" s="92">
        <f>IF(AF2535="","",+AF2535-AG2535)</f>
      </c>
      <c r="AI2535" s="92">
        <f>IF(AH2535="","",+AH2535*AC2535)</f>
      </c>
      <c r="AJ2535" s="93"/>
      <c r="AK2535" s="94">
        <v>0.33</v>
      </c>
      <c r="AL2535" s="93">
        <f>IF(V2535=0,"",V2535/(1-AB2535-AK2535))</f>
      </c>
      <c r="AM2535" s="95">
        <v>0.33</v>
      </c>
      <c r="AN2535" s="93">
        <f>IF(V2535=0,"",V2535/(1-AB2535-AM2535))</f>
      </c>
      <c r="AO2535" s="96">
        <v>1.2</v>
      </c>
      <c r="AP2535" s="93">
        <f>IF(BD!AJ2535="","",BD!AJ2535*BD!AO2535)</f>
      </c>
      <c r="AQ2535" s="91">
        <f>BD!AM2535/BD!AK2535-1</f>
        <v>0</v>
      </c>
      <c r="AR2535" s="91">
        <f>IF(BD!AN2535="","",IF(BD!AJ2535="","",BD!AN2535/BD!AJ2535-1))</f>
      </c>
      <c r="AS2535" s="91">
        <f>IF(BD!AN2535="","",IF(BD!AN2535&lt;BD!AL2535,"ABAIXO DA META","DENTRO DA META"))</f>
      </c>
      <c r="AT2535" s="91" t="str">
        <f>IF(BD!AJ2535="","EM ANÁLISE",IF(BD!AP2535&gt;=BD!AN2535,"GO", "NO GO"))</f>
        <v>EM ANÁLISE</v>
      </c>
      <c r="AU2535" s="97">
        <f>IF(AN2535="","",+BD!$AN2535-AJ2535)</f>
      </c>
      <c r="AV2535" s="98"/>
      <c r="AW2535" s="90">
        <f>BD!P2535*BD!AC2535</f>
        <v>0</v>
      </c>
      <c r="AX2535" s="90">
        <f>BD!V2535*BD!AC2535</f>
        <v>0</v>
      </c>
      <c r="AY2535" s="90">
        <f>IF(BD!AN2535="","",BD!AN2535*BD!AC2535)</f>
      </c>
      <c r="AZ2535" s="75" t="s">
        <v>123</v>
      </c>
      <c r="BA2535" s="75" t="s">
        <v>124</v>
      </c>
      <c r="BB2535" s="75">
        <v>1</v>
      </c>
      <c r="BC2535" s="75" t="s">
        <v>2985</v>
      </c>
      <c r="BD2535" s="104"/>
      <c r="BE2535" s="104"/>
      <c r="BF2535" s="101"/>
      <c r="BG2535" s="101"/>
      <c r="BH2535" s="101"/>
      <c r="BI2535" s="101"/>
      <c r="BJ2535" s="101"/>
      <c r="BK2535" s="101"/>
      <c r="BL2535" s="101"/>
      <c r="BM2535" s="101"/>
      <c r="BN2535" s="101"/>
      <c r="BO2535" s="103"/>
      <c r="BP2535" s="101"/>
      <c r="BQ2535" s="101"/>
      <c r="BR2535" s="101"/>
      <c r="BS2535" s="101"/>
      <c r="BT2535" s="101"/>
      <c r="BU2535" s="101"/>
      <c r="BV2535" s="101"/>
      <c r="BW2535" s="101"/>
      <c r="BX2535" s="101"/>
      <c r="BY2535" s="101"/>
      <c r="BZ2535" s="101"/>
      <c r="CA2535" s="101"/>
      <c r="CB2535" s="101"/>
      <c r="CC2535" s="101"/>
      <c r="CD2535" s="101"/>
      <c r="CE2535" s="101"/>
      <c r="CF2535" s="101"/>
      <c r="CG2535" s="37" t="e">
        <f>VLOOKUP(Table_1[[#This Row],[EAN]],'[1]Planilha1'!$E:$R,13,0)</f>
        <v>#N/A</v>
      </c>
      <c r="CI2535" s="186" t="e">
        <f>Table_1[[#This Row],[FATURAMENTO REALIZADO]]-Table_1[[#This Row],[SPEND LÍQUIDO]]</f>
        <v>#VALUE!</v>
      </c>
    </row>
    <row r="2536" ht="15" hidden="1">
      <c r="A2536" s="7"/>
      <c r="B2536" s="84" t="s">
        <v>2735</v>
      </c>
      <c r="C2536" s="75">
        <v>221574</v>
      </c>
      <c r="D2536" s="75"/>
      <c r="E2536" s="85">
        <v>7896290301704</v>
      </c>
      <c r="F2536" s="86" t="s">
        <v>3001</v>
      </c>
      <c r="G2536" s="75" t="s">
        <v>21</v>
      </c>
      <c r="H2536" s="75">
        <v>250</v>
      </c>
      <c r="I2536" s="87" t="s">
        <v>2737</v>
      </c>
      <c r="J2536" s="75" t="s">
        <v>2795</v>
      </c>
      <c r="K2536" s="88" t="s">
        <v>84</v>
      </c>
      <c r="L2536" s="88">
        <v>12</v>
      </c>
      <c r="M2536" s="88">
        <v>0</v>
      </c>
      <c r="N2536" s="75" t="s">
        <v>85</v>
      </c>
      <c r="O2536" s="75"/>
      <c r="P2536" s="106"/>
      <c r="Q2536" s="90">
        <f>(17/100+7.6/100+1.65/100)*P2536</f>
        <v>0</v>
      </c>
      <c r="R2536" s="104"/>
      <c r="S2536" s="104"/>
      <c r="T2536" s="104"/>
      <c r="U2536" s="104"/>
      <c r="V2536" s="90">
        <f>+P2536-Q2536+R2536+S2536+T2536+U2536</f>
        <v>0</v>
      </c>
      <c r="W2536" s="91">
        <f>(1.02/100)</f>
        <v>1.02E-2</v>
      </c>
      <c r="X2536" s="91">
        <v>4.8E-3</v>
      </c>
      <c r="Y2536" s="91">
        <v>0.17</v>
      </c>
      <c r="Z2536" s="91">
        <v>1.65E-2</v>
      </c>
      <c r="AA2536" s="91">
        <v>7.6E-2</v>
      </c>
      <c r="AB2536" s="91">
        <f>SUM(W2536:AA2536)</f>
        <v>0.2775</v>
      </c>
      <c r="AC2536" s="75">
        <v>12</v>
      </c>
      <c r="AD2536" s="92">
        <f>IF(AL2536="","",+AC2536*AL2536)</f>
      </c>
      <c r="AE2536" s="93">
        <f>IF(AL2536="","",+AL2536*AB2536)</f>
      </c>
      <c r="AF2536" s="92">
        <f>IF(AL2536="","",+AL2536-AE2536)</f>
      </c>
      <c r="AG2536" s="93">
        <f>+V2536</f>
        <v>0</v>
      </c>
      <c r="AH2536" s="92">
        <f>IF(AF2536="","",+AF2536-AG2536)</f>
      </c>
      <c r="AI2536" s="92">
        <f>IF(AH2536="","",+AH2536*AC2536)</f>
      </c>
      <c r="AJ2536" s="93"/>
      <c r="AK2536" s="94">
        <v>0.33</v>
      </c>
      <c r="AL2536" s="93">
        <f>IF(V2536=0,"",V2536/(1-AB2536-AK2536))</f>
      </c>
      <c r="AM2536" s="95">
        <v>0.33</v>
      </c>
      <c r="AN2536" s="93">
        <f>IF(V2536=0,"",V2536/(1-AB2536-AM2536))</f>
      </c>
      <c r="AO2536" s="96">
        <v>1.2</v>
      </c>
      <c r="AP2536" s="93">
        <f>IF(BD!AJ2536="","",BD!AJ2536*BD!AO2536)</f>
      </c>
      <c r="AQ2536" s="91">
        <f>BD!AM2536/BD!AK2536-1</f>
        <v>0</v>
      </c>
      <c r="AR2536" s="91">
        <f>IF(BD!AN2536="","",IF(BD!AJ2536="","",BD!AN2536/BD!AJ2536-1))</f>
      </c>
      <c r="AS2536" s="91">
        <f>IF(BD!AN2536="","",IF(BD!AN2536&lt;BD!AL2536,"ABAIXO DA META","DENTRO DA META"))</f>
      </c>
      <c r="AT2536" s="91" t="str">
        <f>IF(BD!AJ2536="","EM ANÁLISE",IF(BD!AP2536&gt;=BD!AN2536,"GO", "NO GO"))</f>
        <v>EM ANÁLISE</v>
      </c>
      <c r="AU2536" s="97">
        <f>IF(AN2536="","",+BD!$AN2536-AJ2536)</f>
      </c>
      <c r="AV2536" s="98"/>
      <c r="AW2536" s="90">
        <f>BD!P2536*BD!AC2536</f>
        <v>0</v>
      </c>
      <c r="AX2536" s="90">
        <f>BD!V2536*BD!AC2536</f>
        <v>0</v>
      </c>
      <c r="AY2536" s="90">
        <f>IF(BD!AN2536="","",BD!AN2536*BD!AC2536)</f>
      </c>
      <c r="AZ2536" s="75" t="s">
        <v>123</v>
      </c>
      <c r="BA2536" s="75" t="s">
        <v>124</v>
      </c>
      <c r="BB2536" s="75">
        <v>1</v>
      </c>
      <c r="BC2536" s="75" t="s">
        <v>2985</v>
      </c>
      <c r="BD2536" s="104"/>
      <c r="BE2536" s="104"/>
      <c r="BF2536" s="101"/>
      <c r="BG2536" s="101"/>
      <c r="BH2536" s="101"/>
      <c r="BI2536" s="101"/>
      <c r="BJ2536" s="101"/>
      <c r="BK2536" s="101"/>
      <c r="BL2536" s="101"/>
      <c r="BM2536" s="101"/>
      <c r="BN2536" s="101"/>
      <c r="BO2536" s="103"/>
      <c r="BP2536" s="101"/>
      <c r="BQ2536" s="101"/>
      <c r="BR2536" s="101"/>
      <c r="BS2536" s="101"/>
      <c r="BT2536" s="101"/>
      <c r="BU2536" s="101"/>
      <c r="BV2536" s="101"/>
      <c r="BW2536" s="101"/>
      <c r="BX2536" s="101"/>
      <c r="BY2536" s="101"/>
      <c r="BZ2536" s="101"/>
      <c r="CA2536" s="101"/>
      <c r="CB2536" s="101"/>
      <c r="CC2536" s="101"/>
      <c r="CD2536" s="101"/>
      <c r="CE2536" s="101"/>
      <c r="CF2536" s="101"/>
      <c r="CG2536" s="37" t="e">
        <f>VLOOKUP(Table_1[[#This Row],[EAN]],'[1]Planilha1'!$E:$R,13,0)</f>
        <v>#N/A</v>
      </c>
      <c r="CI2536" s="186" t="e">
        <f>Table_1[[#This Row],[FATURAMENTO REALIZADO]]-Table_1[[#This Row],[SPEND LÍQUIDO]]</f>
        <v>#VALUE!</v>
      </c>
    </row>
    <row r="2537" ht="15" hidden="1">
      <c r="A2537" s="7"/>
      <c r="B2537" s="84" t="s">
        <v>2735</v>
      </c>
      <c r="C2537" s="75">
        <v>221575</v>
      </c>
      <c r="D2537" s="75"/>
      <c r="E2537" s="85">
        <v>7896290301711</v>
      </c>
      <c r="F2537" s="86" t="s">
        <v>3002</v>
      </c>
      <c r="G2537" s="75" t="s">
        <v>21</v>
      </c>
      <c r="H2537" s="75">
        <v>250</v>
      </c>
      <c r="I2537" s="87" t="s">
        <v>2737</v>
      </c>
      <c r="J2537" s="75" t="s">
        <v>2795</v>
      </c>
      <c r="K2537" s="88" t="s">
        <v>84</v>
      </c>
      <c r="L2537" s="88">
        <v>12</v>
      </c>
      <c r="M2537" s="88">
        <v>0</v>
      </c>
      <c r="N2537" s="75" t="s">
        <v>85</v>
      </c>
      <c r="O2537" s="75"/>
      <c r="P2537" s="106"/>
      <c r="Q2537" s="90">
        <f>(17/100+7.6/100+1.65/100)*P2537</f>
        <v>0</v>
      </c>
      <c r="R2537" s="104"/>
      <c r="S2537" s="104"/>
      <c r="T2537" s="104"/>
      <c r="U2537" s="104"/>
      <c r="V2537" s="90">
        <f>+P2537-Q2537+R2537+S2537+T2537+U2537</f>
        <v>0</v>
      </c>
      <c r="W2537" s="91">
        <f>(1.02/100)</f>
        <v>1.02E-2</v>
      </c>
      <c r="X2537" s="91">
        <v>4.8E-3</v>
      </c>
      <c r="Y2537" s="91">
        <v>0.17</v>
      </c>
      <c r="Z2537" s="91">
        <v>1.65E-2</v>
      </c>
      <c r="AA2537" s="91">
        <v>7.6E-2</v>
      </c>
      <c r="AB2537" s="91">
        <f>SUM(W2537:AA2537)</f>
        <v>0.2775</v>
      </c>
      <c r="AC2537" s="75">
        <v>12</v>
      </c>
      <c r="AD2537" s="92">
        <f>IF(AL2537="","",+AC2537*AL2537)</f>
      </c>
      <c r="AE2537" s="93">
        <f>IF(AL2537="","",+AL2537*AB2537)</f>
      </c>
      <c r="AF2537" s="92">
        <f>IF(AL2537="","",+AL2537-AE2537)</f>
      </c>
      <c r="AG2537" s="93">
        <f>+V2537</f>
        <v>0</v>
      </c>
      <c r="AH2537" s="92">
        <f>IF(AF2537="","",+AF2537-AG2537)</f>
      </c>
      <c r="AI2537" s="92">
        <f>IF(AH2537="","",+AH2537*AC2537)</f>
      </c>
      <c r="AJ2537" s="93"/>
      <c r="AK2537" s="94">
        <v>0.33</v>
      </c>
      <c r="AL2537" s="93">
        <f>IF(V2537=0,"",V2537/(1-AB2537-AK2537))</f>
      </c>
      <c r="AM2537" s="95">
        <v>0.33</v>
      </c>
      <c r="AN2537" s="93">
        <f>IF(V2537=0,"",V2537/(1-AB2537-AM2537))</f>
      </c>
      <c r="AO2537" s="96">
        <v>1.2</v>
      </c>
      <c r="AP2537" s="93">
        <f>IF(BD!AJ2537="","",BD!AJ2537*BD!AO2537)</f>
      </c>
      <c r="AQ2537" s="91">
        <f>BD!AM2537/BD!AK2537-1</f>
        <v>0</v>
      </c>
      <c r="AR2537" s="91">
        <f>IF(BD!AN2537="","",IF(BD!AJ2537="","",BD!AN2537/BD!AJ2537-1))</f>
      </c>
      <c r="AS2537" s="91">
        <f>IF(BD!AN2537="","",IF(BD!AN2537&lt;BD!AL2537,"ABAIXO DA META","DENTRO DA META"))</f>
      </c>
      <c r="AT2537" s="91" t="str">
        <f>IF(BD!AJ2537="","EM ANÁLISE",IF(BD!AP2537&gt;=BD!AN2537,"GO", "NO GO"))</f>
        <v>EM ANÁLISE</v>
      </c>
      <c r="AU2537" s="97">
        <f>IF(AN2537="","",+BD!$AN2537-AJ2537)</f>
      </c>
      <c r="AV2537" s="98"/>
      <c r="AW2537" s="90">
        <f>BD!P2537*BD!AC2537</f>
        <v>0</v>
      </c>
      <c r="AX2537" s="90">
        <f>BD!V2537*BD!AC2537</f>
        <v>0</v>
      </c>
      <c r="AY2537" s="90">
        <f>IF(BD!AN2537="","",BD!AN2537*BD!AC2537)</f>
      </c>
      <c r="AZ2537" s="75" t="s">
        <v>123</v>
      </c>
      <c r="BA2537" s="75" t="s">
        <v>124</v>
      </c>
      <c r="BB2537" s="75">
        <v>1</v>
      </c>
      <c r="BC2537" s="75" t="s">
        <v>2985</v>
      </c>
      <c r="BD2537" s="104"/>
      <c r="BE2537" s="104"/>
      <c r="BF2537" s="101"/>
      <c r="BG2537" s="101"/>
      <c r="BH2537" s="101"/>
      <c r="BI2537" s="101"/>
      <c r="BJ2537" s="101"/>
      <c r="BK2537" s="101"/>
      <c r="BL2537" s="101"/>
      <c r="BM2537" s="101"/>
      <c r="BN2537" s="101"/>
      <c r="BO2537" s="103"/>
      <c r="BP2537" s="101"/>
      <c r="BQ2537" s="101"/>
      <c r="BR2537" s="101"/>
      <c r="BS2537" s="101"/>
      <c r="BT2537" s="101"/>
      <c r="BU2537" s="101"/>
      <c r="BV2537" s="101"/>
      <c r="BW2537" s="101"/>
      <c r="BX2537" s="101"/>
      <c r="BY2537" s="101"/>
      <c r="BZ2537" s="101"/>
      <c r="CA2537" s="101"/>
      <c r="CB2537" s="101"/>
      <c r="CC2537" s="101"/>
      <c r="CD2537" s="101"/>
      <c r="CE2537" s="101"/>
      <c r="CF2537" s="101"/>
      <c r="CG2537" s="37" t="e">
        <f>VLOOKUP(Table_1[[#This Row],[EAN]],'[1]Planilha1'!$E:$R,13,0)</f>
        <v>#N/A</v>
      </c>
      <c r="CI2537" s="186" t="e">
        <f>Table_1[[#This Row],[FATURAMENTO REALIZADO]]-Table_1[[#This Row],[SPEND LÍQUIDO]]</f>
        <v>#VALUE!</v>
      </c>
    </row>
    <row r="2538" ht="15" hidden="1">
      <c r="A2538" s="7"/>
      <c r="B2538" s="84" t="s">
        <v>2735</v>
      </c>
      <c r="C2538" s="75">
        <v>221576</v>
      </c>
      <c r="D2538" s="75"/>
      <c r="E2538" s="85">
        <v>7896290301681</v>
      </c>
      <c r="F2538" s="86" t="s">
        <v>3003</v>
      </c>
      <c r="G2538" s="75" t="s">
        <v>21</v>
      </c>
      <c r="H2538" s="75">
        <v>250</v>
      </c>
      <c r="I2538" s="87" t="s">
        <v>2737</v>
      </c>
      <c r="J2538" s="75" t="s">
        <v>2795</v>
      </c>
      <c r="K2538" s="88" t="s">
        <v>84</v>
      </c>
      <c r="L2538" s="88">
        <v>12</v>
      </c>
      <c r="M2538" s="88">
        <v>0</v>
      </c>
      <c r="N2538" s="75" t="s">
        <v>85</v>
      </c>
      <c r="O2538" s="75"/>
      <c r="P2538" s="106"/>
      <c r="Q2538" s="90">
        <f>(17/100+7.6/100+1.65/100)*P2538</f>
        <v>0</v>
      </c>
      <c r="R2538" s="104"/>
      <c r="S2538" s="104"/>
      <c r="T2538" s="104"/>
      <c r="U2538" s="104"/>
      <c r="V2538" s="90">
        <f>+P2538-Q2538+R2538+S2538+T2538+U2538</f>
        <v>0</v>
      </c>
      <c r="W2538" s="91">
        <f>(1.02/100)</f>
        <v>1.02E-2</v>
      </c>
      <c r="X2538" s="91">
        <v>4.8E-3</v>
      </c>
      <c r="Y2538" s="91">
        <v>0.17</v>
      </c>
      <c r="Z2538" s="91">
        <v>1.65E-2</v>
      </c>
      <c r="AA2538" s="91">
        <v>7.6E-2</v>
      </c>
      <c r="AB2538" s="91">
        <f>SUM(W2538:AA2538)</f>
        <v>0.2775</v>
      </c>
      <c r="AC2538" s="75">
        <v>12</v>
      </c>
      <c r="AD2538" s="92">
        <f>IF(AL2538="","",+AC2538*AL2538)</f>
      </c>
      <c r="AE2538" s="93">
        <f>IF(AL2538="","",+AL2538*AB2538)</f>
      </c>
      <c r="AF2538" s="92">
        <f>IF(AL2538="","",+AL2538-AE2538)</f>
      </c>
      <c r="AG2538" s="93">
        <f>+V2538</f>
        <v>0</v>
      </c>
      <c r="AH2538" s="92">
        <f>IF(AF2538="","",+AF2538-AG2538)</f>
      </c>
      <c r="AI2538" s="92">
        <f>IF(AH2538="","",+AH2538*AC2538)</f>
      </c>
      <c r="AJ2538" s="93"/>
      <c r="AK2538" s="94">
        <v>0.33</v>
      </c>
      <c r="AL2538" s="93">
        <f>IF(V2538=0,"",V2538/(1-AB2538-AK2538))</f>
      </c>
      <c r="AM2538" s="95">
        <v>0.33</v>
      </c>
      <c r="AN2538" s="93">
        <f>IF(V2538=0,"",V2538/(1-AB2538-AM2538))</f>
      </c>
      <c r="AO2538" s="96">
        <v>1.2</v>
      </c>
      <c r="AP2538" s="93">
        <f>IF(BD!AJ2538="","",BD!AJ2538*BD!AO2538)</f>
      </c>
      <c r="AQ2538" s="91">
        <f>BD!AM2538/BD!AK2538-1</f>
        <v>0</v>
      </c>
      <c r="AR2538" s="91">
        <f>IF(BD!AN2538="","",IF(BD!AJ2538="","",BD!AN2538/BD!AJ2538-1))</f>
      </c>
      <c r="AS2538" s="91">
        <f>IF(BD!AN2538="","",IF(BD!AN2538&lt;BD!AL2538,"ABAIXO DA META","DENTRO DA META"))</f>
      </c>
      <c r="AT2538" s="91" t="str">
        <f>IF(BD!AJ2538="","EM ANÁLISE",IF(BD!AP2538&gt;=BD!AN2538,"GO", "NO GO"))</f>
        <v>EM ANÁLISE</v>
      </c>
      <c r="AU2538" s="97">
        <f>IF(AN2538="","",+BD!$AN2538-AJ2538)</f>
      </c>
      <c r="AV2538" s="98"/>
      <c r="AW2538" s="90">
        <f>BD!P2538*BD!AC2538</f>
        <v>0</v>
      </c>
      <c r="AX2538" s="90">
        <f>BD!V2538*BD!AC2538</f>
        <v>0</v>
      </c>
      <c r="AY2538" s="90">
        <f>IF(BD!AN2538="","",BD!AN2538*BD!AC2538)</f>
      </c>
      <c r="AZ2538" s="75" t="s">
        <v>123</v>
      </c>
      <c r="BA2538" s="75" t="s">
        <v>124</v>
      </c>
      <c r="BB2538" s="75">
        <v>1</v>
      </c>
      <c r="BC2538" s="75" t="s">
        <v>2985</v>
      </c>
      <c r="BD2538" s="104"/>
      <c r="BE2538" s="104"/>
      <c r="BF2538" s="101"/>
      <c r="BG2538" s="101"/>
      <c r="BH2538" s="101"/>
      <c r="BI2538" s="101"/>
      <c r="BJ2538" s="101"/>
      <c r="BK2538" s="101"/>
      <c r="BL2538" s="101"/>
      <c r="BM2538" s="101"/>
      <c r="BN2538" s="101"/>
      <c r="BO2538" s="103"/>
      <c r="BP2538" s="101"/>
      <c r="BQ2538" s="101"/>
      <c r="BR2538" s="101"/>
      <c r="BS2538" s="101"/>
      <c r="BT2538" s="101"/>
      <c r="BU2538" s="101"/>
      <c r="BV2538" s="101"/>
      <c r="BW2538" s="101"/>
      <c r="BX2538" s="101"/>
      <c r="BY2538" s="101"/>
      <c r="BZ2538" s="101"/>
      <c r="CA2538" s="101"/>
      <c r="CB2538" s="101"/>
      <c r="CC2538" s="101"/>
      <c r="CD2538" s="101"/>
      <c r="CE2538" s="101"/>
      <c r="CF2538" s="101"/>
      <c r="CG2538" s="37" t="e">
        <f>VLOOKUP(Table_1[[#This Row],[EAN]],'[1]Planilha1'!$E:$R,13,0)</f>
        <v>#N/A</v>
      </c>
      <c r="CI2538" s="186" t="e">
        <f>Table_1[[#This Row],[FATURAMENTO REALIZADO]]-Table_1[[#This Row],[SPEND LÍQUIDO]]</f>
        <v>#VALUE!</v>
      </c>
    </row>
    <row r="2539" ht="15" hidden="1">
      <c r="A2539" s="7"/>
      <c r="B2539" s="84" t="s">
        <v>2735</v>
      </c>
      <c r="C2539" s="75">
        <v>221577</v>
      </c>
      <c r="D2539" s="75"/>
      <c r="E2539" s="85">
        <v>7896290301698</v>
      </c>
      <c r="F2539" s="86" t="s">
        <v>3004</v>
      </c>
      <c r="G2539" s="75" t="s">
        <v>21</v>
      </c>
      <c r="H2539" s="75">
        <v>250</v>
      </c>
      <c r="I2539" s="87" t="s">
        <v>2737</v>
      </c>
      <c r="J2539" s="75" t="s">
        <v>2795</v>
      </c>
      <c r="K2539" s="88" t="s">
        <v>84</v>
      </c>
      <c r="L2539" s="88">
        <v>12</v>
      </c>
      <c r="M2539" s="88">
        <v>0</v>
      </c>
      <c r="N2539" s="75" t="s">
        <v>85</v>
      </c>
      <c r="O2539" s="75"/>
      <c r="P2539" s="106"/>
      <c r="Q2539" s="90">
        <f>(17/100+7.6/100+1.65/100)*P2539</f>
        <v>0</v>
      </c>
      <c r="R2539" s="104"/>
      <c r="S2539" s="104"/>
      <c r="T2539" s="104"/>
      <c r="U2539" s="104"/>
      <c r="V2539" s="90">
        <f>+P2539-Q2539+R2539+S2539+T2539+U2539</f>
        <v>0</v>
      </c>
      <c r="W2539" s="91">
        <f>(1.02/100)</f>
        <v>1.02E-2</v>
      </c>
      <c r="X2539" s="91">
        <v>4.8E-3</v>
      </c>
      <c r="Y2539" s="91">
        <v>0.17</v>
      </c>
      <c r="Z2539" s="91">
        <v>1.65E-2</v>
      </c>
      <c r="AA2539" s="91">
        <v>7.6E-2</v>
      </c>
      <c r="AB2539" s="91">
        <f>SUM(W2539:AA2539)</f>
        <v>0.2775</v>
      </c>
      <c r="AC2539" s="75">
        <v>12</v>
      </c>
      <c r="AD2539" s="92">
        <f>IF(AL2539="","",+AC2539*AL2539)</f>
      </c>
      <c r="AE2539" s="93">
        <f>IF(AL2539="","",+AL2539*AB2539)</f>
      </c>
      <c r="AF2539" s="92">
        <f>IF(AL2539="","",+AL2539-AE2539)</f>
      </c>
      <c r="AG2539" s="93">
        <f>+V2539</f>
        <v>0</v>
      </c>
      <c r="AH2539" s="92">
        <f>IF(AF2539="","",+AF2539-AG2539)</f>
      </c>
      <c r="AI2539" s="92">
        <f>IF(AH2539="","",+AH2539*AC2539)</f>
      </c>
      <c r="AJ2539" s="93"/>
      <c r="AK2539" s="94">
        <v>0.33</v>
      </c>
      <c r="AL2539" s="93">
        <f>IF(V2539=0,"",V2539/(1-AB2539-AK2539))</f>
      </c>
      <c r="AM2539" s="95">
        <v>0.33</v>
      </c>
      <c r="AN2539" s="93">
        <f>IF(V2539=0,"",V2539/(1-AB2539-AM2539))</f>
      </c>
      <c r="AO2539" s="96">
        <v>1.2</v>
      </c>
      <c r="AP2539" s="93">
        <f>IF(BD!AJ2539="","",BD!AJ2539*BD!AO2539)</f>
      </c>
      <c r="AQ2539" s="91">
        <f>BD!AM2539/BD!AK2539-1</f>
        <v>0</v>
      </c>
      <c r="AR2539" s="91">
        <f>IF(BD!AN2539="","",IF(BD!AJ2539="","",BD!AN2539/BD!AJ2539-1))</f>
      </c>
      <c r="AS2539" s="91">
        <f>IF(BD!AN2539="","",IF(BD!AN2539&lt;BD!AL2539,"ABAIXO DA META","DENTRO DA META"))</f>
      </c>
      <c r="AT2539" s="91" t="str">
        <f>IF(BD!AJ2539="","EM ANÁLISE",IF(BD!AP2539&gt;=BD!AN2539,"GO", "NO GO"))</f>
        <v>EM ANÁLISE</v>
      </c>
      <c r="AU2539" s="97">
        <f>IF(AN2539="","",+BD!$AN2539-AJ2539)</f>
      </c>
      <c r="AV2539" s="98"/>
      <c r="AW2539" s="90">
        <f>BD!P2539*BD!AC2539</f>
        <v>0</v>
      </c>
      <c r="AX2539" s="90">
        <f>BD!V2539*BD!AC2539</f>
        <v>0</v>
      </c>
      <c r="AY2539" s="90">
        <f>IF(BD!AN2539="","",BD!AN2539*BD!AC2539)</f>
      </c>
      <c r="AZ2539" s="75" t="s">
        <v>123</v>
      </c>
      <c r="BA2539" s="75" t="s">
        <v>124</v>
      </c>
      <c r="BB2539" s="75">
        <v>1</v>
      </c>
      <c r="BC2539" s="75" t="s">
        <v>2985</v>
      </c>
      <c r="BD2539" s="104"/>
      <c r="BE2539" s="104"/>
      <c r="BF2539" s="101"/>
      <c r="BG2539" s="101"/>
      <c r="BH2539" s="101"/>
      <c r="BI2539" s="101"/>
      <c r="BJ2539" s="101"/>
      <c r="BK2539" s="101"/>
      <c r="BL2539" s="101"/>
      <c r="BM2539" s="101"/>
      <c r="BN2539" s="101"/>
      <c r="BO2539" s="103"/>
      <c r="BP2539" s="101"/>
      <c r="BQ2539" s="101"/>
      <c r="BR2539" s="101"/>
      <c r="BS2539" s="101"/>
      <c r="BT2539" s="101"/>
      <c r="BU2539" s="101"/>
      <c r="BV2539" s="101"/>
      <c r="BW2539" s="101"/>
      <c r="BX2539" s="101"/>
      <c r="BY2539" s="101"/>
      <c r="BZ2539" s="101"/>
      <c r="CA2539" s="101"/>
      <c r="CB2539" s="101"/>
      <c r="CC2539" s="101"/>
      <c r="CD2539" s="101"/>
      <c r="CE2539" s="101"/>
      <c r="CF2539" s="101"/>
      <c r="CG2539" s="37" t="e">
        <f>VLOOKUP(Table_1[[#This Row],[EAN]],'[1]Planilha1'!$E:$R,13,0)</f>
        <v>#N/A</v>
      </c>
      <c r="CI2539" s="186" t="e">
        <f>Table_1[[#This Row],[FATURAMENTO REALIZADO]]-Table_1[[#This Row],[SPEND LÍQUIDO]]</f>
        <v>#VALUE!</v>
      </c>
    </row>
    <row r="2540" ht="15" hidden="1">
      <c r="A2540" s="7"/>
      <c r="B2540" s="84" t="s">
        <v>2735</v>
      </c>
      <c r="C2540" s="75">
        <v>221578</v>
      </c>
      <c r="D2540" s="75"/>
      <c r="E2540" s="85">
        <v>7893500020110</v>
      </c>
      <c r="F2540" s="86" t="s">
        <v>3005</v>
      </c>
      <c r="G2540" s="75" t="s">
        <v>21</v>
      </c>
      <c r="H2540" s="75">
        <v>250</v>
      </c>
      <c r="I2540" s="87" t="s">
        <v>2737</v>
      </c>
      <c r="J2540" s="75" t="s">
        <v>2738</v>
      </c>
      <c r="K2540" s="88" t="s">
        <v>84</v>
      </c>
      <c r="L2540" s="88">
        <v>10</v>
      </c>
      <c r="M2540" s="88">
        <v>0</v>
      </c>
      <c r="N2540" s="75" t="s">
        <v>85</v>
      </c>
      <c r="O2540" s="75"/>
      <c r="P2540" s="106"/>
      <c r="Q2540" s="90">
        <f>(17/100+7.6/100+1.65/100)*P2540</f>
        <v>0</v>
      </c>
      <c r="R2540" s="104"/>
      <c r="S2540" s="104"/>
      <c r="T2540" s="104"/>
      <c r="U2540" s="104"/>
      <c r="V2540" s="90">
        <f>+P2540-Q2540+R2540+S2540+T2540+U2540</f>
        <v>0</v>
      </c>
      <c r="W2540" s="91">
        <f>(1.02/100)</f>
        <v>1.02E-2</v>
      </c>
      <c r="X2540" s="91">
        <v>4.8E-3</v>
      </c>
      <c r="Y2540" s="91">
        <v>0.17</v>
      </c>
      <c r="Z2540" s="91">
        <v>1.65E-2</v>
      </c>
      <c r="AA2540" s="91">
        <v>7.6E-2</v>
      </c>
      <c r="AB2540" s="91">
        <f>SUM(W2540:AA2540)</f>
        <v>0.2775</v>
      </c>
      <c r="AC2540" s="75">
        <v>12</v>
      </c>
      <c r="AD2540" s="92">
        <f>IF(AL2540="","",+AC2540*AL2540)</f>
      </c>
      <c r="AE2540" s="93">
        <f>IF(AL2540="","",+AL2540*AB2540)</f>
      </c>
      <c r="AF2540" s="92">
        <f>IF(AL2540="","",+AL2540-AE2540)</f>
      </c>
      <c r="AG2540" s="93">
        <f>+V2540</f>
        <v>0</v>
      </c>
      <c r="AH2540" s="92">
        <f>IF(AF2540="","",+AF2540-AG2540)</f>
      </c>
      <c r="AI2540" s="92">
        <f>IF(AH2540="","",+AH2540*AC2540)</f>
      </c>
      <c r="AJ2540" s="93"/>
      <c r="AK2540" s="94">
        <v>0.33</v>
      </c>
      <c r="AL2540" s="93">
        <f>IF(V2540=0,"",V2540/(1-AB2540-AK2540))</f>
      </c>
      <c r="AM2540" s="95">
        <v>0.33</v>
      </c>
      <c r="AN2540" s="93">
        <f>IF(V2540=0,"",V2540/(1-AB2540-AM2540))</f>
      </c>
      <c r="AO2540" s="96">
        <v>1.2</v>
      </c>
      <c r="AP2540" s="93">
        <f>IF(BD!AJ2540="","",BD!AJ2540*BD!AO2540)</f>
      </c>
      <c r="AQ2540" s="91">
        <f>BD!AM2540/BD!AK2540-1</f>
        <v>0</v>
      </c>
      <c r="AR2540" s="91">
        <f>IF(BD!AN2540="","",IF(BD!AJ2540="","",BD!AN2540/BD!AJ2540-1))</f>
      </c>
      <c r="AS2540" s="91">
        <f>IF(BD!AN2540="","",IF(BD!AN2540&lt;BD!AL2540,"ABAIXO DA META","DENTRO DA META"))</f>
      </c>
      <c r="AT2540" s="91" t="str">
        <f>IF(BD!AJ2540="","EM ANÁLISE",IF(BD!AP2540&gt;=BD!AN2540,"GO", "NO GO"))</f>
        <v>EM ANÁLISE</v>
      </c>
      <c r="AU2540" s="97">
        <f>IF(AN2540="","",+BD!$AN2540-AJ2540)</f>
      </c>
      <c r="AV2540" s="98"/>
      <c r="AW2540" s="90">
        <f>BD!P2540*BD!AC2540</f>
        <v>0</v>
      </c>
      <c r="AX2540" s="90">
        <f>BD!V2540*BD!AC2540</f>
        <v>0</v>
      </c>
      <c r="AY2540" s="90">
        <f>IF(BD!AN2540="","",BD!AN2540*BD!AC2540)</f>
      </c>
      <c r="AZ2540" s="75" t="s">
        <v>123</v>
      </c>
      <c r="BA2540" s="75" t="s">
        <v>124</v>
      </c>
      <c r="BB2540" s="75">
        <v>1</v>
      </c>
      <c r="BC2540" s="75" t="s">
        <v>3006</v>
      </c>
      <c r="BD2540" s="104"/>
      <c r="BE2540" s="104"/>
      <c r="BF2540" s="101"/>
      <c r="BG2540" s="101"/>
      <c r="BH2540" s="101"/>
      <c r="BI2540" s="101"/>
      <c r="BJ2540" s="101"/>
      <c r="BK2540" s="101"/>
      <c r="BL2540" s="101"/>
      <c r="BM2540" s="101"/>
      <c r="BN2540" s="101"/>
      <c r="BO2540" s="103"/>
      <c r="BP2540" s="101"/>
      <c r="BQ2540" s="101"/>
      <c r="BR2540" s="101"/>
      <c r="BS2540" s="101"/>
      <c r="BT2540" s="101"/>
      <c r="BU2540" s="101"/>
      <c r="BV2540" s="101"/>
      <c r="BW2540" s="101"/>
      <c r="BX2540" s="101"/>
      <c r="BY2540" s="101"/>
      <c r="BZ2540" s="101"/>
      <c r="CA2540" s="101"/>
      <c r="CB2540" s="101"/>
      <c r="CC2540" s="101"/>
      <c r="CD2540" s="101"/>
      <c r="CE2540" s="101"/>
      <c r="CF2540" s="101"/>
      <c r="CG2540" s="37" t="e">
        <f>VLOOKUP(Table_1[[#This Row],[EAN]],'[1]Planilha1'!$E:$R,13,0)</f>
        <v>#N/A</v>
      </c>
      <c r="CI2540" s="186" t="e">
        <f>Table_1[[#This Row],[FATURAMENTO REALIZADO]]-Table_1[[#This Row],[SPEND LÍQUIDO]]</f>
        <v>#VALUE!</v>
      </c>
    </row>
    <row r="2541" ht="15" hidden="1">
      <c r="A2541" s="7"/>
      <c r="B2541" s="84" t="s">
        <v>2735</v>
      </c>
      <c r="C2541" s="75">
        <v>221579</v>
      </c>
      <c r="D2541" s="75"/>
      <c r="E2541" s="85">
        <v>7893500020134</v>
      </c>
      <c r="F2541" s="86" t="s">
        <v>3007</v>
      </c>
      <c r="G2541" s="75" t="s">
        <v>21</v>
      </c>
      <c r="H2541" s="75">
        <v>250</v>
      </c>
      <c r="I2541" s="87" t="s">
        <v>2737</v>
      </c>
      <c r="J2541" s="75" t="s">
        <v>2738</v>
      </c>
      <c r="K2541" s="88" t="s">
        <v>84</v>
      </c>
      <c r="L2541" s="88">
        <v>15</v>
      </c>
      <c r="M2541" s="88">
        <v>0</v>
      </c>
      <c r="N2541" s="75" t="s">
        <v>85</v>
      </c>
      <c r="O2541" s="75"/>
      <c r="P2541" s="106"/>
      <c r="Q2541" s="90">
        <f>(17/100+7.6/100+1.65/100)*P2541</f>
        <v>0</v>
      </c>
      <c r="R2541" s="104"/>
      <c r="S2541" s="104"/>
      <c r="T2541" s="104"/>
      <c r="U2541" s="104"/>
      <c r="V2541" s="90">
        <f>+P2541-Q2541+R2541+S2541+T2541+U2541</f>
        <v>0</v>
      </c>
      <c r="W2541" s="91">
        <f>(1.02/100)</f>
        <v>1.02E-2</v>
      </c>
      <c r="X2541" s="91">
        <v>4.8E-3</v>
      </c>
      <c r="Y2541" s="91">
        <v>0.17</v>
      </c>
      <c r="Z2541" s="91">
        <v>1.65E-2</v>
      </c>
      <c r="AA2541" s="91">
        <v>7.6E-2</v>
      </c>
      <c r="AB2541" s="91">
        <f>SUM(W2541:AA2541)</f>
        <v>0.2775</v>
      </c>
      <c r="AC2541" s="75">
        <v>12</v>
      </c>
      <c r="AD2541" s="92">
        <f>IF(AL2541="","",+AC2541*AL2541)</f>
      </c>
      <c r="AE2541" s="93">
        <f>IF(AL2541="","",+AL2541*AB2541)</f>
      </c>
      <c r="AF2541" s="92">
        <f>IF(AL2541="","",+AL2541-AE2541)</f>
      </c>
      <c r="AG2541" s="93">
        <f>+V2541</f>
        <v>0</v>
      </c>
      <c r="AH2541" s="92">
        <f>IF(AF2541="","",+AF2541-AG2541)</f>
      </c>
      <c r="AI2541" s="92">
        <f>IF(AH2541="","",+AH2541*AC2541)</f>
      </c>
      <c r="AJ2541" s="93"/>
      <c r="AK2541" s="94">
        <v>0.33</v>
      </c>
      <c r="AL2541" s="93">
        <f>IF(V2541=0,"",V2541/(1-AB2541-AK2541))</f>
      </c>
      <c r="AM2541" s="95">
        <v>0.33</v>
      </c>
      <c r="AN2541" s="93">
        <f>IF(V2541=0,"",V2541/(1-AB2541-AM2541))</f>
      </c>
      <c r="AO2541" s="96">
        <v>1.2</v>
      </c>
      <c r="AP2541" s="93">
        <f>IF(BD!AJ2541="","",BD!AJ2541*BD!AO2541)</f>
      </c>
      <c r="AQ2541" s="91">
        <f>BD!AM2541/BD!AK2541-1</f>
        <v>0</v>
      </c>
      <c r="AR2541" s="91">
        <f>IF(BD!AN2541="","",IF(BD!AJ2541="","",BD!AN2541/BD!AJ2541-1))</f>
      </c>
      <c r="AS2541" s="91">
        <f>IF(BD!AN2541="","",IF(BD!AN2541&lt;BD!AL2541,"ABAIXO DA META","DENTRO DA META"))</f>
      </c>
      <c r="AT2541" s="91" t="str">
        <f>IF(BD!AJ2541="","EM ANÁLISE",IF(BD!AP2541&gt;=BD!AN2541,"GO", "NO GO"))</f>
        <v>EM ANÁLISE</v>
      </c>
      <c r="AU2541" s="97">
        <f>IF(AN2541="","",+BD!$AN2541-AJ2541)</f>
      </c>
      <c r="AV2541" s="98"/>
      <c r="AW2541" s="90">
        <f>BD!P2541*BD!AC2541</f>
        <v>0</v>
      </c>
      <c r="AX2541" s="90">
        <f>BD!V2541*BD!AC2541</f>
        <v>0</v>
      </c>
      <c r="AY2541" s="90">
        <f>IF(BD!AN2541="","",BD!AN2541*BD!AC2541)</f>
      </c>
      <c r="AZ2541" s="75" t="s">
        <v>123</v>
      </c>
      <c r="BA2541" s="75" t="s">
        <v>124</v>
      </c>
      <c r="BB2541" s="75">
        <v>1</v>
      </c>
      <c r="BC2541" s="75" t="s">
        <v>3006</v>
      </c>
      <c r="BD2541" s="104"/>
      <c r="BE2541" s="104"/>
      <c r="BF2541" s="101"/>
      <c r="BG2541" s="101"/>
      <c r="BH2541" s="101"/>
      <c r="BI2541" s="101"/>
      <c r="BJ2541" s="101"/>
      <c r="BK2541" s="101"/>
      <c r="BL2541" s="101"/>
      <c r="BM2541" s="101"/>
      <c r="BN2541" s="101"/>
      <c r="BO2541" s="103"/>
      <c r="BP2541" s="101"/>
      <c r="BQ2541" s="101"/>
      <c r="BR2541" s="101"/>
      <c r="BS2541" s="101"/>
      <c r="BT2541" s="101"/>
      <c r="BU2541" s="101"/>
      <c r="BV2541" s="101"/>
      <c r="BW2541" s="101"/>
      <c r="BX2541" s="101"/>
      <c r="BY2541" s="101"/>
      <c r="BZ2541" s="101"/>
      <c r="CA2541" s="101"/>
      <c r="CB2541" s="101"/>
      <c r="CC2541" s="101"/>
      <c r="CD2541" s="101"/>
      <c r="CE2541" s="101"/>
      <c r="CF2541" s="101"/>
      <c r="CG2541" s="37" t="e">
        <f>VLOOKUP(Table_1[[#This Row],[EAN]],'[1]Planilha1'!$E:$R,13,0)</f>
        <v>#N/A</v>
      </c>
      <c r="CI2541" s="186" t="e">
        <f>Table_1[[#This Row],[FATURAMENTO REALIZADO]]-Table_1[[#This Row],[SPEND LÍQUIDO]]</f>
        <v>#VALUE!</v>
      </c>
    </row>
    <row r="2542" ht="15" hidden="1">
      <c r="A2542" s="7"/>
      <c r="B2542" s="84" t="s">
        <v>2735</v>
      </c>
      <c r="C2542" s="75">
        <v>221580</v>
      </c>
      <c r="D2542" s="75"/>
      <c r="E2542" s="85">
        <v>7893500020158</v>
      </c>
      <c r="F2542" s="86" t="s">
        <v>3008</v>
      </c>
      <c r="G2542" s="75" t="s">
        <v>21</v>
      </c>
      <c r="H2542" s="75">
        <v>250</v>
      </c>
      <c r="I2542" s="87" t="s">
        <v>2737</v>
      </c>
      <c r="J2542" s="75" t="s">
        <v>2738</v>
      </c>
      <c r="K2542" s="88" t="s">
        <v>84</v>
      </c>
      <c r="L2542" s="88">
        <v>6</v>
      </c>
      <c r="M2542" s="88">
        <v>0</v>
      </c>
      <c r="N2542" s="75" t="s">
        <v>85</v>
      </c>
      <c r="O2542" s="75"/>
      <c r="P2542" s="106"/>
      <c r="Q2542" s="90">
        <f>(17/100+7.6/100+1.65/100)*P2542</f>
        <v>0</v>
      </c>
      <c r="R2542" s="104"/>
      <c r="S2542" s="104"/>
      <c r="T2542" s="104"/>
      <c r="U2542" s="104"/>
      <c r="V2542" s="90">
        <f>+P2542-Q2542+R2542+S2542+T2542+U2542</f>
        <v>0</v>
      </c>
      <c r="W2542" s="91">
        <f>(1.02/100)</f>
        <v>1.02E-2</v>
      </c>
      <c r="X2542" s="91">
        <v>4.8E-3</v>
      </c>
      <c r="Y2542" s="91">
        <v>0.17</v>
      </c>
      <c r="Z2542" s="91">
        <v>1.65E-2</v>
      </c>
      <c r="AA2542" s="91">
        <v>7.6E-2</v>
      </c>
      <c r="AB2542" s="91">
        <f>SUM(W2542:AA2542)</f>
        <v>0.2775</v>
      </c>
      <c r="AC2542" s="75">
        <v>12</v>
      </c>
      <c r="AD2542" s="92">
        <f>IF(AL2542="","",+AC2542*AL2542)</f>
      </c>
      <c r="AE2542" s="93">
        <f>IF(AL2542="","",+AL2542*AB2542)</f>
      </c>
      <c r="AF2542" s="92">
        <f>IF(AL2542="","",+AL2542-AE2542)</f>
      </c>
      <c r="AG2542" s="93">
        <f>+V2542</f>
        <v>0</v>
      </c>
      <c r="AH2542" s="92">
        <f>IF(AF2542="","",+AF2542-AG2542)</f>
      </c>
      <c r="AI2542" s="92">
        <f>IF(AH2542="","",+AH2542*AC2542)</f>
      </c>
      <c r="AJ2542" s="93"/>
      <c r="AK2542" s="94">
        <v>0.33</v>
      </c>
      <c r="AL2542" s="93">
        <f>IF(V2542=0,"",V2542/(1-AB2542-AK2542))</f>
      </c>
      <c r="AM2542" s="95">
        <v>0.33</v>
      </c>
      <c r="AN2542" s="93">
        <f>IF(V2542=0,"",V2542/(1-AB2542-AM2542))</f>
      </c>
      <c r="AO2542" s="96">
        <v>1.2</v>
      </c>
      <c r="AP2542" s="93">
        <f>IF(BD!AJ2542="","",BD!AJ2542*BD!AO2542)</f>
      </c>
      <c r="AQ2542" s="91">
        <f>BD!AM2542/BD!AK2542-1</f>
        <v>0</v>
      </c>
      <c r="AR2542" s="91">
        <f>IF(BD!AN2542="","",IF(BD!AJ2542="","",BD!AN2542/BD!AJ2542-1))</f>
      </c>
      <c r="AS2542" s="91">
        <f>IF(BD!AN2542="","",IF(BD!AN2542&lt;BD!AL2542,"ABAIXO DA META","DENTRO DA META"))</f>
      </c>
      <c r="AT2542" s="91" t="str">
        <f>IF(BD!AJ2542="","EM ANÁLISE",IF(BD!AP2542&gt;=BD!AN2542,"GO", "NO GO"))</f>
        <v>EM ANÁLISE</v>
      </c>
      <c r="AU2542" s="97">
        <f>IF(AN2542="","",+BD!$AN2542-AJ2542)</f>
      </c>
      <c r="AV2542" s="98"/>
      <c r="AW2542" s="90">
        <f>BD!P2542*BD!AC2542</f>
        <v>0</v>
      </c>
      <c r="AX2542" s="90">
        <f>BD!V2542*BD!AC2542</f>
        <v>0</v>
      </c>
      <c r="AY2542" s="90">
        <f>IF(BD!AN2542="","",BD!AN2542*BD!AC2542)</f>
      </c>
      <c r="AZ2542" s="75" t="s">
        <v>123</v>
      </c>
      <c r="BA2542" s="75" t="s">
        <v>124</v>
      </c>
      <c r="BB2542" s="75">
        <v>1</v>
      </c>
      <c r="BC2542" s="75" t="s">
        <v>3006</v>
      </c>
      <c r="BD2542" s="104"/>
      <c r="BE2542" s="104"/>
      <c r="BF2542" s="101"/>
      <c r="BG2542" s="101"/>
      <c r="BH2542" s="101"/>
      <c r="BI2542" s="101"/>
      <c r="BJ2542" s="101"/>
      <c r="BK2542" s="101"/>
      <c r="BL2542" s="101"/>
      <c r="BM2542" s="101"/>
      <c r="BN2542" s="101"/>
      <c r="BO2542" s="103"/>
      <c r="BP2542" s="101"/>
      <c r="BQ2542" s="101"/>
      <c r="BR2542" s="101"/>
      <c r="BS2542" s="101"/>
      <c r="BT2542" s="101"/>
      <c r="BU2542" s="101"/>
      <c r="BV2542" s="101"/>
      <c r="BW2542" s="101"/>
      <c r="BX2542" s="101"/>
      <c r="BY2542" s="101"/>
      <c r="BZ2542" s="101"/>
      <c r="CA2542" s="101"/>
      <c r="CB2542" s="101"/>
      <c r="CC2542" s="101"/>
      <c r="CD2542" s="101"/>
      <c r="CE2542" s="101"/>
      <c r="CF2542" s="101"/>
      <c r="CG2542" s="37" t="e">
        <f>VLOOKUP(Table_1[[#This Row],[EAN]],'[1]Planilha1'!$E:$R,13,0)</f>
        <v>#N/A</v>
      </c>
      <c r="CI2542" s="186" t="e">
        <f>Table_1[[#This Row],[FATURAMENTO REALIZADO]]-Table_1[[#This Row],[SPEND LÍQUIDO]]</f>
        <v>#VALUE!</v>
      </c>
    </row>
    <row r="2543" ht="15" hidden="1">
      <c r="A2543" s="7"/>
      <c r="B2543" s="84" t="s">
        <v>2735</v>
      </c>
      <c r="C2543" s="75">
        <v>221581</v>
      </c>
      <c r="D2543" s="75"/>
      <c r="E2543" s="85">
        <v>7893500017547</v>
      </c>
      <c r="F2543" s="86" t="s">
        <v>3009</v>
      </c>
      <c r="G2543" s="75" t="s">
        <v>21</v>
      </c>
      <c r="H2543" s="75">
        <v>250</v>
      </c>
      <c r="I2543" s="87" t="s">
        <v>2737</v>
      </c>
      <c r="J2543" s="75" t="s">
        <v>2738</v>
      </c>
      <c r="K2543" s="88" t="s">
        <v>84</v>
      </c>
      <c r="L2543" s="88">
        <v>6</v>
      </c>
      <c r="M2543" s="88">
        <v>0</v>
      </c>
      <c r="N2543" s="75" t="s">
        <v>85</v>
      </c>
      <c r="O2543" s="75"/>
      <c r="P2543" s="106"/>
      <c r="Q2543" s="90">
        <f>(17/100+7.6/100+1.65/100)*P2543</f>
        <v>0</v>
      </c>
      <c r="R2543" s="104"/>
      <c r="S2543" s="104"/>
      <c r="T2543" s="104"/>
      <c r="U2543" s="104"/>
      <c r="V2543" s="90">
        <f>+P2543-Q2543+R2543+S2543+T2543+U2543</f>
        <v>0</v>
      </c>
      <c r="W2543" s="91">
        <f>(1.02/100)</f>
        <v>1.02E-2</v>
      </c>
      <c r="X2543" s="91">
        <v>4.8E-3</v>
      </c>
      <c r="Y2543" s="91">
        <v>0.17</v>
      </c>
      <c r="Z2543" s="91">
        <v>1.65E-2</v>
      </c>
      <c r="AA2543" s="91">
        <v>7.6E-2</v>
      </c>
      <c r="AB2543" s="91">
        <f>SUM(W2543:AA2543)</f>
        <v>0.2775</v>
      </c>
      <c r="AC2543" s="75">
        <v>12</v>
      </c>
      <c r="AD2543" s="92">
        <f>IF(AL2543="","",+AC2543*AL2543)</f>
      </c>
      <c r="AE2543" s="93">
        <f>IF(AL2543="","",+AL2543*AB2543)</f>
      </c>
      <c r="AF2543" s="92">
        <f>IF(AL2543="","",+AL2543-AE2543)</f>
      </c>
      <c r="AG2543" s="93">
        <f>+V2543</f>
        <v>0</v>
      </c>
      <c r="AH2543" s="92">
        <f>IF(AF2543="","",+AF2543-AG2543)</f>
      </c>
      <c r="AI2543" s="92">
        <f>IF(AH2543="","",+AH2543*AC2543)</f>
      </c>
      <c r="AJ2543" s="93"/>
      <c r="AK2543" s="94">
        <v>0.33</v>
      </c>
      <c r="AL2543" s="93">
        <f>IF(V2543=0,"",V2543/(1-AB2543-AK2543))</f>
      </c>
      <c r="AM2543" s="95">
        <v>0.33</v>
      </c>
      <c r="AN2543" s="93">
        <f>IF(V2543=0,"",V2543/(1-AB2543-AM2543))</f>
      </c>
      <c r="AO2543" s="96">
        <v>1.2</v>
      </c>
      <c r="AP2543" s="93">
        <f>IF(BD!AJ2543="","",BD!AJ2543*BD!AO2543)</f>
      </c>
      <c r="AQ2543" s="91">
        <f>BD!AM2543/BD!AK2543-1</f>
        <v>0</v>
      </c>
      <c r="AR2543" s="91">
        <f>IF(BD!AN2543="","",IF(BD!AJ2543="","",BD!AN2543/BD!AJ2543-1))</f>
      </c>
      <c r="AS2543" s="91">
        <f>IF(BD!AN2543="","",IF(BD!AN2543&lt;BD!AL2543,"ABAIXO DA META","DENTRO DA META"))</f>
      </c>
      <c r="AT2543" s="91" t="str">
        <f>IF(BD!AJ2543="","EM ANÁLISE",IF(BD!AP2543&gt;=BD!AN2543,"GO", "NO GO"))</f>
        <v>EM ANÁLISE</v>
      </c>
      <c r="AU2543" s="97">
        <f>IF(AN2543="","",+BD!$AN2543-AJ2543)</f>
      </c>
      <c r="AV2543" s="98"/>
      <c r="AW2543" s="90">
        <f>BD!P2543*BD!AC2543</f>
        <v>0</v>
      </c>
      <c r="AX2543" s="90">
        <f>BD!V2543*BD!AC2543</f>
        <v>0</v>
      </c>
      <c r="AY2543" s="90">
        <f>IF(BD!AN2543="","",BD!AN2543*BD!AC2543)</f>
      </c>
      <c r="AZ2543" s="75" t="s">
        <v>123</v>
      </c>
      <c r="BA2543" s="75" t="s">
        <v>124</v>
      </c>
      <c r="BB2543" s="75">
        <v>1</v>
      </c>
      <c r="BC2543" s="75" t="s">
        <v>3006</v>
      </c>
      <c r="BD2543" s="104"/>
      <c r="BE2543" s="104"/>
      <c r="BF2543" s="101"/>
      <c r="BG2543" s="101"/>
      <c r="BH2543" s="101"/>
      <c r="BI2543" s="101"/>
      <c r="BJ2543" s="101"/>
      <c r="BK2543" s="101"/>
      <c r="BL2543" s="101"/>
      <c r="BM2543" s="101"/>
      <c r="BN2543" s="101"/>
      <c r="BO2543" s="103"/>
      <c r="BP2543" s="101"/>
      <c r="BQ2543" s="101"/>
      <c r="BR2543" s="101"/>
      <c r="BS2543" s="101"/>
      <c r="BT2543" s="101"/>
      <c r="BU2543" s="101"/>
      <c r="BV2543" s="101"/>
      <c r="BW2543" s="101"/>
      <c r="BX2543" s="101"/>
      <c r="BY2543" s="101"/>
      <c r="BZ2543" s="101"/>
      <c r="CA2543" s="101"/>
      <c r="CB2543" s="101"/>
      <c r="CC2543" s="101"/>
      <c r="CD2543" s="101"/>
      <c r="CE2543" s="101"/>
      <c r="CF2543" s="101"/>
      <c r="CG2543" s="37" t="e">
        <f>VLOOKUP(Table_1[[#This Row],[EAN]],'[1]Planilha1'!$E:$R,13,0)</f>
        <v>#N/A</v>
      </c>
      <c r="CI2543" s="186" t="e">
        <f>Table_1[[#This Row],[FATURAMENTO REALIZADO]]-Table_1[[#This Row],[SPEND LÍQUIDO]]</f>
        <v>#VALUE!</v>
      </c>
    </row>
    <row r="2544" ht="15" hidden="1">
      <c r="A2544" s="7"/>
      <c r="B2544" s="84" t="s">
        <v>2735</v>
      </c>
      <c r="C2544" s="75">
        <v>221582</v>
      </c>
      <c r="D2544" s="75"/>
      <c r="E2544" s="85">
        <v>7893500018469</v>
      </c>
      <c r="F2544" s="86" t="s">
        <v>3010</v>
      </c>
      <c r="G2544" s="75" t="s">
        <v>21</v>
      </c>
      <c r="H2544" s="75">
        <v>250</v>
      </c>
      <c r="I2544" s="87" t="s">
        <v>2737</v>
      </c>
      <c r="J2544" s="75" t="s">
        <v>2743</v>
      </c>
      <c r="K2544" s="88" t="s">
        <v>84</v>
      </c>
      <c r="L2544" s="88">
        <v>10</v>
      </c>
      <c r="M2544" s="88">
        <v>0</v>
      </c>
      <c r="N2544" s="75" t="s">
        <v>85</v>
      </c>
      <c r="O2544" s="75"/>
      <c r="P2544" s="106"/>
      <c r="Q2544" s="90">
        <f>(17/100+7.6/100+1.65/100)*P2544</f>
        <v>0</v>
      </c>
      <c r="R2544" s="104"/>
      <c r="S2544" s="104"/>
      <c r="T2544" s="104"/>
      <c r="U2544" s="104"/>
      <c r="V2544" s="90">
        <f>+P2544-Q2544+R2544+S2544+T2544+U2544</f>
        <v>0</v>
      </c>
      <c r="W2544" s="91">
        <f>(1.02/100)</f>
        <v>1.02E-2</v>
      </c>
      <c r="X2544" s="91">
        <v>4.8E-3</v>
      </c>
      <c r="Y2544" s="91">
        <v>0.17</v>
      </c>
      <c r="Z2544" s="91">
        <v>1.65E-2</v>
      </c>
      <c r="AA2544" s="91">
        <v>7.6E-2</v>
      </c>
      <c r="AB2544" s="91">
        <f>SUM(W2544:AA2544)</f>
        <v>0.2775</v>
      </c>
      <c r="AC2544" s="75">
        <v>12</v>
      </c>
      <c r="AD2544" s="92">
        <f>IF(AL2544="","",+AC2544*AL2544)</f>
      </c>
      <c r="AE2544" s="93">
        <f>IF(AL2544="","",+AL2544*AB2544)</f>
      </c>
      <c r="AF2544" s="92">
        <f>IF(AL2544="","",+AL2544-AE2544)</f>
      </c>
      <c r="AG2544" s="93">
        <f>+V2544</f>
        <v>0</v>
      </c>
      <c r="AH2544" s="92">
        <f>IF(AF2544="","",+AF2544-AG2544)</f>
      </c>
      <c r="AI2544" s="92">
        <f>IF(AH2544="","",+AH2544*AC2544)</f>
      </c>
      <c r="AJ2544" s="93"/>
      <c r="AK2544" s="94">
        <v>0.33</v>
      </c>
      <c r="AL2544" s="93">
        <f>IF(V2544=0,"",V2544/(1-AB2544-AK2544))</f>
      </c>
      <c r="AM2544" s="95">
        <v>0.33</v>
      </c>
      <c r="AN2544" s="93">
        <f>IF(V2544=0,"",V2544/(1-AB2544-AM2544))</f>
      </c>
      <c r="AO2544" s="96">
        <v>1.2</v>
      </c>
      <c r="AP2544" s="93">
        <f>IF(BD!AJ2544="","",BD!AJ2544*BD!AO2544)</f>
      </c>
      <c r="AQ2544" s="91">
        <f>BD!AM2544/BD!AK2544-1</f>
        <v>0</v>
      </c>
      <c r="AR2544" s="91">
        <f>IF(BD!AN2544="","",IF(BD!AJ2544="","",BD!AN2544/BD!AJ2544-1))</f>
      </c>
      <c r="AS2544" s="91">
        <f>IF(BD!AN2544="","",IF(BD!AN2544&lt;BD!AL2544,"ABAIXO DA META","DENTRO DA META"))</f>
      </c>
      <c r="AT2544" s="91" t="str">
        <f>IF(BD!AJ2544="","EM ANÁLISE",IF(BD!AP2544&gt;=BD!AN2544,"GO", "NO GO"))</f>
        <v>EM ANÁLISE</v>
      </c>
      <c r="AU2544" s="97">
        <f>IF(AN2544="","",+BD!$AN2544-AJ2544)</f>
      </c>
      <c r="AV2544" s="98"/>
      <c r="AW2544" s="90">
        <f>BD!P2544*BD!AC2544</f>
        <v>0</v>
      </c>
      <c r="AX2544" s="90">
        <f>BD!V2544*BD!AC2544</f>
        <v>0</v>
      </c>
      <c r="AY2544" s="90">
        <f>IF(BD!AN2544="","",BD!AN2544*BD!AC2544)</f>
      </c>
      <c r="AZ2544" s="75" t="s">
        <v>123</v>
      </c>
      <c r="BA2544" s="75" t="s">
        <v>124</v>
      </c>
      <c r="BB2544" s="75">
        <v>1</v>
      </c>
      <c r="BC2544" s="75" t="s">
        <v>3006</v>
      </c>
      <c r="BD2544" s="104"/>
      <c r="BE2544" s="104"/>
      <c r="BF2544" s="101"/>
      <c r="BG2544" s="101"/>
      <c r="BH2544" s="101"/>
      <c r="BI2544" s="101"/>
      <c r="BJ2544" s="101"/>
      <c r="BK2544" s="101"/>
      <c r="BL2544" s="101"/>
      <c r="BM2544" s="101"/>
      <c r="BN2544" s="101"/>
      <c r="BO2544" s="103"/>
      <c r="BP2544" s="101"/>
      <c r="BQ2544" s="101"/>
      <c r="BR2544" s="101"/>
      <c r="BS2544" s="101"/>
      <c r="BT2544" s="101"/>
      <c r="BU2544" s="101"/>
      <c r="BV2544" s="101"/>
      <c r="BW2544" s="101"/>
      <c r="BX2544" s="101"/>
      <c r="BY2544" s="101"/>
      <c r="BZ2544" s="101"/>
      <c r="CA2544" s="101"/>
      <c r="CB2544" s="101"/>
      <c r="CC2544" s="101"/>
      <c r="CD2544" s="101"/>
      <c r="CE2544" s="101"/>
      <c r="CF2544" s="101"/>
      <c r="CG2544" s="37" t="e">
        <f>VLOOKUP(Table_1[[#This Row],[EAN]],'[1]Planilha1'!$E:$R,13,0)</f>
        <v>#N/A</v>
      </c>
      <c r="CI2544" s="186" t="e">
        <f>Table_1[[#This Row],[FATURAMENTO REALIZADO]]-Table_1[[#This Row],[SPEND LÍQUIDO]]</f>
        <v>#VALUE!</v>
      </c>
    </row>
    <row r="2545" ht="15" hidden="1">
      <c r="A2545" s="7"/>
      <c r="B2545" s="84" t="s">
        <v>2735</v>
      </c>
      <c r="C2545" s="75">
        <v>221583</v>
      </c>
      <c r="D2545" s="75"/>
      <c r="E2545" s="85">
        <v>7893500023869</v>
      </c>
      <c r="F2545" s="86" t="s">
        <v>3011</v>
      </c>
      <c r="G2545" s="75" t="s">
        <v>21</v>
      </c>
      <c r="H2545" s="75">
        <v>250</v>
      </c>
      <c r="I2545" s="87" t="s">
        <v>2737</v>
      </c>
      <c r="J2545" s="75" t="s">
        <v>2743</v>
      </c>
      <c r="K2545" s="88" t="s">
        <v>84</v>
      </c>
      <c r="L2545" s="88">
        <v>15</v>
      </c>
      <c r="M2545" s="88">
        <v>0</v>
      </c>
      <c r="N2545" s="75" t="s">
        <v>85</v>
      </c>
      <c r="O2545" s="75"/>
      <c r="P2545" s="106"/>
      <c r="Q2545" s="90">
        <f>(17/100+7.6/100+1.65/100)*P2545</f>
        <v>0</v>
      </c>
      <c r="R2545" s="104"/>
      <c r="S2545" s="104"/>
      <c r="T2545" s="104"/>
      <c r="U2545" s="104"/>
      <c r="V2545" s="90">
        <f>+P2545-Q2545+R2545+S2545+T2545+U2545</f>
        <v>0</v>
      </c>
      <c r="W2545" s="91">
        <f>(1.02/100)</f>
        <v>1.02E-2</v>
      </c>
      <c r="X2545" s="91">
        <v>4.8E-3</v>
      </c>
      <c r="Y2545" s="91">
        <v>0.17</v>
      </c>
      <c r="Z2545" s="91">
        <v>1.65E-2</v>
      </c>
      <c r="AA2545" s="91">
        <v>7.6E-2</v>
      </c>
      <c r="AB2545" s="91">
        <f>SUM(W2545:AA2545)</f>
        <v>0.2775</v>
      </c>
      <c r="AC2545" s="75">
        <v>12</v>
      </c>
      <c r="AD2545" s="92">
        <f>IF(AL2545="","",+AC2545*AL2545)</f>
      </c>
      <c r="AE2545" s="93">
        <f>IF(AL2545="","",+AL2545*AB2545)</f>
      </c>
      <c r="AF2545" s="92">
        <f>IF(AL2545="","",+AL2545-AE2545)</f>
      </c>
      <c r="AG2545" s="93">
        <f>+V2545</f>
        <v>0</v>
      </c>
      <c r="AH2545" s="92">
        <f>IF(AF2545="","",+AF2545-AG2545)</f>
      </c>
      <c r="AI2545" s="92">
        <f>IF(AH2545="","",+AH2545*AC2545)</f>
      </c>
      <c r="AJ2545" s="93"/>
      <c r="AK2545" s="94">
        <v>0.33</v>
      </c>
      <c r="AL2545" s="93">
        <f>IF(V2545=0,"",V2545/(1-AB2545-AK2545))</f>
      </c>
      <c r="AM2545" s="95">
        <v>0.33</v>
      </c>
      <c r="AN2545" s="93">
        <f>IF(V2545=0,"",V2545/(1-AB2545-AM2545))</f>
      </c>
      <c r="AO2545" s="96">
        <v>1.2</v>
      </c>
      <c r="AP2545" s="93">
        <f>IF(BD!AJ2545="","",BD!AJ2545*BD!AO2545)</f>
      </c>
      <c r="AQ2545" s="91">
        <f>BD!AM2545/BD!AK2545-1</f>
        <v>0</v>
      </c>
      <c r="AR2545" s="91">
        <f>IF(BD!AN2545="","",IF(BD!AJ2545="","",BD!AN2545/BD!AJ2545-1))</f>
      </c>
      <c r="AS2545" s="91">
        <f>IF(BD!AN2545="","",IF(BD!AN2545&lt;BD!AL2545,"ABAIXO DA META","DENTRO DA META"))</f>
      </c>
      <c r="AT2545" s="91" t="str">
        <f>IF(BD!AJ2545="","EM ANÁLISE",IF(BD!AP2545&gt;=BD!AN2545,"GO", "NO GO"))</f>
        <v>EM ANÁLISE</v>
      </c>
      <c r="AU2545" s="97">
        <f>IF(AN2545="","",+BD!$AN2545-AJ2545)</f>
      </c>
      <c r="AV2545" s="98"/>
      <c r="AW2545" s="90">
        <f>BD!P2545*BD!AC2545</f>
        <v>0</v>
      </c>
      <c r="AX2545" s="90">
        <f>BD!V2545*BD!AC2545</f>
        <v>0</v>
      </c>
      <c r="AY2545" s="90">
        <f>IF(BD!AN2545="","",BD!AN2545*BD!AC2545)</f>
      </c>
      <c r="AZ2545" s="75" t="s">
        <v>123</v>
      </c>
      <c r="BA2545" s="75" t="s">
        <v>124</v>
      </c>
      <c r="BB2545" s="75">
        <v>1</v>
      </c>
      <c r="BC2545" s="75" t="s">
        <v>3006</v>
      </c>
      <c r="BD2545" s="104"/>
      <c r="BE2545" s="104"/>
      <c r="BF2545" s="101"/>
      <c r="BG2545" s="101"/>
      <c r="BH2545" s="101"/>
      <c r="BI2545" s="101"/>
      <c r="BJ2545" s="101"/>
      <c r="BK2545" s="101"/>
      <c r="BL2545" s="101"/>
      <c r="BM2545" s="101"/>
      <c r="BN2545" s="101"/>
      <c r="BO2545" s="103"/>
      <c r="BP2545" s="101"/>
      <c r="BQ2545" s="101"/>
      <c r="BR2545" s="101"/>
      <c r="BS2545" s="101"/>
      <c r="BT2545" s="101"/>
      <c r="BU2545" s="101"/>
      <c r="BV2545" s="101"/>
      <c r="BW2545" s="101"/>
      <c r="BX2545" s="101"/>
      <c r="BY2545" s="101"/>
      <c r="BZ2545" s="101"/>
      <c r="CA2545" s="101"/>
      <c r="CB2545" s="101"/>
      <c r="CC2545" s="101"/>
      <c r="CD2545" s="101"/>
      <c r="CE2545" s="101"/>
      <c r="CF2545" s="101"/>
      <c r="CG2545" s="37" t="e">
        <f>VLOOKUP(Table_1[[#This Row],[EAN]],'[1]Planilha1'!$E:$R,13,0)</f>
        <v>#N/A</v>
      </c>
      <c r="CI2545" s="186" t="e">
        <f>Table_1[[#This Row],[FATURAMENTO REALIZADO]]-Table_1[[#This Row],[SPEND LÍQUIDO]]</f>
        <v>#VALUE!</v>
      </c>
    </row>
    <row r="2546" ht="15" hidden="1">
      <c r="A2546" s="7"/>
      <c r="B2546" s="84" t="s">
        <v>2735</v>
      </c>
      <c r="C2546" s="75">
        <v>221584</v>
      </c>
      <c r="D2546" s="75"/>
      <c r="E2546" s="85">
        <v>7893500018452</v>
      </c>
      <c r="F2546" s="86" t="s">
        <v>3012</v>
      </c>
      <c r="G2546" s="75" t="s">
        <v>21</v>
      </c>
      <c r="H2546" s="75">
        <v>250</v>
      </c>
      <c r="I2546" s="87" t="s">
        <v>2737</v>
      </c>
      <c r="J2546" s="75" t="s">
        <v>2743</v>
      </c>
      <c r="K2546" s="88" t="s">
        <v>84</v>
      </c>
      <c r="L2546" s="88">
        <v>6</v>
      </c>
      <c r="M2546" s="88">
        <v>0</v>
      </c>
      <c r="N2546" s="75" t="s">
        <v>85</v>
      </c>
      <c r="O2546" s="75"/>
      <c r="P2546" s="106"/>
      <c r="Q2546" s="90">
        <f>(17/100+7.6/100+1.65/100)*P2546</f>
        <v>0</v>
      </c>
      <c r="R2546" s="104"/>
      <c r="S2546" s="104"/>
      <c r="T2546" s="104"/>
      <c r="U2546" s="104"/>
      <c r="V2546" s="90">
        <f>+P2546-Q2546+R2546+S2546+T2546+U2546</f>
        <v>0</v>
      </c>
      <c r="W2546" s="91">
        <f>(1.02/100)</f>
        <v>1.02E-2</v>
      </c>
      <c r="X2546" s="91">
        <v>4.8E-3</v>
      </c>
      <c r="Y2546" s="91">
        <v>0.17</v>
      </c>
      <c r="Z2546" s="91">
        <v>1.65E-2</v>
      </c>
      <c r="AA2546" s="91">
        <v>7.6E-2</v>
      </c>
      <c r="AB2546" s="91">
        <f>SUM(W2546:AA2546)</f>
        <v>0.2775</v>
      </c>
      <c r="AC2546" s="75">
        <v>12</v>
      </c>
      <c r="AD2546" s="92">
        <f>IF(AL2546="","",+AC2546*AL2546)</f>
      </c>
      <c r="AE2546" s="93">
        <f>IF(AL2546="","",+AL2546*AB2546)</f>
      </c>
      <c r="AF2546" s="92">
        <f>IF(AL2546="","",+AL2546-AE2546)</f>
      </c>
      <c r="AG2546" s="93">
        <f>+V2546</f>
        <v>0</v>
      </c>
      <c r="AH2546" s="92">
        <f>IF(AF2546="","",+AF2546-AG2546)</f>
      </c>
      <c r="AI2546" s="92">
        <f>IF(AH2546="","",+AH2546*AC2546)</f>
      </c>
      <c r="AJ2546" s="93"/>
      <c r="AK2546" s="94">
        <v>0.33</v>
      </c>
      <c r="AL2546" s="93">
        <f>IF(V2546=0,"",V2546/(1-AB2546-AK2546))</f>
      </c>
      <c r="AM2546" s="95">
        <v>0.33</v>
      </c>
      <c r="AN2546" s="93">
        <f>IF(V2546=0,"",V2546/(1-AB2546-AM2546))</f>
      </c>
      <c r="AO2546" s="96">
        <v>1.2</v>
      </c>
      <c r="AP2546" s="93">
        <f>IF(BD!AJ2546="","",BD!AJ2546*BD!AO2546)</f>
      </c>
      <c r="AQ2546" s="91">
        <f>BD!AM2546/BD!AK2546-1</f>
        <v>0</v>
      </c>
      <c r="AR2546" s="91">
        <f>IF(BD!AN2546="","",IF(BD!AJ2546="","",BD!AN2546/BD!AJ2546-1))</f>
      </c>
      <c r="AS2546" s="91">
        <f>IF(BD!AN2546="","",IF(BD!AN2546&lt;BD!AL2546,"ABAIXO DA META","DENTRO DA META"))</f>
      </c>
      <c r="AT2546" s="91" t="str">
        <f>IF(BD!AJ2546="","EM ANÁLISE",IF(BD!AP2546&gt;=BD!AN2546,"GO", "NO GO"))</f>
        <v>EM ANÁLISE</v>
      </c>
      <c r="AU2546" s="97">
        <f>IF(AN2546="","",+BD!$AN2546-AJ2546)</f>
      </c>
      <c r="AV2546" s="98"/>
      <c r="AW2546" s="90">
        <f>BD!P2546*BD!AC2546</f>
        <v>0</v>
      </c>
      <c r="AX2546" s="90">
        <f>BD!V2546*BD!AC2546</f>
        <v>0</v>
      </c>
      <c r="AY2546" s="90">
        <f>IF(BD!AN2546="","",BD!AN2546*BD!AC2546)</f>
      </c>
      <c r="AZ2546" s="75" t="s">
        <v>123</v>
      </c>
      <c r="BA2546" s="75" t="s">
        <v>124</v>
      </c>
      <c r="BB2546" s="75">
        <v>1</v>
      </c>
      <c r="BC2546" s="75" t="s">
        <v>3006</v>
      </c>
      <c r="BD2546" s="104"/>
      <c r="BE2546" s="104"/>
      <c r="BF2546" s="101"/>
      <c r="BG2546" s="101"/>
      <c r="BH2546" s="101"/>
      <c r="BI2546" s="101"/>
      <c r="BJ2546" s="101"/>
      <c r="BK2546" s="101"/>
      <c r="BL2546" s="101"/>
      <c r="BM2546" s="101"/>
      <c r="BN2546" s="101"/>
      <c r="BO2546" s="103"/>
      <c r="BP2546" s="101"/>
      <c r="BQ2546" s="101"/>
      <c r="BR2546" s="101"/>
      <c r="BS2546" s="101"/>
      <c r="BT2546" s="101"/>
      <c r="BU2546" s="101"/>
      <c r="BV2546" s="101"/>
      <c r="BW2546" s="101"/>
      <c r="BX2546" s="101"/>
      <c r="BY2546" s="101"/>
      <c r="BZ2546" s="101"/>
      <c r="CA2546" s="101"/>
      <c r="CB2546" s="101"/>
      <c r="CC2546" s="101"/>
      <c r="CD2546" s="101"/>
      <c r="CE2546" s="101"/>
      <c r="CF2546" s="101"/>
      <c r="CG2546" s="37" t="e">
        <f>VLOOKUP(Table_1[[#This Row],[EAN]],'[1]Planilha1'!$E:$R,13,0)</f>
        <v>#N/A</v>
      </c>
      <c r="CI2546" s="186" t="e">
        <f>Table_1[[#This Row],[FATURAMENTO REALIZADO]]-Table_1[[#This Row],[SPEND LÍQUIDO]]</f>
        <v>#VALUE!</v>
      </c>
    </row>
    <row r="2547" ht="15" hidden="1">
      <c r="A2547" s="7"/>
      <c r="B2547" s="84" t="s">
        <v>2735</v>
      </c>
      <c r="C2547" s="75">
        <v>221585</v>
      </c>
      <c r="D2547" s="75"/>
      <c r="E2547" s="85">
        <v>7893500018476</v>
      </c>
      <c r="F2547" s="86" t="s">
        <v>3013</v>
      </c>
      <c r="G2547" s="75" t="s">
        <v>21</v>
      </c>
      <c r="H2547" s="75">
        <v>250</v>
      </c>
      <c r="I2547" s="87" t="s">
        <v>2737</v>
      </c>
      <c r="J2547" s="75" t="s">
        <v>2743</v>
      </c>
      <c r="K2547" s="88" t="s">
        <v>84</v>
      </c>
      <c r="L2547" s="88">
        <v>20</v>
      </c>
      <c r="M2547" s="88">
        <v>0</v>
      </c>
      <c r="N2547" s="75" t="s">
        <v>85</v>
      </c>
      <c r="O2547" s="75"/>
      <c r="P2547" s="106"/>
      <c r="Q2547" s="90">
        <f>(17/100+7.6/100+1.65/100)*P2547</f>
        <v>0</v>
      </c>
      <c r="R2547" s="104"/>
      <c r="S2547" s="104"/>
      <c r="T2547" s="104"/>
      <c r="U2547" s="104"/>
      <c r="V2547" s="90">
        <f>+P2547-Q2547+R2547+S2547+T2547+U2547</f>
        <v>0</v>
      </c>
      <c r="W2547" s="91">
        <f>(1.02/100)</f>
        <v>1.02E-2</v>
      </c>
      <c r="X2547" s="91">
        <v>4.8E-3</v>
      </c>
      <c r="Y2547" s="91">
        <v>0.17</v>
      </c>
      <c r="Z2547" s="91">
        <v>1.65E-2</v>
      </c>
      <c r="AA2547" s="91">
        <v>7.6E-2</v>
      </c>
      <c r="AB2547" s="91">
        <f>SUM(W2547:AA2547)</f>
        <v>0.2775</v>
      </c>
      <c r="AC2547" s="75">
        <v>12</v>
      </c>
      <c r="AD2547" s="92">
        <f>IF(AL2547="","",+AC2547*AL2547)</f>
      </c>
      <c r="AE2547" s="93">
        <f>IF(AL2547="","",+AL2547*AB2547)</f>
      </c>
      <c r="AF2547" s="92">
        <f>IF(AL2547="","",+AL2547-AE2547)</f>
      </c>
      <c r="AG2547" s="93">
        <f>+V2547</f>
        <v>0</v>
      </c>
      <c r="AH2547" s="92">
        <f>IF(AF2547="","",+AF2547-AG2547)</f>
      </c>
      <c r="AI2547" s="92">
        <f>IF(AH2547="","",+AH2547*AC2547)</f>
      </c>
      <c r="AJ2547" s="93"/>
      <c r="AK2547" s="94">
        <v>0.33</v>
      </c>
      <c r="AL2547" s="93">
        <f>IF(V2547=0,"",V2547/(1-AB2547-AK2547))</f>
      </c>
      <c r="AM2547" s="95">
        <v>0.33</v>
      </c>
      <c r="AN2547" s="93">
        <f>IF(V2547=0,"",V2547/(1-AB2547-AM2547))</f>
      </c>
      <c r="AO2547" s="96">
        <v>1.2</v>
      </c>
      <c r="AP2547" s="93">
        <f>IF(BD!AJ2547="","",BD!AJ2547*BD!AO2547)</f>
      </c>
      <c r="AQ2547" s="91">
        <f>BD!AM2547/BD!AK2547-1</f>
        <v>0</v>
      </c>
      <c r="AR2547" s="91">
        <f>IF(BD!AN2547="","",IF(BD!AJ2547="","",BD!AN2547/BD!AJ2547-1))</f>
      </c>
      <c r="AS2547" s="91">
        <f>IF(BD!AN2547="","",IF(BD!AN2547&lt;BD!AL2547,"ABAIXO DA META","DENTRO DA META"))</f>
      </c>
      <c r="AT2547" s="91" t="str">
        <f>IF(BD!AJ2547="","EM ANÁLISE",IF(BD!AP2547&gt;=BD!AN2547,"GO", "NO GO"))</f>
        <v>EM ANÁLISE</v>
      </c>
      <c r="AU2547" s="97">
        <f>IF(AN2547="","",+BD!$AN2547-AJ2547)</f>
      </c>
      <c r="AV2547" s="98"/>
      <c r="AW2547" s="90">
        <f>BD!P2547*BD!AC2547</f>
        <v>0</v>
      </c>
      <c r="AX2547" s="90">
        <f>BD!V2547*BD!AC2547</f>
        <v>0</v>
      </c>
      <c r="AY2547" s="90">
        <f>IF(BD!AN2547="","",BD!AN2547*BD!AC2547)</f>
      </c>
      <c r="AZ2547" s="75" t="s">
        <v>123</v>
      </c>
      <c r="BA2547" s="75" t="s">
        <v>124</v>
      </c>
      <c r="BB2547" s="75">
        <v>1</v>
      </c>
      <c r="BC2547" s="75" t="s">
        <v>3006</v>
      </c>
      <c r="BD2547" s="104"/>
      <c r="BE2547" s="104"/>
      <c r="BF2547" s="101"/>
      <c r="BG2547" s="101"/>
      <c r="BH2547" s="101"/>
      <c r="BI2547" s="101"/>
      <c r="BJ2547" s="101"/>
      <c r="BK2547" s="101"/>
      <c r="BL2547" s="101"/>
      <c r="BM2547" s="101"/>
      <c r="BN2547" s="101"/>
      <c r="BO2547" s="103"/>
      <c r="BP2547" s="101"/>
      <c r="BQ2547" s="101"/>
      <c r="BR2547" s="101"/>
      <c r="BS2547" s="101"/>
      <c r="BT2547" s="101"/>
      <c r="BU2547" s="101"/>
      <c r="BV2547" s="101"/>
      <c r="BW2547" s="101"/>
      <c r="BX2547" s="101"/>
      <c r="BY2547" s="101"/>
      <c r="BZ2547" s="101"/>
      <c r="CA2547" s="101"/>
      <c r="CB2547" s="101"/>
      <c r="CC2547" s="101"/>
      <c r="CD2547" s="101"/>
      <c r="CE2547" s="101"/>
      <c r="CF2547" s="101"/>
      <c r="CG2547" s="37" t="e">
        <f>VLOOKUP(Table_1[[#This Row],[EAN]],'[1]Planilha1'!$E:$R,13,0)</f>
        <v>#N/A</v>
      </c>
      <c r="CI2547" s="186" t="e">
        <f>Table_1[[#This Row],[FATURAMENTO REALIZADO]]-Table_1[[#This Row],[SPEND LÍQUIDO]]</f>
        <v>#VALUE!</v>
      </c>
    </row>
    <row r="2548" ht="15" hidden="1">
      <c r="A2548" s="7"/>
      <c r="B2548" s="84" t="s">
        <v>2735</v>
      </c>
      <c r="C2548" s="75">
        <v>221586</v>
      </c>
      <c r="D2548" s="75"/>
      <c r="E2548" s="85">
        <v>7893500025740</v>
      </c>
      <c r="F2548" s="86" t="s">
        <v>3014</v>
      </c>
      <c r="G2548" s="75" t="s">
        <v>21</v>
      </c>
      <c r="H2548" s="75">
        <v>250</v>
      </c>
      <c r="I2548" s="87" t="s">
        <v>2737</v>
      </c>
      <c r="J2548" s="75" t="s">
        <v>2738</v>
      </c>
      <c r="K2548" s="88" t="s">
        <v>84</v>
      </c>
      <c r="L2548" s="88">
        <v>10</v>
      </c>
      <c r="M2548" s="88">
        <v>0</v>
      </c>
      <c r="N2548" s="75" t="s">
        <v>85</v>
      </c>
      <c r="O2548" s="75"/>
      <c r="P2548" s="106"/>
      <c r="Q2548" s="90">
        <f>(17/100+7.6/100+1.65/100)*P2548</f>
        <v>0</v>
      </c>
      <c r="R2548" s="104"/>
      <c r="S2548" s="104"/>
      <c r="T2548" s="104"/>
      <c r="U2548" s="104"/>
      <c r="V2548" s="90">
        <f>+P2548-Q2548+R2548+S2548+T2548+U2548</f>
        <v>0</v>
      </c>
      <c r="W2548" s="91">
        <f>(1.02/100)</f>
        <v>1.02E-2</v>
      </c>
      <c r="X2548" s="91">
        <v>4.8E-3</v>
      </c>
      <c r="Y2548" s="91">
        <v>0.17</v>
      </c>
      <c r="Z2548" s="91">
        <v>1.65E-2</v>
      </c>
      <c r="AA2548" s="91">
        <v>7.6E-2</v>
      </c>
      <c r="AB2548" s="91">
        <f>SUM(W2548:AA2548)</f>
        <v>0.2775</v>
      </c>
      <c r="AC2548" s="75">
        <v>12</v>
      </c>
      <c r="AD2548" s="92">
        <f>IF(AL2548="","",+AC2548*AL2548)</f>
      </c>
      <c r="AE2548" s="93">
        <f>IF(AL2548="","",+AL2548*AB2548)</f>
      </c>
      <c r="AF2548" s="92">
        <f>IF(AL2548="","",+AL2548-AE2548)</f>
      </c>
      <c r="AG2548" s="93">
        <f>+V2548</f>
        <v>0</v>
      </c>
      <c r="AH2548" s="92">
        <f>IF(AF2548="","",+AF2548-AG2548)</f>
      </c>
      <c r="AI2548" s="92">
        <f>IF(AH2548="","",+AH2548*AC2548)</f>
      </c>
      <c r="AJ2548" s="93"/>
      <c r="AK2548" s="94">
        <v>0.33</v>
      </c>
      <c r="AL2548" s="93">
        <f>IF(V2548=0,"",V2548/(1-AB2548-AK2548))</f>
      </c>
      <c r="AM2548" s="95">
        <v>0.33</v>
      </c>
      <c r="AN2548" s="93">
        <f>IF(V2548=0,"",V2548/(1-AB2548-AM2548))</f>
      </c>
      <c r="AO2548" s="96">
        <v>1.2</v>
      </c>
      <c r="AP2548" s="93">
        <f>IF(BD!AJ2548="","",BD!AJ2548*BD!AO2548)</f>
      </c>
      <c r="AQ2548" s="91">
        <f>BD!AM2548/BD!AK2548-1</f>
        <v>0</v>
      </c>
      <c r="AR2548" s="91">
        <f>IF(BD!AN2548="","",IF(BD!AJ2548="","",BD!AN2548/BD!AJ2548-1))</f>
      </c>
      <c r="AS2548" s="91">
        <f>IF(BD!AN2548="","",IF(BD!AN2548&lt;BD!AL2548,"ABAIXO DA META","DENTRO DA META"))</f>
      </c>
      <c r="AT2548" s="91" t="str">
        <f>IF(BD!AJ2548="","EM ANÁLISE",IF(BD!AP2548&gt;=BD!AN2548,"GO", "NO GO"))</f>
        <v>EM ANÁLISE</v>
      </c>
      <c r="AU2548" s="97">
        <f>IF(AN2548="","",+BD!$AN2548-AJ2548)</f>
      </c>
      <c r="AV2548" s="98"/>
      <c r="AW2548" s="90">
        <f>BD!P2548*BD!AC2548</f>
        <v>0</v>
      </c>
      <c r="AX2548" s="90">
        <f>BD!V2548*BD!AC2548</f>
        <v>0</v>
      </c>
      <c r="AY2548" s="90">
        <f>IF(BD!AN2548="","",BD!AN2548*BD!AC2548)</f>
      </c>
      <c r="AZ2548" s="75" t="s">
        <v>123</v>
      </c>
      <c r="BA2548" s="75" t="s">
        <v>124</v>
      </c>
      <c r="BB2548" s="75">
        <v>1</v>
      </c>
      <c r="BC2548" s="75" t="s">
        <v>3006</v>
      </c>
      <c r="BD2548" s="104"/>
      <c r="BE2548" s="104"/>
      <c r="BF2548" s="101"/>
      <c r="BG2548" s="101"/>
      <c r="BH2548" s="101"/>
      <c r="BI2548" s="101"/>
      <c r="BJ2548" s="101"/>
      <c r="BK2548" s="101"/>
      <c r="BL2548" s="101"/>
      <c r="BM2548" s="101"/>
      <c r="BN2548" s="101"/>
      <c r="BO2548" s="103"/>
      <c r="BP2548" s="101"/>
      <c r="BQ2548" s="101"/>
      <c r="BR2548" s="101"/>
      <c r="BS2548" s="101"/>
      <c r="BT2548" s="101"/>
      <c r="BU2548" s="101"/>
      <c r="BV2548" s="101"/>
      <c r="BW2548" s="101"/>
      <c r="BX2548" s="101"/>
      <c r="BY2548" s="101"/>
      <c r="BZ2548" s="101"/>
      <c r="CA2548" s="101"/>
      <c r="CB2548" s="101"/>
      <c r="CC2548" s="101"/>
      <c r="CD2548" s="101"/>
      <c r="CE2548" s="101"/>
      <c r="CF2548" s="101"/>
      <c r="CG2548" s="37" t="e">
        <f>VLOOKUP(Table_1[[#This Row],[EAN]],'[1]Planilha1'!$E:$R,13,0)</f>
        <v>#N/A</v>
      </c>
      <c r="CI2548" s="186" t="e">
        <f>Table_1[[#This Row],[FATURAMENTO REALIZADO]]-Table_1[[#This Row],[SPEND LÍQUIDO]]</f>
        <v>#VALUE!</v>
      </c>
    </row>
    <row r="2549" ht="15" hidden="1">
      <c r="A2549" s="7"/>
      <c r="B2549" s="84" t="s">
        <v>2735</v>
      </c>
      <c r="C2549" s="75">
        <v>221587</v>
      </c>
      <c r="D2549" s="75"/>
      <c r="E2549" s="85">
        <v>7893500035466</v>
      </c>
      <c r="F2549" s="86" t="s">
        <v>3015</v>
      </c>
      <c r="G2549" s="75" t="s">
        <v>21</v>
      </c>
      <c r="H2549" s="75">
        <v>250</v>
      </c>
      <c r="I2549" s="87" t="s">
        <v>2737</v>
      </c>
      <c r="J2549" s="75" t="s">
        <v>2738</v>
      </c>
      <c r="K2549" s="88" t="s">
        <v>84</v>
      </c>
      <c r="L2549" s="88">
        <v>6</v>
      </c>
      <c r="M2549" s="88">
        <v>0</v>
      </c>
      <c r="N2549" s="75" t="s">
        <v>85</v>
      </c>
      <c r="O2549" s="75"/>
      <c r="P2549" s="106"/>
      <c r="Q2549" s="90">
        <f>(17/100+7.6/100+1.65/100)*P2549</f>
        <v>0</v>
      </c>
      <c r="R2549" s="104"/>
      <c r="S2549" s="104"/>
      <c r="T2549" s="104"/>
      <c r="U2549" s="104"/>
      <c r="V2549" s="90">
        <f>+P2549-Q2549+R2549+S2549+T2549+U2549</f>
        <v>0</v>
      </c>
      <c r="W2549" s="91">
        <f>(1.02/100)</f>
        <v>1.02E-2</v>
      </c>
      <c r="X2549" s="91">
        <v>4.8E-3</v>
      </c>
      <c r="Y2549" s="91">
        <v>0.17</v>
      </c>
      <c r="Z2549" s="91">
        <v>1.65E-2</v>
      </c>
      <c r="AA2549" s="91">
        <v>7.6E-2</v>
      </c>
      <c r="AB2549" s="91">
        <f>SUM(W2549:AA2549)</f>
        <v>0.2775</v>
      </c>
      <c r="AC2549" s="75">
        <v>12</v>
      </c>
      <c r="AD2549" s="92">
        <f>IF(AL2549="","",+AC2549*AL2549)</f>
      </c>
      <c r="AE2549" s="93">
        <f>IF(AL2549="","",+AL2549*AB2549)</f>
      </c>
      <c r="AF2549" s="92">
        <f>IF(AL2549="","",+AL2549-AE2549)</f>
      </c>
      <c r="AG2549" s="93">
        <f>+V2549</f>
        <v>0</v>
      </c>
      <c r="AH2549" s="92">
        <f>IF(AF2549="","",+AF2549-AG2549)</f>
      </c>
      <c r="AI2549" s="92">
        <f>IF(AH2549="","",+AH2549*AC2549)</f>
      </c>
      <c r="AJ2549" s="93"/>
      <c r="AK2549" s="94">
        <v>0.33</v>
      </c>
      <c r="AL2549" s="93">
        <f>IF(V2549=0,"",V2549/(1-AB2549-AK2549))</f>
      </c>
      <c r="AM2549" s="95">
        <v>0.33</v>
      </c>
      <c r="AN2549" s="93">
        <f>IF(V2549=0,"",V2549/(1-AB2549-AM2549))</f>
      </c>
      <c r="AO2549" s="96">
        <v>1.2</v>
      </c>
      <c r="AP2549" s="93">
        <f>IF(BD!AJ2549="","",BD!AJ2549*BD!AO2549)</f>
      </c>
      <c r="AQ2549" s="91">
        <f>BD!AM2549/BD!AK2549-1</f>
        <v>0</v>
      </c>
      <c r="AR2549" s="91">
        <f>IF(BD!AN2549="","",IF(BD!AJ2549="","",BD!AN2549/BD!AJ2549-1))</f>
      </c>
      <c r="AS2549" s="91">
        <f>IF(BD!AN2549="","",IF(BD!AN2549&lt;BD!AL2549,"ABAIXO DA META","DENTRO DA META"))</f>
      </c>
      <c r="AT2549" s="91" t="str">
        <f>IF(BD!AJ2549="","EM ANÁLISE",IF(BD!AP2549&gt;=BD!AN2549,"GO", "NO GO"))</f>
        <v>EM ANÁLISE</v>
      </c>
      <c r="AU2549" s="97">
        <f>IF(AN2549="","",+BD!$AN2549-AJ2549)</f>
      </c>
      <c r="AV2549" s="98"/>
      <c r="AW2549" s="90">
        <f>BD!P2549*BD!AC2549</f>
        <v>0</v>
      </c>
      <c r="AX2549" s="90">
        <f>BD!V2549*BD!AC2549</f>
        <v>0</v>
      </c>
      <c r="AY2549" s="90">
        <f>IF(BD!AN2549="","",BD!AN2549*BD!AC2549)</f>
      </c>
      <c r="AZ2549" s="75" t="s">
        <v>123</v>
      </c>
      <c r="BA2549" s="75" t="s">
        <v>124</v>
      </c>
      <c r="BB2549" s="75">
        <v>1</v>
      </c>
      <c r="BC2549" s="75" t="s">
        <v>3006</v>
      </c>
      <c r="BD2549" s="104"/>
      <c r="BE2549" s="104"/>
      <c r="BF2549" s="101"/>
      <c r="BG2549" s="101"/>
      <c r="BH2549" s="101"/>
      <c r="BI2549" s="101"/>
      <c r="BJ2549" s="101"/>
      <c r="BK2549" s="101"/>
      <c r="BL2549" s="101"/>
      <c r="BM2549" s="101"/>
      <c r="BN2549" s="101"/>
      <c r="BO2549" s="103"/>
      <c r="BP2549" s="101"/>
      <c r="BQ2549" s="101"/>
      <c r="BR2549" s="101"/>
      <c r="BS2549" s="101"/>
      <c r="BT2549" s="101"/>
      <c r="BU2549" s="101"/>
      <c r="BV2549" s="101"/>
      <c r="BW2549" s="101"/>
      <c r="BX2549" s="101"/>
      <c r="BY2549" s="101"/>
      <c r="BZ2549" s="101"/>
      <c r="CA2549" s="101"/>
      <c r="CB2549" s="101"/>
      <c r="CC2549" s="101"/>
      <c r="CD2549" s="101"/>
      <c r="CE2549" s="101"/>
      <c r="CF2549" s="101"/>
      <c r="CG2549" s="37" t="e">
        <f>VLOOKUP(Table_1[[#This Row],[EAN]],'[1]Planilha1'!$E:$R,13,0)</f>
        <v>#N/A</v>
      </c>
      <c r="CI2549" s="186" t="e">
        <f>Table_1[[#This Row],[FATURAMENTO REALIZADO]]-Table_1[[#This Row],[SPEND LÍQUIDO]]</f>
        <v>#VALUE!</v>
      </c>
    </row>
    <row r="2550" ht="15" hidden="1">
      <c r="A2550" s="7"/>
      <c r="B2550" s="84" t="s">
        <v>2735</v>
      </c>
      <c r="C2550" s="75">
        <v>221588</v>
      </c>
      <c r="D2550" s="75"/>
      <c r="E2550" s="85">
        <v>7893500090403</v>
      </c>
      <c r="F2550" s="86" t="s">
        <v>3016</v>
      </c>
      <c r="G2550" s="75" t="s">
        <v>21</v>
      </c>
      <c r="H2550" s="75">
        <v>250</v>
      </c>
      <c r="I2550" s="87" t="s">
        <v>2737</v>
      </c>
      <c r="J2550" s="75" t="s">
        <v>2738</v>
      </c>
      <c r="K2550" s="88" t="s">
        <v>84</v>
      </c>
      <c r="L2550" s="88">
        <v>10</v>
      </c>
      <c r="M2550" s="88">
        <v>0</v>
      </c>
      <c r="N2550" s="75" t="s">
        <v>85</v>
      </c>
      <c r="O2550" s="75"/>
      <c r="P2550" s="106"/>
      <c r="Q2550" s="90">
        <f>(17/100+7.6/100+1.65/100)*P2550</f>
        <v>0</v>
      </c>
      <c r="R2550" s="104"/>
      <c r="S2550" s="104"/>
      <c r="T2550" s="104"/>
      <c r="U2550" s="104"/>
      <c r="V2550" s="90">
        <f>+P2550-Q2550+R2550+S2550+T2550+U2550</f>
        <v>0</v>
      </c>
      <c r="W2550" s="91">
        <f>(1.02/100)</f>
        <v>1.02E-2</v>
      </c>
      <c r="X2550" s="91">
        <v>4.8E-3</v>
      </c>
      <c r="Y2550" s="91">
        <v>0.17</v>
      </c>
      <c r="Z2550" s="91">
        <v>1.65E-2</v>
      </c>
      <c r="AA2550" s="91">
        <v>7.6E-2</v>
      </c>
      <c r="AB2550" s="91">
        <f>SUM(W2550:AA2550)</f>
        <v>0.2775</v>
      </c>
      <c r="AC2550" s="75">
        <v>12</v>
      </c>
      <c r="AD2550" s="92">
        <f>IF(AL2550="","",+AC2550*AL2550)</f>
      </c>
      <c r="AE2550" s="93">
        <f>IF(AL2550="","",+AL2550*AB2550)</f>
      </c>
      <c r="AF2550" s="92">
        <f>IF(AL2550="","",+AL2550-AE2550)</f>
      </c>
      <c r="AG2550" s="93">
        <f>+V2550</f>
        <v>0</v>
      </c>
      <c r="AH2550" s="92">
        <f>IF(AF2550="","",+AF2550-AG2550)</f>
      </c>
      <c r="AI2550" s="92">
        <f>IF(AH2550="","",+AH2550*AC2550)</f>
      </c>
      <c r="AJ2550" s="93"/>
      <c r="AK2550" s="94">
        <v>0.33</v>
      </c>
      <c r="AL2550" s="93">
        <f>IF(V2550=0,"",V2550/(1-AB2550-AK2550))</f>
      </c>
      <c r="AM2550" s="95">
        <v>0.33</v>
      </c>
      <c r="AN2550" s="93">
        <f>IF(V2550=0,"",V2550/(1-AB2550-AM2550))</f>
      </c>
      <c r="AO2550" s="96">
        <v>1.2</v>
      </c>
      <c r="AP2550" s="93">
        <f>IF(BD!AJ2550="","",BD!AJ2550*BD!AO2550)</f>
      </c>
      <c r="AQ2550" s="91">
        <f>BD!AM2550/BD!AK2550-1</f>
        <v>0</v>
      </c>
      <c r="AR2550" s="91">
        <f>IF(BD!AN2550="","",IF(BD!AJ2550="","",BD!AN2550/BD!AJ2550-1))</f>
      </c>
      <c r="AS2550" s="91">
        <f>IF(BD!AN2550="","",IF(BD!AN2550&lt;BD!AL2550,"ABAIXO DA META","DENTRO DA META"))</f>
      </c>
      <c r="AT2550" s="91" t="str">
        <f>IF(BD!AJ2550="","EM ANÁLISE",IF(BD!AP2550&gt;=BD!AN2550,"GO", "NO GO"))</f>
        <v>EM ANÁLISE</v>
      </c>
      <c r="AU2550" s="97">
        <f>IF(AN2550="","",+BD!$AN2550-AJ2550)</f>
      </c>
      <c r="AV2550" s="98"/>
      <c r="AW2550" s="90">
        <f>BD!P2550*BD!AC2550</f>
        <v>0</v>
      </c>
      <c r="AX2550" s="90">
        <f>BD!V2550*BD!AC2550</f>
        <v>0</v>
      </c>
      <c r="AY2550" s="90">
        <f>IF(BD!AN2550="","",BD!AN2550*BD!AC2550)</f>
      </c>
      <c r="AZ2550" s="75" t="s">
        <v>123</v>
      </c>
      <c r="BA2550" s="75" t="s">
        <v>124</v>
      </c>
      <c r="BB2550" s="75">
        <v>1</v>
      </c>
      <c r="BC2550" s="75" t="s">
        <v>3006</v>
      </c>
      <c r="BD2550" s="104"/>
      <c r="BE2550" s="104"/>
      <c r="BF2550" s="101"/>
      <c r="BG2550" s="101"/>
      <c r="BH2550" s="101"/>
      <c r="BI2550" s="101"/>
      <c r="BJ2550" s="101"/>
      <c r="BK2550" s="101"/>
      <c r="BL2550" s="101"/>
      <c r="BM2550" s="101"/>
      <c r="BN2550" s="101"/>
      <c r="BO2550" s="103"/>
      <c r="BP2550" s="101"/>
      <c r="BQ2550" s="101"/>
      <c r="BR2550" s="101"/>
      <c r="BS2550" s="101"/>
      <c r="BT2550" s="101"/>
      <c r="BU2550" s="101"/>
      <c r="BV2550" s="101"/>
      <c r="BW2550" s="101"/>
      <c r="BX2550" s="101"/>
      <c r="BY2550" s="101"/>
      <c r="BZ2550" s="101"/>
      <c r="CA2550" s="101"/>
      <c r="CB2550" s="101"/>
      <c r="CC2550" s="101"/>
      <c r="CD2550" s="101"/>
      <c r="CE2550" s="101"/>
      <c r="CF2550" s="101"/>
      <c r="CG2550" s="37" t="e">
        <f>VLOOKUP(Table_1[[#This Row],[EAN]],'[1]Planilha1'!$E:$R,13,0)</f>
        <v>#N/A</v>
      </c>
      <c r="CI2550" s="186" t="e">
        <f>Table_1[[#This Row],[FATURAMENTO REALIZADO]]-Table_1[[#This Row],[SPEND LÍQUIDO]]</f>
        <v>#VALUE!</v>
      </c>
    </row>
    <row r="2551" ht="15" hidden="1">
      <c r="A2551" s="7"/>
      <c r="B2551" s="84" t="s">
        <v>2735</v>
      </c>
      <c r="C2551" s="75">
        <v>221589</v>
      </c>
      <c r="D2551" s="75"/>
      <c r="E2551" s="85">
        <v>7893500018490</v>
      </c>
      <c r="F2551" s="86" t="s">
        <v>3017</v>
      </c>
      <c r="G2551" s="75" t="s">
        <v>21</v>
      </c>
      <c r="H2551" s="75">
        <v>250</v>
      </c>
      <c r="I2551" s="87" t="s">
        <v>2737</v>
      </c>
      <c r="J2551" s="75" t="s">
        <v>2781</v>
      </c>
      <c r="K2551" s="88" t="s">
        <v>84</v>
      </c>
      <c r="L2551" s="88">
        <v>20</v>
      </c>
      <c r="M2551" s="88">
        <v>0</v>
      </c>
      <c r="N2551" s="75" t="s">
        <v>85</v>
      </c>
      <c r="O2551" s="75"/>
      <c r="P2551" s="106"/>
      <c r="Q2551" s="90">
        <f>(17/100+7.6/100+1.65/100)*P2551</f>
        <v>0</v>
      </c>
      <c r="R2551" s="104"/>
      <c r="S2551" s="104"/>
      <c r="T2551" s="104"/>
      <c r="U2551" s="104"/>
      <c r="V2551" s="90">
        <f>+P2551-Q2551+R2551+S2551+T2551+U2551</f>
        <v>0</v>
      </c>
      <c r="W2551" s="91">
        <f>(1.02/100)</f>
        <v>1.02E-2</v>
      </c>
      <c r="X2551" s="91">
        <v>4.8E-3</v>
      </c>
      <c r="Y2551" s="91">
        <v>0.17</v>
      </c>
      <c r="Z2551" s="91">
        <v>1.65E-2</v>
      </c>
      <c r="AA2551" s="91">
        <v>7.6E-2</v>
      </c>
      <c r="AB2551" s="91">
        <f>SUM(W2551:AA2551)</f>
        <v>0.2775</v>
      </c>
      <c r="AC2551" s="75">
        <v>12</v>
      </c>
      <c r="AD2551" s="92">
        <f>IF(AL2551="","",+AC2551*AL2551)</f>
      </c>
      <c r="AE2551" s="93">
        <f>IF(AL2551="","",+AL2551*AB2551)</f>
      </c>
      <c r="AF2551" s="92">
        <f>IF(AL2551="","",+AL2551-AE2551)</f>
      </c>
      <c r="AG2551" s="93">
        <f>+V2551</f>
        <v>0</v>
      </c>
      <c r="AH2551" s="92">
        <f>IF(AF2551="","",+AF2551-AG2551)</f>
      </c>
      <c r="AI2551" s="92">
        <f>IF(AH2551="","",+AH2551*AC2551)</f>
      </c>
      <c r="AJ2551" s="93"/>
      <c r="AK2551" s="94">
        <v>0.33</v>
      </c>
      <c r="AL2551" s="93">
        <f>IF(V2551=0,"",V2551/(1-AB2551-AK2551))</f>
      </c>
      <c r="AM2551" s="95">
        <v>0.33</v>
      </c>
      <c r="AN2551" s="93">
        <f>IF(V2551=0,"",V2551/(1-AB2551-AM2551))</f>
      </c>
      <c r="AO2551" s="96">
        <v>1.2</v>
      </c>
      <c r="AP2551" s="93">
        <f>IF(BD!AJ2551="","",BD!AJ2551*BD!AO2551)</f>
      </c>
      <c r="AQ2551" s="91">
        <f>BD!AM2551/BD!AK2551-1</f>
        <v>0</v>
      </c>
      <c r="AR2551" s="91">
        <f>IF(BD!AN2551="","",IF(BD!AJ2551="","",BD!AN2551/BD!AJ2551-1))</f>
      </c>
      <c r="AS2551" s="91">
        <f>IF(BD!AN2551="","",IF(BD!AN2551&lt;BD!AL2551,"ABAIXO DA META","DENTRO DA META"))</f>
      </c>
      <c r="AT2551" s="91" t="str">
        <f>IF(BD!AJ2551="","EM ANÁLISE",IF(BD!AP2551&gt;=BD!AN2551,"GO", "NO GO"))</f>
        <v>EM ANÁLISE</v>
      </c>
      <c r="AU2551" s="97">
        <f>IF(AN2551="","",+BD!$AN2551-AJ2551)</f>
      </c>
      <c r="AV2551" s="98"/>
      <c r="AW2551" s="90">
        <f>BD!P2551*BD!AC2551</f>
        <v>0</v>
      </c>
      <c r="AX2551" s="90">
        <f>BD!V2551*BD!AC2551</f>
        <v>0</v>
      </c>
      <c r="AY2551" s="90">
        <f>IF(BD!AN2551="","",BD!AN2551*BD!AC2551)</f>
      </c>
      <c r="AZ2551" s="75" t="s">
        <v>123</v>
      </c>
      <c r="BA2551" s="75" t="s">
        <v>124</v>
      </c>
      <c r="BB2551" s="75">
        <v>1</v>
      </c>
      <c r="BC2551" s="75" t="s">
        <v>3006</v>
      </c>
      <c r="BD2551" s="104"/>
      <c r="BE2551" s="104"/>
      <c r="BF2551" s="101"/>
      <c r="BG2551" s="101"/>
      <c r="BH2551" s="101"/>
      <c r="BI2551" s="101"/>
      <c r="BJ2551" s="101"/>
      <c r="BK2551" s="101"/>
      <c r="BL2551" s="101"/>
      <c r="BM2551" s="101"/>
      <c r="BN2551" s="101"/>
      <c r="BO2551" s="103"/>
      <c r="BP2551" s="101"/>
      <c r="BQ2551" s="101"/>
      <c r="BR2551" s="101"/>
      <c r="BS2551" s="101"/>
      <c r="BT2551" s="101"/>
      <c r="BU2551" s="101"/>
      <c r="BV2551" s="101"/>
      <c r="BW2551" s="101"/>
      <c r="BX2551" s="101"/>
      <c r="BY2551" s="101"/>
      <c r="BZ2551" s="101"/>
      <c r="CA2551" s="101"/>
      <c r="CB2551" s="101"/>
      <c r="CC2551" s="101"/>
      <c r="CD2551" s="101"/>
      <c r="CE2551" s="101"/>
      <c r="CF2551" s="101"/>
      <c r="CG2551" s="37" t="e">
        <f>VLOOKUP(Table_1[[#This Row],[EAN]],'[1]Planilha1'!$E:$R,13,0)</f>
        <v>#N/A</v>
      </c>
      <c r="CI2551" s="186" t="e">
        <f>Table_1[[#This Row],[FATURAMENTO REALIZADO]]-Table_1[[#This Row],[SPEND LÍQUIDO]]</f>
        <v>#VALUE!</v>
      </c>
    </row>
    <row r="2552" ht="15" hidden="1">
      <c r="A2552" s="7"/>
      <c r="B2552" s="84" t="s">
        <v>2735</v>
      </c>
      <c r="C2552" s="75">
        <v>221590</v>
      </c>
      <c r="D2552" s="75"/>
      <c r="E2552" s="85">
        <v>7893500018483</v>
      </c>
      <c r="F2552" s="86" t="s">
        <v>3018</v>
      </c>
      <c r="G2552" s="75" t="s">
        <v>21</v>
      </c>
      <c r="H2552" s="75">
        <v>250</v>
      </c>
      <c r="I2552" s="87" t="s">
        <v>2737</v>
      </c>
      <c r="J2552" s="75" t="s">
        <v>2781</v>
      </c>
      <c r="K2552" s="88" t="s">
        <v>84</v>
      </c>
      <c r="L2552" s="88">
        <v>10</v>
      </c>
      <c r="M2552" s="88">
        <v>0</v>
      </c>
      <c r="N2552" s="75" t="s">
        <v>85</v>
      </c>
      <c r="O2552" s="75"/>
      <c r="P2552" s="106"/>
      <c r="Q2552" s="90">
        <f>(17/100+7.6/100+1.65/100)*P2552</f>
        <v>0</v>
      </c>
      <c r="R2552" s="104"/>
      <c r="S2552" s="104"/>
      <c r="T2552" s="104"/>
      <c r="U2552" s="104"/>
      <c r="V2552" s="90">
        <f>+P2552-Q2552+R2552+S2552+T2552+U2552</f>
        <v>0</v>
      </c>
      <c r="W2552" s="91">
        <f>(1.02/100)</f>
        <v>1.02E-2</v>
      </c>
      <c r="X2552" s="91">
        <v>4.8E-3</v>
      </c>
      <c r="Y2552" s="91">
        <v>0.17</v>
      </c>
      <c r="Z2552" s="91">
        <v>1.65E-2</v>
      </c>
      <c r="AA2552" s="91">
        <v>7.6E-2</v>
      </c>
      <c r="AB2552" s="91">
        <f>SUM(W2552:AA2552)</f>
        <v>0.2775</v>
      </c>
      <c r="AC2552" s="75">
        <v>12</v>
      </c>
      <c r="AD2552" s="92">
        <f>IF(AL2552="","",+AC2552*AL2552)</f>
      </c>
      <c r="AE2552" s="93">
        <f>IF(AL2552="","",+AL2552*AB2552)</f>
      </c>
      <c r="AF2552" s="92">
        <f>IF(AL2552="","",+AL2552-AE2552)</f>
      </c>
      <c r="AG2552" s="93">
        <f>+V2552</f>
        <v>0</v>
      </c>
      <c r="AH2552" s="92">
        <f>IF(AF2552="","",+AF2552-AG2552)</f>
      </c>
      <c r="AI2552" s="92">
        <f>IF(AH2552="","",+AH2552*AC2552)</f>
      </c>
      <c r="AJ2552" s="93"/>
      <c r="AK2552" s="94">
        <v>0.33</v>
      </c>
      <c r="AL2552" s="93">
        <f>IF(V2552=0,"",V2552/(1-AB2552-AK2552))</f>
      </c>
      <c r="AM2552" s="95">
        <v>0.33</v>
      </c>
      <c r="AN2552" s="93">
        <f>IF(V2552=0,"",V2552/(1-AB2552-AM2552))</f>
      </c>
      <c r="AO2552" s="96">
        <v>1.2</v>
      </c>
      <c r="AP2552" s="93">
        <f>IF(BD!AJ2552="","",BD!AJ2552*BD!AO2552)</f>
      </c>
      <c r="AQ2552" s="91">
        <f>BD!AM2552/BD!AK2552-1</f>
        <v>0</v>
      </c>
      <c r="AR2552" s="91">
        <f>IF(BD!AN2552="","",IF(BD!AJ2552="","",BD!AN2552/BD!AJ2552-1))</f>
      </c>
      <c r="AS2552" s="91">
        <f>IF(BD!AN2552="","",IF(BD!AN2552&lt;BD!AL2552,"ABAIXO DA META","DENTRO DA META"))</f>
      </c>
      <c r="AT2552" s="91" t="str">
        <f>IF(BD!AJ2552="","EM ANÁLISE",IF(BD!AP2552&gt;=BD!AN2552,"GO", "NO GO"))</f>
        <v>EM ANÁLISE</v>
      </c>
      <c r="AU2552" s="97">
        <f>IF(AN2552="","",+BD!$AN2552-AJ2552)</f>
      </c>
      <c r="AV2552" s="98"/>
      <c r="AW2552" s="90">
        <f>BD!P2552*BD!AC2552</f>
        <v>0</v>
      </c>
      <c r="AX2552" s="90">
        <f>BD!V2552*BD!AC2552</f>
        <v>0</v>
      </c>
      <c r="AY2552" s="90">
        <f>IF(BD!AN2552="","",BD!AN2552*BD!AC2552)</f>
      </c>
      <c r="AZ2552" s="75" t="s">
        <v>123</v>
      </c>
      <c r="BA2552" s="75" t="s">
        <v>124</v>
      </c>
      <c r="BB2552" s="75">
        <v>1</v>
      </c>
      <c r="BC2552" s="75" t="s">
        <v>3006</v>
      </c>
      <c r="BD2552" s="104"/>
      <c r="BE2552" s="104"/>
      <c r="BF2552" s="101"/>
      <c r="BG2552" s="101"/>
      <c r="BH2552" s="101"/>
      <c r="BI2552" s="101"/>
      <c r="BJ2552" s="101"/>
      <c r="BK2552" s="101"/>
      <c r="BL2552" s="101"/>
      <c r="BM2552" s="101"/>
      <c r="BN2552" s="101"/>
      <c r="BO2552" s="103"/>
      <c r="BP2552" s="101"/>
      <c r="BQ2552" s="101"/>
      <c r="BR2552" s="101"/>
      <c r="BS2552" s="101"/>
      <c r="BT2552" s="101"/>
      <c r="BU2552" s="101"/>
      <c r="BV2552" s="101"/>
      <c r="BW2552" s="101"/>
      <c r="BX2552" s="101"/>
      <c r="BY2552" s="101"/>
      <c r="BZ2552" s="101"/>
      <c r="CA2552" s="101"/>
      <c r="CB2552" s="101"/>
      <c r="CC2552" s="101"/>
      <c r="CD2552" s="101"/>
      <c r="CE2552" s="101"/>
      <c r="CF2552" s="101"/>
      <c r="CG2552" s="37" t="e">
        <f>VLOOKUP(Table_1[[#This Row],[EAN]],'[1]Planilha1'!$E:$R,13,0)</f>
        <v>#N/A</v>
      </c>
      <c r="CI2552" s="186" t="e">
        <f>Table_1[[#This Row],[FATURAMENTO REALIZADO]]-Table_1[[#This Row],[SPEND LÍQUIDO]]</f>
        <v>#VALUE!</v>
      </c>
    </row>
    <row r="2553" ht="15" hidden="1">
      <c r="A2553" s="7"/>
      <c r="B2553" s="84" t="s">
        <v>2735</v>
      </c>
      <c r="C2553" s="75">
        <v>221591</v>
      </c>
      <c r="D2553" s="75"/>
      <c r="E2553" s="85">
        <v>7893500089070</v>
      </c>
      <c r="F2553" s="86" t="s">
        <v>3019</v>
      </c>
      <c r="G2553" s="75" t="s">
        <v>21</v>
      </c>
      <c r="H2553" s="75">
        <v>250</v>
      </c>
      <c r="I2553" s="87" t="s">
        <v>2737</v>
      </c>
      <c r="J2553" s="75" t="s">
        <v>2781</v>
      </c>
      <c r="K2553" s="88" t="s">
        <v>84</v>
      </c>
      <c r="L2553" s="88">
        <v>15</v>
      </c>
      <c r="M2553" s="88">
        <v>0</v>
      </c>
      <c r="N2553" s="75" t="s">
        <v>85</v>
      </c>
      <c r="O2553" s="75"/>
      <c r="P2553" s="106"/>
      <c r="Q2553" s="90">
        <f>(17/100+7.6/100+1.65/100)*P2553</f>
        <v>0</v>
      </c>
      <c r="R2553" s="104"/>
      <c r="S2553" s="104"/>
      <c r="T2553" s="104"/>
      <c r="U2553" s="104"/>
      <c r="V2553" s="90">
        <f>+P2553-Q2553+R2553+S2553+T2553+U2553</f>
        <v>0</v>
      </c>
      <c r="W2553" s="91">
        <f>(1.02/100)</f>
        <v>1.02E-2</v>
      </c>
      <c r="X2553" s="91">
        <v>4.8E-3</v>
      </c>
      <c r="Y2553" s="91">
        <v>0.17</v>
      </c>
      <c r="Z2553" s="91">
        <v>1.65E-2</v>
      </c>
      <c r="AA2553" s="91">
        <v>7.6E-2</v>
      </c>
      <c r="AB2553" s="91">
        <f>SUM(W2553:AA2553)</f>
        <v>0.2775</v>
      </c>
      <c r="AC2553" s="75">
        <v>12</v>
      </c>
      <c r="AD2553" s="92">
        <f>IF(AL2553="","",+AC2553*AL2553)</f>
      </c>
      <c r="AE2553" s="93">
        <f>IF(AL2553="","",+AL2553*AB2553)</f>
      </c>
      <c r="AF2553" s="92">
        <f>IF(AL2553="","",+AL2553-AE2553)</f>
      </c>
      <c r="AG2553" s="93">
        <f>+V2553</f>
        <v>0</v>
      </c>
      <c r="AH2553" s="92">
        <f>IF(AF2553="","",+AF2553-AG2553)</f>
      </c>
      <c r="AI2553" s="92">
        <f>IF(AH2553="","",+AH2553*AC2553)</f>
      </c>
      <c r="AJ2553" s="93"/>
      <c r="AK2553" s="94">
        <v>0.33</v>
      </c>
      <c r="AL2553" s="93">
        <f>IF(V2553=0,"",V2553/(1-AB2553-AK2553))</f>
      </c>
      <c r="AM2553" s="95">
        <v>0.33</v>
      </c>
      <c r="AN2553" s="93">
        <f>IF(V2553=0,"",V2553/(1-AB2553-AM2553))</f>
      </c>
      <c r="AO2553" s="96">
        <v>1.2</v>
      </c>
      <c r="AP2553" s="93">
        <f>IF(BD!AJ2553="","",BD!AJ2553*BD!AO2553)</f>
      </c>
      <c r="AQ2553" s="91">
        <f>BD!AM2553/BD!AK2553-1</f>
        <v>0</v>
      </c>
      <c r="AR2553" s="91">
        <f>IF(BD!AN2553="","",IF(BD!AJ2553="","",BD!AN2553/BD!AJ2553-1))</f>
      </c>
      <c r="AS2553" s="91">
        <f>IF(BD!AN2553="","",IF(BD!AN2553&lt;BD!AL2553,"ABAIXO DA META","DENTRO DA META"))</f>
      </c>
      <c r="AT2553" s="91" t="str">
        <f>IF(BD!AJ2553="","EM ANÁLISE",IF(BD!AP2553&gt;=BD!AN2553,"GO", "NO GO"))</f>
        <v>EM ANÁLISE</v>
      </c>
      <c r="AU2553" s="97">
        <f>IF(AN2553="","",+BD!$AN2553-AJ2553)</f>
      </c>
      <c r="AV2553" s="98"/>
      <c r="AW2553" s="90">
        <f>BD!P2553*BD!AC2553</f>
        <v>0</v>
      </c>
      <c r="AX2553" s="90">
        <f>BD!V2553*BD!AC2553</f>
        <v>0</v>
      </c>
      <c r="AY2553" s="90">
        <f>IF(BD!AN2553="","",BD!AN2553*BD!AC2553)</f>
      </c>
      <c r="AZ2553" s="75" t="s">
        <v>123</v>
      </c>
      <c r="BA2553" s="75" t="s">
        <v>124</v>
      </c>
      <c r="BB2553" s="75">
        <v>1</v>
      </c>
      <c r="BC2553" s="75" t="s">
        <v>3006</v>
      </c>
      <c r="BD2553" s="104"/>
      <c r="BE2553" s="104"/>
      <c r="BF2553" s="101"/>
      <c r="BG2553" s="101"/>
      <c r="BH2553" s="101"/>
      <c r="BI2553" s="101"/>
      <c r="BJ2553" s="101"/>
      <c r="BK2553" s="101"/>
      <c r="BL2553" s="101"/>
      <c r="BM2553" s="101"/>
      <c r="BN2553" s="101"/>
      <c r="BO2553" s="103"/>
      <c r="BP2553" s="101"/>
      <c r="BQ2553" s="101"/>
      <c r="BR2553" s="101"/>
      <c r="BS2553" s="101"/>
      <c r="BT2553" s="101"/>
      <c r="BU2553" s="101"/>
      <c r="BV2553" s="101"/>
      <c r="BW2553" s="101"/>
      <c r="BX2553" s="101"/>
      <c r="BY2553" s="101"/>
      <c r="BZ2553" s="101"/>
      <c r="CA2553" s="101"/>
      <c r="CB2553" s="101"/>
      <c r="CC2553" s="101"/>
      <c r="CD2553" s="101"/>
      <c r="CE2553" s="101"/>
      <c r="CF2553" s="101"/>
      <c r="CG2553" s="37" t="e">
        <f>VLOOKUP(Table_1[[#This Row],[EAN]],'[1]Planilha1'!$E:$R,13,0)</f>
        <v>#N/A</v>
      </c>
      <c r="CI2553" s="186" t="e">
        <f>Table_1[[#This Row],[FATURAMENTO REALIZADO]]-Table_1[[#This Row],[SPEND LÍQUIDO]]</f>
        <v>#VALUE!</v>
      </c>
    </row>
    <row r="2554" ht="15" hidden="1">
      <c r="A2554" s="7"/>
      <c r="B2554" s="84" t="s">
        <v>2735</v>
      </c>
      <c r="C2554" s="75">
        <v>221592</v>
      </c>
      <c r="D2554" s="75"/>
      <c r="E2554" s="85">
        <v>7893500050742</v>
      </c>
      <c r="F2554" s="86" t="s">
        <v>3020</v>
      </c>
      <c r="G2554" s="75" t="s">
        <v>21</v>
      </c>
      <c r="H2554" s="75">
        <v>250</v>
      </c>
      <c r="I2554" s="87" t="s">
        <v>2737</v>
      </c>
      <c r="J2554" s="75" t="s">
        <v>2781</v>
      </c>
      <c r="K2554" s="88" t="s">
        <v>84</v>
      </c>
      <c r="L2554" s="88">
        <v>20</v>
      </c>
      <c r="M2554" s="88">
        <v>0</v>
      </c>
      <c r="N2554" s="75" t="s">
        <v>85</v>
      </c>
      <c r="O2554" s="75"/>
      <c r="P2554" s="106"/>
      <c r="Q2554" s="90">
        <f>(17/100+7.6/100+1.65/100)*P2554</f>
        <v>0</v>
      </c>
      <c r="R2554" s="104"/>
      <c r="S2554" s="104"/>
      <c r="T2554" s="104"/>
      <c r="U2554" s="104"/>
      <c r="V2554" s="90">
        <f>+P2554-Q2554+R2554+S2554+T2554+U2554</f>
        <v>0</v>
      </c>
      <c r="W2554" s="91">
        <f>(1.02/100)</f>
        <v>1.02E-2</v>
      </c>
      <c r="X2554" s="91">
        <v>4.8E-3</v>
      </c>
      <c r="Y2554" s="91">
        <v>0.17</v>
      </c>
      <c r="Z2554" s="91">
        <v>1.65E-2</v>
      </c>
      <c r="AA2554" s="91">
        <v>7.6E-2</v>
      </c>
      <c r="AB2554" s="91">
        <f>SUM(W2554:AA2554)</f>
        <v>0.2775</v>
      </c>
      <c r="AC2554" s="75">
        <v>12</v>
      </c>
      <c r="AD2554" s="92">
        <f>IF(AL2554="","",+AC2554*AL2554)</f>
      </c>
      <c r="AE2554" s="93">
        <f>IF(AL2554="","",+AL2554*AB2554)</f>
      </c>
      <c r="AF2554" s="92">
        <f>IF(AL2554="","",+AL2554-AE2554)</f>
      </c>
      <c r="AG2554" s="93">
        <f>+V2554</f>
        <v>0</v>
      </c>
      <c r="AH2554" s="92">
        <f>IF(AF2554="","",+AF2554-AG2554)</f>
      </c>
      <c r="AI2554" s="92">
        <f>IF(AH2554="","",+AH2554*AC2554)</f>
      </c>
      <c r="AJ2554" s="93"/>
      <c r="AK2554" s="94">
        <v>0.33</v>
      </c>
      <c r="AL2554" s="93">
        <f>IF(V2554=0,"",V2554/(1-AB2554-AK2554))</f>
      </c>
      <c r="AM2554" s="95">
        <v>0.33</v>
      </c>
      <c r="AN2554" s="93">
        <f>IF(V2554=0,"",V2554/(1-AB2554-AM2554))</f>
      </c>
      <c r="AO2554" s="96">
        <v>1.2</v>
      </c>
      <c r="AP2554" s="93">
        <f>IF(BD!AJ2554="","",BD!AJ2554*BD!AO2554)</f>
      </c>
      <c r="AQ2554" s="91">
        <f>BD!AM2554/BD!AK2554-1</f>
        <v>0</v>
      </c>
      <c r="AR2554" s="91">
        <f>IF(BD!AN2554="","",IF(BD!AJ2554="","",BD!AN2554/BD!AJ2554-1))</f>
      </c>
      <c r="AS2554" s="91">
        <f>IF(BD!AN2554="","",IF(BD!AN2554&lt;BD!AL2554,"ABAIXO DA META","DENTRO DA META"))</f>
      </c>
      <c r="AT2554" s="91" t="str">
        <f>IF(BD!AJ2554="","EM ANÁLISE",IF(BD!AP2554&gt;=BD!AN2554,"GO", "NO GO"))</f>
        <v>EM ANÁLISE</v>
      </c>
      <c r="AU2554" s="97">
        <f>IF(AN2554="","",+BD!$AN2554-AJ2554)</f>
      </c>
      <c r="AV2554" s="98"/>
      <c r="AW2554" s="90">
        <f>BD!P2554*BD!AC2554</f>
        <v>0</v>
      </c>
      <c r="AX2554" s="90">
        <f>BD!V2554*BD!AC2554</f>
        <v>0</v>
      </c>
      <c r="AY2554" s="90">
        <f>IF(BD!AN2554="","",BD!AN2554*BD!AC2554)</f>
      </c>
      <c r="AZ2554" s="75" t="s">
        <v>123</v>
      </c>
      <c r="BA2554" s="75" t="s">
        <v>124</v>
      </c>
      <c r="BB2554" s="75">
        <v>1</v>
      </c>
      <c r="BC2554" s="75" t="s">
        <v>3006</v>
      </c>
      <c r="BD2554" s="104"/>
      <c r="BE2554" s="104"/>
      <c r="BF2554" s="101"/>
      <c r="BG2554" s="101"/>
      <c r="BH2554" s="101"/>
      <c r="BI2554" s="101"/>
      <c r="BJ2554" s="101"/>
      <c r="BK2554" s="101"/>
      <c r="BL2554" s="101"/>
      <c r="BM2554" s="101"/>
      <c r="BN2554" s="101"/>
      <c r="BO2554" s="103"/>
      <c r="BP2554" s="101"/>
      <c r="BQ2554" s="101"/>
      <c r="BR2554" s="101"/>
      <c r="BS2554" s="101"/>
      <c r="BT2554" s="101"/>
      <c r="BU2554" s="101"/>
      <c r="BV2554" s="101"/>
      <c r="BW2554" s="101"/>
      <c r="BX2554" s="101"/>
      <c r="BY2554" s="101"/>
      <c r="BZ2554" s="101"/>
      <c r="CA2554" s="101"/>
      <c r="CB2554" s="101"/>
      <c r="CC2554" s="101"/>
      <c r="CD2554" s="101"/>
      <c r="CE2554" s="101"/>
      <c r="CF2554" s="101"/>
      <c r="CG2554" s="37" t="e">
        <f>VLOOKUP(Table_1[[#This Row],[EAN]],'[1]Planilha1'!$E:$R,13,0)</f>
        <v>#N/A</v>
      </c>
      <c r="CI2554" s="186" t="e">
        <f>Table_1[[#This Row],[FATURAMENTO REALIZADO]]-Table_1[[#This Row],[SPEND LÍQUIDO]]</f>
        <v>#VALUE!</v>
      </c>
    </row>
    <row r="2555" ht="15" hidden="1">
      <c r="A2555" s="7"/>
      <c r="B2555" s="84" t="s">
        <v>2735</v>
      </c>
      <c r="C2555" s="75">
        <v>221593</v>
      </c>
      <c r="D2555" s="75"/>
      <c r="E2555" s="85">
        <v>7893500034827</v>
      </c>
      <c r="F2555" s="86" t="s">
        <v>3021</v>
      </c>
      <c r="G2555" s="75" t="s">
        <v>21</v>
      </c>
      <c r="H2555" s="75">
        <v>250</v>
      </c>
      <c r="I2555" s="87" t="s">
        <v>2737</v>
      </c>
      <c r="J2555" s="75" t="s">
        <v>2779</v>
      </c>
      <c r="K2555" s="88" t="s">
        <v>84</v>
      </c>
      <c r="L2555" s="88">
        <v>10</v>
      </c>
      <c r="M2555" s="88">
        <v>0</v>
      </c>
      <c r="N2555" s="75" t="s">
        <v>85</v>
      </c>
      <c r="O2555" s="75"/>
      <c r="P2555" s="106"/>
      <c r="Q2555" s="90">
        <f>(17/100+7.6/100+1.65/100)*P2555</f>
        <v>0</v>
      </c>
      <c r="R2555" s="104"/>
      <c r="S2555" s="104"/>
      <c r="T2555" s="104"/>
      <c r="U2555" s="104"/>
      <c r="V2555" s="90">
        <f>+P2555-Q2555+R2555+S2555+T2555+U2555</f>
        <v>0</v>
      </c>
      <c r="W2555" s="91">
        <f>(1.02/100)</f>
        <v>1.02E-2</v>
      </c>
      <c r="X2555" s="91">
        <v>4.8E-3</v>
      </c>
      <c r="Y2555" s="91">
        <v>0.17</v>
      </c>
      <c r="Z2555" s="91">
        <v>1.65E-2</v>
      </c>
      <c r="AA2555" s="91">
        <v>7.6E-2</v>
      </c>
      <c r="AB2555" s="91">
        <f>SUM(W2555:AA2555)</f>
        <v>0.2775</v>
      </c>
      <c r="AC2555" s="75">
        <v>12</v>
      </c>
      <c r="AD2555" s="92">
        <f>IF(AL2555="","",+AC2555*AL2555)</f>
      </c>
      <c r="AE2555" s="93">
        <f>IF(AL2555="","",+AL2555*AB2555)</f>
      </c>
      <c r="AF2555" s="92">
        <f>IF(AL2555="","",+AL2555-AE2555)</f>
      </c>
      <c r="AG2555" s="93">
        <f>+V2555</f>
        <v>0</v>
      </c>
      <c r="AH2555" s="92">
        <f>IF(AF2555="","",+AF2555-AG2555)</f>
      </c>
      <c r="AI2555" s="92">
        <f>IF(AH2555="","",+AH2555*AC2555)</f>
      </c>
      <c r="AJ2555" s="93"/>
      <c r="AK2555" s="94">
        <v>0.33</v>
      </c>
      <c r="AL2555" s="93">
        <f>IF(V2555=0,"",V2555/(1-AB2555-AK2555))</f>
      </c>
      <c r="AM2555" s="95">
        <v>0.33</v>
      </c>
      <c r="AN2555" s="93">
        <f>IF(V2555=0,"",V2555/(1-AB2555-AM2555))</f>
      </c>
      <c r="AO2555" s="96">
        <v>1.2</v>
      </c>
      <c r="AP2555" s="93">
        <f>IF(BD!AJ2555="","",BD!AJ2555*BD!AO2555)</f>
      </c>
      <c r="AQ2555" s="91">
        <f>BD!AM2555/BD!AK2555-1</f>
        <v>0</v>
      </c>
      <c r="AR2555" s="91">
        <f>IF(BD!AN2555="","",IF(BD!AJ2555="","",BD!AN2555/BD!AJ2555-1))</f>
      </c>
      <c r="AS2555" s="91">
        <f>IF(BD!AN2555="","",IF(BD!AN2555&lt;BD!AL2555,"ABAIXO DA META","DENTRO DA META"))</f>
      </c>
      <c r="AT2555" s="91" t="str">
        <f>IF(BD!AJ2555="","EM ANÁLISE",IF(BD!AP2555&gt;=BD!AN2555,"GO", "NO GO"))</f>
        <v>EM ANÁLISE</v>
      </c>
      <c r="AU2555" s="97">
        <f>IF(AN2555="","",+BD!$AN2555-AJ2555)</f>
      </c>
      <c r="AV2555" s="98"/>
      <c r="AW2555" s="90">
        <f>BD!P2555*BD!AC2555</f>
        <v>0</v>
      </c>
      <c r="AX2555" s="90">
        <f>BD!V2555*BD!AC2555</f>
        <v>0</v>
      </c>
      <c r="AY2555" s="90">
        <f>IF(BD!AN2555="","",BD!AN2555*BD!AC2555)</f>
      </c>
      <c r="AZ2555" s="75" t="s">
        <v>123</v>
      </c>
      <c r="BA2555" s="75" t="s">
        <v>124</v>
      </c>
      <c r="BB2555" s="75">
        <v>1</v>
      </c>
      <c r="BC2555" s="75" t="s">
        <v>3006</v>
      </c>
      <c r="BD2555" s="104"/>
      <c r="BE2555" s="104"/>
      <c r="BF2555" s="101"/>
      <c r="BG2555" s="101"/>
      <c r="BH2555" s="101"/>
      <c r="BI2555" s="101"/>
      <c r="BJ2555" s="101"/>
      <c r="BK2555" s="101"/>
      <c r="BL2555" s="101"/>
      <c r="BM2555" s="101"/>
      <c r="BN2555" s="101"/>
      <c r="BO2555" s="103"/>
      <c r="BP2555" s="101"/>
      <c r="BQ2555" s="101"/>
      <c r="BR2555" s="101"/>
      <c r="BS2555" s="101"/>
      <c r="BT2555" s="101"/>
      <c r="BU2555" s="101"/>
      <c r="BV2555" s="101"/>
      <c r="BW2555" s="101"/>
      <c r="BX2555" s="101"/>
      <c r="BY2555" s="101"/>
      <c r="BZ2555" s="101"/>
      <c r="CA2555" s="101"/>
      <c r="CB2555" s="101"/>
      <c r="CC2555" s="101"/>
      <c r="CD2555" s="101"/>
      <c r="CE2555" s="101"/>
      <c r="CF2555" s="101"/>
      <c r="CG2555" s="37" t="e">
        <f>VLOOKUP(Table_1[[#This Row],[EAN]],'[1]Planilha1'!$E:$R,13,0)</f>
        <v>#N/A</v>
      </c>
      <c r="CI2555" s="186" t="e">
        <f>Table_1[[#This Row],[FATURAMENTO REALIZADO]]-Table_1[[#This Row],[SPEND LÍQUIDO]]</f>
        <v>#VALUE!</v>
      </c>
    </row>
    <row r="2556" ht="15" hidden="1">
      <c r="A2556" s="7"/>
      <c r="B2556" s="84" t="s">
        <v>2735</v>
      </c>
      <c r="C2556" s="75">
        <v>221594</v>
      </c>
      <c r="D2556" s="75"/>
      <c r="E2556" s="85">
        <v>7893500045458</v>
      </c>
      <c r="F2556" s="86" t="s">
        <v>3022</v>
      </c>
      <c r="G2556" s="75" t="s">
        <v>21</v>
      </c>
      <c r="H2556" s="75">
        <v>250</v>
      </c>
      <c r="I2556" s="87" t="s">
        <v>2737</v>
      </c>
      <c r="J2556" s="75" t="s">
        <v>2795</v>
      </c>
      <c r="K2556" s="88" t="s">
        <v>84</v>
      </c>
      <c r="L2556" s="88">
        <v>12</v>
      </c>
      <c r="M2556" s="88">
        <v>0</v>
      </c>
      <c r="N2556" s="75" t="s">
        <v>85</v>
      </c>
      <c r="O2556" s="75"/>
      <c r="P2556" s="106"/>
      <c r="Q2556" s="90">
        <f>(17/100+7.6/100+1.65/100)*P2556</f>
        <v>0</v>
      </c>
      <c r="R2556" s="104"/>
      <c r="S2556" s="104"/>
      <c r="T2556" s="104"/>
      <c r="U2556" s="104"/>
      <c r="V2556" s="90">
        <f>+P2556-Q2556+R2556+S2556+T2556+U2556</f>
        <v>0</v>
      </c>
      <c r="W2556" s="91">
        <f>(1.02/100)</f>
        <v>1.02E-2</v>
      </c>
      <c r="X2556" s="91">
        <v>4.8E-3</v>
      </c>
      <c r="Y2556" s="91">
        <v>0.17</v>
      </c>
      <c r="Z2556" s="91">
        <v>1.65E-2</v>
      </c>
      <c r="AA2556" s="91">
        <v>7.6E-2</v>
      </c>
      <c r="AB2556" s="91">
        <f>SUM(W2556:AA2556)</f>
        <v>0.2775</v>
      </c>
      <c r="AC2556" s="75">
        <v>12</v>
      </c>
      <c r="AD2556" s="92">
        <f>IF(AL2556="","",+AC2556*AL2556)</f>
      </c>
      <c r="AE2556" s="93">
        <f>IF(AL2556="","",+AL2556*AB2556)</f>
      </c>
      <c r="AF2556" s="92">
        <f>IF(AL2556="","",+AL2556-AE2556)</f>
      </c>
      <c r="AG2556" s="93">
        <f>+V2556</f>
        <v>0</v>
      </c>
      <c r="AH2556" s="92">
        <f>IF(AF2556="","",+AF2556-AG2556)</f>
      </c>
      <c r="AI2556" s="92">
        <f>IF(AH2556="","",+AH2556*AC2556)</f>
      </c>
      <c r="AJ2556" s="93"/>
      <c r="AK2556" s="94">
        <v>0.33</v>
      </c>
      <c r="AL2556" s="93">
        <f>IF(V2556=0,"",V2556/(1-AB2556-AK2556))</f>
      </c>
      <c r="AM2556" s="95">
        <v>0.33</v>
      </c>
      <c r="AN2556" s="93">
        <f>IF(V2556=0,"",V2556/(1-AB2556-AM2556))</f>
      </c>
      <c r="AO2556" s="96">
        <v>1.2</v>
      </c>
      <c r="AP2556" s="93">
        <f>IF(BD!AJ2556="","",BD!AJ2556*BD!AO2556)</f>
      </c>
      <c r="AQ2556" s="91">
        <f>BD!AM2556/BD!AK2556-1</f>
        <v>0</v>
      </c>
      <c r="AR2556" s="91">
        <f>IF(BD!AN2556="","",IF(BD!AJ2556="","",BD!AN2556/BD!AJ2556-1))</f>
      </c>
      <c r="AS2556" s="91">
        <f>IF(BD!AN2556="","",IF(BD!AN2556&lt;BD!AL2556,"ABAIXO DA META","DENTRO DA META"))</f>
      </c>
      <c r="AT2556" s="91" t="str">
        <f>IF(BD!AJ2556="","EM ANÁLISE",IF(BD!AP2556&gt;=BD!AN2556,"GO", "NO GO"))</f>
        <v>EM ANÁLISE</v>
      </c>
      <c r="AU2556" s="97">
        <f>IF(AN2556="","",+BD!$AN2556-AJ2556)</f>
      </c>
      <c r="AV2556" s="98"/>
      <c r="AW2556" s="90">
        <f>BD!P2556*BD!AC2556</f>
        <v>0</v>
      </c>
      <c r="AX2556" s="90">
        <f>BD!V2556*BD!AC2556</f>
        <v>0</v>
      </c>
      <c r="AY2556" s="90">
        <f>IF(BD!AN2556="","",BD!AN2556*BD!AC2556)</f>
      </c>
      <c r="AZ2556" s="75" t="s">
        <v>123</v>
      </c>
      <c r="BA2556" s="75" t="s">
        <v>124</v>
      </c>
      <c r="BB2556" s="75">
        <v>1</v>
      </c>
      <c r="BC2556" s="75" t="s">
        <v>3006</v>
      </c>
      <c r="BD2556" s="104"/>
      <c r="BE2556" s="104"/>
      <c r="BF2556" s="101"/>
      <c r="BG2556" s="101"/>
      <c r="BH2556" s="101"/>
      <c r="BI2556" s="101"/>
      <c r="BJ2556" s="101"/>
      <c r="BK2556" s="101"/>
      <c r="BL2556" s="101"/>
      <c r="BM2556" s="101"/>
      <c r="BN2556" s="101"/>
      <c r="BO2556" s="103"/>
      <c r="BP2556" s="101"/>
      <c r="BQ2556" s="101"/>
      <c r="BR2556" s="101"/>
      <c r="BS2556" s="101"/>
      <c r="BT2556" s="101"/>
      <c r="BU2556" s="101"/>
      <c r="BV2556" s="101"/>
      <c r="BW2556" s="101"/>
      <c r="BX2556" s="101"/>
      <c r="BY2556" s="101"/>
      <c r="BZ2556" s="101"/>
      <c r="CA2556" s="101"/>
      <c r="CB2556" s="101"/>
      <c r="CC2556" s="101"/>
      <c r="CD2556" s="101"/>
      <c r="CE2556" s="101"/>
      <c r="CF2556" s="101"/>
      <c r="CG2556" s="37" t="e">
        <f>VLOOKUP(Table_1[[#This Row],[EAN]],'[1]Planilha1'!$E:$R,13,0)</f>
        <v>#N/A</v>
      </c>
      <c r="CI2556" s="186" t="e">
        <f>Table_1[[#This Row],[FATURAMENTO REALIZADO]]-Table_1[[#This Row],[SPEND LÍQUIDO]]</f>
        <v>#VALUE!</v>
      </c>
    </row>
    <row r="2557" ht="15" hidden="1">
      <c r="A2557" s="7"/>
      <c r="B2557" s="84" t="s">
        <v>2735</v>
      </c>
      <c r="C2557" s="75">
        <v>221595</v>
      </c>
      <c r="D2557" s="75"/>
      <c r="E2557" s="85">
        <v>7893500045434</v>
      </c>
      <c r="F2557" s="86" t="s">
        <v>3023</v>
      </c>
      <c r="G2557" s="75" t="s">
        <v>21</v>
      </c>
      <c r="H2557" s="75">
        <v>250</v>
      </c>
      <c r="I2557" s="87" t="s">
        <v>2737</v>
      </c>
      <c r="J2557" s="75" t="s">
        <v>2795</v>
      </c>
      <c r="K2557" s="88" t="s">
        <v>84</v>
      </c>
      <c r="L2557" s="88">
        <v>12</v>
      </c>
      <c r="M2557" s="88">
        <v>0</v>
      </c>
      <c r="N2557" s="75" t="s">
        <v>85</v>
      </c>
      <c r="O2557" s="75"/>
      <c r="P2557" s="106"/>
      <c r="Q2557" s="90">
        <f>(17/100+7.6/100+1.65/100)*P2557</f>
        <v>0</v>
      </c>
      <c r="R2557" s="104"/>
      <c r="S2557" s="104"/>
      <c r="T2557" s="104"/>
      <c r="U2557" s="104"/>
      <c r="V2557" s="90">
        <f>+P2557-Q2557+R2557+S2557+T2557+U2557</f>
        <v>0</v>
      </c>
      <c r="W2557" s="91">
        <f>(1.02/100)</f>
        <v>1.02E-2</v>
      </c>
      <c r="X2557" s="91">
        <v>4.8E-3</v>
      </c>
      <c r="Y2557" s="91">
        <v>0.17</v>
      </c>
      <c r="Z2557" s="91">
        <v>1.65E-2</v>
      </c>
      <c r="AA2557" s="91">
        <v>7.6E-2</v>
      </c>
      <c r="AB2557" s="91">
        <f>SUM(W2557:AA2557)</f>
        <v>0.2775</v>
      </c>
      <c r="AC2557" s="75">
        <v>12</v>
      </c>
      <c r="AD2557" s="92">
        <f>IF(AL2557="","",+AC2557*AL2557)</f>
      </c>
      <c r="AE2557" s="93">
        <f>IF(AL2557="","",+AL2557*AB2557)</f>
      </c>
      <c r="AF2557" s="92">
        <f>IF(AL2557="","",+AL2557-AE2557)</f>
      </c>
      <c r="AG2557" s="93">
        <f>+V2557</f>
        <v>0</v>
      </c>
      <c r="AH2557" s="92">
        <f>IF(AF2557="","",+AF2557-AG2557)</f>
      </c>
      <c r="AI2557" s="92">
        <f>IF(AH2557="","",+AH2557*AC2557)</f>
      </c>
      <c r="AJ2557" s="93"/>
      <c r="AK2557" s="94">
        <v>0.33</v>
      </c>
      <c r="AL2557" s="93">
        <f>IF(V2557=0,"",V2557/(1-AB2557-AK2557))</f>
      </c>
      <c r="AM2557" s="95">
        <v>0.33</v>
      </c>
      <c r="AN2557" s="93">
        <f>IF(V2557=0,"",V2557/(1-AB2557-AM2557))</f>
      </c>
      <c r="AO2557" s="96">
        <v>1.2</v>
      </c>
      <c r="AP2557" s="93">
        <f>IF(BD!AJ2557="","",BD!AJ2557*BD!AO2557)</f>
      </c>
      <c r="AQ2557" s="91">
        <f>BD!AM2557/BD!AK2557-1</f>
        <v>0</v>
      </c>
      <c r="AR2557" s="91">
        <f>IF(BD!AN2557="","",IF(BD!AJ2557="","",BD!AN2557/BD!AJ2557-1))</f>
      </c>
      <c r="AS2557" s="91">
        <f>IF(BD!AN2557="","",IF(BD!AN2557&lt;BD!AL2557,"ABAIXO DA META","DENTRO DA META"))</f>
      </c>
      <c r="AT2557" s="91" t="str">
        <f>IF(BD!AJ2557="","EM ANÁLISE",IF(BD!AP2557&gt;=BD!AN2557,"GO", "NO GO"))</f>
        <v>EM ANÁLISE</v>
      </c>
      <c r="AU2557" s="97">
        <f>IF(AN2557="","",+BD!$AN2557-AJ2557)</f>
      </c>
      <c r="AV2557" s="98"/>
      <c r="AW2557" s="90">
        <f>BD!P2557*BD!AC2557</f>
        <v>0</v>
      </c>
      <c r="AX2557" s="90">
        <f>BD!V2557*BD!AC2557</f>
        <v>0</v>
      </c>
      <c r="AY2557" s="90">
        <f>IF(BD!AN2557="","",BD!AN2557*BD!AC2557)</f>
      </c>
      <c r="AZ2557" s="75" t="s">
        <v>123</v>
      </c>
      <c r="BA2557" s="75" t="s">
        <v>124</v>
      </c>
      <c r="BB2557" s="75">
        <v>1</v>
      </c>
      <c r="BC2557" s="75" t="s">
        <v>3006</v>
      </c>
      <c r="BD2557" s="104"/>
      <c r="BE2557" s="104"/>
      <c r="BF2557" s="101"/>
      <c r="BG2557" s="101"/>
      <c r="BH2557" s="101"/>
      <c r="BI2557" s="101"/>
      <c r="BJ2557" s="101"/>
      <c r="BK2557" s="101"/>
      <c r="BL2557" s="101"/>
      <c r="BM2557" s="101"/>
      <c r="BN2557" s="101"/>
      <c r="BO2557" s="103"/>
      <c r="BP2557" s="101"/>
      <c r="BQ2557" s="101"/>
      <c r="BR2557" s="101"/>
      <c r="BS2557" s="101"/>
      <c r="BT2557" s="101"/>
      <c r="BU2557" s="101"/>
      <c r="BV2557" s="101"/>
      <c r="BW2557" s="101"/>
      <c r="BX2557" s="101"/>
      <c r="BY2557" s="101"/>
      <c r="BZ2557" s="101"/>
      <c r="CA2557" s="101"/>
      <c r="CB2557" s="101"/>
      <c r="CC2557" s="101"/>
      <c r="CD2557" s="101"/>
      <c r="CE2557" s="101"/>
      <c r="CF2557" s="101"/>
      <c r="CG2557" s="37" t="e">
        <f>VLOOKUP(Table_1[[#This Row],[EAN]],'[1]Planilha1'!$E:$R,13,0)</f>
        <v>#N/A</v>
      </c>
      <c r="CI2557" s="186" t="e">
        <f>Table_1[[#This Row],[FATURAMENTO REALIZADO]]-Table_1[[#This Row],[SPEND LÍQUIDO]]</f>
        <v>#VALUE!</v>
      </c>
    </row>
    <row r="2558" ht="15" hidden="1">
      <c r="A2558" s="7"/>
      <c r="B2558" s="84" t="s">
        <v>2735</v>
      </c>
      <c r="C2558" s="75">
        <v>221596</v>
      </c>
      <c r="D2558" s="75"/>
      <c r="E2558" s="85">
        <v>7893500037996</v>
      </c>
      <c r="F2558" s="86" t="s">
        <v>3024</v>
      </c>
      <c r="G2558" s="75" t="s">
        <v>21</v>
      </c>
      <c r="H2558" s="75">
        <v>250</v>
      </c>
      <c r="I2558" s="87" t="s">
        <v>2737</v>
      </c>
      <c r="J2558" s="75" t="s">
        <v>2795</v>
      </c>
      <c r="K2558" s="88" t="s">
        <v>84</v>
      </c>
      <c r="L2558" s="88">
        <v>12</v>
      </c>
      <c r="M2558" s="88">
        <v>0</v>
      </c>
      <c r="N2558" s="75" t="s">
        <v>85</v>
      </c>
      <c r="O2558" s="75"/>
      <c r="P2558" s="106"/>
      <c r="Q2558" s="90">
        <f>(17/100+7.6/100+1.65/100)*P2558</f>
        <v>0</v>
      </c>
      <c r="R2558" s="104"/>
      <c r="S2558" s="104"/>
      <c r="T2558" s="104"/>
      <c r="U2558" s="104"/>
      <c r="V2558" s="90">
        <f>+P2558-Q2558+R2558+S2558+T2558+U2558</f>
        <v>0</v>
      </c>
      <c r="W2558" s="91">
        <f>(1.02/100)</f>
        <v>1.02E-2</v>
      </c>
      <c r="X2558" s="91">
        <v>4.8E-3</v>
      </c>
      <c r="Y2558" s="91">
        <v>0.17</v>
      </c>
      <c r="Z2558" s="91">
        <v>1.65E-2</v>
      </c>
      <c r="AA2558" s="91">
        <v>7.6E-2</v>
      </c>
      <c r="AB2558" s="91">
        <f>SUM(W2558:AA2558)</f>
        <v>0.2775</v>
      </c>
      <c r="AC2558" s="75">
        <v>12</v>
      </c>
      <c r="AD2558" s="92">
        <f>IF(AL2558="","",+AC2558*AL2558)</f>
      </c>
      <c r="AE2558" s="93">
        <f>IF(AL2558="","",+AL2558*AB2558)</f>
      </c>
      <c r="AF2558" s="92">
        <f>IF(AL2558="","",+AL2558-AE2558)</f>
      </c>
      <c r="AG2558" s="93">
        <f>+V2558</f>
        <v>0</v>
      </c>
      <c r="AH2558" s="92">
        <f>IF(AF2558="","",+AF2558-AG2558)</f>
      </c>
      <c r="AI2558" s="92">
        <f>IF(AH2558="","",+AH2558*AC2558)</f>
      </c>
      <c r="AJ2558" s="93"/>
      <c r="AK2558" s="94">
        <v>0.33</v>
      </c>
      <c r="AL2558" s="93">
        <f>IF(V2558=0,"",V2558/(1-AB2558-AK2558))</f>
      </c>
      <c r="AM2558" s="95">
        <v>0.33</v>
      </c>
      <c r="AN2558" s="93">
        <f>IF(V2558=0,"",V2558/(1-AB2558-AM2558))</f>
      </c>
      <c r="AO2558" s="96">
        <v>1.2</v>
      </c>
      <c r="AP2558" s="93">
        <f>IF(BD!AJ2558="","",BD!AJ2558*BD!AO2558)</f>
      </c>
      <c r="AQ2558" s="91">
        <f>BD!AM2558/BD!AK2558-1</f>
        <v>0</v>
      </c>
      <c r="AR2558" s="91">
        <f>IF(BD!AN2558="","",IF(BD!AJ2558="","",BD!AN2558/BD!AJ2558-1))</f>
      </c>
      <c r="AS2558" s="91">
        <f>IF(BD!AN2558="","",IF(BD!AN2558&lt;BD!AL2558,"ABAIXO DA META","DENTRO DA META"))</f>
      </c>
      <c r="AT2558" s="91" t="str">
        <f>IF(BD!AJ2558="","EM ANÁLISE",IF(BD!AP2558&gt;=BD!AN2558,"GO", "NO GO"))</f>
        <v>EM ANÁLISE</v>
      </c>
      <c r="AU2558" s="97">
        <f>IF(AN2558="","",+BD!$AN2558-AJ2558)</f>
      </c>
      <c r="AV2558" s="98"/>
      <c r="AW2558" s="90">
        <f>BD!P2558*BD!AC2558</f>
        <v>0</v>
      </c>
      <c r="AX2558" s="90">
        <f>BD!V2558*BD!AC2558</f>
        <v>0</v>
      </c>
      <c r="AY2558" s="90">
        <f>IF(BD!AN2558="","",BD!AN2558*BD!AC2558)</f>
      </c>
      <c r="AZ2558" s="75" t="s">
        <v>123</v>
      </c>
      <c r="BA2558" s="75" t="s">
        <v>124</v>
      </c>
      <c r="BB2558" s="75">
        <v>1</v>
      </c>
      <c r="BC2558" s="75" t="s">
        <v>3006</v>
      </c>
      <c r="BD2558" s="104"/>
      <c r="BE2558" s="104"/>
      <c r="BF2558" s="101"/>
      <c r="BG2558" s="101"/>
      <c r="BH2558" s="101"/>
      <c r="BI2558" s="101"/>
      <c r="BJ2558" s="101"/>
      <c r="BK2558" s="101"/>
      <c r="BL2558" s="101"/>
      <c r="BM2558" s="101"/>
      <c r="BN2558" s="101"/>
      <c r="BO2558" s="103"/>
      <c r="BP2558" s="101"/>
      <c r="BQ2558" s="101"/>
      <c r="BR2558" s="101"/>
      <c r="BS2558" s="101"/>
      <c r="BT2558" s="101"/>
      <c r="BU2558" s="101"/>
      <c r="BV2558" s="101"/>
      <c r="BW2558" s="101"/>
      <c r="BX2558" s="101"/>
      <c r="BY2558" s="101"/>
      <c r="BZ2558" s="101"/>
      <c r="CA2558" s="101"/>
      <c r="CB2558" s="101"/>
      <c r="CC2558" s="101"/>
      <c r="CD2558" s="101"/>
      <c r="CE2558" s="101"/>
      <c r="CF2558" s="101"/>
      <c r="CG2558" s="37" t="e">
        <f>VLOOKUP(Table_1[[#This Row],[EAN]],'[1]Planilha1'!$E:$R,13,0)</f>
        <v>#N/A</v>
      </c>
      <c r="CI2558" s="186" t="e">
        <f>Table_1[[#This Row],[FATURAMENTO REALIZADO]]-Table_1[[#This Row],[SPEND LÍQUIDO]]</f>
        <v>#VALUE!</v>
      </c>
    </row>
    <row r="2559" ht="15" hidden="1">
      <c r="A2559" s="7"/>
      <c r="B2559" s="84" t="s">
        <v>2735</v>
      </c>
      <c r="C2559" s="75">
        <v>221597</v>
      </c>
      <c r="D2559" s="75"/>
      <c r="E2559" s="85">
        <v>7893500112655</v>
      </c>
      <c r="F2559" s="86" t="s">
        <v>3025</v>
      </c>
      <c r="G2559" s="75" t="s">
        <v>21</v>
      </c>
      <c r="H2559" s="75">
        <v>250</v>
      </c>
      <c r="I2559" s="87" t="s">
        <v>2737</v>
      </c>
      <c r="J2559" s="75" t="s">
        <v>2795</v>
      </c>
      <c r="K2559" s="88" t="s">
        <v>84</v>
      </c>
      <c r="L2559" s="88">
        <v>10</v>
      </c>
      <c r="M2559" s="88">
        <v>0</v>
      </c>
      <c r="N2559" s="75" t="s">
        <v>85</v>
      </c>
      <c r="O2559" s="75"/>
      <c r="P2559" s="106"/>
      <c r="Q2559" s="90">
        <f>(17/100+7.6/100+1.65/100)*P2559</f>
        <v>0</v>
      </c>
      <c r="R2559" s="104"/>
      <c r="S2559" s="104"/>
      <c r="T2559" s="104"/>
      <c r="U2559" s="104"/>
      <c r="V2559" s="90">
        <f>+P2559-Q2559+R2559+S2559+T2559+U2559</f>
        <v>0</v>
      </c>
      <c r="W2559" s="91">
        <f>(1.02/100)</f>
        <v>1.02E-2</v>
      </c>
      <c r="X2559" s="91">
        <v>4.8E-3</v>
      </c>
      <c r="Y2559" s="91">
        <v>0.17</v>
      </c>
      <c r="Z2559" s="91">
        <v>1.65E-2</v>
      </c>
      <c r="AA2559" s="91">
        <v>7.6E-2</v>
      </c>
      <c r="AB2559" s="91">
        <f>SUM(W2559:AA2559)</f>
        <v>0.2775</v>
      </c>
      <c r="AC2559" s="75">
        <v>12</v>
      </c>
      <c r="AD2559" s="92">
        <f>IF(AL2559="","",+AC2559*AL2559)</f>
      </c>
      <c r="AE2559" s="93">
        <f>IF(AL2559="","",+AL2559*AB2559)</f>
      </c>
      <c r="AF2559" s="92">
        <f>IF(AL2559="","",+AL2559-AE2559)</f>
      </c>
      <c r="AG2559" s="93">
        <f>+V2559</f>
        <v>0</v>
      </c>
      <c r="AH2559" s="92">
        <f>IF(AF2559="","",+AF2559-AG2559)</f>
      </c>
      <c r="AI2559" s="92">
        <f>IF(AH2559="","",+AH2559*AC2559)</f>
      </c>
      <c r="AJ2559" s="93"/>
      <c r="AK2559" s="94">
        <v>0.33</v>
      </c>
      <c r="AL2559" s="93">
        <f>IF(V2559=0,"",V2559/(1-AB2559-AK2559))</f>
      </c>
      <c r="AM2559" s="95">
        <v>0.33</v>
      </c>
      <c r="AN2559" s="93">
        <f>IF(V2559=0,"",V2559/(1-AB2559-AM2559))</f>
      </c>
      <c r="AO2559" s="96">
        <v>1.2</v>
      </c>
      <c r="AP2559" s="93">
        <f>IF(BD!AJ2559="","",BD!AJ2559*BD!AO2559)</f>
      </c>
      <c r="AQ2559" s="91">
        <f>BD!AM2559/BD!AK2559-1</f>
        <v>0</v>
      </c>
      <c r="AR2559" s="91">
        <f>IF(BD!AN2559="","",IF(BD!AJ2559="","",BD!AN2559/BD!AJ2559-1))</f>
      </c>
      <c r="AS2559" s="91">
        <f>IF(BD!AN2559="","",IF(BD!AN2559&lt;BD!AL2559,"ABAIXO DA META","DENTRO DA META"))</f>
      </c>
      <c r="AT2559" s="91" t="str">
        <f>IF(BD!AJ2559="","EM ANÁLISE",IF(BD!AP2559&gt;=BD!AN2559,"GO", "NO GO"))</f>
        <v>EM ANÁLISE</v>
      </c>
      <c r="AU2559" s="97">
        <f>IF(AN2559="","",+BD!$AN2559-AJ2559)</f>
      </c>
      <c r="AV2559" s="98"/>
      <c r="AW2559" s="90">
        <f>BD!P2559*BD!AC2559</f>
        <v>0</v>
      </c>
      <c r="AX2559" s="90">
        <f>BD!V2559*BD!AC2559</f>
        <v>0</v>
      </c>
      <c r="AY2559" s="90">
        <f>IF(BD!AN2559="","",BD!AN2559*BD!AC2559)</f>
      </c>
      <c r="AZ2559" s="75" t="s">
        <v>123</v>
      </c>
      <c r="BA2559" s="75" t="s">
        <v>124</v>
      </c>
      <c r="BB2559" s="75">
        <v>1</v>
      </c>
      <c r="BC2559" s="75" t="s">
        <v>3006</v>
      </c>
      <c r="BD2559" s="104"/>
      <c r="BE2559" s="104"/>
      <c r="BF2559" s="101"/>
      <c r="BG2559" s="101"/>
      <c r="BH2559" s="101"/>
      <c r="BI2559" s="101"/>
      <c r="BJ2559" s="101"/>
      <c r="BK2559" s="101"/>
      <c r="BL2559" s="101"/>
      <c r="BM2559" s="101"/>
      <c r="BN2559" s="101"/>
      <c r="BO2559" s="103"/>
      <c r="BP2559" s="101"/>
      <c r="BQ2559" s="101"/>
      <c r="BR2559" s="101"/>
      <c r="BS2559" s="101"/>
      <c r="BT2559" s="101"/>
      <c r="BU2559" s="101"/>
      <c r="BV2559" s="101"/>
      <c r="BW2559" s="101"/>
      <c r="BX2559" s="101"/>
      <c r="BY2559" s="101"/>
      <c r="BZ2559" s="101"/>
      <c r="CA2559" s="101"/>
      <c r="CB2559" s="101"/>
      <c r="CC2559" s="101"/>
      <c r="CD2559" s="101"/>
      <c r="CE2559" s="101"/>
      <c r="CF2559" s="101"/>
      <c r="CG2559" s="37" t="e">
        <f>VLOOKUP(Table_1[[#This Row],[EAN]],'[1]Planilha1'!$E:$R,13,0)</f>
        <v>#N/A</v>
      </c>
      <c r="CI2559" s="186" t="e">
        <f>Table_1[[#This Row],[FATURAMENTO REALIZADO]]-Table_1[[#This Row],[SPEND LÍQUIDO]]</f>
        <v>#VALUE!</v>
      </c>
    </row>
    <row r="2560" ht="15" hidden="1">
      <c r="A2560" s="7"/>
      <c r="B2560" s="84" t="s">
        <v>2735</v>
      </c>
      <c r="C2560" s="75">
        <v>221598</v>
      </c>
      <c r="D2560" s="75"/>
      <c r="E2560" s="85">
        <v>7893500044994</v>
      </c>
      <c r="F2560" s="86" t="s">
        <v>3026</v>
      </c>
      <c r="G2560" s="75" t="s">
        <v>21</v>
      </c>
      <c r="H2560" s="75">
        <v>250</v>
      </c>
      <c r="I2560" s="87" t="s">
        <v>2737</v>
      </c>
      <c r="J2560" s="75" t="s">
        <v>2795</v>
      </c>
      <c r="K2560" s="88" t="s">
        <v>84</v>
      </c>
      <c r="L2560" s="88">
        <v>10</v>
      </c>
      <c r="M2560" s="88">
        <v>0</v>
      </c>
      <c r="N2560" s="75" t="s">
        <v>85</v>
      </c>
      <c r="O2560" s="75"/>
      <c r="P2560" s="106"/>
      <c r="Q2560" s="90">
        <f>(17/100+7.6/100+1.65/100)*P2560</f>
        <v>0</v>
      </c>
      <c r="R2560" s="104"/>
      <c r="S2560" s="104"/>
      <c r="T2560" s="104"/>
      <c r="U2560" s="104"/>
      <c r="V2560" s="90">
        <f>+P2560-Q2560+R2560+S2560+T2560+U2560</f>
        <v>0</v>
      </c>
      <c r="W2560" s="91">
        <f>(1.02/100)</f>
        <v>1.02E-2</v>
      </c>
      <c r="X2560" s="91">
        <v>4.8E-3</v>
      </c>
      <c r="Y2560" s="91">
        <v>0.17</v>
      </c>
      <c r="Z2560" s="91">
        <v>1.65E-2</v>
      </c>
      <c r="AA2560" s="91">
        <v>7.6E-2</v>
      </c>
      <c r="AB2560" s="91">
        <f>SUM(W2560:AA2560)</f>
        <v>0.2775</v>
      </c>
      <c r="AC2560" s="75">
        <v>12</v>
      </c>
      <c r="AD2560" s="92">
        <f>IF(AL2560="","",+AC2560*AL2560)</f>
      </c>
      <c r="AE2560" s="93">
        <f>IF(AL2560="","",+AL2560*AB2560)</f>
      </c>
      <c r="AF2560" s="92">
        <f>IF(AL2560="","",+AL2560-AE2560)</f>
      </c>
      <c r="AG2560" s="93">
        <f>+V2560</f>
        <v>0</v>
      </c>
      <c r="AH2560" s="92">
        <f>IF(AF2560="","",+AF2560-AG2560)</f>
      </c>
      <c r="AI2560" s="92">
        <f>IF(AH2560="","",+AH2560*AC2560)</f>
      </c>
      <c r="AJ2560" s="93"/>
      <c r="AK2560" s="94">
        <v>0.33</v>
      </c>
      <c r="AL2560" s="93">
        <f>IF(V2560=0,"",V2560/(1-AB2560-AK2560))</f>
      </c>
      <c r="AM2560" s="95">
        <v>0.33</v>
      </c>
      <c r="AN2560" s="93">
        <f>IF(V2560=0,"",V2560/(1-AB2560-AM2560))</f>
      </c>
      <c r="AO2560" s="96">
        <v>1.2</v>
      </c>
      <c r="AP2560" s="93">
        <f>IF(BD!AJ2560="","",BD!AJ2560*BD!AO2560)</f>
      </c>
      <c r="AQ2560" s="91">
        <f>BD!AM2560/BD!AK2560-1</f>
        <v>0</v>
      </c>
      <c r="AR2560" s="91">
        <f>IF(BD!AN2560="","",IF(BD!AJ2560="","",BD!AN2560/BD!AJ2560-1))</f>
      </c>
      <c r="AS2560" s="91">
        <f>IF(BD!AN2560="","",IF(BD!AN2560&lt;BD!AL2560,"ABAIXO DA META","DENTRO DA META"))</f>
      </c>
      <c r="AT2560" s="91" t="str">
        <f>IF(BD!AJ2560="","EM ANÁLISE",IF(BD!AP2560&gt;=BD!AN2560,"GO", "NO GO"))</f>
        <v>EM ANÁLISE</v>
      </c>
      <c r="AU2560" s="97">
        <f>IF(AN2560="","",+BD!$AN2560-AJ2560)</f>
      </c>
      <c r="AV2560" s="98"/>
      <c r="AW2560" s="90">
        <f>BD!P2560*BD!AC2560</f>
        <v>0</v>
      </c>
      <c r="AX2560" s="90">
        <f>BD!V2560*BD!AC2560</f>
        <v>0</v>
      </c>
      <c r="AY2560" s="90">
        <f>IF(BD!AN2560="","",BD!AN2560*BD!AC2560)</f>
      </c>
      <c r="AZ2560" s="75" t="s">
        <v>123</v>
      </c>
      <c r="BA2560" s="75" t="s">
        <v>124</v>
      </c>
      <c r="BB2560" s="75">
        <v>1</v>
      </c>
      <c r="BC2560" s="75" t="s">
        <v>3006</v>
      </c>
      <c r="BD2560" s="104"/>
      <c r="BE2560" s="104"/>
      <c r="BF2560" s="101"/>
      <c r="BG2560" s="101"/>
      <c r="BH2560" s="101"/>
      <c r="BI2560" s="101"/>
      <c r="BJ2560" s="101"/>
      <c r="BK2560" s="101"/>
      <c r="BL2560" s="101"/>
      <c r="BM2560" s="101"/>
      <c r="BN2560" s="101"/>
      <c r="BO2560" s="103"/>
      <c r="BP2560" s="101"/>
      <c r="BQ2560" s="101"/>
      <c r="BR2560" s="101"/>
      <c r="BS2560" s="101"/>
      <c r="BT2560" s="101"/>
      <c r="BU2560" s="101"/>
      <c r="BV2560" s="101"/>
      <c r="BW2560" s="101"/>
      <c r="BX2560" s="101"/>
      <c r="BY2560" s="101"/>
      <c r="BZ2560" s="101"/>
      <c r="CA2560" s="101"/>
      <c r="CB2560" s="101"/>
      <c r="CC2560" s="101"/>
      <c r="CD2560" s="101"/>
      <c r="CE2560" s="101"/>
      <c r="CF2560" s="101"/>
      <c r="CG2560" s="37" t="e">
        <f>VLOOKUP(Table_1[[#This Row],[EAN]],'[1]Planilha1'!$E:$R,13,0)</f>
        <v>#N/A</v>
      </c>
      <c r="CI2560" s="186" t="e">
        <f>Table_1[[#This Row],[FATURAMENTO REALIZADO]]-Table_1[[#This Row],[SPEND LÍQUIDO]]</f>
        <v>#VALUE!</v>
      </c>
    </row>
    <row r="2561" ht="15" hidden="1">
      <c r="A2561" s="7"/>
      <c r="B2561" s="84" t="s">
        <v>2735</v>
      </c>
      <c r="C2561" s="75">
        <v>221599</v>
      </c>
      <c r="D2561" s="75"/>
      <c r="E2561" s="85">
        <v>7893500025337</v>
      </c>
      <c r="F2561" s="86" t="s">
        <v>3027</v>
      </c>
      <c r="G2561" s="75" t="s">
        <v>21</v>
      </c>
      <c r="H2561" s="75">
        <v>250</v>
      </c>
      <c r="I2561" s="87" t="s">
        <v>2737</v>
      </c>
      <c r="J2561" s="75" t="s">
        <v>2795</v>
      </c>
      <c r="K2561" s="88" t="s">
        <v>84</v>
      </c>
      <c r="L2561" s="88">
        <v>12</v>
      </c>
      <c r="M2561" s="88">
        <v>0</v>
      </c>
      <c r="N2561" s="75" t="s">
        <v>85</v>
      </c>
      <c r="O2561" s="75"/>
      <c r="P2561" s="106"/>
      <c r="Q2561" s="90">
        <f>(17/100+7.6/100+1.65/100)*P2561</f>
        <v>0</v>
      </c>
      <c r="R2561" s="104"/>
      <c r="S2561" s="104"/>
      <c r="T2561" s="104"/>
      <c r="U2561" s="104"/>
      <c r="V2561" s="90">
        <f>+P2561-Q2561+R2561+S2561+T2561+U2561</f>
        <v>0</v>
      </c>
      <c r="W2561" s="91">
        <f>(1.02/100)</f>
        <v>1.02E-2</v>
      </c>
      <c r="X2561" s="91">
        <v>4.8E-3</v>
      </c>
      <c r="Y2561" s="91">
        <v>0.17</v>
      </c>
      <c r="Z2561" s="91">
        <v>1.65E-2</v>
      </c>
      <c r="AA2561" s="91">
        <v>7.6E-2</v>
      </c>
      <c r="AB2561" s="91">
        <f>SUM(W2561:AA2561)</f>
        <v>0.2775</v>
      </c>
      <c r="AC2561" s="75">
        <v>12</v>
      </c>
      <c r="AD2561" s="92">
        <f>IF(AL2561="","",+AC2561*AL2561)</f>
      </c>
      <c r="AE2561" s="93">
        <f>IF(AL2561="","",+AL2561*AB2561)</f>
      </c>
      <c r="AF2561" s="92">
        <f>IF(AL2561="","",+AL2561-AE2561)</f>
      </c>
      <c r="AG2561" s="93">
        <f>+V2561</f>
        <v>0</v>
      </c>
      <c r="AH2561" s="92">
        <f>IF(AF2561="","",+AF2561-AG2561)</f>
      </c>
      <c r="AI2561" s="92">
        <f>IF(AH2561="","",+AH2561*AC2561)</f>
      </c>
      <c r="AJ2561" s="93"/>
      <c r="AK2561" s="94">
        <v>0.33</v>
      </c>
      <c r="AL2561" s="93">
        <f>IF(V2561=0,"",V2561/(1-AB2561-AK2561))</f>
      </c>
      <c r="AM2561" s="95">
        <v>0.33</v>
      </c>
      <c r="AN2561" s="93">
        <f>IF(V2561=0,"",V2561/(1-AB2561-AM2561))</f>
      </c>
      <c r="AO2561" s="96">
        <v>1.2</v>
      </c>
      <c r="AP2561" s="93">
        <f>IF(BD!AJ2561="","",BD!AJ2561*BD!AO2561)</f>
      </c>
      <c r="AQ2561" s="91">
        <f>BD!AM2561/BD!AK2561-1</f>
        <v>0</v>
      </c>
      <c r="AR2561" s="91">
        <f>IF(BD!AN2561="","",IF(BD!AJ2561="","",BD!AN2561/BD!AJ2561-1))</f>
      </c>
      <c r="AS2561" s="91">
        <f>IF(BD!AN2561="","",IF(BD!AN2561&lt;BD!AL2561,"ABAIXO DA META","DENTRO DA META"))</f>
      </c>
      <c r="AT2561" s="91" t="str">
        <f>IF(BD!AJ2561="","EM ANÁLISE",IF(BD!AP2561&gt;=BD!AN2561,"GO", "NO GO"))</f>
        <v>EM ANÁLISE</v>
      </c>
      <c r="AU2561" s="97">
        <f>IF(AN2561="","",+BD!$AN2561-AJ2561)</f>
      </c>
      <c r="AV2561" s="98"/>
      <c r="AW2561" s="90">
        <f>BD!P2561*BD!AC2561</f>
        <v>0</v>
      </c>
      <c r="AX2561" s="90">
        <f>BD!V2561*BD!AC2561</f>
        <v>0</v>
      </c>
      <c r="AY2561" s="90">
        <f>IF(BD!AN2561="","",BD!AN2561*BD!AC2561)</f>
      </c>
      <c r="AZ2561" s="75" t="s">
        <v>123</v>
      </c>
      <c r="BA2561" s="75" t="s">
        <v>124</v>
      </c>
      <c r="BB2561" s="75">
        <v>1</v>
      </c>
      <c r="BC2561" s="75" t="s">
        <v>3006</v>
      </c>
      <c r="BD2561" s="104"/>
      <c r="BE2561" s="104"/>
      <c r="BF2561" s="101"/>
      <c r="BG2561" s="101"/>
      <c r="BH2561" s="101"/>
      <c r="BI2561" s="101"/>
      <c r="BJ2561" s="101"/>
      <c r="BK2561" s="101"/>
      <c r="BL2561" s="101"/>
      <c r="BM2561" s="101"/>
      <c r="BN2561" s="101"/>
      <c r="BO2561" s="103"/>
      <c r="BP2561" s="101"/>
      <c r="BQ2561" s="101"/>
      <c r="BR2561" s="101"/>
      <c r="BS2561" s="101"/>
      <c r="BT2561" s="101"/>
      <c r="BU2561" s="101"/>
      <c r="BV2561" s="101"/>
      <c r="BW2561" s="101"/>
      <c r="BX2561" s="101"/>
      <c r="BY2561" s="101"/>
      <c r="BZ2561" s="101"/>
      <c r="CA2561" s="101"/>
      <c r="CB2561" s="101"/>
      <c r="CC2561" s="101"/>
      <c r="CD2561" s="101"/>
      <c r="CE2561" s="101"/>
      <c r="CF2561" s="101"/>
      <c r="CG2561" s="37" t="e">
        <f>VLOOKUP(Table_1[[#This Row],[EAN]],'[1]Planilha1'!$E:$R,13,0)</f>
        <v>#N/A</v>
      </c>
      <c r="CI2561" s="186" t="e">
        <f>Table_1[[#This Row],[FATURAMENTO REALIZADO]]-Table_1[[#This Row],[SPEND LÍQUIDO]]</f>
        <v>#VALUE!</v>
      </c>
    </row>
    <row r="2562" ht="15" hidden="1">
      <c r="A2562" s="7"/>
      <c r="B2562" s="84" t="s">
        <v>2735</v>
      </c>
      <c r="C2562" s="75">
        <v>221600</v>
      </c>
      <c r="D2562" s="75"/>
      <c r="E2562" s="85">
        <v>7893500025375</v>
      </c>
      <c r="F2562" s="86" t="s">
        <v>3028</v>
      </c>
      <c r="G2562" s="75" t="s">
        <v>21</v>
      </c>
      <c r="H2562" s="75">
        <v>250</v>
      </c>
      <c r="I2562" s="87" t="s">
        <v>2737</v>
      </c>
      <c r="J2562" s="75" t="s">
        <v>2795</v>
      </c>
      <c r="K2562" s="88" t="s">
        <v>84</v>
      </c>
      <c r="L2562" s="88">
        <v>12</v>
      </c>
      <c r="M2562" s="88">
        <v>0</v>
      </c>
      <c r="N2562" s="75" t="s">
        <v>85</v>
      </c>
      <c r="O2562" s="75"/>
      <c r="P2562" s="106"/>
      <c r="Q2562" s="90">
        <f>(17/100+7.6/100+1.65/100)*P2562</f>
        <v>0</v>
      </c>
      <c r="R2562" s="104"/>
      <c r="S2562" s="104"/>
      <c r="T2562" s="104"/>
      <c r="U2562" s="104"/>
      <c r="V2562" s="90">
        <f>+P2562-Q2562+R2562+S2562+T2562+U2562</f>
        <v>0</v>
      </c>
      <c r="W2562" s="91">
        <f>(1.02/100)</f>
        <v>1.02E-2</v>
      </c>
      <c r="X2562" s="91">
        <v>4.8E-3</v>
      </c>
      <c r="Y2562" s="91">
        <v>0.17</v>
      </c>
      <c r="Z2562" s="91">
        <v>1.65E-2</v>
      </c>
      <c r="AA2562" s="91">
        <v>7.6E-2</v>
      </c>
      <c r="AB2562" s="91">
        <f>SUM(W2562:AA2562)</f>
        <v>0.2775</v>
      </c>
      <c r="AC2562" s="75">
        <v>12</v>
      </c>
      <c r="AD2562" s="92">
        <f>IF(AL2562="","",+AC2562*AL2562)</f>
      </c>
      <c r="AE2562" s="93">
        <f>IF(AL2562="","",+AL2562*AB2562)</f>
      </c>
      <c r="AF2562" s="92">
        <f>IF(AL2562="","",+AL2562-AE2562)</f>
      </c>
      <c r="AG2562" s="93">
        <f>+V2562</f>
        <v>0</v>
      </c>
      <c r="AH2562" s="92">
        <f>IF(AF2562="","",+AF2562-AG2562)</f>
      </c>
      <c r="AI2562" s="92">
        <f>IF(AH2562="","",+AH2562*AC2562)</f>
      </c>
      <c r="AJ2562" s="93"/>
      <c r="AK2562" s="94">
        <v>0.33</v>
      </c>
      <c r="AL2562" s="93">
        <f>IF(V2562=0,"",V2562/(1-AB2562-AK2562))</f>
      </c>
      <c r="AM2562" s="95">
        <v>0.33</v>
      </c>
      <c r="AN2562" s="93">
        <f>IF(V2562=0,"",V2562/(1-AB2562-AM2562))</f>
      </c>
      <c r="AO2562" s="96">
        <v>1.2</v>
      </c>
      <c r="AP2562" s="93">
        <f>IF(BD!AJ2562="","",BD!AJ2562*BD!AO2562)</f>
      </c>
      <c r="AQ2562" s="91">
        <f>BD!AM2562/BD!AK2562-1</f>
        <v>0</v>
      </c>
      <c r="AR2562" s="91">
        <f>IF(BD!AN2562="","",IF(BD!AJ2562="","",BD!AN2562/BD!AJ2562-1))</f>
      </c>
      <c r="AS2562" s="91">
        <f>IF(BD!AN2562="","",IF(BD!AN2562&lt;BD!AL2562,"ABAIXO DA META","DENTRO DA META"))</f>
      </c>
      <c r="AT2562" s="91" t="str">
        <f>IF(BD!AJ2562="","EM ANÁLISE",IF(BD!AP2562&gt;=BD!AN2562,"GO", "NO GO"))</f>
        <v>EM ANÁLISE</v>
      </c>
      <c r="AU2562" s="97">
        <f>IF(AN2562="","",+BD!$AN2562-AJ2562)</f>
      </c>
      <c r="AV2562" s="98"/>
      <c r="AW2562" s="90">
        <f>BD!P2562*BD!AC2562</f>
        <v>0</v>
      </c>
      <c r="AX2562" s="90">
        <f>BD!V2562*BD!AC2562</f>
        <v>0</v>
      </c>
      <c r="AY2562" s="90">
        <f>IF(BD!AN2562="","",BD!AN2562*BD!AC2562)</f>
      </c>
      <c r="AZ2562" s="75" t="s">
        <v>123</v>
      </c>
      <c r="BA2562" s="75" t="s">
        <v>124</v>
      </c>
      <c r="BB2562" s="75">
        <v>1</v>
      </c>
      <c r="BC2562" s="75" t="s">
        <v>3006</v>
      </c>
      <c r="BD2562" s="104"/>
      <c r="BE2562" s="104"/>
      <c r="BF2562" s="101"/>
      <c r="BG2562" s="101"/>
      <c r="BH2562" s="101"/>
      <c r="BI2562" s="101"/>
      <c r="BJ2562" s="101"/>
      <c r="BK2562" s="101"/>
      <c r="BL2562" s="101"/>
      <c r="BM2562" s="101"/>
      <c r="BN2562" s="101"/>
      <c r="BO2562" s="103"/>
      <c r="BP2562" s="101"/>
      <c r="BQ2562" s="101"/>
      <c r="BR2562" s="101"/>
      <c r="BS2562" s="101"/>
      <c r="BT2562" s="101"/>
      <c r="BU2562" s="101"/>
      <c r="BV2562" s="101"/>
      <c r="BW2562" s="101"/>
      <c r="BX2562" s="101"/>
      <c r="BY2562" s="101"/>
      <c r="BZ2562" s="101"/>
      <c r="CA2562" s="101"/>
      <c r="CB2562" s="101"/>
      <c r="CC2562" s="101"/>
      <c r="CD2562" s="101"/>
      <c r="CE2562" s="101"/>
      <c r="CF2562" s="101"/>
      <c r="CG2562" s="37" t="e">
        <f>VLOOKUP(Table_1[[#This Row],[EAN]],'[1]Planilha1'!$E:$R,13,0)</f>
        <v>#N/A</v>
      </c>
      <c r="CI2562" s="186" t="e">
        <f>Table_1[[#This Row],[FATURAMENTO REALIZADO]]-Table_1[[#This Row],[SPEND LÍQUIDO]]</f>
        <v>#VALUE!</v>
      </c>
    </row>
    <row r="2563" ht="15" hidden="1">
      <c r="A2563" s="7"/>
      <c r="B2563" s="84" t="s">
        <v>2735</v>
      </c>
      <c r="C2563" s="75">
        <v>221601</v>
      </c>
      <c r="D2563" s="75"/>
      <c r="E2563" s="85">
        <v>7893500025351</v>
      </c>
      <c r="F2563" s="86" t="s">
        <v>3029</v>
      </c>
      <c r="G2563" s="75" t="s">
        <v>21</v>
      </c>
      <c r="H2563" s="75">
        <v>250</v>
      </c>
      <c r="I2563" s="87" t="s">
        <v>2737</v>
      </c>
      <c r="J2563" s="75" t="s">
        <v>2795</v>
      </c>
      <c r="K2563" s="88" t="s">
        <v>84</v>
      </c>
      <c r="L2563" s="88">
        <v>12</v>
      </c>
      <c r="M2563" s="88">
        <v>0</v>
      </c>
      <c r="N2563" s="75" t="s">
        <v>85</v>
      </c>
      <c r="O2563" s="75"/>
      <c r="P2563" s="106"/>
      <c r="Q2563" s="90">
        <f>(17/100+7.6/100+1.65/100)*P2563</f>
        <v>0</v>
      </c>
      <c r="R2563" s="104"/>
      <c r="S2563" s="104"/>
      <c r="T2563" s="104"/>
      <c r="U2563" s="104"/>
      <c r="V2563" s="90">
        <f>+P2563-Q2563+R2563+S2563+T2563+U2563</f>
        <v>0</v>
      </c>
      <c r="W2563" s="91">
        <f>(1.02/100)</f>
        <v>1.02E-2</v>
      </c>
      <c r="X2563" s="91">
        <v>4.8E-3</v>
      </c>
      <c r="Y2563" s="91">
        <v>0.17</v>
      </c>
      <c r="Z2563" s="91">
        <v>1.65E-2</v>
      </c>
      <c r="AA2563" s="91">
        <v>7.6E-2</v>
      </c>
      <c r="AB2563" s="91">
        <f>SUM(W2563:AA2563)</f>
        <v>0.2775</v>
      </c>
      <c r="AC2563" s="75">
        <v>12</v>
      </c>
      <c r="AD2563" s="92">
        <f>IF(AL2563="","",+AC2563*AL2563)</f>
      </c>
      <c r="AE2563" s="93">
        <f>IF(AL2563="","",+AL2563*AB2563)</f>
      </c>
      <c r="AF2563" s="92">
        <f>IF(AL2563="","",+AL2563-AE2563)</f>
      </c>
      <c r="AG2563" s="93">
        <f>+V2563</f>
        <v>0</v>
      </c>
      <c r="AH2563" s="92">
        <f>IF(AF2563="","",+AF2563-AG2563)</f>
      </c>
      <c r="AI2563" s="92">
        <f>IF(AH2563="","",+AH2563*AC2563)</f>
      </c>
      <c r="AJ2563" s="93"/>
      <c r="AK2563" s="94">
        <v>0.33</v>
      </c>
      <c r="AL2563" s="93">
        <f>IF(V2563=0,"",V2563/(1-AB2563-AK2563))</f>
      </c>
      <c r="AM2563" s="95">
        <v>0.33</v>
      </c>
      <c r="AN2563" s="93">
        <f>IF(V2563=0,"",V2563/(1-AB2563-AM2563))</f>
      </c>
      <c r="AO2563" s="96">
        <v>1.2</v>
      </c>
      <c r="AP2563" s="93">
        <f>IF(BD!AJ2563="","",BD!AJ2563*BD!AO2563)</f>
      </c>
      <c r="AQ2563" s="91">
        <f>BD!AM2563/BD!AK2563-1</f>
        <v>0</v>
      </c>
      <c r="AR2563" s="91">
        <f>IF(BD!AN2563="","",IF(BD!AJ2563="","",BD!AN2563/BD!AJ2563-1))</f>
      </c>
      <c r="AS2563" s="91">
        <f>IF(BD!AN2563="","",IF(BD!AN2563&lt;BD!AL2563,"ABAIXO DA META","DENTRO DA META"))</f>
      </c>
      <c r="AT2563" s="91" t="str">
        <f>IF(BD!AJ2563="","EM ANÁLISE",IF(BD!AP2563&gt;=BD!AN2563,"GO", "NO GO"))</f>
        <v>EM ANÁLISE</v>
      </c>
      <c r="AU2563" s="97">
        <f>IF(AN2563="","",+BD!$AN2563-AJ2563)</f>
      </c>
      <c r="AV2563" s="98"/>
      <c r="AW2563" s="90">
        <f>BD!P2563*BD!AC2563</f>
        <v>0</v>
      </c>
      <c r="AX2563" s="90">
        <f>BD!V2563*BD!AC2563</f>
        <v>0</v>
      </c>
      <c r="AY2563" s="90">
        <f>IF(BD!AN2563="","",BD!AN2563*BD!AC2563)</f>
      </c>
      <c r="AZ2563" s="75" t="s">
        <v>123</v>
      </c>
      <c r="BA2563" s="75" t="s">
        <v>124</v>
      </c>
      <c r="BB2563" s="75">
        <v>1</v>
      </c>
      <c r="BC2563" s="75" t="s">
        <v>3006</v>
      </c>
      <c r="BD2563" s="104"/>
      <c r="BE2563" s="104"/>
      <c r="BF2563" s="101"/>
      <c r="BG2563" s="101"/>
      <c r="BH2563" s="101"/>
      <c r="BI2563" s="101"/>
      <c r="BJ2563" s="101"/>
      <c r="BK2563" s="101"/>
      <c r="BL2563" s="101"/>
      <c r="BM2563" s="101"/>
      <c r="BN2563" s="101"/>
      <c r="BO2563" s="103"/>
      <c r="BP2563" s="101"/>
      <c r="BQ2563" s="101"/>
      <c r="BR2563" s="101"/>
      <c r="BS2563" s="101"/>
      <c r="BT2563" s="101"/>
      <c r="BU2563" s="101"/>
      <c r="BV2563" s="101"/>
      <c r="BW2563" s="101"/>
      <c r="BX2563" s="101"/>
      <c r="BY2563" s="101"/>
      <c r="BZ2563" s="101"/>
      <c r="CA2563" s="101"/>
      <c r="CB2563" s="101"/>
      <c r="CC2563" s="101"/>
      <c r="CD2563" s="101"/>
      <c r="CE2563" s="101"/>
      <c r="CF2563" s="101"/>
      <c r="CG2563" s="37" t="e">
        <f>VLOOKUP(Table_1[[#This Row],[EAN]],'[1]Planilha1'!$E:$R,13,0)</f>
        <v>#N/A</v>
      </c>
      <c r="CI2563" s="186" t="e">
        <f>Table_1[[#This Row],[FATURAMENTO REALIZADO]]-Table_1[[#This Row],[SPEND LÍQUIDO]]</f>
        <v>#VALUE!</v>
      </c>
    </row>
    <row r="2564" ht="15" hidden="1">
      <c r="A2564" s="7"/>
      <c r="B2564" s="84" t="s">
        <v>2735</v>
      </c>
      <c r="C2564" s="75">
        <v>221602</v>
      </c>
      <c r="D2564" s="75"/>
      <c r="E2564" s="85">
        <v>7893500025368</v>
      </c>
      <c r="F2564" s="86" t="s">
        <v>3030</v>
      </c>
      <c r="G2564" s="75" t="s">
        <v>21</v>
      </c>
      <c r="H2564" s="75">
        <v>250</v>
      </c>
      <c r="I2564" s="87" t="s">
        <v>2737</v>
      </c>
      <c r="J2564" s="75" t="s">
        <v>2795</v>
      </c>
      <c r="K2564" s="88" t="s">
        <v>84</v>
      </c>
      <c r="L2564" s="88">
        <v>12</v>
      </c>
      <c r="M2564" s="88">
        <v>0</v>
      </c>
      <c r="N2564" s="75" t="s">
        <v>85</v>
      </c>
      <c r="O2564" s="75"/>
      <c r="P2564" s="106"/>
      <c r="Q2564" s="90">
        <f>(17/100+7.6/100+1.65/100)*P2564</f>
        <v>0</v>
      </c>
      <c r="R2564" s="104"/>
      <c r="S2564" s="104"/>
      <c r="T2564" s="104"/>
      <c r="U2564" s="104"/>
      <c r="V2564" s="90">
        <f>+P2564-Q2564+R2564+S2564+T2564+U2564</f>
        <v>0</v>
      </c>
      <c r="W2564" s="91">
        <f>(1.02/100)</f>
        <v>1.02E-2</v>
      </c>
      <c r="X2564" s="91">
        <v>4.8E-3</v>
      </c>
      <c r="Y2564" s="91">
        <v>0.17</v>
      </c>
      <c r="Z2564" s="91">
        <v>1.65E-2</v>
      </c>
      <c r="AA2564" s="91">
        <v>7.6E-2</v>
      </c>
      <c r="AB2564" s="91">
        <f>SUM(W2564:AA2564)</f>
        <v>0.2775</v>
      </c>
      <c r="AC2564" s="75">
        <v>12</v>
      </c>
      <c r="AD2564" s="92">
        <f>IF(AL2564="","",+AC2564*AL2564)</f>
      </c>
      <c r="AE2564" s="93">
        <f>IF(AL2564="","",+AL2564*AB2564)</f>
      </c>
      <c r="AF2564" s="92">
        <f>IF(AL2564="","",+AL2564-AE2564)</f>
      </c>
      <c r="AG2564" s="93">
        <f>+V2564</f>
        <v>0</v>
      </c>
      <c r="AH2564" s="92">
        <f>IF(AF2564="","",+AF2564-AG2564)</f>
      </c>
      <c r="AI2564" s="92">
        <f>IF(AH2564="","",+AH2564*AC2564)</f>
      </c>
      <c r="AJ2564" s="93"/>
      <c r="AK2564" s="94">
        <v>0.33</v>
      </c>
      <c r="AL2564" s="93">
        <f>IF(V2564=0,"",V2564/(1-AB2564-AK2564))</f>
      </c>
      <c r="AM2564" s="95">
        <v>0.33</v>
      </c>
      <c r="AN2564" s="93">
        <f>IF(V2564=0,"",V2564/(1-AB2564-AM2564))</f>
      </c>
      <c r="AO2564" s="96">
        <v>1.2</v>
      </c>
      <c r="AP2564" s="93">
        <f>IF(BD!AJ2564="","",BD!AJ2564*BD!AO2564)</f>
      </c>
      <c r="AQ2564" s="91">
        <f>BD!AM2564/BD!AK2564-1</f>
        <v>0</v>
      </c>
      <c r="AR2564" s="91">
        <f>IF(BD!AN2564="","",IF(BD!AJ2564="","",BD!AN2564/BD!AJ2564-1))</f>
      </c>
      <c r="AS2564" s="91">
        <f>IF(BD!AN2564="","",IF(BD!AN2564&lt;BD!AL2564,"ABAIXO DA META","DENTRO DA META"))</f>
      </c>
      <c r="AT2564" s="91" t="str">
        <f>IF(BD!AJ2564="","EM ANÁLISE",IF(BD!AP2564&gt;=BD!AN2564,"GO", "NO GO"))</f>
        <v>EM ANÁLISE</v>
      </c>
      <c r="AU2564" s="97">
        <f>IF(AN2564="","",+BD!$AN2564-AJ2564)</f>
      </c>
      <c r="AV2564" s="98"/>
      <c r="AW2564" s="90">
        <f>BD!P2564*BD!AC2564</f>
        <v>0</v>
      </c>
      <c r="AX2564" s="90">
        <f>BD!V2564*BD!AC2564</f>
        <v>0</v>
      </c>
      <c r="AY2564" s="90">
        <f>IF(BD!AN2564="","",BD!AN2564*BD!AC2564)</f>
      </c>
      <c r="AZ2564" s="75" t="s">
        <v>123</v>
      </c>
      <c r="BA2564" s="75" t="s">
        <v>124</v>
      </c>
      <c r="BB2564" s="75">
        <v>1</v>
      </c>
      <c r="BC2564" s="75" t="s">
        <v>3006</v>
      </c>
      <c r="BD2564" s="104"/>
      <c r="BE2564" s="104"/>
      <c r="BF2564" s="101"/>
      <c r="BG2564" s="101"/>
      <c r="BH2564" s="101"/>
      <c r="BI2564" s="101"/>
      <c r="BJ2564" s="101"/>
      <c r="BK2564" s="101"/>
      <c r="BL2564" s="101"/>
      <c r="BM2564" s="101"/>
      <c r="BN2564" s="101"/>
      <c r="BO2564" s="103"/>
      <c r="BP2564" s="101"/>
      <c r="BQ2564" s="101"/>
      <c r="BR2564" s="101"/>
      <c r="BS2564" s="101"/>
      <c r="BT2564" s="101"/>
      <c r="BU2564" s="101"/>
      <c r="BV2564" s="101"/>
      <c r="BW2564" s="101"/>
      <c r="BX2564" s="101"/>
      <c r="BY2564" s="101"/>
      <c r="BZ2564" s="101"/>
      <c r="CA2564" s="101"/>
      <c r="CB2564" s="101"/>
      <c r="CC2564" s="101"/>
      <c r="CD2564" s="101"/>
      <c r="CE2564" s="101"/>
      <c r="CF2564" s="101"/>
      <c r="CG2564" s="37" t="e">
        <f>VLOOKUP(Table_1[[#This Row],[EAN]],'[1]Planilha1'!$E:$R,13,0)</f>
        <v>#N/A</v>
      </c>
      <c r="CI2564" s="186" t="e">
        <f>Table_1[[#This Row],[FATURAMENTO REALIZADO]]-Table_1[[#This Row],[SPEND LÍQUIDO]]</f>
        <v>#VALUE!</v>
      </c>
    </row>
    <row r="2565" ht="15" hidden="1">
      <c r="A2565" s="7"/>
      <c r="B2565" s="84" t="s">
        <v>2735</v>
      </c>
      <c r="C2565" s="75">
        <v>221603</v>
      </c>
      <c r="D2565" s="75"/>
      <c r="E2565" s="85">
        <v>7893500044413</v>
      </c>
      <c r="F2565" s="86" t="s">
        <v>3031</v>
      </c>
      <c r="G2565" s="75" t="s">
        <v>21</v>
      </c>
      <c r="H2565" s="75">
        <v>250</v>
      </c>
      <c r="I2565" s="87" t="s">
        <v>2737</v>
      </c>
      <c r="J2565" s="75" t="s">
        <v>2795</v>
      </c>
      <c r="K2565" s="88" t="s">
        <v>84</v>
      </c>
      <c r="L2565" s="88">
        <v>12</v>
      </c>
      <c r="M2565" s="88">
        <v>0</v>
      </c>
      <c r="N2565" s="75" t="s">
        <v>85</v>
      </c>
      <c r="O2565" s="75"/>
      <c r="P2565" s="106"/>
      <c r="Q2565" s="90">
        <f>(17/100+7.6/100+1.65/100)*P2565</f>
        <v>0</v>
      </c>
      <c r="R2565" s="104"/>
      <c r="S2565" s="104"/>
      <c r="T2565" s="104"/>
      <c r="U2565" s="104"/>
      <c r="V2565" s="90">
        <f>+P2565-Q2565+R2565+S2565+T2565+U2565</f>
        <v>0</v>
      </c>
      <c r="W2565" s="91">
        <f>(1.02/100)</f>
        <v>1.02E-2</v>
      </c>
      <c r="X2565" s="91">
        <v>4.8E-3</v>
      </c>
      <c r="Y2565" s="91">
        <v>0.17</v>
      </c>
      <c r="Z2565" s="91">
        <v>1.65E-2</v>
      </c>
      <c r="AA2565" s="91">
        <v>7.6E-2</v>
      </c>
      <c r="AB2565" s="91">
        <f>SUM(W2565:AA2565)</f>
        <v>0.2775</v>
      </c>
      <c r="AC2565" s="75">
        <v>12</v>
      </c>
      <c r="AD2565" s="92">
        <f>IF(AL2565="","",+AC2565*AL2565)</f>
      </c>
      <c r="AE2565" s="93">
        <f>IF(AL2565="","",+AL2565*AB2565)</f>
      </c>
      <c r="AF2565" s="92">
        <f>IF(AL2565="","",+AL2565-AE2565)</f>
      </c>
      <c r="AG2565" s="93">
        <f>+V2565</f>
        <v>0</v>
      </c>
      <c r="AH2565" s="92">
        <f>IF(AF2565="","",+AF2565-AG2565)</f>
      </c>
      <c r="AI2565" s="92">
        <f>IF(AH2565="","",+AH2565*AC2565)</f>
      </c>
      <c r="AJ2565" s="93"/>
      <c r="AK2565" s="94">
        <v>0.33</v>
      </c>
      <c r="AL2565" s="93">
        <f>IF(V2565=0,"",V2565/(1-AB2565-AK2565))</f>
      </c>
      <c r="AM2565" s="95">
        <v>0.33</v>
      </c>
      <c r="AN2565" s="93">
        <f>IF(V2565=0,"",V2565/(1-AB2565-AM2565))</f>
      </c>
      <c r="AO2565" s="96">
        <v>1.2</v>
      </c>
      <c r="AP2565" s="93">
        <f>IF(BD!AJ2565="","",BD!AJ2565*BD!AO2565)</f>
      </c>
      <c r="AQ2565" s="91">
        <f>BD!AM2565/BD!AK2565-1</f>
        <v>0</v>
      </c>
      <c r="AR2565" s="91">
        <f>IF(BD!AN2565="","",IF(BD!AJ2565="","",BD!AN2565/BD!AJ2565-1))</f>
      </c>
      <c r="AS2565" s="91">
        <f>IF(BD!AN2565="","",IF(BD!AN2565&lt;BD!AL2565,"ABAIXO DA META","DENTRO DA META"))</f>
      </c>
      <c r="AT2565" s="91" t="str">
        <f>IF(BD!AJ2565="","EM ANÁLISE",IF(BD!AP2565&gt;=BD!AN2565,"GO", "NO GO"))</f>
        <v>EM ANÁLISE</v>
      </c>
      <c r="AU2565" s="97">
        <f>IF(AN2565="","",+BD!$AN2565-AJ2565)</f>
      </c>
      <c r="AV2565" s="98"/>
      <c r="AW2565" s="90">
        <f>BD!P2565*BD!AC2565</f>
        <v>0</v>
      </c>
      <c r="AX2565" s="90">
        <f>BD!V2565*BD!AC2565</f>
        <v>0</v>
      </c>
      <c r="AY2565" s="90">
        <f>IF(BD!AN2565="","",BD!AN2565*BD!AC2565)</f>
      </c>
      <c r="AZ2565" s="75" t="s">
        <v>123</v>
      </c>
      <c r="BA2565" s="75" t="s">
        <v>124</v>
      </c>
      <c r="BB2565" s="75">
        <v>1</v>
      </c>
      <c r="BC2565" s="75" t="s">
        <v>3006</v>
      </c>
      <c r="BD2565" s="104"/>
      <c r="BE2565" s="104"/>
      <c r="BF2565" s="101"/>
      <c r="BG2565" s="101"/>
      <c r="BH2565" s="101"/>
      <c r="BI2565" s="101"/>
      <c r="BJ2565" s="101"/>
      <c r="BK2565" s="101"/>
      <c r="BL2565" s="101"/>
      <c r="BM2565" s="101"/>
      <c r="BN2565" s="101"/>
      <c r="BO2565" s="103"/>
      <c r="BP2565" s="101"/>
      <c r="BQ2565" s="101"/>
      <c r="BR2565" s="101"/>
      <c r="BS2565" s="101"/>
      <c r="BT2565" s="101"/>
      <c r="BU2565" s="101"/>
      <c r="BV2565" s="101"/>
      <c r="BW2565" s="101"/>
      <c r="BX2565" s="101"/>
      <c r="BY2565" s="101"/>
      <c r="BZ2565" s="101"/>
      <c r="CA2565" s="101"/>
      <c r="CB2565" s="101"/>
      <c r="CC2565" s="101"/>
      <c r="CD2565" s="101"/>
      <c r="CE2565" s="101"/>
      <c r="CF2565" s="101"/>
      <c r="CG2565" s="37" t="e">
        <f>VLOOKUP(Table_1[[#This Row],[EAN]],'[1]Planilha1'!$E:$R,13,0)</f>
        <v>#N/A</v>
      </c>
      <c r="CI2565" s="186" t="e">
        <f>Table_1[[#This Row],[FATURAMENTO REALIZADO]]-Table_1[[#This Row],[SPEND LÍQUIDO]]</f>
        <v>#VALUE!</v>
      </c>
    </row>
    <row r="2566" ht="15" hidden="1">
      <c r="A2566" s="7"/>
      <c r="B2566" s="84" t="s">
        <v>2735</v>
      </c>
      <c r="C2566" s="75">
        <v>221604</v>
      </c>
      <c r="D2566" s="75"/>
      <c r="E2566" s="85">
        <v>7893500089650</v>
      </c>
      <c r="F2566" s="86" t="s">
        <v>3032</v>
      </c>
      <c r="G2566" s="75" t="s">
        <v>21</v>
      </c>
      <c r="H2566" s="75">
        <v>250</v>
      </c>
      <c r="I2566" s="87" t="s">
        <v>2737</v>
      </c>
      <c r="J2566" s="75" t="s">
        <v>2795</v>
      </c>
      <c r="K2566" s="88" t="s">
        <v>84</v>
      </c>
      <c r="L2566" s="88">
        <v>12</v>
      </c>
      <c r="M2566" s="88">
        <v>0</v>
      </c>
      <c r="N2566" s="75" t="s">
        <v>85</v>
      </c>
      <c r="O2566" s="75"/>
      <c r="P2566" s="106"/>
      <c r="Q2566" s="90">
        <f>(17/100+7.6/100+1.65/100)*P2566</f>
        <v>0</v>
      </c>
      <c r="R2566" s="104"/>
      <c r="S2566" s="104"/>
      <c r="T2566" s="104"/>
      <c r="U2566" s="104"/>
      <c r="V2566" s="90">
        <f>+P2566-Q2566+R2566+S2566+T2566+U2566</f>
        <v>0</v>
      </c>
      <c r="W2566" s="91">
        <f>(1.02/100)</f>
        <v>1.02E-2</v>
      </c>
      <c r="X2566" s="91">
        <v>4.8E-3</v>
      </c>
      <c r="Y2566" s="91">
        <v>0.17</v>
      </c>
      <c r="Z2566" s="91">
        <v>1.65E-2</v>
      </c>
      <c r="AA2566" s="91">
        <v>7.6E-2</v>
      </c>
      <c r="AB2566" s="91">
        <f>SUM(W2566:AA2566)</f>
        <v>0.2775</v>
      </c>
      <c r="AC2566" s="75">
        <v>12</v>
      </c>
      <c r="AD2566" s="92">
        <f>IF(AL2566="","",+AC2566*AL2566)</f>
      </c>
      <c r="AE2566" s="93">
        <f>IF(AL2566="","",+AL2566*AB2566)</f>
      </c>
      <c r="AF2566" s="92">
        <f>IF(AL2566="","",+AL2566-AE2566)</f>
      </c>
      <c r="AG2566" s="93">
        <f>+V2566</f>
        <v>0</v>
      </c>
      <c r="AH2566" s="92">
        <f>IF(AF2566="","",+AF2566-AG2566)</f>
      </c>
      <c r="AI2566" s="92">
        <f>IF(AH2566="","",+AH2566*AC2566)</f>
      </c>
      <c r="AJ2566" s="93"/>
      <c r="AK2566" s="94">
        <v>0.33</v>
      </c>
      <c r="AL2566" s="93">
        <f>IF(V2566=0,"",V2566/(1-AB2566-AK2566))</f>
      </c>
      <c r="AM2566" s="95">
        <v>0.33</v>
      </c>
      <c r="AN2566" s="93">
        <f>IF(V2566=0,"",V2566/(1-AB2566-AM2566))</f>
      </c>
      <c r="AO2566" s="96">
        <v>1.2</v>
      </c>
      <c r="AP2566" s="93">
        <f>IF(BD!AJ2566="","",BD!AJ2566*BD!AO2566)</f>
      </c>
      <c r="AQ2566" s="91">
        <f>BD!AM2566/BD!AK2566-1</f>
        <v>0</v>
      </c>
      <c r="AR2566" s="91">
        <f>IF(BD!AN2566="","",IF(BD!AJ2566="","",BD!AN2566/BD!AJ2566-1))</f>
      </c>
      <c r="AS2566" s="91">
        <f>IF(BD!AN2566="","",IF(BD!AN2566&lt;BD!AL2566,"ABAIXO DA META","DENTRO DA META"))</f>
      </c>
      <c r="AT2566" s="91" t="str">
        <f>IF(BD!AJ2566="","EM ANÁLISE",IF(BD!AP2566&gt;=BD!AN2566,"GO", "NO GO"))</f>
        <v>EM ANÁLISE</v>
      </c>
      <c r="AU2566" s="97">
        <f>IF(AN2566="","",+BD!$AN2566-AJ2566)</f>
      </c>
      <c r="AV2566" s="98"/>
      <c r="AW2566" s="90">
        <f>BD!P2566*BD!AC2566</f>
        <v>0</v>
      </c>
      <c r="AX2566" s="90">
        <f>BD!V2566*BD!AC2566</f>
        <v>0</v>
      </c>
      <c r="AY2566" s="90">
        <f>IF(BD!AN2566="","",BD!AN2566*BD!AC2566)</f>
      </c>
      <c r="AZ2566" s="75" t="s">
        <v>123</v>
      </c>
      <c r="BA2566" s="75" t="s">
        <v>124</v>
      </c>
      <c r="BB2566" s="75">
        <v>1</v>
      </c>
      <c r="BC2566" s="75" t="s">
        <v>3006</v>
      </c>
      <c r="BD2566" s="104"/>
      <c r="BE2566" s="104"/>
      <c r="BF2566" s="101"/>
      <c r="BG2566" s="101"/>
      <c r="BH2566" s="101"/>
      <c r="BI2566" s="101"/>
      <c r="BJ2566" s="101"/>
      <c r="BK2566" s="101"/>
      <c r="BL2566" s="101"/>
      <c r="BM2566" s="101"/>
      <c r="BN2566" s="101"/>
      <c r="BO2566" s="103"/>
      <c r="BP2566" s="101"/>
      <c r="BQ2566" s="101"/>
      <c r="BR2566" s="101"/>
      <c r="BS2566" s="101"/>
      <c r="BT2566" s="101"/>
      <c r="BU2566" s="101"/>
      <c r="BV2566" s="101"/>
      <c r="BW2566" s="101"/>
      <c r="BX2566" s="101"/>
      <c r="BY2566" s="101"/>
      <c r="BZ2566" s="101"/>
      <c r="CA2566" s="101"/>
      <c r="CB2566" s="101"/>
      <c r="CC2566" s="101"/>
      <c r="CD2566" s="101"/>
      <c r="CE2566" s="101"/>
      <c r="CF2566" s="101"/>
      <c r="CG2566" s="37" t="e">
        <f>VLOOKUP(Table_1[[#This Row],[EAN]],'[1]Planilha1'!$E:$R,13,0)</f>
        <v>#N/A</v>
      </c>
      <c r="CI2566" s="186" t="e">
        <f>Table_1[[#This Row],[FATURAMENTO REALIZADO]]-Table_1[[#This Row],[SPEND LÍQUIDO]]</f>
        <v>#VALUE!</v>
      </c>
    </row>
    <row r="2567" ht="15" hidden="1">
      <c r="A2567" s="7"/>
      <c r="B2567" s="84" t="s">
        <v>2735</v>
      </c>
      <c r="C2567" s="75">
        <v>221605</v>
      </c>
      <c r="D2567" s="75"/>
      <c r="E2567" s="85">
        <v>7893500089629</v>
      </c>
      <c r="F2567" s="86" t="s">
        <v>3033</v>
      </c>
      <c r="G2567" s="75" t="s">
        <v>21</v>
      </c>
      <c r="H2567" s="75">
        <v>250</v>
      </c>
      <c r="I2567" s="87" t="s">
        <v>2737</v>
      </c>
      <c r="J2567" s="75" t="s">
        <v>2795</v>
      </c>
      <c r="K2567" s="88" t="s">
        <v>84</v>
      </c>
      <c r="L2567" s="88">
        <v>12</v>
      </c>
      <c r="M2567" s="88">
        <v>0</v>
      </c>
      <c r="N2567" s="75" t="s">
        <v>85</v>
      </c>
      <c r="O2567" s="75"/>
      <c r="P2567" s="106"/>
      <c r="Q2567" s="90">
        <f>(17/100+7.6/100+1.65/100)*P2567</f>
        <v>0</v>
      </c>
      <c r="R2567" s="104"/>
      <c r="S2567" s="104"/>
      <c r="T2567" s="104"/>
      <c r="U2567" s="104"/>
      <c r="V2567" s="90">
        <f>+P2567-Q2567+R2567+S2567+T2567+U2567</f>
        <v>0</v>
      </c>
      <c r="W2567" s="91">
        <f>(1.02/100)</f>
        <v>1.02E-2</v>
      </c>
      <c r="X2567" s="91">
        <v>4.8E-3</v>
      </c>
      <c r="Y2567" s="91">
        <v>0.17</v>
      </c>
      <c r="Z2567" s="91">
        <v>1.65E-2</v>
      </c>
      <c r="AA2567" s="91">
        <v>7.6E-2</v>
      </c>
      <c r="AB2567" s="91">
        <f>SUM(W2567:AA2567)</f>
        <v>0.2775</v>
      </c>
      <c r="AC2567" s="75">
        <v>12</v>
      </c>
      <c r="AD2567" s="92">
        <f>IF(AL2567="","",+AC2567*AL2567)</f>
      </c>
      <c r="AE2567" s="93">
        <f>IF(AL2567="","",+AL2567*AB2567)</f>
      </c>
      <c r="AF2567" s="92">
        <f>IF(AL2567="","",+AL2567-AE2567)</f>
      </c>
      <c r="AG2567" s="93">
        <f>+V2567</f>
        <v>0</v>
      </c>
      <c r="AH2567" s="92">
        <f>IF(AF2567="","",+AF2567-AG2567)</f>
      </c>
      <c r="AI2567" s="92">
        <f>IF(AH2567="","",+AH2567*AC2567)</f>
      </c>
      <c r="AJ2567" s="93"/>
      <c r="AK2567" s="94">
        <v>0.33</v>
      </c>
      <c r="AL2567" s="93">
        <f>IF(V2567=0,"",V2567/(1-AB2567-AK2567))</f>
      </c>
      <c r="AM2567" s="95">
        <v>0.33</v>
      </c>
      <c r="AN2567" s="93">
        <f>IF(V2567=0,"",V2567/(1-AB2567-AM2567))</f>
      </c>
      <c r="AO2567" s="96">
        <v>1.2</v>
      </c>
      <c r="AP2567" s="93">
        <f>IF(BD!AJ2567="","",BD!AJ2567*BD!AO2567)</f>
      </c>
      <c r="AQ2567" s="91">
        <f>BD!AM2567/BD!AK2567-1</f>
        <v>0</v>
      </c>
      <c r="AR2567" s="91">
        <f>IF(BD!AN2567="","",IF(BD!AJ2567="","",BD!AN2567/BD!AJ2567-1))</f>
      </c>
      <c r="AS2567" s="91">
        <f>IF(BD!AN2567="","",IF(BD!AN2567&lt;BD!AL2567,"ABAIXO DA META","DENTRO DA META"))</f>
      </c>
      <c r="AT2567" s="91" t="str">
        <f>IF(BD!AJ2567="","EM ANÁLISE",IF(BD!AP2567&gt;=BD!AN2567,"GO", "NO GO"))</f>
        <v>EM ANÁLISE</v>
      </c>
      <c r="AU2567" s="97">
        <f>IF(AN2567="","",+BD!$AN2567-AJ2567)</f>
      </c>
      <c r="AV2567" s="98"/>
      <c r="AW2567" s="90">
        <f>BD!P2567*BD!AC2567</f>
        <v>0</v>
      </c>
      <c r="AX2567" s="90">
        <f>BD!V2567*BD!AC2567</f>
        <v>0</v>
      </c>
      <c r="AY2567" s="90">
        <f>IF(BD!AN2567="","",BD!AN2567*BD!AC2567)</f>
      </c>
      <c r="AZ2567" s="75" t="s">
        <v>123</v>
      </c>
      <c r="BA2567" s="75" t="s">
        <v>124</v>
      </c>
      <c r="BB2567" s="75">
        <v>1</v>
      </c>
      <c r="BC2567" s="75" t="s">
        <v>3006</v>
      </c>
      <c r="BD2567" s="104"/>
      <c r="BE2567" s="104"/>
      <c r="BF2567" s="101"/>
      <c r="BG2567" s="101"/>
      <c r="BH2567" s="101"/>
      <c r="BI2567" s="101"/>
      <c r="BJ2567" s="101"/>
      <c r="BK2567" s="101"/>
      <c r="BL2567" s="101"/>
      <c r="BM2567" s="101"/>
      <c r="BN2567" s="101"/>
      <c r="BO2567" s="103"/>
      <c r="BP2567" s="101"/>
      <c r="BQ2567" s="101"/>
      <c r="BR2567" s="101"/>
      <c r="BS2567" s="101"/>
      <c r="BT2567" s="101"/>
      <c r="BU2567" s="101"/>
      <c r="BV2567" s="101"/>
      <c r="BW2567" s="101"/>
      <c r="BX2567" s="101"/>
      <c r="BY2567" s="101"/>
      <c r="BZ2567" s="101"/>
      <c r="CA2567" s="101"/>
      <c r="CB2567" s="101"/>
      <c r="CC2567" s="101"/>
      <c r="CD2567" s="101"/>
      <c r="CE2567" s="101"/>
      <c r="CF2567" s="101"/>
      <c r="CG2567" s="37" t="e">
        <f>VLOOKUP(Table_1[[#This Row],[EAN]],'[1]Planilha1'!$E:$R,13,0)</f>
        <v>#N/A</v>
      </c>
      <c r="CI2567" s="186" t="e">
        <f>Table_1[[#This Row],[FATURAMENTO REALIZADO]]-Table_1[[#This Row],[SPEND LÍQUIDO]]</f>
        <v>#VALUE!</v>
      </c>
    </row>
    <row r="2568" ht="15" hidden="1">
      <c r="A2568" s="7"/>
      <c r="B2568" s="84" t="s">
        <v>2735</v>
      </c>
      <c r="C2568" s="75">
        <v>221606</v>
      </c>
      <c r="D2568" s="75"/>
      <c r="E2568" s="85">
        <v>7893500012672</v>
      </c>
      <c r="F2568" s="86" t="s">
        <v>3034</v>
      </c>
      <c r="G2568" s="75" t="s">
        <v>21</v>
      </c>
      <c r="H2568" s="75">
        <v>250</v>
      </c>
      <c r="I2568" s="87" t="s">
        <v>2737</v>
      </c>
      <c r="J2568" s="75" t="s">
        <v>2795</v>
      </c>
      <c r="K2568" s="88" t="s">
        <v>84</v>
      </c>
      <c r="L2568" s="88">
        <v>12</v>
      </c>
      <c r="M2568" s="88">
        <v>0</v>
      </c>
      <c r="N2568" s="75" t="s">
        <v>85</v>
      </c>
      <c r="O2568" s="75"/>
      <c r="P2568" s="106"/>
      <c r="Q2568" s="90">
        <f>(17/100+7.6/100+1.65/100)*P2568</f>
        <v>0</v>
      </c>
      <c r="R2568" s="104"/>
      <c r="S2568" s="104"/>
      <c r="T2568" s="104"/>
      <c r="U2568" s="104"/>
      <c r="V2568" s="90">
        <f>+P2568-Q2568+R2568+S2568+T2568+U2568</f>
        <v>0</v>
      </c>
      <c r="W2568" s="91">
        <f>(1.02/100)</f>
        <v>1.02E-2</v>
      </c>
      <c r="X2568" s="91">
        <v>4.8E-3</v>
      </c>
      <c r="Y2568" s="91">
        <v>0.17</v>
      </c>
      <c r="Z2568" s="91">
        <v>1.65E-2</v>
      </c>
      <c r="AA2568" s="91">
        <v>7.6E-2</v>
      </c>
      <c r="AB2568" s="91">
        <f>SUM(W2568:AA2568)</f>
        <v>0.2775</v>
      </c>
      <c r="AC2568" s="75">
        <v>12</v>
      </c>
      <c r="AD2568" s="92">
        <f>IF(AL2568="","",+AC2568*AL2568)</f>
      </c>
      <c r="AE2568" s="93">
        <f>IF(AL2568="","",+AL2568*AB2568)</f>
      </c>
      <c r="AF2568" s="92">
        <f>IF(AL2568="","",+AL2568-AE2568)</f>
      </c>
      <c r="AG2568" s="93">
        <f>+V2568</f>
        <v>0</v>
      </c>
      <c r="AH2568" s="92">
        <f>IF(AF2568="","",+AF2568-AG2568)</f>
      </c>
      <c r="AI2568" s="92">
        <f>IF(AH2568="","",+AH2568*AC2568)</f>
      </c>
      <c r="AJ2568" s="93"/>
      <c r="AK2568" s="94">
        <v>0.33</v>
      </c>
      <c r="AL2568" s="93">
        <f>IF(V2568=0,"",V2568/(1-AB2568-AK2568))</f>
      </c>
      <c r="AM2568" s="95">
        <v>0.33</v>
      </c>
      <c r="AN2568" s="93">
        <f>IF(V2568=0,"",V2568/(1-AB2568-AM2568))</f>
      </c>
      <c r="AO2568" s="96">
        <v>1.2</v>
      </c>
      <c r="AP2568" s="93">
        <f>IF(BD!AJ2568="","",BD!AJ2568*BD!AO2568)</f>
      </c>
      <c r="AQ2568" s="91">
        <f>BD!AM2568/BD!AK2568-1</f>
        <v>0</v>
      </c>
      <c r="AR2568" s="91">
        <f>IF(BD!AN2568="","",IF(BD!AJ2568="","",BD!AN2568/BD!AJ2568-1))</f>
      </c>
      <c r="AS2568" s="91">
        <f>IF(BD!AN2568="","",IF(BD!AN2568&lt;BD!AL2568,"ABAIXO DA META","DENTRO DA META"))</f>
      </c>
      <c r="AT2568" s="91" t="str">
        <f>IF(BD!AJ2568="","EM ANÁLISE",IF(BD!AP2568&gt;=BD!AN2568,"GO", "NO GO"))</f>
        <v>EM ANÁLISE</v>
      </c>
      <c r="AU2568" s="97">
        <f>IF(AN2568="","",+BD!$AN2568-AJ2568)</f>
      </c>
      <c r="AV2568" s="98"/>
      <c r="AW2568" s="90">
        <f>BD!P2568*BD!AC2568</f>
        <v>0</v>
      </c>
      <c r="AX2568" s="90">
        <f>BD!V2568*BD!AC2568</f>
        <v>0</v>
      </c>
      <c r="AY2568" s="90">
        <f>IF(BD!AN2568="","",BD!AN2568*BD!AC2568)</f>
      </c>
      <c r="AZ2568" s="75" t="s">
        <v>123</v>
      </c>
      <c r="BA2568" s="75" t="s">
        <v>124</v>
      </c>
      <c r="BB2568" s="75">
        <v>1</v>
      </c>
      <c r="BC2568" s="75" t="s">
        <v>3006</v>
      </c>
      <c r="BD2568" s="104"/>
      <c r="BE2568" s="104"/>
      <c r="BF2568" s="101"/>
      <c r="BG2568" s="101"/>
      <c r="BH2568" s="101"/>
      <c r="BI2568" s="101"/>
      <c r="BJ2568" s="101"/>
      <c r="BK2568" s="101"/>
      <c r="BL2568" s="101"/>
      <c r="BM2568" s="101"/>
      <c r="BN2568" s="101"/>
      <c r="BO2568" s="103"/>
      <c r="BP2568" s="101"/>
      <c r="BQ2568" s="101"/>
      <c r="BR2568" s="101"/>
      <c r="BS2568" s="101"/>
      <c r="BT2568" s="101"/>
      <c r="BU2568" s="101"/>
      <c r="BV2568" s="101"/>
      <c r="BW2568" s="101"/>
      <c r="BX2568" s="101"/>
      <c r="BY2568" s="101"/>
      <c r="BZ2568" s="101"/>
      <c r="CA2568" s="101"/>
      <c r="CB2568" s="101"/>
      <c r="CC2568" s="101"/>
      <c r="CD2568" s="101"/>
      <c r="CE2568" s="101"/>
      <c r="CF2568" s="101"/>
      <c r="CG2568" s="37" t="e">
        <f>VLOOKUP(Table_1[[#This Row],[EAN]],'[1]Planilha1'!$E:$R,13,0)</f>
        <v>#N/A</v>
      </c>
      <c r="CI2568" s="186" t="e">
        <f>Table_1[[#This Row],[FATURAMENTO REALIZADO]]-Table_1[[#This Row],[SPEND LÍQUIDO]]</f>
        <v>#VALUE!</v>
      </c>
    </row>
    <row r="2569" ht="15" hidden="1">
      <c r="A2569" s="7"/>
      <c r="B2569" s="84" t="s">
        <v>2735</v>
      </c>
      <c r="C2569" s="75">
        <v>221607</v>
      </c>
      <c r="D2569" s="75"/>
      <c r="E2569" s="85">
        <v>7893500012689</v>
      </c>
      <c r="F2569" s="86" t="s">
        <v>3035</v>
      </c>
      <c r="G2569" s="75" t="s">
        <v>21</v>
      </c>
      <c r="H2569" s="75">
        <v>250</v>
      </c>
      <c r="I2569" s="87" t="s">
        <v>2737</v>
      </c>
      <c r="J2569" s="75" t="s">
        <v>2795</v>
      </c>
      <c r="K2569" s="88" t="s">
        <v>84</v>
      </c>
      <c r="L2569" s="88">
        <v>12</v>
      </c>
      <c r="M2569" s="88">
        <v>0</v>
      </c>
      <c r="N2569" s="75" t="s">
        <v>85</v>
      </c>
      <c r="O2569" s="75"/>
      <c r="P2569" s="106"/>
      <c r="Q2569" s="90">
        <f>(17/100+7.6/100+1.65/100)*P2569</f>
        <v>0</v>
      </c>
      <c r="R2569" s="104"/>
      <c r="S2569" s="104"/>
      <c r="T2569" s="104"/>
      <c r="U2569" s="104"/>
      <c r="V2569" s="90">
        <f>+P2569-Q2569+R2569+S2569+T2569+U2569</f>
        <v>0</v>
      </c>
      <c r="W2569" s="91">
        <f>(1.02/100)</f>
        <v>1.02E-2</v>
      </c>
      <c r="X2569" s="91">
        <v>4.8E-3</v>
      </c>
      <c r="Y2569" s="91">
        <v>0.17</v>
      </c>
      <c r="Z2569" s="91">
        <v>1.65E-2</v>
      </c>
      <c r="AA2569" s="91">
        <v>7.6E-2</v>
      </c>
      <c r="AB2569" s="91">
        <f>SUM(W2569:AA2569)</f>
        <v>0.2775</v>
      </c>
      <c r="AC2569" s="75">
        <v>12</v>
      </c>
      <c r="AD2569" s="92">
        <f>IF(AL2569="","",+AC2569*AL2569)</f>
      </c>
      <c r="AE2569" s="93">
        <f>IF(AL2569="","",+AL2569*AB2569)</f>
      </c>
      <c r="AF2569" s="92">
        <f>IF(AL2569="","",+AL2569-AE2569)</f>
      </c>
      <c r="AG2569" s="93">
        <f>+V2569</f>
        <v>0</v>
      </c>
      <c r="AH2569" s="92">
        <f>IF(AF2569="","",+AF2569-AG2569)</f>
      </c>
      <c r="AI2569" s="92">
        <f>IF(AH2569="","",+AH2569*AC2569)</f>
      </c>
      <c r="AJ2569" s="93"/>
      <c r="AK2569" s="94">
        <v>0.33</v>
      </c>
      <c r="AL2569" s="93">
        <f>IF(V2569=0,"",V2569/(1-AB2569-AK2569))</f>
      </c>
      <c r="AM2569" s="95">
        <v>0.33</v>
      </c>
      <c r="AN2569" s="93">
        <f>IF(V2569=0,"",V2569/(1-AB2569-AM2569))</f>
      </c>
      <c r="AO2569" s="96">
        <v>1.2</v>
      </c>
      <c r="AP2569" s="93">
        <f>IF(BD!AJ2569="","",BD!AJ2569*BD!AO2569)</f>
      </c>
      <c r="AQ2569" s="91">
        <f>BD!AM2569/BD!AK2569-1</f>
        <v>0</v>
      </c>
      <c r="AR2569" s="91">
        <f>IF(BD!AN2569="","",IF(BD!AJ2569="","",BD!AN2569/BD!AJ2569-1))</f>
      </c>
      <c r="AS2569" s="91">
        <f>IF(BD!AN2569="","",IF(BD!AN2569&lt;BD!AL2569,"ABAIXO DA META","DENTRO DA META"))</f>
      </c>
      <c r="AT2569" s="91" t="str">
        <f>IF(BD!AJ2569="","EM ANÁLISE",IF(BD!AP2569&gt;=BD!AN2569,"GO", "NO GO"))</f>
        <v>EM ANÁLISE</v>
      </c>
      <c r="AU2569" s="97">
        <f>IF(AN2569="","",+BD!$AN2569-AJ2569)</f>
      </c>
      <c r="AV2569" s="98"/>
      <c r="AW2569" s="90">
        <f>BD!P2569*BD!AC2569</f>
        <v>0</v>
      </c>
      <c r="AX2569" s="90">
        <f>BD!V2569*BD!AC2569</f>
        <v>0</v>
      </c>
      <c r="AY2569" s="90">
        <f>IF(BD!AN2569="","",BD!AN2569*BD!AC2569)</f>
      </c>
      <c r="AZ2569" s="75" t="s">
        <v>123</v>
      </c>
      <c r="BA2569" s="75" t="s">
        <v>124</v>
      </c>
      <c r="BB2569" s="75">
        <v>1</v>
      </c>
      <c r="BC2569" s="75" t="s">
        <v>3006</v>
      </c>
      <c r="BD2569" s="104"/>
      <c r="BE2569" s="104"/>
      <c r="BF2569" s="101"/>
      <c r="BG2569" s="101"/>
      <c r="BH2569" s="101"/>
      <c r="BI2569" s="101"/>
      <c r="BJ2569" s="101"/>
      <c r="BK2569" s="101"/>
      <c r="BL2569" s="101"/>
      <c r="BM2569" s="101"/>
      <c r="BN2569" s="101"/>
      <c r="BO2569" s="103"/>
      <c r="BP2569" s="101"/>
      <c r="BQ2569" s="101"/>
      <c r="BR2569" s="101"/>
      <c r="BS2569" s="101"/>
      <c r="BT2569" s="101"/>
      <c r="BU2569" s="101"/>
      <c r="BV2569" s="101"/>
      <c r="BW2569" s="101"/>
      <c r="BX2569" s="101"/>
      <c r="BY2569" s="101"/>
      <c r="BZ2569" s="101"/>
      <c r="CA2569" s="101"/>
      <c r="CB2569" s="101"/>
      <c r="CC2569" s="101"/>
      <c r="CD2569" s="101"/>
      <c r="CE2569" s="101"/>
      <c r="CF2569" s="101"/>
      <c r="CG2569" s="37" t="e">
        <f>VLOOKUP(Table_1[[#This Row],[EAN]],'[1]Planilha1'!$E:$R,13,0)</f>
        <v>#N/A</v>
      </c>
      <c r="CI2569" s="186" t="e">
        <f>Table_1[[#This Row],[FATURAMENTO REALIZADO]]-Table_1[[#This Row],[SPEND LÍQUIDO]]</f>
        <v>#VALUE!</v>
      </c>
    </row>
    <row r="2570" ht="15" hidden="1">
      <c r="A2570" s="7"/>
      <c r="B2570" s="84" t="s">
        <v>2735</v>
      </c>
      <c r="C2570" s="75">
        <v>221608</v>
      </c>
      <c r="D2570" s="75"/>
      <c r="E2570" s="85">
        <v>7893500012719</v>
      </c>
      <c r="F2570" s="86" t="s">
        <v>3036</v>
      </c>
      <c r="G2570" s="75" t="s">
        <v>21</v>
      </c>
      <c r="H2570" s="75">
        <v>250</v>
      </c>
      <c r="I2570" s="87" t="s">
        <v>2737</v>
      </c>
      <c r="J2570" s="75" t="s">
        <v>2795</v>
      </c>
      <c r="K2570" s="88" t="s">
        <v>84</v>
      </c>
      <c r="L2570" s="88">
        <v>12</v>
      </c>
      <c r="M2570" s="88">
        <v>8</v>
      </c>
      <c r="N2570" s="75" t="s">
        <v>85</v>
      </c>
      <c r="O2570" s="75"/>
      <c r="P2570" s="106"/>
      <c r="Q2570" s="90">
        <f>(17/100+7.6/100+1.65/100)*P2570</f>
        <v>0</v>
      </c>
      <c r="R2570" s="104"/>
      <c r="S2570" s="104"/>
      <c r="T2570" s="104"/>
      <c r="U2570" s="104"/>
      <c r="V2570" s="90">
        <f>+P2570-Q2570+R2570+S2570+T2570+U2570</f>
        <v>0</v>
      </c>
      <c r="W2570" s="91">
        <f>(1.02/100)</f>
        <v>1.02E-2</v>
      </c>
      <c r="X2570" s="91">
        <v>4.8E-3</v>
      </c>
      <c r="Y2570" s="91">
        <v>0.17</v>
      </c>
      <c r="Z2570" s="91">
        <v>1.65E-2</v>
      </c>
      <c r="AA2570" s="91">
        <v>7.6E-2</v>
      </c>
      <c r="AB2570" s="91">
        <f>SUM(W2570:AA2570)</f>
        <v>0.2775</v>
      </c>
      <c r="AC2570" s="75">
        <v>12</v>
      </c>
      <c r="AD2570" s="92">
        <f>IF(AL2570="","",+AC2570*AL2570)</f>
      </c>
      <c r="AE2570" s="93">
        <f>IF(AL2570="","",+AL2570*AB2570)</f>
      </c>
      <c r="AF2570" s="92">
        <f>IF(AL2570="","",+AL2570-AE2570)</f>
      </c>
      <c r="AG2570" s="93">
        <f>+V2570</f>
        <v>0</v>
      </c>
      <c r="AH2570" s="92">
        <f>IF(AF2570="","",+AF2570-AG2570)</f>
      </c>
      <c r="AI2570" s="92">
        <f>IF(AH2570="","",+AH2570*AC2570)</f>
      </c>
      <c r="AJ2570" s="93"/>
      <c r="AK2570" s="94">
        <v>0.33</v>
      </c>
      <c r="AL2570" s="93">
        <f>IF(V2570=0,"",V2570/(1-AB2570-AK2570))</f>
      </c>
      <c r="AM2570" s="95">
        <v>0.33</v>
      </c>
      <c r="AN2570" s="93">
        <f>IF(V2570=0,"",V2570/(1-AB2570-AM2570))</f>
      </c>
      <c r="AO2570" s="96">
        <v>1.2</v>
      </c>
      <c r="AP2570" s="93">
        <f>IF(BD!AJ2570="","",BD!AJ2570*BD!AO2570)</f>
      </c>
      <c r="AQ2570" s="91">
        <f>BD!AM2570/BD!AK2570-1</f>
        <v>0</v>
      </c>
      <c r="AR2570" s="91">
        <f>IF(BD!AN2570="","",IF(BD!AJ2570="","",BD!AN2570/BD!AJ2570-1))</f>
      </c>
      <c r="AS2570" s="91">
        <f>IF(BD!AN2570="","",IF(BD!AN2570&lt;BD!AL2570,"ABAIXO DA META","DENTRO DA META"))</f>
      </c>
      <c r="AT2570" s="91" t="str">
        <f>IF(BD!AJ2570="","EM ANÁLISE",IF(BD!AP2570&gt;=BD!AN2570,"GO", "NO GO"))</f>
        <v>EM ANÁLISE</v>
      </c>
      <c r="AU2570" s="97">
        <f>IF(AN2570="","",+BD!$AN2570-AJ2570)</f>
      </c>
      <c r="AV2570" s="98"/>
      <c r="AW2570" s="90">
        <f>BD!P2570*BD!AC2570</f>
        <v>0</v>
      </c>
      <c r="AX2570" s="90">
        <f>BD!V2570*BD!AC2570</f>
        <v>0</v>
      </c>
      <c r="AY2570" s="90">
        <f>IF(BD!AN2570="","",BD!AN2570*BD!AC2570)</f>
      </c>
      <c r="AZ2570" s="75" t="s">
        <v>123</v>
      </c>
      <c r="BA2570" s="75" t="s">
        <v>124</v>
      </c>
      <c r="BB2570" s="75">
        <v>1</v>
      </c>
      <c r="BC2570" s="75" t="s">
        <v>3006</v>
      </c>
      <c r="BD2570" s="104"/>
      <c r="BE2570" s="104"/>
      <c r="BF2570" s="101"/>
      <c r="BG2570" s="101"/>
      <c r="BH2570" s="101"/>
      <c r="BI2570" s="101"/>
      <c r="BJ2570" s="101"/>
      <c r="BK2570" s="101"/>
      <c r="BL2570" s="101"/>
      <c r="BM2570" s="101"/>
      <c r="BN2570" s="101"/>
      <c r="BO2570" s="103"/>
      <c r="BP2570" s="101"/>
      <c r="BQ2570" s="101"/>
      <c r="BR2570" s="101"/>
      <c r="BS2570" s="101"/>
      <c r="BT2570" s="101"/>
      <c r="BU2570" s="101"/>
      <c r="BV2570" s="101"/>
      <c r="BW2570" s="101"/>
      <c r="BX2570" s="101"/>
      <c r="BY2570" s="101"/>
      <c r="BZ2570" s="101"/>
      <c r="CA2570" s="101"/>
      <c r="CB2570" s="101"/>
      <c r="CC2570" s="101"/>
      <c r="CD2570" s="101"/>
      <c r="CE2570" s="101"/>
      <c r="CF2570" s="101"/>
      <c r="CG2570" s="37" t="e">
        <f>VLOOKUP(Table_1[[#This Row],[EAN]],'[1]Planilha1'!$E:$R,13,0)</f>
        <v>#N/A</v>
      </c>
      <c r="CI2570" s="186" t="e">
        <f>Table_1[[#This Row],[FATURAMENTO REALIZADO]]-Table_1[[#This Row],[SPEND LÍQUIDO]]</f>
        <v>#VALUE!</v>
      </c>
    </row>
    <row r="2571" ht="15" hidden="1">
      <c r="A2571" s="7"/>
      <c r="B2571" s="84" t="s">
        <v>2735</v>
      </c>
      <c r="C2571" s="75">
        <v>221609</v>
      </c>
      <c r="D2571" s="75"/>
      <c r="E2571" s="85">
        <v>7893500044420</v>
      </c>
      <c r="F2571" s="86" t="s">
        <v>3037</v>
      </c>
      <c r="G2571" s="75" t="s">
        <v>21</v>
      </c>
      <c r="H2571" s="75">
        <v>250</v>
      </c>
      <c r="I2571" s="87" t="s">
        <v>2737</v>
      </c>
      <c r="J2571" s="75" t="s">
        <v>2795</v>
      </c>
      <c r="K2571" s="88" t="s">
        <v>84</v>
      </c>
      <c r="L2571" s="88">
        <v>12</v>
      </c>
      <c r="M2571" s="88">
        <v>8</v>
      </c>
      <c r="N2571" s="75" t="s">
        <v>85</v>
      </c>
      <c r="O2571" s="75"/>
      <c r="P2571" s="106"/>
      <c r="Q2571" s="90">
        <f>(17/100+7.6/100+1.65/100)*P2571</f>
        <v>0</v>
      </c>
      <c r="R2571" s="104"/>
      <c r="S2571" s="104"/>
      <c r="T2571" s="104"/>
      <c r="U2571" s="104"/>
      <c r="V2571" s="90">
        <f>+P2571-Q2571+R2571+S2571+T2571+U2571</f>
        <v>0</v>
      </c>
      <c r="W2571" s="91">
        <f>(1.02/100)</f>
        <v>1.02E-2</v>
      </c>
      <c r="X2571" s="91">
        <v>4.8E-3</v>
      </c>
      <c r="Y2571" s="91">
        <v>0.17</v>
      </c>
      <c r="Z2571" s="91">
        <v>1.65E-2</v>
      </c>
      <c r="AA2571" s="91">
        <v>7.6E-2</v>
      </c>
      <c r="AB2571" s="91">
        <f>SUM(W2571:AA2571)</f>
        <v>0.2775</v>
      </c>
      <c r="AC2571" s="75">
        <v>12</v>
      </c>
      <c r="AD2571" s="92">
        <f>IF(AL2571="","",+AC2571*AL2571)</f>
      </c>
      <c r="AE2571" s="93">
        <f>IF(AL2571="","",+AL2571*AB2571)</f>
      </c>
      <c r="AF2571" s="92">
        <f>IF(AL2571="","",+AL2571-AE2571)</f>
      </c>
      <c r="AG2571" s="93">
        <f>+V2571</f>
        <v>0</v>
      </c>
      <c r="AH2571" s="92">
        <f>IF(AF2571="","",+AF2571-AG2571)</f>
      </c>
      <c r="AI2571" s="92">
        <f>IF(AH2571="","",+AH2571*AC2571)</f>
      </c>
      <c r="AJ2571" s="93"/>
      <c r="AK2571" s="94">
        <v>0.33</v>
      </c>
      <c r="AL2571" s="93">
        <f>IF(V2571=0,"",V2571/(1-AB2571-AK2571))</f>
      </c>
      <c r="AM2571" s="95">
        <v>0.33</v>
      </c>
      <c r="AN2571" s="93">
        <f>IF(V2571=0,"",V2571/(1-AB2571-AM2571))</f>
      </c>
      <c r="AO2571" s="96">
        <v>1.2</v>
      </c>
      <c r="AP2571" s="93">
        <f>IF(BD!AJ2571="","",BD!AJ2571*BD!AO2571)</f>
      </c>
      <c r="AQ2571" s="91">
        <f>BD!AM2571/BD!AK2571-1</f>
        <v>0</v>
      </c>
      <c r="AR2571" s="91">
        <f>IF(BD!AN2571="","",IF(BD!AJ2571="","",BD!AN2571/BD!AJ2571-1))</f>
      </c>
      <c r="AS2571" s="91">
        <f>IF(BD!AN2571="","",IF(BD!AN2571&lt;BD!AL2571,"ABAIXO DA META","DENTRO DA META"))</f>
      </c>
      <c r="AT2571" s="91" t="str">
        <f>IF(BD!AJ2571="","EM ANÁLISE",IF(BD!AP2571&gt;=BD!AN2571,"GO", "NO GO"))</f>
        <v>EM ANÁLISE</v>
      </c>
      <c r="AU2571" s="97">
        <f>IF(AN2571="","",+BD!$AN2571-AJ2571)</f>
      </c>
      <c r="AV2571" s="98"/>
      <c r="AW2571" s="90">
        <f>BD!P2571*BD!AC2571</f>
        <v>0</v>
      </c>
      <c r="AX2571" s="90">
        <f>BD!V2571*BD!AC2571</f>
        <v>0</v>
      </c>
      <c r="AY2571" s="90">
        <f>IF(BD!AN2571="","",BD!AN2571*BD!AC2571)</f>
      </c>
      <c r="AZ2571" s="75" t="s">
        <v>123</v>
      </c>
      <c r="BA2571" s="75" t="s">
        <v>124</v>
      </c>
      <c r="BB2571" s="75">
        <v>1</v>
      </c>
      <c r="BC2571" s="75" t="s">
        <v>3006</v>
      </c>
      <c r="BD2571" s="104"/>
      <c r="BE2571" s="104"/>
      <c r="BF2571" s="101"/>
      <c r="BG2571" s="101"/>
      <c r="BH2571" s="101"/>
      <c r="BI2571" s="101"/>
      <c r="BJ2571" s="101"/>
      <c r="BK2571" s="101"/>
      <c r="BL2571" s="101"/>
      <c r="BM2571" s="101"/>
      <c r="BN2571" s="101"/>
      <c r="BO2571" s="103"/>
      <c r="BP2571" s="101"/>
      <c r="BQ2571" s="101"/>
      <c r="BR2571" s="101"/>
      <c r="BS2571" s="101"/>
      <c r="BT2571" s="101"/>
      <c r="BU2571" s="101"/>
      <c r="BV2571" s="101"/>
      <c r="BW2571" s="101"/>
      <c r="BX2571" s="101"/>
      <c r="BY2571" s="101"/>
      <c r="BZ2571" s="101"/>
      <c r="CA2571" s="101"/>
      <c r="CB2571" s="101"/>
      <c r="CC2571" s="101"/>
      <c r="CD2571" s="101"/>
      <c r="CE2571" s="101"/>
      <c r="CF2571" s="101"/>
      <c r="CG2571" s="37" t="e">
        <f>VLOOKUP(Table_1[[#This Row],[EAN]],'[1]Planilha1'!$E:$R,13,0)</f>
        <v>#N/A</v>
      </c>
      <c r="CI2571" s="186" t="e">
        <f>Table_1[[#This Row],[FATURAMENTO REALIZADO]]-Table_1[[#This Row],[SPEND LÍQUIDO]]</f>
        <v>#VALUE!</v>
      </c>
    </row>
    <row r="2572" ht="15" hidden="1">
      <c r="A2572" s="7"/>
      <c r="B2572" s="84" t="s">
        <v>2735</v>
      </c>
      <c r="C2572" s="75">
        <v>221610</v>
      </c>
      <c r="D2572" s="75"/>
      <c r="E2572" s="85">
        <v>7893500012702</v>
      </c>
      <c r="F2572" s="86" t="s">
        <v>3038</v>
      </c>
      <c r="G2572" s="75" t="s">
        <v>21</v>
      </c>
      <c r="H2572" s="75">
        <v>250</v>
      </c>
      <c r="I2572" s="87" t="s">
        <v>2737</v>
      </c>
      <c r="J2572" s="75" t="s">
        <v>2795</v>
      </c>
      <c r="K2572" s="88" t="s">
        <v>84</v>
      </c>
      <c r="L2572" s="88">
        <v>12</v>
      </c>
      <c r="M2572" s="88">
        <v>0</v>
      </c>
      <c r="N2572" s="75" t="s">
        <v>85</v>
      </c>
      <c r="O2572" s="75"/>
      <c r="P2572" s="106"/>
      <c r="Q2572" s="90">
        <f>(17/100+7.6/100+1.65/100)*P2572</f>
        <v>0</v>
      </c>
      <c r="R2572" s="104"/>
      <c r="S2572" s="104"/>
      <c r="T2572" s="104"/>
      <c r="U2572" s="104"/>
      <c r="V2572" s="90">
        <f>+P2572-Q2572+R2572+S2572+T2572+U2572</f>
        <v>0</v>
      </c>
      <c r="W2572" s="91">
        <f>(1.02/100)</f>
        <v>1.02E-2</v>
      </c>
      <c r="X2572" s="91">
        <v>4.8E-3</v>
      </c>
      <c r="Y2572" s="91">
        <v>0.17</v>
      </c>
      <c r="Z2572" s="91">
        <v>1.65E-2</v>
      </c>
      <c r="AA2572" s="91">
        <v>7.6E-2</v>
      </c>
      <c r="AB2572" s="91">
        <f>SUM(W2572:AA2572)</f>
        <v>0.2775</v>
      </c>
      <c r="AC2572" s="75">
        <v>12</v>
      </c>
      <c r="AD2572" s="92">
        <f>IF(AL2572="","",+AC2572*AL2572)</f>
      </c>
      <c r="AE2572" s="93">
        <f>IF(AL2572="","",+AL2572*AB2572)</f>
      </c>
      <c r="AF2572" s="92">
        <f>IF(AL2572="","",+AL2572-AE2572)</f>
      </c>
      <c r="AG2572" s="93">
        <f>+V2572</f>
        <v>0</v>
      </c>
      <c r="AH2572" s="92">
        <f>IF(AF2572="","",+AF2572-AG2572)</f>
      </c>
      <c r="AI2572" s="92">
        <f>IF(AH2572="","",+AH2572*AC2572)</f>
      </c>
      <c r="AJ2572" s="93"/>
      <c r="AK2572" s="94">
        <v>0.33</v>
      </c>
      <c r="AL2572" s="93">
        <f>IF(V2572=0,"",V2572/(1-AB2572-AK2572))</f>
      </c>
      <c r="AM2572" s="95">
        <v>0.33</v>
      </c>
      <c r="AN2572" s="93">
        <f>IF(V2572=0,"",V2572/(1-AB2572-AM2572))</f>
      </c>
      <c r="AO2572" s="96">
        <v>1.2</v>
      </c>
      <c r="AP2572" s="93">
        <f>IF(BD!AJ2572="","",BD!AJ2572*BD!AO2572)</f>
      </c>
      <c r="AQ2572" s="91">
        <f>BD!AM2572/BD!AK2572-1</f>
        <v>0</v>
      </c>
      <c r="AR2572" s="91">
        <f>IF(BD!AN2572="","",IF(BD!AJ2572="","",BD!AN2572/BD!AJ2572-1))</f>
      </c>
      <c r="AS2572" s="91">
        <f>IF(BD!AN2572="","",IF(BD!AN2572&lt;BD!AL2572,"ABAIXO DA META","DENTRO DA META"))</f>
      </c>
      <c r="AT2572" s="91" t="str">
        <f>IF(BD!AJ2572="","EM ANÁLISE",IF(BD!AP2572&gt;=BD!AN2572,"GO", "NO GO"))</f>
        <v>EM ANÁLISE</v>
      </c>
      <c r="AU2572" s="97">
        <f>IF(AN2572="","",+BD!$AN2572-AJ2572)</f>
      </c>
      <c r="AV2572" s="98"/>
      <c r="AW2572" s="90">
        <f>BD!P2572*BD!AC2572</f>
        <v>0</v>
      </c>
      <c r="AX2572" s="90">
        <f>BD!V2572*BD!AC2572</f>
        <v>0</v>
      </c>
      <c r="AY2572" s="90">
        <f>IF(BD!AN2572="","",BD!AN2572*BD!AC2572)</f>
      </c>
      <c r="AZ2572" s="75" t="s">
        <v>123</v>
      </c>
      <c r="BA2572" s="75" t="s">
        <v>124</v>
      </c>
      <c r="BB2572" s="75">
        <v>1</v>
      </c>
      <c r="BC2572" s="75" t="s">
        <v>3006</v>
      </c>
      <c r="BD2572" s="104"/>
      <c r="BE2572" s="104"/>
      <c r="BF2572" s="101"/>
      <c r="BG2572" s="101"/>
      <c r="BH2572" s="101"/>
      <c r="BI2572" s="101"/>
      <c r="BJ2572" s="101"/>
      <c r="BK2572" s="101"/>
      <c r="BL2572" s="101"/>
      <c r="BM2572" s="101"/>
      <c r="BN2572" s="101"/>
      <c r="BO2572" s="103"/>
      <c r="BP2572" s="101"/>
      <c r="BQ2572" s="101"/>
      <c r="BR2572" s="101"/>
      <c r="BS2572" s="101"/>
      <c r="BT2572" s="101"/>
      <c r="BU2572" s="101"/>
      <c r="BV2572" s="101"/>
      <c r="BW2572" s="101"/>
      <c r="BX2572" s="101"/>
      <c r="BY2572" s="101"/>
      <c r="BZ2572" s="101"/>
      <c r="CA2572" s="101"/>
      <c r="CB2572" s="101"/>
      <c r="CC2572" s="101"/>
      <c r="CD2572" s="101"/>
      <c r="CE2572" s="101"/>
      <c r="CF2572" s="101"/>
      <c r="CG2572" s="37" t="e">
        <f>VLOOKUP(Table_1[[#This Row],[EAN]],'[1]Planilha1'!$E:$R,13,0)</f>
        <v>#N/A</v>
      </c>
      <c r="CI2572" s="186" t="e">
        <f>Table_1[[#This Row],[FATURAMENTO REALIZADO]]-Table_1[[#This Row],[SPEND LÍQUIDO]]</f>
        <v>#VALUE!</v>
      </c>
    </row>
    <row r="2573" ht="15" hidden="1">
      <c r="A2573" s="7"/>
      <c r="B2573" s="84" t="s">
        <v>2735</v>
      </c>
      <c r="C2573" s="75">
        <v>221611</v>
      </c>
      <c r="D2573" s="75"/>
      <c r="E2573" s="85">
        <v>7893500050063</v>
      </c>
      <c r="F2573" s="86" t="s">
        <v>3039</v>
      </c>
      <c r="G2573" s="75" t="s">
        <v>21</v>
      </c>
      <c r="H2573" s="75">
        <v>250</v>
      </c>
      <c r="I2573" s="87" t="s">
        <v>2737</v>
      </c>
      <c r="J2573" s="75" t="s">
        <v>2795</v>
      </c>
      <c r="K2573" s="88" t="s">
        <v>84</v>
      </c>
      <c r="L2573" s="88">
        <v>12</v>
      </c>
      <c r="M2573" s="88">
        <v>8</v>
      </c>
      <c r="N2573" s="75" t="s">
        <v>85</v>
      </c>
      <c r="O2573" s="75"/>
      <c r="P2573" s="106"/>
      <c r="Q2573" s="90">
        <f>(17/100+7.6/100+1.65/100)*P2573</f>
        <v>0</v>
      </c>
      <c r="R2573" s="104"/>
      <c r="S2573" s="104"/>
      <c r="T2573" s="104"/>
      <c r="U2573" s="104"/>
      <c r="V2573" s="90">
        <f>+P2573-Q2573+R2573+S2573+T2573+U2573</f>
        <v>0</v>
      </c>
      <c r="W2573" s="91">
        <f>(1.02/100)</f>
        <v>1.02E-2</v>
      </c>
      <c r="X2573" s="91">
        <v>4.8E-3</v>
      </c>
      <c r="Y2573" s="91">
        <v>0.17</v>
      </c>
      <c r="Z2573" s="91">
        <v>1.65E-2</v>
      </c>
      <c r="AA2573" s="91">
        <v>7.6E-2</v>
      </c>
      <c r="AB2573" s="91">
        <f>SUM(W2573:AA2573)</f>
        <v>0.2775</v>
      </c>
      <c r="AC2573" s="75">
        <v>12</v>
      </c>
      <c r="AD2573" s="92">
        <f>IF(AL2573="","",+AC2573*AL2573)</f>
      </c>
      <c r="AE2573" s="93">
        <f>IF(AL2573="","",+AL2573*AB2573)</f>
      </c>
      <c r="AF2573" s="92">
        <f>IF(AL2573="","",+AL2573-AE2573)</f>
      </c>
      <c r="AG2573" s="93">
        <f>+V2573</f>
        <v>0</v>
      </c>
      <c r="AH2573" s="92">
        <f>IF(AF2573="","",+AF2573-AG2573)</f>
      </c>
      <c r="AI2573" s="92">
        <f>IF(AH2573="","",+AH2573*AC2573)</f>
      </c>
      <c r="AJ2573" s="93"/>
      <c r="AK2573" s="94">
        <v>0.33</v>
      </c>
      <c r="AL2573" s="93">
        <f>IF(V2573=0,"",V2573/(1-AB2573-AK2573))</f>
      </c>
      <c r="AM2573" s="95">
        <v>0.33</v>
      </c>
      <c r="AN2573" s="93">
        <f>IF(V2573=0,"",V2573/(1-AB2573-AM2573))</f>
      </c>
      <c r="AO2573" s="96">
        <v>1.2</v>
      </c>
      <c r="AP2573" s="93">
        <f>IF(BD!AJ2573="","",BD!AJ2573*BD!AO2573)</f>
      </c>
      <c r="AQ2573" s="91">
        <f>BD!AM2573/BD!AK2573-1</f>
        <v>0</v>
      </c>
      <c r="AR2573" s="91">
        <f>IF(BD!AN2573="","",IF(BD!AJ2573="","",BD!AN2573/BD!AJ2573-1))</f>
      </c>
      <c r="AS2573" s="91">
        <f>IF(BD!AN2573="","",IF(BD!AN2573&lt;BD!AL2573,"ABAIXO DA META","DENTRO DA META"))</f>
      </c>
      <c r="AT2573" s="91" t="str">
        <f>IF(BD!AJ2573="","EM ANÁLISE",IF(BD!AP2573&gt;=BD!AN2573,"GO", "NO GO"))</f>
        <v>EM ANÁLISE</v>
      </c>
      <c r="AU2573" s="97">
        <f>IF(AN2573="","",+BD!$AN2573-AJ2573)</f>
      </c>
      <c r="AV2573" s="98"/>
      <c r="AW2573" s="90">
        <f>BD!P2573*BD!AC2573</f>
        <v>0</v>
      </c>
      <c r="AX2573" s="90">
        <f>BD!V2573*BD!AC2573</f>
        <v>0</v>
      </c>
      <c r="AY2573" s="90">
        <f>IF(BD!AN2573="","",BD!AN2573*BD!AC2573)</f>
      </c>
      <c r="AZ2573" s="75" t="s">
        <v>123</v>
      </c>
      <c r="BA2573" s="75" t="s">
        <v>124</v>
      </c>
      <c r="BB2573" s="75">
        <v>1</v>
      </c>
      <c r="BC2573" s="75" t="s">
        <v>3006</v>
      </c>
      <c r="BD2573" s="104"/>
      <c r="BE2573" s="104"/>
      <c r="BF2573" s="101"/>
      <c r="BG2573" s="101"/>
      <c r="BH2573" s="101"/>
      <c r="BI2573" s="101"/>
      <c r="BJ2573" s="101"/>
      <c r="BK2573" s="101"/>
      <c r="BL2573" s="101"/>
      <c r="BM2573" s="101"/>
      <c r="BN2573" s="101"/>
      <c r="BO2573" s="103"/>
      <c r="BP2573" s="101"/>
      <c r="BQ2573" s="101"/>
      <c r="BR2573" s="101"/>
      <c r="BS2573" s="101"/>
      <c r="BT2573" s="101"/>
      <c r="BU2573" s="101"/>
      <c r="BV2573" s="101"/>
      <c r="BW2573" s="101"/>
      <c r="BX2573" s="101"/>
      <c r="BY2573" s="101"/>
      <c r="BZ2573" s="101"/>
      <c r="CA2573" s="101"/>
      <c r="CB2573" s="101"/>
      <c r="CC2573" s="101"/>
      <c r="CD2573" s="101"/>
      <c r="CE2573" s="101"/>
      <c r="CF2573" s="101"/>
      <c r="CG2573" s="37" t="e">
        <f>VLOOKUP(Table_1[[#This Row],[EAN]],'[1]Planilha1'!$E:$R,13,0)</f>
        <v>#N/A</v>
      </c>
      <c r="CI2573" s="186" t="e">
        <f>Table_1[[#This Row],[FATURAMENTO REALIZADO]]-Table_1[[#This Row],[SPEND LÍQUIDO]]</f>
        <v>#VALUE!</v>
      </c>
    </row>
    <row r="2574" ht="15" hidden="1">
      <c r="A2574" s="7"/>
      <c r="B2574" s="84" t="s">
        <v>2735</v>
      </c>
      <c r="C2574" s="75">
        <v>221612</v>
      </c>
      <c r="D2574" s="75"/>
      <c r="E2574" s="85">
        <v>7893500012696</v>
      </c>
      <c r="F2574" s="86" t="s">
        <v>3040</v>
      </c>
      <c r="G2574" s="75" t="s">
        <v>21</v>
      </c>
      <c r="H2574" s="75">
        <v>250</v>
      </c>
      <c r="I2574" s="87" t="s">
        <v>2737</v>
      </c>
      <c r="J2574" s="75" t="s">
        <v>2795</v>
      </c>
      <c r="K2574" s="88" t="s">
        <v>84</v>
      </c>
      <c r="L2574" s="88">
        <v>12</v>
      </c>
      <c r="M2574" s="88">
        <v>8</v>
      </c>
      <c r="N2574" s="75" t="s">
        <v>85</v>
      </c>
      <c r="O2574" s="75"/>
      <c r="P2574" s="106"/>
      <c r="Q2574" s="90">
        <f>(17/100+7.6/100+1.65/100)*P2574</f>
        <v>0</v>
      </c>
      <c r="R2574" s="104"/>
      <c r="S2574" s="104"/>
      <c r="T2574" s="104"/>
      <c r="U2574" s="104"/>
      <c r="V2574" s="90">
        <f>+P2574-Q2574+R2574+S2574+T2574+U2574</f>
        <v>0</v>
      </c>
      <c r="W2574" s="91">
        <f>(1.02/100)</f>
        <v>1.02E-2</v>
      </c>
      <c r="X2574" s="91">
        <v>4.8E-3</v>
      </c>
      <c r="Y2574" s="91">
        <v>0.17</v>
      </c>
      <c r="Z2574" s="91">
        <v>1.65E-2</v>
      </c>
      <c r="AA2574" s="91">
        <v>7.6E-2</v>
      </c>
      <c r="AB2574" s="91">
        <f>SUM(W2574:AA2574)</f>
        <v>0.2775</v>
      </c>
      <c r="AC2574" s="75">
        <v>12</v>
      </c>
      <c r="AD2574" s="92">
        <f>IF(AL2574="","",+AC2574*AL2574)</f>
      </c>
      <c r="AE2574" s="93">
        <f>IF(AL2574="","",+AL2574*AB2574)</f>
      </c>
      <c r="AF2574" s="92">
        <f>IF(AL2574="","",+AL2574-AE2574)</f>
      </c>
      <c r="AG2574" s="93">
        <f>+V2574</f>
        <v>0</v>
      </c>
      <c r="AH2574" s="92">
        <f>IF(AF2574="","",+AF2574-AG2574)</f>
      </c>
      <c r="AI2574" s="92">
        <f>IF(AH2574="","",+AH2574*AC2574)</f>
      </c>
      <c r="AJ2574" s="93"/>
      <c r="AK2574" s="94">
        <v>0.33</v>
      </c>
      <c r="AL2574" s="93">
        <f>IF(V2574=0,"",V2574/(1-AB2574-AK2574))</f>
      </c>
      <c r="AM2574" s="95">
        <v>0.33</v>
      </c>
      <c r="AN2574" s="93">
        <f>IF(V2574=0,"",V2574/(1-AB2574-AM2574))</f>
      </c>
      <c r="AO2574" s="96">
        <v>1.2</v>
      </c>
      <c r="AP2574" s="93">
        <f>IF(BD!AJ2574="","",BD!AJ2574*BD!AO2574)</f>
      </c>
      <c r="AQ2574" s="91">
        <f>BD!AM2574/BD!AK2574-1</f>
        <v>0</v>
      </c>
      <c r="AR2574" s="91">
        <f>IF(BD!AN2574="","",IF(BD!AJ2574="","",BD!AN2574/BD!AJ2574-1))</f>
      </c>
      <c r="AS2574" s="91">
        <f>IF(BD!AN2574="","",IF(BD!AN2574&lt;BD!AL2574,"ABAIXO DA META","DENTRO DA META"))</f>
      </c>
      <c r="AT2574" s="91" t="str">
        <f>IF(BD!AJ2574="","EM ANÁLISE",IF(BD!AP2574&gt;=BD!AN2574,"GO", "NO GO"))</f>
        <v>EM ANÁLISE</v>
      </c>
      <c r="AU2574" s="97">
        <f>IF(AN2574="","",+BD!$AN2574-AJ2574)</f>
      </c>
      <c r="AV2574" s="98"/>
      <c r="AW2574" s="90">
        <f>BD!P2574*BD!AC2574</f>
        <v>0</v>
      </c>
      <c r="AX2574" s="90">
        <f>BD!V2574*BD!AC2574</f>
        <v>0</v>
      </c>
      <c r="AY2574" s="90">
        <f>IF(BD!AN2574="","",BD!AN2574*BD!AC2574)</f>
      </c>
      <c r="AZ2574" s="75" t="s">
        <v>123</v>
      </c>
      <c r="BA2574" s="75" t="s">
        <v>124</v>
      </c>
      <c r="BB2574" s="75">
        <v>1</v>
      </c>
      <c r="BC2574" s="75" t="s">
        <v>3006</v>
      </c>
      <c r="BD2574" s="104"/>
      <c r="BE2574" s="104"/>
      <c r="BF2574" s="101"/>
      <c r="BG2574" s="101"/>
      <c r="BH2574" s="101"/>
      <c r="BI2574" s="101"/>
      <c r="BJ2574" s="101"/>
      <c r="BK2574" s="101"/>
      <c r="BL2574" s="101"/>
      <c r="BM2574" s="101"/>
      <c r="BN2574" s="101"/>
      <c r="BO2574" s="103"/>
      <c r="BP2574" s="101"/>
      <c r="BQ2574" s="101"/>
      <c r="BR2574" s="101"/>
      <c r="BS2574" s="101"/>
      <c r="BT2574" s="101"/>
      <c r="BU2574" s="101"/>
      <c r="BV2574" s="101"/>
      <c r="BW2574" s="101"/>
      <c r="BX2574" s="101"/>
      <c r="BY2574" s="101"/>
      <c r="BZ2574" s="101"/>
      <c r="CA2574" s="101"/>
      <c r="CB2574" s="101"/>
      <c r="CC2574" s="101"/>
      <c r="CD2574" s="101"/>
      <c r="CE2574" s="101"/>
      <c r="CF2574" s="101"/>
      <c r="CG2574" s="37" t="e">
        <f>VLOOKUP(Table_1[[#This Row],[EAN]],'[1]Planilha1'!$E:$R,13,0)</f>
        <v>#N/A</v>
      </c>
      <c r="CI2574" s="186" t="e">
        <f>Table_1[[#This Row],[FATURAMENTO REALIZADO]]-Table_1[[#This Row],[SPEND LÍQUIDO]]</f>
        <v>#VALUE!</v>
      </c>
    </row>
    <row r="2575" ht="15" hidden="1">
      <c r="A2575" s="7"/>
      <c r="B2575" s="84" t="s">
        <v>2735</v>
      </c>
      <c r="C2575" s="75">
        <v>221613</v>
      </c>
      <c r="D2575" s="75"/>
      <c r="E2575" s="85">
        <v>7893500083146</v>
      </c>
      <c r="F2575" s="86" t="s">
        <v>3041</v>
      </c>
      <c r="G2575" s="75" t="s">
        <v>21</v>
      </c>
      <c r="H2575" s="75">
        <v>250</v>
      </c>
      <c r="I2575" s="87" t="s">
        <v>2737</v>
      </c>
      <c r="J2575" s="75" t="s">
        <v>2795</v>
      </c>
      <c r="K2575" s="88" t="s">
        <v>84</v>
      </c>
      <c r="L2575" s="88">
        <v>12</v>
      </c>
      <c r="M2575" s="88">
        <v>0</v>
      </c>
      <c r="N2575" s="75" t="s">
        <v>85</v>
      </c>
      <c r="O2575" s="75"/>
      <c r="P2575" s="106"/>
      <c r="Q2575" s="90">
        <f>(17/100+7.6/100+1.65/100)*P2575</f>
        <v>0</v>
      </c>
      <c r="R2575" s="104"/>
      <c r="S2575" s="104"/>
      <c r="T2575" s="104"/>
      <c r="U2575" s="104"/>
      <c r="V2575" s="90">
        <f>+P2575-Q2575+R2575+S2575+T2575+U2575</f>
        <v>0</v>
      </c>
      <c r="W2575" s="91">
        <f>(1.02/100)</f>
        <v>1.02E-2</v>
      </c>
      <c r="X2575" s="91">
        <v>4.8E-3</v>
      </c>
      <c r="Y2575" s="91">
        <v>0.17</v>
      </c>
      <c r="Z2575" s="91">
        <v>1.65E-2</v>
      </c>
      <c r="AA2575" s="91">
        <v>7.6E-2</v>
      </c>
      <c r="AB2575" s="91">
        <f>SUM(W2575:AA2575)</f>
        <v>0.2775</v>
      </c>
      <c r="AC2575" s="75">
        <v>12</v>
      </c>
      <c r="AD2575" s="92">
        <f>IF(AL2575="","",+AC2575*AL2575)</f>
      </c>
      <c r="AE2575" s="93">
        <f>IF(AL2575="","",+AL2575*AB2575)</f>
      </c>
      <c r="AF2575" s="92">
        <f>IF(AL2575="","",+AL2575-AE2575)</f>
      </c>
      <c r="AG2575" s="93">
        <f>+V2575</f>
        <v>0</v>
      </c>
      <c r="AH2575" s="92">
        <f>IF(AF2575="","",+AF2575-AG2575)</f>
      </c>
      <c r="AI2575" s="92">
        <f>IF(AH2575="","",+AH2575*AC2575)</f>
      </c>
      <c r="AJ2575" s="93"/>
      <c r="AK2575" s="94">
        <v>0.33</v>
      </c>
      <c r="AL2575" s="93">
        <f>IF(V2575=0,"",V2575/(1-AB2575-AK2575))</f>
      </c>
      <c r="AM2575" s="95">
        <v>0.33</v>
      </c>
      <c r="AN2575" s="93">
        <f>IF(V2575=0,"",V2575/(1-AB2575-AM2575))</f>
      </c>
      <c r="AO2575" s="96">
        <v>1.2</v>
      </c>
      <c r="AP2575" s="93">
        <f>IF(BD!AJ2575="","",BD!AJ2575*BD!AO2575)</f>
      </c>
      <c r="AQ2575" s="91">
        <f>BD!AM2575/BD!AK2575-1</f>
        <v>0</v>
      </c>
      <c r="AR2575" s="91">
        <f>IF(BD!AN2575="","",IF(BD!AJ2575="","",BD!AN2575/BD!AJ2575-1))</f>
      </c>
      <c r="AS2575" s="91">
        <f>IF(BD!AN2575="","",IF(BD!AN2575&lt;BD!AL2575,"ABAIXO DA META","DENTRO DA META"))</f>
      </c>
      <c r="AT2575" s="91" t="str">
        <f>IF(BD!AJ2575="","EM ANÁLISE",IF(BD!AP2575&gt;=BD!AN2575,"GO", "NO GO"))</f>
        <v>EM ANÁLISE</v>
      </c>
      <c r="AU2575" s="97">
        <f>IF(AN2575="","",+BD!$AN2575-AJ2575)</f>
      </c>
      <c r="AV2575" s="98"/>
      <c r="AW2575" s="90">
        <f>BD!P2575*BD!AC2575</f>
        <v>0</v>
      </c>
      <c r="AX2575" s="90">
        <f>BD!V2575*BD!AC2575</f>
        <v>0</v>
      </c>
      <c r="AY2575" s="90">
        <f>IF(BD!AN2575="","",BD!AN2575*BD!AC2575)</f>
      </c>
      <c r="AZ2575" s="75" t="s">
        <v>123</v>
      </c>
      <c r="BA2575" s="75" t="s">
        <v>124</v>
      </c>
      <c r="BB2575" s="75">
        <v>1</v>
      </c>
      <c r="BC2575" s="75" t="s">
        <v>3006</v>
      </c>
      <c r="BD2575" s="104"/>
      <c r="BE2575" s="104"/>
      <c r="BF2575" s="101"/>
      <c r="BG2575" s="101"/>
      <c r="BH2575" s="101"/>
      <c r="BI2575" s="101"/>
      <c r="BJ2575" s="101"/>
      <c r="BK2575" s="101"/>
      <c r="BL2575" s="101"/>
      <c r="BM2575" s="101"/>
      <c r="BN2575" s="101"/>
      <c r="BO2575" s="103"/>
      <c r="BP2575" s="101"/>
      <c r="BQ2575" s="101"/>
      <c r="BR2575" s="101"/>
      <c r="BS2575" s="101"/>
      <c r="BT2575" s="101"/>
      <c r="BU2575" s="101"/>
      <c r="BV2575" s="101"/>
      <c r="BW2575" s="101"/>
      <c r="BX2575" s="101"/>
      <c r="BY2575" s="101"/>
      <c r="BZ2575" s="101"/>
      <c r="CA2575" s="101"/>
      <c r="CB2575" s="101"/>
      <c r="CC2575" s="101"/>
      <c r="CD2575" s="101"/>
      <c r="CE2575" s="101"/>
      <c r="CF2575" s="101"/>
      <c r="CG2575" s="37" t="e">
        <f>VLOOKUP(Table_1[[#This Row],[EAN]],'[1]Planilha1'!$E:$R,13,0)</f>
        <v>#N/A</v>
      </c>
      <c r="CI2575" s="186" t="e">
        <f>Table_1[[#This Row],[FATURAMENTO REALIZADO]]-Table_1[[#This Row],[SPEND LÍQUIDO]]</f>
        <v>#VALUE!</v>
      </c>
    </row>
    <row r="2576" ht="15" hidden="1">
      <c r="A2576" s="7"/>
      <c r="B2576" s="84" t="s">
        <v>2735</v>
      </c>
      <c r="C2576" s="75">
        <v>221614</v>
      </c>
      <c r="D2576" s="75"/>
      <c r="E2576" s="85">
        <v>7893500083122</v>
      </c>
      <c r="F2576" s="86" t="s">
        <v>3042</v>
      </c>
      <c r="G2576" s="75" t="s">
        <v>21</v>
      </c>
      <c r="H2576" s="75">
        <v>250</v>
      </c>
      <c r="I2576" s="87" t="s">
        <v>2737</v>
      </c>
      <c r="J2576" s="75" t="s">
        <v>2795</v>
      </c>
      <c r="K2576" s="88" t="s">
        <v>84</v>
      </c>
      <c r="L2576" s="88">
        <v>12</v>
      </c>
      <c r="M2576" s="88">
        <v>0</v>
      </c>
      <c r="N2576" s="75" t="s">
        <v>85</v>
      </c>
      <c r="O2576" s="75"/>
      <c r="P2576" s="106"/>
      <c r="Q2576" s="90">
        <f>(17/100+7.6/100+1.65/100)*P2576</f>
        <v>0</v>
      </c>
      <c r="R2576" s="104"/>
      <c r="S2576" s="104"/>
      <c r="T2576" s="104"/>
      <c r="U2576" s="104"/>
      <c r="V2576" s="90">
        <f>+P2576-Q2576+R2576+S2576+T2576+U2576</f>
        <v>0</v>
      </c>
      <c r="W2576" s="91">
        <f>(1.02/100)</f>
        <v>1.02E-2</v>
      </c>
      <c r="X2576" s="91">
        <v>4.8E-3</v>
      </c>
      <c r="Y2576" s="91">
        <v>0.17</v>
      </c>
      <c r="Z2576" s="91">
        <v>1.65E-2</v>
      </c>
      <c r="AA2576" s="91">
        <v>7.6E-2</v>
      </c>
      <c r="AB2576" s="91">
        <f>SUM(W2576:AA2576)</f>
        <v>0.2775</v>
      </c>
      <c r="AC2576" s="75">
        <v>12</v>
      </c>
      <c r="AD2576" s="92">
        <f>IF(AL2576="","",+AC2576*AL2576)</f>
      </c>
      <c r="AE2576" s="93">
        <f>IF(AL2576="","",+AL2576*AB2576)</f>
      </c>
      <c r="AF2576" s="92">
        <f>IF(AL2576="","",+AL2576-AE2576)</f>
      </c>
      <c r="AG2576" s="93">
        <f>+V2576</f>
        <v>0</v>
      </c>
      <c r="AH2576" s="92">
        <f>IF(AF2576="","",+AF2576-AG2576)</f>
      </c>
      <c r="AI2576" s="92">
        <f>IF(AH2576="","",+AH2576*AC2576)</f>
      </c>
      <c r="AJ2576" s="93"/>
      <c r="AK2576" s="94">
        <v>0.33</v>
      </c>
      <c r="AL2576" s="93">
        <f>IF(V2576=0,"",V2576/(1-AB2576-AK2576))</f>
      </c>
      <c r="AM2576" s="95">
        <v>0.33</v>
      </c>
      <c r="AN2576" s="93">
        <f>IF(V2576=0,"",V2576/(1-AB2576-AM2576))</f>
      </c>
      <c r="AO2576" s="96">
        <v>1.2</v>
      </c>
      <c r="AP2576" s="93">
        <f>IF(BD!AJ2576="","",BD!AJ2576*BD!AO2576)</f>
      </c>
      <c r="AQ2576" s="91">
        <f>BD!AM2576/BD!AK2576-1</f>
        <v>0</v>
      </c>
      <c r="AR2576" s="91">
        <f>IF(BD!AN2576="","",IF(BD!AJ2576="","",BD!AN2576/BD!AJ2576-1))</f>
      </c>
      <c r="AS2576" s="91">
        <f>IF(BD!AN2576="","",IF(BD!AN2576&lt;BD!AL2576,"ABAIXO DA META","DENTRO DA META"))</f>
      </c>
      <c r="AT2576" s="91" t="str">
        <f>IF(BD!AJ2576="","EM ANÁLISE",IF(BD!AP2576&gt;=BD!AN2576,"GO", "NO GO"))</f>
        <v>EM ANÁLISE</v>
      </c>
      <c r="AU2576" s="97">
        <f>IF(AN2576="","",+BD!$AN2576-AJ2576)</f>
      </c>
      <c r="AV2576" s="98"/>
      <c r="AW2576" s="90">
        <f>BD!P2576*BD!AC2576</f>
        <v>0</v>
      </c>
      <c r="AX2576" s="90">
        <f>BD!V2576*BD!AC2576</f>
        <v>0</v>
      </c>
      <c r="AY2576" s="90">
        <f>IF(BD!AN2576="","",BD!AN2576*BD!AC2576)</f>
      </c>
      <c r="AZ2576" s="75" t="s">
        <v>123</v>
      </c>
      <c r="BA2576" s="75" t="s">
        <v>124</v>
      </c>
      <c r="BB2576" s="75">
        <v>1</v>
      </c>
      <c r="BC2576" s="75" t="s">
        <v>3006</v>
      </c>
      <c r="BD2576" s="104"/>
      <c r="BE2576" s="104"/>
      <c r="BF2576" s="101"/>
      <c r="BG2576" s="101"/>
      <c r="BH2576" s="101"/>
      <c r="BI2576" s="101"/>
      <c r="BJ2576" s="101"/>
      <c r="BK2576" s="101"/>
      <c r="BL2576" s="101"/>
      <c r="BM2576" s="101"/>
      <c r="BN2576" s="101"/>
      <c r="BO2576" s="103"/>
      <c r="BP2576" s="101"/>
      <c r="BQ2576" s="101"/>
      <c r="BR2576" s="101"/>
      <c r="BS2576" s="101"/>
      <c r="BT2576" s="101"/>
      <c r="BU2576" s="101"/>
      <c r="BV2576" s="101"/>
      <c r="BW2576" s="101"/>
      <c r="BX2576" s="101"/>
      <c r="BY2576" s="101"/>
      <c r="BZ2576" s="101"/>
      <c r="CA2576" s="101"/>
      <c r="CB2576" s="101"/>
      <c r="CC2576" s="101"/>
      <c r="CD2576" s="101"/>
      <c r="CE2576" s="101"/>
      <c r="CF2576" s="101"/>
      <c r="CG2576" s="37" t="e">
        <f>VLOOKUP(Table_1[[#This Row],[EAN]],'[1]Planilha1'!$E:$R,13,0)</f>
        <v>#N/A</v>
      </c>
      <c r="CI2576" s="186" t="e">
        <f>Table_1[[#This Row],[FATURAMENTO REALIZADO]]-Table_1[[#This Row],[SPEND LÍQUIDO]]</f>
        <v>#VALUE!</v>
      </c>
    </row>
    <row r="2577" ht="15" hidden="1">
      <c r="A2577" s="7"/>
      <c r="B2577" s="84" t="s">
        <v>2735</v>
      </c>
      <c r="C2577" s="75">
        <v>221615</v>
      </c>
      <c r="D2577" s="75"/>
      <c r="E2577" s="85">
        <v>7893500083160</v>
      </c>
      <c r="F2577" s="86" t="s">
        <v>3043</v>
      </c>
      <c r="G2577" s="75" t="s">
        <v>21</v>
      </c>
      <c r="H2577" s="75">
        <v>250</v>
      </c>
      <c r="I2577" s="87" t="s">
        <v>2737</v>
      </c>
      <c r="J2577" s="75" t="s">
        <v>2795</v>
      </c>
      <c r="K2577" s="88" t="s">
        <v>84</v>
      </c>
      <c r="L2577" s="88">
        <v>12</v>
      </c>
      <c r="M2577" s="88">
        <v>0</v>
      </c>
      <c r="N2577" s="75" t="s">
        <v>85</v>
      </c>
      <c r="O2577" s="75"/>
      <c r="P2577" s="106"/>
      <c r="Q2577" s="90">
        <f>(17/100+7.6/100+1.65/100)*P2577</f>
        <v>0</v>
      </c>
      <c r="R2577" s="104"/>
      <c r="S2577" s="104"/>
      <c r="T2577" s="104"/>
      <c r="U2577" s="104"/>
      <c r="V2577" s="90">
        <f>+P2577-Q2577+R2577+S2577+T2577+U2577</f>
        <v>0</v>
      </c>
      <c r="W2577" s="91">
        <f>(1.02/100)</f>
        <v>1.02E-2</v>
      </c>
      <c r="X2577" s="91">
        <v>4.8E-3</v>
      </c>
      <c r="Y2577" s="91">
        <v>0.17</v>
      </c>
      <c r="Z2577" s="91">
        <v>1.65E-2</v>
      </c>
      <c r="AA2577" s="91">
        <v>7.6E-2</v>
      </c>
      <c r="AB2577" s="91">
        <f>SUM(W2577:AA2577)</f>
        <v>0.2775</v>
      </c>
      <c r="AC2577" s="75">
        <v>12</v>
      </c>
      <c r="AD2577" s="92">
        <f>IF(AL2577="","",+AC2577*AL2577)</f>
      </c>
      <c r="AE2577" s="93">
        <f>IF(AL2577="","",+AL2577*AB2577)</f>
      </c>
      <c r="AF2577" s="92">
        <f>IF(AL2577="","",+AL2577-AE2577)</f>
      </c>
      <c r="AG2577" s="93">
        <f>+V2577</f>
        <v>0</v>
      </c>
      <c r="AH2577" s="92">
        <f>IF(AF2577="","",+AF2577-AG2577)</f>
      </c>
      <c r="AI2577" s="92">
        <f>IF(AH2577="","",+AH2577*AC2577)</f>
      </c>
      <c r="AJ2577" s="93"/>
      <c r="AK2577" s="94">
        <v>0.33</v>
      </c>
      <c r="AL2577" s="93">
        <f>IF(V2577=0,"",V2577/(1-AB2577-AK2577))</f>
      </c>
      <c r="AM2577" s="95">
        <v>0.33</v>
      </c>
      <c r="AN2577" s="93">
        <f>IF(V2577=0,"",V2577/(1-AB2577-AM2577))</f>
      </c>
      <c r="AO2577" s="96">
        <v>1.2</v>
      </c>
      <c r="AP2577" s="93">
        <f>IF(BD!AJ2577="","",BD!AJ2577*BD!AO2577)</f>
      </c>
      <c r="AQ2577" s="91">
        <f>BD!AM2577/BD!AK2577-1</f>
        <v>0</v>
      </c>
      <c r="AR2577" s="91">
        <f>IF(BD!AN2577="","",IF(BD!AJ2577="","",BD!AN2577/BD!AJ2577-1))</f>
      </c>
      <c r="AS2577" s="91">
        <f>IF(BD!AN2577="","",IF(BD!AN2577&lt;BD!AL2577,"ABAIXO DA META","DENTRO DA META"))</f>
      </c>
      <c r="AT2577" s="91" t="str">
        <f>IF(BD!AJ2577="","EM ANÁLISE",IF(BD!AP2577&gt;=BD!AN2577,"GO", "NO GO"))</f>
        <v>EM ANÁLISE</v>
      </c>
      <c r="AU2577" s="97">
        <f>IF(AN2577="","",+BD!$AN2577-AJ2577)</f>
      </c>
      <c r="AV2577" s="98"/>
      <c r="AW2577" s="90">
        <f>BD!P2577*BD!AC2577</f>
        <v>0</v>
      </c>
      <c r="AX2577" s="90">
        <f>BD!V2577*BD!AC2577</f>
        <v>0</v>
      </c>
      <c r="AY2577" s="90">
        <f>IF(BD!AN2577="","",BD!AN2577*BD!AC2577)</f>
      </c>
      <c r="AZ2577" s="75" t="s">
        <v>123</v>
      </c>
      <c r="BA2577" s="75" t="s">
        <v>124</v>
      </c>
      <c r="BB2577" s="75">
        <v>1</v>
      </c>
      <c r="BC2577" s="75" t="s">
        <v>3006</v>
      </c>
      <c r="BD2577" s="104"/>
      <c r="BE2577" s="104"/>
      <c r="BF2577" s="101"/>
      <c r="BG2577" s="101"/>
      <c r="BH2577" s="101"/>
      <c r="BI2577" s="101"/>
      <c r="BJ2577" s="101"/>
      <c r="BK2577" s="101"/>
      <c r="BL2577" s="101"/>
      <c r="BM2577" s="101"/>
      <c r="BN2577" s="101"/>
      <c r="BO2577" s="103"/>
      <c r="BP2577" s="101"/>
      <c r="BQ2577" s="101"/>
      <c r="BR2577" s="101"/>
      <c r="BS2577" s="101"/>
      <c r="BT2577" s="101"/>
      <c r="BU2577" s="101"/>
      <c r="BV2577" s="101"/>
      <c r="BW2577" s="101"/>
      <c r="BX2577" s="101"/>
      <c r="BY2577" s="101"/>
      <c r="BZ2577" s="101"/>
      <c r="CA2577" s="101"/>
      <c r="CB2577" s="101"/>
      <c r="CC2577" s="101"/>
      <c r="CD2577" s="101"/>
      <c r="CE2577" s="101"/>
      <c r="CF2577" s="101"/>
      <c r="CG2577" s="37" t="e">
        <f>VLOOKUP(Table_1[[#This Row],[EAN]],'[1]Planilha1'!$E:$R,13,0)</f>
        <v>#N/A</v>
      </c>
      <c r="CI2577" s="186" t="e">
        <f>Table_1[[#This Row],[FATURAMENTO REALIZADO]]-Table_1[[#This Row],[SPEND LÍQUIDO]]</f>
        <v>#VALUE!</v>
      </c>
    </row>
    <row r="2578" ht="15" hidden="1">
      <c r="A2578" s="7"/>
      <c r="B2578" s="84" t="s">
        <v>2735</v>
      </c>
      <c r="C2578" s="75">
        <v>221616</v>
      </c>
      <c r="D2578" s="75"/>
      <c r="E2578" s="85">
        <v>7893500052388</v>
      </c>
      <c r="F2578" s="86" t="s">
        <v>3044</v>
      </c>
      <c r="G2578" s="75" t="s">
        <v>21</v>
      </c>
      <c r="H2578" s="75">
        <v>250</v>
      </c>
      <c r="I2578" s="87" t="s">
        <v>2737</v>
      </c>
      <c r="J2578" s="75" t="s">
        <v>2738</v>
      </c>
      <c r="K2578" s="88" t="s">
        <v>84</v>
      </c>
      <c r="L2578" s="88">
        <v>12</v>
      </c>
      <c r="M2578" s="88">
        <v>0</v>
      </c>
      <c r="N2578" s="75" t="s">
        <v>85</v>
      </c>
      <c r="O2578" s="75"/>
      <c r="P2578" s="106"/>
      <c r="Q2578" s="90">
        <f>(17/100+7.6/100+1.65/100)*P2578</f>
        <v>0</v>
      </c>
      <c r="R2578" s="104"/>
      <c r="S2578" s="104"/>
      <c r="T2578" s="104"/>
      <c r="U2578" s="104"/>
      <c r="V2578" s="90">
        <f>+P2578-Q2578+R2578+S2578+T2578+U2578</f>
        <v>0</v>
      </c>
      <c r="W2578" s="91">
        <f>(1.02/100)</f>
        <v>1.02E-2</v>
      </c>
      <c r="X2578" s="91">
        <v>4.8E-3</v>
      </c>
      <c r="Y2578" s="91">
        <v>0.17</v>
      </c>
      <c r="Z2578" s="91">
        <v>1.65E-2</v>
      </c>
      <c r="AA2578" s="91">
        <v>7.6E-2</v>
      </c>
      <c r="AB2578" s="91">
        <f>SUM(W2578:AA2578)</f>
        <v>0.2775</v>
      </c>
      <c r="AC2578" s="75">
        <v>12</v>
      </c>
      <c r="AD2578" s="92">
        <f>IF(AL2578="","",+AC2578*AL2578)</f>
      </c>
      <c r="AE2578" s="93">
        <f>IF(AL2578="","",+AL2578*AB2578)</f>
      </c>
      <c r="AF2578" s="92">
        <f>IF(AL2578="","",+AL2578-AE2578)</f>
      </c>
      <c r="AG2578" s="93">
        <f>+V2578</f>
        <v>0</v>
      </c>
      <c r="AH2578" s="92">
        <f>IF(AF2578="","",+AF2578-AG2578)</f>
      </c>
      <c r="AI2578" s="92">
        <f>IF(AH2578="","",+AH2578*AC2578)</f>
      </c>
      <c r="AJ2578" s="93"/>
      <c r="AK2578" s="94">
        <v>0.33</v>
      </c>
      <c r="AL2578" s="93">
        <f>IF(V2578=0,"",V2578/(1-AB2578-AK2578))</f>
      </c>
      <c r="AM2578" s="95">
        <v>0.33</v>
      </c>
      <c r="AN2578" s="93">
        <f>IF(V2578=0,"",V2578/(1-AB2578-AM2578))</f>
      </c>
      <c r="AO2578" s="96">
        <v>1.2</v>
      </c>
      <c r="AP2578" s="93">
        <f>IF(BD!AJ2578="","",BD!AJ2578*BD!AO2578)</f>
      </c>
      <c r="AQ2578" s="91">
        <f>BD!AM2578/BD!AK2578-1</f>
        <v>0</v>
      </c>
      <c r="AR2578" s="91">
        <f>IF(BD!AN2578="","",IF(BD!AJ2578="","",BD!AN2578/BD!AJ2578-1))</f>
      </c>
      <c r="AS2578" s="91">
        <f>IF(BD!AN2578="","",IF(BD!AN2578&lt;BD!AL2578,"ABAIXO DA META","DENTRO DA META"))</f>
      </c>
      <c r="AT2578" s="91" t="str">
        <f>IF(BD!AJ2578="","EM ANÁLISE",IF(BD!AP2578&gt;=BD!AN2578,"GO", "NO GO"))</f>
        <v>EM ANÁLISE</v>
      </c>
      <c r="AU2578" s="97">
        <f>IF(AN2578="","",+BD!$AN2578-AJ2578)</f>
      </c>
      <c r="AV2578" s="98"/>
      <c r="AW2578" s="90">
        <f>BD!P2578*BD!AC2578</f>
        <v>0</v>
      </c>
      <c r="AX2578" s="90">
        <f>BD!V2578*BD!AC2578</f>
        <v>0</v>
      </c>
      <c r="AY2578" s="90">
        <f>IF(BD!AN2578="","",BD!AN2578*BD!AC2578)</f>
      </c>
      <c r="AZ2578" s="75" t="s">
        <v>123</v>
      </c>
      <c r="BA2578" s="75" t="s">
        <v>124</v>
      </c>
      <c r="BB2578" s="75">
        <v>1</v>
      </c>
      <c r="BC2578" s="75" t="s">
        <v>3006</v>
      </c>
      <c r="BD2578" s="104"/>
      <c r="BE2578" s="104"/>
      <c r="BF2578" s="101"/>
      <c r="BG2578" s="101"/>
      <c r="BH2578" s="101"/>
      <c r="BI2578" s="101"/>
      <c r="BJ2578" s="101"/>
      <c r="BK2578" s="101"/>
      <c r="BL2578" s="101"/>
      <c r="BM2578" s="101"/>
      <c r="BN2578" s="101"/>
      <c r="BO2578" s="103"/>
      <c r="BP2578" s="101"/>
      <c r="BQ2578" s="101"/>
      <c r="BR2578" s="101"/>
      <c r="BS2578" s="101"/>
      <c r="BT2578" s="101"/>
      <c r="BU2578" s="101"/>
      <c r="BV2578" s="101"/>
      <c r="BW2578" s="101"/>
      <c r="BX2578" s="101"/>
      <c r="BY2578" s="101"/>
      <c r="BZ2578" s="101"/>
      <c r="CA2578" s="101"/>
      <c r="CB2578" s="101"/>
      <c r="CC2578" s="101"/>
      <c r="CD2578" s="101"/>
      <c r="CE2578" s="101"/>
      <c r="CF2578" s="101"/>
      <c r="CG2578" s="37" t="e">
        <f>VLOOKUP(Table_1[[#This Row],[EAN]],'[1]Planilha1'!$E:$R,13,0)</f>
        <v>#N/A</v>
      </c>
      <c r="CI2578" s="186" t="e">
        <f>Table_1[[#This Row],[FATURAMENTO REALIZADO]]-Table_1[[#This Row],[SPEND LÍQUIDO]]</f>
        <v>#VALUE!</v>
      </c>
    </row>
    <row r="2579" ht="15" hidden="1">
      <c r="A2579" s="7"/>
      <c r="B2579" s="84" t="s">
        <v>2735</v>
      </c>
      <c r="C2579" s="75">
        <v>221617</v>
      </c>
      <c r="D2579" s="75"/>
      <c r="E2579" s="85">
        <v>7893500044352</v>
      </c>
      <c r="F2579" s="86" t="s">
        <v>3045</v>
      </c>
      <c r="G2579" s="75" t="s">
        <v>21</v>
      </c>
      <c r="H2579" s="75">
        <v>250</v>
      </c>
      <c r="I2579" s="87" t="s">
        <v>2737</v>
      </c>
      <c r="J2579" s="75" t="s">
        <v>2738</v>
      </c>
      <c r="K2579" s="88" t="s">
        <v>84</v>
      </c>
      <c r="L2579" s="88">
        <v>12</v>
      </c>
      <c r="M2579" s="88">
        <v>0</v>
      </c>
      <c r="N2579" s="75" t="s">
        <v>85</v>
      </c>
      <c r="O2579" s="75"/>
      <c r="P2579" s="106"/>
      <c r="Q2579" s="90">
        <f>(17/100+7.6/100+1.65/100)*P2579</f>
        <v>0</v>
      </c>
      <c r="R2579" s="104"/>
      <c r="S2579" s="104"/>
      <c r="T2579" s="104"/>
      <c r="U2579" s="104"/>
      <c r="V2579" s="90">
        <f>+P2579-Q2579+R2579+S2579+T2579+U2579</f>
        <v>0</v>
      </c>
      <c r="W2579" s="91">
        <f>(1.02/100)</f>
        <v>1.02E-2</v>
      </c>
      <c r="X2579" s="91">
        <v>4.8E-3</v>
      </c>
      <c r="Y2579" s="91">
        <v>0.17</v>
      </c>
      <c r="Z2579" s="91">
        <v>1.65E-2</v>
      </c>
      <c r="AA2579" s="91">
        <v>7.6E-2</v>
      </c>
      <c r="AB2579" s="91">
        <f>SUM(W2579:AA2579)</f>
        <v>0.2775</v>
      </c>
      <c r="AC2579" s="75">
        <v>12</v>
      </c>
      <c r="AD2579" s="92">
        <f>IF(AL2579="","",+AC2579*AL2579)</f>
      </c>
      <c r="AE2579" s="93">
        <f>IF(AL2579="","",+AL2579*AB2579)</f>
      </c>
      <c r="AF2579" s="92">
        <f>IF(AL2579="","",+AL2579-AE2579)</f>
      </c>
      <c r="AG2579" s="93">
        <f>+V2579</f>
        <v>0</v>
      </c>
      <c r="AH2579" s="92">
        <f>IF(AF2579="","",+AF2579-AG2579)</f>
      </c>
      <c r="AI2579" s="92">
        <f>IF(AH2579="","",+AH2579*AC2579)</f>
      </c>
      <c r="AJ2579" s="93"/>
      <c r="AK2579" s="94">
        <v>0.33</v>
      </c>
      <c r="AL2579" s="93">
        <f>IF(V2579=0,"",V2579/(1-AB2579-AK2579))</f>
      </c>
      <c r="AM2579" s="95">
        <v>0.33</v>
      </c>
      <c r="AN2579" s="93">
        <f>IF(V2579=0,"",V2579/(1-AB2579-AM2579))</f>
      </c>
      <c r="AO2579" s="96">
        <v>1.2</v>
      </c>
      <c r="AP2579" s="93">
        <f>IF(BD!AJ2579="","",BD!AJ2579*BD!AO2579)</f>
      </c>
      <c r="AQ2579" s="91">
        <f>BD!AM2579/BD!AK2579-1</f>
        <v>0</v>
      </c>
      <c r="AR2579" s="91">
        <f>IF(BD!AN2579="","",IF(BD!AJ2579="","",BD!AN2579/BD!AJ2579-1))</f>
      </c>
      <c r="AS2579" s="91">
        <f>IF(BD!AN2579="","",IF(BD!AN2579&lt;BD!AL2579,"ABAIXO DA META","DENTRO DA META"))</f>
      </c>
      <c r="AT2579" s="91" t="str">
        <f>IF(BD!AJ2579="","EM ANÁLISE",IF(BD!AP2579&gt;=BD!AN2579,"GO", "NO GO"))</f>
        <v>EM ANÁLISE</v>
      </c>
      <c r="AU2579" s="97">
        <f>IF(AN2579="","",+BD!$AN2579-AJ2579)</f>
      </c>
      <c r="AV2579" s="98"/>
      <c r="AW2579" s="90">
        <f>BD!P2579*BD!AC2579</f>
        <v>0</v>
      </c>
      <c r="AX2579" s="90">
        <f>BD!V2579*BD!AC2579</f>
        <v>0</v>
      </c>
      <c r="AY2579" s="90">
        <f>IF(BD!AN2579="","",BD!AN2579*BD!AC2579)</f>
      </c>
      <c r="AZ2579" s="75" t="s">
        <v>123</v>
      </c>
      <c r="BA2579" s="75" t="s">
        <v>124</v>
      </c>
      <c r="BB2579" s="75">
        <v>1</v>
      </c>
      <c r="BC2579" s="75" t="s">
        <v>3006</v>
      </c>
      <c r="BD2579" s="104"/>
      <c r="BE2579" s="104"/>
      <c r="BF2579" s="101"/>
      <c r="BG2579" s="101"/>
      <c r="BH2579" s="101"/>
      <c r="BI2579" s="101"/>
      <c r="BJ2579" s="101"/>
      <c r="BK2579" s="101"/>
      <c r="BL2579" s="101"/>
      <c r="BM2579" s="101"/>
      <c r="BN2579" s="101"/>
      <c r="BO2579" s="103"/>
      <c r="BP2579" s="101"/>
      <c r="BQ2579" s="101"/>
      <c r="BR2579" s="101"/>
      <c r="BS2579" s="101"/>
      <c r="BT2579" s="101"/>
      <c r="BU2579" s="101"/>
      <c r="BV2579" s="101"/>
      <c r="BW2579" s="101"/>
      <c r="BX2579" s="101"/>
      <c r="BY2579" s="101"/>
      <c r="BZ2579" s="101"/>
      <c r="CA2579" s="101"/>
      <c r="CB2579" s="101"/>
      <c r="CC2579" s="101"/>
      <c r="CD2579" s="101"/>
      <c r="CE2579" s="101"/>
      <c r="CF2579" s="101"/>
      <c r="CG2579" s="37" t="e">
        <f>VLOOKUP(Table_1[[#This Row],[EAN]],'[1]Planilha1'!$E:$R,13,0)</f>
        <v>#N/A</v>
      </c>
      <c r="CI2579" s="186" t="e">
        <f>Table_1[[#This Row],[FATURAMENTO REALIZADO]]-Table_1[[#This Row],[SPEND LÍQUIDO]]</f>
        <v>#VALUE!</v>
      </c>
    </row>
    <row r="2580" ht="15" hidden="1">
      <c r="A2580" s="7"/>
      <c r="B2580" s="84" t="s">
        <v>2735</v>
      </c>
      <c r="C2580" s="75">
        <v>221618</v>
      </c>
      <c r="D2580" s="75"/>
      <c r="E2580" s="85">
        <v>7893500019244</v>
      </c>
      <c r="F2580" s="86" t="s">
        <v>3046</v>
      </c>
      <c r="G2580" s="75" t="s">
        <v>21</v>
      </c>
      <c r="H2580" s="75">
        <v>250</v>
      </c>
      <c r="I2580" s="87" t="s">
        <v>2737</v>
      </c>
      <c r="J2580" s="75" t="s">
        <v>2738</v>
      </c>
      <c r="K2580" s="88" t="s">
        <v>84</v>
      </c>
      <c r="L2580" s="88">
        <v>12</v>
      </c>
      <c r="M2580" s="88">
        <v>0</v>
      </c>
      <c r="N2580" s="75" t="s">
        <v>85</v>
      </c>
      <c r="O2580" s="75"/>
      <c r="P2580" s="106"/>
      <c r="Q2580" s="90">
        <f>(17/100+7.6/100+1.65/100)*P2580</f>
        <v>0</v>
      </c>
      <c r="R2580" s="104"/>
      <c r="S2580" s="104"/>
      <c r="T2580" s="104"/>
      <c r="U2580" s="104"/>
      <c r="V2580" s="90">
        <f>+P2580-Q2580+R2580+S2580+T2580+U2580</f>
        <v>0</v>
      </c>
      <c r="W2580" s="91">
        <f>(1.02/100)</f>
        <v>1.02E-2</v>
      </c>
      <c r="X2580" s="91">
        <v>4.8E-3</v>
      </c>
      <c r="Y2580" s="91">
        <v>0.17</v>
      </c>
      <c r="Z2580" s="91">
        <v>1.65E-2</v>
      </c>
      <c r="AA2580" s="91">
        <v>7.6E-2</v>
      </c>
      <c r="AB2580" s="91">
        <f>SUM(W2580:AA2580)</f>
        <v>0.2775</v>
      </c>
      <c r="AC2580" s="75">
        <v>12</v>
      </c>
      <c r="AD2580" s="92">
        <f>IF(AL2580="","",+AC2580*AL2580)</f>
      </c>
      <c r="AE2580" s="93">
        <f>IF(AL2580="","",+AL2580*AB2580)</f>
      </c>
      <c r="AF2580" s="92">
        <f>IF(AL2580="","",+AL2580-AE2580)</f>
      </c>
      <c r="AG2580" s="93">
        <f>+V2580</f>
        <v>0</v>
      </c>
      <c r="AH2580" s="92">
        <f>IF(AF2580="","",+AF2580-AG2580)</f>
      </c>
      <c r="AI2580" s="92">
        <f>IF(AH2580="","",+AH2580*AC2580)</f>
      </c>
      <c r="AJ2580" s="93"/>
      <c r="AK2580" s="94">
        <v>0.33</v>
      </c>
      <c r="AL2580" s="93">
        <f>IF(V2580=0,"",V2580/(1-AB2580-AK2580))</f>
      </c>
      <c r="AM2580" s="95">
        <v>0.33</v>
      </c>
      <c r="AN2580" s="93">
        <f>IF(V2580=0,"",V2580/(1-AB2580-AM2580))</f>
      </c>
      <c r="AO2580" s="96">
        <v>1.2</v>
      </c>
      <c r="AP2580" s="93">
        <f>IF(BD!AJ2580="","",BD!AJ2580*BD!AO2580)</f>
      </c>
      <c r="AQ2580" s="91">
        <f>BD!AM2580/BD!AK2580-1</f>
        <v>0</v>
      </c>
      <c r="AR2580" s="91">
        <f>IF(BD!AN2580="","",IF(BD!AJ2580="","",BD!AN2580/BD!AJ2580-1))</f>
      </c>
      <c r="AS2580" s="91">
        <f>IF(BD!AN2580="","",IF(BD!AN2580&lt;BD!AL2580,"ABAIXO DA META","DENTRO DA META"))</f>
      </c>
      <c r="AT2580" s="91" t="str">
        <f>IF(BD!AJ2580="","EM ANÁLISE",IF(BD!AP2580&gt;=BD!AN2580,"GO", "NO GO"))</f>
        <v>EM ANÁLISE</v>
      </c>
      <c r="AU2580" s="97">
        <f>IF(AN2580="","",+BD!$AN2580-AJ2580)</f>
      </c>
      <c r="AV2580" s="98"/>
      <c r="AW2580" s="90">
        <f>BD!P2580*BD!AC2580</f>
        <v>0</v>
      </c>
      <c r="AX2580" s="90">
        <f>BD!V2580*BD!AC2580</f>
        <v>0</v>
      </c>
      <c r="AY2580" s="90">
        <f>IF(BD!AN2580="","",BD!AN2580*BD!AC2580)</f>
      </c>
      <c r="AZ2580" s="75" t="s">
        <v>123</v>
      </c>
      <c r="BA2580" s="75" t="s">
        <v>124</v>
      </c>
      <c r="BB2580" s="75">
        <v>1</v>
      </c>
      <c r="BC2580" s="75" t="s">
        <v>3006</v>
      </c>
      <c r="BD2580" s="104"/>
      <c r="BE2580" s="104"/>
      <c r="BF2580" s="101"/>
      <c r="BG2580" s="101"/>
      <c r="BH2580" s="101"/>
      <c r="BI2580" s="101"/>
      <c r="BJ2580" s="101"/>
      <c r="BK2580" s="101"/>
      <c r="BL2580" s="101"/>
      <c r="BM2580" s="101"/>
      <c r="BN2580" s="101"/>
      <c r="BO2580" s="103"/>
      <c r="BP2580" s="101"/>
      <c r="BQ2580" s="101"/>
      <c r="BR2580" s="101"/>
      <c r="BS2580" s="101"/>
      <c r="BT2580" s="101"/>
      <c r="BU2580" s="101"/>
      <c r="BV2580" s="101"/>
      <c r="BW2580" s="101"/>
      <c r="BX2580" s="101"/>
      <c r="BY2580" s="101"/>
      <c r="BZ2580" s="101"/>
      <c r="CA2580" s="101"/>
      <c r="CB2580" s="101"/>
      <c r="CC2580" s="101"/>
      <c r="CD2580" s="101"/>
      <c r="CE2580" s="101"/>
      <c r="CF2580" s="101"/>
      <c r="CG2580" s="37" t="e">
        <f>VLOOKUP(Table_1[[#This Row],[EAN]],'[1]Planilha1'!$E:$R,13,0)</f>
        <v>#N/A</v>
      </c>
      <c r="CI2580" s="186" t="e">
        <f>Table_1[[#This Row],[FATURAMENTO REALIZADO]]-Table_1[[#This Row],[SPEND LÍQUIDO]]</f>
        <v>#VALUE!</v>
      </c>
    </row>
    <row r="2581" ht="15" hidden="1">
      <c r="A2581" s="7"/>
      <c r="B2581" s="84" t="s">
        <v>2735</v>
      </c>
      <c r="C2581" s="75">
        <v>221619</v>
      </c>
      <c r="D2581" s="75"/>
      <c r="E2581" s="85">
        <v>7893500019206</v>
      </c>
      <c r="F2581" s="86" t="s">
        <v>3047</v>
      </c>
      <c r="G2581" s="75" t="s">
        <v>21</v>
      </c>
      <c r="H2581" s="75">
        <v>250</v>
      </c>
      <c r="I2581" s="87" t="s">
        <v>2737</v>
      </c>
      <c r="J2581" s="75" t="s">
        <v>2738</v>
      </c>
      <c r="K2581" s="88" t="s">
        <v>84</v>
      </c>
      <c r="L2581" s="88">
        <v>12</v>
      </c>
      <c r="M2581" s="88">
        <v>0</v>
      </c>
      <c r="N2581" s="75" t="s">
        <v>85</v>
      </c>
      <c r="O2581" s="75"/>
      <c r="P2581" s="106"/>
      <c r="Q2581" s="90">
        <f>(17/100+7.6/100+1.65/100)*P2581</f>
        <v>0</v>
      </c>
      <c r="R2581" s="104"/>
      <c r="S2581" s="104"/>
      <c r="T2581" s="104"/>
      <c r="U2581" s="104"/>
      <c r="V2581" s="90">
        <f>+P2581-Q2581+R2581+S2581+T2581+U2581</f>
        <v>0</v>
      </c>
      <c r="W2581" s="91">
        <f>(1.02/100)</f>
        <v>1.02E-2</v>
      </c>
      <c r="X2581" s="91">
        <v>4.8E-3</v>
      </c>
      <c r="Y2581" s="91">
        <v>0.17</v>
      </c>
      <c r="Z2581" s="91">
        <v>1.65E-2</v>
      </c>
      <c r="AA2581" s="91">
        <v>7.6E-2</v>
      </c>
      <c r="AB2581" s="91">
        <f>SUM(W2581:AA2581)</f>
        <v>0.2775</v>
      </c>
      <c r="AC2581" s="75">
        <v>12</v>
      </c>
      <c r="AD2581" s="92">
        <f>IF(AL2581="","",+AC2581*AL2581)</f>
      </c>
      <c r="AE2581" s="93">
        <f>IF(AL2581="","",+AL2581*AB2581)</f>
      </c>
      <c r="AF2581" s="92">
        <f>IF(AL2581="","",+AL2581-AE2581)</f>
      </c>
      <c r="AG2581" s="93">
        <f>+V2581</f>
        <v>0</v>
      </c>
      <c r="AH2581" s="92">
        <f>IF(AF2581="","",+AF2581-AG2581)</f>
      </c>
      <c r="AI2581" s="92">
        <f>IF(AH2581="","",+AH2581*AC2581)</f>
      </c>
      <c r="AJ2581" s="93"/>
      <c r="AK2581" s="94">
        <v>0.33</v>
      </c>
      <c r="AL2581" s="93">
        <f>IF(V2581=0,"",V2581/(1-AB2581-AK2581))</f>
      </c>
      <c r="AM2581" s="95">
        <v>0.33</v>
      </c>
      <c r="AN2581" s="93">
        <f>IF(V2581=0,"",V2581/(1-AB2581-AM2581))</f>
      </c>
      <c r="AO2581" s="96">
        <v>1.2</v>
      </c>
      <c r="AP2581" s="93">
        <f>IF(BD!AJ2581="","",BD!AJ2581*BD!AO2581)</f>
      </c>
      <c r="AQ2581" s="91">
        <f>BD!AM2581/BD!AK2581-1</f>
        <v>0</v>
      </c>
      <c r="AR2581" s="91">
        <f>IF(BD!AN2581="","",IF(BD!AJ2581="","",BD!AN2581/BD!AJ2581-1))</f>
      </c>
      <c r="AS2581" s="91">
        <f>IF(BD!AN2581="","",IF(BD!AN2581&lt;BD!AL2581,"ABAIXO DA META","DENTRO DA META"))</f>
      </c>
      <c r="AT2581" s="91" t="str">
        <f>IF(BD!AJ2581="","EM ANÁLISE",IF(BD!AP2581&gt;=BD!AN2581,"GO", "NO GO"))</f>
        <v>EM ANÁLISE</v>
      </c>
      <c r="AU2581" s="97">
        <f>IF(AN2581="","",+BD!$AN2581-AJ2581)</f>
      </c>
      <c r="AV2581" s="98"/>
      <c r="AW2581" s="90">
        <f>BD!P2581*BD!AC2581</f>
        <v>0</v>
      </c>
      <c r="AX2581" s="90">
        <f>BD!V2581*BD!AC2581</f>
        <v>0</v>
      </c>
      <c r="AY2581" s="90">
        <f>IF(BD!AN2581="","",BD!AN2581*BD!AC2581)</f>
      </c>
      <c r="AZ2581" s="75" t="s">
        <v>123</v>
      </c>
      <c r="BA2581" s="75" t="s">
        <v>124</v>
      </c>
      <c r="BB2581" s="75">
        <v>1</v>
      </c>
      <c r="BC2581" s="75" t="s">
        <v>3006</v>
      </c>
      <c r="BD2581" s="104"/>
      <c r="BE2581" s="104"/>
      <c r="BF2581" s="101"/>
      <c r="BG2581" s="101"/>
      <c r="BH2581" s="101"/>
      <c r="BI2581" s="101"/>
      <c r="BJ2581" s="101"/>
      <c r="BK2581" s="101"/>
      <c r="BL2581" s="101"/>
      <c r="BM2581" s="101"/>
      <c r="BN2581" s="101"/>
      <c r="BO2581" s="103"/>
      <c r="BP2581" s="101"/>
      <c r="BQ2581" s="101"/>
      <c r="BR2581" s="101"/>
      <c r="BS2581" s="101"/>
      <c r="BT2581" s="101"/>
      <c r="BU2581" s="101"/>
      <c r="BV2581" s="101"/>
      <c r="BW2581" s="101"/>
      <c r="BX2581" s="101"/>
      <c r="BY2581" s="101"/>
      <c r="BZ2581" s="101"/>
      <c r="CA2581" s="101"/>
      <c r="CB2581" s="101"/>
      <c r="CC2581" s="101"/>
      <c r="CD2581" s="101"/>
      <c r="CE2581" s="101"/>
      <c r="CF2581" s="101"/>
      <c r="CG2581" s="37" t="e">
        <f>VLOOKUP(Table_1[[#This Row],[EAN]],'[1]Planilha1'!$E:$R,13,0)</f>
        <v>#N/A</v>
      </c>
      <c r="CI2581" s="186" t="e">
        <f>Table_1[[#This Row],[FATURAMENTO REALIZADO]]-Table_1[[#This Row],[SPEND LÍQUIDO]]</f>
        <v>#VALUE!</v>
      </c>
    </row>
    <row r="2582" ht="15" hidden="1">
      <c r="A2582" s="7"/>
      <c r="B2582" s="84" t="s">
        <v>2735</v>
      </c>
      <c r="C2582" s="75">
        <v>221620</v>
      </c>
      <c r="D2582" s="75"/>
      <c r="E2582" s="85">
        <v>7893500019220</v>
      </c>
      <c r="F2582" s="86" t="s">
        <v>3048</v>
      </c>
      <c r="G2582" s="75" t="s">
        <v>21</v>
      </c>
      <c r="H2582" s="75">
        <v>250</v>
      </c>
      <c r="I2582" s="87" t="s">
        <v>2737</v>
      </c>
      <c r="J2582" s="75" t="s">
        <v>2738</v>
      </c>
      <c r="K2582" s="88" t="s">
        <v>84</v>
      </c>
      <c r="L2582" s="88">
        <v>12</v>
      </c>
      <c r="M2582" s="88">
        <v>0</v>
      </c>
      <c r="N2582" s="75" t="s">
        <v>85</v>
      </c>
      <c r="O2582" s="75"/>
      <c r="P2582" s="106"/>
      <c r="Q2582" s="90">
        <f>(17/100+7.6/100+1.65/100)*P2582</f>
        <v>0</v>
      </c>
      <c r="R2582" s="104"/>
      <c r="S2582" s="104"/>
      <c r="T2582" s="104"/>
      <c r="U2582" s="104"/>
      <c r="V2582" s="90">
        <f>+P2582-Q2582+R2582+S2582+T2582+U2582</f>
        <v>0</v>
      </c>
      <c r="W2582" s="91">
        <f>(1.02/100)</f>
        <v>1.02E-2</v>
      </c>
      <c r="X2582" s="91">
        <v>4.8E-3</v>
      </c>
      <c r="Y2582" s="91">
        <v>0.17</v>
      </c>
      <c r="Z2582" s="91">
        <v>1.65E-2</v>
      </c>
      <c r="AA2582" s="91">
        <v>7.6E-2</v>
      </c>
      <c r="AB2582" s="91">
        <f>SUM(W2582:AA2582)</f>
        <v>0.2775</v>
      </c>
      <c r="AC2582" s="75">
        <v>12</v>
      </c>
      <c r="AD2582" s="92">
        <f>IF(AL2582="","",+AC2582*AL2582)</f>
      </c>
      <c r="AE2582" s="93">
        <f>IF(AL2582="","",+AL2582*AB2582)</f>
      </c>
      <c r="AF2582" s="92">
        <f>IF(AL2582="","",+AL2582-AE2582)</f>
      </c>
      <c r="AG2582" s="93">
        <f>+V2582</f>
        <v>0</v>
      </c>
      <c r="AH2582" s="92">
        <f>IF(AF2582="","",+AF2582-AG2582)</f>
      </c>
      <c r="AI2582" s="92">
        <f>IF(AH2582="","",+AH2582*AC2582)</f>
      </c>
      <c r="AJ2582" s="93"/>
      <c r="AK2582" s="94">
        <v>0.33</v>
      </c>
      <c r="AL2582" s="93">
        <f>IF(V2582=0,"",V2582/(1-AB2582-AK2582))</f>
      </c>
      <c r="AM2582" s="95">
        <v>0.33</v>
      </c>
      <c r="AN2582" s="93">
        <f>IF(V2582=0,"",V2582/(1-AB2582-AM2582))</f>
      </c>
      <c r="AO2582" s="96">
        <v>1.2</v>
      </c>
      <c r="AP2582" s="93">
        <f>IF(BD!AJ2582="","",BD!AJ2582*BD!AO2582)</f>
      </c>
      <c r="AQ2582" s="91">
        <f>BD!AM2582/BD!AK2582-1</f>
        <v>0</v>
      </c>
      <c r="AR2582" s="91">
        <f>IF(BD!AN2582="","",IF(BD!AJ2582="","",BD!AN2582/BD!AJ2582-1))</f>
      </c>
      <c r="AS2582" s="91">
        <f>IF(BD!AN2582="","",IF(BD!AN2582&lt;BD!AL2582,"ABAIXO DA META","DENTRO DA META"))</f>
      </c>
      <c r="AT2582" s="91" t="str">
        <f>IF(BD!AJ2582="","EM ANÁLISE",IF(BD!AP2582&gt;=BD!AN2582,"GO", "NO GO"))</f>
        <v>EM ANÁLISE</v>
      </c>
      <c r="AU2582" s="97">
        <f>IF(AN2582="","",+BD!$AN2582-AJ2582)</f>
      </c>
      <c r="AV2582" s="98"/>
      <c r="AW2582" s="90">
        <f>BD!P2582*BD!AC2582</f>
        <v>0</v>
      </c>
      <c r="AX2582" s="90">
        <f>BD!V2582*BD!AC2582</f>
        <v>0</v>
      </c>
      <c r="AY2582" s="90">
        <f>IF(BD!AN2582="","",BD!AN2582*BD!AC2582)</f>
      </c>
      <c r="AZ2582" s="75" t="s">
        <v>123</v>
      </c>
      <c r="BA2582" s="75" t="s">
        <v>124</v>
      </c>
      <c r="BB2582" s="75">
        <v>1</v>
      </c>
      <c r="BC2582" s="75" t="s">
        <v>3006</v>
      </c>
      <c r="BD2582" s="104"/>
      <c r="BE2582" s="104"/>
      <c r="BF2582" s="101"/>
      <c r="BG2582" s="101"/>
      <c r="BH2582" s="101"/>
      <c r="BI2582" s="101"/>
      <c r="BJ2582" s="101"/>
      <c r="BK2582" s="101"/>
      <c r="BL2582" s="101"/>
      <c r="BM2582" s="101"/>
      <c r="BN2582" s="101"/>
      <c r="BO2582" s="103"/>
      <c r="BP2582" s="101"/>
      <c r="BQ2582" s="101"/>
      <c r="BR2582" s="101"/>
      <c r="BS2582" s="101"/>
      <c r="BT2582" s="101"/>
      <c r="BU2582" s="101"/>
      <c r="BV2582" s="101"/>
      <c r="BW2582" s="101"/>
      <c r="BX2582" s="101"/>
      <c r="BY2582" s="101"/>
      <c r="BZ2582" s="101"/>
      <c r="CA2582" s="101"/>
      <c r="CB2582" s="101"/>
      <c r="CC2582" s="101"/>
      <c r="CD2582" s="101"/>
      <c r="CE2582" s="101"/>
      <c r="CF2582" s="101"/>
      <c r="CG2582" s="37" t="e">
        <f>VLOOKUP(Table_1[[#This Row],[EAN]],'[1]Planilha1'!$E:$R,13,0)</f>
        <v>#N/A</v>
      </c>
      <c r="CI2582" s="186" t="e">
        <f>Table_1[[#This Row],[FATURAMENTO REALIZADO]]-Table_1[[#This Row],[SPEND LÍQUIDO]]</f>
        <v>#VALUE!</v>
      </c>
    </row>
    <row r="2583" ht="15" hidden="1">
      <c r="A2583" s="7"/>
      <c r="B2583" s="84" t="s">
        <v>2735</v>
      </c>
      <c r="C2583" s="75">
        <v>221621</v>
      </c>
      <c r="D2583" s="75"/>
      <c r="E2583" s="85">
        <v>7893500044475</v>
      </c>
      <c r="F2583" s="86" t="s">
        <v>3049</v>
      </c>
      <c r="G2583" s="75" t="s">
        <v>21</v>
      </c>
      <c r="H2583" s="75">
        <v>250</v>
      </c>
      <c r="I2583" s="87" t="s">
        <v>2737</v>
      </c>
      <c r="J2583" s="75" t="s">
        <v>2779</v>
      </c>
      <c r="K2583" s="88" t="s">
        <v>84</v>
      </c>
      <c r="L2583" s="88">
        <v>12</v>
      </c>
      <c r="M2583" s="88">
        <v>0</v>
      </c>
      <c r="N2583" s="75" t="s">
        <v>85</v>
      </c>
      <c r="O2583" s="75"/>
      <c r="P2583" s="106"/>
      <c r="Q2583" s="90">
        <f>(17/100+7.6/100+1.65/100)*P2583</f>
        <v>0</v>
      </c>
      <c r="R2583" s="104"/>
      <c r="S2583" s="104"/>
      <c r="T2583" s="104"/>
      <c r="U2583" s="104"/>
      <c r="V2583" s="90">
        <f>+P2583-Q2583+R2583+S2583+T2583+U2583</f>
        <v>0</v>
      </c>
      <c r="W2583" s="91">
        <f>(1.02/100)</f>
        <v>1.02E-2</v>
      </c>
      <c r="X2583" s="91">
        <v>4.8E-3</v>
      </c>
      <c r="Y2583" s="91">
        <v>0.17</v>
      </c>
      <c r="Z2583" s="91">
        <v>1.65E-2</v>
      </c>
      <c r="AA2583" s="91">
        <v>7.6E-2</v>
      </c>
      <c r="AB2583" s="91">
        <f>SUM(W2583:AA2583)</f>
        <v>0.2775</v>
      </c>
      <c r="AC2583" s="75">
        <v>12</v>
      </c>
      <c r="AD2583" s="92">
        <f>IF(AL2583="","",+AC2583*AL2583)</f>
      </c>
      <c r="AE2583" s="93">
        <f>IF(AL2583="","",+AL2583*AB2583)</f>
      </c>
      <c r="AF2583" s="92">
        <f>IF(AL2583="","",+AL2583-AE2583)</f>
      </c>
      <c r="AG2583" s="93">
        <f>+V2583</f>
        <v>0</v>
      </c>
      <c r="AH2583" s="92">
        <f>IF(AF2583="","",+AF2583-AG2583)</f>
      </c>
      <c r="AI2583" s="92">
        <f>IF(AH2583="","",+AH2583*AC2583)</f>
      </c>
      <c r="AJ2583" s="93"/>
      <c r="AK2583" s="94">
        <v>0.33</v>
      </c>
      <c r="AL2583" s="93">
        <f>IF(V2583=0,"",V2583/(1-AB2583-AK2583))</f>
      </c>
      <c r="AM2583" s="95">
        <v>0.33</v>
      </c>
      <c r="AN2583" s="93">
        <f>IF(V2583=0,"",V2583/(1-AB2583-AM2583))</f>
      </c>
      <c r="AO2583" s="96">
        <v>1.2</v>
      </c>
      <c r="AP2583" s="93">
        <f>IF(BD!AJ2583="","",BD!AJ2583*BD!AO2583)</f>
      </c>
      <c r="AQ2583" s="91">
        <f>BD!AM2583/BD!AK2583-1</f>
        <v>0</v>
      </c>
      <c r="AR2583" s="91">
        <f>IF(BD!AN2583="","",IF(BD!AJ2583="","",BD!AN2583/BD!AJ2583-1))</f>
      </c>
      <c r="AS2583" s="91">
        <f>IF(BD!AN2583="","",IF(BD!AN2583&lt;BD!AL2583,"ABAIXO DA META","DENTRO DA META"))</f>
      </c>
      <c r="AT2583" s="91" t="str">
        <f>IF(BD!AJ2583="","EM ANÁLISE",IF(BD!AP2583&gt;=BD!AN2583,"GO", "NO GO"))</f>
        <v>EM ANÁLISE</v>
      </c>
      <c r="AU2583" s="97">
        <f>IF(AN2583="","",+BD!$AN2583-AJ2583)</f>
      </c>
      <c r="AV2583" s="98"/>
      <c r="AW2583" s="90">
        <f>BD!P2583*BD!AC2583</f>
        <v>0</v>
      </c>
      <c r="AX2583" s="90">
        <f>BD!V2583*BD!AC2583</f>
        <v>0</v>
      </c>
      <c r="AY2583" s="90">
        <f>IF(BD!AN2583="","",BD!AN2583*BD!AC2583)</f>
      </c>
      <c r="AZ2583" s="75" t="s">
        <v>123</v>
      </c>
      <c r="BA2583" s="75" t="s">
        <v>124</v>
      </c>
      <c r="BB2583" s="75">
        <v>1</v>
      </c>
      <c r="BC2583" s="75" t="s">
        <v>3006</v>
      </c>
      <c r="BD2583" s="104"/>
      <c r="BE2583" s="104"/>
      <c r="BF2583" s="101"/>
      <c r="BG2583" s="101"/>
      <c r="BH2583" s="101"/>
      <c r="BI2583" s="101"/>
      <c r="BJ2583" s="101"/>
      <c r="BK2583" s="101"/>
      <c r="BL2583" s="101"/>
      <c r="BM2583" s="101"/>
      <c r="BN2583" s="101"/>
      <c r="BO2583" s="103"/>
      <c r="BP2583" s="101"/>
      <c r="BQ2583" s="101"/>
      <c r="BR2583" s="101"/>
      <c r="BS2583" s="101"/>
      <c r="BT2583" s="101"/>
      <c r="BU2583" s="101"/>
      <c r="BV2583" s="101"/>
      <c r="BW2583" s="101"/>
      <c r="BX2583" s="101"/>
      <c r="BY2583" s="101"/>
      <c r="BZ2583" s="101"/>
      <c r="CA2583" s="101"/>
      <c r="CB2583" s="101"/>
      <c r="CC2583" s="101"/>
      <c r="CD2583" s="101"/>
      <c r="CE2583" s="101"/>
      <c r="CF2583" s="101"/>
      <c r="CG2583" s="37" t="e">
        <f>VLOOKUP(Table_1[[#This Row],[EAN]],'[1]Planilha1'!$E:$R,13,0)</f>
        <v>#N/A</v>
      </c>
      <c r="CI2583" s="186" t="e">
        <f>Table_1[[#This Row],[FATURAMENTO REALIZADO]]-Table_1[[#This Row],[SPEND LÍQUIDO]]</f>
        <v>#VALUE!</v>
      </c>
    </row>
    <row r="2584" ht="15" hidden="1">
      <c r="A2584" s="7"/>
      <c r="B2584" s="84" t="s">
        <v>2735</v>
      </c>
      <c r="C2584" s="75">
        <v>221622</v>
      </c>
      <c r="D2584" s="75"/>
      <c r="E2584" s="85">
        <v>7893500012931</v>
      </c>
      <c r="F2584" s="86" t="s">
        <v>3050</v>
      </c>
      <c r="G2584" s="75" t="s">
        <v>21</v>
      </c>
      <c r="H2584" s="75">
        <v>250</v>
      </c>
      <c r="I2584" s="87" t="s">
        <v>2737</v>
      </c>
      <c r="J2584" s="75" t="s">
        <v>2777</v>
      </c>
      <c r="K2584" s="88" t="s">
        <v>84</v>
      </c>
      <c r="L2584" s="88">
        <v>8</v>
      </c>
      <c r="M2584" s="88">
        <v>0</v>
      </c>
      <c r="N2584" s="75" t="s">
        <v>85</v>
      </c>
      <c r="O2584" s="75"/>
      <c r="P2584" s="106"/>
      <c r="Q2584" s="90">
        <f>(17/100+7.6/100+1.65/100)*P2584</f>
        <v>0</v>
      </c>
      <c r="R2584" s="104"/>
      <c r="S2584" s="104"/>
      <c r="T2584" s="104"/>
      <c r="U2584" s="104"/>
      <c r="V2584" s="90">
        <f>+P2584-Q2584+R2584+S2584+T2584+U2584</f>
        <v>0</v>
      </c>
      <c r="W2584" s="91">
        <f>(1.02/100)</f>
        <v>1.02E-2</v>
      </c>
      <c r="X2584" s="91">
        <v>4.8E-3</v>
      </c>
      <c r="Y2584" s="91">
        <v>0.17</v>
      </c>
      <c r="Z2584" s="91">
        <v>1.65E-2</v>
      </c>
      <c r="AA2584" s="91">
        <v>7.6E-2</v>
      </c>
      <c r="AB2584" s="91">
        <f>SUM(W2584:AA2584)</f>
        <v>0.2775</v>
      </c>
      <c r="AC2584" s="75">
        <v>12</v>
      </c>
      <c r="AD2584" s="92">
        <f>IF(AL2584="","",+AC2584*AL2584)</f>
      </c>
      <c r="AE2584" s="93">
        <f>IF(AL2584="","",+AL2584*AB2584)</f>
      </c>
      <c r="AF2584" s="92">
        <f>IF(AL2584="","",+AL2584-AE2584)</f>
      </c>
      <c r="AG2584" s="93">
        <f>+V2584</f>
        <v>0</v>
      </c>
      <c r="AH2584" s="92">
        <f>IF(AF2584="","",+AF2584-AG2584)</f>
      </c>
      <c r="AI2584" s="92">
        <f>IF(AH2584="","",+AH2584*AC2584)</f>
      </c>
      <c r="AJ2584" s="93"/>
      <c r="AK2584" s="94">
        <v>0.33</v>
      </c>
      <c r="AL2584" s="93">
        <f>IF(V2584=0,"",V2584/(1-AB2584-AK2584))</f>
      </c>
      <c r="AM2584" s="95">
        <v>0.33</v>
      </c>
      <c r="AN2584" s="93">
        <f>IF(V2584=0,"",V2584/(1-AB2584-AM2584))</f>
      </c>
      <c r="AO2584" s="96">
        <v>1.2</v>
      </c>
      <c r="AP2584" s="93">
        <f>IF(BD!AJ2584="","",BD!AJ2584*BD!AO2584)</f>
      </c>
      <c r="AQ2584" s="91">
        <f>BD!AM2584/BD!AK2584-1</f>
        <v>0</v>
      </c>
      <c r="AR2584" s="91">
        <f>IF(BD!AN2584="","",IF(BD!AJ2584="","",BD!AN2584/BD!AJ2584-1))</f>
      </c>
      <c r="AS2584" s="91">
        <f>IF(BD!AN2584="","",IF(BD!AN2584&lt;BD!AL2584,"ABAIXO DA META","DENTRO DA META"))</f>
      </c>
      <c r="AT2584" s="91" t="str">
        <f>IF(BD!AJ2584="","EM ANÁLISE",IF(BD!AP2584&gt;=BD!AN2584,"GO", "NO GO"))</f>
        <v>EM ANÁLISE</v>
      </c>
      <c r="AU2584" s="97">
        <f>IF(AN2584="","",+BD!$AN2584-AJ2584)</f>
      </c>
      <c r="AV2584" s="98"/>
      <c r="AW2584" s="90">
        <f>BD!P2584*BD!AC2584</f>
        <v>0</v>
      </c>
      <c r="AX2584" s="90">
        <f>BD!V2584*BD!AC2584</f>
        <v>0</v>
      </c>
      <c r="AY2584" s="90">
        <f>IF(BD!AN2584="","",BD!AN2584*BD!AC2584)</f>
      </c>
      <c r="AZ2584" s="75" t="s">
        <v>123</v>
      </c>
      <c r="BA2584" s="75" t="s">
        <v>124</v>
      </c>
      <c r="BB2584" s="75">
        <v>1</v>
      </c>
      <c r="BC2584" s="75" t="s">
        <v>3006</v>
      </c>
      <c r="BD2584" s="104"/>
      <c r="BE2584" s="104"/>
      <c r="BF2584" s="101"/>
      <c r="BG2584" s="101"/>
      <c r="BH2584" s="101"/>
      <c r="BI2584" s="101"/>
      <c r="BJ2584" s="101"/>
      <c r="BK2584" s="101"/>
      <c r="BL2584" s="101"/>
      <c r="BM2584" s="101"/>
      <c r="BN2584" s="101"/>
      <c r="BO2584" s="103"/>
      <c r="BP2584" s="101"/>
      <c r="BQ2584" s="101"/>
      <c r="BR2584" s="101"/>
      <c r="BS2584" s="101"/>
      <c r="BT2584" s="101"/>
      <c r="BU2584" s="101"/>
      <c r="BV2584" s="101"/>
      <c r="BW2584" s="101"/>
      <c r="BX2584" s="101"/>
      <c r="BY2584" s="101"/>
      <c r="BZ2584" s="101"/>
      <c r="CA2584" s="101"/>
      <c r="CB2584" s="101"/>
      <c r="CC2584" s="101"/>
      <c r="CD2584" s="101"/>
      <c r="CE2584" s="101"/>
      <c r="CF2584" s="101"/>
      <c r="CG2584" s="37" t="e">
        <f>VLOOKUP(Table_1[[#This Row],[EAN]],'[1]Planilha1'!$E:$R,13,0)</f>
        <v>#N/A</v>
      </c>
      <c r="CI2584" s="186" t="e">
        <f>Table_1[[#This Row],[FATURAMENTO REALIZADO]]-Table_1[[#This Row],[SPEND LÍQUIDO]]</f>
        <v>#VALUE!</v>
      </c>
    </row>
    <row r="2585" ht="15" hidden="1">
      <c r="A2585" s="7"/>
      <c r="B2585" s="84" t="s">
        <v>2735</v>
      </c>
      <c r="C2585" s="75">
        <v>221623</v>
      </c>
      <c r="D2585" s="75"/>
      <c r="E2585" s="85">
        <v>7893500085768</v>
      </c>
      <c r="F2585" s="86" t="s">
        <v>3051</v>
      </c>
      <c r="G2585" s="75" t="s">
        <v>21</v>
      </c>
      <c r="H2585" s="75">
        <v>1370</v>
      </c>
      <c r="I2585" s="87" t="s">
        <v>3052</v>
      </c>
      <c r="J2585" s="75" t="s">
        <v>3053</v>
      </c>
      <c r="K2585" s="88" t="s">
        <v>84</v>
      </c>
      <c r="L2585" s="88">
        <v>12</v>
      </c>
      <c r="M2585" s="88">
        <v>0</v>
      </c>
      <c r="N2585" s="75" t="s">
        <v>85</v>
      </c>
      <c r="O2585" s="75"/>
      <c r="P2585" s="106"/>
      <c r="Q2585" s="90">
        <f>(17/100+7.6/100+1.65/100)*P2585</f>
        <v>0</v>
      </c>
      <c r="R2585" s="104"/>
      <c r="S2585" s="104"/>
      <c r="T2585" s="104"/>
      <c r="U2585" s="104"/>
      <c r="V2585" s="90">
        <f>+P2585-Q2585+R2585+S2585+T2585+U2585</f>
        <v>0</v>
      </c>
      <c r="W2585" s="91">
        <f>(1.02/100)</f>
        <v>1.02E-2</v>
      </c>
      <c r="X2585" s="91">
        <v>4.8E-3</v>
      </c>
      <c r="Y2585" s="91">
        <v>0.17</v>
      </c>
      <c r="Z2585" s="91">
        <v>1.65E-2</v>
      </c>
      <c r="AA2585" s="91">
        <v>7.6E-2</v>
      </c>
      <c r="AB2585" s="91">
        <f>SUM(W2585:AA2585)</f>
        <v>0.2775</v>
      </c>
      <c r="AC2585" s="75">
        <v>12</v>
      </c>
      <c r="AD2585" s="92">
        <f>IF(AL2585="","",+AC2585*AL2585)</f>
      </c>
      <c r="AE2585" s="93">
        <f>IF(AL2585="","",+AL2585*AB2585)</f>
      </c>
      <c r="AF2585" s="92">
        <f>IF(AL2585="","",+AL2585-AE2585)</f>
      </c>
      <c r="AG2585" s="93">
        <f>+V2585</f>
        <v>0</v>
      </c>
      <c r="AH2585" s="92">
        <f>IF(AF2585="","",+AF2585-AG2585)</f>
      </c>
      <c r="AI2585" s="92">
        <f>IF(AH2585="","",+AH2585*AC2585)</f>
      </c>
      <c r="AJ2585" s="93"/>
      <c r="AK2585" s="94">
        <v>0.33</v>
      </c>
      <c r="AL2585" s="93">
        <f>IF(V2585=0,"",V2585/(1-AB2585-AK2585))</f>
      </c>
      <c r="AM2585" s="95">
        <v>0.33</v>
      </c>
      <c r="AN2585" s="93">
        <f>IF(V2585=0,"",V2585/(1-AB2585-AM2585))</f>
      </c>
      <c r="AO2585" s="96">
        <v>1.2</v>
      </c>
      <c r="AP2585" s="93">
        <f>IF(BD!AJ2585="","",BD!AJ2585*BD!AO2585)</f>
      </c>
      <c r="AQ2585" s="91">
        <f>BD!AM2585/BD!AK2585-1</f>
        <v>0</v>
      </c>
      <c r="AR2585" s="91">
        <f>IF(BD!AN2585="","",IF(BD!AJ2585="","",BD!AN2585/BD!AJ2585-1))</f>
      </c>
      <c r="AS2585" s="91">
        <f>IF(BD!AN2585="","",IF(BD!AN2585&lt;BD!AL2585,"ABAIXO DA META","DENTRO DA META"))</f>
      </c>
      <c r="AT2585" s="91" t="str">
        <f>IF(BD!AJ2585="","EM ANÁLISE",IF(BD!AP2585&gt;=BD!AN2585,"GO", "NO GO"))</f>
        <v>EM ANÁLISE</v>
      </c>
      <c r="AU2585" s="97">
        <f>IF(AN2585="","",+BD!$AN2585-AJ2585)</f>
      </c>
      <c r="AV2585" s="98"/>
      <c r="AW2585" s="90">
        <f>BD!P2585*BD!AC2585</f>
        <v>0</v>
      </c>
      <c r="AX2585" s="90">
        <f>BD!V2585*BD!AC2585</f>
        <v>0</v>
      </c>
      <c r="AY2585" s="90">
        <f>IF(BD!AN2585="","",BD!AN2585*BD!AC2585)</f>
      </c>
      <c r="AZ2585" s="75" t="s">
        <v>123</v>
      </c>
      <c r="BA2585" s="75" t="s">
        <v>124</v>
      </c>
      <c r="BB2585" s="75">
        <v>1</v>
      </c>
      <c r="BC2585" s="75" t="s">
        <v>3006</v>
      </c>
      <c r="BD2585" s="104"/>
      <c r="BE2585" s="104"/>
      <c r="BF2585" s="101"/>
      <c r="BG2585" s="101"/>
      <c r="BH2585" s="101"/>
      <c r="BI2585" s="101"/>
      <c r="BJ2585" s="101"/>
      <c r="BK2585" s="101"/>
      <c r="BL2585" s="101"/>
      <c r="BM2585" s="101"/>
      <c r="BN2585" s="101"/>
      <c r="BO2585" s="103"/>
      <c r="BP2585" s="101"/>
      <c r="BQ2585" s="101"/>
      <c r="BR2585" s="101"/>
      <c r="BS2585" s="101"/>
      <c r="BT2585" s="101"/>
      <c r="BU2585" s="101"/>
      <c r="BV2585" s="101"/>
      <c r="BW2585" s="101"/>
      <c r="BX2585" s="101"/>
      <c r="BY2585" s="101"/>
      <c r="BZ2585" s="101"/>
      <c r="CA2585" s="101"/>
      <c r="CB2585" s="101"/>
      <c r="CC2585" s="101"/>
      <c r="CD2585" s="101"/>
      <c r="CE2585" s="101"/>
      <c r="CF2585" s="101"/>
      <c r="CG2585" s="37" t="e">
        <f>VLOOKUP(Table_1[[#This Row],[EAN]],'[1]Planilha1'!$E:$R,13,0)</f>
        <v>#N/A</v>
      </c>
      <c r="CI2585" s="186" t="e">
        <f>Table_1[[#This Row],[FATURAMENTO REALIZADO]]-Table_1[[#This Row],[SPEND LÍQUIDO]]</f>
        <v>#VALUE!</v>
      </c>
    </row>
    <row r="2586" ht="15" hidden="1">
      <c r="A2586" s="7"/>
      <c r="B2586" s="84" t="s">
        <v>2735</v>
      </c>
      <c r="C2586" s="75">
        <v>221624</v>
      </c>
      <c r="D2586" s="75"/>
      <c r="E2586" s="85">
        <v>7893500090809</v>
      </c>
      <c r="F2586" s="86" t="s">
        <v>3054</v>
      </c>
      <c r="G2586" s="75" t="s">
        <v>21</v>
      </c>
      <c r="H2586" s="75">
        <v>2320</v>
      </c>
      <c r="I2586" s="87" t="s">
        <v>2877</v>
      </c>
      <c r="J2586" s="75" t="s">
        <v>673</v>
      </c>
      <c r="K2586" s="88" t="s">
        <v>84</v>
      </c>
      <c r="L2586" s="88">
        <v>12</v>
      </c>
      <c r="M2586" s="88">
        <v>0</v>
      </c>
      <c r="N2586" s="75" t="s">
        <v>85</v>
      </c>
      <c r="O2586" s="75"/>
      <c r="P2586" s="106"/>
      <c r="Q2586" s="90">
        <f>(17/100+7.6/100+1.65/100)*P2586</f>
        <v>0</v>
      </c>
      <c r="R2586" s="104"/>
      <c r="S2586" s="104"/>
      <c r="T2586" s="104"/>
      <c r="U2586" s="104"/>
      <c r="V2586" s="90">
        <f>+P2586-Q2586+R2586+S2586+T2586+U2586</f>
        <v>0</v>
      </c>
      <c r="W2586" s="91">
        <f>(1.02/100)</f>
        <v>1.02E-2</v>
      </c>
      <c r="X2586" s="91">
        <v>4.8E-3</v>
      </c>
      <c r="Y2586" s="91">
        <v>0.17</v>
      </c>
      <c r="Z2586" s="91">
        <v>1.65E-2</v>
      </c>
      <c r="AA2586" s="91">
        <v>7.6E-2</v>
      </c>
      <c r="AB2586" s="91">
        <f>SUM(W2586:AA2586)</f>
        <v>0.2775</v>
      </c>
      <c r="AC2586" s="75">
        <v>12</v>
      </c>
      <c r="AD2586" s="92">
        <f>IF(AL2586="","",+AC2586*AL2586)</f>
      </c>
      <c r="AE2586" s="93">
        <f>IF(AL2586="","",+AL2586*AB2586)</f>
      </c>
      <c r="AF2586" s="92">
        <f>IF(AL2586="","",+AL2586-AE2586)</f>
      </c>
      <c r="AG2586" s="93">
        <f>+V2586</f>
        <v>0</v>
      </c>
      <c r="AH2586" s="92">
        <f>IF(AF2586="","",+AF2586-AG2586)</f>
      </c>
      <c r="AI2586" s="92">
        <f>IF(AH2586="","",+AH2586*AC2586)</f>
      </c>
      <c r="AJ2586" s="93"/>
      <c r="AK2586" s="94">
        <v>0.33</v>
      </c>
      <c r="AL2586" s="93">
        <f>IF(V2586=0,"",V2586/(1-AB2586-AK2586))</f>
      </c>
      <c r="AM2586" s="95">
        <v>0.33</v>
      </c>
      <c r="AN2586" s="93">
        <f>IF(V2586=0,"",V2586/(1-AB2586-AM2586))</f>
      </c>
      <c r="AO2586" s="96">
        <v>1.2</v>
      </c>
      <c r="AP2586" s="93">
        <f>IF(BD!AJ2586="","",BD!AJ2586*BD!AO2586)</f>
      </c>
      <c r="AQ2586" s="91">
        <f>BD!AM2586/BD!AK2586-1</f>
        <v>0</v>
      </c>
      <c r="AR2586" s="91">
        <f>IF(BD!AN2586="","",IF(BD!AJ2586="","",BD!AN2586/BD!AJ2586-1))</f>
      </c>
      <c r="AS2586" s="91">
        <f>IF(BD!AN2586="","",IF(BD!AN2586&lt;BD!AL2586,"ABAIXO DA META","DENTRO DA META"))</f>
      </c>
      <c r="AT2586" s="91" t="str">
        <f>IF(BD!AJ2586="","EM ANÁLISE",IF(BD!AP2586&gt;=BD!AN2586,"GO", "NO GO"))</f>
        <v>EM ANÁLISE</v>
      </c>
      <c r="AU2586" s="97">
        <f>IF(AN2586="","",+BD!$AN2586-AJ2586)</f>
      </c>
      <c r="AV2586" s="98"/>
      <c r="AW2586" s="90">
        <f>BD!P2586*BD!AC2586</f>
        <v>0</v>
      </c>
      <c r="AX2586" s="90">
        <f>BD!V2586*BD!AC2586</f>
        <v>0</v>
      </c>
      <c r="AY2586" s="90">
        <f>IF(BD!AN2586="","",BD!AN2586*BD!AC2586)</f>
      </c>
      <c r="AZ2586" s="75" t="s">
        <v>123</v>
      </c>
      <c r="BA2586" s="75" t="s">
        <v>124</v>
      </c>
      <c r="BB2586" s="75">
        <v>1</v>
      </c>
      <c r="BC2586" s="75" t="s">
        <v>3006</v>
      </c>
      <c r="BD2586" s="104"/>
      <c r="BE2586" s="104"/>
      <c r="BF2586" s="101"/>
      <c r="BG2586" s="101"/>
      <c r="BH2586" s="101"/>
      <c r="BI2586" s="101"/>
      <c r="BJ2586" s="101"/>
      <c r="BK2586" s="101"/>
      <c r="BL2586" s="101"/>
      <c r="BM2586" s="101"/>
      <c r="BN2586" s="101"/>
      <c r="BO2586" s="103"/>
      <c r="BP2586" s="101"/>
      <c r="BQ2586" s="101"/>
      <c r="BR2586" s="101"/>
      <c r="BS2586" s="101"/>
      <c r="BT2586" s="101"/>
      <c r="BU2586" s="101"/>
      <c r="BV2586" s="101"/>
      <c r="BW2586" s="101"/>
      <c r="BX2586" s="101"/>
      <c r="BY2586" s="101"/>
      <c r="BZ2586" s="101"/>
      <c r="CA2586" s="101"/>
      <c r="CB2586" s="101"/>
      <c r="CC2586" s="101"/>
      <c r="CD2586" s="101"/>
      <c r="CE2586" s="101"/>
      <c r="CF2586" s="101"/>
      <c r="CG2586" s="37" t="e">
        <f>VLOOKUP(Table_1[[#This Row],[EAN]],'[1]Planilha1'!$E:$R,13,0)</f>
        <v>#N/A</v>
      </c>
      <c r="CI2586" s="186" t="e">
        <f>Table_1[[#This Row],[FATURAMENTO REALIZADO]]-Table_1[[#This Row],[SPEND LÍQUIDO]]</f>
        <v>#VALUE!</v>
      </c>
    </row>
    <row r="2587" ht="15" hidden="1">
      <c r="A2587" s="7"/>
      <c r="B2587" s="84" t="s">
        <v>2735</v>
      </c>
      <c r="C2587" s="75">
        <v>221625</v>
      </c>
      <c r="D2587" s="75"/>
      <c r="E2587" s="85">
        <v>7893500090779</v>
      </c>
      <c r="F2587" s="86" t="s">
        <v>3055</v>
      </c>
      <c r="G2587" s="75" t="s">
        <v>21</v>
      </c>
      <c r="H2587" s="75">
        <v>2320</v>
      </c>
      <c r="I2587" s="87" t="s">
        <v>2877</v>
      </c>
      <c r="J2587" s="75" t="s">
        <v>673</v>
      </c>
      <c r="K2587" s="88" t="s">
        <v>84</v>
      </c>
      <c r="L2587" s="88">
        <v>12</v>
      </c>
      <c r="M2587" s="88">
        <v>0</v>
      </c>
      <c r="N2587" s="75" t="s">
        <v>85</v>
      </c>
      <c r="O2587" s="75"/>
      <c r="P2587" s="106"/>
      <c r="Q2587" s="90">
        <f>(17/100+7.6/100+1.65/100)*P2587</f>
        <v>0</v>
      </c>
      <c r="R2587" s="104"/>
      <c r="S2587" s="104"/>
      <c r="T2587" s="104"/>
      <c r="U2587" s="104"/>
      <c r="V2587" s="90">
        <f>+P2587-Q2587+R2587+S2587+T2587+U2587</f>
        <v>0</v>
      </c>
      <c r="W2587" s="91">
        <f>(1.02/100)</f>
        <v>1.02E-2</v>
      </c>
      <c r="X2587" s="91">
        <v>4.8E-3</v>
      </c>
      <c r="Y2587" s="91">
        <v>0.17</v>
      </c>
      <c r="Z2587" s="91">
        <v>1.65E-2</v>
      </c>
      <c r="AA2587" s="91">
        <v>7.6E-2</v>
      </c>
      <c r="AB2587" s="91">
        <f>SUM(W2587:AA2587)</f>
        <v>0.2775</v>
      </c>
      <c r="AC2587" s="75">
        <v>12</v>
      </c>
      <c r="AD2587" s="92">
        <f>IF(AL2587="","",+AC2587*AL2587)</f>
      </c>
      <c r="AE2587" s="93">
        <f>IF(AL2587="","",+AL2587*AB2587)</f>
      </c>
      <c r="AF2587" s="92">
        <f>IF(AL2587="","",+AL2587-AE2587)</f>
      </c>
      <c r="AG2587" s="93">
        <f>+V2587</f>
        <v>0</v>
      </c>
      <c r="AH2587" s="92">
        <f>IF(AF2587="","",+AF2587-AG2587)</f>
      </c>
      <c r="AI2587" s="92">
        <f>IF(AH2587="","",+AH2587*AC2587)</f>
      </c>
      <c r="AJ2587" s="93"/>
      <c r="AK2587" s="94">
        <v>0.33</v>
      </c>
      <c r="AL2587" s="93">
        <f>IF(V2587=0,"",V2587/(1-AB2587-AK2587))</f>
      </c>
      <c r="AM2587" s="95">
        <v>0.33</v>
      </c>
      <c r="AN2587" s="93">
        <f>IF(V2587=0,"",V2587/(1-AB2587-AM2587))</f>
      </c>
      <c r="AO2587" s="96">
        <v>1.2</v>
      </c>
      <c r="AP2587" s="93">
        <f>IF(BD!AJ2587="","",BD!AJ2587*BD!AO2587)</f>
      </c>
      <c r="AQ2587" s="91">
        <f>BD!AM2587/BD!AK2587-1</f>
        <v>0</v>
      </c>
      <c r="AR2587" s="91">
        <f>IF(BD!AN2587="","",IF(BD!AJ2587="","",BD!AN2587/BD!AJ2587-1))</f>
      </c>
      <c r="AS2587" s="91">
        <f>IF(BD!AN2587="","",IF(BD!AN2587&lt;BD!AL2587,"ABAIXO DA META","DENTRO DA META"))</f>
      </c>
      <c r="AT2587" s="91" t="str">
        <f>IF(BD!AJ2587="","EM ANÁLISE",IF(BD!AP2587&gt;=BD!AN2587,"GO", "NO GO"))</f>
        <v>EM ANÁLISE</v>
      </c>
      <c r="AU2587" s="97">
        <f>IF(AN2587="","",+BD!$AN2587-AJ2587)</f>
      </c>
      <c r="AV2587" s="98"/>
      <c r="AW2587" s="90">
        <f>BD!P2587*BD!AC2587</f>
        <v>0</v>
      </c>
      <c r="AX2587" s="90">
        <f>BD!V2587*BD!AC2587</f>
        <v>0</v>
      </c>
      <c r="AY2587" s="90">
        <f>IF(BD!AN2587="","",BD!AN2587*BD!AC2587)</f>
      </c>
      <c r="AZ2587" s="75" t="s">
        <v>123</v>
      </c>
      <c r="BA2587" s="75" t="s">
        <v>124</v>
      </c>
      <c r="BB2587" s="75">
        <v>1</v>
      </c>
      <c r="BC2587" s="75" t="s">
        <v>3006</v>
      </c>
      <c r="BD2587" s="104"/>
      <c r="BE2587" s="104"/>
      <c r="BF2587" s="101"/>
      <c r="BG2587" s="101"/>
      <c r="BH2587" s="101"/>
      <c r="BI2587" s="101"/>
      <c r="BJ2587" s="101"/>
      <c r="BK2587" s="101"/>
      <c r="BL2587" s="101"/>
      <c r="BM2587" s="101"/>
      <c r="BN2587" s="101"/>
      <c r="BO2587" s="103"/>
      <c r="BP2587" s="101"/>
      <c r="BQ2587" s="101"/>
      <c r="BR2587" s="101"/>
      <c r="BS2587" s="101"/>
      <c r="BT2587" s="101"/>
      <c r="BU2587" s="101"/>
      <c r="BV2587" s="101"/>
      <c r="BW2587" s="101"/>
      <c r="BX2587" s="101"/>
      <c r="BY2587" s="101"/>
      <c r="BZ2587" s="101"/>
      <c r="CA2587" s="101"/>
      <c r="CB2587" s="101"/>
      <c r="CC2587" s="101"/>
      <c r="CD2587" s="101"/>
      <c r="CE2587" s="101"/>
      <c r="CF2587" s="101"/>
      <c r="CG2587" s="37" t="e">
        <f>VLOOKUP(Table_1[[#This Row],[EAN]],'[1]Planilha1'!$E:$R,13,0)</f>
        <v>#N/A</v>
      </c>
      <c r="CI2587" s="186" t="e">
        <f>Table_1[[#This Row],[FATURAMENTO REALIZADO]]-Table_1[[#This Row],[SPEND LÍQUIDO]]</f>
        <v>#VALUE!</v>
      </c>
    </row>
    <row r="2588" ht="15" hidden="1">
      <c r="A2588" s="7"/>
      <c r="B2588" s="84" t="s">
        <v>2735</v>
      </c>
      <c r="C2588" s="75">
        <v>221626</v>
      </c>
      <c r="D2588" s="75"/>
      <c r="E2588" s="85">
        <v>7893500090786</v>
      </c>
      <c r="F2588" s="86" t="s">
        <v>3056</v>
      </c>
      <c r="G2588" s="75" t="s">
        <v>21</v>
      </c>
      <c r="H2588" s="75">
        <v>2320</v>
      </c>
      <c r="I2588" s="87" t="s">
        <v>2877</v>
      </c>
      <c r="J2588" s="75" t="s">
        <v>673</v>
      </c>
      <c r="K2588" s="88" t="s">
        <v>84</v>
      </c>
      <c r="L2588" s="88">
        <v>12</v>
      </c>
      <c r="M2588" s="88">
        <v>0</v>
      </c>
      <c r="N2588" s="75" t="s">
        <v>85</v>
      </c>
      <c r="O2588" s="75"/>
      <c r="P2588" s="106"/>
      <c r="Q2588" s="90">
        <f>(17/100+7.6/100+1.65/100)*P2588</f>
        <v>0</v>
      </c>
      <c r="R2588" s="104"/>
      <c r="S2588" s="104"/>
      <c r="T2588" s="104"/>
      <c r="U2588" s="104"/>
      <c r="V2588" s="90">
        <f>+P2588-Q2588+R2588+S2588+T2588+U2588</f>
        <v>0</v>
      </c>
      <c r="W2588" s="91">
        <f>(1.02/100)</f>
        <v>1.02E-2</v>
      </c>
      <c r="X2588" s="91">
        <v>4.8E-3</v>
      </c>
      <c r="Y2588" s="91">
        <v>0.17</v>
      </c>
      <c r="Z2588" s="91">
        <v>1.65E-2</v>
      </c>
      <c r="AA2588" s="91">
        <v>7.6E-2</v>
      </c>
      <c r="AB2588" s="91">
        <f>SUM(W2588:AA2588)</f>
        <v>0.2775</v>
      </c>
      <c r="AC2588" s="75">
        <v>12</v>
      </c>
      <c r="AD2588" s="92">
        <f>IF(AL2588="","",+AC2588*AL2588)</f>
      </c>
      <c r="AE2588" s="93">
        <f>IF(AL2588="","",+AL2588*AB2588)</f>
      </c>
      <c r="AF2588" s="92">
        <f>IF(AL2588="","",+AL2588-AE2588)</f>
      </c>
      <c r="AG2588" s="93">
        <f>+V2588</f>
        <v>0</v>
      </c>
      <c r="AH2588" s="92">
        <f>IF(AF2588="","",+AF2588-AG2588)</f>
      </c>
      <c r="AI2588" s="92">
        <f>IF(AH2588="","",+AH2588*AC2588)</f>
      </c>
      <c r="AJ2588" s="93"/>
      <c r="AK2588" s="94">
        <v>0.33</v>
      </c>
      <c r="AL2588" s="93">
        <f>IF(V2588=0,"",V2588/(1-AB2588-AK2588))</f>
      </c>
      <c r="AM2588" s="95">
        <v>0.33</v>
      </c>
      <c r="AN2588" s="93">
        <f>IF(V2588=0,"",V2588/(1-AB2588-AM2588))</f>
      </c>
      <c r="AO2588" s="96">
        <v>1.2</v>
      </c>
      <c r="AP2588" s="93">
        <f>IF(BD!AJ2588="","",BD!AJ2588*BD!AO2588)</f>
      </c>
      <c r="AQ2588" s="91">
        <f>BD!AM2588/BD!AK2588-1</f>
        <v>0</v>
      </c>
      <c r="AR2588" s="91">
        <f>IF(BD!AN2588="","",IF(BD!AJ2588="","",BD!AN2588/BD!AJ2588-1))</f>
      </c>
      <c r="AS2588" s="91">
        <f>IF(BD!AN2588="","",IF(BD!AN2588&lt;BD!AL2588,"ABAIXO DA META","DENTRO DA META"))</f>
      </c>
      <c r="AT2588" s="91" t="str">
        <f>IF(BD!AJ2588="","EM ANÁLISE",IF(BD!AP2588&gt;=BD!AN2588,"GO", "NO GO"))</f>
        <v>EM ANÁLISE</v>
      </c>
      <c r="AU2588" s="97">
        <f>IF(AN2588="","",+BD!$AN2588-AJ2588)</f>
      </c>
      <c r="AV2588" s="98"/>
      <c r="AW2588" s="90">
        <f>BD!P2588*BD!AC2588</f>
        <v>0</v>
      </c>
      <c r="AX2588" s="90">
        <f>BD!V2588*BD!AC2588</f>
        <v>0</v>
      </c>
      <c r="AY2588" s="90">
        <f>IF(BD!AN2588="","",BD!AN2588*BD!AC2588)</f>
      </c>
      <c r="AZ2588" s="75" t="s">
        <v>123</v>
      </c>
      <c r="BA2588" s="75" t="s">
        <v>124</v>
      </c>
      <c r="BB2588" s="75">
        <v>1</v>
      </c>
      <c r="BC2588" s="75" t="s">
        <v>3006</v>
      </c>
      <c r="BD2588" s="104"/>
      <c r="BE2588" s="104"/>
      <c r="BF2588" s="101"/>
      <c r="BG2588" s="101"/>
      <c r="BH2588" s="101"/>
      <c r="BI2588" s="101"/>
      <c r="BJ2588" s="101"/>
      <c r="BK2588" s="101"/>
      <c r="BL2588" s="101"/>
      <c r="BM2588" s="101"/>
      <c r="BN2588" s="101"/>
      <c r="BO2588" s="103"/>
      <c r="BP2588" s="101"/>
      <c r="BQ2588" s="101"/>
      <c r="BR2588" s="101"/>
      <c r="BS2588" s="101"/>
      <c r="BT2588" s="101"/>
      <c r="BU2588" s="101"/>
      <c r="BV2588" s="101"/>
      <c r="BW2588" s="101"/>
      <c r="BX2588" s="101"/>
      <c r="BY2588" s="101"/>
      <c r="BZ2588" s="101"/>
      <c r="CA2588" s="101"/>
      <c r="CB2588" s="101"/>
      <c r="CC2588" s="101"/>
      <c r="CD2588" s="101"/>
      <c r="CE2588" s="101"/>
      <c r="CF2588" s="101"/>
      <c r="CG2588" s="37" t="e">
        <f>VLOOKUP(Table_1[[#This Row],[EAN]],'[1]Planilha1'!$E:$R,13,0)</f>
        <v>#N/A</v>
      </c>
      <c r="CI2588" s="186" t="e">
        <f>Table_1[[#This Row],[FATURAMENTO REALIZADO]]-Table_1[[#This Row],[SPEND LÍQUIDO]]</f>
        <v>#VALUE!</v>
      </c>
    </row>
    <row r="2589" ht="15" hidden="1">
      <c r="A2589" s="7"/>
      <c r="B2589" s="84" t="s">
        <v>2735</v>
      </c>
      <c r="C2589" s="75">
        <v>221627</v>
      </c>
      <c r="D2589" s="75"/>
      <c r="E2589" s="85">
        <v>7893500090847</v>
      </c>
      <c r="F2589" s="86" t="s">
        <v>3057</v>
      </c>
      <c r="G2589" s="75" t="s">
        <v>21</v>
      </c>
      <c r="H2589" s="75">
        <v>2320</v>
      </c>
      <c r="I2589" s="87" t="s">
        <v>2877</v>
      </c>
      <c r="J2589" s="75" t="s">
        <v>673</v>
      </c>
      <c r="K2589" s="88" t="s">
        <v>84</v>
      </c>
      <c r="L2589" s="88">
        <v>12</v>
      </c>
      <c r="M2589" s="88">
        <v>0</v>
      </c>
      <c r="N2589" s="75" t="s">
        <v>85</v>
      </c>
      <c r="O2589" s="75"/>
      <c r="P2589" s="106"/>
      <c r="Q2589" s="90">
        <f>(17/100+7.6/100+1.65/100)*P2589</f>
        <v>0</v>
      </c>
      <c r="R2589" s="104"/>
      <c r="S2589" s="104"/>
      <c r="T2589" s="104"/>
      <c r="U2589" s="104"/>
      <c r="V2589" s="90">
        <f>+P2589-Q2589+R2589+S2589+T2589+U2589</f>
        <v>0</v>
      </c>
      <c r="W2589" s="91">
        <f>(1.02/100)</f>
        <v>1.02E-2</v>
      </c>
      <c r="X2589" s="91">
        <v>4.8E-3</v>
      </c>
      <c r="Y2589" s="91">
        <v>0.17</v>
      </c>
      <c r="Z2589" s="91">
        <v>1.65E-2</v>
      </c>
      <c r="AA2589" s="91">
        <v>7.6E-2</v>
      </c>
      <c r="AB2589" s="91">
        <f>SUM(W2589:AA2589)</f>
        <v>0.2775</v>
      </c>
      <c r="AC2589" s="75">
        <v>12</v>
      </c>
      <c r="AD2589" s="92">
        <f>IF(AL2589="","",+AC2589*AL2589)</f>
      </c>
      <c r="AE2589" s="93">
        <f>IF(AL2589="","",+AL2589*AB2589)</f>
      </c>
      <c r="AF2589" s="92">
        <f>IF(AL2589="","",+AL2589-AE2589)</f>
      </c>
      <c r="AG2589" s="93">
        <f>+V2589</f>
        <v>0</v>
      </c>
      <c r="AH2589" s="92">
        <f>IF(AF2589="","",+AF2589-AG2589)</f>
      </c>
      <c r="AI2589" s="92">
        <f>IF(AH2589="","",+AH2589*AC2589)</f>
      </c>
      <c r="AJ2589" s="93"/>
      <c r="AK2589" s="94">
        <v>0.33</v>
      </c>
      <c r="AL2589" s="93">
        <f>IF(V2589=0,"",V2589/(1-AB2589-AK2589))</f>
      </c>
      <c r="AM2589" s="95">
        <v>0.33</v>
      </c>
      <c r="AN2589" s="93">
        <f>IF(V2589=0,"",V2589/(1-AB2589-AM2589))</f>
      </c>
      <c r="AO2589" s="96">
        <v>1.2</v>
      </c>
      <c r="AP2589" s="93">
        <f>IF(BD!AJ2589="","",BD!AJ2589*BD!AO2589)</f>
      </c>
      <c r="AQ2589" s="91">
        <f>BD!AM2589/BD!AK2589-1</f>
        <v>0</v>
      </c>
      <c r="AR2589" s="91">
        <f>IF(BD!AN2589="","",IF(BD!AJ2589="","",BD!AN2589/BD!AJ2589-1))</f>
      </c>
      <c r="AS2589" s="91">
        <f>IF(BD!AN2589="","",IF(BD!AN2589&lt;BD!AL2589,"ABAIXO DA META","DENTRO DA META"))</f>
      </c>
      <c r="AT2589" s="91" t="str">
        <f>IF(BD!AJ2589="","EM ANÁLISE",IF(BD!AP2589&gt;=BD!AN2589,"GO", "NO GO"))</f>
        <v>EM ANÁLISE</v>
      </c>
      <c r="AU2589" s="97">
        <f>IF(AN2589="","",+BD!$AN2589-AJ2589)</f>
      </c>
      <c r="AV2589" s="98"/>
      <c r="AW2589" s="90">
        <f>BD!P2589*BD!AC2589</f>
        <v>0</v>
      </c>
      <c r="AX2589" s="90">
        <f>BD!V2589*BD!AC2589</f>
        <v>0</v>
      </c>
      <c r="AY2589" s="90">
        <f>IF(BD!AN2589="","",BD!AN2589*BD!AC2589)</f>
      </c>
      <c r="AZ2589" s="75" t="s">
        <v>123</v>
      </c>
      <c r="BA2589" s="75" t="s">
        <v>124</v>
      </c>
      <c r="BB2589" s="75">
        <v>1</v>
      </c>
      <c r="BC2589" s="75" t="s">
        <v>3006</v>
      </c>
      <c r="BD2589" s="104"/>
      <c r="BE2589" s="104"/>
      <c r="BF2589" s="101"/>
      <c r="BG2589" s="101"/>
      <c r="BH2589" s="101"/>
      <c r="BI2589" s="101"/>
      <c r="BJ2589" s="101"/>
      <c r="BK2589" s="101"/>
      <c r="BL2589" s="101"/>
      <c r="BM2589" s="101"/>
      <c r="BN2589" s="101"/>
      <c r="BO2589" s="103"/>
      <c r="BP2589" s="101"/>
      <c r="BQ2589" s="101"/>
      <c r="BR2589" s="101"/>
      <c r="BS2589" s="101"/>
      <c r="BT2589" s="101"/>
      <c r="BU2589" s="101"/>
      <c r="BV2589" s="101"/>
      <c r="BW2589" s="101"/>
      <c r="BX2589" s="101"/>
      <c r="BY2589" s="101"/>
      <c r="BZ2589" s="101"/>
      <c r="CA2589" s="101"/>
      <c r="CB2589" s="101"/>
      <c r="CC2589" s="101"/>
      <c r="CD2589" s="101"/>
      <c r="CE2589" s="101"/>
      <c r="CF2589" s="101"/>
      <c r="CG2589" s="37" t="e">
        <f>VLOOKUP(Table_1[[#This Row],[EAN]],'[1]Planilha1'!$E:$R,13,0)</f>
        <v>#N/A</v>
      </c>
      <c r="CI2589" s="186" t="e">
        <f>Table_1[[#This Row],[FATURAMENTO REALIZADO]]-Table_1[[#This Row],[SPEND LÍQUIDO]]</f>
        <v>#VALUE!</v>
      </c>
    </row>
    <row r="2590" ht="15" hidden="1">
      <c r="A2590" s="7"/>
      <c r="B2590" s="84" t="s">
        <v>2735</v>
      </c>
      <c r="C2590" s="75">
        <v>221628</v>
      </c>
      <c r="D2590" s="75"/>
      <c r="E2590" s="85">
        <v>7893500104940</v>
      </c>
      <c r="F2590" s="86" t="s">
        <v>3058</v>
      </c>
      <c r="G2590" s="75" t="s">
        <v>21</v>
      </c>
      <c r="H2590" s="75">
        <v>2320</v>
      </c>
      <c r="I2590" s="87" t="s">
        <v>2877</v>
      </c>
      <c r="J2590" s="75" t="s">
        <v>673</v>
      </c>
      <c r="K2590" s="88" t="s">
        <v>84</v>
      </c>
      <c r="L2590" s="88">
        <v>12</v>
      </c>
      <c r="M2590" s="88">
        <v>0</v>
      </c>
      <c r="N2590" s="75" t="s">
        <v>85</v>
      </c>
      <c r="O2590" s="75"/>
      <c r="P2590" s="106"/>
      <c r="Q2590" s="90">
        <f>(17/100+7.6/100+1.65/100)*P2590</f>
        <v>0</v>
      </c>
      <c r="R2590" s="104"/>
      <c r="S2590" s="104"/>
      <c r="T2590" s="104"/>
      <c r="U2590" s="104"/>
      <c r="V2590" s="90">
        <f>+P2590-Q2590+R2590+S2590+T2590+U2590</f>
        <v>0</v>
      </c>
      <c r="W2590" s="91">
        <f>(1.02/100)</f>
        <v>1.02E-2</v>
      </c>
      <c r="X2590" s="91">
        <v>4.8E-3</v>
      </c>
      <c r="Y2590" s="91">
        <v>0.17</v>
      </c>
      <c r="Z2590" s="91">
        <v>1.65E-2</v>
      </c>
      <c r="AA2590" s="91">
        <v>7.6E-2</v>
      </c>
      <c r="AB2590" s="91">
        <f>SUM(W2590:AA2590)</f>
        <v>0.2775</v>
      </c>
      <c r="AC2590" s="75">
        <v>12</v>
      </c>
      <c r="AD2590" s="92">
        <f>IF(AL2590="","",+AC2590*AL2590)</f>
      </c>
      <c r="AE2590" s="93">
        <f>IF(AL2590="","",+AL2590*AB2590)</f>
      </c>
      <c r="AF2590" s="92">
        <f>IF(AL2590="","",+AL2590-AE2590)</f>
      </c>
      <c r="AG2590" s="93">
        <f>+V2590</f>
        <v>0</v>
      </c>
      <c r="AH2590" s="92">
        <f>IF(AF2590="","",+AF2590-AG2590)</f>
      </c>
      <c r="AI2590" s="92">
        <f>IF(AH2590="","",+AH2590*AC2590)</f>
      </c>
      <c r="AJ2590" s="93"/>
      <c r="AK2590" s="94">
        <v>0.33</v>
      </c>
      <c r="AL2590" s="93">
        <f>IF(V2590=0,"",V2590/(1-AB2590-AK2590))</f>
      </c>
      <c r="AM2590" s="95">
        <v>0.33</v>
      </c>
      <c r="AN2590" s="93">
        <f>IF(V2590=0,"",V2590/(1-AB2590-AM2590))</f>
      </c>
      <c r="AO2590" s="96">
        <v>1.2</v>
      </c>
      <c r="AP2590" s="93">
        <f>IF(BD!AJ2590="","",BD!AJ2590*BD!AO2590)</f>
      </c>
      <c r="AQ2590" s="91">
        <f>BD!AM2590/BD!AK2590-1</f>
        <v>0</v>
      </c>
      <c r="AR2590" s="91">
        <f>IF(BD!AN2590="","",IF(BD!AJ2590="","",BD!AN2590/BD!AJ2590-1))</f>
      </c>
      <c r="AS2590" s="91">
        <f>IF(BD!AN2590="","",IF(BD!AN2590&lt;BD!AL2590,"ABAIXO DA META","DENTRO DA META"))</f>
      </c>
      <c r="AT2590" s="91" t="str">
        <f>IF(BD!AJ2590="","EM ANÁLISE",IF(BD!AP2590&gt;=BD!AN2590,"GO", "NO GO"))</f>
        <v>EM ANÁLISE</v>
      </c>
      <c r="AU2590" s="97">
        <f>IF(AN2590="","",+BD!$AN2590-AJ2590)</f>
      </c>
      <c r="AV2590" s="98"/>
      <c r="AW2590" s="90">
        <f>BD!P2590*BD!AC2590</f>
        <v>0</v>
      </c>
      <c r="AX2590" s="90">
        <f>BD!V2590*BD!AC2590</f>
        <v>0</v>
      </c>
      <c r="AY2590" s="90">
        <f>IF(BD!AN2590="","",BD!AN2590*BD!AC2590)</f>
      </c>
      <c r="AZ2590" s="75" t="s">
        <v>123</v>
      </c>
      <c r="BA2590" s="75" t="s">
        <v>124</v>
      </c>
      <c r="BB2590" s="75">
        <v>1</v>
      </c>
      <c r="BC2590" s="75" t="s">
        <v>3006</v>
      </c>
      <c r="BD2590" s="104"/>
      <c r="BE2590" s="104"/>
      <c r="BF2590" s="101"/>
      <c r="BG2590" s="101"/>
      <c r="BH2590" s="101"/>
      <c r="BI2590" s="101"/>
      <c r="BJ2590" s="101"/>
      <c r="BK2590" s="101"/>
      <c r="BL2590" s="101"/>
      <c r="BM2590" s="101"/>
      <c r="BN2590" s="101"/>
      <c r="BO2590" s="103"/>
      <c r="BP2590" s="101"/>
      <c r="BQ2590" s="101"/>
      <c r="BR2590" s="101"/>
      <c r="BS2590" s="101"/>
      <c r="BT2590" s="101"/>
      <c r="BU2590" s="101"/>
      <c r="BV2590" s="101"/>
      <c r="BW2590" s="101"/>
      <c r="BX2590" s="101"/>
      <c r="BY2590" s="101"/>
      <c r="BZ2590" s="101"/>
      <c r="CA2590" s="101"/>
      <c r="CB2590" s="101"/>
      <c r="CC2590" s="101"/>
      <c r="CD2590" s="101"/>
      <c r="CE2590" s="101"/>
      <c r="CF2590" s="101"/>
      <c r="CG2590" s="37" t="e">
        <f>VLOOKUP(Table_1[[#This Row],[EAN]],'[1]Planilha1'!$E:$R,13,0)</f>
        <v>#N/A</v>
      </c>
      <c r="CI2590" s="186" t="e">
        <f>Table_1[[#This Row],[FATURAMENTO REALIZADO]]-Table_1[[#This Row],[SPEND LÍQUIDO]]</f>
        <v>#VALUE!</v>
      </c>
    </row>
    <row r="2591" ht="15" hidden="1">
      <c r="A2591" s="7"/>
      <c r="B2591" s="84" t="s">
        <v>2735</v>
      </c>
      <c r="C2591" s="75">
        <v>221629</v>
      </c>
      <c r="D2591" s="75"/>
      <c r="E2591" s="85">
        <v>7893500105015</v>
      </c>
      <c r="F2591" s="86" t="s">
        <v>3059</v>
      </c>
      <c r="G2591" s="75" t="s">
        <v>21</v>
      </c>
      <c r="H2591" s="75">
        <v>2320</v>
      </c>
      <c r="I2591" s="87" t="s">
        <v>2877</v>
      </c>
      <c r="J2591" s="75" t="s">
        <v>673</v>
      </c>
      <c r="K2591" s="88" t="s">
        <v>84</v>
      </c>
      <c r="L2591" s="88">
        <v>12</v>
      </c>
      <c r="M2591" s="88">
        <v>0</v>
      </c>
      <c r="N2591" s="75" t="s">
        <v>85</v>
      </c>
      <c r="O2591" s="75"/>
      <c r="P2591" s="106"/>
      <c r="Q2591" s="90">
        <f>(17/100+7.6/100+1.65/100)*P2591</f>
        <v>0</v>
      </c>
      <c r="R2591" s="104"/>
      <c r="S2591" s="104"/>
      <c r="T2591" s="104"/>
      <c r="U2591" s="104"/>
      <c r="V2591" s="90">
        <f>+P2591-Q2591+R2591+S2591+T2591+U2591</f>
        <v>0</v>
      </c>
      <c r="W2591" s="91">
        <f>(1.02/100)</f>
        <v>1.02E-2</v>
      </c>
      <c r="X2591" s="91">
        <v>4.8E-3</v>
      </c>
      <c r="Y2591" s="91">
        <v>0.17</v>
      </c>
      <c r="Z2591" s="91">
        <v>1.65E-2</v>
      </c>
      <c r="AA2591" s="91">
        <v>7.6E-2</v>
      </c>
      <c r="AB2591" s="91">
        <f>SUM(W2591:AA2591)</f>
        <v>0.2775</v>
      </c>
      <c r="AC2591" s="75">
        <v>12</v>
      </c>
      <c r="AD2591" s="92">
        <f>IF(AL2591="","",+AC2591*AL2591)</f>
      </c>
      <c r="AE2591" s="93">
        <f>IF(AL2591="","",+AL2591*AB2591)</f>
      </c>
      <c r="AF2591" s="92">
        <f>IF(AL2591="","",+AL2591-AE2591)</f>
      </c>
      <c r="AG2591" s="93">
        <f>+V2591</f>
        <v>0</v>
      </c>
      <c r="AH2591" s="92">
        <f>IF(AF2591="","",+AF2591-AG2591)</f>
      </c>
      <c r="AI2591" s="92">
        <f>IF(AH2591="","",+AH2591*AC2591)</f>
      </c>
      <c r="AJ2591" s="93"/>
      <c r="AK2591" s="94">
        <v>0.33</v>
      </c>
      <c r="AL2591" s="93">
        <f>IF(V2591=0,"",V2591/(1-AB2591-AK2591))</f>
      </c>
      <c r="AM2591" s="95">
        <v>0.33</v>
      </c>
      <c r="AN2591" s="93">
        <f>IF(V2591=0,"",V2591/(1-AB2591-AM2591))</f>
      </c>
      <c r="AO2591" s="96">
        <v>1.2</v>
      </c>
      <c r="AP2591" s="93">
        <f>IF(BD!AJ2591="","",BD!AJ2591*BD!AO2591)</f>
      </c>
      <c r="AQ2591" s="91">
        <f>BD!AM2591/BD!AK2591-1</f>
        <v>0</v>
      </c>
      <c r="AR2591" s="91">
        <f>IF(BD!AN2591="","",IF(BD!AJ2591="","",BD!AN2591/BD!AJ2591-1))</f>
      </c>
      <c r="AS2591" s="91">
        <f>IF(BD!AN2591="","",IF(BD!AN2591&lt;BD!AL2591,"ABAIXO DA META","DENTRO DA META"))</f>
      </c>
      <c r="AT2591" s="91" t="str">
        <f>IF(BD!AJ2591="","EM ANÁLISE",IF(BD!AP2591&gt;=BD!AN2591,"GO", "NO GO"))</f>
        <v>EM ANÁLISE</v>
      </c>
      <c r="AU2591" s="97">
        <f>IF(AN2591="","",+BD!$AN2591-AJ2591)</f>
      </c>
      <c r="AV2591" s="98"/>
      <c r="AW2591" s="90">
        <f>BD!P2591*BD!AC2591</f>
        <v>0</v>
      </c>
      <c r="AX2591" s="90">
        <f>BD!V2591*BD!AC2591</f>
        <v>0</v>
      </c>
      <c r="AY2591" s="90">
        <f>IF(BD!AN2591="","",BD!AN2591*BD!AC2591)</f>
      </c>
      <c r="AZ2591" s="75" t="s">
        <v>123</v>
      </c>
      <c r="BA2591" s="75" t="s">
        <v>124</v>
      </c>
      <c r="BB2591" s="75">
        <v>1</v>
      </c>
      <c r="BC2591" s="75" t="s">
        <v>3006</v>
      </c>
      <c r="BD2591" s="104"/>
      <c r="BE2591" s="104"/>
      <c r="BF2591" s="101"/>
      <c r="BG2591" s="101"/>
      <c r="BH2591" s="101"/>
      <c r="BI2591" s="101"/>
      <c r="BJ2591" s="101"/>
      <c r="BK2591" s="101"/>
      <c r="BL2591" s="101"/>
      <c r="BM2591" s="101"/>
      <c r="BN2591" s="101"/>
      <c r="BO2591" s="103"/>
      <c r="BP2591" s="101"/>
      <c r="BQ2591" s="101"/>
      <c r="BR2591" s="101"/>
      <c r="BS2591" s="101"/>
      <c r="BT2591" s="101"/>
      <c r="BU2591" s="101"/>
      <c r="BV2591" s="101"/>
      <c r="BW2591" s="101"/>
      <c r="BX2591" s="101"/>
      <c r="BY2591" s="101"/>
      <c r="BZ2591" s="101"/>
      <c r="CA2591" s="101"/>
      <c r="CB2591" s="101"/>
      <c r="CC2591" s="101"/>
      <c r="CD2591" s="101"/>
      <c r="CE2591" s="101"/>
      <c r="CF2591" s="101"/>
      <c r="CG2591" s="37" t="e">
        <f>VLOOKUP(Table_1[[#This Row],[EAN]],'[1]Planilha1'!$E:$R,13,0)</f>
        <v>#N/A</v>
      </c>
      <c r="CI2591" s="186" t="e">
        <f>Table_1[[#This Row],[FATURAMENTO REALIZADO]]-Table_1[[#This Row],[SPEND LÍQUIDO]]</f>
        <v>#VALUE!</v>
      </c>
    </row>
    <row r="2592" ht="15" hidden="1">
      <c r="A2592" s="7"/>
      <c r="B2592" s="84" t="s">
        <v>2735</v>
      </c>
      <c r="C2592" s="75">
        <v>221630</v>
      </c>
      <c r="D2592" s="75"/>
      <c r="E2592" s="85">
        <v>7893500104988</v>
      </c>
      <c r="F2592" s="86" t="s">
        <v>3060</v>
      </c>
      <c r="G2592" s="75" t="s">
        <v>21</v>
      </c>
      <c r="H2592" s="75">
        <v>2320</v>
      </c>
      <c r="I2592" s="87" t="s">
        <v>2877</v>
      </c>
      <c r="J2592" s="75" t="s">
        <v>673</v>
      </c>
      <c r="K2592" s="88" t="s">
        <v>84</v>
      </c>
      <c r="L2592" s="88">
        <v>12</v>
      </c>
      <c r="M2592" s="88">
        <v>0</v>
      </c>
      <c r="N2592" s="75" t="s">
        <v>85</v>
      </c>
      <c r="O2592" s="75"/>
      <c r="P2592" s="106"/>
      <c r="Q2592" s="90">
        <f>(17/100+7.6/100+1.65/100)*P2592</f>
        <v>0</v>
      </c>
      <c r="R2592" s="104"/>
      <c r="S2592" s="104"/>
      <c r="T2592" s="104"/>
      <c r="U2592" s="104"/>
      <c r="V2592" s="90">
        <f>+P2592-Q2592+R2592+S2592+T2592+U2592</f>
        <v>0</v>
      </c>
      <c r="W2592" s="91">
        <f>(1.02/100)</f>
        <v>1.02E-2</v>
      </c>
      <c r="X2592" s="91">
        <v>4.8E-3</v>
      </c>
      <c r="Y2592" s="91">
        <v>0.17</v>
      </c>
      <c r="Z2592" s="91">
        <v>1.65E-2</v>
      </c>
      <c r="AA2592" s="91">
        <v>7.6E-2</v>
      </c>
      <c r="AB2592" s="91">
        <f>SUM(W2592:AA2592)</f>
        <v>0.2775</v>
      </c>
      <c r="AC2592" s="75">
        <v>12</v>
      </c>
      <c r="AD2592" s="92">
        <f>IF(AL2592="","",+AC2592*AL2592)</f>
      </c>
      <c r="AE2592" s="93">
        <f>IF(AL2592="","",+AL2592*AB2592)</f>
      </c>
      <c r="AF2592" s="92">
        <f>IF(AL2592="","",+AL2592-AE2592)</f>
      </c>
      <c r="AG2592" s="93">
        <f>+V2592</f>
        <v>0</v>
      </c>
      <c r="AH2592" s="92">
        <f>IF(AF2592="","",+AF2592-AG2592)</f>
      </c>
      <c r="AI2592" s="92">
        <f>IF(AH2592="","",+AH2592*AC2592)</f>
      </c>
      <c r="AJ2592" s="93"/>
      <c r="AK2592" s="94">
        <v>0.33</v>
      </c>
      <c r="AL2592" s="93">
        <f>IF(V2592=0,"",V2592/(1-AB2592-AK2592))</f>
      </c>
      <c r="AM2592" s="95">
        <v>0.33</v>
      </c>
      <c r="AN2592" s="93">
        <f>IF(V2592=0,"",V2592/(1-AB2592-AM2592))</f>
      </c>
      <c r="AO2592" s="96">
        <v>1.2</v>
      </c>
      <c r="AP2592" s="93">
        <f>IF(BD!AJ2592="","",BD!AJ2592*BD!AO2592)</f>
      </c>
      <c r="AQ2592" s="91">
        <f>BD!AM2592/BD!AK2592-1</f>
        <v>0</v>
      </c>
      <c r="AR2592" s="91">
        <f>IF(BD!AN2592="","",IF(BD!AJ2592="","",BD!AN2592/BD!AJ2592-1))</f>
      </c>
      <c r="AS2592" s="91">
        <f>IF(BD!AN2592="","",IF(BD!AN2592&lt;BD!AL2592,"ABAIXO DA META","DENTRO DA META"))</f>
      </c>
      <c r="AT2592" s="91" t="str">
        <f>IF(BD!AJ2592="","EM ANÁLISE",IF(BD!AP2592&gt;=BD!AN2592,"GO", "NO GO"))</f>
        <v>EM ANÁLISE</v>
      </c>
      <c r="AU2592" s="97">
        <f>IF(AN2592="","",+BD!$AN2592-AJ2592)</f>
      </c>
      <c r="AV2592" s="98"/>
      <c r="AW2592" s="90">
        <f>BD!P2592*BD!AC2592</f>
        <v>0</v>
      </c>
      <c r="AX2592" s="90">
        <f>BD!V2592*BD!AC2592</f>
        <v>0</v>
      </c>
      <c r="AY2592" s="90">
        <f>IF(BD!AN2592="","",BD!AN2592*BD!AC2592)</f>
      </c>
      <c r="AZ2592" s="75" t="s">
        <v>123</v>
      </c>
      <c r="BA2592" s="75" t="s">
        <v>124</v>
      </c>
      <c r="BB2592" s="75">
        <v>1</v>
      </c>
      <c r="BC2592" s="75" t="s">
        <v>3006</v>
      </c>
      <c r="BD2592" s="104"/>
      <c r="BE2592" s="104"/>
      <c r="BF2592" s="101"/>
      <c r="BG2592" s="101"/>
      <c r="BH2592" s="101"/>
      <c r="BI2592" s="101"/>
      <c r="BJ2592" s="101"/>
      <c r="BK2592" s="101"/>
      <c r="BL2592" s="101"/>
      <c r="BM2592" s="101"/>
      <c r="BN2592" s="101"/>
      <c r="BO2592" s="103"/>
      <c r="BP2592" s="101"/>
      <c r="BQ2592" s="101"/>
      <c r="BR2592" s="101"/>
      <c r="BS2592" s="101"/>
      <c r="BT2592" s="101"/>
      <c r="BU2592" s="101"/>
      <c r="BV2592" s="101"/>
      <c r="BW2592" s="101"/>
      <c r="BX2592" s="101"/>
      <c r="BY2592" s="101"/>
      <c r="BZ2592" s="101"/>
      <c r="CA2592" s="101"/>
      <c r="CB2592" s="101"/>
      <c r="CC2592" s="101"/>
      <c r="CD2592" s="101"/>
      <c r="CE2592" s="101"/>
      <c r="CF2592" s="101"/>
      <c r="CG2592" s="37" t="e">
        <f>VLOOKUP(Table_1[[#This Row],[EAN]],'[1]Planilha1'!$E:$R,13,0)</f>
        <v>#N/A</v>
      </c>
      <c r="CI2592" s="186" t="e">
        <f>Table_1[[#This Row],[FATURAMENTO REALIZADO]]-Table_1[[#This Row],[SPEND LÍQUIDO]]</f>
        <v>#VALUE!</v>
      </c>
    </row>
    <row r="2593" ht="15" hidden="1">
      <c r="A2593" s="7"/>
      <c r="B2593" s="84" t="s">
        <v>2735</v>
      </c>
      <c r="C2593" s="75">
        <v>221631</v>
      </c>
      <c r="D2593" s="75"/>
      <c r="E2593" s="85">
        <v>7893500104889</v>
      </c>
      <c r="F2593" s="86" t="s">
        <v>3061</v>
      </c>
      <c r="G2593" s="75" t="s">
        <v>21</v>
      </c>
      <c r="H2593" s="75">
        <v>2320</v>
      </c>
      <c r="I2593" s="87" t="s">
        <v>2877</v>
      </c>
      <c r="J2593" s="75" t="s">
        <v>673</v>
      </c>
      <c r="K2593" s="88" t="s">
        <v>84</v>
      </c>
      <c r="L2593" s="88">
        <v>12</v>
      </c>
      <c r="M2593" s="88">
        <v>0</v>
      </c>
      <c r="N2593" s="75" t="s">
        <v>85</v>
      </c>
      <c r="O2593" s="75"/>
      <c r="P2593" s="106"/>
      <c r="Q2593" s="90">
        <f>(17/100+7.6/100+1.65/100)*P2593</f>
        <v>0</v>
      </c>
      <c r="R2593" s="104"/>
      <c r="S2593" s="104"/>
      <c r="T2593" s="104"/>
      <c r="U2593" s="104"/>
      <c r="V2593" s="90">
        <f>+P2593-Q2593+R2593+S2593+T2593+U2593</f>
        <v>0</v>
      </c>
      <c r="W2593" s="91">
        <f>(1.02/100)</f>
        <v>1.02E-2</v>
      </c>
      <c r="X2593" s="91">
        <v>4.8E-3</v>
      </c>
      <c r="Y2593" s="91">
        <v>0.17</v>
      </c>
      <c r="Z2593" s="91">
        <v>1.65E-2</v>
      </c>
      <c r="AA2593" s="91">
        <v>7.6E-2</v>
      </c>
      <c r="AB2593" s="91">
        <f>SUM(W2593:AA2593)</f>
        <v>0.2775</v>
      </c>
      <c r="AC2593" s="75">
        <v>12</v>
      </c>
      <c r="AD2593" s="92">
        <f>IF(AL2593="","",+AC2593*AL2593)</f>
      </c>
      <c r="AE2593" s="93">
        <f>IF(AL2593="","",+AL2593*AB2593)</f>
      </c>
      <c r="AF2593" s="92">
        <f>IF(AL2593="","",+AL2593-AE2593)</f>
      </c>
      <c r="AG2593" s="93">
        <f>+V2593</f>
        <v>0</v>
      </c>
      <c r="AH2593" s="92">
        <f>IF(AF2593="","",+AF2593-AG2593)</f>
      </c>
      <c r="AI2593" s="92">
        <f>IF(AH2593="","",+AH2593*AC2593)</f>
      </c>
      <c r="AJ2593" s="93"/>
      <c r="AK2593" s="94">
        <v>0.33</v>
      </c>
      <c r="AL2593" s="93">
        <f>IF(V2593=0,"",V2593/(1-AB2593-AK2593))</f>
      </c>
      <c r="AM2593" s="95">
        <v>0.33</v>
      </c>
      <c r="AN2593" s="93">
        <f>IF(V2593=0,"",V2593/(1-AB2593-AM2593))</f>
      </c>
      <c r="AO2593" s="96">
        <v>1.2</v>
      </c>
      <c r="AP2593" s="93">
        <f>IF(BD!AJ2593="","",BD!AJ2593*BD!AO2593)</f>
      </c>
      <c r="AQ2593" s="91">
        <f>BD!AM2593/BD!AK2593-1</f>
        <v>0</v>
      </c>
      <c r="AR2593" s="91">
        <f>IF(BD!AN2593="","",IF(BD!AJ2593="","",BD!AN2593/BD!AJ2593-1))</f>
      </c>
      <c r="AS2593" s="91">
        <f>IF(BD!AN2593="","",IF(BD!AN2593&lt;BD!AL2593,"ABAIXO DA META","DENTRO DA META"))</f>
      </c>
      <c r="AT2593" s="91" t="str">
        <f>IF(BD!AJ2593="","EM ANÁLISE",IF(BD!AP2593&gt;=BD!AN2593,"GO", "NO GO"))</f>
        <v>EM ANÁLISE</v>
      </c>
      <c r="AU2593" s="97">
        <f>IF(AN2593="","",+BD!$AN2593-AJ2593)</f>
      </c>
      <c r="AV2593" s="98"/>
      <c r="AW2593" s="90">
        <f>BD!P2593*BD!AC2593</f>
        <v>0</v>
      </c>
      <c r="AX2593" s="90">
        <f>BD!V2593*BD!AC2593</f>
        <v>0</v>
      </c>
      <c r="AY2593" s="90">
        <f>IF(BD!AN2593="","",BD!AN2593*BD!AC2593)</f>
      </c>
      <c r="AZ2593" s="75" t="s">
        <v>123</v>
      </c>
      <c r="BA2593" s="75" t="s">
        <v>124</v>
      </c>
      <c r="BB2593" s="75">
        <v>1</v>
      </c>
      <c r="BC2593" s="75" t="s">
        <v>3006</v>
      </c>
      <c r="BD2593" s="104"/>
      <c r="BE2593" s="104"/>
      <c r="BF2593" s="101"/>
      <c r="BG2593" s="101"/>
      <c r="BH2593" s="101"/>
      <c r="BI2593" s="101"/>
      <c r="BJ2593" s="101"/>
      <c r="BK2593" s="101"/>
      <c r="BL2593" s="101"/>
      <c r="BM2593" s="101"/>
      <c r="BN2593" s="101"/>
      <c r="BO2593" s="103"/>
      <c r="BP2593" s="101"/>
      <c r="BQ2593" s="101"/>
      <c r="BR2593" s="101"/>
      <c r="BS2593" s="101"/>
      <c r="BT2593" s="101"/>
      <c r="BU2593" s="101"/>
      <c r="BV2593" s="101"/>
      <c r="BW2593" s="101"/>
      <c r="BX2593" s="101"/>
      <c r="BY2593" s="101"/>
      <c r="BZ2593" s="101"/>
      <c r="CA2593" s="101"/>
      <c r="CB2593" s="101"/>
      <c r="CC2593" s="101"/>
      <c r="CD2593" s="101"/>
      <c r="CE2593" s="101"/>
      <c r="CF2593" s="101"/>
      <c r="CG2593" s="37" t="e">
        <f>VLOOKUP(Table_1[[#This Row],[EAN]],'[1]Planilha1'!$E:$R,13,0)</f>
        <v>#N/A</v>
      </c>
      <c r="CI2593" s="186" t="e">
        <f>Table_1[[#This Row],[FATURAMENTO REALIZADO]]-Table_1[[#This Row],[SPEND LÍQUIDO]]</f>
        <v>#VALUE!</v>
      </c>
    </row>
    <row r="2594" ht="15" hidden="1">
      <c r="A2594" s="7"/>
      <c r="B2594" s="84" t="s">
        <v>2735</v>
      </c>
      <c r="C2594" s="75">
        <v>221632</v>
      </c>
      <c r="D2594" s="75"/>
      <c r="E2594" s="85">
        <v>7893500104919</v>
      </c>
      <c r="F2594" s="86" t="s">
        <v>3062</v>
      </c>
      <c r="G2594" s="75" t="s">
        <v>21</v>
      </c>
      <c r="H2594" s="75">
        <v>2320</v>
      </c>
      <c r="I2594" s="87" t="s">
        <v>2877</v>
      </c>
      <c r="J2594" s="75" t="s">
        <v>673</v>
      </c>
      <c r="K2594" s="88" t="s">
        <v>84</v>
      </c>
      <c r="L2594" s="88">
        <v>12</v>
      </c>
      <c r="M2594" s="88">
        <v>0</v>
      </c>
      <c r="N2594" s="75" t="s">
        <v>85</v>
      </c>
      <c r="O2594" s="75"/>
      <c r="P2594" s="106"/>
      <c r="Q2594" s="90">
        <f>(17/100+7.6/100+1.65/100)*P2594</f>
        <v>0</v>
      </c>
      <c r="R2594" s="104"/>
      <c r="S2594" s="104"/>
      <c r="T2594" s="104"/>
      <c r="U2594" s="104"/>
      <c r="V2594" s="90">
        <f>+P2594-Q2594+R2594+S2594+T2594+U2594</f>
        <v>0</v>
      </c>
      <c r="W2594" s="91">
        <f>(1.02/100)</f>
        <v>1.02E-2</v>
      </c>
      <c r="X2594" s="91">
        <v>4.8E-3</v>
      </c>
      <c r="Y2594" s="91">
        <v>0.17</v>
      </c>
      <c r="Z2594" s="91">
        <v>1.65E-2</v>
      </c>
      <c r="AA2594" s="91">
        <v>7.6E-2</v>
      </c>
      <c r="AB2594" s="91">
        <f>SUM(W2594:AA2594)</f>
        <v>0.2775</v>
      </c>
      <c r="AC2594" s="75">
        <v>12</v>
      </c>
      <c r="AD2594" s="92">
        <f>IF(AL2594="","",+AC2594*AL2594)</f>
      </c>
      <c r="AE2594" s="93">
        <f>IF(AL2594="","",+AL2594*AB2594)</f>
      </c>
      <c r="AF2594" s="92">
        <f>IF(AL2594="","",+AL2594-AE2594)</f>
      </c>
      <c r="AG2594" s="93">
        <f>+V2594</f>
        <v>0</v>
      </c>
      <c r="AH2594" s="92">
        <f>IF(AF2594="","",+AF2594-AG2594)</f>
      </c>
      <c r="AI2594" s="92">
        <f>IF(AH2594="","",+AH2594*AC2594)</f>
      </c>
      <c r="AJ2594" s="93"/>
      <c r="AK2594" s="94">
        <v>0.33</v>
      </c>
      <c r="AL2594" s="93">
        <f>IF(V2594=0,"",V2594/(1-AB2594-AK2594))</f>
      </c>
      <c r="AM2594" s="95">
        <v>0.33</v>
      </c>
      <c r="AN2594" s="93">
        <f>IF(V2594=0,"",V2594/(1-AB2594-AM2594))</f>
      </c>
      <c r="AO2594" s="96">
        <v>1.2</v>
      </c>
      <c r="AP2594" s="93">
        <f>IF(BD!AJ2594="","",BD!AJ2594*BD!AO2594)</f>
      </c>
      <c r="AQ2594" s="91">
        <f>BD!AM2594/BD!AK2594-1</f>
        <v>0</v>
      </c>
      <c r="AR2594" s="91">
        <f>IF(BD!AN2594="","",IF(BD!AJ2594="","",BD!AN2594/BD!AJ2594-1))</f>
      </c>
      <c r="AS2594" s="91">
        <f>IF(BD!AN2594="","",IF(BD!AN2594&lt;BD!AL2594,"ABAIXO DA META","DENTRO DA META"))</f>
      </c>
      <c r="AT2594" s="91" t="str">
        <f>IF(BD!AJ2594="","EM ANÁLISE",IF(BD!AP2594&gt;=BD!AN2594,"GO", "NO GO"))</f>
        <v>EM ANÁLISE</v>
      </c>
      <c r="AU2594" s="97">
        <f>IF(AN2594="","",+BD!$AN2594-AJ2594)</f>
      </c>
      <c r="AV2594" s="98"/>
      <c r="AW2594" s="90">
        <f>BD!P2594*BD!AC2594</f>
        <v>0</v>
      </c>
      <c r="AX2594" s="90">
        <f>BD!V2594*BD!AC2594</f>
        <v>0</v>
      </c>
      <c r="AY2594" s="90">
        <f>IF(BD!AN2594="","",BD!AN2594*BD!AC2594)</f>
      </c>
      <c r="AZ2594" s="75" t="s">
        <v>123</v>
      </c>
      <c r="BA2594" s="75" t="s">
        <v>124</v>
      </c>
      <c r="BB2594" s="75">
        <v>1</v>
      </c>
      <c r="BC2594" s="75" t="s">
        <v>3006</v>
      </c>
      <c r="BD2594" s="104"/>
      <c r="BE2594" s="104"/>
      <c r="BF2594" s="101"/>
      <c r="BG2594" s="101"/>
      <c r="BH2594" s="101"/>
      <c r="BI2594" s="101"/>
      <c r="BJ2594" s="101"/>
      <c r="BK2594" s="101"/>
      <c r="BL2594" s="101"/>
      <c r="BM2594" s="101"/>
      <c r="BN2594" s="101"/>
      <c r="BO2594" s="103"/>
      <c r="BP2594" s="101"/>
      <c r="BQ2594" s="101"/>
      <c r="BR2594" s="101"/>
      <c r="BS2594" s="101"/>
      <c r="BT2594" s="101"/>
      <c r="BU2594" s="101"/>
      <c r="BV2594" s="101"/>
      <c r="BW2594" s="101"/>
      <c r="BX2594" s="101"/>
      <c r="BY2594" s="101"/>
      <c r="BZ2594" s="101"/>
      <c r="CA2594" s="101"/>
      <c r="CB2594" s="101"/>
      <c r="CC2594" s="101"/>
      <c r="CD2594" s="101"/>
      <c r="CE2594" s="101"/>
      <c r="CF2594" s="101"/>
      <c r="CG2594" s="37" t="e">
        <f>VLOOKUP(Table_1[[#This Row],[EAN]],'[1]Planilha1'!$E:$R,13,0)</f>
        <v>#N/A</v>
      </c>
      <c r="CI2594" s="186" t="e">
        <f>Table_1[[#This Row],[FATURAMENTO REALIZADO]]-Table_1[[#This Row],[SPEND LÍQUIDO]]</f>
        <v>#VALUE!</v>
      </c>
    </row>
    <row r="2595" ht="15" hidden="1">
      <c r="A2595" s="7"/>
      <c r="B2595" s="84" t="s">
        <v>2735</v>
      </c>
      <c r="C2595" s="75">
        <v>221633</v>
      </c>
      <c r="D2595" s="75"/>
      <c r="E2595" s="85">
        <v>7804630540119</v>
      </c>
      <c r="F2595" s="86" t="s">
        <v>3063</v>
      </c>
      <c r="G2595" s="75" t="s">
        <v>21</v>
      </c>
      <c r="H2595" s="75">
        <v>340</v>
      </c>
      <c r="I2595" s="87" t="s">
        <v>2914</v>
      </c>
      <c r="J2595" s="75" t="s">
        <v>2915</v>
      </c>
      <c r="K2595" s="88" t="s">
        <v>84</v>
      </c>
      <c r="L2595" s="88">
        <v>12</v>
      </c>
      <c r="M2595" s="88">
        <v>0</v>
      </c>
      <c r="N2595" s="75" t="s">
        <v>85</v>
      </c>
      <c r="O2595" s="75"/>
      <c r="P2595" s="106"/>
      <c r="Q2595" s="90">
        <f>(17/100+7.6/100+1.65/100)*P2595</f>
        <v>0</v>
      </c>
      <c r="R2595" s="104"/>
      <c r="S2595" s="104"/>
      <c r="T2595" s="104"/>
      <c r="U2595" s="104"/>
      <c r="V2595" s="90">
        <f>+P2595-Q2595+R2595+S2595+T2595+U2595</f>
        <v>0</v>
      </c>
      <c r="W2595" s="91">
        <f>(1.02/100)</f>
        <v>1.02E-2</v>
      </c>
      <c r="X2595" s="91">
        <v>4.8E-3</v>
      </c>
      <c r="Y2595" s="91">
        <v>0.17</v>
      </c>
      <c r="Z2595" s="91">
        <v>1.65E-2</v>
      </c>
      <c r="AA2595" s="91">
        <v>7.6E-2</v>
      </c>
      <c r="AB2595" s="91">
        <f>SUM(W2595:AA2595)</f>
        <v>0.2775</v>
      </c>
      <c r="AC2595" s="75">
        <v>12</v>
      </c>
      <c r="AD2595" s="92">
        <f>IF(AL2595="","",+AC2595*AL2595)</f>
      </c>
      <c r="AE2595" s="93">
        <f>IF(AL2595="","",+AL2595*AB2595)</f>
      </c>
      <c r="AF2595" s="92">
        <f>IF(AL2595="","",+AL2595-AE2595)</f>
      </c>
      <c r="AG2595" s="93">
        <f>+V2595</f>
        <v>0</v>
      </c>
      <c r="AH2595" s="92">
        <f>IF(AF2595="","",+AF2595-AG2595)</f>
      </c>
      <c r="AI2595" s="92">
        <f>IF(AH2595="","",+AH2595*AC2595)</f>
      </c>
      <c r="AJ2595" s="93"/>
      <c r="AK2595" s="94">
        <v>0.33</v>
      </c>
      <c r="AL2595" s="93">
        <f>IF(V2595=0,"",V2595/(1-AB2595-AK2595))</f>
      </c>
      <c r="AM2595" s="95">
        <v>0.33</v>
      </c>
      <c r="AN2595" s="93">
        <f>IF(V2595=0,"",V2595/(1-AB2595-AM2595))</f>
      </c>
      <c r="AO2595" s="96">
        <v>1.2</v>
      </c>
      <c r="AP2595" s="93">
        <f>IF(BD!AJ2595="","",BD!AJ2595*BD!AO2595)</f>
      </c>
      <c r="AQ2595" s="91">
        <f>BD!AM2595/BD!AK2595-1</f>
        <v>0</v>
      </c>
      <c r="AR2595" s="91">
        <f>IF(BD!AN2595="","",IF(BD!AJ2595="","",BD!AN2595/BD!AJ2595-1))</f>
      </c>
      <c r="AS2595" s="91">
        <f>IF(BD!AN2595="","",IF(BD!AN2595&lt;BD!AL2595,"ABAIXO DA META","DENTRO DA META"))</f>
      </c>
      <c r="AT2595" s="91" t="str">
        <f>IF(BD!AJ2595="","EM ANÁLISE",IF(BD!AP2595&gt;=BD!AN2595,"GO", "NO GO"))</f>
        <v>EM ANÁLISE</v>
      </c>
      <c r="AU2595" s="97">
        <f>IF(AN2595="","",+BD!$AN2595-AJ2595)</f>
      </c>
      <c r="AV2595" s="98"/>
      <c r="AW2595" s="90">
        <f>BD!P2595*BD!AC2595</f>
        <v>0</v>
      </c>
      <c r="AX2595" s="90">
        <f>BD!V2595*BD!AC2595</f>
        <v>0</v>
      </c>
      <c r="AY2595" s="90">
        <f>IF(BD!AN2595="","",BD!AN2595*BD!AC2595)</f>
      </c>
      <c r="AZ2595" s="75" t="s">
        <v>123</v>
      </c>
      <c r="BA2595" s="75"/>
      <c r="BB2595" s="75"/>
      <c r="BC2595" s="75"/>
      <c r="BD2595" s="104"/>
      <c r="BE2595" s="104"/>
      <c r="BF2595" s="101"/>
      <c r="BG2595" s="101"/>
      <c r="BH2595" s="101"/>
      <c r="BI2595" s="101"/>
      <c r="BJ2595" s="101"/>
      <c r="BK2595" s="101"/>
      <c r="BL2595" s="101"/>
      <c r="BM2595" s="101"/>
      <c r="BN2595" s="101"/>
      <c r="BO2595" s="103"/>
      <c r="BP2595" s="101"/>
      <c r="BQ2595" s="101"/>
      <c r="BR2595" s="101"/>
      <c r="BS2595" s="101"/>
      <c r="BT2595" s="101"/>
      <c r="BU2595" s="101"/>
      <c r="BV2595" s="101"/>
      <c r="BW2595" s="101"/>
      <c r="BX2595" s="101"/>
      <c r="BY2595" s="101"/>
      <c r="BZ2595" s="101"/>
      <c r="CA2595" s="101"/>
      <c r="CB2595" s="101"/>
      <c r="CC2595" s="101"/>
      <c r="CD2595" s="101"/>
      <c r="CE2595" s="101"/>
      <c r="CF2595" s="101"/>
      <c r="CG2595" s="37" t="e">
        <f>VLOOKUP(Table_1[[#This Row],[EAN]],'[1]Planilha1'!$E:$R,13,0)</f>
        <v>#N/A</v>
      </c>
      <c r="CI2595" s="186" t="e">
        <f>Table_1[[#This Row],[FATURAMENTO REALIZADO]]-Table_1[[#This Row],[SPEND LÍQUIDO]]</f>
        <v>#VALUE!</v>
      </c>
    </row>
    <row r="2596" ht="15" hidden="1">
      <c r="A2596" s="7"/>
      <c r="B2596" s="84" t="s">
        <v>2735</v>
      </c>
      <c r="C2596" s="75">
        <v>221634</v>
      </c>
      <c r="D2596" s="75"/>
      <c r="E2596" s="85">
        <v>7804630540041</v>
      </c>
      <c r="F2596" s="86" t="s">
        <v>3064</v>
      </c>
      <c r="G2596" s="75" t="s">
        <v>21</v>
      </c>
      <c r="H2596" s="75">
        <v>340</v>
      </c>
      <c r="I2596" s="87" t="s">
        <v>2914</v>
      </c>
      <c r="J2596" s="75" t="s">
        <v>2915</v>
      </c>
      <c r="K2596" s="88" t="s">
        <v>84</v>
      </c>
      <c r="L2596" s="88">
        <v>12</v>
      </c>
      <c r="M2596" s="88">
        <v>0</v>
      </c>
      <c r="N2596" s="75" t="s">
        <v>85</v>
      </c>
      <c r="O2596" s="75"/>
      <c r="P2596" s="106"/>
      <c r="Q2596" s="90">
        <f>(17/100+7.6/100+1.65/100)*P2596</f>
        <v>0</v>
      </c>
      <c r="R2596" s="104"/>
      <c r="S2596" s="104"/>
      <c r="T2596" s="104"/>
      <c r="U2596" s="104"/>
      <c r="V2596" s="90">
        <f>+P2596-Q2596+R2596+S2596+T2596+U2596</f>
        <v>0</v>
      </c>
      <c r="W2596" s="91">
        <f>(1.02/100)</f>
        <v>1.02E-2</v>
      </c>
      <c r="X2596" s="91">
        <v>4.8E-3</v>
      </c>
      <c r="Y2596" s="91">
        <v>0.17</v>
      </c>
      <c r="Z2596" s="91">
        <v>1.65E-2</v>
      </c>
      <c r="AA2596" s="91">
        <v>7.6E-2</v>
      </c>
      <c r="AB2596" s="91">
        <f>SUM(W2596:AA2596)</f>
        <v>0.2775</v>
      </c>
      <c r="AC2596" s="75">
        <v>12</v>
      </c>
      <c r="AD2596" s="92">
        <f>IF(AL2596="","",+AC2596*AL2596)</f>
      </c>
      <c r="AE2596" s="93">
        <f>IF(AL2596="","",+AL2596*AB2596)</f>
      </c>
      <c r="AF2596" s="92">
        <f>IF(AL2596="","",+AL2596-AE2596)</f>
      </c>
      <c r="AG2596" s="93">
        <f>+V2596</f>
        <v>0</v>
      </c>
      <c r="AH2596" s="92">
        <f>IF(AF2596="","",+AF2596-AG2596)</f>
      </c>
      <c r="AI2596" s="92">
        <f>IF(AH2596="","",+AH2596*AC2596)</f>
      </c>
      <c r="AJ2596" s="93"/>
      <c r="AK2596" s="94">
        <v>0.33</v>
      </c>
      <c r="AL2596" s="93">
        <f>IF(V2596=0,"",V2596/(1-AB2596-AK2596))</f>
      </c>
      <c r="AM2596" s="95">
        <v>0.33</v>
      </c>
      <c r="AN2596" s="93">
        <f>IF(V2596=0,"",V2596/(1-AB2596-AM2596))</f>
      </c>
      <c r="AO2596" s="96">
        <v>1.2</v>
      </c>
      <c r="AP2596" s="93">
        <f>IF(BD!AJ2596="","",BD!AJ2596*BD!AO2596)</f>
      </c>
      <c r="AQ2596" s="91">
        <f>BD!AM2596/BD!AK2596-1</f>
        <v>0</v>
      </c>
      <c r="AR2596" s="91">
        <f>IF(BD!AN2596="","",IF(BD!AJ2596="","",BD!AN2596/BD!AJ2596-1))</f>
      </c>
      <c r="AS2596" s="91">
        <f>IF(BD!AN2596="","",IF(BD!AN2596&lt;BD!AL2596,"ABAIXO DA META","DENTRO DA META"))</f>
      </c>
      <c r="AT2596" s="91" t="str">
        <f>IF(BD!AJ2596="","EM ANÁLISE",IF(BD!AP2596&gt;=BD!AN2596,"GO", "NO GO"))</f>
        <v>EM ANÁLISE</v>
      </c>
      <c r="AU2596" s="97">
        <f>IF(AN2596="","",+BD!$AN2596-AJ2596)</f>
      </c>
      <c r="AV2596" s="98"/>
      <c r="AW2596" s="90">
        <f>BD!P2596*BD!AC2596</f>
        <v>0</v>
      </c>
      <c r="AX2596" s="90">
        <f>BD!V2596*BD!AC2596</f>
        <v>0</v>
      </c>
      <c r="AY2596" s="90">
        <f>IF(BD!AN2596="","",BD!AN2596*BD!AC2596)</f>
      </c>
      <c r="AZ2596" s="75" t="s">
        <v>123</v>
      </c>
      <c r="BA2596" s="75"/>
      <c r="BB2596" s="75"/>
      <c r="BC2596" s="75"/>
      <c r="BD2596" s="104"/>
      <c r="BE2596" s="104"/>
      <c r="BF2596" s="101"/>
      <c r="BG2596" s="101"/>
      <c r="BH2596" s="101"/>
      <c r="BI2596" s="101"/>
      <c r="BJ2596" s="101"/>
      <c r="BK2596" s="101"/>
      <c r="BL2596" s="101"/>
      <c r="BM2596" s="101"/>
      <c r="BN2596" s="101"/>
      <c r="BO2596" s="103"/>
      <c r="BP2596" s="101"/>
      <c r="BQ2596" s="101"/>
      <c r="BR2596" s="101"/>
      <c r="BS2596" s="101"/>
      <c r="BT2596" s="101"/>
      <c r="BU2596" s="101"/>
      <c r="BV2596" s="101"/>
      <c r="BW2596" s="101"/>
      <c r="BX2596" s="101"/>
      <c r="BY2596" s="101"/>
      <c r="BZ2596" s="101"/>
      <c r="CA2596" s="101"/>
      <c r="CB2596" s="101"/>
      <c r="CC2596" s="101"/>
      <c r="CD2596" s="101"/>
      <c r="CE2596" s="101"/>
      <c r="CF2596" s="101"/>
      <c r="CG2596" s="37" t="e">
        <f>VLOOKUP(Table_1[[#This Row],[EAN]],'[1]Planilha1'!$E:$R,13,0)</f>
        <v>#N/A</v>
      </c>
      <c r="CI2596" s="186" t="e">
        <f>Table_1[[#This Row],[FATURAMENTO REALIZADO]]-Table_1[[#This Row],[SPEND LÍQUIDO]]</f>
        <v>#VALUE!</v>
      </c>
    </row>
    <row r="2597" ht="15" hidden="1">
      <c r="A2597" s="7"/>
      <c r="B2597" s="84" t="s">
        <v>2735</v>
      </c>
      <c r="C2597" s="75">
        <v>221635</v>
      </c>
      <c r="D2597" s="75"/>
      <c r="E2597" s="85">
        <v>7804630540249</v>
      </c>
      <c r="F2597" s="86" t="s">
        <v>3065</v>
      </c>
      <c r="G2597" s="75" t="s">
        <v>21</v>
      </c>
      <c r="H2597" s="75">
        <v>340</v>
      </c>
      <c r="I2597" s="87" t="s">
        <v>2914</v>
      </c>
      <c r="J2597" s="75" t="s">
        <v>2915</v>
      </c>
      <c r="K2597" s="88" t="s">
        <v>84</v>
      </c>
      <c r="L2597" s="88">
        <v>2</v>
      </c>
      <c r="M2597" s="88">
        <v>0</v>
      </c>
      <c r="N2597" s="75" t="s">
        <v>85</v>
      </c>
      <c r="O2597" s="75"/>
      <c r="P2597" s="106"/>
      <c r="Q2597" s="90">
        <f>(17/100+7.6/100+1.65/100)*P2597</f>
        <v>0</v>
      </c>
      <c r="R2597" s="104"/>
      <c r="S2597" s="104"/>
      <c r="T2597" s="104"/>
      <c r="U2597" s="104"/>
      <c r="V2597" s="90">
        <f>+P2597-Q2597+R2597+S2597+T2597+U2597</f>
        <v>0</v>
      </c>
      <c r="W2597" s="91">
        <f>(1.02/100)</f>
        <v>1.02E-2</v>
      </c>
      <c r="X2597" s="91">
        <v>4.8E-3</v>
      </c>
      <c r="Y2597" s="91">
        <v>0.17</v>
      </c>
      <c r="Z2597" s="91">
        <v>1.65E-2</v>
      </c>
      <c r="AA2597" s="91">
        <v>7.6E-2</v>
      </c>
      <c r="AB2597" s="91">
        <f>SUM(W2597:AA2597)</f>
        <v>0.2775</v>
      </c>
      <c r="AC2597" s="75">
        <v>12</v>
      </c>
      <c r="AD2597" s="92">
        <f>IF(AL2597="","",+AC2597*AL2597)</f>
      </c>
      <c r="AE2597" s="93">
        <f>IF(AL2597="","",+AL2597*AB2597)</f>
      </c>
      <c r="AF2597" s="92">
        <f>IF(AL2597="","",+AL2597-AE2597)</f>
      </c>
      <c r="AG2597" s="93">
        <f>+V2597</f>
        <v>0</v>
      </c>
      <c r="AH2597" s="92">
        <f>IF(AF2597="","",+AF2597-AG2597)</f>
      </c>
      <c r="AI2597" s="92">
        <f>IF(AH2597="","",+AH2597*AC2597)</f>
      </c>
      <c r="AJ2597" s="93"/>
      <c r="AK2597" s="94">
        <v>0.33</v>
      </c>
      <c r="AL2597" s="93">
        <f>IF(V2597=0,"",V2597/(1-AB2597-AK2597))</f>
      </c>
      <c r="AM2597" s="95">
        <v>0.33</v>
      </c>
      <c r="AN2597" s="93">
        <f>IF(V2597=0,"",V2597/(1-AB2597-AM2597))</f>
      </c>
      <c r="AO2597" s="96">
        <v>1.2</v>
      </c>
      <c r="AP2597" s="93">
        <f>IF(BD!AJ2597="","",BD!AJ2597*BD!AO2597)</f>
      </c>
      <c r="AQ2597" s="91">
        <f>BD!AM2597/BD!AK2597-1</f>
        <v>0</v>
      </c>
      <c r="AR2597" s="91">
        <f>IF(BD!AN2597="","",IF(BD!AJ2597="","",BD!AN2597/BD!AJ2597-1))</f>
      </c>
      <c r="AS2597" s="91">
        <f>IF(BD!AN2597="","",IF(BD!AN2597&lt;BD!AL2597,"ABAIXO DA META","DENTRO DA META"))</f>
      </c>
      <c r="AT2597" s="91" t="str">
        <f>IF(BD!AJ2597="","EM ANÁLISE",IF(BD!AP2597&gt;=BD!AN2597,"GO", "NO GO"))</f>
        <v>EM ANÁLISE</v>
      </c>
      <c r="AU2597" s="97">
        <f>IF(AN2597="","",+BD!$AN2597-AJ2597)</f>
      </c>
      <c r="AV2597" s="98"/>
      <c r="AW2597" s="90">
        <f>BD!P2597*BD!AC2597</f>
        <v>0</v>
      </c>
      <c r="AX2597" s="90">
        <f>BD!V2597*BD!AC2597</f>
        <v>0</v>
      </c>
      <c r="AY2597" s="90">
        <f>IF(BD!AN2597="","",BD!AN2597*BD!AC2597)</f>
      </c>
      <c r="AZ2597" s="75" t="s">
        <v>123</v>
      </c>
      <c r="BA2597" s="75"/>
      <c r="BB2597" s="75"/>
      <c r="BC2597" s="75"/>
      <c r="BD2597" s="104"/>
      <c r="BE2597" s="104"/>
      <c r="BF2597" s="101"/>
      <c r="BG2597" s="101"/>
      <c r="BH2597" s="101"/>
      <c r="BI2597" s="101"/>
      <c r="BJ2597" s="101"/>
      <c r="BK2597" s="101"/>
      <c r="BL2597" s="101"/>
      <c r="BM2597" s="101"/>
      <c r="BN2597" s="101"/>
      <c r="BO2597" s="103"/>
      <c r="BP2597" s="101"/>
      <c r="BQ2597" s="101"/>
      <c r="BR2597" s="101"/>
      <c r="BS2597" s="101"/>
      <c r="BT2597" s="101"/>
      <c r="BU2597" s="101"/>
      <c r="BV2597" s="101"/>
      <c r="BW2597" s="101"/>
      <c r="BX2597" s="101"/>
      <c r="BY2597" s="101"/>
      <c r="BZ2597" s="101"/>
      <c r="CA2597" s="101"/>
      <c r="CB2597" s="101"/>
      <c r="CC2597" s="101"/>
      <c r="CD2597" s="101"/>
      <c r="CE2597" s="101"/>
      <c r="CF2597" s="101"/>
      <c r="CG2597" s="37" t="e">
        <f>VLOOKUP(Table_1[[#This Row],[EAN]],'[1]Planilha1'!$E:$R,13,0)</f>
        <v>#N/A</v>
      </c>
      <c r="CI2597" s="186" t="e">
        <f>Table_1[[#This Row],[FATURAMENTO REALIZADO]]-Table_1[[#This Row],[SPEND LÍQUIDO]]</f>
        <v>#VALUE!</v>
      </c>
    </row>
    <row r="2598" ht="15" hidden="1">
      <c r="A2598" s="7"/>
      <c r="B2598" s="84" t="s">
        <v>2735</v>
      </c>
      <c r="C2598" s="75">
        <v>221636</v>
      </c>
      <c r="D2598" s="75"/>
      <c r="E2598" s="85">
        <v>7804630540256</v>
      </c>
      <c r="F2598" s="86" t="s">
        <v>3066</v>
      </c>
      <c r="G2598" s="75" t="s">
        <v>21</v>
      </c>
      <c r="H2598" s="75">
        <v>340</v>
      </c>
      <c r="I2598" s="87" t="s">
        <v>2914</v>
      </c>
      <c r="J2598" s="75" t="s">
        <v>2915</v>
      </c>
      <c r="K2598" s="88" t="s">
        <v>84</v>
      </c>
      <c r="L2598" s="88">
        <v>12</v>
      </c>
      <c r="M2598" s="88">
        <v>0</v>
      </c>
      <c r="N2598" s="75" t="s">
        <v>85</v>
      </c>
      <c r="O2598" s="75"/>
      <c r="P2598" s="106"/>
      <c r="Q2598" s="90">
        <f>(17/100+7.6/100+1.65/100)*P2598</f>
        <v>0</v>
      </c>
      <c r="R2598" s="104"/>
      <c r="S2598" s="104"/>
      <c r="T2598" s="104"/>
      <c r="U2598" s="104"/>
      <c r="V2598" s="90">
        <f>+P2598-Q2598+R2598+S2598+T2598+U2598</f>
        <v>0</v>
      </c>
      <c r="W2598" s="91">
        <f>(1.02/100)</f>
        <v>1.02E-2</v>
      </c>
      <c r="X2598" s="91">
        <v>4.8E-3</v>
      </c>
      <c r="Y2598" s="91">
        <v>0.17</v>
      </c>
      <c r="Z2598" s="91">
        <v>1.65E-2</v>
      </c>
      <c r="AA2598" s="91">
        <v>7.6E-2</v>
      </c>
      <c r="AB2598" s="91">
        <f>SUM(W2598:AA2598)</f>
        <v>0.2775</v>
      </c>
      <c r="AC2598" s="75">
        <v>12</v>
      </c>
      <c r="AD2598" s="92">
        <f>IF(AL2598="","",+AC2598*AL2598)</f>
      </c>
      <c r="AE2598" s="93">
        <f>IF(AL2598="","",+AL2598*AB2598)</f>
      </c>
      <c r="AF2598" s="92">
        <f>IF(AL2598="","",+AL2598-AE2598)</f>
      </c>
      <c r="AG2598" s="93">
        <f>+V2598</f>
        <v>0</v>
      </c>
      <c r="AH2598" s="92">
        <f>IF(AF2598="","",+AF2598-AG2598)</f>
      </c>
      <c r="AI2598" s="92">
        <f>IF(AH2598="","",+AH2598*AC2598)</f>
      </c>
      <c r="AJ2598" s="93"/>
      <c r="AK2598" s="94">
        <v>0.33</v>
      </c>
      <c r="AL2598" s="93">
        <f>IF(V2598=0,"",V2598/(1-AB2598-AK2598))</f>
      </c>
      <c r="AM2598" s="95">
        <v>0.33</v>
      </c>
      <c r="AN2598" s="93">
        <f>IF(V2598=0,"",V2598/(1-AB2598-AM2598))</f>
      </c>
      <c r="AO2598" s="96">
        <v>1.2</v>
      </c>
      <c r="AP2598" s="93">
        <f>IF(BD!AJ2598="","",BD!AJ2598*BD!AO2598)</f>
      </c>
      <c r="AQ2598" s="91">
        <f>BD!AM2598/BD!AK2598-1</f>
        <v>0</v>
      </c>
      <c r="AR2598" s="91">
        <f>IF(BD!AN2598="","",IF(BD!AJ2598="","",BD!AN2598/BD!AJ2598-1))</f>
      </c>
      <c r="AS2598" s="91">
        <f>IF(BD!AN2598="","",IF(BD!AN2598&lt;BD!AL2598,"ABAIXO DA META","DENTRO DA META"))</f>
      </c>
      <c r="AT2598" s="91" t="str">
        <f>IF(BD!AJ2598="","EM ANÁLISE",IF(BD!AP2598&gt;=BD!AN2598,"GO", "NO GO"))</f>
        <v>EM ANÁLISE</v>
      </c>
      <c r="AU2598" s="97">
        <f>IF(AN2598="","",+BD!$AN2598-AJ2598)</f>
      </c>
      <c r="AV2598" s="98"/>
      <c r="AW2598" s="90">
        <f>BD!P2598*BD!AC2598</f>
        <v>0</v>
      </c>
      <c r="AX2598" s="90">
        <f>BD!V2598*BD!AC2598</f>
        <v>0</v>
      </c>
      <c r="AY2598" s="90">
        <f>IF(BD!AN2598="","",BD!AN2598*BD!AC2598)</f>
      </c>
      <c r="AZ2598" s="75" t="s">
        <v>123</v>
      </c>
      <c r="BA2598" s="75"/>
      <c r="BB2598" s="75"/>
      <c r="BC2598" s="75"/>
      <c r="BD2598" s="104"/>
      <c r="BE2598" s="104"/>
      <c r="BF2598" s="101"/>
      <c r="BG2598" s="101"/>
      <c r="BH2598" s="101"/>
      <c r="BI2598" s="101"/>
      <c r="BJ2598" s="101"/>
      <c r="BK2598" s="101"/>
      <c r="BL2598" s="101"/>
      <c r="BM2598" s="101"/>
      <c r="BN2598" s="101"/>
      <c r="BO2598" s="103"/>
      <c r="BP2598" s="101"/>
      <c r="BQ2598" s="101"/>
      <c r="BR2598" s="101"/>
      <c r="BS2598" s="101"/>
      <c r="BT2598" s="101"/>
      <c r="BU2598" s="101"/>
      <c r="BV2598" s="101"/>
      <c r="BW2598" s="101"/>
      <c r="BX2598" s="101"/>
      <c r="BY2598" s="101"/>
      <c r="BZ2598" s="101"/>
      <c r="CA2598" s="101"/>
      <c r="CB2598" s="101"/>
      <c r="CC2598" s="101"/>
      <c r="CD2598" s="101"/>
      <c r="CE2598" s="101"/>
      <c r="CF2598" s="101"/>
      <c r="CG2598" s="37" t="e">
        <f>VLOOKUP(Table_1[[#This Row],[EAN]],'[1]Planilha1'!$E:$R,13,0)</f>
        <v>#N/A</v>
      </c>
      <c r="CI2598" s="186" t="e">
        <f>Table_1[[#This Row],[FATURAMENTO REALIZADO]]-Table_1[[#This Row],[SPEND LÍQUIDO]]</f>
        <v>#VALUE!</v>
      </c>
    </row>
    <row r="2599" ht="15" hidden="1">
      <c r="A2599" s="7"/>
      <c r="B2599" s="84" t="s">
        <v>2735</v>
      </c>
      <c r="C2599" s="75">
        <v>221637</v>
      </c>
      <c r="D2599" s="75"/>
      <c r="E2599" s="85">
        <v>7804630540034</v>
      </c>
      <c r="F2599" s="86" t="s">
        <v>3067</v>
      </c>
      <c r="G2599" s="75" t="s">
        <v>21</v>
      </c>
      <c r="H2599" s="75">
        <v>340</v>
      </c>
      <c r="I2599" s="87" t="s">
        <v>2914</v>
      </c>
      <c r="J2599" s="75" t="s">
        <v>2915</v>
      </c>
      <c r="K2599" s="88" t="s">
        <v>84</v>
      </c>
      <c r="L2599" s="88">
        <v>6</v>
      </c>
      <c r="M2599" s="88">
        <v>0</v>
      </c>
      <c r="N2599" s="75" t="s">
        <v>85</v>
      </c>
      <c r="O2599" s="75"/>
      <c r="P2599" s="106"/>
      <c r="Q2599" s="90">
        <f>(17/100+7.6/100+1.65/100)*P2599</f>
        <v>0</v>
      </c>
      <c r="R2599" s="104"/>
      <c r="S2599" s="104"/>
      <c r="T2599" s="104"/>
      <c r="U2599" s="104"/>
      <c r="V2599" s="90">
        <f>+P2599-Q2599+R2599+S2599+T2599+U2599</f>
        <v>0</v>
      </c>
      <c r="W2599" s="91">
        <f>(1.02/100)</f>
        <v>1.02E-2</v>
      </c>
      <c r="X2599" s="91">
        <v>4.8E-3</v>
      </c>
      <c r="Y2599" s="91">
        <v>0.17</v>
      </c>
      <c r="Z2599" s="91">
        <v>1.65E-2</v>
      </c>
      <c r="AA2599" s="91">
        <v>7.6E-2</v>
      </c>
      <c r="AB2599" s="91">
        <f>SUM(W2599:AA2599)</f>
        <v>0.2775</v>
      </c>
      <c r="AC2599" s="75">
        <v>12</v>
      </c>
      <c r="AD2599" s="92">
        <f>IF(AL2599="","",+AC2599*AL2599)</f>
      </c>
      <c r="AE2599" s="93">
        <f>IF(AL2599="","",+AL2599*AB2599)</f>
      </c>
      <c r="AF2599" s="92">
        <f>IF(AL2599="","",+AL2599-AE2599)</f>
      </c>
      <c r="AG2599" s="93">
        <f>+V2599</f>
        <v>0</v>
      </c>
      <c r="AH2599" s="92">
        <f>IF(AF2599="","",+AF2599-AG2599)</f>
      </c>
      <c r="AI2599" s="92">
        <f>IF(AH2599="","",+AH2599*AC2599)</f>
      </c>
      <c r="AJ2599" s="93"/>
      <c r="AK2599" s="94">
        <v>0.33</v>
      </c>
      <c r="AL2599" s="93">
        <f>IF(V2599=0,"",V2599/(1-AB2599-AK2599))</f>
      </c>
      <c r="AM2599" s="95">
        <v>0.33</v>
      </c>
      <c r="AN2599" s="93">
        <f>IF(V2599=0,"",V2599/(1-AB2599-AM2599))</f>
      </c>
      <c r="AO2599" s="96">
        <v>1.2</v>
      </c>
      <c r="AP2599" s="93">
        <f>IF(BD!AJ2599="","",BD!AJ2599*BD!AO2599)</f>
      </c>
      <c r="AQ2599" s="91">
        <f>BD!AM2599/BD!AK2599-1</f>
        <v>0</v>
      </c>
      <c r="AR2599" s="91">
        <f>IF(BD!AN2599="","",IF(BD!AJ2599="","",BD!AN2599/BD!AJ2599-1))</f>
      </c>
      <c r="AS2599" s="91">
        <f>IF(BD!AN2599="","",IF(BD!AN2599&lt;BD!AL2599,"ABAIXO DA META","DENTRO DA META"))</f>
      </c>
      <c r="AT2599" s="91" t="str">
        <f>IF(BD!AJ2599="","EM ANÁLISE",IF(BD!AP2599&gt;=BD!AN2599,"GO", "NO GO"))</f>
        <v>EM ANÁLISE</v>
      </c>
      <c r="AU2599" s="97">
        <f>IF(AN2599="","",+BD!$AN2599-AJ2599)</f>
      </c>
      <c r="AV2599" s="98"/>
      <c r="AW2599" s="90">
        <f>BD!P2599*BD!AC2599</f>
        <v>0</v>
      </c>
      <c r="AX2599" s="90">
        <f>BD!V2599*BD!AC2599</f>
        <v>0</v>
      </c>
      <c r="AY2599" s="90">
        <f>IF(BD!AN2599="","",BD!AN2599*BD!AC2599)</f>
      </c>
      <c r="AZ2599" s="75" t="s">
        <v>123</v>
      </c>
      <c r="BA2599" s="75"/>
      <c r="BB2599" s="75"/>
      <c r="BC2599" s="75"/>
      <c r="BD2599" s="104"/>
      <c r="BE2599" s="104"/>
      <c r="BF2599" s="101"/>
      <c r="BG2599" s="101"/>
      <c r="BH2599" s="101"/>
      <c r="BI2599" s="101"/>
      <c r="BJ2599" s="101"/>
      <c r="BK2599" s="101"/>
      <c r="BL2599" s="101"/>
      <c r="BM2599" s="101"/>
      <c r="BN2599" s="101"/>
      <c r="BO2599" s="103"/>
      <c r="BP2599" s="101"/>
      <c r="BQ2599" s="101"/>
      <c r="BR2599" s="101"/>
      <c r="BS2599" s="101"/>
      <c r="BT2599" s="101"/>
      <c r="BU2599" s="101"/>
      <c r="BV2599" s="101"/>
      <c r="BW2599" s="101"/>
      <c r="BX2599" s="101"/>
      <c r="BY2599" s="101"/>
      <c r="BZ2599" s="101"/>
      <c r="CA2599" s="101"/>
      <c r="CB2599" s="101"/>
      <c r="CC2599" s="101"/>
      <c r="CD2599" s="101"/>
      <c r="CE2599" s="101"/>
      <c r="CF2599" s="101"/>
      <c r="CG2599" s="37" t="e">
        <f>VLOOKUP(Table_1[[#This Row],[EAN]],'[1]Planilha1'!$E:$R,13,0)</f>
        <v>#N/A</v>
      </c>
      <c r="CI2599" s="186" t="e">
        <f>Table_1[[#This Row],[FATURAMENTO REALIZADO]]-Table_1[[#This Row],[SPEND LÍQUIDO]]</f>
        <v>#VALUE!</v>
      </c>
    </row>
    <row r="2600" ht="15" hidden="1">
      <c r="A2600" s="7"/>
      <c r="B2600" s="84" t="s">
        <v>2735</v>
      </c>
      <c r="C2600" s="75">
        <v>221638</v>
      </c>
      <c r="D2600" s="75">
        <v>50012</v>
      </c>
      <c r="E2600" s="85">
        <v>7896306612862</v>
      </c>
      <c r="F2600" s="86" t="s">
        <v>3068</v>
      </c>
      <c r="G2600" s="75" t="s">
        <v>21</v>
      </c>
      <c r="H2600" s="75">
        <v>980</v>
      </c>
      <c r="I2600" s="87" t="s">
        <v>3069</v>
      </c>
      <c r="J2600" s="75" t="s">
        <v>3070</v>
      </c>
      <c r="K2600" s="88" t="s">
        <v>84</v>
      </c>
      <c r="L2600" s="88">
        <v>8</v>
      </c>
      <c r="M2600" s="88">
        <v>4</v>
      </c>
      <c r="N2600" s="75" t="s">
        <v>85</v>
      </c>
      <c r="O2600" s="75" t="s">
        <v>208</v>
      </c>
      <c r="P2600" s="106"/>
      <c r="Q2600" s="90">
        <f>(17/100+7.6/100+1.65/100)*P2600</f>
        <v>0</v>
      </c>
      <c r="R2600" s="104"/>
      <c r="S2600" s="104"/>
      <c r="T2600" s="104"/>
      <c r="U2600" s="104"/>
      <c r="V2600" s="90">
        <f>+P2600-Q2600+R2600+S2600+T2600+U2600</f>
        <v>0</v>
      </c>
      <c r="W2600" s="91">
        <f>(1.02/100)</f>
        <v>1.02E-2</v>
      </c>
      <c r="X2600" s="91">
        <v>4.8E-3</v>
      </c>
      <c r="Y2600" s="91">
        <v>0.17</v>
      </c>
      <c r="Z2600" s="91">
        <v>1.65E-2</v>
      </c>
      <c r="AA2600" s="91">
        <v>7.6E-2</v>
      </c>
      <c r="AB2600" s="91">
        <f>SUM(W2600:AA2600)</f>
        <v>0.2775</v>
      </c>
      <c r="AC2600" s="75">
        <v>12</v>
      </c>
      <c r="AD2600" s="92">
        <f>IF(AL2600="","",+AC2600*AL2600)</f>
      </c>
      <c r="AE2600" s="93">
        <f>IF(AL2600="","",+AL2600*AB2600)</f>
      </c>
      <c r="AF2600" s="92">
        <f>IF(AL2600="","",+AL2600-AE2600)</f>
      </c>
      <c r="AG2600" s="93">
        <f>+V2600</f>
        <v>0</v>
      </c>
      <c r="AH2600" s="92">
        <f>IF(AF2600="","",+AF2600-AG2600)</f>
      </c>
      <c r="AI2600" s="92">
        <f>IF(AH2600="","",+AH2600*AC2600)</f>
      </c>
      <c r="AJ2600" s="93"/>
      <c r="AK2600" s="94">
        <v>0.33</v>
      </c>
      <c r="AL2600" s="93">
        <f>IF(V2600=0,"",V2600/(1-AB2600-AK2600))</f>
      </c>
      <c r="AM2600" s="95">
        <v>0.33</v>
      </c>
      <c r="AN2600" s="93">
        <f>IF(V2600=0,"",V2600/(1-AB2600-AM2600))</f>
      </c>
      <c r="AO2600" s="96">
        <v>1.2</v>
      </c>
      <c r="AP2600" s="93">
        <f>IF(BD!AJ2600="","",BD!AJ2600*BD!AO2600)</f>
      </c>
      <c r="AQ2600" s="91">
        <f>BD!AM2600/BD!AK2600-1</f>
        <v>0</v>
      </c>
      <c r="AR2600" s="91">
        <f>IF(BD!AN2600="","",IF(BD!AJ2600="","",BD!AN2600/BD!AJ2600-1))</f>
      </c>
      <c r="AS2600" s="91">
        <f>IF(BD!AN2600="","",IF(BD!AN2600&lt;BD!AL2600,"ABAIXO DA META","DENTRO DA META"))</f>
      </c>
      <c r="AT2600" s="91" t="str">
        <f>IF(BD!AJ2600="","EM ANÁLISE",IF(BD!AP2600&gt;=BD!AN2600,"GO", "NO GO"))</f>
        <v>EM ANÁLISE</v>
      </c>
      <c r="AU2600" s="97">
        <f>IF(AN2600="","",+BD!$AN2600-AJ2600)</f>
      </c>
      <c r="AV2600" s="98"/>
      <c r="AW2600" s="90">
        <f>BD!P2600*BD!AC2600</f>
        <v>0</v>
      </c>
      <c r="AX2600" s="90">
        <f>BD!V2600*BD!AC2600</f>
        <v>0</v>
      </c>
      <c r="AY2600" s="90">
        <f>IF(BD!AN2600="","",BD!AN2600*BD!AC2600)</f>
      </c>
      <c r="AZ2600" s="75" t="s">
        <v>123</v>
      </c>
      <c r="BA2600" s="75" t="s">
        <v>115</v>
      </c>
      <c r="BB2600" s="75">
        <v>1</v>
      </c>
      <c r="BC2600" s="75" t="s">
        <v>209</v>
      </c>
      <c r="BD2600" s="104"/>
      <c r="BE2600" s="104"/>
      <c r="BF2600" s="101"/>
      <c r="BG2600" s="101"/>
      <c r="BH2600" s="101"/>
      <c r="BI2600" s="101"/>
      <c r="BJ2600" s="101"/>
      <c r="BK2600" s="101"/>
      <c r="BL2600" s="101"/>
      <c r="BM2600" s="101"/>
      <c r="BN2600" s="101"/>
      <c r="BO2600" s="103"/>
      <c r="BP2600" s="101"/>
      <c r="BQ2600" s="101"/>
      <c r="BR2600" s="101"/>
      <c r="BS2600" s="101"/>
      <c r="BT2600" s="101"/>
      <c r="BU2600" s="101"/>
      <c r="BV2600" s="101"/>
      <c r="BW2600" s="101"/>
      <c r="BX2600" s="101"/>
      <c r="BY2600" s="101"/>
      <c r="BZ2600" s="101"/>
      <c r="CA2600" s="101"/>
      <c r="CB2600" s="101"/>
      <c r="CC2600" s="101"/>
      <c r="CD2600" s="101"/>
      <c r="CE2600" s="101"/>
      <c r="CF2600" s="101"/>
      <c r="CG2600" s="37" t="e">
        <f>VLOOKUP(Table_1[[#This Row],[EAN]],'[1]Planilha1'!$E:$R,13,0)</f>
        <v>#N/A</v>
      </c>
      <c r="CI2600" s="186" t="e">
        <f>Table_1[[#This Row],[FATURAMENTO REALIZADO]]-Table_1[[#This Row],[SPEND LÍQUIDO]]</f>
        <v>#VALUE!</v>
      </c>
    </row>
    <row r="2601" ht="15" hidden="1">
      <c r="A2601" s="7"/>
      <c r="B2601" s="84" t="s">
        <v>2735</v>
      </c>
      <c r="C2601" s="75">
        <v>221639</v>
      </c>
      <c r="D2601" s="75">
        <v>50031</v>
      </c>
      <c r="E2601" s="85">
        <v>7896306616136</v>
      </c>
      <c r="F2601" s="86" t="s">
        <v>3071</v>
      </c>
      <c r="G2601" s="75" t="s">
        <v>21</v>
      </c>
      <c r="H2601" s="75">
        <v>980</v>
      </c>
      <c r="I2601" s="87" t="s">
        <v>3069</v>
      </c>
      <c r="J2601" s="75" t="s">
        <v>3070</v>
      </c>
      <c r="K2601" s="88" t="s">
        <v>84</v>
      </c>
      <c r="L2601" s="88">
        <v>8</v>
      </c>
      <c r="M2601" s="88">
        <v>4</v>
      </c>
      <c r="N2601" s="75" t="s">
        <v>85</v>
      </c>
      <c r="O2601" s="75" t="s">
        <v>208</v>
      </c>
      <c r="P2601" s="106"/>
      <c r="Q2601" s="90">
        <f>(17/100+7.6/100+1.65/100)*P2601</f>
        <v>0</v>
      </c>
      <c r="R2601" s="104"/>
      <c r="S2601" s="104"/>
      <c r="T2601" s="104"/>
      <c r="U2601" s="104"/>
      <c r="V2601" s="90">
        <f>+P2601-Q2601+R2601+S2601+T2601+U2601</f>
        <v>0</v>
      </c>
      <c r="W2601" s="91">
        <f>(1.02/100)</f>
        <v>1.02E-2</v>
      </c>
      <c r="X2601" s="91">
        <v>4.8E-3</v>
      </c>
      <c r="Y2601" s="91">
        <v>0.17</v>
      </c>
      <c r="Z2601" s="91">
        <v>1.65E-2</v>
      </c>
      <c r="AA2601" s="91">
        <v>7.6E-2</v>
      </c>
      <c r="AB2601" s="91">
        <f>SUM(W2601:AA2601)</f>
        <v>0.2775</v>
      </c>
      <c r="AC2601" s="75">
        <v>12</v>
      </c>
      <c r="AD2601" s="92">
        <f>IF(AL2601="","",+AC2601*AL2601)</f>
      </c>
      <c r="AE2601" s="93">
        <f>IF(AL2601="","",+AL2601*AB2601)</f>
      </c>
      <c r="AF2601" s="92">
        <f>IF(AL2601="","",+AL2601-AE2601)</f>
      </c>
      <c r="AG2601" s="93">
        <f>+V2601</f>
        <v>0</v>
      </c>
      <c r="AH2601" s="92">
        <f>IF(AF2601="","",+AF2601-AG2601)</f>
      </c>
      <c r="AI2601" s="92">
        <f>IF(AH2601="","",+AH2601*AC2601)</f>
      </c>
      <c r="AJ2601" s="93"/>
      <c r="AK2601" s="94">
        <v>0.33</v>
      </c>
      <c r="AL2601" s="93">
        <f>IF(V2601=0,"",V2601/(1-AB2601-AK2601))</f>
      </c>
      <c r="AM2601" s="95">
        <v>0.33</v>
      </c>
      <c r="AN2601" s="93">
        <f>IF(V2601=0,"",V2601/(1-AB2601-AM2601))</f>
      </c>
      <c r="AO2601" s="96">
        <v>1.2</v>
      </c>
      <c r="AP2601" s="93">
        <f>IF(BD!AJ2601="","",BD!AJ2601*BD!AO2601)</f>
      </c>
      <c r="AQ2601" s="91">
        <f>BD!AM2601/BD!AK2601-1</f>
        <v>0</v>
      </c>
      <c r="AR2601" s="91">
        <f>IF(BD!AN2601="","",IF(BD!AJ2601="","",BD!AN2601/BD!AJ2601-1))</f>
      </c>
      <c r="AS2601" s="91">
        <f>IF(BD!AN2601="","",IF(BD!AN2601&lt;BD!AL2601,"ABAIXO DA META","DENTRO DA META"))</f>
      </c>
      <c r="AT2601" s="91" t="str">
        <f>IF(BD!AJ2601="","EM ANÁLISE",IF(BD!AP2601&gt;=BD!AN2601,"GO", "NO GO"))</f>
        <v>EM ANÁLISE</v>
      </c>
      <c r="AU2601" s="97">
        <f>IF(AN2601="","",+BD!$AN2601-AJ2601)</f>
      </c>
      <c r="AV2601" s="98"/>
      <c r="AW2601" s="90">
        <f>BD!P2601*BD!AC2601</f>
        <v>0</v>
      </c>
      <c r="AX2601" s="90">
        <f>BD!V2601*BD!AC2601</f>
        <v>0</v>
      </c>
      <c r="AY2601" s="90">
        <f>IF(BD!AN2601="","",BD!AN2601*BD!AC2601)</f>
      </c>
      <c r="AZ2601" s="75" t="s">
        <v>123</v>
      </c>
      <c r="BA2601" s="75" t="s">
        <v>115</v>
      </c>
      <c r="BB2601" s="75">
        <v>1</v>
      </c>
      <c r="BC2601" s="75" t="s">
        <v>209</v>
      </c>
      <c r="BD2601" s="104"/>
      <c r="BE2601" s="104"/>
      <c r="BF2601" s="101"/>
      <c r="BG2601" s="101"/>
      <c r="BH2601" s="101"/>
      <c r="BI2601" s="101"/>
      <c r="BJ2601" s="101"/>
      <c r="BK2601" s="101"/>
      <c r="BL2601" s="101"/>
      <c r="BM2601" s="101"/>
      <c r="BN2601" s="101"/>
      <c r="BO2601" s="103"/>
      <c r="BP2601" s="101"/>
      <c r="BQ2601" s="101"/>
      <c r="BR2601" s="101"/>
      <c r="BS2601" s="101"/>
      <c r="BT2601" s="101"/>
      <c r="BU2601" s="101"/>
      <c r="BV2601" s="101"/>
      <c r="BW2601" s="101"/>
      <c r="BX2601" s="101"/>
      <c r="BY2601" s="101"/>
      <c r="BZ2601" s="101"/>
      <c r="CA2601" s="101"/>
      <c r="CB2601" s="101"/>
      <c r="CC2601" s="101"/>
      <c r="CD2601" s="101"/>
      <c r="CE2601" s="101"/>
      <c r="CF2601" s="101"/>
      <c r="CG2601" s="37" t="e">
        <f>VLOOKUP(Table_1[[#This Row],[EAN]],'[1]Planilha1'!$E:$R,13,0)</f>
        <v>#N/A</v>
      </c>
      <c r="CI2601" s="186" t="e">
        <f>Table_1[[#This Row],[FATURAMENTO REALIZADO]]-Table_1[[#This Row],[SPEND LÍQUIDO]]</f>
        <v>#VALUE!</v>
      </c>
    </row>
    <row r="2602" ht="15" hidden="1">
      <c r="A2602" s="7"/>
      <c r="B2602" s="84" t="s">
        <v>2735</v>
      </c>
      <c r="C2602" s="75">
        <v>221640</v>
      </c>
      <c r="D2602" s="75">
        <v>50028</v>
      </c>
      <c r="E2602" s="85">
        <v>7896306621635</v>
      </c>
      <c r="F2602" s="86" t="s">
        <v>3072</v>
      </c>
      <c r="G2602" s="75" t="s">
        <v>21</v>
      </c>
      <c r="H2602" s="75">
        <v>980</v>
      </c>
      <c r="I2602" s="87" t="s">
        <v>3069</v>
      </c>
      <c r="J2602" s="75" t="s">
        <v>3070</v>
      </c>
      <c r="K2602" s="88" t="s">
        <v>84</v>
      </c>
      <c r="L2602" s="88">
        <v>8</v>
      </c>
      <c r="M2602" s="88">
        <v>4</v>
      </c>
      <c r="N2602" s="75" t="s">
        <v>85</v>
      </c>
      <c r="O2602" s="75" t="s">
        <v>208</v>
      </c>
      <c r="P2602" s="106"/>
      <c r="Q2602" s="90">
        <f>(17/100+7.6/100+1.65/100)*P2602</f>
        <v>0</v>
      </c>
      <c r="R2602" s="104"/>
      <c r="S2602" s="104"/>
      <c r="T2602" s="104"/>
      <c r="U2602" s="104"/>
      <c r="V2602" s="90">
        <f>+P2602-Q2602+R2602+S2602+T2602+U2602</f>
        <v>0</v>
      </c>
      <c r="W2602" s="91">
        <f>(1.02/100)</f>
        <v>1.02E-2</v>
      </c>
      <c r="X2602" s="91">
        <v>4.8E-3</v>
      </c>
      <c r="Y2602" s="91">
        <v>0.17</v>
      </c>
      <c r="Z2602" s="91">
        <v>1.65E-2</v>
      </c>
      <c r="AA2602" s="91">
        <v>7.6E-2</v>
      </c>
      <c r="AB2602" s="91">
        <f>SUM(W2602:AA2602)</f>
        <v>0.2775</v>
      </c>
      <c r="AC2602" s="75">
        <v>12</v>
      </c>
      <c r="AD2602" s="92">
        <f>IF(AL2602="","",+AC2602*AL2602)</f>
      </c>
      <c r="AE2602" s="93">
        <f>IF(AL2602="","",+AL2602*AB2602)</f>
      </c>
      <c r="AF2602" s="92">
        <f>IF(AL2602="","",+AL2602-AE2602)</f>
      </c>
      <c r="AG2602" s="93">
        <f>+V2602</f>
        <v>0</v>
      </c>
      <c r="AH2602" s="92">
        <f>IF(AF2602="","",+AF2602-AG2602)</f>
      </c>
      <c r="AI2602" s="92">
        <f>IF(AH2602="","",+AH2602*AC2602)</f>
      </c>
      <c r="AJ2602" s="93"/>
      <c r="AK2602" s="94">
        <v>0.33</v>
      </c>
      <c r="AL2602" s="93">
        <f>IF(V2602=0,"",V2602/(1-AB2602-AK2602))</f>
      </c>
      <c r="AM2602" s="95">
        <v>0.33</v>
      </c>
      <c r="AN2602" s="93">
        <f>IF(V2602=0,"",V2602/(1-AB2602-AM2602))</f>
      </c>
      <c r="AO2602" s="96">
        <v>1.2</v>
      </c>
      <c r="AP2602" s="93">
        <f>IF(BD!AJ2602="","",BD!AJ2602*BD!AO2602)</f>
      </c>
      <c r="AQ2602" s="91">
        <f>BD!AM2602/BD!AK2602-1</f>
        <v>0</v>
      </c>
      <c r="AR2602" s="91">
        <f>IF(BD!AN2602="","",IF(BD!AJ2602="","",BD!AN2602/BD!AJ2602-1))</f>
      </c>
      <c r="AS2602" s="91">
        <f>IF(BD!AN2602="","",IF(BD!AN2602&lt;BD!AL2602,"ABAIXO DA META","DENTRO DA META"))</f>
      </c>
      <c r="AT2602" s="91" t="str">
        <f>IF(BD!AJ2602="","EM ANÁLISE",IF(BD!AP2602&gt;=BD!AN2602,"GO", "NO GO"))</f>
        <v>EM ANÁLISE</v>
      </c>
      <c r="AU2602" s="97">
        <f>IF(AN2602="","",+BD!$AN2602-AJ2602)</f>
      </c>
      <c r="AV2602" s="98"/>
      <c r="AW2602" s="90">
        <f>BD!P2602*BD!AC2602</f>
        <v>0</v>
      </c>
      <c r="AX2602" s="90">
        <f>BD!V2602*BD!AC2602</f>
        <v>0</v>
      </c>
      <c r="AY2602" s="90">
        <f>IF(BD!AN2602="","",BD!AN2602*BD!AC2602)</f>
      </c>
      <c r="AZ2602" s="75" t="s">
        <v>123</v>
      </c>
      <c r="BA2602" s="75" t="s">
        <v>115</v>
      </c>
      <c r="BB2602" s="75">
        <v>1</v>
      </c>
      <c r="BC2602" s="75" t="s">
        <v>209</v>
      </c>
      <c r="BD2602" s="104"/>
      <c r="BE2602" s="104"/>
      <c r="BF2602" s="101"/>
      <c r="BG2602" s="101"/>
      <c r="BH2602" s="101"/>
      <c r="BI2602" s="101"/>
      <c r="BJ2602" s="101"/>
      <c r="BK2602" s="101"/>
      <c r="BL2602" s="101"/>
      <c r="BM2602" s="101"/>
      <c r="BN2602" s="101"/>
      <c r="BO2602" s="103"/>
      <c r="BP2602" s="101"/>
      <c r="BQ2602" s="101"/>
      <c r="BR2602" s="101"/>
      <c r="BS2602" s="101"/>
      <c r="BT2602" s="101"/>
      <c r="BU2602" s="101"/>
      <c r="BV2602" s="101"/>
      <c r="BW2602" s="101"/>
      <c r="BX2602" s="101"/>
      <c r="BY2602" s="101"/>
      <c r="BZ2602" s="101"/>
      <c r="CA2602" s="101"/>
      <c r="CB2602" s="101"/>
      <c r="CC2602" s="101"/>
      <c r="CD2602" s="101"/>
      <c r="CE2602" s="101"/>
      <c r="CF2602" s="101"/>
      <c r="CG2602" s="37" t="e">
        <f>VLOOKUP(Table_1[[#This Row],[EAN]],'[1]Planilha1'!$E:$R,13,0)</f>
        <v>#N/A</v>
      </c>
      <c r="CI2602" s="186" t="e">
        <f>Table_1[[#This Row],[FATURAMENTO REALIZADO]]-Table_1[[#This Row],[SPEND LÍQUIDO]]</f>
        <v>#VALUE!</v>
      </c>
    </row>
    <row r="2603" ht="15" hidden="1">
      <c r="A2603" s="7"/>
      <c r="B2603" s="84" t="s">
        <v>2735</v>
      </c>
      <c r="C2603" s="75">
        <v>221641</v>
      </c>
      <c r="D2603" s="75">
        <v>50097</v>
      </c>
      <c r="E2603" s="85">
        <v>7896306622045</v>
      </c>
      <c r="F2603" s="86" t="s">
        <v>3073</v>
      </c>
      <c r="G2603" s="75" t="s">
        <v>21</v>
      </c>
      <c r="H2603" s="75">
        <v>980</v>
      </c>
      <c r="I2603" s="87" t="s">
        <v>3069</v>
      </c>
      <c r="J2603" s="75" t="s">
        <v>3070</v>
      </c>
      <c r="K2603" s="88" t="s">
        <v>84</v>
      </c>
      <c r="L2603" s="88">
        <v>20</v>
      </c>
      <c r="M2603" s="88">
        <v>4</v>
      </c>
      <c r="N2603" s="75" t="s">
        <v>85</v>
      </c>
      <c r="O2603" s="75" t="s">
        <v>208</v>
      </c>
      <c r="P2603" s="106"/>
      <c r="Q2603" s="90">
        <f>(17/100+7.6/100+1.65/100)*P2603</f>
        <v>0</v>
      </c>
      <c r="R2603" s="104"/>
      <c r="S2603" s="104"/>
      <c r="T2603" s="104"/>
      <c r="U2603" s="104"/>
      <c r="V2603" s="90">
        <f>+P2603-Q2603+R2603+S2603+T2603+U2603</f>
        <v>0</v>
      </c>
      <c r="W2603" s="91">
        <f>(1.02/100)</f>
        <v>1.02E-2</v>
      </c>
      <c r="X2603" s="91">
        <v>4.8E-3</v>
      </c>
      <c r="Y2603" s="91">
        <v>0.17</v>
      </c>
      <c r="Z2603" s="91">
        <v>1.65E-2</v>
      </c>
      <c r="AA2603" s="91">
        <v>7.6E-2</v>
      </c>
      <c r="AB2603" s="91">
        <f>SUM(W2603:AA2603)</f>
        <v>0.2775</v>
      </c>
      <c r="AC2603" s="75">
        <v>12</v>
      </c>
      <c r="AD2603" s="92">
        <f>IF(AL2603="","",+AC2603*AL2603)</f>
      </c>
      <c r="AE2603" s="93">
        <f>IF(AL2603="","",+AL2603*AB2603)</f>
      </c>
      <c r="AF2603" s="92">
        <f>IF(AL2603="","",+AL2603-AE2603)</f>
      </c>
      <c r="AG2603" s="93">
        <f>+V2603</f>
        <v>0</v>
      </c>
      <c r="AH2603" s="92">
        <f>IF(AF2603="","",+AF2603-AG2603)</f>
      </c>
      <c r="AI2603" s="92">
        <f>IF(AH2603="","",+AH2603*AC2603)</f>
      </c>
      <c r="AJ2603" s="93"/>
      <c r="AK2603" s="94">
        <v>0.33</v>
      </c>
      <c r="AL2603" s="93">
        <f>IF(V2603=0,"",V2603/(1-AB2603-AK2603))</f>
      </c>
      <c r="AM2603" s="95">
        <v>0.33</v>
      </c>
      <c r="AN2603" s="93">
        <f>IF(V2603=0,"",V2603/(1-AB2603-AM2603))</f>
      </c>
      <c r="AO2603" s="96">
        <v>1.2</v>
      </c>
      <c r="AP2603" s="93">
        <f>IF(BD!AJ2603="","",BD!AJ2603*BD!AO2603)</f>
      </c>
      <c r="AQ2603" s="91">
        <f>BD!AM2603/BD!AK2603-1</f>
        <v>0</v>
      </c>
      <c r="AR2603" s="91">
        <f>IF(BD!AN2603="","",IF(BD!AJ2603="","",BD!AN2603/BD!AJ2603-1))</f>
      </c>
      <c r="AS2603" s="91">
        <f>IF(BD!AN2603="","",IF(BD!AN2603&lt;BD!AL2603,"ABAIXO DA META","DENTRO DA META"))</f>
      </c>
      <c r="AT2603" s="91" t="str">
        <f>IF(BD!AJ2603="","EM ANÁLISE",IF(BD!AP2603&gt;=BD!AN2603,"GO", "NO GO"))</f>
        <v>EM ANÁLISE</v>
      </c>
      <c r="AU2603" s="97">
        <f>IF(AN2603="","",+BD!$AN2603-AJ2603)</f>
      </c>
      <c r="AV2603" s="98"/>
      <c r="AW2603" s="90">
        <f>BD!P2603*BD!AC2603</f>
        <v>0</v>
      </c>
      <c r="AX2603" s="90">
        <f>BD!V2603*BD!AC2603</f>
        <v>0</v>
      </c>
      <c r="AY2603" s="90">
        <f>IF(BD!AN2603="","",BD!AN2603*BD!AC2603)</f>
      </c>
      <c r="AZ2603" s="75" t="s">
        <v>123</v>
      </c>
      <c r="BA2603" s="75" t="s">
        <v>115</v>
      </c>
      <c r="BB2603" s="75">
        <v>1</v>
      </c>
      <c r="BC2603" s="75" t="s">
        <v>209</v>
      </c>
      <c r="BD2603" s="104"/>
      <c r="BE2603" s="104"/>
      <c r="BF2603" s="101"/>
      <c r="BG2603" s="101"/>
      <c r="BH2603" s="101"/>
      <c r="BI2603" s="101"/>
      <c r="BJ2603" s="101"/>
      <c r="BK2603" s="101"/>
      <c r="BL2603" s="101"/>
      <c r="BM2603" s="101"/>
      <c r="BN2603" s="101"/>
      <c r="BO2603" s="103"/>
      <c r="BP2603" s="101"/>
      <c r="BQ2603" s="101"/>
      <c r="BR2603" s="101"/>
      <c r="BS2603" s="101"/>
      <c r="BT2603" s="101"/>
      <c r="BU2603" s="101"/>
      <c r="BV2603" s="101"/>
      <c r="BW2603" s="101"/>
      <c r="BX2603" s="101"/>
      <c r="BY2603" s="101"/>
      <c r="BZ2603" s="101"/>
      <c r="CA2603" s="101"/>
      <c r="CB2603" s="101"/>
      <c r="CC2603" s="101"/>
      <c r="CD2603" s="101"/>
      <c r="CE2603" s="101"/>
      <c r="CF2603" s="101"/>
      <c r="CG2603" s="37" t="e">
        <f>VLOOKUP(Table_1[[#This Row],[EAN]],'[1]Planilha1'!$E:$R,13,0)</f>
        <v>#N/A</v>
      </c>
      <c r="CI2603" s="186" t="e">
        <f>Table_1[[#This Row],[FATURAMENTO REALIZADO]]-Table_1[[#This Row],[SPEND LÍQUIDO]]</f>
        <v>#VALUE!</v>
      </c>
    </row>
    <row r="2604" ht="15" hidden="1">
      <c r="A2604" s="7"/>
      <c r="B2604" s="84" t="s">
        <v>2735</v>
      </c>
      <c r="C2604" s="75">
        <v>221642</v>
      </c>
      <c r="D2604" s="75">
        <v>50098</v>
      </c>
      <c r="E2604" s="85">
        <v>7896306622052</v>
      </c>
      <c r="F2604" s="86" t="s">
        <v>3074</v>
      </c>
      <c r="G2604" s="75" t="s">
        <v>21</v>
      </c>
      <c r="H2604" s="75">
        <v>980</v>
      </c>
      <c r="I2604" s="87" t="s">
        <v>3069</v>
      </c>
      <c r="J2604" s="75" t="s">
        <v>3070</v>
      </c>
      <c r="K2604" s="88" t="s">
        <v>84</v>
      </c>
      <c r="L2604" s="88">
        <v>20</v>
      </c>
      <c r="M2604" s="88">
        <v>4</v>
      </c>
      <c r="N2604" s="75" t="s">
        <v>85</v>
      </c>
      <c r="O2604" s="75" t="s">
        <v>208</v>
      </c>
      <c r="P2604" s="106"/>
      <c r="Q2604" s="90">
        <f>(17/100+7.6/100+1.65/100)*P2604</f>
        <v>0</v>
      </c>
      <c r="R2604" s="104"/>
      <c r="S2604" s="104"/>
      <c r="T2604" s="104"/>
      <c r="U2604" s="104"/>
      <c r="V2604" s="90">
        <f>+P2604-Q2604+R2604+S2604+T2604+U2604</f>
        <v>0</v>
      </c>
      <c r="W2604" s="91">
        <f>(1.02/100)</f>
        <v>1.02E-2</v>
      </c>
      <c r="X2604" s="91">
        <v>4.8E-3</v>
      </c>
      <c r="Y2604" s="91">
        <v>0.17</v>
      </c>
      <c r="Z2604" s="91">
        <v>1.65E-2</v>
      </c>
      <c r="AA2604" s="91">
        <v>7.6E-2</v>
      </c>
      <c r="AB2604" s="91">
        <f>SUM(W2604:AA2604)</f>
        <v>0.2775</v>
      </c>
      <c r="AC2604" s="75">
        <v>12</v>
      </c>
      <c r="AD2604" s="92">
        <f>IF(AL2604="","",+AC2604*AL2604)</f>
      </c>
      <c r="AE2604" s="93">
        <f>IF(AL2604="","",+AL2604*AB2604)</f>
      </c>
      <c r="AF2604" s="92">
        <f>IF(AL2604="","",+AL2604-AE2604)</f>
      </c>
      <c r="AG2604" s="93">
        <f>+V2604</f>
        <v>0</v>
      </c>
      <c r="AH2604" s="92">
        <f>IF(AF2604="","",+AF2604-AG2604)</f>
      </c>
      <c r="AI2604" s="92">
        <f>IF(AH2604="","",+AH2604*AC2604)</f>
      </c>
      <c r="AJ2604" s="93"/>
      <c r="AK2604" s="94">
        <v>0.33</v>
      </c>
      <c r="AL2604" s="93">
        <f>IF(V2604=0,"",V2604/(1-AB2604-AK2604))</f>
      </c>
      <c r="AM2604" s="95">
        <v>0.33</v>
      </c>
      <c r="AN2604" s="93">
        <f>IF(V2604=0,"",V2604/(1-AB2604-AM2604))</f>
      </c>
      <c r="AO2604" s="96">
        <v>1.2</v>
      </c>
      <c r="AP2604" s="93">
        <f>IF(BD!AJ2604="","",BD!AJ2604*BD!AO2604)</f>
      </c>
      <c r="AQ2604" s="91">
        <f>BD!AM2604/BD!AK2604-1</f>
        <v>0</v>
      </c>
      <c r="AR2604" s="91">
        <f>IF(BD!AN2604="","",IF(BD!AJ2604="","",BD!AN2604/BD!AJ2604-1))</f>
      </c>
      <c r="AS2604" s="91">
        <f>IF(BD!AN2604="","",IF(BD!AN2604&lt;BD!AL2604,"ABAIXO DA META","DENTRO DA META"))</f>
      </c>
      <c r="AT2604" s="91" t="str">
        <f>IF(BD!AJ2604="","EM ANÁLISE",IF(BD!AP2604&gt;=BD!AN2604,"GO", "NO GO"))</f>
        <v>EM ANÁLISE</v>
      </c>
      <c r="AU2604" s="97">
        <f>IF(AN2604="","",+BD!$AN2604-AJ2604)</f>
      </c>
      <c r="AV2604" s="98"/>
      <c r="AW2604" s="90">
        <f>BD!P2604*BD!AC2604</f>
        <v>0</v>
      </c>
      <c r="AX2604" s="90">
        <f>BD!V2604*BD!AC2604</f>
        <v>0</v>
      </c>
      <c r="AY2604" s="90">
        <f>IF(BD!AN2604="","",BD!AN2604*BD!AC2604)</f>
      </c>
      <c r="AZ2604" s="75" t="s">
        <v>123</v>
      </c>
      <c r="BA2604" s="75" t="s">
        <v>115</v>
      </c>
      <c r="BB2604" s="75">
        <v>1</v>
      </c>
      <c r="BC2604" s="75" t="s">
        <v>209</v>
      </c>
      <c r="BD2604" s="104"/>
      <c r="BE2604" s="104"/>
      <c r="BF2604" s="101"/>
      <c r="BG2604" s="101"/>
      <c r="BH2604" s="101"/>
      <c r="BI2604" s="101"/>
      <c r="BJ2604" s="101"/>
      <c r="BK2604" s="101"/>
      <c r="BL2604" s="101"/>
      <c r="BM2604" s="101"/>
      <c r="BN2604" s="101"/>
      <c r="BO2604" s="103"/>
      <c r="BP2604" s="101"/>
      <c r="BQ2604" s="101"/>
      <c r="BR2604" s="101"/>
      <c r="BS2604" s="101"/>
      <c r="BT2604" s="101"/>
      <c r="BU2604" s="101"/>
      <c r="BV2604" s="101"/>
      <c r="BW2604" s="101"/>
      <c r="BX2604" s="101"/>
      <c r="BY2604" s="101"/>
      <c r="BZ2604" s="101"/>
      <c r="CA2604" s="101"/>
      <c r="CB2604" s="101"/>
      <c r="CC2604" s="101"/>
      <c r="CD2604" s="101"/>
      <c r="CE2604" s="101"/>
      <c r="CF2604" s="101"/>
      <c r="CG2604" s="37" t="e">
        <f>VLOOKUP(Table_1[[#This Row],[EAN]],'[1]Planilha1'!$E:$R,13,0)</f>
        <v>#N/A</v>
      </c>
      <c r="CI2604" s="186" t="e">
        <f>Table_1[[#This Row],[FATURAMENTO REALIZADO]]-Table_1[[#This Row],[SPEND LÍQUIDO]]</f>
        <v>#VALUE!</v>
      </c>
    </row>
    <row r="2605" ht="15" hidden="1">
      <c r="A2605" s="7"/>
      <c r="B2605" s="84" t="s">
        <v>2735</v>
      </c>
      <c r="C2605" s="75">
        <v>221643</v>
      </c>
      <c r="D2605" s="75">
        <v>50032</v>
      </c>
      <c r="E2605" s="85">
        <v>7896306619502</v>
      </c>
      <c r="F2605" s="86" t="s">
        <v>3075</v>
      </c>
      <c r="G2605" s="75" t="s">
        <v>21</v>
      </c>
      <c r="H2605" s="75">
        <v>980</v>
      </c>
      <c r="I2605" s="87" t="s">
        <v>3069</v>
      </c>
      <c r="J2605" s="75" t="s">
        <v>3070</v>
      </c>
      <c r="K2605" s="88" t="s">
        <v>84</v>
      </c>
      <c r="L2605" s="88">
        <v>8</v>
      </c>
      <c r="M2605" s="88">
        <v>4</v>
      </c>
      <c r="N2605" s="75" t="s">
        <v>85</v>
      </c>
      <c r="O2605" s="75" t="s">
        <v>208</v>
      </c>
      <c r="P2605" s="106"/>
      <c r="Q2605" s="90">
        <f>(17/100+7.6/100+1.65/100)*P2605</f>
        <v>0</v>
      </c>
      <c r="R2605" s="104"/>
      <c r="S2605" s="104"/>
      <c r="T2605" s="104"/>
      <c r="U2605" s="104"/>
      <c r="V2605" s="90">
        <f>+P2605-Q2605+R2605+S2605+T2605+U2605</f>
        <v>0</v>
      </c>
      <c r="W2605" s="91">
        <f>(1.02/100)</f>
        <v>1.02E-2</v>
      </c>
      <c r="X2605" s="91">
        <v>4.8E-3</v>
      </c>
      <c r="Y2605" s="91">
        <v>0.17</v>
      </c>
      <c r="Z2605" s="91">
        <v>1.65E-2</v>
      </c>
      <c r="AA2605" s="91">
        <v>7.6E-2</v>
      </c>
      <c r="AB2605" s="91">
        <f>SUM(W2605:AA2605)</f>
        <v>0.2775</v>
      </c>
      <c r="AC2605" s="75">
        <v>12</v>
      </c>
      <c r="AD2605" s="92">
        <f>IF(AL2605="","",+AC2605*AL2605)</f>
      </c>
      <c r="AE2605" s="93">
        <f>IF(AL2605="","",+AL2605*AB2605)</f>
      </c>
      <c r="AF2605" s="92">
        <f>IF(AL2605="","",+AL2605-AE2605)</f>
      </c>
      <c r="AG2605" s="93">
        <f>+V2605</f>
        <v>0</v>
      </c>
      <c r="AH2605" s="92">
        <f>IF(AF2605="","",+AF2605-AG2605)</f>
      </c>
      <c r="AI2605" s="92">
        <f>IF(AH2605="","",+AH2605*AC2605)</f>
      </c>
      <c r="AJ2605" s="93"/>
      <c r="AK2605" s="94">
        <v>0.33</v>
      </c>
      <c r="AL2605" s="93">
        <f>IF(V2605=0,"",V2605/(1-AB2605-AK2605))</f>
      </c>
      <c r="AM2605" s="95">
        <v>0.33</v>
      </c>
      <c r="AN2605" s="93">
        <f>IF(V2605=0,"",V2605/(1-AB2605-AM2605))</f>
      </c>
      <c r="AO2605" s="96">
        <v>1.2</v>
      </c>
      <c r="AP2605" s="93">
        <f>IF(BD!AJ2605="","",BD!AJ2605*BD!AO2605)</f>
      </c>
      <c r="AQ2605" s="91">
        <f>BD!AM2605/BD!AK2605-1</f>
        <v>0</v>
      </c>
      <c r="AR2605" s="91">
        <f>IF(BD!AN2605="","",IF(BD!AJ2605="","",BD!AN2605/BD!AJ2605-1))</f>
      </c>
      <c r="AS2605" s="91">
        <f>IF(BD!AN2605="","",IF(BD!AN2605&lt;BD!AL2605,"ABAIXO DA META","DENTRO DA META"))</f>
      </c>
      <c r="AT2605" s="91" t="str">
        <f>IF(BD!AJ2605="","EM ANÁLISE",IF(BD!AP2605&gt;=BD!AN2605,"GO", "NO GO"))</f>
        <v>EM ANÁLISE</v>
      </c>
      <c r="AU2605" s="97">
        <f>IF(AN2605="","",+BD!$AN2605-AJ2605)</f>
      </c>
      <c r="AV2605" s="98"/>
      <c r="AW2605" s="90">
        <f>BD!P2605*BD!AC2605</f>
        <v>0</v>
      </c>
      <c r="AX2605" s="90">
        <f>BD!V2605*BD!AC2605</f>
        <v>0</v>
      </c>
      <c r="AY2605" s="90">
        <f>IF(BD!AN2605="","",BD!AN2605*BD!AC2605)</f>
      </c>
      <c r="AZ2605" s="75" t="s">
        <v>123</v>
      </c>
      <c r="BA2605" s="75" t="s">
        <v>115</v>
      </c>
      <c r="BB2605" s="75">
        <v>1</v>
      </c>
      <c r="BC2605" s="75" t="s">
        <v>209</v>
      </c>
      <c r="BD2605" s="104"/>
      <c r="BE2605" s="104"/>
      <c r="BF2605" s="101"/>
      <c r="BG2605" s="101"/>
      <c r="BH2605" s="101"/>
      <c r="BI2605" s="101"/>
      <c r="BJ2605" s="101"/>
      <c r="BK2605" s="101"/>
      <c r="BL2605" s="101"/>
      <c r="BM2605" s="101"/>
      <c r="BN2605" s="101"/>
      <c r="BO2605" s="103"/>
      <c r="BP2605" s="101"/>
      <c r="BQ2605" s="101"/>
      <c r="BR2605" s="101"/>
      <c r="BS2605" s="101"/>
      <c r="BT2605" s="101"/>
      <c r="BU2605" s="101"/>
      <c r="BV2605" s="101"/>
      <c r="BW2605" s="101"/>
      <c r="BX2605" s="101"/>
      <c r="BY2605" s="101"/>
      <c r="BZ2605" s="101"/>
      <c r="CA2605" s="101"/>
      <c r="CB2605" s="101"/>
      <c r="CC2605" s="101"/>
      <c r="CD2605" s="101"/>
      <c r="CE2605" s="101"/>
      <c r="CF2605" s="101"/>
      <c r="CG2605" s="37" t="e">
        <f>VLOOKUP(Table_1[[#This Row],[EAN]],'[1]Planilha1'!$E:$R,13,0)</f>
        <v>#N/A</v>
      </c>
      <c r="CI2605" s="186" t="e">
        <f>Table_1[[#This Row],[FATURAMENTO REALIZADO]]-Table_1[[#This Row],[SPEND LÍQUIDO]]</f>
        <v>#VALUE!</v>
      </c>
    </row>
    <row r="2606" ht="15" hidden="1">
      <c r="A2606" s="7"/>
      <c r="B2606" s="84" t="s">
        <v>2735</v>
      </c>
      <c r="C2606" s="75">
        <v>221644</v>
      </c>
      <c r="D2606" s="75">
        <v>50257</v>
      </c>
      <c r="E2606" s="85">
        <v>7896306623257</v>
      </c>
      <c r="F2606" s="86" t="s">
        <v>3076</v>
      </c>
      <c r="G2606" s="75" t="s">
        <v>21</v>
      </c>
      <c r="H2606" s="75">
        <v>980</v>
      </c>
      <c r="I2606" s="87" t="s">
        <v>3069</v>
      </c>
      <c r="J2606" s="75" t="s">
        <v>3070</v>
      </c>
      <c r="K2606" s="88" t="s">
        <v>84</v>
      </c>
      <c r="L2606" s="88">
        <v>8</v>
      </c>
      <c r="M2606" s="88">
        <v>4</v>
      </c>
      <c r="N2606" s="75" t="s">
        <v>85</v>
      </c>
      <c r="O2606" s="75" t="s">
        <v>208</v>
      </c>
      <c r="P2606" s="106"/>
      <c r="Q2606" s="90">
        <f>(17/100+7.6/100+1.65/100)*P2606</f>
        <v>0</v>
      </c>
      <c r="R2606" s="104"/>
      <c r="S2606" s="104"/>
      <c r="T2606" s="104"/>
      <c r="U2606" s="104"/>
      <c r="V2606" s="90">
        <f>+P2606-Q2606+R2606+S2606+T2606+U2606</f>
        <v>0</v>
      </c>
      <c r="W2606" s="91">
        <f>(1.02/100)</f>
        <v>1.02E-2</v>
      </c>
      <c r="X2606" s="91">
        <v>4.8E-3</v>
      </c>
      <c r="Y2606" s="91">
        <v>0.17</v>
      </c>
      <c r="Z2606" s="91">
        <v>1.65E-2</v>
      </c>
      <c r="AA2606" s="91">
        <v>7.6E-2</v>
      </c>
      <c r="AB2606" s="91">
        <f>SUM(W2606:AA2606)</f>
        <v>0.2775</v>
      </c>
      <c r="AC2606" s="75">
        <v>12</v>
      </c>
      <c r="AD2606" s="92">
        <f>IF(AL2606="","",+AC2606*AL2606)</f>
      </c>
      <c r="AE2606" s="93">
        <f>IF(AL2606="","",+AL2606*AB2606)</f>
      </c>
      <c r="AF2606" s="92">
        <f>IF(AL2606="","",+AL2606-AE2606)</f>
      </c>
      <c r="AG2606" s="93">
        <f>+V2606</f>
        <v>0</v>
      </c>
      <c r="AH2606" s="92">
        <f>IF(AF2606="","",+AF2606-AG2606)</f>
      </c>
      <c r="AI2606" s="92">
        <f>IF(AH2606="","",+AH2606*AC2606)</f>
      </c>
      <c r="AJ2606" s="93"/>
      <c r="AK2606" s="94">
        <v>0.33</v>
      </c>
      <c r="AL2606" s="93">
        <f>IF(V2606=0,"",V2606/(1-AB2606-AK2606))</f>
      </c>
      <c r="AM2606" s="95">
        <v>0.33</v>
      </c>
      <c r="AN2606" s="93">
        <f>IF(V2606=0,"",V2606/(1-AB2606-AM2606))</f>
      </c>
      <c r="AO2606" s="96">
        <v>1.2</v>
      </c>
      <c r="AP2606" s="93">
        <f>IF(BD!AJ2606="","",BD!AJ2606*BD!AO2606)</f>
      </c>
      <c r="AQ2606" s="91">
        <f>BD!AM2606/BD!AK2606-1</f>
        <v>0</v>
      </c>
      <c r="AR2606" s="91">
        <f>IF(BD!AN2606="","",IF(BD!AJ2606="","",BD!AN2606/BD!AJ2606-1))</f>
      </c>
      <c r="AS2606" s="91">
        <f>IF(BD!AN2606="","",IF(BD!AN2606&lt;BD!AL2606,"ABAIXO DA META","DENTRO DA META"))</f>
      </c>
      <c r="AT2606" s="91" t="str">
        <f>IF(BD!AJ2606="","EM ANÁLISE",IF(BD!AP2606&gt;=BD!AN2606,"GO", "NO GO"))</f>
        <v>EM ANÁLISE</v>
      </c>
      <c r="AU2606" s="97">
        <f>IF(AN2606="","",+BD!$AN2606-AJ2606)</f>
      </c>
      <c r="AV2606" s="98"/>
      <c r="AW2606" s="90">
        <f>BD!P2606*BD!AC2606</f>
        <v>0</v>
      </c>
      <c r="AX2606" s="90">
        <f>BD!V2606*BD!AC2606</f>
        <v>0</v>
      </c>
      <c r="AY2606" s="90">
        <f>IF(BD!AN2606="","",BD!AN2606*BD!AC2606)</f>
      </c>
      <c r="AZ2606" s="75" t="s">
        <v>123</v>
      </c>
      <c r="BA2606" s="75" t="s">
        <v>115</v>
      </c>
      <c r="BB2606" s="75">
        <v>1</v>
      </c>
      <c r="BC2606" s="75" t="s">
        <v>209</v>
      </c>
      <c r="BD2606" s="104"/>
      <c r="BE2606" s="104"/>
      <c r="BF2606" s="101"/>
      <c r="BG2606" s="101"/>
      <c r="BH2606" s="101"/>
      <c r="BI2606" s="101"/>
      <c r="BJ2606" s="101"/>
      <c r="BK2606" s="101"/>
      <c r="BL2606" s="101"/>
      <c r="BM2606" s="101"/>
      <c r="BN2606" s="101"/>
      <c r="BO2606" s="103"/>
      <c r="BP2606" s="101"/>
      <c r="BQ2606" s="101"/>
      <c r="BR2606" s="101"/>
      <c r="BS2606" s="101"/>
      <c r="BT2606" s="101"/>
      <c r="BU2606" s="101"/>
      <c r="BV2606" s="101"/>
      <c r="BW2606" s="101"/>
      <c r="BX2606" s="101"/>
      <c r="BY2606" s="101"/>
      <c r="BZ2606" s="101"/>
      <c r="CA2606" s="101"/>
      <c r="CB2606" s="101"/>
      <c r="CC2606" s="101"/>
      <c r="CD2606" s="101"/>
      <c r="CE2606" s="101"/>
      <c r="CF2606" s="101"/>
      <c r="CG2606" s="37" t="e">
        <f>VLOOKUP(Table_1[[#This Row],[EAN]],'[1]Planilha1'!$E:$R,13,0)</f>
        <v>#N/A</v>
      </c>
      <c r="CI2606" s="186" t="e">
        <f>Table_1[[#This Row],[FATURAMENTO REALIZADO]]-Table_1[[#This Row],[SPEND LÍQUIDO]]</f>
        <v>#VALUE!</v>
      </c>
    </row>
    <row r="2607" ht="15" hidden="1">
      <c r="A2607" s="7"/>
      <c r="B2607" s="84" t="s">
        <v>2735</v>
      </c>
      <c r="C2607" s="75">
        <v>221645</v>
      </c>
      <c r="D2607" s="75">
        <v>50029</v>
      </c>
      <c r="E2607" s="85">
        <v>7896306621642</v>
      </c>
      <c r="F2607" s="86" t="s">
        <v>3077</v>
      </c>
      <c r="G2607" s="75" t="s">
        <v>21</v>
      </c>
      <c r="H2607" s="75">
        <v>980</v>
      </c>
      <c r="I2607" s="87" t="s">
        <v>3069</v>
      </c>
      <c r="J2607" s="75" t="s">
        <v>3070</v>
      </c>
      <c r="K2607" s="88" t="s">
        <v>84</v>
      </c>
      <c r="L2607" s="88">
        <v>8</v>
      </c>
      <c r="M2607" s="88">
        <v>4</v>
      </c>
      <c r="N2607" s="75" t="s">
        <v>85</v>
      </c>
      <c r="O2607" s="75" t="s">
        <v>208</v>
      </c>
      <c r="P2607" s="106"/>
      <c r="Q2607" s="90">
        <f>(17/100+7.6/100+1.65/100)*P2607</f>
        <v>0</v>
      </c>
      <c r="R2607" s="104"/>
      <c r="S2607" s="104"/>
      <c r="T2607" s="104"/>
      <c r="U2607" s="104"/>
      <c r="V2607" s="90">
        <f>+P2607-Q2607+R2607+S2607+T2607+U2607</f>
        <v>0</v>
      </c>
      <c r="W2607" s="91">
        <f>(1.02/100)</f>
        <v>1.02E-2</v>
      </c>
      <c r="X2607" s="91">
        <v>4.8E-3</v>
      </c>
      <c r="Y2607" s="91">
        <v>0.17</v>
      </c>
      <c r="Z2607" s="91">
        <v>1.65E-2</v>
      </c>
      <c r="AA2607" s="91">
        <v>7.6E-2</v>
      </c>
      <c r="AB2607" s="91">
        <f>SUM(W2607:AA2607)</f>
        <v>0.2775</v>
      </c>
      <c r="AC2607" s="75">
        <v>12</v>
      </c>
      <c r="AD2607" s="92">
        <f>IF(AL2607="","",+AC2607*AL2607)</f>
      </c>
      <c r="AE2607" s="93">
        <f>IF(AL2607="","",+AL2607*AB2607)</f>
      </c>
      <c r="AF2607" s="92">
        <f>IF(AL2607="","",+AL2607-AE2607)</f>
      </c>
      <c r="AG2607" s="93">
        <f>+V2607</f>
        <v>0</v>
      </c>
      <c r="AH2607" s="92">
        <f>IF(AF2607="","",+AF2607-AG2607)</f>
      </c>
      <c r="AI2607" s="92">
        <f>IF(AH2607="","",+AH2607*AC2607)</f>
      </c>
      <c r="AJ2607" s="93"/>
      <c r="AK2607" s="94">
        <v>0.33</v>
      </c>
      <c r="AL2607" s="93">
        <f>IF(V2607=0,"",V2607/(1-AB2607-AK2607))</f>
      </c>
      <c r="AM2607" s="95">
        <v>0.33</v>
      </c>
      <c r="AN2607" s="93">
        <f>IF(V2607=0,"",V2607/(1-AB2607-AM2607))</f>
      </c>
      <c r="AO2607" s="96">
        <v>1.2</v>
      </c>
      <c r="AP2607" s="93">
        <f>IF(BD!AJ2607="","",BD!AJ2607*BD!AO2607)</f>
      </c>
      <c r="AQ2607" s="91">
        <f>BD!AM2607/BD!AK2607-1</f>
        <v>0</v>
      </c>
      <c r="AR2607" s="91">
        <f>IF(BD!AN2607="","",IF(BD!AJ2607="","",BD!AN2607/BD!AJ2607-1))</f>
      </c>
      <c r="AS2607" s="91">
        <f>IF(BD!AN2607="","",IF(BD!AN2607&lt;BD!AL2607,"ABAIXO DA META","DENTRO DA META"))</f>
      </c>
      <c r="AT2607" s="91" t="str">
        <f>IF(BD!AJ2607="","EM ANÁLISE",IF(BD!AP2607&gt;=BD!AN2607,"GO", "NO GO"))</f>
        <v>EM ANÁLISE</v>
      </c>
      <c r="AU2607" s="97">
        <f>IF(AN2607="","",+BD!$AN2607-AJ2607)</f>
      </c>
      <c r="AV2607" s="98"/>
      <c r="AW2607" s="90">
        <f>BD!P2607*BD!AC2607</f>
        <v>0</v>
      </c>
      <c r="AX2607" s="90">
        <f>BD!V2607*BD!AC2607</f>
        <v>0</v>
      </c>
      <c r="AY2607" s="90">
        <f>IF(BD!AN2607="","",BD!AN2607*BD!AC2607)</f>
      </c>
      <c r="AZ2607" s="75" t="s">
        <v>123</v>
      </c>
      <c r="BA2607" s="75" t="s">
        <v>115</v>
      </c>
      <c r="BB2607" s="75">
        <v>1</v>
      </c>
      <c r="BC2607" s="75" t="s">
        <v>209</v>
      </c>
      <c r="BD2607" s="104"/>
      <c r="BE2607" s="104"/>
      <c r="BF2607" s="101"/>
      <c r="BG2607" s="101"/>
      <c r="BH2607" s="101"/>
      <c r="BI2607" s="101"/>
      <c r="BJ2607" s="101"/>
      <c r="BK2607" s="101"/>
      <c r="BL2607" s="101"/>
      <c r="BM2607" s="101"/>
      <c r="BN2607" s="101"/>
      <c r="BO2607" s="103"/>
      <c r="BP2607" s="101"/>
      <c r="BQ2607" s="101"/>
      <c r="BR2607" s="101"/>
      <c r="BS2607" s="101"/>
      <c r="BT2607" s="101"/>
      <c r="BU2607" s="101"/>
      <c r="BV2607" s="101"/>
      <c r="BW2607" s="101"/>
      <c r="BX2607" s="101"/>
      <c r="BY2607" s="101"/>
      <c r="BZ2607" s="101"/>
      <c r="CA2607" s="101"/>
      <c r="CB2607" s="101"/>
      <c r="CC2607" s="101"/>
      <c r="CD2607" s="101"/>
      <c r="CE2607" s="101"/>
      <c r="CF2607" s="101"/>
      <c r="CG2607" s="37" t="e">
        <f>VLOOKUP(Table_1[[#This Row],[EAN]],'[1]Planilha1'!$E:$R,13,0)</f>
        <v>#N/A</v>
      </c>
      <c r="CI2607" s="186" t="e">
        <f>Table_1[[#This Row],[FATURAMENTO REALIZADO]]-Table_1[[#This Row],[SPEND LÍQUIDO]]</f>
        <v>#VALUE!</v>
      </c>
    </row>
    <row r="2608" ht="15" hidden="1">
      <c r="A2608" s="7"/>
      <c r="B2608" s="84" t="s">
        <v>2735</v>
      </c>
      <c r="C2608" s="75">
        <v>221646</v>
      </c>
      <c r="D2608" s="75">
        <v>50030</v>
      </c>
      <c r="E2608" s="85">
        <v>7896306621659</v>
      </c>
      <c r="F2608" s="86" t="s">
        <v>3078</v>
      </c>
      <c r="G2608" s="75" t="s">
        <v>21</v>
      </c>
      <c r="H2608" s="75">
        <v>980</v>
      </c>
      <c r="I2608" s="87" t="s">
        <v>3069</v>
      </c>
      <c r="J2608" s="75" t="s">
        <v>3070</v>
      </c>
      <c r="K2608" s="88" t="s">
        <v>84</v>
      </c>
      <c r="L2608" s="88">
        <v>8</v>
      </c>
      <c r="M2608" s="88">
        <v>4</v>
      </c>
      <c r="N2608" s="75" t="s">
        <v>85</v>
      </c>
      <c r="O2608" s="75" t="s">
        <v>208</v>
      </c>
      <c r="P2608" s="106"/>
      <c r="Q2608" s="90">
        <f>(17/100+7.6/100+1.65/100)*P2608</f>
        <v>0</v>
      </c>
      <c r="R2608" s="104"/>
      <c r="S2608" s="104"/>
      <c r="T2608" s="104"/>
      <c r="U2608" s="104"/>
      <c r="V2608" s="90">
        <f>+P2608-Q2608+R2608+S2608+T2608+U2608</f>
        <v>0</v>
      </c>
      <c r="W2608" s="91">
        <f>(1.02/100)</f>
        <v>1.02E-2</v>
      </c>
      <c r="X2608" s="91">
        <v>4.8E-3</v>
      </c>
      <c r="Y2608" s="91">
        <v>0.17</v>
      </c>
      <c r="Z2608" s="91">
        <v>1.65E-2</v>
      </c>
      <c r="AA2608" s="91">
        <v>7.6E-2</v>
      </c>
      <c r="AB2608" s="91">
        <f>SUM(W2608:AA2608)</f>
        <v>0.2775</v>
      </c>
      <c r="AC2608" s="75">
        <v>12</v>
      </c>
      <c r="AD2608" s="92">
        <f>IF(AL2608="","",+AC2608*AL2608)</f>
      </c>
      <c r="AE2608" s="93">
        <f>IF(AL2608="","",+AL2608*AB2608)</f>
      </c>
      <c r="AF2608" s="92">
        <f>IF(AL2608="","",+AL2608-AE2608)</f>
      </c>
      <c r="AG2608" s="93">
        <f>+V2608</f>
        <v>0</v>
      </c>
      <c r="AH2608" s="92">
        <f>IF(AF2608="","",+AF2608-AG2608)</f>
      </c>
      <c r="AI2608" s="92">
        <f>IF(AH2608="","",+AH2608*AC2608)</f>
      </c>
      <c r="AJ2608" s="93"/>
      <c r="AK2608" s="94">
        <v>0.33</v>
      </c>
      <c r="AL2608" s="93">
        <f>IF(V2608=0,"",V2608/(1-AB2608-AK2608))</f>
      </c>
      <c r="AM2608" s="95">
        <v>0.33</v>
      </c>
      <c r="AN2608" s="93">
        <f>IF(V2608=0,"",V2608/(1-AB2608-AM2608))</f>
      </c>
      <c r="AO2608" s="96">
        <v>1.2</v>
      </c>
      <c r="AP2608" s="93">
        <f>IF(BD!AJ2608="","",BD!AJ2608*BD!AO2608)</f>
      </c>
      <c r="AQ2608" s="91">
        <f>BD!AM2608/BD!AK2608-1</f>
        <v>0</v>
      </c>
      <c r="AR2608" s="91">
        <f>IF(BD!AN2608="","",IF(BD!AJ2608="","",BD!AN2608/BD!AJ2608-1))</f>
      </c>
      <c r="AS2608" s="91">
        <f>IF(BD!AN2608="","",IF(BD!AN2608&lt;BD!AL2608,"ABAIXO DA META","DENTRO DA META"))</f>
      </c>
      <c r="AT2608" s="91" t="str">
        <f>IF(BD!AJ2608="","EM ANÁLISE",IF(BD!AP2608&gt;=BD!AN2608,"GO", "NO GO"))</f>
        <v>EM ANÁLISE</v>
      </c>
      <c r="AU2608" s="97">
        <f>IF(AN2608="","",+BD!$AN2608-AJ2608)</f>
      </c>
      <c r="AV2608" s="98"/>
      <c r="AW2608" s="90">
        <f>BD!P2608*BD!AC2608</f>
        <v>0</v>
      </c>
      <c r="AX2608" s="90">
        <f>BD!V2608*BD!AC2608</f>
        <v>0</v>
      </c>
      <c r="AY2608" s="90">
        <f>IF(BD!AN2608="","",BD!AN2608*BD!AC2608)</f>
      </c>
      <c r="AZ2608" s="75" t="s">
        <v>123</v>
      </c>
      <c r="BA2608" s="75" t="s">
        <v>115</v>
      </c>
      <c r="BB2608" s="75">
        <v>1</v>
      </c>
      <c r="BC2608" s="75" t="s">
        <v>209</v>
      </c>
      <c r="BD2608" s="104"/>
      <c r="BE2608" s="104"/>
      <c r="BF2608" s="101"/>
      <c r="BG2608" s="101"/>
      <c r="BH2608" s="101"/>
      <c r="BI2608" s="101"/>
      <c r="BJ2608" s="101"/>
      <c r="BK2608" s="101"/>
      <c r="BL2608" s="101"/>
      <c r="BM2608" s="101"/>
      <c r="BN2608" s="101"/>
      <c r="BO2608" s="103"/>
      <c r="BP2608" s="101"/>
      <c r="BQ2608" s="101"/>
      <c r="BR2608" s="101"/>
      <c r="BS2608" s="101"/>
      <c r="BT2608" s="101"/>
      <c r="BU2608" s="101"/>
      <c r="BV2608" s="101"/>
      <c r="BW2608" s="101"/>
      <c r="BX2608" s="101"/>
      <c r="BY2608" s="101"/>
      <c r="BZ2608" s="101"/>
      <c r="CA2608" s="101"/>
      <c r="CB2608" s="101"/>
      <c r="CC2608" s="101"/>
      <c r="CD2608" s="101"/>
      <c r="CE2608" s="101"/>
      <c r="CF2608" s="101"/>
      <c r="CG2608" s="37" t="e">
        <f>VLOOKUP(Table_1[[#This Row],[EAN]],'[1]Planilha1'!$E:$R,13,0)</f>
        <v>#N/A</v>
      </c>
      <c r="CI2608" s="186" t="e">
        <f>Table_1[[#This Row],[FATURAMENTO REALIZADO]]-Table_1[[#This Row],[SPEND LÍQUIDO]]</f>
        <v>#VALUE!</v>
      </c>
    </row>
    <row r="2609" ht="15" hidden="1">
      <c r="A2609" s="7"/>
      <c r="B2609" s="84" t="s">
        <v>2735</v>
      </c>
      <c r="C2609" s="75">
        <v>221647</v>
      </c>
      <c r="D2609" s="75">
        <v>50010</v>
      </c>
      <c r="E2609" s="85">
        <v>7896306621000</v>
      </c>
      <c r="F2609" s="86" t="s">
        <v>3079</v>
      </c>
      <c r="G2609" s="75" t="s">
        <v>21</v>
      </c>
      <c r="H2609" s="75">
        <v>980</v>
      </c>
      <c r="I2609" s="87" t="s">
        <v>3069</v>
      </c>
      <c r="J2609" s="75" t="s">
        <v>3070</v>
      </c>
      <c r="K2609" s="88" t="s">
        <v>84</v>
      </c>
      <c r="L2609" s="88">
        <v>8</v>
      </c>
      <c r="M2609" s="88">
        <v>4</v>
      </c>
      <c r="N2609" s="75" t="s">
        <v>85</v>
      </c>
      <c r="O2609" s="75" t="s">
        <v>208</v>
      </c>
      <c r="P2609" s="106"/>
      <c r="Q2609" s="90">
        <f>(17/100+7.6/100+1.65/100)*P2609</f>
        <v>0</v>
      </c>
      <c r="R2609" s="104"/>
      <c r="S2609" s="104"/>
      <c r="T2609" s="104"/>
      <c r="U2609" s="104"/>
      <c r="V2609" s="90">
        <f>+P2609-Q2609+R2609+S2609+T2609+U2609</f>
        <v>0</v>
      </c>
      <c r="W2609" s="91">
        <f>(1.02/100)</f>
        <v>1.02E-2</v>
      </c>
      <c r="X2609" s="91">
        <v>4.8E-3</v>
      </c>
      <c r="Y2609" s="91">
        <v>0.17</v>
      </c>
      <c r="Z2609" s="91">
        <v>1.65E-2</v>
      </c>
      <c r="AA2609" s="91">
        <v>7.6E-2</v>
      </c>
      <c r="AB2609" s="91">
        <f>SUM(W2609:AA2609)</f>
        <v>0.2775</v>
      </c>
      <c r="AC2609" s="75">
        <v>12</v>
      </c>
      <c r="AD2609" s="92">
        <f>IF(AL2609="","",+AC2609*AL2609)</f>
      </c>
      <c r="AE2609" s="93">
        <f>IF(AL2609="","",+AL2609*AB2609)</f>
      </c>
      <c r="AF2609" s="92">
        <f>IF(AL2609="","",+AL2609-AE2609)</f>
      </c>
      <c r="AG2609" s="93">
        <f>+V2609</f>
        <v>0</v>
      </c>
      <c r="AH2609" s="92">
        <f>IF(AF2609="","",+AF2609-AG2609)</f>
      </c>
      <c r="AI2609" s="92">
        <f>IF(AH2609="","",+AH2609*AC2609)</f>
      </c>
      <c r="AJ2609" s="93"/>
      <c r="AK2609" s="94">
        <v>0.33</v>
      </c>
      <c r="AL2609" s="93">
        <f>IF(V2609=0,"",V2609/(1-AB2609-AK2609))</f>
      </c>
      <c r="AM2609" s="95">
        <v>0.33</v>
      </c>
      <c r="AN2609" s="93">
        <f>IF(V2609=0,"",V2609/(1-AB2609-AM2609))</f>
      </c>
      <c r="AO2609" s="96">
        <v>1.2</v>
      </c>
      <c r="AP2609" s="93">
        <f>IF(BD!AJ2609="","",BD!AJ2609*BD!AO2609)</f>
      </c>
      <c r="AQ2609" s="91">
        <f>BD!AM2609/BD!AK2609-1</f>
        <v>0</v>
      </c>
      <c r="AR2609" s="91">
        <f>IF(BD!AN2609="","",IF(BD!AJ2609="","",BD!AN2609/BD!AJ2609-1))</f>
      </c>
      <c r="AS2609" s="91">
        <f>IF(BD!AN2609="","",IF(BD!AN2609&lt;BD!AL2609,"ABAIXO DA META","DENTRO DA META"))</f>
      </c>
      <c r="AT2609" s="91" t="str">
        <f>IF(BD!AJ2609="","EM ANÁLISE",IF(BD!AP2609&gt;=BD!AN2609,"GO", "NO GO"))</f>
        <v>EM ANÁLISE</v>
      </c>
      <c r="AU2609" s="97">
        <f>IF(AN2609="","",+BD!$AN2609-AJ2609)</f>
      </c>
      <c r="AV2609" s="98"/>
      <c r="AW2609" s="90">
        <f>BD!P2609*BD!AC2609</f>
        <v>0</v>
      </c>
      <c r="AX2609" s="90">
        <f>BD!V2609*BD!AC2609</f>
        <v>0</v>
      </c>
      <c r="AY2609" s="90">
        <f>IF(BD!AN2609="","",BD!AN2609*BD!AC2609)</f>
      </c>
      <c r="AZ2609" s="75" t="s">
        <v>123</v>
      </c>
      <c r="BA2609" s="75" t="s">
        <v>115</v>
      </c>
      <c r="BB2609" s="75">
        <v>1</v>
      </c>
      <c r="BC2609" s="75" t="s">
        <v>209</v>
      </c>
      <c r="BD2609" s="104"/>
      <c r="BE2609" s="104"/>
      <c r="BF2609" s="101"/>
      <c r="BG2609" s="101"/>
      <c r="BH2609" s="101"/>
      <c r="BI2609" s="101"/>
      <c r="BJ2609" s="101"/>
      <c r="BK2609" s="101"/>
      <c r="BL2609" s="101"/>
      <c r="BM2609" s="101"/>
      <c r="BN2609" s="101"/>
      <c r="BO2609" s="103"/>
      <c r="BP2609" s="101"/>
      <c r="BQ2609" s="101"/>
      <c r="BR2609" s="101"/>
      <c r="BS2609" s="101"/>
      <c r="BT2609" s="101"/>
      <c r="BU2609" s="101"/>
      <c r="BV2609" s="101"/>
      <c r="BW2609" s="101"/>
      <c r="BX2609" s="101"/>
      <c r="BY2609" s="101"/>
      <c r="BZ2609" s="101"/>
      <c r="CA2609" s="101"/>
      <c r="CB2609" s="101"/>
      <c r="CC2609" s="101"/>
      <c r="CD2609" s="101"/>
      <c r="CE2609" s="101"/>
      <c r="CF2609" s="101"/>
      <c r="CG2609" s="37" t="e">
        <f>VLOOKUP(Table_1[[#This Row],[EAN]],'[1]Planilha1'!$E:$R,13,0)</f>
        <v>#N/A</v>
      </c>
      <c r="CI2609" s="186" t="e">
        <f>Table_1[[#This Row],[FATURAMENTO REALIZADO]]-Table_1[[#This Row],[SPEND LÍQUIDO]]</f>
        <v>#VALUE!</v>
      </c>
    </row>
    <row r="2610" ht="15" hidden="1">
      <c r="A2610" s="7"/>
      <c r="B2610" s="84" t="s">
        <v>2735</v>
      </c>
      <c r="C2610" s="75">
        <v>221648</v>
      </c>
      <c r="D2610" s="75">
        <v>50011</v>
      </c>
      <c r="E2610" s="85">
        <v>7896306612848</v>
      </c>
      <c r="F2610" s="86" t="s">
        <v>3080</v>
      </c>
      <c r="G2610" s="75" t="s">
        <v>21</v>
      </c>
      <c r="H2610" s="75">
        <v>980</v>
      </c>
      <c r="I2610" s="87" t="s">
        <v>3069</v>
      </c>
      <c r="J2610" s="75" t="s">
        <v>3070</v>
      </c>
      <c r="K2610" s="88" t="s">
        <v>84</v>
      </c>
      <c r="L2610" s="88">
        <v>8</v>
      </c>
      <c r="M2610" s="88">
        <v>4</v>
      </c>
      <c r="N2610" s="75" t="s">
        <v>85</v>
      </c>
      <c r="O2610" s="75" t="s">
        <v>208</v>
      </c>
      <c r="P2610" s="106"/>
      <c r="Q2610" s="90">
        <f>(17/100+7.6/100+1.65/100)*P2610</f>
        <v>0</v>
      </c>
      <c r="R2610" s="104"/>
      <c r="S2610" s="104"/>
      <c r="T2610" s="104"/>
      <c r="U2610" s="104"/>
      <c r="V2610" s="90">
        <f>+P2610-Q2610+R2610+S2610+T2610+U2610</f>
        <v>0</v>
      </c>
      <c r="W2610" s="91">
        <f>(1.02/100)</f>
        <v>1.02E-2</v>
      </c>
      <c r="X2610" s="91">
        <v>4.8E-3</v>
      </c>
      <c r="Y2610" s="91">
        <v>0.17</v>
      </c>
      <c r="Z2610" s="91">
        <v>1.65E-2</v>
      </c>
      <c r="AA2610" s="91">
        <v>7.6E-2</v>
      </c>
      <c r="AB2610" s="91">
        <f>SUM(W2610:AA2610)</f>
        <v>0.2775</v>
      </c>
      <c r="AC2610" s="75">
        <v>12</v>
      </c>
      <c r="AD2610" s="92">
        <f>IF(AL2610="","",+AC2610*AL2610)</f>
      </c>
      <c r="AE2610" s="93">
        <f>IF(AL2610="","",+AL2610*AB2610)</f>
      </c>
      <c r="AF2610" s="92">
        <f>IF(AL2610="","",+AL2610-AE2610)</f>
      </c>
      <c r="AG2610" s="93">
        <f>+V2610</f>
        <v>0</v>
      </c>
      <c r="AH2610" s="92">
        <f>IF(AF2610="","",+AF2610-AG2610)</f>
      </c>
      <c r="AI2610" s="92">
        <f>IF(AH2610="","",+AH2610*AC2610)</f>
      </c>
      <c r="AJ2610" s="93"/>
      <c r="AK2610" s="94">
        <v>0.33</v>
      </c>
      <c r="AL2610" s="93">
        <f>IF(V2610=0,"",V2610/(1-AB2610-AK2610))</f>
      </c>
      <c r="AM2610" s="95">
        <v>0.33</v>
      </c>
      <c r="AN2610" s="93">
        <f>IF(V2610=0,"",V2610/(1-AB2610-AM2610))</f>
      </c>
      <c r="AO2610" s="96">
        <v>1.2</v>
      </c>
      <c r="AP2610" s="93">
        <f>IF(BD!AJ2610="","",BD!AJ2610*BD!AO2610)</f>
      </c>
      <c r="AQ2610" s="91">
        <f>BD!AM2610/BD!AK2610-1</f>
        <v>0</v>
      </c>
      <c r="AR2610" s="91">
        <f>IF(BD!AN2610="","",IF(BD!AJ2610="","",BD!AN2610/BD!AJ2610-1))</f>
      </c>
      <c r="AS2610" s="91">
        <f>IF(BD!AN2610="","",IF(BD!AN2610&lt;BD!AL2610,"ABAIXO DA META","DENTRO DA META"))</f>
      </c>
      <c r="AT2610" s="91" t="str">
        <f>IF(BD!AJ2610="","EM ANÁLISE",IF(BD!AP2610&gt;=BD!AN2610,"GO", "NO GO"))</f>
        <v>EM ANÁLISE</v>
      </c>
      <c r="AU2610" s="97">
        <f>IF(AN2610="","",+BD!$AN2610-AJ2610)</f>
      </c>
      <c r="AV2610" s="98"/>
      <c r="AW2610" s="90">
        <f>BD!P2610*BD!AC2610</f>
        <v>0</v>
      </c>
      <c r="AX2610" s="90">
        <f>BD!V2610*BD!AC2610</f>
        <v>0</v>
      </c>
      <c r="AY2610" s="90">
        <f>IF(BD!AN2610="","",BD!AN2610*BD!AC2610)</f>
      </c>
      <c r="AZ2610" s="75" t="s">
        <v>123</v>
      </c>
      <c r="BA2610" s="75" t="s">
        <v>115</v>
      </c>
      <c r="BB2610" s="75">
        <v>1</v>
      </c>
      <c r="BC2610" s="75" t="s">
        <v>209</v>
      </c>
      <c r="BD2610" s="104"/>
      <c r="BE2610" s="104"/>
      <c r="BF2610" s="101"/>
      <c r="BG2610" s="101"/>
      <c r="BH2610" s="101"/>
      <c r="BI2610" s="101"/>
      <c r="BJ2610" s="101"/>
      <c r="BK2610" s="101"/>
      <c r="BL2610" s="101"/>
      <c r="BM2610" s="101"/>
      <c r="BN2610" s="101"/>
      <c r="BO2610" s="103"/>
      <c r="BP2610" s="101"/>
      <c r="BQ2610" s="101"/>
      <c r="BR2610" s="101"/>
      <c r="BS2610" s="101"/>
      <c r="BT2610" s="101"/>
      <c r="BU2610" s="101"/>
      <c r="BV2610" s="101"/>
      <c r="BW2610" s="101"/>
      <c r="BX2610" s="101"/>
      <c r="BY2610" s="101"/>
      <c r="BZ2610" s="101"/>
      <c r="CA2610" s="101"/>
      <c r="CB2610" s="101"/>
      <c r="CC2610" s="101"/>
      <c r="CD2610" s="101"/>
      <c r="CE2610" s="101"/>
      <c r="CF2610" s="101"/>
      <c r="CG2610" s="37" t="e">
        <f>VLOOKUP(Table_1[[#This Row],[EAN]],'[1]Planilha1'!$E:$R,13,0)</f>
        <v>#N/A</v>
      </c>
      <c r="CI2610" s="186" t="e">
        <f>Table_1[[#This Row],[FATURAMENTO REALIZADO]]-Table_1[[#This Row],[SPEND LÍQUIDO]]</f>
        <v>#VALUE!</v>
      </c>
    </row>
    <row r="2611" ht="15" hidden="1">
      <c r="A2611" s="7"/>
      <c r="B2611" s="84" t="s">
        <v>2735</v>
      </c>
      <c r="C2611" s="75">
        <v>221649</v>
      </c>
      <c r="D2611" s="75">
        <v>50015</v>
      </c>
      <c r="E2611" s="85">
        <v>7896306616396</v>
      </c>
      <c r="F2611" s="86" t="s">
        <v>3081</v>
      </c>
      <c r="G2611" s="75" t="s">
        <v>21</v>
      </c>
      <c r="H2611" s="75">
        <v>980</v>
      </c>
      <c r="I2611" s="87" t="s">
        <v>3069</v>
      </c>
      <c r="J2611" s="75" t="s">
        <v>3070</v>
      </c>
      <c r="K2611" s="88" t="s">
        <v>84</v>
      </c>
      <c r="L2611" s="88">
        <v>8</v>
      </c>
      <c r="M2611" s="88">
        <v>4</v>
      </c>
      <c r="N2611" s="75" t="s">
        <v>85</v>
      </c>
      <c r="O2611" s="75" t="s">
        <v>208</v>
      </c>
      <c r="P2611" s="106"/>
      <c r="Q2611" s="90">
        <f>(17/100+7.6/100+1.65/100)*P2611</f>
        <v>0</v>
      </c>
      <c r="R2611" s="104"/>
      <c r="S2611" s="104"/>
      <c r="T2611" s="104"/>
      <c r="U2611" s="104"/>
      <c r="V2611" s="90">
        <f>+P2611-Q2611+R2611+S2611+T2611+U2611</f>
        <v>0</v>
      </c>
      <c r="W2611" s="91">
        <f>(1.02/100)</f>
        <v>1.02E-2</v>
      </c>
      <c r="X2611" s="91">
        <v>4.8E-3</v>
      </c>
      <c r="Y2611" s="91">
        <v>0.17</v>
      </c>
      <c r="Z2611" s="91">
        <v>1.65E-2</v>
      </c>
      <c r="AA2611" s="91">
        <v>7.6E-2</v>
      </c>
      <c r="AB2611" s="91">
        <f>SUM(W2611:AA2611)</f>
        <v>0.2775</v>
      </c>
      <c r="AC2611" s="75">
        <v>12</v>
      </c>
      <c r="AD2611" s="92">
        <f>IF(AL2611="","",+AC2611*AL2611)</f>
      </c>
      <c r="AE2611" s="93">
        <f>IF(AL2611="","",+AL2611*AB2611)</f>
      </c>
      <c r="AF2611" s="92">
        <f>IF(AL2611="","",+AL2611-AE2611)</f>
      </c>
      <c r="AG2611" s="93">
        <f>+V2611</f>
        <v>0</v>
      </c>
      <c r="AH2611" s="92">
        <f>IF(AF2611="","",+AF2611-AG2611)</f>
      </c>
      <c r="AI2611" s="92">
        <f>IF(AH2611="","",+AH2611*AC2611)</f>
      </c>
      <c r="AJ2611" s="93"/>
      <c r="AK2611" s="94">
        <v>0.33</v>
      </c>
      <c r="AL2611" s="93">
        <f>IF(V2611=0,"",V2611/(1-AB2611-AK2611))</f>
      </c>
      <c r="AM2611" s="95">
        <v>0.33</v>
      </c>
      <c r="AN2611" s="93">
        <f>IF(V2611=0,"",V2611/(1-AB2611-AM2611))</f>
      </c>
      <c r="AO2611" s="96">
        <v>1.2</v>
      </c>
      <c r="AP2611" s="93">
        <f>IF(BD!AJ2611="","",BD!AJ2611*BD!AO2611)</f>
      </c>
      <c r="AQ2611" s="91">
        <f>BD!AM2611/BD!AK2611-1</f>
        <v>0</v>
      </c>
      <c r="AR2611" s="91">
        <f>IF(BD!AN2611="","",IF(BD!AJ2611="","",BD!AN2611/BD!AJ2611-1))</f>
      </c>
      <c r="AS2611" s="91">
        <f>IF(BD!AN2611="","",IF(BD!AN2611&lt;BD!AL2611,"ABAIXO DA META","DENTRO DA META"))</f>
      </c>
      <c r="AT2611" s="91" t="str">
        <f>IF(BD!AJ2611="","EM ANÁLISE",IF(BD!AP2611&gt;=BD!AN2611,"GO", "NO GO"))</f>
        <v>EM ANÁLISE</v>
      </c>
      <c r="AU2611" s="97">
        <f>IF(AN2611="","",+BD!$AN2611-AJ2611)</f>
      </c>
      <c r="AV2611" s="98"/>
      <c r="AW2611" s="90">
        <f>BD!P2611*BD!AC2611</f>
        <v>0</v>
      </c>
      <c r="AX2611" s="90">
        <f>BD!V2611*BD!AC2611</f>
        <v>0</v>
      </c>
      <c r="AY2611" s="90">
        <f>IF(BD!AN2611="","",BD!AN2611*BD!AC2611)</f>
      </c>
      <c r="AZ2611" s="75" t="s">
        <v>123</v>
      </c>
      <c r="BA2611" s="75" t="s">
        <v>115</v>
      </c>
      <c r="BB2611" s="75">
        <v>1</v>
      </c>
      <c r="BC2611" s="75" t="s">
        <v>209</v>
      </c>
      <c r="BD2611" s="104"/>
      <c r="BE2611" s="104"/>
      <c r="BF2611" s="101"/>
      <c r="BG2611" s="101"/>
      <c r="BH2611" s="101"/>
      <c r="BI2611" s="101"/>
      <c r="BJ2611" s="101"/>
      <c r="BK2611" s="101"/>
      <c r="BL2611" s="101"/>
      <c r="BM2611" s="101"/>
      <c r="BN2611" s="101"/>
      <c r="BO2611" s="103"/>
      <c r="BP2611" s="101"/>
      <c r="BQ2611" s="101"/>
      <c r="BR2611" s="101"/>
      <c r="BS2611" s="101"/>
      <c r="BT2611" s="101"/>
      <c r="BU2611" s="101"/>
      <c r="BV2611" s="101"/>
      <c r="BW2611" s="101"/>
      <c r="BX2611" s="101"/>
      <c r="BY2611" s="101"/>
      <c r="BZ2611" s="101"/>
      <c r="CA2611" s="101"/>
      <c r="CB2611" s="101"/>
      <c r="CC2611" s="101"/>
      <c r="CD2611" s="101"/>
      <c r="CE2611" s="101"/>
      <c r="CF2611" s="101"/>
      <c r="CG2611" s="37" t="e">
        <f>VLOOKUP(Table_1[[#This Row],[EAN]],'[1]Planilha1'!$E:$R,13,0)</f>
        <v>#N/A</v>
      </c>
      <c r="CI2611" s="186" t="e">
        <f>Table_1[[#This Row],[FATURAMENTO REALIZADO]]-Table_1[[#This Row],[SPEND LÍQUIDO]]</f>
        <v>#VALUE!</v>
      </c>
    </row>
    <row r="2612" ht="15" hidden="1">
      <c r="A2612" s="7"/>
      <c r="B2612" s="84" t="s">
        <v>2735</v>
      </c>
      <c r="C2612" s="75">
        <v>221650</v>
      </c>
      <c r="D2612" s="75">
        <v>50013</v>
      </c>
      <c r="E2612" s="85">
        <v>7896306612855</v>
      </c>
      <c r="F2612" s="86" t="s">
        <v>3082</v>
      </c>
      <c r="G2612" s="75" t="s">
        <v>21</v>
      </c>
      <c r="H2612" s="75">
        <v>980</v>
      </c>
      <c r="I2612" s="87" t="s">
        <v>3069</v>
      </c>
      <c r="J2612" s="75" t="s">
        <v>3070</v>
      </c>
      <c r="K2612" s="88" t="s">
        <v>84</v>
      </c>
      <c r="L2612" s="88">
        <v>8</v>
      </c>
      <c r="M2612" s="88">
        <v>4</v>
      </c>
      <c r="N2612" s="75" t="s">
        <v>85</v>
      </c>
      <c r="O2612" s="75" t="s">
        <v>208</v>
      </c>
      <c r="P2612" s="106"/>
      <c r="Q2612" s="90">
        <f>(17/100+7.6/100+1.65/100)*P2612</f>
        <v>0</v>
      </c>
      <c r="R2612" s="104"/>
      <c r="S2612" s="104"/>
      <c r="T2612" s="104"/>
      <c r="U2612" s="104"/>
      <c r="V2612" s="90">
        <f>+P2612-Q2612+R2612+S2612+T2612+U2612</f>
        <v>0</v>
      </c>
      <c r="W2612" s="91">
        <f>(1.02/100)</f>
        <v>1.02E-2</v>
      </c>
      <c r="X2612" s="91">
        <v>4.8E-3</v>
      </c>
      <c r="Y2612" s="91">
        <v>0.17</v>
      </c>
      <c r="Z2612" s="91">
        <v>1.65E-2</v>
      </c>
      <c r="AA2612" s="91">
        <v>7.6E-2</v>
      </c>
      <c r="AB2612" s="91">
        <f>SUM(W2612:AA2612)</f>
        <v>0.2775</v>
      </c>
      <c r="AC2612" s="75">
        <v>12</v>
      </c>
      <c r="AD2612" s="92">
        <f>IF(AL2612="","",+AC2612*AL2612)</f>
      </c>
      <c r="AE2612" s="93">
        <f>IF(AL2612="","",+AL2612*AB2612)</f>
      </c>
      <c r="AF2612" s="92">
        <f>IF(AL2612="","",+AL2612-AE2612)</f>
      </c>
      <c r="AG2612" s="93">
        <f>+V2612</f>
        <v>0</v>
      </c>
      <c r="AH2612" s="92">
        <f>IF(AF2612="","",+AF2612-AG2612)</f>
      </c>
      <c r="AI2612" s="92">
        <f>IF(AH2612="","",+AH2612*AC2612)</f>
      </c>
      <c r="AJ2612" s="93"/>
      <c r="AK2612" s="94">
        <v>0.33</v>
      </c>
      <c r="AL2612" s="93">
        <f>IF(V2612=0,"",V2612/(1-AB2612-AK2612))</f>
      </c>
      <c r="AM2612" s="95">
        <v>0.33</v>
      </c>
      <c r="AN2612" s="93">
        <f>IF(V2612=0,"",V2612/(1-AB2612-AM2612))</f>
      </c>
      <c r="AO2612" s="96">
        <v>1.2</v>
      </c>
      <c r="AP2612" s="93">
        <f>IF(BD!AJ2612="","",BD!AJ2612*BD!AO2612)</f>
      </c>
      <c r="AQ2612" s="91">
        <f>BD!AM2612/BD!AK2612-1</f>
        <v>0</v>
      </c>
      <c r="AR2612" s="91">
        <f>IF(BD!AN2612="","",IF(BD!AJ2612="","",BD!AN2612/BD!AJ2612-1))</f>
      </c>
      <c r="AS2612" s="91">
        <f>IF(BD!AN2612="","",IF(BD!AN2612&lt;BD!AL2612,"ABAIXO DA META","DENTRO DA META"))</f>
      </c>
      <c r="AT2612" s="91" t="str">
        <f>IF(BD!AJ2612="","EM ANÁLISE",IF(BD!AP2612&gt;=BD!AN2612,"GO", "NO GO"))</f>
        <v>EM ANÁLISE</v>
      </c>
      <c r="AU2612" s="97">
        <f>IF(AN2612="","",+BD!$AN2612-AJ2612)</f>
      </c>
      <c r="AV2612" s="98"/>
      <c r="AW2612" s="90">
        <f>BD!P2612*BD!AC2612</f>
        <v>0</v>
      </c>
      <c r="AX2612" s="90">
        <f>BD!V2612*BD!AC2612</f>
        <v>0</v>
      </c>
      <c r="AY2612" s="90">
        <f>IF(BD!AN2612="","",BD!AN2612*BD!AC2612)</f>
      </c>
      <c r="AZ2612" s="75" t="s">
        <v>123</v>
      </c>
      <c r="BA2612" s="75" t="s">
        <v>115</v>
      </c>
      <c r="BB2612" s="75">
        <v>1</v>
      </c>
      <c r="BC2612" s="75" t="s">
        <v>209</v>
      </c>
      <c r="BD2612" s="104"/>
      <c r="BE2612" s="104"/>
      <c r="BF2612" s="101"/>
      <c r="BG2612" s="101"/>
      <c r="BH2612" s="101"/>
      <c r="BI2612" s="101"/>
      <c r="BJ2612" s="101"/>
      <c r="BK2612" s="101"/>
      <c r="BL2612" s="101"/>
      <c r="BM2612" s="101"/>
      <c r="BN2612" s="101"/>
      <c r="BO2612" s="103"/>
      <c r="BP2612" s="101"/>
      <c r="BQ2612" s="101"/>
      <c r="BR2612" s="101"/>
      <c r="BS2612" s="101"/>
      <c r="BT2612" s="101"/>
      <c r="BU2612" s="101"/>
      <c r="BV2612" s="101"/>
      <c r="BW2612" s="101"/>
      <c r="BX2612" s="101"/>
      <c r="BY2612" s="101"/>
      <c r="BZ2612" s="101"/>
      <c r="CA2612" s="101"/>
      <c r="CB2612" s="101"/>
      <c r="CC2612" s="101"/>
      <c r="CD2612" s="101"/>
      <c r="CE2612" s="101"/>
      <c r="CF2612" s="101"/>
      <c r="CG2612" s="37" t="e">
        <f>VLOOKUP(Table_1[[#This Row],[EAN]],'[1]Planilha1'!$E:$R,13,0)</f>
        <v>#N/A</v>
      </c>
      <c r="CI2612" s="186" t="e">
        <f>Table_1[[#This Row],[FATURAMENTO REALIZADO]]-Table_1[[#This Row],[SPEND LÍQUIDO]]</f>
        <v>#VALUE!</v>
      </c>
    </row>
    <row r="2613" ht="15" hidden="1">
      <c r="A2613" s="7"/>
      <c r="B2613" s="84" t="s">
        <v>2735</v>
      </c>
      <c r="C2613" s="75">
        <v>221651</v>
      </c>
      <c r="D2613" s="75">
        <v>50016</v>
      </c>
      <c r="E2613" s="85">
        <v>7896306617508</v>
      </c>
      <c r="F2613" s="86" t="s">
        <v>3083</v>
      </c>
      <c r="G2613" s="75" t="s">
        <v>21</v>
      </c>
      <c r="H2613" s="75">
        <v>980</v>
      </c>
      <c r="I2613" s="87" t="s">
        <v>3069</v>
      </c>
      <c r="J2613" s="75" t="s">
        <v>3070</v>
      </c>
      <c r="K2613" s="88" t="s">
        <v>84</v>
      </c>
      <c r="L2613" s="88">
        <v>8</v>
      </c>
      <c r="M2613" s="88">
        <v>4</v>
      </c>
      <c r="N2613" s="75" t="s">
        <v>85</v>
      </c>
      <c r="O2613" s="75" t="s">
        <v>208</v>
      </c>
      <c r="P2613" s="106"/>
      <c r="Q2613" s="90">
        <f>(17/100+7.6/100+1.65/100)*P2613</f>
        <v>0</v>
      </c>
      <c r="R2613" s="104"/>
      <c r="S2613" s="104"/>
      <c r="T2613" s="104"/>
      <c r="U2613" s="104"/>
      <c r="V2613" s="90">
        <f>+P2613-Q2613+R2613+S2613+T2613+U2613</f>
        <v>0</v>
      </c>
      <c r="W2613" s="91">
        <f>(1.02/100)</f>
        <v>1.02E-2</v>
      </c>
      <c r="X2613" s="91">
        <v>4.8E-3</v>
      </c>
      <c r="Y2613" s="91">
        <v>0.17</v>
      </c>
      <c r="Z2613" s="91">
        <v>1.65E-2</v>
      </c>
      <c r="AA2613" s="91">
        <v>7.6E-2</v>
      </c>
      <c r="AB2613" s="91">
        <f>SUM(W2613:AA2613)</f>
        <v>0.2775</v>
      </c>
      <c r="AC2613" s="75">
        <v>12</v>
      </c>
      <c r="AD2613" s="92">
        <f>IF(AL2613="","",+AC2613*AL2613)</f>
      </c>
      <c r="AE2613" s="93">
        <f>IF(AL2613="","",+AL2613*AB2613)</f>
      </c>
      <c r="AF2613" s="92">
        <f>IF(AL2613="","",+AL2613-AE2613)</f>
      </c>
      <c r="AG2613" s="93">
        <f>+V2613</f>
        <v>0</v>
      </c>
      <c r="AH2613" s="92">
        <f>IF(AF2613="","",+AF2613-AG2613)</f>
      </c>
      <c r="AI2613" s="92">
        <f>IF(AH2613="","",+AH2613*AC2613)</f>
      </c>
      <c r="AJ2613" s="93"/>
      <c r="AK2613" s="94">
        <v>0.33</v>
      </c>
      <c r="AL2613" s="93">
        <f>IF(V2613=0,"",V2613/(1-AB2613-AK2613))</f>
      </c>
      <c r="AM2613" s="95">
        <v>0.33</v>
      </c>
      <c r="AN2613" s="93">
        <f>IF(V2613=0,"",V2613/(1-AB2613-AM2613))</f>
      </c>
      <c r="AO2613" s="96">
        <v>1.2</v>
      </c>
      <c r="AP2613" s="93">
        <f>IF(BD!AJ2613="","",BD!AJ2613*BD!AO2613)</f>
      </c>
      <c r="AQ2613" s="91">
        <f>BD!AM2613/BD!AK2613-1</f>
        <v>0</v>
      </c>
      <c r="AR2613" s="91">
        <f>IF(BD!AN2613="","",IF(BD!AJ2613="","",BD!AN2613/BD!AJ2613-1))</f>
      </c>
      <c r="AS2613" s="91">
        <f>IF(BD!AN2613="","",IF(BD!AN2613&lt;BD!AL2613,"ABAIXO DA META","DENTRO DA META"))</f>
      </c>
      <c r="AT2613" s="91" t="str">
        <f>IF(BD!AJ2613="","EM ANÁLISE",IF(BD!AP2613&gt;=BD!AN2613,"GO", "NO GO"))</f>
        <v>EM ANÁLISE</v>
      </c>
      <c r="AU2613" s="97">
        <f>IF(AN2613="","",+BD!$AN2613-AJ2613)</f>
      </c>
      <c r="AV2613" s="98"/>
      <c r="AW2613" s="90">
        <f>BD!P2613*BD!AC2613</f>
        <v>0</v>
      </c>
      <c r="AX2613" s="90">
        <f>BD!V2613*BD!AC2613</f>
        <v>0</v>
      </c>
      <c r="AY2613" s="90">
        <f>IF(BD!AN2613="","",BD!AN2613*BD!AC2613)</f>
      </c>
      <c r="AZ2613" s="75" t="s">
        <v>123</v>
      </c>
      <c r="BA2613" s="75" t="s">
        <v>115</v>
      </c>
      <c r="BB2613" s="75">
        <v>1</v>
      </c>
      <c r="BC2613" s="75" t="s">
        <v>209</v>
      </c>
      <c r="BD2613" s="104"/>
      <c r="BE2613" s="104"/>
      <c r="BF2613" s="101"/>
      <c r="BG2613" s="101"/>
      <c r="BH2613" s="101"/>
      <c r="BI2613" s="101"/>
      <c r="BJ2613" s="101"/>
      <c r="BK2613" s="101"/>
      <c r="BL2613" s="101"/>
      <c r="BM2613" s="101"/>
      <c r="BN2613" s="101"/>
      <c r="BO2613" s="103"/>
      <c r="BP2613" s="101"/>
      <c r="BQ2613" s="101"/>
      <c r="BR2613" s="101"/>
      <c r="BS2613" s="101"/>
      <c r="BT2613" s="101"/>
      <c r="BU2613" s="101"/>
      <c r="BV2613" s="101"/>
      <c r="BW2613" s="101"/>
      <c r="BX2613" s="101"/>
      <c r="BY2613" s="101"/>
      <c r="BZ2613" s="101"/>
      <c r="CA2613" s="101"/>
      <c r="CB2613" s="101"/>
      <c r="CC2613" s="101"/>
      <c r="CD2613" s="101"/>
      <c r="CE2613" s="101"/>
      <c r="CF2613" s="101"/>
      <c r="CG2613" s="37" t="e">
        <f>VLOOKUP(Table_1[[#This Row],[EAN]],'[1]Planilha1'!$E:$R,13,0)</f>
        <v>#N/A</v>
      </c>
      <c r="CI2613" s="186" t="e">
        <f>Table_1[[#This Row],[FATURAMENTO REALIZADO]]-Table_1[[#This Row],[SPEND LÍQUIDO]]</f>
        <v>#VALUE!</v>
      </c>
    </row>
    <row r="2614" ht="15" hidden="1">
      <c r="A2614" s="7"/>
      <c r="B2614" s="84" t="s">
        <v>2735</v>
      </c>
      <c r="C2614" s="75">
        <v>221652</v>
      </c>
      <c r="D2614" s="75">
        <v>50321</v>
      </c>
      <c r="E2614" s="85">
        <v>7896306623455</v>
      </c>
      <c r="F2614" s="86" t="s">
        <v>3084</v>
      </c>
      <c r="G2614" s="75" t="s">
        <v>21</v>
      </c>
      <c r="H2614" s="75">
        <v>980</v>
      </c>
      <c r="I2614" s="87" t="s">
        <v>3069</v>
      </c>
      <c r="J2614" s="75" t="s">
        <v>3070</v>
      </c>
      <c r="K2614" s="88" t="s">
        <v>84</v>
      </c>
      <c r="L2614" s="88">
        <v>8</v>
      </c>
      <c r="M2614" s="88">
        <v>4</v>
      </c>
      <c r="N2614" s="75" t="s">
        <v>85</v>
      </c>
      <c r="O2614" s="75" t="s">
        <v>208</v>
      </c>
      <c r="P2614" s="106"/>
      <c r="Q2614" s="90">
        <f>(17/100+7.6/100+1.65/100)*P2614</f>
        <v>0</v>
      </c>
      <c r="R2614" s="104"/>
      <c r="S2614" s="104"/>
      <c r="T2614" s="104"/>
      <c r="U2614" s="104"/>
      <c r="V2614" s="90">
        <f>+P2614-Q2614+R2614+S2614+T2614+U2614</f>
        <v>0</v>
      </c>
      <c r="W2614" s="91">
        <f>(1.02/100)</f>
        <v>1.02E-2</v>
      </c>
      <c r="X2614" s="91">
        <v>4.8E-3</v>
      </c>
      <c r="Y2614" s="91">
        <v>0.17</v>
      </c>
      <c r="Z2614" s="91">
        <v>1.65E-2</v>
      </c>
      <c r="AA2614" s="91">
        <v>7.6E-2</v>
      </c>
      <c r="AB2614" s="91">
        <f>SUM(W2614:AA2614)</f>
        <v>0.2775</v>
      </c>
      <c r="AC2614" s="75">
        <v>12</v>
      </c>
      <c r="AD2614" s="92">
        <f>IF(AL2614="","",+AC2614*AL2614)</f>
      </c>
      <c r="AE2614" s="93">
        <f>IF(AL2614="","",+AL2614*AB2614)</f>
      </c>
      <c r="AF2614" s="92">
        <f>IF(AL2614="","",+AL2614-AE2614)</f>
      </c>
      <c r="AG2614" s="93">
        <f>+V2614</f>
        <v>0</v>
      </c>
      <c r="AH2614" s="92">
        <f>IF(AF2614="","",+AF2614-AG2614)</f>
      </c>
      <c r="AI2614" s="92">
        <f>IF(AH2614="","",+AH2614*AC2614)</f>
      </c>
      <c r="AJ2614" s="93"/>
      <c r="AK2614" s="94">
        <v>0.33</v>
      </c>
      <c r="AL2614" s="93">
        <f>IF(V2614=0,"",V2614/(1-AB2614-AK2614))</f>
      </c>
      <c r="AM2614" s="95">
        <v>0.33</v>
      </c>
      <c r="AN2614" s="93">
        <f>IF(V2614=0,"",V2614/(1-AB2614-AM2614))</f>
      </c>
      <c r="AO2614" s="96">
        <v>1.2</v>
      </c>
      <c r="AP2614" s="93">
        <f>IF(BD!AJ2614="","",BD!AJ2614*BD!AO2614)</f>
      </c>
      <c r="AQ2614" s="91">
        <f>BD!AM2614/BD!AK2614-1</f>
        <v>0</v>
      </c>
      <c r="AR2614" s="91">
        <f>IF(BD!AN2614="","",IF(BD!AJ2614="","",BD!AN2614/BD!AJ2614-1))</f>
      </c>
      <c r="AS2614" s="91">
        <f>IF(BD!AN2614="","",IF(BD!AN2614&lt;BD!AL2614,"ABAIXO DA META","DENTRO DA META"))</f>
      </c>
      <c r="AT2614" s="91" t="str">
        <f>IF(BD!AJ2614="","EM ANÁLISE",IF(BD!AP2614&gt;=BD!AN2614,"GO", "NO GO"))</f>
        <v>EM ANÁLISE</v>
      </c>
      <c r="AU2614" s="97">
        <f>IF(AN2614="","",+BD!$AN2614-AJ2614)</f>
      </c>
      <c r="AV2614" s="98"/>
      <c r="AW2614" s="90">
        <f>BD!P2614*BD!AC2614</f>
        <v>0</v>
      </c>
      <c r="AX2614" s="90">
        <f>BD!V2614*BD!AC2614</f>
        <v>0</v>
      </c>
      <c r="AY2614" s="90">
        <f>IF(BD!AN2614="","",BD!AN2614*BD!AC2614)</f>
      </c>
      <c r="AZ2614" s="75" t="s">
        <v>123</v>
      </c>
      <c r="BA2614" s="75" t="s">
        <v>115</v>
      </c>
      <c r="BB2614" s="75">
        <v>1</v>
      </c>
      <c r="BC2614" s="75" t="s">
        <v>209</v>
      </c>
      <c r="BD2614" s="104"/>
      <c r="BE2614" s="104"/>
      <c r="BF2614" s="101"/>
      <c r="BG2614" s="101"/>
      <c r="BH2614" s="101"/>
      <c r="BI2614" s="101"/>
      <c r="BJ2614" s="101"/>
      <c r="BK2614" s="101"/>
      <c r="BL2614" s="101"/>
      <c r="BM2614" s="101"/>
      <c r="BN2614" s="101"/>
      <c r="BO2614" s="103"/>
      <c r="BP2614" s="101"/>
      <c r="BQ2614" s="101"/>
      <c r="BR2614" s="101"/>
      <c r="BS2614" s="101"/>
      <c r="BT2614" s="101"/>
      <c r="BU2614" s="101"/>
      <c r="BV2614" s="101"/>
      <c r="BW2614" s="101"/>
      <c r="BX2614" s="101"/>
      <c r="BY2614" s="101"/>
      <c r="BZ2614" s="101"/>
      <c r="CA2614" s="101"/>
      <c r="CB2614" s="101"/>
      <c r="CC2614" s="101"/>
      <c r="CD2614" s="101"/>
      <c r="CE2614" s="101"/>
      <c r="CF2614" s="101"/>
      <c r="CG2614" s="37" t="e">
        <f>VLOOKUP(Table_1[[#This Row],[EAN]],'[1]Planilha1'!$E:$R,13,0)</f>
        <v>#N/A</v>
      </c>
      <c r="CI2614" s="186" t="e">
        <f>Table_1[[#This Row],[FATURAMENTO REALIZADO]]-Table_1[[#This Row],[SPEND LÍQUIDO]]</f>
        <v>#VALUE!</v>
      </c>
    </row>
    <row r="2615" ht="15" hidden="1">
      <c r="A2615" s="7"/>
      <c r="B2615" s="84" t="s">
        <v>2735</v>
      </c>
      <c r="C2615" s="75">
        <v>221653</v>
      </c>
      <c r="D2615" s="75">
        <v>50018</v>
      </c>
      <c r="E2615" s="85">
        <v>7896306619465</v>
      </c>
      <c r="F2615" s="86" t="s">
        <v>3085</v>
      </c>
      <c r="G2615" s="75" t="s">
        <v>21</v>
      </c>
      <c r="H2615" s="75">
        <v>980</v>
      </c>
      <c r="I2615" s="87" t="s">
        <v>3069</v>
      </c>
      <c r="J2615" s="75" t="s">
        <v>3070</v>
      </c>
      <c r="K2615" s="88" t="s">
        <v>84</v>
      </c>
      <c r="L2615" s="88">
        <v>8</v>
      </c>
      <c r="M2615" s="88">
        <v>4</v>
      </c>
      <c r="N2615" s="75" t="s">
        <v>85</v>
      </c>
      <c r="O2615" s="75" t="s">
        <v>208</v>
      </c>
      <c r="P2615" s="106"/>
      <c r="Q2615" s="90">
        <f>(17/100+7.6/100+1.65/100)*P2615</f>
        <v>0</v>
      </c>
      <c r="R2615" s="104"/>
      <c r="S2615" s="104"/>
      <c r="T2615" s="104"/>
      <c r="U2615" s="104"/>
      <c r="V2615" s="90">
        <f>+P2615-Q2615+R2615+S2615+T2615+U2615</f>
        <v>0</v>
      </c>
      <c r="W2615" s="91">
        <f>(1.02/100)</f>
        <v>1.02E-2</v>
      </c>
      <c r="X2615" s="91">
        <v>4.8E-3</v>
      </c>
      <c r="Y2615" s="91">
        <v>0.17</v>
      </c>
      <c r="Z2615" s="91">
        <v>1.65E-2</v>
      </c>
      <c r="AA2615" s="91">
        <v>7.6E-2</v>
      </c>
      <c r="AB2615" s="91">
        <f>SUM(W2615:AA2615)</f>
        <v>0.2775</v>
      </c>
      <c r="AC2615" s="75">
        <v>12</v>
      </c>
      <c r="AD2615" s="92">
        <f>IF(AL2615="","",+AC2615*AL2615)</f>
      </c>
      <c r="AE2615" s="93">
        <f>IF(AL2615="","",+AL2615*AB2615)</f>
      </c>
      <c r="AF2615" s="92">
        <f>IF(AL2615="","",+AL2615-AE2615)</f>
      </c>
      <c r="AG2615" s="93">
        <f>+V2615</f>
        <v>0</v>
      </c>
      <c r="AH2615" s="92">
        <f>IF(AF2615="","",+AF2615-AG2615)</f>
      </c>
      <c r="AI2615" s="92">
        <f>IF(AH2615="","",+AH2615*AC2615)</f>
      </c>
      <c r="AJ2615" s="93"/>
      <c r="AK2615" s="94">
        <v>0.33</v>
      </c>
      <c r="AL2615" s="93">
        <f>IF(V2615=0,"",V2615/(1-AB2615-AK2615))</f>
      </c>
      <c r="AM2615" s="95">
        <v>0.33</v>
      </c>
      <c r="AN2615" s="93">
        <f>IF(V2615=0,"",V2615/(1-AB2615-AM2615))</f>
      </c>
      <c r="AO2615" s="96">
        <v>1.2</v>
      </c>
      <c r="AP2615" s="93">
        <f>IF(BD!AJ2615="","",BD!AJ2615*BD!AO2615)</f>
      </c>
      <c r="AQ2615" s="91">
        <f>BD!AM2615/BD!AK2615-1</f>
        <v>0</v>
      </c>
      <c r="AR2615" s="91">
        <f>IF(BD!AN2615="","",IF(BD!AJ2615="","",BD!AN2615/BD!AJ2615-1))</f>
      </c>
      <c r="AS2615" s="91">
        <f>IF(BD!AN2615="","",IF(BD!AN2615&lt;BD!AL2615,"ABAIXO DA META","DENTRO DA META"))</f>
      </c>
      <c r="AT2615" s="91" t="str">
        <f>IF(BD!AJ2615="","EM ANÁLISE",IF(BD!AP2615&gt;=BD!AN2615,"GO", "NO GO"))</f>
        <v>EM ANÁLISE</v>
      </c>
      <c r="AU2615" s="97">
        <f>IF(AN2615="","",+BD!$AN2615-AJ2615)</f>
      </c>
      <c r="AV2615" s="98"/>
      <c r="AW2615" s="90">
        <f>BD!P2615*BD!AC2615</f>
        <v>0</v>
      </c>
      <c r="AX2615" s="90">
        <f>BD!V2615*BD!AC2615</f>
        <v>0</v>
      </c>
      <c r="AY2615" s="90">
        <f>IF(BD!AN2615="","",BD!AN2615*BD!AC2615)</f>
      </c>
      <c r="AZ2615" s="75" t="s">
        <v>123</v>
      </c>
      <c r="BA2615" s="75" t="s">
        <v>115</v>
      </c>
      <c r="BB2615" s="75">
        <v>1</v>
      </c>
      <c r="BC2615" s="75" t="s">
        <v>209</v>
      </c>
      <c r="BD2615" s="104"/>
      <c r="BE2615" s="104"/>
      <c r="BF2615" s="101"/>
      <c r="BG2615" s="101"/>
      <c r="BH2615" s="101"/>
      <c r="BI2615" s="101"/>
      <c r="BJ2615" s="101"/>
      <c r="BK2615" s="101"/>
      <c r="BL2615" s="101"/>
      <c r="BM2615" s="101"/>
      <c r="BN2615" s="101"/>
      <c r="BO2615" s="103"/>
      <c r="BP2615" s="101"/>
      <c r="BQ2615" s="101"/>
      <c r="BR2615" s="101"/>
      <c r="BS2615" s="101"/>
      <c r="BT2615" s="101"/>
      <c r="BU2615" s="101"/>
      <c r="BV2615" s="101"/>
      <c r="BW2615" s="101"/>
      <c r="BX2615" s="101"/>
      <c r="BY2615" s="101"/>
      <c r="BZ2615" s="101"/>
      <c r="CA2615" s="101"/>
      <c r="CB2615" s="101"/>
      <c r="CC2615" s="101"/>
      <c r="CD2615" s="101"/>
      <c r="CE2615" s="101"/>
      <c r="CF2615" s="101"/>
      <c r="CG2615" s="37" t="e">
        <f>VLOOKUP(Table_1[[#This Row],[EAN]],'[1]Planilha1'!$E:$R,13,0)</f>
        <v>#N/A</v>
      </c>
      <c r="CI2615" s="186" t="e">
        <f>Table_1[[#This Row],[FATURAMENTO REALIZADO]]-Table_1[[#This Row],[SPEND LÍQUIDO]]</f>
        <v>#VALUE!</v>
      </c>
    </row>
    <row r="2616" ht="15" hidden="1">
      <c r="A2616" s="7"/>
      <c r="B2616" s="84" t="s">
        <v>2735</v>
      </c>
      <c r="C2616" s="75">
        <v>221654</v>
      </c>
      <c r="D2616" s="75">
        <v>50020</v>
      </c>
      <c r="E2616" s="85">
        <v>7896306618437</v>
      </c>
      <c r="F2616" s="86" t="s">
        <v>3086</v>
      </c>
      <c r="G2616" s="75" t="s">
        <v>21</v>
      </c>
      <c r="H2616" s="75">
        <v>980</v>
      </c>
      <c r="I2616" s="87" t="s">
        <v>3069</v>
      </c>
      <c r="J2616" s="75" t="s">
        <v>3070</v>
      </c>
      <c r="K2616" s="88" t="s">
        <v>84</v>
      </c>
      <c r="L2616" s="88">
        <v>8</v>
      </c>
      <c r="M2616" s="88">
        <v>4</v>
      </c>
      <c r="N2616" s="75" t="s">
        <v>85</v>
      </c>
      <c r="O2616" s="75" t="s">
        <v>208</v>
      </c>
      <c r="P2616" s="106"/>
      <c r="Q2616" s="90">
        <f>(17/100+7.6/100+1.65/100)*P2616</f>
        <v>0</v>
      </c>
      <c r="R2616" s="104"/>
      <c r="S2616" s="104"/>
      <c r="T2616" s="104"/>
      <c r="U2616" s="104"/>
      <c r="V2616" s="90">
        <f>+P2616-Q2616+R2616+S2616+T2616+U2616</f>
        <v>0</v>
      </c>
      <c r="W2616" s="91">
        <f>(1.02/100)</f>
        <v>1.02E-2</v>
      </c>
      <c r="X2616" s="91">
        <v>4.8E-3</v>
      </c>
      <c r="Y2616" s="91">
        <v>0.17</v>
      </c>
      <c r="Z2616" s="91">
        <v>1.65E-2</v>
      </c>
      <c r="AA2616" s="91">
        <v>7.6E-2</v>
      </c>
      <c r="AB2616" s="91">
        <f>SUM(W2616:AA2616)</f>
        <v>0.2775</v>
      </c>
      <c r="AC2616" s="75">
        <v>12</v>
      </c>
      <c r="AD2616" s="92">
        <f>IF(AL2616="","",+AC2616*AL2616)</f>
      </c>
      <c r="AE2616" s="93">
        <f>IF(AL2616="","",+AL2616*AB2616)</f>
      </c>
      <c r="AF2616" s="92">
        <f>IF(AL2616="","",+AL2616-AE2616)</f>
      </c>
      <c r="AG2616" s="93">
        <f>+V2616</f>
        <v>0</v>
      </c>
      <c r="AH2616" s="92">
        <f>IF(AF2616="","",+AF2616-AG2616)</f>
      </c>
      <c r="AI2616" s="92">
        <f>IF(AH2616="","",+AH2616*AC2616)</f>
      </c>
      <c r="AJ2616" s="93"/>
      <c r="AK2616" s="94">
        <v>0.33</v>
      </c>
      <c r="AL2616" s="93">
        <f>IF(V2616=0,"",V2616/(1-AB2616-AK2616))</f>
      </c>
      <c r="AM2616" s="95">
        <v>0.33</v>
      </c>
      <c r="AN2616" s="93">
        <f>IF(V2616=0,"",V2616/(1-AB2616-AM2616))</f>
      </c>
      <c r="AO2616" s="96">
        <v>1.2</v>
      </c>
      <c r="AP2616" s="93">
        <f>IF(BD!AJ2616="","",BD!AJ2616*BD!AO2616)</f>
      </c>
      <c r="AQ2616" s="91">
        <f>BD!AM2616/BD!AK2616-1</f>
        <v>0</v>
      </c>
      <c r="AR2616" s="91">
        <f>IF(BD!AN2616="","",IF(BD!AJ2616="","",BD!AN2616/BD!AJ2616-1))</f>
      </c>
      <c r="AS2616" s="91">
        <f>IF(BD!AN2616="","",IF(BD!AN2616&lt;BD!AL2616,"ABAIXO DA META","DENTRO DA META"))</f>
      </c>
      <c r="AT2616" s="91" t="str">
        <f>IF(BD!AJ2616="","EM ANÁLISE",IF(BD!AP2616&gt;=BD!AN2616,"GO", "NO GO"))</f>
        <v>EM ANÁLISE</v>
      </c>
      <c r="AU2616" s="97">
        <f>IF(AN2616="","",+BD!$AN2616-AJ2616)</f>
      </c>
      <c r="AV2616" s="98"/>
      <c r="AW2616" s="90">
        <f>BD!P2616*BD!AC2616</f>
        <v>0</v>
      </c>
      <c r="AX2616" s="90">
        <f>BD!V2616*BD!AC2616</f>
        <v>0</v>
      </c>
      <c r="AY2616" s="90">
        <f>IF(BD!AN2616="","",BD!AN2616*BD!AC2616)</f>
      </c>
      <c r="AZ2616" s="75" t="s">
        <v>123</v>
      </c>
      <c r="BA2616" s="75" t="s">
        <v>115</v>
      </c>
      <c r="BB2616" s="75">
        <v>1</v>
      </c>
      <c r="BC2616" s="75" t="s">
        <v>209</v>
      </c>
      <c r="BD2616" s="104"/>
      <c r="BE2616" s="104"/>
      <c r="BF2616" s="101"/>
      <c r="BG2616" s="101"/>
      <c r="BH2616" s="101"/>
      <c r="BI2616" s="101"/>
      <c r="BJ2616" s="101"/>
      <c r="BK2616" s="101"/>
      <c r="BL2616" s="101"/>
      <c r="BM2616" s="101"/>
      <c r="BN2616" s="101"/>
      <c r="BO2616" s="103"/>
      <c r="BP2616" s="101"/>
      <c r="BQ2616" s="101"/>
      <c r="BR2616" s="101"/>
      <c r="BS2616" s="101"/>
      <c r="BT2616" s="101"/>
      <c r="BU2616" s="101"/>
      <c r="BV2616" s="101"/>
      <c r="BW2616" s="101"/>
      <c r="BX2616" s="101"/>
      <c r="BY2616" s="101"/>
      <c r="BZ2616" s="101"/>
      <c r="CA2616" s="101"/>
      <c r="CB2616" s="101"/>
      <c r="CC2616" s="101"/>
      <c r="CD2616" s="101"/>
      <c r="CE2616" s="101"/>
      <c r="CF2616" s="101"/>
      <c r="CG2616" s="37" t="e">
        <f>VLOOKUP(Table_1[[#This Row],[EAN]],'[1]Planilha1'!$E:$R,13,0)</f>
        <v>#N/A</v>
      </c>
      <c r="CI2616" s="186" t="e">
        <f>Table_1[[#This Row],[FATURAMENTO REALIZADO]]-Table_1[[#This Row],[SPEND LÍQUIDO]]</f>
        <v>#VALUE!</v>
      </c>
    </row>
    <row r="2617" ht="15" hidden="1">
      <c r="A2617" s="7"/>
      <c r="B2617" s="84" t="s">
        <v>2735</v>
      </c>
      <c r="C2617" s="75">
        <v>221655</v>
      </c>
      <c r="D2617" s="75">
        <v>50038</v>
      </c>
      <c r="E2617" s="85">
        <v>7896306622588</v>
      </c>
      <c r="F2617" s="86" t="s">
        <v>3087</v>
      </c>
      <c r="G2617" s="75" t="s">
        <v>21</v>
      </c>
      <c r="H2617" s="75">
        <v>980</v>
      </c>
      <c r="I2617" s="87" t="s">
        <v>3069</v>
      </c>
      <c r="J2617" s="75" t="s">
        <v>3070</v>
      </c>
      <c r="K2617" s="88" t="s">
        <v>84</v>
      </c>
      <c r="L2617" s="88">
        <v>8</v>
      </c>
      <c r="M2617" s="88">
        <v>4</v>
      </c>
      <c r="N2617" s="75" t="s">
        <v>85</v>
      </c>
      <c r="O2617" s="75" t="s">
        <v>208</v>
      </c>
      <c r="P2617" s="106"/>
      <c r="Q2617" s="90">
        <f>(17/100+7.6/100+1.65/100)*P2617</f>
        <v>0</v>
      </c>
      <c r="R2617" s="104"/>
      <c r="S2617" s="104"/>
      <c r="T2617" s="104"/>
      <c r="U2617" s="104"/>
      <c r="V2617" s="90">
        <f>+P2617-Q2617+R2617+S2617+T2617+U2617</f>
        <v>0</v>
      </c>
      <c r="W2617" s="91">
        <f>(1.02/100)</f>
        <v>1.02E-2</v>
      </c>
      <c r="X2617" s="91">
        <v>4.8E-3</v>
      </c>
      <c r="Y2617" s="91">
        <v>0.17</v>
      </c>
      <c r="Z2617" s="91">
        <v>1.65E-2</v>
      </c>
      <c r="AA2617" s="91">
        <v>7.6E-2</v>
      </c>
      <c r="AB2617" s="91">
        <f>SUM(W2617:AA2617)</f>
        <v>0.2775</v>
      </c>
      <c r="AC2617" s="75">
        <v>12</v>
      </c>
      <c r="AD2617" s="92">
        <f>IF(AL2617="","",+AC2617*AL2617)</f>
      </c>
      <c r="AE2617" s="93">
        <f>IF(AL2617="","",+AL2617*AB2617)</f>
      </c>
      <c r="AF2617" s="92">
        <f>IF(AL2617="","",+AL2617-AE2617)</f>
      </c>
      <c r="AG2617" s="93">
        <f>+V2617</f>
        <v>0</v>
      </c>
      <c r="AH2617" s="92">
        <f>IF(AF2617="","",+AF2617-AG2617)</f>
      </c>
      <c r="AI2617" s="92">
        <f>IF(AH2617="","",+AH2617*AC2617)</f>
      </c>
      <c r="AJ2617" s="93"/>
      <c r="AK2617" s="94">
        <v>0.33</v>
      </c>
      <c r="AL2617" s="93">
        <f>IF(V2617=0,"",V2617/(1-AB2617-AK2617))</f>
      </c>
      <c r="AM2617" s="95">
        <v>0.33</v>
      </c>
      <c r="AN2617" s="93">
        <f>IF(V2617=0,"",V2617/(1-AB2617-AM2617))</f>
      </c>
      <c r="AO2617" s="96">
        <v>1.2</v>
      </c>
      <c r="AP2617" s="93">
        <f>IF(BD!AJ2617="","",BD!AJ2617*BD!AO2617)</f>
      </c>
      <c r="AQ2617" s="91">
        <f>BD!AM2617/BD!AK2617-1</f>
        <v>0</v>
      </c>
      <c r="AR2617" s="91">
        <f>IF(BD!AN2617="","",IF(BD!AJ2617="","",BD!AN2617/BD!AJ2617-1))</f>
      </c>
      <c r="AS2617" s="91">
        <f>IF(BD!AN2617="","",IF(BD!AN2617&lt;BD!AL2617,"ABAIXO DA META","DENTRO DA META"))</f>
      </c>
      <c r="AT2617" s="91" t="str">
        <f>IF(BD!AJ2617="","EM ANÁLISE",IF(BD!AP2617&gt;=BD!AN2617,"GO", "NO GO"))</f>
        <v>EM ANÁLISE</v>
      </c>
      <c r="AU2617" s="97">
        <f>IF(AN2617="","",+BD!$AN2617-AJ2617)</f>
      </c>
      <c r="AV2617" s="98"/>
      <c r="AW2617" s="90">
        <f>BD!P2617*BD!AC2617</f>
        <v>0</v>
      </c>
      <c r="AX2617" s="90">
        <f>BD!V2617*BD!AC2617</f>
        <v>0</v>
      </c>
      <c r="AY2617" s="90">
        <f>IF(BD!AN2617="","",BD!AN2617*BD!AC2617)</f>
      </c>
      <c r="AZ2617" s="75" t="s">
        <v>123</v>
      </c>
      <c r="BA2617" s="75" t="s">
        <v>115</v>
      </c>
      <c r="BB2617" s="75">
        <v>1</v>
      </c>
      <c r="BC2617" s="75" t="s">
        <v>209</v>
      </c>
      <c r="BD2617" s="104"/>
      <c r="BE2617" s="104"/>
      <c r="BF2617" s="101"/>
      <c r="BG2617" s="101"/>
      <c r="BH2617" s="101"/>
      <c r="BI2617" s="101"/>
      <c r="BJ2617" s="101"/>
      <c r="BK2617" s="101"/>
      <c r="BL2617" s="101"/>
      <c r="BM2617" s="101"/>
      <c r="BN2617" s="101"/>
      <c r="BO2617" s="103"/>
      <c r="BP2617" s="101"/>
      <c r="BQ2617" s="101"/>
      <c r="BR2617" s="101"/>
      <c r="BS2617" s="101"/>
      <c r="BT2617" s="101"/>
      <c r="BU2617" s="101"/>
      <c r="BV2617" s="101"/>
      <c r="BW2617" s="101"/>
      <c r="BX2617" s="101"/>
      <c r="BY2617" s="101"/>
      <c r="BZ2617" s="101"/>
      <c r="CA2617" s="101"/>
      <c r="CB2617" s="101"/>
      <c r="CC2617" s="101"/>
      <c r="CD2617" s="101"/>
      <c r="CE2617" s="101"/>
      <c r="CF2617" s="101"/>
      <c r="CG2617" s="37" t="e">
        <f>VLOOKUP(Table_1[[#This Row],[EAN]],'[1]Planilha1'!$E:$R,13,0)</f>
        <v>#N/A</v>
      </c>
      <c r="CI2617" s="186" t="e">
        <f>Table_1[[#This Row],[FATURAMENTO REALIZADO]]-Table_1[[#This Row],[SPEND LÍQUIDO]]</f>
        <v>#VALUE!</v>
      </c>
    </row>
    <row r="2618" ht="15" hidden="1">
      <c r="A2618" s="7"/>
      <c r="B2618" s="84" t="s">
        <v>2735</v>
      </c>
      <c r="C2618" s="75">
        <v>221656</v>
      </c>
      <c r="D2618" s="75">
        <v>50100</v>
      </c>
      <c r="E2618" s="85">
        <v>7896306623134</v>
      </c>
      <c r="F2618" s="86" t="s">
        <v>3088</v>
      </c>
      <c r="G2618" s="75" t="s">
        <v>21</v>
      </c>
      <c r="H2618" s="75">
        <v>980</v>
      </c>
      <c r="I2618" s="87" t="s">
        <v>3069</v>
      </c>
      <c r="J2618" s="75" t="s">
        <v>3070</v>
      </c>
      <c r="K2618" s="88" t="s">
        <v>84</v>
      </c>
      <c r="L2618" s="88">
        <v>8</v>
      </c>
      <c r="M2618" s="88">
        <v>4</v>
      </c>
      <c r="N2618" s="75" t="s">
        <v>85</v>
      </c>
      <c r="O2618" s="75" t="s">
        <v>208</v>
      </c>
      <c r="P2618" s="106"/>
      <c r="Q2618" s="90">
        <f>(17/100+7.6/100+1.65/100)*P2618</f>
        <v>0</v>
      </c>
      <c r="R2618" s="104"/>
      <c r="S2618" s="104"/>
      <c r="T2618" s="104"/>
      <c r="U2618" s="104"/>
      <c r="V2618" s="90">
        <f>+P2618-Q2618+R2618+S2618+T2618+U2618</f>
        <v>0</v>
      </c>
      <c r="W2618" s="91">
        <f>(1.02/100)</f>
        <v>1.02E-2</v>
      </c>
      <c r="X2618" s="91">
        <v>4.8E-3</v>
      </c>
      <c r="Y2618" s="91">
        <v>0.17</v>
      </c>
      <c r="Z2618" s="91">
        <v>1.65E-2</v>
      </c>
      <c r="AA2618" s="91">
        <v>7.6E-2</v>
      </c>
      <c r="AB2618" s="91">
        <f>SUM(W2618:AA2618)</f>
        <v>0.2775</v>
      </c>
      <c r="AC2618" s="75">
        <v>12</v>
      </c>
      <c r="AD2618" s="92">
        <f>IF(AL2618="","",+AC2618*AL2618)</f>
      </c>
      <c r="AE2618" s="93">
        <f>IF(AL2618="","",+AL2618*AB2618)</f>
      </c>
      <c r="AF2618" s="92">
        <f>IF(AL2618="","",+AL2618-AE2618)</f>
      </c>
      <c r="AG2618" s="93">
        <f>+V2618</f>
        <v>0</v>
      </c>
      <c r="AH2618" s="92">
        <f>IF(AF2618="","",+AF2618-AG2618)</f>
      </c>
      <c r="AI2618" s="92">
        <f>IF(AH2618="","",+AH2618*AC2618)</f>
      </c>
      <c r="AJ2618" s="93"/>
      <c r="AK2618" s="94">
        <v>0.33</v>
      </c>
      <c r="AL2618" s="93">
        <f>IF(V2618=0,"",V2618/(1-AB2618-AK2618))</f>
      </c>
      <c r="AM2618" s="95">
        <v>0.33</v>
      </c>
      <c r="AN2618" s="93">
        <f>IF(V2618=0,"",V2618/(1-AB2618-AM2618))</f>
      </c>
      <c r="AO2618" s="96">
        <v>1.2</v>
      </c>
      <c r="AP2618" s="93">
        <f>IF(BD!AJ2618="","",BD!AJ2618*BD!AO2618)</f>
      </c>
      <c r="AQ2618" s="91">
        <f>BD!AM2618/BD!AK2618-1</f>
        <v>0</v>
      </c>
      <c r="AR2618" s="91">
        <f>IF(BD!AN2618="","",IF(BD!AJ2618="","",BD!AN2618/BD!AJ2618-1))</f>
      </c>
      <c r="AS2618" s="91">
        <f>IF(BD!AN2618="","",IF(BD!AN2618&lt;BD!AL2618,"ABAIXO DA META","DENTRO DA META"))</f>
      </c>
      <c r="AT2618" s="91" t="str">
        <f>IF(BD!AJ2618="","EM ANÁLISE",IF(BD!AP2618&gt;=BD!AN2618,"GO", "NO GO"))</f>
        <v>EM ANÁLISE</v>
      </c>
      <c r="AU2618" s="97">
        <f>IF(AN2618="","",+BD!$AN2618-AJ2618)</f>
      </c>
      <c r="AV2618" s="98"/>
      <c r="AW2618" s="90">
        <f>BD!P2618*BD!AC2618</f>
        <v>0</v>
      </c>
      <c r="AX2618" s="90">
        <f>BD!V2618*BD!AC2618</f>
        <v>0</v>
      </c>
      <c r="AY2618" s="90">
        <f>IF(BD!AN2618="","",BD!AN2618*BD!AC2618)</f>
      </c>
      <c r="AZ2618" s="75" t="s">
        <v>123</v>
      </c>
      <c r="BA2618" s="75" t="s">
        <v>115</v>
      </c>
      <c r="BB2618" s="75">
        <v>1</v>
      </c>
      <c r="BC2618" s="75" t="s">
        <v>209</v>
      </c>
      <c r="BD2618" s="104"/>
      <c r="BE2618" s="104"/>
      <c r="BF2618" s="101"/>
      <c r="BG2618" s="101"/>
      <c r="BH2618" s="101"/>
      <c r="BI2618" s="101"/>
      <c r="BJ2618" s="101"/>
      <c r="BK2618" s="101"/>
      <c r="BL2618" s="101"/>
      <c r="BM2618" s="101"/>
      <c r="BN2618" s="101"/>
      <c r="BO2618" s="103"/>
      <c r="BP2618" s="101"/>
      <c r="BQ2618" s="101"/>
      <c r="BR2618" s="101"/>
      <c r="BS2618" s="101"/>
      <c r="BT2618" s="101"/>
      <c r="BU2618" s="101"/>
      <c r="BV2618" s="101"/>
      <c r="BW2618" s="101"/>
      <c r="BX2618" s="101"/>
      <c r="BY2618" s="101"/>
      <c r="BZ2618" s="101"/>
      <c r="CA2618" s="101"/>
      <c r="CB2618" s="101"/>
      <c r="CC2618" s="101"/>
      <c r="CD2618" s="101"/>
      <c r="CE2618" s="101"/>
      <c r="CF2618" s="101"/>
      <c r="CG2618" s="37" t="e">
        <f>VLOOKUP(Table_1[[#This Row],[EAN]],'[1]Planilha1'!$E:$R,13,0)</f>
        <v>#N/A</v>
      </c>
      <c r="CI2618" s="186" t="e">
        <f>Table_1[[#This Row],[FATURAMENTO REALIZADO]]-Table_1[[#This Row],[SPEND LÍQUIDO]]</f>
        <v>#VALUE!</v>
      </c>
    </row>
    <row r="2619" ht="15" hidden="1">
      <c r="A2619" s="7"/>
      <c r="B2619" s="84" t="s">
        <v>2735</v>
      </c>
      <c r="C2619" s="75">
        <v>221657</v>
      </c>
      <c r="D2619" s="75">
        <v>50021</v>
      </c>
      <c r="E2619" s="85">
        <v>7896306621239</v>
      </c>
      <c r="F2619" s="86" t="s">
        <v>3089</v>
      </c>
      <c r="G2619" s="75" t="s">
        <v>21</v>
      </c>
      <c r="H2619" s="75">
        <v>980</v>
      </c>
      <c r="I2619" s="87" t="s">
        <v>3069</v>
      </c>
      <c r="J2619" s="75" t="s">
        <v>3070</v>
      </c>
      <c r="K2619" s="88" t="s">
        <v>84</v>
      </c>
      <c r="L2619" s="88">
        <v>8</v>
      </c>
      <c r="M2619" s="88">
        <v>4</v>
      </c>
      <c r="N2619" s="75" t="s">
        <v>85</v>
      </c>
      <c r="O2619" s="75" t="s">
        <v>208</v>
      </c>
      <c r="P2619" s="106"/>
      <c r="Q2619" s="90">
        <f>(17/100+7.6/100+1.65/100)*P2619</f>
        <v>0</v>
      </c>
      <c r="R2619" s="104"/>
      <c r="S2619" s="104"/>
      <c r="T2619" s="104"/>
      <c r="U2619" s="104"/>
      <c r="V2619" s="90">
        <f>+P2619-Q2619+R2619+S2619+T2619+U2619</f>
        <v>0</v>
      </c>
      <c r="W2619" s="91">
        <f>(1.02/100)</f>
        <v>1.02E-2</v>
      </c>
      <c r="X2619" s="91">
        <v>4.8E-3</v>
      </c>
      <c r="Y2619" s="91">
        <v>0.17</v>
      </c>
      <c r="Z2619" s="91">
        <v>1.65E-2</v>
      </c>
      <c r="AA2619" s="91">
        <v>7.6E-2</v>
      </c>
      <c r="AB2619" s="91">
        <f>SUM(W2619:AA2619)</f>
        <v>0.2775</v>
      </c>
      <c r="AC2619" s="75">
        <v>12</v>
      </c>
      <c r="AD2619" s="92">
        <f>IF(AL2619="","",+AC2619*AL2619)</f>
      </c>
      <c r="AE2619" s="93">
        <f>IF(AL2619="","",+AL2619*AB2619)</f>
      </c>
      <c r="AF2619" s="92">
        <f>IF(AL2619="","",+AL2619-AE2619)</f>
      </c>
      <c r="AG2619" s="93">
        <f>+V2619</f>
        <v>0</v>
      </c>
      <c r="AH2619" s="92">
        <f>IF(AF2619="","",+AF2619-AG2619)</f>
      </c>
      <c r="AI2619" s="92">
        <f>IF(AH2619="","",+AH2619*AC2619)</f>
      </c>
      <c r="AJ2619" s="93"/>
      <c r="AK2619" s="94">
        <v>0.33</v>
      </c>
      <c r="AL2619" s="93">
        <f>IF(V2619=0,"",V2619/(1-AB2619-AK2619))</f>
      </c>
      <c r="AM2619" s="95">
        <v>0.33</v>
      </c>
      <c r="AN2619" s="93">
        <f>IF(V2619=0,"",V2619/(1-AB2619-AM2619))</f>
      </c>
      <c r="AO2619" s="96">
        <v>1.2</v>
      </c>
      <c r="AP2619" s="93">
        <f>IF(BD!AJ2619="","",BD!AJ2619*BD!AO2619)</f>
      </c>
      <c r="AQ2619" s="91">
        <f>BD!AM2619/BD!AK2619-1</f>
        <v>0</v>
      </c>
      <c r="AR2619" s="91">
        <f>IF(BD!AN2619="","",IF(BD!AJ2619="","",BD!AN2619/BD!AJ2619-1))</f>
      </c>
      <c r="AS2619" s="91">
        <f>IF(BD!AN2619="","",IF(BD!AN2619&lt;BD!AL2619,"ABAIXO DA META","DENTRO DA META"))</f>
      </c>
      <c r="AT2619" s="91" t="str">
        <f>IF(BD!AJ2619="","EM ANÁLISE",IF(BD!AP2619&gt;=BD!AN2619,"GO", "NO GO"))</f>
        <v>EM ANÁLISE</v>
      </c>
      <c r="AU2619" s="97">
        <f>IF(AN2619="","",+BD!$AN2619-AJ2619)</f>
      </c>
      <c r="AV2619" s="98"/>
      <c r="AW2619" s="90">
        <f>BD!P2619*BD!AC2619</f>
        <v>0</v>
      </c>
      <c r="AX2619" s="90">
        <f>BD!V2619*BD!AC2619</f>
        <v>0</v>
      </c>
      <c r="AY2619" s="90">
        <f>IF(BD!AN2619="","",BD!AN2619*BD!AC2619)</f>
      </c>
      <c r="AZ2619" s="75" t="s">
        <v>123</v>
      </c>
      <c r="BA2619" s="75" t="s">
        <v>115</v>
      </c>
      <c r="BB2619" s="75">
        <v>1</v>
      </c>
      <c r="BC2619" s="75" t="s">
        <v>209</v>
      </c>
      <c r="BD2619" s="104"/>
      <c r="BE2619" s="104"/>
      <c r="BF2619" s="101"/>
      <c r="BG2619" s="101"/>
      <c r="BH2619" s="101"/>
      <c r="BI2619" s="101"/>
      <c r="BJ2619" s="101"/>
      <c r="BK2619" s="101"/>
      <c r="BL2619" s="101"/>
      <c r="BM2619" s="101"/>
      <c r="BN2619" s="101"/>
      <c r="BO2619" s="103"/>
      <c r="BP2619" s="101"/>
      <c r="BQ2619" s="101"/>
      <c r="BR2619" s="101"/>
      <c r="BS2619" s="101"/>
      <c r="BT2619" s="101"/>
      <c r="BU2619" s="101"/>
      <c r="BV2619" s="101"/>
      <c r="BW2619" s="101"/>
      <c r="BX2619" s="101"/>
      <c r="BY2619" s="101"/>
      <c r="BZ2619" s="101"/>
      <c r="CA2619" s="101"/>
      <c r="CB2619" s="101"/>
      <c r="CC2619" s="101"/>
      <c r="CD2619" s="101"/>
      <c r="CE2619" s="101"/>
      <c r="CF2619" s="101"/>
      <c r="CG2619" s="37" t="e">
        <f>VLOOKUP(Table_1[[#This Row],[EAN]],'[1]Planilha1'!$E:$R,13,0)</f>
        <v>#N/A</v>
      </c>
      <c r="CI2619" s="186" t="e">
        <f>Table_1[[#This Row],[FATURAMENTO REALIZADO]]-Table_1[[#This Row],[SPEND LÍQUIDO]]</f>
        <v>#VALUE!</v>
      </c>
    </row>
    <row r="2620" ht="15" hidden="1">
      <c r="A2620" s="7"/>
      <c r="B2620" s="84" t="s">
        <v>2735</v>
      </c>
      <c r="C2620" s="75">
        <v>221658</v>
      </c>
      <c r="D2620" s="75">
        <v>50322</v>
      </c>
      <c r="E2620" s="85">
        <v>7896306623219</v>
      </c>
      <c r="F2620" s="86" t="s">
        <v>3090</v>
      </c>
      <c r="G2620" s="75" t="s">
        <v>21</v>
      </c>
      <c r="H2620" s="75">
        <v>980</v>
      </c>
      <c r="I2620" s="87" t="s">
        <v>3069</v>
      </c>
      <c r="J2620" s="75" t="s">
        <v>3070</v>
      </c>
      <c r="K2620" s="88" t="s">
        <v>84</v>
      </c>
      <c r="L2620" s="88">
        <v>8</v>
      </c>
      <c r="M2620" s="88">
        <v>4</v>
      </c>
      <c r="N2620" s="75" t="s">
        <v>85</v>
      </c>
      <c r="O2620" s="75" t="s">
        <v>208</v>
      </c>
      <c r="P2620" s="106"/>
      <c r="Q2620" s="90">
        <f>(17/100+7.6/100+1.65/100)*P2620</f>
        <v>0</v>
      </c>
      <c r="R2620" s="104"/>
      <c r="S2620" s="104"/>
      <c r="T2620" s="104"/>
      <c r="U2620" s="104"/>
      <c r="V2620" s="90">
        <f>+P2620-Q2620+R2620+S2620+T2620+U2620</f>
        <v>0</v>
      </c>
      <c r="W2620" s="91">
        <f>(1.02/100)</f>
        <v>1.02E-2</v>
      </c>
      <c r="X2620" s="91">
        <v>4.8E-3</v>
      </c>
      <c r="Y2620" s="91">
        <v>0.17</v>
      </c>
      <c r="Z2620" s="91">
        <v>1.65E-2</v>
      </c>
      <c r="AA2620" s="91">
        <v>7.6E-2</v>
      </c>
      <c r="AB2620" s="91">
        <f>SUM(W2620:AA2620)</f>
        <v>0.2775</v>
      </c>
      <c r="AC2620" s="75">
        <v>12</v>
      </c>
      <c r="AD2620" s="92">
        <f>IF(AL2620="","",+AC2620*AL2620)</f>
      </c>
      <c r="AE2620" s="93">
        <f>IF(AL2620="","",+AL2620*AB2620)</f>
      </c>
      <c r="AF2620" s="92">
        <f>IF(AL2620="","",+AL2620-AE2620)</f>
      </c>
      <c r="AG2620" s="93">
        <f>+V2620</f>
        <v>0</v>
      </c>
      <c r="AH2620" s="92">
        <f>IF(AF2620="","",+AF2620-AG2620)</f>
      </c>
      <c r="AI2620" s="92">
        <f>IF(AH2620="","",+AH2620*AC2620)</f>
      </c>
      <c r="AJ2620" s="93"/>
      <c r="AK2620" s="94">
        <v>0.33</v>
      </c>
      <c r="AL2620" s="93">
        <f>IF(V2620=0,"",V2620/(1-AB2620-AK2620))</f>
      </c>
      <c r="AM2620" s="95">
        <v>0.33</v>
      </c>
      <c r="AN2620" s="93">
        <f>IF(V2620=0,"",V2620/(1-AB2620-AM2620))</f>
      </c>
      <c r="AO2620" s="96">
        <v>1.2</v>
      </c>
      <c r="AP2620" s="93">
        <f>IF(BD!AJ2620="","",BD!AJ2620*BD!AO2620)</f>
      </c>
      <c r="AQ2620" s="91">
        <f>BD!AM2620/BD!AK2620-1</f>
        <v>0</v>
      </c>
      <c r="AR2620" s="91">
        <f>IF(BD!AN2620="","",IF(BD!AJ2620="","",BD!AN2620/BD!AJ2620-1))</f>
      </c>
      <c r="AS2620" s="91">
        <f>IF(BD!AN2620="","",IF(BD!AN2620&lt;BD!AL2620,"ABAIXO DA META","DENTRO DA META"))</f>
      </c>
      <c r="AT2620" s="91" t="str">
        <f>IF(BD!AJ2620="","EM ANÁLISE",IF(BD!AP2620&gt;=BD!AN2620,"GO", "NO GO"))</f>
        <v>EM ANÁLISE</v>
      </c>
      <c r="AU2620" s="97">
        <f>IF(AN2620="","",+BD!$AN2620-AJ2620)</f>
      </c>
      <c r="AV2620" s="98"/>
      <c r="AW2620" s="90">
        <f>BD!P2620*BD!AC2620</f>
        <v>0</v>
      </c>
      <c r="AX2620" s="90">
        <f>BD!V2620*BD!AC2620</f>
        <v>0</v>
      </c>
      <c r="AY2620" s="90">
        <f>IF(BD!AN2620="","",BD!AN2620*BD!AC2620)</f>
      </c>
      <c r="AZ2620" s="75" t="s">
        <v>123</v>
      </c>
      <c r="BA2620" s="75" t="s">
        <v>115</v>
      </c>
      <c r="BB2620" s="75">
        <v>1</v>
      </c>
      <c r="BC2620" s="75" t="s">
        <v>209</v>
      </c>
      <c r="BD2620" s="104"/>
      <c r="BE2620" s="104"/>
      <c r="BF2620" s="101"/>
      <c r="BG2620" s="101"/>
      <c r="BH2620" s="101"/>
      <c r="BI2620" s="101"/>
      <c r="BJ2620" s="101"/>
      <c r="BK2620" s="101"/>
      <c r="BL2620" s="101"/>
      <c r="BM2620" s="101"/>
      <c r="BN2620" s="101"/>
      <c r="BO2620" s="103"/>
      <c r="BP2620" s="101"/>
      <c r="BQ2620" s="101"/>
      <c r="BR2620" s="101"/>
      <c r="BS2620" s="101"/>
      <c r="BT2620" s="101"/>
      <c r="BU2620" s="101"/>
      <c r="BV2620" s="101"/>
      <c r="BW2620" s="101"/>
      <c r="BX2620" s="101"/>
      <c r="BY2620" s="101"/>
      <c r="BZ2620" s="101"/>
      <c r="CA2620" s="101"/>
      <c r="CB2620" s="101"/>
      <c r="CC2620" s="101"/>
      <c r="CD2620" s="101"/>
      <c r="CE2620" s="101"/>
      <c r="CF2620" s="101"/>
      <c r="CG2620" s="37" t="e">
        <f>VLOOKUP(Table_1[[#This Row],[EAN]],'[1]Planilha1'!$E:$R,13,0)</f>
        <v>#N/A</v>
      </c>
      <c r="CI2620" s="186" t="e">
        <f>Table_1[[#This Row],[FATURAMENTO REALIZADO]]-Table_1[[#This Row],[SPEND LÍQUIDO]]</f>
        <v>#VALUE!</v>
      </c>
    </row>
    <row r="2621" ht="15" hidden="1">
      <c r="A2621" s="7"/>
      <c r="B2621" s="84" t="s">
        <v>2735</v>
      </c>
      <c r="C2621" s="75">
        <v>221659</v>
      </c>
      <c r="D2621" s="75">
        <v>50019</v>
      </c>
      <c r="E2621" s="85">
        <v>7896306620140</v>
      </c>
      <c r="F2621" s="86" t="s">
        <v>3091</v>
      </c>
      <c r="G2621" s="75" t="s">
        <v>21</v>
      </c>
      <c r="H2621" s="75">
        <v>980</v>
      </c>
      <c r="I2621" s="87" t="s">
        <v>3069</v>
      </c>
      <c r="J2621" s="75" t="s">
        <v>3070</v>
      </c>
      <c r="K2621" s="88" t="s">
        <v>84</v>
      </c>
      <c r="L2621" s="88">
        <v>8</v>
      </c>
      <c r="M2621" s="88">
        <v>4</v>
      </c>
      <c r="N2621" s="75" t="s">
        <v>85</v>
      </c>
      <c r="O2621" s="75" t="s">
        <v>208</v>
      </c>
      <c r="P2621" s="106"/>
      <c r="Q2621" s="90">
        <f>(17/100+7.6/100+1.65/100)*P2621</f>
        <v>0</v>
      </c>
      <c r="R2621" s="104"/>
      <c r="S2621" s="104"/>
      <c r="T2621" s="104"/>
      <c r="U2621" s="104"/>
      <c r="V2621" s="90">
        <f>+P2621-Q2621+R2621+S2621+T2621+U2621</f>
        <v>0</v>
      </c>
      <c r="W2621" s="91">
        <f>(1.02/100)</f>
        <v>1.02E-2</v>
      </c>
      <c r="X2621" s="91">
        <v>4.8E-3</v>
      </c>
      <c r="Y2621" s="91">
        <v>0.17</v>
      </c>
      <c r="Z2621" s="91">
        <v>1.65E-2</v>
      </c>
      <c r="AA2621" s="91">
        <v>7.6E-2</v>
      </c>
      <c r="AB2621" s="91">
        <f>SUM(W2621:AA2621)</f>
        <v>0.2775</v>
      </c>
      <c r="AC2621" s="75">
        <v>12</v>
      </c>
      <c r="AD2621" s="92">
        <f>IF(AL2621="","",+AC2621*AL2621)</f>
      </c>
      <c r="AE2621" s="93">
        <f>IF(AL2621="","",+AL2621*AB2621)</f>
      </c>
      <c r="AF2621" s="92">
        <f>IF(AL2621="","",+AL2621-AE2621)</f>
      </c>
      <c r="AG2621" s="93">
        <f>+V2621</f>
        <v>0</v>
      </c>
      <c r="AH2621" s="92">
        <f>IF(AF2621="","",+AF2621-AG2621)</f>
      </c>
      <c r="AI2621" s="92">
        <f>IF(AH2621="","",+AH2621*AC2621)</f>
      </c>
      <c r="AJ2621" s="93"/>
      <c r="AK2621" s="94">
        <v>0.33</v>
      </c>
      <c r="AL2621" s="93">
        <f>IF(V2621=0,"",V2621/(1-AB2621-AK2621))</f>
      </c>
      <c r="AM2621" s="95">
        <v>0.33</v>
      </c>
      <c r="AN2621" s="93">
        <f>IF(V2621=0,"",V2621/(1-AB2621-AM2621))</f>
      </c>
      <c r="AO2621" s="96">
        <v>1.2</v>
      </c>
      <c r="AP2621" s="93">
        <f>IF(BD!AJ2621="","",BD!AJ2621*BD!AO2621)</f>
      </c>
      <c r="AQ2621" s="91">
        <f>BD!AM2621/BD!AK2621-1</f>
        <v>0</v>
      </c>
      <c r="AR2621" s="91">
        <f>IF(BD!AN2621="","",IF(BD!AJ2621="","",BD!AN2621/BD!AJ2621-1))</f>
      </c>
      <c r="AS2621" s="91">
        <f>IF(BD!AN2621="","",IF(BD!AN2621&lt;BD!AL2621,"ABAIXO DA META","DENTRO DA META"))</f>
      </c>
      <c r="AT2621" s="91" t="str">
        <f>IF(BD!AJ2621="","EM ANÁLISE",IF(BD!AP2621&gt;=BD!AN2621,"GO", "NO GO"))</f>
        <v>EM ANÁLISE</v>
      </c>
      <c r="AU2621" s="97">
        <f>IF(AN2621="","",+BD!$AN2621-AJ2621)</f>
      </c>
      <c r="AV2621" s="98"/>
      <c r="AW2621" s="90">
        <f>BD!P2621*BD!AC2621</f>
        <v>0</v>
      </c>
      <c r="AX2621" s="90">
        <f>BD!V2621*BD!AC2621</f>
        <v>0</v>
      </c>
      <c r="AY2621" s="90">
        <f>IF(BD!AN2621="","",BD!AN2621*BD!AC2621)</f>
      </c>
      <c r="AZ2621" s="75" t="s">
        <v>123</v>
      </c>
      <c r="BA2621" s="75" t="s">
        <v>115</v>
      </c>
      <c r="BB2621" s="75">
        <v>1</v>
      </c>
      <c r="BC2621" s="75" t="s">
        <v>209</v>
      </c>
      <c r="BD2621" s="104"/>
      <c r="BE2621" s="104"/>
      <c r="BF2621" s="101"/>
      <c r="BG2621" s="101"/>
      <c r="BH2621" s="101"/>
      <c r="BI2621" s="101"/>
      <c r="BJ2621" s="101"/>
      <c r="BK2621" s="101"/>
      <c r="BL2621" s="101"/>
      <c r="BM2621" s="101"/>
      <c r="BN2621" s="101"/>
      <c r="BO2621" s="103"/>
      <c r="BP2621" s="101"/>
      <c r="BQ2621" s="101"/>
      <c r="BR2621" s="101"/>
      <c r="BS2621" s="101"/>
      <c r="BT2621" s="101"/>
      <c r="BU2621" s="101"/>
      <c r="BV2621" s="101"/>
      <c r="BW2621" s="101"/>
      <c r="BX2621" s="101"/>
      <c r="BY2621" s="101"/>
      <c r="BZ2621" s="101"/>
      <c r="CA2621" s="101"/>
      <c r="CB2621" s="101"/>
      <c r="CC2621" s="101"/>
      <c r="CD2621" s="101"/>
      <c r="CE2621" s="101"/>
      <c r="CF2621" s="101"/>
      <c r="CG2621" s="37" t="e">
        <f>VLOOKUP(Table_1[[#This Row],[EAN]],'[1]Planilha1'!$E:$R,13,0)</f>
        <v>#N/A</v>
      </c>
      <c r="CI2621" s="186" t="e">
        <f>Table_1[[#This Row],[FATURAMENTO REALIZADO]]-Table_1[[#This Row],[SPEND LÍQUIDO]]</f>
        <v>#VALUE!</v>
      </c>
    </row>
    <row r="2622" ht="15" hidden="1">
      <c r="A2622" s="7"/>
      <c r="B2622" s="84" t="s">
        <v>2735</v>
      </c>
      <c r="C2622" s="75">
        <v>221660</v>
      </c>
      <c r="D2622" s="75">
        <v>50323</v>
      </c>
      <c r="E2622" s="85">
        <v>7896306623431</v>
      </c>
      <c r="F2622" s="86" t="s">
        <v>3092</v>
      </c>
      <c r="G2622" s="75" t="s">
        <v>21</v>
      </c>
      <c r="H2622" s="75">
        <v>980</v>
      </c>
      <c r="I2622" s="87" t="s">
        <v>3069</v>
      </c>
      <c r="J2622" s="75" t="s">
        <v>3070</v>
      </c>
      <c r="K2622" s="88" t="s">
        <v>84</v>
      </c>
      <c r="L2622" s="88">
        <v>16</v>
      </c>
      <c r="M2622" s="88">
        <v>4</v>
      </c>
      <c r="N2622" s="75" t="s">
        <v>85</v>
      </c>
      <c r="O2622" s="75" t="s">
        <v>208</v>
      </c>
      <c r="P2622" s="106"/>
      <c r="Q2622" s="90">
        <f>(17/100+7.6/100+1.65/100)*P2622</f>
        <v>0</v>
      </c>
      <c r="R2622" s="104"/>
      <c r="S2622" s="104"/>
      <c r="T2622" s="104"/>
      <c r="U2622" s="104"/>
      <c r="V2622" s="90">
        <f>+P2622-Q2622+R2622+S2622+T2622+U2622</f>
        <v>0</v>
      </c>
      <c r="W2622" s="91">
        <f>(1.02/100)</f>
        <v>1.02E-2</v>
      </c>
      <c r="X2622" s="91">
        <v>4.8E-3</v>
      </c>
      <c r="Y2622" s="91">
        <v>0.17</v>
      </c>
      <c r="Z2622" s="91">
        <v>1.65E-2</v>
      </c>
      <c r="AA2622" s="91">
        <v>7.6E-2</v>
      </c>
      <c r="AB2622" s="91">
        <f>SUM(W2622:AA2622)</f>
        <v>0.2775</v>
      </c>
      <c r="AC2622" s="75">
        <v>12</v>
      </c>
      <c r="AD2622" s="92">
        <f>IF(AL2622="","",+AC2622*AL2622)</f>
      </c>
      <c r="AE2622" s="93">
        <f>IF(AL2622="","",+AL2622*AB2622)</f>
      </c>
      <c r="AF2622" s="92">
        <f>IF(AL2622="","",+AL2622-AE2622)</f>
      </c>
      <c r="AG2622" s="93">
        <f>+V2622</f>
        <v>0</v>
      </c>
      <c r="AH2622" s="92">
        <f>IF(AF2622="","",+AF2622-AG2622)</f>
      </c>
      <c r="AI2622" s="92">
        <f>IF(AH2622="","",+AH2622*AC2622)</f>
      </c>
      <c r="AJ2622" s="93"/>
      <c r="AK2622" s="94">
        <v>0.33</v>
      </c>
      <c r="AL2622" s="93">
        <f>IF(V2622=0,"",V2622/(1-AB2622-AK2622))</f>
      </c>
      <c r="AM2622" s="95">
        <v>0.33</v>
      </c>
      <c r="AN2622" s="93">
        <f>IF(V2622=0,"",V2622/(1-AB2622-AM2622))</f>
      </c>
      <c r="AO2622" s="96">
        <v>1.2</v>
      </c>
      <c r="AP2622" s="93">
        <f>IF(BD!AJ2622="","",BD!AJ2622*BD!AO2622)</f>
      </c>
      <c r="AQ2622" s="91">
        <f>BD!AM2622/BD!AK2622-1</f>
        <v>0</v>
      </c>
      <c r="AR2622" s="91">
        <f>IF(BD!AN2622="","",IF(BD!AJ2622="","",BD!AN2622/BD!AJ2622-1))</f>
      </c>
      <c r="AS2622" s="91">
        <f>IF(BD!AN2622="","",IF(BD!AN2622&lt;BD!AL2622,"ABAIXO DA META","DENTRO DA META"))</f>
      </c>
      <c r="AT2622" s="91" t="str">
        <f>IF(BD!AJ2622="","EM ANÁLISE",IF(BD!AP2622&gt;=BD!AN2622,"GO", "NO GO"))</f>
        <v>EM ANÁLISE</v>
      </c>
      <c r="AU2622" s="97">
        <f>IF(AN2622="","",+BD!$AN2622-AJ2622)</f>
      </c>
      <c r="AV2622" s="98"/>
      <c r="AW2622" s="90">
        <f>BD!P2622*BD!AC2622</f>
        <v>0</v>
      </c>
      <c r="AX2622" s="90">
        <f>BD!V2622*BD!AC2622</f>
        <v>0</v>
      </c>
      <c r="AY2622" s="90">
        <f>IF(BD!AN2622="","",BD!AN2622*BD!AC2622)</f>
      </c>
      <c r="AZ2622" s="75" t="s">
        <v>123</v>
      </c>
      <c r="BA2622" s="75" t="s">
        <v>115</v>
      </c>
      <c r="BB2622" s="75">
        <v>1</v>
      </c>
      <c r="BC2622" s="75" t="s">
        <v>209</v>
      </c>
      <c r="BD2622" s="104"/>
      <c r="BE2622" s="104"/>
      <c r="BF2622" s="101"/>
      <c r="BG2622" s="101"/>
      <c r="BH2622" s="101"/>
      <c r="BI2622" s="101"/>
      <c r="BJ2622" s="101"/>
      <c r="BK2622" s="101"/>
      <c r="BL2622" s="101"/>
      <c r="BM2622" s="101"/>
      <c r="BN2622" s="101"/>
      <c r="BO2622" s="103"/>
      <c r="BP2622" s="101"/>
      <c r="BQ2622" s="101"/>
      <c r="BR2622" s="101"/>
      <c r="BS2622" s="101"/>
      <c r="BT2622" s="101"/>
      <c r="BU2622" s="101"/>
      <c r="BV2622" s="101"/>
      <c r="BW2622" s="101"/>
      <c r="BX2622" s="101"/>
      <c r="BY2622" s="101"/>
      <c r="BZ2622" s="101"/>
      <c r="CA2622" s="101"/>
      <c r="CB2622" s="101"/>
      <c r="CC2622" s="101"/>
      <c r="CD2622" s="101"/>
      <c r="CE2622" s="101"/>
      <c r="CF2622" s="101"/>
      <c r="CG2622" s="37" t="e">
        <f>VLOOKUP(Table_1[[#This Row],[EAN]],'[1]Planilha1'!$E:$R,13,0)</f>
        <v>#N/A</v>
      </c>
      <c r="CI2622" s="186" t="e">
        <f>Table_1[[#This Row],[FATURAMENTO REALIZADO]]-Table_1[[#This Row],[SPEND LÍQUIDO]]</f>
        <v>#VALUE!</v>
      </c>
    </row>
    <row r="2623" ht="15" hidden="1">
      <c r="A2623" s="7"/>
      <c r="B2623" s="84" t="s">
        <v>2735</v>
      </c>
      <c r="C2623" s="75">
        <v>221661</v>
      </c>
      <c r="D2623" s="75">
        <v>50250</v>
      </c>
      <c r="E2623" s="85">
        <v>7896306622823</v>
      </c>
      <c r="F2623" s="86" t="s">
        <v>3093</v>
      </c>
      <c r="G2623" s="75" t="s">
        <v>21</v>
      </c>
      <c r="H2623" s="75">
        <v>980</v>
      </c>
      <c r="I2623" s="87" t="s">
        <v>3069</v>
      </c>
      <c r="J2623" s="75" t="s">
        <v>3070</v>
      </c>
      <c r="K2623" s="88" t="s">
        <v>84</v>
      </c>
      <c r="L2623" s="88">
        <v>6</v>
      </c>
      <c r="M2623" s="88">
        <v>4</v>
      </c>
      <c r="N2623" s="75" t="s">
        <v>85</v>
      </c>
      <c r="O2623" s="75" t="s">
        <v>208</v>
      </c>
      <c r="P2623" s="106"/>
      <c r="Q2623" s="90">
        <f>(17/100+7.6/100+1.65/100)*P2623</f>
        <v>0</v>
      </c>
      <c r="R2623" s="104"/>
      <c r="S2623" s="104"/>
      <c r="T2623" s="104"/>
      <c r="U2623" s="104"/>
      <c r="V2623" s="90">
        <f>+P2623-Q2623+R2623+S2623+T2623+U2623</f>
        <v>0</v>
      </c>
      <c r="W2623" s="91">
        <f>(1.02/100)</f>
        <v>1.02E-2</v>
      </c>
      <c r="X2623" s="91">
        <v>4.8E-3</v>
      </c>
      <c r="Y2623" s="91">
        <v>0.17</v>
      </c>
      <c r="Z2623" s="91">
        <v>1.65E-2</v>
      </c>
      <c r="AA2623" s="91">
        <v>7.6E-2</v>
      </c>
      <c r="AB2623" s="91">
        <f>SUM(W2623:AA2623)</f>
        <v>0.2775</v>
      </c>
      <c r="AC2623" s="75">
        <v>12</v>
      </c>
      <c r="AD2623" s="92">
        <f>IF(AL2623="","",+AC2623*AL2623)</f>
      </c>
      <c r="AE2623" s="93">
        <f>IF(AL2623="","",+AL2623*AB2623)</f>
      </c>
      <c r="AF2623" s="92">
        <f>IF(AL2623="","",+AL2623-AE2623)</f>
      </c>
      <c r="AG2623" s="93">
        <f>+V2623</f>
        <v>0</v>
      </c>
      <c r="AH2623" s="92">
        <f>IF(AF2623="","",+AF2623-AG2623)</f>
      </c>
      <c r="AI2623" s="92">
        <f>IF(AH2623="","",+AH2623*AC2623)</f>
      </c>
      <c r="AJ2623" s="93"/>
      <c r="AK2623" s="94">
        <v>0.33</v>
      </c>
      <c r="AL2623" s="93">
        <f>IF(V2623=0,"",V2623/(1-AB2623-AK2623))</f>
      </c>
      <c r="AM2623" s="95">
        <v>0.33</v>
      </c>
      <c r="AN2623" s="93">
        <f>IF(V2623=0,"",V2623/(1-AB2623-AM2623))</f>
      </c>
      <c r="AO2623" s="96">
        <v>1.2</v>
      </c>
      <c r="AP2623" s="93">
        <f>IF(BD!AJ2623="","",BD!AJ2623*BD!AO2623)</f>
      </c>
      <c r="AQ2623" s="91">
        <f>BD!AM2623/BD!AK2623-1</f>
        <v>0</v>
      </c>
      <c r="AR2623" s="91">
        <f>IF(BD!AN2623="","",IF(BD!AJ2623="","",BD!AN2623/BD!AJ2623-1))</f>
      </c>
      <c r="AS2623" s="91">
        <f>IF(BD!AN2623="","",IF(BD!AN2623&lt;BD!AL2623,"ABAIXO DA META","DENTRO DA META"))</f>
      </c>
      <c r="AT2623" s="91" t="str">
        <f>IF(BD!AJ2623="","EM ANÁLISE",IF(BD!AP2623&gt;=BD!AN2623,"GO", "NO GO"))</f>
        <v>EM ANÁLISE</v>
      </c>
      <c r="AU2623" s="97">
        <f>IF(AN2623="","",+BD!$AN2623-AJ2623)</f>
      </c>
      <c r="AV2623" s="98"/>
      <c r="AW2623" s="90">
        <f>BD!P2623*BD!AC2623</f>
        <v>0</v>
      </c>
      <c r="AX2623" s="90">
        <f>BD!V2623*BD!AC2623</f>
        <v>0</v>
      </c>
      <c r="AY2623" s="90">
        <f>IF(BD!AN2623="","",BD!AN2623*BD!AC2623)</f>
      </c>
      <c r="AZ2623" s="75" t="s">
        <v>123</v>
      </c>
      <c r="BA2623" s="75" t="s">
        <v>115</v>
      </c>
      <c r="BB2623" s="75">
        <v>1</v>
      </c>
      <c r="BC2623" s="75" t="s">
        <v>209</v>
      </c>
      <c r="BD2623" s="104"/>
      <c r="BE2623" s="104"/>
      <c r="BF2623" s="101"/>
      <c r="BG2623" s="101"/>
      <c r="BH2623" s="101"/>
      <c r="BI2623" s="101"/>
      <c r="BJ2623" s="101"/>
      <c r="BK2623" s="101"/>
      <c r="BL2623" s="101"/>
      <c r="BM2623" s="101"/>
      <c r="BN2623" s="101"/>
      <c r="BO2623" s="103"/>
      <c r="BP2623" s="101"/>
      <c r="BQ2623" s="101"/>
      <c r="BR2623" s="101"/>
      <c r="BS2623" s="101"/>
      <c r="BT2623" s="101"/>
      <c r="BU2623" s="101"/>
      <c r="BV2623" s="101"/>
      <c r="BW2623" s="101"/>
      <c r="BX2623" s="101"/>
      <c r="BY2623" s="101"/>
      <c r="BZ2623" s="101"/>
      <c r="CA2623" s="101"/>
      <c r="CB2623" s="101"/>
      <c r="CC2623" s="101"/>
      <c r="CD2623" s="101"/>
      <c r="CE2623" s="101"/>
      <c r="CF2623" s="101"/>
      <c r="CG2623" s="37" t="e">
        <f>VLOOKUP(Table_1[[#This Row],[EAN]],'[1]Planilha1'!$E:$R,13,0)</f>
        <v>#N/A</v>
      </c>
      <c r="CI2623" s="186" t="e">
        <f>Table_1[[#This Row],[FATURAMENTO REALIZADO]]-Table_1[[#This Row],[SPEND LÍQUIDO]]</f>
        <v>#VALUE!</v>
      </c>
    </row>
    <row r="2624" ht="15" hidden="1">
      <c r="A2624" s="7"/>
      <c r="B2624" s="84" t="s">
        <v>2735</v>
      </c>
      <c r="C2624" s="75">
        <v>221662</v>
      </c>
      <c r="D2624" s="75">
        <v>50239</v>
      </c>
      <c r="E2624" s="85">
        <v>7896306623172</v>
      </c>
      <c r="F2624" s="86" t="s">
        <v>3094</v>
      </c>
      <c r="G2624" s="75" t="s">
        <v>21</v>
      </c>
      <c r="H2624" s="75">
        <v>980</v>
      </c>
      <c r="I2624" s="87" t="s">
        <v>3069</v>
      </c>
      <c r="J2624" s="75" t="s">
        <v>3070</v>
      </c>
      <c r="K2624" s="88" t="s">
        <v>84</v>
      </c>
      <c r="L2624" s="88">
        <v>16</v>
      </c>
      <c r="M2624" s="88">
        <v>4</v>
      </c>
      <c r="N2624" s="75" t="s">
        <v>85</v>
      </c>
      <c r="O2624" s="75" t="s">
        <v>208</v>
      </c>
      <c r="P2624" s="106"/>
      <c r="Q2624" s="90">
        <f>(17/100+7.6/100+1.65/100)*P2624</f>
        <v>0</v>
      </c>
      <c r="R2624" s="104"/>
      <c r="S2624" s="104"/>
      <c r="T2624" s="104"/>
      <c r="U2624" s="104"/>
      <c r="V2624" s="90">
        <f>+P2624-Q2624+R2624+S2624+T2624+U2624</f>
        <v>0</v>
      </c>
      <c r="W2624" s="91">
        <f>(1.02/100)</f>
        <v>1.02E-2</v>
      </c>
      <c r="X2624" s="91">
        <v>4.8E-3</v>
      </c>
      <c r="Y2624" s="91">
        <v>0.17</v>
      </c>
      <c r="Z2624" s="91">
        <v>1.65E-2</v>
      </c>
      <c r="AA2624" s="91">
        <v>7.6E-2</v>
      </c>
      <c r="AB2624" s="91">
        <f>SUM(W2624:AA2624)</f>
        <v>0.2775</v>
      </c>
      <c r="AC2624" s="75">
        <v>12</v>
      </c>
      <c r="AD2624" s="92">
        <f>IF(AL2624="","",+AC2624*AL2624)</f>
      </c>
      <c r="AE2624" s="93">
        <f>IF(AL2624="","",+AL2624*AB2624)</f>
      </c>
      <c r="AF2624" s="92">
        <f>IF(AL2624="","",+AL2624-AE2624)</f>
      </c>
      <c r="AG2624" s="93">
        <f>+V2624</f>
        <v>0</v>
      </c>
      <c r="AH2624" s="92">
        <f>IF(AF2624="","",+AF2624-AG2624)</f>
      </c>
      <c r="AI2624" s="92">
        <f>IF(AH2624="","",+AH2624*AC2624)</f>
      </c>
      <c r="AJ2624" s="93"/>
      <c r="AK2624" s="94">
        <v>0.33</v>
      </c>
      <c r="AL2624" s="93">
        <f>IF(V2624=0,"",V2624/(1-AB2624-AK2624))</f>
      </c>
      <c r="AM2624" s="95">
        <v>0.33</v>
      </c>
      <c r="AN2624" s="93">
        <f>IF(V2624=0,"",V2624/(1-AB2624-AM2624))</f>
      </c>
      <c r="AO2624" s="96">
        <v>1.2</v>
      </c>
      <c r="AP2624" s="93">
        <f>IF(BD!AJ2624="","",BD!AJ2624*BD!AO2624)</f>
      </c>
      <c r="AQ2624" s="91">
        <f>BD!AM2624/BD!AK2624-1</f>
        <v>0</v>
      </c>
      <c r="AR2624" s="91">
        <f>IF(BD!AN2624="","",IF(BD!AJ2624="","",BD!AN2624/BD!AJ2624-1))</f>
      </c>
      <c r="AS2624" s="91">
        <f>IF(BD!AN2624="","",IF(BD!AN2624&lt;BD!AL2624,"ABAIXO DA META","DENTRO DA META"))</f>
      </c>
      <c r="AT2624" s="91" t="str">
        <f>IF(BD!AJ2624="","EM ANÁLISE",IF(BD!AP2624&gt;=BD!AN2624,"GO", "NO GO"))</f>
        <v>EM ANÁLISE</v>
      </c>
      <c r="AU2624" s="97">
        <f>IF(AN2624="","",+BD!$AN2624-AJ2624)</f>
      </c>
      <c r="AV2624" s="98"/>
      <c r="AW2624" s="90">
        <f>BD!P2624*BD!AC2624</f>
        <v>0</v>
      </c>
      <c r="AX2624" s="90">
        <f>BD!V2624*BD!AC2624</f>
        <v>0</v>
      </c>
      <c r="AY2624" s="90">
        <f>IF(BD!AN2624="","",BD!AN2624*BD!AC2624)</f>
      </c>
      <c r="AZ2624" s="75" t="s">
        <v>123</v>
      </c>
      <c r="BA2624" s="75" t="s">
        <v>115</v>
      </c>
      <c r="BB2624" s="75">
        <v>1</v>
      </c>
      <c r="BC2624" s="75" t="s">
        <v>209</v>
      </c>
      <c r="BD2624" s="104"/>
      <c r="BE2624" s="104"/>
      <c r="BF2624" s="101"/>
      <c r="BG2624" s="101"/>
      <c r="BH2624" s="101"/>
      <c r="BI2624" s="101"/>
      <c r="BJ2624" s="101"/>
      <c r="BK2624" s="101"/>
      <c r="BL2624" s="101"/>
      <c r="BM2624" s="101"/>
      <c r="BN2624" s="101"/>
      <c r="BO2624" s="103"/>
      <c r="BP2624" s="101"/>
      <c r="BQ2624" s="101"/>
      <c r="BR2624" s="101"/>
      <c r="BS2624" s="101"/>
      <c r="BT2624" s="101"/>
      <c r="BU2624" s="101"/>
      <c r="BV2624" s="101"/>
      <c r="BW2624" s="101"/>
      <c r="BX2624" s="101"/>
      <c r="BY2624" s="101"/>
      <c r="BZ2624" s="101"/>
      <c r="CA2624" s="101"/>
      <c r="CB2624" s="101"/>
      <c r="CC2624" s="101"/>
      <c r="CD2624" s="101"/>
      <c r="CE2624" s="101"/>
      <c r="CF2624" s="101"/>
      <c r="CG2624" s="37" t="e">
        <f>VLOOKUP(Table_1[[#This Row],[EAN]],'[1]Planilha1'!$E:$R,13,0)</f>
        <v>#N/A</v>
      </c>
      <c r="CI2624" s="186" t="e">
        <f>Table_1[[#This Row],[FATURAMENTO REALIZADO]]-Table_1[[#This Row],[SPEND LÍQUIDO]]</f>
        <v>#VALUE!</v>
      </c>
    </row>
    <row r="2625" ht="15" hidden="1">
      <c r="A2625" s="7"/>
      <c r="B2625" s="84" t="s">
        <v>2735</v>
      </c>
      <c r="C2625" s="75">
        <v>221663</v>
      </c>
      <c r="D2625" s="75">
        <v>50251</v>
      </c>
      <c r="E2625" s="85">
        <v>7896306622847</v>
      </c>
      <c r="F2625" s="86" t="s">
        <v>3095</v>
      </c>
      <c r="G2625" s="75" t="s">
        <v>21</v>
      </c>
      <c r="H2625" s="75">
        <v>980</v>
      </c>
      <c r="I2625" s="87" t="s">
        <v>3069</v>
      </c>
      <c r="J2625" s="75" t="s">
        <v>3070</v>
      </c>
      <c r="K2625" s="88" t="s">
        <v>84</v>
      </c>
      <c r="L2625" s="88">
        <v>6</v>
      </c>
      <c r="M2625" s="88">
        <v>4</v>
      </c>
      <c r="N2625" s="75" t="s">
        <v>85</v>
      </c>
      <c r="O2625" s="75" t="s">
        <v>208</v>
      </c>
      <c r="P2625" s="106"/>
      <c r="Q2625" s="90">
        <f>(17/100+7.6/100+1.65/100)*P2625</f>
        <v>0</v>
      </c>
      <c r="R2625" s="104"/>
      <c r="S2625" s="104"/>
      <c r="T2625" s="104"/>
      <c r="U2625" s="104"/>
      <c r="V2625" s="90">
        <f>+P2625-Q2625+R2625+S2625+T2625+U2625</f>
        <v>0</v>
      </c>
      <c r="W2625" s="91">
        <f>(1.02/100)</f>
        <v>1.02E-2</v>
      </c>
      <c r="X2625" s="91">
        <v>4.8E-3</v>
      </c>
      <c r="Y2625" s="91">
        <v>0.17</v>
      </c>
      <c r="Z2625" s="91">
        <v>1.65E-2</v>
      </c>
      <c r="AA2625" s="91">
        <v>7.6E-2</v>
      </c>
      <c r="AB2625" s="91">
        <f>SUM(W2625:AA2625)</f>
        <v>0.2775</v>
      </c>
      <c r="AC2625" s="75">
        <v>12</v>
      </c>
      <c r="AD2625" s="92">
        <f>IF(AL2625="","",+AC2625*AL2625)</f>
      </c>
      <c r="AE2625" s="93">
        <f>IF(AL2625="","",+AL2625*AB2625)</f>
      </c>
      <c r="AF2625" s="92">
        <f>IF(AL2625="","",+AL2625-AE2625)</f>
      </c>
      <c r="AG2625" s="93">
        <f>+V2625</f>
        <v>0</v>
      </c>
      <c r="AH2625" s="92">
        <f>IF(AF2625="","",+AF2625-AG2625)</f>
      </c>
      <c r="AI2625" s="92">
        <f>IF(AH2625="","",+AH2625*AC2625)</f>
      </c>
      <c r="AJ2625" s="93"/>
      <c r="AK2625" s="94">
        <v>0.33</v>
      </c>
      <c r="AL2625" s="93">
        <f>IF(V2625=0,"",V2625/(1-AB2625-AK2625))</f>
      </c>
      <c r="AM2625" s="95">
        <v>0.33</v>
      </c>
      <c r="AN2625" s="93">
        <f>IF(V2625=0,"",V2625/(1-AB2625-AM2625))</f>
      </c>
      <c r="AO2625" s="96">
        <v>1.2</v>
      </c>
      <c r="AP2625" s="93">
        <f>IF(BD!AJ2625="","",BD!AJ2625*BD!AO2625)</f>
      </c>
      <c r="AQ2625" s="91">
        <f>BD!AM2625/BD!AK2625-1</f>
        <v>0</v>
      </c>
      <c r="AR2625" s="91">
        <f>IF(BD!AN2625="","",IF(BD!AJ2625="","",BD!AN2625/BD!AJ2625-1))</f>
      </c>
      <c r="AS2625" s="91">
        <f>IF(BD!AN2625="","",IF(BD!AN2625&lt;BD!AL2625,"ABAIXO DA META","DENTRO DA META"))</f>
      </c>
      <c r="AT2625" s="91" t="str">
        <f>IF(BD!AJ2625="","EM ANÁLISE",IF(BD!AP2625&gt;=BD!AN2625,"GO", "NO GO"))</f>
        <v>EM ANÁLISE</v>
      </c>
      <c r="AU2625" s="97">
        <f>IF(AN2625="","",+BD!$AN2625-AJ2625)</f>
      </c>
      <c r="AV2625" s="98"/>
      <c r="AW2625" s="90">
        <f>BD!P2625*BD!AC2625</f>
        <v>0</v>
      </c>
      <c r="AX2625" s="90">
        <f>BD!V2625*BD!AC2625</f>
        <v>0</v>
      </c>
      <c r="AY2625" s="90">
        <f>IF(BD!AN2625="","",BD!AN2625*BD!AC2625)</f>
      </c>
      <c r="AZ2625" s="75" t="s">
        <v>123</v>
      </c>
      <c r="BA2625" s="75" t="s">
        <v>115</v>
      </c>
      <c r="BB2625" s="75">
        <v>1</v>
      </c>
      <c r="BC2625" s="75" t="s">
        <v>209</v>
      </c>
      <c r="BD2625" s="104"/>
      <c r="BE2625" s="104"/>
      <c r="BF2625" s="101"/>
      <c r="BG2625" s="101"/>
      <c r="BH2625" s="101"/>
      <c r="BI2625" s="101"/>
      <c r="BJ2625" s="101"/>
      <c r="BK2625" s="101"/>
      <c r="BL2625" s="101"/>
      <c r="BM2625" s="101"/>
      <c r="BN2625" s="101"/>
      <c r="BO2625" s="103"/>
      <c r="BP2625" s="101"/>
      <c r="BQ2625" s="101"/>
      <c r="BR2625" s="101"/>
      <c r="BS2625" s="101"/>
      <c r="BT2625" s="101"/>
      <c r="BU2625" s="101"/>
      <c r="BV2625" s="101"/>
      <c r="BW2625" s="101"/>
      <c r="BX2625" s="101"/>
      <c r="BY2625" s="101"/>
      <c r="BZ2625" s="101"/>
      <c r="CA2625" s="101"/>
      <c r="CB2625" s="101"/>
      <c r="CC2625" s="101"/>
      <c r="CD2625" s="101"/>
      <c r="CE2625" s="101"/>
      <c r="CF2625" s="101"/>
      <c r="CG2625" s="37" t="e">
        <f>VLOOKUP(Table_1[[#This Row],[EAN]],'[1]Planilha1'!$E:$R,13,0)</f>
        <v>#N/A</v>
      </c>
      <c r="CI2625" s="186" t="e">
        <f>Table_1[[#This Row],[FATURAMENTO REALIZADO]]-Table_1[[#This Row],[SPEND LÍQUIDO]]</f>
        <v>#VALUE!</v>
      </c>
    </row>
    <row r="2626" ht="15" hidden="1">
      <c r="A2626" s="7"/>
      <c r="B2626" s="84" t="s">
        <v>2735</v>
      </c>
      <c r="C2626" s="75">
        <v>221664</v>
      </c>
      <c r="D2626" s="75">
        <v>50241</v>
      </c>
      <c r="E2626" s="85">
        <v>7896306623189</v>
      </c>
      <c r="F2626" s="86" t="s">
        <v>3096</v>
      </c>
      <c r="G2626" s="75" t="s">
        <v>21</v>
      </c>
      <c r="H2626" s="75">
        <v>980</v>
      </c>
      <c r="I2626" s="87" t="s">
        <v>3069</v>
      </c>
      <c r="J2626" s="75" t="s">
        <v>3070</v>
      </c>
      <c r="K2626" s="88" t="s">
        <v>84</v>
      </c>
      <c r="L2626" s="88">
        <v>16</v>
      </c>
      <c r="M2626" s="88">
        <v>4</v>
      </c>
      <c r="N2626" s="75" t="s">
        <v>85</v>
      </c>
      <c r="O2626" s="75" t="s">
        <v>208</v>
      </c>
      <c r="P2626" s="106"/>
      <c r="Q2626" s="90">
        <f>(17/100+7.6/100+1.65/100)*P2626</f>
        <v>0</v>
      </c>
      <c r="R2626" s="104"/>
      <c r="S2626" s="104"/>
      <c r="T2626" s="104"/>
      <c r="U2626" s="104"/>
      <c r="V2626" s="90">
        <f>+P2626-Q2626+R2626+S2626+T2626+U2626</f>
        <v>0</v>
      </c>
      <c r="W2626" s="91">
        <f>(1.02/100)</f>
        <v>1.02E-2</v>
      </c>
      <c r="X2626" s="91">
        <v>4.8E-3</v>
      </c>
      <c r="Y2626" s="91">
        <v>0.17</v>
      </c>
      <c r="Z2626" s="91">
        <v>1.65E-2</v>
      </c>
      <c r="AA2626" s="91">
        <v>7.6E-2</v>
      </c>
      <c r="AB2626" s="91">
        <f>SUM(W2626:AA2626)</f>
        <v>0.2775</v>
      </c>
      <c r="AC2626" s="75">
        <v>12</v>
      </c>
      <c r="AD2626" s="92">
        <f>IF(AL2626="","",+AC2626*AL2626)</f>
      </c>
      <c r="AE2626" s="93">
        <f>IF(AL2626="","",+AL2626*AB2626)</f>
      </c>
      <c r="AF2626" s="92">
        <f>IF(AL2626="","",+AL2626-AE2626)</f>
      </c>
      <c r="AG2626" s="93">
        <f>+V2626</f>
        <v>0</v>
      </c>
      <c r="AH2626" s="92">
        <f>IF(AF2626="","",+AF2626-AG2626)</f>
      </c>
      <c r="AI2626" s="92">
        <f>IF(AH2626="","",+AH2626*AC2626)</f>
      </c>
      <c r="AJ2626" s="93"/>
      <c r="AK2626" s="94">
        <v>0.33</v>
      </c>
      <c r="AL2626" s="93">
        <f>IF(V2626=0,"",V2626/(1-AB2626-AK2626))</f>
      </c>
      <c r="AM2626" s="95">
        <v>0.33</v>
      </c>
      <c r="AN2626" s="93">
        <f>IF(V2626=0,"",V2626/(1-AB2626-AM2626))</f>
      </c>
      <c r="AO2626" s="96">
        <v>1.2</v>
      </c>
      <c r="AP2626" s="93">
        <f>IF(BD!AJ2626="","",BD!AJ2626*BD!AO2626)</f>
      </c>
      <c r="AQ2626" s="91">
        <f>BD!AM2626/BD!AK2626-1</f>
        <v>0</v>
      </c>
      <c r="AR2626" s="91">
        <f>IF(BD!AN2626="","",IF(BD!AJ2626="","",BD!AN2626/BD!AJ2626-1))</f>
      </c>
      <c r="AS2626" s="91">
        <f>IF(BD!AN2626="","",IF(BD!AN2626&lt;BD!AL2626,"ABAIXO DA META","DENTRO DA META"))</f>
      </c>
      <c r="AT2626" s="91" t="str">
        <f>IF(BD!AJ2626="","EM ANÁLISE",IF(BD!AP2626&gt;=BD!AN2626,"GO", "NO GO"))</f>
        <v>EM ANÁLISE</v>
      </c>
      <c r="AU2626" s="97">
        <f>IF(AN2626="","",+BD!$AN2626-AJ2626)</f>
      </c>
      <c r="AV2626" s="98"/>
      <c r="AW2626" s="90">
        <f>BD!P2626*BD!AC2626</f>
        <v>0</v>
      </c>
      <c r="AX2626" s="90">
        <f>BD!V2626*BD!AC2626</f>
        <v>0</v>
      </c>
      <c r="AY2626" s="90">
        <f>IF(BD!AN2626="","",BD!AN2626*BD!AC2626)</f>
      </c>
      <c r="AZ2626" s="75" t="s">
        <v>123</v>
      </c>
      <c r="BA2626" s="75" t="s">
        <v>115</v>
      </c>
      <c r="BB2626" s="75">
        <v>1</v>
      </c>
      <c r="BC2626" s="75" t="s">
        <v>209</v>
      </c>
      <c r="BD2626" s="104"/>
      <c r="BE2626" s="104"/>
      <c r="BF2626" s="101"/>
      <c r="BG2626" s="101"/>
      <c r="BH2626" s="101"/>
      <c r="BI2626" s="101"/>
      <c r="BJ2626" s="101"/>
      <c r="BK2626" s="101"/>
      <c r="BL2626" s="101"/>
      <c r="BM2626" s="101"/>
      <c r="BN2626" s="101"/>
      <c r="BO2626" s="103"/>
      <c r="BP2626" s="101"/>
      <c r="BQ2626" s="101"/>
      <c r="BR2626" s="101"/>
      <c r="BS2626" s="101"/>
      <c r="BT2626" s="101"/>
      <c r="BU2626" s="101"/>
      <c r="BV2626" s="101"/>
      <c r="BW2626" s="101"/>
      <c r="BX2626" s="101"/>
      <c r="BY2626" s="101"/>
      <c r="BZ2626" s="101"/>
      <c r="CA2626" s="101"/>
      <c r="CB2626" s="101"/>
      <c r="CC2626" s="101"/>
      <c r="CD2626" s="101"/>
      <c r="CE2626" s="101"/>
      <c r="CF2626" s="101"/>
      <c r="CG2626" s="37" t="e">
        <f>VLOOKUP(Table_1[[#This Row],[EAN]],'[1]Planilha1'!$E:$R,13,0)</f>
        <v>#N/A</v>
      </c>
      <c r="CI2626" s="186" t="e">
        <f>Table_1[[#This Row],[FATURAMENTO REALIZADO]]-Table_1[[#This Row],[SPEND LÍQUIDO]]</f>
        <v>#VALUE!</v>
      </c>
    </row>
    <row r="2627" ht="15" hidden="1">
      <c r="A2627" s="7"/>
      <c r="B2627" s="84" t="s">
        <v>2735</v>
      </c>
      <c r="C2627" s="75">
        <v>221665</v>
      </c>
      <c r="D2627" s="75">
        <v>50240</v>
      </c>
      <c r="E2627" s="85">
        <v>7896306623196</v>
      </c>
      <c r="F2627" s="86" t="s">
        <v>3097</v>
      </c>
      <c r="G2627" s="75" t="s">
        <v>21</v>
      </c>
      <c r="H2627" s="75">
        <v>980</v>
      </c>
      <c r="I2627" s="87" t="s">
        <v>3069</v>
      </c>
      <c r="J2627" s="75" t="s">
        <v>3070</v>
      </c>
      <c r="K2627" s="88" t="s">
        <v>84</v>
      </c>
      <c r="L2627" s="88">
        <v>16</v>
      </c>
      <c r="M2627" s="88">
        <v>4</v>
      </c>
      <c r="N2627" s="75" t="s">
        <v>85</v>
      </c>
      <c r="O2627" s="75" t="s">
        <v>208</v>
      </c>
      <c r="P2627" s="106"/>
      <c r="Q2627" s="90">
        <f>(17/100+7.6/100+1.65/100)*P2627</f>
        <v>0</v>
      </c>
      <c r="R2627" s="104"/>
      <c r="S2627" s="104"/>
      <c r="T2627" s="104"/>
      <c r="U2627" s="104"/>
      <c r="V2627" s="90">
        <f>+P2627-Q2627+R2627+S2627+T2627+U2627</f>
        <v>0</v>
      </c>
      <c r="W2627" s="91">
        <f>(1.02/100)</f>
        <v>1.02E-2</v>
      </c>
      <c r="X2627" s="91">
        <v>4.8E-3</v>
      </c>
      <c r="Y2627" s="91">
        <v>0.17</v>
      </c>
      <c r="Z2627" s="91">
        <v>1.65E-2</v>
      </c>
      <c r="AA2627" s="91">
        <v>7.6E-2</v>
      </c>
      <c r="AB2627" s="91">
        <f>SUM(W2627:AA2627)</f>
        <v>0.2775</v>
      </c>
      <c r="AC2627" s="75">
        <v>12</v>
      </c>
      <c r="AD2627" s="92">
        <f>IF(AL2627="","",+AC2627*AL2627)</f>
      </c>
      <c r="AE2627" s="93">
        <f>IF(AL2627="","",+AL2627*AB2627)</f>
      </c>
      <c r="AF2627" s="92">
        <f>IF(AL2627="","",+AL2627-AE2627)</f>
      </c>
      <c r="AG2627" s="93">
        <f>+V2627</f>
        <v>0</v>
      </c>
      <c r="AH2627" s="92">
        <f>IF(AF2627="","",+AF2627-AG2627)</f>
      </c>
      <c r="AI2627" s="92">
        <f>IF(AH2627="","",+AH2627*AC2627)</f>
      </c>
      <c r="AJ2627" s="93"/>
      <c r="AK2627" s="94">
        <v>0.33</v>
      </c>
      <c r="AL2627" s="93">
        <f>IF(V2627=0,"",V2627/(1-AB2627-AK2627))</f>
      </c>
      <c r="AM2627" s="95">
        <v>0.33</v>
      </c>
      <c r="AN2627" s="93">
        <f>IF(V2627=0,"",V2627/(1-AB2627-AM2627))</f>
      </c>
      <c r="AO2627" s="96">
        <v>1.2</v>
      </c>
      <c r="AP2627" s="93">
        <f>IF(BD!AJ2627="","",BD!AJ2627*BD!AO2627)</f>
      </c>
      <c r="AQ2627" s="91">
        <f>BD!AM2627/BD!AK2627-1</f>
        <v>0</v>
      </c>
      <c r="AR2627" s="91">
        <f>IF(BD!AN2627="","",IF(BD!AJ2627="","",BD!AN2627/BD!AJ2627-1))</f>
      </c>
      <c r="AS2627" s="91">
        <f>IF(BD!AN2627="","",IF(BD!AN2627&lt;BD!AL2627,"ABAIXO DA META","DENTRO DA META"))</f>
      </c>
      <c r="AT2627" s="91" t="str">
        <f>IF(BD!AJ2627="","EM ANÁLISE",IF(BD!AP2627&gt;=BD!AN2627,"GO", "NO GO"))</f>
        <v>EM ANÁLISE</v>
      </c>
      <c r="AU2627" s="97">
        <f>IF(AN2627="","",+BD!$AN2627-AJ2627)</f>
      </c>
      <c r="AV2627" s="98"/>
      <c r="AW2627" s="90">
        <f>BD!P2627*BD!AC2627</f>
        <v>0</v>
      </c>
      <c r="AX2627" s="90">
        <f>BD!V2627*BD!AC2627</f>
        <v>0</v>
      </c>
      <c r="AY2627" s="90">
        <f>IF(BD!AN2627="","",BD!AN2627*BD!AC2627)</f>
      </c>
      <c r="AZ2627" s="75" t="s">
        <v>123</v>
      </c>
      <c r="BA2627" s="75" t="s">
        <v>115</v>
      </c>
      <c r="BB2627" s="75">
        <v>1</v>
      </c>
      <c r="BC2627" s="75" t="s">
        <v>209</v>
      </c>
      <c r="BD2627" s="104"/>
      <c r="BE2627" s="104"/>
      <c r="BF2627" s="101"/>
      <c r="BG2627" s="101"/>
      <c r="BH2627" s="101"/>
      <c r="BI2627" s="101"/>
      <c r="BJ2627" s="101"/>
      <c r="BK2627" s="101"/>
      <c r="BL2627" s="101"/>
      <c r="BM2627" s="101"/>
      <c r="BN2627" s="101"/>
      <c r="BO2627" s="103"/>
      <c r="BP2627" s="101"/>
      <c r="BQ2627" s="101"/>
      <c r="BR2627" s="101"/>
      <c r="BS2627" s="101"/>
      <c r="BT2627" s="101"/>
      <c r="BU2627" s="101"/>
      <c r="BV2627" s="101"/>
      <c r="BW2627" s="101"/>
      <c r="BX2627" s="101"/>
      <c r="BY2627" s="101"/>
      <c r="BZ2627" s="101"/>
      <c r="CA2627" s="101"/>
      <c r="CB2627" s="101"/>
      <c r="CC2627" s="101"/>
      <c r="CD2627" s="101"/>
      <c r="CE2627" s="101"/>
      <c r="CF2627" s="101"/>
      <c r="CG2627" s="37" t="e">
        <f>VLOOKUP(Table_1[[#This Row],[EAN]],'[1]Planilha1'!$E:$R,13,0)</f>
        <v>#N/A</v>
      </c>
      <c r="CI2627" s="186" t="e">
        <f>Table_1[[#This Row],[FATURAMENTO REALIZADO]]-Table_1[[#This Row],[SPEND LÍQUIDO]]</f>
        <v>#VALUE!</v>
      </c>
    </row>
    <row r="2628" ht="15" hidden="1">
      <c r="A2628" s="7"/>
      <c r="B2628" s="84" t="s">
        <v>2735</v>
      </c>
      <c r="C2628" s="75">
        <v>221666</v>
      </c>
      <c r="D2628" s="75">
        <v>50099</v>
      </c>
      <c r="E2628" s="85">
        <v>7896306623103</v>
      </c>
      <c r="F2628" s="86" t="s">
        <v>3098</v>
      </c>
      <c r="G2628" s="75" t="s">
        <v>21</v>
      </c>
      <c r="H2628" s="75">
        <v>980</v>
      </c>
      <c r="I2628" s="87" t="s">
        <v>3069</v>
      </c>
      <c r="J2628" s="75" t="s">
        <v>3070</v>
      </c>
      <c r="K2628" s="88" t="s">
        <v>84</v>
      </c>
      <c r="L2628" s="88">
        <v>6</v>
      </c>
      <c r="M2628" s="88">
        <v>4</v>
      </c>
      <c r="N2628" s="75" t="s">
        <v>85</v>
      </c>
      <c r="O2628" s="75" t="s">
        <v>208</v>
      </c>
      <c r="P2628" s="106"/>
      <c r="Q2628" s="90">
        <f>(17/100+7.6/100+1.65/100)*P2628</f>
        <v>0</v>
      </c>
      <c r="R2628" s="104"/>
      <c r="S2628" s="104"/>
      <c r="T2628" s="104"/>
      <c r="U2628" s="104"/>
      <c r="V2628" s="90">
        <f>+P2628-Q2628+R2628+S2628+T2628+U2628</f>
        <v>0</v>
      </c>
      <c r="W2628" s="91">
        <f>(1.02/100)</f>
        <v>1.02E-2</v>
      </c>
      <c r="X2628" s="91">
        <v>4.8E-3</v>
      </c>
      <c r="Y2628" s="91">
        <v>0.17</v>
      </c>
      <c r="Z2628" s="91">
        <v>1.65E-2</v>
      </c>
      <c r="AA2628" s="91">
        <v>7.6E-2</v>
      </c>
      <c r="AB2628" s="91">
        <f>SUM(W2628:AA2628)</f>
        <v>0.2775</v>
      </c>
      <c r="AC2628" s="75">
        <v>12</v>
      </c>
      <c r="AD2628" s="92">
        <f>IF(AL2628="","",+AC2628*AL2628)</f>
      </c>
      <c r="AE2628" s="93">
        <f>IF(AL2628="","",+AL2628*AB2628)</f>
      </c>
      <c r="AF2628" s="92">
        <f>IF(AL2628="","",+AL2628-AE2628)</f>
      </c>
      <c r="AG2628" s="93">
        <f>+V2628</f>
        <v>0</v>
      </c>
      <c r="AH2628" s="92">
        <f>IF(AF2628="","",+AF2628-AG2628)</f>
      </c>
      <c r="AI2628" s="92">
        <f>IF(AH2628="","",+AH2628*AC2628)</f>
      </c>
      <c r="AJ2628" s="93"/>
      <c r="AK2628" s="94">
        <v>0.33</v>
      </c>
      <c r="AL2628" s="93">
        <f>IF(V2628=0,"",V2628/(1-AB2628-AK2628))</f>
      </c>
      <c r="AM2628" s="95">
        <v>0.33</v>
      </c>
      <c r="AN2628" s="93">
        <f>IF(V2628=0,"",V2628/(1-AB2628-AM2628))</f>
      </c>
      <c r="AO2628" s="96">
        <v>1.2</v>
      </c>
      <c r="AP2628" s="93">
        <f>IF(BD!AJ2628="","",BD!AJ2628*BD!AO2628)</f>
      </c>
      <c r="AQ2628" s="91">
        <f>BD!AM2628/BD!AK2628-1</f>
        <v>0</v>
      </c>
      <c r="AR2628" s="91">
        <f>IF(BD!AN2628="","",IF(BD!AJ2628="","",BD!AN2628/BD!AJ2628-1))</f>
      </c>
      <c r="AS2628" s="91">
        <f>IF(BD!AN2628="","",IF(BD!AN2628&lt;BD!AL2628,"ABAIXO DA META","DENTRO DA META"))</f>
      </c>
      <c r="AT2628" s="91" t="str">
        <f>IF(BD!AJ2628="","EM ANÁLISE",IF(BD!AP2628&gt;=BD!AN2628,"GO", "NO GO"))</f>
        <v>EM ANÁLISE</v>
      </c>
      <c r="AU2628" s="97">
        <f>IF(AN2628="","",+BD!$AN2628-AJ2628)</f>
      </c>
      <c r="AV2628" s="98"/>
      <c r="AW2628" s="90">
        <f>BD!P2628*BD!AC2628</f>
        <v>0</v>
      </c>
      <c r="AX2628" s="90">
        <f>BD!V2628*BD!AC2628</f>
        <v>0</v>
      </c>
      <c r="AY2628" s="90">
        <f>IF(BD!AN2628="","",BD!AN2628*BD!AC2628)</f>
      </c>
      <c r="AZ2628" s="75" t="s">
        <v>123</v>
      </c>
      <c r="BA2628" s="75" t="s">
        <v>115</v>
      </c>
      <c r="BB2628" s="75">
        <v>1</v>
      </c>
      <c r="BC2628" s="75" t="s">
        <v>209</v>
      </c>
      <c r="BD2628" s="104"/>
      <c r="BE2628" s="104"/>
      <c r="BF2628" s="101"/>
      <c r="BG2628" s="101"/>
      <c r="BH2628" s="101"/>
      <c r="BI2628" s="101"/>
      <c r="BJ2628" s="101"/>
      <c r="BK2628" s="101"/>
      <c r="BL2628" s="101"/>
      <c r="BM2628" s="101"/>
      <c r="BN2628" s="101"/>
      <c r="BO2628" s="103"/>
      <c r="BP2628" s="101"/>
      <c r="BQ2628" s="101"/>
      <c r="BR2628" s="101"/>
      <c r="BS2628" s="101"/>
      <c r="BT2628" s="101"/>
      <c r="BU2628" s="101"/>
      <c r="BV2628" s="101"/>
      <c r="BW2628" s="101"/>
      <c r="BX2628" s="101"/>
      <c r="BY2628" s="101"/>
      <c r="BZ2628" s="101"/>
      <c r="CA2628" s="101"/>
      <c r="CB2628" s="101"/>
      <c r="CC2628" s="101"/>
      <c r="CD2628" s="101"/>
      <c r="CE2628" s="101"/>
      <c r="CF2628" s="101"/>
      <c r="CG2628" s="37" t="e">
        <f>VLOOKUP(Table_1[[#This Row],[EAN]],'[1]Planilha1'!$E:$R,13,0)</f>
        <v>#N/A</v>
      </c>
      <c r="CI2628" s="186" t="e">
        <f>Table_1[[#This Row],[FATURAMENTO REALIZADO]]-Table_1[[#This Row],[SPEND LÍQUIDO]]</f>
        <v>#VALUE!</v>
      </c>
    </row>
    <row r="2629" ht="15" hidden="1">
      <c r="A2629" s="7"/>
      <c r="B2629" s="84" t="s">
        <v>2735</v>
      </c>
      <c r="C2629" s="75">
        <v>221667</v>
      </c>
      <c r="D2629" s="75">
        <v>50320</v>
      </c>
      <c r="E2629" s="85">
        <v>7896306623516</v>
      </c>
      <c r="F2629" s="86" t="s">
        <v>3099</v>
      </c>
      <c r="G2629" s="75" t="s">
        <v>21</v>
      </c>
      <c r="H2629" s="75">
        <v>980</v>
      </c>
      <c r="I2629" s="87" t="s">
        <v>3069</v>
      </c>
      <c r="J2629" s="75" t="s">
        <v>3070</v>
      </c>
      <c r="K2629" s="88" t="s">
        <v>84</v>
      </c>
      <c r="L2629" s="88">
        <v>6</v>
      </c>
      <c r="M2629" s="88">
        <v>4</v>
      </c>
      <c r="N2629" s="75" t="s">
        <v>85</v>
      </c>
      <c r="O2629" s="75" t="s">
        <v>208</v>
      </c>
      <c r="P2629" s="106"/>
      <c r="Q2629" s="90">
        <f>(17/100+7.6/100+1.65/100)*P2629</f>
        <v>0</v>
      </c>
      <c r="R2629" s="104"/>
      <c r="S2629" s="104"/>
      <c r="T2629" s="104"/>
      <c r="U2629" s="104"/>
      <c r="V2629" s="90">
        <f>+P2629-Q2629+R2629+S2629+T2629+U2629</f>
        <v>0</v>
      </c>
      <c r="W2629" s="91">
        <f>(1.02/100)</f>
        <v>1.02E-2</v>
      </c>
      <c r="X2629" s="91">
        <v>4.8E-3</v>
      </c>
      <c r="Y2629" s="91">
        <v>0.17</v>
      </c>
      <c r="Z2629" s="91">
        <v>1.65E-2</v>
      </c>
      <c r="AA2629" s="91">
        <v>7.6E-2</v>
      </c>
      <c r="AB2629" s="91">
        <f>SUM(W2629:AA2629)</f>
        <v>0.2775</v>
      </c>
      <c r="AC2629" s="75">
        <v>12</v>
      </c>
      <c r="AD2629" s="92">
        <f>IF(AL2629="","",+AC2629*AL2629)</f>
      </c>
      <c r="AE2629" s="93">
        <f>IF(AL2629="","",+AL2629*AB2629)</f>
      </c>
      <c r="AF2629" s="92">
        <f>IF(AL2629="","",+AL2629-AE2629)</f>
      </c>
      <c r="AG2629" s="93">
        <f>+V2629</f>
        <v>0</v>
      </c>
      <c r="AH2629" s="92">
        <f>IF(AF2629="","",+AF2629-AG2629)</f>
      </c>
      <c r="AI2629" s="92">
        <f>IF(AH2629="","",+AH2629*AC2629)</f>
      </c>
      <c r="AJ2629" s="93"/>
      <c r="AK2629" s="94">
        <v>0.33</v>
      </c>
      <c r="AL2629" s="93">
        <f>IF(V2629=0,"",V2629/(1-AB2629-AK2629))</f>
      </c>
      <c r="AM2629" s="95">
        <v>0.33</v>
      </c>
      <c r="AN2629" s="93">
        <f>IF(V2629=0,"",V2629/(1-AB2629-AM2629))</f>
      </c>
      <c r="AO2629" s="96">
        <v>1.2</v>
      </c>
      <c r="AP2629" s="93">
        <f>IF(BD!AJ2629="","",BD!AJ2629*BD!AO2629)</f>
      </c>
      <c r="AQ2629" s="91">
        <f>BD!AM2629/BD!AK2629-1</f>
        <v>0</v>
      </c>
      <c r="AR2629" s="91">
        <f>IF(BD!AN2629="","",IF(BD!AJ2629="","",BD!AN2629/BD!AJ2629-1))</f>
      </c>
      <c r="AS2629" s="91">
        <f>IF(BD!AN2629="","",IF(BD!AN2629&lt;BD!AL2629,"ABAIXO DA META","DENTRO DA META"))</f>
      </c>
      <c r="AT2629" s="91" t="str">
        <f>IF(BD!AJ2629="","EM ANÁLISE",IF(BD!AP2629&gt;=BD!AN2629,"GO", "NO GO"))</f>
        <v>EM ANÁLISE</v>
      </c>
      <c r="AU2629" s="97">
        <f>IF(AN2629="","",+BD!$AN2629-AJ2629)</f>
      </c>
      <c r="AV2629" s="98"/>
      <c r="AW2629" s="90">
        <f>BD!P2629*BD!AC2629</f>
        <v>0</v>
      </c>
      <c r="AX2629" s="90">
        <f>BD!V2629*BD!AC2629</f>
        <v>0</v>
      </c>
      <c r="AY2629" s="90">
        <f>IF(BD!AN2629="","",BD!AN2629*BD!AC2629)</f>
      </c>
      <c r="AZ2629" s="75" t="s">
        <v>123</v>
      </c>
      <c r="BA2629" s="75" t="s">
        <v>115</v>
      </c>
      <c r="BB2629" s="75">
        <v>1</v>
      </c>
      <c r="BC2629" s="75" t="s">
        <v>209</v>
      </c>
      <c r="BD2629" s="104"/>
      <c r="BE2629" s="104"/>
      <c r="BF2629" s="101"/>
      <c r="BG2629" s="101"/>
      <c r="BH2629" s="101"/>
      <c r="BI2629" s="101"/>
      <c r="BJ2629" s="101"/>
      <c r="BK2629" s="101"/>
      <c r="BL2629" s="101"/>
      <c r="BM2629" s="101"/>
      <c r="BN2629" s="101"/>
      <c r="BO2629" s="103"/>
      <c r="BP2629" s="101"/>
      <c r="BQ2629" s="101"/>
      <c r="BR2629" s="101"/>
      <c r="BS2629" s="101"/>
      <c r="BT2629" s="101"/>
      <c r="BU2629" s="101"/>
      <c r="BV2629" s="101"/>
      <c r="BW2629" s="101"/>
      <c r="BX2629" s="101"/>
      <c r="BY2629" s="101"/>
      <c r="BZ2629" s="101"/>
      <c r="CA2629" s="101"/>
      <c r="CB2629" s="101"/>
      <c r="CC2629" s="101"/>
      <c r="CD2629" s="101"/>
      <c r="CE2629" s="101"/>
      <c r="CF2629" s="101"/>
      <c r="CG2629" s="37" t="e">
        <f>VLOOKUP(Table_1[[#This Row],[EAN]],'[1]Planilha1'!$E:$R,13,0)</f>
        <v>#N/A</v>
      </c>
      <c r="CI2629" s="186" t="e">
        <f>Table_1[[#This Row],[FATURAMENTO REALIZADO]]-Table_1[[#This Row],[SPEND LÍQUIDO]]</f>
        <v>#VALUE!</v>
      </c>
    </row>
    <row r="2630" ht="15" hidden="1">
      <c r="A2630" s="7"/>
      <c r="B2630" s="84" t="s">
        <v>2735</v>
      </c>
      <c r="C2630" s="75">
        <v>221668</v>
      </c>
      <c r="D2630" s="75">
        <v>50300</v>
      </c>
      <c r="E2630" s="85">
        <v>7896306623073</v>
      </c>
      <c r="F2630" s="86" t="s">
        <v>3100</v>
      </c>
      <c r="G2630" s="75" t="s">
        <v>21</v>
      </c>
      <c r="H2630" s="75">
        <v>980</v>
      </c>
      <c r="I2630" s="87" t="s">
        <v>3069</v>
      </c>
      <c r="J2630" s="75" t="s">
        <v>3070</v>
      </c>
      <c r="K2630" s="88" t="s">
        <v>84</v>
      </c>
      <c r="L2630" s="88">
        <v>16</v>
      </c>
      <c r="M2630" s="88">
        <v>4</v>
      </c>
      <c r="N2630" s="75" t="s">
        <v>85</v>
      </c>
      <c r="O2630" s="75" t="s">
        <v>208</v>
      </c>
      <c r="P2630" s="106"/>
      <c r="Q2630" s="90">
        <f>(17/100+7.6/100+1.65/100)*P2630</f>
        <v>0</v>
      </c>
      <c r="R2630" s="104"/>
      <c r="S2630" s="104"/>
      <c r="T2630" s="104"/>
      <c r="U2630" s="104"/>
      <c r="V2630" s="90">
        <f>+P2630-Q2630+R2630+S2630+T2630+U2630</f>
        <v>0</v>
      </c>
      <c r="W2630" s="91">
        <f>(1.02/100)</f>
        <v>1.02E-2</v>
      </c>
      <c r="X2630" s="91">
        <v>4.8E-3</v>
      </c>
      <c r="Y2630" s="91">
        <v>0.17</v>
      </c>
      <c r="Z2630" s="91">
        <v>1.65E-2</v>
      </c>
      <c r="AA2630" s="91">
        <v>7.6E-2</v>
      </c>
      <c r="AB2630" s="91">
        <f>SUM(W2630:AA2630)</f>
        <v>0.2775</v>
      </c>
      <c r="AC2630" s="75">
        <v>12</v>
      </c>
      <c r="AD2630" s="92">
        <f>IF(AL2630="","",+AC2630*AL2630)</f>
      </c>
      <c r="AE2630" s="93">
        <f>IF(AL2630="","",+AL2630*AB2630)</f>
      </c>
      <c r="AF2630" s="92">
        <f>IF(AL2630="","",+AL2630-AE2630)</f>
      </c>
      <c r="AG2630" s="93">
        <f>+V2630</f>
        <v>0</v>
      </c>
      <c r="AH2630" s="92">
        <f>IF(AF2630="","",+AF2630-AG2630)</f>
      </c>
      <c r="AI2630" s="92">
        <f>IF(AH2630="","",+AH2630*AC2630)</f>
      </c>
      <c r="AJ2630" s="93"/>
      <c r="AK2630" s="94">
        <v>0.33</v>
      </c>
      <c r="AL2630" s="93">
        <f>IF(V2630=0,"",V2630/(1-AB2630-AK2630))</f>
      </c>
      <c r="AM2630" s="95">
        <v>0.33</v>
      </c>
      <c r="AN2630" s="93">
        <f>IF(V2630=0,"",V2630/(1-AB2630-AM2630))</f>
      </c>
      <c r="AO2630" s="96">
        <v>1.2</v>
      </c>
      <c r="AP2630" s="93">
        <f>IF(BD!AJ2630="","",BD!AJ2630*BD!AO2630)</f>
      </c>
      <c r="AQ2630" s="91">
        <f>BD!AM2630/BD!AK2630-1</f>
        <v>0</v>
      </c>
      <c r="AR2630" s="91">
        <f>IF(BD!AN2630="","",IF(BD!AJ2630="","",BD!AN2630/BD!AJ2630-1))</f>
      </c>
      <c r="AS2630" s="91">
        <f>IF(BD!AN2630="","",IF(BD!AN2630&lt;BD!AL2630,"ABAIXO DA META","DENTRO DA META"))</f>
      </c>
      <c r="AT2630" s="91" t="str">
        <f>IF(BD!AJ2630="","EM ANÁLISE",IF(BD!AP2630&gt;=BD!AN2630,"GO", "NO GO"))</f>
        <v>EM ANÁLISE</v>
      </c>
      <c r="AU2630" s="97">
        <f>IF(AN2630="","",+BD!$AN2630-AJ2630)</f>
      </c>
      <c r="AV2630" s="98"/>
      <c r="AW2630" s="90">
        <f>BD!P2630*BD!AC2630</f>
        <v>0</v>
      </c>
      <c r="AX2630" s="90">
        <f>BD!V2630*BD!AC2630</f>
        <v>0</v>
      </c>
      <c r="AY2630" s="90">
        <f>IF(BD!AN2630="","",BD!AN2630*BD!AC2630)</f>
      </c>
      <c r="AZ2630" s="75" t="s">
        <v>123</v>
      </c>
      <c r="BA2630" s="75" t="s">
        <v>115</v>
      </c>
      <c r="BB2630" s="75">
        <v>1</v>
      </c>
      <c r="BC2630" s="75" t="s">
        <v>209</v>
      </c>
      <c r="BD2630" s="104"/>
      <c r="BE2630" s="104"/>
      <c r="BF2630" s="101"/>
      <c r="BG2630" s="101"/>
      <c r="BH2630" s="101"/>
      <c r="BI2630" s="101"/>
      <c r="BJ2630" s="101"/>
      <c r="BK2630" s="101"/>
      <c r="BL2630" s="101"/>
      <c r="BM2630" s="101"/>
      <c r="BN2630" s="101"/>
      <c r="BO2630" s="103"/>
      <c r="BP2630" s="101"/>
      <c r="BQ2630" s="101"/>
      <c r="BR2630" s="101"/>
      <c r="BS2630" s="101"/>
      <c r="BT2630" s="101"/>
      <c r="BU2630" s="101"/>
      <c r="BV2630" s="101"/>
      <c r="BW2630" s="101"/>
      <c r="BX2630" s="101"/>
      <c r="BY2630" s="101"/>
      <c r="BZ2630" s="101"/>
      <c r="CA2630" s="101"/>
      <c r="CB2630" s="101"/>
      <c r="CC2630" s="101"/>
      <c r="CD2630" s="101"/>
      <c r="CE2630" s="101"/>
      <c r="CF2630" s="101"/>
      <c r="CG2630" s="37" t="e">
        <f>VLOOKUP(Table_1[[#This Row],[EAN]],'[1]Planilha1'!$E:$R,13,0)</f>
        <v>#N/A</v>
      </c>
      <c r="CI2630" s="186" t="e">
        <f>Table_1[[#This Row],[FATURAMENTO REALIZADO]]-Table_1[[#This Row],[SPEND LÍQUIDO]]</f>
        <v>#VALUE!</v>
      </c>
    </row>
    <row r="2631" ht="15" hidden="1">
      <c r="A2631" s="7"/>
      <c r="B2631" s="84" t="s">
        <v>2735</v>
      </c>
      <c r="C2631" s="75">
        <v>221669</v>
      </c>
      <c r="D2631" s="75">
        <v>50096</v>
      </c>
      <c r="E2631" s="85">
        <v>7896306623165</v>
      </c>
      <c r="F2631" s="86" t="s">
        <v>3101</v>
      </c>
      <c r="G2631" s="75" t="s">
        <v>21</v>
      </c>
      <c r="H2631" s="75">
        <v>980</v>
      </c>
      <c r="I2631" s="87" t="s">
        <v>3069</v>
      </c>
      <c r="J2631" s="75" t="s">
        <v>3070</v>
      </c>
      <c r="K2631" s="88" t="s">
        <v>84</v>
      </c>
      <c r="L2631" s="88">
        <v>8</v>
      </c>
      <c r="M2631" s="88">
        <v>4</v>
      </c>
      <c r="N2631" s="75" t="s">
        <v>85</v>
      </c>
      <c r="O2631" s="75" t="s">
        <v>208</v>
      </c>
      <c r="P2631" s="106"/>
      <c r="Q2631" s="90">
        <f>(17/100+7.6/100+1.65/100)*P2631</f>
        <v>0</v>
      </c>
      <c r="R2631" s="104"/>
      <c r="S2631" s="104"/>
      <c r="T2631" s="104"/>
      <c r="U2631" s="104"/>
      <c r="V2631" s="90">
        <f>+P2631-Q2631+R2631+S2631+T2631+U2631</f>
        <v>0</v>
      </c>
      <c r="W2631" s="91">
        <f>(1.02/100)</f>
        <v>1.02E-2</v>
      </c>
      <c r="X2631" s="91">
        <v>4.8E-3</v>
      </c>
      <c r="Y2631" s="91">
        <v>0.17</v>
      </c>
      <c r="Z2631" s="91">
        <v>1.65E-2</v>
      </c>
      <c r="AA2631" s="91">
        <v>7.6E-2</v>
      </c>
      <c r="AB2631" s="91">
        <f>SUM(W2631:AA2631)</f>
        <v>0.2775</v>
      </c>
      <c r="AC2631" s="75">
        <v>12</v>
      </c>
      <c r="AD2631" s="92">
        <f>IF(AL2631="","",+AC2631*AL2631)</f>
      </c>
      <c r="AE2631" s="93">
        <f>IF(AL2631="","",+AL2631*AB2631)</f>
      </c>
      <c r="AF2631" s="92">
        <f>IF(AL2631="","",+AL2631-AE2631)</f>
      </c>
      <c r="AG2631" s="93">
        <f>+V2631</f>
        <v>0</v>
      </c>
      <c r="AH2631" s="92">
        <f>IF(AF2631="","",+AF2631-AG2631)</f>
      </c>
      <c r="AI2631" s="92">
        <f>IF(AH2631="","",+AH2631*AC2631)</f>
      </c>
      <c r="AJ2631" s="93"/>
      <c r="AK2631" s="94">
        <v>0.33</v>
      </c>
      <c r="AL2631" s="93">
        <f>IF(V2631=0,"",V2631/(1-AB2631-AK2631))</f>
      </c>
      <c r="AM2631" s="95">
        <v>0.33</v>
      </c>
      <c r="AN2631" s="93">
        <f>IF(V2631=0,"",V2631/(1-AB2631-AM2631))</f>
      </c>
      <c r="AO2631" s="96">
        <v>1.2</v>
      </c>
      <c r="AP2631" s="93">
        <f>IF(BD!AJ2631="","",BD!AJ2631*BD!AO2631)</f>
      </c>
      <c r="AQ2631" s="91">
        <f>BD!AM2631/BD!AK2631-1</f>
        <v>0</v>
      </c>
      <c r="AR2631" s="91">
        <f>IF(BD!AN2631="","",IF(BD!AJ2631="","",BD!AN2631/BD!AJ2631-1))</f>
      </c>
      <c r="AS2631" s="91">
        <f>IF(BD!AN2631="","",IF(BD!AN2631&lt;BD!AL2631,"ABAIXO DA META","DENTRO DA META"))</f>
      </c>
      <c r="AT2631" s="91" t="str">
        <f>IF(BD!AJ2631="","EM ANÁLISE",IF(BD!AP2631&gt;=BD!AN2631,"GO", "NO GO"))</f>
        <v>EM ANÁLISE</v>
      </c>
      <c r="AU2631" s="97">
        <f>IF(AN2631="","",+BD!$AN2631-AJ2631)</f>
      </c>
      <c r="AV2631" s="98"/>
      <c r="AW2631" s="90">
        <f>BD!P2631*BD!AC2631</f>
        <v>0</v>
      </c>
      <c r="AX2631" s="90">
        <f>BD!V2631*BD!AC2631</f>
        <v>0</v>
      </c>
      <c r="AY2631" s="90">
        <f>IF(BD!AN2631="","",BD!AN2631*BD!AC2631)</f>
      </c>
      <c r="AZ2631" s="75" t="s">
        <v>123</v>
      </c>
      <c r="BA2631" s="75" t="s">
        <v>115</v>
      </c>
      <c r="BB2631" s="75">
        <v>1</v>
      </c>
      <c r="BC2631" s="75" t="s">
        <v>209</v>
      </c>
      <c r="BD2631" s="104"/>
      <c r="BE2631" s="104"/>
      <c r="BF2631" s="101"/>
      <c r="BG2631" s="101"/>
      <c r="BH2631" s="101"/>
      <c r="BI2631" s="101"/>
      <c r="BJ2631" s="101"/>
      <c r="BK2631" s="101"/>
      <c r="BL2631" s="101"/>
      <c r="BM2631" s="101"/>
      <c r="BN2631" s="101"/>
      <c r="BO2631" s="103"/>
      <c r="BP2631" s="101"/>
      <c r="BQ2631" s="101"/>
      <c r="BR2631" s="101"/>
      <c r="BS2631" s="101"/>
      <c r="BT2631" s="101"/>
      <c r="BU2631" s="101"/>
      <c r="BV2631" s="101"/>
      <c r="BW2631" s="101"/>
      <c r="BX2631" s="101"/>
      <c r="BY2631" s="101"/>
      <c r="BZ2631" s="101"/>
      <c r="CA2631" s="101"/>
      <c r="CB2631" s="101"/>
      <c r="CC2631" s="101"/>
      <c r="CD2631" s="101"/>
      <c r="CE2631" s="101"/>
      <c r="CF2631" s="101"/>
      <c r="CG2631" s="37" t="e">
        <f>VLOOKUP(Table_1[[#This Row],[EAN]],'[1]Planilha1'!$E:$R,13,0)</f>
        <v>#N/A</v>
      </c>
      <c r="CI2631" s="186" t="e">
        <f>Table_1[[#This Row],[FATURAMENTO REALIZADO]]-Table_1[[#This Row],[SPEND LÍQUIDO]]</f>
        <v>#VALUE!</v>
      </c>
    </row>
    <row r="2632" ht="15" hidden="1">
      <c r="A2632" s="7"/>
      <c r="B2632" s="84" t="s">
        <v>2735</v>
      </c>
      <c r="C2632" s="75">
        <v>221670</v>
      </c>
      <c r="D2632" s="75">
        <v>50014</v>
      </c>
      <c r="E2632" s="85">
        <v>7896306619441</v>
      </c>
      <c r="F2632" s="86" t="s">
        <v>3102</v>
      </c>
      <c r="G2632" s="75" t="s">
        <v>21</v>
      </c>
      <c r="H2632" s="75">
        <v>980</v>
      </c>
      <c r="I2632" s="87" t="s">
        <v>3069</v>
      </c>
      <c r="J2632" s="75" t="s">
        <v>3070</v>
      </c>
      <c r="K2632" s="88" t="s">
        <v>84</v>
      </c>
      <c r="L2632" s="88">
        <v>8</v>
      </c>
      <c r="M2632" s="88">
        <v>4</v>
      </c>
      <c r="N2632" s="75" t="s">
        <v>85</v>
      </c>
      <c r="O2632" s="75" t="s">
        <v>208</v>
      </c>
      <c r="P2632" s="106"/>
      <c r="Q2632" s="90">
        <f>(17/100+7.6/100+1.65/100)*P2632</f>
        <v>0</v>
      </c>
      <c r="R2632" s="104"/>
      <c r="S2632" s="104"/>
      <c r="T2632" s="104"/>
      <c r="U2632" s="104"/>
      <c r="V2632" s="90">
        <f>+P2632-Q2632+R2632+S2632+T2632+U2632</f>
        <v>0</v>
      </c>
      <c r="W2632" s="91">
        <f>(1.02/100)</f>
        <v>1.02E-2</v>
      </c>
      <c r="X2632" s="91">
        <v>4.8E-3</v>
      </c>
      <c r="Y2632" s="91">
        <v>0.17</v>
      </c>
      <c r="Z2632" s="91">
        <v>1.65E-2</v>
      </c>
      <c r="AA2632" s="91">
        <v>7.6E-2</v>
      </c>
      <c r="AB2632" s="91">
        <f>SUM(W2632:AA2632)</f>
        <v>0.2775</v>
      </c>
      <c r="AC2632" s="75">
        <v>12</v>
      </c>
      <c r="AD2632" s="92">
        <f>IF(AL2632="","",+AC2632*AL2632)</f>
      </c>
      <c r="AE2632" s="93">
        <f>IF(AL2632="","",+AL2632*AB2632)</f>
      </c>
      <c r="AF2632" s="92">
        <f>IF(AL2632="","",+AL2632-AE2632)</f>
      </c>
      <c r="AG2632" s="93">
        <f>+V2632</f>
        <v>0</v>
      </c>
      <c r="AH2632" s="92">
        <f>IF(AF2632="","",+AF2632-AG2632)</f>
      </c>
      <c r="AI2632" s="92">
        <f>IF(AH2632="","",+AH2632*AC2632)</f>
      </c>
      <c r="AJ2632" s="93"/>
      <c r="AK2632" s="94">
        <v>0.33</v>
      </c>
      <c r="AL2632" s="93">
        <f>IF(V2632=0,"",V2632/(1-AB2632-AK2632))</f>
      </c>
      <c r="AM2632" s="95">
        <v>0.33</v>
      </c>
      <c r="AN2632" s="93">
        <f>IF(V2632=0,"",V2632/(1-AB2632-AM2632))</f>
      </c>
      <c r="AO2632" s="96">
        <v>1.2</v>
      </c>
      <c r="AP2632" s="93">
        <f>IF(BD!AJ2632="","",BD!AJ2632*BD!AO2632)</f>
      </c>
      <c r="AQ2632" s="91">
        <f>BD!AM2632/BD!AK2632-1</f>
        <v>0</v>
      </c>
      <c r="AR2632" s="91">
        <f>IF(BD!AN2632="","",IF(BD!AJ2632="","",BD!AN2632/BD!AJ2632-1))</f>
      </c>
      <c r="AS2632" s="91">
        <f>IF(BD!AN2632="","",IF(BD!AN2632&lt;BD!AL2632,"ABAIXO DA META","DENTRO DA META"))</f>
      </c>
      <c r="AT2632" s="91" t="str">
        <f>IF(BD!AJ2632="","EM ANÁLISE",IF(BD!AP2632&gt;=BD!AN2632,"GO", "NO GO"))</f>
        <v>EM ANÁLISE</v>
      </c>
      <c r="AU2632" s="97">
        <f>IF(AN2632="","",+BD!$AN2632-AJ2632)</f>
      </c>
      <c r="AV2632" s="98"/>
      <c r="AW2632" s="90">
        <f>BD!P2632*BD!AC2632</f>
        <v>0</v>
      </c>
      <c r="AX2632" s="90">
        <f>BD!V2632*BD!AC2632</f>
        <v>0</v>
      </c>
      <c r="AY2632" s="90">
        <f>IF(BD!AN2632="","",BD!AN2632*BD!AC2632)</f>
      </c>
      <c r="AZ2632" s="75" t="s">
        <v>123</v>
      </c>
      <c r="BA2632" s="75" t="s">
        <v>115</v>
      </c>
      <c r="BB2632" s="75">
        <v>1</v>
      </c>
      <c r="BC2632" s="75" t="s">
        <v>209</v>
      </c>
      <c r="BD2632" s="104"/>
      <c r="BE2632" s="104"/>
      <c r="BF2632" s="101"/>
      <c r="BG2632" s="101"/>
      <c r="BH2632" s="101"/>
      <c r="BI2632" s="101"/>
      <c r="BJ2632" s="101"/>
      <c r="BK2632" s="101"/>
      <c r="BL2632" s="101"/>
      <c r="BM2632" s="101"/>
      <c r="BN2632" s="101"/>
      <c r="BO2632" s="103"/>
      <c r="BP2632" s="101"/>
      <c r="BQ2632" s="101"/>
      <c r="BR2632" s="101"/>
      <c r="BS2632" s="101"/>
      <c r="BT2632" s="101"/>
      <c r="BU2632" s="101"/>
      <c r="BV2632" s="101"/>
      <c r="BW2632" s="101"/>
      <c r="BX2632" s="101"/>
      <c r="BY2632" s="101"/>
      <c r="BZ2632" s="101"/>
      <c r="CA2632" s="101"/>
      <c r="CB2632" s="101"/>
      <c r="CC2632" s="101"/>
      <c r="CD2632" s="101"/>
      <c r="CE2632" s="101"/>
      <c r="CF2632" s="101"/>
      <c r="CG2632" s="37" t="e">
        <f>VLOOKUP(Table_1[[#This Row],[EAN]],'[1]Planilha1'!$E:$R,13,0)</f>
        <v>#N/A</v>
      </c>
      <c r="CI2632" s="186" t="e">
        <f>Table_1[[#This Row],[FATURAMENTO REALIZADO]]-Table_1[[#This Row],[SPEND LÍQUIDO]]</f>
        <v>#VALUE!</v>
      </c>
    </row>
    <row r="2633" ht="15" hidden="1">
      <c r="A2633" s="7"/>
      <c r="B2633" s="84" t="s">
        <v>2735</v>
      </c>
      <c r="C2633" s="75">
        <v>221671</v>
      </c>
      <c r="D2633" s="75">
        <v>50017</v>
      </c>
      <c r="E2633" s="85">
        <v>7896306618307</v>
      </c>
      <c r="F2633" s="86" t="s">
        <v>3103</v>
      </c>
      <c r="G2633" s="75" t="s">
        <v>21</v>
      </c>
      <c r="H2633" s="75">
        <v>980</v>
      </c>
      <c r="I2633" s="87" t="s">
        <v>3069</v>
      </c>
      <c r="J2633" s="75" t="s">
        <v>3070</v>
      </c>
      <c r="K2633" s="88" t="s">
        <v>84</v>
      </c>
      <c r="L2633" s="88">
        <v>8</v>
      </c>
      <c r="M2633" s="88">
        <v>4</v>
      </c>
      <c r="N2633" s="75" t="s">
        <v>85</v>
      </c>
      <c r="O2633" s="75" t="s">
        <v>208</v>
      </c>
      <c r="P2633" s="106"/>
      <c r="Q2633" s="90">
        <f>(17/100+7.6/100+1.65/100)*P2633</f>
        <v>0</v>
      </c>
      <c r="R2633" s="104"/>
      <c r="S2633" s="104"/>
      <c r="T2633" s="104"/>
      <c r="U2633" s="104"/>
      <c r="V2633" s="90">
        <f>+P2633-Q2633+R2633+S2633+T2633+U2633</f>
        <v>0</v>
      </c>
      <c r="W2633" s="91">
        <f>(1.02/100)</f>
        <v>1.02E-2</v>
      </c>
      <c r="X2633" s="91">
        <v>4.8E-3</v>
      </c>
      <c r="Y2633" s="91">
        <v>0.17</v>
      </c>
      <c r="Z2633" s="91">
        <v>1.65E-2</v>
      </c>
      <c r="AA2633" s="91">
        <v>7.6E-2</v>
      </c>
      <c r="AB2633" s="91">
        <f>SUM(W2633:AA2633)</f>
        <v>0.2775</v>
      </c>
      <c r="AC2633" s="75">
        <v>12</v>
      </c>
      <c r="AD2633" s="92">
        <f>IF(AL2633="","",+AC2633*AL2633)</f>
      </c>
      <c r="AE2633" s="93">
        <f>IF(AL2633="","",+AL2633*AB2633)</f>
      </c>
      <c r="AF2633" s="92">
        <f>IF(AL2633="","",+AL2633-AE2633)</f>
      </c>
      <c r="AG2633" s="93">
        <f>+V2633</f>
        <v>0</v>
      </c>
      <c r="AH2633" s="92">
        <f>IF(AF2633="","",+AF2633-AG2633)</f>
      </c>
      <c r="AI2633" s="92">
        <f>IF(AH2633="","",+AH2633*AC2633)</f>
      </c>
      <c r="AJ2633" s="93"/>
      <c r="AK2633" s="94">
        <v>0.33</v>
      </c>
      <c r="AL2633" s="93">
        <f>IF(V2633=0,"",V2633/(1-AB2633-AK2633))</f>
      </c>
      <c r="AM2633" s="95">
        <v>0.33</v>
      </c>
      <c r="AN2633" s="93">
        <f>IF(V2633=0,"",V2633/(1-AB2633-AM2633))</f>
      </c>
      <c r="AO2633" s="96">
        <v>1.2</v>
      </c>
      <c r="AP2633" s="93">
        <f>IF(BD!AJ2633="","",BD!AJ2633*BD!AO2633)</f>
      </c>
      <c r="AQ2633" s="91">
        <f>BD!AM2633/BD!AK2633-1</f>
        <v>0</v>
      </c>
      <c r="AR2633" s="91">
        <f>IF(BD!AN2633="","",IF(BD!AJ2633="","",BD!AN2633/BD!AJ2633-1))</f>
      </c>
      <c r="AS2633" s="91">
        <f>IF(BD!AN2633="","",IF(BD!AN2633&lt;BD!AL2633,"ABAIXO DA META","DENTRO DA META"))</f>
      </c>
      <c r="AT2633" s="91" t="str">
        <f>IF(BD!AJ2633="","EM ANÁLISE",IF(BD!AP2633&gt;=BD!AN2633,"GO", "NO GO"))</f>
        <v>EM ANÁLISE</v>
      </c>
      <c r="AU2633" s="97">
        <f>IF(AN2633="","",+BD!$AN2633-AJ2633)</f>
      </c>
      <c r="AV2633" s="98"/>
      <c r="AW2633" s="90">
        <f>BD!P2633*BD!AC2633</f>
        <v>0</v>
      </c>
      <c r="AX2633" s="90">
        <f>BD!V2633*BD!AC2633</f>
        <v>0</v>
      </c>
      <c r="AY2633" s="90">
        <f>IF(BD!AN2633="","",BD!AN2633*BD!AC2633)</f>
      </c>
      <c r="AZ2633" s="75" t="s">
        <v>123</v>
      </c>
      <c r="BA2633" s="75" t="s">
        <v>115</v>
      </c>
      <c r="BB2633" s="75">
        <v>1</v>
      </c>
      <c r="BC2633" s="75" t="s">
        <v>209</v>
      </c>
      <c r="BD2633" s="104"/>
      <c r="BE2633" s="104"/>
      <c r="BF2633" s="101"/>
      <c r="BG2633" s="101"/>
      <c r="BH2633" s="101"/>
      <c r="BI2633" s="101"/>
      <c r="BJ2633" s="101"/>
      <c r="BK2633" s="101"/>
      <c r="BL2633" s="101"/>
      <c r="BM2633" s="101"/>
      <c r="BN2633" s="101"/>
      <c r="BO2633" s="103"/>
      <c r="BP2633" s="101"/>
      <c r="BQ2633" s="101"/>
      <c r="BR2633" s="101"/>
      <c r="BS2633" s="101"/>
      <c r="BT2633" s="101"/>
      <c r="BU2633" s="101"/>
      <c r="BV2633" s="101"/>
      <c r="BW2633" s="101"/>
      <c r="BX2633" s="101"/>
      <c r="BY2633" s="101"/>
      <c r="BZ2633" s="101"/>
      <c r="CA2633" s="101"/>
      <c r="CB2633" s="101"/>
      <c r="CC2633" s="101"/>
      <c r="CD2633" s="101"/>
      <c r="CE2633" s="101"/>
      <c r="CF2633" s="101"/>
      <c r="CG2633" s="37" t="e">
        <f>VLOOKUP(Table_1[[#This Row],[EAN]],'[1]Planilha1'!$E:$R,13,0)</f>
        <v>#N/A</v>
      </c>
      <c r="CI2633" s="186" t="e">
        <f>Table_1[[#This Row],[FATURAMENTO REALIZADO]]-Table_1[[#This Row],[SPEND LÍQUIDO]]</f>
        <v>#VALUE!</v>
      </c>
    </row>
    <row r="2634" ht="15" hidden="1">
      <c r="A2634" s="7"/>
      <c r="B2634" s="84" t="s">
        <v>2735</v>
      </c>
      <c r="C2634" s="75">
        <v>221672</v>
      </c>
      <c r="D2634" s="75">
        <v>50301</v>
      </c>
      <c r="E2634" s="85">
        <v>7896306623233</v>
      </c>
      <c r="F2634" s="86" t="s">
        <v>3104</v>
      </c>
      <c r="G2634" s="75" t="s">
        <v>21</v>
      </c>
      <c r="H2634" s="75">
        <v>980</v>
      </c>
      <c r="I2634" s="87" t="s">
        <v>3069</v>
      </c>
      <c r="J2634" s="75" t="s">
        <v>3070</v>
      </c>
      <c r="K2634" s="88" t="s">
        <v>84</v>
      </c>
      <c r="L2634" s="88">
        <v>8</v>
      </c>
      <c r="M2634" s="88">
        <v>4</v>
      </c>
      <c r="N2634" s="75" t="s">
        <v>85</v>
      </c>
      <c r="O2634" s="75" t="s">
        <v>208</v>
      </c>
      <c r="P2634" s="106"/>
      <c r="Q2634" s="90">
        <f>(17/100+7.6/100+1.65/100)*P2634</f>
        <v>0</v>
      </c>
      <c r="R2634" s="104"/>
      <c r="S2634" s="104"/>
      <c r="T2634" s="104"/>
      <c r="U2634" s="104"/>
      <c r="V2634" s="90">
        <f>+P2634-Q2634+R2634+S2634+T2634+U2634</f>
        <v>0</v>
      </c>
      <c r="W2634" s="91">
        <f>(1.02/100)</f>
        <v>1.02E-2</v>
      </c>
      <c r="X2634" s="91">
        <v>4.8E-3</v>
      </c>
      <c r="Y2634" s="91">
        <v>0.17</v>
      </c>
      <c r="Z2634" s="91">
        <v>1.65E-2</v>
      </c>
      <c r="AA2634" s="91">
        <v>7.6E-2</v>
      </c>
      <c r="AB2634" s="91">
        <f>SUM(W2634:AA2634)</f>
        <v>0.2775</v>
      </c>
      <c r="AC2634" s="75">
        <v>12</v>
      </c>
      <c r="AD2634" s="92">
        <f>IF(AL2634="","",+AC2634*AL2634)</f>
      </c>
      <c r="AE2634" s="93">
        <f>IF(AL2634="","",+AL2634*AB2634)</f>
      </c>
      <c r="AF2634" s="92">
        <f>IF(AL2634="","",+AL2634-AE2634)</f>
      </c>
      <c r="AG2634" s="93">
        <f>+V2634</f>
        <v>0</v>
      </c>
      <c r="AH2634" s="92">
        <f>IF(AF2634="","",+AF2634-AG2634)</f>
      </c>
      <c r="AI2634" s="92">
        <f>IF(AH2634="","",+AH2634*AC2634)</f>
      </c>
      <c r="AJ2634" s="93"/>
      <c r="AK2634" s="94">
        <v>0.33</v>
      </c>
      <c r="AL2634" s="93">
        <f>IF(V2634=0,"",V2634/(1-AB2634-AK2634))</f>
      </c>
      <c r="AM2634" s="95">
        <v>0.33</v>
      </c>
      <c r="AN2634" s="93">
        <f>IF(V2634=0,"",V2634/(1-AB2634-AM2634))</f>
      </c>
      <c r="AO2634" s="96">
        <v>1.2</v>
      </c>
      <c r="AP2634" s="93">
        <f>IF(BD!AJ2634="","",BD!AJ2634*BD!AO2634)</f>
      </c>
      <c r="AQ2634" s="91">
        <f>BD!AM2634/BD!AK2634-1</f>
        <v>0</v>
      </c>
      <c r="AR2634" s="91">
        <f>IF(BD!AN2634="","",IF(BD!AJ2634="","",BD!AN2634/BD!AJ2634-1))</f>
      </c>
      <c r="AS2634" s="91">
        <f>IF(BD!AN2634="","",IF(BD!AN2634&lt;BD!AL2634,"ABAIXO DA META","DENTRO DA META"))</f>
      </c>
      <c r="AT2634" s="91" t="str">
        <f>IF(BD!AJ2634="","EM ANÁLISE",IF(BD!AP2634&gt;=BD!AN2634,"GO", "NO GO"))</f>
        <v>EM ANÁLISE</v>
      </c>
      <c r="AU2634" s="97">
        <f>IF(AN2634="","",+BD!$AN2634-AJ2634)</f>
      </c>
      <c r="AV2634" s="98"/>
      <c r="AW2634" s="90">
        <f>BD!P2634*BD!AC2634</f>
        <v>0</v>
      </c>
      <c r="AX2634" s="90">
        <f>BD!V2634*BD!AC2634</f>
        <v>0</v>
      </c>
      <c r="AY2634" s="90">
        <f>IF(BD!AN2634="","",BD!AN2634*BD!AC2634)</f>
      </c>
      <c r="AZ2634" s="75" t="s">
        <v>123</v>
      </c>
      <c r="BA2634" s="75" t="s">
        <v>115</v>
      </c>
      <c r="BB2634" s="75">
        <v>1</v>
      </c>
      <c r="BC2634" s="75" t="s">
        <v>209</v>
      </c>
      <c r="BD2634" s="104"/>
      <c r="BE2634" s="104"/>
      <c r="BF2634" s="101"/>
      <c r="BG2634" s="101"/>
      <c r="BH2634" s="101"/>
      <c r="BI2634" s="101"/>
      <c r="BJ2634" s="101"/>
      <c r="BK2634" s="101"/>
      <c r="BL2634" s="101"/>
      <c r="BM2634" s="101"/>
      <c r="BN2634" s="101"/>
      <c r="BO2634" s="103"/>
      <c r="BP2634" s="101"/>
      <c r="BQ2634" s="101"/>
      <c r="BR2634" s="101"/>
      <c r="BS2634" s="101"/>
      <c r="BT2634" s="101"/>
      <c r="BU2634" s="101"/>
      <c r="BV2634" s="101"/>
      <c r="BW2634" s="101"/>
      <c r="BX2634" s="101"/>
      <c r="BY2634" s="101"/>
      <c r="BZ2634" s="101"/>
      <c r="CA2634" s="101"/>
      <c r="CB2634" s="101"/>
      <c r="CC2634" s="101"/>
      <c r="CD2634" s="101"/>
      <c r="CE2634" s="101"/>
      <c r="CF2634" s="101"/>
      <c r="CG2634" s="37" t="e">
        <f>VLOOKUP(Table_1[[#This Row],[EAN]],'[1]Planilha1'!$E:$R,13,0)</f>
        <v>#N/A</v>
      </c>
      <c r="CI2634" s="186" t="e">
        <f>Table_1[[#This Row],[FATURAMENTO REALIZADO]]-Table_1[[#This Row],[SPEND LÍQUIDO]]</f>
        <v>#VALUE!</v>
      </c>
    </row>
    <row r="2635" ht="15" hidden="1">
      <c r="A2635" s="7"/>
      <c r="B2635" s="84" t="s">
        <v>2735</v>
      </c>
      <c r="C2635" s="75">
        <v>221673</v>
      </c>
      <c r="D2635" s="75">
        <v>50248</v>
      </c>
      <c r="E2635" s="85">
        <v>7896306622724</v>
      </c>
      <c r="F2635" s="86" t="s">
        <v>3105</v>
      </c>
      <c r="G2635" s="75" t="s">
        <v>21</v>
      </c>
      <c r="H2635" s="75">
        <v>390</v>
      </c>
      <c r="I2635" s="87" t="s">
        <v>3106</v>
      </c>
      <c r="J2635" s="75" t="s">
        <v>1474</v>
      </c>
      <c r="K2635" s="88" t="s">
        <v>84</v>
      </c>
      <c r="L2635" s="88">
        <v>10</v>
      </c>
      <c r="M2635" s="88">
        <v>4</v>
      </c>
      <c r="N2635" s="75" t="s">
        <v>85</v>
      </c>
      <c r="O2635" s="75" t="s">
        <v>208</v>
      </c>
      <c r="P2635" s="106"/>
      <c r="Q2635" s="90">
        <f>(17/100+7.6/100+1.65/100)*P2635</f>
        <v>0</v>
      </c>
      <c r="R2635" s="104"/>
      <c r="S2635" s="104"/>
      <c r="T2635" s="104"/>
      <c r="U2635" s="104"/>
      <c r="V2635" s="90">
        <f>+P2635-Q2635+R2635+S2635+T2635+U2635</f>
        <v>0</v>
      </c>
      <c r="W2635" s="91">
        <f>(1.02/100)</f>
        <v>1.02E-2</v>
      </c>
      <c r="X2635" s="91">
        <v>4.8E-3</v>
      </c>
      <c r="Y2635" s="91">
        <v>0.17</v>
      </c>
      <c r="Z2635" s="91">
        <v>1.65E-2</v>
      </c>
      <c r="AA2635" s="91">
        <v>7.6E-2</v>
      </c>
      <c r="AB2635" s="91">
        <f>SUM(W2635:AA2635)</f>
        <v>0.2775</v>
      </c>
      <c r="AC2635" s="75">
        <v>12</v>
      </c>
      <c r="AD2635" s="92">
        <f>IF(AL2635="","",+AC2635*AL2635)</f>
      </c>
      <c r="AE2635" s="93">
        <f>IF(AL2635="","",+AL2635*AB2635)</f>
      </c>
      <c r="AF2635" s="92">
        <f>IF(AL2635="","",+AL2635-AE2635)</f>
      </c>
      <c r="AG2635" s="93">
        <f>+V2635</f>
        <v>0</v>
      </c>
      <c r="AH2635" s="92">
        <f>IF(AF2635="","",+AF2635-AG2635)</f>
      </c>
      <c r="AI2635" s="92">
        <f>IF(AH2635="","",+AH2635*AC2635)</f>
      </c>
      <c r="AJ2635" s="93"/>
      <c r="AK2635" s="94">
        <v>0.33</v>
      </c>
      <c r="AL2635" s="93">
        <f>IF(V2635=0,"",V2635/(1-AB2635-AK2635))</f>
      </c>
      <c r="AM2635" s="95">
        <v>0.33</v>
      </c>
      <c r="AN2635" s="93">
        <f>IF(V2635=0,"",V2635/(1-AB2635-AM2635))</f>
      </c>
      <c r="AO2635" s="96">
        <v>1.2</v>
      </c>
      <c r="AP2635" s="93">
        <f>IF(BD!AJ2635="","",BD!AJ2635*BD!AO2635)</f>
      </c>
      <c r="AQ2635" s="91">
        <f>BD!AM2635/BD!AK2635-1</f>
        <v>0</v>
      </c>
      <c r="AR2635" s="91">
        <f>IF(BD!AN2635="","",IF(BD!AJ2635="","",BD!AN2635/BD!AJ2635-1))</f>
      </c>
      <c r="AS2635" s="91">
        <f>IF(BD!AN2635="","",IF(BD!AN2635&lt;BD!AL2635,"ABAIXO DA META","DENTRO DA META"))</f>
      </c>
      <c r="AT2635" s="91" t="str">
        <f>IF(BD!AJ2635="","EM ANÁLISE",IF(BD!AP2635&gt;=BD!AN2635,"GO", "NO GO"))</f>
        <v>EM ANÁLISE</v>
      </c>
      <c r="AU2635" s="97">
        <f>IF(AN2635="","",+BD!$AN2635-AJ2635)</f>
      </c>
      <c r="AV2635" s="98"/>
      <c r="AW2635" s="90">
        <f>BD!P2635*BD!AC2635</f>
        <v>0</v>
      </c>
      <c r="AX2635" s="90">
        <f>BD!V2635*BD!AC2635</f>
        <v>0</v>
      </c>
      <c r="AY2635" s="90">
        <f>IF(BD!AN2635="","",BD!AN2635*BD!AC2635)</f>
      </c>
      <c r="AZ2635" s="75" t="s">
        <v>123</v>
      </c>
      <c r="BA2635" s="75" t="s">
        <v>115</v>
      </c>
      <c r="BB2635" s="75">
        <v>1</v>
      </c>
      <c r="BC2635" s="75" t="s">
        <v>209</v>
      </c>
      <c r="BD2635" s="104"/>
      <c r="BE2635" s="104"/>
      <c r="BF2635" s="101"/>
      <c r="BG2635" s="101"/>
      <c r="BH2635" s="101"/>
      <c r="BI2635" s="101"/>
      <c r="BJ2635" s="101"/>
      <c r="BK2635" s="101"/>
      <c r="BL2635" s="101"/>
      <c r="BM2635" s="101"/>
      <c r="BN2635" s="101"/>
      <c r="BO2635" s="103"/>
      <c r="BP2635" s="101"/>
      <c r="BQ2635" s="101"/>
      <c r="BR2635" s="101"/>
      <c r="BS2635" s="101"/>
      <c r="BT2635" s="101"/>
      <c r="BU2635" s="101"/>
      <c r="BV2635" s="101"/>
      <c r="BW2635" s="101"/>
      <c r="BX2635" s="101"/>
      <c r="BY2635" s="101"/>
      <c r="BZ2635" s="101"/>
      <c r="CA2635" s="101"/>
      <c r="CB2635" s="101"/>
      <c r="CC2635" s="101"/>
      <c r="CD2635" s="101"/>
      <c r="CE2635" s="101"/>
      <c r="CF2635" s="101"/>
      <c r="CG2635" s="37" t="e">
        <f>VLOOKUP(Table_1[[#This Row],[EAN]],'[1]Planilha1'!$E:$R,13,0)</f>
        <v>#N/A</v>
      </c>
      <c r="CI2635" s="186" t="e">
        <f>Table_1[[#This Row],[FATURAMENTO REALIZADO]]-Table_1[[#This Row],[SPEND LÍQUIDO]]</f>
        <v>#VALUE!</v>
      </c>
    </row>
    <row r="2636" ht="15" hidden="1">
      <c r="A2636" s="7"/>
      <c r="B2636" s="84" t="s">
        <v>2735</v>
      </c>
      <c r="C2636" s="75">
        <v>221674</v>
      </c>
      <c r="D2636" s="75">
        <v>50329</v>
      </c>
      <c r="E2636" s="85">
        <v>7896306623561</v>
      </c>
      <c r="F2636" s="86" t="s">
        <v>3107</v>
      </c>
      <c r="G2636" s="75" t="s">
        <v>21</v>
      </c>
      <c r="H2636" s="75">
        <v>390</v>
      </c>
      <c r="I2636" s="87" t="s">
        <v>3106</v>
      </c>
      <c r="J2636" s="75" t="s">
        <v>1474</v>
      </c>
      <c r="K2636" s="88" t="s">
        <v>84</v>
      </c>
      <c r="L2636" s="88">
        <v>12</v>
      </c>
      <c r="M2636" s="88">
        <v>4</v>
      </c>
      <c r="N2636" s="75" t="s">
        <v>85</v>
      </c>
      <c r="O2636" s="75" t="s">
        <v>208</v>
      </c>
      <c r="P2636" s="106"/>
      <c r="Q2636" s="90">
        <f>(17/100+7.6/100+1.65/100)*P2636</f>
        <v>0</v>
      </c>
      <c r="R2636" s="104"/>
      <c r="S2636" s="104"/>
      <c r="T2636" s="104"/>
      <c r="U2636" s="104"/>
      <c r="V2636" s="90">
        <f>+P2636-Q2636+R2636+S2636+T2636+U2636</f>
        <v>0</v>
      </c>
      <c r="W2636" s="91">
        <f>(1.02/100)</f>
        <v>1.02E-2</v>
      </c>
      <c r="X2636" s="91">
        <v>4.8E-3</v>
      </c>
      <c r="Y2636" s="91">
        <v>0.17</v>
      </c>
      <c r="Z2636" s="91">
        <v>1.65E-2</v>
      </c>
      <c r="AA2636" s="91">
        <v>7.6E-2</v>
      </c>
      <c r="AB2636" s="91">
        <f>SUM(W2636:AA2636)</f>
        <v>0.2775</v>
      </c>
      <c r="AC2636" s="75">
        <v>12</v>
      </c>
      <c r="AD2636" s="92">
        <f>IF(AL2636="","",+AC2636*AL2636)</f>
      </c>
      <c r="AE2636" s="93">
        <f>IF(AL2636="","",+AL2636*AB2636)</f>
      </c>
      <c r="AF2636" s="92">
        <f>IF(AL2636="","",+AL2636-AE2636)</f>
      </c>
      <c r="AG2636" s="93">
        <f>+V2636</f>
        <v>0</v>
      </c>
      <c r="AH2636" s="92">
        <f>IF(AF2636="","",+AF2636-AG2636)</f>
      </c>
      <c r="AI2636" s="92">
        <f>IF(AH2636="","",+AH2636*AC2636)</f>
      </c>
      <c r="AJ2636" s="93"/>
      <c r="AK2636" s="94">
        <v>0.33</v>
      </c>
      <c r="AL2636" s="93">
        <f>IF(V2636=0,"",V2636/(1-AB2636-AK2636))</f>
      </c>
      <c r="AM2636" s="95">
        <v>0.33</v>
      </c>
      <c r="AN2636" s="93">
        <f>IF(V2636=0,"",V2636/(1-AB2636-AM2636))</f>
      </c>
      <c r="AO2636" s="96">
        <v>1.2</v>
      </c>
      <c r="AP2636" s="93">
        <f>IF(BD!AJ2636="","",BD!AJ2636*BD!AO2636)</f>
      </c>
      <c r="AQ2636" s="91">
        <f>BD!AM2636/BD!AK2636-1</f>
        <v>0</v>
      </c>
      <c r="AR2636" s="91">
        <f>IF(BD!AN2636="","",IF(BD!AJ2636="","",BD!AN2636/BD!AJ2636-1))</f>
      </c>
      <c r="AS2636" s="91">
        <f>IF(BD!AN2636="","",IF(BD!AN2636&lt;BD!AL2636,"ABAIXO DA META","DENTRO DA META"))</f>
      </c>
      <c r="AT2636" s="91" t="str">
        <f>IF(BD!AJ2636="","EM ANÁLISE",IF(BD!AP2636&gt;=BD!AN2636,"GO", "NO GO"))</f>
        <v>EM ANÁLISE</v>
      </c>
      <c r="AU2636" s="97">
        <f>IF(AN2636="","",+BD!$AN2636-AJ2636)</f>
      </c>
      <c r="AV2636" s="98"/>
      <c r="AW2636" s="90">
        <f>BD!P2636*BD!AC2636</f>
        <v>0</v>
      </c>
      <c r="AX2636" s="90">
        <f>BD!V2636*BD!AC2636</f>
        <v>0</v>
      </c>
      <c r="AY2636" s="90">
        <f>IF(BD!AN2636="","",BD!AN2636*BD!AC2636)</f>
      </c>
      <c r="AZ2636" s="75" t="s">
        <v>123</v>
      </c>
      <c r="BA2636" s="75" t="s">
        <v>115</v>
      </c>
      <c r="BB2636" s="75">
        <v>1</v>
      </c>
      <c r="BC2636" s="75" t="s">
        <v>209</v>
      </c>
      <c r="BD2636" s="104"/>
      <c r="BE2636" s="104"/>
      <c r="BF2636" s="101"/>
      <c r="BG2636" s="101"/>
      <c r="BH2636" s="101"/>
      <c r="BI2636" s="101"/>
      <c r="BJ2636" s="101"/>
      <c r="BK2636" s="101"/>
      <c r="BL2636" s="101"/>
      <c r="BM2636" s="101"/>
      <c r="BN2636" s="101"/>
      <c r="BO2636" s="103"/>
      <c r="BP2636" s="101"/>
      <c r="BQ2636" s="101"/>
      <c r="BR2636" s="101"/>
      <c r="BS2636" s="101"/>
      <c r="BT2636" s="101"/>
      <c r="BU2636" s="101"/>
      <c r="BV2636" s="101"/>
      <c r="BW2636" s="101"/>
      <c r="BX2636" s="101"/>
      <c r="BY2636" s="101"/>
      <c r="BZ2636" s="101"/>
      <c r="CA2636" s="101"/>
      <c r="CB2636" s="101"/>
      <c r="CC2636" s="101"/>
      <c r="CD2636" s="101"/>
      <c r="CE2636" s="101"/>
      <c r="CF2636" s="101"/>
      <c r="CG2636" s="37" t="e">
        <f>VLOOKUP(Table_1[[#This Row],[EAN]],'[1]Planilha1'!$E:$R,13,0)</f>
        <v>#N/A</v>
      </c>
      <c r="CI2636" s="186" t="e">
        <f>Table_1[[#This Row],[FATURAMENTO REALIZADO]]-Table_1[[#This Row],[SPEND LÍQUIDO]]</f>
        <v>#VALUE!</v>
      </c>
    </row>
    <row r="2637" ht="15" hidden="1">
      <c r="A2637" s="7"/>
      <c r="B2637" s="84" t="s">
        <v>2735</v>
      </c>
      <c r="C2637" s="75">
        <v>221675</v>
      </c>
      <c r="D2637" s="75">
        <v>50330</v>
      </c>
      <c r="E2637" s="85">
        <v>7896306623349</v>
      </c>
      <c r="F2637" s="86" t="s">
        <v>3108</v>
      </c>
      <c r="G2637" s="75" t="s">
        <v>21</v>
      </c>
      <c r="H2637" s="75">
        <v>390</v>
      </c>
      <c r="I2637" s="87" t="s">
        <v>3106</v>
      </c>
      <c r="J2637" s="75" t="s">
        <v>1474</v>
      </c>
      <c r="K2637" s="88" t="s">
        <v>84</v>
      </c>
      <c r="L2637" s="88">
        <v>12</v>
      </c>
      <c r="M2637" s="88">
        <v>4</v>
      </c>
      <c r="N2637" s="75" t="s">
        <v>85</v>
      </c>
      <c r="O2637" s="75" t="s">
        <v>208</v>
      </c>
      <c r="P2637" s="106"/>
      <c r="Q2637" s="90">
        <f>(17/100+7.6/100+1.65/100)*P2637</f>
        <v>0</v>
      </c>
      <c r="R2637" s="104"/>
      <c r="S2637" s="104"/>
      <c r="T2637" s="104"/>
      <c r="U2637" s="104"/>
      <c r="V2637" s="90">
        <f>+P2637-Q2637+R2637+S2637+T2637+U2637</f>
        <v>0</v>
      </c>
      <c r="W2637" s="91">
        <f>(1.02/100)</f>
        <v>1.02E-2</v>
      </c>
      <c r="X2637" s="91">
        <v>4.8E-3</v>
      </c>
      <c r="Y2637" s="91">
        <v>0.17</v>
      </c>
      <c r="Z2637" s="91">
        <v>1.65E-2</v>
      </c>
      <c r="AA2637" s="91">
        <v>7.6E-2</v>
      </c>
      <c r="AB2637" s="91">
        <f>SUM(W2637:AA2637)</f>
        <v>0.2775</v>
      </c>
      <c r="AC2637" s="75">
        <v>12</v>
      </c>
      <c r="AD2637" s="92">
        <f>IF(AL2637="","",+AC2637*AL2637)</f>
      </c>
      <c r="AE2637" s="93">
        <f>IF(AL2637="","",+AL2637*AB2637)</f>
      </c>
      <c r="AF2637" s="92">
        <f>IF(AL2637="","",+AL2637-AE2637)</f>
      </c>
      <c r="AG2637" s="93">
        <f>+V2637</f>
        <v>0</v>
      </c>
      <c r="AH2637" s="92">
        <f>IF(AF2637="","",+AF2637-AG2637)</f>
      </c>
      <c r="AI2637" s="92">
        <f>IF(AH2637="","",+AH2637*AC2637)</f>
      </c>
      <c r="AJ2637" s="93"/>
      <c r="AK2637" s="94">
        <v>0.33</v>
      </c>
      <c r="AL2637" s="93">
        <f>IF(V2637=0,"",V2637/(1-AB2637-AK2637))</f>
      </c>
      <c r="AM2637" s="95">
        <v>0.33</v>
      </c>
      <c r="AN2637" s="93">
        <f>IF(V2637=0,"",V2637/(1-AB2637-AM2637))</f>
      </c>
      <c r="AO2637" s="96">
        <v>1.2</v>
      </c>
      <c r="AP2637" s="93">
        <f>IF(BD!AJ2637="","",BD!AJ2637*BD!AO2637)</f>
      </c>
      <c r="AQ2637" s="91">
        <f>BD!AM2637/BD!AK2637-1</f>
        <v>0</v>
      </c>
      <c r="AR2637" s="91">
        <f>IF(BD!AN2637="","",IF(BD!AJ2637="","",BD!AN2637/BD!AJ2637-1))</f>
      </c>
      <c r="AS2637" s="91">
        <f>IF(BD!AN2637="","",IF(BD!AN2637&lt;BD!AL2637,"ABAIXO DA META","DENTRO DA META"))</f>
      </c>
      <c r="AT2637" s="91" t="str">
        <f>IF(BD!AJ2637="","EM ANÁLISE",IF(BD!AP2637&gt;=BD!AN2637,"GO", "NO GO"))</f>
        <v>EM ANÁLISE</v>
      </c>
      <c r="AU2637" s="97">
        <f>IF(AN2637="","",+BD!$AN2637-AJ2637)</f>
      </c>
      <c r="AV2637" s="98"/>
      <c r="AW2637" s="90">
        <f>BD!P2637*BD!AC2637</f>
        <v>0</v>
      </c>
      <c r="AX2637" s="90">
        <f>BD!V2637*BD!AC2637</f>
        <v>0</v>
      </c>
      <c r="AY2637" s="90">
        <f>IF(BD!AN2637="","",BD!AN2637*BD!AC2637)</f>
      </c>
      <c r="AZ2637" s="75" t="s">
        <v>123</v>
      </c>
      <c r="BA2637" s="75" t="s">
        <v>115</v>
      </c>
      <c r="BB2637" s="75">
        <v>1</v>
      </c>
      <c r="BC2637" s="75" t="s">
        <v>209</v>
      </c>
      <c r="BD2637" s="104"/>
      <c r="BE2637" s="104"/>
      <c r="BF2637" s="101"/>
      <c r="BG2637" s="101"/>
      <c r="BH2637" s="101"/>
      <c r="BI2637" s="101"/>
      <c r="BJ2637" s="101"/>
      <c r="BK2637" s="101"/>
      <c r="BL2637" s="101"/>
      <c r="BM2637" s="101"/>
      <c r="BN2637" s="101"/>
      <c r="BO2637" s="103"/>
      <c r="BP2637" s="101"/>
      <c r="BQ2637" s="101"/>
      <c r="BR2637" s="101"/>
      <c r="BS2637" s="101"/>
      <c r="BT2637" s="101"/>
      <c r="BU2637" s="101"/>
      <c r="BV2637" s="101"/>
      <c r="BW2637" s="101"/>
      <c r="BX2637" s="101"/>
      <c r="BY2637" s="101"/>
      <c r="BZ2637" s="101"/>
      <c r="CA2637" s="101"/>
      <c r="CB2637" s="101"/>
      <c r="CC2637" s="101"/>
      <c r="CD2637" s="101"/>
      <c r="CE2637" s="101"/>
      <c r="CF2637" s="101"/>
      <c r="CG2637" s="37" t="e">
        <f>VLOOKUP(Table_1[[#This Row],[EAN]],'[1]Planilha1'!$E:$R,13,0)</f>
        <v>#N/A</v>
      </c>
      <c r="CI2637" s="186" t="e">
        <f>Table_1[[#This Row],[FATURAMENTO REALIZADO]]-Table_1[[#This Row],[SPEND LÍQUIDO]]</f>
        <v>#VALUE!</v>
      </c>
    </row>
    <row r="2638" ht="15" hidden="1">
      <c r="A2638" s="7"/>
      <c r="B2638" s="84" t="s">
        <v>2735</v>
      </c>
      <c r="C2638" s="75">
        <v>221676</v>
      </c>
      <c r="D2638" s="75">
        <v>50331</v>
      </c>
      <c r="E2638" s="85">
        <v>7896306623332</v>
      </c>
      <c r="F2638" s="86" t="s">
        <v>3109</v>
      </c>
      <c r="G2638" s="75" t="s">
        <v>21</v>
      </c>
      <c r="H2638" s="75">
        <v>390</v>
      </c>
      <c r="I2638" s="87" t="s">
        <v>3106</v>
      </c>
      <c r="J2638" s="75" t="s">
        <v>1474</v>
      </c>
      <c r="K2638" s="88" t="s">
        <v>84</v>
      </c>
      <c r="L2638" s="88">
        <v>12</v>
      </c>
      <c r="M2638" s="88">
        <v>4</v>
      </c>
      <c r="N2638" s="75" t="s">
        <v>85</v>
      </c>
      <c r="O2638" s="75" t="s">
        <v>208</v>
      </c>
      <c r="P2638" s="106"/>
      <c r="Q2638" s="90">
        <f>(17/100+7.6/100+1.65/100)*P2638</f>
        <v>0</v>
      </c>
      <c r="R2638" s="104"/>
      <c r="S2638" s="104"/>
      <c r="T2638" s="104"/>
      <c r="U2638" s="104"/>
      <c r="V2638" s="90">
        <f>+P2638-Q2638+R2638+S2638+T2638+U2638</f>
        <v>0</v>
      </c>
      <c r="W2638" s="91">
        <f>(1.02/100)</f>
        <v>1.02E-2</v>
      </c>
      <c r="X2638" s="91">
        <v>4.8E-3</v>
      </c>
      <c r="Y2638" s="91">
        <v>0.17</v>
      </c>
      <c r="Z2638" s="91">
        <v>1.65E-2</v>
      </c>
      <c r="AA2638" s="91">
        <v>7.6E-2</v>
      </c>
      <c r="AB2638" s="91">
        <f>SUM(W2638:AA2638)</f>
        <v>0.2775</v>
      </c>
      <c r="AC2638" s="75">
        <v>12</v>
      </c>
      <c r="AD2638" s="92">
        <f>IF(AL2638="","",+AC2638*AL2638)</f>
      </c>
      <c r="AE2638" s="93">
        <f>IF(AL2638="","",+AL2638*AB2638)</f>
      </c>
      <c r="AF2638" s="92">
        <f>IF(AL2638="","",+AL2638-AE2638)</f>
      </c>
      <c r="AG2638" s="93">
        <f>+V2638</f>
        <v>0</v>
      </c>
      <c r="AH2638" s="92">
        <f>IF(AF2638="","",+AF2638-AG2638)</f>
      </c>
      <c r="AI2638" s="92">
        <f>IF(AH2638="","",+AH2638*AC2638)</f>
      </c>
      <c r="AJ2638" s="93"/>
      <c r="AK2638" s="94">
        <v>0.33</v>
      </c>
      <c r="AL2638" s="93">
        <f>IF(V2638=0,"",V2638/(1-AB2638-AK2638))</f>
      </c>
      <c r="AM2638" s="95">
        <v>0.33</v>
      </c>
      <c r="AN2638" s="93">
        <f>IF(V2638=0,"",V2638/(1-AB2638-AM2638))</f>
      </c>
      <c r="AO2638" s="96">
        <v>1.2</v>
      </c>
      <c r="AP2638" s="93">
        <f>IF(BD!AJ2638="","",BD!AJ2638*BD!AO2638)</f>
      </c>
      <c r="AQ2638" s="91">
        <f>BD!AM2638/BD!AK2638-1</f>
        <v>0</v>
      </c>
      <c r="AR2638" s="91">
        <f>IF(BD!AN2638="","",IF(BD!AJ2638="","",BD!AN2638/BD!AJ2638-1))</f>
      </c>
      <c r="AS2638" s="91">
        <f>IF(BD!AN2638="","",IF(BD!AN2638&lt;BD!AL2638,"ABAIXO DA META","DENTRO DA META"))</f>
      </c>
      <c r="AT2638" s="91" t="str">
        <f>IF(BD!AJ2638="","EM ANÁLISE",IF(BD!AP2638&gt;=BD!AN2638,"GO", "NO GO"))</f>
        <v>EM ANÁLISE</v>
      </c>
      <c r="AU2638" s="97">
        <f>IF(AN2638="","",+BD!$AN2638-AJ2638)</f>
      </c>
      <c r="AV2638" s="98"/>
      <c r="AW2638" s="90">
        <f>BD!P2638*BD!AC2638</f>
        <v>0</v>
      </c>
      <c r="AX2638" s="90">
        <f>BD!V2638*BD!AC2638</f>
        <v>0</v>
      </c>
      <c r="AY2638" s="90">
        <f>IF(BD!AN2638="","",BD!AN2638*BD!AC2638)</f>
      </c>
      <c r="AZ2638" s="75" t="s">
        <v>123</v>
      </c>
      <c r="BA2638" s="75" t="s">
        <v>115</v>
      </c>
      <c r="BB2638" s="75">
        <v>1</v>
      </c>
      <c r="BC2638" s="75" t="s">
        <v>209</v>
      </c>
      <c r="BD2638" s="104"/>
      <c r="BE2638" s="104"/>
      <c r="BF2638" s="101"/>
      <c r="BG2638" s="101"/>
      <c r="BH2638" s="101"/>
      <c r="BI2638" s="101"/>
      <c r="BJ2638" s="101"/>
      <c r="BK2638" s="101"/>
      <c r="BL2638" s="101"/>
      <c r="BM2638" s="101"/>
      <c r="BN2638" s="101"/>
      <c r="BO2638" s="103"/>
      <c r="BP2638" s="101"/>
      <c r="BQ2638" s="101"/>
      <c r="BR2638" s="101"/>
      <c r="BS2638" s="101"/>
      <c r="BT2638" s="101"/>
      <c r="BU2638" s="101"/>
      <c r="BV2638" s="101"/>
      <c r="BW2638" s="101"/>
      <c r="BX2638" s="101"/>
      <c r="BY2638" s="101"/>
      <c r="BZ2638" s="101"/>
      <c r="CA2638" s="101"/>
      <c r="CB2638" s="101"/>
      <c r="CC2638" s="101"/>
      <c r="CD2638" s="101"/>
      <c r="CE2638" s="101"/>
      <c r="CF2638" s="101"/>
      <c r="CG2638" s="37" t="e">
        <f>VLOOKUP(Table_1[[#This Row],[EAN]],'[1]Planilha1'!$E:$R,13,0)</f>
        <v>#N/A</v>
      </c>
      <c r="CI2638" s="186" t="e">
        <f>Table_1[[#This Row],[FATURAMENTO REALIZADO]]-Table_1[[#This Row],[SPEND LÍQUIDO]]</f>
        <v>#VALUE!</v>
      </c>
    </row>
    <row r="2639" ht="15" hidden="1">
      <c r="A2639" s="7"/>
      <c r="B2639" s="84" t="s">
        <v>2735</v>
      </c>
      <c r="C2639" s="75">
        <v>221677</v>
      </c>
      <c r="D2639" s="75">
        <v>50252</v>
      </c>
      <c r="E2639" s="85">
        <v>7896306623066</v>
      </c>
      <c r="F2639" s="86" t="s">
        <v>3110</v>
      </c>
      <c r="G2639" s="75" t="s">
        <v>21</v>
      </c>
      <c r="H2639" s="75">
        <v>390</v>
      </c>
      <c r="I2639" s="87" t="s">
        <v>3106</v>
      </c>
      <c r="J2639" s="75" t="s">
        <v>1474</v>
      </c>
      <c r="K2639" s="88" t="s">
        <v>84</v>
      </c>
      <c r="L2639" s="88">
        <v>12</v>
      </c>
      <c r="M2639" s="88">
        <v>4</v>
      </c>
      <c r="N2639" s="75" t="s">
        <v>85</v>
      </c>
      <c r="O2639" s="75" t="s">
        <v>208</v>
      </c>
      <c r="P2639" s="106"/>
      <c r="Q2639" s="90">
        <f>(17/100+7.6/100+1.65/100)*P2639</f>
        <v>0</v>
      </c>
      <c r="R2639" s="104"/>
      <c r="S2639" s="104"/>
      <c r="T2639" s="104"/>
      <c r="U2639" s="104"/>
      <c r="V2639" s="90">
        <f>+P2639-Q2639+R2639+S2639+T2639+U2639</f>
        <v>0</v>
      </c>
      <c r="W2639" s="91">
        <f>(1.02/100)</f>
        <v>1.02E-2</v>
      </c>
      <c r="X2639" s="91">
        <v>4.8E-3</v>
      </c>
      <c r="Y2639" s="91">
        <v>0.17</v>
      </c>
      <c r="Z2639" s="91">
        <v>1.65E-2</v>
      </c>
      <c r="AA2639" s="91">
        <v>7.6E-2</v>
      </c>
      <c r="AB2639" s="91">
        <f>SUM(W2639:AA2639)</f>
        <v>0.2775</v>
      </c>
      <c r="AC2639" s="75">
        <v>12</v>
      </c>
      <c r="AD2639" s="92">
        <f>IF(AL2639="","",+AC2639*AL2639)</f>
      </c>
      <c r="AE2639" s="93">
        <f>IF(AL2639="","",+AL2639*AB2639)</f>
      </c>
      <c r="AF2639" s="92">
        <f>IF(AL2639="","",+AL2639-AE2639)</f>
      </c>
      <c r="AG2639" s="93">
        <f>+V2639</f>
        <v>0</v>
      </c>
      <c r="AH2639" s="92">
        <f>IF(AF2639="","",+AF2639-AG2639)</f>
      </c>
      <c r="AI2639" s="92">
        <f>IF(AH2639="","",+AH2639*AC2639)</f>
      </c>
      <c r="AJ2639" s="93"/>
      <c r="AK2639" s="94">
        <v>0.33</v>
      </c>
      <c r="AL2639" s="93">
        <f>IF(V2639=0,"",V2639/(1-AB2639-AK2639))</f>
      </c>
      <c r="AM2639" s="95">
        <v>0.33</v>
      </c>
      <c r="AN2639" s="93">
        <f>IF(V2639=0,"",V2639/(1-AB2639-AM2639))</f>
      </c>
      <c r="AO2639" s="96">
        <v>1.2</v>
      </c>
      <c r="AP2639" s="93">
        <f>IF(BD!AJ2639="","",BD!AJ2639*BD!AO2639)</f>
      </c>
      <c r="AQ2639" s="91">
        <f>BD!AM2639/BD!AK2639-1</f>
        <v>0</v>
      </c>
      <c r="AR2639" s="91">
        <f>IF(BD!AN2639="","",IF(BD!AJ2639="","",BD!AN2639/BD!AJ2639-1))</f>
      </c>
      <c r="AS2639" s="91">
        <f>IF(BD!AN2639="","",IF(BD!AN2639&lt;BD!AL2639,"ABAIXO DA META","DENTRO DA META"))</f>
      </c>
      <c r="AT2639" s="91" t="str">
        <f>IF(BD!AJ2639="","EM ANÁLISE",IF(BD!AP2639&gt;=BD!AN2639,"GO", "NO GO"))</f>
        <v>EM ANÁLISE</v>
      </c>
      <c r="AU2639" s="97">
        <f>IF(AN2639="","",+BD!$AN2639-AJ2639)</f>
      </c>
      <c r="AV2639" s="98"/>
      <c r="AW2639" s="90">
        <f>BD!P2639*BD!AC2639</f>
        <v>0</v>
      </c>
      <c r="AX2639" s="90">
        <f>BD!V2639*BD!AC2639</f>
        <v>0</v>
      </c>
      <c r="AY2639" s="90">
        <f>IF(BD!AN2639="","",BD!AN2639*BD!AC2639)</f>
      </c>
      <c r="AZ2639" s="75" t="s">
        <v>123</v>
      </c>
      <c r="BA2639" s="75" t="s">
        <v>115</v>
      </c>
      <c r="BB2639" s="75">
        <v>1</v>
      </c>
      <c r="BC2639" s="75" t="s">
        <v>209</v>
      </c>
      <c r="BD2639" s="104"/>
      <c r="BE2639" s="104"/>
      <c r="BF2639" s="101"/>
      <c r="BG2639" s="101"/>
      <c r="BH2639" s="101"/>
      <c r="BI2639" s="101"/>
      <c r="BJ2639" s="101"/>
      <c r="BK2639" s="101"/>
      <c r="BL2639" s="101"/>
      <c r="BM2639" s="101"/>
      <c r="BN2639" s="101"/>
      <c r="BO2639" s="103"/>
      <c r="BP2639" s="101"/>
      <c r="BQ2639" s="101"/>
      <c r="BR2639" s="101"/>
      <c r="BS2639" s="101"/>
      <c r="BT2639" s="101"/>
      <c r="BU2639" s="101"/>
      <c r="BV2639" s="101"/>
      <c r="BW2639" s="101"/>
      <c r="BX2639" s="101"/>
      <c r="BY2639" s="101"/>
      <c r="BZ2639" s="101"/>
      <c r="CA2639" s="101"/>
      <c r="CB2639" s="101"/>
      <c r="CC2639" s="101"/>
      <c r="CD2639" s="101"/>
      <c r="CE2639" s="101"/>
      <c r="CF2639" s="101"/>
      <c r="CG2639" s="37" t="e">
        <f>VLOOKUP(Table_1[[#This Row],[EAN]],'[1]Planilha1'!$E:$R,13,0)</f>
        <v>#N/A</v>
      </c>
      <c r="CI2639" s="186" t="e">
        <f>Table_1[[#This Row],[FATURAMENTO REALIZADO]]-Table_1[[#This Row],[SPEND LÍQUIDO]]</f>
        <v>#VALUE!</v>
      </c>
    </row>
    <row r="2640" ht="15" hidden="1">
      <c r="A2640" s="7"/>
      <c r="B2640" s="84" t="s">
        <v>2735</v>
      </c>
      <c r="C2640" s="75">
        <v>221678</v>
      </c>
      <c r="D2640" s="75">
        <v>50324</v>
      </c>
      <c r="E2640" s="85">
        <v>7896306623288</v>
      </c>
      <c r="F2640" s="86" t="s">
        <v>3111</v>
      </c>
      <c r="G2640" s="75" t="s">
        <v>21</v>
      </c>
      <c r="H2640" s="75">
        <v>390</v>
      </c>
      <c r="I2640" s="87" t="s">
        <v>3106</v>
      </c>
      <c r="J2640" s="75" t="s">
        <v>1474</v>
      </c>
      <c r="K2640" s="88" t="s">
        <v>84</v>
      </c>
      <c r="L2640" s="88">
        <v>12</v>
      </c>
      <c r="M2640" s="88">
        <v>4</v>
      </c>
      <c r="N2640" s="75" t="s">
        <v>85</v>
      </c>
      <c r="O2640" s="75"/>
      <c r="P2640" s="106"/>
      <c r="Q2640" s="90">
        <f>(17/100+7.6/100+1.65/100)*P2640</f>
        <v>0</v>
      </c>
      <c r="R2640" s="104"/>
      <c r="S2640" s="104"/>
      <c r="T2640" s="104"/>
      <c r="U2640" s="104"/>
      <c r="V2640" s="90">
        <f>+P2640-Q2640+R2640+S2640+T2640+U2640</f>
        <v>0</v>
      </c>
      <c r="W2640" s="91">
        <f>(1.02/100)</f>
        <v>1.02E-2</v>
      </c>
      <c r="X2640" s="91">
        <v>4.8E-3</v>
      </c>
      <c r="Y2640" s="91">
        <v>0.17</v>
      </c>
      <c r="Z2640" s="91">
        <v>1.65E-2</v>
      </c>
      <c r="AA2640" s="91">
        <v>7.6E-2</v>
      </c>
      <c r="AB2640" s="91">
        <f>SUM(W2640:AA2640)</f>
        <v>0.2775</v>
      </c>
      <c r="AC2640" s="75">
        <v>12</v>
      </c>
      <c r="AD2640" s="92">
        <f>IF(AL2640="","",+AC2640*AL2640)</f>
      </c>
      <c r="AE2640" s="93">
        <f>IF(AL2640="","",+AL2640*AB2640)</f>
      </c>
      <c r="AF2640" s="92">
        <f>IF(AL2640="","",+AL2640-AE2640)</f>
      </c>
      <c r="AG2640" s="93">
        <f>+V2640</f>
        <v>0</v>
      </c>
      <c r="AH2640" s="92">
        <f>IF(AF2640="","",+AF2640-AG2640)</f>
      </c>
      <c r="AI2640" s="92">
        <f>IF(AH2640="","",+AH2640*AC2640)</f>
      </c>
      <c r="AJ2640" s="93"/>
      <c r="AK2640" s="94">
        <v>0.33</v>
      </c>
      <c r="AL2640" s="93">
        <f>IF(V2640=0,"",V2640/(1-AB2640-AK2640))</f>
      </c>
      <c r="AM2640" s="95">
        <v>0.33</v>
      </c>
      <c r="AN2640" s="93">
        <f>IF(V2640=0,"",V2640/(1-AB2640-AM2640))</f>
      </c>
      <c r="AO2640" s="96">
        <v>1.2</v>
      </c>
      <c r="AP2640" s="93">
        <f>IF(BD!AJ2640="","",BD!AJ2640*BD!AO2640)</f>
      </c>
      <c r="AQ2640" s="91">
        <f>BD!AM2640/BD!AK2640-1</f>
        <v>0</v>
      </c>
      <c r="AR2640" s="91">
        <f>IF(BD!AN2640="","",IF(BD!AJ2640="","",BD!AN2640/BD!AJ2640-1))</f>
      </c>
      <c r="AS2640" s="91">
        <f>IF(BD!AN2640="","",IF(BD!AN2640&lt;BD!AL2640,"ABAIXO DA META","DENTRO DA META"))</f>
      </c>
      <c r="AT2640" s="91" t="str">
        <f>IF(BD!AJ2640="","EM ANÁLISE",IF(BD!AP2640&gt;=BD!AN2640,"GO", "NO GO"))</f>
        <v>EM ANÁLISE</v>
      </c>
      <c r="AU2640" s="97">
        <f>IF(AN2640="","",+BD!$AN2640-AJ2640)</f>
      </c>
      <c r="AV2640" s="98"/>
      <c r="AW2640" s="90">
        <f>BD!P2640*BD!AC2640</f>
        <v>0</v>
      </c>
      <c r="AX2640" s="90">
        <f>BD!V2640*BD!AC2640</f>
        <v>0</v>
      </c>
      <c r="AY2640" s="90">
        <f>IF(BD!AN2640="","",BD!AN2640*BD!AC2640)</f>
      </c>
      <c r="AZ2640" s="75" t="s">
        <v>123</v>
      </c>
      <c r="BA2640" s="75" t="s">
        <v>115</v>
      </c>
      <c r="BB2640" s="75">
        <v>1</v>
      </c>
      <c r="BC2640" s="75" t="s">
        <v>209</v>
      </c>
      <c r="BD2640" s="104"/>
      <c r="BE2640" s="104"/>
      <c r="BF2640" s="101"/>
      <c r="BG2640" s="101"/>
      <c r="BH2640" s="101"/>
      <c r="BI2640" s="101"/>
      <c r="BJ2640" s="101"/>
      <c r="BK2640" s="101"/>
      <c r="BL2640" s="101"/>
      <c r="BM2640" s="101"/>
      <c r="BN2640" s="101"/>
      <c r="BO2640" s="103"/>
      <c r="BP2640" s="101"/>
      <c r="BQ2640" s="101"/>
      <c r="BR2640" s="101"/>
      <c r="BS2640" s="101"/>
      <c r="BT2640" s="101"/>
      <c r="BU2640" s="101"/>
      <c r="BV2640" s="101"/>
      <c r="BW2640" s="101"/>
      <c r="BX2640" s="101"/>
      <c r="BY2640" s="101"/>
      <c r="BZ2640" s="101"/>
      <c r="CA2640" s="101"/>
      <c r="CB2640" s="101"/>
      <c r="CC2640" s="101"/>
      <c r="CD2640" s="101"/>
      <c r="CE2640" s="101"/>
      <c r="CF2640" s="101"/>
      <c r="CG2640" s="37" t="e">
        <f>VLOOKUP(Table_1[[#This Row],[EAN]],'[1]Planilha1'!$E:$R,13,0)</f>
        <v>#N/A</v>
      </c>
      <c r="CI2640" s="186" t="e">
        <f>Table_1[[#This Row],[FATURAMENTO REALIZADO]]-Table_1[[#This Row],[SPEND LÍQUIDO]]</f>
        <v>#VALUE!</v>
      </c>
    </row>
    <row r="2641" ht="15" hidden="1">
      <c r="A2641" s="7"/>
      <c r="B2641" s="84" t="s">
        <v>2735</v>
      </c>
      <c r="C2641" s="75">
        <v>221679</v>
      </c>
      <c r="D2641" s="75">
        <v>50325</v>
      </c>
      <c r="E2641" s="85">
        <v>7896306623301</v>
      </c>
      <c r="F2641" s="86" t="s">
        <v>3112</v>
      </c>
      <c r="G2641" s="75" t="s">
        <v>21</v>
      </c>
      <c r="H2641" s="75">
        <v>390</v>
      </c>
      <c r="I2641" s="87" t="s">
        <v>3106</v>
      </c>
      <c r="J2641" s="75" t="s">
        <v>1474</v>
      </c>
      <c r="K2641" s="88" t="s">
        <v>84</v>
      </c>
      <c r="L2641" s="88">
        <v>12</v>
      </c>
      <c r="M2641" s="88">
        <v>4</v>
      </c>
      <c r="N2641" s="75" t="s">
        <v>85</v>
      </c>
      <c r="O2641" s="75"/>
      <c r="P2641" s="106"/>
      <c r="Q2641" s="90">
        <f>(17/100+7.6/100+1.65/100)*P2641</f>
        <v>0</v>
      </c>
      <c r="R2641" s="104"/>
      <c r="S2641" s="104"/>
      <c r="T2641" s="104"/>
      <c r="U2641" s="104"/>
      <c r="V2641" s="90">
        <f>+P2641-Q2641+R2641+S2641+T2641+U2641</f>
        <v>0</v>
      </c>
      <c r="W2641" s="91">
        <f>(1.02/100)</f>
        <v>1.02E-2</v>
      </c>
      <c r="X2641" s="91">
        <v>4.8E-3</v>
      </c>
      <c r="Y2641" s="91">
        <v>0.17</v>
      </c>
      <c r="Z2641" s="91">
        <v>1.65E-2</v>
      </c>
      <c r="AA2641" s="91">
        <v>7.6E-2</v>
      </c>
      <c r="AB2641" s="91">
        <f>SUM(W2641:AA2641)</f>
        <v>0.2775</v>
      </c>
      <c r="AC2641" s="75">
        <v>12</v>
      </c>
      <c r="AD2641" s="92">
        <f>IF(AL2641="","",+AC2641*AL2641)</f>
      </c>
      <c r="AE2641" s="93">
        <f>IF(AL2641="","",+AL2641*AB2641)</f>
      </c>
      <c r="AF2641" s="92">
        <f>IF(AL2641="","",+AL2641-AE2641)</f>
      </c>
      <c r="AG2641" s="93">
        <f>+V2641</f>
        <v>0</v>
      </c>
      <c r="AH2641" s="92">
        <f>IF(AF2641="","",+AF2641-AG2641)</f>
      </c>
      <c r="AI2641" s="92">
        <f>IF(AH2641="","",+AH2641*AC2641)</f>
      </c>
      <c r="AJ2641" s="93"/>
      <c r="AK2641" s="94">
        <v>0.33</v>
      </c>
      <c r="AL2641" s="93">
        <f>IF(V2641=0,"",V2641/(1-AB2641-AK2641))</f>
      </c>
      <c r="AM2641" s="95">
        <v>0.33</v>
      </c>
      <c r="AN2641" s="93">
        <f>IF(V2641=0,"",V2641/(1-AB2641-AM2641))</f>
      </c>
      <c r="AO2641" s="96">
        <v>1.2</v>
      </c>
      <c r="AP2641" s="93">
        <f>IF(BD!AJ2641="","",BD!AJ2641*BD!AO2641)</f>
      </c>
      <c r="AQ2641" s="91">
        <f>BD!AM2641/BD!AK2641-1</f>
        <v>0</v>
      </c>
      <c r="AR2641" s="91">
        <f>IF(BD!AN2641="","",IF(BD!AJ2641="","",BD!AN2641/BD!AJ2641-1))</f>
      </c>
      <c r="AS2641" s="91">
        <f>IF(BD!AN2641="","",IF(BD!AN2641&lt;BD!AL2641,"ABAIXO DA META","DENTRO DA META"))</f>
      </c>
      <c r="AT2641" s="91" t="str">
        <f>IF(BD!AJ2641="","EM ANÁLISE",IF(BD!AP2641&gt;=BD!AN2641,"GO", "NO GO"))</f>
        <v>EM ANÁLISE</v>
      </c>
      <c r="AU2641" s="97">
        <f>IF(AN2641="","",+BD!$AN2641-AJ2641)</f>
      </c>
      <c r="AV2641" s="98"/>
      <c r="AW2641" s="90">
        <f>BD!P2641*BD!AC2641</f>
        <v>0</v>
      </c>
      <c r="AX2641" s="90">
        <f>BD!V2641*BD!AC2641</f>
        <v>0</v>
      </c>
      <c r="AY2641" s="90">
        <f>IF(BD!AN2641="","",BD!AN2641*BD!AC2641)</f>
      </c>
      <c r="AZ2641" s="75" t="s">
        <v>123</v>
      </c>
      <c r="BA2641" s="75" t="s">
        <v>115</v>
      </c>
      <c r="BB2641" s="75">
        <v>1</v>
      </c>
      <c r="BC2641" s="75" t="s">
        <v>209</v>
      </c>
      <c r="BD2641" s="104"/>
      <c r="BE2641" s="104"/>
      <c r="BF2641" s="101"/>
      <c r="BG2641" s="101"/>
      <c r="BH2641" s="101"/>
      <c r="BI2641" s="101"/>
      <c r="BJ2641" s="101"/>
      <c r="BK2641" s="101"/>
      <c r="BL2641" s="101"/>
      <c r="BM2641" s="101"/>
      <c r="BN2641" s="101"/>
      <c r="BO2641" s="103"/>
      <c r="BP2641" s="101"/>
      <c r="BQ2641" s="101"/>
      <c r="BR2641" s="101"/>
      <c r="BS2641" s="101"/>
      <c r="BT2641" s="101"/>
      <c r="BU2641" s="101"/>
      <c r="BV2641" s="101"/>
      <c r="BW2641" s="101"/>
      <c r="BX2641" s="101"/>
      <c r="BY2641" s="101"/>
      <c r="BZ2641" s="101"/>
      <c r="CA2641" s="101"/>
      <c r="CB2641" s="101"/>
      <c r="CC2641" s="101"/>
      <c r="CD2641" s="101"/>
      <c r="CE2641" s="101"/>
      <c r="CF2641" s="101"/>
      <c r="CG2641" s="37" t="e">
        <f>VLOOKUP(Table_1[[#This Row],[EAN]],'[1]Planilha1'!$E:$R,13,0)</f>
        <v>#N/A</v>
      </c>
      <c r="CI2641" s="186" t="e">
        <f>Table_1[[#This Row],[FATURAMENTO REALIZADO]]-Table_1[[#This Row],[SPEND LÍQUIDO]]</f>
        <v>#VALUE!</v>
      </c>
    </row>
    <row r="2642" ht="15" hidden="1">
      <c r="A2642" s="7"/>
      <c r="B2642" s="84" t="s">
        <v>2735</v>
      </c>
      <c r="C2642" s="75">
        <v>221680</v>
      </c>
      <c r="D2642" s="75">
        <v>50327</v>
      </c>
      <c r="E2642" s="85">
        <v>7896306623325</v>
      </c>
      <c r="F2642" s="86" t="s">
        <v>3113</v>
      </c>
      <c r="G2642" s="75" t="s">
        <v>21</v>
      </c>
      <c r="H2642" s="75">
        <v>390</v>
      </c>
      <c r="I2642" s="87" t="s">
        <v>3106</v>
      </c>
      <c r="J2642" s="75" t="s">
        <v>1474</v>
      </c>
      <c r="K2642" s="88" t="s">
        <v>84</v>
      </c>
      <c r="L2642" s="88">
        <v>12</v>
      </c>
      <c r="M2642" s="88">
        <v>4</v>
      </c>
      <c r="N2642" s="75" t="s">
        <v>85</v>
      </c>
      <c r="O2642" s="75"/>
      <c r="P2642" s="106"/>
      <c r="Q2642" s="90">
        <f>(17/100+7.6/100+1.65/100)*P2642</f>
        <v>0</v>
      </c>
      <c r="R2642" s="104"/>
      <c r="S2642" s="104"/>
      <c r="T2642" s="104"/>
      <c r="U2642" s="104"/>
      <c r="V2642" s="90">
        <f>+P2642-Q2642+R2642+S2642+T2642+U2642</f>
        <v>0</v>
      </c>
      <c r="W2642" s="91">
        <f>(1.02/100)</f>
        <v>1.02E-2</v>
      </c>
      <c r="X2642" s="91">
        <v>4.8E-3</v>
      </c>
      <c r="Y2642" s="91">
        <v>0.17</v>
      </c>
      <c r="Z2642" s="91">
        <v>1.65E-2</v>
      </c>
      <c r="AA2642" s="91">
        <v>7.6E-2</v>
      </c>
      <c r="AB2642" s="91">
        <f>SUM(W2642:AA2642)</f>
        <v>0.2775</v>
      </c>
      <c r="AC2642" s="75">
        <v>12</v>
      </c>
      <c r="AD2642" s="92">
        <f>IF(AL2642="","",+AC2642*AL2642)</f>
      </c>
      <c r="AE2642" s="93">
        <f>IF(AL2642="","",+AL2642*AB2642)</f>
      </c>
      <c r="AF2642" s="92">
        <f>IF(AL2642="","",+AL2642-AE2642)</f>
      </c>
      <c r="AG2642" s="93">
        <f>+V2642</f>
        <v>0</v>
      </c>
      <c r="AH2642" s="92">
        <f>IF(AF2642="","",+AF2642-AG2642)</f>
      </c>
      <c r="AI2642" s="92">
        <f>IF(AH2642="","",+AH2642*AC2642)</f>
      </c>
      <c r="AJ2642" s="93"/>
      <c r="AK2642" s="94">
        <v>0.33</v>
      </c>
      <c r="AL2642" s="93">
        <f>IF(V2642=0,"",V2642/(1-AB2642-AK2642))</f>
      </c>
      <c r="AM2642" s="95">
        <v>0.33</v>
      </c>
      <c r="AN2642" s="93">
        <f>IF(V2642=0,"",V2642/(1-AB2642-AM2642))</f>
      </c>
      <c r="AO2642" s="96">
        <v>1.2</v>
      </c>
      <c r="AP2642" s="93">
        <f>IF(BD!AJ2642="","",BD!AJ2642*BD!AO2642)</f>
      </c>
      <c r="AQ2642" s="91">
        <f>BD!AM2642/BD!AK2642-1</f>
        <v>0</v>
      </c>
      <c r="AR2642" s="91">
        <f>IF(BD!AN2642="","",IF(BD!AJ2642="","",BD!AN2642/BD!AJ2642-1))</f>
      </c>
      <c r="AS2642" s="91">
        <f>IF(BD!AN2642="","",IF(BD!AN2642&lt;BD!AL2642,"ABAIXO DA META","DENTRO DA META"))</f>
      </c>
      <c r="AT2642" s="91" t="str">
        <f>IF(BD!AJ2642="","EM ANÁLISE",IF(BD!AP2642&gt;=BD!AN2642,"GO", "NO GO"))</f>
        <v>EM ANÁLISE</v>
      </c>
      <c r="AU2642" s="97">
        <f>IF(AN2642="","",+BD!$AN2642-AJ2642)</f>
      </c>
      <c r="AV2642" s="98"/>
      <c r="AW2642" s="90">
        <f>BD!P2642*BD!AC2642</f>
        <v>0</v>
      </c>
      <c r="AX2642" s="90">
        <f>BD!V2642*BD!AC2642</f>
        <v>0</v>
      </c>
      <c r="AY2642" s="90">
        <f>IF(BD!AN2642="","",BD!AN2642*BD!AC2642)</f>
      </c>
      <c r="AZ2642" s="75" t="s">
        <v>123</v>
      </c>
      <c r="BA2642" s="75" t="s">
        <v>115</v>
      </c>
      <c r="BB2642" s="75">
        <v>1</v>
      </c>
      <c r="BC2642" s="75" t="s">
        <v>209</v>
      </c>
      <c r="BD2642" s="104"/>
      <c r="BE2642" s="104"/>
      <c r="BF2642" s="101"/>
      <c r="BG2642" s="101"/>
      <c r="BH2642" s="101"/>
      <c r="BI2642" s="101"/>
      <c r="BJ2642" s="101"/>
      <c r="BK2642" s="101"/>
      <c r="BL2642" s="101"/>
      <c r="BM2642" s="101"/>
      <c r="BN2642" s="101"/>
      <c r="BO2642" s="103"/>
      <c r="BP2642" s="101"/>
      <c r="BQ2642" s="101"/>
      <c r="BR2642" s="101"/>
      <c r="BS2642" s="101"/>
      <c r="BT2642" s="101"/>
      <c r="BU2642" s="101"/>
      <c r="BV2642" s="101"/>
      <c r="BW2642" s="101"/>
      <c r="BX2642" s="101"/>
      <c r="BY2642" s="101"/>
      <c r="BZ2642" s="101"/>
      <c r="CA2642" s="101"/>
      <c r="CB2642" s="101"/>
      <c r="CC2642" s="101"/>
      <c r="CD2642" s="101"/>
      <c r="CE2642" s="101"/>
      <c r="CF2642" s="101"/>
      <c r="CG2642" s="37" t="e">
        <f>VLOOKUP(Table_1[[#This Row],[EAN]],'[1]Planilha1'!$E:$R,13,0)</f>
        <v>#N/A</v>
      </c>
      <c r="CI2642" s="186" t="e">
        <f>Table_1[[#This Row],[FATURAMENTO REALIZADO]]-Table_1[[#This Row],[SPEND LÍQUIDO]]</f>
        <v>#VALUE!</v>
      </c>
    </row>
    <row r="2643" ht="15" hidden="1">
      <c r="A2643" s="7"/>
      <c r="B2643" s="84" t="s">
        <v>2735</v>
      </c>
      <c r="C2643" s="75">
        <v>221681</v>
      </c>
      <c r="D2643" s="75">
        <v>50332</v>
      </c>
      <c r="E2643" s="85">
        <v>7896306623530</v>
      </c>
      <c r="F2643" s="86" t="s">
        <v>3114</v>
      </c>
      <c r="G2643" s="75" t="s">
        <v>21</v>
      </c>
      <c r="H2643" s="75">
        <v>390</v>
      </c>
      <c r="I2643" s="87" t="s">
        <v>3106</v>
      </c>
      <c r="J2643" s="75" t="s">
        <v>1474</v>
      </c>
      <c r="K2643" s="88" t="s">
        <v>84</v>
      </c>
      <c r="L2643" s="88">
        <v>12</v>
      </c>
      <c r="M2643" s="88">
        <v>4</v>
      </c>
      <c r="N2643" s="75" t="s">
        <v>85</v>
      </c>
      <c r="O2643" s="75"/>
      <c r="P2643" s="106"/>
      <c r="Q2643" s="90">
        <f>(17/100+7.6/100+1.65/100)*P2643</f>
        <v>0</v>
      </c>
      <c r="R2643" s="104"/>
      <c r="S2643" s="104"/>
      <c r="T2643" s="104"/>
      <c r="U2643" s="104"/>
      <c r="V2643" s="90">
        <f>+P2643-Q2643+R2643+S2643+T2643+U2643</f>
        <v>0</v>
      </c>
      <c r="W2643" s="91">
        <f>(1.02/100)</f>
        <v>1.02E-2</v>
      </c>
      <c r="X2643" s="91">
        <v>4.8E-3</v>
      </c>
      <c r="Y2643" s="91">
        <v>0.17</v>
      </c>
      <c r="Z2643" s="91">
        <v>1.65E-2</v>
      </c>
      <c r="AA2643" s="91">
        <v>7.6E-2</v>
      </c>
      <c r="AB2643" s="91">
        <f>SUM(W2643:AA2643)</f>
        <v>0.2775</v>
      </c>
      <c r="AC2643" s="75">
        <v>12</v>
      </c>
      <c r="AD2643" s="92">
        <f>IF(AL2643="","",+AC2643*AL2643)</f>
      </c>
      <c r="AE2643" s="93">
        <f>IF(AL2643="","",+AL2643*AB2643)</f>
      </c>
      <c r="AF2643" s="92">
        <f>IF(AL2643="","",+AL2643-AE2643)</f>
      </c>
      <c r="AG2643" s="93">
        <f>+V2643</f>
        <v>0</v>
      </c>
      <c r="AH2643" s="92">
        <f>IF(AF2643="","",+AF2643-AG2643)</f>
      </c>
      <c r="AI2643" s="92">
        <f>IF(AH2643="","",+AH2643*AC2643)</f>
      </c>
      <c r="AJ2643" s="93"/>
      <c r="AK2643" s="94">
        <v>0.33</v>
      </c>
      <c r="AL2643" s="93">
        <f>IF(V2643=0,"",V2643/(1-AB2643-AK2643))</f>
      </c>
      <c r="AM2643" s="95">
        <v>0.33</v>
      </c>
      <c r="AN2643" s="93">
        <f>IF(V2643=0,"",V2643/(1-AB2643-AM2643))</f>
      </c>
      <c r="AO2643" s="96">
        <v>1.2</v>
      </c>
      <c r="AP2643" s="93">
        <f>IF(BD!AJ2643="","",BD!AJ2643*BD!AO2643)</f>
      </c>
      <c r="AQ2643" s="91">
        <f>BD!AM2643/BD!AK2643-1</f>
        <v>0</v>
      </c>
      <c r="AR2643" s="91">
        <f>IF(BD!AN2643="","",IF(BD!AJ2643="","",BD!AN2643/BD!AJ2643-1))</f>
      </c>
      <c r="AS2643" s="91">
        <f>IF(BD!AN2643="","",IF(BD!AN2643&lt;BD!AL2643,"ABAIXO DA META","DENTRO DA META"))</f>
      </c>
      <c r="AT2643" s="91" t="str">
        <f>IF(BD!AJ2643="","EM ANÁLISE",IF(BD!AP2643&gt;=BD!AN2643,"GO", "NO GO"))</f>
        <v>EM ANÁLISE</v>
      </c>
      <c r="AU2643" s="97">
        <f>IF(AN2643="","",+BD!$AN2643-AJ2643)</f>
      </c>
      <c r="AV2643" s="98"/>
      <c r="AW2643" s="90">
        <f>BD!P2643*BD!AC2643</f>
        <v>0</v>
      </c>
      <c r="AX2643" s="90">
        <f>BD!V2643*BD!AC2643</f>
        <v>0</v>
      </c>
      <c r="AY2643" s="90">
        <f>IF(BD!AN2643="","",BD!AN2643*BD!AC2643)</f>
      </c>
      <c r="AZ2643" s="75" t="s">
        <v>123</v>
      </c>
      <c r="BA2643" s="75" t="s">
        <v>115</v>
      </c>
      <c r="BB2643" s="75">
        <v>1</v>
      </c>
      <c r="BC2643" s="75" t="s">
        <v>209</v>
      </c>
      <c r="BD2643" s="104"/>
      <c r="BE2643" s="104"/>
      <c r="BF2643" s="101"/>
      <c r="BG2643" s="101"/>
      <c r="BH2643" s="101"/>
      <c r="BI2643" s="101"/>
      <c r="BJ2643" s="101"/>
      <c r="BK2643" s="101"/>
      <c r="BL2643" s="101"/>
      <c r="BM2643" s="101"/>
      <c r="BN2643" s="101"/>
      <c r="BO2643" s="103"/>
      <c r="BP2643" s="101"/>
      <c r="BQ2643" s="101"/>
      <c r="BR2643" s="101"/>
      <c r="BS2643" s="101"/>
      <c r="BT2643" s="101"/>
      <c r="BU2643" s="101"/>
      <c r="BV2643" s="101"/>
      <c r="BW2643" s="101"/>
      <c r="BX2643" s="101"/>
      <c r="BY2643" s="101"/>
      <c r="BZ2643" s="101"/>
      <c r="CA2643" s="101"/>
      <c r="CB2643" s="101"/>
      <c r="CC2643" s="101"/>
      <c r="CD2643" s="101"/>
      <c r="CE2643" s="101"/>
      <c r="CF2643" s="101"/>
      <c r="CG2643" s="37" t="e">
        <f>VLOOKUP(Table_1[[#This Row],[EAN]],'[1]Planilha1'!$E:$R,13,0)</f>
        <v>#N/A</v>
      </c>
      <c r="CI2643" s="186" t="e">
        <f>Table_1[[#This Row],[FATURAMENTO REALIZADO]]-Table_1[[#This Row],[SPEND LÍQUIDO]]</f>
        <v>#VALUE!</v>
      </c>
    </row>
    <row r="2644" ht="15" hidden="1">
      <c r="A2644" s="7"/>
      <c r="B2644" s="84" t="s">
        <v>2735</v>
      </c>
      <c r="C2644" s="75">
        <v>221682</v>
      </c>
      <c r="D2644" s="75">
        <v>50245</v>
      </c>
      <c r="E2644" s="85">
        <v>7896306622717</v>
      </c>
      <c r="F2644" s="86" t="s">
        <v>3115</v>
      </c>
      <c r="G2644" s="75" t="s">
        <v>21</v>
      </c>
      <c r="H2644" s="75">
        <v>390</v>
      </c>
      <c r="I2644" s="87" t="s">
        <v>3106</v>
      </c>
      <c r="J2644" s="75" t="s">
        <v>1474</v>
      </c>
      <c r="K2644" s="88" t="s">
        <v>84</v>
      </c>
      <c r="L2644" s="88">
        <v>12</v>
      </c>
      <c r="M2644" s="88">
        <v>4</v>
      </c>
      <c r="N2644" s="75" t="s">
        <v>85</v>
      </c>
      <c r="O2644" s="75" t="s">
        <v>208</v>
      </c>
      <c r="P2644" s="106"/>
      <c r="Q2644" s="90">
        <f>(17/100+7.6/100+1.65/100)*P2644</f>
        <v>0</v>
      </c>
      <c r="R2644" s="104"/>
      <c r="S2644" s="104"/>
      <c r="T2644" s="104"/>
      <c r="U2644" s="104"/>
      <c r="V2644" s="90">
        <f>+P2644-Q2644+R2644+S2644+T2644+U2644</f>
        <v>0</v>
      </c>
      <c r="W2644" s="91">
        <f>(1.02/100)</f>
        <v>1.02E-2</v>
      </c>
      <c r="X2644" s="91">
        <v>4.8E-3</v>
      </c>
      <c r="Y2644" s="91">
        <v>0.17</v>
      </c>
      <c r="Z2644" s="91">
        <v>1.65E-2</v>
      </c>
      <c r="AA2644" s="91">
        <v>7.6E-2</v>
      </c>
      <c r="AB2644" s="91">
        <f>SUM(W2644:AA2644)</f>
        <v>0.2775</v>
      </c>
      <c r="AC2644" s="75">
        <v>12</v>
      </c>
      <c r="AD2644" s="92">
        <f>IF(AL2644="","",+AC2644*AL2644)</f>
      </c>
      <c r="AE2644" s="93">
        <f>IF(AL2644="","",+AL2644*AB2644)</f>
      </c>
      <c r="AF2644" s="92">
        <f>IF(AL2644="","",+AL2644-AE2644)</f>
      </c>
      <c r="AG2644" s="93">
        <f>+V2644</f>
        <v>0</v>
      </c>
      <c r="AH2644" s="92">
        <f>IF(AF2644="","",+AF2644-AG2644)</f>
      </c>
      <c r="AI2644" s="92">
        <f>IF(AH2644="","",+AH2644*AC2644)</f>
      </c>
      <c r="AJ2644" s="93"/>
      <c r="AK2644" s="94">
        <v>0.33</v>
      </c>
      <c r="AL2644" s="93">
        <f>IF(V2644=0,"",V2644/(1-AB2644-AK2644))</f>
      </c>
      <c r="AM2644" s="95">
        <v>0.33</v>
      </c>
      <c r="AN2644" s="93">
        <f>IF(V2644=0,"",V2644/(1-AB2644-AM2644))</f>
      </c>
      <c r="AO2644" s="96">
        <v>1.2</v>
      </c>
      <c r="AP2644" s="93">
        <f>IF(BD!AJ2644="","",BD!AJ2644*BD!AO2644)</f>
      </c>
      <c r="AQ2644" s="91">
        <f>BD!AM2644/BD!AK2644-1</f>
        <v>0</v>
      </c>
      <c r="AR2644" s="91">
        <f>IF(BD!AN2644="","",IF(BD!AJ2644="","",BD!AN2644/BD!AJ2644-1))</f>
      </c>
      <c r="AS2644" s="91">
        <f>IF(BD!AN2644="","",IF(BD!AN2644&lt;BD!AL2644,"ABAIXO DA META","DENTRO DA META"))</f>
      </c>
      <c r="AT2644" s="91" t="str">
        <f>IF(BD!AJ2644="","EM ANÁLISE",IF(BD!AP2644&gt;=BD!AN2644,"GO", "NO GO"))</f>
        <v>EM ANÁLISE</v>
      </c>
      <c r="AU2644" s="97">
        <f>IF(AN2644="","",+BD!$AN2644-AJ2644)</f>
      </c>
      <c r="AV2644" s="98"/>
      <c r="AW2644" s="90">
        <f>BD!P2644*BD!AC2644</f>
        <v>0</v>
      </c>
      <c r="AX2644" s="90">
        <f>BD!V2644*BD!AC2644</f>
        <v>0</v>
      </c>
      <c r="AY2644" s="90">
        <f>IF(BD!AN2644="","",BD!AN2644*BD!AC2644)</f>
      </c>
      <c r="AZ2644" s="75" t="s">
        <v>123</v>
      </c>
      <c r="BA2644" s="75" t="s">
        <v>115</v>
      </c>
      <c r="BB2644" s="75">
        <v>1</v>
      </c>
      <c r="BC2644" s="75" t="s">
        <v>209</v>
      </c>
      <c r="BD2644" s="104"/>
      <c r="BE2644" s="104"/>
      <c r="BF2644" s="101"/>
      <c r="BG2644" s="101"/>
      <c r="BH2644" s="101"/>
      <c r="BI2644" s="101"/>
      <c r="BJ2644" s="101"/>
      <c r="BK2644" s="101"/>
      <c r="BL2644" s="101"/>
      <c r="BM2644" s="101"/>
      <c r="BN2644" s="101"/>
      <c r="BO2644" s="103"/>
      <c r="BP2644" s="101"/>
      <c r="BQ2644" s="101"/>
      <c r="BR2644" s="101"/>
      <c r="BS2644" s="101"/>
      <c r="BT2644" s="101"/>
      <c r="BU2644" s="101"/>
      <c r="BV2644" s="101"/>
      <c r="BW2644" s="101"/>
      <c r="BX2644" s="101"/>
      <c r="BY2644" s="101"/>
      <c r="BZ2644" s="101"/>
      <c r="CA2644" s="101"/>
      <c r="CB2644" s="101"/>
      <c r="CC2644" s="101"/>
      <c r="CD2644" s="101"/>
      <c r="CE2644" s="101"/>
      <c r="CF2644" s="101"/>
      <c r="CG2644" s="37" t="e">
        <f>VLOOKUP(Table_1[[#This Row],[EAN]],'[1]Planilha1'!$E:$R,13,0)</f>
        <v>#N/A</v>
      </c>
      <c r="CI2644" s="186" t="e">
        <f>Table_1[[#This Row],[FATURAMENTO REALIZADO]]-Table_1[[#This Row],[SPEND LÍQUIDO]]</f>
        <v>#VALUE!</v>
      </c>
    </row>
    <row r="2645" ht="15" hidden="1">
      <c r="A2645" s="7"/>
      <c r="B2645" s="84" t="s">
        <v>2735</v>
      </c>
      <c r="C2645" s="75">
        <v>221683</v>
      </c>
      <c r="D2645" s="75">
        <v>50246</v>
      </c>
      <c r="E2645" s="85">
        <v>7896306622854</v>
      </c>
      <c r="F2645" s="86" t="s">
        <v>3116</v>
      </c>
      <c r="G2645" s="75" t="s">
        <v>21</v>
      </c>
      <c r="H2645" s="75">
        <v>390</v>
      </c>
      <c r="I2645" s="87" t="s">
        <v>3106</v>
      </c>
      <c r="J2645" s="75" t="s">
        <v>1474</v>
      </c>
      <c r="K2645" s="88" t="s">
        <v>84</v>
      </c>
      <c r="L2645" s="88">
        <v>32</v>
      </c>
      <c r="M2645" s="88">
        <v>4</v>
      </c>
      <c r="N2645" s="75" t="s">
        <v>85</v>
      </c>
      <c r="O2645" s="75" t="s">
        <v>208</v>
      </c>
      <c r="P2645" s="106"/>
      <c r="Q2645" s="90">
        <f>(17/100+7.6/100+1.65/100)*P2645</f>
        <v>0</v>
      </c>
      <c r="R2645" s="104"/>
      <c r="S2645" s="104"/>
      <c r="T2645" s="104"/>
      <c r="U2645" s="104"/>
      <c r="V2645" s="90">
        <f>+P2645-Q2645+R2645+S2645+T2645+U2645</f>
        <v>0</v>
      </c>
      <c r="W2645" s="91">
        <f>(1.02/100)</f>
        <v>1.02E-2</v>
      </c>
      <c r="X2645" s="91">
        <v>4.8E-3</v>
      </c>
      <c r="Y2645" s="91">
        <v>0.17</v>
      </c>
      <c r="Z2645" s="91">
        <v>1.65E-2</v>
      </c>
      <c r="AA2645" s="91">
        <v>7.6E-2</v>
      </c>
      <c r="AB2645" s="91">
        <f>SUM(W2645:AA2645)</f>
        <v>0.2775</v>
      </c>
      <c r="AC2645" s="75">
        <v>12</v>
      </c>
      <c r="AD2645" s="92">
        <f>IF(AL2645="","",+AC2645*AL2645)</f>
      </c>
      <c r="AE2645" s="93">
        <f>IF(AL2645="","",+AL2645*AB2645)</f>
      </c>
      <c r="AF2645" s="92">
        <f>IF(AL2645="","",+AL2645-AE2645)</f>
      </c>
      <c r="AG2645" s="93">
        <f>+V2645</f>
        <v>0</v>
      </c>
      <c r="AH2645" s="92">
        <f>IF(AF2645="","",+AF2645-AG2645)</f>
      </c>
      <c r="AI2645" s="92">
        <f>IF(AH2645="","",+AH2645*AC2645)</f>
      </c>
      <c r="AJ2645" s="93"/>
      <c r="AK2645" s="94">
        <v>0.33</v>
      </c>
      <c r="AL2645" s="93">
        <f>IF(V2645=0,"",V2645/(1-AB2645-AK2645))</f>
      </c>
      <c r="AM2645" s="95">
        <v>0.33</v>
      </c>
      <c r="AN2645" s="93">
        <f>IF(V2645=0,"",V2645/(1-AB2645-AM2645))</f>
      </c>
      <c r="AO2645" s="96">
        <v>1.2</v>
      </c>
      <c r="AP2645" s="93">
        <f>IF(BD!AJ2645="","",BD!AJ2645*BD!AO2645)</f>
      </c>
      <c r="AQ2645" s="91">
        <f>BD!AM2645/BD!AK2645-1</f>
        <v>0</v>
      </c>
      <c r="AR2645" s="91">
        <f>IF(BD!AN2645="","",IF(BD!AJ2645="","",BD!AN2645/BD!AJ2645-1))</f>
      </c>
      <c r="AS2645" s="91">
        <f>IF(BD!AN2645="","",IF(BD!AN2645&lt;BD!AL2645,"ABAIXO DA META","DENTRO DA META"))</f>
      </c>
      <c r="AT2645" s="91" t="str">
        <f>IF(BD!AJ2645="","EM ANÁLISE",IF(BD!AP2645&gt;=BD!AN2645,"GO", "NO GO"))</f>
        <v>EM ANÁLISE</v>
      </c>
      <c r="AU2645" s="97">
        <f>IF(AN2645="","",+BD!$AN2645-AJ2645)</f>
      </c>
      <c r="AV2645" s="98"/>
      <c r="AW2645" s="90">
        <f>BD!P2645*BD!AC2645</f>
        <v>0</v>
      </c>
      <c r="AX2645" s="90">
        <f>BD!V2645*BD!AC2645</f>
        <v>0</v>
      </c>
      <c r="AY2645" s="90">
        <f>IF(BD!AN2645="","",BD!AN2645*BD!AC2645)</f>
      </c>
      <c r="AZ2645" s="75" t="s">
        <v>123</v>
      </c>
      <c r="BA2645" s="75" t="s">
        <v>115</v>
      </c>
      <c r="BB2645" s="75">
        <v>1</v>
      </c>
      <c r="BC2645" s="75" t="s">
        <v>209</v>
      </c>
      <c r="BD2645" s="104"/>
      <c r="BE2645" s="104"/>
      <c r="BF2645" s="101"/>
      <c r="BG2645" s="101"/>
      <c r="BH2645" s="101"/>
      <c r="BI2645" s="101"/>
      <c r="BJ2645" s="101"/>
      <c r="BK2645" s="101"/>
      <c r="BL2645" s="101"/>
      <c r="BM2645" s="101"/>
      <c r="BN2645" s="101"/>
      <c r="BO2645" s="103"/>
      <c r="BP2645" s="101"/>
      <c r="BQ2645" s="101"/>
      <c r="BR2645" s="101"/>
      <c r="BS2645" s="101"/>
      <c r="BT2645" s="101"/>
      <c r="BU2645" s="101"/>
      <c r="BV2645" s="101"/>
      <c r="BW2645" s="101"/>
      <c r="BX2645" s="101"/>
      <c r="BY2645" s="101"/>
      <c r="BZ2645" s="101"/>
      <c r="CA2645" s="101"/>
      <c r="CB2645" s="101"/>
      <c r="CC2645" s="101"/>
      <c r="CD2645" s="101"/>
      <c r="CE2645" s="101"/>
      <c r="CF2645" s="101"/>
      <c r="CG2645" s="37" t="e">
        <f>VLOOKUP(Table_1[[#This Row],[EAN]],'[1]Planilha1'!$E:$R,13,0)</f>
        <v>#N/A</v>
      </c>
      <c r="CI2645" s="186" t="e">
        <f>Table_1[[#This Row],[FATURAMENTO REALIZADO]]-Table_1[[#This Row],[SPEND LÍQUIDO]]</f>
        <v>#VALUE!</v>
      </c>
    </row>
    <row r="2646" ht="15" hidden="1">
      <c r="A2646" s="7"/>
      <c r="B2646" s="84" t="s">
        <v>2735</v>
      </c>
      <c r="C2646" s="75">
        <v>221684</v>
      </c>
      <c r="D2646" s="75">
        <v>50044</v>
      </c>
      <c r="E2646" s="85">
        <v>7896306612947</v>
      </c>
      <c r="F2646" s="86" t="s">
        <v>3117</v>
      </c>
      <c r="G2646" s="75" t="s">
        <v>21</v>
      </c>
      <c r="H2646" s="75">
        <v>390</v>
      </c>
      <c r="I2646" s="87" t="s">
        <v>3106</v>
      </c>
      <c r="J2646" s="75" t="s">
        <v>1474</v>
      </c>
      <c r="K2646" s="88" t="s">
        <v>84</v>
      </c>
      <c r="L2646" s="88">
        <v>32</v>
      </c>
      <c r="M2646" s="88">
        <v>4</v>
      </c>
      <c r="N2646" s="75" t="s">
        <v>85</v>
      </c>
      <c r="O2646" s="75" t="s">
        <v>208</v>
      </c>
      <c r="P2646" s="106"/>
      <c r="Q2646" s="90">
        <f>(17/100+7.6/100+1.65/100)*P2646</f>
        <v>0</v>
      </c>
      <c r="R2646" s="104"/>
      <c r="S2646" s="104"/>
      <c r="T2646" s="104"/>
      <c r="U2646" s="104"/>
      <c r="V2646" s="90">
        <f>+P2646-Q2646+R2646+S2646+T2646+U2646</f>
        <v>0</v>
      </c>
      <c r="W2646" s="91">
        <f>(1.02/100)</f>
        <v>1.02E-2</v>
      </c>
      <c r="X2646" s="91">
        <v>4.8E-3</v>
      </c>
      <c r="Y2646" s="91">
        <v>0.17</v>
      </c>
      <c r="Z2646" s="91">
        <v>1.65E-2</v>
      </c>
      <c r="AA2646" s="91">
        <v>7.6E-2</v>
      </c>
      <c r="AB2646" s="91">
        <f>SUM(W2646:AA2646)</f>
        <v>0.2775</v>
      </c>
      <c r="AC2646" s="75">
        <v>12</v>
      </c>
      <c r="AD2646" s="92">
        <f>IF(AL2646="","",+AC2646*AL2646)</f>
      </c>
      <c r="AE2646" s="93">
        <f>IF(AL2646="","",+AL2646*AB2646)</f>
      </c>
      <c r="AF2646" s="92">
        <f>IF(AL2646="","",+AL2646-AE2646)</f>
      </c>
      <c r="AG2646" s="93">
        <f>+V2646</f>
        <v>0</v>
      </c>
      <c r="AH2646" s="92">
        <f>IF(AF2646="","",+AF2646-AG2646)</f>
      </c>
      <c r="AI2646" s="92">
        <f>IF(AH2646="","",+AH2646*AC2646)</f>
      </c>
      <c r="AJ2646" s="93"/>
      <c r="AK2646" s="94">
        <v>0.33</v>
      </c>
      <c r="AL2646" s="93">
        <f>IF(V2646=0,"",V2646/(1-AB2646-AK2646))</f>
      </c>
      <c r="AM2646" s="95">
        <v>0.33</v>
      </c>
      <c r="AN2646" s="93">
        <f>IF(V2646=0,"",V2646/(1-AB2646-AM2646))</f>
      </c>
      <c r="AO2646" s="96">
        <v>1.2</v>
      </c>
      <c r="AP2646" s="93">
        <f>IF(BD!AJ2646="","",BD!AJ2646*BD!AO2646)</f>
      </c>
      <c r="AQ2646" s="91">
        <f>BD!AM2646/BD!AK2646-1</f>
        <v>0</v>
      </c>
      <c r="AR2646" s="91">
        <f>IF(BD!AN2646="","",IF(BD!AJ2646="","",BD!AN2646/BD!AJ2646-1))</f>
      </c>
      <c r="AS2646" s="91">
        <f>IF(BD!AN2646="","",IF(BD!AN2646&lt;BD!AL2646,"ABAIXO DA META","DENTRO DA META"))</f>
      </c>
      <c r="AT2646" s="91" t="str">
        <f>IF(BD!AJ2646="","EM ANÁLISE",IF(BD!AP2646&gt;=BD!AN2646,"GO", "NO GO"))</f>
        <v>EM ANÁLISE</v>
      </c>
      <c r="AU2646" s="97">
        <f>IF(AN2646="","",+BD!$AN2646-AJ2646)</f>
      </c>
      <c r="AV2646" s="98"/>
      <c r="AW2646" s="90">
        <f>BD!P2646*BD!AC2646</f>
        <v>0</v>
      </c>
      <c r="AX2646" s="90">
        <f>BD!V2646*BD!AC2646</f>
        <v>0</v>
      </c>
      <c r="AY2646" s="90">
        <f>IF(BD!AN2646="","",BD!AN2646*BD!AC2646)</f>
      </c>
      <c r="AZ2646" s="75" t="s">
        <v>123</v>
      </c>
      <c r="BA2646" s="75" t="s">
        <v>115</v>
      </c>
      <c r="BB2646" s="75">
        <v>1</v>
      </c>
      <c r="BC2646" s="75" t="s">
        <v>209</v>
      </c>
      <c r="BD2646" s="104"/>
      <c r="BE2646" s="104"/>
      <c r="BF2646" s="101"/>
      <c r="BG2646" s="101"/>
      <c r="BH2646" s="101"/>
      <c r="BI2646" s="101"/>
      <c r="BJ2646" s="101"/>
      <c r="BK2646" s="101"/>
      <c r="BL2646" s="101"/>
      <c r="BM2646" s="101"/>
      <c r="BN2646" s="101"/>
      <c r="BO2646" s="103"/>
      <c r="BP2646" s="101"/>
      <c r="BQ2646" s="101"/>
      <c r="BR2646" s="101"/>
      <c r="BS2646" s="101"/>
      <c r="BT2646" s="101"/>
      <c r="BU2646" s="101"/>
      <c r="BV2646" s="101"/>
      <c r="BW2646" s="101"/>
      <c r="BX2646" s="101"/>
      <c r="BY2646" s="101"/>
      <c r="BZ2646" s="101"/>
      <c r="CA2646" s="101"/>
      <c r="CB2646" s="101"/>
      <c r="CC2646" s="101"/>
      <c r="CD2646" s="101"/>
      <c r="CE2646" s="101"/>
      <c r="CF2646" s="101"/>
      <c r="CG2646" s="37" t="e">
        <f>VLOOKUP(Table_1[[#This Row],[EAN]],'[1]Planilha1'!$E:$R,13,0)</f>
        <v>#N/A</v>
      </c>
      <c r="CI2646" s="186" t="e">
        <f>Table_1[[#This Row],[FATURAMENTO REALIZADO]]-Table_1[[#This Row],[SPEND LÍQUIDO]]</f>
        <v>#VALUE!</v>
      </c>
    </row>
    <row r="2647" ht="15" hidden="1">
      <c r="A2647" s="7"/>
      <c r="B2647" s="84" t="s">
        <v>2735</v>
      </c>
      <c r="C2647" s="75">
        <v>221685</v>
      </c>
      <c r="D2647" s="75">
        <v>50046</v>
      </c>
      <c r="E2647" s="85">
        <v>7896306605161</v>
      </c>
      <c r="F2647" s="86" t="s">
        <v>3118</v>
      </c>
      <c r="G2647" s="75" t="s">
        <v>21</v>
      </c>
      <c r="H2647" s="75">
        <v>390</v>
      </c>
      <c r="I2647" s="87" t="s">
        <v>3106</v>
      </c>
      <c r="J2647" s="75" t="s">
        <v>1474</v>
      </c>
      <c r="K2647" s="88" t="s">
        <v>84</v>
      </c>
      <c r="L2647" s="88">
        <v>26</v>
      </c>
      <c r="M2647" s="88">
        <v>4</v>
      </c>
      <c r="N2647" s="75" t="s">
        <v>85</v>
      </c>
      <c r="O2647" s="75" t="s">
        <v>208</v>
      </c>
      <c r="P2647" s="106"/>
      <c r="Q2647" s="90">
        <f>(17/100+7.6/100+1.65/100)*P2647</f>
        <v>0</v>
      </c>
      <c r="R2647" s="104"/>
      <c r="S2647" s="104"/>
      <c r="T2647" s="104"/>
      <c r="U2647" s="104"/>
      <c r="V2647" s="90">
        <f>+P2647-Q2647+R2647+S2647+T2647+U2647</f>
        <v>0</v>
      </c>
      <c r="W2647" s="91">
        <f>(1.02/100)</f>
        <v>1.02E-2</v>
      </c>
      <c r="X2647" s="91">
        <v>4.8E-3</v>
      </c>
      <c r="Y2647" s="91">
        <v>0.17</v>
      </c>
      <c r="Z2647" s="91">
        <v>1.65E-2</v>
      </c>
      <c r="AA2647" s="91">
        <v>7.6E-2</v>
      </c>
      <c r="AB2647" s="91">
        <f>SUM(W2647:AA2647)</f>
        <v>0.2775</v>
      </c>
      <c r="AC2647" s="75">
        <v>12</v>
      </c>
      <c r="AD2647" s="92">
        <f>IF(AL2647="","",+AC2647*AL2647)</f>
      </c>
      <c r="AE2647" s="93">
        <f>IF(AL2647="","",+AL2647*AB2647)</f>
      </c>
      <c r="AF2647" s="92">
        <f>IF(AL2647="","",+AL2647-AE2647)</f>
      </c>
      <c r="AG2647" s="93">
        <f>+V2647</f>
        <v>0</v>
      </c>
      <c r="AH2647" s="92">
        <f>IF(AF2647="","",+AF2647-AG2647)</f>
      </c>
      <c r="AI2647" s="92">
        <f>IF(AH2647="","",+AH2647*AC2647)</f>
      </c>
      <c r="AJ2647" s="93"/>
      <c r="AK2647" s="94">
        <v>0.33</v>
      </c>
      <c r="AL2647" s="93">
        <f>IF(V2647=0,"",V2647/(1-AB2647-AK2647))</f>
      </c>
      <c r="AM2647" s="95">
        <v>0.33</v>
      </c>
      <c r="AN2647" s="93">
        <f>IF(V2647=0,"",V2647/(1-AB2647-AM2647))</f>
      </c>
      <c r="AO2647" s="96">
        <v>1.2</v>
      </c>
      <c r="AP2647" s="93">
        <f>IF(BD!AJ2647="","",BD!AJ2647*BD!AO2647)</f>
      </c>
      <c r="AQ2647" s="91">
        <f>BD!AM2647/BD!AK2647-1</f>
        <v>0</v>
      </c>
      <c r="AR2647" s="91">
        <f>IF(BD!AN2647="","",IF(BD!AJ2647="","",BD!AN2647/BD!AJ2647-1))</f>
      </c>
      <c r="AS2647" s="91">
        <f>IF(BD!AN2647="","",IF(BD!AN2647&lt;BD!AL2647,"ABAIXO DA META","DENTRO DA META"))</f>
      </c>
      <c r="AT2647" s="91" t="str">
        <f>IF(BD!AJ2647="","EM ANÁLISE",IF(BD!AP2647&gt;=BD!AN2647,"GO", "NO GO"))</f>
        <v>EM ANÁLISE</v>
      </c>
      <c r="AU2647" s="97">
        <f>IF(AN2647="","",+BD!$AN2647-AJ2647)</f>
      </c>
      <c r="AV2647" s="98"/>
      <c r="AW2647" s="90">
        <f>BD!P2647*BD!AC2647</f>
        <v>0</v>
      </c>
      <c r="AX2647" s="90">
        <f>BD!V2647*BD!AC2647</f>
        <v>0</v>
      </c>
      <c r="AY2647" s="90">
        <f>IF(BD!AN2647="","",BD!AN2647*BD!AC2647)</f>
      </c>
      <c r="AZ2647" s="75" t="s">
        <v>123</v>
      </c>
      <c r="BA2647" s="75" t="s">
        <v>115</v>
      </c>
      <c r="BB2647" s="75">
        <v>1</v>
      </c>
      <c r="BC2647" s="75" t="s">
        <v>209</v>
      </c>
      <c r="BD2647" s="104"/>
      <c r="BE2647" s="104"/>
      <c r="BF2647" s="101"/>
      <c r="BG2647" s="101"/>
      <c r="BH2647" s="101"/>
      <c r="BI2647" s="101"/>
      <c r="BJ2647" s="101"/>
      <c r="BK2647" s="101"/>
      <c r="BL2647" s="101"/>
      <c r="BM2647" s="101"/>
      <c r="BN2647" s="101"/>
      <c r="BO2647" s="103"/>
      <c r="BP2647" s="101"/>
      <c r="BQ2647" s="101"/>
      <c r="BR2647" s="101"/>
      <c r="BS2647" s="101"/>
      <c r="BT2647" s="101"/>
      <c r="BU2647" s="101"/>
      <c r="BV2647" s="101"/>
      <c r="BW2647" s="101"/>
      <c r="BX2647" s="101"/>
      <c r="BY2647" s="101"/>
      <c r="BZ2647" s="101"/>
      <c r="CA2647" s="101"/>
      <c r="CB2647" s="101"/>
      <c r="CC2647" s="101"/>
      <c r="CD2647" s="101"/>
      <c r="CE2647" s="101"/>
      <c r="CF2647" s="101"/>
      <c r="CG2647" s="37" t="e">
        <f>VLOOKUP(Table_1[[#This Row],[EAN]],'[1]Planilha1'!$E:$R,13,0)</f>
        <v>#N/A</v>
      </c>
      <c r="CI2647" s="186" t="e">
        <f>Table_1[[#This Row],[FATURAMENTO REALIZADO]]-Table_1[[#This Row],[SPEND LÍQUIDO]]</f>
        <v>#VALUE!</v>
      </c>
    </row>
    <row r="2648" ht="15" hidden="1">
      <c r="A2648" s="7"/>
      <c r="B2648" s="84" t="s">
        <v>2735</v>
      </c>
      <c r="C2648" s="75">
        <v>221686</v>
      </c>
      <c r="D2648" s="75">
        <v>50073</v>
      </c>
      <c r="E2648" s="85">
        <v>7896306612930</v>
      </c>
      <c r="F2648" s="86" t="s">
        <v>3119</v>
      </c>
      <c r="G2648" s="75" t="s">
        <v>21</v>
      </c>
      <c r="H2648" s="75">
        <v>390</v>
      </c>
      <c r="I2648" s="87" t="s">
        <v>3106</v>
      </c>
      <c r="J2648" s="75" t="s">
        <v>1474</v>
      </c>
      <c r="K2648" s="88" t="s">
        <v>84</v>
      </c>
      <c r="L2648" s="88">
        <v>32</v>
      </c>
      <c r="M2648" s="88">
        <v>4</v>
      </c>
      <c r="N2648" s="75" t="s">
        <v>85</v>
      </c>
      <c r="O2648" s="75" t="s">
        <v>208</v>
      </c>
      <c r="P2648" s="106"/>
      <c r="Q2648" s="90">
        <f>(17/100+7.6/100+1.65/100)*P2648</f>
        <v>0</v>
      </c>
      <c r="R2648" s="104"/>
      <c r="S2648" s="104"/>
      <c r="T2648" s="104"/>
      <c r="U2648" s="104"/>
      <c r="V2648" s="90">
        <f>+P2648-Q2648+R2648+S2648+T2648+U2648</f>
        <v>0</v>
      </c>
      <c r="W2648" s="91">
        <f>(1.02/100)</f>
        <v>1.02E-2</v>
      </c>
      <c r="X2648" s="91">
        <v>4.8E-3</v>
      </c>
      <c r="Y2648" s="91">
        <v>0.17</v>
      </c>
      <c r="Z2648" s="91">
        <v>1.65E-2</v>
      </c>
      <c r="AA2648" s="91">
        <v>7.6E-2</v>
      </c>
      <c r="AB2648" s="91">
        <f>SUM(W2648:AA2648)</f>
        <v>0.2775</v>
      </c>
      <c r="AC2648" s="75">
        <v>12</v>
      </c>
      <c r="AD2648" s="92">
        <f>IF(AL2648="","",+AC2648*AL2648)</f>
      </c>
      <c r="AE2648" s="93">
        <f>IF(AL2648="","",+AL2648*AB2648)</f>
      </c>
      <c r="AF2648" s="92">
        <f>IF(AL2648="","",+AL2648-AE2648)</f>
      </c>
      <c r="AG2648" s="93">
        <f>+V2648</f>
        <v>0</v>
      </c>
      <c r="AH2648" s="92">
        <f>IF(AF2648="","",+AF2648-AG2648)</f>
      </c>
      <c r="AI2648" s="92">
        <f>IF(AH2648="","",+AH2648*AC2648)</f>
      </c>
      <c r="AJ2648" s="93"/>
      <c r="AK2648" s="94">
        <v>0.33</v>
      </c>
      <c r="AL2648" s="93">
        <f>IF(V2648=0,"",V2648/(1-AB2648-AK2648))</f>
      </c>
      <c r="AM2648" s="95">
        <v>0.33</v>
      </c>
      <c r="AN2648" s="93">
        <f>IF(V2648=0,"",V2648/(1-AB2648-AM2648))</f>
      </c>
      <c r="AO2648" s="96">
        <v>1.2</v>
      </c>
      <c r="AP2648" s="93">
        <f>IF(BD!AJ2648="","",BD!AJ2648*BD!AO2648)</f>
      </c>
      <c r="AQ2648" s="91">
        <f>BD!AM2648/BD!AK2648-1</f>
        <v>0</v>
      </c>
      <c r="AR2648" s="91">
        <f>IF(BD!AN2648="","",IF(BD!AJ2648="","",BD!AN2648/BD!AJ2648-1))</f>
      </c>
      <c r="AS2648" s="91">
        <f>IF(BD!AN2648="","",IF(BD!AN2648&lt;BD!AL2648,"ABAIXO DA META","DENTRO DA META"))</f>
      </c>
      <c r="AT2648" s="91" t="str">
        <f>IF(BD!AJ2648="","EM ANÁLISE",IF(BD!AP2648&gt;=BD!AN2648,"GO", "NO GO"))</f>
        <v>EM ANÁLISE</v>
      </c>
      <c r="AU2648" s="97">
        <f>IF(AN2648="","",+BD!$AN2648-AJ2648)</f>
      </c>
      <c r="AV2648" s="98"/>
      <c r="AW2648" s="90">
        <f>BD!P2648*BD!AC2648</f>
        <v>0</v>
      </c>
      <c r="AX2648" s="90">
        <f>BD!V2648*BD!AC2648</f>
        <v>0</v>
      </c>
      <c r="AY2648" s="90">
        <f>IF(BD!AN2648="","",BD!AN2648*BD!AC2648)</f>
      </c>
      <c r="AZ2648" s="75" t="s">
        <v>123</v>
      </c>
      <c r="BA2648" s="75" t="s">
        <v>115</v>
      </c>
      <c r="BB2648" s="75">
        <v>1</v>
      </c>
      <c r="BC2648" s="75" t="s">
        <v>209</v>
      </c>
      <c r="BD2648" s="104"/>
      <c r="BE2648" s="104"/>
      <c r="BF2648" s="101"/>
      <c r="BG2648" s="101"/>
      <c r="BH2648" s="101"/>
      <c r="BI2648" s="101"/>
      <c r="BJ2648" s="101"/>
      <c r="BK2648" s="101"/>
      <c r="BL2648" s="101"/>
      <c r="BM2648" s="101"/>
      <c r="BN2648" s="101"/>
      <c r="BO2648" s="103"/>
      <c r="BP2648" s="101"/>
      <c r="BQ2648" s="101"/>
      <c r="BR2648" s="101"/>
      <c r="BS2648" s="101"/>
      <c r="BT2648" s="101"/>
      <c r="BU2648" s="101"/>
      <c r="BV2648" s="101"/>
      <c r="BW2648" s="101"/>
      <c r="BX2648" s="101"/>
      <c r="BY2648" s="101"/>
      <c r="BZ2648" s="101"/>
      <c r="CA2648" s="101"/>
      <c r="CB2648" s="101"/>
      <c r="CC2648" s="101"/>
      <c r="CD2648" s="101"/>
      <c r="CE2648" s="101"/>
      <c r="CF2648" s="101"/>
      <c r="CG2648" s="37" t="e">
        <f>VLOOKUP(Table_1[[#This Row],[EAN]],'[1]Planilha1'!$E:$R,13,0)</f>
        <v>#N/A</v>
      </c>
      <c r="CI2648" s="186" t="e">
        <f>Table_1[[#This Row],[FATURAMENTO REALIZADO]]-Table_1[[#This Row],[SPEND LÍQUIDO]]</f>
        <v>#VALUE!</v>
      </c>
    </row>
    <row r="2649" ht="15" hidden="1">
      <c r="A2649" s="7"/>
      <c r="B2649" s="84" t="s">
        <v>2735</v>
      </c>
      <c r="C2649" s="75">
        <v>221687</v>
      </c>
      <c r="D2649" s="75">
        <v>50061</v>
      </c>
      <c r="E2649" s="85">
        <v>7896306619830</v>
      </c>
      <c r="F2649" s="86" t="s">
        <v>3120</v>
      </c>
      <c r="G2649" s="75" t="s">
        <v>21</v>
      </c>
      <c r="H2649" s="75">
        <v>390</v>
      </c>
      <c r="I2649" s="87" t="s">
        <v>3106</v>
      </c>
      <c r="J2649" s="75" t="s">
        <v>1474</v>
      </c>
      <c r="K2649" s="88" t="s">
        <v>84</v>
      </c>
      <c r="L2649" s="88">
        <v>12</v>
      </c>
      <c r="M2649" s="88">
        <v>4</v>
      </c>
      <c r="N2649" s="75" t="s">
        <v>85</v>
      </c>
      <c r="O2649" s="75" t="s">
        <v>208</v>
      </c>
      <c r="P2649" s="106"/>
      <c r="Q2649" s="90">
        <f>(17/100+7.6/100+1.65/100)*P2649</f>
        <v>0</v>
      </c>
      <c r="R2649" s="104"/>
      <c r="S2649" s="104"/>
      <c r="T2649" s="104"/>
      <c r="U2649" s="104"/>
      <c r="V2649" s="90">
        <f>+P2649-Q2649+R2649+S2649+T2649+U2649</f>
        <v>0</v>
      </c>
      <c r="W2649" s="91">
        <f>(1.02/100)</f>
        <v>1.02E-2</v>
      </c>
      <c r="X2649" s="91">
        <v>4.8E-3</v>
      </c>
      <c r="Y2649" s="91">
        <v>0.17</v>
      </c>
      <c r="Z2649" s="91">
        <v>1.65E-2</v>
      </c>
      <c r="AA2649" s="91">
        <v>7.6E-2</v>
      </c>
      <c r="AB2649" s="91">
        <f>SUM(W2649:AA2649)</f>
        <v>0.2775</v>
      </c>
      <c r="AC2649" s="75">
        <v>12</v>
      </c>
      <c r="AD2649" s="92">
        <f>IF(AL2649="","",+AC2649*AL2649)</f>
      </c>
      <c r="AE2649" s="93">
        <f>IF(AL2649="","",+AL2649*AB2649)</f>
      </c>
      <c r="AF2649" s="92">
        <f>IF(AL2649="","",+AL2649-AE2649)</f>
      </c>
      <c r="AG2649" s="93">
        <f>+V2649</f>
        <v>0</v>
      </c>
      <c r="AH2649" s="92">
        <f>IF(AF2649="","",+AF2649-AG2649)</f>
      </c>
      <c r="AI2649" s="92">
        <f>IF(AH2649="","",+AH2649*AC2649)</f>
      </c>
      <c r="AJ2649" s="93"/>
      <c r="AK2649" s="94">
        <v>0.33</v>
      </c>
      <c r="AL2649" s="93">
        <f>IF(V2649=0,"",V2649/(1-AB2649-AK2649))</f>
      </c>
      <c r="AM2649" s="95">
        <v>0.33</v>
      </c>
      <c r="AN2649" s="93">
        <f>IF(V2649=0,"",V2649/(1-AB2649-AM2649))</f>
      </c>
      <c r="AO2649" s="96">
        <v>1.2</v>
      </c>
      <c r="AP2649" s="93">
        <f>IF(BD!AJ2649="","",BD!AJ2649*BD!AO2649)</f>
      </c>
      <c r="AQ2649" s="91">
        <f>BD!AM2649/BD!AK2649-1</f>
        <v>0</v>
      </c>
      <c r="AR2649" s="91">
        <f>IF(BD!AN2649="","",IF(BD!AJ2649="","",BD!AN2649/BD!AJ2649-1))</f>
      </c>
      <c r="AS2649" s="91">
        <f>IF(BD!AN2649="","",IF(BD!AN2649&lt;BD!AL2649,"ABAIXO DA META","DENTRO DA META"))</f>
      </c>
      <c r="AT2649" s="91" t="str">
        <f>IF(BD!AJ2649="","EM ANÁLISE",IF(BD!AP2649&gt;=BD!AN2649,"GO", "NO GO"))</f>
        <v>EM ANÁLISE</v>
      </c>
      <c r="AU2649" s="97">
        <f>IF(AN2649="","",+BD!$AN2649-AJ2649)</f>
      </c>
      <c r="AV2649" s="98"/>
      <c r="AW2649" s="90">
        <f>BD!P2649*BD!AC2649</f>
        <v>0</v>
      </c>
      <c r="AX2649" s="90">
        <f>BD!V2649*BD!AC2649</f>
        <v>0</v>
      </c>
      <c r="AY2649" s="90">
        <f>IF(BD!AN2649="","",BD!AN2649*BD!AC2649)</f>
      </c>
      <c r="AZ2649" s="75" t="s">
        <v>123</v>
      </c>
      <c r="BA2649" s="75" t="s">
        <v>115</v>
      </c>
      <c r="BB2649" s="75">
        <v>1</v>
      </c>
      <c r="BC2649" s="75" t="s">
        <v>209</v>
      </c>
      <c r="BD2649" s="104"/>
      <c r="BE2649" s="104"/>
      <c r="BF2649" s="101"/>
      <c r="BG2649" s="101"/>
      <c r="BH2649" s="101"/>
      <c r="BI2649" s="101"/>
      <c r="BJ2649" s="101"/>
      <c r="BK2649" s="101"/>
      <c r="BL2649" s="101"/>
      <c r="BM2649" s="101"/>
      <c r="BN2649" s="101"/>
      <c r="BO2649" s="103"/>
      <c r="BP2649" s="101"/>
      <c r="BQ2649" s="101"/>
      <c r="BR2649" s="101"/>
      <c r="BS2649" s="101"/>
      <c r="BT2649" s="101"/>
      <c r="BU2649" s="101"/>
      <c r="BV2649" s="101"/>
      <c r="BW2649" s="101"/>
      <c r="BX2649" s="101"/>
      <c r="BY2649" s="101"/>
      <c r="BZ2649" s="101"/>
      <c r="CA2649" s="101"/>
      <c r="CB2649" s="101"/>
      <c r="CC2649" s="101"/>
      <c r="CD2649" s="101"/>
      <c r="CE2649" s="101"/>
      <c r="CF2649" s="101"/>
      <c r="CG2649" s="37" t="e">
        <f>VLOOKUP(Table_1[[#This Row],[EAN]],'[1]Planilha1'!$E:$R,13,0)</f>
        <v>#N/A</v>
      </c>
      <c r="CI2649" s="186" t="e">
        <f>Table_1[[#This Row],[FATURAMENTO REALIZADO]]-Table_1[[#This Row],[SPEND LÍQUIDO]]</f>
        <v>#VALUE!</v>
      </c>
    </row>
    <row r="2650" ht="15" hidden="1">
      <c r="A2650" s="7"/>
      <c r="B2650" s="84" t="s">
        <v>2735</v>
      </c>
      <c r="C2650" s="75">
        <v>221688</v>
      </c>
      <c r="D2650" s="75">
        <v>50064</v>
      </c>
      <c r="E2650" s="85">
        <v>7896306619847</v>
      </c>
      <c r="F2650" s="86" t="s">
        <v>3121</v>
      </c>
      <c r="G2650" s="75" t="s">
        <v>21</v>
      </c>
      <c r="H2650" s="75">
        <v>390</v>
      </c>
      <c r="I2650" s="87" t="s">
        <v>3106</v>
      </c>
      <c r="J2650" s="75" t="s">
        <v>1474</v>
      </c>
      <c r="K2650" s="88" t="s">
        <v>84</v>
      </c>
      <c r="L2650" s="88">
        <v>12</v>
      </c>
      <c r="M2650" s="88">
        <v>4</v>
      </c>
      <c r="N2650" s="75" t="s">
        <v>85</v>
      </c>
      <c r="O2650" s="75" t="s">
        <v>208</v>
      </c>
      <c r="P2650" s="106"/>
      <c r="Q2650" s="90">
        <f>(17/100+7.6/100+1.65/100)*P2650</f>
        <v>0</v>
      </c>
      <c r="R2650" s="104"/>
      <c r="S2650" s="104"/>
      <c r="T2650" s="104"/>
      <c r="U2650" s="104"/>
      <c r="V2650" s="90">
        <f>+P2650-Q2650+R2650+S2650+T2650+U2650</f>
        <v>0</v>
      </c>
      <c r="W2650" s="91">
        <f>(1.02/100)</f>
        <v>1.02E-2</v>
      </c>
      <c r="X2650" s="91">
        <v>4.8E-3</v>
      </c>
      <c r="Y2650" s="91">
        <v>0.17</v>
      </c>
      <c r="Z2650" s="91">
        <v>1.65E-2</v>
      </c>
      <c r="AA2650" s="91">
        <v>7.6E-2</v>
      </c>
      <c r="AB2650" s="91">
        <f>SUM(W2650:AA2650)</f>
        <v>0.2775</v>
      </c>
      <c r="AC2650" s="75">
        <v>12</v>
      </c>
      <c r="AD2650" s="92">
        <f>IF(AL2650="","",+AC2650*AL2650)</f>
      </c>
      <c r="AE2650" s="93">
        <f>IF(AL2650="","",+AL2650*AB2650)</f>
      </c>
      <c r="AF2650" s="92">
        <f>IF(AL2650="","",+AL2650-AE2650)</f>
      </c>
      <c r="AG2650" s="93">
        <f>+V2650</f>
        <v>0</v>
      </c>
      <c r="AH2650" s="92">
        <f>IF(AF2650="","",+AF2650-AG2650)</f>
      </c>
      <c r="AI2650" s="92">
        <f>IF(AH2650="","",+AH2650*AC2650)</f>
      </c>
      <c r="AJ2650" s="93"/>
      <c r="AK2650" s="94">
        <v>0.33</v>
      </c>
      <c r="AL2650" s="93">
        <f>IF(V2650=0,"",V2650/(1-AB2650-AK2650))</f>
      </c>
      <c r="AM2650" s="95">
        <v>0.33</v>
      </c>
      <c r="AN2650" s="93">
        <f>IF(V2650=0,"",V2650/(1-AB2650-AM2650))</f>
      </c>
      <c r="AO2650" s="96">
        <v>1.2</v>
      </c>
      <c r="AP2650" s="93">
        <f>IF(BD!AJ2650="","",BD!AJ2650*BD!AO2650)</f>
      </c>
      <c r="AQ2650" s="91">
        <f>BD!AM2650/BD!AK2650-1</f>
        <v>0</v>
      </c>
      <c r="AR2650" s="91">
        <f>IF(BD!AN2650="","",IF(BD!AJ2650="","",BD!AN2650/BD!AJ2650-1))</f>
      </c>
      <c r="AS2650" s="91">
        <f>IF(BD!AN2650="","",IF(BD!AN2650&lt;BD!AL2650,"ABAIXO DA META","DENTRO DA META"))</f>
      </c>
      <c r="AT2650" s="91" t="str">
        <f>IF(BD!AJ2650="","EM ANÁLISE",IF(BD!AP2650&gt;=BD!AN2650,"GO", "NO GO"))</f>
        <v>EM ANÁLISE</v>
      </c>
      <c r="AU2650" s="97">
        <f>IF(AN2650="","",+BD!$AN2650-AJ2650)</f>
      </c>
      <c r="AV2650" s="98"/>
      <c r="AW2650" s="90">
        <f>BD!P2650*BD!AC2650</f>
        <v>0</v>
      </c>
      <c r="AX2650" s="90">
        <f>BD!V2650*BD!AC2650</f>
        <v>0</v>
      </c>
      <c r="AY2650" s="90">
        <f>IF(BD!AN2650="","",BD!AN2650*BD!AC2650)</f>
      </c>
      <c r="AZ2650" s="75" t="s">
        <v>123</v>
      </c>
      <c r="BA2650" s="75" t="s">
        <v>115</v>
      </c>
      <c r="BB2650" s="75">
        <v>1</v>
      </c>
      <c r="BC2650" s="75" t="s">
        <v>209</v>
      </c>
      <c r="BD2650" s="104"/>
      <c r="BE2650" s="104"/>
      <c r="BF2650" s="101"/>
      <c r="BG2650" s="101"/>
      <c r="BH2650" s="101"/>
      <c r="BI2650" s="101"/>
      <c r="BJ2650" s="101"/>
      <c r="BK2650" s="101"/>
      <c r="BL2650" s="101"/>
      <c r="BM2650" s="101"/>
      <c r="BN2650" s="101"/>
      <c r="BO2650" s="103"/>
      <c r="BP2650" s="101"/>
      <c r="BQ2650" s="101"/>
      <c r="BR2650" s="101"/>
      <c r="BS2650" s="101"/>
      <c r="BT2650" s="101"/>
      <c r="BU2650" s="101"/>
      <c r="BV2650" s="101"/>
      <c r="BW2650" s="101"/>
      <c r="BX2650" s="101"/>
      <c r="BY2650" s="101"/>
      <c r="BZ2650" s="101"/>
      <c r="CA2650" s="101"/>
      <c r="CB2650" s="101"/>
      <c r="CC2650" s="101"/>
      <c r="CD2650" s="101"/>
      <c r="CE2650" s="101"/>
      <c r="CF2650" s="101"/>
      <c r="CG2650" s="37" t="e">
        <f>VLOOKUP(Table_1[[#This Row],[EAN]],'[1]Planilha1'!$E:$R,13,0)</f>
        <v>#N/A</v>
      </c>
      <c r="CI2650" s="186" t="e">
        <f>Table_1[[#This Row],[FATURAMENTO REALIZADO]]-Table_1[[#This Row],[SPEND LÍQUIDO]]</f>
        <v>#VALUE!</v>
      </c>
    </row>
    <row r="2651" ht="15" hidden="1">
      <c r="A2651" s="7"/>
      <c r="B2651" s="84" t="s">
        <v>2735</v>
      </c>
      <c r="C2651" s="75">
        <v>221689</v>
      </c>
      <c r="D2651" s="75">
        <v>50052</v>
      </c>
      <c r="E2651" s="85">
        <v>7896306605147</v>
      </c>
      <c r="F2651" s="86" t="s">
        <v>3122</v>
      </c>
      <c r="G2651" s="75" t="s">
        <v>21</v>
      </c>
      <c r="H2651" s="75">
        <v>390</v>
      </c>
      <c r="I2651" s="87" t="s">
        <v>3106</v>
      </c>
      <c r="J2651" s="75" t="s">
        <v>1474</v>
      </c>
      <c r="K2651" s="88" t="s">
        <v>84</v>
      </c>
      <c r="L2651" s="88">
        <v>26</v>
      </c>
      <c r="M2651" s="88">
        <v>4</v>
      </c>
      <c r="N2651" s="75" t="s">
        <v>85</v>
      </c>
      <c r="O2651" s="75" t="s">
        <v>208</v>
      </c>
      <c r="P2651" s="106"/>
      <c r="Q2651" s="90">
        <f>(17/100+7.6/100+1.65/100)*P2651</f>
        <v>0</v>
      </c>
      <c r="R2651" s="104"/>
      <c r="S2651" s="104"/>
      <c r="T2651" s="104"/>
      <c r="U2651" s="104"/>
      <c r="V2651" s="90">
        <f>+P2651-Q2651+R2651+S2651+T2651+U2651</f>
        <v>0</v>
      </c>
      <c r="W2651" s="91">
        <f>(1.02/100)</f>
        <v>1.02E-2</v>
      </c>
      <c r="X2651" s="91">
        <v>4.8E-3</v>
      </c>
      <c r="Y2651" s="91">
        <v>0.17</v>
      </c>
      <c r="Z2651" s="91">
        <v>1.65E-2</v>
      </c>
      <c r="AA2651" s="91">
        <v>7.6E-2</v>
      </c>
      <c r="AB2651" s="91">
        <f>SUM(W2651:AA2651)</f>
        <v>0.2775</v>
      </c>
      <c r="AC2651" s="75">
        <v>12</v>
      </c>
      <c r="AD2651" s="92">
        <f>IF(AL2651="","",+AC2651*AL2651)</f>
      </c>
      <c r="AE2651" s="93">
        <f>IF(AL2651="","",+AL2651*AB2651)</f>
      </c>
      <c r="AF2651" s="92">
        <f>IF(AL2651="","",+AL2651-AE2651)</f>
      </c>
      <c r="AG2651" s="93">
        <f>+V2651</f>
        <v>0</v>
      </c>
      <c r="AH2651" s="92">
        <f>IF(AF2651="","",+AF2651-AG2651)</f>
      </c>
      <c r="AI2651" s="92">
        <f>IF(AH2651="","",+AH2651*AC2651)</f>
      </c>
      <c r="AJ2651" s="93"/>
      <c r="AK2651" s="94">
        <v>0.33</v>
      </c>
      <c r="AL2651" s="93">
        <f>IF(V2651=0,"",V2651/(1-AB2651-AK2651))</f>
      </c>
      <c r="AM2651" s="95">
        <v>0.33</v>
      </c>
      <c r="AN2651" s="93">
        <f>IF(V2651=0,"",V2651/(1-AB2651-AM2651))</f>
      </c>
      <c r="AO2651" s="96">
        <v>1.2</v>
      </c>
      <c r="AP2651" s="93">
        <f>IF(BD!AJ2651="","",BD!AJ2651*BD!AO2651)</f>
      </c>
      <c r="AQ2651" s="91">
        <f>BD!AM2651/BD!AK2651-1</f>
        <v>0</v>
      </c>
      <c r="AR2651" s="91">
        <f>IF(BD!AN2651="","",IF(BD!AJ2651="","",BD!AN2651/BD!AJ2651-1))</f>
      </c>
      <c r="AS2651" s="91">
        <f>IF(BD!AN2651="","",IF(BD!AN2651&lt;BD!AL2651,"ABAIXO DA META","DENTRO DA META"))</f>
      </c>
      <c r="AT2651" s="91" t="str">
        <f>IF(BD!AJ2651="","EM ANÁLISE",IF(BD!AP2651&gt;=BD!AN2651,"GO", "NO GO"))</f>
        <v>EM ANÁLISE</v>
      </c>
      <c r="AU2651" s="97">
        <f>IF(AN2651="","",+BD!$AN2651-AJ2651)</f>
      </c>
      <c r="AV2651" s="98"/>
      <c r="AW2651" s="90">
        <f>BD!P2651*BD!AC2651</f>
        <v>0</v>
      </c>
      <c r="AX2651" s="90">
        <f>BD!V2651*BD!AC2651</f>
        <v>0</v>
      </c>
      <c r="AY2651" s="90">
        <f>IF(BD!AN2651="","",BD!AN2651*BD!AC2651)</f>
      </c>
      <c r="AZ2651" s="75" t="s">
        <v>123</v>
      </c>
      <c r="BA2651" s="75" t="s">
        <v>115</v>
      </c>
      <c r="BB2651" s="75">
        <v>1</v>
      </c>
      <c r="BC2651" s="75" t="s">
        <v>209</v>
      </c>
      <c r="BD2651" s="104"/>
      <c r="BE2651" s="104"/>
      <c r="BF2651" s="101"/>
      <c r="BG2651" s="101"/>
      <c r="BH2651" s="101"/>
      <c r="BI2651" s="101"/>
      <c r="BJ2651" s="101"/>
      <c r="BK2651" s="101"/>
      <c r="BL2651" s="101"/>
      <c r="BM2651" s="101"/>
      <c r="BN2651" s="101"/>
      <c r="BO2651" s="103"/>
      <c r="BP2651" s="101"/>
      <c r="BQ2651" s="101"/>
      <c r="BR2651" s="101"/>
      <c r="BS2651" s="101"/>
      <c r="BT2651" s="101"/>
      <c r="BU2651" s="101"/>
      <c r="BV2651" s="101"/>
      <c r="BW2651" s="101"/>
      <c r="BX2651" s="101"/>
      <c r="BY2651" s="101"/>
      <c r="BZ2651" s="101"/>
      <c r="CA2651" s="101"/>
      <c r="CB2651" s="101"/>
      <c r="CC2651" s="101"/>
      <c r="CD2651" s="101"/>
      <c r="CE2651" s="101"/>
      <c r="CF2651" s="101"/>
      <c r="CG2651" s="37" t="e">
        <f>VLOOKUP(Table_1[[#This Row],[EAN]],'[1]Planilha1'!$E:$R,13,0)</f>
        <v>#N/A</v>
      </c>
      <c r="CI2651" s="186" t="e">
        <f>Table_1[[#This Row],[FATURAMENTO REALIZADO]]-Table_1[[#This Row],[SPEND LÍQUIDO]]</f>
        <v>#VALUE!</v>
      </c>
    </row>
    <row r="2652" ht="15" hidden="1">
      <c r="A2652" s="7"/>
      <c r="B2652" s="107" t="s">
        <v>2735</v>
      </c>
      <c r="C2652" s="110">
        <v>221690</v>
      </c>
      <c r="D2652" s="110">
        <v>50060</v>
      </c>
      <c r="E2652" s="108">
        <v>7896306621116</v>
      </c>
      <c r="F2652" s="109" t="s">
        <v>3123</v>
      </c>
      <c r="G2652" s="75" t="s">
        <v>21</v>
      </c>
      <c r="H2652" s="110">
        <v>390</v>
      </c>
      <c r="I2652" s="111" t="s">
        <v>3106</v>
      </c>
      <c r="J2652" s="110" t="s">
        <v>1474</v>
      </c>
      <c r="K2652" s="112" t="s">
        <v>84</v>
      </c>
      <c r="L2652" s="112">
        <v>20</v>
      </c>
      <c r="M2652" s="112">
        <v>4</v>
      </c>
      <c r="N2652" s="110" t="s">
        <v>85</v>
      </c>
      <c r="O2652" s="110" t="s">
        <v>208</v>
      </c>
      <c r="P2652" s="152"/>
      <c r="Q2652" s="114">
        <f>(17/100+7.6/100+1.65/100)*P2652</f>
        <v>0</v>
      </c>
      <c r="R2652" s="153"/>
      <c r="S2652" s="153"/>
      <c r="T2652" s="153"/>
      <c r="U2652" s="153"/>
      <c r="V2652" s="114">
        <f>+P2652-Q2652+R2652+S2652+T2652+U2652</f>
        <v>0</v>
      </c>
      <c r="W2652" s="115">
        <f>(1.02/100)</f>
        <v>1.02E-2</v>
      </c>
      <c r="X2652" s="115">
        <v>4.8E-3</v>
      </c>
      <c r="Y2652" s="115">
        <v>0.17</v>
      </c>
      <c r="Z2652" s="115">
        <v>1.65E-2</v>
      </c>
      <c r="AA2652" s="115">
        <v>7.6E-2</v>
      </c>
      <c r="AB2652" s="115">
        <f>SUM(W2652:AA2652)</f>
        <v>0.2775</v>
      </c>
      <c r="AC2652" s="110">
        <v>12</v>
      </c>
      <c r="AD2652" s="116">
        <f>IF(AL2652="","",+AC2652*AL2652)</f>
      </c>
      <c r="AE2652" s="117">
        <f>IF(AL2652="","",+AL2652*AB2652)</f>
      </c>
      <c r="AF2652" s="116">
        <f>IF(AL2652="","",+AL2652-AE2652)</f>
      </c>
      <c r="AG2652" s="117">
        <f>+V2652</f>
        <v>0</v>
      </c>
      <c r="AH2652" s="116">
        <f>IF(AF2652="","",+AF2652-AG2652)</f>
      </c>
      <c r="AI2652" s="116">
        <f>IF(AH2652="","",+AH2652*AC2652)</f>
      </c>
      <c r="AJ2652" s="117"/>
      <c r="AK2652" s="118">
        <v>0.33</v>
      </c>
      <c r="AL2652" s="117">
        <f>IF(V2652=0,"",V2652/(1-AB2652-AK2652))</f>
      </c>
      <c r="AM2652" s="119">
        <v>0.33</v>
      </c>
      <c r="AN2652" s="117">
        <f>IF(V2652=0,"",V2652/(1-AB2652-AM2652))</f>
      </c>
      <c r="AO2652" s="120">
        <v>1.2</v>
      </c>
      <c r="AP2652" s="117">
        <f>IF(BD!AJ2652="","",BD!AJ2652*BD!AO2652)</f>
      </c>
      <c r="AQ2652" s="115">
        <f>BD!AM2652/BD!AK2652-1</f>
        <v>0</v>
      </c>
      <c r="AR2652" s="115">
        <f>IF(BD!AN2652="","",IF(BD!AJ2652="","",BD!AN2652/BD!AJ2652-1))</f>
      </c>
      <c r="AS2652" s="115">
        <f>IF(BD!AN2652="","",IF(BD!AN2652&lt;BD!AL2652,"ABAIXO DA META","DENTRO DA META"))</f>
      </c>
      <c r="AT2652" s="115" t="str">
        <f>IF(BD!AJ2652="","EM ANÁLISE",IF(BD!AP2652&gt;=BD!AN2652,"GO", "NO GO"))</f>
        <v>EM ANÁLISE</v>
      </c>
      <c r="AU2652" s="121">
        <f>IF(AN2652="","",+BD!$AN2652-AJ2652)</f>
      </c>
      <c r="AV2652" s="98"/>
      <c r="AW2652" s="114">
        <f>BD!P2652*BD!AC2652</f>
        <v>0</v>
      </c>
      <c r="AX2652" s="114">
        <f>BD!V2652*BD!AC2652</f>
        <v>0</v>
      </c>
      <c r="AY2652" s="114">
        <f>IF(BD!AN2652="","",BD!AN2652*BD!AC2652)</f>
      </c>
      <c r="AZ2652" s="110" t="s">
        <v>123</v>
      </c>
      <c r="BA2652" s="110" t="s">
        <v>115</v>
      </c>
      <c r="BB2652" s="110">
        <v>1</v>
      </c>
      <c r="BC2652" s="110" t="s">
        <v>209</v>
      </c>
      <c r="BD2652" s="104"/>
      <c r="BE2652" s="104"/>
      <c r="BF2652" s="101"/>
      <c r="BG2652" s="101"/>
      <c r="BH2652" s="101"/>
      <c r="BI2652" s="101"/>
      <c r="BJ2652" s="101"/>
      <c r="BK2652" s="101"/>
      <c r="BL2652" s="101"/>
      <c r="BM2652" s="101"/>
      <c r="BN2652" s="101"/>
      <c r="BO2652" s="103"/>
      <c r="BP2652" s="101"/>
      <c r="BQ2652" s="101"/>
      <c r="BR2652" s="101"/>
      <c r="BS2652" s="101"/>
      <c r="BT2652" s="101"/>
      <c r="BU2652" s="101"/>
      <c r="BV2652" s="101"/>
      <c r="BW2652" s="101"/>
      <c r="BX2652" s="101"/>
      <c r="BY2652" s="101"/>
      <c r="BZ2652" s="101"/>
      <c r="CA2652" s="101"/>
      <c r="CB2652" s="101"/>
      <c r="CC2652" s="101"/>
      <c r="CD2652" s="101"/>
      <c r="CE2652" s="101"/>
      <c r="CF2652" s="101"/>
      <c r="CG2652" s="37" t="e">
        <f>VLOOKUP(Table_1[[#This Row],[EAN]],'[1]Planilha1'!$E:$R,13,0)</f>
        <v>#N/A</v>
      </c>
      <c r="CI2652" s="186" t="e">
        <f>Table_1[[#This Row],[FATURAMENTO REALIZADO]]-Table_1[[#This Row],[SPEND LÍQUIDO]]</f>
        <v>#VALUE!</v>
      </c>
    </row>
    <row r="2653" ht="15" hidden="1">
      <c r="A2653" s="7"/>
      <c r="B2653" s="75" t="s">
        <v>2735</v>
      </c>
      <c r="C2653" s="75">
        <v>221691</v>
      </c>
      <c r="D2653" s="75">
        <v>50074</v>
      </c>
      <c r="E2653" s="85">
        <v>7896306622564</v>
      </c>
      <c r="F2653" s="86" t="s">
        <v>3124</v>
      </c>
      <c r="G2653" s="75" t="s">
        <v>21</v>
      </c>
      <c r="H2653" s="75">
        <v>390</v>
      </c>
      <c r="I2653" s="87" t="s">
        <v>3106</v>
      </c>
      <c r="J2653" s="75" t="s">
        <v>1474</v>
      </c>
      <c r="K2653" s="88" t="s">
        <v>84</v>
      </c>
      <c r="L2653" s="88">
        <v>32</v>
      </c>
      <c r="M2653" s="88">
        <v>4</v>
      </c>
      <c r="N2653" s="75" t="s">
        <v>85</v>
      </c>
      <c r="O2653" s="75" t="s">
        <v>208</v>
      </c>
      <c r="P2653" s="106"/>
      <c r="Q2653" s="90">
        <f>(17/100+7.6/100+1.65/100)*P2653</f>
        <v>0</v>
      </c>
      <c r="R2653" s="104"/>
      <c r="S2653" s="104"/>
      <c r="T2653" s="104"/>
      <c r="U2653" s="104"/>
      <c r="V2653" s="90">
        <f>+P2653-Q2653+R2653+S2653+T2653+U2653</f>
        <v>0</v>
      </c>
      <c r="W2653" s="91">
        <f>(1.02/100)</f>
        <v>1.02E-2</v>
      </c>
      <c r="X2653" s="91">
        <v>4.8E-3</v>
      </c>
      <c r="Y2653" s="91">
        <v>0.17</v>
      </c>
      <c r="Z2653" s="91">
        <v>1.65E-2</v>
      </c>
      <c r="AA2653" s="91">
        <v>7.6E-2</v>
      </c>
      <c r="AB2653" s="91">
        <f>SUM(W2653:AA2653)</f>
        <v>0.2775</v>
      </c>
      <c r="AC2653" s="75">
        <v>12</v>
      </c>
      <c r="AD2653" s="92">
        <f>IF(AL2653="","",+AC2653*AL2653)</f>
      </c>
      <c r="AE2653" s="93">
        <f>IF(AL2653="","",+AL2653*AB2653)</f>
      </c>
      <c r="AF2653" s="92">
        <f>IF(AL2653="","",+AL2653-AE2653)</f>
      </c>
      <c r="AG2653" s="93">
        <f>+V2653</f>
        <v>0</v>
      </c>
      <c r="AH2653" s="92">
        <f>IF(AF2653="","",+AF2653-AG2653)</f>
      </c>
      <c r="AI2653" s="92">
        <f>IF(AH2653="","",+AH2653*AC2653)</f>
      </c>
      <c r="AJ2653" s="93"/>
      <c r="AK2653" s="94">
        <v>0.33</v>
      </c>
      <c r="AL2653" s="93">
        <f>IF(V2653=0,"",V2653/(1-AB2653-AK2653))</f>
      </c>
      <c r="AM2653" s="95">
        <v>0.33</v>
      </c>
      <c r="AN2653" s="93">
        <f>IF(V2653=0,"",V2653/(1-AB2653-AM2653))</f>
      </c>
      <c r="AO2653" s="96">
        <v>1.2</v>
      </c>
      <c r="AP2653" s="93">
        <f>IF(BD!AJ2653="","",BD!AJ2653*BD!AO2653)</f>
      </c>
      <c r="AQ2653" s="91">
        <f>BD!AM2653/BD!AK2653-1</f>
        <v>0</v>
      </c>
      <c r="AR2653" s="91">
        <f>IF(BD!AN2653="","",IF(BD!AJ2653="","",BD!AN2653/BD!AJ2653-1))</f>
      </c>
      <c r="AS2653" s="91">
        <f>IF(BD!AN2653="","",IF(BD!AN2653&lt;BD!AL2653,"ABAIXO DA META","DENTRO DA META"))</f>
      </c>
      <c r="AT2653" s="91" t="str">
        <f>IF(BD!AJ2653="","EM ANÁLISE",IF(BD!AP2653&gt;=BD!AN2653,"GO", "NO GO"))</f>
        <v>EM ANÁLISE</v>
      </c>
      <c r="AU2653" s="97">
        <f>IF(AN2653="","",+BD!$AN2653-AJ2653)</f>
      </c>
      <c r="AV2653" s="98"/>
      <c r="AW2653" s="90">
        <f>BD!P2653*BD!AC2653</f>
        <v>0</v>
      </c>
      <c r="AX2653" s="90">
        <f>BD!V2653*BD!AC2653</f>
        <v>0</v>
      </c>
      <c r="AY2653" s="90">
        <f>IF(BD!AN2653="","",BD!AN2653*BD!AC2653)</f>
      </c>
      <c r="AZ2653" s="75" t="s">
        <v>123</v>
      </c>
      <c r="BA2653" s="75" t="s">
        <v>115</v>
      </c>
      <c r="BB2653" s="75">
        <v>1</v>
      </c>
      <c r="BC2653" s="75" t="s">
        <v>209</v>
      </c>
      <c r="BD2653" s="104"/>
      <c r="BE2653" s="104"/>
      <c r="BF2653" s="101"/>
      <c r="BG2653" s="101"/>
      <c r="BH2653" s="101"/>
      <c r="BI2653" s="101"/>
      <c r="BJ2653" s="101"/>
      <c r="BK2653" s="101"/>
      <c r="BL2653" s="101"/>
      <c r="BM2653" s="101"/>
      <c r="BN2653" s="101"/>
      <c r="BO2653" s="103"/>
      <c r="BP2653" s="101"/>
      <c r="BQ2653" s="101"/>
      <c r="BR2653" s="101"/>
      <c r="BS2653" s="101"/>
      <c r="BT2653" s="101"/>
      <c r="BU2653" s="101"/>
      <c r="BV2653" s="101"/>
      <c r="BW2653" s="101"/>
      <c r="BX2653" s="101"/>
      <c r="BY2653" s="101"/>
      <c r="BZ2653" s="101"/>
      <c r="CA2653" s="101"/>
      <c r="CB2653" s="101"/>
      <c r="CC2653" s="101"/>
      <c r="CD2653" s="101"/>
      <c r="CE2653" s="101"/>
      <c r="CF2653" s="101"/>
      <c r="CG2653" s="37" t="e">
        <f>VLOOKUP(Table_1[[#This Row],[EAN]],'[1]Planilha1'!$E:$R,13,0)</f>
        <v>#N/A</v>
      </c>
      <c r="CI2653" s="186" t="e">
        <f>Table_1[[#This Row],[FATURAMENTO REALIZADO]]-Table_1[[#This Row],[SPEND LÍQUIDO]]</f>
        <v>#VALUE!</v>
      </c>
    </row>
    <row r="2654" ht="15" hidden="1">
      <c r="A2654" s="7"/>
      <c r="B2654" s="122" t="s">
        <v>2735</v>
      </c>
      <c r="C2654" s="123">
        <v>221692</v>
      </c>
      <c r="D2654" s="123">
        <v>50059</v>
      </c>
      <c r="E2654" s="124">
        <v>7896306622557</v>
      </c>
      <c r="F2654" s="125" t="s">
        <v>3125</v>
      </c>
      <c r="G2654" s="75" t="s">
        <v>21</v>
      </c>
      <c r="H2654" s="123">
        <v>390</v>
      </c>
      <c r="I2654" s="126" t="s">
        <v>3106</v>
      </c>
      <c r="J2654" s="123" t="s">
        <v>1474</v>
      </c>
      <c r="K2654" s="127" t="s">
        <v>84</v>
      </c>
      <c r="L2654" s="127">
        <v>26</v>
      </c>
      <c r="M2654" s="127">
        <v>4</v>
      </c>
      <c r="N2654" s="123" t="s">
        <v>85</v>
      </c>
      <c r="O2654" s="123" t="s">
        <v>208</v>
      </c>
      <c r="P2654" s="154"/>
      <c r="Q2654" s="129">
        <f>(17/100+7.6/100+1.65/100)*P2654</f>
        <v>0</v>
      </c>
      <c r="R2654" s="155"/>
      <c r="S2654" s="155"/>
      <c r="T2654" s="155"/>
      <c r="U2654" s="155"/>
      <c r="V2654" s="129">
        <f>+P2654-Q2654+R2654+S2654+T2654+U2654</f>
        <v>0</v>
      </c>
      <c r="W2654" s="130">
        <f>(1.02/100)</f>
        <v>1.02E-2</v>
      </c>
      <c r="X2654" s="130">
        <v>4.8E-3</v>
      </c>
      <c r="Y2654" s="130">
        <v>0.17</v>
      </c>
      <c r="Z2654" s="130">
        <v>1.65E-2</v>
      </c>
      <c r="AA2654" s="130">
        <v>7.6E-2</v>
      </c>
      <c r="AB2654" s="130">
        <f>SUM(W2654:AA2654)</f>
        <v>0.2775</v>
      </c>
      <c r="AC2654" s="123">
        <v>12</v>
      </c>
      <c r="AD2654" s="131">
        <f>IF(AL2654="","",+AC2654*AL2654)</f>
      </c>
      <c r="AE2654" s="132">
        <f>IF(AL2654="","",+AL2654*AB2654)</f>
      </c>
      <c r="AF2654" s="131">
        <f>IF(AL2654="","",+AL2654-AE2654)</f>
      </c>
      <c r="AG2654" s="132">
        <f>+V2654</f>
        <v>0</v>
      </c>
      <c r="AH2654" s="131">
        <f>IF(AF2654="","",+AF2654-AG2654)</f>
      </c>
      <c r="AI2654" s="131">
        <f>IF(AH2654="","",+AH2654*AC2654)</f>
      </c>
      <c r="AJ2654" s="132"/>
      <c r="AK2654" s="133">
        <v>0.33</v>
      </c>
      <c r="AL2654" s="132">
        <f>IF(V2654=0,"",V2654/(1-AB2654-AK2654))</f>
      </c>
      <c r="AM2654" s="134">
        <v>0.33</v>
      </c>
      <c r="AN2654" s="132">
        <f>IF(V2654=0,"",V2654/(1-AB2654-AM2654))</f>
      </c>
      <c r="AO2654" s="135">
        <v>1.2</v>
      </c>
      <c r="AP2654" s="132">
        <f>IF(BD!AJ2654="","",BD!AJ2654*BD!AO2654)</f>
      </c>
      <c r="AQ2654" s="130">
        <f>BD!AM2654/BD!AK2654-1</f>
        <v>0</v>
      </c>
      <c r="AR2654" s="130">
        <f>IF(BD!AN2654="","",IF(BD!AJ2654="","",BD!AN2654/BD!AJ2654-1))</f>
      </c>
      <c r="AS2654" s="130">
        <f>IF(BD!AN2654="","",IF(BD!AN2654&lt;BD!AL2654,"ABAIXO DA META","DENTRO DA META"))</f>
      </c>
      <c r="AT2654" s="130" t="str">
        <f>IF(BD!AJ2654="","EM ANÁLISE",IF(BD!AP2654&gt;=BD!AN2654,"GO", "NO GO"))</f>
        <v>EM ANÁLISE</v>
      </c>
      <c r="AU2654" s="136">
        <f>IF(AN2654="","",+BD!$AN2654-AJ2654)</f>
      </c>
      <c r="AV2654" s="98"/>
      <c r="AW2654" s="129">
        <f>BD!P2654*BD!AC2654</f>
        <v>0</v>
      </c>
      <c r="AX2654" s="129">
        <f>BD!V2654*BD!AC2654</f>
        <v>0</v>
      </c>
      <c r="AY2654" s="129">
        <f>IF(BD!AN2654="","",BD!AN2654*BD!AC2654)</f>
      </c>
      <c r="AZ2654" s="123" t="s">
        <v>123</v>
      </c>
      <c r="BA2654" s="123" t="s">
        <v>115</v>
      </c>
      <c r="BB2654" s="123">
        <v>1</v>
      </c>
      <c r="BC2654" s="123" t="s">
        <v>209</v>
      </c>
      <c r="BD2654" s="104"/>
      <c r="BE2654" s="104"/>
      <c r="BF2654" s="101"/>
      <c r="BG2654" s="101"/>
      <c r="BH2654" s="101"/>
      <c r="BI2654" s="101"/>
      <c r="BJ2654" s="101"/>
      <c r="BK2654" s="101"/>
      <c r="BL2654" s="101"/>
      <c r="BM2654" s="101"/>
      <c r="BN2654" s="101"/>
      <c r="BO2654" s="103"/>
      <c r="BP2654" s="101"/>
      <c r="BQ2654" s="101"/>
      <c r="BR2654" s="101"/>
      <c r="BS2654" s="101"/>
      <c r="BT2654" s="101"/>
      <c r="BU2654" s="101"/>
      <c r="BV2654" s="101"/>
      <c r="BW2654" s="101"/>
      <c r="BX2654" s="101"/>
      <c r="BY2654" s="101"/>
      <c r="BZ2654" s="101"/>
      <c r="CA2654" s="101"/>
      <c r="CB2654" s="101"/>
      <c r="CC2654" s="101"/>
      <c r="CD2654" s="101"/>
      <c r="CE2654" s="101"/>
      <c r="CF2654" s="101"/>
      <c r="CG2654" s="37" t="e">
        <f>VLOOKUP(Table_1[[#This Row],[EAN]],'[1]Planilha1'!$E:$R,13,0)</f>
        <v>#N/A</v>
      </c>
      <c r="CI2654" s="186" t="e">
        <f>Table_1[[#This Row],[FATURAMENTO REALIZADO]]-Table_1[[#This Row],[SPEND LÍQUIDO]]</f>
        <v>#VALUE!</v>
      </c>
    </row>
    <row r="2655" ht="15" hidden="1">
      <c r="A2655" s="7"/>
      <c r="B2655" s="75" t="s">
        <v>2735</v>
      </c>
      <c r="C2655" s="75">
        <v>221693</v>
      </c>
      <c r="D2655" s="75">
        <v>50084</v>
      </c>
      <c r="E2655" s="85">
        <v>7896306622311</v>
      </c>
      <c r="F2655" s="86" t="s">
        <v>3126</v>
      </c>
      <c r="G2655" s="75" t="s">
        <v>21</v>
      </c>
      <c r="H2655" s="75">
        <v>390</v>
      </c>
      <c r="I2655" s="87" t="s">
        <v>3106</v>
      </c>
      <c r="J2655" s="75" t="s">
        <v>1474</v>
      </c>
      <c r="K2655" s="88" t="s">
        <v>84</v>
      </c>
      <c r="L2655" s="88">
        <v>12</v>
      </c>
      <c r="M2655" s="88">
        <v>4</v>
      </c>
      <c r="N2655" s="75" t="s">
        <v>85</v>
      </c>
      <c r="O2655" s="75" t="s">
        <v>208</v>
      </c>
      <c r="P2655" s="106"/>
      <c r="Q2655" s="90">
        <f>(17/100+7.6/100+1.65/100)*P2655</f>
        <v>0</v>
      </c>
      <c r="R2655" s="104"/>
      <c r="S2655" s="104"/>
      <c r="T2655" s="104"/>
      <c r="U2655" s="104"/>
      <c r="V2655" s="90">
        <f>+P2655-Q2655+R2655+S2655+T2655+U2655</f>
        <v>0</v>
      </c>
      <c r="W2655" s="91">
        <f>(1.02/100)</f>
        <v>1.02E-2</v>
      </c>
      <c r="X2655" s="91">
        <v>4.8E-3</v>
      </c>
      <c r="Y2655" s="91">
        <v>0.17</v>
      </c>
      <c r="Z2655" s="91">
        <v>1.65E-2</v>
      </c>
      <c r="AA2655" s="91">
        <v>7.6E-2</v>
      </c>
      <c r="AB2655" s="91">
        <f>SUM(W2655:AA2655)</f>
        <v>0.2775</v>
      </c>
      <c r="AC2655" s="75">
        <v>12</v>
      </c>
      <c r="AD2655" s="92">
        <f>IF(AL2655="","",+AC2655*AL2655)</f>
      </c>
      <c r="AE2655" s="93">
        <f>IF(AL2655="","",+AL2655*AB2655)</f>
      </c>
      <c r="AF2655" s="92">
        <f>IF(AL2655="","",+AL2655-AE2655)</f>
      </c>
      <c r="AG2655" s="93">
        <f>+V2655</f>
        <v>0</v>
      </c>
      <c r="AH2655" s="92">
        <f>IF(AF2655="","",+AF2655-AG2655)</f>
      </c>
      <c r="AI2655" s="92">
        <f>IF(AH2655="","",+AH2655*AC2655)</f>
      </c>
      <c r="AJ2655" s="93"/>
      <c r="AK2655" s="94">
        <v>0.33</v>
      </c>
      <c r="AL2655" s="93">
        <f>IF(V2655=0,"",V2655/(1-AB2655-AK2655))</f>
      </c>
      <c r="AM2655" s="95">
        <v>0.33</v>
      </c>
      <c r="AN2655" s="93">
        <f>IF(V2655=0,"",V2655/(1-AB2655-AM2655))</f>
      </c>
      <c r="AO2655" s="96">
        <v>1.2</v>
      </c>
      <c r="AP2655" s="93">
        <f>IF(BD!AJ2655="","",BD!AJ2655*BD!AO2655)</f>
      </c>
      <c r="AQ2655" s="91">
        <f>BD!AM2655/BD!AK2655-1</f>
        <v>0</v>
      </c>
      <c r="AR2655" s="91">
        <f>IF(BD!AN2655="","",IF(BD!AJ2655="","",BD!AN2655/BD!AJ2655-1))</f>
      </c>
      <c r="AS2655" s="91">
        <f>IF(BD!AN2655="","",IF(BD!AN2655&lt;BD!AL2655,"ABAIXO DA META","DENTRO DA META"))</f>
      </c>
      <c r="AT2655" s="91" t="str">
        <f>IF(BD!AJ2655="","EM ANÁLISE",IF(BD!AP2655&gt;=BD!AN2655,"GO", "NO GO"))</f>
        <v>EM ANÁLISE</v>
      </c>
      <c r="AU2655" s="97">
        <f>IF(AN2655="","",+BD!$AN2655-AJ2655)</f>
      </c>
      <c r="AV2655" s="98"/>
      <c r="AW2655" s="90">
        <f>BD!P2655*BD!AC2655</f>
        <v>0</v>
      </c>
      <c r="AX2655" s="90">
        <f>BD!V2655*BD!AC2655</f>
        <v>0</v>
      </c>
      <c r="AY2655" s="90">
        <f>IF(BD!AN2655="","",BD!AN2655*BD!AC2655)</f>
      </c>
      <c r="AZ2655" s="75" t="s">
        <v>123</v>
      </c>
      <c r="BA2655" s="75" t="s">
        <v>115</v>
      </c>
      <c r="BB2655" s="75">
        <v>1</v>
      </c>
      <c r="BC2655" s="75" t="s">
        <v>209</v>
      </c>
      <c r="BD2655" s="104"/>
      <c r="BE2655" s="104"/>
      <c r="BF2655" s="101"/>
      <c r="BG2655" s="101"/>
      <c r="BH2655" s="101"/>
      <c r="BI2655" s="101"/>
      <c r="BJ2655" s="101"/>
      <c r="BK2655" s="101"/>
      <c r="BL2655" s="101"/>
      <c r="BM2655" s="101"/>
      <c r="BN2655" s="101"/>
      <c r="BO2655" s="103"/>
      <c r="BP2655" s="101"/>
      <c r="BQ2655" s="101"/>
      <c r="BR2655" s="101"/>
      <c r="BS2655" s="101"/>
      <c r="BT2655" s="101"/>
      <c r="BU2655" s="101"/>
      <c r="BV2655" s="101"/>
      <c r="BW2655" s="101"/>
      <c r="BX2655" s="101"/>
      <c r="BY2655" s="101"/>
      <c r="BZ2655" s="101"/>
      <c r="CA2655" s="101"/>
      <c r="CB2655" s="101"/>
      <c r="CC2655" s="101"/>
      <c r="CD2655" s="101"/>
      <c r="CE2655" s="101"/>
      <c r="CF2655" s="101"/>
      <c r="CG2655" s="37" t="e">
        <f>VLOOKUP(Table_1[[#This Row],[EAN]],'[1]Planilha1'!$E:$R,13,0)</f>
        <v>#N/A</v>
      </c>
      <c r="CI2655" s="186" t="e">
        <f>Table_1[[#This Row],[FATURAMENTO REALIZADO]]-Table_1[[#This Row],[SPEND LÍQUIDO]]</f>
        <v>#VALUE!</v>
      </c>
    </row>
    <row r="2656" ht="15" hidden="1">
      <c r="A2656" s="7"/>
      <c r="B2656" s="75" t="s">
        <v>2735</v>
      </c>
      <c r="C2656" s="75">
        <v>221694</v>
      </c>
      <c r="D2656" s="75">
        <v>50082</v>
      </c>
      <c r="E2656" s="85">
        <v>7896306620935</v>
      </c>
      <c r="F2656" s="86" t="s">
        <v>3127</v>
      </c>
      <c r="G2656" s="75" t="s">
        <v>21</v>
      </c>
      <c r="H2656" s="75">
        <v>390</v>
      </c>
      <c r="I2656" s="87" t="s">
        <v>3106</v>
      </c>
      <c r="J2656" s="75" t="s">
        <v>1474</v>
      </c>
      <c r="K2656" s="88" t="s">
        <v>84</v>
      </c>
      <c r="L2656" s="88">
        <v>10</v>
      </c>
      <c r="M2656" s="88">
        <v>4</v>
      </c>
      <c r="N2656" s="75" t="s">
        <v>85</v>
      </c>
      <c r="O2656" s="75" t="s">
        <v>208</v>
      </c>
      <c r="P2656" s="106"/>
      <c r="Q2656" s="90">
        <f>(17/100+7.6/100+1.65/100)*P2656</f>
        <v>0</v>
      </c>
      <c r="R2656" s="104"/>
      <c r="S2656" s="104"/>
      <c r="T2656" s="104"/>
      <c r="U2656" s="104"/>
      <c r="V2656" s="90">
        <f>+P2656-Q2656+R2656+S2656+T2656+U2656</f>
        <v>0</v>
      </c>
      <c r="W2656" s="91">
        <f>(1.02/100)</f>
        <v>1.02E-2</v>
      </c>
      <c r="X2656" s="91">
        <v>4.8E-3</v>
      </c>
      <c r="Y2656" s="91">
        <v>0.17</v>
      </c>
      <c r="Z2656" s="91">
        <v>1.65E-2</v>
      </c>
      <c r="AA2656" s="91">
        <v>7.6E-2</v>
      </c>
      <c r="AB2656" s="91">
        <f>SUM(W2656:AA2656)</f>
        <v>0.2775</v>
      </c>
      <c r="AC2656" s="75">
        <v>12</v>
      </c>
      <c r="AD2656" s="92">
        <f>IF(AL2656="","",+AC2656*AL2656)</f>
      </c>
      <c r="AE2656" s="93">
        <f>IF(AL2656="","",+AL2656*AB2656)</f>
      </c>
      <c r="AF2656" s="92">
        <f>IF(AL2656="","",+AL2656-AE2656)</f>
      </c>
      <c r="AG2656" s="93">
        <f>+V2656</f>
        <v>0</v>
      </c>
      <c r="AH2656" s="92">
        <f>IF(AF2656="","",+AF2656-AG2656)</f>
      </c>
      <c r="AI2656" s="92">
        <f>IF(AH2656="","",+AH2656*AC2656)</f>
      </c>
      <c r="AJ2656" s="93"/>
      <c r="AK2656" s="94">
        <v>0.33</v>
      </c>
      <c r="AL2656" s="93">
        <f>IF(V2656=0,"",V2656/(1-AB2656-AK2656))</f>
      </c>
      <c r="AM2656" s="95">
        <v>0.33</v>
      </c>
      <c r="AN2656" s="93">
        <f>IF(V2656=0,"",V2656/(1-AB2656-AM2656))</f>
      </c>
      <c r="AO2656" s="96">
        <v>1.2</v>
      </c>
      <c r="AP2656" s="93">
        <f>IF(BD!AJ2656="","",BD!AJ2656*BD!AO2656)</f>
      </c>
      <c r="AQ2656" s="91">
        <f>BD!AM2656/BD!AK2656-1</f>
        <v>0</v>
      </c>
      <c r="AR2656" s="91">
        <f>IF(BD!AN2656="","",IF(BD!AJ2656="","",BD!AN2656/BD!AJ2656-1))</f>
      </c>
      <c r="AS2656" s="91">
        <f>IF(BD!AN2656="","",IF(BD!AN2656&lt;BD!AL2656,"ABAIXO DA META","DENTRO DA META"))</f>
      </c>
      <c r="AT2656" s="91" t="str">
        <f>IF(BD!AJ2656="","EM ANÁLISE",IF(BD!AP2656&gt;=BD!AN2656,"GO", "NO GO"))</f>
        <v>EM ANÁLISE</v>
      </c>
      <c r="AU2656" s="97">
        <f>IF(AN2656="","",+BD!$AN2656-AJ2656)</f>
      </c>
      <c r="AV2656" s="98"/>
      <c r="AW2656" s="90">
        <f>BD!P2656*BD!AC2656</f>
        <v>0</v>
      </c>
      <c r="AX2656" s="90">
        <f>BD!V2656*BD!AC2656</f>
        <v>0</v>
      </c>
      <c r="AY2656" s="90">
        <f>IF(BD!AN2656="","",BD!AN2656*BD!AC2656)</f>
      </c>
      <c r="AZ2656" s="75" t="s">
        <v>123</v>
      </c>
      <c r="BA2656" s="75" t="s">
        <v>115</v>
      </c>
      <c r="BB2656" s="75">
        <v>1</v>
      </c>
      <c r="BC2656" s="75" t="s">
        <v>209</v>
      </c>
      <c r="BD2656" s="104"/>
      <c r="BE2656" s="104"/>
      <c r="BF2656" s="101"/>
      <c r="BG2656" s="101"/>
      <c r="BH2656" s="101"/>
      <c r="BI2656" s="101"/>
      <c r="BJ2656" s="101"/>
      <c r="BK2656" s="101"/>
      <c r="BL2656" s="101"/>
      <c r="BM2656" s="101"/>
      <c r="BN2656" s="101"/>
      <c r="BO2656" s="103"/>
      <c r="BP2656" s="101"/>
      <c r="BQ2656" s="101"/>
      <c r="BR2656" s="101"/>
      <c r="BS2656" s="101"/>
      <c r="BT2656" s="101"/>
      <c r="BU2656" s="101"/>
      <c r="BV2656" s="101"/>
      <c r="BW2656" s="101"/>
      <c r="BX2656" s="101"/>
      <c r="BY2656" s="101"/>
      <c r="BZ2656" s="101"/>
      <c r="CA2656" s="101"/>
      <c r="CB2656" s="101"/>
      <c r="CC2656" s="101"/>
      <c r="CD2656" s="101"/>
      <c r="CE2656" s="101"/>
      <c r="CF2656" s="101"/>
      <c r="CG2656" s="37" t="e">
        <f>VLOOKUP(Table_1[[#This Row],[EAN]],'[1]Planilha1'!$E:$R,13,0)</f>
        <v>#N/A</v>
      </c>
      <c r="CI2656" s="186" t="e">
        <f>Table_1[[#This Row],[FATURAMENTO REALIZADO]]-Table_1[[#This Row],[SPEND LÍQUIDO]]</f>
        <v>#VALUE!</v>
      </c>
    </row>
    <row r="2657" ht="15" hidden="1">
      <c r="A2657" s="7"/>
      <c r="B2657" s="75" t="s">
        <v>2735</v>
      </c>
      <c r="C2657" s="75">
        <v>221695</v>
      </c>
      <c r="D2657" s="75">
        <v>50085</v>
      </c>
      <c r="E2657" s="85">
        <v>7896306622335</v>
      </c>
      <c r="F2657" s="86" t="s">
        <v>3128</v>
      </c>
      <c r="G2657" s="75" t="s">
        <v>21</v>
      </c>
      <c r="H2657" s="75">
        <v>390</v>
      </c>
      <c r="I2657" s="87" t="s">
        <v>3106</v>
      </c>
      <c r="J2657" s="75" t="s">
        <v>1474</v>
      </c>
      <c r="K2657" s="88" t="s">
        <v>84</v>
      </c>
      <c r="L2657" s="88">
        <v>16</v>
      </c>
      <c r="M2657" s="88">
        <v>4</v>
      </c>
      <c r="N2657" s="75" t="s">
        <v>85</v>
      </c>
      <c r="O2657" s="75" t="s">
        <v>208</v>
      </c>
      <c r="P2657" s="106"/>
      <c r="Q2657" s="90">
        <f>(17/100+7.6/100+1.65/100)*P2657</f>
        <v>0</v>
      </c>
      <c r="R2657" s="104"/>
      <c r="S2657" s="104"/>
      <c r="T2657" s="104"/>
      <c r="U2657" s="104"/>
      <c r="V2657" s="90">
        <f>+P2657-Q2657+R2657+S2657+T2657+U2657</f>
        <v>0</v>
      </c>
      <c r="W2657" s="91">
        <f>(1.02/100)</f>
        <v>1.02E-2</v>
      </c>
      <c r="X2657" s="91">
        <v>4.8E-3</v>
      </c>
      <c r="Y2657" s="91">
        <v>0.17</v>
      </c>
      <c r="Z2657" s="91">
        <v>1.65E-2</v>
      </c>
      <c r="AA2657" s="91">
        <v>7.6E-2</v>
      </c>
      <c r="AB2657" s="91">
        <f>SUM(W2657:AA2657)</f>
        <v>0.2775</v>
      </c>
      <c r="AC2657" s="75">
        <v>12</v>
      </c>
      <c r="AD2657" s="92">
        <f>IF(AL2657="","",+AC2657*AL2657)</f>
      </c>
      <c r="AE2657" s="93">
        <f>IF(AL2657="","",+AL2657*AB2657)</f>
      </c>
      <c r="AF2657" s="92">
        <f>IF(AL2657="","",+AL2657-AE2657)</f>
      </c>
      <c r="AG2657" s="93">
        <f>+V2657</f>
        <v>0</v>
      </c>
      <c r="AH2657" s="92">
        <f>IF(AF2657="","",+AF2657-AG2657)</f>
      </c>
      <c r="AI2657" s="92">
        <f>IF(AH2657="","",+AH2657*AC2657)</f>
      </c>
      <c r="AJ2657" s="93"/>
      <c r="AK2657" s="94">
        <v>0.33</v>
      </c>
      <c r="AL2657" s="93">
        <f>IF(V2657=0,"",V2657/(1-AB2657-AK2657))</f>
      </c>
      <c r="AM2657" s="95">
        <v>0.33</v>
      </c>
      <c r="AN2657" s="93">
        <f>IF(V2657=0,"",V2657/(1-AB2657-AM2657))</f>
      </c>
      <c r="AO2657" s="96">
        <v>1.2</v>
      </c>
      <c r="AP2657" s="93">
        <f>IF(BD!AJ2657="","",BD!AJ2657*BD!AO2657)</f>
      </c>
      <c r="AQ2657" s="91">
        <f>BD!AM2657/BD!AK2657-1</f>
        <v>0</v>
      </c>
      <c r="AR2657" s="91">
        <f>IF(BD!AN2657="","",IF(BD!AJ2657="","",BD!AN2657/BD!AJ2657-1))</f>
      </c>
      <c r="AS2657" s="91">
        <f>IF(BD!AN2657="","",IF(BD!AN2657&lt;BD!AL2657,"ABAIXO DA META","DENTRO DA META"))</f>
      </c>
      <c r="AT2657" s="91" t="str">
        <f>IF(BD!AJ2657="","EM ANÁLISE",IF(BD!AP2657&gt;=BD!AN2657,"GO", "NO GO"))</f>
        <v>EM ANÁLISE</v>
      </c>
      <c r="AU2657" s="97">
        <f>IF(AN2657="","",+BD!$AN2657-AJ2657)</f>
      </c>
      <c r="AV2657" s="98"/>
      <c r="AW2657" s="90">
        <f>BD!P2657*BD!AC2657</f>
        <v>0</v>
      </c>
      <c r="AX2657" s="90">
        <f>BD!V2657*BD!AC2657</f>
        <v>0</v>
      </c>
      <c r="AY2657" s="90">
        <f>IF(BD!AN2657="","",BD!AN2657*BD!AC2657)</f>
      </c>
      <c r="AZ2657" s="75" t="s">
        <v>123</v>
      </c>
      <c r="BA2657" s="75" t="s">
        <v>115</v>
      </c>
      <c r="BB2657" s="75">
        <v>1</v>
      </c>
      <c r="BC2657" s="75" t="s">
        <v>209</v>
      </c>
      <c r="BD2657" s="104"/>
      <c r="BE2657" s="104"/>
      <c r="BF2657" s="101"/>
      <c r="BG2657" s="101"/>
      <c r="BH2657" s="101"/>
      <c r="BI2657" s="101"/>
      <c r="BJ2657" s="101"/>
      <c r="BK2657" s="101"/>
      <c r="BL2657" s="101"/>
      <c r="BM2657" s="101"/>
      <c r="BN2657" s="101"/>
      <c r="BO2657" s="103"/>
      <c r="BP2657" s="101"/>
      <c r="BQ2657" s="101"/>
      <c r="BR2657" s="101"/>
      <c r="BS2657" s="101"/>
      <c r="BT2657" s="101"/>
      <c r="BU2657" s="101"/>
      <c r="BV2657" s="101"/>
      <c r="BW2657" s="101"/>
      <c r="BX2657" s="101"/>
      <c r="BY2657" s="101"/>
      <c r="BZ2657" s="101"/>
      <c r="CA2657" s="101"/>
      <c r="CB2657" s="101"/>
      <c r="CC2657" s="101"/>
      <c r="CD2657" s="101"/>
      <c r="CE2657" s="101"/>
      <c r="CF2657" s="101"/>
      <c r="CG2657" s="37" t="e">
        <f>VLOOKUP(Table_1[[#This Row],[EAN]],'[1]Planilha1'!$E:$R,13,0)</f>
        <v>#N/A</v>
      </c>
      <c r="CI2657" s="186" t="e">
        <f>Table_1[[#This Row],[FATURAMENTO REALIZADO]]-Table_1[[#This Row],[SPEND LÍQUIDO]]</f>
        <v>#VALUE!</v>
      </c>
    </row>
    <row r="2658" ht="15" hidden="1">
      <c r="A2658" s="7"/>
      <c r="B2658" s="75" t="s">
        <v>2735</v>
      </c>
      <c r="C2658" s="75">
        <v>221696</v>
      </c>
      <c r="D2658" s="75">
        <v>50183</v>
      </c>
      <c r="E2658" s="85">
        <v>7896306620959</v>
      </c>
      <c r="F2658" s="86" t="s">
        <v>3129</v>
      </c>
      <c r="G2658" s="75" t="s">
        <v>21</v>
      </c>
      <c r="H2658" s="75">
        <v>390</v>
      </c>
      <c r="I2658" s="87" t="s">
        <v>3106</v>
      </c>
      <c r="J2658" s="75" t="s">
        <v>1474</v>
      </c>
      <c r="K2658" s="88" t="s">
        <v>84</v>
      </c>
      <c r="L2658" s="88">
        <v>10</v>
      </c>
      <c r="M2658" s="88">
        <v>4</v>
      </c>
      <c r="N2658" s="75" t="s">
        <v>85</v>
      </c>
      <c r="O2658" s="75" t="s">
        <v>208</v>
      </c>
      <c r="P2658" s="106"/>
      <c r="Q2658" s="90">
        <f>(17/100+7.6/100+1.65/100)*P2658</f>
        <v>0</v>
      </c>
      <c r="R2658" s="104"/>
      <c r="S2658" s="104"/>
      <c r="T2658" s="104"/>
      <c r="U2658" s="104"/>
      <c r="V2658" s="90">
        <f>+P2658-Q2658+R2658+S2658+T2658+U2658</f>
        <v>0</v>
      </c>
      <c r="W2658" s="91">
        <f>(1.02/100)</f>
        <v>1.02E-2</v>
      </c>
      <c r="X2658" s="91">
        <v>4.8E-3</v>
      </c>
      <c r="Y2658" s="91">
        <v>0.17</v>
      </c>
      <c r="Z2658" s="91">
        <v>1.65E-2</v>
      </c>
      <c r="AA2658" s="91">
        <v>7.6E-2</v>
      </c>
      <c r="AB2658" s="91">
        <f>SUM(W2658:AA2658)</f>
        <v>0.2775</v>
      </c>
      <c r="AC2658" s="75">
        <v>12</v>
      </c>
      <c r="AD2658" s="92">
        <f>IF(AL2658="","",+AC2658*AL2658)</f>
      </c>
      <c r="AE2658" s="93">
        <f>IF(AL2658="","",+AL2658*AB2658)</f>
      </c>
      <c r="AF2658" s="92">
        <f>IF(AL2658="","",+AL2658-AE2658)</f>
      </c>
      <c r="AG2658" s="93">
        <f>+V2658</f>
        <v>0</v>
      </c>
      <c r="AH2658" s="92">
        <f>IF(AF2658="","",+AF2658-AG2658)</f>
      </c>
      <c r="AI2658" s="92">
        <f>IF(AH2658="","",+AH2658*AC2658)</f>
      </c>
      <c r="AJ2658" s="93"/>
      <c r="AK2658" s="94">
        <v>0.33</v>
      </c>
      <c r="AL2658" s="93">
        <f>IF(V2658=0,"",V2658/(1-AB2658-AK2658))</f>
      </c>
      <c r="AM2658" s="95">
        <v>0.33</v>
      </c>
      <c r="AN2658" s="93">
        <f>IF(V2658=0,"",V2658/(1-AB2658-AM2658))</f>
      </c>
      <c r="AO2658" s="96">
        <v>1.2</v>
      </c>
      <c r="AP2658" s="93">
        <f>IF(BD!AJ2658="","",BD!AJ2658*BD!AO2658)</f>
      </c>
      <c r="AQ2658" s="91">
        <f>BD!AM2658/BD!AK2658-1</f>
        <v>0</v>
      </c>
      <c r="AR2658" s="91">
        <f>IF(BD!AN2658="","",IF(BD!AJ2658="","",BD!AN2658/BD!AJ2658-1))</f>
      </c>
      <c r="AS2658" s="91">
        <f>IF(BD!AN2658="","",IF(BD!AN2658&lt;BD!AL2658,"ABAIXO DA META","DENTRO DA META"))</f>
      </c>
      <c r="AT2658" s="91" t="str">
        <f>IF(BD!AJ2658="","EM ANÁLISE",IF(BD!AP2658&gt;=BD!AN2658,"GO", "NO GO"))</f>
        <v>EM ANÁLISE</v>
      </c>
      <c r="AU2658" s="97">
        <f>IF(AN2658="","",+BD!$AN2658-AJ2658)</f>
      </c>
      <c r="AV2658" s="98"/>
      <c r="AW2658" s="90">
        <f>BD!P2658*BD!AC2658</f>
        <v>0</v>
      </c>
      <c r="AX2658" s="90">
        <f>BD!V2658*BD!AC2658</f>
        <v>0</v>
      </c>
      <c r="AY2658" s="90">
        <f>IF(BD!AN2658="","",BD!AN2658*BD!AC2658)</f>
      </c>
      <c r="AZ2658" s="75" t="s">
        <v>123</v>
      </c>
      <c r="BA2658" s="75" t="s">
        <v>115</v>
      </c>
      <c r="BB2658" s="75">
        <v>1</v>
      </c>
      <c r="BC2658" s="75" t="s">
        <v>209</v>
      </c>
      <c r="BD2658" s="104"/>
      <c r="BE2658" s="104"/>
      <c r="BF2658" s="101"/>
      <c r="BG2658" s="101"/>
      <c r="BH2658" s="101"/>
      <c r="BI2658" s="101"/>
      <c r="BJ2658" s="101"/>
      <c r="BK2658" s="101"/>
      <c r="BL2658" s="101"/>
      <c r="BM2658" s="101"/>
      <c r="BN2658" s="101"/>
      <c r="BO2658" s="103"/>
      <c r="BP2658" s="101"/>
      <c r="BQ2658" s="101"/>
      <c r="BR2658" s="101"/>
      <c r="BS2658" s="101"/>
      <c r="BT2658" s="101"/>
      <c r="BU2658" s="101"/>
      <c r="BV2658" s="101"/>
      <c r="BW2658" s="101"/>
      <c r="BX2658" s="101"/>
      <c r="BY2658" s="101"/>
      <c r="BZ2658" s="101"/>
      <c r="CA2658" s="101"/>
      <c r="CB2658" s="101"/>
      <c r="CC2658" s="101"/>
      <c r="CD2658" s="101"/>
      <c r="CE2658" s="101"/>
      <c r="CF2658" s="101"/>
      <c r="CG2658" s="37" t="e">
        <f>VLOOKUP(Table_1[[#This Row],[EAN]],'[1]Planilha1'!$E:$R,13,0)</f>
        <v>#N/A</v>
      </c>
      <c r="CI2658" s="186" t="e">
        <f>Table_1[[#This Row],[FATURAMENTO REALIZADO]]-Table_1[[#This Row],[SPEND LÍQUIDO]]</f>
        <v>#VALUE!</v>
      </c>
    </row>
    <row r="2659" ht="15" hidden="1">
      <c r="A2659" s="7"/>
      <c r="B2659" s="75" t="s">
        <v>2735</v>
      </c>
      <c r="C2659" s="75">
        <v>221697</v>
      </c>
      <c r="D2659" s="75">
        <v>50256</v>
      </c>
      <c r="E2659" s="85">
        <v>7896306623127</v>
      </c>
      <c r="F2659" s="86" t="s">
        <v>3130</v>
      </c>
      <c r="G2659" s="75" t="s">
        <v>21</v>
      </c>
      <c r="H2659" s="75">
        <v>390</v>
      </c>
      <c r="I2659" s="87" t="s">
        <v>3106</v>
      </c>
      <c r="J2659" s="75" t="s">
        <v>1474</v>
      </c>
      <c r="K2659" s="88" t="s">
        <v>84</v>
      </c>
      <c r="L2659" s="88">
        <v>32</v>
      </c>
      <c r="M2659" s="88">
        <v>4</v>
      </c>
      <c r="N2659" s="75" t="s">
        <v>85</v>
      </c>
      <c r="O2659" s="75" t="s">
        <v>208</v>
      </c>
      <c r="P2659" s="106"/>
      <c r="Q2659" s="90">
        <f>(17/100+7.6/100+1.65/100)*P2659</f>
        <v>0</v>
      </c>
      <c r="R2659" s="104"/>
      <c r="S2659" s="104"/>
      <c r="T2659" s="104"/>
      <c r="U2659" s="104"/>
      <c r="V2659" s="90">
        <f>+P2659-Q2659+R2659+S2659+T2659+U2659</f>
        <v>0</v>
      </c>
      <c r="W2659" s="91">
        <f>(1.02/100)</f>
        <v>1.02E-2</v>
      </c>
      <c r="X2659" s="91">
        <v>4.8E-3</v>
      </c>
      <c r="Y2659" s="91">
        <v>0.17</v>
      </c>
      <c r="Z2659" s="91">
        <v>1.65E-2</v>
      </c>
      <c r="AA2659" s="91">
        <v>7.6E-2</v>
      </c>
      <c r="AB2659" s="91">
        <f>SUM(W2659:AA2659)</f>
        <v>0.2775</v>
      </c>
      <c r="AC2659" s="75">
        <v>12</v>
      </c>
      <c r="AD2659" s="92">
        <f>IF(AL2659="","",+AC2659*AL2659)</f>
      </c>
      <c r="AE2659" s="93">
        <f>IF(AL2659="","",+AL2659*AB2659)</f>
      </c>
      <c r="AF2659" s="92">
        <f>IF(AL2659="","",+AL2659-AE2659)</f>
      </c>
      <c r="AG2659" s="93">
        <f>+V2659</f>
        <v>0</v>
      </c>
      <c r="AH2659" s="92">
        <f>IF(AF2659="","",+AF2659-AG2659)</f>
      </c>
      <c r="AI2659" s="92">
        <f>IF(AH2659="","",+AH2659*AC2659)</f>
      </c>
      <c r="AJ2659" s="93"/>
      <c r="AK2659" s="94">
        <v>0.33</v>
      </c>
      <c r="AL2659" s="93">
        <f>IF(V2659=0,"",V2659/(1-AB2659-AK2659))</f>
      </c>
      <c r="AM2659" s="95">
        <v>0.33</v>
      </c>
      <c r="AN2659" s="93">
        <f>IF(V2659=0,"",V2659/(1-AB2659-AM2659))</f>
      </c>
      <c r="AO2659" s="96">
        <v>1.2</v>
      </c>
      <c r="AP2659" s="93">
        <f>IF(BD!AJ2659="","",BD!AJ2659*BD!AO2659)</f>
      </c>
      <c r="AQ2659" s="91">
        <f>BD!AM2659/BD!AK2659-1</f>
        <v>0</v>
      </c>
      <c r="AR2659" s="91">
        <f>IF(BD!AN2659="","",IF(BD!AJ2659="","",BD!AN2659/BD!AJ2659-1))</f>
      </c>
      <c r="AS2659" s="91">
        <f>IF(BD!AN2659="","",IF(BD!AN2659&lt;BD!AL2659,"ABAIXO DA META","DENTRO DA META"))</f>
      </c>
      <c r="AT2659" s="91" t="str">
        <f>IF(BD!AJ2659="","EM ANÁLISE",IF(BD!AP2659&gt;=BD!AN2659,"GO", "NO GO"))</f>
        <v>EM ANÁLISE</v>
      </c>
      <c r="AU2659" s="97">
        <f>IF(AN2659="","",+BD!$AN2659-AJ2659)</f>
      </c>
      <c r="AV2659" s="98"/>
      <c r="AW2659" s="90">
        <f>BD!P2659*BD!AC2659</f>
        <v>0</v>
      </c>
      <c r="AX2659" s="90">
        <f>BD!V2659*BD!AC2659</f>
        <v>0</v>
      </c>
      <c r="AY2659" s="90">
        <f>IF(BD!AN2659="","",BD!AN2659*BD!AC2659)</f>
      </c>
      <c r="AZ2659" s="75" t="s">
        <v>123</v>
      </c>
      <c r="BA2659" s="75" t="s">
        <v>115</v>
      </c>
      <c r="BB2659" s="75">
        <v>1</v>
      </c>
      <c r="BC2659" s="75" t="s">
        <v>209</v>
      </c>
      <c r="BD2659" s="104"/>
      <c r="BE2659" s="104"/>
      <c r="BF2659" s="101"/>
      <c r="BG2659" s="101"/>
      <c r="BH2659" s="101"/>
      <c r="BI2659" s="101"/>
      <c r="BJ2659" s="101"/>
      <c r="BK2659" s="101"/>
      <c r="BL2659" s="101"/>
      <c r="BM2659" s="101"/>
      <c r="BN2659" s="101"/>
      <c r="BO2659" s="103"/>
      <c r="BP2659" s="101"/>
      <c r="BQ2659" s="101"/>
      <c r="BR2659" s="101"/>
      <c r="BS2659" s="101"/>
      <c r="BT2659" s="101"/>
      <c r="BU2659" s="101"/>
      <c r="BV2659" s="101"/>
      <c r="BW2659" s="101"/>
      <c r="BX2659" s="101"/>
      <c r="BY2659" s="101"/>
      <c r="BZ2659" s="101"/>
      <c r="CA2659" s="101"/>
      <c r="CB2659" s="101"/>
      <c r="CC2659" s="101"/>
      <c r="CD2659" s="101"/>
      <c r="CE2659" s="101"/>
      <c r="CF2659" s="101"/>
      <c r="CG2659" s="37" t="e">
        <f>VLOOKUP(Table_1[[#This Row],[EAN]],'[1]Planilha1'!$E:$R,13,0)</f>
        <v>#N/A</v>
      </c>
      <c r="CI2659" s="186" t="e">
        <f>Table_1[[#This Row],[FATURAMENTO REALIZADO]]-Table_1[[#This Row],[SPEND LÍQUIDO]]</f>
        <v>#VALUE!</v>
      </c>
    </row>
    <row r="2660" ht="15" hidden="1">
      <c r="A2660" s="7"/>
      <c r="B2660" s="75" t="s">
        <v>2735</v>
      </c>
      <c r="C2660" s="75">
        <v>221698</v>
      </c>
      <c r="D2660" s="75">
        <v>50255</v>
      </c>
      <c r="E2660" s="85">
        <v>7896306623110</v>
      </c>
      <c r="F2660" s="86" t="s">
        <v>3131</v>
      </c>
      <c r="G2660" s="75" t="s">
        <v>21</v>
      </c>
      <c r="H2660" s="75">
        <v>390</v>
      </c>
      <c r="I2660" s="87" t="s">
        <v>3106</v>
      </c>
      <c r="J2660" s="75" t="s">
        <v>1474</v>
      </c>
      <c r="K2660" s="88" t="s">
        <v>84</v>
      </c>
      <c r="L2660" s="88">
        <v>10</v>
      </c>
      <c r="M2660" s="88">
        <v>4</v>
      </c>
      <c r="N2660" s="75" t="s">
        <v>85</v>
      </c>
      <c r="O2660" s="75" t="s">
        <v>208</v>
      </c>
      <c r="P2660" s="106"/>
      <c r="Q2660" s="90">
        <f>(17/100+7.6/100+1.65/100)*P2660</f>
        <v>0</v>
      </c>
      <c r="R2660" s="104"/>
      <c r="S2660" s="104"/>
      <c r="T2660" s="104"/>
      <c r="U2660" s="104"/>
      <c r="V2660" s="90">
        <f>+P2660-Q2660+R2660+S2660+T2660+U2660</f>
        <v>0</v>
      </c>
      <c r="W2660" s="91">
        <f>(1.02/100)</f>
        <v>1.02E-2</v>
      </c>
      <c r="X2660" s="91">
        <v>4.8E-3</v>
      </c>
      <c r="Y2660" s="91">
        <v>0.17</v>
      </c>
      <c r="Z2660" s="91">
        <v>1.65E-2</v>
      </c>
      <c r="AA2660" s="91">
        <v>7.6E-2</v>
      </c>
      <c r="AB2660" s="91">
        <f>SUM(W2660:AA2660)</f>
        <v>0.2775</v>
      </c>
      <c r="AC2660" s="75">
        <v>12</v>
      </c>
      <c r="AD2660" s="92">
        <f>IF(AL2660="","",+AC2660*AL2660)</f>
      </c>
      <c r="AE2660" s="93">
        <f>IF(AL2660="","",+AL2660*AB2660)</f>
      </c>
      <c r="AF2660" s="92">
        <f>IF(AL2660="","",+AL2660-AE2660)</f>
      </c>
      <c r="AG2660" s="93">
        <f>+V2660</f>
        <v>0</v>
      </c>
      <c r="AH2660" s="92">
        <f>IF(AF2660="","",+AF2660-AG2660)</f>
      </c>
      <c r="AI2660" s="92">
        <f>IF(AH2660="","",+AH2660*AC2660)</f>
      </c>
      <c r="AJ2660" s="93"/>
      <c r="AK2660" s="94">
        <v>0.33</v>
      </c>
      <c r="AL2660" s="93">
        <f>IF(V2660=0,"",V2660/(1-AB2660-AK2660))</f>
      </c>
      <c r="AM2660" s="95">
        <v>0.33</v>
      </c>
      <c r="AN2660" s="93">
        <f>IF(V2660=0,"",V2660/(1-AB2660-AM2660))</f>
      </c>
      <c r="AO2660" s="96">
        <v>1.2</v>
      </c>
      <c r="AP2660" s="93">
        <f>IF(BD!AJ2660="","",BD!AJ2660*BD!AO2660)</f>
      </c>
      <c r="AQ2660" s="91">
        <f>BD!AM2660/BD!AK2660-1</f>
        <v>0</v>
      </c>
      <c r="AR2660" s="91">
        <f>IF(BD!AN2660="","",IF(BD!AJ2660="","",BD!AN2660/BD!AJ2660-1))</f>
      </c>
      <c r="AS2660" s="91">
        <f>IF(BD!AN2660="","",IF(BD!AN2660&lt;BD!AL2660,"ABAIXO DA META","DENTRO DA META"))</f>
      </c>
      <c r="AT2660" s="91" t="str">
        <f>IF(BD!AJ2660="","EM ANÁLISE",IF(BD!AP2660&gt;=BD!AN2660,"GO", "NO GO"))</f>
        <v>EM ANÁLISE</v>
      </c>
      <c r="AU2660" s="97">
        <f>IF(AN2660="","",+BD!$AN2660-AJ2660)</f>
      </c>
      <c r="AV2660" s="98"/>
      <c r="AW2660" s="90">
        <f>BD!P2660*BD!AC2660</f>
        <v>0</v>
      </c>
      <c r="AX2660" s="90">
        <f>BD!V2660*BD!AC2660</f>
        <v>0</v>
      </c>
      <c r="AY2660" s="90">
        <f>IF(BD!AN2660="","",BD!AN2660*BD!AC2660)</f>
      </c>
      <c r="AZ2660" s="75" t="s">
        <v>123</v>
      </c>
      <c r="BA2660" s="75" t="s">
        <v>115</v>
      </c>
      <c r="BB2660" s="75">
        <v>1</v>
      </c>
      <c r="BC2660" s="75" t="s">
        <v>209</v>
      </c>
      <c r="BD2660" s="104"/>
      <c r="BE2660" s="104"/>
      <c r="BF2660" s="101"/>
      <c r="BG2660" s="101"/>
      <c r="BH2660" s="101"/>
      <c r="BI2660" s="101"/>
      <c r="BJ2660" s="101"/>
      <c r="BK2660" s="101"/>
      <c r="BL2660" s="101"/>
      <c r="BM2660" s="101"/>
      <c r="BN2660" s="101"/>
      <c r="BO2660" s="103"/>
      <c r="BP2660" s="101"/>
      <c r="BQ2660" s="101"/>
      <c r="BR2660" s="101"/>
      <c r="BS2660" s="101"/>
      <c r="BT2660" s="101"/>
      <c r="BU2660" s="101"/>
      <c r="BV2660" s="101"/>
      <c r="BW2660" s="101"/>
      <c r="BX2660" s="101"/>
      <c r="BY2660" s="101"/>
      <c r="BZ2660" s="101"/>
      <c r="CA2660" s="101"/>
      <c r="CB2660" s="101"/>
      <c r="CC2660" s="101"/>
      <c r="CD2660" s="101"/>
      <c r="CE2660" s="101"/>
      <c r="CF2660" s="101"/>
      <c r="CG2660" s="37" t="e">
        <f>VLOOKUP(Table_1[[#This Row],[EAN]],'[1]Planilha1'!$E:$R,13,0)</f>
        <v>#N/A</v>
      </c>
      <c r="CI2660" s="186" t="e">
        <f>Table_1[[#This Row],[FATURAMENTO REALIZADO]]-Table_1[[#This Row],[SPEND LÍQUIDO]]</f>
        <v>#VALUE!</v>
      </c>
    </row>
    <row r="2661" ht="15" hidden="1">
      <c r="A2661" s="7"/>
      <c r="B2661" s="75" t="s">
        <v>2735</v>
      </c>
      <c r="C2661" s="75">
        <v>221699</v>
      </c>
      <c r="D2661" s="75">
        <v>50070</v>
      </c>
      <c r="E2661" s="85">
        <v>7896306622526</v>
      </c>
      <c r="F2661" s="86" t="s">
        <v>3132</v>
      </c>
      <c r="G2661" s="75" t="s">
        <v>21</v>
      </c>
      <c r="H2661" s="75">
        <v>390</v>
      </c>
      <c r="I2661" s="87" t="s">
        <v>3106</v>
      </c>
      <c r="J2661" s="75" t="s">
        <v>1474</v>
      </c>
      <c r="K2661" s="88" t="s">
        <v>84</v>
      </c>
      <c r="L2661" s="88">
        <v>32</v>
      </c>
      <c r="M2661" s="88">
        <v>4</v>
      </c>
      <c r="N2661" s="75" t="s">
        <v>85</v>
      </c>
      <c r="O2661" s="75" t="s">
        <v>208</v>
      </c>
      <c r="P2661" s="106"/>
      <c r="Q2661" s="90">
        <f>(17/100+7.6/100+1.65/100)*P2661</f>
        <v>0</v>
      </c>
      <c r="R2661" s="104"/>
      <c r="S2661" s="104"/>
      <c r="T2661" s="104"/>
      <c r="U2661" s="104"/>
      <c r="V2661" s="90">
        <f>+P2661-Q2661+R2661+S2661+T2661+U2661</f>
        <v>0</v>
      </c>
      <c r="W2661" s="91">
        <f>(1.02/100)</f>
        <v>1.02E-2</v>
      </c>
      <c r="X2661" s="91">
        <v>4.8E-3</v>
      </c>
      <c r="Y2661" s="91">
        <v>0.17</v>
      </c>
      <c r="Z2661" s="91">
        <v>1.65E-2</v>
      </c>
      <c r="AA2661" s="91">
        <v>7.6E-2</v>
      </c>
      <c r="AB2661" s="91">
        <f>SUM(W2661:AA2661)</f>
        <v>0.2775</v>
      </c>
      <c r="AC2661" s="75">
        <v>12</v>
      </c>
      <c r="AD2661" s="92">
        <f>IF(AL2661="","",+AC2661*AL2661)</f>
      </c>
      <c r="AE2661" s="93">
        <f>IF(AL2661="","",+AL2661*AB2661)</f>
      </c>
      <c r="AF2661" s="92">
        <f>IF(AL2661="","",+AL2661-AE2661)</f>
      </c>
      <c r="AG2661" s="93">
        <f>+V2661</f>
        <v>0</v>
      </c>
      <c r="AH2661" s="92">
        <f>IF(AF2661="","",+AF2661-AG2661)</f>
      </c>
      <c r="AI2661" s="92">
        <f>IF(AH2661="","",+AH2661*AC2661)</f>
      </c>
      <c r="AJ2661" s="93"/>
      <c r="AK2661" s="94">
        <v>0.33</v>
      </c>
      <c r="AL2661" s="93">
        <f>IF(V2661=0,"",V2661/(1-AB2661-AK2661))</f>
      </c>
      <c r="AM2661" s="95">
        <v>0.33</v>
      </c>
      <c r="AN2661" s="93">
        <f>IF(V2661=0,"",V2661/(1-AB2661-AM2661))</f>
      </c>
      <c r="AO2661" s="96">
        <v>1.2</v>
      </c>
      <c r="AP2661" s="93">
        <f>IF(BD!AJ2661="","",BD!AJ2661*BD!AO2661)</f>
      </c>
      <c r="AQ2661" s="91">
        <f>BD!AM2661/BD!AK2661-1</f>
        <v>0</v>
      </c>
      <c r="AR2661" s="91">
        <f>IF(BD!AN2661="","",IF(BD!AJ2661="","",BD!AN2661/BD!AJ2661-1))</f>
      </c>
      <c r="AS2661" s="91">
        <f>IF(BD!AN2661="","",IF(BD!AN2661&lt;BD!AL2661,"ABAIXO DA META","DENTRO DA META"))</f>
      </c>
      <c r="AT2661" s="91" t="str">
        <f>IF(BD!AJ2661="","EM ANÁLISE",IF(BD!AP2661&gt;=BD!AN2661,"GO", "NO GO"))</f>
        <v>EM ANÁLISE</v>
      </c>
      <c r="AU2661" s="97">
        <f>IF(AN2661="","",+BD!$AN2661-AJ2661)</f>
      </c>
      <c r="AV2661" s="98"/>
      <c r="AW2661" s="90">
        <f>BD!P2661*BD!AC2661</f>
        <v>0</v>
      </c>
      <c r="AX2661" s="90">
        <f>BD!V2661*BD!AC2661</f>
        <v>0</v>
      </c>
      <c r="AY2661" s="90">
        <f>IF(BD!AN2661="","",BD!AN2661*BD!AC2661)</f>
      </c>
      <c r="AZ2661" s="75" t="s">
        <v>123</v>
      </c>
      <c r="BA2661" s="75" t="s">
        <v>115</v>
      </c>
      <c r="BB2661" s="75">
        <v>1</v>
      </c>
      <c r="BC2661" s="75" t="s">
        <v>209</v>
      </c>
      <c r="BD2661" s="104"/>
      <c r="BE2661" s="104"/>
      <c r="BF2661" s="101"/>
      <c r="BG2661" s="101"/>
      <c r="BH2661" s="101"/>
      <c r="BI2661" s="101"/>
      <c r="BJ2661" s="101"/>
      <c r="BK2661" s="101"/>
      <c r="BL2661" s="101"/>
      <c r="BM2661" s="101"/>
      <c r="BN2661" s="101"/>
      <c r="BO2661" s="103"/>
      <c r="BP2661" s="101"/>
      <c r="BQ2661" s="101"/>
      <c r="BR2661" s="101"/>
      <c r="BS2661" s="101"/>
      <c r="BT2661" s="101"/>
      <c r="BU2661" s="101"/>
      <c r="BV2661" s="101"/>
      <c r="BW2661" s="101"/>
      <c r="BX2661" s="101"/>
      <c r="BY2661" s="101"/>
      <c r="BZ2661" s="101"/>
      <c r="CA2661" s="101"/>
      <c r="CB2661" s="101"/>
      <c r="CC2661" s="101"/>
      <c r="CD2661" s="101"/>
      <c r="CE2661" s="101"/>
      <c r="CF2661" s="101"/>
      <c r="CG2661" s="37" t="e">
        <f>VLOOKUP(Table_1[[#This Row],[EAN]],'[1]Planilha1'!$E:$R,13,0)</f>
        <v>#N/A</v>
      </c>
      <c r="CI2661" s="186" t="e">
        <f>Table_1[[#This Row],[FATURAMENTO REALIZADO]]-Table_1[[#This Row],[SPEND LÍQUIDO]]</f>
        <v>#VALUE!</v>
      </c>
    </row>
    <row r="2662" ht="15" hidden="1">
      <c r="A2662" s="7"/>
      <c r="B2662" s="137" t="s">
        <v>2735</v>
      </c>
      <c r="C2662" s="138">
        <v>221700</v>
      </c>
      <c r="D2662" s="138">
        <v>50244</v>
      </c>
      <c r="E2662" s="139">
        <v>7896306618659</v>
      </c>
      <c r="F2662" s="140" t="s">
        <v>3133</v>
      </c>
      <c r="G2662" s="75" t="s">
        <v>21</v>
      </c>
      <c r="H2662" s="138">
        <v>390</v>
      </c>
      <c r="I2662" s="141" t="s">
        <v>3106</v>
      </c>
      <c r="J2662" s="138" t="s">
        <v>1474</v>
      </c>
      <c r="K2662" s="142" t="s">
        <v>84</v>
      </c>
      <c r="L2662" s="142">
        <v>10</v>
      </c>
      <c r="M2662" s="142">
        <v>4</v>
      </c>
      <c r="N2662" s="138" t="s">
        <v>85</v>
      </c>
      <c r="O2662" s="138" t="s">
        <v>208</v>
      </c>
      <c r="P2662" s="156"/>
      <c r="Q2662" s="144">
        <f>(17/100+7.6/100+1.65/100)*P2662</f>
        <v>0</v>
      </c>
      <c r="R2662" s="157"/>
      <c r="S2662" s="157"/>
      <c r="T2662" s="157"/>
      <c r="U2662" s="157"/>
      <c r="V2662" s="144">
        <f>+P2662-Q2662+R2662+S2662+T2662+U2662</f>
        <v>0</v>
      </c>
      <c r="W2662" s="145">
        <f>(1.02/100)</f>
        <v>1.02E-2</v>
      </c>
      <c r="X2662" s="145">
        <v>4.8E-3</v>
      </c>
      <c r="Y2662" s="145">
        <v>0.17</v>
      </c>
      <c r="Z2662" s="145">
        <v>1.65E-2</v>
      </c>
      <c r="AA2662" s="145">
        <v>7.6E-2</v>
      </c>
      <c r="AB2662" s="145">
        <f>SUM(W2662:AA2662)</f>
        <v>0.2775</v>
      </c>
      <c r="AC2662" s="138">
        <v>12</v>
      </c>
      <c r="AD2662" s="146">
        <f>IF(AL2662="","",+AC2662*AL2662)</f>
      </c>
      <c r="AE2662" s="147">
        <f>IF(AL2662="","",+AL2662*AB2662)</f>
      </c>
      <c r="AF2662" s="146">
        <f>IF(AL2662="","",+AL2662-AE2662)</f>
      </c>
      <c r="AG2662" s="147">
        <f>+V2662</f>
        <v>0</v>
      </c>
      <c r="AH2662" s="146">
        <f>IF(AF2662="","",+AF2662-AG2662)</f>
      </c>
      <c r="AI2662" s="146">
        <f>IF(AH2662="","",+AH2662*AC2662)</f>
      </c>
      <c r="AJ2662" s="147"/>
      <c r="AK2662" s="148">
        <v>0.33</v>
      </c>
      <c r="AL2662" s="147">
        <f>IF(V2662=0,"",V2662/(1-AB2662-AK2662))</f>
      </c>
      <c r="AM2662" s="149">
        <v>0.33</v>
      </c>
      <c r="AN2662" s="147">
        <f>IF(V2662=0,"",V2662/(1-AB2662-AM2662))</f>
      </c>
      <c r="AO2662" s="150">
        <v>1.2</v>
      </c>
      <c r="AP2662" s="147">
        <f>IF(BD!AJ2662="","",BD!AJ2662*BD!AO2662)</f>
      </c>
      <c r="AQ2662" s="145">
        <f>BD!AM2662/BD!AK2662-1</f>
        <v>0</v>
      </c>
      <c r="AR2662" s="145">
        <f>IF(BD!AN2662="","",IF(BD!AJ2662="","",BD!AN2662/BD!AJ2662-1))</f>
      </c>
      <c r="AS2662" s="145">
        <f>IF(BD!AN2662="","",IF(BD!AN2662&lt;BD!AL2662,"ABAIXO DA META","DENTRO DA META"))</f>
      </c>
      <c r="AT2662" s="145" t="str">
        <f>IF(BD!AJ2662="","EM ANÁLISE",IF(BD!AP2662&gt;=BD!AN2662,"GO", "NO GO"))</f>
        <v>EM ANÁLISE</v>
      </c>
      <c r="AU2662" s="151">
        <f>IF(AN2662="","",+BD!$AN2662-AJ2662)</f>
      </c>
      <c r="AV2662" s="98"/>
      <c r="AW2662" s="144">
        <f>BD!P2662*BD!AC2662</f>
        <v>0</v>
      </c>
      <c r="AX2662" s="144">
        <f>BD!V2662*BD!AC2662</f>
        <v>0</v>
      </c>
      <c r="AY2662" s="144">
        <f>IF(BD!AN2662="","",BD!AN2662*BD!AC2662)</f>
      </c>
      <c r="AZ2662" s="138" t="s">
        <v>123</v>
      </c>
      <c r="BA2662" s="138" t="s">
        <v>115</v>
      </c>
      <c r="BB2662" s="138">
        <v>1</v>
      </c>
      <c r="BC2662" s="138" t="s">
        <v>209</v>
      </c>
      <c r="BD2662" s="104"/>
      <c r="BE2662" s="104"/>
      <c r="BF2662" s="101"/>
      <c r="BG2662" s="101"/>
      <c r="BH2662" s="101"/>
      <c r="BI2662" s="101"/>
      <c r="BJ2662" s="101"/>
      <c r="BK2662" s="101"/>
      <c r="BL2662" s="101"/>
      <c r="BM2662" s="101"/>
      <c r="BN2662" s="101"/>
      <c r="BO2662" s="103"/>
      <c r="BP2662" s="101"/>
      <c r="BQ2662" s="101"/>
      <c r="BR2662" s="101"/>
      <c r="BS2662" s="101"/>
      <c r="BT2662" s="101"/>
      <c r="BU2662" s="101"/>
      <c r="BV2662" s="101"/>
      <c r="BW2662" s="101"/>
      <c r="BX2662" s="101"/>
      <c r="BY2662" s="101"/>
      <c r="BZ2662" s="101"/>
      <c r="CA2662" s="101"/>
      <c r="CB2662" s="101"/>
      <c r="CC2662" s="101"/>
      <c r="CD2662" s="101"/>
      <c r="CE2662" s="101"/>
      <c r="CF2662" s="101"/>
      <c r="CG2662" s="37" t="e">
        <f>VLOOKUP(Table_1[[#This Row],[EAN]],'[1]Planilha1'!$E:$R,13,0)</f>
        <v>#N/A</v>
      </c>
      <c r="CI2662" s="186" t="e">
        <f>Table_1[[#This Row],[FATURAMENTO REALIZADO]]-Table_1[[#This Row],[SPEND LÍQUIDO]]</f>
        <v>#VALUE!</v>
      </c>
    </row>
    <row r="2663" ht="15" hidden="1">
      <c r="A2663" s="7"/>
      <c r="B2663" s="84" t="s">
        <v>2735</v>
      </c>
      <c r="C2663" s="75">
        <v>221701</v>
      </c>
      <c r="D2663" s="75">
        <v>50071</v>
      </c>
      <c r="E2663" s="85">
        <v>7896306613289</v>
      </c>
      <c r="F2663" s="86" t="s">
        <v>3134</v>
      </c>
      <c r="G2663" s="75" t="s">
        <v>21</v>
      </c>
      <c r="H2663" s="75">
        <v>390</v>
      </c>
      <c r="I2663" s="87" t="s">
        <v>3106</v>
      </c>
      <c r="J2663" s="75" t="s">
        <v>1474</v>
      </c>
      <c r="K2663" s="88" t="s">
        <v>84</v>
      </c>
      <c r="L2663" s="88">
        <v>32</v>
      </c>
      <c r="M2663" s="88">
        <v>4</v>
      </c>
      <c r="N2663" s="75" t="s">
        <v>85</v>
      </c>
      <c r="O2663" s="75" t="s">
        <v>208</v>
      </c>
      <c r="P2663" s="106"/>
      <c r="Q2663" s="90">
        <f>(17/100+7.6/100+1.65/100)*P2663</f>
        <v>0</v>
      </c>
      <c r="R2663" s="104"/>
      <c r="S2663" s="104"/>
      <c r="T2663" s="104"/>
      <c r="U2663" s="104"/>
      <c r="V2663" s="90">
        <f>+P2663-Q2663+R2663+S2663+T2663+U2663</f>
        <v>0</v>
      </c>
      <c r="W2663" s="91">
        <f>(1.02/100)</f>
        <v>1.02E-2</v>
      </c>
      <c r="X2663" s="91">
        <v>4.8E-3</v>
      </c>
      <c r="Y2663" s="91">
        <v>0.17</v>
      </c>
      <c r="Z2663" s="91">
        <v>1.65E-2</v>
      </c>
      <c r="AA2663" s="91">
        <v>7.6E-2</v>
      </c>
      <c r="AB2663" s="91">
        <f>SUM(W2663:AA2663)</f>
        <v>0.2775</v>
      </c>
      <c r="AC2663" s="75">
        <v>12</v>
      </c>
      <c r="AD2663" s="92">
        <f>IF(AL2663="","",+AC2663*AL2663)</f>
      </c>
      <c r="AE2663" s="93">
        <f>IF(AL2663="","",+AL2663*AB2663)</f>
      </c>
      <c r="AF2663" s="92">
        <f>IF(AL2663="","",+AL2663-AE2663)</f>
      </c>
      <c r="AG2663" s="93">
        <f>+V2663</f>
        <v>0</v>
      </c>
      <c r="AH2663" s="92">
        <f>IF(AF2663="","",+AF2663-AG2663)</f>
      </c>
      <c r="AI2663" s="92">
        <f>IF(AH2663="","",+AH2663*AC2663)</f>
      </c>
      <c r="AJ2663" s="93"/>
      <c r="AK2663" s="94">
        <v>0.33</v>
      </c>
      <c r="AL2663" s="93">
        <f>IF(V2663=0,"",V2663/(1-AB2663-AK2663))</f>
      </c>
      <c r="AM2663" s="95">
        <v>0.33</v>
      </c>
      <c r="AN2663" s="93">
        <f>IF(V2663=0,"",V2663/(1-AB2663-AM2663))</f>
      </c>
      <c r="AO2663" s="96">
        <v>1.2</v>
      </c>
      <c r="AP2663" s="93">
        <f>IF(BD!AJ2663="","",BD!AJ2663*BD!AO2663)</f>
      </c>
      <c r="AQ2663" s="91">
        <f>BD!AM2663/BD!AK2663-1</f>
        <v>0</v>
      </c>
      <c r="AR2663" s="91">
        <f>IF(BD!AN2663="","",IF(BD!AJ2663="","",BD!AN2663/BD!AJ2663-1))</f>
      </c>
      <c r="AS2663" s="91">
        <f>IF(BD!AN2663="","",IF(BD!AN2663&lt;BD!AL2663,"ABAIXO DA META","DENTRO DA META"))</f>
      </c>
      <c r="AT2663" s="91" t="str">
        <f>IF(BD!AJ2663="","EM ANÁLISE",IF(BD!AP2663&gt;=BD!AN2663,"GO", "NO GO"))</f>
        <v>EM ANÁLISE</v>
      </c>
      <c r="AU2663" s="97">
        <f>IF(AN2663="","",+BD!$AN2663-AJ2663)</f>
      </c>
      <c r="AV2663" s="98"/>
      <c r="AW2663" s="90">
        <f>BD!P2663*BD!AC2663</f>
        <v>0</v>
      </c>
      <c r="AX2663" s="90">
        <f>BD!V2663*BD!AC2663</f>
        <v>0</v>
      </c>
      <c r="AY2663" s="90">
        <f>IF(BD!AN2663="","",BD!AN2663*BD!AC2663)</f>
      </c>
      <c r="AZ2663" s="75" t="s">
        <v>123</v>
      </c>
      <c r="BA2663" s="75" t="s">
        <v>115</v>
      </c>
      <c r="BB2663" s="75">
        <v>1</v>
      </c>
      <c r="BC2663" s="75" t="s">
        <v>209</v>
      </c>
      <c r="BD2663" s="104"/>
      <c r="BE2663" s="104"/>
      <c r="BF2663" s="101"/>
      <c r="BG2663" s="101"/>
      <c r="BH2663" s="101"/>
      <c r="BI2663" s="101"/>
      <c r="BJ2663" s="101"/>
      <c r="BK2663" s="101"/>
      <c r="BL2663" s="101"/>
      <c r="BM2663" s="101"/>
      <c r="BN2663" s="101"/>
      <c r="BO2663" s="103"/>
      <c r="BP2663" s="101"/>
      <c r="BQ2663" s="101"/>
      <c r="BR2663" s="101"/>
      <c r="BS2663" s="101"/>
      <c r="BT2663" s="101"/>
      <c r="BU2663" s="101"/>
      <c r="BV2663" s="101"/>
      <c r="BW2663" s="101"/>
      <c r="BX2663" s="101"/>
      <c r="BY2663" s="101"/>
      <c r="BZ2663" s="101"/>
      <c r="CA2663" s="101"/>
      <c r="CB2663" s="101"/>
      <c r="CC2663" s="101"/>
      <c r="CD2663" s="101"/>
      <c r="CE2663" s="101"/>
      <c r="CF2663" s="101"/>
      <c r="CG2663" s="37" t="e">
        <f>VLOOKUP(Table_1[[#This Row],[EAN]],'[1]Planilha1'!$E:$R,13,0)</f>
        <v>#N/A</v>
      </c>
      <c r="CI2663" s="186" t="e">
        <f>Table_1[[#This Row],[FATURAMENTO REALIZADO]]-Table_1[[#This Row],[SPEND LÍQUIDO]]</f>
        <v>#VALUE!</v>
      </c>
    </row>
    <row r="2664" ht="15" hidden="1">
      <c r="A2664" s="7"/>
      <c r="B2664" s="84" t="s">
        <v>2735</v>
      </c>
      <c r="C2664" s="75">
        <v>221702</v>
      </c>
      <c r="D2664" s="75">
        <v>50072</v>
      </c>
      <c r="E2664" s="85">
        <v>7896306618635</v>
      </c>
      <c r="F2664" s="86" t="s">
        <v>3135</v>
      </c>
      <c r="G2664" s="75" t="s">
        <v>21</v>
      </c>
      <c r="H2664" s="75">
        <v>390</v>
      </c>
      <c r="I2664" s="87" t="s">
        <v>3106</v>
      </c>
      <c r="J2664" s="75" t="s">
        <v>1474</v>
      </c>
      <c r="K2664" s="88" t="s">
        <v>84</v>
      </c>
      <c r="L2664" s="88">
        <v>10</v>
      </c>
      <c r="M2664" s="88">
        <v>4</v>
      </c>
      <c r="N2664" s="75" t="s">
        <v>85</v>
      </c>
      <c r="O2664" s="75" t="s">
        <v>208</v>
      </c>
      <c r="P2664" s="106"/>
      <c r="Q2664" s="90">
        <f>(17/100+7.6/100+1.65/100)*P2664</f>
        <v>0</v>
      </c>
      <c r="R2664" s="104"/>
      <c r="S2664" s="104"/>
      <c r="T2664" s="104"/>
      <c r="U2664" s="104"/>
      <c r="V2664" s="90">
        <f>+P2664-Q2664+R2664+S2664+T2664+U2664</f>
        <v>0</v>
      </c>
      <c r="W2664" s="91">
        <f>(1.02/100)</f>
        <v>1.02E-2</v>
      </c>
      <c r="X2664" s="91">
        <v>4.8E-3</v>
      </c>
      <c r="Y2664" s="91">
        <v>0.17</v>
      </c>
      <c r="Z2664" s="91">
        <v>1.65E-2</v>
      </c>
      <c r="AA2664" s="91">
        <v>7.6E-2</v>
      </c>
      <c r="AB2664" s="91">
        <f>SUM(W2664:AA2664)</f>
        <v>0.2775</v>
      </c>
      <c r="AC2664" s="75">
        <v>12</v>
      </c>
      <c r="AD2664" s="92">
        <f>IF(AL2664="","",+AC2664*AL2664)</f>
      </c>
      <c r="AE2664" s="93">
        <f>IF(AL2664="","",+AL2664*AB2664)</f>
      </c>
      <c r="AF2664" s="92">
        <f>IF(AL2664="","",+AL2664-AE2664)</f>
      </c>
      <c r="AG2664" s="93">
        <f>+V2664</f>
        <v>0</v>
      </c>
      <c r="AH2664" s="92">
        <f>IF(AF2664="","",+AF2664-AG2664)</f>
      </c>
      <c r="AI2664" s="92">
        <f>IF(AH2664="","",+AH2664*AC2664)</f>
      </c>
      <c r="AJ2664" s="93"/>
      <c r="AK2664" s="94">
        <v>0.33</v>
      </c>
      <c r="AL2664" s="93">
        <f>IF(V2664=0,"",V2664/(1-AB2664-AK2664))</f>
      </c>
      <c r="AM2664" s="95">
        <v>0.33</v>
      </c>
      <c r="AN2664" s="93">
        <f>IF(V2664=0,"",V2664/(1-AB2664-AM2664))</f>
      </c>
      <c r="AO2664" s="96">
        <v>1.2</v>
      </c>
      <c r="AP2664" s="93">
        <f>IF(BD!AJ2664="","",BD!AJ2664*BD!AO2664)</f>
      </c>
      <c r="AQ2664" s="91">
        <f>BD!AM2664/BD!AK2664-1</f>
        <v>0</v>
      </c>
      <c r="AR2664" s="91">
        <f>IF(BD!AN2664="","",IF(BD!AJ2664="","",BD!AN2664/BD!AJ2664-1))</f>
      </c>
      <c r="AS2664" s="91">
        <f>IF(BD!AN2664="","",IF(BD!AN2664&lt;BD!AL2664,"ABAIXO DA META","DENTRO DA META"))</f>
      </c>
      <c r="AT2664" s="91" t="str">
        <f>IF(BD!AJ2664="","EM ANÁLISE",IF(BD!AP2664&gt;=BD!AN2664,"GO", "NO GO"))</f>
        <v>EM ANÁLISE</v>
      </c>
      <c r="AU2664" s="97">
        <f>IF(AN2664="","",+BD!$AN2664-AJ2664)</f>
      </c>
      <c r="AV2664" s="98"/>
      <c r="AW2664" s="90">
        <f>BD!P2664*BD!AC2664</f>
        <v>0</v>
      </c>
      <c r="AX2664" s="90">
        <f>BD!V2664*BD!AC2664</f>
        <v>0</v>
      </c>
      <c r="AY2664" s="90">
        <f>IF(BD!AN2664="","",BD!AN2664*BD!AC2664)</f>
      </c>
      <c r="AZ2664" s="75" t="s">
        <v>123</v>
      </c>
      <c r="BA2664" s="75" t="s">
        <v>115</v>
      </c>
      <c r="BB2664" s="75">
        <v>1</v>
      </c>
      <c r="BC2664" s="75" t="s">
        <v>209</v>
      </c>
      <c r="BD2664" s="104"/>
      <c r="BE2664" s="104"/>
      <c r="BF2664" s="101"/>
      <c r="BG2664" s="101"/>
      <c r="BH2664" s="101"/>
      <c r="BI2664" s="101"/>
      <c r="BJ2664" s="101"/>
      <c r="BK2664" s="101"/>
      <c r="BL2664" s="101"/>
      <c r="BM2664" s="101"/>
      <c r="BN2664" s="101"/>
      <c r="BO2664" s="103"/>
      <c r="BP2664" s="101"/>
      <c r="BQ2664" s="101"/>
      <c r="BR2664" s="101"/>
      <c r="BS2664" s="101"/>
      <c r="BT2664" s="101"/>
      <c r="BU2664" s="101"/>
      <c r="BV2664" s="101"/>
      <c r="BW2664" s="101"/>
      <c r="BX2664" s="101"/>
      <c r="BY2664" s="101"/>
      <c r="BZ2664" s="101"/>
      <c r="CA2664" s="101"/>
      <c r="CB2664" s="101"/>
      <c r="CC2664" s="101"/>
      <c r="CD2664" s="101"/>
      <c r="CE2664" s="101"/>
      <c r="CF2664" s="101"/>
      <c r="CG2664" s="37" t="e">
        <f>VLOOKUP(Table_1[[#This Row],[EAN]],'[1]Planilha1'!$E:$R,13,0)</f>
        <v>#N/A</v>
      </c>
      <c r="CI2664" s="186" t="e">
        <f>Table_1[[#This Row],[FATURAMENTO REALIZADO]]-Table_1[[#This Row],[SPEND LÍQUIDO]]</f>
        <v>#VALUE!</v>
      </c>
    </row>
    <row r="2665" ht="15" hidden="1">
      <c r="A2665" s="7"/>
      <c r="B2665" s="84" t="s">
        <v>2735</v>
      </c>
      <c r="C2665" s="75">
        <v>221703</v>
      </c>
      <c r="D2665" s="75">
        <v>50069</v>
      </c>
      <c r="E2665" s="85">
        <v>7896306622519</v>
      </c>
      <c r="F2665" s="86" t="s">
        <v>3136</v>
      </c>
      <c r="G2665" s="75" t="s">
        <v>21</v>
      </c>
      <c r="H2665" s="75">
        <v>390</v>
      </c>
      <c r="I2665" s="87" t="s">
        <v>3106</v>
      </c>
      <c r="J2665" s="75" t="s">
        <v>1474</v>
      </c>
      <c r="K2665" s="88" t="s">
        <v>84</v>
      </c>
      <c r="L2665" s="88">
        <v>32</v>
      </c>
      <c r="M2665" s="88">
        <v>4</v>
      </c>
      <c r="N2665" s="75" t="s">
        <v>85</v>
      </c>
      <c r="O2665" s="75" t="s">
        <v>208</v>
      </c>
      <c r="P2665" s="106"/>
      <c r="Q2665" s="90">
        <f>(17/100+7.6/100+1.65/100)*P2665</f>
        <v>0</v>
      </c>
      <c r="R2665" s="104"/>
      <c r="S2665" s="104"/>
      <c r="T2665" s="104"/>
      <c r="U2665" s="104"/>
      <c r="V2665" s="90">
        <f>+P2665-Q2665+R2665+S2665+T2665+U2665</f>
        <v>0</v>
      </c>
      <c r="W2665" s="91">
        <f>(1.02/100)</f>
        <v>1.02E-2</v>
      </c>
      <c r="X2665" s="91">
        <v>4.8E-3</v>
      </c>
      <c r="Y2665" s="91">
        <v>0.17</v>
      </c>
      <c r="Z2665" s="91">
        <v>1.65E-2</v>
      </c>
      <c r="AA2665" s="91">
        <v>7.6E-2</v>
      </c>
      <c r="AB2665" s="91">
        <f>SUM(W2665:AA2665)</f>
        <v>0.2775</v>
      </c>
      <c r="AC2665" s="75">
        <v>12</v>
      </c>
      <c r="AD2665" s="92">
        <f>IF(AL2665="","",+AC2665*AL2665)</f>
      </c>
      <c r="AE2665" s="93">
        <f>IF(AL2665="","",+AL2665*AB2665)</f>
      </c>
      <c r="AF2665" s="92">
        <f>IF(AL2665="","",+AL2665-AE2665)</f>
      </c>
      <c r="AG2665" s="93">
        <f>+V2665</f>
        <v>0</v>
      </c>
      <c r="AH2665" s="92">
        <f>IF(AF2665="","",+AF2665-AG2665)</f>
      </c>
      <c r="AI2665" s="92">
        <f>IF(AH2665="","",+AH2665*AC2665)</f>
      </c>
      <c r="AJ2665" s="93"/>
      <c r="AK2665" s="94">
        <v>0.33</v>
      </c>
      <c r="AL2665" s="93">
        <f>IF(V2665=0,"",V2665/(1-AB2665-AK2665))</f>
      </c>
      <c r="AM2665" s="95">
        <v>0.33</v>
      </c>
      <c r="AN2665" s="93">
        <f>IF(V2665=0,"",V2665/(1-AB2665-AM2665))</f>
      </c>
      <c r="AO2665" s="96">
        <v>1.2</v>
      </c>
      <c r="AP2665" s="93">
        <f>IF(BD!AJ2665="","",BD!AJ2665*BD!AO2665)</f>
      </c>
      <c r="AQ2665" s="91">
        <f>BD!AM2665/BD!AK2665-1</f>
        <v>0</v>
      </c>
      <c r="AR2665" s="91">
        <f>IF(BD!AN2665="","",IF(BD!AJ2665="","",BD!AN2665/BD!AJ2665-1))</f>
      </c>
      <c r="AS2665" s="91">
        <f>IF(BD!AN2665="","",IF(BD!AN2665&lt;BD!AL2665,"ABAIXO DA META","DENTRO DA META"))</f>
      </c>
      <c r="AT2665" s="91" t="str">
        <f>IF(BD!AJ2665="","EM ANÁLISE",IF(BD!AP2665&gt;=BD!AN2665,"GO", "NO GO"))</f>
        <v>EM ANÁLISE</v>
      </c>
      <c r="AU2665" s="97">
        <f>IF(AN2665="","",+BD!$AN2665-AJ2665)</f>
      </c>
      <c r="AV2665" s="98"/>
      <c r="AW2665" s="90">
        <f>BD!P2665*BD!AC2665</f>
        <v>0</v>
      </c>
      <c r="AX2665" s="90">
        <f>BD!V2665*BD!AC2665</f>
        <v>0</v>
      </c>
      <c r="AY2665" s="90">
        <f>IF(BD!AN2665="","",BD!AN2665*BD!AC2665)</f>
      </c>
      <c r="AZ2665" s="75" t="s">
        <v>123</v>
      </c>
      <c r="BA2665" s="75" t="s">
        <v>115</v>
      </c>
      <c r="BB2665" s="75">
        <v>1</v>
      </c>
      <c r="BC2665" s="75" t="s">
        <v>209</v>
      </c>
      <c r="BD2665" s="104"/>
      <c r="BE2665" s="104"/>
      <c r="BF2665" s="101"/>
      <c r="BG2665" s="101"/>
      <c r="BH2665" s="101"/>
      <c r="BI2665" s="101"/>
      <c r="BJ2665" s="101"/>
      <c r="BK2665" s="101"/>
      <c r="BL2665" s="101"/>
      <c r="BM2665" s="101"/>
      <c r="BN2665" s="101"/>
      <c r="BO2665" s="103"/>
      <c r="BP2665" s="101"/>
      <c r="BQ2665" s="101"/>
      <c r="BR2665" s="101"/>
      <c r="BS2665" s="101"/>
      <c r="BT2665" s="101"/>
      <c r="BU2665" s="101"/>
      <c r="BV2665" s="101"/>
      <c r="BW2665" s="101"/>
      <c r="BX2665" s="101"/>
      <c r="BY2665" s="101"/>
      <c r="BZ2665" s="101"/>
      <c r="CA2665" s="101"/>
      <c r="CB2665" s="101"/>
      <c r="CC2665" s="101"/>
      <c r="CD2665" s="101"/>
      <c r="CE2665" s="101"/>
      <c r="CF2665" s="101"/>
      <c r="CG2665" s="37" t="e">
        <f>VLOOKUP(Table_1[[#This Row],[EAN]],'[1]Planilha1'!$E:$R,13,0)</f>
        <v>#N/A</v>
      </c>
      <c r="CI2665" s="186" t="e">
        <f>Table_1[[#This Row],[FATURAMENTO REALIZADO]]-Table_1[[#This Row],[SPEND LÍQUIDO]]</f>
        <v>#VALUE!</v>
      </c>
    </row>
    <row r="2666" ht="15" hidden="1">
      <c r="A2666" s="7"/>
      <c r="B2666" s="84" t="s">
        <v>2735</v>
      </c>
      <c r="C2666" s="75">
        <v>221704</v>
      </c>
      <c r="D2666" s="75">
        <v>50066</v>
      </c>
      <c r="E2666" s="85">
        <v>7896306622649</v>
      </c>
      <c r="F2666" s="86" t="s">
        <v>3137</v>
      </c>
      <c r="G2666" s="75" t="s">
        <v>21</v>
      </c>
      <c r="H2666" s="75">
        <v>390</v>
      </c>
      <c r="I2666" s="87" t="s">
        <v>3106</v>
      </c>
      <c r="J2666" s="75" t="s">
        <v>1474</v>
      </c>
      <c r="K2666" s="88" t="s">
        <v>84</v>
      </c>
      <c r="L2666" s="88">
        <v>32</v>
      </c>
      <c r="M2666" s="88">
        <v>4</v>
      </c>
      <c r="N2666" s="75" t="s">
        <v>85</v>
      </c>
      <c r="O2666" s="75" t="s">
        <v>208</v>
      </c>
      <c r="P2666" s="106"/>
      <c r="Q2666" s="90">
        <f>(17/100+7.6/100+1.65/100)*P2666</f>
        <v>0</v>
      </c>
      <c r="R2666" s="104"/>
      <c r="S2666" s="104"/>
      <c r="T2666" s="104"/>
      <c r="U2666" s="104"/>
      <c r="V2666" s="90">
        <f>+P2666-Q2666+R2666+S2666+T2666+U2666</f>
        <v>0</v>
      </c>
      <c r="W2666" s="91">
        <f>(1.02/100)</f>
        <v>1.02E-2</v>
      </c>
      <c r="X2666" s="91">
        <v>4.8E-3</v>
      </c>
      <c r="Y2666" s="91">
        <v>0.17</v>
      </c>
      <c r="Z2666" s="91">
        <v>1.65E-2</v>
      </c>
      <c r="AA2666" s="91">
        <v>7.6E-2</v>
      </c>
      <c r="AB2666" s="91">
        <f>SUM(W2666:AA2666)</f>
        <v>0.2775</v>
      </c>
      <c r="AC2666" s="75">
        <v>12</v>
      </c>
      <c r="AD2666" s="92">
        <f>IF(AL2666="","",+AC2666*AL2666)</f>
      </c>
      <c r="AE2666" s="93">
        <f>IF(AL2666="","",+AL2666*AB2666)</f>
      </c>
      <c r="AF2666" s="92">
        <f>IF(AL2666="","",+AL2666-AE2666)</f>
      </c>
      <c r="AG2666" s="93">
        <f>+V2666</f>
        <v>0</v>
      </c>
      <c r="AH2666" s="92">
        <f>IF(AF2666="","",+AF2666-AG2666)</f>
      </c>
      <c r="AI2666" s="92">
        <f>IF(AH2666="","",+AH2666*AC2666)</f>
      </c>
      <c r="AJ2666" s="93"/>
      <c r="AK2666" s="94">
        <v>0.33</v>
      </c>
      <c r="AL2666" s="93">
        <f>IF(V2666=0,"",V2666/(1-AB2666-AK2666))</f>
      </c>
      <c r="AM2666" s="95">
        <v>0.33</v>
      </c>
      <c r="AN2666" s="93">
        <f>IF(V2666=0,"",V2666/(1-AB2666-AM2666))</f>
      </c>
      <c r="AO2666" s="96">
        <v>1.2</v>
      </c>
      <c r="AP2666" s="93">
        <f>IF(BD!AJ2666="","",BD!AJ2666*BD!AO2666)</f>
      </c>
      <c r="AQ2666" s="91">
        <f>BD!AM2666/BD!AK2666-1</f>
        <v>0</v>
      </c>
      <c r="AR2666" s="91">
        <f>IF(BD!AN2666="","",IF(BD!AJ2666="","",BD!AN2666/BD!AJ2666-1))</f>
      </c>
      <c r="AS2666" s="91">
        <f>IF(BD!AN2666="","",IF(BD!AN2666&lt;BD!AL2666,"ABAIXO DA META","DENTRO DA META"))</f>
      </c>
      <c r="AT2666" s="91" t="str">
        <f>IF(BD!AJ2666="","EM ANÁLISE",IF(BD!AP2666&gt;=BD!AN2666,"GO", "NO GO"))</f>
        <v>EM ANÁLISE</v>
      </c>
      <c r="AU2666" s="97">
        <f>IF(AN2666="","",+BD!$AN2666-AJ2666)</f>
      </c>
      <c r="AV2666" s="98"/>
      <c r="AW2666" s="90">
        <f>BD!P2666*BD!AC2666</f>
        <v>0</v>
      </c>
      <c r="AX2666" s="90">
        <f>BD!V2666*BD!AC2666</f>
        <v>0</v>
      </c>
      <c r="AY2666" s="90">
        <f>IF(BD!AN2666="","",BD!AN2666*BD!AC2666)</f>
      </c>
      <c r="AZ2666" s="75" t="s">
        <v>123</v>
      </c>
      <c r="BA2666" s="75" t="s">
        <v>115</v>
      </c>
      <c r="BB2666" s="75">
        <v>1</v>
      </c>
      <c r="BC2666" s="75" t="s">
        <v>209</v>
      </c>
      <c r="BD2666" s="104"/>
      <c r="BE2666" s="104"/>
      <c r="BF2666" s="101"/>
      <c r="BG2666" s="101"/>
      <c r="BH2666" s="101"/>
      <c r="BI2666" s="101"/>
      <c r="BJ2666" s="101"/>
      <c r="BK2666" s="101"/>
      <c r="BL2666" s="101"/>
      <c r="BM2666" s="101"/>
      <c r="BN2666" s="101"/>
      <c r="BO2666" s="103"/>
      <c r="BP2666" s="101"/>
      <c r="BQ2666" s="101"/>
      <c r="BR2666" s="101"/>
      <c r="BS2666" s="101"/>
      <c r="BT2666" s="101"/>
      <c r="BU2666" s="101"/>
      <c r="BV2666" s="101"/>
      <c r="BW2666" s="101"/>
      <c r="BX2666" s="101"/>
      <c r="BY2666" s="101"/>
      <c r="BZ2666" s="101"/>
      <c r="CA2666" s="101"/>
      <c r="CB2666" s="101"/>
      <c r="CC2666" s="101"/>
      <c r="CD2666" s="101"/>
      <c r="CE2666" s="101"/>
      <c r="CF2666" s="101"/>
      <c r="CG2666" s="37" t="e">
        <f>VLOOKUP(Table_1[[#This Row],[EAN]],'[1]Planilha1'!$E:$R,13,0)</f>
        <v>#N/A</v>
      </c>
      <c r="CI2666" s="186" t="e">
        <f>Table_1[[#This Row],[FATURAMENTO REALIZADO]]-Table_1[[#This Row],[SPEND LÍQUIDO]]</f>
        <v>#VALUE!</v>
      </c>
    </row>
    <row r="2667" ht="15" hidden="1">
      <c r="A2667" s="7"/>
      <c r="B2667" s="84" t="s">
        <v>2735</v>
      </c>
      <c r="C2667" s="75">
        <v>221705</v>
      </c>
      <c r="D2667" s="75">
        <v>50067</v>
      </c>
      <c r="E2667" s="85">
        <v>7896306622625</v>
      </c>
      <c r="F2667" s="86" t="s">
        <v>3138</v>
      </c>
      <c r="G2667" s="75" t="s">
        <v>21</v>
      </c>
      <c r="H2667" s="75">
        <v>390</v>
      </c>
      <c r="I2667" s="87" t="s">
        <v>3106</v>
      </c>
      <c r="J2667" s="75" t="s">
        <v>1474</v>
      </c>
      <c r="K2667" s="88" t="s">
        <v>84</v>
      </c>
      <c r="L2667" s="88">
        <v>10</v>
      </c>
      <c r="M2667" s="88">
        <v>4</v>
      </c>
      <c r="N2667" s="75" t="s">
        <v>85</v>
      </c>
      <c r="O2667" s="75" t="s">
        <v>208</v>
      </c>
      <c r="P2667" s="106"/>
      <c r="Q2667" s="90">
        <f>(17/100+7.6/100+1.65/100)*P2667</f>
        <v>0</v>
      </c>
      <c r="R2667" s="104"/>
      <c r="S2667" s="104"/>
      <c r="T2667" s="104"/>
      <c r="U2667" s="104"/>
      <c r="V2667" s="90">
        <f>+P2667-Q2667+R2667+S2667+T2667+U2667</f>
        <v>0</v>
      </c>
      <c r="W2667" s="91">
        <f>(1.02/100)</f>
        <v>1.02E-2</v>
      </c>
      <c r="X2667" s="91">
        <v>4.8E-3</v>
      </c>
      <c r="Y2667" s="91">
        <v>0.17</v>
      </c>
      <c r="Z2667" s="91">
        <v>1.65E-2</v>
      </c>
      <c r="AA2667" s="91">
        <v>7.6E-2</v>
      </c>
      <c r="AB2667" s="91">
        <f>SUM(W2667:AA2667)</f>
        <v>0.2775</v>
      </c>
      <c r="AC2667" s="75">
        <v>12</v>
      </c>
      <c r="AD2667" s="92">
        <f>IF(AL2667="","",+AC2667*AL2667)</f>
      </c>
      <c r="AE2667" s="93">
        <f>IF(AL2667="","",+AL2667*AB2667)</f>
      </c>
      <c r="AF2667" s="92">
        <f>IF(AL2667="","",+AL2667-AE2667)</f>
      </c>
      <c r="AG2667" s="93">
        <f>+V2667</f>
        <v>0</v>
      </c>
      <c r="AH2667" s="92">
        <f>IF(AF2667="","",+AF2667-AG2667)</f>
      </c>
      <c r="AI2667" s="92">
        <f>IF(AH2667="","",+AH2667*AC2667)</f>
      </c>
      <c r="AJ2667" s="93"/>
      <c r="AK2667" s="94">
        <v>0.33</v>
      </c>
      <c r="AL2667" s="93">
        <f>IF(V2667=0,"",V2667/(1-AB2667-AK2667))</f>
      </c>
      <c r="AM2667" s="95">
        <v>0.33</v>
      </c>
      <c r="AN2667" s="93">
        <f>IF(V2667=0,"",V2667/(1-AB2667-AM2667))</f>
      </c>
      <c r="AO2667" s="96">
        <v>1.2</v>
      </c>
      <c r="AP2667" s="93">
        <f>IF(BD!AJ2667="","",BD!AJ2667*BD!AO2667)</f>
      </c>
      <c r="AQ2667" s="91">
        <f>BD!AM2667/BD!AK2667-1</f>
        <v>0</v>
      </c>
      <c r="AR2667" s="91">
        <f>IF(BD!AN2667="","",IF(BD!AJ2667="","",BD!AN2667/BD!AJ2667-1))</f>
      </c>
      <c r="AS2667" s="91">
        <f>IF(BD!AN2667="","",IF(BD!AN2667&lt;BD!AL2667,"ABAIXO DA META","DENTRO DA META"))</f>
      </c>
      <c r="AT2667" s="91" t="str">
        <f>IF(BD!AJ2667="","EM ANÁLISE",IF(BD!AP2667&gt;=BD!AN2667,"GO", "NO GO"))</f>
        <v>EM ANÁLISE</v>
      </c>
      <c r="AU2667" s="97">
        <f>IF(AN2667="","",+BD!$AN2667-AJ2667)</f>
      </c>
      <c r="AV2667" s="98"/>
      <c r="AW2667" s="90">
        <f>BD!P2667*BD!AC2667</f>
        <v>0</v>
      </c>
      <c r="AX2667" s="90">
        <f>BD!V2667*BD!AC2667</f>
        <v>0</v>
      </c>
      <c r="AY2667" s="90">
        <f>IF(BD!AN2667="","",BD!AN2667*BD!AC2667)</f>
      </c>
      <c r="AZ2667" s="75" t="s">
        <v>123</v>
      </c>
      <c r="BA2667" s="75" t="s">
        <v>115</v>
      </c>
      <c r="BB2667" s="75">
        <v>1</v>
      </c>
      <c r="BC2667" s="75" t="s">
        <v>209</v>
      </c>
      <c r="BD2667" s="104"/>
      <c r="BE2667" s="104"/>
      <c r="BF2667" s="101"/>
      <c r="BG2667" s="101"/>
      <c r="BH2667" s="101"/>
      <c r="BI2667" s="101"/>
      <c r="BJ2667" s="101"/>
      <c r="BK2667" s="101"/>
      <c r="BL2667" s="101"/>
      <c r="BM2667" s="101"/>
      <c r="BN2667" s="101"/>
      <c r="BO2667" s="103"/>
      <c r="BP2667" s="101"/>
      <c r="BQ2667" s="101"/>
      <c r="BR2667" s="101"/>
      <c r="BS2667" s="101"/>
      <c r="BT2667" s="101"/>
      <c r="BU2667" s="101"/>
      <c r="BV2667" s="101"/>
      <c r="BW2667" s="101"/>
      <c r="BX2667" s="101"/>
      <c r="BY2667" s="101"/>
      <c r="BZ2667" s="101"/>
      <c r="CA2667" s="101"/>
      <c r="CB2667" s="101"/>
      <c r="CC2667" s="101"/>
      <c r="CD2667" s="101"/>
      <c r="CE2667" s="101"/>
      <c r="CF2667" s="101"/>
      <c r="CG2667" s="37" t="e">
        <f>VLOOKUP(Table_1[[#This Row],[EAN]],'[1]Planilha1'!$E:$R,13,0)</f>
        <v>#N/A</v>
      </c>
      <c r="CI2667" s="186" t="e">
        <f>Table_1[[#This Row],[FATURAMENTO REALIZADO]]-Table_1[[#This Row],[SPEND LÍQUIDO]]</f>
        <v>#VALUE!</v>
      </c>
    </row>
    <row r="2668" ht="15" hidden="1">
      <c r="A2668" s="7"/>
      <c r="B2668" s="84" t="s">
        <v>2735</v>
      </c>
      <c r="C2668" s="75">
        <v>221706</v>
      </c>
      <c r="D2668" s="75">
        <v>50065</v>
      </c>
      <c r="E2668" s="85">
        <v>7896306612954</v>
      </c>
      <c r="F2668" s="86" t="s">
        <v>3139</v>
      </c>
      <c r="G2668" s="75" t="s">
        <v>21</v>
      </c>
      <c r="H2668" s="75">
        <v>390</v>
      </c>
      <c r="I2668" s="87" t="s">
        <v>3106</v>
      </c>
      <c r="J2668" s="75" t="s">
        <v>1474</v>
      </c>
      <c r="K2668" s="88" t="s">
        <v>84</v>
      </c>
      <c r="L2668" s="88">
        <v>32</v>
      </c>
      <c r="M2668" s="88">
        <v>4</v>
      </c>
      <c r="N2668" s="75" t="s">
        <v>85</v>
      </c>
      <c r="O2668" s="75" t="s">
        <v>208</v>
      </c>
      <c r="P2668" s="106"/>
      <c r="Q2668" s="90">
        <f>(17/100+7.6/100+1.65/100)*P2668</f>
        <v>0</v>
      </c>
      <c r="R2668" s="104"/>
      <c r="S2668" s="104"/>
      <c r="T2668" s="104"/>
      <c r="U2668" s="104"/>
      <c r="V2668" s="90">
        <f>+P2668-Q2668+R2668+S2668+T2668+U2668</f>
        <v>0</v>
      </c>
      <c r="W2668" s="91">
        <f>(1.02/100)</f>
        <v>1.02E-2</v>
      </c>
      <c r="X2668" s="91">
        <v>4.8E-3</v>
      </c>
      <c r="Y2668" s="91">
        <v>0.17</v>
      </c>
      <c r="Z2668" s="91">
        <v>1.65E-2</v>
      </c>
      <c r="AA2668" s="91">
        <v>7.6E-2</v>
      </c>
      <c r="AB2668" s="91">
        <f>SUM(W2668:AA2668)</f>
        <v>0.2775</v>
      </c>
      <c r="AC2668" s="75">
        <v>12</v>
      </c>
      <c r="AD2668" s="92">
        <f>IF(AL2668="","",+AC2668*AL2668)</f>
      </c>
      <c r="AE2668" s="93">
        <f>IF(AL2668="","",+AL2668*AB2668)</f>
      </c>
      <c r="AF2668" s="92">
        <f>IF(AL2668="","",+AL2668-AE2668)</f>
      </c>
      <c r="AG2668" s="93">
        <f>+V2668</f>
        <v>0</v>
      </c>
      <c r="AH2668" s="92">
        <f>IF(AF2668="","",+AF2668-AG2668)</f>
      </c>
      <c r="AI2668" s="92">
        <f>IF(AH2668="","",+AH2668*AC2668)</f>
      </c>
      <c r="AJ2668" s="93"/>
      <c r="AK2668" s="94">
        <v>0.33</v>
      </c>
      <c r="AL2668" s="93">
        <f>IF(V2668=0,"",V2668/(1-AB2668-AK2668))</f>
      </c>
      <c r="AM2668" s="95">
        <v>0.33</v>
      </c>
      <c r="AN2668" s="93">
        <f>IF(V2668=0,"",V2668/(1-AB2668-AM2668))</f>
      </c>
      <c r="AO2668" s="96">
        <v>1.2</v>
      </c>
      <c r="AP2668" s="93">
        <f>IF(BD!AJ2668="","",BD!AJ2668*BD!AO2668)</f>
      </c>
      <c r="AQ2668" s="91">
        <f>BD!AM2668/BD!AK2668-1</f>
        <v>0</v>
      </c>
      <c r="AR2668" s="91">
        <f>IF(BD!AN2668="","",IF(BD!AJ2668="","",BD!AN2668/BD!AJ2668-1))</f>
      </c>
      <c r="AS2668" s="91">
        <f>IF(BD!AN2668="","",IF(BD!AN2668&lt;BD!AL2668,"ABAIXO DA META","DENTRO DA META"))</f>
      </c>
      <c r="AT2668" s="91" t="str">
        <f>IF(BD!AJ2668="","EM ANÁLISE",IF(BD!AP2668&gt;=BD!AN2668,"GO", "NO GO"))</f>
        <v>EM ANÁLISE</v>
      </c>
      <c r="AU2668" s="97">
        <f>IF(AN2668="","",+BD!$AN2668-AJ2668)</f>
      </c>
      <c r="AV2668" s="98"/>
      <c r="AW2668" s="90">
        <f>BD!P2668*BD!AC2668</f>
        <v>0</v>
      </c>
      <c r="AX2668" s="90">
        <f>BD!V2668*BD!AC2668</f>
        <v>0</v>
      </c>
      <c r="AY2668" s="90">
        <f>IF(BD!AN2668="","",BD!AN2668*BD!AC2668)</f>
      </c>
      <c r="AZ2668" s="75" t="s">
        <v>123</v>
      </c>
      <c r="BA2668" s="75" t="s">
        <v>115</v>
      </c>
      <c r="BB2668" s="75">
        <v>1</v>
      </c>
      <c r="BC2668" s="75" t="s">
        <v>209</v>
      </c>
      <c r="BD2668" s="104"/>
      <c r="BE2668" s="104"/>
      <c r="BF2668" s="101"/>
      <c r="BG2668" s="101"/>
      <c r="BH2668" s="101"/>
      <c r="BI2668" s="101"/>
      <c r="BJ2668" s="101"/>
      <c r="BK2668" s="101"/>
      <c r="BL2668" s="101"/>
      <c r="BM2668" s="101"/>
      <c r="BN2668" s="101"/>
      <c r="BO2668" s="103"/>
      <c r="BP2668" s="101"/>
      <c r="BQ2668" s="101"/>
      <c r="BR2668" s="101"/>
      <c r="BS2668" s="101"/>
      <c r="BT2668" s="101"/>
      <c r="BU2668" s="101"/>
      <c r="BV2668" s="101"/>
      <c r="BW2668" s="101"/>
      <c r="BX2668" s="101"/>
      <c r="BY2668" s="101"/>
      <c r="BZ2668" s="101"/>
      <c r="CA2668" s="101"/>
      <c r="CB2668" s="101"/>
      <c r="CC2668" s="101"/>
      <c r="CD2668" s="101"/>
      <c r="CE2668" s="101"/>
      <c r="CF2668" s="101"/>
      <c r="CG2668" s="37" t="e">
        <f>VLOOKUP(Table_1[[#This Row],[EAN]],'[1]Planilha1'!$E:$R,13,0)</f>
        <v>#N/A</v>
      </c>
      <c r="CI2668" s="186" t="e">
        <f>Table_1[[#This Row],[FATURAMENTO REALIZADO]]-Table_1[[#This Row],[SPEND LÍQUIDO]]</f>
        <v>#VALUE!</v>
      </c>
    </row>
    <row r="2669" ht="15" hidden="1">
      <c r="A2669" s="7"/>
      <c r="B2669" s="84" t="s">
        <v>2735</v>
      </c>
      <c r="C2669" s="75">
        <v>221707</v>
      </c>
      <c r="D2669" s="75">
        <v>50076</v>
      </c>
      <c r="E2669" s="85">
        <v>7896306618697</v>
      </c>
      <c r="F2669" s="86" t="s">
        <v>3140</v>
      </c>
      <c r="G2669" s="75" t="s">
        <v>21</v>
      </c>
      <c r="H2669" s="75">
        <v>390</v>
      </c>
      <c r="I2669" s="87" t="s">
        <v>3106</v>
      </c>
      <c r="J2669" s="75" t="s">
        <v>1474</v>
      </c>
      <c r="K2669" s="88" t="s">
        <v>84</v>
      </c>
      <c r="L2669" s="88">
        <v>10</v>
      </c>
      <c r="M2669" s="88">
        <v>4</v>
      </c>
      <c r="N2669" s="75" t="s">
        <v>85</v>
      </c>
      <c r="O2669" s="75" t="s">
        <v>208</v>
      </c>
      <c r="P2669" s="106"/>
      <c r="Q2669" s="90">
        <f>(17/100+7.6/100+1.65/100)*P2669</f>
        <v>0</v>
      </c>
      <c r="R2669" s="104"/>
      <c r="S2669" s="104"/>
      <c r="T2669" s="104"/>
      <c r="U2669" s="104"/>
      <c r="V2669" s="90">
        <f>+P2669-Q2669+R2669+S2669+T2669+U2669</f>
        <v>0</v>
      </c>
      <c r="W2669" s="91">
        <f>(1.02/100)</f>
        <v>1.02E-2</v>
      </c>
      <c r="X2669" s="91">
        <v>4.8E-3</v>
      </c>
      <c r="Y2669" s="91">
        <v>0.17</v>
      </c>
      <c r="Z2669" s="91">
        <v>1.65E-2</v>
      </c>
      <c r="AA2669" s="91">
        <v>7.6E-2</v>
      </c>
      <c r="AB2669" s="91">
        <f>SUM(W2669:AA2669)</f>
        <v>0.2775</v>
      </c>
      <c r="AC2669" s="75">
        <v>12</v>
      </c>
      <c r="AD2669" s="92">
        <f>IF(AL2669="","",+AC2669*AL2669)</f>
      </c>
      <c r="AE2669" s="93">
        <f>IF(AL2669="","",+AL2669*AB2669)</f>
      </c>
      <c r="AF2669" s="92">
        <f>IF(AL2669="","",+AL2669-AE2669)</f>
      </c>
      <c r="AG2669" s="93">
        <f>+V2669</f>
        <v>0</v>
      </c>
      <c r="AH2669" s="92">
        <f>IF(AF2669="","",+AF2669-AG2669)</f>
      </c>
      <c r="AI2669" s="92">
        <f>IF(AH2669="","",+AH2669*AC2669)</f>
      </c>
      <c r="AJ2669" s="93"/>
      <c r="AK2669" s="94">
        <v>0.33</v>
      </c>
      <c r="AL2669" s="93">
        <f>IF(V2669=0,"",V2669/(1-AB2669-AK2669))</f>
      </c>
      <c r="AM2669" s="95">
        <v>0.33</v>
      </c>
      <c r="AN2669" s="93">
        <f>IF(V2669=0,"",V2669/(1-AB2669-AM2669))</f>
      </c>
      <c r="AO2669" s="96">
        <v>1.2</v>
      </c>
      <c r="AP2669" s="93">
        <f>IF(BD!AJ2669="","",BD!AJ2669*BD!AO2669)</f>
      </c>
      <c r="AQ2669" s="91">
        <f>BD!AM2669/BD!AK2669-1</f>
        <v>0</v>
      </c>
      <c r="AR2669" s="91">
        <f>IF(BD!AN2669="","",IF(BD!AJ2669="","",BD!AN2669/BD!AJ2669-1))</f>
      </c>
      <c r="AS2669" s="91">
        <f>IF(BD!AN2669="","",IF(BD!AN2669&lt;BD!AL2669,"ABAIXO DA META","DENTRO DA META"))</f>
      </c>
      <c r="AT2669" s="91" t="str">
        <f>IF(BD!AJ2669="","EM ANÁLISE",IF(BD!AP2669&gt;=BD!AN2669,"GO", "NO GO"))</f>
        <v>EM ANÁLISE</v>
      </c>
      <c r="AU2669" s="97">
        <f>IF(AN2669="","",+BD!$AN2669-AJ2669)</f>
      </c>
      <c r="AV2669" s="98"/>
      <c r="AW2669" s="90">
        <f>BD!P2669*BD!AC2669</f>
        <v>0</v>
      </c>
      <c r="AX2669" s="90">
        <f>BD!V2669*BD!AC2669</f>
        <v>0</v>
      </c>
      <c r="AY2669" s="90">
        <f>IF(BD!AN2669="","",BD!AN2669*BD!AC2669)</f>
      </c>
      <c r="AZ2669" s="75" t="s">
        <v>123</v>
      </c>
      <c r="BA2669" s="75" t="s">
        <v>115</v>
      </c>
      <c r="BB2669" s="75">
        <v>1</v>
      </c>
      <c r="BC2669" s="75" t="s">
        <v>209</v>
      </c>
      <c r="BD2669" s="104"/>
      <c r="BE2669" s="104"/>
      <c r="BF2669" s="101"/>
      <c r="BG2669" s="101"/>
      <c r="BH2669" s="101"/>
      <c r="BI2669" s="101"/>
      <c r="BJ2669" s="101"/>
      <c r="BK2669" s="101"/>
      <c r="BL2669" s="101"/>
      <c r="BM2669" s="101"/>
      <c r="BN2669" s="101"/>
      <c r="BO2669" s="103"/>
      <c r="BP2669" s="101"/>
      <c r="BQ2669" s="101"/>
      <c r="BR2669" s="101"/>
      <c r="BS2669" s="101"/>
      <c r="BT2669" s="101"/>
      <c r="BU2669" s="101"/>
      <c r="BV2669" s="101"/>
      <c r="BW2669" s="101"/>
      <c r="BX2669" s="101"/>
      <c r="BY2669" s="101"/>
      <c r="BZ2669" s="101"/>
      <c r="CA2669" s="101"/>
      <c r="CB2669" s="101"/>
      <c r="CC2669" s="101"/>
      <c r="CD2669" s="101"/>
      <c r="CE2669" s="101"/>
      <c r="CF2669" s="101"/>
      <c r="CG2669" s="37" t="e">
        <f>VLOOKUP(Table_1[[#This Row],[EAN]],'[1]Planilha1'!$E:$R,13,0)</f>
        <v>#N/A</v>
      </c>
      <c r="CI2669" s="186" t="e">
        <f>Table_1[[#This Row],[FATURAMENTO REALIZADO]]-Table_1[[#This Row],[SPEND LÍQUIDO]]</f>
        <v>#VALUE!</v>
      </c>
    </row>
    <row r="2670" ht="15" hidden="1">
      <c r="A2670" s="7"/>
      <c r="B2670" s="84" t="s">
        <v>2735</v>
      </c>
      <c r="C2670" s="75">
        <v>221708</v>
      </c>
      <c r="D2670" s="75">
        <v>50068</v>
      </c>
      <c r="E2670" s="85">
        <v>7896306612961</v>
      </c>
      <c r="F2670" s="86" t="s">
        <v>3141</v>
      </c>
      <c r="G2670" s="75" t="s">
        <v>21</v>
      </c>
      <c r="H2670" s="75">
        <v>390</v>
      </c>
      <c r="I2670" s="87" t="s">
        <v>3106</v>
      </c>
      <c r="J2670" s="75" t="s">
        <v>1474</v>
      </c>
      <c r="K2670" s="88" t="s">
        <v>84</v>
      </c>
      <c r="L2670" s="88">
        <v>32</v>
      </c>
      <c r="M2670" s="88">
        <v>4</v>
      </c>
      <c r="N2670" s="75" t="s">
        <v>85</v>
      </c>
      <c r="O2670" s="75" t="s">
        <v>208</v>
      </c>
      <c r="P2670" s="106"/>
      <c r="Q2670" s="90">
        <f>(17/100+7.6/100+1.65/100)*P2670</f>
        <v>0</v>
      </c>
      <c r="R2670" s="104"/>
      <c r="S2670" s="104"/>
      <c r="T2670" s="104"/>
      <c r="U2670" s="104"/>
      <c r="V2670" s="90">
        <f>+P2670-Q2670+R2670+S2670+T2670+U2670</f>
        <v>0</v>
      </c>
      <c r="W2670" s="91">
        <f>(1.02/100)</f>
        <v>1.02E-2</v>
      </c>
      <c r="X2670" s="91">
        <v>4.8E-3</v>
      </c>
      <c r="Y2670" s="91">
        <v>0.17</v>
      </c>
      <c r="Z2670" s="91">
        <v>1.65E-2</v>
      </c>
      <c r="AA2670" s="91">
        <v>7.6E-2</v>
      </c>
      <c r="AB2670" s="91">
        <f>SUM(W2670:AA2670)</f>
        <v>0.2775</v>
      </c>
      <c r="AC2670" s="75">
        <v>12</v>
      </c>
      <c r="AD2670" s="92">
        <f>IF(AL2670="","",+AC2670*AL2670)</f>
      </c>
      <c r="AE2670" s="93">
        <f>IF(AL2670="","",+AL2670*AB2670)</f>
      </c>
      <c r="AF2670" s="92">
        <f>IF(AL2670="","",+AL2670-AE2670)</f>
      </c>
      <c r="AG2670" s="93">
        <f>+V2670</f>
        <v>0</v>
      </c>
      <c r="AH2670" s="92">
        <f>IF(AF2670="","",+AF2670-AG2670)</f>
      </c>
      <c r="AI2670" s="92">
        <f>IF(AH2670="","",+AH2670*AC2670)</f>
      </c>
      <c r="AJ2670" s="93"/>
      <c r="AK2670" s="94">
        <v>0.33</v>
      </c>
      <c r="AL2670" s="93">
        <f>IF(V2670=0,"",V2670/(1-AB2670-AK2670))</f>
      </c>
      <c r="AM2670" s="95">
        <v>0.33</v>
      </c>
      <c r="AN2670" s="93">
        <f>IF(V2670=0,"",V2670/(1-AB2670-AM2670))</f>
      </c>
      <c r="AO2670" s="96">
        <v>1.2</v>
      </c>
      <c r="AP2670" s="93">
        <f>IF(BD!AJ2670="","",BD!AJ2670*BD!AO2670)</f>
      </c>
      <c r="AQ2670" s="91">
        <f>BD!AM2670/BD!AK2670-1</f>
        <v>0</v>
      </c>
      <c r="AR2670" s="91">
        <f>IF(BD!AN2670="","",IF(BD!AJ2670="","",BD!AN2670/BD!AJ2670-1))</f>
      </c>
      <c r="AS2670" s="91">
        <f>IF(BD!AN2670="","",IF(BD!AN2670&lt;BD!AL2670,"ABAIXO DA META","DENTRO DA META"))</f>
      </c>
      <c r="AT2670" s="91" t="str">
        <f>IF(BD!AJ2670="","EM ANÁLISE",IF(BD!AP2670&gt;=BD!AN2670,"GO", "NO GO"))</f>
        <v>EM ANÁLISE</v>
      </c>
      <c r="AU2670" s="97">
        <f>IF(AN2670="","",+BD!$AN2670-AJ2670)</f>
      </c>
      <c r="AV2670" s="98"/>
      <c r="AW2670" s="90">
        <f>BD!P2670*BD!AC2670</f>
        <v>0</v>
      </c>
      <c r="AX2670" s="90">
        <f>BD!V2670*BD!AC2670</f>
        <v>0</v>
      </c>
      <c r="AY2670" s="90">
        <f>IF(BD!AN2670="","",BD!AN2670*BD!AC2670)</f>
      </c>
      <c r="AZ2670" s="75" t="s">
        <v>123</v>
      </c>
      <c r="BA2670" s="75" t="s">
        <v>115</v>
      </c>
      <c r="BB2670" s="75">
        <v>1</v>
      </c>
      <c r="BC2670" s="75" t="s">
        <v>209</v>
      </c>
      <c r="BD2670" s="104"/>
      <c r="BE2670" s="104"/>
      <c r="BF2670" s="101"/>
      <c r="BG2670" s="101"/>
      <c r="BH2670" s="101"/>
      <c r="BI2670" s="101"/>
      <c r="BJ2670" s="101"/>
      <c r="BK2670" s="101"/>
      <c r="BL2670" s="101"/>
      <c r="BM2670" s="101"/>
      <c r="BN2670" s="101"/>
      <c r="BO2670" s="103"/>
      <c r="BP2670" s="101"/>
      <c r="BQ2670" s="101"/>
      <c r="BR2670" s="101"/>
      <c r="BS2670" s="101"/>
      <c r="BT2670" s="101"/>
      <c r="BU2670" s="101"/>
      <c r="BV2670" s="101"/>
      <c r="BW2670" s="101"/>
      <c r="BX2670" s="101"/>
      <c r="BY2670" s="101"/>
      <c r="BZ2670" s="101"/>
      <c r="CA2670" s="101"/>
      <c r="CB2670" s="101"/>
      <c r="CC2670" s="101"/>
      <c r="CD2670" s="101"/>
      <c r="CE2670" s="101"/>
      <c r="CF2670" s="101"/>
      <c r="CG2670" s="37" t="e">
        <f>VLOOKUP(Table_1[[#This Row],[EAN]],'[1]Planilha1'!$E:$R,13,0)</f>
        <v>#N/A</v>
      </c>
      <c r="CI2670" s="186" t="e">
        <f>Table_1[[#This Row],[FATURAMENTO REALIZADO]]-Table_1[[#This Row],[SPEND LÍQUIDO]]</f>
        <v>#VALUE!</v>
      </c>
    </row>
    <row r="2671" ht="15" hidden="1">
      <c r="A2671" s="7"/>
      <c r="B2671" s="84" t="s">
        <v>2735</v>
      </c>
      <c r="C2671" s="75">
        <v>221709</v>
      </c>
      <c r="D2671" s="75">
        <v>50077</v>
      </c>
      <c r="E2671" s="85">
        <v>7896306618710</v>
      </c>
      <c r="F2671" s="86" t="s">
        <v>3142</v>
      </c>
      <c r="G2671" s="75" t="s">
        <v>21</v>
      </c>
      <c r="H2671" s="75">
        <v>390</v>
      </c>
      <c r="I2671" s="87" t="s">
        <v>3106</v>
      </c>
      <c r="J2671" s="75" t="s">
        <v>1474</v>
      </c>
      <c r="K2671" s="88" t="s">
        <v>84</v>
      </c>
      <c r="L2671" s="88">
        <v>10</v>
      </c>
      <c r="M2671" s="88">
        <v>4</v>
      </c>
      <c r="N2671" s="75" t="s">
        <v>85</v>
      </c>
      <c r="O2671" s="75" t="s">
        <v>208</v>
      </c>
      <c r="P2671" s="106"/>
      <c r="Q2671" s="90">
        <f>(17/100+7.6/100+1.65/100)*P2671</f>
        <v>0</v>
      </c>
      <c r="R2671" s="104"/>
      <c r="S2671" s="104"/>
      <c r="T2671" s="104"/>
      <c r="U2671" s="104"/>
      <c r="V2671" s="90">
        <f>+P2671-Q2671+R2671+S2671+T2671+U2671</f>
        <v>0</v>
      </c>
      <c r="W2671" s="91">
        <f>(1.02/100)</f>
        <v>1.02E-2</v>
      </c>
      <c r="X2671" s="91">
        <v>4.8E-3</v>
      </c>
      <c r="Y2671" s="91">
        <v>0.17</v>
      </c>
      <c r="Z2671" s="91">
        <v>1.65E-2</v>
      </c>
      <c r="AA2671" s="91">
        <v>7.6E-2</v>
      </c>
      <c r="AB2671" s="91">
        <f>SUM(W2671:AA2671)</f>
        <v>0.2775</v>
      </c>
      <c r="AC2671" s="75">
        <v>12</v>
      </c>
      <c r="AD2671" s="92">
        <f>IF(AL2671="","",+AC2671*AL2671)</f>
      </c>
      <c r="AE2671" s="93">
        <f>IF(AL2671="","",+AL2671*AB2671)</f>
      </c>
      <c r="AF2671" s="92">
        <f>IF(AL2671="","",+AL2671-AE2671)</f>
      </c>
      <c r="AG2671" s="93">
        <f>+V2671</f>
        <v>0</v>
      </c>
      <c r="AH2671" s="92">
        <f>IF(AF2671="","",+AF2671-AG2671)</f>
      </c>
      <c r="AI2671" s="92">
        <f>IF(AH2671="","",+AH2671*AC2671)</f>
      </c>
      <c r="AJ2671" s="93"/>
      <c r="AK2671" s="94">
        <v>0.33</v>
      </c>
      <c r="AL2671" s="93">
        <f>IF(V2671=0,"",V2671/(1-AB2671-AK2671))</f>
      </c>
      <c r="AM2671" s="95">
        <v>0.33</v>
      </c>
      <c r="AN2671" s="93">
        <f>IF(V2671=0,"",V2671/(1-AB2671-AM2671))</f>
      </c>
      <c r="AO2671" s="96">
        <v>1.2</v>
      </c>
      <c r="AP2671" s="93">
        <f>IF(BD!AJ2671="","",BD!AJ2671*BD!AO2671)</f>
      </c>
      <c r="AQ2671" s="91">
        <f>BD!AM2671/BD!AK2671-1</f>
        <v>0</v>
      </c>
      <c r="AR2671" s="91">
        <f>IF(BD!AN2671="","",IF(BD!AJ2671="","",BD!AN2671/BD!AJ2671-1))</f>
      </c>
      <c r="AS2671" s="91">
        <f>IF(BD!AN2671="","",IF(BD!AN2671&lt;BD!AL2671,"ABAIXO DA META","DENTRO DA META"))</f>
      </c>
      <c r="AT2671" s="91" t="str">
        <f>IF(BD!AJ2671="","EM ANÁLISE",IF(BD!AP2671&gt;=BD!AN2671,"GO", "NO GO"))</f>
        <v>EM ANÁLISE</v>
      </c>
      <c r="AU2671" s="97">
        <f>IF(AN2671="","",+BD!$AN2671-AJ2671)</f>
      </c>
      <c r="AV2671" s="98"/>
      <c r="AW2671" s="90">
        <f>BD!P2671*BD!AC2671</f>
        <v>0</v>
      </c>
      <c r="AX2671" s="90">
        <f>BD!V2671*BD!AC2671</f>
        <v>0</v>
      </c>
      <c r="AY2671" s="90">
        <f>IF(BD!AN2671="","",BD!AN2671*BD!AC2671)</f>
      </c>
      <c r="AZ2671" s="75" t="s">
        <v>123</v>
      </c>
      <c r="BA2671" s="75" t="s">
        <v>115</v>
      </c>
      <c r="BB2671" s="75">
        <v>1</v>
      </c>
      <c r="BC2671" s="75" t="s">
        <v>209</v>
      </c>
      <c r="BD2671" s="104"/>
      <c r="BE2671" s="104"/>
      <c r="BF2671" s="101"/>
      <c r="BG2671" s="101"/>
      <c r="BH2671" s="101"/>
      <c r="BI2671" s="101"/>
      <c r="BJ2671" s="101"/>
      <c r="BK2671" s="101"/>
      <c r="BL2671" s="101"/>
      <c r="BM2671" s="101"/>
      <c r="BN2671" s="101"/>
      <c r="BO2671" s="103"/>
      <c r="BP2671" s="101"/>
      <c r="BQ2671" s="101"/>
      <c r="BR2671" s="101"/>
      <c r="BS2671" s="101"/>
      <c r="BT2671" s="101"/>
      <c r="BU2671" s="101"/>
      <c r="BV2671" s="101"/>
      <c r="BW2671" s="101"/>
      <c r="BX2671" s="101"/>
      <c r="BY2671" s="101"/>
      <c r="BZ2671" s="101"/>
      <c r="CA2671" s="101"/>
      <c r="CB2671" s="101"/>
      <c r="CC2671" s="101"/>
      <c r="CD2671" s="101"/>
      <c r="CE2671" s="101"/>
      <c r="CF2671" s="101"/>
      <c r="CG2671" s="37" t="e">
        <f>VLOOKUP(Table_1[[#This Row],[EAN]],'[1]Planilha1'!$E:$R,13,0)</f>
        <v>#N/A</v>
      </c>
      <c r="CI2671" s="186" t="e">
        <f>Table_1[[#This Row],[FATURAMENTO REALIZADO]]-Table_1[[#This Row],[SPEND LÍQUIDO]]</f>
        <v>#VALUE!</v>
      </c>
    </row>
    <row r="2672" ht="15" hidden="1">
      <c r="A2672" s="7"/>
      <c r="B2672" s="84" t="s">
        <v>2735</v>
      </c>
      <c r="C2672" s="75">
        <v>221710</v>
      </c>
      <c r="D2672" s="75">
        <v>50078</v>
      </c>
      <c r="E2672" s="85">
        <v>7896306618727</v>
      </c>
      <c r="F2672" s="86" t="s">
        <v>3143</v>
      </c>
      <c r="G2672" s="75" t="s">
        <v>21</v>
      </c>
      <c r="H2672" s="75">
        <v>390</v>
      </c>
      <c r="I2672" s="87" t="s">
        <v>3106</v>
      </c>
      <c r="J2672" s="75" t="s">
        <v>1474</v>
      </c>
      <c r="K2672" s="88" t="s">
        <v>84</v>
      </c>
      <c r="L2672" s="88">
        <v>10</v>
      </c>
      <c r="M2672" s="88">
        <v>4</v>
      </c>
      <c r="N2672" s="75" t="s">
        <v>85</v>
      </c>
      <c r="O2672" s="75" t="s">
        <v>208</v>
      </c>
      <c r="P2672" s="106"/>
      <c r="Q2672" s="90">
        <f>(17/100+7.6/100+1.65/100)*P2672</f>
        <v>0</v>
      </c>
      <c r="R2672" s="104"/>
      <c r="S2672" s="104"/>
      <c r="T2672" s="104"/>
      <c r="U2672" s="104"/>
      <c r="V2672" s="90">
        <f>+P2672-Q2672+R2672+S2672+T2672+U2672</f>
        <v>0</v>
      </c>
      <c r="W2672" s="91">
        <f>(1.02/100)</f>
        <v>1.02E-2</v>
      </c>
      <c r="X2672" s="91">
        <v>4.8E-3</v>
      </c>
      <c r="Y2672" s="91">
        <v>0.17</v>
      </c>
      <c r="Z2672" s="91">
        <v>1.65E-2</v>
      </c>
      <c r="AA2672" s="91">
        <v>7.6E-2</v>
      </c>
      <c r="AB2672" s="91">
        <f>SUM(W2672:AA2672)</f>
        <v>0.2775</v>
      </c>
      <c r="AC2672" s="75">
        <v>12</v>
      </c>
      <c r="AD2672" s="92">
        <f>IF(AL2672="","",+AC2672*AL2672)</f>
      </c>
      <c r="AE2672" s="93">
        <f>IF(AL2672="","",+AL2672*AB2672)</f>
      </c>
      <c r="AF2672" s="92">
        <f>IF(AL2672="","",+AL2672-AE2672)</f>
      </c>
      <c r="AG2672" s="93">
        <f>+V2672</f>
        <v>0</v>
      </c>
      <c r="AH2672" s="92">
        <f>IF(AF2672="","",+AF2672-AG2672)</f>
      </c>
      <c r="AI2672" s="92">
        <f>IF(AH2672="","",+AH2672*AC2672)</f>
      </c>
      <c r="AJ2672" s="93"/>
      <c r="AK2672" s="94">
        <v>0.33</v>
      </c>
      <c r="AL2672" s="93">
        <f>IF(V2672=0,"",V2672/(1-AB2672-AK2672))</f>
      </c>
      <c r="AM2672" s="95">
        <v>0.33</v>
      </c>
      <c r="AN2672" s="93">
        <f>IF(V2672=0,"",V2672/(1-AB2672-AM2672))</f>
      </c>
      <c r="AO2672" s="96">
        <v>1.2</v>
      </c>
      <c r="AP2672" s="93">
        <f>IF(BD!AJ2672="","",BD!AJ2672*BD!AO2672)</f>
      </c>
      <c r="AQ2672" s="91">
        <f>BD!AM2672/BD!AK2672-1</f>
        <v>0</v>
      </c>
      <c r="AR2672" s="91">
        <f>IF(BD!AN2672="","",IF(BD!AJ2672="","",BD!AN2672/BD!AJ2672-1))</f>
      </c>
      <c r="AS2672" s="91">
        <f>IF(BD!AN2672="","",IF(BD!AN2672&lt;BD!AL2672,"ABAIXO DA META","DENTRO DA META"))</f>
      </c>
      <c r="AT2672" s="91" t="str">
        <f>IF(BD!AJ2672="","EM ANÁLISE",IF(BD!AP2672&gt;=BD!AN2672,"GO", "NO GO"))</f>
        <v>EM ANÁLISE</v>
      </c>
      <c r="AU2672" s="97">
        <f>IF(AN2672="","",+BD!$AN2672-AJ2672)</f>
      </c>
      <c r="AV2672" s="98"/>
      <c r="AW2672" s="90">
        <f>BD!P2672*BD!AC2672</f>
        <v>0</v>
      </c>
      <c r="AX2672" s="90">
        <f>BD!V2672*BD!AC2672</f>
        <v>0</v>
      </c>
      <c r="AY2672" s="90">
        <f>IF(BD!AN2672="","",BD!AN2672*BD!AC2672)</f>
      </c>
      <c r="AZ2672" s="75" t="s">
        <v>123</v>
      </c>
      <c r="BA2672" s="75" t="s">
        <v>115</v>
      </c>
      <c r="BB2672" s="75">
        <v>1</v>
      </c>
      <c r="BC2672" s="75" t="s">
        <v>209</v>
      </c>
      <c r="BD2672" s="104"/>
      <c r="BE2672" s="104"/>
      <c r="BF2672" s="101"/>
      <c r="BG2672" s="101"/>
      <c r="BH2672" s="101"/>
      <c r="BI2672" s="101"/>
      <c r="BJ2672" s="101"/>
      <c r="BK2672" s="101"/>
      <c r="BL2672" s="101"/>
      <c r="BM2672" s="101"/>
      <c r="BN2672" s="101"/>
      <c r="BO2672" s="103"/>
      <c r="BP2672" s="101"/>
      <c r="BQ2672" s="101"/>
      <c r="BR2672" s="101"/>
      <c r="BS2672" s="101"/>
      <c r="BT2672" s="101"/>
      <c r="BU2672" s="101"/>
      <c r="BV2672" s="101"/>
      <c r="BW2672" s="101"/>
      <c r="BX2672" s="101"/>
      <c r="BY2672" s="101"/>
      <c r="BZ2672" s="101"/>
      <c r="CA2672" s="101"/>
      <c r="CB2672" s="101"/>
      <c r="CC2672" s="101"/>
      <c r="CD2672" s="101"/>
      <c r="CE2672" s="101"/>
      <c r="CF2672" s="101"/>
      <c r="CG2672" s="37" t="e">
        <f>VLOOKUP(Table_1[[#This Row],[EAN]],'[1]Planilha1'!$E:$R,13,0)</f>
        <v>#N/A</v>
      </c>
      <c r="CI2672" s="186" t="e">
        <f>Table_1[[#This Row],[FATURAMENTO REALIZADO]]-Table_1[[#This Row],[SPEND LÍQUIDO]]</f>
        <v>#VALUE!</v>
      </c>
    </row>
    <row r="2673" ht="15" hidden="1">
      <c r="A2673" s="7"/>
      <c r="B2673" s="84" t="s">
        <v>2735</v>
      </c>
      <c r="C2673" s="75">
        <v>221711</v>
      </c>
      <c r="D2673" s="75">
        <v>50054</v>
      </c>
      <c r="E2673" s="85">
        <v>7896306612923</v>
      </c>
      <c r="F2673" s="86" t="s">
        <v>3144</v>
      </c>
      <c r="G2673" s="75" t="s">
        <v>21</v>
      </c>
      <c r="H2673" s="75">
        <v>390</v>
      </c>
      <c r="I2673" s="87" t="s">
        <v>3106</v>
      </c>
      <c r="J2673" s="75" t="s">
        <v>1474</v>
      </c>
      <c r="K2673" s="88" t="s">
        <v>84</v>
      </c>
      <c r="L2673" s="88">
        <v>32</v>
      </c>
      <c r="M2673" s="88">
        <v>4</v>
      </c>
      <c r="N2673" s="75" t="s">
        <v>85</v>
      </c>
      <c r="O2673" s="75" t="s">
        <v>208</v>
      </c>
      <c r="P2673" s="106"/>
      <c r="Q2673" s="90">
        <f>(17/100+7.6/100+1.65/100)*P2673</f>
        <v>0</v>
      </c>
      <c r="R2673" s="104"/>
      <c r="S2673" s="104"/>
      <c r="T2673" s="104"/>
      <c r="U2673" s="104"/>
      <c r="V2673" s="90">
        <f>+P2673-Q2673+R2673+S2673+T2673+U2673</f>
        <v>0</v>
      </c>
      <c r="W2673" s="91">
        <f>(1.02/100)</f>
        <v>1.02E-2</v>
      </c>
      <c r="X2673" s="91">
        <v>4.8E-3</v>
      </c>
      <c r="Y2673" s="91">
        <v>0.17</v>
      </c>
      <c r="Z2673" s="91">
        <v>1.65E-2</v>
      </c>
      <c r="AA2673" s="91">
        <v>7.6E-2</v>
      </c>
      <c r="AB2673" s="91">
        <f>SUM(W2673:AA2673)</f>
        <v>0.2775</v>
      </c>
      <c r="AC2673" s="75">
        <v>12</v>
      </c>
      <c r="AD2673" s="92">
        <f>IF(AL2673="","",+AC2673*AL2673)</f>
      </c>
      <c r="AE2673" s="93">
        <f>IF(AL2673="","",+AL2673*AB2673)</f>
      </c>
      <c r="AF2673" s="92">
        <f>IF(AL2673="","",+AL2673-AE2673)</f>
      </c>
      <c r="AG2673" s="93">
        <f>+V2673</f>
        <v>0</v>
      </c>
      <c r="AH2673" s="92">
        <f>IF(AF2673="","",+AF2673-AG2673)</f>
      </c>
      <c r="AI2673" s="92">
        <f>IF(AH2673="","",+AH2673*AC2673)</f>
      </c>
      <c r="AJ2673" s="93"/>
      <c r="AK2673" s="94">
        <v>0.33</v>
      </c>
      <c r="AL2673" s="93">
        <f>IF(V2673=0,"",V2673/(1-AB2673-AK2673))</f>
      </c>
      <c r="AM2673" s="95">
        <v>0.33</v>
      </c>
      <c r="AN2673" s="93">
        <f>IF(V2673=0,"",V2673/(1-AB2673-AM2673))</f>
      </c>
      <c r="AO2673" s="96">
        <v>1.2</v>
      </c>
      <c r="AP2673" s="93">
        <f>IF(BD!AJ2673="","",BD!AJ2673*BD!AO2673)</f>
      </c>
      <c r="AQ2673" s="91">
        <f>BD!AM2673/BD!AK2673-1</f>
        <v>0</v>
      </c>
      <c r="AR2673" s="91">
        <f>IF(BD!AN2673="","",IF(BD!AJ2673="","",BD!AN2673/BD!AJ2673-1))</f>
      </c>
      <c r="AS2673" s="91">
        <f>IF(BD!AN2673="","",IF(BD!AN2673&lt;BD!AL2673,"ABAIXO DA META","DENTRO DA META"))</f>
      </c>
      <c r="AT2673" s="91" t="str">
        <f>IF(BD!AJ2673="","EM ANÁLISE",IF(BD!AP2673&gt;=BD!AN2673,"GO", "NO GO"))</f>
        <v>EM ANÁLISE</v>
      </c>
      <c r="AU2673" s="97">
        <f>IF(AN2673="","",+BD!$AN2673-AJ2673)</f>
      </c>
      <c r="AV2673" s="98"/>
      <c r="AW2673" s="90">
        <f>BD!P2673*BD!AC2673</f>
        <v>0</v>
      </c>
      <c r="AX2673" s="90">
        <f>BD!V2673*BD!AC2673</f>
        <v>0</v>
      </c>
      <c r="AY2673" s="90">
        <f>IF(BD!AN2673="","",BD!AN2673*BD!AC2673)</f>
      </c>
      <c r="AZ2673" s="75" t="s">
        <v>123</v>
      </c>
      <c r="BA2673" s="75" t="s">
        <v>115</v>
      </c>
      <c r="BB2673" s="75">
        <v>1</v>
      </c>
      <c r="BC2673" s="75" t="s">
        <v>209</v>
      </c>
      <c r="BD2673" s="104"/>
      <c r="BE2673" s="104"/>
      <c r="BF2673" s="101"/>
      <c r="BG2673" s="101"/>
      <c r="BH2673" s="101"/>
      <c r="BI2673" s="101"/>
      <c r="BJ2673" s="101"/>
      <c r="BK2673" s="101"/>
      <c r="BL2673" s="101"/>
      <c r="BM2673" s="101"/>
      <c r="BN2673" s="101"/>
      <c r="BO2673" s="103"/>
      <c r="BP2673" s="101"/>
      <c r="BQ2673" s="101"/>
      <c r="BR2673" s="101"/>
      <c r="BS2673" s="101"/>
      <c r="BT2673" s="101"/>
      <c r="BU2673" s="101"/>
      <c r="BV2673" s="101"/>
      <c r="BW2673" s="101"/>
      <c r="BX2673" s="101"/>
      <c r="BY2673" s="101"/>
      <c r="BZ2673" s="101"/>
      <c r="CA2673" s="101"/>
      <c r="CB2673" s="101"/>
      <c r="CC2673" s="101"/>
      <c r="CD2673" s="101"/>
      <c r="CE2673" s="101"/>
      <c r="CF2673" s="101"/>
      <c r="CG2673" s="37" t="e">
        <f>VLOOKUP(Table_1[[#This Row],[EAN]],'[1]Planilha1'!$E:$R,13,0)</f>
        <v>#N/A</v>
      </c>
      <c r="CI2673" s="186" t="e">
        <f>Table_1[[#This Row],[FATURAMENTO REALIZADO]]-Table_1[[#This Row],[SPEND LÍQUIDO]]</f>
        <v>#VALUE!</v>
      </c>
    </row>
    <row r="2674" ht="15" hidden="1">
      <c r="A2674" s="7"/>
      <c r="B2674" s="84" t="s">
        <v>2735</v>
      </c>
      <c r="C2674" s="75">
        <v>221712</v>
      </c>
      <c r="D2674" s="75">
        <v>50056</v>
      </c>
      <c r="E2674" s="85">
        <v>7896306605185</v>
      </c>
      <c r="F2674" s="86" t="s">
        <v>3145</v>
      </c>
      <c r="G2674" s="75" t="s">
        <v>21</v>
      </c>
      <c r="H2674" s="75">
        <v>390</v>
      </c>
      <c r="I2674" s="87" t="s">
        <v>3106</v>
      </c>
      <c r="J2674" s="75" t="s">
        <v>1474</v>
      </c>
      <c r="K2674" s="88" t="s">
        <v>84</v>
      </c>
      <c r="L2674" s="88">
        <v>26</v>
      </c>
      <c r="M2674" s="88">
        <v>4</v>
      </c>
      <c r="N2674" s="75" t="s">
        <v>85</v>
      </c>
      <c r="O2674" s="75" t="s">
        <v>208</v>
      </c>
      <c r="P2674" s="106"/>
      <c r="Q2674" s="90">
        <f>(17/100+7.6/100+1.65/100)*P2674</f>
        <v>0</v>
      </c>
      <c r="R2674" s="104"/>
      <c r="S2674" s="104"/>
      <c r="T2674" s="104"/>
      <c r="U2674" s="104"/>
      <c r="V2674" s="90">
        <f>+P2674-Q2674+R2674+S2674+T2674+U2674</f>
        <v>0</v>
      </c>
      <c r="W2674" s="91">
        <f>(1.02/100)</f>
        <v>1.02E-2</v>
      </c>
      <c r="X2674" s="91">
        <v>4.8E-3</v>
      </c>
      <c r="Y2674" s="91">
        <v>0.17</v>
      </c>
      <c r="Z2674" s="91">
        <v>1.65E-2</v>
      </c>
      <c r="AA2674" s="91">
        <v>7.6E-2</v>
      </c>
      <c r="AB2674" s="91">
        <f>SUM(W2674:AA2674)</f>
        <v>0.2775</v>
      </c>
      <c r="AC2674" s="75">
        <v>12</v>
      </c>
      <c r="AD2674" s="92">
        <f>IF(AL2674="","",+AC2674*AL2674)</f>
      </c>
      <c r="AE2674" s="93">
        <f>IF(AL2674="","",+AL2674*AB2674)</f>
      </c>
      <c r="AF2674" s="92">
        <f>IF(AL2674="","",+AL2674-AE2674)</f>
      </c>
      <c r="AG2674" s="93">
        <f>+V2674</f>
        <v>0</v>
      </c>
      <c r="AH2674" s="92">
        <f>IF(AF2674="","",+AF2674-AG2674)</f>
      </c>
      <c r="AI2674" s="92">
        <f>IF(AH2674="","",+AH2674*AC2674)</f>
      </c>
      <c r="AJ2674" s="93"/>
      <c r="AK2674" s="94">
        <v>0.33</v>
      </c>
      <c r="AL2674" s="93">
        <f>IF(V2674=0,"",V2674/(1-AB2674-AK2674))</f>
      </c>
      <c r="AM2674" s="95">
        <v>0.33</v>
      </c>
      <c r="AN2674" s="93">
        <f>IF(V2674=0,"",V2674/(1-AB2674-AM2674))</f>
      </c>
      <c r="AO2674" s="96">
        <v>1.2</v>
      </c>
      <c r="AP2674" s="93">
        <f>IF(BD!AJ2674="","",BD!AJ2674*BD!AO2674)</f>
      </c>
      <c r="AQ2674" s="91">
        <f>BD!AM2674/BD!AK2674-1</f>
        <v>0</v>
      </c>
      <c r="AR2674" s="91">
        <f>IF(BD!AN2674="","",IF(BD!AJ2674="","",BD!AN2674/BD!AJ2674-1))</f>
      </c>
      <c r="AS2674" s="91">
        <f>IF(BD!AN2674="","",IF(BD!AN2674&lt;BD!AL2674,"ABAIXO DA META","DENTRO DA META"))</f>
      </c>
      <c r="AT2674" s="91" t="str">
        <f>IF(BD!AJ2674="","EM ANÁLISE",IF(BD!AP2674&gt;=BD!AN2674,"GO", "NO GO"))</f>
        <v>EM ANÁLISE</v>
      </c>
      <c r="AU2674" s="97">
        <f>IF(AN2674="","",+BD!$AN2674-AJ2674)</f>
      </c>
      <c r="AV2674" s="98"/>
      <c r="AW2674" s="90">
        <f>BD!P2674*BD!AC2674</f>
        <v>0</v>
      </c>
      <c r="AX2674" s="90">
        <f>BD!V2674*BD!AC2674</f>
        <v>0</v>
      </c>
      <c r="AY2674" s="90">
        <f>IF(BD!AN2674="","",BD!AN2674*BD!AC2674)</f>
      </c>
      <c r="AZ2674" s="75" t="s">
        <v>123</v>
      </c>
      <c r="BA2674" s="75" t="s">
        <v>115</v>
      </c>
      <c r="BB2674" s="75">
        <v>1</v>
      </c>
      <c r="BC2674" s="75" t="s">
        <v>209</v>
      </c>
      <c r="BD2674" s="104"/>
      <c r="BE2674" s="104"/>
      <c r="BF2674" s="101"/>
      <c r="BG2674" s="101"/>
      <c r="BH2674" s="101"/>
      <c r="BI2674" s="101"/>
      <c r="BJ2674" s="101"/>
      <c r="BK2674" s="101"/>
      <c r="BL2674" s="101"/>
      <c r="BM2674" s="101"/>
      <c r="BN2674" s="101"/>
      <c r="BO2674" s="103"/>
      <c r="BP2674" s="101"/>
      <c r="BQ2674" s="101"/>
      <c r="BR2674" s="101"/>
      <c r="BS2674" s="101"/>
      <c r="BT2674" s="101"/>
      <c r="BU2674" s="101"/>
      <c r="BV2674" s="101"/>
      <c r="BW2674" s="101"/>
      <c r="BX2674" s="101"/>
      <c r="BY2674" s="101"/>
      <c r="BZ2674" s="101"/>
      <c r="CA2674" s="101"/>
      <c r="CB2674" s="101"/>
      <c r="CC2674" s="101"/>
      <c r="CD2674" s="101"/>
      <c r="CE2674" s="101"/>
      <c r="CF2674" s="101"/>
      <c r="CG2674" s="37" t="e">
        <f>VLOOKUP(Table_1[[#This Row],[EAN]],'[1]Planilha1'!$E:$R,13,0)</f>
        <v>#N/A</v>
      </c>
      <c r="CI2674" s="186" t="e">
        <f>Table_1[[#This Row],[FATURAMENTO REALIZADO]]-Table_1[[#This Row],[SPEND LÍQUIDO]]</f>
        <v>#VALUE!</v>
      </c>
    </row>
    <row r="2675" ht="15" hidden="1">
      <c r="A2675" s="7"/>
      <c r="B2675" s="84" t="s">
        <v>2735</v>
      </c>
      <c r="C2675" s="75">
        <v>221713</v>
      </c>
      <c r="D2675" s="75">
        <v>50094</v>
      </c>
      <c r="E2675" s="85">
        <v>7896306617645</v>
      </c>
      <c r="F2675" s="86" t="s">
        <v>3146</v>
      </c>
      <c r="G2675" s="75" t="s">
        <v>21</v>
      </c>
      <c r="H2675" s="75">
        <v>1570</v>
      </c>
      <c r="I2675" s="87" t="s">
        <v>3147</v>
      </c>
      <c r="J2675" s="75" t="s">
        <v>3148</v>
      </c>
      <c r="K2675" s="88" t="s">
        <v>84</v>
      </c>
      <c r="L2675" s="88">
        <v>24</v>
      </c>
      <c r="M2675" s="88">
        <v>4</v>
      </c>
      <c r="N2675" s="75" t="s">
        <v>85</v>
      </c>
      <c r="O2675" s="75" t="s">
        <v>208</v>
      </c>
      <c r="P2675" s="106"/>
      <c r="Q2675" s="90">
        <f>(17/100+7.6/100+1.65/100)*P2675</f>
        <v>0</v>
      </c>
      <c r="R2675" s="104"/>
      <c r="S2675" s="104"/>
      <c r="T2675" s="104"/>
      <c r="U2675" s="104"/>
      <c r="V2675" s="90">
        <f>+P2675-Q2675+R2675+S2675+T2675+U2675</f>
        <v>0</v>
      </c>
      <c r="W2675" s="91">
        <f>(1.02/100)</f>
        <v>1.02E-2</v>
      </c>
      <c r="X2675" s="91">
        <v>4.8E-3</v>
      </c>
      <c r="Y2675" s="91">
        <v>0.17</v>
      </c>
      <c r="Z2675" s="91">
        <v>1.65E-2</v>
      </c>
      <c r="AA2675" s="91">
        <v>7.6E-2</v>
      </c>
      <c r="AB2675" s="91">
        <f>SUM(W2675:AA2675)</f>
        <v>0.2775</v>
      </c>
      <c r="AC2675" s="75">
        <v>12</v>
      </c>
      <c r="AD2675" s="92">
        <f>IF(AL2675="","",+AC2675*AL2675)</f>
      </c>
      <c r="AE2675" s="93">
        <f>IF(AL2675="","",+AL2675*AB2675)</f>
      </c>
      <c r="AF2675" s="92">
        <f>IF(AL2675="","",+AL2675-AE2675)</f>
      </c>
      <c r="AG2675" s="93">
        <f>+V2675</f>
        <v>0</v>
      </c>
      <c r="AH2675" s="92">
        <f>IF(AF2675="","",+AF2675-AG2675)</f>
      </c>
      <c r="AI2675" s="92">
        <f>IF(AH2675="","",+AH2675*AC2675)</f>
      </c>
      <c r="AJ2675" s="93"/>
      <c r="AK2675" s="94">
        <v>0.33</v>
      </c>
      <c r="AL2675" s="93">
        <f>IF(V2675=0,"",V2675/(1-AB2675-AK2675))</f>
      </c>
      <c r="AM2675" s="95">
        <v>0.33</v>
      </c>
      <c r="AN2675" s="93">
        <f>IF(V2675=0,"",V2675/(1-AB2675-AM2675))</f>
      </c>
      <c r="AO2675" s="96">
        <v>1.2</v>
      </c>
      <c r="AP2675" s="93">
        <f>IF(BD!AJ2675="","",BD!AJ2675*BD!AO2675)</f>
      </c>
      <c r="AQ2675" s="91">
        <f>BD!AM2675/BD!AK2675-1</f>
        <v>0</v>
      </c>
      <c r="AR2675" s="91">
        <f>IF(BD!AN2675="","",IF(BD!AJ2675="","",BD!AN2675/BD!AJ2675-1))</f>
      </c>
      <c r="AS2675" s="91">
        <f>IF(BD!AN2675="","",IF(BD!AN2675&lt;BD!AL2675,"ABAIXO DA META","DENTRO DA META"))</f>
      </c>
      <c r="AT2675" s="91" t="str">
        <f>IF(BD!AJ2675="","EM ANÁLISE",IF(BD!AP2675&gt;=BD!AN2675,"GO", "NO GO"))</f>
        <v>EM ANÁLISE</v>
      </c>
      <c r="AU2675" s="97">
        <f>IF(AN2675="","",+BD!$AN2675-AJ2675)</f>
      </c>
      <c r="AV2675" s="98"/>
      <c r="AW2675" s="90">
        <f>BD!P2675*BD!AC2675</f>
        <v>0</v>
      </c>
      <c r="AX2675" s="90">
        <f>BD!V2675*BD!AC2675</f>
        <v>0</v>
      </c>
      <c r="AY2675" s="90">
        <f>IF(BD!AN2675="","",BD!AN2675*BD!AC2675)</f>
      </c>
      <c r="AZ2675" s="75" t="s">
        <v>123</v>
      </c>
      <c r="BA2675" s="75" t="s">
        <v>115</v>
      </c>
      <c r="BB2675" s="75">
        <v>1</v>
      </c>
      <c r="BC2675" s="75" t="s">
        <v>209</v>
      </c>
      <c r="BD2675" s="104"/>
      <c r="BE2675" s="104"/>
      <c r="BF2675" s="101"/>
      <c r="BG2675" s="101"/>
      <c r="BH2675" s="101"/>
      <c r="BI2675" s="101"/>
      <c r="BJ2675" s="101"/>
      <c r="BK2675" s="101"/>
      <c r="BL2675" s="101"/>
      <c r="BM2675" s="101"/>
      <c r="BN2675" s="101"/>
      <c r="BO2675" s="103"/>
      <c r="BP2675" s="101"/>
      <c r="BQ2675" s="101"/>
      <c r="BR2675" s="101"/>
      <c r="BS2675" s="101"/>
      <c r="BT2675" s="101"/>
      <c r="BU2675" s="101"/>
      <c r="BV2675" s="101"/>
      <c r="BW2675" s="101"/>
      <c r="BX2675" s="101"/>
      <c r="BY2675" s="101"/>
      <c r="BZ2675" s="101"/>
      <c r="CA2675" s="101"/>
      <c r="CB2675" s="101"/>
      <c r="CC2675" s="101"/>
      <c r="CD2675" s="101"/>
      <c r="CE2675" s="101"/>
      <c r="CF2675" s="101"/>
      <c r="CG2675" s="37" t="e">
        <f>VLOOKUP(Table_1[[#This Row],[EAN]],'[1]Planilha1'!$E:$R,13,0)</f>
        <v>#N/A</v>
      </c>
      <c r="CI2675" s="186" t="e">
        <f>Table_1[[#This Row],[FATURAMENTO REALIZADO]]-Table_1[[#This Row],[SPEND LÍQUIDO]]</f>
        <v>#VALUE!</v>
      </c>
    </row>
    <row r="2676" ht="15" hidden="1">
      <c r="A2676" s="7"/>
      <c r="B2676" s="84" t="s">
        <v>2735</v>
      </c>
      <c r="C2676" s="75">
        <v>221714</v>
      </c>
      <c r="D2676" s="75">
        <v>50093</v>
      </c>
      <c r="E2676" s="85">
        <v>7896306617652</v>
      </c>
      <c r="F2676" s="86" t="s">
        <v>3149</v>
      </c>
      <c r="G2676" s="75" t="s">
        <v>21</v>
      </c>
      <c r="H2676" s="75">
        <v>1570</v>
      </c>
      <c r="I2676" s="87" t="s">
        <v>3147</v>
      </c>
      <c r="J2676" s="75" t="s">
        <v>3148</v>
      </c>
      <c r="K2676" s="88" t="s">
        <v>84</v>
      </c>
      <c r="L2676" s="88">
        <v>24</v>
      </c>
      <c r="M2676" s="88">
        <v>4</v>
      </c>
      <c r="N2676" s="75" t="s">
        <v>85</v>
      </c>
      <c r="O2676" s="75" t="s">
        <v>208</v>
      </c>
      <c r="P2676" s="106"/>
      <c r="Q2676" s="90">
        <f>(17/100+7.6/100+1.65/100)*P2676</f>
        <v>0</v>
      </c>
      <c r="R2676" s="104"/>
      <c r="S2676" s="104"/>
      <c r="T2676" s="104"/>
      <c r="U2676" s="104"/>
      <c r="V2676" s="90">
        <f>+P2676-Q2676+R2676+S2676+T2676+U2676</f>
        <v>0</v>
      </c>
      <c r="W2676" s="91">
        <f>(1.02/100)</f>
        <v>1.02E-2</v>
      </c>
      <c r="X2676" s="91">
        <v>4.8E-3</v>
      </c>
      <c r="Y2676" s="91">
        <v>0.17</v>
      </c>
      <c r="Z2676" s="91">
        <v>1.65E-2</v>
      </c>
      <c r="AA2676" s="91">
        <v>7.6E-2</v>
      </c>
      <c r="AB2676" s="91">
        <f>SUM(W2676:AA2676)</f>
        <v>0.2775</v>
      </c>
      <c r="AC2676" s="75">
        <v>12</v>
      </c>
      <c r="AD2676" s="92">
        <f>IF(AL2676="","",+AC2676*AL2676)</f>
      </c>
      <c r="AE2676" s="93">
        <f>IF(AL2676="","",+AL2676*AB2676)</f>
      </c>
      <c r="AF2676" s="92">
        <f>IF(AL2676="","",+AL2676-AE2676)</f>
      </c>
      <c r="AG2676" s="93">
        <f>+V2676</f>
        <v>0</v>
      </c>
      <c r="AH2676" s="92">
        <f>IF(AF2676="","",+AF2676-AG2676)</f>
      </c>
      <c r="AI2676" s="92">
        <f>IF(AH2676="","",+AH2676*AC2676)</f>
      </c>
      <c r="AJ2676" s="93"/>
      <c r="AK2676" s="94">
        <v>0.33</v>
      </c>
      <c r="AL2676" s="93">
        <f>IF(V2676=0,"",V2676/(1-AB2676-AK2676))</f>
      </c>
      <c r="AM2676" s="95">
        <v>0.33</v>
      </c>
      <c r="AN2676" s="93">
        <f>IF(V2676=0,"",V2676/(1-AB2676-AM2676))</f>
      </c>
      <c r="AO2676" s="96">
        <v>1.2</v>
      </c>
      <c r="AP2676" s="93">
        <f>IF(BD!AJ2676="","",BD!AJ2676*BD!AO2676)</f>
      </c>
      <c r="AQ2676" s="91">
        <f>BD!AM2676/BD!AK2676-1</f>
        <v>0</v>
      </c>
      <c r="AR2676" s="91">
        <f>IF(BD!AN2676="","",IF(BD!AJ2676="","",BD!AN2676/BD!AJ2676-1))</f>
      </c>
      <c r="AS2676" s="91">
        <f>IF(BD!AN2676="","",IF(BD!AN2676&lt;BD!AL2676,"ABAIXO DA META","DENTRO DA META"))</f>
      </c>
      <c r="AT2676" s="91" t="str">
        <f>IF(BD!AJ2676="","EM ANÁLISE",IF(BD!AP2676&gt;=BD!AN2676,"GO", "NO GO"))</f>
        <v>EM ANÁLISE</v>
      </c>
      <c r="AU2676" s="97">
        <f>IF(AN2676="","",+BD!$AN2676-AJ2676)</f>
      </c>
      <c r="AV2676" s="98"/>
      <c r="AW2676" s="90">
        <f>BD!P2676*BD!AC2676</f>
        <v>0</v>
      </c>
      <c r="AX2676" s="90">
        <f>BD!V2676*BD!AC2676</f>
        <v>0</v>
      </c>
      <c r="AY2676" s="90">
        <f>IF(BD!AN2676="","",BD!AN2676*BD!AC2676)</f>
      </c>
      <c r="AZ2676" s="75" t="s">
        <v>123</v>
      </c>
      <c r="BA2676" s="75" t="s">
        <v>115</v>
      </c>
      <c r="BB2676" s="75">
        <v>1</v>
      </c>
      <c r="BC2676" s="75" t="s">
        <v>209</v>
      </c>
      <c r="BD2676" s="104"/>
      <c r="BE2676" s="104"/>
      <c r="BF2676" s="101"/>
      <c r="BG2676" s="101"/>
      <c r="BH2676" s="101"/>
      <c r="BI2676" s="101"/>
      <c r="BJ2676" s="101"/>
      <c r="BK2676" s="101"/>
      <c r="BL2676" s="101"/>
      <c r="BM2676" s="101"/>
      <c r="BN2676" s="101"/>
      <c r="BO2676" s="103"/>
      <c r="BP2676" s="101"/>
      <c r="BQ2676" s="101"/>
      <c r="BR2676" s="101"/>
      <c r="BS2676" s="101"/>
      <c r="BT2676" s="101"/>
      <c r="BU2676" s="101"/>
      <c r="BV2676" s="101"/>
      <c r="BW2676" s="101"/>
      <c r="BX2676" s="101"/>
      <c r="BY2676" s="101"/>
      <c r="BZ2676" s="101"/>
      <c r="CA2676" s="101"/>
      <c r="CB2676" s="101"/>
      <c r="CC2676" s="101"/>
      <c r="CD2676" s="101"/>
      <c r="CE2676" s="101"/>
      <c r="CF2676" s="101"/>
      <c r="CG2676" s="37" t="e">
        <f>VLOOKUP(Table_1[[#This Row],[EAN]],'[1]Planilha1'!$E:$R,13,0)</f>
        <v>#N/A</v>
      </c>
      <c r="CI2676" s="186" t="e">
        <f>Table_1[[#This Row],[FATURAMENTO REALIZADO]]-Table_1[[#This Row],[SPEND LÍQUIDO]]</f>
        <v>#VALUE!</v>
      </c>
    </row>
    <row r="2677" ht="15" hidden="1">
      <c r="A2677" s="7"/>
      <c r="B2677" s="84" t="s">
        <v>2735</v>
      </c>
      <c r="C2677" s="75">
        <v>221715</v>
      </c>
      <c r="D2677" s="75">
        <v>50102</v>
      </c>
      <c r="E2677" s="85">
        <v>7896306622632</v>
      </c>
      <c r="F2677" s="86" t="s">
        <v>3150</v>
      </c>
      <c r="G2677" s="75" t="s">
        <v>21</v>
      </c>
      <c r="H2677" s="75">
        <v>1570</v>
      </c>
      <c r="I2677" s="87" t="s">
        <v>3147</v>
      </c>
      <c r="J2677" s="75" t="s">
        <v>3148</v>
      </c>
      <c r="K2677" s="88" t="s">
        <v>84</v>
      </c>
      <c r="L2677" s="88">
        <v>24</v>
      </c>
      <c r="M2677" s="88">
        <v>4</v>
      </c>
      <c r="N2677" s="75" t="s">
        <v>85</v>
      </c>
      <c r="O2677" s="75" t="s">
        <v>208</v>
      </c>
      <c r="P2677" s="106"/>
      <c r="Q2677" s="90">
        <f>(17/100+7.6/100+1.65/100)*P2677</f>
        <v>0</v>
      </c>
      <c r="R2677" s="104"/>
      <c r="S2677" s="104"/>
      <c r="T2677" s="104"/>
      <c r="U2677" s="104"/>
      <c r="V2677" s="90">
        <f>+P2677-Q2677+R2677+S2677+T2677+U2677</f>
        <v>0</v>
      </c>
      <c r="W2677" s="91">
        <f>(1.02/100)</f>
        <v>1.02E-2</v>
      </c>
      <c r="X2677" s="91">
        <v>4.8E-3</v>
      </c>
      <c r="Y2677" s="91">
        <v>0.17</v>
      </c>
      <c r="Z2677" s="91">
        <v>1.65E-2</v>
      </c>
      <c r="AA2677" s="91">
        <v>7.6E-2</v>
      </c>
      <c r="AB2677" s="91">
        <f>SUM(W2677:AA2677)</f>
        <v>0.2775</v>
      </c>
      <c r="AC2677" s="75">
        <v>12</v>
      </c>
      <c r="AD2677" s="92">
        <f>IF(AL2677="","",+AC2677*AL2677)</f>
      </c>
      <c r="AE2677" s="93">
        <f>IF(AL2677="","",+AL2677*AB2677)</f>
      </c>
      <c r="AF2677" s="92">
        <f>IF(AL2677="","",+AL2677-AE2677)</f>
      </c>
      <c r="AG2677" s="93">
        <f>+V2677</f>
        <v>0</v>
      </c>
      <c r="AH2677" s="92">
        <f>IF(AF2677="","",+AF2677-AG2677)</f>
      </c>
      <c r="AI2677" s="92">
        <f>IF(AH2677="","",+AH2677*AC2677)</f>
      </c>
      <c r="AJ2677" s="93"/>
      <c r="AK2677" s="94">
        <v>0.33</v>
      </c>
      <c r="AL2677" s="93">
        <f>IF(V2677=0,"",V2677/(1-AB2677-AK2677))</f>
      </c>
      <c r="AM2677" s="95">
        <v>0.33</v>
      </c>
      <c r="AN2677" s="93">
        <f>IF(V2677=0,"",V2677/(1-AB2677-AM2677))</f>
      </c>
      <c r="AO2677" s="96">
        <v>1.2</v>
      </c>
      <c r="AP2677" s="93">
        <f>IF(BD!AJ2677="","",BD!AJ2677*BD!AO2677)</f>
      </c>
      <c r="AQ2677" s="91">
        <f>BD!AM2677/BD!AK2677-1</f>
        <v>0</v>
      </c>
      <c r="AR2677" s="91">
        <f>IF(BD!AN2677="","",IF(BD!AJ2677="","",BD!AN2677/BD!AJ2677-1))</f>
      </c>
      <c r="AS2677" s="91">
        <f>IF(BD!AN2677="","",IF(BD!AN2677&lt;BD!AL2677,"ABAIXO DA META","DENTRO DA META"))</f>
      </c>
      <c r="AT2677" s="91" t="str">
        <f>IF(BD!AJ2677="","EM ANÁLISE",IF(BD!AP2677&gt;=BD!AN2677,"GO", "NO GO"))</f>
        <v>EM ANÁLISE</v>
      </c>
      <c r="AU2677" s="97">
        <f>IF(AN2677="","",+BD!$AN2677-AJ2677)</f>
      </c>
      <c r="AV2677" s="98"/>
      <c r="AW2677" s="90">
        <f>BD!P2677*BD!AC2677</f>
        <v>0</v>
      </c>
      <c r="AX2677" s="90">
        <f>BD!V2677*BD!AC2677</f>
        <v>0</v>
      </c>
      <c r="AY2677" s="90">
        <f>IF(BD!AN2677="","",BD!AN2677*BD!AC2677)</f>
      </c>
      <c r="AZ2677" s="75" t="s">
        <v>123</v>
      </c>
      <c r="BA2677" s="75" t="s">
        <v>115</v>
      </c>
      <c r="BB2677" s="75">
        <v>1</v>
      </c>
      <c r="BC2677" s="75" t="s">
        <v>209</v>
      </c>
      <c r="BD2677" s="104"/>
      <c r="BE2677" s="104"/>
      <c r="BF2677" s="101"/>
      <c r="BG2677" s="101"/>
      <c r="BH2677" s="101"/>
      <c r="BI2677" s="101"/>
      <c r="BJ2677" s="101"/>
      <c r="BK2677" s="101"/>
      <c r="BL2677" s="101"/>
      <c r="BM2677" s="101"/>
      <c r="BN2677" s="101"/>
      <c r="BO2677" s="103"/>
      <c r="BP2677" s="101"/>
      <c r="BQ2677" s="101"/>
      <c r="BR2677" s="101"/>
      <c r="BS2677" s="101"/>
      <c r="BT2677" s="101"/>
      <c r="BU2677" s="101"/>
      <c r="BV2677" s="101"/>
      <c r="BW2677" s="101"/>
      <c r="BX2677" s="101"/>
      <c r="BY2677" s="101"/>
      <c r="BZ2677" s="101"/>
      <c r="CA2677" s="101"/>
      <c r="CB2677" s="101"/>
      <c r="CC2677" s="101"/>
      <c r="CD2677" s="101"/>
      <c r="CE2677" s="101"/>
      <c r="CF2677" s="101"/>
      <c r="CG2677" s="37" t="e">
        <f>VLOOKUP(Table_1[[#This Row],[EAN]],'[1]Planilha1'!$E:$R,13,0)</f>
        <v>#N/A</v>
      </c>
      <c r="CI2677" s="186" t="e">
        <f>Table_1[[#This Row],[FATURAMENTO REALIZADO]]-Table_1[[#This Row],[SPEND LÍQUIDO]]</f>
        <v>#VALUE!</v>
      </c>
    </row>
    <row r="2678" ht="15" hidden="1">
      <c r="A2678" s="7"/>
      <c r="B2678" s="84" t="s">
        <v>2735</v>
      </c>
      <c r="C2678" s="75">
        <v>221716</v>
      </c>
      <c r="D2678" s="75">
        <v>50112</v>
      </c>
      <c r="E2678" s="85">
        <v>7896306622977</v>
      </c>
      <c r="F2678" s="86" t="s">
        <v>3151</v>
      </c>
      <c r="G2678" s="75" t="s">
        <v>21</v>
      </c>
      <c r="H2678" s="75">
        <v>1570</v>
      </c>
      <c r="I2678" s="87" t="s">
        <v>3147</v>
      </c>
      <c r="J2678" s="75" t="s">
        <v>3148</v>
      </c>
      <c r="K2678" s="88" t="s">
        <v>84</v>
      </c>
      <c r="L2678" s="88">
        <v>24</v>
      </c>
      <c r="M2678" s="88">
        <v>4</v>
      </c>
      <c r="N2678" s="75" t="s">
        <v>85</v>
      </c>
      <c r="O2678" s="75" t="s">
        <v>208</v>
      </c>
      <c r="P2678" s="106"/>
      <c r="Q2678" s="90">
        <f>(17/100+7.6/100+1.65/100)*P2678</f>
        <v>0</v>
      </c>
      <c r="R2678" s="104"/>
      <c r="S2678" s="104"/>
      <c r="T2678" s="104"/>
      <c r="U2678" s="104"/>
      <c r="V2678" s="90">
        <f>+P2678-Q2678+R2678+S2678+T2678+U2678</f>
        <v>0</v>
      </c>
      <c r="W2678" s="91">
        <f>(1.02/100)</f>
        <v>1.02E-2</v>
      </c>
      <c r="X2678" s="91">
        <v>4.8E-3</v>
      </c>
      <c r="Y2678" s="91">
        <v>0.17</v>
      </c>
      <c r="Z2678" s="91">
        <v>1.65E-2</v>
      </c>
      <c r="AA2678" s="91">
        <v>7.6E-2</v>
      </c>
      <c r="AB2678" s="91">
        <f>SUM(W2678:AA2678)</f>
        <v>0.2775</v>
      </c>
      <c r="AC2678" s="75">
        <v>12</v>
      </c>
      <c r="AD2678" s="92">
        <f>IF(AL2678="","",+AC2678*AL2678)</f>
      </c>
      <c r="AE2678" s="93">
        <f>IF(AL2678="","",+AL2678*AB2678)</f>
      </c>
      <c r="AF2678" s="92">
        <f>IF(AL2678="","",+AL2678-AE2678)</f>
      </c>
      <c r="AG2678" s="93">
        <f>+V2678</f>
        <v>0</v>
      </c>
      <c r="AH2678" s="92">
        <f>IF(AF2678="","",+AF2678-AG2678)</f>
      </c>
      <c r="AI2678" s="92">
        <f>IF(AH2678="","",+AH2678*AC2678)</f>
      </c>
      <c r="AJ2678" s="93"/>
      <c r="AK2678" s="94">
        <v>0.33</v>
      </c>
      <c r="AL2678" s="93">
        <f>IF(V2678=0,"",V2678/(1-AB2678-AK2678))</f>
      </c>
      <c r="AM2678" s="95">
        <v>0.33</v>
      </c>
      <c r="AN2678" s="93">
        <f>IF(V2678=0,"",V2678/(1-AB2678-AM2678))</f>
      </c>
      <c r="AO2678" s="96">
        <v>1.2</v>
      </c>
      <c r="AP2678" s="93">
        <f>IF(BD!AJ2678="","",BD!AJ2678*BD!AO2678)</f>
      </c>
      <c r="AQ2678" s="91">
        <f>BD!AM2678/BD!AK2678-1</f>
        <v>0</v>
      </c>
      <c r="AR2678" s="91">
        <f>IF(BD!AN2678="","",IF(BD!AJ2678="","",BD!AN2678/BD!AJ2678-1))</f>
      </c>
      <c r="AS2678" s="91">
        <f>IF(BD!AN2678="","",IF(BD!AN2678&lt;BD!AL2678,"ABAIXO DA META","DENTRO DA META"))</f>
      </c>
      <c r="AT2678" s="91" t="str">
        <f>IF(BD!AJ2678="","EM ANÁLISE",IF(BD!AP2678&gt;=BD!AN2678,"GO", "NO GO"))</f>
        <v>EM ANÁLISE</v>
      </c>
      <c r="AU2678" s="97">
        <f>IF(AN2678="","",+BD!$AN2678-AJ2678)</f>
      </c>
      <c r="AV2678" s="98"/>
      <c r="AW2678" s="90">
        <f>BD!P2678*BD!AC2678</f>
        <v>0</v>
      </c>
      <c r="AX2678" s="90">
        <f>BD!V2678*BD!AC2678</f>
        <v>0</v>
      </c>
      <c r="AY2678" s="90">
        <f>IF(BD!AN2678="","",BD!AN2678*BD!AC2678)</f>
      </c>
      <c r="AZ2678" s="75" t="s">
        <v>123</v>
      </c>
      <c r="BA2678" s="75" t="s">
        <v>115</v>
      </c>
      <c r="BB2678" s="75">
        <v>1</v>
      </c>
      <c r="BC2678" s="75" t="s">
        <v>209</v>
      </c>
      <c r="BD2678" s="104"/>
      <c r="BE2678" s="104"/>
      <c r="BF2678" s="101"/>
      <c r="BG2678" s="101"/>
      <c r="BH2678" s="101"/>
      <c r="BI2678" s="101"/>
      <c r="BJ2678" s="101"/>
      <c r="BK2678" s="101"/>
      <c r="BL2678" s="101"/>
      <c r="BM2678" s="101"/>
      <c r="BN2678" s="101"/>
      <c r="BO2678" s="103"/>
      <c r="BP2678" s="101"/>
      <c r="BQ2678" s="101"/>
      <c r="BR2678" s="101"/>
      <c r="BS2678" s="101"/>
      <c r="BT2678" s="101"/>
      <c r="BU2678" s="101"/>
      <c r="BV2678" s="101"/>
      <c r="BW2678" s="101"/>
      <c r="BX2678" s="101"/>
      <c r="BY2678" s="101"/>
      <c r="BZ2678" s="101"/>
      <c r="CA2678" s="101"/>
      <c r="CB2678" s="101"/>
      <c r="CC2678" s="101"/>
      <c r="CD2678" s="101"/>
      <c r="CE2678" s="101"/>
      <c r="CF2678" s="101"/>
      <c r="CG2678" s="37" t="e">
        <f>VLOOKUP(Table_1[[#This Row],[EAN]],'[1]Planilha1'!$E:$R,13,0)</f>
        <v>#N/A</v>
      </c>
      <c r="CI2678" s="186" t="e">
        <f>Table_1[[#This Row],[FATURAMENTO REALIZADO]]-Table_1[[#This Row],[SPEND LÍQUIDO]]</f>
        <v>#VALUE!</v>
      </c>
    </row>
    <row r="2679" ht="15" hidden="1">
      <c r="A2679" s="7"/>
      <c r="B2679" s="84" t="s">
        <v>2735</v>
      </c>
      <c r="C2679" s="75">
        <v>221717</v>
      </c>
      <c r="D2679" s="75">
        <v>50090</v>
      </c>
      <c r="E2679" s="85">
        <v>7896306617669</v>
      </c>
      <c r="F2679" s="86" t="s">
        <v>3152</v>
      </c>
      <c r="G2679" s="75" t="s">
        <v>21</v>
      </c>
      <c r="H2679" s="75">
        <v>1570</v>
      </c>
      <c r="I2679" s="87" t="s">
        <v>3147</v>
      </c>
      <c r="J2679" s="75" t="s">
        <v>3148</v>
      </c>
      <c r="K2679" s="88" t="s">
        <v>84</v>
      </c>
      <c r="L2679" s="88">
        <v>24</v>
      </c>
      <c r="M2679" s="88">
        <v>4</v>
      </c>
      <c r="N2679" s="75" t="s">
        <v>85</v>
      </c>
      <c r="O2679" s="75" t="s">
        <v>208</v>
      </c>
      <c r="P2679" s="106"/>
      <c r="Q2679" s="90">
        <f>(17/100+7.6/100+1.65/100)*P2679</f>
        <v>0</v>
      </c>
      <c r="R2679" s="104"/>
      <c r="S2679" s="104"/>
      <c r="T2679" s="104"/>
      <c r="U2679" s="104"/>
      <c r="V2679" s="90">
        <f>+P2679-Q2679+R2679+S2679+T2679+U2679</f>
        <v>0</v>
      </c>
      <c r="W2679" s="91">
        <f>(1.02/100)</f>
        <v>1.02E-2</v>
      </c>
      <c r="X2679" s="91">
        <v>4.8E-3</v>
      </c>
      <c r="Y2679" s="91">
        <v>0.17</v>
      </c>
      <c r="Z2679" s="91">
        <v>1.65E-2</v>
      </c>
      <c r="AA2679" s="91">
        <v>7.6E-2</v>
      </c>
      <c r="AB2679" s="91">
        <f>SUM(W2679:AA2679)</f>
        <v>0.2775</v>
      </c>
      <c r="AC2679" s="75">
        <v>12</v>
      </c>
      <c r="AD2679" s="92">
        <f>IF(AL2679="","",+AC2679*AL2679)</f>
      </c>
      <c r="AE2679" s="93">
        <f>IF(AL2679="","",+AL2679*AB2679)</f>
      </c>
      <c r="AF2679" s="92">
        <f>IF(AL2679="","",+AL2679-AE2679)</f>
      </c>
      <c r="AG2679" s="93">
        <f>+V2679</f>
        <v>0</v>
      </c>
      <c r="AH2679" s="92">
        <f>IF(AF2679="","",+AF2679-AG2679)</f>
      </c>
      <c r="AI2679" s="92">
        <f>IF(AH2679="","",+AH2679*AC2679)</f>
      </c>
      <c r="AJ2679" s="93"/>
      <c r="AK2679" s="94">
        <v>0.33</v>
      </c>
      <c r="AL2679" s="93">
        <f>IF(V2679=0,"",V2679/(1-AB2679-AK2679))</f>
      </c>
      <c r="AM2679" s="95">
        <v>0.33</v>
      </c>
      <c r="AN2679" s="93">
        <f>IF(V2679=0,"",V2679/(1-AB2679-AM2679))</f>
      </c>
      <c r="AO2679" s="96">
        <v>1.2</v>
      </c>
      <c r="AP2679" s="93">
        <f>IF(BD!AJ2679="","",BD!AJ2679*BD!AO2679)</f>
      </c>
      <c r="AQ2679" s="91">
        <f>BD!AM2679/BD!AK2679-1</f>
        <v>0</v>
      </c>
      <c r="AR2679" s="91">
        <f>IF(BD!AN2679="","",IF(BD!AJ2679="","",BD!AN2679/BD!AJ2679-1))</f>
      </c>
      <c r="AS2679" s="91">
        <f>IF(BD!AN2679="","",IF(BD!AN2679&lt;BD!AL2679,"ABAIXO DA META","DENTRO DA META"))</f>
      </c>
      <c r="AT2679" s="91" t="str">
        <f>IF(BD!AJ2679="","EM ANÁLISE",IF(BD!AP2679&gt;=BD!AN2679,"GO", "NO GO"))</f>
        <v>EM ANÁLISE</v>
      </c>
      <c r="AU2679" s="97">
        <f>IF(AN2679="","",+BD!$AN2679-AJ2679)</f>
      </c>
      <c r="AV2679" s="98"/>
      <c r="AW2679" s="90">
        <f>BD!P2679*BD!AC2679</f>
        <v>0</v>
      </c>
      <c r="AX2679" s="90">
        <f>BD!V2679*BD!AC2679</f>
        <v>0</v>
      </c>
      <c r="AY2679" s="90">
        <f>IF(BD!AN2679="","",BD!AN2679*BD!AC2679)</f>
      </c>
      <c r="AZ2679" s="75" t="s">
        <v>123</v>
      </c>
      <c r="BA2679" s="75" t="s">
        <v>115</v>
      </c>
      <c r="BB2679" s="75">
        <v>1</v>
      </c>
      <c r="BC2679" s="75" t="s">
        <v>209</v>
      </c>
      <c r="BD2679" s="104"/>
      <c r="BE2679" s="104"/>
      <c r="BF2679" s="101"/>
      <c r="BG2679" s="101"/>
      <c r="BH2679" s="101"/>
      <c r="BI2679" s="101"/>
      <c r="BJ2679" s="101"/>
      <c r="BK2679" s="101"/>
      <c r="BL2679" s="101"/>
      <c r="BM2679" s="101"/>
      <c r="BN2679" s="101"/>
      <c r="BO2679" s="103"/>
      <c r="BP2679" s="101"/>
      <c r="BQ2679" s="101"/>
      <c r="BR2679" s="101"/>
      <c r="BS2679" s="101"/>
      <c r="BT2679" s="101"/>
      <c r="BU2679" s="101"/>
      <c r="BV2679" s="101"/>
      <c r="BW2679" s="101"/>
      <c r="BX2679" s="101"/>
      <c r="BY2679" s="101"/>
      <c r="BZ2679" s="101"/>
      <c r="CA2679" s="101"/>
      <c r="CB2679" s="101"/>
      <c r="CC2679" s="101"/>
      <c r="CD2679" s="101"/>
      <c r="CE2679" s="101"/>
      <c r="CF2679" s="101"/>
      <c r="CG2679" s="37" t="e">
        <f>VLOOKUP(Table_1[[#This Row],[EAN]],'[1]Planilha1'!$E:$R,13,0)</f>
        <v>#N/A</v>
      </c>
      <c r="CI2679" s="186" t="e">
        <f>Table_1[[#This Row],[FATURAMENTO REALIZADO]]-Table_1[[#This Row],[SPEND LÍQUIDO]]</f>
        <v>#VALUE!</v>
      </c>
    </row>
    <row r="2680" ht="15" hidden="1">
      <c r="A2680" s="7"/>
      <c r="B2680" s="84" t="s">
        <v>2735</v>
      </c>
      <c r="C2680" s="75">
        <v>221718</v>
      </c>
      <c r="D2680" s="75">
        <v>50086</v>
      </c>
      <c r="E2680" s="85">
        <v>7896306617737</v>
      </c>
      <c r="F2680" s="86" t="s">
        <v>3153</v>
      </c>
      <c r="G2680" s="75" t="s">
        <v>21</v>
      </c>
      <c r="H2680" s="75">
        <v>1570</v>
      </c>
      <c r="I2680" s="87" t="s">
        <v>3147</v>
      </c>
      <c r="J2680" s="75" t="s">
        <v>3148</v>
      </c>
      <c r="K2680" s="88" t="s">
        <v>84</v>
      </c>
      <c r="L2680" s="88">
        <v>32</v>
      </c>
      <c r="M2680" s="88">
        <v>4</v>
      </c>
      <c r="N2680" s="75" t="s">
        <v>85</v>
      </c>
      <c r="O2680" s="75" t="s">
        <v>208</v>
      </c>
      <c r="P2680" s="106"/>
      <c r="Q2680" s="90">
        <f>(17/100+7.6/100+1.65/100)*P2680</f>
        <v>0</v>
      </c>
      <c r="R2680" s="104"/>
      <c r="S2680" s="104"/>
      <c r="T2680" s="104"/>
      <c r="U2680" s="104"/>
      <c r="V2680" s="90">
        <f>+P2680-Q2680+R2680+S2680+T2680+U2680</f>
        <v>0</v>
      </c>
      <c r="W2680" s="91">
        <f>(1.02/100)</f>
        <v>1.02E-2</v>
      </c>
      <c r="X2680" s="91">
        <v>4.8E-3</v>
      </c>
      <c r="Y2680" s="91">
        <v>0.17</v>
      </c>
      <c r="Z2680" s="91">
        <v>1.65E-2</v>
      </c>
      <c r="AA2680" s="91">
        <v>7.6E-2</v>
      </c>
      <c r="AB2680" s="91">
        <f>SUM(W2680:AA2680)</f>
        <v>0.2775</v>
      </c>
      <c r="AC2680" s="75">
        <v>12</v>
      </c>
      <c r="AD2680" s="92">
        <f>IF(AL2680="","",+AC2680*AL2680)</f>
      </c>
      <c r="AE2680" s="93">
        <f>IF(AL2680="","",+AL2680*AB2680)</f>
      </c>
      <c r="AF2680" s="92">
        <f>IF(AL2680="","",+AL2680-AE2680)</f>
      </c>
      <c r="AG2680" s="93">
        <f>+V2680</f>
        <v>0</v>
      </c>
      <c r="AH2680" s="92">
        <f>IF(AF2680="","",+AF2680-AG2680)</f>
      </c>
      <c r="AI2680" s="92">
        <f>IF(AH2680="","",+AH2680*AC2680)</f>
      </c>
      <c r="AJ2680" s="93"/>
      <c r="AK2680" s="94">
        <v>0.33</v>
      </c>
      <c r="AL2680" s="93">
        <f>IF(V2680=0,"",V2680/(1-AB2680-AK2680))</f>
      </c>
      <c r="AM2680" s="95">
        <v>0.33</v>
      </c>
      <c r="AN2680" s="93">
        <f>IF(V2680=0,"",V2680/(1-AB2680-AM2680))</f>
      </c>
      <c r="AO2680" s="96">
        <v>1.2</v>
      </c>
      <c r="AP2680" s="93">
        <f>IF(BD!AJ2680="","",BD!AJ2680*BD!AO2680)</f>
      </c>
      <c r="AQ2680" s="91">
        <f>BD!AM2680/BD!AK2680-1</f>
        <v>0</v>
      </c>
      <c r="AR2680" s="91">
        <f>IF(BD!AN2680="","",IF(BD!AJ2680="","",BD!AN2680/BD!AJ2680-1))</f>
      </c>
      <c r="AS2680" s="91">
        <f>IF(BD!AN2680="","",IF(BD!AN2680&lt;BD!AL2680,"ABAIXO DA META","DENTRO DA META"))</f>
      </c>
      <c r="AT2680" s="91" t="str">
        <f>IF(BD!AJ2680="","EM ANÁLISE",IF(BD!AP2680&gt;=BD!AN2680,"GO", "NO GO"))</f>
        <v>EM ANÁLISE</v>
      </c>
      <c r="AU2680" s="97">
        <f>IF(AN2680="","",+BD!$AN2680-AJ2680)</f>
      </c>
      <c r="AV2680" s="98"/>
      <c r="AW2680" s="90">
        <f>BD!P2680*BD!AC2680</f>
        <v>0</v>
      </c>
      <c r="AX2680" s="90">
        <f>BD!V2680*BD!AC2680</f>
        <v>0</v>
      </c>
      <c r="AY2680" s="90">
        <f>IF(BD!AN2680="","",BD!AN2680*BD!AC2680)</f>
      </c>
      <c r="AZ2680" s="75" t="s">
        <v>123</v>
      </c>
      <c r="BA2680" s="75" t="s">
        <v>115</v>
      </c>
      <c r="BB2680" s="75">
        <v>1</v>
      </c>
      <c r="BC2680" s="75" t="s">
        <v>209</v>
      </c>
      <c r="BD2680" s="104"/>
      <c r="BE2680" s="104"/>
      <c r="BF2680" s="101"/>
      <c r="BG2680" s="101"/>
      <c r="BH2680" s="101"/>
      <c r="BI2680" s="101"/>
      <c r="BJ2680" s="101"/>
      <c r="BK2680" s="101"/>
      <c r="BL2680" s="101"/>
      <c r="BM2680" s="101"/>
      <c r="BN2680" s="101"/>
      <c r="BO2680" s="103"/>
      <c r="BP2680" s="101"/>
      <c r="BQ2680" s="101"/>
      <c r="BR2680" s="101"/>
      <c r="BS2680" s="101"/>
      <c r="BT2680" s="101"/>
      <c r="BU2680" s="101"/>
      <c r="BV2680" s="101"/>
      <c r="BW2680" s="101"/>
      <c r="BX2680" s="101"/>
      <c r="BY2680" s="101"/>
      <c r="BZ2680" s="101"/>
      <c r="CA2680" s="101"/>
      <c r="CB2680" s="101"/>
      <c r="CC2680" s="101"/>
      <c r="CD2680" s="101"/>
      <c r="CE2680" s="101"/>
      <c r="CF2680" s="101"/>
      <c r="CG2680" s="37" t="e">
        <f>VLOOKUP(Table_1[[#This Row],[EAN]],'[1]Planilha1'!$E:$R,13,0)</f>
        <v>#N/A</v>
      </c>
      <c r="CI2680" s="186" t="e">
        <f>Table_1[[#This Row],[FATURAMENTO REALIZADO]]-Table_1[[#This Row],[SPEND LÍQUIDO]]</f>
        <v>#VALUE!</v>
      </c>
    </row>
    <row r="2681" ht="15" hidden="1">
      <c r="A2681" s="7"/>
      <c r="B2681" s="84" t="s">
        <v>2735</v>
      </c>
      <c r="C2681" s="75">
        <v>221719</v>
      </c>
      <c r="D2681" s="75">
        <v>50091</v>
      </c>
      <c r="E2681" s="85">
        <v>7896306617683</v>
      </c>
      <c r="F2681" s="86" t="s">
        <v>3154</v>
      </c>
      <c r="G2681" s="75" t="s">
        <v>21</v>
      </c>
      <c r="H2681" s="75">
        <v>1570</v>
      </c>
      <c r="I2681" s="87" t="s">
        <v>3147</v>
      </c>
      <c r="J2681" s="75" t="s">
        <v>3148</v>
      </c>
      <c r="K2681" s="88" t="s">
        <v>84</v>
      </c>
      <c r="L2681" s="88">
        <v>24</v>
      </c>
      <c r="M2681" s="88">
        <v>4</v>
      </c>
      <c r="N2681" s="75" t="s">
        <v>85</v>
      </c>
      <c r="O2681" s="75" t="s">
        <v>208</v>
      </c>
      <c r="P2681" s="106"/>
      <c r="Q2681" s="90">
        <f>(17/100+7.6/100+1.65/100)*P2681</f>
        <v>0</v>
      </c>
      <c r="R2681" s="104"/>
      <c r="S2681" s="104"/>
      <c r="T2681" s="104"/>
      <c r="U2681" s="104"/>
      <c r="V2681" s="90">
        <f>+P2681-Q2681+R2681+S2681+T2681+U2681</f>
        <v>0</v>
      </c>
      <c r="W2681" s="91">
        <f>(1.02/100)</f>
        <v>1.02E-2</v>
      </c>
      <c r="X2681" s="91">
        <v>4.8E-3</v>
      </c>
      <c r="Y2681" s="91">
        <v>0.17</v>
      </c>
      <c r="Z2681" s="91">
        <v>1.65E-2</v>
      </c>
      <c r="AA2681" s="91">
        <v>7.6E-2</v>
      </c>
      <c r="AB2681" s="91">
        <f>SUM(W2681:AA2681)</f>
        <v>0.2775</v>
      </c>
      <c r="AC2681" s="75">
        <v>12</v>
      </c>
      <c r="AD2681" s="92">
        <f>IF(AL2681="","",+AC2681*AL2681)</f>
      </c>
      <c r="AE2681" s="93">
        <f>IF(AL2681="","",+AL2681*AB2681)</f>
      </c>
      <c r="AF2681" s="92">
        <f>IF(AL2681="","",+AL2681-AE2681)</f>
      </c>
      <c r="AG2681" s="93">
        <f>+V2681</f>
        <v>0</v>
      </c>
      <c r="AH2681" s="92">
        <f>IF(AF2681="","",+AF2681-AG2681)</f>
      </c>
      <c r="AI2681" s="92">
        <f>IF(AH2681="","",+AH2681*AC2681)</f>
      </c>
      <c r="AJ2681" s="93"/>
      <c r="AK2681" s="94">
        <v>0.33</v>
      </c>
      <c r="AL2681" s="93">
        <f>IF(V2681=0,"",V2681/(1-AB2681-AK2681))</f>
      </c>
      <c r="AM2681" s="95">
        <v>0.33</v>
      </c>
      <c r="AN2681" s="93">
        <f>IF(V2681=0,"",V2681/(1-AB2681-AM2681))</f>
      </c>
      <c r="AO2681" s="96">
        <v>1.2</v>
      </c>
      <c r="AP2681" s="93">
        <f>IF(BD!AJ2681="","",BD!AJ2681*BD!AO2681)</f>
      </c>
      <c r="AQ2681" s="91">
        <f>BD!AM2681/BD!AK2681-1</f>
        <v>0</v>
      </c>
      <c r="AR2681" s="91">
        <f>IF(BD!AN2681="","",IF(BD!AJ2681="","",BD!AN2681/BD!AJ2681-1))</f>
      </c>
      <c r="AS2681" s="91">
        <f>IF(BD!AN2681="","",IF(BD!AN2681&lt;BD!AL2681,"ABAIXO DA META","DENTRO DA META"))</f>
      </c>
      <c r="AT2681" s="91" t="str">
        <f>IF(BD!AJ2681="","EM ANÁLISE",IF(BD!AP2681&gt;=BD!AN2681,"GO", "NO GO"))</f>
        <v>EM ANÁLISE</v>
      </c>
      <c r="AU2681" s="97">
        <f>IF(AN2681="","",+BD!$AN2681-AJ2681)</f>
      </c>
      <c r="AV2681" s="98"/>
      <c r="AW2681" s="90">
        <f>BD!P2681*BD!AC2681</f>
        <v>0</v>
      </c>
      <c r="AX2681" s="90">
        <f>BD!V2681*BD!AC2681</f>
        <v>0</v>
      </c>
      <c r="AY2681" s="90">
        <f>IF(BD!AN2681="","",BD!AN2681*BD!AC2681)</f>
      </c>
      <c r="AZ2681" s="75" t="s">
        <v>123</v>
      </c>
      <c r="BA2681" s="75" t="s">
        <v>115</v>
      </c>
      <c r="BB2681" s="75">
        <v>1</v>
      </c>
      <c r="BC2681" s="75" t="s">
        <v>209</v>
      </c>
      <c r="BD2681" s="104"/>
      <c r="BE2681" s="104"/>
      <c r="BF2681" s="101"/>
      <c r="BG2681" s="101"/>
      <c r="BH2681" s="101"/>
      <c r="BI2681" s="101"/>
      <c r="BJ2681" s="101"/>
      <c r="BK2681" s="101"/>
      <c r="BL2681" s="101"/>
      <c r="BM2681" s="101"/>
      <c r="BN2681" s="101"/>
      <c r="BO2681" s="103"/>
      <c r="BP2681" s="101"/>
      <c r="BQ2681" s="101"/>
      <c r="BR2681" s="101"/>
      <c r="BS2681" s="101"/>
      <c r="BT2681" s="101"/>
      <c r="BU2681" s="101"/>
      <c r="BV2681" s="101"/>
      <c r="BW2681" s="101"/>
      <c r="BX2681" s="101"/>
      <c r="BY2681" s="101"/>
      <c r="BZ2681" s="101"/>
      <c r="CA2681" s="101"/>
      <c r="CB2681" s="101"/>
      <c r="CC2681" s="101"/>
      <c r="CD2681" s="101"/>
      <c r="CE2681" s="101"/>
      <c r="CF2681" s="101"/>
      <c r="CG2681" s="37" t="e">
        <f>VLOOKUP(Table_1[[#This Row],[EAN]],'[1]Planilha1'!$E:$R,13,0)</f>
        <v>#N/A</v>
      </c>
      <c r="CI2681" s="186" t="e">
        <f>Table_1[[#This Row],[FATURAMENTO REALIZADO]]-Table_1[[#This Row],[SPEND LÍQUIDO]]</f>
        <v>#VALUE!</v>
      </c>
    </row>
    <row r="2682" ht="15" hidden="1">
      <c r="A2682" s="7"/>
      <c r="B2682" s="84" t="s">
        <v>2735</v>
      </c>
      <c r="C2682" s="75">
        <v>221720</v>
      </c>
      <c r="D2682" s="75">
        <v>50087</v>
      </c>
      <c r="E2682" s="85">
        <v>7896306617744</v>
      </c>
      <c r="F2682" s="86" t="s">
        <v>3155</v>
      </c>
      <c r="G2682" s="75" t="s">
        <v>21</v>
      </c>
      <c r="H2682" s="75">
        <v>1570</v>
      </c>
      <c r="I2682" s="87" t="s">
        <v>3147</v>
      </c>
      <c r="J2682" s="75" t="s">
        <v>3148</v>
      </c>
      <c r="K2682" s="88" t="s">
        <v>84</v>
      </c>
      <c r="L2682" s="88">
        <v>32</v>
      </c>
      <c r="M2682" s="88">
        <v>4</v>
      </c>
      <c r="N2682" s="75" t="s">
        <v>85</v>
      </c>
      <c r="O2682" s="75" t="s">
        <v>208</v>
      </c>
      <c r="P2682" s="106"/>
      <c r="Q2682" s="90">
        <f>(17/100+7.6/100+1.65/100)*P2682</f>
        <v>0</v>
      </c>
      <c r="R2682" s="104"/>
      <c r="S2682" s="104"/>
      <c r="T2682" s="104"/>
      <c r="U2682" s="104"/>
      <c r="V2682" s="90">
        <f>+P2682-Q2682+R2682+S2682+T2682+U2682</f>
        <v>0</v>
      </c>
      <c r="W2682" s="91">
        <f>(1.02/100)</f>
        <v>1.02E-2</v>
      </c>
      <c r="X2682" s="91">
        <v>4.8E-3</v>
      </c>
      <c r="Y2682" s="91">
        <v>0.17</v>
      </c>
      <c r="Z2682" s="91">
        <v>1.65E-2</v>
      </c>
      <c r="AA2682" s="91">
        <v>7.6E-2</v>
      </c>
      <c r="AB2682" s="91">
        <f>SUM(W2682:AA2682)</f>
        <v>0.2775</v>
      </c>
      <c r="AC2682" s="75">
        <v>12</v>
      </c>
      <c r="AD2682" s="92">
        <f>IF(AL2682="","",+AC2682*AL2682)</f>
      </c>
      <c r="AE2682" s="93">
        <f>IF(AL2682="","",+AL2682*AB2682)</f>
      </c>
      <c r="AF2682" s="92">
        <f>IF(AL2682="","",+AL2682-AE2682)</f>
      </c>
      <c r="AG2682" s="93">
        <f>+V2682</f>
        <v>0</v>
      </c>
      <c r="AH2682" s="92">
        <f>IF(AF2682="","",+AF2682-AG2682)</f>
      </c>
      <c r="AI2682" s="92">
        <f>IF(AH2682="","",+AH2682*AC2682)</f>
      </c>
      <c r="AJ2682" s="93"/>
      <c r="AK2682" s="94">
        <v>0.33</v>
      </c>
      <c r="AL2682" s="93">
        <f>IF(V2682=0,"",V2682/(1-AB2682-AK2682))</f>
      </c>
      <c r="AM2682" s="95">
        <v>0.33</v>
      </c>
      <c r="AN2682" s="93">
        <f>IF(V2682=0,"",V2682/(1-AB2682-AM2682))</f>
      </c>
      <c r="AO2682" s="96">
        <v>1.2</v>
      </c>
      <c r="AP2682" s="93">
        <f>IF(BD!AJ2682="","",BD!AJ2682*BD!AO2682)</f>
      </c>
      <c r="AQ2682" s="91">
        <f>BD!AM2682/BD!AK2682-1</f>
        <v>0</v>
      </c>
      <c r="AR2682" s="91">
        <f>IF(BD!AN2682="","",IF(BD!AJ2682="","",BD!AN2682/BD!AJ2682-1))</f>
      </c>
      <c r="AS2682" s="91">
        <f>IF(BD!AN2682="","",IF(BD!AN2682&lt;BD!AL2682,"ABAIXO DA META","DENTRO DA META"))</f>
      </c>
      <c r="AT2682" s="91" t="str">
        <f>IF(BD!AJ2682="","EM ANÁLISE",IF(BD!AP2682&gt;=BD!AN2682,"GO", "NO GO"))</f>
        <v>EM ANÁLISE</v>
      </c>
      <c r="AU2682" s="97">
        <f>IF(AN2682="","",+BD!$AN2682-AJ2682)</f>
      </c>
      <c r="AV2682" s="98"/>
      <c r="AW2682" s="90">
        <f>BD!P2682*BD!AC2682</f>
        <v>0</v>
      </c>
      <c r="AX2682" s="90">
        <f>BD!V2682*BD!AC2682</f>
        <v>0</v>
      </c>
      <c r="AY2682" s="90">
        <f>IF(BD!AN2682="","",BD!AN2682*BD!AC2682)</f>
      </c>
      <c r="AZ2682" s="75" t="s">
        <v>123</v>
      </c>
      <c r="BA2682" s="75" t="s">
        <v>115</v>
      </c>
      <c r="BB2682" s="75">
        <v>1</v>
      </c>
      <c r="BC2682" s="75" t="s">
        <v>209</v>
      </c>
      <c r="BD2682" s="104"/>
      <c r="BE2682" s="104"/>
      <c r="BF2682" s="101"/>
      <c r="BG2682" s="101"/>
      <c r="BH2682" s="101"/>
      <c r="BI2682" s="101"/>
      <c r="BJ2682" s="101"/>
      <c r="BK2682" s="101"/>
      <c r="BL2682" s="101"/>
      <c r="BM2682" s="101"/>
      <c r="BN2682" s="101"/>
      <c r="BO2682" s="103"/>
      <c r="BP2682" s="101"/>
      <c r="BQ2682" s="101"/>
      <c r="BR2682" s="101"/>
      <c r="BS2682" s="101"/>
      <c r="BT2682" s="101"/>
      <c r="BU2682" s="101"/>
      <c r="BV2682" s="101"/>
      <c r="BW2682" s="101"/>
      <c r="BX2682" s="101"/>
      <c r="BY2682" s="101"/>
      <c r="BZ2682" s="101"/>
      <c r="CA2682" s="101"/>
      <c r="CB2682" s="101"/>
      <c r="CC2682" s="101"/>
      <c r="CD2682" s="101"/>
      <c r="CE2682" s="101"/>
      <c r="CF2682" s="101"/>
      <c r="CG2682" s="37" t="e">
        <f>VLOOKUP(Table_1[[#This Row],[EAN]],'[1]Planilha1'!$E:$R,13,0)</f>
        <v>#N/A</v>
      </c>
      <c r="CI2682" s="186" t="e">
        <f>Table_1[[#This Row],[FATURAMENTO REALIZADO]]-Table_1[[#This Row],[SPEND LÍQUIDO]]</f>
        <v>#VALUE!</v>
      </c>
    </row>
    <row r="2683" ht="15" hidden="1">
      <c r="A2683" s="7"/>
      <c r="B2683" s="84" t="s">
        <v>2735</v>
      </c>
      <c r="C2683" s="75">
        <v>221721</v>
      </c>
      <c r="D2683" s="75">
        <v>50089</v>
      </c>
      <c r="E2683" s="85">
        <v>7896306617690</v>
      </c>
      <c r="F2683" s="86" t="s">
        <v>3156</v>
      </c>
      <c r="G2683" s="75" t="s">
        <v>21</v>
      </c>
      <c r="H2683" s="75">
        <v>1570</v>
      </c>
      <c r="I2683" s="87" t="s">
        <v>3147</v>
      </c>
      <c r="J2683" s="75" t="s">
        <v>3148</v>
      </c>
      <c r="K2683" s="88" t="s">
        <v>84</v>
      </c>
      <c r="L2683" s="88">
        <v>24</v>
      </c>
      <c r="M2683" s="88">
        <v>4</v>
      </c>
      <c r="N2683" s="75" t="s">
        <v>85</v>
      </c>
      <c r="O2683" s="75" t="s">
        <v>208</v>
      </c>
      <c r="P2683" s="106"/>
      <c r="Q2683" s="90">
        <f>(17/100+7.6/100+1.65/100)*P2683</f>
        <v>0</v>
      </c>
      <c r="R2683" s="104"/>
      <c r="S2683" s="104"/>
      <c r="T2683" s="104"/>
      <c r="U2683" s="104"/>
      <c r="V2683" s="90">
        <f>+P2683-Q2683+R2683+S2683+T2683+U2683</f>
        <v>0</v>
      </c>
      <c r="W2683" s="91">
        <f>(1.02/100)</f>
        <v>1.02E-2</v>
      </c>
      <c r="X2683" s="91">
        <v>4.8E-3</v>
      </c>
      <c r="Y2683" s="91">
        <v>0.17</v>
      </c>
      <c r="Z2683" s="91">
        <v>1.65E-2</v>
      </c>
      <c r="AA2683" s="91">
        <v>7.6E-2</v>
      </c>
      <c r="AB2683" s="91">
        <f>SUM(W2683:AA2683)</f>
        <v>0.2775</v>
      </c>
      <c r="AC2683" s="75">
        <v>12</v>
      </c>
      <c r="AD2683" s="92">
        <f>IF(AL2683="","",+AC2683*AL2683)</f>
      </c>
      <c r="AE2683" s="93">
        <f>IF(AL2683="","",+AL2683*AB2683)</f>
      </c>
      <c r="AF2683" s="92">
        <f>IF(AL2683="","",+AL2683-AE2683)</f>
      </c>
      <c r="AG2683" s="93">
        <f>+V2683</f>
        <v>0</v>
      </c>
      <c r="AH2683" s="92">
        <f>IF(AF2683="","",+AF2683-AG2683)</f>
      </c>
      <c r="AI2683" s="92">
        <f>IF(AH2683="","",+AH2683*AC2683)</f>
      </c>
      <c r="AJ2683" s="93"/>
      <c r="AK2683" s="94">
        <v>0.33</v>
      </c>
      <c r="AL2683" s="93">
        <f>IF(V2683=0,"",V2683/(1-AB2683-AK2683))</f>
      </c>
      <c r="AM2683" s="95">
        <v>0.33</v>
      </c>
      <c r="AN2683" s="93">
        <f>IF(V2683=0,"",V2683/(1-AB2683-AM2683))</f>
      </c>
      <c r="AO2683" s="96">
        <v>1.2</v>
      </c>
      <c r="AP2683" s="93">
        <f>IF(BD!AJ2683="","",BD!AJ2683*BD!AO2683)</f>
      </c>
      <c r="AQ2683" s="91">
        <f>BD!AM2683/BD!AK2683-1</f>
        <v>0</v>
      </c>
      <c r="AR2683" s="91">
        <f>IF(BD!AN2683="","",IF(BD!AJ2683="","",BD!AN2683/BD!AJ2683-1))</f>
      </c>
      <c r="AS2683" s="91">
        <f>IF(BD!AN2683="","",IF(BD!AN2683&lt;BD!AL2683,"ABAIXO DA META","DENTRO DA META"))</f>
      </c>
      <c r="AT2683" s="91" t="str">
        <f>IF(BD!AJ2683="","EM ANÁLISE",IF(BD!AP2683&gt;=BD!AN2683,"GO", "NO GO"))</f>
        <v>EM ANÁLISE</v>
      </c>
      <c r="AU2683" s="97">
        <f>IF(AN2683="","",+BD!$AN2683-AJ2683)</f>
      </c>
      <c r="AV2683" s="98"/>
      <c r="AW2683" s="90">
        <f>BD!P2683*BD!AC2683</f>
        <v>0</v>
      </c>
      <c r="AX2683" s="90">
        <f>BD!V2683*BD!AC2683</f>
        <v>0</v>
      </c>
      <c r="AY2683" s="90">
        <f>IF(BD!AN2683="","",BD!AN2683*BD!AC2683)</f>
      </c>
      <c r="AZ2683" s="75" t="s">
        <v>123</v>
      </c>
      <c r="BA2683" s="75" t="s">
        <v>115</v>
      </c>
      <c r="BB2683" s="75">
        <v>1</v>
      </c>
      <c r="BC2683" s="75" t="s">
        <v>209</v>
      </c>
      <c r="BD2683" s="104"/>
      <c r="BE2683" s="104"/>
      <c r="BF2683" s="101"/>
      <c r="BG2683" s="101"/>
      <c r="BH2683" s="101"/>
      <c r="BI2683" s="101"/>
      <c r="BJ2683" s="101"/>
      <c r="BK2683" s="101"/>
      <c r="BL2683" s="101"/>
      <c r="BM2683" s="101"/>
      <c r="BN2683" s="101"/>
      <c r="BO2683" s="103"/>
      <c r="BP2683" s="101"/>
      <c r="BQ2683" s="101"/>
      <c r="BR2683" s="101"/>
      <c r="BS2683" s="101"/>
      <c r="BT2683" s="101"/>
      <c r="BU2683" s="101"/>
      <c r="BV2683" s="101"/>
      <c r="BW2683" s="101"/>
      <c r="BX2683" s="101"/>
      <c r="BY2683" s="101"/>
      <c r="BZ2683" s="101"/>
      <c r="CA2683" s="101"/>
      <c r="CB2683" s="101"/>
      <c r="CC2683" s="101"/>
      <c r="CD2683" s="101"/>
      <c r="CE2683" s="101"/>
      <c r="CF2683" s="101"/>
      <c r="CG2683" s="37" t="e">
        <f>VLOOKUP(Table_1[[#This Row],[EAN]],'[1]Planilha1'!$E:$R,13,0)</f>
        <v>#N/A</v>
      </c>
      <c r="CI2683" s="186" t="e">
        <f>Table_1[[#This Row],[FATURAMENTO REALIZADO]]-Table_1[[#This Row],[SPEND LÍQUIDO]]</f>
        <v>#VALUE!</v>
      </c>
    </row>
    <row r="2684" ht="15" hidden="1">
      <c r="A2684" s="7"/>
      <c r="B2684" s="84" t="s">
        <v>2735</v>
      </c>
      <c r="C2684" s="75">
        <v>221722</v>
      </c>
      <c r="D2684" s="75">
        <v>50088</v>
      </c>
      <c r="E2684" s="85">
        <v>7896306617751</v>
      </c>
      <c r="F2684" s="86" t="s">
        <v>3157</v>
      </c>
      <c r="G2684" s="75" t="s">
        <v>21</v>
      </c>
      <c r="H2684" s="75">
        <v>1570</v>
      </c>
      <c r="I2684" s="87" t="s">
        <v>3147</v>
      </c>
      <c r="J2684" s="75" t="s">
        <v>3148</v>
      </c>
      <c r="K2684" s="88" t="s">
        <v>84</v>
      </c>
      <c r="L2684" s="88">
        <v>32</v>
      </c>
      <c r="M2684" s="88">
        <v>4</v>
      </c>
      <c r="N2684" s="75" t="s">
        <v>85</v>
      </c>
      <c r="O2684" s="75" t="s">
        <v>208</v>
      </c>
      <c r="P2684" s="106"/>
      <c r="Q2684" s="90">
        <f>(17/100+7.6/100+1.65/100)*P2684</f>
        <v>0</v>
      </c>
      <c r="R2684" s="104"/>
      <c r="S2684" s="104"/>
      <c r="T2684" s="104"/>
      <c r="U2684" s="104"/>
      <c r="V2684" s="90">
        <f>+P2684-Q2684+R2684+S2684+T2684+U2684</f>
        <v>0</v>
      </c>
      <c r="W2684" s="91">
        <f>(1.02/100)</f>
        <v>1.02E-2</v>
      </c>
      <c r="X2684" s="91">
        <v>4.8E-3</v>
      </c>
      <c r="Y2684" s="91">
        <v>0.17</v>
      </c>
      <c r="Z2684" s="91">
        <v>1.65E-2</v>
      </c>
      <c r="AA2684" s="91">
        <v>7.6E-2</v>
      </c>
      <c r="AB2684" s="91">
        <f>SUM(W2684:AA2684)</f>
        <v>0.2775</v>
      </c>
      <c r="AC2684" s="75">
        <v>12</v>
      </c>
      <c r="AD2684" s="92">
        <f>IF(AL2684="","",+AC2684*AL2684)</f>
      </c>
      <c r="AE2684" s="93">
        <f>IF(AL2684="","",+AL2684*AB2684)</f>
      </c>
      <c r="AF2684" s="92">
        <f>IF(AL2684="","",+AL2684-AE2684)</f>
      </c>
      <c r="AG2684" s="93">
        <f>+V2684</f>
        <v>0</v>
      </c>
      <c r="AH2684" s="92">
        <f>IF(AF2684="","",+AF2684-AG2684)</f>
      </c>
      <c r="AI2684" s="92">
        <f>IF(AH2684="","",+AH2684*AC2684)</f>
      </c>
      <c r="AJ2684" s="93"/>
      <c r="AK2684" s="94">
        <v>0.33</v>
      </c>
      <c r="AL2684" s="93">
        <f>IF(V2684=0,"",V2684/(1-AB2684-AK2684))</f>
      </c>
      <c r="AM2684" s="95">
        <v>0.33</v>
      </c>
      <c r="AN2684" s="93">
        <f>IF(V2684=0,"",V2684/(1-AB2684-AM2684))</f>
      </c>
      <c r="AO2684" s="96">
        <v>1.2</v>
      </c>
      <c r="AP2684" s="93">
        <f>IF(BD!AJ2684="","",BD!AJ2684*BD!AO2684)</f>
      </c>
      <c r="AQ2684" s="91">
        <f>BD!AM2684/BD!AK2684-1</f>
        <v>0</v>
      </c>
      <c r="AR2684" s="91">
        <f>IF(BD!AN2684="","",IF(BD!AJ2684="","",BD!AN2684/BD!AJ2684-1))</f>
      </c>
      <c r="AS2684" s="91">
        <f>IF(BD!AN2684="","",IF(BD!AN2684&lt;BD!AL2684,"ABAIXO DA META","DENTRO DA META"))</f>
      </c>
      <c r="AT2684" s="91" t="str">
        <f>IF(BD!AJ2684="","EM ANÁLISE",IF(BD!AP2684&gt;=BD!AN2684,"GO", "NO GO"))</f>
        <v>EM ANÁLISE</v>
      </c>
      <c r="AU2684" s="97">
        <f>IF(AN2684="","",+BD!$AN2684-AJ2684)</f>
      </c>
      <c r="AV2684" s="98"/>
      <c r="AW2684" s="90">
        <f>BD!P2684*BD!AC2684</f>
        <v>0</v>
      </c>
      <c r="AX2684" s="90">
        <f>BD!V2684*BD!AC2684</f>
        <v>0</v>
      </c>
      <c r="AY2684" s="90">
        <f>IF(BD!AN2684="","",BD!AN2684*BD!AC2684)</f>
      </c>
      <c r="AZ2684" s="75" t="s">
        <v>123</v>
      </c>
      <c r="BA2684" s="75" t="s">
        <v>115</v>
      </c>
      <c r="BB2684" s="75">
        <v>1</v>
      </c>
      <c r="BC2684" s="75" t="s">
        <v>209</v>
      </c>
      <c r="BD2684" s="104"/>
      <c r="BE2684" s="104"/>
      <c r="BF2684" s="101"/>
      <c r="BG2684" s="101"/>
      <c r="BH2684" s="101"/>
      <c r="BI2684" s="101"/>
      <c r="BJ2684" s="101"/>
      <c r="BK2684" s="101"/>
      <c r="BL2684" s="101"/>
      <c r="BM2684" s="101"/>
      <c r="BN2684" s="101"/>
      <c r="BO2684" s="103"/>
      <c r="BP2684" s="101"/>
      <c r="BQ2684" s="101"/>
      <c r="BR2684" s="101"/>
      <c r="BS2684" s="101"/>
      <c r="BT2684" s="101"/>
      <c r="BU2684" s="101"/>
      <c r="BV2684" s="101"/>
      <c r="BW2684" s="101"/>
      <c r="BX2684" s="101"/>
      <c r="BY2684" s="101"/>
      <c r="BZ2684" s="101"/>
      <c r="CA2684" s="101"/>
      <c r="CB2684" s="101"/>
      <c r="CC2684" s="101"/>
      <c r="CD2684" s="101"/>
      <c r="CE2684" s="101"/>
      <c r="CF2684" s="101"/>
      <c r="CG2684" s="37" t="e">
        <f>VLOOKUP(Table_1[[#This Row],[EAN]],'[1]Planilha1'!$E:$R,13,0)</f>
        <v>#N/A</v>
      </c>
      <c r="CI2684" s="186" t="e">
        <f>Table_1[[#This Row],[FATURAMENTO REALIZADO]]-Table_1[[#This Row],[SPEND LÍQUIDO]]</f>
        <v>#VALUE!</v>
      </c>
    </row>
    <row r="2685" ht="15" hidden="1">
      <c r="A2685" s="7"/>
      <c r="B2685" s="84" t="s">
        <v>2735</v>
      </c>
      <c r="C2685" s="75">
        <v>221723</v>
      </c>
      <c r="D2685" s="75">
        <v>50092</v>
      </c>
      <c r="E2685" s="85">
        <v>7896306617706</v>
      </c>
      <c r="F2685" s="86" t="s">
        <v>3158</v>
      </c>
      <c r="G2685" s="75" t="s">
        <v>21</v>
      </c>
      <c r="H2685" s="75">
        <v>1570</v>
      </c>
      <c r="I2685" s="87" t="s">
        <v>3147</v>
      </c>
      <c r="J2685" s="75" t="s">
        <v>3148</v>
      </c>
      <c r="K2685" s="88" t="s">
        <v>84</v>
      </c>
      <c r="L2685" s="88">
        <v>24</v>
      </c>
      <c r="M2685" s="88">
        <v>4</v>
      </c>
      <c r="N2685" s="75" t="s">
        <v>85</v>
      </c>
      <c r="O2685" s="75" t="s">
        <v>208</v>
      </c>
      <c r="P2685" s="106"/>
      <c r="Q2685" s="90">
        <f>(17/100+7.6/100+1.65/100)*P2685</f>
        <v>0</v>
      </c>
      <c r="R2685" s="104"/>
      <c r="S2685" s="104"/>
      <c r="T2685" s="104"/>
      <c r="U2685" s="104"/>
      <c r="V2685" s="90">
        <f>+P2685-Q2685+R2685+S2685+T2685+U2685</f>
        <v>0</v>
      </c>
      <c r="W2685" s="91">
        <f>(1.02/100)</f>
        <v>1.02E-2</v>
      </c>
      <c r="X2685" s="91">
        <v>4.8E-3</v>
      </c>
      <c r="Y2685" s="91">
        <v>0.17</v>
      </c>
      <c r="Z2685" s="91">
        <v>1.65E-2</v>
      </c>
      <c r="AA2685" s="91">
        <v>7.6E-2</v>
      </c>
      <c r="AB2685" s="91">
        <f>SUM(W2685:AA2685)</f>
        <v>0.2775</v>
      </c>
      <c r="AC2685" s="75">
        <v>12</v>
      </c>
      <c r="AD2685" s="92">
        <f>IF(AL2685="","",+AC2685*AL2685)</f>
      </c>
      <c r="AE2685" s="93">
        <f>IF(AL2685="","",+AL2685*AB2685)</f>
      </c>
      <c r="AF2685" s="92">
        <f>IF(AL2685="","",+AL2685-AE2685)</f>
      </c>
      <c r="AG2685" s="93">
        <f>+V2685</f>
        <v>0</v>
      </c>
      <c r="AH2685" s="92">
        <f>IF(AF2685="","",+AF2685-AG2685)</f>
      </c>
      <c r="AI2685" s="92">
        <f>IF(AH2685="","",+AH2685*AC2685)</f>
      </c>
      <c r="AJ2685" s="93"/>
      <c r="AK2685" s="94">
        <v>0.33</v>
      </c>
      <c r="AL2685" s="93">
        <f>IF(V2685=0,"",V2685/(1-AB2685-AK2685))</f>
      </c>
      <c r="AM2685" s="95">
        <v>0.33</v>
      </c>
      <c r="AN2685" s="93">
        <f>IF(V2685=0,"",V2685/(1-AB2685-AM2685))</f>
      </c>
      <c r="AO2685" s="96">
        <v>1.2</v>
      </c>
      <c r="AP2685" s="93">
        <f>IF(BD!AJ2685="","",BD!AJ2685*BD!AO2685)</f>
      </c>
      <c r="AQ2685" s="91">
        <f>BD!AM2685/BD!AK2685-1</f>
        <v>0</v>
      </c>
      <c r="AR2685" s="91">
        <f>IF(BD!AN2685="","",IF(BD!AJ2685="","",BD!AN2685/BD!AJ2685-1))</f>
      </c>
      <c r="AS2685" s="91">
        <f>IF(BD!AN2685="","",IF(BD!AN2685&lt;BD!AL2685,"ABAIXO DA META","DENTRO DA META"))</f>
      </c>
      <c r="AT2685" s="91" t="str">
        <f>IF(BD!AJ2685="","EM ANÁLISE",IF(BD!AP2685&gt;=BD!AN2685,"GO", "NO GO"))</f>
        <v>EM ANÁLISE</v>
      </c>
      <c r="AU2685" s="97">
        <f>IF(AN2685="","",+BD!$AN2685-AJ2685)</f>
      </c>
      <c r="AV2685" s="98"/>
      <c r="AW2685" s="90">
        <f>BD!P2685*BD!AC2685</f>
        <v>0</v>
      </c>
      <c r="AX2685" s="90">
        <f>BD!V2685*BD!AC2685</f>
        <v>0</v>
      </c>
      <c r="AY2685" s="90">
        <f>IF(BD!AN2685="","",BD!AN2685*BD!AC2685)</f>
      </c>
      <c r="AZ2685" s="75" t="s">
        <v>123</v>
      </c>
      <c r="BA2685" s="75" t="s">
        <v>115</v>
      </c>
      <c r="BB2685" s="75">
        <v>1</v>
      </c>
      <c r="BC2685" s="75" t="s">
        <v>209</v>
      </c>
      <c r="BD2685" s="104"/>
      <c r="BE2685" s="104"/>
      <c r="BF2685" s="101"/>
      <c r="BG2685" s="101"/>
      <c r="BH2685" s="101"/>
      <c r="BI2685" s="101"/>
      <c r="BJ2685" s="101"/>
      <c r="BK2685" s="101"/>
      <c r="BL2685" s="101"/>
      <c r="BM2685" s="101"/>
      <c r="BN2685" s="101"/>
      <c r="BO2685" s="103"/>
      <c r="BP2685" s="101"/>
      <c r="BQ2685" s="101"/>
      <c r="BR2685" s="101"/>
      <c r="BS2685" s="101"/>
      <c r="BT2685" s="101"/>
      <c r="BU2685" s="101"/>
      <c r="BV2685" s="101"/>
      <c r="BW2685" s="101"/>
      <c r="BX2685" s="101"/>
      <c r="BY2685" s="101"/>
      <c r="BZ2685" s="101"/>
      <c r="CA2685" s="101"/>
      <c r="CB2685" s="101"/>
      <c r="CC2685" s="101"/>
      <c r="CD2685" s="101"/>
      <c r="CE2685" s="101"/>
      <c r="CF2685" s="101"/>
      <c r="CG2685" s="37" t="e">
        <f>VLOOKUP(Table_1[[#This Row],[EAN]],'[1]Planilha1'!$E:$R,13,0)</f>
        <v>#N/A</v>
      </c>
      <c r="CI2685" s="186" t="e">
        <f>Table_1[[#This Row],[FATURAMENTO REALIZADO]]-Table_1[[#This Row],[SPEND LÍQUIDO]]</f>
        <v>#VALUE!</v>
      </c>
    </row>
    <row r="2686" ht="15" hidden="1">
      <c r="A2686" s="7"/>
      <c r="B2686" s="84" t="s">
        <v>2735</v>
      </c>
      <c r="C2686" s="75">
        <v>221724</v>
      </c>
      <c r="D2686" s="75">
        <v>50108</v>
      </c>
      <c r="E2686" s="85">
        <v>7896306622434</v>
      </c>
      <c r="F2686" s="86" t="s">
        <v>3159</v>
      </c>
      <c r="G2686" s="75" t="s">
        <v>21</v>
      </c>
      <c r="H2686" s="75">
        <v>1570</v>
      </c>
      <c r="I2686" s="87" t="s">
        <v>3147</v>
      </c>
      <c r="J2686" s="75" t="s">
        <v>3148</v>
      </c>
      <c r="K2686" s="88" t="s">
        <v>84</v>
      </c>
      <c r="L2686" s="88">
        <v>24</v>
      </c>
      <c r="M2686" s="88">
        <v>4</v>
      </c>
      <c r="N2686" s="75" t="s">
        <v>85</v>
      </c>
      <c r="O2686" s="75" t="s">
        <v>208</v>
      </c>
      <c r="P2686" s="106"/>
      <c r="Q2686" s="90">
        <f>(17/100+7.6/100+1.65/100)*P2686</f>
        <v>0</v>
      </c>
      <c r="R2686" s="104"/>
      <c r="S2686" s="104"/>
      <c r="T2686" s="104"/>
      <c r="U2686" s="104"/>
      <c r="V2686" s="90">
        <f>+P2686-Q2686+R2686+S2686+T2686+U2686</f>
        <v>0</v>
      </c>
      <c r="W2686" s="91">
        <f>(1.02/100)</f>
        <v>1.02E-2</v>
      </c>
      <c r="X2686" s="91">
        <v>4.8E-3</v>
      </c>
      <c r="Y2686" s="91">
        <v>0.17</v>
      </c>
      <c r="Z2686" s="91">
        <v>1.65E-2</v>
      </c>
      <c r="AA2686" s="91">
        <v>7.6E-2</v>
      </c>
      <c r="AB2686" s="91">
        <f>SUM(W2686:AA2686)</f>
        <v>0.2775</v>
      </c>
      <c r="AC2686" s="75">
        <v>12</v>
      </c>
      <c r="AD2686" s="92">
        <f>IF(AL2686="","",+AC2686*AL2686)</f>
      </c>
      <c r="AE2686" s="93">
        <f>IF(AL2686="","",+AL2686*AB2686)</f>
      </c>
      <c r="AF2686" s="92">
        <f>IF(AL2686="","",+AL2686-AE2686)</f>
      </c>
      <c r="AG2686" s="93">
        <f>+V2686</f>
        <v>0</v>
      </c>
      <c r="AH2686" s="92">
        <f>IF(AF2686="","",+AF2686-AG2686)</f>
      </c>
      <c r="AI2686" s="92">
        <f>IF(AH2686="","",+AH2686*AC2686)</f>
      </c>
      <c r="AJ2686" s="93"/>
      <c r="AK2686" s="94">
        <v>0.33</v>
      </c>
      <c r="AL2686" s="93">
        <f>IF(V2686=0,"",V2686/(1-AB2686-AK2686))</f>
      </c>
      <c r="AM2686" s="95">
        <v>0.33</v>
      </c>
      <c r="AN2686" s="93">
        <f>IF(V2686=0,"",V2686/(1-AB2686-AM2686))</f>
      </c>
      <c r="AO2686" s="96">
        <v>1.2</v>
      </c>
      <c r="AP2686" s="93">
        <f>IF(BD!AJ2686="","",BD!AJ2686*BD!AO2686)</f>
      </c>
      <c r="AQ2686" s="91">
        <f>BD!AM2686/BD!AK2686-1</f>
        <v>0</v>
      </c>
      <c r="AR2686" s="91">
        <f>IF(BD!AN2686="","",IF(BD!AJ2686="","",BD!AN2686/BD!AJ2686-1))</f>
      </c>
      <c r="AS2686" s="91">
        <f>IF(BD!AN2686="","",IF(BD!AN2686&lt;BD!AL2686,"ABAIXO DA META","DENTRO DA META"))</f>
      </c>
      <c r="AT2686" s="91" t="str">
        <f>IF(BD!AJ2686="","EM ANÁLISE",IF(BD!AP2686&gt;=BD!AN2686,"GO", "NO GO"))</f>
        <v>EM ANÁLISE</v>
      </c>
      <c r="AU2686" s="97">
        <f>IF(AN2686="","",+BD!$AN2686-AJ2686)</f>
      </c>
      <c r="AV2686" s="98"/>
      <c r="AW2686" s="90">
        <f>BD!P2686*BD!AC2686</f>
        <v>0</v>
      </c>
      <c r="AX2686" s="90">
        <f>BD!V2686*BD!AC2686</f>
        <v>0</v>
      </c>
      <c r="AY2686" s="90">
        <f>IF(BD!AN2686="","",BD!AN2686*BD!AC2686)</f>
      </c>
      <c r="AZ2686" s="75" t="s">
        <v>123</v>
      </c>
      <c r="BA2686" s="75" t="s">
        <v>115</v>
      </c>
      <c r="BB2686" s="75">
        <v>1</v>
      </c>
      <c r="BC2686" s="75" t="s">
        <v>209</v>
      </c>
      <c r="BD2686" s="104"/>
      <c r="BE2686" s="104"/>
      <c r="BF2686" s="101"/>
      <c r="BG2686" s="101"/>
      <c r="BH2686" s="101"/>
      <c r="BI2686" s="101"/>
      <c r="BJ2686" s="101"/>
      <c r="BK2686" s="101"/>
      <c r="BL2686" s="101"/>
      <c r="BM2686" s="101"/>
      <c r="BN2686" s="101"/>
      <c r="BO2686" s="103"/>
      <c r="BP2686" s="101"/>
      <c r="BQ2686" s="101"/>
      <c r="BR2686" s="101"/>
      <c r="BS2686" s="101"/>
      <c r="BT2686" s="101"/>
      <c r="BU2686" s="101"/>
      <c r="BV2686" s="101"/>
      <c r="BW2686" s="101"/>
      <c r="BX2686" s="101"/>
      <c r="BY2686" s="101"/>
      <c r="BZ2686" s="101"/>
      <c r="CA2686" s="101"/>
      <c r="CB2686" s="101"/>
      <c r="CC2686" s="101"/>
      <c r="CD2686" s="101"/>
      <c r="CE2686" s="101"/>
      <c r="CF2686" s="101"/>
      <c r="CG2686" s="37" t="e">
        <f>VLOOKUP(Table_1[[#This Row],[EAN]],'[1]Planilha1'!$E:$R,13,0)</f>
        <v>#N/A</v>
      </c>
      <c r="CI2686" s="186" t="e">
        <f>Table_1[[#This Row],[FATURAMENTO REALIZADO]]-Table_1[[#This Row],[SPEND LÍQUIDO]]</f>
        <v>#VALUE!</v>
      </c>
    </row>
    <row r="2687" ht="15" hidden="1">
      <c r="A2687" s="7"/>
      <c r="B2687" s="84" t="s">
        <v>2735</v>
      </c>
      <c r="C2687" s="75">
        <v>221725</v>
      </c>
      <c r="D2687" s="75">
        <v>50105</v>
      </c>
      <c r="E2687" s="85">
        <v>7896306621321</v>
      </c>
      <c r="F2687" s="86" t="s">
        <v>3160</v>
      </c>
      <c r="G2687" s="75" t="s">
        <v>21</v>
      </c>
      <c r="H2687" s="75">
        <v>1570</v>
      </c>
      <c r="I2687" s="87" t="s">
        <v>3147</v>
      </c>
      <c r="J2687" s="75" t="s">
        <v>3148</v>
      </c>
      <c r="K2687" s="88" t="s">
        <v>84</v>
      </c>
      <c r="L2687" s="88">
        <v>24</v>
      </c>
      <c r="M2687" s="88">
        <v>4</v>
      </c>
      <c r="N2687" s="75" t="s">
        <v>85</v>
      </c>
      <c r="O2687" s="75" t="s">
        <v>208</v>
      </c>
      <c r="P2687" s="106"/>
      <c r="Q2687" s="90">
        <f>(17/100+7.6/100+1.65/100)*P2687</f>
        <v>0</v>
      </c>
      <c r="R2687" s="104"/>
      <c r="S2687" s="104"/>
      <c r="T2687" s="104"/>
      <c r="U2687" s="104"/>
      <c r="V2687" s="90">
        <f>+P2687-Q2687+R2687+S2687+T2687+U2687</f>
        <v>0</v>
      </c>
      <c r="W2687" s="91">
        <f>(1.02/100)</f>
        <v>1.02E-2</v>
      </c>
      <c r="X2687" s="91">
        <v>4.8E-3</v>
      </c>
      <c r="Y2687" s="91">
        <v>0.17</v>
      </c>
      <c r="Z2687" s="91">
        <v>1.65E-2</v>
      </c>
      <c r="AA2687" s="91">
        <v>7.6E-2</v>
      </c>
      <c r="AB2687" s="91">
        <f>SUM(W2687:AA2687)</f>
        <v>0.2775</v>
      </c>
      <c r="AC2687" s="75">
        <v>12</v>
      </c>
      <c r="AD2687" s="92">
        <f>IF(AL2687="","",+AC2687*AL2687)</f>
      </c>
      <c r="AE2687" s="93">
        <f>IF(AL2687="","",+AL2687*AB2687)</f>
      </c>
      <c r="AF2687" s="92">
        <f>IF(AL2687="","",+AL2687-AE2687)</f>
      </c>
      <c r="AG2687" s="93">
        <f>+V2687</f>
        <v>0</v>
      </c>
      <c r="AH2687" s="92">
        <f>IF(AF2687="","",+AF2687-AG2687)</f>
      </c>
      <c r="AI2687" s="92">
        <f>IF(AH2687="","",+AH2687*AC2687)</f>
      </c>
      <c r="AJ2687" s="93"/>
      <c r="AK2687" s="94">
        <v>0.33</v>
      </c>
      <c r="AL2687" s="93">
        <f>IF(V2687=0,"",V2687/(1-AB2687-AK2687))</f>
      </c>
      <c r="AM2687" s="95">
        <v>0.33</v>
      </c>
      <c r="AN2687" s="93">
        <f>IF(V2687=0,"",V2687/(1-AB2687-AM2687))</f>
      </c>
      <c r="AO2687" s="96">
        <v>1.2</v>
      </c>
      <c r="AP2687" s="93">
        <f>IF(BD!AJ2687="","",BD!AJ2687*BD!AO2687)</f>
      </c>
      <c r="AQ2687" s="91">
        <f>BD!AM2687/BD!AK2687-1</f>
        <v>0</v>
      </c>
      <c r="AR2687" s="91">
        <f>IF(BD!AN2687="","",IF(BD!AJ2687="","",BD!AN2687/BD!AJ2687-1))</f>
      </c>
      <c r="AS2687" s="91">
        <f>IF(BD!AN2687="","",IF(BD!AN2687&lt;BD!AL2687,"ABAIXO DA META","DENTRO DA META"))</f>
      </c>
      <c r="AT2687" s="91" t="str">
        <f>IF(BD!AJ2687="","EM ANÁLISE",IF(BD!AP2687&gt;=BD!AN2687,"GO", "NO GO"))</f>
        <v>EM ANÁLISE</v>
      </c>
      <c r="AU2687" s="97">
        <f>IF(AN2687="","",+BD!$AN2687-AJ2687)</f>
      </c>
      <c r="AV2687" s="98"/>
      <c r="AW2687" s="90">
        <f>BD!P2687*BD!AC2687</f>
        <v>0</v>
      </c>
      <c r="AX2687" s="90">
        <f>BD!V2687*BD!AC2687</f>
        <v>0</v>
      </c>
      <c r="AY2687" s="90">
        <f>IF(BD!AN2687="","",BD!AN2687*BD!AC2687)</f>
      </c>
      <c r="AZ2687" s="75" t="s">
        <v>123</v>
      </c>
      <c r="BA2687" s="75" t="s">
        <v>115</v>
      </c>
      <c r="BB2687" s="75">
        <v>1</v>
      </c>
      <c r="BC2687" s="75" t="s">
        <v>209</v>
      </c>
      <c r="BD2687" s="104"/>
      <c r="BE2687" s="104"/>
      <c r="BF2687" s="101"/>
      <c r="BG2687" s="101"/>
      <c r="BH2687" s="101"/>
      <c r="BI2687" s="101"/>
      <c r="BJ2687" s="101"/>
      <c r="BK2687" s="101"/>
      <c r="BL2687" s="101"/>
      <c r="BM2687" s="101"/>
      <c r="BN2687" s="101"/>
      <c r="BO2687" s="103"/>
      <c r="BP2687" s="101"/>
      <c r="BQ2687" s="101"/>
      <c r="BR2687" s="101"/>
      <c r="BS2687" s="101"/>
      <c r="BT2687" s="101"/>
      <c r="BU2687" s="101"/>
      <c r="BV2687" s="101"/>
      <c r="BW2687" s="101"/>
      <c r="BX2687" s="101"/>
      <c r="BY2687" s="101"/>
      <c r="BZ2687" s="101"/>
      <c r="CA2687" s="101"/>
      <c r="CB2687" s="101"/>
      <c r="CC2687" s="101"/>
      <c r="CD2687" s="101"/>
      <c r="CE2687" s="101"/>
      <c r="CF2687" s="101"/>
      <c r="CG2687" s="37" t="e">
        <f>VLOOKUP(Table_1[[#This Row],[EAN]],'[1]Planilha1'!$E:$R,13,0)</f>
        <v>#N/A</v>
      </c>
      <c r="CI2687" s="186" t="e">
        <f>Table_1[[#This Row],[FATURAMENTO REALIZADO]]-Table_1[[#This Row],[SPEND LÍQUIDO]]</f>
        <v>#VALUE!</v>
      </c>
    </row>
    <row r="2688" ht="15" hidden="1">
      <c r="A2688" s="7"/>
      <c r="B2688" s="84" t="s">
        <v>2735</v>
      </c>
      <c r="C2688" s="75">
        <v>221726</v>
      </c>
      <c r="D2688" s="75">
        <v>50106</v>
      </c>
      <c r="E2688" s="85">
        <v>7896306621338</v>
      </c>
      <c r="F2688" s="86" t="s">
        <v>3161</v>
      </c>
      <c r="G2688" s="75" t="s">
        <v>21</v>
      </c>
      <c r="H2688" s="75">
        <v>1570</v>
      </c>
      <c r="I2688" s="87" t="s">
        <v>3147</v>
      </c>
      <c r="J2688" s="75" t="s">
        <v>3148</v>
      </c>
      <c r="K2688" s="88" t="s">
        <v>84</v>
      </c>
      <c r="L2688" s="88">
        <v>24</v>
      </c>
      <c r="M2688" s="88">
        <v>4</v>
      </c>
      <c r="N2688" s="75" t="s">
        <v>85</v>
      </c>
      <c r="O2688" s="75" t="s">
        <v>208</v>
      </c>
      <c r="P2688" s="106"/>
      <c r="Q2688" s="90">
        <f>(17/100+7.6/100+1.65/100)*P2688</f>
        <v>0</v>
      </c>
      <c r="R2688" s="104"/>
      <c r="S2688" s="104"/>
      <c r="T2688" s="104"/>
      <c r="U2688" s="104"/>
      <c r="V2688" s="90">
        <f>+P2688-Q2688+R2688+S2688+T2688+U2688</f>
        <v>0</v>
      </c>
      <c r="W2688" s="91">
        <f>(1.02/100)</f>
        <v>1.02E-2</v>
      </c>
      <c r="X2688" s="91">
        <v>4.8E-3</v>
      </c>
      <c r="Y2688" s="91">
        <v>0.17</v>
      </c>
      <c r="Z2688" s="91">
        <v>1.65E-2</v>
      </c>
      <c r="AA2688" s="91">
        <v>7.6E-2</v>
      </c>
      <c r="AB2688" s="91">
        <f>SUM(W2688:AA2688)</f>
        <v>0.2775</v>
      </c>
      <c r="AC2688" s="75">
        <v>12</v>
      </c>
      <c r="AD2688" s="92">
        <f>IF(AL2688="","",+AC2688*AL2688)</f>
      </c>
      <c r="AE2688" s="93">
        <f>IF(AL2688="","",+AL2688*AB2688)</f>
      </c>
      <c r="AF2688" s="92">
        <f>IF(AL2688="","",+AL2688-AE2688)</f>
      </c>
      <c r="AG2688" s="93">
        <f>+V2688</f>
        <v>0</v>
      </c>
      <c r="AH2688" s="92">
        <f>IF(AF2688="","",+AF2688-AG2688)</f>
      </c>
      <c r="AI2688" s="92">
        <f>IF(AH2688="","",+AH2688*AC2688)</f>
      </c>
      <c r="AJ2688" s="93"/>
      <c r="AK2688" s="94">
        <v>0.33</v>
      </c>
      <c r="AL2688" s="93">
        <f>IF(V2688=0,"",V2688/(1-AB2688-AK2688))</f>
      </c>
      <c r="AM2688" s="95">
        <v>0.33</v>
      </c>
      <c r="AN2688" s="93">
        <f>IF(V2688=0,"",V2688/(1-AB2688-AM2688))</f>
      </c>
      <c r="AO2688" s="96">
        <v>1.2</v>
      </c>
      <c r="AP2688" s="93">
        <f>IF(BD!AJ2688="","",BD!AJ2688*BD!AO2688)</f>
      </c>
      <c r="AQ2688" s="91">
        <f>BD!AM2688/BD!AK2688-1</f>
        <v>0</v>
      </c>
      <c r="AR2688" s="91">
        <f>IF(BD!AN2688="","",IF(BD!AJ2688="","",BD!AN2688/BD!AJ2688-1))</f>
      </c>
      <c r="AS2688" s="91">
        <f>IF(BD!AN2688="","",IF(BD!AN2688&lt;BD!AL2688,"ABAIXO DA META","DENTRO DA META"))</f>
      </c>
      <c r="AT2688" s="91" t="str">
        <f>IF(BD!AJ2688="","EM ANÁLISE",IF(BD!AP2688&gt;=BD!AN2688,"GO", "NO GO"))</f>
        <v>EM ANÁLISE</v>
      </c>
      <c r="AU2688" s="97">
        <f>IF(AN2688="","",+BD!$AN2688-AJ2688)</f>
      </c>
      <c r="AV2688" s="98"/>
      <c r="AW2688" s="90">
        <f>BD!P2688*BD!AC2688</f>
        <v>0</v>
      </c>
      <c r="AX2688" s="90">
        <f>BD!V2688*BD!AC2688</f>
        <v>0</v>
      </c>
      <c r="AY2688" s="90">
        <f>IF(BD!AN2688="","",BD!AN2688*BD!AC2688)</f>
      </c>
      <c r="AZ2688" s="75" t="s">
        <v>123</v>
      </c>
      <c r="BA2688" s="75" t="s">
        <v>115</v>
      </c>
      <c r="BB2688" s="75">
        <v>1</v>
      </c>
      <c r="BC2688" s="75" t="s">
        <v>209</v>
      </c>
      <c r="BD2688" s="104"/>
      <c r="BE2688" s="104"/>
      <c r="BF2688" s="101"/>
      <c r="BG2688" s="101"/>
      <c r="BH2688" s="101"/>
      <c r="BI2688" s="101"/>
      <c r="BJ2688" s="101"/>
      <c r="BK2688" s="101"/>
      <c r="BL2688" s="101"/>
      <c r="BM2688" s="101"/>
      <c r="BN2688" s="101"/>
      <c r="BO2688" s="103"/>
      <c r="BP2688" s="101"/>
      <c r="BQ2688" s="101"/>
      <c r="BR2688" s="101"/>
      <c r="BS2688" s="101"/>
      <c r="BT2688" s="101"/>
      <c r="BU2688" s="101"/>
      <c r="BV2688" s="101"/>
      <c r="BW2688" s="101"/>
      <c r="BX2688" s="101"/>
      <c r="BY2688" s="101"/>
      <c r="BZ2688" s="101"/>
      <c r="CA2688" s="101"/>
      <c r="CB2688" s="101"/>
      <c r="CC2688" s="101"/>
      <c r="CD2688" s="101"/>
      <c r="CE2688" s="101"/>
      <c r="CF2688" s="101"/>
      <c r="CG2688" s="37" t="e">
        <f>VLOOKUP(Table_1[[#This Row],[EAN]],'[1]Planilha1'!$E:$R,13,0)</f>
        <v>#N/A</v>
      </c>
      <c r="CI2688" s="186" t="e">
        <f>Table_1[[#This Row],[FATURAMENTO REALIZADO]]-Table_1[[#This Row],[SPEND LÍQUIDO]]</f>
        <v>#VALUE!</v>
      </c>
    </row>
    <row r="2689" ht="15" hidden="1">
      <c r="A2689" s="7"/>
      <c r="B2689" s="84" t="s">
        <v>2735</v>
      </c>
      <c r="C2689" s="75">
        <v>221727</v>
      </c>
      <c r="D2689" s="75">
        <v>50107</v>
      </c>
      <c r="E2689" s="85">
        <v>7896306621345</v>
      </c>
      <c r="F2689" s="86" t="s">
        <v>3162</v>
      </c>
      <c r="G2689" s="75" t="s">
        <v>21</v>
      </c>
      <c r="H2689" s="75">
        <v>1570</v>
      </c>
      <c r="I2689" s="87" t="s">
        <v>3147</v>
      </c>
      <c r="J2689" s="75" t="s">
        <v>3148</v>
      </c>
      <c r="K2689" s="88" t="s">
        <v>84</v>
      </c>
      <c r="L2689" s="88">
        <v>24</v>
      </c>
      <c r="M2689" s="88">
        <v>4</v>
      </c>
      <c r="N2689" s="75" t="s">
        <v>85</v>
      </c>
      <c r="O2689" s="75" t="s">
        <v>208</v>
      </c>
      <c r="P2689" s="106"/>
      <c r="Q2689" s="90">
        <f>(17/100+7.6/100+1.65/100)*P2689</f>
        <v>0</v>
      </c>
      <c r="R2689" s="104"/>
      <c r="S2689" s="104"/>
      <c r="T2689" s="104"/>
      <c r="U2689" s="104"/>
      <c r="V2689" s="90">
        <f>+P2689-Q2689+R2689+S2689+T2689+U2689</f>
        <v>0</v>
      </c>
      <c r="W2689" s="91">
        <f>(1.02/100)</f>
        <v>1.02E-2</v>
      </c>
      <c r="X2689" s="91">
        <v>4.8E-3</v>
      </c>
      <c r="Y2689" s="91">
        <v>0.17</v>
      </c>
      <c r="Z2689" s="91">
        <v>1.65E-2</v>
      </c>
      <c r="AA2689" s="91">
        <v>7.6E-2</v>
      </c>
      <c r="AB2689" s="91">
        <f>SUM(W2689:AA2689)</f>
        <v>0.2775</v>
      </c>
      <c r="AC2689" s="75">
        <v>12</v>
      </c>
      <c r="AD2689" s="92">
        <f>IF(AL2689="","",+AC2689*AL2689)</f>
      </c>
      <c r="AE2689" s="93">
        <f>IF(AL2689="","",+AL2689*AB2689)</f>
      </c>
      <c r="AF2689" s="92">
        <f>IF(AL2689="","",+AL2689-AE2689)</f>
      </c>
      <c r="AG2689" s="93">
        <f>+V2689</f>
        <v>0</v>
      </c>
      <c r="AH2689" s="92">
        <f>IF(AF2689="","",+AF2689-AG2689)</f>
      </c>
      <c r="AI2689" s="92">
        <f>IF(AH2689="","",+AH2689*AC2689)</f>
      </c>
      <c r="AJ2689" s="93"/>
      <c r="AK2689" s="94">
        <v>0.33</v>
      </c>
      <c r="AL2689" s="93">
        <f>IF(V2689=0,"",V2689/(1-AB2689-AK2689))</f>
      </c>
      <c r="AM2689" s="95">
        <v>0.33</v>
      </c>
      <c r="AN2689" s="93">
        <f>IF(V2689=0,"",V2689/(1-AB2689-AM2689))</f>
      </c>
      <c r="AO2689" s="96">
        <v>1.2</v>
      </c>
      <c r="AP2689" s="93">
        <f>IF(BD!AJ2689="","",BD!AJ2689*BD!AO2689)</f>
      </c>
      <c r="AQ2689" s="91">
        <f>BD!AM2689/BD!AK2689-1</f>
        <v>0</v>
      </c>
      <c r="AR2689" s="91">
        <f>IF(BD!AN2689="","",IF(BD!AJ2689="","",BD!AN2689/BD!AJ2689-1))</f>
      </c>
      <c r="AS2689" s="91">
        <f>IF(BD!AN2689="","",IF(BD!AN2689&lt;BD!AL2689,"ABAIXO DA META","DENTRO DA META"))</f>
      </c>
      <c r="AT2689" s="91" t="str">
        <f>IF(BD!AJ2689="","EM ANÁLISE",IF(BD!AP2689&gt;=BD!AN2689,"GO", "NO GO"))</f>
        <v>EM ANÁLISE</v>
      </c>
      <c r="AU2689" s="97">
        <f>IF(AN2689="","",+BD!$AN2689-AJ2689)</f>
      </c>
      <c r="AV2689" s="98"/>
      <c r="AW2689" s="90">
        <f>BD!P2689*BD!AC2689</f>
        <v>0</v>
      </c>
      <c r="AX2689" s="90">
        <f>BD!V2689*BD!AC2689</f>
        <v>0</v>
      </c>
      <c r="AY2689" s="90">
        <f>IF(BD!AN2689="","",BD!AN2689*BD!AC2689)</f>
      </c>
      <c r="AZ2689" s="75" t="s">
        <v>123</v>
      </c>
      <c r="BA2689" s="75" t="s">
        <v>115</v>
      </c>
      <c r="BB2689" s="75">
        <v>1</v>
      </c>
      <c r="BC2689" s="75" t="s">
        <v>209</v>
      </c>
      <c r="BD2689" s="104"/>
      <c r="BE2689" s="104"/>
      <c r="BF2689" s="101"/>
      <c r="BG2689" s="101"/>
      <c r="BH2689" s="101"/>
      <c r="BI2689" s="101"/>
      <c r="BJ2689" s="101"/>
      <c r="BK2689" s="101"/>
      <c r="BL2689" s="101"/>
      <c r="BM2689" s="101"/>
      <c r="BN2689" s="101"/>
      <c r="BO2689" s="103"/>
      <c r="BP2689" s="101"/>
      <c r="BQ2689" s="101"/>
      <c r="BR2689" s="101"/>
      <c r="BS2689" s="101"/>
      <c r="BT2689" s="101"/>
      <c r="BU2689" s="101"/>
      <c r="BV2689" s="101"/>
      <c r="BW2689" s="101"/>
      <c r="BX2689" s="101"/>
      <c r="BY2689" s="101"/>
      <c r="BZ2689" s="101"/>
      <c r="CA2689" s="101"/>
      <c r="CB2689" s="101"/>
      <c r="CC2689" s="101"/>
      <c r="CD2689" s="101"/>
      <c r="CE2689" s="101"/>
      <c r="CF2689" s="101"/>
      <c r="CG2689" s="37" t="e">
        <f>VLOOKUP(Table_1[[#This Row],[EAN]],'[1]Planilha1'!$E:$R,13,0)</f>
        <v>#N/A</v>
      </c>
      <c r="CI2689" s="186" t="e">
        <f>Table_1[[#This Row],[FATURAMENTO REALIZADO]]-Table_1[[#This Row],[SPEND LÍQUIDO]]</f>
        <v>#VALUE!</v>
      </c>
    </row>
    <row r="2690" ht="15" hidden="1">
      <c r="A2690" s="7"/>
      <c r="B2690" s="84" t="s">
        <v>2735</v>
      </c>
      <c r="C2690" s="75">
        <v>221728</v>
      </c>
      <c r="D2690" s="75">
        <v>50247</v>
      </c>
      <c r="E2690" s="85">
        <v>7896306622656</v>
      </c>
      <c r="F2690" s="86" t="s">
        <v>3163</v>
      </c>
      <c r="G2690" s="75" t="s">
        <v>21</v>
      </c>
      <c r="H2690" s="75">
        <v>390</v>
      </c>
      <c r="I2690" s="87" t="s">
        <v>3106</v>
      </c>
      <c r="J2690" s="75" t="s">
        <v>3164</v>
      </c>
      <c r="K2690" s="88" t="s">
        <v>84</v>
      </c>
      <c r="L2690" s="88">
        <v>16</v>
      </c>
      <c r="M2690" s="88">
        <v>4</v>
      </c>
      <c r="N2690" s="75" t="s">
        <v>85</v>
      </c>
      <c r="O2690" s="75" t="s">
        <v>208</v>
      </c>
      <c r="P2690" s="106"/>
      <c r="Q2690" s="90">
        <f>(17/100+7.6/100+1.65/100)*P2690</f>
        <v>0</v>
      </c>
      <c r="R2690" s="104"/>
      <c r="S2690" s="104"/>
      <c r="T2690" s="104"/>
      <c r="U2690" s="104"/>
      <c r="V2690" s="90">
        <f>+P2690-Q2690+R2690+S2690+T2690+U2690</f>
        <v>0</v>
      </c>
      <c r="W2690" s="91">
        <f>(1.02/100)</f>
        <v>1.02E-2</v>
      </c>
      <c r="X2690" s="91">
        <v>4.8E-3</v>
      </c>
      <c r="Y2690" s="91">
        <v>0.17</v>
      </c>
      <c r="Z2690" s="91">
        <v>1.65E-2</v>
      </c>
      <c r="AA2690" s="91">
        <v>7.6E-2</v>
      </c>
      <c r="AB2690" s="91">
        <f>SUM(W2690:AA2690)</f>
        <v>0.2775</v>
      </c>
      <c r="AC2690" s="75">
        <v>12</v>
      </c>
      <c r="AD2690" s="92">
        <f>IF(AL2690="","",+AC2690*AL2690)</f>
      </c>
      <c r="AE2690" s="93">
        <f>IF(AL2690="","",+AL2690*AB2690)</f>
      </c>
      <c r="AF2690" s="92">
        <f>IF(AL2690="","",+AL2690-AE2690)</f>
      </c>
      <c r="AG2690" s="93">
        <f>+V2690</f>
        <v>0</v>
      </c>
      <c r="AH2690" s="92">
        <f>IF(AF2690="","",+AF2690-AG2690)</f>
      </c>
      <c r="AI2690" s="92">
        <f>IF(AH2690="","",+AH2690*AC2690)</f>
      </c>
      <c r="AJ2690" s="93"/>
      <c r="AK2690" s="94">
        <v>0.33</v>
      </c>
      <c r="AL2690" s="93">
        <f>IF(V2690=0,"",V2690/(1-AB2690-AK2690))</f>
      </c>
      <c r="AM2690" s="95">
        <v>0.33</v>
      </c>
      <c r="AN2690" s="93">
        <f>IF(V2690=0,"",V2690/(1-AB2690-AM2690))</f>
      </c>
      <c r="AO2690" s="96">
        <v>1.2</v>
      </c>
      <c r="AP2690" s="93">
        <f>IF(BD!AJ2690="","",BD!AJ2690*BD!AO2690)</f>
      </c>
      <c r="AQ2690" s="91">
        <f>BD!AM2690/BD!AK2690-1</f>
        <v>0</v>
      </c>
      <c r="AR2690" s="91">
        <f>IF(BD!AN2690="","",IF(BD!AJ2690="","",BD!AN2690/BD!AJ2690-1))</f>
      </c>
      <c r="AS2690" s="91">
        <f>IF(BD!AN2690="","",IF(BD!AN2690&lt;BD!AL2690,"ABAIXO DA META","DENTRO DA META"))</f>
      </c>
      <c r="AT2690" s="91" t="str">
        <f>IF(BD!AJ2690="","EM ANÁLISE",IF(BD!AP2690&gt;=BD!AN2690,"GO", "NO GO"))</f>
        <v>EM ANÁLISE</v>
      </c>
      <c r="AU2690" s="97">
        <f>IF(AN2690="","",+BD!$AN2690-AJ2690)</f>
      </c>
      <c r="AV2690" s="98"/>
      <c r="AW2690" s="90">
        <f>BD!P2690*BD!AC2690</f>
        <v>0</v>
      </c>
      <c r="AX2690" s="90">
        <f>BD!V2690*BD!AC2690</f>
        <v>0</v>
      </c>
      <c r="AY2690" s="90">
        <f>IF(BD!AN2690="","",BD!AN2690*BD!AC2690)</f>
      </c>
      <c r="AZ2690" s="75" t="s">
        <v>123</v>
      </c>
      <c r="BA2690" s="75" t="s">
        <v>115</v>
      </c>
      <c r="BB2690" s="75">
        <v>1</v>
      </c>
      <c r="BC2690" s="75" t="s">
        <v>209</v>
      </c>
      <c r="BD2690" s="104"/>
      <c r="BE2690" s="104"/>
      <c r="BF2690" s="101"/>
      <c r="BG2690" s="101"/>
      <c r="BH2690" s="101"/>
      <c r="BI2690" s="101"/>
      <c r="BJ2690" s="101"/>
      <c r="BK2690" s="101"/>
      <c r="BL2690" s="101"/>
      <c r="BM2690" s="101"/>
      <c r="BN2690" s="101"/>
      <c r="BO2690" s="103"/>
      <c r="BP2690" s="101"/>
      <c r="BQ2690" s="101"/>
      <c r="BR2690" s="101"/>
      <c r="BS2690" s="101"/>
      <c r="BT2690" s="101"/>
      <c r="BU2690" s="101"/>
      <c r="BV2690" s="101"/>
      <c r="BW2690" s="101"/>
      <c r="BX2690" s="101"/>
      <c r="BY2690" s="101"/>
      <c r="BZ2690" s="101"/>
      <c r="CA2690" s="101"/>
      <c r="CB2690" s="101"/>
      <c r="CC2690" s="101"/>
      <c r="CD2690" s="101"/>
      <c r="CE2690" s="101"/>
      <c r="CF2690" s="101"/>
      <c r="CG2690" s="37" t="e">
        <f>VLOOKUP(Table_1[[#This Row],[EAN]],'[1]Planilha1'!$E:$R,13,0)</f>
        <v>#N/A</v>
      </c>
      <c r="CI2690" s="186" t="e">
        <f>Table_1[[#This Row],[FATURAMENTO REALIZADO]]-Table_1[[#This Row],[SPEND LÍQUIDO]]</f>
        <v>#VALUE!</v>
      </c>
    </row>
    <row r="2691" ht="15" hidden="1">
      <c r="A2691" s="7"/>
      <c r="B2691" s="84" t="s">
        <v>2735</v>
      </c>
      <c r="C2691" s="75">
        <v>221729</v>
      </c>
      <c r="D2691" s="75">
        <v>50243</v>
      </c>
      <c r="E2691" s="85">
        <v>7896306620454</v>
      </c>
      <c r="F2691" s="86" t="s">
        <v>3165</v>
      </c>
      <c r="G2691" s="75" t="s">
        <v>21</v>
      </c>
      <c r="H2691" s="75">
        <v>390</v>
      </c>
      <c r="I2691" s="87" t="s">
        <v>3106</v>
      </c>
      <c r="J2691" s="75" t="s">
        <v>3164</v>
      </c>
      <c r="K2691" s="88" t="s">
        <v>84</v>
      </c>
      <c r="L2691" s="88">
        <v>24</v>
      </c>
      <c r="M2691" s="88">
        <v>4</v>
      </c>
      <c r="N2691" s="75" t="s">
        <v>85</v>
      </c>
      <c r="O2691" s="75" t="s">
        <v>208</v>
      </c>
      <c r="P2691" s="106"/>
      <c r="Q2691" s="90">
        <f>(17/100+7.6/100+1.65/100)*P2691</f>
        <v>0</v>
      </c>
      <c r="R2691" s="104"/>
      <c r="S2691" s="104"/>
      <c r="T2691" s="104"/>
      <c r="U2691" s="104"/>
      <c r="V2691" s="90">
        <f>+P2691-Q2691+R2691+S2691+T2691+U2691</f>
        <v>0</v>
      </c>
      <c r="W2691" s="91">
        <f>(1.02/100)</f>
        <v>1.02E-2</v>
      </c>
      <c r="X2691" s="91">
        <v>4.8E-3</v>
      </c>
      <c r="Y2691" s="91">
        <v>0.17</v>
      </c>
      <c r="Z2691" s="91">
        <v>1.65E-2</v>
      </c>
      <c r="AA2691" s="91">
        <v>7.6E-2</v>
      </c>
      <c r="AB2691" s="91">
        <f>SUM(W2691:AA2691)</f>
        <v>0.2775</v>
      </c>
      <c r="AC2691" s="75">
        <v>12</v>
      </c>
      <c r="AD2691" s="92">
        <f>IF(AL2691="","",+AC2691*AL2691)</f>
      </c>
      <c r="AE2691" s="93">
        <f>IF(AL2691="","",+AL2691*AB2691)</f>
      </c>
      <c r="AF2691" s="92">
        <f>IF(AL2691="","",+AL2691-AE2691)</f>
      </c>
      <c r="AG2691" s="93">
        <f>+V2691</f>
        <v>0</v>
      </c>
      <c r="AH2691" s="92">
        <f>IF(AF2691="","",+AF2691-AG2691)</f>
      </c>
      <c r="AI2691" s="92">
        <f>IF(AH2691="","",+AH2691*AC2691)</f>
      </c>
      <c r="AJ2691" s="93"/>
      <c r="AK2691" s="94">
        <v>0.33</v>
      </c>
      <c r="AL2691" s="93">
        <f>IF(V2691=0,"",V2691/(1-AB2691-AK2691))</f>
      </c>
      <c r="AM2691" s="95">
        <v>0.33</v>
      </c>
      <c r="AN2691" s="93">
        <f>IF(V2691=0,"",V2691/(1-AB2691-AM2691))</f>
      </c>
      <c r="AO2691" s="96">
        <v>1.2</v>
      </c>
      <c r="AP2691" s="93">
        <f>IF(BD!AJ2691="","",BD!AJ2691*BD!AO2691)</f>
      </c>
      <c r="AQ2691" s="91">
        <f>BD!AM2691/BD!AK2691-1</f>
        <v>0</v>
      </c>
      <c r="AR2691" s="91">
        <f>IF(BD!AN2691="","",IF(BD!AJ2691="","",BD!AN2691/BD!AJ2691-1))</f>
      </c>
      <c r="AS2691" s="91">
        <f>IF(BD!AN2691="","",IF(BD!AN2691&lt;BD!AL2691,"ABAIXO DA META","DENTRO DA META"))</f>
      </c>
      <c r="AT2691" s="91" t="str">
        <f>IF(BD!AJ2691="","EM ANÁLISE",IF(BD!AP2691&gt;=BD!AN2691,"GO", "NO GO"))</f>
        <v>EM ANÁLISE</v>
      </c>
      <c r="AU2691" s="97">
        <f>IF(AN2691="","",+BD!$AN2691-AJ2691)</f>
      </c>
      <c r="AV2691" s="98"/>
      <c r="AW2691" s="90">
        <f>BD!P2691*BD!AC2691</f>
        <v>0</v>
      </c>
      <c r="AX2691" s="90">
        <f>BD!V2691*BD!AC2691</f>
        <v>0</v>
      </c>
      <c r="AY2691" s="90">
        <f>IF(BD!AN2691="","",BD!AN2691*BD!AC2691)</f>
      </c>
      <c r="AZ2691" s="75" t="s">
        <v>123</v>
      </c>
      <c r="BA2691" s="75" t="s">
        <v>115</v>
      </c>
      <c r="BB2691" s="75">
        <v>1</v>
      </c>
      <c r="BC2691" s="75" t="s">
        <v>209</v>
      </c>
      <c r="BD2691" s="104"/>
      <c r="BE2691" s="104"/>
      <c r="BF2691" s="101"/>
      <c r="BG2691" s="101"/>
      <c r="BH2691" s="101"/>
      <c r="BI2691" s="101"/>
      <c r="BJ2691" s="101"/>
      <c r="BK2691" s="101"/>
      <c r="BL2691" s="101"/>
      <c r="BM2691" s="101"/>
      <c r="BN2691" s="101"/>
      <c r="BO2691" s="103"/>
      <c r="BP2691" s="101"/>
      <c r="BQ2691" s="101"/>
      <c r="BR2691" s="101"/>
      <c r="BS2691" s="101"/>
      <c r="BT2691" s="101"/>
      <c r="BU2691" s="101"/>
      <c r="BV2691" s="101"/>
      <c r="BW2691" s="101"/>
      <c r="BX2691" s="101"/>
      <c r="BY2691" s="101"/>
      <c r="BZ2691" s="101"/>
      <c r="CA2691" s="101"/>
      <c r="CB2691" s="101"/>
      <c r="CC2691" s="101"/>
      <c r="CD2691" s="101"/>
      <c r="CE2691" s="101"/>
      <c r="CF2691" s="101"/>
      <c r="CG2691" s="37" t="e">
        <f>VLOOKUP(Table_1[[#This Row],[EAN]],'[1]Planilha1'!$E:$R,13,0)</f>
        <v>#N/A</v>
      </c>
      <c r="CI2691" s="186" t="e">
        <f>Table_1[[#This Row],[FATURAMENTO REALIZADO]]-Table_1[[#This Row],[SPEND LÍQUIDO]]</f>
        <v>#VALUE!</v>
      </c>
    </row>
    <row r="2692" ht="15" hidden="1">
      <c r="A2692" s="7"/>
      <c r="B2692" s="84" t="s">
        <v>2735</v>
      </c>
      <c r="C2692" s="75">
        <v>221730</v>
      </c>
      <c r="D2692" s="75">
        <v>50139</v>
      </c>
      <c r="E2692" s="85">
        <v>7896306608773</v>
      </c>
      <c r="F2692" s="86" t="s">
        <v>3166</v>
      </c>
      <c r="G2692" s="75" t="s">
        <v>21</v>
      </c>
      <c r="H2692" s="75">
        <v>390</v>
      </c>
      <c r="I2692" s="87" t="s">
        <v>3106</v>
      </c>
      <c r="J2692" s="75" t="s">
        <v>3164</v>
      </c>
      <c r="K2692" s="88" t="s">
        <v>84</v>
      </c>
      <c r="L2692" s="88">
        <v>42</v>
      </c>
      <c r="M2692" s="88">
        <v>4</v>
      </c>
      <c r="N2692" s="75" t="s">
        <v>85</v>
      </c>
      <c r="O2692" s="75" t="s">
        <v>208</v>
      </c>
      <c r="P2692" s="106"/>
      <c r="Q2692" s="90">
        <f>(17/100+7.6/100+1.65/100)*P2692</f>
        <v>0</v>
      </c>
      <c r="R2692" s="104"/>
      <c r="S2692" s="104"/>
      <c r="T2692" s="104"/>
      <c r="U2692" s="104"/>
      <c r="V2692" s="90">
        <f>+P2692-Q2692+R2692+S2692+T2692+U2692</f>
        <v>0</v>
      </c>
      <c r="W2692" s="91">
        <f>(1.02/100)</f>
        <v>1.02E-2</v>
      </c>
      <c r="X2692" s="91">
        <v>4.8E-3</v>
      </c>
      <c r="Y2692" s="91">
        <v>0.17</v>
      </c>
      <c r="Z2692" s="91">
        <v>1.65E-2</v>
      </c>
      <c r="AA2692" s="91">
        <v>7.6E-2</v>
      </c>
      <c r="AB2692" s="91">
        <f>SUM(W2692:AA2692)</f>
        <v>0.2775</v>
      </c>
      <c r="AC2692" s="75">
        <v>12</v>
      </c>
      <c r="AD2692" s="92">
        <f>IF(AL2692="","",+AC2692*AL2692)</f>
      </c>
      <c r="AE2692" s="93">
        <f>IF(AL2692="","",+AL2692*AB2692)</f>
      </c>
      <c r="AF2692" s="92">
        <f>IF(AL2692="","",+AL2692-AE2692)</f>
      </c>
      <c r="AG2692" s="93">
        <f>+V2692</f>
        <v>0</v>
      </c>
      <c r="AH2692" s="92">
        <f>IF(AF2692="","",+AF2692-AG2692)</f>
      </c>
      <c r="AI2692" s="92">
        <f>IF(AH2692="","",+AH2692*AC2692)</f>
      </c>
      <c r="AJ2692" s="93"/>
      <c r="AK2692" s="94">
        <v>0.33</v>
      </c>
      <c r="AL2692" s="93">
        <f>IF(V2692=0,"",V2692/(1-AB2692-AK2692))</f>
      </c>
      <c r="AM2692" s="95">
        <v>0.33</v>
      </c>
      <c r="AN2692" s="93">
        <f>IF(V2692=0,"",V2692/(1-AB2692-AM2692))</f>
      </c>
      <c r="AO2692" s="96">
        <v>1.2</v>
      </c>
      <c r="AP2692" s="93">
        <f>IF(BD!AJ2692="","",BD!AJ2692*BD!AO2692)</f>
      </c>
      <c r="AQ2692" s="91">
        <f>BD!AM2692/BD!AK2692-1</f>
        <v>0</v>
      </c>
      <c r="AR2692" s="91">
        <f>IF(BD!AN2692="","",IF(BD!AJ2692="","",BD!AN2692/BD!AJ2692-1))</f>
      </c>
      <c r="AS2692" s="91">
        <f>IF(BD!AN2692="","",IF(BD!AN2692&lt;BD!AL2692,"ABAIXO DA META","DENTRO DA META"))</f>
      </c>
      <c r="AT2692" s="91" t="str">
        <f>IF(BD!AJ2692="","EM ANÁLISE",IF(BD!AP2692&gt;=BD!AN2692,"GO", "NO GO"))</f>
        <v>EM ANÁLISE</v>
      </c>
      <c r="AU2692" s="97">
        <f>IF(AN2692="","",+BD!$AN2692-AJ2692)</f>
      </c>
      <c r="AV2692" s="98"/>
      <c r="AW2692" s="90">
        <f>BD!P2692*BD!AC2692</f>
        <v>0</v>
      </c>
      <c r="AX2692" s="90">
        <f>BD!V2692*BD!AC2692</f>
        <v>0</v>
      </c>
      <c r="AY2692" s="90">
        <f>IF(BD!AN2692="","",BD!AN2692*BD!AC2692)</f>
      </c>
      <c r="AZ2692" s="75" t="s">
        <v>123</v>
      </c>
      <c r="BA2692" s="75" t="s">
        <v>115</v>
      </c>
      <c r="BB2692" s="75">
        <v>1</v>
      </c>
      <c r="BC2692" s="75" t="s">
        <v>209</v>
      </c>
      <c r="BD2692" s="104"/>
      <c r="BE2692" s="104"/>
      <c r="BF2692" s="101"/>
      <c r="BG2692" s="101"/>
      <c r="BH2692" s="101"/>
      <c r="BI2692" s="101"/>
      <c r="BJ2692" s="101"/>
      <c r="BK2692" s="101"/>
      <c r="BL2692" s="101"/>
      <c r="BM2692" s="101"/>
      <c r="BN2692" s="101"/>
      <c r="BO2692" s="103"/>
      <c r="BP2692" s="101"/>
      <c r="BQ2692" s="101"/>
      <c r="BR2692" s="101"/>
      <c r="BS2692" s="101"/>
      <c r="BT2692" s="101"/>
      <c r="BU2692" s="101"/>
      <c r="BV2692" s="101"/>
      <c r="BW2692" s="101"/>
      <c r="BX2692" s="101"/>
      <c r="BY2692" s="101"/>
      <c r="BZ2692" s="101"/>
      <c r="CA2692" s="101"/>
      <c r="CB2692" s="101"/>
      <c r="CC2692" s="101"/>
      <c r="CD2692" s="101"/>
      <c r="CE2692" s="101"/>
      <c r="CF2692" s="101"/>
      <c r="CG2692" s="37" t="e">
        <f>VLOOKUP(Table_1[[#This Row],[EAN]],'[1]Planilha1'!$E:$R,13,0)</f>
        <v>#N/A</v>
      </c>
      <c r="CI2692" s="186" t="e">
        <f>Table_1[[#This Row],[FATURAMENTO REALIZADO]]-Table_1[[#This Row],[SPEND LÍQUIDO]]</f>
        <v>#VALUE!</v>
      </c>
    </row>
    <row r="2693" ht="15" hidden="1">
      <c r="A2693" s="7"/>
      <c r="B2693" s="84" t="s">
        <v>2735</v>
      </c>
      <c r="C2693" s="75">
        <v>221731</v>
      </c>
      <c r="D2693" s="75">
        <v>50254</v>
      </c>
      <c r="E2693" s="85">
        <v>7896306623042</v>
      </c>
      <c r="F2693" s="86" t="s">
        <v>3167</v>
      </c>
      <c r="G2693" s="75" t="s">
        <v>21</v>
      </c>
      <c r="H2693" s="75">
        <v>390</v>
      </c>
      <c r="I2693" s="87" t="s">
        <v>3106</v>
      </c>
      <c r="J2693" s="75" t="s">
        <v>3164</v>
      </c>
      <c r="K2693" s="88" t="s">
        <v>84</v>
      </c>
      <c r="L2693" s="88">
        <v>42</v>
      </c>
      <c r="M2693" s="88">
        <v>4</v>
      </c>
      <c r="N2693" s="75" t="s">
        <v>85</v>
      </c>
      <c r="O2693" s="75" t="s">
        <v>208</v>
      </c>
      <c r="P2693" s="106"/>
      <c r="Q2693" s="90">
        <f>(17/100+7.6/100+1.65/100)*P2693</f>
        <v>0</v>
      </c>
      <c r="R2693" s="104"/>
      <c r="S2693" s="104"/>
      <c r="T2693" s="104"/>
      <c r="U2693" s="104"/>
      <c r="V2693" s="90">
        <f>+P2693-Q2693+R2693+S2693+T2693+U2693</f>
        <v>0</v>
      </c>
      <c r="W2693" s="91">
        <f>(1.02/100)</f>
        <v>1.02E-2</v>
      </c>
      <c r="X2693" s="91">
        <v>4.8E-3</v>
      </c>
      <c r="Y2693" s="91">
        <v>0.17</v>
      </c>
      <c r="Z2693" s="91">
        <v>1.65E-2</v>
      </c>
      <c r="AA2693" s="91">
        <v>7.6E-2</v>
      </c>
      <c r="AB2693" s="91">
        <f>SUM(W2693:AA2693)</f>
        <v>0.2775</v>
      </c>
      <c r="AC2693" s="75">
        <v>12</v>
      </c>
      <c r="AD2693" s="92">
        <f>IF(AL2693="","",+AC2693*AL2693)</f>
      </c>
      <c r="AE2693" s="93">
        <f>IF(AL2693="","",+AL2693*AB2693)</f>
      </c>
      <c r="AF2693" s="92">
        <f>IF(AL2693="","",+AL2693-AE2693)</f>
      </c>
      <c r="AG2693" s="93">
        <f>+V2693</f>
        <v>0</v>
      </c>
      <c r="AH2693" s="92">
        <f>IF(AF2693="","",+AF2693-AG2693)</f>
      </c>
      <c r="AI2693" s="92">
        <f>IF(AH2693="","",+AH2693*AC2693)</f>
      </c>
      <c r="AJ2693" s="93"/>
      <c r="AK2693" s="94">
        <v>0.33</v>
      </c>
      <c r="AL2693" s="93">
        <f>IF(V2693=0,"",V2693/(1-AB2693-AK2693))</f>
      </c>
      <c r="AM2693" s="95">
        <v>0.33</v>
      </c>
      <c r="AN2693" s="93">
        <f>IF(V2693=0,"",V2693/(1-AB2693-AM2693))</f>
      </c>
      <c r="AO2693" s="96">
        <v>1.2</v>
      </c>
      <c r="AP2693" s="93">
        <f>IF(BD!AJ2693="","",BD!AJ2693*BD!AO2693)</f>
      </c>
      <c r="AQ2693" s="91">
        <f>BD!AM2693/BD!AK2693-1</f>
        <v>0</v>
      </c>
      <c r="AR2693" s="91">
        <f>IF(BD!AN2693="","",IF(BD!AJ2693="","",BD!AN2693/BD!AJ2693-1))</f>
      </c>
      <c r="AS2693" s="91">
        <f>IF(BD!AN2693="","",IF(BD!AN2693&lt;BD!AL2693,"ABAIXO DA META","DENTRO DA META"))</f>
      </c>
      <c r="AT2693" s="91" t="str">
        <f>IF(BD!AJ2693="","EM ANÁLISE",IF(BD!AP2693&gt;=BD!AN2693,"GO", "NO GO"))</f>
        <v>EM ANÁLISE</v>
      </c>
      <c r="AU2693" s="97">
        <f>IF(AN2693="","",+BD!$AN2693-AJ2693)</f>
      </c>
      <c r="AV2693" s="98"/>
      <c r="AW2693" s="90">
        <f>BD!P2693*BD!AC2693</f>
        <v>0</v>
      </c>
      <c r="AX2693" s="90">
        <f>BD!V2693*BD!AC2693</f>
        <v>0</v>
      </c>
      <c r="AY2693" s="90">
        <f>IF(BD!AN2693="","",BD!AN2693*BD!AC2693)</f>
      </c>
      <c r="AZ2693" s="75" t="s">
        <v>123</v>
      </c>
      <c r="BA2693" s="75" t="s">
        <v>115</v>
      </c>
      <c r="BB2693" s="75">
        <v>1</v>
      </c>
      <c r="BC2693" s="75" t="s">
        <v>209</v>
      </c>
      <c r="BD2693" s="104"/>
      <c r="BE2693" s="104"/>
      <c r="BF2693" s="101"/>
      <c r="BG2693" s="101"/>
      <c r="BH2693" s="101"/>
      <c r="BI2693" s="101"/>
      <c r="BJ2693" s="101"/>
      <c r="BK2693" s="101"/>
      <c r="BL2693" s="101"/>
      <c r="BM2693" s="101"/>
      <c r="BN2693" s="101"/>
      <c r="BO2693" s="103"/>
      <c r="BP2693" s="101"/>
      <c r="BQ2693" s="101"/>
      <c r="BR2693" s="101"/>
      <c r="BS2693" s="101"/>
      <c r="BT2693" s="101"/>
      <c r="BU2693" s="101"/>
      <c r="BV2693" s="101"/>
      <c r="BW2693" s="101"/>
      <c r="BX2693" s="101"/>
      <c r="BY2693" s="101"/>
      <c r="BZ2693" s="101"/>
      <c r="CA2693" s="101"/>
      <c r="CB2693" s="101"/>
      <c r="CC2693" s="101"/>
      <c r="CD2693" s="101"/>
      <c r="CE2693" s="101"/>
      <c r="CF2693" s="101"/>
      <c r="CG2693" s="37" t="e">
        <f>VLOOKUP(Table_1[[#This Row],[EAN]],'[1]Planilha1'!$E:$R,13,0)</f>
        <v>#N/A</v>
      </c>
      <c r="CI2693" s="186" t="e">
        <f>Table_1[[#This Row],[FATURAMENTO REALIZADO]]-Table_1[[#This Row],[SPEND LÍQUIDO]]</f>
        <v>#VALUE!</v>
      </c>
    </row>
    <row r="2694" ht="15" hidden="1">
      <c r="A2694" s="7"/>
      <c r="B2694" s="84" t="s">
        <v>2735</v>
      </c>
      <c r="C2694" s="75">
        <v>221732</v>
      </c>
      <c r="D2694" s="75">
        <v>50260</v>
      </c>
      <c r="E2694" s="85">
        <v>7896306623356</v>
      </c>
      <c r="F2694" s="86" t="s">
        <v>3168</v>
      </c>
      <c r="G2694" s="75" t="s">
        <v>21</v>
      </c>
      <c r="H2694" s="75">
        <v>390</v>
      </c>
      <c r="I2694" s="87" t="s">
        <v>3106</v>
      </c>
      <c r="J2694" s="75" t="s">
        <v>3164</v>
      </c>
      <c r="K2694" s="88" t="s">
        <v>84</v>
      </c>
      <c r="L2694" s="88">
        <v>12</v>
      </c>
      <c r="M2694" s="88">
        <v>4</v>
      </c>
      <c r="N2694" s="75" t="s">
        <v>85</v>
      </c>
      <c r="O2694" s="75" t="s">
        <v>208</v>
      </c>
      <c r="P2694" s="106"/>
      <c r="Q2694" s="90">
        <f>(17/100+7.6/100+1.65/100)*P2694</f>
        <v>0</v>
      </c>
      <c r="R2694" s="104"/>
      <c r="S2694" s="104"/>
      <c r="T2694" s="104"/>
      <c r="U2694" s="104"/>
      <c r="V2694" s="90">
        <f>+P2694-Q2694+R2694+S2694+T2694+U2694</f>
        <v>0</v>
      </c>
      <c r="W2694" s="91">
        <f>(1.02/100)</f>
        <v>1.02E-2</v>
      </c>
      <c r="X2694" s="91">
        <v>4.8E-3</v>
      </c>
      <c r="Y2694" s="91">
        <v>0.17</v>
      </c>
      <c r="Z2694" s="91">
        <v>1.65E-2</v>
      </c>
      <c r="AA2694" s="91">
        <v>7.6E-2</v>
      </c>
      <c r="AB2694" s="91">
        <f>SUM(W2694:AA2694)</f>
        <v>0.2775</v>
      </c>
      <c r="AC2694" s="75">
        <v>12</v>
      </c>
      <c r="AD2694" s="92">
        <f>IF(AL2694="","",+AC2694*AL2694)</f>
      </c>
      <c r="AE2694" s="93">
        <f>IF(AL2694="","",+AL2694*AB2694)</f>
      </c>
      <c r="AF2694" s="92">
        <f>IF(AL2694="","",+AL2694-AE2694)</f>
      </c>
      <c r="AG2694" s="93">
        <f>+V2694</f>
        <v>0</v>
      </c>
      <c r="AH2694" s="92">
        <f>IF(AF2694="","",+AF2694-AG2694)</f>
      </c>
      <c r="AI2694" s="92">
        <f>IF(AH2694="","",+AH2694*AC2694)</f>
      </c>
      <c r="AJ2694" s="93"/>
      <c r="AK2694" s="94">
        <v>0.33</v>
      </c>
      <c r="AL2694" s="93">
        <f>IF(V2694=0,"",V2694/(1-AB2694-AK2694))</f>
      </c>
      <c r="AM2694" s="95">
        <v>0.33</v>
      </c>
      <c r="AN2694" s="93">
        <f>IF(V2694=0,"",V2694/(1-AB2694-AM2694))</f>
      </c>
      <c r="AO2694" s="96">
        <v>1.2</v>
      </c>
      <c r="AP2694" s="93">
        <f>IF(BD!AJ2694="","",BD!AJ2694*BD!AO2694)</f>
      </c>
      <c r="AQ2694" s="91">
        <f>BD!AM2694/BD!AK2694-1</f>
        <v>0</v>
      </c>
      <c r="AR2694" s="91">
        <f>IF(BD!AN2694="","",IF(BD!AJ2694="","",BD!AN2694/BD!AJ2694-1))</f>
      </c>
      <c r="AS2694" s="91">
        <f>IF(BD!AN2694="","",IF(BD!AN2694&lt;BD!AL2694,"ABAIXO DA META","DENTRO DA META"))</f>
      </c>
      <c r="AT2694" s="91" t="str">
        <f>IF(BD!AJ2694="","EM ANÁLISE",IF(BD!AP2694&gt;=BD!AN2694,"GO", "NO GO"))</f>
        <v>EM ANÁLISE</v>
      </c>
      <c r="AU2694" s="97">
        <f>IF(AN2694="","",+BD!$AN2694-AJ2694)</f>
      </c>
      <c r="AV2694" s="98"/>
      <c r="AW2694" s="90">
        <f>BD!P2694*BD!AC2694</f>
        <v>0</v>
      </c>
      <c r="AX2694" s="90">
        <f>BD!V2694*BD!AC2694</f>
        <v>0</v>
      </c>
      <c r="AY2694" s="90">
        <f>IF(BD!AN2694="","",BD!AN2694*BD!AC2694)</f>
      </c>
      <c r="AZ2694" s="75" t="s">
        <v>123</v>
      </c>
      <c r="BA2694" s="75" t="s">
        <v>115</v>
      </c>
      <c r="BB2694" s="75">
        <v>1</v>
      </c>
      <c r="BC2694" s="75" t="s">
        <v>209</v>
      </c>
      <c r="BD2694" s="104"/>
      <c r="BE2694" s="104"/>
      <c r="BF2694" s="101"/>
      <c r="BG2694" s="101"/>
      <c r="BH2694" s="101"/>
      <c r="BI2694" s="101"/>
      <c r="BJ2694" s="101"/>
      <c r="BK2694" s="101"/>
      <c r="BL2694" s="101"/>
      <c r="BM2694" s="101"/>
      <c r="BN2694" s="101"/>
      <c r="BO2694" s="103"/>
      <c r="BP2694" s="101"/>
      <c r="BQ2694" s="101"/>
      <c r="BR2694" s="101"/>
      <c r="BS2694" s="101"/>
      <c r="BT2694" s="101"/>
      <c r="BU2694" s="101"/>
      <c r="BV2694" s="101"/>
      <c r="BW2694" s="101"/>
      <c r="BX2694" s="101"/>
      <c r="BY2694" s="101"/>
      <c r="BZ2694" s="101"/>
      <c r="CA2694" s="101"/>
      <c r="CB2694" s="101"/>
      <c r="CC2694" s="101"/>
      <c r="CD2694" s="101"/>
      <c r="CE2694" s="101"/>
      <c r="CF2694" s="101"/>
      <c r="CG2694" s="37" t="e">
        <f>VLOOKUP(Table_1[[#This Row],[EAN]],'[1]Planilha1'!$E:$R,13,0)</f>
        <v>#N/A</v>
      </c>
      <c r="CI2694" s="186" t="e">
        <f>Table_1[[#This Row],[FATURAMENTO REALIZADO]]-Table_1[[#This Row],[SPEND LÍQUIDO]]</f>
        <v>#VALUE!</v>
      </c>
    </row>
    <row r="2695" ht="15" hidden="1">
      <c r="A2695" s="7"/>
      <c r="B2695" s="84" t="s">
        <v>2735</v>
      </c>
      <c r="C2695" s="75">
        <v>221733</v>
      </c>
      <c r="D2695" s="75">
        <v>50111</v>
      </c>
      <c r="E2695" s="85">
        <v>7896306614460</v>
      </c>
      <c r="F2695" s="86" t="s">
        <v>3169</v>
      </c>
      <c r="G2695" s="75" t="s">
        <v>21</v>
      </c>
      <c r="H2695" s="75">
        <v>390</v>
      </c>
      <c r="I2695" s="87" t="s">
        <v>3106</v>
      </c>
      <c r="J2695" s="75" t="s">
        <v>3164</v>
      </c>
      <c r="K2695" s="88" t="s">
        <v>84</v>
      </c>
      <c r="L2695" s="88">
        <v>16</v>
      </c>
      <c r="M2695" s="88">
        <v>4</v>
      </c>
      <c r="N2695" s="75" t="s">
        <v>85</v>
      </c>
      <c r="O2695" s="75" t="s">
        <v>208</v>
      </c>
      <c r="P2695" s="106"/>
      <c r="Q2695" s="90">
        <f>(17/100+7.6/100+1.65/100)*P2695</f>
        <v>0</v>
      </c>
      <c r="R2695" s="104"/>
      <c r="S2695" s="104"/>
      <c r="T2695" s="104"/>
      <c r="U2695" s="104"/>
      <c r="V2695" s="90">
        <f>+P2695-Q2695+R2695+S2695+T2695+U2695</f>
        <v>0</v>
      </c>
      <c r="W2695" s="91">
        <f>(1.02/100)</f>
        <v>1.02E-2</v>
      </c>
      <c r="X2695" s="91">
        <v>4.8E-3</v>
      </c>
      <c r="Y2695" s="91">
        <v>0.17</v>
      </c>
      <c r="Z2695" s="91">
        <v>1.65E-2</v>
      </c>
      <c r="AA2695" s="91">
        <v>7.6E-2</v>
      </c>
      <c r="AB2695" s="91">
        <f>SUM(W2695:AA2695)</f>
        <v>0.2775</v>
      </c>
      <c r="AC2695" s="75">
        <v>12</v>
      </c>
      <c r="AD2695" s="92">
        <f>IF(AL2695="","",+AC2695*AL2695)</f>
      </c>
      <c r="AE2695" s="93">
        <f>IF(AL2695="","",+AL2695*AB2695)</f>
      </c>
      <c r="AF2695" s="92">
        <f>IF(AL2695="","",+AL2695-AE2695)</f>
      </c>
      <c r="AG2695" s="93">
        <f>+V2695</f>
        <v>0</v>
      </c>
      <c r="AH2695" s="92">
        <f>IF(AF2695="","",+AF2695-AG2695)</f>
      </c>
      <c r="AI2695" s="92">
        <f>IF(AH2695="","",+AH2695*AC2695)</f>
      </c>
      <c r="AJ2695" s="93"/>
      <c r="AK2695" s="94">
        <v>0.33</v>
      </c>
      <c r="AL2695" s="93">
        <f>IF(V2695=0,"",V2695/(1-AB2695-AK2695))</f>
      </c>
      <c r="AM2695" s="95">
        <v>0.33</v>
      </c>
      <c r="AN2695" s="93">
        <f>IF(V2695=0,"",V2695/(1-AB2695-AM2695))</f>
      </c>
      <c r="AO2695" s="96">
        <v>1.2</v>
      </c>
      <c r="AP2695" s="93">
        <f>IF(BD!AJ2695="","",BD!AJ2695*BD!AO2695)</f>
      </c>
      <c r="AQ2695" s="91">
        <f>BD!AM2695/BD!AK2695-1</f>
        <v>0</v>
      </c>
      <c r="AR2695" s="91">
        <f>IF(BD!AN2695="","",IF(BD!AJ2695="","",BD!AN2695/BD!AJ2695-1))</f>
      </c>
      <c r="AS2695" s="91">
        <f>IF(BD!AN2695="","",IF(BD!AN2695&lt;BD!AL2695,"ABAIXO DA META","DENTRO DA META"))</f>
      </c>
      <c r="AT2695" s="91" t="str">
        <f>IF(BD!AJ2695="","EM ANÁLISE",IF(BD!AP2695&gt;=BD!AN2695,"GO", "NO GO"))</f>
        <v>EM ANÁLISE</v>
      </c>
      <c r="AU2695" s="97">
        <f>IF(AN2695="","",+BD!$AN2695-AJ2695)</f>
      </c>
      <c r="AV2695" s="98"/>
      <c r="AW2695" s="90">
        <f>BD!P2695*BD!AC2695</f>
        <v>0</v>
      </c>
      <c r="AX2695" s="90">
        <f>BD!V2695*BD!AC2695</f>
        <v>0</v>
      </c>
      <c r="AY2695" s="90">
        <f>IF(BD!AN2695="","",BD!AN2695*BD!AC2695)</f>
      </c>
      <c r="AZ2695" s="75" t="s">
        <v>123</v>
      </c>
      <c r="BA2695" s="75" t="s">
        <v>115</v>
      </c>
      <c r="BB2695" s="75">
        <v>1</v>
      </c>
      <c r="BC2695" s="75" t="s">
        <v>209</v>
      </c>
      <c r="BD2695" s="104"/>
      <c r="BE2695" s="104"/>
      <c r="BF2695" s="101"/>
      <c r="BG2695" s="101"/>
      <c r="BH2695" s="101"/>
      <c r="BI2695" s="101"/>
      <c r="BJ2695" s="101"/>
      <c r="BK2695" s="101"/>
      <c r="BL2695" s="101"/>
      <c r="BM2695" s="101"/>
      <c r="BN2695" s="101"/>
      <c r="BO2695" s="103"/>
      <c r="BP2695" s="101"/>
      <c r="BQ2695" s="101"/>
      <c r="BR2695" s="101"/>
      <c r="BS2695" s="101"/>
      <c r="BT2695" s="101"/>
      <c r="BU2695" s="101"/>
      <c r="BV2695" s="101"/>
      <c r="BW2695" s="101"/>
      <c r="BX2695" s="101"/>
      <c r="BY2695" s="101"/>
      <c r="BZ2695" s="101"/>
      <c r="CA2695" s="101"/>
      <c r="CB2695" s="101"/>
      <c r="CC2695" s="101"/>
      <c r="CD2695" s="101"/>
      <c r="CE2695" s="101"/>
      <c r="CF2695" s="101"/>
      <c r="CG2695" s="37" t="e">
        <f>VLOOKUP(Table_1[[#This Row],[EAN]],'[1]Planilha1'!$E:$R,13,0)</f>
        <v>#N/A</v>
      </c>
      <c r="CI2695" s="186" t="e">
        <f>Table_1[[#This Row],[FATURAMENTO REALIZADO]]-Table_1[[#This Row],[SPEND LÍQUIDO]]</f>
        <v>#VALUE!</v>
      </c>
    </row>
    <row r="2696" ht="15" hidden="1">
      <c r="A2696" s="7"/>
      <c r="B2696" s="84" t="s">
        <v>2735</v>
      </c>
      <c r="C2696" s="75">
        <v>221734</v>
      </c>
      <c r="D2696" s="75">
        <v>50109</v>
      </c>
      <c r="E2696" s="85">
        <v>7896306614453</v>
      </c>
      <c r="F2696" s="86" t="s">
        <v>3170</v>
      </c>
      <c r="G2696" s="75" t="s">
        <v>21</v>
      </c>
      <c r="H2696" s="75">
        <v>390</v>
      </c>
      <c r="I2696" s="87" t="s">
        <v>3106</v>
      </c>
      <c r="J2696" s="75" t="s">
        <v>3164</v>
      </c>
      <c r="K2696" s="88" t="s">
        <v>84</v>
      </c>
      <c r="L2696" s="88">
        <v>16</v>
      </c>
      <c r="M2696" s="88">
        <v>4</v>
      </c>
      <c r="N2696" s="75" t="s">
        <v>85</v>
      </c>
      <c r="O2696" s="75" t="s">
        <v>208</v>
      </c>
      <c r="P2696" s="106"/>
      <c r="Q2696" s="90">
        <f>(17/100+7.6/100+1.65/100)*P2696</f>
        <v>0</v>
      </c>
      <c r="R2696" s="104"/>
      <c r="S2696" s="104"/>
      <c r="T2696" s="104"/>
      <c r="U2696" s="104"/>
      <c r="V2696" s="90">
        <f>+P2696-Q2696+R2696+S2696+T2696+U2696</f>
        <v>0</v>
      </c>
      <c r="W2696" s="91">
        <f>(1.02/100)</f>
        <v>1.02E-2</v>
      </c>
      <c r="X2696" s="91">
        <v>4.8E-3</v>
      </c>
      <c r="Y2696" s="91">
        <v>0.17</v>
      </c>
      <c r="Z2696" s="91">
        <v>1.65E-2</v>
      </c>
      <c r="AA2696" s="91">
        <v>7.6E-2</v>
      </c>
      <c r="AB2696" s="91">
        <f>SUM(W2696:AA2696)</f>
        <v>0.2775</v>
      </c>
      <c r="AC2696" s="75">
        <v>12</v>
      </c>
      <c r="AD2696" s="92">
        <f>IF(AL2696="","",+AC2696*AL2696)</f>
      </c>
      <c r="AE2696" s="93">
        <f>IF(AL2696="","",+AL2696*AB2696)</f>
      </c>
      <c r="AF2696" s="92">
        <f>IF(AL2696="","",+AL2696-AE2696)</f>
      </c>
      <c r="AG2696" s="93">
        <f>+V2696</f>
        <v>0</v>
      </c>
      <c r="AH2696" s="92">
        <f>IF(AF2696="","",+AF2696-AG2696)</f>
      </c>
      <c r="AI2696" s="92">
        <f>IF(AH2696="","",+AH2696*AC2696)</f>
      </c>
      <c r="AJ2696" s="93"/>
      <c r="AK2696" s="94">
        <v>0.33</v>
      </c>
      <c r="AL2696" s="93">
        <f>IF(V2696=0,"",V2696/(1-AB2696-AK2696))</f>
      </c>
      <c r="AM2696" s="95">
        <v>0.33</v>
      </c>
      <c r="AN2696" s="93">
        <f>IF(V2696=0,"",V2696/(1-AB2696-AM2696))</f>
      </c>
      <c r="AO2696" s="96">
        <v>1.2</v>
      </c>
      <c r="AP2696" s="93">
        <f>IF(BD!AJ2696="","",BD!AJ2696*BD!AO2696)</f>
      </c>
      <c r="AQ2696" s="91">
        <f>BD!AM2696/BD!AK2696-1</f>
        <v>0</v>
      </c>
      <c r="AR2696" s="91">
        <f>IF(BD!AN2696="","",IF(BD!AJ2696="","",BD!AN2696/BD!AJ2696-1))</f>
      </c>
      <c r="AS2696" s="91">
        <f>IF(BD!AN2696="","",IF(BD!AN2696&lt;BD!AL2696,"ABAIXO DA META","DENTRO DA META"))</f>
      </c>
      <c r="AT2696" s="91" t="str">
        <f>IF(BD!AJ2696="","EM ANÁLISE",IF(BD!AP2696&gt;=BD!AN2696,"GO", "NO GO"))</f>
        <v>EM ANÁLISE</v>
      </c>
      <c r="AU2696" s="97">
        <f>IF(AN2696="","",+BD!$AN2696-AJ2696)</f>
      </c>
      <c r="AV2696" s="98"/>
      <c r="AW2696" s="90">
        <f>BD!P2696*BD!AC2696</f>
        <v>0</v>
      </c>
      <c r="AX2696" s="90">
        <f>BD!V2696*BD!AC2696</f>
        <v>0</v>
      </c>
      <c r="AY2696" s="90">
        <f>IF(BD!AN2696="","",BD!AN2696*BD!AC2696)</f>
      </c>
      <c r="AZ2696" s="75" t="s">
        <v>123</v>
      </c>
      <c r="BA2696" s="75" t="s">
        <v>115</v>
      </c>
      <c r="BB2696" s="75">
        <v>1</v>
      </c>
      <c r="BC2696" s="75" t="s">
        <v>209</v>
      </c>
      <c r="BD2696" s="104"/>
      <c r="BE2696" s="104"/>
      <c r="BF2696" s="101"/>
      <c r="BG2696" s="101"/>
      <c r="BH2696" s="101"/>
      <c r="BI2696" s="101"/>
      <c r="BJ2696" s="101"/>
      <c r="BK2696" s="101"/>
      <c r="BL2696" s="101"/>
      <c r="BM2696" s="101"/>
      <c r="BN2696" s="101"/>
      <c r="BO2696" s="103"/>
      <c r="BP2696" s="101"/>
      <c r="BQ2696" s="101"/>
      <c r="BR2696" s="101"/>
      <c r="BS2696" s="101"/>
      <c r="BT2696" s="101"/>
      <c r="BU2696" s="101"/>
      <c r="BV2696" s="101"/>
      <c r="BW2696" s="101"/>
      <c r="BX2696" s="101"/>
      <c r="BY2696" s="101"/>
      <c r="BZ2696" s="101"/>
      <c r="CA2696" s="101"/>
      <c r="CB2696" s="101"/>
      <c r="CC2696" s="101"/>
      <c r="CD2696" s="101"/>
      <c r="CE2696" s="101"/>
      <c r="CF2696" s="101"/>
      <c r="CG2696" s="37" t="e">
        <f>VLOOKUP(Table_1[[#This Row],[EAN]],'[1]Planilha1'!$E:$R,13,0)</f>
        <v>#N/A</v>
      </c>
      <c r="CI2696" s="186" t="e">
        <f>Table_1[[#This Row],[FATURAMENTO REALIZADO]]-Table_1[[#This Row],[SPEND LÍQUIDO]]</f>
        <v>#VALUE!</v>
      </c>
    </row>
    <row r="2697" ht="15" hidden="1">
      <c r="A2697" s="7"/>
      <c r="B2697" s="84" t="s">
        <v>2735</v>
      </c>
      <c r="C2697" s="75">
        <v>221735</v>
      </c>
      <c r="D2697" s="75">
        <v>50110</v>
      </c>
      <c r="E2697" s="85">
        <v>7896306620058</v>
      </c>
      <c r="F2697" s="86" t="s">
        <v>3171</v>
      </c>
      <c r="G2697" s="75" t="s">
        <v>21</v>
      </c>
      <c r="H2697" s="75">
        <v>390</v>
      </c>
      <c r="I2697" s="87" t="s">
        <v>3106</v>
      </c>
      <c r="J2697" s="75" t="s">
        <v>3164</v>
      </c>
      <c r="K2697" s="88" t="s">
        <v>84</v>
      </c>
      <c r="L2697" s="88">
        <v>16</v>
      </c>
      <c r="M2697" s="88">
        <v>4</v>
      </c>
      <c r="N2697" s="75" t="s">
        <v>85</v>
      </c>
      <c r="O2697" s="75" t="s">
        <v>208</v>
      </c>
      <c r="P2697" s="106"/>
      <c r="Q2697" s="90">
        <f>(17/100+7.6/100+1.65/100)*P2697</f>
        <v>0</v>
      </c>
      <c r="R2697" s="104"/>
      <c r="S2697" s="104"/>
      <c r="T2697" s="104"/>
      <c r="U2697" s="104"/>
      <c r="V2697" s="90">
        <f>+P2697-Q2697+R2697+S2697+T2697+U2697</f>
        <v>0</v>
      </c>
      <c r="W2697" s="91">
        <f>(1.02/100)</f>
        <v>1.02E-2</v>
      </c>
      <c r="X2697" s="91">
        <v>4.8E-3</v>
      </c>
      <c r="Y2697" s="91">
        <v>0.17</v>
      </c>
      <c r="Z2697" s="91">
        <v>1.65E-2</v>
      </c>
      <c r="AA2697" s="91">
        <v>7.6E-2</v>
      </c>
      <c r="AB2697" s="91">
        <f>SUM(W2697:AA2697)</f>
        <v>0.2775</v>
      </c>
      <c r="AC2697" s="75">
        <v>12</v>
      </c>
      <c r="AD2697" s="92">
        <f>IF(AL2697="","",+AC2697*AL2697)</f>
      </c>
      <c r="AE2697" s="93">
        <f>IF(AL2697="","",+AL2697*AB2697)</f>
      </c>
      <c r="AF2697" s="92">
        <f>IF(AL2697="","",+AL2697-AE2697)</f>
      </c>
      <c r="AG2697" s="93">
        <f>+V2697</f>
        <v>0</v>
      </c>
      <c r="AH2697" s="92">
        <f>IF(AF2697="","",+AF2697-AG2697)</f>
      </c>
      <c r="AI2697" s="92">
        <f>IF(AH2697="","",+AH2697*AC2697)</f>
      </c>
      <c r="AJ2697" s="93"/>
      <c r="AK2697" s="94">
        <v>0.33</v>
      </c>
      <c r="AL2697" s="93">
        <f>IF(V2697=0,"",V2697/(1-AB2697-AK2697))</f>
      </c>
      <c r="AM2697" s="95">
        <v>0.33</v>
      </c>
      <c r="AN2697" s="93">
        <f>IF(V2697=0,"",V2697/(1-AB2697-AM2697))</f>
      </c>
      <c r="AO2697" s="96">
        <v>1.2</v>
      </c>
      <c r="AP2697" s="93">
        <f>IF(BD!AJ2697="","",BD!AJ2697*BD!AO2697)</f>
      </c>
      <c r="AQ2697" s="91">
        <f>BD!AM2697/BD!AK2697-1</f>
        <v>0</v>
      </c>
      <c r="AR2697" s="91">
        <f>IF(BD!AN2697="","",IF(BD!AJ2697="","",BD!AN2697/BD!AJ2697-1))</f>
      </c>
      <c r="AS2697" s="91">
        <f>IF(BD!AN2697="","",IF(BD!AN2697&lt;BD!AL2697,"ABAIXO DA META","DENTRO DA META"))</f>
      </c>
      <c r="AT2697" s="91" t="str">
        <f>IF(BD!AJ2697="","EM ANÁLISE",IF(BD!AP2697&gt;=BD!AN2697,"GO", "NO GO"))</f>
        <v>EM ANÁLISE</v>
      </c>
      <c r="AU2697" s="97">
        <f>IF(AN2697="","",+BD!$AN2697-AJ2697)</f>
      </c>
      <c r="AV2697" s="98"/>
      <c r="AW2697" s="90">
        <f>BD!P2697*BD!AC2697</f>
        <v>0</v>
      </c>
      <c r="AX2697" s="90">
        <f>BD!V2697*BD!AC2697</f>
        <v>0</v>
      </c>
      <c r="AY2697" s="90">
        <f>IF(BD!AN2697="","",BD!AN2697*BD!AC2697)</f>
      </c>
      <c r="AZ2697" s="75" t="s">
        <v>123</v>
      </c>
      <c r="BA2697" s="75" t="s">
        <v>115</v>
      </c>
      <c r="BB2697" s="75">
        <v>1</v>
      </c>
      <c r="BC2697" s="75" t="s">
        <v>209</v>
      </c>
      <c r="BD2697" s="104"/>
      <c r="BE2697" s="104"/>
      <c r="BF2697" s="101"/>
      <c r="BG2697" s="101"/>
      <c r="BH2697" s="101"/>
      <c r="BI2697" s="101"/>
      <c r="BJ2697" s="101"/>
      <c r="BK2697" s="101"/>
      <c r="BL2697" s="101"/>
      <c r="BM2697" s="101"/>
      <c r="BN2697" s="101"/>
      <c r="BO2697" s="103"/>
      <c r="BP2697" s="101"/>
      <c r="BQ2697" s="101"/>
      <c r="BR2697" s="101"/>
      <c r="BS2697" s="101"/>
      <c r="BT2697" s="101"/>
      <c r="BU2697" s="101"/>
      <c r="BV2697" s="101"/>
      <c r="BW2697" s="101"/>
      <c r="BX2697" s="101"/>
      <c r="BY2697" s="101"/>
      <c r="BZ2697" s="101"/>
      <c r="CA2697" s="101"/>
      <c r="CB2697" s="101"/>
      <c r="CC2697" s="101"/>
      <c r="CD2697" s="101"/>
      <c r="CE2697" s="101"/>
      <c r="CF2697" s="101"/>
      <c r="CG2697" s="37" t="e">
        <f>VLOOKUP(Table_1[[#This Row],[EAN]],'[1]Planilha1'!$E:$R,13,0)</f>
        <v>#N/A</v>
      </c>
      <c r="CI2697" s="186" t="e">
        <f>Table_1[[#This Row],[FATURAMENTO REALIZADO]]-Table_1[[#This Row],[SPEND LÍQUIDO]]</f>
        <v>#VALUE!</v>
      </c>
    </row>
    <row r="2698" ht="15" hidden="1">
      <c r="A2698" s="7"/>
      <c r="B2698" s="84" t="s">
        <v>2735</v>
      </c>
      <c r="C2698" s="75">
        <v>221736</v>
      </c>
      <c r="D2698" s="75">
        <v>50125</v>
      </c>
      <c r="E2698" s="85">
        <v>7896306615306</v>
      </c>
      <c r="F2698" s="86" t="s">
        <v>3172</v>
      </c>
      <c r="G2698" s="75" t="s">
        <v>21</v>
      </c>
      <c r="H2698" s="75">
        <v>390</v>
      </c>
      <c r="I2698" s="87" t="s">
        <v>3106</v>
      </c>
      <c r="J2698" s="75" t="s">
        <v>3164</v>
      </c>
      <c r="K2698" s="88" t="s">
        <v>84</v>
      </c>
      <c r="L2698" s="88">
        <v>12</v>
      </c>
      <c r="M2698" s="88">
        <v>4</v>
      </c>
      <c r="N2698" s="75" t="s">
        <v>85</v>
      </c>
      <c r="O2698" s="75" t="s">
        <v>208</v>
      </c>
      <c r="P2698" s="106"/>
      <c r="Q2698" s="90">
        <f>(17/100+7.6/100+1.65/100)*P2698</f>
        <v>0</v>
      </c>
      <c r="R2698" s="104"/>
      <c r="S2698" s="104"/>
      <c r="T2698" s="104"/>
      <c r="U2698" s="104"/>
      <c r="V2698" s="90">
        <f>+P2698-Q2698+R2698+S2698+T2698+U2698</f>
        <v>0</v>
      </c>
      <c r="W2698" s="91">
        <f>(1.02/100)</f>
        <v>1.02E-2</v>
      </c>
      <c r="X2698" s="91">
        <v>4.8E-3</v>
      </c>
      <c r="Y2698" s="91">
        <v>0.17</v>
      </c>
      <c r="Z2698" s="91">
        <v>1.65E-2</v>
      </c>
      <c r="AA2698" s="91">
        <v>7.6E-2</v>
      </c>
      <c r="AB2698" s="91">
        <f>SUM(W2698:AA2698)</f>
        <v>0.2775</v>
      </c>
      <c r="AC2698" s="75">
        <v>12</v>
      </c>
      <c r="AD2698" s="92">
        <f>IF(AL2698="","",+AC2698*AL2698)</f>
      </c>
      <c r="AE2698" s="93">
        <f>IF(AL2698="","",+AL2698*AB2698)</f>
      </c>
      <c r="AF2698" s="92">
        <f>IF(AL2698="","",+AL2698-AE2698)</f>
      </c>
      <c r="AG2698" s="93">
        <f>+V2698</f>
        <v>0</v>
      </c>
      <c r="AH2698" s="92">
        <f>IF(AF2698="","",+AF2698-AG2698)</f>
      </c>
      <c r="AI2698" s="92">
        <f>IF(AH2698="","",+AH2698*AC2698)</f>
      </c>
      <c r="AJ2698" s="93"/>
      <c r="AK2698" s="94">
        <v>0.33</v>
      </c>
      <c r="AL2698" s="93">
        <f>IF(V2698=0,"",V2698/(1-AB2698-AK2698))</f>
      </c>
      <c r="AM2698" s="95">
        <v>0.33</v>
      </c>
      <c r="AN2698" s="93">
        <f>IF(V2698=0,"",V2698/(1-AB2698-AM2698))</f>
      </c>
      <c r="AO2698" s="96">
        <v>1.2</v>
      </c>
      <c r="AP2698" s="93">
        <f>IF(BD!AJ2698="","",BD!AJ2698*BD!AO2698)</f>
      </c>
      <c r="AQ2698" s="91">
        <f>BD!AM2698/BD!AK2698-1</f>
        <v>0</v>
      </c>
      <c r="AR2698" s="91">
        <f>IF(BD!AN2698="","",IF(BD!AJ2698="","",BD!AN2698/BD!AJ2698-1))</f>
      </c>
      <c r="AS2698" s="91">
        <f>IF(BD!AN2698="","",IF(BD!AN2698&lt;BD!AL2698,"ABAIXO DA META","DENTRO DA META"))</f>
      </c>
      <c r="AT2698" s="91" t="str">
        <f>IF(BD!AJ2698="","EM ANÁLISE",IF(BD!AP2698&gt;=BD!AN2698,"GO", "NO GO"))</f>
        <v>EM ANÁLISE</v>
      </c>
      <c r="AU2698" s="97">
        <f>IF(AN2698="","",+BD!$AN2698-AJ2698)</f>
      </c>
      <c r="AV2698" s="98"/>
      <c r="AW2698" s="90">
        <f>BD!P2698*BD!AC2698</f>
        <v>0</v>
      </c>
      <c r="AX2698" s="90">
        <f>BD!V2698*BD!AC2698</f>
        <v>0</v>
      </c>
      <c r="AY2698" s="90">
        <f>IF(BD!AN2698="","",BD!AN2698*BD!AC2698)</f>
      </c>
      <c r="AZ2698" s="75" t="s">
        <v>123</v>
      </c>
      <c r="BA2698" s="75" t="s">
        <v>115</v>
      </c>
      <c r="BB2698" s="75">
        <v>1</v>
      </c>
      <c r="BC2698" s="75" t="s">
        <v>209</v>
      </c>
      <c r="BD2698" s="104"/>
      <c r="BE2698" s="104"/>
      <c r="BF2698" s="101"/>
      <c r="BG2698" s="101"/>
      <c r="BH2698" s="101"/>
      <c r="BI2698" s="101"/>
      <c r="BJ2698" s="101"/>
      <c r="BK2698" s="101"/>
      <c r="BL2698" s="101"/>
      <c r="BM2698" s="101"/>
      <c r="BN2698" s="101"/>
      <c r="BO2698" s="103"/>
      <c r="BP2698" s="101"/>
      <c r="BQ2698" s="101"/>
      <c r="BR2698" s="101"/>
      <c r="BS2698" s="101"/>
      <c r="BT2698" s="101"/>
      <c r="BU2698" s="101"/>
      <c r="BV2698" s="101"/>
      <c r="BW2698" s="101"/>
      <c r="BX2698" s="101"/>
      <c r="BY2698" s="101"/>
      <c r="BZ2698" s="101"/>
      <c r="CA2698" s="101"/>
      <c r="CB2698" s="101"/>
      <c r="CC2698" s="101"/>
      <c r="CD2698" s="101"/>
      <c r="CE2698" s="101"/>
      <c r="CF2698" s="101"/>
      <c r="CG2698" s="37" t="e">
        <f>VLOOKUP(Table_1[[#This Row],[EAN]],'[1]Planilha1'!$E:$R,13,0)</f>
        <v>#N/A</v>
      </c>
      <c r="CI2698" s="186" t="e">
        <f>Table_1[[#This Row],[FATURAMENTO REALIZADO]]-Table_1[[#This Row],[SPEND LÍQUIDO]]</f>
        <v>#VALUE!</v>
      </c>
    </row>
    <row r="2699" ht="15" hidden="1">
      <c r="A2699" s="7"/>
      <c r="B2699" s="84" t="s">
        <v>2735</v>
      </c>
      <c r="C2699" s="75">
        <v>221737</v>
      </c>
      <c r="D2699" s="75">
        <v>50124</v>
      </c>
      <c r="E2699" s="85">
        <v>7896306615313</v>
      </c>
      <c r="F2699" s="86" t="s">
        <v>3173</v>
      </c>
      <c r="G2699" s="75" t="s">
        <v>21</v>
      </c>
      <c r="H2699" s="75">
        <v>390</v>
      </c>
      <c r="I2699" s="87" t="s">
        <v>3106</v>
      </c>
      <c r="J2699" s="75" t="s">
        <v>3164</v>
      </c>
      <c r="K2699" s="88" t="s">
        <v>84</v>
      </c>
      <c r="L2699" s="88">
        <v>12</v>
      </c>
      <c r="M2699" s="88">
        <v>4</v>
      </c>
      <c r="N2699" s="75" t="s">
        <v>85</v>
      </c>
      <c r="O2699" s="75" t="s">
        <v>208</v>
      </c>
      <c r="P2699" s="106"/>
      <c r="Q2699" s="90">
        <f>(17/100+7.6/100+1.65/100)*P2699</f>
        <v>0</v>
      </c>
      <c r="R2699" s="104"/>
      <c r="S2699" s="104"/>
      <c r="T2699" s="104"/>
      <c r="U2699" s="104"/>
      <c r="V2699" s="90">
        <f>+P2699-Q2699+R2699+S2699+T2699+U2699</f>
        <v>0</v>
      </c>
      <c r="W2699" s="91">
        <f>(1.02/100)</f>
        <v>1.02E-2</v>
      </c>
      <c r="X2699" s="91">
        <v>4.8E-3</v>
      </c>
      <c r="Y2699" s="91">
        <v>0.17</v>
      </c>
      <c r="Z2699" s="91">
        <v>1.65E-2</v>
      </c>
      <c r="AA2699" s="91">
        <v>7.6E-2</v>
      </c>
      <c r="AB2699" s="91">
        <f>SUM(W2699:AA2699)</f>
        <v>0.2775</v>
      </c>
      <c r="AC2699" s="75">
        <v>12</v>
      </c>
      <c r="AD2699" s="92">
        <f>IF(AL2699="","",+AC2699*AL2699)</f>
      </c>
      <c r="AE2699" s="93">
        <f>IF(AL2699="","",+AL2699*AB2699)</f>
      </c>
      <c r="AF2699" s="92">
        <f>IF(AL2699="","",+AL2699-AE2699)</f>
      </c>
      <c r="AG2699" s="93">
        <f>+V2699</f>
        <v>0</v>
      </c>
      <c r="AH2699" s="92">
        <f>IF(AF2699="","",+AF2699-AG2699)</f>
      </c>
      <c r="AI2699" s="92">
        <f>IF(AH2699="","",+AH2699*AC2699)</f>
      </c>
      <c r="AJ2699" s="93"/>
      <c r="AK2699" s="94">
        <v>0.33</v>
      </c>
      <c r="AL2699" s="93">
        <f>IF(V2699=0,"",V2699/(1-AB2699-AK2699))</f>
      </c>
      <c r="AM2699" s="95">
        <v>0.33</v>
      </c>
      <c r="AN2699" s="93">
        <f>IF(V2699=0,"",V2699/(1-AB2699-AM2699))</f>
      </c>
      <c r="AO2699" s="96">
        <v>1.2</v>
      </c>
      <c r="AP2699" s="93">
        <f>IF(BD!AJ2699="","",BD!AJ2699*BD!AO2699)</f>
      </c>
      <c r="AQ2699" s="91">
        <f>BD!AM2699/BD!AK2699-1</f>
        <v>0</v>
      </c>
      <c r="AR2699" s="91">
        <f>IF(BD!AN2699="","",IF(BD!AJ2699="","",BD!AN2699/BD!AJ2699-1))</f>
      </c>
      <c r="AS2699" s="91">
        <f>IF(BD!AN2699="","",IF(BD!AN2699&lt;BD!AL2699,"ABAIXO DA META","DENTRO DA META"))</f>
      </c>
      <c r="AT2699" s="91" t="str">
        <f>IF(BD!AJ2699="","EM ANÁLISE",IF(BD!AP2699&gt;=BD!AN2699,"GO", "NO GO"))</f>
        <v>EM ANÁLISE</v>
      </c>
      <c r="AU2699" s="97">
        <f>IF(AN2699="","",+BD!$AN2699-AJ2699)</f>
      </c>
      <c r="AV2699" s="98"/>
      <c r="AW2699" s="90">
        <f>BD!P2699*BD!AC2699</f>
        <v>0</v>
      </c>
      <c r="AX2699" s="90">
        <f>BD!V2699*BD!AC2699</f>
        <v>0</v>
      </c>
      <c r="AY2699" s="90">
        <f>IF(BD!AN2699="","",BD!AN2699*BD!AC2699)</f>
      </c>
      <c r="AZ2699" s="75" t="s">
        <v>123</v>
      </c>
      <c r="BA2699" s="75" t="s">
        <v>115</v>
      </c>
      <c r="BB2699" s="75">
        <v>1</v>
      </c>
      <c r="BC2699" s="75" t="s">
        <v>209</v>
      </c>
      <c r="BD2699" s="104"/>
      <c r="BE2699" s="104"/>
      <c r="BF2699" s="101"/>
      <c r="BG2699" s="101"/>
      <c r="BH2699" s="101"/>
      <c r="BI2699" s="101"/>
      <c r="BJ2699" s="101"/>
      <c r="BK2699" s="101"/>
      <c r="BL2699" s="101"/>
      <c r="BM2699" s="101"/>
      <c r="BN2699" s="101"/>
      <c r="BO2699" s="103"/>
      <c r="BP2699" s="101"/>
      <c r="BQ2699" s="101"/>
      <c r="BR2699" s="101"/>
      <c r="BS2699" s="101"/>
      <c r="BT2699" s="101"/>
      <c r="BU2699" s="101"/>
      <c r="BV2699" s="101"/>
      <c r="BW2699" s="101"/>
      <c r="BX2699" s="101"/>
      <c r="BY2699" s="101"/>
      <c r="BZ2699" s="101"/>
      <c r="CA2699" s="101"/>
      <c r="CB2699" s="101"/>
      <c r="CC2699" s="101"/>
      <c r="CD2699" s="101"/>
      <c r="CE2699" s="101"/>
      <c r="CF2699" s="101"/>
      <c r="CG2699" s="37" t="e">
        <f>VLOOKUP(Table_1[[#This Row],[EAN]],'[1]Planilha1'!$E:$R,13,0)</f>
        <v>#N/A</v>
      </c>
      <c r="CI2699" s="186" t="e">
        <f>Table_1[[#This Row],[FATURAMENTO REALIZADO]]-Table_1[[#This Row],[SPEND LÍQUIDO]]</f>
        <v>#VALUE!</v>
      </c>
    </row>
    <row r="2700" ht="15" hidden="1">
      <c r="A2700" s="7"/>
      <c r="B2700" s="84" t="s">
        <v>2735</v>
      </c>
      <c r="C2700" s="75">
        <v>221738</v>
      </c>
      <c r="D2700" s="75">
        <v>50123</v>
      </c>
      <c r="E2700" s="85">
        <v>7896306611971</v>
      </c>
      <c r="F2700" s="86" t="s">
        <v>3174</v>
      </c>
      <c r="G2700" s="75" t="s">
        <v>21</v>
      </c>
      <c r="H2700" s="75">
        <v>390</v>
      </c>
      <c r="I2700" s="87" t="s">
        <v>3106</v>
      </c>
      <c r="J2700" s="75" t="s">
        <v>3164</v>
      </c>
      <c r="K2700" s="88" t="s">
        <v>84</v>
      </c>
      <c r="L2700" s="88">
        <v>12</v>
      </c>
      <c r="M2700" s="88">
        <v>4</v>
      </c>
      <c r="N2700" s="75" t="s">
        <v>85</v>
      </c>
      <c r="O2700" s="75" t="s">
        <v>208</v>
      </c>
      <c r="P2700" s="106"/>
      <c r="Q2700" s="90">
        <f>(17/100+7.6/100+1.65/100)*P2700</f>
        <v>0</v>
      </c>
      <c r="R2700" s="104"/>
      <c r="S2700" s="104"/>
      <c r="T2700" s="104"/>
      <c r="U2700" s="104"/>
      <c r="V2700" s="90">
        <f>+P2700-Q2700+R2700+S2700+T2700+U2700</f>
        <v>0</v>
      </c>
      <c r="W2700" s="91">
        <f>(1.02/100)</f>
        <v>1.02E-2</v>
      </c>
      <c r="X2700" s="91">
        <v>4.8E-3</v>
      </c>
      <c r="Y2700" s="91">
        <v>0.17</v>
      </c>
      <c r="Z2700" s="91">
        <v>1.65E-2</v>
      </c>
      <c r="AA2700" s="91">
        <v>7.6E-2</v>
      </c>
      <c r="AB2700" s="91">
        <f>SUM(W2700:AA2700)</f>
        <v>0.2775</v>
      </c>
      <c r="AC2700" s="75">
        <v>12</v>
      </c>
      <c r="AD2700" s="92">
        <f>IF(AL2700="","",+AC2700*AL2700)</f>
      </c>
      <c r="AE2700" s="93">
        <f>IF(AL2700="","",+AL2700*AB2700)</f>
      </c>
      <c r="AF2700" s="92">
        <f>IF(AL2700="","",+AL2700-AE2700)</f>
      </c>
      <c r="AG2700" s="93">
        <f>+V2700</f>
        <v>0</v>
      </c>
      <c r="AH2700" s="92">
        <f>IF(AF2700="","",+AF2700-AG2700)</f>
      </c>
      <c r="AI2700" s="92">
        <f>IF(AH2700="","",+AH2700*AC2700)</f>
      </c>
      <c r="AJ2700" s="93"/>
      <c r="AK2700" s="94">
        <v>0.33</v>
      </c>
      <c r="AL2700" s="93">
        <f>IF(V2700=0,"",V2700/(1-AB2700-AK2700))</f>
      </c>
      <c r="AM2700" s="95">
        <v>0.33</v>
      </c>
      <c r="AN2700" s="93">
        <f>IF(V2700=0,"",V2700/(1-AB2700-AM2700))</f>
      </c>
      <c r="AO2700" s="96">
        <v>1.2</v>
      </c>
      <c r="AP2700" s="93">
        <f>IF(BD!AJ2700="","",BD!AJ2700*BD!AO2700)</f>
      </c>
      <c r="AQ2700" s="91">
        <f>BD!AM2700/BD!AK2700-1</f>
        <v>0</v>
      </c>
      <c r="AR2700" s="91">
        <f>IF(BD!AN2700="","",IF(BD!AJ2700="","",BD!AN2700/BD!AJ2700-1))</f>
      </c>
      <c r="AS2700" s="91">
        <f>IF(BD!AN2700="","",IF(BD!AN2700&lt;BD!AL2700,"ABAIXO DA META","DENTRO DA META"))</f>
      </c>
      <c r="AT2700" s="91" t="str">
        <f>IF(BD!AJ2700="","EM ANÁLISE",IF(BD!AP2700&gt;=BD!AN2700,"GO", "NO GO"))</f>
        <v>EM ANÁLISE</v>
      </c>
      <c r="AU2700" s="97">
        <f>IF(AN2700="","",+BD!$AN2700-AJ2700)</f>
      </c>
      <c r="AV2700" s="98"/>
      <c r="AW2700" s="90">
        <f>BD!P2700*BD!AC2700</f>
        <v>0</v>
      </c>
      <c r="AX2700" s="90">
        <f>BD!V2700*BD!AC2700</f>
        <v>0</v>
      </c>
      <c r="AY2700" s="90">
        <f>IF(BD!AN2700="","",BD!AN2700*BD!AC2700)</f>
      </c>
      <c r="AZ2700" s="75" t="s">
        <v>123</v>
      </c>
      <c r="BA2700" s="75" t="s">
        <v>115</v>
      </c>
      <c r="BB2700" s="75">
        <v>1</v>
      </c>
      <c r="BC2700" s="75" t="s">
        <v>209</v>
      </c>
      <c r="BD2700" s="104"/>
      <c r="BE2700" s="104"/>
      <c r="BF2700" s="101"/>
      <c r="BG2700" s="101"/>
      <c r="BH2700" s="101"/>
      <c r="BI2700" s="101"/>
      <c r="BJ2700" s="101"/>
      <c r="BK2700" s="101"/>
      <c r="BL2700" s="101"/>
      <c r="BM2700" s="101"/>
      <c r="BN2700" s="101"/>
      <c r="BO2700" s="103"/>
      <c r="BP2700" s="101"/>
      <c r="BQ2700" s="101"/>
      <c r="BR2700" s="101"/>
      <c r="BS2700" s="101"/>
      <c r="BT2700" s="101"/>
      <c r="BU2700" s="101"/>
      <c r="BV2700" s="101"/>
      <c r="BW2700" s="101"/>
      <c r="BX2700" s="101"/>
      <c r="BY2700" s="101"/>
      <c r="BZ2700" s="101"/>
      <c r="CA2700" s="101"/>
      <c r="CB2700" s="101"/>
      <c r="CC2700" s="101"/>
      <c r="CD2700" s="101"/>
      <c r="CE2700" s="101"/>
      <c r="CF2700" s="101"/>
      <c r="CG2700" s="37" t="e">
        <f>VLOOKUP(Table_1[[#This Row],[EAN]],'[1]Planilha1'!$E:$R,13,0)</f>
        <v>#N/A</v>
      </c>
      <c r="CI2700" s="186" t="e">
        <f>Table_1[[#This Row],[FATURAMENTO REALIZADO]]-Table_1[[#This Row],[SPEND LÍQUIDO]]</f>
        <v>#VALUE!</v>
      </c>
    </row>
    <row r="2701" ht="15" hidden="1">
      <c r="A2701" s="7"/>
      <c r="B2701" s="84" t="s">
        <v>2735</v>
      </c>
      <c r="C2701" s="75">
        <v>221739</v>
      </c>
      <c r="D2701" s="75">
        <v>50118</v>
      </c>
      <c r="E2701" s="85">
        <v>7896306618468</v>
      </c>
      <c r="F2701" s="86" t="s">
        <v>3175</v>
      </c>
      <c r="G2701" s="75" t="s">
        <v>21</v>
      </c>
      <c r="H2701" s="75">
        <v>390</v>
      </c>
      <c r="I2701" s="87" t="s">
        <v>3106</v>
      </c>
      <c r="J2701" s="75" t="s">
        <v>3164</v>
      </c>
      <c r="K2701" s="88" t="s">
        <v>84</v>
      </c>
      <c r="L2701" s="88">
        <v>12</v>
      </c>
      <c r="M2701" s="88">
        <v>4</v>
      </c>
      <c r="N2701" s="75" t="s">
        <v>85</v>
      </c>
      <c r="O2701" s="75" t="s">
        <v>208</v>
      </c>
      <c r="P2701" s="106"/>
      <c r="Q2701" s="90">
        <f>(17/100+7.6/100+1.65/100)*P2701</f>
        <v>0</v>
      </c>
      <c r="R2701" s="104"/>
      <c r="S2701" s="104"/>
      <c r="T2701" s="104"/>
      <c r="U2701" s="104"/>
      <c r="V2701" s="90">
        <f>+P2701-Q2701+R2701+S2701+T2701+U2701</f>
        <v>0</v>
      </c>
      <c r="W2701" s="91">
        <f>(1.02/100)</f>
        <v>1.02E-2</v>
      </c>
      <c r="X2701" s="91">
        <v>4.8E-3</v>
      </c>
      <c r="Y2701" s="91">
        <v>0.17</v>
      </c>
      <c r="Z2701" s="91">
        <v>1.65E-2</v>
      </c>
      <c r="AA2701" s="91">
        <v>7.6E-2</v>
      </c>
      <c r="AB2701" s="91">
        <f>SUM(W2701:AA2701)</f>
        <v>0.2775</v>
      </c>
      <c r="AC2701" s="75">
        <v>12</v>
      </c>
      <c r="AD2701" s="92">
        <f>IF(AL2701="","",+AC2701*AL2701)</f>
      </c>
      <c r="AE2701" s="93">
        <f>IF(AL2701="","",+AL2701*AB2701)</f>
      </c>
      <c r="AF2701" s="92">
        <f>IF(AL2701="","",+AL2701-AE2701)</f>
      </c>
      <c r="AG2701" s="93">
        <f>+V2701</f>
        <v>0</v>
      </c>
      <c r="AH2701" s="92">
        <f>IF(AF2701="","",+AF2701-AG2701)</f>
      </c>
      <c r="AI2701" s="92">
        <f>IF(AH2701="","",+AH2701*AC2701)</f>
      </c>
      <c r="AJ2701" s="93"/>
      <c r="AK2701" s="94">
        <v>0.33</v>
      </c>
      <c r="AL2701" s="93">
        <f>IF(V2701=0,"",V2701/(1-AB2701-AK2701))</f>
      </c>
      <c r="AM2701" s="95">
        <v>0.33</v>
      </c>
      <c r="AN2701" s="93">
        <f>IF(V2701=0,"",V2701/(1-AB2701-AM2701))</f>
      </c>
      <c r="AO2701" s="96">
        <v>1.2</v>
      </c>
      <c r="AP2701" s="93">
        <f>IF(BD!AJ2701="","",BD!AJ2701*BD!AO2701)</f>
      </c>
      <c r="AQ2701" s="91">
        <f>BD!AM2701/BD!AK2701-1</f>
        <v>0</v>
      </c>
      <c r="AR2701" s="91">
        <f>IF(BD!AN2701="","",IF(BD!AJ2701="","",BD!AN2701/BD!AJ2701-1))</f>
      </c>
      <c r="AS2701" s="91">
        <f>IF(BD!AN2701="","",IF(BD!AN2701&lt;BD!AL2701,"ABAIXO DA META","DENTRO DA META"))</f>
      </c>
      <c r="AT2701" s="91" t="str">
        <f>IF(BD!AJ2701="","EM ANÁLISE",IF(BD!AP2701&gt;=BD!AN2701,"GO", "NO GO"))</f>
        <v>EM ANÁLISE</v>
      </c>
      <c r="AU2701" s="97">
        <f>IF(AN2701="","",+BD!$AN2701-AJ2701)</f>
      </c>
      <c r="AV2701" s="98"/>
      <c r="AW2701" s="90">
        <f>BD!P2701*BD!AC2701</f>
        <v>0</v>
      </c>
      <c r="AX2701" s="90">
        <f>BD!V2701*BD!AC2701</f>
        <v>0</v>
      </c>
      <c r="AY2701" s="90">
        <f>IF(BD!AN2701="","",BD!AN2701*BD!AC2701)</f>
      </c>
      <c r="AZ2701" s="75" t="s">
        <v>123</v>
      </c>
      <c r="BA2701" s="75" t="s">
        <v>115</v>
      </c>
      <c r="BB2701" s="75">
        <v>1</v>
      </c>
      <c r="BC2701" s="75" t="s">
        <v>209</v>
      </c>
      <c r="BD2701" s="104"/>
      <c r="BE2701" s="104"/>
      <c r="BF2701" s="101"/>
      <c r="BG2701" s="101"/>
      <c r="BH2701" s="101"/>
      <c r="BI2701" s="101"/>
      <c r="BJ2701" s="101"/>
      <c r="BK2701" s="101"/>
      <c r="BL2701" s="101"/>
      <c r="BM2701" s="101"/>
      <c r="BN2701" s="101"/>
      <c r="BO2701" s="103"/>
      <c r="BP2701" s="101"/>
      <c r="BQ2701" s="101"/>
      <c r="BR2701" s="101"/>
      <c r="BS2701" s="101"/>
      <c r="BT2701" s="101"/>
      <c r="BU2701" s="101"/>
      <c r="BV2701" s="101"/>
      <c r="BW2701" s="101"/>
      <c r="BX2701" s="101"/>
      <c r="BY2701" s="101"/>
      <c r="BZ2701" s="101"/>
      <c r="CA2701" s="101"/>
      <c r="CB2701" s="101"/>
      <c r="CC2701" s="101"/>
      <c r="CD2701" s="101"/>
      <c r="CE2701" s="101"/>
      <c r="CF2701" s="101"/>
      <c r="CG2701" s="37" t="e">
        <f>VLOOKUP(Table_1[[#This Row],[EAN]],'[1]Planilha1'!$E:$R,13,0)</f>
        <v>#N/A</v>
      </c>
      <c r="CI2701" s="186" t="e">
        <f>Table_1[[#This Row],[FATURAMENTO REALIZADO]]-Table_1[[#This Row],[SPEND LÍQUIDO]]</f>
        <v>#VALUE!</v>
      </c>
    </row>
    <row r="2702" ht="15" hidden="1">
      <c r="A2702" s="7"/>
      <c r="B2702" s="84" t="s">
        <v>2735</v>
      </c>
      <c r="C2702" s="75">
        <v>221740</v>
      </c>
      <c r="D2702" s="75">
        <v>50120</v>
      </c>
      <c r="E2702" s="85">
        <v>7896306610974</v>
      </c>
      <c r="F2702" s="86" t="s">
        <v>3176</v>
      </c>
      <c r="G2702" s="75" t="s">
        <v>21</v>
      </c>
      <c r="H2702" s="75">
        <v>390</v>
      </c>
      <c r="I2702" s="87" t="s">
        <v>3106</v>
      </c>
      <c r="J2702" s="75" t="s">
        <v>3164</v>
      </c>
      <c r="K2702" s="88" t="s">
        <v>84</v>
      </c>
      <c r="L2702" s="88">
        <v>12</v>
      </c>
      <c r="M2702" s="88">
        <v>4</v>
      </c>
      <c r="N2702" s="75" t="s">
        <v>85</v>
      </c>
      <c r="O2702" s="75" t="s">
        <v>208</v>
      </c>
      <c r="P2702" s="106"/>
      <c r="Q2702" s="90">
        <f>(17/100+7.6/100+1.65/100)*P2702</f>
        <v>0</v>
      </c>
      <c r="R2702" s="104"/>
      <c r="S2702" s="104"/>
      <c r="T2702" s="104"/>
      <c r="U2702" s="104"/>
      <c r="V2702" s="90">
        <f>+P2702-Q2702+R2702+S2702+T2702+U2702</f>
        <v>0</v>
      </c>
      <c r="W2702" s="91">
        <f>(1.02/100)</f>
        <v>1.02E-2</v>
      </c>
      <c r="X2702" s="91">
        <v>4.8E-3</v>
      </c>
      <c r="Y2702" s="91">
        <v>0.17</v>
      </c>
      <c r="Z2702" s="91">
        <v>1.65E-2</v>
      </c>
      <c r="AA2702" s="91">
        <v>7.6E-2</v>
      </c>
      <c r="AB2702" s="91">
        <f>SUM(W2702:AA2702)</f>
        <v>0.2775</v>
      </c>
      <c r="AC2702" s="75">
        <v>12</v>
      </c>
      <c r="AD2702" s="92">
        <f>IF(AL2702="","",+AC2702*AL2702)</f>
      </c>
      <c r="AE2702" s="93">
        <f>IF(AL2702="","",+AL2702*AB2702)</f>
      </c>
      <c r="AF2702" s="92">
        <f>IF(AL2702="","",+AL2702-AE2702)</f>
      </c>
      <c r="AG2702" s="93">
        <f>+V2702</f>
        <v>0</v>
      </c>
      <c r="AH2702" s="92">
        <f>IF(AF2702="","",+AF2702-AG2702)</f>
      </c>
      <c r="AI2702" s="92">
        <f>IF(AH2702="","",+AH2702*AC2702)</f>
      </c>
      <c r="AJ2702" s="93"/>
      <c r="AK2702" s="94">
        <v>0.33</v>
      </c>
      <c r="AL2702" s="93">
        <f>IF(V2702=0,"",V2702/(1-AB2702-AK2702))</f>
      </c>
      <c r="AM2702" s="95">
        <v>0.33</v>
      </c>
      <c r="AN2702" s="93">
        <f>IF(V2702=0,"",V2702/(1-AB2702-AM2702))</f>
      </c>
      <c r="AO2702" s="96">
        <v>1.2</v>
      </c>
      <c r="AP2702" s="93">
        <f>IF(BD!AJ2702="","",BD!AJ2702*BD!AO2702)</f>
      </c>
      <c r="AQ2702" s="91">
        <f>BD!AM2702/BD!AK2702-1</f>
        <v>0</v>
      </c>
      <c r="AR2702" s="91">
        <f>IF(BD!AN2702="","",IF(BD!AJ2702="","",BD!AN2702/BD!AJ2702-1))</f>
      </c>
      <c r="AS2702" s="91">
        <f>IF(BD!AN2702="","",IF(BD!AN2702&lt;BD!AL2702,"ABAIXO DA META","DENTRO DA META"))</f>
      </c>
      <c r="AT2702" s="91" t="str">
        <f>IF(BD!AJ2702="","EM ANÁLISE",IF(BD!AP2702&gt;=BD!AN2702,"GO", "NO GO"))</f>
        <v>EM ANÁLISE</v>
      </c>
      <c r="AU2702" s="97">
        <f>IF(AN2702="","",+BD!$AN2702-AJ2702)</f>
      </c>
      <c r="AV2702" s="98"/>
      <c r="AW2702" s="90">
        <f>BD!P2702*BD!AC2702</f>
        <v>0</v>
      </c>
      <c r="AX2702" s="90">
        <f>BD!V2702*BD!AC2702</f>
        <v>0</v>
      </c>
      <c r="AY2702" s="90">
        <f>IF(BD!AN2702="","",BD!AN2702*BD!AC2702)</f>
      </c>
      <c r="AZ2702" s="75" t="s">
        <v>123</v>
      </c>
      <c r="BA2702" s="75" t="s">
        <v>115</v>
      </c>
      <c r="BB2702" s="75">
        <v>1</v>
      </c>
      <c r="BC2702" s="75" t="s">
        <v>209</v>
      </c>
      <c r="BD2702" s="104"/>
      <c r="BE2702" s="104"/>
      <c r="BF2702" s="101"/>
      <c r="BG2702" s="101"/>
      <c r="BH2702" s="101"/>
      <c r="BI2702" s="101"/>
      <c r="BJ2702" s="101"/>
      <c r="BK2702" s="101"/>
      <c r="BL2702" s="101"/>
      <c r="BM2702" s="101"/>
      <c r="BN2702" s="101"/>
      <c r="BO2702" s="103"/>
      <c r="BP2702" s="101"/>
      <c r="BQ2702" s="101"/>
      <c r="BR2702" s="101"/>
      <c r="BS2702" s="101"/>
      <c r="BT2702" s="101"/>
      <c r="BU2702" s="101"/>
      <c r="BV2702" s="101"/>
      <c r="BW2702" s="101"/>
      <c r="BX2702" s="101"/>
      <c r="BY2702" s="101"/>
      <c r="BZ2702" s="101"/>
      <c r="CA2702" s="101"/>
      <c r="CB2702" s="101"/>
      <c r="CC2702" s="101"/>
      <c r="CD2702" s="101"/>
      <c r="CE2702" s="101"/>
      <c r="CF2702" s="101"/>
      <c r="CG2702" s="37" t="e">
        <f>VLOOKUP(Table_1[[#This Row],[EAN]],'[1]Planilha1'!$E:$R,13,0)</f>
        <v>#N/A</v>
      </c>
      <c r="CI2702" s="186" t="e">
        <f>Table_1[[#This Row],[FATURAMENTO REALIZADO]]-Table_1[[#This Row],[SPEND LÍQUIDO]]</f>
        <v>#VALUE!</v>
      </c>
    </row>
    <row r="2703" ht="15" hidden="1">
      <c r="A2703" s="7"/>
      <c r="B2703" s="84" t="s">
        <v>2735</v>
      </c>
      <c r="C2703" s="75">
        <v>221741</v>
      </c>
      <c r="D2703" s="75">
        <v>50221</v>
      </c>
      <c r="E2703" s="85">
        <v>7896306610981</v>
      </c>
      <c r="F2703" s="86" t="s">
        <v>3177</v>
      </c>
      <c r="G2703" s="75" t="s">
        <v>21</v>
      </c>
      <c r="H2703" s="75">
        <v>390</v>
      </c>
      <c r="I2703" s="87" t="s">
        <v>3106</v>
      </c>
      <c r="J2703" s="75" t="s">
        <v>3164</v>
      </c>
      <c r="K2703" s="88" t="s">
        <v>84</v>
      </c>
      <c r="L2703" s="88">
        <v>12</v>
      </c>
      <c r="M2703" s="88">
        <v>4</v>
      </c>
      <c r="N2703" s="75" t="s">
        <v>85</v>
      </c>
      <c r="O2703" s="75" t="s">
        <v>208</v>
      </c>
      <c r="P2703" s="106"/>
      <c r="Q2703" s="90">
        <f>(17/100+7.6/100+1.65/100)*P2703</f>
        <v>0</v>
      </c>
      <c r="R2703" s="104"/>
      <c r="S2703" s="104"/>
      <c r="T2703" s="104"/>
      <c r="U2703" s="104"/>
      <c r="V2703" s="90">
        <f>+P2703-Q2703+R2703+S2703+T2703+U2703</f>
        <v>0</v>
      </c>
      <c r="W2703" s="91">
        <f>(1.02/100)</f>
        <v>1.02E-2</v>
      </c>
      <c r="X2703" s="91">
        <v>4.8E-3</v>
      </c>
      <c r="Y2703" s="91">
        <v>0.17</v>
      </c>
      <c r="Z2703" s="91">
        <v>1.65E-2</v>
      </c>
      <c r="AA2703" s="91">
        <v>7.6E-2</v>
      </c>
      <c r="AB2703" s="91">
        <f>SUM(W2703:AA2703)</f>
        <v>0.2775</v>
      </c>
      <c r="AC2703" s="75">
        <v>12</v>
      </c>
      <c r="AD2703" s="92">
        <f>IF(AL2703="","",+AC2703*AL2703)</f>
      </c>
      <c r="AE2703" s="93">
        <f>IF(AL2703="","",+AL2703*AB2703)</f>
      </c>
      <c r="AF2703" s="92">
        <f>IF(AL2703="","",+AL2703-AE2703)</f>
      </c>
      <c r="AG2703" s="93">
        <f>+V2703</f>
        <v>0</v>
      </c>
      <c r="AH2703" s="92">
        <f>IF(AF2703="","",+AF2703-AG2703)</f>
      </c>
      <c r="AI2703" s="92">
        <f>IF(AH2703="","",+AH2703*AC2703)</f>
      </c>
      <c r="AJ2703" s="93"/>
      <c r="AK2703" s="94">
        <v>0.33</v>
      </c>
      <c r="AL2703" s="93">
        <f>IF(V2703=0,"",V2703/(1-AB2703-AK2703))</f>
      </c>
      <c r="AM2703" s="95">
        <v>0.33</v>
      </c>
      <c r="AN2703" s="93">
        <f>IF(V2703=0,"",V2703/(1-AB2703-AM2703))</f>
      </c>
      <c r="AO2703" s="96">
        <v>1.2</v>
      </c>
      <c r="AP2703" s="93">
        <f>IF(BD!AJ2703="","",BD!AJ2703*BD!AO2703)</f>
      </c>
      <c r="AQ2703" s="91">
        <f>BD!AM2703/BD!AK2703-1</f>
        <v>0</v>
      </c>
      <c r="AR2703" s="91">
        <f>IF(BD!AN2703="","",IF(BD!AJ2703="","",BD!AN2703/BD!AJ2703-1))</f>
      </c>
      <c r="AS2703" s="91">
        <f>IF(BD!AN2703="","",IF(BD!AN2703&lt;BD!AL2703,"ABAIXO DA META","DENTRO DA META"))</f>
      </c>
      <c r="AT2703" s="91" t="str">
        <f>IF(BD!AJ2703="","EM ANÁLISE",IF(BD!AP2703&gt;=BD!AN2703,"GO", "NO GO"))</f>
        <v>EM ANÁLISE</v>
      </c>
      <c r="AU2703" s="97">
        <f>IF(AN2703="","",+BD!$AN2703-AJ2703)</f>
      </c>
      <c r="AV2703" s="98"/>
      <c r="AW2703" s="90">
        <f>BD!P2703*BD!AC2703</f>
        <v>0</v>
      </c>
      <c r="AX2703" s="90">
        <f>BD!V2703*BD!AC2703</f>
        <v>0</v>
      </c>
      <c r="AY2703" s="90">
        <f>IF(BD!AN2703="","",BD!AN2703*BD!AC2703)</f>
      </c>
      <c r="AZ2703" s="75" t="s">
        <v>123</v>
      </c>
      <c r="BA2703" s="75" t="s">
        <v>115</v>
      </c>
      <c r="BB2703" s="75">
        <v>1</v>
      </c>
      <c r="BC2703" s="75" t="s">
        <v>209</v>
      </c>
      <c r="BD2703" s="104"/>
      <c r="BE2703" s="104"/>
      <c r="BF2703" s="101"/>
      <c r="BG2703" s="101"/>
      <c r="BH2703" s="101"/>
      <c r="BI2703" s="101"/>
      <c r="BJ2703" s="101"/>
      <c r="BK2703" s="101"/>
      <c r="BL2703" s="101"/>
      <c r="BM2703" s="101"/>
      <c r="BN2703" s="101"/>
      <c r="BO2703" s="103"/>
      <c r="BP2703" s="101"/>
      <c r="BQ2703" s="101"/>
      <c r="BR2703" s="101"/>
      <c r="BS2703" s="101"/>
      <c r="BT2703" s="101"/>
      <c r="BU2703" s="101"/>
      <c r="BV2703" s="101"/>
      <c r="BW2703" s="101"/>
      <c r="BX2703" s="101"/>
      <c r="BY2703" s="101"/>
      <c r="BZ2703" s="101"/>
      <c r="CA2703" s="101"/>
      <c r="CB2703" s="101"/>
      <c r="CC2703" s="101"/>
      <c r="CD2703" s="101"/>
      <c r="CE2703" s="101"/>
      <c r="CF2703" s="101"/>
      <c r="CG2703" s="37" t="e">
        <f>VLOOKUP(Table_1[[#This Row],[EAN]],'[1]Planilha1'!$E:$R,13,0)</f>
        <v>#N/A</v>
      </c>
      <c r="CI2703" s="186" t="e">
        <f>Table_1[[#This Row],[FATURAMENTO REALIZADO]]-Table_1[[#This Row],[SPEND LÍQUIDO]]</f>
        <v>#VALUE!</v>
      </c>
    </row>
    <row r="2704" ht="15" hidden="1">
      <c r="A2704" s="7"/>
      <c r="B2704" s="84" t="s">
        <v>2735</v>
      </c>
      <c r="C2704" s="75">
        <v>221742</v>
      </c>
      <c r="D2704" s="75">
        <v>50122</v>
      </c>
      <c r="E2704" s="85">
        <v>7896306610998</v>
      </c>
      <c r="F2704" s="86" t="s">
        <v>3178</v>
      </c>
      <c r="G2704" s="75" t="s">
        <v>21</v>
      </c>
      <c r="H2704" s="75">
        <v>390</v>
      </c>
      <c r="I2704" s="87" t="s">
        <v>3106</v>
      </c>
      <c r="J2704" s="75" t="s">
        <v>3164</v>
      </c>
      <c r="K2704" s="88" t="s">
        <v>84</v>
      </c>
      <c r="L2704" s="88">
        <v>12</v>
      </c>
      <c r="M2704" s="88">
        <v>4</v>
      </c>
      <c r="N2704" s="75" t="s">
        <v>85</v>
      </c>
      <c r="O2704" s="75" t="s">
        <v>208</v>
      </c>
      <c r="P2704" s="106"/>
      <c r="Q2704" s="90">
        <f>(17/100+7.6/100+1.65/100)*P2704</f>
        <v>0</v>
      </c>
      <c r="R2704" s="104"/>
      <c r="S2704" s="104"/>
      <c r="T2704" s="104"/>
      <c r="U2704" s="104"/>
      <c r="V2704" s="90">
        <f>+P2704-Q2704+R2704+S2704+T2704+U2704</f>
        <v>0</v>
      </c>
      <c r="W2704" s="91">
        <f>(1.02/100)</f>
        <v>1.02E-2</v>
      </c>
      <c r="X2704" s="91">
        <v>4.8E-3</v>
      </c>
      <c r="Y2704" s="91">
        <v>0.17</v>
      </c>
      <c r="Z2704" s="91">
        <v>1.65E-2</v>
      </c>
      <c r="AA2704" s="91">
        <v>7.6E-2</v>
      </c>
      <c r="AB2704" s="91">
        <f>SUM(W2704:AA2704)</f>
        <v>0.2775</v>
      </c>
      <c r="AC2704" s="75">
        <v>12</v>
      </c>
      <c r="AD2704" s="92">
        <f>IF(AL2704="","",+AC2704*AL2704)</f>
      </c>
      <c r="AE2704" s="93">
        <f>IF(AL2704="","",+AL2704*AB2704)</f>
      </c>
      <c r="AF2704" s="92">
        <f>IF(AL2704="","",+AL2704-AE2704)</f>
      </c>
      <c r="AG2704" s="93">
        <f>+V2704</f>
        <v>0</v>
      </c>
      <c r="AH2704" s="92">
        <f>IF(AF2704="","",+AF2704-AG2704)</f>
      </c>
      <c r="AI2704" s="92">
        <f>IF(AH2704="","",+AH2704*AC2704)</f>
      </c>
      <c r="AJ2704" s="93"/>
      <c r="AK2704" s="94">
        <v>0.33</v>
      </c>
      <c r="AL2704" s="93">
        <f>IF(V2704=0,"",V2704/(1-AB2704-AK2704))</f>
      </c>
      <c r="AM2704" s="95">
        <v>0.33</v>
      </c>
      <c r="AN2704" s="93">
        <f>IF(V2704=0,"",V2704/(1-AB2704-AM2704))</f>
      </c>
      <c r="AO2704" s="96">
        <v>1.2</v>
      </c>
      <c r="AP2704" s="93">
        <f>IF(BD!AJ2704="","",BD!AJ2704*BD!AO2704)</f>
      </c>
      <c r="AQ2704" s="91">
        <f>BD!AM2704/BD!AK2704-1</f>
        <v>0</v>
      </c>
      <c r="AR2704" s="91">
        <f>IF(BD!AN2704="","",IF(BD!AJ2704="","",BD!AN2704/BD!AJ2704-1))</f>
      </c>
      <c r="AS2704" s="91">
        <f>IF(BD!AN2704="","",IF(BD!AN2704&lt;BD!AL2704,"ABAIXO DA META","DENTRO DA META"))</f>
      </c>
      <c r="AT2704" s="91" t="str">
        <f>IF(BD!AJ2704="","EM ANÁLISE",IF(BD!AP2704&gt;=BD!AN2704,"GO", "NO GO"))</f>
        <v>EM ANÁLISE</v>
      </c>
      <c r="AU2704" s="97">
        <f>IF(AN2704="","",+BD!$AN2704-AJ2704)</f>
      </c>
      <c r="AV2704" s="98"/>
      <c r="AW2704" s="90">
        <f>BD!P2704*BD!AC2704</f>
        <v>0</v>
      </c>
      <c r="AX2704" s="90">
        <f>BD!V2704*BD!AC2704</f>
        <v>0</v>
      </c>
      <c r="AY2704" s="90">
        <f>IF(BD!AN2704="","",BD!AN2704*BD!AC2704)</f>
      </c>
      <c r="AZ2704" s="75" t="s">
        <v>123</v>
      </c>
      <c r="BA2704" s="75" t="s">
        <v>115</v>
      </c>
      <c r="BB2704" s="75">
        <v>1</v>
      </c>
      <c r="BC2704" s="75" t="s">
        <v>209</v>
      </c>
      <c r="BD2704" s="104"/>
      <c r="BE2704" s="104"/>
      <c r="BF2704" s="101"/>
      <c r="BG2704" s="101"/>
      <c r="BH2704" s="101"/>
      <c r="BI2704" s="101"/>
      <c r="BJ2704" s="101"/>
      <c r="BK2704" s="101"/>
      <c r="BL2704" s="101"/>
      <c r="BM2704" s="101"/>
      <c r="BN2704" s="101"/>
      <c r="BO2704" s="103"/>
      <c r="BP2704" s="101"/>
      <c r="BQ2704" s="101"/>
      <c r="BR2704" s="101"/>
      <c r="BS2704" s="101"/>
      <c r="BT2704" s="101"/>
      <c r="BU2704" s="101"/>
      <c r="BV2704" s="101"/>
      <c r="BW2704" s="101"/>
      <c r="BX2704" s="101"/>
      <c r="BY2704" s="101"/>
      <c r="BZ2704" s="101"/>
      <c r="CA2704" s="101"/>
      <c r="CB2704" s="101"/>
      <c r="CC2704" s="101"/>
      <c r="CD2704" s="101"/>
      <c r="CE2704" s="101"/>
      <c r="CF2704" s="101"/>
      <c r="CG2704" s="37" t="e">
        <f>VLOOKUP(Table_1[[#This Row],[EAN]],'[1]Planilha1'!$E:$R,13,0)</f>
        <v>#N/A</v>
      </c>
      <c r="CI2704" s="186" t="e">
        <f>Table_1[[#This Row],[FATURAMENTO REALIZADO]]-Table_1[[#This Row],[SPEND LÍQUIDO]]</f>
        <v>#VALUE!</v>
      </c>
    </row>
    <row r="2705" ht="15" hidden="1">
      <c r="A2705" s="7"/>
      <c r="B2705" s="84" t="s">
        <v>2735</v>
      </c>
      <c r="C2705" s="75">
        <v>221743</v>
      </c>
      <c r="D2705" s="75">
        <v>50135</v>
      </c>
      <c r="E2705" s="85">
        <v>7896306622694</v>
      </c>
      <c r="F2705" s="86" t="s">
        <v>3179</v>
      </c>
      <c r="G2705" s="75" t="s">
        <v>21</v>
      </c>
      <c r="H2705" s="75">
        <v>390</v>
      </c>
      <c r="I2705" s="87" t="s">
        <v>3106</v>
      </c>
      <c r="J2705" s="75" t="s">
        <v>3164</v>
      </c>
      <c r="K2705" s="88" t="s">
        <v>84</v>
      </c>
      <c r="L2705" s="88">
        <v>16</v>
      </c>
      <c r="M2705" s="88">
        <v>4</v>
      </c>
      <c r="N2705" s="75" t="s">
        <v>85</v>
      </c>
      <c r="O2705" s="75" t="s">
        <v>208</v>
      </c>
      <c r="P2705" s="106"/>
      <c r="Q2705" s="90">
        <f>(17/100+7.6/100+1.65/100)*P2705</f>
        <v>0</v>
      </c>
      <c r="R2705" s="104"/>
      <c r="S2705" s="104"/>
      <c r="T2705" s="104"/>
      <c r="U2705" s="104"/>
      <c r="V2705" s="90">
        <f>+P2705-Q2705+R2705+S2705+T2705+U2705</f>
        <v>0</v>
      </c>
      <c r="W2705" s="91">
        <f>(1.02/100)</f>
        <v>1.02E-2</v>
      </c>
      <c r="X2705" s="91">
        <v>4.8E-3</v>
      </c>
      <c r="Y2705" s="91">
        <v>0.17</v>
      </c>
      <c r="Z2705" s="91">
        <v>1.65E-2</v>
      </c>
      <c r="AA2705" s="91">
        <v>7.6E-2</v>
      </c>
      <c r="AB2705" s="91">
        <f>SUM(W2705:AA2705)</f>
        <v>0.2775</v>
      </c>
      <c r="AC2705" s="75">
        <v>12</v>
      </c>
      <c r="AD2705" s="92">
        <f>IF(AL2705="","",+AC2705*AL2705)</f>
      </c>
      <c r="AE2705" s="93">
        <f>IF(AL2705="","",+AL2705*AB2705)</f>
      </c>
      <c r="AF2705" s="92">
        <f>IF(AL2705="","",+AL2705-AE2705)</f>
      </c>
      <c r="AG2705" s="93">
        <f>+V2705</f>
        <v>0</v>
      </c>
      <c r="AH2705" s="92">
        <f>IF(AF2705="","",+AF2705-AG2705)</f>
      </c>
      <c r="AI2705" s="92">
        <f>IF(AH2705="","",+AH2705*AC2705)</f>
      </c>
      <c r="AJ2705" s="93"/>
      <c r="AK2705" s="94">
        <v>0.33</v>
      </c>
      <c r="AL2705" s="93">
        <f>IF(V2705=0,"",V2705/(1-AB2705-AK2705))</f>
      </c>
      <c r="AM2705" s="95">
        <v>0.33</v>
      </c>
      <c r="AN2705" s="93">
        <f>IF(V2705=0,"",V2705/(1-AB2705-AM2705))</f>
      </c>
      <c r="AO2705" s="96">
        <v>1.2</v>
      </c>
      <c r="AP2705" s="93">
        <f>IF(BD!AJ2705="","",BD!AJ2705*BD!AO2705)</f>
      </c>
      <c r="AQ2705" s="91">
        <f>BD!AM2705/BD!AK2705-1</f>
        <v>0</v>
      </c>
      <c r="AR2705" s="91">
        <f>IF(BD!AN2705="","",IF(BD!AJ2705="","",BD!AN2705/BD!AJ2705-1))</f>
      </c>
      <c r="AS2705" s="91">
        <f>IF(BD!AN2705="","",IF(BD!AN2705&lt;BD!AL2705,"ABAIXO DA META","DENTRO DA META"))</f>
      </c>
      <c r="AT2705" s="91" t="str">
        <f>IF(BD!AJ2705="","EM ANÁLISE",IF(BD!AP2705&gt;=BD!AN2705,"GO", "NO GO"))</f>
        <v>EM ANÁLISE</v>
      </c>
      <c r="AU2705" s="97">
        <f>IF(AN2705="","",+BD!$AN2705-AJ2705)</f>
      </c>
      <c r="AV2705" s="98"/>
      <c r="AW2705" s="90">
        <f>BD!P2705*BD!AC2705</f>
        <v>0</v>
      </c>
      <c r="AX2705" s="90">
        <f>BD!V2705*BD!AC2705</f>
        <v>0</v>
      </c>
      <c r="AY2705" s="90">
        <f>IF(BD!AN2705="","",BD!AN2705*BD!AC2705)</f>
      </c>
      <c r="AZ2705" s="75" t="s">
        <v>123</v>
      </c>
      <c r="BA2705" s="75" t="s">
        <v>115</v>
      </c>
      <c r="BB2705" s="75">
        <v>1</v>
      </c>
      <c r="BC2705" s="75" t="s">
        <v>209</v>
      </c>
      <c r="BD2705" s="104"/>
      <c r="BE2705" s="104"/>
      <c r="BF2705" s="101"/>
      <c r="BG2705" s="101"/>
      <c r="BH2705" s="101"/>
      <c r="BI2705" s="101"/>
      <c r="BJ2705" s="101"/>
      <c r="BK2705" s="101"/>
      <c r="BL2705" s="101"/>
      <c r="BM2705" s="101"/>
      <c r="BN2705" s="101"/>
      <c r="BO2705" s="103"/>
      <c r="BP2705" s="101"/>
      <c r="BQ2705" s="101"/>
      <c r="BR2705" s="101"/>
      <c r="BS2705" s="101"/>
      <c r="BT2705" s="101"/>
      <c r="BU2705" s="101"/>
      <c r="BV2705" s="101"/>
      <c r="BW2705" s="101"/>
      <c r="BX2705" s="101"/>
      <c r="BY2705" s="101"/>
      <c r="BZ2705" s="101"/>
      <c r="CA2705" s="101"/>
      <c r="CB2705" s="101"/>
      <c r="CC2705" s="101"/>
      <c r="CD2705" s="101"/>
      <c r="CE2705" s="101"/>
      <c r="CF2705" s="101"/>
      <c r="CG2705" s="37" t="e">
        <f>VLOOKUP(Table_1[[#This Row],[EAN]],'[1]Planilha1'!$E:$R,13,0)</f>
        <v>#N/A</v>
      </c>
      <c r="CI2705" s="186" t="e">
        <f>Table_1[[#This Row],[FATURAMENTO REALIZADO]]-Table_1[[#This Row],[SPEND LÍQUIDO]]</f>
        <v>#VALUE!</v>
      </c>
    </row>
    <row r="2706" ht="15" hidden="1">
      <c r="A2706" s="7"/>
      <c r="B2706" s="84" t="s">
        <v>2735</v>
      </c>
      <c r="C2706" s="75">
        <v>221744</v>
      </c>
      <c r="D2706" s="75">
        <v>50128</v>
      </c>
      <c r="E2706" s="85">
        <v>7896306608919</v>
      </c>
      <c r="F2706" s="86" t="s">
        <v>3180</v>
      </c>
      <c r="G2706" s="75" t="s">
        <v>21</v>
      </c>
      <c r="H2706" s="75">
        <v>390</v>
      </c>
      <c r="I2706" s="87" t="s">
        <v>3106</v>
      </c>
      <c r="J2706" s="75" t="s">
        <v>3164</v>
      </c>
      <c r="K2706" s="88" t="s">
        <v>84</v>
      </c>
      <c r="L2706" s="88">
        <v>32</v>
      </c>
      <c r="M2706" s="88">
        <v>4</v>
      </c>
      <c r="N2706" s="75" t="s">
        <v>85</v>
      </c>
      <c r="O2706" s="75" t="s">
        <v>208</v>
      </c>
      <c r="P2706" s="106"/>
      <c r="Q2706" s="90">
        <f>(17/100+7.6/100+1.65/100)*P2706</f>
        <v>0</v>
      </c>
      <c r="R2706" s="104"/>
      <c r="S2706" s="104"/>
      <c r="T2706" s="104"/>
      <c r="U2706" s="104"/>
      <c r="V2706" s="90">
        <f>+P2706-Q2706+R2706+S2706+T2706+U2706</f>
        <v>0</v>
      </c>
      <c r="W2706" s="91">
        <f>(1.02/100)</f>
        <v>1.02E-2</v>
      </c>
      <c r="X2706" s="91">
        <v>4.8E-3</v>
      </c>
      <c r="Y2706" s="91">
        <v>0.17</v>
      </c>
      <c r="Z2706" s="91">
        <v>1.65E-2</v>
      </c>
      <c r="AA2706" s="91">
        <v>7.6E-2</v>
      </c>
      <c r="AB2706" s="91">
        <f>SUM(W2706:AA2706)</f>
        <v>0.2775</v>
      </c>
      <c r="AC2706" s="75">
        <v>12</v>
      </c>
      <c r="AD2706" s="92">
        <f>IF(AL2706="","",+AC2706*AL2706)</f>
      </c>
      <c r="AE2706" s="93">
        <f>IF(AL2706="","",+AL2706*AB2706)</f>
      </c>
      <c r="AF2706" s="92">
        <f>IF(AL2706="","",+AL2706-AE2706)</f>
      </c>
      <c r="AG2706" s="93">
        <f>+V2706</f>
        <v>0</v>
      </c>
      <c r="AH2706" s="92">
        <f>IF(AF2706="","",+AF2706-AG2706)</f>
      </c>
      <c r="AI2706" s="92">
        <f>IF(AH2706="","",+AH2706*AC2706)</f>
      </c>
      <c r="AJ2706" s="93"/>
      <c r="AK2706" s="94">
        <v>0.33</v>
      </c>
      <c r="AL2706" s="93">
        <f>IF(V2706=0,"",V2706/(1-AB2706-AK2706))</f>
      </c>
      <c r="AM2706" s="95">
        <v>0.33</v>
      </c>
      <c r="AN2706" s="93">
        <f>IF(V2706=0,"",V2706/(1-AB2706-AM2706))</f>
      </c>
      <c r="AO2706" s="96">
        <v>1.2</v>
      </c>
      <c r="AP2706" s="93">
        <f>IF(BD!AJ2706="","",BD!AJ2706*BD!AO2706)</f>
      </c>
      <c r="AQ2706" s="91">
        <f>BD!AM2706/BD!AK2706-1</f>
        <v>0</v>
      </c>
      <c r="AR2706" s="91">
        <f>IF(BD!AN2706="","",IF(BD!AJ2706="","",BD!AN2706/BD!AJ2706-1))</f>
      </c>
      <c r="AS2706" s="91">
        <f>IF(BD!AN2706="","",IF(BD!AN2706&lt;BD!AL2706,"ABAIXO DA META","DENTRO DA META"))</f>
      </c>
      <c r="AT2706" s="91" t="str">
        <f>IF(BD!AJ2706="","EM ANÁLISE",IF(BD!AP2706&gt;=BD!AN2706,"GO", "NO GO"))</f>
        <v>EM ANÁLISE</v>
      </c>
      <c r="AU2706" s="97">
        <f>IF(AN2706="","",+BD!$AN2706-AJ2706)</f>
      </c>
      <c r="AV2706" s="98"/>
      <c r="AW2706" s="90">
        <f>BD!P2706*BD!AC2706</f>
        <v>0</v>
      </c>
      <c r="AX2706" s="90">
        <f>BD!V2706*BD!AC2706</f>
        <v>0</v>
      </c>
      <c r="AY2706" s="90">
        <f>IF(BD!AN2706="","",BD!AN2706*BD!AC2706)</f>
      </c>
      <c r="AZ2706" s="75" t="s">
        <v>123</v>
      </c>
      <c r="BA2706" s="75" t="s">
        <v>115</v>
      </c>
      <c r="BB2706" s="75">
        <v>1</v>
      </c>
      <c r="BC2706" s="75" t="s">
        <v>209</v>
      </c>
      <c r="BD2706" s="104"/>
      <c r="BE2706" s="104"/>
      <c r="BF2706" s="101"/>
      <c r="BG2706" s="101"/>
      <c r="BH2706" s="101"/>
      <c r="BI2706" s="101"/>
      <c r="BJ2706" s="101"/>
      <c r="BK2706" s="101"/>
      <c r="BL2706" s="101"/>
      <c r="BM2706" s="101"/>
      <c r="BN2706" s="101"/>
      <c r="BO2706" s="103"/>
      <c r="BP2706" s="101"/>
      <c r="BQ2706" s="101"/>
      <c r="BR2706" s="101"/>
      <c r="BS2706" s="101"/>
      <c r="BT2706" s="101"/>
      <c r="BU2706" s="101"/>
      <c r="BV2706" s="101"/>
      <c r="BW2706" s="101"/>
      <c r="BX2706" s="101"/>
      <c r="BY2706" s="101"/>
      <c r="BZ2706" s="101"/>
      <c r="CA2706" s="101"/>
      <c r="CB2706" s="101"/>
      <c r="CC2706" s="101"/>
      <c r="CD2706" s="101"/>
      <c r="CE2706" s="101"/>
      <c r="CF2706" s="101"/>
      <c r="CG2706" s="37" t="e">
        <f>VLOOKUP(Table_1[[#This Row],[EAN]],'[1]Planilha1'!$E:$R,13,0)</f>
        <v>#N/A</v>
      </c>
      <c r="CI2706" s="186" t="e">
        <f>Table_1[[#This Row],[FATURAMENTO REALIZADO]]-Table_1[[#This Row],[SPEND LÍQUIDO]]</f>
        <v>#VALUE!</v>
      </c>
    </row>
    <row r="2707" ht="15" hidden="1">
      <c r="A2707" s="7"/>
      <c r="B2707" s="84" t="s">
        <v>2735</v>
      </c>
      <c r="C2707" s="75">
        <v>221745</v>
      </c>
      <c r="D2707" s="75">
        <v>50131</v>
      </c>
      <c r="E2707" s="85">
        <v>7896306607820</v>
      </c>
      <c r="F2707" s="86" t="s">
        <v>3181</v>
      </c>
      <c r="G2707" s="75" t="s">
        <v>21</v>
      </c>
      <c r="H2707" s="75">
        <v>390</v>
      </c>
      <c r="I2707" s="87" t="s">
        <v>3106</v>
      </c>
      <c r="J2707" s="75" t="s">
        <v>3164</v>
      </c>
      <c r="K2707" s="88" t="s">
        <v>84</v>
      </c>
      <c r="L2707" s="88">
        <v>16</v>
      </c>
      <c r="M2707" s="88">
        <v>4</v>
      </c>
      <c r="N2707" s="75" t="s">
        <v>85</v>
      </c>
      <c r="O2707" s="75" t="s">
        <v>208</v>
      </c>
      <c r="P2707" s="106"/>
      <c r="Q2707" s="90">
        <f>(17/100+7.6/100+1.65/100)*P2707</f>
        <v>0</v>
      </c>
      <c r="R2707" s="104"/>
      <c r="S2707" s="104"/>
      <c r="T2707" s="104"/>
      <c r="U2707" s="104"/>
      <c r="V2707" s="90">
        <f>+P2707-Q2707+R2707+S2707+T2707+U2707</f>
        <v>0</v>
      </c>
      <c r="W2707" s="91">
        <f>(1.02/100)</f>
        <v>1.02E-2</v>
      </c>
      <c r="X2707" s="91">
        <v>4.8E-3</v>
      </c>
      <c r="Y2707" s="91">
        <v>0.17</v>
      </c>
      <c r="Z2707" s="91">
        <v>1.65E-2</v>
      </c>
      <c r="AA2707" s="91">
        <v>7.6E-2</v>
      </c>
      <c r="AB2707" s="91">
        <f>SUM(W2707:AA2707)</f>
        <v>0.2775</v>
      </c>
      <c r="AC2707" s="75">
        <v>12</v>
      </c>
      <c r="AD2707" s="92">
        <f>IF(AL2707="","",+AC2707*AL2707)</f>
      </c>
      <c r="AE2707" s="93">
        <f>IF(AL2707="","",+AL2707*AB2707)</f>
      </c>
      <c r="AF2707" s="92">
        <f>IF(AL2707="","",+AL2707-AE2707)</f>
      </c>
      <c r="AG2707" s="93">
        <f>+V2707</f>
        <v>0</v>
      </c>
      <c r="AH2707" s="92">
        <f>IF(AF2707="","",+AF2707-AG2707)</f>
      </c>
      <c r="AI2707" s="92">
        <f>IF(AH2707="","",+AH2707*AC2707)</f>
      </c>
      <c r="AJ2707" s="93"/>
      <c r="AK2707" s="94">
        <v>0.33</v>
      </c>
      <c r="AL2707" s="93">
        <f>IF(V2707=0,"",V2707/(1-AB2707-AK2707))</f>
      </c>
      <c r="AM2707" s="95">
        <v>0.33</v>
      </c>
      <c r="AN2707" s="93">
        <f>IF(V2707=0,"",V2707/(1-AB2707-AM2707))</f>
      </c>
      <c r="AO2707" s="96">
        <v>1.2</v>
      </c>
      <c r="AP2707" s="93">
        <f>IF(BD!AJ2707="","",BD!AJ2707*BD!AO2707)</f>
      </c>
      <c r="AQ2707" s="91">
        <f>BD!AM2707/BD!AK2707-1</f>
        <v>0</v>
      </c>
      <c r="AR2707" s="91">
        <f>IF(BD!AN2707="","",IF(BD!AJ2707="","",BD!AN2707/BD!AJ2707-1))</f>
      </c>
      <c r="AS2707" s="91">
        <f>IF(BD!AN2707="","",IF(BD!AN2707&lt;BD!AL2707,"ABAIXO DA META","DENTRO DA META"))</f>
      </c>
      <c r="AT2707" s="91" t="str">
        <f>IF(BD!AJ2707="","EM ANÁLISE",IF(BD!AP2707&gt;=BD!AN2707,"GO", "NO GO"))</f>
        <v>EM ANÁLISE</v>
      </c>
      <c r="AU2707" s="97">
        <f>IF(AN2707="","",+BD!$AN2707-AJ2707)</f>
      </c>
      <c r="AV2707" s="98"/>
      <c r="AW2707" s="90">
        <f>BD!P2707*BD!AC2707</f>
        <v>0</v>
      </c>
      <c r="AX2707" s="90">
        <f>BD!V2707*BD!AC2707</f>
        <v>0</v>
      </c>
      <c r="AY2707" s="90">
        <f>IF(BD!AN2707="","",BD!AN2707*BD!AC2707)</f>
      </c>
      <c r="AZ2707" s="75" t="s">
        <v>123</v>
      </c>
      <c r="BA2707" s="75" t="s">
        <v>115</v>
      </c>
      <c r="BB2707" s="75">
        <v>1</v>
      </c>
      <c r="BC2707" s="75" t="s">
        <v>209</v>
      </c>
      <c r="BD2707" s="104"/>
      <c r="BE2707" s="104"/>
      <c r="BF2707" s="101"/>
      <c r="BG2707" s="101"/>
      <c r="BH2707" s="101"/>
      <c r="BI2707" s="101"/>
      <c r="BJ2707" s="101"/>
      <c r="BK2707" s="101"/>
      <c r="BL2707" s="101"/>
      <c r="BM2707" s="101"/>
      <c r="BN2707" s="101"/>
      <c r="BO2707" s="103"/>
      <c r="BP2707" s="101"/>
      <c r="BQ2707" s="101"/>
      <c r="BR2707" s="101"/>
      <c r="BS2707" s="101"/>
      <c r="BT2707" s="101"/>
      <c r="BU2707" s="101"/>
      <c r="BV2707" s="101"/>
      <c r="BW2707" s="101"/>
      <c r="BX2707" s="101"/>
      <c r="BY2707" s="101"/>
      <c r="BZ2707" s="101"/>
      <c r="CA2707" s="101"/>
      <c r="CB2707" s="101"/>
      <c r="CC2707" s="101"/>
      <c r="CD2707" s="101"/>
      <c r="CE2707" s="101"/>
      <c r="CF2707" s="101"/>
      <c r="CG2707" s="37" t="e">
        <f>VLOOKUP(Table_1[[#This Row],[EAN]],'[1]Planilha1'!$E:$R,13,0)</f>
        <v>#N/A</v>
      </c>
      <c r="CI2707" s="186" t="e">
        <f>Table_1[[#This Row],[FATURAMENTO REALIZADO]]-Table_1[[#This Row],[SPEND LÍQUIDO]]</f>
        <v>#VALUE!</v>
      </c>
    </row>
    <row r="2708" ht="15" hidden="1">
      <c r="A2708" s="7"/>
      <c r="B2708" s="84" t="s">
        <v>2735</v>
      </c>
      <c r="C2708" s="75">
        <v>221746</v>
      </c>
      <c r="D2708" s="75">
        <v>50144</v>
      </c>
      <c r="E2708" s="85">
        <v>7896306622502</v>
      </c>
      <c r="F2708" s="86" t="s">
        <v>3182</v>
      </c>
      <c r="G2708" s="75" t="s">
        <v>21</v>
      </c>
      <c r="H2708" s="75">
        <v>390</v>
      </c>
      <c r="I2708" s="87" t="s">
        <v>3106</v>
      </c>
      <c r="J2708" s="75" t="s">
        <v>3164</v>
      </c>
      <c r="K2708" s="88" t="s">
        <v>84</v>
      </c>
      <c r="L2708" s="88">
        <v>42</v>
      </c>
      <c r="M2708" s="88">
        <v>4</v>
      </c>
      <c r="N2708" s="75" t="s">
        <v>85</v>
      </c>
      <c r="O2708" s="75" t="s">
        <v>208</v>
      </c>
      <c r="P2708" s="106"/>
      <c r="Q2708" s="90">
        <f>(17/100+7.6/100+1.65/100)*P2708</f>
        <v>0</v>
      </c>
      <c r="R2708" s="104"/>
      <c r="S2708" s="104"/>
      <c r="T2708" s="104"/>
      <c r="U2708" s="104"/>
      <c r="V2708" s="90">
        <f>+P2708-Q2708+R2708+S2708+T2708+U2708</f>
        <v>0</v>
      </c>
      <c r="W2708" s="91">
        <f>(1.02/100)</f>
        <v>1.02E-2</v>
      </c>
      <c r="X2708" s="91">
        <v>4.8E-3</v>
      </c>
      <c r="Y2708" s="91">
        <v>0.17</v>
      </c>
      <c r="Z2708" s="91">
        <v>1.65E-2</v>
      </c>
      <c r="AA2708" s="91">
        <v>7.6E-2</v>
      </c>
      <c r="AB2708" s="91">
        <f>SUM(W2708:AA2708)</f>
        <v>0.2775</v>
      </c>
      <c r="AC2708" s="75">
        <v>12</v>
      </c>
      <c r="AD2708" s="92">
        <f>IF(AL2708="","",+AC2708*AL2708)</f>
      </c>
      <c r="AE2708" s="93">
        <f>IF(AL2708="","",+AL2708*AB2708)</f>
      </c>
      <c r="AF2708" s="92">
        <f>IF(AL2708="","",+AL2708-AE2708)</f>
      </c>
      <c r="AG2708" s="93">
        <f>+V2708</f>
        <v>0</v>
      </c>
      <c r="AH2708" s="92">
        <f>IF(AF2708="","",+AF2708-AG2708)</f>
      </c>
      <c r="AI2708" s="92">
        <f>IF(AH2708="","",+AH2708*AC2708)</f>
      </c>
      <c r="AJ2708" s="93"/>
      <c r="AK2708" s="94">
        <v>0.33</v>
      </c>
      <c r="AL2708" s="93">
        <f>IF(V2708=0,"",V2708/(1-AB2708-AK2708))</f>
      </c>
      <c r="AM2708" s="95">
        <v>0.33</v>
      </c>
      <c r="AN2708" s="93">
        <f>IF(V2708=0,"",V2708/(1-AB2708-AM2708))</f>
      </c>
      <c r="AO2708" s="96">
        <v>1.2</v>
      </c>
      <c r="AP2708" s="93">
        <f>IF(BD!AJ2708="","",BD!AJ2708*BD!AO2708)</f>
      </c>
      <c r="AQ2708" s="91">
        <f>BD!AM2708/BD!AK2708-1</f>
        <v>0</v>
      </c>
      <c r="AR2708" s="91">
        <f>IF(BD!AN2708="","",IF(BD!AJ2708="","",BD!AN2708/BD!AJ2708-1))</f>
      </c>
      <c r="AS2708" s="91">
        <f>IF(BD!AN2708="","",IF(BD!AN2708&lt;BD!AL2708,"ABAIXO DA META","DENTRO DA META"))</f>
      </c>
      <c r="AT2708" s="91" t="str">
        <f>IF(BD!AJ2708="","EM ANÁLISE",IF(BD!AP2708&gt;=BD!AN2708,"GO", "NO GO"))</f>
        <v>EM ANÁLISE</v>
      </c>
      <c r="AU2708" s="97">
        <f>IF(AN2708="","",+BD!$AN2708-AJ2708)</f>
      </c>
      <c r="AV2708" s="98"/>
      <c r="AW2708" s="90">
        <f>BD!P2708*BD!AC2708</f>
        <v>0</v>
      </c>
      <c r="AX2708" s="90">
        <f>BD!V2708*BD!AC2708</f>
        <v>0</v>
      </c>
      <c r="AY2708" s="90">
        <f>IF(BD!AN2708="","",BD!AN2708*BD!AC2708)</f>
      </c>
      <c r="AZ2708" s="75" t="s">
        <v>123</v>
      </c>
      <c r="BA2708" s="75" t="s">
        <v>115</v>
      </c>
      <c r="BB2708" s="75">
        <v>1</v>
      </c>
      <c r="BC2708" s="75" t="s">
        <v>209</v>
      </c>
      <c r="BD2708" s="104"/>
      <c r="BE2708" s="104"/>
      <c r="BF2708" s="101"/>
      <c r="BG2708" s="101"/>
      <c r="BH2708" s="101"/>
      <c r="BI2708" s="101"/>
      <c r="BJ2708" s="101"/>
      <c r="BK2708" s="101"/>
      <c r="BL2708" s="101"/>
      <c r="BM2708" s="101"/>
      <c r="BN2708" s="101"/>
      <c r="BO2708" s="103"/>
      <c r="BP2708" s="101"/>
      <c r="BQ2708" s="101"/>
      <c r="BR2708" s="101"/>
      <c r="BS2708" s="101"/>
      <c r="BT2708" s="101"/>
      <c r="BU2708" s="101"/>
      <c r="BV2708" s="101"/>
      <c r="BW2708" s="101"/>
      <c r="BX2708" s="101"/>
      <c r="BY2708" s="101"/>
      <c r="BZ2708" s="101"/>
      <c r="CA2708" s="101"/>
      <c r="CB2708" s="101"/>
      <c r="CC2708" s="101"/>
      <c r="CD2708" s="101"/>
      <c r="CE2708" s="101"/>
      <c r="CF2708" s="101"/>
      <c r="CG2708" s="37" t="e">
        <f>VLOOKUP(Table_1[[#This Row],[EAN]],'[1]Planilha1'!$E:$R,13,0)</f>
        <v>#N/A</v>
      </c>
      <c r="CI2708" s="186" t="e">
        <f>Table_1[[#This Row],[FATURAMENTO REALIZADO]]-Table_1[[#This Row],[SPEND LÍQUIDO]]</f>
        <v>#VALUE!</v>
      </c>
    </row>
    <row r="2709" ht="15" hidden="1">
      <c r="A2709" s="7"/>
      <c r="B2709" s="84" t="s">
        <v>2735</v>
      </c>
      <c r="C2709" s="75">
        <v>221747</v>
      </c>
      <c r="D2709" s="75">
        <v>50133</v>
      </c>
      <c r="E2709" s="85">
        <v>7896306608940</v>
      </c>
      <c r="F2709" s="86" t="s">
        <v>3183</v>
      </c>
      <c r="G2709" s="75" t="s">
        <v>21</v>
      </c>
      <c r="H2709" s="75">
        <v>390</v>
      </c>
      <c r="I2709" s="87" t="s">
        <v>3106</v>
      </c>
      <c r="J2709" s="75" t="s">
        <v>3164</v>
      </c>
      <c r="K2709" s="88" t="s">
        <v>84</v>
      </c>
      <c r="L2709" s="88">
        <v>16</v>
      </c>
      <c r="M2709" s="88">
        <v>4</v>
      </c>
      <c r="N2709" s="75" t="s">
        <v>85</v>
      </c>
      <c r="O2709" s="75" t="s">
        <v>208</v>
      </c>
      <c r="P2709" s="106"/>
      <c r="Q2709" s="90">
        <f>(17/100+7.6/100+1.65/100)*P2709</f>
        <v>0</v>
      </c>
      <c r="R2709" s="104"/>
      <c r="S2709" s="104"/>
      <c r="T2709" s="104"/>
      <c r="U2709" s="104"/>
      <c r="V2709" s="90">
        <f>+P2709-Q2709+R2709+S2709+T2709+U2709</f>
        <v>0</v>
      </c>
      <c r="W2709" s="91">
        <f>(1.02/100)</f>
        <v>1.02E-2</v>
      </c>
      <c r="X2709" s="91">
        <v>4.8E-3</v>
      </c>
      <c r="Y2709" s="91">
        <v>0.17</v>
      </c>
      <c r="Z2709" s="91">
        <v>1.65E-2</v>
      </c>
      <c r="AA2709" s="91">
        <v>7.6E-2</v>
      </c>
      <c r="AB2709" s="91">
        <f>SUM(W2709:AA2709)</f>
        <v>0.2775</v>
      </c>
      <c r="AC2709" s="75">
        <v>12</v>
      </c>
      <c r="AD2709" s="92">
        <f>IF(AL2709="","",+AC2709*AL2709)</f>
      </c>
      <c r="AE2709" s="93">
        <f>IF(AL2709="","",+AL2709*AB2709)</f>
      </c>
      <c r="AF2709" s="92">
        <f>IF(AL2709="","",+AL2709-AE2709)</f>
      </c>
      <c r="AG2709" s="93">
        <f>+V2709</f>
        <v>0</v>
      </c>
      <c r="AH2709" s="92">
        <f>IF(AF2709="","",+AF2709-AG2709)</f>
      </c>
      <c r="AI2709" s="92">
        <f>IF(AH2709="","",+AH2709*AC2709)</f>
      </c>
      <c r="AJ2709" s="93"/>
      <c r="AK2709" s="94">
        <v>0.33</v>
      </c>
      <c r="AL2709" s="93">
        <f>IF(V2709=0,"",V2709/(1-AB2709-AK2709))</f>
      </c>
      <c r="AM2709" s="95">
        <v>0.33</v>
      </c>
      <c r="AN2709" s="93">
        <f>IF(V2709=0,"",V2709/(1-AB2709-AM2709))</f>
      </c>
      <c r="AO2709" s="96">
        <v>1.2</v>
      </c>
      <c r="AP2709" s="93">
        <f>IF(BD!AJ2709="","",BD!AJ2709*BD!AO2709)</f>
      </c>
      <c r="AQ2709" s="91">
        <f>BD!AM2709/BD!AK2709-1</f>
        <v>0</v>
      </c>
      <c r="AR2709" s="91">
        <f>IF(BD!AN2709="","",IF(BD!AJ2709="","",BD!AN2709/BD!AJ2709-1))</f>
      </c>
      <c r="AS2709" s="91">
        <f>IF(BD!AN2709="","",IF(BD!AN2709&lt;BD!AL2709,"ABAIXO DA META","DENTRO DA META"))</f>
      </c>
      <c r="AT2709" s="91" t="str">
        <f>IF(BD!AJ2709="","EM ANÁLISE",IF(BD!AP2709&gt;=BD!AN2709,"GO", "NO GO"))</f>
        <v>EM ANÁLISE</v>
      </c>
      <c r="AU2709" s="97">
        <f>IF(AN2709="","",+BD!$AN2709-AJ2709)</f>
      </c>
      <c r="AV2709" s="98"/>
      <c r="AW2709" s="90">
        <f>BD!P2709*BD!AC2709</f>
        <v>0</v>
      </c>
      <c r="AX2709" s="90">
        <f>BD!V2709*BD!AC2709</f>
        <v>0</v>
      </c>
      <c r="AY2709" s="90">
        <f>IF(BD!AN2709="","",BD!AN2709*BD!AC2709)</f>
      </c>
      <c r="AZ2709" s="75" t="s">
        <v>123</v>
      </c>
      <c r="BA2709" s="75" t="s">
        <v>115</v>
      </c>
      <c r="BB2709" s="75">
        <v>1</v>
      </c>
      <c r="BC2709" s="75" t="s">
        <v>209</v>
      </c>
      <c r="BD2709" s="104"/>
      <c r="BE2709" s="104"/>
      <c r="BF2709" s="101"/>
      <c r="BG2709" s="101"/>
      <c r="BH2709" s="101"/>
      <c r="BI2709" s="101"/>
      <c r="BJ2709" s="101"/>
      <c r="BK2709" s="101"/>
      <c r="BL2709" s="101"/>
      <c r="BM2709" s="101"/>
      <c r="BN2709" s="101"/>
      <c r="BO2709" s="103"/>
      <c r="BP2709" s="101"/>
      <c r="BQ2709" s="101"/>
      <c r="BR2709" s="101"/>
      <c r="BS2709" s="101"/>
      <c r="BT2709" s="101"/>
      <c r="BU2709" s="101"/>
      <c r="BV2709" s="101"/>
      <c r="BW2709" s="101"/>
      <c r="BX2709" s="101"/>
      <c r="BY2709" s="101"/>
      <c r="BZ2709" s="101"/>
      <c r="CA2709" s="101"/>
      <c r="CB2709" s="101"/>
      <c r="CC2709" s="101"/>
      <c r="CD2709" s="101"/>
      <c r="CE2709" s="101"/>
      <c r="CF2709" s="101"/>
      <c r="CG2709" s="37" t="e">
        <f>VLOOKUP(Table_1[[#This Row],[EAN]],'[1]Planilha1'!$E:$R,13,0)</f>
        <v>#N/A</v>
      </c>
      <c r="CI2709" s="186" t="e">
        <f>Table_1[[#This Row],[FATURAMENTO REALIZADO]]-Table_1[[#This Row],[SPEND LÍQUIDO]]</f>
        <v>#VALUE!</v>
      </c>
    </row>
    <row r="2710" ht="15" hidden="1">
      <c r="A2710" s="7"/>
      <c r="B2710" s="84" t="s">
        <v>2735</v>
      </c>
      <c r="C2710" s="75">
        <v>221748</v>
      </c>
      <c r="D2710" s="75">
        <v>50143</v>
      </c>
      <c r="E2710" s="85">
        <v>7896306622496</v>
      </c>
      <c r="F2710" s="86" t="s">
        <v>3184</v>
      </c>
      <c r="G2710" s="75" t="s">
        <v>21</v>
      </c>
      <c r="H2710" s="75">
        <v>390</v>
      </c>
      <c r="I2710" s="87" t="s">
        <v>3106</v>
      </c>
      <c r="J2710" s="75" t="s">
        <v>3164</v>
      </c>
      <c r="K2710" s="88" t="s">
        <v>84</v>
      </c>
      <c r="L2710" s="88">
        <v>42</v>
      </c>
      <c r="M2710" s="88">
        <v>4</v>
      </c>
      <c r="N2710" s="75" t="s">
        <v>85</v>
      </c>
      <c r="O2710" s="75" t="s">
        <v>208</v>
      </c>
      <c r="P2710" s="106"/>
      <c r="Q2710" s="90">
        <f>(17/100+7.6/100+1.65/100)*P2710</f>
        <v>0</v>
      </c>
      <c r="R2710" s="104"/>
      <c r="S2710" s="104"/>
      <c r="T2710" s="104"/>
      <c r="U2710" s="104"/>
      <c r="V2710" s="90">
        <f>+P2710-Q2710+R2710+S2710+T2710+U2710</f>
        <v>0</v>
      </c>
      <c r="W2710" s="91">
        <f>(1.02/100)</f>
        <v>1.02E-2</v>
      </c>
      <c r="X2710" s="91">
        <v>4.8E-3</v>
      </c>
      <c r="Y2710" s="91">
        <v>0.17</v>
      </c>
      <c r="Z2710" s="91">
        <v>1.65E-2</v>
      </c>
      <c r="AA2710" s="91">
        <v>7.6E-2</v>
      </c>
      <c r="AB2710" s="91">
        <f>SUM(W2710:AA2710)</f>
        <v>0.2775</v>
      </c>
      <c r="AC2710" s="75">
        <v>12</v>
      </c>
      <c r="AD2710" s="92">
        <f>IF(AL2710="","",+AC2710*AL2710)</f>
      </c>
      <c r="AE2710" s="93">
        <f>IF(AL2710="","",+AL2710*AB2710)</f>
      </c>
      <c r="AF2710" s="92">
        <f>IF(AL2710="","",+AL2710-AE2710)</f>
      </c>
      <c r="AG2710" s="93">
        <f>+V2710</f>
        <v>0</v>
      </c>
      <c r="AH2710" s="92">
        <f>IF(AF2710="","",+AF2710-AG2710)</f>
      </c>
      <c r="AI2710" s="92">
        <f>IF(AH2710="","",+AH2710*AC2710)</f>
      </c>
      <c r="AJ2710" s="93"/>
      <c r="AK2710" s="94">
        <v>0.33</v>
      </c>
      <c r="AL2710" s="93">
        <f>IF(V2710=0,"",V2710/(1-AB2710-AK2710))</f>
      </c>
      <c r="AM2710" s="95">
        <v>0.33</v>
      </c>
      <c r="AN2710" s="93">
        <f>IF(V2710=0,"",V2710/(1-AB2710-AM2710))</f>
      </c>
      <c r="AO2710" s="96">
        <v>1.2</v>
      </c>
      <c r="AP2710" s="93">
        <f>IF(BD!AJ2710="","",BD!AJ2710*BD!AO2710)</f>
      </c>
      <c r="AQ2710" s="91">
        <f>BD!AM2710/BD!AK2710-1</f>
        <v>0</v>
      </c>
      <c r="AR2710" s="91">
        <f>IF(BD!AN2710="","",IF(BD!AJ2710="","",BD!AN2710/BD!AJ2710-1))</f>
      </c>
      <c r="AS2710" s="91">
        <f>IF(BD!AN2710="","",IF(BD!AN2710&lt;BD!AL2710,"ABAIXO DA META","DENTRO DA META"))</f>
      </c>
      <c r="AT2710" s="91" t="str">
        <f>IF(BD!AJ2710="","EM ANÁLISE",IF(BD!AP2710&gt;=BD!AN2710,"GO", "NO GO"))</f>
        <v>EM ANÁLISE</v>
      </c>
      <c r="AU2710" s="97">
        <f>IF(AN2710="","",+BD!$AN2710-AJ2710)</f>
      </c>
      <c r="AV2710" s="98"/>
      <c r="AW2710" s="90">
        <f>BD!P2710*BD!AC2710</f>
        <v>0</v>
      </c>
      <c r="AX2710" s="90">
        <f>BD!V2710*BD!AC2710</f>
        <v>0</v>
      </c>
      <c r="AY2710" s="90">
        <f>IF(BD!AN2710="","",BD!AN2710*BD!AC2710)</f>
      </c>
      <c r="AZ2710" s="75" t="s">
        <v>123</v>
      </c>
      <c r="BA2710" s="75" t="s">
        <v>115</v>
      </c>
      <c r="BB2710" s="75">
        <v>1</v>
      </c>
      <c r="BC2710" s="75" t="s">
        <v>209</v>
      </c>
      <c r="BD2710" s="104"/>
      <c r="BE2710" s="104"/>
      <c r="BF2710" s="101"/>
      <c r="BG2710" s="101"/>
      <c r="BH2710" s="101"/>
      <c r="BI2710" s="101"/>
      <c r="BJ2710" s="101"/>
      <c r="BK2710" s="101"/>
      <c r="BL2710" s="101"/>
      <c r="BM2710" s="101"/>
      <c r="BN2710" s="101"/>
      <c r="BO2710" s="103"/>
      <c r="BP2710" s="101"/>
      <c r="BQ2710" s="101"/>
      <c r="BR2710" s="101"/>
      <c r="BS2710" s="101"/>
      <c r="BT2710" s="101"/>
      <c r="BU2710" s="101"/>
      <c r="BV2710" s="101"/>
      <c r="BW2710" s="101"/>
      <c r="BX2710" s="101"/>
      <c r="BY2710" s="101"/>
      <c r="BZ2710" s="101"/>
      <c r="CA2710" s="101"/>
      <c r="CB2710" s="101"/>
      <c r="CC2710" s="101"/>
      <c r="CD2710" s="101"/>
      <c r="CE2710" s="101"/>
      <c r="CF2710" s="101"/>
      <c r="CG2710" s="37" t="e">
        <f>VLOOKUP(Table_1[[#This Row],[EAN]],'[1]Planilha1'!$E:$R,13,0)</f>
        <v>#N/A</v>
      </c>
      <c r="CI2710" s="186" t="e">
        <f>Table_1[[#This Row],[FATURAMENTO REALIZADO]]-Table_1[[#This Row],[SPEND LÍQUIDO]]</f>
        <v>#VALUE!</v>
      </c>
    </row>
    <row r="2711" ht="15" hidden="1">
      <c r="A2711" s="7"/>
      <c r="B2711" s="84" t="s">
        <v>2735</v>
      </c>
      <c r="C2711" s="75">
        <v>221749</v>
      </c>
      <c r="D2711" s="75">
        <v>50134</v>
      </c>
      <c r="E2711" s="85">
        <v>7896306608933</v>
      </c>
      <c r="F2711" s="86" t="s">
        <v>3185</v>
      </c>
      <c r="G2711" s="75" t="s">
        <v>21</v>
      </c>
      <c r="H2711" s="75">
        <v>390</v>
      </c>
      <c r="I2711" s="87" t="s">
        <v>3106</v>
      </c>
      <c r="J2711" s="75" t="s">
        <v>3164</v>
      </c>
      <c r="K2711" s="88" t="s">
        <v>84</v>
      </c>
      <c r="L2711" s="88">
        <v>16</v>
      </c>
      <c r="M2711" s="88">
        <v>4</v>
      </c>
      <c r="N2711" s="75" t="s">
        <v>85</v>
      </c>
      <c r="O2711" s="75" t="s">
        <v>208</v>
      </c>
      <c r="P2711" s="106"/>
      <c r="Q2711" s="90">
        <f>(17/100+7.6/100+1.65/100)*P2711</f>
        <v>0</v>
      </c>
      <c r="R2711" s="104"/>
      <c r="S2711" s="104"/>
      <c r="T2711" s="104"/>
      <c r="U2711" s="104"/>
      <c r="V2711" s="90">
        <f>+P2711-Q2711+R2711+S2711+T2711+U2711</f>
        <v>0</v>
      </c>
      <c r="W2711" s="91">
        <f>(1.02/100)</f>
        <v>1.02E-2</v>
      </c>
      <c r="X2711" s="91">
        <v>4.8E-3</v>
      </c>
      <c r="Y2711" s="91">
        <v>0.17</v>
      </c>
      <c r="Z2711" s="91">
        <v>1.65E-2</v>
      </c>
      <c r="AA2711" s="91">
        <v>7.6E-2</v>
      </c>
      <c r="AB2711" s="91">
        <f>SUM(W2711:AA2711)</f>
        <v>0.2775</v>
      </c>
      <c r="AC2711" s="75">
        <v>12</v>
      </c>
      <c r="AD2711" s="92">
        <f>IF(AL2711="","",+AC2711*AL2711)</f>
      </c>
      <c r="AE2711" s="93">
        <f>IF(AL2711="","",+AL2711*AB2711)</f>
      </c>
      <c r="AF2711" s="92">
        <f>IF(AL2711="","",+AL2711-AE2711)</f>
      </c>
      <c r="AG2711" s="93">
        <f>+V2711</f>
        <v>0</v>
      </c>
      <c r="AH2711" s="92">
        <f>IF(AF2711="","",+AF2711-AG2711)</f>
      </c>
      <c r="AI2711" s="92">
        <f>IF(AH2711="","",+AH2711*AC2711)</f>
      </c>
      <c r="AJ2711" s="93"/>
      <c r="AK2711" s="94">
        <v>0.33</v>
      </c>
      <c r="AL2711" s="93">
        <f>IF(V2711=0,"",V2711/(1-AB2711-AK2711))</f>
      </c>
      <c r="AM2711" s="95">
        <v>0.33</v>
      </c>
      <c r="AN2711" s="93">
        <f>IF(V2711=0,"",V2711/(1-AB2711-AM2711))</f>
      </c>
      <c r="AO2711" s="96">
        <v>1.2</v>
      </c>
      <c r="AP2711" s="93">
        <f>IF(BD!AJ2711="","",BD!AJ2711*BD!AO2711)</f>
      </c>
      <c r="AQ2711" s="91">
        <f>BD!AM2711/BD!AK2711-1</f>
        <v>0</v>
      </c>
      <c r="AR2711" s="91">
        <f>IF(BD!AN2711="","",IF(BD!AJ2711="","",BD!AN2711/BD!AJ2711-1))</f>
      </c>
      <c r="AS2711" s="91">
        <f>IF(BD!AN2711="","",IF(BD!AN2711&lt;BD!AL2711,"ABAIXO DA META","DENTRO DA META"))</f>
      </c>
      <c r="AT2711" s="91" t="str">
        <f>IF(BD!AJ2711="","EM ANÁLISE",IF(BD!AP2711&gt;=BD!AN2711,"GO", "NO GO"))</f>
        <v>EM ANÁLISE</v>
      </c>
      <c r="AU2711" s="97">
        <f>IF(AN2711="","",+BD!$AN2711-AJ2711)</f>
      </c>
      <c r="AV2711" s="98"/>
      <c r="AW2711" s="90">
        <f>BD!P2711*BD!AC2711</f>
        <v>0</v>
      </c>
      <c r="AX2711" s="90">
        <f>BD!V2711*BD!AC2711</f>
        <v>0</v>
      </c>
      <c r="AY2711" s="90">
        <f>IF(BD!AN2711="","",BD!AN2711*BD!AC2711)</f>
      </c>
      <c r="AZ2711" s="75" t="s">
        <v>123</v>
      </c>
      <c r="BA2711" s="75" t="s">
        <v>115</v>
      </c>
      <c r="BB2711" s="75">
        <v>1</v>
      </c>
      <c r="BC2711" s="75" t="s">
        <v>209</v>
      </c>
      <c r="BD2711" s="104"/>
      <c r="BE2711" s="104"/>
      <c r="BF2711" s="101"/>
      <c r="BG2711" s="101"/>
      <c r="BH2711" s="101"/>
      <c r="BI2711" s="101"/>
      <c r="BJ2711" s="101"/>
      <c r="BK2711" s="101"/>
      <c r="BL2711" s="101"/>
      <c r="BM2711" s="101"/>
      <c r="BN2711" s="101"/>
      <c r="BO2711" s="103"/>
      <c r="BP2711" s="101"/>
      <c r="BQ2711" s="101"/>
      <c r="BR2711" s="101"/>
      <c r="BS2711" s="101"/>
      <c r="BT2711" s="101"/>
      <c r="BU2711" s="101"/>
      <c r="BV2711" s="101"/>
      <c r="BW2711" s="101"/>
      <c r="BX2711" s="101"/>
      <c r="BY2711" s="101"/>
      <c r="BZ2711" s="101"/>
      <c r="CA2711" s="101"/>
      <c r="CB2711" s="101"/>
      <c r="CC2711" s="101"/>
      <c r="CD2711" s="101"/>
      <c r="CE2711" s="101"/>
      <c r="CF2711" s="101"/>
      <c r="CG2711" s="37" t="e">
        <f>VLOOKUP(Table_1[[#This Row],[EAN]],'[1]Planilha1'!$E:$R,13,0)</f>
        <v>#N/A</v>
      </c>
      <c r="CI2711" s="186" t="e">
        <f>Table_1[[#This Row],[FATURAMENTO REALIZADO]]-Table_1[[#This Row],[SPEND LÍQUIDO]]</f>
        <v>#VALUE!</v>
      </c>
    </row>
    <row r="2712" ht="15" hidden="1">
      <c r="A2712" s="7"/>
      <c r="B2712" s="84" t="s">
        <v>2735</v>
      </c>
      <c r="C2712" s="75">
        <v>221750</v>
      </c>
      <c r="D2712" s="75">
        <v>50253</v>
      </c>
      <c r="E2712" s="85">
        <v>7896306623059</v>
      </c>
      <c r="F2712" s="86" t="s">
        <v>3186</v>
      </c>
      <c r="G2712" s="75" t="s">
        <v>21</v>
      </c>
      <c r="H2712" s="75">
        <v>390</v>
      </c>
      <c r="I2712" s="87" t="s">
        <v>3106</v>
      </c>
      <c r="J2712" s="75" t="s">
        <v>3164</v>
      </c>
      <c r="K2712" s="88" t="s">
        <v>84</v>
      </c>
      <c r="L2712" s="88">
        <v>16</v>
      </c>
      <c r="M2712" s="88">
        <v>4</v>
      </c>
      <c r="N2712" s="75" t="s">
        <v>85</v>
      </c>
      <c r="O2712" s="75" t="s">
        <v>208</v>
      </c>
      <c r="P2712" s="106"/>
      <c r="Q2712" s="90">
        <f>(17/100+7.6/100+1.65/100)*P2712</f>
        <v>0</v>
      </c>
      <c r="R2712" s="104"/>
      <c r="S2712" s="104"/>
      <c r="T2712" s="104"/>
      <c r="U2712" s="104"/>
      <c r="V2712" s="90">
        <f>+P2712-Q2712+R2712+S2712+T2712+U2712</f>
        <v>0</v>
      </c>
      <c r="W2712" s="91">
        <f>(1.02/100)</f>
        <v>1.02E-2</v>
      </c>
      <c r="X2712" s="91">
        <v>4.8E-3</v>
      </c>
      <c r="Y2712" s="91">
        <v>0.17</v>
      </c>
      <c r="Z2712" s="91">
        <v>1.65E-2</v>
      </c>
      <c r="AA2712" s="91">
        <v>7.6E-2</v>
      </c>
      <c r="AB2712" s="91">
        <f>SUM(W2712:AA2712)</f>
        <v>0.2775</v>
      </c>
      <c r="AC2712" s="75">
        <v>12</v>
      </c>
      <c r="AD2712" s="92">
        <f>IF(AL2712="","",+AC2712*AL2712)</f>
      </c>
      <c r="AE2712" s="93">
        <f>IF(AL2712="","",+AL2712*AB2712)</f>
      </c>
      <c r="AF2712" s="92">
        <f>IF(AL2712="","",+AL2712-AE2712)</f>
      </c>
      <c r="AG2712" s="93">
        <f>+V2712</f>
        <v>0</v>
      </c>
      <c r="AH2712" s="92">
        <f>IF(AF2712="","",+AF2712-AG2712)</f>
      </c>
      <c r="AI2712" s="92">
        <f>IF(AH2712="","",+AH2712*AC2712)</f>
      </c>
      <c r="AJ2712" s="93"/>
      <c r="AK2712" s="94">
        <v>0.33</v>
      </c>
      <c r="AL2712" s="93">
        <f>IF(V2712=0,"",V2712/(1-AB2712-AK2712))</f>
      </c>
      <c r="AM2712" s="95">
        <v>0.33</v>
      </c>
      <c r="AN2712" s="93">
        <f>IF(V2712=0,"",V2712/(1-AB2712-AM2712))</f>
      </c>
      <c r="AO2712" s="96">
        <v>1.2</v>
      </c>
      <c r="AP2712" s="93">
        <f>IF(BD!AJ2712="","",BD!AJ2712*BD!AO2712)</f>
      </c>
      <c r="AQ2712" s="91">
        <f>BD!AM2712/BD!AK2712-1</f>
        <v>0</v>
      </c>
      <c r="AR2712" s="91">
        <f>IF(BD!AN2712="","",IF(BD!AJ2712="","",BD!AN2712/BD!AJ2712-1))</f>
      </c>
      <c r="AS2712" s="91">
        <f>IF(BD!AN2712="","",IF(BD!AN2712&lt;BD!AL2712,"ABAIXO DA META","DENTRO DA META"))</f>
      </c>
      <c r="AT2712" s="91" t="str">
        <f>IF(BD!AJ2712="","EM ANÁLISE",IF(BD!AP2712&gt;=BD!AN2712,"GO", "NO GO"))</f>
        <v>EM ANÁLISE</v>
      </c>
      <c r="AU2712" s="97">
        <f>IF(AN2712="","",+BD!$AN2712-AJ2712)</f>
      </c>
      <c r="AV2712" s="98"/>
      <c r="AW2712" s="90">
        <f>BD!P2712*BD!AC2712</f>
        <v>0</v>
      </c>
      <c r="AX2712" s="90">
        <f>BD!V2712*BD!AC2712</f>
        <v>0</v>
      </c>
      <c r="AY2712" s="90">
        <f>IF(BD!AN2712="","",BD!AN2712*BD!AC2712)</f>
      </c>
      <c r="AZ2712" s="75" t="s">
        <v>123</v>
      </c>
      <c r="BA2712" s="75" t="s">
        <v>115</v>
      </c>
      <c r="BB2712" s="75">
        <v>1</v>
      </c>
      <c r="BC2712" s="75" t="s">
        <v>209</v>
      </c>
      <c r="BD2712" s="104"/>
      <c r="BE2712" s="104"/>
      <c r="BF2712" s="101"/>
      <c r="BG2712" s="101"/>
      <c r="BH2712" s="101"/>
      <c r="BI2712" s="101"/>
      <c r="BJ2712" s="101"/>
      <c r="BK2712" s="101"/>
      <c r="BL2712" s="101"/>
      <c r="BM2712" s="101"/>
      <c r="BN2712" s="101"/>
      <c r="BO2712" s="103"/>
      <c r="BP2712" s="101"/>
      <c r="BQ2712" s="101"/>
      <c r="BR2712" s="101"/>
      <c r="BS2712" s="101"/>
      <c r="BT2712" s="101"/>
      <c r="BU2712" s="101"/>
      <c r="BV2712" s="101"/>
      <c r="BW2712" s="101"/>
      <c r="BX2712" s="101"/>
      <c r="BY2712" s="101"/>
      <c r="BZ2712" s="101"/>
      <c r="CA2712" s="101"/>
      <c r="CB2712" s="101"/>
      <c r="CC2712" s="101"/>
      <c r="CD2712" s="101"/>
      <c r="CE2712" s="101"/>
      <c r="CF2712" s="101"/>
      <c r="CG2712" s="37" t="e">
        <f>VLOOKUP(Table_1[[#This Row],[EAN]],'[1]Planilha1'!$E:$R,13,0)</f>
        <v>#N/A</v>
      </c>
      <c r="CI2712" s="186" t="e">
        <f>Table_1[[#This Row],[FATURAMENTO REALIZADO]]-Table_1[[#This Row],[SPEND LÍQUIDO]]</f>
        <v>#VALUE!</v>
      </c>
    </row>
    <row r="2713" ht="15" hidden="1">
      <c r="A2713" s="7"/>
      <c r="B2713" s="84" t="s">
        <v>2735</v>
      </c>
      <c r="C2713" s="75">
        <v>221751</v>
      </c>
      <c r="D2713" s="75"/>
      <c r="E2713" s="85">
        <v>7896003738957</v>
      </c>
      <c r="F2713" s="86" t="s">
        <v>3187</v>
      </c>
      <c r="G2713" s="75" t="s">
        <v>21</v>
      </c>
      <c r="H2713" s="75">
        <v>510</v>
      </c>
      <c r="I2713" s="87" t="s">
        <v>3188</v>
      </c>
      <c r="J2713" s="75" t="s">
        <v>3189</v>
      </c>
      <c r="K2713" s="88" t="s">
        <v>84</v>
      </c>
      <c r="L2713" s="88">
        <v>30</v>
      </c>
      <c r="M2713" s="88">
        <v>5</v>
      </c>
      <c r="N2713" s="75" t="s">
        <v>85</v>
      </c>
      <c r="O2713" s="75"/>
      <c r="P2713" s="106"/>
      <c r="Q2713" s="90">
        <f>(17/100+7.6/100+1.65/100)*P2713</f>
        <v>0</v>
      </c>
      <c r="R2713" s="104"/>
      <c r="S2713" s="104"/>
      <c r="T2713" s="104"/>
      <c r="U2713" s="104"/>
      <c r="V2713" s="90">
        <f>+P2713-Q2713+R2713+S2713+T2713+U2713</f>
        <v>0</v>
      </c>
      <c r="W2713" s="91">
        <f>(1.02/100)</f>
        <v>1.02E-2</v>
      </c>
      <c r="X2713" s="91">
        <v>4.8E-3</v>
      </c>
      <c r="Y2713" s="91">
        <v>0.17</v>
      </c>
      <c r="Z2713" s="91">
        <v>1.65E-2</v>
      </c>
      <c r="AA2713" s="91">
        <v>7.6E-2</v>
      </c>
      <c r="AB2713" s="91">
        <f>SUM(W2713:AA2713)</f>
        <v>0.2775</v>
      </c>
      <c r="AC2713" s="75">
        <v>12</v>
      </c>
      <c r="AD2713" s="92">
        <f>IF(AL2713="","",+AC2713*AL2713)</f>
      </c>
      <c r="AE2713" s="93">
        <f>IF(AL2713="","",+AL2713*AB2713)</f>
      </c>
      <c r="AF2713" s="92">
        <f>IF(AL2713="","",+AL2713-AE2713)</f>
      </c>
      <c r="AG2713" s="93">
        <f>+V2713</f>
        <v>0</v>
      </c>
      <c r="AH2713" s="92">
        <f>IF(AF2713="","",+AF2713-AG2713)</f>
      </c>
      <c r="AI2713" s="92">
        <f>IF(AH2713="","",+AH2713*AC2713)</f>
      </c>
      <c r="AJ2713" s="93"/>
      <c r="AK2713" s="94">
        <v>0.33</v>
      </c>
      <c r="AL2713" s="93">
        <f>IF(V2713=0,"",V2713/(1-AB2713-AK2713))</f>
      </c>
      <c r="AM2713" s="95">
        <v>0.33</v>
      </c>
      <c r="AN2713" s="93">
        <f>IF(V2713=0,"",V2713/(1-AB2713-AM2713))</f>
      </c>
      <c r="AO2713" s="96">
        <v>1.2</v>
      </c>
      <c r="AP2713" s="93">
        <f>IF(BD!AJ2713="","",BD!AJ2713*BD!AO2713)</f>
      </c>
      <c r="AQ2713" s="91">
        <f>BD!AM2713/BD!AK2713-1</f>
        <v>0</v>
      </c>
      <c r="AR2713" s="91">
        <f>IF(BD!AN2713="","",IF(BD!AJ2713="","",BD!AN2713/BD!AJ2713-1))</f>
      </c>
      <c r="AS2713" s="91">
        <f>IF(BD!AN2713="","",IF(BD!AN2713&lt;BD!AL2713,"ABAIXO DA META","DENTRO DA META"))</f>
      </c>
      <c r="AT2713" s="91" t="str">
        <f>IF(BD!AJ2713="","EM ANÁLISE",IF(BD!AP2713&gt;=BD!AN2713,"GO", "NO GO"))</f>
        <v>EM ANÁLISE</v>
      </c>
      <c r="AU2713" s="97">
        <f>IF(AN2713="","",+BD!$AN2713-AJ2713)</f>
      </c>
      <c r="AV2713" s="98"/>
      <c r="AW2713" s="90">
        <f>BD!P2713*BD!AC2713</f>
        <v>0</v>
      </c>
      <c r="AX2713" s="90">
        <f>BD!V2713*BD!AC2713</f>
        <v>0</v>
      </c>
      <c r="AY2713" s="90">
        <f>IF(BD!AN2713="","",BD!AN2713*BD!AC2713)</f>
      </c>
      <c r="AZ2713" s="75" t="s">
        <v>123</v>
      </c>
      <c r="BA2713" s="75" t="s">
        <v>115</v>
      </c>
      <c r="BB2713" s="75">
        <v>1</v>
      </c>
      <c r="BC2713" s="75" t="s">
        <v>250</v>
      </c>
      <c r="BD2713" s="104"/>
      <c r="BE2713" s="104"/>
      <c r="BF2713" s="101"/>
      <c r="BG2713" s="101"/>
      <c r="BH2713" s="101"/>
      <c r="BI2713" s="101"/>
      <c r="BJ2713" s="101"/>
      <c r="BK2713" s="101"/>
      <c r="BL2713" s="101"/>
      <c r="BM2713" s="101"/>
      <c r="BN2713" s="101"/>
      <c r="BO2713" s="103"/>
      <c r="BP2713" s="101"/>
      <c r="BQ2713" s="101"/>
      <c r="BR2713" s="101"/>
      <c r="BS2713" s="101"/>
      <c r="BT2713" s="101"/>
      <c r="BU2713" s="101"/>
      <c r="BV2713" s="101"/>
      <c r="BW2713" s="101"/>
      <c r="BX2713" s="101"/>
      <c r="BY2713" s="101"/>
      <c r="BZ2713" s="101"/>
      <c r="CA2713" s="101"/>
      <c r="CB2713" s="101"/>
      <c r="CC2713" s="101"/>
      <c r="CD2713" s="101"/>
      <c r="CE2713" s="101"/>
      <c r="CF2713" s="101"/>
      <c r="CG2713" s="37" t="e">
        <f>VLOOKUP(Table_1[[#This Row],[EAN]],'[1]Planilha1'!$E:$R,13,0)</f>
        <v>#N/A</v>
      </c>
      <c r="CI2713" s="186" t="e">
        <f>Table_1[[#This Row],[FATURAMENTO REALIZADO]]-Table_1[[#This Row],[SPEND LÍQUIDO]]</f>
        <v>#VALUE!</v>
      </c>
    </row>
    <row r="2714" ht="15" hidden="1">
      <c r="A2714" s="7"/>
      <c r="B2714" s="84" t="s">
        <v>2735</v>
      </c>
      <c r="C2714" s="75">
        <v>221752</v>
      </c>
      <c r="D2714" s="75"/>
      <c r="E2714" s="85">
        <v>7896003738940</v>
      </c>
      <c r="F2714" s="86" t="s">
        <v>3190</v>
      </c>
      <c r="G2714" s="75" t="s">
        <v>21</v>
      </c>
      <c r="H2714" s="75">
        <v>510</v>
      </c>
      <c r="I2714" s="87" t="s">
        <v>3188</v>
      </c>
      <c r="J2714" s="75" t="s">
        <v>3189</v>
      </c>
      <c r="K2714" s="88" t="s">
        <v>84</v>
      </c>
      <c r="L2714" s="88">
        <v>30</v>
      </c>
      <c r="M2714" s="88">
        <v>5</v>
      </c>
      <c r="N2714" s="75" t="s">
        <v>85</v>
      </c>
      <c r="O2714" s="75"/>
      <c r="P2714" s="106"/>
      <c r="Q2714" s="90">
        <f>(17/100+7.6/100+1.65/100)*P2714</f>
        <v>0</v>
      </c>
      <c r="R2714" s="104"/>
      <c r="S2714" s="104"/>
      <c r="T2714" s="104"/>
      <c r="U2714" s="104"/>
      <c r="V2714" s="90">
        <f>+P2714-Q2714+R2714+S2714+T2714+U2714</f>
        <v>0</v>
      </c>
      <c r="W2714" s="91">
        <f>(1.02/100)</f>
        <v>1.02E-2</v>
      </c>
      <c r="X2714" s="91">
        <v>4.8E-3</v>
      </c>
      <c r="Y2714" s="91">
        <v>0.17</v>
      </c>
      <c r="Z2714" s="91">
        <v>1.65E-2</v>
      </c>
      <c r="AA2714" s="91">
        <v>7.6E-2</v>
      </c>
      <c r="AB2714" s="91">
        <f>SUM(W2714:AA2714)</f>
        <v>0.2775</v>
      </c>
      <c r="AC2714" s="75">
        <v>12</v>
      </c>
      <c r="AD2714" s="92">
        <f>IF(AL2714="","",+AC2714*AL2714)</f>
      </c>
      <c r="AE2714" s="93">
        <f>IF(AL2714="","",+AL2714*AB2714)</f>
      </c>
      <c r="AF2714" s="92">
        <f>IF(AL2714="","",+AL2714-AE2714)</f>
      </c>
      <c r="AG2714" s="93">
        <f>+V2714</f>
        <v>0</v>
      </c>
      <c r="AH2714" s="92">
        <f>IF(AF2714="","",+AF2714-AG2714)</f>
      </c>
      <c r="AI2714" s="92">
        <f>IF(AH2714="","",+AH2714*AC2714)</f>
      </c>
      <c r="AJ2714" s="93"/>
      <c r="AK2714" s="94">
        <v>0.33</v>
      </c>
      <c r="AL2714" s="93">
        <f>IF(V2714=0,"",V2714/(1-AB2714-AK2714))</f>
      </c>
      <c r="AM2714" s="95">
        <v>0.33</v>
      </c>
      <c r="AN2714" s="93">
        <f>IF(V2714=0,"",V2714/(1-AB2714-AM2714))</f>
      </c>
      <c r="AO2714" s="96">
        <v>1.2</v>
      </c>
      <c r="AP2714" s="93">
        <f>IF(BD!AJ2714="","",BD!AJ2714*BD!AO2714)</f>
      </c>
      <c r="AQ2714" s="91">
        <f>BD!AM2714/BD!AK2714-1</f>
        <v>0</v>
      </c>
      <c r="AR2714" s="91">
        <f>IF(BD!AN2714="","",IF(BD!AJ2714="","",BD!AN2714/BD!AJ2714-1))</f>
      </c>
      <c r="AS2714" s="91">
        <f>IF(BD!AN2714="","",IF(BD!AN2714&lt;BD!AL2714,"ABAIXO DA META","DENTRO DA META"))</f>
      </c>
      <c r="AT2714" s="91" t="str">
        <f>IF(BD!AJ2714="","EM ANÁLISE",IF(BD!AP2714&gt;=BD!AN2714,"GO", "NO GO"))</f>
        <v>EM ANÁLISE</v>
      </c>
      <c r="AU2714" s="97">
        <f>IF(AN2714="","",+BD!$AN2714-AJ2714)</f>
      </c>
      <c r="AV2714" s="98"/>
      <c r="AW2714" s="90">
        <f>BD!P2714*BD!AC2714</f>
        <v>0</v>
      </c>
      <c r="AX2714" s="90">
        <f>BD!V2714*BD!AC2714</f>
        <v>0</v>
      </c>
      <c r="AY2714" s="90">
        <f>IF(BD!AN2714="","",BD!AN2714*BD!AC2714)</f>
      </c>
      <c r="AZ2714" s="75" t="s">
        <v>123</v>
      </c>
      <c r="BA2714" s="75" t="s">
        <v>115</v>
      </c>
      <c r="BB2714" s="75">
        <v>1</v>
      </c>
      <c r="BC2714" s="75" t="s">
        <v>250</v>
      </c>
      <c r="BD2714" s="104"/>
      <c r="BE2714" s="104"/>
      <c r="BF2714" s="101"/>
      <c r="BG2714" s="101"/>
      <c r="BH2714" s="101"/>
      <c r="BI2714" s="101"/>
      <c r="BJ2714" s="101"/>
      <c r="BK2714" s="101"/>
      <c r="BL2714" s="101"/>
      <c r="BM2714" s="101"/>
      <c r="BN2714" s="101"/>
      <c r="BO2714" s="103"/>
      <c r="BP2714" s="101"/>
      <c r="BQ2714" s="101"/>
      <c r="BR2714" s="101"/>
      <c r="BS2714" s="101"/>
      <c r="BT2714" s="101"/>
      <c r="BU2714" s="101"/>
      <c r="BV2714" s="101"/>
      <c r="BW2714" s="101"/>
      <c r="BX2714" s="101"/>
      <c r="BY2714" s="101"/>
      <c r="BZ2714" s="101"/>
      <c r="CA2714" s="101"/>
      <c r="CB2714" s="101"/>
      <c r="CC2714" s="101"/>
      <c r="CD2714" s="101"/>
      <c r="CE2714" s="101"/>
      <c r="CF2714" s="101"/>
      <c r="CG2714" s="37" t="e">
        <f>VLOOKUP(Table_1[[#This Row],[EAN]],'[1]Planilha1'!$E:$R,13,0)</f>
        <v>#N/A</v>
      </c>
      <c r="CI2714" s="186" t="e">
        <f>Table_1[[#This Row],[FATURAMENTO REALIZADO]]-Table_1[[#This Row],[SPEND LÍQUIDO]]</f>
        <v>#VALUE!</v>
      </c>
    </row>
    <row r="2715" ht="15" hidden="1">
      <c r="A2715" s="7"/>
      <c r="B2715" s="84" t="s">
        <v>2735</v>
      </c>
      <c r="C2715" s="75">
        <v>221753</v>
      </c>
      <c r="D2715" s="75"/>
      <c r="E2715" s="85">
        <v>7896003738919</v>
      </c>
      <c r="F2715" s="86" t="s">
        <v>3191</v>
      </c>
      <c r="G2715" s="75" t="s">
        <v>21</v>
      </c>
      <c r="H2715" s="75">
        <v>510</v>
      </c>
      <c r="I2715" s="87" t="s">
        <v>3188</v>
      </c>
      <c r="J2715" s="75" t="s">
        <v>3189</v>
      </c>
      <c r="K2715" s="88" t="s">
        <v>84</v>
      </c>
      <c r="L2715" s="88">
        <v>30</v>
      </c>
      <c r="M2715" s="88">
        <v>5</v>
      </c>
      <c r="N2715" s="75" t="s">
        <v>85</v>
      </c>
      <c r="O2715" s="75"/>
      <c r="P2715" s="106"/>
      <c r="Q2715" s="90">
        <f>(17/100+7.6/100+1.65/100)*P2715</f>
        <v>0</v>
      </c>
      <c r="R2715" s="104"/>
      <c r="S2715" s="104"/>
      <c r="T2715" s="104"/>
      <c r="U2715" s="104"/>
      <c r="V2715" s="90">
        <f>+P2715-Q2715+R2715+S2715+T2715+U2715</f>
        <v>0</v>
      </c>
      <c r="W2715" s="91">
        <f>(1.02/100)</f>
        <v>1.02E-2</v>
      </c>
      <c r="X2715" s="91">
        <v>4.8E-3</v>
      </c>
      <c r="Y2715" s="91">
        <v>0.17</v>
      </c>
      <c r="Z2715" s="91">
        <v>1.65E-2</v>
      </c>
      <c r="AA2715" s="91">
        <v>7.6E-2</v>
      </c>
      <c r="AB2715" s="91">
        <f>SUM(W2715:AA2715)</f>
        <v>0.2775</v>
      </c>
      <c r="AC2715" s="75">
        <v>12</v>
      </c>
      <c r="AD2715" s="92">
        <f>IF(AL2715="","",+AC2715*AL2715)</f>
      </c>
      <c r="AE2715" s="93">
        <f>IF(AL2715="","",+AL2715*AB2715)</f>
      </c>
      <c r="AF2715" s="92">
        <f>IF(AL2715="","",+AL2715-AE2715)</f>
      </c>
      <c r="AG2715" s="93">
        <f>+V2715</f>
        <v>0</v>
      </c>
      <c r="AH2715" s="92">
        <f>IF(AF2715="","",+AF2715-AG2715)</f>
      </c>
      <c r="AI2715" s="92">
        <f>IF(AH2715="","",+AH2715*AC2715)</f>
      </c>
      <c r="AJ2715" s="93"/>
      <c r="AK2715" s="94">
        <v>0.33</v>
      </c>
      <c r="AL2715" s="93">
        <f>IF(V2715=0,"",V2715/(1-AB2715-AK2715))</f>
      </c>
      <c r="AM2715" s="95">
        <v>0.33</v>
      </c>
      <c r="AN2715" s="93">
        <f>IF(V2715=0,"",V2715/(1-AB2715-AM2715))</f>
      </c>
      <c r="AO2715" s="96">
        <v>1.2</v>
      </c>
      <c r="AP2715" s="93">
        <f>IF(BD!AJ2715="","",BD!AJ2715*BD!AO2715)</f>
      </c>
      <c r="AQ2715" s="91">
        <f>BD!AM2715/BD!AK2715-1</f>
        <v>0</v>
      </c>
      <c r="AR2715" s="91">
        <f>IF(BD!AN2715="","",IF(BD!AJ2715="","",BD!AN2715/BD!AJ2715-1))</f>
      </c>
      <c r="AS2715" s="91">
        <f>IF(BD!AN2715="","",IF(BD!AN2715&lt;BD!AL2715,"ABAIXO DA META","DENTRO DA META"))</f>
      </c>
      <c r="AT2715" s="91" t="str">
        <f>IF(BD!AJ2715="","EM ANÁLISE",IF(BD!AP2715&gt;=BD!AN2715,"GO", "NO GO"))</f>
        <v>EM ANÁLISE</v>
      </c>
      <c r="AU2715" s="97">
        <f>IF(AN2715="","",+BD!$AN2715-AJ2715)</f>
      </c>
      <c r="AV2715" s="98"/>
      <c r="AW2715" s="90">
        <f>BD!P2715*BD!AC2715</f>
        <v>0</v>
      </c>
      <c r="AX2715" s="90">
        <f>BD!V2715*BD!AC2715</f>
        <v>0</v>
      </c>
      <c r="AY2715" s="90">
        <f>IF(BD!AN2715="","",BD!AN2715*BD!AC2715)</f>
      </c>
      <c r="AZ2715" s="75" t="s">
        <v>123</v>
      </c>
      <c r="BA2715" s="75" t="s">
        <v>115</v>
      </c>
      <c r="BB2715" s="75">
        <v>1</v>
      </c>
      <c r="BC2715" s="75" t="s">
        <v>250</v>
      </c>
      <c r="BD2715" s="104"/>
      <c r="BE2715" s="104"/>
      <c r="BF2715" s="101"/>
      <c r="BG2715" s="101"/>
      <c r="BH2715" s="101"/>
      <c r="BI2715" s="101"/>
      <c r="BJ2715" s="101"/>
      <c r="BK2715" s="101"/>
      <c r="BL2715" s="101"/>
      <c r="BM2715" s="101"/>
      <c r="BN2715" s="101"/>
      <c r="BO2715" s="103"/>
      <c r="BP2715" s="101"/>
      <c r="BQ2715" s="101"/>
      <c r="BR2715" s="101"/>
      <c r="BS2715" s="101"/>
      <c r="BT2715" s="101"/>
      <c r="BU2715" s="101"/>
      <c r="BV2715" s="101"/>
      <c r="BW2715" s="101"/>
      <c r="BX2715" s="101"/>
      <c r="BY2715" s="101"/>
      <c r="BZ2715" s="101"/>
      <c r="CA2715" s="101"/>
      <c r="CB2715" s="101"/>
      <c r="CC2715" s="101"/>
      <c r="CD2715" s="101"/>
      <c r="CE2715" s="101"/>
      <c r="CF2715" s="101"/>
      <c r="CG2715" s="37" t="e">
        <f>VLOOKUP(Table_1[[#This Row],[EAN]],'[1]Planilha1'!$E:$R,13,0)</f>
        <v>#N/A</v>
      </c>
      <c r="CI2715" s="186" t="e">
        <f>Table_1[[#This Row],[FATURAMENTO REALIZADO]]-Table_1[[#This Row],[SPEND LÍQUIDO]]</f>
        <v>#VALUE!</v>
      </c>
    </row>
    <row r="2716" ht="15" hidden="1">
      <c r="A2716" s="7"/>
      <c r="B2716" s="84" t="s">
        <v>2735</v>
      </c>
      <c r="C2716" s="75">
        <v>221754</v>
      </c>
      <c r="D2716" s="75"/>
      <c r="E2716" s="85">
        <v>7896003738933</v>
      </c>
      <c r="F2716" s="86" t="s">
        <v>3192</v>
      </c>
      <c r="G2716" s="75" t="s">
        <v>11</v>
      </c>
      <c r="H2716" s="75">
        <v>530</v>
      </c>
      <c r="I2716" s="87" t="s">
        <v>2784</v>
      </c>
      <c r="J2716" s="75" t="s">
        <v>3189</v>
      </c>
      <c r="K2716" s="88" t="s">
        <v>84</v>
      </c>
      <c r="L2716" s="88">
        <v>30</v>
      </c>
      <c r="M2716" s="88">
        <v>0</v>
      </c>
      <c r="N2716" s="75" t="s">
        <v>85</v>
      </c>
      <c r="O2716" s="75"/>
      <c r="P2716" s="106"/>
      <c r="Q2716" s="90">
        <f>(17/100+7.6/100+1.65/100)*P2716</f>
        <v>0</v>
      </c>
      <c r="R2716" s="104"/>
      <c r="S2716" s="104"/>
      <c r="T2716" s="104"/>
      <c r="U2716" s="104"/>
      <c r="V2716" s="90">
        <f>+P2716-Q2716+R2716+S2716+T2716+U2716</f>
        <v>0</v>
      </c>
      <c r="W2716" s="91">
        <f>(1.02/100)</f>
        <v>1.02E-2</v>
      </c>
      <c r="X2716" s="91">
        <v>4.8E-3</v>
      </c>
      <c r="Y2716" s="91">
        <v>0.17</v>
      </c>
      <c r="Z2716" s="91">
        <v>1.65E-2</v>
      </c>
      <c r="AA2716" s="91">
        <v>7.6E-2</v>
      </c>
      <c r="AB2716" s="91">
        <f>SUM(W2716:AA2716)</f>
        <v>0.2775</v>
      </c>
      <c r="AC2716" s="75">
        <v>12</v>
      </c>
      <c r="AD2716" s="92">
        <f>IF(AL2716="","",+AC2716*AL2716)</f>
      </c>
      <c r="AE2716" s="93">
        <f>IF(AL2716="","",+AL2716*AB2716)</f>
      </c>
      <c r="AF2716" s="92">
        <f>IF(AL2716="","",+AL2716-AE2716)</f>
      </c>
      <c r="AG2716" s="93">
        <f>+V2716</f>
        <v>0</v>
      </c>
      <c r="AH2716" s="92">
        <f>IF(AF2716="","",+AF2716-AG2716)</f>
      </c>
      <c r="AI2716" s="92">
        <f>IF(AH2716="","",+AH2716*AC2716)</f>
      </c>
      <c r="AJ2716" s="93"/>
      <c r="AK2716" s="94">
        <v>0.33</v>
      </c>
      <c r="AL2716" s="93">
        <f>IF(V2716=0,"",V2716/(1-AB2716-AK2716))</f>
      </c>
      <c r="AM2716" s="95">
        <v>0.33</v>
      </c>
      <c r="AN2716" s="93">
        <f>IF(V2716=0,"",V2716/(1-AB2716-AM2716))</f>
      </c>
      <c r="AO2716" s="96">
        <v>1.2</v>
      </c>
      <c r="AP2716" s="93">
        <f>IF(BD!AJ2716="","",BD!AJ2716*BD!AO2716)</f>
      </c>
      <c r="AQ2716" s="91">
        <f>BD!AM2716/BD!AK2716-1</f>
        <v>0</v>
      </c>
      <c r="AR2716" s="91">
        <f>IF(BD!AN2716="","",IF(BD!AJ2716="","",BD!AN2716/BD!AJ2716-1))</f>
      </c>
      <c r="AS2716" s="91">
        <f>IF(BD!AN2716="","",IF(BD!AN2716&lt;BD!AL2716,"ABAIXO DA META","DENTRO DA META"))</f>
      </c>
      <c r="AT2716" s="91" t="str">
        <f>IF(BD!AJ2716="","EM ANÁLISE",IF(BD!AP2716&gt;=BD!AN2716,"GO", "NO GO"))</f>
        <v>EM ANÁLISE</v>
      </c>
      <c r="AU2716" s="97">
        <f>IF(AN2716="","",+BD!$AN2716-AJ2716)</f>
      </c>
      <c r="AV2716" s="98"/>
      <c r="AW2716" s="90">
        <f>BD!P2716*BD!AC2716</f>
        <v>0</v>
      </c>
      <c r="AX2716" s="90">
        <f>BD!V2716*BD!AC2716</f>
        <v>0</v>
      </c>
      <c r="AY2716" s="90">
        <f>IF(BD!AN2716="","",BD!AN2716*BD!AC2716)</f>
      </c>
      <c r="AZ2716" s="75" t="s">
        <v>123</v>
      </c>
      <c r="BA2716" s="75" t="s">
        <v>115</v>
      </c>
      <c r="BB2716" s="75">
        <v>1</v>
      </c>
      <c r="BC2716" s="75" t="s">
        <v>250</v>
      </c>
      <c r="BD2716" s="104"/>
      <c r="BE2716" s="104"/>
      <c r="BF2716" s="101"/>
      <c r="BG2716" s="101"/>
      <c r="BH2716" s="101"/>
      <c r="BI2716" s="101"/>
      <c r="BJ2716" s="101"/>
      <c r="BK2716" s="101"/>
      <c r="BL2716" s="101"/>
      <c r="BM2716" s="101"/>
      <c r="BN2716" s="101"/>
      <c r="BO2716" s="103"/>
      <c r="BP2716" s="101"/>
      <c r="BQ2716" s="101"/>
      <c r="BR2716" s="101"/>
      <c r="BS2716" s="101"/>
      <c r="BT2716" s="101"/>
      <c r="BU2716" s="101"/>
      <c r="BV2716" s="101"/>
      <c r="BW2716" s="101"/>
      <c r="BX2716" s="101"/>
      <c r="BY2716" s="101"/>
      <c r="BZ2716" s="101"/>
      <c r="CA2716" s="101"/>
      <c r="CB2716" s="101"/>
      <c r="CC2716" s="101"/>
      <c r="CD2716" s="101"/>
      <c r="CE2716" s="101"/>
      <c r="CF2716" s="101"/>
      <c r="CG2716" s="37" t="e">
        <f>VLOOKUP(Table_1[[#This Row],[EAN]],'[1]Planilha1'!$E:$R,13,0)</f>
        <v>#N/A</v>
      </c>
      <c r="CI2716" s="186" t="e">
        <f>Table_1[[#This Row],[FATURAMENTO REALIZADO]]-Table_1[[#This Row],[SPEND LÍQUIDO]]</f>
        <v>#VALUE!</v>
      </c>
    </row>
    <row r="2717" ht="15" hidden="1">
      <c r="A2717" s="7"/>
      <c r="B2717" s="84" t="s">
        <v>2735</v>
      </c>
      <c r="C2717" s="75">
        <v>221755</v>
      </c>
      <c r="D2717" s="75"/>
      <c r="E2717" s="85">
        <v>7896003738902</v>
      </c>
      <c r="F2717" s="86" t="s">
        <v>3193</v>
      </c>
      <c r="G2717" s="75" t="s">
        <v>21</v>
      </c>
      <c r="H2717" s="75">
        <v>510</v>
      </c>
      <c r="I2717" s="87" t="s">
        <v>3188</v>
      </c>
      <c r="J2717" s="75" t="s">
        <v>3189</v>
      </c>
      <c r="K2717" s="88" t="s">
        <v>84</v>
      </c>
      <c r="L2717" s="88">
        <v>30</v>
      </c>
      <c r="M2717" s="88">
        <v>5</v>
      </c>
      <c r="N2717" s="75" t="s">
        <v>85</v>
      </c>
      <c r="O2717" s="75"/>
      <c r="P2717" s="106"/>
      <c r="Q2717" s="90">
        <f>(17/100+7.6/100+1.65/100)*P2717</f>
        <v>0</v>
      </c>
      <c r="R2717" s="104"/>
      <c r="S2717" s="104"/>
      <c r="T2717" s="104"/>
      <c r="U2717" s="104"/>
      <c r="V2717" s="90">
        <f>+P2717-Q2717+R2717+S2717+T2717+U2717</f>
        <v>0</v>
      </c>
      <c r="W2717" s="91">
        <f>(1.02/100)</f>
        <v>1.02E-2</v>
      </c>
      <c r="X2717" s="91">
        <v>4.8E-3</v>
      </c>
      <c r="Y2717" s="91">
        <v>0.17</v>
      </c>
      <c r="Z2717" s="91">
        <v>1.65E-2</v>
      </c>
      <c r="AA2717" s="91">
        <v>7.6E-2</v>
      </c>
      <c r="AB2717" s="91">
        <f>SUM(W2717:AA2717)</f>
        <v>0.2775</v>
      </c>
      <c r="AC2717" s="75">
        <v>12</v>
      </c>
      <c r="AD2717" s="92">
        <f>IF(AL2717="","",+AC2717*AL2717)</f>
      </c>
      <c r="AE2717" s="93">
        <f>IF(AL2717="","",+AL2717*AB2717)</f>
      </c>
      <c r="AF2717" s="92">
        <f>IF(AL2717="","",+AL2717-AE2717)</f>
      </c>
      <c r="AG2717" s="93">
        <f>+V2717</f>
        <v>0</v>
      </c>
      <c r="AH2717" s="92">
        <f>IF(AF2717="","",+AF2717-AG2717)</f>
      </c>
      <c r="AI2717" s="92">
        <f>IF(AH2717="","",+AH2717*AC2717)</f>
      </c>
      <c r="AJ2717" s="93"/>
      <c r="AK2717" s="94">
        <v>0.33</v>
      </c>
      <c r="AL2717" s="93">
        <f>IF(V2717=0,"",V2717/(1-AB2717-AK2717))</f>
      </c>
      <c r="AM2717" s="95">
        <v>0.33</v>
      </c>
      <c r="AN2717" s="93">
        <f>IF(V2717=0,"",V2717/(1-AB2717-AM2717))</f>
      </c>
      <c r="AO2717" s="96">
        <v>1.2</v>
      </c>
      <c r="AP2717" s="93">
        <f>IF(BD!AJ2717="","",BD!AJ2717*BD!AO2717)</f>
      </c>
      <c r="AQ2717" s="91">
        <f>BD!AM2717/BD!AK2717-1</f>
        <v>0</v>
      </c>
      <c r="AR2717" s="91">
        <f>IF(BD!AN2717="","",IF(BD!AJ2717="","",BD!AN2717/BD!AJ2717-1))</f>
      </c>
      <c r="AS2717" s="91">
        <f>IF(BD!AN2717="","",IF(BD!AN2717&lt;BD!AL2717,"ABAIXO DA META","DENTRO DA META"))</f>
      </c>
      <c r="AT2717" s="91" t="str">
        <f>IF(BD!AJ2717="","EM ANÁLISE",IF(BD!AP2717&gt;=BD!AN2717,"GO", "NO GO"))</f>
        <v>EM ANÁLISE</v>
      </c>
      <c r="AU2717" s="97">
        <f>IF(AN2717="","",+BD!$AN2717-AJ2717)</f>
      </c>
      <c r="AV2717" s="98"/>
      <c r="AW2717" s="90">
        <f>BD!P2717*BD!AC2717</f>
        <v>0</v>
      </c>
      <c r="AX2717" s="90">
        <f>BD!V2717*BD!AC2717</f>
        <v>0</v>
      </c>
      <c r="AY2717" s="90">
        <f>IF(BD!AN2717="","",BD!AN2717*BD!AC2717)</f>
      </c>
      <c r="AZ2717" s="75" t="s">
        <v>123</v>
      </c>
      <c r="BA2717" s="75" t="s">
        <v>115</v>
      </c>
      <c r="BB2717" s="75">
        <v>1</v>
      </c>
      <c r="BC2717" s="75" t="s">
        <v>250</v>
      </c>
      <c r="BD2717" s="104"/>
      <c r="BE2717" s="104"/>
      <c r="BF2717" s="101"/>
      <c r="BG2717" s="101"/>
      <c r="BH2717" s="101"/>
      <c r="BI2717" s="101"/>
      <c r="BJ2717" s="101"/>
      <c r="BK2717" s="101"/>
      <c r="BL2717" s="101"/>
      <c r="BM2717" s="101"/>
      <c r="BN2717" s="101"/>
      <c r="BO2717" s="103"/>
      <c r="BP2717" s="101"/>
      <c r="BQ2717" s="101"/>
      <c r="BR2717" s="101"/>
      <c r="BS2717" s="101"/>
      <c r="BT2717" s="101"/>
      <c r="BU2717" s="101"/>
      <c r="BV2717" s="101"/>
      <c r="BW2717" s="101"/>
      <c r="BX2717" s="101"/>
      <c r="BY2717" s="101"/>
      <c r="BZ2717" s="101"/>
      <c r="CA2717" s="101"/>
      <c r="CB2717" s="101"/>
      <c r="CC2717" s="101"/>
      <c r="CD2717" s="101"/>
      <c r="CE2717" s="101"/>
      <c r="CF2717" s="101"/>
      <c r="CG2717" s="37" t="e">
        <f>VLOOKUP(Table_1[[#This Row],[EAN]],'[1]Planilha1'!$E:$R,13,0)</f>
        <v>#N/A</v>
      </c>
      <c r="CI2717" s="186" t="e">
        <f>Table_1[[#This Row],[FATURAMENTO REALIZADO]]-Table_1[[#This Row],[SPEND LÍQUIDO]]</f>
        <v>#VALUE!</v>
      </c>
    </row>
    <row r="2718" ht="15" hidden="1">
      <c r="A2718" s="7"/>
      <c r="B2718" s="84" t="s">
        <v>2735</v>
      </c>
      <c r="C2718" s="75">
        <v>221756</v>
      </c>
      <c r="D2718" s="75"/>
      <c r="E2718" s="85">
        <v>7896003738926</v>
      </c>
      <c r="F2718" s="86" t="s">
        <v>3194</v>
      </c>
      <c r="G2718" s="75" t="s">
        <v>21</v>
      </c>
      <c r="H2718" s="75">
        <v>510</v>
      </c>
      <c r="I2718" s="87" t="s">
        <v>3188</v>
      </c>
      <c r="J2718" s="75" t="s">
        <v>3189</v>
      </c>
      <c r="K2718" s="88" t="s">
        <v>84</v>
      </c>
      <c r="L2718" s="88">
        <v>30</v>
      </c>
      <c r="M2718" s="88">
        <v>5</v>
      </c>
      <c r="N2718" s="75" t="s">
        <v>85</v>
      </c>
      <c r="O2718" s="75"/>
      <c r="P2718" s="106"/>
      <c r="Q2718" s="90">
        <f>(17/100+7.6/100+1.65/100)*P2718</f>
        <v>0</v>
      </c>
      <c r="R2718" s="104"/>
      <c r="S2718" s="104"/>
      <c r="T2718" s="104"/>
      <c r="U2718" s="104"/>
      <c r="V2718" s="90">
        <f>+P2718-Q2718+R2718+S2718+T2718+U2718</f>
        <v>0</v>
      </c>
      <c r="W2718" s="91">
        <f>(1.02/100)</f>
        <v>1.02E-2</v>
      </c>
      <c r="X2718" s="91">
        <v>4.8E-3</v>
      </c>
      <c r="Y2718" s="91">
        <v>0.17</v>
      </c>
      <c r="Z2718" s="91">
        <v>1.65E-2</v>
      </c>
      <c r="AA2718" s="91">
        <v>7.6E-2</v>
      </c>
      <c r="AB2718" s="91">
        <f>SUM(W2718:AA2718)</f>
        <v>0.2775</v>
      </c>
      <c r="AC2718" s="75">
        <v>12</v>
      </c>
      <c r="AD2718" s="92">
        <f>IF(AL2718="","",+AC2718*AL2718)</f>
      </c>
      <c r="AE2718" s="93">
        <f>IF(AL2718="","",+AL2718*AB2718)</f>
      </c>
      <c r="AF2718" s="92">
        <f>IF(AL2718="","",+AL2718-AE2718)</f>
      </c>
      <c r="AG2718" s="93">
        <f>+V2718</f>
        <v>0</v>
      </c>
      <c r="AH2718" s="92">
        <f>IF(AF2718="","",+AF2718-AG2718)</f>
      </c>
      <c r="AI2718" s="92">
        <f>IF(AH2718="","",+AH2718*AC2718)</f>
      </c>
      <c r="AJ2718" s="93"/>
      <c r="AK2718" s="94">
        <v>0.33</v>
      </c>
      <c r="AL2718" s="93">
        <f>IF(V2718=0,"",V2718/(1-AB2718-AK2718))</f>
      </c>
      <c r="AM2718" s="95">
        <v>0.33</v>
      </c>
      <c r="AN2718" s="93">
        <f>IF(V2718=0,"",V2718/(1-AB2718-AM2718))</f>
      </c>
      <c r="AO2718" s="96">
        <v>1.2</v>
      </c>
      <c r="AP2718" s="93">
        <f>IF(BD!AJ2718="","",BD!AJ2718*BD!AO2718)</f>
      </c>
      <c r="AQ2718" s="91">
        <f>BD!AM2718/BD!AK2718-1</f>
        <v>0</v>
      </c>
      <c r="AR2718" s="91">
        <f>IF(BD!AN2718="","",IF(BD!AJ2718="","",BD!AN2718/BD!AJ2718-1))</f>
      </c>
      <c r="AS2718" s="91">
        <f>IF(BD!AN2718="","",IF(BD!AN2718&lt;BD!AL2718,"ABAIXO DA META","DENTRO DA META"))</f>
      </c>
      <c r="AT2718" s="91" t="str">
        <f>IF(BD!AJ2718="","EM ANÁLISE",IF(BD!AP2718&gt;=BD!AN2718,"GO", "NO GO"))</f>
        <v>EM ANÁLISE</v>
      </c>
      <c r="AU2718" s="97">
        <f>IF(AN2718="","",+BD!$AN2718-AJ2718)</f>
      </c>
      <c r="AV2718" s="98"/>
      <c r="AW2718" s="90">
        <f>BD!P2718*BD!AC2718</f>
        <v>0</v>
      </c>
      <c r="AX2718" s="90">
        <f>BD!V2718*BD!AC2718</f>
        <v>0</v>
      </c>
      <c r="AY2718" s="90">
        <f>IF(BD!AN2718="","",BD!AN2718*BD!AC2718)</f>
      </c>
      <c r="AZ2718" s="75" t="s">
        <v>123</v>
      </c>
      <c r="BA2718" s="75" t="s">
        <v>115</v>
      </c>
      <c r="BB2718" s="75">
        <v>1</v>
      </c>
      <c r="BC2718" s="75" t="s">
        <v>250</v>
      </c>
      <c r="BD2718" s="104"/>
      <c r="BE2718" s="104"/>
      <c r="BF2718" s="101"/>
      <c r="BG2718" s="101"/>
      <c r="BH2718" s="101"/>
      <c r="BI2718" s="101"/>
      <c r="BJ2718" s="101"/>
      <c r="BK2718" s="101"/>
      <c r="BL2718" s="101"/>
      <c r="BM2718" s="101"/>
      <c r="BN2718" s="101"/>
      <c r="BO2718" s="103"/>
      <c r="BP2718" s="101"/>
      <c r="BQ2718" s="101"/>
      <c r="BR2718" s="101"/>
      <c r="BS2718" s="101"/>
      <c r="BT2718" s="101"/>
      <c r="BU2718" s="101"/>
      <c r="BV2718" s="101"/>
      <c r="BW2718" s="101"/>
      <c r="BX2718" s="101"/>
      <c r="BY2718" s="101"/>
      <c r="BZ2718" s="101"/>
      <c r="CA2718" s="101"/>
      <c r="CB2718" s="101"/>
      <c r="CC2718" s="101"/>
      <c r="CD2718" s="101"/>
      <c r="CE2718" s="101"/>
      <c r="CF2718" s="101"/>
      <c r="CG2718" s="37" t="e">
        <f>VLOOKUP(Table_1[[#This Row],[EAN]],'[1]Planilha1'!$E:$R,13,0)</f>
        <v>#N/A</v>
      </c>
      <c r="CI2718" s="186" t="e">
        <f>Table_1[[#This Row],[FATURAMENTO REALIZADO]]-Table_1[[#This Row],[SPEND LÍQUIDO]]</f>
        <v>#VALUE!</v>
      </c>
    </row>
    <row r="2719" ht="15" hidden="1">
      <c r="A2719" s="7"/>
      <c r="B2719" s="84" t="s">
        <v>2735</v>
      </c>
      <c r="C2719" s="75">
        <v>221757</v>
      </c>
      <c r="D2719" s="75"/>
      <c r="E2719" s="85">
        <v>7896003702583</v>
      </c>
      <c r="F2719" s="86" t="s">
        <v>3195</v>
      </c>
      <c r="G2719" s="75" t="s">
        <v>21</v>
      </c>
      <c r="H2719" s="75">
        <v>510</v>
      </c>
      <c r="I2719" s="87" t="s">
        <v>3188</v>
      </c>
      <c r="J2719" s="75" t="s">
        <v>3189</v>
      </c>
      <c r="K2719" s="88" t="s">
        <v>84</v>
      </c>
      <c r="L2719" s="88">
        <v>30</v>
      </c>
      <c r="M2719" s="88">
        <v>5</v>
      </c>
      <c r="N2719" s="75" t="s">
        <v>85</v>
      </c>
      <c r="O2719" s="75"/>
      <c r="P2719" s="106"/>
      <c r="Q2719" s="90">
        <f>(17/100+7.6/100+1.65/100)*P2719</f>
        <v>0</v>
      </c>
      <c r="R2719" s="104"/>
      <c r="S2719" s="104"/>
      <c r="T2719" s="104"/>
      <c r="U2719" s="104"/>
      <c r="V2719" s="90">
        <f>+P2719-Q2719+R2719+S2719+T2719+U2719</f>
        <v>0</v>
      </c>
      <c r="W2719" s="91">
        <f>(1.02/100)</f>
        <v>1.02E-2</v>
      </c>
      <c r="X2719" s="91">
        <v>4.8E-3</v>
      </c>
      <c r="Y2719" s="91">
        <v>0.17</v>
      </c>
      <c r="Z2719" s="91">
        <v>1.65E-2</v>
      </c>
      <c r="AA2719" s="91">
        <v>7.6E-2</v>
      </c>
      <c r="AB2719" s="91">
        <f>SUM(W2719:AA2719)</f>
        <v>0.2775</v>
      </c>
      <c r="AC2719" s="75">
        <v>12</v>
      </c>
      <c r="AD2719" s="92">
        <f>IF(AL2719="","",+AC2719*AL2719)</f>
      </c>
      <c r="AE2719" s="93">
        <f>IF(AL2719="","",+AL2719*AB2719)</f>
      </c>
      <c r="AF2719" s="92">
        <f>IF(AL2719="","",+AL2719-AE2719)</f>
      </c>
      <c r="AG2719" s="93">
        <f>+V2719</f>
        <v>0</v>
      </c>
      <c r="AH2719" s="92">
        <f>IF(AF2719="","",+AF2719-AG2719)</f>
      </c>
      <c r="AI2719" s="92">
        <f>IF(AH2719="","",+AH2719*AC2719)</f>
      </c>
      <c r="AJ2719" s="93"/>
      <c r="AK2719" s="94">
        <v>0.33</v>
      </c>
      <c r="AL2719" s="93">
        <f>IF(V2719=0,"",V2719/(1-AB2719-AK2719))</f>
      </c>
      <c r="AM2719" s="95">
        <v>0.33</v>
      </c>
      <c r="AN2719" s="93">
        <f>IF(V2719=0,"",V2719/(1-AB2719-AM2719))</f>
      </c>
      <c r="AO2719" s="96">
        <v>1.2</v>
      </c>
      <c r="AP2719" s="93">
        <f>IF(BD!AJ2719="","",BD!AJ2719*BD!AO2719)</f>
      </c>
      <c r="AQ2719" s="91">
        <f>BD!AM2719/BD!AK2719-1</f>
        <v>0</v>
      </c>
      <c r="AR2719" s="91">
        <f>IF(BD!AN2719="","",IF(BD!AJ2719="","",BD!AN2719/BD!AJ2719-1))</f>
      </c>
      <c r="AS2719" s="91">
        <f>IF(BD!AN2719="","",IF(BD!AN2719&lt;BD!AL2719,"ABAIXO DA META","DENTRO DA META"))</f>
      </c>
      <c r="AT2719" s="91" t="str">
        <f>IF(BD!AJ2719="","EM ANÁLISE",IF(BD!AP2719&gt;=BD!AN2719,"GO", "NO GO"))</f>
        <v>EM ANÁLISE</v>
      </c>
      <c r="AU2719" s="97">
        <f>IF(AN2719="","",+BD!$AN2719-AJ2719)</f>
      </c>
      <c r="AV2719" s="98"/>
      <c r="AW2719" s="90">
        <f>BD!P2719*BD!AC2719</f>
        <v>0</v>
      </c>
      <c r="AX2719" s="90">
        <f>BD!V2719*BD!AC2719</f>
        <v>0</v>
      </c>
      <c r="AY2719" s="90">
        <f>IF(BD!AN2719="","",BD!AN2719*BD!AC2719)</f>
      </c>
      <c r="AZ2719" s="75" t="s">
        <v>123</v>
      </c>
      <c r="BA2719" s="75" t="s">
        <v>115</v>
      </c>
      <c r="BB2719" s="75">
        <v>1</v>
      </c>
      <c r="BC2719" s="75" t="s">
        <v>250</v>
      </c>
      <c r="BD2719" s="104"/>
      <c r="BE2719" s="104"/>
      <c r="BF2719" s="101"/>
      <c r="BG2719" s="101"/>
      <c r="BH2719" s="101"/>
      <c r="BI2719" s="101"/>
      <c r="BJ2719" s="101"/>
      <c r="BK2719" s="101"/>
      <c r="BL2719" s="101"/>
      <c r="BM2719" s="101"/>
      <c r="BN2719" s="101"/>
      <c r="BO2719" s="103"/>
      <c r="BP2719" s="101"/>
      <c r="BQ2719" s="101"/>
      <c r="BR2719" s="101"/>
      <c r="BS2719" s="101"/>
      <c r="BT2719" s="101"/>
      <c r="BU2719" s="101"/>
      <c r="BV2719" s="101"/>
      <c r="BW2719" s="101"/>
      <c r="BX2719" s="101"/>
      <c r="BY2719" s="101"/>
      <c r="BZ2719" s="101"/>
      <c r="CA2719" s="101"/>
      <c r="CB2719" s="101"/>
      <c r="CC2719" s="101"/>
      <c r="CD2719" s="101"/>
      <c r="CE2719" s="101"/>
      <c r="CF2719" s="101"/>
      <c r="CG2719" s="37" t="e">
        <f>VLOOKUP(Table_1[[#This Row],[EAN]],'[1]Planilha1'!$E:$R,13,0)</f>
        <v>#N/A</v>
      </c>
      <c r="CI2719" s="186" t="e">
        <f>Table_1[[#This Row],[FATURAMENTO REALIZADO]]-Table_1[[#This Row],[SPEND LÍQUIDO]]</f>
        <v>#VALUE!</v>
      </c>
    </row>
    <row r="2720" ht="15" hidden="1">
      <c r="A2720" s="7"/>
      <c r="B2720" s="84" t="s">
        <v>2735</v>
      </c>
      <c r="C2720" s="75">
        <v>221758</v>
      </c>
      <c r="D2720" s="75"/>
      <c r="E2720" s="85">
        <v>7896003702590</v>
      </c>
      <c r="F2720" s="86" t="s">
        <v>3196</v>
      </c>
      <c r="G2720" s="75" t="s">
        <v>21</v>
      </c>
      <c r="H2720" s="75">
        <v>510</v>
      </c>
      <c r="I2720" s="87" t="s">
        <v>3188</v>
      </c>
      <c r="J2720" s="75" t="s">
        <v>3189</v>
      </c>
      <c r="K2720" s="88" t="s">
        <v>84</v>
      </c>
      <c r="L2720" s="88">
        <v>30</v>
      </c>
      <c r="M2720" s="88">
        <v>5</v>
      </c>
      <c r="N2720" s="75" t="s">
        <v>85</v>
      </c>
      <c r="O2720" s="75"/>
      <c r="P2720" s="106"/>
      <c r="Q2720" s="90">
        <f>(17/100+7.6/100+1.65/100)*P2720</f>
        <v>0</v>
      </c>
      <c r="R2720" s="104"/>
      <c r="S2720" s="104"/>
      <c r="T2720" s="104"/>
      <c r="U2720" s="104"/>
      <c r="V2720" s="90">
        <f>+P2720-Q2720+R2720+S2720+T2720+U2720</f>
        <v>0</v>
      </c>
      <c r="W2720" s="91">
        <f>(1.02/100)</f>
        <v>1.02E-2</v>
      </c>
      <c r="X2720" s="91">
        <v>4.8E-3</v>
      </c>
      <c r="Y2720" s="91">
        <v>0.17</v>
      </c>
      <c r="Z2720" s="91">
        <v>1.65E-2</v>
      </c>
      <c r="AA2720" s="91">
        <v>7.6E-2</v>
      </c>
      <c r="AB2720" s="91">
        <f>SUM(W2720:AA2720)</f>
        <v>0.2775</v>
      </c>
      <c r="AC2720" s="75">
        <v>12</v>
      </c>
      <c r="AD2720" s="92">
        <f>IF(AL2720="","",+AC2720*AL2720)</f>
      </c>
      <c r="AE2720" s="93">
        <f>IF(AL2720="","",+AL2720*AB2720)</f>
      </c>
      <c r="AF2720" s="92">
        <f>IF(AL2720="","",+AL2720-AE2720)</f>
      </c>
      <c r="AG2720" s="93">
        <f>+V2720</f>
        <v>0</v>
      </c>
      <c r="AH2720" s="92">
        <f>IF(AF2720="","",+AF2720-AG2720)</f>
      </c>
      <c r="AI2720" s="92">
        <f>IF(AH2720="","",+AH2720*AC2720)</f>
      </c>
      <c r="AJ2720" s="93"/>
      <c r="AK2720" s="94">
        <v>0.33</v>
      </c>
      <c r="AL2720" s="93">
        <f>IF(V2720=0,"",V2720/(1-AB2720-AK2720))</f>
      </c>
      <c r="AM2720" s="95">
        <v>0.33</v>
      </c>
      <c r="AN2720" s="93">
        <f>IF(V2720=0,"",V2720/(1-AB2720-AM2720))</f>
      </c>
      <c r="AO2720" s="96">
        <v>1.2</v>
      </c>
      <c r="AP2720" s="93">
        <f>IF(BD!AJ2720="","",BD!AJ2720*BD!AO2720)</f>
      </c>
      <c r="AQ2720" s="91">
        <f>BD!AM2720/BD!AK2720-1</f>
        <v>0</v>
      </c>
      <c r="AR2720" s="91">
        <f>IF(BD!AN2720="","",IF(BD!AJ2720="","",BD!AN2720/BD!AJ2720-1))</f>
      </c>
      <c r="AS2720" s="91">
        <f>IF(BD!AN2720="","",IF(BD!AN2720&lt;BD!AL2720,"ABAIXO DA META","DENTRO DA META"))</f>
      </c>
      <c r="AT2720" s="91" t="str">
        <f>IF(BD!AJ2720="","EM ANÁLISE",IF(BD!AP2720&gt;=BD!AN2720,"GO", "NO GO"))</f>
        <v>EM ANÁLISE</v>
      </c>
      <c r="AU2720" s="97">
        <f>IF(AN2720="","",+BD!$AN2720-AJ2720)</f>
      </c>
      <c r="AV2720" s="98"/>
      <c r="AW2720" s="90">
        <f>BD!P2720*BD!AC2720</f>
        <v>0</v>
      </c>
      <c r="AX2720" s="90">
        <f>BD!V2720*BD!AC2720</f>
        <v>0</v>
      </c>
      <c r="AY2720" s="90">
        <f>IF(BD!AN2720="","",BD!AN2720*BD!AC2720)</f>
      </c>
      <c r="AZ2720" s="75" t="s">
        <v>123</v>
      </c>
      <c r="BA2720" s="75" t="s">
        <v>115</v>
      </c>
      <c r="BB2720" s="75">
        <v>1</v>
      </c>
      <c r="BC2720" s="75" t="s">
        <v>250</v>
      </c>
      <c r="BD2720" s="104"/>
      <c r="BE2720" s="104"/>
      <c r="BF2720" s="101"/>
      <c r="BG2720" s="101"/>
      <c r="BH2720" s="101"/>
      <c r="BI2720" s="101"/>
      <c r="BJ2720" s="101"/>
      <c r="BK2720" s="101"/>
      <c r="BL2720" s="101"/>
      <c r="BM2720" s="101"/>
      <c r="BN2720" s="101"/>
      <c r="BO2720" s="103"/>
      <c r="BP2720" s="101"/>
      <c r="BQ2720" s="101"/>
      <c r="BR2720" s="101"/>
      <c r="BS2720" s="101"/>
      <c r="BT2720" s="101"/>
      <c r="BU2720" s="101"/>
      <c r="BV2720" s="101"/>
      <c r="BW2720" s="101"/>
      <c r="BX2720" s="101"/>
      <c r="BY2720" s="101"/>
      <c r="BZ2720" s="101"/>
      <c r="CA2720" s="101"/>
      <c r="CB2720" s="101"/>
      <c r="CC2720" s="101"/>
      <c r="CD2720" s="101"/>
      <c r="CE2720" s="101"/>
      <c r="CF2720" s="101"/>
      <c r="CG2720" s="37" t="e">
        <f>VLOOKUP(Table_1[[#This Row],[EAN]],'[1]Planilha1'!$E:$R,13,0)</f>
        <v>#N/A</v>
      </c>
      <c r="CI2720" s="186" t="e">
        <f>Table_1[[#This Row],[FATURAMENTO REALIZADO]]-Table_1[[#This Row],[SPEND LÍQUIDO]]</f>
        <v>#VALUE!</v>
      </c>
    </row>
    <row r="2721" ht="15" hidden="1">
      <c r="A2721" s="7"/>
      <c r="B2721" s="84" t="s">
        <v>2735</v>
      </c>
      <c r="C2721" s="75">
        <v>221759</v>
      </c>
      <c r="D2721" s="75"/>
      <c r="E2721" s="85">
        <v>7896003704167</v>
      </c>
      <c r="F2721" s="86" t="s">
        <v>3197</v>
      </c>
      <c r="G2721" s="75" t="s">
        <v>11</v>
      </c>
      <c r="H2721" s="75">
        <v>530</v>
      </c>
      <c r="I2721" s="87" t="s">
        <v>2784</v>
      </c>
      <c r="J2721" s="75" t="s">
        <v>3189</v>
      </c>
      <c r="K2721" s="88" t="s">
        <v>84</v>
      </c>
      <c r="L2721" s="88">
        <v>30</v>
      </c>
      <c r="M2721" s="88">
        <v>0</v>
      </c>
      <c r="N2721" s="75" t="s">
        <v>85</v>
      </c>
      <c r="O2721" s="75"/>
      <c r="P2721" s="106"/>
      <c r="Q2721" s="90">
        <f>(17/100+7.6/100+1.65/100)*P2721</f>
        <v>0</v>
      </c>
      <c r="R2721" s="104"/>
      <c r="S2721" s="104"/>
      <c r="T2721" s="104"/>
      <c r="U2721" s="104"/>
      <c r="V2721" s="90">
        <f>+P2721-Q2721+R2721+S2721+T2721+U2721</f>
        <v>0</v>
      </c>
      <c r="W2721" s="91">
        <f>(1.02/100)</f>
        <v>1.02E-2</v>
      </c>
      <c r="X2721" s="91">
        <v>4.8E-3</v>
      </c>
      <c r="Y2721" s="91">
        <v>0.17</v>
      </c>
      <c r="Z2721" s="91">
        <v>1.65E-2</v>
      </c>
      <c r="AA2721" s="91">
        <v>7.6E-2</v>
      </c>
      <c r="AB2721" s="91">
        <f>SUM(W2721:AA2721)</f>
        <v>0.2775</v>
      </c>
      <c r="AC2721" s="75">
        <v>12</v>
      </c>
      <c r="AD2721" s="92">
        <f>IF(AL2721="","",+AC2721*AL2721)</f>
      </c>
      <c r="AE2721" s="93">
        <f>IF(AL2721="","",+AL2721*AB2721)</f>
      </c>
      <c r="AF2721" s="92">
        <f>IF(AL2721="","",+AL2721-AE2721)</f>
      </c>
      <c r="AG2721" s="93">
        <f>+V2721</f>
        <v>0</v>
      </c>
      <c r="AH2721" s="92">
        <f>IF(AF2721="","",+AF2721-AG2721)</f>
      </c>
      <c r="AI2721" s="92">
        <f>IF(AH2721="","",+AH2721*AC2721)</f>
      </c>
      <c r="AJ2721" s="93"/>
      <c r="AK2721" s="94">
        <v>0.33</v>
      </c>
      <c r="AL2721" s="93">
        <f>IF(V2721=0,"",V2721/(1-AB2721-AK2721))</f>
      </c>
      <c r="AM2721" s="95">
        <v>0.33</v>
      </c>
      <c r="AN2721" s="93">
        <f>IF(V2721=0,"",V2721/(1-AB2721-AM2721))</f>
      </c>
      <c r="AO2721" s="96">
        <v>1.2</v>
      </c>
      <c r="AP2721" s="93">
        <f>IF(BD!AJ2721="","",BD!AJ2721*BD!AO2721)</f>
      </c>
      <c r="AQ2721" s="91">
        <f>BD!AM2721/BD!AK2721-1</f>
        <v>0</v>
      </c>
      <c r="AR2721" s="91">
        <f>IF(BD!AN2721="","",IF(BD!AJ2721="","",BD!AN2721/BD!AJ2721-1))</f>
      </c>
      <c r="AS2721" s="91">
        <f>IF(BD!AN2721="","",IF(BD!AN2721&lt;BD!AL2721,"ABAIXO DA META","DENTRO DA META"))</f>
      </c>
      <c r="AT2721" s="91" t="str">
        <f>IF(BD!AJ2721="","EM ANÁLISE",IF(BD!AP2721&gt;=BD!AN2721,"GO", "NO GO"))</f>
        <v>EM ANÁLISE</v>
      </c>
      <c r="AU2721" s="97">
        <f>IF(AN2721="","",+BD!$AN2721-AJ2721)</f>
      </c>
      <c r="AV2721" s="98"/>
      <c r="AW2721" s="90">
        <f>BD!P2721*BD!AC2721</f>
        <v>0</v>
      </c>
      <c r="AX2721" s="90">
        <f>BD!V2721*BD!AC2721</f>
        <v>0</v>
      </c>
      <c r="AY2721" s="90">
        <f>IF(BD!AN2721="","",BD!AN2721*BD!AC2721)</f>
      </c>
      <c r="AZ2721" s="75" t="s">
        <v>123</v>
      </c>
      <c r="BA2721" s="75" t="s">
        <v>115</v>
      </c>
      <c r="BB2721" s="75">
        <v>1</v>
      </c>
      <c r="BC2721" s="75" t="s">
        <v>250</v>
      </c>
      <c r="BD2721" s="104"/>
      <c r="BE2721" s="104"/>
      <c r="BF2721" s="101"/>
      <c r="BG2721" s="101"/>
      <c r="BH2721" s="101"/>
      <c r="BI2721" s="101"/>
      <c r="BJ2721" s="101"/>
      <c r="BK2721" s="101"/>
      <c r="BL2721" s="101"/>
      <c r="BM2721" s="101"/>
      <c r="BN2721" s="101"/>
      <c r="BO2721" s="103"/>
      <c r="BP2721" s="101"/>
      <c r="BQ2721" s="101"/>
      <c r="BR2721" s="101"/>
      <c r="BS2721" s="101"/>
      <c r="BT2721" s="101"/>
      <c r="BU2721" s="101"/>
      <c r="BV2721" s="101"/>
      <c r="BW2721" s="101"/>
      <c r="BX2721" s="101"/>
      <c r="BY2721" s="101"/>
      <c r="BZ2721" s="101"/>
      <c r="CA2721" s="101"/>
      <c r="CB2721" s="101"/>
      <c r="CC2721" s="101"/>
      <c r="CD2721" s="101"/>
      <c r="CE2721" s="101"/>
      <c r="CF2721" s="101"/>
      <c r="CG2721" s="37" t="e">
        <f>VLOOKUP(Table_1[[#This Row],[EAN]],'[1]Planilha1'!$E:$R,13,0)</f>
        <v>#N/A</v>
      </c>
      <c r="CI2721" s="186" t="e">
        <f>Table_1[[#This Row],[FATURAMENTO REALIZADO]]-Table_1[[#This Row],[SPEND LÍQUIDO]]</f>
        <v>#VALUE!</v>
      </c>
    </row>
    <row r="2722" ht="15" hidden="1">
      <c r="A2722" s="7"/>
      <c r="B2722" s="84" t="s">
        <v>2735</v>
      </c>
      <c r="C2722" s="75">
        <v>221760</v>
      </c>
      <c r="D2722" s="75"/>
      <c r="E2722" s="85">
        <v>7896003702682</v>
      </c>
      <c r="F2722" s="86" t="s">
        <v>3198</v>
      </c>
      <c r="G2722" s="75" t="s">
        <v>21</v>
      </c>
      <c r="H2722" s="75">
        <v>510</v>
      </c>
      <c r="I2722" s="87" t="s">
        <v>3188</v>
      </c>
      <c r="J2722" s="75" t="s">
        <v>3189</v>
      </c>
      <c r="K2722" s="88" t="s">
        <v>84</v>
      </c>
      <c r="L2722" s="88">
        <v>30</v>
      </c>
      <c r="M2722" s="88">
        <v>5</v>
      </c>
      <c r="N2722" s="75" t="s">
        <v>85</v>
      </c>
      <c r="O2722" s="75"/>
      <c r="P2722" s="106"/>
      <c r="Q2722" s="90">
        <f>(17/100+7.6/100+1.65/100)*P2722</f>
        <v>0</v>
      </c>
      <c r="R2722" s="104"/>
      <c r="S2722" s="104"/>
      <c r="T2722" s="104"/>
      <c r="U2722" s="104"/>
      <c r="V2722" s="90">
        <f>+P2722-Q2722+R2722+S2722+T2722+U2722</f>
        <v>0</v>
      </c>
      <c r="W2722" s="91">
        <f>(1.02/100)</f>
        <v>1.02E-2</v>
      </c>
      <c r="X2722" s="91">
        <v>4.8E-3</v>
      </c>
      <c r="Y2722" s="91">
        <v>0.17</v>
      </c>
      <c r="Z2722" s="91">
        <v>1.65E-2</v>
      </c>
      <c r="AA2722" s="91">
        <v>7.6E-2</v>
      </c>
      <c r="AB2722" s="91">
        <f>SUM(W2722:AA2722)</f>
        <v>0.2775</v>
      </c>
      <c r="AC2722" s="75">
        <v>12</v>
      </c>
      <c r="AD2722" s="92">
        <f>IF(AL2722="","",+AC2722*AL2722)</f>
      </c>
      <c r="AE2722" s="93">
        <f>IF(AL2722="","",+AL2722*AB2722)</f>
      </c>
      <c r="AF2722" s="92">
        <f>IF(AL2722="","",+AL2722-AE2722)</f>
      </c>
      <c r="AG2722" s="93">
        <f>+V2722</f>
        <v>0</v>
      </c>
      <c r="AH2722" s="92">
        <f>IF(AF2722="","",+AF2722-AG2722)</f>
      </c>
      <c r="AI2722" s="92">
        <f>IF(AH2722="","",+AH2722*AC2722)</f>
      </c>
      <c r="AJ2722" s="93"/>
      <c r="AK2722" s="94">
        <v>0.33</v>
      </c>
      <c r="AL2722" s="93">
        <f>IF(V2722=0,"",V2722/(1-AB2722-AK2722))</f>
      </c>
      <c r="AM2722" s="95">
        <v>0.33</v>
      </c>
      <c r="AN2722" s="93">
        <f>IF(V2722=0,"",V2722/(1-AB2722-AM2722))</f>
      </c>
      <c r="AO2722" s="96">
        <v>1.2</v>
      </c>
      <c r="AP2722" s="93">
        <f>IF(BD!AJ2722="","",BD!AJ2722*BD!AO2722)</f>
      </c>
      <c r="AQ2722" s="91">
        <f>BD!AM2722/BD!AK2722-1</f>
        <v>0</v>
      </c>
      <c r="AR2722" s="91">
        <f>IF(BD!AN2722="","",IF(BD!AJ2722="","",BD!AN2722/BD!AJ2722-1))</f>
      </c>
      <c r="AS2722" s="91">
        <f>IF(BD!AN2722="","",IF(BD!AN2722&lt;BD!AL2722,"ABAIXO DA META","DENTRO DA META"))</f>
      </c>
      <c r="AT2722" s="91" t="str">
        <f>IF(BD!AJ2722="","EM ANÁLISE",IF(BD!AP2722&gt;=BD!AN2722,"GO", "NO GO"))</f>
        <v>EM ANÁLISE</v>
      </c>
      <c r="AU2722" s="97">
        <f>IF(AN2722="","",+BD!$AN2722-AJ2722)</f>
      </c>
      <c r="AV2722" s="98"/>
      <c r="AW2722" s="90">
        <f>BD!P2722*BD!AC2722</f>
        <v>0</v>
      </c>
      <c r="AX2722" s="90">
        <f>BD!V2722*BD!AC2722</f>
        <v>0</v>
      </c>
      <c r="AY2722" s="90">
        <f>IF(BD!AN2722="","",BD!AN2722*BD!AC2722)</f>
      </c>
      <c r="AZ2722" s="75" t="s">
        <v>123</v>
      </c>
      <c r="BA2722" s="75" t="s">
        <v>115</v>
      </c>
      <c r="BB2722" s="75">
        <v>1</v>
      </c>
      <c r="BC2722" s="75" t="s">
        <v>250</v>
      </c>
      <c r="BD2722" s="104"/>
      <c r="BE2722" s="104"/>
      <c r="BF2722" s="101"/>
      <c r="BG2722" s="101"/>
      <c r="BH2722" s="101"/>
      <c r="BI2722" s="101"/>
      <c r="BJ2722" s="101"/>
      <c r="BK2722" s="101"/>
      <c r="BL2722" s="101"/>
      <c r="BM2722" s="101"/>
      <c r="BN2722" s="101"/>
      <c r="BO2722" s="103"/>
      <c r="BP2722" s="101"/>
      <c r="BQ2722" s="101"/>
      <c r="BR2722" s="101"/>
      <c r="BS2722" s="101"/>
      <c r="BT2722" s="101"/>
      <c r="BU2722" s="101"/>
      <c r="BV2722" s="101"/>
      <c r="BW2722" s="101"/>
      <c r="BX2722" s="101"/>
      <c r="BY2722" s="101"/>
      <c r="BZ2722" s="101"/>
      <c r="CA2722" s="101"/>
      <c r="CB2722" s="101"/>
      <c r="CC2722" s="101"/>
      <c r="CD2722" s="101"/>
      <c r="CE2722" s="101"/>
      <c r="CF2722" s="101"/>
      <c r="CG2722" s="37" t="e">
        <f>VLOOKUP(Table_1[[#This Row],[EAN]],'[1]Planilha1'!$E:$R,13,0)</f>
        <v>#N/A</v>
      </c>
      <c r="CI2722" s="186" t="e">
        <f>Table_1[[#This Row],[FATURAMENTO REALIZADO]]-Table_1[[#This Row],[SPEND LÍQUIDO]]</f>
        <v>#VALUE!</v>
      </c>
    </row>
    <row r="2723" ht="15" hidden="1">
      <c r="A2723" s="7"/>
      <c r="B2723" s="84" t="s">
        <v>2735</v>
      </c>
      <c r="C2723" s="75">
        <v>221761</v>
      </c>
      <c r="D2723" s="75"/>
      <c r="E2723" s="85">
        <v>7896003704174</v>
      </c>
      <c r="F2723" s="86" t="s">
        <v>3199</v>
      </c>
      <c r="G2723" s="75" t="s">
        <v>11</v>
      </c>
      <c r="H2723" s="75">
        <v>530</v>
      </c>
      <c r="I2723" s="87" t="s">
        <v>2784</v>
      </c>
      <c r="J2723" s="75" t="s">
        <v>3189</v>
      </c>
      <c r="K2723" s="88" t="s">
        <v>84</v>
      </c>
      <c r="L2723" s="88">
        <v>30</v>
      </c>
      <c r="M2723" s="88">
        <v>0</v>
      </c>
      <c r="N2723" s="75" t="s">
        <v>85</v>
      </c>
      <c r="O2723" s="75"/>
      <c r="P2723" s="106"/>
      <c r="Q2723" s="90">
        <f>(17/100+7.6/100+1.65/100)*P2723</f>
        <v>0</v>
      </c>
      <c r="R2723" s="104"/>
      <c r="S2723" s="104"/>
      <c r="T2723" s="104"/>
      <c r="U2723" s="104"/>
      <c r="V2723" s="90">
        <f>+P2723-Q2723+R2723+S2723+T2723+U2723</f>
        <v>0</v>
      </c>
      <c r="W2723" s="91">
        <f>(1.02/100)</f>
        <v>1.02E-2</v>
      </c>
      <c r="X2723" s="91">
        <v>4.8E-3</v>
      </c>
      <c r="Y2723" s="91">
        <v>0.17</v>
      </c>
      <c r="Z2723" s="91">
        <v>1.65E-2</v>
      </c>
      <c r="AA2723" s="91">
        <v>7.6E-2</v>
      </c>
      <c r="AB2723" s="91">
        <f>SUM(W2723:AA2723)</f>
        <v>0.2775</v>
      </c>
      <c r="AC2723" s="75">
        <v>12</v>
      </c>
      <c r="AD2723" s="92">
        <f>IF(AL2723="","",+AC2723*AL2723)</f>
      </c>
      <c r="AE2723" s="93">
        <f>IF(AL2723="","",+AL2723*AB2723)</f>
      </c>
      <c r="AF2723" s="92">
        <f>IF(AL2723="","",+AL2723-AE2723)</f>
      </c>
      <c r="AG2723" s="93">
        <f>+V2723</f>
        <v>0</v>
      </c>
      <c r="AH2723" s="92">
        <f>IF(AF2723="","",+AF2723-AG2723)</f>
      </c>
      <c r="AI2723" s="92">
        <f>IF(AH2723="","",+AH2723*AC2723)</f>
      </c>
      <c r="AJ2723" s="93"/>
      <c r="AK2723" s="94">
        <v>0.33</v>
      </c>
      <c r="AL2723" s="93">
        <f>IF(V2723=0,"",V2723/(1-AB2723-AK2723))</f>
      </c>
      <c r="AM2723" s="95">
        <v>0.33</v>
      </c>
      <c r="AN2723" s="93">
        <f>IF(V2723=0,"",V2723/(1-AB2723-AM2723))</f>
      </c>
      <c r="AO2723" s="96">
        <v>1.2</v>
      </c>
      <c r="AP2723" s="93">
        <f>IF(BD!AJ2723="","",BD!AJ2723*BD!AO2723)</f>
      </c>
      <c r="AQ2723" s="91">
        <f>BD!AM2723/BD!AK2723-1</f>
        <v>0</v>
      </c>
      <c r="AR2723" s="91">
        <f>IF(BD!AN2723="","",IF(BD!AJ2723="","",BD!AN2723/BD!AJ2723-1))</f>
      </c>
      <c r="AS2723" s="91">
        <f>IF(BD!AN2723="","",IF(BD!AN2723&lt;BD!AL2723,"ABAIXO DA META","DENTRO DA META"))</f>
      </c>
      <c r="AT2723" s="91" t="str">
        <f>IF(BD!AJ2723="","EM ANÁLISE",IF(BD!AP2723&gt;=BD!AN2723,"GO", "NO GO"))</f>
        <v>EM ANÁLISE</v>
      </c>
      <c r="AU2723" s="97">
        <f>IF(AN2723="","",+BD!$AN2723-AJ2723)</f>
      </c>
      <c r="AV2723" s="98"/>
      <c r="AW2723" s="90">
        <f>BD!P2723*BD!AC2723</f>
        <v>0</v>
      </c>
      <c r="AX2723" s="90">
        <f>BD!V2723*BD!AC2723</f>
        <v>0</v>
      </c>
      <c r="AY2723" s="90">
        <f>IF(BD!AN2723="","",BD!AN2723*BD!AC2723)</f>
      </c>
      <c r="AZ2723" s="75" t="s">
        <v>123</v>
      </c>
      <c r="BA2723" s="75" t="s">
        <v>115</v>
      </c>
      <c r="BB2723" s="75">
        <v>1</v>
      </c>
      <c r="BC2723" s="75" t="s">
        <v>250</v>
      </c>
      <c r="BD2723" s="104"/>
      <c r="BE2723" s="104"/>
      <c r="BF2723" s="101"/>
      <c r="BG2723" s="101"/>
      <c r="BH2723" s="101"/>
      <c r="BI2723" s="101"/>
      <c r="BJ2723" s="101"/>
      <c r="BK2723" s="101"/>
      <c r="BL2723" s="101"/>
      <c r="BM2723" s="101"/>
      <c r="BN2723" s="101"/>
      <c r="BO2723" s="103"/>
      <c r="BP2723" s="101"/>
      <c r="BQ2723" s="101"/>
      <c r="BR2723" s="101"/>
      <c r="BS2723" s="101"/>
      <c r="BT2723" s="101"/>
      <c r="BU2723" s="101"/>
      <c r="BV2723" s="101"/>
      <c r="BW2723" s="101"/>
      <c r="BX2723" s="101"/>
      <c r="BY2723" s="101"/>
      <c r="BZ2723" s="101"/>
      <c r="CA2723" s="101"/>
      <c r="CB2723" s="101"/>
      <c r="CC2723" s="101"/>
      <c r="CD2723" s="101"/>
      <c r="CE2723" s="101"/>
      <c r="CF2723" s="101"/>
      <c r="CG2723" s="37" t="e">
        <f>VLOOKUP(Table_1[[#This Row],[EAN]],'[1]Planilha1'!$E:$R,13,0)</f>
        <v>#N/A</v>
      </c>
      <c r="CI2723" s="186" t="e">
        <f>Table_1[[#This Row],[FATURAMENTO REALIZADO]]-Table_1[[#This Row],[SPEND LÍQUIDO]]</f>
        <v>#VALUE!</v>
      </c>
    </row>
    <row r="2724" ht="15" hidden="1">
      <c r="A2724" s="7"/>
      <c r="B2724" s="84" t="s">
        <v>2735</v>
      </c>
      <c r="C2724" s="75">
        <v>221762</v>
      </c>
      <c r="D2724" s="75"/>
      <c r="E2724" s="85">
        <v>7896003702699</v>
      </c>
      <c r="F2724" s="86" t="s">
        <v>3200</v>
      </c>
      <c r="G2724" s="75" t="s">
        <v>21</v>
      </c>
      <c r="H2724" s="75">
        <v>510</v>
      </c>
      <c r="I2724" s="87" t="s">
        <v>3188</v>
      </c>
      <c r="J2724" s="75" t="s">
        <v>3189</v>
      </c>
      <c r="K2724" s="88" t="s">
        <v>84</v>
      </c>
      <c r="L2724" s="88">
        <v>30</v>
      </c>
      <c r="M2724" s="88">
        <v>5</v>
      </c>
      <c r="N2724" s="75" t="s">
        <v>85</v>
      </c>
      <c r="O2724" s="75"/>
      <c r="P2724" s="106"/>
      <c r="Q2724" s="90">
        <f>(17/100+7.6/100+1.65/100)*P2724</f>
        <v>0</v>
      </c>
      <c r="R2724" s="104"/>
      <c r="S2724" s="104"/>
      <c r="T2724" s="104"/>
      <c r="U2724" s="104"/>
      <c r="V2724" s="90">
        <f>+P2724-Q2724+R2724+S2724+T2724+U2724</f>
        <v>0</v>
      </c>
      <c r="W2724" s="91">
        <f>(1.02/100)</f>
        <v>1.02E-2</v>
      </c>
      <c r="X2724" s="91">
        <v>4.8E-3</v>
      </c>
      <c r="Y2724" s="91">
        <v>0.17</v>
      </c>
      <c r="Z2724" s="91">
        <v>1.65E-2</v>
      </c>
      <c r="AA2724" s="91">
        <v>7.6E-2</v>
      </c>
      <c r="AB2724" s="91">
        <f>SUM(W2724:AA2724)</f>
        <v>0.2775</v>
      </c>
      <c r="AC2724" s="75">
        <v>12</v>
      </c>
      <c r="AD2724" s="92">
        <f>IF(AL2724="","",+AC2724*AL2724)</f>
      </c>
      <c r="AE2724" s="93">
        <f>IF(AL2724="","",+AL2724*AB2724)</f>
      </c>
      <c r="AF2724" s="92">
        <f>IF(AL2724="","",+AL2724-AE2724)</f>
      </c>
      <c r="AG2724" s="93">
        <f>+V2724</f>
        <v>0</v>
      </c>
      <c r="AH2724" s="92">
        <f>IF(AF2724="","",+AF2724-AG2724)</f>
      </c>
      <c r="AI2724" s="92">
        <f>IF(AH2724="","",+AH2724*AC2724)</f>
      </c>
      <c r="AJ2724" s="93"/>
      <c r="AK2724" s="94">
        <v>0.33</v>
      </c>
      <c r="AL2724" s="93">
        <f>IF(V2724=0,"",V2724/(1-AB2724-AK2724))</f>
      </c>
      <c r="AM2724" s="95">
        <v>0.33</v>
      </c>
      <c r="AN2724" s="93">
        <f>IF(V2724=0,"",V2724/(1-AB2724-AM2724))</f>
      </c>
      <c r="AO2724" s="96">
        <v>1.2</v>
      </c>
      <c r="AP2724" s="93">
        <f>IF(BD!AJ2724="","",BD!AJ2724*BD!AO2724)</f>
      </c>
      <c r="AQ2724" s="91">
        <f>BD!AM2724/BD!AK2724-1</f>
        <v>0</v>
      </c>
      <c r="AR2724" s="91">
        <f>IF(BD!AN2724="","",IF(BD!AJ2724="","",BD!AN2724/BD!AJ2724-1))</f>
      </c>
      <c r="AS2724" s="91">
        <f>IF(BD!AN2724="","",IF(BD!AN2724&lt;BD!AL2724,"ABAIXO DA META","DENTRO DA META"))</f>
      </c>
      <c r="AT2724" s="91" t="str">
        <f>IF(BD!AJ2724="","EM ANÁLISE",IF(BD!AP2724&gt;=BD!AN2724,"GO", "NO GO"))</f>
        <v>EM ANÁLISE</v>
      </c>
      <c r="AU2724" s="97">
        <f>IF(AN2724="","",+BD!$AN2724-AJ2724)</f>
      </c>
      <c r="AV2724" s="98"/>
      <c r="AW2724" s="90">
        <f>BD!P2724*BD!AC2724</f>
        <v>0</v>
      </c>
      <c r="AX2724" s="90">
        <f>BD!V2724*BD!AC2724</f>
        <v>0</v>
      </c>
      <c r="AY2724" s="90">
        <f>IF(BD!AN2724="","",BD!AN2724*BD!AC2724)</f>
      </c>
      <c r="AZ2724" s="75" t="s">
        <v>123</v>
      </c>
      <c r="BA2724" s="75" t="s">
        <v>115</v>
      </c>
      <c r="BB2724" s="75">
        <v>1</v>
      </c>
      <c r="BC2724" s="75" t="s">
        <v>250</v>
      </c>
      <c r="BD2724" s="104"/>
      <c r="BE2724" s="104"/>
      <c r="BF2724" s="101"/>
      <c r="BG2724" s="101"/>
      <c r="BH2724" s="101"/>
      <c r="BI2724" s="101"/>
      <c r="BJ2724" s="101"/>
      <c r="BK2724" s="101"/>
      <c r="BL2724" s="101"/>
      <c r="BM2724" s="101"/>
      <c r="BN2724" s="101"/>
      <c r="BO2724" s="103"/>
      <c r="BP2724" s="101"/>
      <c r="BQ2724" s="101"/>
      <c r="BR2724" s="101"/>
      <c r="BS2724" s="101"/>
      <c r="BT2724" s="101"/>
      <c r="BU2724" s="101"/>
      <c r="BV2724" s="101"/>
      <c r="BW2724" s="101"/>
      <c r="BX2724" s="101"/>
      <c r="BY2724" s="101"/>
      <c r="BZ2724" s="101"/>
      <c r="CA2724" s="101"/>
      <c r="CB2724" s="101"/>
      <c r="CC2724" s="101"/>
      <c r="CD2724" s="101"/>
      <c r="CE2724" s="101"/>
      <c r="CF2724" s="101"/>
      <c r="CG2724" s="37" t="e">
        <f>VLOOKUP(Table_1[[#This Row],[EAN]],'[1]Planilha1'!$E:$R,13,0)</f>
        <v>#N/A</v>
      </c>
      <c r="CI2724" s="186" t="e">
        <f>Table_1[[#This Row],[FATURAMENTO REALIZADO]]-Table_1[[#This Row],[SPEND LÍQUIDO]]</f>
        <v>#VALUE!</v>
      </c>
    </row>
    <row r="2725" ht="15" hidden="1">
      <c r="A2725" s="7"/>
      <c r="B2725" s="84" t="s">
        <v>2735</v>
      </c>
      <c r="C2725" s="75">
        <v>221763</v>
      </c>
      <c r="D2725" s="75"/>
      <c r="E2725" s="85">
        <v>7896003702705</v>
      </c>
      <c r="F2725" s="86" t="s">
        <v>3201</v>
      </c>
      <c r="G2725" s="75" t="s">
        <v>21</v>
      </c>
      <c r="H2725" s="75">
        <v>510</v>
      </c>
      <c r="I2725" s="87" t="s">
        <v>3188</v>
      </c>
      <c r="J2725" s="75" t="s">
        <v>3189</v>
      </c>
      <c r="K2725" s="88" t="s">
        <v>84</v>
      </c>
      <c r="L2725" s="88">
        <v>30</v>
      </c>
      <c r="M2725" s="88">
        <v>5</v>
      </c>
      <c r="N2725" s="75" t="s">
        <v>85</v>
      </c>
      <c r="O2725" s="75"/>
      <c r="P2725" s="106"/>
      <c r="Q2725" s="90">
        <f>(17/100+7.6/100+1.65/100)*P2725</f>
        <v>0</v>
      </c>
      <c r="R2725" s="104"/>
      <c r="S2725" s="104"/>
      <c r="T2725" s="104"/>
      <c r="U2725" s="104"/>
      <c r="V2725" s="90">
        <f>+P2725-Q2725+R2725+S2725+T2725+U2725</f>
        <v>0</v>
      </c>
      <c r="W2725" s="91">
        <f>(1.02/100)</f>
        <v>1.02E-2</v>
      </c>
      <c r="X2725" s="91">
        <v>4.8E-3</v>
      </c>
      <c r="Y2725" s="91">
        <v>0.17</v>
      </c>
      <c r="Z2725" s="91">
        <v>1.65E-2</v>
      </c>
      <c r="AA2725" s="91">
        <v>7.6E-2</v>
      </c>
      <c r="AB2725" s="91">
        <f>SUM(W2725:AA2725)</f>
        <v>0.2775</v>
      </c>
      <c r="AC2725" s="75">
        <v>12</v>
      </c>
      <c r="AD2725" s="92">
        <f>IF(AL2725="","",+AC2725*AL2725)</f>
      </c>
      <c r="AE2725" s="93">
        <f>IF(AL2725="","",+AL2725*AB2725)</f>
      </c>
      <c r="AF2725" s="92">
        <f>IF(AL2725="","",+AL2725-AE2725)</f>
      </c>
      <c r="AG2725" s="93">
        <f>+V2725</f>
        <v>0</v>
      </c>
      <c r="AH2725" s="92">
        <f>IF(AF2725="","",+AF2725-AG2725)</f>
      </c>
      <c r="AI2725" s="92">
        <f>IF(AH2725="","",+AH2725*AC2725)</f>
      </c>
      <c r="AJ2725" s="93"/>
      <c r="AK2725" s="94">
        <v>0.33</v>
      </c>
      <c r="AL2725" s="93">
        <f>IF(V2725=0,"",V2725/(1-AB2725-AK2725))</f>
      </c>
      <c r="AM2725" s="95">
        <v>0.33</v>
      </c>
      <c r="AN2725" s="93">
        <f>IF(V2725=0,"",V2725/(1-AB2725-AM2725))</f>
      </c>
      <c r="AO2725" s="96">
        <v>1.2</v>
      </c>
      <c r="AP2725" s="93">
        <f>IF(BD!AJ2725="","",BD!AJ2725*BD!AO2725)</f>
      </c>
      <c r="AQ2725" s="91">
        <f>BD!AM2725/BD!AK2725-1</f>
        <v>0</v>
      </c>
      <c r="AR2725" s="91">
        <f>IF(BD!AN2725="","",IF(BD!AJ2725="","",BD!AN2725/BD!AJ2725-1))</f>
      </c>
      <c r="AS2725" s="91">
        <f>IF(BD!AN2725="","",IF(BD!AN2725&lt;BD!AL2725,"ABAIXO DA META","DENTRO DA META"))</f>
      </c>
      <c r="AT2725" s="91" t="str">
        <f>IF(BD!AJ2725="","EM ANÁLISE",IF(BD!AP2725&gt;=BD!AN2725,"GO", "NO GO"))</f>
        <v>EM ANÁLISE</v>
      </c>
      <c r="AU2725" s="97">
        <f>IF(AN2725="","",+BD!$AN2725-AJ2725)</f>
      </c>
      <c r="AV2725" s="98"/>
      <c r="AW2725" s="90">
        <f>BD!P2725*BD!AC2725</f>
        <v>0</v>
      </c>
      <c r="AX2725" s="90">
        <f>BD!V2725*BD!AC2725</f>
        <v>0</v>
      </c>
      <c r="AY2725" s="90">
        <f>IF(BD!AN2725="","",BD!AN2725*BD!AC2725)</f>
      </c>
      <c r="AZ2725" s="75" t="s">
        <v>123</v>
      </c>
      <c r="BA2725" s="75" t="s">
        <v>115</v>
      </c>
      <c r="BB2725" s="75">
        <v>1</v>
      </c>
      <c r="BC2725" s="75" t="s">
        <v>250</v>
      </c>
      <c r="BD2725" s="104"/>
      <c r="BE2725" s="104"/>
      <c r="BF2725" s="101"/>
      <c r="BG2725" s="101"/>
      <c r="BH2725" s="101"/>
      <c r="BI2725" s="101"/>
      <c r="BJ2725" s="101"/>
      <c r="BK2725" s="101"/>
      <c r="BL2725" s="101"/>
      <c r="BM2725" s="101"/>
      <c r="BN2725" s="101"/>
      <c r="BO2725" s="103"/>
      <c r="BP2725" s="101"/>
      <c r="BQ2725" s="101"/>
      <c r="BR2725" s="101"/>
      <c r="BS2725" s="101"/>
      <c r="BT2725" s="101"/>
      <c r="BU2725" s="101"/>
      <c r="BV2725" s="101"/>
      <c r="BW2725" s="101"/>
      <c r="BX2725" s="101"/>
      <c r="BY2725" s="101"/>
      <c r="BZ2725" s="101"/>
      <c r="CA2725" s="101"/>
      <c r="CB2725" s="101"/>
      <c r="CC2725" s="101"/>
      <c r="CD2725" s="101"/>
      <c r="CE2725" s="101"/>
      <c r="CF2725" s="101"/>
      <c r="CG2725" s="37" t="e">
        <f>VLOOKUP(Table_1[[#This Row],[EAN]],'[1]Planilha1'!$E:$R,13,0)</f>
        <v>#N/A</v>
      </c>
      <c r="CI2725" s="186" t="e">
        <f>Table_1[[#This Row],[FATURAMENTO REALIZADO]]-Table_1[[#This Row],[SPEND LÍQUIDO]]</f>
        <v>#VALUE!</v>
      </c>
    </row>
    <row r="2726" ht="15">
      <c r="A2726" s="7"/>
      <c r="B2726" s="67" t="s">
        <v>2735</v>
      </c>
      <c r="C2726" s="48">
        <v>221769</v>
      </c>
      <c r="D2726" s="48">
        <v>2773</v>
      </c>
      <c r="E2726" s="49">
        <v>7790070218216</v>
      </c>
      <c r="F2726" s="50" t="s">
        <v>3202</v>
      </c>
      <c r="G2726" s="48" t="s">
        <v>21</v>
      </c>
      <c r="H2726" s="48">
        <v>340</v>
      </c>
      <c r="I2726" s="51" t="s">
        <v>2914</v>
      </c>
      <c r="J2726" s="48" t="s">
        <v>2915</v>
      </c>
      <c r="K2726" s="52" t="s">
        <v>84</v>
      </c>
      <c r="L2726" s="52">
        <v>12</v>
      </c>
      <c r="M2726" s="52">
        <v>1</v>
      </c>
      <c r="N2726" s="48" t="s">
        <v>85</v>
      </c>
      <c r="O2726" s="48" t="s">
        <v>4690</v>
      </c>
      <c r="P2726" s="53">
        <v>18.519855603086544</v>
      </c>
      <c r="Q2726" s="54">
        <f>(17/100+7.6/100+1.65/100)*P2726</f>
        <v>4.861462095810218</v>
      </c>
      <c r="R2726" s="55"/>
      <c r="S2726" s="55"/>
      <c r="T2726" s="55"/>
      <c r="U2726" s="55"/>
      <c r="V2726" s="54">
        <f>+P2726-Q2726+R2726+S2726+T2726+U2726</f>
        <v>13.658393507276326</v>
      </c>
      <c r="W2726" s="56">
        <f>(1.02/100)</f>
        <v>1.02E-2</v>
      </c>
      <c r="X2726" s="56">
        <v>4.8E-3</v>
      </c>
      <c r="Y2726" s="56">
        <v>0.17</v>
      </c>
      <c r="Z2726" s="56">
        <v>1.65E-2</v>
      </c>
      <c r="AA2726" s="56">
        <v>7.6E-2</v>
      </c>
      <c r="AB2726" s="56">
        <f>SUM(W2726:AA2726)</f>
        <v>0.2775</v>
      </c>
      <c r="AC2726" s="48">
        <v>12</v>
      </c>
      <c r="AD2726" s="57">
        <f>IF(AL2726="","",+AC2726*AL2726)</f>
        <v>417.58145754730185</v>
      </c>
      <c r="AE2726" s="58">
        <f>IF(AL2726="","",+AL2726*AB2726)</f>
        <v>9.656571205781356</v>
      </c>
      <c r="AF2726" s="57">
        <f>IF(AL2726="","",+AL2726-AE2726)</f>
        <v>25.14188358982713</v>
      </c>
      <c r="AG2726" s="58">
        <f>+V2726</f>
        <v>13.658393507276326</v>
      </c>
      <c r="AH2726" s="57">
        <f>IF(AF2726="","",+AF2726-AG2726)</f>
        <v>11.483490082550805</v>
      </c>
      <c r="AI2726" s="57">
        <f>IF(AH2726="","",+AH2726*AC2726)</f>
        <v>137.80188099060967</v>
      </c>
      <c r="AJ2726" s="58">
        <v>20.59</v>
      </c>
      <c r="AK2726" s="59">
        <v>0.33</v>
      </c>
      <c r="AL2726" s="58">
        <f>IF(V2726=0,"",V2726/(1-AB2726-AK2726))</f>
        <v>34.798454795608485</v>
      </c>
      <c r="AM2726" s="60">
        <v>0.33</v>
      </c>
      <c r="AN2726" s="58">
        <f>IF(V2726=0,"",V2726/(1-AB2726-AM2726))</f>
        <v>34.798454795608485</v>
      </c>
      <c r="AO2726" s="61">
        <v>1.2</v>
      </c>
      <c r="AP2726" s="58">
        <f>IF(BD!AJ2726="","",BD!AJ2726*BD!AO2726)</f>
        <v>24.708</v>
      </c>
      <c r="AQ2726" s="56">
        <f>BD!AM2726/BD!AK2726-1</f>
        <v>0</v>
      </c>
      <c r="AR2726" s="56">
        <f>IF(BD!AN2726="","",IF(BD!AJ2726="","",BD!AN2726/BD!AJ2726-1))</f>
        <v>0.6900657987182364</v>
      </c>
      <c r="AS2726" s="56" t="str">
        <f>IF(BD!AN2726="","",IF(BD!AN2726&lt;BD!AL2726,"ABAIXO DA META","DENTRO DA META"))</f>
        <v>DENTRO DA META</v>
      </c>
      <c r="AT2726" s="56" t="str">
        <f>IF(BD!AJ2726="","EM ANÁLISE",IF(BD!AP2726&gt;=BD!AN2726,"GO", "NO GO"))</f>
        <v>NO GO</v>
      </c>
      <c r="AU2726" s="62">
        <f>IF(AN2726="","",+BD!$AN2726-AJ2726)</f>
        <v>14.208454795608485</v>
      </c>
      <c r="AV2726" s="63"/>
      <c r="AW2726" s="54">
        <f>BD!P2726*BD!AC2726</f>
        <v>222.23826723703854</v>
      </c>
      <c r="AX2726" s="54">
        <f>BD!V2726*BD!AC2726</f>
        <v>163.9007220873159</v>
      </c>
      <c r="AY2726" s="54">
        <f>IF(BD!AN2726="","",BD!AN2726*BD!AC2726)</f>
        <v>417.58145754730185</v>
      </c>
      <c r="AZ2726" s="48" t="s">
        <v>5271</v>
      </c>
      <c r="BA2726" s="48" t="s">
        <v>115</v>
      </c>
      <c r="BB2726" s="48">
        <v>1</v>
      </c>
      <c r="BC2726" s="48" t="s">
        <v>4691</v>
      </c>
      <c r="BD2726" s="64" t="s">
        <v>5257</v>
      </c>
      <c r="BE2726" s="65" t="s">
        <v>4</v>
      </c>
      <c r="BF2726" s="65" t="s">
        <v>4</v>
      </c>
      <c r="BG2726" s="64" t="s">
        <v>5258</v>
      </c>
      <c r="BH2726" s="66"/>
      <c r="BI2726" s="66"/>
      <c r="BJ2726" s="66"/>
      <c r="BK2726" s="66"/>
      <c r="BL2726" s="66"/>
      <c r="BM2726" s="66"/>
      <c r="BN2726" s="66"/>
      <c r="BO2726" s="64">
        <v>138</v>
      </c>
      <c r="BP2726" s="64">
        <v>140.622</v>
      </c>
      <c r="BQ2726" s="64">
        <v>121</v>
      </c>
      <c r="BR2726" s="64" t="s">
        <v>5260</v>
      </c>
      <c r="BS2726" s="64" t="s">
        <v>5260</v>
      </c>
      <c r="BT2726" s="64" t="s">
        <v>5261</v>
      </c>
      <c r="BU2726" s="64">
        <v>5102</v>
      </c>
      <c r="BV2726" s="64"/>
      <c r="BW2726" s="64"/>
      <c r="BX2726" s="64"/>
      <c r="BY2726" s="64"/>
      <c r="BZ2726" s="64"/>
      <c r="CA2726" s="64"/>
      <c r="CB2726" s="64"/>
      <c r="CC2726" s="64">
        <v>102</v>
      </c>
      <c r="CD2726" s="64">
        <v>8</v>
      </c>
      <c r="CE2726" s="64">
        <v>8</v>
      </c>
      <c r="CF2726" s="64"/>
      <c r="CG2726" s="37" t="e">
        <f>VLOOKUP(Table_1[[#This Row],[EAN]],'[1]Planilha1'!$E:$R,13,0)</f>
        <v>#N/A</v>
      </c>
      <c r="CI2726" s="186">
        <f>Table_1[[#This Row],[FATURAMENTO REALIZADO]]-Table_1[[#This Row],[SPEND LÍQUIDO]]</f>
        <v>253.68073545998595</v>
      </c>
    </row>
    <row r="2727" ht="15" hidden="1">
      <c r="A2727" s="7"/>
      <c r="B2727" s="84" t="s">
        <v>2735</v>
      </c>
      <c r="C2727" s="75">
        <v>221770</v>
      </c>
      <c r="D2727" s="75"/>
      <c r="E2727" s="85">
        <v>7897765601602</v>
      </c>
      <c r="F2727" s="86" t="s">
        <v>3203</v>
      </c>
      <c r="G2727" s="75" t="s">
        <v>21</v>
      </c>
      <c r="H2727" s="75">
        <v>340</v>
      </c>
      <c r="I2727" s="87" t="s">
        <v>2914</v>
      </c>
      <c r="J2727" s="75" t="s">
        <v>3204</v>
      </c>
      <c r="K2727" s="88" t="s">
        <v>84</v>
      </c>
      <c r="L2727" s="88">
        <v>24</v>
      </c>
      <c r="M2727" s="88">
        <v>0</v>
      </c>
      <c r="N2727" s="75" t="s">
        <v>85</v>
      </c>
      <c r="O2727" s="75"/>
      <c r="P2727" s="106"/>
      <c r="Q2727" s="90">
        <f>(17/100+7.6/100+1.65/100)*P2727</f>
        <v>0</v>
      </c>
      <c r="R2727" s="104"/>
      <c r="S2727" s="104"/>
      <c r="T2727" s="104"/>
      <c r="U2727" s="104"/>
      <c r="V2727" s="90">
        <f>+P2727-Q2727+R2727+S2727+T2727+U2727</f>
        <v>0</v>
      </c>
      <c r="W2727" s="91">
        <f>(1.02/100)</f>
        <v>1.02E-2</v>
      </c>
      <c r="X2727" s="91">
        <v>4.8E-3</v>
      </c>
      <c r="Y2727" s="91">
        <v>0.17</v>
      </c>
      <c r="Z2727" s="91">
        <v>1.65E-2</v>
      </c>
      <c r="AA2727" s="91">
        <v>7.6E-2</v>
      </c>
      <c r="AB2727" s="91">
        <f>SUM(W2727:AA2727)</f>
        <v>0.2775</v>
      </c>
      <c r="AC2727" s="75">
        <v>12</v>
      </c>
      <c r="AD2727" s="92">
        <f>IF(AL2727="","",+AC2727*AL2727)</f>
      </c>
      <c r="AE2727" s="93">
        <f>IF(AL2727="","",+AL2727*AB2727)</f>
      </c>
      <c r="AF2727" s="92">
        <f>IF(AL2727="","",+AL2727-AE2727)</f>
      </c>
      <c r="AG2727" s="93">
        <f>+V2727</f>
        <v>0</v>
      </c>
      <c r="AH2727" s="92">
        <f>IF(AF2727="","",+AF2727-AG2727)</f>
      </c>
      <c r="AI2727" s="92">
        <f>IF(AH2727="","",+AH2727*AC2727)</f>
      </c>
      <c r="AJ2727" s="93"/>
      <c r="AK2727" s="94">
        <v>0.33</v>
      </c>
      <c r="AL2727" s="93">
        <f>IF(V2727=0,"",V2727/(1-AB2727-AK2727))</f>
      </c>
      <c r="AM2727" s="95">
        <v>0.33</v>
      </c>
      <c r="AN2727" s="93">
        <f>IF(V2727=0,"",V2727/(1-AB2727-AM2727))</f>
      </c>
      <c r="AO2727" s="96">
        <v>1.2</v>
      </c>
      <c r="AP2727" s="93">
        <f>IF(BD!AJ2727="","",BD!AJ2727*BD!AO2727)</f>
      </c>
      <c r="AQ2727" s="91">
        <f>BD!AM2727/BD!AK2727-1</f>
        <v>0</v>
      </c>
      <c r="AR2727" s="91">
        <f>IF(BD!AN2727="","",IF(BD!AJ2727="","",BD!AN2727/BD!AJ2727-1))</f>
      </c>
      <c r="AS2727" s="91">
        <f>IF(BD!AN2727="","",IF(BD!AN2727&lt;BD!AL2727,"ABAIXO DA META","DENTRO DA META"))</f>
      </c>
      <c r="AT2727" s="91" t="str">
        <f>IF(BD!AJ2727="","EM ANÁLISE",IF(BD!AP2727&gt;=BD!AN2727,"GO", "NO GO"))</f>
        <v>EM ANÁLISE</v>
      </c>
      <c r="AU2727" s="97">
        <f>IF(AN2727="","",+BD!$AN2727-AJ2727)</f>
      </c>
      <c r="AV2727" s="98"/>
      <c r="AW2727" s="90">
        <f>BD!P2727*BD!AC2727</f>
        <v>0</v>
      </c>
      <c r="AX2727" s="90">
        <f>BD!V2727*BD!AC2727</f>
        <v>0</v>
      </c>
      <c r="AY2727" s="90">
        <f>IF(BD!AN2727="","",BD!AN2727*BD!AC2727)</f>
      </c>
      <c r="AZ2727" s="75" t="s">
        <v>123</v>
      </c>
      <c r="BA2727" s="75" t="s">
        <v>115</v>
      </c>
      <c r="BB2727" s="75">
        <v>1</v>
      </c>
      <c r="BC2727" s="75" t="s">
        <v>250</v>
      </c>
      <c r="BD2727" s="104"/>
      <c r="BE2727" s="104"/>
      <c r="BF2727" s="101"/>
      <c r="BG2727" s="101"/>
      <c r="BH2727" s="101"/>
      <c r="BI2727" s="101"/>
      <c r="BJ2727" s="101"/>
      <c r="BK2727" s="101"/>
      <c r="BL2727" s="101"/>
      <c r="BM2727" s="101"/>
      <c r="BN2727" s="101"/>
      <c r="BO2727" s="103"/>
      <c r="BP2727" s="101"/>
      <c r="BQ2727" s="101"/>
      <c r="BR2727" s="101"/>
      <c r="BS2727" s="101"/>
      <c r="BT2727" s="101"/>
      <c r="BU2727" s="101"/>
      <c r="BV2727" s="101"/>
      <c r="BW2727" s="101"/>
      <c r="BX2727" s="101"/>
      <c r="BY2727" s="101"/>
      <c r="BZ2727" s="101"/>
      <c r="CA2727" s="101"/>
      <c r="CB2727" s="101"/>
      <c r="CC2727" s="101"/>
      <c r="CD2727" s="101"/>
      <c r="CE2727" s="101"/>
      <c r="CF2727" s="101"/>
      <c r="CG2727" s="37" t="e">
        <f>VLOOKUP(Table_1[[#This Row],[EAN]],'[1]Planilha1'!$E:$R,13,0)</f>
        <v>#N/A</v>
      </c>
    </row>
    <row r="2728" ht="15" hidden="1">
      <c r="A2728" s="7"/>
      <c r="B2728" s="84" t="s">
        <v>79</v>
      </c>
      <c r="C2728" s="75">
        <v>221778</v>
      </c>
      <c r="D2728" s="75"/>
      <c r="E2728" s="85">
        <v>7897765601633</v>
      </c>
      <c r="F2728" s="86" t="s">
        <v>3205</v>
      </c>
      <c r="G2728" s="75" t="s">
        <v>16</v>
      </c>
      <c r="H2728" s="75">
        <v>350</v>
      </c>
      <c r="I2728" s="87" t="s">
        <v>248</v>
      </c>
      <c r="J2728" s="75" t="s">
        <v>249</v>
      </c>
      <c r="K2728" s="88" t="s">
        <v>84</v>
      </c>
      <c r="L2728" s="88">
        <v>24</v>
      </c>
      <c r="M2728" s="88">
        <v>3</v>
      </c>
      <c r="N2728" s="75" t="s">
        <v>85</v>
      </c>
      <c r="O2728" s="75"/>
      <c r="P2728" s="106"/>
      <c r="Q2728" s="90">
        <f>(17/100+7.6/100+1.65/100)*P2728</f>
        <v>0</v>
      </c>
      <c r="R2728" s="104"/>
      <c r="S2728" s="104"/>
      <c r="T2728" s="104"/>
      <c r="U2728" s="104"/>
      <c r="V2728" s="90">
        <f>+P2728-Q2728+R2728+S2728+T2728+U2728</f>
        <v>0</v>
      </c>
      <c r="W2728" s="91">
        <f>(1.02/100)</f>
        <v>1.02E-2</v>
      </c>
      <c r="X2728" s="91">
        <v>4.8E-3</v>
      </c>
      <c r="Y2728" s="91">
        <v>0.17</v>
      </c>
      <c r="Z2728" s="91">
        <v>1.65E-2</v>
      </c>
      <c r="AA2728" s="91">
        <v>7.6E-2</v>
      </c>
      <c r="AB2728" s="91">
        <f>SUM(W2728:AA2728)</f>
        <v>0.2775</v>
      </c>
      <c r="AC2728" s="75">
        <v>12</v>
      </c>
      <c r="AD2728" s="92">
        <f>IF(AL2728="","",+AC2728*AL2728)</f>
      </c>
      <c r="AE2728" s="93">
        <f>IF(AL2728="","",+AL2728*AB2728)</f>
      </c>
      <c r="AF2728" s="92">
        <f>IF(AL2728="","",+AL2728-AE2728)</f>
      </c>
      <c r="AG2728" s="93">
        <f>+V2728</f>
        <v>0</v>
      </c>
      <c r="AH2728" s="92">
        <f>IF(AF2728="","",+AF2728-AG2728)</f>
      </c>
      <c r="AI2728" s="92">
        <f>IF(AH2728="","",+AH2728*AC2728)</f>
      </c>
      <c r="AJ2728" s="93"/>
      <c r="AK2728" s="94">
        <v>0.33</v>
      </c>
      <c r="AL2728" s="93">
        <f>IF(V2728=0,"",V2728/(1-AB2728-AK2728))</f>
      </c>
      <c r="AM2728" s="95">
        <v>0.33</v>
      </c>
      <c r="AN2728" s="93">
        <f>IF(V2728=0,"",V2728/(1-AB2728-AM2728))</f>
      </c>
      <c r="AO2728" s="96">
        <v>1.2</v>
      </c>
      <c r="AP2728" s="93">
        <f>IF(BD!AJ2728="","",BD!AJ2728*BD!AO2728)</f>
      </c>
      <c r="AQ2728" s="91">
        <f>BD!AM2728/BD!AK2728-1</f>
        <v>0</v>
      </c>
      <c r="AR2728" s="91">
        <f>IF(BD!AN2728="","",IF(BD!AJ2728="","",BD!AN2728/BD!AJ2728-1))</f>
      </c>
      <c r="AS2728" s="91">
        <f>IF(BD!AN2728="","",IF(BD!AN2728&lt;BD!AL2728,"ABAIXO DA META","DENTRO DA META"))</f>
      </c>
      <c r="AT2728" s="91" t="str">
        <f>IF(BD!AJ2728="","EM ANÁLISE",IF(BD!AP2728&gt;=BD!AN2728,"GO", "NO GO"))</f>
        <v>EM ANÁLISE</v>
      </c>
      <c r="AU2728" s="97">
        <f>IF(AN2728="","",+BD!$AN2728-AJ2728)</f>
      </c>
      <c r="AV2728" s="98"/>
      <c r="AW2728" s="90">
        <f>BD!P2728*BD!AC2728</f>
        <v>0</v>
      </c>
      <c r="AX2728" s="90">
        <f>BD!V2728*BD!AC2728</f>
        <v>0</v>
      </c>
      <c r="AY2728" s="90">
        <f>IF(BD!AN2728="","",BD!AN2728*BD!AC2728)</f>
      </c>
      <c r="AZ2728" s="75" t="s">
        <v>123</v>
      </c>
      <c r="BA2728" s="75" t="s">
        <v>115</v>
      </c>
      <c r="BB2728" s="75">
        <v>1</v>
      </c>
      <c r="BC2728" s="75" t="s">
        <v>250</v>
      </c>
      <c r="BD2728" s="104"/>
      <c r="BE2728" s="104"/>
      <c r="BF2728" s="101"/>
      <c r="BG2728" s="101"/>
      <c r="BH2728" s="101"/>
      <c r="BI2728" s="101"/>
      <c r="BJ2728" s="101"/>
      <c r="BK2728" s="101"/>
      <c r="BL2728" s="101"/>
      <c r="BM2728" s="101"/>
      <c r="BN2728" s="101"/>
      <c r="BO2728" s="103"/>
      <c r="BP2728" s="101"/>
      <c r="BQ2728" s="101"/>
      <c r="BR2728" s="101"/>
      <c r="BS2728" s="101"/>
      <c r="BT2728" s="101"/>
      <c r="BU2728" s="101"/>
      <c r="BV2728" s="101"/>
      <c r="BW2728" s="101"/>
      <c r="BX2728" s="101"/>
      <c r="BY2728" s="101"/>
      <c r="BZ2728" s="101"/>
      <c r="CA2728" s="101"/>
      <c r="CB2728" s="101"/>
      <c r="CC2728" s="101"/>
      <c r="CD2728" s="101"/>
      <c r="CE2728" s="101"/>
      <c r="CF2728" s="101"/>
      <c r="CG2728" s="37" t="e">
        <f>VLOOKUP(Table_1[[#This Row],[EAN]],'[1]Planilha1'!$E:$R,13,0)</f>
        <v>#N/A</v>
      </c>
    </row>
    <row r="2729" ht="15" hidden="1">
      <c r="A2729" s="7"/>
      <c r="B2729" s="84" t="s">
        <v>2735</v>
      </c>
      <c r="C2729" s="75">
        <v>221794</v>
      </c>
      <c r="D2729" s="75"/>
      <c r="E2729" s="85">
        <v>7896336002824</v>
      </c>
      <c r="F2729" s="86" t="s">
        <v>3206</v>
      </c>
      <c r="G2729" s="75" t="s">
        <v>21</v>
      </c>
      <c r="H2729" s="75">
        <v>390</v>
      </c>
      <c r="I2729" s="87" t="s">
        <v>3106</v>
      </c>
      <c r="J2729" s="75" t="s">
        <v>1474</v>
      </c>
      <c r="K2729" s="88" t="s">
        <v>84</v>
      </c>
      <c r="L2729" s="88">
        <v>30</v>
      </c>
      <c r="M2729" s="88">
        <v>0</v>
      </c>
      <c r="N2729" s="75" t="s">
        <v>85</v>
      </c>
      <c r="O2729" s="75"/>
      <c r="P2729" s="106"/>
      <c r="Q2729" s="90">
        <f>(17/100+7.6/100+1.65/100)*P2729</f>
        <v>0</v>
      </c>
      <c r="R2729" s="104"/>
      <c r="S2729" s="104"/>
      <c r="T2729" s="104"/>
      <c r="U2729" s="104"/>
      <c r="V2729" s="90">
        <f>+P2729-Q2729+R2729+S2729+T2729+U2729</f>
        <v>0</v>
      </c>
      <c r="W2729" s="91">
        <f>(1.02/100)</f>
        <v>1.02E-2</v>
      </c>
      <c r="X2729" s="91">
        <v>4.8E-3</v>
      </c>
      <c r="Y2729" s="91">
        <v>0.17</v>
      </c>
      <c r="Z2729" s="91">
        <v>1.65E-2</v>
      </c>
      <c r="AA2729" s="91">
        <v>7.6E-2</v>
      </c>
      <c r="AB2729" s="91">
        <f>SUM(W2729:AA2729)</f>
        <v>0.2775</v>
      </c>
      <c r="AC2729" s="75">
        <v>12</v>
      </c>
      <c r="AD2729" s="92">
        <f>IF(AL2729="","",+AC2729*AL2729)</f>
      </c>
      <c r="AE2729" s="93">
        <f>IF(AL2729="","",+AL2729*AB2729)</f>
      </c>
      <c r="AF2729" s="92">
        <f>IF(AL2729="","",+AL2729-AE2729)</f>
      </c>
      <c r="AG2729" s="93">
        <f>+V2729</f>
        <v>0</v>
      </c>
      <c r="AH2729" s="92">
        <f>IF(AF2729="","",+AF2729-AG2729)</f>
      </c>
      <c r="AI2729" s="92">
        <f>IF(AH2729="","",+AH2729*AC2729)</f>
      </c>
      <c r="AJ2729" s="93"/>
      <c r="AK2729" s="94">
        <v>0.33</v>
      </c>
      <c r="AL2729" s="93">
        <f>IF(V2729=0,"",V2729/(1-AB2729-AK2729))</f>
      </c>
      <c r="AM2729" s="95">
        <v>0.33</v>
      </c>
      <c r="AN2729" s="93">
        <f>IF(V2729=0,"",V2729/(1-AB2729-AM2729))</f>
      </c>
      <c r="AO2729" s="96">
        <v>1.2</v>
      </c>
      <c r="AP2729" s="93">
        <f>IF(BD!AJ2729="","",BD!AJ2729*BD!AO2729)</f>
      </c>
      <c r="AQ2729" s="91">
        <f>BD!AM2729/BD!AK2729-1</f>
        <v>0</v>
      </c>
      <c r="AR2729" s="91">
        <f>IF(BD!AN2729="","",IF(BD!AJ2729="","",BD!AN2729/BD!AJ2729-1))</f>
      </c>
      <c r="AS2729" s="91">
        <f>IF(BD!AN2729="","",IF(BD!AN2729&lt;BD!AL2729,"ABAIXO DA META","DENTRO DA META"))</f>
      </c>
      <c r="AT2729" s="91" t="str">
        <f>IF(BD!AJ2729="","EM ANÁLISE",IF(BD!AP2729&gt;=BD!AN2729,"GO", "NO GO"))</f>
        <v>EM ANÁLISE</v>
      </c>
      <c r="AU2729" s="97">
        <f>IF(AN2729="","",+BD!$AN2729-AJ2729)</f>
      </c>
      <c r="AV2729" s="98"/>
      <c r="AW2729" s="90">
        <f>BD!P2729*BD!AC2729</f>
        <v>0</v>
      </c>
      <c r="AX2729" s="90">
        <f>BD!V2729*BD!AC2729</f>
        <v>0</v>
      </c>
      <c r="AY2729" s="90">
        <f>IF(BD!AN2729="","",BD!AN2729*BD!AC2729)</f>
      </c>
      <c r="AZ2729" s="75" t="s">
        <v>123</v>
      </c>
      <c r="BA2729" s="75" t="s">
        <v>115</v>
      </c>
      <c r="BB2729" s="75">
        <v>1</v>
      </c>
      <c r="BC2729" s="75" t="s">
        <v>250</v>
      </c>
      <c r="BD2729" s="104"/>
      <c r="BE2729" s="104"/>
      <c r="BF2729" s="101"/>
      <c r="BG2729" s="101"/>
      <c r="BH2729" s="101"/>
      <c r="BI2729" s="101"/>
      <c r="BJ2729" s="101"/>
      <c r="BK2729" s="101"/>
      <c r="BL2729" s="101"/>
      <c r="BM2729" s="101"/>
      <c r="BN2729" s="101"/>
      <c r="BO2729" s="103"/>
      <c r="BP2729" s="101"/>
      <c r="BQ2729" s="101"/>
      <c r="BR2729" s="101"/>
      <c r="BS2729" s="101"/>
      <c r="BT2729" s="101"/>
      <c r="BU2729" s="101"/>
      <c r="BV2729" s="101"/>
      <c r="BW2729" s="101"/>
      <c r="BX2729" s="101"/>
      <c r="BY2729" s="101"/>
      <c r="BZ2729" s="101"/>
      <c r="CA2729" s="101"/>
      <c r="CB2729" s="101"/>
      <c r="CC2729" s="101"/>
      <c r="CD2729" s="101"/>
      <c r="CE2729" s="101"/>
      <c r="CF2729" s="101"/>
      <c r="CG2729" s="37" t="e">
        <f>VLOOKUP(Table_1[[#This Row],[EAN]],'[1]Planilha1'!$E:$R,13,0)</f>
        <v>#N/A</v>
      </c>
    </row>
    <row r="2730" ht="15" hidden="1">
      <c r="A2730" s="7"/>
      <c r="B2730" s="84" t="s">
        <v>2735</v>
      </c>
      <c r="C2730" s="75">
        <v>221795</v>
      </c>
      <c r="D2730" s="75"/>
      <c r="E2730" s="85">
        <v>7896336014360</v>
      </c>
      <c r="F2730" s="86" t="s">
        <v>3207</v>
      </c>
      <c r="G2730" s="75" t="s">
        <v>21</v>
      </c>
      <c r="H2730" s="75">
        <v>390</v>
      </c>
      <c r="I2730" s="87" t="s">
        <v>3106</v>
      </c>
      <c r="J2730" s="75" t="s">
        <v>1474</v>
      </c>
      <c r="K2730" s="88" t="s">
        <v>84</v>
      </c>
      <c r="L2730" s="88">
        <v>18</v>
      </c>
      <c r="M2730" s="88">
        <v>0</v>
      </c>
      <c r="N2730" s="75" t="s">
        <v>85</v>
      </c>
      <c r="O2730" s="75"/>
      <c r="P2730" s="106"/>
      <c r="Q2730" s="90">
        <f>(17/100+7.6/100+1.65/100)*P2730</f>
        <v>0</v>
      </c>
      <c r="R2730" s="104"/>
      <c r="S2730" s="104"/>
      <c r="T2730" s="104"/>
      <c r="U2730" s="104"/>
      <c r="V2730" s="90">
        <f>+P2730-Q2730+R2730+S2730+T2730+U2730</f>
        <v>0</v>
      </c>
      <c r="W2730" s="91">
        <f>(1.02/100)</f>
        <v>1.02E-2</v>
      </c>
      <c r="X2730" s="91">
        <v>4.8E-3</v>
      </c>
      <c r="Y2730" s="91">
        <v>0.17</v>
      </c>
      <c r="Z2730" s="91">
        <v>1.65E-2</v>
      </c>
      <c r="AA2730" s="91">
        <v>7.6E-2</v>
      </c>
      <c r="AB2730" s="91">
        <f>SUM(W2730:AA2730)</f>
        <v>0.2775</v>
      </c>
      <c r="AC2730" s="75">
        <v>12</v>
      </c>
      <c r="AD2730" s="92">
        <f>IF(AL2730="","",+AC2730*AL2730)</f>
      </c>
      <c r="AE2730" s="93">
        <f>IF(AL2730="","",+AL2730*AB2730)</f>
      </c>
      <c r="AF2730" s="92">
        <f>IF(AL2730="","",+AL2730-AE2730)</f>
      </c>
      <c r="AG2730" s="93">
        <f>+V2730</f>
        <v>0</v>
      </c>
      <c r="AH2730" s="92">
        <f>IF(AF2730="","",+AF2730-AG2730)</f>
      </c>
      <c r="AI2730" s="92">
        <f>IF(AH2730="","",+AH2730*AC2730)</f>
      </c>
      <c r="AJ2730" s="93"/>
      <c r="AK2730" s="94">
        <v>0.33</v>
      </c>
      <c r="AL2730" s="93">
        <f>IF(V2730=0,"",V2730/(1-AB2730-AK2730))</f>
      </c>
      <c r="AM2730" s="95">
        <v>0.33</v>
      </c>
      <c r="AN2730" s="93">
        <f>IF(V2730=0,"",V2730/(1-AB2730-AM2730))</f>
      </c>
      <c r="AO2730" s="96">
        <v>1.2</v>
      </c>
      <c r="AP2730" s="93">
        <f>IF(BD!AJ2730="","",BD!AJ2730*BD!AO2730)</f>
      </c>
      <c r="AQ2730" s="91">
        <f>BD!AM2730/BD!AK2730-1</f>
        <v>0</v>
      </c>
      <c r="AR2730" s="91">
        <f>IF(BD!AN2730="","",IF(BD!AJ2730="","",BD!AN2730/BD!AJ2730-1))</f>
      </c>
      <c r="AS2730" s="91">
        <f>IF(BD!AN2730="","",IF(BD!AN2730&lt;BD!AL2730,"ABAIXO DA META","DENTRO DA META"))</f>
      </c>
      <c r="AT2730" s="91" t="str">
        <f>IF(BD!AJ2730="","EM ANÁLISE",IF(BD!AP2730&gt;=BD!AN2730,"GO", "NO GO"))</f>
        <v>EM ANÁLISE</v>
      </c>
      <c r="AU2730" s="97">
        <f>IF(AN2730="","",+BD!$AN2730-AJ2730)</f>
      </c>
      <c r="AV2730" s="98"/>
      <c r="AW2730" s="90">
        <f>BD!P2730*BD!AC2730</f>
        <v>0</v>
      </c>
      <c r="AX2730" s="90">
        <f>BD!V2730*BD!AC2730</f>
        <v>0</v>
      </c>
      <c r="AY2730" s="90">
        <f>IF(BD!AN2730="","",BD!AN2730*BD!AC2730)</f>
      </c>
      <c r="AZ2730" s="75" t="s">
        <v>123</v>
      </c>
      <c r="BA2730" s="75" t="s">
        <v>115</v>
      </c>
      <c r="BB2730" s="75">
        <v>1</v>
      </c>
      <c r="BC2730" s="75" t="s">
        <v>250</v>
      </c>
      <c r="BD2730" s="104"/>
      <c r="BE2730" s="104"/>
      <c r="BF2730" s="101"/>
      <c r="BG2730" s="101"/>
      <c r="BH2730" s="101"/>
      <c r="BI2730" s="101"/>
      <c r="BJ2730" s="101"/>
      <c r="BK2730" s="101"/>
      <c r="BL2730" s="101"/>
      <c r="BM2730" s="101"/>
      <c r="BN2730" s="101"/>
      <c r="BO2730" s="103"/>
      <c r="BP2730" s="101"/>
      <c r="BQ2730" s="101"/>
      <c r="BR2730" s="101"/>
      <c r="BS2730" s="101"/>
      <c r="BT2730" s="101"/>
      <c r="BU2730" s="101"/>
      <c r="BV2730" s="101"/>
      <c r="BW2730" s="101"/>
      <c r="BX2730" s="101"/>
      <c r="BY2730" s="101"/>
      <c r="BZ2730" s="101"/>
      <c r="CA2730" s="101"/>
      <c r="CB2730" s="101"/>
      <c r="CC2730" s="101"/>
      <c r="CD2730" s="101"/>
      <c r="CE2730" s="101"/>
      <c r="CF2730" s="101"/>
      <c r="CG2730" s="37" t="e">
        <f>VLOOKUP(Table_1[[#This Row],[EAN]],'[1]Planilha1'!$E:$R,13,0)</f>
        <v>#N/A</v>
      </c>
    </row>
    <row r="2731" ht="15" hidden="1">
      <c r="A2731" s="7"/>
      <c r="B2731" s="84" t="s">
        <v>2735</v>
      </c>
      <c r="C2731" s="75">
        <v>221796</v>
      </c>
      <c r="D2731" s="75"/>
      <c r="E2731" s="85">
        <v>7896336002756</v>
      </c>
      <c r="F2731" s="86" t="s">
        <v>3208</v>
      </c>
      <c r="G2731" s="75" t="s">
        <v>21</v>
      </c>
      <c r="H2731" s="75">
        <v>390</v>
      </c>
      <c r="I2731" s="87" t="s">
        <v>3106</v>
      </c>
      <c r="J2731" s="75" t="s">
        <v>1474</v>
      </c>
      <c r="K2731" s="88" t="s">
        <v>84</v>
      </c>
      <c r="L2731" s="88">
        <v>15</v>
      </c>
      <c r="M2731" s="88">
        <v>0</v>
      </c>
      <c r="N2731" s="75" t="s">
        <v>85</v>
      </c>
      <c r="O2731" s="75"/>
      <c r="P2731" s="106"/>
      <c r="Q2731" s="90">
        <f>(17/100+7.6/100+1.65/100)*P2731</f>
        <v>0</v>
      </c>
      <c r="R2731" s="104"/>
      <c r="S2731" s="104"/>
      <c r="T2731" s="104"/>
      <c r="U2731" s="104"/>
      <c r="V2731" s="90">
        <f>+P2731-Q2731+R2731+S2731+T2731+U2731</f>
        <v>0</v>
      </c>
      <c r="W2731" s="91">
        <f>(1.02/100)</f>
        <v>1.02E-2</v>
      </c>
      <c r="X2731" s="91">
        <v>4.8E-3</v>
      </c>
      <c r="Y2731" s="91">
        <v>0.17</v>
      </c>
      <c r="Z2731" s="91">
        <v>1.65E-2</v>
      </c>
      <c r="AA2731" s="91">
        <v>7.6E-2</v>
      </c>
      <c r="AB2731" s="91">
        <f>SUM(W2731:AA2731)</f>
        <v>0.2775</v>
      </c>
      <c r="AC2731" s="75">
        <v>12</v>
      </c>
      <c r="AD2731" s="92">
        <f>IF(AL2731="","",+AC2731*AL2731)</f>
      </c>
      <c r="AE2731" s="93">
        <f>IF(AL2731="","",+AL2731*AB2731)</f>
      </c>
      <c r="AF2731" s="92">
        <f>IF(AL2731="","",+AL2731-AE2731)</f>
      </c>
      <c r="AG2731" s="93">
        <f>+V2731</f>
        <v>0</v>
      </c>
      <c r="AH2731" s="92">
        <f>IF(AF2731="","",+AF2731-AG2731)</f>
      </c>
      <c r="AI2731" s="92">
        <f>IF(AH2731="","",+AH2731*AC2731)</f>
      </c>
      <c r="AJ2731" s="93"/>
      <c r="AK2731" s="94">
        <v>0.33</v>
      </c>
      <c r="AL2731" s="93">
        <f>IF(V2731=0,"",V2731/(1-AB2731-AK2731))</f>
      </c>
      <c r="AM2731" s="95">
        <v>0.33</v>
      </c>
      <c r="AN2731" s="93">
        <f>IF(V2731=0,"",V2731/(1-AB2731-AM2731))</f>
      </c>
      <c r="AO2731" s="96">
        <v>1.2</v>
      </c>
      <c r="AP2731" s="93">
        <f>IF(BD!AJ2731="","",BD!AJ2731*BD!AO2731)</f>
      </c>
      <c r="AQ2731" s="91">
        <f>BD!AM2731/BD!AK2731-1</f>
        <v>0</v>
      </c>
      <c r="AR2731" s="91">
        <f>IF(BD!AN2731="","",IF(BD!AJ2731="","",BD!AN2731/BD!AJ2731-1))</f>
      </c>
      <c r="AS2731" s="91">
        <f>IF(BD!AN2731="","",IF(BD!AN2731&lt;BD!AL2731,"ABAIXO DA META","DENTRO DA META"))</f>
      </c>
      <c r="AT2731" s="91" t="str">
        <f>IF(BD!AJ2731="","EM ANÁLISE",IF(BD!AP2731&gt;=BD!AN2731,"GO", "NO GO"))</f>
        <v>EM ANÁLISE</v>
      </c>
      <c r="AU2731" s="97">
        <f>IF(AN2731="","",+BD!$AN2731-AJ2731)</f>
      </c>
      <c r="AV2731" s="98"/>
      <c r="AW2731" s="90">
        <f>BD!P2731*BD!AC2731</f>
        <v>0</v>
      </c>
      <c r="AX2731" s="90">
        <f>BD!V2731*BD!AC2731</f>
        <v>0</v>
      </c>
      <c r="AY2731" s="90">
        <f>IF(BD!AN2731="","",BD!AN2731*BD!AC2731)</f>
      </c>
      <c r="AZ2731" s="75" t="s">
        <v>123</v>
      </c>
      <c r="BA2731" s="75" t="s">
        <v>115</v>
      </c>
      <c r="BB2731" s="75">
        <v>1</v>
      </c>
      <c r="BC2731" s="75" t="s">
        <v>250</v>
      </c>
      <c r="BD2731" s="104"/>
      <c r="BE2731" s="104"/>
      <c r="BF2731" s="101"/>
      <c r="BG2731" s="101"/>
      <c r="BH2731" s="101"/>
      <c r="BI2731" s="101"/>
      <c r="BJ2731" s="101"/>
      <c r="BK2731" s="101"/>
      <c r="BL2731" s="101"/>
      <c r="BM2731" s="101"/>
      <c r="BN2731" s="101"/>
      <c r="BO2731" s="103"/>
      <c r="BP2731" s="101"/>
      <c r="BQ2731" s="101"/>
      <c r="BR2731" s="101"/>
      <c r="BS2731" s="101"/>
      <c r="BT2731" s="101"/>
      <c r="BU2731" s="101"/>
      <c r="BV2731" s="101"/>
      <c r="BW2731" s="101"/>
      <c r="BX2731" s="101"/>
      <c r="BY2731" s="101"/>
      <c r="BZ2731" s="101"/>
      <c r="CA2731" s="101"/>
      <c r="CB2731" s="101"/>
      <c r="CC2731" s="101"/>
      <c r="CD2731" s="101"/>
      <c r="CE2731" s="101"/>
      <c r="CF2731" s="101"/>
      <c r="CG2731" s="37" t="e">
        <f>VLOOKUP(Table_1[[#This Row],[EAN]],'[1]Planilha1'!$E:$R,13,0)</f>
        <v>#N/A</v>
      </c>
    </row>
    <row r="2732" ht="15" hidden="1">
      <c r="A2732" s="7"/>
      <c r="B2732" s="84" t="s">
        <v>2735</v>
      </c>
      <c r="C2732" s="75">
        <v>221797</v>
      </c>
      <c r="D2732" s="75"/>
      <c r="E2732" s="85">
        <v>7896336005788</v>
      </c>
      <c r="F2732" s="86" t="s">
        <v>3209</v>
      </c>
      <c r="G2732" s="75" t="s">
        <v>21</v>
      </c>
      <c r="H2732" s="75">
        <v>390</v>
      </c>
      <c r="I2732" s="87" t="s">
        <v>3106</v>
      </c>
      <c r="J2732" s="75" t="s">
        <v>3210</v>
      </c>
      <c r="K2732" s="88" t="s">
        <v>84</v>
      </c>
      <c r="L2732" s="88">
        <v>36</v>
      </c>
      <c r="M2732" s="88">
        <v>0</v>
      </c>
      <c r="N2732" s="75" t="s">
        <v>85</v>
      </c>
      <c r="O2732" s="75"/>
      <c r="P2732" s="106"/>
      <c r="Q2732" s="90">
        <f>(17/100+7.6/100+1.65/100)*P2732</f>
        <v>0</v>
      </c>
      <c r="R2732" s="104"/>
      <c r="S2732" s="104"/>
      <c r="T2732" s="104"/>
      <c r="U2732" s="104"/>
      <c r="V2732" s="90">
        <f>+P2732-Q2732+R2732+S2732+T2732+U2732</f>
        <v>0</v>
      </c>
      <c r="W2732" s="91">
        <f>(1.02/100)</f>
        <v>1.02E-2</v>
      </c>
      <c r="X2732" s="91">
        <v>4.8E-3</v>
      </c>
      <c r="Y2732" s="91">
        <v>0.17</v>
      </c>
      <c r="Z2732" s="91">
        <v>1.65E-2</v>
      </c>
      <c r="AA2732" s="91">
        <v>7.6E-2</v>
      </c>
      <c r="AB2732" s="91">
        <f>SUM(W2732:AA2732)</f>
        <v>0.2775</v>
      </c>
      <c r="AC2732" s="75">
        <v>12</v>
      </c>
      <c r="AD2732" s="92">
        <f>IF(AL2732="","",+AC2732*AL2732)</f>
      </c>
      <c r="AE2732" s="93">
        <f>IF(AL2732="","",+AL2732*AB2732)</f>
      </c>
      <c r="AF2732" s="92">
        <f>IF(AL2732="","",+AL2732-AE2732)</f>
      </c>
      <c r="AG2732" s="93">
        <f>+V2732</f>
        <v>0</v>
      </c>
      <c r="AH2732" s="92">
        <f>IF(AF2732="","",+AF2732-AG2732)</f>
      </c>
      <c r="AI2732" s="92">
        <f>IF(AH2732="","",+AH2732*AC2732)</f>
      </c>
      <c r="AJ2732" s="93"/>
      <c r="AK2732" s="94">
        <v>0.33</v>
      </c>
      <c r="AL2732" s="93">
        <f>IF(V2732=0,"",V2732/(1-AB2732-AK2732))</f>
      </c>
      <c r="AM2732" s="95">
        <v>0.33</v>
      </c>
      <c r="AN2732" s="93">
        <f>IF(V2732=0,"",V2732/(1-AB2732-AM2732))</f>
      </c>
      <c r="AO2732" s="96">
        <v>1.2</v>
      </c>
      <c r="AP2732" s="93">
        <f>IF(BD!AJ2732="","",BD!AJ2732*BD!AO2732)</f>
      </c>
      <c r="AQ2732" s="91">
        <f>BD!AM2732/BD!AK2732-1</f>
        <v>0</v>
      </c>
      <c r="AR2732" s="91">
        <f>IF(BD!AN2732="","",IF(BD!AJ2732="","",BD!AN2732/BD!AJ2732-1))</f>
      </c>
      <c r="AS2732" s="91">
        <f>IF(BD!AN2732="","",IF(BD!AN2732&lt;BD!AL2732,"ABAIXO DA META","DENTRO DA META"))</f>
      </c>
      <c r="AT2732" s="91" t="str">
        <f>IF(BD!AJ2732="","EM ANÁLISE",IF(BD!AP2732&gt;=BD!AN2732,"GO", "NO GO"))</f>
        <v>EM ANÁLISE</v>
      </c>
      <c r="AU2732" s="97">
        <f>IF(AN2732="","",+BD!$AN2732-AJ2732)</f>
      </c>
      <c r="AV2732" s="98"/>
      <c r="AW2732" s="90">
        <f>BD!P2732*BD!AC2732</f>
        <v>0</v>
      </c>
      <c r="AX2732" s="90">
        <f>BD!V2732*BD!AC2732</f>
        <v>0</v>
      </c>
      <c r="AY2732" s="90">
        <f>IF(BD!AN2732="","",BD!AN2732*BD!AC2732)</f>
      </c>
      <c r="AZ2732" s="75" t="s">
        <v>123</v>
      </c>
      <c r="BA2732" s="75" t="s">
        <v>115</v>
      </c>
      <c r="BB2732" s="75">
        <v>1</v>
      </c>
      <c r="BC2732" s="75" t="s">
        <v>250</v>
      </c>
      <c r="BD2732" s="104"/>
      <c r="BE2732" s="104"/>
      <c r="BF2732" s="101"/>
      <c r="BG2732" s="101"/>
      <c r="BH2732" s="101"/>
      <c r="BI2732" s="101"/>
      <c r="BJ2732" s="101"/>
      <c r="BK2732" s="101"/>
      <c r="BL2732" s="101"/>
      <c r="BM2732" s="101"/>
      <c r="BN2732" s="101"/>
      <c r="BO2732" s="103"/>
      <c r="BP2732" s="101"/>
      <c r="BQ2732" s="101"/>
      <c r="BR2732" s="101"/>
      <c r="BS2732" s="101"/>
      <c r="BT2732" s="101"/>
      <c r="BU2732" s="101"/>
      <c r="BV2732" s="101"/>
      <c r="BW2732" s="101"/>
      <c r="BX2732" s="101"/>
      <c r="BY2732" s="101"/>
      <c r="BZ2732" s="101"/>
      <c r="CA2732" s="101"/>
      <c r="CB2732" s="101"/>
      <c r="CC2732" s="101"/>
      <c r="CD2732" s="101"/>
      <c r="CE2732" s="101"/>
      <c r="CF2732" s="101"/>
      <c r="CG2732" s="37" t="e">
        <f>VLOOKUP(Table_1[[#This Row],[EAN]],'[1]Planilha1'!$E:$R,13,0)</f>
        <v>#N/A</v>
      </c>
    </row>
    <row r="2733" ht="15" hidden="1">
      <c r="A2733" s="7"/>
      <c r="B2733" s="84" t="s">
        <v>2735</v>
      </c>
      <c r="C2733" s="75">
        <v>221798</v>
      </c>
      <c r="D2733" s="75"/>
      <c r="E2733" s="85">
        <v>7896003737585</v>
      </c>
      <c r="F2733" s="86" t="s">
        <v>3211</v>
      </c>
      <c r="G2733" s="75" t="s">
        <v>21</v>
      </c>
      <c r="H2733" s="75">
        <v>510</v>
      </c>
      <c r="I2733" s="87" t="s">
        <v>3188</v>
      </c>
      <c r="J2733" s="75" t="s">
        <v>3189</v>
      </c>
      <c r="K2733" s="88" t="s">
        <v>84</v>
      </c>
      <c r="L2733" s="88">
        <v>30</v>
      </c>
      <c r="M2733" s="88">
        <v>0</v>
      </c>
      <c r="N2733" s="75" t="s">
        <v>85</v>
      </c>
      <c r="O2733" s="75"/>
      <c r="P2733" s="106"/>
      <c r="Q2733" s="90">
        <f>(17/100+7.6/100+1.65/100)*P2733</f>
        <v>0</v>
      </c>
      <c r="R2733" s="104"/>
      <c r="S2733" s="104"/>
      <c r="T2733" s="104"/>
      <c r="U2733" s="104"/>
      <c r="V2733" s="90">
        <f>+P2733-Q2733+R2733+S2733+T2733+U2733</f>
        <v>0</v>
      </c>
      <c r="W2733" s="91">
        <f>(1.02/100)</f>
        <v>1.02E-2</v>
      </c>
      <c r="X2733" s="91">
        <v>4.8E-3</v>
      </c>
      <c r="Y2733" s="91">
        <v>0.17</v>
      </c>
      <c r="Z2733" s="91">
        <v>1.65E-2</v>
      </c>
      <c r="AA2733" s="91">
        <v>7.6E-2</v>
      </c>
      <c r="AB2733" s="91">
        <f>SUM(W2733:AA2733)</f>
        <v>0.2775</v>
      </c>
      <c r="AC2733" s="75">
        <v>12</v>
      </c>
      <c r="AD2733" s="92">
        <f>IF(AL2733="","",+AC2733*AL2733)</f>
      </c>
      <c r="AE2733" s="93">
        <f>IF(AL2733="","",+AL2733*AB2733)</f>
      </c>
      <c r="AF2733" s="92">
        <f>IF(AL2733="","",+AL2733-AE2733)</f>
      </c>
      <c r="AG2733" s="93">
        <f>+V2733</f>
        <v>0</v>
      </c>
      <c r="AH2733" s="92">
        <f>IF(AF2733="","",+AF2733-AG2733)</f>
      </c>
      <c r="AI2733" s="92">
        <f>IF(AH2733="","",+AH2733*AC2733)</f>
      </c>
      <c r="AJ2733" s="93"/>
      <c r="AK2733" s="94">
        <v>0.33</v>
      </c>
      <c r="AL2733" s="93">
        <f>IF(V2733=0,"",V2733/(1-AB2733-AK2733))</f>
      </c>
      <c r="AM2733" s="95">
        <v>0.33</v>
      </c>
      <c r="AN2733" s="93">
        <f>IF(V2733=0,"",V2733/(1-AB2733-AM2733))</f>
      </c>
      <c r="AO2733" s="96">
        <v>1.2</v>
      </c>
      <c r="AP2733" s="93">
        <f>IF(BD!AJ2733="","",BD!AJ2733*BD!AO2733)</f>
      </c>
      <c r="AQ2733" s="91">
        <f>BD!AM2733/BD!AK2733-1</f>
        <v>0</v>
      </c>
      <c r="AR2733" s="91">
        <f>IF(BD!AN2733="","",IF(BD!AJ2733="","",BD!AN2733/BD!AJ2733-1))</f>
      </c>
      <c r="AS2733" s="91">
        <f>IF(BD!AN2733="","",IF(BD!AN2733&lt;BD!AL2733,"ABAIXO DA META","DENTRO DA META"))</f>
      </c>
      <c r="AT2733" s="91" t="str">
        <f>IF(BD!AJ2733="","EM ANÁLISE",IF(BD!AP2733&gt;=BD!AN2733,"GO", "NO GO"))</f>
        <v>EM ANÁLISE</v>
      </c>
      <c r="AU2733" s="97">
        <f>IF(AN2733="","",+BD!$AN2733-AJ2733)</f>
      </c>
      <c r="AV2733" s="98"/>
      <c r="AW2733" s="90">
        <f>BD!P2733*BD!AC2733</f>
        <v>0</v>
      </c>
      <c r="AX2733" s="90">
        <f>BD!V2733*BD!AC2733</f>
        <v>0</v>
      </c>
      <c r="AY2733" s="90">
        <f>IF(BD!AN2733="","",BD!AN2733*BD!AC2733)</f>
      </c>
      <c r="AZ2733" s="75" t="s">
        <v>123</v>
      </c>
      <c r="BA2733" s="75" t="s">
        <v>115</v>
      </c>
      <c r="BB2733" s="75">
        <v>1</v>
      </c>
      <c r="BC2733" s="75" t="s">
        <v>250</v>
      </c>
      <c r="BD2733" s="104"/>
      <c r="BE2733" s="104"/>
      <c r="BF2733" s="101"/>
      <c r="BG2733" s="101"/>
      <c r="BH2733" s="101"/>
      <c r="BI2733" s="101"/>
      <c r="BJ2733" s="101"/>
      <c r="BK2733" s="101"/>
      <c r="BL2733" s="101"/>
      <c r="BM2733" s="101"/>
      <c r="BN2733" s="101"/>
      <c r="BO2733" s="103"/>
      <c r="BP2733" s="101"/>
      <c r="BQ2733" s="101"/>
      <c r="BR2733" s="101"/>
      <c r="BS2733" s="101"/>
      <c r="BT2733" s="101"/>
      <c r="BU2733" s="101"/>
      <c r="BV2733" s="101"/>
      <c r="BW2733" s="101"/>
      <c r="BX2733" s="101"/>
      <c r="BY2733" s="101"/>
      <c r="BZ2733" s="101"/>
      <c r="CA2733" s="101"/>
      <c r="CB2733" s="101"/>
      <c r="CC2733" s="101"/>
      <c r="CD2733" s="101"/>
      <c r="CE2733" s="101"/>
      <c r="CF2733" s="101"/>
      <c r="CG2733" s="37" t="e">
        <f>VLOOKUP(Table_1[[#This Row],[EAN]],'[1]Planilha1'!$E:$R,13,0)</f>
        <v>#N/A</v>
      </c>
    </row>
    <row r="2734" ht="15" hidden="1">
      <c r="A2734" s="7"/>
      <c r="B2734" s="84" t="s">
        <v>2735</v>
      </c>
      <c r="C2734" s="75">
        <v>221799</v>
      </c>
      <c r="D2734" s="75"/>
      <c r="E2734" s="85">
        <v>7896003737578</v>
      </c>
      <c r="F2734" s="86" t="s">
        <v>3212</v>
      </c>
      <c r="G2734" s="75" t="s">
        <v>21</v>
      </c>
      <c r="H2734" s="75">
        <v>510</v>
      </c>
      <c r="I2734" s="87" t="s">
        <v>3188</v>
      </c>
      <c r="J2734" s="75" t="s">
        <v>3189</v>
      </c>
      <c r="K2734" s="88" t="s">
        <v>84</v>
      </c>
      <c r="L2734" s="88">
        <v>30</v>
      </c>
      <c r="M2734" s="88">
        <v>0</v>
      </c>
      <c r="N2734" s="75" t="s">
        <v>85</v>
      </c>
      <c r="O2734" s="75"/>
      <c r="P2734" s="106"/>
      <c r="Q2734" s="90">
        <f>(17/100+7.6/100+1.65/100)*P2734</f>
        <v>0</v>
      </c>
      <c r="R2734" s="104"/>
      <c r="S2734" s="104"/>
      <c r="T2734" s="104"/>
      <c r="U2734" s="104"/>
      <c r="V2734" s="90">
        <f>+P2734-Q2734+R2734+S2734+T2734+U2734</f>
        <v>0</v>
      </c>
      <c r="W2734" s="91">
        <f>(1.02/100)</f>
        <v>1.02E-2</v>
      </c>
      <c r="X2734" s="91">
        <v>4.8E-3</v>
      </c>
      <c r="Y2734" s="91">
        <v>0.17</v>
      </c>
      <c r="Z2734" s="91">
        <v>1.65E-2</v>
      </c>
      <c r="AA2734" s="91">
        <v>7.6E-2</v>
      </c>
      <c r="AB2734" s="91">
        <f>SUM(W2734:AA2734)</f>
        <v>0.2775</v>
      </c>
      <c r="AC2734" s="75">
        <v>12</v>
      </c>
      <c r="AD2734" s="92">
        <f>IF(AL2734="","",+AC2734*AL2734)</f>
      </c>
      <c r="AE2734" s="93">
        <f>IF(AL2734="","",+AL2734*AB2734)</f>
      </c>
      <c r="AF2734" s="92">
        <f>IF(AL2734="","",+AL2734-AE2734)</f>
      </c>
      <c r="AG2734" s="93">
        <f>+V2734</f>
        <v>0</v>
      </c>
      <c r="AH2734" s="92">
        <f>IF(AF2734="","",+AF2734-AG2734)</f>
      </c>
      <c r="AI2734" s="92">
        <f>IF(AH2734="","",+AH2734*AC2734)</f>
      </c>
      <c r="AJ2734" s="93"/>
      <c r="AK2734" s="94">
        <v>0.33</v>
      </c>
      <c r="AL2734" s="93">
        <f>IF(V2734=0,"",V2734/(1-AB2734-AK2734))</f>
      </c>
      <c r="AM2734" s="95">
        <v>0.33</v>
      </c>
      <c r="AN2734" s="93">
        <f>IF(V2734=0,"",V2734/(1-AB2734-AM2734))</f>
      </c>
      <c r="AO2734" s="96">
        <v>1.2</v>
      </c>
      <c r="AP2734" s="93">
        <f>IF(BD!AJ2734="","",BD!AJ2734*BD!AO2734)</f>
      </c>
      <c r="AQ2734" s="91">
        <f>BD!AM2734/BD!AK2734-1</f>
        <v>0</v>
      </c>
      <c r="AR2734" s="91">
        <f>IF(BD!AN2734="","",IF(BD!AJ2734="","",BD!AN2734/BD!AJ2734-1))</f>
      </c>
      <c r="AS2734" s="91">
        <f>IF(BD!AN2734="","",IF(BD!AN2734&lt;BD!AL2734,"ABAIXO DA META","DENTRO DA META"))</f>
      </c>
      <c r="AT2734" s="91" t="str">
        <f>IF(BD!AJ2734="","EM ANÁLISE",IF(BD!AP2734&gt;=BD!AN2734,"GO", "NO GO"))</f>
        <v>EM ANÁLISE</v>
      </c>
      <c r="AU2734" s="97">
        <f>IF(AN2734="","",+BD!$AN2734-AJ2734)</f>
      </c>
      <c r="AV2734" s="98"/>
      <c r="AW2734" s="90">
        <f>BD!P2734*BD!AC2734</f>
        <v>0</v>
      </c>
      <c r="AX2734" s="90">
        <f>BD!V2734*BD!AC2734</f>
        <v>0</v>
      </c>
      <c r="AY2734" s="90">
        <f>IF(BD!AN2734="","",BD!AN2734*BD!AC2734)</f>
      </c>
      <c r="AZ2734" s="75" t="s">
        <v>123</v>
      </c>
      <c r="BA2734" s="75" t="s">
        <v>115</v>
      </c>
      <c r="BB2734" s="75">
        <v>1</v>
      </c>
      <c r="BC2734" s="75" t="s">
        <v>250</v>
      </c>
      <c r="BD2734" s="104"/>
      <c r="BE2734" s="104"/>
      <c r="BF2734" s="101"/>
      <c r="BG2734" s="101"/>
      <c r="BH2734" s="101"/>
      <c r="BI2734" s="101"/>
      <c r="BJ2734" s="101"/>
      <c r="BK2734" s="101"/>
      <c r="BL2734" s="101"/>
      <c r="BM2734" s="101"/>
      <c r="BN2734" s="101"/>
      <c r="BO2734" s="103"/>
      <c r="BP2734" s="101"/>
      <c r="BQ2734" s="101"/>
      <c r="BR2734" s="101"/>
      <c r="BS2734" s="101"/>
      <c r="BT2734" s="101"/>
      <c r="BU2734" s="101"/>
      <c r="BV2734" s="101"/>
      <c r="BW2734" s="101"/>
      <c r="BX2734" s="101"/>
      <c r="BY2734" s="101"/>
      <c r="BZ2734" s="101"/>
      <c r="CA2734" s="101"/>
      <c r="CB2734" s="101"/>
      <c r="CC2734" s="101"/>
      <c r="CD2734" s="101"/>
      <c r="CE2734" s="101"/>
      <c r="CF2734" s="101"/>
      <c r="CG2734" s="37" t="e">
        <f>VLOOKUP(Table_1[[#This Row],[EAN]],'[1]Planilha1'!$E:$R,13,0)</f>
        <v>#N/A</v>
      </c>
    </row>
    <row r="2735" ht="15" hidden="1">
      <c r="A2735" s="7"/>
      <c r="B2735" s="84" t="s">
        <v>2735</v>
      </c>
      <c r="C2735" s="75">
        <v>221800</v>
      </c>
      <c r="D2735" s="75"/>
      <c r="E2735" s="85">
        <v>7896003738667</v>
      </c>
      <c r="F2735" s="86" t="s">
        <v>3213</v>
      </c>
      <c r="G2735" s="75" t="s">
        <v>11</v>
      </c>
      <c r="H2735" s="75">
        <v>530</v>
      </c>
      <c r="I2735" s="87" t="s">
        <v>2784</v>
      </c>
      <c r="J2735" s="75" t="s">
        <v>3189</v>
      </c>
      <c r="K2735" s="88" t="s">
        <v>84</v>
      </c>
      <c r="L2735" s="88">
        <v>27</v>
      </c>
      <c r="M2735" s="88">
        <v>5</v>
      </c>
      <c r="N2735" s="75" t="s">
        <v>85</v>
      </c>
      <c r="O2735" s="75"/>
      <c r="P2735" s="106"/>
      <c r="Q2735" s="90">
        <f>(17/100+7.6/100+1.65/100)*P2735</f>
        <v>0</v>
      </c>
      <c r="R2735" s="104"/>
      <c r="S2735" s="104"/>
      <c r="T2735" s="104"/>
      <c r="U2735" s="104"/>
      <c r="V2735" s="90">
        <f>+P2735-Q2735+R2735+S2735+T2735+U2735</f>
        <v>0</v>
      </c>
      <c r="W2735" s="91">
        <f>(1.02/100)</f>
        <v>1.02E-2</v>
      </c>
      <c r="X2735" s="91">
        <v>4.8E-3</v>
      </c>
      <c r="Y2735" s="91">
        <v>0.17</v>
      </c>
      <c r="Z2735" s="91">
        <v>1.65E-2</v>
      </c>
      <c r="AA2735" s="91">
        <v>7.6E-2</v>
      </c>
      <c r="AB2735" s="91">
        <f>SUM(W2735:AA2735)</f>
        <v>0.2775</v>
      </c>
      <c r="AC2735" s="75">
        <v>12</v>
      </c>
      <c r="AD2735" s="92">
        <f>IF(AL2735="","",+AC2735*AL2735)</f>
      </c>
      <c r="AE2735" s="93">
        <f>IF(AL2735="","",+AL2735*AB2735)</f>
      </c>
      <c r="AF2735" s="92">
        <f>IF(AL2735="","",+AL2735-AE2735)</f>
      </c>
      <c r="AG2735" s="93">
        <f>+V2735</f>
        <v>0</v>
      </c>
      <c r="AH2735" s="92">
        <f>IF(AF2735="","",+AF2735-AG2735)</f>
      </c>
      <c r="AI2735" s="92">
        <f>IF(AH2735="","",+AH2735*AC2735)</f>
      </c>
      <c r="AJ2735" s="93"/>
      <c r="AK2735" s="94">
        <v>0.33</v>
      </c>
      <c r="AL2735" s="93">
        <f>IF(V2735=0,"",V2735/(1-AB2735-AK2735))</f>
      </c>
      <c r="AM2735" s="95">
        <v>0.33</v>
      </c>
      <c r="AN2735" s="93">
        <f>IF(V2735=0,"",V2735/(1-AB2735-AM2735))</f>
      </c>
      <c r="AO2735" s="96">
        <v>1.2</v>
      </c>
      <c r="AP2735" s="93">
        <f>IF(BD!AJ2735="","",BD!AJ2735*BD!AO2735)</f>
      </c>
      <c r="AQ2735" s="91">
        <f>BD!AM2735/BD!AK2735-1</f>
        <v>0</v>
      </c>
      <c r="AR2735" s="91">
        <f>IF(BD!AN2735="","",IF(BD!AJ2735="","",BD!AN2735/BD!AJ2735-1))</f>
      </c>
      <c r="AS2735" s="91">
        <f>IF(BD!AN2735="","",IF(BD!AN2735&lt;BD!AL2735,"ABAIXO DA META","DENTRO DA META"))</f>
      </c>
      <c r="AT2735" s="91" t="str">
        <f>IF(BD!AJ2735="","EM ANÁLISE",IF(BD!AP2735&gt;=BD!AN2735,"GO", "NO GO"))</f>
        <v>EM ANÁLISE</v>
      </c>
      <c r="AU2735" s="97">
        <f>IF(AN2735="","",+BD!$AN2735-AJ2735)</f>
      </c>
      <c r="AV2735" s="98"/>
      <c r="AW2735" s="90">
        <f>BD!P2735*BD!AC2735</f>
        <v>0</v>
      </c>
      <c r="AX2735" s="90">
        <f>BD!V2735*BD!AC2735</f>
        <v>0</v>
      </c>
      <c r="AY2735" s="90">
        <f>IF(BD!AN2735="","",BD!AN2735*BD!AC2735)</f>
      </c>
      <c r="AZ2735" s="75" t="s">
        <v>123</v>
      </c>
      <c r="BA2735" s="75" t="s">
        <v>115</v>
      </c>
      <c r="BB2735" s="75">
        <v>1</v>
      </c>
      <c r="BC2735" s="75" t="s">
        <v>250</v>
      </c>
      <c r="BD2735" s="104"/>
      <c r="BE2735" s="104"/>
      <c r="BF2735" s="101"/>
      <c r="BG2735" s="101"/>
      <c r="BH2735" s="101"/>
      <c r="BI2735" s="101"/>
      <c r="BJ2735" s="101"/>
      <c r="BK2735" s="101"/>
      <c r="BL2735" s="101"/>
      <c r="BM2735" s="101"/>
      <c r="BN2735" s="101"/>
      <c r="BO2735" s="103"/>
      <c r="BP2735" s="101"/>
      <c r="BQ2735" s="101"/>
      <c r="BR2735" s="101"/>
      <c r="BS2735" s="101"/>
      <c r="BT2735" s="101"/>
      <c r="BU2735" s="101"/>
      <c r="BV2735" s="101"/>
      <c r="BW2735" s="101"/>
      <c r="BX2735" s="101"/>
      <c r="BY2735" s="101"/>
      <c r="BZ2735" s="101"/>
      <c r="CA2735" s="101"/>
      <c r="CB2735" s="101"/>
      <c r="CC2735" s="101"/>
      <c r="CD2735" s="101"/>
      <c r="CE2735" s="101"/>
      <c r="CF2735" s="101"/>
      <c r="CG2735" s="37" t="e">
        <f>VLOOKUP(Table_1[[#This Row],[EAN]],'[1]Planilha1'!$E:$R,13,0)</f>
        <v>#N/A</v>
      </c>
    </row>
    <row r="2736" ht="15" hidden="1">
      <c r="A2736" s="7"/>
      <c r="B2736" s="84" t="s">
        <v>2735</v>
      </c>
      <c r="C2736" s="75">
        <v>221801</v>
      </c>
      <c r="D2736" s="75"/>
      <c r="E2736" s="85">
        <v>7896003703177</v>
      </c>
      <c r="F2736" s="86" t="s">
        <v>3214</v>
      </c>
      <c r="G2736" s="75" t="s">
        <v>11</v>
      </c>
      <c r="H2736" s="75">
        <v>530</v>
      </c>
      <c r="I2736" s="87" t="s">
        <v>2784</v>
      </c>
      <c r="J2736" s="75" t="s">
        <v>3189</v>
      </c>
      <c r="K2736" s="88" t="s">
        <v>84</v>
      </c>
      <c r="L2736" s="88">
        <v>24</v>
      </c>
      <c r="M2736" s="88">
        <v>5</v>
      </c>
      <c r="N2736" s="75" t="s">
        <v>85</v>
      </c>
      <c r="O2736" s="75"/>
      <c r="P2736" s="106"/>
      <c r="Q2736" s="90">
        <f>(17/100+7.6/100+1.65/100)*P2736</f>
        <v>0</v>
      </c>
      <c r="R2736" s="104"/>
      <c r="S2736" s="104"/>
      <c r="T2736" s="104"/>
      <c r="U2736" s="104"/>
      <c r="V2736" s="90">
        <f>+P2736-Q2736+R2736+S2736+T2736+U2736</f>
        <v>0</v>
      </c>
      <c r="W2736" s="91">
        <f>(1.02/100)</f>
        <v>1.02E-2</v>
      </c>
      <c r="X2736" s="91">
        <v>4.8E-3</v>
      </c>
      <c r="Y2736" s="91">
        <v>0.17</v>
      </c>
      <c r="Z2736" s="91">
        <v>1.65E-2</v>
      </c>
      <c r="AA2736" s="91">
        <v>7.6E-2</v>
      </c>
      <c r="AB2736" s="91">
        <f>SUM(W2736:AA2736)</f>
        <v>0.2775</v>
      </c>
      <c r="AC2736" s="75">
        <v>12</v>
      </c>
      <c r="AD2736" s="92">
        <f>IF(AL2736="","",+AC2736*AL2736)</f>
      </c>
      <c r="AE2736" s="93">
        <f>IF(AL2736="","",+AL2736*AB2736)</f>
      </c>
      <c r="AF2736" s="92">
        <f>IF(AL2736="","",+AL2736-AE2736)</f>
      </c>
      <c r="AG2736" s="93">
        <f>+V2736</f>
        <v>0</v>
      </c>
      <c r="AH2736" s="92">
        <f>IF(AF2736="","",+AF2736-AG2736)</f>
      </c>
      <c r="AI2736" s="92">
        <f>IF(AH2736="","",+AH2736*AC2736)</f>
      </c>
      <c r="AJ2736" s="93"/>
      <c r="AK2736" s="94">
        <v>0.33</v>
      </c>
      <c r="AL2736" s="93">
        <f>IF(V2736=0,"",V2736/(1-AB2736-AK2736))</f>
      </c>
      <c r="AM2736" s="95">
        <v>0.33</v>
      </c>
      <c r="AN2736" s="93">
        <f>IF(V2736=0,"",V2736/(1-AB2736-AM2736))</f>
      </c>
      <c r="AO2736" s="96">
        <v>1.2</v>
      </c>
      <c r="AP2736" s="93">
        <f>IF(BD!AJ2736="","",BD!AJ2736*BD!AO2736)</f>
      </c>
      <c r="AQ2736" s="91">
        <f>BD!AM2736/BD!AK2736-1</f>
        <v>0</v>
      </c>
      <c r="AR2736" s="91">
        <f>IF(BD!AN2736="","",IF(BD!AJ2736="","",BD!AN2736/BD!AJ2736-1))</f>
      </c>
      <c r="AS2736" s="91">
        <f>IF(BD!AN2736="","",IF(BD!AN2736&lt;BD!AL2736,"ABAIXO DA META","DENTRO DA META"))</f>
      </c>
      <c r="AT2736" s="91" t="str">
        <f>IF(BD!AJ2736="","EM ANÁLISE",IF(BD!AP2736&gt;=BD!AN2736,"GO", "NO GO"))</f>
        <v>EM ANÁLISE</v>
      </c>
      <c r="AU2736" s="97">
        <f>IF(AN2736="","",+BD!$AN2736-AJ2736)</f>
      </c>
      <c r="AV2736" s="98"/>
      <c r="AW2736" s="90">
        <f>BD!P2736*BD!AC2736</f>
        <v>0</v>
      </c>
      <c r="AX2736" s="90">
        <f>BD!V2736*BD!AC2736</f>
        <v>0</v>
      </c>
      <c r="AY2736" s="90">
        <f>IF(BD!AN2736="","",BD!AN2736*BD!AC2736)</f>
      </c>
      <c r="AZ2736" s="75" t="s">
        <v>123</v>
      </c>
      <c r="BA2736" s="75" t="s">
        <v>115</v>
      </c>
      <c r="BB2736" s="75">
        <v>1</v>
      </c>
      <c r="BC2736" s="75" t="s">
        <v>250</v>
      </c>
      <c r="BD2736" s="104"/>
      <c r="BE2736" s="104"/>
      <c r="BF2736" s="101"/>
      <c r="BG2736" s="101"/>
      <c r="BH2736" s="101"/>
      <c r="BI2736" s="101"/>
      <c r="BJ2736" s="101"/>
      <c r="BK2736" s="101"/>
      <c r="BL2736" s="101"/>
      <c r="BM2736" s="101"/>
      <c r="BN2736" s="101"/>
      <c r="BO2736" s="103"/>
      <c r="BP2736" s="101"/>
      <c r="BQ2736" s="101"/>
      <c r="BR2736" s="101"/>
      <c r="BS2736" s="101"/>
      <c r="BT2736" s="101"/>
      <c r="BU2736" s="101"/>
      <c r="BV2736" s="101"/>
      <c r="BW2736" s="101"/>
      <c r="BX2736" s="101"/>
      <c r="BY2736" s="101"/>
      <c r="BZ2736" s="101"/>
      <c r="CA2736" s="101"/>
      <c r="CB2736" s="101"/>
      <c r="CC2736" s="101"/>
      <c r="CD2736" s="101"/>
      <c r="CE2736" s="101"/>
      <c r="CF2736" s="101"/>
      <c r="CG2736" s="37" t="e">
        <f>VLOOKUP(Table_1[[#This Row],[EAN]],'[1]Planilha1'!$E:$R,13,0)</f>
        <v>#N/A</v>
      </c>
    </row>
    <row r="2737" ht="15" hidden="1">
      <c r="A2737" s="7"/>
      <c r="B2737" s="84" t="s">
        <v>2735</v>
      </c>
      <c r="C2737" s="75">
        <v>221802</v>
      </c>
      <c r="D2737" s="75"/>
      <c r="E2737" s="85">
        <v>7896003703160</v>
      </c>
      <c r="F2737" s="86" t="s">
        <v>3215</v>
      </c>
      <c r="G2737" s="75" t="s">
        <v>21</v>
      </c>
      <c r="H2737" s="75">
        <v>510</v>
      </c>
      <c r="I2737" s="87" t="s">
        <v>3188</v>
      </c>
      <c r="J2737" s="75" t="s">
        <v>3189</v>
      </c>
      <c r="K2737" s="88" t="s">
        <v>84</v>
      </c>
      <c r="L2737" s="88">
        <v>24</v>
      </c>
      <c r="M2737" s="88">
        <v>5</v>
      </c>
      <c r="N2737" s="75" t="s">
        <v>85</v>
      </c>
      <c r="O2737" s="75"/>
      <c r="P2737" s="106"/>
      <c r="Q2737" s="90">
        <f>(17/100+7.6/100+1.65/100)*P2737</f>
        <v>0</v>
      </c>
      <c r="R2737" s="104"/>
      <c r="S2737" s="104"/>
      <c r="T2737" s="104"/>
      <c r="U2737" s="104"/>
      <c r="V2737" s="90">
        <f>+P2737-Q2737+R2737+S2737+T2737+U2737</f>
        <v>0</v>
      </c>
      <c r="W2737" s="91">
        <f>(1.02/100)</f>
        <v>1.02E-2</v>
      </c>
      <c r="X2737" s="91">
        <v>4.8E-3</v>
      </c>
      <c r="Y2737" s="91">
        <v>0.17</v>
      </c>
      <c r="Z2737" s="91">
        <v>1.65E-2</v>
      </c>
      <c r="AA2737" s="91">
        <v>7.6E-2</v>
      </c>
      <c r="AB2737" s="91">
        <f>SUM(W2737:AA2737)</f>
        <v>0.2775</v>
      </c>
      <c r="AC2737" s="75">
        <v>12</v>
      </c>
      <c r="AD2737" s="92">
        <f>IF(AL2737="","",+AC2737*AL2737)</f>
      </c>
      <c r="AE2737" s="93">
        <f>IF(AL2737="","",+AL2737*AB2737)</f>
      </c>
      <c r="AF2737" s="92">
        <f>IF(AL2737="","",+AL2737-AE2737)</f>
      </c>
      <c r="AG2737" s="93">
        <f>+V2737</f>
        <v>0</v>
      </c>
      <c r="AH2737" s="92">
        <f>IF(AF2737="","",+AF2737-AG2737)</f>
      </c>
      <c r="AI2737" s="92">
        <f>IF(AH2737="","",+AH2737*AC2737)</f>
      </c>
      <c r="AJ2737" s="93"/>
      <c r="AK2737" s="94">
        <v>0.33</v>
      </c>
      <c r="AL2737" s="93">
        <f>IF(V2737=0,"",V2737/(1-AB2737-AK2737))</f>
      </c>
      <c r="AM2737" s="95">
        <v>0.33</v>
      </c>
      <c r="AN2737" s="93">
        <f>IF(V2737=0,"",V2737/(1-AB2737-AM2737))</f>
      </c>
      <c r="AO2737" s="96">
        <v>1.2</v>
      </c>
      <c r="AP2737" s="93">
        <f>IF(BD!AJ2737="","",BD!AJ2737*BD!AO2737)</f>
      </c>
      <c r="AQ2737" s="91">
        <f>BD!AM2737/BD!AK2737-1</f>
        <v>0</v>
      </c>
      <c r="AR2737" s="91">
        <f>IF(BD!AN2737="","",IF(BD!AJ2737="","",BD!AN2737/BD!AJ2737-1))</f>
      </c>
      <c r="AS2737" s="91">
        <f>IF(BD!AN2737="","",IF(BD!AN2737&lt;BD!AL2737,"ABAIXO DA META","DENTRO DA META"))</f>
      </c>
      <c r="AT2737" s="91" t="str">
        <f>IF(BD!AJ2737="","EM ANÁLISE",IF(BD!AP2737&gt;=BD!AN2737,"GO", "NO GO"))</f>
        <v>EM ANÁLISE</v>
      </c>
      <c r="AU2737" s="97">
        <f>IF(AN2737="","",+BD!$AN2737-AJ2737)</f>
      </c>
      <c r="AV2737" s="98"/>
      <c r="AW2737" s="90">
        <f>BD!P2737*BD!AC2737</f>
        <v>0</v>
      </c>
      <c r="AX2737" s="90">
        <f>BD!V2737*BD!AC2737</f>
        <v>0</v>
      </c>
      <c r="AY2737" s="90">
        <f>IF(BD!AN2737="","",BD!AN2737*BD!AC2737)</f>
      </c>
      <c r="AZ2737" s="75" t="s">
        <v>123</v>
      </c>
      <c r="BA2737" s="75" t="s">
        <v>115</v>
      </c>
      <c r="BB2737" s="75">
        <v>1</v>
      </c>
      <c r="BC2737" s="75" t="s">
        <v>250</v>
      </c>
      <c r="BD2737" s="104"/>
      <c r="BE2737" s="104"/>
      <c r="BF2737" s="101"/>
      <c r="BG2737" s="101"/>
      <c r="BH2737" s="101"/>
      <c r="BI2737" s="101"/>
      <c r="BJ2737" s="101"/>
      <c r="BK2737" s="101"/>
      <c r="BL2737" s="101"/>
      <c r="BM2737" s="101"/>
      <c r="BN2737" s="101"/>
      <c r="BO2737" s="103"/>
      <c r="BP2737" s="101"/>
      <c r="BQ2737" s="101"/>
      <c r="BR2737" s="101"/>
      <c r="BS2737" s="101"/>
      <c r="BT2737" s="101"/>
      <c r="BU2737" s="101"/>
      <c r="BV2737" s="101"/>
      <c r="BW2737" s="101"/>
      <c r="BX2737" s="101"/>
      <c r="BY2737" s="101"/>
      <c r="BZ2737" s="101"/>
      <c r="CA2737" s="101"/>
      <c r="CB2737" s="101"/>
      <c r="CC2737" s="101"/>
      <c r="CD2737" s="101"/>
      <c r="CE2737" s="101"/>
      <c r="CF2737" s="101"/>
      <c r="CG2737" s="37" t="e">
        <f>VLOOKUP(Table_1[[#This Row],[EAN]],'[1]Planilha1'!$E:$R,13,0)</f>
        <v>#N/A</v>
      </c>
    </row>
    <row r="2738" ht="15" hidden="1">
      <c r="A2738" s="7"/>
      <c r="B2738" s="84" t="s">
        <v>2735</v>
      </c>
      <c r="C2738" s="75">
        <v>221803</v>
      </c>
      <c r="D2738" s="75"/>
      <c r="E2738" s="85">
        <v>7891098041357</v>
      </c>
      <c r="F2738" s="86" t="s">
        <v>3216</v>
      </c>
      <c r="G2738" s="75" t="s">
        <v>21</v>
      </c>
      <c r="H2738" s="75">
        <v>950</v>
      </c>
      <c r="I2738" s="87" t="s">
        <v>3217</v>
      </c>
      <c r="J2738" s="75" t="s">
        <v>3218</v>
      </c>
      <c r="K2738" s="88" t="s">
        <v>84</v>
      </c>
      <c r="L2738" s="88">
        <v>10</v>
      </c>
      <c r="M2738" s="88">
        <v>1</v>
      </c>
      <c r="N2738" s="75" t="s">
        <v>85</v>
      </c>
      <c r="O2738" s="75"/>
      <c r="P2738" s="106"/>
      <c r="Q2738" s="90">
        <f>(17/100+7.6/100+1.65/100)*P2738</f>
        <v>0</v>
      </c>
      <c r="R2738" s="104"/>
      <c r="S2738" s="104"/>
      <c r="T2738" s="104"/>
      <c r="U2738" s="104"/>
      <c r="V2738" s="90">
        <f>+P2738-Q2738+R2738+S2738+T2738+U2738</f>
        <v>0</v>
      </c>
      <c r="W2738" s="91">
        <f>(1.02/100)</f>
        <v>1.02E-2</v>
      </c>
      <c r="X2738" s="91">
        <v>4.8E-3</v>
      </c>
      <c r="Y2738" s="91">
        <v>0.17</v>
      </c>
      <c r="Z2738" s="91">
        <v>1.65E-2</v>
      </c>
      <c r="AA2738" s="91">
        <v>7.6E-2</v>
      </c>
      <c r="AB2738" s="91">
        <f>SUM(W2738:AA2738)</f>
        <v>0.2775</v>
      </c>
      <c r="AC2738" s="75">
        <v>12</v>
      </c>
      <c r="AD2738" s="92">
        <f>IF(AL2738="","",+AC2738*AL2738)</f>
      </c>
      <c r="AE2738" s="93">
        <f>IF(AL2738="","",+AL2738*AB2738)</f>
      </c>
      <c r="AF2738" s="92">
        <f>IF(AL2738="","",+AL2738-AE2738)</f>
      </c>
      <c r="AG2738" s="93">
        <f>+V2738</f>
        <v>0</v>
      </c>
      <c r="AH2738" s="92">
        <f>IF(AF2738="","",+AF2738-AG2738)</f>
      </c>
      <c r="AI2738" s="92">
        <f>IF(AH2738="","",+AH2738*AC2738)</f>
      </c>
      <c r="AJ2738" s="93"/>
      <c r="AK2738" s="94">
        <v>0.33</v>
      </c>
      <c r="AL2738" s="93">
        <f>IF(V2738=0,"",V2738/(1-AB2738-AK2738))</f>
      </c>
      <c r="AM2738" s="95">
        <v>0.33</v>
      </c>
      <c r="AN2738" s="93">
        <f>IF(V2738=0,"",V2738/(1-AB2738-AM2738))</f>
      </c>
      <c r="AO2738" s="96">
        <v>1.2</v>
      </c>
      <c r="AP2738" s="93">
        <f>IF(BD!AJ2738="","",BD!AJ2738*BD!AO2738)</f>
      </c>
      <c r="AQ2738" s="91">
        <f>BD!AM2738/BD!AK2738-1</f>
        <v>0</v>
      </c>
      <c r="AR2738" s="91">
        <f>IF(BD!AN2738="","",IF(BD!AJ2738="","",BD!AN2738/BD!AJ2738-1))</f>
      </c>
      <c r="AS2738" s="91">
        <f>IF(BD!AN2738="","",IF(BD!AN2738&lt;BD!AL2738,"ABAIXO DA META","DENTRO DA META"))</f>
      </c>
      <c r="AT2738" s="91" t="str">
        <f>IF(BD!AJ2738="","EM ANÁLISE",IF(BD!AP2738&gt;=BD!AN2738,"GO", "NO GO"))</f>
        <v>EM ANÁLISE</v>
      </c>
      <c r="AU2738" s="97">
        <f>IF(AN2738="","",+BD!$AN2738-AJ2738)</f>
      </c>
      <c r="AV2738" s="98"/>
      <c r="AW2738" s="90">
        <f>BD!P2738*BD!AC2738</f>
        <v>0</v>
      </c>
      <c r="AX2738" s="90">
        <f>BD!V2738*BD!AC2738</f>
        <v>0</v>
      </c>
      <c r="AY2738" s="90">
        <f>IF(BD!AN2738="","",BD!AN2738*BD!AC2738)</f>
      </c>
      <c r="AZ2738" s="75" t="s">
        <v>123</v>
      </c>
      <c r="BA2738" s="75" t="s">
        <v>115</v>
      </c>
      <c r="BB2738" s="75">
        <v>1</v>
      </c>
      <c r="BC2738" s="75" t="s">
        <v>250</v>
      </c>
      <c r="BD2738" s="104"/>
      <c r="BE2738" s="104"/>
      <c r="BF2738" s="101"/>
      <c r="BG2738" s="101"/>
      <c r="BH2738" s="101"/>
      <c r="BI2738" s="101"/>
      <c r="BJ2738" s="101"/>
      <c r="BK2738" s="101"/>
      <c r="BL2738" s="101"/>
      <c r="BM2738" s="101"/>
      <c r="BN2738" s="101"/>
      <c r="BO2738" s="103"/>
      <c r="BP2738" s="101"/>
      <c r="BQ2738" s="101"/>
      <c r="BR2738" s="101"/>
      <c r="BS2738" s="101"/>
      <c r="BT2738" s="101"/>
      <c r="BU2738" s="101"/>
      <c r="BV2738" s="101"/>
      <c r="BW2738" s="101"/>
      <c r="BX2738" s="101"/>
      <c r="BY2738" s="101"/>
      <c r="BZ2738" s="101"/>
      <c r="CA2738" s="101"/>
      <c r="CB2738" s="101"/>
      <c r="CC2738" s="101"/>
      <c r="CD2738" s="101"/>
      <c r="CE2738" s="101"/>
      <c r="CF2738" s="101"/>
      <c r="CG2738" s="37" t="e">
        <f>VLOOKUP(Table_1[[#This Row],[EAN]],'[1]Planilha1'!$E:$R,13,0)</f>
        <v>#N/A</v>
      </c>
    </row>
    <row r="2739" ht="15" hidden="1">
      <c r="A2739" s="7"/>
      <c r="B2739" s="84" t="s">
        <v>2735</v>
      </c>
      <c r="C2739" s="75">
        <v>221804</v>
      </c>
      <c r="D2739" s="75"/>
      <c r="E2739" s="85">
        <v>7891098041364</v>
      </c>
      <c r="F2739" s="86" t="s">
        <v>3219</v>
      </c>
      <c r="G2739" s="75" t="s">
        <v>21</v>
      </c>
      <c r="H2739" s="75">
        <v>950</v>
      </c>
      <c r="I2739" s="87" t="s">
        <v>3217</v>
      </c>
      <c r="J2739" s="75" t="s">
        <v>3218</v>
      </c>
      <c r="K2739" s="88" t="s">
        <v>84</v>
      </c>
      <c r="L2739" s="88">
        <v>10</v>
      </c>
      <c r="M2739" s="88">
        <v>1</v>
      </c>
      <c r="N2739" s="75" t="s">
        <v>85</v>
      </c>
      <c r="O2739" s="75"/>
      <c r="P2739" s="106"/>
      <c r="Q2739" s="90">
        <f>(17/100+7.6/100+1.65/100)*P2739</f>
        <v>0</v>
      </c>
      <c r="R2739" s="104"/>
      <c r="S2739" s="104"/>
      <c r="T2739" s="104"/>
      <c r="U2739" s="104"/>
      <c r="V2739" s="90">
        <f>+P2739-Q2739+R2739+S2739+T2739+U2739</f>
        <v>0</v>
      </c>
      <c r="W2739" s="91">
        <f>(1.02/100)</f>
        <v>1.02E-2</v>
      </c>
      <c r="X2739" s="91">
        <v>4.8E-3</v>
      </c>
      <c r="Y2739" s="91">
        <v>0.17</v>
      </c>
      <c r="Z2739" s="91">
        <v>1.65E-2</v>
      </c>
      <c r="AA2739" s="91">
        <v>7.6E-2</v>
      </c>
      <c r="AB2739" s="91">
        <f>SUM(W2739:AA2739)</f>
        <v>0.2775</v>
      </c>
      <c r="AC2739" s="75">
        <v>12</v>
      </c>
      <c r="AD2739" s="92">
        <f>IF(AL2739="","",+AC2739*AL2739)</f>
      </c>
      <c r="AE2739" s="93">
        <f>IF(AL2739="","",+AL2739*AB2739)</f>
      </c>
      <c r="AF2739" s="92">
        <f>IF(AL2739="","",+AL2739-AE2739)</f>
      </c>
      <c r="AG2739" s="93">
        <f>+V2739</f>
        <v>0</v>
      </c>
      <c r="AH2739" s="92">
        <f>IF(AF2739="","",+AF2739-AG2739)</f>
      </c>
      <c r="AI2739" s="92">
        <f>IF(AH2739="","",+AH2739*AC2739)</f>
      </c>
      <c r="AJ2739" s="93"/>
      <c r="AK2739" s="94">
        <v>0.33</v>
      </c>
      <c r="AL2739" s="93">
        <f>IF(V2739=0,"",V2739/(1-AB2739-AK2739))</f>
      </c>
      <c r="AM2739" s="95">
        <v>0.33</v>
      </c>
      <c r="AN2739" s="93">
        <f>IF(V2739=0,"",V2739/(1-AB2739-AM2739))</f>
      </c>
      <c r="AO2739" s="96">
        <v>1.2</v>
      </c>
      <c r="AP2739" s="93">
        <f>IF(BD!AJ2739="","",BD!AJ2739*BD!AO2739)</f>
      </c>
      <c r="AQ2739" s="91">
        <f>BD!AM2739/BD!AK2739-1</f>
        <v>0</v>
      </c>
      <c r="AR2739" s="91">
        <f>IF(BD!AN2739="","",IF(BD!AJ2739="","",BD!AN2739/BD!AJ2739-1))</f>
      </c>
      <c r="AS2739" s="91">
        <f>IF(BD!AN2739="","",IF(BD!AN2739&lt;BD!AL2739,"ABAIXO DA META","DENTRO DA META"))</f>
      </c>
      <c r="AT2739" s="91" t="str">
        <f>IF(BD!AJ2739="","EM ANÁLISE",IF(BD!AP2739&gt;=BD!AN2739,"GO", "NO GO"))</f>
        <v>EM ANÁLISE</v>
      </c>
      <c r="AU2739" s="97">
        <f>IF(AN2739="","",+BD!$AN2739-AJ2739)</f>
      </c>
      <c r="AV2739" s="98"/>
      <c r="AW2739" s="90">
        <f>BD!P2739*BD!AC2739</f>
        <v>0</v>
      </c>
      <c r="AX2739" s="90">
        <f>BD!V2739*BD!AC2739</f>
        <v>0</v>
      </c>
      <c r="AY2739" s="90">
        <f>IF(BD!AN2739="","",BD!AN2739*BD!AC2739)</f>
      </c>
      <c r="AZ2739" s="75" t="s">
        <v>123</v>
      </c>
      <c r="BA2739" s="75" t="s">
        <v>115</v>
      </c>
      <c r="BB2739" s="75">
        <v>1</v>
      </c>
      <c r="BC2739" s="75" t="s">
        <v>250</v>
      </c>
      <c r="BD2739" s="104"/>
      <c r="BE2739" s="104"/>
      <c r="BF2739" s="101"/>
      <c r="BG2739" s="101"/>
      <c r="BH2739" s="101"/>
      <c r="BI2739" s="101"/>
      <c r="BJ2739" s="101"/>
      <c r="BK2739" s="101"/>
      <c r="BL2739" s="101"/>
      <c r="BM2739" s="101"/>
      <c r="BN2739" s="101"/>
      <c r="BO2739" s="103"/>
      <c r="BP2739" s="101"/>
      <c r="BQ2739" s="101"/>
      <c r="BR2739" s="101"/>
      <c r="BS2739" s="101"/>
      <c r="BT2739" s="101"/>
      <c r="BU2739" s="101"/>
      <c r="BV2739" s="101"/>
      <c r="BW2739" s="101"/>
      <c r="BX2739" s="101"/>
      <c r="BY2739" s="101"/>
      <c r="BZ2739" s="101"/>
      <c r="CA2739" s="101"/>
      <c r="CB2739" s="101"/>
      <c r="CC2739" s="101"/>
      <c r="CD2739" s="101"/>
      <c r="CE2739" s="101"/>
      <c r="CF2739" s="101"/>
      <c r="CG2739" s="37" t="e">
        <f>VLOOKUP(Table_1[[#This Row],[EAN]],'[1]Planilha1'!$E:$R,13,0)</f>
        <v>#N/A</v>
      </c>
    </row>
    <row r="2740" ht="15" hidden="1">
      <c r="A2740" s="7"/>
      <c r="B2740" s="84" t="s">
        <v>2735</v>
      </c>
      <c r="C2740" s="75">
        <v>221805</v>
      </c>
      <c r="D2740" s="75"/>
      <c r="E2740" s="85">
        <v>7891098041371</v>
      </c>
      <c r="F2740" s="86" t="s">
        <v>3220</v>
      </c>
      <c r="G2740" s="75" t="s">
        <v>21</v>
      </c>
      <c r="H2740" s="75">
        <v>950</v>
      </c>
      <c r="I2740" s="87" t="s">
        <v>3217</v>
      </c>
      <c r="J2740" s="75" t="s">
        <v>3221</v>
      </c>
      <c r="K2740" s="88" t="s">
        <v>84</v>
      </c>
      <c r="L2740" s="88">
        <v>10</v>
      </c>
      <c r="M2740" s="88">
        <v>5</v>
      </c>
      <c r="N2740" s="75" t="s">
        <v>85</v>
      </c>
      <c r="O2740" s="75"/>
      <c r="P2740" s="106"/>
      <c r="Q2740" s="90">
        <f>(17/100+7.6/100+1.65/100)*P2740</f>
        <v>0</v>
      </c>
      <c r="R2740" s="104"/>
      <c r="S2740" s="104"/>
      <c r="T2740" s="104"/>
      <c r="U2740" s="104"/>
      <c r="V2740" s="90">
        <f>+P2740-Q2740+R2740+S2740+T2740+U2740</f>
        <v>0</v>
      </c>
      <c r="W2740" s="91">
        <f>(1.02/100)</f>
        <v>1.02E-2</v>
      </c>
      <c r="X2740" s="91">
        <v>4.8E-3</v>
      </c>
      <c r="Y2740" s="91">
        <v>0.17</v>
      </c>
      <c r="Z2740" s="91">
        <v>1.65E-2</v>
      </c>
      <c r="AA2740" s="91">
        <v>7.6E-2</v>
      </c>
      <c r="AB2740" s="91">
        <f>SUM(W2740:AA2740)</f>
        <v>0.2775</v>
      </c>
      <c r="AC2740" s="75">
        <v>12</v>
      </c>
      <c r="AD2740" s="92">
        <f>IF(AL2740="","",+AC2740*AL2740)</f>
      </c>
      <c r="AE2740" s="93">
        <f>IF(AL2740="","",+AL2740*AB2740)</f>
      </c>
      <c r="AF2740" s="92">
        <f>IF(AL2740="","",+AL2740-AE2740)</f>
      </c>
      <c r="AG2740" s="93">
        <f>+V2740</f>
        <v>0</v>
      </c>
      <c r="AH2740" s="92">
        <f>IF(AF2740="","",+AF2740-AG2740)</f>
      </c>
      <c r="AI2740" s="92">
        <f>IF(AH2740="","",+AH2740*AC2740)</f>
      </c>
      <c r="AJ2740" s="93"/>
      <c r="AK2740" s="94">
        <v>0.33</v>
      </c>
      <c r="AL2740" s="93">
        <f>IF(V2740=0,"",V2740/(1-AB2740-AK2740))</f>
      </c>
      <c r="AM2740" s="95">
        <v>0.33</v>
      </c>
      <c r="AN2740" s="93">
        <f>IF(V2740=0,"",V2740/(1-AB2740-AM2740))</f>
      </c>
      <c r="AO2740" s="96">
        <v>1.2</v>
      </c>
      <c r="AP2740" s="93">
        <f>IF(BD!AJ2740="","",BD!AJ2740*BD!AO2740)</f>
      </c>
      <c r="AQ2740" s="91">
        <f>BD!AM2740/BD!AK2740-1</f>
        <v>0</v>
      </c>
      <c r="AR2740" s="91">
        <f>IF(BD!AN2740="","",IF(BD!AJ2740="","",BD!AN2740/BD!AJ2740-1))</f>
      </c>
      <c r="AS2740" s="91">
        <f>IF(BD!AN2740="","",IF(BD!AN2740&lt;BD!AL2740,"ABAIXO DA META","DENTRO DA META"))</f>
      </c>
      <c r="AT2740" s="91" t="str">
        <f>IF(BD!AJ2740="","EM ANÁLISE",IF(BD!AP2740&gt;=BD!AN2740,"GO", "NO GO"))</f>
        <v>EM ANÁLISE</v>
      </c>
      <c r="AU2740" s="97">
        <f>IF(AN2740="","",+BD!$AN2740-AJ2740)</f>
      </c>
      <c r="AV2740" s="98"/>
      <c r="AW2740" s="90">
        <f>BD!P2740*BD!AC2740</f>
        <v>0</v>
      </c>
      <c r="AX2740" s="90">
        <f>BD!V2740*BD!AC2740</f>
        <v>0</v>
      </c>
      <c r="AY2740" s="90">
        <f>IF(BD!AN2740="","",BD!AN2740*BD!AC2740)</f>
      </c>
      <c r="AZ2740" s="75" t="s">
        <v>123</v>
      </c>
      <c r="BA2740" s="75" t="s">
        <v>115</v>
      </c>
      <c r="BB2740" s="75">
        <v>1</v>
      </c>
      <c r="BC2740" s="75" t="s">
        <v>250</v>
      </c>
      <c r="BD2740" s="104"/>
      <c r="BE2740" s="104"/>
      <c r="BF2740" s="101"/>
      <c r="BG2740" s="101"/>
      <c r="BH2740" s="101"/>
      <c r="BI2740" s="101"/>
      <c r="BJ2740" s="101"/>
      <c r="BK2740" s="101"/>
      <c r="BL2740" s="101"/>
      <c r="BM2740" s="101"/>
      <c r="BN2740" s="101"/>
      <c r="BO2740" s="103"/>
      <c r="BP2740" s="101"/>
      <c r="BQ2740" s="101"/>
      <c r="BR2740" s="101"/>
      <c r="BS2740" s="101"/>
      <c r="BT2740" s="101"/>
      <c r="BU2740" s="101"/>
      <c r="BV2740" s="101"/>
      <c r="BW2740" s="101"/>
      <c r="BX2740" s="101"/>
      <c r="BY2740" s="101"/>
      <c r="BZ2740" s="101"/>
      <c r="CA2740" s="101"/>
      <c r="CB2740" s="101"/>
      <c r="CC2740" s="101"/>
      <c r="CD2740" s="101"/>
      <c r="CE2740" s="101"/>
      <c r="CF2740" s="101"/>
      <c r="CG2740" s="37" t="e">
        <f>VLOOKUP(Table_1[[#This Row],[EAN]],'[1]Planilha1'!$E:$R,13,0)</f>
        <v>#N/A</v>
      </c>
    </row>
    <row r="2741" ht="15" hidden="1">
      <c r="A2741" s="7"/>
      <c r="B2741" s="84" t="s">
        <v>2735</v>
      </c>
      <c r="C2741" s="75">
        <v>221806</v>
      </c>
      <c r="D2741" s="75"/>
      <c r="E2741" s="85">
        <v>7891098041036</v>
      </c>
      <c r="F2741" s="86" t="s">
        <v>3222</v>
      </c>
      <c r="G2741" s="75" t="s">
        <v>21</v>
      </c>
      <c r="H2741" s="75">
        <v>950</v>
      </c>
      <c r="I2741" s="87" t="s">
        <v>3217</v>
      </c>
      <c r="J2741" s="75" t="s">
        <v>3218</v>
      </c>
      <c r="K2741" s="88" t="s">
        <v>84</v>
      </c>
      <c r="L2741" s="88">
        <v>10</v>
      </c>
      <c r="M2741" s="88">
        <v>1</v>
      </c>
      <c r="N2741" s="75" t="s">
        <v>85</v>
      </c>
      <c r="O2741" s="75"/>
      <c r="P2741" s="106"/>
      <c r="Q2741" s="90">
        <f>(17/100+7.6/100+1.65/100)*P2741</f>
        <v>0</v>
      </c>
      <c r="R2741" s="104"/>
      <c r="S2741" s="104"/>
      <c r="T2741" s="104"/>
      <c r="U2741" s="104"/>
      <c r="V2741" s="90">
        <f>+P2741-Q2741+R2741+S2741+T2741+U2741</f>
        <v>0</v>
      </c>
      <c r="W2741" s="91">
        <f>(1.02/100)</f>
        <v>1.02E-2</v>
      </c>
      <c r="X2741" s="91">
        <v>4.8E-3</v>
      </c>
      <c r="Y2741" s="91">
        <v>0.17</v>
      </c>
      <c r="Z2741" s="91">
        <v>1.65E-2</v>
      </c>
      <c r="AA2741" s="91">
        <v>7.6E-2</v>
      </c>
      <c r="AB2741" s="91">
        <f>SUM(W2741:AA2741)</f>
        <v>0.2775</v>
      </c>
      <c r="AC2741" s="75">
        <v>12</v>
      </c>
      <c r="AD2741" s="92">
        <f>IF(AL2741="","",+AC2741*AL2741)</f>
      </c>
      <c r="AE2741" s="93">
        <f>IF(AL2741="","",+AL2741*AB2741)</f>
      </c>
      <c r="AF2741" s="92">
        <f>IF(AL2741="","",+AL2741-AE2741)</f>
      </c>
      <c r="AG2741" s="93">
        <f>+V2741</f>
        <v>0</v>
      </c>
      <c r="AH2741" s="92">
        <f>IF(AF2741="","",+AF2741-AG2741)</f>
      </c>
      <c r="AI2741" s="92">
        <f>IF(AH2741="","",+AH2741*AC2741)</f>
      </c>
      <c r="AJ2741" s="93"/>
      <c r="AK2741" s="94">
        <v>0.33</v>
      </c>
      <c r="AL2741" s="93">
        <f>IF(V2741=0,"",V2741/(1-AB2741-AK2741))</f>
      </c>
      <c r="AM2741" s="95">
        <v>0.33</v>
      </c>
      <c r="AN2741" s="93">
        <f>IF(V2741=0,"",V2741/(1-AB2741-AM2741))</f>
      </c>
      <c r="AO2741" s="96">
        <v>1.2</v>
      </c>
      <c r="AP2741" s="93">
        <f>IF(BD!AJ2741="","",BD!AJ2741*BD!AO2741)</f>
      </c>
      <c r="AQ2741" s="91">
        <f>BD!AM2741/BD!AK2741-1</f>
        <v>0</v>
      </c>
      <c r="AR2741" s="91">
        <f>IF(BD!AN2741="","",IF(BD!AJ2741="","",BD!AN2741/BD!AJ2741-1))</f>
      </c>
      <c r="AS2741" s="91">
        <f>IF(BD!AN2741="","",IF(BD!AN2741&lt;BD!AL2741,"ABAIXO DA META","DENTRO DA META"))</f>
      </c>
      <c r="AT2741" s="91" t="str">
        <f>IF(BD!AJ2741="","EM ANÁLISE",IF(BD!AP2741&gt;=BD!AN2741,"GO", "NO GO"))</f>
        <v>EM ANÁLISE</v>
      </c>
      <c r="AU2741" s="97">
        <f>IF(AN2741="","",+BD!$AN2741-AJ2741)</f>
      </c>
      <c r="AV2741" s="98"/>
      <c r="AW2741" s="90">
        <f>BD!P2741*BD!AC2741</f>
        <v>0</v>
      </c>
      <c r="AX2741" s="90">
        <f>BD!V2741*BD!AC2741</f>
        <v>0</v>
      </c>
      <c r="AY2741" s="90">
        <f>IF(BD!AN2741="","",BD!AN2741*BD!AC2741)</f>
      </c>
      <c r="AZ2741" s="75" t="s">
        <v>123</v>
      </c>
      <c r="BA2741" s="75" t="s">
        <v>115</v>
      </c>
      <c r="BB2741" s="75">
        <v>1</v>
      </c>
      <c r="BC2741" s="75" t="s">
        <v>250</v>
      </c>
      <c r="BD2741" s="104"/>
      <c r="BE2741" s="104"/>
      <c r="BF2741" s="101"/>
      <c r="BG2741" s="101"/>
      <c r="BH2741" s="101"/>
      <c r="BI2741" s="101"/>
      <c r="BJ2741" s="101"/>
      <c r="BK2741" s="101"/>
      <c r="BL2741" s="101"/>
      <c r="BM2741" s="101"/>
      <c r="BN2741" s="101"/>
      <c r="BO2741" s="103"/>
      <c r="BP2741" s="101"/>
      <c r="BQ2741" s="101"/>
      <c r="BR2741" s="101"/>
      <c r="BS2741" s="101"/>
      <c r="BT2741" s="101"/>
      <c r="BU2741" s="101"/>
      <c r="BV2741" s="101"/>
      <c r="BW2741" s="101"/>
      <c r="BX2741" s="101"/>
      <c r="BY2741" s="101"/>
      <c r="BZ2741" s="101"/>
      <c r="CA2741" s="101"/>
      <c r="CB2741" s="101"/>
      <c r="CC2741" s="101"/>
      <c r="CD2741" s="101"/>
      <c r="CE2741" s="101"/>
      <c r="CF2741" s="101"/>
      <c r="CG2741" s="37" t="e">
        <f>VLOOKUP(Table_1[[#This Row],[EAN]],'[1]Planilha1'!$E:$R,13,0)</f>
        <v>#N/A</v>
      </c>
    </row>
    <row r="2742" ht="15" hidden="1">
      <c r="A2742" s="7"/>
      <c r="B2742" s="84" t="s">
        <v>2735</v>
      </c>
      <c r="C2742" s="75">
        <v>221807</v>
      </c>
      <c r="D2742" s="75"/>
      <c r="E2742" s="85">
        <v>7891098041340</v>
      </c>
      <c r="F2742" s="86" t="s">
        <v>3223</v>
      </c>
      <c r="G2742" s="75" t="s">
        <v>21</v>
      </c>
      <c r="H2742" s="75">
        <v>950</v>
      </c>
      <c r="I2742" s="87" t="s">
        <v>3217</v>
      </c>
      <c r="J2742" s="75" t="s">
        <v>3218</v>
      </c>
      <c r="K2742" s="88" t="s">
        <v>84</v>
      </c>
      <c r="L2742" s="88">
        <v>10</v>
      </c>
      <c r="M2742" s="88">
        <v>0</v>
      </c>
      <c r="N2742" s="75" t="s">
        <v>85</v>
      </c>
      <c r="O2742" s="75"/>
      <c r="P2742" s="106"/>
      <c r="Q2742" s="90">
        <f>(17/100+7.6/100+1.65/100)*P2742</f>
        <v>0</v>
      </c>
      <c r="R2742" s="104"/>
      <c r="S2742" s="104"/>
      <c r="T2742" s="104"/>
      <c r="U2742" s="104"/>
      <c r="V2742" s="90">
        <f>+P2742-Q2742+R2742+S2742+T2742+U2742</f>
        <v>0</v>
      </c>
      <c r="W2742" s="91">
        <f>(1.02/100)</f>
        <v>1.02E-2</v>
      </c>
      <c r="X2742" s="91">
        <v>4.8E-3</v>
      </c>
      <c r="Y2742" s="91">
        <v>0.17</v>
      </c>
      <c r="Z2742" s="91">
        <v>1.65E-2</v>
      </c>
      <c r="AA2742" s="91">
        <v>7.6E-2</v>
      </c>
      <c r="AB2742" s="91">
        <f>SUM(W2742:AA2742)</f>
        <v>0.2775</v>
      </c>
      <c r="AC2742" s="75">
        <v>12</v>
      </c>
      <c r="AD2742" s="92">
        <f>IF(AL2742="","",+AC2742*AL2742)</f>
      </c>
      <c r="AE2742" s="93">
        <f>IF(AL2742="","",+AL2742*AB2742)</f>
      </c>
      <c r="AF2742" s="92">
        <f>IF(AL2742="","",+AL2742-AE2742)</f>
      </c>
      <c r="AG2742" s="93">
        <f>+V2742</f>
        <v>0</v>
      </c>
      <c r="AH2742" s="92">
        <f>IF(AF2742="","",+AF2742-AG2742)</f>
      </c>
      <c r="AI2742" s="92">
        <f>IF(AH2742="","",+AH2742*AC2742)</f>
      </c>
      <c r="AJ2742" s="93"/>
      <c r="AK2742" s="94">
        <v>0.33</v>
      </c>
      <c r="AL2742" s="93">
        <f>IF(V2742=0,"",V2742/(1-AB2742-AK2742))</f>
      </c>
      <c r="AM2742" s="95">
        <v>0.33</v>
      </c>
      <c r="AN2742" s="93">
        <f>IF(V2742=0,"",V2742/(1-AB2742-AM2742))</f>
      </c>
      <c r="AO2742" s="96">
        <v>1.2</v>
      </c>
      <c r="AP2742" s="93">
        <f>IF(BD!AJ2742="","",BD!AJ2742*BD!AO2742)</f>
      </c>
      <c r="AQ2742" s="91">
        <f>BD!AM2742/BD!AK2742-1</f>
        <v>0</v>
      </c>
      <c r="AR2742" s="91">
        <f>IF(BD!AN2742="","",IF(BD!AJ2742="","",BD!AN2742/BD!AJ2742-1))</f>
      </c>
      <c r="AS2742" s="91">
        <f>IF(BD!AN2742="","",IF(BD!AN2742&lt;BD!AL2742,"ABAIXO DA META","DENTRO DA META"))</f>
      </c>
      <c r="AT2742" s="91" t="str">
        <f>IF(BD!AJ2742="","EM ANÁLISE",IF(BD!AP2742&gt;=BD!AN2742,"GO", "NO GO"))</f>
        <v>EM ANÁLISE</v>
      </c>
      <c r="AU2742" s="97">
        <f>IF(AN2742="","",+BD!$AN2742-AJ2742)</f>
      </c>
      <c r="AV2742" s="98"/>
      <c r="AW2742" s="90">
        <f>BD!P2742*BD!AC2742</f>
        <v>0</v>
      </c>
      <c r="AX2742" s="90">
        <f>BD!V2742*BD!AC2742</f>
        <v>0</v>
      </c>
      <c r="AY2742" s="90">
        <f>IF(BD!AN2742="","",BD!AN2742*BD!AC2742)</f>
      </c>
      <c r="AZ2742" s="75" t="s">
        <v>123</v>
      </c>
      <c r="BA2742" s="75" t="s">
        <v>115</v>
      </c>
      <c r="BB2742" s="75">
        <v>1</v>
      </c>
      <c r="BC2742" s="75" t="s">
        <v>250</v>
      </c>
      <c r="BD2742" s="104"/>
      <c r="BE2742" s="104"/>
      <c r="BF2742" s="101"/>
      <c r="BG2742" s="101"/>
      <c r="BH2742" s="101"/>
      <c r="BI2742" s="101"/>
      <c r="BJ2742" s="101"/>
      <c r="BK2742" s="101"/>
      <c r="BL2742" s="101"/>
      <c r="BM2742" s="101"/>
      <c r="BN2742" s="101"/>
      <c r="BO2742" s="103"/>
      <c r="BP2742" s="101"/>
      <c r="BQ2742" s="101"/>
      <c r="BR2742" s="101"/>
      <c r="BS2742" s="101"/>
      <c r="BT2742" s="101"/>
      <c r="BU2742" s="101"/>
      <c r="BV2742" s="101"/>
      <c r="BW2742" s="101"/>
      <c r="BX2742" s="101"/>
      <c r="BY2742" s="101"/>
      <c r="BZ2742" s="101"/>
      <c r="CA2742" s="101"/>
      <c r="CB2742" s="101"/>
      <c r="CC2742" s="101"/>
      <c r="CD2742" s="101"/>
      <c r="CE2742" s="101"/>
      <c r="CF2742" s="101"/>
      <c r="CG2742" s="37" t="e">
        <f>VLOOKUP(Table_1[[#This Row],[EAN]],'[1]Planilha1'!$E:$R,13,0)</f>
        <v>#N/A</v>
      </c>
    </row>
    <row r="2743" ht="15" hidden="1">
      <c r="A2743" s="7"/>
      <c r="B2743" s="84" t="s">
        <v>2735</v>
      </c>
      <c r="C2743" s="75">
        <v>221808</v>
      </c>
      <c r="D2743" s="75"/>
      <c r="E2743" s="85">
        <v>7891098041043</v>
      </c>
      <c r="F2743" s="86" t="s">
        <v>3224</v>
      </c>
      <c r="G2743" s="75" t="s">
        <v>21</v>
      </c>
      <c r="H2743" s="75">
        <v>950</v>
      </c>
      <c r="I2743" s="87" t="s">
        <v>3217</v>
      </c>
      <c r="J2743" s="75" t="s">
        <v>3218</v>
      </c>
      <c r="K2743" s="88" t="s">
        <v>84</v>
      </c>
      <c r="L2743" s="88">
        <v>10</v>
      </c>
      <c r="M2743" s="88">
        <v>1</v>
      </c>
      <c r="N2743" s="75" t="s">
        <v>85</v>
      </c>
      <c r="O2743" s="75"/>
      <c r="P2743" s="106"/>
      <c r="Q2743" s="90">
        <f>(17/100+7.6/100+1.65/100)*P2743</f>
        <v>0</v>
      </c>
      <c r="R2743" s="104"/>
      <c r="S2743" s="104"/>
      <c r="T2743" s="104"/>
      <c r="U2743" s="104"/>
      <c r="V2743" s="90">
        <f>+P2743-Q2743+R2743+S2743+T2743+U2743</f>
        <v>0</v>
      </c>
      <c r="W2743" s="91">
        <f>(1.02/100)</f>
        <v>1.02E-2</v>
      </c>
      <c r="X2743" s="91">
        <v>4.8E-3</v>
      </c>
      <c r="Y2743" s="91">
        <v>0.17</v>
      </c>
      <c r="Z2743" s="91">
        <v>1.65E-2</v>
      </c>
      <c r="AA2743" s="91">
        <v>7.6E-2</v>
      </c>
      <c r="AB2743" s="91">
        <f>SUM(W2743:AA2743)</f>
        <v>0.2775</v>
      </c>
      <c r="AC2743" s="75">
        <v>12</v>
      </c>
      <c r="AD2743" s="92">
        <f>IF(AL2743="","",+AC2743*AL2743)</f>
      </c>
      <c r="AE2743" s="93">
        <f>IF(AL2743="","",+AL2743*AB2743)</f>
      </c>
      <c r="AF2743" s="92">
        <f>IF(AL2743="","",+AL2743-AE2743)</f>
      </c>
      <c r="AG2743" s="93">
        <f>+V2743</f>
        <v>0</v>
      </c>
      <c r="AH2743" s="92">
        <f>IF(AF2743="","",+AF2743-AG2743)</f>
      </c>
      <c r="AI2743" s="92">
        <f>IF(AH2743="","",+AH2743*AC2743)</f>
      </c>
      <c r="AJ2743" s="93"/>
      <c r="AK2743" s="94">
        <v>0.33</v>
      </c>
      <c r="AL2743" s="93">
        <f>IF(V2743=0,"",V2743/(1-AB2743-AK2743))</f>
      </c>
      <c r="AM2743" s="95">
        <v>0.33</v>
      </c>
      <c r="AN2743" s="93">
        <f>IF(V2743=0,"",V2743/(1-AB2743-AM2743))</f>
      </c>
      <c r="AO2743" s="96">
        <v>1.2</v>
      </c>
      <c r="AP2743" s="93">
        <f>IF(BD!AJ2743="","",BD!AJ2743*BD!AO2743)</f>
      </c>
      <c r="AQ2743" s="91">
        <f>BD!AM2743/BD!AK2743-1</f>
        <v>0</v>
      </c>
      <c r="AR2743" s="91">
        <f>IF(BD!AN2743="","",IF(BD!AJ2743="","",BD!AN2743/BD!AJ2743-1))</f>
      </c>
      <c r="AS2743" s="91">
        <f>IF(BD!AN2743="","",IF(BD!AN2743&lt;BD!AL2743,"ABAIXO DA META","DENTRO DA META"))</f>
      </c>
      <c r="AT2743" s="91" t="str">
        <f>IF(BD!AJ2743="","EM ANÁLISE",IF(BD!AP2743&gt;=BD!AN2743,"GO", "NO GO"))</f>
        <v>EM ANÁLISE</v>
      </c>
      <c r="AU2743" s="97">
        <f>IF(AN2743="","",+BD!$AN2743-AJ2743)</f>
      </c>
      <c r="AV2743" s="98"/>
      <c r="AW2743" s="90">
        <f>BD!P2743*BD!AC2743</f>
        <v>0</v>
      </c>
      <c r="AX2743" s="90">
        <f>BD!V2743*BD!AC2743</f>
        <v>0</v>
      </c>
      <c r="AY2743" s="90">
        <f>IF(BD!AN2743="","",BD!AN2743*BD!AC2743)</f>
      </c>
      <c r="AZ2743" s="75" t="s">
        <v>123</v>
      </c>
      <c r="BA2743" s="75" t="s">
        <v>115</v>
      </c>
      <c r="BB2743" s="75">
        <v>1</v>
      </c>
      <c r="BC2743" s="75" t="s">
        <v>250</v>
      </c>
      <c r="BD2743" s="104"/>
      <c r="BE2743" s="104"/>
      <c r="BF2743" s="101"/>
      <c r="BG2743" s="101"/>
      <c r="BH2743" s="101"/>
      <c r="BI2743" s="101"/>
      <c r="BJ2743" s="101"/>
      <c r="BK2743" s="101"/>
      <c r="BL2743" s="101"/>
      <c r="BM2743" s="101"/>
      <c r="BN2743" s="101"/>
      <c r="BO2743" s="103"/>
      <c r="BP2743" s="101"/>
      <c r="BQ2743" s="101"/>
      <c r="BR2743" s="101"/>
      <c r="BS2743" s="101"/>
      <c r="BT2743" s="101"/>
      <c r="BU2743" s="101"/>
      <c r="BV2743" s="101"/>
      <c r="BW2743" s="101"/>
      <c r="BX2743" s="101"/>
      <c r="BY2743" s="101"/>
      <c r="BZ2743" s="101"/>
      <c r="CA2743" s="101"/>
      <c r="CB2743" s="101"/>
      <c r="CC2743" s="101"/>
      <c r="CD2743" s="101"/>
      <c r="CE2743" s="101"/>
      <c r="CF2743" s="101"/>
      <c r="CG2743" s="37" t="e">
        <f>VLOOKUP(Table_1[[#This Row],[EAN]],'[1]Planilha1'!$E:$R,13,0)</f>
        <v>#N/A</v>
      </c>
    </row>
    <row r="2744" ht="15" hidden="1">
      <c r="A2744" s="7"/>
      <c r="B2744" s="84" t="s">
        <v>2735</v>
      </c>
      <c r="C2744" s="75">
        <v>221809</v>
      </c>
      <c r="D2744" s="75"/>
      <c r="E2744" s="85">
        <v>7891098041029</v>
      </c>
      <c r="F2744" s="86" t="s">
        <v>3225</v>
      </c>
      <c r="G2744" s="75" t="s">
        <v>21</v>
      </c>
      <c r="H2744" s="75">
        <v>950</v>
      </c>
      <c r="I2744" s="87" t="s">
        <v>3217</v>
      </c>
      <c r="J2744" s="75" t="s">
        <v>3226</v>
      </c>
      <c r="K2744" s="88" t="s">
        <v>84</v>
      </c>
      <c r="L2744" s="88">
        <v>10</v>
      </c>
      <c r="M2744" s="88">
        <v>1</v>
      </c>
      <c r="N2744" s="75" t="s">
        <v>85</v>
      </c>
      <c r="O2744" s="75"/>
      <c r="P2744" s="106"/>
      <c r="Q2744" s="90">
        <f>(17/100+7.6/100+1.65/100)*P2744</f>
        <v>0</v>
      </c>
      <c r="R2744" s="104"/>
      <c r="S2744" s="104"/>
      <c r="T2744" s="104"/>
      <c r="U2744" s="104"/>
      <c r="V2744" s="90">
        <f>+P2744-Q2744+R2744+S2744+T2744+U2744</f>
        <v>0</v>
      </c>
      <c r="W2744" s="91">
        <f>(1.02/100)</f>
        <v>1.02E-2</v>
      </c>
      <c r="X2744" s="91">
        <v>4.8E-3</v>
      </c>
      <c r="Y2744" s="91">
        <v>0.17</v>
      </c>
      <c r="Z2744" s="91">
        <v>1.65E-2</v>
      </c>
      <c r="AA2744" s="91">
        <v>7.6E-2</v>
      </c>
      <c r="AB2744" s="91">
        <f>SUM(W2744:AA2744)</f>
        <v>0.2775</v>
      </c>
      <c r="AC2744" s="75">
        <v>12</v>
      </c>
      <c r="AD2744" s="92">
        <f>IF(AL2744="","",+AC2744*AL2744)</f>
      </c>
      <c r="AE2744" s="93">
        <f>IF(AL2744="","",+AL2744*AB2744)</f>
      </c>
      <c r="AF2744" s="92">
        <f>IF(AL2744="","",+AL2744-AE2744)</f>
      </c>
      <c r="AG2744" s="93">
        <f>+V2744</f>
        <v>0</v>
      </c>
      <c r="AH2744" s="92">
        <f>IF(AF2744="","",+AF2744-AG2744)</f>
      </c>
      <c r="AI2744" s="92">
        <f>IF(AH2744="","",+AH2744*AC2744)</f>
      </c>
      <c r="AJ2744" s="93"/>
      <c r="AK2744" s="94">
        <v>0.33</v>
      </c>
      <c r="AL2744" s="93">
        <f>IF(V2744=0,"",V2744/(1-AB2744-AK2744))</f>
      </c>
      <c r="AM2744" s="95">
        <v>0.33</v>
      </c>
      <c r="AN2744" s="93">
        <f>IF(V2744=0,"",V2744/(1-AB2744-AM2744))</f>
      </c>
      <c r="AO2744" s="96">
        <v>1.2</v>
      </c>
      <c r="AP2744" s="93">
        <f>IF(BD!AJ2744="","",BD!AJ2744*BD!AO2744)</f>
      </c>
      <c r="AQ2744" s="91">
        <f>BD!AM2744/BD!AK2744-1</f>
        <v>0</v>
      </c>
      <c r="AR2744" s="91">
        <f>IF(BD!AN2744="","",IF(BD!AJ2744="","",BD!AN2744/BD!AJ2744-1))</f>
      </c>
      <c r="AS2744" s="91">
        <f>IF(BD!AN2744="","",IF(BD!AN2744&lt;BD!AL2744,"ABAIXO DA META","DENTRO DA META"))</f>
      </c>
      <c r="AT2744" s="91" t="str">
        <f>IF(BD!AJ2744="","EM ANÁLISE",IF(BD!AP2744&gt;=BD!AN2744,"GO", "NO GO"))</f>
        <v>EM ANÁLISE</v>
      </c>
      <c r="AU2744" s="97">
        <f>IF(AN2744="","",+BD!$AN2744-AJ2744)</f>
      </c>
      <c r="AV2744" s="98"/>
      <c r="AW2744" s="90">
        <f>BD!P2744*BD!AC2744</f>
        <v>0</v>
      </c>
      <c r="AX2744" s="90">
        <f>BD!V2744*BD!AC2744</f>
        <v>0</v>
      </c>
      <c r="AY2744" s="90">
        <f>IF(BD!AN2744="","",BD!AN2744*BD!AC2744)</f>
      </c>
      <c r="AZ2744" s="75" t="s">
        <v>123</v>
      </c>
      <c r="BA2744" s="75" t="s">
        <v>115</v>
      </c>
      <c r="BB2744" s="75">
        <v>1</v>
      </c>
      <c r="BC2744" s="75" t="s">
        <v>250</v>
      </c>
      <c r="BD2744" s="104"/>
      <c r="BE2744" s="104"/>
      <c r="BF2744" s="101"/>
      <c r="BG2744" s="101"/>
      <c r="BH2744" s="101"/>
      <c r="BI2744" s="101"/>
      <c r="BJ2744" s="101"/>
      <c r="BK2744" s="101"/>
      <c r="BL2744" s="101"/>
      <c r="BM2744" s="101"/>
      <c r="BN2744" s="101"/>
      <c r="BO2744" s="103"/>
      <c r="BP2744" s="101"/>
      <c r="BQ2744" s="101"/>
      <c r="BR2744" s="101"/>
      <c r="BS2744" s="101"/>
      <c r="BT2744" s="101"/>
      <c r="BU2744" s="101"/>
      <c r="BV2744" s="101"/>
      <c r="BW2744" s="101"/>
      <c r="BX2744" s="101"/>
      <c r="BY2744" s="101"/>
      <c r="BZ2744" s="101"/>
      <c r="CA2744" s="101"/>
      <c r="CB2744" s="101"/>
      <c r="CC2744" s="101"/>
      <c r="CD2744" s="101"/>
      <c r="CE2744" s="101"/>
      <c r="CF2744" s="101"/>
      <c r="CG2744" s="37" t="e">
        <f>VLOOKUP(Table_1[[#This Row],[EAN]],'[1]Planilha1'!$E:$R,13,0)</f>
        <v>#N/A</v>
      </c>
    </row>
    <row r="2745" ht="15" hidden="1">
      <c r="A2745" s="7"/>
      <c r="B2745" s="84" t="s">
        <v>2735</v>
      </c>
      <c r="C2745" s="75">
        <v>221811</v>
      </c>
      <c r="D2745" s="75"/>
      <c r="E2745" s="85">
        <v>7891098041869</v>
      </c>
      <c r="F2745" s="86" t="s">
        <v>3227</v>
      </c>
      <c r="G2745" s="75" t="s">
        <v>21</v>
      </c>
      <c r="H2745" s="75">
        <v>950</v>
      </c>
      <c r="I2745" s="87" t="s">
        <v>3217</v>
      </c>
      <c r="J2745" s="75" t="s">
        <v>3228</v>
      </c>
      <c r="K2745" s="88" t="s">
        <v>84</v>
      </c>
      <c r="L2745" s="88">
        <v>12</v>
      </c>
      <c r="M2745" s="88">
        <v>0</v>
      </c>
      <c r="N2745" s="75" t="s">
        <v>85</v>
      </c>
      <c r="O2745" s="75"/>
      <c r="P2745" s="106"/>
      <c r="Q2745" s="90">
        <f>(17/100+7.6/100+1.65/100)*P2745</f>
        <v>0</v>
      </c>
      <c r="R2745" s="104"/>
      <c r="S2745" s="104"/>
      <c r="T2745" s="104"/>
      <c r="U2745" s="104"/>
      <c r="V2745" s="90">
        <f>+P2745-Q2745+R2745+S2745+T2745+U2745</f>
        <v>0</v>
      </c>
      <c r="W2745" s="91">
        <f>(1.02/100)</f>
        <v>1.02E-2</v>
      </c>
      <c r="X2745" s="91">
        <v>4.8E-3</v>
      </c>
      <c r="Y2745" s="91">
        <v>0.17</v>
      </c>
      <c r="Z2745" s="91">
        <v>1.65E-2</v>
      </c>
      <c r="AA2745" s="91">
        <v>7.6E-2</v>
      </c>
      <c r="AB2745" s="91">
        <f>SUM(W2745:AA2745)</f>
        <v>0.2775</v>
      </c>
      <c r="AC2745" s="75">
        <v>12</v>
      </c>
      <c r="AD2745" s="92">
        <f>IF(AL2745="","",+AC2745*AL2745)</f>
      </c>
      <c r="AE2745" s="93">
        <f>IF(AL2745="","",+AL2745*AB2745)</f>
      </c>
      <c r="AF2745" s="92">
        <f>IF(AL2745="","",+AL2745-AE2745)</f>
      </c>
      <c r="AG2745" s="93">
        <f>+V2745</f>
        <v>0</v>
      </c>
      <c r="AH2745" s="92">
        <f>IF(AF2745="","",+AF2745-AG2745)</f>
      </c>
      <c r="AI2745" s="92">
        <f>IF(AH2745="","",+AH2745*AC2745)</f>
      </c>
      <c r="AJ2745" s="93"/>
      <c r="AK2745" s="94">
        <v>0.33</v>
      </c>
      <c r="AL2745" s="93">
        <f>IF(V2745=0,"",V2745/(1-AB2745-AK2745))</f>
      </c>
      <c r="AM2745" s="95">
        <v>0.33</v>
      </c>
      <c r="AN2745" s="93">
        <f>IF(V2745=0,"",V2745/(1-AB2745-AM2745))</f>
      </c>
      <c r="AO2745" s="96">
        <v>1.2</v>
      </c>
      <c r="AP2745" s="93">
        <f>IF(BD!AJ2745="","",BD!AJ2745*BD!AO2745)</f>
      </c>
      <c r="AQ2745" s="91">
        <f>BD!AM2745/BD!AK2745-1</f>
        <v>0</v>
      </c>
      <c r="AR2745" s="91">
        <f>IF(BD!AN2745="","",IF(BD!AJ2745="","",BD!AN2745/BD!AJ2745-1))</f>
      </c>
      <c r="AS2745" s="91">
        <f>IF(BD!AN2745="","",IF(BD!AN2745&lt;BD!AL2745,"ABAIXO DA META","DENTRO DA META"))</f>
      </c>
      <c r="AT2745" s="91" t="str">
        <f>IF(BD!AJ2745="","EM ANÁLISE",IF(BD!AP2745&gt;=BD!AN2745,"GO", "NO GO"))</f>
        <v>EM ANÁLISE</v>
      </c>
      <c r="AU2745" s="97">
        <f>IF(AN2745="","",+BD!$AN2745-AJ2745)</f>
      </c>
      <c r="AV2745" s="98"/>
      <c r="AW2745" s="90">
        <f>BD!P2745*BD!AC2745</f>
        <v>0</v>
      </c>
      <c r="AX2745" s="90">
        <f>BD!V2745*BD!AC2745</f>
        <v>0</v>
      </c>
      <c r="AY2745" s="90">
        <f>IF(BD!AN2745="","",BD!AN2745*BD!AC2745)</f>
      </c>
      <c r="AZ2745" s="75" t="s">
        <v>123</v>
      </c>
      <c r="BA2745" s="75" t="s">
        <v>115</v>
      </c>
      <c r="BB2745" s="75">
        <v>1</v>
      </c>
      <c r="BC2745" s="75" t="s">
        <v>250</v>
      </c>
      <c r="BD2745" s="104"/>
      <c r="BE2745" s="104"/>
      <c r="BF2745" s="101"/>
      <c r="BG2745" s="101"/>
      <c r="BH2745" s="101"/>
      <c r="BI2745" s="101"/>
      <c r="BJ2745" s="101"/>
      <c r="BK2745" s="101"/>
      <c r="BL2745" s="101"/>
      <c r="BM2745" s="101"/>
      <c r="BN2745" s="101"/>
      <c r="BO2745" s="103"/>
      <c r="BP2745" s="101"/>
      <c r="BQ2745" s="101"/>
      <c r="BR2745" s="101"/>
      <c r="BS2745" s="101"/>
      <c r="BT2745" s="101"/>
      <c r="BU2745" s="101"/>
      <c r="BV2745" s="101"/>
      <c r="BW2745" s="101"/>
      <c r="BX2745" s="101"/>
      <c r="BY2745" s="101"/>
      <c r="BZ2745" s="101"/>
      <c r="CA2745" s="101"/>
      <c r="CB2745" s="101"/>
      <c r="CC2745" s="101"/>
      <c r="CD2745" s="101"/>
      <c r="CE2745" s="101"/>
      <c r="CF2745" s="101"/>
      <c r="CG2745" s="37" t="e">
        <f>VLOOKUP(Table_1[[#This Row],[EAN]],'[1]Planilha1'!$E:$R,13,0)</f>
        <v>#N/A</v>
      </c>
    </row>
    <row r="2746" ht="15" hidden="1">
      <c r="A2746" s="7"/>
      <c r="B2746" s="84" t="s">
        <v>2735</v>
      </c>
      <c r="C2746" s="75">
        <v>221812</v>
      </c>
      <c r="D2746" s="75"/>
      <c r="E2746" s="85">
        <v>7891098041845</v>
      </c>
      <c r="F2746" s="86" t="s">
        <v>3229</v>
      </c>
      <c r="G2746" s="75" t="s">
        <v>21</v>
      </c>
      <c r="H2746" s="75">
        <v>950</v>
      </c>
      <c r="I2746" s="87" t="s">
        <v>3217</v>
      </c>
      <c r="J2746" s="75" t="s">
        <v>3228</v>
      </c>
      <c r="K2746" s="88" t="s">
        <v>84</v>
      </c>
      <c r="L2746" s="88">
        <v>12</v>
      </c>
      <c r="M2746" s="88">
        <v>0</v>
      </c>
      <c r="N2746" s="75" t="s">
        <v>85</v>
      </c>
      <c r="O2746" s="75"/>
      <c r="P2746" s="106"/>
      <c r="Q2746" s="90">
        <f>(17/100+7.6/100+1.65/100)*P2746</f>
        <v>0</v>
      </c>
      <c r="R2746" s="104"/>
      <c r="S2746" s="104"/>
      <c r="T2746" s="104"/>
      <c r="U2746" s="104"/>
      <c r="V2746" s="90">
        <f>+P2746-Q2746+R2746+S2746+T2746+U2746</f>
        <v>0</v>
      </c>
      <c r="W2746" s="91">
        <f>(1.02/100)</f>
        <v>1.02E-2</v>
      </c>
      <c r="X2746" s="91">
        <v>4.8E-3</v>
      </c>
      <c r="Y2746" s="91">
        <v>0.17</v>
      </c>
      <c r="Z2746" s="91">
        <v>1.65E-2</v>
      </c>
      <c r="AA2746" s="91">
        <v>7.6E-2</v>
      </c>
      <c r="AB2746" s="91">
        <f>SUM(W2746:AA2746)</f>
        <v>0.2775</v>
      </c>
      <c r="AC2746" s="75">
        <v>12</v>
      </c>
      <c r="AD2746" s="92">
        <f>IF(AL2746="","",+AC2746*AL2746)</f>
      </c>
      <c r="AE2746" s="93">
        <f>IF(AL2746="","",+AL2746*AB2746)</f>
      </c>
      <c r="AF2746" s="92">
        <f>IF(AL2746="","",+AL2746-AE2746)</f>
      </c>
      <c r="AG2746" s="93">
        <f>+V2746</f>
        <v>0</v>
      </c>
      <c r="AH2746" s="92">
        <f>IF(AF2746="","",+AF2746-AG2746)</f>
      </c>
      <c r="AI2746" s="92">
        <f>IF(AH2746="","",+AH2746*AC2746)</f>
      </c>
      <c r="AJ2746" s="93"/>
      <c r="AK2746" s="94">
        <v>0.33</v>
      </c>
      <c r="AL2746" s="93">
        <f>IF(V2746=0,"",V2746/(1-AB2746-AK2746))</f>
      </c>
      <c r="AM2746" s="95">
        <v>0.33</v>
      </c>
      <c r="AN2746" s="93">
        <f>IF(V2746=0,"",V2746/(1-AB2746-AM2746))</f>
      </c>
      <c r="AO2746" s="96">
        <v>1.2</v>
      </c>
      <c r="AP2746" s="93">
        <f>IF(BD!AJ2746="","",BD!AJ2746*BD!AO2746)</f>
      </c>
      <c r="AQ2746" s="91">
        <f>BD!AM2746/BD!AK2746-1</f>
        <v>0</v>
      </c>
      <c r="AR2746" s="91">
        <f>IF(BD!AN2746="","",IF(BD!AJ2746="","",BD!AN2746/BD!AJ2746-1))</f>
      </c>
      <c r="AS2746" s="91">
        <f>IF(BD!AN2746="","",IF(BD!AN2746&lt;BD!AL2746,"ABAIXO DA META","DENTRO DA META"))</f>
      </c>
      <c r="AT2746" s="91" t="str">
        <f>IF(BD!AJ2746="","EM ANÁLISE",IF(BD!AP2746&gt;=BD!AN2746,"GO", "NO GO"))</f>
        <v>EM ANÁLISE</v>
      </c>
      <c r="AU2746" s="97">
        <f>IF(AN2746="","",+BD!$AN2746-AJ2746)</f>
      </c>
      <c r="AV2746" s="98"/>
      <c r="AW2746" s="90">
        <f>BD!P2746*BD!AC2746</f>
        <v>0</v>
      </c>
      <c r="AX2746" s="90">
        <f>BD!V2746*BD!AC2746</f>
        <v>0</v>
      </c>
      <c r="AY2746" s="90">
        <f>IF(BD!AN2746="","",BD!AN2746*BD!AC2746)</f>
      </c>
      <c r="AZ2746" s="75" t="s">
        <v>123</v>
      </c>
      <c r="BA2746" s="75" t="s">
        <v>115</v>
      </c>
      <c r="BB2746" s="75">
        <v>1</v>
      </c>
      <c r="BC2746" s="75" t="s">
        <v>250</v>
      </c>
      <c r="BD2746" s="104"/>
      <c r="BE2746" s="104"/>
      <c r="BF2746" s="101"/>
      <c r="BG2746" s="101"/>
      <c r="BH2746" s="101"/>
      <c r="BI2746" s="101"/>
      <c r="BJ2746" s="101"/>
      <c r="BK2746" s="101"/>
      <c r="BL2746" s="101"/>
      <c r="BM2746" s="101"/>
      <c r="BN2746" s="101"/>
      <c r="BO2746" s="103"/>
      <c r="BP2746" s="101"/>
      <c r="BQ2746" s="101"/>
      <c r="BR2746" s="101"/>
      <c r="BS2746" s="101"/>
      <c r="BT2746" s="101"/>
      <c r="BU2746" s="101"/>
      <c r="BV2746" s="101"/>
      <c r="BW2746" s="101"/>
      <c r="BX2746" s="101"/>
      <c r="BY2746" s="101"/>
      <c r="BZ2746" s="101"/>
      <c r="CA2746" s="101"/>
      <c r="CB2746" s="101"/>
      <c r="CC2746" s="101"/>
      <c r="CD2746" s="101"/>
      <c r="CE2746" s="101"/>
      <c r="CF2746" s="101"/>
      <c r="CG2746" s="37" t="e">
        <f>VLOOKUP(Table_1[[#This Row],[EAN]],'[1]Planilha1'!$E:$R,13,0)</f>
        <v>#N/A</v>
      </c>
    </row>
    <row r="2747" ht="15" hidden="1">
      <c r="A2747" s="7"/>
      <c r="B2747" s="84" t="s">
        <v>2735</v>
      </c>
      <c r="C2747" s="75">
        <v>221813</v>
      </c>
      <c r="D2747" s="75"/>
      <c r="E2747" s="85">
        <v>7891098041432</v>
      </c>
      <c r="F2747" s="86" t="s">
        <v>3230</v>
      </c>
      <c r="G2747" s="75" t="s">
        <v>21</v>
      </c>
      <c r="H2747" s="75">
        <v>950</v>
      </c>
      <c r="I2747" s="87" t="s">
        <v>3217</v>
      </c>
      <c r="J2747" s="75" t="s">
        <v>3228</v>
      </c>
      <c r="K2747" s="88" t="s">
        <v>84</v>
      </c>
      <c r="L2747" s="88">
        <v>12</v>
      </c>
      <c r="M2747" s="88">
        <v>0</v>
      </c>
      <c r="N2747" s="75" t="s">
        <v>85</v>
      </c>
      <c r="O2747" s="75"/>
      <c r="P2747" s="106"/>
      <c r="Q2747" s="90">
        <f>(17/100+7.6/100+1.65/100)*P2747</f>
        <v>0</v>
      </c>
      <c r="R2747" s="104"/>
      <c r="S2747" s="104"/>
      <c r="T2747" s="104"/>
      <c r="U2747" s="104"/>
      <c r="V2747" s="90">
        <f>+P2747-Q2747+R2747+S2747+T2747+U2747</f>
        <v>0</v>
      </c>
      <c r="W2747" s="91">
        <f>(1.02/100)</f>
        <v>1.02E-2</v>
      </c>
      <c r="X2747" s="91">
        <v>4.8E-3</v>
      </c>
      <c r="Y2747" s="91">
        <v>0.17</v>
      </c>
      <c r="Z2747" s="91">
        <v>1.65E-2</v>
      </c>
      <c r="AA2747" s="91">
        <v>7.6E-2</v>
      </c>
      <c r="AB2747" s="91">
        <f>SUM(W2747:AA2747)</f>
        <v>0.2775</v>
      </c>
      <c r="AC2747" s="75">
        <v>12</v>
      </c>
      <c r="AD2747" s="92">
        <f>IF(AL2747="","",+AC2747*AL2747)</f>
      </c>
      <c r="AE2747" s="93">
        <f>IF(AL2747="","",+AL2747*AB2747)</f>
      </c>
      <c r="AF2747" s="92">
        <f>IF(AL2747="","",+AL2747-AE2747)</f>
      </c>
      <c r="AG2747" s="93">
        <f>+V2747</f>
        <v>0</v>
      </c>
      <c r="AH2747" s="92">
        <f>IF(AF2747="","",+AF2747-AG2747)</f>
      </c>
      <c r="AI2747" s="92">
        <f>IF(AH2747="","",+AH2747*AC2747)</f>
      </c>
      <c r="AJ2747" s="93"/>
      <c r="AK2747" s="94">
        <v>0.33</v>
      </c>
      <c r="AL2747" s="93">
        <f>IF(V2747=0,"",V2747/(1-AB2747-AK2747))</f>
      </c>
      <c r="AM2747" s="95">
        <v>0.33</v>
      </c>
      <c r="AN2747" s="93">
        <f>IF(V2747=0,"",V2747/(1-AB2747-AM2747))</f>
      </c>
      <c r="AO2747" s="96">
        <v>1.2</v>
      </c>
      <c r="AP2747" s="93">
        <f>IF(BD!AJ2747="","",BD!AJ2747*BD!AO2747)</f>
      </c>
      <c r="AQ2747" s="91">
        <f>BD!AM2747/BD!AK2747-1</f>
        <v>0</v>
      </c>
      <c r="AR2747" s="91">
        <f>IF(BD!AN2747="","",IF(BD!AJ2747="","",BD!AN2747/BD!AJ2747-1))</f>
      </c>
      <c r="AS2747" s="91">
        <f>IF(BD!AN2747="","",IF(BD!AN2747&lt;BD!AL2747,"ABAIXO DA META","DENTRO DA META"))</f>
      </c>
      <c r="AT2747" s="91" t="str">
        <f>IF(BD!AJ2747="","EM ANÁLISE",IF(BD!AP2747&gt;=BD!AN2747,"GO", "NO GO"))</f>
        <v>EM ANÁLISE</v>
      </c>
      <c r="AU2747" s="97">
        <f>IF(AN2747="","",+BD!$AN2747-AJ2747)</f>
      </c>
      <c r="AV2747" s="98"/>
      <c r="AW2747" s="90">
        <f>BD!P2747*BD!AC2747</f>
        <v>0</v>
      </c>
      <c r="AX2747" s="90">
        <f>BD!V2747*BD!AC2747</f>
        <v>0</v>
      </c>
      <c r="AY2747" s="90">
        <f>IF(BD!AN2747="","",BD!AN2747*BD!AC2747)</f>
      </c>
      <c r="AZ2747" s="75" t="s">
        <v>123</v>
      </c>
      <c r="BA2747" s="75" t="s">
        <v>115</v>
      </c>
      <c r="BB2747" s="75">
        <v>1</v>
      </c>
      <c r="BC2747" s="75" t="s">
        <v>250</v>
      </c>
      <c r="BD2747" s="104"/>
      <c r="BE2747" s="104"/>
      <c r="BF2747" s="101"/>
      <c r="BG2747" s="101"/>
      <c r="BH2747" s="101"/>
      <c r="BI2747" s="101"/>
      <c r="BJ2747" s="101"/>
      <c r="BK2747" s="101"/>
      <c r="BL2747" s="101"/>
      <c r="BM2747" s="101"/>
      <c r="BN2747" s="101"/>
      <c r="BO2747" s="103"/>
      <c r="BP2747" s="101"/>
      <c r="BQ2747" s="101"/>
      <c r="BR2747" s="101"/>
      <c r="BS2747" s="101"/>
      <c r="BT2747" s="101"/>
      <c r="BU2747" s="101"/>
      <c r="BV2747" s="101"/>
      <c r="BW2747" s="101"/>
      <c r="BX2747" s="101"/>
      <c r="BY2747" s="101"/>
      <c r="BZ2747" s="101"/>
      <c r="CA2747" s="101"/>
      <c r="CB2747" s="101"/>
      <c r="CC2747" s="101"/>
      <c r="CD2747" s="101"/>
      <c r="CE2747" s="101"/>
      <c r="CF2747" s="101"/>
      <c r="CG2747" s="37" t="e">
        <f>VLOOKUP(Table_1[[#This Row],[EAN]],'[1]Planilha1'!$E:$R,13,0)</f>
        <v>#N/A</v>
      </c>
    </row>
    <row r="2748" ht="15" hidden="1">
      <c r="A2748" s="7"/>
      <c r="B2748" s="84" t="s">
        <v>2735</v>
      </c>
      <c r="C2748" s="75">
        <v>221814</v>
      </c>
      <c r="D2748" s="75"/>
      <c r="E2748" s="85">
        <v>7891098041395</v>
      </c>
      <c r="F2748" s="86" t="s">
        <v>3231</v>
      </c>
      <c r="G2748" s="75" t="s">
        <v>21</v>
      </c>
      <c r="H2748" s="75">
        <v>950</v>
      </c>
      <c r="I2748" s="87" t="s">
        <v>3217</v>
      </c>
      <c r="J2748" s="75" t="s">
        <v>3228</v>
      </c>
      <c r="K2748" s="88" t="s">
        <v>84</v>
      </c>
      <c r="L2748" s="88">
        <v>12</v>
      </c>
      <c r="M2748" s="88">
        <v>0</v>
      </c>
      <c r="N2748" s="75" t="s">
        <v>85</v>
      </c>
      <c r="O2748" s="75"/>
      <c r="P2748" s="106"/>
      <c r="Q2748" s="90">
        <f>(17/100+7.6/100+1.65/100)*P2748</f>
        <v>0</v>
      </c>
      <c r="R2748" s="104"/>
      <c r="S2748" s="104"/>
      <c r="T2748" s="104"/>
      <c r="U2748" s="104"/>
      <c r="V2748" s="90">
        <f>+P2748-Q2748+R2748+S2748+T2748+U2748</f>
        <v>0</v>
      </c>
      <c r="W2748" s="91">
        <f>(1.02/100)</f>
        <v>1.02E-2</v>
      </c>
      <c r="X2748" s="91">
        <v>4.8E-3</v>
      </c>
      <c r="Y2748" s="91">
        <v>0.17</v>
      </c>
      <c r="Z2748" s="91">
        <v>1.65E-2</v>
      </c>
      <c r="AA2748" s="91">
        <v>7.6E-2</v>
      </c>
      <c r="AB2748" s="91">
        <f>SUM(W2748:AA2748)</f>
        <v>0.2775</v>
      </c>
      <c r="AC2748" s="75">
        <v>12</v>
      </c>
      <c r="AD2748" s="92">
        <f>IF(AL2748="","",+AC2748*AL2748)</f>
      </c>
      <c r="AE2748" s="93">
        <f>IF(AL2748="","",+AL2748*AB2748)</f>
      </c>
      <c r="AF2748" s="92">
        <f>IF(AL2748="","",+AL2748-AE2748)</f>
      </c>
      <c r="AG2748" s="93">
        <f>+V2748</f>
        <v>0</v>
      </c>
      <c r="AH2748" s="92">
        <f>IF(AF2748="","",+AF2748-AG2748)</f>
      </c>
      <c r="AI2748" s="92">
        <f>IF(AH2748="","",+AH2748*AC2748)</f>
      </c>
      <c r="AJ2748" s="93"/>
      <c r="AK2748" s="94">
        <v>0.33</v>
      </c>
      <c r="AL2748" s="93">
        <f>IF(V2748=0,"",V2748/(1-AB2748-AK2748))</f>
      </c>
      <c r="AM2748" s="95">
        <v>0.33</v>
      </c>
      <c r="AN2748" s="93">
        <f>IF(V2748=0,"",V2748/(1-AB2748-AM2748))</f>
      </c>
      <c r="AO2748" s="96">
        <v>1.2</v>
      </c>
      <c r="AP2748" s="93">
        <f>IF(BD!AJ2748="","",BD!AJ2748*BD!AO2748)</f>
      </c>
      <c r="AQ2748" s="91">
        <f>BD!AM2748/BD!AK2748-1</f>
        <v>0</v>
      </c>
      <c r="AR2748" s="91">
        <f>IF(BD!AN2748="","",IF(BD!AJ2748="","",BD!AN2748/BD!AJ2748-1))</f>
      </c>
      <c r="AS2748" s="91">
        <f>IF(BD!AN2748="","",IF(BD!AN2748&lt;BD!AL2748,"ABAIXO DA META","DENTRO DA META"))</f>
      </c>
      <c r="AT2748" s="91" t="str">
        <f>IF(BD!AJ2748="","EM ANÁLISE",IF(BD!AP2748&gt;=BD!AN2748,"GO", "NO GO"))</f>
        <v>EM ANÁLISE</v>
      </c>
      <c r="AU2748" s="97">
        <f>IF(AN2748="","",+BD!$AN2748-AJ2748)</f>
      </c>
      <c r="AV2748" s="98"/>
      <c r="AW2748" s="90">
        <f>BD!P2748*BD!AC2748</f>
        <v>0</v>
      </c>
      <c r="AX2748" s="90">
        <f>BD!V2748*BD!AC2748</f>
        <v>0</v>
      </c>
      <c r="AY2748" s="90">
        <f>IF(BD!AN2748="","",BD!AN2748*BD!AC2748)</f>
      </c>
      <c r="AZ2748" s="75" t="s">
        <v>123</v>
      </c>
      <c r="BA2748" s="75" t="s">
        <v>115</v>
      </c>
      <c r="BB2748" s="75">
        <v>1</v>
      </c>
      <c r="BC2748" s="75" t="s">
        <v>250</v>
      </c>
      <c r="BD2748" s="104"/>
      <c r="BE2748" s="104"/>
      <c r="BF2748" s="101"/>
      <c r="BG2748" s="101"/>
      <c r="BH2748" s="101"/>
      <c r="BI2748" s="101"/>
      <c r="BJ2748" s="101"/>
      <c r="BK2748" s="101"/>
      <c r="BL2748" s="101"/>
      <c r="BM2748" s="101"/>
      <c r="BN2748" s="101"/>
      <c r="BO2748" s="103"/>
      <c r="BP2748" s="101"/>
      <c r="BQ2748" s="101"/>
      <c r="BR2748" s="101"/>
      <c r="BS2748" s="101"/>
      <c r="BT2748" s="101"/>
      <c r="BU2748" s="101"/>
      <c r="BV2748" s="101"/>
      <c r="BW2748" s="101"/>
      <c r="BX2748" s="101"/>
      <c r="BY2748" s="101"/>
      <c r="BZ2748" s="101"/>
      <c r="CA2748" s="101"/>
      <c r="CB2748" s="101"/>
      <c r="CC2748" s="101"/>
      <c r="CD2748" s="101"/>
      <c r="CE2748" s="101"/>
      <c r="CF2748" s="101"/>
      <c r="CG2748" s="37" t="e">
        <f>VLOOKUP(Table_1[[#This Row],[EAN]],'[1]Planilha1'!$E:$R,13,0)</f>
        <v>#N/A</v>
      </c>
    </row>
    <row r="2749" ht="15" hidden="1">
      <c r="A2749" s="7"/>
      <c r="B2749" s="84" t="s">
        <v>2735</v>
      </c>
      <c r="C2749" s="75">
        <v>221815</v>
      </c>
      <c r="D2749" s="75"/>
      <c r="E2749" s="85">
        <v>7891098041418</v>
      </c>
      <c r="F2749" s="86" t="s">
        <v>3232</v>
      </c>
      <c r="G2749" s="75" t="s">
        <v>21</v>
      </c>
      <c r="H2749" s="75">
        <v>950</v>
      </c>
      <c r="I2749" s="87" t="s">
        <v>3217</v>
      </c>
      <c r="J2749" s="75" t="s">
        <v>3228</v>
      </c>
      <c r="K2749" s="88" t="s">
        <v>84</v>
      </c>
      <c r="L2749" s="88">
        <v>12</v>
      </c>
      <c r="M2749" s="88">
        <v>0</v>
      </c>
      <c r="N2749" s="75" t="s">
        <v>85</v>
      </c>
      <c r="O2749" s="75"/>
      <c r="P2749" s="106"/>
      <c r="Q2749" s="90">
        <f>(17/100+7.6/100+1.65/100)*P2749</f>
        <v>0</v>
      </c>
      <c r="R2749" s="104"/>
      <c r="S2749" s="104"/>
      <c r="T2749" s="104"/>
      <c r="U2749" s="104"/>
      <c r="V2749" s="90">
        <f>+P2749-Q2749+R2749+S2749+T2749+U2749</f>
        <v>0</v>
      </c>
      <c r="W2749" s="91">
        <f>(1.02/100)</f>
        <v>1.02E-2</v>
      </c>
      <c r="X2749" s="91">
        <v>4.8E-3</v>
      </c>
      <c r="Y2749" s="91">
        <v>0.17</v>
      </c>
      <c r="Z2749" s="91">
        <v>1.65E-2</v>
      </c>
      <c r="AA2749" s="91">
        <v>7.6E-2</v>
      </c>
      <c r="AB2749" s="91">
        <f>SUM(W2749:AA2749)</f>
        <v>0.2775</v>
      </c>
      <c r="AC2749" s="75">
        <v>12</v>
      </c>
      <c r="AD2749" s="92">
        <f>IF(AL2749="","",+AC2749*AL2749)</f>
      </c>
      <c r="AE2749" s="93">
        <f>IF(AL2749="","",+AL2749*AB2749)</f>
      </c>
      <c r="AF2749" s="92">
        <f>IF(AL2749="","",+AL2749-AE2749)</f>
      </c>
      <c r="AG2749" s="93">
        <f>+V2749</f>
        <v>0</v>
      </c>
      <c r="AH2749" s="92">
        <f>IF(AF2749="","",+AF2749-AG2749)</f>
      </c>
      <c r="AI2749" s="92">
        <f>IF(AH2749="","",+AH2749*AC2749)</f>
      </c>
      <c r="AJ2749" s="93"/>
      <c r="AK2749" s="94">
        <v>0.33</v>
      </c>
      <c r="AL2749" s="93">
        <f>IF(V2749=0,"",V2749/(1-AB2749-AK2749))</f>
      </c>
      <c r="AM2749" s="95">
        <v>0.33</v>
      </c>
      <c r="AN2749" s="93">
        <f>IF(V2749=0,"",V2749/(1-AB2749-AM2749))</f>
      </c>
      <c r="AO2749" s="96">
        <v>1.2</v>
      </c>
      <c r="AP2749" s="93">
        <f>IF(BD!AJ2749="","",BD!AJ2749*BD!AO2749)</f>
      </c>
      <c r="AQ2749" s="91">
        <f>BD!AM2749/BD!AK2749-1</f>
        <v>0</v>
      </c>
      <c r="AR2749" s="91">
        <f>IF(BD!AN2749="","",IF(BD!AJ2749="","",BD!AN2749/BD!AJ2749-1))</f>
      </c>
      <c r="AS2749" s="91">
        <f>IF(BD!AN2749="","",IF(BD!AN2749&lt;BD!AL2749,"ABAIXO DA META","DENTRO DA META"))</f>
      </c>
      <c r="AT2749" s="91" t="str">
        <f>IF(BD!AJ2749="","EM ANÁLISE",IF(BD!AP2749&gt;=BD!AN2749,"GO", "NO GO"))</f>
        <v>EM ANÁLISE</v>
      </c>
      <c r="AU2749" s="97">
        <f>IF(AN2749="","",+BD!$AN2749-AJ2749)</f>
      </c>
      <c r="AV2749" s="98"/>
      <c r="AW2749" s="90">
        <f>BD!P2749*BD!AC2749</f>
        <v>0</v>
      </c>
      <c r="AX2749" s="90">
        <f>BD!V2749*BD!AC2749</f>
        <v>0</v>
      </c>
      <c r="AY2749" s="90">
        <f>IF(BD!AN2749="","",BD!AN2749*BD!AC2749)</f>
      </c>
      <c r="AZ2749" s="75" t="s">
        <v>123</v>
      </c>
      <c r="BA2749" s="75" t="s">
        <v>115</v>
      </c>
      <c r="BB2749" s="75">
        <v>1</v>
      </c>
      <c r="BC2749" s="75" t="s">
        <v>250</v>
      </c>
      <c r="BD2749" s="104"/>
      <c r="BE2749" s="104"/>
      <c r="BF2749" s="101"/>
      <c r="BG2749" s="101"/>
      <c r="BH2749" s="101"/>
      <c r="BI2749" s="101"/>
      <c r="BJ2749" s="101"/>
      <c r="BK2749" s="101"/>
      <c r="BL2749" s="101"/>
      <c r="BM2749" s="101"/>
      <c r="BN2749" s="101"/>
      <c r="BO2749" s="103"/>
      <c r="BP2749" s="101"/>
      <c r="BQ2749" s="101"/>
      <c r="BR2749" s="101"/>
      <c r="BS2749" s="101"/>
      <c r="BT2749" s="101"/>
      <c r="BU2749" s="101"/>
      <c r="BV2749" s="101"/>
      <c r="BW2749" s="101"/>
      <c r="BX2749" s="101"/>
      <c r="BY2749" s="101"/>
      <c r="BZ2749" s="101"/>
      <c r="CA2749" s="101"/>
      <c r="CB2749" s="101"/>
      <c r="CC2749" s="101"/>
      <c r="CD2749" s="101"/>
      <c r="CE2749" s="101"/>
      <c r="CF2749" s="101"/>
      <c r="CG2749" s="37" t="e">
        <f>VLOOKUP(Table_1[[#This Row],[EAN]],'[1]Planilha1'!$E:$R,13,0)</f>
        <v>#N/A</v>
      </c>
    </row>
    <row r="2750" ht="15" hidden="1">
      <c r="A2750" s="7"/>
      <c r="B2750" s="84" t="s">
        <v>2735</v>
      </c>
      <c r="C2750" s="75">
        <v>221816</v>
      </c>
      <c r="D2750" s="75"/>
      <c r="E2750" s="85">
        <v>7891098041449</v>
      </c>
      <c r="F2750" s="86" t="s">
        <v>3233</v>
      </c>
      <c r="G2750" s="75" t="s">
        <v>21</v>
      </c>
      <c r="H2750" s="75">
        <v>950</v>
      </c>
      <c r="I2750" s="87" t="s">
        <v>3217</v>
      </c>
      <c r="J2750" s="75" t="s">
        <v>3221</v>
      </c>
      <c r="K2750" s="88" t="s">
        <v>84</v>
      </c>
      <c r="L2750" s="88">
        <v>20</v>
      </c>
      <c r="M2750" s="88">
        <v>0</v>
      </c>
      <c r="N2750" s="75" t="s">
        <v>85</v>
      </c>
      <c r="O2750" s="75"/>
      <c r="P2750" s="106"/>
      <c r="Q2750" s="90">
        <f>(17/100+7.6/100+1.65/100)*P2750</f>
        <v>0</v>
      </c>
      <c r="R2750" s="104"/>
      <c r="S2750" s="104"/>
      <c r="T2750" s="104"/>
      <c r="U2750" s="104"/>
      <c r="V2750" s="90">
        <f>+P2750-Q2750+R2750+S2750+T2750+U2750</f>
        <v>0</v>
      </c>
      <c r="W2750" s="91">
        <f>(1.02/100)</f>
        <v>1.02E-2</v>
      </c>
      <c r="X2750" s="91">
        <v>4.8E-3</v>
      </c>
      <c r="Y2750" s="91">
        <v>0.17</v>
      </c>
      <c r="Z2750" s="91">
        <v>1.65E-2</v>
      </c>
      <c r="AA2750" s="91">
        <v>7.6E-2</v>
      </c>
      <c r="AB2750" s="91">
        <f>SUM(W2750:AA2750)</f>
        <v>0.2775</v>
      </c>
      <c r="AC2750" s="75">
        <v>12</v>
      </c>
      <c r="AD2750" s="92">
        <f>IF(AL2750="","",+AC2750*AL2750)</f>
      </c>
      <c r="AE2750" s="93">
        <f>IF(AL2750="","",+AL2750*AB2750)</f>
      </c>
      <c r="AF2750" s="92">
        <f>IF(AL2750="","",+AL2750-AE2750)</f>
      </c>
      <c r="AG2750" s="93">
        <f>+V2750</f>
        <v>0</v>
      </c>
      <c r="AH2750" s="92">
        <f>IF(AF2750="","",+AF2750-AG2750)</f>
      </c>
      <c r="AI2750" s="92">
        <f>IF(AH2750="","",+AH2750*AC2750)</f>
      </c>
      <c r="AJ2750" s="93"/>
      <c r="AK2750" s="94">
        <v>0.33</v>
      </c>
      <c r="AL2750" s="93">
        <f>IF(V2750=0,"",V2750/(1-AB2750-AK2750))</f>
      </c>
      <c r="AM2750" s="95">
        <v>0.33</v>
      </c>
      <c r="AN2750" s="93">
        <f>IF(V2750=0,"",V2750/(1-AB2750-AM2750))</f>
      </c>
      <c r="AO2750" s="96">
        <v>1.2</v>
      </c>
      <c r="AP2750" s="93">
        <f>IF(BD!AJ2750="","",BD!AJ2750*BD!AO2750)</f>
      </c>
      <c r="AQ2750" s="91">
        <f>BD!AM2750/BD!AK2750-1</f>
        <v>0</v>
      </c>
      <c r="AR2750" s="91">
        <f>IF(BD!AN2750="","",IF(BD!AJ2750="","",BD!AN2750/BD!AJ2750-1))</f>
      </c>
      <c r="AS2750" s="91">
        <f>IF(BD!AN2750="","",IF(BD!AN2750&lt;BD!AL2750,"ABAIXO DA META","DENTRO DA META"))</f>
      </c>
      <c r="AT2750" s="91" t="str">
        <f>IF(BD!AJ2750="","EM ANÁLISE",IF(BD!AP2750&gt;=BD!AN2750,"GO", "NO GO"))</f>
        <v>EM ANÁLISE</v>
      </c>
      <c r="AU2750" s="97">
        <f>IF(AN2750="","",+BD!$AN2750-AJ2750)</f>
      </c>
      <c r="AV2750" s="98"/>
      <c r="AW2750" s="90">
        <f>BD!P2750*BD!AC2750</f>
        <v>0</v>
      </c>
      <c r="AX2750" s="90">
        <f>BD!V2750*BD!AC2750</f>
        <v>0</v>
      </c>
      <c r="AY2750" s="90">
        <f>IF(BD!AN2750="","",BD!AN2750*BD!AC2750)</f>
      </c>
      <c r="AZ2750" s="75" t="s">
        <v>123</v>
      </c>
      <c r="BA2750" s="75" t="s">
        <v>115</v>
      </c>
      <c r="BB2750" s="75">
        <v>1</v>
      </c>
      <c r="BC2750" s="75" t="s">
        <v>250</v>
      </c>
      <c r="BD2750" s="104"/>
      <c r="BE2750" s="104"/>
      <c r="BF2750" s="101"/>
      <c r="BG2750" s="101"/>
      <c r="BH2750" s="101"/>
      <c r="BI2750" s="101"/>
      <c r="BJ2750" s="101"/>
      <c r="BK2750" s="101"/>
      <c r="BL2750" s="101"/>
      <c r="BM2750" s="101"/>
      <c r="BN2750" s="101"/>
      <c r="BO2750" s="103"/>
      <c r="BP2750" s="101"/>
      <c r="BQ2750" s="101"/>
      <c r="BR2750" s="101"/>
      <c r="BS2750" s="101"/>
      <c r="BT2750" s="101"/>
      <c r="BU2750" s="101"/>
      <c r="BV2750" s="101"/>
      <c r="BW2750" s="101"/>
      <c r="BX2750" s="101"/>
      <c r="BY2750" s="101"/>
      <c r="BZ2750" s="101"/>
      <c r="CA2750" s="101"/>
      <c r="CB2750" s="101"/>
      <c r="CC2750" s="101"/>
      <c r="CD2750" s="101"/>
      <c r="CE2750" s="101"/>
      <c r="CF2750" s="101"/>
      <c r="CG2750" s="37" t="e">
        <f>VLOOKUP(Table_1[[#This Row],[EAN]],'[1]Planilha1'!$E:$R,13,0)</f>
        <v>#N/A</v>
      </c>
    </row>
    <row r="2751" ht="15" hidden="1">
      <c r="A2751" s="7"/>
      <c r="B2751" s="84" t="s">
        <v>2735</v>
      </c>
      <c r="C2751" s="75">
        <v>221817</v>
      </c>
      <c r="D2751" s="75"/>
      <c r="E2751" s="85">
        <v>7891098041463</v>
      </c>
      <c r="F2751" s="86" t="s">
        <v>3234</v>
      </c>
      <c r="G2751" s="75" t="s">
        <v>21</v>
      </c>
      <c r="H2751" s="75">
        <v>950</v>
      </c>
      <c r="I2751" s="87" t="s">
        <v>3217</v>
      </c>
      <c r="J2751" s="75" t="s">
        <v>3221</v>
      </c>
      <c r="K2751" s="88" t="s">
        <v>84</v>
      </c>
      <c r="L2751" s="88">
        <v>20</v>
      </c>
      <c r="M2751" s="88">
        <v>0</v>
      </c>
      <c r="N2751" s="75" t="s">
        <v>85</v>
      </c>
      <c r="O2751" s="75"/>
      <c r="P2751" s="106"/>
      <c r="Q2751" s="90">
        <f>(17/100+7.6/100+1.65/100)*P2751</f>
        <v>0</v>
      </c>
      <c r="R2751" s="104"/>
      <c r="S2751" s="104"/>
      <c r="T2751" s="104"/>
      <c r="U2751" s="104"/>
      <c r="V2751" s="90">
        <f>+P2751-Q2751+R2751+S2751+T2751+U2751</f>
        <v>0</v>
      </c>
      <c r="W2751" s="91">
        <f>(1.02/100)</f>
        <v>1.02E-2</v>
      </c>
      <c r="X2751" s="91">
        <v>4.8E-3</v>
      </c>
      <c r="Y2751" s="91">
        <v>0.17</v>
      </c>
      <c r="Z2751" s="91">
        <v>1.65E-2</v>
      </c>
      <c r="AA2751" s="91">
        <v>7.6E-2</v>
      </c>
      <c r="AB2751" s="91">
        <f>SUM(W2751:AA2751)</f>
        <v>0.2775</v>
      </c>
      <c r="AC2751" s="75">
        <v>12</v>
      </c>
      <c r="AD2751" s="92">
        <f>IF(AL2751="","",+AC2751*AL2751)</f>
      </c>
      <c r="AE2751" s="93">
        <f>IF(AL2751="","",+AL2751*AB2751)</f>
      </c>
      <c r="AF2751" s="92">
        <f>IF(AL2751="","",+AL2751-AE2751)</f>
      </c>
      <c r="AG2751" s="93">
        <f>+V2751</f>
        <v>0</v>
      </c>
      <c r="AH2751" s="92">
        <f>IF(AF2751="","",+AF2751-AG2751)</f>
      </c>
      <c r="AI2751" s="92">
        <f>IF(AH2751="","",+AH2751*AC2751)</f>
      </c>
      <c r="AJ2751" s="93"/>
      <c r="AK2751" s="94">
        <v>0.33</v>
      </c>
      <c r="AL2751" s="93">
        <f>IF(V2751=0,"",V2751/(1-AB2751-AK2751))</f>
      </c>
      <c r="AM2751" s="95">
        <v>0.33</v>
      </c>
      <c r="AN2751" s="93">
        <f>IF(V2751=0,"",V2751/(1-AB2751-AM2751))</f>
      </c>
      <c r="AO2751" s="96">
        <v>1.2</v>
      </c>
      <c r="AP2751" s="93">
        <f>IF(BD!AJ2751="","",BD!AJ2751*BD!AO2751)</f>
      </c>
      <c r="AQ2751" s="91">
        <f>BD!AM2751/BD!AK2751-1</f>
        <v>0</v>
      </c>
      <c r="AR2751" s="91">
        <f>IF(BD!AN2751="","",IF(BD!AJ2751="","",BD!AN2751/BD!AJ2751-1))</f>
      </c>
      <c r="AS2751" s="91">
        <f>IF(BD!AN2751="","",IF(BD!AN2751&lt;BD!AL2751,"ABAIXO DA META","DENTRO DA META"))</f>
      </c>
      <c r="AT2751" s="91" t="str">
        <f>IF(BD!AJ2751="","EM ANÁLISE",IF(BD!AP2751&gt;=BD!AN2751,"GO", "NO GO"))</f>
        <v>EM ANÁLISE</v>
      </c>
      <c r="AU2751" s="97">
        <f>IF(AN2751="","",+BD!$AN2751-AJ2751)</f>
      </c>
      <c r="AV2751" s="98"/>
      <c r="AW2751" s="90">
        <f>BD!P2751*BD!AC2751</f>
        <v>0</v>
      </c>
      <c r="AX2751" s="90">
        <f>BD!V2751*BD!AC2751</f>
        <v>0</v>
      </c>
      <c r="AY2751" s="90">
        <f>IF(BD!AN2751="","",BD!AN2751*BD!AC2751)</f>
      </c>
      <c r="AZ2751" s="75" t="s">
        <v>123</v>
      </c>
      <c r="BA2751" s="75" t="s">
        <v>115</v>
      </c>
      <c r="BB2751" s="75">
        <v>1</v>
      </c>
      <c r="BC2751" s="75" t="s">
        <v>250</v>
      </c>
      <c r="BD2751" s="104"/>
      <c r="BE2751" s="104"/>
      <c r="BF2751" s="101"/>
      <c r="BG2751" s="101"/>
      <c r="BH2751" s="101"/>
      <c r="BI2751" s="101"/>
      <c r="BJ2751" s="101"/>
      <c r="BK2751" s="101"/>
      <c r="BL2751" s="101"/>
      <c r="BM2751" s="101"/>
      <c r="BN2751" s="101"/>
      <c r="BO2751" s="103"/>
      <c r="BP2751" s="101"/>
      <c r="BQ2751" s="101"/>
      <c r="BR2751" s="101"/>
      <c r="BS2751" s="101"/>
      <c r="BT2751" s="101"/>
      <c r="BU2751" s="101"/>
      <c r="BV2751" s="101"/>
      <c r="BW2751" s="101"/>
      <c r="BX2751" s="101"/>
      <c r="BY2751" s="101"/>
      <c r="BZ2751" s="101"/>
      <c r="CA2751" s="101"/>
      <c r="CB2751" s="101"/>
      <c r="CC2751" s="101"/>
      <c r="CD2751" s="101"/>
      <c r="CE2751" s="101"/>
      <c r="CF2751" s="101"/>
      <c r="CG2751" s="37" t="e">
        <f>VLOOKUP(Table_1[[#This Row],[EAN]],'[1]Planilha1'!$E:$R,13,0)</f>
        <v>#N/A</v>
      </c>
    </row>
    <row r="2752" ht="15" hidden="1">
      <c r="A2752" s="7"/>
      <c r="B2752" s="84" t="s">
        <v>2735</v>
      </c>
      <c r="C2752" s="75">
        <v>221818</v>
      </c>
      <c r="D2752" s="75"/>
      <c r="E2752" s="85">
        <v>7891098041470</v>
      </c>
      <c r="F2752" s="86" t="s">
        <v>3235</v>
      </c>
      <c r="G2752" s="75" t="s">
        <v>21</v>
      </c>
      <c r="H2752" s="75">
        <v>950</v>
      </c>
      <c r="I2752" s="87" t="s">
        <v>3217</v>
      </c>
      <c r="J2752" s="75" t="s">
        <v>3221</v>
      </c>
      <c r="K2752" s="88" t="s">
        <v>84</v>
      </c>
      <c r="L2752" s="88">
        <v>20</v>
      </c>
      <c r="M2752" s="88">
        <v>0</v>
      </c>
      <c r="N2752" s="75" t="s">
        <v>85</v>
      </c>
      <c r="O2752" s="75"/>
      <c r="P2752" s="106"/>
      <c r="Q2752" s="90">
        <f>(17/100+7.6/100+1.65/100)*P2752</f>
        <v>0</v>
      </c>
      <c r="R2752" s="104"/>
      <c r="S2752" s="104"/>
      <c r="T2752" s="104"/>
      <c r="U2752" s="104"/>
      <c r="V2752" s="90">
        <f>+P2752-Q2752+R2752+S2752+T2752+U2752</f>
        <v>0</v>
      </c>
      <c r="W2752" s="91">
        <f>(1.02/100)</f>
        <v>1.02E-2</v>
      </c>
      <c r="X2752" s="91">
        <v>4.8E-3</v>
      </c>
      <c r="Y2752" s="91">
        <v>0.17</v>
      </c>
      <c r="Z2752" s="91">
        <v>1.65E-2</v>
      </c>
      <c r="AA2752" s="91">
        <v>7.6E-2</v>
      </c>
      <c r="AB2752" s="91">
        <f>SUM(W2752:AA2752)</f>
        <v>0.2775</v>
      </c>
      <c r="AC2752" s="75">
        <v>12</v>
      </c>
      <c r="AD2752" s="92">
        <f>IF(AL2752="","",+AC2752*AL2752)</f>
      </c>
      <c r="AE2752" s="93">
        <f>IF(AL2752="","",+AL2752*AB2752)</f>
      </c>
      <c r="AF2752" s="92">
        <f>IF(AL2752="","",+AL2752-AE2752)</f>
      </c>
      <c r="AG2752" s="93">
        <f>+V2752</f>
        <v>0</v>
      </c>
      <c r="AH2752" s="92">
        <f>IF(AF2752="","",+AF2752-AG2752)</f>
      </c>
      <c r="AI2752" s="92">
        <f>IF(AH2752="","",+AH2752*AC2752)</f>
      </c>
      <c r="AJ2752" s="93"/>
      <c r="AK2752" s="94">
        <v>0.33</v>
      </c>
      <c r="AL2752" s="93">
        <f>IF(V2752=0,"",V2752/(1-AB2752-AK2752))</f>
      </c>
      <c r="AM2752" s="95">
        <v>0.33</v>
      </c>
      <c r="AN2752" s="93">
        <f>IF(V2752=0,"",V2752/(1-AB2752-AM2752))</f>
      </c>
      <c r="AO2752" s="96">
        <v>1.2</v>
      </c>
      <c r="AP2752" s="93">
        <f>IF(BD!AJ2752="","",BD!AJ2752*BD!AO2752)</f>
      </c>
      <c r="AQ2752" s="91">
        <f>BD!AM2752/BD!AK2752-1</f>
        <v>0</v>
      </c>
      <c r="AR2752" s="91">
        <f>IF(BD!AN2752="","",IF(BD!AJ2752="","",BD!AN2752/BD!AJ2752-1))</f>
      </c>
      <c r="AS2752" s="91">
        <f>IF(BD!AN2752="","",IF(BD!AN2752&lt;BD!AL2752,"ABAIXO DA META","DENTRO DA META"))</f>
      </c>
      <c r="AT2752" s="91" t="str">
        <f>IF(BD!AJ2752="","EM ANÁLISE",IF(BD!AP2752&gt;=BD!AN2752,"GO", "NO GO"))</f>
        <v>EM ANÁLISE</v>
      </c>
      <c r="AU2752" s="97">
        <f>IF(AN2752="","",+BD!$AN2752-AJ2752)</f>
      </c>
      <c r="AV2752" s="98"/>
      <c r="AW2752" s="90">
        <f>BD!P2752*BD!AC2752</f>
        <v>0</v>
      </c>
      <c r="AX2752" s="90">
        <f>BD!V2752*BD!AC2752</f>
        <v>0</v>
      </c>
      <c r="AY2752" s="90">
        <f>IF(BD!AN2752="","",BD!AN2752*BD!AC2752)</f>
      </c>
      <c r="AZ2752" s="75" t="s">
        <v>123</v>
      </c>
      <c r="BA2752" s="75" t="s">
        <v>115</v>
      </c>
      <c r="BB2752" s="75">
        <v>1</v>
      </c>
      <c r="BC2752" s="75" t="s">
        <v>250</v>
      </c>
      <c r="BD2752" s="104"/>
      <c r="BE2752" s="104"/>
      <c r="BF2752" s="101"/>
      <c r="BG2752" s="101"/>
      <c r="BH2752" s="101"/>
      <c r="BI2752" s="101"/>
      <c r="BJ2752" s="101"/>
      <c r="BK2752" s="101"/>
      <c r="BL2752" s="101"/>
      <c r="BM2752" s="101"/>
      <c r="BN2752" s="101"/>
      <c r="BO2752" s="103"/>
      <c r="BP2752" s="101"/>
      <c r="BQ2752" s="101"/>
      <c r="BR2752" s="101"/>
      <c r="BS2752" s="101"/>
      <c r="BT2752" s="101"/>
      <c r="BU2752" s="101"/>
      <c r="BV2752" s="101"/>
      <c r="BW2752" s="101"/>
      <c r="BX2752" s="101"/>
      <c r="BY2752" s="101"/>
      <c r="BZ2752" s="101"/>
      <c r="CA2752" s="101"/>
      <c r="CB2752" s="101"/>
      <c r="CC2752" s="101"/>
      <c r="CD2752" s="101"/>
      <c r="CE2752" s="101"/>
      <c r="CF2752" s="101"/>
      <c r="CG2752" s="37" t="e">
        <f>VLOOKUP(Table_1[[#This Row],[EAN]],'[1]Planilha1'!$E:$R,13,0)</f>
        <v>#N/A</v>
      </c>
    </row>
    <row r="2753" ht="15" hidden="1">
      <c r="A2753" s="7"/>
      <c r="B2753" s="84" t="s">
        <v>2735</v>
      </c>
      <c r="C2753" s="75">
        <v>221819</v>
      </c>
      <c r="D2753" s="75"/>
      <c r="E2753" s="85">
        <v>7891098041456</v>
      </c>
      <c r="F2753" s="86" t="s">
        <v>3236</v>
      </c>
      <c r="G2753" s="75" t="s">
        <v>21</v>
      </c>
      <c r="H2753" s="75">
        <v>950</v>
      </c>
      <c r="I2753" s="87" t="s">
        <v>3217</v>
      </c>
      <c r="J2753" s="75" t="s">
        <v>3221</v>
      </c>
      <c r="K2753" s="88" t="s">
        <v>84</v>
      </c>
      <c r="L2753" s="88">
        <v>20</v>
      </c>
      <c r="M2753" s="88">
        <v>0</v>
      </c>
      <c r="N2753" s="75" t="s">
        <v>85</v>
      </c>
      <c r="O2753" s="75"/>
      <c r="P2753" s="106"/>
      <c r="Q2753" s="90">
        <f>(17/100+7.6/100+1.65/100)*P2753</f>
        <v>0</v>
      </c>
      <c r="R2753" s="104"/>
      <c r="S2753" s="104"/>
      <c r="T2753" s="104"/>
      <c r="U2753" s="104"/>
      <c r="V2753" s="90">
        <f>+P2753-Q2753+R2753+S2753+T2753+U2753</f>
        <v>0</v>
      </c>
      <c r="W2753" s="91">
        <f>(1.02/100)</f>
        <v>1.02E-2</v>
      </c>
      <c r="X2753" s="91">
        <v>4.8E-3</v>
      </c>
      <c r="Y2753" s="91">
        <v>0.17</v>
      </c>
      <c r="Z2753" s="91">
        <v>1.65E-2</v>
      </c>
      <c r="AA2753" s="91">
        <v>7.6E-2</v>
      </c>
      <c r="AB2753" s="91">
        <f>SUM(W2753:AA2753)</f>
        <v>0.2775</v>
      </c>
      <c r="AC2753" s="75">
        <v>12</v>
      </c>
      <c r="AD2753" s="92">
        <f>IF(AL2753="","",+AC2753*AL2753)</f>
      </c>
      <c r="AE2753" s="93">
        <f>IF(AL2753="","",+AL2753*AB2753)</f>
      </c>
      <c r="AF2753" s="92">
        <f>IF(AL2753="","",+AL2753-AE2753)</f>
      </c>
      <c r="AG2753" s="93">
        <f>+V2753</f>
        <v>0</v>
      </c>
      <c r="AH2753" s="92">
        <f>IF(AF2753="","",+AF2753-AG2753)</f>
      </c>
      <c r="AI2753" s="92">
        <f>IF(AH2753="","",+AH2753*AC2753)</f>
      </c>
      <c r="AJ2753" s="93"/>
      <c r="AK2753" s="94">
        <v>0.33</v>
      </c>
      <c r="AL2753" s="93">
        <f>IF(V2753=0,"",V2753/(1-AB2753-AK2753))</f>
      </c>
      <c r="AM2753" s="95">
        <v>0.33</v>
      </c>
      <c r="AN2753" s="93">
        <f>IF(V2753=0,"",V2753/(1-AB2753-AM2753))</f>
      </c>
      <c r="AO2753" s="96">
        <v>1.2</v>
      </c>
      <c r="AP2753" s="93">
        <f>IF(BD!AJ2753="","",BD!AJ2753*BD!AO2753)</f>
      </c>
      <c r="AQ2753" s="91">
        <f>BD!AM2753/BD!AK2753-1</f>
        <v>0</v>
      </c>
      <c r="AR2753" s="91">
        <f>IF(BD!AN2753="","",IF(BD!AJ2753="","",BD!AN2753/BD!AJ2753-1))</f>
      </c>
      <c r="AS2753" s="91">
        <f>IF(BD!AN2753="","",IF(BD!AN2753&lt;BD!AL2753,"ABAIXO DA META","DENTRO DA META"))</f>
      </c>
      <c r="AT2753" s="91" t="str">
        <f>IF(BD!AJ2753="","EM ANÁLISE",IF(BD!AP2753&gt;=BD!AN2753,"GO", "NO GO"))</f>
        <v>EM ANÁLISE</v>
      </c>
      <c r="AU2753" s="97">
        <f>IF(AN2753="","",+BD!$AN2753-AJ2753)</f>
      </c>
      <c r="AV2753" s="98"/>
      <c r="AW2753" s="90">
        <f>BD!P2753*BD!AC2753</f>
        <v>0</v>
      </c>
      <c r="AX2753" s="90">
        <f>BD!V2753*BD!AC2753</f>
        <v>0</v>
      </c>
      <c r="AY2753" s="90">
        <f>IF(BD!AN2753="","",BD!AN2753*BD!AC2753)</f>
      </c>
      <c r="AZ2753" s="75" t="s">
        <v>123</v>
      </c>
      <c r="BA2753" s="75" t="s">
        <v>115</v>
      </c>
      <c r="BB2753" s="75">
        <v>1</v>
      </c>
      <c r="BC2753" s="75" t="s">
        <v>250</v>
      </c>
      <c r="BD2753" s="104"/>
      <c r="BE2753" s="104"/>
      <c r="BF2753" s="101"/>
      <c r="BG2753" s="101"/>
      <c r="BH2753" s="101"/>
      <c r="BI2753" s="101"/>
      <c r="BJ2753" s="101"/>
      <c r="BK2753" s="101"/>
      <c r="BL2753" s="101"/>
      <c r="BM2753" s="101"/>
      <c r="BN2753" s="101"/>
      <c r="BO2753" s="103"/>
      <c r="BP2753" s="101"/>
      <c r="BQ2753" s="101"/>
      <c r="BR2753" s="101"/>
      <c r="BS2753" s="101"/>
      <c r="BT2753" s="101"/>
      <c r="BU2753" s="101"/>
      <c r="BV2753" s="101"/>
      <c r="BW2753" s="101"/>
      <c r="BX2753" s="101"/>
      <c r="BY2753" s="101"/>
      <c r="BZ2753" s="101"/>
      <c r="CA2753" s="101"/>
      <c r="CB2753" s="101"/>
      <c r="CC2753" s="101"/>
      <c r="CD2753" s="101"/>
      <c r="CE2753" s="101"/>
      <c r="CF2753" s="101"/>
      <c r="CG2753" s="37" t="e">
        <f>VLOOKUP(Table_1[[#This Row],[EAN]],'[1]Planilha1'!$E:$R,13,0)</f>
        <v>#N/A</v>
      </c>
    </row>
    <row r="2754" ht="15" hidden="1">
      <c r="A2754" s="7"/>
      <c r="B2754" s="84" t="s">
        <v>2735</v>
      </c>
      <c r="C2754" s="75">
        <v>221820</v>
      </c>
      <c r="D2754" s="75"/>
      <c r="E2754" s="85">
        <v>7891098041692</v>
      </c>
      <c r="F2754" s="86" t="s">
        <v>3237</v>
      </c>
      <c r="G2754" s="75" t="s">
        <v>21</v>
      </c>
      <c r="H2754" s="75">
        <v>950</v>
      </c>
      <c r="I2754" s="87" t="s">
        <v>3217</v>
      </c>
      <c r="J2754" s="75" t="s">
        <v>3228</v>
      </c>
      <c r="K2754" s="88" t="s">
        <v>84</v>
      </c>
      <c r="L2754" s="88">
        <v>12</v>
      </c>
      <c r="M2754" s="88">
        <v>0</v>
      </c>
      <c r="N2754" s="75" t="s">
        <v>85</v>
      </c>
      <c r="O2754" s="75"/>
      <c r="P2754" s="106"/>
      <c r="Q2754" s="90">
        <f>(17/100+7.6/100+1.65/100)*P2754</f>
        <v>0</v>
      </c>
      <c r="R2754" s="104"/>
      <c r="S2754" s="104"/>
      <c r="T2754" s="104"/>
      <c r="U2754" s="104"/>
      <c r="V2754" s="90">
        <f>+P2754-Q2754+R2754+S2754+T2754+U2754</f>
        <v>0</v>
      </c>
      <c r="W2754" s="91">
        <f>(1.02/100)</f>
        <v>1.02E-2</v>
      </c>
      <c r="X2754" s="91">
        <v>4.8E-3</v>
      </c>
      <c r="Y2754" s="91">
        <v>0.17</v>
      </c>
      <c r="Z2754" s="91">
        <v>1.65E-2</v>
      </c>
      <c r="AA2754" s="91">
        <v>7.6E-2</v>
      </c>
      <c r="AB2754" s="91">
        <f>SUM(W2754:AA2754)</f>
        <v>0.2775</v>
      </c>
      <c r="AC2754" s="75">
        <v>12</v>
      </c>
      <c r="AD2754" s="92">
        <f>IF(AL2754="","",+AC2754*AL2754)</f>
      </c>
      <c r="AE2754" s="93">
        <f>IF(AL2754="","",+AL2754*AB2754)</f>
      </c>
      <c r="AF2754" s="92">
        <f>IF(AL2754="","",+AL2754-AE2754)</f>
      </c>
      <c r="AG2754" s="93">
        <f>+V2754</f>
        <v>0</v>
      </c>
      <c r="AH2754" s="92">
        <f>IF(AF2754="","",+AF2754-AG2754)</f>
      </c>
      <c r="AI2754" s="92">
        <f>IF(AH2754="","",+AH2754*AC2754)</f>
      </c>
      <c r="AJ2754" s="93"/>
      <c r="AK2754" s="94">
        <v>0.33</v>
      </c>
      <c r="AL2754" s="93">
        <f>IF(V2754=0,"",V2754/(1-AB2754-AK2754))</f>
      </c>
      <c r="AM2754" s="95">
        <v>0.33</v>
      </c>
      <c r="AN2754" s="93">
        <f>IF(V2754=0,"",V2754/(1-AB2754-AM2754))</f>
      </c>
      <c r="AO2754" s="96">
        <v>1.2</v>
      </c>
      <c r="AP2754" s="93">
        <f>IF(BD!AJ2754="","",BD!AJ2754*BD!AO2754)</f>
      </c>
      <c r="AQ2754" s="91">
        <f>BD!AM2754/BD!AK2754-1</f>
        <v>0</v>
      </c>
      <c r="AR2754" s="91">
        <f>IF(BD!AN2754="","",IF(BD!AJ2754="","",BD!AN2754/BD!AJ2754-1))</f>
      </c>
      <c r="AS2754" s="91">
        <f>IF(BD!AN2754="","",IF(BD!AN2754&lt;BD!AL2754,"ABAIXO DA META","DENTRO DA META"))</f>
      </c>
      <c r="AT2754" s="91" t="str">
        <f>IF(BD!AJ2754="","EM ANÁLISE",IF(BD!AP2754&gt;=BD!AN2754,"GO", "NO GO"))</f>
        <v>EM ANÁLISE</v>
      </c>
      <c r="AU2754" s="97">
        <f>IF(AN2754="","",+BD!$AN2754-AJ2754)</f>
      </c>
      <c r="AV2754" s="98"/>
      <c r="AW2754" s="90">
        <f>BD!P2754*BD!AC2754</f>
        <v>0</v>
      </c>
      <c r="AX2754" s="90">
        <f>BD!V2754*BD!AC2754</f>
        <v>0</v>
      </c>
      <c r="AY2754" s="90">
        <f>IF(BD!AN2754="","",BD!AN2754*BD!AC2754)</f>
      </c>
      <c r="AZ2754" s="75" t="s">
        <v>123</v>
      </c>
      <c r="BA2754" s="75" t="s">
        <v>115</v>
      </c>
      <c r="BB2754" s="75">
        <v>1</v>
      </c>
      <c r="BC2754" s="75" t="s">
        <v>250</v>
      </c>
      <c r="BD2754" s="104"/>
      <c r="BE2754" s="104"/>
      <c r="BF2754" s="101"/>
      <c r="BG2754" s="101"/>
      <c r="BH2754" s="101"/>
      <c r="BI2754" s="101"/>
      <c r="BJ2754" s="101"/>
      <c r="BK2754" s="101"/>
      <c r="BL2754" s="101"/>
      <c r="BM2754" s="101"/>
      <c r="BN2754" s="101"/>
      <c r="BO2754" s="103"/>
      <c r="BP2754" s="101"/>
      <c r="BQ2754" s="101"/>
      <c r="BR2754" s="101"/>
      <c r="BS2754" s="101"/>
      <c r="BT2754" s="101"/>
      <c r="BU2754" s="101"/>
      <c r="BV2754" s="101"/>
      <c r="BW2754" s="101"/>
      <c r="BX2754" s="101"/>
      <c r="BY2754" s="101"/>
      <c r="BZ2754" s="101"/>
      <c r="CA2754" s="101"/>
      <c r="CB2754" s="101"/>
      <c r="CC2754" s="101"/>
      <c r="CD2754" s="101"/>
      <c r="CE2754" s="101"/>
      <c r="CF2754" s="101"/>
      <c r="CG2754" s="37" t="e">
        <f>VLOOKUP(Table_1[[#This Row],[EAN]],'[1]Planilha1'!$E:$R,13,0)</f>
        <v>#N/A</v>
      </c>
    </row>
    <row r="2755" ht="15" hidden="1">
      <c r="A2755" s="7"/>
      <c r="B2755" s="84" t="s">
        <v>2735</v>
      </c>
      <c r="C2755" s="75">
        <v>221821</v>
      </c>
      <c r="D2755" s="75"/>
      <c r="E2755" s="85">
        <v>7891098041685</v>
      </c>
      <c r="F2755" s="86" t="s">
        <v>3238</v>
      </c>
      <c r="G2755" s="75" t="s">
        <v>21</v>
      </c>
      <c r="H2755" s="75">
        <v>950</v>
      </c>
      <c r="I2755" s="87" t="s">
        <v>3217</v>
      </c>
      <c r="J2755" s="75" t="s">
        <v>3228</v>
      </c>
      <c r="K2755" s="88" t="s">
        <v>84</v>
      </c>
      <c r="L2755" s="88">
        <v>12</v>
      </c>
      <c r="M2755" s="88">
        <v>0</v>
      </c>
      <c r="N2755" s="75" t="s">
        <v>85</v>
      </c>
      <c r="O2755" s="75"/>
      <c r="P2755" s="106"/>
      <c r="Q2755" s="90">
        <f>(17/100+7.6/100+1.65/100)*P2755</f>
        <v>0</v>
      </c>
      <c r="R2755" s="104"/>
      <c r="S2755" s="104"/>
      <c r="T2755" s="104"/>
      <c r="U2755" s="104"/>
      <c r="V2755" s="90">
        <f>+P2755-Q2755+R2755+S2755+T2755+U2755</f>
        <v>0</v>
      </c>
      <c r="W2755" s="91">
        <f>(1.02/100)</f>
        <v>1.02E-2</v>
      </c>
      <c r="X2755" s="91">
        <v>4.8E-3</v>
      </c>
      <c r="Y2755" s="91">
        <v>0.17</v>
      </c>
      <c r="Z2755" s="91">
        <v>1.65E-2</v>
      </c>
      <c r="AA2755" s="91">
        <v>7.6E-2</v>
      </c>
      <c r="AB2755" s="91">
        <f>SUM(W2755:AA2755)</f>
        <v>0.2775</v>
      </c>
      <c r="AC2755" s="75">
        <v>12</v>
      </c>
      <c r="AD2755" s="92">
        <f>IF(AL2755="","",+AC2755*AL2755)</f>
      </c>
      <c r="AE2755" s="93">
        <f>IF(AL2755="","",+AL2755*AB2755)</f>
      </c>
      <c r="AF2755" s="92">
        <f>IF(AL2755="","",+AL2755-AE2755)</f>
      </c>
      <c r="AG2755" s="93">
        <f>+V2755</f>
        <v>0</v>
      </c>
      <c r="AH2755" s="92">
        <f>IF(AF2755="","",+AF2755-AG2755)</f>
      </c>
      <c r="AI2755" s="92">
        <f>IF(AH2755="","",+AH2755*AC2755)</f>
      </c>
      <c r="AJ2755" s="93"/>
      <c r="AK2755" s="94">
        <v>0.33</v>
      </c>
      <c r="AL2755" s="93">
        <f>IF(V2755=0,"",V2755/(1-AB2755-AK2755))</f>
      </c>
      <c r="AM2755" s="95">
        <v>0.33</v>
      </c>
      <c r="AN2755" s="93">
        <f>IF(V2755=0,"",V2755/(1-AB2755-AM2755))</f>
      </c>
      <c r="AO2755" s="96">
        <v>1.2</v>
      </c>
      <c r="AP2755" s="93">
        <f>IF(BD!AJ2755="","",BD!AJ2755*BD!AO2755)</f>
      </c>
      <c r="AQ2755" s="91">
        <f>BD!AM2755/BD!AK2755-1</f>
        <v>0</v>
      </c>
      <c r="AR2755" s="91">
        <f>IF(BD!AN2755="","",IF(BD!AJ2755="","",BD!AN2755/BD!AJ2755-1))</f>
      </c>
      <c r="AS2755" s="91">
        <f>IF(BD!AN2755="","",IF(BD!AN2755&lt;BD!AL2755,"ABAIXO DA META","DENTRO DA META"))</f>
      </c>
      <c r="AT2755" s="91" t="str">
        <f>IF(BD!AJ2755="","EM ANÁLISE",IF(BD!AP2755&gt;=BD!AN2755,"GO", "NO GO"))</f>
        <v>EM ANÁLISE</v>
      </c>
      <c r="AU2755" s="97">
        <f>IF(AN2755="","",+BD!$AN2755-AJ2755)</f>
      </c>
      <c r="AV2755" s="98"/>
      <c r="AW2755" s="90">
        <f>BD!P2755*BD!AC2755</f>
        <v>0</v>
      </c>
      <c r="AX2755" s="90">
        <f>BD!V2755*BD!AC2755</f>
        <v>0</v>
      </c>
      <c r="AY2755" s="90">
        <f>IF(BD!AN2755="","",BD!AN2755*BD!AC2755)</f>
      </c>
      <c r="AZ2755" s="75" t="s">
        <v>123</v>
      </c>
      <c r="BA2755" s="75" t="s">
        <v>115</v>
      </c>
      <c r="BB2755" s="75">
        <v>1</v>
      </c>
      <c r="BC2755" s="75" t="s">
        <v>250</v>
      </c>
      <c r="BD2755" s="104"/>
      <c r="BE2755" s="104"/>
      <c r="BF2755" s="101"/>
      <c r="BG2755" s="101"/>
      <c r="BH2755" s="101"/>
      <c r="BI2755" s="101"/>
      <c r="BJ2755" s="101"/>
      <c r="BK2755" s="101"/>
      <c r="BL2755" s="101"/>
      <c r="BM2755" s="101"/>
      <c r="BN2755" s="101"/>
      <c r="BO2755" s="103"/>
      <c r="BP2755" s="101"/>
      <c r="BQ2755" s="101"/>
      <c r="BR2755" s="101"/>
      <c r="BS2755" s="101"/>
      <c r="BT2755" s="101"/>
      <c r="BU2755" s="101"/>
      <c r="BV2755" s="101"/>
      <c r="BW2755" s="101"/>
      <c r="BX2755" s="101"/>
      <c r="BY2755" s="101"/>
      <c r="BZ2755" s="101"/>
      <c r="CA2755" s="101"/>
      <c r="CB2755" s="101"/>
      <c r="CC2755" s="101"/>
      <c r="CD2755" s="101"/>
      <c r="CE2755" s="101"/>
      <c r="CF2755" s="101"/>
      <c r="CG2755" s="37" t="e">
        <f>VLOOKUP(Table_1[[#This Row],[EAN]],'[1]Planilha1'!$E:$R,13,0)</f>
        <v>#N/A</v>
      </c>
    </row>
    <row r="2756" ht="15" hidden="1">
      <c r="A2756" s="7"/>
      <c r="B2756" s="84" t="s">
        <v>2735</v>
      </c>
      <c r="C2756" s="75">
        <v>221822</v>
      </c>
      <c r="D2756" s="75"/>
      <c r="E2756" s="85">
        <v>7891098041678</v>
      </c>
      <c r="F2756" s="86" t="s">
        <v>3239</v>
      </c>
      <c r="G2756" s="75" t="s">
        <v>21</v>
      </c>
      <c r="H2756" s="75">
        <v>950</v>
      </c>
      <c r="I2756" s="87" t="s">
        <v>3217</v>
      </c>
      <c r="J2756" s="75" t="s">
        <v>3228</v>
      </c>
      <c r="K2756" s="88" t="s">
        <v>84</v>
      </c>
      <c r="L2756" s="88">
        <v>12</v>
      </c>
      <c r="M2756" s="88">
        <v>0</v>
      </c>
      <c r="N2756" s="75" t="s">
        <v>85</v>
      </c>
      <c r="O2756" s="75"/>
      <c r="P2756" s="106"/>
      <c r="Q2756" s="90">
        <f>(17/100+7.6/100+1.65/100)*P2756</f>
        <v>0</v>
      </c>
      <c r="R2756" s="104"/>
      <c r="S2756" s="104"/>
      <c r="T2756" s="104"/>
      <c r="U2756" s="104"/>
      <c r="V2756" s="90">
        <f>+P2756-Q2756+R2756+S2756+T2756+U2756</f>
        <v>0</v>
      </c>
      <c r="W2756" s="91">
        <f>(1.02/100)</f>
        <v>1.02E-2</v>
      </c>
      <c r="X2756" s="91">
        <v>4.8E-3</v>
      </c>
      <c r="Y2756" s="91">
        <v>0.17</v>
      </c>
      <c r="Z2756" s="91">
        <v>1.65E-2</v>
      </c>
      <c r="AA2756" s="91">
        <v>7.6E-2</v>
      </c>
      <c r="AB2756" s="91">
        <f>SUM(W2756:AA2756)</f>
        <v>0.2775</v>
      </c>
      <c r="AC2756" s="75">
        <v>12</v>
      </c>
      <c r="AD2756" s="92">
        <f>IF(AL2756="","",+AC2756*AL2756)</f>
      </c>
      <c r="AE2756" s="93">
        <f>IF(AL2756="","",+AL2756*AB2756)</f>
      </c>
      <c r="AF2756" s="92">
        <f>IF(AL2756="","",+AL2756-AE2756)</f>
      </c>
      <c r="AG2756" s="93">
        <f>+V2756</f>
        <v>0</v>
      </c>
      <c r="AH2756" s="92">
        <f>IF(AF2756="","",+AF2756-AG2756)</f>
      </c>
      <c r="AI2756" s="92">
        <f>IF(AH2756="","",+AH2756*AC2756)</f>
      </c>
      <c r="AJ2756" s="93"/>
      <c r="AK2756" s="94">
        <v>0.33</v>
      </c>
      <c r="AL2756" s="93">
        <f>IF(V2756=0,"",V2756/(1-AB2756-AK2756))</f>
      </c>
      <c r="AM2756" s="95">
        <v>0.33</v>
      </c>
      <c r="AN2756" s="93">
        <f>IF(V2756=0,"",V2756/(1-AB2756-AM2756))</f>
      </c>
      <c r="AO2756" s="96">
        <v>1.2</v>
      </c>
      <c r="AP2756" s="93">
        <f>IF(BD!AJ2756="","",BD!AJ2756*BD!AO2756)</f>
      </c>
      <c r="AQ2756" s="91">
        <f>BD!AM2756/BD!AK2756-1</f>
        <v>0</v>
      </c>
      <c r="AR2756" s="91">
        <f>IF(BD!AN2756="","",IF(BD!AJ2756="","",BD!AN2756/BD!AJ2756-1))</f>
      </c>
      <c r="AS2756" s="91">
        <f>IF(BD!AN2756="","",IF(BD!AN2756&lt;BD!AL2756,"ABAIXO DA META","DENTRO DA META"))</f>
      </c>
      <c r="AT2756" s="91" t="str">
        <f>IF(BD!AJ2756="","EM ANÁLISE",IF(BD!AP2756&gt;=BD!AN2756,"GO", "NO GO"))</f>
        <v>EM ANÁLISE</v>
      </c>
      <c r="AU2756" s="97">
        <f>IF(AN2756="","",+BD!$AN2756-AJ2756)</f>
      </c>
      <c r="AV2756" s="98"/>
      <c r="AW2756" s="90">
        <f>BD!P2756*BD!AC2756</f>
        <v>0</v>
      </c>
      <c r="AX2756" s="90">
        <f>BD!V2756*BD!AC2756</f>
        <v>0</v>
      </c>
      <c r="AY2756" s="90">
        <f>IF(BD!AN2756="","",BD!AN2756*BD!AC2756)</f>
      </c>
      <c r="AZ2756" s="75" t="s">
        <v>123</v>
      </c>
      <c r="BA2756" s="75" t="s">
        <v>115</v>
      </c>
      <c r="BB2756" s="75">
        <v>1</v>
      </c>
      <c r="BC2756" s="75" t="s">
        <v>250</v>
      </c>
      <c r="BD2756" s="104"/>
      <c r="BE2756" s="104"/>
      <c r="BF2756" s="101"/>
      <c r="BG2756" s="101"/>
      <c r="BH2756" s="101"/>
      <c r="BI2756" s="101"/>
      <c r="BJ2756" s="101"/>
      <c r="BK2756" s="101"/>
      <c r="BL2756" s="101"/>
      <c r="BM2756" s="101"/>
      <c r="BN2756" s="101"/>
      <c r="BO2756" s="103"/>
      <c r="BP2756" s="101"/>
      <c r="BQ2756" s="101"/>
      <c r="BR2756" s="101"/>
      <c r="BS2756" s="101"/>
      <c r="BT2756" s="101"/>
      <c r="BU2756" s="101"/>
      <c r="BV2756" s="101"/>
      <c r="BW2756" s="101"/>
      <c r="BX2756" s="101"/>
      <c r="BY2756" s="101"/>
      <c r="BZ2756" s="101"/>
      <c r="CA2756" s="101"/>
      <c r="CB2756" s="101"/>
      <c r="CC2756" s="101"/>
      <c r="CD2756" s="101"/>
      <c r="CE2756" s="101"/>
      <c r="CF2756" s="101"/>
      <c r="CG2756" s="37" t="e">
        <f>VLOOKUP(Table_1[[#This Row],[EAN]],'[1]Planilha1'!$E:$R,13,0)</f>
        <v>#N/A</v>
      </c>
    </row>
    <row r="2757" ht="15" hidden="1">
      <c r="A2757" s="7"/>
      <c r="B2757" s="84" t="s">
        <v>2735</v>
      </c>
      <c r="C2757" s="75">
        <v>221823</v>
      </c>
      <c r="D2757" s="75"/>
      <c r="E2757" s="85">
        <v>7891098041746</v>
      </c>
      <c r="F2757" s="86" t="s">
        <v>3240</v>
      </c>
      <c r="G2757" s="75" t="s">
        <v>21</v>
      </c>
      <c r="H2757" s="75">
        <v>950</v>
      </c>
      <c r="I2757" s="87" t="s">
        <v>3217</v>
      </c>
      <c r="J2757" s="75" t="s">
        <v>3218</v>
      </c>
      <c r="K2757" s="88" t="s">
        <v>84</v>
      </c>
      <c r="L2757" s="88">
        <v>12</v>
      </c>
      <c r="M2757" s="88">
        <v>0</v>
      </c>
      <c r="N2757" s="75" t="s">
        <v>85</v>
      </c>
      <c r="O2757" s="75"/>
      <c r="P2757" s="106"/>
      <c r="Q2757" s="90">
        <f>(17/100+7.6/100+1.65/100)*P2757</f>
        <v>0</v>
      </c>
      <c r="R2757" s="104"/>
      <c r="S2757" s="104"/>
      <c r="T2757" s="104"/>
      <c r="U2757" s="104"/>
      <c r="V2757" s="90">
        <f>+P2757-Q2757+R2757+S2757+T2757+U2757</f>
        <v>0</v>
      </c>
      <c r="W2757" s="91">
        <f>(1.02/100)</f>
        <v>1.02E-2</v>
      </c>
      <c r="X2757" s="91">
        <v>4.8E-3</v>
      </c>
      <c r="Y2757" s="91">
        <v>0.17</v>
      </c>
      <c r="Z2757" s="91">
        <v>1.65E-2</v>
      </c>
      <c r="AA2757" s="91">
        <v>7.6E-2</v>
      </c>
      <c r="AB2757" s="91">
        <f>SUM(W2757:AA2757)</f>
        <v>0.2775</v>
      </c>
      <c r="AC2757" s="75">
        <v>12</v>
      </c>
      <c r="AD2757" s="92">
        <f>IF(AL2757="","",+AC2757*AL2757)</f>
      </c>
      <c r="AE2757" s="93">
        <f>IF(AL2757="","",+AL2757*AB2757)</f>
      </c>
      <c r="AF2757" s="92">
        <f>IF(AL2757="","",+AL2757-AE2757)</f>
      </c>
      <c r="AG2757" s="93">
        <f>+V2757</f>
        <v>0</v>
      </c>
      <c r="AH2757" s="92">
        <f>IF(AF2757="","",+AF2757-AG2757)</f>
      </c>
      <c r="AI2757" s="92">
        <f>IF(AH2757="","",+AH2757*AC2757)</f>
      </c>
      <c r="AJ2757" s="93"/>
      <c r="AK2757" s="94">
        <v>0.33</v>
      </c>
      <c r="AL2757" s="93">
        <f>IF(V2757=0,"",V2757/(1-AB2757-AK2757))</f>
      </c>
      <c r="AM2757" s="95">
        <v>0.33</v>
      </c>
      <c r="AN2757" s="93">
        <f>IF(V2757=0,"",V2757/(1-AB2757-AM2757))</f>
      </c>
      <c r="AO2757" s="96">
        <v>1.2</v>
      </c>
      <c r="AP2757" s="93">
        <f>IF(BD!AJ2757="","",BD!AJ2757*BD!AO2757)</f>
      </c>
      <c r="AQ2757" s="91">
        <f>BD!AM2757/BD!AK2757-1</f>
        <v>0</v>
      </c>
      <c r="AR2757" s="91">
        <f>IF(BD!AN2757="","",IF(BD!AJ2757="","",BD!AN2757/BD!AJ2757-1))</f>
      </c>
      <c r="AS2757" s="91">
        <f>IF(BD!AN2757="","",IF(BD!AN2757&lt;BD!AL2757,"ABAIXO DA META","DENTRO DA META"))</f>
      </c>
      <c r="AT2757" s="91" t="str">
        <f>IF(BD!AJ2757="","EM ANÁLISE",IF(BD!AP2757&gt;=BD!AN2757,"GO", "NO GO"))</f>
        <v>EM ANÁLISE</v>
      </c>
      <c r="AU2757" s="97">
        <f>IF(AN2757="","",+BD!$AN2757-AJ2757)</f>
      </c>
      <c r="AV2757" s="98"/>
      <c r="AW2757" s="90">
        <f>BD!P2757*BD!AC2757</f>
        <v>0</v>
      </c>
      <c r="AX2757" s="90">
        <f>BD!V2757*BD!AC2757</f>
        <v>0</v>
      </c>
      <c r="AY2757" s="90">
        <f>IF(BD!AN2757="","",BD!AN2757*BD!AC2757)</f>
      </c>
      <c r="AZ2757" s="75" t="s">
        <v>123</v>
      </c>
      <c r="BA2757" s="75" t="s">
        <v>115</v>
      </c>
      <c r="BB2757" s="75">
        <v>1</v>
      </c>
      <c r="BC2757" s="75" t="s">
        <v>250</v>
      </c>
      <c r="BD2757" s="104"/>
      <c r="BE2757" s="104"/>
      <c r="BF2757" s="101"/>
      <c r="BG2757" s="101"/>
      <c r="BH2757" s="101"/>
      <c r="BI2757" s="101"/>
      <c r="BJ2757" s="101"/>
      <c r="BK2757" s="101"/>
      <c r="BL2757" s="101"/>
      <c r="BM2757" s="101"/>
      <c r="BN2757" s="101"/>
      <c r="BO2757" s="103"/>
      <c r="BP2757" s="101"/>
      <c r="BQ2757" s="101"/>
      <c r="BR2757" s="101"/>
      <c r="BS2757" s="101"/>
      <c r="BT2757" s="101"/>
      <c r="BU2757" s="101"/>
      <c r="BV2757" s="101"/>
      <c r="BW2757" s="101"/>
      <c r="BX2757" s="101"/>
      <c r="BY2757" s="101"/>
      <c r="BZ2757" s="101"/>
      <c r="CA2757" s="101"/>
      <c r="CB2757" s="101"/>
      <c r="CC2757" s="101"/>
      <c r="CD2757" s="101"/>
      <c r="CE2757" s="101"/>
      <c r="CF2757" s="101"/>
      <c r="CG2757" s="37" t="e">
        <f>VLOOKUP(Table_1[[#This Row],[EAN]],'[1]Planilha1'!$E:$R,13,0)</f>
        <v>#N/A</v>
      </c>
    </row>
    <row r="2758" ht="15" hidden="1">
      <c r="A2758" s="7"/>
      <c r="B2758" s="84" t="s">
        <v>2735</v>
      </c>
      <c r="C2758" s="75">
        <v>221824</v>
      </c>
      <c r="D2758" s="75"/>
      <c r="E2758" s="85">
        <v>7891098041777</v>
      </c>
      <c r="F2758" s="86" t="s">
        <v>3241</v>
      </c>
      <c r="G2758" s="75" t="s">
        <v>21</v>
      </c>
      <c r="H2758" s="75">
        <v>950</v>
      </c>
      <c r="I2758" s="87" t="s">
        <v>3217</v>
      </c>
      <c r="J2758" s="75" t="s">
        <v>3228</v>
      </c>
      <c r="K2758" s="88" t="s">
        <v>84</v>
      </c>
      <c r="L2758" s="88">
        <v>10</v>
      </c>
      <c r="M2758" s="88">
        <v>0</v>
      </c>
      <c r="N2758" s="75" t="s">
        <v>85</v>
      </c>
      <c r="O2758" s="75"/>
      <c r="P2758" s="106"/>
      <c r="Q2758" s="90">
        <f>(17/100+7.6/100+1.65/100)*P2758</f>
        <v>0</v>
      </c>
      <c r="R2758" s="104"/>
      <c r="S2758" s="104"/>
      <c r="T2758" s="104"/>
      <c r="U2758" s="104"/>
      <c r="V2758" s="90">
        <f>+P2758-Q2758+R2758+S2758+T2758+U2758</f>
        <v>0</v>
      </c>
      <c r="W2758" s="91">
        <f>(1.02/100)</f>
        <v>1.02E-2</v>
      </c>
      <c r="X2758" s="91">
        <v>4.8E-3</v>
      </c>
      <c r="Y2758" s="91">
        <v>0.17</v>
      </c>
      <c r="Z2758" s="91">
        <v>1.65E-2</v>
      </c>
      <c r="AA2758" s="91">
        <v>7.6E-2</v>
      </c>
      <c r="AB2758" s="91">
        <f>SUM(W2758:AA2758)</f>
        <v>0.2775</v>
      </c>
      <c r="AC2758" s="75">
        <v>12</v>
      </c>
      <c r="AD2758" s="92">
        <f>IF(AL2758="","",+AC2758*AL2758)</f>
      </c>
      <c r="AE2758" s="93">
        <f>IF(AL2758="","",+AL2758*AB2758)</f>
      </c>
      <c r="AF2758" s="92">
        <f>IF(AL2758="","",+AL2758-AE2758)</f>
      </c>
      <c r="AG2758" s="93">
        <f>+V2758</f>
        <v>0</v>
      </c>
      <c r="AH2758" s="92">
        <f>IF(AF2758="","",+AF2758-AG2758)</f>
      </c>
      <c r="AI2758" s="92">
        <f>IF(AH2758="","",+AH2758*AC2758)</f>
      </c>
      <c r="AJ2758" s="93"/>
      <c r="AK2758" s="94">
        <v>0.33</v>
      </c>
      <c r="AL2758" s="93">
        <f>IF(V2758=0,"",V2758/(1-AB2758-AK2758))</f>
      </c>
      <c r="AM2758" s="95">
        <v>0.33</v>
      </c>
      <c r="AN2758" s="93">
        <f>IF(V2758=0,"",V2758/(1-AB2758-AM2758))</f>
      </c>
      <c r="AO2758" s="96">
        <v>1.2</v>
      </c>
      <c r="AP2758" s="93">
        <f>IF(BD!AJ2758="","",BD!AJ2758*BD!AO2758)</f>
      </c>
      <c r="AQ2758" s="91">
        <f>BD!AM2758/BD!AK2758-1</f>
        <v>0</v>
      </c>
      <c r="AR2758" s="91">
        <f>IF(BD!AN2758="","",IF(BD!AJ2758="","",BD!AN2758/BD!AJ2758-1))</f>
      </c>
      <c r="AS2758" s="91">
        <f>IF(BD!AN2758="","",IF(BD!AN2758&lt;BD!AL2758,"ABAIXO DA META","DENTRO DA META"))</f>
      </c>
      <c r="AT2758" s="91" t="str">
        <f>IF(BD!AJ2758="","EM ANÁLISE",IF(BD!AP2758&gt;=BD!AN2758,"GO", "NO GO"))</f>
        <v>EM ANÁLISE</v>
      </c>
      <c r="AU2758" s="97">
        <f>IF(AN2758="","",+BD!$AN2758-AJ2758)</f>
      </c>
      <c r="AV2758" s="98"/>
      <c r="AW2758" s="90">
        <f>BD!P2758*BD!AC2758</f>
        <v>0</v>
      </c>
      <c r="AX2758" s="90">
        <f>BD!V2758*BD!AC2758</f>
        <v>0</v>
      </c>
      <c r="AY2758" s="90">
        <f>IF(BD!AN2758="","",BD!AN2758*BD!AC2758)</f>
      </c>
      <c r="AZ2758" s="75" t="s">
        <v>123</v>
      </c>
      <c r="BA2758" s="75" t="s">
        <v>115</v>
      </c>
      <c r="BB2758" s="75">
        <v>1</v>
      </c>
      <c r="BC2758" s="75" t="s">
        <v>250</v>
      </c>
      <c r="BD2758" s="104"/>
      <c r="BE2758" s="104"/>
      <c r="BF2758" s="101"/>
      <c r="BG2758" s="101"/>
      <c r="BH2758" s="101"/>
      <c r="BI2758" s="101"/>
      <c r="BJ2758" s="101"/>
      <c r="BK2758" s="101"/>
      <c r="BL2758" s="101"/>
      <c r="BM2758" s="101"/>
      <c r="BN2758" s="101"/>
      <c r="BO2758" s="103"/>
      <c r="BP2758" s="101"/>
      <c r="BQ2758" s="101"/>
      <c r="BR2758" s="101"/>
      <c r="BS2758" s="101"/>
      <c r="BT2758" s="101"/>
      <c r="BU2758" s="101"/>
      <c r="BV2758" s="101"/>
      <c r="BW2758" s="101"/>
      <c r="BX2758" s="101"/>
      <c r="BY2758" s="101"/>
      <c r="BZ2758" s="101"/>
      <c r="CA2758" s="101"/>
      <c r="CB2758" s="101"/>
      <c r="CC2758" s="101"/>
      <c r="CD2758" s="101"/>
      <c r="CE2758" s="101"/>
      <c r="CF2758" s="101"/>
      <c r="CG2758" s="37" t="e">
        <f>VLOOKUP(Table_1[[#This Row],[EAN]],'[1]Planilha1'!$E:$R,13,0)</f>
        <v>#N/A</v>
      </c>
    </row>
    <row r="2759" ht="15" hidden="1">
      <c r="A2759" s="7"/>
      <c r="B2759" s="84" t="s">
        <v>2735</v>
      </c>
      <c r="C2759" s="75">
        <v>221825</v>
      </c>
      <c r="D2759" s="75"/>
      <c r="E2759" s="85">
        <v>7891098041944</v>
      </c>
      <c r="F2759" s="86" t="s">
        <v>3242</v>
      </c>
      <c r="G2759" s="75" t="s">
        <v>21</v>
      </c>
      <c r="H2759" s="75">
        <v>950</v>
      </c>
      <c r="I2759" s="87" t="s">
        <v>3217</v>
      </c>
      <c r="J2759" s="75" t="s">
        <v>3218</v>
      </c>
      <c r="K2759" s="88" t="s">
        <v>84</v>
      </c>
      <c r="L2759" s="88">
        <v>12</v>
      </c>
      <c r="M2759" s="88">
        <v>0</v>
      </c>
      <c r="N2759" s="75" t="s">
        <v>85</v>
      </c>
      <c r="O2759" s="75"/>
      <c r="P2759" s="106"/>
      <c r="Q2759" s="90">
        <f>(17/100+7.6/100+1.65/100)*P2759</f>
        <v>0</v>
      </c>
      <c r="R2759" s="104"/>
      <c r="S2759" s="104"/>
      <c r="T2759" s="104"/>
      <c r="U2759" s="104"/>
      <c r="V2759" s="90">
        <f>+P2759-Q2759+R2759+S2759+T2759+U2759</f>
        <v>0</v>
      </c>
      <c r="W2759" s="91">
        <f>(1.02/100)</f>
        <v>1.02E-2</v>
      </c>
      <c r="X2759" s="91">
        <v>4.8E-3</v>
      </c>
      <c r="Y2759" s="91">
        <v>0.17</v>
      </c>
      <c r="Z2759" s="91">
        <v>1.65E-2</v>
      </c>
      <c r="AA2759" s="91">
        <v>7.6E-2</v>
      </c>
      <c r="AB2759" s="91">
        <f>SUM(W2759:AA2759)</f>
        <v>0.2775</v>
      </c>
      <c r="AC2759" s="75">
        <v>12</v>
      </c>
      <c r="AD2759" s="92">
        <f>IF(AL2759="","",+AC2759*AL2759)</f>
      </c>
      <c r="AE2759" s="93">
        <f>IF(AL2759="","",+AL2759*AB2759)</f>
      </c>
      <c r="AF2759" s="92">
        <f>IF(AL2759="","",+AL2759-AE2759)</f>
      </c>
      <c r="AG2759" s="93">
        <f>+V2759</f>
        <v>0</v>
      </c>
      <c r="AH2759" s="92">
        <f>IF(AF2759="","",+AF2759-AG2759)</f>
      </c>
      <c r="AI2759" s="92">
        <f>IF(AH2759="","",+AH2759*AC2759)</f>
      </c>
      <c r="AJ2759" s="93"/>
      <c r="AK2759" s="94">
        <v>0.33</v>
      </c>
      <c r="AL2759" s="93">
        <f>IF(V2759=0,"",V2759/(1-AB2759-AK2759))</f>
      </c>
      <c r="AM2759" s="95">
        <v>0.33</v>
      </c>
      <c r="AN2759" s="93">
        <f>IF(V2759=0,"",V2759/(1-AB2759-AM2759))</f>
      </c>
      <c r="AO2759" s="96">
        <v>1.2</v>
      </c>
      <c r="AP2759" s="93">
        <f>IF(BD!AJ2759="","",BD!AJ2759*BD!AO2759)</f>
      </c>
      <c r="AQ2759" s="91">
        <f>BD!AM2759/BD!AK2759-1</f>
        <v>0</v>
      </c>
      <c r="AR2759" s="91">
        <f>IF(BD!AN2759="","",IF(BD!AJ2759="","",BD!AN2759/BD!AJ2759-1))</f>
      </c>
      <c r="AS2759" s="91">
        <f>IF(BD!AN2759="","",IF(BD!AN2759&lt;BD!AL2759,"ABAIXO DA META","DENTRO DA META"))</f>
      </c>
      <c r="AT2759" s="91" t="str">
        <f>IF(BD!AJ2759="","EM ANÁLISE",IF(BD!AP2759&gt;=BD!AN2759,"GO", "NO GO"))</f>
        <v>EM ANÁLISE</v>
      </c>
      <c r="AU2759" s="97">
        <f>IF(AN2759="","",+BD!$AN2759-AJ2759)</f>
      </c>
      <c r="AV2759" s="98"/>
      <c r="AW2759" s="90">
        <f>BD!P2759*BD!AC2759</f>
        <v>0</v>
      </c>
      <c r="AX2759" s="90">
        <f>BD!V2759*BD!AC2759</f>
        <v>0</v>
      </c>
      <c r="AY2759" s="90">
        <f>IF(BD!AN2759="","",BD!AN2759*BD!AC2759)</f>
      </c>
      <c r="AZ2759" s="75" t="s">
        <v>123</v>
      </c>
      <c r="BA2759" s="75" t="s">
        <v>115</v>
      </c>
      <c r="BB2759" s="75">
        <v>1</v>
      </c>
      <c r="BC2759" s="75" t="s">
        <v>250</v>
      </c>
      <c r="BD2759" s="104"/>
      <c r="BE2759" s="104"/>
      <c r="BF2759" s="101"/>
      <c r="BG2759" s="101"/>
      <c r="BH2759" s="101"/>
      <c r="BI2759" s="101"/>
      <c r="BJ2759" s="101"/>
      <c r="BK2759" s="101"/>
      <c r="BL2759" s="101"/>
      <c r="BM2759" s="101"/>
      <c r="BN2759" s="101"/>
      <c r="BO2759" s="103"/>
      <c r="BP2759" s="101"/>
      <c r="BQ2759" s="101"/>
      <c r="BR2759" s="101"/>
      <c r="BS2759" s="101"/>
      <c r="BT2759" s="101"/>
      <c r="BU2759" s="101"/>
      <c r="BV2759" s="101"/>
      <c r="BW2759" s="101"/>
      <c r="BX2759" s="101"/>
      <c r="BY2759" s="101"/>
      <c r="BZ2759" s="101"/>
      <c r="CA2759" s="101"/>
      <c r="CB2759" s="101"/>
      <c r="CC2759" s="101"/>
      <c r="CD2759" s="101"/>
      <c r="CE2759" s="101"/>
      <c r="CF2759" s="101"/>
      <c r="CG2759" s="37" t="e">
        <f>VLOOKUP(Table_1[[#This Row],[EAN]],'[1]Planilha1'!$E:$R,13,0)</f>
        <v>#N/A</v>
      </c>
    </row>
    <row r="2760" ht="15" hidden="1">
      <c r="A2760" s="7"/>
      <c r="B2760" s="84" t="s">
        <v>2735</v>
      </c>
      <c r="C2760" s="75">
        <v>221826</v>
      </c>
      <c r="D2760" s="75"/>
      <c r="E2760" s="85">
        <v>7891098041920</v>
      </c>
      <c r="F2760" s="86" t="s">
        <v>3243</v>
      </c>
      <c r="G2760" s="75" t="s">
        <v>21</v>
      </c>
      <c r="H2760" s="75">
        <v>950</v>
      </c>
      <c r="I2760" s="87" t="s">
        <v>3217</v>
      </c>
      <c r="J2760" s="75" t="s">
        <v>3218</v>
      </c>
      <c r="K2760" s="88" t="s">
        <v>84</v>
      </c>
      <c r="L2760" s="88">
        <v>12</v>
      </c>
      <c r="M2760" s="88">
        <v>0</v>
      </c>
      <c r="N2760" s="75" t="s">
        <v>85</v>
      </c>
      <c r="O2760" s="75"/>
      <c r="P2760" s="106"/>
      <c r="Q2760" s="90">
        <f>(17/100+7.6/100+1.65/100)*P2760</f>
        <v>0</v>
      </c>
      <c r="R2760" s="104"/>
      <c r="S2760" s="104"/>
      <c r="T2760" s="104"/>
      <c r="U2760" s="104"/>
      <c r="V2760" s="90">
        <f>+P2760-Q2760+R2760+S2760+T2760+U2760</f>
        <v>0</v>
      </c>
      <c r="W2760" s="91">
        <f>(1.02/100)</f>
        <v>1.02E-2</v>
      </c>
      <c r="X2760" s="91">
        <v>4.8E-3</v>
      </c>
      <c r="Y2760" s="91">
        <v>0.17</v>
      </c>
      <c r="Z2760" s="91">
        <v>1.65E-2</v>
      </c>
      <c r="AA2760" s="91">
        <v>7.6E-2</v>
      </c>
      <c r="AB2760" s="91">
        <f>SUM(W2760:AA2760)</f>
        <v>0.2775</v>
      </c>
      <c r="AC2760" s="75">
        <v>12</v>
      </c>
      <c r="AD2760" s="92">
        <f>IF(AL2760="","",+AC2760*AL2760)</f>
      </c>
      <c r="AE2760" s="93">
        <f>IF(AL2760="","",+AL2760*AB2760)</f>
      </c>
      <c r="AF2760" s="92">
        <f>IF(AL2760="","",+AL2760-AE2760)</f>
      </c>
      <c r="AG2760" s="93">
        <f>+V2760</f>
        <v>0</v>
      </c>
      <c r="AH2760" s="92">
        <f>IF(AF2760="","",+AF2760-AG2760)</f>
      </c>
      <c r="AI2760" s="92">
        <f>IF(AH2760="","",+AH2760*AC2760)</f>
      </c>
      <c r="AJ2760" s="93"/>
      <c r="AK2760" s="94">
        <v>0.33</v>
      </c>
      <c r="AL2760" s="93">
        <f>IF(V2760=0,"",V2760/(1-AB2760-AK2760))</f>
      </c>
      <c r="AM2760" s="95">
        <v>0.33</v>
      </c>
      <c r="AN2760" s="93">
        <f>IF(V2760=0,"",V2760/(1-AB2760-AM2760))</f>
      </c>
      <c r="AO2760" s="96">
        <v>1.2</v>
      </c>
      <c r="AP2760" s="93">
        <f>IF(BD!AJ2760="","",BD!AJ2760*BD!AO2760)</f>
      </c>
      <c r="AQ2760" s="91">
        <f>BD!AM2760/BD!AK2760-1</f>
        <v>0</v>
      </c>
      <c r="AR2760" s="91">
        <f>IF(BD!AN2760="","",IF(BD!AJ2760="","",BD!AN2760/BD!AJ2760-1))</f>
      </c>
      <c r="AS2760" s="91">
        <f>IF(BD!AN2760="","",IF(BD!AN2760&lt;BD!AL2760,"ABAIXO DA META","DENTRO DA META"))</f>
      </c>
      <c r="AT2760" s="91" t="str">
        <f>IF(BD!AJ2760="","EM ANÁLISE",IF(BD!AP2760&gt;=BD!AN2760,"GO", "NO GO"))</f>
        <v>EM ANÁLISE</v>
      </c>
      <c r="AU2760" s="97">
        <f>IF(AN2760="","",+BD!$AN2760-AJ2760)</f>
      </c>
      <c r="AV2760" s="98"/>
      <c r="AW2760" s="90">
        <f>BD!P2760*BD!AC2760</f>
        <v>0</v>
      </c>
      <c r="AX2760" s="90">
        <f>BD!V2760*BD!AC2760</f>
        <v>0</v>
      </c>
      <c r="AY2760" s="90">
        <f>IF(BD!AN2760="","",BD!AN2760*BD!AC2760)</f>
      </c>
      <c r="AZ2760" s="75" t="s">
        <v>123</v>
      </c>
      <c r="BA2760" s="75" t="s">
        <v>115</v>
      </c>
      <c r="BB2760" s="75">
        <v>1</v>
      </c>
      <c r="BC2760" s="75" t="s">
        <v>250</v>
      </c>
      <c r="BD2760" s="104"/>
      <c r="BE2760" s="104"/>
      <c r="BF2760" s="101"/>
      <c r="BG2760" s="101"/>
      <c r="BH2760" s="101"/>
      <c r="BI2760" s="101"/>
      <c r="BJ2760" s="101"/>
      <c r="BK2760" s="101"/>
      <c r="BL2760" s="101"/>
      <c r="BM2760" s="101"/>
      <c r="BN2760" s="101"/>
      <c r="BO2760" s="103"/>
      <c r="BP2760" s="101"/>
      <c r="BQ2760" s="101"/>
      <c r="BR2760" s="101"/>
      <c r="BS2760" s="101"/>
      <c r="BT2760" s="101"/>
      <c r="BU2760" s="101"/>
      <c r="BV2760" s="101"/>
      <c r="BW2760" s="101"/>
      <c r="BX2760" s="101"/>
      <c r="BY2760" s="101"/>
      <c r="BZ2760" s="101"/>
      <c r="CA2760" s="101"/>
      <c r="CB2760" s="101"/>
      <c r="CC2760" s="101"/>
      <c r="CD2760" s="101"/>
      <c r="CE2760" s="101"/>
      <c r="CF2760" s="101"/>
      <c r="CG2760" s="37" t="e">
        <f>VLOOKUP(Table_1[[#This Row],[EAN]],'[1]Planilha1'!$E:$R,13,0)</f>
        <v>#N/A</v>
      </c>
    </row>
    <row r="2761" ht="15" hidden="1">
      <c r="A2761" s="7"/>
      <c r="B2761" s="84" t="s">
        <v>2735</v>
      </c>
      <c r="C2761" s="75">
        <v>221827</v>
      </c>
      <c r="D2761" s="75"/>
      <c r="E2761" s="85">
        <v>7891098041937</v>
      </c>
      <c r="F2761" s="86" t="s">
        <v>3244</v>
      </c>
      <c r="G2761" s="75" t="s">
        <v>21</v>
      </c>
      <c r="H2761" s="75">
        <v>950</v>
      </c>
      <c r="I2761" s="87" t="s">
        <v>3217</v>
      </c>
      <c r="J2761" s="75" t="s">
        <v>3218</v>
      </c>
      <c r="K2761" s="88" t="s">
        <v>84</v>
      </c>
      <c r="L2761" s="88">
        <v>12</v>
      </c>
      <c r="M2761" s="88">
        <v>0</v>
      </c>
      <c r="N2761" s="75" t="s">
        <v>85</v>
      </c>
      <c r="O2761" s="75"/>
      <c r="P2761" s="106"/>
      <c r="Q2761" s="90">
        <f>(17/100+7.6/100+1.65/100)*P2761</f>
        <v>0</v>
      </c>
      <c r="R2761" s="104"/>
      <c r="S2761" s="104"/>
      <c r="T2761" s="104"/>
      <c r="U2761" s="104"/>
      <c r="V2761" s="90">
        <f>+P2761-Q2761+R2761+S2761+T2761+U2761</f>
        <v>0</v>
      </c>
      <c r="W2761" s="91">
        <f>(1.02/100)</f>
        <v>1.02E-2</v>
      </c>
      <c r="X2761" s="91">
        <v>4.8E-3</v>
      </c>
      <c r="Y2761" s="91">
        <v>0.17</v>
      </c>
      <c r="Z2761" s="91">
        <v>1.65E-2</v>
      </c>
      <c r="AA2761" s="91">
        <v>7.6E-2</v>
      </c>
      <c r="AB2761" s="91">
        <f>SUM(W2761:AA2761)</f>
        <v>0.2775</v>
      </c>
      <c r="AC2761" s="75">
        <v>12</v>
      </c>
      <c r="AD2761" s="92">
        <f>IF(AL2761="","",+AC2761*AL2761)</f>
      </c>
      <c r="AE2761" s="93">
        <f>IF(AL2761="","",+AL2761*AB2761)</f>
      </c>
      <c r="AF2761" s="92">
        <f>IF(AL2761="","",+AL2761-AE2761)</f>
      </c>
      <c r="AG2761" s="93">
        <f>+V2761</f>
        <v>0</v>
      </c>
      <c r="AH2761" s="92">
        <f>IF(AF2761="","",+AF2761-AG2761)</f>
      </c>
      <c r="AI2761" s="92">
        <f>IF(AH2761="","",+AH2761*AC2761)</f>
      </c>
      <c r="AJ2761" s="93"/>
      <c r="AK2761" s="94">
        <v>0.33</v>
      </c>
      <c r="AL2761" s="93">
        <f>IF(V2761=0,"",V2761/(1-AB2761-AK2761))</f>
      </c>
      <c r="AM2761" s="95">
        <v>0.33</v>
      </c>
      <c r="AN2761" s="93">
        <f>IF(V2761=0,"",V2761/(1-AB2761-AM2761))</f>
      </c>
      <c r="AO2761" s="96">
        <v>1.2</v>
      </c>
      <c r="AP2761" s="93">
        <f>IF(BD!AJ2761="","",BD!AJ2761*BD!AO2761)</f>
      </c>
      <c r="AQ2761" s="91">
        <f>BD!AM2761/BD!AK2761-1</f>
        <v>0</v>
      </c>
      <c r="AR2761" s="91">
        <f>IF(BD!AN2761="","",IF(BD!AJ2761="","",BD!AN2761/BD!AJ2761-1))</f>
      </c>
      <c r="AS2761" s="91">
        <f>IF(BD!AN2761="","",IF(BD!AN2761&lt;BD!AL2761,"ABAIXO DA META","DENTRO DA META"))</f>
      </c>
      <c r="AT2761" s="91" t="str">
        <f>IF(BD!AJ2761="","EM ANÁLISE",IF(BD!AP2761&gt;=BD!AN2761,"GO", "NO GO"))</f>
        <v>EM ANÁLISE</v>
      </c>
      <c r="AU2761" s="97">
        <f>IF(AN2761="","",+BD!$AN2761-AJ2761)</f>
      </c>
      <c r="AV2761" s="98"/>
      <c r="AW2761" s="90">
        <f>BD!P2761*BD!AC2761</f>
        <v>0</v>
      </c>
      <c r="AX2761" s="90">
        <f>BD!V2761*BD!AC2761</f>
        <v>0</v>
      </c>
      <c r="AY2761" s="90">
        <f>IF(BD!AN2761="","",BD!AN2761*BD!AC2761)</f>
      </c>
      <c r="AZ2761" s="75" t="s">
        <v>123</v>
      </c>
      <c r="BA2761" s="75" t="s">
        <v>115</v>
      </c>
      <c r="BB2761" s="75">
        <v>1</v>
      </c>
      <c r="BC2761" s="75" t="s">
        <v>250</v>
      </c>
      <c r="BD2761" s="104"/>
      <c r="BE2761" s="104"/>
      <c r="BF2761" s="101"/>
      <c r="BG2761" s="101"/>
      <c r="BH2761" s="101"/>
      <c r="BI2761" s="101"/>
      <c r="BJ2761" s="101"/>
      <c r="BK2761" s="101"/>
      <c r="BL2761" s="101"/>
      <c r="BM2761" s="101"/>
      <c r="BN2761" s="101"/>
      <c r="BO2761" s="103"/>
      <c r="BP2761" s="101"/>
      <c r="BQ2761" s="101"/>
      <c r="BR2761" s="101"/>
      <c r="BS2761" s="101"/>
      <c r="BT2761" s="101"/>
      <c r="BU2761" s="101"/>
      <c r="BV2761" s="101"/>
      <c r="BW2761" s="101"/>
      <c r="BX2761" s="101"/>
      <c r="BY2761" s="101"/>
      <c r="BZ2761" s="101"/>
      <c r="CA2761" s="101"/>
      <c r="CB2761" s="101"/>
      <c r="CC2761" s="101"/>
      <c r="CD2761" s="101"/>
      <c r="CE2761" s="101"/>
      <c r="CF2761" s="101"/>
      <c r="CG2761" s="37" t="e">
        <f>VLOOKUP(Table_1[[#This Row],[EAN]],'[1]Planilha1'!$E:$R,13,0)</f>
        <v>#N/A</v>
      </c>
    </row>
    <row r="2762" ht="15" hidden="1">
      <c r="A2762" s="7"/>
      <c r="B2762" s="84" t="s">
        <v>2735</v>
      </c>
      <c r="C2762" s="75">
        <v>221830</v>
      </c>
      <c r="D2762" s="75"/>
      <c r="E2762" s="85">
        <v>7896451914415</v>
      </c>
      <c r="F2762" s="86" t="s">
        <v>3245</v>
      </c>
      <c r="G2762" s="75" t="s">
        <v>21</v>
      </c>
      <c r="H2762" s="75">
        <v>1570</v>
      </c>
      <c r="I2762" s="87" t="s">
        <v>3147</v>
      </c>
      <c r="J2762" s="75" t="s">
        <v>3148</v>
      </c>
      <c r="K2762" s="88" t="s">
        <v>84</v>
      </c>
      <c r="L2762" s="88">
        <v>20</v>
      </c>
      <c r="M2762" s="88">
        <v>5</v>
      </c>
      <c r="N2762" s="75" t="s">
        <v>85</v>
      </c>
      <c r="O2762" s="75"/>
      <c r="P2762" s="106"/>
      <c r="Q2762" s="90">
        <f>(17/100+7.6/100+1.65/100)*P2762</f>
        <v>0</v>
      </c>
      <c r="R2762" s="104"/>
      <c r="S2762" s="104"/>
      <c r="T2762" s="104"/>
      <c r="U2762" s="104"/>
      <c r="V2762" s="90">
        <f>+P2762-Q2762+R2762+S2762+T2762+U2762</f>
        <v>0</v>
      </c>
      <c r="W2762" s="91">
        <f>(1.02/100)</f>
        <v>1.02E-2</v>
      </c>
      <c r="X2762" s="91">
        <v>4.8E-3</v>
      </c>
      <c r="Y2762" s="91">
        <v>0.17</v>
      </c>
      <c r="Z2762" s="91">
        <v>1.65E-2</v>
      </c>
      <c r="AA2762" s="91">
        <v>7.6E-2</v>
      </c>
      <c r="AB2762" s="91">
        <f>SUM(W2762:AA2762)</f>
        <v>0.2775</v>
      </c>
      <c r="AC2762" s="75">
        <v>12</v>
      </c>
      <c r="AD2762" s="92">
        <f>IF(AL2762="","",+AC2762*AL2762)</f>
      </c>
      <c r="AE2762" s="93">
        <f>IF(AL2762="","",+AL2762*AB2762)</f>
      </c>
      <c r="AF2762" s="92">
        <f>IF(AL2762="","",+AL2762-AE2762)</f>
      </c>
      <c r="AG2762" s="93">
        <f>+V2762</f>
        <v>0</v>
      </c>
      <c r="AH2762" s="92">
        <f>IF(AF2762="","",+AF2762-AG2762)</f>
      </c>
      <c r="AI2762" s="92">
        <f>IF(AH2762="","",+AH2762*AC2762)</f>
      </c>
      <c r="AJ2762" s="93"/>
      <c r="AK2762" s="94">
        <v>0.33</v>
      </c>
      <c r="AL2762" s="93">
        <f>IF(V2762=0,"",V2762/(1-AB2762-AK2762))</f>
      </c>
      <c r="AM2762" s="95">
        <v>0.33</v>
      </c>
      <c r="AN2762" s="93">
        <f>IF(V2762=0,"",V2762/(1-AB2762-AM2762))</f>
      </c>
      <c r="AO2762" s="96">
        <v>1.2</v>
      </c>
      <c r="AP2762" s="93">
        <f>IF(BD!AJ2762="","",BD!AJ2762*BD!AO2762)</f>
      </c>
      <c r="AQ2762" s="91">
        <f>BD!AM2762/BD!AK2762-1</f>
        <v>0</v>
      </c>
      <c r="AR2762" s="91">
        <f>IF(BD!AN2762="","",IF(BD!AJ2762="","",BD!AN2762/BD!AJ2762-1))</f>
      </c>
      <c r="AS2762" s="91">
        <f>IF(BD!AN2762="","",IF(BD!AN2762&lt;BD!AL2762,"ABAIXO DA META","DENTRO DA META"))</f>
      </c>
      <c r="AT2762" s="91" t="str">
        <f>IF(BD!AJ2762="","EM ANÁLISE",IF(BD!AP2762&gt;=BD!AN2762,"GO", "NO GO"))</f>
        <v>EM ANÁLISE</v>
      </c>
      <c r="AU2762" s="97">
        <f>IF(AN2762="","",+BD!$AN2762-AJ2762)</f>
      </c>
      <c r="AV2762" s="98"/>
      <c r="AW2762" s="90">
        <f>BD!P2762*BD!AC2762</f>
        <v>0</v>
      </c>
      <c r="AX2762" s="90">
        <f>BD!V2762*BD!AC2762</f>
        <v>0</v>
      </c>
      <c r="AY2762" s="90">
        <f>IF(BD!AN2762="","",BD!AN2762*BD!AC2762)</f>
      </c>
      <c r="AZ2762" s="75" t="s">
        <v>123</v>
      </c>
      <c r="BA2762" s="75" t="s">
        <v>115</v>
      </c>
      <c r="BB2762" s="75">
        <v>1</v>
      </c>
      <c r="BC2762" s="75" t="s">
        <v>250</v>
      </c>
      <c r="BD2762" s="104"/>
      <c r="BE2762" s="104"/>
      <c r="BF2762" s="101"/>
      <c r="BG2762" s="101"/>
      <c r="BH2762" s="101"/>
      <c r="BI2762" s="101"/>
      <c r="BJ2762" s="101"/>
      <c r="BK2762" s="101"/>
      <c r="BL2762" s="101"/>
      <c r="BM2762" s="101"/>
      <c r="BN2762" s="101"/>
      <c r="BO2762" s="103"/>
      <c r="BP2762" s="101"/>
      <c r="BQ2762" s="101"/>
      <c r="BR2762" s="101"/>
      <c r="BS2762" s="101"/>
      <c r="BT2762" s="101"/>
      <c r="BU2762" s="101"/>
      <c r="BV2762" s="101"/>
      <c r="BW2762" s="101"/>
      <c r="BX2762" s="101"/>
      <c r="BY2762" s="101"/>
      <c r="BZ2762" s="101"/>
      <c r="CA2762" s="101"/>
      <c r="CB2762" s="101"/>
      <c r="CC2762" s="101"/>
      <c r="CD2762" s="101"/>
      <c r="CE2762" s="101"/>
      <c r="CF2762" s="101"/>
      <c r="CG2762" s="37" t="e">
        <f>VLOOKUP(Table_1[[#This Row],[EAN]],'[1]Planilha1'!$E:$R,13,0)</f>
        <v>#N/A</v>
      </c>
    </row>
    <row r="2763" ht="15" hidden="1">
      <c r="A2763" s="7"/>
      <c r="B2763" s="84" t="s">
        <v>2735</v>
      </c>
      <c r="C2763" s="75">
        <v>221831</v>
      </c>
      <c r="D2763" s="75"/>
      <c r="E2763" s="85">
        <v>7896451914422</v>
      </c>
      <c r="F2763" s="86" t="s">
        <v>3246</v>
      </c>
      <c r="G2763" s="75" t="s">
        <v>21</v>
      </c>
      <c r="H2763" s="75">
        <v>1570</v>
      </c>
      <c r="I2763" s="87" t="s">
        <v>3147</v>
      </c>
      <c r="J2763" s="75" t="s">
        <v>3148</v>
      </c>
      <c r="K2763" s="88" t="s">
        <v>84</v>
      </c>
      <c r="L2763" s="88">
        <v>20</v>
      </c>
      <c r="M2763" s="88">
        <v>5</v>
      </c>
      <c r="N2763" s="75" t="s">
        <v>85</v>
      </c>
      <c r="O2763" s="75"/>
      <c r="P2763" s="106"/>
      <c r="Q2763" s="90">
        <f>(17/100+7.6/100+1.65/100)*P2763</f>
        <v>0</v>
      </c>
      <c r="R2763" s="104"/>
      <c r="S2763" s="104"/>
      <c r="T2763" s="104"/>
      <c r="U2763" s="104"/>
      <c r="V2763" s="90">
        <f>+P2763-Q2763+R2763+S2763+T2763+U2763</f>
        <v>0</v>
      </c>
      <c r="W2763" s="91">
        <f>(1.02/100)</f>
        <v>1.02E-2</v>
      </c>
      <c r="X2763" s="91">
        <v>4.8E-3</v>
      </c>
      <c r="Y2763" s="91">
        <v>0.17</v>
      </c>
      <c r="Z2763" s="91">
        <v>1.65E-2</v>
      </c>
      <c r="AA2763" s="91">
        <v>7.6E-2</v>
      </c>
      <c r="AB2763" s="91">
        <f>SUM(W2763:AA2763)</f>
        <v>0.2775</v>
      </c>
      <c r="AC2763" s="75">
        <v>12</v>
      </c>
      <c r="AD2763" s="92">
        <f>IF(AL2763="","",+AC2763*AL2763)</f>
      </c>
      <c r="AE2763" s="93">
        <f>IF(AL2763="","",+AL2763*AB2763)</f>
      </c>
      <c r="AF2763" s="92">
        <f>IF(AL2763="","",+AL2763-AE2763)</f>
      </c>
      <c r="AG2763" s="93">
        <f>+V2763</f>
        <v>0</v>
      </c>
      <c r="AH2763" s="92">
        <f>IF(AF2763="","",+AF2763-AG2763)</f>
      </c>
      <c r="AI2763" s="92">
        <f>IF(AH2763="","",+AH2763*AC2763)</f>
      </c>
      <c r="AJ2763" s="93"/>
      <c r="AK2763" s="94">
        <v>0.33</v>
      </c>
      <c r="AL2763" s="93">
        <f>IF(V2763=0,"",V2763/(1-AB2763-AK2763))</f>
      </c>
      <c r="AM2763" s="95">
        <v>0.33</v>
      </c>
      <c r="AN2763" s="93">
        <f>IF(V2763=0,"",V2763/(1-AB2763-AM2763))</f>
      </c>
      <c r="AO2763" s="96">
        <v>1.2</v>
      </c>
      <c r="AP2763" s="93">
        <f>IF(BD!AJ2763="","",BD!AJ2763*BD!AO2763)</f>
      </c>
      <c r="AQ2763" s="91">
        <f>BD!AM2763/BD!AK2763-1</f>
        <v>0</v>
      </c>
      <c r="AR2763" s="91">
        <f>IF(BD!AN2763="","",IF(BD!AJ2763="","",BD!AN2763/BD!AJ2763-1))</f>
      </c>
      <c r="AS2763" s="91">
        <f>IF(BD!AN2763="","",IF(BD!AN2763&lt;BD!AL2763,"ABAIXO DA META","DENTRO DA META"))</f>
      </c>
      <c r="AT2763" s="91" t="str">
        <f>IF(BD!AJ2763="","EM ANÁLISE",IF(BD!AP2763&gt;=BD!AN2763,"GO", "NO GO"))</f>
        <v>EM ANÁLISE</v>
      </c>
      <c r="AU2763" s="97">
        <f>IF(AN2763="","",+BD!$AN2763-AJ2763)</f>
      </c>
      <c r="AV2763" s="98"/>
      <c r="AW2763" s="90">
        <f>BD!P2763*BD!AC2763</f>
        <v>0</v>
      </c>
      <c r="AX2763" s="90">
        <f>BD!V2763*BD!AC2763</f>
        <v>0</v>
      </c>
      <c r="AY2763" s="90">
        <f>IF(BD!AN2763="","",BD!AN2763*BD!AC2763)</f>
      </c>
      <c r="AZ2763" s="75" t="s">
        <v>123</v>
      </c>
      <c r="BA2763" s="75" t="s">
        <v>115</v>
      </c>
      <c r="BB2763" s="75">
        <v>1</v>
      </c>
      <c r="BC2763" s="75" t="s">
        <v>250</v>
      </c>
      <c r="BD2763" s="104"/>
      <c r="BE2763" s="104"/>
      <c r="BF2763" s="101"/>
      <c r="BG2763" s="101"/>
      <c r="BH2763" s="101"/>
      <c r="BI2763" s="101"/>
      <c r="BJ2763" s="101"/>
      <c r="BK2763" s="101"/>
      <c r="BL2763" s="101"/>
      <c r="BM2763" s="101"/>
      <c r="BN2763" s="101"/>
      <c r="BO2763" s="103"/>
      <c r="BP2763" s="101"/>
      <c r="BQ2763" s="101"/>
      <c r="BR2763" s="101"/>
      <c r="BS2763" s="101"/>
      <c r="BT2763" s="101"/>
      <c r="BU2763" s="101"/>
      <c r="BV2763" s="101"/>
      <c r="BW2763" s="101"/>
      <c r="BX2763" s="101"/>
      <c r="BY2763" s="101"/>
      <c r="BZ2763" s="101"/>
      <c r="CA2763" s="101"/>
      <c r="CB2763" s="101"/>
      <c r="CC2763" s="101"/>
      <c r="CD2763" s="101"/>
      <c r="CE2763" s="101"/>
      <c r="CF2763" s="101"/>
      <c r="CG2763" s="37" t="e">
        <f>VLOOKUP(Table_1[[#This Row],[EAN]],'[1]Planilha1'!$E:$R,13,0)</f>
        <v>#N/A</v>
      </c>
    </row>
    <row r="2764" ht="15" hidden="1">
      <c r="A2764" s="7"/>
      <c r="B2764" s="84" t="s">
        <v>2735</v>
      </c>
      <c r="C2764" s="75">
        <v>221832</v>
      </c>
      <c r="D2764" s="75"/>
      <c r="E2764" s="85">
        <v>7896451914439</v>
      </c>
      <c r="F2764" s="86" t="s">
        <v>3247</v>
      </c>
      <c r="G2764" s="75" t="s">
        <v>21</v>
      </c>
      <c r="H2764" s="75">
        <v>1570</v>
      </c>
      <c r="I2764" s="87" t="s">
        <v>3147</v>
      </c>
      <c r="J2764" s="75" t="s">
        <v>3148</v>
      </c>
      <c r="K2764" s="88" t="s">
        <v>84</v>
      </c>
      <c r="L2764" s="88">
        <v>20</v>
      </c>
      <c r="M2764" s="88">
        <v>5</v>
      </c>
      <c r="N2764" s="75" t="s">
        <v>85</v>
      </c>
      <c r="O2764" s="75"/>
      <c r="P2764" s="106"/>
      <c r="Q2764" s="90">
        <f>(17/100+7.6/100+1.65/100)*P2764</f>
        <v>0</v>
      </c>
      <c r="R2764" s="104"/>
      <c r="S2764" s="104"/>
      <c r="T2764" s="104"/>
      <c r="U2764" s="104"/>
      <c r="V2764" s="90">
        <f>+P2764-Q2764+R2764+S2764+T2764+U2764</f>
        <v>0</v>
      </c>
      <c r="W2764" s="91">
        <f>(1.02/100)</f>
        <v>1.02E-2</v>
      </c>
      <c r="X2764" s="91">
        <v>4.8E-3</v>
      </c>
      <c r="Y2764" s="91">
        <v>0.17</v>
      </c>
      <c r="Z2764" s="91">
        <v>1.65E-2</v>
      </c>
      <c r="AA2764" s="91">
        <v>7.6E-2</v>
      </c>
      <c r="AB2764" s="91">
        <f>SUM(W2764:AA2764)</f>
        <v>0.2775</v>
      </c>
      <c r="AC2764" s="75">
        <v>12</v>
      </c>
      <c r="AD2764" s="92">
        <f>IF(AL2764="","",+AC2764*AL2764)</f>
      </c>
      <c r="AE2764" s="93">
        <f>IF(AL2764="","",+AL2764*AB2764)</f>
      </c>
      <c r="AF2764" s="92">
        <f>IF(AL2764="","",+AL2764-AE2764)</f>
      </c>
      <c r="AG2764" s="93">
        <f>+V2764</f>
        <v>0</v>
      </c>
      <c r="AH2764" s="92">
        <f>IF(AF2764="","",+AF2764-AG2764)</f>
      </c>
      <c r="AI2764" s="92">
        <f>IF(AH2764="","",+AH2764*AC2764)</f>
      </c>
      <c r="AJ2764" s="93"/>
      <c r="AK2764" s="94">
        <v>0.33</v>
      </c>
      <c r="AL2764" s="93">
        <f>IF(V2764=0,"",V2764/(1-AB2764-AK2764))</f>
      </c>
      <c r="AM2764" s="95">
        <v>0.33</v>
      </c>
      <c r="AN2764" s="93">
        <f>IF(V2764=0,"",V2764/(1-AB2764-AM2764))</f>
      </c>
      <c r="AO2764" s="96">
        <v>1.2</v>
      </c>
      <c r="AP2764" s="93">
        <f>IF(BD!AJ2764="","",BD!AJ2764*BD!AO2764)</f>
      </c>
      <c r="AQ2764" s="91">
        <f>BD!AM2764/BD!AK2764-1</f>
        <v>0</v>
      </c>
      <c r="AR2764" s="91">
        <f>IF(BD!AN2764="","",IF(BD!AJ2764="","",BD!AN2764/BD!AJ2764-1))</f>
      </c>
      <c r="AS2764" s="91">
        <f>IF(BD!AN2764="","",IF(BD!AN2764&lt;BD!AL2764,"ABAIXO DA META","DENTRO DA META"))</f>
      </c>
      <c r="AT2764" s="91" t="str">
        <f>IF(BD!AJ2764="","EM ANÁLISE",IF(BD!AP2764&gt;=BD!AN2764,"GO", "NO GO"))</f>
        <v>EM ANÁLISE</v>
      </c>
      <c r="AU2764" s="97">
        <f>IF(AN2764="","",+BD!$AN2764-AJ2764)</f>
      </c>
      <c r="AV2764" s="98"/>
      <c r="AW2764" s="90">
        <f>BD!P2764*BD!AC2764</f>
        <v>0</v>
      </c>
      <c r="AX2764" s="90">
        <f>BD!V2764*BD!AC2764</f>
        <v>0</v>
      </c>
      <c r="AY2764" s="90">
        <f>IF(BD!AN2764="","",BD!AN2764*BD!AC2764)</f>
      </c>
      <c r="AZ2764" s="75" t="s">
        <v>123</v>
      </c>
      <c r="BA2764" s="75" t="s">
        <v>115</v>
      </c>
      <c r="BB2764" s="75">
        <v>1</v>
      </c>
      <c r="BC2764" s="75" t="s">
        <v>250</v>
      </c>
      <c r="BD2764" s="104"/>
      <c r="BE2764" s="104"/>
      <c r="BF2764" s="101"/>
      <c r="BG2764" s="101"/>
      <c r="BH2764" s="101"/>
      <c r="BI2764" s="101"/>
      <c r="BJ2764" s="101"/>
      <c r="BK2764" s="101"/>
      <c r="BL2764" s="101"/>
      <c r="BM2764" s="101"/>
      <c r="BN2764" s="101"/>
      <c r="BO2764" s="103"/>
      <c r="BP2764" s="101"/>
      <c r="BQ2764" s="101"/>
      <c r="BR2764" s="101"/>
      <c r="BS2764" s="101"/>
      <c r="BT2764" s="101"/>
      <c r="BU2764" s="101"/>
      <c r="BV2764" s="101"/>
      <c r="BW2764" s="101"/>
      <c r="BX2764" s="101"/>
      <c r="BY2764" s="101"/>
      <c r="BZ2764" s="101"/>
      <c r="CA2764" s="101"/>
      <c r="CB2764" s="101"/>
      <c r="CC2764" s="101"/>
      <c r="CD2764" s="101"/>
      <c r="CE2764" s="101"/>
      <c r="CF2764" s="101"/>
      <c r="CG2764" s="37" t="e">
        <f>VLOOKUP(Table_1[[#This Row],[EAN]],'[1]Planilha1'!$E:$R,13,0)</f>
        <v>#N/A</v>
      </c>
    </row>
    <row r="2765" ht="15" hidden="1">
      <c r="A2765" s="7"/>
      <c r="B2765" s="84" t="s">
        <v>2735</v>
      </c>
      <c r="C2765" s="75">
        <v>221833</v>
      </c>
      <c r="D2765" s="75"/>
      <c r="E2765" s="85">
        <v>7896451914446</v>
      </c>
      <c r="F2765" s="86" t="s">
        <v>3248</v>
      </c>
      <c r="G2765" s="75" t="s">
        <v>21</v>
      </c>
      <c r="H2765" s="75">
        <v>1570</v>
      </c>
      <c r="I2765" s="87" t="s">
        <v>3147</v>
      </c>
      <c r="J2765" s="75" t="s">
        <v>3148</v>
      </c>
      <c r="K2765" s="88" t="s">
        <v>84</v>
      </c>
      <c r="L2765" s="88">
        <v>20</v>
      </c>
      <c r="M2765" s="88">
        <v>5</v>
      </c>
      <c r="N2765" s="75" t="s">
        <v>85</v>
      </c>
      <c r="O2765" s="75"/>
      <c r="P2765" s="106"/>
      <c r="Q2765" s="90">
        <f>(17/100+7.6/100+1.65/100)*P2765</f>
        <v>0</v>
      </c>
      <c r="R2765" s="104"/>
      <c r="S2765" s="104"/>
      <c r="T2765" s="104"/>
      <c r="U2765" s="104"/>
      <c r="V2765" s="90">
        <f>+P2765-Q2765+R2765+S2765+T2765+U2765</f>
        <v>0</v>
      </c>
      <c r="W2765" s="91">
        <f>(1.02/100)</f>
        <v>1.02E-2</v>
      </c>
      <c r="X2765" s="91">
        <v>4.8E-3</v>
      </c>
      <c r="Y2765" s="91">
        <v>0.17</v>
      </c>
      <c r="Z2765" s="91">
        <v>1.65E-2</v>
      </c>
      <c r="AA2765" s="91">
        <v>7.6E-2</v>
      </c>
      <c r="AB2765" s="91">
        <f>SUM(W2765:AA2765)</f>
        <v>0.2775</v>
      </c>
      <c r="AC2765" s="75">
        <v>12</v>
      </c>
      <c r="AD2765" s="92">
        <f>IF(AL2765="","",+AC2765*AL2765)</f>
      </c>
      <c r="AE2765" s="93">
        <f>IF(AL2765="","",+AL2765*AB2765)</f>
      </c>
      <c r="AF2765" s="92">
        <f>IF(AL2765="","",+AL2765-AE2765)</f>
      </c>
      <c r="AG2765" s="93">
        <f>+V2765</f>
        <v>0</v>
      </c>
      <c r="AH2765" s="92">
        <f>IF(AF2765="","",+AF2765-AG2765)</f>
      </c>
      <c r="AI2765" s="92">
        <f>IF(AH2765="","",+AH2765*AC2765)</f>
      </c>
      <c r="AJ2765" s="93"/>
      <c r="AK2765" s="94">
        <v>0.33</v>
      </c>
      <c r="AL2765" s="93">
        <f>IF(V2765=0,"",V2765/(1-AB2765-AK2765))</f>
      </c>
      <c r="AM2765" s="95">
        <v>0.33</v>
      </c>
      <c r="AN2765" s="93">
        <f>IF(V2765=0,"",V2765/(1-AB2765-AM2765))</f>
      </c>
      <c r="AO2765" s="96">
        <v>1.2</v>
      </c>
      <c r="AP2765" s="93">
        <f>IF(BD!AJ2765="","",BD!AJ2765*BD!AO2765)</f>
      </c>
      <c r="AQ2765" s="91">
        <f>BD!AM2765/BD!AK2765-1</f>
        <v>0</v>
      </c>
      <c r="AR2765" s="91">
        <f>IF(BD!AN2765="","",IF(BD!AJ2765="","",BD!AN2765/BD!AJ2765-1))</f>
      </c>
      <c r="AS2765" s="91">
        <f>IF(BD!AN2765="","",IF(BD!AN2765&lt;BD!AL2765,"ABAIXO DA META","DENTRO DA META"))</f>
      </c>
      <c r="AT2765" s="91" t="str">
        <f>IF(BD!AJ2765="","EM ANÁLISE",IF(BD!AP2765&gt;=BD!AN2765,"GO", "NO GO"))</f>
        <v>EM ANÁLISE</v>
      </c>
      <c r="AU2765" s="97">
        <f>IF(AN2765="","",+BD!$AN2765-AJ2765)</f>
      </c>
      <c r="AV2765" s="98"/>
      <c r="AW2765" s="90">
        <f>BD!P2765*BD!AC2765</f>
        <v>0</v>
      </c>
      <c r="AX2765" s="90">
        <f>BD!V2765*BD!AC2765</f>
        <v>0</v>
      </c>
      <c r="AY2765" s="90">
        <f>IF(BD!AN2765="","",BD!AN2765*BD!AC2765)</f>
      </c>
      <c r="AZ2765" s="75" t="s">
        <v>123</v>
      </c>
      <c r="BA2765" s="75" t="s">
        <v>115</v>
      </c>
      <c r="BB2765" s="75">
        <v>1</v>
      </c>
      <c r="BC2765" s="75" t="s">
        <v>250</v>
      </c>
      <c r="BD2765" s="104"/>
      <c r="BE2765" s="104"/>
      <c r="BF2765" s="101"/>
      <c r="BG2765" s="101"/>
      <c r="BH2765" s="101"/>
      <c r="BI2765" s="101"/>
      <c r="BJ2765" s="101"/>
      <c r="BK2765" s="101"/>
      <c r="BL2765" s="101"/>
      <c r="BM2765" s="101"/>
      <c r="BN2765" s="101"/>
      <c r="BO2765" s="103"/>
      <c r="BP2765" s="101"/>
      <c r="BQ2765" s="101"/>
      <c r="BR2765" s="101"/>
      <c r="BS2765" s="101"/>
      <c r="BT2765" s="101"/>
      <c r="BU2765" s="101"/>
      <c r="BV2765" s="101"/>
      <c r="BW2765" s="101"/>
      <c r="BX2765" s="101"/>
      <c r="BY2765" s="101"/>
      <c r="BZ2765" s="101"/>
      <c r="CA2765" s="101"/>
      <c r="CB2765" s="101"/>
      <c r="CC2765" s="101"/>
      <c r="CD2765" s="101"/>
      <c r="CE2765" s="101"/>
      <c r="CF2765" s="101"/>
      <c r="CG2765" s="37" t="e">
        <f>VLOOKUP(Table_1[[#This Row],[EAN]],'[1]Planilha1'!$E:$R,13,0)</f>
        <v>#N/A</v>
      </c>
    </row>
    <row r="2766" ht="15" hidden="1">
      <c r="A2766" s="7"/>
      <c r="B2766" s="84" t="s">
        <v>2735</v>
      </c>
      <c r="C2766" s="75">
        <v>221834</v>
      </c>
      <c r="D2766" s="75"/>
      <c r="E2766" s="85">
        <v>7896451914453</v>
      </c>
      <c r="F2766" s="86" t="s">
        <v>3249</v>
      </c>
      <c r="G2766" s="75" t="s">
        <v>21</v>
      </c>
      <c r="H2766" s="75">
        <v>1570</v>
      </c>
      <c r="I2766" s="87" t="s">
        <v>3147</v>
      </c>
      <c r="J2766" s="75" t="s">
        <v>3148</v>
      </c>
      <c r="K2766" s="88" t="s">
        <v>84</v>
      </c>
      <c r="L2766" s="88">
        <v>20</v>
      </c>
      <c r="M2766" s="88">
        <v>5</v>
      </c>
      <c r="N2766" s="75" t="s">
        <v>85</v>
      </c>
      <c r="O2766" s="75"/>
      <c r="P2766" s="106"/>
      <c r="Q2766" s="90">
        <f>(17/100+7.6/100+1.65/100)*P2766</f>
        <v>0</v>
      </c>
      <c r="R2766" s="104"/>
      <c r="S2766" s="104"/>
      <c r="T2766" s="104"/>
      <c r="U2766" s="104"/>
      <c r="V2766" s="90">
        <f>+P2766-Q2766+R2766+S2766+T2766+U2766</f>
        <v>0</v>
      </c>
      <c r="W2766" s="91">
        <f>(1.02/100)</f>
        <v>1.02E-2</v>
      </c>
      <c r="X2766" s="91">
        <v>4.8E-3</v>
      </c>
      <c r="Y2766" s="91">
        <v>0.17</v>
      </c>
      <c r="Z2766" s="91">
        <v>1.65E-2</v>
      </c>
      <c r="AA2766" s="91">
        <v>7.6E-2</v>
      </c>
      <c r="AB2766" s="91">
        <f>SUM(W2766:AA2766)</f>
        <v>0.2775</v>
      </c>
      <c r="AC2766" s="75">
        <v>12</v>
      </c>
      <c r="AD2766" s="92">
        <f>IF(AL2766="","",+AC2766*AL2766)</f>
      </c>
      <c r="AE2766" s="93">
        <f>IF(AL2766="","",+AL2766*AB2766)</f>
      </c>
      <c r="AF2766" s="92">
        <f>IF(AL2766="","",+AL2766-AE2766)</f>
      </c>
      <c r="AG2766" s="93">
        <f>+V2766</f>
        <v>0</v>
      </c>
      <c r="AH2766" s="92">
        <f>IF(AF2766="","",+AF2766-AG2766)</f>
      </c>
      <c r="AI2766" s="92">
        <f>IF(AH2766="","",+AH2766*AC2766)</f>
      </c>
      <c r="AJ2766" s="93"/>
      <c r="AK2766" s="94">
        <v>0.33</v>
      </c>
      <c r="AL2766" s="93">
        <f>IF(V2766=0,"",V2766/(1-AB2766-AK2766))</f>
      </c>
      <c r="AM2766" s="95">
        <v>0.33</v>
      </c>
      <c r="AN2766" s="93">
        <f>IF(V2766=0,"",V2766/(1-AB2766-AM2766))</f>
      </c>
      <c r="AO2766" s="96">
        <v>1.2</v>
      </c>
      <c r="AP2766" s="93">
        <f>IF(BD!AJ2766="","",BD!AJ2766*BD!AO2766)</f>
      </c>
      <c r="AQ2766" s="91">
        <f>BD!AM2766/BD!AK2766-1</f>
        <v>0</v>
      </c>
      <c r="AR2766" s="91">
        <f>IF(BD!AN2766="","",IF(BD!AJ2766="","",BD!AN2766/BD!AJ2766-1))</f>
      </c>
      <c r="AS2766" s="91">
        <f>IF(BD!AN2766="","",IF(BD!AN2766&lt;BD!AL2766,"ABAIXO DA META","DENTRO DA META"))</f>
      </c>
      <c r="AT2766" s="91" t="str">
        <f>IF(BD!AJ2766="","EM ANÁLISE",IF(BD!AP2766&gt;=BD!AN2766,"GO", "NO GO"))</f>
        <v>EM ANÁLISE</v>
      </c>
      <c r="AU2766" s="97">
        <f>IF(AN2766="","",+BD!$AN2766-AJ2766)</f>
      </c>
      <c r="AV2766" s="98"/>
      <c r="AW2766" s="90">
        <f>BD!P2766*BD!AC2766</f>
        <v>0</v>
      </c>
      <c r="AX2766" s="90">
        <f>BD!V2766*BD!AC2766</f>
        <v>0</v>
      </c>
      <c r="AY2766" s="90">
        <f>IF(BD!AN2766="","",BD!AN2766*BD!AC2766)</f>
      </c>
      <c r="AZ2766" s="75" t="s">
        <v>123</v>
      </c>
      <c r="BA2766" s="75" t="s">
        <v>115</v>
      </c>
      <c r="BB2766" s="75">
        <v>1</v>
      </c>
      <c r="BC2766" s="75" t="s">
        <v>250</v>
      </c>
      <c r="BD2766" s="104"/>
      <c r="BE2766" s="104"/>
      <c r="BF2766" s="101"/>
      <c r="BG2766" s="101"/>
      <c r="BH2766" s="101"/>
      <c r="BI2766" s="101"/>
      <c r="BJ2766" s="101"/>
      <c r="BK2766" s="101"/>
      <c r="BL2766" s="101"/>
      <c r="BM2766" s="101"/>
      <c r="BN2766" s="101"/>
      <c r="BO2766" s="103"/>
      <c r="BP2766" s="101"/>
      <c r="BQ2766" s="101"/>
      <c r="BR2766" s="101"/>
      <c r="BS2766" s="101"/>
      <c r="BT2766" s="101"/>
      <c r="BU2766" s="101"/>
      <c r="BV2766" s="101"/>
      <c r="BW2766" s="101"/>
      <c r="BX2766" s="101"/>
      <c r="BY2766" s="101"/>
      <c r="BZ2766" s="101"/>
      <c r="CA2766" s="101"/>
      <c r="CB2766" s="101"/>
      <c r="CC2766" s="101"/>
      <c r="CD2766" s="101"/>
      <c r="CE2766" s="101"/>
      <c r="CF2766" s="101"/>
      <c r="CG2766" s="37" t="e">
        <f>VLOOKUP(Table_1[[#This Row],[EAN]],'[1]Planilha1'!$E:$R,13,0)</f>
        <v>#N/A</v>
      </c>
    </row>
    <row r="2767" ht="15" hidden="1">
      <c r="A2767" s="7"/>
      <c r="B2767" s="84" t="s">
        <v>2735</v>
      </c>
      <c r="C2767" s="75">
        <v>221836</v>
      </c>
      <c r="D2767" s="75"/>
      <c r="E2767" s="85">
        <v>7896003704747</v>
      </c>
      <c r="F2767" s="86" t="s">
        <v>3250</v>
      </c>
      <c r="G2767" s="75" t="s">
        <v>21</v>
      </c>
      <c r="H2767" s="75">
        <v>510</v>
      </c>
      <c r="I2767" s="87" t="s">
        <v>3188</v>
      </c>
      <c r="J2767" s="75" t="s">
        <v>3189</v>
      </c>
      <c r="K2767" s="88" t="s">
        <v>84</v>
      </c>
      <c r="L2767" s="88">
        <v>42</v>
      </c>
      <c r="M2767" s="88">
        <v>0</v>
      </c>
      <c r="N2767" s="75" t="s">
        <v>85</v>
      </c>
      <c r="O2767" s="75"/>
      <c r="P2767" s="106"/>
      <c r="Q2767" s="90">
        <f>(17/100+7.6/100+1.65/100)*P2767</f>
        <v>0</v>
      </c>
      <c r="R2767" s="104"/>
      <c r="S2767" s="104"/>
      <c r="T2767" s="104"/>
      <c r="U2767" s="104"/>
      <c r="V2767" s="90">
        <f>+P2767-Q2767+R2767+S2767+T2767+U2767</f>
        <v>0</v>
      </c>
      <c r="W2767" s="91">
        <f>(1.02/100)</f>
        <v>1.02E-2</v>
      </c>
      <c r="X2767" s="91">
        <v>4.8E-3</v>
      </c>
      <c r="Y2767" s="91">
        <v>0.17</v>
      </c>
      <c r="Z2767" s="91">
        <v>1.65E-2</v>
      </c>
      <c r="AA2767" s="91">
        <v>7.6E-2</v>
      </c>
      <c r="AB2767" s="91">
        <f>SUM(W2767:AA2767)</f>
        <v>0.2775</v>
      </c>
      <c r="AC2767" s="75">
        <v>12</v>
      </c>
      <c r="AD2767" s="92">
        <f>IF(AL2767="","",+AC2767*AL2767)</f>
      </c>
      <c r="AE2767" s="93">
        <f>IF(AL2767="","",+AL2767*AB2767)</f>
      </c>
      <c r="AF2767" s="92">
        <f>IF(AL2767="","",+AL2767-AE2767)</f>
      </c>
      <c r="AG2767" s="93">
        <f>+V2767</f>
        <v>0</v>
      </c>
      <c r="AH2767" s="92">
        <f>IF(AF2767="","",+AF2767-AG2767)</f>
      </c>
      <c r="AI2767" s="92">
        <f>IF(AH2767="","",+AH2767*AC2767)</f>
      </c>
      <c r="AJ2767" s="93"/>
      <c r="AK2767" s="94">
        <v>0.33</v>
      </c>
      <c r="AL2767" s="93">
        <f>IF(V2767=0,"",V2767/(1-AB2767-AK2767))</f>
      </c>
      <c r="AM2767" s="95">
        <v>0.33</v>
      </c>
      <c r="AN2767" s="93">
        <f>IF(V2767=0,"",V2767/(1-AB2767-AM2767))</f>
      </c>
      <c r="AO2767" s="96">
        <v>1.2</v>
      </c>
      <c r="AP2767" s="93">
        <f>IF(BD!AJ2767="","",BD!AJ2767*BD!AO2767)</f>
      </c>
      <c r="AQ2767" s="91">
        <f>BD!AM2767/BD!AK2767-1</f>
        <v>0</v>
      </c>
      <c r="AR2767" s="91">
        <f>IF(BD!AN2767="","",IF(BD!AJ2767="","",BD!AN2767/BD!AJ2767-1))</f>
      </c>
      <c r="AS2767" s="91">
        <f>IF(BD!AN2767="","",IF(BD!AN2767&lt;BD!AL2767,"ABAIXO DA META","DENTRO DA META"))</f>
      </c>
      <c r="AT2767" s="91" t="str">
        <f>IF(BD!AJ2767="","EM ANÁLISE",IF(BD!AP2767&gt;=BD!AN2767,"GO", "NO GO"))</f>
        <v>EM ANÁLISE</v>
      </c>
      <c r="AU2767" s="97">
        <f>IF(AN2767="","",+BD!$AN2767-AJ2767)</f>
      </c>
      <c r="AV2767" s="98"/>
      <c r="AW2767" s="90">
        <f>BD!P2767*BD!AC2767</f>
        <v>0</v>
      </c>
      <c r="AX2767" s="90">
        <f>BD!V2767*BD!AC2767</f>
        <v>0</v>
      </c>
      <c r="AY2767" s="90">
        <f>IF(BD!AN2767="","",BD!AN2767*BD!AC2767)</f>
      </c>
      <c r="AZ2767" s="75" t="s">
        <v>123</v>
      </c>
      <c r="BA2767" s="75" t="s">
        <v>115</v>
      </c>
      <c r="BB2767" s="75">
        <v>1</v>
      </c>
      <c r="BC2767" s="75" t="s">
        <v>250</v>
      </c>
      <c r="BD2767" s="104"/>
      <c r="BE2767" s="104"/>
      <c r="BF2767" s="101"/>
      <c r="BG2767" s="101"/>
      <c r="BH2767" s="101"/>
      <c r="BI2767" s="101"/>
      <c r="BJ2767" s="101"/>
      <c r="BK2767" s="101"/>
      <c r="BL2767" s="101"/>
      <c r="BM2767" s="101"/>
      <c r="BN2767" s="101"/>
      <c r="BO2767" s="103"/>
      <c r="BP2767" s="101"/>
      <c r="BQ2767" s="101"/>
      <c r="BR2767" s="101"/>
      <c r="BS2767" s="101"/>
      <c r="BT2767" s="101"/>
      <c r="BU2767" s="101"/>
      <c r="BV2767" s="101"/>
      <c r="BW2767" s="101"/>
      <c r="BX2767" s="101"/>
      <c r="BY2767" s="101"/>
      <c r="BZ2767" s="101"/>
      <c r="CA2767" s="101"/>
      <c r="CB2767" s="101"/>
      <c r="CC2767" s="101"/>
      <c r="CD2767" s="101"/>
      <c r="CE2767" s="101"/>
      <c r="CF2767" s="101"/>
      <c r="CG2767" s="37" t="e">
        <f>VLOOKUP(Table_1[[#This Row],[EAN]],'[1]Planilha1'!$E:$R,13,0)</f>
        <v>#N/A</v>
      </c>
    </row>
    <row r="2768" ht="15" hidden="1">
      <c r="A2768" s="7"/>
      <c r="B2768" s="84" t="s">
        <v>2735</v>
      </c>
      <c r="C2768" s="75">
        <v>221837</v>
      </c>
      <c r="D2768" s="75"/>
      <c r="E2768" s="85">
        <v>7896003704471</v>
      </c>
      <c r="F2768" s="86" t="s">
        <v>3251</v>
      </c>
      <c r="G2768" s="75" t="s">
        <v>21</v>
      </c>
      <c r="H2768" s="75">
        <v>510</v>
      </c>
      <c r="I2768" s="87" t="s">
        <v>3188</v>
      </c>
      <c r="J2768" s="75" t="s">
        <v>3189</v>
      </c>
      <c r="K2768" s="88" t="s">
        <v>84</v>
      </c>
      <c r="L2768" s="88">
        <v>42</v>
      </c>
      <c r="M2768" s="88">
        <v>0</v>
      </c>
      <c r="N2768" s="75" t="s">
        <v>85</v>
      </c>
      <c r="O2768" s="75"/>
      <c r="P2768" s="106"/>
      <c r="Q2768" s="90">
        <f>(17/100+7.6/100+1.65/100)*P2768</f>
        <v>0</v>
      </c>
      <c r="R2768" s="104"/>
      <c r="S2768" s="104"/>
      <c r="T2768" s="104"/>
      <c r="U2768" s="104"/>
      <c r="V2768" s="90">
        <f>+P2768-Q2768+R2768+S2768+T2768+U2768</f>
        <v>0</v>
      </c>
      <c r="W2768" s="91">
        <f>(1.02/100)</f>
        <v>1.02E-2</v>
      </c>
      <c r="X2768" s="91">
        <v>4.8E-3</v>
      </c>
      <c r="Y2768" s="91">
        <v>0.17</v>
      </c>
      <c r="Z2768" s="91">
        <v>1.65E-2</v>
      </c>
      <c r="AA2768" s="91">
        <v>7.6E-2</v>
      </c>
      <c r="AB2768" s="91">
        <f>SUM(W2768:AA2768)</f>
        <v>0.2775</v>
      </c>
      <c r="AC2768" s="75">
        <v>12</v>
      </c>
      <c r="AD2768" s="92">
        <f>IF(AL2768="","",+AC2768*AL2768)</f>
      </c>
      <c r="AE2768" s="93">
        <f>IF(AL2768="","",+AL2768*AB2768)</f>
      </c>
      <c r="AF2768" s="92">
        <f>IF(AL2768="","",+AL2768-AE2768)</f>
      </c>
      <c r="AG2768" s="93">
        <f>+V2768</f>
        <v>0</v>
      </c>
      <c r="AH2768" s="92">
        <f>IF(AF2768="","",+AF2768-AG2768)</f>
      </c>
      <c r="AI2768" s="92">
        <f>IF(AH2768="","",+AH2768*AC2768)</f>
      </c>
      <c r="AJ2768" s="93"/>
      <c r="AK2768" s="94">
        <v>0.33</v>
      </c>
      <c r="AL2768" s="93">
        <f>IF(V2768=0,"",V2768/(1-AB2768-AK2768))</f>
      </c>
      <c r="AM2768" s="95">
        <v>0.33</v>
      </c>
      <c r="AN2768" s="93">
        <f>IF(V2768=0,"",V2768/(1-AB2768-AM2768))</f>
      </c>
      <c r="AO2768" s="96">
        <v>1.2</v>
      </c>
      <c r="AP2768" s="93">
        <f>IF(BD!AJ2768="","",BD!AJ2768*BD!AO2768)</f>
      </c>
      <c r="AQ2768" s="91">
        <f>BD!AM2768/BD!AK2768-1</f>
        <v>0</v>
      </c>
      <c r="AR2768" s="91">
        <f>IF(BD!AN2768="","",IF(BD!AJ2768="","",BD!AN2768/BD!AJ2768-1))</f>
      </c>
      <c r="AS2768" s="91">
        <f>IF(BD!AN2768="","",IF(BD!AN2768&lt;BD!AL2768,"ABAIXO DA META","DENTRO DA META"))</f>
      </c>
      <c r="AT2768" s="91" t="str">
        <f>IF(BD!AJ2768="","EM ANÁLISE",IF(BD!AP2768&gt;=BD!AN2768,"GO", "NO GO"))</f>
        <v>EM ANÁLISE</v>
      </c>
      <c r="AU2768" s="97">
        <f>IF(AN2768="","",+BD!$AN2768-AJ2768)</f>
      </c>
      <c r="AV2768" s="98"/>
      <c r="AW2768" s="90">
        <f>BD!P2768*BD!AC2768</f>
        <v>0</v>
      </c>
      <c r="AX2768" s="90">
        <f>BD!V2768*BD!AC2768</f>
        <v>0</v>
      </c>
      <c r="AY2768" s="90">
        <f>IF(BD!AN2768="","",BD!AN2768*BD!AC2768)</f>
      </c>
      <c r="AZ2768" s="75" t="s">
        <v>123</v>
      </c>
      <c r="BA2768" s="75" t="s">
        <v>115</v>
      </c>
      <c r="BB2768" s="75">
        <v>1</v>
      </c>
      <c r="BC2768" s="75" t="s">
        <v>250</v>
      </c>
      <c r="BD2768" s="104"/>
      <c r="BE2768" s="104"/>
      <c r="BF2768" s="101"/>
      <c r="BG2768" s="101"/>
      <c r="BH2768" s="101"/>
      <c r="BI2768" s="101"/>
      <c r="BJ2768" s="101"/>
      <c r="BK2768" s="101"/>
      <c r="BL2768" s="101"/>
      <c r="BM2768" s="101"/>
      <c r="BN2768" s="101"/>
      <c r="BO2768" s="103"/>
      <c r="BP2768" s="101"/>
      <c r="BQ2768" s="101"/>
      <c r="BR2768" s="101"/>
      <c r="BS2768" s="101"/>
      <c r="BT2768" s="101"/>
      <c r="BU2768" s="101"/>
      <c r="BV2768" s="101"/>
      <c r="BW2768" s="101"/>
      <c r="BX2768" s="101"/>
      <c r="BY2768" s="101"/>
      <c r="BZ2768" s="101"/>
      <c r="CA2768" s="101"/>
      <c r="CB2768" s="101"/>
      <c r="CC2768" s="101"/>
      <c r="CD2768" s="101"/>
      <c r="CE2768" s="101"/>
      <c r="CF2768" s="101"/>
      <c r="CG2768" s="37" t="e">
        <f>VLOOKUP(Table_1[[#This Row],[EAN]],'[1]Planilha1'!$E:$R,13,0)</f>
        <v>#N/A</v>
      </c>
    </row>
    <row r="2769" ht="15" hidden="1">
      <c r="A2769" s="7"/>
      <c r="B2769" s="84" t="s">
        <v>2735</v>
      </c>
      <c r="C2769" s="75">
        <v>221838</v>
      </c>
      <c r="D2769" s="75"/>
      <c r="E2769" s="85">
        <v>7896003704631</v>
      </c>
      <c r="F2769" s="86" t="s">
        <v>3252</v>
      </c>
      <c r="G2769" s="75" t="s">
        <v>21</v>
      </c>
      <c r="H2769" s="75">
        <v>510</v>
      </c>
      <c r="I2769" s="87" t="s">
        <v>3188</v>
      </c>
      <c r="J2769" s="75" t="s">
        <v>3189</v>
      </c>
      <c r="K2769" s="88" t="s">
        <v>84</v>
      </c>
      <c r="L2769" s="88">
        <v>6</v>
      </c>
      <c r="M2769" s="88">
        <v>0</v>
      </c>
      <c r="N2769" s="75" t="s">
        <v>85</v>
      </c>
      <c r="O2769" s="75"/>
      <c r="P2769" s="106"/>
      <c r="Q2769" s="90">
        <f>(17/100+7.6/100+1.65/100)*P2769</f>
        <v>0</v>
      </c>
      <c r="R2769" s="104"/>
      <c r="S2769" s="104"/>
      <c r="T2769" s="104"/>
      <c r="U2769" s="104"/>
      <c r="V2769" s="90">
        <f>+P2769-Q2769+R2769+S2769+T2769+U2769</f>
        <v>0</v>
      </c>
      <c r="W2769" s="91">
        <f>(1.02/100)</f>
        <v>1.02E-2</v>
      </c>
      <c r="X2769" s="91">
        <v>4.8E-3</v>
      </c>
      <c r="Y2769" s="91">
        <v>0.17</v>
      </c>
      <c r="Z2769" s="91">
        <v>1.65E-2</v>
      </c>
      <c r="AA2769" s="91">
        <v>7.6E-2</v>
      </c>
      <c r="AB2769" s="91">
        <f>SUM(W2769:AA2769)</f>
        <v>0.2775</v>
      </c>
      <c r="AC2769" s="75">
        <v>12</v>
      </c>
      <c r="AD2769" s="92">
        <f>IF(AL2769="","",+AC2769*AL2769)</f>
      </c>
      <c r="AE2769" s="93">
        <f>IF(AL2769="","",+AL2769*AB2769)</f>
      </c>
      <c r="AF2769" s="92">
        <f>IF(AL2769="","",+AL2769-AE2769)</f>
      </c>
      <c r="AG2769" s="93">
        <f>+V2769</f>
        <v>0</v>
      </c>
      <c r="AH2769" s="92">
        <f>IF(AF2769="","",+AF2769-AG2769)</f>
      </c>
      <c r="AI2769" s="92">
        <f>IF(AH2769="","",+AH2769*AC2769)</f>
      </c>
      <c r="AJ2769" s="93"/>
      <c r="AK2769" s="94">
        <v>0.33</v>
      </c>
      <c r="AL2769" s="93">
        <f>IF(V2769=0,"",V2769/(1-AB2769-AK2769))</f>
      </c>
      <c r="AM2769" s="95">
        <v>0.33</v>
      </c>
      <c r="AN2769" s="93">
        <f>IF(V2769=0,"",V2769/(1-AB2769-AM2769))</f>
      </c>
      <c r="AO2769" s="96">
        <v>1.2</v>
      </c>
      <c r="AP2769" s="93">
        <f>IF(BD!AJ2769="","",BD!AJ2769*BD!AO2769)</f>
      </c>
      <c r="AQ2769" s="91">
        <f>BD!AM2769/BD!AK2769-1</f>
        <v>0</v>
      </c>
      <c r="AR2769" s="91">
        <f>IF(BD!AN2769="","",IF(BD!AJ2769="","",BD!AN2769/BD!AJ2769-1))</f>
      </c>
      <c r="AS2769" s="91">
        <f>IF(BD!AN2769="","",IF(BD!AN2769&lt;BD!AL2769,"ABAIXO DA META","DENTRO DA META"))</f>
      </c>
      <c r="AT2769" s="91" t="str">
        <f>IF(BD!AJ2769="","EM ANÁLISE",IF(BD!AP2769&gt;=BD!AN2769,"GO", "NO GO"))</f>
        <v>EM ANÁLISE</v>
      </c>
      <c r="AU2769" s="97">
        <f>IF(AN2769="","",+BD!$AN2769-AJ2769)</f>
      </c>
      <c r="AV2769" s="98"/>
      <c r="AW2769" s="90">
        <f>BD!P2769*BD!AC2769</f>
        <v>0</v>
      </c>
      <c r="AX2769" s="90">
        <f>BD!V2769*BD!AC2769</f>
        <v>0</v>
      </c>
      <c r="AY2769" s="90">
        <f>IF(BD!AN2769="","",BD!AN2769*BD!AC2769)</f>
      </c>
      <c r="AZ2769" s="75" t="s">
        <v>123</v>
      </c>
      <c r="BA2769" s="75" t="s">
        <v>115</v>
      </c>
      <c r="BB2769" s="75">
        <v>1</v>
      </c>
      <c r="BC2769" s="75" t="s">
        <v>250</v>
      </c>
      <c r="BD2769" s="104"/>
      <c r="BE2769" s="104"/>
      <c r="BF2769" s="101"/>
      <c r="BG2769" s="101"/>
      <c r="BH2769" s="101"/>
      <c r="BI2769" s="101"/>
      <c r="BJ2769" s="101"/>
      <c r="BK2769" s="101"/>
      <c r="BL2769" s="101"/>
      <c r="BM2769" s="101"/>
      <c r="BN2769" s="101"/>
      <c r="BO2769" s="103"/>
      <c r="BP2769" s="101"/>
      <c r="BQ2769" s="101"/>
      <c r="BR2769" s="101"/>
      <c r="BS2769" s="101"/>
      <c r="BT2769" s="101"/>
      <c r="BU2769" s="101"/>
      <c r="BV2769" s="101"/>
      <c r="BW2769" s="101"/>
      <c r="BX2769" s="101"/>
      <c r="BY2769" s="101"/>
      <c r="BZ2769" s="101"/>
      <c r="CA2769" s="101"/>
      <c r="CB2769" s="101"/>
      <c r="CC2769" s="101"/>
      <c r="CD2769" s="101"/>
      <c r="CE2769" s="101"/>
      <c r="CF2769" s="101"/>
      <c r="CG2769" s="37" t="e">
        <f>VLOOKUP(Table_1[[#This Row],[EAN]],'[1]Planilha1'!$E:$R,13,0)</f>
        <v>#N/A</v>
      </c>
    </row>
    <row r="2770" ht="15" hidden="1">
      <c r="A2770" s="7"/>
      <c r="B2770" s="84" t="s">
        <v>2735</v>
      </c>
      <c r="C2770" s="75">
        <v>221839</v>
      </c>
      <c r="D2770" s="75"/>
      <c r="E2770" s="85">
        <v>7896336006853</v>
      </c>
      <c r="F2770" s="86" t="s">
        <v>3253</v>
      </c>
      <c r="G2770" s="75" t="s">
        <v>21</v>
      </c>
      <c r="H2770" s="75">
        <v>1260</v>
      </c>
      <c r="I2770" s="87" t="s">
        <v>3254</v>
      </c>
      <c r="J2770" s="75" t="s">
        <v>3164</v>
      </c>
      <c r="K2770" s="88" t="s">
        <v>84</v>
      </c>
      <c r="L2770" s="88">
        <v>6</v>
      </c>
      <c r="M2770" s="88">
        <v>0</v>
      </c>
      <c r="N2770" s="75" t="s">
        <v>85</v>
      </c>
      <c r="O2770" s="75"/>
      <c r="P2770" s="106"/>
      <c r="Q2770" s="90">
        <f>(17/100+7.6/100+1.65/100)*P2770</f>
        <v>0</v>
      </c>
      <c r="R2770" s="104"/>
      <c r="S2770" s="104"/>
      <c r="T2770" s="104"/>
      <c r="U2770" s="104"/>
      <c r="V2770" s="90">
        <f>+P2770-Q2770+R2770+S2770+T2770+U2770</f>
        <v>0</v>
      </c>
      <c r="W2770" s="91">
        <f>(1.02/100)</f>
        <v>1.02E-2</v>
      </c>
      <c r="X2770" s="91">
        <v>4.8E-3</v>
      </c>
      <c r="Y2770" s="91">
        <v>0.17</v>
      </c>
      <c r="Z2770" s="91">
        <v>1.65E-2</v>
      </c>
      <c r="AA2770" s="91">
        <v>7.6E-2</v>
      </c>
      <c r="AB2770" s="91">
        <f>SUM(W2770:AA2770)</f>
        <v>0.2775</v>
      </c>
      <c r="AC2770" s="75">
        <v>12</v>
      </c>
      <c r="AD2770" s="92">
        <f>IF(AL2770="","",+AC2770*AL2770)</f>
      </c>
      <c r="AE2770" s="93">
        <f>IF(AL2770="","",+AL2770*AB2770)</f>
      </c>
      <c r="AF2770" s="92">
        <f>IF(AL2770="","",+AL2770-AE2770)</f>
      </c>
      <c r="AG2770" s="93">
        <f>+V2770</f>
        <v>0</v>
      </c>
      <c r="AH2770" s="92">
        <f>IF(AF2770="","",+AF2770-AG2770)</f>
      </c>
      <c r="AI2770" s="92">
        <f>IF(AH2770="","",+AH2770*AC2770)</f>
      </c>
      <c r="AJ2770" s="93"/>
      <c r="AK2770" s="94">
        <v>0.33</v>
      </c>
      <c r="AL2770" s="93">
        <f>IF(V2770=0,"",V2770/(1-AB2770-AK2770))</f>
      </c>
      <c r="AM2770" s="95">
        <v>0.33</v>
      </c>
      <c r="AN2770" s="93">
        <f>IF(V2770=0,"",V2770/(1-AB2770-AM2770))</f>
      </c>
      <c r="AO2770" s="96">
        <v>1.2</v>
      </c>
      <c r="AP2770" s="93">
        <f>IF(BD!AJ2770="","",BD!AJ2770*BD!AO2770)</f>
      </c>
      <c r="AQ2770" s="91">
        <f>BD!AM2770/BD!AK2770-1</f>
        <v>0</v>
      </c>
      <c r="AR2770" s="91">
        <f>IF(BD!AN2770="","",IF(BD!AJ2770="","",BD!AN2770/BD!AJ2770-1))</f>
      </c>
      <c r="AS2770" s="91">
        <f>IF(BD!AN2770="","",IF(BD!AN2770&lt;BD!AL2770,"ABAIXO DA META","DENTRO DA META"))</f>
      </c>
      <c r="AT2770" s="91" t="str">
        <f>IF(BD!AJ2770="","EM ANÁLISE",IF(BD!AP2770&gt;=BD!AN2770,"GO", "NO GO"))</f>
        <v>EM ANÁLISE</v>
      </c>
      <c r="AU2770" s="97">
        <f>IF(AN2770="","",+BD!$AN2770-AJ2770)</f>
      </c>
      <c r="AV2770" s="98"/>
      <c r="AW2770" s="90">
        <f>BD!P2770*BD!AC2770</f>
        <v>0</v>
      </c>
      <c r="AX2770" s="90">
        <f>BD!V2770*BD!AC2770</f>
        <v>0</v>
      </c>
      <c r="AY2770" s="90">
        <f>IF(BD!AN2770="","",BD!AN2770*BD!AC2770)</f>
      </c>
      <c r="AZ2770" s="75" t="s">
        <v>123</v>
      </c>
      <c r="BA2770" s="75" t="s">
        <v>115</v>
      </c>
      <c r="BB2770" s="75">
        <v>1</v>
      </c>
      <c r="BC2770" s="75" t="s">
        <v>250</v>
      </c>
      <c r="BD2770" s="104"/>
      <c r="BE2770" s="104"/>
      <c r="BF2770" s="101"/>
      <c r="BG2770" s="101"/>
      <c r="BH2770" s="101"/>
      <c r="BI2770" s="101"/>
      <c r="BJ2770" s="101"/>
      <c r="BK2770" s="101"/>
      <c r="BL2770" s="101"/>
      <c r="BM2770" s="101"/>
      <c r="BN2770" s="101"/>
      <c r="BO2770" s="103"/>
      <c r="BP2770" s="101"/>
      <c r="BQ2770" s="101"/>
      <c r="BR2770" s="101"/>
      <c r="BS2770" s="101"/>
      <c r="BT2770" s="101"/>
      <c r="BU2770" s="101"/>
      <c r="BV2770" s="101"/>
      <c r="BW2770" s="101"/>
      <c r="BX2770" s="101"/>
      <c r="BY2770" s="101"/>
      <c r="BZ2770" s="101"/>
      <c r="CA2770" s="101"/>
      <c r="CB2770" s="101"/>
      <c r="CC2770" s="101"/>
      <c r="CD2770" s="101"/>
      <c r="CE2770" s="101"/>
      <c r="CF2770" s="101"/>
      <c r="CG2770" s="37" t="e">
        <f>VLOOKUP(Table_1[[#This Row],[EAN]],'[1]Planilha1'!$E:$R,13,0)</f>
        <v>#N/A</v>
      </c>
    </row>
    <row r="2771" ht="15" hidden="1">
      <c r="A2771" s="7"/>
      <c r="B2771" s="84" t="s">
        <v>2735</v>
      </c>
      <c r="C2771" s="75">
        <v>221840</v>
      </c>
      <c r="D2771" s="75"/>
      <c r="E2771" s="85">
        <v>7896336006907</v>
      </c>
      <c r="F2771" s="86" t="s">
        <v>3255</v>
      </c>
      <c r="G2771" s="75" t="s">
        <v>21</v>
      </c>
      <c r="H2771" s="75">
        <v>1260</v>
      </c>
      <c r="I2771" s="87" t="s">
        <v>3254</v>
      </c>
      <c r="J2771" s="75" t="s">
        <v>3164</v>
      </c>
      <c r="K2771" s="88" t="s">
        <v>84</v>
      </c>
      <c r="L2771" s="88">
        <v>24</v>
      </c>
      <c r="M2771" s="88">
        <v>0</v>
      </c>
      <c r="N2771" s="75" t="s">
        <v>85</v>
      </c>
      <c r="O2771" s="75"/>
      <c r="P2771" s="106"/>
      <c r="Q2771" s="90">
        <f>(17/100+7.6/100+1.65/100)*P2771</f>
        <v>0</v>
      </c>
      <c r="R2771" s="104"/>
      <c r="S2771" s="104"/>
      <c r="T2771" s="104"/>
      <c r="U2771" s="104"/>
      <c r="V2771" s="90">
        <f>+P2771-Q2771+R2771+S2771+T2771+U2771</f>
        <v>0</v>
      </c>
      <c r="W2771" s="91">
        <f>(1.02/100)</f>
        <v>1.02E-2</v>
      </c>
      <c r="X2771" s="91">
        <v>4.8E-3</v>
      </c>
      <c r="Y2771" s="91">
        <v>0.17</v>
      </c>
      <c r="Z2771" s="91">
        <v>1.65E-2</v>
      </c>
      <c r="AA2771" s="91">
        <v>7.6E-2</v>
      </c>
      <c r="AB2771" s="91">
        <f>SUM(W2771:AA2771)</f>
        <v>0.2775</v>
      </c>
      <c r="AC2771" s="75">
        <v>12</v>
      </c>
      <c r="AD2771" s="92">
        <f>IF(AL2771="","",+AC2771*AL2771)</f>
      </c>
      <c r="AE2771" s="93">
        <f>IF(AL2771="","",+AL2771*AB2771)</f>
      </c>
      <c r="AF2771" s="92">
        <f>IF(AL2771="","",+AL2771-AE2771)</f>
      </c>
      <c r="AG2771" s="93">
        <f>+V2771</f>
        <v>0</v>
      </c>
      <c r="AH2771" s="92">
        <f>IF(AF2771="","",+AF2771-AG2771)</f>
      </c>
      <c r="AI2771" s="92">
        <f>IF(AH2771="","",+AH2771*AC2771)</f>
      </c>
      <c r="AJ2771" s="93"/>
      <c r="AK2771" s="94">
        <v>0.33</v>
      </c>
      <c r="AL2771" s="93">
        <f>IF(V2771=0,"",V2771/(1-AB2771-AK2771))</f>
      </c>
      <c r="AM2771" s="95">
        <v>0.33</v>
      </c>
      <c r="AN2771" s="93">
        <f>IF(V2771=0,"",V2771/(1-AB2771-AM2771))</f>
      </c>
      <c r="AO2771" s="96">
        <v>1.2</v>
      </c>
      <c r="AP2771" s="93">
        <f>IF(BD!AJ2771="","",BD!AJ2771*BD!AO2771)</f>
      </c>
      <c r="AQ2771" s="91">
        <f>BD!AM2771/BD!AK2771-1</f>
        <v>0</v>
      </c>
      <c r="AR2771" s="91">
        <f>IF(BD!AN2771="","",IF(BD!AJ2771="","",BD!AN2771/BD!AJ2771-1))</f>
      </c>
      <c r="AS2771" s="91">
        <f>IF(BD!AN2771="","",IF(BD!AN2771&lt;BD!AL2771,"ABAIXO DA META","DENTRO DA META"))</f>
      </c>
      <c r="AT2771" s="91" t="str">
        <f>IF(BD!AJ2771="","EM ANÁLISE",IF(BD!AP2771&gt;=BD!AN2771,"GO", "NO GO"))</f>
        <v>EM ANÁLISE</v>
      </c>
      <c r="AU2771" s="97">
        <f>IF(AN2771="","",+BD!$AN2771-AJ2771)</f>
      </c>
      <c r="AV2771" s="98"/>
      <c r="AW2771" s="90">
        <f>BD!P2771*BD!AC2771</f>
        <v>0</v>
      </c>
      <c r="AX2771" s="90">
        <f>BD!V2771*BD!AC2771</f>
        <v>0</v>
      </c>
      <c r="AY2771" s="90">
        <f>IF(BD!AN2771="","",BD!AN2771*BD!AC2771)</f>
      </c>
      <c r="AZ2771" s="75" t="s">
        <v>123</v>
      </c>
      <c r="BA2771" s="75" t="s">
        <v>115</v>
      </c>
      <c r="BB2771" s="75">
        <v>1</v>
      </c>
      <c r="BC2771" s="75" t="s">
        <v>250</v>
      </c>
      <c r="BD2771" s="104"/>
      <c r="BE2771" s="104"/>
      <c r="BF2771" s="101"/>
      <c r="BG2771" s="101"/>
      <c r="BH2771" s="101"/>
      <c r="BI2771" s="101"/>
      <c r="BJ2771" s="101"/>
      <c r="BK2771" s="101"/>
      <c r="BL2771" s="101"/>
      <c r="BM2771" s="101"/>
      <c r="BN2771" s="101"/>
      <c r="BO2771" s="103"/>
      <c r="BP2771" s="101"/>
      <c r="BQ2771" s="101"/>
      <c r="BR2771" s="101"/>
      <c r="BS2771" s="101"/>
      <c r="BT2771" s="101"/>
      <c r="BU2771" s="101"/>
      <c r="BV2771" s="101"/>
      <c r="BW2771" s="101"/>
      <c r="BX2771" s="101"/>
      <c r="BY2771" s="101"/>
      <c r="BZ2771" s="101"/>
      <c r="CA2771" s="101"/>
      <c r="CB2771" s="101"/>
      <c r="CC2771" s="101"/>
      <c r="CD2771" s="101"/>
      <c r="CE2771" s="101"/>
      <c r="CF2771" s="101"/>
      <c r="CG2771" s="37" t="e">
        <f>VLOOKUP(Table_1[[#This Row],[EAN]],'[1]Planilha1'!$E:$R,13,0)</f>
        <v>#N/A</v>
      </c>
    </row>
    <row r="2772" ht="15" hidden="1">
      <c r="A2772" s="7"/>
      <c r="B2772" s="84" t="s">
        <v>2735</v>
      </c>
      <c r="C2772" s="75">
        <v>221841</v>
      </c>
      <c r="D2772" s="75"/>
      <c r="E2772" s="85">
        <v>7896003738704</v>
      </c>
      <c r="F2772" s="86" t="s">
        <v>3256</v>
      </c>
      <c r="G2772" s="75" t="s">
        <v>21</v>
      </c>
      <c r="H2772" s="75">
        <v>510</v>
      </c>
      <c r="I2772" s="87" t="s">
        <v>3188</v>
      </c>
      <c r="J2772" s="75" t="s">
        <v>3189</v>
      </c>
      <c r="K2772" s="88" t="s">
        <v>84</v>
      </c>
      <c r="L2772" s="88">
        <v>21</v>
      </c>
      <c r="M2772" s="88">
        <v>5</v>
      </c>
      <c r="N2772" s="75" t="s">
        <v>85</v>
      </c>
      <c r="O2772" s="75"/>
      <c r="P2772" s="106"/>
      <c r="Q2772" s="90">
        <f>(17/100+7.6/100+1.65/100)*P2772</f>
        <v>0</v>
      </c>
      <c r="R2772" s="104"/>
      <c r="S2772" s="104"/>
      <c r="T2772" s="104"/>
      <c r="U2772" s="104"/>
      <c r="V2772" s="90">
        <f>+P2772-Q2772+R2772+S2772+T2772+U2772</f>
        <v>0</v>
      </c>
      <c r="W2772" s="91">
        <f>(1.02/100)</f>
        <v>1.02E-2</v>
      </c>
      <c r="X2772" s="91">
        <v>4.8E-3</v>
      </c>
      <c r="Y2772" s="91">
        <v>0.17</v>
      </c>
      <c r="Z2772" s="91">
        <v>1.65E-2</v>
      </c>
      <c r="AA2772" s="91">
        <v>7.6E-2</v>
      </c>
      <c r="AB2772" s="91">
        <f>SUM(W2772:AA2772)</f>
        <v>0.2775</v>
      </c>
      <c r="AC2772" s="75">
        <v>12</v>
      </c>
      <c r="AD2772" s="92">
        <f>IF(AL2772="","",+AC2772*AL2772)</f>
      </c>
      <c r="AE2772" s="93">
        <f>IF(AL2772="","",+AL2772*AB2772)</f>
      </c>
      <c r="AF2772" s="92">
        <f>IF(AL2772="","",+AL2772-AE2772)</f>
      </c>
      <c r="AG2772" s="93">
        <f>+V2772</f>
        <v>0</v>
      </c>
      <c r="AH2772" s="92">
        <f>IF(AF2772="","",+AF2772-AG2772)</f>
      </c>
      <c r="AI2772" s="92">
        <f>IF(AH2772="","",+AH2772*AC2772)</f>
      </c>
      <c r="AJ2772" s="93"/>
      <c r="AK2772" s="94">
        <v>0.33</v>
      </c>
      <c r="AL2772" s="93">
        <f>IF(V2772=0,"",V2772/(1-AB2772-AK2772))</f>
      </c>
      <c r="AM2772" s="95">
        <v>0.33</v>
      </c>
      <c r="AN2772" s="93">
        <f>IF(V2772=0,"",V2772/(1-AB2772-AM2772))</f>
      </c>
      <c r="AO2772" s="96">
        <v>1.2</v>
      </c>
      <c r="AP2772" s="93">
        <f>IF(BD!AJ2772="","",BD!AJ2772*BD!AO2772)</f>
      </c>
      <c r="AQ2772" s="91">
        <f>BD!AM2772/BD!AK2772-1</f>
        <v>0</v>
      </c>
      <c r="AR2772" s="91">
        <f>IF(BD!AN2772="","",IF(BD!AJ2772="","",BD!AN2772/BD!AJ2772-1))</f>
      </c>
      <c r="AS2772" s="91">
        <f>IF(BD!AN2772="","",IF(BD!AN2772&lt;BD!AL2772,"ABAIXO DA META","DENTRO DA META"))</f>
      </c>
      <c r="AT2772" s="91" t="str">
        <f>IF(BD!AJ2772="","EM ANÁLISE",IF(BD!AP2772&gt;=BD!AN2772,"GO", "NO GO"))</f>
        <v>EM ANÁLISE</v>
      </c>
      <c r="AU2772" s="97">
        <f>IF(AN2772="","",+BD!$AN2772-AJ2772)</f>
      </c>
      <c r="AV2772" s="98"/>
      <c r="AW2772" s="90">
        <f>BD!P2772*BD!AC2772</f>
        <v>0</v>
      </c>
      <c r="AX2772" s="90">
        <f>BD!V2772*BD!AC2772</f>
        <v>0</v>
      </c>
      <c r="AY2772" s="90">
        <f>IF(BD!AN2772="","",BD!AN2772*BD!AC2772)</f>
      </c>
      <c r="AZ2772" s="75" t="s">
        <v>123</v>
      </c>
      <c r="BA2772" s="75" t="s">
        <v>115</v>
      </c>
      <c r="BB2772" s="75">
        <v>1</v>
      </c>
      <c r="BC2772" s="75" t="s">
        <v>250</v>
      </c>
      <c r="BD2772" s="104"/>
      <c r="BE2772" s="104"/>
      <c r="BF2772" s="101"/>
      <c r="BG2772" s="101"/>
      <c r="BH2772" s="101"/>
      <c r="BI2772" s="101"/>
      <c r="BJ2772" s="101"/>
      <c r="BK2772" s="101"/>
      <c r="BL2772" s="101"/>
      <c r="BM2772" s="101"/>
      <c r="BN2772" s="101"/>
      <c r="BO2772" s="103"/>
      <c r="BP2772" s="101"/>
      <c r="BQ2772" s="101"/>
      <c r="BR2772" s="101"/>
      <c r="BS2772" s="101"/>
      <c r="BT2772" s="101"/>
      <c r="BU2772" s="101"/>
      <c r="BV2772" s="101"/>
      <c r="BW2772" s="101"/>
      <c r="BX2772" s="101"/>
      <c r="BY2772" s="101"/>
      <c r="BZ2772" s="101"/>
      <c r="CA2772" s="101"/>
      <c r="CB2772" s="101"/>
      <c r="CC2772" s="101"/>
      <c r="CD2772" s="101"/>
      <c r="CE2772" s="101"/>
      <c r="CF2772" s="101"/>
      <c r="CG2772" s="37" t="e">
        <f>VLOOKUP(Table_1[[#This Row],[EAN]],'[1]Planilha1'!$E:$R,13,0)</f>
        <v>#N/A</v>
      </c>
    </row>
    <row r="2773" ht="15" hidden="1">
      <c r="A2773" s="7"/>
      <c r="B2773" s="84" t="s">
        <v>2735</v>
      </c>
      <c r="C2773" s="75">
        <v>221842</v>
      </c>
      <c r="D2773" s="75"/>
      <c r="E2773" s="85">
        <v>7896003738711</v>
      </c>
      <c r="F2773" s="86" t="s">
        <v>3257</v>
      </c>
      <c r="G2773" s="75" t="s">
        <v>21</v>
      </c>
      <c r="H2773" s="75">
        <v>510</v>
      </c>
      <c r="I2773" s="87" t="s">
        <v>3188</v>
      </c>
      <c r="J2773" s="75" t="s">
        <v>3189</v>
      </c>
      <c r="K2773" s="88" t="s">
        <v>84</v>
      </c>
      <c r="L2773" s="88">
        <v>21</v>
      </c>
      <c r="M2773" s="88">
        <v>5</v>
      </c>
      <c r="N2773" s="75" t="s">
        <v>85</v>
      </c>
      <c r="O2773" s="75"/>
      <c r="P2773" s="106"/>
      <c r="Q2773" s="90">
        <f>(17/100+7.6/100+1.65/100)*P2773</f>
        <v>0</v>
      </c>
      <c r="R2773" s="104"/>
      <c r="S2773" s="104"/>
      <c r="T2773" s="104"/>
      <c r="U2773" s="104"/>
      <c r="V2773" s="90">
        <f>+P2773-Q2773+R2773+S2773+T2773+U2773</f>
        <v>0</v>
      </c>
      <c r="W2773" s="91">
        <f>(1.02/100)</f>
        <v>1.02E-2</v>
      </c>
      <c r="X2773" s="91">
        <v>4.8E-3</v>
      </c>
      <c r="Y2773" s="91">
        <v>0.17</v>
      </c>
      <c r="Z2773" s="91">
        <v>1.65E-2</v>
      </c>
      <c r="AA2773" s="91">
        <v>7.6E-2</v>
      </c>
      <c r="AB2773" s="91">
        <f>SUM(W2773:AA2773)</f>
        <v>0.2775</v>
      </c>
      <c r="AC2773" s="75">
        <v>12</v>
      </c>
      <c r="AD2773" s="92">
        <f>IF(AL2773="","",+AC2773*AL2773)</f>
      </c>
      <c r="AE2773" s="93">
        <f>IF(AL2773="","",+AL2773*AB2773)</f>
      </c>
      <c r="AF2773" s="92">
        <f>IF(AL2773="","",+AL2773-AE2773)</f>
      </c>
      <c r="AG2773" s="93">
        <f>+V2773</f>
        <v>0</v>
      </c>
      <c r="AH2773" s="92">
        <f>IF(AF2773="","",+AF2773-AG2773)</f>
      </c>
      <c r="AI2773" s="92">
        <f>IF(AH2773="","",+AH2773*AC2773)</f>
      </c>
      <c r="AJ2773" s="93"/>
      <c r="AK2773" s="94">
        <v>0.33</v>
      </c>
      <c r="AL2773" s="93">
        <f>IF(V2773=0,"",V2773/(1-AB2773-AK2773))</f>
      </c>
      <c r="AM2773" s="95">
        <v>0.33</v>
      </c>
      <c r="AN2773" s="93">
        <f>IF(V2773=0,"",V2773/(1-AB2773-AM2773))</f>
      </c>
      <c r="AO2773" s="96">
        <v>1.2</v>
      </c>
      <c r="AP2773" s="93">
        <f>IF(BD!AJ2773="","",BD!AJ2773*BD!AO2773)</f>
      </c>
      <c r="AQ2773" s="91">
        <f>BD!AM2773/BD!AK2773-1</f>
        <v>0</v>
      </c>
      <c r="AR2773" s="91">
        <f>IF(BD!AN2773="","",IF(BD!AJ2773="","",BD!AN2773/BD!AJ2773-1))</f>
      </c>
      <c r="AS2773" s="91">
        <f>IF(BD!AN2773="","",IF(BD!AN2773&lt;BD!AL2773,"ABAIXO DA META","DENTRO DA META"))</f>
      </c>
      <c r="AT2773" s="91" t="str">
        <f>IF(BD!AJ2773="","EM ANÁLISE",IF(BD!AP2773&gt;=BD!AN2773,"GO", "NO GO"))</f>
        <v>EM ANÁLISE</v>
      </c>
      <c r="AU2773" s="97">
        <f>IF(AN2773="","",+BD!$AN2773-AJ2773)</f>
      </c>
      <c r="AV2773" s="98"/>
      <c r="AW2773" s="90">
        <f>BD!P2773*BD!AC2773</f>
        <v>0</v>
      </c>
      <c r="AX2773" s="90">
        <f>BD!V2773*BD!AC2773</f>
        <v>0</v>
      </c>
      <c r="AY2773" s="90">
        <f>IF(BD!AN2773="","",BD!AN2773*BD!AC2773)</f>
      </c>
      <c r="AZ2773" s="75" t="s">
        <v>123</v>
      </c>
      <c r="BA2773" s="75" t="s">
        <v>115</v>
      </c>
      <c r="BB2773" s="75">
        <v>1</v>
      </c>
      <c r="BC2773" s="75" t="s">
        <v>250</v>
      </c>
      <c r="BD2773" s="104"/>
      <c r="BE2773" s="104"/>
      <c r="BF2773" s="101"/>
      <c r="BG2773" s="101"/>
      <c r="BH2773" s="101"/>
      <c r="BI2773" s="101"/>
      <c r="BJ2773" s="101"/>
      <c r="BK2773" s="101"/>
      <c r="BL2773" s="101"/>
      <c r="BM2773" s="101"/>
      <c r="BN2773" s="101"/>
      <c r="BO2773" s="103"/>
      <c r="BP2773" s="101"/>
      <c r="BQ2773" s="101"/>
      <c r="BR2773" s="101"/>
      <c r="BS2773" s="101"/>
      <c r="BT2773" s="101"/>
      <c r="BU2773" s="101"/>
      <c r="BV2773" s="101"/>
      <c r="BW2773" s="101"/>
      <c r="BX2773" s="101"/>
      <c r="BY2773" s="101"/>
      <c r="BZ2773" s="101"/>
      <c r="CA2773" s="101"/>
      <c r="CB2773" s="101"/>
      <c r="CC2773" s="101"/>
      <c r="CD2773" s="101"/>
      <c r="CE2773" s="101"/>
      <c r="CF2773" s="101"/>
      <c r="CG2773" s="37" t="e">
        <f>VLOOKUP(Table_1[[#This Row],[EAN]],'[1]Planilha1'!$E:$R,13,0)</f>
        <v>#N/A</v>
      </c>
    </row>
    <row r="2774" ht="15" hidden="1">
      <c r="A2774" s="7"/>
      <c r="B2774" s="84" t="s">
        <v>2735</v>
      </c>
      <c r="C2774" s="75">
        <v>221843</v>
      </c>
      <c r="D2774" s="75"/>
      <c r="E2774" s="85">
        <v>7896003738728</v>
      </c>
      <c r="F2774" s="86" t="s">
        <v>3258</v>
      </c>
      <c r="G2774" s="75" t="s">
        <v>21</v>
      </c>
      <c r="H2774" s="75">
        <v>510</v>
      </c>
      <c r="I2774" s="87" t="s">
        <v>3188</v>
      </c>
      <c r="J2774" s="75" t="s">
        <v>3189</v>
      </c>
      <c r="K2774" s="88" t="s">
        <v>84</v>
      </c>
      <c r="L2774" s="88">
        <v>21</v>
      </c>
      <c r="M2774" s="88">
        <v>5</v>
      </c>
      <c r="N2774" s="75" t="s">
        <v>85</v>
      </c>
      <c r="O2774" s="75"/>
      <c r="P2774" s="106"/>
      <c r="Q2774" s="90">
        <f>(17/100+7.6/100+1.65/100)*P2774</f>
        <v>0</v>
      </c>
      <c r="R2774" s="104"/>
      <c r="S2774" s="104"/>
      <c r="T2774" s="104"/>
      <c r="U2774" s="104"/>
      <c r="V2774" s="90">
        <f>+P2774-Q2774+R2774+S2774+T2774+U2774</f>
        <v>0</v>
      </c>
      <c r="W2774" s="91">
        <f>(1.02/100)</f>
        <v>1.02E-2</v>
      </c>
      <c r="X2774" s="91">
        <v>4.8E-3</v>
      </c>
      <c r="Y2774" s="91">
        <v>0.17</v>
      </c>
      <c r="Z2774" s="91">
        <v>1.65E-2</v>
      </c>
      <c r="AA2774" s="91">
        <v>7.6E-2</v>
      </c>
      <c r="AB2774" s="91">
        <f>SUM(W2774:AA2774)</f>
        <v>0.2775</v>
      </c>
      <c r="AC2774" s="75">
        <v>12</v>
      </c>
      <c r="AD2774" s="92">
        <f>IF(AL2774="","",+AC2774*AL2774)</f>
      </c>
      <c r="AE2774" s="93">
        <f>IF(AL2774="","",+AL2774*AB2774)</f>
      </c>
      <c r="AF2774" s="92">
        <f>IF(AL2774="","",+AL2774-AE2774)</f>
      </c>
      <c r="AG2774" s="93">
        <f>+V2774</f>
        <v>0</v>
      </c>
      <c r="AH2774" s="92">
        <f>IF(AF2774="","",+AF2774-AG2774)</f>
      </c>
      <c r="AI2774" s="92">
        <f>IF(AH2774="","",+AH2774*AC2774)</f>
      </c>
      <c r="AJ2774" s="93"/>
      <c r="AK2774" s="94">
        <v>0.33</v>
      </c>
      <c r="AL2774" s="93">
        <f>IF(V2774=0,"",V2774/(1-AB2774-AK2774))</f>
      </c>
      <c r="AM2774" s="95">
        <v>0.33</v>
      </c>
      <c r="AN2774" s="93">
        <f>IF(V2774=0,"",V2774/(1-AB2774-AM2774))</f>
      </c>
      <c r="AO2774" s="96">
        <v>1.2</v>
      </c>
      <c r="AP2774" s="93">
        <f>IF(BD!AJ2774="","",BD!AJ2774*BD!AO2774)</f>
      </c>
      <c r="AQ2774" s="91">
        <f>BD!AM2774/BD!AK2774-1</f>
        <v>0</v>
      </c>
      <c r="AR2774" s="91">
        <f>IF(BD!AN2774="","",IF(BD!AJ2774="","",BD!AN2774/BD!AJ2774-1))</f>
      </c>
      <c r="AS2774" s="91">
        <f>IF(BD!AN2774="","",IF(BD!AN2774&lt;BD!AL2774,"ABAIXO DA META","DENTRO DA META"))</f>
      </c>
      <c r="AT2774" s="91" t="str">
        <f>IF(BD!AJ2774="","EM ANÁLISE",IF(BD!AP2774&gt;=BD!AN2774,"GO", "NO GO"))</f>
        <v>EM ANÁLISE</v>
      </c>
      <c r="AU2774" s="97">
        <f>IF(AN2774="","",+BD!$AN2774-AJ2774)</f>
      </c>
      <c r="AV2774" s="98"/>
      <c r="AW2774" s="90">
        <f>BD!P2774*BD!AC2774</f>
        <v>0</v>
      </c>
      <c r="AX2774" s="90">
        <f>BD!V2774*BD!AC2774</f>
        <v>0</v>
      </c>
      <c r="AY2774" s="90">
        <f>IF(BD!AN2774="","",BD!AN2774*BD!AC2774)</f>
      </c>
      <c r="AZ2774" s="75" t="s">
        <v>123</v>
      </c>
      <c r="BA2774" s="75" t="s">
        <v>115</v>
      </c>
      <c r="BB2774" s="75">
        <v>1</v>
      </c>
      <c r="BC2774" s="75" t="s">
        <v>250</v>
      </c>
      <c r="BD2774" s="104"/>
      <c r="BE2774" s="104"/>
      <c r="BF2774" s="101"/>
      <c r="BG2774" s="101"/>
      <c r="BH2774" s="101"/>
      <c r="BI2774" s="101"/>
      <c r="BJ2774" s="101"/>
      <c r="BK2774" s="101"/>
      <c r="BL2774" s="101"/>
      <c r="BM2774" s="101"/>
      <c r="BN2774" s="101"/>
      <c r="BO2774" s="103"/>
      <c r="BP2774" s="101"/>
      <c r="BQ2774" s="101"/>
      <c r="BR2774" s="101"/>
      <c r="BS2774" s="101"/>
      <c r="BT2774" s="101"/>
      <c r="BU2774" s="101"/>
      <c r="BV2774" s="101"/>
      <c r="BW2774" s="101"/>
      <c r="BX2774" s="101"/>
      <c r="BY2774" s="101"/>
      <c r="BZ2774" s="101"/>
      <c r="CA2774" s="101"/>
      <c r="CB2774" s="101"/>
      <c r="CC2774" s="101"/>
      <c r="CD2774" s="101"/>
      <c r="CE2774" s="101"/>
      <c r="CF2774" s="101"/>
      <c r="CG2774" s="37" t="e">
        <f>VLOOKUP(Table_1[[#This Row],[EAN]],'[1]Planilha1'!$E:$R,13,0)</f>
        <v>#N/A</v>
      </c>
    </row>
    <row r="2775" ht="15" hidden="1">
      <c r="A2775" s="7"/>
      <c r="B2775" s="84" t="s">
        <v>2735</v>
      </c>
      <c r="C2775" s="75">
        <v>221844</v>
      </c>
      <c r="D2775" s="75"/>
      <c r="E2775" s="85">
        <v>7896003702613</v>
      </c>
      <c r="F2775" s="86" t="s">
        <v>3259</v>
      </c>
      <c r="G2775" s="75" t="s">
        <v>21</v>
      </c>
      <c r="H2775" s="75">
        <v>510</v>
      </c>
      <c r="I2775" s="87" t="s">
        <v>3188</v>
      </c>
      <c r="J2775" s="75" t="s">
        <v>3189</v>
      </c>
      <c r="K2775" s="88" t="s">
        <v>84</v>
      </c>
      <c r="L2775" s="88">
        <v>21</v>
      </c>
      <c r="M2775" s="88">
        <v>0</v>
      </c>
      <c r="N2775" s="75" t="s">
        <v>85</v>
      </c>
      <c r="O2775" s="75"/>
      <c r="P2775" s="106"/>
      <c r="Q2775" s="90">
        <f>(17/100+7.6/100+1.65/100)*P2775</f>
        <v>0</v>
      </c>
      <c r="R2775" s="104"/>
      <c r="S2775" s="104"/>
      <c r="T2775" s="104"/>
      <c r="U2775" s="104"/>
      <c r="V2775" s="90">
        <f>+P2775-Q2775+R2775+S2775+T2775+U2775</f>
        <v>0</v>
      </c>
      <c r="W2775" s="91">
        <f>(1.02/100)</f>
        <v>1.02E-2</v>
      </c>
      <c r="X2775" s="91">
        <v>4.8E-3</v>
      </c>
      <c r="Y2775" s="91">
        <v>0.17</v>
      </c>
      <c r="Z2775" s="91">
        <v>1.65E-2</v>
      </c>
      <c r="AA2775" s="91">
        <v>7.6E-2</v>
      </c>
      <c r="AB2775" s="91">
        <f>SUM(W2775:AA2775)</f>
        <v>0.2775</v>
      </c>
      <c r="AC2775" s="75">
        <v>12</v>
      </c>
      <c r="AD2775" s="92">
        <f>IF(AL2775="","",+AC2775*AL2775)</f>
      </c>
      <c r="AE2775" s="93">
        <f>IF(AL2775="","",+AL2775*AB2775)</f>
      </c>
      <c r="AF2775" s="92">
        <f>IF(AL2775="","",+AL2775-AE2775)</f>
      </c>
      <c r="AG2775" s="93">
        <f>+V2775</f>
        <v>0</v>
      </c>
      <c r="AH2775" s="92">
        <f>IF(AF2775="","",+AF2775-AG2775)</f>
      </c>
      <c r="AI2775" s="92">
        <f>IF(AH2775="","",+AH2775*AC2775)</f>
      </c>
      <c r="AJ2775" s="93"/>
      <c r="AK2775" s="94">
        <v>0.33</v>
      </c>
      <c r="AL2775" s="93">
        <f>IF(V2775=0,"",V2775/(1-AB2775-AK2775))</f>
      </c>
      <c r="AM2775" s="95">
        <v>0.33</v>
      </c>
      <c r="AN2775" s="93">
        <f>IF(V2775=0,"",V2775/(1-AB2775-AM2775))</f>
      </c>
      <c r="AO2775" s="96">
        <v>1.2</v>
      </c>
      <c r="AP2775" s="93">
        <f>IF(BD!AJ2775="","",BD!AJ2775*BD!AO2775)</f>
      </c>
      <c r="AQ2775" s="91">
        <f>BD!AM2775/BD!AK2775-1</f>
        <v>0</v>
      </c>
      <c r="AR2775" s="91">
        <f>IF(BD!AN2775="","",IF(BD!AJ2775="","",BD!AN2775/BD!AJ2775-1))</f>
      </c>
      <c r="AS2775" s="91">
        <f>IF(BD!AN2775="","",IF(BD!AN2775&lt;BD!AL2775,"ABAIXO DA META","DENTRO DA META"))</f>
      </c>
      <c r="AT2775" s="91" t="str">
        <f>IF(BD!AJ2775="","EM ANÁLISE",IF(BD!AP2775&gt;=BD!AN2775,"GO", "NO GO"))</f>
        <v>EM ANÁLISE</v>
      </c>
      <c r="AU2775" s="97">
        <f>IF(AN2775="","",+BD!$AN2775-AJ2775)</f>
      </c>
      <c r="AV2775" s="98"/>
      <c r="AW2775" s="90">
        <f>BD!P2775*BD!AC2775</f>
        <v>0</v>
      </c>
      <c r="AX2775" s="90">
        <f>BD!V2775*BD!AC2775</f>
        <v>0</v>
      </c>
      <c r="AY2775" s="90">
        <f>IF(BD!AN2775="","",BD!AN2775*BD!AC2775)</f>
      </c>
      <c r="AZ2775" s="75" t="s">
        <v>123</v>
      </c>
      <c r="BA2775" s="75" t="s">
        <v>115</v>
      </c>
      <c r="BB2775" s="75">
        <v>1</v>
      </c>
      <c r="BC2775" s="75" t="s">
        <v>250</v>
      </c>
      <c r="BD2775" s="104"/>
      <c r="BE2775" s="104"/>
      <c r="BF2775" s="101"/>
      <c r="BG2775" s="101"/>
      <c r="BH2775" s="101"/>
      <c r="BI2775" s="101"/>
      <c r="BJ2775" s="101"/>
      <c r="BK2775" s="101"/>
      <c r="BL2775" s="101"/>
      <c r="BM2775" s="101"/>
      <c r="BN2775" s="101"/>
      <c r="BO2775" s="103"/>
      <c r="BP2775" s="101"/>
      <c r="BQ2775" s="101"/>
      <c r="BR2775" s="101"/>
      <c r="BS2775" s="101"/>
      <c r="BT2775" s="101"/>
      <c r="BU2775" s="101"/>
      <c r="BV2775" s="101"/>
      <c r="BW2775" s="101"/>
      <c r="BX2775" s="101"/>
      <c r="BY2775" s="101"/>
      <c r="BZ2775" s="101"/>
      <c r="CA2775" s="101"/>
      <c r="CB2775" s="101"/>
      <c r="CC2775" s="101"/>
      <c r="CD2775" s="101"/>
      <c r="CE2775" s="101"/>
      <c r="CF2775" s="101"/>
      <c r="CG2775" s="37" t="e">
        <f>VLOOKUP(Table_1[[#This Row],[EAN]],'[1]Planilha1'!$E:$R,13,0)</f>
        <v>#N/A</v>
      </c>
    </row>
    <row r="2776" ht="15" hidden="1">
      <c r="A2776" s="7"/>
      <c r="B2776" s="84" t="s">
        <v>2735</v>
      </c>
      <c r="C2776" s="75">
        <v>221845</v>
      </c>
      <c r="D2776" s="75"/>
      <c r="E2776" s="85">
        <v>7896003702606</v>
      </c>
      <c r="F2776" s="86" t="s">
        <v>3260</v>
      </c>
      <c r="G2776" s="75" t="s">
        <v>21</v>
      </c>
      <c r="H2776" s="75">
        <v>510</v>
      </c>
      <c r="I2776" s="87" t="s">
        <v>3188</v>
      </c>
      <c r="J2776" s="75" t="s">
        <v>3189</v>
      </c>
      <c r="K2776" s="88" t="s">
        <v>84</v>
      </c>
      <c r="L2776" s="88">
        <v>21</v>
      </c>
      <c r="M2776" s="88">
        <v>5</v>
      </c>
      <c r="N2776" s="75" t="s">
        <v>85</v>
      </c>
      <c r="O2776" s="75"/>
      <c r="P2776" s="106"/>
      <c r="Q2776" s="90">
        <f>(17/100+7.6/100+1.65/100)*P2776</f>
        <v>0</v>
      </c>
      <c r="R2776" s="104"/>
      <c r="S2776" s="104"/>
      <c r="T2776" s="104"/>
      <c r="U2776" s="104"/>
      <c r="V2776" s="90">
        <f>+P2776-Q2776+R2776+S2776+T2776+U2776</f>
        <v>0</v>
      </c>
      <c r="W2776" s="91">
        <f>(1.02/100)</f>
        <v>1.02E-2</v>
      </c>
      <c r="X2776" s="91">
        <v>4.8E-3</v>
      </c>
      <c r="Y2776" s="91">
        <v>0.17</v>
      </c>
      <c r="Z2776" s="91">
        <v>1.65E-2</v>
      </c>
      <c r="AA2776" s="91">
        <v>7.6E-2</v>
      </c>
      <c r="AB2776" s="91">
        <f>SUM(W2776:AA2776)</f>
        <v>0.2775</v>
      </c>
      <c r="AC2776" s="75">
        <v>12</v>
      </c>
      <c r="AD2776" s="92">
        <f>IF(AL2776="","",+AC2776*AL2776)</f>
      </c>
      <c r="AE2776" s="93">
        <f>IF(AL2776="","",+AL2776*AB2776)</f>
      </c>
      <c r="AF2776" s="92">
        <f>IF(AL2776="","",+AL2776-AE2776)</f>
      </c>
      <c r="AG2776" s="93">
        <f>+V2776</f>
        <v>0</v>
      </c>
      <c r="AH2776" s="92">
        <f>IF(AF2776="","",+AF2776-AG2776)</f>
      </c>
      <c r="AI2776" s="92">
        <f>IF(AH2776="","",+AH2776*AC2776)</f>
      </c>
      <c r="AJ2776" s="93"/>
      <c r="AK2776" s="94">
        <v>0.33</v>
      </c>
      <c r="AL2776" s="93">
        <f>IF(V2776=0,"",V2776/(1-AB2776-AK2776))</f>
      </c>
      <c r="AM2776" s="95">
        <v>0.33</v>
      </c>
      <c r="AN2776" s="93">
        <f>IF(V2776=0,"",V2776/(1-AB2776-AM2776))</f>
      </c>
      <c r="AO2776" s="96">
        <v>1.2</v>
      </c>
      <c r="AP2776" s="93">
        <f>IF(BD!AJ2776="","",BD!AJ2776*BD!AO2776)</f>
      </c>
      <c r="AQ2776" s="91">
        <f>BD!AM2776/BD!AK2776-1</f>
        <v>0</v>
      </c>
      <c r="AR2776" s="91">
        <f>IF(BD!AN2776="","",IF(BD!AJ2776="","",BD!AN2776/BD!AJ2776-1))</f>
      </c>
      <c r="AS2776" s="91">
        <f>IF(BD!AN2776="","",IF(BD!AN2776&lt;BD!AL2776,"ABAIXO DA META","DENTRO DA META"))</f>
      </c>
      <c r="AT2776" s="91" t="str">
        <f>IF(BD!AJ2776="","EM ANÁLISE",IF(BD!AP2776&gt;=BD!AN2776,"GO", "NO GO"))</f>
        <v>EM ANÁLISE</v>
      </c>
      <c r="AU2776" s="97">
        <f>IF(AN2776="","",+BD!$AN2776-AJ2776)</f>
      </c>
      <c r="AV2776" s="98"/>
      <c r="AW2776" s="90">
        <f>BD!P2776*BD!AC2776</f>
        <v>0</v>
      </c>
      <c r="AX2776" s="90">
        <f>BD!V2776*BD!AC2776</f>
        <v>0</v>
      </c>
      <c r="AY2776" s="90">
        <f>IF(BD!AN2776="","",BD!AN2776*BD!AC2776)</f>
      </c>
      <c r="AZ2776" s="75" t="s">
        <v>123</v>
      </c>
      <c r="BA2776" s="75" t="s">
        <v>115</v>
      </c>
      <c r="BB2776" s="75">
        <v>1</v>
      </c>
      <c r="BC2776" s="75" t="s">
        <v>250</v>
      </c>
      <c r="BD2776" s="104"/>
      <c r="BE2776" s="104"/>
      <c r="BF2776" s="101"/>
      <c r="BG2776" s="101"/>
      <c r="BH2776" s="101"/>
      <c r="BI2776" s="101"/>
      <c r="BJ2776" s="101"/>
      <c r="BK2776" s="101"/>
      <c r="BL2776" s="101"/>
      <c r="BM2776" s="101"/>
      <c r="BN2776" s="101"/>
      <c r="BO2776" s="103"/>
      <c r="BP2776" s="101"/>
      <c r="BQ2776" s="101"/>
      <c r="BR2776" s="101"/>
      <c r="BS2776" s="101"/>
      <c r="BT2776" s="101"/>
      <c r="BU2776" s="101"/>
      <c r="BV2776" s="101"/>
      <c r="BW2776" s="101"/>
      <c r="BX2776" s="101"/>
      <c r="BY2776" s="101"/>
      <c r="BZ2776" s="101"/>
      <c r="CA2776" s="101"/>
      <c r="CB2776" s="101"/>
      <c r="CC2776" s="101"/>
      <c r="CD2776" s="101"/>
      <c r="CE2776" s="101"/>
      <c r="CF2776" s="101"/>
      <c r="CG2776" s="37" t="e">
        <f>VLOOKUP(Table_1[[#This Row],[EAN]],'[1]Planilha1'!$E:$R,13,0)</f>
        <v>#N/A</v>
      </c>
    </row>
    <row r="2777" ht="15" hidden="1">
      <c r="A2777" s="7"/>
      <c r="B2777" s="84" t="s">
        <v>2735</v>
      </c>
      <c r="C2777" s="75">
        <v>221846</v>
      </c>
      <c r="D2777" s="75"/>
      <c r="E2777" s="85">
        <v>7896003702910</v>
      </c>
      <c r="F2777" s="86" t="s">
        <v>3261</v>
      </c>
      <c r="G2777" s="75" t="s">
        <v>21</v>
      </c>
      <c r="H2777" s="75">
        <v>510</v>
      </c>
      <c r="I2777" s="87" t="s">
        <v>3188</v>
      </c>
      <c r="J2777" s="75" t="s">
        <v>3189</v>
      </c>
      <c r="K2777" s="88" t="s">
        <v>84</v>
      </c>
      <c r="L2777" s="88">
        <v>21</v>
      </c>
      <c r="M2777" s="88">
        <v>5</v>
      </c>
      <c r="N2777" s="75" t="s">
        <v>85</v>
      </c>
      <c r="O2777" s="75"/>
      <c r="P2777" s="106"/>
      <c r="Q2777" s="90">
        <f>(17/100+7.6/100+1.65/100)*P2777</f>
        <v>0</v>
      </c>
      <c r="R2777" s="104"/>
      <c r="S2777" s="104"/>
      <c r="T2777" s="104"/>
      <c r="U2777" s="104"/>
      <c r="V2777" s="90">
        <f>+P2777-Q2777+R2777+S2777+T2777+U2777</f>
        <v>0</v>
      </c>
      <c r="W2777" s="91">
        <f>(1.02/100)</f>
        <v>1.02E-2</v>
      </c>
      <c r="X2777" s="91">
        <v>4.8E-3</v>
      </c>
      <c r="Y2777" s="91">
        <v>0.17</v>
      </c>
      <c r="Z2777" s="91">
        <v>1.65E-2</v>
      </c>
      <c r="AA2777" s="91">
        <v>7.6E-2</v>
      </c>
      <c r="AB2777" s="91">
        <f>SUM(W2777:AA2777)</f>
        <v>0.2775</v>
      </c>
      <c r="AC2777" s="75">
        <v>12</v>
      </c>
      <c r="AD2777" s="92">
        <f>IF(AL2777="","",+AC2777*AL2777)</f>
      </c>
      <c r="AE2777" s="93">
        <f>IF(AL2777="","",+AL2777*AB2777)</f>
      </c>
      <c r="AF2777" s="92">
        <f>IF(AL2777="","",+AL2777-AE2777)</f>
      </c>
      <c r="AG2777" s="93">
        <f>+V2777</f>
        <v>0</v>
      </c>
      <c r="AH2777" s="92">
        <f>IF(AF2777="","",+AF2777-AG2777)</f>
      </c>
      <c r="AI2777" s="92">
        <f>IF(AH2777="","",+AH2777*AC2777)</f>
      </c>
      <c r="AJ2777" s="93"/>
      <c r="AK2777" s="94">
        <v>0.33</v>
      </c>
      <c r="AL2777" s="93">
        <f>IF(V2777=0,"",V2777/(1-AB2777-AK2777))</f>
      </c>
      <c r="AM2777" s="95">
        <v>0.33</v>
      </c>
      <c r="AN2777" s="93">
        <f>IF(V2777=0,"",V2777/(1-AB2777-AM2777))</f>
      </c>
      <c r="AO2777" s="96">
        <v>1.2</v>
      </c>
      <c r="AP2777" s="93">
        <f>IF(BD!AJ2777="","",BD!AJ2777*BD!AO2777)</f>
      </c>
      <c r="AQ2777" s="91">
        <f>BD!AM2777/BD!AK2777-1</f>
        <v>0</v>
      </c>
      <c r="AR2777" s="91">
        <f>IF(BD!AN2777="","",IF(BD!AJ2777="","",BD!AN2777/BD!AJ2777-1))</f>
      </c>
      <c r="AS2777" s="91">
        <f>IF(BD!AN2777="","",IF(BD!AN2777&lt;BD!AL2777,"ABAIXO DA META","DENTRO DA META"))</f>
      </c>
      <c r="AT2777" s="91" t="str">
        <f>IF(BD!AJ2777="","EM ANÁLISE",IF(BD!AP2777&gt;=BD!AN2777,"GO", "NO GO"))</f>
        <v>EM ANÁLISE</v>
      </c>
      <c r="AU2777" s="97">
        <f>IF(AN2777="","",+BD!$AN2777-AJ2777)</f>
      </c>
      <c r="AV2777" s="98"/>
      <c r="AW2777" s="90">
        <f>BD!P2777*BD!AC2777</f>
        <v>0</v>
      </c>
      <c r="AX2777" s="90">
        <f>BD!V2777*BD!AC2777</f>
        <v>0</v>
      </c>
      <c r="AY2777" s="90">
        <f>IF(BD!AN2777="","",BD!AN2777*BD!AC2777)</f>
      </c>
      <c r="AZ2777" s="75" t="s">
        <v>123</v>
      </c>
      <c r="BA2777" s="75" t="s">
        <v>115</v>
      </c>
      <c r="BB2777" s="75">
        <v>1</v>
      </c>
      <c r="BC2777" s="75" t="s">
        <v>250</v>
      </c>
      <c r="BD2777" s="104"/>
      <c r="BE2777" s="104"/>
      <c r="BF2777" s="101"/>
      <c r="BG2777" s="101"/>
      <c r="BH2777" s="101"/>
      <c r="BI2777" s="101"/>
      <c r="BJ2777" s="101"/>
      <c r="BK2777" s="101"/>
      <c r="BL2777" s="101"/>
      <c r="BM2777" s="101"/>
      <c r="BN2777" s="101"/>
      <c r="BO2777" s="103"/>
      <c r="BP2777" s="101"/>
      <c r="BQ2777" s="101"/>
      <c r="BR2777" s="101"/>
      <c r="BS2777" s="101"/>
      <c r="BT2777" s="101"/>
      <c r="BU2777" s="101"/>
      <c r="BV2777" s="101"/>
      <c r="BW2777" s="101"/>
      <c r="BX2777" s="101"/>
      <c r="BY2777" s="101"/>
      <c r="BZ2777" s="101"/>
      <c r="CA2777" s="101"/>
      <c r="CB2777" s="101"/>
      <c r="CC2777" s="101"/>
      <c r="CD2777" s="101"/>
      <c r="CE2777" s="101"/>
      <c r="CF2777" s="101"/>
      <c r="CG2777" s="37" t="e">
        <f>VLOOKUP(Table_1[[#This Row],[EAN]],'[1]Planilha1'!$E:$R,13,0)</f>
        <v>#N/A</v>
      </c>
    </row>
    <row r="2778" ht="15" hidden="1">
      <c r="A2778" s="7"/>
      <c r="B2778" s="84" t="s">
        <v>2735</v>
      </c>
      <c r="C2778" s="75">
        <v>221847</v>
      </c>
      <c r="D2778" s="75"/>
      <c r="E2778" s="85">
        <v>7896003702668</v>
      </c>
      <c r="F2778" s="86" t="s">
        <v>3262</v>
      </c>
      <c r="G2778" s="75" t="s">
        <v>21</v>
      </c>
      <c r="H2778" s="75">
        <v>510</v>
      </c>
      <c r="I2778" s="87" t="s">
        <v>3188</v>
      </c>
      <c r="J2778" s="75" t="s">
        <v>3189</v>
      </c>
      <c r="K2778" s="88" t="s">
        <v>84</v>
      </c>
      <c r="L2778" s="88">
        <v>21</v>
      </c>
      <c r="M2778" s="88">
        <v>5</v>
      </c>
      <c r="N2778" s="75" t="s">
        <v>85</v>
      </c>
      <c r="O2778" s="75"/>
      <c r="P2778" s="106"/>
      <c r="Q2778" s="90">
        <f>(17/100+7.6/100+1.65/100)*P2778</f>
        <v>0</v>
      </c>
      <c r="R2778" s="104"/>
      <c r="S2778" s="104"/>
      <c r="T2778" s="104"/>
      <c r="U2778" s="104"/>
      <c r="V2778" s="90">
        <f>+P2778-Q2778+R2778+S2778+T2778+U2778</f>
        <v>0</v>
      </c>
      <c r="W2778" s="91">
        <f>(1.02/100)</f>
        <v>1.02E-2</v>
      </c>
      <c r="X2778" s="91">
        <v>4.8E-3</v>
      </c>
      <c r="Y2778" s="91">
        <v>0.17</v>
      </c>
      <c r="Z2778" s="91">
        <v>1.65E-2</v>
      </c>
      <c r="AA2778" s="91">
        <v>7.6E-2</v>
      </c>
      <c r="AB2778" s="91">
        <f>SUM(W2778:AA2778)</f>
        <v>0.2775</v>
      </c>
      <c r="AC2778" s="75">
        <v>12</v>
      </c>
      <c r="AD2778" s="92">
        <f>IF(AL2778="","",+AC2778*AL2778)</f>
      </c>
      <c r="AE2778" s="93">
        <f>IF(AL2778="","",+AL2778*AB2778)</f>
      </c>
      <c r="AF2778" s="92">
        <f>IF(AL2778="","",+AL2778-AE2778)</f>
      </c>
      <c r="AG2778" s="93">
        <f>+V2778</f>
        <v>0</v>
      </c>
      <c r="AH2778" s="92">
        <f>IF(AF2778="","",+AF2778-AG2778)</f>
      </c>
      <c r="AI2778" s="92">
        <f>IF(AH2778="","",+AH2778*AC2778)</f>
      </c>
      <c r="AJ2778" s="93"/>
      <c r="AK2778" s="94">
        <v>0.33</v>
      </c>
      <c r="AL2778" s="93">
        <f>IF(V2778=0,"",V2778/(1-AB2778-AK2778))</f>
      </c>
      <c r="AM2778" s="95">
        <v>0.33</v>
      </c>
      <c r="AN2778" s="93">
        <f>IF(V2778=0,"",V2778/(1-AB2778-AM2778))</f>
      </c>
      <c r="AO2778" s="96">
        <v>1.2</v>
      </c>
      <c r="AP2778" s="93">
        <f>IF(BD!AJ2778="","",BD!AJ2778*BD!AO2778)</f>
      </c>
      <c r="AQ2778" s="91">
        <f>BD!AM2778/BD!AK2778-1</f>
        <v>0</v>
      </c>
      <c r="AR2778" s="91">
        <f>IF(BD!AN2778="","",IF(BD!AJ2778="","",BD!AN2778/BD!AJ2778-1))</f>
      </c>
      <c r="AS2778" s="91">
        <f>IF(BD!AN2778="","",IF(BD!AN2778&lt;BD!AL2778,"ABAIXO DA META","DENTRO DA META"))</f>
      </c>
      <c r="AT2778" s="91" t="str">
        <f>IF(BD!AJ2778="","EM ANÁLISE",IF(BD!AP2778&gt;=BD!AN2778,"GO", "NO GO"))</f>
        <v>EM ANÁLISE</v>
      </c>
      <c r="AU2778" s="97">
        <f>IF(AN2778="","",+BD!$AN2778-AJ2778)</f>
      </c>
      <c r="AV2778" s="98"/>
      <c r="AW2778" s="90">
        <f>BD!P2778*BD!AC2778</f>
        <v>0</v>
      </c>
      <c r="AX2778" s="90">
        <f>BD!V2778*BD!AC2778</f>
        <v>0</v>
      </c>
      <c r="AY2778" s="90">
        <f>IF(BD!AN2778="","",BD!AN2778*BD!AC2778)</f>
      </c>
      <c r="AZ2778" s="75" t="s">
        <v>123</v>
      </c>
      <c r="BA2778" s="75" t="s">
        <v>115</v>
      </c>
      <c r="BB2778" s="75">
        <v>1</v>
      </c>
      <c r="BC2778" s="75" t="s">
        <v>250</v>
      </c>
      <c r="BD2778" s="104"/>
      <c r="BE2778" s="104"/>
      <c r="BF2778" s="101"/>
      <c r="BG2778" s="101"/>
      <c r="BH2778" s="101"/>
      <c r="BI2778" s="101"/>
      <c r="BJ2778" s="101"/>
      <c r="BK2778" s="101"/>
      <c r="BL2778" s="101"/>
      <c r="BM2778" s="101"/>
      <c r="BN2778" s="101"/>
      <c r="BO2778" s="103"/>
      <c r="BP2778" s="101"/>
      <c r="BQ2778" s="101"/>
      <c r="BR2778" s="101"/>
      <c r="BS2778" s="101"/>
      <c r="BT2778" s="101"/>
      <c r="BU2778" s="101"/>
      <c r="BV2778" s="101"/>
      <c r="BW2778" s="101"/>
      <c r="BX2778" s="101"/>
      <c r="BY2778" s="101"/>
      <c r="BZ2778" s="101"/>
      <c r="CA2778" s="101"/>
      <c r="CB2778" s="101"/>
      <c r="CC2778" s="101"/>
      <c r="CD2778" s="101"/>
      <c r="CE2778" s="101"/>
      <c r="CF2778" s="101"/>
      <c r="CG2778" s="37" t="e">
        <f>VLOOKUP(Table_1[[#This Row],[EAN]],'[1]Planilha1'!$E:$R,13,0)</f>
        <v>#N/A</v>
      </c>
    </row>
    <row r="2779" ht="15" hidden="1">
      <c r="A2779" s="7"/>
      <c r="B2779" s="84" t="s">
        <v>2735</v>
      </c>
      <c r="C2779" s="75">
        <v>221848</v>
      </c>
      <c r="D2779" s="75"/>
      <c r="E2779" s="85">
        <v>7896336000226</v>
      </c>
      <c r="F2779" s="86" t="s">
        <v>3263</v>
      </c>
      <c r="G2779" s="75" t="s">
        <v>21</v>
      </c>
      <c r="H2779" s="75">
        <v>1260</v>
      </c>
      <c r="I2779" s="87" t="s">
        <v>3254</v>
      </c>
      <c r="J2779" s="75" t="s">
        <v>3164</v>
      </c>
      <c r="K2779" s="88" t="s">
        <v>84</v>
      </c>
      <c r="L2779" s="88">
        <v>10</v>
      </c>
      <c r="M2779" s="88">
        <v>0</v>
      </c>
      <c r="N2779" s="75" t="s">
        <v>85</v>
      </c>
      <c r="O2779" s="75"/>
      <c r="P2779" s="106"/>
      <c r="Q2779" s="90">
        <f>(17/100+7.6/100+1.65/100)*P2779</f>
        <v>0</v>
      </c>
      <c r="R2779" s="104"/>
      <c r="S2779" s="104"/>
      <c r="T2779" s="104"/>
      <c r="U2779" s="104"/>
      <c r="V2779" s="90">
        <f>+P2779-Q2779+R2779+S2779+T2779+U2779</f>
        <v>0</v>
      </c>
      <c r="W2779" s="91">
        <f>(1.02/100)</f>
        <v>1.02E-2</v>
      </c>
      <c r="X2779" s="91">
        <v>4.8E-3</v>
      </c>
      <c r="Y2779" s="91">
        <v>0.17</v>
      </c>
      <c r="Z2779" s="91">
        <v>1.65E-2</v>
      </c>
      <c r="AA2779" s="91">
        <v>7.6E-2</v>
      </c>
      <c r="AB2779" s="91">
        <f>SUM(W2779:AA2779)</f>
        <v>0.2775</v>
      </c>
      <c r="AC2779" s="75">
        <v>12</v>
      </c>
      <c r="AD2779" s="92">
        <f>IF(AL2779="","",+AC2779*AL2779)</f>
      </c>
      <c r="AE2779" s="93">
        <f>IF(AL2779="","",+AL2779*AB2779)</f>
      </c>
      <c r="AF2779" s="92">
        <f>IF(AL2779="","",+AL2779-AE2779)</f>
      </c>
      <c r="AG2779" s="93">
        <f>+V2779</f>
        <v>0</v>
      </c>
      <c r="AH2779" s="92">
        <f>IF(AF2779="","",+AF2779-AG2779)</f>
      </c>
      <c r="AI2779" s="92">
        <f>IF(AH2779="","",+AH2779*AC2779)</f>
      </c>
      <c r="AJ2779" s="93"/>
      <c r="AK2779" s="94">
        <v>0.33</v>
      </c>
      <c r="AL2779" s="93">
        <f>IF(V2779=0,"",V2779/(1-AB2779-AK2779))</f>
      </c>
      <c r="AM2779" s="95">
        <v>0.33</v>
      </c>
      <c r="AN2779" s="93">
        <f>IF(V2779=0,"",V2779/(1-AB2779-AM2779))</f>
      </c>
      <c r="AO2779" s="96">
        <v>1.2</v>
      </c>
      <c r="AP2779" s="93">
        <f>IF(BD!AJ2779="","",BD!AJ2779*BD!AO2779)</f>
      </c>
      <c r="AQ2779" s="91">
        <f>BD!AM2779/BD!AK2779-1</f>
        <v>0</v>
      </c>
      <c r="AR2779" s="91">
        <f>IF(BD!AN2779="","",IF(BD!AJ2779="","",BD!AN2779/BD!AJ2779-1))</f>
      </c>
      <c r="AS2779" s="91">
        <f>IF(BD!AN2779="","",IF(BD!AN2779&lt;BD!AL2779,"ABAIXO DA META","DENTRO DA META"))</f>
      </c>
      <c r="AT2779" s="91" t="str">
        <f>IF(BD!AJ2779="","EM ANÁLISE",IF(BD!AP2779&gt;=BD!AN2779,"GO", "NO GO"))</f>
        <v>EM ANÁLISE</v>
      </c>
      <c r="AU2779" s="97">
        <f>IF(AN2779="","",+BD!$AN2779-AJ2779)</f>
      </c>
      <c r="AV2779" s="98"/>
      <c r="AW2779" s="90">
        <f>BD!P2779*BD!AC2779</f>
        <v>0</v>
      </c>
      <c r="AX2779" s="90">
        <f>BD!V2779*BD!AC2779</f>
        <v>0</v>
      </c>
      <c r="AY2779" s="90">
        <f>IF(BD!AN2779="","",BD!AN2779*BD!AC2779)</f>
      </c>
      <c r="AZ2779" s="75" t="s">
        <v>123</v>
      </c>
      <c r="BA2779" s="75" t="s">
        <v>115</v>
      </c>
      <c r="BB2779" s="75">
        <v>1</v>
      </c>
      <c r="BC2779" s="75" t="s">
        <v>250</v>
      </c>
      <c r="BD2779" s="104"/>
      <c r="BE2779" s="104"/>
      <c r="BF2779" s="101"/>
      <c r="BG2779" s="101"/>
      <c r="BH2779" s="101"/>
      <c r="BI2779" s="101"/>
      <c r="BJ2779" s="101"/>
      <c r="BK2779" s="101"/>
      <c r="BL2779" s="101"/>
      <c r="BM2779" s="101"/>
      <c r="BN2779" s="101"/>
      <c r="BO2779" s="103"/>
      <c r="BP2779" s="101"/>
      <c r="BQ2779" s="101"/>
      <c r="BR2779" s="101"/>
      <c r="BS2779" s="101"/>
      <c r="BT2779" s="101"/>
      <c r="BU2779" s="101"/>
      <c r="BV2779" s="101"/>
      <c r="BW2779" s="101"/>
      <c r="BX2779" s="101"/>
      <c r="BY2779" s="101"/>
      <c r="BZ2779" s="101"/>
      <c r="CA2779" s="101"/>
      <c r="CB2779" s="101"/>
      <c r="CC2779" s="101"/>
      <c r="CD2779" s="101"/>
      <c r="CE2779" s="101"/>
      <c r="CF2779" s="101"/>
      <c r="CG2779" s="37" t="e">
        <f>VLOOKUP(Table_1[[#This Row],[EAN]],'[1]Planilha1'!$E:$R,13,0)</f>
        <v>#N/A</v>
      </c>
    </row>
    <row r="2780" ht="15" hidden="1">
      <c r="A2780" s="7"/>
      <c r="B2780" s="84" t="s">
        <v>2735</v>
      </c>
      <c r="C2780" s="75">
        <v>221849</v>
      </c>
      <c r="D2780" s="75"/>
      <c r="E2780" s="85">
        <v>7896336011789</v>
      </c>
      <c r="F2780" s="86" t="s">
        <v>3264</v>
      </c>
      <c r="G2780" s="75" t="s">
        <v>21</v>
      </c>
      <c r="H2780" s="75">
        <v>1260</v>
      </c>
      <c r="I2780" s="87" t="s">
        <v>3254</v>
      </c>
      <c r="J2780" s="75" t="s">
        <v>3164</v>
      </c>
      <c r="K2780" s="88" t="s">
        <v>84</v>
      </c>
      <c r="L2780" s="88">
        <v>6</v>
      </c>
      <c r="M2780" s="88">
        <v>0</v>
      </c>
      <c r="N2780" s="75" t="s">
        <v>85</v>
      </c>
      <c r="O2780" s="75"/>
      <c r="P2780" s="106"/>
      <c r="Q2780" s="90">
        <f>(17/100+7.6/100+1.65/100)*P2780</f>
        <v>0</v>
      </c>
      <c r="R2780" s="104"/>
      <c r="S2780" s="104"/>
      <c r="T2780" s="104"/>
      <c r="U2780" s="104"/>
      <c r="V2780" s="90">
        <f>+P2780-Q2780+R2780+S2780+T2780+U2780</f>
        <v>0</v>
      </c>
      <c r="W2780" s="91">
        <f>(1.02/100)</f>
        <v>1.02E-2</v>
      </c>
      <c r="X2780" s="91">
        <v>4.8E-3</v>
      </c>
      <c r="Y2780" s="91">
        <v>0.17</v>
      </c>
      <c r="Z2780" s="91">
        <v>1.65E-2</v>
      </c>
      <c r="AA2780" s="91">
        <v>7.6E-2</v>
      </c>
      <c r="AB2780" s="91">
        <f>SUM(W2780:AA2780)</f>
        <v>0.2775</v>
      </c>
      <c r="AC2780" s="75">
        <v>12</v>
      </c>
      <c r="AD2780" s="92">
        <f>IF(AL2780="","",+AC2780*AL2780)</f>
      </c>
      <c r="AE2780" s="93">
        <f>IF(AL2780="","",+AL2780*AB2780)</f>
      </c>
      <c r="AF2780" s="92">
        <f>IF(AL2780="","",+AL2780-AE2780)</f>
      </c>
      <c r="AG2780" s="93">
        <f>+V2780</f>
        <v>0</v>
      </c>
      <c r="AH2780" s="92">
        <f>IF(AF2780="","",+AF2780-AG2780)</f>
      </c>
      <c r="AI2780" s="92">
        <f>IF(AH2780="","",+AH2780*AC2780)</f>
      </c>
      <c r="AJ2780" s="93"/>
      <c r="AK2780" s="94">
        <v>0.33</v>
      </c>
      <c r="AL2780" s="93">
        <f>IF(V2780=0,"",V2780/(1-AB2780-AK2780))</f>
      </c>
      <c r="AM2780" s="95">
        <v>0.33</v>
      </c>
      <c r="AN2780" s="93">
        <f>IF(V2780=0,"",V2780/(1-AB2780-AM2780))</f>
      </c>
      <c r="AO2780" s="96">
        <v>1.2</v>
      </c>
      <c r="AP2780" s="93">
        <f>IF(BD!AJ2780="","",BD!AJ2780*BD!AO2780)</f>
      </c>
      <c r="AQ2780" s="91">
        <f>BD!AM2780/BD!AK2780-1</f>
        <v>0</v>
      </c>
      <c r="AR2780" s="91">
        <f>IF(BD!AN2780="","",IF(BD!AJ2780="","",BD!AN2780/BD!AJ2780-1))</f>
      </c>
      <c r="AS2780" s="91">
        <f>IF(BD!AN2780="","",IF(BD!AN2780&lt;BD!AL2780,"ABAIXO DA META","DENTRO DA META"))</f>
      </c>
      <c r="AT2780" s="91" t="str">
        <f>IF(BD!AJ2780="","EM ANÁLISE",IF(BD!AP2780&gt;=BD!AN2780,"GO", "NO GO"))</f>
        <v>EM ANÁLISE</v>
      </c>
      <c r="AU2780" s="97">
        <f>IF(AN2780="","",+BD!$AN2780-AJ2780)</f>
      </c>
      <c r="AV2780" s="98"/>
      <c r="AW2780" s="90">
        <f>BD!P2780*BD!AC2780</f>
        <v>0</v>
      </c>
      <c r="AX2780" s="90">
        <f>BD!V2780*BD!AC2780</f>
        <v>0</v>
      </c>
      <c r="AY2780" s="90">
        <f>IF(BD!AN2780="","",BD!AN2780*BD!AC2780)</f>
      </c>
      <c r="AZ2780" s="75" t="s">
        <v>123</v>
      </c>
      <c r="BA2780" s="75" t="s">
        <v>115</v>
      </c>
      <c r="BB2780" s="75">
        <v>1</v>
      </c>
      <c r="BC2780" s="75" t="s">
        <v>250</v>
      </c>
      <c r="BD2780" s="104"/>
      <c r="BE2780" s="104"/>
      <c r="BF2780" s="101"/>
      <c r="BG2780" s="101"/>
      <c r="BH2780" s="101"/>
      <c r="BI2780" s="101"/>
      <c r="BJ2780" s="101"/>
      <c r="BK2780" s="101"/>
      <c r="BL2780" s="101"/>
      <c r="BM2780" s="101"/>
      <c r="BN2780" s="101"/>
      <c r="BO2780" s="103"/>
      <c r="BP2780" s="101"/>
      <c r="BQ2780" s="101"/>
      <c r="BR2780" s="101"/>
      <c r="BS2780" s="101"/>
      <c r="BT2780" s="101"/>
      <c r="BU2780" s="101"/>
      <c r="BV2780" s="101"/>
      <c r="BW2780" s="101"/>
      <c r="BX2780" s="101"/>
      <c r="BY2780" s="101"/>
      <c r="BZ2780" s="101"/>
      <c r="CA2780" s="101"/>
      <c r="CB2780" s="101"/>
      <c r="CC2780" s="101"/>
      <c r="CD2780" s="101"/>
      <c r="CE2780" s="101"/>
      <c r="CF2780" s="101"/>
      <c r="CG2780" s="37" t="e">
        <f>VLOOKUP(Table_1[[#This Row],[EAN]],'[1]Planilha1'!$E:$R,13,0)</f>
        <v>#N/A</v>
      </c>
    </row>
    <row r="2781" ht="15" hidden="1">
      <c r="A2781" s="7"/>
      <c r="B2781" s="84" t="s">
        <v>2735</v>
      </c>
      <c r="C2781" s="75">
        <v>221850</v>
      </c>
      <c r="D2781" s="75"/>
      <c r="E2781" s="85">
        <v>7896336011581</v>
      </c>
      <c r="F2781" s="86" t="s">
        <v>3265</v>
      </c>
      <c r="G2781" s="75" t="s">
        <v>21</v>
      </c>
      <c r="H2781" s="75">
        <v>1260</v>
      </c>
      <c r="I2781" s="87" t="s">
        <v>3254</v>
      </c>
      <c r="J2781" s="75" t="s">
        <v>683</v>
      </c>
      <c r="K2781" s="88" t="s">
        <v>84</v>
      </c>
      <c r="L2781" s="88">
        <v>24</v>
      </c>
      <c r="M2781" s="88">
        <v>0</v>
      </c>
      <c r="N2781" s="75" t="s">
        <v>85</v>
      </c>
      <c r="O2781" s="75"/>
      <c r="P2781" s="106"/>
      <c r="Q2781" s="90">
        <f>(17/100+7.6/100+1.65/100)*P2781</f>
        <v>0</v>
      </c>
      <c r="R2781" s="104"/>
      <c r="S2781" s="104"/>
      <c r="T2781" s="104"/>
      <c r="U2781" s="104"/>
      <c r="V2781" s="90">
        <f>+P2781-Q2781+R2781+S2781+T2781+U2781</f>
        <v>0</v>
      </c>
      <c r="W2781" s="91">
        <f>(1.02/100)</f>
        <v>1.02E-2</v>
      </c>
      <c r="X2781" s="91">
        <v>4.8E-3</v>
      </c>
      <c r="Y2781" s="91">
        <v>0.17</v>
      </c>
      <c r="Z2781" s="91">
        <v>1.65E-2</v>
      </c>
      <c r="AA2781" s="91">
        <v>7.6E-2</v>
      </c>
      <c r="AB2781" s="91">
        <f>SUM(W2781:AA2781)</f>
        <v>0.2775</v>
      </c>
      <c r="AC2781" s="75">
        <v>12</v>
      </c>
      <c r="AD2781" s="92">
        <f>IF(AL2781="","",+AC2781*AL2781)</f>
      </c>
      <c r="AE2781" s="93">
        <f>IF(AL2781="","",+AL2781*AB2781)</f>
      </c>
      <c r="AF2781" s="92">
        <f>IF(AL2781="","",+AL2781-AE2781)</f>
      </c>
      <c r="AG2781" s="93">
        <f>+V2781</f>
        <v>0</v>
      </c>
      <c r="AH2781" s="92">
        <f>IF(AF2781="","",+AF2781-AG2781)</f>
      </c>
      <c r="AI2781" s="92">
        <f>IF(AH2781="","",+AH2781*AC2781)</f>
      </c>
      <c r="AJ2781" s="93"/>
      <c r="AK2781" s="94">
        <v>0.33</v>
      </c>
      <c r="AL2781" s="93">
        <f>IF(V2781=0,"",V2781/(1-AB2781-AK2781))</f>
      </c>
      <c r="AM2781" s="95">
        <v>0.33</v>
      </c>
      <c r="AN2781" s="93">
        <f>IF(V2781=0,"",V2781/(1-AB2781-AM2781))</f>
      </c>
      <c r="AO2781" s="96">
        <v>1.2</v>
      </c>
      <c r="AP2781" s="93">
        <f>IF(BD!AJ2781="","",BD!AJ2781*BD!AO2781)</f>
      </c>
      <c r="AQ2781" s="91">
        <f>BD!AM2781/BD!AK2781-1</f>
        <v>0</v>
      </c>
      <c r="AR2781" s="91">
        <f>IF(BD!AN2781="","",IF(BD!AJ2781="","",BD!AN2781/BD!AJ2781-1))</f>
      </c>
      <c r="AS2781" s="91">
        <f>IF(BD!AN2781="","",IF(BD!AN2781&lt;BD!AL2781,"ABAIXO DA META","DENTRO DA META"))</f>
      </c>
      <c r="AT2781" s="91" t="str">
        <f>IF(BD!AJ2781="","EM ANÁLISE",IF(BD!AP2781&gt;=BD!AN2781,"GO", "NO GO"))</f>
        <v>EM ANÁLISE</v>
      </c>
      <c r="AU2781" s="97">
        <f>IF(AN2781="","",+BD!$AN2781-AJ2781)</f>
      </c>
      <c r="AV2781" s="98"/>
      <c r="AW2781" s="90">
        <f>BD!P2781*BD!AC2781</f>
        <v>0</v>
      </c>
      <c r="AX2781" s="90">
        <f>BD!V2781*BD!AC2781</f>
        <v>0</v>
      </c>
      <c r="AY2781" s="90">
        <f>IF(BD!AN2781="","",BD!AN2781*BD!AC2781)</f>
      </c>
      <c r="AZ2781" s="75" t="s">
        <v>123</v>
      </c>
      <c r="BA2781" s="75" t="s">
        <v>115</v>
      </c>
      <c r="BB2781" s="75">
        <v>1</v>
      </c>
      <c r="BC2781" s="75" t="s">
        <v>250</v>
      </c>
      <c r="BD2781" s="104"/>
      <c r="BE2781" s="104"/>
      <c r="BF2781" s="101"/>
      <c r="BG2781" s="101"/>
      <c r="BH2781" s="101"/>
      <c r="BI2781" s="101"/>
      <c r="BJ2781" s="101"/>
      <c r="BK2781" s="101"/>
      <c r="BL2781" s="101"/>
      <c r="BM2781" s="101"/>
      <c r="BN2781" s="101"/>
      <c r="BO2781" s="103"/>
      <c r="BP2781" s="101"/>
      <c r="BQ2781" s="101"/>
      <c r="BR2781" s="101"/>
      <c r="BS2781" s="101"/>
      <c r="BT2781" s="101"/>
      <c r="BU2781" s="101"/>
      <c r="BV2781" s="101"/>
      <c r="BW2781" s="101"/>
      <c r="BX2781" s="101"/>
      <c r="BY2781" s="101"/>
      <c r="BZ2781" s="101"/>
      <c r="CA2781" s="101"/>
      <c r="CB2781" s="101"/>
      <c r="CC2781" s="101"/>
      <c r="CD2781" s="101"/>
      <c r="CE2781" s="101"/>
      <c r="CF2781" s="101"/>
      <c r="CG2781" s="37" t="e">
        <f>VLOOKUP(Table_1[[#This Row],[EAN]],'[1]Planilha1'!$E:$R,13,0)</f>
        <v>#N/A</v>
      </c>
    </row>
    <row r="2782" ht="15" hidden="1">
      <c r="A2782" s="7"/>
      <c r="B2782" s="84" t="s">
        <v>2735</v>
      </c>
      <c r="C2782" s="75">
        <v>221851</v>
      </c>
      <c r="D2782" s="75"/>
      <c r="E2782" s="85">
        <v>7896336010522</v>
      </c>
      <c r="F2782" s="86" t="s">
        <v>3266</v>
      </c>
      <c r="G2782" s="75" t="s">
        <v>21</v>
      </c>
      <c r="H2782" s="75">
        <v>1260</v>
      </c>
      <c r="I2782" s="87" t="s">
        <v>3254</v>
      </c>
      <c r="J2782" s="75" t="s">
        <v>3164</v>
      </c>
      <c r="K2782" s="88" t="s">
        <v>84</v>
      </c>
      <c r="L2782" s="88">
        <v>24</v>
      </c>
      <c r="M2782" s="88">
        <v>0</v>
      </c>
      <c r="N2782" s="75" t="s">
        <v>85</v>
      </c>
      <c r="O2782" s="75"/>
      <c r="P2782" s="106"/>
      <c r="Q2782" s="90">
        <f>(17/100+7.6/100+1.65/100)*P2782</f>
        <v>0</v>
      </c>
      <c r="R2782" s="104"/>
      <c r="S2782" s="104"/>
      <c r="T2782" s="104"/>
      <c r="U2782" s="104"/>
      <c r="V2782" s="90">
        <f>+P2782-Q2782+R2782+S2782+T2782+U2782</f>
        <v>0</v>
      </c>
      <c r="W2782" s="91">
        <f>(1.02/100)</f>
        <v>1.02E-2</v>
      </c>
      <c r="X2782" s="91">
        <v>4.8E-3</v>
      </c>
      <c r="Y2782" s="91">
        <v>0.17</v>
      </c>
      <c r="Z2782" s="91">
        <v>1.65E-2</v>
      </c>
      <c r="AA2782" s="91">
        <v>7.6E-2</v>
      </c>
      <c r="AB2782" s="91">
        <f>SUM(W2782:AA2782)</f>
        <v>0.2775</v>
      </c>
      <c r="AC2782" s="75">
        <v>12</v>
      </c>
      <c r="AD2782" s="92">
        <f>IF(AL2782="","",+AC2782*AL2782)</f>
      </c>
      <c r="AE2782" s="93">
        <f>IF(AL2782="","",+AL2782*AB2782)</f>
      </c>
      <c r="AF2782" s="92">
        <f>IF(AL2782="","",+AL2782-AE2782)</f>
      </c>
      <c r="AG2782" s="93">
        <f>+V2782</f>
        <v>0</v>
      </c>
      <c r="AH2782" s="92">
        <f>IF(AF2782="","",+AF2782-AG2782)</f>
      </c>
      <c r="AI2782" s="92">
        <f>IF(AH2782="","",+AH2782*AC2782)</f>
      </c>
      <c r="AJ2782" s="93"/>
      <c r="AK2782" s="94">
        <v>0.33</v>
      </c>
      <c r="AL2782" s="93">
        <f>IF(V2782=0,"",V2782/(1-AB2782-AK2782))</f>
      </c>
      <c r="AM2782" s="95">
        <v>0.33</v>
      </c>
      <c r="AN2782" s="93">
        <f>IF(V2782=0,"",V2782/(1-AB2782-AM2782))</f>
      </c>
      <c r="AO2782" s="96">
        <v>1.2</v>
      </c>
      <c r="AP2782" s="93">
        <f>IF(BD!AJ2782="","",BD!AJ2782*BD!AO2782)</f>
      </c>
      <c r="AQ2782" s="91">
        <f>BD!AM2782/BD!AK2782-1</f>
        <v>0</v>
      </c>
      <c r="AR2782" s="91">
        <f>IF(BD!AN2782="","",IF(BD!AJ2782="","",BD!AN2782/BD!AJ2782-1))</f>
      </c>
      <c r="AS2782" s="91">
        <f>IF(BD!AN2782="","",IF(BD!AN2782&lt;BD!AL2782,"ABAIXO DA META","DENTRO DA META"))</f>
      </c>
      <c r="AT2782" s="91" t="str">
        <f>IF(BD!AJ2782="","EM ANÁLISE",IF(BD!AP2782&gt;=BD!AN2782,"GO", "NO GO"))</f>
        <v>EM ANÁLISE</v>
      </c>
      <c r="AU2782" s="97">
        <f>IF(AN2782="","",+BD!$AN2782-AJ2782)</f>
      </c>
      <c r="AV2782" s="98"/>
      <c r="AW2782" s="90">
        <f>BD!P2782*BD!AC2782</f>
        <v>0</v>
      </c>
      <c r="AX2782" s="90">
        <f>BD!V2782*BD!AC2782</f>
        <v>0</v>
      </c>
      <c r="AY2782" s="90">
        <f>IF(BD!AN2782="","",BD!AN2782*BD!AC2782)</f>
      </c>
      <c r="AZ2782" s="75" t="s">
        <v>123</v>
      </c>
      <c r="BA2782" s="75" t="s">
        <v>115</v>
      </c>
      <c r="BB2782" s="75">
        <v>1</v>
      </c>
      <c r="BC2782" s="75" t="s">
        <v>250</v>
      </c>
      <c r="BD2782" s="104"/>
      <c r="BE2782" s="104"/>
      <c r="BF2782" s="101"/>
      <c r="BG2782" s="101"/>
      <c r="BH2782" s="101"/>
      <c r="BI2782" s="101"/>
      <c r="BJ2782" s="101"/>
      <c r="BK2782" s="101"/>
      <c r="BL2782" s="101"/>
      <c r="BM2782" s="101"/>
      <c r="BN2782" s="101"/>
      <c r="BO2782" s="103"/>
      <c r="BP2782" s="101"/>
      <c r="BQ2782" s="101"/>
      <c r="BR2782" s="101"/>
      <c r="BS2782" s="101"/>
      <c r="BT2782" s="101"/>
      <c r="BU2782" s="101"/>
      <c r="BV2782" s="101"/>
      <c r="BW2782" s="101"/>
      <c r="BX2782" s="101"/>
      <c r="BY2782" s="101"/>
      <c r="BZ2782" s="101"/>
      <c r="CA2782" s="101"/>
      <c r="CB2782" s="101"/>
      <c r="CC2782" s="101"/>
      <c r="CD2782" s="101"/>
      <c r="CE2782" s="101"/>
      <c r="CF2782" s="101"/>
      <c r="CG2782" s="37" t="e">
        <f>VLOOKUP(Table_1[[#This Row],[EAN]],'[1]Planilha1'!$E:$R,13,0)</f>
        <v>#N/A</v>
      </c>
    </row>
    <row r="2783" ht="15" hidden="1">
      <c r="A2783" s="7"/>
      <c r="B2783" s="84" t="s">
        <v>2735</v>
      </c>
      <c r="C2783" s="75">
        <v>221852</v>
      </c>
      <c r="D2783" s="75"/>
      <c r="E2783" s="85">
        <v>7896451920119</v>
      </c>
      <c r="F2783" s="86" t="s">
        <v>3267</v>
      </c>
      <c r="G2783" s="75" t="s">
        <v>21</v>
      </c>
      <c r="H2783" s="75">
        <v>390</v>
      </c>
      <c r="I2783" s="87" t="s">
        <v>3106</v>
      </c>
      <c r="J2783" s="75" t="s">
        <v>1474</v>
      </c>
      <c r="K2783" s="88" t="s">
        <v>84</v>
      </c>
      <c r="L2783" s="88">
        <v>12</v>
      </c>
      <c r="M2783" s="88">
        <v>0</v>
      </c>
      <c r="N2783" s="75" t="s">
        <v>85</v>
      </c>
      <c r="O2783" s="75"/>
      <c r="P2783" s="106"/>
      <c r="Q2783" s="90">
        <f>(17/100+7.6/100+1.65/100)*P2783</f>
        <v>0</v>
      </c>
      <c r="R2783" s="104"/>
      <c r="S2783" s="104"/>
      <c r="T2783" s="104"/>
      <c r="U2783" s="104"/>
      <c r="V2783" s="90">
        <f>+P2783-Q2783+R2783+S2783+T2783+U2783</f>
        <v>0</v>
      </c>
      <c r="W2783" s="91">
        <f>(1.02/100)</f>
        <v>1.02E-2</v>
      </c>
      <c r="X2783" s="91">
        <v>4.8E-3</v>
      </c>
      <c r="Y2783" s="91">
        <v>0.17</v>
      </c>
      <c r="Z2783" s="91">
        <v>1.65E-2</v>
      </c>
      <c r="AA2783" s="91">
        <v>7.6E-2</v>
      </c>
      <c r="AB2783" s="91">
        <f>SUM(W2783:AA2783)</f>
        <v>0.2775</v>
      </c>
      <c r="AC2783" s="75">
        <v>12</v>
      </c>
      <c r="AD2783" s="92">
        <f>IF(AL2783="","",+AC2783*AL2783)</f>
      </c>
      <c r="AE2783" s="93">
        <f>IF(AL2783="","",+AL2783*AB2783)</f>
      </c>
      <c r="AF2783" s="92">
        <f>IF(AL2783="","",+AL2783-AE2783)</f>
      </c>
      <c r="AG2783" s="93">
        <f>+V2783</f>
        <v>0</v>
      </c>
      <c r="AH2783" s="92">
        <f>IF(AF2783="","",+AF2783-AG2783)</f>
      </c>
      <c r="AI2783" s="92">
        <f>IF(AH2783="","",+AH2783*AC2783)</f>
      </c>
      <c r="AJ2783" s="93"/>
      <c r="AK2783" s="94">
        <v>0.33</v>
      </c>
      <c r="AL2783" s="93">
        <f>IF(V2783=0,"",V2783/(1-AB2783-AK2783))</f>
      </c>
      <c r="AM2783" s="95">
        <v>0.33</v>
      </c>
      <c r="AN2783" s="93">
        <f>IF(V2783=0,"",V2783/(1-AB2783-AM2783))</f>
      </c>
      <c r="AO2783" s="96">
        <v>1.2</v>
      </c>
      <c r="AP2783" s="93">
        <f>IF(BD!AJ2783="","",BD!AJ2783*BD!AO2783)</f>
      </c>
      <c r="AQ2783" s="91">
        <f>BD!AM2783/BD!AK2783-1</f>
        <v>0</v>
      </c>
      <c r="AR2783" s="91">
        <f>IF(BD!AN2783="","",IF(BD!AJ2783="","",BD!AN2783/BD!AJ2783-1))</f>
      </c>
      <c r="AS2783" s="91">
        <f>IF(BD!AN2783="","",IF(BD!AN2783&lt;BD!AL2783,"ABAIXO DA META","DENTRO DA META"))</f>
      </c>
      <c r="AT2783" s="91" t="str">
        <f>IF(BD!AJ2783="","EM ANÁLISE",IF(BD!AP2783&gt;=BD!AN2783,"GO", "NO GO"))</f>
        <v>EM ANÁLISE</v>
      </c>
      <c r="AU2783" s="97">
        <f>IF(AN2783="","",+BD!$AN2783-AJ2783)</f>
      </c>
      <c r="AV2783" s="98"/>
      <c r="AW2783" s="90">
        <f>BD!P2783*BD!AC2783</f>
        <v>0</v>
      </c>
      <c r="AX2783" s="90">
        <f>BD!V2783*BD!AC2783</f>
        <v>0</v>
      </c>
      <c r="AY2783" s="90">
        <f>IF(BD!AN2783="","",BD!AN2783*BD!AC2783)</f>
      </c>
      <c r="AZ2783" s="75" t="s">
        <v>123</v>
      </c>
      <c r="BA2783" s="75" t="s">
        <v>115</v>
      </c>
      <c r="BB2783" s="75">
        <v>1</v>
      </c>
      <c r="BC2783" s="75" t="s">
        <v>250</v>
      </c>
      <c r="BD2783" s="104"/>
      <c r="BE2783" s="104"/>
      <c r="BF2783" s="101"/>
      <c r="BG2783" s="101"/>
      <c r="BH2783" s="101"/>
      <c r="BI2783" s="101"/>
      <c r="BJ2783" s="101"/>
      <c r="BK2783" s="101"/>
      <c r="BL2783" s="101"/>
      <c r="BM2783" s="101"/>
      <c r="BN2783" s="101"/>
      <c r="BO2783" s="103"/>
      <c r="BP2783" s="101"/>
      <c r="BQ2783" s="101"/>
      <c r="BR2783" s="101"/>
      <c r="BS2783" s="101"/>
      <c r="BT2783" s="101"/>
      <c r="BU2783" s="101"/>
      <c r="BV2783" s="101"/>
      <c r="BW2783" s="101"/>
      <c r="BX2783" s="101"/>
      <c r="BY2783" s="101"/>
      <c r="BZ2783" s="101"/>
      <c r="CA2783" s="101"/>
      <c r="CB2783" s="101"/>
      <c r="CC2783" s="101"/>
      <c r="CD2783" s="101"/>
      <c r="CE2783" s="101"/>
      <c r="CF2783" s="101"/>
      <c r="CG2783" s="37" t="e">
        <f>VLOOKUP(Table_1[[#This Row],[EAN]],'[1]Planilha1'!$E:$R,13,0)</f>
        <v>#N/A</v>
      </c>
    </row>
    <row r="2784" ht="15" hidden="1">
      <c r="A2784" s="7"/>
      <c r="B2784" s="84" t="s">
        <v>2735</v>
      </c>
      <c r="C2784" s="75">
        <v>221853</v>
      </c>
      <c r="D2784" s="75"/>
      <c r="E2784" s="85">
        <v>7896451920126</v>
      </c>
      <c r="F2784" s="86" t="s">
        <v>3268</v>
      </c>
      <c r="G2784" s="75" t="s">
        <v>21</v>
      </c>
      <c r="H2784" s="75">
        <v>390</v>
      </c>
      <c r="I2784" s="87" t="s">
        <v>3106</v>
      </c>
      <c r="J2784" s="75" t="s">
        <v>1474</v>
      </c>
      <c r="K2784" s="88" t="s">
        <v>84</v>
      </c>
      <c r="L2784" s="88">
        <v>12</v>
      </c>
      <c r="M2784" s="88">
        <v>0</v>
      </c>
      <c r="N2784" s="75" t="s">
        <v>85</v>
      </c>
      <c r="O2784" s="75"/>
      <c r="P2784" s="106"/>
      <c r="Q2784" s="90">
        <f>(17/100+7.6/100+1.65/100)*P2784</f>
        <v>0</v>
      </c>
      <c r="R2784" s="104"/>
      <c r="S2784" s="104"/>
      <c r="T2784" s="104"/>
      <c r="U2784" s="104"/>
      <c r="V2784" s="90">
        <f>+P2784-Q2784+R2784+S2784+T2784+U2784</f>
        <v>0</v>
      </c>
      <c r="W2784" s="91">
        <f>(1.02/100)</f>
        <v>1.02E-2</v>
      </c>
      <c r="X2784" s="91">
        <v>4.8E-3</v>
      </c>
      <c r="Y2784" s="91">
        <v>0.17</v>
      </c>
      <c r="Z2784" s="91">
        <v>1.65E-2</v>
      </c>
      <c r="AA2784" s="91">
        <v>7.6E-2</v>
      </c>
      <c r="AB2784" s="91">
        <f>SUM(W2784:AA2784)</f>
        <v>0.2775</v>
      </c>
      <c r="AC2784" s="75">
        <v>12</v>
      </c>
      <c r="AD2784" s="92">
        <f>IF(AL2784="","",+AC2784*AL2784)</f>
      </c>
      <c r="AE2784" s="93">
        <f>IF(AL2784="","",+AL2784*AB2784)</f>
      </c>
      <c r="AF2784" s="92">
        <f>IF(AL2784="","",+AL2784-AE2784)</f>
      </c>
      <c r="AG2784" s="93">
        <f>+V2784</f>
        <v>0</v>
      </c>
      <c r="AH2784" s="92">
        <f>IF(AF2784="","",+AF2784-AG2784)</f>
      </c>
      <c r="AI2784" s="92">
        <f>IF(AH2784="","",+AH2784*AC2784)</f>
      </c>
      <c r="AJ2784" s="93"/>
      <c r="AK2784" s="94">
        <v>0.33</v>
      </c>
      <c r="AL2784" s="93">
        <f>IF(V2784=0,"",V2784/(1-AB2784-AK2784))</f>
      </c>
      <c r="AM2784" s="95">
        <v>0.33</v>
      </c>
      <c r="AN2784" s="93">
        <f>IF(V2784=0,"",V2784/(1-AB2784-AM2784))</f>
      </c>
      <c r="AO2784" s="96">
        <v>1.2</v>
      </c>
      <c r="AP2784" s="93">
        <f>IF(BD!AJ2784="","",BD!AJ2784*BD!AO2784)</f>
      </c>
      <c r="AQ2784" s="91">
        <f>BD!AM2784/BD!AK2784-1</f>
        <v>0</v>
      </c>
      <c r="AR2784" s="91">
        <f>IF(BD!AN2784="","",IF(BD!AJ2784="","",BD!AN2784/BD!AJ2784-1))</f>
      </c>
      <c r="AS2784" s="91">
        <f>IF(BD!AN2784="","",IF(BD!AN2784&lt;BD!AL2784,"ABAIXO DA META","DENTRO DA META"))</f>
      </c>
      <c r="AT2784" s="91" t="str">
        <f>IF(BD!AJ2784="","EM ANÁLISE",IF(BD!AP2784&gt;=BD!AN2784,"GO", "NO GO"))</f>
        <v>EM ANÁLISE</v>
      </c>
      <c r="AU2784" s="97">
        <f>IF(AN2784="","",+BD!$AN2784-AJ2784)</f>
      </c>
      <c r="AV2784" s="98"/>
      <c r="AW2784" s="90">
        <f>BD!P2784*BD!AC2784</f>
        <v>0</v>
      </c>
      <c r="AX2784" s="90">
        <f>BD!V2784*BD!AC2784</f>
        <v>0</v>
      </c>
      <c r="AY2784" s="90">
        <f>IF(BD!AN2784="","",BD!AN2784*BD!AC2784)</f>
      </c>
      <c r="AZ2784" s="75" t="s">
        <v>123</v>
      </c>
      <c r="BA2784" s="75" t="s">
        <v>115</v>
      </c>
      <c r="BB2784" s="75">
        <v>1</v>
      </c>
      <c r="BC2784" s="75" t="s">
        <v>250</v>
      </c>
      <c r="BD2784" s="104"/>
      <c r="BE2784" s="104"/>
      <c r="BF2784" s="101"/>
      <c r="BG2784" s="101"/>
      <c r="BH2784" s="101"/>
      <c r="BI2784" s="101"/>
      <c r="BJ2784" s="101"/>
      <c r="BK2784" s="101"/>
      <c r="BL2784" s="101"/>
      <c r="BM2784" s="101"/>
      <c r="BN2784" s="101"/>
      <c r="BO2784" s="103"/>
      <c r="BP2784" s="101"/>
      <c r="BQ2784" s="101"/>
      <c r="BR2784" s="101"/>
      <c r="BS2784" s="101"/>
      <c r="BT2784" s="101"/>
      <c r="BU2784" s="101"/>
      <c r="BV2784" s="101"/>
      <c r="BW2784" s="101"/>
      <c r="BX2784" s="101"/>
      <c r="BY2784" s="101"/>
      <c r="BZ2784" s="101"/>
      <c r="CA2784" s="101"/>
      <c r="CB2784" s="101"/>
      <c r="CC2784" s="101"/>
      <c r="CD2784" s="101"/>
      <c r="CE2784" s="101"/>
      <c r="CF2784" s="101"/>
      <c r="CG2784" s="37" t="e">
        <f>VLOOKUP(Table_1[[#This Row],[EAN]],'[1]Planilha1'!$E:$R,13,0)</f>
        <v>#N/A</v>
      </c>
    </row>
    <row r="2785" ht="15" hidden="1">
      <c r="A2785" s="7"/>
      <c r="B2785" s="84" t="s">
        <v>2735</v>
      </c>
      <c r="C2785" s="75">
        <v>221854</v>
      </c>
      <c r="D2785" s="75"/>
      <c r="E2785" s="85">
        <v>7896451915641</v>
      </c>
      <c r="F2785" s="86" t="s">
        <v>3269</v>
      </c>
      <c r="G2785" s="75" t="s">
        <v>21</v>
      </c>
      <c r="H2785" s="75">
        <v>390</v>
      </c>
      <c r="I2785" s="87" t="s">
        <v>3106</v>
      </c>
      <c r="J2785" s="75" t="s">
        <v>1474</v>
      </c>
      <c r="K2785" s="88" t="s">
        <v>84</v>
      </c>
      <c r="L2785" s="88">
        <v>12</v>
      </c>
      <c r="M2785" s="88">
        <v>0</v>
      </c>
      <c r="N2785" s="75" t="s">
        <v>85</v>
      </c>
      <c r="O2785" s="75"/>
      <c r="P2785" s="106"/>
      <c r="Q2785" s="90">
        <f>(17/100+7.6/100+1.65/100)*P2785</f>
        <v>0</v>
      </c>
      <c r="R2785" s="104"/>
      <c r="S2785" s="104"/>
      <c r="T2785" s="104"/>
      <c r="U2785" s="104"/>
      <c r="V2785" s="90">
        <f>+P2785-Q2785+R2785+S2785+T2785+U2785</f>
        <v>0</v>
      </c>
      <c r="W2785" s="91">
        <f>(1.02/100)</f>
        <v>1.02E-2</v>
      </c>
      <c r="X2785" s="91">
        <v>4.8E-3</v>
      </c>
      <c r="Y2785" s="91">
        <v>0.17</v>
      </c>
      <c r="Z2785" s="91">
        <v>1.65E-2</v>
      </c>
      <c r="AA2785" s="91">
        <v>7.6E-2</v>
      </c>
      <c r="AB2785" s="91">
        <f>SUM(W2785:AA2785)</f>
        <v>0.2775</v>
      </c>
      <c r="AC2785" s="75">
        <v>12</v>
      </c>
      <c r="AD2785" s="92">
        <f>IF(AL2785="","",+AC2785*AL2785)</f>
      </c>
      <c r="AE2785" s="93">
        <f>IF(AL2785="","",+AL2785*AB2785)</f>
      </c>
      <c r="AF2785" s="92">
        <f>IF(AL2785="","",+AL2785-AE2785)</f>
      </c>
      <c r="AG2785" s="93">
        <f>+V2785</f>
        <v>0</v>
      </c>
      <c r="AH2785" s="92">
        <f>IF(AF2785="","",+AF2785-AG2785)</f>
      </c>
      <c r="AI2785" s="92">
        <f>IF(AH2785="","",+AH2785*AC2785)</f>
      </c>
      <c r="AJ2785" s="93"/>
      <c r="AK2785" s="94">
        <v>0.33</v>
      </c>
      <c r="AL2785" s="93">
        <f>IF(V2785=0,"",V2785/(1-AB2785-AK2785))</f>
      </c>
      <c r="AM2785" s="95">
        <v>0.33</v>
      </c>
      <c r="AN2785" s="93">
        <f>IF(V2785=0,"",V2785/(1-AB2785-AM2785))</f>
      </c>
      <c r="AO2785" s="96">
        <v>1.2</v>
      </c>
      <c r="AP2785" s="93">
        <f>IF(BD!AJ2785="","",BD!AJ2785*BD!AO2785)</f>
      </c>
      <c r="AQ2785" s="91">
        <f>BD!AM2785/BD!AK2785-1</f>
        <v>0</v>
      </c>
      <c r="AR2785" s="91">
        <f>IF(BD!AN2785="","",IF(BD!AJ2785="","",BD!AN2785/BD!AJ2785-1))</f>
      </c>
      <c r="AS2785" s="91">
        <f>IF(BD!AN2785="","",IF(BD!AN2785&lt;BD!AL2785,"ABAIXO DA META","DENTRO DA META"))</f>
      </c>
      <c r="AT2785" s="91" t="str">
        <f>IF(BD!AJ2785="","EM ANÁLISE",IF(BD!AP2785&gt;=BD!AN2785,"GO", "NO GO"))</f>
        <v>EM ANÁLISE</v>
      </c>
      <c r="AU2785" s="97">
        <f>IF(AN2785="","",+BD!$AN2785-AJ2785)</f>
      </c>
      <c r="AV2785" s="98"/>
      <c r="AW2785" s="90">
        <f>BD!P2785*BD!AC2785</f>
        <v>0</v>
      </c>
      <c r="AX2785" s="90">
        <f>BD!V2785*BD!AC2785</f>
        <v>0</v>
      </c>
      <c r="AY2785" s="90">
        <f>IF(BD!AN2785="","",BD!AN2785*BD!AC2785)</f>
      </c>
      <c r="AZ2785" s="75" t="s">
        <v>123</v>
      </c>
      <c r="BA2785" s="75" t="s">
        <v>115</v>
      </c>
      <c r="BB2785" s="75">
        <v>1</v>
      </c>
      <c r="BC2785" s="75" t="s">
        <v>250</v>
      </c>
      <c r="BD2785" s="104"/>
      <c r="BE2785" s="104"/>
      <c r="BF2785" s="101"/>
      <c r="BG2785" s="101"/>
      <c r="BH2785" s="101"/>
      <c r="BI2785" s="101"/>
      <c r="BJ2785" s="101"/>
      <c r="BK2785" s="101"/>
      <c r="BL2785" s="101"/>
      <c r="BM2785" s="101"/>
      <c r="BN2785" s="101"/>
      <c r="BO2785" s="103"/>
      <c r="BP2785" s="101"/>
      <c r="BQ2785" s="101"/>
      <c r="BR2785" s="101"/>
      <c r="BS2785" s="101"/>
      <c r="BT2785" s="101"/>
      <c r="BU2785" s="101"/>
      <c r="BV2785" s="101"/>
      <c r="BW2785" s="101"/>
      <c r="BX2785" s="101"/>
      <c r="BY2785" s="101"/>
      <c r="BZ2785" s="101"/>
      <c r="CA2785" s="101"/>
      <c r="CB2785" s="101"/>
      <c r="CC2785" s="101"/>
      <c r="CD2785" s="101"/>
      <c r="CE2785" s="101"/>
      <c r="CF2785" s="101"/>
      <c r="CG2785" s="37" t="e">
        <f>VLOOKUP(Table_1[[#This Row],[EAN]],'[1]Planilha1'!$E:$R,13,0)</f>
        <v>#N/A</v>
      </c>
    </row>
    <row r="2786" ht="15" hidden="1">
      <c r="A2786" s="7"/>
      <c r="B2786" s="84" t="s">
        <v>2735</v>
      </c>
      <c r="C2786" s="75">
        <v>221855</v>
      </c>
      <c r="D2786" s="75"/>
      <c r="E2786" s="85">
        <v>7896451916013</v>
      </c>
      <c r="F2786" s="86" t="s">
        <v>3270</v>
      </c>
      <c r="G2786" s="75" t="s">
        <v>21</v>
      </c>
      <c r="H2786" s="75">
        <v>390</v>
      </c>
      <c r="I2786" s="87" t="s">
        <v>3106</v>
      </c>
      <c r="J2786" s="75" t="s">
        <v>1474</v>
      </c>
      <c r="K2786" s="88" t="s">
        <v>84</v>
      </c>
      <c r="L2786" s="88">
        <v>48</v>
      </c>
      <c r="M2786" s="88">
        <v>0</v>
      </c>
      <c r="N2786" s="75" t="s">
        <v>85</v>
      </c>
      <c r="O2786" s="75"/>
      <c r="P2786" s="106"/>
      <c r="Q2786" s="90">
        <f>(17/100+7.6/100+1.65/100)*P2786</f>
        <v>0</v>
      </c>
      <c r="R2786" s="104"/>
      <c r="S2786" s="104"/>
      <c r="T2786" s="104"/>
      <c r="U2786" s="104"/>
      <c r="V2786" s="90">
        <f>+P2786-Q2786+R2786+S2786+T2786+U2786</f>
        <v>0</v>
      </c>
      <c r="W2786" s="91">
        <f>(1.02/100)</f>
        <v>1.02E-2</v>
      </c>
      <c r="X2786" s="91">
        <v>4.8E-3</v>
      </c>
      <c r="Y2786" s="91">
        <v>0.17</v>
      </c>
      <c r="Z2786" s="91">
        <v>1.65E-2</v>
      </c>
      <c r="AA2786" s="91">
        <v>7.6E-2</v>
      </c>
      <c r="AB2786" s="91">
        <f>SUM(W2786:AA2786)</f>
        <v>0.2775</v>
      </c>
      <c r="AC2786" s="75">
        <v>12</v>
      </c>
      <c r="AD2786" s="92">
        <f>IF(AL2786="","",+AC2786*AL2786)</f>
      </c>
      <c r="AE2786" s="93">
        <f>IF(AL2786="","",+AL2786*AB2786)</f>
      </c>
      <c r="AF2786" s="92">
        <f>IF(AL2786="","",+AL2786-AE2786)</f>
      </c>
      <c r="AG2786" s="93">
        <f>+V2786</f>
        <v>0</v>
      </c>
      <c r="AH2786" s="92">
        <f>IF(AF2786="","",+AF2786-AG2786)</f>
      </c>
      <c r="AI2786" s="92">
        <f>IF(AH2786="","",+AH2786*AC2786)</f>
      </c>
      <c r="AJ2786" s="93"/>
      <c r="AK2786" s="94">
        <v>0.33</v>
      </c>
      <c r="AL2786" s="93">
        <f>IF(V2786=0,"",V2786/(1-AB2786-AK2786))</f>
      </c>
      <c r="AM2786" s="95">
        <v>0.33</v>
      </c>
      <c r="AN2786" s="93">
        <f>IF(V2786=0,"",V2786/(1-AB2786-AM2786))</f>
      </c>
      <c r="AO2786" s="96">
        <v>1.2</v>
      </c>
      <c r="AP2786" s="93">
        <f>IF(BD!AJ2786="","",BD!AJ2786*BD!AO2786)</f>
      </c>
      <c r="AQ2786" s="91">
        <f>BD!AM2786/BD!AK2786-1</f>
        <v>0</v>
      </c>
      <c r="AR2786" s="91">
        <f>IF(BD!AN2786="","",IF(BD!AJ2786="","",BD!AN2786/BD!AJ2786-1))</f>
      </c>
      <c r="AS2786" s="91">
        <f>IF(BD!AN2786="","",IF(BD!AN2786&lt;BD!AL2786,"ABAIXO DA META","DENTRO DA META"))</f>
      </c>
      <c r="AT2786" s="91" t="str">
        <f>IF(BD!AJ2786="","EM ANÁLISE",IF(BD!AP2786&gt;=BD!AN2786,"GO", "NO GO"))</f>
        <v>EM ANÁLISE</v>
      </c>
      <c r="AU2786" s="97">
        <f>IF(AN2786="","",+BD!$AN2786-AJ2786)</f>
      </c>
      <c r="AV2786" s="98"/>
      <c r="AW2786" s="90">
        <f>BD!P2786*BD!AC2786</f>
        <v>0</v>
      </c>
      <c r="AX2786" s="90">
        <f>BD!V2786*BD!AC2786</f>
        <v>0</v>
      </c>
      <c r="AY2786" s="90">
        <f>IF(BD!AN2786="","",BD!AN2786*BD!AC2786)</f>
      </c>
      <c r="AZ2786" s="75" t="s">
        <v>123</v>
      </c>
      <c r="BA2786" s="75" t="s">
        <v>115</v>
      </c>
      <c r="BB2786" s="75">
        <v>1</v>
      </c>
      <c r="BC2786" s="75" t="s">
        <v>250</v>
      </c>
      <c r="BD2786" s="104"/>
      <c r="BE2786" s="104"/>
      <c r="BF2786" s="101"/>
      <c r="BG2786" s="101"/>
      <c r="BH2786" s="101"/>
      <c r="BI2786" s="101"/>
      <c r="BJ2786" s="101"/>
      <c r="BK2786" s="101"/>
      <c r="BL2786" s="101"/>
      <c r="BM2786" s="101"/>
      <c r="BN2786" s="101"/>
      <c r="BO2786" s="103"/>
      <c r="BP2786" s="101"/>
      <c r="BQ2786" s="101"/>
      <c r="BR2786" s="101"/>
      <c r="BS2786" s="101"/>
      <c r="BT2786" s="101"/>
      <c r="BU2786" s="101"/>
      <c r="BV2786" s="101"/>
      <c r="BW2786" s="101"/>
      <c r="BX2786" s="101"/>
      <c r="BY2786" s="101"/>
      <c r="BZ2786" s="101"/>
      <c r="CA2786" s="101"/>
      <c r="CB2786" s="101"/>
      <c r="CC2786" s="101"/>
      <c r="CD2786" s="101"/>
      <c r="CE2786" s="101"/>
      <c r="CF2786" s="101"/>
      <c r="CG2786" s="37" t="e">
        <f>VLOOKUP(Table_1[[#This Row],[EAN]],'[1]Planilha1'!$E:$R,13,0)</f>
        <v>#N/A</v>
      </c>
    </row>
    <row r="2787" ht="15" hidden="1">
      <c r="A2787" s="7"/>
      <c r="B2787" s="84" t="s">
        <v>2735</v>
      </c>
      <c r="C2787" s="75">
        <v>221856</v>
      </c>
      <c r="D2787" s="75"/>
      <c r="E2787" s="85">
        <v>7896451917751</v>
      </c>
      <c r="F2787" s="86" t="s">
        <v>3271</v>
      </c>
      <c r="G2787" s="75" t="s">
        <v>21</v>
      </c>
      <c r="H2787" s="75">
        <v>390</v>
      </c>
      <c r="I2787" s="87" t="s">
        <v>3106</v>
      </c>
      <c r="J2787" s="75" t="s">
        <v>1474</v>
      </c>
      <c r="K2787" s="88" t="s">
        <v>84</v>
      </c>
      <c r="L2787" s="88">
        <v>30</v>
      </c>
      <c r="M2787" s="88">
        <v>0</v>
      </c>
      <c r="N2787" s="75" t="s">
        <v>85</v>
      </c>
      <c r="O2787" s="75"/>
      <c r="P2787" s="106"/>
      <c r="Q2787" s="90">
        <f>(17/100+7.6/100+1.65/100)*P2787</f>
        <v>0</v>
      </c>
      <c r="R2787" s="104"/>
      <c r="S2787" s="104"/>
      <c r="T2787" s="104"/>
      <c r="U2787" s="104"/>
      <c r="V2787" s="90">
        <f>+P2787-Q2787+R2787+S2787+T2787+U2787</f>
        <v>0</v>
      </c>
      <c r="W2787" s="91">
        <f>(1.02/100)</f>
        <v>1.02E-2</v>
      </c>
      <c r="X2787" s="91">
        <v>4.8E-3</v>
      </c>
      <c r="Y2787" s="91">
        <v>0.17</v>
      </c>
      <c r="Z2787" s="91">
        <v>1.65E-2</v>
      </c>
      <c r="AA2787" s="91">
        <v>7.6E-2</v>
      </c>
      <c r="AB2787" s="91">
        <f>SUM(W2787:AA2787)</f>
        <v>0.2775</v>
      </c>
      <c r="AC2787" s="75">
        <v>12</v>
      </c>
      <c r="AD2787" s="92">
        <f>IF(AL2787="","",+AC2787*AL2787)</f>
      </c>
      <c r="AE2787" s="93">
        <f>IF(AL2787="","",+AL2787*AB2787)</f>
      </c>
      <c r="AF2787" s="92">
        <f>IF(AL2787="","",+AL2787-AE2787)</f>
      </c>
      <c r="AG2787" s="93">
        <f>+V2787</f>
        <v>0</v>
      </c>
      <c r="AH2787" s="92">
        <f>IF(AF2787="","",+AF2787-AG2787)</f>
      </c>
      <c r="AI2787" s="92">
        <f>IF(AH2787="","",+AH2787*AC2787)</f>
      </c>
      <c r="AJ2787" s="93"/>
      <c r="AK2787" s="94">
        <v>0.33</v>
      </c>
      <c r="AL2787" s="93">
        <f>IF(V2787=0,"",V2787/(1-AB2787-AK2787))</f>
      </c>
      <c r="AM2787" s="95">
        <v>0.33</v>
      </c>
      <c r="AN2787" s="93">
        <f>IF(V2787=0,"",V2787/(1-AB2787-AM2787))</f>
      </c>
      <c r="AO2787" s="96">
        <v>1.2</v>
      </c>
      <c r="AP2787" s="93">
        <f>IF(BD!AJ2787="","",BD!AJ2787*BD!AO2787)</f>
      </c>
      <c r="AQ2787" s="91">
        <f>BD!AM2787/BD!AK2787-1</f>
        <v>0</v>
      </c>
      <c r="AR2787" s="91">
        <f>IF(BD!AN2787="","",IF(BD!AJ2787="","",BD!AN2787/BD!AJ2787-1))</f>
      </c>
      <c r="AS2787" s="91">
        <f>IF(BD!AN2787="","",IF(BD!AN2787&lt;BD!AL2787,"ABAIXO DA META","DENTRO DA META"))</f>
      </c>
      <c r="AT2787" s="91" t="str">
        <f>IF(BD!AJ2787="","EM ANÁLISE",IF(BD!AP2787&gt;=BD!AN2787,"GO", "NO GO"))</f>
        <v>EM ANÁLISE</v>
      </c>
      <c r="AU2787" s="97">
        <f>IF(AN2787="","",+BD!$AN2787-AJ2787)</f>
      </c>
      <c r="AV2787" s="98"/>
      <c r="AW2787" s="90">
        <f>BD!P2787*BD!AC2787</f>
        <v>0</v>
      </c>
      <c r="AX2787" s="90">
        <f>BD!V2787*BD!AC2787</f>
        <v>0</v>
      </c>
      <c r="AY2787" s="90">
        <f>IF(BD!AN2787="","",BD!AN2787*BD!AC2787)</f>
      </c>
      <c r="AZ2787" s="75" t="s">
        <v>123</v>
      </c>
      <c r="BA2787" s="75" t="s">
        <v>115</v>
      </c>
      <c r="BB2787" s="75">
        <v>1</v>
      </c>
      <c r="BC2787" s="75" t="s">
        <v>250</v>
      </c>
      <c r="BD2787" s="104"/>
      <c r="BE2787" s="104"/>
      <c r="BF2787" s="101"/>
      <c r="BG2787" s="101"/>
      <c r="BH2787" s="101"/>
      <c r="BI2787" s="101"/>
      <c r="BJ2787" s="101"/>
      <c r="BK2787" s="101"/>
      <c r="BL2787" s="101"/>
      <c r="BM2787" s="101"/>
      <c r="BN2787" s="101"/>
      <c r="BO2787" s="103"/>
      <c r="BP2787" s="101"/>
      <c r="BQ2787" s="101"/>
      <c r="BR2787" s="101"/>
      <c r="BS2787" s="101"/>
      <c r="BT2787" s="101"/>
      <c r="BU2787" s="101"/>
      <c r="BV2787" s="101"/>
      <c r="BW2787" s="101"/>
      <c r="BX2787" s="101"/>
      <c r="BY2787" s="101"/>
      <c r="BZ2787" s="101"/>
      <c r="CA2787" s="101"/>
      <c r="CB2787" s="101"/>
      <c r="CC2787" s="101"/>
      <c r="CD2787" s="101"/>
      <c r="CE2787" s="101"/>
      <c r="CF2787" s="101"/>
      <c r="CG2787" s="37" t="e">
        <f>VLOOKUP(Table_1[[#This Row],[EAN]],'[1]Planilha1'!$E:$R,13,0)</f>
        <v>#N/A</v>
      </c>
    </row>
    <row r="2788" ht="15" hidden="1">
      <c r="A2788" s="7"/>
      <c r="B2788" s="84" t="s">
        <v>2735</v>
      </c>
      <c r="C2788" s="75">
        <v>221857</v>
      </c>
      <c r="D2788" s="75"/>
      <c r="E2788" s="85">
        <v>7896451908759</v>
      </c>
      <c r="F2788" s="86" t="s">
        <v>3272</v>
      </c>
      <c r="G2788" s="75" t="s">
        <v>21</v>
      </c>
      <c r="H2788" s="75">
        <v>390</v>
      </c>
      <c r="I2788" s="87" t="s">
        <v>3106</v>
      </c>
      <c r="J2788" s="75" t="s">
        <v>1474</v>
      </c>
      <c r="K2788" s="88" t="s">
        <v>84</v>
      </c>
      <c r="L2788" s="88">
        <v>30</v>
      </c>
      <c r="M2788" s="88">
        <v>0</v>
      </c>
      <c r="N2788" s="75" t="s">
        <v>85</v>
      </c>
      <c r="O2788" s="75"/>
      <c r="P2788" s="106"/>
      <c r="Q2788" s="90">
        <f>(17/100+7.6/100+1.65/100)*P2788</f>
        <v>0</v>
      </c>
      <c r="R2788" s="104"/>
      <c r="S2788" s="104"/>
      <c r="T2788" s="104"/>
      <c r="U2788" s="104"/>
      <c r="V2788" s="90">
        <f>+P2788-Q2788+R2788+S2788+T2788+U2788</f>
        <v>0</v>
      </c>
      <c r="W2788" s="91">
        <f>(1.02/100)</f>
        <v>1.02E-2</v>
      </c>
      <c r="X2788" s="91">
        <v>4.8E-3</v>
      </c>
      <c r="Y2788" s="91">
        <v>0.17</v>
      </c>
      <c r="Z2788" s="91">
        <v>1.65E-2</v>
      </c>
      <c r="AA2788" s="91">
        <v>7.6E-2</v>
      </c>
      <c r="AB2788" s="91">
        <f>SUM(W2788:AA2788)</f>
        <v>0.2775</v>
      </c>
      <c r="AC2788" s="75">
        <v>12</v>
      </c>
      <c r="AD2788" s="92">
        <f>IF(AL2788="","",+AC2788*AL2788)</f>
      </c>
      <c r="AE2788" s="93">
        <f>IF(AL2788="","",+AL2788*AB2788)</f>
      </c>
      <c r="AF2788" s="92">
        <f>IF(AL2788="","",+AL2788-AE2788)</f>
      </c>
      <c r="AG2788" s="93">
        <f>+V2788</f>
        <v>0</v>
      </c>
      <c r="AH2788" s="92">
        <f>IF(AF2788="","",+AF2788-AG2788)</f>
      </c>
      <c r="AI2788" s="92">
        <f>IF(AH2788="","",+AH2788*AC2788)</f>
      </c>
      <c r="AJ2788" s="93"/>
      <c r="AK2788" s="94">
        <v>0.33</v>
      </c>
      <c r="AL2788" s="93">
        <f>IF(V2788=0,"",V2788/(1-AB2788-AK2788))</f>
      </c>
      <c r="AM2788" s="95">
        <v>0.33</v>
      </c>
      <c r="AN2788" s="93">
        <f>IF(V2788=0,"",V2788/(1-AB2788-AM2788))</f>
      </c>
      <c r="AO2788" s="96">
        <v>1.2</v>
      </c>
      <c r="AP2788" s="93">
        <f>IF(BD!AJ2788="","",BD!AJ2788*BD!AO2788)</f>
      </c>
      <c r="AQ2788" s="91">
        <f>BD!AM2788/BD!AK2788-1</f>
        <v>0</v>
      </c>
      <c r="AR2788" s="91">
        <f>IF(BD!AN2788="","",IF(BD!AJ2788="","",BD!AN2788/BD!AJ2788-1))</f>
      </c>
      <c r="AS2788" s="91">
        <f>IF(BD!AN2788="","",IF(BD!AN2788&lt;BD!AL2788,"ABAIXO DA META","DENTRO DA META"))</f>
      </c>
      <c r="AT2788" s="91" t="str">
        <f>IF(BD!AJ2788="","EM ANÁLISE",IF(BD!AP2788&gt;=BD!AN2788,"GO", "NO GO"))</f>
        <v>EM ANÁLISE</v>
      </c>
      <c r="AU2788" s="97">
        <f>IF(AN2788="","",+BD!$AN2788-AJ2788)</f>
      </c>
      <c r="AV2788" s="98"/>
      <c r="AW2788" s="90">
        <f>BD!P2788*BD!AC2788</f>
        <v>0</v>
      </c>
      <c r="AX2788" s="90">
        <f>BD!V2788*BD!AC2788</f>
        <v>0</v>
      </c>
      <c r="AY2788" s="90">
        <f>IF(BD!AN2788="","",BD!AN2788*BD!AC2788)</f>
      </c>
      <c r="AZ2788" s="75" t="s">
        <v>123</v>
      </c>
      <c r="BA2788" s="75" t="s">
        <v>115</v>
      </c>
      <c r="BB2788" s="75">
        <v>1</v>
      </c>
      <c r="BC2788" s="75" t="s">
        <v>250</v>
      </c>
      <c r="BD2788" s="104"/>
      <c r="BE2788" s="104"/>
      <c r="BF2788" s="101"/>
      <c r="BG2788" s="101"/>
      <c r="BH2788" s="101"/>
      <c r="BI2788" s="101"/>
      <c r="BJ2788" s="101"/>
      <c r="BK2788" s="101"/>
      <c r="BL2788" s="101"/>
      <c r="BM2788" s="101"/>
      <c r="BN2788" s="101"/>
      <c r="BO2788" s="103"/>
      <c r="BP2788" s="101"/>
      <c r="BQ2788" s="101"/>
      <c r="BR2788" s="101"/>
      <c r="BS2788" s="101"/>
      <c r="BT2788" s="101"/>
      <c r="BU2788" s="101"/>
      <c r="BV2788" s="101"/>
      <c r="BW2788" s="101"/>
      <c r="BX2788" s="101"/>
      <c r="BY2788" s="101"/>
      <c r="BZ2788" s="101"/>
      <c r="CA2788" s="101"/>
      <c r="CB2788" s="101"/>
      <c r="CC2788" s="101"/>
      <c r="CD2788" s="101"/>
      <c r="CE2788" s="101"/>
      <c r="CF2788" s="101"/>
      <c r="CG2788" s="37" t="e">
        <f>VLOOKUP(Table_1[[#This Row],[EAN]],'[1]Planilha1'!$E:$R,13,0)</f>
        <v>#N/A</v>
      </c>
    </row>
    <row r="2789" ht="15" hidden="1">
      <c r="A2789" s="7"/>
      <c r="B2789" s="84" t="s">
        <v>2735</v>
      </c>
      <c r="C2789" s="75">
        <v>221858</v>
      </c>
      <c r="D2789" s="75"/>
      <c r="E2789" s="85">
        <v>7896451912190</v>
      </c>
      <c r="F2789" s="86" t="s">
        <v>3273</v>
      </c>
      <c r="G2789" s="75" t="s">
        <v>21</v>
      </c>
      <c r="H2789" s="75">
        <v>390</v>
      </c>
      <c r="I2789" s="87" t="s">
        <v>3106</v>
      </c>
      <c r="J2789" s="75" t="s">
        <v>1474</v>
      </c>
      <c r="K2789" s="88" t="s">
        <v>84</v>
      </c>
      <c r="L2789" s="88">
        <v>48</v>
      </c>
      <c r="M2789" s="88">
        <v>0</v>
      </c>
      <c r="N2789" s="75" t="s">
        <v>85</v>
      </c>
      <c r="O2789" s="75"/>
      <c r="P2789" s="106"/>
      <c r="Q2789" s="90">
        <f>(17/100+7.6/100+1.65/100)*P2789</f>
        <v>0</v>
      </c>
      <c r="R2789" s="104"/>
      <c r="S2789" s="104"/>
      <c r="T2789" s="104"/>
      <c r="U2789" s="104"/>
      <c r="V2789" s="90">
        <f>+P2789-Q2789+R2789+S2789+T2789+U2789</f>
        <v>0</v>
      </c>
      <c r="W2789" s="91">
        <f>(1.02/100)</f>
        <v>1.02E-2</v>
      </c>
      <c r="X2789" s="91">
        <v>4.8E-3</v>
      </c>
      <c r="Y2789" s="91">
        <v>0.17</v>
      </c>
      <c r="Z2789" s="91">
        <v>1.65E-2</v>
      </c>
      <c r="AA2789" s="91">
        <v>7.6E-2</v>
      </c>
      <c r="AB2789" s="91">
        <f>SUM(W2789:AA2789)</f>
        <v>0.2775</v>
      </c>
      <c r="AC2789" s="75">
        <v>12</v>
      </c>
      <c r="AD2789" s="92">
        <f>IF(AL2789="","",+AC2789*AL2789)</f>
      </c>
      <c r="AE2789" s="93">
        <f>IF(AL2789="","",+AL2789*AB2789)</f>
      </c>
      <c r="AF2789" s="92">
        <f>IF(AL2789="","",+AL2789-AE2789)</f>
      </c>
      <c r="AG2789" s="93">
        <f>+V2789</f>
        <v>0</v>
      </c>
      <c r="AH2789" s="92">
        <f>IF(AF2789="","",+AF2789-AG2789)</f>
      </c>
      <c r="AI2789" s="92">
        <f>IF(AH2789="","",+AH2789*AC2789)</f>
      </c>
      <c r="AJ2789" s="93"/>
      <c r="AK2789" s="94">
        <v>0.33</v>
      </c>
      <c r="AL2789" s="93">
        <f>IF(V2789=0,"",V2789/(1-AB2789-AK2789))</f>
      </c>
      <c r="AM2789" s="95">
        <v>0.33</v>
      </c>
      <c r="AN2789" s="93">
        <f>IF(V2789=0,"",V2789/(1-AB2789-AM2789))</f>
      </c>
      <c r="AO2789" s="96">
        <v>1.2</v>
      </c>
      <c r="AP2789" s="93">
        <f>IF(BD!AJ2789="","",BD!AJ2789*BD!AO2789)</f>
      </c>
      <c r="AQ2789" s="91">
        <f>BD!AM2789/BD!AK2789-1</f>
        <v>0</v>
      </c>
      <c r="AR2789" s="91">
        <f>IF(BD!AN2789="","",IF(BD!AJ2789="","",BD!AN2789/BD!AJ2789-1))</f>
      </c>
      <c r="AS2789" s="91">
        <f>IF(BD!AN2789="","",IF(BD!AN2789&lt;BD!AL2789,"ABAIXO DA META","DENTRO DA META"))</f>
      </c>
      <c r="AT2789" s="91" t="str">
        <f>IF(BD!AJ2789="","EM ANÁLISE",IF(BD!AP2789&gt;=BD!AN2789,"GO", "NO GO"))</f>
        <v>EM ANÁLISE</v>
      </c>
      <c r="AU2789" s="97">
        <f>IF(AN2789="","",+BD!$AN2789-AJ2789)</f>
      </c>
      <c r="AV2789" s="98"/>
      <c r="AW2789" s="90">
        <f>BD!P2789*BD!AC2789</f>
        <v>0</v>
      </c>
      <c r="AX2789" s="90">
        <f>BD!V2789*BD!AC2789</f>
        <v>0</v>
      </c>
      <c r="AY2789" s="90">
        <f>IF(BD!AN2789="","",BD!AN2789*BD!AC2789)</f>
      </c>
      <c r="AZ2789" s="75" t="s">
        <v>123</v>
      </c>
      <c r="BA2789" s="75" t="s">
        <v>115</v>
      </c>
      <c r="BB2789" s="75">
        <v>1</v>
      </c>
      <c r="BC2789" s="75" t="s">
        <v>250</v>
      </c>
      <c r="BD2789" s="104"/>
      <c r="BE2789" s="104"/>
      <c r="BF2789" s="101"/>
      <c r="BG2789" s="101"/>
      <c r="BH2789" s="101"/>
      <c r="BI2789" s="101"/>
      <c r="BJ2789" s="101"/>
      <c r="BK2789" s="101"/>
      <c r="BL2789" s="101"/>
      <c r="BM2789" s="101"/>
      <c r="BN2789" s="101"/>
      <c r="BO2789" s="103"/>
      <c r="BP2789" s="101"/>
      <c r="BQ2789" s="101"/>
      <c r="BR2789" s="101"/>
      <c r="BS2789" s="101"/>
      <c r="BT2789" s="101"/>
      <c r="BU2789" s="101"/>
      <c r="BV2789" s="101"/>
      <c r="BW2789" s="101"/>
      <c r="BX2789" s="101"/>
      <c r="BY2789" s="101"/>
      <c r="BZ2789" s="101"/>
      <c r="CA2789" s="101"/>
      <c r="CB2789" s="101"/>
      <c r="CC2789" s="101"/>
      <c r="CD2789" s="101"/>
      <c r="CE2789" s="101"/>
      <c r="CF2789" s="101"/>
      <c r="CG2789" s="37" t="e">
        <f>VLOOKUP(Table_1[[#This Row],[EAN]],'[1]Planilha1'!$E:$R,13,0)</f>
        <v>#N/A</v>
      </c>
    </row>
    <row r="2790" ht="15" hidden="1">
      <c r="A2790" s="7"/>
      <c r="B2790" s="84" t="s">
        <v>2735</v>
      </c>
      <c r="C2790" s="75">
        <v>221859</v>
      </c>
      <c r="D2790" s="75"/>
      <c r="E2790" s="85">
        <v>7896451903235</v>
      </c>
      <c r="F2790" s="86" t="s">
        <v>3274</v>
      </c>
      <c r="G2790" s="75" t="s">
        <v>21</v>
      </c>
      <c r="H2790" s="75">
        <v>390</v>
      </c>
      <c r="I2790" s="87" t="s">
        <v>3106</v>
      </c>
      <c r="J2790" s="75" t="s">
        <v>1474</v>
      </c>
      <c r="K2790" s="88" t="s">
        <v>84</v>
      </c>
      <c r="L2790" s="88">
        <v>12</v>
      </c>
      <c r="M2790" s="88">
        <v>5</v>
      </c>
      <c r="N2790" s="75" t="s">
        <v>85</v>
      </c>
      <c r="O2790" s="75"/>
      <c r="P2790" s="106"/>
      <c r="Q2790" s="90">
        <f>(17/100+7.6/100+1.65/100)*P2790</f>
        <v>0</v>
      </c>
      <c r="R2790" s="104"/>
      <c r="S2790" s="104"/>
      <c r="T2790" s="104"/>
      <c r="U2790" s="104"/>
      <c r="V2790" s="90">
        <f>+P2790-Q2790+R2790+S2790+T2790+U2790</f>
        <v>0</v>
      </c>
      <c r="W2790" s="91">
        <f>(1.02/100)</f>
        <v>1.02E-2</v>
      </c>
      <c r="X2790" s="91">
        <v>4.8E-3</v>
      </c>
      <c r="Y2790" s="91">
        <v>0.17</v>
      </c>
      <c r="Z2790" s="91">
        <v>1.65E-2</v>
      </c>
      <c r="AA2790" s="91">
        <v>7.6E-2</v>
      </c>
      <c r="AB2790" s="91">
        <f>SUM(W2790:AA2790)</f>
        <v>0.2775</v>
      </c>
      <c r="AC2790" s="75">
        <v>12</v>
      </c>
      <c r="AD2790" s="92">
        <f>IF(AL2790="","",+AC2790*AL2790)</f>
      </c>
      <c r="AE2790" s="93">
        <f>IF(AL2790="","",+AL2790*AB2790)</f>
      </c>
      <c r="AF2790" s="92">
        <f>IF(AL2790="","",+AL2790-AE2790)</f>
      </c>
      <c r="AG2790" s="93">
        <f>+V2790</f>
        <v>0</v>
      </c>
      <c r="AH2790" s="92">
        <f>IF(AF2790="","",+AF2790-AG2790)</f>
      </c>
      <c r="AI2790" s="92">
        <f>IF(AH2790="","",+AH2790*AC2790)</f>
      </c>
      <c r="AJ2790" s="93"/>
      <c r="AK2790" s="94">
        <v>0.33</v>
      </c>
      <c r="AL2790" s="93">
        <f>IF(V2790=0,"",V2790/(1-AB2790-AK2790))</f>
      </c>
      <c r="AM2790" s="95">
        <v>0.33</v>
      </c>
      <c r="AN2790" s="93">
        <f>IF(V2790=0,"",V2790/(1-AB2790-AM2790))</f>
      </c>
      <c r="AO2790" s="96">
        <v>1.2</v>
      </c>
      <c r="AP2790" s="93">
        <f>IF(BD!AJ2790="","",BD!AJ2790*BD!AO2790)</f>
      </c>
      <c r="AQ2790" s="91">
        <f>BD!AM2790/BD!AK2790-1</f>
        <v>0</v>
      </c>
      <c r="AR2790" s="91">
        <f>IF(BD!AN2790="","",IF(BD!AJ2790="","",BD!AN2790/BD!AJ2790-1))</f>
      </c>
      <c r="AS2790" s="91">
        <f>IF(BD!AN2790="","",IF(BD!AN2790&lt;BD!AL2790,"ABAIXO DA META","DENTRO DA META"))</f>
      </c>
      <c r="AT2790" s="91" t="str">
        <f>IF(BD!AJ2790="","EM ANÁLISE",IF(BD!AP2790&gt;=BD!AN2790,"GO", "NO GO"))</f>
        <v>EM ANÁLISE</v>
      </c>
      <c r="AU2790" s="97">
        <f>IF(AN2790="","",+BD!$AN2790-AJ2790)</f>
      </c>
      <c r="AV2790" s="98"/>
      <c r="AW2790" s="90">
        <f>BD!P2790*BD!AC2790</f>
        <v>0</v>
      </c>
      <c r="AX2790" s="90">
        <f>BD!V2790*BD!AC2790</f>
        <v>0</v>
      </c>
      <c r="AY2790" s="90">
        <f>IF(BD!AN2790="","",BD!AN2790*BD!AC2790)</f>
      </c>
      <c r="AZ2790" s="75" t="s">
        <v>123</v>
      </c>
      <c r="BA2790" s="75" t="s">
        <v>115</v>
      </c>
      <c r="BB2790" s="75">
        <v>1</v>
      </c>
      <c r="BC2790" s="75" t="s">
        <v>250</v>
      </c>
      <c r="BD2790" s="104"/>
      <c r="BE2790" s="104"/>
      <c r="BF2790" s="101"/>
      <c r="BG2790" s="101"/>
      <c r="BH2790" s="101"/>
      <c r="BI2790" s="101"/>
      <c r="BJ2790" s="101"/>
      <c r="BK2790" s="101"/>
      <c r="BL2790" s="101"/>
      <c r="BM2790" s="101"/>
      <c r="BN2790" s="101"/>
      <c r="BO2790" s="103"/>
      <c r="BP2790" s="101"/>
      <c r="BQ2790" s="101"/>
      <c r="BR2790" s="101"/>
      <c r="BS2790" s="101"/>
      <c r="BT2790" s="101"/>
      <c r="BU2790" s="101"/>
      <c r="BV2790" s="101"/>
      <c r="BW2790" s="101"/>
      <c r="BX2790" s="101"/>
      <c r="BY2790" s="101"/>
      <c r="BZ2790" s="101"/>
      <c r="CA2790" s="101"/>
      <c r="CB2790" s="101"/>
      <c r="CC2790" s="101"/>
      <c r="CD2790" s="101"/>
      <c r="CE2790" s="101"/>
      <c r="CF2790" s="101"/>
      <c r="CG2790" s="37" t="e">
        <f>VLOOKUP(Table_1[[#This Row],[EAN]],'[1]Planilha1'!$E:$R,13,0)</f>
        <v>#N/A</v>
      </c>
    </row>
    <row r="2791" ht="15" hidden="1">
      <c r="A2791" s="7"/>
      <c r="B2791" s="84" t="s">
        <v>2735</v>
      </c>
      <c r="C2791" s="75">
        <v>221860</v>
      </c>
      <c r="D2791" s="75"/>
      <c r="E2791" s="85">
        <v>7896451911766</v>
      </c>
      <c r="F2791" s="86" t="s">
        <v>3275</v>
      </c>
      <c r="G2791" s="75" t="s">
        <v>21</v>
      </c>
      <c r="H2791" s="75">
        <v>390</v>
      </c>
      <c r="I2791" s="87" t="s">
        <v>3106</v>
      </c>
      <c r="J2791" s="75" t="s">
        <v>1474</v>
      </c>
      <c r="K2791" s="88" t="s">
        <v>84</v>
      </c>
      <c r="L2791" s="88">
        <v>24</v>
      </c>
      <c r="M2791" s="88">
        <v>0</v>
      </c>
      <c r="N2791" s="75" t="s">
        <v>85</v>
      </c>
      <c r="O2791" s="75"/>
      <c r="P2791" s="106"/>
      <c r="Q2791" s="90">
        <f>(17/100+7.6/100+1.65/100)*P2791</f>
        <v>0</v>
      </c>
      <c r="R2791" s="104"/>
      <c r="S2791" s="104"/>
      <c r="T2791" s="104"/>
      <c r="U2791" s="104"/>
      <c r="V2791" s="90">
        <f>+P2791-Q2791+R2791+S2791+T2791+U2791</f>
        <v>0</v>
      </c>
      <c r="W2791" s="91">
        <f>(1.02/100)</f>
        <v>1.02E-2</v>
      </c>
      <c r="X2791" s="91">
        <v>4.8E-3</v>
      </c>
      <c r="Y2791" s="91">
        <v>0.17</v>
      </c>
      <c r="Z2791" s="91">
        <v>1.65E-2</v>
      </c>
      <c r="AA2791" s="91">
        <v>7.6E-2</v>
      </c>
      <c r="AB2791" s="91">
        <f>SUM(W2791:AA2791)</f>
        <v>0.2775</v>
      </c>
      <c r="AC2791" s="75">
        <v>12</v>
      </c>
      <c r="AD2791" s="92">
        <f>IF(AL2791="","",+AC2791*AL2791)</f>
      </c>
      <c r="AE2791" s="93">
        <f>IF(AL2791="","",+AL2791*AB2791)</f>
      </c>
      <c r="AF2791" s="92">
        <f>IF(AL2791="","",+AL2791-AE2791)</f>
      </c>
      <c r="AG2791" s="93">
        <f>+V2791</f>
        <v>0</v>
      </c>
      <c r="AH2791" s="92">
        <f>IF(AF2791="","",+AF2791-AG2791)</f>
      </c>
      <c r="AI2791" s="92">
        <f>IF(AH2791="","",+AH2791*AC2791)</f>
      </c>
      <c r="AJ2791" s="93"/>
      <c r="AK2791" s="94">
        <v>0.33</v>
      </c>
      <c r="AL2791" s="93">
        <f>IF(V2791=0,"",V2791/(1-AB2791-AK2791))</f>
      </c>
      <c r="AM2791" s="95">
        <v>0.33</v>
      </c>
      <c r="AN2791" s="93">
        <f>IF(V2791=0,"",V2791/(1-AB2791-AM2791))</f>
      </c>
      <c r="AO2791" s="96">
        <v>1.2</v>
      </c>
      <c r="AP2791" s="93">
        <f>IF(BD!AJ2791="","",BD!AJ2791*BD!AO2791)</f>
      </c>
      <c r="AQ2791" s="91">
        <f>BD!AM2791/BD!AK2791-1</f>
        <v>0</v>
      </c>
      <c r="AR2791" s="91">
        <f>IF(BD!AN2791="","",IF(BD!AJ2791="","",BD!AN2791/BD!AJ2791-1))</f>
      </c>
      <c r="AS2791" s="91">
        <f>IF(BD!AN2791="","",IF(BD!AN2791&lt;BD!AL2791,"ABAIXO DA META","DENTRO DA META"))</f>
      </c>
      <c r="AT2791" s="91" t="str">
        <f>IF(BD!AJ2791="","EM ANÁLISE",IF(BD!AP2791&gt;=BD!AN2791,"GO", "NO GO"))</f>
        <v>EM ANÁLISE</v>
      </c>
      <c r="AU2791" s="97">
        <f>IF(AN2791="","",+BD!$AN2791-AJ2791)</f>
      </c>
      <c r="AV2791" s="98"/>
      <c r="AW2791" s="90">
        <f>BD!P2791*BD!AC2791</f>
        <v>0</v>
      </c>
      <c r="AX2791" s="90">
        <f>BD!V2791*BD!AC2791</f>
        <v>0</v>
      </c>
      <c r="AY2791" s="90">
        <f>IF(BD!AN2791="","",BD!AN2791*BD!AC2791)</f>
      </c>
      <c r="AZ2791" s="75" t="s">
        <v>123</v>
      </c>
      <c r="BA2791" s="75" t="s">
        <v>115</v>
      </c>
      <c r="BB2791" s="75">
        <v>1</v>
      </c>
      <c r="BC2791" s="75" t="s">
        <v>250</v>
      </c>
      <c r="BD2791" s="104"/>
      <c r="BE2791" s="104"/>
      <c r="BF2791" s="101"/>
      <c r="BG2791" s="101"/>
      <c r="BH2791" s="101"/>
      <c r="BI2791" s="101"/>
      <c r="BJ2791" s="101"/>
      <c r="BK2791" s="101"/>
      <c r="BL2791" s="101"/>
      <c r="BM2791" s="101"/>
      <c r="BN2791" s="101"/>
      <c r="BO2791" s="103"/>
      <c r="BP2791" s="101"/>
      <c r="BQ2791" s="101"/>
      <c r="BR2791" s="101"/>
      <c r="BS2791" s="101"/>
      <c r="BT2791" s="101"/>
      <c r="BU2791" s="101"/>
      <c r="BV2791" s="101"/>
      <c r="BW2791" s="101"/>
      <c r="BX2791" s="101"/>
      <c r="BY2791" s="101"/>
      <c r="BZ2791" s="101"/>
      <c r="CA2791" s="101"/>
      <c r="CB2791" s="101"/>
      <c r="CC2791" s="101"/>
      <c r="CD2791" s="101"/>
      <c r="CE2791" s="101"/>
      <c r="CF2791" s="101"/>
      <c r="CG2791" s="37" t="e">
        <f>VLOOKUP(Table_1[[#This Row],[EAN]],'[1]Planilha1'!$E:$R,13,0)</f>
        <v>#N/A</v>
      </c>
    </row>
    <row r="2792" ht="15" hidden="1">
      <c r="A2792" s="7"/>
      <c r="B2792" s="84" t="s">
        <v>2735</v>
      </c>
      <c r="C2792" s="75">
        <v>221861</v>
      </c>
      <c r="D2792" s="75"/>
      <c r="E2792" s="85">
        <v>7896451911698</v>
      </c>
      <c r="F2792" s="86" t="s">
        <v>3276</v>
      </c>
      <c r="G2792" s="75" t="s">
        <v>21</v>
      </c>
      <c r="H2792" s="75">
        <v>390</v>
      </c>
      <c r="I2792" s="87" t="s">
        <v>3106</v>
      </c>
      <c r="J2792" s="75" t="s">
        <v>1474</v>
      </c>
      <c r="K2792" s="88" t="s">
        <v>84</v>
      </c>
      <c r="L2792" s="88">
        <v>12</v>
      </c>
      <c r="M2792" s="88">
        <v>0</v>
      </c>
      <c r="N2792" s="75" t="s">
        <v>85</v>
      </c>
      <c r="O2792" s="75"/>
      <c r="P2792" s="106"/>
      <c r="Q2792" s="90">
        <f>(17/100+7.6/100+1.65/100)*P2792</f>
        <v>0</v>
      </c>
      <c r="R2792" s="104"/>
      <c r="S2792" s="104"/>
      <c r="T2792" s="104"/>
      <c r="U2792" s="104"/>
      <c r="V2792" s="90">
        <f>+P2792-Q2792+R2792+S2792+T2792+U2792</f>
        <v>0</v>
      </c>
      <c r="W2792" s="91">
        <f>(1.02/100)</f>
        <v>1.02E-2</v>
      </c>
      <c r="X2792" s="91">
        <v>4.8E-3</v>
      </c>
      <c r="Y2792" s="91">
        <v>0.17</v>
      </c>
      <c r="Z2792" s="91">
        <v>1.65E-2</v>
      </c>
      <c r="AA2792" s="91">
        <v>7.6E-2</v>
      </c>
      <c r="AB2792" s="91">
        <f>SUM(W2792:AA2792)</f>
        <v>0.2775</v>
      </c>
      <c r="AC2792" s="75">
        <v>12</v>
      </c>
      <c r="AD2792" s="92">
        <f>IF(AL2792="","",+AC2792*AL2792)</f>
      </c>
      <c r="AE2792" s="93">
        <f>IF(AL2792="","",+AL2792*AB2792)</f>
      </c>
      <c r="AF2792" s="92">
        <f>IF(AL2792="","",+AL2792-AE2792)</f>
      </c>
      <c r="AG2792" s="93">
        <f>+V2792</f>
        <v>0</v>
      </c>
      <c r="AH2792" s="92">
        <f>IF(AF2792="","",+AF2792-AG2792)</f>
      </c>
      <c r="AI2792" s="92">
        <f>IF(AH2792="","",+AH2792*AC2792)</f>
      </c>
      <c r="AJ2792" s="93"/>
      <c r="AK2792" s="94">
        <v>0.33</v>
      </c>
      <c r="AL2792" s="93">
        <f>IF(V2792=0,"",V2792/(1-AB2792-AK2792))</f>
      </c>
      <c r="AM2792" s="95">
        <v>0.33</v>
      </c>
      <c r="AN2792" s="93">
        <f>IF(V2792=0,"",V2792/(1-AB2792-AM2792))</f>
      </c>
      <c r="AO2792" s="96">
        <v>1.2</v>
      </c>
      <c r="AP2792" s="93">
        <f>IF(BD!AJ2792="","",BD!AJ2792*BD!AO2792)</f>
      </c>
      <c r="AQ2792" s="91">
        <f>BD!AM2792/BD!AK2792-1</f>
        <v>0</v>
      </c>
      <c r="AR2792" s="91">
        <f>IF(BD!AN2792="","",IF(BD!AJ2792="","",BD!AN2792/BD!AJ2792-1))</f>
      </c>
      <c r="AS2792" s="91">
        <f>IF(BD!AN2792="","",IF(BD!AN2792&lt;BD!AL2792,"ABAIXO DA META","DENTRO DA META"))</f>
      </c>
      <c r="AT2792" s="91" t="str">
        <f>IF(BD!AJ2792="","EM ANÁLISE",IF(BD!AP2792&gt;=BD!AN2792,"GO", "NO GO"))</f>
        <v>EM ANÁLISE</v>
      </c>
      <c r="AU2792" s="97">
        <f>IF(AN2792="","",+BD!$AN2792-AJ2792)</f>
      </c>
      <c r="AV2792" s="98"/>
      <c r="AW2792" s="90">
        <f>BD!P2792*BD!AC2792</f>
        <v>0</v>
      </c>
      <c r="AX2792" s="90">
        <f>BD!V2792*BD!AC2792</f>
        <v>0</v>
      </c>
      <c r="AY2792" s="90">
        <f>IF(BD!AN2792="","",BD!AN2792*BD!AC2792)</f>
      </c>
      <c r="AZ2792" s="75" t="s">
        <v>123</v>
      </c>
      <c r="BA2792" s="75" t="s">
        <v>115</v>
      </c>
      <c r="BB2792" s="75">
        <v>1</v>
      </c>
      <c r="BC2792" s="75" t="s">
        <v>250</v>
      </c>
      <c r="BD2792" s="104"/>
      <c r="BE2792" s="104"/>
      <c r="BF2792" s="101"/>
      <c r="BG2792" s="101"/>
      <c r="BH2792" s="101"/>
      <c r="BI2792" s="101"/>
      <c r="BJ2792" s="101"/>
      <c r="BK2792" s="101"/>
      <c r="BL2792" s="101"/>
      <c r="BM2792" s="101"/>
      <c r="BN2792" s="101"/>
      <c r="BO2792" s="103"/>
      <c r="BP2792" s="101"/>
      <c r="BQ2792" s="101"/>
      <c r="BR2792" s="101"/>
      <c r="BS2792" s="101"/>
      <c r="BT2792" s="101"/>
      <c r="BU2792" s="101"/>
      <c r="BV2792" s="101"/>
      <c r="BW2792" s="101"/>
      <c r="BX2792" s="101"/>
      <c r="BY2792" s="101"/>
      <c r="BZ2792" s="101"/>
      <c r="CA2792" s="101"/>
      <c r="CB2792" s="101"/>
      <c r="CC2792" s="101"/>
      <c r="CD2792" s="101"/>
      <c r="CE2792" s="101"/>
      <c r="CF2792" s="101"/>
      <c r="CG2792" s="37" t="e">
        <f>VLOOKUP(Table_1[[#This Row],[EAN]],'[1]Planilha1'!$E:$R,13,0)</f>
        <v>#N/A</v>
      </c>
    </row>
    <row r="2793" ht="15" hidden="1">
      <c r="A2793" s="7"/>
      <c r="B2793" s="84" t="s">
        <v>2735</v>
      </c>
      <c r="C2793" s="75">
        <v>221862</v>
      </c>
      <c r="D2793" s="75"/>
      <c r="E2793" s="85">
        <v>7896451911360</v>
      </c>
      <c r="F2793" s="86" t="s">
        <v>3277</v>
      </c>
      <c r="G2793" s="75" t="s">
        <v>21</v>
      </c>
      <c r="H2793" s="75">
        <v>390</v>
      </c>
      <c r="I2793" s="87" t="s">
        <v>3106</v>
      </c>
      <c r="J2793" s="75" t="s">
        <v>1474</v>
      </c>
      <c r="K2793" s="88" t="s">
        <v>84</v>
      </c>
      <c r="L2793" s="88">
        <v>48</v>
      </c>
      <c r="M2793" s="88">
        <v>0</v>
      </c>
      <c r="N2793" s="75" t="s">
        <v>85</v>
      </c>
      <c r="O2793" s="75"/>
      <c r="P2793" s="106"/>
      <c r="Q2793" s="90">
        <f>(17/100+7.6/100+1.65/100)*P2793</f>
        <v>0</v>
      </c>
      <c r="R2793" s="104"/>
      <c r="S2793" s="104"/>
      <c r="T2793" s="104"/>
      <c r="U2793" s="104"/>
      <c r="V2793" s="90">
        <f>+P2793-Q2793+R2793+S2793+T2793+U2793</f>
        <v>0</v>
      </c>
      <c r="W2793" s="91">
        <f>(1.02/100)</f>
        <v>1.02E-2</v>
      </c>
      <c r="X2793" s="91">
        <v>4.8E-3</v>
      </c>
      <c r="Y2793" s="91">
        <v>0.17</v>
      </c>
      <c r="Z2793" s="91">
        <v>1.65E-2</v>
      </c>
      <c r="AA2793" s="91">
        <v>7.6E-2</v>
      </c>
      <c r="AB2793" s="91">
        <f>SUM(W2793:AA2793)</f>
        <v>0.2775</v>
      </c>
      <c r="AC2793" s="75">
        <v>12</v>
      </c>
      <c r="AD2793" s="92">
        <f>IF(AL2793="","",+AC2793*AL2793)</f>
      </c>
      <c r="AE2793" s="93">
        <f>IF(AL2793="","",+AL2793*AB2793)</f>
      </c>
      <c r="AF2793" s="92">
        <f>IF(AL2793="","",+AL2793-AE2793)</f>
      </c>
      <c r="AG2793" s="93">
        <f>+V2793</f>
        <v>0</v>
      </c>
      <c r="AH2793" s="92">
        <f>IF(AF2793="","",+AF2793-AG2793)</f>
      </c>
      <c r="AI2793" s="92">
        <f>IF(AH2793="","",+AH2793*AC2793)</f>
      </c>
      <c r="AJ2793" s="93"/>
      <c r="AK2793" s="94">
        <v>0.33</v>
      </c>
      <c r="AL2793" s="93">
        <f>IF(V2793=0,"",V2793/(1-AB2793-AK2793))</f>
      </c>
      <c r="AM2793" s="95">
        <v>0.33</v>
      </c>
      <c r="AN2793" s="93">
        <f>IF(V2793=0,"",V2793/(1-AB2793-AM2793))</f>
      </c>
      <c r="AO2793" s="96">
        <v>1.2</v>
      </c>
      <c r="AP2793" s="93">
        <f>IF(BD!AJ2793="","",BD!AJ2793*BD!AO2793)</f>
      </c>
      <c r="AQ2793" s="91">
        <f>BD!AM2793/BD!AK2793-1</f>
        <v>0</v>
      </c>
      <c r="AR2793" s="91">
        <f>IF(BD!AN2793="","",IF(BD!AJ2793="","",BD!AN2793/BD!AJ2793-1))</f>
      </c>
      <c r="AS2793" s="91">
        <f>IF(BD!AN2793="","",IF(BD!AN2793&lt;BD!AL2793,"ABAIXO DA META","DENTRO DA META"))</f>
      </c>
      <c r="AT2793" s="91" t="str">
        <f>IF(BD!AJ2793="","EM ANÁLISE",IF(BD!AP2793&gt;=BD!AN2793,"GO", "NO GO"))</f>
        <v>EM ANÁLISE</v>
      </c>
      <c r="AU2793" s="97">
        <f>IF(AN2793="","",+BD!$AN2793-AJ2793)</f>
      </c>
      <c r="AV2793" s="98"/>
      <c r="AW2793" s="90">
        <f>BD!P2793*BD!AC2793</f>
        <v>0</v>
      </c>
      <c r="AX2793" s="90">
        <f>BD!V2793*BD!AC2793</f>
        <v>0</v>
      </c>
      <c r="AY2793" s="90">
        <f>IF(BD!AN2793="","",BD!AN2793*BD!AC2793)</f>
      </c>
      <c r="AZ2793" s="75" t="s">
        <v>123</v>
      </c>
      <c r="BA2793" s="75" t="s">
        <v>115</v>
      </c>
      <c r="BB2793" s="75">
        <v>1</v>
      </c>
      <c r="BC2793" s="75" t="s">
        <v>250</v>
      </c>
      <c r="BD2793" s="104"/>
      <c r="BE2793" s="104"/>
      <c r="BF2793" s="101"/>
      <c r="BG2793" s="101"/>
      <c r="BH2793" s="101"/>
      <c r="BI2793" s="101"/>
      <c r="BJ2793" s="101"/>
      <c r="BK2793" s="101"/>
      <c r="BL2793" s="101"/>
      <c r="BM2793" s="101"/>
      <c r="BN2793" s="101"/>
      <c r="BO2793" s="103"/>
      <c r="BP2793" s="101"/>
      <c r="BQ2793" s="101"/>
      <c r="BR2793" s="101"/>
      <c r="BS2793" s="101"/>
      <c r="BT2793" s="101"/>
      <c r="BU2793" s="101"/>
      <c r="BV2793" s="101"/>
      <c r="BW2793" s="101"/>
      <c r="BX2793" s="101"/>
      <c r="BY2793" s="101"/>
      <c r="BZ2793" s="101"/>
      <c r="CA2793" s="101"/>
      <c r="CB2793" s="101"/>
      <c r="CC2793" s="101"/>
      <c r="CD2793" s="101"/>
      <c r="CE2793" s="101"/>
      <c r="CF2793" s="101"/>
      <c r="CG2793" s="37" t="e">
        <f>VLOOKUP(Table_1[[#This Row],[EAN]],'[1]Planilha1'!$E:$R,13,0)</f>
        <v>#N/A</v>
      </c>
    </row>
    <row r="2794" ht="15" hidden="1">
      <c r="A2794" s="7"/>
      <c r="B2794" s="84" t="s">
        <v>2735</v>
      </c>
      <c r="C2794" s="75">
        <v>221863</v>
      </c>
      <c r="D2794" s="75"/>
      <c r="E2794" s="85">
        <v>7896451911322</v>
      </c>
      <c r="F2794" s="86" t="s">
        <v>3278</v>
      </c>
      <c r="G2794" s="75" t="s">
        <v>21</v>
      </c>
      <c r="H2794" s="75">
        <v>390</v>
      </c>
      <c r="I2794" s="87" t="s">
        <v>3106</v>
      </c>
      <c r="J2794" s="75" t="s">
        <v>1474</v>
      </c>
      <c r="K2794" s="88" t="s">
        <v>84</v>
      </c>
      <c r="L2794" s="88">
        <v>48</v>
      </c>
      <c r="M2794" s="88">
        <v>0</v>
      </c>
      <c r="N2794" s="75" t="s">
        <v>85</v>
      </c>
      <c r="O2794" s="75"/>
      <c r="P2794" s="106"/>
      <c r="Q2794" s="90">
        <f>(17/100+7.6/100+1.65/100)*P2794</f>
        <v>0</v>
      </c>
      <c r="R2794" s="104"/>
      <c r="S2794" s="104"/>
      <c r="T2794" s="104"/>
      <c r="U2794" s="104"/>
      <c r="V2794" s="90">
        <f>+P2794-Q2794+R2794+S2794+T2794+U2794</f>
        <v>0</v>
      </c>
      <c r="W2794" s="91">
        <f>(1.02/100)</f>
        <v>1.02E-2</v>
      </c>
      <c r="X2794" s="91">
        <v>4.8E-3</v>
      </c>
      <c r="Y2794" s="91">
        <v>0.17</v>
      </c>
      <c r="Z2794" s="91">
        <v>1.65E-2</v>
      </c>
      <c r="AA2794" s="91">
        <v>7.6E-2</v>
      </c>
      <c r="AB2794" s="91">
        <f>SUM(W2794:AA2794)</f>
        <v>0.2775</v>
      </c>
      <c r="AC2794" s="75">
        <v>12</v>
      </c>
      <c r="AD2794" s="92">
        <f>IF(AL2794="","",+AC2794*AL2794)</f>
      </c>
      <c r="AE2794" s="93">
        <f>IF(AL2794="","",+AL2794*AB2794)</f>
      </c>
      <c r="AF2794" s="92">
        <f>IF(AL2794="","",+AL2794-AE2794)</f>
      </c>
      <c r="AG2794" s="93">
        <f>+V2794</f>
        <v>0</v>
      </c>
      <c r="AH2794" s="92">
        <f>IF(AF2794="","",+AF2794-AG2794)</f>
      </c>
      <c r="AI2794" s="92">
        <f>IF(AH2794="","",+AH2794*AC2794)</f>
      </c>
      <c r="AJ2794" s="93"/>
      <c r="AK2794" s="94">
        <v>0.33</v>
      </c>
      <c r="AL2794" s="93">
        <f>IF(V2794=0,"",V2794/(1-AB2794-AK2794))</f>
      </c>
      <c r="AM2794" s="95">
        <v>0.33</v>
      </c>
      <c r="AN2794" s="93">
        <f>IF(V2794=0,"",V2794/(1-AB2794-AM2794))</f>
      </c>
      <c r="AO2794" s="96">
        <v>1.2</v>
      </c>
      <c r="AP2794" s="93">
        <f>IF(BD!AJ2794="","",BD!AJ2794*BD!AO2794)</f>
      </c>
      <c r="AQ2794" s="91">
        <f>BD!AM2794/BD!AK2794-1</f>
        <v>0</v>
      </c>
      <c r="AR2794" s="91">
        <f>IF(BD!AN2794="","",IF(BD!AJ2794="","",BD!AN2794/BD!AJ2794-1))</f>
      </c>
      <c r="AS2794" s="91">
        <f>IF(BD!AN2794="","",IF(BD!AN2794&lt;BD!AL2794,"ABAIXO DA META","DENTRO DA META"))</f>
      </c>
      <c r="AT2794" s="91" t="str">
        <f>IF(BD!AJ2794="","EM ANÁLISE",IF(BD!AP2794&gt;=BD!AN2794,"GO", "NO GO"))</f>
        <v>EM ANÁLISE</v>
      </c>
      <c r="AU2794" s="97">
        <f>IF(AN2794="","",+BD!$AN2794-AJ2794)</f>
      </c>
      <c r="AV2794" s="98"/>
      <c r="AW2794" s="90">
        <f>BD!P2794*BD!AC2794</f>
        <v>0</v>
      </c>
      <c r="AX2794" s="90">
        <f>BD!V2794*BD!AC2794</f>
        <v>0</v>
      </c>
      <c r="AY2794" s="90">
        <f>IF(BD!AN2794="","",BD!AN2794*BD!AC2794)</f>
      </c>
      <c r="AZ2794" s="75" t="s">
        <v>123</v>
      </c>
      <c r="BA2794" s="75" t="s">
        <v>115</v>
      </c>
      <c r="BB2794" s="75">
        <v>1</v>
      </c>
      <c r="BC2794" s="75" t="s">
        <v>250</v>
      </c>
      <c r="BD2794" s="104"/>
      <c r="BE2794" s="104"/>
      <c r="BF2794" s="101"/>
      <c r="BG2794" s="101"/>
      <c r="BH2794" s="101"/>
      <c r="BI2794" s="101"/>
      <c r="BJ2794" s="101"/>
      <c r="BK2794" s="101"/>
      <c r="BL2794" s="101"/>
      <c r="BM2794" s="101"/>
      <c r="BN2794" s="101"/>
      <c r="BO2794" s="103"/>
      <c r="BP2794" s="101"/>
      <c r="BQ2794" s="101"/>
      <c r="BR2794" s="101"/>
      <c r="BS2794" s="101"/>
      <c r="BT2794" s="101"/>
      <c r="BU2794" s="101"/>
      <c r="BV2794" s="101"/>
      <c r="BW2794" s="101"/>
      <c r="BX2794" s="101"/>
      <c r="BY2794" s="101"/>
      <c r="BZ2794" s="101"/>
      <c r="CA2794" s="101"/>
      <c r="CB2794" s="101"/>
      <c r="CC2794" s="101"/>
      <c r="CD2794" s="101"/>
      <c r="CE2794" s="101"/>
      <c r="CF2794" s="101"/>
      <c r="CG2794" s="37" t="e">
        <f>VLOOKUP(Table_1[[#This Row],[EAN]],'[1]Planilha1'!$E:$R,13,0)</f>
        <v>#N/A</v>
      </c>
    </row>
    <row r="2795" ht="15" hidden="1">
      <c r="A2795" s="7"/>
      <c r="B2795" s="84" t="s">
        <v>2735</v>
      </c>
      <c r="C2795" s="75">
        <v>221864</v>
      </c>
      <c r="D2795" s="75"/>
      <c r="E2795" s="85">
        <v>7896451911353</v>
      </c>
      <c r="F2795" s="86" t="s">
        <v>3279</v>
      </c>
      <c r="G2795" s="75" t="s">
        <v>21</v>
      </c>
      <c r="H2795" s="75">
        <v>390</v>
      </c>
      <c r="I2795" s="87" t="s">
        <v>3106</v>
      </c>
      <c r="J2795" s="75" t="s">
        <v>1474</v>
      </c>
      <c r="K2795" s="88" t="s">
        <v>84</v>
      </c>
      <c r="L2795" s="88">
        <v>48</v>
      </c>
      <c r="M2795" s="88">
        <v>0</v>
      </c>
      <c r="N2795" s="75" t="s">
        <v>85</v>
      </c>
      <c r="O2795" s="75"/>
      <c r="P2795" s="106"/>
      <c r="Q2795" s="90">
        <f>(17/100+7.6/100+1.65/100)*P2795</f>
        <v>0</v>
      </c>
      <c r="R2795" s="104"/>
      <c r="S2795" s="104"/>
      <c r="T2795" s="104"/>
      <c r="U2795" s="104"/>
      <c r="V2795" s="90">
        <f>+P2795-Q2795+R2795+S2795+T2795+U2795</f>
        <v>0</v>
      </c>
      <c r="W2795" s="91">
        <f>(1.02/100)</f>
        <v>1.02E-2</v>
      </c>
      <c r="X2795" s="91">
        <v>4.8E-3</v>
      </c>
      <c r="Y2795" s="91">
        <v>0.17</v>
      </c>
      <c r="Z2795" s="91">
        <v>1.65E-2</v>
      </c>
      <c r="AA2795" s="91">
        <v>7.6E-2</v>
      </c>
      <c r="AB2795" s="91">
        <f>SUM(W2795:AA2795)</f>
        <v>0.2775</v>
      </c>
      <c r="AC2795" s="75">
        <v>12</v>
      </c>
      <c r="AD2795" s="92">
        <f>IF(AL2795="","",+AC2795*AL2795)</f>
      </c>
      <c r="AE2795" s="93">
        <f>IF(AL2795="","",+AL2795*AB2795)</f>
      </c>
      <c r="AF2795" s="92">
        <f>IF(AL2795="","",+AL2795-AE2795)</f>
      </c>
      <c r="AG2795" s="93">
        <f>+V2795</f>
        <v>0</v>
      </c>
      <c r="AH2795" s="92">
        <f>IF(AF2795="","",+AF2795-AG2795)</f>
      </c>
      <c r="AI2795" s="92">
        <f>IF(AH2795="","",+AH2795*AC2795)</f>
      </c>
      <c r="AJ2795" s="93"/>
      <c r="AK2795" s="94">
        <v>0.33</v>
      </c>
      <c r="AL2795" s="93">
        <f>IF(V2795=0,"",V2795/(1-AB2795-AK2795))</f>
      </c>
      <c r="AM2795" s="95">
        <v>0.33</v>
      </c>
      <c r="AN2795" s="93">
        <f>IF(V2795=0,"",V2795/(1-AB2795-AM2795))</f>
      </c>
      <c r="AO2795" s="96">
        <v>1.2</v>
      </c>
      <c r="AP2795" s="93">
        <f>IF(BD!AJ2795="","",BD!AJ2795*BD!AO2795)</f>
      </c>
      <c r="AQ2795" s="91">
        <f>BD!AM2795/BD!AK2795-1</f>
        <v>0</v>
      </c>
      <c r="AR2795" s="91">
        <f>IF(BD!AN2795="","",IF(BD!AJ2795="","",BD!AN2795/BD!AJ2795-1))</f>
      </c>
      <c r="AS2795" s="91">
        <f>IF(BD!AN2795="","",IF(BD!AN2795&lt;BD!AL2795,"ABAIXO DA META","DENTRO DA META"))</f>
      </c>
      <c r="AT2795" s="91" t="str">
        <f>IF(BD!AJ2795="","EM ANÁLISE",IF(BD!AP2795&gt;=BD!AN2795,"GO", "NO GO"))</f>
        <v>EM ANÁLISE</v>
      </c>
      <c r="AU2795" s="97">
        <f>IF(AN2795="","",+BD!$AN2795-AJ2795)</f>
      </c>
      <c r="AV2795" s="98"/>
      <c r="AW2795" s="90">
        <f>BD!P2795*BD!AC2795</f>
        <v>0</v>
      </c>
      <c r="AX2795" s="90">
        <f>BD!V2795*BD!AC2795</f>
        <v>0</v>
      </c>
      <c r="AY2795" s="90">
        <f>IF(BD!AN2795="","",BD!AN2795*BD!AC2795)</f>
      </c>
      <c r="AZ2795" s="75" t="s">
        <v>123</v>
      </c>
      <c r="BA2795" s="75" t="s">
        <v>115</v>
      </c>
      <c r="BB2795" s="75">
        <v>1</v>
      </c>
      <c r="BC2795" s="75" t="s">
        <v>250</v>
      </c>
      <c r="BD2795" s="104"/>
      <c r="BE2795" s="104"/>
      <c r="BF2795" s="101"/>
      <c r="BG2795" s="101"/>
      <c r="BH2795" s="101"/>
      <c r="BI2795" s="101"/>
      <c r="BJ2795" s="101"/>
      <c r="BK2795" s="101"/>
      <c r="BL2795" s="101"/>
      <c r="BM2795" s="101"/>
      <c r="BN2795" s="101"/>
      <c r="BO2795" s="103"/>
      <c r="BP2795" s="101"/>
      <c r="BQ2795" s="101"/>
      <c r="BR2795" s="101"/>
      <c r="BS2795" s="101"/>
      <c r="BT2795" s="101"/>
      <c r="BU2795" s="101"/>
      <c r="BV2795" s="101"/>
      <c r="BW2795" s="101"/>
      <c r="BX2795" s="101"/>
      <c r="BY2795" s="101"/>
      <c r="BZ2795" s="101"/>
      <c r="CA2795" s="101"/>
      <c r="CB2795" s="101"/>
      <c r="CC2795" s="101"/>
      <c r="CD2795" s="101"/>
      <c r="CE2795" s="101"/>
      <c r="CF2795" s="101"/>
      <c r="CG2795" s="37" t="e">
        <f>VLOOKUP(Table_1[[#This Row],[EAN]],'[1]Planilha1'!$E:$R,13,0)</f>
        <v>#N/A</v>
      </c>
    </row>
    <row r="2796" ht="15" hidden="1">
      <c r="A2796" s="7"/>
      <c r="B2796" s="84" t="s">
        <v>2735</v>
      </c>
      <c r="C2796" s="75">
        <v>221865</v>
      </c>
      <c r="D2796" s="75"/>
      <c r="E2796" s="85">
        <v>7896451911384</v>
      </c>
      <c r="F2796" s="86" t="s">
        <v>3280</v>
      </c>
      <c r="G2796" s="75" t="s">
        <v>21</v>
      </c>
      <c r="H2796" s="75">
        <v>390</v>
      </c>
      <c r="I2796" s="87" t="s">
        <v>3106</v>
      </c>
      <c r="J2796" s="75" t="s">
        <v>1474</v>
      </c>
      <c r="K2796" s="88" t="s">
        <v>84</v>
      </c>
      <c r="L2796" s="88">
        <v>48</v>
      </c>
      <c r="M2796" s="88">
        <v>0</v>
      </c>
      <c r="N2796" s="75" t="s">
        <v>85</v>
      </c>
      <c r="O2796" s="75"/>
      <c r="P2796" s="106"/>
      <c r="Q2796" s="90">
        <f>(17/100+7.6/100+1.65/100)*P2796</f>
        <v>0</v>
      </c>
      <c r="R2796" s="104"/>
      <c r="S2796" s="104"/>
      <c r="T2796" s="104"/>
      <c r="U2796" s="104"/>
      <c r="V2796" s="90">
        <f>+P2796-Q2796+R2796+S2796+T2796+U2796</f>
        <v>0</v>
      </c>
      <c r="W2796" s="91">
        <f>(1.02/100)</f>
        <v>1.02E-2</v>
      </c>
      <c r="X2796" s="91">
        <v>4.8E-3</v>
      </c>
      <c r="Y2796" s="91">
        <v>0.17</v>
      </c>
      <c r="Z2796" s="91">
        <v>1.65E-2</v>
      </c>
      <c r="AA2796" s="91">
        <v>7.6E-2</v>
      </c>
      <c r="AB2796" s="91">
        <f>SUM(W2796:AA2796)</f>
        <v>0.2775</v>
      </c>
      <c r="AC2796" s="75">
        <v>12</v>
      </c>
      <c r="AD2796" s="92">
        <f>IF(AL2796="","",+AC2796*AL2796)</f>
      </c>
      <c r="AE2796" s="93">
        <f>IF(AL2796="","",+AL2796*AB2796)</f>
      </c>
      <c r="AF2796" s="92">
        <f>IF(AL2796="","",+AL2796-AE2796)</f>
      </c>
      <c r="AG2796" s="93">
        <f>+V2796</f>
        <v>0</v>
      </c>
      <c r="AH2796" s="92">
        <f>IF(AF2796="","",+AF2796-AG2796)</f>
      </c>
      <c r="AI2796" s="92">
        <f>IF(AH2796="","",+AH2796*AC2796)</f>
      </c>
      <c r="AJ2796" s="93"/>
      <c r="AK2796" s="94">
        <v>0.33</v>
      </c>
      <c r="AL2796" s="93">
        <f>IF(V2796=0,"",V2796/(1-AB2796-AK2796))</f>
      </c>
      <c r="AM2796" s="95">
        <v>0.33</v>
      </c>
      <c r="AN2796" s="93">
        <f>IF(V2796=0,"",V2796/(1-AB2796-AM2796))</f>
      </c>
      <c r="AO2796" s="96">
        <v>1.2</v>
      </c>
      <c r="AP2796" s="93">
        <f>IF(BD!AJ2796="","",BD!AJ2796*BD!AO2796)</f>
      </c>
      <c r="AQ2796" s="91">
        <f>BD!AM2796/BD!AK2796-1</f>
        <v>0</v>
      </c>
      <c r="AR2796" s="91">
        <f>IF(BD!AN2796="","",IF(BD!AJ2796="","",BD!AN2796/BD!AJ2796-1))</f>
      </c>
      <c r="AS2796" s="91">
        <f>IF(BD!AN2796="","",IF(BD!AN2796&lt;BD!AL2796,"ABAIXO DA META","DENTRO DA META"))</f>
      </c>
      <c r="AT2796" s="91" t="str">
        <f>IF(BD!AJ2796="","EM ANÁLISE",IF(BD!AP2796&gt;=BD!AN2796,"GO", "NO GO"))</f>
        <v>EM ANÁLISE</v>
      </c>
      <c r="AU2796" s="97">
        <f>IF(AN2796="","",+BD!$AN2796-AJ2796)</f>
      </c>
      <c r="AV2796" s="98"/>
      <c r="AW2796" s="90">
        <f>BD!P2796*BD!AC2796</f>
        <v>0</v>
      </c>
      <c r="AX2796" s="90">
        <f>BD!V2796*BD!AC2796</f>
        <v>0</v>
      </c>
      <c r="AY2796" s="90">
        <f>IF(BD!AN2796="","",BD!AN2796*BD!AC2796)</f>
      </c>
      <c r="AZ2796" s="75" t="s">
        <v>123</v>
      </c>
      <c r="BA2796" s="75" t="s">
        <v>115</v>
      </c>
      <c r="BB2796" s="75">
        <v>1</v>
      </c>
      <c r="BC2796" s="75" t="s">
        <v>250</v>
      </c>
      <c r="BD2796" s="104"/>
      <c r="BE2796" s="104"/>
      <c r="BF2796" s="101"/>
      <c r="BG2796" s="101"/>
      <c r="BH2796" s="101"/>
      <c r="BI2796" s="101"/>
      <c r="BJ2796" s="101"/>
      <c r="BK2796" s="101"/>
      <c r="BL2796" s="101"/>
      <c r="BM2796" s="101"/>
      <c r="BN2796" s="101"/>
      <c r="BO2796" s="103"/>
      <c r="BP2796" s="101"/>
      <c r="BQ2796" s="101"/>
      <c r="BR2796" s="101"/>
      <c r="BS2796" s="101"/>
      <c r="BT2796" s="101"/>
      <c r="BU2796" s="101"/>
      <c r="BV2796" s="101"/>
      <c r="BW2796" s="101"/>
      <c r="BX2796" s="101"/>
      <c r="BY2796" s="101"/>
      <c r="BZ2796" s="101"/>
      <c r="CA2796" s="101"/>
      <c r="CB2796" s="101"/>
      <c r="CC2796" s="101"/>
      <c r="CD2796" s="101"/>
      <c r="CE2796" s="101"/>
      <c r="CF2796" s="101"/>
      <c r="CG2796" s="37" t="e">
        <f>VLOOKUP(Table_1[[#This Row],[EAN]],'[1]Planilha1'!$E:$R,13,0)</f>
        <v>#N/A</v>
      </c>
    </row>
    <row r="2797" ht="15" hidden="1">
      <c r="A2797" s="7"/>
      <c r="B2797" s="84" t="s">
        <v>400</v>
      </c>
      <c r="C2797" s="75">
        <v>221867</v>
      </c>
      <c r="D2797" s="75"/>
      <c r="E2797" s="85">
        <v>7891331002992</v>
      </c>
      <c r="F2797" s="86" t="s">
        <v>3281</v>
      </c>
      <c r="G2797" s="75" t="s">
        <v>13</v>
      </c>
      <c r="H2797" s="75">
        <v>3610</v>
      </c>
      <c r="I2797" s="87" t="s">
        <v>1139</v>
      </c>
      <c r="J2797" s="75" t="s">
        <v>1179</v>
      </c>
      <c r="K2797" s="88" t="s">
        <v>84</v>
      </c>
      <c r="L2797" s="88">
        <v>12</v>
      </c>
      <c r="M2797" s="88">
        <v>0</v>
      </c>
      <c r="N2797" s="75" t="s">
        <v>85</v>
      </c>
      <c r="O2797" s="75"/>
      <c r="P2797" s="106"/>
      <c r="Q2797" s="90">
        <f>(17/100+7.6/100+1.65/100)*P2797</f>
        <v>0</v>
      </c>
      <c r="R2797" s="104"/>
      <c r="S2797" s="104"/>
      <c r="T2797" s="104"/>
      <c r="U2797" s="104"/>
      <c r="V2797" s="90">
        <f>+P2797-Q2797+R2797+S2797+T2797+U2797</f>
        <v>0</v>
      </c>
      <c r="W2797" s="91">
        <f>(1.02/100)</f>
        <v>1.02E-2</v>
      </c>
      <c r="X2797" s="91">
        <v>4.8E-3</v>
      </c>
      <c r="Y2797" s="91">
        <v>0.17</v>
      </c>
      <c r="Z2797" s="91">
        <v>1.65E-2</v>
      </c>
      <c r="AA2797" s="91">
        <v>7.6E-2</v>
      </c>
      <c r="AB2797" s="91">
        <f>SUM(W2797:AA2797)</f>
        <v>0.2775</v>
      </c>
      <c r="AC2797" s="75">
        <v>12</v>
      </c>
      <c r="AD2797" s="92">
        <f>IF(AL2797="","",+AC2797*AL2797)</f>
      </c>
      <c r="AE2797" s="93">
        <f>IF(AL2797="","",+AL2797*AB2797)</f>
      </c>
      <c r="AF2797" s="92">
        <f>IF(AL2797="","",+AL2797-AE2797)</f>
      </c>
      <c r="AG2797" s="93">
        <f>+V2797</f>
        <v>0</v>
      </c>
      <c r="AH2797" s="92">
        <f>IF(AF2797="","",+AF2797-AG2797)</f>
      </c>
      <c r="AI2797" s="92">
        <f>IF(AH2797="","",+AH2797*AC2797)</f>
      </c>
      <c r="AJ2797" s="93"/>
      <c r="AK2797" s="94">
        <v>0.33</v>
      </c>
      <c r="AL2797" s="93">
        <f>IF(V2797=0,"",V2797/(1-AB2797-AK2797))</f>
      </c>
      <c r="AM2797" s="95">
        <v>0.33</v>
      </c>
      <c r="AN2797" s="93">
        <f>IF(V2797=0,"",V2797/(1-AB2797-AM2797))</f>
      </c>
      <c r="AO2797" s="96">
        <v>1.2</v>
      </c>
      <c r="AP2797" s="93">
        <f>IF(BD!AJ2797="","",BD!AJ2797*BD!AO2797)</f>
      </c>
      <c r="AQ2797" s="91">
        <f>BD!AM2797/BD!AK2797-1</f>
        <v>0</v>
      </c>
      <c r="AR2797" s="91">
        <f>IF(BD!AN2797="","",IF(BD!AJ2797="","",BD!AN2797/BD!AJ2797-1))</f>
      </c>
      <c r="AS2797" s="91">
        <f>IF(BD!AN2797="","",IF(BD!AN2797&lt;BD!AL2797,"ABAIXO DA META","DENTRO DA META"))</f>
      </c>
      <c r="AT2797" s="91" t="str">
        <f>IF(BD!AJ2797="","EM ANÁLISE",IF(BD!AP2797&gt;=BD!AN2797,"GO", "NO GO"))</f>
        <v>EM ANÁLISE</v>
      </c>
      <c r="AU2797" s="97">
        <f>IF(AN2797="","",+BD!$AN2797-AJ2797)</f>
      </c>
      <c r="AV2797" s="98"/>
      <c r="AW2797" s="90">
        <f>BD!P2797*BD!AC2797</f>
        <v>0</v>
      </c>
      <c r="AX2797" s="90">
        <f>BD!V2797*BD!AC2797</f>
        <v>0</v>
      </c>
      <c r="AY2797" s="90">
        <f>IF(BD!AN2797="","",BD!AN2797*BD!AC2797)</f>
      </c>
      <c r="AZ2797" s="75" t="s">
        <v>123</v>
      </c>
      <c r="BA2797" s="75" t="s">
        <v>115</v>
      </c>
      <c r="BB2797" s="75">
        <v>1</v>
      </c>
      <c r="BC2797" s="75" t="s">
        <v>250</v>
      </c>
      <c r="BD2797" s="104"/>
      <c r="BE2797" s="104"/>
      <c r="BF2797" s="101"/>
      <c r="BG2797" s="101"/>
      <c r="BH2797" s="101"/>
      <c r="BI2797" s="101"/>
      <c r="BJ2797" s="101"/>
      <c r="BK2797" s="101"/>
      <c r="BL2797" s="101"/>
      <c r="BM2797" s="101"/>
      <c r="BN2797" s="101"/>
      <c r="BO2797" s="103"/>
      <c r="BP2797" s="101"/>
      <c r="BQ2797" s="101"/>
      <c r="BR2797" s="101"/>
      <c r="BS2797" s="101"/>
      <c r="BT2797" s="101"/>
      <c r="BU2797" s="101"/>
      <c r="BV2797" s="101"/>
      <c r="BW2797" s="101"/>
      <c r="BX2797" s="101"/>
      <c r="BY2797" s="101"/>
      <c r="BZ2797" s="101"/>
      <c r="CA2797" s="101"/>
      <c r="CB2797" s="101"/>
      <c r="CC2797" s="101"/>
      <c r="CD2797" s="101"/>
      <c r="CE2797" s="101"/>
      <c r="CF2797" s="101"/>
      <c r="CG2797" s="37" t="e">
        <f>VLOOKUP(Table_1[[#This Row],[EAN]],'[1]Planilha1'!$E:$R,13,0)</f>
        <v>#N/A</v>
      </c>
    </row>
    <row r="2798" ht="15" hidden="1">
      <c r="A2798" s="7"/>
      <c r="B2798" s="84" t="s">
        <v>2735</v>
      </c>
      <c r="C2798" s="75">
        <v>221868</v>
      </c>
      <c r="D2798" s="75"/>
      <c r="E2798" s="85">
        <v>7896336014131</v>
      </c>
      <c r="F2798" s="86" t="s">
        <v>3282</v>
      </c>
      <c r="G2798" s="75" t="s">
        <v>21</v>
      </c>
      <c r="H2798" s="75">
        <v>1260</v>
      </c>
      <c r="I2798" s="87" t="s">
        <v>3254</v>
      </c>
      <c r="J2798" s="75" t="s">
        <v>158</v>
      </c>
      <c r="K2798" s="88" t="s">
        <v>84</v>
      </c>
      <c r="L2798" s="88">
        <v>6</v>
      </c>
      <c r="M2798" s="88">
        <v>0</v>
      </c>
      <c r="N2798" s="75" t="s">
        <v>85</v>
      </c>
      <c r="O2798" s="75"/>
      <c r="P2798" s="106"/>
      <c r="Q2798" s="90">
        <f>(17/100+7.6/100+1.65/100)*P2798</f>
        <v>0</v>
      </c>
      <c r="R2798" s="104"/>
      <c r="S2798" s="104"/>
      <c r="T2798" s="104"/>
      <c r="U2798" s="104"/>
      <c r="V2798" s="90">
        <f>+P2798-Q2798+R2798+S2798+T2798+U2798</f>
        <v>0</v>
      </c>
      <c r="W2798" s="91">
        <f>(1.02/100)</f>
        <v>1.02E-2</v>
      </c>
      <c r="X2798" s="91">
        <v>4.8E-3</v>
      </c>
      <c r="Y2798" s="91">
        <v>0.17</v>
      </c>
      <c r="Z2798" s="91">
        <v>1.65E-2</v>
      </c>
      <c r="AA2798" s="91">
        <v>7.6E-2</v>
      </c>
      <c r="AB2798" s="91">
        <f>SUM(W2798:AA2798)</f>
        <v>0.2775</v>
      </c>
      <c r="AC2798" s="75">
        <v>12</v>
      </c>
      <c r="AD2798" s="92">
        <f>IF(AL2798="","",+AC2798*AL2798)</f>
      </c>
      <c r="AE2798" s="93">
        <f>IF(AL2798="","",+AL2798*AB2798)</f>
      </c>
      <c r="AF2798" s="92">
        <f>IF(AL2798="","",+AL2798-AE2798)</f>
      </c>
      <c r="AG2798" s="93">
        <f>+V2798</f>
        <v>0</v>
      </c>
      <c r="AH2798" s="92">
        <f>IF(AF2798="","",+AF2798-AG2798)</f>
      </c>
      <c r="AI2798" s="92">
        <f>IF(AH2798="","",+AH2798*AC2798)</f>
      </c>
      <c r="AJ2798" s="93"/>
      <c r="AK2798" s="94">
        <v>0.33</v>
      </c>
      <c r="AL2798" s="93">
        <f>IF(V2798=0,"",V2798/(1-AB2798-AK2798))</f>
      </c>
      <c r="AM2798" s="95">
        <v>0.33</v>
      </c>
      <c r="AN2798" s="93">
        <f>IF(V2798=0,"",V2798/(1-AB2798-AM2798))</f>
      </c>
      <c r="AO2798" s="96">
        <v>1.2</v>
      </c>
      <c r="AP2798" s="93">
        <f>IF(BD!AJ2798="","",BD!AJ2798*BD!AO2798)</f>
      </c>
      <c r="AQ2798" s="91">
        <f>BD!AM2798/BD!AK2798-1</f>
        <v>0</v>
      </c>
      <c r="AR2798" s="91">
        <f>IF(BD!AN2798="","",IF(BD!AJ2798="","",BD!AN2798/BD!AJ2798-1))</f>
      </c>
      <c r="AS2798" s="91">
        <f>IF(BD!AN2798="","",IF(BD!AN2798&lt;BD!AL2798,"ABAIXO DA META","DENTRO DA META"))</f>
      </c>
      <c r="AT2798" s="91" t="str">
        <f>IF(BD!AJ2798="","EM ANÁLISE",IF(BD!AP2798&gt;=BD!AN2798,"GO", "NO GO"))</f>
        <v>EM ANÁLISE</v>
      </c>
      <c r="AU2798" s="97">
        <f>IF(AN2798="","",+BD!$AN2798-AJ2798)</f>
      </c>
      <c r="AV2798" s="98"/>
      <c r="AW2798" s="90">
        <f>BD!P2798*BD!AC2798</f>
        <v>0</v>
      </c>
      <c r="AX2798" s="90">
        <f>BD!V2798*BD!AC2798</f>
        <v>0</v>
      </c>
      <c r="AY2798" s="90">
        <f>IF(BD!AN2798="","",BD!AN2798*BD!AC2798)</f>
      </c>
      <c r="AZ2798" s="75" t="s">
        <v>123</v>
      </c>
      <c r="BA2798" s="75" t="s">
        <v>115</v>
      </c>
      <c r="BB2798" s="75">
        <v>1</v>
      </c>
      <c r="BC2798" s="75" t="s">
        <v>250</v>
      </c>
      <c r="BD2798" s="104"/>
      <c r="BE2798" s="104"/>
      <c r="BF2798" s="101"/>
      <c r="BG2798" s="101"/>
      <c r="BH2798" s="101"/>
      <c r="BI2798" s="101"/>
      <c r="BJ2798" s="101"/>
      <c r="BK2798" s="101"/>
      <c r="BL2798" s="101"/>
      <c r="BM2798" s="101"/>
      <c r="BN2798" s="101"/>
      <c r="BO2798" s="103"/>
      <c r="BP2798" s="101"/>
      <c r="BQ2798" s="101"/>
      <c r="BR2798" s="101"/>
      <c r="BS2798" s="101"/>
      <c r="BT2798" s="101"/>
      <c r="BU2798" s="101"/>
      <c r="BV2798" s="101"/>
      <c r="BW2798" s="101"/>
      <c r="BX2798" s="101"/>
      <c r="BY2798" s="101"/>
      <c r="BZ2798" s="101"/>
      <c r="CA2798" s="101"/>
      <c r="CB2798" s="101"/>
      <c r="CC2798" s="101"/>
      <c r="CD2798" s="101"/>
      <c r="CE2798" s="101"/>
      <c r="CF2798" s="101"/>
      <c r="CG2798" s="37" t="e">
        <f>VLOOKUP(Table_1[[#This Row],[EAN]],'[1]Planilha1'!$E:$R,13,0)</f>
        <v>#N/A</v>
      </c>
    </row>
    <row r="2799" ht="15" hidden="1">
      <c r="A2799" s="7"/>
      <c r="B2799" s="84" t="s">
        <v>2735</v>
      </c>
      <c r="C2799" s="75">
        <v>221869</v>
      </c>
      <c r="D2799" s="75"/>
      <c r="E2799" s="85">
        <v>7896336014230</v>
      </c>
      <c r="F2799" s="86" t="s">
        <v>3283</v>
      </c>
      <c r="G2799" s="75" t="s">
        <v>21</v>
      </c>
      <c r="H2799" s="75">
        <v>1260</v>
      </c>
      <c r="I2799" s="87" t="s">
        <v>3254</v>
      </c>
      <c r="J2799" s="75" t="s">
        <v>158</v>
      </c>
      <c r="K2799" s="88" t="s">
        <v>84</v>
      </c>
      <c r="L2799" s="88">
        <v>20</v>
      </c>
      <c r="M2799" s="88">
        <v>0</v>
      </c>
      <c r="N2799" s="75" t="s">
        <v>85</v>
      </c>
      <c r="O2799" s="75"/>
      <c r="P2799" s="106"/>
      <c r="Q2799" s="90">
        <f>(17/100+7.6/100+1.65/100)*P2799</f>
        <v>0</v>
      </c>
      <c r="R2799" s="104"/>
      <c r="S2799" s="104"/>
      <c r="T2799" s="104"/>
      <c r="U2799" s="104"/>
      <c r="V2799" s="90">
        <f>+P2799-Q2799+R2799+S2799+T2799+U2799</f>
        <v>0</v>
      </c>
      <c r="W2799" s="91">
        <f>(1.02/100)</f>
        <v>1.02E-2</v>
      </c>
      <c r="X2799" s="91">
        <v>4.8E-3</v>
      </c>
      <c r="Y2799" s="91">
        <v>0.17</v>
      </c>
      <c r="Z2799" s="91">
        <v>1.65E-2</v>
      </c>
      <c r="AA2799" s="91">
        <v>7.6E-2</v>
      </c>
      <c r="AB2799" s="91">
        <f>SUM(W2799:AA2799)</f>
        <v>0.2775</v>
      </c>
      <c r="AC2799" s="75">
        <v>12</v>
      </c>
      <c r="AD2799" s="92">
        <f>IF(AL2799="","",+AC2799*AL2799)</f>
      </c>
      <c r="AE2799" s="93">
        <f>IF(AL2799="","",+AL2799*AB2799)</f>
      </c>
      <c r="AF2799" s="92">
        <f>IF(AL2799="","",+AL2799-AE2799)</f>
      </c>
      <c r="AG2799" s="93">
        <f>+V2799</f>
        <v>0</v>
      </c>
      <c r="AH2799" s="92">
        <f>IF(AF2799="","",+AF2799-AG2799)</f>
      </c>
      <c r="AI2799" s="92">
        <f>IF(AH2799="","",+AH2799*AC2799)</f>
      </c>
      <c r="AJ2799" s="93"/>
      <c r="AK2799" s="94">
        <v>0.33</v>
      </c>
      <c r="AL2799" s="93">
        <f>IF(V2799=0,"",V2799/(1-AB2799-AK2799))</f>
      </c>
      <c r="AM2799" s="95">
        <v>0.33</v>
      </c>
      <c r="AN2799" s="93">
        <f>IF(V2799=0,"",V2799/(1-AB2799-AM2799))</f>
      </c>
      <c r="AO2799" s="96">
        <v>1.2</v>
      </c>
      <c r="AP2799" s="93">
        <f>IF(BD!AJ2799="","",BD!AJ2799*BD!AO2799)</f>
      </c>
      <c r="AQ2799" s="91">
        <f>BD!AM2799/BD!AK2799-1</f>
        <v>0</v>
      </c>
      <c r="AR2799" s="91">
        <f>IF(BD!AN2799="","",IF(BD!AJ2799="","",BD!AN2799/BD!AJ2799-1))</f>
      </c>
      <c r="AS2799" s="91">
        <f>IF(BD!AN2799="","",IF(BD!AN2799&lt;BD!AL2799,"ABAIXO DA META","DENTRO DA META"))</f>
      </c>
      <c r="AT2799" s="91" t="str">
        <f>IF(BD!AJ2799="","EM ANÁLISE",IF(BD!AP2799&gt;=BD!AN2799,"GO", "NO GO"))</f>
        <v>EM ANÁLISE</v>
      </c>
      <c r="AU2799" s="97">
        <f>IF(AN2799="","",+BD!$AN2799-AJ2799)</f>
      </c>
      <c r="AV2799" s="98"/>
      <c r="AW2799" s="90">
        <f>BD!P2799*BD!AC2799</f>
        <v>0</v>
      </c>
      <c r="AX2799" s="90">
        <f>BD!V2799*BD!AC2799</f>
        <v>0</v>
      </c>
      <c r="AY2799" s="90">
        <f>IF(BD!AN2799="","",BD!AN2799*BD!AC2799)</f>
      </c>
      <c r="AZ2799" s="75" t="s">
        <v>123</v>
      </c>
      <c r="BA2799" s="75" t="s">
        <v>115</v>
      </c>
      <c r="BB2799" s="75">
        <v>1</v>
      </c>
      <c r="BC2799" s="75" t="s">
        <v>250</v>
      </c>
      <c r="BD2799" s="104"/>
      <c r="BE2799" s="104"/>
      <c r="BF2799" s="101"/>
      <c r="BG2799" s="101"/>
      <c r="BH2799" s="101"/>
      <c r="BI2799" s="101"/>
      <c r="BJ2799" s="101"/>
      <c r="BK2799" s="101"/>
      <c r="BL2799" s="101"/>
      <c r="BM2799" s="101"/>
      <c r="BN2799" s="101"/>
      <c r="BO2799" s="103"/>
      <c r="BP2799" s="101"/>
      <c r="BQ2799" s="101"/>
      <c r="BR2799" s="101"/>
      <c r="BS2799" s="101"/>
      <c r="BT2799" s="101"/>
      <c r="BU2799" s="101"/>
      <c r="BV2799" s="101"/>
      <c r="BW2799" s="101"/>
      <c r="BX2799" s="101"/>
      <c r="BY2799" s="101"/>
      <c r="BZ2799" s="101"/>
      <c r="CA2799" s="101"/>
      <c r="CB2799" s="101"/>
      <c r="CC2799" s="101"/>
      <c r="CD2799" s="101"/>
      <c r="CE2799" s="101"/>
      <c r="CF2799" s="101"/>
      <c r="CG2799" s="37" t="e">
        <f>VLOOKUP(Table_1[[#This Row],[EAN]],'[1]Planilha1'!$E:$R,13,0)</f>
        <v>#N/A</v>
      </c>
    </row>
    <row r="2800" ht="15" hidden="1">
      <c r="A2800" s="7"/>
      <c r="B2800" s="84" t="s">
        <v>2735</v>
      </c>
      <c r="C2800" s="75">
        <v>221870</v>
      </c>
      <c r="D2800" s="75"/>
      <c r="E2800" s="85">
        <v>7896336007294</v>
      </c>
      <c r="F2800" s="86" t="s">
        <v>3284</v>
      </c>
      <c r="G2800" s="75" t="s">
        <v>21</v>
      </c>
      <c r="H2800" s="75">
        <v>1260</v>
      </c>
      <c r="I2800" s="87" t="s">
        <v>3254</v>
      </c>
      <c r="J2800" s="75" t="s">
        <v>158</v>
      </c>
      <c r="K2800" s="88" t="s">
        <v>84</v>
      </c>
      <c r="L2800" s="88">
        <v>20</v>
      </c>
      <c r="M2800" s="88">
        <v>0</v>
      </c>
      <c r="N2800" s="75" t="s">
        <v>85</v>
      </c>
      <c r="O2800" s="75"/>
      <c r="P2800" s="106"/>
      <c r="Q2800" s="90">
        <f>(17/100+7.6/100+1.65/100)*P2800</f>
        <v>0</v>
      </c>
      <c r="R2800" s="104"/>
      <c r="S2800" s="104"/>
      <c r="T2800" s="104"/>
      <c r="U2800" s="104"/>
      <c r="V2800" s="90">
        <f>+P2800-Q2800+R2800+S2800+T2800+U2800</f>
        <v>0</v>
      </c>
      <c r="W2800" s="91">
        <f>(1.02/100)</f>
        <v>1.02E-2</v>
      </c>
      <c r="X2800" s="91">
        <v>4.8E-3</v>
      </c>
      <c r="Y2800" s="91">
        <v>0.17</v>
      </c>
      <c r="Z2800" s="91">
        <v>1.65E-2</v>
      </c>
      <c r="AA2800" s="91">
        <v>7.6E-2</v>
      </c>
      <c r="AB2800" s="91">
        <f>SUM(W2800:AA2800)</f>
        <v>0.2775</v>
      </c>
      <c r="AC2800" s="75">
        <v>12</v>
      </c>
      <c r="AD2800" s="92">
        <f>IF(AL2800="","",+AC2800*AL2800)</f>
      </c>
      <c r="AE2800" s="93">
        <f>IF(AL2800="","",+AL2800*AB2800)</f>
      </c>
      <c r="AF2800" s="92">
        <f>IF(AL2800="","",+AL2800-AE2800)</f>
      </c>
      <c r="AG2800" s="93">
        <f>+V2800</f>
        <v>0</v>
      </c>
      <c r="AH2800" s="92">
        <f>IF(AF2800="","",+AF2800-AG2800)</f>
      </c>
      <c r="AI2800" s="92">
        <f>IF(AH2800="","",+AH2800*AC2800)</f>
      </c>
      <c r="AJ2800" s="93"/>
      <c r="AK2800" s="94">
        <v>0.33</v>
      </c>
      <c r="AL2800" s="93">
        <f>IF(V2800=0,"",V2800/(1-AB2800-AK2800))</f>
      </c>
      <c r="AM2800" s="95">
        <v>0.33</v>
      </c>
      <c r="AN2800" s="93">
        <f>IF(V2800=0,"",V2800/(1-AB2800-AM2800))</f>
      </c>
      <c r="AO2800" s="96">
        <v>1.2</v>
      </c>
      <c r="AP2800" s="93">
        <f>IF(BD!AJ2800="","",BD!AJ2800*BD!AO2800)</f>
      </c>
      <c r="AQ2800" s="91">
        <f>BD!AM2800/BD!AK2800-1</f>
        <v>0</v>
      </c>
      <c r="AR2800" s="91">
        <f>IF(BD!AN2800="","",IF(BD!AJ2800="","",BD!AN2800/BD!AJ2800-1))</f>
      </c>
      <c r="AS2800" s="91">
        <f>IF(BD!AN2800="","",IF(BD!AN2800&lt;BD!AL2800,"ABAIXO DA META","DENTRO DA META"))</f>
      </c>
      <c r="AT2800" s="91" t="str">
        <f>IF(BD!AJ2800="","EM ANÁLISE",IF(BD!AP2800&gt;=BD!AN2800,"GO", "NO GO"))</f>
        <v>EM ANÁLISE</v>
      </c>
      <c r="AU2800" s="97">
        <f>IF(AN2800="","",+BD!$AN2800-AJ2800)</f>
      </c>
      <c r="AV2800" s="98"/>
      <c r="AW2800" s="90">
        <f>BD!P2800*BD!AC2800</f>
        <v>0</v>
      </c>
      <c r="AX2800" s="90">
        <f>BD!V2800*BD!AC2800</f>
        <v>0</v>
      </c>
      <c r="AY2800" s="90">
        <f>IF(BD!AN2800="","",BD!AN2800*BD!AC2800)</f>
      </c>
      <c r="AZ2800" s="75" t="s">
        <v>123</v>
      </c>
      <c r="BA2800" s="75" t="s">
        <v>115</v>
      </c>
      <c r="BB2800" s="75">
        <v>1</v>
      </c>
      <c r="BC2800" s="75" t="s">
        <v>250</v>
      </c>
      <c r="BD2800" s="104"/>
      <c r="BE2800" s="104"/>
      <c r="BF2800" s="101"/>
      <c r="BG2800" s="101"/>
      <c r="BH2800" s="101"/>
      <c r="BI2800" s="101"/>
      <c r="BJ2800" s="101"/>
      <c r="BK2800" s="101"/>
      <c r="BL2800" s="101"/>
      <c r="BM2800" s="101"/>
      <c r="BN2800" s="101"/>
      <c r="BO2800" s="103"/>
      <c r="BP2800" s="101"/>
      <c r="BQ2800" s="101"/>
      <c r="BR2800" s="101"/>
      <c r="BS2800" s="101"/>
      <c r="BT2800" s="101"/>
      <c r="BU2800" s="101"/>
      <c r="BV2800" s="101"/>
      <c r="BW2800" s="101"/>
      <c r="BX2800" s="101"/>
      <c r="BY2800" s="101"/>
      <c r="BZ2800" s="101"/>
      <c r="CA2800" s="101"/>
      <c r="CB2800" s="101"/>
      <c r="CC2800" s="101"/>
      <c r="CD2800" s="101"/>
      <c r="CE2800" s="101"/>
      <c r="CF2800" s="101"/>
      <c r="CG2800" s="37" t="e">
        <f>VLOOKUP(Table_1[[#This Row],[EAN]],'[1]Planilha1'!$E:$R,13,0)</f>
        <v>#N/A</v>
      </c>
    </row>
    <row r="2801" ht="15" hidden="1">
      <c r="A2801" s="7"/>
      <c r="B2801" s="84" t="s">
        <v>2735</v>
      </c>
      <c r="C2801" s="75">
        <v>221871</v>
      </c>
      <c r="D2801" s="75"/>
      <c r="E2801" s="85">
        <v>7896451912541</v>
      </c>
      <c r="F2801" s="86" t="s">
        <v>3285</v>
      </c>
      <c r="G2801" s="75" t="s">
        <v>21</v>
      </c>
      <c r="H2801" s="75">
        <v>390</v>
      </c>
      <c r="I2801" s="87" t="s">
        <v>3106</v>
      </c>
      <c r="J2801" s="75" t="s">
        <v>1474</v>
      </c>
      <c r="K2801" s="88" t="s">
        <v>84</v>
      </c>
      <c r="L2801" s="88">
        <v>12</v>
      </c>
      <c r="M2801" s="88">
        <v>5</v>
      </c>
      <c r="N2801" s="75" t="s">
        <v>85</v>
      </c>
      <c r="O2801" s="75"/>
      <c r="P2801" s="106"/>
      <c r="Q2801" s="90">
        <f>(17/100+7.6/100+1.65/100)*P2801</f>
        <v>0</v>
      </c>
      <c r="R2801" s="104"/>
      <c r="S2801" s="104"/>
      <c r="T2801" s="104"/>
      <c r="U2801" s="104"/>
      <c r="V2801" s="90">
        <f>+P2801-Q2801+R2801+S2801+T2801+U2801</f>
        <v>0</v>
      </c>
      <c r="W2801" s="91">
        <f>(1.02/100)</f>
        <v>1.02E-2</v>
      </c>
      <c r="X2801" s="91">
        <v>4.8E-3</v>
      </c>
      <c r="Y2801" s="91">
        <v>0.17</v>
      </c>
      <c r="Z2801" s="91">
        <v>1.65E-2</v>
      </c>
      <c r="AA2801" s="91">
        <v>7.6E-2</v>
      </c>
      <c r="AB2801" s="91">
        <f>SUM(W2801:AA2801)</f>
        <v>0.2775</v>
      </c>
      <c r="AC2801" s="75">
        <v>12</v>
      </c>
      <c r="AD2801" s="92">
        <f>IF(AL2801="","",+AC2801*AL2801)</f>
      </c>
      <c r="AE2801" s="93">
        <f>IF(AL2801="","",+AL2801*AB2801)</f>
      </c>
      <c r="AF2801" s="92">
        <f>IF(AL2801="","",+AL2801-AE2801)</f>
      </c>
      <c r="AG2801" s="93">
        <f>+V2801</f>
        <v>0</v>
      </c>
      <c r="AH2801" s="92">
        <f>IF(AF2801="","",+AF2801-AG2801)</f>
      </c>
      <c r="AI2801" s="92">
        <f>IF(AH2801="","",+AH2801*AC2801)</f>
      </c>
      <c r="AJ2801" s="93"/>
      <c r="AK2801" s="94">
        <v>0.33</v>
      </c>
      <c r="AL2801" s="93">
        <f>IF(V2801=0,"",V2801/(1-AB2801-AK2801))</f>
      </c>
      <c r="AM2801" s="95">
        <v>0.33</v>
      </c>
      <c r="AN2801" s="93">
        <f>IF(V2801=0,"",V2801/(1-AB2801-AM2801))</f>
      </c>
      <c r="AO2801" s="96">
        <v>1.2</v>
      </c>
      <c r="AP2801" s="93">
        <f>IF(BD!AJ2801="","",BD!AJ2801*BD!AO2801)</f>
      </c>
      <c r="AQ2801" s="91">
        <f>BD!AM2801/BD!AK2801-1</f>
        <v>0</v>
      </c>
      <c r="AR2801" s="91">
        <f>IF(BD!AN2801="","",IF(BD!AJ2801="","",BD!AN2801/BD!AJ2801-1))</f>
      </c>
      <c r="AS2801" s="91">
        <f>IF(BD!AN2801="","",IF(BD!AN2801&lt;BD!AL2801,"ABAIXO DA META","DENTRO DA META"))</f>
      </c>
      <c r="AT2801" s="91" t="str">
        <f>IF(BD!AJ2801="","EM ANÁLISE",IF(BD!AP2801&gt;=BD!AN2801,"GO", "NO GO"))</f>
        <v>EM ANÁLISE</v>
      </c>
      <c r="AU2801" s="97">
        <f>IF(AN2801="","",+BD!$AN2801-AJ2801)</f>
      </c>
      <c r="AV2801" s="98"/>
      <c r="AW2801" s="90">
        <f>BD!P2801*BD!AC2801</f>
        <v>0</v>
      </c>
      <c r="AX2801" s="90">
        <f>BD!V2801*BD!AC2801</f>
        <v>0</v>
      </c>
      <c r="AY2801" s="90">
        <f>IF(BD!AN2801="","",BD!AN2801*BD!AC2801)</f>
      </c>
      <c r="AZ2801" s="75" t="s">
        <v>123</v>
      </c>
      <c r="BA2801" s="75" t="s">
        <v>115</v>
      </c>
      <c r="BB2801" s="75">
        <v>1</v>
      </c>
      <c r="BC2801" s="75" t="s">
        <v>250</v>
      </c>
      <c r="BD2801" s="104"/>
      <c r="BE2801" s="104"/>
      <c r="BF2801" s="101"/>
      <c r="BG2801" s="101"/>
      <c r="BH2801" s="101"/>
      <c r="BI2801" s="101"/>
      <c r="BJ2801" s="101"/>
      <c r="BK2801" s="101"/>
      <c r="BL2801" s="101"/>
      <c r="BM2801" s="101"/>
      <c r="BN2801" s="101"/>
      <c r="BO2801" s="103"/>
      <c r="BP2801" s="101"/>
      <c r="BQ2801" s="101"/>
      <c r="BR2801" s="101"/>
      <c r="BS2801" s="101"/>
      <c r="BT2801" s="101"/>
      <c r="BU2801" s="101"/>
      <c r="BV2801" s="101"/>
      <c r="BW2801" s="101"/>
      <c r="BX2801" s="101"/>
      <c r="BY2801" s="101"/>
      <c r="BZ2801" s="101"/>
      <c r="CA2801" s="101"/>
      <c r="CB2801" s="101"/>
      <c r="CC2801" s="101"/>
      <c r="CD2801" s="101"/>
      <c r="CE2801" s="101"/>
      <c r="CF2801" s="101"/>
      <c r="CG2801" s="37" t="e">
        <f>VLOOKUP(Table_1[[#This Row],[EAN]],'[1]Planilha1'!$E:$R,13,0)</f>
        <v>#N/A</v>
      </c>
    </row>
    <row r="2802" ht="15" hidden="1">
      <c r="A2802" s="7"/>
      <c r="B2802" s="84" t="s">
        <v>2735</v>
      </c>
      <c r="C2802" s="75">
        <v>221872</v>
      </c>
      <c r="D2802" s="75"/>
      <c r="E2802" s="85">
        <v>7896451912534</v>
      </c>
      <c r="F2802" s="86" t="s">
        <v>3286</v>
      </c>
      <c r="G2802" s="75" t="s">
        <v>21</v>
      </c>
      <c r="H2802" s="75">
        <v>390</v>
      </c>
      <c r="I2802" s="87" t="s">
        <v>3106</v>
      </c>
      <c r="J2802" s="75" t="s">
        <v>1474</v>
      </c>
      <c r="K2802" s="88" t="s">
        <v>84</v>
      </c>
      <c r="L2802" s="88">
        <v>12</v>
      </c>
      <c r="M2802" s="88">
        <v>5</v>
      </c>
      <c r="N2802" s="75" t="s">
        <v>85</v>
      </c>
      <c r="O2802" s="75"/>
      <c r="P2802" s="106"/>
      <c r="Q2802" s="90">
        <f>(17/100+7.6/100+1.65/100)*P2802</f>
        <v>0</v>
      </c>
      <c r="R2802" s="104"/>
      <c r="S2802" s="104"/>
      <c r="T2802" s="104"/>
      <c r="U2802" s="104"/>
      <c r="V2802" s="90">
        <f>+P2802-Q2802+R2802+S2802+T2802+U2802</f>
        <v>0</v>
      </c>
      <c r="W2802" s="91">
        <f>(1.02/100)</f>
        <v>1.02E-2</v>
      </c>
      <c r="X2802" s="91">
        <v>4.8E-3</v>
      </c>
      <c r="Y2802" s="91">
        <v>0.17</v>
      </c>
      <c r="Z2802" s="91">
        <v>1.65E-2</v>
      </c>
      <c r="AA2802" s="91">
        <v>7.6E-2</v>
      </c>
      <c r="AB2802" s="91">
        <f>SUM(W2802:AA2802)</f>
        <v>0.2775</v>
      </c>
      <c r="AC2802" s="75">
        <v>12</v>
      </c>
      <c r="AD2802" s="92">
        <f>IF(AL2802="","",+AC2802*AL2802)</f>
      </c>
      <c r="AE2802" s="93">
        <f>IF(AL2802="","",+AL2802*AB2802)</f>
      </c>
      <c r="AF2802" s="92">
        <f>IF(AL2802="","",+AL2802-AE2802)</f>
      </c>
      <c r="AG2802" s="93">
        <f>+V2802</f>
        <v>0</v>
      </c>
      <c r="AH2802" s="92">
        <f>IF(AF2802="","",+AF2802-AG2802)</f>
      </c>
      <c r="AI2802" s="92">
        <f>IF(AH2802="","",+AH2802*AC2802)</f>
      </c>
      <c r="AJ2802" s="93"/>
      <c r="AK2802" s="94">
        <v>0.33</v>
      </c>
      <c r="AL2802" s="93">
        <f>IF(V2802=0,"",V2802/(1-AB2802-AK2802))</f>
      </c>
      <c r="AM2802" s="95">
        <v>0.33</v>
      </c>
      <c r="AN2802" s="93">
        <f>IF(V2802=0,"",V2802/(1-AB2802-AM2802))</f>
      </c>
      <c r="AO2802" s="96">
        <v>1.2</v>
      </c>
      <c r="AP2802" s="93">
        <f>IF(BD!AJ2802="","",BD!AJ2802*BD!AO2802)</f>
      </c>
      <c r="AQ2802" s="91">
        <f>BD!AM2802/BD!AK2802-1</f>
        <v>0</v>
      </c>
      <c r="AR2802" s="91">
        <f>IF(BD!AN2802="","",IF(BD!AJ2802="","",BD!AN2802/BD!AJ2802-1))</f>
      </c>
      <c r="AS2802" s="91">
        <f>IF(BD!AN2802="","",IF(BD!AN2802&lt;BD!AL2802,"ABAIXO DA META","DENTRO DA META"))</f>
      </c>
      <c r="AT2802" s="91" t="str">
        <f>IF(BD!AJ2802="","EM ANÁLISE",IF(BD!AP2802&gt;=BD!AN2802,"GO", "NO GO"))</f>
        <v>EM ANÁLISE</v>
      </c>
      <c r="AU2802" s="97">
        <f>IF(AN2802="","",+BD!$AN2802-AJ2802)</f>
      </c>
      <c r="AV2802" s="98"/>
      <c r="AW2802" s="90">
        <f>BD!P2802*BD!AC2802</f>
        <v>0</v>
      </c>
      <c r="AX2802" s="90">
        <f>BD!V2802*BD!AC2802</f>
        <v>0</v>
      </c>
      <c r="AY2802" s="90">
        <f>IF(BD!AN2802="","",BD!AN2802*BD!AC2802)</f>
      </c>
      <c r="AZ2802" s="75" t="s">
        <v>123</v>
      </c>
      <c r="BA2802" s="75" t="s">
        <v>115</v>
      </c>
      <c r="BB2802" s="75">
        <v>1</v>
      </c>
      <c r="BC2802" s="75" t="s">
        <v>250</v>
      </c>
      <c r="BD2802" s="104"/>
      <c r="BE2802" s="104"/>
      <c r="BF2802" s="101"/>
      <c r="BG2802" s="101"/>
      <c r="BH2802" s="101"/>
      <c r="BI2802" s="101"/>
      <c r="BJ2802" s="101"/>
      <c r="BK2802" s="101"/>
      <c r="BL2802" s="101"/>
      <c r="BM2802" s="101"/>
      <c r="BN2802" s="101"/>
      <c r="BO2802" s="103"/>
      <c r="BP2802" s="101"/>
      <c r="BQ2802" s="101"/>
      <c r="BR2802" s="101"/>
      <c r="BS2802" s="101"/>
      <c r="BT2802" s="101"/>
      <c r="BU2802" s="101"/>
      <c r="BV2802" s="101"/>
      <c r="BW2802" s="101"/>
      <c r="BX2802" s="101"/>
      <c r="BY2802" s="101"/>
      <c r="BZ2802" s="101"/>
      <c r="CA2802" s="101"/>
      <c r="CB2802" s="101"/>
      <c r="CC2802" s="101"/>
      <c r="CD2802" s="101"/>
      <c r="CE2802" s="101"/>
      <c r="CF2802" s="101"/>
      <c r="CG2802" s="37" t="e">
        <f>VLOOKUP(Table_1[[#This Row],[EAN]],'[1]Planilha1'!$E:$R,13,0)</f>
        <v>#N/A</v>
      </c>
    </row>
    <row r="2803" ht="15" hidden="1">
      <c r="A2803" s="7"/>
      <c r="B2803" s="84" t="s">
        <v>2735</v>
      </c>
      <c r="C2803" s="75">
        <v>221873</v>
      </c>
      <c r="D2803" s="75"/>
      <c r="E2803" s="85">
        <v>7896336011956</v>
      </c>
      <c r="F2803" s="86" t="s">
        <v>3287</v>
      </c>
      <c r="G2803" s="75" t="s">
        <v>21</v>
      </c>
      <c r="H2803" s="75">
        <v>1260</v>
      </c>
      <c r="I2803" s="87" t="s">
        <v>3254</v>
      </c>
      <c r="J2803" s="75" t="s">
        <v>3288</v>
      </c>
      <c r="K2803" s="88" t="s">
        <v>84</v>
      </c>
      <c r="L2803" s="88">
        <v>24</v>
      </c>
      <c r="M2803" s="88">
        <v>0</v>
      </c>
      <c r="N2803" s="75" t="s">
        <v>85</v>
      </c>
      <c r="O2803" s="75"/>
      <c r="P2803" s="106"/>
      <c r="Q2803" s="90">
        <f>(17/100+7.6/100+1.65/100)*P2803</f>
        <v>0</v>
      </c>
      <c r="R2803" s="104"/>
      <c r="S2803" s="104"/>
      <c r="T2803" s="104"/>
      <c r="U2803" s="104"/>
      <c r="V2803" s="90">
        <f>+P2803-Q2803+R2803+S2803+T2803+U2803</f>
        <v>0</v>
      </c>
      <c r="W2803" s="91">
        <f>(1.02/100)</f>
        <v>1.02E-2</v>
      </c>
      <c r="X2803" s="91">
        <v>4.8E-3</v>
      </c>
      <c r="Y2803" s="91">
        <v>0.17</v>
      </c>
      <c r="Z2803" s="91">
        <v>1.65E-2</v>
      </c>
      <c r="AA2803" s="91">
        <v>7.6E-2</v>
      </c>
      <c r="AB2803" s="91">
        <f>SUM(W2803:AA2803)</f>
        <v>0.2775</v>
      </c>
      <c r="AC2803" s="75">
        <v>12</v>
      </c>
      <c r="AD2803" s="92">
        <f>IF(AL2803="","",+AC2803*AL2803)</f>
      </c>
      <c r="AE2803" s="93">
        <f>IF(AL2803="","",+AL2803*AB2803)</f>
      </c>
      <c r="AF2803" s="92">
        <f>IF(AL2803="","",+AL2803-AE2803)</f>
      </c>
      <c r="AG2803" s="93">
        <f>+V2803</f>
        <v>0</v>
      </c>
      <c r="AH2803" s="92">
        <f>IF(AF2803="","",+AF2803-AG2803)</f>
      </c>
      <c r="AI2803" s="92">
        <f>IF(AH2803="","",+AH2803*AC2803)</f>
      </c>
      <c r="AJ2803" s="93"/>
      <c r="AK2803" s="94">
        <v>0.33</v>
      </c>
      <c r="AL2803" s="93">
        <f>IF(V2803=0,"",V2803/(1-AB2803-AK2803))</f>
      </c>
      <c r="AM2803" s="95">
        <v>0.33</v>
      </c>
      <c r="AN2803" s="93">
        <f>IF(V2803=0,"",V2803/(1-AB2803-AM2803))</f>
      </c>
      <c r="AO2803" s="96">
        <v>1.2</v>
      </c>
      <c r="AP2803" s="93">
        <f>IF(BD!AJ2803="","",BD!AJ2803*BD!AO2803)</f>
      </c>
      <c r="AQ2803" s="91">
        <f>BD!AM2803/BD!AK2803-1</f>
        <v>0</v>
      </c>
      <c r="AR2803" s="91">
        <f>IF(BD!AN2803="","",IF(BD!AJ2803="","",BD!AN2803/BD!AJ2803-1))</f>
      </c>
      <c r="AS2803" s="91">
        <f>IF(BD!AN2803="","",IF(BD!AN2803&lt;BD!AL2803,"ABAIXO DA META","DENTRO DA META"))</f>
      </c>
      <c r="AT2803" s="91" t="str">
        <f>IF(BD!AJ2803="","EM ANÁLISE",IF(BD!AP2803&gt;=BD!AN2803,"GO", "NO GO"))</f>
        <v>EM ANÁLISE</v>
      </c>
      <c r="AU2803" s="97">
        <f>IF(AN2803="","",+BD!$AN2803-AJ2803)</f>
      </c>
      <c r="AV2803" s="98"/>
      <c r="AW2803" s="90">
        <f>BD!P2803*BD!AC2803</f>
        <v>0</v>
      </c>
      <c r="AX2803" s="90">
        <f>BD!V2803*BD!AC2803</f>
        <v>0</v>
      </c>
      <c r="AY2803" s="90">
        <f>IF(BD!AN2803="","",BD!AN2803*BD!AC2803)</f>
      </c>
      <c r="AZ2803" s="75" t="s">
        <v>123</v>
      </c>
      <c r="BA2803" s="75" t="s">
        <v>115</v>
      </c>
      <c r="BB2803" s="75">
        <v>1</v>
      </c>
      <c r="BC2803" s="75" t="s">
        <v>250</v>
      </c>
      <c r="BD2803" s="104"/>
      <c r="BE2803" s="104"/>
      <c r="BF2803" s="101"/>
      <c r="BG2803" s="101"/>
      <c r="BH2803" s="101"/>
      <c r="BI2803" s="101"/>
      <c r="BJ2803" s="101"/>
      <c r="BK2803" s="101"/>
      <c r="BL2803" s="101"/>
      <c r="BM2803" s="101"/>
      <c r="BN2803" s="101"/>
      <c r="BO2803" s="103"/>
      <c r="BP2803" s="101"/>
      <c r="BQ2803" s="101"/>
      <c r="BR2803" s="101"/>
      <c r="BS2803" s="101"/>
      <c r="BT2803" s="101"/>
      <c r="BU2803" s="101"/>
      <c r="BV2803" s="101"/>
      <c r="BW2803" s="101"/>
      <c r="BX2803" s="101"/>
      <c r="BY2803" s="101"/>
      <c r="BZ2803" s="101"/>
      <c r="CA2803" s="101"/>
      <c r="CB2803" s="101"/>
      <c r="CC2803" s="101"/>
      <c r="CD2803" s="101"/>
      <c r="CE2803" s="101"/>
      <c r="CF2803" s="101"/>
      <c r="CG2803" s="37" t="e">
        <f>VLOOKUP(Table_1[[#This Row],[EAN]],'[1]Planilha1'!$E:$R,13,0)</f>
        <v>#N/A</v>
      </c>
    </row>
    <row r="2804" ht="15" hidden="1">
      <c r="A2804" s="7"/>
      <c r="B2804" s="84" t="s">
        <v>2735</v>
      </c>
      <c r="C2804" s="75">
        <v>221874</v>
      </c>
      <c r="D2804" s="75"/>
      <c r="E2804" s="85">
        <v>7896451914606</v>
      </c>
      <c r="F2804" s="86" t="s">
        <v>3289</v>
      </c>
      <c r="G2804" s="75" t="s">
        <v>21</v>
      </c>
      <c r="H2804" s="75">
        <v>390</v>
      </c>
      <c r="I2804" s="87" t="s">
        <v>3106</v>
      </c>
      <c r="J2804" s="75" t="s">
        <v>1474</v>
      </c>
      <c r="K2804" s="88" t="s">
        <v>84</v>
      </c>
      <c r="L2804" s="88">
        <v>8</v>
      </c>
      <c r="M2804" s="88">
        <v>5</v>
      </c>
      <c r="N2804" s="75" t="s">
        <v>85</v>
      </c>
      <c r="O2804" s="75"/>
      <c r="P2804" s="106"/>
      <c r="Q2804" s="90">
        <f>(17/100+7.6/100+1.65/100)*P2804</f>
        <v>0</v>
      </c>
      <c r="R2804" s="104"/>
      <c r="S2804" s="104"/>
      <c r="T2804" s="104"/>
      <c r="U2804" s="104"/>
      <c r="V2804" s="90">
        <f>+P2804-Q2804+R2804+S2804+T2804+U2804</f>
        <v>0</v>
      </c>
      <c r="W2804" s="91">
        <f>(1.02/100)</f>
        <v>1.02E-2</v>
      </c>
      <c r="X2804" s="91">
        <v>4.8E-3</v>
      </c>
      <c r="Y2804" s="91">
        <v>0.17</v>
      </c>
      <c r="Z2804" s="91">
        <v>1.65E-2</v>
      </c>
      <c r="AA2804" s="91">
        <v>7.6E-2</v>
      </c>
      <c r="AB2804" s="91">
        <f>SUM(W2804:AA2804)</f>
        <v>0.2775</v>
      </c>
      <c r="AC2804" s="75">
        <v>12</v>
      </c>
      <c r="AD2804" s="92">
        <f>IF(AL2804="","",+AC2804*AL2804)</f>
      </c>
      <c r="AE2804" s="93">
        <f>IF(AL2804="","",+AL2804*AB2804)</f>
      </c>
      <c r="AF2804" s="92">
        <f>IF(AL2804="","",+AL2804-AE2804)</f>
      </c>
      <c r="AG2804" s="93">
        <f>+V2804</f>
        <v>0</v>
      </c>
      <c r="AH2804" s="92">
        <f>IF(AF2804="","",+AF2804-AG2804)</f>
      </c>
      <c r="AI2804" s="92">
        <f>IF(AH2804="","",+AH2804*AC2804)</f>
      </c>
      <c r="AJ2804" s="93"/>
      <c r="AK2804" s="94">
        <v>0.33</v>
      </c>
      <c r="AL2804" s="93">
        <f>IF(V2804=0,"",V2804/(1-AB2804-AK2804))</f>
      </c>
      <c r="AM2804" s="95">
        <v>0.33</v>
      </c>
      <c r="AN2804" s="93">
        <f>IF(V2804=0,"",V2804/(1-AB2804-AM2804))</f>
      </c>
      <c r="AO2804" s="96">
        <v>1.2</v>
      </c>
      <c r="AP2804" s="93">
        <f>IF(BD!AJ2804="","",BD!AJ2804*BD!AO2804)</f>
      </c>
      <c r="AQ2804" s="91">
        <f>BD!AM2804/BD!AK2804-1</f>
        <v>0</v>
      </c>
      <c r="AR2804" s="91">
        <f>IF(BD!AN2804="","",IF(BD!AJ2804="","",BD!AN2804/BD!AJ2804-1))</f>
      </c>
      <c r="AS2804" s="91">
        <f>IF(BD!AN2804="","",IF(BD!AN2804&lt;BD!AL2804,"ABAIXO DA META","DENTRO DA META"))</f>
      </c>
      <c r="AT2804" s="91" t="str">
        <f>IF(BD!AJ2804="","EM ANÁLISE",IF(BD!AP2804&gt;=BD!AN2804,"GO", "NO GO"))</f>
        <v>EM ANÁLISE</v>
      </c>
      <c r="AU2804" s="97">
        <f>IF(AN2804="","",+BD!$AN2804-AJ2804)</f>
      </c>
      <c r="AV2804" s="98"/>
      <c r="AW2804" s="90">
        <f>BD!P2804*BD!AC2804</f>
        <v>0</v>
      </c>
      <c r="AX2804" s="90">
        <f>BD!V2804*BD!AC2804</f>
        <v>0</v>
      </c>
      <c r="AY2804" s="90">
        <f>IF(BD!AN2804="","",BD!AN2804*BD!AC2804)</f>
      </c>
      <c r="AZ2804" s="75" t="s">
        <v>123</v>
      </c>
      <c r="BA2804" s="75" t="s">
        <v>115</v>
      </c>
      <c r="BB2804" s="75">
        <v>1</v>
      </c>
      <c r="BC2804" s="75" t="s">
        <v>250</v>
      </c>
      <c r="BD2804" s="104"/>
      <c r="BE2804" s="104"/>
      <c r="BF2804" s="101"/>
      <c r="BG2804" s="101"/>
      <c r="BH2804" s="101"/>
      <c r="BI2804" s="101"/>
      <c r="BJ2804" s="101"/>
      <c r="BK2804" s="101"/>
      <c r="BL2804" s="101"/>
      <c r="BM2804" s="101"/>
      <c r="BN2804" s="101"/>
      <c r="BO2804" s="103"/>
      <c r="BP2804" s="101"/>
      <c r="BQ2804" s="101"/>
      <c r="BR2804" s="101"/>
      <c r="BS2804" s="101"/>
      <c r="BT2804" s="101"/>
      <c r="BU2804" s="101"/>
      <c r="BV2804" s="101"/>
      <c r="BW2804" s="101"/>
      <c r="BX2804" s="101"/>
      <c r="BY2804" s="101"/>
      <c r="BZ2804" s="101"/>
      <c r="CA2804" s="101"/>
      <c r="CB2804" s="101"/>
      <c r="CC2804" s="101"/>
      <c r="CD2804" s="101"/>
      <c r="CE2804" s="101"/>
      <c r="CF2804" s="101"/>
      <c r="CG2804" s="37" t="e">
        <f>VLOOKUP(Table_1[[#This Row],[EAN]],'[1]Planilha1'!$E:$R,13,0)</f>
        <v>#N/A</v>
      </c>
    </row>
    <row r="2805" ht="15" hidden="1">
      <c r="A2805" s="7"/>
      <c r="B2805" s="84" t="s">
        <v>2735</v>
      </c>
      <c r="C2805" s="75">
        <v>221875</v>
      </c>
      <c r="D2805" s="75"/>
      <c r="E2805" s="85">
        <v>7896451909381</v>
      </c>
      <c r="F2805" s="86" t="s">
        <v>3290</v>
      </c>
      <c r="G2805" s="75" t="s">
        <v>21</v>
      </c>
      <c r="H2805" s="75">
        <v>390</v>
      </c>
      <c r="I2805" s="87" t="s">
        <v>3106</v>
      </c>
      <c r="J2805" s="75" t="s">
        <v>1474</v>
      </c>
      <c r="K2805" s="88" t="s">
        <v>84</v>
      </c>
      <c r="L2805" s="88">
        <v>12</v>
      </c>
      <c r="M2805" s="88">
        <v>0</v>
      </c>
      <c r="N2805" s="75" t="s">
        <v>85</v>
      </c>
      <c r="O2805" s="75"/>
      <c r="P2805" s="106"/>
      <c r="Q2805" s="90">
        <f>(17/100+7.6/100+1.65/100)*P2805</f>
        <v>0</v>
      </c>
      <c r="R2805" s="104"/>
      <c r="S2805" s="104"/>
      <c r="T2805" s="104"/>
      <c r="U2805" s="104"/>
      <c r="V2805" s="90">
        <f>+P2805-Q2805+R2805+S2805+T2805+U2805</f>
        <v>0</v>
      </c>
      <c r="W2805" s="91">
        <f>(1.02/100)</f>
        <v>1.02E-2</v>
      </c>
      <c r="X2805" s="91">
        <v>4.8E-3</v>
      </c>
      <c r="Y2805" s="91">
        <v>0.17</v>
      </c>
      <c r="Z2805" s="91">
        <v>1.65E-2</v>
      </c>
      <c r="AA2805" s="91">
        <v>7.6E-2</v>
      </c>
      <c r="AB2805" s="91">
        <f>SUM(W2805:AA2805)</f>
        <v>0.2775</v>
      </c>
      <c r="AC2805" s="75">
        <v>12</v>
      </c>
      <c r="AD2805" s="92">
        <f>IF(AL2805="","",+AC2805*AL2805)</f>
      </c>
      <c r="AE2805" s="93">
        <f>IF(AL2805="","",+AL2805*AB2805)</f>
      </c>
      <c r="AF2805" s="92">
        <f>IF(AL2805="","",+AL2805-AE2805)</f>
      </c>
      <c r="AG2805" s="93">
        <f>+V2805</f>
        <v>0</v>
      </c>
      <c r="AH2805" s="92">
        <f>IF(AF2805="","",+AF2805-AG2805)</f>
      </c>
      <c r="AI2805" s="92">
        <f>IF(AH2805="","",+AH2805*AC2805)</f>
      </c>
      <c r="AJ2805" s="93"/>
      <c r="AK2805" s="94">
        <v>0.33</v>
      </c>
      <c r="AL2805" s="93">
        <f>IF(V2805=0,"",V2805/(1-AB2805-AK2805))</f>
      </c>
      <c r="AM2805" s="95">
        <v>0.33</v>
      </c>
      <c r="AN2805" s="93">
        <f>IF(V2805=0,"",V2805/(1-AB2805-AM2805))</f>
      </c>
      <c r="AO2805" s="96">
        <v>1.2</v>
      </c>
      <c r="AP2805" s="93">
        <f>IF(BD!AJ2805="","",BD!AJ2805*BD!AO2805)</f>
      </c>
      <c r="AQ2805" s="91">
        <f>BD!AM2805/BD!AK2805-1</f>
        <v>0</v>
      </c>
      <c r="AR2805" s="91">
        <f>IF(BD!AN2805="","",IF(BD!AJ2805="","",BD!AN2805/BD!AJ2805-1))</f>
      </c>
      <c r="AS2805" s="91">
        <f>IF(BD!AN2805="","",IF(BD!AN2805&lt;BD!AL2805,"ABAIXO DA META","DENTRO DA META"))</f>
      </c>
      <c r="AT2805" s="91" t="str">
        <f>IF(BD!AJ2805="","EM ANÁLISE",IF(BD!AP2805&gt;=BD!AN2805,"GO", "NO GO"))</f>
        <v>EM ANÁLISE</v>
      </c>
      <c r="AU2805" s="97">
        <f>IF(AN2805="","",+BD!$AN2805-AJ2805)</f>
      </c>
      <c r="AV2805" s="98"/>
      <c r="AW2805" s="90">
        <f>BD!P2805*BD!AC2805</f>
        <v>0</v>
      </c>
      <c r="AX2805" s="90">
        <f>BD!V2805*BD!AC2805</f>
        <v>0</v>
      </c>
      <c r="AY2805" s="90">
        <f>IF(BD!AN2805="","",BD!AN2805*BD!AC2805)</f>
      </c>
      <c r="AZ2805" s="75" t="s">
        <v>123</v>
      </c>
      <c r="BA2805" s="75" t="s">
        <v>115</v>
      </c>
      <c r="BB2805" s="75">
        <v>1</v>
      </c>
      <c r="BC2805" s="75" t="s">
        <v>250</v>
      </c>
      <c r="BD2805" s="104"/>
      <c r="BE2805" s="104"/>
      <c r="BF2805" s="101"/>
      <c r="BG2805" s="101"/>
      <c r="BH2805" s="101"/>
      <c r="BI2805" s="101"/>
      <c r="BJ2805" s="101"/>
      <c r="BK2805" s="101"/>
      <c r="BL2805" s="101"/>
      <c r="BM2805" s="101"/>
      <c r="BN2805" s="101"/>
      <c r="BO2805" s="103"/>
      <c r="BP2805" s="101"/>
      <c r="BQ2805" s="101"/>
      <c r="BR2805" s="101"/>
      <c r="BS2805" s="101"/>
      <c r="BT2805" s="101"/>
      <c r="BU2805" s="101"/>
      <c r="BV2805" s="101"/>
      <c r="BW2805" s="101"/>
      <c r="BX2805" s="101"/>
      <c r="BY2805" s="101"/>
      <c r="BZ2805" s="101"/>
      <c r="CA2805" s="101"/>
      <c r="CB2805" s="101"/>
      <c r="CC2805" s="101"/>
      <c r="CD2805" s="101"/>
      <c r="CE2805" s="101"/>
      <c r="CF2805" s="101"/>
      <c r="CG2805" s="37" t="e">
        <f>VLOOKUP(Table_1[[#This Row],[EAN]],'[1]Planilha1'!$E:$R,13,0)</f>
        <v>#N/A</v>
      </c>
    </row>
    <row r="2806" ht="15" hidden="1">
      <c r="A2806" s="7"/>
      <c r="B2806" s="84" t="s">
        <v>2735</v>
      </c>
      <c r="C2806" s="75">
        <v>221876</v>
      </c>
      <c r="D2806" s="75"/>
      <c r="E2806" s="85">
        <v>7896451914620</v>
      </c>
      <c r="F2806" s="86" t="s">
        <v>3291</v>
      </c>
      <c r="G2806" s="75" t="s">
        <v>21</v>
      </c>
      <c r="H2806" s="75">
        <v>390</v>
      </c>
      <c r="I2806" s="87" t="s">
        <v>3106</v>
      </c>
      <c r="J2806" s="75" t="s">
        <v>1474</v>
      </c>
      <c r="K2806" s="88" t="s">
        <v>84</v>
      </c>
      <c r="L2806" s="88">
        <v>12</v>
      </c>
      <c r="M2806" s="88">
        <v>5</v>
      </c>
      <c r="N2806" s="75" t="s">
        <v>85</v>
      </c>
      <c r="O2806" s="75"/>
      <c r="P2806" s="106"/>
      <c r="Q2806" s="90">
        <f>(17/100+7.6/100+1.65/100)*P2806</f>
        <v>0</v>
      </c>
      <c r="R2806" s="104"/>
      <c r="S2806" s="104"/>
      <c r="T2806" s="104"/>
      <c r="U2806" s="104"/>
      <c r="V2806" s="90">
        <f>+P2806-Q2806+R2806+S2806+T2806+U2806</f>
        <v>0</v>
      </c>
      <c r="W2806" s="91">
        <f>(1.02/100)</f>
        <v>1.02E-2</v>
      </c>
      <c r="X2806" s="91">
        <v>4.8E-3</v>
      </c>
      <c r="Y2806" s="91">
        <v>0.17</v>
      </c>
      <c r="Z2806" s="91">
        <v>1.65E-2</v>
      </c>
      <c r="AA2806" s="91">
        <v>7.6E-2</v>
      </c>
      <c r="AB2806" s="91">
        <f>SUM(W2806:AA2806)</f>
        <v>0.2775</v>
      </c>
      <c r="AC2806" s="75">
        <v>12</v>
      </c>
      <c r="AD2806" s="92">
        <f>IF(AL2806="","",+AC2806*AL2806)</f>
      </c>
      <c r="AE2806" s="93">
        <f>IF(AL2806="","",+AL2806*AB2806)</f>
      </c>
      <c r="AF2806" s="92">
        <f>IF(AL2806="","",+AL2806-AE2806)</f>
      </c>
      <c r="AG2806" s="93">
        <f>+V2806</f>
        <v>0</v>
      </c>
      <c r="AH2806" s="92">
        <f>IF(AF2806="","",+AF2806-AG2806)</f>
      </c>
      <c r="AI2806" s="92">
        <f>IF(AH2806="","",+AH2806*AC2806)</f>
      </c>
      <c r="AJ2806" s="93"/>
      <c r="AK2806" s="94">
        <v>0.33</v>
      </c>
      <c r="AL2806" s="93">
        <f>IF(V2806=0,"",V2806/(1-AB2806-AK2806))</f>
      </c>
      <c r="AM2806" s="95">
        <v>0.33</v>
      </c>
      <c r="AN2806" s="93">
        <f>IF(V2806=0,"",V2806/(1-AB2806-AM2806))</f>
      </c>
      <c r="AO2806" s="96">
        <v>1.2</v>
      </c>
      <c r="AP2806" s="93">
        <f>IF(BD!AJ2806="","",BD!AJ2806*BD!AO2806)</f>
      </c>
      <c r="AQ2806" s="91">
        <f>BD!AM2806/BD!AK2806-1</f>
        <v>0</v>
      </c>
      <c r="AR2806" s="91">
        <f>IF(BD!AN2806="","",IF(BD!AJ2806="","",BD!AN2806/BD!AJ2806-1))</f>
      </c>
      <c r="AS2806" s="91">
        <f>IF(BD!AN2806="","",IF(BD!AN2806&lt;BD!AL2806,"ABAIXO DA META","DENTRO DA META"))</f>
      </c>
      <c r="AT2806" s="91" t="str">
        <f>IF(BD!AJ2806="","EM ANÁLISE",IF(BD!AP2806&gt;=BD!AN2806,"GO", "NO GO"))</f>
        <v>EM ANÁLISE</v>
      </c>
      <c r="AU2806" s="97">
        <f>IF(AN2806="","",+BD!$AN2806-AJ2806)</f>
      </c>
      <c r="AV2806" s="98"/>
      <c r="AW2806" s="90">
        <f>BD!P2806*BD!AC2806</f>
        <v>0</v>
      </c>
      <c r="AX2806" s="90">
        <f>BD!V2806*BD!AC2806</f>
        <v>0</v>
      </c>
      <c r="AY2806" s="90">
        <f>IF(BD!AN2806="","",BD!AN2806*BD!AC2806)</f>
      </c>
      <c r="AZ2806" s="75" t="s">
        <v>123</v>
      </c>
      <c r="BA2806" s="75" t="s">
        <v>115</v>
      </c>
      <c r="BB2806" s="75">
        <v>1</v>
      </c>
      <c r="BC2806" s="75" t="s">
        <v>250</v>
      </c>
      <c r="BD2806" s="104"/>
      <c r="BE2806" s="104"/>
      <c r="BF2806" s="101"/>
      <c r="BG2806" s="101"/>
      <c r="BH2806" s="101"/>
      <c r="BI2806" s="101"/>
      <c r="BJ2806" s="101"/>
      <c r="BK2806" s="101"/>
      <c r="BL2806" s="101"/>
      <c r="BM2806" s="101"/>
      <c r="BN2806" s="101"/>
      <c r="BO2806" s="103"/>
      <c r="BP2806" s="101"/>
      <c r="BQ2806" s="101"/>
      <c r="BR2806" s="101"/>
      <c r="BS2806" s="101"/>
      <c r="BT2806" s="101"/>
      <c r="BU2806" s="101"/>
      <c r="BV2806" s="101"/>
      <c r="BW2806" s="101"/>
      <c r="BX2806" s="101"/>
      <c r="BY2806" s="101"/>
      <c r="BZ2806" s="101"/>
      <c r="CA2806" s="101"/>
      <c r="CB2806" s="101"/>
      <c r="CC2806" s="101"/>
      <c r="CD2806" s="101"/>
      <c r="CE2806" s="101"/>
      <c r="CF2806" s="101"/>
      <c r="CG2806" s="37" t="e">
        <f>VLOOKUP(Table_1[[#This Row],[EAN]],'[1]Planilha1'!$E:$R,13,0)</f>
        <v>#N/A</v>
      </c>
    </row>
    <row r="2807" ht="15" hidden="1">
      <c r="A2807" s="7"/>
      <c r="B2807" s="84" t="s">
        <v>2735</v>
      </c>
      <c r="C2807" s="75">
        <v>221877</v>
      </c>
      <c r="D2807" s="75"/>
      <c r="E2807" s="85">
        <v>7896451914644</v>
      </c>
      <c r="F2807" s="86" t="s">
        <v>3292</v>
      </c>
      <c r="G2807" s="75" t="s">
        <v>21</v>
      </c>
      <c r="H2807" s="75">
        <v>390</v>
      </c>
      <c r="I2807" s="87" t="s">
        <v>3106</v>
      </c>
      <c r="J2807" s="75" t="s">
        <v>1474</v>
      </c>
      <c r="K2807" s="88" t="s">
        <v>84</v>
      </c>
      <c r="L2807" s="88">
        <v>12</v>
      </c>
      <c r="M2807" s="88">
        <v>5</v>
      </c>
      <c r="N2807" s="75" t="s">
        <v>85</v>
      </c>
      <c r="O2807" s="75"/>
      <c r="P2807" s="106"/>
      <c r="Q2807" s="90">
        <f>(17/100+7.6/100+1.65/100)*P2807</f>
        <v>0</v>
      </c>
      <c r="R2807" s="104"/>
      <c r="S2807" s="104"/>
      <c r="T2807" s="104"/>
      <c r="U2807" s="104"/>
      <c r="V2807" s="90">
        <f>+P2807-Q2807+R2807+S2807+T2807+U2807</f>
        <v>0</v>
      </c>
      <c r="W2807" s="91">
        <f>(1.02/100)</f>
        <v>1.02E-2</v>
      </c>
      <c r="X2807" s="91">
        <v>4.8E-3</v>
      </c>
      <c r="Y2807" s="91">
        <v>0.17</v>
      </c>
      <c r="Z2807" s="91">
        <v>1.65E-2</v>
      </c>
      <c r="AA2807" s="91">
        <v>7.6E-2</v>
      </c>
      <c r="AB2807" s="91">
        <f>SUM(W2807:AA2807)</f>
        <v>0.2775</v>
      </c>
      <c r="AC2807" s="75">
        <v>12</v>
      </c>
      <c r="AD2807" s="92">
        <f>IF(AL2807="","",+AC2807*AL2807)</f>
      </c>
      <c r="AE2807" s="93">
        <f>IF(AL2807="","",+AL2807*AB2807)</f>
      </c>
      <c r="AF2807" s="92">
        <f>IF(AL2807="","",+AL2807-AE2807)</f>
      </c>
      <c r="AG2807" s="93">
        <f>+V2807</f>
        <v>0</v>
      </c>
      <c r="AH2807" s="92">
        <f>IF(AF2807="","",+AF2807-AG2807)</f>
      </c>
      <c r="AI2807" s="92">
        <f>IF(AH2807="","",+AH2807*AC2807)</f>
      </c>
      <c r="AJ2807" s="93"/>
      <c r="AK2807" s="94">
        <v>0.33</v>
      </c>
      <c r="AL2807" s="93">
        <f>IF(V2807=0,"",V2807/(1-AB2807-AK2807))</f>
      </c>
      <c r="AM2807" s="95">
        <v>0.33</v>
      </c>
      <c r="AN2807" s="93">
        <f>IF(V2807=0,"",V2807/(1-AB2807-AM2807))</f>
      </c>
      <c r="AO2807" s="96">
        <v>1.2</v>
      </c>
      <c r="AP2807" s="93">
        <f>IF(BD!AJ2807="","",BD!AJ2807*BD!AO2807)</f>
      </c>
      <c r="AQ2807" s="91">
        <f>BD!AM2807/BD!AK2807-1</f>
        <v>0</v>
      </c>
      <c r="AR2807" s="91">
        <f>IF(BD!AN2807="","",IF(BD!AJ2807="","",BD!AN2807/BD!AJ2807-1))</f>
      </c>
      <c r="AS2807" s="91">
        <f>IF(BD!AN2807="","",IF(BD!AN2807&lt;BD!AL2807,"ABAIXO DA META","DENTRO DA META"))</f>
      </c>
      <c r="AT2807" s="91" t="str">
        <f>IF(BD!AJ2807="","EM ANÁLISE",IF(BD!AP2807&gt;=BD!AN2807,"GO", "NO GO"))</f>
        <v>EM ANÁLISE</v>
      </c>
      <c r="AU2807" s="97">
        <f>IF(AN2807="","",+BD!$AN2807-AJ2807)</f>
      </c>
      <c r="AV2807" s="98"/>
      <c r="AW2807" s="90">
        <f>BD!P2807*BD!AC2807</f>
        <v>0</v>
      </c>
      <c r="AX2807" s="90">
        <f>BD!V2807*BD!AC2807</f>
        <v>0</v>
      </c>
      <c r="AY2807" s="90">
        <f>IF(BD!AN2807="","",BD!AN2807*BD!AC2807)</f>
      </c>
      <c r="AZ2807" s="75" t="s">
        <v>123</v>
      </c>
      <c r="BA2807" s="75" t="s">
        <v>115</v>
      </c>
      <c r="BB2807" s="75">
        <v>1</v>
      </c>
      <c r="BC2807" s="75" t="s">
        <v>250</v>
      </c>
      <c r="BD2807" s="104"/>
      <c r="BE2807" s="104"/>
      <c r="BF2807" s="101"/>
      <c r="BG2807" s="101"/>
      <c r="BH2807" s="101"/>
      <c r="BI2807" s="101"/>
      <c r="BJ2807" s="101"/>
      <c r="BK2807" s="101"/>
      <c r="BL2807" s="101"/>
      <c r="BM2807" s="101"/>
      <c r="BN2807" s="101"/>
      <c r="BO2807" s="103"/>
      <c r="BP2807" s="101"/>
      <c r="BQ2807" s="101"/>
      <c r="BR2807" s="101"/>
      <c r="BS2807" s="101"/>
      <c r="BT2807" s="101"/>
      <c r="BU2807" s="101"/>
      <c r="BV2807" s="101"/>
      <c r="BW2807" s="101"/>
      <c r="BX2807" s="101"/>
      <c r="BY2807" s="101"/>
      <c r="BZ2807" s="101"/>
      <c r="CA2807" s="101"/>
      <c r="CB2807" s="101"/>
      <c r="CC2807" s="101"/>
      <c r="CD2807" s="101"/>
      <c r="CE2807" s="101"/>
      <c r="CF2807" s="101"/>
      <c r="CG2807" s="37" t="e">
        <f>VLOOKUP(Table_1[[#This Row],[EAN]],'[1]Planilha1'!$E:$R,13,0)</f>
        <v>#N/A</v>
      </c>
    </row>
    <row r="2808" ht="15" hidden="1">
      <c r="A2808" s="7"/>
      <c r="B2808" s="84" t="s">
        <v>2735</v>
      </c>
      <c r="C2808" s="75">
        <v>221878</v>
      </c>
      <c r="D2808" s="75"/>
      <c r="E2808" s="85">
        <v>7896451908681</v>
      </c>
      <c r="F2808" s="86" t="s">
        <v>3293</v>
      </c>
      <c r="G2808" s="75" t="s">
        <v>21</v>
      </c>
      <c r="H2808" s="75">
        <v>390</v>
      </c>
      <c r="I2808" s="87" t="s">
        <v>3106</v>
      </c>
      <c r="J2808" s="75" t="s">
        <v>1474</v>
      </c>
      <c r="K2808" s="88" t="s">
        <v>84</v>
      </c>
      <c r="L2808" s="88">
        <v>12</v>
      </c>
      <c r="M2808" s="88">
        <v>0</v>
      </c>
      <c r="N2808" s="75" t="s">
        <v>85</v>
      </c>
      <c r="O2808" s="75"/>
      <c r="P2808" s="106"/>
      <c r="Q2808" s="90">
        <f>(17/100+7.6/100+1.65/100)*P2808</f>
        <v>0</v>
      </c>
      <c r="R2808" s="104"/>
      <c r="S2808" s="104"/>
      <c r="T2808" s="104"/>
      <c r="U2808" s="104"/>
      <c r="V2808" s="90">
        <f>+P2808-Q2808+R2808+S2808+T2808+U2808</f>
        <v>0</v>
      </c>
      <c r="W2808" s="91">
        <f>(1.02/100)</f>
        <v>1.02E-2</v>
      </c>
      <c r="X2808" s="91">
        <v>4.8E-3</v>
      </c>
      <c r="Y2808" s="91">
        <v>0.17</v>
      </c>
      <c r="Z2808" s="91">
        <v>1.65E-2</v>
      </c>
      <c r="AA2808" s="91">
        <v>7.6E-2</v>
      </c>
      <c r="AB2808" s="91">
        <f>SUM(W2808:AA2808)</f>
        <v>0.2775</v>
      </c>
      <c r="AC2808" s="75">
        <v>12</v>
      </c>
      <c r="AD2808" s="92">
        <f>IF(AL2808="","",+AC2808*AL2808)</f>
      </c>
      <c r="AE2808" s="93">
        <f>IF(AL2808="","",+AL2808*AB2808)</f>
      </c>
      <c r="AF2808" s="92">
        <f>IF(AL2808="","",+AL2808-AE2808)</f>
      </c>
      <c r="AG2808" s="93">
        <f>+V2808</f>
        <v>0</v>
      </c>
      <c r="AH2808" s="92">
        <f>IF(AF2808="","",+AF2808-AG2808)</f>
      </c>
      <c r="AI2808" s="92">
        <f>IF(AH2808="","",+AH2808*AC2808)</f>
      </c>
      <c r="AJ2808" s="93"/>
      <c r="AK2808" s="94">
        <v>0.33</v>
      </c>
      <c r="AL2808" s="93">
        <f>IF(V2808=0,"",V2808/(1-AB2808-AK2808))</f>
      </c>
      <c r="AM2808" s="95">
        <v>0.33</v>
      </c>
      <c r="AN2808" s="93">
        <f>IF(V2808=0,"",V2808/(1-AB2808-AM2808))</f>
      </c>
      <c r="AO2808" s="96">
        <v>1.2</v>
      </c>
      <c r="AP2808" s="93">
        <f>IF(BD!AJ2808="","",BD!AJ2808*BD!AO2808)</f>
      </c>
      <c r="AQ2808" s="91">
        <f>BD!AM2808/BD!AK2808-1</f>
        <v>0</v>
      </c>
      <c r="AR2808" s="91">
        <f>IF(BD!AN2808="","",IF(BD!AJ2808="","",BD!AN2808/BD!AJ2808-1))</f>
      </c>
      <c r="AS2808" s="91">
        <f>IF(BD!AN2808="","",IF(BD!AN2808&lt;BD!AL2808,"ABAIXO DA META","DENTRO DA META"))</f>
      </c>
      <c r="AT2808" s="91" t="str">
        <f>IF(BD!AJ2808="","EM ANÁLISE",IF(BD!AP2808&gt;=BD!AN2808,"GO", "NO GO"))</f>
        <v>EM ANÁLISE</v>
      </c>
      <c r="AU2808" s="97">
        <f>IF(AN2808="","",+BD!$AN2808-AJ2808)</f>
      </c>
      <c r="AV2808" s="98"/>
      <c r="AW2808" s="90">
        <f>BD!P2808*BD!AC2808</f>
        <v>0</v>
      </c>
      <c r="AX2808" s="90">
        <f>BD!V2808*BD!AC2808</f>
        <v>0</v>
      </c>
      <c r="AY2808" s="90">
        <f>IF(BD!AN2808="","",BD!AN2808*BD!AC2808)</f>
      </c>
      <c r="AZ2808" s="75" t="s">
        <v>123</v>
      </c>
      <c r="BA2808" s="75" t="s">
        <v>115</v>
      </c>
      <c r="BB2808" s="75">
        <v>1</v>
      </c>
      <c r="BC2808" s="75" t="s">
        <v>250</v>
      </c>
      <c r="BD2808" s="104"/>
      <c r="BE2808" s="104"/>
      <c r="BF2808" s="101"/>
      <c r="BG2808" s="101"/>
      <c r="BH2808" s="101"/>
      <c r="BI2808" s="101"/>
      <c r="BJ2808" s="101"/>
      <c r="BK2808" s="101"/>
      <c r="BL2808" s="101"/>
      <c r="BM2808" s="101"/>
      <c r="BN2808" s="101"/>
      <c r="BO2808" s="103"/>
      <c r="BP2808" s="101"/>
      <c r="BQ2808" s="101"/>
      <c r="BR2808" s="101"/>
      <c r="BS2808" s="101"/>
      <c r="BT2808" s="101"/>
      <c r="BU2808" s="101"/>
      <c r="BV2808" s="101"/>
      <c r="BW2808" s="101"/>
      <c r="BX2808" s="101"/>
      <c r="BY2808" s="101"/>
      <c r="BZ2808" s="101"/>
      <c r="CA2808" s="101"/>
      <c r="CB2808" s="101"/>
      <c r="CC2808" s="101"/>
      <c r="CD2808" s="101"/>
      <c r="CE2808" s="101"/>
      <c r="CF2808" s="101"/>
      <c r="CG2808" s="37" t="e">
        <f>VLOOKUP(Table_1[[#This Row],[EAN]],'[1]Planilha1'!$E:$R,13,0)</f>
        <v>#N/A</v>
      </c>
    </row>
    <row r="2809" ht="15" hidden="1">
      <c r="A2809" s="7"/>
      <c r="B2809" s="84" t="s">
        <v>2735</v>
      </c>
      <c r="C2809" s="75">
        <v>221879</v>
      </c>
      <c r="D2809" s="75"/>
      <c r="E2809" s="85">
        <v>7896451908810</v>
      </c>
      <c r="F2809" s="86" t="s">
        <v>3294</v>
      </c>
      <c r="G2809" s="75" t="s">
        <v>21</v>
      </c>
      <c r="H2809" s="75">
        <v>390</v>
      </c>
      <c r="I2809" s="87" t="s">
        <v>3106</v>
      </c>
      <c r="J2809" s="75" t="s">
        <v>1474</v>
      </c>
      <c r="K2809" s="88" t="s">
        <v>84</v>
      </c>
      <c r="L2809" s="88">
        <v>12</v>
      </c>
      <c r="M2809" s="88">
        <v>0</v>
      </c>
      <c r="N2809" s="75" t="s">
        <v>85</v>
      </c>
      <c r="O2809" s="75"/>
      <c r="P2809" s="106"/>
      <c r="Q2809" s="90">
        <f>(17/100+7.6/100+1.65/100)*P2809</f>
        <v>0</v>
      </c>
      <c r="R2809" s="104"/>
      <c r="S2809" s="104"/>
      <c r="T2809" s="104"/>
      <c r="U2809" s="104"/>
      <c r="V2809" s="90">
        <f>+P2809-Q2809+R2809+S2809+T2809+U2809</f>
        <v>0</v>
      </c>
      <c r="W2809" s="91">
        <f>(1.02/100)</f>
        <v>1.02E-2</v>
      </c>
      <c r="X2809" s="91">
        <v>4.8E-3</v>
      </c>
      <c r="Y2809" s="91">
        <v>0.17</v>
      </c>
      <c r="Z2809" s="91">
        <v>1.65E-2</v>
      </c>
      <c r="AA2809" s="91">
        <v>7.6E-2</v>
      </c>
      <c r="AB2809" s="91">
        <f>SUM(W2809:AA2809)</f>
        <v>0.2775</v>
      </c>
      <c r="AC2809" s="75">
        <v>12</v>
      </c>
      <c r="AD2809" s="92">
        <f>IF(AL2809="","",+AC2809*AL2809)</f>
      </c>
      <c r="AE2809" s="93">
        <f>IF(AL2809="","",+AL2809*AB2809)</f>
      </c>
      <c r="AF2809" s="92">
        <f>IF(AL2809="","",+AL2809-AE2809)</f>
      </c>
      <c r="AG2809" s="93">
        <f>+V2809</f>
        <v>0</v>
      </c>
      <c r="AH2809" s="92">
        <f>IF(AF2809="","",+AF2809-AG2809)</f>
      </c>
      <c r="AI2809" s="92">
        <f>IF(AH2809="","",+AH2809*AC2809)</f>
      </c>
      <c r="AJ2809" s="93"/>
      <c r="AK2809" s="94">
        <v>0.33</v>
      </c>
      <c r="AL2809" s="93">
        <f>IF(V2809=0,"",V2809/(1-AB2809-AK2809))</f>
      </c>
      <c r="AM2809" s="95">
        <v>0.33</v>
      </c>
      <c r="AN2809" s="93">
        <f>IF(V2809=0,"",V2809/(1-AB2809-AM2809))</f>
      </c>
      <c r="AO2809" s="96">
        <v>1.2</v>
      </c>
      <c r="AP2809" s="93">
        <f>IF(BD!AJ2809="","",BD!AJ2809*BD!AO2809)</f>
      </c>
      <c r="AQ2809" s="91">
        <f>BD!AM2809/BD!AK2809-1</f>
        <v>0</v>
      </c>
      <c r="AR2809" s="91">
        <f>IF(BD!AN2809="","",IF(BD!AJ2809="","",BD!AN2809/BD!AJ2809-1))</f>
      </c>
      <c r="AS2809" s="91">
        <f>IF(BD!AN2809="","",IF(BD!AN2809&lt;BD!AL2809,"ABAIXO DA META","DENTRO DA META"))</f>
      </c>
      <c r="AT2809" s="91" t="str">
        <f>IF(BD!AJ2809="","EM ANÁLISE",IF(BD!AP2809&gt;=BD!AN2809,"GO", "NO GO"))</f>
        <v>EM ANÁLISE</v>
      </c>
      <c r="AU2809" s="97">
        <f>IF(AN2809="","",+BD!$AN2809-AJ2809)</f>
      </c>
      <c r="AV2809" s="98"/>
      <c r="AW2809" s="90">
        <f>BD!P2809*BD!AC2809</f>
        <v>0</v>
      </c>
      <c r="AX2809" s="90">
        <f>BD!V2809*BD!AC2809</f>
        <v>0</v>
      </c>
      <c r="AY2809" s="90">
        <f>IF(BD!AN2809="","",BD!AN2809*BD!AC2809)</f>
      </c>
      <c r="AZ2809" s="75" t="s">
        <v>123</v>
      </c>
      <c r="BA2809" s="75" t="s">
        <v>115</v>
      </c>
      <c r="BB2809" s="75">
        <v>1</v>
      </c>
      <c r="BC2809" s="75" t="s">
        <v>250</v>
      </c>
      <c r="BD2809" s="104"/>
      <c r="BE2809" s="104"/>
      <c r="BF2809" s="101"/>
      <c r="BG2809" s="101"/>
      <c r="BH2809" s="101"/>
      <c r="BI2809" s="101"/>
      <c r="BJ2809" s="101"/>
      <c r="BK2809" s="101"/>
      <c r="BL2809" s="101"/>
      <c r="BM2809" s="101"/>
      <c r="BN2809" s="101"/>
      <c r="BO2809" s="103"/>
      <c r="BP2809" s="101"/>
      <c r="BQ2809" s="101"/>
      <c r="BR2809" s="101"/>
      <c r="BS2809" s="101"/>
      <c r="BT2809" s="101"/>
      <c r="BU2809" s="101"/>
      <c r="BV2809" s="101"/>
      <c r="BW2809" s="101"/>
      <c r="BX2809" s="101"/>
      <c r="BY2809" s="101"/>
      <c r="BZ2809" s="101"/>
      <c r="CA2809" s="101"/>
      <c r="CB2809" s="101"/>
      <c r="CC2809" s="101"/>
      <c r="CD2809" s="101"/>
      <c r="CE2809" s="101"/>
      <c r="CF2809" s="101"/>
      <c r="CG2809" s="37" t="e">
        <f>VLOOKUP(Table_1[[#This Row],[EAN]],'[1]Planilha1'!$E:$R,13,0)</f>
        <v>#N/A</v>
      </c>
    </row>
    <row r="2810" ht="15" hidden="1">
      <c r="A2810" s="7"/>
      <c r="B2810" s="84" t="s">
        <v>2735</v>
      </c>
      <c r="C2810" s="75">
        <v>221880</v>
      </c>
      <c r="D2810" s="75"/>
      <c r="E2810" s="85">
        <v>7896451909367</v>
      </c>
      <c r="F2810" s="86" t="s">
        <v>3295</v>
      </c>
      <c r="G2810" s="75" t="s">
        <v>21</v>
      </c>
      <c r="H2810" s="75">
        <v>390</v>
      </c>
      <c r="I2810" s="87" t="s">
        <v>3106</v>
      </c>
      <c r="J2810" s="75" t="s">
        <v>1474</v>
      </c>
      <c r="K2810" s="88" t="s">
        <v>84</v>
      </c>
      <c r="L2810" s="88">
        <v>12</v>
      </c>
      <c r="M2810" s="88">
        <v>0</v>
      </c>
      <c r="N2810" s="75" t="s">
        <v>85</v>
      </c>
      <c r="O2810" s="75"/>
      <c r="P2810" s="106"/>
      <c r="Q2810" s="90">
        <f>(17/100+7.6/100+1.65/100)*P2810</f>
        <v>0</v>
      </c>
      <c r="R2810" s="104"/>
      <c r="S2810" s="104"/>
      <c r="T2810" s="104"/>
      <c r="U2810" s="104"/>
      <c r="V2810" s="90">
        <f>+P2810-Q2810+R2810+S2810+T2810+U2810</f>
        <v>0</v>
      </c>
      <c r="W2810" s="91">
        <f>(1.02/100)</f>
        <v>1.02E-2</v>
      </c>
      <c r="X2810" s="91">
        <v>4.8E-3</v>
      </c>
      <c r="Y2810" s="91">
        <v>0.17</v>
      </c>
      <c r="Z2810" s="91">
        <v>1.65E-2</v>
      </c>
      <c r="AA2810" s="91">
        <v>7.6E-2</v>
      </c>
      <c r="AB2810" s="91">
        <f>SUM(W2810:AA2810)</f>
        <v>0.2775</v>
      </c>
      <c r="AC2810" s="75">
        <v>12</v>
      </c>
      <c r="AD2810" s="92">
        <f>IF(AL2810="","",+AC2810*AL2810)</f>
      </c>
      <c r="AE2810" s="93">
        <f>IF(AL2810="","",+AL2810*AB2810)</f>
      </c>
      <c r="AF2810" s="92">
        <f>IF(AL2810="","",+AL2810-AE2810)</f>
      </c>
      <c r="AG2810" s="93">
        <f>+V2810</f>
        <v>0</v>
      </c>
      <c r="AH2810" s="92">
        <f>IF(AF2810="","",+AF2810-AG2810)</f>
      </c>
      <c r="AI2810" s="92">
        <f>IF(AH2810="","",+AH2810*AC2810)</f>
      </c>
      <c r="AJ2810" s="93"/>
      <c r="AK2810" s="94">
        <v>0.33</v>
      </c>
      <c r="AL2810" s="93">
        <f>IF(V2810=0,"",V2810/(1-AB2810-AK2810))</f>
      </c>
      <c r="AM2810" s="95">
        <v>0.33</v>
      </c>
      <c r="AN2810" s="93">
        <f>IF(V2810=0,"",V2810/(1-AB2810-AM2810))</f>
      </c>
      <c r="AO2810" s="96">
        <v>1.2</v>
      </c>
      <c r="AP2810" s="93">
        <f>IF(BD!AJ2810="","",BD!AJ2810*BD!AO2810)</f>
      </c>
      <c r="AQ2810" s="91">
        <f>BD!AM2810/BD!AK2810-1</f>
        <v>0</v>
      </c>
      <c r="AR2810" s="91">
        <f>IF(BD!AN2810="","",IF(BD!AJ2810="","",BD!AN2810/BD!AJ2810-1))</f>
      </c>
      <c r="AS2810" s="91">
        <f>IF(BD!AN2810="","",IF(BD!AN2810&lt;BD!AL2810,"ABAIXO DA META","DENTRO DA META"))</f>
      </c>
      <c r="AT2810" s="91" t="str">
        <f>IF(BD!AJ2810="","EM ANÁLISE",IF(BD!AP2810&gt;=BD!AN2810,"GO", "NO GO"))</f>
        <v>EM ANÁLISE</v>
      </c>
      <c r="AU2810" s="97">
        <f>IF(AN2810="","",+BD!$AN2810-AJ2810)</f>
      </c>
      <c r="AV2810" s="98"/>
      <c r="AW2810" s="90">
        <f>BD!P2810*BD!AC2810</f>
        <v>0</v>
      </c>
      <c r="AX2810" s="90">
        <f>BD!V2810*BD!AC2810</f>
        <v>0</v>
      </c>
      <c r="AY2810" s="90">
        <f>IF(BD!AN2810="","",BD!AN2810*BD!AC2810)</f>
      </c>
      <c r="AZ2810" s="75" t="s">
        <v>123</v>
      </c>
      <c r="BA2810" s="75" t="s">
        <v>115</v>
      </c>
      <c r="BB2810" s="75">
        <v>1</v>
      </c>
      <c r="BC2810" s="75" t="s">
        <v>250</v>
      </c>
      <c r="BD2810" s="104"/>
      <c r="BE2810" s="104"/>
      <c r="BF2810" s="101"/>
      <c r="BG2810" s="101"/>
      <c r="BH2810" s="101"/>
      <c r="BI2810" s="101"/>
      <c r="BJ2810" s="101"/>
      <c r="BK2810" s="101"/>
      <c r="BL2810" s="101"/>
      <c r="BM2810" s="101"/>
      <c r="BN2810" s="101"/>
      <c r="BO2810" s="103"/>
      <c r="BP2810" s="101"/>
      <c r="BQ2810" s="101"/>
      <c r="BR2810" s="101"/>
      <c r="BS2810" s="101"/>
      <c r="BT2810" s="101"/>
      <c r="BU2810" s="101"/>
      <c r="BV2810" s="101"/>
      <c r="BW2810" s="101"/>
      <c r="BX2810" s="101"/>
      <c r="BY2810" s="101"/>
      <c r="BZ2810" s="101"/>
      <c r="CA2810" s="101"/>
      <c r="CB2810" s="101"/>
      <c r="CC2810" s="101"/>
      <c r="CD2810" s="101"/>
      <c r="CE2810" s="101"/>
      <c r="CF2810" s="101"/>
      <c r="CG2810" s="37" t="e">
        <f>VLOOKUP(Table_1[[#This Row],[EAN]],'[1]Planilha1'!$E:$R,13,0)</f>
        <v>#N/A</v>
      </c>
    </row>
    <row r="2811" ht="15" hidden="1">
      <c r="A2811" s="7"/>
      <c r="B2811" s="84" t="s">
        <v>2735</v>
      </c>
      <c r="C2811" s="75">
        <v>221881</v>
      </c>
      <c r="D2811" s="75"/>
      <c r="E2811" s="85">
        <v>7896451906168</v>
      </c>
      <c r="F2811" s="86" t="s">
        <v>3296</v>
      </c>
      <c r="G2811" s="75" t="s">
        <v>21</v>
      </c>
      <c r="H2811" s="75">
        <v>390</v>
      </c>
      <c r="I2811" s="87" t="s">
        <v>3106</v>
      </c>
      <c r="J2811" s="75" t="s">
        <v>1474</v>
      </c>
      <c r="K2811" s="88" t="s">
        <v>84</v>
      </c>
      <c r="L2811" s="88">
        <v>12</v>
      </c>
      <c r="M2811" s="88">
        <v>0</v>
      </c>
      <c r="N2811" s="75" t="s">
        <v>85</v>
      </c>
      <c r="O2811" s="75"/>
      <c r="P2811" s="106"/>
      <c r="Q2811" s="90">
        <f>(17/100+7.6/100+1.65/100)*P2811</f>
        <v>0</v>
      </c>
      <c r="R2811" s="104"/>
      <c r="S2811" s="104"/>
      <c r="T2811" s="104"/>
      <c r="U2811" s="104"/>
      <c r="V2811" s="90">
        <f>+P2811-Q2811+R2811+S2811+T2811+U2811</f>
        <v>0</v>
      </c>
      <c r="W2811" s="91">
        <f>(1.02/100)</f>
        <v>1.02E-2</v>
      </c>
      <c r="X2811" s="91">
        <v>4.8E-3</v>
      </c>
      <c r="Y2811" s="91">
        <v>0.17</v>
      </c>
      <c r="Z2811" s="91">
        <v>1.65E-2</v>
      </c>
      <c r="AA2811" s="91">
        <v>7.6E-2</v>
      </c>
      <c r="AB2811" s="91">
        <f>SUM(W2811:AA2811)</f>
        <v>0.2775</v>
      </c>
      <c r="AC2811" s="75">
        <v>12</v>
      </c>
      <c r="AD2811" s="92">
        <f>IF(AL2811="","",+AC2811*AL2811)</f>
      </c>
      <c r="AE2811" s="93">
        <f>IF(AL2811="","",+AL2811*AB2811)</f>
      </c>
      <c r="AF2811" s="92">
        <f>IF(AL2811="","",+AL2811-AE2811)</f>
      </c>
      <c r="AG2811" s="93">
        <f>+V2811</f>
        <v>0</v>
      </c>
      <c r="AH2811" s="92">
        <f>IF(AF2811="","",+AF2811-AG2811)</f>
      </c>
      <c r="AI2811" s="92">
        <f>IF(AH2811="","",+AH2811*AC2811)</f>
      </c>
      <c r="AJ2811" s="93"/>
      <c r="AK2811" s="94">
        <v>0.33</v>
      </c>
      <c r="AL2811" s="93">
        <f>IF(V2811=0,"",V2811/(1-AB2811-AK2811))</f>
      </c>
      <c r="AM2811" s="95">
        <v>0.33</v>
      </c>
      <c r="AN2811" s="93">
        <f>IF(V2811=0,"",V2811/(1-AB2811-AM2811))</f>
      </c>
      <c r="AO2811" s="96">
        <v>1.2</v>
      </c>
      <c r="AP2811" s="93">
        <f>IF(BD!AJ2811="","",BD!AJ2811*BD!AO2811)</f>
      </c>
      <c r="AQ2811" s="91">
        <f>BD!AM2811/BD!AK2811-1</f>
        <v>0</v>
      </c>
      <c r="AR2811" s="91">
        <f>IF(BD!AN2811="","",IF(BD!AJ2811="","",BD!AN2811/BD!AJ2811-1))</f>
      </c>
      <c r="AS2811" s="91">
        <f>IF(BD!AN2811="","",IF(BD!AN2811&lt;BD!AL2811,"ABAIXO DA META","DENTRO DA META"))</f>
      </c>
      <c r="AT2811" s="91" t="str">
        <f>IF(BD!AJ2811="","EM ANÁLISE",IF(BD!AP2811&gt;=BD!AN2811,"GO", "NO GO"))</f>
        <v>EM ANÁLISE</v>
      </c>
      <c r="AU2811" s="97">
        <f>IF(AN2811="","",+BD!$AN2811-AJ2811)</f>
      </c>
      <c r="AV2811" s="98"/>
      <c r="AW2811" s="90">
        <f>BD!P2811*BD!AC2811</f>
        <v>0</v>
      </c>
      <c r="AX2811" s="90">
        <f>BD!V2811*BD!AC2811</f>
        <v>0</v>
      </c>
      <c r="AY2811" s="90">
        <f>IF(BD!AN2811="","",BD!AN2811*BD!AC2811)</f>
      </c>
      <c r="AZ2811" s="75" t="s">
        <v>123</v>
      </c>
      <c r="BA2811" s="75" t="s">
        <v>115</v>
      </c>
      <c r="BB2811" s="75">
        <v>1</v>
      </c>
      <c r="BC2811" s="75" t="s">
        <v>250</v>
      </c>
      <c r="BD2811" s="104"/>
      <c r="BE2811" s="104"/>
      <c r="BF2811" s="101"/>
      <c r="BG2811" s="101"/>
      <c r="BH2811" s="101"/>
      <c r="BI2811" s="101"/>
      <c r="BJ2811" s="101"/>
      <c r="BK2811" s="101"/>
      <c r="BL2811" s="101"/>
      <c r="BM2811" s="101"/>
      <c r="BN2811" s="101"/>
      <c r="BO2811" s="103"/>
      <c r="BP2811" s="101"/>
      <c r="BQ2811" s="101"/>
      <c r="BR2811" s="101"/>
      <c r="BS2811" s="101"/>
      <c r="BT2811" s="101"/>
      <c r="BU2811" s="101"/>
      <c r="BV2811" s="101"/>
      <c r="BW2811" s="101"/>
      <c r="BX2811" s="101"/>
      <c r="BY2811" s="101"/>
      <c r="BZ2811" s="101"/>
      <c r="CA2811" s="101"/>
      <c r="CB2811" s="101"/>
      <c r="CC2811" s="101"/>
      <c r="CD2811" s="101"/>
      <c r="CE2811" s="101"/>
      <c r="CF2811" s="101"/>
      <c r="CG2811" s="37" t="e">
        <f>VLOOKUP(Table_1[[#This Row],[EAN]],'[1]Planilha1'!$E:$R,13,0)</f>
        <v>#N/A</v>
      </c>
    </row>
    <row r="2812" ht="15" hidden="1">
      <c r="A2812" s="7"/>
      <c r="B2812" s="84" t="s">
        <v>2735</v>
      </c>
      <c r="C2812" s="75">
        <v>221882</v>
      </c>
      <c r="D2812" s="75"/>
      <c r="E2812" s="85">
        <v>7896451908629</v>
      </c>
      <c r="F2812" s="86" t="s">
        <v>3297</v>
      </c>
      <c r="G2812" s="75" t="s">
        <v>21</v>
      </c>
      <c r="H2812" s="75">
        <v>390</v>
      </c>
      <c r="I2812" s="87" t="s">
        <v>3106</v>
      </c>
      <c r="J2812" s="75" t="s">
        <v>1474</v>
      </c>
      <c r="K2812" s="88" t="s">
        <v>84</v>
      </c>
      <c r="L2812" s="88">
        <v>12</v>
      </c>
      <c r="M2812" s="88">
        <v>5</v>
      </c>
      <c r="N2812" s="75" t="s">
        <v>85</v>
      </c>
      <c r="O2812" s="75"/>
      <c r="P2812" s="106"/>
      <c r="Q2812" s="90">
        <f>(17/100+7.6/100+1.65/100)*P2812</f>
        <v>0</v>
      </c>
      <c r="R2812" s="104"/>
      <c r="S2812" s="104"/>
      <c r="T2812" s="104"/>
      <c r="U2812" s="104"/>
      <c r="V2812" s="90">
        <f>+P2812-Q2812+R2812+S2812+T2812+U2812</f>
        <v>0</v>
      </c>
      <c r="W2812" s="91">
        <f>(1.02/100)</f>
        <v>1.02E-2</v>
      </c>
      <c r="X2812" s="91">
        <v>4.8E-3</v>
      </c>
      <c r="Y2812" s="91">
        <v>0.17</v>
      </c>
      <c r="Z2812" s="91">
        <v>1.65E-2</v>
      </c>
      <c r="AA2812" s="91">
        <v>7.6E-2</v>
      </c>
      <c r="AB2812" s="91">
        <f>SUM(W2812:AA2812)</f>
        <v>0.2775</v>
      </c>
      <c r="AC2812" s="75">
        <v>12</v>
      </c>
      <c r="AD2812" s="92">
        <f>IF(AL2812="","",+AC2812*AL2812)</f>
      </c>
      <c r="AE2812" s="93">
        <f>IF(AL2812="","",+AL2812*AB2812)</f>
      </c>
      <c r="AF2812" s="92">
        <f>IF(AL2812="","",+AL2812-AE2812)</f>
      </c>
      <c r="AG2812" s="93">
        <f>+V2812</f>
        <v>0</v>
      </c>
      <c r="AH2812" s="92">
        <f>IF(AF2812="","",+AF2812-AG2812)</f>
      </c>
      <c r="AI2812" s="92">
        <f>IF(AH2812="","",+AH2812*AC2812)</f>
      </c>
      <c r="AJ2812" s="93"/>
      <c r="AK2812" s="94">
        <v>0.33</v>
      </c>
      <c r="AL2812" s="93">
        <f>IF(V2812=0,"",V2812/(1-AB2812-AK2812))</f>
      </c>
      <c r="AM2812" s="95">
        <v>0.33</v>
      </c>
      <c r="AN2812" s="93">
        <f>IF(V2812=0,"",V2812/(1-AB2812-AM2812))</f>
      </c>
      <c r="AO2812" s="96">
        <v>1.2</v>
      </c>
      <c r="AP2812" s="93">
        <f>IF(BD!AJ2812="","",BD!AJ2812*BD!AO2812)</f>
      </c>
      <c r="AQ2812" s="91">
        <f>BD!AM2812/BD!AK2812-1</f>
        <v>0</v>
      </c>
      <c r="AR2812" s="91">
        <f>IF(BD!AN2812="","",IF(BD!AJ2812="","",BD!AN2812/BD!AJ2812-1))</f>
      </c>
      <c r="AS2812" s="91">
        <f>IF(BD!AN2812="","",IF(BD!AN2812&lt;BD!AL2812,"ABAIXO DA META","DENTRO DA META"))</f>
      </c>
      <c r="AT2812" s="91" t="str">
        <f>IF(BD!AJ2812="","EM ANÁLISE",IF(BD!AP2812&gt;=BD!AN2812,"GO", "NO GO"))</f>
        <v>EM ANÁLISE</v>
      </c>
      <c r="AU2812" s="97">
        <f>IF(AN2812="","",+BD!$AN2812-AJ2812)</f>
      </c>
      <c r="AV2812" s="98"/>
      <c r="AW2812" s="90">
        <f>BD!P2812*BD!AC2812</f>
        <v>0</v>
      </c>
      <c r="AX2812" s="90">
        <f>BD!V2812*BD!AC2812</f>
        <v>0</v>
      </c>
      <c r="AY2812" s="90">
        <f>IF(BD!AN2812="","",BD!AN2812*BD!AC2812)</f>
      </c>
      <c r="AZ2812" s="75" t="s">
        <v>123</v>
      </c>
      <c r="BA2812" s="75" t="s">
        <v>115</v>
      </c>
      <c r="BB2812" s="75">
        <v>1</v>
      </c>
      <c r="BC2812" s="75" t="s">
        <v>250</v>
      </c>
      <c r="BD2812" s="104"/>
      <c r="BE2812" s="104"/>
      <c r="BF2812" s="101"/>
      <c r="BG2812" s="101"/>
      <c r="BH2812" s="101"/>
      <c r="BI2812" s="101"/>
      <c r="BJ2812" s="101"/>
      <c r="BK2812" s="101"/>
      <c r="BL2812" s="101"/>
      <c r="BM2812" s="101"/>
      <c r="BN2812" s="101"/>
      <c r="BO2812" s="103"/>
      <c r="BP2812" s="101"/>
      <c r="BQ2812" s="101"/>
      <c r="BR2812" s="101"/>
      <c r="BS2812" s="101"/>
      <c r="BT2812" s="101"/>
      <c r="BU2812" s="101"/>
      <c r="BV2812" s="101"/>
      <c r="BW2812" s="101"/>
      <c r="BX2812" s="101"/>
      <c r="BY2812" s="101"/>
      <c r="BZ2812" s="101"/>
      <c r="CA2812" s="101"/>
      <c r="CB2812" s="101"/>
      <c r="CC2812" s="101"/>
      <c r="CD2812" s="101"/>
      <c r="CE2812" s="101"/>
      <c r="CF2812" s="101"/>
      <c r="CG2812" s="37" t="e">
        <f>VLOOKUP(Table_1[[#This Row],[EAN]],'[1]Planilha1'!$E:$R,13,0)</f>
        <v>#N/A</v>
      </c>
    </row>
    <row r="2813" ht="15" hidden="1">
      <c r="A2813" s="7"/>
      <c r="B2813" s="84" t="s">
        <v>2735</v>
      </c>
      <c r="C2813" s="75">
        <v>221883</v>
      </c>
      <c r="D2813" s="75"/>
      <c r="E2813" s="85">
        <v>7896451914354</v>
      </c>
      <c r="F2813" s="86" t="s">
        <v>3298</v>
      </c>
      <c r="G2813" s="75" t="s">
        <v>21</v>
      </c>
      <c r="H2813" s="75">
        <v>390</v>
      </c>
      <c r="I2813" s="87" t="s">
        <v>3106</v>
      </c>
      <c r="J2813" s="75" t="s">
        <v>1474</v>
      </c>
      <c r="K2813" s="88" t="s">
        <v>84</v>
      </c>
      <c r="L2813" s="88">
        <v>12</v>
      </c>
      <c r="M2813" s="88">
        <v>5</v>
      </c>
      <c r="N2813" s="75" t="s">
        <v>85</v>
      </c>
      <c r="O2813" s="75"/>
      <c r="P2813" s="106"/>
      <c r="Q2813" s="90">
        <f>(17/100+7.6/100+1.65/100)*P2813</f>
        <v>0</v>
      </c>
      <c r="R2813" s="104"/>
      <c r="S2813" s="104"/>
      <c r="T2813" s="104"/>
      <c r="U2813" s="104"/>
      <c r="V2813" s="90">
        <f>+P2813-Q2813+R2813+S2813+T2813+U2813</f>
        <v>0</v>
      </c>
      <c r="W2813" s="91">
        <f>(1.02/100)</f>
        <v>1.02E-2</v>
      </c>
      <c r="X2813" s="91">
        <v>4.8E-3</v>
      </c>
      <c r="Y2813" s="91">
        <v>0.17</v>
      </c>
      <c r="Z2813" s="91">
        <v>1.65E-2</v>
      </c>
      <c r="AA2813" s="91">
        <v>7.6E-2</v>
      </c>
      <c r="AB2813" s="91">
        <f>SUM(W2813:AA2813)</f>
        <v>0.2775</v>
      </c>
      <c r="AC2813" s="75">
        <v>12</v>
      </c>
      <c r="AD2813" s="92">
        <f>IF(AL2813="","",+AC2813*AL2813)</f>
      </c>
      <c r="AE2813" s="93">
        <f>IF(AL2813="","",+AL2813*AB2813)</f>
      </c>
      <c r="AF2813" s="92">
        <f>IF(AL2813="","",+AL2813-AE2813)</f>
      </c>
      <c r="AG2813" s="93">
        <f>+V2813</f>
        <v>0</v>
      </c>
      <c r="AH2813" s="92">
        <f>IF(AF2813="","",+AF2813-AG2813)</f>
      </c>
      <c r="AI2813" s="92">
        <f>IF(AH2813="","",+AH2813*AC2813)</f>
      </c>
      <c r="AJ2813" s="93"/>
      <c r="AK2813" s="94">
        <v>0.33</v>
      </c>
      <c r="AL2813" s="93">
        <f>IF(V2813=0,"",V2813/(1-AB2813-AK2813))</f>
      </c>
      <c r="AM2813" s="95">
        <v>0.33</v>
      </c>
      <c r="AN2813" s="93">
        <f>IF(V2813=0,"",V2813/(1-AB2813-AM2813))</f>
      </c>
      <c r="AO2813" s="96">
        <v>1.2</v>
      </c>
      <c r="AP2813" s="93">
        <f>IF(BD!AJ2813="","",BD!AJ2813*BD!AO2813)</f>
      </c>
      <c r="AQ2813" s="91">
        <f>BD!AM2813/BD!AK2813-1</f>
        <v>0</v>
      </c>
      <c r="AR2813" s="91">
        <f>IF(BD!AN2813="","",IF(BD!AJ2813="","",BD!AN2813/BD!AJ2813-1))</f>
      </c>
      <c r="AS2813" s="91">
        <f>IF(BD!AN2813="","",IF(BD!AN2813&lt;BD!AL2813,"ABAIXO DA META","DENTRO DA META"))</f>
      </c>
      <c r="AT2813" s="91" t="str">
        <f>IF(BD!AJ2813="","EM ANÁLISE",IF(BD!AP2813&gt;=BD!AN2813,"GO", "NO GO"))</f>
        <v>EM ANÁLISE</v>
      </c>
      <c r="AU2813" s="97">
        <f>IF(AN2813="","",+BD!$AN2813-AJ2813)</f>
      </c>
      <c r="AV2813" s="98"/>
      <c r="AW2813" s="90">
        <f>BD!P2813*BD!AC2813</f>
        <v>0</v>
      </c>
      <c r="AX2813" s="90">
        <f>BD!V2813*BD!AC2813</f>
        <v>0</v>
      </c>
      <c r="AY2813" s="90">
        <f>IF(BD!AN2813="","",BD!AN2813*BD!AC2813)</f>
      </c>
      <c r="AZ2813" s="75" t="s">
        <v>123</v>
      </c>
      <c r="BA2813" s="75" t="s">
        <v>115</v>
      </c>
      <c r="BB2813" s="75">
        <v>1</v>
      </c>
      <c r="BC2813" s="75" t="s">
        <v>250</v>
      </c>
      <c r="BD2813" s="104"/>
      <c r="BE2813" s="104"/>
      <c r="BF2813" s="101"/>
      <c r="BG2813" s="101"/>
      <c r="BH2813" s="101"/>
      <c r="BI2813" s="101"/>
      <c r="BJ2813" s="101"/>
      <c r="BK2813" s="101"/>
      <c r="BL2813" s="101"/>
      <c r="BM2813" s="101"/>
      <c r="BN2813" s="101"/>
      <c r="BO2813" s="103"/>
      <c r="BP2813" s="101"/>
      <c r="BQ2813" s="101"/>
      <c r="BR2813" s="101"/>
      <c r="BS2813" s="101"/>
      <c r="BT2813" s="101"/>
      <c r="BU2813" s="101"/>
      <c r="BV2813" s="101"/>
      <c r="BW2813" s="101"/>
      <c r="BX2813" s="101"/>
      <c r="BY2813" s="101"/>
      <c r="BZ2813" s="101"/>
      <c r="CA2813" s="101"/>
      <c r="CB2813" s="101"/>
      <c r="CC2813" s="101"/>
      <c r="CD2813" s="101"/>
      <c r="CE2813" s="101"/>
      <c r="CF2813" s="101"/>
      <c r="CG2813" s="37" t="e">
        <f>VLOOKUP(Table_1[[#This Row],[EAN]],'[1]Planilha1'!$E:$R,13,0)</f>
        <v>#N/A</v>
      </c>
    </row>
    <row r="2814" ht="15" hidden="1">
      <c r="A2814" s="7"/>
      <c r="B2814" s="84" t="s">
        <v>2735</v>
      </c>
      <c r="C2814" s="75">
        <v>221884</v>
      </c>
      <c r="D2814" s="75"/>
      <c r="E2814" s="85">
        <v>7896451915627</v>
      </c>
      <c r="F2814" s="86" t="s">
        <v>3299</v>
      </c>
      <c r="G2814" s="75" t="s">
        <v>21</v>
      </c>
      <c r="H2814" s="75">
        <v>390</v>
      </c>
      <c r="I2814" s="87" t="s">
        <v>3106</v>
      </c>
      <c r="J2814" s="75" t="s">
        <v>1474</v>
      </c>
      <c r="K2814" s="88" t="s">
        <v>84</v>
      </c>
      <c r="L2814" s="88">
        <v>12</v>
      </c>
      <c r="M2814" s="88">
        <v>0</v>
      </c>
      <c r="N2814" s="75" t="s">
        <v>85</v>
      </c>
      <c r="O2814" s="75"/>
      <c r="P2814" s="106"/>
      <c r="Q2814" s="90">
        <f>(17/100+7.6/100+1.65/100)*P2814</f>
        <v>0</v>
      </c>
      <c r="R2814" s="104"/>
      <c r="S2814" s="104"/>
      <c r="T2814" s="104"/>
      <c r="U2814" s="104"/>
      <c r="V2814" s="90">
        <f>+P2814-Q2814+R2814+S2814+T2814+U2814</f>
        <v>0</v>
      </c>
      <c r="W2814" s="91">
        <f>(1.02/100)</f>
        <v>1.02E-2</v>
      </c>
      <c r="X2814" s="91">
        <v>4.8E-3</v>
      </c>
      <c r="Y2814" s="91">
        <v>0.17</v>
      </c>
      <c r="Z2814" s="91">
        <v>1.65E-2</v>
      </c>
      <c r="AA2814" s="91">
        <v>7.6E-2</v>
      </c>
      <c r="AB2814" s="91">
        <f>SUM(W2814:AA2814)</f>
        <v>0.2775</v>
      </c>
      <c r="AC2814" s="75">
        <v>12</v>
      </c>
      <c r="AD2814" s="92">
        <f>IF(AL2814="","",+AC2814*AL2814)</f>
      </c>
      <c r="AE2814" s="93">
        <f>IF(AL2814="","",+AL2814*AB2814)</f>
      </c>
      <c r="AF2814" s="92">
        <f>IF(AL2814="","",+AL2814-AE2814)</f>
      </c>
      <c r="AG2814" s="93">
        <f>+V2814</f>
        <v>0</v>
      </c>
      <c r="AH2814" s="92">
        <f>IF(AF2814="","",+AF2814-AG2814)</f>
      </c>
      <c r="AI2814" s="92">
        <f>IF(AH2814="","",+AH2814*AC2814)</f>
      </c>
      <c r="AJ2814" s="93"/>
      <c r="AK2814" s="94">
        <v>0.33</v>
      </c>
      <c r="AL2814" s="93">
        <f>IF(V2814=0,"",V2814/(1-AB2814-AK2814))</f>
      </c>
      <c r="AM2814" s="95">
        <v>0.33</v>
      </c>
      <c r="AN2814" s="93">
        <f>IF(V2814=0,"",V2814/(1-AB2814-AM2814))</f>
      </c>
      <c r="AO2814" s="96">
        <v>1.2</v>
      </c>
      <c r="AP2814" s="93">
        <f>IF(BD!AJ2814="","",BD!AJ2814*BD!AO2814)</f>
      </c>
      <c r="AQ2814" s="91">
        <f>BD!AM2814/BD!AK2814-1</f>
        <v>0</v>
      </c>
      <c r="AR2814" s="91">
        <f>IF(BD!AN2814="","",IF(BD!AJ2814="","",BD!AN2814/BD!AJ2814-1))</f>
      </c>
      <c r="AS2814" s="91">
        <f>IF(BD!AN2814="","",IF(BD!AN2814&lt;BD!AL2814,"ABAIXO DA META","DENTRO DA META"))</f>
      </c>
      <c r="AT2814" s="91" t="str">
        <f>IF(BD!AJ2814="","EM ANÁLISE",IF(BD!AP2814&gt;=BD!AN2814,"GO", "NO GO"))</f>
        <v>EM ANÁLISE</v>
      </c>
      <c r="AU2814" s="97">
        <f>IF(AN2814="","",+BD!$AN2814-AJ2814)</f>
      </c>
      <c r="AV2814" s="98"/>
      <c r="AW2814" s="90">
        <f>BD!P2814*BD!AC2814</f>
        <v>0</v>
      </c>
      <c r="AX2814" s="90">
        <f>BD!V2814*BD!AC2814</f>
        <v>0</v>
      </c>
      <c r="AY2814" s="90">
        <f>IF(BD!AN2814="","",BD!AN2814*BD!AC2814)</f>
      </c>
      <c r="AZ2814" s="75" t="s">
        <v>123</v>
      </c>
      <c r="BA2814" s="75" t="s">
        <v>115</v>
      </c>
      <c r="BB2814" s="75">
        <v>1</v>
      </c>
      <c r="BC2814" s="75" t="s">
        <v>250</v>
      </c>
      <c r="BD2814" s="104"/>
      <c r="BE2814" s="104"/>
      <c r="BF2814" s="101"/>
      <c r="BG2814" s="101"/>
      <c r="BH2814" s="101"/>
      <c r="BI2814" s="101"/>
      <c r="BJ2814" s="101"/>
      <c r="BK2814" s="101"/>
      <c r="BL2814" s="101"/>
      <c r="BM2814" s="101"/>
      <c r="BN2814" s="101"/>
      <c r="BO2814" s="103"/>
      <c r="BP2814" s="101"/>
      <c r="BQ2814" s="101"/>
      <c r="BR2814" s="101"/>
      <c r="BS2814" s="101"/>
      <c r="BT2814" s="101"/>
      <c r="BU2814" s="101"/>
      <c r="BV2814" s="101"/>
      <c r="BW2814" s="101"/>
      <c r="BX2814" s="101"/>
      <c r="BY2814" s="101"/>
      <c r="BZ2814" s="101"/>
      <c r="CA2814" s="101"/>
      <c r="CB2814" s="101"/>
      <c r="CC2814" s="101"/>
      <c r="CD2814" s="101"/>
      <c r="CE2814" s="101"/>
      <c r="CF2814" s="101"/>
      <c r="CG2814" s="37" t="e">
        <f>VLOOKUP(Table_1[[#This Row],[EAN]],'[1]Planilha1'!$E:$R,13,0)</f>
        <v>#N/A</v>
      </c>
    </row>
    <row r="2815" ht="15" hidden="1">
      <c r="A2815" s="7"/>
      <c r="B2815" s="84" t="s">
        <v>2735</v>
      </c>
      <c r="C2815" s="75">
        <v>221885</v>
      </c>
      <c r="D2815" s="75"/>
      <c r="E2815" s="85">
        <v>7896451906175</v>
      </c>
      <c r="F2815" s="86" t="s">
        <v>3300</v>
      </c>
      <c r="G2815" s="75" t="s">
        <v>21</v>
      </c>
      <c r="H2815" s="75">
        <v>390</v>
      </c>
      <c r="I2815" s="87" t="s">
        <v>3106</v>
      </c>
      <c r="J2815" s="75" t="s">
        <v>1474</v>
      </c>
      <c r="K2815" s="88" t="s">
        <v>84</v>
      </c>
      <c r="L2815" s="88">
        <v>12</v>
      </c>
      <c r="M2815" s="88">
        <v>5</v>
      </c>
      <c r="N2815" s="75" t="s">
        <v>85</v>
      </c>
      <c r="O2815" s="75"/>
      <c r="P2815" s="106"/>
      <c r="Q2815" s="90">
        <f>(17/100+7.6/100+1.65/100)*P2815</f>
        <v>0</v>
      </c>
      <c r="R2815" s="104"/>
      <c r="S2815" s="104"/>
      <c r="T2815" s="104"/>
      <c r="U2815" s="104"/>
      <c r="V2815" s="90">
        <f>+P2815-Q2815+R2815+S2815+T2815+U2815</f>
        <v>0</v>
      </c>
      <c r="W2815" s="91">
        <f>(1.02/100)</f>
        <v>1.02E-2</v>
      </c>
      <c r="X2815" s="91">
        <v>4.8E-3</v>
      </c>
      <c r="Y2815" s="91">
        <v>0.17</v>
      </c>
      <c r="Z2815" s="91">
        <v>1.65E-2</v>
      </c>
      <c r="AA2815" s="91">
        <v>7.6E-2</v>
      </c>
      <c r="AB2815" s="91">
        <f>SUM(W2815:AA2815)</f>
        <v>0.2775</v>
      </c>
      <c r="AC2815" s="75">
        <v>12</v>
      </c>
      <c r="AD2815" s="92">
        <f>IF(AL2815="","",+AC2815*AL2815)</f>
      </c>
      <c r="AE2815" s="93">
        <f>IF(AL2815="","",+AL2815*AB2815)</f>
      </c>
      <c r="AF2815" s="92">
        <f>IF(AL2815="","",+AL2815-AE2815)</f>
      </c>
      <c r="AG2815" s="93">
        <f>+V2815</f>
        <v>0</v>
      </c>
      <c r="AH2815" s="92">
        <f>IF(AF2815="","",+AF2815-AG2815)</f>
      </c>
      <c r="AI2815" s="92">
        <f>IF(AH2815="","",+AH2815*AC2815)</f>
      </c>
      <c r="AJ2815" s="93"/>
      <c r="AK2815" s="94">
        <v>0.33</v>
      </c>
      <c r="AL2815" s="93">
        <f>IF(V2815=0,"",V2815/(1-AB2815-AK2815))</f>
      </c>
      <c r="AM2815" s="95">
        <v>0.33</v>
      </c>
      <c r="AN2815" s="93">
        <f>IF(V2815=0,"",V2815/(1-AB2815-AM2815))</f>
      </c>
      <c r="AO2815" s="96">
        <v>1.2</v>
      </c>
      <c r="AP2815" s="93">
        <f>IF(BD!AJ2815="","",BD!AJ2815*BD!AO2815)</f>
      </c>
      <c r="AQ2815" s="91">
        <f>BD!AM2815/BD!AK2815-1</f>
        <v>0</v>
      </c>
      <c r="AR2815" s="91">
        <f>IF(BD!AN2815="","",IF(BD!AJ2815="","",BD!AN2815/BD!AJ2815-1))</f>
      </c>
      <c r="AS2815" s="91">
        <f>IF(BD!AN2815="","",IF(BD!AN2815&lt;BD!AL2815,"ABAIXO DA META","DENTRO DA META"))</f>
      </c>
      <c r="AT2815" s="91" t="str">
        <f>IF(BD!AJ2815="","EM ANÁLISE",IF(BD!AP2815&gt;=BD!AN2815,"GO", "NO GO"))</f>
        <v>EM ANÁLISE</v>
      </c>
      <c r="AU2815" s="97">
        <f>IF(AN2815="","",+BD!$AN2815-AJ2815)</f>
      </c>
      <c r="AV2815" s="98"/>
      <c r="AW2815" s="90">
        <f>BD!P2815*BD!AC2815</f>
        <v>0</v>
      </c>
      <c r="AX2815" s="90">
        <f>BD!V2815*BD!AC2815</f>
        <v>0</v>
      </c>
      <c r="AY2815" s="90">
        <f>IF(BD!AN2815="","",BD!AN2815*BD!AC2815)</f>
      </c>
      <c r="AZ2815" s="75" t="s">
        <v>123</v>
      </c>
      <c r="BA2815" s="75" t="s">
        <v>115</v>
      </c>
      <c r="BB2815" s="75">
        <v>1</v>
      </c>
      <c r="BC2815" s="75" t="s">
        <v>250</v>
      </c>
      <c r="BD2815" s="104"/>
      <c r="BE2815" s="104"/>
      <c r="BF2815" s="101"/>
      <c r="BG2815" s="101"/>
      <c r="BH2815" s="101"/>
      <c r="BI2815" s="101"/>
      <c r="BJ2815" s="101"/>
      <c r="BK2815" s="101"/>
      <c r="BL2815" s="101"/>
      <c r="BM2815" s="101"/>
      <c r="BN2815" s="101"/>
      <c r="BO2815" s="103"/>
      <c r="BP2815" s="101"/>
      <c r="BQ2815" s="101"/>
      <c r="BR2815" s="101"/>
      <c r="BS2815" s="101"/>
      <c r="BT2815" s="101"/>
      <c r="BU2815" s="101"/>
      <c r="BV2815" s="101"/>
      <c r="BW2815" s="101"/>
      <c r="BX2815" s="101"/>
      <c r="BY2815" s="101"/>
      <c r="BZ2815" s="101"/>
      <c r="CA2815" s="101"/>
      <c r="CB2815" s="101"/>
      <c r="CC2815" s="101"/>
      <c r="CD2815" s="101"/>
      <c r="CE2815" s="101"/>
      <c r="CF2815" s="101"/>
      <c r="CG2815" s="37" t="e">
        <f>VLOOKUP(Table_1[[#This Row],[EAN]],'[1]Planilha1'!$E:$R,13,0)</f>
        <v>#N/A</v>
      </c>
    </row>
    <row r="2816" ht="15" hidden="1">
      <c r="A2816" s="7"/>
      <c r="B2816" s="84" t="s">
        <v>2735</v>
      </c>
      <c r="C2816" s="75">
        <v>221886</v>
      </c>
      <c r="D2816" s="75"/>
      <c r="E2816" s="85">
        <v>7896451912435</v>
      </c>
      <c r="F2816" s="86" t="s">
        <v>3301</v>
      </c>
      <c r="G2816" s="75" t="s">
        <v>21</v>
      </c>
      <c r="H2816" s="75">
        <v>390</v>
      </c>
      <c r="I2816" s="87" t="s">
        <v>3106</v>
      </c>
      <c r="J2816" s="75" t="s">
        <v>1474</v>
      </c>
      <c r="K2816" s="88" t="s">
        <v>84</v>
      </c>
      <c r="L2816" s="88">
        <v>12</v>
      </c>
      <c r="M2816" s="88">
        <v>0</v>
      </c>
      <c r="N2816" s="75" t="s">
        <v>85</v>
      </c>
      <c r="O2816" s="75"/>
      <c r="P2816" s="106"/>
      <c r="Q2816" s="90">
        <f>(17/100+7.6/100+1.65/100)*P2816</f>
        <v>0</v>
      </c>
      <c r="R2816" s="104"/>
      <c r="S2816" s="104"/>
      <c r="T2816" s="104"/>
      <c r="U2816" s="104"/>
      <c r="V2816" s="90">
        <f>+P2816-Q2816+R2816+S2816+T2816+U2816</f>
        <v>0</v>
      </c>
      <c r="W2816" s="91">
        <f>(1.02/100)</f>
        <v>1.02E-2</v>
      </c>
      <c r="X2816" s="91">
        <v>4.8E-3</v>
      </c>
      <c r="Y2816" s="91">
        <v>0.17</v>
      </c>
      <c r="Z2816" s="91">
        <v>1.65E-2</v>
      </c>
      <c r="AA2816" s="91">
        <v>7.6E-2</v>
      </c>
      <c r="AB2816" s="91">
        <f>SUM(W2816:AA2816)</f>
        <v>0.2775</v>
      </c>
      <c r="AC2816" s="75">
        <v>12</v>
      </c>
      <c r="AD2816" s="92">
        <f>IF(AL2816="","",+AC2816*AL2816)</f>
      </c>
      <c r="AE2816" s="93">
        <f>IF(AL2816="","",+AL2816*AB2816)</f>
      </c>
      <c r="AF2816" s="92">
        <f>IF(AL2816="","",+AL2816-AE2816)</f>
      </c>
      <c r="AG2816" s="93">
        <f>+V2816</f>
        <v>0</v>
      </c>
      <c r="AH2816" s="92">
        <f>IF(AF2816="","",+AF2816-AG2816)</f>
      </c>
      <c r="AI2816" s="92">
        <f>IF(AH2816="","",+AH2816*AC2816)</f>
      </c>
      <c r="AJ2816" s="93"/>
      <c r="AK2816" s="94">
        <v>0.33</v>
      </c>
      <c r="AL2816" s="93">
        <f>IF(V2816=0,"",V2816/(1-AB2816-AK2816))</f>
      </c>
      <c r="AM2816" s="95">
        <v>0.33</v>
      </c>
      <c r="AN2816" s="93">
        <f>IF(V2816=0,"",V2816/(1-AB2816-AM2816))</f>
      </c>
      <c r="AO2816" s="96">
        <v>1.2</v>
      </c>
      <c r="AP2816" s="93">
        <f>IF(BD!AJ2816="","",BD!AJ2816*BD!AO2816)</f>
      </c>
      <c r="AQ2816" s="91">
        <f>BD!AM2816/BD!AK2816-1</f>
        <v>0</v>
      </c>
      <c r="AR2816" s="91">
        <f>IF(BD!AN2816="","",IF(BD!AJ2816="","",BD!AN2816/BD!AJ2816-1))</f>
      </c>
      <c r="AS2816" s="91">
        <f>IF(BD!AN2816="","",IF(BD!AN2816&lt;BD!AL2816,"ABAIXO DA META","DENTRO DA META"))</f>
      </c>
      <c r="AT2816" s="91" t="str">
        <f>IF(BD!AJ2816="","EM ANÁLISE",IF(BD!AP2816&gt;=BD!AN2816,"GO", "NO GO"))</f>
        <v>EM ANÁLISE</v>
      </c>
      <c r="AU2816" s="97">
        <f>IF(AN2816="","",+BD!$AN2816-AJ2816)</f>
      </c>
      <c r="AV2816" s="98"/>
      <c r="AW2816" s="90">
        <f>BD!P2816*BD!AC2816</f>
        <v>0</v>
      </c>
      <c r="AX2816" s="90">
        <f>BD!V2816*BD!AC2816</f>
        <v>0</v>
      </c>
      <c r="AY2816" s="90">
        <f>IF(BD!AN2816="","",BD!AN2816*BD!AC2816)</f>
      </c>
      <c r="AZ2816" s="75" t="s">
        <v>123</v>
      </c>
      <c r="BA2816" s="75" t="s">
        <v>115</v>
      </c>
      <c r="BB2816" s="75">
        <v>1</v>
      </c>
      <c r="BC2816" s="75" t="s">
        <v>250</v>
      </c>
      <c r="BD2816" s="104"/>
      <c r="BE2816" s="104"/>
      <c r="BF2816" s="101"/>
      <c r="BG2816" s="101"/>
      <c r="BH2816" s="101"/>
      <c r="BI2816" s="101"/>
      <c r="BJ2816" s="101"/>
      <c r="BK2816" s="101"/>
      <c r="BL2816" s="101"/>
      <c r="BM2816" s="101"/>
      <c r="BN2816" s="101"/>
      <c r="BO2816" s="103"/>
      <c r="BP2816" s="101"/>
      <c r="BQ2816" s="101"/>
      <c r="BR2816" s="101"/>
      <c r="BS2816" s="101"/>
      <c r="BT2816" s="101"/>
      <c r="BU2816" s="101"/>
      <c r="BV2816" s="101"/>
      <c r="BW2816" s="101"/>
      <c r="BX2816" s="101"/>
      <c r="BY2816" s="101"/>
      <c r="BZ2816" s="101"/>
      <c r="CA2816" s="101"/>
      <c r="CB2816" s="101"/>
      <c r="CC2816" s="101"/>
      <c r="CD2816" s="101"/>
      <c r="CE2816" s="101"/>
      <c r="CF2816" s="101"/>
      <c r="CG2816" s="37" t="e">
        <f>VLOOKUP(Table_1[[#This Row],[EAN]],'[1]Planilha1'!$E:$R,13,0)</f>
        <v>#N/A</v>
      </c>
    </row>
    <row r="2817" ht="15" hidden="1">
      <c r="A2817" s="7"/>
      <c r="B2817" s="84" t="s">
        <v>2735</v>
      </c>
      <c r="C2817" s="75">
        <v>221887</v>
      </c>
      <c r="D2817" s="75"/>
      <c r="E2817" s="85">
        <v>7896451908803</v>
      </c>
      <c r="F2817" s="86" t="s">
        <v>3302</v>
      </c>
      <c r="G2817" s="75" t="s">
        <v>21</v>
      </c>
      <c r="H2817" s="75">
        <v>390</v>
      </c>
      <c r="I2817" s="87" t="s">
        <v>3106</v>
      </c>
      <c r="J2817" s="75" t="s">
        <v>1474</v>
      </c>
      <c r="K2817" s="88" t="s">
        <v>84</v>
      </c>
      <c r="L2817" s="88">
        <v>12</v>
      </c>
      <c r="M2817" s="88">
        <v>0</v>
      </c>
      <c r="N2817" s="75" t="s">
        <v>85</v>
      </c>
      <c r="O2817" s="75"/>
      <c r="P2817" s="106"/>
      <c r="Q2817" s="90">
        <f>(17/100+7.6/100+1.65/100)*P2817</f>
        <v>0</v>
      </c>
      <c r="R2817" s="104"/>
      <c r="S2817" s="104"/>
      <c r="T2817" s="104"/>
      <c r="U2817" s="104"/>
      <c r="V2817" s="90">
        <f>+P2817-Q2817+R2817+S2817+T2817+U2817</f>
        <v>0</v>
      </c>
      <c r="W2817" s="91">
        <f>(1.02/100)</f>
        <v>1.02E-2</v>
      </c>
      <c r="X2817" s="91">
        <v>4.8E-3</v>
      </c>
      <c r="Y2817" s="91">
        <v>0.17</v>
      </c>
      <c r="Z2817" s="91">
        <v>1.65E-2</v>
      </c>
      <c r="AA2817" s="91">
        <v>7.6E-2</v>
      </c>
      <c r="AB2817" s="91">
        <f>SUM(W2817:AA2817)</f>
        <v>0.2775</v>
      </c>
      <c r="AC2817" s="75">
        <v>12</v>
      </c>
      <c r="AD2817" s="92">
        <f>IF(AL2817="","",+AC2817*AL2817)</f>
      </c>
      <c r="AE2817" s="93">
        <f>IF(AL2817="","",+AL2817*AB2817)</f>
      </c>
      <c r="AF2817" s="92">
        <f>IF(AL2817="","",+AL2817-AE2817)</f>
      </c>
      <c r="AG2817" s="93">
        <f>+V2817</f>
        <v>0</v>
      </c>
      <c r="AH2817" s="92">
        <f>IF(AF2817="","",+AF2817-AG2817)</f>
      </c>
      <c r="AI2817" s="92">
        <f>IF(AH2817="","",+AH2817*AC2817)</f>
      </c>
      <c r="AJ2817" s="93"/>
      <c r="AK2817" s="94">
        <v>0.33</v>
      </c>
      <c r="AL2817" s="93">
        <f>IF(V2817=0,"",V2817/(1-AB2817-AK2817))</f>
      </c>
      <c r="AM2817" s="95">
        <v>0.33</v>
      </c>
      <c r="AN2817" s="93">
        <f>IF(V2817=0,"",V2817/(1-AB2817-AM2817))</f>
      </c>
      <c r="AO2817" s="96">
        <v>1.2</v>
      </c>
      <c r="AP2817" s="93">
        <f>IF(BD!AJ2817="","",BD!AJ2817*BD!AO2817)</f>
      </c>
      <c r="AQ2817" s="91">
        <f>BD!AM2817/BD!AK2817-1</f>
        <v>0</v>
      </c>
      <c r="AR2817" s="91">
        <f>IF(BD!AN2817="","",IF(BD!AJ2817="","",BD!AN2817/BD!AJ2817-1))</f>
      </c>
      <c r="AS2817" s="91">
        <f>IF(BD!AN2817="","",IF(BD!AN2817&lt;BD!AL2817,"ABAIXO DA META","DENTRO DA META"))</f>
      </c>
      <c r="AT2817" s="91" t="str">
        <f>IF(BD!AJ2817="","EM ANÁLISE",IF(BD!AP2817&gt;=BD!AN2817,"GO", "NO GO"))</f>
        <v>EM ANÁLISE</v>
      </c>
      <c r="AU2817" s="97">
        <f>IF(AN2817="","",+BD!$AN2817-AJ2817)</f>
      </c>
      <c r="AV2817" s="98"/>
      <c r="AW2817" s="90">
        <f>BD!P2817*BD!AC2817</f>
        <v>0</v>
      </c>
      <c r="AX2817" s="90">
        <f>BD!V2817*BD!AC2817</f>
        <v>0</v>
      </c>
      <c r="AY2817" s="90">
        <f>IF(BD!AN2817="","",BD!AN2817*BD!AC2817)</f>
      </c>
      <c r="AZ2817" s="75" t="s">
        <v>123</v>
      </c>
      <c r="BA2817" s="75" t="s">
        <v>115</v>
      </c>
      <c r="BB2817" s="75">
        <v>1</v>
      </c>
      <c r="BC2817" s="75" t="s">
        <v>250</v>
      </c>
      <c r="BD2817" s="104"/>
      <c r="BE2817" s="104"/>
      <c r="BF2817" s="101"/>
      <c r="BG2817" s="101"/>
      <c r="BH2817" s="101"/>
      <c r="BI2817" s="101"/>
      <c r="BJ2817" s="101"/>
      <c r="BK2817" s="101"/>
      <c r="BL2817" s="101"/>
      <c r="BM2817" s="101"/>
      <c r="BN2817" s="101"/>
      <c r="BO2817" s="103"/>
      <c r="BP2817" s="101"/>
      <c r="BQ2817" s="101"/>
      <c r="BR2817" s="101"/>
      <c r="BS2817" s="101"/>
      <c r="BT2817" s="101"/>
      <c r="BU2817" s="101"/>
      <c r="BV2817" s="101"/>
      <c r="BW2817" s="101"/>
      <c r="BX2817" s="101"/>
      <c r="BY2817" s="101"/>
      <c r="BZ2817" s="101"/>
      <c r="CA2817" s="101"/>
      <c r="CB2817" s="101"/>
      <c r="CC2817" s="101"/>
      <c r="CD2817" s="101"/>
      <c r="CE2817" s="101"/>
      <c r="CF2817" s="101"/>
      <c r="CG2817" s="37" t="e">
        <f>VLOOKUP(Table_1[[#This Row],[EAN]],'[1]Planilha1'!$E:$R,13,0)</f>
        <v>#N/A</v>
      </c>
    </row>
    <row r="2818" ht="15" hidden="1">
      <c r="A2818" s="7"/>
      <c r="B2818" s="84" t="s">
        <v>2735</v>
      </c>
      <c r="C2818" s="75">
        <v>221888</v>
      </c>
      <c r="D2818" s="75"/>
      <c r="E2818" s="85">
        <v>7896451913869</v>
      </c>
      <c r="F2818" s="86" t="s">
        <v>3303</v>
      </c>
      <c r="G2818" s="75" t="s">
        <v>21</v>
      </c>
      <c r="H2818" s="75">
        <v>390</v>
      </c>
      <c r="I2818" s="87" t="s">
        <v>3106</v>
      </c>
      <c r="J2818" s="75" t="s">
        <v>1474</v>
      </c>
      <c r="K2818" s="88" t="s">
        <v>84</v>
      </c>
      <c r="L2818" s="88">
        <v>12</v>
      </c>
      <c r="M2818" s="88">
        <v>0</v>
      </c>
      <c r="N2818" s="75" t="s">
        <v>85</v>
      </c>
      <c r="O2818" s="75"/>
      <c r="P2818" s="106"/>
      <c r="Q2818" s="90">
        <f>(17/100+7.6/100+1.65/100)*P2818</f>
        <v>0</v>
      </c>
      <c r="R2818" s="104"/>
      <c r="S2818" s="104"/>
      <c r="T2818" s="104"/>
      <c r="U2818" s="104"/>
      <c r="V2818" s="90">
        <f>+P2818-Q2818+R2818+S2818+T2818+U2818</f>
        <v>0</v>
      </c>
      <c r="W2818" s="91">
        <f>(1.02/100)</f>
        <v>1.02E-2</v>
      </c>
      <c r="X2818" s="91">
        <v>4.8E-3</v>
      </c>
      <c r="Y2818" s="91">
        <v>0.17</v>
      </c>
      <c r="Z2818" s="91">
        <v>1.65E-2</v>
      </c>
      <c r="AA2818" s="91">
        <v>7.6E-2</v>
      </c>
      <c r="AB2818" s="91">
        <f>SUM(W2818:AA2818)</f>
        <v>0.2775</v>
      </c>
      <c r="AC2818" s="75">
        <v>12</v>
      </c>
      <c r="AD2818" s="92">
        <f>IF(AL2818="","",+AC2818*AL2818)</f>
      </c>
      <c r="AE2818" s="93">
        <f>IF(AL2818="","",+AL2818*AB2818)</f>
      </c>
      <c r="AF2818" s="92">
        <f>IF(AL2818="","",+AL2818-AE2818)</f>
      </c>
      <c r="AG2818" s="93">
        <f>+V2818</f>
        <v>0</v>
      </c>
      <c r="AH2818" s="92">
        <f>IF(AF2818="","",+AF2818-AG2818)</f>
      </c>
      <c r="AI2818" s="92">
        <f>IF(AH2818="","",+AH2818*AC2818)</f>
      </c>
      <c r="AJ2818" s="93"/>
      <c r="AK2818" s="94">
        <v>0.33</v>
      </c>
      <c r="AL2818" s="93">
        <f>IF(V2818=0,"",V2818/(1-AB2818-AK2818))</f>
      </c>
      <c r="AM2818" s="95">
        <v>0.33</v>
      </c>
      <c r="AN2818" s="93">
        <f>IF(V2818=0,"",V2818/(1-AB2818-AM2818))</f>
      </c>
      <c r="AO2818" s="96">
        <v>1.2</v>
      </c>
      <c r="AP2818" s="93">
        <f>IF(BD!AJ2818="","",BD!AJ2818*BD!AO2818)</f>
      </c>
      <c r="AQ2818" s="91">
        <f>BD!AM2818/BD!AK2818-1</f>
        <v>0</v>
      </c>
      <c r="AR2818" s="91">
        <f>IF(BD!AN2818="","",IF(BD!AJ2818="","",BD!AN2818/BD!AJ2818-1))</f>
      </c>
      <c r="AS2818" s="91">
        <f>IF(BD!AN2818="","",IF(BD!AN2818&lt;BD!AL2818,"ABAIXO DA META","DENTRO DA META"))</f>
      </c>
      <c r="AT2818" s="91" t="str">
        <f>IF(BD!AJ2818="","EM ANÁLISE",IF(BD!AP2818&gt;=BD!AN2818,"GO", "NO GO"))</f>
        <v>EM ANÁLISE</v>
      </c>
      <c r="AU2818" s="97">
        <f>IF(AN2818="","",+BD!$AN2818-AJ2818)</f>
      </c>
      <c r="AV2818" s="98"/>
      <c r="AW2818" s="90">
        <f>BD!P2818*BD!AC2818</f>
        <v>0</v>
      </c>
      <c r="AX2818" s="90">
        <f>BD!V2818*BD!AC2818</f>
        <v>0</v>
      </c>
      <c r="AY2818" s="90">
        <f>IF(BD!AN2818="","",BD!AN2818*BD!AC2818)</f>
      </c>
      <c r="AZ2818" s="75" t="s">
        <v>123</v>
      </c>
      <c r="BA2818" s="75" t="s">
        <v>115</v>
      </c>
      <c r="BB2818" s="75">
        <v>1</v>
      </c>
      <c r="BC2818" s="75" t="s">
        <v>250</v>
      </c>
      <c r="BD2818" s="104"/>
      <c r="BE2818" s="104"/>
      <c r="BF2818" s="101"/>
      <c r="BG2818" s="101"/>
      <c r="BH2818" s="101"/>
      <c r="BI2818" s="101"/>
      <c r="BJ2818" s="101"/>
      <c r="BK2818" s="101"/>
      <c r="BL2818" s="101"/>
      <c r="BM2818" s="101"/>
      <c r="BN2818" s="101"/>
      <c r="BO2818" s="103"/>
      <c r="BP2818" s="101"/>
      <c r="BQ2818" s="101"/>
      <c r="BR2818" s="101"/>
      <c r="BS2818" s="101"/>
      <c r="BT2818" s="101"/>
      <c r="BU2818" s="101"/>
      <c r="BV2818" s="101"/>
      <c r="BW2818" s="101"/>
      <c r="BX2818" s="101"/>
      <c r="BY2818" s="101"/>
      <c r="BZ2818" s="101"/>
      <c r="CA2818" s="101"/>
      <c r="CB2818" s="101"/>
      <c r="CC2818" s="101"/>
      <c r="CD2818" s="101"/>
      <c r="CE2818" s="101"/>
      <c r="CF2818" s="101"/>
      <c r="CG2818" s="37" t="e">
        <f>VLOOKUP(Table_1[[#This Row],[EAN]],'[1]Planilha1'!$E:$R,13,0)</f>
        <v>#N/A</v>
      </c>
    </row>
    <row r="2819" ht="15" hidden="1">
      <c r="A2819" s="7"/>
      <c r="B2819" s="84" t="s">
        <v>2735</v>
      </c>
      <c r="C2819" s="75">
        <v>221890</v>
      </c>
      <c r="D2819" s="75"/>
      <c r="E2819" s="85">
        <v>7896003738506</v>
      </c>
      <c r="F2819" s="86" t="s">
        <v>3304</v>
      </c>
      <c r="G2819" s="75" t="s">
        <v>21</v>
      </c>
      <c r="H2819" s="75">
        <v>510</v>
      </c>
      <c r="I2819" s="87" t="s">
        <v>3188</v>
      </c>
      <c r="J2819" s="75" t="s">
        <v>3189</v>
      </c>
      <c r="K2819" s="88" t="s">
        <v>84</v>
      </c>
      <c r="L2819" s="88">
        <v>42</v>
      </c>
      <c r="M2819" s="88">
        <v>5</v>
      </c>
      <c r="N2819" s="75" t="s">
        <v>85</v>
      </c>
      <c r="O2819" s="75"/>
      <c r="P2819" s="106"/>
      <c r="Q2819" s="90">
        <f>(17/100+7.6/100+1.65/100)*P2819</f>
        <v>0</v>
      </c>
      <c r="R2819" s="104"/>
      <c r="S2819" s="104"/>
      <c r="T2819" s="104"/>
      <c r="U2819" s="104"/>
      <c r="V2819" s="90">
        <f>+P2819-Q2819+R2819+S2819+T2819+U2819</f>
        <v>0</v>
      </c>
      <c r="W2819" s="91">
        <f>(1.02/100)</f>
        <v>1.02E-2</v>
      </c>
      <c r="X2819" s="91">
        <v>4.8E-3</v>
      </c>
      <c r="Y2819" s="91">
        <v>0.17</v>
      </c>
      <c r="Z2819" s="91">
        <v>1.65E-2</v>
      </c>
      <c r="AA2819" s="91">
        <v>7.6E-2</v>
      </c>
      <c r="AB2819" s="91">
        <f>SUM(W2819:AA2819)</f>
        <v>0.2775</v>
      </c>
      <c r="AC2819" s="75">
        <v>12</v>
      </c>
      <c r="AD2819" s="92">
        <f>IF(AL2819="","",+AC2819*AL2819)</f>
      </c>
      <c r="AE2819" s="93">
        <f>IF(AL2819="","",+AL2819*AB2819)</f>
      </c>
      <c r="AF2819" s="92">
        <f>IF(AL2819="","",+AL2819-AE2819)</f>
      </c>
      <c r="AG2819" s="93">
        <f>+V2819</f>
        <v>0</v>
      </c>
      <c r="AH2819" s="92">
        <f>IF(AF2819="","",+AF2819-AG2819)</f>
      </c>
      <c r="AI2819" s="92">
        <f>IF(AH2819="","",+AH2819*AC2819)</f>
      </c>
      <c r="AJ2819" s="93"/>
      <c r="AK2819" s="94">
        <v>0.33</v>
      </c>
      <c r="AL2819" s="93">
        <f>IF(V2819=0,"",V2819/(1-AB2819-AK2819))</f>
      </c>
      <c r="AM2819" s="95">
        <v>0.33</v>
      </c>
      <c r="AN2819" s="93">
        <f>IF(V2819=0,"",V2819/(1-AB2819-AM2819))</f>
      </c>
      <c r="AO2819" s="96">
        <v>1.2</v>
      </c>
      <c r="AP2819" s="93">
        <f>IF(BD!AJ2819="","",BD!AJ2819*BD!AO2819)</f>
      </c>
      <c r="AQ2819" s="91">
        <f>BD!AM2819/BD!AK2819-1</f>
        <v>0</v>
      </c>
      <c r="AR2819" s="91">
        <f>IF(BD!AN2819="","",IF(BD!AJ2819="","",BD!AN2819/BD!AJ2819-1))</f>
      </c>
      <c r="AS2819" s="91">
        <f>IF(BD!AN2819="","",IF(BD!AN2819&lt;BD!AL2819,"ABAIXO DA META","DENTRO DA META"))</f>
      </c>
      <c r="AT2819" s="91" t="str">
        <f>IF(BD!AJ2819="","EM ANÁLISE",IF(BD!AP2819&gt;=BD!AN2819,"GO", "NO GO"))</f>
        <v>EM ANÁLISE</v>
      </c>
      <c r="AU2819" s="97">
        <f>IF(AN2819="","",+BD!$AN2819-AJ2819)</f>
      </c>
      <c r="AV2819" s="98"/>
      <c r="AW2819" s="90">
        <f>BD!P2819*BD!AC2819</f>
        <v>0</v>
      </c>
      <c r="AX2819" s="90">
        <f>BD!V2819*BD!AC2819</f>
        <v>0</v>
      </c>
      <c r="AY2819" s="90">
        <f>IF(BD!AN2819="","",BD!AN2819*BD!AC2819)</f>
      </c>
      <c r="AZ2819" s="75" t="s">
        <v>123</v>
      </c>
      <c r="BA2819" s="75" t="s">
        <v>115</v>
      </c>
      <c r="BB2819" s="75">
        <v>1</v>
      </c>
      <c r="BC2819" s="75" t="s">
        <v>250</v>
      </c>
      <c r="BD2819" s="104"/>
      <c r="BE2819" s="104"/>
      <c r="BF2819" s="101"/>
      <c r="BG2819" s="101"/>
      <c r="BH2819" s="101"/>
      <c r="BI2819" s="101"/>
      <c r="BJ2819" s="101"/>
      <c r="BK2819" s="101"/>
      <c r="BL2819" s="101"/>
      <c r="BM2819" s="101"/>
      <c r="BN2819" s="101"/>
      <c r="BO2819" s="103"/>
      <c r="BP2819" s="101"/>
      <c r="BQ2819" s="101"/>
      <c r="BR2819" s="101"/>
      <c r="BS2819" s="101"/>
      <c r="BT2819" s="101"/>
      <c r="BU2819" s="101"/>
      <c r="BV2819" s="101"/>
      <c r="BW2819" s="101"/>
      <c r="BX2819" s="101"/>
      <c r="BY2819" s="101"/>
      <c r="BZ2819" s="101"/>
      <c r="CA2819" s="101"/>
      <c r="CB2819" s="101"/>
      <c r="CC2819" s="101"/>
      <c r="CD2819" s="101"/>
      <c r="CE2819" s="101"/>
      <c r="CF2819" s="101"/>
      <c r="CG2819" s="37" t="e">
        <f>VLOOKUP(Table_1[[#This Row],[EAN]],'[1]Planilha1'!$E:$R,13,0)</f>
        <v>#N/A</v>
      </c>
    </row>
    <row r="2820" ht="15" hidden="1">
      <c r="A2820" s="7"/>
      <c r="B2820" s="84" t="s">
        <v>2735</v>
      </c>
      <c r="C2820" s="75">
        <v>221891</v>
      </c>
      <c r="D2820" s="75"/>
      <c r="E2820" s="85">
        <v>7896003738513</v>
      </c>
      <c r="F2820" s="86" t="s">
        <v>3305</v>
      </c>
      <c r="G2820" s="75" t="s">
        <v>11</v>
      </c>
      <c r="H2820" s="75">
        <v>530</v>
      </c>
      <c r="I2820" s="87" t="s">
        <v>2784</v>
      </c>
      <c r="J2820" s="75" t="s">
        <v>3189</v>
      </c>
      <c r="K2820" s="88" t="s">
        <v>84</v>
      </c>
      <c r="L2820" s="88">
        <v>42</v>
      </c>
      <c r="M2820" s="88">
        <v>0</v>
      </c>
      <c r="N2820" s="75" t="s">
        <v>85</v>
      </c>
      <c r="O2820" s="75"/>
      <c r="P2820" s="106"/>
      <c r="Q2820" s="90">
        <f>(17/100+7.6/100+1.65/100)*P2820</f>
        <v>0</v>
      </c>
      <c r="R2820" s="104"/>
      <c r="S2820" s="104"/>
      <c r="T2820" s="104"/>
      <c r="U2820" s="104"/>
      <c r="V2820" s="90">
        <f>+P2820-Q2820+R2820+S2820+T2820+U2820</f>
        <v>0</v>
      </c>
      <c r="W2820" s="91">
        <f>(1.02/100)</f>
        <v>1.02E-2</v>
      </c>
      <c r="X2820" s="91">
        <v>4.8E-3</v>
      </c>
      <c r="Y2820" s="91">
        <v>0.17</v>
      </c>
      <c r="Z2820" s="91">
        <v>1.65E-2</v>
      </c>
      <c r="AA2820" s="91">
        <v>7.6E-2</v>
      </c>
      <c r="AB2820" s="91">
        <f>SUM(W2820:AA2820)</f>
        <v>0.2775</v>
      </c>
      <c r="AC2820" s="75">
        <v>12</v>
      </c>
      <c r="AD2820" s="92">
        <f>IF(AL2820="","",+AC2820*AL2820)</f>
      </c>
      <c r="AE2820" s="93">
        <f>IF(AL2820="","",+AL2820*AB2820)</f>
      </c>
      <c r="AF2820" s="92">
        <f>IF(AL2820="","",+AL2820-AE2820)</f>
      </c>
      <c r="AG2820" s="93">
        <f>+V2820</f>
        <v>0</v>
      </c>
      <c r="AH2820" s="92">
        <f>IF(AF2820="","",+AF2820-AG2820)</f>
      </c>
      <c r="AI2820" s="92">
        <f>IF(AH2820="","",+AH2820*AC2820)</f>
      </c>
      <c r="AJ2820" s="93"/>
      <c r="AK2820" s="94">
        <v>0.33</v>
      </c>
      <c r="AL2820" s="93">
        <f>IF(V2820=0,"",V2820/(1-AB2820-AK2820))</f>
      </c>
      <c r="AM2820" s="95">
        <v>0.33</v>
      </c>
      <c r="AN2820" s="93">
        <f>IF(V2820=0,"",V2820/(1-AB2820-AM2820))</f>
      </c>
      <c r="AO2820" s="96">
        <v>1.2</v>
      </c>
      <c r="AP2820" s="93">
        <f>IF(BD!AJ2820="","",BD!AJ2820*BD!AO2820)</f>
      </c>
      <c r="AQ2820" s="91">
        <f>BD!AM2820/BD!AK2820-1</f>
        <v>0</v>
      </c>
      <c r="AR2820" s="91">
        <f>IF(BD!AN2820="","",IF(BD!AJ2820="","",BD!AN2820/BD!AJ2820-1))</f>
      </c>
      <c r="AS2820" s="91">
        <f>IF(BD!AN2820="","",IF(BD!AN2820&lt;BD!AL2820,"ABAIXO DA META","DENTRO DA META"))</f>
      </c>
      <c r="AT2820" s="91" t="str">
        <f>IF(BD!AJ2820="","EM ANÁLISE",IF(BD!AP2820&gt;=BD!AN2820,"GO", "NO GO"))</f>
        <v>EM ANÁLISE</v>
      </c>
      <c r="AU2820" s="97">
        <f>IF(AN2820="","",+BD!$AN2820-AJ2820)</f>
      </c>
      <c r="AV2820" s="98"/>
      <c r="AW2820" s="90">
        <f>BD!P2820*BD!AC2820</f>
        <v>0</v>
      </c>
      <c r="AX2820" s="90">
        <f>BD!V2820*BD!AC2820</f>
        <v>0</v>
      </c>
      <c r="AY2820" s="90">
        <f>IF(BD!AN2820="","",BD!AN2820*BD!AC2820)</f>
      </c>
      <c r="AZ2820" s="75" t="s">
        <v>123</v>
      </c>
      <c r="BA2820" s="75" t="s">
        <v>115</v>
      </c>
      <c r="BB2820" s="75">
        <v>1</v>
      </c>
      <c r="BC2820" s="75" t="s">
        <v>250</v>
      </c>
      <c r="BD2820" s="104"/>
      <c r="BE2820" s="104"/>
      <c r="BF2820" s="101"/>
      <c r="BG2820" s="101"/>
      <c r="BH2820" s="101"/>
      <c r="BI2820" s="101"/>
      <c r="BJ2820" s="101"/>
      <c r="BK2820" s="101"/>
      <c r="BL2820" s="101"/>
      <c r="BM2820" s="101"/>
      <c r="BN2820" s="101"/>
      <c r="BO2820" s="103"/>
      <c r="BP2820" s="101"/>
      <c r="BQ2820" s="101"/>
      <c r="BR2820" s="101"/>
      <c r="BS2820" s="101"/>
      <c r="BT2820" s="101"/>
      <c r="BU2820" s="101"/>
      <c r="BV2820" s="101"/>
      <c r="BW2820" s="101"/>
      <c r="BX2820" s="101"/>
      <c r="BY2820" s="101"/>
      <c r="BZ2820" s="101"/>
      <c r="CA2820" s="101"/>
      <c r="CB2820" s="101"/>
      <c r="CC2820" s="101"/>
      <c r="CD2820" s="101"/>
      <c r="CE2820" s="101"/>
      <c r="CF2820" s="101"/>
      <c r="CG2820" s="37" t="e">
        <f>VLOOKUP(Table_1[[#This Row],[EAN]],'[1]Planilha1'!$E:$R,13,0)</f>
        <v>#N/A</v>
      </c>
    </row>
    <row r="2821" ht="15" hidden="1">
      <c r="A2821" s="7"/>
      <c r="B2821" s="84" t="s">
        <v>2735</v>
      </c>
      <c r="C2821" s="75">
        <v>221892</v>
      </c>
      <c r="D2821" s="75"/>
      <c r="E2821" s="85">
        <v>7896003700800</v>
      </c>
      <c r="F2821" s="86" t="s">
        <v>3306</v>
      </c>
      <c r="G2821" s="75" t="s">
        <v>21</v>
      </c>
      <c r="H2821" s="75">
        <v>510</v>
      </c>
      <c r="I2821" s="87" t="s">
        <v>3188</v>
      </c>
      <c r="J2821" s="75" t="s">
        <v>3189</v>
      </c>
      <c r="K2821" s="88" t="s">
        <v>84</v>
      </c>
      <c r="L2821" s="88">
        <v>30</v>
      </c>
      <c r="M2821" s="88">
        <v>5</v>
      </c>
      <c r="N2821" s="75" t="s">
        <v>85</v>
      </c>
      <c r="O2821" s="75"/>
      <c r="P2821" s="106"/>
      <c r="Q2821" s="90">
        <f>(17/100+7.6/100+1.65/100)*P2821</f>
        <v>0</v>
      </c>
      <c r="R2821" s="104"/>
      <c r="S2821" s="104"/>
      <c r="T2821" s="104"/>
      <c r="U2821" s="104"/>
      <c r="V2821" s="90">
        <f>+P2821-Q2821+R2821+S2821+T2821+U2821</f>
        <v>0</v>
      </c>
      <c r="W2821" s="91">
        <f>(1.02/100)</f>
        <v>1.02E-2</v>
      </c>
      <c r="X2821" s="91">
        <v>4.8E-3</v>
      </c>
      <c r="Y2821" s="91">
        <v>0.17</v>
      </c>
      <c r="Z2821" s="91">
        <v>1.65E-2</v>
      </c>
      <c r="AA2821" s="91">
        <v>7.6E-2</v>
      </c>
      <c r="AB2821" s="91">
        <f>SUM(W2821:AA2821)</f>
        <v>0.2775</v>
      </c>
      <c r="AC2821" s="75">
        <v>12</v>
      </c>
      <c r="AD2821" s="92">
        <f>IF(AL2821="","",+AC2821*AL2821)</f>
      </c>
      <c r="AE2821" s="93">
        <f>IF(AL2821="","",+AL2821*AB2821)</f>
      </c>
      <c r="AF2821" s="92">
        <f>IF(AL2821="","",+AL2821-AE2821)</f>
      </c>
      <c r="AG2821" s="93">
        <f>+V2821</f>
        <v>0</v>
      </c>
      <c r="AH2821" s="92">
        <f>IF(AF2821="","",+AF2821-AG2821)</f>
      </c>
      <c r="AI2821" s="92">
        <f>IF(AH2821="","",+AH2821*AC2821)</f>
      </c>
      <c r="AJ2821" s="93"/>
      <c r="AK2821" s="94">
        <v>0.33</v>
      </c>
      <c r="AL2821" s="93">
        <f>IF(V2821=0,"",V2821/(1-AB2821-AK2821))</f>
      </c>
      <c r="AM2821" s="95">
        <v>0.33</v>
      </c>
      <c r="AN2821" s="93">
        <f>IF(V2821=0,"",V2821/(1-AB2821-AM2821))</f>
      </c>
      <c r="AO2821" s="96">
        <v>1.2</v>
      </c>
      <c r="AP2821" s="93">
        <f>IF(BD!AJ2821="","",BD!AJ2821*BD!AO2821)</f>
      </c>
      <c r="AQ2821" s="91">
        <f>BD!AM2821/BD!AK2821-1</f>
        <v>0</v>
      </c>
      <c r="AR2821" s="91">
        <f>IF(BD!AN2821="","",IF(BD!AJ2821="","",BD!AN2821/BD!AJ2821-1))</f>
      </c>
      <c r="AS2821" s="91">
        <f>IF(BD!AN2821="","",IF(BD!AN2821&lt;BD!AL2821,"ABAIXO DA META","DENTRO DA META"))</f>
      </c>
      <c r="AT2821" s="91" t="str">
        <f>IF(BD!AJ2821="","EM ANÁLISE",IF(BD!AP2821&gt;=BD!AN2821,"GO", "NO GO"))</f>
        <v>EM ANÁLISE</v>
      </c>
      <c r="AU2821" s="97">
        <f>IF(AN2821="","",+BD!$AN2821-AJ2821)</f>
      </c>
      <c r="AV2821" s="98"/>
      <c r="AW2821" s="90">
        <f>BD!P2821*BD!AC2821</f>
        <v>0</v>
      </c>
      <c r="AX2821" s="90">
        <f>BD!V2821*BD!AC2821</f>
        <v>0</v>
      </c>
      <c r="AY2821" s="90">
        <f>IF(BD!AN2821="","",BD!AN2821*BD!AC2821)</f>
      </c>
      <c r="AZ2821" s="75" t="s">
        <v>123</v>
      </c>
      <c r="BA2821" s="75" t="s">
        <v>115</v>
      </c>
      <c r="BB2821" s="75">
        <v>1</v>
      </c>
      <c r="BC2821" s="75" t="s">
        <v>250</v>
      </c>
      <c r="BD2821" s="104"/>
      <c r="BE2821" s="104"/>
      <c r="BF2821" s="101"/>
      <c r="BG2821" s="101"/>
      <c r="BH2821" s="101"/>
      <c r="BI2821" s="101"/>
      <c r="BJ2821" s="101"/>
      <c r="BK2821" s="101"/>
      <c r="BL2821" s="101"/>
      <c r="BM2821" s="101"/>
      <c r="BN2821" s="101"/>
      <c r="BO2821" s="103"/>
      <c r="BP2821" s="101"/>
      <c r="BQ2821" s="101"/>
      <c r="BR2821" s="101"/>
      <c r="BS2821" s="101"/>
      <c r="BT2821" s="101"/>
      <c r="BU2821" s="101"/>
      <c r="BV2821" s="101"/>
      <c r="BW2821" s="101"/>
      <c r="BX2821" s="101"/>
      <c r="BY2821" s="101"/>
      <c r="BZ2821" s="101"/>
      <c r="CA2821" s="101"/>
      <c r="CB2821" s="101"/>
      <c r="CC2821" s="101"/>
      <c r="CD2821" s="101"/>
      <c r="CE2821" s="101"/>
      <c r="CF2821" s="101"/>
      <c r="CG2821" s="37" t="e">
        <f>VLOOKUP(Table_1[[#This Row],[EAN]],'[1]Planilha1'!$E:$R,13,0)</f>
        <v>#N/A</v>
      </c>
    </row>
    <row r="2822" ht="15" hidden="1">
      <c r="A2822" s="7"/>
      <c r="B2822" s="84" t="s">
        <v>2735</v>
      </c>
      <c r="C2822" s="75">
        <v>221893</v>
      </c>
      <c r="D2822" s="75"/>
      <c r="E2822" s="85">
        <v>7896003700817</v>
      </c>
      <c r="F2822" s="86" t="s">
        <v>3307</v>
      </c>
      <c r="G2822" s="75" t="s">
        <v>11</v>
      </c>
      <c r="H2822" s="75">
        <v>530</v>
      </c>
      <c r="I2822" s="87" t="s">
        <v>2784</v>
      </c>
      <c r="J2822" s="75" t="s">
        <v>3189</v>
      </c>
      <c r="K2822" s="88" t="s">
        <v>84</v>
      </c>
      <c r="L2822" s="88">
        <v>30</v>
      </c>
      <c r="M2822" s="88">
        <v>0</v>
      </c>
      <c r="N2822" s="75" t="s">
        <v>85</v>
      </c>
      <c r="O2822" s="75"/>
      <c r="P2822" s="106"/>
      <c r="Q2822" s="90">
        <f>(17/100+7.6/100+1.65/100)*P2822</f>
        <v>0</v>
      </c>
      <c r="R2822" s="104"/>
      <c r="S2822" s="104"/>
      <c r="T2822" s="104"/>
      <c r="U2822" s="104"/>
      <c r="V2822" s="90">
        <f>+P2822-Q2822+R2822+S2822+T2822+U2822</f>
        <v>0</v>
      </c>
      <c r="W2822" s="91">
        <f>(1.02/100)</f>
        <v>1.02E-2</v>
      </c>
      <c r="X2822" s="91">
        <v>4.8E-3</v>
      </c>
      <c r="Y2822" s="91">
        <v>0.17</v>
      </c>
      <c r="Z2822" s="91">
        <v>1.65E-2</v>
      </c>
      <c r="AA2822" s="91">
        <v>7.6E-2</v>
      </c>
      <c r="AB2822" s="91">
        <f>SUM(W2822:AA2822)</f>
        <v>0.2775</v>
      </c>
      <c r="AC2822" s="75">
        <v>12</v>
      </c>
      <c r="AD2822" s="92">
        <f>IF(AL2822="","",+AC2822*AL2822)</f>
      </c>
      <c r="AE2822" s="93">
        <f>IF(AL2822="","",+AL2822*AB2822)</f>
      </c>
      <c r="AF2822" s="92">
        <f>IF(AL2822="","",+AL2822-AE2822)</f>
      </c>
      <c r="AG2822" s="93">
        <f>+V2822</f>
        <v>0</v>
      </c>
      <c r="AH2822" s="92">
        <f>IF(AF2822="","",+AF2822-AG2822)</f>
      </c>
      <c r="AI2822" s="92">
        <f>IF(AH2822="","",+AH2822*AC2822)</f>
      </c>
      <c r="AJ2822" s="93"/>
      <c r="AK2822" s="94">
        <v>0.33</v>
      </c>
      <c r="AL2822" s="93">
        <f>IF(V2822=0,"",V2822/(1-AB2822-AK2822))</f>
      </c>
      <c r="AM2822" s="95">
        <v>0.33</v>
      </c>
      <c r="AN2822" s="93">
        <f>IF(V2822=0,"",V2822/(1-AB2822-AM2822))</f>
      </c>
      <c r="AO2822" s="96">
        <v>1.2</v>
      </c>
      <c r="AP2822" s="93">
        <f>IF(BD!AJ2822="","",BD!AJ2822*BD!AO2822)</f>
      </c>
      <c r="AQ2822" s="91">
        <f>BD!AM2822/BD!AK2822-1</f>
        <v>0</v>
      </c>
      <c r="AR2822" s="91">
        <f>IF(BD!AN2822="","",IF(BD!AJ2822="","",BD!AN2822/BD!AJ2822-1))</f>
      </c>
      <c r="AS2822" s="91">
        <f>IF(BD!AN2822="","",IF(BD!AN2822&lt;BD!AL2822,"ABAIXO DA META","DENTRO DA META"))</f>
      </c>
      <c r="AT2822" s="91" t="str">
        <f>IF(BD!AJ2822="","EM ANÁLISE",IF(BD!AP2822&gt;=BD!AN2822,"GO", "NO GO"))</f>
        <v>EM ANÁLISE</v>
      </c>
      <c r="AU2822" s="97">
        <f>IF(AN2822="","",+BD!$AN2822-AJ2822)</f>
      </c>
      <c r="AV2822" s="98"/>
      <c r="AW2822" s="90">
        <f>BD!P2822*BD!AC2822</f>
        <v>0</v>
      </c>
      <c r="AX2822" s="90">
        <f>BD!V2822*BD!AC2822</f>
        <v>0</v>
      </c>
      <c r="AY2822" s="90">
        <f>IF(BD!AN2822="","",BD!AN2822*BD!AC2822)</f>
      </c>
      <c r="AZ2822" s="75" t="s">
        <v>123</v>
      </c>
      <c r="BA2822" s="75" t="s">
        <v>115</v>
      </c>
      <c r="BB2822" s="75">
        <v>1</v>
      </c>
      <c r="BC2822" s="75" t="s">
        <v>250</v>
      </c>
      <c r="BD2822" s="104"/>
      <c r="BE2822" s="104"/>
      <c r="BF2822" s="101"/>
      <c r="BG2822" s="101"/>
      <c r="BH2822" s="101"/>
      <c r="BI2822" s="101"/>
      <c r="BJ2822" s="101"/>
      <c r="BK2822" s="101"/>
      <c r="BL2822" s="101"/>
      <c r="BM2822" s="101"/>
      <c r="BN2822" s="101"/>
      <c r="BO2822" s="103"/>
      <c r="BP2822" s="101"/>
      <c r="BQ2822" s="101"/>
      <c r="BR2822" s="101"/>
      <c r="BS2822" s="101"/>
      <c r="BT2822" s="101"/>
      <c r="BU2822" s="101"/>
      <c r="BV2822" s="101"/>
      <c r="BW2822" s="101"/>
      <c r="BX2822" s="101"/>
      <c r="BY2822" s="101"/>
      <c r="BZ2822" s="101"/>
      <c r="CA2822" s="101"/>
      <c r="CB2822" s="101"/>
      <c r="CC2822" s="101"/>
      <c r="CD2822" s="101"/>
      <c r="CE2822" s="101"/>
      <c r="CF2822" s="101"/>
      <c r="CG2822" s="37" t="e">
        <f>VLOOKUP(Table_1[[#This Row],[EAN]],'[1]Planilha1'!$E:$R,13,0)</f>
        <v>#N/A</v>
      </c>
    </row>
    <row r="2823" ht="15" hidden="1">
      <c r="A2823" s="7"/>
      <c r="B2823" s="84" t="s">
        <v>2735</v>
      </c>
      <c r="C2823" s="75">
        <v>221894</v>
      </c>
      <c r="D2823" s="75"/>
      <c r="E2823" s="85">
        <v>7896003738568</v>
      </c>
      <c r="F2823" s="86" t="s">
        <v>3308</v>
      </c>
      <c r="G2823" s="75" t="s">
        <v>21</v>
      </c>
      <c r="H2823" s="75">
        <v>510</v>
      </c>
      <c r="I2823" s="87" t="s">
        <v>3188</v>
      </c>
      <c r="J2823" s="75" t="s">
        <v>3189</v>
      </c>
      <c r="K2823" s="88" t="s">
        <v>84</v>
      </c>
      <c r="L2823" s="88">
        <v>24</v>
      </c>
      <c r="M2823" s="88">
        <v>5</v>
      </c>
      <c r="N2823" s="75" t="s">
        <v>85</v>
      </c>
      <c r="O2823" s="75"/>
      <c r="P2823" s="106"/>
      <c r="Q2823" s="90">
        <f>(17/100+7.6/100+1.65/100)*P2823</f>
        <v>0</v>
      </c>
      <c r="R2823" s="104"/>
      <c r="S2823" s="104"/>
      <c r="T2823" s="104"/>
      <c r="U2823" s="104"/>
      <c r="V2823" s="90">
        <f>+P2823-Q2823+R2823+S2823+T2823+U2823</f>
        <v>0</v>
      </c>
      <c r="W2823" s="91">
        <f>(1.02/100)</f>
        <v>1.02E-2</v>
      </c>
      <c r="X2823" s="91">
        <v>4.8E-3</v>
      </c>
      <c r="Y2823" s="91">
        <v>0.17</v>
      </c>
      <c r="Z2823" s="91">
        <v>1.65E-2</v>
      </c>
      <c r="AA2823" s="91">
        <v>7.6E-2</v>
      </c>
      <c r="AB2823" s="91">
        <f>SUM(W2823:AA2823)</f>
        <v>0.2775</v>
      </c>
      <c r="AC2823" s="75">
        <v>12</v>
      </c>
      <c r="AD2823" s="92">
        <f>IF(AL2823="","",+AC2823*AL2823)</f>
      </c>
      <c r="AE2823" s="93">
        <f>IF(AL2823="","",+AL2823*AB2823)</f>
      </c>
      <c r="AF2823" s="92">
        <f>IF(AL2823="","",+AL2823-AE2823)</f>
      </c>
      <c r="AG2823" s="93">
        <f>+V2823</f>
        <v>0</v>
      </c>
      <c r="AH2823" s="92">
        <f>IF(AF2823="","",+AF2823-AG2823)</f>
      </c>
      <c r="AI2823" s="92">
        <f>IF(AH2823="","",+AH2823*AC2823)</f>
      </c>
      <c r="AJ2823" s="93"/>
      <c r="AK2823" s="94">
        <v>0.33</v>
      </c>
      <c r="AL2823" s="93">
        <f>IF(V2823=0,"",V2823/(1-AB2823-AK2823))</f>
      </c>
      <c r="AM2823" s="95">
        <v>0.33</v>
      </c>
      <c r="AN2823" s="93">
        <f>IF(V2823=0,"",V2823/(1-AB2823-AM2823))</f>
      </c>
      <c r="AO2823" s="96">
        <v>1.2</v>
      </c>
      <c r="AP2823" s="93">
        <f>IF(BD!AJ2823="","",BD!AJ2823*BD!AO2823)</f>
      </c>
      <c r="AQ2823" s="91">
        <f>BD!AM2823/BD!AK2823-1</f>
        <v>0</v>
      </c>
      <c r="AR2823" s="91">
        <f>IF(BD!AN2823="","",IF(BD!AJ2823="","",BD!AN2823/BD!AJ2823-1))</f>
      </c>
      <c r="AS2823" s="91">
        <f>IF(BD!AN2823="","",IF(BD!AN2823&lt;BD!AL2823,"ABAIXO DA META","DENTRO DA META"))</f>
      </c>
      <c r="AT2823" s="91" t="str">
        <f>IF(BD!AJ2823="","EM ANÁLISE",IF(BD!AP2823&gt;=BD!AN2823,"GO", "NO GO"))</f>
        <v>EM ANÁLISE</v>
      </c>
      <c r="AU2823" s="97">
        <f>IF(AN2823="","",+BD!$AN2823-AJ2823)</f>
      </c>
      <c r="AV2823" s="98"/>
      <c r="AW2823" s="90">
        <f>BD!P2823*BD!AC2823</f>
        <v>0</v>
      </c>
      <c r="AX2823" s="90">
        <f>BD!V2823*BD!AC2823</f>
        <v>0</v>
      </c>
      <c r="AY2823" s="90">
        <f>IF(BD!AN2823="","",BD!AN2823*BD!AC2823)</f>
      </c>
      <c r="AZ2823" s="75" t="s">
        <v>123</v>
      </c>
      <c r="BA2823" s="75" t="s">
        <v>115</v>
      </c>
      <c r="BB2823" s="75">
        <v>1</v>
      </c>
      <c r="BC2823" s="75" t="s">
        <v>250</v>
      </c>
      <c r="BD2823" s="104"/>
      <c r="BE2823" s="104"/>
      <c r="BF2823" s="101"/>
      <c r="BG2823" s="101"/>
      <c r="BH2823" s="101"/>
      <c r="BI2823" s="101"/>
      <c r="BJ2823" s="101"/>
      <c r="BK2823" s="101"/>
      <c r="BL2823" s="101"/>
      <c r="BM2823" s="101"/>
      <c r="BN2823" s="101"/>
      <c r="BO2823" s="103"/>
      <c r="BP2823" s="101"/>
      <c r="BQ2823" s="101"/>
      <c r="BR2823" s="101"/>
      <c r="BS2823" s="101"/>
      <c r="BT2823" s="101"/>
      <c r="BU2823" s="101"/>
      <c r="BV2823" s="101"/>
      <c r="BW2823" s="101"/>
      <c r="BX2823" s="101"/>
      <c r="BY2823" s="101"/>
      <c r="BZ2823" s="101"/>
      <c r="CA2823" s="101"/>
      <c r="CB2823" s="101"/>
      <c r="CC2823" s="101"/>
      <c r="CD2823" s="101"/>
      <c r="CE2823" s="101"/>
      <c r="CF2823" s="101"/>
      <c r="CG2823" s="37" t="e">
        <f>VLOOKUP(Table_1[[#This Row],[EAN]],'[1]Planilha1'!$E:$R,13,0)</f>
        <v>#N/A</v>
      </c>
    </row>
    <row r="2824" ht="15" hidden="1">
      <c r="A2824" s="7"/>
      <c r="B2824" s="84" t="s">
        <v>2735</v>
      </c>
      <c r="C2824" s="75">
        <v>221895</v>
      </c>
      <c r="D2824" s="75"/>
      <c r="E2824" s="85">
        <v>7896003738582</v>
      </c>
      <c r="F2824" s="86" t="s">
        <v>3309</v>
      </c>
      <c r="G2824" s="75" t="s">
        <v>21</v>
      </c>
      <c r="H2824" s="75">
        <v>510</v>
      </c>
      <c r="I2824" s="87" t="s">
        <v>3188</v>
      </c>
      <c r="J2824" s="75" t="s">
        <v>3189</v>
      </c>
      <c r="K2824" s="88" t="s">
        <v>84</v>
      </c>
      <c r="L2824" s="88">
        <v>24</v>
      </c>
      <c r="M2824" s="88">
        <v>5</v>
      </c>
      <c r="N2824" s="75" t="s">
        <v>85</v>
      </c>
      <c r="O2824" s="75"/>
      <c r="P2824" s="106"/>
      <c r="Q2824" s="90">
        <f>(17/100+7.6/100+1.65/100)*P2824</f>
        <v>0</v>
      </c>
      <c r="R2824" s="104"/>
      <c r="S2824" s="104"/>
      <c r="T2824" s="104"/>
      <c r="U2824" s="104"/>
      <c r="V2824" s="90">
        <f>+P2824-Q2824+R2824+S2824+T2824+U2824</f>
        <v>0</v>
      </c>
      <c r="W2824" s="91">
        <f>(1.02/100)</f>
        <v>1.02E-2</v>
      </c>
      <c r="X2824" s="91">
        <v>4.8E-3</v>
      </c>
      <c r="Y2824" s="91">
        <v>0.17</v>
      </c>
      <c r="Z2824" s="91">
        <v>1.65E-2</v>
      </c>
      <c r="AA2824" s="91">
        <v>7.6E-2</v>
      </c>
      <c r="AB2824" s="91">
        <f>SUM(W2824:AA2824)</f>
        <v>0.2775</v>
      </c>
      <c r="AC2824" s="75">
        <v>12</v>
      </c>
      <c r="AD2824" s="92">
        <f>IF(AL2824="","",+AC2824*AL2824)</f>
      </c>
      <c r="AE2824" s="93">
        <f>IF(AL2824="","",+AL2824*AB2824)</f>
      </c>
      <c r="AF2824" s="92">
        <f>IF(AL2824="","",+AL2824-AE2824)</f>
      </c>
      <c r="AG2824" s="93">
        <f>+V2824</f>
        <v>0</v>
      </c>
      <c r="AH2824" s="92">
        <f>IF(AF2824="","",+AF2824-AG2824)</f>
      </c>
      <c r="AI2824" s="92">
        <f>IF(AH2824="","",+AH2824*AC2824)</f>
      </c>
      <c r="AJ2824" s="93"/>
      <c r="AK2824" s="94">
        <v>0.33</v>
      </c>
      <c r="AL2824" s="93">
        <f>IF(V2824=0,"",V2824/(1-AB2824-AK2824))</f>
      </c>
      <c r="AM2824" s="95">
        <v>0.33</v>
      </c>
      <c r="AN2824" s="93">
        <f>IF(V2824=0,"",V2824/(1-AB2824-AM2824))</f>
      </c>
      <c r="AO2824" s="96">
        <v>1.2</v>
      </c>
      <c r="AP2824" s="93">
        <f>IF(BD!AJ2824="","",BD!AJ2824*BD!AO2824)</f>
      </c>
      <c r="AQ2824" s="91">
        <f>BD!AM2824/BD!AK2824-1</f>
        <v>0</v>
      </c>
      <c r="AR2824" s="91">
        <f>IF(BD!AN2824="","",IF(BD!AJ2824="","",BD!AN2824/BD!AJ2824-1))</f>
      </c>
      <c r="AS2824" s="91">
        <f>IF(BD!AN2824="","",IF(BD!AN2824&lt;BD!AL2824,"ABAIXO DA META","DENTRO DA META"))</f>
      </c>
      <c r="AT2824" s="91" t="str">
        <f>IF(BD!AJ2824="","EM ANÁLISE",IF(BD!AP2824&gt;=BD!AN2824,"GO", "NO GO"))</f>
        <v>EM ANÁLISE</v>
      </c>
      <c r="AU2824" s="97">
        <f>IF(AN2824="","",+BD!$AN2824-AJ2824)</f>
      </c>
      <c r="AV2824" s="98"/>
      <c r="AW2824" s="90">
        <f>BD!P2824*BD!AC2824</f>
        <v>0</v>
      </c>
      <c r="AX2824" s="90">
        <f>BD!V2824*BD!AC2824</f>
        <v>0</v>
      </c>
      <c r="AY2824" s="90">
        <f>IF(BD!AN2824="","",BD!AN2824*BD!AC2824)</f>
      </c>
      <c r="AZ2824" s="75" t="s">
        <v>123</v>
      </c>
      <c r="BA2824" s="75" t="s">
        <v>115</v>
      </c>
      <c r="BB2824" s="75">
        <v>1</v>
      </c>
      <c r="BC2824" s="75" t="s">
        <v>250</v>
      </c>
      <c r="BD2824" s="104"/>
      <c r="BE2824" s="104"/>
      <c r="BF2824" s="101"/>
      <c r="BG2824" s="101"/>
      <c r="BH2824" s="101"/>
      <c r="BI2824" s="101"/>
      <c r="BJ2824" s="101"/>
      <c r="BK2824" s="101"/>
      <c r="BL2824" s="101"/>
      <c r="BM2824" s="101"/>
      <c r="BN2824" s="101"/>
      <c r="BO2824" s="103"/>
      <c r="BP2824" s="101"/>
      <c r="BQ2824" s="101"/>
      <c r="BR2824" s="101"/>
      <c r="BS2824" s="101"/>
      <c r="BT2824" s="101"/>
      <c r="BU2824" s="101"/>
      <c r="BV2824" s="101"/>
      <c r="BW2824" s="101"/>
      <c r="BX2824" s="101"/>
      <c r="BY2824" s="101"/>
      <c r="BZ2824" s="101"/>
      <c r="CA2824" s="101"/>
      <c r="CB2824" s="101"/>
      <c r="CC2824" s="101"/>
      <c r="CD2824" s="101"/>
      <c r="CE2824" s="101"/>
      <c r="CF2824" s="101"/>
      <c r="CG2824" s="37" t="e">
        <f>VLOOKUP(Table_1[[#This Row],[EAN]],'[1]Planilha1'!$E:$R,13,0)</f>
        <v>#N/A</v>
      </c>
    </row>
    <row r="2825" ht="15" hidden="1">
      <c r="A2825" s="7"/>
      <c r="B2825" s="84" t="s">
        <v>2735</v>
      </c>
      <c r="C2825" s="75">
        <v>221896</v>
      </c>
      <c r="D2825" s="75"/>
      <c r="E2825" s="85">
        <v>7896003738520</v>
      </c>
      <c r="F2825" s="86" t="s">
        <v>3310</v>
      </c>
      <c r="G2825" s="75" t="s">
        <v>21</v>
      </c>
      <c r="H2825" s="75">
        <v>510</v>
      </c>
      <c r="I2825" s="87" t="s">
        <v>3188</v>
      </c>
      <c r="J2825" s="75" t="s">
        <v>3189</v>
      </c>
      <c r="K2825" s="88" t="s">
        <v>84</v>
      </c>
      <c r="L2825" s="88">
        <v>24</v>
      </c>
      <c r="M2825" s="88">
        <v>5</v>
      </c>
      <c r="N2825" s="75" t="s">
        <v>85</v>
      </c>
      <c r="O2825" s="75"/>
      <c r="P2825" s="106"/>
      <c r="Q2825" s="90">
        <f>(17/100+7.6/100+1.65/100)*P2825</f>
        <v>0</v>
      </c>
      <c r="R2825" s="104"/>
      <c r="S2825" s="104"/>
      <c r="T2825" s="104"/>
      <c r="U2825" s="104"/>
      <c r="V2825" s="90">
        <f>+P2825-Q2825+R2825+S2825+T2825+U2825</f>
        <v>0</v>
      </c>
      <c r="W2825" s="91">
        <f>(1.02/100)</f>
        <v>1.02E-2</v>
      </c>
      <c r="X2825" s="91">
        <v>4.8E-3</v>
      </c>
      <c r="Y2825" s="91">
        <v>0.17</v>
      </c>
      <c r="Z2825" s="91">
        <v>1.65E-2</v>
      </c>
      <c r="AA2825" s="91">
        <v>7.6E-2</v>
      </c>
      <c r="AB2825" s="91">
        <f>SUM(W2825:AA2825)</f>
        <v>0.2775</v>
      </c>
      <c r="AC2825" s="75">
        <v>12</v>
      </c>
      <c r="AD2825" s="92">
        <f>IF(AL2825="","",+AC2825*AL2825)</f>
      </c>
      <c r="AE2825" s="93">
        <f>IF(AL2825="","",+AL2825*AB2825)</f>
      </c>
      <c r="AF2825" s="92">
        <f>IF(AL2825="","",+AL2825-AE2825)</f>
      </c>
      <c r="AG2825" s="93">
        <f>+V2825</f>
        <v>0</v>
      </c>
      <c r="AH2825" s="92">
        <f>IF(AF2825="","",+AF2825-AG2825)</f>
      </c>
      <c r="AI2825" s="92">
        <f>IF(AH2825="","",+AH2825*AC2825)</f>
      </c>
      <c r="AJ2825" s="93"/>
      <c r="AK2825" s="94">
        <v>0.33</v>
      </c>
      <c r="AL2825" s="93">
        <f>IF(V2825=0,"",V2825/(1-AB2825-AK2825))</f>
      </c>
      <c r="AM2825" s="95">
        <v>0.33</v>
      </c>
      <c r="AN2825" s="93">
        <f>IF(V2825=0,"",V2825/(1-AB2825-AM2825))</f>
      </c>
      <c r="AO2825" s="96">
        <v>1.2</v>
      </c>
      <c r="AP2825" s="93">
        <f>IF(BD!AJ2825="","",BD!AJ2825*BD!AO2825)</f>
      </c>
      <c r="AQ2825" s="91">
        <f>BD!AM2825/BD!AK2825-1</f>
        <v>0</v>
      </c>
      <c r="AR2825" s="91">
        <f>IF(BD!AN2825="","",IF(BD!AJ2825="","",BD!AN2825/BD!AJ2825-1))</f>
      </c>
      <c r="AS2825" s="91">
        <f>IF(BD!AN2825="","",IF(BD!AN2825&lt;BD!AL2825,"ABAIXO DA META","DENTRO DA META"))</f>
      </c>
      <c r="AT2825" s="91" t="str">
        <f>IF(BD!AJ2825="","EM ANÁLISE",IF(BD!AP2825&gt;=BD!AN2825,"GO", "NO GO"))</f>
        <v>EM ANÁLISE</v>
      </c>
      <c r="AU2825" s="97">
        <f>IF(AN2825="","",+BD!$AN2825-AJ2825)</f>
      </c>
      <c r="AV2825" s="98"/>
      <c r="AW2825" s="90">
        <f>BD!P2825*BD!AC2825</f>
        <v>0</v>
      </c>
      <c r="AX2825" s="90">
        <f>BD!V2825*BD!AC2825</f>
        <v>0</v>
      </c>
      <c r="AY2825" s="90">
        <f>IF(BD!AN2825="","",BD!AN2825*BD!AC2825)</f>
      </c>
      <c r="AZ2825" s="75" t="s">
        <v>123</v>
      </c>
      <c r="BA2825" s="75" t="s">
        <v>115</v>
      </c>
      <c r="BB2825" s="75">
        <v>1</v>
      </c>
      <c r="BC2825" s="75" t="s">
        <v>250</v>
      </c>
      <c r="BD2825" s="104"/>
      <c r="BE2825" s="104"/>
      <c r="BF2825" s="101"/>
      <c r="BG2825" s="101"/>
      <c r="BH2825" s="101"/>
      <c r="BI2825" s="101"/>
      <c r="BJ2825" s="101"/>
      <c r="BK2825" s="101"/>
      <c r="BL2825" s="101"/>
      <c r="BM2825" s="101"/>
      <c r="BN2825" s="101"/>
      <c r="BO2825" s="103"/>
      <c r="BP2825" s="101"/>
      <c r="BQ2825" s="101"/>
      <c r="BR2825" s="101"/>
      <c r="BS2825" s="101"/>
      <c r="BT2825" s="101"/>
      <c r="BU2825" s="101"/>
      <c r="BV2825" s="101"/>
      <c r="BW2825" s="101"/>
      <c r="BX2825" s="101"/>
      <c r="BY2825" s="101"/>
      <c r="BZ2825" s="101"/>
      <c r="CA2825" s="101"/>
      <c r="CB2825" s="101"/>
      <c r="CC2825" s="101"/>
      <c r="CD2825" s="101"/>
      <c r="CE2825" s="101"/>
      <c r="CF2825" s="101"/>
      <c r="CG2825" s="37" t="e">
        <f>VLOOKUP(Table_1[[#This Row],[EAN]],'[1]Planilha1'!$E:$R,13,0)</f>
        <v>#N/A</v>
      </c>
    </row>
    <row r="2826" ht="15" hidden="1">
      <c r="A2826" s="7"/>
      <c r="B2826" s="84" t="s">
        <v>2735</v>
      </c>
      <c r="C2826" s="75">
        <v>221897</v>
      </c>
      <c r="D2826" s="75"/>
      <c r="E2826" s="85">
        <v>7896003738544</v>
      </c>
      <c r="F2826" s="86" t="s">
        <v>3311</v>
      </c>
      <c r="G2826" s="75" t="s">
        <v>21</v>
      </c>
      <c r="H2826" s="75">
        <v>510</v>
      </c>
      <c r="I2826" s="87" t="s">
        <v>3188</v>
      </c>
      <c r="J2826" s="75" t="s">
        <v>3189</v>
      </c>
      <c r="K2826" s="88" t="s">
        <v>84</v>
      </c>
      <c r="L2826" s="88">
        <v>24</v>
      </c>
      <c r="M2826" s="88">
        <v>5</v>
      </c>
      <c r="N2826" s="75" t="s">
        <v>85</v>
      </c>
      <c r="O2826" s="75"/>
      <c r="P2826" s="106"/>
      <c r="Q2826" s="90">
        <f>(17/100+7.6/100+1.65/100)*P2826</f>
        <v>0</v>
      </c>
      <c r="R2826" s="104"/>
      <c r="S2826" s="104"/>
      <c r="T2826" s="104"/>
      <c r="U2826" s="104"/>
      <c r="V2826" s="90">
        <f>+P2826-Q2826+R2826+S2826+T2826+U2826</f>
        <v>0</v>
      </c>
      <c r="W2826" s="91">
        <f>(1.02/100)</f>
        <v>1.02E-2</v>
      </c>
      <c r="X2826" s="91">
        <v>4.8E-3</v>
      </c>
      <c r="Y2826" s="91">
        <v>0.17</v>
      </c>
      <c r="Z2826" s="91">
        <v>1.65E-2</v>
      </c>
      <c r="AA2826" s="91">
        <v>7.6E-2</v>
      </c>
      <c r="AB2826" s="91">
        <f>SUM(W2826:AA2826)</f>
        <v>0.2775</v>
      </c>
      <c r="AC2826" s="75">
        <v>12</v>
      </c>
      <c r="AD2826" s="92">
        <f>IF(AL2826="","",+AC2826*AL2826)</f>
      </c>
      <c r="AE2826" s="93">
        <f>IF(AL2826="","",+AL2826*AB2826)</f>
      </c>
      <c r="AF2826" s="92">
        <f>IF(AL2826="","",+AL2826-AE2826)</f>
      </c>
      <c r="AG2826" s="93">
        <f>+V2826</f>
        <v>0</v>
      </c>
      <c r="AH2826" s="92">
        <f>IF(AF2826="","",+AF2826-AG2826)</f>
      </c>
      <c r="AI2826" s="92">
        <f>IF(AH2826="","",+AH2826*AC2826)</f>
      </c>
      <c r="AJ2826" s="93"/>
      <c r="AK2826" s="94">
        <v>0.33</v>
      </c>
      <c r="AL2826" s="93">
        <f>IF(V2826=0,"",V2826/(1-AB2826-AK2826))</f>
      </c>
      <c r="AM2826" s="95">
        <v>0.33</v>
      </c>
      <c r="AN2826" s="93">
        <f>IF(V2826=0,"",V2826/(1-AB2826-AM2826))</f>
      </c>
      <c r="AO2826" s="96">
        <v>1.2</v>
      </c>
      <c r="AP2826" s="93">
        <f>IF(BD!AJ2826="","",BD!AJ2826*BD!AO2826)</f>
      </c>
      <c r="AQ2826" s="91">
        <f>BD!AM2826/BD!AK2826-1</f>
        <v>0</v>
      </c>
      <c r="AR2826" s="91">
        <f>IF(BD!AN2826="","",IF(BD!AJ2826="","",BD!AN2826/BD!AJ2826-1))</f>
      </c>
      <c r="AS2826" s="91">
        <f>IF(BD!AN2826="","",IF(BD!AN2826&lt;BD!AL2826,"ABAIXO DA META","DENTRO DA META"))</f>
      </c>
      <c r="AT2826" s="91" t="str">
        <f>IF(BD!AJ2826="","EM ANÁLISE",IF(BD!AP2826&gt;=BD!AN2826,"GO", "NO GO"))</f>
        <v>EM ANÁLISE</v>
      </c>
      <c r="AU2826" s="97">
        <f>IF(AN2826="","",+BD!$AN2826-AJ2826)</f>
      </c>
      <c r="AV2826" s="98"/>
      <c r="AW2826" s="90">
        <f>BD!P2826*BD!AC2826</f>
        <v>0</v>
      </c>
      <c r="AX2826" s="90">
        <f>BD!V2826*BD!AC2826</f>
        <v>0</v>
      </c>
      <c r="AY2826" s="90">
        <f>IF(BD!AN2826="","",BD!AN2826*BD!AC2826)</f>
      </c>
      <c r="AZ2826" s="75" t="s">
        <v>123</v>
      </c>
      <c r="BA2826" s="75" t="s">
        <v>115</v>
      </c>
      <c r="BB2826" s="75">
        <v>1</v>
      </c>
      <c r="BC2826" s="75" t="s">
        <v>250</v>
      </c>
      <c r="BD2826" s="104"/>
      <c r="BE2826" s="104"/>
      <c r="BF2826" s="101"/>
      <c r="BG2826" s="101"/>
      <c r="BH2826" s="101"/>
      <c r="BI2826" s="101"/>
      <c r="BJ2826" s="101"/>
      <c r="BK2826" s="101"/>
      <c r="BL2826" s="101"/>
      <c r="BM2826" s="101"/>
      <c r="BN2826" s="101"/>
      <c r="BO2826" s="103"/>
      <c r="BP2826" s="101"/>
      <c r="BQ2826" s="101"/>
      <c r="BR2826" s="101"/>
      <c r="BS2826" s="101"/>
      <c r="BT2826" s="101"/>
      <c r="BU2826" s="101"/>
      <c r="BV2826" s="101"/>
      <c r="BW2826" s="101"/>
      <c r="BX2826" s="101"/>
      <c r="BY2826" s="101"/>
      <c r="BZ2826" s="101"/>
      <c r="CA2826" s="101"/>
      <c r="CB2826" s="101"/>
      <c r="CC2826" s="101"/>
      <c r="CD2826" s="101"/>
      <c r="CE2826" s="101"/>
      <c r="CF2826" s="101"/>
      <c r="CG2826" s="37" t="e">
        <f>VLOOKUP(Table_1[[#This Row],[EAN]],'[1]Planilha1'!$E:$R,13,0)</f>
        <v>#N/A</v>
      </c>
    </row>
    <row r="2827" ht="15" hidden="1">
      <c r="A2827" s="7"/>
      <c r="B2827" s="84" t="s">
        <v>2735</v>
      </c>
      <c r="C2827" s="75">
        <v>221898</v>
      </c>
      <c r="D2827" s="75"/>
      <c r="E2827" s="85">
        <v>7896003738537</v>
      </c>
      <c r="F2827" s="86" t="s">
        <v>3312</v>
      </c>
      <c r="G2827" s="75" t="s">
        <v>11</v>
      </c>
      <c r="H2827" s="75">
        <v>530</v>
      </c>
      <c r="I2827" s="87" t="s">
        <v>2784</v>
      </c>
      <c r="J2827" s="75" t="s">
        <v>3189</v>
      </c>
      <c r="K2827" s="88" t="s">
        <v>84</v>
      </c>
      <c r="L2827" s="88">
        <v>24</v>
      </c>
      <c r="M2827" s="88">
        <v>0</v>
      </c>
      <c r="N2827" s="75" t="s">
        <v>85</v>
      </c>
      <c r="O2827" s="75"/>
      <c r="P2827" s="106"/>
      <c r="Q2827" s="90">
        <f>(17/100+7.6/100+1.65/100)*P2827</f>
        <v>0</v>
      </c>
      <c r="R2827" s="104"/>
      <c r="S2827" s="104"/>
      <c r="T2827" s="104"/>
      <c r="U2827" s="104"/>
      <c r="V2827" s="90">
        <f>+P2827-Q2827+R2827+S2827+T2827+U2827</f>
        <v>0</v>
      </c>
      <c r="W2827" s="91">
        <f>(1.02/100)</f>
        <v>1.02E-2</v>
      </c>
      <c r="X2827" s="91">
        <v>4.8E-3</v>
      </c>
      <c r="Y2827" s="91">
        <v>0.17</v>
      </c>
      <c r="Z2827" s="91">
        <v>1.65E-2</v>
      </c>
      <c r="AA2827" s="91">
        <v>7.6E-2</v>
      </c>
      <c r="AB2827" s="91">
        <f>SUM(W2827:AA2827)</f>
        <v>0.2775</v>
      </c>
      <c r="AC2827" s="75">
        <v>12</v>
      </c>
      <c r="AD2827" s="92">
        <f>IF(AL2827="","",+AC2827*AL2827)</f>
      </c>
      <c r="AE2827" s="93">
        <f>IF(AL2827="","",+AL2827*AB2827)</f>
      </c>
      <c r="AF2827" s="92">
        <f>IF(AL2827="","",+AL2827-AE2827)</f>
      </c>
      <c r="AG2827" s="93">
        <f>+V2827</f>
        <v>0</v>
      </c>
      <c r="AH2827" s="92">
        <f>IF(AF2827="","",+AF2827-AG2827)</f>
      </c>
      <c r="AI2827" s="92">
        <f>IF(AH2827="","",+AH2827*AC2827)</f>
      </c>
      <c r="AJ2827" s="93"/>
      <c r="AK2827" s="94">
        <v>0.33</v>
      </c>
      <c r="AL2827" s="93">
        <f>IF(V2827=0,"",V2827/(1-AB2827-AK2827))</f>
      </c>
      <c r="AM2827" s="95">
        <v>0.33</v>
      </c>
      <c r="AN2827" s="93">
        <f>IF(V2827=0,"",V2827/(1-AB2827-AM2827))</f>
      </c>
      <c r="AO2827" s="96">
        <v>1.2</v>
      </c>
      <c r="AP2827" s="93">
        <f>IF(BD!AJ2827="","",BD!AJ2827*BD!AO2827)</f>
      </c>
      <c r="AQ2827" s="91">
        <f>BD!AM2827/BD!AK2827-1</f>
        <v>0</v>
      </c>
      <c r="AR2827" s="91">
        <f>IF(BD!AN2827="","",IF(BD!AJ2827="","",BD!AN2827/BD!AJ2827-1))</f>
      </c>
      <c r="AS2827" s="91">
        <f>IF(BD!AN2827="","",IF(BD!AN2827&lt;BD!AL2827,"ABAIXO DA META","DENTRO DA META"))</f>
      </c>
      <c r="AT2827" s="91" t="str">
        <f>IF(BD!AJ2827="","EM ANÁLISE",IF(BD!AP2827&gt;=BD!AN2827,"GO", "NO GO"))</f>
        <v>EM ANÁLISE</v>
      </c>
      <c r="AU2827" s="97">
        <f>IF(AN2827="","",+BD!$AN2827-AJ2827)</f>
      </c>
      <c r="AV2827" s="98"/>
      <c r="AW2827" s="90">
        <f>BD!P2827*BD!AC2827</f>
        <v>0</v>
      </c>
      <c r="AX2827" s="90">
        <f>BD!V2827*BD!AC2827</f>
        <v>0</v>
      </c>
      <c r="AY2827" s="90">
        <f>IF(BD!AN2827="","",BD!AN2827*BD!AC2827)</f>
      </c>
      <c r="AZ2827" s="75" t="s">
        <v>123</v>
      </c>
      <c r="BA2827" s="75" t="s">
        <v>115</v>
      </c>
      <c r="BB2827" s="75">
        <v>1</v>
      </c>
      <c r="BC2827" s="75" t="s">
        <v>250</v>
      </c>
      <c r="BD2827" s="104"/>
      <c r="BE2827" s="104"/>
      <c r="BF2827" s="101"/>
      <c r="BG2827" s="101"/>
      <c r="BH2827" s="101"/>
      <c r="BI2827" s="101"/>
      <c r="BJ2827" s="101"/>
      <c r="BK2827" s="101"/>
      <c r="BL2827" s="101"/>
      <c r="BM2827" s="101"/>
      <c r="BN2827" s="101"/>
      <c r="BO2827" s="103"/>
      <c r="BP2827" s="101"/>
      <c r="BQ2827" s="101"/>
      <c r="BR2827" s="101"/>
      <c r="BS2827" s="101"/>
      <c r="BT2827" s="101"/>
      <c r="BU2827" s="101"/>
      <c r="BV2827" s="101"/>
      <c r="BW2827" s="101"/>
      <c r="BX2827" s="101"/>
      <c r="BY2827" s="101"/>
      <c r="BZ2827" s="101"/>
      <c r="CA2827" s="101"/>
      <c r="CB2827" s="101"/>
      <c r="CC2827" s="101"/>
      <c r="CD2827" s="101"/>
      <c r="CE2827" s="101"/>
      <c r="CF2827" s="101"/>
      <c r="CG2827" s="37" t="e">
        <f>VLOOKUP(Table_1[[#This Row],[EAN]],'[1]Planilha1'!$E:$R,13,0)</f>
        <v>#N/A</v>
      </c>
    </row>
    <row r="2828" ht="15" hidden="1">
      <c r="A2828" s="7"/>
      <c r="B2828" s="84" t="s">
        <v>2735</v>
      </c>
      <c r="C2828" s="75">
        <v>221899</v>
      </c>
      <c r="D2828" s="75"/>
      <c r="E2828" s="85">
        <v>7896003738551</v>
      </c>
      <c r="F2828" s="86" t="s">
        <v>3313</v>
      </c>
      <c r="G2828" s="75" t="s">
        <v>21</v>
      </c>
      <c r="H2828" s="75">
        <v>510</v>
      </c>
      <c r="I2828" s="87" t="s">
        <v>3188</v>
      </c>
      <c r="J2828" s="75" t="s">
        <v>3189</v>
      </c>
      <c r="K2828" s="88" t="s">
        <v>84</v>
      </c>
      <c r="L2828" s="88">
        <v>24</v>
      </c>
      <c r="M2828" s="88">
        <v>5</v>
      </c>
      <c r="N2828" s="75" t="s">
        <v>85</v>
      </c>
      <c r="O2828" s="75"/>
      <c r="P2828" s="106"/>
      <c r="Q2828" s="90">
        <f>(17/100+7.6/100+1.65/100)*P2828</f>
        <v>0</v>
      </c>
      <c r="R2828" s="104"/>
      <c r="S2828" s="104"/>
      <c r="T2828" s="104"/>
      <c r="U2828" s="104"/>
      <c r="V2828" s="90">
        <f>+P2828-Q2828+R2828+S2828+T2828+U2828</f>
        <v>0</v>
      </c>
      <c r="W2828" s="91">
        <f>(1.02/100)</f>
        <v>1.02E-2</v>
      </c>
      <c r="X2828" s="91">
        <v>4.8E-3</v>
      </c>
      <c r="Y2828" s="91">
        <v>0.17</v>
      </c>
      <c r="Z2828" s="91">
        <v>1.65E-2</v>
      </c>
      <c r="AA2828" s="91">
        <v>7.6E-2</v>
      </c>
      <c r="AB2828" s="91">
        <f>SUM(W2828:AA2828)</f>
        <v>0.2775</v>
      </c>
      <c r="AC2828" s="75">
        <v>12</v>
      </c>
      <c r="AD2828" s="92">
        <f>IF(AL2828="","",+AC2828*AL2828)</f>
      </c>
      <c r="AE2828" s="93">
        <f>IF(AL2828="","",+AL2828*AB2828)</f>
      </c>
      <c r="AF2828" s="92">
        <f>IF(AL2828="","",+AL2828-AE2828)</f>
      </c>
      <c r="AG2828" s="93">
        <f>+V2828</f>
        <v>0</v>
      </c>
      <c r="AH2828" s="92">
        <f>IF(AF2828="","",+AF2828-AG2828)</f>
      </c>
      <c r="AI2828" s="92">
        <f>IF(AH2828="","",+AH2828*AC2828)</f>
      </c>
      <c r="AJ2828" s="93"/>
      <c r="AK2828" s="94">
        <v>0.33</v>
      </c>
      <c r="AL2828" s="93">
        <f>IF(V2828=0,"",V2828/(1-AB2828-AK2828))</f>
      </c>
      <c r="AM2828" s="95">
        <v>0.33</v>
      </c>
      <c r="AN2828" s="93">
        <f>IF(V2828=0,"",V2828/(1-AB2828-AM2828))</f>
      </c>
      <c r="AO2828" s="96">
        <v>1.2</v>
      </c>
      <c r="AP2828" s="93">
        <f>IF(BD!AJ2828="","",BD!AJ2828*BD!AO2828)</f>
      </c>
      <c r="AQ2828" s="91">
        <f>BD!AM2828/BD!AK2828-1</f>
        <v>0</v>
      </c>
      <c r="AR2828" s="91">
        <f>IF(BD!AN2828="","",IF(BD!AJ2828="","",BD!AN2828/BD!AJ2828-1))</f>
      </c>
      <c r="AS2828" s="91">
        <f>IF(BD!AN2828="","",IF(BD!AN2828&lt;BD!AL2828,"ABAIXO DA META","DENTRO DA META"))</f>
      </c>
      <c r="AT2828" s="91" t="str">
        <f>IF(BD!AJ2828="","EM ANÁLISE",IF(BD!AP2828&gt;=BD!AN2828,"GO", "NO GO"))</f>
        <v>EM ANÁLISE</v>
      </c>
      <c r="AU2828" s="97">
        <f>IF(AN2828="","",+BD!$AN2828-AJ2828)</f>
      </c>
      <c r="AV2828" s="98"/>
      <c r="AW2828" s="90">
        <f>BD!P2828*BD!AC2828</f>
        <v>0</v>
      </c>
      <c r="AX2828" s="90">
        <f>BD!V2828*BD!AC2828</f>
        <v>0</v>
      </c>
      <c r="AY2828" s="90">
        <f>IF(BD!AN2828="","",BD!AN2828*BD!AC2828)</f>
      </c>
      <c r="AZ2828" s="75" t="s">
        <v>123</v>
      </c>
      <c r="BA2828" s="75" t="s">
        <v>115</v>
      </c>
      <c r="BB2828" s="75">
        <v>1</v>
      </c>
      <c r="BC2828" s="75" t="s">
        <v>250</v>
      </c>
      <c r="BD2828" s="104"/>
      <c r="BE2828" s="104"/>
      <c r="BF2828" s="101"/>
      <c r="BG2828" s="101"/>
      <c r="BH2828" s="101"/>
      <c r="BI2828" s="101"/>
      <c r="BJ2828" s="101"/>
      <c r="BK2828" s="101"/>
      <c r="BL2828" s="101"/>
      <c r="BM2828" s="101"/>
      <c r="BN2828" s="101"/>
      <c r="BO2828" s="103"/>
      <c r="BP2828" s="101"/>
      <c r="BQ2828" s="101"/>
      <c r="BR2828" s="101"/>
      <c r="BS2828" s="101"/>
      <c r="BT2828" s="101"/>
      <c r="BU2828" s="101"/>
      <c r="BV2828" s="101"/>
      <c r="BW2828" s="101"/>
      <c r="BX2828" s="101"/>
      <c r="BY2828" s="101"/>
      <c r="BZ2828" s="101"/>
      <c r="CA2828" s="101"/>
      <c r="CB2828" s="101"/>
      <c r="CC2828" s="101"/>
      <c r="CD2828" s="101"/>
      <c r="CE2828" s="101"/>
      <c r="CF2828" s="101"/>
      <c r="CG2828" s="37" t="e">
        <f>VLOOKUP(Table_1[[#This Row],[EAN]],'[1]Planilha1'!$E:$R,13,0)</f>
        <v>#N/A</v>
      </c>
    </row>
    <row r="2829" ht="15" hidden="1">
      <c r="A2829" s="7"/>
      <c r="B2829" s="84" t="s">
        <v>2735</v>
      </c>
      <c r="C2829" s="75">
        <v>221900</v>
      </c>
      <c r="D2829" s="75"/>
      <c r="E2829" s="85">
        <v>7896003738575</v>
      </c>
      <c r="F2829" s="86" t="s">
        <v>3314</v>
      </c>
      <c r="G2829" s="75" t="s">
        <v>21</v>
      </c>
      <c r="H2829" s="75">
        <v>510</v>
      </c>
      <c r="I2829" s="87" t="s">
        <v>3188</v>
      </c>
      <c r="J2829" s="75" t="s">
        <v>3189</v>
      </c>
      <c r="K2829" s="88" t="s">
        <v>84</v>
      </c>
      <c r="L2829" s="88">
        <v>24</v>
      </c>
      <c r="M2829" s="88">
        <v>5</v>
      </c>
      <c r="N2829" s="75" t="s">
        <v>85</v>
      </c>
      <c r="O2829" s="75"/>
      <c r="P2829" s="106"/>
      <c r="Q2829" s="90">
        <f>(17/100+7.6/100+1.65/100)*P2829</f>
        <v>0</v>
      </c>
      <c r="R2829" s="104"/>
      <c r="S2829" s="104"/>
      <c r="T2829" s="104"/>
      <c r="U2829" s="104"/>
      <c r="V2829" s="90">
        <f>+P2829-Q2829+R2829+S2829+T2829+U2829</f>
        <v>0</v>
      </c>
      <c r="W2829" s="91">
        <f>(1.02/100)</f>
        <v>1.02E-2</v>
      </c>
      <c r="X2829" s="91">
        <v>4.8E-3</v>
      </c>
      <c r="Y2829" s="91">
        <v>0.17</v>
      </c>
      <c r="Z2829" s="91">
        <v>1.65E-2</v>
      </c>
      <c r="AA2829" s="91">
        <v>7.6E-2</v>
      </c>
      <c r="AB2829" s="91">
        <f>SUM(W2829:AA2829)</f>
        <v>0.2775</v>
      </c>
      <c r="AC2829" s="75">
        <v>12</v>
      </c>
      <c r="AD2829" s="92">
        <f>IF(AL2829="","",+AC2829*AL2829)</f>
      </c>
      <c r="AE2829" s="93">
        <f>IF(AL2829="","",+AL2829*AB2829)</f>
      </c>
      <c r="AF2829" s="92">
        <f>IF(AL2829="","",+AL2829-AE2829)</f>
      </c>
      <c r="AG2829" s="93">
        <f>+V2829</f>
        <v>0</v>
      </c>
      <c r="AH2829" s="92">
        <f>IF(AF2829="","",+AF2829-AG2829)</f>
      </c>
      <c r="AI2829" s="92">
        <f>IF(AH2829="","",+AH2829*AC2829)</f>
      </c>
      <c r="AJ2829" s="93"/>
      <c r="AK2829" s="94">
        <v>0.33</v>
      </c>
      <c r="AL2829" s="93">
        <f>IF(V2829=0,"",V2829/(1-AB2829-AK2829))</f>
      </c>
      <c r="AM2829" s="95">
        <v>0.33</v>
      </c>
      <c r="AN2829" s="93">
        <f>IF(V2829=0,"",V2829/(1-AB2829-AM2829))</f>
      </c>
      <c r="AO2829" s="96">
        <v>1.2</v>
      </c>
      <c r="AP2829" s="93">
        <f>IF(BD!AJ2829="","",BD!AJ2829*BD!AO2829)</f>
      </c>
      <c r="AQ2829" s="91">
        <f>BD!AM2829/BD!AK2829-1</f>
        <v>0</v>
      </c>
      <c r="AR2829" s="91">
        <f>IF(BD!AN2829="","",IF(BD!AJ2829="","",BD!AN2829/BD!AJ2829-1))</f>
      </c>
      <c r="AS2829" s="91">
        <f>IF(BD!AN2829="","",IF(BD!AN2829&lt;BD!AL2829,"ABAIXO DA META","DENTRO DA META"))</f>
      </c>
      <c r="AT2829" s="91" t="str">
        <f>IF(BD!AJ2829="","EM ANÁLISE",IF(BD!AP2829&gt;=BD!AN2829,"GO", "NO GO"))</f>
        <v>EM ANÁLISE</v>
      </c>
      <c r="AU2829" s="97">
        <f>IF(AN2829="","",+BD!$AN2829-AJ2829)</f>
      </c>
      <c r="AV2829" s="98"/>
      <c r="AW2829" s="90">
        <f>BD!P2829*BD!AC2829</f>
        <v>0</v>
      </c>
      <c r="AX2829" s="90">
        <f>BD!V2829*BD!AC2829</f>
        <v>0</v>
      </c>
      <c r="AY2829" s="90">
        <f>IF(BD!AN2829="","",BD!AN2829*BD!AC2829)</f>
      </c>
      <c r="AZ2829" s="75" t="s">
        <v>123</v>
      </c>
      <c r="BA2829" s="75" t="s">
        <v>115</v>
      </c>
      <c r="BB2829" s="75">
        <v>1</v>
      </c>
      <c r="BC2829" s="75" t="s">
        <v>250</v>
      </c>
      <c r="BD2829" s="104"/>
      <c r="BE2829" s="104"/>
      <c r="BF2829" s="101"/>
      <c r="BG2829" s="101"/>
      <c r="BH2829" s="101"/>
      <c r="BI2829" s="101"/>
      <c r="BJ2829" s="101"/>
      <c r="BK2829" s="101"/>
      <c r="BL2829" s="101"/>
      <c r="BM2829" s="101"/>
      <c r="BN2829" s="101"/>
      <c r="BO2829" s="103"/>
      <c r="BP2829" s="101"/>
      <c r="BQ2829" s="101"/>
      <c r="BR2829" s="101"/>
      <c r="BS2829" s="101"/>
      <c r="BT2829" s="101"/>
      <c r="BU2829" s="101"/>
      <c r="BV2829" s="101"/>
      <c r="BW2829" s="101"/>
      <c r="BX2829" s="101"/>
      <c r="BY2829" s="101"/>
      <c r="BZ2829" s="101"/>
      <c r="CA2829" s="101"/>
      <c r="CB2829" s="101"/>
      <c r="CC2829" s="101"/>
      <c r="CD2829" s="101"/>
      <c r="CE2829" s="101"/>
      <c r="CF2829" s="101"/>
      <c r="CG2829" s="37" t="e">
        <f>VLOOKUP(Table_1[[#This Row],[EAN]],'[1]Planilha1'!$E:$R,13,0)</f>
        <v>#N/A</v>
      </c>
    </row>
    <row r="2830" ht="15" hidden="1">
      <c r="A2830" s="7"/>
      <c r="B2830" s="84" t="s">
        <v>2735</v>
      </c>
      <c r="C2830" s="75">
        <v>221901</v>
      </c>
      <c r="D2830" s="75"/>
      <c r="E2830" s="85">
        <v>7896003703047</v>
      </c>
      <c r="F2830" s="86" t="s">
        <v>3315</v>
      </c>
      <c r="G2830" s="75" t="s">
        <v>21</v>
      </c>
      <c r="H2830" s="75">
        <v>510</v>
      </c>
      <c r="I2830" s="87" t="s">
        <v>3188</v>
      </c>
      <c r="J2830" s="75" t="s">
        <v>3189</v>
      </c>
      <c r="K2830" s="88" t="s">
        <v>84</v>
      </c>
      <c r="L2830" s="88">
        <v>24</v>
      </c>
      <c r="M2830" s="88">
        <v>5</v>
      </c>
      <c r="N2830" s="75" t="s">
        <v>85</v>
      </c>
      <c r="O2830" s="75"/>
      <c r="P2830" s="106"/>
      <c r="Q2830" s="90">
        <f>(17/100+7.6/100+1.65/100)*P2830</f>
        <v>0</v>
      </c>
      <c r="R2830" s="104"/>
      <c r="S2830" s="104"/>
      <c r="T2830" s="104"/>
      <c r="U2830" s="104"/>
      <c r="V2830" s="90">
        <f>+P2830-Q2830+R2830+S2830+T2830+U2830</f>
        <v>0</v>
      </c>
      <c r="W2830" s="91">
        <f>(1.02/100)</f>
        <v>1.02E-2</v>
      </c>
      <c r="X2830" s="91">
        <v>4.8E-3</v>
      </c>
      <c r="Y2830" s="91">
        <v>0.17</v>
      </c>
      <c r="Z2830" s="91">
        <v>1.65E-2</v>
      </c>
      <c r="AA2830" s="91">
        <v>7.6E-2</v>
      </c>
      <c r="AB2830" s="91">
        <f>SUM(W2830:AA2830)</f>
        <v>0.2775</v>
      </c>
      <c r="AC2830" s="75">
        <v>12</v>
      </c>
      <c r="AD2830" s="92">
        <f>IF(AL2830="","",+AC2830*AL2830)</f>
      </c>
      <c r="AE2830" s="93">
        <f>IF(AL2830="","",+AL2830*AB2830)</f>
      </c>
      <c r="AF2830" s="92">
        <f>IF(AL2830="","",+AL2830-AE2830)</f>
      </c>
      <c r="AG2830" s="93">
        <f>+V2830</f>
        <v>0</v>
      </c>
      <c r="AH2830" s="92">
        <f>IF(AF2830="","",+AF2830-AG2830)</f>
      </c>
      <c r="AI2830" s="92">
        <f>IF(AH2830="","",+AH2830*AC2830)</f>
      </c>
      <c r="AJ2830" s="93"/>
      <c r="AK2830" s="94">
        <v>0.33</v>
      </c>
      <c r="AL2830" s="93">
        <f>IF(V2830=0,"",V2830/(1-AB2830-AK2830))</f>
      </c>
      <c r="AM2830" s="95">
        <v>0.33</v>
      </c>
      <c r="AN2830" s="93">
        <f>IF(V2830=0,"",V2830/(1-AB2830-AM2830))</f>
      </c>
      <c r="AO2830" s="96">
        <v>1.2</v>
      </c>
      <c r="AP2830" s="93">
        <f>IF(BD!AJ2830="","",BD!AJ2830*BD!AO2830)</f>
      </c>
      <c r="AQ2830" s="91">
        <f>BD!AM2830/BD!AK2830-1</f>
        <v>0</v>
      </c>
      <c r="AR2830" s="91">
        <f>IF(BD!AN2830="","",IF(BD!AJ2830="","",BD!AN2830/BD!AJ2830-1))</f>
      </c>
      <c r="AS2830" s="91">
        <f>IF(BD!AN2830="","",IF(BD!AN2830&lt;BD!AL2830,"ABAIXO DA META","DENTRO DA META"))</f>
      </c>
      <c r="AT2830" s="91" t="str">
        <f>IF(BD!AJ2830="","EM ANÁLISE",IF(BD!AP2830&gt;=BD!AN2830,"GO", "NO GO"))</f>
        <v>EM ANÁLISE</v>
      </c>
      <c r="AU2830" s="97">
        <f>IF(AN2830="","",+BD!$AN2830-AJ2830)</f>
      </c>
      <c r="AV2830" s="98"/>
      <c r="AW2830" s="90">
        <f>BD!P2830*BD!AC2830</f>
        <v>0</v>
      </c>
      <c r="AX2830" s="90">
        <f>BD!V2830*BD!AC2830</f>
        <v>0</v>
      </c>
      <c r="AY2830" s="90">
        <f>IF(BD!AN2830="","",BD!AN2830*BD!AC2830)</f>
      </c>
      <c r="AZ2830" s="75" t="s">
        <v>123</v>
      </c>
      <c r="BA2830" s="75" t="s">
        <v>115</v>
      </c>
      <c r="BB2830" s="75">
        <v>1</v>
      </c>
      <c r="BC2830" s="75" t="s">
        <v>250</v>
      </c>
      <c r="BD2830" s="104"/>
      <c r="BE2830" s="104"/>
      <c r="BF2830" s="101"/>
      <c r="BG2830" s="101"/>
      <c r="BH2830" s="101"/>
      <c r="BI2830" s="101"/>
      <c r="BJ2830" s="101"/>
      <c r="BK2830" s="101"/>
      <c r="BL2830" s="101"/>
      <c r="BM2830" s="101"/>
      <c r="BN2830" s="101"/>
      <c r="BO2830" s="103"/>
      <c r="BP2830" s="101"/>
      <c r="BQ2830" s="101"/>
      <c r="BR2830" s="101"/>
      <c r="BS2830" s="101"/>
      <c r="BT2830" s="101"/>
      <c r="BU2830" s="101"/>
      <c r="BV2830" s="101"/>
      <c r="BW2830" s="101"/>
      <c r="BX2830" s="101"/>
      <c r="BY2830" s="101"/>
      <c r="BZ2830" s="101"/>
      <c r="CA2830" s="101"/>
      <c r="CB2830" s="101"/>
      <c r="CC2830" s="101"/>
      <c r="CD2830" s="101"/>
      <c r="CE2830" s="101"/>
      <c r="CF2830" s="101"/>
      <c r="CG2830" s="37" t="e">
        <f>VLOOKUP(Table_1[[#This Row],[EAN]],'[1]Planilha1'!$E:$R,13,0)</f>
        <v>#N/A</v>
      </c>
    </row>
    <row r="2831" ht="15" hidden="1">
      <c r="A2831" s="7"/>
      <c r="B2831" s="84" t="s">
        <v>2735</v>
      </c>
      <c r="C2831" s="75">
        <v>221902</v>
      </c>
      <c r="D2831" s="75"/>
      <c r="E2831" s="85">
        <v>7896003703061</v>
      </c>
      <c r="F2831" s="86" t="s">
        <v>3316</v>
      </c>
      <c r="G2831" s="75" t="s">
        <v>21</v>
      </c>
      <c r="H2831" s="75">
        <v>510</v>
      </c>
      <c r="I2831" s="87" t="s">
        <v>3188</v>
      </c>
      <c r="J2831" s="75" t="s">
        <v>3189</v>
      </c>
      <c r="K2831" s="88" t="s">
        <v>84</v>
      </c>
      <c r="L2831" s="88">
        <v>24</v>
      </c>
      <c r="M2831" s="88">
        <v>5</v>
      </c>
      <c r="N2831" s="75" t="s">
        <v>85</v>
      </c>
      <c r="O2831" s="75"/>
      <c r="P2831" s="106"/>
      <c r="Q2831" s="90">
        <f>(17/100+7.6/100+1.65/100)*P2831</f>
        <v>0</v>
      </c>
      <c r="R2831" s="104"/>
      <c r="S2831" s="104"/>
      <c r="T2831" s="104"/>
      <c r="U2831" s="104"/>
      <c r="V2831" s="90">
        <f>+P2831-Q2831+R2831+S2831+T2831+U2831</f>
        <v>0</v>
      </c>
      <c r="W2831" s="91">
        <f>(1.02/100)</f>
        <v>1.02E-2</v>
      </c>
      <c r="X2831" s="91">
        <v>4.8E-3</v>
      </c>
      <c r="Y2831" s="91">
        <v>0.17</v>
      </c>
      <c r="Z2831" s="91">
        <v>1.65E-2</v>
      </c>
      <c r="AA2831" s="91">
        <v>7.6E-2</v>
      </c>
      <c r="AB2831" s="91">
        <f>SUM(W2831:AA2831)</f>
        <v>0.2775</v>
      </c>
      <c r="AC2831" s="75">
        <v>12</v>
      </c>
      <c r="AD2831" s="92">
        <f>IF(AL2831="","",+AC2831*AL2831)</f>
      </c>
      <c r="AE2831" s="93">
        <f>IF(AL2831="","",+AL2831*AB2831)</f>
      </c>
      <c r="AF2831" s="92">
        <f>IF(AL2831="","",+AL2831-AE2831)</f>
      </c>
      <c r="AG2831" s="93">
        <f>+V2831</f>
        <v>0</v>
      </c>
      <c r="AH2831" s="92">
        <f>IF(AF2831="","",+AF2831-AG2831)</f>
      </c>
      <c r="AI2831" s="92">
        <f>IF(AH2831="","",+AH2831*AC2831)</f>
      </c>
      <c r="AJ2831" s="93"/>
      <c r="AK2831" s="94">
        <v>0.33</v>
      </c>
      <c r="AL2831" s="93">
        <f>IF(V2831=0,"",V2831/(1-AB2831-AK2831))</f>
      </c>
      <c r="AM2831" s="95">
        <v>0.33</v>
      </c>
      <c r="AN2831" s="93">
        <f>IF(V2831=0,"",V2831/(1-AB2831-AM2831))</f>
      </c>
      <c r="AO2831" s="96">
        <v>1.2</v>
      </c>
      <c r="AP2831" s="93">
        <f>IF(BD!AJ2831="","",BD!AJ2831*BD!AO2831)</f>
      </c>
      <c r="AQ2831" s="91">
        <f>BD!AM2831/BD!AK2831-1</f>
        <v>0</v>
      </c>
      <c r="AR2831" s="91">
        <f>IF(BD!AN2831="","",IF(BD!AJ2831="","",BD!AN2831/BD!AJ2831-1))</f>
      </c>
      <c r="AS2831" s="91">
        <f>IF(BD!AN2831="","",IF(BD!AN2831&lt;BD!AL2831,"ABAIXO DA META","DENTRO DA META"))</f>
      </c>
      <c r="AT2831" s="91" t="str">
        <f>IF(BD!AJ2831="","EM ANÁLISE",IF(BD!AP2831&gt;=BD!AN2831,"GO", "NO GO"))</f>
        <v>EM ANÁLISE</v>
      </c>
      <c r="AU2831" s="97">
        <f>IF(AN2831="","",+BD!$AN2831-AJ2831)</f>
      </c>
      <c r="AV2831" s="98"/>
      <c r="AW2831" s="90">
        <f>BD!P2831*BD!AC2831</f>
        <v>0</v>
      </c>
      <c r="AX2831" s="90">
        <f>BD!V2831*BD!AC2831</f>
        <v>0</v>
      </c>
      <c r="AY2831" s="90">
        <f>IF(BD!AN2831="","",BD!AN2831*BD!AC2831)</f>
      </c>
      <c r="AZ2831" s="75" t="s">
        <v>123</v>
      </c>
      <c r="BA2831" s="75" t="s">
        <v>115</v>
      </c>
      <c r="BB2831" s="75">
        <v>1</v>
      </c>
      <c r="BC2831" s="75" t="s">
        <v>250</v>
      </c>
      <c r="BD2831" s="104"/>
      <c r="BE2831" s="104"/>
      <c r="BF2831" s="101"/>
      <c r="BG2831" s="101"/>
      <c r="BH2831" s="101"/>
      <c r="BI2831" s="101"/>
      <c r="BJ2831" s="101"/>
      <c r="BK2831" s="101"/>
      <c r="BL2831" s="101"/>
      <c r="BM2831" s="101"/>
      <c r="BN2831" s="101"/>
      <c r="BO2831" s="103"/>
      <c r="BP2831" s="101"/>
      <c r="BQ2831" s="101"/>
      <c r="BR2831" s="101"/>
      <c r="BS2831" s="101"/>
      <c r="BT2831" s="101"/>
      <c r="BU2831" s="101"/>
      <c r="BV2831" s="101"/>
      <c r="BW2831" s="101"/>
      <c r="BX2831" s="101"/>
      <c r="BY2831" s="101"/>
      <c r="BZ2831" s="101"/>
      <c r="CA2831" s="101"/>
      <c r="CB2831" s="101"/>
      <c r="CC2831" s="101"/>
      <c r="CD2831" s="101"/>
      <c r="CE2831" s="101"/>
      <c r="CF2831" s="101"/>
      <c r="CG2831" s="37" t="e">
        <f>VLOOKUP(Table_1[[#This Row],[EAN]],'[1]Planilha1'!$E:$R,13,0)</f>
        <v>#N/A</v>
      </c>
    </row>
    <row r="2832" ht="15" hidden="1">
      <c r="A2832" s="7"/>
      <c r="B2832" s="84" t="s">
        <v>2735</v>
      </c>
      <c r="C2832" s="75">
        <v>221903</v>
      </c>
      <c r="D2832" s="75"/>
      <c r="E2832" s="85">
        <v>7896003703078</v>
      </c>
      <c r="F2832" s="86" t="s">
        <v>3317</v>
      </c>
      <c r="G2832" s="75" t="s">
        <v>21</v>
      </c>
      <c r="H2832" s="75">
        <v>510</v>
      </c>
      <c r="I2832" s="87" t="s">
        <v>3188</v>
      </c>
      <c r="J2832" s="75" t="s">
        <v>3189</v>
      </c>
      <c r="K2832" s="88" t="s">
        <v>84</v>
      </c>
      <c r="L2832" s="88">
        <v>24</v>
      </c>
      <c r="M2832" s="88">
        <v>5</v>
      </c>
      <c r="N2832" s="75" t="s">
        <v>85</v>
      </c>
      <c r="O2832" s="75"/>
      <c r="P2832" s="106"/>
      <c r="Q2832" s="90">
        <f>(17/100+7.6/100+1.65/100)*P2832</f>
        <v>0</v>
      </c>
      <c r="R2832" s="104"/>
      <c r="S2832" s="104"/>
      <c r="T2832" s="104"/>
      <c r="U2832" s="104"/>
      <c r="V2832" s="90">
        <f>+P2832-Q2832+R2832+S2832+T2832+U2832</f>
        <v>0</v>
      </c>
      <c r="W2832" s="91">
        <f>(1.02/100)</f>
        <v>1.02E-2</v>
      </c>
      <c r="X2832" s="91">
        <v>4.8E-3</v>
      </c>
      <c r="Y2832" s="91">
        <v>0.17</v>
      </c>
      <c r="Z2832" s="91">
        <v>1.65E-2</v>
      </c>
      <c r="AA2832" s="91">
        <v>7.6E-2</v>
      </c>
      <c r="AB2832" s="91">
        <f>SUM(W2832:AA2832)</f>
        <v>0.2775</v>
      </c>
      <c r="AC2832" s="75">
        <v>12</v>
      </c>
      <c r="AD2832" s="92">
        <f>IF(AL2832="","",+AC2832*AL2832)</f>
      </c>
      <c r="AE2832" s="93">
        <f>IF(AL2832="","",+AL2832*AB2832)</f>
      </c>
      <c r="AF2832" s="92">
        <f>IF(AL2832="","",+AL2832-AE2832)</f>
      </c>
      <c r="AG2832" s="93">
        <f>+V2832</f>
        <v>0</v>
      </c>
      <c r="AH2832" s="92">
        <f>IF(AF2832="","",+AF2832-AG2832)</f>
      </c>
      <c r="AI2832" s="92">
        <f>IF(AH2832="","",+AH2832*AC2832)</f>
      </c>
      <c r="AJ2832" s="93"/>
      <c r="AK2832" s="94">
        <v>0.33</v>
      </c>
      <c r="AL2832" s="93">
        <f>IF(V2832=0,"",V2832/(1-AB2832-AK2832))</f>
      </c>
      <c r="AM2832" s="95">
        <v>0.33</v>
      </c>
      <c r="AN2832" s="93">
        <f>IF(V2832=0,"",V2832/(1-AB2832-AM2832))</f>
      </c>
      <c r="AO2832" s="96">
        <v>1.2</v>
      </c>
      <c r="AP2832" s="93">
        <f>IF(BD!AJ2832="","",BD!AJ2832*BD!AO2832)</f>
      </c>
      <c r="AQ2832" s="91">
        <f>BD!AM2832/BD!AK2832-1</f>
        <v>0</v>
      </c>
      <c r="AR2832" s="91">
        <f>IF(BD!AN2832="","",IF(BD!AJ2832="","",BD!AN2832/BD!AJ2832-1))</f>
      </c>
      <c r="AS2832" s="91">
        <f>IF(BD!AN2832="","",IF(BD!AN2832&lt;BD!AL2832,"ABAIXO DA META","DENTRO DA META"))</f>
      </c>
      <c r="AT2832" s="91" t="str">
        <f>IF(BD!AJ2832="","EM ANÁLISE",IF(BD!AP2832&gt;=BD!AN2832,"GO", "NO GO"))</f>
        <v>EM ANÁLISE</v>
      </c>
      <c r="AU2832" s="97">
        <f>IF(AN2832="","",+BD!$AN2832-AJ2832)</f>
      </c>
      <c r="AV2832" s="98"/>
      <c r="AW2832" s="90">
        <f>BD!P2832*BD!AC2832</f>
        <v>0</v>
      </c>
      <c r="AX2832" s="90">
        <f>BD!V2832*BD!AC2832</f>
        <v>0</v>
      </c>
      <c r="AY2832" s="90">
        <f>IF(BD!AN2832="","",BD!AN2832*BD!AC2832)</f>
      </c>
      <c r="AZ2832" s="75" t="s">
        <v>123</v>
      </c>
      <c r="BA2832" s="75" t="s">
        <v>115</v>
      </c>
      <c r="BB2832" s="75">
        <v>1</v>
      </c>
      <c r="BC2832" s="75" t="s">
        <v>250</v>
      </c>
      <c r="BD2832" s="104"/>
      <c r="BE2832" s="104"/>
      <c r="BF2832" s="101"/>
      <c r="BG2832" s="101"/>
      <c r="BH2832" s="101"/>
      <c r="BI2832" s="101"/>
      <c r="BJ2832" s="101"/>
      <c r="BK2832" s="101"/>
      <c r="BL2832" s="101"/>
      <c r="BM2832" s="101"/>
      <c r="BN2832" s="101"/>
      <c r="BO2832" s="103"/>
      <c r="BP2832" s="101"/>
      <c r="BQ2832" s="101"/>
      <c r="BR2832" s="101"/>
      <c r="BS2832" s="101"/>
      <c r="BT2832" s="101"/>
      <c r="BU2832" s="101"/>
      <c r="BV2832" s="101"/>
      <c r="BW2832" s="101"/>
      <c r="BX2832" s="101"/>
      <c r="BY2832" s="101"/>
      <c r="BZ2832" s="101"/>
      <c r="CA2832" s="101"/>
      <c r="CB2832" s="101"/>
      <c r="CC2832" s="101"/>
      <c r="CD2832" s="101"/>
      <c r="CE2832" s="101"/>
      <c r="CF2832" s="101"/>
      <c r="CG2832" s="37" t="e">
        <f>VLOOKUP(Table_1[[#This Row],[EAN]],'[1]Planilha1'!$E:$R,13,0)</f>
        <v>#N/A</v>
      </c>
    </row>
    <row r="2833" ht="15" hidden="1">
      <c r="A2833" s="7"/>
      <c r="B2833" s="84" t="s">
        <v>2735</v>
      </c>
      <c r="C2833" s="75">
        <v>221904</v>
      </c>
      <c r="D2833" s="75"/>
      <c r="E2833" s="85">
        <v>7896003702934</v>
      </c>
      <c r="F2833" s="86" t="s">
        <v>3318</v>
      </c>
      <c r="G2833" s="75" t="s">
        <v>21</v>
      </c>
      <c r="H2833" s="75">
        <v>510</v>
      </c>
      <c r="I2833" s="87" t="s">
        <v>3188</v>
      </c>
      <c r="J2833" s="75" t="s">
        <v>3189</v>
      </c>
      <c r="K2833" s="88" t="s">
        <v>84</v>
      </c>
      <c r="L2833" s="88">
        <v>24</v>
      </c>
      <c r="M2833" s="88">
        <v>5</v>
      </c>
      <c r="N2833" s="75" t="s">
        <v>85</v>
      </c>
      <c r="O2833" s="75"/>
      <c r="P2833" s="106"/>
      <c r="Q2833" s="90">
        <f>(17/100+7.6/100+1.65/100)*P2833</f>
        <v>0</v>
      </c>
      <c r="R2833" s="104"/>
      <c r="S2833" s="104"/>
      <c r="T2833" s="104"/>
      <c r="U2833" s="104"/>
      <c r="V2833" s="90">
        <f>+P2833-Q2833+R2833+S2833+T2833+U2833</f>
        <v>0</v>
      </c>
      <c r="W2833" s="91">
        <f>(1.02/100)</f>
        <v>1.02E-2</v>
      </c>
      <c r="X2833" s="91">
        <v>4.8E-3</v>
      </c>
      <c r="Y2833" s="91">
        <v>0.17</v>
      </c>
      <c r="Z2833" s="91">
        <v>1.65E-2</v>
      </c>
      <c r="AA2833" s="91">
        <v>7.6E-2</v>
      </c>
      <c r="AB2833" s="91">
        <f>SUM(W2833:AA2833)</f>
        <v>0.2775</v>
      </c>
      <c r="AC2833" s="75">
        <v>12</v>
      </c>
      <c r="AD2833" s="92">
        <f>IF(AL2833="","",+AC2833*AL2833)</f>
      </c>
      <c r="AE2833" s="93">
        <f>IF(AL2833="","",+AL2833*AB2833)</f>
      </c>
      <c r="AF2833" s="92">
        <f>IF(AL2833="","",+AL2833-AE2833)</f>
      </c>
      <c r="AG2833" s="93">
        <f>+V2833</f>
        <v>0</v>
      </c>
      <c r="AH2833" s="92">
        <f>IF(AF2833="","",+AF2833-AG2833)</f>
      </c>
      <c r="AI2833" s="92">
        <f>IF(AH2833="","",+AH2833*AC2833)</f>
      </c>
      <c r="AJ2833" s="93"/>
      <c r="AK2833" s="94">
        <v>0.33</v>
      </c>
      <c r="AL2833" s="93">
        <f>IF(V2833=0,"",V2833/(1-AB2833-AK2833))</f>
      </c>
      <c r="AM2833" s="95">
        <v>0.33</v>
      </c>
      <c r="AN2833" s="93">
        <f>IF(V2833=0,"",V2833/(1-AB2833-AM2833))</f>
      </c>
      <c r="AO2833" s="96">
        <v>1.2</v>
      </c>
      <c r="AP2833" s="93">
        <f>IF(BD!AJ2833="","",BD!AJ2833*BD!AO2833)</f>
      </c>
      <c r="AQ2833" s="91">
        <f>BD!AM2833/BD!AK2833-1</f>
        <v>0</v>
      </c>
      <c r="AR2833" s="91">
        <f>IF(BD!AN2833="","",IF(BD!AJ2833="","",BD!AN2833/BD!AJ2833-1))</f>
      </c>
      <c r="AS2833" s="91">
        <f>IF(BD!AN2833="","",IF(BD!AN2833&lt;BD!AL2833,"ABAIXO DA META","DENTRO DA META"))</f>
      </c>
      <c r="AT2833" s="91" t="str">
        <f>IF(BD!AJ2833="","EM ANÁLISE",IF(BD!AP2833&gt;=BD!AN2833,"GO", "NO GO"))</f>
        <v>EM ANÁLISE</v>
      </c>
      <c r="AU2833" s="97">
        <f>IF(AN2833="","",+BD!$AN2833-AJ2833)</f>
      </c>
      <c r="AV2833" s="98"/>
      <c r="AW2833" s="90">
        <f>BD!P2833*BD!AC2833</f>
        <v>0</v>
      </c>
      <c r="AX2833" s="90">
        <f>BD!V2833*BD!AC2833</f>
        <v>0</v>
      </c>
      <c r="AY2833" s="90">
        <f>IF(BD!AN2833="","",BD!AN2833*BD!AC2833)</f>
      </c>
      <c r="AZ2833" s="75" t="s">
        <v>123</v>
      </c>
      <c r="BA2833" s="75" t="s">
        <v>115</v>
      </c>
      <c r="BB2833" s="75">
        <v>1</v>
      </c>
      <c r="BC2833" s="75" t="s">
        <v>250</v>
      </c>
      <c r="BD2833" s="104"/>
      <c r="BE2833" s="104"/>
      <c r="BF2833" s="101"/>
      <c r="BG2833" s="101"/>
      <c r="BH2833" s="101"/>
      <c r="BI2833" s="101"/>
      <c r="BJ2833" s="101"/>
      <c r="BK2833" s="101"/>
      <c r="BL2833" s="101"/>
      <c r="BM2833" s="101"/>
      <c r="BN2833" s="101"/>
      <c r="BO2833" s="103"/>
      <c r="BP2833" s="101"/>
      <c r="BQ2833" s="101"/>
      <c r="BR2833" s="101"/>
      <c r="BS2833" s="101"/>
      <c r="BT2833" s="101"/>
      <c r="BU2833" s="101"/>
      <c r="BV2833" s="101"/>
      <c r="BW2833" s="101"/>
      <c r="BX2833" s="101"/>
      <c r="BY2833" s="101"/>
      <c r="BZ2833" s="101"/>
      <c r="CA2833" s="101"/>
      <c r="CB2833" s="101"/>
      <c r="CC2833" s="101"/>
      <c r="CD2833" s="101"/>
      <c r="CE2833" s="101"/>
      <c r="CF2833" s="101"/>
      <c r="CG2833" s="37" t="e">
        <f>VLOOKUP(Table_1[[#This Row],[EAN]],'[1]Planilha1'!$E:$R,13,0)</f>
        <v>#N/A</v>
      </c>
    </row>
    <row r="2834" ht="15" hidden="1">
      <c r="A2834" s="7"/>
      <c r="B2834" s="84" t="s">
        <v>2735</v>
      </c>
      <c r="C2834" s="75">
        <v>221905</v>
      </c>
      <c r="D2834" s="75"/>
      <c r="E2834" s="85">
        <v>7896003703382</v>
      </c>
      <c r="F2834" s="86" t="s">
        <v>3319</v>
      </c>
      <c r="G2834" s="75" t="s">
        <v>11</v>
      </c>
      <c r="H2834" s="75">
        <v>530</v>
      </c>
      <c r="I2834" s="87" t="s">
        <v>2784</v>
      </c>
      <c r="J2834" s="75" t="s">
        <v>3189</v>
      </c>
      <c r="K2834" s="88" t="s">
        <v>84</v>
      </c>
      <c r="L2834" s="88">
        <v>24</v>
      </c>
      <c r="M2834" s="88">
        <v>0</v>
      </c>
      <c r="N2834" s="75" t="s">
        <v>85</v>
      </c>
      <c r="O2834" s="75"/>
      <c r="P2834" s="106"/>
      <c r="Q2834" s="90">
        <f>(17/100+7.6/100+1.65/100)*P2834</f>
        <v>0</v>
      </c>
      <c r="R2834" s="104"/>
      <c r="S2834" s="104"/>
      <c r="T2834" s="104"/>
      <c r="U2834" s="104"/>
      <c r="V2834" s="90">
        <f>+P2834-Q2834+R2834+S2834+T2834+U2834</f>
        <v>0</v>
      </c>
      <c r="W2834" s="91">
        <f>(1.02/100)</f>
        <v>1.02E-2</v>
      </c>
      <c r="X2834" s="91">
        <v>4.8E-3</v>
      </c>
      <c r="Y2834" s="91">
        <v>0.17</v>
      </c>
      <c r="Z2834" s="91">
        <v>1.65E-2</v>
      </c>
      <c r="AA2834" s="91">
        <v>7.6E-2</v>
      </c>
      <c r="AB2834" s="91">
        <f>SUM(W2834:AA2834)</f>
        <v>0.2775</v>
      </c>
      <c r="AC2834" s="75">
        <v>12</v>
      </c>
      <c r="AD2834" s="92">
        <f>IF(AL2834="","",+AC2834*AL2834)</f>
      </c>
      <c r="AE2834" s="93">
        <f>IF(AL2834="","",+AL2834*AB2834)</f>
      </c>
      <c r="AF2834" s="92">
        <f>IF(AL2834="","",+AL2834-AE2834)</f>
      </c>
      <c r="AG2834" s="93">
        <f>+V2834</f>
        <v>0</v>
      </c>
      <c r="AH2834" s="92">
        <f>IF(AF2834="","",+AF2834-AG2834)</f>
      </c>
      <c r="AI2834" s="92">
        <f>IF(AH2834="","",+AH2834*AC2834)</f>
      </c>
      <c r="AJ2834" s="93"/>
      <c r="AK2834" s="94">
        <v>0.33</v>
      </c>
      <c r="AL2834" s="93">
        <f>IF(V2834=0,"",V2834/(1-AB2834-AK2834))</f>
      </c>
      <c r="AM2834" s="95">
        <v>0.33</v>
      </c>
      <c r="AN2834" s="93">
        <f>IF(V2834=0,"",V2834/(1-AB2834-AM2834))</f>
      </c>
      <c r="AO2834" s="96">
        <v>1.2</v>
      </c>
      <c r="AP2834" s="93">
        <f>IF(BD!AJ2834="","",BD!AJ2834*BD!AO2834)</f>
      </c>
      <c r="AQ2834" s="91">
        <f>BD!AM2834/BD!AK2834-1</f>
        <v>0</v>
      </c>
      <c r="AR2834" s="91">
        <f>IF(BD!AN2834="","",IF(BD!AJ2834="","",BD!AN2834/BD!AJ2834-1))</f>
      </c>
      <c r="AS2834" s="91">
        <f>IF(BD!AN2834="","",IF(BD!AN2834&lt;BD!AL2834,"ABAIXO DA META","DENTRO DA META"))</f>
      </c>
      <c r="AT2834" s="91" t="str">
        <f>IF(BD!AJ2834="","EM ANÁLISE",IF(BD!AP2834&gt;=BD!AN2834,"GO", "NO GO"))</f>
        <v>EM ANÁLISE</v>
      </c>
      <c r="AU2834" s="97">
        <f>IF(AN2834="","",+BD!$AN2834-AJ2834)</f>
      </c>
      <c r="AV2834" s="98"/>
      <c r="AW2834" s="90">
        <f>BD!P2834*BD!AC2834</f>
        <v>0</v>
      </c>
      <c r="AX2834" s="90">
        <f>BD!V2834*BD!AC2834</f>
        <v>0</v>
      </c>
      <c r="AY2834" s="90">
        <f>IF(BD!AN2834="","",BD!AN2834*BD!AC2834)</f>
      </c>
      <c r="AZ2834" s="75" t="s">
        <v>123</v>
      </c>
      <c r="BA2834" s="75" t="s">
        <v>115</v>
      </c>
      <c r="BB2834" s="75">
        <v>1</v>
      </c>
      <c r="BC2834" s="75" t="s">
        <v>250</v>
      </c>
      <c r="BD2834" s="104"/>
      <c r="BE2834" s="104"/>
      <c r="BF2834" s="101"/>
      <c r="BG2834" s="101"/>
      <c r="BH2834" s="101"/>
      <c r="BI2834" s="101"/>
      <c r="BJ2834" s="101"/>
      <c r="BK2834" s="101"/>
      <c r="BL2834" s="101"/>
      <c r="BM2834" s="101"/>
      <c r="BN2834" s="101"/>
      <c r="BO2834" s="103"/>
      <c r="BP2834" s="101"/>
      <c r="BQ2834" s="101"/>
      <c r="BR2834" s="101"/>
      <c r="BS2834" s="101"/>
      <c r="BT2834" s="101"/>
      <c r="BU2834" s="101"/>
      <c r="BV2834" s="101"/>
      <c r="BW2834" s="101"/>
      <c r="BX2834" s="101"/>
      <c r="BY2834" s="101"/>
      <c r="BZ2834" s="101"/>
      <c r="CA2834" s="101"/>
      <c r="CB2834" s="101"/>
      <c r="CC2834" s="101"/>
      <c r="CD2834" s="101"/>
      <c r="CE2834" s="101"/>
      <c r="CF2834" s="101"/>
      <c r="CG2834" s="37" t="e">
        <f>VLOOKUP(Table_1[[#This Row],[EAN]],'[1]Planilha1'!$E:$R,13,0)</f>
        <v>#N/A</v>
      </c>
    </row>
    <row r="2835" ht="15" hidden="1">
      <c r="A2835" s="7"/>
      <c r="B2835" s="84" t="s">
        <v>2735</v>
      </c>
      <c r="C2835" s="75">
        <v>221906</v>
      </c>
      <c r="D2835" s="75"/>
      <c r="E2835" s="85">
        <v>7896003703085</v>
      </c>
      <c r="F2835" s="86" t="s">
        <v>3320</v>
      </c>
      <c r="G2835" s="75" t="s">
        <v>21</v>
      </c>
      <c r="H2835" s="75">
        <v>510</v>
      </c>
      <c r="I2835" s="87" t="s">
        <v>3188</v>
      </c>
      <c r="J2835" s="75" t="s">
        <v>3189</v>
      </c>
      <c r="K2835" s="88" t="s">
        <v>84</v>
      </c>
      <c r="L2835" s="88">
        <v>24</v>
      </c>
      <c r="M2835" s="88">
        <v>5</v>
      </c>
      <c r="N2835" s="75" t="s">
        <v>85</v>
      </c>
      <c r="O2835" s="75"/>
      <c r="P2835" s="106"/>
      <c r="Q2835" s="90">
        <f>(17/100+7.6/100+1.65/100)*P2835</f>
        <v>0</v>
      </c>
      <c r="R2835" s="104"/>
      <c r="S2835" s="104"/>
      <c r="T2835" s="104"/>
      <c r="U2835" s="104"/>
      <c r="V2835" s="90">
        <f>+P2835-Q2835+R2835+S2835+T2835+U2835</f>
        <v>0</v>
      </c>
      <c r="W2835" s="91">
        <f>(1.02/100)</f>
        <v>1.02E-2</v>
      </c>
      <c r="X2835" s="91">
        <v>4.8E-3</v>
      </c>
      <c r="Y2835" s="91">
        <v>0.17</v>
      </c>
      <c r="Z2835" s="91">
        <v>1.65E-2</v>
      </c>
      <c r="AA2835" s="91">
        <v>7.6E-2</v>
      </c>
      <c r="AB2835" s="91">
        <f>SUM(W2835:AA2835)</f>
        <v>0.2775</v>
      </c>
      <c r="AC2835" s="75">
        <v>12</v>
      </c>
      <c r="AD2835" s="92">
        <f>IF(AL2835="","",+AC2835*AL2835)</f>
      </c>
      <c r="AE2835" s="93">
        <f>IF(AL2835="","",+AL2835*AB2835)</f>
      </c>
      <c r="AF2835" s="92">
        <f>IF(AL2835="","",+AL2835-AE2835)</f>
      </c>
      <c r="AG2835" s="93">
        <f>+V2835</f>
        <v>0</v>
      </c>
      <c r="AH2835" s="92">
        <f>IF(AF2835="","",+AF2835-AG2835)</f>
      </c>
      <c r="AI2835" s="92">
        <f>IF(AH2835="","",+AH2835*AC2835)</f>
      </c>
      <c r="AJ2835" s="93"/>
      <c r="AK2835" s="94">
        <v>0.33</v>
      </c>
      <c r="AL2835" s="93">
        <f>IF(V2835=0,"",V2835/(1-AB2835-AK2835))</f>
      </c>
      <c r="AM2835" s="95">
        <v>0.33</v>
      </c>
      <c r="AN2835" s="93">
        <f>IF(V2835=0,"",V2835/(1-AB2835-AM2835))</f>
      </c>
      <c r="AO2835" s="96">
        <v>1.2</v>
      </c>
      <c r="AP2835" s="93">
        <f>IF(BD!AJ2835="","",BD!AJ2835*BD!AO2835)</f>
      </c>
      <c r="AQ2835" s="91">
        <f>BD!AM2835/BD!AK2835-1</f>
        <v>0</v>
      </c>
      <c r="AR2835" s="91">
        <f>IF(BD!AN2835="","",IF(BD!AJ2835="","",BD!AN2835/BD!AJ2835-1))</f>
      </c>
      <c r="AS2835" s="91">
        <f>IF(BD!AN2835="","",IF(BD!AN2835&lt;BD!AL2835,"ABAIXO DA META","DENTRO DA META"))</f>
      </c>
      <c r="AT2835" s="91" t="str">
        <f>IF(BD!AJ2835="","EM ANÁLISE",IF(BD!AP2835&gt;=BD!AN2835,"GO", "NO GO"))</f>
        <v>EM ANÁLISE</v>
      </c>
      <c r="AU2835" s="97">
        <f>IF(AN2835="","",+BD!$AN2835-AJ2835)</f>
      </c>
      <c r="AV2835" s="98"/>
      <c r="AW2835" s="90">
        <f>BD!P2835*BD!AC2835</f>
        <v>0</v>
      </c>
      <c r="AX2835" s="90">
        <f>BD!V2835*BD!AC2835</f>
        <v>0</v>
      </c>
      <c r="AY2835" s="90">
        <f>IF(BD!AN2835="","",BD!AN2835*BD!AC2835)</f>
      </c>
      <c r="AZ2835" s="75" t="s">
        <v>123</v>
      </c>
      <c r="BA2835" s="75" t="s">
        <v>115</v>
      </c>
      <c r="BB2835" s="75">
        <v>1</v>
      </c>
      <c r="BC2835" s="75" t="s">
        <v>250</v>
      </c>
      <c r="BD2835" s="104"/>
      <c r="BE2835" s="104"/>
      <c r="BF2835" s="101"/>
      <c r="BG2835" s="101"/>
      <c r="BH2835" s="101"/>
      <c r="BI2835" s="101"/>
      <c r="BJ2835" s="101"/>
      <c r="BK2835" s="101"/>
      <c r="BL2835" s="101"/>
      <c r="BM2835" s="101"/>
      <c r="BN2835" s="101"/>
      <c r="BO2835" s="103"/>
      <c r="BP2835" s="101"/>
      <c r="BQ2835" s="101"/>
      <c r="BR2835" s="101"/>
      <c r="BS2835" s="101"/>
      <c r="BT2835" s="101"/>
      <c r="BU2835" s="101"/>
      <c r="BV2835" s="101"/>
      <c r="BW2835" s="101"/>
      <c r="BX2835" s="101"/>
      <c r="BY2835" s="101"/>
      <c r="BZ2835" s="101"/>
      <c r="CA2835" s="101"/>
      <c r="CB2835" s="101"/>
      <c r="CC2835" s="101"/>
      <c r="CD2835" s="101"/>
      <c r="CE2835" s="101"/>
      <c r="CF2835" s="101"/>
      <c r="CG2835" s="37" t="e">
        <f>VLOOKUP(Table_1[[#This Row],[EAN]],'[1]Planilha1'!$E:$R,13,0)</f>
        <v>#N/A</v>
      </c>
    </row>
    <row r="2836" ht="15" hidden="1">
      <c r="A2836" s="7"/>
      <c r="B2836" s="84" t="s">
        <v>2735</v>
      </c>
      <c r="C2836" s="75">
        <v>221907</v>
      </c>
      <c r="D2836" s="75"/>
      <c r="E2836" s="85">
        <v>7896003703054</v>
      </c>
      <c r="F2836" s="86" t="s">
        <v>3321</v>
      </c>
      <c r="G2836" s="75" t="s">
        <v>21</v>
      </c>
      <c r="H2836" s="75">
        <v>510</v>
      </c>
      <c r="I2836" s="87" t="s">
        <v>3188</v>
      </c>
      <c r="J2836" s="75" t="s">
        <v>3189</v>
      </c>
      <c r="K2836" s="88" t="s">
        <v>84</v>
      </c>
      <c r="L2836" s="88">
        <v>24</v>
      </c>
      <c r="M2836" s="88">
        <v>5</v>
      </c>
      <c r="N2836" s="75" t="s">
        <v>85</v>
      </c>
      <c r="O2836" s="75"/>
      <c r="P2836" s="106"/>
      <c r="Q2836" s="90">
        <f>(17/100+7.6/100+1.65/100)*P2836</f>
        <v>0</v>
      </c>
      <c r="R2836" s="104"/>
      <c r="S2836" s="104"/>
      <c r="T2836" s="104"/>
      <c r="U2836" s="104"/>
      <c r="V2836" s="90">
        <f>+P2836-Q2836+R2836+S2836+T2836+U2836</f>
        <v>0</v>
      </c>
      <c r="W2836" s="91">
        <f>(1.02/100)</f>
        <v>1.02E-2</v>
      </c>
      <c r="X2836" s="91">
        <v>4.8E-3</v>
      </c>
      <c r="Y2836" s="91">
        <v>0.17</v>
      </c>
      <c r="Z2836" s="91">
        <v>1.65E-2</v>
      </c>
      <c r="AA2836" s="91">
        <v>7.6E-2</v>
      </c>
      <c r="AB2836" s="91">
        <f>SUM(W2836:AA2836)</f>
        <v>0.2775</v>
      </c>
      <c r="AC2836" s="75">
        <v>12</v>
      </c>
      <c r="AD2836" s="92">
        <f>IF(AL2836="","",+AC2836*AL2836)</f>
      </c>
      <c r="AE2836" s="93">
        <f>IF(AL2836="","",+AL2836*AB2836)</f>
      </c>
      <c r="AF2836" s="92">
        <f>IF(AL2836="","",+AL2836-AE2836)</f>
      </c>
      <c r="AG2836" s="93">
        <f>+V2836</f>
        <v>0</v>
      </c>
      <c r="AH2836" s="92">
        <f>IF(AF2836="","",+AF2836-AG2836)</f>
      </c>
      <c r="AI2836" s="92">
        <f>IF(AH2836="","",+AH2836*AC2836)</f>
      </c>
      <c r="AJ2836" s="93"/>
      <c r="AK2836" s="94">
        <v>0.33</v>
      </c>
      <c r="AL2836" s="93">
        <f>IF(V2836=0,"",V2836/(1-AB2836-AK2836))</f>
      </c>
      <c r="AM2836" s="95">
        <v>0.33</v>
      </c>
      <c r="AN2836" s="93">
        <f>IF(V2836=0,"",V2836/(1-AB2836-AM2836))</f>
      </c>
      <c r="AO2836" s="96">
        <v>1.2</v>
      </c>
      <c r="AP2836" s="93">
        <f>IF(BD!AJ2836="","",BD!AJ2836*BD!AO2836)</f>
      </c>
      <c r="AQ2836" s="91">
        <f>BD!AM2836/BD!AK2836-1</f>
        <v>0</v>
      </c>
      <c r="AR2836" s="91">
        <f>IF(BD!AN2836="","",IF(BD!AJ2836="","",BD!AN2836/BD!AJ2836-1))</f>
      </c>
      <c r="AS2836" s="91">
        <f>IF(BD!AN2836="","",IF(BD!AN2836&lt;BD!AL2836,"ABAIXO DA META","DENTRO DA META"))</f>
      </c>
      <c r="AT2836" s="91" t="str">
        <f>IF(BD!AJ2836="","EM ANÁLISE",IF(BD!AP2836&gt;=BD!AN2836,"GO", "NO GO"))</f>
        <v>EM ANÁLISE</v>
      </c>
      <c r="AU2836" s="97">
        <f>IF(AN2836="","",+BD!$AN2836-AJ2836)</f>
      </c>
      <c r="AV2836" s="98"/>
      <c r="AW2836" s="90">
        <f>BD!P2836*BD!AC2836</f>
        <v>0</v>
      </c>
      <c r="AX2836" s="90">
        <f>BD!V2836*BD!AC2836</f>
        <v>0</v>
      </c>
      <c r="AY2836" s="90">
        <f>IF(BD!AN2836="","",BD!AN2836*BD!AC2836)</f>
      </c>
      <c r="AZ2836" s="75" t="s">
        <v>123</v>
      </c>
      <c r="BA2836" s="75" t="s">
        <v>115</v>
      </c>
      <c r="BB2836" s="75">
        <v>1</v>
      </c>
      <c r="BC2836" s="75" t="s">
        <v>250</v>
      </c>
      <c r="BD2836" s="104"/>
      <c r="BE2836" s="104"/>
      <c r="BF2836" s="101"/>
      <c r="BG2836" s="101"/>
      <c r="BH2836" s="101"/>
      <c r="BI2836" s="101"/>
      <c r="BJ2836" s="101"/>
      <c r="BK2836" s="101"/>
      <c r="BL2836" s="101"/>
      <c r="BM2836" s="101"/>
      <c r="BN2836" s="101"/>
      <c r="BO2836" s="103"/>
      <c r="BP2836" s="101"/>
      <c r="BQ2836" s="101"/>
      <c r="BR2836" s="101"/>
      <c r="BS2836" s="101"/>
      <c r="BT2836" s="101"/>
      <c r="BU2836" s="101"/>
      <c r="BV2836" s="101"/>
      <c r="BW2836" s="101"/>
      <c r="BX2836" s="101"/>
      <c r="BY2836" s="101"/>
      <c r="BZ2836" s="101"/>
      <c r="CA2836" s="101"/>
      <c r="CB2836" s="101"/>
      <c r="CC2836" s="101"/>
      <c r="CD2836" s="101"/>
      <c r="CE2836" s="101"/>
      <c r="CF2836" s="101"/>
      <c r="CG2836" s="37" t="e">
        <f>VLOOKUP(Table_1[[#This Row],[EAN]],'[1]Planilha1'!$E:$R,13,0)</f>
        <v>#N/A</v>
      </c>
    </row>
    <row r="2837" ht="15" hidden="1">
      <c r="A2837" s="7"/>
      <c r="B2837" s="84" t="s">
        <v>2735</v>
      </c>
      <c r="C2837" s="75">
        <v>221908</v>
      </c>
      <c r="D2837" s="75"/>
      <c r="E2837" s="85">
        <v>7891098000187</v>
      </c>
      <c r="F2837" s="86" t="s">
        <v>3322</v>
      </c>
      <c r="G2837" s="75" t="s">
        <v>21</v>
      </c>
      <c r="H2837" s="75">
        <v>950</v>
      </c>
      <c r="I2837" s="87" t="s">
        <v>3217</v>
      </c>
      <c r="J2837" s="75" t="s">
        <v>3323</v>
      </c>
      <c r="K2837" s="88" t="s">
        <v>84</v>
      </c>
      <c r="L2837" s="88">
        <v>30</v>
      </c>
      <c r="M2837" s="88">
        <v>5</v>
      </c>
      <c r="N2837" s="75" t="s">
        <v>85</v>
      </c>
      <c r="O2837" s="75"/>
      <c r="P2837" s="106"/>
      <c r="Q2837" s="90">
        <f>(17/100+7.6/100+1.65/100)*P2837</f>
        <v>0</v>
      </c>
      <c r="R2837" s="104"/>
      <c r="S2837" s="104"/>
      <c r="T2837" s="104"/>
      <c r="U2837" s="104"/>
      <c r="V2837" s="90">
        <f>+P2837-Q2837+R2837+S2837+T2837+U2837</f>
        <v>0</v>
      </c>
      <c r="W2837" s="91">
        <f>(1.02/100)</f>
        <v>1.02E-2</v>
      </c>
      <c r="X2837" s="91">
        <v>4.8E-3</v>
      </c>
      <c r="Y2837" s="91">
        <v>0.17</v>
      </c>
      <c r="Z2837" s="91">
        <v>1.65E-2</v>
      </c>
      <c r="AA2837" s="91">
        <v>7.6E-2</v>
      </c>
      <c r="AB2837" s="91">
        <f>SUM(W2837:AA2837)</f>
        <v>0.2775</v>
      </c>
      <c r="AC2837" s="75">
        <v>12</v>
      </c>
      <c r="AD2837" s="92">
        <f>IF(AL2837="","",+AC2837*AL2837)</f>
      </c>
      <c r="AE2837" s="93">
        <f>IF(AL2837="","",+AL2837*AB2837)</f>
      </c>
      <c r="AF2837" s="92">
        <f>IF(AL2837="","",+AL2837-AE2837)</f>
      </c>
      <c r="AG2837" s="93">
        <f>+V2837</f>
        <v>0</v>
      </c>
      <c r="AH2837" s="92">
        <f>IF(AF2837="","",+AF2837-AG2837)</f>
      </c>
      <c r="AI2837" s="92">
        <f>IF(AH2837="","",+AH2837*AC2837)</f>
      </c>
      <c r="AJ2837" s="93"/>
      <c r="AK2837" s="94">
        <v>0.33</v>
      </c>
      <c r="AL2837" s="93">
        <f>IF(V2837=0,"",V2837/(1-AB2837-AK2837))</f>
      </c>
      <c r="AM2837" s="95">
        <v>0.33</v>
      </c>
      <c r="AN2837" s="93">
        <f>IF(V2837=0,"",V2837/(1-AB2837-AM2837))</f>
      </c>
      <c r="AO2837" s="96">
        <v>1.2</v>
      </c>
      <c r="AP2837" s="93">
        <f>IF(BD!AJ2837="","",BD!AJ2837*BD!AO2837)</f>
      </c>
      <c r="AQ2837" s="91">
        <f>BD!AM2837/BD!AK2837-1</f>
        <v>0</v>
      </c>
      <c r="AR2837" s="91">
        <f>IF(BD!AN2837="","",IF(BD!AJ2837="","",BD!AN2837/BD!AJ2837-1))</f>
      </c>
      <c r="AS2837" s="91">
        <f>IF(BD!AN2837="","",IF(BD!AN2837&lt;BD!AL2837,"ABAIXO DA META","DENTRO DA META"))</f>
      </c>
      <c r="AT2837" s="91" t="str">
        <f>IF(BD!AJ2837="","EM ANÁLISE",IF(BD!AP2837&gt;=BD!AN2837,"GO", "NO GO"))</f>
        <v>EM ANÁLISE</v>
      </c>
      <c r="AU2837" s="97">
        <f>IF(AN2837="","",+BD!$AN2837-AJ2837)</f>
      </c>
      <c r="AV2837" s="98"/>
      <c r="AW2837" s="90">
        <f>BD!P2837*BD!AC2837</f>
        <v>0</v>
      </c>
      <c r="AX2837" s="90">
        <f>BD!V2837*BD!AC2837</f>
        <v>0</v>
      </c>
      <c r="AY2837" s="90">
        <f>IF(BD!AN2837="","",BD!AN2837*BD!AC2837)</f>
      </c>
      <c r="AZ2837" s="75" t="s">
        <v>123</v>
      </c>
      <c r="BA2837" s="75" t="s">
        <v>115</v>
      </c>
      <c r="BB2837" s="75">
        <v>1</v>
      </c>
      <c r="BC2837" s="75" t="s">
        <v>250</v>
      </c>
      <c r="BD2837" s="104"/>
      <c r="BE2837" s="104"/>
      <c r="BF2837" s="101"/>
      <c r="BG2837" s="101"/>
      <c r="BH2837" s="101"/>
      <c r="BI2837" s="101"/>
      <c r="BJ2837" s="101"/>
      <c r="BK2837" s="101"/>
      <c r="BL2837" s="101"/>
      <c r="BM2837" s="101"/>
      <c r="BN2837" s="101"/>
      <c r="BO2837" s="103"/>
      <c r="BP2837" s="101"/>
      <c r="BQ2837" s="101"/>
      <c r="BR2837" s="101"/>
      <c r="BS2837" s="101"/>
      <c r="BT2837" s="101"/>
      <c r="BU2837" s="101"/>
      <c r="BV2837" s="101"/>
      <c r="BW2837" s="101"/>
      <c r="BX2837" s="101"/>
      <c r="BY2837" s="101"/>
      <c r="BZ2837" s="101"/>
      <c r="CA2837" s="101"/>
      <c r="CB2837" s="101"/>
      <c r="CC2837" s="101"/>
      <c r="CD2837" s="101"/>
      <c r="CE2837" s="101"/>
      <c r="CF2837" s="101"/>
      <c r="CG2837" s="37" t="e">
        <f>VLOOKUP(Table_1[[#This Row],[EAN]],'[1]Planilha1'!$E:$R,13,0)</f>
        <v>#N/A</v>
      </c>
    </row>
    <row r="2838" ht="15" hidden="1">
      <c r="A2838" s="7"/>
      <c r="B2838" s="84" t="s">
        <v>2735</v>
      </c>
      <c r="C2838" s="75">
        <v>221909</v>
      </c>
      <c r="D2838" s="75"/>
      <c r="E2838" s="85">
        <v>7891098000163</v>
      </c>
      <c r="F2838" s="86" t="s">
        <v>3324</v>
      </c>
      <c r="G2838" s="75" t="s">
        <v>21</v>
      </c>
      <c r="H2838" s="75">
        <v>950</v>
      </c>
      <c r="I2838" s="87" t="s">
        <v>3217</v>
      </c>
      <c r="J2838" s="75" t="s">
        <v>3323</v>
      </c>
      <c r="K2838" s="88" t="s">
        <v>84</v>
      </c>
      <c r="L2838" s="88">
        <v>30</v>
      </c>
      <c r="M2838" s="88">
        <v>5</v>
      </c>
      <c r="N2838" s="75" t="s">
        <v>85</v>
      </c>
      <c r="O2838" s="75"/>
      <c r="P2838" s="106"/>
      <c r="Q2838" s="90">
        <f>(17/100+7.6/100+1.65/100)*P2838</f>
        <v>0</v>
      </c>
      <c r="R2838" s="104"/>
      <c r="S2838" s="104"/>
      <c r="T2838" s="104"/>
      <c r="U2838" s="104"/>
      <c r="V2838" s="90">
        <f>+P2838-Q2838+R2838+S2838+T2838+U2838</f>
        <v>0</v>
      </c>
      <c r="W2838" s="91">
        <f>(1.02/100)</f>
        <v>1.02E-2</v>
      </c>
      <c r="X2838" s="91">
        <v>4.8E-3</v>
      </c>
      <c r="Y2838" s="91">
        <v>0.17</v>
      </c>
      <c r="Z2838" s="91">
        <v>1.65E-2</v>
      </c>
      <c r="AA2838" s="91">
        <v>7.6E-2</v>
      </c>
      <c r="AB2838" s="91">
        <f>SUM(W2838:AA2838)</f>
        <v>0.2775</v>
      </c>
      <c r="AC2838" s="75">
        <v>12</v>
      </c>
      <c r="AD2838" s="92">
        <f>IF(AL2838="","",+AC2838*AL2838)</f>
      </c>
      <c r="AE2838" s="93">
        <f>IF(AL2838="","",+AL2838*AB2838)</f>
      </c>
      <c r="AF2838" s="92">
        <f>IF(AL2838="","",+AL2838-AE2838)</f>
      </c>
      <c r="AG2838" s="93">
        <f>+V2838</f>
        <v>0</v>
      </c>
      <c r="AH2838" s="92">
        <f>IF(AF2838="","",+AF2838-AG2838)</f>
      </c>
      <c r="AI2838" s="92">
        <f>IF(AH2838="","",+AH2838*AC2838)</f>
      </c>
      <c r="AJ2838" s="93"/>
      <c r="AK2838" s="94">
        <v>0.33</v>
      </c>
      <c r="AL2838" s="93">
        <f>IF(V2838=0,"",V2838/(1-AB2838-AK2838))</f>
      </c>
      <c r="AM2838" s="95">
        <v>0.33</v>
      </c>
      <c r="AN2838" s="93">
        <f>IF(V2838=0,"",V2838/(1-AB2838-AM2838))</f>
      </c>
      <c r="AO2838" s="96">
        <v>1.2</v>
      </c>
      <c r="AP2838" s="93">
        <f>IF(BD!AJ2838="","",BD!AJ2838*BD!AO2838)</f>
      </c>
      <c r="AQ2838" s="91">
        <f>BD!AM2838/BD!AK2838-1</f>
        <v>0</v>
      </c>
      <c r="AR2838" s="91">
        <f>IF(BD!AN2838="","",IF(BD!AJ2838="","",BD!AN2838/BD!AJ2838-1))</f>
      </c>
      <c r="AS2838" s="91">
        <f>IF(BD!AN2838="","",IF(BD!AN2838&lt;BD!AL2838,"ABAIXO DA META","DENTRO DA META"))</f>
      </c>
      <c r="AT2838" s="91" t="str">
        <f>IF(BD!AJ2838="","EM ANÁLISE",IF(BD!AP2838&gt;=BD!AN2838,"GO", "NO GO"))</f>
        <v>EM ANÁLISE</v>
      </c>
      <c r="AU2838" s="97">
        <f>IF(AN2838="","",+BD!$AN2838-AJ2838)</f>
      </c>
      <c r="AV2838" s="98"/>
      <c r="AW2838" s="90">
        <f>BD!P2838*BD!AC2838</f>
        <v>0</v>
      </c>
      <c r="AX2838" s="90">
        <f>BD!V2838*BD!AC2838</f>
        <v>0</v>
      </c>
      <c r="AY2838" s="90">
        <f>IF(BD!AN2838="","",BD!AN2838*BD!AC2838)</f>
      </c>
      <c r="AZ2838" s="75" t="s">
        <v>123</v>
      </c>
      <c r="BA2838" s="75" t="s">
        <v>115</v>
      </c>
      <c r="BB2838" s="75">
        <v>1</v>
      </c>
      <c r="BC2838" s="75" t="s">
        <v>250</v>
      </c>
      <c r="BD2838" s="104"/>
      <c r="BE2838" s="104"/>
      <c r="BF2838" s="101"/>
      <c r="BG2838" s="101"/>
      <c r="BH2838" s="101"/>
      <c r="BI2838" s="101"/>
      <c r="BJ2838" s="101"/>
      <c r="BK2838" s="101"/>
      <c r="BL2838" s="101"/>
      <c r="BM2838" s="101"/>
      <c r="BN2838" s="101"/>
      <c r="BO2838" s="103"/>
      <c r="BP2838" s="101"/>
      <c r="BQ2838" s="101"/>
      <c r="BR2838" s="101"/>
      <c r="BS2838" s="101"/>
      <c r="BT2838" s="101"/>
      <c r="BU2838" s="101"/>
      <c r="BV2838" s="101"/>
      <c r="BW2838" s="101"/>
      <c r="BX2838" s="101"/>
      <c r="BY2838" s="101"/>
      <c r="BZ2838" s="101"/>
      <c r="CA2838" s="101"/>
      <c r="CB2838" s="101"/>
      <c r="CC2838" s="101"/>
      <c r="CD2838" s="101"/>
      <c r="CE2838" s="101"/>
      <c r="CF2838" s="101"/>
      <c r="CG2838" s="37" t="e">
        <f>VLOOKUP(Table_1[[#This Row],[EAN]],'[1]Planilha1'!$E:$R,13,0)</f>
        <v>#N/A</v>
      </c>
    </row>
    <row r="2839" ht="15" hidden="1">
      <c r="A2839" s="7"/>
      <c r="B2839" s="84" t="s">
        <v>2735</v>
      </c>
      <c r="C2839" s="75">
        <v>221910</v>
      </c>
      <c r="D2839" s="75"/>
      <c r="E2839" s="85">
        <v>7891098000156</v>
      </c>
      <c r="F2839" s="86" t="s">
        <v>3325</v>
      </c>
      <c r="G2839" s="75" t="s">
        <v>21</v>
      </c>
      <c r="H2839" s="75">
        <v>950</v>
      </c>
      <c r="I2839" s="87" t="s">
        <v>3217</v>
      </c>
      <c r="J2839" s="75" t="s">
        <v>3323</v>
      </c>
      <c r="K2839" s="88" t="s">
        <v>84</v>
      </c>
      <c r="L2839" s="88">
        <v>30</v>
      </c>
      <c r="M2839" s="88">
        <v>5</v>
      </c>
      <c r="N2839" s="75" t="s">
        <v>85</v>
      </c>
      <c r="O2839" s="75"/>
      <c r="P2839" s="106"/>
      <c r="Q2839" s="90">
        <f>(17/100+7.6/100+1.65/100)*P2839</f>
        <v>0</v>
      </c>
      <c r="R2839" s="104"/>
      <c r="S2839" s="104"/>
      <c r="T2839" s="104"/>
      <c r="U2839" s="104"/>
      <c r="V2839" s="90">
        <f>+P2839-Q2839+R2839+S2839+T2839+U2839</f>
        <v>0</v>
      </c>
      <c r="W2839" s="91">
        <f>(1.02/100)</f>
        <v>1.02E-2</v>
      </c>
      <c r="X2839" s="91">
        <v>4.8E-3</v>
      </c>
      <c r="Y2839" s="91">
        <v>0.17</v>
      </c>
      <c r="Z2839" s="91">
        <v>1.65E-2</v>
      </c>
      <c r="AA2839" s="91">
        <v>7.6E-2</v>
      </c>
      <c r="AB2839" s="91">
        <f>SUM(W2839:AA2839)</f>
        <v>0.2775</v>
      </c>
      <c r="AC2839" s="75">
        <v>12</v>
      </c>
      <c r="AD2839" s="92">
        <f>IF(AL2839="","",+AC2839*AL2839)</f>
      </c>
      <c r="AE2839" s="93">
        <f>IF(AL2839="","",+AL2839*AB2839)</f>
      </c>
      <c r="AF2839" s="92">
        <f>IF(AL2839="","",+AL2839-AE2839)</f>
      </c>
      <c r="AG2839" s="93">
        <f>+V2839</f>
        <v>0</v>
      </c>
      <c r="AH2839" s="92">
        <f>IF(AF2839="","",+AF2839-AG2839)</f>
      </c>
      <c r="AI2839" s="92">
        <f>IF(AH2839="","",+AH2839*AC2839)</f>
      </c>
      <c r="AJ2839" s="93"/>
      <c r="AK2839" s="94">
        <v>0.33</v>
      </c>
      <c r="AL2839" s="93">
        <f>IF(V2839=0,"",V2839/(1-AB2839-AK2839))</f>
      </c>
      <c r="AM2839" s="95">
        <v>0.33</v>
      </c>
      <c r="AN2839" s="93">
        <f>IF(V2839=0,"",V2839/(1-AB2839-AM2839))</f>
      </c>
      <c r="AO2839" s="96">
        <v>1.2</v>
      </c>
      <c r="AP2839" s="93">
        <f>IF(BD!AJ2839="","",BD!AJ2839*BD!AO2839)</f>
      </c>
      <c r="AQ2839" s="91">
        <f>BD!AM2839/BD!AK2839-1</f>
        <v>0</v>
      </c>
      <c r="AR2839" s="91">
        <f>IF(BD!AN2839="","",IF(BD!AJ2839="","",BD!AN2839/BD!AJ2839-1))</f>
      </c>
      <c r="AS2839" s="91">
        <f>IF(BD!AN2839="","",IF(BD!AN2839&lt;BD!AL2839,"ABAIXO DA META","DENTRO DA META"))</f>
      </c>
      <c r="AT2839" s="91" t="str">
        <f>IF(BD!AJ2839="","EM ANÁLISE",IF(BD!AP2839&gt;=BD!AN2839,"GO", "NO GO"))</f>
        <v>EM ANÁLISE</v>
      </c>
      <c r="AU2839" s="97">
        <f>IF(AN2839="","",+BD!$AN2839-AJ2839)</f>
      </c>
      <c r="AV2839" s="98"/>
      <c r="AW2839" s="90">
        <f>BD!P2839*BD!AC2839</f>
        <v>0</v>
      </c>
      <c r="AX2839" s="90">
        <f>BD!V2839*BD!AC2839</f>
        <v>0</v>
      </c>
      <c r="AY2839" s="90">
        <f>IF(BD!AN2839="","",BD!AN2839*BD!AC2839)</f>
      </c>
      <c r="AZ2839" s="75" t="s">
        <v>123</v>
      </c>
      <c r="BA2839" s="75" t="s">
        <v>115</v>
      </c>
      <c r="BB2839" s="75">
        <v>1</v>
      </c>
      <c r="BC2839" s="75" t="s">
        <v>250</v>
      </c>
      <c r="BD2839" s="104"/>
      <c r="BE2839" s="104"/>
      <c r="BF2839" s="101"/>
      <c r="BG2839" s="101"/>
      <c r="BH2839" s="101"/>
      <c r="BI2839" s="101"/>
      <c r="BJ2839" s="101"/>
      <c r="BK2839" s="101"/>
      <c r="BL2839" s="101"/>
      <c r="BM2839" s="101"/>
      <c r="BN2839" s="101"/>
      <c r="BO2839" s="103"/>
      <c r="BP2839" s="101"/>
      <c r="BQ2839" s="101"/>
      <c r="BR2839" s="101"/>
      <c r="BS2839" s="101"/>
      <c r="BT2839" s="101"/>
      <c r="BU2839" s="101"/>
      <c r="BV2839" s="101"/>
      <c r="BW2839" s="101"/>
      <c r="BX2839" s="101"/>
      <c r="BY2839" s="101"/>
      <c r="BZ2839" s="101"/>
      <c r="CA2839" s="101"/>
      <c r="CB2839" s="101"/>
      <c r="CC2839" s="101"/>
      <c r="CD2839" s="101"/>
      <c r="CE2839" s="101"/>
      <c r="CF2839" s="101"/>
      <c r="CG2839" s="37" t="e">
        <f>VLOOKUP(Table_1[[#This Row],[EAN]],'[1]Planilha1'!$E:$R,13,0)</f>
        <v>#N/A</v>
      </c>
    </row>
    <row r="2840" ht="15" hidden="1">
      <c r="A2840" s="7"/>
      <c r="B2840" s="84" t="s">
        <v>2735</v>
      </c>
      <c r="C2840" s="75">
        <v>221911</v>
      </c>
      <c r="D2840" s="75"/>
      <c r="E2840" s="85">
        <v>7891098001504</v>
      </c>
      <c r="F2840" s="86" t="s">
        <v>3326</v>
      </c>
      <c r="G2840" s="75" t="s">
        <v>21</v>
      </c>
      <c r="H2840" s="75">
        <v>950</v>
      </c>
      <c r="I2840" s="87" t="s">
        <v>3217</v>
      </c>
      <c r="J2840" s="75" t="s">
        <v>3323</v>
      </c>
      <c r="K2840" s="88" t="s">
        <v>84</v>
      </c>
      <c r="L2840" s="88">
        <v>30</v>
      </c>
      <c r="M2840" s="88">
        <v>0</v>
      </c>
      <c r="N2840" s="75" t="s">
        <v>85</v>
      </c>
      <c r="O2840" s="75"/>
      <c r="P2840" s="106"/>
      <c r="Q2840" s="90">
        <f>(17/100+7.6/100+1.65/100)*P2840</f>
        <v>0</v>
      </c>
      <c r="R2840" s="104"/>
      <c r="S2840" s="104"/>
      <c r="T2840" s="104"/>
      <c r="U2840" s="104"/>
      <c r="V2840" s="90">
        <f>+P2840-Q2840+R2840+S2840+T2840+U2840</f>
        <v>0</v>
      </c>
      <c r="W2840" s="91">
        <f>(1.02/100)</f>
        <v>1.02E-2</v>
      </c>
      <c r="X2840" s="91">
        <v>4.8E-3</v>
      </c>
      <c r="Y2840" s="91">
        <v>0.17</v>
      </c>
      <c r="Z2840" s="91">
        <v>1.65E-2</v>
      </c>
      <c r="AA2840" s="91">
        <v>7.6E-2</v>
      </c>
      <c r="AB2840" s="91">
        <f>SUM(W2840:AA2840)</f>
        <v>0.2775</v>
      </c>
      <c r="AC2840" s="75">
        <v>12</v>
      </c>
      <c r="AD2840" s="92">
        <f>IF(AL2840="","",+AC2840*AL2840)</f>
      </c>
      <c r="AE2840" s="93">
        <f>IF(AL2840="","",+AL2840*AB2840)</f>
      </c>
      <c r="AF2840" s="92">
        <f>IF(AL2840="","",+AL2840-AE2840)</f>
      </c>
      <c r="AG2840" s="93">
        <f>+V2840</f>
        <v>0</v>
      </c>
      <c r="AH2840" s="92">
        <f>IF(AF2840="","",+AF2840-AG2840)</f>
      </c>
      <c r="AI2840" s="92">
        <f>IF(AH2840="","",+AH2840*AC2840)</f>
      </c>
      <c r="AJ2840" s="93"/>
      <c r="AK2840" s="94">
        <v>0.33</v>
      </c>
      <c r="AL2840" s="93">
        <f>IF(V2840=0,"",V2840/(1-AB2840-AK2840))</f>
      </c>
      <c r="AM2840" s="95">
        <v>0.33</v>
      </c>
      <c r="AN2840" s="93">
        <f>IF(V2840=0,"",V2840/(1-AB2840-AM2840))</f>
      </c>
      <c r="AO2840" s="96">
        <v>1.2</v>
      </c>
      <c r="AP2840" s="93">
        <f>IF(BD!AJ2840="","",BD!AJ2840*BD!AO2840)</f>
      </c>
      <c r="AQ2840" s="91">
        <f>BD!AM2840/BD!AK2840-1</f>
        <v>0</v>
      </c>
      <c r="AR2840" s="91">
        <f>IF(BD!AN2840="","",IF(BD!AJ2840="","",BD!AN2840/BD!AJ2840-1))</f>
      </c>
      <c r="AS2840" s="91">
        <f>IF(BD!AN2840="","",IF(BD!AN2840&lt;BD!AL2840,"ABAIXO DA META","DENTRO DA META"))</f>
      </c>
      <c r="AT2840" s="91" t="str">
        <f>IF(BD!AJ2840="","EM ANÁLISE",IF(BD!AP2840&gt;=BD!AN2840,"GO", "NO GO"))</f>
        <v>EM ANÁLISE</v>
      </c>
      <c r="AU2840" s="97">
        <f>IF(AN2840="","",+BD!$AN2840-AJ2840)</f>
      </c>
      <c r="AV2840" s="98"/>
      <c r="AW2840" s="90">
        <f>BD!P2840*BD!AC2840</f>
        <v>0</v>
      </c>
      <c r="AX2840" s="90">
        <f>BD!V2840*BD!AC2840</f>
        <v>0</v>
      </c>
      <c r="AY2840" s="90">
        <f>IF(BD!AN2840="","",BD!AN2840*BD!AC2840)</f>
      </c>
      <c r="AZ2840" s="75" t="s">
        <v>123</v>
      </c>
      <c r="BA2840" s="75" t="s">
        <v>115</v>
      </c>
      <c r="BB2840" s="75">
        <v>1</v>
      </c>
      <c r="BC2840" s="75" t="s">
        <v>250</v>
      </c>
      <c r="BD2840" s="104"/>
      <c r="BE2840" s="104"/>
      <c r="BF2840" s="101"/>
      <c r="BG2840" s="101"/>
      <c r="BH2840" s="101"/>
      <c r="BI2840" s="101"/>
      <c r="BJ2840" s="101"/>
      <c r="BK2840" s="101"/>
      <c r="BL2840" s="101"/>
      <c r="BM2840" s="101"/>
      <c r="BN2840" s="101"/>
      <c r="BO2840" s="103"/>
      <c r="BP2840" s="101"/>
      <c r="BQ2840" s="101"/>
      <c r="BR2840" s="101"/>
      <c r="BS2840" s="101"/>
      <c r="BT2840" s="101"/>
      <c r="BU2840" s="101"/>
      <c r="BV2840" s="101"/>
      <c r="BW2840" s="101"/>
      <c r="BX2840" s="101"/>
      <c r="BY2840" s="101"/>
      <c r="BZ2840" s="101"/>
      <c r="CA2840" s="101"/>
      <c r="CB2840" s="101"/>
      <c r="CC2840" s="101"/>
      <c r="CD2840" s="101"/>
      <c r="CE2840" s="101"/>
      <c r="CF2840" s="101"/>
      <c r="CG2840" s="37" t="e">
        <f>VLOOKUP(Table_1[[#This Row],[EAN]],'[1]Planilha1'!$E:$R,13,0)</f>
        <v>#N/A</v>
      </c>
    </row>
    <row r="2841" ht="15" hidden="1">
      <c r="A2841" s="7"/>
      <c r="B2841" s="84" t="s">
        <v>2735</v>
      </c>
      <c r="C2841" s="75">
        <v>221912</v>
      </c>
      <c r="D2841" s="75"/>
      <c r="E2841" s="85">
        <v>7891098000170</v>
      </c>
      <c r="F2841" s="86" t="s">
        <v>3327</v>
      </c>
      <c r="G2841" s="75" t="s">
        <v>21</v>
      </c>
      <c r="H2841" s="75">
        <v>950</v>
      </c>
      <c r="I2841" s="87" t="s">
        <v>3217</v>
      </c>
      <c r="J2841" s="75" t="s">
        <v>3323</v>
      </c>
      <c r="K2841" s="88" t="s">
        <v>84</v>
      </c>
      <c r="L2841" s="88">
        <v>30</v>
      </c>
      <c r="M2841" s="88">
        <v>5</v>
      </c>
      <c r="N2841" s="75" t="s">
        <v>85</v>
      </c>
      <c r="O2841" s="75"/>
      <c r="P2841" s="106"/>
      <c r="Q2841" s="90">
        <f>(17/100+7.6/100+1.65/100)*P2841</f>
        <v>0</v>
      </c>
      <c r="R2841" s="104"/>
      <c r="S2841" s="104"/>
      <c r="T2841" s="104"/>
      <c r="U2841" s="104"/>
      <c r="V2841" s="90">
        <f>+P2841-Q2841+R2841+S2841+T2841+U2841</f>
        <v>0</v>
      </c>
      <c r="W2841" s="91">
        <f>(1.02/100)</f>
        <v>1.02E-2</v>
      </c>
      <c r="X2841" s="91">
        <v>4.8E-3</v>
      </c>
      <c r="Y2841" s="91">
        <v>0.17</v>
      </c>
      <c r="Z2841" s="91">
        <v>1.65E-2</v>
      </c>
      <c r="AA2841" s="91">
        <v>7.6E-2</v>
      </c>
      <c r="AB2841" s="91">
        <f>SUM(W2841:AA2841)</f>
        <v>0.2775</v>
      </c>
      <c r="AC2841" s="75">
        <v>12</v>
      </c>
      <c r="AD2841" s="92">
        <f>IF(AL2841="","",+AC2841*AL2841)</f>
      </c>
      <c r="AE2841" s="93">
        <f>IF(AL2841="","",+AL2841*AB2841)</f>
      </c>
      <c r="AF2841" s="92">
        <f>IF(AL2841="","",+AL2841-AE2841)</f>
      </c>
      <c r="AG2841" s="93">
        <f>+V2841</f>
        <v>0</v>
      </c>
      <c r="AH2841" s="92">
        <f>IF(AF2841="","",+AF2841-AG2841)</f>
      </c>
      <c r="AI2841" s="92">
        <f>IF(AH2841="","",+AH2841*AC2841)</f>
      </c>
      <c r="AJ2841" s="93"/>
      <c r="AK2841" s="94">
        <v>0.33</v>
      </c>
      <c r="AL2841" s="93">
        <f>IF(V2841=0,"",V2841/(1-AB2841-AK2841))</f>
      </c>
      <c r="AM2841" s="95">
        <v>0.33</v>
      </c>
      <c r="AN2841" s="93">
        <f>IF(V2841=0,"",V2841/(1-AB2841-AM2841))</f>
      </c>
      <c r="AO2841" s="96">
        <v>1.2</v>
      </c>
      <c r="AP2841" s="93">
        <f>IF(BD!AJ2841="","",BD!AJ2841*BD!AO2841)</f>
      </c>
      <c r="AQ2841" s="91">
        <f>BD!AM2841/BD!AK2841-1</f>
        <v>0</v>
      </c>
      <c r="AR2841" s="91">
        <f>IF(BD!AN2841="","",IF(BD!AJ2841="","",BD!AN2841/BD!AJ2841-1))</f>
      </c>
      <c r="AS2841" s="91">
        <f>IF(BD!AN2841="","",IF(BD!AN2841&lt;BD!AL2841,"ABAIXO DA META","DENTRO DA META"))</f>
      </c>
      <c r="AT2841" s="91" t="str">
        <f>IF(BD!AJ2841="","EM ANÁLISE",IF(BD!AP2841&gt;=BD!AN2841,"GO", "NO GO"))</f>
        <v>EM ANÁLISE</v>
      </c>
      <c r="AU2841" s="97">
        <f>IF(AN2841="","",+BD!$AN2841-AJ2841)</f>
      </c>
      <c r="AV2841" s="98"/>
      <c r="AW2841" s="90">
        <f>BD!P2841*BD!AC2841</f>
        <v>0</v>
      </c>
      <c r="AX2841" s="90">
        <f>BD!V2841*BD!AC2841</f>
        <v>0</v>
      </c>
      <c r="AY2841" s="90">
        <f>IF(BD!AN2841="","",BD!AN2841*BD!AC2841)</f>
      </c>
      <c r="AZ2841" s="75" t="s">
        <v>123</v>
      </c>
      <c r="BA2841" s="75" t="s">
        <v>115</v>
      </c>
      <c r="BB2841" s="75">
        <v>1</v>
      </c>
      <c r="BC2841" s="75" t="s">
        <v>250</v>
      </c>
      <c r="BD2841" s="104"/>
      <c r="BE2841" s="104"/>
      <c r="BF2841" s="101"/>
      <c r="BG2841" s="101"/>
      <c r="BH2841" s="101"/>
      <c r="BI2841" s="101"/>
      <c r="BJ2841" s="101"/>
      <c r="BK2841" s="101"/>
      <c r="BL2841" s="101"/>
      <c r="BM2841" s="101"/>
      <c r="BN2841" s="101"/>
      <c r="BO2841" s="103"/>
      <c r="BP2841" s="101"/>
      <c r="BQ2841" s="101"/>
      <c r="BR2841" s="101"/>
      <c r="BS2841" s="101"/>
      <c r="BT2841" s="101"/>
      <c r="BU2841" s="101"/>
      <c r="BV2841" s="101"/>
      <c r="BW2841" s="101"/>
      <c r="BX2841" s="101"/>
      <c r="BY2841" s="101"/>
      <c r="BZ2841" s="101"/>
      <c r="CA2841" s="101"/>
      <c r="CB2841" s="101"/>
      <c r="CC2841" s="101"/>
      <c r="CD2841" s="101"/>
      <c r="CE2841" s="101"/>
      <c r="CF2841" s="101"/>
      <c r="CG2841" s="37" t="e">
        <f>VLOOKUP(Table_1[[#This Row],[EAN]],'[1]Planilha1'!$E:$R,13,0)</f>
        <v>#N/A</v>
      </c>
    </row>
    <row r="2842" ht="15" hidden="1">
      <c r="A2842" s="7"/>
      <c r="B2842" s="84" t="s">
        <v>2735</v>
      </c>
      <c r="C2842" s="75">
        <v>221913</v>
      </c>
      <c r="D2842" s="75"/>
      <c r="E2842" s="85">
        <v>7891098010575</v>
      </c>
      <c r="F2842" s="86" t="s">
        <v>3328</v>
      </c>
      <c r="G2842" s="75" t="s">
        <v>21</v>
      </c>
      <c r="H2842" s="75">
        <v>950</v>
      </c>
      <c r="I2842" s="87" t="s">
        <v>3217</v>
      </c>
      <c r="J2842" s="75" t="s">
        <v>3323</v>
      </c>
      <c r="K2842" s="88" t="s">
        <v>84</v>
      </c>
      <c r="L2842" s="88">
        <v>36</v>
      </c>
      <c r="M2842" s="88">
        <v>5</v>
      </c>
      <c r="N2842" s="75" t="s">
        <v>85</v>
      </c>
      <c r="O2842" s="75"/>
      <c r="P2842" s="106"/>
      <c r="Q2842" s="90">
        <f>(17/100+7.6/100+1.65/100)*P2842</f>
        <v>0</v>
      </c>
      <c r="R2842" s="104"/>
      <c r="S2842" s="104"/>
      <c r="T2842" s="104"/>
      <c r="U2842" s="104"/>
      <c r="V2842" s="90">
        <f>+P2842-Q2842+R2842+S2842+T2842+U2842</f>
        <v>0</v>
      </c>
      <c r="W2842" s="91">
        <f>(1.02/100)</f>
        <v>1.02E-2</v>
      </c>
      <c r="X2842" s="91">
        <v>4.8E-3</v>
      </c>
      <c r="Y2842" s="91">
        <v>0.17</v>
      </c>
      <c r="Z2842" s="91">
        <v>1.65E-2</v>
      </c>
      <c r="AA2842" s="91">
        <v>7.6E-2</v>
      </c>
      <c r="AB2842" s="91">
        <f>SUM(W2842:AA2842)</f>
        <v>0.2775</v>
      </c>
      <c r="AC2842" s="75">
        <v>12</v>
      </c>
      <c r="AD2842" s="92">
        <f>IF(AL2842="","",+AC2842*AL2842)</f>
      </c>
      <c r="AE2842" s="93">
        <f>IF(AL2842="","",+AL2842*AB2842)</f>
      </c>
      <c r="AF2842" s="92">
        <f>IF(AL2842="","",+AL2842-AE2842)</f>
      </c>
      <c r="AG2842" s="93">
        <f>+V2842</f>
        <v>0</v>
      </c>
      <c r="AH2842" s="92">
        <f>IF(AF2842="","",+AF2842-AG2842)</f>
      </c>
      <c r="AI2842" s="92">
        <f>IF(AH2842="","",+AH2842*AC2842)</f>
      </c>
      <c r="AJ2842" s="93"/>
      <c r="AK2842" s="94">
        <v>0.33</v>
      </c>
      <c r="AL2842" s="93">
        <f>IF(V2842=0,"",V2842/(1-AB2842-AK2842))</f>
      </c>
      <c r="AM2842" s="95">
        <v>0.33</v>
      </c>
      <c r="AN2842" s="93">
        <f>IF(V2842=0,"",V2842/(1-AB2842-AM2842))</f>
      </c>
      <c r="AO2842" s="96">
        <v>1.2</v>
      </c>
      <c r="AP2842" s="93">
        <f>IF(BD!AJ2842="","",BD!AJ2842*BD!AO2842)</f>
      </c>
      <c r="AQ2842" s="91">
        <f>BD!AM2842/BD!AK2842-1</f>
        <v>0</v>
      </c>
      <c r="AR2842" s="91">
        <f>IF(BD!AN2842="","",IF(BD!AJ2842="","",BD!AN2842/BD!AJ2842-1))</f>
      </c>
      <c r="AS2842" s="91">
        <f>IF(BD!AN2842="","",IF(BD!AN2842&lt;BD!AL2842,"ABAIXO DA META","DENTRO DA META"))</f>
      </c>
      <c r="AT2842" s="91" t="str">
        <f>IF(BD!AJ2842="","EM ANÁLISE",IF(BD!AP2842&gt;=BD!AN2842,"GO", "NO GO"))</f>
        <v>EM ANÁLISE</v>
      </c>
      <c r="AU2842" s="97">
        <f>IF(AN2842="","",+BD!$AN2842-AJ2842)</f>
      </c>
      <c r="AV2842" s="98"/>
      <c r="AW2842" s="90">
        <f>BD!P2842*BD!AC2842</f>
        <v>0</v>
      </c>
      <c r="AX2842" s="90">
        <f>BD!V2842*BD!AC2842</f>
        <v>0</v>
      </c>
      <c r="AY2842" s="90">
        <f>IF(BD!AN2842="","",BD!AN2842*BD!AC2842)</f>
      </c>
      <c r="AZ2842" s="75" t="s">
        <v>123</v>
      </c>
      <c r="BA2842" s="75" t="s">
        <v>115</v>
      </c>
      <c r="BB2842" s="75">
        <v>1</v>
      </c>
      <c r="BC2842" s="75" t="s">
        <v>250</v>
      </c>
      <c r="BD2842" s="104"/>
      <c r="BE2842" s="104"/>
      <c r="BF2842" s="101"/>
      <c r="BG2842" s="101"/>
      <c r="BH2842" s="101"/>
      <c r="BI2842" s="101"/>
      <c r="BJ2842" s="101"/>
      <c r="BK2842" s="101"/>
      <c r="BL2842" s="101"/>
      <c r="BM2842" s="101"/>
      <c r="BN2842" s="101"/>
      <c r="BO2842" s="103"/>
      <c r="BP2842" s="101"/>
      <c r="BQ2842" s="101"/>
      <c r="BR2842" s="101"/>
      <c r="BS2842" s="101"/>
      <c r="BT2842" s="101"/>
      <c r="BU2842" s="101"/>
      <c r="BV2842" s="101"/>
      <c r="BW2842" s="101"/>
      <c r="BX2842" s="101"/>
      <c r="BY2842" s="101"/>
      <c r="BZ2842" s="101"/>
      <c r="CA2842" s="101"/>
      <c r="CB2842" s="101"/>
      <c r="CC2842" s="101"/>
      <c r="CD2842" s="101"/>
      <c r="CE2842" s="101"/>
      <c r="CF2842" s="101"/>
      <c r="CG2842" s="37" t="e">
        <f>VLOOKUP(Table_1[[#This Row],[EAN]],'[1]Planilha1'!$E:$R,13,0)</f>
        <v>#N/A</v>
      </c>
    </row>
    <row r="2843" ht="15" hidden="1">
      <c r="A2843" s="7"/>
      <c r="B2843" s="84" t="s">
        <v>2735</v>
      </c>
      <c r="C2843" s="75">
        <v>221914</v>
      </c>
      <c r="D2843" s="75"/>
      <c r="E2843" s="85">
        <v>7891098010421</v>
      </c>
      <c r="F2843" s="86" t="s">
        <v>3329</v>
      </c>
      <c r="G2843" s="75" t="s">
        <v>21</v>
      </c>
      <c r="H2843" s="75">
        <v>950</v>
      </c>
      <c r="I2843" s="87" t="s">
        <v>3217</v>
      </c>
      <c r="J2843" s="75" t="s">
        <v>3323</v>
      </c>
      <c r="K2843" s="88" t="s">
        <v>84</v>
      </c>
      <c r="L2843" s="88">
        <v>36</v>
      </c>
      <c r="M2843" s="88">
        <v>5</v>
      </c>
      <c r="N2843" s="75" t="s">
        <v>85</v>
      </c>
      <c r="O2843" s="75"/>
      <c r="P2843" s="106"/>
      <c r="Q2843" s="90">
        <f>(17/100+7.6/100+1.65/100)*P2843</f>
        <v>0</v>
      </c>
      <c r="R2843" s="104"/>
      <c r="S2843" s="104"/>
      <c r="T2843" s="104"/>
      <c r="U2843" s="104"/>
      <c r="V2843" s="90">
        <f>+P2843-Q2843+R2843+S2843+T2843+U2843</f>
        <v>0</v>
      </c>
      <c r="W2843" s="91">
        <f>(1.02/100)</f>
        <v>1.02E-2</v>
      </c>
      <c r="X2843" s="91">
        <v>4.8E-3</v>
      </c>
      <c r="Y2843" s="91">
        <v>0.17</v>
      </c>
      <c r="Z2843" s="91">
        <v>1.65E-2</v>
      </c>
      <c r="AA2843" s="91">
        <v>7.6E-2</v>
      </c>
      <c r="AB2843" s="91">
        <f>SUM(W2843:AA2843)</f>
        <v>0.2775</v>
      </c>
      <c r="AC2843" s="75">
        <v>12</v>
      </c>
      <c r="AD2843" s="92">
        <f>IF(AL2843="","",+AC2843*AL2843)</f>
      </c>
      <c r="AE2843" s="93">
        <f>IF(AL2843="","",+AL2843*AB2843)</f>
      </c>
      <c r="AF2843" s="92">
        <f>IF(AL2843="","",+AL2843-AE2843)</f>
      </c>
      <c r="AG2843" s="93">
        <f>+V2843</f>
        <v>0</v>
      </c>
      <c r="AH2843" s="92">
        <f>IF(AF2843="","",+AF2843-AG2843)</f>
      </c>
      <c r="AI2843" s="92">
        <f>IF(AH2843="","",+AH2843*AC2843)</f>
      </c>
      <c r="AJ2843" s="93"/>
      <c r="AK2843" s="94">
        <v>0.33</v>
      </c>
      <c r="AL2843" s="93">
        <f>IF(V2843=0,"",V2843/(1-AB2843-AK2843))</f>
      </c>
      <c r="AM2843" s="95">
        <v>0.33</v>
      </c>
      <c r="AN2843" s="93">
        <f>IF(V2843=0,"",V2843/(1-AB2843-AM2843))</f>
      </c>
      <c r="AO2843" s="96">
        <v>1.2</v>
      </c>
      <c r="AP2843" s="93">
        <f>IF(BD!AJ2843="","",BD!AJ2843*BD!AO2843)</f>
      </c>
      <c r="AQ2843" s="91">
        <f>BD!AM2843/BD!AK2843-1</f>
        <v>0</v>
      </c>
      <c r="AR2843" s="91">
        <f>IF(BD!AN2843="","",IF(BD!AJ2843="","",BD!AN2843/BD!AJ2843-1))</f>
      </c>
      <c r="AS2843" s="91">
        <f>IF(BD!AN2843="","",IF(BD!AN2843&lt;BD!AL2843,"ABAIXO DA META","DENTRO DA META"))</f>
      </c>
      <c r="AT2843" s="91" t="str">
        <f>IF(BD!AJ2843="","EM ANÁLISE",IF(BD!AP2843&gt;=BD!AN2843,"GO", "NO GO"))</f>
        <v>EM ANÁLISE</v>
      </c>
      <c r="AU2843" s="97">
        <f>IF(AN2843="","",+BD!$AN2843-AJ2843)</f>
      </c>
      <c r="AV2843" s="98"/>
      <c r="AW2843" s="90">
        <f>BD!P2843*BD!AC2843</f>
        <v>0</v>
      </c>
      <c r="AX2843" s="90">
        <f>BD!V2843*BD!AC2843</f>
        <v>0</v>
      </c>
      <c r="AY2843" s="90">
        <f>IF(BD!AN2843="","",BD!AN2843*BD!AC2843)</f>
      </c>
      <c r="AZ2843" s="75" t="s">
        <v>123</v>
      </c>
      <c r="BA2843" s="75" t="s">
        <v>115</v>
      </c>
      <c r="BB2843" s="75">
        <v>1</v>
      </c>
      <c r="BC2843" s="75" t="s">
        <v>250</v>
      </c>
      <c r="BD2843" s="104"/>
      <c r="BE2843" s="104"/>
      <c r="BF2843" s="101"/>
      <c r="BG2843" s="101"/>
      <c r="BH2843" s="101"/>
      <c r="BI2843" s="101"/>
      <c r="BJ2843" s="101"/>
      <c r="BK2843" s="101"/>
      <c r="BL2843" s="101"/>
      <c r="BM2843" s="101"/>
      <c r="BN2843" s="101"/>
      <c r="BO2843" s="103"/>
      <c r="BP2843" s="101"/>
      <c r="BQ2843" s="101"/>
      <c r="BR2843" s="101"/>
      <c r="BS2843" s="101"/>
      <c r="BT2843" s="101"/>
      <c r="BU2843" s="101"/>
      <c r="BV2843" s="101"/>
      <c r="BW2843" s="101"/>
      <c r="BX2843" s="101"/>
      <c r="BY2843" s="101"/>
      <c r="BZ2843" s="101"/>
      <c r="CA2843" s="101"/>
      <c r="CB2843" s="101"/>
      <c r="CC2843" s="101"/>
      <c r="CD2843" s="101"/>
      <c r="CE2843" s="101"/>
      <c r="CF2843" s="101"/>
      <c r="CG2843" s="37" t="e">
        <f>VLOOKUP(Table_1[[#This Row],[EAN]],'[1]Planilha1'!$E:$R,13,0)</f>
        <v>#N/A</v>
      </c>
    </row>
    <row r="2844" ht="15" hidden="1">
      <c r="A2844" s="7"/>
      <c r="B2844" s="84" t="s">
        <v>2735</v>
      </c>
      <c r="C2844" s="75">
        <v>221915</v>
      </c>
      <c r="D2844" s="75"/>
      <c r="E2844" s="85">
        <v>7891098010476</v>
      </c>
      <c r="F2844" s="86" t="s">
        <v>3330</v>
      </c>
      <c r="G2844" s="75" t="s">
        <v>21</v>
      </c>
      <c r="H2844" s="75">
        <v>950</v>
      </c>
      <c r="I2844" s="87" t="s">
        <v>3217</v>
      </c>
      <c r="J2844" s="75" t="s">
        <v>3323</v>
      </c>
      <c r="K2844" s="88" t="s">
        <v>84</v>
      </c>
      <c r="L2844" s="88">
        <v>36</v>
      </c>
      <c r="M2844" s="88">
        <v>0</v>
      </c>
      <c r="N2844" s="75" t="s">
        <v>85</v>
      </c>
      <c r="O2844" s="75"/>
      <c r="P2844" s="106"/>
      <c r="Q2844" s="90">
        <f>(17/100+7.6/100+1.65/100)*P2844</f>
        <v>0</v>
      </c>
      <c r="R2844" s="104"/>
      <c r="S2844" s="104"/>
      <c r="T2844" s="104"/>
      <c r="U2844" s="104"/>
      <c r="V2844" s="90">
        <f>+P2844-Q2844+R2844+S2844+T2844+U2844</f>
        <v>0</v>
      </c>
      <c r="W2844" s="91">
        <f>(1.02/100)</f>
        <v>1.02E-2</v>
      </c>
      <c r="X2844" s="91">
        <v>4.8E-3</v>
      </c>
      <c r="Y2844" s="91">
        <v>0.17</v>
      </c>
      <c r="Z2844" s="91">
        <v>1.65E-2</v>
      </c>
      <c r="AA2844" s="91">
        <v>7.6E-2</v>
      </c>
      <c r="AB2844" s="91">
        <f>SUM(W2844:AA2844)</f>
        <v>0.2775</v>
      </c>
      <c r="AC2844" s="75">
        <v>12</v>
      </c>
      <c r="AD2844" s="92">
        <f>IF(AL2844="","",+AC2844*AL2844)</f>
      </c>
      <c r="AE2844" s="93">
        <f>IF(AL2844="","",+AL2844*AB2844)</f>
      </c>
      <c r="AF2844" s="92">
        <f>IF(AL2844="","",+AL2844-AE2844)</f>
      </c>
      <c r="AG2844" s="93">
        <f>+V2844</f>
        <v>0</v>
      </c>
      <c r="AH2844" s="92">
        <f>IF(AF2844="","",+AF2844-AG2844)</f>
      </c>
      <c r="AI2844" s="92">
        <f>IF(AH2844="","",+AH2844*AC2844)</f>
      </c>
      <c r="AJ2844" s="93"/>
      <c r="AK2844" s="94">
        <v>0.33</v>
      </c>
      <c r="AL2844" s="93">
        <f>IF(V2844=0,"",V2844/(1-AB2844-AK2844))</f>
      </c>
      <c r="AM2844" s="95">
        <v>0.33</v>
      </c>
      <c r="AN2844" s="93">
        <f>IF(V2844=0,"",V2844/(1-AB2844-AM2844))</f>
      </c>
      <c r="AO2844" s="96">
        <v>1.2</v>
      </c>
      <c r="AP2844" s="93">
        <f>IF(BD!AJ2844="","",BD!AJ2844*BD!AO2844)</f>
      </c>
      <c r="AQ2844" s="91">
        <f>BD!AM2844/BD!AK2844-1</f>
        <v>0</v>
      </c>
      <c r="AR2844" s="91">
        <f>IF(BD!AN2844="","",IF(BD!AJ2844="","",BD!AN2844/BD!AJ2844-1))</f>
      </c>
      <c r="AS2844" s="91">
        <f>IF(BD!AN2844="","",IF(BD!AN2844&lt;BD!AL2844,"ABAIXO DA META","DENTRO DA META"))</f>
      </c>
      <c r="AT2844" s="91" t="str">
        <f>IF(BD!AJ2844="","EM ANÁLISE",IF(BD!AP2844&gt;=BD!AN2844,"GO", "NO GO"))</f>
        <v>EM ANÁLISE</v>
      </c>
      <c r="AU2844" s="97">
        <f>IF(AN2844="","",+BD!$AN2844-AJ2844)</f>
      </c>
      <c r="AV2844" s="98"/>
      <c r="AW2844" s="90">
        <f>BD!P2844*BD!AC2844</f>
        <v>0</v>
      </c>
      <c r="AX2844" s="90">
        <f>BD!V2844*BD!AC2844</f>
        <v>0</v>
      </c>
      <c r="AY2844" s="90">
        <f>IF(BD!AN2844="","",BD!AN2844*BD!AC2844)</f>
      </c>
      <c r="AZ2844" s="75" t="s">
        <v>123</v>
      </c>
      <c r="BA2844" s="75" t="s">
        <v>115</v>
      </c>
      <c r="BB2844" s="75">
        <v>1</v>
      </c>
      <c r="BC2844" s="75" t="s">
        <v>250</v>
      </c>
      <c r="BD2844" s="104"/>
      <c r="BE2844" s="104"/>
      <c r="BF2844" s="101"/>
      <c r="BG2844" s="101"/>
      <c r="BH2844" s="101"/>
      <c r="BI2844" s="101"/>
      <c r="BJ2844" s="101"/>
      <c r="BK2844" s="101"/>
      <c r="BL2844" s="101"/>
      <c r="BM2844" s="101"/>
      <c r="BN2844" s="101"/>
      <c r="BO2844" s="103"/>
      <c r="BP2844" s="101"/>
      <c r="BQ2844" s="101"/>
      <c r="BR2844" s="101"/>
      <c r="BS2844" s="101"/>
      <c r="BT2844" s="101"/>
      <c r="BU2844" s="101"/>
      <c r="BV2844" s="101"/>
      <c r="BW2844" s="101"/>
      <c r="BX2844" s="101"/>
      <c r="BY2844" s="101"/>
      <c r="BZ2844" s="101"/>
      <c r="CA2844" s="101"/>
      <c r="CB2844" s="101"/>
      <c r="CC2844" s="101"/>
      <c r="CD2844" s="101"/>
      <c r="CE2844" s="101"/>
      <c r="CF2844" s="101"/>
      <c r="CG2844" s="37" t="e">
        <f>VLOOKUP(Table_1[[#This Row],[EAN]],'[1]Planilha1'!$E:$R,13,0)</f>
        <v>#N/A</v>
      </c>
    </row>
    <row r="2845" ht="15" hidden="1">
      <c r="A2845" s="7"/>
      <c r="B2845" s="84" t="s">
        <v>2735</v>
      </c>
      <c r="C2845" s="75">
        <v>221916</v>
      </c>
      <c r="D2845" s="75"/>
      <c r="E2845" s="85">
        <v>7891098010483</v>
      </c>
      <c r="F2845" s="86" t="s">
        <v>3331</v>
      </c>
      <c r="G2845" s="75" t="s">
        <v>21</v>
      </c>
      <c r="H2845" s="75">
        <v>950</v>
      </c>
      <c r="I2845" s="87" t="s">
        <v>3217</v>
      </c>
      <c r="J2845" s="75" t="s">
        <v>3323</v>
      </c>
      <c r="K2845" s="88" t="s">
        <v>84</v>
      </c>
      <c r="L2845" s="88">
        <v>36</v>
      </c>
      <c r="M2845" s="88">
        <v>5</v>
      </c>
      <c r="N2845" s="75" t="s">
        <v>85</v>
      </c>
      <c r="O2845" s="75"/>
      <c r="P2845" s="106"/>
      <c r="Q2845" s="90">
        <f>(17/100+7.6/100+1.65/100)*P2845</f>
        <v>0</v>
      </c>
      <c r="R2845" s="104"/>
      <c r="S2845" s="104"/>
      <c r="T2845" s="104"/>
      <c r="U2845" s="104"/>
      <c r="V2845" s="90">
        <f>+P2845-Q2845+R2845+S2845+T2845+U2845</f>
        <v>0</v>
      </c>
      <c r="W2845" s="91">
        <f>(1.02/100)</f>
        <v>1.02E-2</v>
      </c>
      <c r="X2845" s="91">
        <v>4.8E-3</v>
      </c>
      <c r="Y2845" s="91">
        <v>0.17</v>
      </c>
      <c r="Z2845" s="91">
        <v>1.65E-2</v>
      </c>
      <c r="AA2845" s="91">
        <v>7.6E-2</v>
      </c>
      <c r="AB2845" s="91">
        <f>SUM(W2845:AA2845)</f>
        <v>0.2775</v>
      </c>
      <c r="AC2845" s="75">
        <v>12</v>
      </c>
      <c r="AD2845" s="92">
        <f>IF(AL2845="","",+AC2845*AL2845)</f>
      </c>
      <c r="AE2845" s="93">
        <f>IF(AL2845="","",+AL2845*AB2845)</f>
      </c>
      <c r="AF2845" s="92">
        <f>IF(AL2845="","",+AL2845-AE2845)</f>
      </c>
      <c r="AG2845" s="93">
        <f>+V2845</f>
        <v>0</v>
      </c>
      <c r="AH2845" s="92">
        <f>IF(AF2845="","",+AF2845-AG2845)</f>
      </c>
      <c r="AI2845" s="92">
        <f>IF(AH2845="","",+AH2845*AC2845)</f>
      </c>
      <c r="AJ2845" s="93"/>
      <c r="AK2845" s="94">
        <v>0.33</v>
      </c>
      <c r="AL2845" s="93">
        <f>IF(V2845=0,"",V2845/(1-AB2845-AK2845))</f>
      </c>
      <c r="AM2845" s="95">
        <v>0.33</v>
      </c>
      <c r="AN2845" s="93">
        <f>IF(V2845=0,"",V2845/(1-AB2845-AM2845))</f>
      </c>
      <c r="AO2845" s="96">
        <v>1.2</v>
      </c>
      <c r="AP2845" s="93">
        <f>IF(BD!AJ2845="","",BD!AJ2845*BD!AO2845)</f>
      </c>
      <c r="AQ2845" s="91">
        <f>BD!AM2845/BD!AK2845-1</f>
        <v>0</v>
      </c>
      <c r="AR2845" s="91">
        <f>IF(BD!AN2845="","",IF(BD!AJ2845="","",BD!AN2845/BD!AJ2845-1))</f>
      </c>
      <c r="AS2845" s="91">
        <f>IF(BD!AN2845="","",IF(BD!AN2845&lt;BD!AL2845,"ABAIXO DA META","DENTRO DA META"))</f>
      </c>
      <c r="AT2845" s="91" t="str">
        <f>IF(BD!AJ2845="","EM ANÁLISE",IF(BD!AP2845&gt;=BD!AN2845,"GO", "NO GO"))</f>
        <v>EM ANÁLISE</v>
      </c>
      <c r="AU2845" s="97">
        <f>IF(AN2845="","",+BD!$AN2845-AJ2845)</f>
      </c>
      <c r="AV2845" s="98"/>
      <c r="AW2845" s="90">
        <f>BD!P2845*BD!AC2845</f>
        <v>0</v>
      </c>
      <c r="AX2845" s="90">
        <f>BD!V2845*BD!AC2845</f>
        <v>0</v>
      </c>
      <c r="AY2845" s="90">
        <f>IF(BD!AN2845="","",BD!AN2845*BD!AC2845)</f>
      </c>
      <c r="AZ2845" s="75" t="s">
        <v>123</v>
      </c>
      <c r="BA2845" s="75" t="s">
        <v>115</v>
      </c>
      <c r="BB2845" s="75">
        <v>1</v>
      </c>
      <c r="BC2845" s="75" t="s">
        <v>250</v>
      </c>
      <c r="BD2845" s="104"/>
      <c r="BE2845" s="104"/>
      <c r="BF2845" s="101"/>
      <c r="BG2845" s="101"/>
      <c r="BH2845" s="101"/>
      <c r="BI2845" s="101"/>
      <c r="BJ2845" s="101"/>
      <c r="BK2845" s="101"/>
      <c r="BL2845" s="101"/>
      <c r="BM2845" s="101"/>
      <c r="BN2845" s="101"/>
      <c r="BO2845" s="103"/>
      <c r="BP2845" s="101"/>
      <c r="BQ2845" s="101"/>
      <c r="BR2845" s="101"/>
      <c r="BS2845" s="101"/>
      <c r="BT2845" s="101"/>
      <c r="BU2845" s="101"/>
      <c r="BV2845" s="101"/>
      <c r="BW2845" s="101"/>
      <c r="BX2845" s="101"/>
      <c r="BY2845" s="101"/>
      <c r="BZ2845" s="101"/>
      <c r="CA2845" s="101"/>
      <c r="CB2845" s="101"/>
      <c r="CC2845" s="101"/>
      <c r="CD2845" s="101"/>
      <c r="CE2845" s="101"/>
      <c r="CF2845" s="101"/>
      <c r="CG2845" s="37" t="e">
        <f>VLOOKUP(Table_1[[#This Row],[EAN]],'[1]Planilha1'!$E:$R,13,0)</f>
        <v>#N/A</v>
      </c>
    </row>
    <row r="2846" ht="15" hidden="1">
      <c r="A2846" s="7"/>
      <c r="B2846" s="84" t="s">
        <v>2735</v>
      </c>
      <c r="C2846" s="75">
        <v>221917</v>
      </c>
      <c r="D2846" s="75"/>
      <c r="E2846" s="85">
        <v>7891098038371</v>
      </c>
      <c r="F2846" s="86" t="s">
        <v>3332</v>
      </c>
      <c r="G2846" s="75" t="s">
        <v>21</v>
      </c>
      <c r="H2846" s="75">
        <v>950</v>
      </c>
      <c r="I2846" s="87" t="s">
        <v>3217</v>
      </c>
      <c r="J2846" s="75" t="s">
        <v>3323</v>
      </c>
      <c r="K2846" s="88" t="s">
        <v>84</v>
      </c>
      <c r="L2846" s="88">
        <v>30</v>
      </c>
      <c r="M2846" s="88">
        <v>5</v>
      </c>
      <c r="N2846" s="75" t="s">
        <v>85</v>
      </c>
      <c r="O2846" s="75"/>
      <c r="P2846" s="106"/>
      <c r="Q2846" s="90">
        <f>(17/100+7.6/100+1.65/100)*P2846</f>
        <v>0</v>
      </c>
      <c r="R2846" s="104"/>
      <c r="S2846" s="104"/>
      <c r="T2846" s="104"/>
      <c r="U2846" s="104"/>
      <c r="V2846" s="90">
        <f>+P2846-Q2846+R2846+S2846+T2846+U2846</f>
        <v>0</v>
      </c>
      <c r="W2846" s="91">
        <f>(1.02/100)</f>
        <v>1.02E-2</v>
      </c>
      <c r="X2846" s="91">
        <v>4.8E-3</v>
      </c>
      <c r="Y2846" s="91">
        <v>0.17</v>
      </c>
      <c r="Z2846" s="91">
        <v>1.65E-2</v>
      </c>
      <c r="AA2846" s="91">
        <v>7.6E-2</v>
      </c>
      <c r="AB2846" s="91">
        <f>SUM(W2846:AA2846)</f>
        <v>0.2775</v>
      </c>
      <c r="AC2846" s="75">
        <v>12</v>
      </c>
      <c r="AD2846" s="92">
        <f>IF(AL2846="","",+AC2846*AL2846)</f>
      </c>
      <c r="AE2846" s="93">
        <f>IF(AL2846="","",+AL2846*AB2846)</f>
      </c>
      <c r="AF2846" s="92">
        <f>IF(AL2846="","",+AL2846-AE2846)</f>
      </c>
      <c r="AG2846" s="93">
        <f>+V2846</f>
        <v>0</v>
      </c>
      <c r="AH2846" s="92">
        <f>IF(AF2846="","",+AF2846-AG2846)</f>
      </c>
      <c r="AI2846" s="92">
        <f>IF(AH2846="","",+AH2846*AC2846)</f>
      </c>
      <c r="AJ2846" s="93"/>
      <c r="AK2846" s="94">
        <v>0.33</v>
      </c>
      <c r="AL2846" s="93">
        <f>IF(V2846=0,"",V2846/(1-AB2846-AK2846))</f>
      </c>
      <c r="AM2846" s="95">
        <v>0.33</v>
      </c>
      <c r="AN2846" s="93">
        <f>IF(V2846=0,"",V2846/(1-AB2846-AM2846))</f>
      </c>
      <c r="AO2846" s="96">
        <v>1.2</v>
      </c>
      <c r="AP2846" s="93">
        <f>IF(BD!AJ2846="","",BD!AJ2846*BD!AO2846)</f>
      </c>
      <c r="AQ2846" s="91">
        <f>BD!AM2846/BD!AK2846-1</f>
        <v>0</v>
      </c>
      <c r="AR2846" s="91">
        <f>IF(BD!AN2846="","",IF(BD!AJ2846="","",BD!AN2846/BD!AJ2846-1))</f>
      </c>
      <c r="AS2846" s="91">
        <f>IF(BD!AN2846="","",IF(BD!AN2846&lt;BD!AL2846,"ABAIXO DA META","DENTRO DA META"))</f>
      </c>
      <c r="AT2846" s="91" t="str">
        <f>IF(BD!AJ2846="","EM ANÁLISE",IF(BD!AP2846&gt;=BD!AN2846,"GO", "NO GO"))</f>
        <v>EM ANÁLISE</v>
      </c>
      <c r="AU2846" s="97">
        <f>IF(AN2846="","",+BD!$AN2846-AJ2846)</f>
      </c>
      <c r="AV2846" s="98"/>
      <c r="AW2846" s="90">
        <f>BD!P2846*BD!AC2846</f>
        <v>0</v>
      </c>
      <c r="AX2846" s="90">
        <f>BD!V2846*BD!AC2846</f>
        <v>0</v>
      </c>
      <c r="AY2846" s="90">
        <f>IF(BD!AN2846="","",BD!AN2846*BD!AC2846)</f>
      </c>
      <c r="AZ2846" s="75" t="s">
        <v>123</v>
      </c>
      <c r="BA2846" s="75" t="s">
        <v>115</v>
      </c>
      <c r="BB2846" s="75">
        <v>1</v>
      </c>
      <c r="BC2846" s="75" t="s">
        <v>250</v>
      </c>
      <c r="BD2846" s="104"/>
      <c r="BE2846" s="104"/>
      <c r="BF2846" s="101"/>
      <c r="BG2846" s="101"/>
      <c r="BH2846" s="101"/>
      <c r="BI2846" s="101"/>
      <c r="BJ2846" s="101"/>
      <c r="BK2846" s="101"/>
      <c r="BL2846" s="101"/>
      <c r="BM2846" s="101"/>
      <c r="BN2846" s="101"/>
      <c r="BO2846" s="103"/>
      <c r="BP2846" s="101"/>
      <c r="BQ2846" s="101"/>
      <c r="BR2846" s="101"/>
      <c r="BS2846" s="101"/>
      <c r="BT2846" s="101"/>
      <c r="BU2846" s="101"/>
      <c r="BV2846" s="101"/>
      <c r="BW2846" s="101"/>
      <c r="BX2846" s="101"/>
      <c r="BY2846" s="101"/>
      <c r="BZ2846" s="101"/>
      <c r="CA2846" s="101"/>
      <c r="CB2846" s="101"/>
      <c r="CC2846" s="101"/>
      <c r="CD2846" s="101"/>
      <c r="CE2846" s="101"/>
      <c r="CF2846" s="101"/>
      <c r="CG2846" s="37" t="e">
        <f>VLOOKUP(Table_1[[#This Row],[EAN]],'[1]Planilha1'!$E:$R,13,0)</f>
        <v>#N/A</v>
      </c>
    </row>
    <row r="2847" ht="15" hidden="1">
      <c r="A2847" s="7"/>
      <c r="B2847" s="84" t="s">
        <v>2735</v>
      </c>
      <c r="C2847" s="75">
        <v>221918</v>
      </c>
      <c r="D2847" s="75"/>
      <c r="E2847" s="85">
        <v>7891098038388</v>
      </c>
      <c r="F2847" s="86" t="s">
        <v>3333</v>
      </c>
      <c r="G2847" s="75" t="s">
        <v>21</v>
      </c>
      <c r="H2847" s="75">
        <v>950</v>
      </c>
      <c r="I2847" s="87" t="s">
        <v>3217</v>
      </c>
      <c r="J2847" s="75" t="s">
        <v>3323</v>
      </c>
      <c r="K2847" s="88" t="s">
        <v>84</v>
      </c>
      <c r="L2847" s="88">
        <v>30</v>
      </c>
      <c r="M2847" s="88">
        <v>0</v>
      </c>
      <c r="N2847" s="75" t="s">
        <v>85</v>
      </c>
      <c r="O2847" s="75"/>
      <c r="P2847" s="106"/>
      <c r="Q2847" s="90">
        <f>(17/100+7.6/100+1.65/100)*P2847</f>
        <v>0</v>
      </c>
      <c r="R2847" s="104"/>
      <c r="S2847" s="104"/>
      <c r="T2847" s="104"/>
      <c r="U2847" s="104"/>
      <c r="V2847" s="90">
        <f>+P2847-Q2847+R2847+S2847+T2847+U2847</f>
        <v>0</v>
      </c>
      <c r="W2847" s="91">
        <f>(1.02/100)</f>
        <v>1.02E-2</v>
      </c>
      <c r="X2847" s="91">
        <v>4.8E-3</v>
      </c>
      <c r="Y2847" s="91">
        <v>0.17</v>
      </c>
      <c r="Z2847" s="91">
        <v>1.65E-2</v>
      </c>
      <c r="AA2847" s="91">
        <v>7.6E-2</v>
      </c>
      <c r="AB2847" s="91">
        <f>SUM(W2847:AA2847)</f>
        <v>0.2775</v>
      </c>
      <c r="AC2847" s="75">
        <v>12</v>
      </c>
      <c r="AD2847" s="92">
        <f>IF(AL2847="","",+AC2847*AL2847)</f>
      </c>
      <c r="AE2847" s="93">
        <f>IF(AL2847="","",+AL2847*AB2847)</f>
      </c>
      <c r="AF2847" s="92">
        <f>IF(AL2847="","",+AL2847-AE2847)</f>
      </c>
      <c r="AG2847" s="93">
        <f>+V2847</f>
        <v>0</v>
      </c>
      <c r="AH2847" s="92">
        <f>IF(AF2847="","",+AF2847-AG2847)</f>
      </c>
      <c r="AI2847" s="92">
        <f>IF(AH2847="","",+AH2847*AC2847)</f>
      </c>
      <c r="AJ2847" s="93"/>
      <c r="AK2847" s="94">
        <v>0.33</v>
      </c>
      <c r="AL2847" s="93">
        <f>IF(V2847=0,"",V2847/(1-AB2847-AK2847))</f>
      </c>
      <c r="AM2847" s="95">
        <v>0.33</v>
      </c>
      <c r="AN2847" s="93">
        <f>IF(V2847=0,"",V2847/(1-AB2847-AM2847))</f>
      </c>
      <c r="AO2847" s="96">
        <v>1.2</v>
      </c>
      <c r="AP2847" s="93">
        <f>IF(BD!AJ2847="","",BD!AJ2847*BD!AO2847)</f>
      </c>
      <c r="AQ2847" s="91">
        <f>BD!AM2847/BD!AK2847-1</f>
        <v>0</v>
      </c>
      <c r="AR2847" s="91">
        <f>IF(BD!AN2847="","",IF(BD!AJ2847="","",BD!AN2847/BD!AJ2847-1))</f>
      </c>
      <c r="AS2847" s="91">
        <f>IF(BD!AN2847="","",IF(BD!AN2847&lt;BD!AL2847,"ABAIXO DA META","DENTRO DA META"))</f>
      </c>
      <c r="AT2847" s="91" t="str">
        <f>IF(BD!AJ2847="","EM ANÁLISE",IF(BD!AP2847&gt;=BD!AN2847,"GO", "NO GO"))</f>
        <v>EM ANÁLISE</v>
      </c>
      <c r="AU2847" s="97">
        <f>IF(AN2847="","",+BD!$AN2847-AJ2847)</f>
      </c>
      <c r="AV2847" s="98"/>
      <c r="AW2847" s="90">
        <f>BD!P2847*BD!AC2847</f>
        <v>0</v>
      </c>
      <c r="AX2847" s="90">
        <f>BD!V2847*BD!AC2847</f>
        <v>0</v>
      </c>
      <c r="AY2847" s="90">
        <f>IF(BD!AN2847="","",BD!AN2847*BD!AC2847)</f>
      </c>
      <c r="AZ2847" s="75" t="s">
        <v>123</v>
      </c>
      <c r="BA2847" s="75" t="s">
        <v>115</v>
      </c>
      <c r="BB2847" s="75">
        <v>1</v>
      </c>
      <c r="BC2847" s="75" t="s">
        <v>250</v>
      </c>
      <c r="BD2847" s="104"/>
      <c r="BE2847" s="104"/>
      <c r="BF2847" s="101"/>
      <c r="BG2847" s="101"/>
      <c r="BH2847" s="101"/>
      <c r="BI2847" s="101"/>
      <c r="BJ2847" s="101"/>
      <c r="BK2847" s="101"/>
      <c r="BL2847" s="101"/>
      <c r="BM2847" s="101"/>
      <c r="BN2847" s="101"/>
      <c r="BO2847" s="103"/>
      <c r="BP2847" s="101"/>
      <c r="BQ2847" s="101"/>
      <c r="BR2847" s="101"/>
      <c r="BS2847" s="101"/>
      <c r="BT2847" s="101"/>
      <c r="BU2847" s="101"/>
      <c r="BV2847" s="101"/>
      <c r="BW2847" s="101"/>
      <c r="BX2847" s="101"/>
      <c r="BY2847" s="101"/>
      <c r="BZ2847" s="101"/>
      <c r="CA2847" s="101"/>
      <c r="CB2847" s="101"/>
      <c r="CC2847" s="101"/>
      <c r="CD2847" s="101"/>
      <c r="CE2847" s="101"/>
      <c r="CF2847" s="101"/>
      <c r="CG2847" s="37" t="e">
        <f>VLOOKUP(Table_1[[#This Row],[EAN]],'[1]Planilha1'!$E:$R,13,0)</f>
        <v>#N/A</v>
      </c>
    </row>
    <row r="2848" ht="15" hidden="1">
      <c r="A2848" s="7"/>
      <c r="B2848" s="84" t="s">
        <v>2735</v>
      </c>
      <c r="C2848" s="75">
        <v>221919</v>
      </c>
      <c r="D2848" s="75"/>
      <c r="E2848" s="85">
        <v>7891098038401</v>
      </c>
      <c r="F2848" s="86" t="s">
        <v>3334</v>
      </c>
      <c r="G2848" s="75" t="s">
        <v>21</v>
      </c>
      <c r="H2848" s="75">
        <v>950</v>
      </c>
      <c r="I2848" s="87" t="s">
        <v>3217</v>
      </c>
      <c r="J2848" s="75" t="s">
        <v>3323</v>
      </c>
      <c r="K2848" s="88" t="s">
        <v>84</v>
      </c>
      <c r="L2848" s="88">
        <v>30</v>
      </c>
      <c r="M2848" s="88">
        <v>5</v>
      </c>
      <c r="N2848" s="75" t="s">
        <v>85</v>
      </c>
      <c r="O2848" s="75"/>
      <c r="P2848" s="106"/>
      <c r="Q2848" s="90">
        <f>(17/100+7.6/100+1.65/100)*P2848</f>
        <v>0</v>
      </c>
      <c r="R2848" s="104"/>
      <c r="S2848" s="104"/>
      <c r="T2848" s="104"/>
      <c r="U2848" s="104"/>
      <c r="V2848" s="90">
        <f>+P2848-Q2848+R2848+S2848+T2848+U2848</f>
        <v>0</v>
      </c>
      <c r="W2848" s="91">
        <f>(1.02/100)</f>
        <v>1.02E-2</v>
      </c>
      <c r="X2848" s="91">
        <v>4.8E-3</v>
      </c>
      <c r="Y2848" s="91">
        <v>0.17</v>
      </c>
      <c r="Z2848" s="91">
        <v>1.65E-2</v>
      </c>
      <c r="AA2848" s="91">
        <v>7.6E-2</v>
      </c>
      <c r="AB2848" s="91">
        <f>SUM(W2848:AA2848)</f>
        <v>0.2775</v>
      </c>
      <c r="AC2848" s="75">
        <v>12</v>
      </c>
      <c r="AD2848" s="92">
        <f>IF(AL2848="","",+AC2848*AL2848)</f>
      </c>
      <c r="AE2848" s="93">
        <f>IF(AL2848="","",+AL2848*AB2848)</f>
      </c>
      <c r="AF2848" s="92">
        <f>IF(AL2848="","",+AL2848-AE2848)</f>
      </c>
      <c r="AG2848" s="93">
        <f>+V2848</f>
        <v>0</v>
      </c>
      <c r="AH2848" s="92">
        <f>IF(AF2848="","",+AF2848-AG2848)</f>
      </c>
      <c r="AI2848" s="92">
        <f>IF(AH2848="","",+AH2848*AC2848)</f>
      </c>
      <c r="AJ2848" s="93"/>
      <c r="AK2848" s="94">
        <v>0.33</v>
      </c>
      <c r="AL2848" s="93">
        <f>IF(V2848=0,"",V2848/(1-AB2848-AK2848))</f>
      </c>
      <c r="AM2848" s="95">
        <v>0.33</v>
      </c>
      <c r="AN2848" s="93">
        <f>IF(V2848=0,"",V2848/(1-AB2848-AM2848))</f>
      </c>
      <c r="AO2848" s="96">
        <v>1.2</v>
      </c>
      <c r="AP2848" s="93">
        <f>IF(BD!AJ2848="","",BD!AJ2848*BD!AO2848)</f>
      </c>
      <c r="AQ2848" s="91">
        <f>BD!AM2848/BD!AK2848-1</f>
        <v>0</v>
      </c>
      <c r="AR2848" s="91">
        <f>IF(BD!AN2848="","",IF(BD!AJ2848="","",BD!AN2848/BD!AJ2848-1))</f>
      </c>
      <c r="AS2848" s="91">
        <f>IF(BD!AN2848="","",IF(BD!AN2848&lt;BD!AL2848,"ABAIXO DA META","DENTRO DA META"))</f>
      </c>
      <c r="AT2848" s="91" t="str">
        <f>IF(BD!AJ2848="","EM ANÁLISE",IF(BD!AP2848&gt;=BD!AN2848,"GO", "NO GO"))</f>
        <v>EM ANÁLISE</v>
      </c>
      <c r="AU2848" s="97">
        <f>IF(AN2848="","",+BD!$AN2848-AJ2848)</f>
      </c>
      <c r="AV2848" s="98"/>
      <c r="AW2848" s="90">
        <f>BD!P2848*BD!AC2848</f>
        <v>0</v>
      </c>
      <c r="AX2848" s="90">
        <f>BD!V2848*BD!AC2848</f>
        <v>0</v>
      </c>
      <c r="AY2848" s="90">
        <f>IF(BD!AN2848="","",BD!AN2848*BD!AC2848)</f>
      </c>
      <c r="AZ2848" s="75" t="s">
        <v>123</v>
      </c>
      <c r="BA2848" s="75" t="s">
        <v>115</v>
      </c>
      <c r="BB2848" s="75">
        <v>1</v>
      </c>
      <c r="BC2848" s="75" t="s">
        <v>250</v>
      </c>
      <c r="BD2848" s="104"/>
      <c r="BE2848" s="104"/>
      <c r="BF2848" s="101"/>
      <c r="BG2848" s="101"/>
      <c r="BH2848" s="101"/>
      <c r="BI2848" s="101"/>
      <c r="BJ2848" s="101"/>
      <c r="BK2848" s="101"/>
      <c r="BL2848" s="101"/>
      <c r="BM2848" s="101"/>
      <c r="BN2848" s="101"/>
      <c r="BO2848" s="103"/>
      <c r="BP2848" s="101"/>
      <c r="BQ2848" s="101"/>
      <c r="BR2848" s="101"/>
      <c r="BS2848" s="101"/>
      <c r="BT2848" s="101"/>
      <c r="BU2848" s="101"/>
      <c r="BV2848" s="101"/>
      <c r="BW2848" s="101"/>
      <c r="BX2848" s="101"/>
      <c r="BY2848" s="101"/>
      <c r="BZ2848" s="101"/>
      <c r="CA2848" s="101"/>
      <c r="CB2848" s="101"/>
      <c r="CC2848" s="101"/>
      <c r="CD2848" s="101"/>
      <c r="CE2848" s="101"/>
      <c r="CF2848" s="101"/>
      <c r="CG2848" s="37" t="e">
        <f>VLOOKUP(Table_1[[#This Row],[EAN]],'[1]Planilha1'!$E:$R,13,0)</f>
        <v>#N/A</v>
      </c>
    </row>
    <row r="2849" ht="15" hidden="1">
      <c r="A2849" s="7"/>
      <c r="B2849" s="84" t="s">
        <v>2735</v>
      </c>
      <c r="C2849" s="75">
        <v>221920</v>
      </c>
      <c r="D2849" s="75"/>
      <c r="E2849" s="85">
        <v>7891098000415</v>
      </c>
      <c r="F2849" s="86" t="s">
        <v>3335</v>
      </c>
      <c r="G2849" s="75" t="s">
        <v>21</v>
      </c>
      <c r="H2849" s="75">
        <v>950</v>
      </c>
      <c r="I2849" s="87" t="s">
        <v>3217</v>
      </c>
      <c r="J2849" s="75" t="s">
        <v>3221</v>
      </c>
      <c r="K2849" s="88" t="s">
        <v>84</v>
      </c>
      <c r="L2849" s="88">
        <v>10</v>
      </c>
      <c r="M2849" s="88">
        <v>5</v>
      </c>
      <c r="N2849" s="75" t="s">
        <v>85</v>
      </c>
      <c r="O2849" s="75"/>
      <c r="P2849" s="106"/>
      <c r="Q2849" s="90">
        <f>(17/100+7.6/100+1.65/100)*P2849</f>
        <v>0</v>
      </c>
      <c r="R2849" s="104"/>
      <c r="S2849" s="104"/>
      <c r="T2849" s="104"/>
      <c r="U2849" s="104"/>
      <c r="V2849" s="90">
        <f>+P2849-Q2849+R2849+S2849+T2849+U2849</f>
        <v>0</v>
      </c>
      <c r="W2849" s="91">
        <f>(1.02/100)</f>
        <v>1.02E-2</v>
      </c>
      <c r="X2849" s="91">
        <v>4.8E-3</v>
      </c>
      <c r="Y2849" s="91">
        <v>0.17</v>
      </c>
      <c r="Z2849" s="91">
        <v>1.65E-2</v>
      </c>
      <c r="AA2849" s="91">
        <v>7.6E-2</v>
      </c>
      <c r="AB2849" s="91">
        <f>SUM(W2849:AA2849)</f>
        <v>0.2775</v>
      </c>
      <c r="AC2849" s="75">
        <v>12</v>
      </c>
      <c r="AD2849" s="92">
        <f>IF(AL2849="","",+AC2849*AL2849)</f>
      </c>
      <c r="AE2849" s="93">
        <f>IF(AL2849="","",+AL2849*AB2849)</f>
      </c>
      <c r="AF2849" s="92">
        <f>IF(AL2849="","",+AL2849-AE2849)</f>
      </c>
      <c r="AG2849" s="93">
        <f>+V2849</f>
        <v>0</v>
      </c>
      <c r="AH2849" s="92">
        <f>IF(AF2849="","",+AF2849-AG2849)</f>
      </c>
      <c r="AI2849" s="92">
        <f>IF(AH2849="","",+AH2849*AC2849)</f>
      </c>
      <c r="AJ2849" s="93"/>
      <c r="AK2849" s="94">
        <v>0.33</v>
      </c>
      <c r="AL2849" s="93">
        <f>IF(V2849=0,"",V2849/(1-AB2849-AK2849))</f>
      </c>
      <c r="AM2849" s="95">
        <v>0.33</v>
      </c>
      <c r="AN2849" s="93">
        <f>IF(V2849=0,"",V2849/(1-AB2849-AM2849))</f>
      </c>
      <c r="AO2849" s="96">
        <v>1.2</v>
      </c>
      <c r="AP2849" s="93">
        <f>IF(BD!AJ2849="","",BD!AJ2849*BD!AO2849)</f>
      </c>
      <c r="AQ2849" s="91">
        <f>BD!AM2849/BD!AK2849-1</f>
        <v>0</v>
      </c>
      <c r="AR2849" s="91">
        <f>IF(BD!AN2849="","",IF(BD!AJ2849="","",BD!AN2849/BD!AJ2849-1))</f>
      </c>
      <c r="AS2849" s="91">
        <f>IF(BD!AN2849="","",IF(BD!AN2849&lt;BD!AL2849,"ABAIXO DA META","DENTRO DA META"))</f>
      </c>
      <c r="AT2849" s="91" t="str">
        <f>IF(BD!AJ2849="","EM ANÁLISE",IF(BD!AP2849&gt;=BD!AN2849,"GO", "NO GO"))</f>
        <v>EM ANÁLISE</v>
      </c>
      <c r="AU2849" s="97">
        <f>IF(AN2849="","",+BD!$AN2849-AJ2849)</f>
      </c>
      <c r="AV2849" s="98"/>
      <c r="AW2849" s="90">
        <f>BD!P2849*BD!AC2849</f>
        <v>0</v>
      </c>
      <c r="AX2849" s="90">
        <f>BD!V2849*BD!AC2849</f>
        <v>0</v>
      </c>
      <c r="AY2849" s="90">
        <f>IF(BD!AN2849="","",BD!AN2849*BD!AC2849)</f>
      </c>
      <c r="AZ2849" s="75" t="s">
        <v>123</v>
      </c>
      <c r="BA2849" s="75" t="s">
        <v>115</v>
      </c>
      <c r="BB2849" s="75">
        <v>1</v>
      </c>
      <c r="BC2849" s="75" t="s">
        <v>250</v>
      </c>
      <c r="BD2849" s="104"/>
      <c r="BE2849" s="104"/>
      <c r="BF2849" s="101"/>
      <c r="BG2849" s="101"/>
      <c r="BH2849" s="101"/>
      <c r="BI2849" s="101"/>
      <c r="BJ2849" s="101"/>
      <c r="BK2849" s="101"/>
      <c r="BL2849" s="101"/>
      <c r="BM2849" s="101"/>
      <c r="BN2849" s="101"/>
      <c r="BO2849" s="103"/>
      <c r="BP2849" s="101"/>
      <c r="BQ2849" s="101"/>
      <c r="BR2849" s="101"/>
      <c r="BS2849" s="101"/>
      <c r="BT2849" s="101"/>
      <c r="BU2849" s="101"/>
      <c r="BV2849" s="101"/>
      <c r="BW2849" s="101"/>
      <c r="BX2849" s="101"/>
      <c r="BY2849" s="101"/>
      <c r="BZ2849" s="101"/>
      <c r="CA2849" s="101"/>
      <c r="CB2849" s="101"/>
      <c r="CC2849" s="101"/>
      <c r="CD2849" s="101"/>
      <c r="CE2849" s="101"/>
      <c r="CF2849" s="101"/>
      <c r="CG2849" s="37" t="e">
        <f>VLOOKUP(Table_1[[#This Row],[EAN]],'[1]Planilha1'!$E:$R,13,0)</f>
        <v>#N/A</v>
      </c>
    </row>
    <row r="2850" ht="15" hidden="1">
      <c r="A2850" s="7"/>
      <c r="B2850" s="84" t="s">
        <v>2735</v>
      </c>
      <c r="C2850" s="75">
        <v>221921</v>
      </c>
      <c r="D2850" s="75"/>
      <c r="E2850" s="85">
        <v>7891098000149</v>
      </c>
      <c r="F2850" s="86" t="s">
        <v>3336</v>
      </c>
      <c r="G2850" s="75" t="s">
        <v>21</v>
      </c>
      <c r="H2850" s="75">
        <v>950</v>
      </c>
      <c r="I2850" s="87" t="s">
        <v>3217</v>
      </c>
      <c r="J2850" s="75" t="s">
        <v>3337</v>
      </c>
      <c r="K2850" s="88" t="s">
        <v>84</v>
      </c>
      <c r="L2850" s="88">
        <v>10</v>
      </c>
      <c r="M2850" s="88">
        <v>5</v>
      </c>
      <c r="N2850" s="75" t="s">
        <v>85</v>
      </c>
      <c r="O2850" s="75"/>
      <c r="P2850" s="106"/>
      <c r="Q2850" s="90">
        <f>(17/100+7.6/100+1.65/100)*P2850</f>
        <v>0</v>
      </c>
      <c r="R2850" s="104"/>
      <c r="S2850" s="104"/>
      <c r="T2850" s="104"/>
      <c r="U2850" s="104"/>
      <c r="V2850" s="90">
        <f>+P2850-Q2850+R2850+S2850+T2850+U2850</f>
        <v>0</v>
      </c>
      <c r="W2850" s="91">
        <f>(1.02/100)</f>
        <v>1.02E-2</v>
      </c>
      <c r="X2850" s="91">
        <v>4.8E-3</v>
      </c>
      <c r="Y2850" s="91">
        <v>0.17</v>
      </c>
      <c r="Z2850" s="91">
        <v>1.65E-2</v>
      </c>
      <c r="AA2850" s="91">
        <v>7.6E-2</v>
      </c>
      <c r="AB2850" s="91">
        <f>SUM(W2850:AA2850)</f>
        <v>0.2775</v>
      </c>
      <c r="AC2850" s="75">
        <v>12</v>
      </c>
      <c r="AD2850" s="92">
        <f>IF(AL2850="","",+AC2850*AL2850)</f>
      </c>
      <c r="AE2850" s="93">
        <f>IF(AL2850="","",+AL2850*AB2850)</f>
      </c>
      <c r="AF2850" s="92">
        <f>IF(AL2850="","",+AL2850-AE2850)</f>
      </c>
      <c r="AG2850" s="93">
        <f>+V2850</f>
        <v>0</v>
      </c>
      <c r="AH2850" s="92">
        <f>IF(AF2850="","",+AF2850-AG2850)</f>
      </c>
      <c r="AI2850" s="92">
        <f>IF(AH2850="","",+AH2850*AC2850)</f>
      </c>
      <c r="AJ2850" s="93"/>
      <c r="AK2850" s="94">
        <v>0.33</v>
      </c>
      <c r="AL2850" s="93">
        <f>IF(V2850=0,"",V2850/(1-AB2850-AK2850))</f>
      </c>
      <c r="AM2850" s="95">
        <v>0.33</v>
      </c>
      <c r="AN2850" s="93">
        <f>IF(V2850=0,"",V2850/(1-AB2850-AM2850))</f>
      </c>
      <c r="AO2850" s="96">
        <v>1.2</v>
      </c>
      <c r="AP2850" s="93">
        <f>IF(BD!AJ2850="","",BD!AJ2850*BD!AO2850)</f>
      </c>
      <c r="AQ2850" s="91">
        <f>BD!AM2850/BD!AK2850-1</f>
        <v>0</v>
      </c>
      <c r="AR2850" s="91">
        <f>IF(BD!AN2850="","",IF(BD!AJ2850="","",BD!AN2850/BD!AJ2850-1))</f>
      </c>
      <c r="AS2850" s="91">
        <f>IF(BD!AN2850="","",IF(BD!AN2850&lt;BD!AL2850,"ABAIXO DA META","DENTRO DA META"))</f>
      </c>
      <c r="AT2850" s="91" t="str">
        <f>IF(BD!AJ2850="","EM ANÁLISE",IF(BD!AP2850&gt;=BD!AN2850,"GO", "NO GO"))</f>
        <v>EM ANÁLISE</v>
      </c>
      <c r="AU2850" s="97">
        <f>IF(AN2850="","",+BD!$AN2850-AJ2850)</f>
      </c>
      <c r="AV2850" s="98"/>
      <c r="AW2850" s="90">
        <f>BD!P2850*BD!AC2850</f>
        <v>0</v>
      </c>
      <c r="AX2850" s="90">
        <f>BD!V2850*BD!AC2850</f>
        <v>0</v>
      </c>
      <c r="AY2850" s="90">
        <f>IF(BD!AN2850="","",BD!AN2850*BD!AC2850)</f>
      </c>
      <c r="AZ2850" s="75" t="s">
        <v>123</v>
      </c>
      <c r="BA2850" s="75" t="s">
        <v>115</v>
      </c>
      <c r="BB2850" s="75">
        <v>1</v>
      </c>
      <c r="BC2850" s="75" t="s">
        <v>250</v>
      </c>
      <c r="BD2850" s="104"/>
      <c r="BE2850" s="104"/>
      <c r="BF2850" s="101"/>
      <c r="BG2850" s="101"/>
      <c r="BH2850" s="101"/>
      <c r="BI2850" s="101"/>
      <c r="BJ2850" s="101"/>
      <c r="BK2850" s="101"/>
      <c r="BL2850" s="101"/>
      <c r="BM2850" s="101"/>
      <c r="BN2850" s="101"/>
      <c r="BO2850" s="103"/>
      <c r="BP2850" s="101"/>
      <c r="BQ2850" s="101"/>
      <c r="BR2850" s="101"/>
      <c r="BS2850" s="101"/>
      <c r="BT2850" s="101"/>
      <c r="BU2850" s="101"/>
      <c r="BV2850" s="101"/>
      <c r="BW2850" s="101"/>
      <c r="BX2850" s="101"/>
      <c r="BY2850" s="101"/>
      <c r="BZ2850" s="101"/>
      <c r="CA2850" s="101"/>
      <c r="CB2850" s="101"/>
      <c r="CC2850" s="101"/>
      <c r="CD2850" s="101"/>
      <c r="CE2850" s="101"/>
      <c r="CF2850" s="101"/>
      <c r="CG2850" s="37" t="e">
        <f>VLOOKUP(Table_1[[#This Row],[EAN]],'[1]Planilha1'!$E:$R,13,0)</f>
        <v>#N/A</v>
      </c>
    </row>
    <row r="2851" ht="15" hidden="1">
      <c r="A2851" s="7"/>
      <c r="B2851" s="84" t="s">
        <v>2735</v>
      </c>
      <c r="C2851" s="75">
        <v>221922</v>
      </c>
      <c r="D2851" s="75"/>
      <c r="E2851" s="85">
        <v>7891098041524</v>
      </c>
      <c r="F2851" s="86" t="s">
        <v>3338</v>
      </c>
      <c r="G2851" s="75" t="s">
        <v>21</v>
      </c>
      <c r="H2851" s="75">
        <v>950</v>
      </c>
      <c r="I2851" s="87" t="s">
        <v>3217</v>
      </c>
      <c r="J2851" s="75" t="s">
        <v>485</v>
      </c>
      <c r="K2851" s="88" t="s">
        <v>84</v>
      </c>
      <c r="L2851" s="88">
        <v>20</v>
      </c>
      <c r="M2851" s="88">
        <v>0</v>
      </c>
      <c r="N2851" s="75" t="s">
        <v>85</v>
      </c>
      <c r="O2851" s="75"/>
      <c r="P2851" s="106"/>
      <c r="Q2851" s="90">
        <f>(17/100+7.6/100+1.65/100)*P2851</f>
        <v>0</v>
      </c>
      <c r="R2851" s="104"/>
      <c r="S2851" s="104"/>
      <c r="T2851" s="104"/>
      <c r="U2851" s="104"/>
      <c r="V2851" s="90">
        <f>+P2851-Q2851+R2851+S2851+T2851+U2851</f>
        <v>0</v>
      </c>
      <c r="W2851" s="91">
        <f>(1.02/100)</f>
        <v>1.02E-2</v>
      </c>
      <c r="X2851" s="91">
        <v>4.8E-3</v>
      </c>
      <c r="Y2851" s="91">
        <v>0.17</v>
      </c>
      <c r="Z2851" s="91">
        <v>1.65E-2</v>
      </c>
      <c r="AA2851" s="91">
        <v>7.6E-2</v>
      </c>
      <c r="AB2851" s="91">
        <f>SUM(W2851:AA2851)</f>
        <v>0.2775</v>
      </c>
      <c r="AC2851" s="75">
        <v>12</v>
      </c>
      <c r="AD2851" s="92">
        <f>IF(AL2851="","",+AC2851*AL2851)</f>
      </c>
      <c r="AE2851" s="93">
        <f>IF(AL2851="","",+AL2851*AB2851)</f>
      </c>
      <c r="AF2851" s="92">
        <f>IF(AL2851="","",+AL2851-AE2851)</f>
      </c>
      <c r="AG2851" s="93">
        <f>+V2851</f>
        <v>0</v>
      </c>
      <c r="AH2851" s="92">
        <f>IF(AF2851="","",+AF2851-AG2851)</f>
      </c>
      <c r="AI2851" s="92">
        <f>IF(AH2851="","",+AH2851*AC2851)</f>
      </c>
      <c r="AJ2851" s="93"/>
      <c r="AK2851" s="94">
        <v>0.33</v>
      </c>
      <c r="AL2851" s="93">
        <f>IF(V2851=0,"",V2851/(1-AB2851-AK2851))</f>
      </c>
      <c r="AM2851" s="95">
        <v>0.33</v>
      </c>
      <c r="AN2851" s="93">
        <f>IF(V2851=0,"",V2851/(1-AB2851-AM2851))</f>
      </c>
      <c r="AO2851" s="96">
        <v>1.2</v>
      </c>
      <c r="AP2851" s="93">
        <f>IF(BD!AJ2851="","",BD!AJ2851*BD!AO2851)</f>
      </c>
      <c r="AQ2851" s="91">
        <f>BD!AM2851/BD!AK2851-1</f>
        <v>0</v>
      </c>
      <c r="AR2851" s="91">
        <f>IF(BD!AN2851="","",IF(BD!AJ2851="","",BD!AN2851/BD!AJ2851-1))</f>
      </c>
      <c r="AS2851" s="91">
        <f>IF(BD!AN2851="","",IF(BD!AN2851&lt;BD!AL2851,"ABAIXO DA META","DENTRO DA META"))</f>
      </c>
      <c r="AT2851" s="91" t="str">
        <f>IF(BD!AJ2851="","EM ANÁLISE",IF(BD!AP2851&gt;=BD!AN2851,"GO", "NO GO"))</f>
        <v>EM ANÁLISE</v>
      </c>
      <c r="AU2851" s="97">
        <f>IF(AN2851="","",+BD!$AN2851-AJ2851)</f>
      </c>
      <c r="AV2851" s="98"/>
      <c r="AW2851" s="90">
        <f>BD!P2851*BD!AC2851</f>
        <v>0</v>
      </c>
      <c r="AX2851" s="90">
        <f>BD!V2851*BD!AC2851</f>
        <v>0</v>
      </c>
      <c r="AY2851" s="90">
        <f>IF(BD!AN2851="","",BD!AN2851*BD!AC2851)</f>
      </c>
      <c r="AZ2851" s="75" t="s">
        <v>123</v>
      </c>
      <c r="BA2851" s="75" t="s">
        <v>115</v>
      </c>
      <c r="BB2851" s="75">
        <v>1</v>
      </c>
      <c r="BC2851" s="75" t="s">
        <v>250</v>
      </c>
      <c r="BD2851" s="104"/>
      <c r="BE2851" s="104"/>
      <c r="BF2851" s="101"/>
      <c r="BG2851" s="101"/>
      <c r="BH2851" s="101"/>
      <c r="BI2851" s="101"/>
      <c r="BJ2851" s="101"/>
      <c r="BK2851" s="101"/>
      <c r="BL2851" s="101"/>
      <c r="BM2851" s="101"/>
      <c r="BN2851" s="101"/>
      <c r="BO2851" s="103"/>
      <c r="BP2851" s="101"/>
      <c r="BQ2851" s="101"/>
      <c r="BR2851" s="101"/>
      <c r="BS2851" s="101"/>
      <c r="BT2851" s="101"/>
      <c r="BU2851" s="101"/>
      <c r="BV2851" s="101"/>
      <c r="BW2851" s="101"/>
      <c r="BX2851" s="101"/>
      <c r="BY2851" s="101"/>
      <c r="BZ2851" s="101"/>
      <c r="CA2851" s="101"/>
      <c r="CB2851" s="101"/>
      <c r="CC2851" s="101"/>
      <c r="CD2851" s="101"/>
      <c r="CE2851" s="101"/>
      <c r="CF2851" s="101"/>
      <c r="CG2851" s="37" t="e">
        <f>VLOOKUP(Table_1[[#This Row],[EAN]],'[1]Planilha1'!$E:$R,13,0)</f>
        <v>#N/A</v>
      </c>
    </row>
    <row r="2852" ht="15" hidden="1">
      <c r="A2852" s="7"/>
      <c r="B2852" s="84" t="s">
        <v>2735</v>
      </c>
      <c r="C2852" s="75">
        <v>221923</v>
      </c>
      <c r="D2852" s="75"/>
      <c r="E2852" s="85">
        <v>7891098041500</v>
      </c>
      <c r="F2852" s="86" t="s">
        <v>3339</v>
      </c>
      <c r="G2852" s="75" t="s">
        <v>21</v>
      </c>
      <c r="H2852" s="75">
        <v>950</v>
      </c>
      <c r="I2852" s="87" t="s">
        <v>3217</v>
      </c>
      <c r="J2852" s="75" t="s">
        <v>485</v>
      </c>
      <c r="K2852" s="88" t="s">
        <v>84</v>
      </c>
      <c r="L2852" s="88">
        <v>20</v>
      </c>
      <c r="M2852" s="88">
        <v>5</v>
      </c>
      <c r="N2852" s="75" t="s">
        <v>85</v>
      </c>
      <c r="O2852" s="75"/>
      <c r="P2852" s="106"/>
      <c r="Q2852" s="90">
        <f>(17/100+7.6/100+1.65/100)*P2852</f>
        <v>0</v>
      </c>
      <c r="R2852" s="104"/>
      <c r="S2852" s="104"/>
      <c r="T2852" s="104"/>
      <c r="U2852" s="104"/>
      <c r="V2852" s="90">
        <f>+P2852-Q2852+R2852+S2852+T2852+U2852</f>
        <v>0</v>
      </c>
      <c r="W2852" s="91">
        <f>(1.02/100)</f>
        <v>1.02E-2</v>
      </c>
      <c r="X2852" s="91">
        <v>4.8E-3</v>
      </c>
      <c r="Y2852" s="91">
        <v>0.17</v>
      </c>
      <c r="Z2852" s="91">
        <v>1.65E-2</v>
      </c>
      <c r="AA2852" s="91">
        <v>7.6E-2</v>
      </c>
      <c r="AB2852" s="91">
        <f>SUM(W2852:AA2852)</f>
        <v>0.2775</v>
      </c>
      <c r="AC2852" s="75">
        <v>12</v>
      </c>
      <c r="AD2852" s="92">
        <f>IF(AL2852="","",+AC2852*AL2852)</f>
      </c>
      <c r="AE2852" s="93">
        <f>IF(AL2852="","",+AL2852*AB2852)</f>
      </c>
      <c r="AF2852" s="92">
        <f>IF(AL2852="","",+AL2852-AE2852)</f>
      </c>
      <c r="AG2852" s="93">
        <f>+V2852</f>
        <v>0</v>
      </c>
      <c r="AH2852" s="92">
        <f>IF(AF2852="","",+AF2852-AG2852)</f>
      </c>
      <c r="AI2852" s="92">
        <f>IF(AH2852="","",+AH2852*AC2852)</f>
      </c>
      <c r="AJ2852" s="93"/>
      <c r="AK2852" s="94">
        <v>0.33</v>
      </c>
      <c r="AL2852" s="93">
        <f>IF(V2852=0,"",V2852/(1-AB2852-AK2852))</f>
      </c>
      <c r="AM2852" s="95">
        <v>0.33</v>
      </c>
      <c r="AN2852" s="93">
        <f>IF(V2852=0,"",V2852/(1-AB2852-AM2852))</f>
      </c>
      <c r="AO2852" s="96">
        <v>1.2</v>
      </c>
      <c r="AP2852" s="93">
        <f>IF(BD!AJ2852="","",BD!AJ2852*BD!AO2852)</f>
      </c>
      <c r="AQ2852" s="91">
        <f>BD!AM2852/BD!AK2852-1</f>
        <v>0</v>
      </c>
      <c r="AR2852" s="91">
        <f>IF(BD!AN2852="","",IF(BD!AJ2852="","",BD!AN2852/BD!AJ2852-1))</f>
      </c>
      <c r="AS2852" s="91">
        <f>IF(BD!AN2852="","",IF(BD!AN2852&lt;BD!AL2852,"ABAIXO DA META","DENTRO DA META"))</f>
      </c>
      <c r="AT2852" s="91" t="str">
        <f>IF(BD!AJ2852="","EM ANÁLISE",IF(BD!AP2852&gt;=BD!AN2852,"GO", "NO GO"))</f>
        <v>EM ANÁLISE</v>
      </c>
      <c r="AU2852" s="97">
        <f>IF(AN2852="","",+BD!$AN2852-AJ2852)</f>
      </c>
      <c r="AV2852" s="98"/>
      <c r="AW2852" s="90">
        <f>BD!P2852*BD!AC2852</f>
        <v>0</v>
      </c>
      <c r="AX2852" s="90">
        <f>BD!V2852*BD!AC2852</f>
        <v>0</v>
      </c>
      <c r="AY2852" s="90">
        <f>IF(BD!AN2852="","",BD!AN2852*BD!AC2852)</f>
      </c>
      <c r="AZ2852" s="75" t="s">
        <v>123</v>
      </c>
      <c r="BA2852" s="75" t="s">
        <v>115</v>
      </c>
      <c r="BB2852" s="75">
        <v>1</v>
      </c>
      <c r="BC2852" s="75" t="s">
        <v>250</v>
      </c>
      <c r="BD2852" s="104"/>
      <c r="BE2852" s="104"/>
      <c r="BF2852" s="101"/>
      <c r="BG2852" s="101"/>
      <c r="BH2852" s="101"/>
      <c r="BI2852" s="101"/>
      <c r="BJ2852" s="101"/>
      <c r="BK2852" s="101"/>
      <c r="BL2852" s="101"/>
      <c r="BM2852" s="101"/>
      <c r="BN2852" s="101"/>
      <c r="BO2852" s="103"/>
      <c r="BP2852" s="101"/>
      <c r="BQ2852" s="101"/>
      <c r="BR2852" s="101"/>
      <c r="BS2852" s="101"/>
      <c r="BT2852" s="101"/>
      <c r="BU2852" s="101"/>
      <c r="BV2852" s="101"/>
      <c r="BW2852" s="101"/>
      <c r="BX2852" s="101"/>
      <c r="BY2852" s="101"/>
      <c r="BZ2852" s="101"/>
      <c r="CA2852" s="101"/>
      <c r="CB2852" s="101"/>
      <c r="CC2852" s="101"/>
      <c r="CD2852" s="101"/>
      <c r="CE2852" s="101"/>
      <c r="CF2852" s="101"/>
      <c r="CG2852" s="37" t="e">
        <f>VLOOKUP(Table_1[[#This Row],[EAN]],'[1]Planilha1'!$E:$R,13,0)</f>
        <v>#N/A</v>
      </c>
    </row>
    <row r="2853" ht="15" hidden="1">
      <c r="A2853" s="7"/>
      <c r="B2853" s="84" t="s">
        <v>2735</v>
      </c>
      <c r="C2853" s="75">
        <v>221924</v>
      </c>
      <c r="D2853" s="75"/>
      <c r="E2853" s="85">
        <v>7891098000194</v>
      </c>
      <c r="F2853" s="86" t="s">
        <v>3340</v>
      </c>
      <c r="G2853" s="75" t="s">
        <v>21</v>
      </c>
      <c r="H2853" s="75">
        <v>950</v>
      </c>
      <c r="I2853" s="87" t="s">
        <v>3217</v>
      </c>
      <c r="J2853" s="75" t="s">
        <v>485</v>
      </c>
      <c r="K2853" s="88" t="s">
        <v>84</v>
      </c>
      <c r="L2853" s="88">
        <v>20</v>
      </c>
      <c r="M2853" s="88">
        <v>0</v>
      </c>
      <c r="N2853" s="75" t="s">
        <v>85</v>
      </c>
      <c r="O2853" s="75"/>
      <c r="P2853" s="106"/>
      <c r="Q2853" s="90">
        <f>(17/100+7.6/100+1.65/100)*P2853</f>
        <v>0</v>
      </c>
      <c r="R2853" s="104"/>
      <c r="S2853" s="104"/>
      <c r="T2853" s="104"/>
      <c r="U2853" s="104"/>
      <c r="V2853" s="90">
        <f>+P2853-Q2853+R2853+S2853+T2853+U2853</f>
        <v>0</v>
      </c>
      <c r="W2853" s="91">
        <f>(1.02/100)</f>
        <v>1.02E-2</v>
      </c>
      <c r="X2853" s="91">
        <v>4.8E-3</v>
      </c>
      <c r="Y2853" s="91">
        <v>0.17</v>
      </c>
      <c r="Z2853" s="91">
        <v>1.65E-2</v>
      </c>
      <c r="AA2853" s="91">
        <v>7.6E-2</v>
      </c>
      <c r="AB2853" s="91">
        <f>SUM(W2853:AA2853)</f>
        <v>0.2775</v>
      </c>
      <c r="AC2853" s="75">
        <v>12</v>
      </c>
      <c r="AD2853" s="92">
        <f>IF(AL2853="","",+AC2853*AL2853)</f>
      </c>
      <c r="AE2853" s="93">
        <f>IF(AL2853="","",+AL2853*AB2853)</f>
      </c>
      <c r="AF2853" s="92">
        <f>IF(AL2853="","",+AL2853-AE2853)</f>
      </c>
      <c r="AG2853" s="93">
        <f>+V2853</f>
        <v>0</v>
      </c>
      <c r="AH2853" s="92">
        <f>IF(AF2853="","",+AF2853-AG2853)</f>
      </c>
      <c r="AI2853" s="92">
        <f>IF(AH2853="","",+AH2853*AC2853)</f>
      </c>
      <c r="AJ2853" s="93"/>
      <c r="AK2853" s="94">
        <v>0.33</v>
      </c>
      <c r="AL2853" s="93">
        <f>IF(V2853=0,"",V2853/(1-AB2853-AK2853))</f>
      </c>
      <c r="AM2853" s="95">
        <v>0.33</v>
      </c>
      <c r="AN2853" s="93">
        <f>IF(V2853=0,"",V2853/(1-AB2853-AM2853))</f>
      </c>
      <c r="AO2853" s="96">
        <v>1.2</v>
      </c>
      <c r="AP2853" s="93">
        <f>IF(BD!AJ2853="","",BD!AJ2853*BD!AO2853)</f>
      </c>
      <c r="AQ2853" s="91">
        <f>BD!AM2853/BD!AK2853-1</f>
        <v>0</v>
      </c>
      <c r="AR2853" s="91">
        <f>IF(BD!AN2853="","",IF(BD!AJ2853="","",BD!AN2853/BD!AJ2853-1))</f>
      </c>
      <c r="AS2853" s="91">
        <f>IF(BD!AN2853="","",IF(BD!AN2853&lt;BD!AL2853,"ABAIXO DA META","DENTRO DA META"))</f>
      </c>
      <c r="AT2853" s="91" t="str">
        <f>IF(BD!AJ2853="","EM ANÁLISE",IF(BD!AP2853&gt;=BD!AN2853,"GO", "NO GO"))</f>
        <v>EM ANÁLISE</v>
      </c>
      <c r="AU2853" s="97">
        <f>IF(AN2853="","",+BD!$AN2853-AJ2853)</f>
      </c>
      <c r="AV2853" s="98"/>
      <c r="AW2853" s="90">
        <f>BD!P2853*BD!AC2853</f>
        <v>0</v>
      </c>
      <c r="AX2853" s="90">
        <f>BD!V2853*BD!AC2853</f>
        <v>0</v>
      </c>
      <c r="AY2853" s="90">
        <f>IF(BD!AN2853="","",BD!AN2853*BD!AC2853)</f>
      </c>
      <c r="AZ2853" s="75" t="s">
        <v>123</v>
      </c>
      <c r="BA2853" s="75" t="s">
        <v>115</v>
      </c>
      <c r="BB2853" s="75">
        <v>1</v>
      </c>
      <c r="BC2853" s="75" t="s">
        <v>250</v>
      </c>
      <c r="BD2853" s="104"/>
      <c r="BE2853" s="104"/>
      <c r="BF2853" s="101"/>
      <c r="BG2853" s="101"/>
      <c r="BH2853" s="101"/>
      <c r="BI2853" s="101"/>
      <c r="BJ2853" s="101"/>
      <c r="BK2853" s="101"/>
      <c r="BL2853" s="101"/>
      <c r="BM2853" s="101"/>
      <c r="BN2853" s="101"/>
      <c r="BO2853" s="103"/>
      <c r="BP2853" s="101"/>
      <c r="BQ2853" s="101"/>
      <c r="BR2853" s="101"/>
      <c r="BS2853" s="101"/>
      <c r="BT2853" s="101"/>
      <c r="BU2853" s="101"/>
      <c r="BV2853" s="101"/>
      <c r="BW2853" s="101"/>
      <c r="BX2853" s="101"/>
      <c r="BY2853" s="101"/>
      <c r="BZ2853" s="101"/>
      <c r="CA2853" s="101"/>
      <c r="CB2853" s="101"/>
      <c r="CC2853" s="101"/>
      <c r="CD2853" s="101"/>
      <c r="CE2853" s="101"/>
      <c r="CF2853" s="101"/>
      <c r="CG2853" s="37" t="e">
        <f>VLOOKUP(Table_1[[#This Row],[EAN]],'[1]Planilha1'!$E:$R,13,0)</f>
        <v>#N/A</v>
      </c>
    </row>
    <row r="2854" ht="15" hidden="1">
      <c r="A2854" s="7"/>
      <c r="B2854" s="84" t="s">
        <v>2735</v>
      </c>
      <c r="C2854" s="75">
        <v>221925</v>
      </c>
      <c r="D2854" s="75"/>
      <c r="E2854" s="85">
        <v>7891098001511</v>
      </c>
      <c r="F2854" s="86" t="s">
        <v>3341</v>
      </c>
      <c r="G2854" s="75" t="s">
        <v>21</v>
      </c>
      <c r="H2854" s="75">
        <v>950</v>
      </c>
      <c r="I2854" s="87" t="s">
        <v>3217</v>
      </c>
      <c r="J2854" s="75" t="s">
        <v>485</v>
      </c>
      <c r="K2854" s="88" t="s">
        <v>84</v>
      </c>
      <c r="L2854" s="88">
        <v>20</v>
      </c>
      <c r="M2854" s="88">
        <v>5</v>
      </c>
      <c r="N2854" s="75" t="s">
        <v>85</v>
      </c>
      <c r="O2854" s="75"/>
      <c r="P2854" s="106"/>
      <c r="Q2854" s="90">
        <f>(17/100+7.6/100+1.65/100)*P2854</f>
        <v>0</v>
      </c>
      <c r="R2854" s="104"/>
      <c r="S2854" s="104"/>
      <c r="T2854" s="104"/>
      <c r="U2854" s="104"/>
      <c r="V2854" s="90">
        <f>+P2854-Q2854+R2854+S2854+T2854+U2854</f>
        <v>0</v>
      </c>
      <c r="W2854" s="91">
        <f>(1.02/100)</f>
        <v>1.02E-2</v>
      </c>
      <c r="X2854" s="91">
        <v>4.8E-3</v>
      </c>
      <c r="Y2854" s="91">
        <v>0.17</v>
      </c>
      <c r="Z2854" s="91">
        <v>1.65E-2</v>
      </c>
      <c r="AA2854" s="91">
        <v>7.6E-2</v>
      </c>
      <c r="AB2854" s="91">
        <f>SUM(W2854:AA2854)</f>
        <v>0.2775</v>
      </c>
      <c r="AC2854" s="75">
        <v>12</v>
      </c>
      <c r="AD2854" s="92">
        <f>IF(AL2854="","",+AC2854*AL2854)</f>
      </c>
      <c r="AE2854" s="93">
        <f>IF(AL2854="","",+AL2854*AB2854)</f>
      </c>
      <c r="AF2854" s="92">
        <f>IF(AL2854="","",+AL2854-AE2854)</f>
      </c>
      <c r="AG2854" s="93">
        <f>+V2854</f>
        <v>0</v>
      </c>
      <c r="AH2854" s="92">
        <f>IF(AF2854="","",+AF2854-AG2854)</f>
      </c>
      <c r="AI2854" s="92">
        <f>IF(AH2854="","",+AH2854*AC2854)</f>
      </c>
      <c r="AJ2854" s="93"/>
      <c r="AK2854" s="94">
        <v>0.33</v>
      </c>
      <c r="AL2854" s="93">
        <f>IF(V2854=0,"",V2854/(1-AB2854-AK2854))</f>
      </c>
      <c r="AM2854" s="95">
        <v>0.33</v>
      </c>
      <c r="AN2854" s="93">
        <f>IF(V2854=0,"",V2854/(1-AB2854-AM2854))</f>
      </c>
      <c r="AO2854" s="96">
        <v>1.2</v>
      </c>
      <c r="AP2854" s="93">
        <f>IF(BD!AJ2854="","",BD!AJ2854*BD!AO2854)</f>
      </c>
      <c r="AQ2854" s="91">
        <f>BD!AM2854/BD!AK2854-1</f>
        <v>0</v>
      </c>
      <c r="AR2854" s="91">
        <f>IF(BD!AN2854="","",IF(BD!AJ2854="","",BD!AN2854/BD!AJ2854-1))</f>
      </c>
      <c r="AS2854" s="91">
        <f>IF(BD!AN2854="","",IF(BD!AN2854&lt;BD!AL2854,"ABAIXO DA META","DENTRO DA META"))</f>
      </c>
      <c r="AT2854" s="91" t="str">
        <f>IF(BD!AJ2854="","EM ANÁLISE",IF(BD!AP2854&gt;=BD!AN2854,"GO", "NO GO"))</f>
        <v>EM ANÁLISE</v>
      </c>
      <c r="AU2854" s="97">
        <f>IF(AN2854="","",+BD!$AN2854-AJ2854)</f>
      </c>
      <c r="AV2854" s="98"/>
      <c r="AW2854" s="90">
        <f>BD!P2854*BD!AC2854</f>
        <v>0</v>
      </c>
      <c r="AX2854" s="90">
        <f>BD!V2854*BD!AC2854</f>
        <v>0</v>
      </c>
      <c r="AY2854" s="90">
        <f>IF(BD!AN2854="","",BD!AN2854*BD!AC2854)</f>
      </c>
      <c r="AZ2854" s="75" t="s">
        <v>123</v>
      </c>
      <c r="BA2854" s="75" t="s">
        <v>115</v>
      </c>
      <c r="BB2854" s="75">
        <v>1</v>
      </c>
      <c r="BC2854" s="75" t="s">
        <v>250</v>
      </c>
      <c r="BD2854" s="104"/>
      <c r="BE2854" s="104"/>
      <c r="BF2854" s="101"/>
      <c r="BG2854" s="101"/>
      <c r="BH2854" s="101"/>
      <c r="BI2854" s="101"/>
      <c r="BJ2854" s="101"/>
      <c r="BK2854" s="101"/>
      <c r="BL2854" s="101"/>
      <c r="BM2854" s="101"/>
      <c r="BN2854" s="101"/>
      <c r="BO2854" s="103"/>
      <c r="BP2854" s="101"/>
      <c r="BQ2854" s="101"/>
      <c r="BR2854" s="101"/>
      <c r="BS2854" s="101"/>
      <c r="BT2854" s="101"/>
      <c r="BU2854" s="101"/>
      <c r="BV2854" s="101"/>
      <c r="BW2854" s="101"/>
      <c r="BX2854" s="101"/>
      <c r="BY2854" s="101"/>
      <c r="BZ2854" s="101"/>
      <c r="CA2854" s="101"/>
      <c r="CB2854" s="101"/>
      <c r="CC2854" s="101"/>
      <c r="CD2854" s="101"/>
      <c r="CE2854" s="101"/>
      <c r="CF2854" s="101"/>
      <c r="CG2854" s="37" t="e">
        <f>VLOOKUP(Table_1[[#This Row],[EAN]],'[1]Planilha1'!$E:$R,13,0)</f>
        <v>#N/A</v>
      </c>
    </row>
    <row r="2855" ht="15" hidden="1">
      <c r="A2855" s="7"/>
      <c r="B2855" s="84" t="s">
        <v>2735</v>
      </c>
      <c r="C2855" s="75">
        <v>221926</v>
      </c>
      <c r="D2855" s="75"/>
      <c r="E2855" s="85">
        <v>7891098041494</v>
      </c>
      <c r="F2855" s="86" t="s">
        <v>3342</v>
      </c>
      <c r="G2855" s="75" t="s">
        <v>21</v>
      </c>
      <c r="H2855" s="75">
        <v>950</v>
      </c>
      <c r="I2855" s="87" t="s">
        <v>3217</v>
      </c>
      <c r="J2855" s="75" t="s">
        <v>485</v>
      </c>
      <c r="K2855" s="88" t="s">
        <v>84</v>
      </c>
      <c r="L2855" s="88">
        <v>20</v>
      </c>
      <c r="M2855" s="88">
        <v>5</v>
      </c>
      <c r="N2855" s="75" t="s">
        <v>85</v>
      </c>
      <c r="O2855" s="75"/>
      <c r="P2855" s="106"/>
      <c r="Q2855" s="90">
        <f>(17/100+7.6/100+1.65/100)*P2855</f>
        <v>0</v>
      </c>
      <c r="R2855" s="104"/>
      <c r="S2855" s="104"/>
      <c r="T2855" s="104"/>
      <c r="U2855" s="104"/>
      <c r="V2855" s="90">
        <f>+P2855-Q2855+R2855+S2855+T2855+U2855</f>
        <v>0</v>
      </c>
      <c r="W2855" s="91">
        <f>(1.02/100)</f>
        <v>1.02E-2</v>
      </c>
      <c r="X2855" s="91">
        <v>4.8E-3</v>
      </c>
      <c r="Y2855" s="91">
        <v>0.17</v>
      </c>
      <c r="Z2855" s="91">
        <v>1.65E-2</v>
      </c>
      <c r="AA2855" s="91">
        <v>7.6E-2</v>
      </c>
      <c r="AB2855" s="91">
        <f>SUM(W2855:AA2855)</f>
        <v>0.2775</v>
      </c>
      <c r="AC2855" s="75">
        <v>12</v>
      </c>
      <c r="AD2855" s="92">
        <f>IF(AL2855="","",+AC2855*AL2855)</f>
      </c>
      <c r="AE2855" s="93">
        <f>IF(AL2855="","",+AL2855*AB2855)</f>
      </c>
      <c r="AF2855" s="92">
        <f>IF(AL2855="","",+AL2855-AE2855)</f>
      </c>
      <c r="AG2855" s="93">
        <f>+V2855</f>
        <v>0</v>
      </c>
      <c r="AH2855" s="92">
        <f>IF(AF2855="","",+AF2855-AG2855)</f>
      </c>
      <c r="AI2855" s="92">
        <f>IF(AH2855="","",+AH2855*AC2855)</f>
      </c>
      <c r="AJ2855" s="93"/>
      <c r="AK2855" s="94">
        <v>0.33</v>
      </c>
      <c r="AL2855" s="93">
        <f>IF(V2855=0,"",V2855/(1-AB2855-AK2855))</f>
      </c>
      <c r="AM2855" s="95">
        <v>0.33</v>
      </c>
      <c r="AN2855" s="93">
        <f>IF(V2855=0,"",V2855/(1-AB2855-AM2855))</f>
      </c>
      <c r="AO2855" s="96">
        <v>1.2</v>
      </c>
      <c r="AP2855" s="93">
        <f>IF(BD!AJ2855="","",BD!AJ2855*BD!AO2855)</f>
      </c>
      <c r="AQ2855" s="91">
        <f>BD!AM2855/BD!AK2855-1</f>
        <v>0</v>
      </c>
      <c r="AR2855" s="91">
        <f>IF(BD!AN2855="","",IF(BD!AJ2855="","",BD!AN2855/BD!AJ2855-1))</f>
      </c>
      <c r="AS2855" s="91">
        <f>IF(BD!AN2855="","",IF(BD!AN2855&lt;BD!AL2855,"ABAIXO DA META","DENTRO DA META"))</f>
      </c>
      <c r="AT2855" s="91" t="str">
        <f>IF(BD!AJ2855="","EM ANÁLISE",IF(BD!AP2855&gt;=BD!AN2855,"GO", "NO GO"))</f>
        <v>EM ANÁLISE</v>
      </c>
      <c r="AU2855" s="97">
        <f>IF(AN2855="","",+BD!$AN2855-AJ2855)</f>
      </c>
      <c r="AV2855" s="98"/>
      <c r="AW2855" s="90">
        <f>BD!P2855*BD!AC2855</f>
        <v>0</v>
      </c>
      <c r="AX2855" s="90">
        <f>BD!V2855*BD!AC2855</f>
        <v>0</v>
      </c>
      <c r="AY2855" s="90">
        <f>IF(BD!AN2855="","",BD!AN2855*BD!AC2855)</f>
      </c>
      <c r="AZ2855" s="75" t="s">
        <v>123</v>
      </c>
      <c r="BA2855" s="75" t="s">
        <v>115</v>
      </c>
      <c r="BB2855" s="75">
        <v>1</v>
      </c>
      <c r="BC2855" s="75" t="s">
        <v>250</v>
      </c>
      <c r="BD2855" s="104"/>
      <c r="BE2855" s="104"/>
      <c r="BF2855" s="101"/>
      <c r="BG2855" s="101"/>
      <c r="BH2855" s="101"/>
      <c r="BI2855" s="101"/>
      <c r="BJ2855" s="101"/>
      <c r="BK2855" s="101"/>
      <c r="BL2855" s="101"/>
      <c r="BM2855" s="101"/>
      <c r="BN2855" s="101"/>
      <c r="BO2855" s="103"/>
      <c r="BP2855" s="101"/>
      <c r="BQ2855" s="101"/>
      <c r="BR2855" s="101"/>
      <c r="BS2855" s="101"/>
      <c r="BT2855" s="101"/>
      <c r="BU2855" s="101"/>
      <c r="BV2855" s="101"/>
      <c r="BW2855" s="101"/>
      <c r="BX2855" s="101"/>
      <c r="BY2855" s="101"/>
      <c r="BZ2855" s="101"/>
      <c r="CA2855" s="101"/>
      <c r="CB2855" s="101"/>
      <c r="CC2855" s="101"/>
      <c r="CD2855" s="101"/>
      <c r="CE2855" s="101"/>
      <c r="CF2855" s="101"/>
      <c r="CG2855" s="37" t="e">
        <f>VLOOKUP(Table_1[[#This Row],[EAN]],'[1]Planilha1'!$E:$R,13,0)</f>
        <v>#N/A</v>
      </c>
    </row>
    <row r="2856" ht="15" hidden="1">
      <c r="A2856" s="7"/>
      <c r="B2856" s="84" t="s">
        <v>2735</v>
      </c>
      <c r="C2856" s="75">
        <v>221927</v>
      </c>
      <c r="D2856" s="75"/>
      <c r="E2856" s="85">
        <v>7891098002044</v>
      </c>
      <c r="F2856" s="86" t="s">
        <v>3343</v>
      </c>
      <c r="G2856" s="75" t="s">
        <v>21</v>
      </c>
      <c r="H2856" s="75">
        <v>950</v>
      </c>
      <c r="I2856" s="87" t="s">
        <v>3217</v>
      </c>
      <c r="J2856" s="75" t="s">
        <v>485</v>
      </c>
      <c r="K2856" s="88" t="s">
        <v>84</v>
      </c>
      <c r="L2856" s="88">
        <v>36</v>
      </c>
      <c r="M2856" s="88">
        <v>5</v>
      </c>
      <c r="N2856" s="75" t="s">
        <v>85</v>
      </c>
      <c r="O2856" s="75"/>
      <c r="P2856" s="106"/>
      <c r="Q2856" s="90">
        <f>(17/100+7.6/100+1.65/100)*P2856</f>
        <v>0</v>
      </c>
      <c r="R2856" s="104"/>
      <c r="S2856" s="104"/>
      <c r="T2856" s="104"/>
      <c r="U2856" s="104"/>
      <c r="V2856" s="90">
        <f>+P2856-Q2856+R2856+S2856+T2856+U2856</f>
        <v>0</v>
      </c>
      <c r="W2856" s="91">
        <f>(1.02/100)</f>
        <v>1.02E-2</v>
      </c>
      <c r="X2856" s="91">
        <v>4.8E-3</v>
      </c>
      <c r="Y2856" s="91">
        <v>0.17</v>
      </c>
      <c r="Z2856" s="91">
        <v>1.65E-2</v>
      </c>
      <c r="AA2856" s="91">
        <v>7.6E-2</v>
      </c>
      <c r="AB2856" s="91">
        <f>SUM(W2856:AA2856)</f>
        <v>0.2775</v>
      </c>
      <c r="AC2856" s="75">
        <v>12</v>
      </c>
      <c r="AD2856" s="92">
        <f>IF(AL2856="","",+AC2856*AL2856)</f>
      </c>
      <c r="AE2856" s="93">
        <f>IF(AL2856="","",+AL2856*AB2856)</f>
      </c>
      <c r="AF2856" s="92">
        <f>IF(AL2856="","",+AL2856-AE2856)</f>
      </c>
      <c r="AG2856" s="93">
        <f>+V2856</f>
        <v>0</v>
      </c>
      <c r="AH2856" s="92">
        <f>IF(AF2856="","",+AF2856-AG2856)</f>
      </c>
      <c r="AI2856" s="92">
        <f>IF(AH2856="","",+AH2856*AC2856)</f>
      </c>
      <c r="AJ2856" s="93"/>
      <c r="AK2856" s="94">
        <v>0.33</v>
      </c>
      <c r="AL2856" s="93">
        <f>IF(V2856=0,"",V2856/(1-AB2856-AK2856))</f>
      </c>
      <c r="AM2856" s="95">
        <v>0.33</v>
      </c>
      <c r="AN2856" s="93">
        <f>IF(V2856=0,"",V2856/(1-AB2856-AM2856))</f>
      </c>
      <c r="AO2856" s="96">
        <v>1.2</v>
      </c>
      <c r="AP2856" s="93">
        <f>IF(BD!AJ2856="","",BD!AJ2856*BD!AO2856)</f>
      </c>
      <c r="AQ2856" s="91">
        <f>BD!AM2856/BD!AK2856-1</f>
        <v>0</v>
      </c>
      <c r="AR2856" s="91">
        <f>IF(BD!AN2856="","",IF(BD!AJ2856="","",BD!AN2856/BD!AJ2856-1))</f>
      </c>
      <c r="AS2856" s="91">
        <f>IF(BD!AN2856="","",IF(BD!AN2856&lt;BD!AL2856,"ABAIXO DA META","DENTRO DA META"))</f>
      </c>
      <c r="AT2856" s="91" t="str">
        <f>IF(BD!AJ2856="","EM ANÁLISE",IF(BD!AP2856&gt;=BD!AN2856,"GO", "NO GO"))</f>
        <v>EM ANÁLISE</v>
      </c>
      <c r="AU2856" s="97">
        <f>IF(AN2856="","",+BD!$AN2856-AJ2856)</f>
      </c>
      <c r="AV2856" s="98"/>
      <c r="AW2856" s="90">
        <f>BD!P2856*BD!AC2856</f>
        <v>0</v>
      </c>
      <c r="AX2856" s="90">
        <f>BD!V2856*BD!AC2856</f>
        <v>0</v>
      </c>
      <c r="AY2856" s="90">
        <f>IF(BD!AN2856="","",BD!AN2856*BD!AC2856)</f>
      </c>
      <c r="AZ2856" s="75" t="s">
        <v>123</v>
      </c>
      <c r="BA2856" s="75" t="s">
        <v>115</v>
      </c>
      <c r="BB2856" s="75">
        <v>1</v>
      </c>
      <c r="BC2856" s="75" t="s">
        <v>250</v>
      </c>
      <c r="BD2856" s="104"/>
      <c r="BE2856" s="104"/>
      <c r="BF2856" s="101"/>
      <c r="BG2856" s="101"/>
      <c r="BH2856" s="101"/>
      <c r="BI2856" s="101"/>
      <c r="BJ2856" s="101"/>
      <c r="BK2856" s="101"/>
      <c r="BL2856" s="101"/>
      <c r="BM2856" s="101"/>
      <c r="BN2856" s="101"/>
      <c r="BO2856" s="103"/>
      <c r="BP2856" s="101"/>
      <c r="BQ2856" s="101"/>
      <c r="BR2856" s="101"/>
      <c r="BS2856" s="101"/>
      <c r="BT2856" s="101"/>
      <c r="BU2856" s="101"/>
      <c r="BV2856" s="101"/>
      <c r="BW2856" s="101"/>
      <c r="BX2856" s="101"/>
      <c r="BY2856" s="101"/>
      <c r="BZ2856" s="101"/>
      <c r="CA2856" s="101"/>
      <c r="CB2856" s="101"/>
      <c r="CC2856" s="101"/>
      <c r="CD2856" s="101"/>
      <c r="CE2856" s="101"/>
      <c r="CF2856" s="101"/>
      <c r="CG2856" s="37" t="e">
        <f>VLOOKUP(Table_1[[#This Row],[EAN]],'[1]Planilha1'!$E:$R,13,0)</f>
        <v>#N/A</v>
      </c>
    </row>
    <row r="2857" ht="15" hidden="1">
      <c r="A2857" s="7"/>
      <c r="B2857" s="84" t="s">
        <v>2735</v>
      </c>
      <c r="C2857" s="75">
        <v>221928</v>
      </c>
      <c r="D2857" s="75"/>
      <c r="E2857" s="85">
        <v>7891098041197</v>
      </c>
      <c r="F2857" s="86" t="s">
        <v>3344</v>
      </c>
      <c r="G2857" s="75" t="s">
        <v>21</v>
      </c>
      <c r="H2857" s="75">
        <v>950</v>
      </c>
      <c r="I2857" s="87" t="s">
        <v>3217</v>
      </c>
      <c r="J2857" s="75" t="s">
        <v>485</v>
      </c>
      <c r="K2857" s="88" t="s">
        <v>84</v>
      </c>
      <c r="L2857" s="88">
        <v>12</v>
      </c>
      <c r="M2857" s="88">
        <v>1</v>
      </c>
      <c r="N2857" s="75" t="s">
        <v>85</v>
      </c>
      <c r="O2857" s="75"/>
      <c r="P2857" s="106"/>
      <c r="Q2857" s="90">
        <f>(17/100+7.6/100+1.65/100)*P2857</f>
        <v>0</v>
      </c>
      <c r="R2857" s="104"/>
      <c r="S2857" s="104"/>
      <c r="T2857" s="104"/>
      <c r="U2857" s="104"/>
      <c r="V2857" s="90">
        <f>+P2857-Q2857+R2857+S2857+T2857+U2857</f>
        <v>0</v>
      </c>
      <c r="W2857" s="91">
        <f>(1.02/100)</f>
        <v>1.02E-2</v>
      </c>
      <c r="X2857" s="91">
        <v>4.8E-3</v>
      </c>
      <c r="Y2857" s="91">
        <v>0.17</v>
      </c>
      <c r="Z2857" s="91">
        <v>1.65E-2</v>
      </c>
      <c r="AA2857" s="91">
        <v>7.6E-2</v>
      </c>
      <c r="AB2857" s="91">
        <f>SUM(W2857:AA2857)</f>
        <v>0.2775</v>
      </c>
      <c r="AC2857" s="75">
        <v>12</v>
      </c>
      <c r="AD2857" s="92">
        <f>IF(AL2857="","",+AC2857*AL2857)</f>
      </c>
      <c r="AE2857" s="93">
        <f>IF(AL2857="","",+AL2857*AB2857)</f>
      </c>
      <c r="AF2857" s="92">
        <f>IF(AL2857="","",+AL2857-AE2857)</f>
      </c>
      <c r="AG2857" s="93">
        <f>+V2857</f>
        <v>0</v>
      </c>
      <c r="AH2857" s="92">
        <f>IF(AF2857="","",+AF2857-AG2857)</f>
      </c>
      <c r="AI2857" s="92">
        <f>IF(AH2857="","",+AH2857*AC2857)</f>
      </c>
      <c r="AJ2857" s="93"/>
      <c r="AK2857" s="94">
        <v>0.33</v>
      </c>
      <c r="AL2857" s="93">
        <f>IF(V2857=0,"",V2857/(1-AB2857-AK2857))</f>
      </c>
      <c r="AM2857" s="95">
        <v>0.33</v>
      </c>
      <c r="AN2857" s="93">
        <f>IF(V2857=0,"",V2857/(1-AB2857-AM2857))</f>
      </c>
      <c r="AO2857" s="96">
        <v>1.2</v>
      </c>
      <c r="AP2857" s="93">
        <f>IF(BD!AJ2857="","",BD!AJ2857*BD!AO2857)</f>
      </c>
      <c r="AQ2857" s="91">
        <f>BD!AM2857/BD!AK2857-1</f>
        <v>0</v>
      </c>
      <c r="AR2857" s="91">
        <f>IF(BD!AN2857="","",IF(BD!AJ2857="","",BD!AN2857/BD!AJ2857-1))</f>
      </c>
      <c r="AS2857" s="91">
        <f>IF(BD!AN2857="","",IF(BD!AN2857&lt;BD!AL2857,"ABAIXO DA META","DENTRO DA META"))</f>
      </c>
      <c r="AT2857" s="91" t="str">
        <f>IF(BD!AJ2857="","EM ANÁLISE",IF(BD!AP2857&gt;=BD!AN2857,"GO", "NO GO"))</f>
        <v>EM ANÁLISE</v>
      </c>
      <c r="AU2857" s="97">
        <f>IF(AN2857="","",+BD!$AN2857-AJ2857)</f>
      </c>
      <c r="AV2857" s="98"/>
      <c r="AW2857" s="90">
        <f>BD!P2857*BD!AC2857</f>
        <v>0</v>
      </c>
      <c r="AX2857" s="90">
        <f>BD!V2857*BD!AC2857</f>
        <v>0</v>
      </c>
      <c r="AY2857" s="90">
        <f>IF(BD!AN2857="","",BD!AN2857*BD!AC2857)</f>
      </c>
      <c r="AZ2857" s="75" t="s">
        <v>123</v>
      </c>
      <c r="BA2857" s="75" t="s">
        <v>115</v>
      </c>
      <c r="BB2857" s="75">
        <v>1</v>
      </c>
      <c r="BC2857" s="75" t="s">
        <v>250</v>
      </c>
      <c r="BD2857" s="104"/>
      <c r="BE2857" s="104"/>
      <c r="BF2857" s="101"/>
      <c r="BG2857" s="101"/>
      <c r="BH2857" s="101"/>
      <c r="BI2857" s="101"/>
      <c r="BJ2857" s="101"/>
      <c r="BK2857" s="101"/>
      <c r="BL2857" s="101"/>
      <c r="BM2857" s="101"/>
      <c r="BN2857" s="101"/>
      <c r="BO2857" s="103"/>
      <c r="BP2857" s="101"/>
      <c r="BQ2857" s="101"/>
      <c r="BR2857" s="101"/>
      <c r="BS2857" s="101"/>
      <c r="BT2857" s="101"/>
      <c r="BU2857" s="101"/>
      <c r="BV2857" s="101"/>
      <c r="BW2857" s="101"/>
      <c r="BX2857" s="101"/>
      <c r="BY2857" s="101"/>
      <c r="BZ2857" s="101"/>
      <c r="CA2857" s="101"/>
      <c r="CB2857" s="101"/>
      <c r="CC2857" s="101"/>
      <c r="CD2857" s="101"/>
      <c r="CE2857" s="101"/>
      <c r="CF2857" s="101"/>
      <c r="CG2857" s="37" t="e">
        <f>VLOOKUP(Table_1[[#This Row],[EAN]],'[1]Planilha1'!$E:$R,13,0)</f>
        <v>#N/A</v>
      </c>
    </row>
    <row r="2858" ht="15" hidden="1">
      <c r="A2858" s="7"/>
      <c r="B2858" s="84" t="s">
        <v>2735</v>
      </c>
      <c r="C2858" s="75">
        <v>221929</v>
      </c>
      <c r="D2858" s="75"/>
      <c r="E2858" s="85">
        <v>7891098041173</v>
      </c>
      <c r="F2858" s="86" t="s">
        <v>3345</v>
      </c>
      <c r="G2858" s="75" t="s">
        <v>21</v>
      </c>
      <c r="H2858" s="75">
        <v>950</v>
      </c>
      <c r="I2858" s="87" t="s">
        <v>3217</v>
      </c>
      <c r="J2858" s="75" t="s">
        <v>485</v>
      </c>
      <c r="K2858" s="88" t="s">
        <v>84</v>
      </c>
      <c r="L2858" s="88">
        <v>12</v>
      </c>
      <c r="M2858" s="88">
        <v>1</v>
      </c>
      <c r="N2858" s="75" t="s">
        <v>85</v>
      </c>
      <c r="O2858" s="75"/>
      <c r="P2858" s="106"/>
      <c r="Q2858" s="90">
        <f>(17/100+7.6/100+1.65/100)*P2858</f>
        <v>0</v>
      </c>
      <c r="R2858" s="104"/>
      <c r="S2858" s="104"/>
      <c r="T2858" s="104"/>
      <c r="U2858" s="104"/>
      <c r="V2858" s="90">
        <f>+P2858-Q2858+R2858+S2858+T2858+U2858</f>
        <v>0</v>
      </c>
      <c r="W2858" s="91">
        <f>(1.02/100)</f>
        <v>1.02E-2</v>
      </c>
      <c r="X2858" s="91">
        <v>4.8E-3</v>
      </c>
      <c r="Y2858" s="91">
        <v>0.17</v>
      </c>
      <c r="Z2858" s="91">
        <v>1.65E-2</v>
      </c>
      <c r="AA2858" s="91">
        <v>7.6E-2</v>
      </c>
      <c r="AB2858" s="91">
        <f>SUM(W2858:AA2858)</f>
        <v>0.2775</v>
      </c>
      <c r="AC2858" s="75">
        <v>12</v>
      </c>
      <c r="AD2858" s="92">
        <f>IF(AL2858="","",+AC2858*AL2858)</f>
      </c>
      <c r="AE2858" s="93">
        <f>IF(AL2858="","",+AL2858*AB2858)</f>
      </c>
      <c r="AF2858" s="92">
        <f>IF(AL2858="","",+AL2858-AE2858)</f>
      </c>
      <c r="AG2858" s="93">
        <f>+V2858</f>
        <v>0</v>
      </c>
      <c r="AH2858" s="92">
        <f>IF(AF2858="","",+AF2858-AG2858)</f>
      </c>
      <c r="AI2858" s="92">
        <f>IF(AH2858="","",+AH2858*AC2858)</f>
      </c>
      <c r="AJ2858" s="93"/>
      <c r="AK2858" s="94">
        <v>0.33</v>
      </c>
      <c r="AL2858" s="93">
        <f>IF(V2858=0,"",V2858/(1-AB2858-AK2858))</f>
      </c>
      <c r="AM2858" s="95">
        <v>0.33</v>
      </c>
      <c r="AN2858" s="93">
        <f>IF(V2858=0,"",V2858/(1-AB2858-AM2858))</f>
      </c>
      <c r="AO2858" s="96">
        <v>1.2</v>
      </c>
      <c r="AP2858" s="93">
        <f>IF(BD!AJ2858="","",BD!AJ2858*BD!AO2858)</f>
      </c>
      <c r="AQ2858" s="91">
        <f>BD!AM2858/BD!AK2858-1</f>
        <v>0</v>
      </c>
      <c r="AR2858" s="91">
        <f>IF(BD!AN2858="","",IF(BD!AJ2858="","",BD!AN2858/BD!AJ2858-1))</f>
      </c>
      <c r="AS2858" s="91">
        <f>IF(BD!AN2858="","",IF(BD!AN2858&lt;BD!AL2858,"ABAIXO DA META","DENTRO DA META"))</f>
      </c>
      <c r="AT2858" s="91" t="str">
        <f>IF(BD!AJ2858="","EM ANÁLISE",IF(BD!AP2858&gt;=BD!AN2858,"GO", "NO GO"))</f>
        <v>EM ANÁLISE</v>
      </c>
      <c r="AU2858" s="97">
        <f>IF(AN2858="","",+BD!$AN2858-AJ2858)</f>
      </c>
      <c r="AV2858" s="98"/>
      <c r="AW2858" s="90">
        <f>BD!P2858*BD!AC2858</f>
        <v>0</v>
      </c>
      <c r="AX2858" s="90">
        <f>BD!V2858*BD!AC2858</f>
        <v>0</v>
      </c>
      <c r="AY2858" s="90">
        <f>IF(BD!AN2858="","",BD!AN2858*BD!AC2858)</f>
      </c>
      <c r="AZ2858" s="75" t="s">
        <v>123</v>
      </c>
      <c r="BA2858" s="75" t="s">
        <v>115</v>
      </c>
      <c r="BB2858" s="75">
        <v>1</v>
      </c>
      <c r="BC2858" s="75" t="s">
        <v>250</v>
      </c>
      <c r="BD2858" s="104"/>
      <c r="BE2858" s="104"/>
      <c r="BF2858" s="101"/>
      <c r="BG2858" s="101"/>
      <c r="BH2858" s="101"/>
      <c r="BI2858" s="101"/>
      <c r="BJ2858" s="101"/>
      <c r="BK2858" s="101"/>
      <c r="BL2858" s="101"/>
      <c r="BM2858" s="101"/>
      <c r="BN2858" s="101"/>
      <c r="BO2858" s="103"/>
      <c r="BP2858" s="101"/>
      <c r="BQ2858" s="101"/>
      <c r="BR2858" s="101"/>
      <c r="BS2858" s="101"/>
      <c r="BT2858" s="101"/>
      <c r="BU2858" s="101"/>
      <c r="BV2858" s="101"/>
      <c r="BW2858" s="101"/>
      <c r="BX2858" s="101"/>
      <c r="BY2858" s="101"/>
      <c r="BZ2858" s="101"/>
      <c r="CA2858" s="101"/>
      <c r="CB2858" s="101"/>
      <c r="CC2858" s="101"/>
      <c r="CD2858" s="101"/>
      <c r="CE2858" s="101"/>
      <c r="CF2858" s="101"/>
      <c r="CG2858" s="37" t="e">
        <f>VLOOKUP(Table_1[[#This Row],[EAN]],'[1]Planilha1'!$E:$R,13,0)</f>
        <v>#N/A</v>
      </c>
    </row>
    <row r="2859" ht="15" hidden="1">
      <c r="A2859" s="7"/>
      <c r="B2859" s="84" t="s">
        <v>2735</v>
      </c>
      <c r="C2859" s="75">
        <v>221930</v>
      </c>
      <c r="D2859" s="75"/>
      <c r="E2859" s="85">
        <v>7891098041203</v>
      </c>
      <c r="F2859" s="86" t="s">
        <v>3346</v>
      </c>
      <c r="G2859" s="75" t="s">
        <v>21</v>
      </c>
      <c r="H2859" s="75">
        <v>950</v>
      </c>
      <c r="I2859" s="87" t="s">
        <v>3217</v>
      </c>
      <c r="J2859" s="75" t="s">
        <v>485</v>
      </c>
      <c r="K2859" s="88" t="s">
        <v>84</v>
      </c>
      <c r="L2859" s="88">
        <v>12</v>
      </c>
      <c r="M2859" s="88">
        <v>5</v>
      </c>
      <c r="N2859" s="75" t="s">
        <v>85</v>
      </c>
      <c r="O2859" s="75"/>
      <c r="P2859" s="106"/>
      <c r="Q2859" s="90">
        <f>(17/100+7.6/100+1.65/100)*P2859</f>
        <v>0</v>
      </c>
      <c r="R2859" s="104"/>
      <c r="S2859" s="104"/>
      <c r="T2859" s="104"/>
      <c r="U2859" s="104"/>
      <c r="V2859" s="90">
        <f>+P2859-Q2859+R2859+S2859+T2859+U2859</f>
        <v>0</v>
      </c>
      <c r="W2859" s="91">
        <f>(1.02/100)</f>
        <v>1.02E-2</v>
      </c>
      <c r="X2859" s="91">
        <v>4.8E-3</v>
      </c>
      <c r="Y2859" s="91">
        <v>0.17</v>
      </c>
      <c r="Z2859" s="91">
        <v>1.65E-2</v>
      </c>
      <c r="AA2859" s="91">
        <v>7.6E-2</v>
      </c>
      <c r="AB2859" s="91">
        <f>SUM(W2859:AA2859)</f>
        <v>0.2775</v>
      </c>
      <c r="AC2859" s="75">
        <v>12</v>
      </c>
      <c r="AD2859" s="92">
        <f>IF(AL2859="","",+AC2859*AL2859)</f>
      </c>
      <c r="AE2859" s="93">
        <f>IF(AL2859="","",+AL2859*AB2859)</f>
      </c>
      <c r="AF2859" s="92">
        <f>IF(AL2859="","",+AL2859-AE2859)</f>
      </c>
      <c r="AG2859" s="93">
        <f>+V2859</f>
        <v>0</v>
      </c>
      <c r="AH2859" s="92">
        <f>IF(AF2859="","",+AF2859-AG2859)</f>
      </c>
      <c r="AI2859" s="92">
        <f>IF(AH2859="","",+AH2859*AC2859)</f>
      </c>
      <c r="AJ2859" s="93"/>
      <c r="AK2859" s="94">
        <v>0.33</v>
      </c>
      <c r="AL2859" s="93">
        <f>IF(V2859=0,"",V2859/(1-AB2859-AK2859))</f>
      </c>
      <c r="AM2859" s="95">
        <v>0.33</v>
      </c>
      <c r="AN2859" s="93">
        <f>IF(V2859=0,"",V2859/(1-AB2859-AM2859))</f>
      </c>
      <c r="AO2859" s="96">
        <v>1.2</v>
      </c>
      <c r="AP2859" s="93">
        <f>IF(BD!AJ2859="","",BD!AJ2859*BD!AO2859)</f>
      </c>
      <c r="AQ2859" s="91">
        <f>BD!AM2859/BD!AK2859-1</f>
        <v>0</v>
      </c>
      <c r="AR2859" s="91">
        <f>IF(BD!AN2859="","",IF(BD!AJ2859="","",BD!AN2859/BD!AJ2859-1))</f>
      </c>
      <c r="AS2859" s="91">
        <f>IF(BD!AN2859="","",IF(BD!AN2859&lt;BD!AL2859,"ABAIXO DA META","DENTRO DA META"))</f>
      </c>
      <c r="AT2859" s="91" t="str">
        <f>IF(BD!AJ2859="","EM ANÁLISE",IF(BD!AP2859&gt;=BD!AN2859,"GO", "NO GO"))</f>
        <v>EM ANÁLISE</v>
      </c>
      <c r="AU2859" s="97">
        <f>IF(AN2859="","",+BD!$AN2859-AJ2859)</f>
      </c>
      <c r="AV2859" s="98"/>
      <c r="AW2859" s="90">
        <f>BD!P2859*BD!AC2859</f>
        <v>0</v>
      </c>
      <c r="AX2859" s="90">
        <f>BD!V2859*BD!AC2859</f>
        <v>0</v>
      </c>
      <c r="AY2859" s="90">
        <f>IF(BD!AN2859="","",BD!AN2859*BD!AC2859)</f>
      </c>
      <c r="AZ2859" s="75" t="s">
        <v>123</v>
      </c>
      <c r="BA2859" s="75" t="s">
        <v>115</v>
      </c>
      <c r="BB2859" s="75">
        <v>1</v>
      </c>
      <c r="BC2859" s="75" t="s">
        <v>250</v>
      </c>
      <c r="BD2859" s="104"/>
      <c r="BE2859" s="104"/>
      <c r="BF2859" s="101"/>
      <c r="BG2859" s="101"/>
      <c r="BH2859" s="101"/>
      <c r="BI2859" s="101"/>
      <c r="BJ2859" s="101"/>
      <c r="BK2859" s="101"/>
      <c r="BL2859" s="101"/>
      <c r="BM2859" s="101"/>
      <c r="BN2859" s="101"/>
      <c r="BO2859" s="103"/>
      <c r="BP2859" s="101"/>
      <c r="BQ2859" s="101"/>
      <c r="BR2859" s="101"/>
      <c r="BS2859" s="101"/>
      <c r="BT2859" s="101"/>
      <c r="BU2859" s="101"/>
      <c r="BV2859" s="101"/>
      <c r="BW2859" s="101"/>
      <c r="BX2859" s="101"/>
      <c r="BY2859" s="101"/>
      <c r="BZ2859" s="101"/>
      <c r="CA2859" s="101"/>
      <c r="CB2859" s="101"/>
      <c r="CC2859" s="101"/>
      <c r="CD2859" s="101"/>
      <c r="CE2859" s="101"/>
      <c r="CF2859" s="101"/>
      <c r="CG2859" s="37" t="e">
        <f>VLOOKUP(Table_1[[#This Row],[EAN]],'[1]Planilha1'!$E:$R,13,0)</f>
        <v>#N/A</v>
      </c>
    </row>
    <row r="2860" ht="15" hidden="1">
      <c r="A2860" s="7"/>
      <c r="B2860" s="84" t="s">
        <v>2735</v>
      </c>
      <c r="C2860" s="75">
        <v>221931</v>
      </c>
      <c r="D2860" s="75"/>
      <c r="E2860" s="85">
        <v>7891098041210</v>
      </c>
      <c r="F2860" s="86" t="s">
        <v>3347</v>
      </c>
      <c r="G2860" s="75" t="s">
        <v>21</v>
      </c>
      <c r="H2860" s="75">
        <v>950</v>
      </c>
      <c r="I2860" s="87" t="s">
        <v>3217</v>
      </c>
      <c r="J2860" s="75" t="s">
        <v>485</v>
      </c>
      <c r="K2860" s="88" t="s">
        <v>84</v>
      </c>
      <c r="L2860" s="88">
        <v>12</v>
      </c>
      <c r="M2860" s="88">
        <v>1</v>
      </c>
      <c r="N2860" s="75" t="s">
        <v>85</v>
      </c>
      <c r="O2860" s="75"/>
      <c r="P2860" s="106"/>
      <c r="Q2860" s="90">
        <f>(17/100+7.6/100+1.65/100)*P2860</f>
        <v>0</v>
      </c>
      <c r="R2860" s="104"/>
      <c r="S2860" s="104"/>
      <c r="T2860" s="104"/>
      <c r="U2860" s="104"/>
      <c r="V2860" s="90">
        <f>+P2860-Q2860+R2860+S2860+T2860+U2860</f>
        <v>0</v>
      </c>
      <c r="W2860" s="91">
        <f>(1.02/100)</f>
        <v>1.02E-2</v>
      </c>
      <c r="X2860" s="91">
        <v>4.8E-3</v>
      </c>
      <c r="Y2860" s="91">
        <v>0.17</v>
      </c>
      <c r="Z2860" s="91">
        <v>1.65E-2</v>
      </c>
      <c r="AA2860" s="91">
        <v>7.6E-2</v>
      </c>
      <c r="AB2860" s="91">
        <f>SUM(W2860:AA2860)</f>
        <v>0.2775</v>
      </c>
      <c r="AC2860" s="75">
        <v>12</v>
      </c>
      <c r="AD2860" s="92">
        <f>IF(AL2860="","",+AC2860*AL2860)</f>
      </c>
      <c r="AE2860" s="93">
        <f>IF(AL2860="","",+AL2860*AB2860)</f>
      </c>
      <c r="AF2860" s="92">
        <f>IF(AL2860="","",+AL2860-AE2860)</f>
      </c>
      <c r="AG2860" s="93">
        <f>+V2860</f>
        <v>0</v>
      </c>
      <c r="AH2860" s="92">
        <f>IF(AF2860="","",+AF2860-AG2860)</f>
      </c>
      <c r="AI2860" s="92">
        <f>IF(AH2860="","",+AH2860*AC2860)</f>
      </c>
      <c r="AJ2860" s="93"/>
      <c r="AK2860" s="94">
        <v>0.33</v>
      </c>
      <c r="AL2860" s="93">
        <f>IF(V2860=0,"",V2860/(1-AB2860-AK2860))</f>
      </c>
      <c r="AM2860" s="95">
        <v>0.33</v>
      </c>
      <c r="AN2860" s="93">
        <f>IF(V2860=0,"",V2860/(1-AB2860-AM2860))</f>
      </c>
      <c r="AO2860" s="96">
        <v>1.2</v>
      </c>
      <c r="AP2860" s="93">
        <f>IF(BD!AJ2860="","",BD!AJ2860*BD!AO2860)</f>
      </c>
      <c r="AQ2860" s="91">
        <f>BD!AM2860/BD!AK2860-1</f>
        <v>0</v>
      </c>
      <c r="AR2860" s="91">
        <f>IF(BD!AN2860="","",IF(BD!AJ2860="","",BD!AN2860/BD!AJ2860-1))</f>
      </c>
      <c r="AS2860" s="91">
        <f>IF(BD!AN2860="","",IF(BD!AN2860&lt;BD!AL2860,"ABAIXO DA META","DENTRO DA META"))</f>
      </c>
      <c r="AT2860" s="91" t="str">
        <f>IF(BD!AJ2860="","EM ANÁLISE",IF(BD!AP2860&gt;=BD!AN2860,"GO", "NO GO"))</f>
        <v>EM ANÁLISE</v>
      </c>
      <c r="AU2860" s="97">
        <f>IF(AN2860="","",+BD!$AN2860-AJ2860)</f>
      </c>
      <c r="AV2860" s="98"/>
      <c r="AW2860" s="90">
        <f>BD!P2860*BD!AC2860</f>
        <v>0</v>
      </c>
      <c r="AX2860" s="90">
        <f>BD!V2860*BD!AC2860</f>
        <v>0</v>
      </c>
      <c r="AY2860" s="90">
        <f>IF(BD!AN2860="","",BD!AN2860*BD!AC2860)</f>
      </c>
      <c r="AZ2860" s="75" t="s">
        <v>123</v>
      </c>
      <c r="BA2860" s="75" t="s">
        <v>115</v>
      </c>
      <c r="BB2860" s="75">
        <v>1</v>
      </c>
      <c r="BC2860" s="75" t="s">
        <v>250</v>
      </c>
      <c r="BD2860" s="104"/>
      <c r="BE2860" s="104"/>
      <c r="BF2860" s="101"/>
      <c r="BG2860" s="101"/>
      <c r="BH2860" s="101"/>
      <c r="BI2860" s="101"/>
      <c r="BJ2860" s="101"/>
      <c r="BK2860" s="101"/>
      <c r="BL2860" s="101"/>
      <c r="BM2860" s="101"/>
      <c r="BN2860" s="101"/>
      <c r="BO2860" s="103"/>
      <c r="BP2860" s="101"/>
      <c r="BQ2860" s="101"/>
      <c r="BR2860" s="101"/>
      <c r="BS2860" s="101"/>
      <c r="BT2860" s="101"/>
      <c r="BU2860" s="101"/>
      <c r="BV2860" s="101"/>
      <c r="BW2860" s="101"/>
      <c r="BX2860" s="101"/>
      <c r="BY2860" s="101"/>
      <c r="BZ2860" s="101"/>
      <c r="CA2860" s="101"/>
      <c r="CB2860" s="101"/>
      <c r="CC2860" s="101"/>
      <c r="CD2860" s="101"/>
      <c r="CE2860" s="101"/>
      <c r="CF2860" s="101"/>
      <c r="CG2860" s="37" t="e">
        <f>VLOOKUP(Table_1[[#This Row],[EAN]],'[1]Planilha1'!$E:$R,13,0)</f>
        <v>#N/A</v>
      </c>
    </row>
    <row r="2861" ht="15" hidden="1">
      <c r="A2861" s="7"/>
      <c r="B2861" s="84" t="s">
        <v>2735</v>
      </c>
      <c r="C2861" s="75">
        <v>221932</v>
      </c>
      <c r="D2861" s="75"/>
      <c r="E2861" s="85">
        <v>7891098041180</v>
      </c>
      <c r="F2861" s="86" t="s">
        <v>3348</v>
      </c>
      <c r="G2861" s="75" t="s">
        <v>21</v>
      </c>
      <c r="H2861" s="75">
        <v>950</v>
      </c>
      <c r="I2861" s="87" t="s">
        <v>3217</v>
      </c>
      <c r="J2861" s="75" t="s">
        <v>485</v>
      </c>
      <c r="K2861" s="88" t="s">
        <v>84</v>
      </c>
      <c r="L2861" s="88">
        <v>12</v>
      </c>
      <c r="M2861" s="88">
        <v>1</v>
      </c>
      <c r="N2861" s="75" t="s">
        <v>85</v>
      </c>
      <c r="O2861" s="75"/>
      <c r="P2861" s="106"/>
      <c r="Q2861" s="90">
        <f>(17/100+7.6/100+1.65/100)*P2861</f>
        <v>0</v>
      </c>
      <c r="R2861" s="104"/>
      <c r="S2861" s="104"/>
      <c r="T2861" s="104"/>
      <c r="U2861" s="104"/>
      <c r="V2861" s="90">
        <f>+P2861-Q2861+R2861+S2861+T2861+U2861</f>
        <v>0</v>
      </c>
      <c r="W2861" s="91">
        <f>(1.02/100)</f>
        <v>1.02E-2</v>
      </c>
      <c r="X2861" s="91">
        <v>4.8E-3</v>
      </c>
      <c r="Y2861" s="91">
        <v>0.17</v>
      </c>
      <c r="Z2861" s="91">
        <v>1.65E-2</v>
      </c>
      <c r="AA2861" s="91">
        <v>7.6E-2</v>
      </c>
      <c r="AB2861" s="91">
        <f>SUM(W2861:AA2861)</f>
        <v>0.2775</v>
      </c>
      <c r="AC2861" s="75">
        <v>12</v>
      </c>
      <c r="AD2861" s="92">
        <f>IF(AL2861="","",+AC2861*AL2861)</f>
      </c>
      <c r="AE2861" s="93">
        <f>IF(AL2861="","",+AL2861*AB2861)</f>
      </c>
      <c r="AF2861" s="92">
        <f>IF(AL2861="","",+AL2861-AE2861)</f>
      </c>
      <c r="AG2861" s="93">
        <f>+V2861</f>
        <v>0</v>
      </c>
      <c r="AH2861" s="92">
        <f>IF(AF2861="","",+AF2861-AG2861)</f>
      </c>
      <c r="AI2861" s="92">
        <f>IF(AH2861="","",+AH2861*AC2861)</f>
      </c>
      <c r="AJ2861" s="93"/>
      <c r="AK2861" s="94">
        <v>0.33</v>
      </c>
      <c r="AL2861" s="93">
        <f>IF(V2861=0,"",V2861/(1-AB2861-AK2861))</f>
      </c>
      <c r="AM2861" s="95">
        <v>0.33</v>
      </c>
      <c r="AN2861" s="93">
        <f>IF(V2861=0,"",V2861/(1-AB2861-AM2861))</f>
      </c>
      <c r="AO2861" s="96">
        <v>1.2</v>
      </c>
      <c r="AP2861" s="93">
        <f>IF(BD!AJ2861="","",BD!AJ2861*BD!AO2861)</f>
      </c>
      <c r="AQ2861" s="91">
        <f>BD!AM2861/BD!AK2861-1</f>
        <v>0</v>
      </c>
      <c r="AR2861" s="91">
        <f>IF(BD!AN2861="","",IF(BD!AJ2861="","",BD!AN2861/BD!AJ2861-1))</f>
      </c>
      <c r="AS2861" s="91">
        <f>IF(BD!AN2861="","",IF(BD!AN2861&lt;BD!AL2861,"ABAIXO DA META","DENTRO DA META"))</f>
      </c>
      <c r="AT2861" s="91" t="str">
        <f>IF(BD!AJ2861="","EM ANÁLISE",IF(BD!AP2861&gt;=BD!AN2861,"GO", "NO GO"))</f>
        <v>EM ANÁLISE</v>
      </c>
      <c r="AU2861" s="97">
        <f>IF(AN2861="","",+BD!$AN2861-AJ2861)</f>
      </c>
      <c r="AV2861" s="98"/>
      <c r="AW2861" s="90">
        <f>BD!P2861*BD!AC2861</f>
        <v>0</v>
      </c>
      <c r="AX2861" s="90">
        <f>BD!V2861*BD!AC2861</f>
        <v>0</v>
      </c>
      <c r="AY2861" s="90">
        <f>IF(BD!AN2861="","",BD!AN2861*BD!AC2861)</f>
      </c>
      <c r="AZ2861" s="75" t="s">
        <v>123</v>
      </c>
      <c r="BA2861" s="75" t="s">
        <v>115</v>
      </c>
      <c r="BB2861" s="75">
        <v>1</v>
      </c>
      <c r="BC2861" s="75" t="s">
        <v>250</v>
      </c>
      <c r="BD2861" s="104"/>
      <c r="BE2861" s="104"/>
      <c r="BF2861" s="101"/>
      <c r="BG2861" s="101"/>
      <c r="BH2861" s="101"/>
      <c r="BI2861" s="101"/>
      <c r="BJ2861" s="101"/>
      <c r="BK2861" s="101"/>
      <c r="BL2861" s="101"/>
      <c r="BM2861" s="101"/>
      <c r="BN2861" s="101"/>
      <c r="BO2861" s="103"/>
      <c r="BP2861" s="101"/>
      <c r="BQ2861" s="101"/>
      <c r="BR2861" s="101"/>
      <c r="BS2861" s="101"/>
      <c r="BT2861" s="101"/>
      <c r="BU2861" s="101"/>
      <c r="BV2861" s="101"/>
      <c r="BW2861" s="101"/>
      <c r="BX2861" s="101"/>
      <c r="BY2861" s="101"/>
      <c r="BZ2861" s="101"/>
      <c r="CA2861" s="101"/>
      <c r="CB2861" s="101"/>
      <c r="CC2861" s="101"/>
      <c r="CD2861" s="101"/>
      <c r="CE2861" s="101"/>
      <c r="CF2861" s="101"/>
      <c r="CG2861" s="37" t="e">
        <f>VLOOKUP(Table_1[[#This Row],[EAN]],'[1]Planilha1'!$E:$R,13,0)</f>
        <v>#N/A</v>
      </c>
    </row>
    <row r="2862" ht="15" hidden="1">
      <c r="A2862" s="7"/>
      <c r="B2862" s="84" t="s">
        <v>2735</v>
      </c>
      <c r="C2862" s="75">
        <v>221933</v>
      </c>
      <c r="D2862" s="75"/>
      <c r="E2862" s="85">
        <v>7891098041593</v>
      </c>
      <c r="F2862" s="86" t="s">
        <v>3349</v>
      </c>
      <c r="G2862" s="75" t="s">
        <v>21</v>
      </c>
      <c r="H2862" s="75">
        <v>950</v>
      </c>
      <c r="I2862" s="87" t="s">
        <v>3217</v>
      </c>
      <c r="J2862" s="75" t="s">
        <v>3337</v>
      </c>
      <c r="K2862" s="88" t="s">
        <v>84</v>
      </c>
      <c r="L2862" s="88">
        <v>20</v>
      </c>
      <c r="M2862" s="88">
        <v>0</v>
      </c>
      <c r="N2862" s="75" t="s">
        <v>85</v>
      </c>
      <c r="O2862" s="75"/>
      <c r="P2862" s="106"/>
      <c r="Q2862" s="90">
        <f>(17/100+7.6/100+1.65/100)*P2862</f>
        <v>0</v>
      </c>
      <c r="R2862" s="104"/>
      <c r="S2862" s="104"/>
      <c r="T2862" s="104"/>
      <c r="U2862" s="104"/>
      <c r="V2862" s="90">
        <f>+P2862-Q2862+R2862+S2862+T2862+U2862</f>
        <v>0</v>
      </c>
      <c r="W2862" s="91">
        <f>(1.02/100)</f>
        <v>1.02E-2</v>
      </c>
      <c r="X2862" s="91">
        <v>4.8E-3</v>
      </c>
      <c r="Y2862" s="91">
        <v>0.17</v>
      </c>
      <c r="Z2862" s="91">
        <v>1.65E-2</v>
      </c>
      <c r="AA2862" s="91">
        <v>7.6E-2</v>
      </c>
      <c r="AB2862" s="91">
        <f>SUM(W2862:AA2862)</f>
        <v>0.2775</v>
      </c>
      <c r="AC2862" s="75">
        <v>12</v>
      </c>
      <c r="AD2862" s="92">
        <f>IF(AL2862="","",+AC2862*AL2862)</f>
      </c>
      <c r="AE2862" s="93">
        <f>IF(AL2862="","",+AL2862*AB2862)</f>
      </c>
      <c r="AF2862" s="92">
        <f>IF(AL2862="","",+AL2862-AE2862)</f>
      </c>
      <c r="AG2862" s="93">
        <f>+V2862</f>
        <v>0</v>
      </c>
      <c r="AH2862" s="92">
        <f>IF(AF2862="","",+AF2862-AG2862)</f>
      </c>
      <c r="AI2862" s="92">
        <f>IF(AH2862="","",+AH2862*AC2862)</f>
      </c>
      <c r="AJ2862" s="93"/>
      <c r="AK2862" s="94">
        <v>0.33</v>
      </c>
      <c r="AL2862" s="93">
        <f>IF(V2862=0,"",V2862/(1-AB2862-AK2862))</f>
      </c>
      <c r="AM2862" s="95">
        <v>0.33</v>
      </c>
      <c r="AN2862" s="93">
        <f>IF(V2862=0,"",V2862/(1-AB2862-AM2862))</f>
      </c>
      <c r="AO2862" s="96">
        <v>1.2</v>
      </c>
      <c r="AP2862" s="93">
        <f>IF(BD!AJ2862="","",BD!AJ2862*BD!AO2862)</f>
      </c>
      <c r="AQ2862" s="91">
        <f>BD!AM2862/BD!AK2862-1</f>
        <v>0</v>
      </c>
      <c r="AR2862" s="91">
        <f>IF(BD!AN2862="","",IF(BD!AJ2862="","",BD!AN2862/BD!AJ2862-1))</f>
      </c>
      <c r="AS2862" s="91">
        <f>IF(BD!AN2862="","",IF(BD!AN2862&lt;BD!AL2862,"ABAIXO DA META","DENTRO DA META"))</f>
      </c>
      <c r="AT2862" s="91" t="str">
        <f>IF(BD!AJ2862="","EM ANÁLISE",IF(BD!AP2862&gt;=BD!AN2862,"GO", "NO GO"))</f>
        <v>EM ANÁLISE</v>
      </c>
      <c r="AU2862" s="97">
        <f>IF(AN2862="","",+BD!$AN2862-AJ2862)</f>
      </c>
      <c r="AV2862" s="98"/>
      <c r="AW2862" s="90">
        <f>BD!P2862*BD!AC2862</f>
        <v>0</v>
      </c>
      <c r="AX2862" s="90">
        <f>BD!V2862*BD!AC2862</f>
        <v>0</v>
      </c>
      <c r="AY2862" s="90">
        <f>IF(BD!AN2862="","",BD!AN2862*BD!AC2862)</f>
      </c>
      <c r="AZ2862" s="75" t="s">
        <v>123</v>
      </c>
      <c r="BA2862" s="75" t="s">
        <v>115</v>
      </c>
      <c r="BB2862" s="75">
        <v>1</v>
      </c>
      <c r="BC2862" s="75" t="s">
        <v>250</v>
      </c>
      <c r="BD2862" s="104"/>
      <c r="BE2862" s="104"/>
      <c r="BF2862" s="101"/>
      <c r="BG2862" s="101"/>
      <c r="BH2862" s="101"/>
      <c r="BI2862" s="101"/>
      <c r="BJ2862" s="101"/>
      <c r="BK2862" s="101"/>
      <c r="BL2862" s="101"/>
      <c r="BM2862" s="101"/>
      <c r="BN2862" s="101"/>
      <c r="BO2862" s="103"/>
      <c r="BP2862" s="101"/>
      <c r="BQ2862" s="101"/>
      <c r="BR2862" s="101"/>
      <c r="BS2862" s="101"/>
      <c r="BT2862" s="101"/>
      <c r="BU2862" s="101"/>
      <c r="BV2862" s="101"/>
      <c r="BW2862" s="101"/>
      <c r="BX2862" s="101"/>
      <c r="BY2862" s="101"/>
      <c r="BZ2862" s="101"/>
      <c r="CA2862" s="101"/>
      <c r="CB2862" s="101"/>
      <c r="CC2862" s="101"/>
      <c r="CD2862" s="101"/>
      <c r="CE2862" s="101"/>
      <c r="CF2862" s="101"/>
      <c r="CG2862" s="37" t="e">
        <f>VLOOKUP(Table_1[[#This Row],[EAN]],'[1]Planilha1'!$E:$R,13,0)</f>
        <v>#N/A</v>
      </c>
    </row>
    <row r="2863" ht="15" hidden="1">
      <c r="A2863" s="7"/>
      <c r="B2863" s="84" t="s">
        <v>2735</v>
      </c>
      <c r="C2863" s="75">
        <v>221934</v>
      </c>
      <c r="D2863" s="75"/>
      <c r="E2863" s="85">
        <v>7896003706857</v>
      </c>
      <c r="F2863" s="86" t="s">
        <v>3350</v>
      </c>
      <c r="G2863" s="75" t="s">
        <v>21</v>
      </c>
      <c r="H2863" s="75">
        <v>510</v>
      </c>
      <c r="I2863" s="87" t="s">
        <v>3188</v>
      </c>
      <c r="J2863" s="75" t="s">
        <v>3189</v>
      </c>
      <c r="K2863" s="88" t="s">
        <v>84</v>
      </c>
      <c r="L2863" s="88">
        <v>32</v>
      </c>
      <c r="M2863" s="88">
        <v>5</v>
      </c>
      <c r="N2863" s="75" t="s">
        <v>85</v>
      </c>
      <c r="O2863" s="75"/>
      <c r="P2863" s="106"/>
      <c r="Q2863" s="90">
        <f>(17/100+7.6/100+1.65/100)*P2863</f>
        <v>0</v>
      </c>
      <c r="R2863" s="104"/>
      <c r="S2863" s="104"/>
      <c r="T2863" s="104"/>
      <c r="U2863" s="104"/>
      <c r="V2863" s="90">
        <f>+P2863-Q2863+R2863+S2863+T2863+U2863</f>
        <v>0</v>
      </c>
      <c r="W2863" s="91">
        <f>(1.02/100)</f>
        <v>1.02E-2</v>
      </c>
      <c r="X2863" s="91">
        <v>4.8E-3</v>
      </c>
      <c r="Y2863" s="91">
        <v>0.17</v>
      </c>
      <c r="Z2863" s="91">
        <v>1.65E-2</v>
      </c>
      <c r="AA2863" s="91">
        <v>7.6E-2</v>
      </c>
      <c r="AB2863" s="91">
        <f>SUM(W2863:AA2863)</f>
        <v>0.2775</v>
      </c>
      <c r="AC2863" s="75">
        <v>12</v>
      </c>
      <c r="AD2863" s="92">
        <f>IF(AL2863="","",+AC2863*AL2863)</f>
      </c>
      <c r="AE2863" s="93">
        <f>IF(AL2863="","",+AL2863*AB2863)</f>
      </c>
      <c r="AF2863" s="92">
        <f>IF(AL2863="","",+AL2863-AE2863)</f>
      </c>
      <c r="AG2863" s="93">
        <f>+V2863</f>
        <v>0</v>
      </c>
      <c r="AH2863" s="92">
        <f>IF(AF2863="","",+AF2863-AG2863)</f>
      </c>
      <c r="AI2863" s="92">
        <f>IF(AH2863="","",+AH2863*AC2863)</f>
      </c>
      <c r="AJ2863" s="93"/>
      <c r="AK2863" s="94">
        <v>0.33</v>
      </c>
      <c r="AL2863" s="93">
        <f>IF(V2863=0,"",V2863/(1-AB2863-AK2863))</f>
      </c>
      <c r="AM2863" s="95">
        <v>0.33</v>
      </c>
      <c r="AN2863" s="93">
        <f>IF(V2863=0,"",V2863/(1-AB2863-AM2863))</f>
      </c>
      <c r="AO2863" s="96">
        <v>1.2</v>
      </c>
      <c r="AP2863" s="93">
        <f>IF(BD!AJ2863="","",BD!AJ2863*BD!AO2863)</f>
      </c>
      <c r="AQ2863" s="91">
        <f>BD!AM2863/BD!AK2863-1</f>
        <v>0</v>
      </c>
      <c r="AR2863" s="91">
        <f>IF(BD!AN2863="","",IF(BD!AJ2863="","",BD!AN2863/BD!AJ2863-1))</f>
      </c>
      <c r="AS2863" s="91">
        <f>IF(BD!AN2863="","",IF(BD!AN2863&lt;BD!AL2863,"ABAIXO DA META","DENTRO DA META"))</f>
      </c>
      <c r="AT2863" s="91" t="str">
        <f>IF(BD!AJ2863="","EM ANÁLISE",IF(BD!AP2863&gt;=BD!AN2863,"GO", "NO GO"))</f>
        <v>EM ANÁLISE</v>
      </c>
      <c r="AU2863" s="97">
        <f>IF(AN2863="","",+BD!$AN2863-AJ2863)</f>
      </c>
      <c r="AV2863" s="98"/>
      <c r="AW2863" s="90">
        <f>BD!P2863*BD!AC2863</f>
        <v>0</v>
      </c>
      <c r="AX2863" s="90">
        <f>BD!V2863*BD!AC2863</f>
        <v>0</v>
      </c>
      <c r="AY2863" s="90">
        <f>IF(BD!AN2863="","",BD!AN2863*BD!AC2863)</f>
      </c>
      <c r="AZ2863" s="75" t="s">
        <v>123</v>
      </c>
      <c r="BA2863" s="75" t="s">
        <v>115</v>
      </c>
      <c r="BB2863" s="75">
        <v>1</v>
      </c>
      <c r="BC2863" s="75" t="s">
        <v>250</v>
      </c>
      <c r="BD2863" s="104"/>
      <c r="BE2863" s="104"/>
      <c r="BF2863" s="101"/>
      <c r="BG2863" s="101"/>
      <c r="BH2863" s="101"/>
      <c r="BI2863" s="101"/>
      <c r="BJ2863" s="101"/>
      <c r="BK2863" s="101"/>
      <c r="BL2863" s="101"/>
      <c r="BM2863" s="101"/>
      <c r="BN2863" s="101"/>
      <c r="BO2863" s="103"/>
      <c r="BP2863" s="101"/>
      <c r="BQ2863" s="101"/>
      <c r="BR2863" s="101"/>
      <c r="BS2863" s="101"/>
      <c r="BT2863" s="101"/>
      <c r="BU2863" s="101"/>
      <c r="BV2863" s="101"/>
      <c r="BW2863" s="101"/>
      <c r="BX2863" s="101"/>
      <c r="BY2863" s="101"/>
      <c r="BZ2863" s="101"/>
      <c r="CA2863" s="101"/>
      <c r="CB2863" s="101"/>
      <c r="CC2863" s="101"/>
      <c r="CD2863" s="101"/>
      <c r="CE2863" s="101"/>
      <c r="CF2863" s="101"/>
      <c r="CG2863" s="37" t="e">
        <f>VLOOKUP(Table_1[[#This Row],[EAN]],'[1]Planilha1'!$E:$R,13,0)</f>
        <v>#N/A</v>
      </c>
    </row>
    <row r="2864" ht="15" hidden="1">
      <c r="A2864" s="7"/>
      <c r="B2864" s="84" t="s">
        <v>2735</v>
      </c>
      <c r="C2864" s="75">
        <v>221935</v>
      </c>
      <c r="D2864" s="75"/>
      <c r="E2864" s="85">
        <v>7896003706840</v>
      </c>
      <c r="F2864" s="86" t="s">
        <v>3351</v>
      </c>
      <c r="G2864" s="75" t="s">
        <v>21</v>
      </c>
      <c r="H2864" s="75">
        <v>510</v>
      </c>
      <c r="I2864" s="87" t="s">
        <v>3188</v>
      </c>
      <c r="J2864" s="75" t="s">
        <v>3189</v>
      </c>
      <c r="K2864" s="88" t="s">
        <v>84</v>
      </c>
      <c r="L2864" s="88">
        <v>32</v>
      </c>
      <c r="M2864" s="88">
        <v>5</v>
      </c>
      <c r="N2864" s="75" t="s">
        <v>85</v>
      </c>
      <c r="O2864" s="75"/>
      <c r="P2864" s="106"/>
      <c r="Q2864" s="90">
        <f>(17/100+7.6/100+1.65/100)*P2864</f>
        <v>0</v>
      </c>
      <c r="R2864" s="104"/>
      <c r="S2864" s="104"/>
      <c r="T2864" s="104"/>
      <c r="U2864" s="104"/>
      <c r="V2864" s="90">
        <f>+P2864-Q2864+R2864+S2864+T2864+U2864</f>
        <v>0</v>
      </c>
      <c r="W2864" s="91">
        <f>(1.02/100)</f>
        <v>1.02E-2</v>
      </c>
      <c r="X2864" s="91">
        <v>4.8E-3</v>
      </c>
      <c r="Y2864" s="91">
        <v>0.17</v>
      </c>
      <c r="Z2864" s="91">
        <v>1.65E-2</v>
      </c>
      <c r="AA2864" s="91">
        <v>7.6E-2</v>
      </c>
      <c r="AB2864" s="91">
        <f>SUM(W2864:AA2864)</f>
        <v>0.2775</v>
      </c>
      <c r="AC2864" s="75">
        <v>12</v>
      </c>
      <c r="AD2864" s="92">
        <f>IF(AL2864="","",+AC2864*AL2864)</f>
      </c>
      <c r="AE2864" s="93">
        <f>IF(AL2864="","",+AL2864*AB2864)</f>
      </c>
      <c r="AF2864" s="92">
        <f>IF(AL2864="","",+AL2864-AE2864)</f>
      </c>
      <c r="AG2864" s="93">
        <f>+V2864</f>
        <v>0</v>
      </c>
      <c r="AH2864" s="92">
        <f>IF(AF2864="","",+AF2864-AG2864)</f>
      </c>
      <c r="AI2864" s="92">
        <f>IF(AH2864="","",+AH2864*AC2864)</f>
      </c>
      <c r="AJ2864" s="93"/>
      <c r="AK2864" s="94">
        <v>0.33</v>
      </c>
      <c r="AL2864" s="93">
        <f>IF(V2864=0,"",V2864/(1-AB2864-AK2864))</f>
      </c>
      <c r="AM2864" s="95">
        <v>0.33</v>
      </c>
      <c r="AN2864" s="93">
        <f>IF(V2864=0,"",V2864/(1-AB2864-AM2864))</f>
      </c>
      <c r="AO2864" s="96">
        <v>1.2</v>
      </c>
      <c r="AP2864" s="93">
        <f>IF(BD!AJ2864="","",BD!AJ2864*BD!AO2864)</f>
      </c>
      <c r="AQ2864" s="91">
        <f>BD!AM2864/BD!AK2864-1</f>
        <v>0</v>
      </c>
      <c r="AR2864" s="91">
        <f>IF(BD!AN2864="","",IF(BD!AJ2864="","",BD!AN2864/BD!AJ2864-1))</f>
      </c>
      <c r="AS2864" s="91">
        <f>IF(BD!AN2864="","",IF(BD!AN2864&lt;BD!AL2864,"ABAIXO DA META","DENTRO DA META"))</f>
      </c>
      <c r="AT2864" s="91" t="str">
        <f>IF(BD!AJ2864="","EM ANÁLISE",IF(BD!AP2864&gt;=BD!AN2864,"GO", "NO GO"))</f>
        <v>EM ANÁLISE</v>
      </c>
      <c r="AU2864" s="97">
        <f>IF(AN2864="","",+BD!$AN2864-AJ2864)</f>
      </c>
      <c r="AV2864" s="98"/>
      <c r="AW2864" s="90">
        <f>BD!P2864*BD!AC2864</f>
        <v>0</v>
      </c>
      <c r="AX2864" s="90">
        <f>BD!V2864*BD!AC2864</f>
        <v>0</v>
      </c>
      <c r="AY2864" s="90">
        <f>IF(BD!AN2864="","",BD!AN2864*BD!AC2864)</f>
      </c>
      <c r="AZ2864" s="75" t="s">
        <v>123</v>
      </c>
      <c r="BA2864" s="75" t="s">
        <v>115</v>
      </c>
      <c r="BB2864" s="75">
        <v>1</v>
      </c>
      <c r="BC2864" s="75" t="s">
        <v>250</v>
      </c>
      <c r="BD2864" s="104"/>
      <c r="BE2864" s="104"/>
      <c r="BF2864" s="101"/>
      <c r="BG2864" s="101"/>
      <c r="BH2864" s="101"/>
      <c r="BI2864" s="101"/>
      <c r="BJ2864" s="101"/>
      <c r="BK2864" s="101"/>
      <c r="BL2864" s="101"/>
      <c r="BM2864" s="101"/>
      <c r="BN2864" s="101"/>
      <c r="BO2864" s="103"/>
      <c r="BP2864" s="101"/>
      <c r="BQ2864" s="101"/>
      <c r="BR2864" s="101"/>
      <c r="BS2864" s="101"/>
      <c r="BT2864" s="101"/>
      <c r="BU2864" s="101"/>
      <c r="BV2864" s="101"/>
      <c r="BW2864" s="101"/>
      <c r="BX2864" s="101"/>
      <c r="BY2864" s="101"/>
      <c r="BZ2864" s="101"/>
      <c r="CA2864" s="101"/>
      <c r="CB2864" s="101"/>
      <c r="CC2864" s="101"/>
      <c r="CD2864" s="101"/>
      <c r="CE2864" s="101"/>
      <c r="CF2864" s="101"/>
      <c r="CG2864" s="37" t="e">
        <f>VLOOKUP(Table_1[[#This Row],[EAN]],'[1]Planilha1'!$E:$R,13,0)</f>
        <v>#N/A</v>
      </c>
    </row>
    <row r="2865" ht="15" hidden="1">
      <c r="A2865" s="7"/>
      <c r="B2865" s="84" t="s">
        <v>2735</v>
      </c>
      <c r="C2865" s="75">
        <v>221936</v>
      </c>
      <c r="D2865" s="75"/>
      <c r="E2865" s="85">
        <v>7896003706895</v>
      </c>
      <c r="F2865" s="86" t="s">
        <v>3352</v>
      </c>
      <c r="G2865" s="75" t="s">
        <v>21</v>
      </c>
      <c r="H2865" s="75">
        <v>510</v>
      </c>
      <c r="I2865" s="87" t="s">
        <v>3188</v>
      </c>
      <c r="J2865" s="75" t="s">
        <v>3353</v>
      </c>
      <c r="K2865" s="88" t="s">
        <v>84</v>
      </c>
      <c r="L2865" s="88">
        <v>42</v>
      </c>
      <c r="M2865" s="88">
        <v>0</v>
      </c>
      <c r="N2865" s="75" t="s">
        <v>85</v>
      </c>
      <c r="O2865" s="75"/>
      <c r="P2865" s="106"/>
      <c r="Q2865" s="90">
        <f>(17/100+7.6/100+1.65/100)*P2865</f>
        <v>0</v>
      </c>
      <c r="R2865" s="104"/>
      <c r="S2865" s="104"/>
      <c r="T2865" s="104"/>
      <c r="U2865" s="104"/>
      <c r="V2865" s="90">
        <f>+P2865-Q2865+R2865+S2865+T2865+U2865</f>
        <v>0</v>
      </c>
      <c r="W2865" s="91">
        <f>(1.02/100)</f>
        <v>1.02E-2</v>
      </c>
      <c r="X2865" s="91">
        <v>4.8E-3</v>
      </c>
      <c r="Y2865" s="91">
        <v>0.17</v>
      </c>
      <c r="Z2865" s="91">
        <v>1.65E-2</v>
      </c>
      <c r="AA2865" s="91">
        <v>7.6E-2</v>
      </c>
      <c r="AB2865" s="91">
        <f>SUM(W2865:AA2865)</f>
        <v>0.2775</v>
      </c>
      <c r="AC2865" s="75">
        <v>12</v>
      </c>
      <c r="AD2865" s="92">
        <f>IF(AL2865="","",+AC2865*AL2865)</f>
      </c>
      <c r="AE2865" s="93">
        <f>IF(AL2865="","",+AL2865*AB2865)</f>
      </c>
      <c r="AF2865" s="92">
        <f>IF(AL2865="","",+AL2865-AE2865)</f>
      </c>
      <c r="AG2865" s="93">
        <f>+V2865</f>
        <v>0</v>
      </c>
      <c r="AH2865" s="92">
        <f>IF(AF2865="","",+AF2865-AG2865)</f>
      </c>
      <c r="AI2865" s="92">
        <f>IF(AH2865="","",+AH2865*AC2865)</f>
      </c>
      <c r="AJ2865" s="93"/>
      <c r="AK2865" s="94">
        <v>0.33</v>
      </c>
      <c r="AL2865" s="93">
        <f>IF(V2865=0,"",V2865/(1-AB2865-AK2865))</f>
      </c>
      <c r="AM2865" s="95">
        <v>0.33</v>
      </c>
      <c r="AN2865" s="93">
        <f>IF(V2865=0,"",V2865/(1-AB2865-AM2865))</f>
      </c>
      <c r="AO2865" s="96">
        <v>1.2</v>
      </c>
      <c r="AP2865" s="93">
        <f>IF(BD!AJ2865="","",BD!AJ2865*BD!AO2865)</f>
      </c>
      <c r="AQ2865" s="91">
        <f>BD!AM2865/BD!AK2865-1</f>
        <v>0</v>
      </c>
      <c r="AR2865" s="91">
        <f>IF(BD!AN2865="","",IF(BD!AJ2865="","",BD!AN2865/BD!AJ2865-1))</f>
      </c>
      <c r="AS2865" s="91">
        <f>IF(BD!AN2865="","",IF(BD!AN2865&lt;BD!AL2865,"ABAIXO DA META","DENTRO DA META"))</f>
      </c>
      <c r="AT2865" s="91" t="str">
        <f>IF(BD!AJ2865="","EM ANÁLISE",IF(BD!AP2865&gt;=BD!AN2865,"GO", "NO GO"))</f>
        <v>EM ANÁLISE</v>
      </c>
      <c r="AU2865" s="97">
        <f>IF(AN2865="","",+BD!$AN2865-AJ2865)</f>
      </c>
      <c r="AV2865" s="98"/>
      <c r="AW2865" s="90">
        <f>BD!P2865*BD!AC2865</f>
        <v>0</v>
      </c>
      <c r="AX2865" s="90">
        <f>BD!V2865*BD!AC2865</f>
        <v>0</v>
      </c>
      <c r="AY2865" s="90">
        <f>IF(BD!AN2865="","",BD!AN2865*BD!AC2865)</f>
      </c>
      <c r="AZ2865" s="75" t="s">
        <v>123</v>
      </c>
      <c r="BA2865" s="75" t="s">
        <v>115</v>
      </c>
      <c r="BB2865" s="75">
        <v>1</v>
      </c>
      <c r="BC2865" s="75" t="s">
        <v>250</v>
      </c>
      <c r="BD2865" s="104"/>
      <c r="BE2865" s="104"/>
      <c r="BF2865" s="101"/>
      <c r="BG2865" s="101"/>
      <c r="BH2865" s="101"/>
      <c r="BI2865" s="101"/>
      <c r="BJ2865" s="101"/>
      <c r="BK2865" s="101"/>
      <c r="BL2865" s="101"/>
      <c r="BM2865" s="101"/>
      <c r="BN2865" s="101"/>
      <c r="BO2865" s="103"/>
      <c r="BP2865" s="101"/>
      <c r="BQ2865" s="101"/>
      <c r="BR2865" s="101"/>
      <c r="BS2865" s="101"/>
      <c r="BT2865" s="101"/>
      <c r="BU2865" s="101"/>
      <c r="BV2865" s="101"/>
      <c r="BW2865" s="101"/>
      <c r="BX2865" s="101"/>
      <c r="BY2865" s="101"/>
      <c r="BZ2865" s="101"/>
      <c r="CA2865" s="101"/>
      <c r="CB2865" s="101"/>
      <c r="CC2865" s="101"/>
      <c r="CD2865" s="101"/>
      <c r="CE2865" s="101"/>
      <c r="CF2865" s="101"/>
      <c r="CG2865" s="37" t="e">
        <f>VLOOKUP(Table_1[[#This Row],[EAN]],'[1]Planilha1'!$E:$R,13,0)</f>
        <v>#N/A</v>
      </c>
    </row>
    <row r="2866" ht="15" hidden="1">
      <c r="A2866" s="7"/>
      <c r="B2866" s="84" t="s">
        <v>2735</v>
      </c>
      <c r="C2866" s="75">
        <v>221937</v>
      </c>
      <c r="D2866" s="75"/>
      <c r="E2866" s="85">
        <v>7896003706864</v>
      </c>
      <c r="F2866" s="86" t="s">
        <v>3354</v>
      </c>
      <c r="G2866" s="75" t="s">
        <v>11</v>
      </c>
      <c r="H2866" s="75">
        <v>530</v>
      </c>
      <c r="I2866" s="87" t="s">
        <v>2784</v>
      </c>
      <c r="J2866" s="75" t="s">
        <v>3353</v>
      </c>
      <c r="K2866" s="88" t="s">
        <v>84</v>
      </c>
      <c r="L2866" s="88">
        <v>42</v>
      </c>
      <c r="M2866" s="88">
        <v>0</v>
      </c>
      <c r="N2866" s="75" t="s">
        <v>85</v>
      </c>
      <c r="O2866" s="75"/>
      <c r="P2866" s="106"/>
      <c r="Q2866" s="90">
        <f>(17/100+7.6/100+1.65/100)*P2866</f>
        <v>0</v>
      </c>
      <c r="R2866" s="104"/>
      <c r="S2866" s="104"/>
      <c r="T2866" s="104"/>
      <c r="U2866" s="104"/>
      <c r="V2866" s="90">
        <f>+P2866-Q2866+R2866+S2866+T2866+U2866</f>
        <v>0</v>
      </c>
      <c r="W2866" s="91">
        <f>(1.02/100)</f>
        <v>1.02E-2</v>
      </c>
      <c r="X2866" s="91">
        <v>4.8E-3</v>
      </c>
      <c r="Y2866" s="91">
        <v>0.17</v>
      </c>
      <c r="Z2866" s="91">
        <v>1.65E-2</v>
      </c>
      <c r="AA2866" s="91">
        <v>7.6E-2</v>
      </c>
      <c r="AB2866" s="91">
        <f>SUM(W2866:AA2866)</f>
        <v>0.2775</v>
      </c>
      <c r="AC2866" s="75">
        <v>12</v>
      </c>
      <c r="AD2866" s="92">
        <f>IF(AL2866="","",+AC2866*AL2866)</f>
      </c>
      <c r="AE2866" s="93">
        <f>IF(AL2866="","",+AL2866*AB2866)</f>
      </c>
      <c r="AF2866" s="92">
        <f>IF(AL2866="","",+AL2866-AE2866)</f>
      </c>
      <c r="AG2866" s="93">
        <f>+V2866</f>
        <v>0</v>
      </c>
      <c r="AH2866" s="92">
        <f>IF(AF2866="","",+AF2866-AG2866)</f>
      </c>
      <c r="AI2866" s="92">
        <f>IF(AH2866="","",+AH2866*AC2866)</f>
      </c>
      <c r="AJ2866" s="93"/>
      <c r="AK2866" s="94">
        <v>0.33</v>
      </c>
      <c r="AL2866" s="93">
        <f>IF(V2866=0,"",V2866/(1-AB2866-AK2866))</f>
      </c>
      <c r="AM2866" s="95">
        <v>0.33</v>
      </c>
      <c r="AN2866" s="93">
        <f>IF(V2866=0,"",V2866/(1-AB2866-AM2866))</f>
      </c>
      <c r="AO2866" s="96">
        <v>1.2</v>
      </c>
      <c r="AP2866" s="93">
        <f>IF(BD!AJ2866="","",BD!AJ2866*BD!AO2866)</f>
      </c>
      <c r="AQ2866" s="91">
        <f>BD!AM2866/BD!AK2866-1</f>
        <v>0</v>
      </c>
      <c r="AR2866" s="91">
        <f>IF(BD!AN2866="","",IF(BD!AJ2866="","",BD!AN2866/BD!AJ2866-1))</f>
      </c>
      <c r="AS2866" s="91">
        <f>IF(BD!AN2866="","",IF(BD!AN2866&lt;BD!AL2866,"ABAIXO DA META","DENTRO DA META"))</f>
      </c>
      <c r="AT2866" s="91" t="str">
        <f>IF(BD!AJ2866="","EM ANÁLISE",IF(BD!AP2866&gt;=BD!AN2866,"GO", "NO GO"))</f>
        <v>EM ANÁLISE</v>
      </c>
      <c r="AU2866" s="97">
        <f>IF(AN2866="","",+BD!$AN2866-AJ2866)</f>
      </c>
      <c r="AV2866" s="98"/>
      <c r="AW2866" s="90">
        <f>BD!P2866*BD!AC2866</f>
        <v>0</v>
      </c>
      <c r="AX2866" s="90">
        <f>BD!V2866*BD!AC2866</f>
        <v>0</v>
      </c>
      <c r="AY2866" s="90">
        <f>IF(BD!AN2866="","",BD!AN2866*BD!AC2866)</f>
      </c>
      <c r="AZ2866" s="75" t="s">
        <v>123</v>
      </c>
      <c r="BA2866" s="75" t="s">
        <v>115</v>
      </c>
      <c r="BB2866" s="75">
        <v>1</v>
      </c>
      <c r="BC2866" s="75" t="s">
        <v>250</v>
      </c>
      <c r="BD2866" s="104"/>
      <c r="BE2866" s="104"/>
      <c r="BF2866" s="101"/>
      <c r="BG2866" s="101"/>
      <c r="BH2866" s="101"/>
      <c r="BI2866" s="101"/>
      <c r="BJ2866" s="101"/>
      <c r="BK2866" s="101"/>
      <c r="BL2866" s="101"/>
      <c r="BM2866" s="101"/>
      <c r="BN2866" s="101"/>
      <c r="BO2866" s="103"/>
      <c r="BP2866" s="101"/>
      <c r="BQ2866" s="101"/>
      <c r="BR2866" s="101"/>
      <c r="BS2866" s="101"/>
      <c r="BT2866" s="101"/>
      <c r="BU2866" s="101"/>
      <c r="BV2866" s="101"/>
      <c r="BW2866" s="101"/>
      <c r="BX2866" s="101"/>
      <c r="BY2866" s="101"/>
      <c r="BZ2866" s="101"/>
      <c r="CA2866" s="101"/>
      <c r="CB2866" s="101"/>
      <c r="CC2866" s="101"/>
      <c r="CD2866" s="101"/>
      <c r="CE2866" s="101"/>
      <c r="CF2866" s="101"/>
      <c r="CG2866" s="37" t="e">
        <f>VLOOKUP(Table_1[[#This Row],[EAN]],'[1]Planilha1'!$E:$R,13,0)</f>
        <v>#N/A</v>
      </c>
    </row>
    <row r="2867" ht="15" hidden="1">
      <c r="A2867" s="7"/>
      <c r="B2867" s="84" t="s">
        <v>2735</v>
      </c>
      <c r="C2867" s="75">
        <v>221938</v>
      </c>
      <c r="D2867" s="75"/>
      <c r="E2867" s="85">
        <v>7896003706796</v>
      </c>
      <c r="F2867" s="86" t="s">
        <v>3355</v>
      </c>
      <c r="G2867" s="75" t="s">
        <v>21</v>
      </c>
      <c r="H2867" s="75">
        <v>510</v>
      </c>
      <c r="I2867" s="87" t="s">
        <v>3188</v>
      </c>
      <c r="J2867" s="75" t="s">
        <v>3189</v>
      </c>
      <c r="K2867" s="88" t="s">
        <v>84</v>
      </c>
      <c r="L2867" s="88">
        <v>40</v>
      </c>
      <c r="M2867" s="88">
        <v>0</v>
      </c>
      <c r="N2867" s="75" t="s">
        <v>85</v>
      </c>
      <c r="O2867" s="75"/>
      <c r="P2867" s="106"/>
      <c r="Q2867" s="90">
        <f>(17/100+7.6/100+1.65/100)*P2867</f>
        <v>0</v>
      </c>
      <c r="R2867" s="104"/>
      <c r="S2867" s="104"/>
      <c r="T2867" s="104"/>
      <c r="U2867" s="104"/>
      <c r="V2867" s="90">
        <f>+P2867-Q2867+R2867+S2867+T2867+U2867</f>
        <v>0</v>
      </c>
      <c r="W2867" s="91">
        <f>(1.02/100)</f>
        <v>1.02E-2</v>
      </c>
      <c r="X2867" s="91">
        <v>4.8E-3</v>
      </c>
      <c r="Y2867" s="91">
        <v>0.17</v>
      </c>
      <c r="Z2867" s="91">
        <v>1.65E-2</v>
      </c>
      <c r="AA2867" s="91">
        <v>7.6E-2</v>
      </c>
      <c r="AB2867" s="91">
        <f>SUM(W2867:AA2867)</f>
        <v>0.2775</v>
      </c>
      <c r="AC2867" s="75">
        <v>12</v>
      </c>
      <c r="AD2867" s="92">
        <f>IF(AL2867="","",+AC2867*AL2867)</f>
      </c>
      <c r="AE2867" s="93">
        <f>IF(AL2867="","",+AL2867*AB2867)</f>
      </c>
      <c r="AF2867" s="92">
        <f>IF(AL2867="","",+AL2867-AE2867)</f>
      </c>
      <c r="AG2867" s="93">
        <f>+V2867</f>
        <v>0</v>
      </c>
      <c r="AH2867" s="92">
        <f>IF(AF2867="","",+AF2867-AG2867)</f>
      </c>
      <c r="AI2867" s="92">
        <f>IF(AH2867="","",+AH2867*AC2867)</f>
      </c>
      <c r="AJ2867" s="93"/>
      <c r="AK2867" s="94">
        <v>0.33</v>
      </c>
      <c r="AL2867" s="93">
        <f>IF(V2867=0,"",V2867/(1-AB2867-AK2867))</f>
      </c>
      <c r="AM2867" s="95">
        <v>0.33</v>
      </c>
      <c r="AN2867" s="93">
        <f>IF(V2867=0,"",V2867/(1-AB2867-AM2867))</f>
      </c>
      <c r="AO2867" s="96">
        <v>1.2</v>
      </c>
      <c r="AP2867" s="93">
        <f>IF(BD!AJ2867="","",BD!AJ2867*BD!AO2867)</f>
      </c>
      <c r="AQ2867" s="91">
        <f>BD!AM2867/BD!AK2867-1</f>
        <v>0</v>
      </c>
      <c r="AR2867" s="91">
        <f>IF(BD!AN2867="","",IF(BD!AJ2867="","",BD!AN2867/BD!AJ2867-1))</f>
      </c>
      <c r="AS2867" s="91">
        <f>IF(BD!AN2867="","",IF(BD!AN2867&lt;BD!AL2867,"ABAIXO DA META","DENTRO DA META"))</f>
      </c>
      <c r="AT2867" s="91" t="str">
        <f>IF(BD!AJ2867="","EM ANÁLISE",IF(BD!AP2867&gt;=BD!AN2867,"GO", "NO GO"))</f>
        <v>EM ANÁLISE</v>
      </c>
      <c r="AU2867" s="97">
        <f>IF(AN2867="","",+BD!$AN2867-AJ2867)</f>
      </c>
      <c r="AV2867" s="98"/>
      <c r="AW2867" s="90">
        <f>BD!P2867*BD!AC2867</f>
        <v>0</v>
      </c>
      <c r="AX2867" s="90">
        <f>BD!V2867*BD!AC2867</f>
        <v>0</v>
      </c>
      <c r="AY2867" s="90">
        <f>IF(BD!AN2867="","",BD!AN2867*BD!AC2867)</f>
      </c>
      <c r="AZ2867" s="75" t="s">
        <v>123</v>
      </c>
      <c r="BA2867" s="75" t="s">
        <v>115</v>
      </c>
      <c r="BB2867" s="75">
        <v>1</v>
      </c>
      <c r="BC2867" s="75" t="s">
        <v>250</v>
      </c>
      <c r="BD2867" s="104"/>
      <c r="BE2867" s="104"/>
      <c r="BF2867" s="101"/>
      <c r="BG2867" s="101"/>
      <c r="BH2867" s="101"/>
      <c r="BI2867" s="101"/>
      <c r="BJ2867" s="101"/>
      <c r="BK2867" s="101"/>
      <c r="BL2867" s="101"/>
      <c r="BM2867" s="101"/>
      <c r="BN2867" s="101"/>
      <c r="BO2867" s="103"/>
      <c r="BP2867" s="101"/>
      <c r="BQ2867" s="101"/>
      <c r="BR2867" s="101"/>
      <c r="BS2867" s="101"/>
      <c r="BT2867" s="101"/>
      <c r="BU2867" s="101"/>
      <c r="BV2867" s="101"/>
      <c r="BW2867" s="101"/>
      <c r="BX2867" s="101"/>
      <c r="BY2867" s="101"/>
      <c r="BZ2867" s="101"/>
      <c r="CA2867" s="101"/>
      <c r="CB2867" s="101"/>
      <c r="CC2867" s="101"/>
      <c r="CD2867" s="101"/>
      <c r="CE2867" s="101"/>
      <c r="CF2867" s="101"/>
      <c r="CG2867" s="37" t="e">
        <f>VLOOKUP(Table_1[[#This Row],[EAN]],'[1]Planilha1'!$E:$R,13,0)</f>
        <v>#N/A</v>
      </c>
    </row>
    <row r="2868" ht="15" hidden="1">
      <c r="A2868" s="7"/>
      <c r="B2868" s="84" t="s">
        <v>2735</v>
      </c>
      <c r="C2868" s="75">
        <v>221939</v>
      </c>
      <c r="D2868" s="75"/>
      <c r="E2868" s="85">
        <v>7896003706789</v>
      </c>
      <c r="F2868" s="86" t="s">
        <v>3356</v>
      </c>
      <c r="G2868" s="75" t="s">
        <v>21</v>
      </c>
      <c r="H2868" s="75">
        <v>510</v>
      </c>
      <c r="I2868" s="87" t="s">
        <v>3188</v>
      </c>
      <c r="J2868" s="75" t="s">
        <v>3189</v>
      </c>
      <c r="K2868" s="88" t="s">
        <v>84</v>
      </c>
      <c r="L2868" s="88">
        <v>40</v>
      </c>
      <c r="M2868" s="88">
        <v>0</v>
      </c>
      <c r="N2868" s="75" t="s">
        <v>85</v>
      </c>
      <c r="O2868" s="75"/>
      <c r="P2868" s="106"/>
      <c r="Q2868" s="90">
        <f>(17/100+7.6/100+1.65/100)*P2868</f>
        <v>0</v>
      </c>
      <c r="R2868" s="104"/>
      <c r="S2868" s="104"/>
      <c r="T2868" s="104"/>
      <c r="U2868" s="104"/>
      <c r="V2868" s="90">
        <f>+P2868-Q2868+R2868+S2868+T2868+U2868</f>
        <v>0</v>
      </c>
      <c r="W2868" s="91">
        <f>(1.02/100)</f>
        <v>1.02E-2</v>
      </c>
      <c r="X2868" s="91">
        <v>4.8E-3</v>
      </c>
      <c r="Y2868" s="91">
        <v>0.17</v>
      </c>
      <c r="Z2868" s="91">
        <v>1.65E-2</v>
      </c>
      <c r="AA2868" s="91">
        <v>7.6E-2</v>
      </c>
      <c r="AB2868" s="91">
        <f>SUM(W2868:AA2868)</f>
        <v>0.2775</v>
      </c>
      <c r="AC2868" s="75">
        <v>12</v>
      </c>
      <c r="AD2868" s="92">
        <f>IF(AL2868="","",+AC2868*AL2868)</f>
      </c>
      <c r="AE2868" s="93">
        <f>IF(AL2868="","",+AL2868*AB2868)</f>
      </c>
      <c r="AF2868" s="92">
        <f>IF(AL2868="","",+AL2868-AE2868)</f>
      </c>
      <c r="AG2868" s="93">
        <f>+V2868</f>
        <v>0</v>
      </c>
      <c r="AH2868" s="92">
        <f>IF(AF2868="","",+AF2868-AG2868)</f>
      </c>
      <c r="AI2868" s="92">
        <f>IF(AH2868="","",+AH2868*AC2868)</f>
      </c>
      <c r="AJ2868" s="93"/>
      <c r="AK2868" s="94">
        <v>0.33</v>
      </c>
      <c r="AL2868" s="93">
        <f>IF(V2868=0,"",V2868/(1-AB2868-AK2868))</f>
      </c>
      <c r="AM2868" s="95">
        <v>0.33</v>
      </c>
      <c r="AN2868" s="93">
        <f>IF(V2868=0,"",V2868/(1-AB2868-AM2868))</f>
      </c>
      <c r="AO2868" s="96">
        <v>1.2</v>
      </c>
      <c r="AP2868" s="93">
        <f>IF(BD!AJ2868="","",BD!AJ2868*BD!AO2868)</f>
      </c>
      <c r="AQ2868" s="91">
        <f>BD!AM2868/BD!AK2868-1</f>
        <v>0</v>
      </c>
      <c r="AR2868" s="91">
        <f>IF(BD!AN2868="","",IF(BD!AJ2868="","",BD!AN2868/BD!AJ2868-1))</f>
      </c>
      <c r="AS2868" s="91">
        <f>IF(BD!AN2868="","",IF(BD!AN2868&lt;BD!AL2868,"ABAIXO DA META","DENTRO DA META"))</f>
      </c>
      <c r="AT2868" s="91" t="str">
        <f>IF(BD!AJ2868="","EM ANÁLISE",IF(BD!AP2868&gt;=BD!AN2868,"GO", "NO GO"))</f>
        <v>EM ANÁLISE</v>
      </c>
      <c r="AU2868" s="97">
        <f>IF(AN2868="","",+BD!$AN2868-AJ2868)</f>
      </c>
      <c r="AV2868" s="98"/>
      <c r="AW2868" s="90">
        <f>BD!P2868*BD!AC2868</f>
        <v>0</v>
      </c>
      <c r="AX2868" s="90">
        <f>BD!V2868*BD!AC2868</f>
        <v>0</v>
      </c>
      <c r="AY2868" s="90">
        <f>IF(BD!AN2868="","",BD!AN2868*BD!AC2868)</f>
      </c>
      <c r="AZ2868" s="75" t="s">
        <v>123</v>
      </c>
      <c r="BA2868" s="75" t="s">
        <v>115</v>
      </c>
      <c r="BB2868" s="75">
        <v>1</v>
      </c>
      <c r="BC2868" s="75" t="s">
        <v>250</v>
      </c>
      <c r="BD2868" s="104"/>
      <c r="BE2868" s="104"/>
      <c r="BF2868" s="101"/>
      <c r="BG2868" s="101"/>
      <c r="BH2868" s="101"/>
      <c r="BI2868" s="101"/>
      <c r="BJ2868" s="101"/>
      <c r="BK2868" s="101"/>
      <c r="BL2868" s="101"/>
      <c r="BM2868" s="101"/>
      <c r="BN2868" s="101"/>
      <c r="BO2868" s="103"/>
      <c r="BP2868" s="101"/>
      <c r="BQ2868" s="101"/>
      <c r="BR2868" s="101"/>
      <c r="BS2868" s="101"/>
      <c r="BT2868" s="101"/>
      <c r="BU2868" s="101"/>
      <c r="BV2868" s="101"/>
      <c r="BW2868" s="101"/>
      <c r="BX2868" s="101"/>
      <c r="BY2868" s="101"/>
      <c r="BZ2868" s="101"/>
      <c r="CA2868" s="101"/>
      <c r="CB2868" s="101"/>
      <c r="CC2868" s="101"/>
      <c r="CD2868" s="101"/>
      <c r="CE2868" s="101"/>
      <c r="CF2868" s="101"/>
      <c r="CG2868" s="37" t="e">
        <f>VLOOKUP(Table_1[[#This Row],[EAN]],'[1]Planilha1'!$E:$R,13,0)</f>
        <v>#N/A</v>
      </c>
    </row>
    <row r="2869" ht="15" hidden="1">
      <c r="A2869" s="7"/>
      <c r="B2869" s="84" t="s">
        <v>2735</v>
      </c>
      <c r="C2869" s="75">
        <v>221940</v>
      </c>
      <c r="D2869" s="75"/>
      <c r="E2869" s="85">
        <v>7896003702385</v>
      </c>
      <c r="F2869" s="86" t="s">
        <v>3357</v>
      </c>
      <c r="G2869" s="75" t="s">
        <v>21</v>
      </c>
      <c r="H2869" s="75">
        <v>3930</v>
      </c>
      <c r="I2869" s="87" t="e">
        <v>#N/A</v>
      </c>
      <c r="J2869" s="75" t="s">
        <v>3358</v>
      </c>
      <c r="K2869" s="88" t="s">
        <v>84</v>
      </c>
      <c r="L2869" s="88">
        <v>24</v>
      </c>
      <c r="M2869" s="88">
        <v>5</v>
      </c>
      <c r="N2869" s="75" t="s">
        <v>85</v>
      </c>
      <c r="O2869" s="75"/>
      <c r="P2869" s="106"/>
      <c r="Q2869" s="90">
        <f>(17/100+7.6/100+1.65/100)*P2869</f>
        <v>0</v>
      </c>
      <c r="R2869" s="104"/>
      <c r="S2869" s="104"/>
      <c r="T2869" s="104"/>
      <c r="U2869" s="104"/>
      <c r="V2869" s="90">
        <f>+P2869-Q2869+R2869+S2869+T2869+U2869</f>
        <v>0</v>
      </c>
      <c r="W2869" s="91">
        <f>(1.02/100)</f>
        <v>1.02E-2</v>
      </c>
      <c r="X2869" s="91">
        <v>4.8E-3</v>
      </c>
      <c r="Y2869" s="91">
        <v>0.17</v>
      </c>
      <c r="Z2869" s="91">
        <v>1.65E-2</v>
      </c>
      <c r="AA2869" s="91">
        <v>7.6E-2</v>
      </c>
      <c r="AB2869" s="91">
        <f>SUM(W2869:AA2869)</f>
        <v>0.2775</v>
      </c>
      <c r="AC2869" s="75">
        <v>12</v>
      </c>
      <c r="AD2869" s="92">
        <f>IF(AL2869="","",+AC2869*AL2869)</f>
      </c>
      <c r="AE2869" s="93">
        <f>IF(AL2869="","",+AL2869*AB2869)</f>
      </c>
      <c r="AF2869" s="92">
        <f>IF(AL2869="","",+AL2869-AE2869)</f>
      </c>
      <c r="AG2869" s="93">
        <f>+V2869</f>
        <v>0</v>
      </c>
      <c r="AH2869" s="92">
        <f>IF(AF2869="","",+AF2869-AG2869)</f>
      </c>
      <c r="AI2869" s="92">
        <f>IF(AH2869="","",+AH2869*AC2869)</f>
      </c>
      <c r="AJ2869" s="93"/>
      <c r="AK2869" s="94">
        <v>0.33</v>
      </c>
      <c r="AL2869" s="93">
        <f>IF(V2869=0,"",V2869/(1-AB2869-AK2869))</f>
      </c>
      <c r="AM2869" s="95">
        <v>0.33</v>
      </c>
      <c r="AN2869" s="93">
        <f>IF(V2869=0,"",V2869/(1-AB2869-AM2869))</f>
      </c>
      <c r="AO2869" s="96">
        <v>1.2</v>
      </c>
      <c r="AP2869" s="93">
        <f>IF(BD!AJ2869="","",BD!AJ2869*BD!AO2869)</f>
      </c>
      <c r="AQ2869" s="91">
        <f>BD!AM2869/BD!AK2869-1</f>
        <v>0</v>
      </c>
      <c r="AR2869" s="91">
        <f>IF(BD!AN2869="","",IF(BD!AJ2869="","",BD!AN2869/BD!AJ2869-1))</f>
      </c>
      <c r="AS2869" s="91">
        <f>IF(BD!AN2869="","",IF(BD!AN2869&lt;BD!AL2869,"ABAIXO DA META","DENTRO DA META"))</f>
      </c>
      <c r="AT2869" s="91" t="str">
        <f>IF(BD!AJ2869="","EM ANÁLISE",IF(BD!AP2869&gt;=BD!AN2869,"GO", "NO GO"))</f>
        <v>EM ANÁLISE</v>
      </c>
      <c r="AU2869" s="97">
        <f>IF(AN2869="","",+BD!$AN2869-AJ2869)</f>
      </c>
      <c r="AV2869" s="98"/>
      <c r="AW2869" s="90">
        <f>BD!P2869*BD!AC2869</f>
        <v>0</v>
      </c>
      <c r="AX2869" s="90">
        <f>BD!V2869*BD!AC2869</f>
        <v>0</v>
      </c>
      <c r="AY2869" s="90">
        <f>IF(BD!AN2869="","",BD!AN2869*BD!AC2869)</f>
      </c>
      <c r="AZ2869" s="75" t="s">
        <v>123</v>
      </c>
      <c r="BA2869" s="75" t="s">
        <v>115</v>
      </c>
      <c r="BB2869" s="75">
        <v>1</v>
      </c>
      <c r="BC2869" s="75" t="s">
        <v>250</v>
      </c>
      <c r="BD2869" s="104"/>
      <c r="BE2869" s="104"/>
      <c r="BF2869" s="101"/>
      <c r="BG2869" s="101"/>
      <c r="BH2869" s="101"/>
      <c r="BI2869" s="101"/>
      <c r="BJ2869" s="101"/>
      <c r="BK2869" s="101"/>
      <c r="BL2869" s="101"/>
      <c r="BM2869" s="101"/>
      <c r="BN2869" s="101"/>
      <c r="BO2869" s="103"/>
      <c r="BP2869" s="101"/>
      <c r="BQ2869" s="101"/>
      <c r="BR2869" s="101"/>
      <c r="BS2869" s="101"/>
      <c r="BT2869" s="101"/>
      <c r="BU2869" s="101"/>
      <c r="BV2869" s="101"/>
      <c r="BW2869" s="101"/>
      <c r="BX2869" s="101"/>
      <c r="BY2869" s="101"/>
      <c r="BZ2869" s="101"/>
      <c r="CA2869" s="101"/>
      <c r="CB2869" s="101"/>
      <c r="CC2869" s="101"/>
      <c r="CD2869" s="101"/>
      <c r="CE2869" s="101"/>
      <c r="CF2869" s="101"/>
      <c r="CG2869" s="37" t="e">
        <f>VLOOKUP(Table_1[[#This Row],[EAN]],'[1]Planilha1'!$E:$R,13,0)</f>
        <v>#N/A</v>
      </c>
    </row>
    <row r="2870" ht="15" hidden="1">
      <c r="A2870" s="7"/>
      <c r="B2870" s="84" t="s">
        <v>2735</v>
      </c>
      <c r="C2870" s="75">
        <v>221941</v>
      </c>
      <c r="D2870" s="75"/>
      <c r="E2870" s="85">
        <v>7896003702347</v>
      </c>
      <c r="F2870" s="86" t="s">
        <v>3359</v>
      </c>
      <c r="G2870" s="75" t="s">
        <v>21</v>
      </c>
      <c r="H2870" s="75">
        <v>3930</v>
      </c>
      <c r="I2870" s="87" t="e">
        <v>#N/A</v>
      </c>
      <c r="J2870" s="75" t="s">
        <v>3358</v>
      </c>
      <c r="K2870" s="88" t="s">
        <v>84</v>
      </c>
      <c r="L2870" s="88">
        <v>24</v>
      </c>
      <c r="M2870" s="88">
        <v>5</v>
      </c>
      <c r="N2870" s="75" t="s">
        <v>85</v>
      </c>
      <c r="O2870" s="75"/>
      <c r="P2870" s="106"/>
      <c r="Q2870" s="90">
        <f>(17/100+7.6/100+1.65/100)*P2870</f>
        <v>0</v>
      </c>
      <c r="R2870" s="104"/>
      <c r="S2870" s="104"/>
      <c r="T2870" s="104"/>
      <c r="U2870" s="104"/>
      <c r="V2870" s="90">
        <f>+P2870-Q2870+R2870+S2870+T2870+U2870</f>
        <v>0</v>
      </c>
      <c r="W2870" s="91">
        <f>(1.02/100)</f>
        <v>1.02E-2</v>
      </c>
      <c r="X2870" s="91">
        <v>4.8E-3</v>
      </c>
      <c r="Y2870" s="91">
        <v>0.17</v>
      </c>
      <c r="Z2870" s="91">
        <v>1.65E-2</v>
      </c>
      <c r="AA2870" s="91">
        <v>7.6E-2</v>
      </c>
      <c r="AB2870" s="91">
        <f>SUM(W2870:AA2870)</f>
        <v>0.2775</v>
      </c>
      <c r="AC2870" s="75">
        <v>12</v>
      </c>
      <c r="AD2870" s="92">
        <f>IF(AL2870="","",+AC2870*AL2870)</f>
      </c>
      <c r="AE2870" s="93">
        <f>IF(AL2870="","",+AL2870*AB2870)</f>
      </c>
      <c r="AF2870" s="92">
        <f>IF(AL2870="","",+AL2870-AE2870)</f>
      </c>
      <c r="AG2870" s="93">
        <f>+V2870</f>
        <v>0</v>
      </c>
      <c r="AH2870" s="92">
        <f>IF(AF2870="","",+AF2870-AG2870)</f>
      </c>
      <c r="AI2870" s="92">
        <f>IF(AH2870="","",+AH2870*AC2870)</f>
      </c>
      <c r="AJ2870" s="93"/>
      <c r="AK2870" s="94">
        <v>0.33</v>
      </c>
      <c r="AL2870" s="93">
        <f>IF(V2870=0,"",V2870/(1-AB2870-AK2870))</f>
      </c>
      <c r="AM2870" s="95">
        <v>0.33</v>
      </c>
      <c r="AN2870" s="93">
        <f>IF(V2870=0,"",V2870/(1-AB2870-AM2870))</f>
      </c>
      <c r="AO2870" s="96">
        <v>1.2</v>
      </c>
      <c r="AP2870" s="93">
        <f>IF(BD!AJ2870="","",BD!AJ2870*BD!AO2870)</f>
      </c>
      <c r="AQ2870" s="91">
        <f>BD!AM2870/BD!AK2870-1</f>
        <v>0</v>
      </c>
      <c r="AR2870" s="91">
        <f>IF(BD!AN2870="","",IF(BD!AJ2870="","",BD!AN2870/BD!AJ2870-1))</f>
      </c>
      <c r="AS2870" s="91">
        <f>IF(BD!AN2870="","",IF(BD!AN2870&lt;BD!AL2870,"ABAIXO DA META","DENTRO DA META"))</f>
      </c>
      <c r="AT2870" s="91" t="str">
        <f>IF(BD!AJ2870="","EM ANÁLISE",IF(BD!AP2870&gt;=BD!AN2870,"GO", "NO GO"))</f>
        <v>EM ANÁLISE</v>
      </c>
      <c r="AU2870" s="97">
        <f>IF(AN2870="","",+BD!$AN2870-AJ2870)</f>
      </c>
      <c r="AV2870" s="98"/>
      <c r="AW2870" s="90">
        <f>BD!P2870*BD!AC2870</f>
        <v>0</v>
      </c>
      <c r="AX2870" s="90">
        <f>BD!V2870*BD!AC2870</f>
        <v>0</v>
      </c>
      <c r="AY2870" s="90">
        <f>IF(BD!AN2870="","",BD!AN2870*BD!AC2870)</f>
      </c>
      <c r="AZ2870" s="75" t="s">
        <v>123</v>
      </c>
      <c r="BA2870" s="75" t="s">
        <v>115</v>
      </c>
      <c r="BB2870" s="75">
        <v>1</v>
      </c>
      <c r="BC2870" s="75" t="s">
        <v>250</v>
      </c>
      <c r="BD2870" s="104"/>
      <c r="BE2870" s="104"/>
      <c r="BF2870" s="101"/>
      <c r="BG2870" s="101"/>
      <c r="BH2870" s="101"/>
      <c r="BI2870" s="101"/>
      <c r="BJ2870" s="101"/>
      <c r="BK2870" s="101"/>
      <c r="BL2870" s="101"/>
      <c r="BM2870" s="101"/>
      <c r="BN2870" s="101"/>
      <c r="BO2870" s="103"/>
      <c r="BP2870" s="101"/>
      <c r="BQ2870" s="101"/>
      <c r="BR2870" s="101"/>
      <c r="BS2870" s="101"/>
      <c r="BT2870" s="101"/>
      <c r="BU2870" s="101"/>
      <c r="BV2870" s="101"/>
      <c r="BW2870" s="101"/>
      <c r="BX2870" s="101"/>
      <c r="BY2870" s="101"/>
      <c r="BZ2870" s="101"/>
      <c r="CA2870" s="101"/>
      <c r="CB2870" s="101"/>
      <c r="CC2870" s="101"/>
      <c r="CD2870" s="101"/>
      <c r="CE2870" s="101"/>
      <c r="CF2870" s="101"/>
      <c r="CG2870" s="37" t="e">
        <f>VLOOKUP(Table_1[[#This Row],[EAN]],'[1]Planilha1'!$E:$R,13,0)</f>
        <v>#N/A</v>
      </c>
    </row>
    <row r="2871" ht="15" hidden="1">
      <c r="A2871" s="7"/>
      <c r="B2871" s="84" t="s">
        <v>2735</v>
      </c>
      <c r="C2871" s="75">
        <v>221942</v>
      </c>
      <c r="D2871" s="75"/>
      <c r="E2871" s="85">
        <v>7896003702415</v>
      </c>
      <c r="F2871" s="86" t="s">
        <v>3360</v>
      </c>
      <c r="G2871" s="75" t="s">
        <v>21</v>
      </c>
      <c r="H2871" s="75">
        <v>3930</v>
      </c>
      <c r="I2871" s="87" t="e">
        <v>#N/A</v>
      </c>
      <c r="J2871" s="75" t="s">
        <v>3358</v>
      </c>
      <c r="K2871" s="88" t="s">
        <v>84</v>
      </c>
      <c r="L2871" s="88">
        <v>24</v>
      </c>
      <c r="M2871" s="88">
        <v>5</v>
      </c>
      <c r="N2871" s="75" t="s">
        <v>85</v>
      </c>
      <c r="O2871" s="75"/>
      <c r="P2871" s="106"/>
      <c r="Q2871" s="90">
        <f>(17/100+7.6/100+1.65/100)*P2871</f>
        <v>0</v>
      </c>
      <c r="R2871" s="104"/>
      <c r="S2871" s="104"/>
      <c r="T2871" s="104"/>
      <c r="U2871" s="104"/>
      <c r="V2871" s="90">
        <f>+P2871-Q2871+R2871+S2871+T2871+U2871</f>
        <v>0</v>
      </c>
      <c r="W2871" s="91">
        <f>(1.02/100)</f>
        <v>1.02E-2</v>
      </c>
      <c r="X2871" s="91">
        <v>4.8E-3</v>
      </c>
      <c r="Y2871" s="91">
        <v>0.17</v>
      </c>
      <c r="Z2871" s="91">
        <v>1.65E-2</v>
      </c>
      <c r="AA2871" s="91">
        <v>7.6E-2</v>
      </c>
      <c r="AB2871" s="91">
        <f>SUM(W2871:AA2871)</f>
        <v>0.2775</v>
      </c>
      <c r="AC2871" s="75">
        <v>12</v>
      </c>
      <c r="AD2871" s="92">
        <f>IF(AL2871="","",+AC2871*AL2871)</f>
      </c>
      <c r="AE2871" s="93">
        <f>IF(AL2871="","",+AL2871*AB2871)</f>
      </c>
      <c r="AF2871" s="92">
        <f>IF(AL2871="","",+AL2871-AE2871)</f>
      </c>
      <c r="AG2871" s="93">
        <f>+V2871</f>
        <v>0</v>
      </c>
      <c r="AH2871" s="92">
        <f>IF(AF2871="","",+AF2871-AG2871)</f>
      </c>
      <c r="AI2871" s="92">
        <f>IF(AH2871="","",+AH2871*AC2871)</f>
      </c>
      <c r="AJ2871" s="93"/>
      <c r="AK2871" s="94">
        <v>0.33</v>
      </c>
      <c r="AL2871" s="93">
        <f>IF(V2871=0,"",V2871/(1-AB2871-AK2871))</f>
      </c>
      <c r="AM2871" s="95">
        <v>0.33</v>
      </c>
      <c r="AN2871" s="93">
        <f>IF(V2871=0,"",V2871/(1-AB2871-AM2871))</f>
      </c>
      <c r="AO2871" s="96">
        <v>1.2</v>
      </c>
      <c r="AP2871" s="93">
        <f>IF(BD!AJ2871="","",BD!AJ2871*BD!AO2871)</f>
      </c>
      <c r="AQ2871" s="91">
        <f>BD!AM2871/BD!AK2871-1</f>
        <v>0</v>
      </c>
      <c r="AR2871" s="91">
        <f>IF(BD!AN2871="","",IF(BD!AJ2871="","",BD!AN2871/BD!AJ2871-1))</f>
      </c>
      <c r="AS2871" s="91">
        <f>IF(BD!AN2871="","",IF(BD!AN2871&lt;BD!AL2871,"ABAIXO DA META","DENTRO DA META"))</f>
      </c>
      <c r="AT2871" s="91" t="str">
        <f>IF(BD!AJ2871="","EM ANÁLISE",IF(BD!AP2871&gt;=BD!AN2871,"GO", "NO GO"))</f>
        <v>EM ANÁLISE</v>
      </c>
      <c r="AU2871" s="97">
        <f>IF(AN2871="","",+BD!$AN2871-AJ2871)</f>
      </c>
      <c r="AV2871" s="98"/>
      <c r="AW2871" s="90">
        <f>BD!P2871*BD!AC2871</f>
        <v>0</v>
      </c>
      <c r="AX2871" s="90">
        <f>BD!V2871*BD!AC2871</f>
        <v>0</v>
      </c>
      <c r="AY2871" s="90">
        <f>IF(BD!AN2871="","",BD!AN2871*BD!AC2871)</f>
      </c>
      <c r="AZ2871" s="75" t="s">
        <v>123</v>
      </c>
      <c r="BA2871" s="75" t="s">
        <v>115</v>
      </c>
      <c r="BB2871" s="75">
        <v>1</v>
      </c>
      <c r="BC2871" s="75" t="s">
        <v>250</v>
      </c>
      <c r="BD2871" s="104"/>
      <c r="BE2871" s="104"/>
      <c r="BF2871" s="101"/>
      <c r="BG2871" s="101"/>
      <c r="BH2871" s="101"/>
      <c r="BI2871" s="101"/>
      <c r="BJ2871" s="101"/>
      <c r="BK2871" s="101"/>
      <c r="BL2871" s="101"/>
      <c r="BM2871" s="101"/>
      <c r="BN2871" s="101"/>
      <c r="BO2871" s="103"/>
      <c r="BP2871" s="101"/>
      <c r="BQ2871" s="101"/>
      <c r="BR2871" s="101"/>
      <c r="BS2871" s="101"/>
      <c r="BT2871" s="101"/>
      <c r="BU2871" s="101"/>
      <c r="BV2871" s="101"/>
      <c r="BW2871" s="101"/>
      <c r="BX2871" s="101"/>
      <c r="BY2871" s="101"/>
      <c r="BZ2871" s="101"/>
      <c r="CA2871" s="101"/>
      <c r="CB2871" s="101"/>
      <c r="CC2871" s="101"/>
      <c r="CD2871" s="101"/>
      <c r="CE2871" s="101"/>
      <c r="CF2871" s="101"/>
      <c r="CG2871" s="37" t="e">
        <f>VLOOKUP(Table_1[[#This Row],[EAN]],'[1]Planilha1'!$E:$R,13,0)</f>
        <v>#N/A</v>
      </c>
    </row>
    <row r="2872" ht="15" hidden="1">
      <c r="A2872" s="7"/>
      <c r="B2872" s="84" t="s">
        <v>2735</v>
      </c>
      <c r="C2872" s="75">
        <v>221943</v>
      </c>
      <c r="D2872" s="75"/>
      <c r="E2872" s="85">
        <v>7896003702309</v>
      </c>
      <c r="F2872" s="86" t="s">
        <v>3361</v>
      </c>
      <c r="G2872" s="75" t="s">
        <v>21</v>
      </c>
      <c r="H2872" s="75">
        <v>3930</v>
      </c>
      <c r="I2872" s="87" t="e">
        <v>#N/A</v>
      </c>
      <c r="J2872" s="75" t="s">
        <v>3358</v>
      </c>
      <c r="K2872" s="88" t="s">
        <v>84</v>
      </c>
      <c r="L2872" s="88">
        <v>24</v>
      </c>
      <c r="M2872" s="88">
        <v>5</v>
      </c>
      <c r="N2872" s="75" t="s">
        <v>85</v>
      </c>
      <c r="O2872" s="75"/>
      <c r="P2872" s="106"/>
      <c r="Q2872" s="90">
        <f>(17/100+7.6/100+1.65/100)*P2872</f>
        <v>0</v>
      </c>
      <c r="R2872" s="104"/>
      <c r="S2872" s="104"/>
      <c r="T2872" s="104"/>
      <c r="U2872" s="104"/>
      <c r="V2872" s="90">
        <f>+P2872-Q2872+R2872+S2872+T2872+U2872</f>
        <v>0</v>
      </c>
      <c r="W2872" s="91">
        <f>(1.02/100)</f>
        <v>1.02E-2</v>
      </c>
      <c r="X2872" s="91">
        <v>4.8E-3</v>
      </c>
      <c r="Y2872" s="91">
        <v>0.17</v>
      </c>
      <c r="Z2872" s="91">
        <v>1.65E-2</v>
      </c>
      <c r="AA2872" s="91">
        <v>7.6E-2</v>
      </c>
      <c r="AB2872" s="91">
        <f>SUM(W2872:AA2872)</f>
        <v>0.2775</v>
      </c>
      <c r="AC2872" s="75">
        <v>12</v>
      </c>
      <c r="AD2872" s="92">
        <f>IF(AL2872="","",+AC2872*AL2872)</f>
      </c>
      <c r="AE2872" s="93">
        <f>IF(AL2872="","",+AL2872*AB2872)</f>
      </c>
      <c r="AF2872" s="92">
        <f>IF(AL2872="","",+AL2872-AE2872)</f>
      </c>
      <c r="AG2872" s="93">
        <f>+V2872</f>
        <v>0</v>
      </c>
      <c r="AH2872" s="92">
        <f>IF(AF2872="","",+AF2872-AG2872)</f>
      </c>
      <c r="AI2872" s="92">
        <f>IF(AH2872="","",+AH2872*AC2872)</f>
      </c>
      <c r="AJ2872" s="93"/>
      <c r="AK2872" s="94">
        <v>0.33</v>
      </c>
      <c r="AL2872" s="93">
        <f>IF(V2872=0,"",V2872/(1-AB2872-AK2872))</f>
      </c>
      <c r="AM2872" s="95">
        <v>0.33</v>
      </c>
      <c r="AN2872" s="93">
        <f>IF(V2872=0,"",V2872/(1-AB2872-AM2872))</f>
      </c>
      <c r="AO2872" s="96">
        <v>1.2</v>
      </c>
      <c r="AP2872" s="93">
        <f>IF(BD!AJ2872="","",BD!AJ2872*BD!AO2872)</f>
      </c>
      <c r="AQ2872" s="91">
        <f>BD!AM2872/BD!AK2872-1</f>
        <v>0</v>
      </c>
      <c r="AR2872" s="91">
        <f>IF(BD!AN2872="","",IF(BD!AJ2872="","",BD!AN2872/BD!AJ2872-1))</f>
      </c>
      <c r="AS2872" s="91">
        <f>IF(BD!AN2872="","",IF(BD!AN2872&lt;BD!AL2872,"ABAIXO DA META","DENTRO DA META"))</f>
      </c>
      <c r="AT2872" s="91" t="str">
        <f>IF(BD!AJ2872="","EM ANÁLISE",IF(BD!AP2872&gt;=BD!AN2872,"GO", "NO GO"))</f>
        <v>EM ANÁLISE</v>
      </c>
      <c r="AU2872" s="97">
        <f>IF(AN2872="","",+BD!$AN2872-AJ2872)</f>
      </c>
      <c r="AV2872" s="98"/>
      <c r="AW2872" s="90">
        <f>BD!P2872*BD!AC2872</f>
        <v>0</v>
      </c>
      <c r="AX2872" s="90">
        <f>BD!V2872*BD!AC2872</f>
        <v>0</v>
      </c>
      <c r="AY2872" s="90">
        <f>IF(BD!AN2872="","",BD!AN2872*BD!AC2872)</f>
      </c>
      <c r="AZ2872" s="75" t="s">
        <v>123</v>
      </c>
      <c r="BA2872" s="75" t="s">
        <v>115</v>
      </c>
      <c r="BB2872" s="75">
        <v>1</v>
      </c>
      <c r="BC2872" s="75" t="s">
        <v>250</v>
      </c>
      <c r="BD2872" s="104"/>
      <c r="BE2872" s="104"/>
      <c r="BF2872" s="101"/>
      <c r="BG2872" s="101"/>
      <c r="BH2872" s="101"/>
      <c r="BI2872" s="101"/>
      <c r="BJ2872" s="101"/>
      <c r="BK2872" s="101"/>
      <c r="BL2872" s="101"/>
      <c r="BM2872" s="101"/>
      <c r="BN2872" s="101"/>
      <c r="BO2872" s="103"/>
      <c r="BP2872" s="101"/>
      <c r="BQ2872" s="101"/>
      <c r="BR2872" s="101"/>
      <c r="BS2872" s="101"/>
      <c r="BT2872" s="101"/>
      <c r="BU2872" s="101"/>
      <c r="BV2872" s="101"/>
      <c r="BW2872" s="101"/>
      <c r="BX2872" s="101"/>
      <c r="BY2872" s="101"/>
      <c r="BZ2872" s="101"/>
      <c r="CA2872" s="101"/>
      <c r="CB2872" s="101"/>
      <c r="CC2872" s="101"/>
      <c r="CD2872" s="101"/>
      <c r="CE2872" s="101"/>
      <c r="CF2872" s="101"/>
      <c r="CG2872" s="37" t="e">
        <f>VLOOKUP(Table_1[[#This Row],[EAN]],'[1]Planilha1'!$E:$R,13,0)</f>
        <v>#N/A</v>
      </c>
    </row>
    <row r="2873" ht="15" hidden="1">
      <c r="A2873" s="7"/>
      <c r="B2873" s="84" t="s">
        <v>2735</v>
      </c>
      <c r="C2873" s="75">
        <v>221944</v>
      </c>
      <c r="D2873" s="75"/>
      <c r="E2873" s="85">
        <v>7896003705195</v>
      </c>
      <c r="F2873" s="86" t="s">
        <v>3362</v>
      </c>
      <c r="G2873" s="75" t="s">
        <v>21</v>
      </c>
      <c r="H2873" s="75">
        <v>3930</v>
      </c>
      <c r="I2873" s="87" t="e">
        <v>#N/A</v>
      </c>
      <c r="J2873" s="75" t="s">
        <v>3358</v>
      </c>
      <c r="K2873" s="88" t="s">
        <v>84</v>
      </c>
      <c r="L2873" s="88">
        <v>24</v>
      </c>
      <c r="M2873" s="88">
        <v>5</v>
      </c>
      <c r="N2873" s="75" t="s">
        <v>85</v>
      </c>
      <c r="O2873" s="75"/>
      <c r="P2873" s="106"/>
      <c r="Q2873" s="90">
        <f>(17/100+7.6/100+1.65/100)*P2873</f>
        <v>0</v>
      </c>
      <c r="R2873" s="104"/>
      <c r="S2873" s="104"/>
      <c r="T2873" s="104"/>
      <c r="U2873" s="104"/>
      <c r="V2873" s="90">
        <f>+P2873-Q2873+R2873+S2873+T2873+U2873</f>
        <v>0</v>
      </c>
      <c r="W2873" s="91">
        <f>(1.02/100)</f>
        <v>1.02E-2</v>
      </c>
      <c r="X2873" s="91">
        <v>4.8E-3</v>
      </c>
      <c r="Y2873" s="91">
        <v>0.17</v>
      </c>
      <c r="Z2873" s="91">
        <v>1.65E-2</v>
      </c>
      <c r="AA2873" s="91">
        <v>7.6E-2</v>
      </c>
      <c r="AB2873" s="91">
        <f>SUM(W2873:AA2873)</f>
        <v>0.2775</v>
      </c>
      <c r="AC2873" s="75">
        <v>12</v>
      </c>
      <c r="AD2873" s="92">
        <f>IF(AL2873="","",+AC2873*AL2873)</f>
      </c>
      <c r="AE2873" s="93">
        <f>IF(AL2873="","",+AL2873*AB2873)</f>
      </c>
      <c r="AF2873" s="92">
        <f>IF(AL2873="","",+AL2873-AE2873)</f>
      </c>
      <c r="AG2873" s="93">
        <f>+V2873</f>
        <v>0</v>
      </c>
      <c r="AH2873" s="92">
        <f>IF(AF2873="","",+AF2873-AG2873)</f>
      </c>
      <c r="AI2873" s="92">
        <f>IF(AH2873="","",+AH2873*AC2873)</f>
      </c>
      <c r="AJ2873" s="93"/>
      <c r="AK2873" s="94">
        <v>0.33</v>
      </c>
      <c r="AL2873" s="93">
        <f>IF(V2873=0,"",V2873/(1-AB2873-AK2873))</f>
      </c>
      <c r="AM2873" s="95">
        <v>0.33</v>
      </c>
      <c r="AN2873" s="93">
        <f>IF(V2873=0,"",V2873/(1-AB2873-AM2873))</f>
      </c>
      <c r="AO2873" s="96">
        <v>1.2</v>
      </c>
      <c r="AP2873" s="93">
        <f>IF(BD!AJ2873="","",BD!AJ2873*BD!AO2873)</f>
      </c>
      <c r="AQ2873" s="91">
        <f>BD!AM2873/BD!AK2873-1</f>
        <v>0</v>
      </c>
      <c r="AR2873" s="91">
        <f>IF(BD!AN2873="","",IF(BD!AJ2873="","",BD!AN2873/BD!AJ2873-1))</f>
      </c>
      <c r="AS2873" s="91">
        <f>IF(BD!AN2873="","",IF(BD!AN2873&lt;BD!AL2873,"ABAIXO DA META","DENTRO DA META"))</f>
      </c>
      <c r="AT2873" s="91" t="str">
        <f>IF(BD!AJ2873="","EM ANÁLISE",IF(BD!AP2873&gt;=BD!AN2873,"GO", "NO GO"))</f>
        <v>EM ANÁLISE</v>
      </c>
      <c r="AU2873" s="97">
        <f>IF(AN2873="","",+BD!$AN2873-AJ2873)</f>
      </c>
      <c r="AV2873" s="98"/>
      <c r="AW2873" s="90">
        <f>BD!P2873*BD!AC2873</f>
        <v>0</v>
      </c>
      <c r="AX2873" s="90">
        <f>BD!V2873*BD!AC2873</f>
        <v>0</v>
      </c>
      <c r="AY2873" s="90">
        <f>IF(BD!AN2873="","",BD!AN2873*BD!AC2873)</f>
      </c>
      <c r="AZ2873" s="75" t="s">
        <v>123</v>
      </c>
      <c r="BA2873" s="75" t="s">
        <v>115</v>
      </c>
      <c r="BB2873" s="75">
        <v>1</v>
      </c>
      <c r="BC2873" s="75" t="s">
        <v>250</v>
      </c>
      <c r="BD2873" s="104"/>
      <c r="BE2873" s="104"/>
      <c r="BF2873" s="101"/>
      <c r="BG2873" s="101"/>
      <c r="BH2873" s="101"/>
      <c r="BI2873" s="101"/>
      <c r="BJ2873" s="101"/>
      <c r="BK2873" s="101"/>
      <c r="BL2873" s="101"/>
      <c r="BM2873" s="101"/>
      <c r="BN2873" s="101"/>
      <c r="BO2873" s="103"/>
      <c r="BP2873" s="101"/>
      <c r="BQ2873" s="101"/>
      <c r="BR2873" s="101"/>
      <c r="BS2873" s="101"/>
      <c r="BT2873" s="101"/>
      <c r="BU2873" s="101"/>
      <c r="BV2873" s="101"/>
      <c r="BW2873" s="101"/>
      <c r="BX2873" s="101"/>
      <c r="BY2873" s="101"/>
      <c r="BZ2873" s="101"/>
      <c r="CA2873" s="101"/>
      <c r="CB2873" s="101"/>
      <c r="CC2873" s="101"/>
      <c r="CD2873" s="101"/>
      <c r="CE2873" s="101"/>
      <c r="CF2873" s="101"/>
      <c r="CG2873" s="37" t="e">
        <f>VLOOKUP(Table_1[[#This Row],[EAN]],'[1]Planilha1'!$E:$R,13,0)</f>
        <v>#N/A</v>
      </c>
    </row>
    <row r="2874" ht="15" hidden="1">
      <c r="A2874" s="7"/>
      <c r="B2874" s="84" t="s">
        <v>2735</v>
      </c>
      <c r="C2874" s="75">
        <v>221945</v>
      </c>
      <c r="D2874" s="75"/>
      <c r="E2874" s="85">
        <v>7891098038333</v>
      </c>
      <c r="F2874" s="86" t="s">
        <v>3363</v>
      </c>
      <c r="G2874" s="75" t="s">
        <v>21</v>
      </c>
      <c r="H2874" s="75">
        <v>950</v>
      </c>
      <c r="I2874" s="87" t="s">
        <v>3217</v>
      </c>
      <c r="J2874" s="75" t="s">
        <v>3364</v>
      </c>
      <c r="K2874" s="88" t="s">
        <v>84</v>
      </c>
      <c r="L2874" s="88">
        <v>10</v>
      </c>
      <c r="M2874" s="88">
        <v>5</v>
      </c>
      <c r="N2874" s="75" t="s">
        <v>85</v>
      </c>
      <c r="O2874" s="75"/>
      <c r="P2874" s="106"/>
      <c r="Q2874" s="90">
        <f>(17/100+7.6/100+1.65/100)*P2874</f>
        <v>0</v>
      </c>
      <c r="R2874" s="104"/>
      <c r="S2874" s="104"/>
      <c r="T2874" s="104"/>
      <c r="U2874" s="104"/>
      <c r="V2874" s="90">
        <f>+P2874-Q2874+R2874+S2874+T2874+U2874</f>
        <v>0</v>
      </c>
      <c r="W2874" s="91">
        <f>(1.02/100)</f>
        <v>1.02E-2</v>
      </c>
      <c r="X2874" s="91">
        <v>4.8E-3</v>
      </c>
      <c r="Y2874" s="91">
        <v>0.17</v>
      </c>
      <c r="Z2874" s="91">
        <v>1.65E-2</v>
      </c>
      <c r="AA2874" s="91">
        <v>7.6E-2</v>
      </c>
      <c r="AB2874" s="91">
        <f>SUM(W2874:AA2874)</f>
        <v>0.2775</v>
      </c>
      <c r="AC2874" s="75">
        <v>12</v>
      </c>
      <c r="AD2874" s="92">
        <f>IF(AL2874="","",+AC2874*AL2874)</f>
      </c>
      <c r="AE2874" s="93">
        <f>IF(AL2874="","",+AL2874*AB2874)</f>
      </c>
      <c r="AF2874" s="92">
        <f>IF(AL2874="","",+AL2874-AE2874)</f>
      </c>
      <c r="AG2874" s="93">
        <f>+V2874</f>
        <v>0</v>
      </c>
      <c r="AH2874" s="92">
        <f>IF(AF2874="","",+AF2874-AG2874)</f>
      </c>
      <c r="AI2874" s="92">
        <f>IF(AH2874="","",+AH2874*AC2874)</f>
      </c>
      <c r="AJ2874" s="93"/>
      <c r="AK2874" s="94">
        <v>0.33</v>
      </c>
      <c r="AL2874" s="93">
        <f>IF(V2874=0,"",V2874/(1-AB2874-AK2874))</f>
      </c>
      <c r="AM2874" s="95">
        <v>0.33</v>
      </c>
      <c r="AN2874" s="93">
        <f>IF(V2874=0,"",V2874/(1-AB2874-AM2874))</f>
      </c>
      <c r="AO2874" s="96">
        <v>1.2</v>
      </c>
      <c r="AP2874" s="93">
        <f>IF(BD!AJ2874="","",BD!AJ2874*BD!AO2874)</f>
      </c>
      <c r="AQ2874" s="91">
        <f>BD!AM2874/BD!AK2874-1</f>
        <v>0</v>
      </c>
      <c r="AR2874" s="91">
        <f>IF(BD!AN2874="","",IF(BD!AJ2874="","",BD!AN2874/BD!AJ2874-1))</f>
      </c>
      <c r="AS2874" s="91">
        <f>IF(BD!AN2874="","",IF(BD!AN2874&lt;BD!AL2874,"ABAIXO DA META","DENTRO DA META"))</f>
      </c>
      <c r="AT2874" s="91" t="str">
        <f>IF(BD!AJ2874="","EM ANÁLISE",IF(BD!AP2874&gt;=BD!AN2874,"GO", "NO GO"))</f>
        <v>EM ANÁLISE</v>
      </c>
      <c r="AU2874" s="97">
        <f>IF(AN2874="","",+BD!$AN2874-AJ2874)</f>
      </c>
      <c r="AV2874" s="98"/>
      <c r="AW2874" s="90">
        <f>BD!P2874*BD!AC2874</f>
        <v>0</v>
      </c>
      <c r="AX2874" s="90">
        <f>BD!V2874*BD!AC2874</f>
        <v>0</v>
      </c>
      <c r="AY2874" s="90">
        <f>IF(BD!AN2874="","",BD!AN2874*BD!AC2874)</f>
      </c>
      <c r="AZ2874" s="75" t="s">
        <v>123</v>
      </c>
      <c r="BA2874" s="75" t="s">
        <v>115</v>
      </c>
      <c r="BB2874" s="75">
        <v>1</v>
      </c>
      <c r="BC2874" s="75" t="s">
        <v>250</v>
      </c>
      <c r="BD2874" s="104"/>
      <c r="BE2874" s="104"/>
      <c r="BF2874" s="101"/>
      <c r="BG2874" s="101"/>
      <c r="BH2874" s="101"/>
      <c r="BI2874" s="101"/>
      <c r="BJ2874" s="101"/>
      <c r="BK2874" s="101"/>
      <c r="BL2874" s="101"/>
      <c r="BM2874" s="101"/>
      <c r="BN2874" s="101"/>
      <c r="BO2874" s="103"/>
      <c r="BP2874" s="101"/>
      <c r="BQ2874" s="101"/>
      <c r="BR2874" s="101"/>
      <c r="BS2874" s="101"/>
      <c r="BT2874" s="101"/>
      <c r="BU2874" s="101"/>
      <c r="BV2874" s="101"/>
      <c r="BW2874" s="101"/>
      <c r="BX2874" s="101"/>
      <c r="BY2874" s="101"/>
      <c r="BZ2874" s="101"/>
      <c r="CA2874" s="101"/>
      <c r="CB2874" s="101"/>
      <c r="CC2874" s="101"/>
      <c r="CD2874" s="101"/>
      <c r="CE2874" s="101"/>
      <c r="CF2874" s="101"/>
      <c r="CG2874" s="37" t="e">
        <f>VLOOKUP(Table_1[[#This Row],[EAN]],'[1]Planilha1'!$E:$R,13,0)</f>
        <v>#N/A</v>
      </c>
    </row>
    <row r="2875" ht="15" hidden="1">
      <c r="A2875" s="7"/>
      <c r="B2875" s="84" t="s">
        <v>2735</v>
      </c>
      <c r="C2875" s="75">
        <v>221946</v>
      </c>
      <c r="D2875" s="75"/>
      <c r="E2875" s="85">
        <v>7891098010568</v>
      </c>
      <c r="F2875" s="86" t="s">
        <v>3365</v>
      </c>
      <c r="G2875" s="75" t="s">
        <v>21</v>
      </c>
      <c r="H2875" s="75">
        <v>950</v>
      </c>
      <c r="I2875" s="87" t="s">
        <v>3217</v>
      </c>
      <c r="J2875" s="75" t="s">
        <v>3364</v>
      </c>
      <c r="K2875" s="88" t="s">
        <v>84</v>
      </c>
      <c r="L2875" s="88">
        <v>36</v>
      </c>
      <c r="M2875" s="88">
        <v>5</v>
      </c>
      <c r="N2875" s="75" t="s">
        <v>85</v>
      </c>
      <c r="O2875" s="75"/>
      <c r="P2875" s="106"/>
      <c r="Q2875" s="90">
        <f>(17/100+7.6/100+1.65/100)*P2875</f>
        <v>0</v>
      </c>
      <c r="R2875" s="104"/>
      <c r="S2875" s="104"/>
      <c r="T2875" s="104"/>
      <c r="U2875" s="104"/>
      <c r="V2875" s="90">
        <f>+P2875-Q2875+R2875+S2875+T2875+U2875</f>
        <v>0</v>
      </c>
      <c r="W2875" s="91">
        <f>(1.02/100)</f>
        <v>1.02E-2</v>
      </c>
      <c r="X2875" s="91">
        <v>4.8E-3</v>
      </c>
      <c r="Y2875" s="91">
        <v>0.17</v>
      </c>
      <c r="Z2875" s="91">
        <v>1.65E-2</v>
      </c>
      <c r="AA2875" s="91">
        <v>7.6E-2</v>
      </c>
      <c r="AB2875" s="91">
        <f>SUM(W2875:AA2875)</f>
        <v>0.2775</v>
      </c>
      <c r="AC2875" s="75">
        <v>12</v>
      </c>
      <c r="AD2875" s="92">
        <f>IF(AL2875="","",+AC2875*AL2875)</f>
      </c>
      <c r="AE2875" s="93">
        <f>IF(AL2875="","",+AL2875*AB2875)</f>
      </c>
      <c r="AF2875" s="92">
        <f>IF(AL2875="","",+AL2875-AE2875)</f>
      </c>
      <c r="AG2875" s="93">
        <f>+V2875</f>
        <v>0</v>
      </c>
      <c r="AH2875" s="92">
        <f>IF(AF2875="","",+AF2875-AG2875)</f>
      </c>
      <c r="AI2875" s="92">
        <f>IF(AH2875="","",+AH2875*AC2875)</f>
      </c>
      <c r="AJ2875" s="93"/>
      <c r="AK2875" s="94">
        <v>0.33</v>
      </c>
      <c r="AL2875" s="93">
        <f>IF(V2875=0,"",V2875/(1-AB2875-AK2875))</f>
      </c>
      <c r="AM2875" s="95">
        <v>0.33</v>
      </c>
      <c r="AN2875" s="93">
        <f>IF(V2875=0,"",V2875/(1-AB2875-AM2875))</f>
      </c>
      <c r="AO2875" s="96">
        <v>1.2</v>
      </c>
      <c r="AP2875" s="93">
        <f>IF(BD!AJ2875="","",BD!AJ2875*BD!AO2875)</f>
      </c>
      <c r="AQ2875" s="91">
        <f>BD!AM2875/BD!AK2875-1</f>
        <v>0</v>
      </c>
      <c r="AR2875" s="91">
        <f>IF(BD!AN2875="","",IF(BD!AJ2875="","",BD!AN2875/BD!AJ2875-1))</f>
      </c>
      <c r="AS2875" s="91">
        <f>IF(BD!AN2875="","",IF(BD!AN2875&lt;BD!AL2875,"ABAIXO DA META","DENTRO DA META"))</f>
      </c>
      <c r="AT2875" s="91" t="str">
        <f>IF(BD!AJ2875="","EM ANÁLISE",IF(BD!AP2875&gt;=BD!AN2875,"GO", "NO GO"))</f>
        <v>EM ANÁLISE</v>
      </c>
      <c r="AU2875" s="97">
        <f>IF(AN2875="","",+BD!$AN2875-AJ2875)</f>
      </c>
      <c r="AV2875" s="98"/>
      <c r="AW2875" s="90">
        <f>BD!P2875*BD!AC2875</f>
        <v>0</v>
      </c>
      <c r="AX2875" s="90">
        <f>BD!V2875*BD!AC2875</f>
        <v>0</v>
      </c>
      <c r="AY2875" s="90">
        <f>IF(BD!AN2875="","",BD!AN2875*BD!AC2875)</f>
      </c>
      <c r="AZ2875" s="75" t="s">
        <v>123</v>
      </c>
      <c r="BA2875" s="75" t="s">
        <v>115</v>
      </c>
      <c r="BB2875" s="75">
        <v>1</v>
      </c>
      <c r="BC2875" s="75" t="s">
        <v>250</v>
      </c>
      <c r="BD2875" s="104"/>
      <c r="BE2875" s="104"/>
      <c r="BF2875" s="101"/>
      <c r="BG2875" s="101"/>
      <c r="BH2875" s="101"/>
      <c r="BI2875" s="101"/>
      <c r="BJ2875" s="101"/>
      <c r="BK2875" s="101"/>
      <c r="BL2875" s="101"/>
      <c r="BM2875" s="101"/>
      <c r="BN2875" s="101"/>
      <c r="BO2875" s="103"/>
      <c r="BP2875" s="101"/>
      <c r="BQ2875" s="101"/>
      <c r="BR2875" s="101"/>
      <c r="BS2875" s="101"/>
      <c r="BT2875" s="101"/>
      <c r="BU2875" s="101"/>
      <c r="BV2875" s="101"/>
      <c r="BW2875" s="101"/>
      <c r="BX2875" s="101"/>
      <c r="BY2875" s="101"/>
      <c r="BZ2875" s="101"/>
      <c r="CA2875" s="101"/>
      <c r="CB2875" s="101"/>
      <c r="CC2875" s="101"/>
      <c r="CD2875" s="101"/>
      <c r="CE2875" s="101"/>
      <c r="CF2875" s="101"/>
      <c r="CG2875" s="37" t="e">
        <f>VLOOKUP(Table_1[[#This Row],[EAN]],'[1]Planilha1'!$E:$R,13,0)</f>
        <v>#N/A</v>
      </c>
    </row>
    <row r="2876" ht="15" hidden="1">
      <c r="A2876" s="7"/>
      <c r="B2876" s="84" t="s">
        <v>2735</v>
      </c>
      <c r="C2876" s="75">
        <v>221947</v>
      </c>
      <c r="D2876" s="75"/>
      <c r="E2876" s="85">
        <v>7891098000972</v>
      </c>
      <c r="F2876" s="86" t="s">
        <v>3366</v>
      </c>
      <c r="G2876" s="75" t="s">
        <v>21</v>
      </c>
      <c r="H2876" s="75">
        <v>950</v>
      </c>
      <c r="I2876" s="87" t="s">
        <v>3217</v>
      </c>
      <c r="J2876" s="75" t="s">
        <v>3364</v>
      </c>
      <c r="K2876" s="88" t="s">
        <v>84</v>
      </c>
      <c r="L2876" s="88">
        <v>30</v>
      </c>
      <c r="M2876" s="88">
        <v>5</v>
      </c>
      <c r="N2876" s="75" t="s">
        <v>85</v>
      </c>
      <c r="O2876" s="75"/>
      <c r="P2876" s="106"/>
      <c r="Q2876" s="90">
        <f>(17/100+7.6/100+1.65/100)*P2876</f>
        <v>0</v>
      </c>
      <c r="R2876" s="104"/>
      <c r="S2876" s="104"/>
      <c r="T2876" s="104"/>
      <c r="U2876" s="104"/>
      <c r="V2876" s="90">
        <f>+P2876-Q2876+R2876+S2876+T2876+U2876</f>
        <v>0</v>
      </c>
      <c r="W2876" s="91">
        <f>(1.02/100)</f>
        <v>1.02E-2</v>
      </c>
      <c r="X2876" s="91">
        <v>4.8E-3</v>
      </c>
      <c r="Y2876" s="91">
        <v>0.17</v>
      </c>
      <c r="Z2876" s="91">
        <v>1.65E-2</v>
      </c>
      <c r="AA2876" s="91">
        <v>7.6E-2</v>
      </c>
      <c r="AB2876" s="91">
        <f>SUM(W2876:AA2876)</f>
        <v>0.2775</v>
      </c>
      <c r="AC2876" s="75">
        <v>12</v>
      </c>
      <c r="AD2876" s="92">
        <f>IF(AL2876="","",+AC2876*AL2876)</f>
      </c>
      <c r="AE2876" s="93">
        <f>IF(AL2876="","",+AL2876*AB2876)</f>
      </c>
      <c r="AF2876" s="92">
        <f>IF(AL2876="","",+AL2876-AE2876)</f>
      </c>
      <c r="AG2876" s="93">
        <f>+V2876</f>
        <v>0</v>
      </c>
      <c r="AH2876" s="92">
        <f>IF(AF2876="","",+AF2876-AG2876)</f>
      </c>
      <c r="AI2876" s="92">
        <f>IF(AH2876="","",+AH2876*AC2876)</f>
      </c>
      <c r="AJ2876" s="93"/>
      <c r="AK2876" s="94">
        <v>0.33</v>
      </c>
      <c r="AL2876" s="93">
        <f>IF(V2876=0,"",V2876/(1-AB2876-AK2876))</f>
      </c>
      <c r="AM2876" s="95">
        <v>0.33</v>
      </c>
      <c r="AN2876" s="93">
        <f>IF(V2876=0,"",V2876/(1-AB2876-AM2876))</f>
      </c>
      <c r="AO2876" s="96">
        <v>1.2</v>
      </c>
      <c r="AP2876" s="93">
        <f>IF(BD!AJ2876="","",BD!AJ2876*BD!AO2876)</f>
      </c>
      <c r="AQ2876" s="91">
        <f>BD!AM2876/BD!AK2876-1</f>
        <v>0</v>
      </c>
      <c r="AR2876" s="91">
        <f>IF(BD!AN2876="","",IF(BD!AJ2876="","",BD!AN2876/BD!AJ2876-1))</f>
      </c>
      <c r="AS2876" s="91">
        <f>IF(BD!AN2876="","",IF(BD!AN2876&lt;BD!AL2876,"ABAIXO DA META","DENTRO DA META"))</f>
      </c>
      <c r="AT2876" s="91" t="str">
        <f>IF(BD!AJ2876="","EM ANÁLISE",IF(BD!AP2876&gt;=BD!AN2876,"GO", "NO GO"))</f>
        <v>EM ANÁLISE</v>
      </c>
      <c r="AU2876" s="97">
        <f>IF(AN2876="","",+BD!$AN2876-AJ2876)</f>
      </c>
      <c r="AV2876" s="98"/>
      <c r="AW2876" s="90">
        <f>BD!P2876*BD!AC2876</f>
        <v>0</v>
      </c>
      <c r="AX2876" s="90">
        <f>BD!V2876*BD!AC2876</f>
        <v>0</v>
      </c>
      <c r="AY2876" s="90">
        <f>IF(BD!AN2876="","",BD!AN2876*BD!AC2876)</f>
      </c>
      <c r="AZ2876" s="75" t="s">
        <v>123</v>
      </c>
      <c r="BA2876" s="75" t="s">
        <v>115</v>
      </c>
      <c r="BB2876" s="75">
        <v>1</v>
      </c>
      <c r="BC2876" s="75" t="s">
        <v>250</v>
      </c>
      <c r="BD2876" s="104"/>
      <c r="BE2876" s="104"/>
      <c r="BF2876" s="101"/>
      <c r="BG2876" s="101"/>
      <c r="BH2876" s="101"/>
      <c r="BI2876" s="101"/>
      <c r="BJ2876" s="101"/>
      <c r="BK2876" s="101"/>
      <c r="BL2876" s="101"/>
      <c r="BM2876" s="101"/>
      <c r="BN2876" s="101"/>
      <c r="BO2876" s="103"/>
      <c r="BP2876" s="101"/>
      <c r="BQ2876" s="101"/>
      <c r="BR2876" s="101"/>
      <c r="BS2876" s="101"/>
      <c r="BT2876" s="101"/>
      <c r="BU2876" s="101"/>
      <c r="BV2876" s="101"/>
      <c r="BW2876" s="101"/>
      <c r="BX2876" s="101"/>
      <c r="BY2876" s="101"/>
      <c r="BZ2876" s="101"/>
      <c r="CA2876" s="101"/>
      <c r="CB2876" s="101"/>
      <c r="CC2876" s="101"/>
      <c r="CD2876" s="101"/>
      <c r="CE2876" s="101"/>
      <c r="CF2876" s="101"/>
      <c r="CG2876" s="37" t="e">
        <f>VLOOKUP(Table_1[[#This Row],[EAN]],'[1]Planilha1'!$E:$R,13,0)</f>
        <v>#N/A</v>
      </c>
    </row>
    <row r="2877" ht="15" hidden="1">
      <c r="A2877" s="7"/>
      <c r="B2877" s="84" t="s">
        <v>2735</v>
      </c>
      <c r="C2877" s="75">
        <v>221948</v>
      </c>
      <c r="D2877" s="75"/>
      <c r="E2877" s="85">
        <v>7891098000354</v>
      </c>
      <c r="F2877" s="86" t="s">
        <v>3367</v>
      </c>
      <c r="G2877" s="75" t="s">
        <v>21</v>
      </c>
      <c r="H2877" s="75">
        <v>950</v>
      </c>
      <c r="I2877" s="87" t="s">
        <v>3217</v>
      </c>
      <c r="J2877" s="75" t="s">
        <v>3364</v>
      </c>
      <c r="K2877" s="88" t="s">
        <v>84</v>
      </c>
      <c r="L2877" s="88">
        <v>30</v>
      </c>
      <c r="M2877" s="88">
        <v>5</v>
      </c>
      <c r="N2877" s="75" t="s">
        <v>85</v>
      </c>
      <c r="O2877" s="75"/>
      <c r="P2877" s="106"/>
      <c r="Q2877" s="90">
        <f>(17/100+7.6/100+1.65/100)*P2877</f>
        <v>0</v>
      </c>
      <c r="R2877" s="104"/>
      <c r="S2877" s="104"/>
      <c r="T2877" s="104"/>
      <c r="U2877" s="104"/>
      <c r="V2877" s="90">
        <f>+P2877-Q2877+R2877+S2877+T2877+U2877</f>
        <v>0</v>
      </c>
      <c r="W2877" s="91">
        <f>(1.02/100)</f>
        <v>1.02E-2</v>
      </c>
      <c r="X2877" s="91">
        <v>4.8E-3</v>
      </c>
      <c r="Y2877" s="91">
        <v>0.17</v>
      </c>
      <c r="Z2877" s="91">
        <v>1.65E-2</v>
      </c>
      <c r="AA2877" s="91">
        <v>7.6E-2</v>
      </c>
      <c r="AB2877" s="91">
        <f>SUM(W2877:AA2877)</f>
        <v>0.2775</v>
      </c>
      <c r="AC2877" s="75">
        <v>12</v>
      </c>
      <c r="AD2877" s="92">
        <f>IF(AL2877="","",+AC2877*AL2877)</f>
      </c>
      <c r="AE2877" s="93">
        <f>IF(AL2877="","",+AL2877*AB2877)</f>
      </c>
      <c r="AF2877" s="92">
        <f>IF(AL2877="","",+AL2877-AE2877)</f>
      </c>
      <c r="AG2877" s="93">
        <f>+V2877</f>
        <v>0</v>
      </c>
      <c r="AH2877" s="92">
        <f>IF(AF2877="","",+AF2877-AG2877)</f>
      </c>
      <c r="AI2877" s="92">
        <f>IF(AH2877="","",+AH2877*AC2877)</f>
      </c>
      <c r="AJ2877" s="93"/>
      <c r="AK2877" s="94">
        <v>0.33</v>
      </c>
      <c r="AL2877" s="93">
        <f>IF(V2877=0,"",V2877/(1-AB2877-AK2877))</f>
      </c>
      <c r="AM2877" s="95">
        <v>0.33</v>
      </c>
      <c r="AN2877" s="93">
        <f>IF(V2877=0,"",V2877/(1-AB2877-AM2877))</f>
      </c>
      <c r="AO2877" s="96">
        <v>1.2</v>
      </c>
      <c r="AP2877" s="93">
        <f>IF(BD!AJ2877="","",BD!AJ2877*BD!AO2877)</f>
      </c>
      <c r="AQ2877" s="91">
        <f>BD!AM2877/BD!AK2877-1</f>
        <v>0</v>
      </c>
      <c r="AR2877" s="91">
        <f>IF(BD!AN2877="","",IF(BD!AJ2877="","",BD!AN2877/BD!AJ2877-1))</f>
      </c>
      <c r="AS2877" s="91">
        <f>IF(BD!AN2877="","",IF(BD!AN2877&lt;BD!AL2877,"ABAIXO DA META","DENTRO DA META"))</f>
      </c>
      <c r="AT2877" s="91" t="str">
        <f>IF(BD!AJ2877="","EM ANÁLISE",IF(BD!AP2877&gt;=BD!AN2877,"GO", "NO GO"))</f>
        <v>EM ANÁLISE</v>
      </c>
      <c r="AU2877" s="97">
        <f>IF(AN2877="","",+BD!$AN2877-AJ2877)</f>
      </c>
      <c r="AV2877" s="98"/>
      <c r="AW2877" s="90">
        <f>BD!P2877*BD!AC2877</f>
        <v>0</v>
      </c>
      <c r="AX2877" s="90">
        <f>BD!V2877*BD!AC2877</f>
        <v>0</v>
      </c>
      <c r="AY2877" s="90">
        <f>IF(BD!AN2877="","",BD!AN2877*BD!AC2877)</f>
      </c>
      <c r="AZ2877" s="75" t="s">
        <v>123</v>
      </c>
      <c r="BA2877" s="75" t="s">
        <v>115</v>
      </c>
      <c r="BB2877" s="75">
        <v>1</v>
      </c>
      <c r="BC2877" s="75" t="s">
        <v>250</v>
      </c>
      <c r="BD2877" s="104"/>
      <c r="BE2877" s="104"/>
      <c r="BF2877" s="101"/>
      <c r="BG2877" s="101"/>
      <c r="BH2877" s="101"/>
      <c r="BI2877" s="101"/>
      <c r="BJ2877" s="101"/>
      <c r="BK2877" s="101"/>
      <c r="BL2877" s="101"/>
      <c r="BM2877" s="101"/>
      <c r="BN2877" s="101"/>
      <c r="BO2877" s="103"/>
      <c r="BP2877" s="101"/>
      <c r="BQ2877" s="101"/>
      <c r="BR2877" s="101"/>
      <c r="BS2877" s="101"/>
      <c r="BT2877" s="101"/>
      <c r="BU2877" s="101"/>
      <c r="BV2877" s="101"/>
      <c r="BW2877" s="101"/>
      <c r="BX2877" s="101"/>
      <c r="BY2877" s="101"/>
      <c r="BZ2877" s="101"/>
      <c r="CA2877" s="101"/>
      <c r="CB2877" s="101"/>
      <c r="CC2877" s="101"/>
      <c r="CD2877" s="101"/>
      <c r="CE2877" s="101"/>
      <c r="CF2877" s="101"/>
      <c r="CG2877" s="37" t="e">
        <f>VLOOKUP(Table_1[[#This Row],[EAN]],'[1]Planilha1'!$E:$R,13,0)</f>
        <v>#N/A</v>
      </c>
    </row>
    <row r="2878" ht="15" hidden="1">
      <c r="A2878" s="7"/>
      <c r="B2878" s="84" t="s">
        <v>2735</v>
      </c>
      <c r="C2878" s="75">
        <v>221949</v>
      </c>
      <c r="D2878" s="75"/>
      <c r="E2878" s="85">
        <v>7891098000057</v>
      </c>
      <c r="F2878" s="86" t="s">
        <v>3368</v>
      </c>
      <c r="G2878" s="75" t="s">
        <v>21</v>
      </c>
      <c r="H2878" s="75">
        <v>950</v>
      </c>
      <c r="I2878" s="87" t="s">
        <v>3217</v>
      </c>
      <c r="J2878" s="75" t="s">
        <v>3364</v>
      </c>
      <c r="K2878" s="88" t="s">
        <v>84</v>
      </c>
      <c r="L2878" s="88">
        <v>30</v>
      </c>
      <c r="M2878" s="88">
        <v>5</v>
      </c>
      <c r="N2878" s="75" t="s">
        <v>85</v>
      </c>
      <c r="O2878" s="75"/>
      <c r="P2878" s="106"/>
      <c r="Q2878" s="90">
        <f>(17/100+7.6/100+1.65/100)*P2878</f>
        <v>0</v>
      </c>
      <c r="R2878" s="104"/>
      <c r="S2878" s="104"/>
      <c r="T2878" s="104"/>
      <c r="U2878" s="104"/>
      <c r="V2878" s="90">
        <f>+P2878-Q2878+R2878+S2878+T2878+U2878</f>
        <v>0</v>
      </c>
      <c r="W2878" s="91">
        <f>(1.02/100)</f>
        <v>1.02E-2</v>
      </c>
      <c r="X2878" s="91">
        <v>4.8E-3</v>
      </c>
      <c r="Y2878" s="91">
        <v>0.17</v>
      </c>
      <c r="Z2878" s="91">
        <v>1.65E-2</v>
      </c>
      <c r="AA2878" s="91">
        <v>7.6E-2</v>
      </c>
      <c r="AB2878" s="91">
        <f>SUM(W2878:AA2878)</f>
        <v>0.2775</v>
      </c>
      <c r="AC2878" s="75">
        <v>12</v>
      </c>
      <c r="AD2878" s="92">
        <f>IF(AL2878="","",+AC2878*AL2878)</f>
      </c>
      <c r="AE2878" s="93">
        <f>IF(AL2878="","",+AL2878*AB2878)</f>
      </c>
      <c r="AF2878" s="92">
        <f>IF(AL2878="","",+AL2878-AE2878)</f>
      </c>
      <c r="AG2878" s="93">
        <f>+V2878</f>
        <v>0</v>
      </c>
      <c r="AH2878" s="92">
        <f>IF(AF2878="","",+AF2878-AG2878)</f>
      </c>
      <c r="AI2878" s="92">
        <f>IF(AH2878="","",+AH2878*AC2878)</f>
      </c>
      <c r="AJ2878" s="93"/>
      <c r="AK2878" s="94">
        <v>0.33</v>
      </c>
      <c r="AL2878" s="93">
        <f>IF(V2878=0,"",V2878/(1-AB2878-AK2878))</f>
      </c>
      <c r="AM2878" s="95">
        <v>0.33</v>
      </c>
      <c r="AN2878" s="93">
        <f>IF(V2878=0,"",V2878/(1-AB2878-AM2878))</f>
      </c>
      <c r="AO2878" s="96">
        <v>1.2</v>
      </c>
      <c r="AP2878" s="93">
        <f>IF(BD!AJ2878="","",BD!AJ2878*BD!AO2878)</f>
      </c>
      <c r="AQ2878" s="91">
        <f>BD!AM2878/BD!AK2878-1</f>
        <v>0</v>
      </c>
      <c r="AR2878" s="91">
        <f>IF(BD!AN2878="","",IF(BD!AJ2878="","",BD!AN2878/BD!AJ2878-1))</f>
      </c>
      <c r="AS2878" s="91">
        <f>IF(BD!AN2878="","",IF(BD!AN2878&lt;BD!AL2878,"ABAIXO DA META","DENTRO DA META"))</f>
      </c>
      <c r="AT2878" s="91" t="str">
        <f>IF(BD!AJ2878="","EM ANÁLISE",IF(BD!AP2878&gt;=BD!AN2878,"GO", "NO GO"))</f>
        <v>EM ANÁLISE</v>
      </c>
      <c r="AU2878" s="97">
        <f>IF(AN2878="","",+BD!$AN2878-AJ2878)</f>
      </c>
      <c r="AV2878" s="98"/>
      <c r="AW2878" s="90">
        <f>BD!P2878*BD!AC2878</f>
        <v>0</v>
      </c>
      <c r="AX2878" s="90">
        <f>BD!V2878*BD!AC2878</f>
        <v>0</v>
      </c>
      <c r="AY2878" s="90">
        <f>IF(BD!AN2878="","",BD!AN2878*BD!AC2878)</f>
      </c>
      <c r="AZ2878" s="75" t="s">
        <v>123</v>
      </c>
      <c r="BA2878" s="75" t="s">
        <v>115</v>
      </c>
      <c r="BB2878" s="75">
        <v>1</v>
      </c>
      <c r="BC2878" s="75" t="s">
        <v>250</v>
      </c>
      <c r="BD2878" s="104"/>
      <c r="BE2878" s="104"/>
      <c r="BF2878" s="101"/>
      <c r="BG2878" s="101"/>
      <c r="BH2878" s="101"/>
      <c r="BI2878" s="101"/>
      <c r="BJ2878" s="101"/>
      <c r="BK2878" s="101"/>
      <c r="BL2878" s="101"/>
      <c r="BM2878" s="101"/>
      <c r="BN2878" s="101"/>
      <c r="BO2878" s="103"/>
      <c r="BP2878" s="101"/>
      <c r="BQ2878" s="101"/>
      <c r="BR2878" s="101"/>
      <c r="BS2878" s="101"/>
      <c r="BT2878" s="101"/>
      <c r="BU2878" s="101"/>
      <c r="BV2878" s="101"/>
      <c r="BW2878" s="101"/>
      <c r="BX2878" s="101"/>
      <c r="BY2878" s="101"/>
      <c r="BZ2878" s="101"/>
      <c r="CA2878" s="101"/>
      <c r="CB2878" s="101"/>
      <c r="CC2878" s="101"/>
      <c r="CD2878" s="101"/>
      <c r="CE2878" s="101"/>
      <c r="CF2878" s="101"/>
      <c r="CG2878" s="37" t="e">
        <f>VLOOKUP(Table_1[[#This Row],[EAN]],'[1]Planilha1'!$E:$R,13,0)</f>
        <v>#N/A</v>
      </c>
    </row>
    <row r="2879" ht="15" hidden="1">
      <c r="A2879" s="7"/>
      <c r="B2879" s="84" t="s">
        <v>2735</v>
      </c>
      <c r="C2879" s="75">
        <v>221950</v>
      </c>
      <c r="D2879" s="75"/>
      <c r="E2879" s="85">
        <v>7891098000040</v>
      </c>
      <c r="F2879" s="86" t="s">
        <v>3369</v>
      </c>
      <c r="G2879" s="75" t="s">
        <v>21</v>
      </c>
      <c r="H2879" s="75">
        <v>950</v>
      </c>
      <c r="I2879" s="87" t="s">
        <v>3217</v>
      </c>
      <c r="J2879" s="75" t="s">
        <v>3364</v>
      </c>
      <c r="K2879" s="88" t="s">
        <v>84</v>
      </c>
      <c r="L2879" s="88">
        <v>30</v>
      </c>
      <c r="M2879" s="88">
        <v>5</v>
      </c>
      <c r="N2879" s="75" t="s">
        <v>85</v>
      </c>
      <c r="O2879" s="75"/>
      <c r="P2879" s="106"/>
      <c r="Q2879" s="90">
        <f>(17/100+7.6/100+1.65/100)*P2879</f>
        <v>0</v>
      </c>
      <c r="R2879" s="104"/>
      <c r="S2879" s="104"/>
      <c r="T2879" s="104"/>
      <c r="U2879" s="104"/>
      <c r="V2879" s="90">
        <f>+P2879-Q2879+R2879+S2879+T2879+U2879</f>
        <v>0</v>
      </c>
      <c r="W2879" s="91">
        <f>(1.02/100)</f>
        <v>1.02E-2</v>
      </c>
      <c r="X2879" s="91">
        <v>4.8E-3</v>
      </c>
      <c r="Y2879" s="91">
        <v>0.17</v>
      </c>
      <c r="Z2879" s="91">
        <v>1.65E-2</v>
      </c>
      <c r="AA2879" s="91">
        <v>7.6E-2</v>
      </c>
      <c r="AB2879" s="91">
        <f>SUM(W2879:AA2879)</f>
        <v>0.2775</v>
      </c>
      <c r="AC2879" s="75">
        <v>12</v>
      </c>
      <c r="AD2879" s="92">
        <f>IF(AL2879="","",+AC2879*AL2879)</f>
      </c>
      <c r="AE2879" s="93">
        <f>IF(AL2879="","",+AL2879*AB2879)</f>
      </c>
      <c r="AF2879" s="92">
        <f>IF(AL2879="","",+AL2879-AE2879)</f>
      </c>
      <c r="AG2879" s="93">
        <f>+V2879</f>
        <v>0</v>
      </c>
      <c r="AH2879" s="92">
        <f>IF(AF2879="","",+AF2879-AG2879)</f>
      </c>
      <c r="AI2879" s="92">
        <f>IF(AH2879="","",+AH2879*AC2879)</f>
      </c>
      <c r="AJ2879" s="93"/>
      <c r="AK2879" s="94">
        <v>0.33</v>
      </c>
      <c r="AL2879" s="93">
        <f>IF(V2879=0,"",V2879/(1-AB2879-AK2879))</f>
      </c>
      <c r="AM2879" s="95">
        <v>0.33</v>
      </c>
      <c r="AN2879" s="93">
        <f>IF(V2879=0,"",V2879/(1-AB2879-AM2879))</f>
      </c>
      <c r="AO2879" s="96">
        <v>1.2</v>
      </c>
      <c r="AP2879" s="93">
        <f>IF(BD!AJ2879="","",BD!AJ2879*BD!AO2879)</f>
      </c>
      <c r="AQ2879" s="91">
        <f>BD!AM2879/BD!AK2879-1</f>
        <v>0</v>
      </c>
      <c r="AR2879" s="91">
        <f>IF(BD!AN2879="","",IF(BD!AJ2879="","",BD!AN2879/BD!AJ2879-1))</f>
      </c>
      <c r="AS2879" s="91">
        <f>IF(BD!AN2879="","",IF(BD!AN2879&lt;BD!AL2879,"ABAIXO DA META","DENTRO DA META"))</f>
      </c>
      <c r="AT2879" s="91" t="str">
        <f>IF(BD!AJ2879="","EM ANÁLISE",IF(BD!AP2879&gt;=BD!AN2879,"GO", "NO GO"))</f>
        <v>EM ANÁLISE</v>
      </c>
      <c r="AU2879" s="97">
        <f>IF(AN2879="","",+BD!$AN2879-AJ2879)</f>
      </c>
      <c r="AV2879" s="98"/>
      <c r="AW2879" s="90">
        <f>BD!P2879*BD!AC2879</f>
        <v>0</v>
      </c>
      <c r="AX2879" s="90">
        <f>BD!V2879*BD!AC2879</f>
        <v>0</v>
      </c>
      <c r="AY2879" s="90">
        <f>IF(BD!AN2879="","",BD!AN2879*BD!AC2879)</f>
      </c>
      <c r="AZ2879" s="75" t="s">
        <v>123</v>
      </c>
      <c r="BA2879" s="75" t="s">
        <v>115</v>
      </c>
      <c r="BB2879" s="75">
        <v>1</v>
      </c>
      <c r="BC2879" s="75" t="s">
        <v>250</v>
      </c>
      <c r="BD2879" s="104"/>
      <c r="BE2879" s="104"/>
      <c r="BF2879" s="101"/>
      <c r="BG2879" s="101"/>
      <c r="BH2879" s="101"/>
      <c r="BI2879" s="101"/>
      <c r="BJ2879" s="101"/>
      <c r="BK2879" s="101"/>
      <c r="BL2879" s="101"/>
      <c r="BM2879" s="101"/>
      <c r="BN2879" s="101"/>
      <c r="BO2879" s="103"/>
      <c r="BP2879" s="101"/>
      <c r="BQ2879" s="101"/>
      <c r="BR2879" s="101"/>
      <c r="BS2879" s="101"/>
      <c r="BT2879" s="101"/>
      <c r="BU2879" s="101"/>
      <c r="BV2879" s="101"/>
      <c r="BW2879" s="101"/>
      <c r="BX2879" s="101"/>
      <c r="BY2879" s="101"/>
      <c r="BZ2879" s="101"/>
      <c r="CA2879" s="101"/>
      <c r="CB2879" s="101"/>
      <c r="CC2879" s="101"/>
      <c r="CD2879" s="101"/>
      <c r="CE2879" s="101"/>
      <c r="CF2879" s="101"/>
      <c r="CG2879" s="37" t="e">
        <f>VLOOKUP(Table_1[[#This Row],[EAN]],'[1]Planilha1'!$E:$R,13,0)</f>
        <v>#N/A</v>
      </c>
    </row>
    <row r="2880" ht="15" hidden="1">
      <c r="A2880" s="7"/>
      <c r="B2880" s="84" t="s">
        <v>2735</v>
      </c>
      <c r="C2880" s="75">
        <v>221951</v>
      </c>
      <c r="D2880" s="75"/>
      <c r="E2880" s="85">
        <v>7891098000330</v>
      </c>
      <c r="F2880" s="86" t="s">
        <v>3370</v>
      </c>
      <c r="G2880" s="75" t="s">
        <v>21</v>
      </c>
      <c r="H2880" s="75">
        <v>950</v>
      </c>
      <c r="I2880" s="87" t="s">
        <v>3217</v>
      </c>
      <c r="J2880" s="75" t="s">
        <v>3364</v>
      </c>
      <c r="K2880" s="88" t="s">
        <v>84</v>
      </c>
      <c r="L2880" s="88">
        <v>30</v>
      </c>
      <c r="M2880" s="88">
        <v>5</v>
      </c>
      <c r="N2880" s="75" t="s">
        <v>85</v>
      </c>
      <c r="O2880" s="75"/>
      <c r="P2880" s="106"/>
      <c r="Q2880" s="90">
        <f>(17/100+7.6/100+1.65/100)*P2880</f>
        <v>0</v>
      </c>
      <c r="R2880" s="104"/>
      <c r="S2880" s="104"/>
      <c r="T2880" s="104"/>
      <c r="U2880" s="104"/>
      <c r="V2880" s="90">
        <f>+P2880-Q2880+R2880+S2880+T2880+U2880</f>
        <v>0</v>
      </c>
      <c r="W2880" s="91">
        <f>(1.02/100)</f>
        <v>1.02E-2</v>
      </c>
      <c r="X2880" s="91">
        <v>4.8E-3</v>
      </c>
      <c r="Y2880" s="91">
        <v>0.17</v>
      </c>
      <c r="Z2880" s="91">
        <v>1.65E-2</v>
      </c>
      <c r="AA2880" s="91">
        <v>7.6E-2</v>
      </c>
      <c r="AB2880" s="91">
        <f>SUM(W2880:AA2880)</f>
        <v>0.2775</v>
      </c>
      <c r="AC2880" s="75">
        <v>12</v>
      </c>
      <c r="AD2880" s="92">
        <f>IF(AL2880="","",+AC2880*AL2880)</f>
      </c>
      <c r="AE2880" s="93">
        <f>IF(AL2880="","",+AL2880*AB2880)</f>
      </c>
      <c r="AF2880" s="92">
        <f>IF(AL2880="","",+AL2880-AE2880)</f>
      </c>
      <c r="AG2880" s="93">
        <f>+V2880</f>
        <v>0</v>
      </c>
      <c r="AH2880" s="92">
        <f>IF(AF2880="","",+AF2880-AG2880)</f>
      </c>
      <c r="AI2880" s="92">
        <f>IF(AH2880="","",+AH2880*AC2880)</f>
      </c>
      <c r="AJ2880" s="93"/>
      <c r="AK2880" s="94">
        <v>0.33</v>
      </c>
      <c r="AL2880" s="93">
        <f>IF(V2880=0,"",V2880/(1-AB2880-AK2880))</f>
      </c>
      <c r="AM2880" s="95">
        <v>0.33</v>
      </c>
      <c r="AN2880" s="93">
        <f>IF(V2880=0,"",V2880/(1-AB2880-AM2880))</f>
      </c>
      <c r="AO2880" s="96">
        <v>1.2</v>
      </c>
      <c r="AP2880" s="93">
        <f>IF(BD!AJ2880="","",BD!AJ2880*BD!AO2880)</f>
      </c>
      <c r="AQ2880" s="91">
        <f>BD!AM2880/BD!AK2880-1</f>
        <v>0</v>
      </c>
      <c r="AR2880" s="91">
        <f>IF(BD!AN2880="","",IF(BD!AJ2880="","",BD!AN2880/BD!AJ2880-1))</f>
      </c>
      <c r="AS2880" s="91">
        <f>IF(BD!AN2880="","",IF(BD!AN2880&lt;BD!AL2880,"ABAIXO DA META","DENTRO DA META"))</f>
      </c>
      <c r="AT2880" s="91" t="str">
        <f>IF(BD!AJ2880="","EM ANÁLISE",IF(BD!AP2880&gt;=BD!AN2880,"GO", "NO GO"))</f>
        <v>EM ANÁLISE</v>
      </c>
      <c r="AU2880" s="97">
        <f>IF(AN2880="","",+BD!$AN2880-AJ2880)</f>
      </c>
      <c r="AV2880" s="98"/>
      <c r="AW2880" s="90">
        <f>BD!P2880*BD!AC2880</f>
        <v>0</v>
      </c>
      <c r="AX2880" s="90">
        <f>BD!V2880*BD!AC2880</f>
        <v>0</v>
      </c>
      <c r="AY2880" s="90">
        <f>IF(BD!AN2880="","",BD!AN2880*BD!AC2880)</f>
      </c>
      <c r="AZ2880" s="75" t="s">
        <v>123</v>
      </c>
      <c r="BA2880" s="75" t="s">
        <v>115</v>
      </c>
      <c r="BB2880" s="75">
        <v>1</v>
      </c>
      <c r="BC2880" s="75" t="s">
        <v>250</v>
      </c>
      <c r="BD2880" s="104"/>
      <c r="BE2880" s="104"/>
      <c r="BF2880" s="101"/>
      <c r="BG2880" s="101"/>
      <c r="BH2880" s="101"/>
      <c r="BI2880" s="101"/>
      <c r="BJ2880" s="101"/>
      <c r="BK2880" s="101"/>
      <c r="BL2880" s="101"/>
      <c r="BM2880" s="101"/>
      <c r="BN2880" s="101"/>
      <c r="BO2880" s="103"/>
      <c r="BP2880" s="101"/>
      <c r="BQ2880" s="101"/>
      <c r="BR2880" s="101"/>
      <c r="BS2880" s="101"/>
      <c r="BT2880" s="101"/>
      <c r="BU2880" s="101"/>
      <c r="BV2880" s="101"/>
      <c r="BW2880" s="101"/>
      <c r="BX2880" s="101"/>
      <c r="BY2880" s="101"/>
      <c r="BZ2880" s="101"/>
      <c r="CA2880" s="101"/>
      <c r="CB2880" s="101"/>
      <c r="CC2880" s="101"/>
      <c r="CD2880" s="101"/>
      <c r="CE2880" s="101"/>
      <c r="CF2880" s="101"/>
      <c r="CG2880" s="37" t="e">
        <f>VLOOKUP(Table_1[[#This Row],[EAN]],'[1]Planilha1'!$E:$R,13,0)</f>
        <v>#N/A</v>
      </c>
    </row>
    <row r="2881" ht="15" hidden="1">
      <c r="A2881" s="7"/>
      <c r="B2881" s="84" t="s">
        <v>2735</v>
      </c>
      <c r="C2881" s="75">
        <v>221952</v>
      </c>
      <c r="D2881" s="75"/>
      <c r="E2881" s="85">
        <v>7891098038456</v>
      </c>
      <c r="F2881" s="86" t="s">
        <v>3371</v>
      </c>
      <c r="G2881" s="75" t="s">
        <v>21</v>
      </c>
      <c r="H2881" s="75">
        <v>950</v>
      </c>
      <c r="I2881" s="87" t="s">
        <v>3217</v>
      </c>
      <c r="J2881" s="75" t="s">
        <v>3364</v>
      </c>
      <c r="K2881" s="88" t="s">
        <v>84</v>
      </c>
      <c r="L2881" s="88">
        <v>30</v>
      </c>
      <c r="M2881" s="88">
        <v>5</v>
      </c>
      <c r="N2881" s="75" t="s">
        <v>85</v>
      </c>
      <c r="O2881" s="75"/>
      <c r="P2881" s="106"/>
      <c r="Q2881" s="90">
        <f>(17/100+7.6/100+1.65/100)*P2881</f>
        <v>0</v>
      </c>
      <c r="R2881" s="104"/>
      <c r="S2881" s="104"/>
      <c r="T2881" s="104"/>
      <c r="U2881" s="104"/>
      <c r="V2881" s="90">
        <f>+P2881-Q2881+R2881+S2881+T2881+U2881</f>
        <v>0</v>
      </c>
      <c r="W2881" s="91">
        <f>(1.02/100)</f>
        <v>1.02E-2</v>
      </c>
      <c r="X2881" s="91">
        <v>4.8E-3</v>
      </c>
      <c r="Y2881" s="91">
        <v>0.17</v>
      </c>
      <c r="Z2881" s="91">
        <v>1.65E-2</v>
      </c>
      <c r="AA2881" s="91">
        <v>7.6E-2</v>
      </c>
      <c r="AB2881" s="91">
        <f>SUM(W2881:AA2881)</f>
        <v>0.2775</v>
      </c>
      <c r="AC2881" s="75">
        <v>12</v>
      </c>
      <c r="AD2881" s="92">
        <f>IF(AL2881="","",+AC2881*AL2881)</f>
      </c>
      <c r="AE2881" s="93">
        <f>IF(AL2881="","",+AL2881*AB2881)</f>
      </c>
      <c r="AF2881" s="92">
        <f>IF(AL2881="","",+AL2881-AE2881)</f>
      </c>
      <c r="AG2881" s="93">
        <f>+V2881</f>
        <v>0</v>
      </c>
      <c r="AH2881" s="92">
        <f>IF(AF2881="","",+AF2881-AG2881)</f>
      </c>
      <c r="AI2881" s="92">
        <f>IF(AH2881="","",+AH2881*AC2881)</f>
      </c>
      <c r="AJ2881" s="93"/>
      <c r="AK2881" s="94">
        <v>0.33</v>
      </c>
      <c r="AL2881" s="93">
        <f>IF(V2881=0,"",V2881/(1-AB2881-AK2881))</f>
      </c>
      <c r="AM2881" s="95">
        <v>0.33</v>
      </c>
      <c r="AN2881" s="93">
        <f>IF(V2881=0,"",V2881/(1-AB2881-AM2881))</f>
      </c>
      <c r="AO2881" s="96">
        <v>1.2</v>
      </c>
      <c r="AP2881" s="93">
        <f>IF(BD!AJ2881="","",BD!AJ2881*BD!AO2881)</f>
      </c>
      <c r="AQ2881" s="91">
        <f>BD!AM2881/BD!AK2881-1</f>
        <v>0</v>
      </c>
      <c r="AR2881" s="91">
        <f>IF(BD!AN2881="","",IF(BD!AJ2881="","",BD!AN2881/BD!AJ2881-1))</f>
      </c>
      <c r="AS2881" s="91">
        <f>IF(BD!AN2881="","",IF(BD!AN2881&lt;BD!AL2881,"ABAIXO DA META","DENTRO DA META"))</f>
      </c>
      <c r="AT2881" s="91" t="str">
        <f>IF(BD!AJ2881="","EM ANÁLISE",IF(BD!AP2881&gt;=BD!AN2881,"GO", "NO GO"))</f>
        <v>EM ANÁLISE</v>
      </c>
      <c r="AU2881" s="97">
        <f>IF(AN2881="","",+BD!$AN2881-AJ2881)</f>
      </c>
      <c r="AV2881" s="98"/>
      <c r="AW2881" s="90">
        <f>BD!P2881*BD!AC2881</f>
        <v>0</v>
      </c>
      <c r="AX2881" s="90">
        <f>BD!V2881*BD!AC2881</f>
        <v>0</v>
      </c>
      <c r="AY2881" s="90">
        <f>IF(BD!AN2881="","",BD!AN2881*BD!AC2881)</f>
      </c>
      <c r="AZ2881" s="75" t="s">
        <v>123</v>
      </c>
      <c r="BA2881" s="75" t="s">
        <v>115</v>
      </c>
      <c r="BB2881" s="75">
        <v>1</v>
      </c>
      <c r="BC2881" s="75" t="s">
        <v>250</v>
      </c>
      <c r="BD2881" s="104"/>
      <c r="BE2881" s="104"/>
      <c r="BF2881" s="101"/>
      <c r="BG2881" s="101"/>
      <c r="BH2881" s="101"/>
      <c r="BI2881" s="101"/>
      <c r="BJ2881" s="101"/>
      <c r="BK2881" s="101"/>
      <c r="BL2881" s="101"/>
      <c r="BM2881" s="101"/>
      <c r="BN2881" s="101"/>
      <c r="BO2881" s="103"/>
      <c r="BP2881" s="101"/>
      <c r="BQ2881" s="101"/>
      <c r="BR2881" s="101"/>
      <c r="BS2881" s="101"/>
      <c r="BT2881" s="101"/>
      <c r="BU2881" s="101"/>
      <c r="BV2881" s="101"/>
      <c r="BW2881" s="101"/>
      <c r="BX2881" s="101"/>
      <c r="BY2881" s="101"/>
      <c r="BZ2881" s="101"/>
      <c r="CA2881" s="101"/>
      <c r="CB2881" s="101"/>
      <c r="CC2881" s="101"/>
      <c r="CD2881" s="101"/>
      <c r="CE2881" s="101"/>
      <c r="CF2881" s="101"/>
      <c r="CG2881" s="37" t="e">
        <f>VLOOKUP(Table_1[[#This Row],[EAN]],'[1]Planilha1'!$E:$R,13,0)</f>
        <v>#N/A</v>
      </c>
    </row>
    <row r="2882" ht="15" hidden="1">
      <c r="A2882" s="7"/>
      <c r="B2882" s="84" t="s">
        <v>2735</v>
      </c>
      <c r="C2882" s="75">
        <v>221953</v>
      </c>
      <c r="D2882" s="75"/>
      <c r="E2882" s="85">
        <v>7891098038302</v>
      </c>
      <c r="F2882" s="86" t="s">
        <v>3372</v>
      </c>
      <c r="G2882" s="75" t="s">
        <v>21</v>
      </c>
      <c r="H2882" s="75">
        <v>950</v>
      </c>
      <c r="I2882" s="87" t="s">
        <v>3217</v>
      </c>
      <c r="J2882" s="75" t="s">
        <v>3364</v>
      </c>
      <c r="K2882" s="88" t="s">
        <v>84</v>
      </c>
      <c r="L2882" s="88">
        <v>20</v>
      </c>
      <c r="M2882" s="88">
        <v>5</v>
      </c>
      <c r="N2882" s="75" t="s">
        <v>85</v>
      </c>
      <c r="O2882" s="75"/>
      <c r="P2882" s="106"/>
      <c r="Q2882" s="90">
        <f>(17/100+7.6/100+1.65/100)*P2882</f>
        <v>0</v>
      </c>
      <c r="R2882" s="104"/>
      <c r="S2882" s="104"/>
      <c r="T2882" s="104"/>
      <c r="U2882" s="104"/>
      <c r="V2882" s="90">
        <f>+P2882-Q2882+R2882+S2882+T2882+U2882</f>
        <v>0</v>
      </c>
      <c r="W2882" s="91">
        <f>(1.02/100)</f>
        <v>1.02E-2</v>
      </c>
      <c r="X2882" s="91">
        <v>4.8E-3</v>
      </c>
      <c r="Y2882" s="91">
        <v>0.17</v>
      </c>
      <c r="Z2882" s="91">
        <v>1.65E-2</v>
      </c>
      <c r="AA2882" s="91">
        <v>7.6E-2</v>
      </c>
      <c r="AB2882" s="91">
        <f>SUM(W2882:AA2882)</f>
        <v>0.2775</v>
      </c>
      <c r="AC2882" s="75">
        <v>12</v>
      </c>
      <c r="AD2882" s="92">
        <f>IF(AL2882="","",+AC2882*AL2882)</f>
      </c>
      <c r="AE2882" s="93">
        <f>IF(AL2882="","",+AL2882*AB2882)</f>
      </c>
      <c r="AF2882" s="92">
        <f>IF(AL2882="","",+AL2882-AE2882)</f>
      </c>
      <c r="AG2882" s="93">
        <f>+V2882</f>
        <v>0</v>
      </c>
      <c r="AH2882" s="92">
        <f>IF(AF2882="","",+AF2882-AG2882)</f>
      </c>
      <c r="AI2882" s="92">
        <f>IF(AH2882="","",+AH2882*AC2882)</f>
      </c>
      <c r="AJ2882" s="93"/>
      <c r="AK2882" s="94">
        <v>0.33</v>
      </c>
      <c r="AL2882" s="93">
        <f>IF(V2882=0,"",V2882/(1-AB2882-AK2882))</f>
      </c>
      <c r="AM2882" s="95">
        <v>0.33</v>
      </c>
      <c r="AN2882" s="93">
        <f>IF(V2882=0,"",V2882/(1-AB2882-AM2882))</f>
      </c>
      <c r="AO2882" s="96">
        <v>1.2</v>
      </c>
      <c r="AP2882" s="93">
        <f>IF(BD!AJ2882="","",BD!AJ2882*BD!AO2882)</f>
      </c>
      <c r="AQ2882" s="91">
        <f>BD!AM2882/BD!AK2882-1</f>
        <v>0</v>
      </c>
      <c r="AR2882" s="91">
        <f>IF(BD!AN2882="","",IF(BD!AJ2882="","",BD!AN2882/BD!AJ2882-1))</f>
      </c>
      <c r="AS2882" s="91">
        <f>IF(BD!AN2882="","",IF(BD!AN2882&lt;BD!AL2882,"ABAIXO DA META","DENTRO DA META"))</f>
      </c>
      <c r="AT2882" s="91" t="str">
        <f>IF(BD!AJ2882="","EM ANÁLISE",IF(BD!AP2882&gt;=BD!AN2882,"GO", "NO GO"))</f>
        <v>EM ANÁLISE</v>
      </c>
      <c r="AU2882" s="97">
        <f>IF(AN2882="","",+BD!$AN2882-AJ2882)</f>
      </c>
      <c r="AV2882" s="98"/>
      <c r="AW2882" s="90">
        <f>BD!P2882*BD!AC2882</f>
        <v>0</v>
      </c>
      <c r="AX2882" s="90">
        <f>BD!V2882*BD!AC2882</f>
        <v>0</v>
      </c>
      <c r="AY2882" s="90">
        <f>IF(BD!AN2882="","",BD!AN2882*BD!AC2882)</f>
      </c>
      <c r="AZ2882" s="75" t="s">
        <v>123</v>
      </c>
      <c r="BA2882" s="75" t="s">
        <v>115</v>
      </c>
      <c r="BB2882" s="75">
        <v>1</v>
      </c>
      <c r="BC2882" s="75" t="s">
        <v>250</v>
      </c>
      <c r="BD2882" s="104"/>
      <c r="BE2882" s="104"/>
      <c r="BF2882" s="101"/>
      <c r="BG2882" s="101"/>
      <c r="BH2882" s="101"/>
      <c r="BI2882" s="101"/>
      <c r="BJ2882" s="101"/>
      <c r="BK2882" s="101"/>
      <c r="BL2882" s="101"/>
      <c r="BM2882" s="101"/>
      <c r="BN2882" s="101"/>
      <c r="BO2882" s="103"/>
      <c r="BP2882" s="101"/>
      <c r="BQ2882" s="101"/>
      <c r="BR2882" s="101"/>
      <c r="BS2882" s="101"/>
      <c r="BT2882" s="101"/>
      <c r="BU2882" s="101"/>
      <c r="BV2882" s="101"/>
      <c r="BW2882" s="101"/>
      <c r="BX2882" s="101"/>
      <c r="BY2882" s="101"/>
      <c r="BZ2882" s="101"/>
      <c r="CA2882" s="101"/>
      <c r="CB2882" s="101"/>
      <c r="CC2882" s="101"/>
      <c r="CD2882" s="101"/>
      <c r="CE2882" s="101"/>
      <c r="CF2882" s="101"/>
      <c r="CG2882" s="37" t="e">
        <f>VLOOKUP(Table_1[[#This Row],[EAN]],'[1]Planilha1'!$E:$R,13,0)</f>
        <v>#N/A</v>
      </c>
    </row>
    <row r="2883" ht="15" hidden="1">
      <c r="A2883" s="7"/>
      <c r="B2883" s="84" t="s">
        <v>2735</v>
      </c>
      <c r="C2883" s="75">
        <v>221954</v>
      </c>
      <c r="D2883" s="75"/>
      <c r="E2883" s="85">
        <v>7891098040923</v>
      </c>
      <c r="F2883" s="86" t="s">
        <v>3373</v>
      </c>
      <c r="G2883" s="75" t="s">
        <v>21</v>
      </c>
      <c r="H2883" s="75">
        <v>950</v>
      </c>
      <c r="I2883" s="87" t="s">
        <v>3217</v>
      </c>
      <c r="J2883" s="75" t="s">
        <v>3364</v>
      </c>
      <c r="K2883" s="88" t="s">
        <v>84</v>
      </c>
      <c r="L2883" s="88">
        <v>10</v>
      </c>
      <c r="M2883" s="88">
        <v>5</v>
      </c>
      <c r="N2883" s="75" t="s">
        <v>85</v>
      </c>
      <c r="O2883" s="75"/>
      <c r="P2883" s="106"/>
      <c r="Q2883" s="90">
        <f>(17/100+7.6/100+1.65/100)*P2883</f>
        <v>0</v>
      </c>
      <c r="R2883" s="104"/>
      <c r="S2883" s="104"/>
      <c r="T2883" s="104"/>
      <c r="U2883" s="104"/>
      <c r="V2883" s="90">
        <f>+P2883-Q2883+R2883+S2883+T2883+U2883</f>
        <v>0</v>
      </c>
      <c r="W2883" s="91">
        <f>(1.02/100)</f>
        <v>1.02E-2</v>
      </c>
      <c r="X2883" s="91">
        <v>4.8E-3</v>
      </c>
      <c r="Y2883" s="91">
        <v>0.17</v>
      </c>
      <c r="Z2883" s="91">
        <v>1.65E-2</v>
      </c>
      <c r="AA2883" s="91">
        <v>7.6E-2</v>
      </c>
      <c r="AB2883" s="91">
        <f>SUM(W2883:AA2883)</f>
        <v>0.2775</v>
      </c>
      <c r="AC2883" s="75">
        <v>12</v>
      </c>
      <c r="AD2883" s="92">
        <f>IF(AL2883="","",+AC2883*AL2883)</f>
      </c>
      <c r="AE2883" s="93">
        <f>IF(AL2883="","",+AL2883*AB2883)</f>
      </c>
      <c r="AF2883" s="92">
        <f>IF(AL2883="","",+AL2883-AE2883)</f>
      </c>
      <c r="AG2883" s="93">
        <f>+V2883</f>
        <v>0</v>
      </c>
      <c r="AH2883" s="92">
        <f>IF(AF2883="","",+AF2883-AG2883)</f>
      </c>
      <c r="AI2883" s="92">
        <f>IF(AH2883="","",+AH2883*AC2883)</f>
      </c>
      <c r="AJ2883" s="93"/>
      <c r="AK2883" s="94">
        <v>0.33</v>
      </c>
      <c r="AL2883" s="93">
        <f>IF(V2883=0,"",V2883/(1-AB2883-AK2883))</f>
      </c>
      <c r="AM2883" s="95">
        <v>0.33</v>
      </c>
      <c r="AN2883" s="93">
        <f>IF(V2883=0,"",V2883/(1-AB2883-AM2883))</f>
      </c>
      <c r="AO2883" s="96">
        <v>1.2</v>
      </c>
      <c r="AP2883" s="93">
        <f>IF(BD!AJ2883="","",BD!AJ2883*BD!AO2883)</f>
      </c>
      <c r="AQ2883" s="91">
        <f>BD!AM2883/BD!AK2883-1</f>
        <v>0</v>
      </c>
      <c r="AR2883" s="91">
        <f>IF(BD!AN2883="","",IF(BD!AJ2883="","",BD!AN2883/BD!AJ2883-1))</f>
      </c>
      <c r="AS2883" s="91">
        <f>IF(BD!AN2883="","",IF(BD!AN2883&lt;BD!AL2883,"ABAIXO DA META","DENTRO DA META"))</f>
      </c>
      <c r="AT2883" s="91" t="str">
        <f>IF(BD!AJ2883="","EM ANÁLISE",IF(BD!AP2883&gt;=BD!AN2883,"GO", "NO GO"))</f>
        <v>EM ANÁLISE</v>
      </c>
      <c r="AU2883" s="97">
        <f>IF(AN2883="","",+BD!$AN2883-AJ2883)</f>
      </c>
      <c r="AV2883" s="98"/>
      <c r="AW2883" s="90">
        <f>BD!P2883*BD!AC2883</f>
        <v>0</v>
      </c>
      <c r="AX2883" s="90">
        <f>BD!V2883*BD!AC2883</f>
        <v>0</v>
      </c>
      <c r="AY2883" s="90">
        <f>IF(BD!AN2883="","",BD!AN2883*BD!AC2883)</f>
      </c>
      <c r="AZ2883" s="75" t="s">
        <v>123</v>
      </c>
      <c r="BA2883" s="75" t="s">
        <v>115</v>
      </c>
      <c r="BB2883" s="75">
        <v>1</v>
      </c>
      <c r="BC2883" s="75" t="s">
        <v>250</v>
      </c>
      <c r="BD2883" s="104"/>
      <c r="BE2883" s="104"/>
      <c r="BF2883" s="101"/>
      <c r="BG2883" s="101"/>
      <c r="BH2883" s="101"/>
      <c r="BI2883" s="101"/>
      <c r="BJ2883" s="101"/>
      <c r="BK2883" s="101"/>
      <c r="BL2883" s="101"/>
      <c r="BM2883" s="101"/>
      <c r="BN2883" s="101"/>
      <c r="BO2883" s="103"/>
      <c r="BP2883" s="101"/>
      <c r="BQ2883" s="101"/>
      <c r="BR2883" s="101"/>
      <c r="BS2883" s="101"/>
      <c r="BT2883" s="101"/>
      <c r="BU2883" s="101"/>
      <c r="BV2883" s="101"/>
      <c r="BW2883" s="101"/>
      <c r="BX2883" s="101"/>
      <c r="BY2883" s="101"/>
      <c r="BZ2883" s="101"/>
      <c r="CA2883" s="101"/>
      <c r="CB2883" s="101"/>
      <c r="CC2883" s="101"/>
      <c r="CD2883" s="101"/>
      <c r="CE2883" s="101"/>
      <c r="CF2883" s="101"/>
      <c r="CG2883" s="37" t="e">
        <f>VLOOKUP(Table_1[[#This Row],[EAN]],'[1]Planilha1'!$E:$R,13,0)</f>
        <v>#N/A</v>
      </c>
    </row>
    <row r="2884" ht="15" hidden="1">
      <c r="A2884" s="7"/>
      <c r="B2884" s="84" t="s">
        <v>2735</v>
      </c>
      <c r="C2884" s="75">
        <v>221955</v>
      </c>
      <c r="D2884" s="75"/>
      <c r="E2884" s="85">
        <v>7891098000026</v>
      </c>
      <c r="F2884" s="86" t="s">
        <v>3374</v>
      </c>
      <c r="G2884" s="75" t="s">
        <v>21</v>
      </c>
      <c r="H2884" s="75">
        <v>950</v>
      </c>
      <c r="I2884" s="87" t="s">
        <v>3217</v>
      </c>
      <c r="J2884" s="75" t="s">
        <v>3364</v>
      </c>
      <c r="K2884" s="88" t="s">
        <v>84</v>
      </c>
      <c r="L2884" s="88">
        <v>60</v>
      </c>
      <c r="M2884" s="88">
        <v>5</v>
      </c>
      <c r="N2884" s="75" t="s">
        <v>85</v>
      </c>
      <c r="O2884" s="75"/>
      <c r="P2884" s="106"/>
      <c r="Q2884" s="90">
        <f>(17/100+7.6/100+1.65/100)*P2884</f>
        <v>0</v>
      </c>
      <c r="R2884" s="104"/>
      <c r="S2884" s="104"/>
      <c r="T2884" s="104"/>
      <c r="U2884" s="104"/>
      <c r="V2884" s="90">
        <f>+P2884-Q2884+R2884+S2884+T2884+U2884</f>
        <v>0</v>
      </c>
      <c r="W2884" s="91">
        <f>(1.02/100)</f>
        <v>1.02E-2</v>
      </c>
      <c r="X2884" s="91">
        <v>4.8E-3</v>
      </c>
      <c r="Y2884" s="91">
        <v>0.17</v>
      </c>
      <c r="Z2884" s="91">
        <v>1.65E-2</v>
      </c>
      <c r="AA2884" s="91">
        <v>7.6E-2</v>
      </c>
      <c r="AB2884" s="91">
        <f>SUM(W2884:AA2884)</f>
        <v>0.2775</v>
      </c>
      <c r="AC2884" s="75">
        <v>12</v>
      </c>
      <c r="AD2884" s="92">
        <f>IF(AL2884="","",+AC2884*AL2884)</f>
      </c>
      <c r="AE2884" s="93">
        <f>IF(AL2884="","",+AL2884*AB2884)</f>
      </c>
      <c r="AF2884" s="92">
        <f>IF(AL2884="","",+AL2884-AE2884)</f>
      </c>
      <c r="AG2884" s="93">
        <f>+V2884</f>
        <v>0</v>
      </c>
      <c r="AH2884" s="92">
        <f>IF(AF2884="","",+AF2884-AG2884)</f>
      </c>
      <c r="AI2884" s="92">
        <f>IF(AH2884="","",+AH2884*AC2884)</f>
      </c>
      <c r="AJ2884" s="93"/>
      <c r="AK2884" s="94">
        <v>0.33</v>
      </c>
      <c r="AL2884" s="93">
        <f>IF(V2884=0,"",V2884/(1-AB2884-AK2884))</f>
      </c>
      <c r="AM2884" s="95">
        <v>0.33</v>
      </c>
      <c r="AN2884" s="93">
        <f>IF(V2884=0,"",V2884/(1-AB2884-AM2884))</f>
      </c>
      <c r="AO2884" s="96">
        <v>1.2</v>
      </c>
      <c r="AP2884" s="93">
        <f>IF(BD!AJ2884="","",BD!AJ2884*BD!AO2884)</f>
      </c>
      <c r="AQ2884" s="91">
        <f>BD!AM2884/BD!AK2884-1</f>
        <v>0</v>
      </c>
      <c r="AR2884" s="91">
        <f>IF(BD!AN2884="","",IF(BD!AJ2884="","",BD!AN2884/BD!AJ2884-1))</f>
      </c>
      <c r="AS2884" s="91">
        <f>IF(BD!AN2884="","",IF(BD!AN2884&lt;BD!AL2884,"ABAIXO DA META","DENTRO DA META"))</f>
      </c>
      <c r="AT2884" s="91" t="str">
        <f>IF(BD!AJ2884="","EM ANÁLISE",IF(BD!AP2884&gt;=BD!AN2884,"GO", "NO GO"))</f>
        <v>EM ANÁLISE</v>
      </c>
      <c r="AU2884" s="97">
        <f>IF(AN2884="","",+BD!$AN2884-AJ2884)</f>
      </c>
      <c r="AV2884" s="98"/>
      <c r="AW2884" s="90">
        <f>BD!P2884*BD!AC2884</f>
        <v>0</v>
      </c>
      <c r="AX2884" s="90">
        <f>BD!V2884*BD!AC2884</f>
        <v>0</v>
      </c>
      <c r="AY2884" s="90">
        <f>IF(BD!AN2884="","",BD!AN2884*BD!AC2884)</f>
      </c>
      <c r="AZ2884" s="75" t="s">
        <v>123</v>
      </c>
      <c r="BA2884" s="75" t="s">
        <v>115</v>
      </c>
      <c r="BB2884" s="75">
        <v>1</v>
      </c>
      <c r="BC2884" s="75" t="s">
        <v>250</v>
      </c>
      <c r="BD2884" s="104"/>
      <c r="BE2884" s="104"/>
      <c r="BF2884" s="101"/>
      <c r="BG2884" s="101"/>
      <c r="BH2884" s="101"/>
      <c r="BI2884" s="101"/>
      <c r="BJ2884" s="101"/>
      <c r="BK2884" s="101"/>
      <c r="BL2884" s="101"/>
      <c r="BM2884" s="101"/>
      <c r="BN2884" s="101"/>
      <c r="BO2884" s="103"/>
      <c r="BP2884" s="101"/>
      <c r="BQ2884" s="101"/>
      <c r="BR2884" s="101"/>
      <c r="BS2884" s="101"/>
      <c r="BT2884" s="101"/>
      <c r="BU2884" s="101"/>
      <c r="BV2884" s="101"/>
      <c r="BW2884" s="101"/>
      <c r="BX2884" s="101"/>
      <c r="BY2884" s="101"/>
      <c r="BZ2884" s="101"/>
      <c r="CA2884" s="101"/>
      <c r="CB2884" s="101"/>
      <c r="CC2884" s="101"/>
      <c r="CD2884" s="101"/>
      <c r="CE2884" s="101"/>
      <c r="CF2884" s="101"/>
      <c r="CG2884" s="37" t="e">
        <f>VLOOKUP(Table_1[[#This Row],[EAN]],'[1]Planilha1'!$E:$R,13,0)</f>
        <v>#N/A</v>
      </c>
    </row>
    <row r="2885" ht="15" hidden="1">
      <c r="A2885" s="7"/>
      <c r="B2885" s="84" t="s">
        <v>2735</v>
      </c>
      <c r="C2885" s="75">
        <v>221956</v>
      </c>
      <c r="D2885" s="75"/>
      <c r="E2885" s="85">
        <v>7891098038319</v>
      </c>
      <c r="F2885" s="86" t="s">
        <v>3375</v>
      </c>
      <c r="G2885" s="75" t="s">
        <v>21</v>
      </c>
      <c r="H2885" s="75">
        <v>950</v>
      </c>
      <c r="I2885" s="87" t="s">
        <v>3217</v>
      </c>
      <c r="J2885" s="75" t="s">
        <v>3376</v>
      </c>
      <c r="K2885" s="88" t="s">
        <v>84</v>
      </c>
      <c r="L2885" s="88">
        <v>6</v>
      </c>
      <c r="M2885" s="88">
        <v>0</v>
      </c>
      <c r="N2885" s="75" t="s">
        <v>85</v>
      </c>
      <c r="O2885" s="75"/>
      <c r="P2885" s="106"/>
      <c r="Q2885" s="90">
        <f>(17/100+7.6/100+1.65/100)*P2885</f>
        <v>0</v>
      </c>
      <c r="R2885" s="104"/>
      <c r="S2885" s="104"/>
      <c r="T2885" s="104"/>
      <c r="U2885" s="104"/>
      <c r="V2885" s="90">
        <f>+P2885-Q2885+R2885+S2885+T2885+U2885</f>
        <v>0</v>
      </c>
      <c r="W2885" s="91">
        <f>(1.02/100)</f>
        <v>1.02E-2</v>
      </c>
      <c r="X2885" s="91">
        <v>4.8E-3</v>
      </c>
      <c r="Y2885" s="91">
        <v>0.17</v>
      </c>
      <c r="Z2885" s="91">
        <v>1.65E-2</v>
      </c>
      <c r="AA2885" s="91">
        <v>7.6E-2</v>
      </c>
      <c r="AB2885" s="91">
        <f>SUM(W2885:AA2885)</f>
        <v>0.2775</v>
      </c>
      <c r="AC2885" s="75">
        <v>12</v>
      </c>
      <c r="AD2885" s="92">
        <f>IF(AL2885="","",+AC2885*AL2885)</f>
      </c>
      <c r="AE2885" s="93">
        <f>IF(AL2885="","",+AL2885*AB2885)</f>
      </c>
      <c r="AF2885" s="92">
        <f>IF(AL2885="","",+AL2885-AE2885)</f>
      </c>
      <c r="AG2885" s="93">
        <f>+V2885</f>
        <v>0</v>
      </c>
      <c r="AH2885" s="92">
        <f>IF(AF2885="","",+AF2885-AG2885)</f>
      </c>
      <c r="AI2885" s="92">
        <f>IF(AH2885="","",+AH2885*AC2885)</f>
      </c>
      <c r="AJ2885" s="93"/>
      <c r="AK2885" s="94">
        <v>0.33</v>
      </c>
      <c r="AL2885" s="93">
        <f>IF(V2885=0,"",V2885/(1-AB2885-AK2885))</f>
      </c>
      <c r="AM2885" s="95">
        <v>0.33</v>
      </c>
      <c r="AN2885" s="93">
        <f>IF(V2885=0,"",V2885/(1-AB2885-AM2885))</f>
      </c>
      <c r="AO2885" s="96">
        <v>1.2</v>
      </c>
      <c r="AP2885" s="93">
        <f>IF(BD!AJ2885="","",BD!AJ2885*BD!AO2885)</f>
      </c>
      <c r="AQ2885" s="91">
        <f>BD!AM2885/BD!AK2885-1</f>
        <v>0</v>
      </c>
      <c r="AR2885" s="91">
        <f>IF(BD!AN2885="","",IF(BD!AJ2885="","",BD!AN2885/BD!AJ2885-1))</f>
      </c>
      <c r="AS2885" s="91">
        <f>IF(BD!AN2885="","",IF(BD!AN2885&lt;BD!AL2885,"ABAIXO DA META","DENTRO DA META"))</f>
      </c>
      <c r="AT2885" s="91" t="str">
        <f>IF(BD!AJ2885="","EM ANÁLISE",IF(BD!AP2885&gt;=BD!AN2885,"GO", "NO GO"))</f>
        <v>EM ANÁLISE</v>
      </c>
      <c r="AU2885" s="97">
        <f>IF(AN2885="","",+BD!$AN2885-AJ2885)</f>
      </c>
      <c r="AV2885" s="98"/>
      <c r="AW2885" s="90">
        <f>BD!P2885*BD!AC2885</f>
        <v>0</v>
      </c>
      <c r="AX2885" s="90">
        <f>BD!V2885*BD!AC2885</f>
        <v>0</v>
      </c>
      <c r="AY2885" s="90">
        <f>IF(BD!AN2885="","",BD!AN2885*BD!AC2885)</f>
      </c>
      <c r="AZ2885" s="75" t="s">
        <v>123</v>
      </c>
      <c r="BA2885" s="75" t="s">
        <v>115</v>
      </c>
      <c r="BB2885" s="75">
        <v>1</v>
      </c>
      <c r="BC2885" s="75" t="s">
        <v>250</v>
      </c>
      <c r="BD2885" s="104"/>
      <c r="BE2885" s="104"/>
      <c r="BF2885" s="101"/>
      <c r="BG2885" s="101"/>
      <c r="BH2885" s="101"/>
      <c r="BI2885" s="101"/>
      <c r="BJ2885" s="101"/>
      <c r="BK2885" s="101"/>
      <c r="BL2885" s="101"/>
      <c r="BM2885" s="101"/>
      <c r="BN2885" s="101"/>
      <c r="BO2885" s="103"/>
      <c r="BP2885" s="101"/>
      <c r="BQ2885" s="101"/>
      <c r="BR2885" s="101"/>
      <c r="BS2885" s="101"/>
      <c r="BT2885" s="101"/>
      <c r="BU2885" s="101"/>
      <c r="BV2885" s="101"/>
      <c r="BW2885" s="101"/>
      <c r="BX2885" s="101"/>
      <c r="BY2885" s="101"/>
      <c r="BZ2885" s="101"/>
      <c r="CA2885" s="101"/>
      <c r="CB2885" s="101"/>
      <c r="CC2885" s="101"/>
      <c r="CD2885" s="101"/>
      <c r="CE2885" s="101"/>
      <c r="CF2885" s="101"/>
      <c r="CG2885" s="37" t="e">
        <f>VLOOKUP(Table_1[[#This Row],[EAN]],'[1]Planilha1'!$E:$R,13,0)</f>
        <v>#N/A</v>
      </c>
    </row>
    <row r="2886" ht="15" hidden="1">
      <c r="A2886" s="7"/>
      <c r="B2886" s="84" t="s">
        <v>2735</v>
      </c>
      <c r="C2886" s="75">
        <v>221957</v>
      </c>
      <c r="D2886" s="75"/>
      <c r="E2886" s="85">
        <v>7891098041807</v>
      </c>
      <c r="F2886" s="86" t="s">
        <v>3377</v>
      </c>
      <c r="G2886" s="75" t="s">
        <v>21</v>
      </c>
      <c r="H2886" s="75">
        <v>950</v>
      </c>
      <c r="I2886" s="87" t="s">
        <v>3217</v>
      </c>
      <c r="J2886" s="75" t="s">
        <v>3376</v>
      </c>
      <c r="K2886" s="88" t="s">
        <v>84</v>
      </c>
      <c r="L2886" s="88">
        <v>12</v>
      </c>
      <c r="M2886" s="88">
        <v>0</v>
      </c>
      <c r="N2886" s="75" t="s">
        <v>85</v>
      </c>
      <c r="O2886" s="75"/>
      <c r="P2886" s="106"/>
      <c r="Q2886" s="90">
        <f>(17/100+7.6/100+1.65/100)*P2886</f>
        <v>0</v>
      </c>
      <c r="R2886" s="104"/>
      <c r="S2886" s="104"/>
      <c r="T2886" s="104"/>
      <c r="U2886" s="104"/>
      <c r="V2886" s="90">
        <f>+P2886-Q2886+R2886+S2886+T2886+U2886</f>
        <v>0</v>
      </c>
      <c r="W2886" s="91">
        <f>(1.02/100)</f>
        <v>1.02E-2</v>
      </c>
      <c r="X2886" s="91">
        <v>4.8E-3</v>
      </c>
      <c r="Y2886" s="91">
        <v>0.17</v>
      </c>
      <c r="Z2886" s="91">
        <v>1.65E-2</v>
      </c>
      <c r="AA2886" s="91">
        <v>7.6E-2</v>
      </c>
      <c r="AB2886" s="91">
        <f>SUM(W2886:AA2886)</f>
        <v>0.2775</v>
      </c>
      <c r="AC2886" s="75">
        <v>12</v>
      </c>
      <c r="AD2886" s="92">
        <f>IF(AL2886="","",+AC2886*AL2886)</f>
      </c>
      <c r="AE2886" s="93">
        <f>IF(AL2886="","",+AL2886*AB2886)</f>
      </c>
      <c r="AF2886" s="92">
        <f>IF(AL2886="","",+AL2886-AE2886)</f>
      </c>
      <c r="AG2886" s="93">
        <f>+V2886</f>
        <v>0</v>
      </c>
      <c r="AH2886" s="92">
        <f>IF(AF2886="","",+AF2886-AG2886)</f>
      </c>
      <c r="AI2886" s="92">
        <f>IF(AH2886="","",+AH2886*AC2886)</f>
      </c>
      <c r="AJ2886" s="93"/>
      <c r="AK2886" s="94">
        <v>0.33</v>
      </c>
      <c r="AL2886" s="93">
        <f>IF(V2886=0,"",V2886/(1-AB2886-AK2886))</f>
      </c>
      <c r="AM2886" s="95">
        <v>0.33</v>
      </c>
      <c r="AN2886" s="93">
        <f>IF(V2886=0,"",V2886/(1-AB2886-AM2886))</f>
      </c>
      <c r="AO2886" s="96">
        <v>1.2</v>
      </c>
      <c r="AP2886" s="93">
        <f>IF(BD!AJ2886="","",BD!AJ2886*BD!AO2886)</f>
      </c>
      <c r="AQ2886" s="91">
        <f>BD!AM2886/BD!AK2886-1</f>
        <v>0</v>
      </c>
      <c r="AR2886" s="91">
        <f>IF(BD!AN2886="","",IF(BD!AJ2886="","",BD!AN2886/BD!AJ2886-1))</f>
      </c>
      <c r="AS2886" s="91">
        <f>IF(BD!AN2886="","",IF(BD!AN2886&lt;BD!AL2886,"ABAIXO DA META","DENTRO DA META"))</f>
      </c>
      <c r="AT2886" s="91" t="str">
        <f>IF(BD!AJ2886="","EM ANÁLISE",IF(BD!AP2886&gt;=BD!AN2886,"GO", "NO GO"))</f>
        <v>EM ANÁLISE</v>
      </c>
      <c r="AU2886" s="97">
        <f>IF(AN2886="","",+BD!$AN2886-AJ2886)</f>
      </c>
      <c r="AV2886" s="98"/>
      <c r="AW2886" s="90">
        <f>BD!P2886*BD!AC2886</f>
        <v>0</v>
      </c>
      <c r="AX2886" s="90">
        <f>BD!V2886*BD!AC2886</f>
        <v>0</v>
      </c>
      <c r="AY2886" s="90">
        <f>IF(BD!AN2886="","",BD!AN2886*BD!AC2886)</f>
      </c>
      <c r="AZ2886" s="75" t="s">
        <v>123</v>
      </c>
      <c r="BA2886" s="75" t="s">
        <v>115</v>
      </c>
      <c r="BB2886" s="75">
        <v>1</v>
      </c>
      <c r="BC2886" s="75" t="s">
        <v>250</v>
      </c>
      <c r="BD2886" s="104"/>
      <c r="BE2886" s="104"/>
      <c r="BF2886" s="101"/>
      <c r="BG2886" s="101"/>
      <c r="BH2886" s="101"/>
      <c r="BI2886" s="101"/>
      <c r="BJ2886" s="101"/>
      <c r="BK2886" s="101"/>
      <c r="BL2886" s="101"/>
      <c r="BM2886" s="101"/>
      <c r="BN2886" s="101"/>
      <c r="BO2886" s="103"/>
      <c r="BP2886" s="101"/>
      <c r="BQ2886" s="101"/>
      <c r="BR2886" s="101"/>
      <c r="BS2886" s="101"/>
      <c r="BT2886" s="101"/>
      <c r="BU2886" s="101"/>
      <c r="BV2886" s="101"/>
      <c r="BW2886" s="101"/>
      <c r="BX2886" s="101"/>
      <c r="BY2886" s="101"/>
      <c r="BZ2886" s="101"/>
      <c r="CA2886" s="101"/>
      <c r="CB2886" s="101"/>
      <c r="CC2886" s="101"/>
      <c r="CD2886" s="101"/>
      <c r="CE2886" s="101"/>
      <c r="CF2886" s="101"/>
      <c r="CG2886" s="37" t="e">
        <f>VLOOKUP(Table_1[[#This Row],[EAN]],'[1]Planilha1'!$E:$R,13,0)</f>
        <v>#N/A</v>
      </c>
    </row>
    <row r="2887" ht="15" hidden="1">
      <c r="A2887" s="7"/>
      <c r="B2887" s="84" t="s">
        <v>2735</v>
      </c>
      <c r="C2887" s="75">
        <v>221958</v>
      </c>
      <c r="D2887" s="75"/>
      <c r="E2887" s="85">
        <v>7896451910226</v>
      </c>
      <c r="F2887" s="86" t="s">
        <v>3378</v>
      </c>
      <c r="G2887" s="75" t="s">
        <v>21</v>
      </c>
      <c r="H2887" s="75">
        <v>390</v>
      </c>
      <c r="I2887" s="87" t="s">
        <v>3106</v>
      </c>
      <c r="J2887" s="75" t="s">
        <v>1474</v>
      </c>
      <c r="K2887" s="88" t="s">
        <v>84</v>
      </c>
      <c r="L2887" s="88">
        <v>12</v>
      </c>
      <c r="M2887" s="88">
        <v>0</v>
      </c>
      <c r="N2887" s="75" t="s">
        <v>85</v>
      </c>
      <c r="O2887" s="75"/>
      <c r="P2887" s="106"/>
      <c r="Q2887" s="90">
        <f>(17/100+7.6/100+1.65/100)*P2887</f>
        <v>0</v>
      </c>
      <c r="R2887" s="104"/>
      <c r="S2887" s="104"/>
      <c r="T2887" s="104"/>
      <c r="U2887" s="104"/>
      <c r="V2887" s="90">
        <f>+P2887-Q2887+R2887+S2887+T2887+U2887</f>
        <v>0</v>
      </c>
      <c r="W2887" s="91">
        <f>(1.02/100)</f>
        <v>1.02E-2</v>
      </c>
      <c r="X2887" s="91">
        <v>4.8E-3</v>
      </c>
      <c r="Y2887" s="91">
        <v>0.17</v>
      </c>
      <c r="Z2887" s="91">
        <v>1.65E-2</v>
      </c>
      <c r="AA2887" s="91">
        <v>7.6E-2</v>
      </c>
      <c r="AB2887" s="91">
        <f>SUM(W2887:AA2887)</f>
        <v>0.2775</v>
      </c>
      <c r="AC2887" s="75">
        <v>12</v>
      </c>
      <c r="AD2887" s="92">
        <f>IF(AL2887="","",+AC2887*AL2887)</f>
      </c>
      <c r="AE2887" s="93">
        <f>IF(AL2887="","",+AL2887*AB2887)</f>
      </c>
      <c r="AF2887" s="92">
        <f>IF(AL2887="","",+AL2887-AE2887)</f>
      </c>
      <c r="AG2887" s="93">
        <f>+V2887</f>
        <v>0</v>
      </c>
      <c r="AH2887" s="92">
        <f>IF(AF2887="","",+AF2887-AG2887)</f>
      </c>
      <c r="AI2887" s="92">
        <f>IF(AH2887="","",+AH2887*AC2887)</f>
      </c>
      <c r="AJ2887" s="93"/>
      <c r="AK2887" s="94">
        <v>0.33</v>
      </c>
      <c r="AL2887" s="93">
        <f>IF(V2887=0,"",V2887/(1-AB2887-AK2887))</f>
      </c>
      <c r="AM2887" s="95">
        <v>0.33</v>
      </c>
      <c r="AN2887" s="93">
        <f>IF(V2887=0,"",V2887/(1-AB2887-AM2887))</f>
      </c>
      <c r="AO2887" s="96">
        <v>1.2</v>
      </c>
      <c r="AP2887" s="93">
        <f>IF(BD!AJ2887="","",BD!AJ2887*BD!AO2887)</f>
      </c>
      <c r="AQ2887" s="91">
        <f>BD!AM2887/BD!AK2887-1</f>
        <v>0</v>
      </c>
      <c r="AR2887" s="91">
        <f>IF(BD!AN2887="","",IF(BD!AJ2887="","",BD!AN2887/BD!AJ2887-1))</f>
      </c>
      <c r="AS2887" s="91">
        <f>IF(BD!AN2887="","",IF(BD!AN2887&lt;BD!AL2887,"ABAIXO DA META","DENTRO DA META"))</f>
      </c>
      <c r="AT2887" s="91" t="str">
        <f>IF(BD!AJ2887="","EM ANÁLISE",IF(BD!AP2887&gt;=BD!AN2887,"GO", "NO GO"))</f>
        <v>EM ANÁLISE</v>
      </c>
      <c r="AU2887" s="97">
        <f>IF(AN2887="","",+BD!$AN2887-AJ2887)</f>
      </c>
      <c r="AV2887" s="98"/>
      <c r="AW2887" s="90">
        <f>BD!P2887*BD!AC2887</f>
        <v>0</v>
      </c>
      <c r="AX2887" s="90">
        <f>BD!V2887*BD!AC2887</f>
        <v>0</v>
      </c>
      <c r="AY2887" s="90">
        <f>IF(BD!AN2887="","",BD!AN2887*BD!AC2887)</f>
      </c>
      <c r="AZ2887" s="75" t="s">
        <v>123</v>
      </c>
      <c r="BA2887" s="75" t="s">
        <v>115</v>
      </c>
      <c r="BB2887" s="75">
        <v>1</v>
      </c>
      <c r="BC2887" s="75" t="s">
        <v>250</v>
      </c>
      <c r="BD2887" s="104"/>
      <c r="BE2887" s="104"/>
      <c r="BF2887" s="101"/>
      <c r="BG2887" s="101"/>
      <c r="BH2887" s="101"/>
      <c r="BI2887" s="101"/>
      <c r="BJ2887" s="101"/>
      <c r="BK2887" s="101"/>
      <c r="BL2887" s="101"/>
      <c r="BM2887" s="101"/>
      <c r="BN2887" s="101"/>
      <c r="BO2887" s="103"/>
      <c r="BP2887" s="101"/>
      <c r="BQ2887" s="101"/>
      <c r="BR2887" s="101"/>
      <c r="BS2887" s="101"/>
      <c r="BT2887" s="101"/>
      <c r="BU2887" s="101"/>
      <c r="BV2887" s="101"/>
      <c r="BW2887" s="101"/>
      <c r="BX2887" s="101"/>
      <c r="BY2887" s="101"/>
      <c r="BZ2887" s="101"/>
      <c r="CA2887" s="101"/>
      <c r="CB2887" s="101"/>
      <c r="CC2887" s="101"/>
      <c r="CD2887" s="101"/>
      <c r="CE2887" s="101"/>
      <c r="CF2887" s="101"/>
      <c r="CG2887" s="37" t="e">
        <f>VLOOKUP(Table_1[[#This Row],[EAN]],'[1]Planilha1'!$E:$R,13,0)</f>
        <v>#N/A</v>
      </c>
    </row>
    <row r="2888" ht="15" hidden="1">
      <c r="A2888" s="7"/>
      <c r="B2888" s="84" t="s">
        <v>2735</v>
      </c>
      <c r="C2888" s="75">
        <v>221959</v>
      </c>
      <c r="D2888" s="75"/>
      <c r="E2888" s="85">
        <v>7896451910110</v>
      </c>
      <c r="F2888" s="86" t="s">
        <v>3379</v>
      </c>
      <c r="G2888" s="75" t="s">
        <v>21</v>
      </c>
      <c r="H2888" s="75">
        <v>390</v>
      </c>
      <c r="I2888" s="87" t="s">
        <v>3106</v>
      </c>
      <c r="J2888" s="75" t="s">
        <v>1474</v>
      </c>
      <c r="K2888" s="88" t="s">
        <v>84</v>
      </c>
      <c r="L2888" s="88">
        <v>12</v>
      </c>
      <c r="M2888" s="88">
        <v>0</v>
      </c>
      <c r="N2888" s="75" t="s">
        <v>85</v>
      </c>
      <c r="O2888" s="75"/>
      <c r="P2888" s="106"/>
      <c r="Q2888" s="90">
        <f>(17/100+7.6/100+1.65/100)*P2888</f>
        <v>0</v>
      </c>
      <c r="R2888" s="104"/>
      <c r="S2888" s="104"/>
      <c r="T2888" s="104"/>
      <c r="U2888" s="104"/>
      <c r="V2888" s="90">
        <f>+P2888-Q2888+R2888+S2888+T2888+U2888</f>
        <v>0</v>
      </c>
      <c r="W2888" s="91">
        <f>(1.02/100)</f>
        <v>1.02E-2</v>
      </c>
      <c r="X2888" s="91">
        <v>4.8E-3</v>
      </c>
      <c r="Y2888" s="91">
        <v>0.17</v>
      </c>
      <c r="Z2888" s="91">
        <v>1.65E-2</v>
      </c>
      <c r="AA2888" s="91">
        <v>7.6E-2</v>
      </c>
      <c r="AB2888" s="91">
        <f>SUM(W2888:AA2888)</f>
        <v>0.2775</v>
      </c>
      <c r="AC2888" s="75">
        <v>12</v>
      </c>
      <c r="AD2888" s="92">
        <f>IF(AL2888="","",+AC2888*AL2888)</f>
      </c>
      <c r="AE2888" s="93">
        <f>IF(AL2888="","",+AL2888*AB2888)</f>
      </c>
      <c r="AF2888" s="92">
        <f>IF(AL2888="","",+AL2888-AE2888)</f>
      </c>
      <c r="AG2888" s="93">
        <f>+V2888</f>
        <v>0</v>
      </c>
      <c r="AH2888" s="92">
        <f>IF(AF2888="","",+AF2888-AG2888)</f>
      </c>
      <c r="AI2888" s="92">
        <f>IF(AH2888="","",+AH2888*AC2888)</f>
      </c>
      <c r="AJ2888" s="93"/>
      <c r="AK2888" s="94">
        <v>0.33</v>
      </c>
      <c r="AL2888" s="93">
        <f>IF(V2888=0,"",V2888/(1-AB2888-AK2888))</f>
      </c>
      <c r="AM2888" s="95">
        <v>0.33</v>
      </c>
      <c r="AN2888" s="93">
        <f>IF(V2888=0,"",V2888/(1-AB2888-AM2888))</f>
      </c>
      <c r="AO2888" s="96">
        <v>1.2</v>
      </c>
      <c r="AP2888" s="93">
        <f>IF(BD!AJ2888="","",BD!AJ2888*BD!AO2888)</f>
      </c>
      <c r="AQ2888" s="91">
        <f>BD!AM2888/BD!AK2888-1</f>
        <v>0</v>
      </c>
      <c r="AR2888" s="91">
        <f>IF(BD!AN2888="","",IF(BD!AJ2888="","",BD!AN2888/BD!AJ2888-1))</f>
      </c>
      <c r="AS2888" s="91">
        <f>IF(BD!AN2888="","",IF(BD!AN2888&lt;BD!AL2888,"ABAIXO DA META","DENTRO DA META"))</f>
      </c>
      <c r="AT2888" s="91" t="str">
        <f>IF(BD!AJ2888="","EM ANÁLISE",IF(BD!AP2888&gt;=BD!AN2888,"GO", "NO GO"))</f>
        <v>EM ANÁLISE</v>
      </c>
      <c r="AU2888" s="97">
        <f>IF(AN2888="","",+BD!$AN2888-AJ2888)</f>
      </c>
      <c r="AV2888" s="98"/>
      <c r="AW2888" s="90">
        <f>BD!P2888*BD!AC2888</f>
        <v>0</v>
      </c>
      <c r="AX2888" s="90">
        <f>BD!V2888*BD!AC2888</f>
        <v>0</v>
      </c>
      <c r="AY2888" s="90">
        <f>IF(BD!AN2888="","",BD!AN2888*BD!AC2888)</f>
      </c>
      <c r="AZ2888" s="75" t="s">
        <v>123</v>
      </c>
      <c r="BA2888" s="75" t="s">
        <v>115</v>
      </c>
      <c r="BB2888" s="75">
        <v>1</v>
      </c>
      <c r="BC2888" s="75" t="s">
        <v>250</v>
      </c>
      <c r="BD2888" s="104"/>
      <c r="BE2888" s="104"/>
      <c r="BF2888" s="101"/>
      <c r="BG2888" s="101"/>
      <c r="BH2888" s="101"/>
      <c r="BI2888" s="101"/>
      <c r="BJ2888" s="101"/>
      <c r="BK2888" s="101"/>
      <c r="BL2888" s="101"/>
      <c r="BM2888" s="101"/>
      <c r="BN2888" s="101"/>
      <c r="BO2888" s="103"/>
      <c r="BP2888" s="101"/>
      <c r="BQ2888" s="101"/>
      <c r="BR2888" s="101"/>
      <c r="BS2888" s="101"/>
      <c r="BT2888" s="101"/>
      <c r="BU2888" s="101"/>
      <c r="BV2888" s="101"/>
      <c r="BW2888" s="101"/>
      <c r="BX2888" s="101"/>
      <c r="BY2888" s="101"/>
      <c r="BZ2888" s="101"/>
      <c r="CA2888" s="101"/>
      <c r="CB2888" s="101"/>
      <c r="CC2888" s="101"/>
      <c r="CD2888" s="101"/>
      <c r="CE2888" s="101"/>
      <c r="CF2888" s="101"/>
      <c r="CG2888" s="37" t="e">
        <f>VLOOKUP(Table_1[[#This Row],[EAN]],'[1]Planilha1'!$E:$R,13,0)</f>
        <v>#N/A</v>
      </c>
    </row>
    <row r="2889" ht="15" hidden="1">
      <c r="A2889" s="7"/>
      <c r="B2889" s="84" t="s">
        <v>2735</v>
      </c>
      <c r="C2889" s="75">
        <v>221960</v>
      </c>
      <c r="D2889" s="75"/>
      <c r="E2889" s="85">
        <v>7896451917522</v>
      </c>
      <c r="F2889" s="86" t="s">
        <v>3380</v>
      </c>
      <c r="G2889" s="75" t="s">
        <v>21</v>
      </c>
      <c r="H2889" s="75">
        <v>390</v>
      </c>
      <c r="I2889" s="87" t="s">
        <v>3106</v>
      </c>
      <c r="J2889" s="75" t="s">
        <v>1474</v>
      </c>
      <c r="K2889" s="88" t="s">
        <v>84</v>
      </c>
      <c r="L2889" s="88">
        <v>12</v>
      </c>
      <c r="M2889" s="88">
        <v>0</v>
      </c>
      <c r="N2889" s="75" t="s">
        <v>85</v>
      </c>
      <c r="O2889" s="75"/>
      <c r="P2889" s="106"/>
      <c r="Q2889" s="90">
        <f>(17/100+7.6/100+1.65/100)*P2889</f>
        <v>0</v>
      </c>
      <c r="R2889" s="104"/>
      <c r="S2889" s="104"/>
      <c r="T2889" s="104"/>
      <c r="U2889" s="104"/>
      <c r="V2889" s="90">
        <f>+P2889-Q2889+R2889+S2889+T2889+U2889</f>
        <v>0</v>
      </c>
      <c r="W2889" s="91">
        <f>(1.02/100)</f>
        <v>1.02E-2</v>
      </c>
      <c r="X2889" s="91">
        <v>4.8E-3</v>
      </c>
      <c r="Y2889" s="91">
        <v>0.17</v>
      </c>
      <c r="Z2889" s="91">
        <v>1.65E-2</v>
      </c>
      <c r="AA2889" s="91">
        <v>7.6E-2</v>
      </c>
      <c r="AB2889" s="91">
        <f>SUM(W2889:AA2889)</f>
        <v>0.2775</v>
      </c>
      <c r="AC2889" s="75">
        <v>12</v>
      </c>
      <c r="AD2889" s="92">
        <f>IF(AL2889="","",+AC2889*AL2889)</f>
      </c>
      <c r="AE2889" s="93">
        <f>IF(AL2889="","",+AL2889*AB2889)</f>
      </c>
      <c r="AF2889" s="92">
        <f>IF(AL2889="","",+AL2889-AE2889)</f>
      </c>
      <c r="AG2889" s="93">
        <f>+V2889</f>
        <v>0</v>
      </c>
      <c r="AH2889" s="92">
        <f>IF(AF2889="","",+AF2889-AG2889)</f>
      </c>
      <c r="AI2889" s="92">
        <f>IF(AH2889="","",+AH2889*AC2889)</f>
      </c>
      <c r="AJ2889" s="93"/>
      <c r="AK2889" s="94">
        <v>0.33</v>
      </c>
      <c r="AL2889" s="93">
        <f>IF(V2889=0,"",V2889/(1-AB2889-AK2889))</f>
      </c>
      <c r="AM2889" s="95">
        <v>0.33</v>
      </c>
      <c r="AN2889" s="93">
        <f>IF(V2889=0,"",V2889/(1-AB2889-AM2889))</f>
      </c>
      <c r="AO2889" s="96">
        <v>1.2</v>
      </c>
      <c r="AP2889" s="93">
        <f>IF(BD!AJ2889="","",BD!AJ2889*BD!AO2889)</f>
      </c>
      <c r="AQ2889" s="91">
        <f>BD!AM2889/BD!AK2889-1</f>
        <v>0</v>
      </c>
      <c r="AR2889" s="91">
        <f>IF(BD!AN2889="","",IF(BD!AJ2889="","",BD!AN2889/BD!AJ2889-1))</f>
      </c>
      <c r="AS2889" s="91">
        <f>IF(BD!AN2889="","",IF(BD!AN2889&lt;BD!AL2889,"ABAIXO DA META","DENTRO DA META"))</f>
      </c>
      <c r="AT2889" s="91" t="str">
        <f>IF(BD!AJ2889="","EM ANÁLISE",IF(BD!AP2889&gt;=BD!AN2889,"GO", "NO GO"))</f>
        <v>EM ANÁLISE</v>
      </c>
      <c r="AU2889" s="97">
        <f>IF(AN2889="","",+BD!$AN2889-AJ2889)</f>
      </c>
      <c r="AV2889" s="98"/>
      <c r="AW2889" s="90">
        <f>BD!P2889*BD!AC2889</f>
        <v>0</v>
      </c>
      <c r="AX2889" s="90">
        <f>BD!V2889*BD!AC2889</f>
        <v>0</v>
      </c>
      <c r="AY2889" s="90">
        <f>IF(BD!AN2889="","",BD!AN2889*BD!AC2889)</f>
      </c>
      <c r="AZ2889" s="75" t="s">
        <v>123</v>
      </c>
      <c r="BA2889" s="75" t="s">
        <v>115</v>
      </c>
      <c r="BB2889" s="75">
        <v>1</v>
      </c>
      <c r="BC2889" s="75" t="s">
        <v>250</v>
      </c>
      <c r="BD2889" s="104"/>
      <c r="BE2889" s="104"/>
      <c r="BF2889" s="101"/>
      <c r="BG2889" s="101"/>
      <c r="BH2889" s="101"/>
      <c r="BI2889" s="101"/>
      <c r="BJ2889" s="101"/>
      <c r="BK2889" s="101"/>
      <c r="BL2889" s="101"/>
      <c r="BM2889" s="101"/>
      <c r="BN2889" s="101"/>
      <c r="BO2889" s="103"/>
      <c r="BP2889" s="101"/>
      <c r="BQ2889" s="101"/>
      <c r="BR2889" s="101"/>
      <c r="BS2889" s="101"/>
      <c r="BT2889" s="101"/>
      <c r="BU2889" s="101"/>
      <c r="BV2889" s="101"/>
      <c r="BW2889" s="101"/>
      <c r="BX2889" s="101"/>
      <c r="BY2889" s="101"/>
      <c r="BZ2889" s="101"/>
      <c r="CA2889" s="101"/>
      <c r="CB2889" s="101"/>
      <c r="CC2889" s="101"/>
      <c r="CD2889" s="101"/>
      <c r="CE2889" s="101"/>
      <c r="CF2889" s="101"/>
      <c r="CG2889" s="37" t="e">
        <f>VLOOKUP(Table_1[[#This Row],[EAN]],'[1]Planilha1'!$E:$R,13,0)</f>
        <v>#N/A</v>
      </c>
    </row>
    <row r="2890" ht="15" hidden="1">
      <c r="A2890" s="7"/>
      <c r="B2890" s="84" t="s">
        <v>2735</v>
      </c>
      <c r="C2890" s="75">
        <v>221961</v>
      </c>
      <c r="D2890" s="75"/>
      <c r="E2890" s="85">
        <v>7896451912220</v>
      </c>
      <c r="F2890" s="86" t="s">
        <v>3381</v>
      </c>
      <c r="G2890" s="75" t="s">
        <v>21</v>
      </c>
      <c r="H2890" s="75">
        <v>390</v>
      </c>
      <c r="I2890" s="87" t="s">
        <v>3106</v>
      </c>
      <c r="J2890" s="75" t="s">
        <v>1474</v>
      </c>
      <c r="K2890" s="88" t="s">
        <v>84</v>
      </c>
      <c r="L2890" s="88">
        <v>12</v>
      </c>
      <c r="M2890" s="88">
        <v>0</v>
      </c>
      <c r="N2890" s="75" t="s">
        <v>85</v>
      </c>
      <c r="O2890" s="75"/>
      <c r="P2890" s="106"/>
      <c r="Q2890" s="90">
        <f>(17/100+7.6/100+1.65/100)*P2890</f>
        <v>0</v>
      </c>
      <c r="R2890" s="104"/>
      <c r="S2890" s="104"/>
      <c r="T2890" s="104"/>
      <c r="U2890" s="104"/>
      <c r="V2890" s="90">
        <f>+P2890-Q2890+R2890+S2890+T2890+U2890</f>
        <v>0</v>
      </c>
      <c r="W2890" s="91">
        <f>(1.02/100)</f>
        <v>1.02E-2</v>
      </c>
      <c r="X2890" s="91">
        <v>4.8E-3</v>
      </c>
      <c r="Y2890" s="91">
        <v>0.17</v>
      </c>
      <c r="Z2890" s="91">
        <v>1.65E-2</v>
      </c>
      <c r="AA2890" s="91">
        <v>7.6E-2</v>
      </c>
      <c r="AB2890" s="91">
        <f>SUM(W2890:AA2890)</f>
        <v>0.2775</v>
      </c>
      <c r="AC2890" s="75">
        <v>12</v>
      </c>
      <c r="AD2890" s="92">
        <f>IF(AL2890="","",+AC2890*AL2890)</f>
      </c>
      <c r="AE2890" s="93">
        <f>IF(AL2890="","",+AL2890*AB2890)</f>
      </c>
      <c r="AF2890" s="92">
        <f>IF(AL2890="","",+AL2890-AE2890)</f>
      </c>
      <c r="AG2890" s="93">
        <f>+V2890</f>
        <v>0</v>
      </c>
      <c r="AH2890" s="92">
        <f>IF(AF2890="","",+AF2890-AG2890)</f>
      </c>
      <c r="AI2890" s="92">
        <f>IF(AH2890="","",+AH2890*AC2890)</f>
      </c>
      <c r="AJ2890" s="93"/>
      <c r="AK2890" s="94">
        <v>0.33</v>
      </c>
      <c r="AL2890" s="93">
        <f>IF(V2890=0,"",V2890/(1-AB2890-AK2890))</f>
      </c>
      <c r="AM2890" s="95">
        <v>0.33</v>
      </c>
      <c r="AN2890" s="93">
        <f>IF(V2890=0,"",V2890/(1-AB2890-AM2890))</f>
      </c>
      <c r="AO2890" s="96">
        <v>1.2</v>
      </c>
      <c r="AP2890" s="93">
        <f>IF(BD!AJ2890="","",BD!AJ2890*BD!AO2890)</f>
      </c>
      <c r="AQ2890" s="91">
        <f>BD!AM2890/BD!AK2890-1</f>
        <v>0</v>
      </c>
      <c r="AR2890" s="91">
        <f>IF(BD!AN2890="","",IF(BD!AJ2890="","",BD!AN2890/BD!AJ2890-1))</f>
      </c>
      <c r="AS2890" s="91">
        <f>IF(BD!AN2890="","",IF(BD!AN2890&lt;BD!AL2890,"ABAIXO DA META","DENTRO DA META"))</f>
      </c>
      <c r="AT2890" s="91" t="str">
        <f>IF(BD!AJ2890="","EM ANÁLISE",IF(BD!AP2890&gt;=BD!AN2890,"GO", "NO GO"))</f>
        <v>EM ANÁLISE</v>
      </c>
      <c r="AU2890" s="97">
        <f>IF(AN2890="","",+BD!$AN2890-AJ2890)</f>
      </c>
      <c r="AV2890" s="98"/>
      <c r="AW2890" s="90">
        <f>BD!P2890*BD!AC2890</f>
        <v>0</v>
      </c>
      <c r="AX2890" s="90">
        <f>BD!V2890*BD!AC2890</f>
        <v>0</v>
      </c>
      <c r="AY2890" s="90">
        <f>IF(BD!AN2890="","",BD!AN2890*BD!AC2890)</f>
      </c>
      <c r="AZ2890" s="75" t="s">
        <v>123</v>
      </c>
      <c r="BA2890" s="75" t="s">
        <v>115</v>
      </c>
      <c r="BB2890" s="75">
        <v>1</v>
      </c>
      <c r="BC2890" s="75" t="s">
        <v>250</v>
      </c>
      <c r="BD2890" s="104"/>
      <c r="BE2890" s="104"/>
      <c r="BF2890" s="101"/>
      <c r="BG2890" s="101"/>
      <c r="BH2890" s="101"/>
      <c r="BI2890" s="101"/>
      <c r="BJ2890" s="101"/>
      <c r="BK2890" s="101"/>
      <c r="BL2890" s="101"/>
      <c r="BM2890" s="101"/>
      <c r="BN2890" s="101"/>
      <c r="BO2890" s="103"/>
      <c r="BP2890" s="101"/>
      <c r="BQ2890" s="101"/>
      <c r="BR2890" s="101"/>
      <c r="BS2890" s="101"/>
      <c r="BT2890" s="101"/>
      <c r="BU2890" s="101"/>
      <c r="BV2890" s="101"/>
      <c r="BW2890" s="101"/>
      <c r="BX2890" s="101"/>
      <c r="BY2890" s="101"/>
      <c r="BZ2890" s="101"/>
      <c r="CA2890" s="101"/>
      <c r="CB2890" s="101"/>
      <c r="CC2890" s="101"/>
      <c r="CD2890" s="101"/>
      <c r="CE2890" s="101"/>
      <c r="CF2890" s="101"/>
      <c r="CG2890" s="37" t="e">
        <f>VLOOKUP(Table_1[[#This Row],[EAN]],'[1]Planilha1'!$E:$R,13,0)</f>
        <v>#N/A</v>
      </c>
    </row>
    <row r="2891" ht="15" hidden="1">
      <c r="A2891" s="7"/>
      <c r="B2891" s="84" t="s">
        <v>2735</v>
      </c>
      <c r="C2891" s="75">
        <v>221962</v>
      </c>
      <c r="D2891" s="75"/>
      <c r="E2891" s="85">
        <v>7896451917928</v>
      </c>
      <c r="F2891" s="86" t="s">
        <v>3382</v>
      </c>
      <c r="G2891" s="75" t="s">
        <v>21</v>
      </c>
      <c r="H2891" s="75">
        <v>390</v>
      </c>
      <c r="I2891" s="87" t="s">
        <v>3106</v>
      </c>
      <c r="J2891" s="75" t="s">
        <v>1474</v>
      </c>
      <c r="K2891" s="88" t="s">
        <v>84</v>
      </c>
      <c r="L2891" s="88">
        <v>12</v>
      </c>
      <c r="M2891" s="88">
        <v>0</v>
      </c>
      <c r="N2891" s="75" t="s">
        <v>85</v>
      </c>
      <c r="O2891" s="75"/>
      <c r="P2891" s="106"/>
      <c r="Q2891" s="90">
        <f>(17/100+7.6/100+1.65/100)*P2891</f>
        <v>0</v>
      </c>
      <c r="R2891" s="104"/>
      <c r="S2891" s="104"/>
      <c r="T2891" s="104"/>
      <c r="U2891" s="104"/>
      <c r="V2891" s="90">
        <f>+P2891-Q2891+R2891+S2891+T2891+U2891</f>
        <v>0</v>
      </c>
      <c r="W2891" s="91">
        <f>(1.02/100)</f>
        <v>1.02E-2</v>
      </c>
      <c r="X2891" s="91">
        <v>4.8E-3</v>
      </c>
      <c r="Y2891" s="91">
        <v>0.17</v>
      </c>
      <c r="Z2891" s="91">
        <v>1.65E-2</v>
      </c>
      <c r="AA2891" s="91">
        <v>7.6E-2</v>
      </c>
      <c r="AB2891" s="91">
        <f>SUM(W2891:AA2891)</f>
        <v>0.2775</v>
      </c>
      <c r="AC2891" s="75">
        <v>12</v>
      </c>
      <c r="AD2891" s="92">
        <f>IF(AL2891="","",+AC2891*AL2891)</f>
      </c>
      <c r="AE2891" s="93">
        <f>IF(AL2891="","",+AL2891*AB2891)</f>
      </c>
      <c r="AF2891" s="92">
        <f>IF(AL2891="","",+AL2891-AE2891)</f>
      </c>
      <c r="AG2891" s="93">
        <f>+V2891</f>
        <v>0</v>
      </c>
      <c r="AH2891" s="92">
        <f>IF(AF2891="","",+AF2891-AG2891)</f>
      </c>
      <c r="AI2891" s="92">
        <f>IF(AH2891="","",+AH2891*AC2891)</f>
      </c>
      <c r="AJ2891" s="93"/>
      <c r="AK2891" s="94">
        <v>0.33</v>
      </c>
      <c r="AL2891" s="93">
        <f>IF(V2891=0,"",V2891/(1-AB2891-AK2891))</f>
      </c>
      <c r="AM2891" s="95">
        <v>0.33</v>
      </c>
      <c r="AN2891" s="93">
        <f>IF(V2891=0,"",V2891/(1-AB2891-AM2891))</f>
      </c>
      <c r="AO2891" s="96">
        <v>1.2</v>
      </c>
      <c r="AP2891" s="93">
        <f>IF(BD!AJ2891="","",BD!AJ2891*BD!AO2891)</f>
      </c>
      <c r="AQ2891" s="91">
        <f>BD!AM2891/BD!AK2891-1</f>
        <v>0</v>
      </c>
      <c r="AR2891" s="91">
        <f>IF(BD!AN2891="","",IF(BD!AJ2891="","",BD!AN2891/BD!AJ2891-1))</f>
      </c>
      <c r="AS2891" s="91">
        <f>IF(BD!AN2891="","",IF(BD!AN2891&lt;BD!AL2891,"ABAIXO DA META","DENTRO DA META"))</f>
      </c>
      <c r="AT2891" s="91" t="str">
        <f>IF(BD!AJ2891="","EM ANÁLISE",IF(BD!AP2891&gt;=BD!AN2891,"GO", "NO GO"))</f>
        <v>EM ANÁLISE</v>
      </c>
      <c r="AU2891" s="97">
        <f>IF(AN2891="","",+BD!$AN2891-AJ2891)</f>
      </c>
      <c r="AV2891" s="98"/>
      <c r="AW2891" s="90">
        <f>BD!P2891*BD!AC2891</f>
        <v>0</v>
      </c>
      <c r="AX2891" s="90">
        <f>BD!V2891*BD!AC2891</f>
        <v>0</v>
      </c>
      <c r="AY2891" s="90">
        <f>IF(BD!AN2891="","",BD!AN2891*BD!AC2891)</f>
      </c>
      <c r="AZ2891" s="75" t="s">
        <v>123</v>
      </c>
      <c r="BA2891" s="75" t="s">
        <v>115</v>
      </c>
      <c r="BB2891" s="75">
        <v>1</v>
      </c>
      <c r="BC2891" s="75" t="s">
        <v>250</v>
      </c>
      <c r="BD2891" s="104"/>
      <c r="BE2891" s="104"/>
      <c r="BF2891" s="101"/>
      <c r="BG2891" s="101"/>
      <c r="BH2891" s="101"/>
      <c r="BI2891" s="101"/>
      <c r="BJ2891" s="101"/>
      <c r="BK2891" s="101"/>
      <c r="BL2891" s="101"/>
      <c r="BM2891" s="101"/>
      <c r="BN2891" s="101"/>
      <c r="BO2891" s="103"/>
      <c r="BP2891" s="101"/>
      <c r="BQ2891" s="101"/>
      <c r="BR2891" s="101"/>
      <c r="BS2891" s="101"/>
      <c r="BT2891" s="101"/>
      <c r="BU2891" s="101"/>
      <c r="BV2891" s="101"/>
      <c r="BW2891" s="101"/>
      <c r="BX2891" s="101"/>
      <c r="BY2891" s="101"/>
      <c r="BZ2891" s="101"/>
      <c r="CA2891" s="101"/>
      <c r="CB2891" s="101"/>
      <c r="CC2891" s="101"/>
      <c r="CD2891" s="101"/>
      <c r="CE2891" s="101"/>
      <c r="CF2891" s="101"/>
      <c r="CG2891" s="37" t="e">
        <f>VLOOKUP(Table_1[[#This Row],[EAN]],'[1]Planilha1'!$E:$R,13,0)</f>
        <v>#N/A</v>
      </c>
    </row>
    <row r="2892" ht="15" hidden="1">
      <c r="A2892" s="7"/>
      <c r="B2892" s="84" t="s">
        <v>2735</v>
      </c>
      <c r="C2892" s="75">
        <v>221963</v>
      </c>
      <c r="D2892" s="75"/>
      <c r="E2892" s="85">
        <v>7896451915610</v>
      </c>
      <c r="F2892" s="86" t="s">
        <v>3383</v>
      </c>
      <c r="G2892" s="75" t="s">
        <v>21</v>
      </c>
      <c r="H2892" s="75">
        <v>390</v>
      </c>
      <c r="I2892" s="87" t="s">
        <v>3106</v>
      </c>
      <c r="J2892" s="75" t="s">
        <v>1474</v>
      </c>
      <c r="K2892" s="88" t="s">
        <v>84</v>
      </c>
      <c r="L2892" s="88">
        <v>12</v>
      </c>
      <c r="M2892" s="88">
        <v>0</v>
      </c>
      <c r="N2892" s="75" t="s">
        <v>85</v>
      </c>
      <c r="O2892" s="75"/>
      <c r="P2892" s="106"/>
      <c r="Q2892" s="90">
        <f>(17/100+7.6/100+1.65/100)*P2892</f>
        <v>0</v>
      </c>
      <c r="R2892" s="104"/>
      <c r="S2892" s="104"/>
      <c r="T2892" s="104"/>
      <c r="U2892" s="104"/>
      <c r="V2892" s="90">
        <f>+P2892-Q2892+R2892+S2892+T2892+U2892</f>
        <v>0</v>
      </c>
      <c r="W2892" s="91">
        <f>(1.02/100)</f>
        <v>1.02E-2</v>
      </c>
      <c r="X2892" s="91">
        <v>4.8E-3</v>
      </c>
      <c r="Y2892" s="91">
        <v>0.17</v>
      </c>
      <c r="Z2892" s="91">
        <v>1.65E-2</v>
      </c>
      <c r="AA2892" s="91">
        <v>7.6E-2</v>
      </c>
      <c r="AB2892" s="91">
        <f>SUM(W2892:AA2892)</f>
        <v>0.2775</v>
      </c>
      <c r="AC2892" s="75">
        <v>12</v>
      </c>
      <c r="AD2892" s="92">
        <f>IF(AL2892="","",+AC2892*AL2892)</f>
      </c>
      <c r="AE2892" s="93">
        <f>IF(AL2892="","",+AL2892*AB2892)</f>
      </c>
      <c r="AF2892" s="92">
        <f>IF(AL2892="","",+AL2892-AE2892)</f>
      </c>
      <c r="AG2892" s="93">
        <f>+V2892</f>
        <v>0</v>
      </c>
      <c r="AH2892" s="92">
        <f>IF(AF2892="","",+AF2892-AG2892)</f>
      </c>
      <c r="AI2892" s="92">
        <f>IF(AH2892="","",+AH2892*AC2892)</f>
      </c>
      <c r="AJ2892" s="93"/>
      <c r="AK2892" s="94">
        <v>0.33</v>
      </c>
      <c r="AL2892" s="93">
        <f>IF(V2892=0,"",V2892/(1-AB2892-AK2892))</f>
      </c>
      <c r="AM2892" s="95">
        <v>0.33</v>
      </c>
      <c r="AN2892" s="93">
        <f>IF(V2892=0,"",V2892/(1-AB2892-AM2892))</f>
      </c>
      <c r="AO2892" s="96">
        <v>1.2</v>
      </c>
      <c r="AP2892" s="93">
        <f>IF(BD!AJ2892="","",BD!AJ2892*BD!AO2892)</f>
      </c>
      <c r="AQ2892" s="91">
        <f>BD!AM2892/BD!AK2892-1</f>
        <v>0</v>
      </c>
      <c r="AR2892" s="91">
        <f>IF(BD!AN2892="","",IF(BD!AJ2892="","",BD!AN2892/BD!AJ2892-1))</f>
      </c>
      <c r="AS2892" s="91">
        <f>IF(BD!AN2892="","",IF(BD!AN2892&lt;BD!AL2892,"ABAIXO DA META","DENTRO DA META"))</f>
      </c>
      <c r="AT2892" s="91" t="str">
        <f>IF(BD!AJ2892="","EM ANÁLISE",IF(BD!AP2892&gt;=BD!AN2892,"GO", "NO GO"))</f>
        <v>EM ANÁLISE</v>
      </c>
      <c r="AU2892" s="97">
        <f>IF(AN2892="","",+BD!$AN2892-AJ2892)</f>
      </c>
      <c r="AV2892" s="98"/>
      <c r="AW2892" s="90">
        <f>BD!P2892*BD!AC2892</f>
        <v>0</v>
      </c>
      <c r="AX2892" s="90">
        <f>BD!V2892*BD!AC2892</f>
        <v>0</v>
      </c>
      <c r="AY2892" s="90">
        <f>IF(BD!AN2892="","",BD!AN2892*BD!AC2892)</f>
      </c>
      <c r="AZ2892" s="75" t="s">
        <v>123</v>
      </c>
      <c r="BA2892" s="75" t="s">
        <v>115</v>
      </c>
      <c r="BB2892" s="75">
        <v>1</v>
      </c>
      <c r="BC2892" s="75" t="s">
        <v>250</v>
      </c>
      <c r="BD2892" s="104"/>
      <c r="BE2892" s="104"/>
      <c r="BF2892" s="101"/>
      <c r="BG2892" s="101"/>
      <c r="BH2892" s="101"/>
      <c r="BI2892" s="101"/>
      <c r="BJ2892" s="101"/>
      <c r="BK2892" s="101"/>
      <c r="BL2892" s="101"/>
      <c r="BM2892" s="101"/>
      <c r="BN2892" s="101"/>
      <c r="BO2892" s="103"/>
      <c r="BP2892" s="101"/>
      <c r="BQ2892" s="101"/>
      <c r="BR2892" s="101"/>
      <c r="BS2892" s="101"/>
      <c r="BT2892" s="101"/>
      <c r="BU2892" s="101"/>
      <c r="BV2892" s="101"/>
      <c r="BW2892" s="101"/>
      <c r="BX2892" s="101"/>
      <c r="BY2892" s="101"/>
      <c r="BZ2892" s="101"/>
      <c r="CA2892" s="101"/>
      <c r="CB2892" s="101"/>
      <c r="CC2892" s="101"/>
      <c r="CD2892" s="101"/>
      <c r="CE2892" s="101"/>
      <c r="CF2892" s="101"/>
      <c r="CG2892" s="37" t="e">
        <f>VLOOKUP(Table_1[[#This Row],[EAN]],'[1]Planilha1'!$E:$R,13,0)</f>
        <v>#N/A</v>
      </c>
    </row>
    <row r="2893" ht="15" hidden="1">
      <c r="A2893" s="7"/>
      <c r="B2893" s="84" t="s">
        <v>2735</v>
      </c>
      <c r="C2893" s="75">
        <v>221964</v>
      </c>
      <c r="D2893" s="75"/>
      <c r="E2893" s="85">
        <v>7896451913753</v>
      </c>
      <c r="F2893" s="86" t="s">
        <v>3384</v>
      </c>
      <c r="G2893" s="75" t="s">
        <v>21</v>
      </c>
      <c r="H2893" s="75">
        <v>390</v>
      </c>
      <c r="I2893" s="87" t="s">
        <v>3106</v>
      </c>
      <c r="J2893" s="75" t="s">
        <v>1474</v>
      </c>
      <c r="K2893" s="88" t="s">
        <v>84</v>
      </c>
      <c r="L2893" s="88">
        <v>12</v>
      </c>
      <c r="M2893" s="88">
        <v>0</v>
      </c>
      <c r="N2893" s="75" t="s">
        <v>85</v>
      </c>
      <c r="O2893" s="75"/>
      <c r="P2893" s="106"/>
      <c r="Q2893" s="90">
        <f>(17/100+7.6/100+1.65/100)*P2893</f>
        <v>0</v>
      </c>
      <c r="R2893" s="104"/>
      <c r="S2893" s="104"/>
      <c r="T2893" s="104"/>
      <c r="U2893" s="104"/>
      <c r="V2893" s="90">
        <f>+P2893-Q2893+R2893+S2893+T2893+U2893</f>
        <v>0</v>
      </c>
      <c r="W2893" s="91">
        <f>(1.02/100)</f>
        <v>1.02E-2</v>
      </c>
      <c r="X2893" s="91">
        <v>4.8E-3</v>
      </c>
      <c r="Y2893" s="91">
        <v>0.17</v>
      </c>
      <c r="Z2893" s="91">
        <v>1.65E-2</v>
      </c>
      <c r="AA2893" s="91">
        <v>7.6E-2</v>
      </c>
      <c r="AB2893" s="91">
        <f>SUM(W2893:AA2893)</f>
        <v>0.2775</v>
      </c>
      <c r="AC2893" s="75">
        <v>12</v>
      </c>
      <c r="AD2893" s="92">
        <f>IF(AL2893="","",+AC2893*AL2893)</f>
      </c>
      <c r="AE2893" s="93">
        <f>IF(AL2893="","",+AL2893*AB2893)</f>
      </c>
      <c r="AF2893" s="92">
        <f>IF(AL2893="","",+AL2893-AE2893)</f>
      </c>
      <c r="AG2893" s="93">
        <f>+V2893</f>
        <v>0</v>
      </c>
      <c r="AH2893" s="92">
        <f>IF(AF2893="","",+AF2893-AG2893)</f>
      </c>
      <c r="AI2893" s="92">
        <f>IF(AH2893="","",+AH2893*AC2893)</f>
      </c>
      <c r="AJ2893" s="93"/>
      <c r="AK2893" s="94">
        <v>0.33</v>
      </c>
      <c r="AL2893" s="93">
        <f>IF(V2893=0,"",V2893/(1-AB2893-AK2893))</f>
      </c>
      <c r="AM2893" s="95">
        <v>0.33</v>
      </c>
      <c r="AN2893" s="93">
        <f>IF(V2893=0,"",V2893/(1-AB2893-AM2893))</f>
      </c>
      <c r="AO2893" s="96">
        <v>1.2</v>
      </c>
      <c r="AP2893" s="93">
        <f>IF(BD!AJ2893="","",BD!AJ2893*BD!AO2893)</f>
      </c>
      <c r="AQ2893" s="91">
        <f>BD!AM2893/BD!AK2893-1</f>
        <v>0</v>
      </c>
      <c r="AR2893" s="91">
        <f>IF(BD!AN2893="","",IF(BD!AJ2893="","",BD!AN2893/BD!AJ2893-1))</f>
      </c>
      <c r="AS2893" s="91">
        <f>IF(BD!AN2893="","",IF(BD!AN2893&lt;BD!AL2893,"ABAIXO DA META","DENTRO DA META"))</f>
      </c>
      <c r="AT2893" s="91" t="str">
        <f>IF(BD!AJ2893="","EM ANÁLISE",IF(BD!AP2893&gt;=BD!AN2893,"GO", "NO GO"))</f>
        <v>EM ANÁLISE</v>
      </c>
      <c r="AU2893" s="97">
        <f>IF(AN2893="","",+BD!$AN2893-AJ2893)</f>
      </c>
      <c r="AV2893" s="98"/>
      <c r="AW2893" s="90">
        <f>BD!P2893*BD!AC2893</f>
        <v>0</v>
      </c>
      <c r="AX2893" s="90">
        <f>BD!V2893*BD!AC2893</f>
        <v>0</v>
      </c>
      <c r="AY2893" s="90">
        <f>IF(BD!AN2893="","",BD!AN2893*BD!AC2893)</f>
      </c>
      <c r="AZ2893" s="75" t="s">
        <v>123</v>
      </c>
      <c r="BA2893" s="75" t="s">
        <v>115</v>
      </c>
      <c r="BB2893" s="75">
        <v>1</v>
      </c>
      <c r="BC2893" s="75" t="s">
        <v>250</v>
      </c>
      <c r="BD2893" s="104"/>
      <c r="BE2893" s="104"/>
      <c r="BF2893" s="101"/>
      <c r="BG2893" s="101"/>
      <c r="BH2893" s="101"/>
      <c r="BI2893" s="101"/>
      <c r="BJ2893" s="101"/>
      <c r="BK2893" s="101"/>
      <c r="BL2893" s="101"/>
      <c r="BM2893" s="101"/>
      <c r="BN2893" s="101"/>
      <c r="BO2893" s="103"/>
      <c r="BP2893" s="101"/>
      <c r="BQ2893" s="101"/>
      <c r="BR2893" s="101"/>
      <c r="BS2893" s="101"/>
      <c r="BT2893" s="101"/>
      <c r="BU2893" s="101"/>
      <c r="BV2893" s="101"/>
      <c r="BW2893" s="101"/>
      <c r="BX2893" s="101"/>
      <c r="BY2893" s="101"/>
      <c r="BZ2893" s="101"/>
      <c r="CA2893" s="101"/>
      <c r="CB2893" s="101"/>
      <c r="CC2893" s="101"/>
      <c r="CD2893" s="101"/>
      <c r="CE2893" s="101"/>
      <c r="CF2893" s="101"/>
      <c r="CG2893" s="37" t="e">
        <f>VLOOKUP(Table_1[[#This Row],[EAN]],'[1]Planilha1'!$E:$R,13,0)</f>
        <v>#N/A</v>
      </c>
    </row>
    <row r="2894" ht="15" hidden="1">
      <c r="A2894" s="7"/>
      <c r="B2894" s="84" t="s">
        <v>2735</v>
      </c>
      <c r="C2894" s="75">
        <v>221965</v>
      </c>
      <c r="D2894" s="75"/>
      <c r="E2894" s="85">
        <v>7896451913890</v>
      </c>
      <c r="F2894" s="86" t="s">
        <v>3385</v>
      </c>
      <c r="G2894" s="75" t="s">
        <v>21</v>
      </c>
      <c r="H2894" s="75">
        <v>390</v>
      </c>
      <c r="I2894" s="87" t="s">
        <v>3106</v>
      </c>
      <c r="J2894" s="75" t="s">
        <v>1474</v>
      </c>
      <c r="K2894" s="88" t="s">
        <v>84</v>
      </c>
      <c r="L2894" s="88">
        <v>14</v>
      </c>
      <c r="M2894" s="88">
        <v>0</v>
      </c>
      <c r="N2894" s="75" t="s">
        <v>85</v>
      </c>
      <c r="O2894" s="75"/>
      <c r="P2894" s="106"/>
      <c r="Q2894" s="90">
        <f>(17/100+7.6/100+1.65/100)*P2894</f>
        <v>0</v>
      </c>
      <c r="R2894" s="104"/>
      <c r="S2894" s="104"/>
      <c r="T2894" s="104"/>
      <c r="U2894" s="104"/>
      <c r="V2894" s="90">
        <f>+P2894-Q2894+R2894+S2894+T2894+U2894</f>
        <v>0</v>
      </c>
      <c r="W2894" s="91">
        <f>(1.02/100)</f>
        <v>1.02E-2</v>
      </c>
      <c r="X2894" s="91">
        <v>4.8E-3</v>
      </c>
      <c r="Y2894" s="91">
        <v>0.17</v>
      </c>
      <c r="Z2894" s="91">
        <v>1.65E-2</v>
      </c>
      <c r="AA2894" s="91">
        <v>7.6E-2</v>
      </c>
      <c r="AB2894" s="91">
        <f>SUM(W2894:AA2894)</f>
        <v>0.2775</v>
      </c>
      <c r="AC2894" s="75">
        <v>12</v>
      </c>
      <c r="AD2894" s="92">
        <f>IF(AL2894="","",+AC2894*AL2894)</f>
      </c>
      <c r="AE2894" s="93">
        <f>IF(AL2894="","",+AL2894*AB2894)</f>
      </c>
      <c r="AF2894" s="92">
        <f>IF(AL2894="","",+AL2894-AE2894)</f>
      </c>
      <c r="AG2894" s="93">
        <f>+V2894</f>
        <v>0</v>
      </c>
      <c r="AH2894" s="92">
        <f>IF(AF2894="","",+AF2894-AG2894)</f>
      </c>
      <c r="AI2894" s="92">
        <f>IF(AH2894="","",+AH2894*AC2894)</f>
      </c>
      <c r="AJ2894" s="93"/>
      <c r="AK2894" s="94">
        <v>0.33</v>
      </c>
      <c r="AL2894" s="93">
        <f>IF(V2894=0,"",V2894/(1-AB2894-AK2894))</f>
      </c>
      <c r="AM2894" s="95">
        <v>0.33</v>
      </c>
      <c r="AN2894" s="93">
        <f>IF(V2894=0,"",V2894/(1-AB2894-AM2894))</f>
      </c>
      <c r="AO2894" s="96">
        <v>1.2</v>
      </c>
      <c r="AP2894" s="93">
        <f>IF(BD!AJ2894="","",BD!AJ2894*BD!AO2894)</f>
      </c>
      <c r="AQ2894" s="91">
        <f>BD!AM2894/BD!AK2894-1</f>
        <v>0</v>
      </c>
      <c r="AR2894" s="91">
        <f>IF(BD!AN2894="","",IF(BD!AJ2894="","",BD!AN2894/BD!AJ2894-1))</f>
      </c>
      <c r="AS2894" s="91">
        <f>IF(BD!AN2894="","",IF(BD!AN2894&lt;BD!AL2894,"ABAIXO DA META","DENTRO DA META"))</f>
      </c>
      <c r="AT2894" s="91" t="str">
        <f>IF(BD!AJ2894="","EM ANÁLISE",IF(BD!AP2894&gt;=BD!AN2894,"GO", "NO GO"))</f>
        <v>EM ANÁLISE</v>
      </c>
      <c r="AU2894" s="97">
        <f>IF(AN2894="","",+BD!$AN2894-AJ2894)</f>
      </c>
      <c r="AV2894" s="98"/>
      <c r="AW2894" s="90">
        <f>BD!P2894*BD!AC2894</f>
        <v>0</v>
      </c>
      <c r="AX2894" s="90">
        <f>BD!V2894*BD!AC2894</f>
        <v>0</v>
      </c>
      <c r="AY2894" s="90">
        <f>IF(BD!AN2894="","",BD!AN2894*BD!AC2894)</f>
      </c>
      <c r="AZ2894" s="75" t="s">
        <v>123</v>
      </c>
      <c r="BA2894" s="75" t="s">
        <v>115</v>
      </c>
      <c r="BB2894" s="75">
        <v>1</v>
      </c>
      <c r="BC2894" s="75" t="s">
        <v>250</v>
      </c>
      <c r="BD2894" s="104"/>
      <c r="BE2894" s="104"/>
      <c r="BF2894" s="101"/>
      <c r="BG2894" s="101"/>
      <c r="BH2894" s="101"/>
      <c r="BI2894" s="101"/>
      <c r="BJ2894" s="101"/>
      <c r="BK2894" s="101"/>
      <c r="BL2894" s="101"/>
      <c r="BM2894" s="101"/>
      <c r="BN2894" s="101"/>
      <c r="BO2894" s="103"/>
      <c r="BP2894" s="101"/>
      <c r="BQ2894" s="101"/>
      <c r="BR2894" s="101"/>
      <c r="BS2894" s="101"/>
      <c r="BT2894" s="101"/>
      <c r="BU2894" s="101"/>
      <c r="BV2894" s="101"/>
      <c r="BW2894" s="101"/>
      <c r="BX2894" s="101"/>
      <c r="BY2894" s="101"/>
      <c r="BZ2894" s="101"/>
      <c r="CA2894" s="101"/>
      <c r="CB2894" s="101"/>
      <c r="CC2894" s="101"/>
      <c r="CD2894" s="101"/>
      <c r="CE2894" s="101"/>
      <c r="CF2894" s="101"/>
      <c r="CG2894" s="37" t="e">
        <f>VLOOKUP(Table_1[[#This Row],[EAN]],'[1]Planilha1'!$E:$R,13,0)</f>
        <v>#N/A</v>
      </c>
    </row>
    <row r="2895" ht="15" hidden="1">
      <c r="A2895" s="7"/>
      <c r="B2895" s="84" t="s">
        <v>2735</v>
      </c>
      <c r="C2895" s="75">
        <v>221966</v>
      </c>
      <c r="D2895" s="75"/>
      <c r="E2895" s="85">
        <v>7896451909213</v>
      </c>
      <c r="F2895" s="86" t="s">
        <v>3386</v>
      </c>
      <c r="G2895" s="75" t="s">
        <v>21</v>
      </c>
      <c r="H2895" s="75">
        <v>390</v>
      </c>
      <c r="I2895" s="87" t="s">
        <v>3106</v>
      </c>
      <c r="J2895" s="75" t="s">
        <v>1474</v>
      </c>
      <c r="K2895" s="88" t="s">
        <v>84</v>
      </c>
      <c r="L2895" s="88">
        <v>12</v>
      </c>
      <c r="M2895" s="88">
        <v>0</v>
      </c>
      <c r="N2895" s="75" t="s">
        <v>85</v>
      </c>
      <c r="O2895" s="75"/>
      <c r="P2895" s="106"/>
      <c r="Q2895" s="90">
        <f>(17/100+7.6/100+1.65/100)*P2895</f>
        <v>0</v>
      </c>
      <c r="R2895" s="104"/>
      <c r="S2895" s="104"/>
      <c r="T2895" s="104"/>
      <c r="U2895" s="104"/>
      <c r="V2895" s="90">
        <f>+P2895-Q2895+R2895+S2895+T2895+U2895</f>
        <v>0</v>
      </c>
      <c r="W2895" s="91">
        <f>(1.02/100)</f>
        <v>1.02E-2</v>
      </c>
      <c r="X2895" s="91">
        <v>4.8E-3</v>
      </c>
      <c r="Y2895" s="91">
        <v>0.17</v>
      </c>
      <c r="Z2895" s="91">
        <v>1.65E-2</v>
      </c>
      <c r="AA2895" s="91">
        <v>7.6E-2</v>
      </c>
      <c r="AB2895" s="91">
        <f>SUM(W2895:AA2895)</f>
        <v>0.2775</v>
      </c>
      <c r="AC2895" s="75">
        <v>12</v>
      </c>
      <c r="AD2895" s="92">
        <f>IF(AL2895="","",+AC2895*AL2895)</f>
      </c>
      <c r="AE2895" s="93">
        <f>IF(AL2895="","",+AL2895*AB2895)</f>
      </c>
      <c r="AF2895" s="92">
        <f>IF(AL2895="","",+AL2895-AE2895)</f>
      </c>
      <c r="AG2895" s="93">
        <f>+V2895</f>
        <v>0</v>
      </c>
      <c r="AH2895" s="92">
        <f>IF(AF2895="","",+AF2895-AG2895)</f>
      </c>
      <c r="AI2895" s="92">
        <f>IF(AH2895="","",+AH2895*AC2895)</f>
      </c>
      <c r="AJ2895" s="93"/>
      <c r="AK2895" s="94">
        <v>0.33</v>
      </c>
      <c r="AL2895" s="93">
        <f>IF(V2895=0,"",V2895/(1-AB2895-AK2895))</f>
      </c>
      <c r="AM2895" s="95">
        <v>0.33</v>
      </c>
      <c r="AN2895" s="93">
        <f>IF(V2895=0,"",V2895/(1-AB2895-AM2895))</f>
      </c>
      <c r="AO2895" s="96">
        <v>1.2</v>
      </c>
      <c r="AP2895" s="93">
        <f>IF(BD!AJ2895="","",BD!AJ2895*BD!AO2895)</f>
      </c>
      <c r="AQ2895" s="91">
        <f>BD!AM2895/BD!AK2895-1</f>
        <v>0</v>
      </c>
      <c r="AR2895" s="91">
        <f>IF(BD!AN2895="","",IF(BD!AJ2895="","",BD!AN2895/BD!AJ2895-1))</f>
      </c>
      <c r="AS2895" s="91">
        <f>IF(BD!AN2895="","",IF(BD!AN2895&lt;BD!AL2895,"ABAIXO DA META","DENTRO DA META"))</f>
      </c>
      <c r="AT2895" s="91" t="str">
        <f>IF(BD!AJ2895="","EM ANÁLISE",IF(BD!AP2895&gt;=BD!AN2895,"GO", "NO GO"))</f>
        <v>EM ANÁLISE</v>
      </c>
      <c r="AU2895" s="97">
        <f>IF(AN2895="","",+BD!$AN2895-AJ2895)</f>
      </c>
      <c r="AV2895" s="98"/>
      <c r="AW2895" s="90">
        <f>BD!P2895*BD!AC2895</f>
        <v>0</v>
      </c>
      <c r="AX2895" s="90">
        <f>BD!V2895*BD!AC2895</f>
        <v>0</v>
      </c>
      <c r="AY2895" s="90">
        <f>IF(BD!AN2895="","",BD!AN2895*BD!AC2895)</f>
      </c>
      <c r="AZ2895" s="75" t="s">
        <v>123</v>
      </c>
      <c r="BA2895" s="75" t="s">
        <v>115</v>
      </c>
      <c r="BB2895" s="75">
        <v>1</v>
      </c>
      <c r="BC2895" s="75" t="s">
        <v>250</v>
      </c>
      <c r="BD2895" s="104"/>
      <c r="BE2895" s="104"/>
      <c r="BF2895" s="101"/>
      <c r="BG2895" s="101"/>
      <c r="BH2895" s="101"/>
      <c r="BI2895" s="101"/>
      <c r="BJ2895" s="101"/>
      <c r="BK2895" s="101"/>
      <c r="BL2895" s="101"/>
      <c r="BM2895" s="101"/>
      <c r="BN2895" s="101"/>
      <c r="BO2895" s="103"/>
      <c r="BP2895" s="101"/>
      <c r="BQ2895" s="101"/>
      <c r="BR2895" s="101"/>
      <c r="BS2895" s="101"/>
      <c r="BT2895" s="101"/>
      <c r="BU2895" s="101"/>
      <c r="BV2895" s="101"/>
      <c r="BW2895" s="101"/>
      <c r="BX2895" s="101"/>
      <c r="BY2895" s="101"/>
      <c r="BZ2895" s="101"/>
      <c r="CA2895" s="101"/>
      <c r="CB2895" s="101"/>
      <c r="CC2895" s="101"/>
      <c r="CD2895" s="101"/>
      <c r="CE2895" s="101"/>
      <c r="CF2895" s="101"/>
      <c r="CG2895" s="37" t="e">
        <f>VLOOKUP(Table_1[[#This Row],[EAN]],'[1]Planilha1'!$E:$R,13,0)</f>
        <v>#N/A</v>
      </c>
    </row>
    <row r="2896" ht="15" hidden="1">
      <c r="A2896" s="7"/>
      <c r="B2896" s="84" t="s">
        <v>2735</v>
      </c>
      <c r="C2896" s="75">
        <v>221967</v>
      </c>
      <c r="D2896" s="75"/>
      <c r="E2896" s="85">
        <v>7896451909220</v>
      </c>
      <c r="F2896" s="86" t="s">
        <v>3387</v>
      </c>
      <c r="G2896" s="75" t="s">
        <v>21</v>
      </c>
      <c r="H2896" s="75">
        <v>390</v>
      </c>
      <c r="I2896" s="87" t="s">
        <v>3106</v>
      </c>
      <c r="J2896" s="75" t="s">
        <v>1474</v>
      </c>
      <c r="K2896" s="88" t="s">
        <v>84</v>
      </c>
      <c r="L2896" s="88">
        <v>12</v>
      </c>
      <c r="M2896" s="88">
        <v>0</v>
      </c>
      <c r="N2896" s="75" t="s">
        <v>85</v>
      </c>
      <c r="O2896" s="75"/>
      <c r="P2896" s="106"/>
      <c r="Q2896" s="90">
        <f>(17/100+7.6/100+1.65/100)*P2896</f>
        <v>0</v>
      </c>
      <c r="R2896" s="104"/>
      <c r="S2896" s="104"/>
      <c r="T2896" s="104"/>
      <c r="U2896" s="104"/>
      <c r="V2896" s="90">
        <f>+P2896-Q2896+R2896+S2896+T2896+U2896</f>
        <v>0</v>
      </c>
      <c r="W2896" s="91">
        <f>(1.02/100)</f>
        <v>1.02E-2</v>
      </c>
      <c r="X2896" s="91">
        <v>4.8E-3</v>
      </c>
      <c r="Y2896" s="91">
        <v>0.17</v>
      </c>
      <c r="Z2896" s="91">
        <v>1.65E-2</v>
      </c>
      <c r="AA2896" s="91">
        <v>7.6E-2</v>
      </c>
      <c r="AB2896" s="91">
        <f>SUM(W2896:AA2896)</f>
        <v>0.2775</v>
      </c>
      <c r="AC2896" s="75">
        <v>12</v>
      </c>
      <c r="AD2896" s="92">
        <f>IF(AL2896="","",+AC2896*AL2896)</f>
      </c>
      <c r="AE2896" s="93">
        <f>IF(AL2896="","",+AL2896*AB2896)</f>
      </c>
      <c r="AF2896" s="92">
        <f>IF(AL2896="","",+AL2896-AE2896)</f>
      </c>
      <c r="AG2896" s="93">
        <f>+V2896</f>
        <v>0</v>
      </c>
      <c r="AH2896" s="92">
        <f>IF(AF2896="","",+AF2896-AG2896)</f>
      </c>
      <c r="AI2896" s="92">
        <f>IF(AH2896="","",+AH2896*AC2896)</f>
      </c>
      <c r="AJ2896" s="93"/>
      <c r="AK2896" s="94">
        <v>0.33</v>
      </c>
      <c r="AL2896" s="93">
        <f>IF(V2896=0,"",V2896/(1-AB2896-AK2896))</f>
      </c>
      <c r="AM2896" s="95">
        <v>0.33</v>
      </c>
      <c r="AN2896" s="93">
        <f>IF(V2896=0,"",V2896/(1-AB2896-AM2896))</f>
      </c>
      <c r="AO2896" s="96">
        <v>1.2</v>
      </c>
      <c r="AP2896" s="93">
        <f>IF(BD!AJ2896="","",BD!AJ2896*BD!AO2896)</f>
      </c>
      <c r="AQ2896" s="91">
        <f>BD!AM2896/BD!AK2896-1</f>
        <v>0</v>
      </c>
      <c r="AR2896" s="91">
        <f>IF(BD!AN2896="","",IF(BD!AJ2896="","",BD!AN2896/BD!AJ2896-1))</f>
      </c>
      <c r="AS2896" s="91">
        <f>IF(BD!AN2896="","",IF(BD!AN2896&lt;BD!AL2896,"ABAIXO DA META","DENTRO DA META"))</f>
      </c>
      <c r="AT2896" s="91" t="str">
        <f>IF(BD!AJ2896="","EM ANÁLISE",IF(BD!AP2896&gt;=BD!AN2896,"GO", "NO GO"))</f>
        <v>EM ANÁLISE</v>
      </c>
      <c r="AU2896" s="97">
        <f>IF(AN2896="","",+BD!$AN2896-AJ2896)</f>
      </c>
      <c r="AV2896" s="98"/>
      <c r="AW2896" s="90">
        <f>BD!P2896*BD!AC2896</f>
        <v>0</v>
      </c>
      <c r="AX2896" s="90">
        <f>BD!V2896*BD!AC2896</f>
        <v>0</v>
      </c>
      <c r="AY2896" s="90">
        <f>IF(BD!AN2896="","",BD!AN2896*BD!AC2896)</f>
      </c>
      <c r="AZ2896" s="75" t="s">
        <v>123</v>
      </c>
      <c r="BA2896" s="75" t="s">
        <v>115</v>
      </c>
      <c r="BB2896" s="75">
        <v>1</v>
      </c>
      <c r="BC2896" s="75" t="s">
        <v>250</v>
      </c>
      <c r="BD2896" s="104"/>
      <c r="BE2896" s="104"/>
      <c r="BF2896" s="101"/>
      <c r="BG2896" s="101"/>
      <c r="BH2896" s="101"/>
      <c r="BI2896" s="101"/>
      <c r="BJ2896" s="101"/>
      <c r="BK2896" s="101"/>
      <c r="BL2896" s="101"/>
      <c r="BM2896" s="101"/>
      <c r="BN2896" s="101"/>
      <c r="BO2896" s="103"/>
      <c r="BP2896" s="101"/>
      <c r="BQ2896" s="101"/>
      <c r="BR2896" s="101"/>
      <c r="BS2896" s="101"/>
      <c r="BT2896" s="101"/>
      <c r="BU2896" s="101"/>
      <c r="BV2896" s="101"/>
      <c r="BW2896" s="101"/>
      <c r="BX2896" s="101"/>
      <c r="BY2896" s="101"/>
      <c r="BZ2896" s="101"/>
      <c r="CA2896" s="101"/>
      <c r="CB2896" s="101"/>
      <c r="CC2896" s="101"/>
      <c r="CD2896" s="101"/>
      <c r="CE2896" s="101"/>
      <c r="CF2896" s="101"/>
      <c r="CG2896" s="37" t="e">
        <f>VLOOKUP(Table_1[[#This Row],[EAN]],'[1]Planilha1'!$E:$R,13,0)</f>
        <v>#N/A</v>
      </c>
    </row>
    <row r="2897" ht="15" hidden="1">
      <c r="A2897" s="7"/>
      <c r="B2897" s="84" t="s">
        <v>2735</v>
      </c>
      <c r="C2897" s="75">
        <v>221968</v>
      </c>
      <c r="D2897" s="75"/>
      <c r="E2897" s="85">
        <v>7896451913852</v>
      </c>
      <c r="F2897" s="86" t="s">
        <v>3388</v>
      </c>
      <c r="G2897" s="75" t="s">
        <v>21</v>
      </c>
      <c r="H2897" s="75">
        <v>390</v>
      </c>
      <c r="I2897" s="87" t="s">
        <v>3106</v>
      </c>
      <c r="J2897" s="75" t="s">
        <v>1474</v>
      </c>
      <c r="K2897" s="88" t="s">
        <v>84</v>
      </c>
      <c r="L2897" s="88">
        <v>12</v>
      </c>
      <c r="M2897" s="88">
        <v>0</v>
      </c>
      <c r="N2897" s="75" t="s">
        <v>85</v>
      </c>
      <c r="O2897" s="75"/>
      <c r="P2897" s="106"/>
      <c r="Q2897" s="90">
        <f>(17/100+7.6/100+1.65/100)*P2897</f>
        <v>0</v>
      </c>
      <c r="R2897" s="104"/>
      <c r="S2897" s="104"/>
      <c r="T2897" s="104"/>
      <c r="U2897" s="104"/>
      <c r="V2897" s="90">
        <f>+P2897-Q2897+R2897+S2897+T2897+U2897</f>
        <v>0</v>
      </c>
      <c r="W2897" s="91">
        <f>(1.02/100)</f>
        <v>1.02E-2</v>
      </c>
      <c r="X2897" s="91">
        <v>4.8E-3</v>
      </c>
      <c r="Y2897" s="91">
        <v>0.17</v>
      </c>
      <c r="Z2897" s="91">
        <v>1.65E-2</v>
      </c>
      <c r="AA2897" s="91">
        <v>7.6E-2</v>
      </c>
      <c r="AB2897" s="91">
        <f>SUM(W2897:AA2897)</f>
        <v>0.2775</v>
      </c>
      <c r="AC2897" s="75">
        <v>12</v>
      </c>
      <c r="AD2897" s="92">
        <f>IF(AL2897="","",+AC2897*AL2897)</f>
      </c>
      <c r="AE2897" s="93">
        <f>IF(AL2897="","",+AL2897*AB2897)</f>
      </c>
      <c r="AF2897" s="92">
        <f>IF(AL2897="","",+AL2897-AE2897)</f>
      </c>
      <c r="AG2897" s="93">
        <f>+V2897</f>
        <v>0</v>
      </c>
      <c r="AH2897" s="92">
        <f>IF(AF2897="","",+AF2897-AG2897)</f>
      </c>
      <c r="AI2897" s="92">
        <f>IF(AH2897="","",+AH2897*AC2897)</f>
      </c>
      <c r="AJ2897" s="93"/>
      <c r="AK2897" s="94">
        <v>0.33</v>
      </c>
      <c r="AL2897" s="93">
        <f>IF(V2897=0,"",V2897/(1-AB2897-AK2897))</f>
      </c>
      <c r="AM2897" s="95">
        <v>0.33</v>
      </c>
      <c r="AN2897" s="93">
        <f>IF(V2897=0,"",V2897/(1-AB2897-AM2897))</f>
      </c>
      <c r="AO2897" s="96">
        <v>1.2</v>
      </c>
      <c r="AP2897" s="93">
        <f>IF(BD!AJ2897="","",BD!AJ2897*BD!AO2897)</f>
      </c>
      <c r="AQ2897" s="91">
        <f>BD!AM2897/BD!AK2897-1</f>
        <v>0</v>
      </c>
      <c r="AR2897" s="91">
        <f>IF(BD!AN2897="","",IF(BD!AJ2897="","",BD!AN2897/BD!AJ2897-1))</f>
      </c>
      <c r="AS2897" s="91">
        <f>IF(BD!AN2897="","",IF(BD!AN2897&lt;BD!AL2897,"ABAIXO DA META","DENTRO DA META"))</f>
      </c>
      <c r="AT2897" s="91" t="str">
        <f>IF(BD!AJ2897="","EM ANÁLISE",IF(BD!AP2897&gt;=BD!AN2897,"GO", "NO GO"))</f>
        <v>EM ANÁLISE</v>
      </c>
      <c r="AU2897" s="97">
        <f>IF(AN2897="","",+BD!$AN2897-AJ2897)</f>
      </c>
      <c r="AV2897" s="98"/>
      <c r="AW2897" s="90">
        <f>BD!P2897*BD!AC2897</f>
        <v>0</v>
      </c>
      <c r="AX2897" s="90">
        <f>BD!V2897*BD!AC2897</f>
        <v>0</v>
      </c>
      <c r="AY2897" s="90">
        <f>IF(BD!AN2897="","",BD!AN2897*BD!AC2897)</f>
      </c>
      <c r="AZ2897" s="75" t="s">
        <v>123</v>
      </c>
      <c r="BA2897" s="75" t="s">
        <v>115</v>
      </c>
      <c r="BB2897" s="75">
        <v>1</v>
      </c>
      <c r="BC2897" s="75" t="s">
        <v>250</v>
      </c>
      <c r="BD2897" s="104"/>
      <c r="BE2897" s="104"/>
      <c r="BF2897" s="101"/>
      <c r="BG2897" s="101"/>
      <c r="BH2897" s="101"/>
      <c r="BI2897" s="101"/>
      <c r="BJ2897" s="101"/>
      <c r="BK2897" s="101"/>
      <c r="BL2897" s="101"/>
      <c r="BM2897" s="101"/>
      <c r="BN2897" s="101"/>
      <c r="BO2897" s="103"/>
      <c r="BP2897" s="101"/>
      <c r="BQ2897" s="101"/>
      <c r="BR2897" s="101"/>
      <c r="BS2897" s="101"/>
      <c r="BT2897" s="101"/>
      <c r="BU2897" s="101"/>
      <c r="BV2897" s="101"/>
      <c r="BW2897" s="101"/>
      <c r="BX2897" s="101"/>
      <c r="BY2897" s="101"/>
      <c r="BZ2897" s="101"/>
      <c r="CA2897" s="101"/>
      <c r="CB2897" s="101"/>
      <c r="CC2897" s="101"/>
      <c r="CD2897" s="101"/>
      <c r="CE2897" s="101"/>
      <c r="CF2897" s="101"/>
      <c r="CG2897" s="37" t="e">
        <f>VLOOKUP(Table_1[[#This Row],[EAN]],'[1]Planilha1'!$E:$R,13,0)</f>
        <v>#N/A</v>
      </c>
    </row>
    <row r="2898" ht="15" hidden="1">
      <c r="A2898" s="7"/>
      <c r="B2898" s="84" t="s">
        <v>2735</v>
      </c>
      <c r="C2898" s="75">
        <v>221971</v>
      </c>
      <c r="D2898" s="75"/>
      <c r="E2898" s="85">
        <v>7891331009229</v>
      </c>
      <c r="F2898" s="86" t="s">
        <v>3389</v>
      </c>
      <c r="G2898" s="75" t="s">
        <v>21</v>
      </c>
      <c r="H2898" s="75">
        <v>2310</v>
      </c>
      <c r="I2898" s="87" t="s">
        <v>3390</v>
      </c>
      <c r="J2898" s="75" t="s">
        <v>1140</v>
      </c>
      <c r="K2898" s="88" t="s">
        <v>84</v>
      </c>
      <c r="L2898" s="88">
        <v>24</v>
      </c>
      <c r="M2898" s="88">
        <v>0</v>
      </c>
      <c r="N2898" s="75" t="s">
        <v>85</v>
      </c>
      <c r="O2898" s="75"/>
      <c r="P2898" s="106"/>
      <c r="Q2898" s="90">
        <f>(17/100+7.6/100+1.65/100)*P2898</f>
        <v>0</v>
      </c>
      <c r="R2898" s="104"/>
      <c r="S2898" s="104"/>
      <c r="T2898" s="104"/>
      <c r="U2898" s="104"/>
      <c r="V2898" s="90">
        <f>+P2898-Q2898+R2898+S2898+T2898+U2898</f>
        <v>0</v>
      </c>
      <c r="W2898" s="91">
        <f>(1.02/100)</f>
        <v>1.02E-2</v>
      </c>
      <c r="X2898" s="91">
        <v>4.8E-3</v>
      </c>
      <c r="Y2898" s="91">
        <v>0.17</v>
      </c>
      <c r="Z2898" s="91">
        <v>1.65E-2</v>
      </c>
      <c r="AA2898" s="91">
        <v>7.6E-2</v>
      </c>
      <c r="AB2898" s="91">
        <f>SUM(W2898:AA2898)</f>
        <v>0.2775</v>
      </c>
      <c r="AC2898" s="75">
        <v>12</v>
      </c>
      <c r="AD2898" s="92">
        <f>IF(AL2898="","",+AC2898*AL2898)</f>
      </c>
      <c r="AE2898" s="93">
        <f>IF(AL2898="","",+AL2898*AB2898)</f>
      </c>
      <c r="AF2898" s="92">
        <f>IF(AL2898="","",+AL2898-AE2898)</f>
      </c>
      <c r="AG2898" s="93">
        <f>+V2898</f>
        <v>0</v>
      </c>
      <c r="AH2898" s="92">
        <f>IF(AF2898="","",+AF2898-AG2898)</f>
      </c>
      <c r="AI2898" s="92">
        <f>IF(AH2898="","",+AH2898*AC2898)</f>
      </c>
      <c r="AJ2898" s="93"/>
      <c r="AK2898" s="94">
        <v>0.33</v>
      </c>
      <c r="AL2898" s="93">
        <f>IF(V2898=0,"",V2898/(1-AB2898-AK2898))</f>
      </c>
      <c r="AM2898" s="95">
        <v>0.33</v>
      </c>
      <c r="AN2898" s="93">
        <f>IF(V2898=0,"",V2898/(1-AB2898-AM2898))</f>
      </c>
      <c r="AO2898" s="96">
        <v>1.2</v>
      </c>
      <c r="AP2898" s="93">
        <f>IF(BD!AJ2898="","",BD!AJ2898*BD!AO2898)</f>
      </c>
      <c r="AQ2898" s="91">
        <f>BD!AM2898/BD!AK2898-1</f>
        <v>0</v>
      </c>
      <c r="AR2898" s="91">
        <f>IF(BD!AN2898="","",IF(BD!AJ2898="","",BD!AN2898/BD!AJ2898-1))</f>
      </c>
      <c r="AS2898" s="91">
        <f>IF(BD!AN2898="","",IF(BD!AN2898&lt;BD!AL2898,"ABAIXO DA META","DENTRO DA META"))</f>
      </c>
      <c r="AT2898" s="91" t="str">
        <f>IF(BD!AJ2898="","EM ANÁLISE",IF(BD!AP2898&gt;=BD!AN2898,"GO", "NO GO"))</f>
        <v>EM ANÁLISE</v>
      </c>
      <c r="AU2898" s="97">
        <f>IF(AN2898="","",+BD!$AN2898-AJ2898)</f>
      </c>
      <c r="AV2898" s="98"/>
      <c r="AW2898" s="90">
        <f>BD!P2898*BD!AC2898</f>
        <v>0</v>
      </c>
      <c r="AX2898" s="90">
        <f>BD!V2898*BD!AC2898</f>
        <v>0</v>
      </c>
      <c r="AY2898" s="90">
        <f>IF(BD!AN2898="","",BD!AN2898*BD!AC2898)</f>
      </c>
      <c r="AZ2898" s="75" t="s">
        <v>123</v>
      </c>
      <c r="BA2898" s="75" t="s">
        <v>115</v>
      </c>
      <c r="BB2898" s="75">
        <v>1</v>
      </c>
      <c r="BC2898" s="75" t="s">
        <v>250</v>
      </c>
      <c r="BD2898" s="104"/>
      <c r="BE2898" s="104"/>
      <c r="BF2898" s="101"/>
      <c r="BG2898" s="101"/>
      <c r="BH2898" s="101"/>
      <c r="BI2898" s="101"/>
      <c r="BJ2898" s="101"/>
      <c r="BK2898" s="101"/>
      <c r="BL2898" s="101"/>
      <c r="BM2898" s="101"/>
      <c r="BN2898" s="101"/>
      <c r="BO2898" s="103"/>
      <c r="BP2898" s="101"/>
      <c r="BQ2898" s="101"/>
      <c r="BR2898" s="101"/>
      <c r="BS2898" s="101"/>
      <c r="BT2898" s="101"/>
      <c r="BU2898" s="101"/>
      <c r="BV2898" s="101"/>
      <c r="BW2898" s="101"/>
      <c r="BX2898" s="101"/>
      <c r="BY2898" s="101"/>
      <c r="BZ2898" s="101"/>
      <c r="CA2898" s="101"/>
      <c r="CB2898" s="101"/>
      <c r="CC2898" s="101"/>
      <c r="CD2898" s="101"/>
      <c r="CE2898" s="101"/>
      <c r="CF2898" s="101"/>
      <c r="CG2898" s="37" t="e">
        <f>VLOOKUP(Table_1[[#This Row],[EAN]],'[1]Planilha1'!$E:$R,13,0)</f>
        <v>#N/A</v>
      </c>
    </row>
    <row r="2899" ht="15" hidden="1">
      <c r="A2899" s="7"/>
      <c r="B2899" s="84" t="s">
        <v>2735</v>
      </c>
      <c r="C2899" s="75">
        <v>221972</v>
      </c>
      <c r="D2899" s="75"/>
      <c r="E2899" s="85">
        <v>7891331009243</v>
      </c>
      <c r="F2899" s="86" t="s">
        <v>3391</v>
      </c>
      <c r="G2899" s="75" t="s">
        <v>21</v>
      </c>
      <c r="H2899" s="75">
        <v>2310</v>
      </c>
      <c r="I2899" s="87" t="s">
        <v>3390</v>
      </c>
      <c r="J2899" s="75" t="s">
        <v>1140</v>
      </c>
      <c r="K2899" s="88" t="s">
        <v>84</v>
      </c>
      <c r="L2899" s="88">
        <v>24</v>
      </c>
      <c r="M2899" s="88">
        <v>0</v>
      </c>
      <c r="N2899" s="75" t="s">
        <v>85</v>
      </c>
      <c r="O2899" s="75"/>
      <c r="P2899" s="106"/>
      <c r="Q2899" s="90">
        <f>(17/100+7.6/100+1.65/100)*P2899</f>
        <v>0</v>
      </c>
      <c r="R2899" s="104"/>
      <c r="S2899" s="104"/>
      <c r="T2899" s="104"/>
      <c r="U2899" s="104"/>
      <c r="V2899" s="90">
        <f>+P2899-Q2899+R2899+S2899+T2899+U2899</f>
        <v>0</v>
      </c>
      <c r="W2899" s="91">
        <f>(1.02/100)</f>
        <v>1.02E-2</v>
      </c>
      <c r="X2899" s="91">
        <v>4.8E-3</v>
      </c>
      <c r="Y2899" s="91">
        <v>0.17</v>
      </c>
      <c r="Z2899" s="91">
        <v>1.65E-2</v>
      </c>
      <c r="AA2899" s="91">
        <v>7.6E-2</v>
      </c>
      <c r="AB2899" s="91">
        <f>SUM(W2899:AA2899)</f>
        <v>0.2775</v>
      </c>
      <c r="AC2899" s="75">
        <v>12</v>
      </c>
      <c r="AD2899" s="92">
        <f>IF(AL2899="","",+AC2899*AL2899)</f>
      </c>
      <c r="AE2899" s="93">
        <f>IF(AL2899="","",+AL2899*AB2899)</f>
      </c>
      <c r="AF2899" s="92">
        <f>IF(AL2899="","",+AL2899-AE2899)</f>
      </c>
      <c r="AG2899" s="93">
        <f>+V2899</f>
        <v>0</v>
      </c>
      <c r="AH2899" s="92">
        <f>IF(AF2899="","",+AF2899-AG2899)</f>
      </c>
      <c r="AI2899" s="92">
        <f>IF(AH2899="","",+AH2899*AC2899)</f>
      </c>
      <c r="AJ2899" s="93"/>
      <c r="AK2899" s="94">
        <v>0.33</v>
      </c>
      <c r="AL2899" s="93">
        <f>IF(V2899=0,"",V2899/(1-AB2899-AK2899))</f>
      </c>
      <c r="AM2899" s="95">
        <v>0.33</v>
      </c>
      <c r="AN2899" s="93">
        <f>IF(V2899=0,"",V2899/(1-AB2899-AM2899))</f>
      </c>
      <c r="AO2899" s="96">
        <v>1.2</v>
      </c>
      <c r="AP2899" s="93">
        <f>IF(BD!AJ2899="","",BD!AJ2899*BD!AO2899)</f>
      </c>
      <c r="AQ2899" s="91">
        <f>BD!AM2899/BD!AK2899-1</f>
        <v>0</v>
      </c>
      <c r="AR2899" s="91">
        <f>IF(BD!AN2899="","",IF(BD!AJ2899="","",BD!AN2899/BD!AJ2899-1))</f>
      </c>
      <c r="AS2899" s="91">
        <f>IF(BD!AN2899="","",IF(BD!AN2899&lt;BD!AL2899,"ABAIXO DA META","DENTRO DA META"))</f>
      </c>
      <c r="AT2899" s="91" t="str">
        <f>IF(BD!AJ2899="","EM ANÁLISE",IF(BD!AP2899&gt;=BD!AN2899,"GO", "NO GO"))</f>
        <v>EM ANÁLISE</v>
      </c>
      <c r="AU2899" s="97">
        <f>IF(AN2899="","",+BD!$AN2899-AJ2899)</f>
      </c>
      <c r="AV2899" s="98"/>
      <c r="AW2899" s="90">
        <f>BD!P2899*BD!AC2899</f>
        <v>0</v>
      </c>
      <c r="AX2899" s="90">
        <f>BD!V2899*BD!AC2899</f>
        <v>0</v>
      </c>
      <c r="AY2899" s="90">
        <f>IF(BD!AN2899="","",BD!AN2899*BD!AC2899)</f>
      </c>
      <c r="AZ2899" s="75" t="s">
        <v>123</v>
      </c>
      <c r="BA2899" s="75" t="s">
        <v>115</v>
      </c>
      <c r="BB2899" s="75">
        <v>1</v>
      </c>
      <c r="BC2899" s="75" t="s">
        <v>250</v>
      </c>
      <c r="BD2899" s="104"/>
      <c r="BE2899" s="104"/>
      <c r="BF2899" s="101"/>
      <c r="BG2899" s="101"/>
      <c r="BH2899" s="101"/>
      <c r="BI2899" s="101"/>
      <c r="BJ2899" s="101"/>
      <c r="BK2899" s="101"/>
      <c r="BL2899" s="101"/>
      <c r="BM2899" s="101"/>
      <c r="BN2899" s="101"/>
      <c r="BO2899" s="103"/>
      <c r="BP2899" s="101"/>
      <c r="BQ2899" s="101"/>
      <c r="BR2899" s="101"/>
      <c r="BS2899" s="101"/>
      <c r="BT2899" s="101"/>
      <c r="BU2899" s="101"/>
      <c r="BV2899" s="101"/>
      <c r="BW2899" s="101"/>
      <c r="BX2899" s="101"/>
      <c r="BY2899" s="101"/>
      <c r="BZ2899" s="101"/>
      <c r="CA2899" s="101"/>
      <c r="CB2899" s="101"/>
      <c r="CC2899" s="101"/>
      <c r="CD2899" s="101"/>
      <c r="CE2899" s="101"/>
      <c r="CF2899" s="101"/>
      <c r="CG2899" s="37" t="e">
        <f>VLOOKUP(Table_1[[#This Row],[EAN]],'[1]Planilha1'!$E:$R,13,0)</f>
        <v>#N/A</v>
      </c>
    </row>
    <row r="2900" ht="15" hidden="1">
      <c r="A2900" s="7"/>
      <c r="B2900" s="84" t="s">
        <v>2735</v>
      </c>
      <c r="C2900" s="75">
        <v>221973</v>
      </c>
      <c r="D2900" s="75"/>
      <c r="E2900" s="85">
        <v>7891331009236</v>
      </c>
      <c r="F2900" s="86" t="s">
        <v>3392</v>
      </c>
      <c r="G2900" s="75" t="s">
        <v>21</v>
      </c>
      <c r="H2900" s="75">
        <v>2310</v>
      </c>
      <c r="I2900" s="87" t="s">
        <v>3390</v>
      </c>
      <c r="J2900" s="75" t="s">
        <v>1140</v>
      </c>
      <c r="K2900" s="88" t="s">
        <v>84</v>
      </c>
      <c r="L2900" s="88">
        <v>24</v>
      </c>
      <c r="M2900" s="88">
        <v>0</v>
      </c>
      <c r="N2900" s="75" t="s">
        <v>85</v>
      </c>
      <c r="O2900" s="75"/>
      <c r="P2900" s="106"/>
      <c r="Q2900" s="90">
        <f>(17/100+7.6/100+1.65/100)*P2900</f>
        <v>0</v>
      </c>
      <c r="R2900" s="104"/>
      <c r="S2900" s="104"/>
      <c r="T2900" s="104"/>
      <c r="U2900" s="104"/>
      <c r="V2900" s="90">
        <f>+P2900-Q2900+R2900+S2900+T2900+U2900</f>
        <v>0</v>
      </c>
      <c r="W2900" s="91">
        <f>(1.02/100)</f>
        <v>1.02E-2</v>
      </c>
      <c r="X2900" s="91">
        <v>4.8E-3</v>
      </c>
      <c r="Y2900" s="91">
        <v>0.17</v>
      </c>
      <c r="Z2900" s="91">
        <v>1.65E-2</v>
      </c>
      <c r="AA2900" s="91">
        <v>7.6E-2</v>
      </c>
      <c r="AB2900" s="91">
        <f>SUM(W2900:AA2900)</f>
        <v>0.2775</v>
      </c>
      <c r="AC2900" s="75">
        <v>12</v>
      </c>
      <c r="AD2900" s="92">
        <f>IF(AL2900="","",+AC2900*AL2900)</f>
      </c>
      <c r="AE2900" s="93">
        <f>IF(AL2900="","",+AL2900*AB2900)</f>
      </c>
      <c r="AF2900" s="92">
        <f>IF(AL2900="","",+AL2900-AE2900)</f>
      </c>
      <c r="AG2900" s="93">
        <f>+V2900</f>
        <v>0</v>
      </c>
      <c r="AH2900" s="92">
        <f>IF(AF2900="","",+AF2900-AG2900)</f>
      </c>
      <c r="AI2900" s="92">
        <f>IF(AH2900="","",+AH2900*AC2900)</f>
      </c>
      <c r="AJ2900" s="93"/>
      <c r="AK2900" s="94">
        <v>0.33</v>
      </c>
      <c r="AL2900" s="93">
        <f>IF(V2900=0,"",V2900/(1-AB2900-AK2900))</f>
      </c>
      <c r="AM2900" s="95">
        <v>0.33</v>
      </c>
      <c r="AN2900" s="93">
        <f>IF(V2900=0,"",V2900/(1-AB2900-AM2900))</f>
      </c>
      <c r="AO2900" s="96">
        <v>1.2</v>
      </c>
      <c r="AP2900" s="93">
        <f>IF(BD!AJ2900="","",BD!AJ2900*BD!AO2900)</f>
      </c>
      <c r="AQ2900" s="91">
        <f>BD!AM2900/BD!AK2900-1</f>
        <v>0</v>
      </c>
      <c r="AR2900" s="91">
        <f>IF(BD!AN2900="","",IF(BD!AJ2900="","",BD!AN2900/BD!AJ2900-1))</f>
      </c>
      <c r="AS2900" s="91">
        <f>IF(BD!AN2900="","",IF(BD!AN2900&lt;BD!AL2900,"ABAIXO DA META","DENTRO DA META"))</f>
      </c>
      <c r="AT2900" s="91" t="str">
        <f>IF(BD!AJ2900="","EM ANÁLISE",IF(BD!AP2900&gt;=BD!AN2900,"GO", "NO GO"))</f>
        <v>EM ANÁLISE</v>
      </c>
      <c r="AU2900" s="97">
        <f>IF(AN2900="","",+BD!$AN2900-AJ2900)</f>
      </c>
      <c r="AV2900" s="98"/>
      <c r="AW2900" s="90">
        <f>BD!P2900*BD!AC2900</f>
        <v>0</v>
      </c>
      <c r="AX2900" s="90">
        <f>BD!V2900*BD!AC2900</f>
        <v>0</v>
      </c>
      <c r="AY2900" s="90">
        <f>IF(BD!AN2900="","",BD!AN2900*BD!AC2900)</f>
      </c>
      <c r="AZ2900" s="75" t="s">
        <v>123</v>
      </c>
      <c r="BA2900" s="75" t="s">
        <v>115</v>
      </c>
      <c r="BB2900" s="75">
        <v>1</v>
      </c>
      <c r="BC2900" s="75" t="s">
        <v>250</v>
      </c>
      <c r="BD2900" s="104"/>
      <c r="BE2900" s="104"/>
      <c r="BF2900" s="101"/>
      <c r="BG2900" s="101"/>
      <c r="BH2900" s="101"/>
      <c r="BI2900" s="101"/>
      <c r="BJ2900" s="101"/>
      <c r="BK2900" s="101"/>
      <c r="BL2900" s="101"/>
      <c r="BM2900" s="101"/>
      <c r="BN2900" s="101"/>
      <c r="BO2900" s="103"/>
      <c r="BP2900" s="101"/>
      <c r="BQ2900" s="101"/>
      <c r="BR2900" s="101"/>
      <c r="BS2900" s="101"/>
      <c r="BT2900" s="101"/>
      <c r="BU2900" s="101"/>
      <c r="BV2900" s="101"/>
      <c r="BW2900" s="101"/>
      <c r="BX2900" s="101"/>
      <c r="BY2900" s="101"/>
      <c r="BZ2900" s="101"/>
      <c r="CA2900" s="101"/>
      <c r="CB2900" s="101"/>
      <c r="CC2900" s="101"/>
      <c r="CD2900" s="101"/>
      <c r="CE2900" s="101"/>
      <c r="CF2900" s="101"/>
      <c r="CG2900" s="37" t="e">
        <f>VLOOKUP(Table_1[[#This Row],[EAN]],'[1]Planilha1'!$E:$R,13,0)</f>
        <v>#N/A</v>
      </c>
    </row>
    <row r="2901" ht="15" hidden="1">
      <c r="A2901" s="7"/>
      <c r="B2901" s="84" t="s">
        <v>2735</v>
      </c>
      <c r="C2901" s="75">
        <v>221974</v>
      </c>
      <c r="D2901" s="75"/>
      <c r="E2901" s="85">
        <v>7891331010256</v>
      </c>
      <c r="F2901" s="86" t="s">
        <v>3393</v>
      </c>
      <c r="G2901" s="75" t="s">
        <v>21</v>
      </c>
      <c r="H2901" s="75">
        <v>2310</v>
      </c>
      <c r="I2901" s="87" t="s">
        <v>3390</v>
      </c>
      <c r="J2901" s="75" t="s">
        <v>1140</v>
      </c>
      <c r="K2901" s="88" t="s">
        <v>84</v>
      </c>
      <c r="L2901" s="88">
        <v>24</v>
      </c>
      <c r="M2901" s="88">
        <v>0</v>
      </c>
      <c r="N2901" s="75" t="s">
        <v>85</v>
      </c>
      <c r="O2901" s="75"/>
      <c r="P2901" s="106"/>
      <c r="Q2901" s="90">
        <f>(17/100+7.6/100+1.65/100)*P2901</f>
        <v>0</v>
      </c>
      <c r="R2901" s="104"/>
      <c r="S2901" s="104"/>
      <c r="T2901" s="104"/>
      <c r="U2901" s="104"/>
      <c r="V2901" s="90">
        <f>+P2901-Q2901+R2901+S2901+T2901+U2901</f>
        <v>0</v>
      </c>
      <c r="W2901" s="91">
        <f>(1.02/100)</f>
        <v>1.02E-2</v>
      </c>
      <c r="X2901" s="91">
        <v>4.8E-3</v>
      </c>
      <c r="Y2901" s="91">
        <v>0.17</v>
      </c>
      <c r="Z2901" s="91">
        <v>1.65E-2</v>
      </c>
      <c r="AA2901" s="91">
        <v>7.6E-2</v>
      </c>
      <c r="AB2901" s="91">
        <f>SUM(W2901:AA2901)</f>
        <v>0.2775</v>
      </c>
      <c r="AC2901" s="75">
        <v>12</v>
      </c>
      <c r="AD2901" s="92">
        <f>IF(AL2901="","",+AC2901*AL2901)</f>
      </c>
      <c r="AE2901" s="93">
        <f>IF(AL2901="","",+AL2901*AB2901)</f>
      </c>
      <c r="AF2901" s="92">
        <f>IF(AL2901="","",+AL2901-AE2901)</f>
      </c>
      <c r="AG2901" s="93">
        <f>+V2901</f>
        <v>0</v>
      </c>
      <c r="AH2901" s="92">
        <f>IF(AF2901="","",+AF2901-AG2901)</f>
      </c>
      <c r="AI2901" s="92">
        <f>IF(AH2901="","",+AH2901*AC2901)</f>
      </c>
      <c r="AJ2901" s="93"/>
      <c r="AK2901" s="94">
        <v>0.33</v>
      </c>
      <c r="AL2901" s="93">
        <f>IF(V2901=0,"",V2901/(1-AB2901-AK2901))</f>
      </c>
      <c r="AM2901" s="95">
        <v>0.33</v>
      </c>
      <c r="AN2901" s="93">
        <f>IF(V2901=0,"",V2901/(1-AB2901-AM2901))</f>
      </c>
      <c r="AO2901" s="96">
        <v>1.2</v>
      </c>
      <c r="AP2901" s="93">
        <f>IF(BD!AJ2901="","",BD!AJ2901*BD!AO2901)</f>
      </c>
      <c r="AQ2901" s="91">
        <f>BD!AM2901/BD!AK2901-1</f>
        <v>0</v>
      </c>
      <c r="AR2901" s="91">
        <f>IF(BD!AN2901="","",IF(BD!AJ2901="","",BD!AN2901/BD!AJ2901-1))</f>
      </c>
      <c r="AS2901" s="91">
        <f>IF(BD!AN2901="","",IF(BD!AN2901&lt;BD!AL2901,"ABAIXO DA META","DENTRO DA META"))</f>
      </c>
      <c r="AT2901" s="91" t="str">
        <f>IF(BD!AJ2901="","EM ANÁLISE",IF(BD!AP2901&gt;=BD!AN2901,"GO", "NO GO"))</f>
        <v>EM ANÁLISE</v>
      </c>
      <c r="AU2901" s="97">
        <f>IF(AN2901="","",+BD!$AN2901-AJ2901)</f>
      </c>
      <c r="AV2901" s="98"/>
      <c r="AW2901" s="90">
        <f>BD!P2901*BD!AC2901</f>
        <v>0</v>
      </c>
      <c r="AX2901" s="90">
        <f>BD!V2901*BD!AC2901</f>
        <v>0</v>
      </c>
      <c r="AY2901" s="90">
        <f>IF(BD!AN2901="","",BD!AN2901*BD!AC2901)</f>
      </c>
      <c r="AZ2901" s="75" t="s">
        <v>123</v>
      </c>
      <c r="BA2901" s="75" t="s">
        <v>115</v>
      </c>
      <c r="BB2901" s="75">
        <v>1</v>
      </c>
      <c r="BC2901" s="75" t="s">
        <v>250</v>
      </c>
      <c r="BD2901" s="104"/>
      <c r="BE2901" s="104"/>
      <c r="BF2901" s="101"/>
      <c r="BG2901" s="101"/>
      <c r="BH2901" s="101"/>
      <c r="BI2901" s="101"/>
      <c r="BJ2901" s="101"/>
      <c r="BK2901" s="101"/>
      <c r="BL2901" s="101"/>
      <c r="BM2901" s="101"/>
      <c r="BN2901" s="101"/>
      <c r="BO2901" s="103"/>
      <c r="BP2901" s="101"/>
      <c r="BQ2901" s="101"/>
      <c r="BR2901" s="101"/>
      <c r="BS2901" s="101"/>
      <c r="BT2901" s="101"/>
      <c r="BU2901" s="101"/>
      <c r="BV2901" s="101"/>
      <c r="BW2901" s="101"/>
      <c r="BX2901" s="101"/>
      <c r="BY2901" s="101"/>
      <c r="BZ2901" s="101"/>
      <c r="CA2901" s="101"/>
      <c r="CB2901" s="101"/>
      <c r="CC2901" s="101"/>
      <c r="CD2901" s="101"/>
      <c r="CE2901" s="101"/>
      <c r="CF2901" s="101"/>
      <c r="CG2901" s="37" t="e">
        <f>VLOOKUP(Table_1[[#This Row],[EAN]],'[1]Planilha1'!$E:$R,13,0)</f>
        <v>#N/A</v>
      </c>
    </row>
    <row r="2902" ht="15" hidden="1">
      <c r="A2902" s="7"/>
      <c r="B2902" s="84" t="s">
        <v>2735</v>
      </c>
      <c r="C2902" s="75">
        <v>221977</v>
      </c>
      <c r="D2902" s="75"/>
      <c r="E2902" s="85">
        <v>7896451912947</v>
      </c>
      <c r="F2902" s="86" t="s">
        <v>3394</v>
      </c>
      <c r="G2902" s="75" t="s">
        <v>21</v>
      </c>
      <c r="H2902" s="75">
        <v>390</v>
      </c>
      <c r="I2902" s="87" t="s">
        <v>3106</v>
      </c>
      <c r="J2902" s="75" t="s">
        <v>1474</v>
      </c>
      <c r="K2902" s="88" t="s">
        <v>84</v>
      </c>
      <c r="L2902" s="88">
        <v>12</v>
      </c>
      <c r="M2902" s="88">
        <v>5</v>
      </c>
      <c r="N2902" s="75" t="s">
        <v>85</v>
      </c>
      <c r="O2902" s="75"/>
      <c r="P2902" s="106"/>
      <c r="Q2902" s="90">
        <f>(17/100+7.6/100+1.65/100)*P2902</f>
        <v>0</v>
      </c>
      <c r="R2902" s="104"/>
      <c r="S2902" s="104"/>
      <c r="T2902" s="104"/>
      <c r="U2902" s="104"/>
      <c r="V2902" s="90">
        <f>+P2902-Q2902+R2902+S2902+T2902+U2902</f>
        <v>0</v>
      </c>
      <c r="W2902" s="91">
        <f>(1.02/100)</f>
        <v>1.02E-2</v>
      </c>
      <c r="X2902" s="91">
        <v>4.8E-3</v>
      </c>
      <c r="Y2902" s="91">
        <v>0.17</v>
      </c>
      <c r="Z2902" s="91">
        <v>1.65E-2</v>
      </c>
      <c r="AA2902" s="91">
        <v>7.6E-2</v>
      </c>
      <c r="AB2902" s="91">
        <f>SUM(W2902:AA2902)</f>
        <v>0.2775</v>
      </c>
      <c r="AC2902" s="75">
        <v>12</v>
      </c>
      <c r="AD2902" s="92">
        <f>IF(AL2902="","",+AC2902*AL2902)</f>
      </c>
      <c r="AE2902" s="93">
        <f>IF(AL2902="","",+AL2902*AB2902)</f>
      </c>
      <c r="AF2902" s="92">
        <f>IF(AL2902="","",+AL2902-AE2902)</f>
      </c>
      <c r="AG2902" s="93">
        <f>+V2902</f>
        <v>0</v>
      </c>
      <c r="AH2902" s="92">
        <f>IF(AF2902="","",+AF2902-AG2902)</f>
      </c>
      <c r="AI2902" s="92">
        <f>IF(AH2902="","",+AH2902*AC2902)</f>
      </c>
      <c r="AJ2902" s="93"/>
      <c r="AK2902" s="94">
        <v>0.33</v>
      </c>
      <c r="AL2902" s="93">
        <f>IF(V2902=0,"",V2902/(1-AB2902-AK2902))</f>
      </c>
      <c r="AM2902" s="95">
        <v>0.33</v>
      </c>
      <c r="AN2902" s="93">
        <f>IF(V2902=0,"",V2902/(1-AB2902-AM2902))</f>
      </c>
      <c r="AO2902" s="96">
        <v>1.2</v>
      </c>
      <c r="AP2902" s="93">
        <f>IF(BD!AJ2902="","",BD!AJ2902*BD!AO2902)</f>
      </c>
      <c r="AQ2902" s="91">
        <f>BD!AM2902/BD!AK2902-1</f>
        <v>0</v>
      </c>
      <c r="AR2902" s="91">
        <f>IF(BD!AN2902="","",IF(BD!AJ2902="","",BD!AN2902/BD!AJ2902-1))</f>
      </c>
      <c r="AS2902" s="91">
        <f>IF(BD!AN2902="","",IF(BD!AN2902&lt;BD!AL2902,"ABAIXO DA META","DENTRO DA META"))</f>
      </c>
      <c r="AT2902" s="91" t="str">
        <f>IF(BD!AJ2902="","EM ANÁLISE",IF(BD!AP2902&gt;=BD!AN2902,"GO", "NO GO"))</f>
        <v>EM ANÁLISE</v>
      </c>
      <c r="AU2902" s="97">
        <f>IF(AN2902="","",+BD!$AN2902-AJ2902)</f>
      </c>
      <c r="AV2902" s="98"/>
      <c r="AW2902" s="90">
        <f>BD!P2902*BD!AC2902</f>
        <v>0</v>
      </c>
      <c r="AX2902" s="90">
        <f>BD!V2902*BD!AC2902</f>
        <v>0</v>
      </c>
      <c r="AY2902" s="90">
        <f>IF(BD!AN2902="","",BD!AN2902*BD!AC2902)</f>
      </c>
      <c r="AZ2902" s="75" t="s">
        <v>123</v>
      </c>
      <c r="BA2902" s="75" t="s">
        <v>115</v>
      </c>
      <c r="BB2902" s="75">
        <v>1</v>
      </c>
      <c r="BC2902" s="75" t="s">
        <v>250</v>
      </c>
      <c r="BD2902" s="104"/>
      <c r="BE2902" s="104"/>
      <c r="BF2902" s="101"/>
      <c r="BG2902" s="101"/>
      <c r="BH2902" s="101"/>
      <c r="BI2902" s="101"/>
      <c r="BJ2902" s="101"/>
      <c r="BK2902" s="101"/>
      <c r="BL2902" s="101"/>
      <c r="BM2902" s="101"/>
      <c r="BN2902" s="101"/>
      <c r="BO2902" s="103"/>
      <c r="BP2902" s="101"/>
      <c r="BQ2902" s="101"/>
      <c r="BR2902" s="101"/>
      <c r="BS2902" s="101"/>
      <c r="BT2902" s="101"/>
      <c r="BU2902" s="101"/>
      <c r="BV2902" s="101"/>
      <c r="BW2902" s="101"/>
      <c r="BX2902" s="101"/>
      <c r="BY2902" s="101"/>
      <c r="BZ2902" s="101"/>
      <c r="CA2902" s="101"/>
      <c r="CB2902" s="101"/>
      <c r="CC2902" s="101"/>
      <c r="CD2902" s="101"/>
      <c r="CE2902" s="101"/>
      <c r="CF2902" s="101"/>
      <c r="CG2902" s="37" t="e">
        <f>VLOOKUP(Table_1[[#This Row],[EAN]],'[1]Planilha1'!$E:$R,13,0)</f>
        <v>#N/A</v>
      </c>
    </row>
    <row r="2903" ht="15" hidden="1">
      <c r="A2903" s="7"/>
      <c r="B2903" s="84" t="s">
        <v>2735</v>
      </c>
      <c r="C2903" s="75">
        <v>221978</v>
      </c>
      <c r="D2903" s="75"/>
      <c r="E2903" s="85">
        <v>7896451912954</v>
      </c>
      <c r="F2903" s="86" t="s">
        <v>3395</v>
      </c>
      <c r="G2903" s="75" t="s">
        <v>21</v>
      </c>
      <c r="H2903" s="75">
        <v>390</v>
      </c>
      <c r="I2903" s="87" t="s">
        <v>3106</v>
      </c>
      <c r="J2903" s="75" t="s">
        <v>1474</v>
      </c>
      <c r="K2903" s="88" t="s">
        <v>84</v>
      </c>
      <c r="L2903" s="88">
        <v>12</v>
      </c>
      <c r="M2903" s="88">
        <v>5</v>
      </c>
      <c r="N2903" s="75" t="s">
        <v>85</v>
      </c>
      <c r="O2903" s="75"/>
      <c r="P2903" s="106"/>
      <c r="Q2903" s="90">
        <f>(17/100+7.6/100+1.65/100)*P2903</f>
        <v>0</v>
      </c>
      <c r="R2903" s="104"/>
      <c r="S2903" s="104"/>
      <c r="T2903" s="104"/>
      <c r="U2903" s="104"/>
      <c r="V2903" s="90">
        <f>+P2903-Q2903+R2903+S2903+T2903+U2903</f>
        <v>0</v>
      </c>
      <c r="W2903" s="91">
        <f>(1.02/100)</f>
        <v>1.02E-2</v>
      </c>
      <c r="X2903" s="91">
        <v>4.8E-3</v>
      </c>
      <c r="Y2903" s="91">
        <v>0.17</v>
      </c>
      <c r="Z2903" s="91">
        <v>1.65E-2</v>
      </c>
      <c r="AA2903" s="91">
        <v>7.6E-2</v>
      </c>
      <c r="AB2903" s="91">
        <f>SUM(W2903:AA2903)</f>
        <v>0.2775</v>
      </c>
      <c r="AC2903" s="75">
        <v>12</v>
      </c>
      <c r="AD2903" s="92">
        <f>IF(AL2903="","",+AC2903*AL2903)</f>
      </c>
      <c r="AE2903" s="93">
        <f>IF(AL2903="","",+AL2903*AB2903)</f>
      </c>
      <c r="AF2903" s="92">
        <f>IF(AL2903="","",+AL2903-AE2903)</f>
      </c>
      <c r="AG2903" s="93">
        <f>+V2903</f>
        <v>0</v>
      </c>
      <c r="AH2903" s="92">
        <f>IF(AF2903="","",+AF2903-AG2903)</f>
      </c>
      <c r="AI2903" s="92">
        <f>IF(AH2903="","",+AH2903*AC2903)</f>
      </c>
      <c r="AJ2903" s="93"/>
      <c r="AK2903" s="94">
        <v>0.33</v>
      </c>
      <c r="AL2903" s="93">
        <f>IF(V2903=0,"",V2903/(1-AB2903-AK2903))</f>
      </c>
      <c r="AM2903" s="95">
        <v>0.33</v>
      </c>
      <c r="AN2903" s="93">
        <f>IF(V2903=0,"",V2903/(1-AB2903-AM2903))</f>
      </c>
      <c r="AO2903" s="96">
        <v>1.2</v>
      </c>
      <c r="AP2903" s="93">
        <f>IF(BD!AJ2903="","",BD!AJ2903*BD!AO2903)</f>
      </c>
      <c r="AQ2903" s="91">
        <f>BD!AM2903/BD!AK2903-1</f>
        <v>0</v>
      </c>
      <c r="AR2903" s="91">
        <f>IF(BD!AN2903="","",IF(BD!AJ2903="","",BD!AN2903/BD!AJ2903-1))</f>
      </c>
      <c r="AS2903" s="91">
        <f>IF(BD!AN2903="","",IF(BD!AN2903&lt;BD!AL2903,"ABAIXO DA META","DENTRO DA META"))</f>
      </c>
      <c r="AT2903" s="91" t="str">
        <f>IF(BD!AJ2903="","EM ANÁLISE",IF(BD!AP2903&gt;=BD!AN2903,"GO", "NO GO"))</f>
        <v>EM ANÁLISE</v>
      </c>
      <c r="AU2903" s="97">
        <f>IF(AN2903="","",+BD!$AN2903-AJ2903)</f>
      </c>
      <c r="AV2903" s="98"/>
      <c r="AW2903" s="90">
        <f>BD!P2903*BD!AC2903</f>
        <v>0</v>
      </c>
      <c r="AX2903" s="90">
        <f>BD!V2903*BD!AC2903</f>
        <v>0</v>
      </c>
      <c r="AY2903" s="90">
        <f>IF(BD!AN2903="","",BD!AN2903*BD!AC2903)</f>
      </c>
      <c r="AZ2903" s="75" t="s">
        <v>123</v>
      </c>
      <c r="BA2903" s="75" t="s">
        <v>115</v>
      </c>
      <c r="BB2903" s="75">
        <v>1</v>
      </c>
      <c r="BC2903" s="75" t="s">
        <v>250</v>
      </c>
      <c r="BD2903" s="104"/>
      <c r="BE2903" s="104"/>
      <c r="BF2903" s="101"/>
      <c r="BG2903" s="101"/>
      <c r="BH2903" s="101"/>
      <c r="BI2903" s="101"/>
      <c r="BJ2903" s="101"/>
      <c r="BK2903" s="101"/>
      <c r="BL2903" s="101"/>
      <c r="BM2903" s="101"/>
      <c r="BN2903" s="101"/>
      <c r="BO2903" s="103"/>
      <c r="BP2903" s="101"/>
      <c r="BQ2903" s="101"/>
      <c r="BR2903" s="101"/>
      <c r="BS2903" s="101"/>
      <c r="BT2903" s="101"/>
      <c r="BU2903" s="101"/>
      <c r="BV2903" s="101"/>
      <c r="BW2903" s="101"/>
      <c r="BX2903" s="101"/>
      <c r="BY2903" s="101"/>
      <c r="BZ2903" s="101"/>
      <c r="CA2903" s="101"/>
      <c r="CB2903" s="101"/>
      <c r="CC2903" s="101"/>
      <c r="CD2903" s="101"/>
      <c r="CE2903" s="101"/>
      <c r="CF2903" s="101"/>
      <c r="CG2903" s="37" t="e">
        <f>VLOOKUP(Table_1[[#This Row],[EAN]],'[1]Planilha1'!$E:$R,13,0)</f>
        <v>#N/A</v>
      </c>
    </row>
    <row r="2904" ht="15" hidden="1">
      <c r="A2904" s="7"/>
      <c r="B2904" s="84" t="s">
        <v>2735</v>
      </c>
      <c r="C2904" s="75">
        <v>221979</v>
      </c>
      <c r="D2904" s="75"/>
      <c r="E2904" s="85">
        <v>7896451912930</v>
      </c>
      <c r="F2904" s="86" t="s">
        <v>3396</v>
      </c>
      <c r="G2904" s="75" t="s">
        <v>21</v>
      </c>
      <c r="H2904" s="75">
        <v>390</v>
      </c>
      <c r="I2904" s="87" t="s">
        <v>3106</v>
      </c>
      <c r="J2904" s="75" t="s">
        <v>1474</v>
      </c>
      <c r="K2904" s="88" t="s">
        <v>84</v>
      </c>
      <c r="L2904" s="88">
        <v>12</v>
      </c>
      <c r="M2904" s="88">
        <v>0</v>
      </c>
      <c r="N2904" s="75" t="s">
        <v>85</v>
      </c>
      <c r="O2904" s="75"/>
      <c r="P2904" s="106"/>
      <c r="Q2904" s="90">
        <f>(17/100+7.6/100+1.65/100)*P2904</f>
        <v>0</v>
      </c>
      <c r="R2904" s="104"/>
      <c r="S2904" s="104"/>
      <c r="T2904" s="104"/>
      <c r="U2904" s="104"/>
      <c r="V2904" s="90">
        <f>+P2904-Q2904+R2904+S2904+T2904+U2904</f>
        <v>0</v>
      </c>
      <c r="W2904" s="91">
        <f>(1.02/100)</f>
        <v>1.02E-2</v>
      </c>
      <c r="X2904" s="91">
        <v>4.8E-3</v>
      </c>
      <c r="Y2904" s="91">
        <v>0.17</v>
      </c>
      <c r="Z2904" s="91">
        <v>1.65E-2</v>
      </c>
      <c r="AA2904" s="91">
        <v>7.6E-2</v>
      </c>
      <c r="AB2904" s="91">
        <f>SUM(W2904:AA2904)</f>
        <v>0.2775</v>
      </c>
      <c r="AC2904" s="75">
        <v>12</v>
      </c>
      <c r="AD2904" s="92">
        <f>IF(AL2904="","",+AC2904*AL2904)</f>
      </c>
      <c r="AE2904" s="93">
        <f>IF(AL2904="","",+AL2904*AB2904)</f>
      </c>
      <c r="AF2904" s="92">
        <f>IF(AL2904="","",+AL2904-AE2904)</f>
      </c>
      <c r="AG2904" s="93">
        <f>+V2904</f>
        <v>0</v>
      </c>
      <c r="AH2904" s="92">
        <f>IF(AF2904="","",+AF2904-AG2904)</f>
      </c>
      <c r="AI2904" s="92">
        <f>IF(AH2904="","",+AH2904*AC2904)</f>
      </c>
      <c r="AJ2904" s="93"/>
      <c r="AK2904" s="94">
        <v>0.33</v>
      </c>
      <c r="AL2904" s="93">
        <f>IF(V2904=0,"",V2904/(1-AB2904-AK2904))</f>
      </c>
      <c r="AM2904" s="95">
        <v>0.33</v>
      </c>
      <c r="AN2904" s="93">
        <f>IF(V2904=0,"",V2904/(1-AB2904-AM2904))</f>
      </c>
      <c r="AO2904" s="96">
        <v>1.2</v>
      </c>
      <c r="AP2904" s="93">
        <f>IF(BD!AJ2904="","",BD!AJ2904*BD!AO2904)</f>
      </c>
      <c r="AQ2904" s="91">
        <f>BD!AM2904/BD!AK2904-1</f>
        <v>0</v>
      </c>
      <c r="AR2904" s="91">
        <f>IF(BD!AN2904="","",IF(BD!AJ2904="","",BD!AN2904/BD!AJ2904-1))</f>
      </c>
      <c r="AS2904" s="91">
        <f>IF(BD!AN2904="","",IF(BD!AN2904&lt;BD!AL2904,"ABAIXO DA META","DENTRO DA META"))</f>
      </c>
      <c r="AT2904" s="91" t="str">
        <f>IF(BD!AJ2904="","EM ANÁLISE",IF(BD!AP2904&gt;=BD!AN2904,"GO", "NO GO"))</f>
        <v>EM ANÁLISE</v>
      </c>
      <c r="AU2904" s="97">
        <f>IF(AN2904="","",+BD!$AN2904-AJ2904)</f>
      </c>
      <c r="AV2904" s="98"/>
      <c r="AW2904" s="90">
        <f>BD!P2904*BD!AC2904</f>
        <v>0</v>
      </c>
      <c r="AX2904" s="90">
        <f>BD!V2904*BD!AC2904</f>
        <v>0</v>
      </c>
      <c r="AY2904" s="90">
        <f>IF(BD!AN2904="","",BD!AN2904*BD!AC2904)</f>
      </c>
      <c r="AZ2904" s="75" t="s">
        <v>123</v>
      </c>
      <c r="BA2904" s="75" t="s">
        <v>115</v>
      </c>
      <c r="BB2904" s="75">
        <v>1</v>
      </c>
      <c r="BC2904" s="75" t="s">
        <v>250</v>
      </c>
      <c r="BD2904" s="104"/>
      <c r="BE2904" s="104"/>
      <c r="BF2904" s="101"/>
      <c r="BG2904" s="101"/>
      <c r="BH2904" s="101"/>
      <c r="BI2904" s="101"/>
      <c r="BJ2904" s="101"/>
      <c r="BK2904" s="101"/>
      <c r="BL2904" s="101"/>
      <c r="BM2904" s="101"/>
      <c r="BN2904" s="101"/>
      <c r="BO2904" s="103"/>
      <c r="BP2904" s="101"/>
      <c r="BQ2904" s="101"/>
      <c r="BR2904" s="101"/>
      <c r="BS2904" s="101"/>
      <c r="BT2904" s="101"/>
      <c r="BU2904" s="101"/>
      <c r="BV2904" s="101"/>
      <c r="BW2904" s="101"/>
      <c r="BX2904" s="101"/>
      <c r="BY2904" s="101"/>
      <c r="BZ2904" s="101"/>
      <c r="CA2904" s="101"/>
      <c r="CB2904" s="101"/>
      <c r="CC2904" s="101"/>
      <c r="CD2904" s="101"/>
      <c r="CE2904" s="101"/>
      <c r="CF2904" s="101"/>
      <c r="CG2904" s="37" t="e">
        <f>VLOOKUP(Table_1[[#This Row],[EAN]],'[1]Planilha1'!$E:$R,13,0)</f>
        <v>#N/A</v>
      </c>
    </row>
    <row r="2905" ht="15" hidden="1">
      <c r="A2905" s="7"/>
      <c r="B2905" s="84" t="s">
        <v>2735</v>
      </c>
      <c r="C2905" s="75">
        <v>221980</v>
      </c>
      <c r="D2905" s="75"/>
      <c r="E2905" s="85">
        <v>7896451912923</v>
      </c>
      <c r="F2905" s="86" t="s">
        <v>3397</v>
      </c>
      <c r="G2905" s="75" t="s">
        <v>21</v>
      </c>
      <c r="H2905" s="75">
        <v>390</v>
      </c>
      <c r="I2905" s="87" t="s">
        <v>3106</v>
      </c>
      <c r="J2905" s="75" t="s">
        <v>1474</v>
      </c>
      <c r="K2905" s="88" t="s">
        <v>84</v>
      </c>
      <c r="L2905" s="88">
        <v>12</v>
      </c>
      <c r="M2905" s="88">
        <v>0</v>
      </c>
      <c r="N2905" s="75" t="s">
        <v>85</v>
      </c>
      <c r="O2905" s="75"/>
      <c r="P2905" s="106"/>
      <c r="Q2905" s="90">
        <f>(17/100+7.6/100+1.65/100)*P2905</f>
        <v>0</v>
      </c>
      <c r="R2905" s="104"/>
      <c r="S2905" s="104"/>
      <c r="T2905" s="104"/>
      <c r="U2905" s="104"/>
      <c r="V2905" s="90">
        <f>+P2905-Q2905+R2905+S2905+T2905+U2905</f>
        <v>0</v>
      </c>
      <c r="W2905" s="91">
        <f>(1.02/100)</f>
        <v>1.02E-2</v>
      </c>
      <c r="X2905" s="91">
        <v>4.8E-3</v>
      </c>
      <c r="Y2905" s="91">
        <v>0.17</v>
      </c>
      <c r="Z2905" s="91">
        <v>1.65E-2</v>
      </c>
      <c r="AA2905" s="91">
        <v>7.6E-2</v>
      </c>
      <c r="AB2905" s="91">
        <f>SUM(W2905:AA2905)</f>
        <v>0.2775</v>
      </c>
      <c r="AC2905" s="75">
        <v>12</v>
      </c>
      <c r="AD2905" s="92">
        <f>IF(AL2905="","",+AC2905*AL2905)</f>
      </c>
      <c r="AE2905" s="93">
        <f>IF(AL2905="","",+AL2905*AB2905)</f>
      </c>
      <c r="AF2905" s="92">
        <f>IF(AL2905="","",+AL2905-AE2905)</f>
      </c>
      <c r="AG2905" s="93">
        <f>+V2905</f>
        <v>0</v>
      </c>
      <c r="AH2905" s="92">
        <f>IF(AF2905="","",+AF2905-AG2905)</f>
      </c>
      <c r="AI2905" s="92">
        <f>IF(AH2905="","",+AH2905*AC2905)</f>
      </c>
      <c r="AJ2905" s="93"/>
      <c r="AK2905" s="94">
        <v>0.33</v>
      </c>
      <c r="AL2905" s="93">
        <f>IF(V2905=0,"",V2905/(1-AB2905-AK2905))</f>
      </c>
      <c r="AM2905" s="95">
        <v>0.33</v>
      </c>
      <c r="AN2905" s="93">
        <f>IF(V2905=0,"",V2905/(1-AB2905-AM2905))</f>
      </c>
      <c r="AO2905" s="96">
        <v>1.2</v>
      </c>
      <c r="AP2905" s="93">
        <f>IF(BD!AJ2905="","",BD!AJ2905*BD!AO2905)</f>
      </c>
      <c r="AQ2905" s="91">
        <f>BD!AM2905/BD!AK2905-1</f>
        <v>0</v>
      </c>
      <c r="AR2905" s="91">
        <f>IF(BD!AN2905="","",IF(BD!AJ2905="","",BD!AN2905/BD!AJ2905-1))</f>
      </c>
      <c r="AS2905" s="91">
        <f>IF(BD!AN2905="","",IF(BD!AN2905&lt;BD!AL2905,"ABAIXO DA META","DENTRO DA META"))</f>
      </c>
      <c r="AT2905" s="91" t="str">
        <f>IF(BD!AJ2905="","EM ANÁLISE",IF(BD!AP2905&gt;=BD!AN2905,"GO", "NO GO"))</f>
        <v>EM ANÁLISE</v>
      </c>
      <c r="AU2905" s="97">
        <f>IF(AN2905="","",+BD!$AN2905-AJ2905)</f>
      </c>
      <c r="AV2905" s="98"/>
      <c r="AW2905" s="90">
        <f>BD!P2905*BD!AC2905</f>
        <v>0</v>
      </c>
      <c r="AX2905" s="90">
        <f>BD!V2905*BD!AC2905</f>
        <v>0</v>
      </c>
      <c r="AY2905" s="90">
        <f>IF(BD!AN2905="","",BD!AN2905*BD!AC2905)</f>
      </c>
      <c r="AZ2905" s="75" t="s">
        <v>123</v>
      </c>
      <c r="BA2905" s="75" t="s">
        <v>115</v>
      </c>
      <c r="BB2905" s="75">
        <v>1</v>
      </c>
      <c r="BC2905" s="75" t="s">
        <v>250</v>
      </c>
      <c r="BD2905" s="104"/>
      <c r="BE2905" s="104"/>
      <c r="BF2905" s="101"/>
      <c r="BG2905" s="101"/>
      <c r="BH2905" s="101"/>
      <c r="BI2905" s="101"/>
      <c r="BJ2905" s="101"/>
      <c r="BK2905" s="101"/>
      <c r="BL2905" s="101"/>
      <c r="BM2905" s="101"/>
      <c r="BN2905" s="101"/>
      <c r="BO2905" s="103"/>
      <c r="BP2905" s="101"/>
      <c r="BQ2905" s="101"/>
      <c r="BR2905" s="101"/>
      <c r="BS2905" s="101"/>
      <c r="BT2905" s="101"/>
      <c r="BU2905" s="101"/>
      <c r="BV2905" s="101"/>
      <c r="BW2905" s="101"/>
      <c r="BX2905" s="101"/>
      <c r="BY2905" s="101"/>
      <c r="BZ2905" s="101"/>
      <c r="CA2905" s="101"/>
      <c r="CB2905" s="101"/>
      <c r="CC2905" s="101"/>
      <c r="CD2905" s="101"/>
      <c r="CE2905" s="101"/>
      <c r="CF2905" s="101"/>
      <c r="CG2905" s="37" t="e">
        <f>VLOOKUP(Table_1[[#This Row],[EAN]],'[1]Planilha1'!$E:$R,13,0)</f>
        <v>#N/A</v>
      </c>
    </row>
    <row r="2906" ht="15" hidden="1">
      <c r="A2906" s="7"/>
      <c r="B2906" s="84" t="s">
        <v>2735</v>
      </c>
      <c r="C2906" s="75">
        <v>221981</v>
      </c>
      <c r="D2906" s="75"/>
      <c r="E2906" s="85">
        <v>7896003705164</v>
      </c>
      <c r="F2906" s="86" t="s">
        <v>3398</v>
      </c>
      <c r="G2906" s="75" t="s">
        <v>21</v>
      </c>
      <c r="H2906" s="75">
        <v>510</v>
      </c>
      <c r="I2906" s="87" t="s">
        <v>3188</v>
      </c>
      <c r="J2906" s="75" t="s">
        <v>3189</v>
      </c>
      <c r="K2906" s="88" t="s">
        <v>84</v>
      </c>
      <c r="L2906" s="88">
        <v>24</v>
      </c>
      <c r="M2906" s="88">
        <v>0</v>
      </c>
      <c r="N2906" s="75" t="s">
        <v>85</v>
      </c>
      <c r="O2906" s="75"/>
      <c r="P2906" s="106"/>
      <c r="Q2906" s="90">
        <f>(17/100+7.6/100+1.65/100)*P2906</f>
        <v>0</v>
      </c>
      <c r="R2906" s="104"/>
      <c r="S2906" s="104"/>
      <c r="T2906" s="104"/>
      <c r="U2906" s="104"/>
      <c r="V2906" s="90">
        <f>+P2906-Q2906+R2906+S2906+T2906+U2906</f>
        <v>0</v>
      </c>
      <c r="W2906" s="91">
        <f>(1.02/100)</f>
        <v>1.02E-2</v>
      </c>
      <c r="X2906" s="91">
        <v>4.8E-3</v>
      </c>
      <c r="Y2906" s="91">
        <v>0.17</v>
      </c>
      <c r="Z2906" s="91">
        <v>1.65E-2</v>
      </c>
      <c r="AA2906" s="91">
        <v>7.6E-2</v>
      </c>
      <c r="AB2906" s="91">
        <f>SUM(W2906:AA2906)</f>
        <v>0.2775</v>
      </c>
      <c r="AC2906" s="75">
        <v>12</v>
      </c>
      <c r="AD2906" s="92">
        <f>IF(AL2906="","",+AC2906*AL2906)</f>
      </c>
      <c r="AE2906" s="93">
        <f>IF(AL2906="","",+AL2906*AB2906)</f>
      </c>
      <c r="AF2906" s="92">
        <f>IF(AL2906="","",+AL2906-AE2906)</f>
      </c>
      <c r="AG2906" s="93">
        <f>+V2906</f>
        <v>0</v>
      </c>
      <c r="AH2906" s="92">
        <f>IF(AF2906="","",+AF2906-AG2906)</f>
      </c>
      <c r="AI2906" s="92">
        <f>IF(AH2906="","",+AH2906*AC2906)</f>
      </c>
      <c r="AJ2906" s="93"/>
      <c r="AK2906" s="94">
        <v>0.33</v>
      </c>
      <c r="AL2906" s="93">
        <f>IF(V2906=0,"",V2906/(1-AB2906-AK2906))</f>
      </c>
      <c r="AM2906" s="95">
        <v>0.33</v>
      </c>
      <c r="AN2906" s="93">
        <f>IF(V2906=0,"",V2906/(1-AB2906-AM2906))</f>
      </c>
      <c r="AO2906" s="96">
        <v>1.2</v>
      </c>
      <c r="AP2906" s="93">
        <f>IF(BD!AJ2906="","",BD!AJ2906*BD!AO2906)</f>
      </c>
      <c r="AQ2906" s="91">
        <f>BD!AM2906/BD!AK2906-1</f>
        <v>0</v>
      </c>
      <c r="AR2906" s="91">
        <f>IF(BD!AN2906="","",IF(BD!AJ2906="","",BD!AN2906/BD!AJ2906-1))</f>
      </c>
      <c r="AS2906" s="91">
        <f>IF(BD!AN2906="","",IF(BD!AN2906&lt;BD!AL2906,"ABAIXO DA META","DENTRO DA META"))</f>
      </c>
      <c r="AT2906" s="91" t="str">
        <f>IF(BD!AJ2906="","EM ANÁLISE",IF(BD!AP2906&gt;=BD!AN2906,"GO", "NO GO"))</f>
        <v>EM ANÁLISE</v>
      </c>
      <c r="AU2906" s="97">
        <f>IF(AN2906="","",+BD!$AN2906-AJ2906)</f>
      </c>
      <c r="AV2906" s="98"/>
      <c r="AW2906" s="90">
        <f>BD!P2906*BD!AC2906</f>
        <v>0</v>
      </c>
      <c r="AX2906" s="90">
        <f>BD!V2906*BD!AC2906</f>
        <v>0</v>
      </c>
      <c r="AY2906" s="90">
        <f>IF(BD!AN2906="","",BD!AN2906*BD!AC2906)</f>
      </c>
      <c r="AZ2906" s="75" t="s">
        <v>123</v>
      </c>
      <c r="BA2906" s="75" t="s">
        <v>115</v>
      </c>
      <c r="BB2906" s="75">
        <v>1</v>
      </c>
      <c r="BC2906" s="75" t="s">
        <v>250</v>
      </c>
      <c r="BD2906" s="104"/>
      <c r="BE2906" s="104"/>
      <c r="BF2906" s="101"/>
      <c r="BG2906" s="101"/>
      <c r="BH2906" s="101"/>
      <c r="BI2906" s="101"/>
      <c r="BJ2906" s="101"/>
      <c r="BK2906" s="101"/>
      <c r="BL2906" s="101"/>
      <c r="BM2906" s="101"/>
      <c r="BN2906" s="101"/>
      <c r="BO2906" s="103"/>
      <c r="BP2906" s="101"/>
      <c r="BQ2906" s="101"/>
      <c r="BR2906" s="101"/>
      <c r="BS2906" s="101"/>
      <c r="BT2906" s="101"/>
      <c r="BU2906" s="101"/>
      <c r="BV2906" s="101"/>
      <c r="BW2906" s="101"/>
      <c r="BX2906" s="101"/>
      <c r="BY2906" s="101"/>
      <c r="BZ2906" s="101"/>
      <c r="CA2906" s="101"/>
      <c r="CB2906" s="101"/>
      <c r="CC2906" s="101"/>
      <c r="CD2906" s="101"/>
      <c r="CE2906" s="101"/>
      <c r="CF2906" s="101"/>
      <c r="CG2906" s="37" t="e">
        <f>VLOOKUP(Table_1[[#This Row],[EAN]],'[1]Planilha1'!$E:$R,13,0)</f>
        <v>#N/A</v>
      </c>
    </row>
    <row r="2907" ht="15" hidden="1">
      <c r="A2907" s="7"/>
      <c r="B2907" s="84" t="s">
        <v>2735</v>
      </c>
      <c r="C2907" s="75">
        <v>221982</v>
      </c>
      <c r="D2907" s="75"/>
      <c r="E2907" s="85">
        <v>7896003737509</v>
      </c>
      <c r="F2907" s="86" t="s">
        <v>3399</v>
      </c>
      <c r="G2907" s="75" t="s">
        <v>11</v>
      </c>
      <c r="H2907" s="75">
        <v>530</v>
      </c>
      <c r="I2907" s="87" t="s">
        <v>2784</v>
      </c>
      <c r="J2907" s="75" t="s">
        <v>3189</v>
      </c>
      <c r="K2907" s="88" t="s">
        <v>84</v>
      </c>
      <c r="L2907" s="88">
        <v>24</v>
      </c>
      <c r="M2907" s="88">
        <v>0</v>
      </c>
      <c r="N2907" s="75" t="s">
        <v>85</v>
      </c>
      <c r="O2907" s="75"/>
      <c r="P2907" s="106"/>
      <c r="Q2907" s="90">
        <f>(17/100+7.6/100+1.65/100)*P2907</f>
        <v>0</v>
      </c>
      <c r="R2907" s="104"/>
      <c r="S2907" s="104"/>
      <c r="T2907" s="104"/>
      <c r="U2907" s="104"/>
      <c r="V2907" s="90">
        <f>+P2907-Q2907+R2907+S2907+T2907+U2907</f>
        <v>0</v>
      </c>
      <c r="W2907" s="91">
        <f>(1.02/100)</f>
        <v>1.02E-2</v>
      </c>
      <c r="X2907" s="91">
        <v>4.8E-3</v>
      </c>
      <c r="Y2907" s="91">
        <v>0.17</v>
      </c>
      <c r="Z2907" s="91">
        <v>1.65E-2</v>
      </c>
      <c r="AA2907" s="91">
        <v>7.6E-2</v>
      </c>
      <c r="AB2907" s="91">
        <f>SUM(W2907:AA2907)</f>
        <v>0.2775</v>
      </c>
      <c r="AC2907" s="75">
        <v>12</v>
      </c>
      <c r="AD2907" s="92">
        <f>IF(AL2907="","",+AC2907*AL2907)</f>
      </c>
      <c r="AE2907" s="93">
        <f>IF(AL2907="","",+AL2907*AB2907)</f>
      </c>
      <c r="AF2907" s="92">
        <f>IF(AL2907="","",+AL2907-AE2907)</f>
      </c>
      <c r="AG2907" s="93">
        <f>+V2907</f>
        <v>0</v>
      </c>
      <c r="AH2907" s="92">
        <f>IF(AF2907="","",+AF2907-AG2907)</f>
      </c>
      <c r="AI2907" s="92">
        <f>IF(AH2907="","",+AH2907*AC2907)</f>
      </c>
      <c r="AJ2907" s="93"/>
      <c r="AK2907" s="94">
        <v>0.33</v>
      </c>
      <c r="AL2907" s="93">
        <f>IF(V2907=0,"",V2907/(1-AB2907-AK2907))</f>
      </c>
      <c r="AM2907" s="95">
        <v>0.33</v>
      </c>
      <c r="AN2907" s="93">
        <f>IF(V2907=0,"",V2907/(1-AB2907-AM2907))</f>
      </c>
      <c r="AO2907" s="96">
        <v>1.2</v>
      </c>
      <c r="AP2907" s="93">
        <f>IF(BD!AJ2907="","",BD!AJ2907*BD!AO2907)</f>
      </c>
      <c r="AQ2907" s="91">
        <f>BD!AM2907/BD!AK2907-1</f>
        <v>0</v>
      </c>
      <c r="AR2907" s="91">
        <f>IF(BD!AN2907="","",IF(BD!AJ2907="","",BD!AN2907/BD!AJ2907-1))</f>
      </c>
      <c r="AS2907" s="91">
        <f>IF(BD!AN2907="","",IF(BD!AN2907&lt;BD!AL2907,"ABAIXO DA META","DENTRO DA META"))</f>
      </c>
      <c r="AT2907" s="91" t="str">
        <f>IF(BD!AJ2907="","EM ANÁLISE",IF(BD!AP2907&gt;=BD!AN2907,"GO", "NO GO"))</f>
        <v>EM ANÁLISE</v>
      </c>
      <c r="AU2907" s="97">
        <f>IF(AN2907="","",+BD!$AN2907-AJ2907)</f>
      </c>
      <c r="AV2907" s="98"/>
      <c r="AW2907" s="90">
        <f>BD!P2907*BD!AC2907</f>
        <v>0</v>
      </c>
      <c r="AX2907" s="90">
        <f>BD!V2907*BD!AC2907</f>
        <v>0</v>
      </c>
      <c r="AY2907" s="90">
        <f>IF(BD!AN2907="","",BD!AN2907*BD!AC2907)</f>
      </c>
      <c r="AZ2907" s="75" t="s">
        <v>123</v>
      </c>
      <c r="BA2907" s="75" t="s">
        <v>115</v>
      </c>
      <c r="BB2907" s="75">
        <v>1</v>
      </c>
      <c r="BC2907" s="75" t="s">
        <v>250</v>
      </c>
      <c r="BD2907" s="104"/>
      <c r="BE2907" s="104"/>
      <c r="BF2907" s="101"/>
      <c r="BG2907" s="101"/>
      <c r="BH2907" s="101"/>
      <c r="BI2907" s="101"/>
      <c r="BJ2907" s="101"/>
      <c r="BK2907" s="101"/>
      <c r="BL2907" s="101"/>
      <c r="BM2907" s="101"/>
      <c r="BN2907" s="101"/>
      <c r="BO2907" s="103"/>
      <c r="BP2907" s="101"/>
      <c r="BQ2907" s="101"/>
      <c r="BR2907" s="101"/>
      <c r="BS2907" s="101"/>
      <c r="BT2907" s="101"/>
      <c r="BU2907" s="101"/>
      <c r="BV2907" s="101"/>
      <c r="BW2907" s="101"/>
      <c r="BX2907" s="101"/>
      <c r="BY2907" s="101"/>
      <c r="BZ2907" s="101"/>
      <c r="CA2907" s="101"/>
      <c r="CB2907" s="101"/>
      <c r="CC2907" s="101"/>
      <c r="CD2907" s="101"/>
      <c r="CE2907" s="101"/>
      <c r="CF2907" s="101"/>
      <c r="CG2907" s="37" t="e">
        <f>VLOOKUP(Table_1[[#This Row],[EAN]],'[1]Planilha1'!$E:$R,13,0)</f>
        <v>#N/A</v>
      </c>
    </row>
    <row r="2908" ht="15" hidden="1">
      <c r="A2908" s="7"/>
      <c r="B2908" s="84" t="s">
        <v>2735</v>
      </c>
      <c r="C2908" s="75">
        <v>221983</v>
      </c>
      <c r="D2908" s="75"/>
      <c r="E2908" s="85">
        <v>7896003706772</v>
      </c>
      <c r="F2908" s="86" t="s">
        <v>3400</v>
      </c>
      <c r="G2908" s="75" t="s">
        <v>21</v>
      </c>
      <c r="H2908" s="75">
        <v>510</v>
      </c>
      <c r="I2908" s="87" t="s">
        <v>3188</v>
      </c>
      <c r="J2908" s="75" t="s">
        <v>3189</v>
      </c>
      <c r="K2908" s="88" t="s">
        <v>84</v>
      </c>
      <c r="L2908" s="88">
        <v>4</v>
      </c>
      <c r="M2908" s="88">
        <v>5</v>
      </c>
      <c r="N2908" s="75" t="s">
        <v>85</v>
      </c>
      <c r="O2908" s="75"/>
      <c r="P2908" s="106"/>
      <c r="Q2908" s="90">
        <f>(17/100+7.6/100+1.65/100)*P2908</f>
        <v>0</v>
      </c>
      <c r="R2908" s="104"/>
      <c r="S2908" s="104"/>
      <c r="T2908" s="104"/>
      <c r="U2908" s="104"/>
      <c r="V2908" s="90">
        <f>+P2908-Q2908+R2908+S2908+T2908+U2908</f>
        <v>0</v>
      </c>
      <c r="W2908" s="91">
        <f>(1.02/100)</f>
        <v>1.02E-2</v>
      </c>
      <c r="X2908" s="91">
        <v>4.8E-3</v>
      </c>
      <c r="Y2908" s="91">
        <v>0.17</v>
      </c>
      <c r="Z2908" s="91">
        <v>1.65E-2</v>
      </c>
      <c r="AA2908" s="91">
        <v>7.6E-2</v>
      </c>
      <c r="AB2908" s="91">
        <f>SUM(W2908:AA2908)</f>
        <v>0.2775</v>
      </c>
      <c r="AC2908" s="75">
        <v>12</v>
      </c>
      <c r="AD2908" s="92">
        <f>IF(AL2908="","",+AC2908*AL2908)</f>
      </c>
      <c r="AE2908" s="93">
        <f>IF(AL2908="","",+AL2908*AB2908)</f>
      </c>
      <c r="AF2908" s="92">
        <f>IF(AL2908="","",+AL2908-AE2908)</f>
      </c>
      <c r="AG2908" s="93">
        <f>+V2908</f>
        <v>0</v>
      </c>
      <c r="AH2908" s="92">
        <f>IF(AF2908="","",+AF2908-AG2908)</f>
      </c>
      <c r="AI2908" s="92">
        <f>IF(AH2908="","",+AH2908*AC2908)</f>
      </c>
      <c r="AJ2908" s="93"/>
      <c r="AK2908" s="94">
        <v>0.33</v>
      </c>
      <c r="AL2908" s="93">
        <f>IF(V2908=0,"",V2908/(1-AB2908-AK2908))</f>
      </c>
      <c r="AM2908" s="95">
        <v>0.33</v>
      </c>
      <c r="AN2908" s="93">
        <f>IF(V2908=0,"",V2908/(1-AB2908-AM2908))</f>
      </c>
      <c r="AO2908" s="96">
        <v>1.2</v>
      </c>
      <c r="AP2908" s="93">
        <f>IF(BD!AJ2908="","",BD!AJ2908*BD!AO2908)</f>
      </c>
      <c r="AQ2908" s="91">
        <f>BD!AM2908/BD!AK2908-1</f>
        <v>0</v>
      </c>
      <c r="AR2908" s="91">
        <f>IF(BD!AN2908="","",IF(BD!AJ2908="","",BD!AN2908/BD!AJ2908-1))</f>
      </c>
      <c r="AS2908" s="91">
        <f>IF(BD!AN2908="","",IF(BD!AN2908&lt;BD!AL2908,"ABAIXO DA META","DENTRO DA META"))</f>
      </c>
      <c r="AT2908" s="91" t="str">
        <f>IF(BD!AJ2908="","EM ANÁLISE",IF(BD!AP2908&gt;=BD!AN2908,"GO", "NO GO"))</f>
        <v>EM ANÁLISE</v>
      </c>
      <c r="AU2908" s="97">
        <f>IF(AN2908="","",+BD!$AN2908-AJ2908)</f>
      </c>
      <c r="AV2908" s="98"/>
      <c r="AW2908" s="90">
        <f>BD!P2908*BD!AC2908</f>
        <v>0</v>
      </c>
      <c r="AX2908" s="90">
        <f>BD!V2908*BD!AC2908</f>
        <v>0</v>
      </c>
      <c r="AY2908" s="90">
        <f>IF(BD!AN2908="","",BD!AN2908*BD!AC2908)</f>
      </c>
      <c r="AZ2908" s="75" t="s">
        <v>123</v>
      </c>
      <c r="BA2908" s="75" t="s">
        <v>115</v>
      </c>
      <c r="BB2908" s="75">
        <v>1</v>
      </c>
      <c r="BC2908" s="75" t="s">
        <v>250</v>
      </c>
      <c r="BD2908" s="104"/>
      <c r="BE2908" s="104"/>
      <c r="BF2908" s="101"/>
      <c r="BG2908" s="101"/>
      <c r="BH2908" s="101"/>
      <c r="BI2908" s="101"/>
      <c r="BJ2908" s="101"/>
      <c r="BK2908" s="101"/>
      <c r="BL2908" s="101"/>
      <c r="BM2908" s="101"/>
      <c r="BN2908" s="101"/>
      <c r="BO2908" s="103"/>
      <c r="BP2908" s="101"/>
      <c r="BQ2908" s="101"/>
      <c r="BR2908" s="101"/>
      <c r="BS2908" s="101"/>
      <c r="BT2908" s="101"/>
      <c r="BU2908" s="101"/>
      <c r="BV2908" s="101"/>
      <c r="BW2908" s="101"/>
      <c r="BX2908" s="101"/>
      <c r="BY2908" s="101"/>
      <c r="BZ2908" s="101"/>
      <c r="CA2908" s="101"/>
      <c r="CB2908" s="101"/>
      <c r="CC2908" s="101"/>
      <c r="CD2908" s="101"/>
      <c r="CE2908" s="101"/>
      <c r="CF2908" s="101"/>
      <c r="CG2908" s="37" t="e">
        <f>VLOOKUP(Table_1[[#This Row],[EAN]],'[1]Planilha1'!$E:$R,13,0)</f>
        <v>#N/A</v>
      </c>
    </row>
    <row r="2909" ht="15" hidden="1">
      <c r="A2909" s="7"/>
      <c r="B2909" s="84" t="s">
        <v>2735</v>
      </c>
      <c r="C2909" s="75">
        <v>221984</v>
      </c>
      <c r="D2909" s="75"/>
      <c r="E2909" s="85">
        <v>7897765601572</v>
      </c>
      <c r="F2909" s="86" t="s">
        <v>2920</v>
      </c>
      <c r="G2909" s="75" t="s">
        <v>21</v>
      </c>
      <c r="H2909" s="75">
        <v>2380</v>
      </c>
      <c r="I2909" s="87" t="s">
        <v>2889</v>
      </c>
      <c r="J2909" s="75" t="s">
        <v>1227</v>
      </c>
      <c r="K2909" s="88" t="s">
        <v>84</v>
      </c>
      <c r="L2909" s="88">
        <v>24</v>
      </c>
      <c r="M2909" s="88">
        <v>0</v>
      </c>
      <c r="N2909" s="75" t="s">
        <v>85</v>
      </c>
      <c r="O2909" s="75"/>
      <c r="P2909" s="106"/>
      <c r="Q2909" s="90">
        <f>(17/100+7.6/100+1.65/100)*P2909</f>
        <v>0</v>
      </c>
      <c r="R2909" s="104"/>
      <c r="S2909" s="104"/>
      <c r="T2909" s="104"/>
      <c r="U2909" s="104"/>
      <c r="V2909" s="90">
        <f>+P2909-Q2909+R2909+S2909+T2909+U2909</f>
        <v>0</v>
      </c>
      <c r="W2909" s="91">
        <f>(1.02/100)</f>
        <v>1.02E-2</v>
      </c>
      <c r="X2909" s="91">
        <v>4.8E-3</v>
      </c>
      <c r="Y2909" s="91">
        <v>0.17</v>
      </c>
      <c r="Z2909" s="91">
        <v>1.65E-2</v>
      </c>
      <c r="AA2909" s="91">
        <v>7.6E-2</v>
      </c>
      <c r="AB2909" s="91">
        <f>SUM(W2909:AA2909)</f>
        <v>0.2775</v>
      </c>
      <c r="AC2909" s="75">
        <v>12</v>
      </c>
      <c r="AD2909" s="92">
        <f>IF(AL2909="","",+AC2909*AL2909)</f>
      </c>
      <c r="AE2909" s="93">
        <f>IF(AL2909="","",+AL2909*AB2909)</f>
      </c>
      <c r="AF2909" s="92">
        <f>IF(AL2909="","",+AL2909-AE2909)</f>
      </c>
      <c r="AG2909" s="93">
        <f>+V2909</f>
        <v>0</v>
      </c>
      <c r="AH2909" s="92">
        <f>IF(AF2909="","",+AF2909-AG2909)</f>
      </c>
      <c r="AI2909" s="92">
        <f>IF(AH2909="","",+AH2909*AC2909)</f>
      </c>
      <c r="AJ2909" s="93"/>
      <c r="AK2909" s="94">
        <v>0.33</v>
      </c>
      <c r="AL2909" s="93">
        <f>IF(V2909=0,"",V2909/(1-AB2909-AK2909))</f>
      </c>
      <c r="AM2909" s="95">
        <v>0.33</v>
      </c>
      <c r="AN2909" s="93">
        <f>IF(V2909=0,"",V2909/(1-AB2909-AM2909))</f>
      </c>
      <c r="AO2909" s="96">
        <v>1.2</v>
      </c>
      <c r="AP2909" s="93">
        <f>IF(BD!AJ2909="","",BD!AJ2909*BD!AO2909)</f>
      </c>
      <c r="AQ2909" s="91">
        <f>BD!AM2909/BD!AK2909-1</f>
        <v>0</v>
      </c>
      <c r="AR2909" s="91">
        <f>IF(BD!AN2909="","",IF(BD!AJ2909="","",BD!AN2909/BD!AJ2909-1))</f>
      </c>
      <c r="AS2909" s="91">
        <f>IF(BD!AN2909="","",IF(BD!AN2909&lt;BD!AL2909,"ABAIXO DA META","DENTRO DA META"))</f>
      </c>
      <c r="AT2909" s="91" t="str">
        <f>IF(BD!AJ2909="","EM ANÁLISE",IF(BD!AP2909&gt;=BD!AN2909,"GO", "NO GO"))</f>
        <v>EM ANÁLISE</v>
      </c>
      <c r="AU2909" s="97">
        <f>IF(AN2909="","",+BD!$AN2909-AJ2909)</f>
      </c>
      <c r="AV2909" s="98"/>
      <c r="AW2909" s="90">
        <f>BD!P2909*BD!AC2909</f>
        <v>0</v>
      </c>
      <c r="AX2909" s="90">
        <f>BD!V2909*BD!AC2909</f>
        <v>0</v>
      </c>
      <c r="AY2909" s="90">
        <f>IF(BD!AN2909="","",BD!AN2909*BD!AC2909)</f>
      </c>
      <c r="AZ2909" s="75" t="s">
        <v>123</v>
      </c>
      <c r="BA2909" s="75" t="s">
        <v>115</v>
      </c>
      <c r="BB2909" s="75">
        <v>1</v>
      </c>
      <c r="BC2909" s="75" t="s">
        <v>250</v>
      </c>
      <c r="BD2909" s="104"/>
      <c r="BE2909" s="104"/>
      <c r="BF2909" s="101"/>
      <c r="BG2909" s="101"/>
      <c r="BH2909" s="101"/>
      <c r="BI2909" s="101"/>
      <c r="BJ2909" s="101"/>
      <c r="BK2909" s="101"/>
      <c r="BL2909" s="101"/>
      <c r="BM2909" s="101"/>
      <c r="BN2909" s="101"/>
      <c r="BO2909" s="103"/>
      <c r="BP2909" s="101"/>
      <c r="BQ2909" s="101"/>
      <c r="BR2909" s="101"/>
      <c r="BS2909" s="101"/>
      <c r="BT2909" s="101"/>
      <c r="BU2909" s="101"/>
      <c r="BV2909" s="101"/>
      <c r="BW2909" s="101"/>
      <c r="BX2909" s="101"/>
      <c r="BY2909" s="101"/>
      <c r="BZ2909" s="101"/>
      <c r="CA2909" s="101"/>
      <c r="CB2909" s="101"/>
      <c r="CC2909" s="101"/>
      <c r="CD2909" s="101"/>
      <c r="CE2909" s="101"/>
      <c r="CF2909" s="101"/>
      <c r="CG2909" s="37" t="e">
        <f>VLOOKUP(Table_1[[#This Row],[EAN]],'[1]Planilha1'!$E:$R,13,0)</f>
        <v>#N/A</v>
      </c>
    </row>
    <row r="2910" ht="15" hidden="1">
      <c r="A2910" s="7"/>
      <c r="B2910" s="84" t="s">
        <v>2735</v>
      </c>
      <c r="C2910" s="75">
        <v>221985</v>
      </c>
      <c r="D2910" s="75"/>
      <c r="E2910" s="85">
        <v>7897765601589</v>
      </c>
      <c r="F2910" s="86" t="s">
        <v>2922</v>
      </c>
      <c r="G2910" s="75" t="s">
        <v>21</v>
      </c>
      <c r="H2910" s="75">
        <v>2380</v>
      </c>
      <c r="I2910" s="87" t="s">
        <v>2889</v>
      </c>
      <c r="J2910" s="75" t="s">
        <v>1227</v>
      </c>
      <c r="K2910" s="88" t="s">
        <v>84</v>
      </c>
      <c r="L2910" s="88">
        <v>24</v>
      </c>
      <c r="M2910" s="88">
        <v>0</v>
      </c>
      <c r="N2910" s="75" t="s">
        <v>85</v>
      </c>
      <c r="O2910" s="75"/>
      <c r="P2910" s="106"/>
      <c r="Q2910" s="90">
        <f>(17/100+7.6/100+1.65/100)*P2910</f>
        <v>0</v>
      </c>
      <c r="R2910" s="104"/>
      <c r="S2910" s="104"/>
      <c r="T2910" s="104"/>
      <c r="U2910" s="104"/>
      <c r="V2910" s="90">
        <f>+P2910-Q2910+R2910+S2910+T2910+U2910</f>
        <v>0</v>
      </c>
      <c r="W2910" s="91">
        <f>(1.02/100)</f>
        <v>1.02E-2</v>
      </c>
      <c r="X2910" s="91">
        <v>4.8E-3</v>
      </c>
      <c r="Y2910" s="91">
        <v>0.17</v>
      </c>
      <c r="Z2910" s="91">
        <v>1.65E-2</v>
      </c>
      <c r="AA2910" s="91">
        <v>7.6E-2</v>
      </c>
      <c r="AB2910" s="91">
        <f>SUM(W2910:AA2910)</f>
        <v>0.2775</v>
      </c>
      <c r="AC2910" s="75">
        <v>12</v>
      </c>
      <c r="AD2910" s="92">
        <f>IF(AL2910="","",+AC2910*AL2910)</f>
      </c>
      <c r="AE2910" s="93">
        <f>IF(AL2910="","",+AL2910*AB2910)</f>
      </c>
      <c r="AF2910" s="92">
        <f>IF(AL2910="","",+AL2910-AE2910)</f>
      </c>
      <c r="AG2910" s="93">
        <f>+V2910</f>
        <v>0</v>
      </c>
      <c r="AH2910" s="92">
        <f>IF(AF2910="","",+AF2910-AG2910)</f>
      </c>
      <c r="AI2910" s="92">
        <f>IF(AH2910="","",+AH2910*AC2910)</f>
      </c>
      <c r="AJ2910" s="93"/>
      <c r="AK2910" s="94">
        <v>0.33</v>
      </c>
      <c r="AL2910" s="93">
        <f>IF(V2910=0,"",V2910/(1-AB2910-AK2910))</f>
      </c>
      <c r="AM2910" s="95">
        <v>0.33</v>
      </c>
      <c r="AN2910" s="93">
        <f>IF(V2910=0,"",V2910/(1-AB2910-AM2910))</f>
      </c>
      <c r="AO2910" s="96">
        <v>1.2</v>
      </c>
      <c r="AP2910" s="93">
        <f>IF(BD!AJ2910="","",BD!AJ2910*BD!AO2910)</f>
      </c>
      <c r="AQ2910" s="91">
        <f>BD!AM2910/BD!AK2910-1</f>
        <v>0</v>
      </c>
      <c r="AR2910" s="91">
        <f>IF(BD!AN2910="","",IF(BD!AJ2910="","",BD!AN2910/BD!AJ2910-1))</f>
      </c>
      <c r="AS2910" s="91">
        <f>IF(BD!AN2910="","",IF(BD!AN2910&lt;BD!AL2910,"ABAIXO DA META","DENTRO DA META"))</f>
      </c>
      <c r="AT2910" s="91" t="str">
        <f>IF(BD!AJ2910="","EM ANÁLISE",IF(BD!AP2910&gt;=BD!AN2910,"GO", "NO GO"))</f>
        <v>EM ANÁLISE</v>
      </c>
      <c r="AU2910" s="97">
        <f>IF(AN2910="","",+BD!$AN2910-AJ2910)</f>
      </c>
      <c r="AV2910" s="98"/>
      <c r="AW2910" s="90">
        <f>BD!P2910*BD!AC2910</f>
        <v>0</v>
      </c>
      <c r="AX2910" s="90">
        <f>BD!V2910*BD!AC2910</f>
        <v>0</v>
      </c>
      <c r="AY2910" s="90">
        <f>IF(BD!AN2910="","",BD!AN2910*BD!AC2910)</f>
      </c>
      <c r="AZ2910" s="75" t="s">
        <v>123</v>
      </c>
      <c r="BA2910" s="75" t="s">
        <v>115</v>
      </c>
      <c r="BB2910" s="75">
        <v>1</v>
      </c>
      <c r="BC2910" s="75" t="s">
        <v>250</v>
      </c>
      <c r="BD2910" s="104"/>
      <c r="BE2910" s="104"/>
      <c r="BF2910" s="101"/>
      <c r="BG2910" s="101"/>
      <c r="BH2910" s="101"/>
      <c r="BI2910" s="101"/>
      <c r="BJ2910" s="101"/>
      <c r="BK2910" s="101"/>
      <c r="BL2910" s="101"/>
      <c r="BM2910" s="101"/>
      <c r="BN2910" s="101"/>
      <c r="BO2910" s="103"/>
      <c r="BP2910" s="101"/>
      <c r="BQ2910" s="101"/>
      <c r="BR2910" s="101"/>
      <c r="BS2910" s="101"/>
      <c r="BT2910" s="101"/>
      <c r="BU2910" s="101"/>
      <c r="BV2910" s="101"/>
      <c r="BW2910" s="101"/>
      <c r="BX2910" s="101"/>
      <c r="BY2910" s="101"/>
      <c r="BZ2910" s="101"/>
      <c r="CA2910" s="101"/>
      <c r="CB2910" s="101"/>
      <c r="CC2910" s="101"/>
      <c r="CD2910" s="101"/>
      <c r="CE2910" s="101"/>
      <c r="CF2910" s="101"/>
      <c r="CG2910" s="37" t="e">
        <f>VLOOKUP(Table_1[[#This Row],[EAN]],'[1]Planilha1'!$E:$R,13,0)</f>
        <v>#N/A</v>
      </c>
    </row>
    <row r="2911" ht="15" hidden="1">
      <c r="A2911" s="7"/>
      <c r="B2911" s="84" t="s">
        <v>2735</v>
      </c>
      <c r="C2911" s="75">
        <v>221986</v>
      </c>
      <c r="D2911" s="75"/>
      <c r="E2911" s="85">
        <v>7897765601596</v>
      </c>
      <c r="F2911" s="86" t="s">
        <v>3401</v>
      </c>
      <c r="G2911" s="75" t="s">
        <v>21</v>
      </c>
      <c r="H2911" s="75">
        <v>2380</v>
      </c>
      <c r="I2911" s="87" t="s">
        <v>2889</v>
      </c>
      <c r="J2911" s="75" t="s">
        <v>2924</v>
      </c>
      <c r="K2911" s="88" t="s">
        <v>84</v>
      </c>
      <c r="L2911" s="88">
        <v>24</v>
      </c>
      <c r="M2911" s="88">
        <v>0</v>
      </c>
      <c r="N2911" s="75" t="s">
        <v>85</v>
      </c>
      <c r="O2911" s="75"/>
      <c r="P2911" s="106"/>
      <c r="Q2911" s="90">
        <f>(17/100+7.6/100+1.65/100)*P2911</f>
        <v>0</v>
      </c>
      <c r="R2911" s="104"/>
      <c r="S2911" s="104"/>
      <c r="T2911" s="104"/>
      <c r="U2911" s="104"/>
      <c r="V2911" s="90">
        <f>+P2911-Q2911+R2911+S2911+T2911+U2911</f>
        <v>0</v>
      </c>
      <c r="W2911" s="91">
        <f>(1.02/100)</f>
        <v>1.02E-2</v>
      </c>
      <c r="X2911" s="91">
        <v>4.8E-3</v>
      </c>
      <c r="Y2911" s="91">
        <v>0.17</v>
      </c>
      <c r="Z2911" s="91">
        <v>1.65E-2</v>
      </c>
      <c r="AA2911" s="91">
        <v>7.6E-2</v>
      </c>
      <c r="AB2911" s="91">
        <f>SUM(W2911:AA2911)</f>
        <v>0.2775</v>
      </c>
      <c r="AC2911" s="75">
        <v>12</v>
      </c>
      <c r="AD2911" s="92">
        <f>IF(AL2911="","",+AC2911*AL2911)</f>
      </c>
      <c r="AE2911" s="93">
        <f>IF(AL2911="","",+AL2911*AB2911)</f>
      </c>
      <c r="AF2911" s="92">
        <f>IF(AL2911="","",+AL2911-AE2911)</f>
      </c>
      <c r="AG2911" s="93">
        <f>+V2911</f>
        <v>0</v>
      </c>
      <c r="AH2911" s="92">
        <f>IF(AF2911="","",+AF2911-AG2911)</f>
      </c>
      <c r="AI2911" s="92">
        <f>IF(AH2911="","",+AH2911*AC2911)</f>
      </c>
      <c r="AJ2911" s="93"/>
      <c r="AK2911" s="94">
        <v>0.33</v>
      </c>
      <c r="AL2911" s="93">
        <f>IF(V2911=0,"",V2911/(1-AB2911-AK2911))</f>
      </c>
      <c r="AM2911" s="95">
        <v>0.33</v>
      </c>
      <c r="AN2911" s="93">
        <f>IF(V2911=0,"",V2911/(1-AB2911-AM2911))</f>
      </c>
      <c r="AO2911" s="96">
        <v>1.2</v>
      </c>
      <c r="AP2911" s="93">
        <f>IF(BD!AJ2911="","",BD!AJ2911*BD!AO2911)</f>
      </c>
      <c r="AQ2911" s="91">
        <f>BD!AM2911/BD!AK2911-1</f>
        <v>0</v>
      </c>
      <c r="AR2911" s="91">
        <f>IF(BD!AN2911="","",IF(BD!AJ2911="","",BD!AN2911/BD!AJ2911-1))</f>
      </c>
      <c r="AS2911" s="91">
        <f>IF(BD!AN2911="","",IF(BD!AN2911&lt;BD!AL2911,"ABAIXO DA META","DENTRO DA META"))</f>
      </c>
      <c r="AT2911" s="91" t="str">
        <f>IF(BD!AJ2911="","EM ANÁLISE",IF(BD!AP2911&gt;=BD!AN2911,"GO", "NO GO"))</f>
        <v>EM ANÁLISE</v>
      </c>
      <c r="AU2911" s="97">
        <f>IF(AN2911="","",+BD!$AN2911-AJ2911)</f>
      </c>
      <c r="AV2911" s="98"/>
      <c r="AW2911" s="90">
        <f>BD!P2911*BD!AC2911</f>
        <v>0</v>
      </c>
      <c r="AX2911" s="90">
        <f>BD!V2911*BD!AC2911</f>
        <v>0</v>
      </c>
      <c r="AY2911" s="90">
        <f>IF(BD!AN2911="","",BD!AN2911*BD!AC2911)</f>
      </c>
      <c r="AZ2911" s="75" t="s">
        <v>123</v>
      </c>
      <c r="BA2911" s="75" t="s">
        <v>115</v>
      </c>
      <c r="BB2911" s="75">
        <v>1</v>
      </c>
      <c r="BC2911" s="75" t="s">
        <v>250</v>
      </c>
      <c r="BD2911" s="104"/>
      <c r="BE2911" s="104"/>
      <c r="BF2911" s="101"/>
      <c r="BG2911" s="101"/>
      <c r="BH2911" s="101"/>
      <c r="BI2911" s="101"/>
      <c r="BJ2911" s="101"/>
      <c r="BK2911" s="101"/>
      <c r="BL2911" s="101"/>
      <c r="BM2911" s="101"/>
      <c r="BN2911" s="101"/>
      <c r="BO2911" s="103"/>
      <c r="BP2911" s="101"/>
      <c r="BQ2911" s="101"/>
      <c r="BR2911" s="101"/>
      <c r="BS2911" s="101"/>
      <c r="BT2911" s="101"/>
      <c r="BU2911" s="101"/>
      <c r="BV2911" s="101"/>
      <c r="BW2911" s="101"/>
      <c r="BX2911" s="101"/>
      <c r="BY2911" s="101"/>
      <c r="BZ2911" s="101"/>
      <c r="CA2911" s="101"/>
      <c r="CB2911" s="101"/>
      <c r="CC2911" s="101"/>
      <c r="CD2911" s="101"/>
      <c r="CE2911" s="101"/>
      <c r="CF2911" s="101"/>
      <c r="CG2911" s="37" t="e">
        <f>VLOOKUP(Table_1[[#This Row],[EAN]],'[1]Planilha1'!$E:$R,13,0)</f>
        <v>#N/A</v>
      </c>
    </row>
    <row r="2912" ht="15" hidden="1">
      <c r="A2912" s="7"/>
      <c r="B2912" s="84" t="s">
        <v>2735</v>
      </c>
      <c r="C2912" s="75">
        <v>221987</v>
      </c>
      <c r="D2912" s="75"/>
      <c r="E2912" s="85">
        <v>7897765601565</v>
      </c>
      <c r="F2912" s="86" t="s">
        <v>2925</v>
      </c>
      <c r="G2912" s="75" t="s">
        <v>21</v>
      </c>
      <c r="H2912" s="75">
        <v>2380</v>
      </c>
      <c r="I2912" s="87" t="s">
        <v>2889</v>
      </c>
      <c r="J2912" s="75" t="s">
        <v>2926</v>
      </c>
      <c r="K2912" s="88" t="s">
        <v>84</v>
      </c>
      <c r="L2912" s="88">
        <v>24</v>
      </c>
      <c r="M2912" s="88">
        <v>0</v>
      </c>
      <c r="N2912" s="75" t="s">
        <v>85</v>
      </c>
      <c r="O2912" s="75"/>
      <c r="P2912" s="106"/>
      <c r="Q2912" s="90">
        <f>(17/100+7.6/100+1.65/100)*P2912</f>
        <v>0</v>
      </c>
      <c r="R2912" s="104"/>
      <c r="S2912" s="104"/>
      <c r="T2912" s="104"/>
      <c r="U2912" s="104"/>
      <c r="V2912" s="90">
        <f>+P2912-Q2912+R2912+S2912+T2912+U2912</f>
        <v>0</v>
      </c>
      <c r="W2912" s="91">
        <f>(1.02/100)</f>
        <v>1.02E-2</v>
      </c>
      <c r="X2912" s="91">
        <v>4.8E-3</v>
      </c>
      <c r="Y2912" s="91">
        <v>0.17</v>
      </c>
      <c r="Z2912" s="91">
        <v>1.65E-2</v>
      </c>
      <c r="AA2912" s="91">
        <v>7.6E-2</v>
      </c>
      <c r="AB2912" s="91">
        <f>SUM(W2912:AA2912)</f>
        <v>0.2775</v>
      </c>
      <c r="AC2912" s="75">
        <v>12</v>
      </c>
      <c r="AD2912" s="92">
        <f>IF(AL2912="","",+AC2912*AL2912)</f>
      </c>
      <c r="AE2912" s="93">
        <f>IF(AL2912="","",+AL2912*AB2912)</f>
      </c>
      <c r="AF2912" s="92">
        <f>IF(AL2912="","",+AL2912-AE2912)</f>
      </c>
      <c r="AG2912" s="93">
        <f>+V2912</f>
        <v>0</v>
      </c>
      <c r="AH2912" s="92">
        <f>IF(AF2912="","",+AF2912-AG2912)</f>
      </c>
      <c r="AI2912" s="92">
        <f>IF(AH2912="","",+AH2912*AC2912)</f>
      </c>
      <c r="AJ2912" s="93"/>
      <c r="AK2912" s="94">
        <v>0.33</v>
      </c>
      <c r="AL2912" s="93">
        <f>IF(V2912=0,"",V2912/(1-AB2912-AK2912))</f>
      </c>
      <c r="AM2912" s="95">
        <v>0.33</v>
      </c>
      <c r="AN2912" s="93">
        <f>IF(V2912=0,"",V2912/(1-AB2912-AM2912))</f>
      </c>
      <c r="AO2912" s="96">
        <v>1.2</v>
      </c>
      <c r="AP2912" s="93">
        <f>IF(BD!AJ2912="","",BD!AJ2912*BD!AO2912)</f>
      </c>
      <c r="AQ2912" s="91">
        <f>BD!AM2912/BD!AK2912-1</f>
        <v>0</v>
      </c>
      <c r="AR2912" s="91">
        <f>IF(BD!AN2912="","",IF(BD!AJ2912="","",BD!AN2912/BD!AJ2912-1))</f>
      </c>
      <c r="AS2912" s="91">
        <f>IF(BD!AN2912="","",IF(BD!AN2912&lt;BD!AL2912,"ABAIXO DA META","DENTRO DA META"))</f>
      </c>
      <c r="AT2912" s="91" t="str">
        <f>IF(BD!AJ2912="","EM ANÁLISE",IF(BD!AP2912&gt;=BD!AN2912,"GO", "NO GO"))</f>
        <v>EM ANÁLISE</v>
      </c>
      <c r="AU2912" s="97">
        <f>IF(AN2912="","",+BD!$AN2912-AJ2912)</f>
      </c>
      <c r="AV2912" s="98"/>
      <c r="AW2912" s="90">
        <f>BD!P2912*BD!AC2912</f>
        <v>0</v>
      </c>
      <c r="AX2912" s="90">
        <f>BD!V2912*BD!AC2912</f>
        <v>0</v>
      </c>
      <c r="AY2912" s="90">
        <f>IF(BD!AN2912="","",BD!AN2912*BD!AC2912)</f>
      </c>
      <c r="AZ2912" s="75" t="s">
        <v>123</v>
      </c>
      <c r="BA2912" s="75" t="s">
        <v>115</v>
      </c>
      <c r="BB2912" s="75">
        <v>1</v>
      </c>
      <c r="BC2912" s="75" t="s">
        <v>250</v>
      </c>
      <c r="BD2912" s="104"/>
      <c r="BE2912" s="104"/>
      <c r="BF2912" s="101"/>
      <c r="BG2912" s="101"/>
      <c r="BH2912" s="101"/>
      <c r="BI2912" s="101"/>
      <c r="BJ2912" s="101"/>
      <c r="BK2912" s="101"/>
      <c r="BL2912" s="101"/>
      <c r="BM2912" s="101"/>
      <c r="BN2912" s="101"/>
      <c r="BO2912" s="103"/>
      <c r="BP2912" s="101"/>
      <c r="BQ2912" s="101"/>
      <c r="BR2912" s="101"/>
      <c r="BS2912" s="101"/>
      <c r="BT2912" s="101"/>
      <c r="BU2912" s="101"/>
      <c r="BV2912" s="101"/>
      <c r="BW2912" s="101"/>
      <c r="BX2912" s="101"/>
      <c r="BY2912" s="101"/>
      <c r="BZ2912" s="101"/>
      <c r="CA2912" s="101"/>
      <c r="CB2912" s="101"/>
      <c r="CC2912" s="101"/>
      <c r="CD2912" s="101"/>
      <c r="CE2912" s="101"/>
      <c r="CF2912" s="101"/>
      <c r="CG2912" s="37" t="e">
        <f>VLOOKUP(Table_1[[#This Row],[EAN]],'[1]Planilha1'!$E:$R,13,0)</f>
        <v>#N/A</v>
      </c>
    </row>
    <row r="2913" ht="15" hidden="1">
      <c r="A2913" s="7"/>
      <c r="B2913" s="84" t="s">
        <v>2735</v>
      </c>
      <c r="C2913" s="75">
        <v>221992</v>
      </c>
      <c r="D2913" s="75"/>
      <c r="E2913" s="85">
        <v>7896336009601</v>
      </c>
      <c r="F2913" s="86" t="s">
        <v>3402</v>
      </c>
      <c r="G2913" s="75" t="s">
        <v>21</v>
      </c>
      <c r="H2913" s="75">
        <v>1260</v>
      </c>
      <c r="I2913" s="87" t="s">
        <v>3254</v>
      </c>
      <c r="J2913" s="75" t="s">
        <v>1107</v>
      </c>
      <c r="K2913" s="88" t="s">
        <v>84</v>
      </c>
      <c r="L2913" s="88">
        <v>12</v>
      </c>
      <c r="M2913" s="88">
        <v>0</v>
      </c>
      <c r="N2913" s="75" t="s">
        <v>85</v>
      </c>
      <c r="O2913" s="75"/>
      <c r="P2913" s="106"/>
      <c r="Q2913" s="90">
        <f>(17/100+7.6/100+1.65/100)*P2913</f>
        <v>0</v>
      </c>
      <c r="R2913" s="104"/>
      <c r="S2913" s="104"/>
      <c r="T2913" s="104"/>
      <c r="U2913" s="104"/>
      <c r="V2913" s="90">
        <f>+P2913-Q2913+R2913+S2913+T2913+U2913</f>
        <v>0</v>
      </c>
      <c r="W2913" s="91">
        <f>(1.02/100)</f>
        <v>1.02E-2</v>
      </c>
      <c r="X2913" s="91">
        <v>4.8E-3</v>
      </c>
      <c r="Y2913" s="91">
        <v>0.17</v>
      </c>
      <c r="Z2913" s="91">
        <v>1.65E-2</v>
      </c>
      <c r="AA2913" s="91">
        <v>7.6E-2</v>
      </c>
      <c r="AB2913" s="91">
        <f>SUM(W2913:AA2913)</f>
        <v>0.2775</v>
      </c>
      <c r="AC2913" s="75">
        <v>12</v>
      </c>
      <c r="AD2913" s="92">
        <f>IF(AL2913="","",+AC2913*AL2913)</f>
      </c>
      <c r="AE2913" s="93">
        <f>IF(AL2913="","",+AL2913*AB2913)</f>
      </c>
      <c r="AF2913" s="92">
        <f>IF(AL2913="","",+AL2913-AE2913)</f>
      </c>
      <c r="AG2913" s="93">
        <f>+V2913</f>
        <v>0</v>
      </c>
      <c r="AH2913" s="92">
        <f>IF(AF2913="","",+AF2913-AG2913)</f>
      </c>
      <c r="AI2913" s="92">
        <f>IF(AH2913="","",+AH2913*AC2913)</f>
      </c>
      <c r="AJ2913" s="93"/>
      <c r="AK2913" s="94">
        <v>0.33</v>
      </c>
      <c r="AL2913" s="93">
        <f>IF(V2913=0,"",V2913/(1-AB2913-AK2913))</f>
      </c>
      <c r="AM2913" s="95">
        <v>0.33</v>
      </c>
      <c r="AN2913" s="93">
        <f>IF(V2913=0,"",V2913/(1-AB2913-AM2913))</f>
      </c>
      <c r="AO2913" s="96">
        <v>1.2</v>
      </c>
      <c r="AP2913" s="93">
        <f>IF(BD!AJ2913="","",BD!AJ2913*BD!AO2913)</f>
      </c>
      <c r="AQ2913" s="91">
        <f>BD!AM2913/BD!AK2913-1</f>
        <v>0</v>
      </c>
      <c r="AR2913" s="91">
        <f>IF(BD!AN2913="","",IF(BD!AJ2913="","",BD!AN2913/BD!AJ2913-1))</f>
      </c>
      <c r="AS2913" s="91">
        <f>IF(BD!AN2913="","",IF(BD!AN2913&lt;BD!AL2913,"ABAIXO DA META","DENTRO DA META"))</f>
      </c>
      <c r="AT2913" s="91" t="str">
        <f>IF(BD!AJ2913="","EM ANÁLISE",IF(BD!AP2913&gt;=BD!AN2913,"GO", "NO GO"))</f>
        <v>EM ANÁLISE</v>
      </c>
      <c r="AU2913" s="97">
        <f>IF(AN2913="","",+BD!$AN2913-AJ2913)</f>
      </c>
      <c r="AV2913" s="98"/>
      <c r="AW2913" s="90">
        <f>BD!P2913*BD!AC2913</f>
        <v>0</v>
      </c>
      <c r="AX2913" s="90">
        <f>BD!V2913*BD!AC2913</f>
        <v>0</v>
      </c>
      <c r="AY2913" s="90">
        <f>IF(BD!AN2913="","",BD!AN2913*BD!AC2913)</f>
      </c>
      <c r="AZ2913" s="75" t="s">
        <v>123</v>
      </c>
      <c r="BA2913" s="75" t="s">
        <v>115</v>
      </c>
      <c r="BB2913" s="75">
        <v>1</v>
      </c>
      <c r="BC2913" s="75" t="s">
        <v>250</v>
      </c>
      <c r="BD2913" s="104"/>
      <c r="BE2913" s="104"/>
      <c r="BF2913" s="101"/>
      <c r="BG2913" s="101"/>
      <c r="BH2913" s="101"/>
      <c r="BI2913" s="101"/>
      <c r="BJ2913" s="101"/>
      <c r="BK2913" s="101"/>
      <c r="BL2913" s="101"/>
      <c r="BM2913" s="101"/>
      <c r="BN2913" s="101"/>
      <c r="BO2913" s="103"/>
      <c r="BP2913" s="101"/>
      <c r="BQ2913" s="101"/>
      <c r="BR2913" s="101"/>
      <c r="BS2913" s="101"/>
      <c r="BT2913" s="101"/>
      <c r="BU2913" s="101"/>
      <c r="BV2913" s="101"/>
      <c r="BW2913" s="101"/>
      <c r="BX2913" s="101"/>
      <c r="BY2913" s="101"/>
      <c r="BZ2913" s="101"/>
      <c r="CA2913" s="101"/>
      <c r="CB2913" s="101"/>
      <c r="CC2913" s="101"/>
      <c r="CD2913" s="101"/>
      <c r="CE2913" s="101"/>
      <c r="CF2913" s="101"/>
      <c r="CG2913" s="37" t="e">
        <f>VLOOKUP(Table_1[[#This Row],[EAN]],'[1]Planilha1'!$E:$R,13,0)</f>
        <v>#N/A</v>
      </c>
    </row>
    <row r="2914" ht="15" hidden="1">
      <c r="A2914" s="7"/>
      <c r="B2914" s="84" t="s">
        <v>2735</v>
      </c>
      <c r="C2914" s="75">
        <v>221993</v>
      </c>
      <c r="D2914" s="75"/>
      <c r="E2914" s="85">
        <v>7896336011543</v>
      </c>
      <c r="F2914" s="86" t="s">
        <v>3403</v>
      </c>
      <c r="G2914" s="75" t="s">
        <v>21</v>
      </c>
      <c r="H2914" s="75">
        <v>1260</v>
      </c>
      <c r="I2914" s="87" t="s">
        <v>3254</v>
      </c>
      <c r="J2914" s="75" t="s">
        <v>1107</v>
      </c>
      <c r="K2914" s="88" t="s">
        <v>84</v>
      </c>
      <c r="L2914" s="88">
        <v>30</v>
      </c>
      <c r="M2914" s="88">
        <v>0</v>
      </c>
      <c r="N2914" s="75" t="s">
        <v>85</v>
      </c>
      <c r="O2914" s="75"/>
      <c r="P2914" s="106"/>
      <c r="Q2914" s="90">
        <f>(17/100+7.6/100+1.65/100)*P2914</f>
        <v>0</v>
      </c>
      <c r="R2914" s="104"/>
      <c r="S2914" s="104"/>
      <c r="T2914" s="104"/>
      <c r="U2914" s="104"/>
      <c r="V2914" s="90">
        <f>+P2914-Q2914+R2914+S2914+T2914+U2914</f>
        <v>0</v>
      </c>
      <c r="W2914" s="91">
        <f>(1.02/100)</f>
        <v>1.02E-2</v>
      </c>
      <c r="X2914" s="91">
        <v>4.8E-3</v>
      </c>
      <c r="Y2914" s="91">
        <v>0.17</v>
      </c>
      <c r="Z2914" s="91">
        <v>1.65E-2</v>
      </c>
      <c r="AA2914" s="91">
        <v>7.6E-2</v>
      </c>
      <c r="AB2914" s="91">
        <f>SUM(W2914:AA2914)</f>
        <v>0.2775</v>
      </c>
      <c r="AC2914" s="75">
        <v>12</v>
      </c>
      <c r="AD2914" s="92">
        <f>IF(AL2914="","",+AC2914*AL2914)</f>
      </c>
      <c r="AE2914" s="93">
        <f>IF(AL2914="","",+AL2914*AB2914)</f>
      </c>
      <c r="AF2914" s="92">
        <f>IF(AL2914="","",+AL2914-AE2914)</f>
      </c>
      <c r="AG2914" s="93">
        <f>+V2914</f>
        <v>0</v>
      </c>
      <c r="AH2914" s="92">
        <f>IF(AF2914="","",+AF2914-AG2914)</f>
      </c>
      <c r="AI2914" s="92">
        <f>IF(AH2914="","",+AH2914*AC2914)</f>
      </c>
      <c r="AJ2914" s="93"/>
      <c r="AK2914" s="94">
        <v>0.33</v>
      </c>
      <c r="AL2914" s="93">
        <f>IF(V2914=0,"",V2914/(1-AB2914-AK2914))</f>
      </c>
      <c r="AM2914" s="95">
        <v>0.33</v>
      </c>
      <c r="AN2914" s="93">
        <f>IF(V2914=0,"",V2914/(1-AB2914-AM2914))</f>
      </c>
      <c r="AO2914" s="96">
        <v>1.2</v>
      </c>
      <c r="AP2914" s="93">
        <f>IF(BD!AJ2914="","",BD!AJ2914*BD!AO2914)</f>
      </c>
      <c r="AQ2914" s="91">
        <f>BD!AM2914/BD!AK2914-1</f>
        <v>0</v>
      </c>
      <c r="AR2914" s="91">
        <f>IF(BD!AN2914="","",IF(BD!AJ2914="","",BD!AN2914/BD!AJ2914-1))</f>
      </c>
      <c r="AS2914" s="91">
        <f>IF(BD!AN2914="","",IF(BD!AN2914&lt;BD!AL2914,"ABAIXO DA META","DENTRO DA META"))</f>
      </c>
      <c r="AT2914" s="91" t="str">
        <f>IF(BD!AJ2914="","EM ANÁLISE",IF(BD!AP2914&gt;=BD!AN2914,"GO", "NO GO"))</f>
        <v>EM ANÁLISE</v>
      </c>
      <c r="AU2914" s="97">
        <f>IF(AN2914="","",+BD!$AN2914-AJ2914)</f>
      </c>
      <c r="AV2914" s="98"/>
      <c r="AW2914" s="90">
        <f>BD!P2914*BD!AC2914</f>
        <v>0</v>
      </c>
      <c r="AX2914" s="90">
        <f>BD!V2914*BD!AC2914</f>
        <v>0</v>
      </c>
      <c r="AY2914" s="90">
        <f>IF(BD!AN2914="","",BD!AN2914*BD!AC2914)</f>
      </c>
      <c r="AZ2914" s="75" t="s">
        <v>123</v>
      </c>
      <c r="BA2914" s="75" t="s">
        <v>115</v>
      </c>
      <c r="BB2914" s="75">
        <v>1</v>
      </c>
      <c r="BC2914" s="75" t="s">
        <v>250</v>
      </c>
      <c r="BD2914" s="104"/>
      <c r="BE2914" s="104"/>
      <c r="BF2914" s="101"/>
      <c r="BG2914" s="101"/>
      <c r="BH2914" s="101"/>
      <c r="BI2914" s="101"/>
      <c r="BJ2914" s="101"/>
      <c r="BK2914" s="101"/>
      <c r="BL2914" s="101"/>
      <c r="BM2914" s="101"/>
      <c r="BN2914" s="101"/>
      <c r="BO2914" s="103"/>
      <c r="BP2914" s="101"/>
      <c r="BQ2914" s="101"/>
      <c r="BR2914" s="101"/>
      <c r="BS2914" s="101"/>
      <c r="BT2914" s="101"/>
      <c r="BU2914" s="101"/>
      <c r="BV2914" s="101"/>
      <c r="BW2914" s="101"/>
      <c r="BX2914" s="101"/>
      <c r="BY2914" s="101"/>
      <c r="BZ2914" s="101"/>
      <c r="CA2914" s="101"/>
      <c r="CB2914" s="101"/>
      <c r="CC2914" s="101"/>
      <c r="CD2914" s="101"/>
      <c r="CE2914" s="101"/>
      <c r="CF2914" s="101"/>
      <c r="CG2914" s="37" t="e">
        <f>VLOOKUP(Table_1[[#This Row],[EAN]],'[1]Planilha1'!$E:$R,13,0)</f>
        <v>#N/A</v>
      </c>
    </row>
    <row r="2915" ht="15" hidden="1">
      <c r="A2915" s="7"/>
      <c r="B2915" s="84" t="s">
        <v>2735</v>
      </c>
      <c r="C2915" s="75">
        <v>221994</v>
      </c>
      <c r="D2915" s="75"/>
      <c r="E2915" s="85">
        <v>7896336009564</v>
      </c>
      <c r="F2915" s="86" t="s">
        <v>3404</v>
      </c>
      <c r="G2915" s="75" t="s">
        <v>21</v>
      </c>
      <c r="H2915" s="75">
        <v>1260</v>
      </c>
      <c r="I2915" s="87" t="s">
        <v>3254</v>
      </c>
      <c r="J2915" s="75" t="s">
        <v>1107</v>
      </c>
      <c r="K2915" s="88" t="s">
        <v>84</v>
      </c>
      <c r="L2915" s="88">
        <v>12</v>
      </c>
      <c r="M2915" s="88">
        <v>0</v>
      </c>
      <c r="N2915" s="75" t="s">
        <v>85</v>
      </c>
      <c r="O2915" s="75"/>
      <c r="P2915" s="106"/>
      <c r="Q2915" s="90">
        <f>(17/100+7.6/100+1.65/100)*P2915</f>
        <v>0</v>
      </c>
      <c r="R2915" s="104"/>
      <c r="S2915" s="104"/>
      <c r="T2915" s="104"/>
      <c r="U2915" s="104"/>
      <c r="V2915" s="90">
        <f>+P2915-Q2915+R2915+S2915+T2915+U2915</f>
        <v>0</v>
      </c>
      <c r="W2915" s="91">
        <f>(1.02/100)</f>
        <v>1.02E-2</v>
      </c>
      <c r="X2915" s="91">
        <v>4.8E-3</v>
      </c>
      <c r="Y2915" s="91">
        <v>0.17</v>
      </c>
      <c r="Z2915" s="91">
        <v>1.65E-2</v>
      </c>
      <c r="AA2915" s="91">
        <v>7.6E-2</v>
      </c>
      <c r="AB2915" s="91">
        <f>SUM(W2915:AA2915)</f>
        <v>0.2775</v>
      </c>
      <c r="AC2915" s="75">
        <v>12</v>
      </c>
      <c r="AD2915" s="92">
        <f>IF(AL2915="","",+AC2915*AL2915)</f>
      </c>
      <c r="AE2915" s="93">
        <f>IF(AL2915="","",+AL2915*AB2915)</f>
      </c>
      <c r="AF2915" s="92">
        <f>IF(AL2915="","",+AL2915-AE2915)</f>
      </c>
      <c r="AG2915" s="93">
        <f>+V2915</f>
        <v>0</v>
      </c>
      <c r="AH2915" s="92">
        <f>IF(AF2915="","",+AF2915-AG2915)</f>
      </c>
      <c r="AI2915" s="92">
        <f>IF(AH2915="","",+AH2915*AC2915)</f>
      </c>
      <c r="AJ2915" s="93"/>
      <c r="AK2915" s="94">
        <v>0.33</v>
      </c>
      <c r="AL2915" s="93">
        <f>IF(V2915=0,"",V2915/(1-AB2915-AK2915))</f>
      </c>
      <c r="AM2915" s="95">
        <v>0.33</v>
      </c>
      <c r="AN2915" s="93">
        <f>IF(V2915=0,"",V2915/(1-AB2915-AM2915))</f>
      </c>
      <c r="AO2915" s="96">
        <v>1.2</v>
      </c>
      <c r="AP2915" s="93">
        <f>IF(BD!AJ2915="","",BD!AJ2915*BD!AO2915)</f>
      </c>
      <c r="AQ2915" s="91">
        <f>BD!AM2915/BD!AK2915-1</f>
        <v>0</v>
      </c>
      <c r="AR2915" s="91">
        <f>IF(BD!AN2915="","",IF(BD!AJ2915="","",BD!AN2915/BD!AJ2915-1))</f>
      </c>
      <c r="AS2915" s="91">
        <f>IF(BD!AN2915="","",IF(BD!AN2915&lt;BD!AL2915,"ABAIXO DA META","DENTRO DA META"))</f>
      </c>
      <c r="AT2915" s="91" t="str">
        <f>IF(BD!AJ2915="","EM ANÁLISE",IF(BD!AP2915&gt;=BD!AN2915,"GO", "NO GO"))</f>
        <v>EM ANÁLISE</v>
      </c>
      <c r="AU2915" s="97">
        <f>IF(AN2915="","",+BD!$AN2915-AJ2915)</f>
      </c>
      <c r="AV2915" s="98"/>
      <c r="AW2915" s="90">
        <f>BD!P2915*BD!AC2915</f>
        <v>0</v>
      </c>
      <c r="AX2915" s="90">
        <f>BD!V2915*BD!AC2915</f>
        <v>0</v>
      </c>
      <c r="AY2915" s="90">
        <f>IF(BD!AN2915="","",BD!AN2915*BD!AC2915)</f>
      </c>
      <c r="AZ2915" s="75" t="s">
        <v>123</v>
      </c>
      <c r="BA2915" s="75" t="s">
        <v>115</v>
      </c>
      <c r="BB2915" s="75">
        <v>1</v>
      </c>
      <c r="BC2915" s="75" t="s">
        <v>250</v>
      </c>
      <c r="BD2915" s="104"/>
      <c r="BE2915" s="104"/>
      <c r="BF2915" s="101"/>
      <c r="BG2915" s="101"/>
      <c r="BH2915" s="101"/>
      <c r="BI2915" s="101"/>
      <c r="BJ2915" s="101"/>
      <c r="BK2915" s="101"/>
      <c r="BL2915" s="101"/>
      <c r="BM2915" s="101"/>
      <c r="BN2915" s="101"/>
      <c r="BO2915" s="103"/>
      <c r="BP2915" s="101"/>
      <c r="BQ2915" s="101"/>
      <c r="BR2915" s="101"/>
      <c r="BS2915" s="101"/>
      <c r="BT2915" s="101"/>
      <c r="BU2915" s="101"/>
      <c r="BV2915" s="101"/>
      <c r="BW2915" s="101"/>
      <c r="BX2915" s="101"/>
      <c r="BY2915" s="101"/>
      <c r="BZ2915" s="101"/>
      <c r="CA2915" s="101"/>
      <c r="CB2915" s="101"/>
      <c r="CC2915" s="101"/>
      <c r="CD2915" s="101"/>
      <c r="CE2915" s="101"/>
      <c r="CF2915" s="101"/>
      <c r="CG2915" s="37" t="e">
        <f>VLOOKUP(Table_1[[#This Row],[EAN]],'[1]Planilha1'!$E:$R,13,0)</f>
        <v>#N/A</v>
      </c>
    </row>
    <row r="2916" ht="15" hidden="1">
      <c r="A2916" s="7"/>
      <c r="B2916" s="84" t="s">
        <v>2735</v>
      </c>
      <c r="C2916" s="75">
        <v>221995</v>
      </c>
      <c r="D2916" s="75"/>
      <c r="E2916" s="85">
        <v>7896336007812</v>
      </c>
      <c r="F2916" s="86" t="s">
        <v>3405</v>
      </c>
      <c r="G2916" s="75" t="s">
        <v>21</v>
      </c>
      <c r="H2916" s="75">
        <v>1260</v>
      </c>
      <c r="I2916" s="87" t="s">
        <v>3254</v>
      </c>
      <c r="J2916" s="75" t="s">
        <v>3406</v>
      </c>
      <c r="K2916" s="88" t="s">
        <v>84</v>
      </c>
      <c r="L2916" s="88">
        <v>24</v>
      </c>
      <c r="M2916" s="88">
        <v>0</v>
      </c>
      <c r="N2916" s="75" t="s">
        <v>85</v>
      </c>
      <c r="O2916" s="75"/>
      <c r="P2916" s="106"/>
      <c r="Q2916" s="90">
        <f>(17/100+7.6/100+1.65/100)*P2916</f>
        <v>0</v>
      </c>
      <c r="R2916" s="104"/>
      <c r="S2916" s="104"/>
      <c r="T2916" s="104"/>
      <c r="U2916" s="104"/>
      <c r="V2916" s="90">
        <f>+P2916-Q2916+R2916+S2916+T2916+U2916</f>
        <v>0</v>
      </c>
      <c r="W2916" s="91">
        <f>(1.02/100)</f>
        <v>1.02E-2</v>
      </c>
      <c r="X2916" s="91">
        <v>4.8E-3</v>
      </c>
      <c r="Y2916" s="91">
        <v>0.17</v>
      </c>
      <c r="Z2916" s="91">
        <v>1.65E-2</v>
      </c>
      <c r="AA2916" s="91">
        <v>7.6E-2</v>
      </c>
      <c r="AB2916" s="91">
        <f>SUM(W2916:AA2916)</f>
        <v>0.2775</v>
      </c>
      <c r="AC2916" s="75">
        <v>12</v>
      </c>
      <c r="AD2916" s="92">
        <f>IF(AL2916="","",+AC2916*AL2916)</f>
      </c>
      <c r="AE2916" s="93">
        <f>IF(AL2916="","",+AL2916*AB2916)</f>
      </c>
      <c r="AF2916" s="92">
        <f>IF(AL2916="","",+AL2916-AE2916)</f>
      </c>
      <c r="AG2916" s="93">
        <f>+V2916</f>
        <v>0</v>
      </c>
      <c r="AH2916" s="92">
        <f>IF(AF2916="","",+AF2916-AG2916)</f>
      </c>
      <c r="AI2916" s="92">
        <f>IF(AH2916="","",+AH2916*AC2916)</f>
      </c>
      <c r="AJ2916" s="93"/>
      <c r="AK2916" s="94">
        <v>0.33</v>
      </c>
      <c r="AL2916" s="93">
        <f>IF(V2916=0,"",V2916/(1-AB2916-AK2916))</f>
      </c>
      <c r="AM2916" s="95">
        <v>0.33</v>
      </c>
      <c r="AN2916" s="93">
        <f>IF(V2916=0,"",V2916/(1-AB2916-AM2916))</f>
      </c>
      <c r="AO2916" s="96">
        <v>1.2</v>
      </c>
      <c r="AP2916" s="93">
        <f>IF(BD!AJ2916="","",BD!AJ2916*BD!AO2916)</f>
      </c>
      <c r="AQ2916" s="91">
        <f>BD!AM2916/BD!AK2916-1</f>
        <v>0</v>
      </c>
      <c r="AR2916" s="91">
        <f>IF(BD!AN2916="","",IF(BD!AJ2916="","",BD!AN2916/BD!AJ2916-1))</f>
      </c>
      <c r="AS2916" s="91">
        <f>IF(BD!AN2916="","",IF(BD!AN2916&lt;BD!AL2916,"ABAIXO DA META","DENTRO DA META"))</f>
      </c>
      <c r="AT2916" s="91" t="str">
        <f>IF(BD!AJ2916="","EM ANÁLISE",IF(BD!AP2916&gt;=BD!AN2916,"GO", "NO GO"))</f>
        <v>EM ANÁLISE</v>
      </c>
      <c r="AU2916" s="97">
        <f>IF(AN2916="","",+BD!$AN2916-AJ2916)</f>
      </c>
      <c r="AV2916" s="98"/>
      <c r="AW2916" s="90">
        <f>BD!P2916*BD!AC2916</f>
        <v>0</v>
      </c>
      <c r="AX2916" s="90">
        <f>BD!V2916*BD!AC2916</f>
        <v>0</v>
      </c>
      <c r="AY2916" s="90">
        <f>IF(BD!AN2916="","",BD!AN2916*BD!AC2916)</f>
      </c>
      <c r="AZ2916" s="75" t="s">
        <v>123</v>
      </c>
      <c r="BA2916" s="75" t="s">
        <v>115</v>
      </c>
      <c r="BB2916" s="75">
        <v>1</v>
      </c>
      <c r="BC2916" s="75" t="s">
        <v>250</v>
      </c>
      <c r="BD2916" s="104"/>
      <c r="BE2916" s="104"/>
      <c r="BF2916" s="101"/>
      <c r="BG2916" s="101"/>
      <c r="BH2916" s="101"/>
      <c r="BI2916" s="101"/>
      <c r="BJ2916" s="101"/>
      <c r="BK2916" s="101"/>
      <c r="BL2916" s="101"/>
      <c r="BM2916" s="101"/>
      <c r="BN2916" s="101"/>
      <c r="BO2916" s="103"/>
      <c r="BP2916" s="101"/>
      <c r="BQ2916" s="101"/>
      <c r="BR2916" s="101"/>
      <c r="BS2916" s="101"/>
      <c r="BT2916" s="101"/>
      <c r="BU2916" s="101"/>
      <c r="BV2916" s="101"/>
      <c r="BW2916" s="101"/>
      <c r="BX2916" s="101"/>
      <c r="BY2916" s="101"/>
      <c r="BZ2916" s="101"/>
      <c r="CA2916" s="101"/>
      <c r="CB2916" s="101"/>
      <c r="CC2916" s="101"/>
      <c r="CD2916" s="101"/>
      <c r="CE2916" s="101"/>
      <c r="CF2916" s="101"/>
      <c r="CG2916" s="37" t="e">
        <f>VLOOKUP(Table_1[[#This Row],[EAN]],'[1]Planilha1'!$E:$R,13,0)</f>
        <v>#N/A</v>
      </c>
    </row>
    <row r="2917" ht="15" hidden="1">
      <c r="A2917" s="7"/>
      <c r="B2917" s="84" t="s">
        <v>2735</v>
      </c>
      <c r="C2917" s="75">
        <v>221996</v>
      </c>
      <c r="D2917" s="75"/>
      <c r="E2917" s="85">
        <v>7896336007942</v>
      </c>
      <c r="F2917" s="86" t="s">
        <v>3407</v>
      </c>
      <c r="G2917" s="75" t="s">
        <v>21</v>
      </c>
      <c r="H2917" s="75">
        <v>1260</v>
      </c>
      <c r="I2917" s="87" t="s">
        <v>3254</v>
      </c>
      <c r="J2917" s="75" t="s">
        <v>158</v>
      </c>
      <c r="K2917" s="88" t="s">
        <v>84</v>
      </c>
      <c r="L2917" s="88">
        <v>12</v>
      </c>
      <c r="M2917" s="88">
        <v>0</v>
      </c>
      <c r="N2917" s="75" t="s">
        <v>85</v>
      </c>
      <c r="O2917" s="75"/>
      <c r="P2917" s="106"/>
      <c r="Q2917" s="90">
        <f>(17/100+7.6/100+1.65/100)*P2917</f>
        <v>0</v>
      </c>
      <c r="R2917" s="104"/>
      <c r="S2917" s="104"/>
      <c r="T2917" s="104"/>
      <c r="U2917" s="104"/>
      <c r="V2917" s="90">
        <f>+P2917-Q2917+R2917+S2917+T2917+U2917</f>
        <v>0</v>
      </c>
      <c r="W2917" s="91">
        <f>(1.02/100)</f>
        <v>1.02E-2</v>
      </c>
      <c r="X2917" s="91">
        <v>4.8E-3</v>
      </c>
      <c r="Y2917" s="91">
        <v>0.17</v>
      </c>
      <c r="Z2917" s="91">
        <v>1.65E-2</v>
      </c>
      <c r="AA2917" s="91">
        <v>7.6E-2</v>
      </c>
      <c r="AB2917" s="91">
        <f>SUM(W2917:AA2917)</f>
        <v>0.2775</v>
      </c>
      <c r="AC2917" s="75">
        <v>12</v>
      </c>
      <c r="AD2917" s="92">
        <f>IF(AL2917="","",+AC2917*AL2917)</f>
      </c>
      <c r="AE2917" s="93">
        <f>IF(AL2917="","",+AL2917*AB2917)</f>
      </c>
      <c r="AF2917" s="92">
        <f>IF(AL2917="","",+AL2917-AE2917)</f>
      </c>
      <c r="AG2917" s="93">
        <f>+V2917</f>
        <v>0</v>
      </c>
      <c r="AH2917" s="92">
        <f>IF(AF2917="","",+AF2917-AG2917)</f>
      </c>
      <c r="AI2917" s="92">
        <f>IF(AH2917="","",+AH2917*AC2917)</f>
      </c>
      <c r="AJ2917" s="93"/>
      <c r="AK2917" s="94">
        <v>0.33</v>
      </c>
      <c r="AL2917" s="93">
        <f>IF(V2917=0,"",V2917/(1-AB2917-AK2917))</f>
      </c>
      <c r="AM2917" s="95">
        <v>0.33</v>
      </c>
      <c r="AN2917" s="93">
        <f>IF(V2917=0,"",V2917/(1-AB2917-AM2917))</f>
      </c>
      <c r="AO2917" s="96">
        <v>1.2</v>
      </c>
      <c r="AP2917" s="93">
        <f>IF(BD!AJ2917="","",BD!AJ2917*BD!AO2917)</f>
      </c>
      <c r="AQ2917" s="91">
        <f>BD!AM2917/BD!AK2917-1</f>
        <v>0</v>
      </c>
      <c r="AR2917" s="91">
        <f>IF(BD!AN2917="","",IF(BD!AJ2917="","",BD!AN2917/BD!AJ2917-1))</f>
      </c>
      <c r="AS2917" s="91">
        <f>IF(BD!AN2917="","",IF(BD!AN2917&lt;BD!AL2917,"ABAIXO DA META","DENTRO DA META"))</f>
      </c>
      <c r="AT2917" s="91" t="str">
        <f>IF(BD!AJ2917="","EM ANÁLISE",IF(BD!AP2917&gt;=BD!AN2917,"GO", "NO GO"))</f>
        <v>EM ANÁLISE</v>
      </c>
      <c r="AU2917" s="97">
        <f>IF(AN2917="","",+BD!$AN2917-AJ2917)</f>
      </c>
      <c r="AV2917" s="98"/>
      <c r="AW2917" s="90">
        <f>BD!P2917*BD!AC2917</f>
        <v>0</v>
      </c>
      <c r="AX2917" s="90">
        <f>BD!V2917*BD!AC2917</f>
        <v>0</v>
      </c>
      <c r="AY2917" s="90">
        <f>IF(BD!AN2917="","",BD!AN2917*BD!AC2917)</f>
      </c>
      <c r="AZ2917" s="75" t="s">
        <v>123</v>
      </c>
      <c r="BA2917" s="75" t="s">
        <v>115</v>
      </c>
      <c r="BB2917" s="75">
        <v>1</v>
      </c>
      <c r="BC2917" s="75" t="s">
        <v>250</v>
      </c>
      <c r="BD2917" s="104"/>
      <c r="BE2917" s="104"/>
      <c r="BF2917" s="101"/>
      <c r="BG2917" s="101"/>
      <c r="BH2917" s="101"/>
      <c r="BI2917" s="101"/>
      <c r="BJ2917" s="101"/>
      <c r="BK2917" s="101"/>
      <c r="BL2917" s="101"/>
      <c r="BM2917" s="101"/>
      <c r="BN2917" s="101"/>
      <c r="BO2917" s="103"/>
      <c r="BP2917" s="101"/>
      <c r="BQ2917" s="101"/>
      <c r="BR2917" s="101"/>
      <c r="BS2917" s="101"/>
      <c r="BT2917" s="101"/>
      <c r="BU2917" s="101"/>
      <c r="BV2917" s="101"/>
      <c r="BW2917" s="101"/>
      <c r="BX2917" s="101"/>
      <c r="BY2917" s="101"/>
      <c r="BZ2917" s="101"/>
      <c r="CA2917" s="101"/>
      <c r="CB2917" s="101"/>
      <c r="CC2917" s="101"/>
      <c r="CD2917" s="101"/>
      <c r="CE2917" s="101"/>
      <c r="CF2917" s="101"/>
      <c r="CG2917" s="37" t="e">
        <f>VLOOKUP(Table_1[[#This Row],[EAN]],'[1]Planilha1'!$E:$R,13,0)</f>
        <v>#N/A</v>
      </c>
    </row>
    <row r="2918" ht="15" hidden="1">
      <c r="A2918" s="7"/>
      <c r="B2918" s="84" t="s">
        <v>2735</v>
      </c>
      <c r="C2918" s="75">
        <v>221997</v>
      </c>
      <c r="D2918" s="75"/>
      <c r="E2918" s="85">
        <v>7896336002732</v>
      </c>
      <c r="F2918" s="86" t="s">
        <v>3408</v>
      </c>
      <c r="G2918" s="75" t="s">
        <v>21</v>
      </c>
      <c r="H2918" s="75">
        <v>1260</v>
      </c>
      <c r="I2918" s="87" t="s">
        <v>3254</v>
      </c>
      <c r="J2918" s="75" t="s">
        <v>3164</v>
      </c>
      <c r="K2918" s="88" t="s">
        <v>84</v>
      </c>
      <c r="L2918" s="88">
        <v>24</v>
      </c>
      <c r="M2918" s="88">
        <v>0</v>
      </c>
      <c r="N2918" s="75" t="s">
        <v>85</v>
      </c>
      <c r="O2918" s="75"/>
      <c r="P2918" s="106"/>
      <c r="Q2918" s="90">
        <f>(17/100+7.6/100+1.65/100)*P2918</f>
        <v>0</v>
      </c>
      <c r="R2918" s="104"/>
      <c r="S2918" s="104"/>
      <c r="T2918" s="104"/>
      <c r="U2918" s="104"/>
      <c r="V2918" s="90">
        <f>+P2918-Q2918+R2918+S2918+T2918+U2918</f>
        <v>0</v>
      </c>
      <c r="W2918" s="91">
        <f>(1.02/100)</f>
        <v>1.02E-2</v>
      </c>
      <c r="X2918" s="91">
        <v>4.8E-3</v>
      </c>
      <c r="Y2918" s="91">
        <v>0.17</v>
      </c>
      <c r="Z2918" s="91">
        <v>1.65E-2</v>
      </c>
      <c r="AA2918" s="91">
        <v>7.6E-2</v>
      </c>
      <c r="AB2918" s="91">
        <f>SUM(W2918:AA2918)</f>
        <v>0.2775</v>
      </c>
      <c r="AC2918" s="75">
        <v>12</v>
      </c>
      <c r="AD2918" s="92">
        <f>IF(AL2918="","",+AC2918*AL2918)</f>
      </c>
      <c r="AE2918" s="93">
        <f>IF(AL2918="","",+AL2918*AB2918)</f>
      </c>
      <c r="AF2918" s="92">
        <f>IF(AL2918="","",+AL2918-AE2918)</f>
      </c>
      <c r="AG2918" s="93">
        <f>+V2918</f>
        <v>0</v>
      </c>
      <c r="AH2918" s="92">
        <f>IF(AF2918="","",+AF2918-AG2918)</f>
      </c>
      <c r="AI2918" s="92">
        <f>IF(AH2918="","",+AH2918*AC2918)</f>
      </c>
      <c r="AJ2918" s="93"/>
      <c r="AK2918" s="94">
        <v>0.33</v>
      </c>
      <c r="AL2918" s="93">
        <f>IF(V2918=0,"",V2918/(1-AB2918-AK2918))</f>
      </c>
      <c r="AM2918" s="95">
        <v>0.33</v>
      </c>
      <c r="AN2918" s="93">
        <f>IF(V2918=0,"",V2918/(1-AB2918-AM2918))</f>
      </c>
      <c r="AO2918" s="96">
        <v>1.2</v>
      </c>
      <c r="AP2918" s="93">
        <f>IF(BD!AJ2918="","",BD!AJ2918*BD!AO2918)</f>
      </c>
      <c r="AQ2918" s="91">
        <f>BD!AM2918/BD!AK2918-1</f>
        <v>0</v>
      </c>
      <c r="AR2918" s="91">
        <f>IF(BD!AN2918="","",IF(BD!AJ2918="","",BD!AN2918/BD!AJ2918-1))</f>
      </c>
      <c r="AS2918" s="91">
        <f>IF(BD!AN2918="","",IF(BD!AN2918&lt;BD!AL2918,"ABAIXO DA META","DENTRO DA META"))</f>
      </c>
      <c r="AT2918" s="91" t="str">
        <f>IF(BD!AJ2918="","EM ANÁLISE",IF(BD!AP2918&gt;=BD!AN2918,"GO", "NO GO"))</f>
        <v>EM ANÁLISE</v>
      </c>
      <c r="AU2918" s="97">
        <f>IF(AN2918="","",+BD!$AN2918-AJ2918)</f>
      </c>
      <c r="AV2918" s="98"/>
      <c r="AW2918" s="90">
        <f>BD!P2918*BD!AC2918</f>
        <v>0</v>
      </c>
      <c r="AX2918" s="90">
        <f>BD!V2918*BD!AC2918</f>
        <v>0</v>
      </c>
      <c r="AY2918" s="90">
        <f>IF(BD!AN2918="","",BD!AN2918*BD!AC2918)</f>
      </c>
      <c r="AZ2918" s="75" t="s">
        <v>123</v>
      </c>
      <c r="BA2918" s="75" t="s">
        <v>115</v>
      </c>
      <c r="BB2918" s="75">
        <v>1</v>
      </c>
      <c r="BC2918" s="75" t="s">
        <v>250</v>
      </c>
      <c r="BD2918" s="104"/>
      <c r="BE2918" s="104"/>
      <c r="BF2918" s="101"/>
      <c r="BG2918" s="101"/>
      <c r="BH2918" s="101"/>
      <c r="BI2918" s="101"/>
      <c r="BJ2918" s="101"/>
      <c r="BK2918" s="101"/>
      <c r="BL2918" s="101"/>
      <c r="BM2918" s="101"/>
      <c r="BN2918" s="101"/>
      <c r="BO2918" s="103"/>
      <c r="BP2918" s="101"/>
      <c r="BQ2918" s="101"/>
      <c r="BR2918" s="101"/>
      <c r="BS2918" s="101"/>
      <c r="BT2918" s="101"/>
      <c r="BU2918" s="101"/>
      <c r="BV2918" s="101"/>
      <c r="BW2918" s="101"/>
      <c r="BX2918" s="101"/>
      <c r="BY2918" s="101"/>
      <c r="BZ2918" s="101"/>
      <c r="CA2918" s="101"/>
      <c r="CB2918" s="101"/>
      <c r="CC2918" s="101"/>
      <c r="CD2918" s="101"/>
      <c r="CE2918" s="101"/>
      <c r="CF2918" s="101"/>
      <c r="CG2918" s="37" t="e">
        <f>VLOOKUP(Table_1[[#This Row],[EAN]],'[1]Planilha1'!$E:$R,13,0)</f>
        <v>#N/A</v>
      </c>
    </row>
    <row r="2919" ht="15" hidden="1">
      <c r="A2919" s="7"/>
      <c r="B2919" s="84" t="s">
        <v>2735</v>
      </c>
      <c r="C2919" s="75">
        <v>221998</v>
      </c>
      <c r="D2919" s="75"/>
      <c r="E2919" s="85">
        <v>7896336002732</v>
      </c>
      <c r="F2919" s="86" t="s">
        <v>3409</v>
      </c>
      <c r="G2919" s="75" t="s">
        <v>21</v>
      </c>
      <c r="H2919" s="75">
        <v>1260</v>
      </c>
      <c r="I2919" s="87" t="s">
        <v>3254</v>
      </c>
      <c r="J2919" s="75" t="s">
        <v>3164</v>
      </c>
      <c r="K2919" s="88" t="s">
        <v>84</v>
      </c>
      <c r="L2919" s="88">
        <v>24</v>
      </c>
      <c r="M2919" s="88">
        <v>0</v>
      </c>
      <c r="N2919" s="75" t="s">
        <v>85</v>
      </c>
      <c r="O2919" s="75"/>
      <c r="P2919" s="106"/>
      <c r="Q2919" s="90">
        <f>(17/100+7.6/100+1.65/100)*P2919</f>
        <v>0</v>
      </c>
      <c r="R2919" s="104"/>
      <c r="S2919" s="104"/>
      <c r="T2919" s="104"/>
      <c r="U2919" s="104"/>
      <c r="V2919" s="90">
        <f>+P2919-Q2919+R2919+S2919+T2919+U2919</f>
        <v>0</v>
      </c>
      <c r="W2919" s="91">
        <f>(1.02/100)</f>
        <v>1.02E-2</v>
      </c>
      <c r="X2919" s="91">
        <v>4.8E-3</v>
      </c>
      <c r="Y2919" s="91">
        <v>0.17</v>
      </c>
      <c r="Z2919" s="91">
        <v>1.65E-2</v>
      </c>
      <c r="AA2919" s="91">
        <v>7.6E-2</v>
      </c>
      <c r="AB2919" s="91">
        <f>SUM(W2919:AA2919)</f>
        <v>0.2775</v>
      </c>
      <c r="AC2919" s="75">
        <v>12</v>
      </c>
      <c r="AD2919" s="92">
        <f>IF(AL2919="","",+AC2919*AL2919)</f>
      </c>
      <c r="AE2919" s="93">
        <f>IF(AL2919="","",+AL2919*AB2919)</f>
      </c>
      <c r="AF2919" s="92">
        <f>IF(AL2919="","",+AL2919-AE2919)</f>
      </c>
      <c r="AG2919" s="93">
        <f>+V2919</f>
        <v>0</v>
      </c>
      <c r="AH2919" s="92">
        <f>IF(AF2919="","",+AF2919-AG2919)</f>
      </c>
      <c r="AI2919" s="92">
        <f>IF(AH2919="","",+AH2919*AC2919)</f>
      </c>
      <c r="AJ2919" s="93"/>
      <c r="AK2919" s="94">
        <v>0.33</v>
      </c>
      <c r="AL2919" s="93">
        <f>IF(V2919=0,"",V2919/(1-AB2919-AK2919))</f>
      </c>
      <c r="AM2919" s="95">
        <v>0.33</v>
      </c>
      <c r="AN2919" s="93">
        <f>IF(V2919=0,"",V2919/(1-AB2919-AM2919))</f>
      </c>
      <c r="AO2919" s="96">
        <v>1.2</v>
      </c>
      <c r="AP2919" s="93">
        <f>IF(BD!AJ2919="","",BD!AJ2919*BD!AO2919)</f>
      </c>
      <c r="AQ2919" s="91">
        <f>BD!AM2919/BD!AK2919-1</f>
        <v>0</v>
      </c>
      <c r="AR2919" s="91">
        <f>IF(BD!AN2919="","",IF(BD!AJ2919="","",BD!AN2919/BD!AJ2919-1))</f>
      </c>
      <c r="AS2919" s="91">
        <f>IF(BD!AN2919="","",IF(BD!AN2919&lt;BD!AL2919,"ABAIXO DA META","DENTRO DA META"))</f>
      </c>
      <c r="AT2919" s="91" t="str">
        <f>IF(BD!AJ2919="","EM ANÁLISE",IF(BD!AP2919&gt;=BD!AN2919,"GO", "NO GO"))</f>
        <v>EM ANÁLISE</v>
      </c>
      <c r="AU2919" s="97">
        <f>IF(AN2919="","",+BD!$AN2919-AJ2919)</f>
      </c>
      <c r="AV2919" s="98"/>
      <c r="AW2919" s="90">
        <f>BD!P2919*BD!AC2919</f>
        <v>0</v>
      </c>
      <c r="AX2919" s="90">
        <f>BD!V2919*BD!AC2919</f>
        <v>0</v>
      </c>
      <c r="AY2919" s="90">
        <f>IF(BD!AN2919="","",BD!AN2919*BD!AC2919)</f>
      </c>
      <c r="AZ2919" s="75" t="s">
        <v>123</v>
      </c>
      <c r="BA2919" s="75" t="s">
        <v>115</v>
      </c>
      <c r="BB2919" s="75">
        <v>1</v>
      </c>
      <c r="BC2919" s="75" t="s">
        <v>250</v>
      </c>
      <c r="BD2919" s="104"/>
      <c r="BE2919" s="104"/>
      <c r="BF2919" s="101"/>
      <c r="BG2919" s="101"/>
      <c r="BH2919" s="101"/>
      <c r="BI2919" s="101"/>
      <c r="BJ2919" s="101"/>
      <c r="BK2919" s="101"/>
      <c r="BL2919" s="101"/>
      <c r="BM2919" s="101"/>
      <c r="BN2919" s="101"/>
      <c r="BO2919" s="103"/>
      <c r="BP2919" s="101"/>
      <c r="BQ2919" s="101"/>
      <c r="BR2919" s="101"/>
      <c r="BS2919" s="101"/>
      <c r="BT2919" s="101"/>
      <c r="BU2919" s="101"/>
      <c r="BV2919" s="101"/>
      <c r="BW2919" s="101"/>
      <c r="BX2919" s="101"/>
      <c r="BY2919" s="101"/>
      <c r="BZ2919" s="101"/>
      <c r="CA2919" s="101"/>
      <c r="CB2919" s="101"/>
      <c r="CC2919" s="101"/>
      <c r="CD2919" s="101"/>
      <c r="CE2919" s="101"/>
      <c r="CF2919" s="101"/>
      <c r="CG2919" s="37" t="e">
        <f>VLOOKUP(Table_1[[#This Row],[EAN]],'[1]Planilha1'!$E:$R,13,0)</f>
        <v>#N/A</v>
      </c>
    </row>
    <row r="2920" ht="15" hidden="1">
      <c r="A2920" s="7"/>
      <c r="B2920" s="84" t="s">
        <v>2735</v>
      </c>
      <c r="C2920" s="75">
        <v>221999</v>
      </c>
      <c r="D2920" s="75"/>
      <c r="E2920" s="85">
        <v>7896336014353</v>
      </c>
      <c r="F2920" s="86" t="s">
        <v>3410</v>
      </c>
      <c r="G2920" s="75" t="s">
        <v>21</v>
      </c>
      <c r="H2920" s="75">
        <v>1260</v>
      </c>
      <c r="I2920" s="87" t="s">
        <v>3254</v>
      </c>
      <c r="J2920" s="75" t="s">
        <v>1474</v>
      </c>
      <c r="K2920" s="88" t="s">
        <v>84</v>
      </c>
      <c r="L2920" s="88">
        <v>24</v>
      </c>
      <c r="M2920" s="88">
        <v>0</v>
      </c>
      <c r="N2920" s="75" t="s">
        <v>85</v>
      </c>
      <c r="O2920" s="75"/>
      <c r="P2920" s="106"/>
      <c r="Q2920" s="90">
        <f>(17/100+7.6/100+1.65/100)*P2920</f>
        <v>0</v>
      </c>
      <c r="R2920" s="104"/>
      <c r="S2920" s="104"/>
      <c r="T2920" s="104"/>
      <c r="U2920" s="104"/>
      <c r="V2920" s="90">
        <f>+P2920-Q2920+R2920+S2920+T2920+U2920</f>
        <v>0</v>
      </c>
      <c r="W2920" s="91">
        <f>(1.02/100)</f>
        <v>1.02E-2</v>
      </c>
      <c r="X2920" s="91">
        <v>4.8E-3</v>
      </c>
      <c r="Y2920" s="91">
        <v>0.17</v>
      </c>
      <c r="Z2920" s="91">
        <v>1.65E-2</v>
      </c>
      <c r="AA2920" s="91">
        <v>7.6E-2</v>
      </c>
      <c r="AB2920" s="91">
        <f>SUM(W2920:AA2920)</f>
        <v>0.2775</v>
      </c>
      <c r="AC2920" s="75">
        <v>12</v>
      </c>
      <c r="AD2920" s="92">
        <f>IF(AL2920="","",+AC2920*AL2920)</f>
      </c>
      <c r="AE2920" s="93">
        <f>IF(AL2920="","",+AL2920*AB2920)</f>
      </c>
      <c r="AF2920" s="92">
        <f>IF(AL2920="","",+AL2920-AE2920)</f>
      </c>
      <c r="AG2920" s="93">
        <f>+V2920</f>
        <v>0</v>
      </c>
      <c r="AH2920" s="92">
        <f>IF(AF2920="","",+AF2920-AG2920)</f>
      </c>
      <c r="AI2920" s="92">
        <f>IF(AH2920="","",+AH2920*AC2920)</f>
      </c>
      <c r="AJ2920" s="93"/>
      <c r="AK2920" s="94">
        <v>0.33</v>
      </c>
      <c r="AL2920" s="93">
        <f>IF(V2920=0,"",V2920/(1-AB2920-AK2920))</f>
      </c>
      <c r="AM2920" s="95">
        <v>0.33</v>
      </c>
      <c r="AN2920" s="93">
        <f>IF(V2920=0,"",V2920/(1-AB2920-AM2920))</f>
      </c>
      <c r="AO2920" s="96">
        <v>1.2</v>
      </c>
      <c r="AP2920" s="93">
        <f>IF(BD!AJ2920="","",BD!AJ2920*BD!AO2920)</f>
      </c>
      <c r="AQ2920" s="91">
        <f>BD!AM2920/BD!AK2920-1</f>
        <v>0</v>
      </c>
      <c r="AR2920" s="91">
        <f>IF(BD!AN2920="","",IF(BD!AJ2920="","",BD!AN2920/BD!AJ2920-1))</f>
      </c>
      <c r="AS2920" s="91">
        <f>IF(BD!AN2920="","",IF(BD!AN2920&lt;BD!AL2920,"ABAIXO DA META","DENTRO DA META"))</f>
      </c>
      <c r="AT2920" s="91" t="str">
        <f>IF(BD!AJ2920="","EM ANÁLISE",IF(BD!AP2920&gt;=BD!AN2920,"GO", "NO GO"))</f>
        <v>EM ANÁLISE</v>
      </c>
      <c r="AU2920" s="97">
        <f>IF(AN2920="","",+BD!$AN2920-AJ2920)</f>
      </c>
      <c r="AV2920" s="98"/>
      <c r="AW2920" s="90">
        <f>BD!P2920*BD!AC2920</f>
        <v>0</v>
      </c>
      <c r="AX2920" s="90">
        <f>BD!V2920*BD!AC2920</f>
        <v>0</v>
      </c>
      <c r="AY2920" s="90">
        <f>IF(BD!AN2920="","",BD!AN2920*BD!AC2920)</f>
      </c>
      <c r="AZ2920" s="75" t="s">
        <v>123</v>
      </c>
      <c r="BA2920" s="75" t="s">
        <v>115</v>
      </c>
      <c r="BB2920" s="75">
        <v>1</v>
      </c>
      <c r="BC2920" s="75" t="s">
        <v>250</v>
      </c>
      <c r="BD2920" s="104"/>
      <c r="BE2920" s="104"/>
      <c r="BF2920" s="101"/>
      <c r="BG2920" s="101"/>
      <c r="BH2920" s="101"/>
      <c r="BI2920" s="101"/>
      <c r="BJ2920" s="101"/>
      <c r="BK2920" s="101"/>
      <c r="BL2920" s="101"/>
      <c r="BM2920" s="101"/>
      <c r="BN2920" s="101"/>
      <c r="BO2920" s="103"/>
      <c r="BP2920" s="101"/>
      <c r="BQ2920" s="101"/>
      <c r="BR2920" s="101"/>
      <c r="BS2920" s="101"/>
      <c r="BT2920" s="101"/>
      <c r="BU2920" s="101"/>
      <c r="BV2920" s="101"/>
      <c r="BW2920" s="101"/>
      <c r="BX2920" s="101"/>
      <c r="BY2920" s="101"/>
      <c r="BZ2920" s="101"/>
      <c r="CA2920" s="101"/>
      <c r="CB2920" s="101"/>
      <c r="CC2920" s="101"/>
      <c r="CD2920" s="101"/>
      <c r="CE2920" s="101"/>
      <c r="CF2920" s="101"/>
      <c r="CG2920" s="37" t="e">
        <f>VLOOKUP(Table_1[[#This Row],[EAN]],'[1]Planilha1'!$E:$R,13,0)</f>
        <v>#N/A</v>
      </c>
    </row>
    <row r="2921" ht="15" hidden="1">
      <c r="A2921" s="7"/>
      <c r="B2921" s="84" t="s">
        <v>2735</v>
      </c>
      <c r="C2921" s="75">
        <v>222000</v>
      </c>
      <c r="D2921" s="75"/>
      <c r="E2921" s="85">
        <v>7896336014339</v>
      </c>
      <c r="F2921" s="86" t="s">
        <v>3411</v>
      </c>
      <c r="G2921" s="75" t="s">
        <v>21</v>
      </c>
      <c r="H2921" s="75">
        <v>1260</v>
      </c>
      <c r="I2921" s="87" t="s">
        <v>3254</v>
      </c>
      <c r="J2921" s="75" t="s">
        <v>1474</v>
      </c>
      <c r="K2921" s="88" t="s">
        <v>84</v>
      </c>
      <c r="L2921" s="88">
        <v>12</v>
      </c>
      <c r="M2921" s="88">
        <v>0</v>
      </c>
      <c r="N2921" s="75" t="s">
        <v>85</v>
      </c>
      <c r="O2921" s="75"/>
      <c r="P2921" s="106"/>
      <c r="Q2921" s="90">
        <f>(17/100+7.6/100+1.65/100)*P2921</f>
        <v>0</v>
      </c>
      <c r="R2921" s="104"/>
      <c r="S2921" s="104"/>
      <c r="T2921" s="104"/>
      <c r="U2921" s="104"/>
      <c r="V2921" s="90">
        <f>+P2921-Q2921+R2921+S2921+T2921+U2921</f>
        <v>0</v>
      </c>
      <c r="W2921" s="91">
        <f>(1.02/100)</f>
        <v>1.02E-2</v>
      </c>
      <c r="X2921" s="91">
        <v>4.8E-3</v>
      </c>
      <c r="Y2921" s="91">
        <v>0.17</v>
      </c>
      <c r="Z2921" s="91">
        <v>1.65E-2</v>
      </c>
      <c r="AA2921" s="91">
        <v>7.6E-2</v>
      </c>
      <c r="AB2921" s="91">
        <f>SUM(W2921:AA2921)</f>
        <v>0.2775</v>
      </c>
      <c r="AC2921" s="75">
        <v>12</v>
      </c>
      <c r="AD2921" s="92">
        <f>IF(AL2921="","",+AC2921*AL2921)</f>
      </c>
      <c r="AE2921" s="93">
        <f>IF(AL2921="","",+AL2921*AB2921)</f>
      </c>
      <c r="AF2921" s="92">
        <f>IF(AL2921="","",+AL2921-AE2921)</f>
      </c>
      <c r="AG2921" s="93">
        <f>+V2921</f>
        <v>0</v>
      </c>
      <c r="AH2921" s="92">
        <f>IF(AF2921="","",+AF2921-AG2921)</f>
      </c>
      <c r="AI2921" s="92">
        <f>IF(AH2921="","",+AH2921*AC2921)</f>
      </c>
      <c r="AJ2921" s="93"/>
      <c r="AK2921" s="94">
        <v>0.33</v>
      </c>
      <c r="AL2921" s="93">
        <f>IF(V2921=0,"",V2921/(1-AB2921-AK2921))</f>
      </c>
      <c r="AM2921" s="95">
        <v>0.33</v>
      </c>
      <c r="AN2921" s="93">
        <f>IF(V2921=0,"",V2921/(1-AB2921-AM2921))</f>
      </c>
      <c r="AO2921" s="96">
        <v>1.2</v>
      </c>
      <c r="AP2921" s="93">
        <f>IF(BD!AJ2921="","",BD!AJ2921*BD!AO2921)</f>
      </c>
      <c r="AQ2921" s="91">
        <f>BD!AM2921/BD!AK2921-1</f>
        <v>0</v>
      </c>
      <c r="AR2921" s="91">
        <f>IF(BD!AN2921="","",IF(BD!AJ2921="","",BD!AN2921/BD!AJ2921-1))</f>
      </c>
      <c r="AS2921" s="91">
        <f>IF(BD!AN2921="","",IF(BD!AN2921&lt;BD!AL2921,"ABAIXO DA META","DENTRO DA META"))</f>
      </c>
      <c r="AT2921" s="91" t="str">
        <f>IF(BD!AJ2921="","EM ANÁLISE",IF(BD!AP2921&gt;=BD!AN2921,"GO", "NO GO"))</f>
        <v>EM ANÁLISE</v>
      </c>
      <c r="AU2921" s="97">
        <f>IF(AN2921="","",+BD!$AN2921-AJ2921)</f>
      </c>
      <c r="AV2921" s="98"/>
      <c r="AW2921" s="90">
        <f>BD!P2921*BD!AC2921</f>
        <v>0</v>
      </c>
      <c r="AX2921" s="90">
        <f>BD!V2921*BD!AC2921</f>
        <v>0</v>
      </c>
      <c r="AY2921" s="90">
        <f>IF(BD!AN2921="","",BD!AN2921*BD!AC2921)</f>
      </c>
      <c r="AZ2921" s="75" t="s">
        <v>123</v>
      </c>
      <c r="BA2921" s="75" t="s">
        <v>115</v>
      </c>
      <c r="BB2921" s="75">
        <v>1</v>
      </c>
      <c r="BC2921" s="75" t="s">
        <v>250</v>
      </c>
      <c r="BD2921" s="104"/>
      <c r="BE2921" s="104"/>
      <c r="BF2921" s="101"/>
      <c r="BG2921" s="101"/>
      <c r="BH2921" s="101"/>
      <c r="BI2921" s="101"/>
      <c r="BJ2921" s="101"/>
      <c r="BK2921" s="101"/>
      <c r="BL2921" s="101"/>
      <c r="BM2921" s="101"/>
      <c r="BN2921" s="101"/>
      <c r="BO2921" s="103"/>
      <c r="BP2921" s="101"/>
      <c r="BQ2921" s="101"/>
      <c r="BR2921" s="101"/>
      <c r="BS2921" s="101"/>
      <c r="BT2921" s="101"/>
      <c r="BU2921" s="101"/>
      <c r="BV2921" s="101"/>
      <c r="BW2921" s="101"/>
      <c r="BX2921" s="101"/>
      <c r="BY2921" s="101"/>
      <c r="BZ2921" s="101"/>
      <c r="CA2921" s="101"/>
      <c r="CB2921" s="101"/>
      <c r="CC2921" s="101"/>
      <c r="CD2921" s="101"/>
      <c r="CE2921" s="101"/>
      <c r="CF2921" s="101"/>
      <c r="CG2921" s="37" t="e">
        <f>VLOOKUP(Table_1[[#This Row],[EAN]],'[1]Planilha1'!$E:$R,13,0)</f>
        <v>#N/A</v>
      </c>
    </row>
    <row r="2922" ht="15" hidden="1">
      <c r="A2922" s="7"/>
      <c r="B2922" s="84" t="s">
        <v>2735</v>
      </c>
      <c r="C2922" s="75">
        <v>222001</v>
      </c>
      <c r="D2922" s="75"/>
      <c r="E2922" s="85">
        <v>7896336011918</v>
      </c>
      <c r="F2922" s="86" t="s">
        <v>3412</v>
      </c>
      <c r="G2922" s="75" t="s">
        <v>21</v>
      </c>
      <c r="H2922" s="75">
        <v>1260</v>
      </c>
      <c r="I2922" s="87" t="s">
        <v>3254</v>
      </c>
      <c r="J2922" s="75" t="s">
        <v>683</v>
      </c>
      <c r="K2922" s="88" t="s">
        <v>84</v>
      </c>
      <c r="L2922" s="88">
        <v>12</v>
      </c>
      <c r="M2922" s="88">
        <v>0</v>
      </c>
      <c r="N2922" s="75" t="s">
        <v>85</v>
      </c>
      <c r="O2922" s="75"/>
      <c r="P2922" s="106"/>
      <c r="Q2922" s="90">
        <f>(17/100+7.6/100+1.65/100)*P2922</f>
        <v>0</v>
      </c>
      <c r="R2922" s="104"/>
      <c r="S2922" s="104"/>
      <c r="T2922" s="104"/>
      <c r="U2922" s="104"/>
      <c r="V2922" s="90">
        <f>+P2922-Q2922+R2922+S2922+T2922+U2922</f>
        <v>0</v>
      </c>
      <c r="W2922" s="91">
        <f>(1.02/100)</f>
        <v>1.02E-2</v>
      </c>
      <c r="X2922" s="91">
        <v>4.8E-3</v>
      </c>
      <c r="Y2922" s="91">
        <v>0.17</v>
      </c>
      <c r="Z2922" s="91">
        <v>1.65E-2</v>
      </c>
      <c r="AA2922" s="91">
        <v>7.6E-2</v>
      </c>
      <c r="AB2922" s="91">
        <f>SUM(W2922:AA2922)</f>
        <v>0.2775</v>
      </c>
      <c r="AC2922" s="75">
        <v>12</v>
      </c>
      <c r="AD2922" s="92">
        <f>IF(AL2922="","",+AC2922*AL2922)</f>
      </c>
      <c r="AE2922" s="93">
        <f>IF(AL2922="","",+AL2922*AB2922)</f>
      </c>
      <c r="AF2922" s="92">
        <f>IF(AL2922="","",+AL2922-AE2922)</f>
      </c>
      <c r="AG2922" s="93">
        <f>+V2922</f>
        <v>0</v>
      </c>
      <c r="AH2922" s="92">
        <f>IF(AF2922="","",+AF2922-AG2922)</f>
      </c>
      <c r="AI2922" s="92">
        <f>IF(AH2922="","",+AH2922*AC2922)</f>
      </c>
      <c r="AJ2922" s="93"/>
      <c r="AK2922" s="94">
        <v>0.33</v>
      </c>
      <c r="AL2922" s="93">
        <f>IF(V2922=0,"",V2922/(1-AB2922-AK2922))</f>
      </c>
      <c r="AM2922" s="95">
        <v>0.33</v>
      </c>
      <c r="AN2922" s="93">
        <f>IF(V2922=0,"",V2922/(1-AB2922-AM2922))</f>
      </c>
      <c r="AO2922" s="96">
        <v>1.2</v>
      </c>
      <c r="AP2922" s="93">
        <f>IF(BD!AJ2922="","",BD!AJ2922*BD!AO2922)</f>
      </c>
      <c r="AQ2922" s="91">
        <f>BD!AM2922/BD!AK2922-1</f>
        <v>0</v>
      </c>
      <c r="AR2922" s="91">
        <f>IF(BD!AN2922="","",IF(BD!AJ2922="","",BD!AN2922/BD!AJ2922-1))</f>
      </c>
      <c r="AS2922" s="91">
        <f>IF(BD!AN2922="","",IF(BD!AN2922&lt;BD!AL2922,"ABAIXO DA META","DENTRO DA META"))</f>
      </c>
      <c r="AT2922" s="91" t="str">
        <f>IF(BD!AJ2922="","EM ANÁLISE",IF(BD!AP2922&gt;=BD!AN2922,"GO", "NO GO"))</f>
        <v>EM ANÁLISE</v>
      </c>
      <c r="AU2922" s="97">
        <f>IF(AN2922="","",+BD!$AN2922-AJ2922)</f>
      </c>
      <c r="AV2922" s="98"/>
      <c r="AW2922" s="90">
        <f>BD!P2922*BD!AC2922</f>
        <v>0</v>
      </c>
      <c r="AX2922" s="90">
        <f>BD!V2922*BD!AC2922</f>
        <v>0</v>
      </c>
      <c r="AY2922" s="90">
        <f>IF(BD!AN2922="","",BD!AN2922*BD!AC2922)</f>
      </c>
      <c r="AZ2922" s="75" t="s">
        <v>123</v>
      </c>
      <c r="BA2922" s="75" t="s">
        <v>115</v>
      </c>
      <c r="BB2922" s="75">
        <v>1</v>
      </c>
      <c r="BC2922" s="75" t="s">
        <v>250</v>
      </c>
      <c r="BD2922" s="104"/>
      <c r="BE2922" s="104"/>
      <c r="BF2922" s="101"/>
      <c r="BG2922" s="101"/>
      <c r="BH2922" s="101"/>
      <c r="BI2922" s="101"/>
      <c r="BJ2922" s="101"/>
      <c r="BK2922" s="101"/>
      <c r="BL2922" s="101"/>
      <c r="BM2922" s="101"/>
      <c r="BN2922" s="101"/>
      <c r="BO2922" s="103"/>
      <c r="BP2922" s="101"/>
      <c r="BQ2922" s="101"/>
      <c r="BR2922" s="101"/>
      <c r="BS2922" s="101"/>
      <c r="BT2922" s="101"/>
      <c r="BU2922" s="101"/>
      <c r="BV2922" s="101"/>
      <c r="BW2922" s="101"/>
      <c r="BX2922" s="101"/>
      <c r="BY2922" s="101"/>
      <c r="BZ2922" s="101"/>
      <c r="CA2922" s="101"/>
      <c r="CB2922" s="101"/>
      <c r="CC2922" s="101"/>
      <c r="CD2922" s="101"/>
      <c r="CE2922" s="101"/>
      <c r="CF2922" s="101"/>
      <c r="CG2922" s="37" t="e">
        <f>VLOOKUP(Table_1[[#This Row],[EAN]],'[1]Planilha1'!$E:$R,13,0)</f>
        <v>#N/A</v>
      </c>
    </row>
    <row r="2923" ht="15" hidden="1">
      <c r="A2923" s="7"/>
      <c r="B2923" s="84" t="s">
        <v>2735</v>
      </c>
      <c r="C2923" s="75">
        <v>222002</v>
      </c>
      <c r="D2923" s="75"/>
      <c r="E2923" s="85">
        <v>7896336012199</v>
      </c>
      <c r="F2923" s="86" t="s">
        <v>3413</v>
      </c>
      <c r="G2923" s="75" t="s">
        <v>21</v>
      </c>
      <c r="H2923" s="75">
        <v>1260</v>
      </c>
      <c r="I2923" s="87" t="s">
        <v>3254</v>
      </c>
      <c r="J2923" s="75" t="s">
        <v>683</v>
      </c>
      <c r="K2923" s="88" t="s">
        <v>84</v>
      </c>
      <c r="L2923" s="88">
        <v>12</v>
      </c>
      <c r="M2923" s="88">
        <v>0</v>
      </c>
      <c r="N2923" s="75" t="s">
        <v>85</v>
      </c>
      <c r="O2923" s="75"/>
      <c r="P2923" s="106"/>
      <c r="Q2923" s="90">
        <f>(17/100+7.6/100+1.65/100)*P2923</f>
        <v>0</v>
      </c>
      <c r="R2923" s="104"/>
      <c r="S2923" s="104"/>
      <c r="T2923" s="104"/>
      <c r="U2923" s="104"/>
      <c r="V2923" s="90">
        <f>+P2923-Q2923+R2923+S2923+T2923+U2923</f>
        <v>0</v>
      </c>
      <c r="W2923" s="91">
        <f>(1.02/100)</f>
        <v>1.02E-2</v>
      </c>
      <c r="X2923" s="91">
        <v>4.8E-3</v>
      </c>
      <c r="Y2923" s="91">
        <v>0.17</v>
      </c>
      <c r="Z2923" s="91">
        <v>1.65E-2</v>
      </c>
      <c r="AA2923" s="91">
        <v>7.6E-2</v>
      </c>
      <c r="AB2923" s="91">
        <f>SUM(W2923:AA2923)</f>
        <v>0.2775</v>
      </c>
      <c r="AC2923" s="75">
        <v>12</v>
      </c>
      <c r="AD2923" s="92">
        <f>IF(AL2923="","",+AC2923*AL2923)</f>
      </c>
      <c r="AE2923" s="93">
        <f>IF(AL2923="","",+AL2923*AB2923)</f>
      </c>
      <c r="AF2923" s="92">
        <f>IF(AL2923="","",+AL2923-AE2923)</f>
      </c>
      <c r="AG2923" s="93">
        <f>+V2923</f>
        <v>0</v>
      </c>
      <c r="AH2923" s="92">
        <f>IF(AF2923="","",+AF2923-AG2923)</f>
      </c>
      <c r="AI2923" s="92">
        <f>IF(AH2923="","",+AH2923*AC2923)</f>
      </c>
      <c r="AJ2923" s="93"/>
      <c r="AK2923" s="94">
        <v>0.33</v>
      </c>
      <c r="AL2923" s="93">
        <f>IF(V2923=0,"",V2923/(1-AB2923-AK2923))</f>
      </c>
      <c r="AM2923" s="95">
        <v>0.33</v>
      </c>
      <c r="AN2923" s="93">
        <f>IF(V2923=0,"",V2923/(1-AB2923-AM2923))</f>
      </c>
      <c r="AO2923" s="96">
        <v>1.2</v>
      </c>
      <c r="AP2923" s="93">
        <f>IF(BD!AJ2923="","",BD!AJ2923*BD!AO2923)</f>
      </c>
      <c r="AQ2923" s="91">
        <f>BD!AM2923/BD!AK2923-1</f>
        <v>0</v>
      </c>
      <c r="AR2923" s="91">
        <f>IF(BD!AN2923="","",IF(BD!AJ2923="","",BD!AN2923/BD!AJ2923-1))</f>
      </c>
      <c r="AS2923" s="91">
        <f>IF(BD!AN2923="","",IF(BD!AN2923&lt;BD!AL2923,"ABAIXO DA META","DENTRO DA META"))</f>
      </c>
      <c r="AT2923" s="91" t="str">
        <f>IF(BD!AJ2923="","EM ANÁLISE",IF(BD!AP2923&gt;=BD!AN2923,"GO", "NO GO"))</f>
        <v>EM ANÁLISE</v>
      </c>
      <c r="AU2923" s="97">
        <f>IF(AN2923="","",+BD!$AN2923-AJ2923)</f>
      </c>
      <c r="AV2923" s="98"/>
      <c r="AW2923" s="90">
        <f>BD!P2923*BD!AC2923</f>
        <v>0</v>
      </c>
      <c r="AX2923" s="90">
        <f>BD!V2923*BD!AC2923</f>
        <v>0</v>
      </c>
      <c r="AY2923" s="90">
        <f>IF(BD!AN2923="","",BD!AN2923*BD!AC2923)</f>
      </c>
      <c r="AZ2923" s="75" t="s">
        <v>123</v>
      </c>
      <c r="BA2923" s="75" t="s">
        <v>115</v>
      </c>
      <c r="BB2923" s="75">
        <v>1</v>
      </c>
      <c r="BC2923" s="75" t="s">
        <v>250</v>
      </c>
      <c r="BD2923" s="104"/>
      <c r="BE2923" s="104"/>
      <c r="BF2923" s="101"/>
      <c r="BG2923" s="101"/>
      <c r="BH2923" s="101"/>
      <c r="BI2923" s="101"/>
      <c r="BJ2923" s="101"/>
      <c r="BK2923" s="101"/>
      <c r="BL2923" s="101"/>
      <c r="BM2923" s="101"/>
      <c r="BN2923" s="101"/>
      <c r="BO2923" s="103"/>
      <c r="BP2923" s="101"/>
      <c r="BQ2923" s="101"/>
      <c r="BR2923" s="101"/>
      <c r="BS2923" s="101"/>
      <c r="BT2923" s="101"/>
      <c r="BU2923" s="101"/>
      <c r="BV2923" s="101"/>
      <c r="BW2923" s="101"/>
      <c r="BX2923" s="101"/>
      <c r="BY2923" s="101"/>
      <c r="BZ2923" s="101"/>
      <c r="CA2923" s="101"/>
      <c r="CB2923" s="101"/>
      <c r="CC2923" s="101"/>
      <c r="CD2923" s="101"/>
      <c r="CE2923" s="101"/>
      <c r="CF2923" s="101"/>
      <c r="CG2923" s="37" t="e">
        <f>VLOOKUP(Table_1[[#This Row],[EAN]],'[1]Planilha1'!$E:$R,13,0)</f>
        <v>#N/A</v>
      </c>
    </row>
    <row r="2924" ht="15" hidden="1">
      <c r="A2924" s="7"/>
      <c r="B2924" s="84" t="s">
        <v>2735</v>
      </c>
      <c r="C2924" s="75">
        <v>222003</v>
      </c>
      <c r="D2924" s="75"/>
      <c r="E2924" s="85">
        <v>7896336002237</v>
      </c>
      <c r="F2924" s="86" t="s">
        <v>3414</v>
      </c>
      <c r="G2924" s="75" t="s">
        <v>21</v>
      </c>
      <c r="H2924" s="75">
        <v>1260</v>
      </c>
      <c r="I2924" s="87" t="s">
        <v>3254</v>
      </c>
      <c r="J2924" s="75" t="s">
        <v>3164</v>
      </c>
      <c r="K2924" s="88" t="s">
        <v>84</v>
      </c>
      <c r="L2924" s="88">
        <v>24</v>
      </c>
      <c r="M2924" s="88">
        <v>0</v>
      </c>
      <c r="N2924" s="75" t="s">
        <v>85</v>
      </c>
      <c r="O2924" s="75"/>
      <c r="P2924" s="106"/>
      <c r="Q2924" s="90">
        <f>(17/100+7.6/100+1.65/100)*P2924</f>
        <v>0</v>
      </c>
      <c r="R2924" s="104"/>
      <c r="S2924" s="104"/>
      <c r="T2924" s="104"/>
      <c r="U2924" s="104"/>
      <c r="V2924" s="90">
        <f>+P2924-Q2924+R2924+S2924+T2924+U2924</f>
        <v>0</v>
      </c>
      <c r="W2924" s="91">
        <f>(1.02/100)</f>
        <v>1.02E-2</v>
      </c>
      <c r="X2924" s="91">
        <v>4.8E-3</v>
      </c>
      <c r="Y2924" s="91">
        <v>0.17</v>
      </c>
      <c r="Z2924" s="91">
        <v>1.65E-2</v>
      </c>
      <c r="AA2924" s="91">
        <v>7.6E-2</v>
      </c>
      <c r="AB2924" s="91">
        <f>SUM(W2924:AA2924)</f>
        <v>0.2775</v>
      </c>
      <c r="AC2924" s="75">
        <v>12</v>
      </c>
      <c r="AD2924" s="92">
        <f>IF(AL2924="","",+AC2924*AL2924)</f>
      </c>
      <c r="AE2924" s="93">
        <f>IF(AL2924="","",+AL2924*AB2924)</f>
      </c>
      <c r="AF2924" s="92">
        <f>IF(AL2924="","",+AL2924-AE2924)</f>
      </c>
      <c r="AG2924" s="93">
        <f>+V2924</f>
        <v>0</v>
      </c>
      <c r="AH2924" s="92">
        <f>IF(AF2924="","",+AF2924-AG2924)</f>
      </c>
      <c r="AI2924" s="92">
        <f>IF(AH2924="","",+AH2924*AC2924)</f>
      </c>
      <c r="AJ2924" s="93"/>
      <c r="AK2924" s="94">
        <v>0.33</v>
      </c>
      <c r="AL2924" s="93">
        <f>IF(V2924=0,"",V2924/(1-AB2924-AK2924))</f>
      </c>
      <c r="AM2924" s="95">
        <v>0.33</v>
      </c>
      <c r="AN2924" s="93">
        <f>IF(V2924=0,"",V2924/(1-AB2924-AM2924))</f>
      </c>
      <c r="AO2924" s="96">
        <v>1.2</v>
      </c>
      <c r="AP2924" s="93">
        <f>IF(BD!AJ2924="","",BD!AJ2924*BD!AO2924)</f>
      </c>
      <c r="AQ2924" s="91">
        <f>BD!AM2924/BD!AK2924-1</f>
        <v>0</v>
      </c>
      <c r="AR2924" s="91">
        <f>IF(BD!AN2924="","",IF(BD!AJ2924="","",BD!AN2924/BD!AJ2924-1))</f>
      </c>
      <c r="AS2924" s="91">
        <f>IF(BD!AN2924="","",IF(BD!AN2924&lt;BD!AL2924,"ABAIXO DA META","DENTRO DA META"))</f>
      </c>
      <c r="AT2924" s="91" t="str">
        <f>IF(BD!AJ2924="","EM ANÁLISE",IF(BD!AP2924&gt;=BD!AN2924,"GO", "NO GO"))</f>
        <v>EM ANÁLISE</v>
      </c>
      <c r="AU2924" s="97">
        <f>IF(AN2924="","",+BD!$AN2924-AJ2924)</f>
      </c>
      <c r="AV2924" s="98"/>
      <c r="AW2924" s="90">
        <f>BD!P2924*BD!AC2924</f>
        <v>0</v>
      </c>
      <c r="AX2924" s="90">
        <f>BD!V2924*BD!AC2924</f>
        <v>0</v>
      </c>
      <c r="AY2924" s="90">
        <f>IF(BD!AN2924="","",BD!AN2924*BD!AC2924)</f>
      </c>
      <c r="AZ2924" s="75" t="s">
        <v>123</v>
      </c>
      <c r="BA2924" s="75" t="s">
        <v>115</v>
      </c>
      <c r="BB2924" s="75">
        <v>1</v>
      </c>
      <c r="BC2924" s="75" t="s">
        <v>250</v>
      </c>
      <c r="BD2924" s="104"/>
      <c r="BE2924" s="104"/>
      <c r="BF2924" s="101"/>
      <c r="BG2924" s="101"/>
      <c r="BH2924" s="101"/>
      <c r="BI2924" s="101"/>
      <c r="BJ2924" s="101"/>
      <c r="BK2924" s="101"/>
      <c r="BL2924" s="101"/>
      <c r="BM2924" s="101"/>
      <c r="BN2924" s="101"/>
      <c r="BO2924" s="103"/>
      <c r="BP2924" s="101"/>
      <c r="BQ2924" s="101"/>
      <c r="BR2924" s="101"/>
      <c r="BS2924" s="101"/>
      <c r="BT2924" s="101"/>
      <c r="BU2924" s="101"/>
      <c r="BV2924" s="101"/>
      <c r="BW2924" s="101"/>
      <c r="BX2924" s="101"/>
      <c r="BY2924" s="101"/>
      <c r="BZ2924" s="101"/>
      <c r="CA2924" s="101"/>
      <c r="CB2924" s="101"/>
      <c r="CC2924" s="101"/>
      <c r="CD2924" s="101"/>
      <c r="CE2924" s="101"/>
      <c r="CF2924" s="101"/>
      <c r="CG2924" s="37" t="e">
        <f>VLOOKUP(Table_1[[#This Row],[EAN]],'[1]Planilha1'!$E:$R,13,0)</f>
        <v>#N/A</v>
      </c>
    </row>
    <row r="2925" ht="15" hidden="1">
      <c r="A2925" s="7"/>
      <c r="B2925" s="84" t="s">
        <v>2735</v>
      </c>
      <c r="C2925" s="75">
        <v>222004</v>
      </c>
      <c r="D2925" s="75"/>
      <c r="E2925" s="85">
        <v>7896336006631</v>
      </c>
      <c r="F2925" s="86" t="s">
        <v>3415</v>
      </c>
      <c r="G2925" s="75" t="s">
        <v>21</v>
      </c>
      <c r="H2925" s="75">
        <v>1260</v>
      </c>
      <c r="I2925" s="87" t="s">
        <v>3254</v>
      </c>
      <c r="J2925" s="75" t="s">
        <v>3164</v>
      </c>
      <c r="K2925" s="88" t="s">
        <v>84</v>
      </c>
      <c r="L2925" s="88">
        <v>12</v>
      </c>
      <c r="M2925" s="88">
        <v>0</v>
      </c>
      <c r="N2925" s="75" t="s">
        <v>85</v>
      </c>
      <c r="O2925" s="75"/>
      <c r="P2925" s="106"/>
      <c r="Q2925" s="90">
        <f>(17/100+7.6/100+1.65/100)*P2925</f>
        <v>0</v>
      </c>
      <c r="R2925" s="104"/>
      <c r="S2925" s="104"/>
      <c r="T2925" s="104"/>
      <c r="U2925" s="104"/>
      <c r="V2925" s="90">
        <f>+P2925-Q2925+R2925+S2925+T2925+U2925</f>
        <v>0</v>
      </c>
      <c r="W2925" s="91">
        <f>(1.02/100)</f>
        <v>1.02E-2</v>
      </c>
      <c r="X2925" s="91">
        <v>4.8E-3</v>
      </c>
      <c r="Y2925" s="91">
        <v>0.17</v>
      </c>
      <c r="Z2925" s="91">
        <v>1.65E-2</v>
      </c>
      <c r="AA2925" s="91">
        <v>7.6E-2</v>
      </c>
      <c r="AB2925" s="91">
        <f>SUM(W2925:AA2925)</f>
        <v>0.2775</v>
      </c>
      <c r="AC2925" s="75">
        <v>12</v>
      </c>
      <c r="AD2925" s="92">
        <f>IF(AL2925="","",+AC2925*AL2925)</f>
      </c>
      <c r="AE2925" s="93">
        <f>IF(AL2925="","",+AL2925*AB2925)</f>
      </c>
      <c r="AF2925" s="92">
        <f>IF(AL2925="","",+AL2925-AE2925)</f>
      </c>
      <c r="AG2925" s="93">
        <f>+V2925</f>
        <v>0</v>
      </c>
      <c r="AH2925" s="92">
        <f>IF(AF2925="","",+AF2925-AG2925)</f>
      </c>
      <c r="AI2925" s="92">
        <f>IF(AH2925="","",+AH2925*AC2925)</f>
      </c>
      <c r="AJ2925" s="93"/>
      <c r="AK2925" s="94">
        <v>0.33</v>
      </c>
      <c r="AL2925" s="93">
        <f>IF(V2925=0,"",V2925/(1-AB2925-AK2925))</f>
      </c>
      <c r="AM2925" s="95">
        <v>0.33</v>
      </c>
      <c r="AN2925" s="93">
        <f>IF(V2925=0,"",V2925/(1-AB2925-AM2925))</f>
      </c>
      <c r="AO2925" s="96">
        <v>1.2</v>
      </c>
      <c r="AP2925" s="93">
        <f>IF(BD!AJ2925="","",BD!AJ2925*BD!AO2925)</f>
      </c>
      <c r="AQ2925" s="91">
        <f>BD!AM2925/BD!AK2925-1</f>
        <v>0</v>
      </c>
      <c r="AR2925" s="91">
        <f>IF(BD!AN2925="","",IF(BD!AJ2925="","",BD!AN2925/BD!AJ2925-1))</f>
      </c>
      <c r="AS2925" s="91">
        <f>IF(BD!AN2925="","",IF(BD!AN2925&lt;BD!AL2925,"ABAIXO DA META","DENTRO DA META"))</f>
      </c>
      <c r="AT2925" s="91" t="str">
        <f>IF(BD!AJ2925="","EM ANÁLISE",IF(BD!AP2925&gt;=BD!AN2925,"GO", "NO GO"))</f>
        <v>EM ANÁLISE</v>
      </c>
      <c r="AU2925" s="97">
        <f>IF(AN2925="","",+BD!$AN2925-AJ2925)</f>
      </c>
      <c r="AV2925" s="98"/>
      <c r="AW2925" s="90">
        <f>BD!P2925*BD!AC2925</f>
        <v>0</v>
      </c>
      <c r="AX2925" s="90">
        <f>BD!V2925*BD!AC2925</f>
        <v>0</v>
      </c>
      <c r="AY2925" s="90">
        <f>IF(BD!AN2925="","",BD!AN2925*BD!AC2925)</f>
      </c>
      <c r="AZ2925" s="75" t="s">
        <v>123</v>
      </c>
      <c r="BA2925" s="75" t="s">
        <v>115</v>
      </c>
      <c r="BB2925" s="75">
        <v>1</v>
      </c>
      <c r="BC2925" s="75" t="s">
        <v>250</v>
      </c>
      <c r="BD2925" s="104"/>
      <c r="BE2925" s="104"/>
      <c r="BF2925" s="101"/>
      <c r="BG2925" s="101"/>
      <c r="BH2925" s="101"/>
      <c r="BI2925" s="101"/>
      <c r="BJ2925" s="101"/>
      <c r="BK2925" s="101"/>
      <c r="BL2925" s="101"/>
      <c r="BM2925" s="101"/>
      <c r="BN2925" s="101"/>
      <c r="BO2925" s="103"/>
      <c r="BP2925" s="101"/>
      <c r="BQ2925" s="101"/>
      <c r="BR2925" s="101"/>
      <c r="BS2925" s="101"/>
      <c r="BT2925" s="101"/>
      <c r="BU2925" s="101"/>
      <c r="BV2925" s="101"/>
      <c r="BW2925" s="101"/>
      <c r="BX2925" s="101"/>
      <c r="BY2925" s="101"/>
      <c r="BZ2925" s="101"/>
      <c r="CA2925" s="101"/>
      <c r="CB2925" s="101"/>
      <c r="CC2925" s="101"/>
      <c r="CD2925" s="101"/>
      <c r="CE2925" s="101"/>
      <c r="CF2925" s="101"/>
      <c r="CG2925" s="37" t="e">
        <f>VLOOKUP(Table_1[[#This Row],[EAN]],'[1]Planilha1'!$E:$R,13,0)</f>
        <v>#N/A</v>
      </c>
    </row>
    <row r="2926" ht="15" hidden="1">
      <c r="A2926" s="7"/>
      <c r="B2926" s="84" t="s">
        <v>2735</v>
      </c>
      <c r="C2926" s="75">
        <v>222005</v>
      </c>
      <c r="D2926" s="75"/>
      <c r="E2926" s="85">
        <v>7896336006679</v>
      </c>
      <c r="F2926" s="86" t="s">
        <v>3416</v>
      </c>
      <c r="G2926" s="75" t="s">
        <v>21</v>
      </c>
      <c r="H2926" s="75">
        <v>1260</v>
      </c>
      <c r="I2926" s="87" t="s">
        <v>3254</v>
      </c>
      <c r="J2926" s="75" t="s">
        <v>3164</v>
      </c>
      <c r="K2926" s="88" t="s">
        <v>84</v>
      </c>
      <c r="L2926" s="88">
        <v>24</v>
      </c>
      <c r="M2926" s="88">
        <v>0</v>
      </c>
      <c r="N2926" s="75" t="s">
        <v>85</v>
      </c>
      <c r="O2926" s="75"/>
      <c r="P2926" s="106"/>
      <c r="Q2926" s="90">
        <f>(17/100+7.6/100+1.65/100)*P2926</f>
        <v>0</v>
      </c>
      <c r="R2926" s="104"/>
      <c r="S2926" s="104"/>
      <c r="T2926" s="104"/>
      <c r="U2926" s="104"/>
      <c r="V2926" s="90">
        <f>+P2926-Q2926+R2926+S2926+T2926+U2926</f>
        <v>0</v>
      </c>
      <c r="W2926" s="91">
        <f>(1.02/100)</f>
        <v>1.02E-2</v>
      </c>
      <c r="X2926" s="91">
        <v>4.8E-3</v>
      </c>
      <c r="Y2926" s="91">
        <v>0.17</v>
      </c>
      <c r="Z2926" s="91">
        <v>1.65E-2</v>
      </c>
      <c r="AA2926" s="91">
        <v>7.6E-2</v>
      </c>
      <c r="AB2926" s="91">
        <f>SUM(W2926:AA2926)</f>
        <v>0.2775</v>
      </c>
      <c r="AC2926" s="75">
        <v>12</v>
      </c>
      <c r="AD2926" s="92">
        <f>IF(AL2926="","",+AC2926*AL2926)</f>
      </c>
      <c r="AE2926" s="93">
        <f>IF(AL2926="","",+AL2926*AB2926)</f>
      </c>
      <c r="AF2926" s="92">
        <f>IF(AL2926="","",+AL2926-AE2926)</f>
      </c>
      <c r="AG2926" s="93">
        <f>+V2926</f>
        <v>0</v>
      </c>
      <c r="AH2926" s="92">
        <f>IF(AF2926="","",+AF2926-AG2926)</f>
      </c>
      <c r="AI2926" s="92">
        <f>IF(AH2926="","",+AH2926*AC2926)</f>
      </c>
      <c r="AJ2926" s="93"/>
      <c r="AK2926" s="94">
        <v>0.33</v>
      </c>
      <c r="AL2926" s="93">
        <f>IF(V2926=0,"",V2926/(1-AB2926-AK2926))</f>
      </c>
      <c r="AM2926" s="95">
        <v>0.33</v>
      </c>
      <c r="AN2926" s="93">
        <f>IF(V2926=0,"",V2926/(1-AB2926-AM2926))</f>
      </c>
      <c r="AO2926" s="96">
        <v>1.2</v>
      </c>
      <c r="AP2926" s="93">
        <f>IF(BD!AJ2926="","",BD!AJ2926*BD!AO2926)</f>
      </c>
      <c r="AQ2926" s="91">
        <f>BD!AM2926/BD!AK2926-1</f>
        <v>0</v>
      </c>
      <c r="AR2926" s="91">
        <f>IF(BD!AN2926="","",IF(BD!AJ2926="","",BD!AN2926/BD!AJ2926-1))</f>
      </c>
      <c r="AS2926" s="91">
        <f>IF(BD!AN2926="","",IF(BD!AN2926&lt;BD!AL2926,"ABAIXO DA META","DENTRO DA META"))</f>
      </c>
      <c r="AT2926" s="91" t="str">
        <f>IF(BD!AJ2926="","EM ANÁLISE",IF(BD!AP2926&gt;=BD!AN2926,"GO", "NO GO"))</f>
        <v>EM ANÁLISE</v>
      </c>
      <c r="AU2926" s="97">
        <f>IF(AN2926="","",+BD!$AN2926-AJ2926)</f>
      </c>
      <c r="AV2926" s="98"/>
      <c r="AW2926" s="90">
        <f>BD!P2926*BD!AC2926</f>
        <v>0</v>
      </c>
      <c r="AX2926" s="90">
        <f>BD!V2926*BD!AC2926</f>
        <v>0</v>
      </c>
      <c r="AY2926" s="90">
        <f>IF(BD!AN2926="","",BD!AN2926*BD!AC2926)</f>
      </c>
      <c r="AZ2926" s="75" t="s">
        <v>123</v>
      </c>
      <c r="BA2926" s="75" t="s">
        <v>115</v>
      </c>
      <c r="BB2926" s="75">
        <v>1</v>
      </c>
      <c r="BC2926" s="75" t="s">
        <v>250</v>
      </c>
      <c r="BD2926" s="104"/>
      <c r="BE2926" s="104"/>
      <c r="BF2926" s="101"/>
      <c r="BG2926" s="101"/>
      <c r="BH2926" s="101"/>
      <c r="BI2926" s="101"/>
      <c r="BJ2926" s="101"/>
      <c r="BK2926" s="101"/>
      <c r="BL2926" s="101"/>
      <c r="BM2926" s="101"/>
      <c r="BN2926" s="101"/>
      <c r="BO2926" s="103"/>
      <c r="BP2926" s="101"/>
      <c r="BQ2926" s="101"/>
      <c r="BR2926" s="101"/>
      <c r="BS2926" s="101"/>
      <c r="BT2926" s="101"/>
      <c r="BU2926" s="101"/>
      <c r="BV2926" s="101"/>
      <c r="BW2926" s="101"/>
      <c r="BX2926" s="101"/>
      <c r="BY2926" s="101"/>
      <c r="BZ2926" s="101"/>
      <c r="CA2926" s="101"/>
      <c r="CB2926" s="101"/>
      <c r="CC2926" s="101"/>
      <c r="CD2926" s="101"/>
      <c r="CE2926" s="101"/>
      <c r="CF2926" s="101"/>
      <c r="CG2926" s="37" t="e">
        <f>VLOOKUP(Table_1[[#This Row],[EAN]],'[1]Planilha1'!$E:$R,13,0)</f>
        <v>#N/A</v>
      </c>
    </row>
    <row r="2927" ht="15" hidden="1">
      <c r="A2927" s="7"/>
      <c r="B2927" s="84" t="s">
        <v>2735</v>
      </c>
      <c r="C2927" s="75">
        <v>222006</v>
      </c>
      <c r="D2927" s="75"/>
      <c r="E2927" s="85">
        <v>7896336012533</v>
      </c>
      <c r="F2927" s="86" t="s">
        <v>3417</v>
      </c>
      <c r="G2927" s="75" t="s">
        <v>21</v>
      </c>
      <c r="H2927" s="75">
        <v>1260</v>
      </c>
      <c r="I2927" s="87" t="s">
        <v>3254</v>
      </c>
      <c r="J2927" s="75" t="s">
        <v>3164</v>
      </c>
      <c r="K2927" s="88" t="s">
        <v>84</v>
      </c>
      <c r="L2927" s="88">
        <v>30</v>
      </c>
      <c r="M2927" s="88">
        <v>0</v>
      </c>
      <c r="N2927" s="75" t="s">
        <v>85</v>
      </c>
      <c r="O2927" s="75"/>
      <c r="P2927" s="106"/>
      <c r="Q2927" s="90">
        <f>(17/100+7.6/100+1.65/100)*P2927</f>
        <v>0</v>
      </c>
      <c r="R2927" s="104"/>
      <c r="S2927" s="104"/>
      <c r="T2927" s="104"/>
      <c r="U2927" s="104"/>
      <c r="V2927" s="90">
        <f>+P2927-Q2927+R2927+S2927+T2927+U2927</f>
        <v>0</v>
      </c>
      <c r="W2927" s="91">
        <f>(1.02/100)</f>
        <v>1.02E-2</v>
      </c>
      <c r="X2927" s="91">
        <v>4.8E-3</v>
      </c>
      <c r="Y2927" s="91">
        <v>0.17</v>
      </c>
      <c r="Z2927" s="91">
        <v>1.65E-2</v>
      </c>
      <c r="AA2927" s="91">
        <v>7.6E-2</v>
      </c>
      <c r="AB2927" s="91">
        <f>SUM(W2927:AA2927)</f>
        <v>0.2775</v>
      </c>
      <c r="AC2927" s="75">
        <v>12</v>
      </c>
      <c r="AD2927" s="92">
        <f>IF(AL2927="","",+AC2927*AL2927)</f>
      </c>
      <c r="AE2927" s="93">
        <f>IF(AL2927="","",+AL2927*AB2927)</f>
      </c>
      <c r="AF2927" s="92">
        <f>IF(AL2927="","",+AL2927-AE2927)</f>
      </c>
      <c r="AG2927" s="93">
        <f>+V2927</f>
        <v>0</v>
      </c>
      <c r="AH2927" s="92">
        <f>IF(AF2927="","",+AF2927-AG2927)</f>
      </c>
      <c r="AI2927" s="92">
        <f>IF(AH2927="","",+AH2927*AC2927)</f>
      </c>
      <c r="AJ2927" s="93"/>
      <c r="AK2927" s="94">
        <v>0.33</v>
      </c>
      <c r="AL2927" s="93">
        <f>IF(V2927=0,"",V2927/(1-AB2927-AK2927))</f>
      </c>
      <c r="AM2927" s="95">
        <v>0.33</v>
      </c>
      <c r="AN2927" s="93">
        <f>IF(V2927=0,"",V2927/(1-AB2927-AM2927))</f>
      </c>
      <c r="AO2927" s="96">
        <v>1.2</v>
      </c>
      <c r="AP2927" s="93">
        <f>IF(BD!AJ2927="","",BD!AJ2927*BD!AO2927)</f>
      </c>
      <c r="AQ2927" s="91">
        <f>BD!AM2927/BD!AK2927-1</f>
        <v>0</v>
      </c>
      <c r="AR2927" s="91">
        <f>IF(BD!AN2927="","",IF(BD!AJ2927="","",BD!AN2927/BD!AJ2927-1))</f>
      </c>
      <c r="AS2927" s="91">
        <f>IF(BD!AN2927="","",IF(BD!AN2927&lt;BD!AL2927,"ABAIXO DA META","DENTRO DA META"))</f>
      </c>
      <c r="AT2927" s="91" t="str">
        <f>IF(BD!AJ2927="","EM ANÁLISE",IF(BD!AP2927&gt;=BD!AN2927,"GO", "NO GO"))</f>
        <v>EM ANÁLISE</v>
      </c>
      <c r="AU2927" s="97">
        <f>IF(AN2927="","",+BD!$AN2927-AJ2927)</f>
      </c>
      <c r="AV2927" s="98"/>
      <c r="AW2927" s="90">
        <f>BD!P2927*BD!AC2927</f>
        <v>0</v>
      </c>
      <c r="AX2927" s="90">
        <f>BD!V2927*BD!AC2927</f>
        <v>0</v>
      </c>
      <c r="AY2927" s="90">
        <f>IF(BD!AN2927="","",BD!AN2927*BD!AC2927)</f>
      </c>
      <c r="AZ2927" s="75" t="s">
        <v>123</v>
      </c>
      <c r="BA2927" s="75" t="s">
        <v>115</v>
      </c>
      <c r="BB2927" s="75">
        <v>1</v>
      </c>
      <c r="BC2927" s="75" t="s">
        <v>250</v>
      </c>
      <c r="BD2927" s="104"/>
      <c r="BE2927" s="104"/>
      <c r="BF2927" s="101"/>
      <c r="BG2927" s="101"/>
      <c r="BH2927" s="101"/>
      <c r="BI2927" s="101"/>
      <c r="BJ2927" s="101"/>
      <c r="BK2927" s="101"/>
      <c r="BL2927" s="101"/>
      <c r="BM2927" s="101"/>
      <c r="BN2927" s="101"/>
      <c r="BO2927" s="103"/>
      <c r="BP2927" s="101"/>
      <c r="BQ2927" s="101"/>
      <c r="BR2927" s="101"/>
      <c r="BS2927" s="101"/>
      <c r="BT2927" s="101"/>
      <c r="BU2927" s="101"/>
      <c r="BV2927" s="101"/>
      <c r="BW2927" s="101"/>
      <c r="BX2927" s="101"/>
      <c r="BY2927" s="101"/>
      <c r="BZ2927" s="101"/>
      <c r="CA2927" s="101"/>
      <c r="CB2927" s="101"/>
      <c r="CC2927" s="101"/>
      <c r="CD2927" s="101"/>
      <c r="CE2927" s="101"/>
      <c r="CF2927" s="101"/>
      <c r="CG2927" s="37" t="e">
        <f>VLOOKUP(Table_1[[#This Row],[EAN]],'[1]Planilha1'!$E:$R,13,0)</f>
        <v>#N/A</v>
      </c>
    </row>
    <row r="2928" ht="15" hidden="1">
      <c r="A2928" s="7"/>
      <c r="B2928" s="84" t="s">
        <v>2735</v>
      </c>
      <c r="C2928" s="75">
        <v>222007</v>
      </c>
      <c r="D2928" s="75"/>
      <c r="E2928" s="85">
        <v>7896336006624</v>
      </c>
      <c r="F2928" s="86" t="s">
        <v>3418</v>
      </c>
      <c r="G2928" s="75" t="s">
        <v>21</v>
      </c>
      <c r="H2928" s="75">
        <v>1260</v>
      </c>
      <c r="I2928" s="87" t="s">
        <v>3254</v>
      </c>
      <c r="J2928" s="75" t="s">
        <v>3164</v>
      </c>
      <c r="K2928" s="88" t="s">
        <v>84</v>
      </c>
      <c r="L2928" s="88">
        <v>1</v>
      </c>
      <c r="M2928" s="88">
        <v>0</v>
      </c>
      <c r="N2928" s="75" t="s">
        <v>85</v>
      </c>
      <c r="O2928" s="75"/>
      <c r="P2928" s="106"/>
      <c r="Q2928" s="90">
        <f>(17/100+7.6/100+1.65/100)*P2928</f>
        <v>0</v>
      </c>
      <c r="R2928" s="104"/>
      <c r="S2928" s="104"/>
      <c r="T2928" s="104"/>
      <c r="U2928" s="104"/>
      <c r="V2928" s="90">
        <f>+P2928-Q2928+R2928+S2928+T2928+U2928</f>
        <v>0</v>
      </c>
      <c r="W2928" s="91">
        <f>(1.02/100)</f>
        <v>1.02E-2</v>
      </c>
      <c r="X2928" s="91">
        <v>4.8E-3</v>
      </c>
      <c r="Y2928" s="91">
        <v>0.17</v>
      </c>
      <c r="Z2928" s="91">
        <v>1.65E-2</v>
      </c>
      <c r="AA2928" s="91">
        <v>7.6E-2</v>
      </c>
      <c r="AB2928" s="91">
        <f>SUM(W2928:AA2928)</f>
        <v>0.2775</v>
      </c>
      <c r="AC2928" s="75">
        <v>12</v>
      </c>
      <c r="AD2928" s="92">
        <f>IF(AL2928="","",+AC2928*AL2928)</f>
      </c>
      <c r="AE2928" s="93">
        <f>IF(AL2928="","",+AL2928*AB2928)</f>
      </c>
      <c r="AF2928" s="92">
        <f>IF(AL2928="","",+AL2928-AE2928)</f>
      </c>
      <c r="AG2928" s="93">
        <f>+V2928</f>
        <v>0</v>
      </c>
      <c r="AH2928" s="92">
        <f>IF(AF2928="","",+AF2928-AG2928)</f>
      </c>
      <c r="AI2928" s="92">
        <f>IF(AH2928="","",+AH2928*AC2928)</f>
      </c>
      <c r="AJ2928" s="93"/>
      <c r="AK2928" s="94">
        <v>0.33</v>
      </c>
      <c r="AL2928" s="93">
        <f>IF(V2928=0,"",V2928/(1-AB2928-AK2928))</f>
      </c>
      <c r="AM2928" s="95">
        <v>0.33</v>
      </c>
      <c r="AN2928" s="93">
        <f>IF(V2928=0,"",V2928/(1-AB2928-AM2928))</f>
      </c>
      <c r="AO2928" s="96">
        <v>1.2</v>
      </c>
      <c r="AP2928" s="93">
        <f>IF(BD!AJ2928="","",BD!AJ2928*BD!AO2928)</f>
      </c>
      <c r="AQ2928" s="91">
        <f>BD!AM2928/BD!AK2928-1</f>
        <v>0</v>
      </c>
      <c r="AR2928" s="91">
        <f>IF(BD!AN2928="","",IF(BD!AJ2928="","",BD!AN2928/BD!AJ2928-1))</f>
      </c>
      <c r="AS2928" s="91">
        <f>IF(BD!AN2928="","",IF(BD!AN2928&lt;BD!AL2928,"ABAIXO DA META","DENTRO DA META"))</f>
      </c>
      <c r="AT2928" s="91" t="str">
        <f>IF(BD!AJ2928="","EM ANÁLISE",IF(BD!AP2928&gt;=BD!AN2928,"GO", "NO GO"))</f>
        <v>EM ANÁLISE</v>
      </c>
      <c r="AU2928" s="97">
        <f>IF(AN2928="","",+BD!$AN2928-AJ2928)</f>
      </c>
      <c r="AV2928" s="98"/>
      <c r="AW2928" s="90">
        <f>BD!P2928*BD!AC2928</f>
        <v>0</v>
      </c>
      <c r="AX2928" s="90">
        <f>BD!V2928*BD!AC2928</f>
        <v>0</v>
      </c>
      <c r="AY2928" s="90">
        <f>IF(BD!AN2928="","",BD!AN2928*BD!AC2928)</f>
      </c>
      <c r="AZ2928" s="75" t="s">
        <v>123</v>
      </c>
      <c r="BA2928" s="75" t="s">
        <v>115</v>
      </c>
      <c r="BB2928" s="75">
        <v>1</v>
      </c>
      <c r="BC2928" s="75" t="s">
        <v>250</v>
      </c>
      <c r="BD2928" s="104"/>
      <c r="BE2928" s="104"/>
      <c r="BF2928" s="101"/>
      <c r="BG2928" s="101"/>
      <c r="BH2928" s="101"/>
      <c r="BI2928" s="101"/>
      <c r="BJ2928" s="101"/>
      <c r="BK2928" s="101"/>
      <c r="BL2928" s="101"/>
      <c r="BM2928" s="101"/>
      <c r="BN2928" s="101"/>
      <c r="BO2928" s="103"/>
      <c r="BP2928" s="101"/>
      <c r="BQ2928" s="101"/>
      <c r="BR2928" s="101"/>
      <c r="BS2928" s="101"/>
      <c r="BT2928" s="101"/>
      <c r="BU2928" s="101"/>
      <c r="BV2928" s="101"/>
      <c r="BW2928" s="101"/>
      <c r="BX2928" s="101"/>
      <c r="BY2928" s="101"/>
      <c r="BZ2928" s="101"/>
      <c r="CA2928" s="101"/>
      <c r="CB2928" s="101"/>
      <c r="CC2928" s="101"/>
      <c r="CD2928" s="101"/>
      <c r="CE2928" s="101"/>
      <c r="CF2928" s="101"/>
      <c r="CG2928" s="37" t="e">
        <f>VLOOKUP(Table_1[[#This Row],[EAN]],'[1]Planilha1'!$E:$R,13,0)</f>
        <v>#N/A</v>
      </c>
    </row>
    <row r="2929" ht="15" hidden="1">
      <c r="A2929" s="7"/>
      <c r="B2929" s="84" t="s">
        <v>2735</v>
      </c>
      <c r="C2929" s="75">
        <v>222008</v>
      </c>
      <c r="D2929" s="75"/>
      <c r="E2929" s="85">
        <v>7896336011383</v>
      </c>
      <c r="F2929" s="86" t="s">
        <v>3419</v>
      </c>
      <c r="G2929" s="75" t="s">
        <v>21</v>
      </c>
      <c r="H2929" s="75">
        <v>1260</v>
      </c>
      <c r="I2929" s="87" t="s">
        <v>3254</v>
      </c>
      <c r="J2929" s="75" t="s">
        <v>3420</v>
      </c>
      <c r="K2929" s="88" t="s">
        <v>84</v>
      </c>
      <c r="L2929" s="88">
        <v>6</v>
      </c>
      <c r="M2929" s="88">
        <v>0</v>
      </c>
      <c r="N2929" s="75" t="s">
        <v>85</v>
      </c>
      <c r="O2929" s="75"/>
      <c r="P2929" s="106"/>
      <c r="Q2929" s="90">
        <f>(17/100+7.6/100+1.65/100)*P2929</f>
        <v>0</v>
      </c>
      <c r="R2929" s="104"/>
      <c r="S2929" s="104"/>
      <c r="T2929" s="104"/>
      <c r="U2929" s="104"/>
      <c r="V2929" s="90">
        <f>+P2929-Q2929+R2929+S2929+T2929+U2929</f>
        <v>0</v>
      </c>
      <c r="W2929" s="91">
        <f>(1.02/100)</f>
        <v>1.02E-2</v>
      </c>
      <c r="X2929" s="91">
        <v>4.8E-3</v>
      </c>
      <c r="Y2929" s="91">
        <v>0.17</v>
      </c>
      <c r="Z2929" s="91">
        <v>1.65E-2</v>
      </c>
      <c r="AA2929" s="91">
        <v>7.6E-2</v>
      </c>
      <c r="AB2929" s="91">
        <f>SUM(W2929:AA2929)</f>
        <v>0.2775</v>
      </c>
      <c r="AC2929" s="75">
        <v>12</v>
      </c>
      <c r="AD2929" s="92">
        <f>IF(AL2929="","",+AC2929*AL2929)</f>
      </c>
      <c r="AE2929" s="93">
        <f>IF(AL2929="","",+AL2929*AB2929)</f>
      </c>
      <c r="AF2929" s="92">
        <f>IF(AL2929="","",+AL2929-AE2929)</f>
      </c>
      <c r="AG2929" s="93">
        <f>+V2929</f>
        <v>0</v>
      </c>
      <c r="AH2929" s="92">
        <f>IF(AF2929="","",+AF2929-AG2929)</f>
      </c>
      <c r="AI2929" s="92">
        <f>IF(AH2929="","",+AH2929*AC2929)</f>
      </c>
      <c r="AJ2929" s="93"/>
      <c r="AK2929" s="94">
        <v>0.33</v>
      </c>
      <c r="AL2929" s="93">
        <f>IF(V2929=0,"",V2929/(1-AB2929-AK2929))</f>
      </c>
      <c r="AM2929" s="95">
        <v>0.33</v>
      </c>
      <c r="AN2929" s="93">
        <f>IF(V2929=0,"",V2929/(1-AB2929-AM2929))</f>
      </c>
      <c r="AO2929" s="96">
        <v>1.2</v>
      </c>
      <c r="AP2929" s="93">
        <f>IF(BD!AJ2929="","",BD!AJ2929*BD!AO2929)</f>
      </c>
      <c r="AQ2929" s="91">
        <f>BD!AM2929/BD!AK2929-1</f>
        <v>0</v>
      </c>
      <c r="AR2929" s="91">
        <f>IF(BD!AN2929="","",IF(BD!AJ2929="","",BD!AN2929/BD!AJ2929-1))</f>
      </c>
      <c r="AS2929" s="91">
        <f>IF(BD!AN2929="","",IF(BD!AN2929&lt;BD!AL2929,"ABAIXO DA META","DENTRO DA META"))</f>
      </c>
      <c r="AT2929" s="91" t="str">
        <f>IF(BD!AJ2929="","EM ANÁLISE",IF(BD!AP2929&gt;=BD!AN2929,"GO", "NO GO"))</f>
        <v>EM ANÁLISE</v>
      </c>
      <c r="AU2929" s="97">
        <f>IF(AN2929="","",+BD!$AN2929-AJ2929)</f>
      </c>
      <c r="AV2929" s="98"/>
      <c r="AW2929" s="90">
        <f>BD!P2929*BD!AC2929</f>
        <v>0</v>
      </c>
      <c r="AX2929" s="90">
        <f>BD!V2929*BD!AC2929</f>
        <v>0</v>
      </c>
      <c r="AY2929" s="90">
        <f>IF(BD!AN2929="","",BD!AN2929*BD!AC2929)</f>
      </c>
      <c r="AZ2929" s="75" t="s">
        <v>123</v>
      </c>
      <c r="BA2929" s="75" t="s">
        <v>115</v>
      </c>
      <c r="BB2929" s="75">
        <v>1</v>
      </c>
      <c r="BC2929" s="75" t="s">
        <v>250</v>
      </c>
      <c r="BD2929" s="104"/>
      <c r="BE2929" s="104"/>
      <c r="BF2929" s="101"/>
      <c r="BG2929" s="101"/>
      <c r="BH2929" s="101"/>
      <c r="BI2929" s="101"/>
      <c r="BJ2929" s="101"/>
      <c r="BK2929" s="101"/>
      <c r="BL2929" s="101"/>
      <c r="BM2929" s="101"/>
      <c r="BN2929" s="101"/>
      <c r="BO2929" s="103"/>
      <c r="BP2929" s="101"/>
      <c r="BQ2929" s="101"/>
      <c r="BR2929" s="101"/>
      <c r="BS2929" s="101"/>
      <c r="BT2929" s="101"/>
      <c r="BU2929" s="101"/>
      <c r="BV2929" s="101"/>
      <c r="BW2929" s="101"/>
      <c r="BX2929" s="101"/>
      <c r="BY2929" s="101"/>
      <c r="BZ2929" s="101"/>
      <c r="CA2929" s="101"/>
      <c r="CB2929" s="101"/>
      <c r="CC2929" s="101"/>
      <c r="CD2929" s="101"/>
      <c r="CE2929" s="101"/>
      <c r="CF2929" s="101"/>
      <c r="CG2929" s="37" t="e">
        <f>VLOOKUP(Table_1[[#This Row],[EAN]],'[1]Planilha1'!$E:$R,13,0)</f>
        <v>#N/A</v>
      </c>
    </row>
    <row r="2930" ht="15" hidden="1">
      <c r="A2930" s="7"/>
      <c r="B2930" s="84" t="s">
        <v>2735</v>
      </c>
      <c r="C2930" s="75">
        <v>222009</v>
      </c>
      <c r="D2930" s="75"/>
      <c r="E2930" s="85">
        <v>7896336011918</v>
      </c>
      <c r="F2930" s="86" t="s">
        <v>3421</v>
      </c>
      <c r="G2930" s="75" t="s">
        <v>21</v>
      </c>
      <c r="H2930" s="75">
        <v>1260</v>
      </c>
      <c r="I2930" s="87" t="s">
        <v>3254</v>
      </c>
      <c r="J2930" s="75" t="s">
        <v>683</v>
      </c>
      <c r="K2930" s="88" t="s">
        <v>84</v>
      </c>
      <c r="L2930" s="88">
        <v>12</v>
      </c>
      <c r="M2930" s="88">
        <v>0</v>
      </c>
      <c r="N2930" s="75" t="s">
        <v>85</v>
      </c>
      <c r="O2930" s="75"/>
      <c r="P2930" s="106"/>
      <c r="Q2930" s="90">
        <f>(17/100+7.6/100+1.65/100)*P2930</f>
        <v>0</v>
      </c>
      <c r="R2930" s="104"/>
      <c r="S2930" s="104"/>
      <c r="T2930" s="104"/>
      <c r="U2930" s="104"/>
      <c r="V2930" s="90">
        <f>+P2930-Q2930+R2930+S2930+T2930+U2930</f>
        <v>0</v>
      </c>
      <c r="W2930" s="91">
        <f>(1.02/100)</f>
        <v>1.02E-2</v>
      </c>
      <c r="X2930" s="91">
        <v>4.8E-3</v>
      </c>
      <c r="Y2930" s="91">
        <v>0.17</v>
      </c>
      <c r="Z2930" s="91">
        <v>1.65E-2</v>
      </c>
      <c r="AA2930" s="91">
        <v>7.6E-2</v>
      </c>
      <c r="AB2930" s="91">
        <f>SUM(W2930:AA2930)</f>
        <v>0.2775</v>
      </c>
      <c r="AC2930" s="75">
        <v>12</v>
      </c>
      <c r="AD2930" s="92">
        <f>IF(AL2930="","",+AC2930*AL2930)</f>
      </c>
      <c r="AE2930" s="93">
        <f>IF(AL2930="","",+AL2930*AB2930)</f>
      </c>
      <c r="AF2930" s="92">
        <f>IF(AL2930="","",+AL2930-AE2930)</f>
      </c>
      <c r="AG2930" s="93">
        <f>+V2930</f>
        <v>0</v>
      </c>
      <c r="AH2930" s="92">
        <f>IF(AF2930="","",+AF2930-AG2930)</f>
      </c>
      <c r="AI2930" s="92">
        <f>IF(AH2930="","",+AH2930*AC2930)</f>
      </c>
      <c r="AJ2930" s="93"/>
      <c r="AK2930" s="94">
        <v>0.33</v>
      </c>
      <c r="AL2930" s="93">
        <f>IF(V2930=0,"",V2930/(1-AB2930-AK2930))</f>
      </c>
      <c r="AM2930" s="95">
        <v>0.33</v>
      </c>
      <c r="AN2930" s="93">
        <f>IF(V2930=0,"",V2930/(1-AB2930-AM2930))</f>
      </c>
      <c r="AO2930" s="96">
        <v>1.2</v>
      </c>
      <c r="AP2930" s="93">
        <f>IF(BD!AJ2930="","",BD!AJ2930*BD!AO2930)</f>
      </c>
      <c r="AQ2930" s="91">
        <f>BD!AM2930/BD!AK2930-1</f>
        <v>0</v>
      </c>
      <c r="AR2930" s="91">
        <f>IF(BD!AN2930="","",IF(BD!AJ2930="","",BD!AN2930/BD!AJ2930-1))</f>
      </c>
      <c r="AS2930" s="91">
        <f>IF(BD!AN2930="","",IF(BD!AN2930&lt;BD!AL2930,"ABAIXO DA META","DENTRO DA META"))</f>
      </c>
      <c r="AT2930" s="91" t="str">
        <f>IF(BD!AJ2930="","EM ANÁLISE",IF(BD!AP2930&gt;=BD!AN2930,"GO", "NO GO"))</f>
        <v>EM ANÁLISE</v>
      </c>
      <c r="AU2930" s="97">
        <f>IF(AN2930="","",+BD!$AN2930-AJ2930)</f>
      </c>
      <c r="AV2930" s="98"/>
      <c r="AW2930" s="90">
        <f>BD!P2930*BD!AC2930</f>
        <v>0</v>
      </c>
      <c r="AX2930" s="90">
        <f>BD!V2930*BD!AC2930</f>
        <v>0</v>
      </c>
      <c r="AY2930" s="90">
        <f>IF(BD!AN2930="","",BD!AN2930*BD!AC2930)</f>
      </c>
      <c r="AZ2930" s="75" t="s">
        <v>123</v>
      </c>
      <c r="BA2930" s="75" t="s">
        <v>115</v>
      </c>
      <c r="BB2930" s="75">
        <v>1</v>
      </c>
      <c r="BC2930" s="75" t="s">
        <v>250</v>
      </c>
      <c r="BD2930" s="104"/>
      <c r="BE2930" s="104"/>
      <c r="BF2930" s="101"/>
      <c r="BG2930" s="101"/>
      <c r="BH2930" s="101"/>
      <c r="BI2930" s="101"/>
      <c r="BJ2930" s="101"/>
      <c r="BK2930" s="101"/>
      <c r="BL2930" s="101"/>
      <c r="BM2930" s="101"/>
      <c r="BN2930" s="101"/>
      <c r="BO2930" s="103"/>
      <c r="BP2930" s="101"/>
      <c r="BQ2930" s="101"/>
      <c r="BR2930" s="101"/>
      <c r="BS2930" s="101"/>
      <c r="BT2930" s="101"/>
      <c r="BU2930" s="101"/>
      <c r="BV2930" s="101"/>
      <c r="BW2930" s="101"/>
      <c r="BX2930" s="101"/>
      <c r="BY2930" s="101"/>
      <c r="BZ2930" s="101"/>
      <c r="CA2930" s="101"/>
      <c r="CB2930" s="101"/>
      <c r="CC2930" s="101"/>
      <c r="CD2930" s="101"/>
      <c r="CE2930" s="101"/>
      <c r="CF2930" s="101"/>
      <c r="CG2930" s="37" t="e">
        <f>VLOOKUP(Table_1[[#This Row],[EAN]],'[1]Planilha1'!$E:$R,13,0)</f>
        <v>#N/A</v>
      </c>
    </row>
    <row r="2931" ht="15" hidden="1">
      <c r="A2931" s="7"/>
      <c r="B2931" s="84" t="s">
        <v>2735</v>
      </c>
      <c r="C2931" s="75">
        <v>222010</v>
      </c>
      <c r="D2931" s="75"/>
      <c r="E2931" s="85">
        <v>7896336012199</v>
      </c>
      <c r="F2931" s="86" t="s">
        <v>3422</v>
      </c>
      <c r="G2931" s="75" t="s">
        <v>21</v>
      </c>
      <c r="H2931" s="75">
        <v>1260</v>
      </c>
      <c r="I2931" s="87" t="s">
        <v>3254</v>
      </c>
      <c r="J2931" s="75" t="s">
        <v>683</v>
      </c>
      <c r="K2931" s="88" t="s">
        <v>84</v>
      </c>
      <c r="L2931" s="88">
        <v>12</v>
      </c>
      <c r="M2931" s="88">
        <v>0</v>
      </c>
      <c r="N2931" s="75" t="s">
        <v>85</v>
      </c>
      <c r="O2931" s="75"/>
      <c r="P2931" s="106"/>
      <c r="Q2931" s="90">
        <f>(17/100+7.6/100+1.65/100)*P2931</f>
        <v>0</v>
      </c>
      <c r="R2931" s="104"/>
      <c r="S2931" s="104"/>
      <c r="T2931" s="104"/>
      <c r="U2931" s="104"/>
      <c r="V2931" s="90">
        <f>+P2931-Q2931+R2931+S2931+T2931+U2931</f>
        <v>0</v>
      </c>
      <c r="W2931" s="91">
        <f>(1.02/100)</f>
        <v>1.02E-2</v>
      </c>
      <c r="X2931" s="91">
        <v>4.8E-3</v>
      </c>
      <c r="Y2931" s="91">
        <v>0.17</v>
      </c>
      <c r="Z2931" s="91">
        <v>1.65E-2</v>
      </c>
      <c r="AA2931" s="91">
        <v>7.6E-2</v>
      </c>
      <c r="AB2931" s="91">
        <f>SUM(W2931:AA2931)</f>
        <v>0.2775</v>
      </c>
      <c r="AC2931" s="75">
        <v>12</v>
      </c>
      <c r="AD2931" s="92">
        <f>IF(AL2931="","",+AC2931*AL2931)</f>
      </c>
      <c r="AE2931" s="93">
        <f>IF(AL2931="","",+AL2931*AB2931)</f>
      </c>
      <c r="AF2931" s="92">
        <f>IF(AL2931="","",+AL2931-AE2931)</f>
      </c>
      <c r="AG2931" s="93">
        <f>+V2931</f>
        <v>0</v>
      </c>
      <c r="AH2931" s="92">
        <f>IF(AF2931="","",+AF2931-AG2931)</f>
      </c>
      <c r="AI2931" s="92">
        <f>IF(AH2931="","",+AH2931*AC2931)</f>
      </c>
      <c r="AJ2931" s="93"/>
      <c r="AK2931" s="94">
        <v>0.33</v>
      </c>
      <c r="AL2931" s="93">
        <f>IF(V2931=0,"",V2931/(1-AB2931-AK2931))</f>
      </c>
      <c r="AM2931" s="95">
        <v>0.33</v>
      </c>
      <c r="AN2931" s="93">
        <f>IF(V2931=0,"",V2931/(1-AB2931-AM2931))</f>
      </c>
      <c r="AO2931" s="96">
        <v>1.2</v>
      </c>
      <c r="AP2931" s="93">
        <f>IF(BD!AJ2931="","",BD!AJ2931*BD!AO2931)</f>
      </c>
      <c r="AQ2931" s="91">
        <f>BD!AM2931/BD!AK2931-1</f>
        <v>0</v>
      </c>
      <c r="AR2931" s="91">
        <f>IF(BD!AN2931="","",IF(BD!AJ2931="","",BD!AN2931/BD!AJ2931-1))</f>
      </c>
      <c r="AS2931" s="91">
        <f>IF(BD!AN2931="","",IF(BD!AN2931&lt;BD!AL2931,"ABAIXO DA META","DENTRO DA META"))</f>
      </c>
      <c r="AT2931" s="91" t="str">
        <f>IF(BD!AJ2931="","EM ANÁLISE",IF(BD!AP2931&gt;=BD!AN2931,"GO", "NO GO"))</f>
        <v>EM ANÁLISE</v>
      </c>
      <c r="AU2931" s="97">
        <f>IF(AN2931="","",+BD!$AN2931-AJ2931)</f>
      </c>
      <c r="AV2931" s="98"/>
      <c r="AW2931" s="90">
        <f>BD!P2931*BD!AC2931</f>
        <v>0</v>
      </c>
      <c r="AX2931" s="90">
        <f>BD!V2931*BD!AC2931</f>
        <v>0</v>
      </c>
      <c r="AY2931" s="90">
        <f>IF(BD!AN2931="","",BD!AN2931*BD!AC2931)</f>
      </c>
      <c r="AZ2931" s="75" t="s">
        <v>123</v>
      </c>
      <c r="BA2931" s="75" t="s">
        <v>115</v>
      </c>
      <c r="BB2931" s="75">
        <v>1</v>
      </c>
      <c r="BC2931" s="75" t="s">
        <v>250</v>
      </c>
      <c r="BD2931" s="104"/>
      <c r="BE2931" s="104"/>
      <c r="BF2931" s="101"/>
      <c r="BG2931" s="101"/>
      <c r="BH2931" s="101"/>
      <c r="BI2931" s="101"/>
      <c r="BJ2931" s="101"/>
      <c r="BK2931" s="101"/>
      <c r="BL2931" s="101"/>
      <c r="BM2931" s="101"/>
      <c r="BN2931" s="101"/>
      <c r="BO2931" s="103"/>
      <c r="BP2931" s="101"/>
      <c r="BQ2931" s="101"/>
      <c r="BR2931" s="101"/>
      <c r="BS2931" s="101"/>
      <c r="BT2931" s="101"/>
      <c r="BU2931" s="101"/>
      <c r="BV2931" s="101"/>
      <c r="BW2931" s="101"/>
      <c r="BX2931" s="101"/>
      <c r="BY2931" s="101"/>
      <c r="BZ2931" s="101"/>
      <c r="CA2931" s="101"/>
      <c r="CB2931" s="101"/>
      <c r="CC2931" s="101"/>
      <c r="CD2931" s="101"/>
      <c r="CE2931" s="101"/>
      <c r="CF2931" s="101"/>
      <c r="CG2931" s="37" t="e">
        <f>VLOOKUP(Table_1[[#This Row],[EAN]],'[1]Planilha1'!$E:$R,13,0)</f>
        <v>#N/A</v>
      </c>
    </row>
    <row r="2932" ht="15" hidden="1">
      <c r="A2932" s="7"/>
      <c r="B2932" s="84" t="s">
        <v>2735</v>
      </c>
      <c r="C2932" s="75">
        <v>222011</v>
      </c>
      <c r="D2932" s="75"/>
      <c r="E2932" s="85">
        <v>7896336001971</v>
      </c>
      <c r="F2932" s="86" t="s">
        <v>3423</v>
      </c>
      <c r="G2932" s="75" t="s">
        <v>21</v>
      </c>
      <c r="H2932" s="75">
        <v>1260</v>
      </c>
      <c r="I2932" s="87" t="s">
        <v>3254</v>
      </c>
      <c r="J2932" s="75" t="s">
        <v>3164</v>
      </c>
      <c r="K2932" s="88" t="s">
        <v>84</v>
      </c>
      <c r="L2932" s="88">
        <v>6</v>
      </c>
      <c r="M2932" s="88">
        <v>0</v>
      </c>
      <c r="N2932" s="75" t="s">
        <v>85</v>
      </c>
      <c r="O2932" s="75"/>
      <c r="P2932" s="106"/>
      <c r="Q2932" s="90">
        <f>(17/100+7.6/100+1.65/100)*P2932</f>
        <v>0</v>
      </c>
      <c r="R2932" s="104"/>
      <c r="S2932" s="104"/>
      <c r="T2932" s="104"/>
      <c r="U2932" s="104"/>
      <c r="V2932" s="90">
        <f>+P2932-Q2932+R2932+S2932+T2932+U2932</f>
        <v>0</v>
      </c>
      <c r="W2932" s="91">
        <f>(1.02/100)</f>
        <v>1.02E-2</v>
      </c>
      <c r="X2932" s="91">
        <v>4.8E-3</v>
      </c>
      <c r="Y2932" s="91">
        <v>0.17</v>
      </c>
      <c r="Z2932" s="91">
        <v>1.65E-2</v>
      </c>
      <c r="AA2932" s="91">
        <v>7.6E-2</v>
      </c>
      <c r="AB2932" s="91">
        <f>SUM(W2932:AA2932)</f>
        <v>0.2775</v>
      </c>
      <c r="AC2932" s="75">
        <v>12</v>
      </c>
      <c r="AD2932" s="92">
        <f>IF(AL2932="","",+AC2932*AL2932)</f>
      </c>
      <c r="AE2932" s="93">
        <f>IF(AL2932="","",+AL2932*AB2932)</f>
      </c>
      <c r="AF2932" s="92">
        <f>IF(AL2932="","",+AL2932-AE2932)</f>
      </c>
      <c r="AG2932" s="93">
        <f>+V2932</f>
        <v>0</v>
      </c>
      <c r="AH2932" s="92">
        <f>IF(AF2932="","",+AF2932-AG2932)</f>
      </c>
      <c r="AI2932" s="92">
        <f>IF(AH2932="","",+AH2932*AC2932)</f>
      </c>
      <c r="AJ2932" s="93"/>
      <c r="AK2932" s="94">
        <v>0.33</v>
      </c>
      <c r="AL2932" s="93">
        <f>IF(V2932=0,"",V2932/(1-AB2932-AK2932))</f>
      </c>
      <c r="AM2932" s="95">
        <v>0.33</v>
      </c>
      <c r="AN2932" s="93">
        <f>IF(V2932=0,"",V2932/(1-AB2932-AM2932))</f>
      </c>
      <c r="AO2932" s="96">
        <v>1.2</v>
      </c>
      <c r="AP2932" s="93">
        <f>IF(BD!AJ2932="","",BD!AJ2932*BD!AO2932)</f>
      </c>
      <c r="AQ2932" s="91">
        <f>BD!AM2932/BD!AK2932-1</f>
        <v>0</v>
      </c>
      <c r="AR2932" s="91">
        <f>IF(BD!AN2932="","",IF(BD!AJ2932="","",BD!AN2932/BD!AJ2932-1))</f>
      </c>
      <c r="AS2932" s="91">
        <f>IF(BD!AN2932="","",IF(BD!AN2932&lt;BD!AL2932,"ABAIXO DA META","DENTRO DA META"))</f>
      </c>
      <c r="AT2932" s="91" t="str">
        <f>IF(BD!AJ2932="","EM ANÁLISE",IF(BD!AP2932&gt;=BD!AN2932,"GO", "NO GO"))</f>
        <v>EM ANÁLISE</v>
      </c>
      <c r="AU2932" s="97">
        <f>IF(AN2932="","",+BD!$AN2932-AJ2932)</f>
      </c>
      <c r="AV2932" s="98"/>
      <c r="AW2932" s="90">
        <f>BD!P2932*BD!AC2932</f>
        <v>0</v>
      </c>
      <c r="AX2932" s="90">
        <f>BD!V2932*BD!AC2932</f>
        <v>0</v>
      </c>
      <c r="AY2932" s="90">
        <f>IF(BD!AN2932="","",BD!AN2932*BD!AC2932)</f>
      </c>
      <c r="AZ2932" s="75" t="s">
        <v>123</v>
      </c>
      <c r="BA2932" s="75" t="s">
        <v>115</v>
      </c>
      <c r="BB2932" s="75">
        <v>1</v>
      </c>
      <c r="BC2932" s="75" t="s">
        <v>250</v>
      </c>
      <c r="BD2932" s="104"/>
      <c r="BE2932" s="104"/>
      <c r="BF2932" s="101"/>
      <c r="BG2932" s="101"/>
      <c r="BH2932" s="101"/>
      <c r="BI2932" s="101"/>
      <c r="BJ2932" s="101"/>
      <c r="BK2932" s="101"/>
      <c r="BL2932" s="101"/>
      <c r="BM2932" s="101"/>
      <c r="BN2932" s="101"/>
      <c r="BO2932" s="103"/>
      <c r="BP2932" s="101"/>
      <c r="BQ2932" s="101"/>
      <c r="BR2932" s="101"/>
      <c r="BS2932" s="101"/>
      <c r="BT2932" s="101"/>
      <c r="BU2932" s="101"/>
      <c r="BV2932" s="101"/>
      <c r="BW2932" s="101"/>
      <c r="BX2932" s="101"/>
      <c r="BY2932" s="101"/>
      <c r="BZ2932" s="101"/>
      <c r="CA2932" s="101"/>
      <c r="CB2932" s="101"/>
      <c r="CC2932" s="101"/>
      <c r="CD2932" s="101"/>
      <c r="CE2932" s="101"/>
      <c r="CF2932" s="101"/>
      <c r="CG2932" s="37" t="e">
        <f>VLOOKUP(Table_1[[#This Row],[EAN]],'[1]Planilha1'!$E:$R,13,0)</f>
        <v>#N/A</v>
      </c>
    </row>
    <row r="2933" ht="15" hidden="1">
      <c r="A2933" s="7"/>
      <c r="B2933" s="84" t="s">
        <v>2735</v>
      </c>
      <c r="C2933" s="75">
        <v>222012</v>
      </c>
      <c r="D2933" s="75"/>
      <c r="E2933" s="85">
        <v>7896336000011</v>
      </c>
      <c r="F2933" s="86" t="s">
        <v>3424</v>
      </c>
      <c r="G2933" s="75" t="s">
        <v>21</v>
      </c>
      <c r="H2933" s="75">
        <v>1260</v>
      </c>
      <c r="I2933" s="87" t="s">
        <v>3254</v>
      </c>
      <c r="J2933" s="75" t="s">
        <v>3164</v>
      </c>
      <c r="K2933" s="88" t="s">
        <v>84</v>
      </c>
      <c r="L2933" s="88">
        <v>6</v>
      </c>
      <c r="M2933" s="88">
        <v>0</v>
      </c>
      <c r="N2933" s="75" t="s">
        <v>85</v>
      </c>
      <c r="O2933" s="75"/>
      <c r="P2933" s="106"/>
      <c r="Q2933" s="90">
        <f>(17/100+7.6/100+1.65/100)*P2933</f>
        <v>0</v>
      </c>
      <c r="R2933" s="104"/>
      <c r="S2933" s="104"/>
      <c r="T2933" s="104"/>
      <c r="U2933" s="104"/>
      <c r="V2933" s="90">
        <f>+P2933-Q2933+R2933+S2933+T2933+U2933</f>
        <v>0</v>
      </c>
      <c r="W2933" s="91">
        <f>(1.02/100)</f>
        <v>1.02E-2</v>
      </c>
      <c r="X2933" s="91">
        <v>4.8E-3</v>
      </c>
      <c r="Y2933" s="91">
        <v>0.17</v>
      </c>
      <c r="Z2933" s="91">
        <v>1.65E-2</v>
      </c>
      <c r="AA2933" s="91">
        <v>7.6E-2</v>
      </c>
      <c r="AB2933" s="91">
        <f>SUM(W2933:AA2933)</f>
        <v>0.2775</v>
      </c>
      <c r="AC2933" s="75">
        <v>12</v>
      </c>
      <c r="AD2933" s="92">
        <f>IF(AL2933="","",+AC2933*AL2933)</f>
      </c>
      <c r="AE2933" s="93">
        <f>IF(AL2933="","",+AL2933*AB2933)</f>
      </c>
      <c r="AF2933" s="92">
        <f>IF(AL2933="","",+AL2933-AE2933)</f>
      </c>
      <c r="AG2933" s="93">
        <f>+V2933</f>
        <v>0</v>
      </c>
      <c r="AH2933" s="92">
        <f>IF(AF2933="","",+AF2933-AG2933)</f>
      </c>
      <c r="AI2933" s="92">
        <f>IF(AH2933="","",+AH2933*AC2933)</f>
      </c>
      <c r="AJ2933" s="93"/>
      <c r="AK2933" s="94">
        <v>0.33</v>
      </c>
      <c r="AL2933" s="93">
        <f>IF(V2933=0,"",V2933/(1-AB2933-AK2933))</f>
      </c>
      <c r="AM2933" s="95">
        <v>0.33</v>
      </c>
      <c r="AN2933" s="93">
        <f>IF(V2933=0,"",V2933/(1-AB2933-AM2933))</f>
      </c>
      <c r="AO2933" s="96">
        <v>1.2</v>
      </c>
      <c r="AP2933" s="93">
        <f>IF(BD!AJ2933="","",BD!AJ2933*BD!AO2933)</f>
      </c>
      <c r="AQ2933" s="91">
        <f>BD!AM2933/BD!AK2933-1</f>
        <v>0</v>
      </c>
      <c r="AR2933" s="91">
        <f>IF(BD!AN2933="","",IF(BD!AJ2933="","",BD!AN2933/BD!AJ2933-1))</f>
      </c>
      <c r="AS2933" s="91">
        <f>IF(BD!AN2933="","",IF(BD!AN2933&lt;BD!AL2933,"ABAIXO DA META","DENTRO DA META"))</f>
      </c>
      <c r="AT2933" s="91" t="str">
        <f>IF(BD!AJ2933="","EM ANÁLISE",IF(BD!AP2933&gt;=BD!AN2933,"GO", "NO GO"))</f>
        <v>EM ANÁLISE</v>
      </c>
      <c r="AU2933" s="97">
        <f>IF(AN2933="","",+BD!$AN2933-AJ2933)</f>
      </c>
      <c r="AV2933" s="98"/>
      <c r="AW2933" s="90">
        <f>BD!P2933*BD!AC2933</f>
        <v>0</v>
      </c>
      <c r="AX2933" s="90">
        <f>BD!V2933*BD!AC2933</f>
        <v>0</v>
      </c>
      <c r="AY2933" s="90">
        <f>IF(BD!AN2933="","",BD!AN2933*BD!AC2933)</f>
      </c>
      <c r="AZ2933" s="75" t="s">
        <v>123</v>
      </c>
      <c r="BA2933" s="75" t="s">
        <v>115</v>
      </c>
      <c r="BB2933" s="75">
        <v>1</v>
      </c>
      <c r="BC2933" s="75" t="s">
        <v>250</v>
      </c>
      <c r="BD2933" s="104"/>
      <c r="BE2933" s="104"/>
      <c r="BF2933" s="101"/>
      <c r="BG2933" s="101"/>
      <c r="BH2933" s="101"/>
      <c r="BI2933" s="101"/>
      <c r="BJ2933" s="101"/>
      <c r="BK2933" s="101"/>
      <c r="BL2933" s="101"/>
      <c r="BM2933" s="101"/>
      <c r="BN2933" s="101"/>
      <c r="BO2933" s="103"/>
      <c r="BP2933" s="101"/>
      <c r="BQ2933" s="101"/>
      <c r="BR2933" s="101"/>
      <c r="BS2933" s="101"/>
      <c r="BT2933" s="101"/>
      <c r="BU2933" s="101"/>
      <c r="BV2933" s="101"/>
      <c r="BW2933" s="101"/>
      <c r="BX2933" s="101"/>
      <c r="BY2933" s="101"/>
      <c r="BZ2933" s="101"/>
      <c r="CA2933" s="101"/>
      <c r="CB2933" s="101"/>
      <c r="CC2933" s="101"/>
      <c r="CD2933" s="101"/>
      <c r="CE2933" s="101"/>
      <c r="CF2933" s="101"/>
      <c r="CG2933" s="37" t="e">
        <f>VLOOKUP(Table_1[[#This Row],[EAN]],'[1]Planilha1'!$E:$R,13,0)</f>
        <v>#N/A</v>
      </c>
    </row>
    <row r="2934" ht="15" hidden="1">
      <c r="A2934" s="7"/>
      <c r="B2934" s="84" t="s">
        <v>2735</v>
      </c>
      <c r="C2934" s="75">
        <v>222013</v>
      </c>
      <c r="D2934" s="75"/>
      <c r="E2934" s="85">
        <v>7896336000028</v>
      </c>
      <c r="F2934" s="86" t="s">
        <v>3425</v>
      </c>
      <c r="G2934" s="75" t="s">
        <v>21</v>
      </c>
      <c r="H2934" s="75">
        <v>1260</v>
      </c>
      <c r="I2934" s="87" t="s">
        <v>3254</v>
      </c>
      <c r="J2934" s="75" t="s">
        <v>3164</v>
      </c>
      <c r="K2934" s="88" t="s">
        <v>84</v>
      </c>
      <c r="L2934" s="88">
        <v>24</v>
      </c>
      <c r="M2934" s="88">
        <v>0</v>
      </c>
      <c r="N2934" s="75" t="s">
        <v>85</v>
      </c>
      <c r="O2934" s="75"/>
      <c r="P2934" s="106"/>
      <c r="Q2934" s="90">
        <f>(17/100+7.6/100+1.65/100)*P2934</f>
        <v>0</v>
      </c>
      <c r="R2934" s="104"/>
      <c r="S2934" s="104"/>
      <c r="T2934" s="104"/>
      <c r="U2934" s="104"/>
      <c r="V2934" s="90">
        <f>+P2934-Q2934+R2934+S2934+T2934+U2934</f>
        <v>0</v>
      </c>
      <c r="W2934" s="91">
        <f>(1.02/100)</f>
        <v>1.02E-2</v>
      </c>
      <c r="X2934" s="91">
        <v>4.8E-3</v>
      </c>
      <c r="Y2934" s="91">
        <v>0.17</v>
      </c>
      <c r="Z2934" s="91">
        <v>1.65E-2</v>
      </c>
      <c r="AA2934" s="91">
        <v>7.6E-2</v>
      </c>
      <c r="AB2934" s="91">
        <f>SUM(W2934:AA2934)</f>
        <v>0.2775</v>
      </c>
      <c r="AC2934" s="75">
        <v>12</v>
      </c>
      <c r="AD2934" s="92">
        <f>IF(AL2934="","",+AC2934*AL2934)</f>
      </c>
      <c r="AE2934" s="93">
        <f>IF(AL2934="","",+AL2934*AB2934)</f>
      </c>
      <c r="AF2934" s="92">
        <f>IF(AL2934="","",+AL2934-AE2934)</f>
      </c>
      <c r="AG2934" s="93">
        <f>+V2934</f>
        <v>0</v>
      </c>
      <c r="AH2934" s="92">
        <f>IF(AF2934="","",+AF2934-AG2934)</f>
      </c>
      <c r="AI2934" s="92">
        <f>IF(AH2934="","",+AH2934*AC2934)</f>
      </c>
      <c r="AJ2934" s="93"/>
      <c r="AK2934" s="94">
        <v>0.33</v>
      </c>
      <c r="AL2934" s="93">
        <f>IF(V2934=0,"",V2934/(1-AB2934-AK2934))</f>
      </c>
      <c r="AM2934" s="95">
        <v>0.33</v>
      </c>
      <c r="AN2934" s="93">
        <f>IF(V2934=0,"",V2934/(1-AB2934-AM2934))</f>
      </c>
      <c r="AO2934" s="96">
        <v>1.2</v>
      </c>
      <c r="AP2934" s="93">
        <f>IF(BD!AJ2934="","",BD!AJ2934*BD!AO2934)</f>
      </c>
      <c r="AQ2934" s="91">
        <f>BD!AM2934/BD!AK2934-1</f>
        <v>0</v>
      </c>
      <c r="AR2934" s="91">
        <f>IF(BD!AN2934="","",IF(BD!AJ2934="","",BD!AN2934/BD!AJ2934-1))</f>
      </c>
      <c r="AS2934" s="91">
        <f>IF(BD!AN2934="","",IF(BD!AN2934&lt;BD!AL2934,"ABAIXO DA META","DENTRO DA META"))</f>
      </c>
      <c r="AT2934" s="91" t="str">
        <f>IF(BD!AJ2934="","EM ANÁLISE",IF(BD!AP2934&gt;=BD!AN2934,"GO", "NO GO"))</f>
        <v>EM ANÁLISE</v>
      </c>
      <c r="AU2934" s="97">
        <f>IF(AN2934="","",+BD!$AN2934-AJ2934)</f>
      </c>
      <c r="AV2934" s="98"/>
      <c r="AW2934" s="90">
        <f>BD!P2934*BD!AC2934</f>
        <v>0</v>
      </c>
      <c r="AX2934" s="90">
        <f>BD!V2934*BD!AC2934</f>
        <v>0</v>
      </c>
      <c r="AY2934" s="90">
        <f>IF(BD!AN2934="","",BD!AN2934*BD!AC2934)</f>
      </c>
      <c r="AZ2934" s="75" t="s">
        <v>123</v>
      </c>
      <c r="BA2934" s="75" t="s">
        <v>115</v>
      </c>
      <c r="BB2934" s="75">
        <v>1</v>
      </c>
      <c r="BC2934" s="75" t="s">
        <v>250</v>
      </c>
      <c r="BD2934" s="104"/>
      <c r="BE2934" s="104"/>
      <c r="BF2934" s="101"/>
      <c r="BG2934" s="101"/>
      <c r="BH2934" s="101"/>
      <c r="BI2934" s="101"/>
      <c r="BJ2934" s="101"/>
      <c r="BK2934" s="101"/>
      <c r="BL2934" s="101"/>
      <c r="BM2934" s="101"/>
      <c r="BN2934" s="101"/>
      <c r="BO2934" s="103"/>
      <c r="BP2934" s="101"/>
      <c r="BQ2934" s="101"/>
      <c r="BR2934" s="101"/>
      <c r="BS2934" s="101"/>
      <c r="BT2934" s="101"/>
      <c r="BU2934" s="101"/>
      <c r="BV2934" s="101"/>
      <c r="BW2934" s="101"/>
      <c r="BX2934" s="101"/>
      <c r="BY2934" s="101"/>
      <c r="BZ2934" s="101"/>
      <c r="CA2934" s="101"/>
      <c r="CB2934" s="101"/>
      <c r="CC2934" s="101"/>
      <c r="CD2934" s="101"/>
      <c r="CE2934" s="101"/>
      <c r="CF2934" s="101"/>
      <c r="CG2934" s="37" t="e">
        <f>VLOOKUP(Table_1[[#This Row],[EAN]],'[1]Planilha1'!$E:$R,13,0)</f>
        <v>#N/A</v>
      </c>
    </row>
    <row r="2935" ht="15" hidden="1">
      <c r="A2935" s="7"/>
      <c r="B2935" s="84" t="s">
        <v>2735</v>
      </c>
      <c r="C2935" s="75">
        <v>222014</v>
      </c>
      <c r="D2935" s="75"/>
      <c r="E2935" s="85">
        <v>7896336000257</v>
      </c>
      <c r="F2935" s="86" t="s">
        <v>3426</v>
      </c>
      <c r="G2935" s="75" t="s">
        <v>21</v>
      </c>
      <c r="H2935" s="75">
        <v>1260</v>
      </c>
      <c r="I2935" s="87" t="s">
        <v>3254</v>
      </c>
      <c r="J2935" s="75" t="s">
        <v>3164</v>
      </c>
      <c r="K2935" s="88" t="s">
        <v>84</v>
      </c>
      <c r="L2935" s="88">
        <v>12</v>
      </c>
      <c r="M2935" s="88">
        <v>0</v>
      </c>
      <c r="N2935" s="75" t="s">
        <v>85</v>
      </c>
      <c r="O2935" s="75"/>
      <c r="P2935" s="106"/>
      <c r="Q2935" s="90">
        <f>(17/100+7.6/100+1.65/100)*P2935</f>
        <v>0</v>
      </c>
      <c r="R2935" s="104"/>
      <c r="S2935" s="104"/>
      <c r="T2935" s="104"/>
      <c r="U2935" s="104"/>
      <c r="V2935" s="90">
        <f>+P2935-Q2935+R2935+S2935+T2935+U2935</f>
        <v>0</v>
      </c>
      <c r="W2935" s="91">
        <f>(1.02/100)</f>
        <v>1.02E-2</v>
      </c>
      <c r="X2935" s="91">
        <v>4.8E-3</v>
      </c>
      <c r="Y2935" s="91">
        <v>0.17</v>
      </c>
      <c r="Z2935" s="91">
        <v>1.65E-2</v>
      </c>
      <c r="AA2935" s="91">
        <v>7.6E-2</v>
      </c>
      <c r="AB2935" s="91">
        <f>SUM(W2935:AA2935)</f>
        <v>0.2775</v>
      </c>
      <c r="AC2935" s="75">
        <v>12</v>
      </c>
      <c r="AD2935" s="92">
        <f>IF(AL2935="","",+AC2935*AL2935)</f>
      </c>
      <c r="AE2935" s="93">
        <f>IF(AL2935="","",+AL2935*AB2935)</f>
      </c>
      <c r="AF2935" s="92">
        <f>IF(AL2935="","",+AL2935-AE2935)</f>
      </c>
      <c r="AG2935" s="93">
        <f>+V2935</f>
        <v>0</v>
      </c>
      <c r="AH2935" s="92">
        <f>IF(AF2935="","",+AF2935-AG2935)</f>
      </c>
      <c r="AI2935" s="92">
        <f>IF(AH2935="","",+AH2935*AC2935)</f>
      </c>
      <c r="AJ2935" s="93"/>
      <c r="AK2935" s="94">
        <v>0.33</v>
      </c>
      <c r="AL2935" s="93">
        <f>IF(V2935=0,"",V2935/(1-AB2935-AK2935))</f>
      </c>
      <c r="AM2935" s="95">
        <v>0.33</v>
      </c>
      <c r="AN2935" s="93">
        <f>IF(V2935=0,"",V2935/(1-AB2935-AM2935))</f>
      </c>
      <c r="AO2935" s="96">
        <v>1.2</v>
      </c>
      <c r="AP2935" s="93">
        <f>IF(BD!AJ2935="","",BD!AJ2935*BD!AO2935)</f>
      </c>
      <c r="AQ2935" s="91">
        <f>BD!AM2935/BD!AK2935-1</f>
        <v>0</v>
      </c>
      <c r="AR2935" s="91">
        <f>IF(BD!AN2935="","",IF(BD!AJ2935="","",BD!AN2935/BD!AJ2935-1))</f>
      </c>
      <c r="AS2935" s="91">
        <f>IF(BD!AN2935="","",IF(BD!AN2935&lt;BD!AL2935,"ABAIXO DA META","DENTRO DA META"))</f>
      </c>
      <c r="AT2935" s="91" t="str">
        <f>IF(BD!AJ2935="","EM ANÁLISE",IF(BD!AP2935&gt;=BD!AN2935,"GO", "NO GO"))</f>
        <v>EM ANÁLISE</v>
      </c>
      <c r="AU2935" s="97">
        <f>IF(AN2935="","",+BD!$AN2935-AJ2935)</f>
      </c>
      <c r="AV2935" s="98"/>
      <c r="AW2935" s="90">
        <f>BD!P2935*BD!AC2935</f>
        <v>0</v>
      </c>
      <c r="AX2935" s="90">
        <f>BD!V2935*BD!AC2935</f>
        <v>0</v>
      </c>
      <c r="AY2935" s="90">
        <f>IF(BD!AN2935="","",BD!AN2935*BD!AC2935)</f>
      </c>
      <c r="AZ2935" s="75" t="s">
        <v>123</v>
      </c>
      <c r="BA2935" s="75" t="s">
        <v>115</v>
      </c>
      <c r="BB2935" s="75">
        <v>1</v>
      </c>
      <c r="BC2935" s="75" t="s">
        <v>250</v>
      </c>
      <c r="BD2935" s="104"/>
      <c r="BE2935" s="104"/>
      <c r="BF2935" s="101"/>
      <c r="BG2935" s="101"/>
      <c r="BH2935" s="101"/>
      <c r="BI2935" s="101"/>
      <c r="BJ2935" s="101"/>
      <c r="BK2935" s="101"/>
      <c r="BL2935" s="101"/>
      <c r="BM2935" s="101"/>
      <c r="BN2935" s="101"/>
      <c r="BO2935" s="103"/>
      <c r="BP2935" s="101"/>
      <c r="BQ2935" s="101"/>
      <c r="BR2935" s="101"/>
      <c r="BS2935" s="101"/>
      <c r="BT2935" s="101"/>
      <c r="BU2935" s="101"/>
      <c r="BV2935" s="101"/>
      <c r="BW2935" s="101"/>
      <c r="BX2935" s="101"/>
      <c r="BY2935" s="101"/>
      <c r="BZ2935" s="101"/>
      <c r="CA2935" s="101"/>
      <c r="CB2935" s="101"/>
      <c r="CC2935" s="101"/>
      <c r="CD2935" s="101"/>
      <c r="CE2935" s="101"/>
      <c r="CF2935" s="101"/>
      <c r="CG2935" s="37" t="e">
        <f>VLOOKUP(Table_1[[#This Row],[EAN]],'[1]Planilha1'!$E:$R,13,0)</f>
        <v>#N/A</v>
      </c>
    </row>
    <row r="2936" ht="15" hidden="1">
      <c r="A2936" s="7"/>
      <c r="B2936" s="84" t="s">
        <v>2735</v>
      </c>
      <c r="C2936" s="75">
        <v>222015</v>
      </c>
      <c r="D2936" s="75"/>
      <c r="E2936" s="85">
        <v>7896336005917</v>
      </c>
      <c r="F2936" s="86" t="s">
        <v>3427</v>
      </c>
      <c r="G2936" s="75" t="s">
        <v>21</v>
      </c>
      <c r="H2936" s="75">
        <v>1260</v>
      </c>
      <c r="I2936" s="87" t="s">
        <v>3254</v>
      </c>
      <c r="J2936" s="75" t="s">
        <v>3164</v>
      </c>
      <c r="K2936" s="88" t="s">
        <v>84</v>
      </c>
      <c r="L2936" s="88">
        <v>1</v>
      </c>
      <c r="M2936" s="88">
        <v>0</v>
      </c>
      <c r="N2936" s="75" t="s">
        <v>85</v>
      </c>
      <c r="O2936" s="75"/>
      <c r="P2936" s="106"/>
      <c r="Q2936" s="90">
        <f>(17/100+7.6/100+1.65/100)*P2936</f>
        <v>0</v>
      </c>
      <c r="R2936" s="104"/>
      <c r="S2936" s="104"/>
      <c r="T2936" s="104"/>
      <c r="U2936" s="104"/>
      <c r="V2936" s="90">
        <f>+P2936-Q2936+R2936+S2936+T2936+U2936</f>
        <v>0</v>
      </c>
      <c r="W2936" s="91">
        <f>(1.02/100)</f>
        <v>1.02E-2</v>
      </c>
      <c r="X2936" s="91">
        <v>4.8E-3</v>
      </c>
      <c r="Y2936" s="91">
        <v>0.17</v>
      </c>
      <c r="Z2936" s="91">
        <v>1.65E-2</v>
      </c>
      <c r="AA2936" s="91">
        <v>7.6E-2</v>
      </c>
      <c r="AB2936" s="91">
        <f>SUM(W2936:AA2936)</f>
        <v>0.2775</v>
      </c>
      <c r="AC2936" s="75">
        <v>12</v>
      </c>
      <c r="AD2936" s="92">
        <f>IF(AL2936="","",+AC2936*AL2936)</f>
      </c>
      <c r="AE2936" s="93">
        <f>IF(AL2936="","",+AL2936*AB2936)</f>
      </c>
      <c r="AF2936" s="92">
        <f>IF(AL2936="","",+AL2936-AE2936)</f>
      </c>
      <c r="AG2936" s="93">
        <f>+V2936</f>
        <v>0</v>
      </c>
      <c r="AH2936" s="92">
        <f>IF(AF2936="","",+AF2936-AG2936)</f>
      </c>
      <c r="AI2936" s="92">
        <f>IF(AH2936="","",+AH2936*AC2936)</f>
      </c>
      <c r="AJ2936" s="93"/>
      <c r="AK2936" s="94">
        <v>0.33</v>
      </c>
      <c r="AL2936" s="93">
        <f>IF(V2936=0,"",V2936/(1-AB2936-AK2936))</f>
      </c>
      <c r="AM2936" s="95">
        <v>0.33</v>
      </c>
      <c r="AN2936" s="93">
        <f>IF(V2936=0,"",V2936/(1-AB2936-AM2936))</f>
      </c>
      <c r="AO2936" s="96">
        <v>1.2</v>
      </c>
      <c r="AP2936" s="93">
        <f>IF(BD!AJ2936="","",BD!AJ2936*BD!AO2936)</f>
      </c>
      <c r="AQ2936" s="91">
        <f>BD!AM2936/BD!AK2936-1</f>
        <v>0</v>
      </c>
      <c r="AR2936" s="91">
        <f>IF(BD!AN2936="","",IF(BD!AJ2936="","",BD!AN2936/BD!AJ2936-1))</f>
      </c>
      <c r="AS2936" s="91">
        <f>IF(BD!AN2936="","",IF(BD!AN2936&lt;BD!AL2936,"ABAIXO DA META","DENTRO DA META"))</f>
      </c>
      <c r="AT2936" s="91" t="str">
        <f>IF(BD!AJ2936="","EM ANÁLISE",IF(BD!AP2936&gt;=BD!AN2936,"GO", "NO GO"))</f>
        <v>EM ANÁLISE</v>
      </c>
      <c r="AU2936" s="97">
        <f>IF(AN2936="","",+BD!$AN2936-AJ2936)</f>
      </c>
      <c r="AV2936" s="98"/>
      <c r="AW2936" s="90">
        <f>BD!P2936*BD!AC2936</f>
        <v>0</v>
      </c>
      <c r="AX2936" s="90">
        <f>BD!V2936*BD!AC2936</f>
        <v>0</v>
      </c>
      <c r="AY2936" s="90">
        <f>IF(BD!AN2936="","",BD!AN2936*BD!AC2936)</f>
      </c>
      <c r="AZ2936" s="75" t="s">
        <v>123</v>
      </c>
      <c r="BA2936" s="75" t="s">
        <v>115</v>
      </c>
      <c r="BB2936" s="75">
        <v>1</v>
      </c>
      <c r="BC2936" s="75" t="s">
        <v>250</v>
      </c>
      <c r="BD2936" s="104"/>
      <c r="BE2936" s="104"/>
      <c r="BF2936" s="101"/>
      <c r="BG2936" s="101"/>
      <c r="BH2936" s="101"/>
      <c r="BI2936" s="101"/>
      <c r="BJ2936" s="101"/>
      <c r="BK2936" s="101"/>
      <c r="BL2936" s="101"/>
      <c r="BM2936" s="101"/>
      <c r="BN2936" s="101"/>
      <c r="BO2936" s="103"/>
      <c r="BP2936" s="101"/>
      <c r="BQ2936" s="101"/>
      <c r="BR2936" s="101"/>
      <c r="BS2936" s="101"/>
      <c r="BT2936" s="101"/>
      <c r="BU2936" s="101"/>
      <c r="BV2936" s="101"/>
      <c r="BW2936" s="101"/>
      <c r="BX2936" s="101"/>
      <c r="BY2936" s="101"/>
      <c r="BZ2936" s="101"/>
      <c r="CA2936" s="101"/>
      <c r="CB2936" s="101"/>
      <c r="CC2936" s="101"/>
      <c r="CD2936" s="101"/>
      <c r="CE2936" s="101"/>
      <c r="CF2936" s="101"/>
      <c r="CG2936" s="37" t="e">
        <f>VLOOKUP(Table_1[[#This Row],[EAN]],'[1]Planilha1'!$E:$R,13,0)</f>
        <v>#N/A</v>
      </c>
    </row>
    <row r="2937" ht="15" hidden="1">
      <c r="A2937" s="7"/>
      <c r="B2937" s="84" t="s">
        <v>2735</v>
      </c>
      <c r="C2937" s="75">
        <v>222016</v>
      </c>
      <c r="D2937" s="75"/>
      <c r="E2937" s="85">
        <v>7896336006945</v>
      </c>
      <c r="F2937" s="86" t="s">
        <v>3428</v>
      </c>
      <c r="G2937" s="75" t="s">
        <v>21</v>
      </c>
      <c r="H2937" s="75">
        <v>1260</v>
      </c>
      <c r="I2937" s="87" t="s">
        <v>3254</v>
      </c>
      <c r="J2937" s="75" t="s">
        <v>3420</v>
      </c>
      <c r="K2937" s="88" t="s">
        <v>84</v>
      </c>
      <c r="L2937" s="88">
        <v>12</v>
      </c>
      <c r="M2937" s="88">
        <v>0</v>
      </c>
      <c r="N2937" s="75" t="s">
        <v>85</v>
      </c>
      <c r="O2937" s="75"/>
      <c r="P2937" s="106"/>
      <c r="Q2937" s="90">
        <f>(17/100+7.6/100+1.65/100)*P2937</f>
        <v>0</v>
      </c>
      <c r="R2937" s="104"/>
      <c r="S2937" s="104"/>
      <c r="T2937" s="104"/>
      <c r="U2937" s="104"/>
      <c r="V2937" s="90">
        <f>+P2937-Q2937+R2937+S2937+T2937+U2937</f>
        <v>0</v>
      </c>
      <c r="W2937" s="91">
        <f>(1.02/100)</f>
        <v>1.02E-2</v>
      </c>
      <c r="X2937" s="91">
        <v>4.8E-3</v>
      </c>
      <c r="Y2937" s="91">
        <v>0.17</v>
      </c>
      <c r="Z2937" s="91">
        <v>1.65E-2</v>
      </c>
      <c r="AA2937" s="91">
        <v>7.6E-2</v>
      </c>
      <c r="AB2937" s="91">
        <f>SUM(W2937:AA2937)</f>
        <v>0.2775</v>
      </c>
      <c r="AC2937" s="75">
        <v>12</v>
      </c>
      <c r="AD2937" s="92">
        <f>IF(AL2937="","",+AC2937*AL2937)</f>
      </c>
      <c r="AE2937" s="93">
        <f>IF(AL2937="","",+AL2937*AB2937)</f>
      </c>
      <c r="AF2937" s="92">
        <f>IF(AL2937="","",+AL2937-AE2937)</f>
      </c>
      <c r="AG2937" s="93">
        <f>+V2937</f>
        <v>0</v>
      </c>
      <c r="AH2937" s="92">
        <f>IF(AF2937="","",+AF2937-AG2937)</f>
      </c>
      <c r="AI2937" s="92">
        <f>IF(AH2937="","",+AH2937*AC2937)</f>
      </c>
      <c r="AJ2937" s="93"/>
      <c r="AK2937" s="94">
        <v>0.33</v>
      </c>
      <c r="AL2937" s="93">
        <f>IF(V2937=0,"",V2937/(1-AB2937-AK2937))</f>
      </c>
      <c r="AM2937" s="95">
        <v>0.33</v>
      </c>
      <c r="AN2937" s="93">
        <f>IF(V2937=0,"",V2937/(1-AB2937-AM2937))</f>
      </c>
      <c r="AO2937" s="96">
        <v>1.2</v>
      </c>
      <c r="AP2937" s="93">
        <f>IF(BD!AJ2937="","",BD!AJ2937*BD!AO2937)</f>
      </c>
      <c r="AQ2937" s="91">
        <f>BD!AM2937/BD!AK2937-1</f>
        <v>0</v>
      </c>
      <c r="AR2937" s="91">
        <f>IF(BD!AN2937="","",IF(BD!AJ2937="","",BD!AN2937/BD!AJ2937-1))</f>
      </c>
      <c r="AS2937" s="91">
        <f>IF(BD!AN2937="","",IF(BD!AN2937&lt;BD!AL2937,"ABAIXO DA META","DENTRO DA META"))</f>
      </c>
      <c r="AT2937" s="91" t="str">
        <f>IF(BD!AJ2937="","EM ANÁLISE",IF(BD!AP2937&gt;=BD!AN2937,"GO", "NO GO"))</f>
        <v>EM ANÁLISE</v>
      </c>
      <c r="AU2937" s="97">
        <f>IF(AN2937="","",+BD!$AN2937-AJ2937)</f>
      </c>
      <c r="AV2937" s="98"/>
      <c r="AW2937" s="90">
        <f>BD!P2937*BD!AC2937</f>
        <v>0</v>
      </c>
      <c r="AX2937" s="90">
        <f>BD!V2937*BD!AC2937</f>
        <v>0</v>
      </c>
      <c r="AY2937" s="90">
        <f>IF(BD!AN2937="","",BD!AN2937*BD!AC2937)</f>
      </c>
      <c r="AZ2937" s="75" t="s">
        <v>123</v>
      </c>
      <c r="BA2937" s="75" t="s">
        <v>115</v>
      </c>
      <c r="BB2937" s="75">
        <v>1</v>
      </c>
      <c r="BC2937" s="75" t="s">
        <v>250</v>
      </c>
      <c r="BD2937" s="104"/>
      <c r="BE2937" s="104"/>
      <c r="BF2937" s="101"/>
      <c r="BG2937" s="101"/>
      <c r="BH2937" s="101"/>
      <c r="BI2937" s="101"/>
      <c r="BJ2937" s="101"/>
      <c r="BK2937" s="101"/>
      <c r="BL2937" s="101"/>
      <c r="BM2937" s="101"/>
      <c r="BN2937" s="101"/>
      <c r="BO2937" s="103"/>
      <c r="BP2937" s="101"/>
      <c r="BQ2937" s="101"/>
      <c r="BR2937" s="101"/>
      <c r="BS2937" s="101"/>
      <c r="BT2937" s="101"/>
      <c r="BU2937" s="101"/>
      <c r="BV2937" s="101"/>
      <c r="BW2937" s="101"/>
      <c r="BX2937" s="101"/>
      <c r="BY2937" s="101"/>
      <c r="BZ2937" s="101"/>
      <c r="CA2937" s="101"/>
      <c r="CB2937" s="101"/>
      <c r="CC2937" s="101"/>
      <c r="CD2937" s="101"/>
      <c r="CE2937" s="101"/>
      <c r="CF2937" s="101"/>
      <c r="CG2937" s="37" t="e">
        <f>VLOOKUP(Table_1[[#This Row],[EAN]],'[1]Planilha1'!$E:$R,13,0)</f>
        <v>#N/A</v>
      </c>
    </row>
    <row r="2938" ht="15" hidden="1">
      <c r="A2938" s="7"/>
      <c r="B2938" s="84" t="s">
        <v>2735</v>
      </c>
      <c r="C2938" s="75">
        <v>222017</v>
      </c>
      <c r="D2938" s="75"/>
      <c r="E2938" s="85">
        <v>7896336014216</v>
      </c>
      <c r="F2938" s="86" t="s">
        <v>3429</v>
      </c>
      <c r="G2938" s="75" t="s">
        <v>21</v>
      </c>
      <c r="H2938" s="75">
        <v>1260</v>
      </c>
      <c r="I2938" s="87" t="s">
        <v>3254</v>
      </c>
      <c r="J2938" s="75" t="s">
        <v>3164</v>
      </c>
      <c r="K2938" s="88" t="s">
        <v>84</v>
      </c>
      <c r="L2938" s="88">
        <v>24</v>
      </c>
      <c r="M2938" s="88">
        <v>0</v>
      </c>
      <c r="N2938" s="75" t="s">
        <v>85</v>
      </c>
      <c r="O2938" s="75"/>
      <c r="P2938" s="106"/>
      <c r="Q2938" s="90">
        <f>(17/100+7.6/100+1.65/100)*P2938</f>
        <v>0</v>
      </c>
      <c r="R2938" s="104"/>
      <c r="S2938" s="104"/>
      <c r="T2938" s="104"/>
      <c r="U2938" s="104"/>
      <c r="V2938" s="90">
        <f>+P2938-Q2938+R2938+S2938+T2938+U2938</f>
        <v>0</v>
      </c>
      <c r="W2938" s="91">
        <f>(1.02/100)</f>
        <v>1.02E-2</v>
      </c>
      <c r="X2938" s="91">
        <v>4.8E-3</v>
      </c>
      <c r="Y2938" s="91">
        <v>0.17</v>
      </c>
      <c r="Z2938" s="91">
        <v>1.65E-2</v>
      </c>
      <c r="AA2938" s="91">
        <v>7.6E-2</v>
      </c>
      <c r="AB2938" s="91">
        <f>SUM(W2938:AA2938)</f>
        <v>0.2775</v>
      </c>
      <c r="AC2938" s="75">
        <v>12</v>
      </c>
      <c r="AD2938" s="92">
        <f>IF(AL2938="","",+AC2938*AL2938)</f>
      </c>
      <c r="AE2938" s="93">
        <f>IF(AL2938="","",+AL2938*AB2938)</f>
      </c>
      <c r="AF2938" s="92">
        <f>IF(AL2938="","",+AL2938-AE2938)</f>
      </c>
      <c r="AG2938" s="93">
        <f>+V2938</f>
        <v>0</v>
      </c>
      <c r="AH2938" s="92">
        <f>IF(AF2938="","",+AF2938-AG2938)</f>
      </c>
      <c r="AI2938" s="92">
        <f>IF(AH2938="","",+AH2938*AC2938)</f>
      </c>
      <c r="AJ2938" s="93"/>
      <c r="AK2938" s="94">
        <v>0.33</v>
      </c>
      <c r="AL2938" s="93">
        <f>IF(V2938=0,"",V2938/(1-AB2938-AK2938))</f>
      </c>
      <c r="AM2938" s="95">
        <v>0.33</v>
      </c>
      <c r="AN2938" s="93">
        <f>IF(V2938=0,"",V2938/(1-AB2938-AM2938))</f>
      </c>
      <c r="AO2938" s="96">
        <v>1.2</v>
      </c>
      <c r="AP2938" s="93">
        <f>IF(BD!AJ2938="","",BD!AJ2938*BD!AO2938)</f>
      </c>
      <c r="AQ2938" s="91">
        <f>BD!AM2938/BD!AK2938-1</f>
        <v>0</v>
      </c>
      <c r="AR2938" s="91">
        <f>IF(BD!AN2938="","",IF(BD!AJ2938="","",BD!AN2938/BD!AJ2938-1))</f>
      </c>
      <c r="AS2938" s="91">
        <f>IF(BD!AN2938="","",IF(BD!AN2938&lt;BD!AL2938,"ABAIXO DA META","DENTRO DA META"))</f>
      </c>
      <c r="AT2938" s="91" t="str">
        <f>IF(BD!AJ2938="","EM ANÁLISE",IF(BD!AP2938&gt;=BD!AN2938,"GO", "NO GO"))</f>
        <v>EM ANÁLISE</v>
      </c>
      <c r="AU2938" s="97">
        <f>IF(AN2938="","",+BD!$AN2938-AJ2938)</f>
      </c>
      <c r="AV2938" s="98"/>
      <c r="AW2938" s="90">
        <f>BD!P2938*BD!AC2938</f>
        <v>0</v>
      </c>
      <c r="AX2938" s="90">
        <f>BD!V2938*BD!AC2938</f>
        <v>0</v>
      </c>
      <c r="AY2938" s="90">
        <f>IF(BD!AN2938="","",BD!AN2938*BD!AC2938)</f>
      </c>
      <c r="AZ2938" s="75" t="s">
        <v>123</v>
      </c>
      <c r="BA2938" s="75" t="s">
        <v>115</v>
      </c>
      <c r="BB2938" s="75">
        <v>1</v>
      </c>
      <c r="BC2938" s="75" t="s">
        <v>250</v>
      </c>
      <c r="BD2938" s="104"/>
      <c r="BE2938" s="104"/>
      <c r="BF2938" s="101"/>
      <c r="BG2938" s="101"/>
      <c r="BH2938" s="101"/>
      <c r="BI2938" s="101"/>
      <c r="BJ2938" s="101"/>
      <c r="BK2938" s="101"/>
      <c r="BL2938" s="101"/>
      <c r="BM2938" s="101"/>
      <c r="BN2938" s="101"/>
      <c r="BO2938" s="103"/>
      <c r="BP2938" s="101"/>
      <c r="BQ2938" s="101"/>
      <c r="BR2938" s="101"/>
      <c r="BS2938" s="101"/>
      <c r="BT2938" s="101"/>
      <c r="BU2938" s="101"/>
      <c r="BV2938" s="101"/>
      <c r="BW2938" s="101"/>
      <c r="BX2938" s="101"/>
      <c r="BY2938" s="101"/>
      <c r="BZ2938" s="101"/>
      <c r="CA2938" s="101"/>
      <c r="CB2938" s="101"/>
      <c r="CC2938" s="101"/>
      <c r="CD2938" s="101"/>
      <c r="CE2938" s="101"/>
      <c r="CF2938" s="101"/>
      <c r="CG2938" s="37" t="e">
        <f>VLOOKUP(Table_1[[#This Row],[EAN]],'[1]Planilha1'!$E:$R,13,0)</f>
        <v>#N/A</v>
      </c>
    </row>
    <row r="2939" ht="15" hidden="1">
      <c r="A2939" s="7"/>
      <c r="B2939" s="84" t="s">
        <v>2735</v>
      </c>
      <c r="C2939" s="75">
        <v>222018</v>
      </c>
      <c r="D2939" s="75"/>
      <c r="E2939" s="85">
        <v>7896336014216</v>
      </c>
      <c r="F2939" s="86" t="s">
        <v>3430</v>
      </c>
      <c r="G2939" s="75" t="s">
        <v>21</v>
      </c>
      <c r="H2939" s="75">
        <v>1260</v>
      </c>
      <c r="I2939" s="87" t="s">
        <v>3254</v>
      </c>
      <c r="J2939" s="75" t="s">
        <v>3164</v>
      </c>
      <c r="K2939" s="88" t="s">
        <v>84</v>
      </c>
      <c r="L2939" s="88">
        <v>24</v>
      </c>
      <c r="M2939" s="88">
        <v>0</v>
      </c>
      <c r="N2939" s="75" t="s">
        <v>85</v>
      </c>
      <c r="O2939" s="75"/>
      <c r="P2939" s="106"/>
      <c r="Q2939" s="90">
        <f>(17/100+7.6/100+1.65/100)*P2939</f>
        <v>0</v>
      </c>
      <c r="R2939" s="104"/>
      <c r="S2939" s="104"/>
      <c r="T2939" s="104"/>
      <c r="U2939" s="104"/>
      <c r="V2939" s="90">
        <f>+P2939-Q2939+R2939+S2939+T2939+U2939</f>
        <v>0</v>
      </c>
      <c r="W2939" s="91">
        <f>(1.02/100)</f>
        <v>1.02E-2</v>
      </c>
      <c r="X2939" s="91">
        <v>4.8E-3</v>
      </c>
      <c r="Y2939" s="91">
        <v>0.17</v>
      </c>
      <c r="Z2939" s="91">
        <v>1.65E-2</v>
      </c>
      <c r="AA2939" s="91">
        <v>7.6E-2</v>
      </c>
      <c r="AB2939" s="91">
        <f>SUM(W2939:AA2939)</f>
        <v>0.2775</v>
      </c>
      <c r="AC2939" s="75">
        <v>12</v>
      </c>
      <c r="AD2939" s="92">
        <f>IF(AL2939="","",+AC2939*AL2939)</f>
      </c>
      <c r="AE2939" s="93">
        <f>IF(AL2939="","",+AL2939*AB2939)</f>
      </c>
      <c r="AF2939" s="92">
        <f>IF(AL2939="","",+AL2939-AE2939)</f>
      </c>
      <c r="AG2939" s="93">
        <f>+V2939</f>
        <v>0</v>
      </c>
      <c r="AH2939" s="92">
        <f>IF(AF2939="","",+AF2939-AG2939)</f>
      </c>
      <c r="AI2939" s="92">
        <f>IF(AH2939="","",+AH2939*AC2939)</f>
      </c>
      <c r="AJ2939" s="93"/>
      <c r="AK2939" s="94">
        <v>0.33</v>
      </c>
      <c r="AL2939" s="93">
        <f>IF(V2939=0,"",V2939/(1-AB2939-AK2939))</f>
      </c>
      <c r="AM2939" s="95">
        <v>0.33</v>
      </c>
      <c r="AN2939" s="93">
        <f>IF(V2939=0,"",V2939/(1-AB2939-AM2939))</f>
      </c>
      <c r="AO2939" s="96">
        <v>1.2</v>
      </c>
      <c r="AP2939" s="93">
        <f>IF(BD!AJ2939="","",BD!AJ2939*BD!AO2939)</f>
      </c>
      <c r="AQ2939" s="91">
        <f>BD!AM2939/BD!AK2939-1</f>
        <v>0</v>
      </c>
      <c r="AR2939" s="91">
        <f>IF(BD!AN2939="","",IF(BD!AJ2939="","",BD!AN2939/BD!AJ2939-1))</f>
      </c>
      <c r="AS2939" s="91">
        <f>IF(BD!AN2939="","",IF(BD!AN2939&lt;BD!AL2939,"ABAIXO DA META","DENTRO DA META"))</f>
      </c>
      <c r="AT2939" s="91" t="str">
        <f>IF(BD!AJ2939="","EM ANÁLISE",IF(BD!AP2939&gt;=BD!AN2939,"GO", "NO GO"))</f>
        <v>EM ANÁLISE</v>
      </c>
      <c r="AU2939" s="97">
        <f>IF(AN2939="","",+BD!$AN2939-AJ2939)</f>
      </c>
      <c r="AV2939" s="98"/>
      <c r="AW2939" s="90">
        <f>BD!P2939*BD!AC2939</f>
        <v>0</v>
      </c>
      <c r="AX2939" s="90">
        <f>BD!V2939*BD!AC2939</f>
        <v>0</v>
      </c>
      <c r="AY2939" s="90">
        <f>IF(BD!AN2939="","",BD!AN2939*BD!AC2939)</f>
      </c>
      <c r="AZ2939" s="75" t="s">
        <v>123</v>
      </c>
      <c r="BA2939" s="75" t="s">
        <v>115</v>
      </c>
      <c r="BB2939" s="75">
        <v>1</v>
      </c>
      <c r="BC2939" s="75" t="s">
        <v>250</v>
      </c>
      <c r="BD2939" s="104"/>
      <c r="BE2939" s="104"/>
      <c r="BF2939" s="101"/>
      <c r="BG2939" s="101"/>
      <c r="BH2939" s="101"/>
      <c r="BI2939" s="101"/>
      <c r="BJ2939" s="101"/>
      <c r="BK2939" s="101"/>
      <c r="BL2939" s="101"/>
      <c r="BM2939" s="101"/>
      <c r="BN2939" s="101"/>
      <c r="BO2939" s="103"/>
      <c r="BP2939" s="101"/>
      <c r="BQ2939" s="101"/>
      <c r="BR2939" s="101"/>
      <c r="BS2939" s="101"/>
      <c r="BT2939" s="101"/>
      <c r="BU2939" s="101"/>
      <c r="BV2939" s="101"/>
      <c r="BW2939" s="101"/>
      <c r="BX2939" s="101"/>
      <c r="BY2939" s="101"/>
      <c r="BZ2939" s="101"/>
      <c r="CA2939" s="101"/>
      <c r="CB2939" s="101"/>
      <c r="CC2939" s="101"/>
      <c r="CD2939" s="101"/>
      <c r="CE2939" s="101"/>
      <c r="CF2939" s="101"/>
      <c r="CG2939" s="37" t="e">
        <f>VLOOKUP(Table_1[[#This Row],[EAN]],'[1]Planilha1'!$E:$R,13,0)</f>
        <v>#N/A</v>
      </c>
    </row>
    <row r="2940" ht="15" hidden="1">
      <c r="A2940" s="7"/>
      <c r="B2940" s="84" t="s">
        <v>2735</v>
      </c>
      <c r="C2940" s="75">
        <v>222019</v>
      </c>
      <c r="D2940" s="75"/>
      <c r="E2940" s="85">
        <v>7896336006952</v>
      </c>
      <c r="F2940" s="86" t="s">
        <v>3431</v>
      </c>
      <c r="G2940" s="75" t="s">
        <v>21</v>
      </c>
      <c r="H2940" s="75">
        <v>1260</v>
      </c>
      <c r="I2940" s="87" t="s">
        <v>3254</v>
      </c>
      <c r="J2940" s="75" t="s">
        <v>3164</v>
      </c>
      <c r="K2940" s="88" t="s">
        <v>84</v>
      </c>
      <c r="L2940" s="88">
        <v>8</v>
      </c>
      <c r="M2940" s="88">
        <v>0</v>
      </c>
      <c r="N2940" s="75" t="s">
        <v>85</v>
      </c>
      <c r="O2940" s="75"/>
      <c r="P2940" s="106"/>
      <c r="Q2940" s="90">
        <f>(17/100+7.6/100+1.65/100)*P2940</f>
        <v>0</v>
      </c>
      <c r="R2940" s="104"/>
      <c r="S2940" s="104"/>
      <c r="T2940" s="104"/>
      <c r="U2940" s="104"/>
      <c r="V2940" s="90">
        <f>+P2940-Q2940+R2940+S2940+T2940+U2940</f>
        <v>0</v>
      </c>
      <c r="W2940" s="91">
        <f>(1.02/100)</f>
        <v>1.02E-2</v>
      </c>
      <c r="X2940" s="91">
        <v>4.8E-3</v>
      </c>
      <c r="Y2940" s="91">
        <v>0.17</v>
      </c>
      <c r="Z2940" s="91">
        <v>1.65E-2</v>
      </c>
      <c r="AA2940" s="91">
        <v>7.6E-2</v>
      </c>
      <c r="AB2940" s="91">
        <f>SUM(W2940:AA2940)</f>
        <v>0.2775</v>
      </c>
      <c r="AC2940" s="75">
        <v>12</v>
      </c>
      <c r="AD2940" s="92">
        <f>IF(AL2940="","",+AC2940*AL2940)</f>
      </c>
      <c r="AE2940" s="93">
        <f>IF(AL2940="","",+AL2940*AB2940)</f>
      </c>
      <c r="AF2940" s="92">
        <f>IF(AL2940="","",+AL2940-AE2940)</f>
      </c>
      <c r="AG2940" s="93">
        <f>+V2940</f>
        <v>0</v>
      </c>
      <c r="AH2940" s="92">
        <f>IF(AF2940="","",+AF2940-AG2940)</f>
      </c>
      <c r="AI2940" s="92">
        <f>IF(AH2940="","",+AH2940*AC2940)</f>
      </c>
      <c r="AJ2940" s="93"/>
      <c r="AK2940" s="94">
        <v>0.33</v>
      </c>
      <c r="AL2940" s="93">
        <f>IF(V2940=0,"",V2940/(1-AB2940-AK2940))</f>
      </c>
      <c r="AM2940" s="95">
        <v>0.33</v>
      </c>
      <c r="AN2940" s="93">
        <f>IF(V2940=0,"",V2940/(1-AB2940-AM2940))</f>
      </c>
      <c r="AO2940" s="96">
        <v>1.2</v>
      </c>
      <c r="AP2940" s="93">
        <f>IF(BD!AJ2940="","",BD!AJ2940*BD!AO2940)</f>
      </c>
      <c r="AQ2940" s="91">
        <f>BD!AM2940/BD!AK2940-1</f>
        <v>0</v>
      </c>
      <c r="AR2940" s="91">
        <f>IF(BD!AN2940="","",IF(BD!AJ2940="","",BD!AN2940/BD!AJ2940-1))</f>
      </c>
      <c r="AS2940" s="91">
        <f>IF(BD!AN2940="","",IF(BD!AN2940&lt;BD!AL2940,"ABAIXO DA META","DENTRO DA META"))</f>
      </c>
      <c r="AT2940" s="91" t="str">
        <f>IF(BD!AJ2940="","EM ANÁLISE",IF(BD!AP2940&gt;=BD!AN2940,"GO", "NO GO"))</f>
        <v>EM ANÁLISE</v>
      </c>
      <c r="AU2940" s="97">
        <f>IF(AN2940="","",+BD!$AN2940-AJ2940)</f>
      </c>
      <c r="AV2940" s="98"/>
      <c r="AW2940" s="90">
        <f>BD!P2940*BD!AC2940</f>
        <v>0</v>
      </c>
      <c r="AX2940" s="90">
        <f>BD!V2940*BD!AC2940</f>
        <v>0</v>
      </c>
      <c r="AY2940" s="90">
        <f>IF(BD!AN2940="","",BD!AN2940*BD!AC2940)</f>
      </c>
      <c r="AZ2940" s="75" t="s">
        <v>123</v>
      </c>
      <c r="BA2940" s="75" t="s">
        <v>115</v>
      </c>
      <c r="BB2940" s="75">
        <v>1</v>
      </c>
      <c r="BC2940" s="75" t="s">
        <v>250</v>
      </c>
      <c r="BD2940" s="104"/>
      <c r="BE2940" s="104"/>
      <c r="BF2940" s="101"/>
      <c r="BG2940" s="101"/>
      <c r="BH2940" s="101"/>
      <c r="BI2940" s="101"/>
      <c r="BJ2940" s="101"/>
      <c r="BK2940" s="101"/>
      <c r="BL2940" s="101"/>
      <c r="BM2940" s="101"/>
      <c r="BN2940" s="101"/>
      <c r="BO2940" s="103"/>
      <c r="BP2940" s="101"/>
      <c r="BQ2940" s="101"/>
      <c r="BR2940" s="101"/>
      <c r="BS2940" s="101"/>
      <c r="BT2940" s="101"/>
      <c r="BU2940" s="101"/>
      <c r="BV2940" s="101"/>
      <c r="BW2940" s="101"/>
      <c r="BX2940" s="101"/>
      <c r="BY2940" s="101"/>
      <c r="BZ2940" s="101"/>
      <c r="CA2940" s="101"/>
      <c r="CB2940" s="101"/>
      <c r="CC2940" s="101"/>
      <c r="CD2940" s="101"/>
      <c r="CE2940" s="101"/>
      <c r="CF2940" s="101"/>
      <c r="CG2940" s="37" t="e">
        <f>VLOOKUP(Table_1[[#This Row],[EAN]],'[1]Planilha1'!$E:$R,13,0)</f>
        <v>#N/A</v>
      </c>
    </row>
    <row r="2941" ht="15" hidden="1">
      <c r="A2941" s="7"/>
      <c r="B2941" s="84" t="s">
        <v>2735</v>
      </c>
      <c r="C2941" s="75">
        <v>222020</v>
      </c>
      <c r="D2941" s="75"/>
      <c r="E2941" s="85">
        <v>7896336002749</v>
      </c>
      <c r="F2941" s="86" t="s">
        <v>3432</v>
      </c>
      <c r="G2941" s="75" t="s">
        <v>21</v>
      </c>
      <c r="H2941" s="75">
        <v>1260</v>
      </c>
      <c r="I2941" s="87" t="s">
        <v>3254</v>
      </c>
      <c r="J2941" s="75" t="s">
        <v>3164</v>
      </c>
      <c r="K2941" s="88" t="s">
        <v>84</v>
      </c>
      <c r="L2941" s="88">
        <v>8</v>
      </c>
      <c r="M2941" s="88">
        <v>0</v>
      </c>
      <c r="N2941" s="75" t="s">
        <v>85</v>
      </c>
      <c r="O2941" s="75"/>
      <c r="P2941" s="106"/>
      <c r="Q2941" s="90">
        <f>(17/100+7.6/100+1.65/100)*P2941</f>
        <v>0</v>
      </c>
      <c r="R2941" s="104"/>
      <c r="S2941" s="104"/>
      <c r="T2941" s="104"/>
      <c r="U2941" s="104"/>
      <c r="V2941" s="90">
        <f>+P2941-Q2941+R2941+S2941+T2941+U2941</f>
        <v>0</v>
      </c>
      <c r="W2941" s="91">
        <f>(1.02/100)</f>
        <v>1.02E-2</v>
      </c>
      <c r="X2941" s="91">
        <v>4.8E-3</v>
      </c>
      <c r="Y2941" s="91">
        <v>0.17</v>
      </c>
      <c r="Z2941" s="91">
        <v>1.65E-2</v>
      </c>
      <c r="AA2941" s="91">
        <v>7.6E-2</v>
      </c>
      <c r="AB2941" s="91">
        <f>SUM(W2941:AA2941)</f>
        <v>0.2775</v>
      </c>
      <c r="AC2941" s="75">
        <v>12</v>
      </c>
      <c r="AD2941" s="92">
        <f>IF(AL2941="","",+AC2941*AL2941)</f>
      </c>
      <c r="AE2941" s="93">
        <f>IF(AL2941="","",+AL2941*AB2941)</f>
      </c>
      <c r="AF2941" s="92">
        <f>IF(AL2941="","",+AL2941-AE2941)</f>
      </c>
      <c r="AG2941" s="93">
        <f>+V2941</f>
        <v>0</v>
      </c>
      <c r="AH2941" s="92">
        <f>IF(AF2941="","",+AF2941-AG2941)</f>
      </c>
      <c r="AI2941" s="92">
        <f>IF(AH2941="","",+AH2941*AC2941)</f>
      </c>
      <c r="AJ2941" s="93"/>
      <c r="AK2941" s="94">
        <v>0.33</v>
      </c>
      <c r="AL2941" s="93">
        <f>IF(V2941=0,"",V2941/(1-AB2941-AK2941))</f>
      </c>
      <c r="AM2941" s="95">
        <v>0.33</v>
      </c>
      <c r="AN2941" s="93">
        <f>IF(V2941=0,"",V2941/(1-AB2941-AM2941))</f>
      </c>
      <c r="AO2941" s="96">
        <v>1.2</v>
      </c>
      <c r="AP2941" s="93">
        <f>IF(BD!AJ2941="","",BD!AJ2941*BD!AO2941)</f>
      </c>
      <c r="AQ2941" s="91">
        <f>BD!AM2941/BD!AK2941-1</f>
        <v>0</v>
      </c>
      <c r="AR2941" s="91">
        <f>IF(BD!AN2941="","",IF(BD!AJ2941="","",BD!AN2941/BD!AJ2941-1))</f>
      </c>
      <c r="AS2941" s="91">
        <f>IF(BD!AN2941="","",IF(BD!AN2941&lt;BD!AL2941,"ABAIXO DA META","DENTRO DA META"))</f>
      </c>
      <c r="AT2941" s="91" t="str">
        <f>IF(BD!AJ2941="","EM ANÁLISE",IF(BD!AP2941&gt;=BD!AN2941,"GO", "NO GO"))</f>
        <v>EM ANÁLISE</v>
      </c>
      <c r="AU2941" s="97">
        <f>IF(AN2941="","",+BD!$AN2941-AJ2941)</f>
      </c>
      <c r="AV2941" s="98"/>
      <c r="AW2941" s="90">
        <f>BD!P2941*BD!AC2941</f>
        <v>0</v>
      </c>
      <c r="AX2941" s="90">
        <f>BD!V2941*BD!AC2941</f>
        <v>0</v>
      </c>
      <c r="AY2941" s="90">
        <f>IF(BD!AN2941="","",BD!AN2941*BD!AC2941)</f>
      </c>
      <c r="AZ2941" s="75" t="s">
        <v>123</v>
      </c>
      <c r="BA2941" s="75" t="s">
        <v>115</v>
      </c>
      <c r="BB2941" s="75">
        <v>1</v>
      </c>
      <c r="BC2941" s="75" t="s">
        <v>250</v>
      </c>
      <c r="BD2941" s="104"/>
      <c r="BE2941" s="104"/>
      <c r="BF2941" s="101"/>
      <c r="BG2941" s="101"/>
      <c r="BH2941" s="101"/>
      <c r="BI2941" s="101"/>
      <c r="BJ2941" s="101"/>
      <c r="BK2941" s="101"/>
      <c r="BL2941" s="101"/>
      <c r="BM2941" s="101"/>
      <c r="BN2941" s="101"/>
      <c r="BO2941" s="103"/>
      <c r="BP2941" s="101"/>
      <c r="BQ2941" s="101"/>
      <c r="BR2941" s="101"/>
      <c r="BS2941" s="101"/>
      <c r="BT2941" s="101"/>
      <c r="BU2941" s="101"/>
      <c r="BV2941" s="101"/>
      <c r="BW2941" s="101"/>
      <c r="BX2941" s="101"/>
      <c r="BY2941" s="101"/>
      <c r="BZ2941" s="101"/>
      <c r="CA2941" s="101"/>
      <c r="CB2941" s="101"/>
      <c r="CC2941" s="101"/>
      <c r="CD2941" s="101"/>
      <c r="CE2941" s="101"/>
      <c r="CF2941" s="101"/>
      <c r="CG2941" s="37" t="e">
        <f>VLOOKUP(Table_1[[#This Row],[EAN]],'[1]Planilha1'!$E:$R,13,0)</f>
        <v>#N/A</v>
      </c>
    </row>
    <row r="2942" ht="15" hidden="1">
      <c r="A2942" s="7"/>
      <c r="B2942" s="84" t="s">
        <v>2735</v>
      </c>
      <c r="C2942" s="75">
        <v>222021</v>
      </c>
      <c r="D2942" s="75"/>
      <c r="E2942" s="85">
        <v>7896336006952</v>
      </c>
      <c r="F2942" s="86" t="s">
        <v>3433</v>
      </c>
      <c r="G2942" s="75" t="s">
        <v>21</v>
      </c>
      <c r="H2942" s="75">
        <v>1260</v>
      </c>
      <c r="I2942" s="87" t="s">
        <v>3254</v>
      </c>
      <c r="J2942" s="75" t="s">
        <v>3164</v>
      </c>
      <c r="K2942" s="88" t="s">
        <v>84</v>
      </c>
      <c r="L2942" s="88">
        <v>8</v>
      </c>
      <c r="M2942" s="88">
        <v>0</v>
      </c>
      <c r="N2942" s="75" t="s">
        <v>85</v>
      </c>
      <c r="O2942" s="75"/>
      <c r="P2942" s="106"/>
      <c r="Q2942" s="90">
        <f>(17/100+7.6/100+1.65/100)*P2942</f>
        <v>0</v>
      </c>
      <c r="R2942" s="104"/>
      <c r="S2942" s="104"/>
      <c r="T2942" s="104"/>
      <c r="U2942" s="104"/>
      <c r="V2942" s="90">
        <f>+P2942-Q2942+R2942+S2942+T2942+U2942</f>
        <v>0</v>
      </c>
      <c r="W2942" s="91">
        <f>(1.02/100)</f>
        <v>1.02E-2</v>
      </c>
      <c r="X2942" s="91">
        <v>4.8E-3</v>
      </c>
      <c r="Y2942" s="91">
        <v>0.17</v>
      </c>
      <c r="Z2942" s="91">
        <v>1.65E-2</v>
      </c>
      <c r="AA2942" s="91">
        <v>7.6E-2</v>
      </c>
      <c r="AB2942" s="91">
        <f>SUM(W2942:AA2942)</f>
        <v>0.2775</v>
      </c>
      <c r="AC2942" s="75">
        <v>12</v>
      </c>
      <c r="AD2942" s="92">
        <f>IF(AL2942="","",+AC2942*AL2942)</f>
      </c>
      <c r="AE2942" s="93">
        <f>IF(AL2942="","",+AL2942*AB2942)</f>
      </c>
      <c r="AF2942" s="92">
        <f>IF(AL2942="","",+AL2942-AE2942)</f>
      </c>
      <c r="AG2942" s="93">
        <f>+V2942</f>
        <v>0</v>
      </c>
      <c r="AH2942" s="92">
        <f>IF(AF2942="","",+AF2942-AG2942)</f>
      </c>
      <c r="AI2942" s="92">
        <f>IF(AH2942="","",+AH2942*AC2942)</f>
      </c>
      <c r="AJ2942" s="93"/>
      <c r="AK2942" s="94">
        <v>0.33</v>
      </c>
      <c r="AL2942" s="93">
        <f>IF(V2942=0,"",V2942/(1-AB2942-AK2942))</f>
      </c>
      <c r="AM2942" s="95">
        <v>0.33</v>
      </c>
      <c r="AN2942" s="93">
        <f>IF(V2942=0,"",V2942/(1-AB2942-AM2942))</f>
      </c>
      <c r="AO2942" s="96">
        <v>1.2</v>
      </c>
      <c r="AP2942" s="93">
        <f>IF(BD!AJ2942="","",BD!AJ2942*BD!AO2942)</f>
      </c>
      <c r="AQ2942" s="91">
        <f>BD!AM2942/BD!AK2942-1</f>
        <v>0</v>
      </c>
      <c r="AR2942" s="91">
        <f>IF(BD!AN2942="","",IF(BD!AJ2942="","",BD!AN2942/BD!AJ2942-1))</f>
      </c>
      <c r="AS2942" s="91">
        <f>IF(BD!AN2942="","",IF(BD!AN2942&lt;BD!AL2942,"ABAIXO DA META","DENTRO DA META"))</f>
      </c>
      <c r="AT2942" s="91" t="str">
        <f>IF(BD!AJ2942="","EM ANÁLISE",IF(BD!AP2942&gt;=BD!AN2942,"GO", "NO GO"))</f>
        <v>EM ANÁLISE</v>
      </c>
      <c r="AU2942" s="97">
        <f>IF(AN2942="","",+BD!$AN2942-AJ2942)</f>
      </c>
      <c r="AV2942" s="98"/>
      <c r="AW2942" s="90">
        <f>BD!P2942*BD!AC2942</f>
        <v>0</v>
      </c>
      <c r="AX2942" s="90">
        <f>BD!V2942*BD!AC2942</f>
        <v>0</v>
      </c>
      <c r="AY2942" s="90">
        <f>IF(BD!AN2942="","",BD!AN2942*BD!AC2942)</f>
      </c>
      <c r="AZ2942" s="75" t="s">
        <v>123</v>
      </c>
      <c r="BA2942" s="75" t="s">
        <v>115</v>
      </c>
      <c r="BB2942" s="75">
        <v>1</v>
      </c>
      <c r="BC2942" s="75" t="s">
        <v>250</v>
      </c>
      <c r="BD2942" s="104"/>
      <c r="BE2942" s="104"/>
      <c r="BF2942" s="101"/>
      <c r="BG2942" s="101"/>
      <c r="BH2942" s="101"/>
      <c r="BI2942" s="101"/>
      <c r="BJ2942" s="101"/>
      <c r="BK2942" s="101"/>
      <c r="BL2942" s="101"/>
      <c r="BM2942" s="101"/>
      <c r="BN2942" s="101"/>
      <c r="BO2942" s="103"/>
      <c r="BP2942" s="101"/>
      <c r="BQ2942" s="101"/>
      <c r="BR2942" s="101"/>
      <c r="BS2942" s="101"/>
      <c r="BT2942" s="101"/>
      <c r="BU2942" s="101"/>
      <c r="BV2942" s="101"/>
      <c r="BW2942" s="101"/>
      <c r="BX2942" s="101"/>
      <c r="BY2942" s="101"/>
      <c r="BZ2942" s="101"/>
      <c r="CA2942" s="101"/>
      <c r="CB2942" s="101"/>
      <c r="CC2942" s="101"/>
      <c r="CD2942" s="101"/>
      <c r="CE2942" s="101"/>
      <c r="CF2942" s="101"/>
      <c r="CG2942" s="37" t="e">
        <f>VLOOKUP(Table_1[[#This Row],[EAN]],'[1]Planilha1'!$E:$R,13,0)</f>
        <v>#N/A</v>
      </c>
    </row>
    <row r="2943" ht="15" hidden="1">
      <c r="A2943" s="7"/>
      <c r="B2943" s="84" t="s">
        <v>2735</v>
      </c>
      <c r="C2943" s="75">
        <v>222022</v>
      </c>
      <c r="D2943" s="75"/>
      <c r="E2943" s="85">
        <v>7896336002749</v>
      </c>
      <c r="F2943" s="86" t="s">
        <v>3434</v>
      </c>
      <c r="G2943" s="75" t="s">
        <v>21</v>
      </c>
      <c r="H2943" s="75">
        <v>1260</v>
      </c>
      <c r="I2943" s="87" t="s">
        <v>3254</v>
      </c>
      <c r="J2943" s="75" t="s">
        <v>3164</v>
      </c>
      <c r="K2943" s="88" t="s">
        <v>84</v>
      </c>
      <c r="L2943" s="88">
        <v>8</v>
      </c>
      <c r="M2943" s="88">
        <v>0</v>
      </c>
      <c r="N2943" s="75" t="s">
        <v>85</v>
      </c>
      <c r="O2943" s="75"/>
      <c r="P2943" s="106"/>
      <c r="Q2943" s="90">
        <f>(17/100+7.6/100+1.65/100)*P2943</f>
        <v>0</v>
      </c>
      <c r="R2943" s="104"/>
      <c r="S2943" s="104"/>
      <c r="T2943" s="104"/>
      <c r="U2943" s="104"/>
      <c r="V2943" s="90">
        <f>+P2943-Q2943+R2943+S2943+T2943+U2943</f>
        <v>0</v>
      </c>
      <c r="W2943" s="91">
        <f>(1.02/100)</f>
        <v>1.02E-2</v>
      </c>
      <c r="X2943" s="91">
        <v>4.8E-3</v>
      </c>
      <c r="Y2943" s="91">
        <v>0.17</v>
      </c>
      <c r="Z2943" s="91">
        <v>1.65E-2</v>
      </c>
      <c r="AA2943" s="91">
        <v>7.6E-2</v>
      </c>
      <c r="AB2943" s="91">
        <f>SUM(W2943:AA2943)</f>
        <v>0.2775</v>
      </c>
      <c r="AC2943" s="75">
        <v>12</v>
      </c>
      <c r="AD2943" s="92">
        <f>IF(AL2943="","",+AC2943*AL2943)</f>
      </c>
      <c r="AE2943" s="93">
        <f>IF(AL2943="","",+AL2943*AB2943)</f>
      </c>
      <c r="AF2943" s="92">
        <f>IF(AL2943="","",+AL2943-AE2943)</f>
      </c>
      <c r="AG2943" s="93">
        <f>+V2943</f>
        <v>0</v>
      </c>
      <c r="AH2943" s="92">
        <f>IF(AF2943="","",+AF2943-AG2943)</f>
      </c>
      <c r="AI2943" s="92">
        <f>IF(AH2943="","",+AH2943*AC2943)</f>
      </c>
      <c r="AJ2943" s="93"/>
      <c r="AK2943" s="94">
        <v>0.33</v>
      </c>
      <c r="AL2943" s="93">
        <f>IF(V2943=0,"",V2943/(1-AB2943-AK2943))</f>
      </c>
      <c r="AM2943" s="95">
        <v>0.33</v>
      </c>
      <c r="AN2943" s="93">
        <f>IF(V2943=0,"",V2943/(1-AB2943-AM2943))</f>
      </c>
      <c r="AO2943" s="96">
        <v>1.2</v>
      </c>
      <c r="AP2943" s="93">
        <f>IF(BD!AJ2943="","",BD!AJ2943*BD!AO2943)</f>
      </c>
      <c r="AQ2943" s="91">
        <f>BD!AM2943/BD!AK2943-1</f>
        <v>0</v>
      </c>
      <c r="AR2943" s="91">
        <f>IF(BD!AN2943="","",IF(BD!AJ2943="","",BD!AN2943/BD!AJ2943-1))</f>
      </c>
      <c r="AS2943" s="91">
        <f>IF(BD!AN2943="","",IF(BD!AN2943&lt;BD!AL2943,"ABAIXO DA META","DENTRO DA META"))</f>
      </c>
      <c r="AT2943" s="91" t="str">
        <f>IF(BD!AJ2943="","EM ANÁLISE",IF(BD!AP2943&gt;=BD!AN2943,"GO", "NO GO"))</f>
        <v>EM ANÁLISE</v>
      </c>
      <c r="AU2943" s="97">
        <f>IF(AN2943="","",+BD!$AN2943-AJ2943)</f>
      </c>
      <c r="AV2943" s="98"/>
      <c r="AW2943" s="90">
        <f>BD!P2943*BD!AC2943</f>
        <v>0</v>
      </c>
      <c r="AX2943" s="90">
        <f>BD!V2943*BD!AC2943</f>
        <v>0</v>
      </c>
      <c r="AY2943" s="90">
        <f>IF(BD!AN2943="","",BD!AN2943*BD!AC2943)</f>
      </c>
      <c r="AZ2943" s="75" t="s">
        <v>123</v>
      </c>
      <c r="BA2943" s="75" t="s">
        <v>115</v>
      </c>
      <c r="BB2943" s="75">
        <v>1</v>
      </c>
      <c r="BC2943" s="75" t="s">
        <v>250</v>
      </c>
      <c r="BD2943" s="104"/>
      <c r="BE2943" s="104"/>
      <c r="BF2943" s="101"/>
      <c r="BG2943" s="101"/>
      <c r="BH2943" s="101"/>
      <c r="BI2943" s="101"/>
      <c r="BJ2943" s="101"/>
      <c r="BK2943" s="101"/>
      <c r="BL2943" s="101"/>
      <c r="BM2943" s="101"/>
      <c r="BN2943" s="101"/>
      <c r="BO2943" s="103"/>
      <c r="BP2943" s="101"/>
      <c r="BQ2943" s="101"/>
      <c r="BR2943" s="101"/>
      <c r="BS2943" s="101"/>
      <c r="BT2943" s="101"/>
      <c r="BU2943" s="101"/>
      <c r="BV2943" s="101"/>
      <c r="BW2943" s="101"/>
      <c r="BX2943" s="101"/>
      <c r="BY2943" s="101"/>
      <c r="BZ2943" s="101"/>
      <c r="CA2943" s="101"/>
      <c r="CB2943" s="101"/>
      <c r="CC2943" s="101"/>
      <c r="CD2943" s="101"/>
      <c r="CE2943" s="101"/>
      <c r="CF2943" s="101"/>
      <c r="CG2943" s="37" t="e">
        <f>VLOOKUP(Table_1[[#This Row],[EAN]],'[1]Planilha1'!$E:$R,13,0)</f>
        <v>#N/A</v>
      </c>
    </row>
    <row r="2944" ht="15" hidden="1">
      <c r="A2944" s="7"/>
      <c r="B2944" s="84" t="s">
        <v>2735</v>
      </c>
      <c r="C2944" s="75">
        <v>222023</v>
      </c>
      <c r="D2944" s="75"/>
      <c r="E2944" s="85">
        <v>7896336007751</v>
      </c>
      <c r="F2944" s="86" t="s">
        <v>3435</v>
      </c>
      <c r="G2944" s="75" t="s">
        <v>21</v>
      </c>
      <c r="H2944" s="75">
        <v>1260</v>
      </c>
      <c r="I2944" s="87" t="s">
        <v>3254</v>
      </c>
      <c r="J2944" s="75" t="s">
        <v>3164</v>
      </c>
      <c r="K2944" s="88" t="s">
        <v>84</v>
      </c>
      <c r="L2944" s="88">
        <v>24</v>
      </c>
      <c r="M2944" s="88">
        <v>0</v>
      </c>
      <c r="N2944" s="75" t="s">
        <v>85</v>
      </c>
      <c r="O2944" s="75"/>
      <c r="P2944" s="106"/>
      <c r="Q2944" s="90">
        <f>(17/100+7.6/100+1.65/100)*P2944</f>
        <v>0</v>
      </c>
      <c r="R2944" s="104"/>
      <c r="S2944" s="104"/>
      <c r="T2944" s="104"/>
      <c r="U2944" s="104"/>
      <c r="V2944" s="90">
        <f>+P2944-Q2944+R2944+S2944+T2944+U2944</f>
        <v>0</v>
      </c>
      <c r="W2944" s="91">
        <f>(1.02/100)</f>
        <v>1.02E-2</v>
      </c>
      <c r="X2944" s="91">
        <v>4.8E-3</v>
      </c>
      <c r="Y2944" s="91">
        <v>0.17</v>
      </c>
      <c r="Z2944" s="91">
        <v>1.65E-2</v>
      </c>
      <c r="AA2944" s="91">
        <v>7.6E-2</v>
      </c>
      <c r="AB2944" s="91">
        <f>SUM(W2944:AA2944)</f>
        <v>0.2775</v>
      </c>
      <c r="AC2944" s="75">
        <v>12</v>
      </c>
      <c r="AD2944" s="92">
        <f>IF(AL2944="","",+AC2944*AL2944)</f>
      </c>
      <c r="AE2944" s="93">
        <f>IF(AL2944="","",+AL2944*AB2944)</f>
      </c>
      <c r="AF2944" s="92">
        <f>IF(AL2944="","",+AL2944-AE2944)</f>
      </c>
      <c r="AG2944" s="93">
        <f>+V2944</f>
        <v>0</v>
      </c>
      <c r="AH2944" s="92">
        <f>IF(AF2944="","",+AF2944-AG2944)</f>
      </c>
      <c r="AI2944" s="92">
        <f>IF(AH2944="","",+AH2944*AC2944)</f>
      </c>
      <c r="AJ2944" s="93"/>
      <c r="AK2944" s="94">
        <v>0.33</v>
      </c>
      <c r="AL2944" s="93">
        <f>IF(V2944=0,"",V2944/(1-AB2944-AK2944))</f>
      </c>
      <c r="AM2944" s="95">
        <v>0.33</v>
      </c>
      <c r="AN2944" s="93">
        <f>IF(V2944=0,"",V2944/(1-AB2944-AM2944))</f>
      </c>
      <c r="AO2944" s="96">
        <v>1.2</v>
      </c>
      <c r="AP2944" s="93">
        <f>IF(BD!AJ2944="","",BD!AJ2944*BD!AO2944)</f>
      </c>
      <c r="AQ2944" s="91">
        <f>BD!AM2944/BD!AK2944-1</f>
        <v>0</v>
      </c>
      <c r="AR2944" s="91">
        <f>IF(BD!AN2944="","",IF(BD!AJ2944="","",BD!AN2944/BD!AJ2944-1))</f>
      </c>
      <c r="AS2944" s="91">
        <f>IF(BD!AN2944="","",IF(BD!AN2944&lt;BD!AL2944,"ABAIXO DA META","DENTRO DA META"))</f>
      </c>
      <c r="AT2944" s="91" t="str">
        <f>IF(BD!AJ2944="","EM ANÁLISE",IF(BD!AP2944&gt;=BD!AN2944,"GO", "NO GO"))</f>
        <v>EM ANÁLISE</v>
      </c>
      <c r="AU2944" s="97">
        <f>IF(AN2944="","",+BD!$AN2944-AJ2944)</f>
      </c>
      <c r="AV2944" s="98"/>
      <c r="AW2944" s="90">
        <f>BD!P2944*BD!AC2944</f>
        <v>0</v>
      </c>
      <c r="AX2944" s="90">
        <f>BD!V2944*BD!AC2944</f>
        <v>0</v>
      </c>
      <c r="AY2944" s="90">
        <f>IF(BD!AN2944="","",BD!AN2944*BD!AC2944)</f>
      </c>
      <c r="AZ2944" s="75" t="s">
        <v>123</v>
      </c>
      <c r="BA2944" s="75" t="s">
        <v>115</v>
      </c>
      <c r="BB2944" s="75">
        <v>1</v>
      </c>
      <c r="BC2944" s="75" t="s">
        <v>250</v>
      </c>
      <c r="BD2944" s="104"/>
      <c r="BE2944" s="104"/>
      <c r="BF2944" s="101"/>
      <c r="BG2944" s="101"/>
      <c r="BH2944" s="101"/>
      <c r="BI2944" s="101"/>
      <c r="BJ2944" s="101"/>
      <c r="BK2944" s="101"/>
      <c r="BL2944" s="101"/>
      <c r="BM2944" s="101"/>
      <c r="BN2944" s="101"/>
      <c r="BO2944" s="103"/>
      <c r="BP2944" s="101"/>
      <c r="BQ2944" s="101"/>
      <c r="BR2944" s="101"/>
      <c r="BS2944" s="101"/>
      <c r="BT2944" s="101"/>
      <c r="BU2944" s="101"/>
      <c r="BV2944" s="101"/>
      <c r="BW2944" s="101"/>
      <c r="BX2944" s="101"/>
      <c r="BY2944" s="101"/>
      <c r="BZ2944" s="101"/>
      <c r="CA2944" s="101"/>
      <c r="CB2944" s="101"/>
      <c r="CC2944" s="101"/>
      <c r="CD2944" s="101"/>
      <c r="CE2944" s="101"/>
      <c r="CF2944" s="101"/>
      <c r="CG2944" s="37" t="e">
        <f>VLOOKUP(Table_1[[#This Row],[EAN]],'[1]Planilha1'!$E:$R,13,0)</f>
        <v>#N/A</v>
      </c>
    </row>
    <row r="2945" ht="15" hidden="1">
      <c r="A2945" s="7"/>
      <c r="B2945" s="84" t="s">
        <v>2735</v>
      </c>
      <c r="C2945" s="75">
        <v>222024</v>
      </c>
      <c r="D2945" s="75"/>
      <c r="E2945" s="85">
        <v>7896336007768</v>
      </c>
      <c r="F2945" s="86" t="s">
        <v>3436</v>
      </c>
      <c r="G2945" s="75" t="s">
        <v>21</v>
      </c>
      <c r="H2945" s="75">
        <v>1260</v>
      </c>
      <c r="I2945" s="87" t="s">
        <v>3254</v>
      </c>
      <c r="J2945" s="75" t="s">
        <v>3164</v>
      </c>
      <c r="K2945" s="88" t="s">
        <v>84</v>
      </c>
      <c r="L2945" s="88">
        <v>24</v>
      </c>
      <c r="M2945" s="88">
        <v>0</v>
      </c>
      <c r="N2945" s="75" t="s">
        <v>85</v>
      </c>
      <c r="O2945" s="75"/>
      <c r="P2945" s="106"/>
      <c r="Q2945" s="90">
        <f>(17/100+7.6/100+1.65/100)*P2945</f>
        <v>0</v>
      </c>
      <c r="R2945" s="104"/>
      <c r="S2945" s="104"/>
      <c r="T2945" s="104"/>
      <c r="U2945" s="104"/>
      <c r="V2945" s="90">
        <f>+P2945-Q2945+R2945+S2945+T2945+U2945</f>
        <v>0</v>
      </c>
      <c r="W2945" s="91">
        <f>(1.02/100)</f>
        <v>1.02E-2</v>
      </c>
      <c r="X2945" s="91">
        <v>4.8E-3</v>
      </c>
      <c r="Y2945" s="91">
        <v>0.17</v>
      </c>
      <c r="Z2945" s="91">
        <v>1.65E-2</v>
      </c>
      <c r="AA2945" s="91">
        <v>7.6E-2</v>
      </c>
      <c r="AB2945" s="91">
        <f>SUM(W2945:AA2945)</f>
        <v>0.2775</v>
      </c>
      <c r="AC2945" s="75">
        <v>12</v>
      </c>
      <c r="AD2945" s="92">
        <f>IF(AL2945="","",+AC2945*AL2945)</f>
      </c>
      <c r="AE2945" s="93">
        <f>IF(AL2945="","",+AL2945*AB2945)</f>
      </c>
      <c r="AF2945" s="92">
        <f>IF(AL2945="","",+AL2945-AE2945)</f>
      </c>
      <c r="AG2945" s="93">
        <f>+V2945</f>
        <v>0</v>
      </c>
      <c r="AH2945" s="92">
        <f>IF(AF2945="","",+AF2945-AG2945)</f>
      </c>
      <c r="AI2945" s="92">
        <f>IF(AH2945="","",+AH2945*AC2945)</f>
      </c>
      <c r="AJ2945" s="93"/>
      <c r="AK2945" s="94">
        <v>0.33</v>
      </c>
      <c r="AL2945" s="93">
        <f>IF(V2945=0,"",V2945/(1-AB2945-AK2945))</f>
      </c>
      <c r="AM2945" s="95">
        <v>0.33</v>
      </c>
      <c r="AN2945" s="93">
        <f>IF(V2945=0,"",V2945/(1-AB2945-AM2945))</f>
      </c>
      <c r="AO2945" s="96">
        <v>1.2</v>
      </c>
      <c r="AP2945" s="93">
        <f>IF(BD!AJ2945="","",BD!AJ2945*BD!AO2945)</f>
      </c>
      <c r="AQ2945" s="91">
        <f>BD!AM2945/BD!AK2945-1</f>
        <v>0</v>
      </c>
      <c r="AR2945" s="91">
        <f>IF(BD!AN2945="","",IF(BD!AJ2945="","",BD!AN2945/BD!AJ2945-1))</f>
      </c>
      <c r="AS2945" s="91">
        <f>IF(BD!AN2945="","",IF(BD!AN2945&lt;BD!AL2945,"ABAIXO DA META","DENTRO DA META"))</f>
      </c>
      <c r="AT2945" s="91" t="str">
        <f>IF(BD!AJ2945="","EM ANÁLISE",IF(BD!AP2945&gt;=BD!AN2945,"GO", "NO GO"))</f>
        <v>EM ANÁLISE</v>
      </c>
      <c r="AU2945" s="97">
        <f>IF(AN2945="","",+BD!$AN2945-AJ2945)</f>
      </c>
      <c r="AV2945" s="98"/>
      <c r="AW2945" s="90">
        <f>BD!P2945*BD!AC2945</f>
        <v>0</v>
      </c>
      <c r="AX2945" s="90">
        <f>BD!V2945*BD!AC2945</f>
        <v>0</v>
      </c>
      <c r="AY2945" s="90">
        <f>IF(BD!AN2945="","",BD!AN2945*BD!AC2945)</f>
      </c>
      <c r="AZ2945" s="75" t="s">
        <v>123</v>
      </c>
      <c r="BA2945" s="75" t="s">
        <v>115</v>
      </c>
      <c r="BB2945" s="75">
        <v>1</v>
      </c>
      <c r="BC2945" s="75" t="s">
        <v>250</v>
      </c>
      <c r="BD2945" s="104"/>
      <c r="BE2945" s="104"/>
      <c r="BF2945" s="101"/>
      <c r="BG2945" s="101"/>
      <c r="BH2945" s="101"/>
      <c r="BI2945" s="101"/>
      <c r="BJ2945" s="101"/>
      <c r="BK2945" s="101"/>
      <c r="BL2945" s="101"/>
      <c r="BM2945" s="101"/>
      <c r="BN2945" s="101"/>
      <c r="BO2945" s="103"/>
      <c r="BP2945" s="101"/>
      <c r="BQ2945" s="101"/>
      <c r="BR2945" s="101"/>
      <c r="BS2945" s="101"/>
      <c r="BT2945" s="101"/>
      <c r="BU2945" s="101"/>
      <c r="BV2945" s="101"/>
      <c r="BW2945" s="101"/>
      <c r="BX2945" s="101"/>
      <c r="BY2945" s="101"/>
      <c r="BZ2945" s="101"/>
      <c r="CA2945" s="101"/>
      <c r="CB2945" s="101"/>
      <c r="CC2945" s="101"/>
      <c r="CD2945" s="101"/>
      <c r="CE2945" s="101"/>
      <c r="CF2945" s="101"/>
      <c r="CG2945" s="37" t="e">
        <f>VLOOKUP(Table_1[[#This Row],[EAN]],'[1]Planilha1'!$E:$R,13,0)</f>
        <v>#N/A</v>
      </c>
    </row>
    <row r="2946" ht="15" hidden="1">
      <c r="A2946" s="7"/>
      <c r="B2946" s="84" t="s">
        <v>2735</v>
      </c>
      <c r="C2946" s="75">
        <v>222025</v>
      </c>
      <c r="D2946" s="75"/>
      <c r="E2946" s="85">
        <v>7896336007751</v>
      </c>
      <c r="F2946" s="86" t="s">
        <v>3437</v>
      </c>
      <c r="G2946" s="75" t="s">
        <v>21</v>
      </c>
      <c r="H2946" s="75">
        <v>1260</v>
      </c>
      <c r="I2946" s="87" t="s">
        <v>3254</v>
      </c>
      <c r="J2946" s="75" t="s">
        <v>3164</v>
      </c>
      <c r="K2946" s="88" t="s">
        <v>84</v>
      </c>
      <c r="L2946" s="88">
        <v>24</v>
      </c>
      <c r="M2946" s="88">
        <v>0</v>
      </c>
      <c r="N2946" s="75" t="s">
        <v>85</v>
      </c>
      <c r="O2946" s="75"/>
      <c r="P2946" s="106"/>
      <c r="Q2946" s="90">
        <f>(17/100+7.6/100+1.65/100)*P2946</f>
        <v>0</v>
      </c>
      <c r="R2946" s="104"/>
      <c r="S2946" s="104"/>
      <c r="T2946" s="104"/>
      <c r="U2946" s="104"/>
      <c r="V2946" s="90">
        <f>+P2946-Q2946+R2946+S2946+T2946+U2946</f>
        <v>0</v>
      </c>
      <c r="W2946" s="91">
        <f>(1.02/100)</f>
        <v>1.02E-2</v>
      </c>
      <c r="X2946" s="91">
        <v>4.8E-3</v>
      </c>
      <c r="Y2946" s="91">
        <v>0.17</v>
      </c>
      <c r="Z2946" s="91">
        <v>1.65E-2</v>
      </c>
      <c r="AA2946" s="91">
        <v>7.6E-2</v>
      </c>
      <c r="AB2946" s="91">
        <f>SUM(W2946:AA2946)</f>
        <v>0.2775</v>
      </c>
      <c r="AC2946" s="75">
        <v>12</v>
      </c>
      <c r="AD2946" s="92">
        <f>IF(AL2946="","",+AC2946*AL2946)</f>
      </c>
      <c r="AE2946" s="93">
        <f>IF(AL2946="","",+AL2946*AB2946)</f>
      </c>
      <c r="AF2946" s="92">
        <f>IF(AL2946="","",+AL2946-AE2946)</f>
      </c>
      <c r="AG2946" s="93">
        <f>+V2946</f>
        <v>0</v>
      </c>
      <c r="AH2946" s="92">
        <f>IF(AF2946="","",+AF2946-AG2946)</f>
      </c>
      <c r="AI2946" s="92">
        <f>IF(AH2946="","",+AH2946*AC2946)</f>
      </c>
      <c r="AJ2946" s="93"/>
      <c r="AK2946" s="94">
        <v>0.33</v>
      </c>
      <c r="AL2946" s="93">
        <f>IF(V2946=0,"",V2946/(1-AB2946-AK2946))</f>
      </c>
      <c r="AM2946" s="95">
        <v>0.33</v>
      </c>
      <c r="AN2946" s="93">
        <f>IF(V2946=0,"",V2946/(1-AB2946-AM2946))</f>
      </c>
      <c r="AO2946" s="96">
        <v>1.2</v>
      </c>
      <c r="AP2946" s="93">
        <f>IF(BD!AJ2946="","",BD!AJ2946*BD!AO2946)</f>
      </c>
      <c r="AQ2946" s="91">
        <f>BD!AM2946/BD!AK2946-1</f>
        <v>0</v>
      </c>
      <c r="AR2946" s="91">
        <f>IF(BD!AN2946="","",IF(BD!AJ2946="","",BD!AN2946/BD!AJ2946-1))</f>
      </c>
      <c r="AS2946" s="91">
        <f>IF(BD!AN2946="","",IF(BD!AN2946&lt;BD!AL2946,"ABAIXO DA META","DENTRO DA META"))</f>
      </c>
      <c r="AT2946" s="91" t="str">
        <f>IF(BD!AJ2946="","EM ANÁLISE",IF(BD!AP2946&gt;=BD!AN2946,"GO", "NO GO"))</f>
        <v>EM ANÁLISE</v>
      </c>
      <c r="AU2946" s="97">
        <f>IF(AN2946="","",+BD!$AN2946-AJ2946)</f>
      </c>
      <c r="AV2946" s="98"/>
      <c r="AW2946" s="90">
        <f>BD!P2946*BD!AC2946</f>
        <v>0</v>
      </c>
      <c r="AX2946" s="90">
        <f>BD!V2946*BD!AC2946</f>
        <v>0</v>
      </c>
      <c r="AY2946" s="90">
        <f>IF(BD!AN2946="","",BD!AN2946*BD!AC2946)</f>
      </c>
      <c r="AZ2946" s="75" t="s">
        <v>123</v>
      </c>
      <c r="BA2946" s="75" t="s">
        <v>115</v>
      </c>
      <c r="BB2946" s="75">
        <v>1</v>
      </c>
      <c r="BC2946" s="75" t="s">
        <v>250</v>
      </c>
      <c r="BD2946" s="104"/>
      <c r="BE2946" s="104"/>
      <c r="BF2946" s="101"/>
      <c r="BG2946" s="101"/>
      <c r="BH2946" s="101"/>
      <c r="BI2946" s="101"/>
      <c r="BJ2946" s="101"/>
      <c r="BK2946" s="101"/>
      <c r="BL2946" s="101"/>
      <c r="BM2946" s="101"/>
      <c r="BN2946" s="101"/>
      <c r="BO2946" s="103"/>
      <c r="BP2946" s="101"/>
      <c r="BQ2946" s="101"/>
      <c r="BR2946" s="101"/>
      <c r="BS2946" s="101"/>
      <c r="BT2946" s="101"/>
      <c r="BU2946" s="101"/>
      <c r="BV2946" s="101"/>
      <c r="BW2946" s="101"/>
      <c r="BX2946" s="101"/>
      <c r="BY2946" s="101"/>
      <c r="BZ2946" s="101"/>
      <c r="CA2946" s="101"/>
      <c r="CB2946" s="101"/>
      <c r="CC2946" s="101"/>
      <c r="CD2946" s="101"/>
      <c r="CE2946" s="101"/>
      <c r="CF2946" s="101"/>
      <c r="CG2946" s="37" t="e">
        <f>VLOOKUP(Table_1[[#This Row],[EAN]],'[1]Planilha1'!$E:$R,13,0)</f>
        <v>#N/A</v>
      </c>
    </row>
    <row r="2947" ht="15" hidden="1">
      <c r="A2947" s="7"/>
      <c r="B2947" s="84" t="s">
        <v>2735</v>
      </c>
      <c r="C2947" s="75">
        <v>222026</v>
      </c>
      <c r="D2947" s="75"/>
      <c r="E2947" s="85">
        <v>7896336007768</v>
      </c>
      <c r="F2947" s="86" t="s">
        <v>3438</v>
      </c>
      <c r="G2947" s="75" t="s">
        <v>21</v>
      </c>
      <c r="H2947" s="75">
        <v>1260</v>
      </c>
      <c r="I2947" s="87" t="s">
        <v>3254</v>
      </c>
      <c r="J2947" s="75" t="s">
        <v>3164</v>
      </c>
      <c r="K2947" s="88" t="s">
        <v>84</v>
      </c>
      <c r="L2947" s="88">
        <v>24</v>
      </c>
      <c r="M2947" s="88">
        <v>0</v>
      </c>
      <c r="N2947" s="75" t="s">
        <v>85</v>
      </c>
      <c r="O2947" s="75"/>
      <c r="P2947" s="106"/>
      <c r="Q2947" s="90">
        <f>(17/100+7.6/100+1.65/100)*P2947</f>
        <v>0</v>
      </c>
      <c r="R2947" s="104"/>
      <c r="S2947" s="104"/>
      <c r="T2947" s="104"/>
      <c r="U2947" s="104"/>
      <c r="V2947" s="90">
        <f>+P2947-Q2947+R2947+S2947+T2947+U2947</f>
        <v>0</v>
      </c>
      <c r="W2947" s="91">
        <f>(1.02/100)</f>
        <v>1.02E-2</v>
      </c>
      <c r="X2947" s="91">
        <v>4.8E-3</v>
      </c>
      <c r="Y2947" s="91">
        <v>0.17</v>
      </c>
      <c r="Z2947" s="91">
        <v>1.65E-2</v>
      </c>
      <c r="AA2947" s="91">
        <v>7.6E-2</v>
      </c>
      <c r="AB2947" s="91">
        <f>SUM(W2947:AA2947)</f>
        <v>0.2775</v>
      </c>
      <c r="AC2947" s="75">
        <v>12</v>
      </c>
      <c r="AD2947" s="92">
        <f>IF(AL2947="","",+AC2947*AL2947)</f>
      </c>
      <c r="AE2947" s="93">
        <f>IF(AL2947="","",+AL2947*AB2947)</f>
      </c>
      <c r="AF2947" s="92">
        <f>IF(AL2947="","",+AL2947-AE2947)</f>
      </c>
      <c r="AG2947" s="93">
        <f>+V2947</f>
        <v>0</v>
      </c>
      <c r="AH2947" s="92">
        <f>IF(AF2947="","",+AF2947-AG2947)</f>
      </c>
      <c r="AI2947" s="92">
        <f>IF(AH2947="","",+AH2947*AC2947)</f>
      </c>
      <c r="AJ2947" s="93"/>
      <c r="AK2947" s="94">
        <v>0.33</v>
      </c>
      <c r="AL2947" s="93">
        <f>IF(V2947=0,"",V2947/(1-AB2947-AK2947))</f>
      </c>
      <c r="AM2947" s="95">
        <v>0.33</v>
      </c>
      <c r="AN2947" s="93">
        <f>IF(V2947=0,"",V2947/(1-AB2947-AM2947))</f>
      </c>
      <c r="AO2947" s="96">
        <v>1.2</v>
      </c>
      <c r="AP2947" s="93">
        <f>IF(BD!AJ2947="","",BD!AJ2947*BD!AO2947)</f>
      </c>
      <c r="AQ2947" s="91">
        <f>BD!AM2947/BD!AK2947-1</f>
        <v>0</v>
      </c>
      <c r="AR2947" s="91">
        <f>IF(BD!AN2947="","",IF(BD!AJ2947="","",BD!AN2947/BD!AJ2947-1))</f>
      </c>
      <c r="AS2947" s="91">
        <f>IF(BD!AN2947="","",IF(BD!AN2947&lt;BD!AL2947,"ABAIXO DA META","DENTRO DA META"))</f>
      </c>
      <c r="AT2947" s="91" t="str">
        <f>IF(BD!AJ2947="","EM ANÁLISE",IF(BD!AP2947&gt;=BD!AN2947,"GO", "NO GO"))</f>
        <v>EM ANÁLISE</v>
      </c>
      <c r="AU2947" s="97">
        <f>IF(AN2947="","",+BD!$AN2947-AJ2947)</f>
      </c>
      <c r="AV2947" s="98"/>
      <c r="AW2947" s="90">
        <f>BD!P2947*BD!AC2947</f>
        <v>0</v>
      </c>
      <c r="AX2947" s="90">
        <f>BD!V2947*BD!AC2947</f>
        <v>0</v>
      </c>
      <c r="AY2947" s="90">
        <f>IF(BD!AN2947="","",BD!AN2947*BD!AC2947)</f>
      </c>
      <c r="AZ2947" s="75" t="s">
        <v>123</v>
      </c>
      <c r="BA2947" s="75" t="s">
        <v>115</v>
      </c>
      <c r="BB2947" s="75">
        <v>1</v>
      </c>
      <c r="BC2947" s="75" t="s">
        <v>250</v>
      </c>
      <c r="BD2947" s="104"/>
      <c r="BE2947" s="104"/>
      <c r="BF2947" s="101"/>
      <c r="BG2947" s="101"/>
      <c r="BH2947" s="101"/>
      <c r="BI2947" s="101"/>
      <c r="BJ2947" s="101"/>
      <c r="BK2947" s="101"/>
      <c r="BL2947" s="101"/>
      <c r="BM2947" s="101"/>
      <c r="BN2947" s="101"/>
      <c r="BO2947" s="103"/>
      <c r="BP2947" s="101"/>
      <c r="BQ2947" s="101"/>
      <c r="BR2947" s="101"/>
      <c r="BS2947" s="101"/>
      <c r="BT2947" s="101"/>
      <c r="BU2947" s="101"/>
      <c r="BV2947" s="101"/>
      <c r="BW2947" s="101"/>
      <c r="BX2947" s="101"/>
      <c r="BY2947" s="101"/>
      <c r="BZ2947" s="101"/>
      <c r="CA2947" s="101"/>
      <c r="CB2947" s="101"/>
      <c r="CC2947" s="101"/>
      <c r="CD2947" s="101"/>
      <c r="CE2947" s="101"/>
      <c r="CF2947" s="101"/>
      <c r="CG2947" s="37" t="e">
        <f>VLOOKUP(Table_1[[#This Row],[EAN]],'[1]Planilha1'!$E:$R,13,0)</f>
        <v>#N/A</v>
      </c>
    </row>
    <row r="2948" ht="15" hidden="1">
      <c r="A2948" s="7"/>
      <c r="B2948" s="84" t="s">
        <v>2735</v>
      </c>
      <c r="C2948" s="75">
        <v>222027</v>
      </c>
      <c r="D2948" s="75"/>
      <c r="E2948" s="85">
        <v>7896451906946</v>
      </c>
      <c r="F2948" s="86" t="s">
        <v>3439</v>
      </c>
      <c r="G2948" s="75" t="s">
        <v>21</v>
      </c>
      <c r="H2948" s="75">
        <v>390</v>
      </c>
      <c r="I2948" s="87" t="s">
        <v>3106</v>
      </c>
      <c r="J2948" s="75" t="s">
        <v>3148</v>
      </c>
      <c r="K2948" s="88" t="s">
        <v>84</v>
      </c>
      <c r="L2948" s="88">
        <v>12</v>
      </c>
      <c r="M2948" s="88">
        <v>0</v>
      </c>
      <c r="N2948" s="75" t="s">
        <v>85</v>
      </c>
      <c r="O2948" s="75"/>
      <c r="P2948" s="106"/>
      <c r="Q2948" s="90">
        <f>(17/100+7.6/100+1.65/100)*P2948</f>
        <v>0</v>
      </c>
      <c r="R2948" s="104"/>
      <c r="S2948" s="104"/>
      <c r="T2948" s="104"/>
      <c r="U2948" s="104"/>
      <c r="V2948" s="90">
        <f>+P2948-Q2948+R2948+S2948+T2948+U2948</f>
        <v>0</v>
      </c>
      <c r="W2948" s="91">
        <f>(1.02/100)</f>
        <v>1.02E-2</v>
      </c>
      <c r="X2948" s="91">
        <v>4.8E-3</v>
      </c>
      <c r="Y2948" s="91">
        <v>0.17</v>
      </c>
      <c r="Z2948" s="91">
        <v>1.65E-2</v>
      </c>
      <c r="AA2948" s="91">
        <v>7.6E-2</v>
      </c>
      <c r="AB2948" s="91">
        <f>SUM(W2948:AA2948)</f>
        <v>0.2775</v>
      </c>
      <c r="AC2948" s="75">
        <v>12</v>
      </c>
      <c r="AD2948" s="92">
        <f>IF(AL2948="","",+AC2948*AL2948)</f>
      </c>
      <c r="AE2948" s="93">
        <f>IF(AL2948="","",+AL2948*AB2948)</f>
      </c>
      <c r="AF2948" s="92">
        <f>IF(AL2948="","",+AL2948-AE2948)</f>
      </c>
      <c r="AG2948" s="93">
        <f>+V2948</f>
        <v>0</v>
      </c>
      <c r="AH2948" s="92">
        <f>IF(AF2948="","",+AF2948-AG2948)</f>
      </c>
      <c r="AI2948" s="92">
        <f>IF(AH2948="","",+AH2948*AC2948)</f>
      </c>
      <c r="AJ2948" s="93"/>
      <c r="AK2948" s="94">
        <v>0.33</v>
      </c>
      <c r="AL2948" s="93">
        <f>IF(V2948=0,"",V2948/(1-AB2948-AK2948))</f>
      </c>
      <c r="AM2948" s="95">
        <v>0.33</v>
      </c>
      <c r="AN2948" s="93">
        <f>IF(V2948=0,"",V2948/(1-AB2948-AM2948))</f>
      </c>
      <c r="AO2948" s="96">
        <v>1.2</v>
      </c>
      <c r="AP2948" s="93">
        <f>IF(BD!AJ2948="","",BD!AJ2948*BD!AO2948)</f>
      </c>
      <c r="AQ2948" s="91">
        <f>BD!AM2948/BD!AK2948-1</f>
        <v>0</v>
      </c>
      <c r="AR2948" s="91">
        <f>IF(BD!AN2948="","",IF(BD!AJ2948="","",BD!AN2948/BD!AJ2948-1))</f>
      </c>
      <c r="AS2948" s="91">
        <f>IF(BD!AN2948="","",IF(BD!AN2948&lt;BD!AL2948,"ABAIXO DA META","DENTRO DA META"))</f>
      </c>
      <c r="AT2948" s="91" t="str">
        <f>IF(BD!AJ2948="","EM ANÁLISE",IF(BD!AP2948&gt;=BD!AN2948,"GO", "NO GO"))</f>
        <v>EM ANÁLISE</v>
      </c>
      <c r="AU2948" s="97">
        <f>IF(AN2948="","",+BD!$AN2948-AJ2948)</f>
      </c>
      <c r="AV2948" s="98"/>
      <c r="AW2948" s="90">
        <f>BD!P2948*BD!AC2948</f>
        <v>0</v>
      </c>
      <c r="AX2948" s="90">
        <f>BD!V2948*BD!AC2948</f>
        <v>0</v>
      </c>
      <c r="AY2948" s="90">
        <f>IF(BD!AN2948="","",BD!AN2948*BD!AC2948)</f>
      </c>
      <c r="AZ2948" s="75" t="s">
        <v>123</v>
      </c>
      <c r="BA2948" s="75" t="s">
        <v>115</v>
      </c>
      <c r="BB2948" s="75">
        <v>1</v>
      </c>
      <c r="BC2948" s="75" t="s">
        <v>250</v>
      </c>
      <c r="BD2948" s="104"/>
      <c r="BE2948" s="104"/>
      <c r="BF2948" s="101"/>
      <c r="BG2948" s="101"/>
      <c r="BH2948" s="101"/>
      <c r="BI2948" s="101"/>
      <c r="BJ2948" s="101"/>
      <c r="BK2948" s="101"/>
      <c r="BL2948" s="101"/>
      <c r="BM2948" s="101"/>
      <c r="BN2948" s="101"/>
      <c r="BO2948" s="103"/>
      <c r="BP2948" s="101"/>
      <c r="BQ2948" s="101"/>
      <c r="BR2948" s="101"/>
      <c r="BS2948" s="101"/>
      <c r="BT2948" s="101"/>
      <c r="BU2948" s="101"/>
      <c r="BV2948" s="101"/>
      <c r="BW2948" s="101"/>
      <c r="BX2948" s="101"/>
      <c r="BY2948" s="101"/>
      <c r="BZ2948" s="101"/>
      <c r="CA2948" s="101"/>
      <c r="CB2948" s="101"/>
      <c r="CC2948" s="101"/>
      <c r="CD2948" s="101"/>
      <c r="CE2948" s="101"/>
      <c r="CF2948" s="101"/>
      <c r="CG2948" s="37" t="e">
        <f>VLOOKUP(Table_1[[#This Row],[EAN]],'[1]Planilha1'!$E:$R,13,0)</f>
        <v>#N/A</v>
      </c>
    </row>
    <row r="2949" ht="15" hidden="1">
      <c r="A2949" s="7"/>
      <c r="B2949" s="84" t="s">
        <v>2735</v>
      </c>
      <c r="C2949" s="75">
        <v>222028</v>
      </c>
      <c r="D2949" s="75"/>
      <c r="E2949" s="85">
        <v>7896451909022</v>
      </c>
      <c r="F2949" s="86" t="s">
        <v>3440</v>
      </c>
      <c r="G2949" s="75" t="s">
        <v>21</v>
      </c>
      <c r="H2949" s="75">
        <v>390</v>
      </c>
      <c r="I2949" s="87" t="s">
        <v>3106</v>
      </c>
      <c r="J2949" s="75" t="s">
        <v>3148</v>
      </c>
      <c r="K2949" s="88" t="s">
        <v>84</v>
      </c>
      <c r="L2949" s="88">
        <v>12</v>
      </c>
      <c r="M2949" s="88">
        <v>0</v>
      </c>
      <c r="N2949" s="75" t="s">
        <v>85</v>
      </c>
      <c r="O2949" s="75"/>
      <c r="P2949" s="106"/>
      <c r="Q2949" s="90">
        <f>(17/100+7.6/100+1.65/100)*P2949</f>
        <v>0</v>
      </c>
      <c r="R2949" s="104"/>
      <c r="S2949" s="104"/>
      <c r="T2949" s="104"/>
      <c r="U2949" s="104"/>
      <c r="V2949" s="90">
        <f>+P2949-Q2949+R2949+S2949+T2949+U2949</f>
        <v>0</v>
      </c>
      <c r="W2949" s="91">
        <f>(1.02/100)</f>
        <v>1.02E-2</v>
      </c>
      <c r="X2949" s="91">
        <v>4.8E-3</v>
      </c>
      <c r="Y2949" s="91">
        <v>0.17</v>
      </c>
      <c r="Z2949" s="91">
        <v>1.65E-2</v>
      </c>
      <c r="AA2949" s="91">
        <v>7.6E-2</v>
      </c>
      <c r="AB2949" s="91">
        <f>SUM(W2949:AA2949)</f>
        <v>0.2775</v>
      </c>
      <c r="AC2949" s="75">
        <v>12</v>
      </c>
      <c r="AD2949" s="92">
        <f>IF(AL2949="","",+AC2949*AL2949)</f>
      </c>
      <c r="AE2949" s="93">
        <f>IF(AL2949="","",+AL2949*AB2949)</f>
      </c>
      <c r="AF2949" s="92">
        <f>IF(AL2949="","",+AL2949-AE2949)</f>
      </c>
      <c r="AG2949" s="93">
        <f>+V2949</f>
        <v>0</v>
      </c>
      <c r="AH2949" s="92">
        <f>IF(AF2949="","",+AF2949-AG2949)</f>
      </c>
      <c r="AI2949" s="92">
        <f>IF(AH2949="","",+AH2949*AC2949)</f>
      </c>
      <c r="AJ2949" s="93"/>
      <c r="AK2949" s="94">
        <v>0.33</v>
      </c>
      <c r="AL2949" s="93">
        <f>IF(V2949=0,"",V2949/(1-AB2949-AK2949))</f>
      </c>
      <c r="AM2949" s="95">
        <v>0.33</v>
      </c>
      <c r="AN2949" s="93">
        <f>IF(V2949=0,"",V2949/(1-AB2949-AM2949))</f>
      </c>
      <c r="AO2949" s="96">
        <v>1.2</v>
      </c>
      <c r="AP2949" s="93">
        <f>IF(BD!AJ2949="","",BD!AJ2949*BD!AO2949)</f>
      </c>
      <c r="AQ2949" s="91">
        <f>BD!AM2949/BD!AK2949-1</f>
        <v>0</v>
      </c>
      <c r="AR2949" s="91">
        <f>IF(BD!AN2949="","",IF(BD!AJ2949="","",BD!AN2949/BD!AJ2949-1))</f>
      </c>
      <c r="AS2949" s="91">
        <f>IF(BD!AN2949="","",IF(BD!AN2949&lt;BD!AL2949,"ABAIXO DA META","DENTRO DA META"))</f>
      </c>
      <c r="AT2949" s="91" t="str">
        <f>IF(BD!AJ2949="","EM ANÁLISE",IF(BD!AP2949&gt;=BD!AN2949,"GO", "NO GO"))</f>
        <v>EM ANÁLISE</v>
      </c>
      <c r="AU2949" s="97">
        <f>IF(AN2949="","",+BD!$AN2949-AJ2949)</f>
      </c>
      <c r="AV2949" s="98"/>
      <c r="AW2949" s="90">
        <f>BD!P2949*BD!AC2949</f>
        <v>0</v>
      </c>
      <c r="AX2949" s="90">
        <f>BD!V2949*BD!AC2949</f>
        <v>0</v>
      </c>
      <c r="AY2949" s="90">
        <f>IF(BD!AN2949="","",BD!AN2949*BD!AC2949)</f>
      </c>
      <c r="AZ2949" s="75" t="s">
        <v>123</v>
      </c>
      <c r="BA2949" s="75" t="s">
        <v>115</v>
      </c>
      <c r="BB2949" s="75">
        <v>1</v>
      </c>
      <c r="BC2949" s="75" t="s">
        <v>250</v>
      </c>
      <c r="BD2949" s="104"/>
      <c r="BE2949" s="104"/>
      <c r="BF2949" s="101"/>
      <c r="BG2949" s="101"/>
      <c r="BH2949" s="101"/>
      <c r="BI2949" s="101"/>
      <c r="BJ2949" s="101"/>
      <c r="BK2949" s="101"/>
      <c r="BL2949" s="101"/>
      <c r="BM2949" s="101"/>
      <c r="BN2949" s="101"/>
      <c r="BO2949" s="103"/>
      <c r="BP2949" s="101"/>
      <c r="BQ2949" s="101"/>
      <c r="BR2949" s="101"/>
      <c r="BS2949" s="101"/>
      <c r="BT2949" s="101"/>
      <c r="BU2949" s="101"/>
      <c r="BV2949" s="101"/>
      <c r="BW2949" s="101"/>
      <c r="BX2949" s="101"/>
      <c r="BY2949" s="101"/>
      <c r="BZ2949" s="101"/>
      <c r="CA2949" s="101"/>
      <c r="CB2949" s="101"/>
      <c r="CC2949" s="101"/>
      <c r="CD2949" s="101"/>
      <c r="CE2949" s="101"/>
      <c r="CF2949" s="101"/>
      <c r="CG2949" s="37" t="e">
        <f>VLOOKUP(Table_1[[#This Row],[EAN]],'[1]Planilha1'!$E:$R,13,0)</f>
        <v>#N/A</v>
      </c>
    </row>
    <row r="2950" ht="15" hidden="1">
      <c r="A2950" s="7"/>
      <c r="B2950" s="84" t="s">
        <v>2735</v>
      </c>
      <c r="C2950" s="75">
        <v>222029</v>
      </c>
      <c r="D2950" s="75"/>
      <c r="E2950" s="85">
        <v>7896451917461</v>
      </c>
      <c r="F2950" s="86" t="s">
        <v>3441</v>
      </c>
      <c r="G2950" s="75" t="s">
        <v>21</v>
      </c>
      <c r="H2950" s="75">
        <v>390</v>
      </c>
      <c r="I2950" s="87" t="s">
        <v>3106</v>
      </c>
      <c r="J2950" s="75" t="s">
        <v>3148</v>
      </c>
      <c r="K2950" s="88" t="s">
        <v>84</v>
      </c>
      <c r="L2950" s="88">
        <v>12</v>
      </c>
      <c r="M2950" s="88">
        <v>0</v>
      </c>
      <c r="N2950" s="75" t="s">
        <v>85</v>
      </c>
      <c r="O2950" s="75"/>
      <c r="P2950" s="106"/>
      <c r="Q2950" s="90">
        <f>(17/100+7.6/100+1.65/100)*P2950</f>
        <v>0</v>
      </c>
      <c r="R2950" s="104"/>
      <c r="S2950" s="104"/>
      <c r="T2950" s="104"/>
      <c r="U2950" s="104"/>
      <c r="V2950" s="90">
        <f>+P2950-Q2950+R2950+S2950+T2950+U2950</f>
        <v>0</v>
      </c>
      <c r="W2950" s="91">
        <f>(1.02/100)</f>
        <v>1.02E-2</v>
      </c>
      <c r="X2950" s="91">
        <v>4.8E-3</v>
      </c>
      <c r="Y2950" s="91">
        <v>0.17</v>
      </c>
      <c r="Z2950" s="91">
        <v>1.65E-2</v>
      </c>
      <c r="AA2950" s="91">
        <v>7.6E-2</v>
      </c>
      <c r="AB2950" s="91">
        <f>SUM(W2950:AA2950)</f>
        <v>0.2775</v>
      </c>
      <c r="AC2950" s="75">
        <v>12</v>
      </c>
      <c r="AD2950" s="92">
        <f>IF(AL2950="","",+AC2950*AL2950)</f>
      </c>
      <c r="AE2950" s="93">
        <f>IF(AL2950="","",+AL2950*AB2950)</f>
      </c>
      <c r="AF2950" s="92">
        <f>IF(AL2950="","",+AL2950-AE2950)</f>
      </c>
      <c r="AG2950" s="93">
        <f>+V2950</f>
        <v>0</v>
      </c>
      <c r="AH2950" s="92">
        <f>IF(AF2950="","",+AF2950-AG2950)</f>
      </c>
      <c r="AI2950" s="92">
        <f>IF(AH2950="","",+AH2950*AC2950)</f>
      </c>
      <c r="AJ2950" s="93"/>
      <c r="AK2950" s="94">
        <v>0.33</v>
      </c>
      <c r="AL2950" s="93">
        <f>IF(V2950=0,"",V2950/(1-AB2950-AK2950))</f>
      </c>
      <c r="AM2950" s="95">
        <v>0.33</v>
      </c>
      <c r="AN2950" s="93">
        <f>IF(V2950=0,"",V2950/(1-AB2950-AM2950))</f>
      </c>
      <c r="AO2950" s="96">
        <v>1.2</v>
      </c>
      <c r="AP2950" s="93">
        <f>IF(BD!AJ2950="","",BD!AJ2950*BD!AO2950)</f>
      </c>
      <c r="AQ2950" s="91">
        <f>BD!AM2950/BD!AK2950-1</f>
        <v>0</v>
      </c>
      <c r="AR2950" s="91">
        <f>IF(BD!AN2950="","",IF(BD!AJ2950="","",BD!AN2950/BD!AJ2950-1))</f>
      </c>
      <c r="AS2950" s="91">
        <f>IF(BD!AN2950="","",IF(BD!AN2950&lt;BD!AL2950,"ABAIXO DA META","DENTRO DA META"))</f>
      </c>
      <c r="AT2950" s="91" t="str">
        <f>IF(BD!AJ2950="","EM ANÁLISE",IF(BD!AP2950&gt;=BD!AN2950,"GO", "NO GO"))</f>
        <v>EM ANÁLISE</v>
      </c>
      <c r="AU2950" s="97">
        <f>IF(AN2950="","",+BD!$AN2950-AJ2950)</f>
      </c>
      <c r="AV2950" s="98"/>
      <c r="AW2950" s="90">
        <f>BD!P2950*BD!AC2950</f>
        <v>0</v>
      </c>
      <c r="AX2950" s="90">
        <f>BD!V2950*BD!AC2950</f>
        <v>0</v>
      </c>
      <c r="AY2950" s="90">
        <f>IF(BD!AN2950="","",BD!AN2950*BD!AC2950)</f>
      </c>
      <c r="AZ2950" s="75" t="s">
        <v>123</v>
      </c>
      <c r="BA2950" s="75" t="s">
        <v>115</v>
      </c>
      <c r="BB2950" s="75">
        <v>1</v>
      </c>
      <c r="BC2950" s="75" t="s">
        <v>250</v>
      </c>
      <c r="BD2950" s="104"/>
      <c r="BE2950" s="104"/>
      <c r="BF2950" s="101"/>
      <c r="BG2950" s="101"/>
      <c r="BH2950" s="101"/>
      <c r="BI2950" s="101"/>
      <c r="BJ2950" s="101"/>
      <c r="BK2950" s="101"/>
      <c r="BL2950" s="101"/>
      <c r="BM2950" s="101"/>
      <c r="BN2950" s="101"/>
      <c r="BO2950" s="103"/>
      <c r="BP2950" s="101"/>
      <c r="BQ2950" s="101"/>
      <c r="BR2950" s="101"/>
      <c r="BS2950" s="101"/>
      <c r="BT2950" s="101"/>
      <c r="BU2950" s="101"/>
      <c r="BV2950" s="101"/>
      <c r="BW2950" s="101"/>
      <c r="BX2950" s="101"/>
      <c r="BY2950" s="101"/>
      <c r="BZ2950" s="101"/>
      <c r="CA2950" s="101"/>
      <c r="CB2950" s="101"/>
      <c r="CC2950" s="101"/>
      <c r="CD2950" s="101"/>
      <c r="CE2950" s="101"/>
      <c r="CF2950" s="101"/>
      <c r="CG2950" s="37" t="e">
        <f>VLOOKUP(Table_1[[#This Row],[EAN]],'[1]Planilha1'!$E:$R,13,0)</f>
        <v>#N/A</v>
      </c>
    </row>
    <row r="2951" ht="15" hidden="1">
      <c r="A2951" s="7"/>
      <c r="B2951" s="84" t="s">
        <v>2735</v>
      </c>
      <c r="C2951" s="75">
        <v>222030</v>
      </c>
      <c r="D2951" s="75"/>
      <c r="E2951" s="85">
        <v>7896451901989</v>
      </c>
      <c r="F2951" s="86" t="s">
        <v>3442</v>
      </c>
      <c r="G2951" s="75" t="s">
        <v>21</v>
      </c>
      <c r="H2951" s="75">
        <v>390</v>
      </c>
      <c r="I2951" s="87" t="s">
        <v>3106</v>
      </c>
      <c r="J2951" s="75" t="s">
        <v>3148</v>
      </c>
      <c r="K2951" s="88" t="s">
        <v>84</v>
      </c>
      <c r="L2951" s="88">
        <v>12</v>
      </c>
      <c r="M2951" s="88">
        <v>0</v>
      </c>
      <c r="N2951" s="75" t="s">
        <v>85</v>
      </c>
      <c r="O2951" s="75"/>
      <c r="P2951" s="106"/>
      <c r="Q2951" s="90">
        <f>(17/100+7.6/100+1.65/100)*P2951</f>
        <v>0</v>
      </c>
      <c r="R2951" s="104"/>
      <c r="S2951" s="104"/>
      <c r="T2951" s="104"/>
      <c r="U2951" s="104"/>
      <c r="V2951" s="90">
        <f>+P2951-Q2951+R2951+S2951+T2951+U2951</f>
        <v>0</v>
      </c>
      <c r="W2951" s="91">
        <f>(1.02/100)</f>
        <v>1.02E-2</v>
      </c>
      <c r="X2951" s="91">
        <v>4.8E-3</v>
      </c>
      <c r="Y2951" s="91">
        <v>0.17</v>
      </c>
      <c r="Z2951" s="91">
        <v>1.65E-2</v>
      </c>
      <c r="AA2951" s="91">
        <v>7.6E-2</v>
      </c>
      <c r="AB2951" s="91">
        <f>SUM(W2951:AA2951)</f>
        <v>0.2775</v>
      </c>
      <c r="AC2951" s="75">
        <v>12</v>
      </c>
      <c r="AD2951" s="92">
        <f>IF(AL2951="","",+AC2951*AL2951)</f>
      </c>
      <c r="AE2951" s="93">
        <f>IF(AL2951="","",+AL2951*AB2951)</f>
      </c>
      <c r="AF2951" s="92">
        <f>IF(AL2951="","",+AL2951-AE2951)</f>
      </c>
      <c r="AG2951" s="93">
        <f>+V2951</f>
        <v>0</v>
      </c>
      <c r="AH2951" s="92">
        <f>IF(AF2951="","",+AF2951-AG2951)</f>
      </c>
      <c r="AI2951" s="92">
        <f>IF(AH2951="","",+AH2951*AC2951)</f>
      </c>
      <c r="AJ2951" s="93"/>
      <c r="AK2951" s="94">
        <v>0.33</v>
      </c>
      <c r="AL2951" s="93">
        <f>IF(V2951=0,"",V2951/(1-AB2951-AK2951))</f>
      </c>
      <c r="AM2951" s="95">
        <v>0.33</v>
      </c>
      <c r="AN2951" s="93">
        <f>IF(V2951=0,"",V2951/(1-AB2951-AM2951))</f>
      </c>
      <c r="AO2951" s="96">
        <v>1.2</v>
      </c>
      <c r="AP2951" s="93">
        <f>IF(BD!AJ2951="","",BD!AJ2951*BD!AO2951)</f>
      </c>
      <c r="AQ2951" s="91">
        <f>BD!AM2951/BD!AK2951-1</f>
        <v>0</v>
      </c>
      <c r="AR2951" s="91">
        <f>IF(BD!AN2951="","",IF(BD!AJ2951="","",BD!AN2951/BD!AJ2951-1))</f>
      </c>
      <c r="AS2951" s="91">
        <f>IF(BD!AN2951="","",IF(BD!AN2951&lt;BD!AL2951,"ABAIXO DA META","DENTRO DA META"))</f>
      </c>
      <c r="AT2951" s="91" t="str">
        <f>IF(BD!AJ2951="","EM ANÁLISE",IF(BD!AP2951&gt;=BD!AN2951,"GO", "NO GO"))</f>
        <v>EM ANÁLISE</v>
      </c>
      <c r="AU2951" s="97">
        <f>IF(AN2951="","",+BD!$AN2951-AJ2951)</f>
      </c>
      <c r="AV2951" s="98"/>
      <c r="AW2951" s="90">
        <f>BD!P2951*BD!AC2951</f>
        <v>0</v>
      </c>
      <c r="AX2951" s="90">
        <f>BD!V2951*BD!AC2951</f>
        <v>0</v>
      </c>
      <c r="AY2951" s="90">
        <f>IF(BD!AN2951="","",BD!AN2951*BD!AC2951)</f>
      </c>
      <c r="AZ2951" s="75" t="s">
        <v>123</v>
      </c>
      <c r="BA2951" s="75" t="s">
        <v>115</v>
      </c>
      <c r="BB2951" s="75">
        <v>1</v>
      </c>
      <c r="BC2951" s="75" t="s">
        <v>250</v>
      </c>
      <c r="BD2951" s="104"/>
      <c r="BE2951" s="104"/>
      <c r="BF2951" s="101"/>
      <c r="BG2951" s="101"/>
      <c r="BH2951" s="101"/>
      <c r="BI2951" s="101"/>
      <c r="BJ2951" s="101"/>
      <c r="BK2951" s="101"/>
      <c r="BL2951" s="101"/>
      <c r="BM2951" s="101"/>
      <c r="BN2951" s="101"/>
      <c r="BO2951" s="103"/>
      <c r="BP2951" s="101"/>
      <c r="BQ2951" s="101"/>
      <c r="BR2951" s="101"/>
      <c r="BS2951" s="101"/>
      <c r="BT2951" s="101"/>
      <c r="BU2951" s="101"/>
      <c r="BV2951" s="101"/>
      <c r="BW2951" s="101"/>
      <c r="BX2951" s="101"/>
      <c r="BY2951" s="101"/>
      <c r="BZ2951" s="101"/>
      <c r="CA2951" s="101"/>
      <c r="CB2951" s="101"/>
      <c r="CC2951" s="101"/>
      <c r="CD2951" s="101"/>
      <c r="CE2951" s="101"/>
      <c r="CF2951" s="101"/>
      <c r="CG2951" s="37" t="e">
        <f>VLOOKUP(Table_1[[#This Row],[EAN]],'[1]Planilha1'!$E:$R,13,0)</f>
        <v>#N/A</v>
      </c>
    </row>
    <row r="2952" ht="15" hidden="1">
      <c r="A2952" s="7"/>
      <c r="B2952" s="84" t="s">
        <v>2735</v>
      </c>
      <c r="C2952" s="75">
        <v>222031</v>
      </c>
      <c r="D2952" s="75"/>
      <c r="E2952" s="85">
        <v>7896451902306</v>
      </c>
      <c r="F2952" s="86" t="s">
        <v>3443</v>
      </c>
      <c r="G2952" s="75" t="s">
        <v>21</v>
      </c>
      <c r="H2952" s="75">
        <v>390</v>
      </c>
      <c r="I2952" s="87" t="s">
        <v>3106</v>
      </c>
      <c r="J2952" s="75" t="s">
        <v>3148</v>
      </c>
      <c r="K2952" s="88" t="s">
        <v>84</v>
      </c>
      <c r="L2952" s="88">
        <v>12</v>
      </c>
      <c r="M2952" s="88">
        <v>5</v>
      </c>
      <c r="N2952" s="75" t="s">
        <v>85</v>
      </c>
      <c r="O2952" s="75"/>
      <c r="P2952" s="106"/>
      <c r="Q2952" s="90">
        <f>(17/100+7.6/100+1.65/100)*P2952</f>
        <v>0</v>
      </c>
      <c r="R2952" s="104"/>
      <c r="S2952" s="104"/>
      <c r="T2952" s="104"/>
      <c r="U2952" s="104"/>
      <c r="V2952" s="90">
        <f>+P2952-Q2952+R2952+S2952+T2952+U2952</f>
        <v>0</v>
      </c>
      <c r="W2952" s="91">
        <f>(1.02/100)</f>
        <v>1.02E-2</v>
      </c>
      <c r="X2952" s="91">
        <v>4.8E-3</v>
      </c>
      <c r="Y2952" s="91">
        <v>0.17</v>
      </c>
      <c r="Z2952" s="91">
        <v>1.65E-2</v>
      </c>
      <c r="AA2952" s="91">
        <v>7.6E-2</v>
      </c>
      <c r="AB2952" s="91">
        <f>SUM(W2952:AA2952)</f>
        <v>0.2775</v>
      </c>
      <c r="AC2952" s="75">
        <v>12</v>
      </c>
      <c r="AD2952" s="92">
        <f>IF(AL2952="","",+AC2952*AL2952)</f>
      </c>
      <c r="AE2952" s="93">
        <f>IF(AL2952="","",+AL2952*AB2952)</f>
      </c>
      <c r="AF2952" s="92">
        <f>IF(AL2952="","",+AL2952-AE2952)</f>
      </c>
      <c r="AG2952" s="93">
        <f>+V2952</f>
        <v>0</v>
      </c>
      <c r="AH2952" s="92">
        <f>IF(AF2952="","",+AF2952-AG2952)</f>
      </c>
      <c r="AI2952" s="92">
        <f>IF(AH2952="","",+AH2952*AC2952)</f>
      </c>
      <c r="AJ2952" s="93"/>
      <c r="AK2952" s="94">
        <v>0.33</v>
      </c>
      <c r="AL2952" s="93">
        <f>IF(V2952=0,"",V2952/(1-AB2952-AK2952))</f>
      </c>
      <c r="AM2952" s="95">
        <v>0.33</v>
      </c>
      <c r="AN2952" s="93">
        <f>IF(V2952=0,"",V2952/(1-AB2952-AM2952))</f>
      </c>
      <c r="AO2952" s="96">
        <v>1.2</v>
      </c>
      <c r="AP2952" s="93">
        <f>IF(BD!AJ2952="","",BD!AJ2952*BD!AO2952)</f>
      </c>
      <c r="AQ2952" s="91">
        <f>BD!AM2952/BD!AK2952-1</f>
        <v>0</v>
      </c>
      <c r="AR2952" s="91">
        <f>IF(BD!AN2952="","",IF(BD!AJ2952="","",BD!AN2952/BD!AJ2952-1))</f>
      </c>
      <c r="AS2952" s="91">
        <f>IF(BD!AN2952="","",IF(BD!AN2952&lt;BD!AL2952,"ABAIXO DA META","DENTRO DA META"))</f>
      </c>
      <c r="AT2952" s="91" t="str">
        <f>IF(BD!AJ2952="","EM ANÁLISE",IF(BD!AP2952&gt;=BD!AN2952,"GO", "NO GO"))</f>
        <v>EM ANÁLISE</v>
      </c>
      <c r="AU2952" s="97">
        <f>IF(AN2952="","",+BD!$AN2952-AJ2952)</f>
      </c>
      <c r="AV2952" s="98"/>
      <c r="AW2952" s="90">
        <f>BD!P2952*BD!AC2952</f>
        <v>0</v>
      </c>
      <c r="AX2952" s="90">
        <f>BD!V2952*BD!AC2952</f>
        <v>0</v>
      </c>
      <c r="AY2952" s="90">
        <f>IF(BD!AN2952="","",BD!AN2952*BD!AC2952)</f>
      </c>
      <c r="AZ2952" s="75" t="s">
        <v>123</v>
      </c>
      <c r="BA2952" s="75" t="s">
        <v>115</v>
      </c>
      <c r="BB2952" s="75">
        <v>1</v>
      </c>
      <c r="BC2952" s="75" t="s">
        <v>250</v>
      </c>
      <c r="BD2952" s="104"/>
      <c r="BE2952" s="104"/>
      <c r="BF2952" s="101"/>
      <c r="BG2952" s="101"/>
      <c r="BH2952" s="101"/>
      <c r="BI2952" s="101"/>
      <c r="BJ2952" s="101"/>
      <c r="BK2952" s="101"/>
      <c r="BL2952" s="101"/>
      <c r="BM2952" s="101"/>
      <c r="BN2952" s="101"/>
      <c r="BO2952" s="103"/>
      <c r="BP2952" s="101"/>
      <c r="BQ2952" s="101"/>
      <c r="BR2952" s="101"/>
      <c r="BS2952" s="101"/>
      <c r="BT2952" s="101"/>
      <c r="BU2952" s="101"/>
      <c r="BV2952" s="101"/>
      <c r="BW2952" s="101"/>
      <c r="BX2952" s="101"/>
      <c r="BY2952" s="101"/>
      <c r="BZ2952" s="101"/>
      <c r="CA2952" s="101"/>
      <c r="CB2952" s="101"/>
      <c r="CC2952" s="101"/>
      <c r="CD2952" s="101"/>
      <c r="CE2952" s="101"/>
      <c r="CF2952" s="101"/>
      <c r="CG2952" s="37" t="e">
        <f>VLOOKUP(Table_1[[#This Row],[EAN]],'[1]Planilha1'!$E:$R,13,0)</f>
        <v>#N/A</v>
      </c>
    </row>
    <row r="2953" ht="15" hidden="1">
      <c r="A2953" s="7"/>
      <c r="B2953" s="84" t="s">
        <v>2735</v>
      </c>
      <c r="C2953" s="75">
        <v>222032</v>
      </c>
      <c r="D2953" s="75"/>
      <c r="E2953" s="85">
        <v>7896451901996</v>
      </c>
      <c r="F2953" s="86" t="s">
        <v>3444</v>
      </c>
      <c r="G2953" s="75" t="s">
        <v>21</v>
      </c>
      <c r="H2953" s="75">
        <v>390</v>
      </c>
      <c r="I2953" s="87" t="s">
        <v>3106</v>
      </c>
      <c r="J2953" s="75" t="s">
        <v>3148</v>
      </c>
      <c r="K2953" s="88" t="s">
        <v>84</v>
      </c>
      <c r="L2953" s="88">
        <v>12</v>
      </c>
      <c r="M2953" s="88">
        <v>0</v>
      </c>
      <c r="N2953" s="75" t="s">
        <v>85</v>
      </c>
      <c r="O2953" s="75"/>
      <c r="P2953" s="106"/>
      <c r="Q2953" s="90">
        <f>(17/100+7.6/100+1.65/100)*P2953</f>
        <v>0</v>
      </c>
      <c r="R2953" s="104"/>
      <c r="S2953" s="104"/>
      <c r="T2953" s="104"/>
      <c r="U2953" s="104"/>
      <c r="V2953" s="90">
        <f>+P2953-Q2953+R2953+S2953+T2953+U2953</f>
        <v>0</v>
      </c>
      <c r="W2953" s="91">
        <f>(1.02/100)</f>
        <v>1.02E-2</v>
      </c>
      <c r="X2953" s="91">
        <v>4.8E-3</v>
      </c>
      <c r="Y2953" s="91">
        <v>0.17</v>
      </c>
      <c r="Z2953" s="91">
        <v>1.65E-2</v>
      </c>
      <c r="AA2953" s="91">
        <v>7.6E-2</v>
      </c>
      <c r="AB2953" s="91">
        <f>SUM(W2953:AA2953)</f>
        <v>0.2775</v>
      </c>
      <c r="AC2953" s="75">
        <v>12</v>
      </c>
      <c r="AD2953" s="92">
        <f>IF(AL2953="","",+AC2953*AL2953)</f>
      </c>
      <c r="AE2953" s="93">
        <f>IF(AL2953="","",+AL2953*AB2953)</f>
      </c>
      <c r="AF2953" s="92">
        <f>IF(AL2953="","",+AL2953-AE2953)</f>
      </c>
      <c r="AG2953" s="93">
        <f>+V2953</f>
        <v>0</v>
      </c>
      <c r="AH2953" s="92">
        <f>IF(AF2953="","",+AF2953-AG2953)</f>
      </c>
      <c r="AI2953" s="92">
        <f>IF(AH2953="","",+AH2953*AC2953)</f>
      </c>
      <c r="AJ2953" s="93"/>
      <c r="AK2953" s="94">
        <v>0.33</v>
      </c>
      <c r="AL2953" s="93">
        <f>IF(V2953=0,"",V2953/(1-AB2953-AK2953))</f>
      </c>
      <c r="AM2953" s="95">
        <v>0.33</v>
      </c>
      <c r="AN2953" s="93">
        <f>IF(V2953=0,"",V2953/(1-AB2953-AM2953))</f>
      </c>
      <c r="AO2953" s="96">
        <v>1.2</v>
      </c>
      <c r="AP2953" s="93">
        <f>IF(BD!AJ2953="","",BD!AJ2953*BD!AO2953)</f>
      </c>
      <c r="AQ2953" s="91">
        <f>BD!AM2953/BD!AK2953-1</f>
        <v>0</v>
      </c>
      <c r="AR2953" s="91">
        <f>IF(BD!AN2953="","",IF(BD!AJ2953="","",BD!AN2953/BD!AJ2953-1))</f>
      </c>
      <c r="AS2953" s="91">
        <f>IF(BD!AN2953="","",IF(BD!AN2953&lt;BD!AL2953,"ABAIXO DA META","DENTRO DA META"))</f>
      </c>
      <c r="AT2953" s="91" t="str">
        <f>IF(BD!AJ2953="","EM ANÁLISE",IF(BD!AP2953&gt;=BD!AN2953,"GO", "NO GO"))</f>
        <v>EM ANÁLISE</v>
      </c>
      <c r="AU2953" s="97">
        <f>IF(AN2953="","",+BD!$AN2953-AJ2953)</f>
      </c>
      <c r="AV2953" s="98"/>
      <c r="AW2953" s="90">
        <f>BD!P2953*BD!AC2953</f>
        <v>0</v>
      </c>
      <c r="AX2953" s="90">
        <f>BD!V2953*BD!AC2953</f>
        <v>0</v>
      </c>
      <c r="AY2953" s="90">
        <f>IF(BD!AN2953="","",BD!AN2953*BD!AC2953)</f>
      </c>
      <c r="AZ2953" s="75" t="s">
        <v>123</v>
      </c>
      <c r="BA2953" s="75" t="s">
        <v>115</v>
      </c>
      <c r="BB2953" s="75">
        <v>1</v>
      </c>
      <c r="BC2953" s="75" t="s">
        <v>250</v>
      </c>
      <c r="BD2953" s="104"/>
      <c r="BE2953" s="104"/>
      <c r="BF2953" s="101"/>
      <c r="BG2953" s="101"/>
      <c r="BH2953" s="101"/>
      <c r="BI2953" s="101"/>
      <c r="BJ2953" s="101"/>
      <c r="BK2953" s="101"/>
      <c r="BL2953" s="101"/>
      <c r="BM2953" s="101"/>
      <c r="BN2953" s="101"/>
      <c r="BO2953" s="103"/>
      <c r="BP2953" s="101"/>
      <c r="BQ2953" s="101"/>
      <c r="BR2953" s="101"/>
      <c r="BS2953" s="101"/>
      <c r="BT2953" s="101"/>
      <c r="BU2953" s="101"/>
      <c r="BV2953" s="101"/>
      <c r="BW2953" s="101"/>
      <c r="BX2953" s="101"/>
      <c r="BY2953" s="101"/>
      <c r="BZ2953" s="101"/>
      <c r="CA2953" s="101"/>
      <c r="CB2953" s="101"/>
      <c r="CC2953" s="101"/>
      <c r="CD2953" s="101"/>
      <c r="CE2953" s="101"/>
      <c r="CF2953" s="101"/>
      <c r="CG2953" s="37" t="e">
        <f>VLOOKUP(Table_1[[#This Row],[EAN]],'[1]Planilha1'!$E:$R,13,0)</f>
        <v>#N/A</v>
      </c>
    </row>
    <row r="2954" ht="15" hidden="1">
      <c r="A2954" s="7"/>
      <c r="B2954" s="84" t="s">
        <v>2735</v>
      </c>
      <c r="C2954" s="75">
        <v>222033</v>
      </c>
      <c r="D2954" s="75"/>
      <c r="E2954" s="85">
        <v>7896451909015</v>
      </c>
      <c r="F2954" s="86" t="s">
        <v>3445</v>
      </c>
      <c r="G2954" s="75" t="s">
        <v>21</v>
      </c>
      <c r="H2954" s="75">
        <v>390</v>
      </c>
      <c r="I2954" s="87" t="s">
        <v>3106</v>
      </c>
      <c r="J2954" s="75" t="s">
        <v>3148</v>
      </c>
      <c r="K2954" s="88" t="s">
        <v>84</v>
      </c>
      <c r="L2954" s="88">
        <v>12</v>
      </c>
      <c r="M2954" s="88">
        <v>5</v>
      </c>
      <c r="N2954" s="75" t="s">
        <v>85</v>
      </c>
      <c r="O2954" s="75"/>
      <c r="P2954" s="106"/>
      <c r="Q2954" s="90">
        <f>(17/100+7.6/100+1.65/100)*P2954</f>
        <v>0</v>
      </c>
      <c r="R2954" s="104"/>
      <c r="S2954" s="104"/>
      <c r="T2954" s="104"/>
      <c r="U2954" s="104"/>
      <c r="V2954" s="90">
        <f>+P2954-Q2954+R2954+S2954+T2954+U2954</f>
        <v>0</v>
      </c>
      <c r="W2954" s="91">
        <f>(1.02/100)</f>
        <v>1.02E-2</v>
      </c>
      <c r="X2954" s="91">
        <v>4.8E-3</v>
      </c>
      <c r="Y2954" s="91">
        <v>0.17</v>
      </c>
      <c r="Z2954" s="91">
        <v>1.65E-2</v>
      </c>
      <c r="AA2954" s="91">
        <v>7.6E-2</v>
      </c>
      <c r="AB2954" s="91">
        <f>SUM(W2954:AA2954)</f>
        <v>0.2775</v>
      </c>
      <c r="AC2954" s="75">
        <v>12</v>
      </c>
      <c r="AD2954" s="92">
        <f>IF(AL2954="","",+AC2954*AL2954)</f>
      </c>
      <c r="AE2954" s="93">
        <f>IF(AL2954="","",+AL2954*AB2954)</f>
      </c>
      <c r="AF2954" s="92">
        <f>IF(AL2954="","",+AL2954-AE2954)</f>
      </c>
      <c r="AG2954" s="93">
        <f>+V2954</f>
        <v>0</v>
      </c>
      <c r="AH2954" s="92">
        <f>IF(AF2954="","",+AF2954-AG2954)</f>
      </c>
      <c r="AI2954" s="92">
        <f>IF(AH2954="","",+AH2954*AC2954)</f>
      </c>
      <c r="AJ2954" s="93"/>
      <c r="AK2954" s="94">
        <v>0.33</v>
      </c>
      <c r="AL2954" s="93">
        <f>IF(V2954=0,"",V2954/(1-AB2954-AK2954))</f>
      </c>
      <c r="AM2954" s="95">
        <v>0.33</v>
      </c>
      <c r="AN2954" s="93">
        <f>IF(V2954=0,"",V2954/(1-AB2954-AM2954))</f>
      </c>
      <c r="AO2954" s="96">
        <v>1.2</v>
      </c>
      <c r="AP2954" s="93">
        <f>IF(BD!AJ2954="","",BD!AJ2954*BD!AO2954)</f>
      </c>
      <c r="AQ2954" s="91">
        <f>BD!AM2954/BD!AK2954-1</f>
        <v>0</v>
      </c>
      <c r="AR2954" s="91">
        <f>IF(BD!AN2954="","",IF(BD!AJ2954="","",BD!AN2954/BD!AJ2954-1))</f>
      </c>
      <c r="AS2954" s="91">
        <f>IF(BD!AN2954="","",IF(BD!AN2954&lt;BD!AL2954,"ABAIXO DA META","DENTRO DA META"))</f>
      </c>
      <c r="AT2954" s="91" t="str">
        <f>IF(BD!AJ2954="","EM ANÁLISE",IF(BD!AP2954&gt;=BD!AN2954,"GO", "NO GO"))</f>
        <v>EM ANÁLISE</v>
      </c>
      <c r="AU2954" s="97">
        <f>IF(AN2954="","",+BD!$AN2954-AJ2954)</f>
      </c>
      <c r="AV2954" s="98"/>
      <c r="AW2954" s="90">
        <f>BD!P2954*BD!AC2954</f>
        <v>0</v>
      </c>
      <c r="AX2954" s="90">
        <f>BD!V2954*BD!AC2954</f>
        <v>0</v>
      </c>
      <c r="AY2954" s="90">
        <f>IF(BD!AN2954="","",BD!AN2954*BD!AC2954)</f>
      </c>
      <c r="AZ2954" s="75" t="s">
        <v>123</v>
      </c>
      <c r="BA2954" s="75" t="s">
        <v>115</v>
      </c>
      <c r="BB2954" s="75">
        <v>1</v>
      </c>
      <c r="BC2954" s="75" t="s">
        <v>250</v>
      </c>
      <c r="BD2954" s="104"/>
      <c r="BE2954" s="104"/>
      <c r="BF2954" s="101"/>
      <c r="BG2954" s="101"/>
      <c r="BH2954" s="101"/>
      <c r="BI2954" s="101"/>
      <c r="BJ2954" s="101"/>
      <c r="BK2954" s="101"/>
      <c r="BL2954" s="101"/>
      <c r="BM2954" s="101"/>
      <c r="BN2954" s="101"/>
      <c r="BO2954" s="103"/>
      <c r="BP2954" s="101"/>
      <c r="BQ2954" s="101"/>
      <c r="BR2954" s="101"/>
      <c r="BS2954" s="101"/>
      <c r="BT2954" s="101"/>
      <c r="BU2954" s="101"/>
      <c r="BV2954" s="101"/>
      <c r="BW2954" s="101"/>
      <c r="BX2954" s="101"/>
      <c r="BY2954" s="101"/>
      <c r="BZ2954" s="101"/>
      <c r="CA2954" s="101"/>
      <c r="CB2954" s="101"/>
      <c r="CC2954" s="101"/>
      <c r="CD2954" s="101"/>
      <c r="CE2954" s="101"/>
      <c r="CF2954" s="101"/>
      <c r="CG2954" s="37" t="e">
        <f>VLOOKUP(Table_1[[#This Row],[EAN]],'[1]Planilha1'!$E:$R,13,0)</f>
        <v>#N/A</v>
      </c>
    </row>
    <row r="2955" ht="15" hidden="1">
      <c r="A2955" s="7"/>
      <c r="B2955" s="84" t="s">
        <v>2735</v>
      </c>
      <c r="C2955" s="75">
        <v>222034</v>
      </c>
      <c r="D2955" s="75"/>
      <c r="E2955" s="85">
        <v>7896451914194</v>
      </c>
      <c r="F2955" s="86" t="s">
        <v>3446</v>
      </c>
      <c r="G2955" s="75" t="s">
        <v>21</v>
      </c>
      <c r="H2955" s="75">
        <v>390</v>
      </c>
      <c r="I2955" s="87" t="s">
        <v>3106</v>
      </c>
      <c r="J2955" s="75" t="s">
        <v>3148</v>
      </c>
      <c r="K2955" s="88" t="s">
        <v>84</v>
      </c>
      <c r="L2955" s="88">
        <v>12</v>
      </c>
      <c r="M2955" s="88">
        <v>5</v>
      </c>
      <c r="N2955" s="75" t="s">
        <v>85</v>
      </c>
      <c r="O2955" s="75"/>
      <c r="P2955" s="106"/>
      <c r="Q2955" s="90">
        <f>(17/100+7.6/100+1.65/100)*P2955</f>
        <v>0</v>
      </c>
      <c r="R2955" s="104"/>
      <c r="S2955" s="104"/>
      <c r="T2955" s="104"/>
      <c r="U2955" s="104"/>
      <c r="V2955" s="90">
        <f>+P2955-Q2955+R2955+S2955+T2955+U2955</f>
        <v>0</v>
      </c>
      <c r="W2955" s="91">
        <f>(1.02/100)</f>
        <v>1.02E-2</v>
      </c>
      <c r="X2955" s="91">
        <v>4.8E-3</v>
      </c>
      <c r="Y2955" s="91">
        <v>0.17</v>
      </c>
      <c r="Z2955" s="91">
        <v>1.65E-2</v>
      </c>
      <c r="AA2955" s="91">
        <v>7.6E-2</v>
      </c>
      <c r="AB2955" s="91">
        <f>SUM(W2955:AA2955)</f>
        <v>0.2775</v>
      </c>
      <c r="AC2955" s="75">
        <v>12</v>
      </c>
      <c r="AD2955" s="92">
        <f>IF(AL2955="","",+AC2955*AL2955)</f>
      </c>
      <c r="AE2955" s="93">
        <f>IF(AL2955="","",+AL2955*AB2955)</f>
      </c>
      <c r="AF2955" s="92">
        <f>IF(AL2955="","",+AL2955-AE2955)</f>
      </c>
      <c r="AG2955" s="93">
        <f>+V2955</f>
        <v>0</v>
      </c>
      <c r="AH2955" s="92">
        <f>IF(AF2955="","",+AF2955-AG2955)</f>
      </c>
      <c r="AI2955" s="92">
        <f>IF(AH2955="","",+AH2955*AC2955)</f>
      </c>
      <c r="AJ2955" s="93"/>
      <c r="AK2955" s="94">
        <v>0.33</v>
      </c>
      <c r="AL2955" s="93">
        <f>IF(V2955=0,"",V2955/(1-AB2955-AK2955))</f>
      </c>
      <c r="AM2955" s="95">
        <v>0.33</v>
      </c>
      <c r="AN2955" s="93">
        <f>IF(V2955=0,"",V2955/(1-AB2955-AM2955))</f>
      </c>
      <c r="AO2955" s="96">
        <v>1.2</v>
      </c>
      <c r="AP2955" s="93">
        <f>IF(BD!AJ2955="","",BD!AJ2955*BD!AO2955)</f>
      </c>
      <c r="AQ2955" s="91">
        <f>BD!AM2955/BD!AK2955-1</f>
        <v>0</v>
      </c>
      <c r="AR2955" s="91">
        <f>IF(BD!AN2955="","",IF(BD!AJ2955="","",BD!AN2955/BD!AJ2955-1))</f>
      </c>
      <c r="AS2955" s="91">
        <f>IF(BD!AN2955="","",IF(BD!AN2955&lt;BD!AL2955,"ABAIXO DA META","DENTRO DA META"))</f>
      </c>
      <c r="AT2955" s="91" t="str">
        <f>IF(BD!AJ2955="","EM ANÁLISE",IF(BD!AP2955&gt;=BD!AN2955,"GO", "NO GO"))</f>
        <v>EM ANÁLISE</v>
      </c>
      <c r="AU2955" s="97">
        <f>IF(AN2955="","",+BD!$AN2955-AJ2955)</f>
      </c>
      <c r="AV2955" s="98"/>
      <c r="AW2955" s="90">
        <f>BD!P2955*BD!AC2955</f>
        <v>0</v>
      </c>
      <c r="AX2955" s="90">
        <f>BD!V2955*BD!AC2955</f>
        <v>0</v>
      </c>
      <c r="AY2955" s="90">
        <f>IF(BD!AN2955="","",BD!AN2955*BD!AC2955)</f>
      </c>
      <c r="AZ2955" s="75" t="s">
        <v>123</v>
      </c>
      <c r="BA2955" s="75" t="s">
        <v>115</v>
      </c>
      <c r="BB2955" s="75">
        <v>1</v>
      </c>
      <c r="BC2955" s="75" t="s">
        <v>250</v>
      </c>
      <c r="BD2955" s="104"/>
      <c r="BE2955" s="104"/>
      <c r="BF2955" s="101"/>
      <c r="BG2955" s="101"/>
      <c r="BH2955" s="101"/>
      <c r="BI2955" s="101"/>
      <c r="BJ2955" s="101"/>
      <c r="BK2955" s="101"/>
      <c r="BL2955" s="101"/>
      <c r="BM2955" s="101"/>
      <c r="BN2955" s="101"/>
      <c r="BO2955" s="103"/>
      <c r="BP2955" s="101"/>
      <c r="BQ2955" s="101"/>
      <c r="BR2955" s="101"/>
      <c r="BS2955" s="101"/>
      <c r="BT2955" s="101"/>
      <c r="BU2955" s="101"/>
      <c r="BV2955" s="101"/>
      <c r="BW2955" s="101"/>
      <c r="BX2955" s="101"/>
      <c r="BY2955" s="101"/>
      <c r="BZ2955" s="101"/>
      <c r="CA2955" s="101"/>
      <c r="CB2955" s="101"/>
      <c r="CC2955" s="101"/>
      <c r="CD2955" s="101"/>
      <c r="CE2955" s="101"/>
      <c r="CF2955" s="101"/>
      <c r="CG2955" s="37" t="e">
        <f>VLOOKUP(Table_1[[#This Row],[EAN]],'[1]Planilha1'!$E:$R,13,0)</f>
        <v>#N/A</v>
      </c>
    </row>
    <row r="2956" ht="15" hidden="1">
      <c r="A2956" s="7"/>
      <c r="B2956" s="84" t="s">
        <v>2735</v>
      </c>
      <c r="C2956" s="75">
        <v>222035</v>
      </c>
      <c r="D2956" s="75"/>
      <c r="E2956" s="85">
        <v>7896451904928</v>
      </c>
      <c r="F2956" s="86" t="s">
        <v>3447</v>
      </c>
      <c r="G2956" s="75" t="s">
        <v>21</v>
      </c>
      <c r="H2956" s="75">
        <v>390</v>
      </c>
      <c r="I2956" s="87" t="s">
        <v>3106</v>
      </c>
      <c r="J2956" s="75" t="s">
        <v>1474</v>
      </c>
      <c r="K2956" s="88" t="s">
        <v>84</v>
      </c>
      <c r="L2956" s="88">
        <v>30</v>
      </c>
      <c r="M2956" s="88">
        <v>0</v>
      </c>
      <c r="N2956" s="75" t="s">
        <v>85</v>
      </c>
      <c r="O2956" s="75"/>
      <c r="P2956" s="106"/>
      <c r="Q2956" s="90">
        <f>(17/100+7.6/100+1.65/100)*P2956</f>
        <v>0</v>
      </c>
      <c r="R2956" s="104"/>
      <c r="S2956" s="104"/>
      <c r="T2956" s="104"/>
      <c r="U2956" s="104"/>
      <c r="V2956" s="90">
        <f>+P2956-Q2956+R2956+S2956+T2956+U2956</f>
        <v>0</v>
      </c>
      <c r="W2956" s="91">
        <f>(1.02/100)</f>
        <v>1.02E-2</v>
      </c>
      <c r="X2956" s="91">
        <v>4.8E-3</v>
      </c>
      <c r="Y2956" s="91">
        <v>0.17</v>
      </c>
      <c r="Z2956" s="91">
        <v>1.65E-2</v>
      </c>
      <c r="AA2956" s="91">
        <v>7.6E-2</v>
      </c>
      <c r="AB2956" s="91">
        <f>SUM(W2956:AA2956)</f>
        <v>0.2775</v>
      </c>
      <c r="AC2956" s="75">
        <v>12</v>
      </c>
      <c r="AD2956" s="92">
        <f>IF(AL2956="","",+AC2956*AL2956)</f>
      </c>
      <c r="AE2956" s="93">
        <f>IF(AL2956="","",+AL2956*AB2956)</f>
      </c>
      <c r="AF2956" s="92">
        <f>IF(AL2956="","",+AL2956-AE2956)</f>
      </c>
      <c r="AG2956" s="93">
        <f>+V2956</f>
        <v>0</v>
      </c>
      <c r="AH2956" s="92">
        <f>IF(AF2956="","",+AF2956-AG2956)</f>
      </c>
      <c r="AI2956" s="92">
        <f>IF(AH2956="","",+AH2956*AC2956)</f>
      </c>
      <c r="AJ2956" s="93"/>
      <c r="AK2956" s="94">
        <v>0.33</v>
      </c>
      <c r="AL2956" s="93">
        <f>IF(V2956=0,"",V2956/(1-AB2956-AK2956))</f>
      </c>
      <c r="AM2956" s="95">
        <v>0.33</v>
      </c>
      <c r="AN2956" s="93">
        <f>IF(V2956=0,"",V2956/(1-AB2956-AM2956))</f>
      </c>
      <c r="AO2956" s="96">
        <v>1.2</v>
      </c>
      <c r="AP2956" s="93">
        <f>IF(BD!AJ2956="","",BD!AJ2956*BD!AO2956)</f>
      </c>
      <c r="AQ2956" s="91">
        <f>BD!AM2956/BD!AK2956-1</f>
        <v>0</v>
      </c>
      <c r="AR2956" s="91">
        <f>IF(BD!AN2956="","",IF(BD!AJ2956="","",BD!AN2956/BD!AJ2956-1))</f>
      </c>
      <c r="AS2956" s="91">
        <f>IF(BD!AN2956="","",IF(BD!AN2956&lt;BD!AL2956,"ABAIXO DA META","DENTRO DA META"))</f>
      </c>
      <c r="AT2956" s="91" t="str">
        <f>IF(BD!AJ2956="","EM ANÁLISE",IF(BD!AP2956&gt;=BD!AN2956,"GO", "NO GO"))</f>
        <v>EM ANÁLISE</v>
      </c>
      <c r="AU2956" s="97">
        <f>IF(AN2956="","",+BD!$AN2956-AJ2956)</f>
      </c>
      <c r="AV2956" s="98"/>
      <c r="AW2956" s="90">
        <f>BD!P2956*BD!AC2956</f>
        <v>0</v>
      </c>
      <c r="AX2956" s="90">
        <f>BD!V2956*BD!AC2956</f>
        <v>0</v>
      </c>
      <c r="AY2956" s="90">
        <f>IF(BD!AN2956="","",BD!AN2956*BD!AC2956)</f>
      </c>
      <c r="AZ2956" s="75" t="s">
        <v>123</v>
      </c>
      <c r="BA2956" s="75" t="s">
        <v>115</v>
      </c>
      <c r="BB2956" s="75">
        <v>1</v>
      </c>
      <c r="BC2956" s="75" t="s">
        <v>250</v>
      </c>
      <c r="BD2956" s="104"/>
      <c r="BE2956" s="104"/>
      <c r="BF2956" s="101"/>
      <c r="BG2956" s="101"/>
      <c r="BH2956" s="101"/>
      <c r="BI2956" s="101"/>
      <c r="BJ2956" s="101"/>
      <c r="BK2956" s="101"/>
      <c r="BL2956" s="101"/>
      <c r="BM2956" s="101"/>
      <c r="BN2956" s="101"/>
      <c r="BO2956" s="103"/>
      <c r="BP2956" s="101"/>
      <c r="BQ2956" s="101"/>
      <c r="BR2956" s="101"/>
      <c r="BS2956" s="101"/>
      <c r="BT2956" s="101"/>
      <c r="BU2956" s="101"/>
      <c r="BV2956" s="101"/>
      <c r="BW2956" s="101"/>
      <c r="BX2956" s="101"/>
      <c r="BY2956" s="101"/>
      <c r="BZ2956" s="101"/>
      <c r="CA2956" s="101"/>
      <c r="CB2956" s="101"/>
      <c r="CC2956" s="101"/>
      <c r="CD2956" s="101"/>
      <c r="CE2956" s="101"/>
      <c r="CF2956" s="101"/>
      <c r="CG2956" s="37" t="e">
        <f>VLOOKUP(Table_1[[#This Row],[EAN]],'[1]Planilha1'!$E:$R,13,0)</f>
        <v>#N/A</v>
      </c>
    </row>
    <row r="2957" ht="15" hidden="1">
      <c r="A2957" s="7"/>
      <c r="B2957" s="84" t="s">
        <v>2735</v>
      </c>
      <c r="C2957" s="75">
        <v>222036</v>
      </c>
      <c r="D2957" s="75"/>
      <c r="E2957" s="85">
        <v>7896451904935</v>
      </c>
      <c r="F2957" s="86" t="s">
        <v>3448</v>
      </c>
      <c r="G2957" s="75" t="s">
        <v>21</v>
      </c>
      <c r="H2957" s="75">
        <v>390</v>
      </c>
      <c r="I2957" s="87" t="s">
        <v>3106</v>
      </c>
      <c r="J2957" s="75" t="s">
        <v>1474</v>
      </c>
      <c r="K2957" s="88" t="s">
        <v>84</v>
      </c>
      <c r="L2957" s="88">
        <v>30</v>
      </c>
      <c r="M2957" s="88">
        <v>0</v>
      </c>
      <c r="N2957" s="75" t="s">
        <v>85</v>
      </c>
      <c r="O2957" s="75"/>
      <c r="P2957" s="106"/>
      <c r="Q2957" s="90">
        <f>(17/100+7.6/100+1.65/100)*P2957</f>
        <v>0</v>
      </c>
      <c r="R2957" s="104"/>
      <c r="S2957" s="104"/>
      <c r="T2957" s="104"/>
      <c r="U2957" s="104"/>
      <c r="V2957" s="90">
        <f>+P2957-Q2957+R2957+S2957+T2957+U2957</f>
        <v>0</v>
      </c>
      <c r="W2957" s="91">
        <f>(1.02/100)</f>
        <v>1.02E-2</v>
      </c>
      <c r="X2957" s="91">
        <v>4.8E-3</v>
      </c>
      <c r="Y2957" s="91">
        <v>0.17</v>
      </c>
      <c r="Z2957" s="91">
        <v>1.65E-2</v>
      </c>
      <c r="AA2957" s="91">
        <v>7.6E-2</v>
      </c>
      <c r="AB2957" s="91">
        <f>SUM(W2957:AA2957)</f>
        <v>0.2775</v>
      </c>
      <c r="AC2957" s="75">
        <v>12</v>
      </c>
      <c r="AD2957" s="92">
        <f>IF(AL2957="","",+AC2957*AL2957)</f>
      </c>
      <c r="AE2957" s="93">
        <f>IF(AL2957="","",+AL2957*AB2957)</f>
      </c>
      <c r="AF2957" s="92">
        <f>IF(AL2957="","",+AL2957-AE2957)</f>
      </c>
      <c r="AG2957" s="93">
        <f>+V2957</f>
        <v>0</v>
      </c>
      <c r="AH2957" s="92">
        <f>IF(AF2957="","",+AF2957-AG2957)</f>
      </c>
      <c r="AI2957" s="92">
        <f>IF(AH2957="","",+AH2957*AC2957)</f>
      </c>
      <c r="AJ2957" s="93"/>
      <c r="AK2957" s="94">
        <v>0.33</v>
      </c>
      <c r="AL2957" s="93">
        <f>IF(V2957=0,"",V2957/(1-AB2957-AK2957))</f>
      </c>
      <c r="AM2957" s="95">
        <v>0.33</v>
      </c>
      <c r="AN2957" s="93">
        <f>IF(V2957=0,"",V2957/(1-AB2957-AM2957))</f>
      </c>
      <c r="AO2957" s="96">
        <v>1.2</v>
      </c>
      <c r="AP2957" s="93">
        <f>IF(BD!AJ2957="","",BD!AJ2957*BD!AO2957)</f>
      </c>
      <c r="AQ2957" s="91">
        <f>BD!AM2957/BD!AK2957-1</f>
        <v>0</v>
      </c>
      <c r="AR2957" s="91">
        <f>IF(BD!AN2957="","",IF(BD!AJ2957="","",BD!AN2957/BD!AJ2957-1))</f>
      </c>
      <c r="AS2957" s="91">
        <f>IF(BD!AN2957="","",IF(BD!AN2957&lt;BD!AL2957,"ABAIXO DA META","DENTRO DA META"))</f>
      </c>
      <c r="AT2957" s="91" t="str">
        <f>IF(BD!AJ2957="","EM ANÁLISE",IF(BD!AP2957&gt;=BD!AN2957,"GO", "NO GO"))</f>
        <v>EM ANÁLISE</v>
      </c>
      <c r="AU2957" s="97">
        <f>IF(AN2957="","",+BD!$AN2957-AJ2957)</f>
      </c>
      <c r="AV2957" s="98"/>
      <c r="AW2957" s="90">
        <f>BD!P2957*BD!AC2957</f>
        <v>0</v>
      </c>
      <c r="AX2957" s="90">
        <f>BD!V2957*BD!AC2957</f>
        <v>0</v>
      </c>
      <c r="AY2957" s="90">
        <f>IF(BD!AN2957="","",BD!AN2957*BD!AC2957)</f>
      </c>
      <c r="AZ2957" s="75" t="s">
        <v>123</v>
      </c>
      <c r="BA2957" s="75" t="s">
        <v>115</v>
      </c>
      <c r="BB2957" s="75">
        <v>1</v>
      </c>
      <c r="BC2957" s="75" t="s">
        <v>250</v>
      </c>
      <c r="BD2957" s="104"/>
      <c r="BE2957" s="104"/>
      <c r="BF2957" s="101"/>
      <c r="BG2957" s="101"/>
      <c r="BH2957" s="101"/>
      <c r="BI2957" s="101"/>
      <c r="BJ2957" s="101"/>
      <c r="BK2957" s="101"/>
      <c r="BL2957" s="101"/>
      <c r="BM2957" s="101"/>
      <c r="BN2957" s="101"/>
      <c r="BO2957" s="103"/>
      <c r="BP2957" s="101"/>
      <c r="BQ2957" s="101"/>
      <c r="BR2957" s="101"/>
      <c r="BS2957" s="101"/>
      <c r="BT2957" s="101"/>
      <c r="BU2957" s="101"/>
      <c r="BV2957" s="101"/>
      <c r="BW2957" s="101"/>
      <c r="BX2957" s="101"/>
      <c r="BY2957" s="101"/>
      <c r="BZ2957" s="101"/>
      <c r="CA2957" s="101"/>
      <c r="CB2957" s="101"/>
      <c r="CC2957" s="101"/>
      <c r="CD2957" s="101"/>
      <c r="CE2957" s="101"/>
      <c r="CF2957" s="101"/>
      <c r="CG2957" s="37" t="e">
        <f>VLOOKUP(Table_1[[#This Row],[EAN]],'[1]Planilha1'!$E:$R,13,0)</f>
        <v>#N/A</v>
      </c>
    </row>
    <row r="2958" ht="15" hidden="1">
      <c r="A2958" s="7"/>
      <c r="B2958" s="84" t="s">
        <v>2735</v>
      </c>
      <c r="C2958" s="75">
        <v>222037</v>
      </c>
      <c r="D2958" s="75"/>
      <c r="E2958" s="85">
        <v>7896451915320</v>
      </c>
      <c r="F2958" s="86" t="s">
        <v>3449</v>
      </c>
      <c r="G2958" s="75" t="s">
        <v>21</v>
      </c>
      <c r="H2958" s="75">
        <v>390</v>
      </c>
      <c r="I2958" s="87" t="s">
        <v>3106</v>
      </c>
      <c r="J2958" s="75" t="s">
        <v>1474</v>
      </c>
      <c r="K2958" s="88" t="s">
        <v>84</v>
      </c>
      <c r="L2958" s="88">
        <v>12</v>
      </c>
      <c r="M2958" s="88">
        <v>0</v>
      </c>
      <c r="N2958" s="75" t="s">
        <v>85</v>
      </c>
      <c r="O2958" s="75"/>
      <c r="P2958" s="106"/>
      <c r="Q2958" s="90">
        <f>(17/100+7.6/100+1.65/100)*P2958</f>
        <v>0</v>
      </c>
      <c r="R2958" s="104"/>
      <c r="S2958" s="104"/>
      <c r="T2958" s="104"/>
      <c r="U2958" s="104"/>
      <c r="V2958" s="90">
        <f>+P2958-Q2958+R2958+S2958+T2958+U2958</f>
        <v>0</v>
      </c>
      <c r="W2958" s="91">
        <f>(1.02/100)</f>
        <v>1.02E-2</v>
      </c>
      <c r="X2958" s="91">
        <v>4.8E-3</v>
      </c>
      <c r="Y2958" s="91">
        <v>0.17</v>
      </c>
      <c r="Z2958" s="91">
        <v>1.65E-2</v>
      </c>
      <c r="AA2958" s="91">
        <v>7.6E-2</v>
      </c>
      <c r="AB2958" s="91">
        <f>SUM(W2958:AA2958)</f>
        <v>0.2775</v>
      </c>
      <c r="AC2958" s="75">
        <v>12</v>
      </c>
      <c r="AD2958" s="92">
        <f>IF(AL2958="","",+AC2958*AL2958)</f>
      </c>
      <c r="AE2958" s="93">
        <f>IF(AL2958="","",+AL2958*AB2958)</f>
      </c>
      <c r="AF2958" s="92">
        <f>IF(AL2958="","",+AL2958-AE2958)</f>
      </c>
      <c r="AG2958" s="93">
        <f>+V2958</f>
        <v>0</v>
      </c>
      <c r="AH2958" s="92">
        <f>IF(AF2958="","",+AF2958-AG2958)</f>
      </c>
      <c r="AI2958" s="92">
        <f>IF(AH2958="","",+AH2958*AC2958)</f>
      </c>
      <c r="AJ2958" s="93"/>
      <c r="AK2958" s="94">
        <v>0.33</v>
      </c>
      <c r="AL2958" s="93">
        <f>IF(V2958=0,"",V2958/(1-AB2958-AK2958))</f>
      </c>
      <c r="AM2958" s="95">
        <v>0.33</v>
      </c>
      <c r="AN2958" s="93">
        <f>IF(V2958=0,"",V2958/(1-AB2958-AM2958))</f>
      </c>
      <c r="AO2958" s="96">
        <v>1.2</v>
      </c>
      <c r="AP2958" s="93">
        <f>IF(BD!AJ2958="","",BD!AJ2958*BD!AO2958)</f>
      </c>
      <c r="AQ2958" s="91">
        <f>BD!AM2958/BD!AK2958-1</f>
        <v>0</v>
      </c>
      <c r="AR2958" s="91">
        <f>IF(BD!AN2958="","",IF(BD!AJ2958="","",BD!AN2958/BD!AJ2958-1))</f>
      </c>
      <c r="AS2958" s="91">
        <f>IF(BD!AN2958="","",IF(BD!AN2958&lt;BD!AL2958,"ABAIXO DA META","DENTRO DA META"))</f>
      </c>
      <c r="AT2958" s="91" t="str">
        <f>IF(BD!AJ2958="","EM ANÁLISE",IF(BD!AP2958&gt;=BD!AN2958,"GO", "NO GO"))</f>
        <v>EM ANÁLISE</v>
      </c>
      <c r="AU2958" s="97">
        <f>IF(AN2958="","",+BD!$AN2958-AJ2958)</f>
      </c>
      <c r="AV2958" s="98"/>
      <c r="AW2958" s="90">
        <f>BD!P2958*BD!AC2958</f>
        <v>0</v>
      </c>
      <c r="AX2958" s="90">
        <f>BD!V2958*BD!AC2958</f>
        <v>0</v>
      </c>
      <c r="AY2958" s="90">
        <f>IF(BD!AN2958="","",BD!AN2958*BD!AC2958)</f>
      </c>
      <c r="AZ2958" s="75" t="s">
        <v>123</v>
      </c>
      <c r="BA2958" s="75" t="s">
        <v>115</v>
      </c>
      <c r="BB2958" s="75">
        <v>1</v>
      </c>
      <c r="BC2958" s="75" t="s">
        <v>250</v>
      </c>
      <c r="BD2958" s="104"/>
      <c r="BE2958" s="104"/>
      <c r="BF2958" s="101"/>
      <c r="BG2958" s="101"/>
      <c r="BH2958" s="101"/>
      <c r="BI2958" s="101"/>
      <c r="BJ2958" s="101"/>
      <c r="BK2958" s="101"/>
      <c r="BL2958" s="101"/>
      <c r="BM2958" s="101"/>
      <c r="BN2958" s="101"/>
      <c r="BO2958" s="103"/>
      <c r="BP2958" s="101"/>
      <c r="BQ2958" s="101"/>
      <c r="BR2958" s="101"/>
      <c r="BS2958" s="101"/>
      <c r="BT2958" s="101"/>
      <c r="BU2958" s="101"/>
      <c r="BV2958" s="101"/>
      <c r="BW2958" s="101"/>
      <c r="BX2958" s="101"/>
      <c r="BY2958" s="101"/>
      <c r="BZ2958" s="101"/>
      <c r="CA2958" s="101"/>
      <c r="CB2958" s="101"/>
      <c r="CC2958" s="101"/>
      <c r="CD2958" s="101"/>
      <c r="CE2958" s="101"/>
      <c r="CF2958" s="101"/>
      <c r="CG2958" s="37" t="e">
        <f>VLOOKUP(Table_1[[#This Row],[EAN]],'[1]Planilha1'!$E:$R,13,0)</f>
        <v>#N/A</v>
      </c>
    </row>
    <row r="2959" ht="15" hidden="1">
      <c r="A2959" s="7"/>
      <c r="B2959" s="84" t="s">
        <v>2735</v>
      </c>
      <c r="C2959" s="75">
        <v>222038</v>
      </c>
      <c r="D2959" s="75"/>
      <c r="E2959" s="85">
        <v>7896451915306</v>
      </c>
      <c r="F2959" s="86" t="s">
        <v>3450</v>
      </c>
      <c r="G2959" s="75" t="s">
        <v>21</v>
      </c>
      <c r="H2959" s="75">
        <v>390</v>
      </c>
      <c r="I2959" s="87" t="s">
        <v>3106</v>
      </c>
      <c r="J2959" s="75" t="s">
        <v>1474</v>
      </c>
      <c r="K2959" s="88" t="s">
        <v>84</v>
      </c>
      <c r="L2959" s="88">
        <v>12</v>
      </c>
      <c r="M2959" s="88">
        <v>0</v>
      </c>
      <c r="N2959" s="75" t="s">
        <v>85</v>
      </c>
      <c r="O2959" s="75"/>
      <c r="P2959" s="106"/>
      <c r="Q2959" s="90">
        <f>(17/100+7.6/100+1.65/100)*P2959</f>
        <v>0</v>
      </c>
      <c r="R2959" s="104"/>
      <c r="S2959" s="104"/>
      <c r="T2959" s="104"/>
      <c r="U2959" s="104"/>
      <c r="V2959" s="90">
        <f>+P2959-Q2959+R2959+S2959+T2959+U2959</f>
        <v>0</v>
      </c>
      <c r="W2959" s="91">
        <f>(1.02/100)</f>
        <v>1.02E-2</v>
      </c>
      <c r="X2959" s="91">
        <v>4.8E-3</v>
      </c>
      <c r="Y2959" s="91">
        <v>0.17</v>
      </c>
      <c r="Z2959" s="91">
        <v>1.65E-2</v>
      </c>
      <c r="AA2959" s="91">
        <v>7.6E-2</v>
      </c>
      <c r="AB2959" s="91">
        <f>SUM(W2959:AA2959)</f>
        <v>0.2775</v>
      </c>
      <c r="AC2959" s="75">
        <v>12</v>
      </c>
      <c r="AD2959" s="92">
        <f>IF(AL2959="","",+AC2959*AL2959)</f>
      </c>
      <c r="AE2959" s="93">
        <f>IF(AL2959="","",+AL2959*AB2959)</f>
      </c>
      <c r="AF2959" s="92">
        <f>IF(AL2959="","",+AL2959-AE2959)</f>
      </c>
      <c r="AG2959" s="93">
        <f>+V2959</f>
        <v>0</v>
      </c>
      <c r="AH2959" s="92">
        <f>IF(AF2959="","",+AF2959-AG2959)</f>
      </c>
      <c r="AI2959" s="92">
        <f>IF(AH2959="","",+AH2959*AC2959)</f>
      </c>
      <c r="AJ2959" s="93"/>
      <c r="AK2959" s="94">
        <v>0.33</v>
      </c>
      <c r="AL2959" s="93">
        <f>IF(V2959=0,"",V2959/(1-AB2959-AK2959))</f>
      </c>
      <c r="AM2959" s="95">
        <v>0.33</v>
      </c>
      <c r="AN2959" s="93">
        <f>IF(V2959=0,"",V2959/(1-AB2959-AM2959))</f>
      </c>
      <c r="AO2959" s="96">
        <v>1.2</v>
      </c>
      <c r="AP2959" s="93">
        <f>IF(BD!AJ2959="","",BD!AJ2959*BD!AO2959)</f>
      </c>
      <c r="AQ2959" s="91">
        <f>BD!AM2959/BD!AK2959-1</f>
        <v>0</v>
      </c>
      <c r="AR2959" s="91">
        <f>IF(BD!AN2959="","",IF(BD!AJ2959="","",BD!AN2959/BD!AJ2959-1))</f>
      </c>
      <c r="AS2959" s="91">
        <f>IF(BD!AN2959="","",IF(BD!AN2959&lt;BD!AL2959,"ABAIXO DA META","DENTRO DA META"))</f>
      </c>
      <c r="AT2959" s="91" t="str">
        <f>IF(BD!AJ2959="","EM ANÁLISE",IF(BD!AP2959&gt;=BD!AN2959,"GO", "NO GO"))</f>
        <v>EM ANÁLISE</v>
      </c>
      <c r="AU2959" s="97">
        <f>IF(AN2959="","",+BD!$AN2959-AJ2959)</f>
      </c>
      <c r="AV2959" s="98"/>
      <c r="AW2959" s="90">
        <f>BD!P2959*BD!AC2959</f>
        <v>0</v>
      </c>
      <c r="AX2959" s="90">
        <f>BD!V2959*BD!AC2959</f>
        <v>0</v>
      </c>
      <c r="AY2959" s="90">
        <f>IF(BD!AN2959="","",BD!AN2959*BD!AC2959)</f>
      </c>
      <c r="AZ2959" s="75" t="s">
        <v>123</v>
      </c>
      <c r="BA2959" s="75" t="s">
        <v>115</v>
      </c>
      <c r="BB2959" s="75">
        <v>1</v>
      </c>
      <c r="BC2959" s="75" t="s">
        <v>250</v>
      </c>
      <c r="BD2959" s="104"/>
      <c r="BE2959" s="104"/>
      <c r="BF2959" s="101"/>
      <c r="BG2959" s="101"/>
      <c r="BH2959" s="101"/>
      <c r="BI2959" s="101"/>
      <c r="BJ2959" s="101"/>
      <c r="BK2959" s="101"/>
      <c r="BL2959" s="101"/>
      <c r="BM2959" s="101"/>
      <c r="BN2959" s="101"/>
      <c r="BO2959" s="103"/>
      <c r="BP2959" s="101"/>
      <c r="BQ2959" s="101"/>
      <c r="BR2959" s="101"/>
      <c r="BS2959" s="101"/>
      <c r="BT2959" s="101"/>
      <c r="BU2959" s="101"/>
      <c r="BV2959" s="101"/>
      <c r="BW2959" s="101"/>
      <c r="BX2959" s="101"/>
      <c r="BY2959" s="101"/>
      <c r="BZ2959" s="101"/>
      <c r="CA2959" s="101"/>
      <c r="CB2959" s="101"/>
      <c r="CC2959" s="101"/>
      <c r="CD2959" s="101"/>
      <c r="CE2959" s="101"/>
      <c r="CF2959" s="101"/>
      <c r="CG2959" s="37" t="e">
        <f>VLOOKUP(Table_1[[#This Row],[EAN]],'[1]Planilha1'!$E:$R,13,0)</f>
        <v>#N/A</v>
      </c>
    </row>
    <row r="2960" ht="15" hidden="1">
      <c r="A2960" s="7"/>
      <c r="B2960" s="84" t="s">
        <v>2735</v>
      </c>
      <c r="C2960" s="75">
        <v>222039</v>
      </c>
      <c r="D2960" s="75"/>
      <c r="E2960" s="85">
        <v>7896451915313</v>
      </c>
      <c r="F2960" s="86" t="s">
        <v>3451</v>
      </c>
      <c r="G2960" s="75" t="s">
        <v>21</v>
      </c>
      <c r="H2960" s="75">
        <v>390</v>
      </c>
      <c r="I2960" s="87" t="s">
        <v>3106</v>
      </c>
      <c r="J2960" s="75" t="s">
        <v>1474</v>
      </c>
      <c r="K2960" s="88" t="s">
        <v>84</v>
      </c>
      <c r="L2960" s="88">
        <v>12</v>
      </c>
      <c r="M2960" s="88">
        <v>0</v>
      </c>
      <c r="N2960" s="75" t="s">
        <v>85</v>
      </c>
      <c r="O2960" s="75"/>
      <c r="P2960" s="106"/>
      <c r="Q2960" s="90">
        <f>(17/100+7.6/100+1.65/100)*P2960</f>
        <v>0</v>
      </c>
      <c r="R2960" s="104"/>
      <c r="S2960" s="104"/>
      <c r="T2960" s="104"/>
      <c r="U2960" s="104"/>
      <c r="V2960" s="90">
        <f>+P2960-Q2960+R2960+S2960+T2960+U2960</f>
        <v>0</v>
      </c>
      <c r="W2960" s="91">
        <f>(1.02/100)</f>
        <v>1.02E-2</v>
      </c>
      <c r="X2960" s="91">
        <v>4.8E-3</v>
      </c>
      <c r="Y2960" s="91">
        <v>0.17</v>
      </c>
      <c r="Z2960" s="91">
        <v>1.65E-2</v>
      </c>
      <c r="AA2960" s="91">
        <v>7.6E-2</v>
      </c>
      <c r="AB2960" s="91">
        <f>SUM(W2960:AA2960)</f>
        <v>0.2775</v>
      </c>
      <c r="AC2960" s="75">
        <v>12</v>
      </c>
      <c r="AD2960" s="92">
        <f>IF(AL2960="","",+AC2960*AL2960)</f>
      </c>
      <c r="AE2960" s="93">
        <f>IF(AL2960="","",+AL2960*AB2960)</f>
      </c>
      <c r="AF2960" s="92">
        <f>IF(AL2960="","",+AL2960-AE2960)</f>
      </c>
      <c r="AG2960" s="93">
        <f>+V2960</f>
        <v>0</v>
      </c>
      <c r="AH2960" s="92">
        <f>IF(AF2960="","",+AF2960-AG2960)</f>
      </c>
      <c r="AI2960" s="92">
        <f>IF(AH2960="","",+AH2960*AC2960)</f>
      </c>
      <c r="AJ2960" s="93"/>
      <c r="AK2960" s="94">
        <v>0.33</v>
      </c>
      <c r="AL2960" s="93">
        <f>IF(V2960=0,"",V2960/(1-AB2960-AK2960))</f>
      </c>
      <c r="AM2960" s="95">
        <v>0.33</v>
      </c>
      <c r="AN2960" s="93">
        <f>IF(V2960=0,"",V2960/(1-AB2960-AM2960))</f>
      </c>
      <c r="AO2960" s="96">
        <v>1.2</v>
      </c>
      <c r="AP2960" s="93">
        <f>IF(BD!AJ2960="","",BD!AJ2960*BD!AO2960)</f>
      </c>
      <c r="AQ2960" s="91">
        <f>BD!AM2960/BD!AK2960-1</f>
        <v>0</v>
      </c>
      <c r="AR2960" s="91">
        <f>IF(BD!AN2960="","",IF(BD!AJ2960="","",BD!AN2960/BD!AJ2960-1))</f>
      </c>
      <c r="AS2960" s="91">
        <f>IF(BD!AN2960="","",IF(BD!AN2960&lt;BD!AL2960,"ABAIXO DA META","DENTRO DA META"))</f>
      </c>
      <c r="AT2960" s="91" t="str">
        <f>IF(BD!AJ2960="","EM ANÁLISE",IF(BD!AP2960&gt;=BD!AN2960,"GO", "NO GO"))</f>
        <v>EM ANÁLISE</v>
      </c>
      <c r="AU2960" s="97">
        <f>IF(AN2960="","",+BD!$AN2960-AJ2960)</f>
      </c>
      <c r="AV2960" s="98"/>
      <c r="AW2960" s="90">
        <f>BD!P2960*BD!AC2960</f>
        <v>0</v>
      </c>
      <c r="AX2960" s="90">
        <f>BD!V2960*BD!AC2960</f>
        <v>0</v>
      </c>
      <c r="AY2960" s="90">
        <f>IF(BD!AN2960="","",BD!AN2960*BD!AC2960)</f>
      </c>
      <c r="AZ2960" s="75" t="s">
        <v>123</v>
      </c>
      <c r="BA2960" s="75" t="s">
        <v>115</v>
      </c>
      <c r="BB2960" s="75">
        <v>1</v>
      </c>
      <c r="BC2960" s="75" t="s">
        <v>250</v>
      </c>
      <c r="BD2960" s="104"/>
      <c r="BE2960" s="104"/>
      <c r="BF2960" s="101"/>
      <c r="BG2960" s="101"/>
      <c r="BH2960" s="101"/>
      <c r="BI2960" s="101"/>
      <c r="BJ2960" s="101"/>
      <c r="BK2960" s="101"/>
      <c r="BL2960" s="101"/>
      <c r="BM2960" s="101"/>
      <c r="BN2960" s="101"/>
      <c r="BO2960" s="103"/>
      <c r="BP2960" s="101"/>
      <c r="BQ2960" s="101"/>
      <c r="BR2960" s="101"/>
      <c r="BS2960" s="101"/>
      <c r="BT2960" s="101"/>
      <c r="BU2960" s="101"/>
      <c r="BV2960" s="101"/>
      <c r="BW2960" s="101"/>
      <c r="BX2960" s="101"/>
      <c r="BY2960" s="101"/>
      <c r="BZ2960" s="101"/>
      <c r="CA2960" s="101"/>
      <c r="CB2960" s="101"/>
      <c r="CC2960" s="101"/>
      <c r="CD2960" s="101"/>
      <c r="CE2960" s="101"/>
      <c r="CF2960" s="101"/>
      <c r="CG2960" s="37" t="e">
        <f>VLOOKUP(Table_1[[#This Row],[EAN]],'[1]Planilha1'!$E:$R,13,0)</f>
        <v>#N/A</v>
      </c>
    </row>
    <row r="2961" ht="15" hidden="1">
      <c r="A2961" s="7"/>
      <c r="B2961" s="84" t="s">
        <v>2735</v>
      </c>
      <c r="C2961" s="75">
        <v>222040</v>
      </c>
      <c r="D2961" s="75"/>
      <c r="E2961" s="85">
        <v>7896451917867</v>
      </c>
      <c r="F2961" s="86" t="s">
        <v>3451</v>
      </c>
      <c r="G2961" s="75" t="s">
        <v>21</v>
      </c>
      <c r="H2961" s="75">
        <v>390</v>
      </c>
      <c r="I2961" s="87" t="s">
        <v>3106</v>
      </c>
      <c r="J2961" s="75" t="s">
        <v>1474</v>
      </c>
      <c r="K2961" s="88" t="s">
        <v>84</v>
      </c>
      <c r="L2961" s="88">
        <v>6</v>
      </c>
      <c r="M2961" s="88">
        <v>0</v>
      </c>
      <c r="N2961" s="75" t="s">
        <v>85</v>
      </c>
      <c r="O2961" s="75"/>
      <c r="P2961" s="106"/>
      <c r="Q2961" s="90">
        <f>(17/100+7.6/100+1.65/100)*P2961</f>
        <v>0</v>
      </c>
      <c r="R2961" s="104"/>
      <c r="S2961" s="104"/>
      <c r="T2961" s="104"/>
      <c r="U2961" s="104"/>
      <c r="V2961" s="90">
        <f>+P2961-Q2961+R2961+S2961+T2961+U2961</f>
        <v>0</v>
      </c>
      <c r="W2961" s="91">
        <f>(1.02/100)</f>
        <v>1.02E-2</v>
      </c>
      <c r="X2961" s="91">
        <v>4.8E-3</v>
      </c>
      <c r="Y2961" s="91">
        <v>0.17</v>
      </c>
      <c r="Z2961" s="91">
        <v>1.65E-2</v>
      </c>
      <c r="AA2961" s="91">
        <v>7.6E-2</v>
      </c>
      <c r="AB2961" s="91">
        <f>SUM(W2961:AA2961)</f>
        <v>0.2775</v>
      </c>
      <c r="AC2961" s="75">
        <v>12</v>
      </c>
      <c r="AD2961" s="92">
        <f>IF(AL2961="","",+AC2961*AL2961)</f>
      </c>
      <c r="AE2961" s="93">
        <f>IF(AL2961="","",+AL2961*AB2961)</f>
      </c>
      <c r="AF2961" s="92">
        <f>IF(AL2961="","",+AL2961-AE2961)</f>
      </c>
      <c r="AG2961" s="93">
        <f>+V2961</f>
        <v>0</v>
      </c>
      <c r="AH2961" s="92">
        <f>IF(AF2961="","",+AF2961-AG2961)</f>
      </c>
      <c r="AI2961" s="92">
        <f>IF(AH2961="","",+AH2961*AC2961)</f>
      </c>
      <c r="AJ2961" s="93"/>
      <c r="AK2961" s="94">
        <v>0.33</v>
      </c>
      <c r="AL2961" s="93">
        <f>IF(V2961=0,"",V2961/(1-AB2961-AK2961))</f>
      </c>
      <c r="AM2961" s="95">
        <v>0.33</v>
      </c>
      <c r="AN2961" s="93">
        <f>IF(V2961=0,"",V2961/(1-AB2961-AM2961))</f>
      </c>
      <c r="AO2961" s="96">
        <v>1.2</v>
      </c>
      <c r="AP2961" s="93">
        <f>IF(BD!AJ2961="","",BD!AJ2961*BD!AO2961)</f>
      </c>
      <c r="AQ2961" s="91">
        <f>BD!AM2961/BD!AK2961-1</f>
        <v>0</v>
      </c>
      <c r="AR2961" s="91">
        <f>IF(BD!AN2961="","",IF(BD!AJ2961="","",BD!AN2961/BD!AJ2961-1))</f>
      </c>
      <c r="AS2961" s="91">
        <f>IF(BD!AN2961="","",IF(BD!AN2961&lt;BD!AL2961,"ABAIXO DA META","DENTRO DA META"))</f>
      </c>
      <c r="AT2961" s="91" t="str">
        <f>IF(BD!AJ2961="","EM ANÁLISE",IF(BD!AP2961&gt;=BD!AN2961,"GO", "NO GO"))</f>
        <v>EM ANÁLISE</v>
      </c>
      <c r="AU2961" s="97">
        <f>IF(AN2961="","",+BD!$AN2961-AJ2961)</f>
      </c>
      <c r="AV2961" s="98"/>
      <c r="AW2961" s="90">
        <f>BD!P2961*BD!AC2961</f>
        <v>0</v>
      </c>
      <c r="AX2961" s="90">
        <f>BD!V2961*BD!AC2961</f>
        <v>0</v>
      </c>
      <c r="AY2961" s="90">
        <f>IF(BD!AN2961="","",BD!AN2961*BD!AC2961)</f>
      </c>
      <c r="AZ2961" s="75" t="s">
        <v>123</v>
      </c>
      <c r="BA2961" s="75" t="s">
        <v>115</v>
      </c>
      <c r="BB2961" s="75">
        <v>1</v>
      </c>
      <c r="BC2961" s="75" t="s">
        <v>250</v>
      </c>
      <c r="BD2961" s="104"/>
      <c r="BE2961" s="104"/>
      <c r="BF2961" s="101"/>
      <c r="BG2961" s="101"/>
      <c r="BH2961" s="101"/>
      <c r="BI2961" s="101"/>
      <c r="BJ2961" s="101"/>
      <c r="BK2961" s="101"/>
      <c r="BL2961" s="101"/>
      <c r="BM2961" s="101"/>
      <c r="BN2961" s="101"/>
      <c r="BO2961" s="103"/>
      <c r="BP2961" s="101"/>
      <c r="BQ2961" s="101"/>
      <c r="BR2961" s="101"/>
      <c r="BS2961" s="101"/>
      <c r="BT2961" s="101"/>
      <c r="BU2961" s="101"/>
      <c r="BV2961" s="101"/>
      <c r="BW2961" s="101"/>
      <c r="BX2961" s="101"/>
      <c r="BY2961" s="101"/>
      <c r="BZ2961" s="101"/>
      <c r="CA2961" s="101"/>
      <c r="CB2961" s="101"/>
      <c r="CC2961" s="101"/>
      <c r="CD2961" s="101"/>
      <c r="CE2961" s="101"/>
      <c r="CF2961" s="101"/>
      <c r="CG2961" s="37" t="e">
        <f>VLOOKUP(Table_1[[#This Row],[EAN]],'[1]Planilha1'!$E:$R,13,0)</f>
        <v>#N/A</v>
      </c>
    </row>
    <row r="2962" ht="15" hidden="1">
      <c r="A2962" s="7"/>
      <c r="B2962" s="84" t="s">
        <v>2735</v>
      </c>
      <c r="C2962" s="75">
        <v>222041</v>
      </c>
      <c r="D2962" s="75"/>
      <c r="E2962" s="85">
        <v>7896451901965</v>
      </c>
      <c r="F2962" s="86" t="s">
        <v>3452</v>
      </c>
      <c r="G2962" s="75" t="s">
        <v>21</v>
      </c>
      <c r="H2962" s="75">
        <v>390</v>
      </c>
      <c r="I2962" s="87" t="s">
        <v>3106</v>
      </c>
      <c r="J2962" s="75" t="s">
        <v>3148</v>
      </c>
      <c r="K2962" s="88" t="s">
        <v>84</v>
      </c>
      <c r="L2962" s="88">
        <v>12</v>
      </c>
      <c r="M2962" s="88">
        <v>5</v>
      </c>
      <c r="N2962" s="75" t="s">
        <v>85</v>
      </c>
      <c r="O2962" s="75"/>
      <c r="P2962" s="106"/>
      <c r="Q2962" s="90">
        <f>(17/100+7.6/100+1.65/100)*P2962</f>
        <v>0</v>
      </c>
      <c r="R2962" s="104"/>
      <c r="S2962" s="104"/>
      <c r="T2962" s="104"/>
      <c r="U2962" s="104"/>
      <c r="V2962" s="90">
        <f>+P2962-Q2962+R2962+S2962+T2962+U2962</f>
        <v>0</v>
      </c>
      <c r="W2962" s="91">
        <f>(1.02/100)</f>
        <v>1.02E-2</v>
      </c>
      <c r="X2962" s="91">
        <v>4.8E-3</v>
      </c>
      <c r="Y2962" s="91">
        <v>0.17</v>
      </c>
      <c r="Z2962" s="91">
        <v>1.65E-2</v>
      </c>
      <c r="AA2962" s="91">
        <v>7.6E-2</v>
      </c>
      <c r="AB2962" s="91">
        <f>SUM(W2962:AA2962)</f>
        <v>0.2775</v>
      </c>
      <c r="AC2962" s="75">
        <v>12</v>
      </c>
      <c r="AD2962" s="92">
        <f>IF(AL2962="","",+AC2962*AL2962)</f>
      </c>
      <c r="AE2962" s="93">
        <f>IF(AL2962="","",+AL2962*AB2962)</f>
      </c>
      <c r="AF2962" s="92">
        <f>IF(AL2962="","",+AL2962-AE2962)</f>
      </c>
      <c r="AG2962" s="93">
        <f>+V2962</f>
        <v>0</v>
      </c>
      <c r="AH2962" s="92">
        <f>IF(AF2962="","",+AF2962-AG2962)</f>
      </c>
      <c r="AI2962" s="92">
        <f>IF(AH2962="","",+AH2962*AC2962)</f>
      </c>
      <c r="AJ2962" s="93"/>
      <c r="AK2962" s="94">
        <v>0.33</v>
      </c>
      <c r="AL2962" s="93">
        <f>IF(V2962=0,"",V2962/(1-AB2962-AK2962))</f>
      </c>
      <c r="AM2962" s="95">
        <v>0.33</v>
      </c>
      <c r="AN2962" s="93">
        <f>IF(V2962=0,"",V2962/(1-AB2962-AM2962))</f>
      </c>
      <c r="AO2962" s="96">
        <v>1.2</v>
      </c>
      <c r="AP2962" s="93">
        <f>IF(BD!AJ2962="","",BD!AJ2962*BD!AO2962)</f>
      </c>
      <c r="AQ2962" s="91">
        <f>BD!AM2962/BD!AK2962-1</f>
        <v>0</v>
      </c>
      <c r="AR2962" s="91">
        <f>IF(BD!AN2962="","",IF(BD!AJ2962="","",BD!AN2962/BD!AJ2962-1))</f>
      </c>
      <c r="AS2962" s="91">
        <f>IF(BD!AN2962="","",IF(BD!AN2962&lt;BD!AL2962,"ABAIXO DA META","DENTRO DA META"))</f>
      </c>
      <c r="AT2962" s="91" t="str">
        <f>IF(BD!AJ2962="","EM ANÁLISE",IF(BD!AP2962&gt;=BD!AN2962,"GO", "NO GO"))</f>
        <v>EM ANÁLISE</v>
      </c>
      <c r="AU2962" s="97">
        <f>IF(AN2962="","",+BD!$AN2962-AJ2962)</f>
      </c>
      <c r="AV2962" s="98"/>
      <c r="AW2962" s="90">
        <f>BD!P2962*BD!AC2962</f>
        <v>0</v>
      </c>
      <c r="AX2962" s="90">
        <f>BD!V2962*BD!AC2962</f>
        <v>0</v>
      </c>
      <c r="AY2962" s="90">
        <f>IF(BD!AN2962="","",BD!AN2962*BD!AC2962)</f>
      </c>
      <c r="AZ2962" s="75" t="s">
        <v>123</v>
      </c>
      <c r="BA2962" s="75" t="s">
        <v>115</v>
      </c>
      <c r="BB2962" s="75">
        <v>1</v>
      </c>
      <c r="BC2962" s="75" t="s">
        <v>250</v>
      </c>
      <c r="BD2962" s="104"/>
      <c r="BE2962" s="104"/>
      <c r="BF2962" s="101"/>
      <c r="BG2962" s="101"/>
      <c r="BH2962" s="101"/>
      <c r="BI2962" s="101"/>
      <c r="BJ2962" s="101"/>
      <c r="BK2962" s="101"/>
      <c r="BL2962" s="101"/>
      <c r="BM2962" s="101"/>
      <c r="BN2962" s="101"/>
      <c r="BO2962" s="103"/>
      <c r="BP2962" s="101"/>
      <c r="BQ2962" s="101"/>
      <c r="BR2962" s="101"/>
      <c r="BS2962" s="101"/>
      <c r="BT2962" s="101"/>
      <c r="BU2962" s="101"/>
      <c r="BV2962" s="101"/>
      <c r="BW2962" s="101"/>
      <c r="BX2962" s="101"/>
      <c r="BY2962" s="101"/>
      <c r="BZ2962" s="101"/>
      <c r="CA2962" s="101"/>
      <c r="CB2962" s="101"/>
      <c r="CC2962" s="101"/>
      <c r="CD2962" s="101"/>
      <c r="CE2962" s="101"/>
      <c r="CF2962" s="101"/>
      <c r="CG2962" s="37" t="e">
        <f>VLOOKUP(Table_1[[#This Row],[EAN]],'[1]Planilha1'!$E:$R,13,0)</f>
        <v>#N/A</v>
      </c>
    </row>
    <row r="2963" ht="15" hidden="1">
      <c r="A2963" s="7"/>
      <c r="B2963" s="84" t="s">
        <v>2735</v>
      </c>
      <c r="C2963" s="75">
        <v>222042</v>
      </c>
      <c r="D2963" s="75"/>
      <c r="E2963" s="85">
        <v>7896451908667</v>
      </c>
      <c r="F2963" s="86" t="s">
        <v>3453</v>
      </c>
      <c r="G2963" s="75" t="s">
        <v>21</v>
      </c>
      <c r="H2963" s="75">
        <v>390</v>
      </c>
      <c r="I2963" s="87" t="s">
        <v>3106</v>
      </c>
      <c r="J2963" s="75" t="s">
        <v>1474</v>
      </c>
      <c r="K2963" s="88" t="s">
        <v>84</v>
      </c>
      <c r="L2963" s="88">
        <v>14</v>
      </c>
      <c r="M2963" s="88">
        <v>5</v>
      </c>
      <c r="N2963" s="75" t="s">
        <v>85</v>
      </c>
      <c r="O2963" s="75"/>
      <c r="P2963" s="106"/>
      <c r="Q2963" s="90">
        <f>(17/100+7.6/100+1.65/100)*P2963</f>
        <v>0</v>
      </c>
      <c r="R2963" s="104"/>
      <c r="S2963" s="104"/>
      <c r="T2963" s="104"/>
      <c r="U2963" s="104"/>
      <c r="V2963" s="90">
        <f>+P2963-Q2963+R2963+S2963+T2963+U2963</f>
        <v>0</v>
      </c>
      <c r="W2963" s="91">
        <f>(1.02/100)</f>
        <v>1.02E-2</v>
      </c>
      <c r="X2963" s="91">
        <v>4.8E-3</v>
      </c>
      <c r="Y2963" s="91">
        <v>0.17</v>
      </c>
      <c r="Z2963" s="91">
        <v>1.65E-2</v>
      </c>
      <c r="AA2963" s="91">
        <v>7.6E-2</v>
      </c>
      <c r="AB2963" s="91">
        <f>SUM(W2963:AA2963)</f>
        <v>0.2775</v>
      </c>
      <c r="AC2963" s="75">
        <v>12</v>
      </c>
      <c r="AD2963" s="92">
        <f>IF(AL2963="","",+AC2963*AL2963)</f>
      </c>
      <c r="AE2963" s="93">
        <f>IF(AL2963="","",+AL2963*AB2963)</f>
      </c>
      <c r="AF2963" s="92">
        <f>IF(AL2963="","",+AL2963-AE2963)</f>
      </c>
      <c r="AG2963" s="93">
        <f>+V2963</f>
        <v>0</v>
      </c>
      <c r="AH2963" s="92">
        <f>IF(AF2963="","",+AF2963-AG2963)</f>
      </c>
      <c r="AI2963" s="92">
        <f>IF(AH2963="","",+AH2963*AC2963)</f>
      </c>
      <c r="AJ2963" s="93"/>
      <c r="AK2963" s="94">
        <v>0.33</v>
      </c>
      <c r="AL2963" s="93">
        <f>IF(V2963=0,"",V2963/(1-AB2963-AK2963))</f>
      </c>
      <c r="AM2963" s="95">
        <v>0.33</v>
      </c>
      <c r="AN2963" s="93">
        <f>IF(V2963=0,"",V2963/(1-AB2963-AM2963))</f>
      </c>
      <c r="AO2963" s="96">
        <v>1.2</v>
      </c>
      <c r="AP2963" s="93">
        <f>IF(BD!AJ2963="","",BD!AJ2963*BD!AO2963)</f>
      </c>
      <c r="AQ2963" s="91">
        <f>BD!AM2963/BD!AK2963-1</f>
        <v>0</v>
      </c>
      <c r="AR2963" s="91">
        <f>IF(BD!AN2963="","",IF(BD!AJ2963="","",BD!AN2963/BD!AJ2963-1))</f>
      </c>
      <c r="AS2963" s="91">
        <f>IF(BD!AN2963="","",IF(BD!AN2963&lt;BD!AL2963,"ABAIXO DA META","DENTRO DA META"))</f>
      </c>
      <c r="AT2963" s="91" t="str">
        <f>IF(BD!AJ2963="","EM ANÁLISE",IF(BD!AP2963&gt;=BD!AN2963,"GO", "NO GO"))</f>
        <v>EM ANÁLISE</v>
      </c>
      <c r="AU2963" s="97">
        <f>IF(AN2963="","",+BD!$AN2963-AJ2963)</f>
      </c>
      <c r="AV2963" s="98"/>
      <c r="AW2963" s="90">
        <f>BD!P2963*BD!AC2963</f>
        <v>0</v>
      </c>
      <c r="AX2963" s="90">
        <f>BD!V2963*BD!AC2963</f>
        <v>0</v>
      </c>
      <c r="AY2963" s="90">
        <f>IF(BD!AN2963="","",BD!AN2963*BD!AC2963)</f>
      </c>
      <c r="AZ2963" s="75" t="s">
        <v>123</v>
      </c>
      <c r="BA2963" s="75" t="s">
        <v>115</v>
      </c>
      <c r="BB2963" s="75">
        <v>1</v>
      </c>
      <c r="BC2963" s="75" t="s">
        <v>250</v>
      </c>
      <c r="BD2963" s="104"/>
      <c r="BE2963" s="104"/>
      <c r="BF2963" s="101"/>
      <c r="BG2963" s="101"/>
      <c r="BH2963" s="101"/>
      <c r="BI2963" s="101"/>
      <c r="BJ2963" s="101"/>
      <c r="BK2963" s="101"/>
      <c r="BL2963" s="101"/>
      <c r="BM2963" s="101"/>
      <c r="BN2963" s="101"/>
      <c r="BO2963" s="103"/>
      <c r="BP2963" s="101"/>
      <c r="BQ2963" s="101"/>
      <c r="BR2963" s="101"/>
      <c r="BS2963" s="101"/>
      <c r="BT2963" s="101"/>
      <c r="BU2963" s="101"/>
      <c r="BV2963" s="101"/>
      <c r="BW2963" s="101"/>
      <c r="BX2963" s="101"/>
      <c r="BY2963" s="101"/>
      <c r="BZ2963" s="101"/>
      <c r="CA2963" s="101"/>
      <c r="CB2963" s="101"/>
      <c r="CC2963" s="101"/>
      <c r="CD2963" s="101"/>
      <c r="CE2963" s="101"/>
      <c r="CF2963" s="101"/>
      <c r="CG2963" s="37" t="e">
        <f>VLOOKUP(Table_1[[#This Row],[EAN]],'[1]Planilha1'!$E:$R,13,0)</f>
        <v>#N/A</v>
      </c>
    </row>
    <row r="2964" ht="15" hidden="1">
      <c r="A2964" s="7"/>
      <c r="B2964" s="84" t="s">
        <v>2735</v>
      </c>
      <c r="C2964" s="75">
        <v>222043</v>
      </c>
      <c r="D2964" s="75"/>
      <c r="E2964" s="85">
        <v>7896451913876</v>
      </c>
      <c r="F2964" s="86" t="s">
        <v>3454</v>
      </c>
      <c r="G2964" s="75" t="s">
        <v>21</v>
      </c>
      <c r="H2964" s="75">
        <v>390</v>
      </c>
      <c r="I2964" s="87" t="s">
        <v>3106</v>
      </c>
      <c r="J2964" s="75" t="s">
        <v>1474</v>
      </c>
      <c r="K2964" s="88" t="s">
        <v>84</v>
      </c>
      <c r="L2964" s="88">
        <v>14</v>
      </c>
      <c r="M2964" s="88">
        <v>5</v>
      </c>
      <c r="N2964" s="75" t="s">
        <v>85</v>
      </c>
      <c r="O2964" s="75"/>
      <c r="P2964" s="106"/>
      <c r="Q2964" s="90">
        <f>(17/100+7.6/100+1.65/100)*P2964</f>
        <v>0</v>
      </c>
      <c r="R2964" s="104"/>
      <c r="S2964" s="104"/>
      <c r="T2964" s="104"/>
      <c r="U2964" s="104"/>
      <c r="V2964" s="90">
        <f>+P2964-Q2964+R2964+S2964+T2964+U2964</f>
        <v>0</v>
      </c>
      <c r="W2964" s="91">
        <f>(1.02/100)</f>
        <v>1.02E-2</v>
      </c>
      <c r="X2964" s="91">
        <v>4.8E-3</v>
      </c>
      <c r="Y2964" s="91">
        <v>0.17</v>
      </c>
      <c r="Z2964" s="91">
        <v>1.65E-2</v>
      </c>
      <c r="AA2964" s="91">
        <v>7.6E-2</v>
      </c>
      <c r="AB2964" s="91">
        <f>SUM(W2964:AA2964)</f>
        <v>0.2775</v>
      </c>
      <c r="AC2964" s="75">
        <v>12</v>
      </c>
      <c r="AD2964" s="92">
        <f>IF(AL2964="","",+AC2964*AL2964)</f>
      </c>
      <c r="AE2964" s="93">
        <f>IF(AL2964="","",+AL2964*AB2964)</f>
      </c>
      <c r="AF2964" s="92">
        <f>IF(AL2964="","",+AL2964-AE2964)</f>
      </c>
      <c r="AG2964" s="93">
        <f>+V2964</f>
        <v>0</v>
      </c>
      <c r="AH2964" s="92">
        <f>IF(AF2964="","",+AF2964-AG2964)</f>
      </c>
      <c r="AI2964" s="92">
        <f>IF(AH2964="","",+AH2964*AC2964)</f>
      </c>
      <c r="AJ2964" s="93"/>
      <c r="AK2964" s="94">
        <v>0.33</v>
      </c>
      <c r="AL2964" s="93">
        <f>IF(V2964=0,"",V2964/(1-AB2964-AK2964))</f>
      </c>
      <c r="AM2964" s="95">
        <v>0.33</v>
      </c>
      <c r="AN2964" s="93">
        <f>IF(V2964=0,"",V2964/(1-AB2964-AM2964))</f>
      </c>
      <c r="AO2964" s="96">
        <v>1.2</v>
      </c>
      <c r="AP2964" s="93">
        <f>IF(BD!AJ2964="","",BD!AJ2964*BD!AO2964)</f>
      </c>
      <c r="AQ2964" s="91">
        <f>BD!AM2964/BD!AK2964-1</f>
        <v>0</v>
      </c>
      <c r="AR2964" s="91">
        <f>IF(BD!AN2964="","",IF(BD!AJ2964="","",BD!AN2964/BD!AJ2964-1))</f>
      </c>
      <c r="AS2964" s="91">
        <f>IF(BD!AN2964="","",IF(BD!AN2964&lt;BD!AL2964,"ABAIXO DA META","DENTRO DA META"))</f>
      </c>
      <c r="AT2964" s="91" t="str">
        <f>IF(BD!AJ2964="","EM ANÁLISE",IF(BD!AP2964&gt;=BD!AN2964,"GO", "NO GO"))</f>
        <v>EM ANÁLISE</v>
      </c>
      <c r="AU2964" s="97">
        <f>IF(AN2964="","",+BD!$AN2964-AJ2964)</f>
      </c>
      <c r="AV2964" s="98"/>
      <c r="AW2964" s="90">
        <f>BD!P2964*BD!AC2964</f>
        <v>0</v>
      </c>
      <c r="AX2964" s="90">
        <f>BD!V2964*BD!AC2964</f>
        <v>0</v>
      </c>
      <c r="AY2964" s="90">
        <f>IF(BD!AN2964="","",BD!AN2964*BD!AC2964)</f>
      </c>
      <c r="AZ2964" s="75" t="s">
        <v>123</v>
      </c>
      <c r="BA2964" s="75" t="s">
        <v>115</v>
      </c>
      <c r="BB2964" s="75">
        <v>1</v>
      </c>
      <c r="BC2964" s="75" t="s">
        <v>250</v>
      </c>
      <c r="BD2964" s="104"/>
      <c r="BE2964" s="104"/>
      <c r="BF2964" s="101"/>
      <c r="BG2964" s="101"/>
      <c r="BH2964" s="101"/>
      <c r="BI2964" s="101"/>
      <c r="BJ2964" s="101"/>
      <c r="BK2964" s="101"/>
      <c r="BL2964" s="101"/>
      <c r="BM2964" s="101"/>
      <c r="BN2964" s="101"/>
      <c r="BO2964" s="103"/>
      <c r="BP2964" s="101"/>
      <c r="BQ2964" s="101"/>
      <c r="BR2964" s="101"/>
      <c r="BS2964" s="101"/>
      <c r="BT2964" s="101"/>
      <c r="BU2964" s="101"/>
      <c r="BV2964" s="101"/>
      <c r="BW2964" s="101"/>
      <c r="BX2964" s="101"/>
      <c r="BY2964" s="101"/>
      <c r="BZ2964" s="101"/>
      <c r="CA2964" s="101"/>
      <c r="CB2964" s="101"/>
      <c r="CC2964" s="101"/>
      <c r="CD2964" s="101"/>
      <c r="CE2964" s="101"/>
      <c r="CF2964" s="101"/>
      <c r="CG2964" s="37" t="e">
        <f>VLOOKUP(Table_1[[#This Row],[EAN]],'[1]Planilha1'!$E:$R,13,0)</f>
        <v>#N/A</v>
      </c>
    </row>
    <row r="2965" ht="15" hidden="1">
      <c r="A2965" s="7"/>
      <c r="B2965" s="84" t="s">
        <v>2735</v>
      </c>
      <c r="C2965" s="75">
        <v>222044</v>
      </c>
      <c r="D2965" s="75"/>
      <c r="E2965" s="85">
        <v>7896451920133</v>
      </c>
      <c r="F2965" s="86" t="s">
        <v>3455</v>
      </c>
      <c r="G2965" s="75" t="s">
        <v>21</v>
      </c>
      <c r="H2965" s="75">
        <v>390</v>
      </c>
      <c r="I2965" s="87" t="s">
        <v>3106</v>
      </c>
      <c r="J2965" s="75" t="s">
        <v>1474</v>
      </c>
      <c r="K2965" s="88" t="s">
        <v>84</v>
      </c>
      <c r="L2965" s="88">
        <v>12</v>
      </c>
      <c r="M2965" s="88">
        <v>0</v>
      </c>
      <c r="N2965" s="75" t="s">
        <v>85</v>
      </c>
      <c r="O2965" s="75"/>
      <c r="P2965" s="106"/>
      <c r="Q2965" s="90">
        <f>(17/100+7.6/100+1.65/100)*P2965</f>
        <v>0</v>
      </c>
      <c r="R2965" s="104"/>
      <c r="S2965" s="104"/>
      <c r="T2965" s="104"/>
      <c r="U2965" s="104"/>
      <c r="V2965" s="90">
        <f>+P2965-Q2965+R2965+S2965+T2965+U2965</f>
        <v>0</v>
      </c>
      <c r="W2965" s="91">
        <f>(1.02/100)</f>
        <v>1.02E-2</v>
      </c>
      <c r="X2965" s="91">
        <v>4.8E-3</v>
      </c>
      <c r="Y2965" s="91">
        <v>0.17</v>
      </c>
      <c r="Z2965" s="91">
        <v>1.65E-2</v>
      </c>
      <c r="AA2965" s="91">
        <v>7.6E-2</v>
      </c>
      <c r="AB2965" s="91">
        <f>SUM(W2965:AA2965)</f>
        <v>0.2775</v>
      </c>
      <c r="AC2965" s="75">
        <v>12</v>
      </c>
      <c r="AD2965" s="92">
        <f>IF(AL2965="","",+AC2965*AL2965)</f>
      </c>
      <c r="AE2965" s="93">
        <f>IF(AL2965="","",+AL2965*AB2965)</f>
      </c>
      <c r="AF2965" s="92">
        <f>IF(AL2965="","",+AL2965-AE2965)</f>
      </c>
      <c r="AG2965" s="93">
        <f>+V2965</f>
        <v>0</v>
      </c>
      <c r="AH2965" s="92">
        <f>IF(AF2965="","",+AF2965-AG2965)</f>
      </c>
      <c r="AI2965" s="92">
        <f>IF(AH2965="","",+AH2965*AC2965)</f>
      </c>
      <c r="AJ2965" s="93"/>
      <c r="AK2965" s="94">
        <v>0.33</v>
      </c>
      <c r="AL2965" s="93">
        <f>IF(V2965=0,"",V2965/(1-AB2965-AK2965))</f>
      </c>
      <c r="AM2965" s="95">
        <v>0.33</v>
      </c>
      <c r="AN2965" s="93">
        <f>IF(V2965=0,"",V2965/(1-AB2965-AM2965))</f>
      </c>
      <c r="AO2965" s="96">
        <v>1.2</v>
      </c>
      <c r="AP2965" s="93">
        <f>IF(BD!AJ2965="","",BD!AJ2965*BD!AO2965)</f>
      </c>
      <c r="AQ2965" s="91">
        <f>BD!AM2965/BD!AK2965-1</f>
        <v>0</v>
      </c>
      <c r="AR2965" s="91">
        <f>IF(BD!AN2965="","",IF(BD!AJ2965="","",BD!AN2965/BD!AJ2965-1))</f>
      </c>
      <c r="AS2965" s="91">
        <f>IF(BD!AN2965="","",IF(BD!AN2965&lt;BD!AL2965,"ABAIXO DA META","DENTRO DA META"))</f>
      </c>
      <c r="AT2965" s="91" t="str">
        <f>IF(BD!AJ2965="","EM ANÁLISE",IF(BD!AP2965&gt;=BD!AN2965,"GO", "NO GO"))</f>
        <v>EM ANÁLISE</v>
      </c>
      <c r="AU2965" s="97">
        <f>IF(AN2965="","",+BD!$AN2965-AJ2965)</f>
      </c>
      <c r="AV2965" s="98"/>
      <c r="AW2965" s="90">
        <f>BD!P2965*BD!AC2965</f>
        <v>0</v>
      </c>
      <c r="AX2965" s="90">
        <f>BD!V2965*BD!AC2965</f>
        <v>0</v>
      </c>
      <c r="AY2965" s="90">
        <f>IF(BD!AN2965="","",BD!AN2965*BD!AC2965)</f>
      </c>
      <c r="AZ2965" s="75" t="s">
        <v>123</v>
      </c>
      <c r="BA2965" s="75" t="s">
        <v>115</v>
      </c>
      <c r="BB2965" s="75">
        <v>1</v>
      </c>
      <c r="BC2965" s="75" t="s">
        <v>250</v>
      </c>
      <c r="BD2965" s="104"/>
      <c r="BE2965" s="104"/>
      <c r="BF2965" s="101"/>
      <c r="BG2965" s="101"/>
      <c r="BH2965" s="101"/>
      <c r="BI2965" s="101"/>
      <c r="BJ2965" s="101"/>
      <c r="BK2965" s="101"/>
      <c r="BL2965" s="101"/>
      <c r="BM2965" s="101"/>
      <c r="BN2965" s="101"/>
      <c r="BO2965" s="103"/>
      <c r="BP2965" s="101"/>
      <c r="BQ2965" s="101"/>
      <c r="BR2965" s="101"/>
      <c r="BS2965" s="101"/>
      <c r="BT2965" s="101"/>
      <c r="BU2965" s="101"/>
      <c r="BV2965" s="101"/>
      <c r="BW2965" s="101"/>
      <c r="BX2965" s="101"/>
      <c r="BY2965" s="101"/>
      <c r="BZ2965" s="101"/>
      <c r="CA2965" s="101"/>
      <c r="CB2965" s="101"/>
      <c r="CC2965" s="101"/>
      <c r="CD2965" s="101"/>
      <c r="CE2965" s="101"/>
      <c r="CF2965" s="101"/>
      <c r="CG2965" s="37" t="e">
        <f>VLOOKUP(Table_1[[#This Row],[EAN]],'[1]Planilha1'!$E:$R,13,0)</f>
        <v>#N/A</v>
      </c>
    </row>
    <row r="2966" ht="15" hidden="1">
      <c r="A2966" s="7"/>
      <c r="B2966" s="84" t="s">
        <v>2735</v>
      </c>
      <c r="C2966" s="75">
        <v>222045</v>
      </c>
      <c r="D2966" s="75"/>
      <c r="E2966" s="85">
        <v>7896336010515</v>
      </c>
      <c r="F2966" s="86" t="s">
        <v>3456</v>
      </c>
      <c r="G2966" s="75" t="s">
        <v>21</v>
      </c>
      <c r="H2966" s="75">
        <v>1260</v>
      </c>
      <c r="I2966" s="87" t="s">
        <v>3254</v>
      </c>
      <c r="J2966" s="75" t="s">
        <v>3164</v>
      </c>
      <c r="K2966" s="88" t="s">
        <v>84</v>
      </c>
      <c r="L2966" s="88">
        <v>30</v>
      </c>
      <c r="M2966" s="88">
        <v>0</v>
      </c>
      <c r="N2966" s="75" t="s">
        <v>85</v>
      </c>
      <c r="O2966" s="75"/>
      <c r="P2966" s="106"/>
      <c r="Q2966" s="90">
        <f>(17/100+7.6/100+1.65/100)*P2966</f>
        <v>0</v>
      </c>
      <c r="R2966" s="104"/>
      <c r="S2966" s="104"/>
      <c r="T2966" s="104"/>
      <c r="U2966" s="104"/>
      <c r="V2966" s="90">
        <f>+P2966-Q2966+R2966+S2966+T2966+U2966</f>
        <v>0</v>
      </c>
      <c r="W2966" s="91">
        <f>(1.02/100)</f>
        <v>1.02E-2</v>
      </c>
      <c r="X2966" s="91">
        <v>4.8E-3</v>
      </c>
      <c r="Y2966" s="91">
        <v>0.17</v>
      </c>
      <c r="Z2966" s="91">
        <v>1.65E-2</v>
      </c>
      <c r="AA2966" s="91">
        <v>7.6E-2</v>
      </c>
      <c r="AB2966" s="91">
        <f>SUM(W2966:AA2966)</f>
        <v>0.2775</v>
      </c>
      <c r="AC2966" s="75">
        <v>12</v>
      </c>
      <c r="AD2966" s="92">
        <f>IF(AL2966="","",+AC2966*AL2966)</f>
      </c>
      <c r="AE2966" s="93">
        <f>IF(AL2966="","",+AL2966*AB2966)</f>
      </c>
      <c r="AF2966" s="92">
        <f>IF(AL2966="","",+AL2966-AE2966)</f>
      </c>
      <c r="AG2966" s="93">
        <f>+V2966</f>
        <v>0</v>
      </c>
      <c r="AH2966" s="92">
        <f>IF(AF2966="","",+AF2966-AG2966)</f>
      </c>
      <c r="AI2966" s="92">
        <f>IF(AH2966="","",+AH2966*AC2966)</f>
      </c>
      <c r="AJ2966" s="93"/>
      <c r="AK2966" s="94">
        <v>0.33</v>
      </c>
      <c r="AL2966" s="93">
        <f>IF(V2966=0,"",V2966/(1-AB2966-AK2966))</f>
      </c>
      <c r="AM2966" s="95">
        <v>0.33</v>
      </c>
      <c r="AN2966" s="93">
        <f>IF(V2966=0,"",V2966/(1-AB2966-AM2966))</f>
      </c>
      <c r="AO2966" s="96">
        <v>1.2</v>
      </c>
      <c r="AP2966" s="93">
        <f>IF(BD!AJ2966="","",BD!AJ2966*BD!AO2966)</f>
      </c>
      <c r="AQ2966" s="91">
        <f>BD!AM2966/BD!AK2966-1</f>
        <v>0</v>
      </c>
      <c r="AR2966" s="91">
        <f>IF(BD!AN2966="","",IF(BD!AJ2966="","",BD!AN2966/BD!AJ2966-1))</f>
      </c>
      <c r="AS2966" s="91">
        <f>IF(BD!AN2966="","",IF(BD!AN2966&lt;BD!AL2966,"ABAIXO DA META","DENTRO DA META"))</f>
      </c>
      <c r="AT2966" s="91" t="str">
        <f>IF(BD!AJ2966="","EM ANÁLISE",IF(BD!AP2966&gt;=BD!AN2966,"GO", "NO GO"))</f>
        <v>EM ANÁLISE</v>
      </c>
      <c r="AU2966" s="97">
        <f>IF(AN2966="","",+BD!$AN2966-AJ2966)</f>
      </c>
      <c r="AV2966" s="98"/>
      <c r="AW2966" s="90">
        <f>BD!P2966*BD!AC2966</f>
        <v>0</v>
      </c>
      <c r="AX2966" s="90">
        <f>BD!V2966*BD!AC2966</f>
        <v>0</v>
      </c>
      <c r="AY2966" s="90">
        <f>IF(BD!AN2966="","",BD!AN2966*BD!AC2966)</f>
      </c>
      <c r="AZ2966" s="75" t="s">
        <v>123</v>
      </c>
      <c r="BA2966" s="75" t="s">
        <v>115</v>
      </c>
      <c r="BB2966" s="75">
        <v>1</v>
      </c>
      <c r="BC2966" s="75" t="s">
        <v>250</v>
      </c>
      <c r="BD2966" s="104"/>
      <c r="BE2966" s="104"/>
      <c r="BF2966" s="101"/>
      <c r="BG2966" s="101"/>
      <c r="BH2966" s="101"/>
      <c r="BI2966" s="101"/>
      <c r="BJ2966" s="101"/>
      <c r="BK2966" s="101"/>
      <c r="BL2966" s="101"/>
      <c r="BM2966" s="101"/>
      <c r="BN2966" s="101"/>
      <c r="BO2966" s="103"/>
      <c r="BP2966" s="101"/>
      <c r="BQ2966" s="101"/>
      <c r="BR2966" s="101"/>
      <c r="BS2966" s="101"/>
      <c r="BT2966" s="101"/>
      <c r="BU2966" s="101"/>
      <c r="BV2966" s="101"/>
      <c r="BW2966" s="101"/>
      <c r="BX2966" s="101"/>
      <c r="BY2966" s="101"/>
      <c r="BZ2966" s="101"/>
      <c r="CA2966" s="101"/>
      <c r="CB2966" s="101"/>
      <c r="CC2966" s="101"/>
      <c r="CD2966" s="101"/>
      <c r="CE2966" s="101"/>
      <c r="CF2966" s="101"/>
      <c r="CG2966" s="37" t="e">
        <f>VLOOKUP(Table_1[[#This Row],[EAN]],'[1]Planilha1'!$E:$R,13,0)</f>
        <v>#N/A</v>
      </c>
    </row>
    <row r="2967" ht="15" hidden="1">
      <c r="A2967" s="7"/>
      <c r="B2967" s="84" t="s">
        <v>2735</v>
      </c>
      <c r="C2967" s="75">
        <v>222046</v>
      </c>
      <c r="D2967" s="75"/>
      <c r="E2967" s="85">
        <v>7897765601619</v>
      </c>
      <c r="F2967" s="86" t="s">
        <v>3457</v>
      </c>
      <c r="G2967" s="75" t="s">
        <v>21</v>
      </c>
      <c r="H2967" s="75">
        <v>2750</v>
      </c>
      <c r="I2967" s="87" t="s">
        <v>3458</v>
      </c>
      <c r="J2967" s="75" t="s">
        <v>392</v>
      </c>
      <c r="K2967" s="88" t="s">
        <v>84</v>
      </c>
      <c r="L2967" s="88">
        <v>24</v>
      </c>
      <c r="M2967" s="88">
        <v>0</v>
      </c>
      <c r="N2967" s="75" t="s">
        <v>85</v>
      </c>
      <c r="O2967" s="75"/>
      <c r="P2967" s="106"/>
      <c r="Q2967" s="90">
        <f>(17/100+7.6/100+1.65/100)*P2967</f>
        <v>0</v>
      </c>
      <c r="R2967" s="104"/>
      <c r="S2967" s="104"/>
      <c r="T2967" s="104"/>
      <c r="U2967" s="104"/>
      <c r="V2967" s="90">
        <f>+P2967-Q2967+R2967+S2967+T2967+U2967</f>
        <v>0</v>
      </c>
      <c r="W2967" s="91">
        <f>(1.02/100)</f>
        <v>1.02E-2</v>
      </c>
      <c r="X2967" s="91">
        <v>4.8E-3</v>
      </c>
      <c r="Y2967" s="91">
        <v>0.17</v>
      </c>
      <c r="Z2967" s="91">
        <v>1.65E-2</v>
      </c>
      <c r="AA2967" s="91">
        <v>7.6E-2</v>
      </c>
      <c r="AB2967" s="91">
        <f>SUM(W2967:AA2967)</f>
        <v>0.2775</v>
      </c>
      <c r="AC2967" s="75">
        <v>12</v>
      </c>
      <c r="AD2967" s="92">
        <f>IF(AL2967="","",+AC2967*AL2967)</f>
      </c>
      <c r="AE2967" s="93">
        <f>IF(AL2967="","",+AL2967*AB2967)</f>
      </c>
      <c r="AF2967" s="92">
        <f>IF(AL2967="","",+AL2967-AE2967)</f>
      </c>
      <c r="AG2967" s="93">
        <f>+V2967</f>
        <v>0</v>
      </c>
      <c r="AH2967" s="92">
        <f>IF(AF2967="","",+AF2967-AG2967)</f>
      </c>
      <c r="AI2967" s="92">
        <f>IF(AH2967="","",+AH2967*AC2967)</f>
      </c>
      <c r="AJ2967" s="93"/>
      <c r="AK2967" s="94">
        <v>0.33</v>
      </c>
      <c r="AL2967" s="93">
        <f>IF(V2967=0,"",V2967/(1-AB2967-AK2967))</f>
      </c>
      <c r="AM2967" s="95">
        <v>0.33</v>
      </c>
      <c r="AN2967" s="93">
        <f>IF(V2967=0,"",V2967/(1-AB2967-AM2967))</f>
      </c>
      <c r="AO2967" s="96">
        <v>1.2</v>
      </c>
      <c r="AP2967" s="93">
        <f>IF(BD!AJ2967="","",BD!AJ2967*BD!AO2967)</f>
      </c>
      <c r="AQ2967" s="91">
        <f>BD!AM2967/BD!AK2967-1</f>
        <v>0</v>
      </c>
      <c r="AR2967" s="91">
        <f>IF(BD!AN2967="","",IF(BD!AJ2967="","",BD!AN2967/BD!AJ2967-1))</f>
      </c>
      <c r="AS2967" s="91">
        <f>IF(BD!AN2967="","",IF(BD!AN2967&lt;BD!AL2967,"ABAIXO DA META","DENTRO DA META"))</f>
      </c>
      <c r="AT2967" s="91" t="str">
        <f>IF(BD!AJ2967="","EM ANÁLISE",IF(BD!AP2967&gt;=BD!AN2967,"GO", "NO GO"))</f>
        <v>EM ANÁLISE</v>
      </c>
      <c r="AU2967" s="97">
        <f>IF(AN2967="","",+BD!$AN2967-AJ2967)</f>
      </c>
      <c r="AV2967" s="98"/>
      <c r="AW2967" s="90">
        <f>BD!P2967*BD!AC2967</f>
        <v>0</v>
      </c>
      <c r="AX2967" s="90">
        <f>BD!V2967*BD!AC2967</f>
        <v>0</v>
      </c>
      <c r="AY2967" s="90">
        <f>IF(BD!AN2967="","",BD!AN2967*BD!AC2967)</f>
      </c>
      <c r="AZ2967" s="75" t="s">
        <v>123</v>
      </c>
      <c r="BA2967" s="75" t="s">
        <v>115</v>
      </c>
      <c r="BB2967" s="75">
        <v>1</v>
      </c>
      <c r="BC2967" s="75" t="s">
        <v>250</v>
      </c>
      <c r="BD2967" s="104"/>
      <c r="BE2967" s="104"/>
      <c r="BF2967" s="101"/>
      <c r="BG2967" s="101"/>
      <c r="BH2967" s="101"/>
      <c r="BI2967" s="101"/>
      <c r="BJ2967" s="101"/>
      <c r="BK2967" s="101"/>
      <c r="BL2967" s="101"/>
      <c r="BM2967" s="101"/>
      <c r="BN2967" s="101"/>
      <c r="BO2967" s="103"/>
      <c r="BP2967" s="101"/>
      <c r="BQ2967" s="101"/>
      <c r="BR2967" s="101"/>
      <c r="BS2967" s="101"/>
      <c r="BT2967" s="101"/>
      <c r="BU2967" s="101"/>
      <c r="BV2967" s="101"/>
      <c r="BW2967" s="101"/>
      <c r="BX2967" s="101"/>
      <c r="BY2967" s="101"/>
      <c r="BZ2967" s="101"/>
      <c r="CA2967" s="101"/>
      <c r="CB2967" s="101"/>
      <c r="CC2967" s="101"/>
      <c r="CD2967" s="101"/>
      <c r="CE2967" s="101"/>
      <c r="CF2967" s="101"/>
      <c r="CG2967" s="37" t="e">
        <f>VLOOKUP(Table_1[[#This Row],[EAN]],'[1]Planilha1'!$E:$R,13,0)</f>
        <v>#N/A</v>
      </c>
    </row>
    <row r="2968" ht="15" hidden="1">
      <c r="A2968" s="7"/>
      <c r="B2968" s="84" t="s">
        <v>2735</v>
      </c>
      <c r="C2968" s="75">
        <v>222047</v>
      </c>
      <c r="D2968" s="75"/>
      <c r="E2968" s="85">
        <v>7896003703795</v>
      </c>
      <c r="F2968" s="86" t="s">
        <v>3459</v>
      </c>
      <c r="G2968" s="75" t="s">
        <v>21</v>
      </c>
      <c r="H2968" s="75">
        <v>520</v>
      </c>
      <c r="I2968" s="87" t="s">
        <v>3460</v>
      </c>
      <c r="J2968" s="75" t="s">
        <v>3189</v>
      </c>
      <c r="K2968" s="88" t="s">
        <v>84</v>
      </c>
      <c r="L2968" s="88">
        <v>36</v>
      </c>
      <c r="M2968" s="88">
        <v>5</v>
      </c>
      <c r="N2968" s="75" t="s">
        <v>85</v>
      </c>
      <c r="O2968" s="75"/>
      <c r="P2968" s="106"/>
      <c r="Q2968" s="90">
        <f>(17/100+7.6/100+1.65/100)*P2968</f>
        <v>0</v>
      </c>
      <c r="R2968" s="104"/>
      <c r="S2968" s="104"/>
      <c r="T2968" s="104"/>
      <c r="U2968" s="104"/>
      <c r="V2968" s="90">
        <f>+P2968-Q2968+R2968+S2968+T2968+U2968</f>
        <v>0</v>
      </c>
      <c r="W2968" s="91">
        <f>(1.02/100)</f>
        <v>1.02E-2</v>
      </c>
      <c r="X2968" s="91">
        <v>4.8E-3</v>
      </c>
      <c r="Y2968" s="91">
        <v>0.17</v>
      </c>
      <c r="Z2968" s="91">
        <v>1.65E-2</v>
      </c>
      <c r="AA2968" s="91">
        <v>7.6E-2</v>
      </c>
      <c r="AB2968" s="91">
        <f>SUM(W2968:AA2968)</f>
        <v>0.2775</v>
      </c>
      <c r="AC2968" s="75">
        <v>12</v>
      </c>
      <c r="AD2968" s="92">
        <f>IF(AL2968="","",+AC2968*AL2968)</f>
      </c>
      <c r="AE2968" s="93">
        <f>IF(AL2968="","",+AL2968*AB2968)</f>
      </c>
      <c r="AF2968" s="92">
        <f>IF(AL2968="","",+AL2968-AE2968)</f>
      </c>
      <c r="AG2968" s="93">
        <f>+V2968</f>
        <v>0</v>
      </c>
      <c r="AH2968" s="92">
        <f>IF(AF2968="","",+AF2968-AG2968)</f>
      </c>
      <c r="AI2968" s="92">
        <f>IF(AH2968="","",+AH2968*AC2968)</f>
      </c>
      <c r="AJ2968" s="93"/>
      <c r="AK2968" s="94">
        <v>0.33</v>
      </c>
      <c r="AL2968" s="93">
        <f>IF(V2968=0,"",V2968/(1-AB2968-AK2968))</f>
      </c>
      <c r="AM2968" s="95">
        <v>0.33</v>
      </c>
      <c r="AN2968" s="93">
        <f>IF(V2968=0,"",V2968/(1-AB2968-AM2968))</f>
      </c>
      <c r="AO2968" s="96">
        <v>1.2</v>
      </c>
      <c r="AP2968" s="93">
        <f>IF(BD!AJ2968="","",BD!AJ2968*BD!AO2968)</f>
      </c>
      <c r="AQ2968" s="91">
        <f>BD!AM2968/BD!AK2968-1</f>
        <v>0</v>
      </c>
      <c r="AR2968" s="91">
        <f>IF(BD!AN2968="","",IF(BD!AJ2968="","",BD!AN2968/BD!AJ2968-1))</f>
      </c>
      <c r="AS2968" s="91">
        <f>IF(BD!AN2968="","",IF(BD!AN2968&lt;BD!AL2968,"ABAIXO DA META","DENTRO DA META"))</f>
      </c>
      <c r="AT2968" s="91" t="str">
        <f>IF(BD!AJ2968="","EM ANÁLISE",IF(BD!AP2968&gt;=BD!AN2968,"GO", "NO GO"))</f>
        <v>EM ANÁLISE</v>
      </c>
      <c r="AU2968" s="97">
        <f>IF(AN2968="","",+BD!$AN2968-AJ2968)</f>
      </c>
      <c r="AV2968" s="98"/>
      <c r="AW2968" s="90">
        <f>BD!P2968*BD!AC2968</f>
        <v>0</v>
      </c>
      <c r="AX2968" s="90">
        <f>BD!V2968*BD!AC2968</f>
        <v>0</v>
      </c>
      <c r="AY2968" s="90">
        <f>IF(BD!AN2968="","",BD!AN2968*BD!AC2968)</f>
      </c>
      <c r="AZ2968" s="75" t="s">
        <v>123</v>
      </c>
      <c r="BA2968" s="75" t="s">
        <v>115</v>
      </c>
      <c r="BB2968" s="75">
        <v>1</v>
      </c>
      <c r="BC2968" s="75" t="s">
        <v>250</v>
      </c>
      <c r="BD2968" s="104"/>
      <c r="BE2968" s="104"/>
      <c r="BF2968" s="101"/>
      <c r="BG2968" s="101"/>
      <c r="BH2968" s="101"/>
      <c r="BI2968" s="101"/>
      <c r="BJ2968" s="101"/>
      <c r="BK2968" s="101"/>
      <c r="BL2968" s="101"/>
      <c r="BM2968" s="101"/>
      <c r="BN2968" s="101"/>
      <c r="BO2968" s="103"/>
      <c r="BP2968" s="101"/>
      <c r="BQ2968" s="101"/>
      <c r="BR2968" s="101"/>
      <c r="BS2968" s="101"/>
      <c r="BT2968" s="101"/>
      <c r="BU2968" s="101"/>
      <c r="BV2968" s="101"/>
      <c r="BW2968" s="101"/>
      <c r="BX2968" s="101"/>
      <c r="BY2968" s="101"/>
      <c r="BZ2968" s="101"/>
      <c r="CA2968" s="101"/>
      <c r="CB2968" s="101"/>
      <c r="CC2968" s="101"/>
      <c r="CD2968" s="101"/>
      <c r="CE2968" s="101"/>
      <c r="CF2968" s="101"/>
      <c r="CG2968" s="37" t="e">
        <f>VLOOKUP(Table_1[[#This Row],[EAN]],'[1]Planilha1'!$E:$R,13,0)</f>
        <v>#N/A</v>
      </c>
    </row>
    <row r="2969" ht="15" hidden="1">
      <c r="A2969" s="7"/>
      <c r="B2969" s="84" t="s">
        <v>2735</v>
      </c>
      <c r="C2969" s="75">
        <v>222048</v>
      </c>
      <c r="D2969" s="75"/>
      <c r="E2969" s="85">
        <v>7896003706758</v>
      </c>
      <c r="F2969" s="86" t="s">
        <v>3461</v>
      </c>
      <c r="G2969" s="75" t="s">
        <v>21</v>
      </c>
      <c r="H2969" s="75">
        <v>520</v>
      </c>
      <c r="I2969" s="87" t="s">
        <v>3460</v>
      </c>
      <c r="J2969" s="75" t="s">
        <v>3189</v>
      </c>
      <c r="K2969" s="88" t="s">
        <v>84</v>
      </c>
      <c r="L2969" s="88">
        <v>36</v>
      </c>
      <c r="M2969" s="88">
        <v>0</v>
      </c>
      <c r="N2969" s="75" t="s">
        <v>85</v>
      </c>
      <c r="O2969" s="75"/>
      <c r="P2969" s="106"/>
      <c r="Q2969" s="90">
        <f>(17/100+7.6/100+1.65/100)*P2969</f>
        <v>0</v>
      </c>
      <c r="R2969" s="104"/>
      <c r="S2969" s="104"/>
      <c r="T2969" s="104"/>
      <c r="U2969" s="104"/>
      <c r="V2969" s="90">
        <f>+P2969-Q2969+R2969+S2969+T2969+U2969</f>
        <v>0</v>
      </c>
      <c r="W2969" s="91">
        <f>(1.02/100)</f>
        <v>1.02E-2</v>
      </c>
      <c r="X2969" s="91">
        <v>4.8E-3</v>
      </c>
      <c r="Y2969" s="91">
        <v>0.17</v>
      </c>
      <c r="Z2969" s="91">
        <v>1.65E-2</v>
      </c>
      <c r="AA2969" s="91">
        <v>7.6E-2</v>
      </c>
      <c r="AB2969" s="91">
        <f>SUM(W2969:AA2969)</f>
        <v>0.2775</v>
      </c>
      <c r="AC2969" s="75">
        <v>12</v>
      </c>
      <c r="AD2969" s="92">
        <f>IF(AL2969="","",+AC2969*AL2969)</f>
      </c>
      <c r="AE2969" s="93">
        <f>IF(AL2969="","",+AL2969*AB2969)</f>
      </c>
      <c r="AF2969" s="92">
        <f>IF(AL2969="","",+AL2969-AE2969)</f>
      </c>
      <c r="AG2969" s="93">
        <f>+V2969</f>
        <v>0</v>
      </c>
      <c r="AH2969" s="92">
        <f>IF(AF2969="","",+AF2969-AG2969)</f>
      </c>
      <c r="AI2969" s="92">
        <f>IF(AH2969="","",+AH2969*AC2969)</f>
      </c>
      <c r="AJ2969" s="93"/>
      <c r="AK2969" s="94">
        <v>0.33</v>
      </c>
      <c r="AL2969" s="93">
        <f>IF(V2969=0,"",V2969/(1-AB2969-AK2969))</f>
      </c>
      <c r="AM2969" s="95">
        <v>0.33</v>
      </c>
      <c r="AN2969" s="93">
        <f>IF(V2969=0,"",V2969/(1-AB2969-AM2969))</f>
      </c>
      <c r="AO2969" s="96">
        <v>1.2</v>
      </c>
      <c r="AP2969" s="93">
        <f>IF(BD!AJ2969="","",BD!AJ2969*BD!AO2969)</f>
      </c>
      <c r="AQ2969" s="91">
        <f>BD!AM2969/BD!AK2969-1</f>
        <v>0</v>
      </c>
      <c r="AR2969" s="91">
        <f>IF(BD!AN2969="","",IF(BD!AJ2969="","",BD!AN2969/BD!AJ2969-1))</f>
      </c>
      <c r="AS2969" s="91">
        <f>IF(BD!AN2969="","",IF(BD!AN2969&lt;BD!AL2969,"ABAIXO DA META","DENTRO DA META"))</f>
      </c>
      <c r="AT2969" s="91" t="str">
        <f>IF(BD!AJ2969="","EM ANÁLISE",IF(BD!AP2969&gt;=BD!AN2969,"GO", "NO GO"))</f>
        <v>EM ANÁLISE</v>
      </c>
      <c r="AU2969" s="97">
        <f>IF(AN2969="","",+BD!$AN2969-AJ2969)</f>
      </c>
      <c r="AV2969" s="98"/>
      <c r="AW2969" s="90">
        <f>BD!P2969*BD!AC2969</f>
        <v>0</v>
      </c>
      <c r="AX2969" s="90">
        <f>BD!V2969*BD!AC2969</f>
        <v>0</v>
      </c>
      <c r="AY2969" s="90">
        <f>IF(BD!AN2969="","",BD!AN2969*BD!AC2969)</f>
      </c>
      <c r="AZ2969" s="75" t="s">
        <v>123</v>
      </c>
      <c r="BA2969" s="75" t="s">
        <v>115</v>
      </c>
      <c r="BB2969" s="75">
        <v>1</v>
      </c>
      <c r="BC2969" s="75" t="s">
        <v>250</v>
      </c>
      <c r="BD2969" s="104"/>
      <c r="BE2969" s="104"/>
      <c r="BF2969" s="101"/>
      <c r="BG2969" s="101"/>
      <c r="BH2969" s="101"/>
      <c r="BI2969" s="101"/>
      <c r="BJ2969" s="101"/>
      <c r="BK2969" s="101"/>
      <c r="BL2969" s="101"/>
      <c r="BM2969" s="101"/>
      <c r="BN2969" s="101"/>
      <c r="BO2969" s="103"/>
      <c r="BP2969" s="101"/>
      <c r="BQ2969" s="101"/>
      <c r="BR2969" s="101"/>
      <c r="BS2969" s="101"/>
      <c r="BT2969" s="101"/>
      <c r="BU2969" s="101"/>
      <c r="BV2969" s="101"/>
      <c r="BW2969" s="101"/>
      <c r="BX2969" s="101"/>
      <c r="BY2969" s="101"/>
      <c r="BZ2969" s="101"/>
      <c r="CA2969" s="101"/>
      <c r="CB2969" s="101"/>
      <c r="CC2969" s="101"/>
      <c r="CD2969" s="101"/>
      <c r="CE2969" s="101"/>
      <c r="CF2969" s="101"/>
      <c r="CG2969" s="37" t="e">
        <f>VLOOKUP(Table_1[[#This Row],[EAN]],'[1]Planilha1'!$E:$R,13,0)</f>
        <v>#N/A</v>
      </c>
    </row>
    <row r="2970" ht="15" hidden="1">
      <c r="A2970" s="7"/>
      <c r="B2970" s="84" t="s">
        <v>2735</v>
      </c>
      <c r="C2970" s="75">
        <v>222049</v>
      </c>
      <c r="D2970" s="75"/>
      <c r="E2970" s="85">
        <v>7896003706543</v>
      </c>
      <c r="F2970" s="86" t="s">
        <v>3462</v>
      </c>
      <c r="G2970" s="75" t="s">
        <v>21</v>
      </c>
      <c r="H2970" s="75">
        <v>520</v>
      </c>
      <c r="I2970" s="87" t="s">
        <v>3460</v>
      </c>
      <c r="J2970" s="75" t="s">
        <v>3189</v>
      </c>
      <c r="K2970" s="88" t="s">
        <v>84</v>
      </c>
      <c r="L2970" s="88">
        <v>36</v>
      </c>
      <c r="M2970" s="88">
        <v>5</v>
      </c>
      <c r="N2970" s="75" t="s">
        <v>85</v>
      </c>
      <c r="O2970" s="75"/>
      <c r="P2970" s="106"/>
      <c r="Q2970" s="90">
        <f>(17/100+7.6/100+1.65/100)*P2970</f>
        <v>0</v>
      </c>
      <c r="R2970" s="104"/>
      <c r="S2970" s="104"/>
      <c r="T2970" s="104"/>
      <c r="U2970" s="104"/>
      <c r="V2970" s="90">
        <f>+P2970-Q2970+R2970+S2970+T2970+U2970</f>
        <v>0</v>
      </c>
      <c r="W2970" s="91">
        <f>(1.02/100)</f>
        <v>1.02E-2</v>
      </c>
      <c r="X2970" s="91">
        <v>4.8E-3</v>
      </c>
      <c r="Y2970" s="91">
        <v>0.17</v>
      </c>
      <c r="Z2970" s="91">
        <v>1.65E-2</v>
      </c>
      <c r="AA2970" s="91">
        <v>7.6E-2</v>
      </c>
      <c r="AB2970" s="91">
        <f>SUM(W2970:AA2970)</f>
        <v>0.2775</v>
      </c>
      <c r="AC2970" s="75">
        <v>12</v>
      </c>
      <c r="AD2970" s="92">
        <f>IF(AL2970="","",+AC2970*AL2970)</f>
      </c>
      <c r="AE2970" s="93">
        <f>IF(AL2970="","",+AL2970*AB2970)</f>
      </c>
      <c r="AF2970" s="92">
        <f>IF(AL2970="","",+AL2970-AE2970)</f>
      </c>
      <c r="AG2970" s="93">
        <f>+V2970</f>
        <v>0</v>
      </c>
      <c r="AH2970" s="92">
        <f>IF(AF2970="","",+AF2970-AG2970)</f>
      </c>
      <c r="AI2970" s="92">
        <f>IF(AH2970="","",+AH2970*AC2970)</f>
      </c>
      <c r="AJ2970" s="93"/>
      <c r="AK2970" s="94">
        <v>0.33</v>
      </c>
      <c r="AL2970" s="93">
        <f>IF(V2970=0,"",V2970/(1-AB2970-AK2970))</f>
      </c>
      <c r="AM2970" s="95">
        <v>0.33</v>
      </c>
      <c r="AN2970" s="93">
        <f>IF(V2970=0,"",V2970/(1-AB2970-AM2970))</f>
      </c>
      <c r="AO2970" s="96">
        <v>1.2</v>
      </c>
      <c r="AP2970" s="93">
        <f>IF(BD!AJ2970="","",BD!AJ2970*BD!AO2970)</f>
      </c>
      <c r="AQ2970" s="91">
        <f>BD!AM2970/BD!AK2970-1</f>
        <v>0</v>
      </c>
      <c r="AR2970" s="91">
        <f>IF(BD!AN2970="","",IF(BD!AJ2970="","",BD!AN2970/BD!AJ2970-1))</f>
      </c>
      <c r="AS2970" s="91">
        <f>IF(BD!AN2970="","",IF(BD!AN2970&lt;BD!AL2970,"ABAIXO DA META","DENTRO DA META"))</f>
      </c>
      <c r="AT2970" s="91" t="str">
        <f>IF(BD!AJ2970="","EM ANÁLISE",IF(BD!AP2970&gt;=BD!AN2970,"GO", "NO GO"))</f>
        <v>EM ANÁLISE</v>
      </c>
      <c r="AU2970" s="97">
        <f>IF(AN2970="","",+BD!$AN2970-AJ2970)</f>
      </c>
      <c r="AV2970" s="98"/>
      <c r="AW2970" s="90">
        <f>BD!P2970*BD!AC2970</f>
        <v>0</v>
      </c>
      <c r="AX2970" s="90">
        <f>BD!V2970*BD!AC2970</f>
        <v>0</v>
      </c>
      <c r="AY2970" s="90">
        <f>IF(BD!AN2970="","",BD!AN2970*BD!AC2970)</f>
      </c>
      <c r="AZ2970" s="75" t="s">
        <v>123</v>
      </c>
      <c r="BA2970" s="75" t="s">
        <v>115</v>
      </c>
      <c r="BB2970" s="75">
        <v>1</v>
      </c>
      <c r="BC2970" s="75" t="s">
        <v>250</v>
      </c>
      <c r="BD2970" s="104"/>
      <c r="BE2970" s="104"/>
      <c r="BF2970" s="101"/>
      <c r="BG2970" s="101"/>
      <c r="BH2970" s="101"/>
      <c r="BI2970" s="101"/>
      <c r="BJ2970" s="101"/>
      <c r="BK2970" s="101"/>
      <c r="BL2970" s="101"/>
      <c r="BM2970" s="101"/>
      <c r="BN2970" s="101"/>
      <c r="BO2970" s="103"/>
      <c r="BP2970" s="101"/>
      <c r="BQ2970" s="101"/>
      <c r="BR2970" s="101"/>
      <c r="BS2970" s="101"/>
      <c r="BT2970" s="101"/>
      <c r="BU2970" s="101"/>
      <c r="BV2970" s="101"/>
      <c r="BW2970" s="101"/>
      <c r="BX2970" s="101"/>
      <c r="BY2970" s="101"/>
      <c r="BZ2970" s="101"/>
      <c r="CA2970" s="101"/>
      <c r="CB2970" s="101"/>
      <c r="CC2970" s="101"/>
      <c r="CD2970" s="101"/>
      <c r="CE2970" s="101"/>
      <c r="CF2970" s="101"/>
      <c r="CG2970" s="37" t="e">
        <f>VLOOKUP(Table_1[[#This Row],[EAN]],'[1]Planilha1'!$E:$R,13,0)</f>
        <v>#N/A</v>
      </c>
    </row>
    <row r="2971" ht="15" hidden="1">
      <c r="A2971" s="7"/>
      <c r="B2971" s="84" t="s">
        <v>2735</v>
      </c>
      <c r="C2971" s="75">
        <v>222050</v>
      </c>
      <c r="D2971" s="75"/>
      <c r="E2971" s="85">
        <v>7896003706536</v>
      </c>
      <c r="F2971" s="86" t="s">
        <v>3463</v>
      </c>
      <c r="G2971" s="75" t="s">
        <v>21</v>
      </c>
      <c r="H2971" s="75">
        <v>520</v>
      </c>
      <c r="I2971" s="87" t="s">
        <v>3460</v>
      </c>
      <c r="J2971" s="75" t="s">
        <v>3189</v>
      </c>
      <c r="K2971" s="88" t="s">
        <v>84</v>
      </c>
      <c r="L2971" s="88">
        <v>36</v>
      </c>
      <c r="M2971" s="88">
        <v>5</v>
      </c>
      <c r="N2971" s="75" t="s">
        <v>85</v>
      </c>
      <c r="O2971" s="75"/>
      <c r="P2971" s="106"/>
      <c r="Q2971" s="90">
        <f>(17/100+7.6/100+1.65/100)*P2971</f>
        <v>0</v>
      </c>
      <c r="R2971" s="104"/>
      <c r="S2971" s="104"/>
      <c r="T2971" s="104"/>
      <c r="U2971" s="104"/>
      <c r="V2971" s="90">
        <f>+P2971-Q2971+R2971+S2971+T2971+U2971</f>
        <v>0</v>
      </c>
      <c r="W2971" s="91">
        <f>(1.02/100)</f>
        <v>1.02E-2</v>
      </c>
      <c r="X2971" s="91">
        <v>4.8E-3</v>
      </c>
      <c r="Y2971" s="91">
        <v>0.17</v>
      </c>
      <c r="Z2971" s="91">
        <v>1.65E-2</v>
      </c>
      <c r="AA2971" s="91">
        <v>7.6E-2</v>
      </c>
      <c r="AB2971" s="91">
        <f>SUM(W2971:AA2971)</f>
        <v>0.2775</v>
      </c>
      <c r="AC2971" s="75">
        <v>12</v>
      </c>
      <c r="AD2971" s="92">
        <f>IF(AL2971="","",+AC2971*AL2971)</f>
      </c>
      <c r="AE2971" s="93">
        <f>IF(AL2971="","",+AL2971*AB2971)</f>
      </c>
      <c r="AF2971" s="92">
        <f>IF(AL2971="","",+AL2971-AE2971)</f>
      </c>
      <c r="AG2971" s="93">
        <f>+V2971</f>
        <v>0</v>
      </c>
      <c r="AH2971" s="92">
        <f>IF(AF2971="","",+AF2971-AG2971)</f>
      </c>
      <c r="AI2971" s="92">
        <f>IF(AH2971="","",+AH2971*AC2971)</f>
      </c>
      <c r="AJ2971" s="93"/>
      <c r="AK2971" s="94">
        <v>0.33</v>
      </c>
      <c r="AL2971" s="93">
        <f>IF(V2971=0,"",V2971/(1-AB2971-AK2971))</f>
      </c>
      <c r="AM2971" s="95">
        <v>0.33</v>
      </c>
      <c r="AN2971" s="93">
        <f>IF(V2971=0,"",V2971/(1-AB2971-AM2971))</f>
      </c>
      <c r="AO2971" s="96">
        <v>1.2</v>
      </c>
      <c r="AP2971" s="93">
        <f>IF(BD!AJ2971="","",BD!AJ2971*BD!AO2971)</f>
      </c>
      <c r="AQ2971" s="91">
        <f>BD!AM2971/BD!AK2971-1</f>
        <v>0</v>
      </c>
      <c r="AR2971" s="91">
        <f>IF(BD!AN2971="","",IF(BD!AJ2971="","",BD!AN2971/BD!AJ2971-1))</f>
      </c>
      <c r="AS2971" s="91">
        <f>IF(BD!AN2971="","",IF(BD!AN2971&lt;BD!AL2971,"ABAIXO DA META","DENTRO DA META"))</f>
      </c>
      <c r="AT2971" s="91" t="str">
        <f>IF(BD!AJ2971="","EM ANÁLISE",IF(BD!AP2971&gt;=BD!AN2971,"GO", "NO GO"))</f>
        <v>EM ANÁLISE</v>
      </c>
      <c r="AU2971" s="97">
        <f>IF(AN2971="","",+BD!$AN2971-AJ2971)</f>
      </c>
      <c r="AV2971" s="98"/>
      <c r="AW2971" s="90">
        <f>BD!P2971*BD!AC2971</f>
        <v>0</v>
      </c>
      <c r="AX2971" s="90">
        <f>BD!V2971*BD!AC2971</f>
        <v>0</v>
      </c>
      <c r="AY2971" s="90">
        <f>IF(BD!AN2971="","",BD!AN2971*BD!AC2971)</f>
      </c>
      <c r="AZ2971" s="75" t="s">
        <v>123</v>
      </c>
      <c r="BA2971" s="75" t="s">
        <v>115</v>
      </c>
      <c r="BB2971" s="75">
        <v>1</v>
      </c>
      <c r="BC2971" s="75" t="s">
        <v>250</v>
      </c>
      <c r="BD2971" s="104"/>
      <c r="BE2971" s="104"/>
      <c r="BF2971" s="101"/>
      <c r="BG2971" s="101"/>
      <c r="BH2971" s="101"/>
      <c r="BI2971" s="101"/>
      <c r="BJ2971" s="101"/>
      <c r="BK2971" s="101"/>
      <c r="BL2971" s="101"/>
      <c r="BM2971" s="101"/>
      <c r="BN2971" s="101"/>
      <c r="BO2971" s="103"/>
      <c r="BP2971" s="101"/>
      <c r="BQ2971" s="101"/>
      <c r="BR2971" s="101"/>
      <c r="BS2971" s="101"/>
      <c r="BT2971" s="101"/>
      <c r="BU2971" s="101"/>
      <c r="BV2971" s="101"/>
      <c r="BW2971" s="101"/>
      <c r="BX2971" s="101"/>
      <c r="BY2971" s="101"/>
      <c r="BZ2971" s="101"/>
      <c r="CA2971" s="101"/>
      <c r="CB2971" s="101"/>
      <c r="CC2971" s="101"/>
      <c r="CD2971" s="101"/>
      <c r="CE2971" s="101"/>
      <c r="CF2971" s="101"/>
      <c r="CG2971" s="37" t="e">
        <f>VLOOKUP(Table_1[[#This Row],[EAN]],'[1]Planilha1'!$E:$R,13,0)</f>
        <v>#N/A</v>
      </c>
    </row>
    <row r="2972" ht="15" hidden="1">
      <c r="A2972" s="7"/>
      <c r="B2972" s="84" t="s">
        <v>2735</v>
      </c>
      <c r="C2972" s="75">
        <v>222051</v>
      </c>
      <c r="D2972" s="75"/>
      <c r="E2972" s="85">
        <v>7896003706598</v>
      </c>
      <c r="F2972" s="86" t="s">
        <v>3464</v>
      </c>
      <c r="G2972" s="75" t="s">
        <v>21</v>
      </c>
      <c r="H2972" s="75">
        <v>520</v>
      </c>
      <c r="I2972" s="87" t="s">
        <v>3460</v>
      </c>
      <c r="J2972" s="75" t="s">
        <v>3189</v>
      </c>
      <c r="K2972" s="88" t="s">
        <v>84</v>
      </c>
      <c r="L2972" s="88">
        <v>36</v>
      </c>
      <c r="M2972" s="88">
        <v>0</v>
      </c>
      <c r="N2972" s="75" t="s">
        <v>85</v>
      </c>
      <c r="O2972" s="75"/>
      <c r="P2972" s="106"/>
      <c r="Q2972" s="90">
        <f>(17/100+7.6/100+1.65/100)*P2972</f>
        <v>0</v>
      </c>
      <c r="R2972" s="104"/>
      <c r="S2972" s="104"/>
      <c r="T2972" s="104"/>
      <c r="U2972" s="104"/>
      <c r="V2972" s="90">
        <f>+P2972-Q2972+R2972+S2972+T2972+U2972</f>
        <v>0</v>
      </c>
      <c r="W2972" s="91">
        <f>(1.02/100)</f>
        <v>1.02E-2</v>
      </c>
      <c r="X2972" s="91">
        <v>4.8E-3</v>
      </c>
      <c r="Y2972" s="91">
        <v>0.17</v>
      </c>
      <c r="Z2972" s="91">
        <v>1.65E-2</v>
      </c>
      <c r="AA2972" s="91">
        <v>7.6E-2</v>
      </c>
      <c r="AB2972" s="91">
        <f>SUM(W2972:AA2972)</f>
        <v>0.2775</v>
      </c>
      <c r="AC2972" s="75">
        <v>12</v>
      </c>
      <c r="AD2972" s="92">
        <f>IF(AL2972="","",+AC2972*AL2972)</f>
      </c>
      <c r="AE2972" s="93">
        <f>IF(AL2972="","",+AL2972*AB2972)</f>
      </c>
      <c r="AF2972" s="92">
        <f>IF(AL2972="","",+AL2972-AE2972)</f>
      </c>
      <c r="AG2972" s="93">
        <f>+V2972</f>
        <v>0</v>
      </c>
      <c r="AH2972" s="92">
        <f>IF(AF2972="","",+AF2972-AG2972)</f>
      </c>
      <c r="AI2972" s="92">
        <f>IF(AH2972="","",+AH2972*AC2972)</f>
      </c>
      <c r="AJ2972" s="93"/>
      <c r="AK2972" s="94">
        <v>0.33</v>
      </c>
      <c r="AL2972" s="93">
        <f>IF(V2972=0,"",V2972/(1-AB2972-AK2972))</f>
      </c>
      <c r="AM2972" s="95">
        <v>0.33</v>
      </c>
      <c r="AN2972" s="93">
        <f>IF(V2972=0,"",V2972/(1-AB2972-AM2972))</f>
      </c>
      <c r="AO2972" s="96">
        <v>1.2</v>
      </c>
      <c r="AP2972" s="93">
        <f>IF(BD!AJ2972="","",BD!AJ2972*BD!AO2972)</f>
      </c>
      <c r="AQ2972" s="91">
        <f>BD!AM2972/BD!AK2972-1</f>
        <v>0</v>
      </c>
      <c r="AR2972" s="91">
        <f>IF(BD!AN2972="","",IF(BD!AJ2972="","",BD!AN2972/BD!AJ2972-1))</f>
      </c>
      <c r="AS2972" s="91">
        <f>IF(BD!AN2972="","",IF(BD!AN2972&lt;BD!AL2972,"ABAIXO DA META","DENTRO DA META"))</f>
      </c>
      <c r="AT2972" s="91" t="str">
        <f>IF(BD!AJ2972="","EM ANÁLISE",IF(BD!AP2972&gt;=BD!AN2972,"GO", "NO GO"))</f>
        <v>EM ANÁLISE</v>
      </c>
      <c r="AU2972" s="97">
        <f>IF(AN2972="","",+BD!$AN2972-AJ2972)</f>
      </c>
      <c r="AV2972" s="98"/>
      <c r="AW2972" s="90">
        <f>BD!P2972*BD!AC2972</f>
        <v>0</v>
      </c>
      <c r="AX2972" s="90">
        <f>BD!V2972*BD!AC2972</f>
        <v>0</v>
      </c>
      <c r="AY2972" s="90">
        <f>IF(BD!AN2972="","",BD!AN2972*BD!AC2972)</f>
      </c>
      <c r="AZ2972" s="75" t="s">
        <v>123</v>
      </c>
      <c r="BA2972" s="75" t="s">
        <v>115</v>
      </c>
      <c r="BB2972" s="75">
        <v>1</v>
      </c>
      <c r="BC2972" s="75" t="s">
        <v>250</v>
      </c>
      <c r="BD2972" s="104"/>
      <c r="BE2972" s="104"/>
      <c r="BF2972" s="101"/>
      <c r="BG2972" s="101"/>
      <c r="BH2972" s="101"/>
      <c r="BI2972" s="101"/>
      <c r="BJ2972" s="101"/>
      <c r="BK2972" s="101"/>
      <c r="BL2972" s="101"/>
      <c r="BM2972" s="101"/>
      <c r="BN2972" s="101"/>
      <c r="BO2972" s="103"/>
      <c r="BP2972" s="101"/>
      <c r="BQ2972" s="101"/>
      <c r="BR2972" s="101"/>
      <c r="BS2972" s="101"/>
      <c r="BT2972" s="101"/>
      <c r="BU2972" s="101"/>
      <c r="BV2972" s="101"/>
      <c r="BW2972" s="101"/>
      <c r="BX2972" s="101"/>
      <c r="BY2972" s="101"/>
      <c r="BZ2972" s="101"/>
      <c r="CA2972" s="101"/>
      <c r="CB2972" s="101"/>
      <c r="CC2972" s="101"/>
      <c r="CD2972" s="101"/>
      <c r="CE2972" s="101"/>
      <c r="CF2972" s="101"/>
      <c r="CG2972" s="37" t="e">
        <f>VLOOKUP(Table_1[[#This Row],[EAN]],'[1]Planilha1'!$E:$R,13,0)</f>
        <v>#N/A</v>
      </c>
    </row>
    <row r="2973" ht="15" hidden="1">
      <c r="A2973" s="7"/>
      <c r="B2973" s="84" t="s">
        <v>2735</v>
      </c>
      <c r="C2973" s="75">
        <v>222052</v>
      </c>
      <c r="D2973" s="75"/>
      <c r="E2973" s="85">
        <v>7896003702880</v>
      </c>
      <c r="F2973" s="86" t="s">
        <v>3465</v>
      </c>
      <c r="G2973" s="75" t="s">
        <v>21</v>
      </c>
      <c r="H2973" s="75">
        <v>520</v>
      </c>
      <c r="I2973" s="87" t="s">
        <v>3460</v>
      </c>
      <c r="J2973" s="75" t="s">
        <v>3189</v>
      </c>
      <c r="K2973" s="88" t="s">
        <v>84</v>
      </c>
      <c r="L2973" s="88">
        <v>36</v>
      </c>
      <c r="M2973" s="88">
        <v>5</v>
      </c>
      <c r="N2973" s="75" t="s">
        <v>85</v>
      </c>
      <c r="O2973" s="75"/>
      <c r="P2973" s="106"/>
      <c r="Q2973" s="90">
        <f>(17/100+7.6/100+1.65/100)*P2973</f>
        <v>0</v>
      </c>
      <c r="R2973" s="104"/>
      <c r="S2973" s="104"/>
      <c r="T2973" s="104"/>
      <c r="U2973" s="104"/>
      <c r="V2973" s="90">
        <f>+P2973-Q2973+R2973+S2973+T2973+U2973</f>
        <v>0</v>
      </c>
      <c r="W2973" s="91">
        <f>(1.02/100)</f>
        <v>1.02E-2</v>
      </c>
      <c r="X2973" s="91">
        <v>4.8E-3</v>
      </c>
      <c r="Y2973" s="91">
        <v>0.17</v>
      </c>
      <c r="Z2973" s="91">
        <v>1.65E-2</v>
      </c>
      <c r="AA2973" s="91">
        <v>7.6E-2</v>
      </c>
      <c r="AB2973" s="91">
        <f>SUM(W2973:AA2973)</f>
        <v>0.2775</v>
      </c>
      <c r="AC2973" s="75">
        <v>12</v>
      </c>
      <c r="AD2973" s="92">
        <f>IF(AL2973="","",+AC2973*AL2973)</f>
      </c>
      <c r="AE2973" s="93">
        <f>IF(AL2973="","",+AL2973*AB2973)</f>
      </c>
      <c r="AF2973" s="92">
        <f>IF(AL2973="","",+AL2973-AE2973)</f>
      </c>
      <c r="AG2973" s="93">
        <f>+V2973</f>
        <v>0</v>
      </c>
      <c r="AH2973" s="92">
        <f>IF(AF2973="","",+AF2973-AG2973)</f>
      </c>
      <c r="AI2973" s="92">
        <f>IF(AH2973="","",+AH2973*AC2973)</f>
      </c>
      <c r="AJ2973" s="93"/>
      <c r="AK2973" s="94">
        <v>0.33</v>
      </c>
      <c r="AL2973" s="93">
        <f>IF(V2973=0,"",V2973/(1-AB2973-AK2973))</f>
      </c>
      <c r="AM2973" s="95">
        <v>0.33</v>
      </c>
      <c r="AN2973" s="93">
        <f>IF(V2973=0,"",V2973/(1-AB2973-AM2973))</f>
      </c>
      <c r="AO2973" s="96">
        <v>1.2</v>
      </c>
      <c r="AP2973" s="93">
        <f>IF(BD!AJ2973="","",BD!AJ2973*BD!AO2973)</f>
      </c>
      <c r="AQ2973" s="91">
        <f>BD!AM2973/BD!AK2973-1</f>
        <v>0</v>
      </c>
      <c r="AR2973" s="91">
        <f>IF(BD!AN2973="","",IF(BD!AJ2973="","",BD!AN2973/BD!AJ2973-1))</f>
      </c>
      <c r="AS2973" s="91">
        <f>IF(BD!AN2973="","",IF(BD!AN2973&lt;BD!AL2973,"ABAIXO DA META","DENTRO DA META"))</f>
      </c>
      <c r="AT2973" s="91" t="str">
        <f>IF(BD!AJ2973="","EM ANÁLISE",IF(BD!AP2973&gt;=BD!AN2973,"GO", "NO GO"))</f>
        <v>EM ANÁLISE</v>
      </c>
      <c r="AU2973" s="97">
        <f>IF(AN2973="","",+BD!$AN2973-AJ2973)</f>
      </c>
      <c r="AV2973" s="98"/>
      <c r="AW2973" s="90">
        <f>BD!P2973*BD!AC2973</f>
        <v>0</v>
      </c>
      <c r="AX2973" s="90">
        <f>BD!V2973*BD!AC2973</f>
        <v>0</v>
      </c>
      <c r="AY2973" s="90">
        <f>IF(BD!AN2973="","",BD!AN2973*BD!AC2973)</f>
      </c>
      <c r="AZ2973" s="75" t="s">
        <v>123</v>
      </c>
      <c r="BA2973" s="75" t="s">
        <v>115</v>
      </c>
      <c r="BB2973" s="75">
        <v>1</v>
      </c>
      <c r="BC2973" s="75" t="s">
        <v>250</v>
      </c>
      <c r="BD2973" s="104"/>
      <c r="BE2973" s="104"/>
      <c r="BF2973" s="101"/>
      <c r="BG2973" s="101"/>
      <c r="BH2973" s="101"/>
      <c r="BI2973" s="101"/>
      <c r="BJ2973" s="101"/>
      <c r="BK2973" s="101"/>
      <c r="BL2973" s="101"/>
      <c r="BM2973" s="101"/>
      <c r="BN2973" s="101"/>
      <c r="BO2973" s="103"/>
      <c r="BP2973" s="101"/>
      <c r="BQ2973" s="101"/>
      <c r="BR2973" s="101"/>
      <c r="BS2973" s="101"/>
      <c r="BT2973" s="101"/>
      <c r="BU2973" s="101"/>
      <c r="BV2973" s="101"/>
      <c r="BW2973" s="101"/>
      <c r="BX2973" s="101"/>
      <c r="BY2973" s="101"/>
      <c r="BZ2973" s="101"/>
      <c r="CA2973" s="101"/>
      <c r="CB2973" s="101"/>
      <c r="CC2973" s="101"/>
      <c r="CD2973" s="101"/>
      <c r="CE2973" s="101"/>
      <c r="CF2973" s="101"/>
      <c r="CG2973" s="37" t="e">
        <f>VLOOKUP(Table_1[[#This Row],[EAN]],'[1]Planilha1'!$E:$R,13,0)</f>
        <v>#N/A</v>
      </c>
    </row>
    <row r="2974" ht="15" hidden="1">
      <c r="A2974" s="7"/>
      <c r="B2974" s="84" t="s">
        <v>2735</v>
      </c>
      <c r="C2974" s="75">
        <v>222053</v>
      </c>
      <c r="D2974" s="75"/>
      <c r="E2974" s="85">
        <v>7896003702866</v>
      </c>
      <c r="F2974" s="86" t="s">
        <v>3466</v>
      </c>
      <c r="G2974" s="75" t="s">
        <v>21</v>
      </c>
      <c r="H2974" s="75">
        <v>520</v>
      </c>
      <c r="I2974" s="87" t="s">
        <v>3460</v>
      </c>
      <c r="J2974" s="75" t="s">
        <v>3189</v>
      </c>
      <c r="K2974" s="88" t="s">
        <v>84</v>
      </c>
      <c r="L2974" s="88">
        <v>36</v>
      </c>
      <c r="M2974" s="88">
        <v>0</v>
      </c>
      <c r="N2974" s="75" t="s">
        <v>85</v>
      </c>
      <c r="O2974" s="75"/>
      <c r="P2974" s="106"/>
      <c r="Q2974" s="90">
        <f>(17/100+7.6/100+1.65/100)*P2974</f>
        <v>0</v>
      </c>
      <c r="R2974" s="104"/>
      <c r="S2974" s="104"/>
      <c r="T2974" s="104"/>
      <c r="U2974" s="104"/>
      <c r="V2974" s="90">
        <f>+P2974-Q2974+R2974+S2974+T2974+U2974</f>
        <v>0</v>
      </c>
      <c r="W2974" s="91">
        <f>(1.02/100)</f>
        <v>1.02E-2</v>
      </c>
      <c r="X2974" s="91">
        <v>4.8E-3</v>
      </c>
      <c r="Y2974" s="91">
        <v>0.17</v>
      </c>
      <c r="Z2974" s="91">
        <v>1.65E-2</v>
      </c>
      <c r="AA2974" s="91">
        <v>7.6E-2</v>
      </c>
      <c r="AB2974" s="91">
        <f>SUM(W2974:AA2974)</f>
        <v>0.2775</v>
      </c>
      <c r="AC2974" s="75">
        <v>12</v>
      </c>
      <c r="AD2974" s="92">
        <f>IF(AL2974="","",+AC2974*AL2974)</f>
      </c>
      <c r="AE2974" s="93">
        <f>IF(AL2974="","",+AL2974*AB2974)</f>
      </c>
      <c r="AF2974" s="92">
        <f>IF(AL2974="","",+AL2974-AE2974)</f>
      </c>
      <c r="AG2974" s="93">
        <f>+V2974</f>
        <v>0</v>
      </c>
      <c r="AH2974" s="92">
        <f>IF(AF2974="","",+AF2974-AG2974)</f>
      </c>
      <c r="AI2974" s="92">
        <f>IF(AH2974="","",+AH2974*AC2974)</f>
      </c>
      <c r="AJ2974" s="93"/>
      <c r="AK2974" s="94">
        <v>0.33</v>
      </c>
      <c r="AL2974" s="93">
        <f>IF(V2974=0,"",V2974/(1-AB2974-AK2974))</f>
      </c>
      <c r="AM2974" s="95">
        <v>0.33</v>
      </c>
      <c r="AN2974" s="93">
        <f>IF(V2974=0,"",V2974/(1-AB2974-AM2974))</f>
      </c>
      <c r="AO2974" s="96">
        <v>1.2</v>
      </c>
      <c r="AP2974" s="93">
        <f>IF(BD!AJ2974="","",BD!AJ2974*BD!AO2974)</f>
      </c>
      <c r="AQ2974" s="91">
        <f>BD!AM2974/BD!AK2974-1</f>
        <v>0</v>
      </c>
      <c r="AR2974" s="91">
        <f>IF(BD!AN2974="","",IF(BD!AJ2974="","",BD!AN2974/BD!AJ2974-1))</f>
      </c>
      <c r="AS2974" s="91">
        <f>IF(BD!AN2974="","",IF(BD!AN2974&lt;BD!AL2974,"ABAIXO DA META","DENTRO DA META"))</f>
      </c>
      <c r="AT2974" s="91" t="str">
        <f>IF(BD!AJ2974="","EM ANÁLISE",IF(BD!AP2974&gt;=BD!AN2974,"GO", "NO GO"))</f>
        <v>EM ANÁLISE</v>
      </c>
      <c r="AU2974" s="97">
        <f>IF(AN2974="","",+BD!$AN2974-AJ2974)</f>
      </c>
      <c r="AV2974" s="98"/>
      <c r="AW2974" s="90">
        <f>BD!P2974*BD!AC2974</f>
        <v>0</v>
      </c>
      <c r="AX2974" s="90">
        <f>BD!V2974*BD!AC2974</f>
        <v>0</v>
      </c>
      <c r="AY2974" s="90">
        <f>IF(BD!AN2974="","",BD!AN2974*BD!AC2974)</f>
      </c>
      <c r="AZ2974" s="75" t="s">
        <v>123</v>
      </c>
      <c r="BA2974" s="75" t="s">
        <v>115</v>
      </c>
      <c r="BB2974" s="75">
        <v>1</v>
      </c>
      <c r="BC2974" s="75" t="s">
        <v>250</v>
      </c>
      <c r="BD2974" s="104"/>
      <c r="BE2974" s="104"/>
      <c r="BF2974" s="101"/>
      <c r="BG2974" s="101"/>
      <c r="BH2974" s="101"/>
      <c r="BI2974" s="101"/>
      <c r="BJ2974" s="101"/>
      <c r="BK2974" s="101"/>
      <c r="BL2974" s="101"/>
      <c r="BM2974" s="101"/>
      <c r="BN2974" s="101"/>
      <c r="BO2974" s="103"/>
      <c r="BP2974" s="101"/>
      <c r="BQ2974" s="101"/>
      <c r="BR2974" s="101"/>
      <c r="BS2974" s="101"/>
      <c r="BT2974" s="101"/>
      <c r="BU2974" s="101"/>
      <c r="BV2974" s="101"/>
      <c r="BW2974" s="101"/>
      <c r="BX2974" s="101"/>
      <c r="BY2974" s="101"/>
      <c r="BZ2974" s="101"/>
      <c r="CA2974" s="101"/>
      <c r="CB2974" s="101"/>
      <c r="CC2974" s="101"/>
      <c r="CD2974" s="101"/>
      <c r="CE2974" s="101"/>
      <c r="CF2974" s="101"/>
      <c r="CG2974" s="37" t="e">
        <f>VLOOKUP(Table_1[[#This Row],[EAN]],'[1]Planilha1'!$E:$R,13,0)</f>
        <v>#N/A</v>
      </c>
    </row>
    <row r="2975" ht="15" hidden="1">
      <c r="A2975" s="7"/>
      <c r="B2975" s="84" t="s">
        <v>2735</v>
      </c>
      <c r="C2975" s="75">
        <v>222054</v>
      </c>
      <c r="D2975" s="75"/>
      <c r="E2975" s="85">
        <v>7896003706581</v>
      </c>
      <c r="F2975" s="86" t="s">
        <v>3467</v>
      </c>
      <c r="G2975" s="75" t="s">
        <v>21</v>
      </c>
      <c r="H2975" s="75">
        <v>520</v>
      </c>
      <c r="I2975" s="87" t="s">
        <v>3460</v>
      </c>
      <c r="J2975" s="75" t="s">
        <v>3189</v>
      </c>
      <c r="K2975" s="88" t="s">
        <v>84</v>
      </c>
      <c r="L2975" s="88">
        <v>36</v>
      </c>
      <c r="M2975" s="88">
        <v>0</v>
      </c>
      <c r="N2975" s="75" t="s">
        <v>85</v>
      </c>
      <c r="O2975" s="75"/>
      <c r="P2975" s="106"/>
      <c r="Q2975" s="90">
        <f>(17/100+7.6/100+1.65/100)*P2975</f>
        <v>0</v>
      </c>
      <c r="R2975" s="104"/>
      <c r="S2975" s="104"/>
      <c r="T2975" s="104"/>
      <c r="U2975" s="104"/>
      <c r="V2975" s="90">
        <f>+P2975-Q2975+R2975+S2975+T2975+U2975</f>
        <v>0</v>
      </c>
      <c r="W2975" s="91">
        <f>(1.02/100)</f>
        <v>1.02E-2</v>
      </c>
      <c r="X2975" s="91">
        <v>4.8E-3</v>
      </c>
      <c r="Y2975" s="91">
        <v>0.17</v>
      </c>
      <c r="Z2975" s="91">
        <v>1.65E-2</v>
      </c>
      <c r="AA2975" s="91">
        <v>7.6E-2</v>
      </c>
      <c r="AB2975" s="91">
        <f>SUM(W2975:AA2975)</f>
        <v>0.2775</v>
      </c>
      <c r="AC2975" s="75">
        <v>12</v>
      </c>
      <c r="AD2975" s="92">
        <f>IF(AL2975="","",+AC2975*AL2975)</f>
      </c>
      <c r="AE2975" s="93">
        <f>IF(AL2975="","",+AL2975*AB2975)</f>
      </c>
      <c r="AF2975" s="92">
        <f>IF(AL2975="","",+AL2975-AE2975)</f>
      </c>
      <c r="AG2975" s="93">
        <f>+V2975</f>
        <v>0</v>
      </c>
      <c r="AH2975" s="92">
        <f>IF(AF2975="","",+AF2975-AG2975)</f>
      </c>
      <c r="AI2975" s="92">
        <f>IF(AH2975="","",+AH2975*AC2975)</f>
      </c>
      <c r="AJ2975" s="93"/>
      <c r="AK2975" s="94">
        <v>0.33</v>
      </c>
      <c r="AL2975" s="93">
        <f>IF(V2975=0,"",V2975/(1-AB2975-AK2975))</f>
      </c>
      <c r="AM2975" s="95">
        <v>0.33</v>
      </c>
      <c r="AN2975" s="93">
        <f>IF(V2975=0,"",V2975/(1-AB2975-AM2975))</f>
      </c>
      <c r="AO2975" s="96">
        <v>1.2</v>
      </c>
      <c r="AP2975" s="93">
        <f>IF(BD!AJ2975="","",BD!AJ2975*BD!AO2975)</f>
      </c>
      <c r="AQ2975" s="91">
        <f>BD!AM2975/BD!AK2975-1</f>
        <v>0</v>
      </c>
      <c r="AR2975" s="91">
        <f>IF(BD!AN2975="","",IF(BD!AJ2975="","",BD!AN2975/BD!AJ2975-1))</f>
      </c>
      <c r="AS2975" s="91">
        <f>IF(BD!AN2975="","",IF(BD!AN2975&lt;BD!AL2975,"ABAIXO DA META","DENTRO DA META"))</f>
      </c>
      <c r="AT2975" s="91" t="str">
        <f>IF(BD!AJ2975="","EM ANÁLISE",IF(BD!AP2975&gt;=BD!AN2975,"GO", "NO GO"))</f>
        <v>EM ANÁLISE</v>
      </c>
      <c r="AU2975" s="97">
        <f>IF(AN2975="","",+BD!$AN2975-AJ2975)</f>
      </c>
      <c r="AV2975" s="98"/>
      <c r="AW2975" s="90">
        <f>BD!P2975*BD!AC2975</f>
        <v>0</v>
      </c>
      <c r="AX2975" s="90">
        <f>BD!V2975*BD!AC2975</f>
        <v>0</v>
      </c>
      <c r="AY2975" s="90">
        <f>IF(BD!AN2975="","",BD!AN2975*BD!AC2975)</f>
      </c>
      <c r="AZ2975" s="75" t="s">
        <v>123</v>
      </c>
      <c r="BA2975" s="75" t="s">
        <v>115</v>
      </c>
      <c r="BB2975" s="75">
        <v>1</v>
      </c>
      <c r="BC2975" s="75" t="s">
        <v>250</v>
      </c>
      <c r="BD2975" s="104"/>
      <c r="BE2975" s="104"/>
      <c r="BF2975" s="101"/>
      <c r="BG2975" s="101"/>
      <c r="BH2975" s="101"/>
      <c r="BI2975" s="101"/>
      <c r="BJ2975" s="101"/>
      <c r="BK2975" s="101"/>
      <c r="BL2975" s="101"/>
      <c r="BM2975" s="101"/>
      <c r="BN2975" s="101"/>
      <c r="BO2975" s="103"/>
      <c r="BP2975" s="101"/>
      <c r="BQ2975" s="101"/>
      <c r="BR2975" s="101"/>
      <c r="BS2975" s="101"/>
      <c r="BT2975" s="101"/>
      <c r="BU2975" s="101"/>
      <c r="BV2975" s="101"/>
      <c r="BW2975" s="101"/>
      <c r="BX2975" s="101"/>
      <c r="BY2975" s="101"/>
      <c r="BZ2975" s="101"/>
      <c r="CA2975" s="101"/>
      <c r="CB2975" s="101"/>
      <c r="CC2975" s="101"/>
      <c r="CD2975" s="101"/>
      <c r="CE2975" s="101"/>
      <c r="CF2975" s="101"/>
      <c r="CG2975" s="37" t="e">
        <f>VLOOKUP(Table_1[[#This Row],[EAN]],'[1]Planilha1'!$E:$R,13,0)</f>
        <v>#N/A</v>
      </c>
    </row>
    <row r="2976" ht="15" hidden="1">
      <c r="A2976" s="7"/>
      <c r="B2976" s="84" t="s">
        <v>2735</v>
      </c>
      <c r="C2976" s="75">
        <v>222055</v>
      </c>
      <c r="D2976" s="75"/>
      <c r="E2976" s="85">
        <v>7896003706680</v>
      </c>
      <c r="F2976" s="86" t="s">
        <v>3468</v>
      </c>
      <c r="G2976" s="75" t="s">
        <v>21</v>
      </c>
      <c r="H2976" s="75">
        <v>520</v>
      </c>
      <c r="I2976" s="87" t="s">
        <v>3460</v>
      </c>
      <c r="J2976" s="75" t="s">
        <v>3189</v>
      </c>
      <c r="K2976" s="88" t="s">
        <v>84</v>
      </c>
      <c r="L2976" s="88">
        <v>42</v>
      </c>
      <c r="M2976" s="88">
        <v>0</v>
      </c>
      <c r="N2976" s="75" t="s">
        <v>85</v>
      </c>
      <c r="O2976" s="75"/>
      <c r="P2976" s="106"/>
      <c r="Q2976" s="90">
        <f>(17/100+7.6/100+1.65/100)*P2976</f>
        <v>0</v>
      </c>
      <c r="R2976" s="104"/>
      <c r="S2976" s="104"/>
      <c r="T2976" s="104"/>
      <c r="U2976" s="104"/>
      <c r="V2976" s="90">
        <f>+P2976-Q2976+R2976+S2976+T2976+U2976</f>
        <v>0</v>
      </c>
      <c r="W2976" s="91">
        <f>(1.02/100)</f>
        <v>1.02E-2</v>
      </c>
      <c r="X2976" s="91">
        <v>4.8E-3</v>
      </c>
      <c r="Y2976" s="91">
        <v>0.17</v>
      </c>
      <c r="Z2976" s="91">
        <v>1.65E-2</v>
      </c>
      <c r="AA2976" s="91">
        <v>7.6E-2</v>
      </c>
      <c r="AB2976" s="91">
        <f>SUM(W2976:AA2976)</f>
        <v>0.2775</v>
      </c>
      <c r="AC2976" s="75">
        <v>12</v>
      </c>
      <c r="AD2976" s="92">
        <f>IF(AL2976="","",+AC2976*AL2976)</f>
      </c>
      <c r="AE2976" s="93">
        <f>IF(AL2976="","",+AL2976*AB2976)</f>
      </c>
      <c r="AF2976" s="92">
        <f>IF(AL2976="","",+AL2976-AE2976)</f>
      </c>
      <c r="AG2976" s="93">
        <f>+V2976</f>
        <v>0</v>
      </c>
      <c r="AH2976" s="92">
        <f>IF(AF2976="","",+AF2976-AG2976)</f>
      </c>
      <c r="AI2976" s="92">
        <f>IF(AH2976="","",+AH2976*AC2976)</f>
      </c>
      <c r="AJ2976" s="93"/>
      <c r="AK2976" s="94">
        <v>0.33</v>
      </c>
      <c r="AL2976" s="93">
        <f>IF(V2976=0,"",V2976/(1-AB2976-AK2976))</f>
      </c>
      <c r="AM2976" s="95">
        <v>0.33</v>
      </c>
      <c r="AN2976" s="93">
        <f>IF(V2976=0,"",V2976/(1-AB2976-AM2976))</f>
      </c>
      <c r="AO2976" s="96">
        <v>1.2</v>
      </c>
      <c r="AP2976" s="93">
        <f>IF(BD!AJ2976="","",BD!AJ2976*BD!AO2976)</f>
      </c>
      <c r="AQ2976" s="91">
        <f>BD!AM2976/BD!AK2976-1</f>
        <v>0</v>
      </c>
      <c r="AR2976" s="91">
        <f>IF(BD!AN2976="","",IF(BD!AJ2976="","",BD!AN2976/BD!AJ2976-1))</f>
      </c>
      <c r="AS2976" s="91">
        <f>IF(BD!AN2976="","",IF(BD!AN2976&lt;BD!AL2976,"ABAIXO DA META","DENTRO DA META"))</f>
      </c>
      <c r="AT2976" s="91" t="str">
        <f>IF(BD!AJ2976="","EM ANÁLISE",IF(BD!AP2976&gt;=BD!AN2976,"GO", "NO GO"))</f>
        <v>EM ANÁLISE</v>
      </c>
      <c r="AU2976" s="97">
        <f>IF(AN2976="","",+BD!$AN2976-AJ2976)</f>
      </c>
      <c r="AV2976" s="98"/>
      <c r="AW2976" s="90">
        <f>BD!P2976*BD!AC2976</f>
        <v>0</v>
      </c>
      <c r="AX2976" s="90">
        <f>BD!V2976*BD!AC2976</f>
        <v>0</v>
      </c>
      <c r="AY2976" s="90">
        <f>IF(BD!AN2976="","",BD!AN2976*BD!AC2976)</f>
      </c>
      <c r="AZ2976" s="75" t="s">
        <v>123</v>
      </c>
      <c r="BA2976" s="75" t="s">
        <v>115</v>
      </c>
      <c r="BB2976" s="75">
        <v>1</v>
      </c>
      <c r="BC2976" s="75" t="s">
        <v>250</v>
      </c>
      <c r="BD2976" s="104"/>
      <c r="BE2976" s="104"/>
      <c r="BF2976" s="101"/>
      <c r="BG2976" s="101"/>
      <c r="BH2976" s="101"/>
      <c r="BI2976" s="101"/>
      <c r="BJ2976" s="101"/>
      <c r="BK2976" s="101"/>
      <c r="BL2976" s="101"/>
      <c r="BM2976" s="101"/>
      <c r="BN2976" s="101"/>
      <c r="BO2976" s="103"/>
      <c r="BP2976" s="101"/>
      <c r="BQ2976" s="101"/>
      <c r="BR2976" s="101"/>
      <c r="BS2976" s="101"/>
      <c r="BT2976" s="101"/>
      <c r="BU2976" s="101"/>
      <c r="BV2976" s="101"/>
      <c r="BW2976" s="101"/>
      <c r="BX2976" s="101"/>
      <c r="BY2976" s="101"/>
      <c r="BZ2976" s="101"/>
      <c r="CA2976" s="101"/>
      <c r="CB2976" s="101"/>
      <c r="CC2976" s="101"/>
      <c r="CD2976" s="101"/>
      <c r="CE2976" s="101"/>
      <c r="CF2976" s="101"/>
      <c r="CG2976" s="37" t="e">
        <f>VLOOKUP(Table_1[[#This Row],[EAN]],'[1]Planilha1'!$E:$R,13,0)</f>
        <v>#N/A</v>
      </c>
    </row>
    <row r="2977" ht="15" hidden="1">
      <c r="A2977" s="7"/>
      <c r="B2977" s="84" t="s">
        <v>2735</v>
      </c>
      <c r="C2977" s="75">
        <v>222056</v>
      </c>
      <c r="D2977" s="75"/>
      <c r="E2977" s="85">
        <v>7896003703740</v>
      </c>
      <c r="F2977" s="86" t="s">
        <v>3469</v>
      </c>
      <c r="G2977" s="75" t="s">
        <v>21</v>
      </c>
      <c r="H2977" s="75">
        <v>520</v>
      </c>
      <c r="I2977" s="87" t="s">
        <v>3460</v>
      </c>
      <c r="J2977" s="75" t="s">
        <v>3189</v>
      </c>
      <c r="K2977" s="88" t="s">
        <v>84</v>
      </c>
      <c r="L2977" s="88">
        <v>42</v>
      </c>
      <c r="M2977" s="88">
        <v>5</v>
      </c>
      <c r="N2977" s="75" t="s">
        <v>85</v>
      </c>
      <c r="O2977" s="75"/>
      <c r="P2977" s="106"/>
      <c r="Q2977" s="90">
        <f>(17/100+7.6/100+1.65/100)*P2977</f>
        <v>0</v>
      </c>
      <c r="R2977" s="104"/>
      <c r="S2977" s="104"/>
      <c r="T2977" s="104"/>
      <c r="U2977" s="104"/>
      <c r="V2977" s="90">
        <f>+P2977-Q2977+R2977+S2977+T2977+U2977</f>
        <v>0</v>
      </c>
      <c r="W2977" s="91">
        <f>(1.02/100)</f>
        <v>1.02E-2</v>
      </c>
      <c r="X2977" s="91">
        <v>4.8E-3</v>
      </c>
      <c r="Y2977" s="91">
        <v>0.17</v>
      </c>
      <c r="Z2977" s="91">
        <v>1.65E-2</v>
      </c>
      <c r="AA2977" s="91">
        <v>7.6E-2</v>
      </c>
      <c r="AB2977" s="91">
        <f>SUM(W2977:AA2977)</f>
        <v>0.2775</v>
      </c>
      <c r="AC2977" s="75">
        <v>12</v>
      </c>
      <c r="AD2977" s="92">
        <f>IF(AL2977="","",+AC2977*AL2977)</f>
      </c>
      <c r="AE2977" s="93">
        <f>IF(AL2977="","",+AL2977*AB2977)</f>
      </c>
      <c r="AF2977" s="92">
        <f>IF(AL2977="","",+AL2977-AE2977)</f>
      </c>
      <c r="AG2977" s="93">
        <f>+V2977</f>
        <v>0</v>
      </c>
      <c r="AH2977" s="92">
        <f>IF(AF2977="","",+AF2977-AG2977)</f>
      </c>
      <c r="AI2977" s="92">
        <f>IF(AH2977="","",+AH2977*AC2977)</f>
      </c>
      <c r="AJ2977" s="93"/>
      <c r="AK2977" s="94">
        <v>0.33</v>
      </c>
      <c r="AL2977" s="93">
        <f>IF(V2977=0,"",V2977/(1-AB2977-AK2977))</f>
      </c>
      <c r="AM2977" s="95">
        <v>0.33</v>
      </c>
      <c r="AN2977" s="93">
        <f>IF(V2977=0,"",V2977/(1-AB2977-AM2977))</f>
      </c>
      <c r="AO2977" s="96">
        <v>1.2</v>
      </c>
      <c r="AP2977" s="93">
        <f>IF(BD!AJ2977="","",BD!AJ2977*BD!AO2977)</f>
      </c>
      <c r="AQ2977" s="91">
        <f>BD!AM2977/BD!AK2977-1</f>
        <v>0</v>
      </c>
      <c r="AR2977" s="91">
        <f>IF(BD!AN2977="","",IF(BD!AJ2977="","",BD!AN2977/BD!AJ2977-1))</f>
      </c>
      <c r="AS2977" s="91">
        <f>IF(BD!AN2977="","",IF(BD!AN2977&lt;BD!AL2977,"ABAIXO DA META","DENTRO DA META"))</f>
      </c>
      <c r="AT2977" s="91" t="str">
        <f>IF(BD!AJ2977="","EM ANÁLISE",IF(BD!AP2977&gt;=BD!AN2977,"GO", "NO GO"))</f>
        <v>EM ANÁLISE</v>
      </c>
      <c r="AU2977" s="97">
        <f>IF(AN2977="","",+BD!$AN2977-AJ2977)</f>
      </c>
      <c r="AV2977" s="98"/>
      <c r="AW2977" s="90">
        <f>BD!P2977*BD!AC2977</f>
        <v>0</v>
      </c>
      <c r="AX2977" s="90">
        <f>BD!V2977*BD!AC2977</f>
        <v>0</v>
      </c>
      <c r="AY2977" s="90">
        <f>IF(BD!AN2977="","",BD!AN2977*BD!AC2977)</f>
      </c>
      <c r="AZ2977" s="75" t="s">
        <v>123</v>
      </c>
      <c r="BA2977" s="75" t="s">
        <v>115</v>
      </c>
      <c r="BB2977" s="75">
        <v>1</v>
      </c>
      <c r="BC2977" s="75" t="s">
        <v>250</v>
      </c>
      <c r="BD2977" s="104"/>
      <c r="BE2977" s="104"/>
      <c r="BF2977" s="101"/>
      <c r="BG2977" s="101"/>
      <c r="BH2977" s="101"/>
      <c r="BI2977" s="101"/>
      <c r="BJ2977" s="101"/>
      <c r="BK2977" s="101"/>
      <c r="BL2977" s="101"/>
      <c r="BM2977" s="101"/>
      <c r="BN2977" s="101"/>
      <c r="BO2977" s="103"/>
      <c r="BP2977" s="101"/>
      <c r="BQ2977" s="101"/>
      <c r="BR2977" s="101"/>
      <c r="BS2977" s="101"/>
      <c r="BT2977" s="101"/>
      <c r="BU2977" s="101"/>
      <c r="BV2977" s="101"/>
      <c r="BW2977" s="101"/>
      <c r="BX2977" s="101"/>
      <c r="BY2977" s="101"/>
      <c r="BZ2977" s="101"/>
      <c r="CA2977" s="101"/>
      <c r="CB2977" s="101"/>
      <c r="CC2977" s="101"/>
      <c r="CD2977" s="101"/>
      <c r="CE2977" s="101"/>
      <c r="CF2977" s="101"/>
      <c r="CG2977" s="37" t="e">
        <f>VLOOKUP(Table_1[[#This Row],[EAN]],'[1]Planilha1'!$E:$R,13,0)</f>
        <v>#N/A</v>
      </c>
    </row>
    <row r="2978" ht="15" hidden="1">
      <c r="A2978" s="7"/>
      <c r="B2978" s="84" t="s">
        <v>2735</v>
      </c>
      <c r="C2978" s="75">
        <v>222057</v>
      </c>
      <c r="D2978" s="75"/>
      <c r="E2978" s="85">
        <v>7896003703207</v>
      </c>
      <c r="F2978" s="86" t="s">
        <v>3470</v>
      </c>
      <c r="G2978" s="75" t="s">
        <v>21</v>
      </c>
      <c r="H2978" s="75">
        <v>520</v>
      </c>
      <c r="I2978" s="87" t="s">
        <v>3460</v>
      </c>
      <c r="J2978" s="75" t="s">
        <v>3189</v>
      </c>
      <c r="K2978" s="88" t="s">
        <v>84</v>
      </c>
      <c r="L2978" s="88">
        <v>42</v>
      </c>
      <c r="M2978" s="88">
        <v>5</v>
      </c>
      <c r="N2978" s="75" t="s">
        <v>85</v>
      </c>
      <c r="O2978" s="75"/>
      <c r="P2978" s="106"/>
      <c r="Q2978" s="90">
        <f>(17/100+7.6/100+1.65/100)*P2978</f>
        <v>0</v>
      </c>
      <c r="R2978" s="104"/>
      <c r="S2978" s="104"/>
      <c r="T2978" s="104"/>
      <c r="U2978" s="104"/>
      <c r="V2978" s="90">
        <f>+P2978-Q2978+R2978+S2978+T2978+U2978</f>
        <v>0</v>
      </c>
      <c r="W2978" s="91">
        <f>(1.02/100)</f>
        <v>1.02E-2</v>
      </c>
      <c r="X2978" s="91">
        <v>4.8E-3</v>
      </c>
      <c r="Y2978" s="91">
        <v>0.17</v>
      </c>
      <c r="Z2978" s="91">
        <v>1.65E-2</v>
      </c>
      <c r="AA2978" s="91">
        <v>7.6E-2</v>
      </c>
      <c r="AB2978" s="91">
        <f>SUM(W2978:AA2978)</f>
        <v>0.2775</v>
      </c>
      <c r="AC2978" s="75">
        <v>12</v>
      </c>
      <c r="AD2978" s="92">
        <f>IF(AL2978="","",+AC2978*AL2978)</f>
      </c>
      <c r="AE2978" s="93">
        <f>IF(AL2978="","",+AL2978*AB2978)</f>
      </c>
      <c r="AF2978" s="92">
        <f>IF(AL2978="","",+AL2978-AE2978)</f>
      </c>
      <c r="AG2978" s="93">
        <f>+V2978</f>
        <v>0</v>
      </c>
      <c r="AH2978" s="92">
        <f>IF(AF2978="","",+AF2978-AG2978)</f>
      </c>
      <c r="AI2978" s="92">
        <f>IF(AH2978="","",+AH2978*AC2978)</f>
      </c>
      <c r="AJ2978" s="93"/>
      <c r="AK2978" s="94">
        <v>0.33</v>
      </c>
      <c r="AL2978" s="93">
        <f>IF(V2978=0,"",V2978/(1-AB2978-AK2978))</f>
      </c>
      <c r="AM2978" s="95">
        <v>0.33</v>
      </c>
      <c r="AN2978" s="93">
        <f>IF(V2978=0,"",V2978/(1-AB2978-AM2978))</f>
      </c>
      <c r="AO2978" s="96">
        <v>1.2</v>
      </c>
      <c r="AP2978" s="93">
        <f>IF(BD!AJ2978="","",BD!AJ2978*BD!AO2978)</f>
      </c>
      <c r="AQ2978" s="91">
        <f>BD!AM2978/BD!AK2978-1</f>
        <v>0</v>
      </c>
      <c r="AR2978" s="91">
        <f>IF(BD!AN2978="","",IF(BD!AJ2978="","",BD!AN2978/BD!AJ2978-1))</f>
      </c>
      <c r="AS2978" s="91">
        <f>IF(BD!AN2978="","",IF(BD!AN2978&lt;BD!AL2978,"ABAIXO DA META","DENTRO DA META"))</f>
      </c>
      <c r="AT2978" s="91" t="str">
        <f>IF(BD!AJ2978="","EM ANÁLISE",IF(BD!AP2978&gt;=BD!AN2978,"GO", "NO GO"))</f>
        <v>EM ANÁLISE</v>
      </c>
      <c r="AU2978" s="97">
        <f>IF(AN2978="","",+BD!$AN2978-AJ2978)</f>
      </c>
      <c r="AV2978" s="98"/>
      <c r="AW2978" s="90">
        <f>BD!P2978*BD!AC2978</f>
        <v>0</v>
      </c>
      <c r="AX2978" s="90">
        <f>BD!V2978*BD!AC2978</f>
        <v>0</v>
      </c>
      <c r="AY2978" s="90">
        <f>IF(BD!AN2978="","",BD!AN2978*BD!AC2978)</f>
      </c>
      <c r="AZ2978" s="75" t="s">
        <v>123</v>
      </c>
      <c r="BA2978" s="75" t="s">
        <v>115</v>
      </c>
      <c r="BB2978" s="75">
        <v>1</v>
      </c>
      <c r="BC2978" s="75" t="s">
        <v>250</v>
      </c>
      <c r="BD2978" s="104"/>
      <c r="BE2978" s="104"/>
      <c r="BF2978" s="101"/>
      <c r="BG2978" s="101"/>
      <c r="BH2978" s="101"/>
      <c r="BI2978" s="101"/>
      <c r="BJ2978" s="101"/>
      <c r="BK2978" s="101"/>
      <c r="BL2978" s="101"/>
      <c r="BM2978" s="101"/>
      <c r="BN2978" s="101"/>
      <c r="BO2978" s="103"/>
      <c r="BP2978" s="101"/>
      <c r="BQ2978" s="101"/>
      <c r="BR2978" s="101"/>
      <c r="BS2978" s="101"/>
      <c r="BT2978" s="101"/>
      <c r="BU2978" s="101"/>
      <c r="BV2978" s="101"/>
      <c r="BW2978" s="101"/>
      <c r="BX2978" s="101"/>
      <c r="BY2978" s="101"/>
      <c r="BZ2978" s="101"/>
      <c r="CA2978" s="101"/>
      <c r="CB2978" s="101"/>
      <c r="CC2978" s="101"/>
      <c r="CD2978" s="101"/>
      <c r="CE2978" s="101"/>
      <c r="CF2978" s="101"/>
      <c r="CG2978" s="37" t="e">
        <f>VLOOKUP(Table_1[[#This Row],[EAN]],'[1]Planilha1'!$E:$R,13,0)</f>
        <v>#N/A</v>
      </c>
    </row>
    <row r="2979" ht="15" hidden="1">
      <c r="A2979" s="7"/>
      <c r="B2979" s="84" t="s">
        <v>2735</v>
      </c>
      <c r="C2979" s="75">
        <v>222058</v>
      </c>
      <c r="D2979" s="75"/>
      <c r="E2979" s="85">
        <v>7896003738230</v>
      </c>
      <c r="F2979" s="86" t="s">
        <v>3471</v>
      </c>
      <c r="G2979" s="75" t="s">
        <v>21</v>
      </c>
      <c r="H2979" s="75">
        <v>510</v>
      </c>
      <c r="I2979" s="87" t="s">
        <v>3188</v>
      </c>
      <c r="J2979" s="75" t="s">
        <v>3189</v>
      </c>
      <c r="K2979" s="88" t="s">
        <v>84</v>
      </c>
      <c r="L2979" s="88">
        <v>55</v>
      </c>
      <c r="M2979" s="88">
        <v>5</v>
      </c>
      <c r="N2979" s="75" t="s">
        <v>85</v>
      </c>
      <c r="O2979" s="75"/>
      <c r="P2979" s="106"/>
      <c r="Q2979" s="90">
        <f>(17/100+7.6/100+1.65/100)*P2979</f>
        <v>0</v>
      </c>
      <c r="R2979" s="104"/>
      <c r="S2979" s="104"/>
      <c r="T2979" s="104"/>
      <c r="U2979" s="104"/>
      <c r="V2979" s="90">
        <f>+P2979-Q2979+R2979+S2979+T2979+U2979</f>
        <v>0</v>
      </c>
      <c r="W2979" s="91">
        <f>(1.02/100)</f>
        <v>1.02E-2</v>
      </c>
      <c r="X2979" s="91">
        <v>4.8E-3</v>
      </c>
      <c r="Y2979" s="91">
        <v>0.17</v>
      </c>
      <c r="Z2979" s="91">
        <v>1.65E-2</v>
      </c>
      <c r="AA2979" s="91">
        <v>7.6E-2</v>
      </c>
      <c r="AB2979" s="91">
        <f>SUM(W2979:AA2979)</f>
        <v>0.2775</v>
      </c>
      <c r="AC2979" s="75">
        <v>12</v>
      </c>
      <c r="AD2979" s="92">
        <f>IF(AL2979="","",+AC2979*AL2979)</f>
      </c>
      <c r="AE2979" s="93">
        <f>IF(AL2979="","",+AL2979*AB2979)</f>
      </c>
      <c r="AF2979" s="92">
        <f>IF(AL2979="","",+AL2979-AE2979)</f>
      </c>
      <c r="AG2979" s="93">
        <f>+V2979</f>
        <v>0</v>
      </c>
      <c r="AH2979" s="92">
        <f>IF(AF2979="","",+AF2979-AG2979)</f>
      </c>
      <c r="AI2979" s="92">
        <f>IF(AH2979="","",+AH2979*AC2979)</f>
      </c>
      <c r="AJ2979" s="93"/>
      <c r="AK2979" s="94">
        <v>0.33</v>
      </c>
      <c r="AL2979" s="93">
        <f>IF(V2979=0,"",V2979/(1-AB2979-AK2979))</f>
      </c>
      <c r="AM2979" s="95">
        <v>0.33</v>
      </c>
      <c r="AN2979" s="93">
        <f>IF(V2979=0,"",V2979/(1-AB2979-AM2979))</f>
      </c>
      <c r="AO2979" s="96">
        <v>1.2</v>
      </c>
      <c r="AP2979" s="93">
        <f>IF(BD!AJ2979="","",BD!AJ2979*BD!AO2979)</f>
      </c>
      <c r="AQ2979" s="91">
        <f>BD!AM2979/BD!AK2979-1</f>
        <v>0</v>
      </c>
      <c r="AR2979" s="91">
        <f>IF(BD!AN2979="","",IF(BD!AJ2979="","",BD!AN2979/BD!AJ2979-1))</f>
      </c>
      <c r="AS2979" s="91">
        <f>IF(BD!AN2979="","",IF(BD!AN2979&lt;BD!AL2979,"ABAIXO DA META","DENTRO DA META"))</f>
      </c>
      <c r="AT2979" s="91" t="str">
        <f>IF(BD!AJ2979="","EM ANÁLISE",IF(BD!AP2979&gt;=BD!AN2979,"GO", "NO GO"))</f>
        <v>EM ANÁLISE</v>
      </c>
      <c r="AU2979" s="97">
        <f>IF(AN2979="","",+BD!$AN2979-AJ2979)</f>
      </c>
      <c r="AV2979" s="98"/>
      <c r="AW2979" s="90">
        <f>BD!P2979*BD!AC2979</f>
        <v>0</v>
      </c>
      <c r="AX2979" s="90">
        <f>BD!V2979*BD!AC2979</f>
        <v>0</v>
      </c>
      <c r="AY2979" s="90">
        <f>IF(BD!AN2979="","",BD!AN2979*BD!AC2979)</f>
      </c>
      <c r="AZ2979" s="75" t="s">
        <v>123</v>
      </c>
      <c r="BA2979" s="75" t="s">
        <v>115</v>
      </c>
      <c r="BB2979" s="75">
        <v>1</v>
      </c>
      <c r="BC2979" s="75" t="s">
        <v>250</v>
      </c>
      <c r="BD2979" s="104"/>
      <c r="BE2979" s="104"/>
      <c r="BF2979" s="101"/>
      <c r="BG2979" s="101"/>
      <c r="BH2979" s="101"/>
      <c r="BI2979" s="101"/>
      <c r="BJ2979" s="101"/>
      <c r="BK2979" s="101"/>
      <c r="BL2979" s="101"/>
      <c r="BM2979" s="101"/>
      <c r="BN2979" s="101"/>
      <c r="BO2979" s="103"/>
      <c r="BP2979" s="101"/>
      <c r="BQ2979" s="101"/>
      <c r="BR2979" s="101"/>
      <c r="BS2979" s="101"/>
      <c r="BT2979" s="101"/>
      <c r="BU2979" s="101"/>
      <c r="BV2979" s="101"/>
      <c r="BW2979" s="101"/>
      <c r="BX2979" s="101"/>
      <c r="BY2979" s="101"/>
      <c r="BZ2979" s="101"/>
      <c r="CA2979" s="101"/>
      <c r="CB2979" s="101"/>
      <c r="CC2979" s="101"/>
      <c r="CD2979" s="101"/>
      <c r="CE2979" s="101"/>
      <c r="CF2979" s="101"/>
      <c r="CG2979" s="37" t="e">
        <f>VLOOKUP(Table_1[[#This Row],[EAN]],'[1]Planilha1'!$E:$R,13,0)</f>
        <v>#N/A</v>
      </c>
    </row>
    <row r="2980" ht="15" hidden="1">
      <c r="A2980" s="7"/>
      <c r="B2980" s="84" t="s">
        <v>2735</v>
      </c>
      <c r="C2980" s="75">
        <v>222059</v>
      </c>
      <c r="D2980" s="75"/>
      <c r="E2980" s="85">
        <v>7896003737929</v>
      </c>
      <c r="F2980" s="86" t="s">
        <v>3472</v>
      </c>
      <c r="G2980" s="75" t="s">
        <v>21</v>
      </c>
      <c r="H2980" s="75">
        <v>510</v>
      </c>
      <c r="I2980" s="87" t="s">
        <v>3188</v>
      </c>
      <c r="J2980" s="75" t="s">
        <v>3189</v>
      </c>
      <c r="K2980" s="88" t="s">
        <v>84</v>
      </c>
      <c r="L2980" s="88">
        <v>55</v>
      </c>
      <c r="M2980" s="88">
        <v>5</v>
      </c>
      <c r="N2980" s="75" t="s">
        <v>85</v>
      </c>
      <c r="O2980" s="75"/>
      <c r="P2980" s="106"/>
      <c r="Q2980" s="90">
        <f>(17/100+7.6/100+1.65/100)*P2980</f>
        <v>0</v>
      </c>
      <c r="R2980" s="104"/>
      <c r="S2980" s="104"/>
      <c r="T2980" s="104"/>
      <c r="U2980" s="104"/>
      <c r="V2980" s="90">
        <f>+P2980-Q2980+R2980+S2980+T2980+U2980</f>
        <v>0</v>
      </c>
      <c r="W2980" s="91">
        <f>(1.02/100)</f>
        <v>1.02E-2</v>
      </c>
      <c r="X2980" s="91">
        <v>4.8E-3</v>
      </c>
      <c r="Y2980" s="91">
        <v>0.17</v>
      </c>
      <c r="Z2980" s="91">
        <v>1.65E-2</v>
      </c>
      <c r="AA2980" s="91">
        <v>7.6E-2</v>
      </c>
      <c r="AB2980" s="91">
        <f>SUM(W2980:AA2980)</f>
        <v>0.2775</v>
      </c>
      <c r="AC2980" s="75">
        <v>12</v>
      </c>
      <c r="AD2980" s="92">
        <f>IF(AL2980="","",+AC2980*AL2980)</f>
      </c>
      <c r="AE2980" s="93">
        <f>IF(AL2980="","",+AL2980*AB2980)</f>
      </c>
      <c r="AF2980" s="92">
        <f>IF(AL2980="","",+AL2980-AE2980)</f>
      </c>
      <c r="AG2980" s="93">
        <f>+V2980</f>
        <v>0</v>
      </c>
      <c r="AH2980" s="92">
        <f>IF(AF2980="","",+AF2980-AG2980)</f>
      </c>
      <c r="AI2980" s="92">
        <f>IF(AH2980="","",+AH2980*AC2980)</f>
      </c>
      <c r="AJ2980" s="93"/>
      <c r="AK2980" s="94">
        <v>0.33</v>
      </c>
      <c r="AL2980" s="93">
        <f>IF(V2980=0,"",V2980/(1-AB2980-AK2980))</f>
      </c>
      <c r="AM2980" s="95">
        <v>0.33</v>
      </c>
      <c r="AN2980" s="93">
        <f>IF(V2980=0,"",V2980/(1-AB2980-AM2980))</f>
      </c>
      <c r="AO2980" s="96">
        <v>1.2</v>
      </c>
      <c r="AP2980" s="93">
        <f>IF(BD!AJ2980="","",BD!AJ2980*BD!AO2980)</f>
      </c>
      <c r="AQ2980" s="91">
        <f>BD!AM2980/BD!AK2980-1</f>
        <v>0</v>
      </c>
      <c r="AR2980" s="91">
        <f>IF(BD!AN2980="","",IF(BD!AJ2980="","",BD!AN2980/BD!AJ2980-1))</f>
      </c>
      <c r="AS2980" s="91">
        <f>IF(BD!AN2980="","",IF(BD!AN2980&lt;BD!AL2980,"ABAIXO DA META","DENTRO DA META"))</f>
      </c>
      <c r="AT2980" s="91" t="str">
        <f>IF(BD!AJ2980="","EM ANÁLISE",IF(BD!AP2980&gt;=BD!AN2980,"GO", "NO GO"))</f>
        <v>EM ANÁLISE</v>
      </c>
      <c r="AU2980" s="97">
        <f>IF(AN2980="","",+BD!$AN2980-AJ2980)</f>
      </c>
      <c r="AV2980" s="98"/>
      <c r="AW2980" s="90">
        <f>BD!P2980*BD!AC2980</f>
        <v>0</v>
      </c>
      <c r="AX2980" s="90">
        <f>BD!V2980*BD!AC2980</f>
        <v>0</v>
      </c>
      <c r="AY2980" s="90">
        <f>IF(BD!AN2980="","",BD!AN2980*BD!AC2980)</f>
      </c>
      <c r="AZ2980" s="75" t="s">
        <v>123</v>
      </c>
      <c r="BA2980" s="75" t="s">
        <v>115</v>
      </c>
      <c r="BB2980" s="75">
        <v>1</v>
      </c>
      <c r="BC2980" s="75" t="s">
        <v>250</v>
      </c>
      <c r="BD2980" s="104"/>
      <c r="BE2980" s="104"/>
      <c r="BF2980" s="101"/>
      <c r="BG2980" s="101"/>
      <c r="BH2980" s="101"/>
      <c r="BI2980" s="101"/>
      <c r="BJ2980" s="101"/>
      <c r="BK2980" s="101"/>
      <c r="BL2980" s="101"/>
      <c r="BM2980" s="101"/>
      <c r="BN2980" s="101"/>
      <c r="BO2980" s="103"/>
      <c r="BP2980" s="101"/>
      <c r="BQ2980" s="101"/>
      <c r="BR2980" s="101"/>
      <c r="BS2980" s="101"/>
      <c r="BT2980" s="101"/>
      <c r="BU2980" s="101"/>
      <c r="BV2980" s="101"/>
      <c r="BW2980" s="101"/>
      <c r="BX2980" s="101"/>
      <c r="BY2980" s="101"/>
      <c r="BZ2980" s="101"/>
      <c r="CA2980" s="101"/>
      <c r="CB2980" s="101"/>
      <c r="CC2980" s="101"/>
      <c r="CD2980" s="101"/>
      <c r="CE2980" s="101"/>
      <c r="CF2980" s="101"/>
      <c r="CG2980" s="37" t="e">
        <f>VLOOKUP(Table_1[[#This Row],[EAN]],'[1]Planilha1'!$E:$R,13,0)</f>
        <v>#N/A</v>
      </c>
    </row>
    <row r="2981" ht="15" hidden="1">
      <c r="A2981" s="7"/>
      <c r="B2981" s="84" t="s">
        <v>2735</v>
      </c>
      <c r="C2981" s="75">
        <v>222060</v>
      </c>
      <c r="D2981" s="75"/>
      <c r="E2981" s="85">
        <v>7896003738247</v>
      </c>
      <c r="F2981" s="86" t="s">
        <v>3473</v>
      </c>
      <c r="G2981" s="75" t="s">
        <v>21</v>
      </c>
      <c r="H2981" s="75">
        <v>510</v>
      </c>
      <c r="I2981" s="87" t="s">
        <v>3188</v>
      </c>
      <c r="J2981" s="75" t="s">
        <v>3189</v>
      </c>
      <c r="K2981" s="88" t="s">
        <v>84</v>
      </c>
      <c r="L2981" s="88">
        <v>55</v>
      </c>
      <c r="M2981" s="88">
        <v>5</v>
      </c>
      <c r="N2981" s="75" t="s">
        <v>85</v>
      </c>
      <c r="O2981" s="75"/>
      <c r="P2981" s="106"/>
      <c r="Q2981" s="90">
        <f>(17/100+7.6/100+1.65/100)*P2981</f>
        <v>0</v>
      </c>
      <c r="R2981" s="104"/>
      <c r="S2981" s="104"/>
      <c r="T2981" s="104"/>
      <c r="U2981" s="104"/>
      <c r="V2981" s="90">
        <f>+P2981-Q2981+R2981+S2981+T2981+U2981</f>
        <v>0</v>
      </c>
      <c r="W2981" s="91">
        <f>(1.02/100)</f>
        <v>1.02E-2</v>
      </c>
      <c r="X2981" s="91">
        <v>4.8E-3</v>
      </c>
      <c r="Y2981" s="91">
        <v>0.17</v>
      </c>
      <c r="Z2981" s="91">
        <v>1.65E-2</v>
      </c>
      <c r="AA2981" s="91">
        <v>7.6E-2</v>
      </c>
      <c r="AB2981" s="91">
        <f>SUM(W2981:AA2981)</f>
        <v>0.2775</v>
      </c>
      <c r="AC2981" s="75">
        <v>12</v>
      </c>
      <c r="AD2981" s="92">
        <f>IF(AL2981="","",+AC2981*AL2981)</f>
      </c>
      <c r="AE2981" s="93">
        <f>IF(AL2981="","",+AL2981*AB2981)</f>
      </c>
      <c r="AF2981" s="92">
        <f>IF(AL2981="","",+AL2981-AE2981)</f>
      </c>
      <c r="AG2981" s="93">
        <f>+V2981</f>
        <v>0</v>
      </c>
      <c r="AH2981" s="92">
        <f>IF(AF2981="","",+AF2981-AG2981)</f>
      </c>
      <c r="AI2981" s="92">
        <f>IF(AH2981="","",+AH2981*AC2981)</f>
      </c>
      <c r="AJ2981" s="93"/>
      <c r="AK2981" s="94">
        <v>0.33</v>
      </c>
      <c r="AL2981" s="93">
        <f>IF(V2981=0,"",V2981/(1-AB2981-AK2981))</f>
      </c>
      <c r="AM2981" s="95">
        <v>0.33</v>
      </c>
      <c r="AN2981" s="93">
        <f>IF(V2981=0,"",V2981/(1-AB2981-AM2981))</f>
      </c>
      <c r="AO2981" s="96">
        <v>1.2</v>
      </c>
      <c r="AP2981" s="93">
        <f>IF(BD!AJ2981="","",BD!AJ2981*BD!AO2981)</f>
      </c>
      <c r="AQ2981" s="91">
        <f>BD!AM2981/BD!AK2981-1</f>
        <v>0</v>
      </c>
      <c r="AR2981" s="91">
        <f>IF(BD!AN2981="","",IF(BD!AJ2981="","",BD!AN2981/BD!AJ2981-1))</f>
      </c>
      <c r="AS2981" s="91">
        <f>IF(BD!AN2981="","",IF(BD!AN2981&lt;BD!AL2981,"ABAIXO DA META","DENTRO DA META"))</f>
      </c>
      <c r="AT2981" s="91" t="str">
        <f>IF(BD!AJ2981="","EM ANÁLISE",IF(BD!AP2981&gt;=BD!AN2981,"GO", "NO GO"))</f>
        <v>EM ANÁLISE</v>
      </c>
      <c r="AU2981" s="97">
        <f>IF(AN2981="","",+BD!$AN2981-AJ2981)</f>
      </c>
      <c r="AV2981" s="98"/>
      <c r="AW2981" s="90">
        <f>BD!P2981*BD!AC2981</f>
        <v>0</v>
      </c>
      <c r="AX2981" s="90">
        <f>BD!V2981*BD!AC2981</f>
        <v>0</v>
      </c>
      <c r="AY2981" s="90">
        <f>IF(BD!AN2981="","",BD!AN2981*BD!AC2981)</f>
      </c>
      <c r="AZ2981" s="75" t="s">
        <v>123</v>
      </c>
      <c r="BA2981" s="75" t="s">
        <v>115</v>
      </c>
      <c r="BB2981" s="75">
        <v>1</v>
      </c>
      <c r="BC2981" s="75" t="s">
        <v>250</v>
      </c>
      <c r="BD2981" s="104"/>
      <c r="BE2981" s="104"/>
      <c r="BF2981" s="101"/>
      <c r="BG2981" s="101"/>
      <c r="BH2981" s="101"/>
      <c r="BI2981" s="101"/>
      <c r="BJ2981" s="101"/>
      <c r="BK2981" s="101"/>
      <c r="BL2981" s="101"/>
      <c r="BM2981" s="101"/>
      <c r="BN2981" s="101"/>
      <c r="BO2981" s="103"/>
      <c r="BP2981" s="101"/>
      <c r="BQ2981" s="101"/>
      <c r="BR2981" s="101"/>
      <c r="BS2981" s="101"/>
      <c r="BT2981" s="101"/>
      <c r="BU2981" s="101"/>
      <c r="BV2981" s="101"/>
      <c r="BW2981" s="101"/>
      <c r="BX2981" s="101"/>
      <c r="BY2981" s="101"/>
      <c r="BZ2981" s="101"/>
      <c r="CA2981" s="101"/>
      <c r="CB2981" s="101"/>
      <c r="CC2981" s="101"/>
      <c r="CD2981" s="101"/>
      <c r="CE2981" s="101"/>
      <c r="CF2981" s="101"/>
      <c r="CG2981" s="37" t="e">
        <f>VLOOKUP(Table_1[[#This Row],[EAN]],'[1]Planilha1'!$E:$R,13,0)</f>
        <v>#N/A</v>
      </c>
    </row>
    <row r="2982" ht="15" hidden="1">
      <c r="A2982" s="7"/>
      <c r="B2982" s="84" t="s">
        <v>2735</v>
      </c>
      <c r="C2982" s="75">
        <v>222061</v>
      </c>
      <c r="D2982" s="75"/>
      <c r="E2982" s="85">
        <v>7896003738223</v>
      </c>
      <c r="F2982" s="86" t="s">
        <v>3474</v>
      </c>
      <c r="G2982" s="75" t="s">
        <v>21</v>
      </c>
      <c r="H2982" s="75">
        <v>510</v>
      </c>
      <c r="I2982" s="87" t="s">
        <v>3188</v>
      </c>
      <c r="J2982" s="75" t="s">
        <v>3189</v>
      </c>
      <c r="K2982" s="88" t="s">
        <v>84</v>
      </c>
      <c r="L2982" s="88">
        <v>55</v>
      </c>
      <c r="M2982" s="88">
        <v>5</v>
      </c>
      <c r="N2982" s="75" t="s">
        <v>85</v>
      </c>
      <c r="O2982" s="75"/>
      <c r="P2982" s="106"/>
      <c r="Q2982" s="90">
        <f>(17/100+7.6/100+1.65/100)*P2982</f>
        <v>0</v>
      </c>
      <c r="R2982" s="104"/>
      <c r="S2982" s="104"/>
      <c r="T2982" s="104"/>
      <c r="U2982" s="104"/>
      <c r="V2982" s="90">
        <f>+P2982-Q2982+R2982+S2982+T2982+U2982</f>
        <v>0</v>
      </c>
      <c r="W2982" s="91">
        <f>(1.02/100)</f>
        <v>1.02E-2</v>
      </c>
      <c r="X2982" s="91">
        <v>4.8E-3</v>
      </c>
      <c r="Y2982" s="91">
        <v>0.17</v>
      </c>
      <c r="Z2982" s="91">
        <v>1.65E-2</v>
      </c>
      <c r="AA2982" s="91">
        <v>7.6E-2</v>
      </c>
      <c r="AB2982" s="91">
        <f>SUM(W2982:AA2982)</f>
        <v>0.2775</v>
      </c>
      <c r="AC2982" s="75">
        <v>12</v>
      </c>
      <c r="AD2982" s="92">
        <f>IF(AL2982="","",+AC2982*AL2982)</f>
      </c>
      <c r="AE2982" s="93">
        <f>IF(AL2982="","",+AL2982*AB2982)</f>
      </c>
      <c r="AF2982" s="92">
        <f>IF(AL2982="","",+AL2982-AE2982)</f>
      </c>
      <c r="AG2982" s="93">
        <f>+V2982</f>
        <v>0</v>
      </c>
      <c r="AH2982" s="92">
        <f>IF(AF2982="","",+AF2982-AG2982)</f>
      </c>
      <c r="AI2982" s="92">
        <f>IF(AH2982="","",+AH2982*AC2982)</f>
      </c>
      <c r="AJ2982" s="93"/>
      <c r="AK2982" s="94">
        <v>0.33</v>
      </c>
      <c r="AL2982" s="93">
        <f>IF(V2982=0,"",V2982/(1-AB2982-AK2982))</f>
      </c>
      <c r="AM2982" s="95">
        <v>0.33</v>
      </c>
      <c r="AN2982" s="93">
        <f>IF(V2982=0,"",V2982/(1-AB2982-AM2982))</f>
      </c>
      <c r="AO2982" s="96">
        <v>1.2</v>
      </c>
      <c r="AP2982" s="93">
        <f>IF(BD!AJ2982="","",BD!AJ2982*BD!AO2982)</f>
      </c>
      <c r="AQ2982" s="91">
        <f>BD!AM2982/BD!AK2982-1</f>
        <v>0</v>
      </c>
      <c r="AR2982" s="91">
        <f>IF(BD!AN2982="","",IF(BD!AJ2982="","",BD!AN2982/BD!AJ2982-1))</f>
      </c>
      <c r="AS2982" s="91">
        <f>IF(BD!AN2982="","",IF(BD!AN2982&lt;BD!AL2982,"ABAIXO DA META","DENTRO DA META"))</f>
      </c>
      <c r="AT2982" s="91" t="str">
        <f>IF(BD!AJ2982="","EM ANÁLISE",IF(BD!AP2982&gt;=BD!AN2982,"GO", "NO GO"))</f>
        <v>EM ANÁLISE</v>
      </c>
      <c r="AU2982" s="97">
        <f>IF(AN2982="","",+BD!$AN2982-AJ2982)</f>
      </c>
      <c r="AV2982" s="98"/>
      <c r="AW2982" s="90">
        <f>BD!P2982*BD!AC2982</f>
        <v>0</v>
      </c>
      <c r="AX2982" s="90">
        <f>BD!V2982*BD!AC2982</f>
        <v>0</v>
      </c>
      <c r="AY2982" s="90">
        <f>IF(BD!AN2982="","",BD!AN2982*BD!AC2982)</f>
      </c>
      <c r="AZ2982" s="75" t="s">
        <v>123</v>
      </c>
      <c r="BA2982" s="75" t="s">
        <v>115</v>
      </c>
      <c r="BB2982" s="75">
        <v>1</v>
      </c>
      <c r="BC2982" s="75" t="s">
        <v>250</v>
      </c>
      <c r="BD2982" s="104"/>
      <c r="BE2982" s="104"/>
      <c r="BF2982" s="101"/>
      <c r="BG2982" s="101"/>
      <c r="BH2982" s="101"/>
      <c r="BI2982" s="101"/>
      <c r="BJ2982" s="101"/>
      <c r="BK2982" s="101"/>
      <c r="BL2982" s="101"/>
      <c r="BM2982" s="101"/>
      <c r="BN2982" s="101"/>
      <c r="BO2982" s="103"/>
      <c r="BP2982" s="101"/>
      <c r="BQ2982" s="101"/>
      <c r="BR2982" s="101"/>
      <c r="BS2982" s="101"/>
      <c r="BT2982" s="101"/>
      <c r="BU2982" s="101"/>
      <c r="BV2982" s="101"/>
      <c r="BW2982" s="101"/>
      <c r="BX2982" s="101"/>
      <c r="BY2982" s="101"/>
      <c r="BZ2982" s="101"/>
      <c r="CA2982" s="101"/>
      <c r="CB2982" s="101"/>
      <c r="CC2982" s="101"/>
      <c r="CD2982" s="101"/>
      <c r="CE2982" s="101"/>
      <c r="CF2982" s="101"/>
      <c r="CG2982" s="37" t="e">
        <f>VLOOKUP(Table_1[[#This Row],[EAN]],'[1]Planilha1'!$E:$R,13,0)</f>
        <v>#N/A</v>
      </c>
    </row>
    <row r="2983" ht="15" hidden="1">
      <c r="A2983" s="7"/>
      <c r="B2983" s="84" t="s">
        <v>2735</v>
      </c>
      <c r="C2983" s="75">
        <v>222062</v>
      </c>
      <c r="D2983" s="75"/>
      <c r="E2983" s="85">
        <v>7896451904843</v>
      </c>
      <c r="F2983" s="86" t="s">
        <v>3475</v>
      </c>
      <c r="G2983" s="75" t="s">
        <v>3476</v>
      </c>
      <c r="H2983" s="75">
        <v>3310</v>
      </c>
      <c r="I2983" s="87" t="s">
        <v>3477</v>
      </c>
      <c r="J2983" s="75" t="s">
        <v>3218</v>
      </c>
      <c r="K2983" s="88" t="s">
        <v>84</v>
      </c>
      <c r="L2983" s="88">
        <v>8</v>
      </c>
      <c r="M2983" s="88">
        <v>5</v>
      </c>
      <c r="N2983" s="75" t="s">
        <v>85</v>
      </c>
      <c r="O2983" s="75"/>
      <c r="P2983" s="106"/>
      <c r="Q2983" s="90">
        <f>(17/100+7.6/100+1.65/100)*P2983</f>
        <v>0</v>
      </c>
      <c r="R2983" s="104"/>
      <c r="S2983" s="104"/>
      <c r="T2983" s="104"/>
      <c r="U2983" s="104"/>
      <c r="V2983" s="90">
        <f>+P2983-Q2983+R2983+S2983+T2983+U2983</f>
        <v>0</v>
      </c>
      <c r="W2983" s="91">
        <f>(1.02/100)</f>
        <v>1.02E-2</v>
      </c>
      <c r="X2983" s="91">
        <v>4.8E-3</v>
      </c>
      <c r="Y2983" s="91">
        <v>0.17</v>
      </c>
      <c r="Z2983" s="91">
        <v>1.65E-2</v>
      </c>
      <c r="AA2983" s="91">
        <v>7.6E-2</v>
      </c>
      <c r="AB2983" s="91">
        <f>SUM(W2983:AA2983)</f>
        <v>0.2775</v>
      </c>
      <c r="AC2983" s="75">
        <v>12</v>
      </c>
      <c r="AD2983" s="92">
        <f>IF(AL2983="","",+AC2983*AL2983)</f>
      </c>
      <c r="AE2983" s="93">
        <f>IF(AL2983="","",+AL2983*AB2983)</f>
      </c>
      <c r="AF2983" s="92">
        <f>IF(AL2983="","",+AL2983-AE2983)</f>
      </c>
      <c r="AG2983" s="93">
        <f>+V2983</f>
        <v>0</v>
      </c>
      <c r="AH2983" s="92">
        <f>IF(AF2983="","",+AF2983-AG2983)</f>
      </c>
      <c r="AI2983" s="92">
        <f>IF(AH2983="","",+AH2983*AC2983)</f>
      </c>
      <c r="AJ2983" s="93"/>
      <c r="AK2983" s="94">
        <v>0.33</v>
      </c>
      <c r="AL2983" s="93">
        <f>IF(V2983=0,"",V2983/(1-AB2983-AK2983))</f>
      </c>
      <c r="AM2983" s="95">
        <v>0.33</v>
      </c>
      <c r="AN2983" s="93">
        <f>IF(V2983=0,"",V2983/(1-AB2983-AM2983))</f>
      </c>
      <c r="AO2983" s="96">
        <v>1.2</v>
      </c>
      <c r="AP2983" s="93">
        <f>IF(BD!AJ2983="","",BD!AJ2983*BD!AO2983)</f>
      </c>
      <c r="AQ2983" s="91">
        <f>BD!AM2983/BD!AK2983-1</f>
        <v>0</v>
      </c>
      <c r="AR2983" s="91">
        <f>IF(BD!AN2983="","",IF(BD!AJ2983="","",BD!AN2983/BD!AJ2983-1))</f>
      </c>
      <c r="AS2983" s="91">
        <f>IF(BD!AN2983="","",IF(BD!AN2983&lt;BD!AL2983,"ABAIXO DA META","DENTRO DA META"))</f>
      </c>
      <c r="AT2983" s="91" t="str">
        <f>IF(BD!AJ2983="","EM ANÁLISE",IF(BD!AP2983&gt;=BD!AN2983,"GO", "NO GO"))</f>
        <v>EM ANÁLISE</v>
      </c>
      <c r="AU2983" s="97">
        <f>IF(AN2983="","",+BD!$AN2983-AJ2983)</f>
      </c>
      <c r="AV2983" s="98"/>
      <c r="AW2983" s="90">
        <f>BD!P2983*BD!AC2983</f>
        <v>0</v>
      </c>
      <c r="AX2983" s="90">
        <f>BD!V2983*BD!AC2983</f>
        <v>0</v>
      </c>
      <c r="AY2983" s="90">
        <f>IF(BD!AN2983="","",BD!AN2983*BD!AC2983)</f>
      </c>
      <c r="AZ2983" s="75" t="s">
        <v>123</v>
      </c>
      <c r="BA2983" s="75" t="s">
        <v>115</v>
      </c>
      <c r="BB2983" s="75">
        <v>1</v>
      </c>
      <c r="BC2983" s="75" t="s">
        <v>250</v>
      </c>
      <c r="BD2983" s="104"/>
      <c r="BE2983" s="104"/>
      <c r="BF2983" s="101"/>
      <c r="BG2983" s="101"/>
      <c r="BH2983" s="101"/>
      <c r="BI2983" s="101"/>
      <c r="BJ2983" s="101"/>
      <c r="BK2983" s="101"/>
      <c r="BL2983" s="101"/>
      <c r="BM2983" s="101"/>
      <c r="BN2983" s="101"/>
      <c r="BO2983" s="103"/>
      <c r="BP2983" s="101"/>
      <c r="BQ2983" s="101"/>
      <c r="BR2983" s="101"/>
      <c r="BS2983" s="101"/>
      <c r="BT2983" s="101"/>
      <c r="BU2983" s="101"/>
      <c r="BV2983" s="101"/>
      <c r="BW2983" s="101"/>
      <c r="BX2983" s="101"/>
      <c r="BY2983" s="101"/>
      <c r="BZ2983" s="101"/>
      <c r="CA2983" s="101"/>
      <c r="CB2983" s="101"/>
      <c r="CC2983" s="101"/>
      <c r="CD2983" s="101"/>
      <c r="CE2983" s="101"/>
      <c r="CF2983" s="101"/>
      <c r="CG2983" s="37" t="e">
        <f>VLOOKUP(Table_1[[#This Row],[EAN]],'[1]Planilha1'!$E:$R,13,0)</f>
        <v>#N/A</v>
      </c>
    </row>
    <row r="2984" ht="15" hidden="1">
      <c r="A2984" s="7"/>
      <c r="B2984" s="84" t="s">
        <v>2735</v>
      </c>
      <c r="C2984" s="75">
        <v>222063</v>
      </c>
      <c r="D2984" s="75"/>
      <c r="E2984" s="85">
        <v>7896451907240</v>
      </c>
      <c r="F2984" s="86" t="s">
        <v>3478</v>
      </c>
      <c r="G2984" s="75" t="s">
        <v>3476</v>
      </c>
      <c r="H2984" s="75">
        <v>3310</v>
      </c>
      <c r="I2984" s="87" t="s">
        <v>3477</v>
      </c>
      <c r="J2984" s="75" t="s">
        <v>3218</v>
      </c>
      <c r="K2984" s="88" t="s">
        <v>84</v>
      </c>
      <c r="L2984" s="88">
        <v>8</v>
      </c>
      <c r="M2984" s="88">
        <v>0</v>
      </c>
      <c r="N2984" s="75" t="s">
        <v>85</v>
      </c>
      <c r="O2984" s="75"/>
      <c r="P2984" s="106"/>
      <c r="Q2984" s="90">
        <f>(17/100+7.6/100+1.65/100)*P2984</f>
        <v>0</v>
      </c>
      <c r="R2984" s="104"/>
      <c r="S2984" s="104"/>
      <c r="T2984" s="104"/>
      <c r="U2984" s="104"/>
      <c r="V2984" s="90">
        <f>+P2984-Q2984+R2984+S2984+T2984+U2984</f>
        <v>0</v>
      </c>
      <c r="W2984" s="91">
        <f>(1.02/100)</f>
        <v>1.02E-2</v>
      </c>
      <c r="X2984" s="91">
        <v>4.8E-3</v>
      </c>
      <c r="Y2984" s="91">
        <v>0.17</v>
      </c>
      <c r="Z2984" s="91">
        <v>1.65E-2</v>
      </c>
      <c r="AA2984" s="91">
        <v>7.6E-2</v>
      </c>
      <c r="AB2984" s="91">
        <f>SUM(W2984:AA2984)</f>
        <v>0.2775</v>
      </c>
      <c r="AC2984" s="75">
        <v>12</v>
      </c>
      <c r="AD2984" s="92">
        <f>IF(AL2984="","",+AC2984*AL2984)</f>
      </c>
      <c r="AE2984" s="93">
        <f>IF(AL2984="","",+AL2984*AB2984)</f>
      </c>
      <c r="AF2984" s="92">
        <f>IF(AL2984="","",+AL2984-AE2984)</f>
      </c>
      <c r="AG2984" s="93">
        <f>+V2984</f>
        <v>0</v>
      </c>
      <c r="AH2984" s="92">
        <f>IF(AF2984="","",+AF2984-AG2984)</f>
      </c>
      <c r="AI2984" s="92">
        <f>IF(AH2984="","",+AH2984*AC2984)</f>
      </c>
      <c r="AJ2984" s="93"/>
      <c r="AK2984" s="94">
        <v>0.33</v>
      </c>
      <c r="AL2984" s="93">
        <f>IF(V2984=0,"",V2984/(1-AB2984-AK2984))</f>
      </c>
      <c r="AM2984" s="95">
        <v>0.33</v>
      </c>
      <c r="AN2984" s="93">
        <f>IF(V2984=0,"",V2984/(1-AB2984-AM2984))</f>
      </c>
      <c r="AO2984" s="96">
        <v>1.2</v>
      </c>
      <c r="AP2984" s="93">
        <f>IF(BD!AJ2984="","",BD!AJ2984*BD!AO2984)</f>
      </c>
      <c r="AQ2984" s="91">
        <f>BD!AM2984/BD!AK2984-1</f>
        <v>0</v>
      </c>
      <c r="AR2984" s="91">
        <f>IF(BD!AN2984="","",IF(BD!AJ2984="","",BD!AN2984/BD!AJ2984-1))</f>
      </c>
      <c r="AS2984" s="91">
        <f>IF(BD!AN2984="","",IF(BD!AN2984&lt;BD!AL2984,"ABAIXO DA META","DENTRO DA META"))</f>
      </c>
      <c r="AT2984" s="91" t="str">
        <f>IF(BD!AJ2984="","EM ANÁLISE",IF(BD!AP2984&gt;=BD!AN2984,"GO", "NO GO"))</f>
        <v>EM ANÁLISE</v>
      </c>
      <c r="AU2984" s="97">
        <f>IF(AN2984="","",+BD!$AN2984-AJ2984)</f>
      </c>
      <c r="AV2984" s="98"/>
      <c r="AW2984" s="90">
        <f>BD!P2984*BD!AC2984</f>
        <v>0</v>
      </c>
      <c r="AX2984" s="90">
        <f>BD!V2984*BD!AC2984</f>
        <v>0</v>
      </c>
      <c r="AY2984" s="90">
        <f>IF(BD!AN2984="","",BD!AN2984*BD!AC2984)</f>
      </c>
      <c r="AZ2984" s="75" t="s">
        <v>123</v>
      </c>
      <c r="BA2984" s="75" t="s">
        <v>115</v>
      </c>
      <c r="BB2984" s="75">
        <v>1</v>
      </c>
      <c r="BC2984" s="75" t="s">
        <v>250</v>
      </c>
      <c r="BD2984" s="104"/>
      <c r="BE2984" s="104"/>
      <c r="BF2984" s="101"/>
      <c r="BG2984" s="101"/>
      <c r="BH2984" s="101"/>
      <c r="BI2984" s="101"/>
      <c r="BJ2984" s="101"/>
      <c r="BK2984" s="101"/>
      <c r="BL2984" s="101"/>
      <c r="BM2984" s="101"/>
      <c r="BN2984" s="101"/>
      <c r="BO2984" s="103"/>
      <c r="BP2984" s="101"/>
      <c r="BQ2984" s="101"/>
      <c r="BR2984" s="101"/>
      <c r="BS2984" s="101"/>
      <c r="BT2984" s="101"/>
      <c r="BU2984" s="101"/>
      <c r="BV2984" s="101"/>
      <c r="BW2984" s="101"/>
      <c r="BX2984" s="101"/>
      <c r="BY2984" s="101"/>
      <c r="BZ2984" s="101"/>
      <c r="CA2984" s="101"/>
      <c r="CB2984" s="101"/>
      <c r="CC2984" s="101"/>
      <c r="CD2984" s="101"/>
      <c r="CE2984" s="101"/>
      <c r="CF2984" s="101"/>
      <c r="CG2984" s="37" t="e">
        <f>VLOOKUP(Table_1[[#This Row],[EAN]],'[1]Planilha1'!$E:$R,13,0)</f>
        <v>#N/A</v>
      </c>
    </row>
    <row r="2985" ht="15" hidden="1">
      <c r="A2985" s="7"/>
      <c r="B2985" s="84" t="s">
        <v>2735</v>
      </c>
      <c r="C2985" s="75">
        <v>222064</v>
      </c>
      <c r="D2985" s="75"/>
      <c r="E2985" s="85">
        <v>7896451904904</v>
      </c>
      <c r="F2985" s="86" t="s">
        <v>3479</v>
      </c>
      <c r="G2985" s="75" t="s">
        <v>3476</v>
      </c>
      <c r="H2985" s="75">
        <v>3310</v>
      </c>
      <c r="I2985" s="87" t="s">
        <v>3477</v>
      </c>
      <c r="J2985" s="75" t="s">
        <v>3218</v>
      </c>
      <c r="K2985" s="88" t="s">
        <v>84</v>
      </c>
      <c r="L2985" s="88">
        <v>8</v>
      </c>
      <c r="M2985" s="88">
        <v>5</v>
      </c>
      <c r="N2985" s="75" t="s">
        <v>85</v>
      </c>
      <c r="O2985" s="75"/>
      <c r="P2985" s="106"/>
      <c r="Q2985" s="90">
        <f>(17/100+7.6/100+1.65/100)*P2985</f>
        <v>0</v>
      </c>
      <c r="R2985" s="104"/>
      <c r="S2985" s="104"/>
      <c r="T2985" s="104"/>
      <c r="U2985" s="104"/>
      <c r="V2985" s="90">
        <f>+P2985-Q2985+R2985+S2985+T2985+U2985</f>
        <v>0</v>
      </c>
      <c r="W2985" s="91">
        <f>(1.02/100)</f>
        <v>1.02E-2</v>
      </c>
      <c r="X2985" s="91">
        <v>4.8E-3</v>
      </c>
      <c r="Y2985" s="91">
        <v>0.17</v>
      </c>
      <c r="Z2985" s="91">
        <v>1.65E-2</v>
      </c>
      <c r="AA2985" s="91">
        <v>7.6E-2</v>
      </c>
      <c r="AB2985" s="91">
        <f>SUM(W2985:AA2985)</f>
        <v>0.2775</v>
      </c>
      <c r="AC2985" s="75">
        <v>12</v>
      </c>
      <c r="AD2985" s="92">
        <f>IF(AL2985="","",+AC2985*AL2985)</f>
      </c>
      <c r="AE2985" s="93">
        <f>IF(AL2985="","",+AL2985*AB2985)</f>
      </c>
      <c r="AF2985" s="92">
        <f>IF(AL2985="","",+AL2985-AE2985)</f>
      </c>
      <c r="AG2985" s="93">
        <f>+V2985</f>
        <v>0</v>
      </c>
      <c r="AH2985" s="92">
        <f>IF(AF2985="","",+AF2985-AG2985)</f>
      </c>
      <c r="AI2985" s="92">
        <f>IF(AH2985="","",+AH2985*AC2985)</f>
      </c>
      <c r="AJ2985" s="93"/>
      <c r="AK2985" s="94">
        <v>0.33</v>
      </c>
      <c r="AL2985" s="93">
        <f>IF(V2985=0,"",V2985/(1-AB2985-AK2985))</f>
      </c>
      <c r="AM2985" s="95">
        <v>0.33</v>
      </c>
      <c r="AN2985" s="93">
        <f>IF(V2985=0,"",V2985/(1-AB2985-AM2985))</f>
      </c>
      <c r="AO2985" s="96">
        <v>1.2</v>
      </c>
      <c r="AP2985" s="93">
        <f>IF(BD!AJ2985="","",BD!AJ2985*BD!AO2985)</f>
      </c>
      <c r="AQ2985" s="91">
        <f>BD!AM2985/BD!AK2985-1</f>
        <v>0</v>
      </c>
      <c r="AR2985" s="91">
        <f>IF(BD!AN2985="","",IF(BD!AJ2985="","",BD!AN2985/BD!AJ2985-1))</f>
      </c>
      <c r="AS2985" s="91">
        <f>IF(BD!AN2985="","",IF(BD!AN2985&lt;BD!AL2985,"ABAIXO DA META","DENTRO DA META"))</f>
      </c>
      <c r="AT2985" s="91" t="str">
        <f>IF(BD!AJ2985="","EM ANÁLISE",IF(BD!AP2985&gt;=BD!AN2985,"GO", "NO GO"))</f>
        <v>EM ANÁLISE</v>
      </c>
      <c r="AU2985" s="97">
        <f>IF(AN2985="","",+BD!$AN2985-AJ2985)</f>
      </c>
      <c r="AV2985" s="98"/>
      <c r="AW2985" s="90">
        <f>BD!P2985*BD!AC2985</f>
        <v>0</v>
      </c>
      <c r="AX2985" s="90">
        <f>BD!V2985*BD!AC2985</f>
        <v>0</v>
      </c>
      <c r="AY2985" s="90">
        <f>IF(BD!AN2985="","",BD!AN2985*BD!AC2985)</f>
      </c>
      <c r="AZ2985" s="75" t="s">
        <v>123</v>
      </c>
      <c r="BA2985" s="75" t="s">
        <v>115</v>
      </c>
      <c r="BB2985" s="75">
        <v>1</v>
      </c>
      <c r="BC2985" s="75" t="s">
        <v>250</v>
      </c>
      <c r="BD2985" s="104"/>
      <c r="BE2985" s="104"/>
      <c r="BF2985" s="101"/>
      <c r="BG2985" s="101"/>
      <c r="BH2985" s="101"/>
      <c r="BI2985" s="101"/>
      <c r="BJ2985" s="101"/>
      <c r="BK2985" s="101"/>
      <c r="BL2985" s="101"/>
      <c r="BM2985" s="101"/>
      <c r="BN2985" s="101"/>
      <c r="BO2985" s="103"/>
      <c r="BP2985" s="101"/>
      <c r="BQ2985" s="101"/>
      <c r="BR2985" s="101"/>
      <c r="BS2985" s="101"/>
      <c r="BT2985" s="101"/>
      <c r="BU2985" s="101"/>
      <c r="BV2985" s="101"/>
      <c r="BW2985" s="101"/>
      <c r="BX2985" s="101"/>
      <c r="BY2985" s="101"/>
      <c r="BZ2985" s="101"/>
      <c r="CA2985" s="101"/>
      <c r="CB2985" s="101"/>
      <c r="CC2985" s="101"/>
      <c r="CD2985" s="101"/>
      <c r="CE2985" s="101"/>
      <c r="CF2985" s="101"/>
      <c r="CG2985" s="37" t="e">
        <f>VLOOKUP(Table_1[[#This Row],[EAN]],'[1]Planilha1'!$E:$R,13,0)</f>
        <v>#N/A</v>
      </c>
    </row>
    <row r="2986" ht="15" hidden="1">
      <c r="A2986" s="7"/>
      <c r="B2986" s="84" t="s">
        <v>2735</v>
      </c>
      <c r="C2986" s="75">
        <v>222065</v>
      </c>
      <c r="D2986" s="75"/>
      <c r="E2986" s="85">
        <v>7896451904836</v>
      </c>
      <c r="F2986" s="86" t="s">
        <v>3480</v>
      </c>
      <c r="G2986" s="75" t="s">
        <v>3476</v>
      </c>
      <c r="H2986" s="75">
        <v>3310</v>
      </c>
      <c r="I2986" s="87" t="s">
        <v>3477</v>
      </c>
      <c r="J2986" s="75" t="s">
        <v>3218</v>
      </c>
      <c r="K2986" s="88" t="s">
        <v>84</v>
      </c>
      <c r="L2986" s="88">
        <v>8</v>
      </c>
      <c r="M2986" s="88">
        <v>5</v>
      </c>
      <c r="N2986" s="75" t="s">
        <v>85</v>
      </c>
      <c r="O2986" s="75"/>
      <c r="P2986" s="106"/>
      <c r="Q2986" s="90">
        <f>(17/100+7.6/100+1.65/100)*P2986</f>
        <v>0</v>
      </c>
      <c r="R2986" s="104"/>
      <c r="S2986" s="104"/>
      <c r="T2986" s="104"/>
      <c r="U2986" s="104"/>
      <c r="V2986" s="90">
        <f>+P2986-Q2986+R2986+S2986+T2986+U2986</f>
        <v>0</v>
      </c>
      <c r="W2986" s="91">
        <f>(1.02/100)</f>
        <v>1.02E-2</v>
      </c>
      <c r="X2986" s="91">
        <v>4.8E-3</v>
      </c>
      <c r="Y2986" s="91">
        <v>0.17</v>
      </c>
      <c r="Z2986" s="91">
        <v>1.65E-2</v>
      </c>
      <c r="AA2986" s="91">
        <v>7.6E-2</v>
      </c>
      <c r="AB2986" s="91">
        <f>SUM(W2986:AA2986)</f>
        <v>0.2775</v>
      </c>
      <c r="AC2986" s="75">
        <v>12</v>
      </c>
      <c r="AD2986" s="92">
        <f>IF(AL2986="","",+AC2986*AL2986)</f>
      </c>
      <c r="AE2986" s="93">
        <f>IF(AL2986="","",+AL2986*AB2986)</f>
      </c>
      <c r="AF2986" s="92">
        <f>IF(AL2986="","",+AL2986-AE2986)</f>
      </c>
      <c r="AG2986" s="93">
        <f>+V2986</f>
        <v>0</v>
      </c>
      <c r="AH2986" s="92">
        <f>IF(AF2986="","",+AF2986-AG2986)</f>
      </c>
      <c r="AI2986" s="92">
        <f>IF(AH2986="","",+AH2986*AC2986)</f>
      </c>
      <c r="AJ2986" s="93"/>
      <c r="AK2986" s="94">
        <v>0.33</v>
      </c>
      <c r="AL2986" s="93">
        <f>IF(V2986=0,"",V2986/(1-AB2986-AK2986))</f>
      </c>
      <c r="AM2986" s="95">
        <v>0.33</v>
      </c>
      <c r="AN2986" s="93">
        <f>IF(V2986=0,"",V2986/(1-AB2986-AM2986))</f>
      </c>
      <c r="AO2986" s="96">
        <v>1.2</v>
      </c>
      <c r="AP2986" s="93">
        <f>IF(BD!AJ2986="","",BD!AJ2986*BD!AO2986)</f>
      </c>
      <c r="AQ2986" s="91">
        <f>BD!AM2986/BD!AK2986-1</f>
        <v>0</v>
      </c>
      <c r="AR2986" s="91">
        <f>IF(BD!AN2986="","",IF(BD!AJ2986="","",BD!AN2986/BD!AJ2986-1))</f>
      </c>
      <c r="AS2986" s="91">
        <f>IF(BD!AN2986="","",IF(BD!AN2986&lt;BD!AL2986,"ABAIXO DA META","DENTRO DA META"))</f>
      </c>
      <c r="AT2986" s="91" t="str">
        <f>IF(BD!AJ2986="","EM ANÁLISE",IF(BD!AP2986&gt;=BD!AN2986,"GO", "NO GO"))</f>
        <v>EM ANÁLISE</v>
      </c>
      <c r="AU2986" s="97">
        <f>IF(AN2986="","",+BD!$AN2986-AJ2986)</f>
      </c>
      <c r="AV2986" s="98"/>
      <c r="AW2986" s="90">
        <f>BD!P2986*BD!AC2986</f>
        <v>0</v>
      </c>
      <c r="AX2986" s="90">
        <f>BD!V2986*BD!AC2986</f>
        <v>0</v>
      </c>
      <c r="AY2986" s="90">
        <f>IF(BD!AN2986="","",BD!AN2986*BD!AC2986)</f>
      </c>
      <c r="AZ2986" s="75" t="s">
        <v>123</v>
      </c>
      <c r="BA2986" s="75" t="s">
        <v>115</v>
      </c>
      <c r="BB2986" s="75">
        <v>1</v>
      </c>
      <c r="BC2986" s="75" t="s">
        <v>250</v>
      </c>
      <c r="BD2986" s="104"/>
      <c r="BE2986" s="104"/>
      <c r="BF2986" s="101"/>
      <c r="BG2986" s="101"/>
      <c r="BH2986" s="101"/>
      <c r="BI2986" s="101"/>
      <c r="BJ2986" s="101"/>
      <c r="BK2986" s="101"/>
      <c r="BL2986" s="101"/>
      <c r="BM2986" s="101"/>
      <c r="BN2986" s="101"/>
      <c r="BO2986" s="103"/>
      <c r="BP2986" s="101"/>
      <c r="BQ2986" s="101"/>
      <c r="BR2986" s="101"/>
      <c r="BS2986" s="101"/>
      <c r="BT2986" s="101"/>
      <c r="BU2986" s="101"/>
      <c r="BV2986" s="101"/>
      <c r="BW2986" s="101"/>
      <c r="BX2986" s="101"/>
      <c r="BY2986" s="101"/>
      <c r="BZ2986" s="101"/>
      <c r="CA2986" s="101"/>
      <c r="CB2986" s="101"/>
      <c r="CC2986" s="101"/>
      <c r="CD2986" s="101"/>
      <c r="CE2986" s="101"/>
      <c r="CF2986" s="101"/>
      <c r="CG2986" s="37" t="e">
        <f>VLOOKUP(Table_1[[#This Row],[EAN]],'[1]Planilha1'!$E:$R,13,0)</f>
        <v>#N/A</v>
      </c>
    </row>
    <row r="2987" ht="15" hidden="1">
      <c r="A2987" s="7"/>
      <c r="B2987" s="84" t="s">
        <v>2735</v>
      </c>
      <c r="C2987" s="75">
        <v>222066</v>
      </c>
      <c r="D2987" s="75"/>
      <c r="E2987" s="85">
        <v>7896451904850</v>
      </c>
      <c r="F2987" s="86" t="s">
        <v>3481</v>
      </c>
      <c r="G2987" s="75" t="s">
        <v>3476</v>
      </c>
      <c r="H2987" s="75">
        <v>3310</v>
      </c>
      <c r="I2987" s="87" t="s">
        <v>3477</v>
      </c>
      <c r="J2987" s="75" t="s">
        <v>3218</v>
      </c>
      <c r="K2987" s="88" t="s">
        <v>84</v>
      </c>
      <c r="L2987" s="88">
        <v>8</v>
      </c>
      <c r="M2987" s="88">
        <v>5</v>
      </c>
      <c r="N2987" s="75" t="s">
        <v>85</v>
      </c>
      <c r="O2987" s="75"/>
      <c r="P2987" s="106"/>
      <c r="Q2987" s="90">
        <f>(17/100+7.6/100+1.65/100)*P2987</f>
        <v>0</v>
      </c>
      <c r="R2987" s="104"/>
      <c r="S2987" s="104"/>
      <c r="T2987" s="104"/>
      <c r="U2987" s="104"/>
      <c r="V2987" s="90">
        <f>+P2987-Q2987+R2987+S2987+T2987+U2987</f>
        <v>0</v>
      </c>
      <c r="W2987" s="91">
        <f>(1.02/100)</f>
        <v>1.02E-2</v>
      </c>
      <c r="X2987" s="91">
        <v>4.8E-3</v>
      </c>
      <c r="Y2987" s="91">
        <v>0.17</v>
      </c>
      <c r="Z2987" s="91">
        <v>1.65E-2</v>
      </c>
      <c r="AA2987" s="91">
        <v>7.6E-2</v>
      </c>
      <c r="AB2987" s="91">
        <f>SUM(W2987:AA2987)</f>
        <v>0.2775</v>
      </c>
      <c r="AC2987" s="75">
        <v>12</v>
      </c>
      <c r="AD2987" s="92">
        <f>IF(AL2987="","",+AC2987*AL2987)</f>
      </c>
      <c r="AE2987" s="93">
        <f>IF(AL2987="","",+AL2987*AB2987)</f>
      </c>
      <c r="AF2987" s="92">
        <f>IF(AL2987="","",+AL2987-AE2987)</f>
      </c>
      <c r="AG2987" s="93">
        <f>+V2987</f>
        <v>0</v>
      </c>
      <c r="AH2987" s="92">
        <f>IF(AF2987="","",+AF2987-AG2987)</f>
      </c>
      <c r="AI2987" s="92">
        <f>IF(AH2987="","",+AH2987*AC2987)</f>
      </c>
      <c r="AJ2987" s="93"/>
      <c r="AK2987" s="94">
        <v>0.33</v>
      </c>
      <c r="AL2987" s="93">
        <f>IF(V2987=0,"",V2987/(1-AB2987-AK2987))</f>
      </c>
      <c r="AM2987" s="95">
        <v>0.33</v>
      </c>
      <c r="AN2987" s="93">
        <f>IF(V2987=0,"",V2987/(1-AB2987-AM2987))</f>
      </c>
      <c r="AO2987" s="96">
        <v>1.2</v>
      </c>
      <c r="AP2987" s="93">
        <f>IF(BD!AJ2987="","",BD!AJ2987*BD!AO2987)</f>
      </c>
      <c r="AQ2987" s="91">
        <f>BD!AM2987/BD!AK2987-1</f>
        <v>0</v>
      </c>
      <c r="AR2987" s="91">
        <f>IF(BD!AN2987="","",IF(BD!AJ2987="","",BD!AN2987/BD!AJ2987-1))</f>
      </c>
      <c r="AS2987" s="91">
        <f>IF(BD!AN2987="","",IF(BD!AN2987&lt;BD!AL2987,"ABAIXO DA META","DENTRO DA META"))</f>
      </c>
      <c r="AT2987" s="91" t="str">
        <f>IF(BD!AJ2987="","EM ANÁLISE",IF(BD!AP2987&gt;=BD!AN2987,"GO", "NO GO"))</f>
        <v>EM ANÁLISE</v>
      </c>
      <c r="AU2987" s="97">
        <f>IF(AN2987="","",+BD!$AN2987-AJ2987)</f>
      </c>
      <c r="AV2987" s="98"/>
      <c r="AW2987" s="90">
        <f>BD!P2987*BD!AC2987</f>
        <v>0</v>
      </c>
      <c r="AX2987" s="90">
        <f>BD!V2987*BD!AC2987</f>
        <v>0</v>
      </c>
      <c r="AY2987" s="90">
        <f>IF(BD!AN2987="","",BD!AN2987*BD!AC2987)</f>
      </c>
      <c r="AZ2987" s="75" t="s">
        <v>123</v>
      </c>
      <c r="BA2987" s="75" t="s">
        <v>115</v>
      </c>
      <c r="BB2987" s="75">
        <v>1</v>
      </c>
      <c r="BC2987" s="75" t="s">
        <v>250</v>
      </c>
      <c r="BD2987" s="104"/>
      <c r="BE2987" s="104"/>
      <c r="BF2987" s="101"/>
      <c r="BG2987" s="101"/>
      <c r="BH2987" s="101"/>
      <c r="BI2987" s="101"/>
      <c r="BJ2987" s="101"/>
      <c r="BK2987" s="101"/>
      <c r="BL2987" s="101"/>
      <c r="BM2987" s="101"/>
      <c r="BN2987" s="101"/>
      <c r="BO2987" s="103"/>
      <c r="BP2987" s="101"/>
      <c r="BQ2987" s="101"/>
      <c r="BR2987" s="101"/>
      <c r="BS2987" s="101"/>
      <c r="BT2987" s="101"/>
      <c r="BU2987" s="101"/>
      <c r="BV2987" s="101"/>
      <c r="BW2987" s="101"/>
      <c r="BX2987" s="101"/>
      <c r="BY2987" s="101"/>
      <c r="BZ2987" s="101"/>
      <c r="CA2987" s="101"/>
      <c r="CB2987" s="101"/>
      <c r="CC2987" s="101"/>
      <c r="CD2987" s="101"/>
      <c r="CE2987" s="101"/>
      <c r="CF2987" s="101"/>
      <c r="CG2987" s="37" t="e">
        <f>VLOOKUP(Table_1[[#This Row],[EAN]],'[1]Planilha1'!$E:$R,13,0)</f>
        <v>#N/A</v>
      </c>
    </row>
    <row r="2988" ht="15" hidden="1">
      <c r="A2988" s="7"/>
      <c r="B2988" s="84" t="s">
        <v>2735</v>
      </c>
      <c r="C2988" s="75">
        <v>222067</v>
      </c>
      <c r="D2988" s="75"/>
      <c r="E2988" s="85">
        <v>7896451904881</v>
      </c>
      <c r="F2988" s="86" t="s">
        <v>3482</v>
      </c>
      <c r="G2988" s="75" t="s">
        <v>3476</v>
      </c>
      <c r="H2988" s="75">
        <v>3310</v>
      </c>
      <c r="I2988" s="87" t="s">
        <v>3477</v>
      </c>
      <c r="J2988" s="75" t="s">
        <v>3218</v>
      </c>
      <c r="K2988" s="88" t="s">
        <v>84</v>
      </c>
      <c r="L2988" s="88">
        <v>8</v>
      </c>
      <c r="M2988" s="88">
        <v>5</v>
      </c>
      <c r="N2988" s="75" t="s">
        <v>85</v>
      </c>
      <c r="O2988" s="75"/>
      <c r="P2988" s="106"/>
      <c r="Q2988" s="90">
        <f>(17/100+7.6/100+1.65/100)*P2988</f>
        <v>0</v>
      </c>
      <c r="R2988" s="104"/>
      <c r="S2988" s="104"/>
      <c r="T2988" s="104"/>
      <c r="U2988" s="104"/>
      <c r="V2988" s="90">
        <f>+P2988-Q2988+R2988+S2988+T2988+U2988</f>
        <v>0</v>
      </c>
      <c r="W2988" s="91">
        <f>(1.02/100)</f>
        <v>1.02E-2</v>
      </c>
      <c r="X2988" s="91">
        <v>4.8E-3</v>
      </c>
      <c r="Y2988" s="91">
        <v>0.17</v>
      </c>
      <c r="Z2988" s="91">
        <v>1.65E-2</v>
      </c>
      <c r="AA2988" s="91">
        <v>7.6E-2</v>
      </c>
      <c r="AB2988" s="91">
        <f>SUM(W2988:AA2988)</f>
        <v>0.2775</v>
      </c>
      <c r="AC2988" s="75">
        <v>12</v>
      </c>
      <c r="AD2988" s="92">
        <f>IF(AL2988="","",+AC2988*AL2988)</f>
      </c>
      <c r="AE2988" s="93">
        <f>IF(AL2988="","",+AL2988*AB2988)</f>
      </c>
      <c r="AF2988" s="92">
        <f>IF(AL2988="","",+AL2988-AE2988)</f>
      </c>
      <c r="AG2988" s="93">
        <f>+V2988</f>
        <v>0</v>
      </c>
      <c r="AH2988" s="92">
        <f>IF(AF2988="","",+AF2988-AG2988)</f>
      </c>
      <c r="AI2988" s="92">
        <f>IF(AH2988="","",+AH2988*AC2988)</f>
      </c>
      <c r="AJ2988" s="93"/>
      <c r="AK2988" s="94">
        <v>0.33</v>
      </c>
      <c r="AL2988" s="93">
        <f>IF(V2988=0,"",V2988/(1-AB2988-AK2988))</f>
      </c>
      <c r="AM2988" s="95">
        <v>0.33</v>
      </c>
      <c r="AN2988" s="93">
        <f>IF(V2988=0,"",V2988/(1-AB2988-AM2988))</f>
      </c>
      <c r="AO2988" s="96">
        <v>1.2</v>
      </c>
      <c r="AP2988" s="93">
        <f>IF(BD!AJ2988="","",BD!AJ2988*BD!AO2988)</f>
      </c>
      <c r="AQ2988" s="91">
        <f>BD!AM2988/BD!AK2988-1</f>
        <v>0</v>
      </c>
      <c r="AR2988" s="91">
        <f>IF(BD!AN2988="","",IF(BD!AJ2988="","",BD!AN2988/BD!AJ2988-1))</f>
      </c>
      <c r="AS2988" s="91">
        <f>IF(BD!AN2988="","",IF(BD!AN2988&lt;BD!AL2988,"ABAIXO DA META","DENTRO DA META"))</f>
      </c>
      <c r="AT2988" s="91" t="str">
        <f>IF(BD!AJ2988="","EM ANÁLISE",IF(BD!AP2988&gt;=BD!AN2988,"GO", "NO GO"))</f>
        <v>EM ANÁLISE</v>
      </c>
      <c r="AU2988" s="97">
        <f>IF(AN2988="","",+BD!$AN2988-AJ2988)</f>
      </c>
      <c r="AV2988" s="98"/>
      <c r="AW2988" s="90">
        <f>BD!P2988*BD!AC2988</f>
        <v>0</v>
      </c>
      <c r="AX2988" s="90">
        <f>BD!V2988*BD!AC2988</f>
        <v>0</v>
      </c>
      <c r="AY2988" s="90">
        <f>IF(BD!AN2988="","",BD!AN2988*BD!AC2988)</f>
      </c>
      <c r="AZ2988" s="75" t="s">
        <v>123</v>
      </c>
      <c r="BA2988" s="75" t="s">
        <v>115</v>
      </c>
      <c r="BB2988" s="75">
        <v>1</v>
      </c>
      <c r="BC2988" s="75" t="s">
        <v>250</v>
      </c>
      <c r="BD2988" s="104"/>
      <c r="BE2988" s="104"/>
      <c r="BF2988" s="101"/>
      <c r="BG2988" s="101"/>
      <c r="BH2988" s="101"/>
      <c r="BI2988" s="101"/>
      <c r="BJ2988" s="101"/>
      <c r="BK2988" s="101"/>
      <c r="BL2988" s="101"/>
      <c r="BM2988" s="101"/>
      <c r="BN2988" s="101"/>
      <c r="BO2988" s="103"/>
      <c r="BP2988" s="101"/>
      <c r="BQ2988" s="101"/>
      <c r="BR2988" s="101"/>
      <c r="BS2988" s="101"/>
      <c r="BT2988" s="101"/>
      <c r="BU2988" s="101"/>
      <c r="BV2988" s="101"/>
      <c r="BW2988" s="101"/>
      <c r="BX2988" s="101"/>
      <c r="BY2988" s="101"/>
      <c r="BZ2988" s="101"/>
      <c r="CA2988" s="101"/>
      <c r="CB2988" s="101"/>
      <c r="CC2988" s="101"/>
      <c r="CD2988" s="101"/>
      <c r="CE2988" s="101"/>
      <c r="CF2988" s="101"/>
      <c r="CG2988" s="37" t="e">
        <f>VLOOKUP(Table_1[[#This Row],[EAN]],'[1]Planilha1'!$E:$R,13,0)</f>
        <v>#N/A</v>
      </c>
    </row>
    <row r="2989" ht="15" hidden="1">
      <c r="A2989" s="7"/>
      <c r="B2989" s="84" t="s">
        <v>2735</v>
      </c>
      <c r="C2989" s="75">
        <v>222068</v>
      </c>
      <c r="D2989" s="75"/>
      <c r="E2989" s="85">
        <v>7896451915597</v>
      </c>
      <c r="F2989" s="86" t="s">
        <v>3483</v>
      </c>
      <c r="G2989" s="75" t="s">
        <v>3476</v>
      </c>
      <c r="H2989" s="75">
        <v>3310</v>
      </c>
      <c r="I2989" s="87" t="s">
        <v>3477</v>
      </c>
      <c r="J2989" s="75" t="s">
        <v>3218</v>
      </c>
      <c r="K2989" s="88" t="s">
        <v>84</v>
      </c>
      <c r="L2989" s="88">
        <v>8</v>
      </c>
      <c r="M2989" s="88">
        <v>0</v>
      </c>
      <c r="N2989" s="75" t="s">
        <v>85</v>
      </c>
      <c r="O2989" s="75"/>
      <c r="P2989" s="106"/>
      <c r="Q2989" s="90">
        <f>(17/100+7.6/100+1.65/100)*P2989</f>
        <v>0</v>
      </c>
      <c r="R2989" s="104"/>
      <c r="S2989" s="104"/>
      <c r="T2989" s="104"/>
      <c r="U2989" s="104"/>
      <c r="V2989" s="90">
        <f>+P2989-Q2989+R2989+S2989+T2989+U2989</f>
        <v>0</v>
      </c>
      <c r="W2989" s="91">
        <f>(1.02/100)</f>
        <v>1.02E-2</v>
      </c>
      <c r="X2989" s="91">
        <v>4.8E-3</v>
      </c>
      <c r="Y2989" s="91">
        <v>0.17</v>
      </c>
      <c r="Z2989" s="91">
        <v>1.65E-2</v>
      </c>
      <c r="AA2989" s="91">
        <v>7.6E-2</v>
      </c>
      <c r="AB2989" s="91">
        <f>SUM(W2989:AA2989)</f>
        <v>0.2775</v>
      </c>
      <c r="AC2989" s="75">
        <v>12</v>
      </c>
      <c r="AD2989" s="92">
        <f>IF(AL2989="","",+AC2989*AL2989)</f>
      </c>
      <c r="AE2989" s="93">
        <f>IF(AL2989="","",+AL2989*AB2989)</f>
      </c>
      <c r="AF2989" s="92">
        <f>IF(AL2989="","",+AL2989-AE2989)</f>
      </c>
      <c r="AG2989" s="93">
        <f>+V2989</f>
        <v>0</v>
      </c>
      <c r="AH2989" s="92">
        <f>IF(AF2989="","",+AF2989-AG2989)</f>
      </c>
      <c r="AI2989" s="92">
        <f>IF(AH2989="","",+AH2989*AC2989)</f>
      </c>
      <c r="AJ2989" s="93"/>
      <c r="AK2989" s="94">
        <v>0.33</v>
      </c>
      <c r="AL2989" s="93">
        <f>IF(V2989=0,"",V2989/(1-AB2989-AK2989))</f>
      </c>
      <c r="AM2989" s="95">
        <v>0.33</v>
      </c>
      <c r="AN2989" s="93">
        <f>IF(V2989=0,"",V2989/(1-AB2989-AM2989))</f>
      </c>
      <c r="AO2989" s="96">
        <v>1.2</v>
      </c>
      <c r="AP2989" s="93">
        <f>IF(BD!AJ2989="","",BD!AJ2989*BD!AO2989)</f>
      </c>
      <c r="AQ2989" s="91">
        <f>BD!AM2989/BD!AK2989-1</f>
        <v>0</v>
      </c>
      <c r="AR2989" s="91">
        <f>IF(BD!AN2989="","",IF(BD!AJ2989="","",BD!AN2989/BD!AJ2989-1))</f>
      </c>
      <c r="AS2989" s="91">
        <f>IF(BD!AN2989="","",IF(BD!AN2989&lt;BD!AL2989,"ABAIXO DA META","DENTRO DA META"))</f>
      </c>
      <c r="AT2989" s="91" t="str">
        <f>IF(BD!AJ2989="","EM ANÁLISE",IF(BD!AP2989&gt;=BD!AN2989,"GO", "NO GO"))</f>
        <v>EM ANÁLISE</v>
      </c>
      <c r="AU2989" s="97">
        <f>IF(AN2989="","",+BD!$AN2989-AJ2989)</f>
      </c>
      <c r="AV2989" s="98"/>
      <c r="AW2989" s="90">
        <f>BD!P2989*BD!AC2989</f>
        <v>0</v>
      </c>
      <c r="AX2989" s="90">
        <f>BD!V2989*BD!AC2989</f>
        <v>0</v>
      </c>
      <c r="AY2989" s="90">
        <f>IF(BD!AN2989="","",BD!AN2989*BD!AC2989)</f>
      </c>
      <c r="AZ2989" s="75" t="s">
        <v>123</v>
      </c>
      <c r="BA2989" s="75" t="s">
        <v>115</v>
      </c>
      <c r="BB2989" s="75">
        <v>1</v>
      </c>
      <c r="BC2989" s="75" t="s">
        <v>250</v>
      </c>
      <c r="BD2989" s="104"/>
      <c r="BE2989" s="104"/>
      <c r="BF2989" s="101"/>
      <c r="BG2989" s="101"/>
      <c r="BH2989" s="101"/>
      <c r="BI2989" s="101"/>
      <c r="BJ2989" s="101"/>
      <c r="BK2989" s="101"/>
      <c r="BL2989" s="101"/>
      <c r="BM2989" s="101"/>
      <c r="BN2989" s="101"/>
      <c r="BO2989" s="103"/>
      <c r="BP2989" s="101"/>
      <c r="BQ2989" s="101"/>
      <c r="BR2989" s="101"/>
      <c r="BS2989" s="101"/>
      <c r="BT2989" s="101"/>
      <c r="BU2989" s="101"/>
      <c r="BV2989" s="101"/>
      <c r="BW2989" s="101"/>
      <c r="BX2989" s="101"/>
      <c r="BY2989" s="101"/>
      <c r="BZ2989" s="101"/>
      <c r="CA2989" s="101"/>
      <c r="CB2989" s="101"/>
      <c r="CC2989" s="101"/>
      <c r="CD2989" s="101"/>
      <c r="CE2989" s="101"/>
      <c r="CF2989" s="101"/>
      <c r="CG2989" s="37" t="e">
        <f>VLOOKUP(Table_1[[#This Row],[EAN]],'[1]Planilha1'!$E:$R,13,0)</f>
        <v>#N/A</v>
      </c>
    </row>
    <row r="2990" ht="15" hidden="1">
      <c r="A2990" s="7"/>
      <c r="B2990" s="84" t="s">
        <v>2735</v>
      </c>
      <c r="C2990" s="75">
        <v>222069</v>
      </c>
      <c r="D2990" s="75"/>
      <c r="E2990" s="85">
        <v>7896451904874</v>
      </c>
      <c r="F2990" s="86" t="s">
        <v>3484</v>
      </c>
      <c r="G2990" s="75" t="s">
        <v>3476</v>
      </c>
      <c r="H2990" s="75">
        <v>3310</v>
      </c>
      <c r="I2990" s="87" t="s">
        <v>3477</v>
      </c>
      <c r="J2990" s="75" t="s">
        <v>3218</v>
      </c>
      <c r="K2990" s="88" t="s">
        <v>84</v>
      </c>
      <c r="L2990" s="88">
        <v>8</v>
      </c>
      <c r="M2990" s="88">
        <v>5</v>
      </c>
      <c r="N2990" s="75" t="s">
        <v>85</v>
      </c>
      <c r="O2990" s="75"/>
      <c r="P2990" s="106"/>
      <c r="Q2990" s="90">
        <f>(17/100+7.6/100+1.65/100)*P2990</f>
        <v>0</v>
      </c>
      <c r="R2990" s="104"/>
      <c r="S2990" s="104"/>
      <c r="T2990" s="104"/>
      <c r="U2990" s="104"/>
      <c r="V2990" s="90">
        <f>+P2990-Q2990+R2990+S2990+T2990+U2990</f>
        <v>0</v>
      </c>
      <c r="W2990" s="91">
        <f>(1.02/100)</f>
        <v>1.02E-2</v>
      </c>
      <c r="X2990" s="91">
        <v>4.8E-3</v>
      </c>
      <c r="Y2990" s="91">
        <v>0.17</v>
      </c>
      <c r="Z2990" s="91">
        <v>1.65E-2</v>
      </c>
      <c r="AA2990" s="91">
        <v>7.6E-2</v>
      </c>
      <c r="AB2990" s="91">
        <f>SUM(W2990:AA2990)</f>
        <v>0.2775</v>
      </c>
      <c r="AC2990" s="75">
        <v>12</v>
      </c>
      <c r="AD2990" s="92">
        <f>IF(AL2990="","",+AC2990*AL2990)</f>
      </c>
      <c r="AE2990" s="93">
        <f>IF(AL2990="","",+AL2990*AB2990)</f>
      </c>
      <c r="AF2990" s="92">
        <f>IF(AL2990="","",+AL2990-AE2990)</f>
      </c>
      <c r="AG2990" s="93">
        <f>+V2990</f>
        <v>0</v>
      </c>
      <c r="AH2990" s="92">
        <f>IF(AF2990="","",+AF2990-AG2990)</f>
      </c>
      <c r="AI2990" s="92">
        <f>IF(AH2990="","",+AH2990*AC2990)</f>
      </c>
      <c r="AJ2990" s="93"/>
      <c r="AK2990" s="94">
        <v>0.33</v>
      </c>
      <c r="AL2990" s="93">
        <f>IF(V2990=0,"",V2990/(1-AB2990-AK2990))</f>
      </c>
      <c r="AM2990" s="95">
        <v>0.33</v>
      </c>
      <c r="AN2990" s="93">
        <f>IF(V2990=0,"",V2990/(1-AB2990-AM2990))</f>
      </c>
      <c r="AO2990" s="96">
        <v>1.2</v>
      </c>
      <c r="AP2990" s="93">
        <f>IF(BD!AJ2990="","",BD!AJ2990*BD!AO2990)</f>
      </c>
      <c r="AQ2990" s="91">
        <f>BD!AM2990/BD!AK2990-1</f>
        <v>0</v>
      </c>
      <c r="AR2990" s="91">
        <f>IF(BD!AN2990="","",IF(BD!AJ2990="","",BD!AN2990/BD!AJ2990-1))</f>
      </c>
      <c r="AS2990" s="91">
        <f>IF(BD!AN2990="","",IF(BD!AN2990&lt;BD!AL2990,"ABAIXO DA META","DENTRO DA META"))</f>
      </c>
      <c r="AT2990" s="91" t="str">
        <f>IF(BD!AJ2990="","EM ANÁLISE",IF(BD!AP2990&gt;=BD!AN2990,"GO", "NO GO"))</f>
        <v>EM ANÁLISE</v>
      </c>
      <c r="AU2990" s="97">
        <f>IF(AN2990="","",+BD!$AN2990-AJ2990)</f>
      </c>
      <c r="AV2990" s="98"/>
      <c r="AW2990" s="90">
        <f>BD!P2990*BD!AC2990</f>
        <v>0</v>
      </c>
      <c r="AX2990" s="90">
        <f>BD!V2990*BD!AC2990</f>
        <v>0</v>
      </c>
      <c r="AY2990" s="90">
        <f>IF(BD!AN2990="","",BD!AN2990*BD!AC2990)</f>
      </c>
      <c r="AZ2990" s="75" t="s">
        <v>123</v>
      </c>
      <c r="BA2990" s="75" t="s">
        <v>115</v>
      </c>
      <c r="BB2990" s="75">
        <v>1</v>
      </c>
      <c r="BC2990" s="75" t="s">
        <v>250</v>
      </c>
      <c r="BD2990" s="104"/>
      <c r="BE2990" s="104"/>
      <c r="BF2990" s="101"/>
      <c r="BG2990" s="101"/>
      <c r="BH2990" s="101"/>
      <c r="BI2990" s="101"/>
      <c r="BJ2990" s="101"/>
      <c r="BK2990" s="101"/>
      <c r="BL2990" s="101"/>
      <c r="BM2990" s="101"/>
      <c r="BN2990" s="101"/>
      <c r="BO2990" s="103"/>
      <c r="BP2990" s="101"/>
      <c r="BQ2990" s="101"/>
      <c r="BR2990" s="101"/>
      <c r="BS2990" s="101"/>
      <c r="BT2990" s="101"/>
      <c r="BU2990" s="101"/>
      <c r="BV2990" s="101"/>
      <c r="BW2990" s="101"/>
      <c r="BX2990" s="101"/>
      <c r="BY2990" s="101"/>
      <c r="BZ2990" s="101"/>
      <c r="CA2990" s="101"/>
      <c r="CB2990" s="101"/>
      <c r="CC2990" s="101"/>
      <c r="CD2990" s="101"/>
      <c r="CE2990" s="101"/>
      <c r="CF2990" s="101"/>
      <c r="CG2990" s="37" t="e">
        <f>VLOOKUP(Table_1[[#This Row],[EAN]],'[1]Planilha1'!$E:$R,13,0)</f>
        <v>#N/A</v>
      </c>
    </row>
    <row r="2991" ht="15" hidden="1">
      <c r="A2991" s="7"/>
      <c r="B2991" s="84" t="s">
        <v>2735</v>
      </c>
      <c r="C2991" s="75">
        <v>222070</v>
      </c>
      <c r="D2991" s="75"/>
      <c r="E2991" s="85">
        <v>7896451904867</v>
      </c>
      <c r="F2991" s="86" t="s">
        <v>3485</v>
      </c>
      <c r="G2991" s="75" t="s">
        <v>3476</v>
      </c>
      <c r="H2991" s="75">
        <v>3310</v>
      </c>
      <c r="I2991" s="87" t="s">
        <v>3477</v>
      </c>
      <c r="J2991" s="75" t="s">
        <v>3218</v>
      </c>
      <c r="K2991" s="88" t="s">
        <v>84</v>
      </c>
      <c r="L2991" s="88">
        <v>8</v>
      </c>
      <c r="M2991" s="88">
        <v>0</v>
      </c>
      <c r="N2991" s="75" t="s">
        <v>85</v>
      </c>
      <c r="O2991" s="75"/>
      <c r="P2991" s="106"/>
      <c r="Q2991" s="90">
        <f>(17/100+7.6/100+1.65/100)*P2991</f>
        <v>0</v>
      </c>
      <c r="R2991" s="104"/>
      <c r="S2991" s="104"/>
      <c r="T2991" s="104"/>
      <c r="U2991" s="104"/>
      <c r="V2991" s="90">
        <f>+P2991-Q2991+R2991+S2991+T2991+U2991</f>
        <v>0</v>
      </c>
      <c r="W2991" s="91">
        <f>(1.02/100)</f>
        <v>1.02E-2</v>
      </c>
      <c r="X2991" s="91">
        <v>4.8E-3</v>
      </c>
      <c r="Y2991" s="91">
        <v>0.17</v>
      </c>
      <c r="Z2991" s="91">
        <v>1.65E-2</v>
      </c>
      <c r="AA2991" s="91">
        <v>7.6E-2</v>
      </c>
      <c r="AB2991" s="91">
        <f>SUM(W2991:AA2991)</f>
        <v>0.2775</v>
      </c>
      <c r="AC2991" s="75">
        <v>12</v>
      </c>
      <c r="AD2991" s="92">
        <f>IF(AL2991="","",+AC2991*AL2991)</f>
      </c>
      <c r="AE2991" s="93">
        <f>IF(AL2991="","",+AL2991*AB2991)</f>
      </c>
      <c r="AF2991" s="92">
        <f>IF(AL2991="","",+AL2991-AE2991)</f>
      </c>
      <c r="AG2991" s="93">
        <f>+V2991</f>
        <v>0</v>
      </c>
      <c r="AH2991" s="92">
        <f>IF(AF2991="","",+AF2991-AG2991)</f>
      </c>
      <c r="AI2991" s="92">
        <f>IF(AH2991="","",+AH2991*AC2991)</f>
      </c>
      <c r="AJ2991" s="93"/>
      <c r="AK2991" s="94">
        <v>0.33</v>
      </c>
      <c r="AL2991" s="93">
        <f>IF(V2991=0,"",V2991/(1-AB2991-AK2991))</f>
      </c>
      <c r="AM2991" s="95">
        <v>0.33</v>
      </c>
      <c r="AN2991" s="93">
        <f>IF(V2991=0,"",V2991/(1-AB2991-AM2991))</f>
      </c>
      <c r="AO2991" s="96">
        <v>1.2</v>
      </c>
      <c r="AP2991" s="93">
        <f>IF(BD!AJ2991="","",BD!AJ2991*BD!AO2991)</f>
      </c>
      <c r="AQ2991" s="91">
        <f>BD!AM2991/BD!AK2991-1</f>
        <v>0</v>
      </c>
      <c r="AR2991" s="91">
        <f>IF(BD!AN2991="","",IF(BD!AJ2991="","",BD!AN2991/BD!AJ2991-1))</f>
      </c>
      <c r="AS2991" s="91">
        <f>IF(BD!AN2991="","",IF(BD!AN2991&lt;BD!AL2991,"ABAIXO DA META","DENTRO DA META"))</f>
      </c>
      <c r="AT2991" s="91" t="str">
        <f>IF(BD!AJ2991="","EM ANÁLISE",IF(BD!AP2991&gt;=BD!AN2991,"GO", "NO GO"))</f>
        <v>EM ANÁLISE</v>
      </c>
      <c r="AU2991" s="97">
        <f>IF(AN2991="","",+BD!$AN2991-AJ2991)</f>
      </c>
      <c r="AV2991" s="98"/>
      <c r="AW2991" s="90">
        <f>BD!P2991*BD!AC2991</f>
        <v>0</v>
      </c>
      <c r="AX2991" s="90">
        <f>BD!V2991*BD!AC2991</f>
        <v>0</v>
      </c>
      <c r="AY2991" s="90">
        <f>IF(BD!AN2991="","",BD!AN2991*BD!AC2991)</f>
      </c>
      <c r="AZ2991" s="75" t="s">
        <v>123</v>
      </c>
      <c r="BA2991" s="75" t="s">
        <v>115</v>
      </c>
      <c r="BB2991" s="75">
        <v>1</v>
      </c>
      <c r="BC2991" s="75" t="s">
        <v>250</v>
      </c>
      <c r="BD2991" s="104"/>
      <c r="BE2991" s="104"/>
      <c r="BF2991" s="101"/>
      <c r="BG2991" s="101"/>
      <c r="BH2991" s="101"/>
      <c r="BI2991" s="101"/>
      <c r="BJ2991" s="101"/>
      <c r="BK2991" s="101"/>
      <c r="BL2991" s="101"/>
      <c r="BM2991" s="101"/>
      <c r="BN2991" s="101"/>
      <c r="BO2991" s="103"/>
      <c r="BP2991" s="101"/>
      <c r="BQ2991" s="101"/>
      <c r="BR2991" s="101"/>
      <c r="BS2991" s="101"/>
      <c r="BT2991" s="101"/>
      <c r="BU2991" s="101"/>
      <c r="BV2991" s="101"/>
      <c r="BW2991" s="101"/>
      <c r="BX2991" s="101"/>
      <c r="BY2991" s="101"/>
      <c r="BZ2991" s="101"/>
      <c r="CA2991" s="101"/>
      <c r="CB2991" s="101"/>
      <c r="CC2991" s="101"/>
      <c r="CD2991" s="101"/>
      <c r="CE2991" s="101"/>
      <c r="CF2991" s="101"/>
      <c r="CG2991" s="37" t="e">
        <f>VLOOKUP(Table_1[[#This Row],[EAN]],'[1]Planilha1'!$E:$R,13,0)</f>
        <v>#N/A</v>
      </c>
    </row>
    <row r="2992" ht="15" hidden="1">
      <c r="A2992" s="7"/>
      <c r="B2992" s="84" t="s">
        <v>2735</v>
      </c>
      <c r="C2992" s="75">
        <v>222071</v>
      </c>
      <c r="D2992" s="75"/>
      <c r="E2992" s="85">
        <v>7896451904898</v>
      </c>
      <c r="F2992" s="86" t="s">
        <v>3486</v>
      </c>
      <c r="G2992" s="75" t="s">
        <v>3476</v>
      </c>
      <c r="H2992" s="75">
        <v>3310</v>
      </c>
      <c r="I2992" s="87" t="s">
        <v>3477</v>
      </c>
      <c r="J2992" s="75" t="s">
        <v>3218</v>
      </c>
      <c r="K2992" s="88" t="s">
        <v>84</v>
      </c>
      <c r="L2992" s="88">
        <v>8</v>
      </c>
      <c r="M2992" s="88">
        <v>5</v>
      </c>
      <c r="N2992" s="75" t="s">
        <v>85</v>
      </c>
      <c r="O2992" s="75"/>
      <c r="P2992" s="106"/>
      <c r="Q2992" s="90">
        <f>(17/100+7.6/100+1.65/100)*P2992</f>
        <v>0</v>
      </c>
      <c r="R2992" s="104"/>
      <c r="S2992" s="104"/>
      <c r="T2992" s="104"/>
      <c r="U2992" s="104"/>
      <c r="V2992" s="90">
        <f>+P2992-Q2992+R2992+S2992+T2992+U2992</f>
        <v>0</v>
      </c>
      <c r="W2992" s="91">
        <f>(1.02/100)</f>
        <v>1.02E-2</v>
      </c>
      <c r="X2992" s="91">
        <v>4.8E-3</v>
      </c>
      <c r="Y2992" s="91">
        <v>0.17</v>
      </c>
      <c r="Z2992" s="91">
        <v>1.65E-2</v>
      </c>
      <c r="AA2992" s="91">
        <v>7.6E-2</v>
      </c>
      <c r="AB2992" s="91">
        <f>SUM(W2992:AA2992)</f>
        <v>0.2775</v>
      </c>
      <c r="AC2992" s="75">
        <v>12</v>
      </c>
      <c r="AD2992" s="92">
        <f>IF(AL2992="","",+AC2992*AL2992)</f>
      </c>
      <c r="AE2992" s="93">
        <f>IF(AL2992="","",+AL2992*AB2992)</f>
      </c>
      <c r="AF2992" s="92">
        <f>IF(AL2992="","",+AL2992-AE2992)</f>
      </c>
      <c r="AG2992" s="93">
        <f>+V2992</f>
        <v>0</v>
      </c>
      <c r="AH2992" s="92">
        <f>IF(AF2992="","",+AF2992-AG2992)</f>
      </c>
      <c r="AI2992" s="92">
        <f>IF(AH2992="","",+AH2992*AC2992)</f>
      </c>
      <c r="AJ2992" s="93"/>
      <c r="AK2992" s="94">
        <v>0.33</v>
      </c>
      <c r="AL2992" s="93">
        <f>IF(V2992=0,"",V2992/(1-AB2992-AK2992))</f>
      </c>
      <c r="AM2992" s="95">
        <v>0.33</v>
      </c>
      <c r="AN2992" s="93">
        <f>IF(V2992=0,"",V2992/(1-AB2992-AM2992))</f>
      </c>
      <c r="AO2992" s="96">
        <v>1.2</v>
      </c>
      <c r="AP2992" s="93">
        <f>IF(BD!AJ2992="","",BD!AJ2992*BD!AO2992)</f>
      </c>
      <c r="AQ2992" s="91">
        <f>BD!AM2992/BD!AK2992-1</f>
        <v>0</v>
      </c>
      <c r="AR2992" s="91">
        <f>IF(BD!AN2992="","",IF(BD!AJ2992="","",BD!AN2992/BD!AJ2992-1))</f>
      </c>
      <c r="AS2992" s="91">
        <f>IF(BD!AN2992="","",IF(BD!AN2992&lt;BD!AL2992,"ABAIXO DA META","DENTRO DA META"))</f>
      </c>
      <c r="AT2992" s="91" t="str">
        <f>IF(BD!AJ2992="","EM ANÁLISE",IF(BD!AP2992&gt;=BD!AN2992,"GO", "NO GO"))</f>
        <v>EM ANÁLISE</v>
      </c>
      <c r="AU2992" s="97">
        <f>IF(AN2992="","",+BD!$AN2992-AJ2992)</f>
      </c>
      <c r="AV2992" s="98"/>
      <c r="AW2992" s="90">
        <f>BD!P2992*BD!AC2992</f>
        <v>0</v>
      </c>
      <c r="AX2992" s="90">
        <f>BD!V2992*BD!AC2992</f>
        <v>0</v>
      </c>
      <c r="AY2992" s="90">
        <f>IF(BD!AN2992="","",BD!AN2992*BD!AC2992)</f>
      </c>
      <c r="AZ2992" s="75" t="s">
        <v>123</v>
      </c>
      <c r="BA2992" s="75" t="s">
        <v>115</v>
      </c>
      <c r="BB2992" s="75">
        <v>1</v>
      </c>
      <c r="BC2992" s="75" t="s">
        <v>250</v>
      </c>
      <c r="BD2992" s="104"/>
      <c r="BE2992" s="104"/>
      <c r="BF2992" s="101"/>
      <c r="BG2992" s="101"/>
      <c r="BH2992" s="101"/>
      <c r="BI2992" s="101"/>
      <c r="BJ2992" s="101"/>
      <c r="BK2992" s="101"/>
      <c r="BL2992" s="101"/>
      <c r="BM2992" s="101"/>
      <c r="BN2992" s="101"/>
      <c r="BO2992" s="103"/>
      <c r="BP2992" s="101"/>
      <c r="BQ2992" s="101"/>
      <c r="BR2992" s="101"/>
      <c r="BS2992" s="101"/>
      <c r="BT2992" s="101"/>
      <c r="BU2992" s="101"/>
      <c r="BV2992" s="101"/>
      <c r="BW2992" s="101"/>
      <c r="BX2992" s="101"/>
      <c r="BY2992" s="101"/>
      <c r="BZ2992" s="101"/>
      <c r="CA2992" s="101"/>
      <c r="CB2992" s="101"/>
      <c r="CC2992" s="101"/>
      <c r="CD2992" s="101"/>
      <c r="CE2992" s="101"/>
      <c r="CF2992" s="101"/>
      <c r="CG2992" s="37" t="e">
        <f>VLOOKUP(Table_1[[#This Row],[EAN]],'[1]Planilha1'!$E:$R,13,0)</f>
        <v>#N/A</v>
      </c>
    </row>
    <row r="2993" ht="15" hidden="1">
      <c r="A2993" s="7"/>
      <c r="B2993" s="84" t="s">
        <v>2735</v>
      </c>
      <c r="C2993" s="75">
        <v>222072</v>
      </c>
      <c r="D2993" s="75"/>
      <c r="E2993" s="85">
        <v>7896451917737</v>
      </c>
      <c r="F2993" s="86" t="s">
        <v>3487</v>
      </c>
      <c r="G2993" s="75" t="s">
        <v>3476</v>
      </c>
      <c r="H2993" s="75">
        <v>3310</v>
      </c>
      <c r="I2993" s="87" t="s">
        <v>3477</v>
      </c>
      <c r="J2993" s="75" t="s">
        <v>3218</v>
      </c>
      <c r="K2993" s="88" t="s">
        <v>84</v>
      </c>
      <c r="L2993" s="88">
        <v>8</v>
      </c>
      <c r="M2993" s="88">
        <v>0</v>
      </c>
      <c r="N2993" s="75" t="s">
        <v>85</v>
      </c>
      <c r="O2993" s="75"/>
      <c r="P2993" s="106"/>
      <c r="Q2993" s="90">
        <f>(17/100+7.6/100+1.65/100)*P2993</f>
        <v>0</v>
      </c>
      <c r="R2993" s="104"/>
      <c r="S2993" s="104"/>
      <c r="T2993" s="104"/>
      <c r="U2993" s="104"/>
      <c r="V2993" s="90">
        <f>+P2993-Q2993+R2993+S2993+T2993+U2993</f>
        <v>0</v>
      </c>
      <c r="W2993" s="91">
        <f>(1.02/100)</f>
        <v>1.02E-2</v>
      </c>
      <c r="X2993" s="91">
        <v>4.8E-3</v>
      </c>
      <c r="Y2993" s="91">
        <v>0.17</v>
      </c>
      <c r="Z2993" s="91">
        <v>1.65E-2</v>
      </c>
      <c r="AA2993" s="91">
        <v>7.6E-2</v>
      </c>
      <c r="AB2993" s="91">
        <f>SUM(W2993:AA2993)</f>
        <v>0.2775</v>
      </c>
      <c r="AC2993" s="75">
        <v>12</v>
      </c>
      <c r="AD2993" s="92">
        <f>IF(AL2993="","",+AC2993*AL2993)</f>
      </c>
      <c r="AE2993" s="93">
        <f>IF(AL2993="","",+AL2993*AB2993)</f>
      </c>
      <c r="AF2993" s="92">
        <f>IF(AL2993="","",+AL2993-AE2993)</f>
      </c>
      <c r="AG2993" s="93">
        <f>+V2993</f>
        <v>0</v>
      </c>
      <c r="AH2993" s="92">
        <f>IF(AF2993="","",+AF2993-AG2993)</f>
      </c>
      <c r="AI2993" s="92">
        <f>IF(AH2993="","",+AH2993*AC2993)</f>
      </c>
      <c r="AJ2993" s="93"/>
      <c r="AK2993" s="94">
        <v>0.33</v>
      </c>
      <c r="AL2993" s="93">
        <f>IF(V2993=0,"",V2993/(1-AB2993-AK2993))</f>
      </c>
      <c r="AM2993" s="95">
        <v>0.33</v>
      </c>
      <c r="AN2993" s="93">
        <f>IF(V2993=0,"",V2993/(1-AB2993-AM2993))</f>
      </c>
      <c r="AO2993" s="96">
        <v>1.2</v>
      </c>
      <c r="AP2993" s="93">
        <f>IF(BD!AJ2993="","",BD!AJ2993*BD!AO2993)</f>
      </c>
      <c r="AQ2993" s="91">
        <f>BD!AM2993/BD!AK2993-1</f>
        <v>0</v>
      </c>
      <c r="AR2993" s="91">
        <f>IF(BD!AN2993="","",IF(BD!AJ2993="","",BD!AN2993/BD!AJ2993-1))</f>
      </c>
      <c r="AS2993" s="91">
        <f>IF(BD!AN2993="","",IF(BD!AN2993&lt;BD!AL2993,"ABAIXO DA META","DENTRO DA META"))</f>
      </c>
      <c r="AT2993" s="91" t="str">
        <f>IF(BD!AJ2993="","EM ANÁLISE",IF(BD!AP2993&gt;=BD!AN2993,"GO", "NO GO"))</f>
        <v>EM ANÁLISE</v>
      </c>
      <c r="AU2993" s="97">
        <f>IF(AN2993="","",+BD!$AN2993-AJ2993)</f>
      </c>
      <c r="AV2993" s="98"/>
      <c r="AW2993" s="90">
        <f>BD!P2993*BD!AC2993</f>
        <v>0</v>
      </c>
      <c r="AX2993" s="90">
        <f>BD!V2993*BD!AC2993</f>
        <v>0</v>
      </c>
      <c r="AY2993" s="90">
        <f>IF(BD!AN2993="","",BD!AN2993*BD!AC2993)</f>
      </c>
      <c r="AZ2993" s="75" t="s">
        <v>123</v>
      </c>
      <c r="BA2993" s="75" t="s">
        <v>115</v>
      </c>
      <c r="BB2993" s="75">
        <v>1</v>
      </c>
      <c r="BC2993" s="75" t="s">
        <v>250</v>
      </c>
      <c r="BD2993" s="104"/>
      <c r="BE2993" s="104"/>
      <c r="BF2993" s="101"/>
      <c r="BG2993" s="101"/>
      <c r="BH2993" s="101"/>
      <c r="BI2993" s="101"/>
      <c r="BJ2993" s="101"/>
      <c r="BK2993" s="101"/>
      <c r="BL2993" s="101"/>
      <c r="BM2993" s="101"/>
      <c r="BN2993" s="101"/>
      <c r="BO2993" s="103"/>
      <c r="BP2993" s="101"/>
      <c r="BQ2993" s="101"/>
      <c r="BR2993" s="101"/>
      <c r="BS2993" s="101"/>
      <c r="BT2993" s="101"/>
      <c r="BU2993" s="101"/>
      <c r="BV2993" s="101"/>
      <c r="BW2993" s="101"/>
      <c r="BX2993" s="101"/>
      <c r="BY2993" s="101"/>
      <c r="BZ2993" s="101"/>
      <c r="CA2993" s="101"/>
      <c r="CB2993" s="101"/>
      <c r="CC2993" s="101"/>
      <c r="CD2993" s="101"/>
      <c r="CE2993" s="101"/>
      <c r="CF2993" s="101"/>
      <c r="CG2993" s="37" t="e">
        <f>VLOOKUP(Table_1[[#This Row],[EAN]],'[1]Planilha1'!$E:$R,13,0)</f>
        <v>#N/A</v>
      </c>
    </row>
    <row r="2994" ht="15" hidden="1">
      <c r="A2994" s="7"/>
      <c r="B2994" s="84" t="s">
        <v>2735</v>
      </c>
      <c r="C2994" s="75">
        <v>222073</v>
      </c>
      <c r="D2994" s="75"/>
      <c r="E2994" s="85">
        <v>7896451914576</v>
      </c>
      <c r="F2994" s="86" t="s">
        <v>3488</v>
      </c>
      <c r="G2994" s="75" t="s">
        <v>21</v>
      </c>
      <c r="H2994" s="75">
        <v>390</v>
      </c>
      <c r="I2994" s="87" t="s">
        <v>3106</v>
      </c>
      <c r="J2994" s="75" t="s">
        <v>1474</v>
      </c>
      <c r="K2994" s="88" t="s">
        <v>84</v>
      </c>
      <c r="L2994" s="88">
        <v>12</v>
      </c>
      <c r="M2994" s="88">
        <v>5</v>
      </c>
      <c r="N2994" s="75" t="s">
        <v>85</v>
      </c>
      <c r="O2994" s="75"/>
      <c r="P2994" s="106"/>
      <c r="Q2994" s="90">
        <f>(17/100+7.6/100+1.65/100)*P2994</f>
        <v>0</v>
      </c>
      <c r="R2994" s="104"/>
      <c r="S2994" s="104"/>
      <c r="T2994" s="104"/>
      <c r="U2994" s="104"/>
      <c r="V2994" s="90">
        <f>+P2994-Q2994+R2994+S2994+T2994+U2994</f>
        <v>0</v>
      </c>
      <c r="W2994" s="91">
        <f>(1.02/100)</f>
        <v>1.02E-2</v>
      </c>
      <c r="X2994" s="91">
        <v>4.8E-3</v>
      </c>
      <c r="Y2994" s="91">
        <v>0.17</v>
      </c>
      <c r="Z2994" s="91">
        <v>1.65E-2</v>
      </c>
      <c r="AA2994" s="91">
        <v>7.6E-2</v>
      </c>
      <c r="AB2994" s="91">
        <f>SUM(W2994:AA2994)</f>
        <v>0.2775</v>
      </c>
      <c r="AC2994" s="75">
        <v>12</v>
      </c>
      <c r="AD2994" s="92">
        <f>IF(AL2994="","",+AC2994*AL2994)</f>
      </c>
      <c r="AE2994" s="93">
        <f>IF(AL2994="","",+AL2994*AB2994)</f>
      </c>
      <c r="AF2994" s="92">
        <f>IF(AL2994="","",+AL2994-AE2994)</f>
      </c>
      <c r="AG2994" s="93">
        <f>+V2994</f>
        <v>0</v>
      </c>
      <c r="AH2994" s="92">
        <f>IF(AF2994="","",+AF2994-AG2994)</f>
      </c>
      <c r="AI2994" s="92">
        <f>IF(AH2994="","",+AH2994*AC2994)</f>
      </c>
      <c r="AJ2994" s="93"/>
      <c r="AK2994" s="94">
        <v>0.33</v>
      </c>
      <c r="AL2994" s="93">
        <f>IF(V2994=0,"",V2994/(1-AB2994-AK2994))</f>
      </c>
      <c r="AM2994" s="95">
        <v>0.33</v>
      </c>
      <c r="AN2994" s="93">
        <f>IF(V2994=0,"",V2994/(1-AB2994-AM2994))</f>
      </c>
      <c r="AO2994" s="96">
        <v>1.2</v>
      </c>
      <c r="AP2994" s="93">
        <f>IF(BD!AJ2994="","",BD!AJ2994*BD!AO2994)</f>
      </c>
      <c r="AQ2994" s="91">
        <f>BD!AM2994/BD!AK2994-1</f>
        <v>0</v>
      </c>
      <c r="AR2994" s="91">
        <f>IF(BD!AN2994="","",IF(BD!AJ2994="","",BD!AN2994/BD!AJ2994-1))</f>
      </c>
      <c r="AS2994" s="91">
        <f>IF(BD!AN2994="","",IF(BD!AN2994&lt;BD!AL2994,"ABAIXO DA META","DENTRO DA META"))</f>
      </c>
      <c r="AT2994" s="91" t="str">
        <f>IF(BD!AJ2994="","EM ANÁLISE",IF(BD!AP2994&gt;=BD!AN2994,"GO", "NO GO"))</f>
        <v>EM ANÁLISE</v>
      </c>
      <c r="AU2994" s="97">
        <f>IF(AN2994="","",+BD!$AN2994-AJ2994)</f>
      </c>
      <c r="AV2994" s="98"/>
      <c r="AW2994" s="90">
        <f>BD!P2994*BD!AC2994</f>
        <v>0</v>
      </c>
      <c r="AX2994" s="90">
        <f>BD!V2994*BD!AC2994</f>
        <v>0</v>
      </c>
      <c r="AY2994" s="90">
        <f>IF(BD!AN2994="","",BD!AN2994*BD!AC2994)</f>
      </c>
      <c r="AZ2994" s="75" t="s">
        <v>123</v>
      </c>
      <c r="BA2994" s="75" t="s">
        <v>115</v>
      </c>
      <c r="BB2994" s="75">
        <v>1</v>
      </c>
      <c r="BC2994" s="75" t="s">
        <v>250</v>
      </c>
      <c r="BD2994" s="104"/>
      <c r="BE2994" s="104"/>
      <c r="BF2994" s="101"/>
      <c r="BG2994" s="101"/>
      <c r="BH2994" s="101"/>
      <c r="BI2994" s="101"/>
      <c r="BJ2994" s="101"/>
      <c r="BK2994" s="101"/>
      <c r="BL2994" s="101"/>
      <c r="BM2994" s="101"/>
      <c r="BN2994" s="101"/>
      <c r="BO2994" s="103"/>
      <c r="BP2994" s="101"/>
      <c r="BQ2994" s="101"/>
      <c r="BR2994" s="101"/>
      <c r="BS2994" s="101"/>
      <c r="BT2994" s="101"/>
      <c r="BU2994" s="101"/>
      <c r="BV2994" s="101"/>
      <c r="BW2994" s="101"/>
      <c r="BX2994" s="101"/>
      <c r="BY2994" s="101"/>
      <c r="BZ2994" s="101"/>
      <c r="CA2994" s="101"/>
      <c r="CB2994" s="101"/>
      <c r="CC2994" s="101"/>
      <c r="CD2994" s="101"/>
      <c r="CE2994" s="101"/>
      <c r="CF2994" s="101"/>
      <c r="CG2994" s="37" t="e">
        <f>VLOOKUP(Table_1[[#This Row],[EAN]],'[1]Planilha1'!$E:$R,13,0)</f>
        <v>#N/A</v>
      </c>
    </row>
    <row r="2995" ht="15" hidden="1">
      <c r="A2995" s="7"/>
      <c r="B2995" s="84" t="s">
        <v>2735</v>
      </c>
      <c r="C2995" s="75">
        <v>222074</v>
      </c>
      <c r="D2995" s="75"/>
      <c r="E2995" s="85">
        <v>7896451913067</v>
      </c>
      <c r="F2995" s="86" t="s">
        <v>3489</v>
      </c>
      <c r="G2995" s="75" t="s">
        <v>21</v>
      </c>
      <c r="H2995" s="75">
        <v>390</v>
      </c>
      <c r="I2995" s="87" t="s">
        <v>3106</v>
      </c>
      <c r="J2995" s="75" t="s">
        <v>1474</v>
      </c>
      <c r="K2995" s="88" t="s">
        <v>84</v>
      </c>
      <c r="L2995" s="88">
        <v>12</v>
      </c>
      <c r="M2995" s="88">
        <v>0</v>
      </c>
      <c r="N2995" s="75" t="s">
        <v>85</v>
      </c>
      <c r="O2995" s="75"/>
      <c r="P2995" s="106"/>
      <c r="Q2995" s="90">
        <f>(17/100+7.6/100+1.65/100)*P2995</f>
        <v>0</v>
      </c>
      <c r="R2995" s="104"/>
      <c r="S2995" s="104"/>
      <c r="T2995" s="104"/>
      <c r="U2995" s="104"/>
      <c r="V2995" s="90">
        <f>+P2995-Q2995+R2995+S2995+T2995+U2995</f>
        <v>0</v>
      </c>
      <c r="W2995" s="91">
        <f>(1.02/100)</f>
        <v>1.02E-2</v>
      </c>
      <c r="X2995" s="91">
        <v>4.8E-3</v>
      </c>
      <c r="Y2995" s="91">
        <v>0.17</v>
      </c>
      <c r="Z2995" s="91">
        <v>1.65E-2</v>
      </c>
      <c r="AA2995" s="91">
        <v>7.6E-2</v>
      </c>
      <c r="AB2995" s="91">
        <f>SUM(W2995:AA2995)</f>
        <v>0.2775</v>
      </c>
      <c r="AC2995" s="75">
        <v>12</v>
      </c>
      <c r="AD2995" s="92">
        <f>IF(AL2995="","",+AC2995*AL2995)</f>
      </c>
      <c r="AE2995" s="93">
        <f>IF(AL2995="","",+AL2995*AB2995)</f>
      </c>
      <c r="AF2995" s="92">
        <f>IF(AL2995="","",+AL2995-AE2995)</f>
      </c>
      <c r="AG2995" s="93">
        <f>+V2995</f>
        <v>0</v>
      </c>
      <c r="AH2995" s="92">
        <f>IF(AF2995="","",+AF2995-AG2995)</f>
      </c>
      <c r="AI2995" s="92">
        <f>IF(AH2995="","",+AH2995*AC2995)</f>
      </c>
      <c r="AJ2995" s="93"/>
      <c r="AK2995" s="94">
        <v>0.33</v>
      </c>
      <c r="AL2995" s="93">
        <f>IF(V2995=0,"",V2995/(1-AB2995-AK2995))</f>
      </c>
      <c r="AM2995" s="95">
        <v>0.33</v>
      </c>
      <c r="AN2995" s="93">
        <f>IF(V2995=0,"",V2995/(1-AB2995-AM2995))</f>
      </c>
      <c r="AO2995" s="96">
        <v>1.2</v>
      </c>
      <c r="AP2995" s="93">
        <f>IF(BD!AJ2995="","",BD!AJ2995*BD!AO2995)</f>
      </c>
      <c r="AQ2995" s="91">
        <f>BD!AM2995/BD!AK2995-1</f>
        <v>0</v>
      </c>
      <c r="AR2995" s="91">
        <f>IF(BD!AN2995="","",IF(BD!AJ2995="","",BD!AN2995/BD!AJ2995-1))</f>
      </c>
      <c r="AS2995" s="91">
        <f>IF(BD!AN2995="","",IF(BD!AN2995&lt;BD!AL2995,"ABAIXO DA META","DENTRO DA META"))</f>
      </c>
      <c r="AT2995" s="91" t="str">
        <f>IF(BD!AJ2995="","EM ANÁLISE",IF(BD!AP2995&gt;=BD!AN2995,"GO", "NO GO"))</f>
        <v>EM ANÁLISE</v>
      </c>
      <c r="AU2995" s="97">
        <f>IF(AN2995="","",+BD!$AN2995-AJ2995)</f>
      </c>
      <c r="AV2995" s="98"/>
      <c r="AW2995" s="90">
        <f>BD!P2995*BD!AC2995</f>
        <v>0</v>
      </c>
      <c r="AX2995" s="90">
        <f>BD!V2995*BD!AC2995</f>
        <v>0</v>
      </c>
      <c r="AY2995" s="90">
        <f>IF(BD!AN2995="","",BD!AN2995*BD!AC2995)</f>
      </c>
      <c r="AZ2995" s="75" t="s">
        <v>123</v>
      </c>
      <c r="BA2995" s="75" t="s">
        <v>115</v>
      </c>
      <c r="BB2995" s="75">
        <v>1</v>
      </c>
      <c r="BC2995" s="75" t="s">
        <v>250</v>
      </c>
      <c r="BD2995" s="104"/>
      <c r="BE2995" s="104"/>
      <c r="BF2995" s="101"/>
      <c r="BG2995" s="101"/>
      <c r="BH2995" s="101"/>
      <c r="BI2995" s="101"/>
      <c r="BJ2995" s="101"/>
      <c r="BK2995" s="101"/>
      <c r="BL2995" s="101"/>
      <c r="BM2995" s="101"/>
      <c r="BN2995" s="101"/>
      <c r="BO2995" s="103"/>
      <c r="BP2995" s="101"/>
      <c r="BQ2995" s="101"/>
      <c r="BR2995" s="101"/>
      <c r="BS2995" s="101"/>
      <c r="BT2995" s="101"/>
      <c r="BU2995" s="101"/>
      <c r="BV2995" s="101"/>
      <c r="BW2995" s="101"/>
      <c r="BX2995" s="101"/>
      <c r="BY2995" s="101"/>
      <c r="BZ2995" s="101"/>
      <c r="CA2995" s="101"/>
      <c r="CB2995" s="101"/>
      <c r="CC2995" s="101"/>
      <c r="CD2995" s="101"/>
      <c r="CE2995" s="101"/>
      <c r="CF2995" s="101"/>
      <c r="CG2995" s="37" t="e">
        <f>VLOOKUP(Table_1[[#This Row],[EAN]],'[1]Planilha1'!$E:$R,13,0)</f>
        <v>#N/A</v>
      </c>
    </row>
    <row r="2996" ht="15" hidden="1">
      <c r="A2996" s="7"/>
      <c r="B2996" s="84" t="s">
        <v>2735</v>
      </c>
      <c r="C2996" s="75">
        <v>222075</v>
      </c>
      <c r="D2996" s="75"/>
      <c r="E2996" s="85">
        <v>7896451913081</v>
      </c>
      <c r="F2996" s="86" t="s">
        <v>3490</v>
      </c>
      <c r="G2996" s="75" t="s">
        <v>21</v>
      </c>
      <c r="H2996" s="75">
        <v>390</v>
      </c>
      <c r="I2996" s="87" t="s">
        <v>3106</v>
      </c>
      <c r="J2996" s="75" t="s">
        <v>1474</v>
      </c>
      <c r="K2996" s="88" t="s">
        <v>84</v>
      </c>
      <c r="L2996" s="88">
        <v>12</v>
      </c>
      <c r="M2996" s="88">
        <v>0</v>
      </c>
      <c r="N2996" s="75" t="s">
        <v>85</v>
      </c>
      <c r="O2996" s="75"/>
      <c r="P2996" s="106"/>
      <c r="Q2996" s="90">
        <f>(17/100+7.6/100+1.65/100)*P2996</f>
        <v>0</v>
      </c>
      <c r="R2996" s="104"/>
      <c r="S2996" s="104"/>
      <c r="T2996" s="104"/>
      <c r="U2996" s="104"/>
      <c r="V2996" s="90">
        <f>+P2996-Q2996+R2996+S2996+T2996+U2996</f>
        <v>0</v>
      </c>
      <c r="W2996" s="91">
        <f>(1.02/100)</f>
        <v>1.02E-2</v>
      </c>
      <c r="X2996" s="91">
        <v>4.8E-3</v>
      </c>
      <c r="Y2996" s="91">
        <v>0.17</v>
      </c>
      <c r="Z2996" s="91">
        <v>1.65E-2</v>
      </c>
      <c r="AA2996" s="91">
        <v>7.6E-2</v>
      </c>
      <c r="AB2996" s="91">
        <f>SUM(W2996:AA2996)</f>
        <v>0.2775</v>
      </c>
      <c r="AC2996" s="75">
        <v>12</v>
      </c>
      <c r="AD2996" s="92">
        <f>IF(AL2996="","",+AC2996*AL2996)</f>
      </c>
      <c r="AE2996" s="93">
        <f>IF(AL2996="","",+AL2996*AB2996)</f>
      </c>
      <c r="AF2996" s="92">
        <f>IF(AL2996="","",+AL2996-AE2996)</f>
      </c>
      <c r="AG2996" s="93">
        <f>+V2996</f>
        <v>0</v>
      </c>
      <c r="AH2996" s="92">
        <f>IF(AF2996="","",+AF2996-AG2996)</f>
      </c>
      <c r="AI2996" s="92">
        <f>IF(AH2996="","",+AH2996*AC2996)</f>
      </c>
      <c r="AJ2996" s="93"/>
      <c r="AK2996" s="94">
        <v>0.33</v>
      </c>
      <c r="AL2996" s="93">
        <f>IF(V2996=0,"",V2996/(1-AB2996-AK2996))</f>
      </c>
      <c r="AM2996" s="95">
        <v>0.33</v>
      </c>
      <c r="AN2996" s="93">
        <f>IF(V2996=0,"",V2996/(1-AB2996-AM2996))</f>
      </c>
      <c r="AO2996" s="96">
        <v>1.2</v>
      </c>
      <c r="AP2996" s="93">
        <f>IF(BD!AJ2996="","",BD!AJ2996*BD!AO2996)</f>
      </c>
      <c r="AQ2996" s="91">
        <f>BD!AM2996/BD!AK2996-1</f>
        <v>0</v>
      </c>
      <c r="AR2996" s="91">
        <f>IF(BD!AN2996="","",IF(BD!AJ2996="","",BD!AN2996/BD!AJ2996-1))</f>
      </c>
      <c r="AS2996" s="91">
        <f>IF(BD!AN2996="","",IF(BD!AN2996&lt;BD!AL2996,"ABAIXO DA META","DENTRO DA META"))</f>
      </c>
      <c r="AT2996" s="91" t="str">
        <f>IF(BD!AJ2996="","EM ANÁLISE",IF(BD!AP2996&gt;=BD!AN2996,"GO", "NO GO"))</f>
        <v>EM ANÁLISE</v>
      </c>
      <c r="AU2996" s="97">
        <f>IF(AN2996="","",+BD!$AN2996-AJ2996)</f>
      </c>
      <c r="AV2996" s="98"/>
      <c r="AW2996" s="90">
        <f>BD!P2996*BD!AC2996</f>
        <v>0</v>
      </c>
      <c r="AX2996" s="90">
        <f>BD!V2996*BD!AC2996</f>
        <v>0</v>
      </c>
      <c r="AY2996" s="90">
        <f>IF(BD!AN2996="","",BD!AN2996*BD!AC2996)</f>
      </c>
      <c r="AZ2996" s="75" t="s">
        <v>123</v>
      </c>
      <c r="BA2996" s="75" t="s">
        <v>115</v>
      </c>
      <c r="BB2996" s="75">
        <v>1</v>
      </c>
      <c r="BC2996" s="75" t="s">
        <v>250</v>
      </c>
      <c r="BD2996" s="104"/>
      <c r="BE2996" s="104"/>
      <c r="BF2996" s="101"/>
      <c r="BG2996" s="101"/>
      <c r="BH2996" s="101"/>
      <c r="BI2996" s="101"/>
      <c r="BJ2996" s="101"/>
      <c r="BK2996" s="101"/>
      <c r="BL2996" s="101"/>
      <c r="BM2996" s="101"/>
      <c r="BN2996" s="101"/>
      <c r="BO2996" s="103"/>
      <c r="BP2996" s="101"/>
      <c r="BQ2996" s="101"/>
      <c r="BR2996" s="101"/>
      <c r="BS2996" s="101"/>
      <c r="BT2996" s="101"/>
      <c r="BU2996" s="101"/>
      <c r="BV2996" s="101"/>
      <c r="BW2996" s="101"/>
      <c r="BX2996" s="101"/>
      <c r="BY2996" s="101"/>
      <c r="BZ2996" s="101"/>
      <c r="CA2996" s="101"/>
      <c r="CB2996" s="101"/>
      <c r="CC2996" s="101"/>
      <c r="CD2996" s="101"/>
      <c r="CE2996" s="101"/>
      <c r="CF2996" s="101"/>
      <c r="CG2996" s="37" t="e">
        <f>VLOOKUP(Table_1[[#This Row],[EAN]],'[1]Planilha1'!$E:$R,13,0)</f>
        <v>#N/A</v>
      </c>
    </row>
    <row r="2997" ht="15" hidden="1">
      <c r="A2997" s="7"/>
      <c r="B2997" s="84" t="s">
        <v>2735</v>
      </c>
      <c r="C2997" s="75">
        <v>222076</v>
      </c>
      <c r="D2997" s="75"/>
      <c r="E2997" s="85">
        <v>7896451912817</v>
      </c>
      <c r="F2997" s="86" t="s">
        <v>3491</v>
      </c>
      <c r="G2997" s="75" t="s">
        <v>21</v>
      </c>
      <c r="H2997" s="75">
        <v>390</v>
      </c>
      <c r="I2997" s="87" t="s">
        <v>3106</v>
      </c>
      <c r="J2997" s="75" t="s">
        <v>1474</v>
      </c>
      <c r="K2997" s="88" t="s">
        <v>84</v>
      </c>
      <c r="L2997" s="88">
        <v>12</v>
      </c>
      <c r="M2997" s="88">
        <v>5</v>
      </c>
      <c r="N2997" s="75" t="s">
        <v>85</v>
      </c>
      <c r="O2997" s="75"/>
      <c r="P2997" s="106"/>
      <c r="Q2997" s="90">
        <f>(17/100+7.6/100+1.65/100)*P2997</f>
        <v>0</v>
      </c>
      <c r="R2997" s="104"/>
      <c r="S2997" s="104"/>
      <c r="T2997" s="104"/>
      <c r="U2997" s="104"/>
      <c r="V2997" s="90">
        <f>+P2997-Q2997+R2997+S2997+T2997+U2997</f>
        <v>0</v>
      </c>
      <c r="W2997" s="91">
        <f>(1.02/100)</f>
        <v>1.02E-2</v>
      </c>
      <c r="X2997" s="91">
        <v>4.8E-3</v>
      </c>
      <c r="Y2997" s="91">
        <v>0.17</v>
      </c>
      <c r="Z2997" s="91">
        <v>1.65E-2</v>
      </c>
      <c r="AA2997" s="91">
        <v>7.6E-2</v>
      </c>
      <c r="AB2997" s="91">
        <f>SUM(W2997:AA2997)</f>
        <v>0.2775</v>
      </c>
      <c r="AC2997" s="75">
        <v>12</v>
      </c>
      <c r="AD2997" s="92">
        <f>IF(AL2997="","",+AC2997*AL2997)</f>
      </c>
      <c r="AE2997" s="93">
        <f>IF(AL2997="","",+AL2997*AB2997)</f>
      </c>
      <c r="AF2997" s="92">
        <f>IF(AL2997="","",+AL2997-AE2997)</f>
      </c>
      <c r="AG2997" s="93">
        <f>+V2997</f>
        <v>0</v>
      </c>
      <c r="AH2997" s="92">
        <f>IF(AF2997="","",+AF2997-AG2997)</f>
      </c>
      <c r="AI2997" s="92">
        <f>IF(AH2997="","",+AH2997*AC2997)</f>
      </c>
      <c r="AJ2997" s="93"/>
      <c r="AK2997" s="94">
        <v>0.33</v>
      </c>
      <c r="AL2997" s="93">
        <f>IF(V2997=0,"",V2997/(1-AB2997-AK2997))</f>
      </c>
      <c r="AM2997" s="95">
        <v>0.33</v>
      </c>
      <c r="AN2997" s="93">
        <f>IF(V2997=0,"",V2997/(1-AB2997-AM2997))</f>
      </c>
      <c r="AO2997" s="96">
        <v>1.2</v>
      </c>
      <c r="AP2997" s="93">
        <f>IF(BD!AJ2997="","",BD!AJ2997*BD!AO2997)</f>
      </c>
      <c r="AQ2997" s="91">
        <f>BD!AM2997/BD!AK2997-1</f>
        <v>0</v>
      </c>
      <c r="AR2997" s="91">
        <f>IF(BD!AN2997="","",IF(BD!AJ2997="","",BD!AN2997/BD!AJ2997-1))</f>
      </c>
      <c r="AS2997" s="91">
        <f>IF(BD!AN2997="","",IF(BD!AN2997&lt;BD!AL2997,"ABAIXO DA META","DENTRO DA META"))</f>
      </c>
      <c r="AT2997" s="91" t="str">
        <f>IF(BD!AJ2997="","EM ANÁLISE",IF(BD!AP2997&gt;=BD!AN2997,"GO", "NO GO"))</f>
        <v>EM ANÁLISE</v>
      </c>
      <c r="AU2997" s="97">
        <f>IF(AN2997="","",+BD!$AN2997-AJ2997)</f>
      </c>
      <c r="AV2997" s="98"/>
      <c r="AW2997" s="90">
        <f>BD!P2997*BD!AC2997</f>
        <v>0</v>
      </c>
      <c r="AX2997" s="90">
        <f>BD!V2997*BD!AC2997</f>
        <v>0</v>
      </c>
      <c r="AY2997" s="90">
        <f>IF(BD!AN2997="","",BD!AN2997*BD!AC2997)</f>
      </c>
      <c r="AZ2997" s="75" t="s">
        <v>123</v>
      </c>
      <c r="BA2997" s="75" t="s">
        <v>115</v>
      </c>
      <c r="BB2997" s="75">
        <v>1</v>
      </c>
      <c r="BC2997" s="75" t="s">
        <v>250</v>
      </c>
      <c r="BD2997" s="104"/>
      <c r="BE2997" s="104"/>
      <c r="BF2997" s="101"/>
      <c r="BG2997" s="101"/>
      <c r="BH2997" s="101"/>
      <c r="BI2997" s="101"/>
      <c r="BJ2997" s="101"/>
      <c r="BK2997" s="101"/>
      <c r="BL2997" s="101"/>
      <c r="BM2997" s="101"/>
      <c r="BN2997" s="101"/>
      <c r="BO2997" s="103"/>
      <c r="BP2997" s="101"/>
      <c r="BQ2997" s="101"/>
      <c r="BR2997" s="101"/>
      <c r="BS2997" s="101"/>
      <c r="BT2997" s="101"/>
      <c r="BU2997" s="101"/>
      <c r="BV2997" s="101"/>
      <c r="BW2997" s="101"/>
      <c r="BX2997" s="101"/>
      <c r="BY2997" s="101"/>
      <c r="BZ2997" s="101"/>
      <c r="CA2997" s="101"/>
      <c r="CB2997" s="101"/>
      <c r="CC2997" s="101"/>
      <c r="CD2997" s="101"/>
      <c r="CE2997" s="101"/>
      <c r="CF2997" s="101"/>
      <c r="CG2997" s="37" t="e">
        <f>VLOOKUP(Table_1[[#This Row],[EAN]],'[1]Planilha1'!$E:$R,13,0)</f>
        <v>#N/A</v>
      </c>
    </row>
    <row r="2998" ht="15" hidden="1">
      <c r="A2998" s="7"/>
      <c r="B2998" s="84" t="s">
        <v>2735</v>
      </c>
      <c r="C2998" s="75">
        <v>222077</v>
      </c>
      <c r="D2998" s="75"/>
      <c r="E2998" s="85">
        <v>7896451913074</v>
      </c>
      <c r="F2998" s="86" t="s">
        <v>3492</v>
      </c>
      <c r="G2998" s="75" t="s">
        <v>21</v>
      </c>
      <c r="H2998" s="75">
        <v>390</v>
      </c>
      <c r="I2998" s="87" t="s">
        <v>3106</v>
      </c>
      <c r="J2998" s="75" t="s">
        <v>1474</v>
      </c>
      <c r="K2998" s="88" t="s">
        <v>84</v>
      </c>
      <c r="L2998" s="88">
        <v>12</v>
      </c>
      <c r="M2998" s="88">
        <v>5</v>
      </c>
      <c r="N2998" s="75" t="s">
        <v>85</v>
      </c>
      <c r="O2998" s="75"/>
      <c r="P2998" s="106"/>
      <c r="Q2998" s="90">
        <f>(17/100+7.6/100+1.65/100)*P2998</f>
        <v>0</v>
      </c>
      <c r="R2998" s="104"/>
      <c r="S2998" s="104"/>
      <c r="T2998" s="104"/>
      <c r="U2998" s="104"/>
      <c r="V2998" s="90">
        <f>+P2998-Q2998+R2998+S2998+T2998+U2998</f>
        <v>0</v>
      </c>
      <c r="W2998" s="91">
        <f>(1.02/100)</f>
        <v>1.02E-2</v>
      </c>
      <c r="X2998" s="91">
        <v>4.8E-3</v>
      </c>
      <c r="Y2998" s="91">
        <v>0.17</v>
      </c>
      <c r="Z2998" s="91">
        <v>1.65E-2</v>
      </c>
      <c r="AA2998" s="91">
        <v>7.6E-2</v>
      </c>
      <c r="AB2998" s="91">
        <f>SUM(W2998:AA2998)</f>
        <v>0.2775</v>
      </c>
      <c r="AC2998" s="75">
        <v>12</v>
      </c>
      <c r="AD2998" s="92">
        <f>IF(AL2998="","",+AC2998*AL2998)</f>
      </c>
      <c r="AE2998" s="93">
        <f>IF(AL2998="","",+AL2998*AB2998)</f>
      </c>
      <c r="AF2998" s="92">
        <f>IF(AL2998="","",+AL2998-AE2998)</f>
      </c>
      <c r="AG2998" s="93">
        <f>+V2998</f>
        <v>0</v>
      </c>
      <c r="AH2998" s="92">
        <f>IF(AF2998="","",+AF2998-AG2998)</f>
      </c>
      <c r="AI2998" s="92">
        <f>IF(AH2998="","",+AH2998*AC2998)</f>
      </c>
      <c r="AJ2998" s="93"/>
      <c r="AK2998" s="94">
        <v>0.33</v>
      </c>
      <c r="AL2998" s="93">
        <f>IF(V2998=0,"",V2998/(1-AB2998-AK2998))</f>
      </c>
      <c r="AM2998" s="95">
        <v>0.33</v>
      </c>
      <c r="AN2998" s="93">
        <f>IF(V2998=0,"",V2998/(1-AB2998-AM2998))</f>
      </c>
      <c r="AO2998" s="96">
        <v>1.2</v>
      </c>
      <c r="AP2998" s="93">
        <f>IF(BD!AJ2998="","",BD!AJ2998*BD!AO2998)</f>
      </c>
      <c r="AQ2998" s="91">
        <f>BD!AM2998/BD!AK2998-1</f>
        <v>0</v>
      </c>
      <c r="AR2998" s="91">
        <f>IF(BD!AN2998="","",IF(BD!AJ2998="","",BD!AN2998/BD!AJ2998-1))</f>
      </c>
      <c r="AS2998" s="91">
        <f>IF(BD!AN2998="","",IF(BD!AN2998&lt;BD!AL2998,"ABAIXO DA META","DENTRO DA META"))</f>
      </c>
      <c r="AT2998" s="91" t="str">
        <f>IF(BD!AJ2998="","EM ANÁLISE",IF(BD!AP2998&gt;=BD!AN2998,"GO", "NO GO"))</f>
        <v>EM ANÁLISE</v>
      </c>
      <c r="AU2998" s="97">
        <f>IF(AN2998="","",+BD!$AN2998-AJ2998)</f>
      </c>
      <c r="AV2998" s="98"/>
      <c r="AW2998" s="90">
        <f>BD!P2998*BD!AC2998</f>
        <v>0</v>
      </c>
      <c r="AX2998" s="90">
        <f>BD!V2998*BD!AC2998</f>
        <v>0</v>
      </c>
      <c r="AY2998" s="90">
        <f>IF(BD!AN2998="","",BD!AN2998*BD!AC2998)</f>
      </c>
      <c r="AZ2998" s="75" t="s">
        <v>123</v>
      </c>
      <c r="BA2998" s="75" t="s">
        <v>115</v>
      </c>
      <c r="BB2998" s="75">
        <v>1</v>
      </c>
      <c r="BC2998" s="75" t="s">
        <v>250</v>
      </c>
      <c r="BD2998" s="104"/>
      <c r="BE2998" s="104"/>
      <c r="BF2998" s="101"/>
      <c r="BG2998" s="101"/>
      <c r="BH2998" s="101"/>
      <c r="BI2998" s="101"/>
      <c r="BJ2998" s="101"/>
      <c r="BK2998" s="101"/>
      <c r="BL2998" s="101"/>
      <c r="BM2998" s="101"/>
      <c r="BN2998" s="101"/>
      <c r="BO2998" s="103"/>
      <c r="BP2998" s="101"/>
      <c r="BQ2998" s="101"/>
      <c r="BR2998" s="101"/>
      <c r="BS2998" s="101"/>
      <c r="BT2998" s="101"/>
      <c r="BU2998" s="101"/>
      <c r="BV2998" s="101"/>
      <c r="BW2998" s="101"/>
      <c r="BX2998" s="101"/>
      <c r="BY2998" s="101"/>
      <c r="BZ2998" s="101"/>
      <c r="CA2998" s="101"/>
      <c r="CB2998" s="101"/>
      <c r="CC2998" s="101"/>
      <c r="CD2998" s="101"/>
      <c r="CE2998" s="101"/>
      <c r="CF2998" s="101"/>
      <c r="CG2998" s="37" t="e">
        <f>VLOOKUP(Table_1[[#This Row],[EAN]],'[1]Planilha1'!$E:$R,13,0)</f>
        <v>#N/A</v>
      </c>
    </row>
    <row r="2999" ht="15" hidden="1">
      <c r="A2999" s="7"/>
      <c r="B2999" s="84" t="s">
        <v>2735</v>
      </c>
      <c r="C2999" s="75">
        <v>222078</v>
      </c>
      <c r="D2999" s="75"/>
      <c r="E2999" s="85">
        <v>7896451913593</v>
      </c>
      <c r="F2999" s="86" t="s">
        <v>3493</v>
      </c>
      <c r="G2999" s="75" t="s">
        <v>21</v>
      </c>
      <c r="H2999" s="75">
        <v>390</v>
      </c>
      <c r="I2999" s="87" t="s">
        <v>3106</v>
      </c>
      <c r="J2999" s="75" t="s">
        <v>1474</v>
      </c>
      <c r="K2999" s="88" t="s">
        <v>84</v>
      </c>
      <c r="L2999" s="88">
        <v>12</v>
      </c>
      <c r="M2999" s="88">
        <v>0</v>
      </c>
      <c r="N2999" s="75" t="s">
        <v>85</v>
      </c>
      <c r="O2999" s="75"/>
      <c r="P2999" s="106"/>
      <c r="Q2999" s="90">
        <f>(17/100+7.6/100+1.65/100)*P2999</f>
        <v>0</v>
      </c>
      <c r="R2999" s="104"/>
      <c r="S2999" s="104"/>
      <c r="T2999" s="104"/>
      <c r="U2999" s="104"/>
      <c r="V2999" s="90">
        <f>+P2999-Q2999+R2999+S2999+T2999+U2999</f>
        <v>0</v>
      </c>
      <c r="W2999" s="91">
        <f>(1.02/100)</f>
        <v>1.02E-2</v>
      </c>
      <c r="X2999" s="91">
        <v>4.8E-3</v>
      </c>
      <c r="Y2999" s="91">
        <v>0.17</v>
      </c>
      <c r="Z2999" s="91">
        <v>1.65E-2</v>
      </c>
      <c r="AA2999" s="91">
        <v>7.6E-2</v>
      </c>
      <c r="AB2999" s="91">
        <f>SUM(W2999:AA2999)</f>
        <v>0.2775</v>
      </c>
      <c r="AC2999" s="75">
        <v>12</v>
      </c>
      <c r="AD2999" s="92">
        <f>IF(AL2999="","",+AC2999*AL2999)</f>
      </c>
      <c r="AE2999" s="93">
        <f>IF(AL2999="","",+AL2999*AB2999)</f>
      </c>
      <c r="AF2999" s="92">
        <f>IF(AL2999="","",+AL2999-AE2999)</f>
      </c>
      <c r="AG2999" s="93">
        <f>+V2999</f>
        <v>0</v>
      </c>
      <c r="AH2999" s="92">
        <f>IF(AF2999="","",+AF2999-AG2999)</f>
      </c>
      <c r="AI2999" s="92">
        <f>IF(AH2999="","",+AH2999*AC2999)</f>
      </c>
      <c r="AJ2999" s="93"/>
      <c r="AK2999" s="94">
        <v>0.33</v>
      </c>
      <c r="AL2999" s="93">
        <f>IF(V2999=0,"",V2999/(1-AB2999-AK2999))</f>
      </c>
      <c r="AM2999" s="95">
        <v>0.33</v>
      </c>
      <c r="AN2999" s="93">
        <f>IF(V2999=0,"",V2999/(1-AB2999-AM2999))</f>
      </c>
      <c r="AO2999" s="96">
        <v>1.2</v>
      </c>
      <c r="AP2999" s="93">
        <f>IF(BD!AJ2999="","",BD!AJ2999*BD!AO2999)</f>
      </c>
      <c r="AQ2999" s="91">
        <f>BD!AM2999/BD!AK2999-1</f>
        <v>0</v>
      </c>
      <c r="AR2999" s="91">
        <f>IF(BD!AN2999="","",IF(BD!AJ2999="","",BD!AN2999/BD!AJ2999-1))</f>
      </c>
      <c r="AS2999" s="91">
        <f>IF(BD!AN2999="","",IF(BD!AN2999&lt;BD!AL2999,"ABAIXO DA META","DENTRO DA META"))</f>
      </c>
      <c r="AT2999" s="91" t="str">
        <f>IF(BD!AJ2999="","EM ANÁLISE",IF(BD!AP2999&gt;=BD!AN2999,"GO", "NO GO"))</f>
        <v>EM ANÁLISE</v>
      </c>
      <c r="AU2999" s="97">
        <f>IF(AN2999="","",+BD!$AN2999-AJ2999)</f>
      </c>
      <c r="AV2999" s="98"/>
      <c r="AW2999" s="90">
        <f>BD!P2999*BD!AC2999</f>
        <v>0</v>
      </c>
      <c r="AX2999" s="90">
        <f>BD!V2999*BD!AC2999</f>
        <v>0</v>
      </c>
      <c r="AY2999" s="90">
        <f>IF(BD!AN2999="","",BD!AN2999*BD!AC2999)</f>
      </c>
      <c r="AZ2999" s="75" t="s">
        <v>123</v>
      </c>
      <c r="BA2999" s="75" t="s">
        <v>115</v>
      </c>
      <c r="BB2999" s="75">
        <v>1</v>
      </c>
      <c r="BC2999" s="75" t="s">
        <v>250</v>
      </c>
      <c r="BD2999" s="104"/>
      <c r="BE2999" s="104"/>
      <c r="BF2999" s="101"/>
      <c r="BG2999" s="101"/>
      <c r="BH2999" s="101"/>
      <c r="BI2999" s="101"/>
      <c r="BJ2999" s="101"/>
      <c r="BK2999" s="101"/>
      <c r="BL2999" s="101"/>
      <c r="BM2999" s="101"/>
      <c r="BN2999" s="101"/>
      <c r="BO2999" s="103"/>
      <c r="BP2999" s="101"/>
      <c r="BQ2999" s="101"/>
      <c r="BR2999" s="101"/>
      <c r="BS2999" s="101"/>
      <c r="BT2999" s="101"/>
      <c r="BU2999" s="101"/>
      <c r="BV2999" s="101"/>
      <c r="BW2999" s="101"/>
      <c r="BX2999" s="101"/>
      <c r="BY2999" s="101"/>
      <c r="BZ2999" s="101"/>
      <c r="CA2999" s="101"/>
      <c r="CB2999" s="101"/>
      <c r="CC2999" s="101"/>
      <c r="CD2999" s="101"/>
      <c r="CE2999" s="101"/>
      <c r="CF2999" s="101"/>
      <c r="CG2999" s="37" t="e">
        <f>VLOOKUP(Table_1[[#This Row],[EAN]],'[1]Planilha1'!$E:$R,13,0)</f>
        <v>#N/A</v>
      </c>
    </row>
    <row r="3000" ht="15" hidden="1">
      <c r="A3000" s="7"/>
      <c r="B3000" s="84" t="s">
        <v>2735</v>
      </c>
      <c r="C3000" s="75">
        <v>222079</v>
      </c>
      <c r="D3000" s="75"/>
      <c r="E3000" s="85">
        <v>7896451918079</v>
      </c>
      <c r="F3000" s="86" t="s">
        <v>3494</v>
      </c>
      <c r="G3000" s="75" t="s">
        <v>21</v>
      </c>
      <c r="H3000" s="75">
        <v>390</v>
      </c>
      <c r="I3000" s="87" t="s">
        <v>3106</v>
      </c>
      <c r="J3000" s="75" t="s">
        <v>1474</v>
      </c>
      <c r="K3000" s="88" t="s">
        <v>84</v>
      </c>
      <c r="L3000" s="88">
        <v>6</v>
      </c>
      <c r="M3000" s="88">
        <v>0</v>
      </c>
      <c r="N3000" s="75" t="s">
        <v>85</v>
      </c>
      <c r="O3000" s="75"/>
      <c r="P3000" s="106"/>
      <c r="Q3000" s="90">
        <f>(17/100+7.6/100+1.65/100)*P3000</f>
        <v>0</v>
      </c>
      <c r="R3000" s="104"/>
      <c r="S3000" s="104"/>
      <c r="T3000" s="104"/>
      <c r="U3000" s="104"/>
      <c r="V3000" s="90">
        <f>+P3000-Q3000+R3000+S3000+T3000+U3000</f>
        <v>0</v>
      </c>
      <c r="W3000" s="91">
        <f>(1.02/100)</f>
        <v>1.02E-2</v>
      </c>
      <c r="X3000" s="91">
        <v>4.8E-3</v>
      </c>
      <c r="Y3000" s="91">
        <v>0.17</v>
      </c>
      <c r="Z3000" s="91">
        <v>1.65E-2</v>
      </c>
      <c r="AA3000" s="91">
        <v>7.6E-2</v>
      </c>
      <c r="AB3000" s="91">
        <f>SUM(W3000:AA3000)</f>
        <v>0.2775</v>
      </c>
      <c r="AC3000" s="75">
        <v>12</v>
      </c>
      <c r="AD3000" s="92">
        <f>IF(AL3000="","",+AC3000*AL3000)</f>
      </c>
      <c r="AE3000" s="93">
        <f>IF(AL3000="","",+AL3000*AB3000)</f>
      </c>
      <c r="AF3000" s="92">
        <f>IF(AL3000="","",+AL3000-AE3000)</f>
      </c>
      <c r="AG3000" s="93">
        <f>+V3000</f>
        <v>0</v>
      </c>
      <c r="AH3000" s="92">
        <f>IF(AF3000="","",+AF3000-AG3000)</f>
      </c>
      <c r="AI3000" s="92">
        <f>IF(AH3000="","",+AH3000*AC3000)</f>
      </c>
      <c r="AJ3000" s="93"/>
      <c r="AK3000" s="94">
        <v>0.33</v>
      </c>
      <c r="AL3000" s="93">
        <f>IF(V3000=0,"",V3000/(1-AB3000-AK3000))</f>
      </c>
      <c r="AM3000" s="95">
        <v>0.33</v>
      </c>
      <c r="AN3000" s="93">
        <f>IF(V3000=0,"",V3000/(1-AB3000-AM3000))</f>
      </c>
      <c r="AO3000" s="96">
        <v>1.2</v>
      </c>
      <c r="AP3000" s="93">
        <f>IF(BD!AJ3000="","",BD!AJ3000*BD!AO3000)</f>
      </c>
      <c r="AQ3000" s="91">
        <f>BD!AM3000/BD!AK3000-1</f>
        <v>0</v>
      </c>
      <c r="AR3000" s="91">
        <f>IF(BD!AN3000="","",IF(BD!AJ3000="","",BD!AN3000/BD!AJ3000-1))</f>
      </c>
      <c r="AS3000" s="91">
        <f>IF(BD!AN3000="","",IF(BD!AN3000&lt;BD!AL3000,"ABAIXO DA META","DENTRO DA META"))</f>
      </c>
      <c r="AT3000" s="91" t="str">
        <f>IF(BD!AJ3000="","EM ANÁLISE",IF(BD!AP3000&gt;=BD!AN3000,"GO", "NO GO"))</f>
        <v>EM ANÁLISE</v>
      </c>
      <c r="AU3000" s="97">
        <f>IF(AN3000="","",+BD!$AN3000-AJ3000)</f>
      </c>
      <c r="AV3000" s="98"/>
      <c r="AW3000" s="90">
        <f>BD!P3000*BD!AC3000</f>
        <v>0</v>
      </c>
      <c r="AX3000" s="90">
        <f>BD!V3000*BD!AC3000</f>
        <v>0</v>
      </c>
      <c r="AY3000" s="90">
        <f>IF(BD!AN3000="","",BD!AN3000*BD!AC3000)</f>
      </c>
      <c r="AZ3000" s="75" t="s">
        <v>123</v>
      </c>
      <c r="BA3000" s="75" t="s">
        <v>115</v>
      </c>
      <c r="BB3000" s="75">
        <v>1</v>
      </c>
      <c r="BC3000" s="75" t="s">
        <v>250</v>
      </c>
      <c r="BD3000" s="104"/>
      <c r="BE3000" s="104"/>
      <c r="BF3000" s="101"/>
      <c r="BG3000" s="101"/>
      <c r="BH3000" s="101"/>
      <c r="BI3000" s="101"/>
      <c r="BJ3000" s="101"/>
      <c r="BK3000" s="101"/>
      <c r="BL3000" s="101"/>
      <c r="BM3000" s="101"/>
      <c r="BN3000" s="101"/>
      <c r="BO3000" s="103"/>
      <c r="BP3000" s="101"/>
      <c r="BQ3000" s="101"/>
      <c r="BR3000" s="101"/>
      <c r="BS3000" s="101"/>
      <c r="BT3000" s="101"/>
      <c r="BU3000" s="101"/>
      <c r="BV3000" s="101"/>
      <c r="BW3000" s="101"/>
      <c r="BX3000" s="101"/>
      <c r="BY3000" s="101"/>
      <c r="BZ3000" s="101"/>
      <c r="CA3000" s="101"/>
      <c r="CB3000" s="101"/>
      <c r="CC3000" s="101"/>
      <c r="CD3000" s="101"/>
      <c r="CE3000" s="101"/>
      <c r="CF3000" s="101"/>
      <c r="CG3000" s="37" t="e">
        <f>VLOOKUP(Table_1[[#This Row],[EAN]],'[1]Planilha1'!$E:$R,13,0)</f>
        <v>#N/A</v>
      </c>
    </row>
    <row r="3001" ht="15" hidden="1">
      <c r="A3001" s="7"/>
      <c r="B3001" s="84" t="s">
        <v>2735</v>
      </c>
      <c r="C3001" s="75">
        <v>222080</v>
      </c>
      <c r="D3001" s="75"/>
      <c r="E3001" s="85">
        <v>7896451917218</v>
      </c>
      <c r="F3001" s="86" t="s">
        <v>3495</v>
      </c>
      <c r="G3001" s="75" t="s">
        <v>21</v>
      </c>
      <c r="H3001" s="75">
        <v>390</v>
      </c>
      <c r="I3001" s="87" t="s">
        <v>3106</v>
      </c>
      <c r="J3001" s="75" t="s">
        <v>1474</v>
      </c>
      <c r="K3001" s="88" t="s">
        <v>84</v>
      </c>
      <c r="L3001" s="88">
        <v>6</v>
      </c>
      <c r="M3001" s="88">
        <v>0</v>
      </c>
      <c r="N3001" s="75" t="s">
        <v>85</v>
      </c>
      <c r="O3001" s="75"/>
      <c r="P3001" s="106"/>
      <c r="Q3001" s="90">
        <f>(17/100+7.6/100+1.65/100)*P3001</f>
        <v>0</v>
      </c>
      <c r="R3001" s="104"/>
      <c r="S3001" s="104"/>
      <c r="T3001" s="104"/>
      <c r="U3001" s="104"/>
      <c r="V3001" s="90">
        <f>+P3001-Q3001+R3001+S3001+T3001+U3001</f>
        <v>0</v>
      </c>
      <c r="W3001" s="91">
        <f>(1.02/100)</f>
        <v>1.02E-2</v>
      </c>
      <c r="X3001" s="91">
        <v>4.8E-3</v>
      </c>
      <c r="Y3001" s="91">
        <v>0.17</v>
      </c>
      <c r="Z3001" s="91">
        <v>1.65E-2</v>
      </c>
      <c r="AA3001" s="91">
        <v>7.6E-2</v>
      </c>
      <c r="AB3001" s="91">
        <f>SUM(W3001:AA3001)</f>
        <v>0.2775</v>
      </c>
      <c r="AC3001" s="75">
        <v>12</v>
      </c>
      <c r="AD3001" s="92">
        <f>IF(AL3001="","",+AC3001*AL3001)</f>
      </c>
      <c r="AE3001" s="93">
        <f>IF(AL3001="","",+AL3001*AB3001)</f>
      </c>
      <c r="AF3001" s="92">
        <f>IF(AL3001="","",+AL3001-AE3001)</f>
      </c>
      <c r="AG3001" s="93">
        <f>+V3001</f>
        <v>0</v>
      </c>
      <c r="AH3001" s="92">
        <f>IF(AF3001="","",+AF3001-AG3001)</f>
      </c>
      <c r="AI3001" s="92">
        <f>IF(AH3001="","",+AH3001*AC3001)</f>
      </c>
      <c r="AJ3001" s="93"/>
      <c r="AK3001" s="94">
        <v>0.33</v>
      </c>
      <c r="AL3001" s="93">
        <f>IF(V3001=0,"",V3001/(1-AB3001-AK3001))</f>
      </c>
      <c r="AM3001" s="95">
        <v>0.33</v>
      </c>
      <c r="AN3001" s="93">
        <f>IF(V3001=0,"",V3001/(1-AB3001-AM3001))</f>
      </c>
      <c r="AO3001" s="96">
        <v>1.2</v>
      </c>
      <c r="AP3001" s="93">
        <f>IF(BD!AJ3001="","",BD!AJ3001*BD!AO3001)</f>
      </c>
      <c r="AQ3001" s="91">
        <f>BD!AM3001/BD!AK3001-1</f>
        <v>0</v>
      </c>
      <c r="AR3001" s="91">
        <f>IF(BD!AN3001="","",IF(BD!AJ3001="","",BD!AN3001/BD!AJ3001-1))</f>
      </c>
      <c r="AS3001" s="91">
        <f>IF(BD!AN3001="","",IF(BD!AN3001&lt;BD!AL3001,"ABAIXO DA META","DENTRO DA META"))</f>
      </c>
      <c r="AT3001" s="91" t="str">
        <f>IF(BD!AJ3001="","EM ANÁLISE",IF(BD!AP3001&gt;=BD!AN3001,"GO", "NO GO"))</f>
        <v>EM ANÁLISE</v>
      </c>
      <c r="AU3001" s="97">
        <f>IF(AN3001="","",+BD!$AN3001-AJ3001)</f>
      </c>
      <c r="AV3001" s="98"/>
      <c r="AW3001" s="90">
        <f>BD!P3001*BD!AC3001</f>
        <v>0</v>
      </c>
      <c r="AX3001" s="90">
        <f>BD!V3001*BD!AC3001</f>
        <v>0</v>
      </c>
      <c r="AY3001" s="90">
        <f>IF(BD!AN3001="","",BD!AN3001*BD!AC3001)</f>
      </c>
      <c r="AZ3001" s="75" t="s">
        <v>123</v>
      </c>
      <c r="BA3001" s="75" t="s">
        <v>115</v>
      </c>
      <c r="BB3001" s="75">
        <v>1</v>
      </c>
      <c r="BC3001" s="75" t="s">
        <v>250</v>
      </c>
      <c r="BD3001" s="104"/>
      <c r="BE3001" s="104"/>
      <c r="BF3001" s="101"/>
      <c r="BG3001" s="101"/>
      <c r="BH3001" s="101"/>
      <c r="BI3001" s="101"/>
      <c r="BJ3001" s="101"/>
      <c r="BK3001" s="101"/>
      <c r="BL3001" s="101"/>
      <c r="BM3001" s="101"/>
      <c r="BN3001" s="101"/>
      <c r="BO3001" s="103"/>
      <c r="BP3001" s="101"/>
      <c r="BQ3001" s="101"/>
      <c r="BR3001" s="101"/>
      <c r="BS3001" s="101"/>
      <c r="BT3001" s="101"/>
      <c r="BU3001" s="101"/>
      <c r="BV3001" s="101"/>
      <c r="BW3001" s="101"/>
      <c r="BX3001" s="101"/>
      <c r="BY3001" s="101"/>
      <c r="BZ3001" s="101"/>
      <c r="CA3001" s="101"/>
      <c r="CB3001" s="101"/>
      <c r="CC3001" s="101"/>
      <c r="CD3001" s="101"/>
      <c r="CE3001" s="101"/>
      <c r="CF3001" s="101"/>
      <c r="CG3001" s="37" t="e">
        <f>VLOOKUP(Table_1[[#This Row],[EAN]],'[1]Planilha1'!$E:$R,13,0)</f>
        <v>#N/A</v>
      </c>
    </row>
    <row r="3002" ht="15" hidden="1">
      <c r="A3002" s="7"/>
      <c r="B3002" s="84" t="s">
        <v>2735</v>
      </c>
      <c r="C3002" s="75">
        <v>222081</v>
      </c>
      <c r="D3002" s="75"/>
      <c r="E3002" s="85">
        <v>7896451914583</v>
      </c>
      <c r="F3002" s="86" t="s">
        <v>3496</v>
      </c>
      <c r="G3002" s="75" t="s">
        <v>21</v>
      </c>
      <c r="H3002" s="75">
        <v>390</v>
      </c>
      <c r="I3002" s="87" t="s">
        <v>3106</v>
      </c>
      <c r="J3002" s="75" t="s">
        <v>1474</v>
      </c>
      <c r="K3002" s="88" t="s">
        <v>84</v>
      </c>
      <c r="L3002" s="88">
        <v>12</v>
      </c>
      <c r="M3002" s="88">
        <v>5</v>
      </c>
      <c r="N3002" s="75" t="s">
        <v>85</v>
      </c>
      <c r="O3002" s="75"/>
      <c r="P3002" s="106"/>
      <c r="Q3002" s="90">
        <f>(17/100+7.6/100+1.65/100)*P3002</f>
        <v>0</v>
      </c>
      <c r="R3002" s="104"/>
      <c r="S3002" s="104"/>
      <c r="T3002" s="104"/>
      <c r="U3002" s="104"/>
      <c r="V3002" s="90">
        <f>+P3002-Q3002+R3002+S3002+T3002+U3002</f>
        <v>0</v>
      </c>
      <c r="W3002" s="91">
        <f>(1.02/100)</f>
        <v>1.02E-2</v>
      </c>
      <c r="X3002" s="91">
        <v>4.8E-3</v>
      </c>
      <c r="Y3002" s="91">
        <v>0.17</v>
      </c>
      <c r="Z3002" s="91">
        <v>1.65E-2</v>
      </c>
      <c r="AA3002" s="91">
        <v>7.6E-2</v>
      </c>
      <c r="AB3002" s="91">
        <f>SUM(W3002:AA3002)</f>
        <v>0.2775</v>
      </c>
      <c r="AC3002" s="75">
        <v>12</v>
      </c>
      <c r="AD3002" s="92">
        <f>IF(AL3002="","",+AC3002*AL3002)</f>
      </c>
      <c r="AE3002" s="93">
        <f>IF(AL3002="","",+AL3002*AB3002)</f>
      </c>
      <c r="AF3002" s="92">
        <f>IF(AL3002="","",+AL3002-AE3002)</f>
      </c>
      <c r="AG3002" s="93">
        <f>+V3002</f>
        <v>0</v>
      </c>
      <c r="AH3002" s="92">
        <f>IF(AF3002="","",+AF3002-AG3002)</f>
      </c>
      <c r="AI3002" s="92">
        <f>IF(AH3002="","",+AH3002*AC3002)</f>
      </c>
      <c r="AJ3002" s="93"/>
      <c r="AK3002" s="94">
        <v>0.33</v>
      </c>
      <c r="AL3002" s="93">
        <f>IF(V3002=0,"",V3002/(1-AB3002-AK3002))</f>
      </c>
      <c r="AM3002" s="95">
        <v>0.33</v>
      </c>
      <c r="AN3002" s="93">
        <f>IF(V3002=0,"",V3002/(1-AB3002-AM3002))</f>
      </c>
      <c r="AO3002" s="96">
        <v>1.2</v>
      </c>
      <c r="AP3002" s="93">
        <f>IF(BD!AJ3002="","",BD!AJ3002*BD!AO3002)</f>
      </c>
      <c r="AQ3002" s="91">
        <f>BD!AM3002/BD!AK3002-1</f>
        <v>0</v>
      </c>
      <c r="AR3002" s="91">
        <f>IF(BD!AN3002="","",IF(BD!AJ3002="","",BD!AN3002/BD!AJ3002-1))</f>
      </c>
      <c r="AS3002" s="91">
        <f>IF(BD!AN3002="","",IF(BD!AN3002&lt;BD!AL3002,"ABAIXO DA META","DENTRO DA META"))</f>
      </c>
      <c r="AT3002" s="91" t="str">
        <f>IF(BD!AJ3002="","EM ANÁLISE",IF(BD!AP3002&gt;=BD!AN3002,"GO", "NO GO"))</f>
        <v>EM ANÁLISE</v>
      </c>
      <c r="AU3002" s="97">
        <f>IF(AN3002="","",+BD!$AN3002-AJ3002)</f>
      </c>
      <c r="AV3002" s="98"/>
      <c r="AW3002" s="90">
        <f>BD!P3002*BD!AC3002</f>
        <v>0</v>
      </c>
      <c r="AX3002" s="90">
        <f>BD!V3002*BD!AC3002</f>
        <v>0</v>
      </c>
      <c r="AY3002" s="90">
        <f>IF(BD!AN3002="","",BD!AN3002*BD!AC3002)</f>
      </c>
      <c r="AZ3002" s="75" t="s">
        <v>123</v>
      </c>
      <c r="BA3002" s="75" t="s">
        <v>115</v>
      </c>
      <c r="BB3002" s="75">
        <v>1</v>
      </c>
      <c r="BC3002" s="75" t="s">
        <v>250</v>
      </c>
      <c r="BD3002" s="104"/>
      <c r="BE3002" s="104"/>
      <c r="BF3002" s="101"/>
      <c r="BG3002" s="101"/>
      <c r="BH3002" s="101"/>
      <c r="BI3002" s="101"/>
      <c r="BJ3002" s="101"/>
      <c r="BK3002" s="101"/>
      <c r="BL3002" s="101"/>
      <c r="BM3002" s="101"/>
      <c r="BN3002" s="101"/>
      <c r="BO3002" s="103"/>
      <c r="BP3002" s="101"/>
      <c r="BQ3002" s="101"/>
      <c r="BR3002" s="101"/>
      <c r="BS3002" s="101"/>
      <c r="BT3002" s="101"/>
      <c r="BU3002" s="101"/>
      <c r="BV3002" s="101"/>
      <c r="BW3002" s="101"/>
      <c r="BX3002" s="101"/>
      <c r="BY3002" s="101"/>
      <c r="BZ3002" s="101"/>
      <c r="CA3002" s="101"/>
      <c r="CB3002" s="101"/>
      <c r="CC3002" s="101"/>
      <c r="CD3002" s="101"/>
      <c r="CE3002" s="101"/>
      <c r="CF3002" s="101"/>
      <c r="CG3002" s="37" t="e">
        <f>VLOOKUP(Table_1[[#This Row],[EAN]],'[1]Planilha1'!$E:$R,13,0)</f>
        <v>#N/A</v>
      </c>
    </row>
    <row r="3003" ht="15" hidden="1">
      <c r="A3003" s="7"/>
      <c r="B3003" s="84" t="s">
        <v>2735</v>
      </c>
      <c r="C3003" s="75">
        <v>222082</v>
      </c>
      <c r="D3003" s="75"/>
      <c r="E3003" s="85">
        <v>7896451912466</v>
      </c>
      <c r="F3003" s="86" t="s">
        <v>3497</v>
      </c>
      <c r="G3003" s="75" t="s">
        <v>21</v>
      </c>
      <c r="H3003" s="75">
        <v>390</v>
      </c>
      <c r="I3003" s="87" t="s">
        <v>3106</v>
      </c>
      <c r="J3003" s="75" t="s">
        <v>1474</v>
      </c>
      <c r="K3003" s="88" t="s">
        <v>84</v>
      </c>
      <c r="L3003" s="88">
        <v>12</v>
      </c>
      <c r="M3003" s="88">
        <v>0</v>
      </c>
      <c r="N3003" s="75" t="s">
        <v>85</v>
      </c>
      <c r="O3003" s="75"/>
      <c r="P3003" s="106"/>
      <c r="Q3003" s="90">
        <f>(17/100+7.6/100+1.65/100)*P3003</f>
        <v>0</v>
      </c>
      <c r="R3003" s="104"/>
      <c r="S3003" s="104"/>
      <c r="T3003" s="104"/>
      <c r="U3003" s="104"/>
      <c r="V3003" s="90">
        <f>+P3003-Q3003+R3003+S3003+T3003+U3003</f>
        <v>0</v>
      </c>
      <c r="W3003" s="91">
        <f>(1.02/100)</f>
        <v>1.02E-2</v>
      </c>
      <c r="X3003" s="91">
        <v>4.8E-3</v>
      </c>
      <c r="Y3003" s="91">
        <v>0.17</v>
      </c>
      <c r="Z3003" s="91">
        <v>1.65E-2</v>
      </c>
      <c r="AA3003" s="91">
        <v>7.6E-2</v>
      </c>
      <c r="AB3003" s="91">
        <f>SUM(W3003:AA3003)</f>
        <v>0.2775</v>
      </c>
      <c r="AC3003" s="75">
        <v>12</v>
      </c>
      <c r="AD3003" s="92">
        <f>IF(AL3003="","",+AC3003*AL3003)</f>
      </c>
      <c r="AE3003" s="93">
        <f>IF(AL3003="","",+AL3003*AB3003)</f>
      </c>
      <c r="AF3003" s="92">
        <f>IF(AL3003="","",+AL3003-AE3003)</f>
      </c>
      <c r="AG3003" s="93">
        <f>+V3003</f>
        <v>0</v>
      </c>
      <c r="AH3003" s="92">
        <f>IF(AF3003="","",+AF3003-AG3003)</f>
      </c>
      <c r="AI3003" s="92">
        <f>IF(AH3003="","",+AH3003*AC3003)</f>
      </c>
      <c r="AJ3003" s="93"/>
      <c r="AK3003" s="94">
        <v>0.33</v>
      </c>
      <c r="AL3003" s="93">
        <f>IF(V3003=0,"",V3003/(1-AB3003-AK3003))</f>
      </c>
      <c r="AM3003" s="95">
        <v>0.33</v>
      </c>
      <c r="AN3003" s="93">
        <f>IF(V3003=0,"",V3003/(1-AB3003-AM3003))</f>
      </c>
      <c r="AO3003" s="96">
        <v>1.2</v>
      </c>
      <c r="AP3003" s="93">
        <f>IF(BD!AJ3003="","",BD!AJ3003*BD!AO3003)</f>
      </c>
      <c r="AQ3003" s="91">
        <f>BD!AM3003/BD!AK3003-1</f>
        <v>0</v>
      </c>
      <c r="AR3003" s="91">
        <f>IF(BD!AN3003="","",IF(BD!AJ3003="","",BD!AN3003/BD!AJ3003-1))</f>
      </c>
      <c r="AS3003" s="91">
        <f>IF(BD!AN3003="","",IF(BD!AN3003&lt;BD!AL3003,"ABAIXO DA META","DENTRO DA META"))</f>
      </c>
      <c r="AT3003" s="91" t="str">
        <f>IF(BD!AJ3003="","EM ANÁLISE",IF(BD!AP3003&gt;=BD!AN3003,"GO", "NO GO"))</f>
        <v>EM ANÁLISE</v>
      </c>
      <c r="AU3003" s="97">
        <f>IF(AN3003="","",+BD!$AN3003-AJ3003)</f>
      </c>
      <c r="AV3003" s="98"/>
      <c r="AW3003" s="90">
        <f>BD!P3003*BD!AC3003</f>
        <v>0</v>
      </c>
      <c r="AX3003" s="90">
        <f>BD!V3003*BD!AC3003</f>
        <v>0</v>
      </c>
      <c r="AY3003" s="90">
        <f>IF(BD!AN3003="","",BD!AN3003*BD!AC3003)</f>
      </c>
      <c r="AZ3003" s="75" t="s">
        <v>123</v>
      </c>
      <c r="BA3003" s="75" t="s">
        <v>115</v>
      </c>
      <c r="BB3003" s="75">
        <v>1</v>
      </c>
      <c r="BC3003" s="75" t="s">
        <v>250</v>
      </c>
      <c r="BD3003" s="104"/>
      <c r="BE3003" s="104"/>
      <c r="BF3003" s="101"/>
      <c r="BG3003" s="101"/>
      <c r="BH3003" s="101"/>
      <c r="BI3003" s="101"/>
      <c r="BJ3003" s="101"/>
      <c r="BK3003" s="101"/>
      <c r="BL3003" s="101"/>
      <c r="BM3003" s="101"/>
      <c r="BN3003" s="101"/>
      <c r="BO3003" s="103"/>
      <c r="BP3003" s="101"/>
      <c r="BQ3003" s="101"/>
      <c r="BR3003" s="101"/>
      <c r="BS3003" s="101"/>
      <c r="BT3003" s="101"/>
      <c r="BU3003" s="101"/>
      <c r="BV3003" s="101"/>
      <c r="BW3003" s="101"/>
      <c r="BX3003" s="101"/>
      <c r="BY3003" s="101"/>
      <c r="BZ3003" s="101"/>
      <c r="CA3003" s="101"/>
      <c r="CB3003" s="101"/>
      <c r="CC3003" s="101"/>
      <c r="CD3003" s="101"/>
      <c r="CE3003" s="101"/>
      <c r="CF3003" s="101"/>
      <c r="CG3003" s="37" t="e">
        <f>VLOOKUP(Table_1[[#This Row],[EAN]],'[1]Planilha1'!$E:$R,13,0)</f>
        <v>#N/A</v>
      </c>
    </row>
    <row r="3004" ht="15" hidden="1">
      <c r="A3004" s="7"/>
      <c r="B3004" s="84" t="s">
        <v>2735</v>
      </c>
      <c r="C3004" s="75">
        <v>222083</v>
      </c>
      <c r="D3004" s="75"/>
      <c r="E3004" s="85">
        <v>7896451912480</v>
      </c>
      <c r="F3004" s="86" t="s">
        <v>3498</v>
      </c>
      <c r="G3004" s="75" t="s">
        <v>21</v>
      </c>
      <c r="H3004" s="75">
        <v>390</v>
      </c>
      <c r="I3004" s="87" t="s">
        <v>3106</v>
      </c>
      <c r="J3004" s="75" t="s">
        <v>1474</v>
      </c>
      <c r="K3004" s="88" t="s">
        <v>84</v>
      </c>
      <c r="L3004" s="88">
        <v>12</v>
      </c>
      <c r="M3004" s="88">
        <v>0</v>
      </c>
      <c r="N3004" s="75" t="s">
        <v>85</v>
      </c>
      <c r="O3004" s="75"/>
      <c r="P3004" s="106"/>
      <c r="Q3004" s="90">
        <f>(17/100+7.6/100+1.65/100)*P3004</f>
        <v>0</v>
      </c>
      <c r="R3004" s="104"/>
      <c r="S3004" s="104"/>
      <c r="T3004" s="104"/>
      <c r="U3004" s="104"/>
      <c r="V3004" s="90">
        <f>+P3004-Q3004+R3004+S3004+T3004+U3004</f>
        <v>0</v>
      </c>
      <c r="W3004" s="91">
        <f>(1.02/100)</f>
        <v>1.02E-2</v>
      </c>
      <c r="X3004" s="91">
        <v>4.8E-3</v>
      </c>
      <c r="Y3004" s="91">
        <v>0.17</v>
      </c>
      <c r="Z3004" s="91">
        <v>1.65E-2</v>
      </c>
      <c r="AA3004" s="91">
        <v>7.6E-2</v>
      </c>
      <c r="AB3004" s="91">
        <f>SUM(W3004:AA3004)</f>
        <v>0.2775</v>
      </c>
      <c r="AC3004" s="75">
        <v>12</v>
      </c>
      <c r="AD3004" s="92">
        <f>IF(AL3004="","",+AC3004*AL3004)</f>
      </c>
      <c r="AE3004" s="93">
        <f>IF(AL3004="","",+AL3004*AB3004)</f>
      </c>
      <c r="AF3004" s="92">
        <f>IF(AL3004="","",+AL3004-AE3004)</f>
      </c>
      <c r="AG3004" s="93">
        <f>+V3004</f>
        <v>0</v>
      </c>
      <c r="AH3004" s="92">
        <f>IF(AF3004="","",+AF3004-AG3004)</f>
      </c>
      <c r="AI3004" s="92">
        <f>IF(AH3004="","",+AH3004*AC3004)</f>
      </c>
      <c r="AJ3004" s="93"/>
      <c r="AK3004" s="94">
        <v>0.33</v>
      </c>
      <c r="AL3004" s="93">
        <f>IF(V3004=0,"",V3004/(1-AB3004-AK3004))</f>
      </c>
      <c r="AM3004" s="95">
        <v>0.33</v>
      </c>
      <c r="AN3004" s="93">
        <f>IF(V3004=0,"",V3004/(1-AB3004-AM3004))</f>
      </c>
      <c r="AO3004" s="96">
        <v>1.2</v>
      </c>
      <c r="AP3004" s="93">
        <f>IF(BD!AJ3004="","",BD!AJ3004*BD!AO3004)</f>
      </c>
      <c r="AQ3004" s="91">
        <f>BD!AM3004/BD!AK3004-1</f>
        <v>0</v>
      </c>
      <c r="AR3004" s="91">
        <f>IF(BD!AN3004="","",IF(BD!AJ3004="","",BD!AN3004/BD!AJ3004-1))</f>
      </c>
      <c r="AS3004" s="91">
        <f>IF(BD!AN3004="","",IF(BD!AN3004&lt;BD!AL3004,"ABAIXO DA META","DENTRO DA META"))</f>
      </c>
      <c r="AT3004" s="91" t="str">
        <f>IF(BD!AJ3004="","EM ANÁLISE",IF(BD!AP3004&gt;=BD!AN3004,"GO", "NO GO"))</f>
        <v>EM ANÁLISE</v>
      </c>
      <c r="AU3004" s="97">
        <f>IF(AN3004="","",+BD!$AN3004-AJ3004)</f>
      </c>
      <c r="AV3004" s="98"/>
      <c r="AW3004" s="90">
        <f>BD!P3004*BD!AC3004</f>
        <v>0</v>
      </c>
      <c r="AX3004" s="90">
        <f>BD!V3004*BD!AC3004</f>
        <v>0</v>
      </c>
      <c r="AY3004" s="90">
        <f>IF(BD!AN3004="","",BD!AN3004*BD!AC3004)</f>
      </c>
      <c r="AZ3004" s="75" t="s">
        <v>123</v>
      </c>
      <c r="BA3004" s="75" t="s">
        <v>115</v>
      </c>
      <c r="BB3004" s="75">
        <v>1</v>
      </c>
      <c r="BC3004" s="75" t="s">
        <v>250</v>
      </c>
      <c r="BD3004" s="104"/>
      <c r="BE3004" s="104"/>
      <c r="BF3004" s="101"/>
      <c r="BG3004" s="101"/>
      <c r="BH3004" s="101"/>
      <c r="BI3004" s="101"/>
      <c r="BJ3004" s="101"/>
      <c r="BK3004" s="101"/>
      <c r="BL3004" s="101"/>
      <c r="BM3004" s="101"/>
      <c r="BN3004" s="101"/>
      <c r="BO3004" s="103"/>
      <c r="BP3004" s="101"/>
      <c r="BQ3004" s="101"/>
      <c r="BR3004" s="101"/>
      <c r="BS3004" s="101"/>
      <c r="BT3004" s="101"/>
      <c r="BU3004" s="101"/>
      <c r="BV3004" s="101"/>
      <c r="BW3004" s="101"/>
      <c r="BX3004" s="101"/>
      <c r="BY3004" s="101"/>
      <c r="BZ3004" s="101"/>
      <c r="CA3004" s="101"/>
      <c r="CB3004" s="101"/>
      <c r="CC3004" s="101"/>
      <c r="CD3004" s="101"/>
      <c r="CE3004" s="101"/>
      <c r="CF3004" s="101"/>
      <c r="CG3004" s="37" t="e">
        <f>VLOOKUP(Table_1[[#This Row],[EAN]],'[1]Planilha1'!$E:$R,13,0)</f>
        <v>#N/A</v>
      </c>
    </row>
    <row r="3005" ht="15" hidden="1">
      <c r="A3005" s="7"/>
      <c r="B3005" s="84" t="s">
        <v>2735</v>
      </c>
      <c r="C3005" s="75">
        <v>222084</v>
      </c>
      <c r="D3005" s="75"/>
      <c r="E3005" s="85">
        <v>7896451912459</v>
      </c>
      <c r="F3005" s="86" t="s">
        <v>3499</v>
      </c>
      <c r="G3005" s="75" t="s">
        <v>21</v>
      </c>
      <c r="H3005" s="75">
        <v>390</v>
      </c>
      <c r="I3005" s="87" t="s">
        <v>3106</v>
      </c>
      <c r="J3005" s="75" t="s">
        <v>1474</v>
      </c>
      <c r="K3005" s="88" t="s">
        <v>84</v>
      </c>
      <c r="L3005" s="88">
        <v>12</v>
      </c>
      <c r="M3005" s="88">
        <v>5</v>
      </c>
      <c r="N3005" s="75" t="s">
        <v>85</v>
      </c>
      <c r="O3005" s="75"/>
      <c r="P3005" s="106"/>
      <c r="Q3005" s="90">
        <f>(17/100+7.6/100+1.65/100)*P3005</f>
        <v>0</v>
      </c>
      <c r="R3005" s="104"/>
      <c r="S3005" s="104"/>
      <c r="T3005" s="104"/>
      <c r="U3005" s="104"/>
      <c r="V3005" s="90">
        <f>+P3005-Q3005+R3005+S3005+T3005+U3005</f>
        <v>0</v>
      </c>
      <c r="W3005" s="91">
        <f>(1.02/100)</f>
        <v>1.02E-2</v>
      </c>
      <c r="X3005" s="91">
        <v>4.8E-3</v>
      </c>
      <c r="Y3005" s="91">
        <v>0.17</v>
      </c>
      <c r="Z3005" s="91">
        <v>1.65E-2</v>
      </c>
      <c r="AA3005" s="91">
        <v>7.6E-2</v>
      </c>
      <c r="AB3005" s="91">
        <f>SUM(W3005:AA3005)</f>
        <v>0.2775</v>
      </c>
      <c r="AC3005" s="75">
        <v>12</v>
      </c>
      <c r="AD3005" s="92">
        <f>IF(AL3005="","",+AC3005*AL3005)</f>
      </c>
      <c r="AE3005" s="93">
        <f>IF(AL3005="","",+AL3005*AB3005)</f>
      </c>
      <c r="AF3005" s="92">
        <f>IF(AL3005="","",+AL3005-AE3005)</f>
      </c>
      <c r="AG3005" s="93">
        <f>+V3005</f>
        <v>0</v>
      </c>
      <c r="AH3005" s="92">
        <f>IF(AF3005="","",+AF3005-AG3005)</f>
      </c>
      <c r="AI3005" s="92">
        <f>IF(AH3005="","",+AH3005*AC3005)</f>
      </c>
      <c r="AJ3005" s="93"/>
      <c r="AK3005" s="94">
        <v>0.33</v>
      </c>
      <c r="AL3005" s="93">
        <f>IF(V3005=0,"",V3005/(1-AB3005-AK3005))</f>
      </c>
      <c r="AM3005" s="95">
        <v>0.33</v>
      </c>
      <c r="AN3005" s="93">
        <f>IF(V3005=0,"",V3005/(1-AB3005-AM3005))</f>
      </c>
      <c r="AO3005" s="96">
        <v>1.2</v>
      </c>
      <c r="AP3005" s="93">
        <f>IF(BD!AJ3005="","",BD!AJ3005*BD!AO3005)</f>
      </c>
      <c r="AQ3005" s="91">
        <f>BD!AM3005/BD!AK3005-1</f>
        <v>0</v>
      </c>
      <c r="AR3005" s="91">
        <f>IF(BD!AN3005="","",IF(BD!AJ3005="","",BD!AN3005/BD!AJ3005-1))</f>
      </c>
      <c r="AS3005" s="91">
        <f>IF(BD!AN3005="","",IF(BD!AN3005&lt;BD!AL3005,"ABAIXO DA META","DENTRO DA META"))</f>
      </c>
      <c r="AT3005" s="91" t="str">
        <f>IF(BD!AJ3005="","EM ANÁLISE",IF(BD!AP3005&gt;=BD!AN3005,"GO", "NO GO"))</f>
        <v>EM ANÁLISE</v>
      </c>
      <c r="AU3005" s="97">
        <f>IF(AN3005="","",+BD!$AN3005-AJ3005)</f>
      </c>
      <c r="AV3005" s="98"/>
      <c r="AW3005" s="90">
        <f>BD!P3005*BD!AC3005</f>
        <v>0</v>
      </c>
      <c r="AX3005" s="90">
        <f>BD!V3005*BD!AC3005</f>
        <v>0</v>
      </c>
      <c r="AY3005" s="90">
        <f>IF(BD!AN3005="","",BD!AN3005*BD!AC3005)</f>
      </c>
      <c r="AZ3005" s="75" t="s">
        <v>123</v>
      </c>
      <c r="BA3005" s="75" t="s">
        <v>115</v>
      </c>
      <c r="BB3005" s="75">
        <v>1</v>
      </c>
      <c r="BC3005" s="75" t="s">
        <v>250</v>
      </c>
      <c r="BD3005" s="104"/>
      <c r="BE3005" s="104"/>
      <c r="BF3005" s="101"/>
      <c r="BG3005" s="101"/>
      <c r="BH3005" s="101"/>
      <c r="BI3005" s="101"/>
      <c r="BJ3005" s="101"/>
      <c r="BK3005" s="101"/>
      <c r="BL3005" s="101"/>
      <c r="BM3005" s="101"/>
      <c r="BN3005" s="101"/>
      <c r="BO3005" s="103"/>
      <c r="BP3005" s="101"/>
      <c r="BQ3005" s="101"/>
      <c r="BR3005" s="101"/>
      <c r="BS3005" s="101"/>
      <c r="BT3005" s="101"/>
      <c r="BU3005" s="101"/>
      <c r="BV3005" s="101"/>
      <c r="BW3005" s="101"/>
      <c r="BX3005" s="101"/>
      <c r="BY3005" s="101"/>
      <c r="BZ3005" s="101"/>
      <c r="CA3005" s="101"/>
      <c r="CB3005" s="101"/>
      <c r="CC3005" s="101"/>
      <c r="CD3005" s="101"/>
      <c r="CE3005" s="101"/>
      <c r="CF3005" s="101"/>
      <c r="CG3005" s="37" t="e">
        <f>VLOOKUP(Table_1[[#This Row],[EAN]],'[1]Planilha1'!$E:$R,13,0)</f>
        <v>#N/A</v>
      </c>
    </row>
    <row r="3006" ht="15" hidden="1">
      <c r="A3006" s="7"/>
      <c r="B3006" s="84" t="s">
        <v>2735</v>
      </c>
      <c r="C3006" s="75">
        <v>222085</v>
      </c>
      <c r="D3006" s="75"/>
      <c r="E3006" s="85">
        <v>7896451912473</v>
      </c>
      <c r="F3006" s="86" t="s">
        <v>3500</v>
      </c>
      <c r="G3006" s="75" t="s">
        <v>21</v>
      </c>
      <c r="H3006" s="75">
        <v>390</v>
      </c>
      <c r="I3006" s="87" t="s">
        <v>3106</v>
      </c>
      <c r="J3006" s="75" t="s">
        <v>1474</v>
      </c>
      <c r="K3006" s="88" t="s">
        <v>84</v>
      </c>
      <c r="L3006" s="88">
        <v>12</v>
      </c>
      <c r="M3006" s="88">
        <v>5</v>
      </c>
      <c r="N3006" s="75" t="s">
        <v>85</v>
      </c>
      <c r="O3006" s="75"/>
      <c r="P3006" s="106"/>
      <c r="Q3006" s="90">
        <f>(17/100+7.6/100+1.65/100)*P3006</f>
        <v>0</v>
      </c>
      <c r="R3006" s="104"/>
      <c r="S3006" s="104"/>
      <c r="T3006" s="104"/>
      <c r="U3006" s="104"/>
      <c r="V3006" s="90">
        <f>+P3006-Q3006+R3006+S3006+T3006+U3006</f>
        <v>0</v>
      </c>
      <c r="W3006" s="91">
        <f>(1.02/100)</f>
        <v>1.02E-2</v>
      </c>
      <c r="X3006" s="91">
        <v>4.8E-3</v>
      </c>
      <c r="Y3006" s="91">
        <v>0.17</v>
      </c>
      <c r="Z3006" s="91">
        <v>1.65E-2</v>
      </c>
      <c r="AA3006" s="91">
        <v>7.6E-2</v>
      </c>
      <c r="AB3006" s="91">
        <f>SUM(W3006:AA3006)</f>
        <v>0.2775</v>
      </c>
      <c r="AC3006" s="75">
        <v>12</v>
      </c>
      <c r="AD3006" s="92">
        <f>IF(AL3006="","",+AC3006*AL3006)</f>
      </c>
      <c r="AE3006" s="93">
        <f>IF(AL3006="","",+AL3006*AB3006)</f>
      </c>
      <c r="AF3006" s="92">
        <f>IF(AL3006="","",+AL3006-AE3006)</f>
      </c>
      <c r="AG3006" s="93">
        <f>+V3006</f>
        <v>0</v>
      </c>
      <c r="AH3006" s="92">
        <f>IF(AF3006="","",+AF3006-AG3006)</f>
      </c>
      <c r="AI3006" s="92">
        <f>IF(AH3006="","",+AH3006*AC3006)</f>
      </c>
      <c r="AJ3006" s="93"/>
      <c r="AK3006" s="94">
        <v>0.33</v>
      </c>
      <c r="AL3006" s="93">
        <f>IF(V3006=0,"",V3006/(1-AB3006-AK3006))</f>
      </c>
      <c r="AM3006" s="95">
        <v>0.33</v>
      </c>
      <c r="AN3006" s="93">
        <f>IF(V3006=0,"",V3006/(1-AB3006-AM3006))</f>
      </c>
      <c r="AO3006" s="96">
        <v>1.2</v>
      </c>
      <c r="AP3006" s="93">
        <f>IF(BD!AJ3006="","",BD!AJ3006*BD!AO3006)</f>
      </c>
      <c r="AQ3006" s="91">
        <f>BD!AM3006/BD!AK3006-1</f>
        <v>0</v>
      </c>
      <c r="AR3006" s="91">
        <f>IF(BD!AN3006="","",IF(BD!AJ3006="","",BD!AN3006/BD!AJ3006-1))</f>
      </c>
      <c r="AS3006" s="91">
        <f>IF(BD!AN3006="","",IF(BD!AN3006&lt;BD!AL3006,"ABAIXO DA META","DENTRO DA META"))</f>
      </c>
      <c r="AT3006" s="91" t="str">
        <f>IF(BD!AJ3006="","EM ANÁLISE",IF(BD!AP3006&gt;=BD!AN3006,"GO", "NO GO"))</f>
        <v>EM ANÁLISE</v>
      </c>
      <c r="AU3006" s="97">
        <f>IF(AN3006="","",+BD!$AN3006-AJ3006)</f>
      </c>
      <c r="AV3006" s="98"/>
      <c r="AW3006" s="90">
        <f>BD!P3006*BD!AC3006</f>
        <v>0</v>
      </c>
      <c r="AX3006" s="90">
        <f>BD!V3006*BD!AC3006</f>
        <v>0</v>
      </c>
      <c r="AY3006" s="90">
        <f>IF(BD!AN3006="","",BD!AN3006*BD!AC3006)</f>
      </c>
      <c r="AZ3006" s="75" t="s">
        <v>123</v>
      </c>
      <c r="BA3006" s="75" t="s">
        <v>115</v>
      </c>
      <c r="BB3006" s="75">
        <v>1</v>
      </c>
      <c r="BC3006" s="75" t="s">
        <v>250</v>
      </c>
      <c r="BD3006" s="104"/>
      <c r="BE3006" s="104"/>
      <c r="BF3006" s="101"/>
      <c r="BG3006" s="101"/>
      <c r="BH3006" s="101"/>
      <c r="BI3006" s="101"/>
      <c r="BJ3006" s="101"/>
      <c r="BK3006" s="101"/>
      <c r="BL3006" s="101"/>
      <c r="BM3006" s="101"/>
      <c r="BN3006" s="101"/>
      <c r="BO3006" s="103"/>
      <c r="BP3006" s="101"/>
      <c r="BQ3006" s="101"/>
      <c r="BR3006" s="101"/>
      <c r="BS3006" s="101"/>
      <c r="BT3006" s="101"/>
      <c r="BU3006" s="101"/>
      <c r="BV3006" s="101"/>
      <c r="BW3006" s="101"/>
      <c r="BX3006" s="101"/>
      <c r="BY3006" s="101"/>
      <c r="BZ3006" s="101"/>
      <c r="CA3006" s="101"/>
      <c r="CB3006" s="101"/>
      <c r="CC3006" s="101"/>
      <c r="CD3006" s="101"/>
      <c r="CE3006" s="101"/>
      <c r="CF3006" s="101"/>
      <c r="CG3006" s="37" t="e">
        <f>VLOOKUP(Table_1[[#This Row],[EAN]],'[1]Planilha1'!$E:$R,13,0)</f>
        <v>#N/A</v>
      </c>
    </row>
    <row r="3007" ht="15" hidden="1">
      <c r="A3007" s="7"/>
      <c r="B3007" s="84" t="s">
        <v>2735</v>
      </c>
      <c r="C3007" s="75">
        <v>222086</v>
      </c>
      <c r="D3007" s="75"/>
      <c r="E3007" s="85">
        <v>7896451913845</v>
      </c>
      <c r="F3007" s="86" t="s">
        <v>3501</v>
      </c>
      <c r="G3007" s="75" t="s">
        <v>21</v>
      </c>
      <c r="H3007" s="75">
        <v>390</v>
      </c>
      <c r="I3007" s="87" t="s">
        <v>3106</v>
      </c>
      <c r="J3007" s="75" t="s">
        <v>1474</v>
      </c>
      <c r="K3007" s="88" t="s">
        <v>84</v>
      </c>
      <c r="L3007" s="88">
        <v>12</v>
      </c>
      <c r="M3007" s="88">
        <v>0</v>
      </c>
      <c r="N3007" s="75" t="s">
        <v>85</v>
      </c>
      <c r="O3007" s="75"/>
      <c r="P3007" s="106"/>
      <c r="Q3007" s="90">
        <f>(17/100+7.6/100+1.65/100)*P3007</f>
        <v>0</v>
      </c>
      <c r="R3007" s="104"/>
      <c r="S3007" s="104"/>
      <c r="T3007" s="104"/>
      <c r="U3007" s="104"/>
      <c r="V3007" s="90">
        <f>+P3007-Q3007+R3007+S3007+T3007+U3007</f>
        <v>0</v>
      </c>
      <c r="W3007" s="91">
        <f>(1.02/100)</f>
        <v>1.02E-2</v>
      </c>
      <c r="X3007" s="91">
        <v>4.8E-3</v>
      </c>
      <c r="Y3007" s="91">
        <v>0.17</v>
      </c>
      <c r="Z3007" s="91">
        <v>1.65E-2</v>
      </c>
      <c r="AA3007" s="91">
        <v>7.6E-2</v>
      </c>
      <c r="AB3007" s="91">
        <f>SUM(W3007:AA3007)</f>
        <v>0.2775</v>
      </c>
      <c r="AC3007" s="75">
        <v>12</v>
      </c>
      <c r="AD3007" s="92">
        <f>IF(AL3007="","",+AC3007*AL3007)</f>
      </c>
      <c r="AE3007" s="93">
        <f>IF(AL3007="","",+AL3007*AB3007)</f>
      </c>
      <c r="AF3007" s="92">
        <f>IF(AL3007="","",+AL3007-AE3007)</f>
      </c>
      <c r="AG3007" s="93">
        <f>+V3007</f>
        <v>0</v>
      </c>
      <c r="AH3007" s="92">
        <f>IF(AF3007="","",+AF3007-AG3007)</f>
      </c>
      <c r="AI3007" s="92">
        <f>IF(AH3007="","",+AH3007*AC3007)</f>
      </c>
      <c r="AJ3007" s="93"/>
      <c r="AK3007" s="94">
        <v>0.33</v>
      </c>
      <c r="AL3007" s="93">
        <f>IF(V3007=0,"",V3007/(1-AB3007-AK3007))</f>
      </c>
      <c r="AM3007" s="95">
        <v>0.33</v>
      </c>
      <c r="AN3007" s="93">
        <f>IF(V3007=0,"",V3007/(1-AB3007-AM3007))</f>
      </c>
      <c r="AO3007" s="96">
        <v>1.2</v>
      </c>
      <c r="AP3007" s="93">
        <f>IF(BD!AJ3007="","",BD!AJ3007*BD!AO3007)</f>
      </c>
      <c r="AQ3007" s="91">
        <f>BD!AM3007/BD!AK3007-1</f>
        <v>0</v>
      </c>
      <c r="AR3007" s="91">
        <f>IF(BD!AN3007="","",IF(BD!AJ3007="","",BD!AN3007/BD!AJ3007-1))</f>
      </c>
      <c r="AS3007" s="91">
        <f>IF(BD!AN3007="","",IF(BD!AN3007&lt;BD!AL3007,"ABAIXO DA META","DENTRO DA META"))</f>
      </c>
      <c r="AT3007" s="91" t="str">
        <f>IF(BD!AJ3007="","EM ANÁLISE",IF(BD!AP3007&gt;=BD!AN3007,"GO", "NO GO"))</f>
        <v>EM ANÁLISE</v>
      </c>
      <c r="AU3007" s="97">
        <f>IF(AN3007="","",+BD!$AN3007-AJ3007)</f>
      </c>
      <c r="AV3007" s="98"/>
      <c r="AW3007" s="90">
        <f>BD!P3007*BD!AC3007</f>
        <v>0</v>
      </c>
      <c r="AX3007" s="90">
        <f>BD!V3007*BD!AC3007</f>
        <v>0</v>
      </c>
      <c r="AY3007" s="90">
        <f>IF(BD!AN3007="","",BD!AN3007*BD!AC3007)</f>
      </c>
      <c r="AZ3007" s="75" t="s">
        <v>123</v>
      </c>
      <c r="BA3007" s="75" t="s">
        <v>115</v>
      </c>
      <c r="BB3007" s="75">
        <v>1</v>
      </c>
      <c r="BC3007" s="75" t="s">
        <v>250</v>
      </c>
      <c r="BD3007" s="104"/>
      <c r="BE3007" s="104"/>
      <c r="BF3007" s="101"/>
      <c r="BG3007" s="101"/>
      <c r="BH3007" s="101"/>
      <c r="BI3007" s="101"/>
      <c r="BJ3007" s="101"/>
      <c r="BK3007" s="101"/>
      <c r="BL3007" s="101"/>
      <c r="BM3007" s="101"/>
      <c r="BN3007" s="101"/>
      <c r="BO3007" s="103"/>
      <c r="BP3007" s="101"/>
      <c r="BQ3007" s="101"/>
      <c r="BR3007" s="101"/>
      <c r="BS3007" s="101"/>
      <c r="BT3007" s="101"/>
      <c r="BU3007" s="101"/>
      <c r="BV3007" s="101"/>
      <c r="BW3007" s="101"/>
      <c r="BX3007" s="101"/>
      <c r="BY3007" s="101"/>
      <c r="BZ3007" s="101"/>
      <c r="CA3007" s="101"/>
      <c r="CB3007" s="101"/>
      <c r="CC3007" s="101"/>
      <c r="CD3007" s="101"/>
      <c r="CE3007" s="101"/>
      <c r="CF3007" s="101"/>
      <c r="CG3007" s="37" t="e">
        <f>VLOOKUP(Table_1[[#This Row],[EAN]],'[1]Planilha1'!$E:$R,13,0)</f>
        <v>#N/A</v>
      </c>
    </row>
    <row r="3008" ht="15" hidden="1">
      <c r="A3008" s="7"/>
      <c r="B3008" s="84" t="s">
        <v>2735</v>
      </c>
      <c r="C3008" s="75">
        <v>222087</v>
      </c>
      <c r="D3008" s="75"/>
      <c r="E3008" s="85">
        <v>7896003738988</v>
      </c>
      <c r="F3008" s="86" t="s">
        <v>3502</v>
      </c>
      <c r="G3008" s="75" t="s">
        <v>21</v>
      </c>
      <c r="H3008" s="75">
        <v>510</v>
      </c>
      <c r="I3008" s="87" t="s">
        <v>3188</v>
      </c>
      <c r="J3008" s="75" t="s">
        <v>3189</v>
      </c>
      <c r="K3008" s="88" t="s">
        <v>84</v>
      </c>
      <c r="L3008" s="88">
        <v>24</v>
      </c>
      <c r="M3008" s="88">
        <v>5</v>
      </c>
      <c r="N3008" s="75" t="s">
        <v>85</v>
      </c>
      <c r="O3008" s="75"/>
      <c r="P3008" s="106"/>
      <c r="Q3008" s="90">
        <f>(17/100+7.6/100+1.65/100)*P3008</f>
        <v>0</v>
      </c>
      <c r="R3008" s="104"/>
      <c r="S3008" s="104"/>
      <c r="T3008" s="104"/>
      <c r="U3008" s="104"/>
      <c r="V3008" s="90">
        <f>+P3008-Q3008+R3008+S3008+T3008+U3008</f>
        <v>0</v>
      </c>
      <c r="W3008" s="91">
        <f>(1.02/100)</f>
        <v>1.02E-2</v>
      </c>
      <c r="X3008" s="91">
        <v>4.8E-3</v>
      </c>
      <c r="Y3008" s="91">
        <v>0.17</v>
      </c>
      <c r="Z3008" s="91">
        <v>1.65E-2</v>
      </c>
      <c r="AA3008" s="91">
        <v>7.6E-2</v>
      </c>
      <c r="AB3008" s="91">
        <f>SUM(W3008:AA3008)</f>
        <v>0.2775</v>
      </c>
      <c r="AC3008" s="75">
        <v>12</v>
      </c>
      <c r="AD3008" s="92">
        <f>IF(AL3008="","",+AC3008*AL3008)</f>
      </c>
      <c r="AE3008" s="93">
        <f>IF(AL3008="","",+AL3008*AB3008)</f>
      </c>
      <c r="AF3008" s="92">
        <f>IF(AL3008="","",+AL3008-AE3008)</f>
      </c>
      <c r="AG3008" s="93">
        <f>+V3008</f>
        <v>0</v>
      </c>
      <c r="AH3008" s="92">
        <f>IF(AF3008="","",+AF3008-AG3008)</f>
      </c>
      <c r="AI3008" s="92">
        <f>IF(AH3008="","",+AH3008*AC3008)</f>
      </c>
      <c r="AJ3008" s="93"/>
      <c r="AK3008" s="94">
        <v>0.33</v>
      </c>
      <c r="AL3008" s="93">
        <f>IF(V3008=0,"",V3008/(1-AB3008-AK3008))</f>
      </c>
      <c r="AM3008" s="95">
        <v>0.33</v>
      </c>
      <c r="AN3008" s="93">
        <f>IF(V3008=0,"",V3008/(1-AB3008-AM3008))</f>
      </c>
      <c r="AO3008" s="96">
        <v>1.2</v>
      </c>
      <c r="AP3008" s="93">
        <f>IF(BD!AJ3008="","",BD!AJ3008*BD!AO3008)</f>
      </c>
      <c r="AQ3008" s="91">
        <f>BD!AM3008/BD!AK3008-1</f>
        <v>0</v>
      </c>
      <c r="AR3008" s="91">
        <f>IF(BD!AN3008="","",IF(BD!AJ3008="","",BD!AN3008/BD!AJ3008-1))</f>
      </c>
      <c r="AS3008" s="91">
        <f>IF(BD!AN3008="","",IF(BD!AN3008&lt;BD!AL3008,"ABAIXO DA META","DENTRO DA META"))</f>
      </c>
      <c r="AT3008" s="91" t="str">
        <f>IF(BD!AJ3008="","EM ANÁLISE",IF(BD!AP3008&gt;=BD!AN3008,"GO", "NO GO"))</f>
        <v>EM ANÁLISE</v>
      </c>
      <c r="AU3008" s="97">
        <f>IF(AN3008="","",+BD!$AN3008-AJ3008)</f>
      </c>
      <c r="AV3008" s="98"/>
      <c r="AW3008" s="90">
        <f>BD!P3008*BD!AC3008</f>
        <v>0</v>
      </c>
      <c r="AX3008" s="90">
        <f>BD!V3008*BD!AC3008</f>
        <v>0</v>
      </c>
      <c r="AY3008" s="90">
        <f>IF(BD!AN3008="","",BD!AN3008*BD!AC3008)</f>
      </c>
      <c r="AZ3008" s="75" t="s">
        <v>123</v>
      </c>
      <c r="BA3008" s="75" t="s">
        <v>115</v>
      </c>
      <c r="BB3008" s="75">
        <v>1</v>
      </c>
      <c r="BC3008" s="75" t="s">
        <v>250</v>
      </c>
      <c r="BD3008" s="104"/>
      <c r="BE3008" s="104"/>
      <c r="BF3008" s="101"/>
      <c r="BG3008" s="101"/>
      <c r="BH3008" s="101"/>
      <c r="BI3008" s="101"/>
      <c r="BJ3008" s="101"/>
      <c r="BK3008" s="101"/>
      <c r="BL3008" s="101"/>
      <c r="BM3008" s="101"/>
      <c r="BN3008" s="101"/>
      <c r="BO3008" s="103"/>
      <c r="BP3008" s="101"/>
      <c r="BQ3008" s="101"/>
      <c r="BR3008" s="101"/>
      <c r="BS3008" s="101"/>
      <c r="BT3008" s="101"/>
      <c r="BU3008" s="101"/>
      <c r="BV3008" s="101"/>
      <c r="BW3008" s="101"/>
      <c r="BX3008" s="101"/>
      <c r="BY3008" s="101"/>
      <c r="BZ3008" s="101"/>
      <c r="CA3008" s="101"/>
      <c r="CB3008" s="101"/>
      <c r="CC3008" s="101"/>
      <c r="CD3008" s="101"/>
      <c r="CE3008" s="101"/>
      <c r="CF3008" s="101"/>
      <c r="CG3008" s="37" t="e">
        <f>VLOOKUP(Table_1[[#This Row],[EAN]],'[1]Planilha1'!$E:$R,13,0)</f>
        <v>#N/A</v>
      </c>
    </row>
    <row r="3009" ht="15" hidden="1">
      <c r="A3009" s="7"/>
      <c r="B3009" s="84" t="s">
        <v>2735</v>
      </c>
      <c r="C3009" s="75">
        <v>222088</v>
      </c>
      <c r="D3009" s="75"/>
      <c r="E3009" s="85">
        <v>7896003703641</v>
      </c>
      <c r="F3009" s="86" t="s">
        <v>3503</v>
      </c>
      <c r="G3009" s="75" t="s">
        <v>21</v>
      </c>
      <c r="H3009" s="75">
        <v>510</v>
      </c>
      <c r="I3009" s="87" t="s">
        <v>3188</v>
      </c>
      <c r="J3009" s="75" t="s">
        <v>3189</v>
      </c>
      <c r="K3009" s="88" t="s">
        <v>84</v>
      </c>
      <c r="L3009" s="88">
        <v>24</v>
      </c>
      <c r="M3009" s="88">
        <v>5</v>
      </c>
      <c r="N3009" s="75" t="s">
        <v>85</v>
      </c>
      <c r="O3009" s="75"/>
      <c r="P3009" s="106"/>
      <c r="Q3009" s="90">
        <f>(17/100+7.6/100+1.65/100)*P3009</f>
        <v>0</v>
      </c>
      <c r="R3009" s="104"/>
      <c r="S3009" s="104"/>
      <c r="T3009" s="104"/>
      <c r="U3009" s="104"/>
      <c r="V3009" s="90">
        <f>+P3009-Q3009+R3009+S3009+T3009+U3009</f>
        <v>0</v>
      </c>
      <c r="W3009" s="91">
        <f>(1.02/100)</f>
        <v>1.02E-2</v>
      </c>
      <c r="X3009" s="91">
        <v>4.8E-3</v>
      </c>
      <c r="Y3009" s="91">
        <v>0.17</v>
      </c>
      <c r="Z3009" s="91">
        <v>1.65E-2</v>
      </c>
      <c r="AA3009" s="91">
        <v>7.6E-2</v>
      </c>
      <c r="AB3009" s="91">
        <f>SUM(W3009:AA3009)</f>
        <v>0.2775</v>
      </c>
      <c r="AC3009" s="75">
        <v>12</v>
      </c>
      <c r="AD3009" s="92">
        <f>IF(AL3009="","",+AC3009*AL3009)</f>
      </c>
      <c r="AE3009" s="93">
        <f>IF(AL3009="","",+AL3009*AB3009)</f>
      </c>
      <c r="AF3009" s="92">
        <f>IF(AL3009="","",+AL3009-AE3009)</f>
      </c>
      <c r="AG3009" s="93">
        <f>+V3009</f>
        <v>0</v>
      </c>
      <c r="AH3009" s="92">
        <f>IF(AF3009="","",+AF3009-AG3009)</f>
      </c>
      <c r="AI3009" s="92">
        <f>IF(AH3009="","",+AH3009*AC3009)</f>
      </c>
      <c r="AJ3009" s="93"/>
      <c r="AK3009" s="94">
        <v>0.33</v>
      </c>
      <c r="AL3009" s="93">
        <f>IF(V3009=0,"",V3009/(1-AB3009-AK3009))</f>
      </c>
      <c r="AM3009" s="95">
        <v>0.33</v>
      </c>
      <c r="AN3009" s="93">
        <f>IF(V3009=0,"",V3009/(1-AB3009-AM3009))</f>
      </c>
      <c r="AO3009" s="96">
        <v>1.2</v>
      </c>
      <c r="AP3009" s="93">
        <f>IF(BD!AJ3009="","",BD!AJ3009*BD!AO3009)</f>
      </c>
      <c r="AQ3009" s="91">
        <f>BD!AM3009/BD!AK3009-1</f>
        <v>0</v>
      </c>
      <c r="AR3009" s="91">
        <f>IF(BD!AN3009="","",IF(BD!AJ3009="","",BD!AN3009/BD!AJ3009-1))</f>
      </c>
      <c r="AS3009" s="91">
        <f>IF(BD!AN3009="","",IF(BD!AN3009&lt;BD!AL3009,"ABAIXO DA META","DENTRO DA META"))</f>
      </c>
      <c r="AT3009" s="91" t="str">
        <f>IF(BD!AJ3009="","EM ANÁLISE",IF(BD!AP3009&gt;=BD!AN3009,"GO", "NO GO"))</f>
        <v>EM ANÁLISE</v>
      </c>
      <c r="AU3009" s="97">
        <f>IF(AN3009="","",+BD!$AN3009-AJ3009)</f>
      </c>
      <c r="AV3009" s="98"/>
      <c r="AW3009" s="90">
        <f>BD!P3009*BD!AC3009</f>
        <v>0</v>
      </c>
      <c r="AX3009" s="90">
        <f>BD!V3009*BD!AC3009</f>
        <v>0</v>
      </c>
      <c r="AY3009" s="90">
        <f>IF(BD!AN3009="","",BD!AN3009*BD!AC3009)</f>
      </c>
      <c r="AZ3009" s="75" t="s">
        <v>123</v>
      </c>
      <c r="BA3009" s="75" t="s">
        <v>115</v>
      </c>
      <c r="BB3009" s="75">
        <v>1</v>
      </c>
      <c r="BC3009" s="75" t="s">
        <v>250</v>
      </c>
      <c r="BD3009" s="104"/>
      <c r="BE3009" s="104"/>
      <c r="BF3009" s="101"/>
      <c r="BG3009" s="101"/>
      <c r="BH3009" s="101"/>
      <c r="BI3009" s="101"/>
      <c r="BJ3009" s="101"/>
      <c r="BK3009" s="101"/>
      <c r="BL3009" s="101"/>
      <c r="BM3009" s="101"/>
      <c r="BN3009" s="101"/>
      <c r="BO3009" s="103"/>
      <c r="BP3009" s="101"/>
      <c r="BQ3009" s="101"/>
      <c r="BR3009" s="101"/>
      <c r="BS3009" s="101"/>
      <c r="BT3009" s="101"/>
      <c r="BU3009" s="101"/>
      <c r="BV3009" s="101"/>
      <c r="BW3009" s="101"/>
      <c r="BX3009" s="101"/>
      <c r="BY3009" s="101"/>
      <c r="BZ3009" s="101"/>
      <c r="CA3009" s="101"/>
      <c r="CB3009" s="101"/>
      <c r="CC3009" s="101"/>
      <c r="CD3009" s="101"/>
      <c r="CE3009" s="101"/>
      <c r="CF3009" s="101"/>
      <c r="CG3009" s="37" t="e">
        <f>VLOOKUP(Table_1[[#This Row],[EAN]],'[1]Planilha1'!$E:$R,13,0)</f>
        <v>#N/A</v>
      </c>
    </row>
    <row r="3010" ht="15" hidden="1">
      <c r="A3010" s="7"/>
      <c r="B3010" s="84" t="s">
        <v>2735</v>
      </c>
      <c r="C3010" s="75">
        <v>222089</v>
      </c>
      <c r="D3010" s="75"/>
      <c r="E3010" s="85">
        <v>7896003739008</v>
      </c>
      <c r="F3010" s="86" t="s">
        <v>3504</v>
      </c>
      <c r="G3010" s="75" t="s">
        <v>21</v>
      </c>
      <c r="H3010" s="75">
        <v>510</v>
      </c>
      <c r="I3010" s="87" t="s">
        <v>3188</v>
      </c>
      <c r="J3010" s="75" t="s">
        <v>3189</v>
      </c>
      <c r="K3010" s="88" t="s">
        <v>84</v>
      </c>
      <c r="L3010" s="88">
        <v>24</v>
      </c>
      <c r="M3010" s="88">
        <v>5</v>
      </c>
      <c r="N3010" s="75" t="s">
        <v>85</v>
      </c>
      <c r="O3010" s="75"/>
      <c r="P3010" s="106"/>
      <c r="Q3010" s="90">
        <f>(17/100+7.6/100+1.65/100)*P3010</f>
        <v>0</v>
      </c>
      <c r="R3010" s="104"/>
      <c r="S3010" s="104"/>
      <c r="T3010" s="104"/>
      <c r="U3010" s="104"/>
      <c r="V3010" s="90">
        <f>+P3010-Q3010+R3010+S3010+T3010+U3010</f>
        <v>0</v>
      </c>
      <c r="W3010" s="91">
        <f>(1.02/100)</f>
        <v>1.02E-2</v>
      </c>
      <c r="X3010" s="91">
        <v>4.8E-3</v>
      </c>
      <c r="Y3010" s="91">
        <v>0.17</v>
      </c>
      <c r="Z3010" s="91">
        <v>1.65E-2</v>
      </c>
      <c r="AA3010" s="91">
        <v>7.6E-2</v>
      </c>
      <c r="AB3010" s="91">
        <f>SUM(W3010:AA3010)</f>
        <v>0.2775</v>
      </c>
      <c r="AC3010" s="75">
        <v>12</v>
      </c>
      <c r="AD3010" s="92">
        <f>IF(AL3010="","",+AC3010*AL3010)</f>
      </c>
      <c r="AE3010" s="93">
        <f>IF(AL3010="","",+AL3010*AB3010)</f>
      </c>
      <c r="AF3010" s="92">
        <f>IF(AL3010="","",+AL3010-AE3010)</f>
      </c>
      <c r="AG3010" s="93">
        <f>+V3010</f>
        <v>0</v>
      </c>
      <c r="AH3010" s="92">
        <f>IF(AF3010="","",+AF3010-AG3010)</f>
      </c>
      <c r="AI3010" s="92">
        <f>IF(AH3010="","",+AH3010*AC3010)</f>
      </c>
      <c r="AJ3010" s="93"/>
      <c r="AK3010" s="94">
        <v>0.33</v>
      </c>
      <c r="AL3010" s="93">
        <f>IF(V3010=0,"",V3010/(1-AB3010-AK3010))</f>
      </c>
      <c r="AM3010" s="95">
        <v>0.33</v>
      </c>
      <c r="AN3010" s="93">
        <f>IF(V3010=0,"",V3010/(1-AB3010-AM3010))</f>
      </c>
      <c r="AO3010" s="96">
        <v>1.2</v>
      </c>
      <c r="AP3010" s="93">
        <f>IF(BD!AJ3010="","",BD!AJ3010*BD!AO3010)</f>
      </c>
      <c r="AQ3010" s="91">
        <f>BD!AM3010/BD!AK3010-1</f>
        <v>0</v>
      </c>
      <c r="AR3010" s="91">
        <f>IF(BD!AN3010="","",IF(BD!AJ3010="","",BD!AN3010/BD!AJ3010-1))</f>
      </c>
      <c r="AS3010" s="91">
        <f>IF(BD!AN3010="","",IF(BD!AN3010&lt;BD!AL3010,"ABAIXO DA META","DENTRO DA META"))</f>
      </c>
      <c r="AT3010" s="91" t="str">
        <f>IF(BD!AJ3010="","EM ANÁLISE",IF(BD!AP3010&gt;=BD!AN3010,"GO", "NO GO"))</f>
        <v>EM ANÁLISE</v>
      </c>
      <c r="AU3010" s="97">
        <f>IF(AN3010="","",+BD!$AN3010-AJ3010)</f>
      </c>
      <c r="AV3010" s="98"/>
      <c r="AW3010" s="90">
        <f>BD!P3010*BD!AC3010</f>
        <v>0</v>
      </c>
      <c r="AX3010" s="90">
        <f>BD!V3010*BD!AC3010</f>
        <v>0</v>
      </c>
      <c r="AY3010" s="90">
        <f>IF(BD!AN3010="","",BD!AN3010*BD!AC3010)</f>
      </c>
      <c r="AZ3010" s="75" t="s">
        <v>123</v>
      </c>
      <c r="BA3010" s="75" t="s">
        <v>115</v>
      </c>
      <c r="BB3010" s="75">
        <v>1</v>
      </c>
      <c r="BC3010" s="75" t="s">
        <v>250</v>
      </c>
      <c r="BD3010" s="104"/>
      <c r="BE3010" s="104"/>
      <c r="BF3010" s="101"/>
      <c r="BG3010" s="101"/>
      <c r="BH3010" s="101"/>
      <c r="BI3010" s="101"/>
      <c r="BJ3010" s="101"/>
      <c r="BK3010" s="101"/>
      <c r="BL3010" s="101"/>
      <c r="BM3010" s="101"/>
      <c r="BN3010" s="101"/>
      <c r="BO3010" s="103"/>
      <c r="BP3010" s="101"/>
      <c r="BQ3010" s="101"/>
      <c r="BR3010" s="101"/>
      <c r="BS3010" s="101"/>
      <c r="BT3010" s="101"/>
      <c r="BU3010" s="101"/>
      <c r="BV3010" s="101"/>
      <c r="BW3010" s="101"/>
      <c r="BX3010" s="101"/>
      <c r="BY3010" s="101"/>
      <c r="BZ3010" s="101"/>
      <c r="CA3010" s="101"/>
      <c r="CB3010" s="101"/>
      <c r="CC3010" s="101"/>
      <c r="CD3010" s="101"/>
      <c r="CE3010" s="101"/>
      <c r="CF3010" s="101"/>
      <c r="CG3010" s="37" t="e">
        <f>VLOOKUP(Table_1[[#This Row],[EAN]],'[1]Planilha1'!$E:$R,13,0)</f>
        <v>#N/A</v>
      </c>
    </row>
    <row r="3011" ht="15" hidden="1">
      <c r="A3011" s="7"/>
      <c r="B3011" s="84" t="s">
        <v>2735</v>
      </c>
      <c r="C3011" s="75">
        <v>222090</v>
      </c>
      <c r="D3011" s="75"/>
      <c r="E3011" s="85">
        <v>7896003703658</v>
      </c>
      <c r="F3011" s="86" t="s">
        <v>3505</v>
      </c>
      <c r="G3011" s="75" t="s">
        <v>21</v>
      </c>
      <c r="H3011" s="75">
        <v>510</v>
      </c>
      <c r="I3011" s="87" t="s">
        <v>3188</v>
      </c>
      <c r="J3011" s="75" t="s">
        <v>3189</v>
      </c>
      <c r="K3011" s="88" t="s">
        <v>84</v>
      </c>
      <c r="L3011" s="88">
        <v>24</v>
      </c>
      <c r="M3011" s="88">
        <v>5</v>
      </c>
      <c r="N3011" s="75" t="s">
        <v>85</v>
      </c>
      <c r="O3011" s="75"/>
      <c r="P3011" s="106"/>
      <c r="Q3011" s="90">
        <f>(17/100+7.6/100+1.65/100)*P3011</f>
        <v>0</v>
      </c>
      <c r="R3011" s="104"/>
      <c r="S3011" s="104"/>
      <c r="T3011" s="104"/>
      <c r="U3011" s="104"/>
      <c r="V3011" s="90">
        <f>+P3011-Q3011+R3011+S3011+T3011+U3011</f>
        <v>0</v>
      </c>
      <c r="W3011" s="91">
        <f>(1.02/100)</f>
        <v>1.02E-2</v>
      </c>
      <c r="X3011" s="91">
        <v>4.8E-3</v>
      </c>
      <c r="Y3011" s="91">
        <v>0.17</v>
      </c>
      <c r="Z3011" s="91">
        <v>1.65E-2</v>
      </c>
      <c r="AA3011" s="91">
        <v>7.6E-2</v>
      </c>
      <c r="AB3011" s="91">
        <f>SUM(W3011:AA3011)</f>
        <v>0.2775</v>
      </c>
      <c r="AC3011" s="75">
        <v>12</v>
      </c>
      <c r="AD3011" s="92">
        <f>IF(AL3011="","",+AC3011*AL3011)</f>
      </c>
      <c r="AE3011" s="93">
        <f>IF(AL3011="","",+AL3011*AB3011)</f>
      </c>
      <c r="AF3011" s="92">
        <f>IF(AL3011="","",+AL3011-AE3011)</f>
      </c>
      <c r="AG3011" s="93">
        <f>+V3011</f>
        <v>0</v>
      </c>
      <c r="AH3011" s="92">
        <f>IF(AF3011="","",+AF3011-AG3011)</f>
      </c>
      <c r="AI3011" s="92">
        <f>IF(AH3011="","",+AH3011*AC3011)</f>
      </c>
      <c r="AJ3011" s="93"/>
      <c r="AK3011" s="94">
        <v>0.33</v>
      </c>
      <c r="AL3011" s="93">
        <f>IF(V3011=0,"",V3011/(1-AB3011-AK3011))</f>
      </c>
      <c r="AM3011" s="95">
        <v>0.33</v>
      </c>
      <c r="AN3011" s="93">
        <f>IF(V3011=0,"",V3011/(1-AB3011-AM3011))</f>
      </c>
      <c r="AO3011" s="96">
        <v>1.2</v>
      </c>
      <c r="AP3011" s="93">
        <f>IF(BD!AJ3011="","",BD!AJ3011*BD!AO3011)</f>
      </c>
      <c r="AQ3011" s="91">
        <f>BD!AM3011/BD!AK3011-1</f>
        <v>0</v>
      </c>
      <c r="AR3011" s="91">
        <f>IF(BD!AN3011="","",IF(BD!AJ3011="","",BD!AN3011/BD!AJ3011-1))</f>
      </c>
      <c r="AS3011" s="91">
        <f>IF(BD!AN3011="","",IF(BD!AN3011&lt;BD!AL3011,"ABAIXO DA META","DENTRO DA META"))</f>
      </c>
      <c r="AT3011" s="91" t="str">
        <f>IF(BD!AJ3011="","EM ANÁLISE",IF(BD!AP3011&gt;=BD!AN3011,"GO", "NO GO"))</f>
        <v>EM ANÁLISE</v>
      </c>
      <c r="AU3011" s="97">
        <f>IF(AN3011="","",+BD!$AN3011-AJ3011)</f>
      </c>
      <c r="AV3011" s="98"/>
      <c r="AW3011" s="90">
        <f>BD!P3011*BD!AC3011</f>
        <v>0</v>
      </c>
      <c r="AX3011" s="90">
        <f>BD!V3011*BD!AC3011</f>
        <v>0</v>
      </c>
      <c r="AY3011" s="90">
        <f>IF(BD!AN3011="","",BD!AN3011*BD!AC3011)</f>
      </c>
      <c r="AZ3011" s="75" t="s">
        <v>123</v>
      </c>
      <c r="BA3011" s="75" t="s">
        <v>115</v>
      </c>
      <c r="BB3011" s="75">
        <v>1</v>
      </c>
      <c r="BC3011" s="75" t="s">
        <v>250</v>
      </c>
      <c r="BD3011" s="104"/>
      <c r="BE3011" s="104"/>
      <c r="BF3011" s="101"/>
      <c r="BG3011" s="101"/>
      <c r="BH3011" s="101"/>
      <c r="BI3011" s="101"/>
      <c r="BJ3011" s="101"/>
      <c r="BK3011" s="101"/>
      <c r="BL3011" s="101"/>
      <c r="BM3011" s="101"/>
      <c r="BN3011" s="101"/>
      <c r="BO3011" s="103"/>
      <c r="BP3011" s="101"/>
      <c r="BQ3011" s="101"/>
      <c r="BR3011" s="101"/>
      <c r="BS3011" s="101"/>
      <c r="BT3011" s="101"/>
      <c r="BU3011" s="101"/>
      <c r="BV3011" s="101"/>
      <c r="BW3011" s="101"/>
      <c r="BX3011" s="101"/>
      <c r="BY3011" s="101"/>
      <c r="BZ3011" s="101"/>
      <c r="CA3011" s="101"/>
      <c r="CB3011" s="101"/>
      <c r="CC3011" s="101"/>
      <c r="CD3011" s="101"/>
      <c r="CE3011" s="101"/>
      <c r="CF3011" s="101"/>
      <c r="CG3011" s="37" t="e">
        <f>VLOOKUP(Table_1[[#This Row],[EAN]],'[1]Planilha1'!$E:$R,13,0)</f>
        <v>#N/A</v>
      </c>
    </row>
    <row r="3012" ht="15" hidden="1">
      <c r="A3012" s="7"/>
      <c r="B3012" s="84" t="s">
        <v>2735</v>
      </c>
      <c r="C3012" s="75">
        <v>222091</v>
      </c>
      <c r="D3012" s="75"/>
      <c r="E3012" s="85">
        <v>7896003738971</v>
      </c>
      <c r="F3012" s="86" t="s">
        <v>3506</v>
      </c>
      <c r="G3012" s="75" t="s">
        <v>21</v>
      </c>
      <c r="H3012" s="75">
        <v>510</v>
      </c>
      <c r="I3012" s="87" t="s">
        <v>3188</v>
      </c>
      <c r="J3012" s="75" t="s">
        <v>3189</v>
      </c>
      <c r="K3012" s="88" t="s">
        <v>84</v>
      </c>
      <c r="L3012" s="88">
        <v>32</v>
      </c>
      <c r="M3012" s="88">
        <v>5</v>
      </c>
      <c r="N3012" s="75" t="s">
        <v>85</v>
      </c>
      <c r="O3012" s="75"/>
      <c r="P3012" s="106"/>
      <c r="Q3012" s="90">
        <f>(17/100+7.6/100+1.65/100)*P3012</f>
        <v>0</v>
      </c>
      <c r="R3012" s="104"/>
      <c r="S3012" s="104"/>
      <c r="T3012" s="104"/>
      <c r="U3012" s="104"/>
      <c r="V3012" s="90">
        <f>+P3012-Q3012+R3012+S3012+T3012+U3012</f>
        <v>0</v>
      </c>
      <c r="W3012" s="91">
        <f>(1.02/100)</f>
        <v>1.02E-2</v>
      </c>
      <c r="X3012" s="91">
        <v>4.8E-3</v>
      </c>
      <c r="Y3012" s="91">
        <v>0.17</v>
      </c>
      <c r="Z3012" s="91">
        <v>1.65E-2</v>
      </c>
      <c r="AA3012" s="91">
        <v>7.6E-2</v>
      </c>
      <c r="AB3012" s="91">
        <f>SUM(W3012:AA3012)</f>
        <v>0.2775</v>
      </c>
      <c r="AC3012" s="75">
        <v>12</v>
      </c>
      <c r="AD3012" s="92">
        <f>IF(AL3012="","",+AC3012*AL3012)</f>
      </c>
      <c r="AE3012" s="93">
        <f>IF(AL3012="","",+AL3012*AB3012)</f>
      </c>
      <c r="AF3012" s="92">
        <f>IF(AL3012="","",+AL3012-AE3012)</f>
      </c>
      <c r="AG3012" s="93">
        <f>+V3012</f>
        <v>0</v>
      </c>
      <c r="AH3012" s="92">
        <f>IF(AF3012="","",+AF3012-AG3012)</f>
      </c>
      <c r="AI3012" s="92">
        <f>IF(AH3012="","",+AH3012*AC3012)</f>
      </c>
      <c r="AJ3012" s="93"/>
      <c r="AK3012" s="94">
        <v>0.33</v>
      </c>
      <c r="AL3012" s="93">
        <f>IF(V3012=0,"",V3012/(1-AB3012-AK3012))</f>
      </c>
      <c r="AM3012" s="95">
        <v>0.33</v>
      </c>
      <c r="AN3012" s="93">
        <f>IF(V3012=0,"",V3012/(1-AB3012-AM3012))</f>
      </c>
      <c r="AO3012" s="96">
        <v>1.2</v>
      </c>
      <c r="AP3012" s="93">
        <f>IF(BD!AJ3012="","",BD!AJ3012*BD!AO3012)</f>
      </c>
      <c r="AQ3012" s="91">
        <f>BD!AM3012/BD!AK3012-1</f>
        <v>0</v>
      </c>
      <c r="AR3012" s="91">
        <f>IF(BD!AN3012="","",IF(BD!AJ3012="","",BD!AN3012/BD!AJ3012-1))</f>
      </c>
      <c r="AS3012" s="91">
        <f>IF(BD!AN3012="","",IF(BD!AN3012&lt;BD!AL3012,"ABAIXO DA META","DENTRO DA META"))</f>
      </c>
      <c r="AT3012" s="91" t="str">
        <f>IF(BD!AJ3012="","EM ANÁLISE",IF(BD!AP3012&gt;=BD!AN3012,"GO", "NO GO"))</f>
        <v>EM ANÁLISE</v>
      </c>
      <c r="AU3012" s="97">
        <f>IF(AN3012="","",+BD!$AN3012-AJ3012)</f>
      </c>
      <c r="AV3012" s="98"/>
      <c r="AW3012" s="90">
        <f>BD!P3012*BD!AC3012</f>
        <v>0</v>
      </c>
      <c r="AX3012" s="90">
        <f>BD!V3012*BD!AC3012</f>
        <v>0</v>
      </c>
      <c r="AY3012" s="90">
        <f>IF(BD!AN3012="","",BD!AN3012*BD!AC3012)</f>
      </c>
      <c r="AZ3012" s="75" t="s">
        <v>123</v>
      </c>
      <c r="BA3012" s="75" t="s">
        <v>115</v>
      </c>
      <c r="BB3012" s="75">
        <v>1</v>
      </c>
      <c r="BC3012" s="75" t="s">
        <v>250</v>
      </c>
      <c r="BD3012" s="104"/>
      <c r="BE3012" s="104"/>
      <c r="BF3012" s="101"/>
      <c r="BG3012" s="101"/>
      <c r="BH3012" s="101"/>
      <c r="BI3012" s="101"/>
      <c r="BJ3012" s="101"/>
      <c r="BK3012" s="101"/>
      <c r="BL3012" s="101"/>
      <c r="BM3012" s="101"/>
      <c r="BN3012" s="101"/>
      <c r="BO3012" s="103"/>
      <c r="BP3012" s="101"/>
      <c r="BQ3012" s="101"/>
      <c r="BR3012" s="101"/>
      <c r="BS3012" s="101"/>
      <c r="BT3012" s="101"/>
      <c r="BU3012" s="101"/>
      <c r="BV3012" s="101"/>
      <c r="BW3012" s="101"/>
      <c r="BX3012" s="101"/>
      <c r="BY3012" s="101"/>
      <c r="BZ3012" s="101"/>
      <c r="CA3012" s="101"/>
      <c r="CB3012" s="101"/>
      <c r="CC3012" s="101"/>
      <c r="CD3012" s="101"/>
      <c r="CE3012" s="101"/>
      <c r="CF3012" s="101"/>
      <c r="CG3012" s="37" t="e">
        <f>VLOOKUP(Table_1[[#This Row],[EAN]],'[1]Planilha1'!$E:$R,13,0)</f>
        <v>#N/A</v>
      </c>
    </row>
    <row r="3013" ht="15" hidden="1">
      <c r="A3013" s="7"/>
      <c r="B3013" s="84" t="s">
        <v>2735</v>
      </c>
      <c r="C3013" s="75">
        <v>222092</v>
      </c>
      <c r="D3013" s="75"/>
      <c r="E3013" s="85">
        <v>7896003737257</v>
      </c>
      <c r="F3013" s="86" t="s">
        <v>3507</v>
      </c>
      <c r="G3013" s="75" t="s">
        <v>21</v>
      </c>
      <c r="H3013" s="75">
        <v>510</v>
      </c>
      <c r="I3013" s="87" t="s">
        <v>3188</v>
      </c>
      <c r="J3013" s="75" t="s">
        <v>3189</v>
      </c>
      <c r="K3013" s="88" t="s">
        <v>84</v>
      </c>
      <c r="L3013" s="88">
        <v>24</v>
      </c>
      <c r="M3013" s="88">
        <v>5</v>
      </c>
      <c r="N3013" s="75" t="s">
        <v>85</v>
      </c>
      <c r="O3013" s="75"/>
      <c r="P3013" s="106"/>
      <c r="Q3013" s="90">
        <f>(17/100+7.6/100+1.65/100)*P3013</f>
        <v>0</v>
      </c>
      <c r="R3013" s="104"/>
      <c r="S3013" s="104"/>
      <c r="T3013" s="104"/>
      <c r="U3013" s="104"/>
      <c r="V3013" s="90">
        <f>+P3013-Q3013+R3013+S3013+T3013+U3013</f>
        <v>0</v>
      </c>
      <c r="W3013" s="91">
        <f>(1.02/100)</f>
        <v>1.02E-2</v>
      </c>
      <c r="X3013" s="91">
        <v>4.8E-3</v>
      </c>
      <c r="Y3013" s="91">
        <v>0.17</v>
      </c>
      <c r="Z3013" s="91">
        <v>1.65E-2</v>
      </c>
      <c r="AA3013" s="91">
        <v>7.6E-2</v>
      </c>
      <c r="AB3013" s="91">
        <f>SUM(W3013:AA3013)</f>
        <v>0.2775</v>
      </c>
      <c r="AC3013" s="75">
        <v>12</v>
      </c>
      <c r="AD3013" s="92">
        <f>IF(AL3013="","",+AC3013*AL3013)</f>
      </c>
      <c r="AE3013" s="93">
        <f>IF(AL3013="","",+AL3013*AB3013)</f>
      </c>
      <c r="AF3013" s="92">
        <f>IF(AL3013="","",+AL3013-AE3013)</f>
      </c>
      <c r="AG3013" s="93">
        <f>+V3013</f>
        <v>0</v>
      </c>
      <c r="AH3013" s="92">
        <f>IF(AF3013="","",+AF3013-AG3013)</f>
      </c>
      <c r="AI3013" s="92">
        <f>IF(AH3013="","",+AH3013*AC3013)</f>
      </c>
      <c r="AJ3013" s="93"/>
      <c r="AK3013" s="94">
        <v>0.33</v>
      </c>
      <c r="AL3013" s="93">
        <f>IF(V3013=0,"",V3013/(1-AB3013-AK3013))</f>
      </c>
      <c r="AM3013" s="95">
        <v>0.33</v>
      </c>
      <c r="AN3013" s="93">
        <f>IF(V3013=0,"",V3013/(1-AB3013-AM3013))</f>
      </c>
      <c r="AO3013" s="96">
        <v>1.2</v>
      </c>
      <c r="AP3013" s="93">
        <f>IF(BD!AJ3013="","",BD!AJ3013*BD!AO3013)</f>
      </c>
      <c r="AQ3013" s="91">
        <f>BD!AM3013/BD!AK3013-1</f>
        <v>0</v>
      </c>
      <c r="AR3013" s="91">
        <f>IF(BD!AN3013="","",IF(BD!AJ3013="","",BD!AN3013/BD!AJ3013-1))</f>
      </c>
      <c r="AS3013" s="91">
        <f>IF(BD!AN3013="","",IF(BD!AN3013&lt;BD!AL3013,"ABAIXO DA META","DENTRO DA META"))</f>
      </c>
      <c r="AT3013" s="91" t="str">
        <f>IF(BD!AJ3013="","EM ANÁLISE",IF(BD!AP3013&gt;=BD!AN3013,"GO", "NO GO"))</f>
        <v>EM ANÁLISE</v>
      </c>
      <c r="AU3013" s="97">
        <f>IF(AN3013="","",+BD!$AN3013-AJ3013)</f>
      </c>
      <c r="AV3013" s="98"/>
      <c r="AW3013" s="90">
        <f>BD!P3013*BD!AC3013</f>
        <v>0</v>
      </c>
      <c r="AX3013" s="90">
        <f>BD!V3013*BD!AC3013</f>
        <v>0</v>
      </c>
      <c r="AY3013" s="90">
        <f>IF(BD!AN3013="","",BD!AN3013*BD!AC3013)</f>
      </c>
      <c r="AZ3013" s="75" t="s">
        <v>123</v>
      </c>
      <c r="BA3013" s="75" t="s">
        <v>115</v>
      </c>
      <c r="BB3013" s="75">
        <v>1</v>
      </c>
      <c r="BC3013" s="75" t="s">
        <v>250</v>
      </c>
      <c r="BD3013" s="104"/>
      <c r="BE3013" s="104"/>
      <c r="BF3013" s="101"/>
      <c r="BG3013" s="101"/>
      <c r="BH3013" s="101"/>
      <c r="BI3013" s="101"/>
      <c r="BJ3013" s="101"/>
      <c r="BK3013" s="101"/>
      <c r="BL3013" s="101"/>
      <c r="BM3013" s="101"/>
      <c r="BN3013" s="101"/>
      <c r="BO3013" s="103"/>
      <c r="BP3013" s="101"/>
      <c r="BQ3013" s="101"/>
      <c r="BR3013" s="101"/>
      <c r="BS3013" s="101"/>
      <c r="BT3013" s="101"/>
      <c r="BU3013" s="101"/>
      <c r="BV3013" s="101"/>
      <c r="BW3013" s="101"/>
      <c r="BX3013" s="101"/>
      <c r="BY3013" s="101"/>
      <c r="BZ3013" s="101"/>
      <c r="CA3013" s="101"/>
      <c r="CB3013" s="101"/>
      <c r="CC3013" s="101"/>
      <c r="CD3013" s="101"/>
      <c r="CE3013" s="101"/>
      <c r="CF3013" s="101"/>
      <c r="CG3013" s="37" t="e">
        <f>VLOOKUP(Table_1[[#This Row],[EAN]],'[1]Planilha1'!$E:$R,13,0)</f>
        <v>#N/A</v>
      </c>
    </row>
    <row r="3014" ht="15" hidden="1">
      <c r="A3014" s="7"/>
      <c r="B3014" s="84" t="s">
        <v>2735</v>
      </c>
      <c r="C3014" s="75">
        <v>222093</v>
      </c>
      <c r="D3014" s="75"/>
      <c r="E3014" s="85">
        <v>7896003738995</v>
      </c>
      <c r="F3014" s="86" t="s">
        <v>3508</v>
      </c>
      <c r="G3014" s="75" t="s">
        <v>21</v>
      </c>
      <c r="H3014" s="75">
        <v>510</v>
      </c>
      <c r="I3014" s="87" t="s">
        <v>3188</v>
      </c>
      <c r="J3014" s="75" t="s">
        <v>3189</v>
      </c>
      <c r="K3014" s="88" t="s">
        <v>84</v>
      </c>
      <c r="L3014" s="88">
        <v>24</v>
      </c>
      <c r="M3014" s="88">
        <v>5</v>
      </c>
      <c r="N3014" s="75" t="s">
        <v>85</v>
      </c>
      <c r="O3014" s="75"/>
      <c r="P3014" s="106"/>
      <c r="Q3014" s="90">
        <f>(17/100+7.6/100+1.65/100)*P3014</f>
        <v>0</v>
      </c>
      <c r="R3014" s="104"/>
      <c r="S3014" s="104"/>
      <c r="T3014" s="104"/>
      <c r="U3014" s="104"/>
      <c r="V3014" s="90">
        <f>+P3014-Q3014+R3014+S3014+T3014+U3014</f>
        <v>0</v>
      </c>
      <c r="W3014" s="91">
        <f>(1.02/100)</f>
        <v>1.02E-2</v>
      </c>
      <c r="X3014" s="91">
        <v>4.8E-3</v>
      </c>
      <c r="Y3014" s="91">
        <v>0.17</v>
      </c>
      <c r="Z3014" s="91">
        <v>1.65E-2</v>
      </c>
      <c r="AA3014" s="91">
        <v>7.6E-2</v>
      </c>
      <c r="AB3014" s="91">
        <f>SUM(W3014:AA3014)</f>
        <v>0.2775</v>
      </c>
      <c r="AC3014" s="75">
        <v>12</v>
      </c>
      <c r="AD3014" s="92">
        <f>IF(AL3014="","",+AC3014*AL3014)</f>
      </c>
      <c r="AE3014" s="93">
        <f>IF(AL3014="","",+AL3014*AB3014)</f>
      </c>
      <c r="AF3014" s="92">
        <f>IF(AL3014="","",+AL3014-AE3014)</f>
      </c>
      <c r="AG3014" s="93">
        <f>+V3014</f>
        <v>0</v>
      </c>
      <c r="AH3014" s="92">
        <f>IF(AF3014="","",+AF3014-AG3014)</f>
      </c>
      <c r="AI3014" s="92">
        <f>IF(AH3014="","",+AH3014*AC3014)</f>
      </c>
      <c r="AJ3014" s="93"/>
      <c r="AK3014" s="94">
        <v>0.33</v>
      </c>
      <c r="AL3014" s="93">
        <f>IF(V3014=0,"",V3014/(1-AB3014-AK3014))</f>
      </c>
      <c r="AM3014" s="95">
        <v>0.33</v>
      </c>
      <c r="AN3014" s="93">
        <f>IF(V3014=0,"",V3014/(1-AB3014-AM3014))</f>
      </c>
      <c r="AO3014" s="96">
        <v>1.2</v>
      </c>
      <c r="AP3014" s="93">
        <f>IF(BD!AJ3014="","",BD!AJ3014*BD!AO3014)</f>
      </c>
      <c r="AQ3014" s="91">
        <f>BD!AM3014/BD!AK3014-1</f>
        <v>0</v>
      </c>
      <c r="AR3014" s="91">
        <f>IF(BD!AN3014="","",IF(BD!AJ3014="","",BD!AN3014/BD!AJ3014-1))</f>
      </c>
      <c r="AS3014" s="91">
        <f>IF(BD!AN3014="","",IF(BD!AN3014&lt;BD!AL3014,"ABAIXO DA META","DENTRO DA META"))</f>
      </c>
      <c r="AT3014" s="91" t="str">
        <f>IF(BD!AJ3014="","EM ANÁLISE",IF(BD!AP3014&gt;=BD!AN3014,"GO", "NO GO"))</f>
        <v>EM ANÁLISE</v>
      </c>
      <c r="AU3014" s="97">
        <f>IF(AN3014="","",+BD!$AN3014-AJ3014)</f>
      </c>
      <c r="AV3014" s="98"/>
      <c r="AW3014" s="90">
        <f>BD!P3014*BD!AC3014</f>
        <v>0</v>
      </c>
      <c r="AX3014" s="90">
        <f>BD!V3014*BD!AC3014</f>
        <v>0</v>
      </c>
      <c r="AY3014" s="90">
        <f>IF(BD!AN3014="","",BD!AN3014*BD!AC3014)</f>
      </c>
      <c r="AZ3014" s="75" t="s">
        <v>123</v>
      </c>
      <c r="BA3014" s="75" t="s">
        <v>115</v>
      </c>
      <c r="BB3014" s="75">
        <v>1</v>
      </c>
      <c r="BC3014" s="75" t="s">
        <v>250</v>
      </c>
      <c r="BD3014" s="104"/>
      <c r="BE3014" s="104"/>
      <c r="BF3014" s="101"/>
      <c r="BG3014" s="101"/>
      <c r="BH3014" s="101"/>
      <c r="BI3014" s="101"/>
      <c r="BJ3014" s="101"/>
      <c r="BK3014" s="101"/>
      <c r="BL3014" s="101"/>
      <c r="BM3014" s="101"/>
      <c r="BN3014" s="101"/>
      <c r="BO3014" s="103"/>
      <c r="BP3014" s="101"/>
      <c r="BQ3014" s="101"/>
      <c r="BR3014" s="101"/>
      <c r="BS3014" s="101"/>
      <c r="BT3014" s="101"/>
      <c r="BU3014" s="101"/>
      <c r="BV3014" s="101"/>
      <c r="BW3014" s="101"/>
      <c r="BX3014" s="101"/>
      <c r="BY3014" s="101"/>
      <c r="BZ3014" s="101"/>
      <c r="CA3014" s="101"/>
      <c r="CB3014" s="101"/>
      <c r="CC3014" s="101"/>
      <c r="CD3014" s="101"/>
      <c r="CE3014" s="101"/>
      <c r="CF3014" s="101"/>
      <c r="CG3014" s="37" t="e">
        <f>VLOOKUP(Table_1[[#This Row],[EAN]],'[1]Planilha1'!$E:$R,13,0)</f>
        <v>#N/A</v>
      </c>
    </row>
    <row r="3015" ht="15" hidden="1">
      <c r="A3015" s="7"/>
      <c r="B3015" s="84" t="s">
        <v>2735</v>
      </c>
      <c r="C3015" s="75">
        <v>222094</v>
      </c>
      <c r="D3015" s="75"/>
      <c r="E3015" s="85">
        <v>7896003703634</v>
      </c>
      <c r="F3015" s="86" t="s">
        <v>3509</v>
      </c>
      <c r="G3015" s="75" t="s">
        <v>21</v>
      </c>
      <c r="H3015" s="75">
        <v>510</v>
      </c>
      <c r="I3015" s="87" t="s">
        <v>3188</v>
      </c>
      <c r="J3015" s="75" t="s">
        <v>3189</v>
      </c>
      <c r="K3015" s="88" t="s">
        <v>84</v>
      </c>
      <c r="L3015" s="88">
        <v>24</v>
      </c>
      <c r="M3015" s="88">
        <v>5</v>
      </c>
      <c r="N3015" s="75" t="s">
        <v>85</v>
      </c>
      <c r="O3015" s="75"/>
      <c r="P3015" s="106"/>
      <c r="Q3015" s="90">
        <f>(17/100+7.6/100+1.65/100)*P3015</f>
        <v>0</v>
      </c>
      <c r="R3015" s="104"/>
      <c r="S3015" s="104"/>
      <c r="T3015" s="104"/>
      <c r="U3015" s="104"/>
      <c r="V3015" s="90">
        <f>+P3015-Q3015+R3015+S3015+T3015+U3015</f>
        <v>0</v>
      </c>
      <c r="W3015" s="91">
        <f>(1.02/100)</f>
        <v>1.02E-2</v>
      </c>
      <c r="X3015" s="91">
        <v>4.8E-3</v>
      </c>
      <c r="Y3015" s="91">
        <v>0.17</v>
      </c>
      <c r="Z3015" s="91">
        <v>1.65E-2</v>
      </c>
      <c r="AA3015" s="91">
        <v>7.6E-2</v>
      </c>
      <c r="AB3015" s="91">
        <f>SUM(W3015:AA3015)</f>
        <v>0.2775</v>
      </c>
      <c r="AC3015" s="75">
        <v>12</v>
      </c>
      <c r="AD3015" s="92">
        <f>IF(AL3015="","",+AC3015*AL3015)</f>
      </c>
      <c r="AE3015" s="93">
        <f>IF(AL3015="","",+AL3015*AB3015)</f>
      </c>
      <c r="AF3015" s="92">
        <f>IF(AL3015="","",+AL3015-AE3015)</f>
      </c>
      <c r="AG3015" s="93">
        <f>+V3015</f>
        <v>0</v>
      </c>
      <c r="AH3015" s="92">
        <f>IF(AF3015="","",+AF3015-AG3015)</f>
      </c>
      <c r="AI3015" s="92">
        <f>IF(AH3015="","",+AH3015*AC3015)</f>
      </c>
      <c r="AJ3015" s="93"/>
      <c r="AK3015" s="94">
        <v>0.33</v>
      </c>
      <c r="AL3015" s="93">
        <f>IF(V3015=0,"",V3015/(1-AB3015-AK3015))</f>
      </c>
      <c r="AM3015" s="95">
        <v>0.33</v>
      </c>
      <c r="AN3015" s="93">
        <f>IF(V3015=0,"",V3015/(1-AB3015-AM3015))</f>
      </c>
      <c r="AO3015" s="96">
        <v>1.2</v>
      </c>
      <c r="AP3015" s="93">
        <f>IF(BD!AJ3015="","",BD!AJ3015*BD!AO3015)</f>
      </c>
      <c r="AQ3015" s="91">
        <f>BD!AM3015/BD!AK3015-1</f>
        <v>0</v>
      </c>
      <c r="AR3015" s="91">
        <f>IF(BD!AN3015="","",IF(BD!AJ3015="","",BD!AN3015/BD!AJ3015-1))</f>
      </c>
      <c r="AS3015" s="91">
        <f>IF(BD!AN3015="","",IF(BD!AN3015&lt;BD!AL3015,"ABAIXO DA META","DENTRO DA META"))</f>
      </c>
      <c r="AT3015" s="91" t="str">
        <f>IF(BD!AJ3015="","EM ANÁLISE",IF(BD!AP3015&gt;=BD!AN3015,"GO", "NO GO"))</f>
        <v>EM ANÁLISE</v>
      </c>
      <c r="AU3015" s="97">
        <f>IF(AN3015="","",+BD!$AN3015-AJ3015)</f>
      </c>
      <c r="AV3015" s="98"/>
      <c r="AW3015" s="90">
        <f>BD!P3015*BD!AC3015</f>
        <v>0</v>
      </c>
      <c r="AX3015" s="90">
        <f>BD!V3015*BD!AC3015</f>
        <v>0</v>
      </c>
      <c r="AY3015" s="90">
        <f>IF(BD!AN3015="","",BD!AN3015*BD!AC3015)</f>
      </c>
      <c r="AZ3015" s="75" t="s">
        <v>123</v>
      </c>
      <c r="BA3015" s="75" t="s">
        <v>115</v>
      </c>
      <c r="BB3015" s="75">
        <v>1</v>
      </c>
      <c r="BC3015" s="75" t="s">
        <v>250</v>
      </c>
      <c r="BD3015" s="104"/>
      <c r="BE3015" s="104"/>
      <c r="BF3015" s="101"/>
      <c r="BG3015" s="101"/>
      <c r="BH3015" s="101"/>
      <c r="BI3015" s="101"/>
      <c r="BJ3015" s="101"/>
      <c r="BK3015" s="101"/>
      <c r="BL3015" s="101"/>
      <c r="BM3015" s="101"/>
      <c r="BN3015" s="101"/>
      <c r="BO3015" s="103"/>
      <c r="BP3015" s="101"/>
      <c r="BQ3015" s="101"/>
      <c r="BR3015" s="101"/>
      <c r="BS3015" s="101"/>
      <c r="BT3015" s="101"/>
      <c r="BU3015" s="101"/>
      <c r="BV3015" s="101"/>
      <c r="BW3015" s="101"/>
      <c r="BX3015" s="101"/>
      <c r="BY3015" s="101"/>
      <c r="BZ3015" s="101"/>
      <c r="CA3015" s="101"/>
      <c r="CB3015" s="101"/>
      <c r="CC3015" s="101"/>
      <c r="CD3015" s="101"/>
      <c r="CE3015" s="101"/>
      <c r="CF3015" s="101"/>
      <c r="CG3015" s="37" t="e">
        <f>VLOOKUP(Table_1[[#This Row],[EAN]],'[1]Planilha1'!$E:$R,13,0)</f>
        <v>#N/A</v>
      </c>
    </row>
    <row r="3016" ht="15" hidden="1">
      <c r="A3016" s="7"/>
      <c r="B3016" s="84" t="s">
        <v>2735</v>
      </c>
      <c r="C3016" s="75">
        <v>222095</v>
      </c>
      <c r="D3016" s="75"/>
      <c r="E3016" s="85">
        <v>7896003703719</v>
      </c>
      <c r="F3016" s="86" t="s">
        <v>3510</v>
      </c>
      <c r="G3016" s="75" t="s">
        <v>21</v>
      </c>
      <c r="H3016" s="75">
        <v>520</v>
      </c>
      <c r="I3016" s="87" t="s">
        <v>3460</v>
      </c>
      <c r="J3016" s="75" t="s">
        <v>3189</v>
      </c>
      <c r="K3016" s="88" t="s">
        <v>84</v>
      </c>
      <c r="L3016" s="88">
        <v>24</v>
      </c>
      <c r="M3016" s="88">
        <v>0</v>
      </c>
      <c r="N3016" s="75" t="s">
        <v>85</v>
      </c>
      <c r="O3016" s="75"/>
      <c r="P3016" s="106"/>
      <c r="Q3016" s="90">
        <f>(17/100+7.6/100+1.65/100)*P3016</f>
        <v>0</v>
      </c>
      <c r="R3016" s="104"/>
      <c r="S3016" s="104"/>
      <c r="T3016" s="104"/>
      <c r="U3016" s="104"/>
      <c r="V3016" s="90">
        <f>+P3016-Q3016+R3016+S3016+T3016+U3016</f>
        <v>0</v>
      </c>
      <c r="W3016" s="91">
        <f>(1.02/100)</f>
        <v>1.02E-2</v>
      </c>
      <c r="X3016" s="91">
        <v>4.8E-3</v>
      </c>
      <c r="Y3016" s="91">
        <v>0.17</v>
      </c>
      <c r="Z3016" s="91">
        <v>1.65E-2</v>
      </c>
      <c r="AA3016" s="91">
        <v>7.6E-2</v>
      </c>
      <c r="AB3016" s="91">
        <f>SUM(W3016:AA3016)</f>
        <v>0.2775</v>
      </c>
      <c r="AC3016" s="75">
        <v>12</v>
      </c>
      <c r="AD3016" s="92">
        <f>IF(AL3016="","",+AC3016*AL3016)</f>
      </c>
      <c r="AE3016" s="93">
        <f>IF(AL3016="","",+AL3016*AB3016)</f>
      </c>
      <c r="AF3016" s="92">
        <f>IF(AL3016="","",+AL3016-AE3016)</f>
      </c>
      <c r="AG3016" s="93">
        <f>+V3016</f>
        <v>0</v>
      </c>
      <c r="AH3016" s="92">
        <f>IF(AF3016="","",+AF3016-AG3016)</f>
      </c>
      <c r="AI3016" s="92">
        <f>IF(AH3016="","",+AH3016*AC3016)</f>
      </c>
      <c r="AJ3016" s="93"/>
      <c r="AK3016" s="94">
        <v>0.33</v>
      </c>
      <c r="AL3016" s="93">
        <f>IF(V3016=0,"",V3016/(1-AB3016-AK3016))</f>
      </c>
      <c r="AM3016" s="95">
        <v>0.33</v>
      </c>
      <c r="AN3016" s="93">
        <f>IF(V3016=0,"",V3016/(1-AB3016-AM3016))</f>
      </c>
      <c r="AO3016" s="96">
        <v>1.2</v>
      </c>
      <c r="AP3016" s="93">
        <f>IF(BD!AJ3016="","",BD!AJ3016*BD!AO3016)</f>
      </c>
      <c r="AQ3016" s="91">
        <f>BD!AM3016/BD!AK3016-1</f>
        <v>0</v>
      </c>
      <c r="AR3016" s="91">
        <f>IF(BD!AN3016="","",IF(BD!AJ3016="","",BD!AN3016/BD!AJ3016-1))</f>
      </c>
      <c r="AS3016" s="91">
        <f>IF(BD!AN3016="","",IF(BD!AN3016&lt;BD!AL3016,"ABAIXO DA META","DENTRO DA META"))</f>
      </c>
      <c r="AT3016" s="91" t="str">
        <f>IF(BD!AJ3016="","EM ANÁLISE",IF(BD!AP3016&gt;=BD!AN3016,"GO", "NO GO"))</f>
        <v>EM ANÁLISE</v>
      </c>
      <c r="AU3016" s="97">
        <f>IF(AN3016="","",+BD!$AN3016-AJ3016)</f>
      </c>
      <c r="AV3016" s="98"/>
      <c r="AW3016" s="90">
        <f>BD!P3016*BD!AC3016</f>
        <v>0</v>
      </c>
      <c r="AX3016" s="90">
        <f>BD!V3016*BD!AC3016</f>
        <v>0</v>
      </c>
      <c r="AY3016" s="90">
        <f>IF(BD!AN3016="","",BD!AN3016*BD!AC3016)</f>
      </c>
      <c r="AZ3016" s="75" t="s">
        <v>123</v>
      </c>
      <c r="BA3016" s="75" t="s">
        <v>115</v>
      </c>
      <c r="BB3016" s="75">
        <v>1</v>
      </c>
      <c r="BC3016" s="75" t="s">
        <v>250</v>
      </c>
      <c r="BD3016" s="104"/>
      <c r="BE3016" s="104"/>
      <c r="BF3016" s="101"/>
      <c r="BG3016" s="101"/>
      <c r="BH3016" s="101"/>
      <c r="BI3016" s="101"/>
      <c r="BJ3016" s="101"/>
      <c r="BK3016" s="101"/>
      <c r="BL3016" s="101"/>
      <c r="BM3016" s="101"/>
      <c r="BN3016" s="101"/>
      <c r="BO3016" s="103"/>
      <c r="BP3016" s="101"/>
      <c r="BQ3016" s="101"/>
      <c r="BR3016" s="101"/>
      <c r="BS3016" s="101"/>
      <c r="BT3016" s="101"/>
      <c r="BU3016" s="101"/>
      <c r="BV3016" s="101"/>
      <c r="BW3016" s="101"/>
      <c r="BX3016" s="101"/>
      <c r="BY3016" s="101"/>
      <c r="BZ3016" s="101"/>
      <c r="CA3016" s="101"/>
      <c r="CB3016" s="101"/>
      <c r="CC3016" s="101"/>
      <c r="CD3016" s="101"/>
      <c r="CE3016" s="101"/>
      <c r="CF3016" s="101"/>
      <c r="CG3016" s="37" t="e">
        <f>VLOOKUP(Table_1[[#This Row],[EAN]],'[1]Planilha1'!$E:$R,13,0)</f>
        <v>#N/A</v>
      </c>
    </row>
    <row r="3017" ht="15" hidden="1">
      <c r="A3017" s="7"/>
      <c r="B3017" s="84" t="s">
        <v>2735</v>
      </c>
      <c r="C3017" s="75">
        <v>222096</v>
      </c>
      <c r="D3017" s="75"/>
      <c r="E3017" s="85">
        <v>7896003738643</v>
      </c>
      <c r="F3017" s="86" t="s">
        <v>3511</v>
      </c>
      <c r="G3017" s="75" t="s">
        <v>21</v>
      </c>
      <c r="H3017" s="75">
        <v>520</v>
      </c>
      <c r="I3017" s="87" t="s">
        <v>3460</v>
      </c>
      <c r="J3017" s="75" t="s">
        <v>3189</v>
      </c>
      <c r="K3017" s="88" t="s">
        <v>84</v>
      </c>
      <c r="L3017" s="88">
        <v>40</v>
      </c>
      <c r="M3017" s="88">
        <v>0</v>
      </c>
      <c r="N3017" s="75" t="s">
        <v>85</v>
      </c>
      <c r="O3017" s="75"/>
      <c r="P3017" s="106"/>
      <c r="Q3017" s="90">
        <f>(17/100+7.6/100+1.65/100)*P3017</f>
        <v>0</v>
      </c>
      <c r="R3017" s="104"/>
      <c r="S3017" s="104"/>
      <c r="T3017" s="104"/>
      <c r="U3017" s="104"/>
      <c r="V3017" s="90">
        <f>+P3017-Q3017+R3017+S3017+T3017+U3017</f>
        <v>0</v>
      </c>
      <c r="W3017" s="91">
        <f>(1.02/100)</f>
        <v>1.02E-2</v>
      </c>
      <c r="X3017" s="91">
        <v>4.8E-3</v>
      </c>
      <c r="Y3017" s="91">
        <v>0.17</v>
      </c>
      <c r="Z3017" s="91">
        <v>1.65E-2</v>
      </c>
      <c r="AA3017" s="91">
        <v>7.6E-2</v>
      </c>
      <c r="AB3017" s="91">
        <f>SUM(W3017:AA3017)</f>
        <v>0.2775</v>
      </c>
      <c r="AC3017" s="75">
        <v>12</v>
      </c>
      <c r="AD3017" s="92">
        <f>IF(AL3017="","",+AC3017*AL3017)</f>
      </c>
      <c r="AE3017" s="93">
        <f>IF(AL3017="","",+AL3017*AB3017)</f>
      </c>
      <c r="AF3017" s="92">
        <f>IF(AL3017="","",+AL3017-AE3017)</f>
      </c>
      <c r="AG3017" s="93">
        <f>+V3017</f>
        <v>0</v>
      </c>
      <c r="AH3017" s="92">
        <f>IF(AF3017="","",+AF3017-AG3017)</f>
      </c>
      <c r="AI3017" s="92">
        <f>IF(AH3017="","",+AH3017*AC3017)</f>
      </c>
      <c r="AJ3017" s="93"/>
      <c r="AK3017" s="94">
        <v>0.33</v>
      </c>
      <c r="AL3017" s="93">
        <f>IF(V3017=0,"",V3017/(1-AB3017-AK3017))</f>
      </c>
      <c r="AM3017" s="95">
        <v>0.33</v>
      </c>
      <c r="AN3017" s="93">
        <f>IF(V3017=0,"",V3017/(1-AB3017-AM3017))</f>
      </c>
      <c r="AO3017" s="96">
        <v>1.2</v>
      </c>
      <c r="AP3017" s="93">
        <f>IF(BD!AJ3017="","",BD!AJ3017*BD!AO3017)</f>
      </c>
      <c r="AQ3017" s="91">
        <f>BD!AM3017/BD!AK3017-1</f>
        <v>0</v>
      </c>
      <c r="AR3017" s="91">
        <f>IF(BD!AN3017="","",IF(BD!AJ3017="","",BD!AN3017/BD!AJ3017-1))</f>
      </c>
      <c r="AS3017" s="91">
        <f>IF(BD!AN3017="","",IF(BD!AN3017&lt;BD!AL3017,"ABAIXO DA META","DENTRO DA META"))</f>
      </c>
      <c r="AT3017" s="91" t="str">
        <f>IF(BD!AJ3017="","EM ANÁLISE",IF(BD!AP3017&gt;=BD!AN3017,"GO", "NO GO"))</f>
        <v>EM ANÁLISE</v>
      </c>
      <c r="AU3017" s="97">
        <f>IF(AN3017="","",+BD!$AN3017-AJ3017)</f>
      </c>
      <c r="AV3017" s="98"/>
      <c r="AW3017" s="90">
        <f>BD!P3017*BD!AC3017</f>
        <v>0</v>
      </c>
      <c r="AX3017" s="90">
        <f>BD!V3017*BD!AC3017</f>
        <v>0</v>
      </c>
      <c r="AY3017" s="90">
        <f>IF(BD!AN3017="","",BD!AN3017*BD!AC3017)</f>
      </c>
      <c r="AZ3017" s="75" t="s">
        <v>123</v>
      </c>
      <c r="BA3017" s="75" t="s">
        <v>115</v>
      </c>
      <c r="BB3017" s="75">
        <v>1</v>
      </c>
      <c r="BC3017" s="75" t="s">
        <v>250</v>
      </c>
      <c r="BD3017" s="104"/>
      <c r="BE3017" s="104"/>
      <c r="BF3017" s="101"/>
      <c r="BG3017" s="101"/>
      <c r="BH3017" s="101"/>
      <c r="BI3017" s="101"/>
      <c r="BJ3017" s="101"/>
      <c r="BK3017" s="101"/>
      <c r="BL3017" s="101"/>
      <c r="BM3017" s="101"/>
      <c r="BN3017" s="101"/>
      <c r="BO3017" s="103"/>
      <c r="BP3017" s="101"/>
      <c r="BQ3017" s="101"/>
      <c r="BR3017" s="101"/>
      <c r="BS3017" s="101"/>
      <c r="BT3017" s="101"/>
      <c r="BU3017" s="101"/>
      <c r="BV3017" s="101"/>
      <c r="BW3017" s="101"/>
      <c r="BX3017" s="101"/>
      <c r="BY3017" s="101"/>
      <c r="BZ3017" s="101"/>
      <c r="CA3017" s="101"/>
      <c r="CB3017" s="101"/>
      <c r="CC3017" s="101"/>
      <c r="CD3017" s="101"/>
      <c r="CE3017" s="101"/>
      <c r="CF3017" s="101"/>
      <c r="CG3017" s="37" t="e">
        <f>VLOOKUP(Table_1[[#This Row],[EAN]],'[1]Planilha1'!$E:$R,13,0)</f>
        <v>#N/A</v>
      </c>
    </row>
    <row r="3018" ht="15" hidden="1">
      <c r="A3018" s="7"/>
      <c r="B3018" s="84" t="s">
        <v>2735</v>
      </c>
      <c r="C3018" s="75">
        <v>222097</v>
      </c>
      <c r="D3018" s="75"/>
      <c r="E3018" s="85">
        <v>7896003738599</v>
      </c>
      <c r="F3018" s="86" t="s">
        <v>3512</v>
      </c>
      <c r="G3018" s="75" t="s">
        <v>21</v>
      </c>
      <c r="H3018" s="75">
        <v>520</v>
      </c>
      <c r="I3018" s="87" t="s">
        <v>3460</v>
      </c>
      <c r="J3018" s="75" t="s">
        <v>3189</v>
      </c>
      <c r="K3018" s="88" t="s">
        <v>84</v>
      </c>
      <c r="L3018" s="88">
        <v>40</v>
      </c>
      <c r="M3018" s="88">
        <v>0</v>
      </c>
      <c r="N3018" s="75" t="s">
        <v>85</v>
      </c>
      <c r="O3018" s="75"/>
      <c r="P3018" s="106"/>
      <c r="Q3018" s="90">
        <f>(17/100+7.6/100+1.65/100)*P3018</f>
        <v>0</v>
      </c>
      <c r="R3018" s="104"/>
      <c r="S3018" s="104"/>
      <c r="T3018" s="104"/>
      <c r="U3018" s="104"/>
      <c r="V3018" s="90">
        <f>+P3018-Q3018+R3018+S3018+T3018+U3018</f>
        <v>0</v>
      </c>
      <c r="W3018" s="91">
        <f>(1.02/100)</f>
        <v>1.02E-2</v>
      </c>
      <c r="X3018" s="91">
        <v>4.8E-3</v>
      </c>
      <c r="Y3018" s="91">
        <v>0.17</v>
      </c>
      <c r="Z3018" s="91">
        <v>1.65E-2</v>
      </c>
      <c r="AA3018" s="91">
        <v>7.6E-2</v>
      </c>
      <c r="AB3018" s="91">
        <f>SUM(W3018:AA3018)</f>
        <v>0.2775</v>
      </c>
      <c r="AC3018" s="75">
        <v>12</v>
      </c>
      <c r="AD3018" s="92">
        <f>IF(AL3018="","",+AC3018*AL3018)</f>
      </c>
      <c r="AE3018" s="93">
        <f>IF(AL3018="","",+AL3018*AB3018)</f>
      </c>
      <c r="AF3018" s="92">
        <f>IF(AL3018="","",+AL3018-AE3018)</f>
      </c>
      <c r="AG3018" s="93">
        <f>+V3018</f>
        <v>0</v>
      </c>
      <c r="AH3018" s="92">
        <f>IF(AF3018="","",+AF3018-AG3018)</f>
      </c>
      <c r="AI3018" s="92">
        <f>IF(AH3018="","",+AH3018*AC3018)</f>
      </c>
      <c r="AJ3018" s="93"/>
      <c r="AK3018" s="94">
        <v>0.33</v>
      </c>
      <c r="AL3018" s="93">
        <f>IF(V3018=0,"",V3018/(1-AB3018-AK3018))</f>
      </c>
      <c r="AM3018" s="95">
        <v>0.33</v>
      </c>
      <c r="AN3018" s="93">
        <f>IF(V3018=0,"",V3018/(1-AB3018-AM3018))</f>
      </c>
      <c r="AO3018" s="96">
        <v>1.2</v>
      </c>
      <c r="AP3018" s="93">
        <f>IF(BD!AJ3018="","",BD!AJ3018*BD!AO3018)</f>
      </c>
      <c r="AQ3018" s="91">
        <f>BD!AM3018/BD!AK3018-1</f>
        <v>0</v>
      </c>
      <c r="AR3018" s="91">
        <f>IF(BD!AN3018="","",IF(BD!AJ3018="","",BD!AN3018/BD!AJ3018-1))</f>
      </c>
      <c r="AS3018" s="91">
        <f>IF(BD!AN3018="","",IF(BD!AN3018&lt;BD!AL3018,"ABAIXO DA META","DENTRO DA META"))</f>
      </c>
      <c r="AT3018" s="91" t="str">
        <f>IF(BD!AJ3018="","EM ANÁLISE",IF(BD!AP3018&gt;=BD!AN3018,"GO", "NO GO"))</f>
        <v>EM ANÁLISE</v>
      </c>
      <c r="AU3018" s="97">
        <f>IF(AN3018="","",+BD!$AN3018-AJ3018)</f>
      </c>
      <c r="AV3018" s="98"/>
      <c r="AW3018" s="90">
        <f>BD!P3018*BD!AC3018</f>
        <v>0</v>
      </c>
      <c r="AX3018" s="90">
        <f>BD!V3018*BD!AC3018</f>
        <v>0</v>
      </c>
      <c r="AY3018" s="90">
        <f>IF(BD!AN3018="","",BD!AN3018*BD!AC3018)</f>
      </c>
      <c r="AZ3018" s="75" t="s">
        <v>123</v>
      </c>
      <c r="BA3018" s="75" t="s">
        <v>115</v>
      </c>
      <c r="BB3018" s="75">
        <v>1</v>
      </c>
      <c r="BC3018" s="75" t="s">
        <v>250</v>
      </c>
      <c r="BD3018" s="104"/>
      <c r="BE3018" s="104"/>
      <c r="BF3018" s="101"/>
      <c r="BG3018" s="101"/>
      <c r="BH3018" s="101"/>
      <c r="BI3018" s="101"/>
      <c r="BJ3018" s="101"/>
      <c r="BK3018" s="101"/>
      <c r="BL3018" s="101"/>
      <c r="BM3018" s="101"/>
      <c r="BN3018" s="101"/>
      <c r="BO3018" s="103"/>
      <c r="BP3018" s="101"/>
      <c r="BQ3018" s="101"/>
      <c r="BR3018" s="101"/>
      <c r="BS3018" s="101"/>
      <c r="BT3018" s="101"/>
      <c r="BU3018" s="101"/>
      <c r="BV3018" s="101"/>
      <c r="BW3018" s="101"/>
      <c r="BX3018" s="101"/>
      <c r="BY3018" s="101"/>
      <c r="BZ3018" s="101"/>
      <c r="CA3018" s="101"/>
      <c r="CB3018" s="101"/>
      <c r="CC3018" s="101"/>
      <c r="CD3018" s="101"/>
      <c r="CE3018" s="101"/>
      <c r="CF3018" s="101"/>
      <c r="CG3018" s="37" t="e">
        <f>VLOOKUP(Table_1[[#This Row],[EAN]],'[1]Planilha1'!$E:$R,13,0)</f>
        <v>#N/A</v>
      </c>
    </row>
    <row r="3019" ht="15" hidden="1">
      <c r="A3019" s="7"/>
      <c r="B3019" s="84" t="s">
        <v>2735</v>
      </c>
      <c r="C3019" s="75">
        <v>222098</v>
      </c>
      <c r="D3019" s="75"/>
      <c r="E3019" s="85">
        <v>7896003703771</v>
      </c>
      <c r="F3019" s="86" t="s">
        <v>3513</v>
      </c>
      <c r="G3019" s="75" t="s">
        <v>21</v>
      </c>
      <c r="H3019" s="75">
        <v>520</v>
      </c>
      <c r="I3019" s="87" t="s">
        <v>3460</v>
      </c>
      <c r="J3019" s="75" t="s">
        <v>3189</v>
      </c>
      <c r="K3019" s="88" t="s">
        <v>84</v>
      </c>
      <c r="L3019" s="88">
        <v>30</v>
      </c>
      <c r="M3019" s="88">
        <v>0</v>
      </c>
      <c r="N3019" s="75" t="s">
        <v>85</v>
      </c>
      <c r="O3019" s="75"/>
      <c r="P3019" s="106"/>
      <c r="Q3019" s="90">
        <f>(17/100+7.6/100+1.65/100)*P3019</f>
        <v>0</v>
      </c>
      <c r="R3019" s="104"/>
      <c r="S3019" s="104"/>
      <c r="T3019" s="104"/>
      <c r="U3019" s="104"/>
      <c r="V3019" s="90">
        <f>+P3019-Q3019+R3019+S3019+T3019+U3019</f>
        <v>0</v>
      </c>
      <c r="W3019" s="91">
        <f>(1.02/100)</f>
        <v>1.02E-2</v>
      </c>
      <c r="X3019" s="91">
        <v>4.8E-3</v>
      </c>
      <c r="Y3019" s="91">
        <v>0.17</v>
      </c>
      <c r="Z3019" s="91">
        <v>1.65E-2</v>
      </c>
      <c r="AA3019" s="91">
        <v>7.6E-2</v>
      </c>
      <c r="AB3019" s="91">
        <f>SUM(W3019:AA3019)</f>
        <v>0.2775</v>
      </c>
      <c r="AC3019" s="75">
        <v>12</v>
      </c>
      <c r="AD3019" s="92">
        <f>IF(AL3019="","",+AC3019*AL3019)</f>
      </c>
      <c r="AE3019" s="93">
        <f>IF(AL3019="","",+AL3019*AB3019)</f>
      </c>
      <c r="AF3019" s="92">
        <f>IF(AL3019="","",+AL3019-AE3019)</f>
      </c>
      <c r="AG3019" s="93">
        <f>+V3019</f>
        <v>0</v>
      </c>
      <c r="AH3019" s="92">
        <f>IF(AF3019="","",+AF3019-AG3019)</f>
      </c>
      <c r="AI3019" s="92">
        <f>IF(AH3019="","",+AH3019*AC3019)</f>
      </c>
      <c r="AJ3019" s="93"/>
      <c r="AK3019" s="94">
        <v>0.33</v>
      </c>
      <c r="AL3019" s="93">
        <f>IF(V3019=0,"",V3019/(1-AB3019-AK3019))</f>
      </c>
      <c r="AM3019" s="95">
        <v>0.33</v>
      </c>
      <c r="AN3019" s="93">
        <f>IF(V3019=0,"",V3019/(1-AB3019-AM3019))</f>
      </c>
      <c r="AO3019" s="96">
        <v>1.2</v>
      </c>
      <c r="AP3019" s="93">
        <f>IF(BD!AJ3019="","",BD!AJ3019*BD!AO3019)</f>
      </c>
      <c r="AQ3019" s="91">
        <f>BD!AM3019/BD!AK3019-1</f>
        <v>0</v>
      </c>
      <c r="AR3019" s="91">
        <f>IF(BD!AN3019="","",IF(BD!AJ3019="","",BD!AN3019/BD!AJ3019-1))</f>
      </c>
      <c r="AS3019" s="91">
        <f>IF(BD!AN3019="","",IF(BD!AN3019&lt;BD!AL3019,"ABAIXO DA META","DENTRO DA META"))</f>
      </c>
      <c r="AT3019" s="91" t="str">
        <f>IF(BD!AJ3019="","EM ANÁLISE",IF(BD!AP3019&gt;=BD!AN3019,"GO", "NO GO"))</f>
        <v>EM ANÁLISE</v>
      </c>
      <c r="AU3019" s="97">
        <f>IF(AN3019="","",+BD!$AN3019-AJ3019)</f>
      </c>
      <c r="AV3019" s="98"/>
      <c r="AW3019" s="90">
        <f>BD!P3019*BD!AC3019</f>
        <v>0</v>
      </c>
      <c r="AX3019" s="90">
        <f>BD!V3019*BD!AC3019</f>
        <v>0</v>
      </c>
      <c r="AY3019" s="90">
        <f>IF(BD!AN3019="","",BD!AN3019*BD!AC3019)</f>
      </c>
      <c r="AZ3019" s="75" t="s">
        <v>123</v>
      </c>
      <c r="BA3019" s="75" t="s">
        <v>115</v>
      </c>
      <c r="BB3019" s="75">
        <v>1</v>
      </c>
      <c r="BC3019" s="75" t="s">
        <v>250</v>
      </c>
      <c r="BD3019" s="104"/>
      <c r="BE3019" s="104"/>
      <c r="BF3019" s="101"/>
      <c r="BG3019" s="101"/>
      <c r="BH3019" s="101"/>
      <c r="BI3019" s="101"/>
      <c r="BJ3019" s="101"/>
      <c r="BK3019" s="101"/>
      <c r="BL3019" s="101"/>
      <c r="BM3019" s="101"/>
      <c r="BN3019" s="101"/>
      <c r="BO3019" s="103"/>
      <c r="BP3019" s="101"/>
      <c r="BQ3019" s="101"/>
      <c r="BR3019" s="101"/>
      <c r="BS3019" s="101"/>
      <c r="BT3019" s="101"/>
      <c r="BU3019" s="101"/>
      <c r="BV3019" s="101"/>
      <c r="BW3019" s="101"/>
      <c r="BX3019" s="101"/>
      <c r="BY3019" s="101"/>
      <c r="BZ3019" s="101"/>
      <c r="CA3019" s="101"/>
      <c r="CB3019" s="101"/>
      <c r="CC3019" s="101"/>
      <c r="CD3019" s="101"/>
      <c r="CE3019" s="101"/>
      <c r="CF3019" s="101"/>
      <c r="CG3019" s="37" t="e">
        <f>VLOOKUP(Table_1[[#This Row],[EAN]],'[1]Planilha1'!$E:$R,13,0)</f>
        <v>#N/A</v>
      </c>
    </row>
    <row r="3020" ht="15" hidden="1">
      <c r="A3020" s="7"/>
      <c r="B3020" s="84" t="s">
        <v>2735</v>
      </c>
      <c r="C3020" s="75">
        <v>222099</v>
      </c>
      <c r="D3020" s="75"/>
      <c r="E3020" s="85">
        <v>7896003700527</v>
      </c>
      <c r="F3020" s="86" t="s">
        <v>3514</v>
      </c>
      <c r="G3020" s="75" t="s">
        <v>21</v>
      </c>
      <c r="H3020" s="75">
        <v>520</v>
      </c>
      <c r="I3020" s="87" t="s">
        <v>3460</v>
      </c>
      <c r="J3020" s="75" t="s">
        <v>3189</v>
      </c>
      <c r="K3020" s="88" t="s">
        <v>84</v>
      </c>
      <c r="L3020" s="88">
        <v>30</v>
      </c>
      <c r="M3020" s="88">
        <v>0</v>
      </c>
      <c r="N3020" s="75" t="s">
        <v>85</v>
      </c>
      <c r="O3020" s="75"/>
      <c r="P3020" s="106"/>
      <c r="Q3020" s="90">
        <f>(17/100+7.6/100+1.65/100)*P3020</f>
        <v>0</v>
      </c>
      <c r="R3020" s="104"/>
      <c r="S3020" s="104"/>
      <c r="T3020" s="104"/>
      <c r="U3020" s="104"/>
      <c r="V3020" s="90">
        <f>+P3020-Q3020+R3020+S3020+T3020+U3020</f>
        <v>0</v>
      </c>
      <c r="W3020" s="91">
        <f>(1.02/100)</f>
        <v>1.02E-2</v>
      </c>
      <c r="X3020" s="91">
        <v>4.8E-3</v>
      </c>
      <c r="Y3020" s="91">
        <v>0.17</v>
      </c>
      <c r="Z3020" s="91">
        <v>1.65E-2</v>
      </c>
      <c r="AA3020" s="91">
        <v>7.6E-2</v>
      </c>
      <c r="AB3020" s="91">
        <f>SUM(W3020:AA3020)</f>
        <v>0.2775</v>
      </c>
      <c r="AC3020" s="75">
        <v>12</v>
      </c>
      <c r="AD3020" s="92">
        <f>IF(AL3020="","",+AC3020*AL3020)</f>
      </c>
      <c r="AE3020" s="93">
        <f>IF(AL3020="","",+AL3020*AB3020)</f>
      </c>
      <c r="AF3020" s="92">
        <f>IF(AL3020="","",+AL3020-AE3020)</f>
      </c>
      <c r="AG3020" s="93">
        <f>+V3020</f>
        <v>0</v>
      </c>
      <c r="AH3020" s="92">
        <f>IF(AF3020="","",+AF3020-AG3020)</f>
      </c>
      <c r="AI3020" s="92">
        <f>IF(AH3020="","",+AH3020*AC3020)</f>
      </c>
      <c r="AJ3020" s="93"/>
      <c r="AK3020" s="94">
        <v>0.33</v>
      </c>
      <c r="AL3020" s="93">
        <f>IF(V3020=0,"",V3020/(1-AB3020-AK3020))</f>
      </c>
      <c r="AM3020" s="95">
        <v>0.33</v>
      </c>
      <c r="AN3020" s="93">
        <f>IF(V3020=0,"",V3020/(1-AB3020-AM3020))</f>
      </c>
      <c r="AO3020" s="96">
        <v>1.2</v>
      </c>
      <c r="AP3020" s="93">
        <f>IF(BD!AJ3020="","",BD!AJ3020*BD!AO3020)</f>
      </c>
      <c r="AQ3020" s="91">
        <f>BD!AM3020/BD!AK3020-1</f>
        <v>0</v>
      </c>
      <c r="AR3020" s="91">
        <f>IF(BD!AN3020="","",IF(BD!AJ3020="","",BD!AN3020/BD!AJ3020-1))</f>
      </c>
      <c r="AS3020" s="91">
        <f>IF(BD!AN3020="","",IF(BD!AN3020&lt;BD!AL3020,"ABAIXO DA META","DENTRO DA META"))</f>
      </c>
      <c r="AT3020" s="91" t="str">
        <f>IF(BD!AJ3020="","EM ANÁLISE",IF(BD!AP3020&gt;=BD!AN3020,"GO", "NO GO"))</f>
        <v>EM ANÁLISE</v>
      </c>
      <c r="AU3020" s="97">
        <f>IF(AN3020="","",+BD!$AN3020-AJ3020)</f>
      </c>
      <c r="AV3020" s="98"/>
      <c r="AW3020" s="90">
        <f>BD!P3020*BD!AC3020</f>
        <v>0</v>
      </c>
      <c r="AX3020" s="90">
        <f>BD!V3020*BD!AC3020</f>
        <v>0</v>
      </c>
      <c r="AY3020" s="90">
        <f>IF(BD!AN3020="","",BD!AN3020*BD!AC3020)</f>
      </c>
      <c r="AZ3020" s="75" t="s">
        <v>123</v>
      </c>
      <c r="BA3020" s="75" t="s">
        <v>115</v>
      </c>
      <c r="BB3020" s="75">
        <v>1</v>
      </c>
      <c r="BC3020" s="75" t="s">
        <v>250</v>
      </c>
      <c r="BD3020" s="104"/>
      <c r="BE3020" s="104"/>
      <c r="BF3020" s="101"/>
      <c r="BG3020" s="101"/>
      <c r="BH3020" s="101"/>
      <c r="BI3020" s="101"/>
      <c r="BJ3020" s="101"/>
      <c r="BK3020" s="101"/>
      <c r="BL3020" s="101"/>
      <c r="BM3020" s="101"/>
      <c r="BN3020" s="101"/>
      <c r="BO3020" s="103"/>
      <c r="BP3020" s="101"/>
      <c r="BQ3020" s="101"/>
      <c r="BR3020" s="101"/>
      <c r="BS3020" s="101"/>
      <c r="BT3020" s="101"/>
      <c r="BU3020" s="101"/>
      <c r="BV3020" s="101"/>
      <c r="BW3020" s="101"/>
      <c r="BX3020" s="101"/>
      <c r="BY3020" s="101"/>
      <c r="BZ3020" s="101"/>
      <c r="CA3020" s="101"/>
      <c r="CB3020" s="101"/>
      <c r="CC3020" s="101"/>
      <c r="CD3020" s="101"/>
      <c r="CE3020" s="101"/>
      <c r="CF3020" s="101"/>
      <c r="CG3020" s="37" t="e">
        <f>VLOOKUP(Table_1[[#This Row],[EAN]],'[1]Planilha1'!$E:$R,13,0)</f>
        <v>#N/A</v>
      </c>
    </row>
    <row r="3021" ht="15" hidden="1">
      <c r="A3021" s="7"/>
      <c r="B3021" s="84" t="s">
        <v>2735</v>
      </c>
      <c r="C3021" s="75">
        <v>222100</v>
      </c>
      <c r="D3021" s="75"/>
      <c r="E3021" s="85">
        <v>7896003738636</v>
      </c>
      <c r="F3021" s="86" t="s">
        <v>3515</v>
      </c>
      <c r="G3021" s="75" t="s">
        <v>21</v>
      </c>
      <c r="H3021" s="75">
        <v>520</v>
      </c>
      <c r="I3021" s="87" t="s">
        <v>3460</v>
      </c>
      <c r="J3021" s="75" t="s">
        <v>3189</v>
      </c>
      <c r="K3021" s="88" t="s">
        <v>84</v>
      </c>
      <c r="L3021" s="88">
        <v>27</v>
      </c>
      <c r="M3021" s="88">
        <v>5</v>
      </c>
      <c r="N3021" s="75" t="s">
        <v>85</v>
      </c>
      <c r="O3021" s="75"/>
      <c r="P3021" s="106"/>
      <c r="Q3021" s="90">
        <f>(17/100+7.6/100+1.65/100)*P3021</f>
        <v>0</v>
      </c>
      <c r="R3021" s="104"/>
      <c r="S3021" s="104"/>
      <c r="T3021" s="104"/>
      <c r="U3021" s="104"/>
      <c r="V3021" s="90">
        <f>+P3021-Q3021+R3021+S3021+T3021+U3021</f>
        <v>0</v>
      </c>
      <c r="W3021" s="91">
        <f>(1.02/100)</f>
        <v>1.02E-2</v>
      </c>
      <c r="X3021" s="91">
        <v>4.8E-3</v>
      </c>
      <c r="Y3021" s="91">
        <v>0.17</v>
      </c>
      <c r="Z3021" s="91">
        <v>1.65E-2</v>
      </c>
      <c r="AA3021" s="91">
        <v>7.6E-2</v>
      </c>
      <c r="AB3021" s="91">
        <f>SUM(W3021:AA3021)</f>
        <v>0.2775</v>
      </c>
      <c r="AC3021" s="75">
        <v>12</v>
      </c>
      <c r="AD3021" s="92">
        <f>IF(AL3021="","",+AC3021*AL3021)</f>
      </c>
      <c r="AE3021" s="93">
        <f>IF(AL3021="","",+AL3021*AB3021)</f>
      </c>
      <c r="AF3021" s="92">
        <f>IF(AL3021="","",+AL3021-AE3021)</f>
      </c>
      <c r="AG3021" s="93">
        <f>+V3021</f>
        <v>0</v>
      </c>
      <c r="AH3021" s="92">
        <f>IF(AF3021="","",+AF3021-AG3021)</f>
      </c>
      <c r="AI3021" s="92">
        <f>IF(AH3021="","",+AH3021*AC3021)</f>
      </c>
      <c r="AJ3021" s="93"/>
      <c r="AK3021" s="94">
        <v>0.33</v>
      </c>
      <c r="AL3021" s="93">
        <f>IF(V3021=0,"",V3021/(1-AB3021-AK3021))</f>
      </c>
      <c r="AM3021" s="95">
        <v>0.33</v>
      </c>
      <c r="AN3021" s="93">
        <f>IF(V3021=0,"",V3021/(1-AB3021-AM3021))</f>
      </c>
      <c r="AO3021" s="96">
        <v>1.2</v>
      </c>
      <c r="AP3021" s="93">
        <f>IF(BD!AJ3021="","",BD!AJ3021*BD!AO3021)</f>
      </c>
      <c r="AQ3021" s="91">
        <f>BD!AM3021/BD!AK3021-1</f>
        <v>0</v>
      </c>
      <c r="AR3021" s="91">
        <f>IF(BD!AN3021="","",IF(BD!AJ3021="","",BD!AN3021/BD!AJ3021-1))</f>
      </c>
      <c r="AS3021" s="91">
        <f>IF(BD!AN3021="","",IF(BD!AN3021&lt;BD!AL3021,"ABAIXO DA META","DENTRO DA META"))</f>
      </c>
      <c r="AT3021" s="91" t="str">
        <f>IF(BD!AJ3021="","EM ANÁLISE",IF(BD!AP3021&gt;=BD!AN3021,"GO", "NO GO"))</f>
        <v>EM ANÁLISE</v>
      </c>
      <c r="AU3021" s="97">
        <f>IF(AN3021="","",+BD!$AN3021-AJ3021)</f>
      </c>
      <c r="AV3021" s="98"/>
      <c r="AW3021" s="90">
        <f>BD!P3021*BD!AC3021</f>
        <v>0</v>
      </c>
      <c r="AX3021" s="90">
        <f>BD!V3021*BD!AC3021</f>
        <v>0</v>
      </c>
      <c r="AY3021" s="90">
        <f>IF(BD!AN3021="","",BD!AN3021*BD!AC3021)</f>
      </c>
      <c r="AZ3021" s="75" t="s">
        <v>123</v>
      </c>
      <c r="BA3021" s="75" t="s">
        <v>115</v>
      </c>
      <c r="BB3021" s="75">
        <v>1</v>
      </c>
      <c r="BC3021" s="75" t="s">
        <v>250</v>
      </c>
      <c r="BD3021" s="104"/>
      <c r="BE3021" s="104"/>
      <c r="BF3021" s="101"/>
      <c r="BG3021" s="101"/>
      <c r="BH3021" s="101"/>
      <c r="BI3021" s="101"/>
      <c r="BJ3021" s="101"/>
      <c r="BK3021" s="101"/>
      <c r="BL3021" s="101"/>
      <c r="BM3021" s="101"/>
      <c r="BN3021" s="101"/>
      <c r="BO3021" s="103"/>
      <c r="BP3021" s="101"/>
      <c r="BQ3021" s="101"/>
      <c r="BR3021" s="101"/>
      <c r="BS3021" s="101"/>
      <c r="BT3021" s="101"/>
      <c r="BU3021" s="101"/>
      <c r="BV3021" s="101"/>
      <c r="BW3021" s="101"/>
      <c r="BX3021" s="101"/>
      <c r="BY3021" s="101"/>
      <c r="BZ3021" s="101"/>
      <c r="CA3021" s="101"/>
      <c r="CB3021" s="101"/>
      <c r="CC3021" s="101"/>
      <c r="CD3021" s="101"/>
      <c r="CE3021" s="101"/>
      <c r="CF3021" s="101"/>
      <c r="CG3021" s="37" t="e">
        <f>VLOOKUP(Table_1[[#This Row],[EAN]],'[1]Planilha1'!$E:$R,13,0)</f>
        <v>#N/A</v>
      </c>
    </row>
    <row r="3022" ht="15" hidden="1">
      <c r="A3022" s="7"/>
      <c r="B3022" s="84" t="s">
        <v>2735</v>
      </c>
      <c r="C3022" s="75">
        <v>222101</v>
      </c>
      <c r="D3022" s="75"/>
      <c r="E3022" s="85">
        <v>7896003738650</v>
      </c>
      <c r="F3022" s="86" t="s">
        <v>3516</v>
      </c>
      <c r="G3022" s="75" t="s">
        <v>21</v>
      </c>
      <c r="H3022" s="75">
        <v>520</v>
      </c>
      <c r="I3022" s="87" t="s">
        <v>3460</v>
      </c>
      <c r="J3022" s="75" t="s">
        <v>3189</v>
      </c>
      <c r="K3022" s="88" t="s">
        <v>84</v>
      </c>
      <c r="L3022" s="88">
        <v>27</v>
      </c>
      <c r="M3022" s="88">
        <v>0</v>
      </c>
      <c r="N3022" s="75" t="s">
        <v>85</v>
      </c>
      <c r="O3022" s="75"/>
      <c r="P3022" s="106"/>
      <c r="Q3022" s="90">
        <f>(17/100+7.6/100+1.65/100)*P3022</f>
        <v>0</v>
      </c>
      <c r="R3022" s="104"/>
      <c r="S3022" s="104"/>
      <c r="T3022" s="104"/>
      <c r="U3022" s="104"/>
      <c r="V3022" s="90">
        <f>+P3022-Q3022+R3022+S3022+T3022+U3022</f>
        <v>0</v>
      </c>
      <c r="W3022" s="91">
        <f>(1.02/100)</f>
        <v>1.02E-2</v>
      </c>
      <c r="X3022" s="91">
        <v>4.8E-3</v>
      </c>
      <c r="Y3022" s="91">
        <v>0.17</v>
      </c>
      <c r="Z3022" s="91">
        <v>1.65E-2</v>
      </c>
      <c r="AA3022" s="91">
        <v>7.6E-2</v>
      </c>
      <c r="AB3022" s="91">
        <f>SUM(W3022:AA3022)</f>
        <v>0.2775</v>
      </c>
      <c r="AC3022" s="75">
        <v>12</v>
      </c>
      <c r="AD3022" s="92">
        <f>IF(AL3022="","",+AC3022*AL3022)</f>
      </c>
      <c r="AE3022" s="93">
        <f>IF(AL3022="","",+AL3022*AB3022)</f>
      </c>
      <c r="AF3022" s="92">
        <f>IF(AL3022="","",+AL3022-AE3022)</f>
      </c>
      <c r="AG3022" s="93">
        <f>+V3022</f>
        <v>0</v>
      </c>
      <c r="AH3022" s="92">
        <f>IF(AF3022="","",+AF3022-AG3022)</f>
      </c>
      <c r="AI3022" s="92">
        <f>IF(AH3022="","",+AH3022*AC3022)</f>
      </c>
      <c r="AJ3022" s="93"/>
      <c r="AK3022" s="94">
        <v>0.33</v>
      </c>
      <c r="AL3022" s="93">
        <f>IF(V3022=0,"",V3022/(1-AB3022-AK3022))</f>
      </c>
      <c r="AM3022" s="95">
        <v>0.33</v>
      </c>
      <c r="AN3022" s="93">
        <f>IF(V3022=0,"",V3022/(1-AB3022-AM3022))</f>
      </c>
      <c r="AO3022" s="96">
        <v>1.2</v>
      </c>
      <c r="AP3022" s="93">
        <f>IF(BD!AJ3022="","",BD!AJ3022*BD!AO3022)</f>
      </c>
      <c r="AQ3022" s="91">
        <f>BD!AM3022/BD!AK3022-1</f>
        <v>0</v>
      </c>
      <c r="AR3022" s="91">
        <f>IF(BD!AN3022="","",IF(BD!AJ3022="","",BD!AN3022/BD!AJ3022-1))</f>
      </c>
      <c r="AS3022" s="91">
        <f>IF(BD!AN3022="","",IF(BD!AN3022&lt;BD!AL3022,"ABAIXO DA META","DENTRO DA META"))</f>
      </c>
      <c r="AT3022" s="91" t="str">
        <f>IF(BD!AJ3022="","EM ANÁLISE",IF(BD!AP3022&gt;=BD!AN3022,"GO", "NO GO"))</f>
        <v>EM ANÁLISE</v>
      </c>
      <c r="AU3022" s="97">
        <f>IF(AN3022="","",+BD!$AN3022-AJ3022)</f>
      </c>
      <c r="AV3022" s="98"/>
      <c r="AW3022" s="90">
        <f>BD!P3022*BD!AC3022</f>
        <v>0</v>
      </c>
      <c r="AX3022" s="90">
        <f>BD!V3022*BD!AC3022</f>
        <v>0</v>
      </c>
      <c r="AY3022" s="90">
        <f>IF(BD!AN3022="","",BD!AN3022*BD!AC3022)</f>
      </c>
      <c r="AZ3022" s="75" t="s">
        <v>123</v>
      </c>
      <c r="BA3022" s="75" t="s">
        <v>115</v>
      </c>
      <c r="BB3022" s="75">
        <v>1</v>
      </c>
      <c r="BC3022" s="75" t="s">
        <v>250</v>
      </c>
      <c r="BD3022" s="104"/>
      <c r="BE3022" s="104"/>
      <c r="BF3022" s="101"/>
      <c r="BG3022" s="101"/>
      <c r="BH3022" s="101"/>
      <c r="BI3022" s="101"/>
      <c r="BJ3022" s="101"/>
      <c r="BK3022" s="101"/>
      <c r="BL3022" s="101"/>
      <c r="BM3022" s="101"/>
      <c r="BN3022" s="101"/>
      <c r="BO3022" s="103"/>
      <c r="BP3022" s="101"/>
      <c r="BQ3022" s="101"/>
      <c r="BR3022" s="101"/>
      <c r="BS3022" s="101"/>
      <c r="BT3022" s="101"/>
      <c r="BU3022" s="101"/>
      <c r="BV3022" s="101"/>
      <c r="BW3022" s="101"/>
      <c r="BX3022" s="101"/>
      <c r="BY3022" s="101"/>
      <c r="BZ3022" s="101"/>
      <c r="CA3022" s="101"/>
      <c r="CB3022" s="101"/>
      <c r="CC3022" s="101"/>
      <c r="CD3022" s="101"/>
      <c r="CE3022" s="101"/>
      <c r="CF3022" s="101"/>
      <c r="CG3022" s="37" t="e">
        <f>VLOOKUP(Table_1[[#This Row],[EAN]],'[1]Planilha1'!$E:$R,13,0)</f>
        <v>#N/A</v>
      </c>
    </row>
    <row r="3023" ht="15" hidden="1">
      <c r="A3023" s="7"/>
      <c r="B3023" s="84" t="s">
        <v>2735</v>
      </c>
      <c r="C3023" s="75">
        <v>222102</v>
      </c>
      <c r="D3023" s="75"/>
      <c r="E3023" s="85">
        <v>7896003738612</v>
      </c>
      <c r="F3023" s="86" t="s">
        <v>3517</v>
      </c>
      <c r="G3023" s="75" t="s">
        <v>21</v>
      </c>
      <c r="H3023" s="75">
        <v>520</v>
      </c>
      <c r="I3023" s="87" t="s">
        <v>3460</v>
      </c>
      <c r="J3023" s="75" t="s">
        <v>3189</v>
      </c>
      <c r="K3023" s="88" t="s">
        <v>84</v>
      </c>
      <c r="L3023" s="88">
        <v>27</v>
      </c>
      <c r="M3023" s="88">
        <v>5</v>
      </c>
      <c r="N3023" s="75" t="s">
        <v>85</v>
      </c>
      <c r="O3023" s="75"/>
      <c r="P3023" s="106"/>
      <c r="Q3023" s="90">
        <f>(17/100+7.6/100+1.65/100)*P3023</f>
        <v>0</v>
      </c>
      <c r="R3023" s="104"/>
      <c r="S3023" s="104"/>
      <c r="T3023" s="104"/>
      <c r="U3023" s="104"/>
      <c r="V3023" s="90">
        <f>+P3023-Q3023+R3023+S3023+T3023+U3023</f>
        <v>0</v>
      </c>
      <c r="W3023" s="91">
        <f>(1.02/100)</f>
        <v>1.02E-2</v>
      </c>
      <c r="X3023" s="91">
        <v>4.8E-3</v>
      </c>
      <c r="Y3023" s="91">
        <v>0.17</v>
      </c>
      <c r="Z3023" s="91">
        <v>1.65E-2</v>
      </c>
      <c r="AA3023" s="91">
        <v>7.6E-2</v>
      </c>
      <c r="AB3023" s="91">
        <f>SUM(W3023:AA3023)</f>
        <v>0.2775</v>
      </c>
      <c r="AC3023" s="75">
        <v>12</v>
      </c>
      <c r="AD3023" s="92">
        <f>IF(AL3023="","",+AC3023*AL3023)</f>
      </c>
      <c r="AE3023" s="93">
        <f>IF(AL3023="","",+AL3023*AB3023)</f>
      </c>
      <c r="AF3023" s="92">
        <f>IF(AL3023="","",+AL3023-AE3023)</f>
      </c>
      <c r="AG3023" s="93">
        <f>+V3023</f>
        <v>0</v>
      </c>
      <c r="AH3023" s="92">
        <f>IF(AF3023="","",+AF3023-AG3023)</f>
      </c>
      <c r="AI3023" s="92">
        <f>IF(AH3023="","",+AH3023*AC3023)</f>
      </c>
      <c r="AJ3023" s="93"/>
      <c r="AK3023" s="94">
        <v>0.33</v>
      </c>
      <c r="AL3023" s="93">
        <f>IF(V3023=0,"",V3023/(1-AB3023-AK3023))</f>
      </c>
      <c r="AM3023" s="95">
        <v>0.33</v>
      </c>
      <c r="AN3023" s="93">
        <f>IF(V3023=0,"",V3023/(1-AB3023-AM3023))</f>
      </c>
      <c r="AO3023" s="96">
        <v>1.2</v>
      </c>
      <c r="AP3023" s="93">
        <f>IF(BD!AJ3023="","",BD!AJ3023*BD!AO3023)</f>
      </c>
      <c r="AQ3023" s="91">
        <f>BD!AM3023/BD!AK3023-1</f>
        <v>0</v>
      </c>
      <c r="AR3023" s="91">
        <f>IF(BD!AN3023="","",IF(BD!AJ3023="","",BD!AN3023/BD!AJ3023-1))</f>
      </c>
      <c r="AS3023" s="91">
        <f>IF(BD!AN3023="","",IF(BD!AN3023&lt;BD!AL3023,"ABAIXO DA META","DENTRO DA META"))</f>
      </c>
      <c r="AT3023" s="91" t="str">
        <f>IF(BD!AJ3023="","EM ANÁLISE",IF(BD!AP3023&gt;=BD!AN3023,"GO", "NO GO"))</f>
        <v>EM ANÁLISE</v>
      </c>
      <c r="AU3023" s="97">
        <f>IF(AN3023="","",+BD!$AN3023-AJ3023)</f>
      </c>
      <c r="AV3023" s="98"/>
      <c r="AW3023" s="90">
        <f>BD!P3023*BD!AC3023</f>
        <v>0</v>
      </c>
      <c r="AX3023" s="90">
        <f>BD!V3023*BD!AC3023</f>
        <v>0</v>
      </c>
      <c r="AY3023" s="90">
        <f>IF(BD!AN3023="","",BD!AN3023*BD!AC3023)</f>
      </c>
      <c r="AZ3023" s="75" t="s">
        <v>123</v>
      </c>
      <c r="BA3023" s="75" t="s">
        <v>115</v>
      </c>
      <c r="BB3023" s="75">
        <v>1</v>
      </c>
      <c r="BC3023" s="75" t="s">
        <v>250</v>
      </c>
      <c r="BD3023" s="104"/>
      <c r="BE3023" s="104"/>
      <c r="BF3023" s="101"/>
      <c r="BG3023" s="101"/>
      <c r="BH3023" s="101"/>
      <c r="BI3023" s="101"/>
      <c r="BJ3023" s="101"/>
      <c r="BK3023" s="101"/>
      <c r="BL3023" s="101"/>
      <c r="BM3023" s="101"/>
      <c r="BN3023" s="101"/>
      <c r="BO3023" s="103"/>
      <c r="BP3023" s="101"/>
      <c r="BQ3023" s="101"/>
      <c r="BR3023" s="101"/>
      <c r="BS3023" s="101"/>
      <c r="BT3023" s="101"/>
      <c r="BU3023" s="101"/>
      <c r="BV3023" s="101"/>
      <c r="BW3023" s="101"/>
      <c r="BX3023" s="101"/>
      <c r="BY3023" s="101"/>
      <c r="BZ3023" s="101"/>
      <c r="CA3023" s="101"/>
      <c r="CB3023" s="101"/>
      <c r="CC3023" s="101"/>
      <c r="CD3023" s="101"/>
      <c r="CE3023" s="101"/>
      <c r="CF3023" s="101"/>
      <c r="CG3023" s="37" t="e">
        <f>VLOOKUP(Table_1[[#This Row],[EAN]],'[1]Planilha1'!$E:$R,13,0)</f>
        <v>#N/A</v>
      </c>
    </row>
    <row r="3024" ht="15" hidden="1">
      <c r="A3024" s="7"/>
      <c r="B3024" s="84" t="s">
        <v>2735</v>
      </c>
      <c r="C3024" s="75">
        <v>222103</v>
      </c>
      <c r="D3024" s="75"/>
      <c r="E3024" s="85">
        <v>7896003738605</v>
      </c>
      <c r="F3024" s="86" t="s">
        <v>3518</v>
      </c>
      <c r="G3024" s="75" t="s">
        <v>21</v>
      </c>
      <c r="H3024" s="75">
        <v>520</v>
      </c>
      <c r="I3024" s="87" t="s">
        <v>3460</v>
      </c>
      <c r="J3024" s="75" t="s">
        <v>3189</v>
      </c>
      <c r="K3024" s="88" t="s">
        <v>84</v>
      </c>
      <c r="L3024" s="88">
        <v>27</v>
      </c>
      <c r="M3024" s="88">
        <v>5</v>
      </c>
      <c r="N3024" s="75" t="s">
        <v>85</v>
      </c>
      <c r="O3024" s="75"/>
      <c r="P3024" s="106"/>
      <c r="Q3024" s="90">
        <f>(17/100+7.6/100+1.65/100)*P3024</f>
        <v>0</v>
      </c>
      <c r="R3024" s="104"/>
      <c r="S3024" s="104"/>
      <c r="T3024" s="104"/>
      <c r="U3024" s="104"/>
      <c r="V3024" s="90">
        <f>+P3024-Q3024+R3024+S3024+T3024+U3024</f>
        <v>0</v>
      </c>
      <c r="W3024" s="91">
        <f>(1.02/100)</f>
        <v>1.02E-2</v>
      </c>
      <c r="X3024" s="91">
        <v>4.8E-3</v>
      </c>
      <c r="Y3024" s="91">
        <v>0.17</v>
      </c>
      <c r="Z3024" s="91">
        <v>1.65E-2</v>
      </c>
      <c r="AA3024" s="91">
        <v>7.6E-2</v>
      </c>
      <c r="AB3024" s="91">
        <f>SUM(W3024:AA3024)</f>
        <v>0.2775</v>
      </c>
      <c r="AC3024" s="75">
        <v>12</v>
      </c>
      <c r="AD3024" s="92">
        <f>IF(AL3024="","",+AC3024*AL3024)</f>
      </c>
      <c r="AE3024" s="93">
        <f>IF(AL3024="","",+AL3024*AB3024)</f>
      </c>
      <c r="AF3024" s="92">
        <f>IF(AL3024="","",+AL3024-AE3024)</f>
      </c>
      <c r="AG3024" s="93">
        <f>+V3024</f>
        <v>0</v>
      </c>
      <c r="AH3024" s="92">
        <f>IF(AF3024="","",+AF3024-AG3024)</f>
      </c>
      <c r="AI3024" s="92">
        <f>IF(AH3024="","",+AH3024*AC3024)</f>
      </c>
      <c r="AJ3024" s="93"/>
      <c r="AK3024" s="94">
        <v>0.33</v>
      </c>
      <c r="AL3024" s="93">
        <f>IF(V3024=0,"",V3024/(1-AB3024-AK3024))</f>
      </c>
      <c r="AM3024" s="95">
        <v>0.33</v>
      </c>
      <c r="AN3024" s="93">
        <f>IF(V3024=0,"",V3024/(1-AB3024-AM3024))</f>
      </c>
      <c r="AO3024" s="96">
        <v>1.2</v>
      </c>
      <c r="AP3024" s="93">
        <f>IF(BD!AJ3024="","",BD!AJ3024*BD!AO3024)</f>
      </c>
      <c r="AQ3024" s="91">
        <f>BD!AM3024/BD!AK3024-1</f>
        <v>0</v>
      </c>
      <c r="AR3024" s="91">
        <f>IF(BD!AN3024="","",IF(BD!AJ3024="","",BD!AN3024/BD!AJ3024-1))</f>
      </c>
      <c r="AS3024" s="91">
        <f>IF(BD!AN3024="","",IF(BD!AN3024&lt;BD!AL3024,"ABAIXO DA META","DENTRO DA META"))</f>
      </c>
      <c r="AT3024" s="91" t="str">
        <f>IF(BD!AJ3024="","EM ANÁLISE",IF(BD!AP3024&gt;=BD!AN3024,"GO", "NO GO"))</f>
        <v>EM ANÁLISE</v>
      </c>
      <c r="AU3024" s="97">
        <f>IF(AN3024="","",+BD!$AN3024-AJ3024)</f>
      </c>
      <c r="AV3024" s="98"/>
      <c r="AW3024" s="90">
        <f>BD!P3024*BD!AC3024</f>
        <v>0</v>
      </c>
      <c r="AX3024" s="90">
        <f>BD!V3024*BD!AC3024</f>
        <v>0</v>
      </c>
      <c r="AY3024" s="90">
        <f>IF(BD!AN3024="","",BD!AN3024*BD!AC3024)</f>
      </c>
      <c r="AZ3024" s="75" t="s">
        <v>123</v>
      </c>
      <c r="BA3024" s="75" t="s">
        <v>115</v>
      </c>
      <c r="BB3024" s="75">
        <v>1</v>
      </c>
      <c r="BC3024" s="75" t="s">
        <v>250</v>
      </c>
      <c r="BD3024" s="104"/>
      <c r="BE3024" s="104"/>
      <c r="BF3024" s="101"/>
      <c r="BG3024" s="101"/>
      <c r="BH3024" s="101"/>
      <c r="BI3024" s="101"/>
      <c r="BJ3024" s="101"/>
      <c r="BK3024" s="101"/>
      <c r="BL3024" s="101"/>
      <c r="BM3024" s="101"/>
      <c r="BN3024" s="101"/>
      <c r="BO3024" s="103"/>
      <c r="BP3024" s="101"/>
      <c r="BQ3024" s="101"/>
      <c r="BR3024" s="101"/>
      <c r="BS3024" s="101"/>
      <c r="BT3024" s="101"/>
      <c r="BU3024" s="101"/>
      <c r="BV3024" s="101"/>
      <c r="BW3024" s="101"/>
      <c r="BX3024" s="101"/>
      <c r="BY3024" s="101"/>
      <c r="BZ3024" s="101"/>
      <c r="CA3024" s="101"/>
      <c r="CB3024" s="101"/>
      <c r="CC3024" s="101"/>
      <c r="CD3024" s="101"/>
      <c r="CE3024" s="101"/>
      <c r="CF3024" s="101"/>
      <c r="CG3024" s="37" t="e">
        <f>VLOOKUP(Table_1[[#This Row],[EAN]],'[1]Planilha1'!$E:$R,13,0)</f>
        <v>#N/A</v>
      </c>
    </row>
    <row r="3025" ht="15" hidden="1">
      <c r="A3025" s="7"/>
      <c r="B3025" s="84" t="s">
        <v>2735</v>
      </c>
      <c r="C3025" s="75">
        <v>222104</v>
      </c>
      <c r="D3025" s="75"/>
      <c r="E3025" s="85">
        <v>7896003703245</v>
      </c>
      <c r="F3025" s="86" t="s">
        <v>3519</v>
      </c>
      <c r="G3025" s="75" t="s">
        <v>21</v>
      </c>
      <c r="H3025" s="75">
        <v>520</v>
      </c>
      <c r="I3025" s="87" t="s">
        <v>3460</v>
      </c>
      <c r="J3025" s="75" t="s">
        <v>3189</v>
      </c>
      <c r="K3025" s="88" t="s">
        <v>84</v>
      </c>
      <c r="L3025" s="88">
        <v>27</v>
      </c>
      <c r="M3025" s="88">
        <v>5</v>
      </c>
      <c r="N3025" s="75" t="s">
        <v>85</v>
      </c>
      <c r="O3025" s="75"/>
      <c r="P3025" s="106"/>
      <c r="Q3025" s="90">
        <f>(17/100+7.6/100+1.65/100)*P3025</f>
        <v>0</v>
      </c>
      <c r="R3025" s="104"/>
      <c r="S3025" s="104"/>
      <c r="T3025" s="104"/>
      <c r="U3025" s="104"/>
      <c r="V3025" s="90">
        <f>+P3025-Q3025+R3025+S3025+T3025+U3025</f>
        <v>0</v>
      </c>
      <c r="W3025" s="91">
        <f>(1.02/100)</f>
        <v>1.02E-2</v>
      </c>
      <c r="X3025" s="91">
        <v>4.8E-3</v>
      </c>
      <c r="Y3025" s="91">
        <v>0.17</v>
      </c>
      <c r="Z3025" s="91">
        <v>1.65E-2</v>
      </c>
      <c r="AA3025" s="91">
        <v>7.6E-2</v>
      </c>
      <c r="AB3025" s="91">
        <f>SUM(W3025:AA3025)</f>
        <v>0.2775</v>
      </c>
      <c r="AC3025" s="75">
        <v>12</v>
      </c>
      <c r="AD3025" s="92">
        <f>IF(AL3025="","",+AC3025*AL3025)</f>
      </c>
      <c r="AE3025" s="93">
        <f>IF(AL3025="","",+AL3025*AB3025)</f>
      </c>
      <c r="AF3025" s="92">
        <f>IF(AL3025="","",+AL3025-AE3025)</f>
      </c>
      <c r="AG3025" s="93">
        <f>+V3025</f>
        <v>0</v>
      </c>
      <c r="AH3025" s="92">
        <f>IF(AF3025="","",+AF3025-AG3025)</f>
      </c>
      <c r="AI3025" s="92">
        <f>IF(AH3025="","",+AH3025*AC3025)</f>
      </c>
      <c r="AJ3025" s="93"/>
      <c r="AK3025" s="94">
        <v>0.33</v>
      </c>
      <c r="AL3025" s="93">
        <f>IF(V3025=0,"",V3025/(1-AB3025-AK3025))</f>
      </c>
      <c r="AM3025" s="95">
        <v>0.33</v>
      </c>
      <c r="AN3025" s="93">
        <f>IF(V3025=0,"",V3025/(1-AB3025-AM3025))</f>
      </c>
      <c r="AO3025" s="96">
        <v>1.2</v>
      </c>
      <c r="AP3025" s="93">
        <f>IF(BD!AJ3025="","",BD!AJ3025*BD!AO3025)</f>
      </c>
      <c r="AQ3025" s="91">
        <f>BD!AM3025/BD!AK3025-1</f>
        <v>0</v>
      </c>
      <c r="AR3025" s="91">
        <f>IF(BD!AN3025="","",IF(BD!AJ3025="","",BD!AN3025/BD!AJ3025-1))</f>
      </c>
      <c r="AS3025" s="91">
        <f>IF(BD!AN3025="","",IF(BD!AN3025&lt;BD!AL3025,"ABAIXO DA META","DENTRO DA META"))</f>
      </c>
      <c r="AT3025" s="91" t="str">
        <f>IF(BD!AJ3025="","EM ANÁLISE",IF(BD!AP3025&gt;=BD!AN3025,"GO", "NO GO"))</f>
        <v>EM ANÁLISE</v>
      </c>
      <c r="AU3025" s="97">
        <f>IF(AN3025="","",+BD!$AN3025-AJ3025)</f>
      </c>
      <c r="AV3025" s="98"/>
      <c r="AW3025" s="90">
        <f>BD!P3025*BD!AC3025</f>
        <v>0</v>
      </c>
      <c r="AX3025" s="90">
        <f>BD!V3025*BD!AC3025</f>
        <v>0</v>
      </c>
      <c r="AY3025" s="90">
        <f>IF(BD!AN3025="","",BD!AN3025*BD!AC3025)</f>
      </c>
      <c r="AZ3025" s="75" t="s">
        <v>123</v>
      </c>
      <c r="BA3025" s="75" t="s">
        <v>115</v>
      </c>
      <c r="BB3025" s="75">
        <v>1</v>
      </c>
      <c r="BC3025" s="75" t="s">
        <v>250</v>
      </c>
      <c r="BD3025" s="104"/>
      <c r="BE3025" s="104"/>
      <c r="BF3025" s="101"/>
      <c r="BG3025" s="101"/>
      <c r="BH3025" s="101"/>
      <c r="BI3025" s="101"/>
      <c r="BJ3025" s="101"/>
      <c r="BK3025" s="101"/>
      <c r="BL3025" s="101"/>
      <c r="BM3025" s="101"/>
      <c r="BN3025" s="101"/>
      <c r="BO3025" s="103"/>
      <c r="BP3025" s="101"/>
      <c r="BQ3025" s="101"/>
      <c r="BR3025" s="101"/>
      <c r="BS3025" s="101"/>
      <c r="BT3025" s="101"/>
      <c r="BU3025" s="101"/>
      <c r="BV3025" s="101"/>
      <c r="BW3025" s="101"/>
      <c r="BX3025" s="101"/>
      <c r="BY3025" s="101"/>
      <c r="BZ3025" s="101"/>
      <c r="CA3025" s="101"/>
      <c r="CB3025" s="101"/>
      <c r="CC3025" s="101"/>
      <c r="CD3025" s="101"/>
      <c r="CE3025" s="101"/>
      <c r="CF3025" s="101"/>
      <c r="CG3025" s="37" t="e">
        <f>VLOOKUP(Table_1[[#This Row],[EAN]],'[1]Planilha1'!$E:$R,13,0)</f>
        <v>#N/A</v>
      </c>
    </row>
    <row r="3026" ht="15" hidden="1">
      <c r="A3026" s="7"/>
      <c r="B3026" s="84" t="s">
        <v>2735</v>
      </c>
      <c r="C3026" s="75">
        <v>222105</v>
      </c>
      <c r="D3026" s="75"/>
      <c r="E3026" s="85">
        <v>7896003703764</v>
      </c>
      <c r="F3026" s="86" t="s">
        <v>3520</v>
      </c>
      <c r="G3026" s="75" t="s">
        <v>21</v>
      </c>
      <c r="H3026" s="75">
        <v>520</v>
      </c>
      <c r="I3026" s="87" t="s">
        <v>3460</v>
      </c>
      <c r="J3026" s="75" t="s">
        <v>3189</v>
      </c>
      <c r="K3026" s="88" t="s">
        <v>84</v>
      </c>
      <c r="L3026" s="88">
        <v>27</v>
      </c>
      <c r="M3026" s="88">
        <v>0</v>
      </c>
      <c r="N3026" s="75" t="s">
        <v>85</v>
      </c>
      <c r="O3026" s="75"/>
      <c r="P3026" s="106"/>
      <c r="Q3026" s="90">
        <f>(17/100+7.6/100+1.65/100)*P3026</f>
        <v>0</v>
      </c>
      <c r="R3026" s="104"/>
      <c r="S3026" s="104"/>
      <c r="T3026" s="104"/>
      <c r="U3026" s="104"/>
      <c r="V3026" s="90">
        <f>+P3026-Q3026+R3026+S3026+T3026+U3026</f>
        <v>0</v>
      </c>
      <c r="W3026" s="91">
        <f>(1.02/100)</f>
        <v>1.02E-2</v>
      </c>
      <c r="X3026" s="91">
        <v>4.8E-3</v>
      </c>
      <c r="Y3026" s="91">
        <v>0.17</v>
      </c>
      <c r="Z3026" s="91">
        <v>1.65E-2</v>
      </c>
      <c r="AA3026" s="91">
        <v>7.6E-2</v>
      </c>
      <c r="AB3026" s="91">
        <f>SUM(W3026:AA3026)</f>
        <v>0.2775</v>
      </c>
      <c r="AC3026" s="75">
        <v>12</v>
      </c>
      <c r="AD3026" s="92">
        <f>IF(AL3026="","",+AC3026*AL3026)</f>
      </c>
      <c r="AE3026" s="93">
        <f>IF(AL3026="","",+AL3026*AB3026)</f>
      </c>
      <c r="AF3026" s="92">
        <f>IF(AL3026="","",+AL3026-AE3026)</f>
      </c>
      <c r="AG3026" s="93">
        <f>+V3026</f>
        <v>0</v>
      </c>
      <c r="AH3026" s="92">
        <f>IF(AF3026="","",+AF3026-AG3026)</f>
      </c>
      <c r="AI3026" s="92">
        <f>IF(AH3026="","",+AH3026*AC3026)</f>
      </c>
      <c r="AJ3026" s="93"/>
      <c r="AK3026" s="94">
        <v>0.33</v>
      </c>
      <c r="AL3026" s="93">
        <f>IF(V3026=0,"",V3026/(1-AB3026-AK3026))</f>
      </c>
      <c r="AM3026" s="95">
        <v>0.33</v>
      </c>
      <c r="AN3026" s="93">
        <f>IF(V3026=0,"",V3026/(1-AB3026-AM3026))</f>
      </c>
      <c r="AO3026" s="96">
        <v>1.2</v>
      </c>
      <c r="AP3026" s="93">
        <f>IF(BD!AJ3026="","",BD!AJ3026*BD!AO3026)</f>
      </c>
      <c r="AQ3026" s="91">
        <f>BD!AM3026/BD!AK3026-1</f>
        <v>0</v>
      </c>
      <c r="AR3026" s="91">
        <f>IF(BD!AN3026="","",IF(BD!AJ3026="","",BD!AN3026/BD!AJ3026-1))</f>
      </c>
      <c r="AS3026" s="91">
        <f>IF(BD!AN3026="","",IF(BD!AN3026&lt;BD!AL3026,"ABAIXO DA META","DENTRO DA META"))</f>
      </c>
      <c r="AT3026" s="91" t="str">
        <f>IF(BD!AJ3026="","EM ANÁLISE",IF(BD!AP3026&gt;=BD!AN3026,"GO", "NO GO"))</f>
        <v>EM ANÁLISE</v>
      </c>
      <c r="AU3026" s="97">
        <f>IF(AN3026="","",+BD!$AN3026-AJ3026)</f>
      </c>
      <c r="AV3026" s="98"/>
      <c r="AW3026" s="90">
        <f>BD!P3026*BD!AC3026</f>
        <v>0</v>
      </c>
      <c r="AX3026" s="90">
        <f>BD!V3026*BD!AC3026</f>
        <v>0</v>
      </c>
      <c r="AY3026" s="90">
        <f>IF(BD!AN3026="","",BD!AN3026*BD!AC3026)</f>
      </c>
      <c r="AZ3026" s="75" t="s">
        <v>123</v>
      </c>
      <c r="BA3026" s="75" t="s">
        <v>115</v>
      </c>
      <c r="BB3026" s="75">
        <v>1</v>
      </c>
      <c r="BC3026" s="75" t="s">
        <v>250</v>
      </c>
      <c r="BD3026" s="104"/>
      <c r="BE3026" s="104"/>
      <c r="BF3026" s="101"/>
      <c r="BG3026" s="101"/>
      <c r="BH3026" s="101"/>
      <c r="BI3026" s="101"/>
      <c r="BJ3026" s="101"/>
      <c r="BK3026" s="101"/>
      <c r="BL3026" s="101"/>
      <c r="BM3026" s="101"/>
      <c r="BN3026" s="101"/>
      <c r="BO3026" s="103"/>
      <c r="BP3026" s="101"/>
      <c r="BQ3026" s="101"/>
      <c r="BR3026" s="101"/>
      <c r="BS3026" s="101"/>
      <c r="BT3026" s="101"/>
      <c r="BU3026" s="101"/>
      <c r="BV3026" s="101"/>
      <c r="BW3026" s="101"/>
      <c r="BX3026" s="101"/>
      <c r="BY3026" s="101"/>
      <c r="BZ3026" s="101"/>
      <c r="CA3026" s="101"/>
      <c r="CB3026" s="101"/>
      <c r="CC3026" s="101"/>
      <c r="CD3026" s="101"/>
      <c r="CE3026" s="101"/>
      <c r="CF3026" s="101"/>
      <c r="CG3026" s="37" t="e">
        <f>VLOOKUP(Table_1[[#This Row],[EAN]],'[1]Planilha1'!$E:$R,13,0)</f>
        <v>#N/A</v>
      </c>
    </row>
    <row r="3027" ht="15" hidden="1">
      <c r="A3027" s="7"/>
      <c r="B3027" s="84" t="s">
        <v>2735</v>
      </c>
      <c r="C3027" s="75">
        <v>222106</v>
      </c>
      <c r="D3027" s="75"/>
      <c r="E3027" s="85">
        <v>7896003703238</v>
      </c>
      <c r="F3027" s="86" t="s">
        <v>3521</v>
      </c>
      <c r="G3027" s="75" t="s">
        <v>21</v>
      </c>
      <c r="H3027" s="75">
        <v>520</v>
      </c>
      <c r="I3027" s="87" t="s">
        <v>3460</v>
      </c>
      <c r="J3027" s="75" t="s">
        <v>3189</v>
      </c>
      <c r="K3027" s="88" t="s">
        <v>84</v>
      </c>
      <c r="L3027" s="88">
        <v>27</v>
      </c>
      <c r="M3027" s="88">
        <v>5</v>
      </c>
      <c r="N3027" s="75" t="s">
        <v>85</v>
      </c>
      <c r="O3027" s="75"/>
      <c r="P3027" s="106"/>
      <c r="Q3027" s="90">
        <f>(17/100+7.6/100+1.65/100)*P3027</f>
        <v>0</v>
      </c>
      <c r="R3027" s="104"/>
      <c r="S3027" s="104"/>
      <c r="T3027" s="104"/>
      <c r="U3027" s="104"/>
      <c r="V3027" s="90">
        <f>+P3027-Q3027+R3027+S3027+T3027+U3027</f>
        <v>0</v>
      </c>
      <c r="W3027" s="91">
        <f>(1.02/100)</f>
        <v>1.02E-2</v>
      </c>
      <c r="X3027" s="91">
        <v>4.8E-3</v>
      </c>
      <c r="Y3027" s="91">
        <v>0.17</v>
      </c>
      <c r="Z3027" s="91">
        <v>1.65E-2</v>
      </c>
      <c r="AA3027" s="91">
        <v>7.6E-2</v>
      </c>
      <c r="AB3027" s="91">
        <f>SUM(W3027:AA3027)</f>
        <v>0.2775</v>
      </c>
      <c r="AC3027" s="75">
        <v>12</v>
      </c>
      <c r="AD3027" s="92">
        <f>IF(AL3027="","",+AC3027*AL3027)</f>
      </c>
      <c r="AE3027" s="93">
        <f>IF(AL3027="","",+AL3027*AB3027)</f>
      </c>
      <c r="AF3027" s="92">
        <f>IF(AL3027="","",+AL3027-AE3027)</f>
      </c>
      <c r="AG3027" s="93">
        <f>+V3027</f>
        <v>0</v>
      </c>
      <c r="AH3027" s="92">
        <f>IF(AF3027="","",+AF3027-AG3027)</f>
      </c>
      <c r="AI3027" s="92">
        <f>IF(AH3027="","",+AH3027*AC3027)</f>
      </c>
      <c r="AJ3027" s="93"/>
      <c r="AK3027" s="94">
        <v>0.33</v>
      </c>
      <c r="AL3027" s="93">
        <f>IF(V3027=0,"",V3027/(1-AB3027-AK3027))</f>
      </c>
      <c r="AM3027" s="95">
        <v>0.33</v>
      </c>
      <c r="AN3027" s="93">
        <f>IF(V3027=0,"",V3027/(1-AB3027-AM3027))</f>
      </c>
      <c r="AO3027" s="96">
        <v>1.2</v>
      </c>
      <c r="AP3027" s="93">
        <f>IF(BD!AJ3027="","",BD!AJ3027*BD!AO3027)</f>
      </c>
      <c r="AQ3027" s="91">
        <f>BD!AM3027/BD!AK3027-1</f>
        <v>0</v>
      </c>
      <c r="AR3027" s="91">
        <f>IF(BD!AN3027="","",IF(BD!AJ3027="","",BD!AN3027/BD!AJ3027-1))</f>
      </c>
      <c r="AS3027" s="91">
        <f>IF(BD!AN3027="","",IF(BD!AN3027&lt;BD!AL3027,"ABAIXO DA META","DENTRO DA META"))</f>
      </c>
      <c r="AT3027" s="91" t="str">
        <f>IF(BD!AJ3027="","EM ANÁLISE",IF(BD!AP3027&gt;=BD!AN3027,"GO", "NO GO"))</f>
        <v>EM ANÁLISE</v>
      </c>
      <c r="AU3027" s="97">
        <f>IF(AN3027="","",+BD!$AN3027-AJ3027)</f>
      </c>
      <c r="AV3027" s="98"/>
      <c r="AW3027" s="90">
        <f>BD!P3027*BD!AC3027</f>
        <v>0</v>
      </c>
      <c r="AX3027" s="90">
        <f>BD!V3027*BD!AC3027</f>
        <v>0</v>
      </c>
      <c r="AY3027" s="90">
        <f>IF(BD!AN3027="","",BD!AN3027*BD!AC3027)</f>
      </c>
      <c r="AZ3027" s="75" t="s">
        <v>123</v>
      </c>
      <c r="BA3027" s="75" t="s">
        <v>115</v>
      </c>
      <c r="BB3027" s="75">
        <v>1</v>
      </c>
      <c r="BC3027" s="75" t="s">
        <v>250</v>
      </c>
      <c r="BD3027" s="104"/>
      <c r="BE3027" s="104"/>
      <c r="BF3027" s="101"/>
      <c r="BG3027" s="101"/>
      <c r="BH3027" s="101"/>
      <c r="BI3027" s="101"/>
      <c r="BJ3027" s="101"/>
      <c r="BK3027" s="101"/>
      <c r="BL3027" s="101"/>
      <c r="BM3027" s="101"/>
      <c r="BN3027" s="101"/>
      <c r="BO3027" s="103"/>
      <c r="BP3027" s="101"/>
      <c r="BQ3027" s="101"/>
      <c r="BR3027" s="101"/>
      <c r="BS3027" s="101"/>
      <c r="BT3027" s="101"/>
      <c r="BU3027" s="101"/>
      <c r="BV3027" s="101"/>
      <c r="BW3027" s="101"/>
      <c r="BX3027" s="101"/>
      <c r="BY3027" s="101"/>
      <c r="BZ3027" s="101"/>
      <c r="CA3027" s="101"/>
      <c r="CB3027" s="101"/>
      <c r="CC3027" s="101"/>
      <c r="CD3027" s="101"/>
      <c r="CE3027" s="101"/>
      <c r="CF3027" s="101"/>
      <c r="CG3027" s="37" t="e">
        <f>VLOOKUP(Table_1[[#This Row],[EAN]],'[1]Planilha1'!$E:$R,13,0)</f>
        <v>#N/A</v>
      </c>
    </row>
    <row r="3028" ht="15" hidden="1">
      <c r="A3028" s="7"/>
      <c r="B3028" s="84" t="s">
        <v>2735</v>
      </c>
      <c r="C3028" s="75">
        <v>222107</v>
      </c>
      <c r="D3028" s="75"/>
      <c r="E3028" s="85">
        <v>7896003703214</v>
      </c>
      <c r="F3028" s="86" t="s">
        <v>3522</v>
      </c>
      <c r="G3028" s="75" t="s">
        <v>21</v>
      </c>
      <c r="H3028" s="75">
        <v>520</v>
      </c>
      <c r="I3028" s="87" t="s">
        <v>3460</v>
      </c>
      <c r="J3028" s="75" t="s">
        <v>3189</v>
      </c>
      <c r="K3028" s="88" t="s">
        <v>84</v>
      </c>
      <c r="L3028" s="88">
        <v>27</v>
      </c>
      <c r="M3028" s="88">
        <v>5</v>
      </c>
      <c r="N3028" s="75" t="s">
        <v>85</v>
      </c>
      <c r="O3028" s="75"/>
      <c r="P3028" s="106"/>
      <c r="Q3028" s="90">
        <f>(17/100+7.6/100+1.65/100)*P3028</f>
        <v>0</v>
      </c>
      <c r="R3028" s="104"/>
      <c r="S3028" s="104"/>
      <c r="T3028" s="104"/>
      <c r="U3028" s="104"/>
      <c r="V3028" s="90">
        <f>+P3028-Q3028+R3028+S3028+T3028+U3028</f>
        <v>0</v>
      </c>
      <c r="W3028" s="91">
        <f>(1.02/100)</f>
        <v>1.02E-2</v>
      </c>
      <c r="X3028" s="91">
        <v>4.8E-3</v>
      </c>
      <c r="Y3028" s="91">
        <v>0.17</v>
      </c>
      <c r="Z3028" s="91">
        <v>1.65E-2</v>
      </c>
      <c r="AA3028" s="91">
        <v>7.6E-2</v>
      </c>
      <c r="AB3028" s="91">
        <f>SUM(W3028:AA3028)</f>
        <v>0.2775</v>
      </c>
      <c r="AC3028" s="75">
        <v>12</v>
      </c>
      <c r="AD3028" s="92">
        <f>IF(AL3028="","",+AC3028*AL3028)</f>
      </c>
      <c r="AE3028" s="93">
        <f>IF(AL3028="","",+AL3028*AB3028)</f>
      </c>
      <c r="AF3028" s="92">
        <f>IF(AL3028="","",+AL3028-AE3028)</f>
      </c>
      <c r="AG3028" s="93">
        <f>+V3028</f>
        <v>0</v>
      </c>
      <c r="AH3028" s="92">
        <f>IF(AF3028="","",+AF3028-AG3028)</f>
      </c>
      <c r="AI3028" s="92">
        <f>IF(AH3028="","",+AH3028*AC3028)</f>
      </c>
      <c r="AJ3028" s="93"/>
      <c r="AK3028" s="94">
        <v>0.33</v>
      </c>
      <c r="AL3028" s="93">
        <f>IF(V3028=0,"",V3028/(1-AB3028-AK3028))</f>
      </c>
      <c r="AM3028" s="95">
        <v>0.33</v>
      </c>
      <c r="AN3028" s="93">
        <f>IF(V3028=0,"",V3028/(1-AB3028-AM3028))</f>
      </c>
      <c r="AO3028" s="96">
        <v>1.2</v>
      </c>
      <c r="AP3028" s="93">
        <f>IF(BD!AJ3028="","",BD!AJ3028*BD!AO3028)</f>
      </c>
      <c r="AQ3028" s="91">
        <f>BD!AM3028/BD!AK3028-1</f>
        <v>0</v>
      </c>
      <c r="AR3028" s="91">
        <f>IF(BD!AN3028="","",IF(BD!AJ3028="","",BD!AN3028/BD!AJ3028-1))</f>
      </c>
      <c r="AS3028" s="91">
        <f>IF(BD!AN3028="","",IF(BD!AN3028&lt;BD!AL3028,"ABAIXO DA META","DENTRO DA META"))</f>
      </c>
      <c r="AT3028" s="91" t="str">
        <f>IF(BD!AJ3028="","EM ANÁLISE",IF(BD!AP3028&gt;=BD!AN3028,"GO", "NO GO"))</f>
        <v>EM ANÁLISE</v>
      </c>
      <c r="AU3028" s="97">
        <f>IF(AN3028="","",+BD!$AN3028-AJ3028)</f>
      </c>
      <c r="AV3028" s="98"/>
      <c r="AW3028" s="90">
        <f>BD!P3028*BD!AC3028</f>
        <v>0</v>
      </c>
      <c r="AX3028" s="90">
        <f>BD!V3028*BD!AC3028</f>
        <v>0</v>
      </c>
      <c r="AY3028" s="90">
        <f>IF(BD!AN3028="","",BD!AN3028*BD!AC3028)</f>
      </c>
      <c r="AZ3028" s="75" t="s">
        <v>123</v>
      </c>
      <c r="BA3028" s="75" t="s">
        <v>115</v>
      </c>
      <c r="BB3028" s="75">
        <v>1</v>
      </c>
      <c r="BC3028" s="75" t="s">
        <v>250</v>
      </c>
      <c r="BD3028" s="104"/>
      <c r="BE3028" s="104"/>
      <c r="BF3028" s="101"/>
      <c r="BG3028" s="101"/>
      <c r="BH3028" s="101"/>
      <c r="BI3028" s="101"/>
      <c r="BJ3028" s="101"/>
      <c r="BK3028" s="101"/>
      <c r="BL3028" s="101"/>
      <c r="BM3028" s="101"/>
      <c r="BN3028" s="101"/>
      <c r="BO3028" s="103"/>
      <c r="BP3028" s="101"/>
      <c r="BQ3028" s="101"/>
      <c r="BR3028" s="101"/>
      <c r="BS3028" s="101"/>
      <c r="BT3028" s="101"/>
      <c r="BU3028" s="101"/>
      <c r="BV3028" s="101"/>
      <c r="BW3028" s="101"/>
      <c r="BX3028" s="101"/>
      <c r="BY3028" s="101"/>
      <c r="BZ3028" s="101"/>
      <c r="CA3028" s="101"/>
      <c r="CB3028" s="101"/>
      <c r="CC3028" s="101"/>
      <c r="CD3028" s="101"/>
      <c r="CE3028" s="101"/>
      <c r="CF3028" s="101"/>
      <c r="CG3028" s="37" t="e">
        <f>VLOOKUP(Table_1[[#This Row],[EAN]],'[1]Planilha1'!$E:$R,13,0)</f>
        <v>#N/A</v>
      </c>
    </row>
    <row r="3029" ht="15" hidden="1">
      <c r="A3029" s="7"/>
      <c r="B3029" s="84" t="s">
        <v>2735</v>
      </c>
      <c r="C3029" s="75">
        <v>222108</v>
      </c>
      <c r="D3029" s="75"/>
      <c r="E3029" s="85">
        <v>7896003737417</v>
      </c>
      <c r="F3029" s="86" t="s">
        <v>3523</v>
      </c>
      <c r="G3029" s="75" t="s">
        <v>21</v>
      </c>
      <c r="H3029" s="75">
        <v>510</v>
      </c>
      <c r="I3029" s="87" t="s">
        <v>3188</v>
      </c>
      <c r="J3029" s="75" t="s">
        <v>3353</v>
      </c>
      <c r="K3029" s="88" t="s">
        <v>84</v>
      </c>
      <c r="L3029" s="88">
        <v>64</v>
      </c>
      <c r="M3029" s="88">
        <v>0</v>
      </c>
      <c r="N3029" s="75" t="s">
        <v>85</v>
      </c>
      <c r="O3029" s="75"/>
      <c r="P3029" s="106"/>
      <c r="Q3029" s="90">
        <f>(17/100+7.6/100+1.65/100)*P3029</f>
        <v>0</v>
      </c>
      <c r="R3029" s="104"/>
      <c r="S3029" s="104"/>
      <c r="T3029" s="104"/>
      <c r="U3029" s="104"/>
      <c r="V3029" s="90">
        <f>+P3029-Q3029+R3029+S3029+T3029+U3029</f>
        <v>0</v>
      </c>
      <c r="W3029" s="91">
        <f>(1.02/100)</f>
        <v>1.02E-2</v>
      </c>
      <c r="X3029" s="91">
        <v>4.8E-3</v>
      </c>
      <c r="Y3029" s="91">
        <v>0.17</v>
      </c>
      <c r="Z3029" s="91">
        <v>1.65E-2</v>
      </c>
      <c r="AA3029" s="91">
        <v>7.6E-2</v>
      </c>
      <c r="AB3029" s="91">
        <f>SUM(W3029:AA3029)</f>
        <v>0.2775</v>
      </c>
      <c r="AC3029" s="75">
        <v>12</v>
      </c>
      <c r="AD3029" s="92">
        <f>IF(AL3029="","",+AC3029*AL3029)</f>
      </c>
      <c r="AE3029" s="93">
        <f>IF(AL3029="","",+AL3029*AB3029)</f>
      </c>
      <c r="AF3029" s="92">
        <f>IF(AL3029="","",+AL3029-AE3029)</f>
      </c>
      <c r="AG3029" s="93">
        <f>+V3029</f>
        <v>0</v>
      </c>
      <c r="AH3029" s="92">
        <f>IF(AF3029="","",+AF3029-AG3029)</f>
      </c>
      <c r="AI3029" s="92">
        <f>IF(AH3029="","",+AH3029*AC3029)</f>
      </c>
      <c r="AJ3029" s="93"/>
      <c r="AK3029" s="94">
        <v>0.33</v>
      </c>
      <c r="AL3029" s="93">
        <f>IF(V3029=0,"",V3029/(1-AB3029-AK3029))</f>
      </c>
      <c r="AM3029" s="95">
        <v>0.33</v>
      </c>
      <c r="AN3029" s="93">
        <f>IF(V3029=0,"",V3029/(1-AB3029-AM3029))</f>
      </c>
      <c r="AO3029" s="96">
        <v>1.2</v>
      </c>
      <c r="AP3029" s="93">
        <f>IF(BD!AJ3029="","",BD!AJ3029*BD!AO3029)</f>
      </c>
      <c r="AQ3029" s="91">
        <f>BD!AM3029/BD!AK3029-1</f>
        <v>0</v>
      </c>
      <c r="AR3029" s="91">
        <f>IF(BD!AN3029="","",IF(BD!AJ3029="","",BD!AN3029/BD!AJ3029-1))</f>
      </c>
      <c r="AS3029" s="91">
        <f>IF(BD!AN3029="","",IF(BD!AN3029&lt;BD!AL3029,"ABAIXO DA META","DENTRO DA META"))</f>
      </c>
      <c r="AT3029" s="91" t="str">
        <f>IF(BD!AJ3029="","EM ANÁLISE",IF(BD!AP3029&gt;=BD!AN3029,"GO", "NO GO"))</f>
        <v>EM ANÁLISE</v>
      </c>
      <c r="AU3029" s="97">
        <f>IF(AN3029="","",+BD!$AN3029-AJ3029)</f>
      </c>
      <c r="AV3029" s="98"/>
      <c r="AW3029" s="90">
        <f>BD!P3029*BD!AC3029</f>
        <v>0</v>
      </c>
      <c r="AX3029" s="90">
        <f>BD!V3029*BD!AC3029</f>
        <v>0</v>
      </c>
      <c r="AY3029" s="90">
        <f>IF(BD!AN3029="","",BD!AN3029*BD!AC3029)</f>
      </c>
      <c r="AZ3029" s="75" t="s">
        <v>123</v>
      </c>
      <c r="BA3029" s="75" t="s">
        <v>115</v>
      </c>
      <c r="BB3029" s="75">
        <v>1</v>
      </c>
      <c r="BC3029" s="75" t="s">
        <v>250</v>
      </c>
      <c r="BD3029" s="104"/>
      <c r="BE3029" s="104"/>
      <c r="BF3029" s="101"/>
      <c r="BG3029" s="101"/>
      <c r="BH3029" s="101"/>
      <c r="BI3029" s="101"/>
      <c r="BJ3029" s="101"/>
      <c r="BK3029" s="101"/>
      <c r="BL3029" s="101"/>
      <c r="BM3029" s="101"/>
      <c r="BN3029" s="101"/>
      <c r="BO3029" s="103"/>
      <c r="BP3029" s="101"/>
      <c r="BQ3029" s="101"/>
      <c r="BR3029" s="101"/>
      <c r="BS3029" s="101"/>
      <c r="BT3029" s="101"/>
      <c r="BU3029" s="101"/>
      <c r="BV3029" s="101"/>
      <c r="BW3029" s="101"/>
      <c r="BX3029" s="101"/>
      <c r="BY3029" s="101"/>
      <c r="BZ3029" s="101"/>
      <c r="CA3029" s="101"/>
      <c r="CB3029" s="101"/>
      <c r="CC3029" s="101"/>
      <c r="CD3029" s="101"/>
      <c r="CE3029" s="101"/>
      <c r="CF3029" s="101"/>
      <c r="CG3029" s="37" t="e">
        <f>VLOOKUP(Table_1[[#This Row],[EAN]],'[1]Planilha1'!$E:$R,13,0)</f>
        <v>#N/A</v>
      </c>
    </row>
    <row r="3030" ht="15" hidden="1">
      <c r="A3030" s="7"/>
      <c r="B3030" s="84" t="s">
        <v>2735</v>
      </c>
      <c r="C3030" s="75">
        <v>222109</v>
      </c>
      <c r="D3030" s="75"/>
      <c r="E3030" s="85">
        <v>7896003737400</v>
      </c>
      <c r="F3030" s="86" t="s">
        <v>3524</v>
      </c>
      <c r="G3030" s="75" t="s">
        <v>21</v>
      </c>
      <c r="H3030" s="75">
        <v>510</v>
      </c>
      <c r="I3030" s="87" t="s">
        <v>3188</v>
      </c>
      <c r="J3030" s="75" t="s">
        <v>3353</v>
      </c>
      <c r="K3030" s="88" t="s">
        <v>84</v>
      </c>
      <c r="L3030" s="88">
        <v>64</v>
      </c>
      <c r="M3030" s="88">
        <v>0</v>
      </c>
      <c r="N3030" s="75" t="s">
        <v>85</v>
      </c>
      <c r="O3030" s="75"/>
      <c r="P3030" s="106"/>
      <c r="Q3030" s="90">
        <f>(17/100+7.6/100+1.65/100)*P3030</f>
        <v>0</v>
      </c>
      <c r="R3030" s="104"/>
      <c r="S3030" s="104"/>
      <c r="T3030" s="104"/>
      <c r="U3030" s="104"/>
      <c r="V3030" s="90">
        <f>+P3030-Q3030+R3030+S3030+T3030+U3030</f>
        <v>0</v>
      </c>
      <c r="W3030" s="91">
        <f>(1.02/100)</f>
        <v>1.02E-2</v>
      </c>
      <c r="X3030" s="91">
        <v>4.8E-3</v>
      </c>
      <c r="Y3030" s="91">
        <v>0.17</v>
      </c>
      <c r="Z3030" s="91">
        <v>1.65E-2</v>
      </c>
      <c r="AA3030" s="91">
        <v>7.6E-2</v>
      </c>
      <c r="AB3030" s="91">
        <f>SUM(W3030:AA3030)</f>
        <v>0.2775</v>
      </c>
      <c r="AC3030" s="75">
        <v>12</v>
      </c>
      <c r="AD3030" s="92">
        <f>IF(AL3030="","",+AC3030*AL3030)</f>
      </c>
      <c r="AE3030" s="93">
        <f>IF(AL3030="","",+AL3030*AB3030)</f>
      </c>
      <c r="AF3030" s="92">
        <f>IF(AL3030="","",+AL3030-AE3030)</f>
      </c>
      <c r="AG3030" s="93">
        <f>+V3030</f>
        <v>0</v>
      </c>
      <c r="AH3030" s="92">
        <f>IF(AF3030="","",+AF3030-AG3030)</f>
      </c>
      <c r="AI3030" s="92">
        <f>IF(AH3030="","",+AH3030*AC3030)</f>
      </c>
      <c r="AJ3030" s="93"/>
      <c r="AK3030" s="94">
        <v>0.33</v>
      </c>
      <c r="AL3030" s="93">
        <f>IF(V3030=0,"",V3030/(1-AB3030-AK3030))</f>
      </c>
      <c r="AM3030" s="95">
        <v>0.33</v>
      </c>
      <c r="AN3030" s="93">
        <f>IF(V3030=0,"",V3030/(1-AB3030-AM3030))</f>
      </c>
      <c r="AO3030" s="96">
        <v>1.2</v>
      </c>
      <c r="AP3030" s="93">
        <f>IF(BD!AJ3030="","",BD!AJ3030*BD!AO3030)</f>
      </c>
      <c r="AQ3030" s="91">
        <f>BD!AM3030/BD!AK3030-1</f>
        <v>0</v>
      </c>
      <c r="AR3030" s="91">
        <f>IF(BD!AN3030="","",IF(BD!AJ3030="","",BD!AN3030/BD!AJ3030-1))</f>
      </c>
      <c r="AS3030" s="91">
        <f>IF(BD!AN3030="","",IF(BD!AN3030&lt;BD!AL3030,"ABAIXO DA META","DENTRO DA META"))</f>
      </c>
      <c r="AT3030" s="91" t="str">
        <f>IF(BD!AJ3030="","EM ANÁLISE",IF(BD!AP3030&gt;=BD!AN3030,"GO", "NO GO"))</f>
        <v>EM ANÁLISE</v>
      </c>
      <c r="AU3030" s="97">
        <f>IF(AN3030="","",+BD!$AN3030-AJ3030)</f>
      </c>
      <c r="AV3030" s="98"/>
      <c r="AW3030" s="90">
        <f>BD!P3030*BD!AC3030</f>
        <v>0</v>
      </c>
      <c r="AX3030" s="90">
        <f>BD!V3030*BD!AC3030</f>
        <v>0</v>
      </c>
      <c r="AY3030" s="90">
        <f>IF(BD!AN3030="","",BD!AN3030*BD!AC3030)</f>
      </c>
      <c r="AZ3030" s="75" t="s">
        <v>123</v>
      </c>
      <c r="BA3030" s="75" t="s">
        <v>115</v>
      </c>
      <c r="BB3030" s="75">
        <v>1</v>
      </c>
      <c r="BC3030" s="75" t="s">
        <v>250</v>
      </c>
      <c r="BD3030" s="104"/>
      <c r="BE3030" s="104"/>
      <c r="BF3030" s="101"/>
      <c r="BG3030" s="101"/>
      <c r="BH3030" s="101"/>
      <c r="BI3030" s="101"/>
      <c r="BJ3030" s="101"/>
      <c r="BK3030" s="101"/>
      <c r="BL3030" s="101"/>
      <c r="BM3030" s="101"/>
      <c r="BN3030" s="101"/>
      <c r="BO3030" s="103"/>
      <c r="BP3030" s="101"/>
      <c r="BQ3030" s="101"/>
      <c r="BR3030" s="101"/>
      <c r="BS3030" s="101"/>
      <c r="BT3030" s="101"/>
      <c r="BU3030" s="101"/>
      <c r="BV3030" s="101"/>
      <c r="BW3030" s="101"/>
      <c r="BX3030" s="101"/>
      <c r="BY3030" s="101"/>
      <c r="BZ3030" s="101"/>
      <c r="CA3030" s="101"/>
      <c r="CB3030" s="101"/>
      <c r="CC3030" s="101"/>
      <c r="CD3030" s="101"/>
      <c r="CE3030" s="101"/>
      <c r="CF3030" s="101"/>
      <c r="CG3030" s="37" t="e">
        <f>VLOOKUP(Table_1[[#This Row],[EAN]],'[1]Planilha1'!$E:$R,13,0)</f>
        <v>#N/A</v>
      </c>
    </row>
    <row r="3031" ht="15" hidden="1">
      <c r="A3031" s="7"/>
      <c r="B3031" s="84" t="s">
        <v>2735</v>
      </c>
      <c r="C3031" s="75">
        <v>222110</v>
      </c>
      <c r="D3031" s="75"/>
      <c r="E3031" s="85">
        <v>7896003737394</v>
      </c>
      <c r="F3031" s="86" t="s">
        <v>3525</v>
      </c>
      <c r="G3031" s="75" t="s">
        <v>21</v>
      </c>
      <c r="H3031" s="75">
        <v>510</v>
      </c>
      <c r="I3031" s="87" t="s">
        <v>3188</v>
      </c>
      <c r="J3031" s="75" t="s">
        <v>3353</v>
      </c>
      <c r="K3031" s="88" t="s">
        <v>84</v>
      </c>
      <c r="L3031" s="88">
        <v>64</v>
      </c>
      <c r="M3031" s="88">
        <v>0</v>
      </c>
      <c r="N3031" s="75" t="s">
        <v>85</v>
      </c>
      <c r="O3031" s="75"/>
      <c r="P3031" s="106"/>
      <c r="Q3031" s="90">
        <f>(17/100+7.6/100+1.65/100)*P3031</f>
        <v>0</v>
      </c>
      <c r="R3031" s="104"/>
      <c r="S3031" s="104"/>
      <c r="T3031" s="104"/>
      <c r="U3031" s="104"/>
      <c r="V3031" s="90">
        <f>+P3031-Q3031+R3031+S3031+T3031+U3031</f>
        <v>0</v>
      </c>
      <c r="W3031" s="91">
        <f>(1.02/100)</f>
        <v>1.02E-2</v>
      </c>
      <c r="X3031" s="91">
        <v>4.8E-3</v>
      </c>
      <c r="Y3031" s="91">
        <v>0.17</v>
      </c>
      <c r="Z3031" s="91">
        <v>1.65E-2</v>
      </c>
      <c r="AA3031" s="91">
        <v>7.6E-2</v>
      </c>
      <c r="AB3031" s="91">
        <f>SUM(W3031:AA3031)</f>
        <v>0.2775</v>
      </c>
      <c r="AC3031" s="75">
        <v>12</v>
      </c>
      <c r="AD3031" s="92">
        <f>IF(AL3031="","",+AC3031*AL3031)</f>
      </c>
      <c r="AE3031" s="93">
        <f>IF(AL3031="","",+AL3031*AB3031)</f>
      </c>
      <c r="AF3031" s="92">
        <f>IF(AL3031="","",+AL3031-AE3031)</f>
      </c>
      <c r="AG3031" s="93">
        <f>+V3031</f>
        <v>0</v>
      </c>
      <c r="AH3031" s="92">
        <f>IF(AF3031="","",+AF3031-AG3031)</f>
      </c>
      <c r="AI3031" s="92">
        <f>IF(AH3031="","",+AH3031*AC3031)</f>
      </c>
      <c r="AJ3031" s="93"/>
      <c r="AK3031" s="94">
        <v>0.33</v>
      </c>
      <c r="AL3031" s="93">
        <f>IF(V3031=0,"",V3031/(1-AB3031-AK3031))</f>
      </c>
      <c r="AM3031" s="95">
        <v>0.33</v>
      </c>
      <c r="AN3031" s="93">
        <f>IF(V3031=0,"",V3031/(1-AB3031-AM3031))</f>
      </c>
      <c r="AO3031" s="96">
        <v>1.2</v>
      </c>
      <c r="AP3031" s="93">
        <f>IF(BD!AJ3031="","",BD!AJ3031*BD!AO3031)</f>
      </c>
      <c r="AQ3031" s="91">
        <f>BD!AM3031/BD!AK3031-1</f>
        <v>0</v>
      </c>
      <c r="AR3031" s="91">
        <f>IF(BD!AN3031="","",IF(BD!AJ3031="","",BD!AN3031/BD!AJ3031-1))</f>
      </c>
      <c r="AS3031" s="91">
        <f>IF(BD!AN3031="","",IF(BD!AN3031&lt;BD!AL3031,"ABAIXO DA META","DENTRO DA META"))</f>
      </c>
      <c r="AT3031" s="91" t="str">
        <f>IF(BD!AJ3031="","EM ANÁLISE",IF(BD!AP3031&gt;=BD!AN3031,"GO", "NO GO"))</f>
        <v>EM ANÁLISE</v>
      </c>
      <c r="AU3031" s="97">
        <f>IF(AN3031="","",+BD!$AN3031-AJ3031)</f>
      </c>
      <c r="AV3031" s="98"/>
      <c r="AW3031" s="90">
        <f>BD!P3031*BD!AC3031</f>
        <v>0</v>
      </c>
      <c r="AX3031" s="90">
        <f>BD!V3031*BD!AC3031</f>
        <v>0</v>
      </c>
      <c r="AY3031" s="90">
        <f>IF(BD!AN3031="","",BD!AN3031*BD!AC3031)</f>
      </c>
      <c r="AZ3031" s="75" t="s">
        <v>123</v>
      </c>
      <c r="BA3031" s="75" t="s">
        <v>115</v>
      </c>
      <c r="BB3031" s="75">
        <v>1</v>
      </c>
      <c r="BC3031" s="75" t="s">
        <v>250</v>
      </c>
      <c r="BD3031" s="104"/>
      <c r="BE3031" s="104"/>
      <c r="BF3031" s="101"/>
      <c r="BG3031" s="101"/>
      <c r="BH3031" s="101"/>
      <c r="BI3031" s="101"/>
      <c r="BJ3031" s="101"/>
      <c r="BK3031" s="101"/>
      <c r="BL3031" s="101"/>
      <c r="BM3031" s="101"/>
      <c r="BN3031" s="101"/>
      <c r="BO3031" s="103"/>
      <c r="BP3031" s="101"/>
      <c r="BQ3031" s="101"/>
      <c r="BR3031" s="101"/>
      <c r="BS3031" s="101"/>
      <c r="BT3031" s="101"/>
      <c r="BU3031" s="101"/>
      <c r="BV3031" s="101"/>
      <c r="BW3031" s="101"/>
      <c r="BX3031" s="101"/>
      <c r="BY3031" s="101"/>
      <c r="BZ3031" s="101"/>
      <c r="CA3031" s="101"/>
      <c r="CB3031" s="101"/>
      <c r="CC3031" s="101"/>
      <c r="CD3031" s="101"/>
      <c r="CE3031" s="101"/>
      <c r="CF3031" s="101"/>
      <c r="CG3031" s="37" t="e">
        <f>VLOOKUP(Table_1[[#This Row],[EAN]],'[1]Planilha1'!$E:$R,13,0)</f>
        <v>#N/A</v>
      </c>
    </row>
    <row r="3032" ht="15" hidden="1">
      <c r="A3032" s="7"/>
      <c r="B3032" s="84" t="s">
        <v>2735</v>
      </c>
      <c r="C3032" s="75">
        <v>222111</v>
      </c>
      <c r="D3032" s="75"/>
      <c r="E3032" s="85">
        <v>7896003737448</v>
      </c>
      <c r="F3032" s="86" t="s">
        <v>3526</v>
      </c>
      <c r="G3032" s="75" t="s">
        <v>21</v>
      </c>
      <c r="H3032" s="75">
        <v>510</v>
      </c>
      <c r="I3032" s="87" t="s">
        <v>3188</v>
      </c>
      <c r="J3032" s="75" t="s">
        <v>3353</v>
      </c>
      <c r="K3032" s="88" t="s">
        <v>84</v>
      </c>
      <c r="L3032" s="88">
        <v>12</v>
      </c>
      <c r="M3032" s="88">
        <v>0</v>
      </c>
      <c r="N3032" s="75" t="s">
        <v>85</v>
      </c>
      <c r="O3032" s="75"/>
      <c r="P3032" s="106"/>
      <c r="Q3032" s="90">
        <f>(17/100+7.6/100+1.65/100)*P3032</f>
        <v>0</v>
      </c>
      <c r="R3032" s="104"/>
      <c r="S3032" s="104"/>
      <c r="T3032" s="104"/>
      <c r="U3032" s="104"/>
      <c r="V3032" s="90">
        <f>+P3032-Q3032+R3032+S3032+T3032+U3032</f>
        <v>0</v>
      </c>
      <c r="W3032" s="91">
        <f>(1.02/100)</f>
        <v>1.02E-2</v>
      </c>
      <c r="X3032" s="91">
        <v>4.8E-3</v>
      </c>
      <c r="Y3032" s="91">
        <v>0.17</v>
      </c>
      <c r="Z3032" s="91">
        <v>1.65E-2</v>
      </c>
      <c r="AA3032" s="91">
        <v>7.6E-2</v>
      </c>
      <c r="AB3032" s="91">
        <f>SUM(W3032:AA3032)</f>
        <v>0.2775</v>
      </c>
      <c r="AC3032" s="75">
        <v>12</v>
      </c>
      <c r="AD3032" s="92">
        <f>IF(AL3032="","",+AC3032*AL3032)</f>
      </c>
      <c r="AE3032" s="93">
        <f>IF(AL3032="","",+AL3032*AB3032)</f>
      </c>
      <c r="AF3032" s="92">
        <f>IF(AL3032="","",+AL3032-AE3032)</f>
      </c>
      <c r="AG3032" s="93">
        <f>+V3032</f>
        <v>0</v>
      </c>
      <c r="AH3032" s="92">
        <f>IF(AF3032="","",+AF3032-AG3032)</f>
      </c>
      <c r="AI3032" s="92">
        <f>IF(AH3032="","",+AH3032*AC3032)</f>
      </c>
      <c r="AJ3032" s="93"/>
      <c r="AK3032" s="94">
        <v>0.33</v>
      </c>
      <c r="AL3032" s="93">
        <f>IF(V3032=0,"",V3032/(1-AB3032-AK3032))</f>
      </c>
      <c r="AM3032" s="95">
        <v>0.33</v>
      </c>
      <c r="AN3032" s="93">
        <f>IF(V3032=0,"",V3032/(1-AB3032-AM3032))</f>
      </c>
      <c r="AO3032" s="96">
        <v>1.2</v>
      </c>
      <c r="AP3032" s="93">
        <f>IF(BD!AJ3032="","",BD!AJ3032*BD!AO3032)</f>
      </c>
      <c r="AQ3032" s="91">
        <f>BD!AM3032/BD!AK3032-1</f>
        <v>0</v>
      </c>
      <c r="AR3032" s="91">
        <f>IF(BD!AN3032="","",IF(BD!AJ3032="","",BD!AN3032/BD!AJ3032-1))</f>
      </c>
      <c r="AS3032" s="91">
        <f>IF(BD!AN3032="","",IF(BD!AN3032&lt;BD!AL3032,"ABAIXO DA META","DENTRO DA META"))</f>
      </c>
      <c r="AT3032" s="91" t="str">
        <f>IF(BD!AJ3032="","EM ANÁLISE",IF(BD!AP3032&gt;=BD!AN3032,"GO", "NO GO"))</f>
        <v>EM ANÁLISE</v>
      </c>
      <c r="AU3032" s="97">
        <f>IF(AN3032="","",+BD!$AN3032-AJ3032)</f>
      </c>
      <c r="AV3032" s="98"/>
      <c r="AW3032" s="90">
        <f>BD!P3032*BD!AC3032</f>
        <v>0</v>
      </c>
      <c r="AX3032" s="90">
        <f>BD!V3032*BD!AC3032</f>
        <v>0</v>
      </c>
      <c r="AY3032" s="90">
        <f>IF(BD!AN3032="","",BD!AN3032*BD!AC3032)</f>
      </c>
      <c r="AZ3032" s="75" t="s">
        <v>123</v>
      </c>
      <c r="BA3032" s="75" t="s">
        <v>115</v>
      </c>
      <c r="BB3032" s="75">
        <v>1</v>
      </c>
      <c r="BC3032" s="75" t="s">
        <v>250</v>
      </c>
      <c r="BD3032" s="104"/>
      <c r="BE3032" s="104"/>
      <c r="BF3032" s="101"/>
      <c r="BG3032" s="101"/>
      <c r="BH3032" s="101"/>
      <c r="BI3032" s="101"/>
      <c r="BJ3032" s="101"/>
      <c r="BK3032" s="101"/>
      <c r="BL3032" s="101"/>
      <c r="BM3032" s="101"/>
      <c r="BN3032" s="101"/>
      <c r="BO3032" s="103"/>
      <c r="BP3032" s="101"/>
      <c r="BQ3032" s="101"/>
      <c r="BR3032" s="101"/>
      <c r="BS3032" s="101"/>
      <c r="BT3032" s="101"/>
      <c r="BU3032" s="101"/>
      <c r="BV3032" s="101"/>
      <c r="BW3032" s="101"/>
      <c r="BX3032" s="101"/>
      <c r="BY3032" s="101"/>
      <c r="BZ3032" s="101"/>
      <c r="CA3032" s="101"/>
      <c r="CB3032" s="101"/>
      <c r="CC3032" s="101"/>
      <c r="CD3032" s="101"/>
      <c r="CE3032" s="101"/>
      <c r="CF3032" s="101"/>
      <c r="CG3032" s="37" t="e">
        <f>VLOOKUP(Table_1[[#This Row],[EAN]],'[1]Planilha1'!$E:$R,13,0)</f>
        <v>#N/A</v>
      </c>
    </row>
    <row r="3033" ht="15" hidden="1">
      <c r="A3033" s="7"/>
      <c r="B3033" s="84" t="s">
        <v>2735</v>
      </c>
      <c r="C3033" s="75">
        <v>222112</v>
      </c>
      <c r="D3033" s="75"/>
      <c r="E3033" s="85">
        <v>7896003737431</v>
      </c>
      <c r="F3033" s="86" t="s">
        <v>3527</v>
      </c>
      <c r="G3033" s="75" t="s">
        <v>21</v>
      </c>
      <c r="H3033" s="75">
        <v>510</v>
      </c>
      <c r="I3033" s="87" t="s">
        <v>3188</v>
      </c>
      <c r="J3033" s="75" t="s">
        <v>3353</v>
      </c>
      <c r="K3033" s="88" t="s">
        <v>84</v>
      </c>
      <c r="L3033" s="88">
        <v>12</v>
      </c>
      <c r="M3033" s="88">
        <v>0</v>
      </c>
      <c r="N3033" s="75" t="s">
        <v>85</v>
      </c>
      <c r="O3033" s="75"/>
      <c r="P3033" s="106"/>
      <c r="Q3033" s="90">
        <f>(17/100+7.6/100+1.65/100)*P3033</f>
        <v>0</v>
      </c>
      <c r="R3033" s="104"/>
      <c r="S3033" s="104"/>
      <c r="T3033" s="104"/>
      <c r="U3033" s="104"/>
      <c r="V3033" s="90">
        <f>+P3033-Q3033+R3033+S3033+T3033+U3033</f>
        <v>0</v>
      </c>
      <c r="W3033" s="91">
        <f>(1.02/100)</f>
        <v>1.02E-2</v>
      </c>
      <c r="X3033" s="91">
        <v>4.8E-3</v>
      </c>
      <c r="Y3033" s="91">
        <v>0.17</v>
      </c>
      <c r="Z3033" s="91">
        <v>1.65E-2</v>
      </c>
      <c r="AA3033" s="91">
        <v>7.6E-2</v>
      </c>
      <c r="AB3033" s="91">
        <f>SUM(W3033:AA3033)</f>
        <v>0.2775</v>
      </c>
      <c r="AC3033" s="75">
        <v>12</v>
      </c>
      <c r="AD3033" s="92">
        <f>IF(AL3033="","",+AC3033*AL3033)</f>
      </c>
      <c r="AE3033" s="93">
        <f>IF(AL3033="","",+AL3033*AB3033)</f>
      </c>
      <c r="AF3033" s="92">
        <f>IF(AL3033="","",+AL3033-AE3033)</f>
      </c>
      <c r="AG3033" s="93">
        <f>+V3033</f>
        <v>0</v>
      </c>
      <c r="AH3033" s="92">
        <f>IF(AF3033="","",+AF3033-AG3033)</f>
      </c>
      <c r="AI3033" s="92">
        <f>IF(AH3033="","",+AH3033*AC3033)</f>
      </c>
      <c r="AJ3033" s="93"/>
      <c r="AK3033" s="94">
        <v>0.33</v>
      </c>
      <c r="AL3033" s="93">
        <f>IF(V3033=0,"",V3033/(1-AB3033-AK3033))</f>
      </c>
      <c r="AM3033" s="95">
        <v>0.33</v>
      </c>
      <c r="AN3033" s="93">
        <f>IF(V3033=0,"",V3033/(1-AB3033-AM3033))</f>
      </c>
      <c r="AO3033" s="96">
        <v>1.2</v>
      </c>
      <c r="AP3033" s="93">
        <f>IF(BD!AJ3033="","",BD!AJ3033*BD!AO3033)</f>
      </c>
      <c r="AQ3033" s="91">
        <f>BD!AM3033/BD!AK3033-1</f>
        <v>0</v>
      </c>
      <c r="AR3033" s="91">
        <f>IF(BD!AN3033="","",IF(BD!AJ3033="","",BD!AN3033/BD!AJ3033-1))</f>
      </c>
      <c r="AS3033" s="91">
        <f>IF(BD!AN3033="","",IF(BD!AN3033&lt;BD!AL3033,"ABAIXO DA META","DENTRO DA META"))</f>
      </c>
      <c r="AT3033" s="91" t="str">
        <f>IF(BD!AJ3033="","EM ANÁLISE",IF(BD!AP3033&gt;=BD!AN3033,"GO", "NO GO"))</f>
        <v>EM ANÁLISE</v>
      </c>
      <c r="AU3033" s="97">
        <f>IF(AN3033="","",+BD!$AN3033-AJ3033)</f>
      </c>
      <c r="AV3033" s="98"/>
      <c r="AW3033" s="90">
        <f>BD!P3033*BD!AC3033</f>
        <v>0</v>
      </c>
      <c r="AX3033" s="90">
        <f>BD!V3033*BD!AC3033</f>
        <v>0</v>
      </c>
      <c r="AY3033" s="90">
        <f>IF(BD!AN3033="","",BD!AN3033*BD!AC3033)</f>
      </c>
      <c r="AZ3033" s="75" t="s">
        <v>123</v>
      </c>
      <c r="BA3033" s="75" t="s">
        <v>115</v>
      </c>
      <c r="BB3033" s="75">
        <v>1</v>
      </c>
      <c r="BC3033" s="75" t="s">
        <v>250</v>
      </c>
      <c r="BD3033" s="104"/>
      <c r="BE3033" s="104"/>
      <c r="BF3033" s="101"/>
      <c r="BG3033" s="101"/>
      <c r="BH3033" s="101"/>
      <c r="BI3033" s="101"/>
      <c r="BJ3033" s="101"/>
      <c r="BK3033" s="101"/>
      <c r="BL3033" s="101"/>
      <c r="BM3033" s="101"/>
      <c r="BN3033" s="101"/>
      <c r="BO3033" s="103"/>
      <c r="BP3033" s="101"/>
      <c r="BQ3033" s="101"/>
      <c r="BR3033" s="101"/>
      <c r="BS3033" s="101"/>
      <c r="BT3033" s="101"/>
      <c r="BU3033" s="101"/>
      <c r="BV3033" s="101"/>
      <c r="BW3033" s="101"/>
      <c r="BX3033" s="101"/>
      <c r="BY3033" s="101"/>
      <c r="BZ3033" s="101"/>
      <c r="CA3033" s="101"/>
      <c r="CB3033" s="101"/>
      <c r="CC3033" s="101"/>
      <c r="CD3033" s="101"/>
      <c r="CE3033" s="101"/>
      <c r="CF3033" s="101"/>
      <c r="CG3033" s="37" t="e">
        <f>VLOOKUP(Table_1[[#This Row],[EAN]],'[1]Planilha1'!$E:$R,13,0)</f>
        <v>#N/A</v>
      </c>
    </row>
    <row r="3034" ht="15" hidden="1">
      <c r="A3034" s="7"/>
      <c r="B3034" s="84" t="s">
        <v>2735</v>
      </c>
      <c r="C3034" s="75">
        <v>222113</v>
      </c>
      <c r="D3034" s="75"/>
      <c r="E3034" s="85">
        <v>7896003737424</v>
      </c>
      <c r="F3034" s="86" t="s">
        <v>3528</v>
      </c>
      <c r="G3034" s="75" t="s">
        <v>21</v>
      </c>
      <c r="H3034" s="75">
        <v>510</v>
      </c>
      <c r="I3034" s="87" t="s">
        <v>3188</v>
      </c>
      <c r="J3034" s="75" t="s">
        <v>3353</v>
      </c>
      <c r="K3034" s="88" t="s">
        <v>84</v>
      </c>
      <c r="L3034" s="88">
        <v>12</v>
      </c>
      <c r="M3034" s="88">
        <v>0</v>
      </c>
      <c r="N3034" s="75" t="s">
        <v>85</v>
      </c>
      <c r="O3034" s="75"/>
      <c r="P3034" s="106"/>
      <c r="Q3034" s="90">
        <f>(17/100+7.6/100+1.65/100)*P3034</f>
        <v>0</v>
      </c>
      <c r="R3034" s="104"/>
      <c r="S3034" s="104"/>
      <c r="T3034" s="104"/>
      <c r="U3034" s="104"/>
      <c r="V3034" s="90">
        <f>+P3034-Q3034+R3034+S3034+T3034+U3034</f>
        <v>0</v>
      </c>
      <c r="W3034" s="91">
        <f>(1.02/100)</f>
        <v>1.02E-2</v>
      </c>
      <c r="X3034" s="91">
        <v>4.8E-3</v>
      </c>
      <c r="Y3034" s="91">
        <v>0.17</v>
      </c>
      <c r="Z3034" s="91">
        <v>1.65E-2</v>
      </c>
      <c r="AA3034" s="91">
        <v>7.6E-2</v>
      </c>
      <c r="AB3034" s="91">
        <f>SUM(W3034:AA3034)</f>
        <v>0.2775</v>
      </c>
      <c r="AC3034" s="75">
        <v>12</v>
      </c>
      <c r="AD3034" s="92">
        <f>IF(AL3034="","",+AC3034*AL3034)</f>
      </c>
      <c r="AE3034" s="93">
        <f>IF(AL3034="","",+AL3034*AB3034)</f>
      </c>
      <c r="AF3034" s="92">
        <f>IF(AL3034="","",+AL3034-AE3034)</f>
      </c>
      <c r="AG3034" s="93">
        <f>+V3034</f>
        <v>0</v>
      </c>
      <c r="AH3034" s="92">
        <f>IF(AF3034="","",+AF3034-AG3034)</f>
      </c>
      <c r="AI3034" s="92">
        <f>IF(AH3034="","",+AH3034*AC3034)</f>
      </c>
      <c r="AJ3034" s="93"/>
      <c r="AK3034" s="94">
        <v>0.33</v>
      </c>
      <c r="AL3034" s="93">
        <f>IF(V3034=0,"",V3034/(1-AB3034-AK3034))</f>
      </c>
      <c r="AM3034" s="95">
        <v>0.33</v>
      </c>
      <c r="AN3034" s="93">
        <f>IF(V3034=0,"",V3034/(1-AB3034-AM3034))</f>
      </c>
      <c r="AO3034" s="96">
        <v>1.2</v>
      </c>
      <c r="AP3034" s="93">
        <f>IF(BD!AJ3034="","",BD!AJ3034*BD!AO3034)</f>
      </c>
      <c r="AQ3034" s="91">
        <f>BD!AM3034/BD!AK3034-1</f>
        <v>0</v>
      </c>
      <c r="AR3034" s="91">
        <f>IF(BD!AN3034="","",IF(BD!AJ3034="","",BD!AN3034/BD!AJ3034-1))</f>
      </c>
      <c r="AS3034" s="91">
        <f>IF(BD!AN3034="","",IF(BD!AN3034&lt;BD!AL3034,"ABAIXO DA META","DENTRO DA META"))</f>
      </c>
      <c r="AT3034" s="91" t="str">
        <f>IF(BD!AJ3034="","EM ANÁLISE",IF(BD!AP3034&gt;=BD!AN3034,"GO", "NO GO"))</f>
        <v>EM ANÁLISE</v>
      </c>
      <c r="AU3034" s="97">
        <f>IF(AN3034="","",+BD!$AN3034-AJ3034)</f>
      </c>
      <c r="AV3034" s="98"/>
      <c r="AW3034" s="90">
        <f>BD!P3034*BD!AC3034</f>
        <v>0</v>
      </c>
      <c r="AX3034" s="90">
        <f>BD!V3034*BD!AC3034</f>
        <v>0</v>
      </c>
      <c r="AY3034" s="90">
        <f>IF(BD!AN3034="","",BD!AN3034*BD!AC3034)</f>
      </c>
      <c r="AZ3034" s="75" t="s">
        <v>123</v>
      </c>
      <c r="BA3034" s="75" t="s">
        <v>115</v>
      </c>
      <c r="BB3034" s="75">
        <v>1</v>
      </c>
      <c r="BC3034" s="75" t="s">
        <v>250</v>
      </c>
      <c r="BD3034" s="104"/>
      <c r="BE3034" s="104"/>
      <c r="BF3034" s="101"/>
      <c r="BG3034" s="101"/>
      <c r="BH3034" s="101"/>
      <c r="BI3034" s="101"/>
      <c r="BJ3034" s="101"/>
      <c r="BK3034" s="101"/>
      <c r="BL3034" s="101"/>
      <c r="BM3034" s="101"/>
      <c r="BN3034" s="101"/>
      <c r="BO3034" s="103"/>
      <c r="BP3034" s="101"/>
      <c r="BQ3034" s="101"/>
      <c r="BR3034" s="101"/>
      <c r="BS3034" s="101"/>
      <c r="BT3034" s="101"/>
      <c r="BU3034" s="101"/>
      <c r="BV3034" s="101"/>
      <c r="BW3034" s="101"/>
      <c r="BX3034" s="101"/>
      <c r="BY3034" s="101"/>
      <c r="BZ3034" s="101"/>
      <c r="CA3034" s="101"/>
      <c r="CB3034" s="101"/>
      <c r="CC3034" s="101"/>
      <c r="CD3034" s="101"/>
      <c r="CE3034" s="101"/>
      <c r="CF3034" s="101"/>
      <c r="CG3034" s="37" t="e">
        <f>VLOOKUP(Table_1[[#This Row],[EAN]],'[1]Planilha1'!$E:$R,13,0)</f>
        <v>#N/A</v>
      </c>
    </row>
    <row r="3035" ht="15" hidden="1">
      <c r="A3035" s="7"/>
      <c r="B3035" s="84" t="s">
        <v>2735</v>
      </c>
      <c r="C3035" s="75">
        <v>222114</v>
      </c>
      <c r="D3035" s="75"/>
      <c r="E3035" s="85">
        <v>7896003738292</v>
      </c>
      <c r="F3035" s="86" t="s">
        <v>3529</v>
      </c>
      <c r="G3035" s="75" t="s">
        <v>21</v>
      </c>
      <c r="H3035" s="75">
        <v>510</v>
      </c>
      <c r="I3035" s="87" t="s">
        <v>3188</v>
      </c>
      <c r="J3035" s="75" t="s">
        <v>3189</v>
      </c>
      <c r="K3035" s="88" t="s">
        <v>84</v>
      </c>
      <c r="L3035" s="88">
        <v>55</v>
      </c>
      <c r="M3035" s="88">
        <v>5</v>
      </c>
      <c r="N3035" s="75" t="s">
        <v>85</v>
      </c>
      <c r="O3035" s="75"/>
      <c r="P3035" s="106"/>
      <c r="Q3035" s="90">
        <f>(17/100+7.6/100+1.65/100)*P3035</f>
        <v>0</v>
      </c>
      <c r="R3035" s="104"/>
      <c r="S3035" s="104"/>
      <c r="T3035" s="104"/>
      <c r="U3035" s="104"/>
      <c r="V3035" s="90">
        <f>+P3035-Q3035+R3035+S3035+T3035+U3035</f>
        <v>0</v>
      </c>
      <c r="W3035" s="91">
        <f>(1.02/100)</f>
        <v>1.02E-2</v>
      </c>
      <c r="X3035" s="91">
        <v>4.8E-3</v>
      </c>
      <c r="Y3035" s="91">
        <v>0.17</v>
      </c>
      <c r="Z3035" s="91">
        <v>1.65E-2</v>
      </c>
      <c r="AA3035" s="91">
        <v>7.6E-2</v>
      </c>
      <c r="AB3035" s="91">
        <f>SUM(W3035:AA3035)</f>
        <v>0.2775</v>
      </c>
      <c r="AC3035" s="75">
        <v>12</v>
      </c>
      <c r="AD3035" s="92">
        <f>IF(AL3035="","",+AC3035*AL3035)</f>
      </c>
      <c r="AE3035" s="93">
        <f>IF(AL3035="","",+AL3035*AB3035)</f>
      </c>
      <c r="AF3035" s="92">
        <f>IF(AL3035="","",+AL3035-AE3035)</f>
      </c>
      <c r="AG3035" s="93">
        <f>+V3035</f>
        <v>0</v>
      </c>
      <c r="AH3035" s="92">
        <f>IF(AF3035="","",+AF3035-AG3035)</f>
      </c>
      <c r="AI3035" s="92">
        <f>IF(AH3035="","",+AH3035*AC3035)</f>
      </c>
      <c r="AJ3035" s="93"/>
      <c r="AK3035" s="94">
        <v>0.33</v>
      </c>
      <c r="AL3035" s="93">
        <f>IF(V3035=0,"",V3035/(1-AB3035-AK3035))</f>
      </c>
      <c r="AM3035" s="95">
        <v>0.33</v>
      </c>
      <c r="AN3035" s="93">
        <f>IF(V3035=0,"",V3035/(1-AB3035-AM3035))</f>
      </c>
      <c r="AO3035" s="96">
        <v>1.2</v>
      </c>
      <c r="AP3035" s="93">
        <f>IF(BD!AJ3035="","",BD!AJ3035*BD!AO3035)</f>
      </c>
      <c r="AQ3035" s="91">
        <f>BD!AM3035/BD!AK3035-1</f>
        <v>0</v>
      </c>
      <c r="AR3035" s="91">
        <f>IF(BD!AN3035="","",IF(BD!AJ3035="","",BD!AN3035/BD!AJ3035-1))</f>
      </c>
      <c r="AS3035" s="91">
        <f>IF(BD!AN3035="","",IF(BD!AN3035&lt;BD!AL3035,"ABAIXO DA META","DENTRO DA META"))</f>
      </c>
      <c r="AT3035" s="91" t="str">
        <f>IF(BD!AJ3035="","EM ANÁLISE",IF(BD!AP3035&gt;=BD!AN3035,"GO", "NO GO"))</f>
        <v>EM ANÁLISE</v>
      </c>
      <c r="AU3035" s="97">
        <f>IF(AN3035="","",+BD!$AN3035-AJ3035)</f>
      </c>
      <c r="AV3035" s="98"/>
      <c r="AW3035" s="90">
        <f>BD!P3035*BD!AC3035</f>
        <v>0</v>
      </c>
      <c r="AX3035" s="90">
        <f>BD!V3035*BD!AC3035</f>
        <v>0</v>
      </c>
      <c r="AY3035" s="90">
        <f>IF(BD!AN3035="","",BD!AN3035*BD!AC3035)</f>
      </c>
      <c r="AZ3035" s="75" t="s">
        <v>123</v>
      </c>
      <c r="BA3035" s="75" t="s">
        <v>115</v>
      </c>
      <c r="BB3035" s="75">
        <v>1</v>
      </c>
      <c r="BC3035" s="75" t="s">
        <v>250</v>
      </c>
      <c r="BD3035" s="104"/>
      <c r="BE3035" s="104"/>
      <c r="BF3035" s="101"/>
      <c r="BG3035" s="101"/>
      <c r="BH3035" s="101"/>
      <c r="BI3035" s="101"/>
      <c r="BJ3035" s="101"/>
      <c r="BK3035" s="101"/>
      <c r="BL3035" s="101"/>
      <c r="BM3035" s="101"/>
      <c r="BN3035" s="101"/>
      <c r="BO3035" s="103"/>
      <c r="BP3035" s="101"/>
      <c r="BQ3035" s="101"/>
      <c r="BR3035" s="101"/>
      <c r="BS3035" s="101"/>
      <c r="BT3035" s="101"/>
      <c r="BU3035" s="101"/>
      <c r="BV3035" s="101"/>
      <c r="BW3035" s="101"/>
      <c r="BX3035" s="101"/>
      <c r="BY3035" s="101"/>
      <c r="BZ3035" s="101"/>
      <c r="CA3035" s="101"/>
      <c r="CB3035" s="101"/>
      <c r="CC3035" s="101"/>
      <c r="CD3035" s="101"/>
      <c r="CE3035" s="101"/>
      <c r="CF3035" s="101"/>
      <c r="CG3035" s="37" t="e">
        <f>VLOOKUP(Table_1[[#This Row],[EAN]],'[1]Planilha1'!$E:$R,13,0)</f>
        <v>#N/A</v>
      </c>
    </row>
    <row r="3036" ht="15" hidden="1">
      <c r="A3036" s="7"/>
      <c r="B3036" s="84" t="s">
        <v>2735</v>
      </c>
      <c r="C3036" s="75">
        <v>222115</v>
      </c>
      <c r="D3036" s="75"/>
      <c r="E3036" s="85">
        <v>7896003738308</v>
      </c>
      <c r="F3036" s="86" t="s">
        <v>3530</v>
      </c>
      <c r="G3036" s="75" t="s">
        <v>21</v>
      </c>
      <c r="H3036" s="75">
        <v>510</v>
      </c>
      <c r="I3036" s="87" t="s">
        <v>3188</v>
      </c>
      <c r="J3036" s="75" t="s">
        <v>3189</v>
      </c>
      <c r="K3036" s="88" t="s">
        <v>84</v>
      </c>
      <c r="L3036" s="88">
        <v>55</v>
      </c>
      <c r="M3036" s="88">
        <v>5</v>
      </c>
      <c r="N3036" s="75" t="s">
        <v>85</v>
      </c>
      <c r="O3036" s="75"/>
      <c r="P3036" s="106"/>
      <c r="Q3036" s="90">
        <f>(17/100+7.6/100+1.65/100)*P3036</f>
        <v>0</v>
      </c>
      <c r="R3036" s="104"/>
      <c r="S3036" s="104"/>
      <c r="T3036" s="104"/>
      <c r="U3036" s="104"/>
      <c r="V3036" s="90">
        <f>+P3036-Q3036+R3036+S3036+T3036+U3036</f>
        <v>0</v>
      </c>
      <c r="W3036" s="91">
        <f>(1.02/100)</f>
        <v>1.02E-2</v>
      </c>
      <c r="X3036" s="91">
        <v>4.8E-3</v>
      </c>
      <c r="Y3036" s="91">
        <v>0.17</v>
      </c>
      <c r="Z3036" s="91">
        <v>1.65E-2</v>
      </c>
      <c r="AA3036" s="91">
        <v>7.6E-2</v>
      </c>
      <c r="AB3036" s="91">
        <f>SUM(W3036:AA3036)</f>
        <v>0.2775</v>
      </c>
      <c r="AC3036" s="75">
        <v>12</v>
      </c>
      <c r="AD3036" s="92">
        <f>IF(AL3036="","",+AC3036*AL3036)</f>
      </c>
      <c r="AE3036" s="93">
        <f>IF(AL3036="","",+AL3036*AB3036)</f>
      </c>
      <c r="AF3036" s="92">
        <f>IF(AL3036="","",+AL3036-AE3036)</f>
      </c>
      <c r="AG3036" s="93">
        <f>+V3036</f>
        <v>0</v>
      </c>
      <c r="AH3036" s="92">
        <f>IF(AF3036="","",+AF3036-AG3036)</f>
      </c>
      <c r="AI3036" s="92">
        <f>IF(AH3036="","",+AH3036*AC3036)</f>
      </c>
      <c r="AJ3036" s="93"/>
      <c r="AK3036" s="94">
        <v>0.33</v>
      </c>
      <c r="AL3036" s="93">
        <f>IF(V3036=0,"",V3036/(1-AB3036-AK3036))</f>
      </c>
      <c r="AM3036" s="95">
        <v>0.33</v>
      </c>
      <c r="AN3036" s="93">
        <f>IF(V3036=0,"",V3036/(1-AB3036-AM3036))</f>
      </c>
      <c r="AO3036" s="96">
        <v>1.2</v>
      </c>
      <c r="AP3036" s="93">
        <f>IF(BD!AJ3036="","",BD!AJ3036*BD!AO3036)</f>
      </c>
      <c r="AQ3036" s="91">
        <f>BD!AM3036/BD!AK3036-1</f>
        <v>0</v>
      </c>
      <c r="AR3036" s="91">
        <f>IF(BD!AN3036="","",IF(BD!AJ3036="","",BD!AN3036/BD!AJ3036-1))</f>
      </c>
      <c r="AS3036" s="91">
        <f>IF(BD!AN3036="","",IF(BD!AN3036&lt;BD!AL3036,"ABAIXO DA META","DENTRO DA META"))</f>
      </c>
      <c r="AT3036" s="91" t="str">
        <f>IF(BD!AJ3036="","EM ANÁLISE",IF(BD!AP3036&gt;=BD!AN3036,"GO", "NO GO"))</f>
        <v>EM ANÁLISE</v>
      </c>
      <c r="AU3036" s="97">
        <f>IF(AN3036="","",+BD!$AN3036-AJ3036)</f>
      </c>
      <c r="AV3036" s="98"/>
      <c r="AW3036" s="90">
        <f>BD!P3036*BD!AC3036</f>
        <v>0</v>
      </c>
      <c r="AX3036" s="90">
        <f>BD!V3036*BD!AC3036</f>
        <v>0</v>
      </c>
      <c r="AY3036" s="90">
        <f>IF(BD!AN3036="","",BD!AN3036*BD!AC3036)</f>
      </c>
      <c r="AZ3036" s="75" t="s">
        <v>123</v>
      </c>
      <c r="BA3036" s="75" t="s">
        <v>115</v>
      </c>
      <c r="BB3036" s="75">
        <v>1</v>
      </c>
      <c r="BC3036" s="75" t="s">
        <v>250</v>
      </c>
      <c r="BD3036" s="104"/>
      <c r="BE3036" s="104"/>
      <c r="BF3036" s="101"/>
      <c r="BG3036" s="101"/>
      <c r="BH3036" s="101"/>
      <c r="BI3036" s="101"/>
      <c r="BJ3036" s="101"/>
      <c r="BK3036" s="101"/>
      <c r="BL3036" s="101"/>
      <c r="BM3036" s="101"/>
      <c r="BN3036" s="101"/>
      <c r="BO3036" s="103"/>
      <c r="BP3036" s="101"/>
      <c r="BQ3036" s="101"/>
      <c r="BR3036" s="101"/>
      <c r="BS3036" s="101"/>
      <c r="BT3036" s="101"/>
      <c r="BU3036" s="101"/>
      <c r="BV3036" s="101"/>
      <c r="BW3036" s="101"/>
      <c r="BX3036" s="101"/>
      <c r="BY3036" s="101"/>
      <c r="BZ3036" s="101"/>
      <c r="CA3036" s="101"/>
      <c r="CB3036" s="101"/>
      <c r="CC3036" s="101"/>
      <c r="CD3036" s="101"/>
      <c r="CE3036" s="101"/>
      <c r="CF3036" s="101"/>
      <c r="CG3036" s="37" t="e">
        <f>VLOOKUP(Table_1[[#This Row],[EAN]],'[1]Planilha1'!$E:$R,13,0)</f>
        <v>#N/A</v>
      </c>
    </row>
    <row r="3037" ht="15" hidden="1">
      <c r="A3037" s="7"/>
      <c r="B3037" s="84" t="s">
        <v>2735</v>
      </c>
      <c r="C3037" s="75">
        <v>222116</v>
      </c>
      <c r="D3037" s="75"/>
      <c r="E3037" s="85">
        <v>7896003737943</v>
      </c>
      <c r="F3037" s="86" t="s">
        <v>3531</v>
      </c>
      <c r="G3037" s="75" t="s">
        <v>21</v>
      </c>
      <c r="H3037" s="75">
        <v>510</v>
      </c>
      <c r="I3037" s="87" t="s">
        <v>3188</v>
      </c>
      <c r="J3037" s="75" t="s">
        <v>3189</v>
      </c>
      <c r="K3037" s="88" t="s">
        <v>84</v>
      </c>
      <c r="L3037" s="88">
        <v>55</v>
      </c>
      <c r="M3037" s="88">
        <v>5</v>
      </c>
      <c r="N3037" s="75" t="s">
        <v>85</v>
      </c>
      <c r="O3037" s="75"/>
      <c r="P3037" s="106"/>
      <c r="Q3037" s="90">
        <f>(17/100+7.6/100+1.65/100)*P3037</f>
        <v>0</v>
      </c>
      <c r="R3037" s="104"/>
      <c r="S3037" s="104"/>
      <c r="T3037" s="104"/>
      <c r="U3037" s="104"/>
      <c r="V3037" s="90">
        <f>+P3037-Q3037+R3037+S3037+T3037+U3037</f>
        <v>0</v>
      </c>
      <c r="W3037" s="91">
        <f>(1.02/100)</f>
        <v>1.02E-2</v>
      </c>
      <c r="X3037" s="91">
        <v>4.8E-3</v>
      </c>
      <c r="Y3037" s="91">
        <v>0.17</v>
      </c>
      <c r="Z3037" s="91">
        <v>1.65E-2</v>
      </c>
      <c r="AA3037" s="91">
        <v>7.6E-2</v>
      </c>
      <c r="AB3037" s="91">
        <f>SUM(W3037:AA3037)</f>
        <v>0.2775</v>
      </c>
      <c r="AC3037" s="75">
        <v>12</v>
      </c>
      <c r="AD3037" s="92">
        <f>IF(AL3037="","",+AC3037*AL3037)</f>
      </c>
      <c r="AE3037" s="93">
        <f>IF(AL3037="","",+AL3037*AB3037)</f>
      </c>
      <c r="AF3037" s="92">
        <f>IF(AL3037="","",+AL3037-AE3037)</f>
      </c>
      <c r="AG3037" s="93">
        <f>+V3037</f>
        <v>0</v>
      </c>
      <c r="AH3037" s="92">
        <f>IF(AF3037="","",+AF3037-AG3037)</f>
      </c>
      <c r="AI3037" s="92">
        <f>IF(AH3037="","",+AH3037*AC3037)</f>
      </c>
      <c r="AJ3037" s="93"/>
      <c r="AK3037" s="94">
        <v>0.33</v>
      </c>
      <c r="AL3037" s="93">
        <f>IF(V3037=0,"",V3037/(1-AB3037-AK3037))</f>
      </c>
      <c r="AM3037" s="95">
        <v>0.33</v>
      </c>
      <c r="AN3037" s="93">
        <f>IF(V3037=0,"",V3037/(1-AB3037-AM3037))</f>
      </c>
      <c r="AO3037" s="96">
        <v>1.2</v>
      </c>
      <c r="AP3037" s="93">
        <f>IF(BD!AJ3037="","",BD!AJ3037*BD!AO3037)</f>
      </c>
      <c r="AQ3037" s="91">
        <f>BD!AM3037/BD!AK3037-1</f>
        <v>0</v>
      </c>
      <c r="AR3037" s="91">
        <f>IF(BD!AN3037="","",IF(BD!AJ3037="","",BD!AN3037/BD!AJ3037-1))</f>
      </c>
      <c r="AS3037" s="91">
        <f>IF(BD!AN3037="","",IF(BD!AN3037&lt;BD!AL3037,"ABAIXO DA META","DENTRO DA META"))</f>
      </c>
      <c r="AT3037" s="91" t="str">
        <f>IF(BD!AJ3037="","EM ANÁLISE",IF(BD!AP3037&gt;=BD!AN3037,"GO", "NO GO"))</f>
        <v>EM ANÁLISE</v>
      </c>
      <c r="AU3037" s="97">
        <f>IF(AN3037="","",+BD!$AN3037-AJ3037)</f>
      </c>
      <c r="AV3037" s="98"/>
      <c r="AW3037" s="90">
        <f>BD!P3037*BD!AC3037</f>
        <v>0</v>
      </c>
      <c r="AX3037" s="90">
        <f>BD!V3037*BD!AC3037</f>
        <v>0</v>
      </c>
      <c r="AY3037" s="90">
        <f>IF(BD!AN3037="","",BD!AN3037*BD!AC3037)</f>
      </c>
      <c r="AZ3037" s="75" t="s">
        <v>123</v>
      </c>
      <c r="BA3037" s="75" t="s">
        <v>115</v>
      </c>
      <c r="BB3037" s="75">
        <v>1</v>
      </c>
      <c r="BC3037" s="75" t="s">
        <v>250</v>
      </c>
      <c r="BD3037" s="104"/>
      <c r="BE3037" s="104"/>
      <c r="BF3037" s="101"/>
      <c r="BG3037" s="101"/>
      <c r="BH3037" s="101"/>
      <c r="BI3037" s="101"/>
      <c r="BJ3037" s="101"/>
      <c r="BK3037" s="101"/>
      <c r="BL3037" s="101"/>
      <c r="BM3037" s="101"/>
      <c r="BN3037" s="101"/>
      <c r="BO3037" s="103"/>
      <c r="BP3037" s="101"/>
      <c r="BQ3037" s="101"/>
      <c r="BR3037" s="101"/>
      <c r="BS3037" s="101"/>
      <c r="BT3037" s="101"/>
      <c r="BU3037" s="101"/>
      <c r="BV3037" s="101"/>
      <c r="BW3037" s="101"/>
      <c r="BX3037" s="101"/>
      <c r="BY3037" s="101"/>
      <c r="BZ3037" s="101"/>
      <c r="CA3037" s="101"/>
      <c r="CB3037" s="101"/>
      <c r="CC3037" s="101"/>
      <c r="CD3037" s="101"/>
      <c r="CE3037" s="101"/>
      <c r="CF3037" s="101"/>
      <c r="CG3037" s="37" t="e">
        <f>VLOOKUP(Table_1[[#This Row],[EAN]],'[1]Planilha1'!$E:$R,13,0)</f>
        <v>#N/A</v>
      </c>
    </row>
    <row r="3038" ht="15" hidden="1">
      <c r="A3038" s="7"/>
      <c r="B3038" s="84" t="s">
        <v>2735</v>
      </c>
      <c r="C3038" s="75">
        <v>222117</v>
      </c>
      <c r="D3038" s="75"/>
      <c r="E3038" s="85">
        <v>7896003738285</v>
      </c>
      <c r="F3038" s="86" t="s">
        <v>3532</v>
      </c>
      <c r="G3038" s="75" t="s">
        <v>21</v>
      </c>
      <c r="H3038" s="75">
        <v>510</v>
      </c>
      <c r="I3038" s="87" t="s">
        <v>3188</v>
      </c>
      <c r="J3038" s="75" t="s">
        <v>3189</v>
      </c>
      <c r="K3038" s="88" t="s">
        <v>84</v>
      </c>
      <c r="L3038" s="88">
        <v>55</v>
      </c>
      <c r="M3038" s="88">
        <v>5</v>
      </c>
      <c r="N3038" s="75" t="s">
        <v>85</v>
      </c>
      <c r="O3038" s="75"/>
      <c r="P3038" s="106"/>
      <c r="Q3038" s="90">
        <f>(17/100+7.6/100+1.65/100)*P3038</f>
        <v>0</v>
      </c>
      <c r="R3038" s="104"/>
      <c r="S3038" s="104"/>
      <c r="T3038" s="104"/>
      <c r="U3038" s="104"/>
      <c r="V3038" s="90">
        <f>+P3038-Q3038+R3038+S3038+T3038+U3038</f>
        <v>0</v>
      </c>
      <c r="W3038" s="91">
        <f>(1.02/100)</f>
        <v>1.02E-2</v>
      </c>
      <c r="X3038" s="91">
        <v>4.8E-3</v>
      </c>
      <c r="Y3038" s="91">
        <v>0.17</v>
      </c>
      <c r="Z3038" s="91">
        <v>1.65E-2</v>
      </c>
      <c r="AA3038" s="91">
        <v>7.6E-2</v>
      </c>
      <c r="AB3038" s="91">
        <f>SUM(W3038:AA3038)</f>
        <v>0.2775</v>
      </c>
      <c r="AC3038" s="75">
        <v>12</v>
      </c>
      <c r="AD3038" s="92">
        <f>IF(AL3038="","",+AC3038*AL3038)</f>
      </c>
      <c r="AE3038" s="93">
        <f>IF(AL3038="","",+AL3038*AB3038)</f>
      </c>
      <c r="AF3038" s="92">
        <f>IF(AL3038="","",+AL3038-AE3038)</f>
      </c>
      <c r="AG3038" s="93">
        <f>+V3038</f>
        <v>0</v>
      </c>
      <c r="AH3038" s="92">
        <f>IF(AF3038="","",+AF3038-AG3038)</f>
      </c>
      <c r="AI3038" s="92">
        <f>IF(AH3038="","",+AH3038*AC3038)</f>
      </c>
      <c r="AJ3038" s="93"/>
      <c r="AK3038" s="94">
        <v>0.33</v>
      </c>
      <c r="AL3038" s="93">
        <f>IF(V3038=0,"",V3038/(1-AB3038-AK3038))</f>
      </c>
      <c r="AM3038" s="95">
        <v>0.33</v>
      </c>
      <c r="AN3038" s="93">
        <f>IF(V3038=0,"",V3038/(1-AB3038-AM3038))</f>
      </c>
      <c r="AO3038" s="96">
        <v>1.2</v>
      </c>
      <c r="AP3038" s="93">
        <f>IF(BD!AJ3038="","",BD!AJ3038*BD!AO3038)</f>
      </c>
      <c r="AQ3038" s="91">
        <f>BD!AM3038/BD!AK3038-1</f>
        <v>0</v>
      </c>
      <c r="AR3038" s="91">
        <f>IF(BD!AN3038="","",IF(BD!AJ3038="","",BD!AN3038/BD!AJ3038-1))</f>
      </c>
      <c r="AS3038" s="91">
        <f>IF(BD!AN3038="","",IF(BD!AN3038&lt;BD!AL3038,"ABAIXO DA META","DENTRO DA META"))</f>
      </c>
      <c r="AT3038" s="91" t="str">
        <f>IF(BD!AJ3038="","EM ANÁLISE",IF(BD!AP3038&gt;=BD!AN3038,"GO", "NO GO"))</f>
        <v>EM ANÁLISE</v>
      </c>
      <c r="AU3038" s="97">
        <f>IF(AN3038="","",+BD!$AN3038-AJ3038)</f>
      </c>
      <c r="AV3038" s="98"/>
      <c r="AW3038" s="90">
        <f>BD!P3038*BD!AC3038</f>
        <v>0</v>
      </c>
      <c r="AX3038" s="90">
        <f>BD!V3038*BD!AC3038</f>
        <v>0</v>
      </c>
      <c r="AY3038" s="90">
        <f>IF(BD!AN3038="","",BD!AN3038*BD!AC3038)</f>
      </c>
      <c r="AZ3038" s="75" t="s">
        <v>123</v>
      </c>
      <c r="BA3038" s="75" t="s">
        <v>115</v>
      </c>
      <c r="BB3038" s="75">
        <v>1</v>
      </c>
      <c r="BC3038" s="75" t="s">
        <v>250</v>
      </c>
      <c r="BD3038" s="104"/>
      <c r="BE3038" s="104"/>
      <c r="BF3038" s="101"/>
      <c r="BG3038" s="101"/>
      <c r="BH3038" s="101"/>
      <c r="BI3038" s="101"/>
      <c r="BJ3038" s="101"/>
      <c r="BK3038" s="101"/>
      <c r="BL3038" s="101"/>
      <c r="BM3038" s="101"/>
      <c r="BN3038" s="101"/>
      <c r="BO3038" s="103"/>
      <c r="BP3038" s="101"/>
      <c r="BQ3038" s="101"/>
      <c r="BR3038" s="101"/>
      <c r="BS3038" s="101"/>
      <c r="BT3038" s="101"/>
      <c r="BU3038" s="101"/>
      <c r="BV3038" s="101"/>
      <c r="BW3038" s="101"/>
      <c r="BX3038" s="101"/>
      <c r="BY3038" s="101"/>
      <c r="BZ3038" s="101"/>
      <c r="CA3038" s="101"/>
      <c r="CB3038" s="101"/>
      <c r="CC3038" s="101"/>
      <c r="CD3038" s="101"/>
      <c r="CE3038" s="101"/>
      <c r="CF3038" s="101"/>
      <c r="CG3038" s="37" t="e">
        <f>VLOOKUP(Table_1[[#This Row],[EAN]],'[1]Planilha1'!$E:$R,13,0)</f>
        <v>#N/A</v>
      </c>
    </row>
    <row r="3039" ht="15" hidden="1">
      <c r="A3039" s="7"/>
      <c r="B3039" s="84" t="s">
        <v>2735</v>
      </c>
      <c r="C3039" s="75">
        <v>222118</v>
      </c>
      <c r="D3039" s="75"/>
      <c r="E3039" s="85">
        <v>7896003701463</v>
      </c>
      <c r="F3039" s="86" t="s">
        <v>3533</v>
      </c>
      <c r="G3039" s="75" t="s">
        <v>21</v>
      </c>
      <c r="H3039" s="75">
        <v>510</v>
      </c>
      <c r="I3039" s="87" t="s">
        <v>3188</v>
      </c>
      <c r="J3039" s="75" t="s">
        <v>3189</v>
      </c>
      <c r="K3039" s="88" t="s">
        <v>84</v>
      </c>
      <c r="L3039" s="88">
        <v>20</v>
      </c>
      <c r="M3039" s="88">
        <v>5</v>
      </c>
      <c r="N3039" s="75" t="s">
        <v>85</v>
      </c>
      <c r="O3039" s="75"/>
      <c r="P3039" s="106"/>
      <c r="Q3039" s="90">
        <f>(17/100+7.6/100+1.65/100)*P3039</f>
        <v>0</v>
      </c>
      <c r="R3039" s="104"/>
      <c r="S3039" s="104"/>
      <c r="T3039" s="104"/>
      <c r="U3039" s="104"/>
      <c r="V3039" s="90">
        <f>+P3039-Q3039+R3039+S3039+T3039+U3039</f>
        <v>0</v>
      </c>
      <c r="W3039" s="91">
        <f>(1.02/100)</f>
        <v>1.02E-2</v>
      </c>
      <c r="X3039" s="91">
        <v>4.8E-3</v>
      </c>
      <c r="Y3039" s="91">
        <v>0.17</v>
      </c>
      <c r="Z3039" s="91">
        <v>1.65E-2</v>
      </c>
      <c r="AA3039" s="91">
        <v>7.6E-2</v>
      </c>
      <c r="AB3039" s="91">
        <f>SUM(W3039:AA3039)</f>
        <v>0.2775</v>
      </c>
      <c r="AC3039" s="75">
        <v>12</v>
      </c>
      <c r="AD3039" s="92">
        <f>IF(AL3039="","",+AC3039*AL3039)</f>
      </c>
      <c r="AE3039" s="93">
        <f>IF(AL3039="","",+AL3039*AB3039)</f>
      </c>
      <c r="AF3039" s="92">
        <f>IF(AL3039="","",+AL3039-AE3039)</f>
      </c>
      <c r="AG3039" s="93">
        <f>+V3039</f>
        <v>0</v>
      </c>
      <c r="AH3039" s="92">
        <f>IF(AF3039="","",+AF3039-AG3039)</f>
      </c>
      <c r="AI3039" s="92">
        <f>IF(AH3039="","",+AH3039*AC3039)</f>
      </c>
      <c r="AJ3039" s="93"/>
      <c r="AK3039" s="94">
        <v>0.33</v>
      </c>
      <c r="AL3039" s="93">
        <f>IF(V3039=0,"",V3039/(1-AB3039-AK3039))</f>
      </c>
      <c r="AM3039" s="95">
        <v>0.33</v>
      </c>
      <c r="AN3039" s="93">
        <f>IF(V3039=0,"",V3039/(1-AB3039-AM3039))</f>
      </c>
      <c r="AO3039" s="96">
        <v>1.2</v>
      </c>
      <c r="AP3039" s="93">
        <f>IF(BD!AJ3039="","",BD!AJ3039*BD!AO3039)</f>
      </c>
      <c r="AQ3039" s="91">
        <f>BD!AM3039/BD!AK3039-1</f>
        <v>0</v>
      </c>
      <c r="AR3039" s="91">
        <f>IF(BD!AN3039="","",IF(BD!AJ3039="","",BD!AN3039/BD!AJ3039-1))</f>
      </c>
      <c r="AS3039" s="91">
        <f>IF(BD!AN3039="","",IF(BD!AN3039&lt;BD!AL3039,"ABAIXO DA META","DENTRO DA META"))</f>
      </c>
      <c r="AT3039" s="91" t="str">
        <f>IF(BD!AJ3039="","EM ANÁLISE",IF(BD!AP3039&gt;=BD!AN3039,"GO", "NO GO"))</f>
        <v>EM ANÁLISE</v>
      </c>
      <c r="AU3039" s="97">
        <f>IF(AN3039="","",+BD!$AN3039-AJ3039)</f>
      </c>
      <c r="AV3039" s="98"/>
      <c r="AW3039" s="90">
        <f>BD!P3039*BD!AC3039</f>
        <v>0</v>
      </c>
      <c r="AX3039" s="90">
        <f>BD!V3039*BD!AC3039</f>
        <v>0</v>
      </c>
      <c r="AY3039" s="90">
        <f>IF(BD!AN3039="","",BD!AN3039*BD!AC3039)</f>
      </c>
      <c r="AZ3039" s="75" t="s">
        <v>123</v>
      </c>
      <c r="BA3039" s="75" t="s">
        <v>115</v>
      </c>
      <c r="BB3039" s="75">
        <v>1</v>
      </c>
      <c r="BC3039" s="75" t="s">
        <v>250</v>
      </c>
      <c r="BD3039" s="104"/>
      <c r="BE3039" s="104"/>
      <c r="BF3039" s="101"/>
      <c r="BG3039" s="101"/>
      <c r="BH3039" s="101"/>
      <c r="BI3039" s="101"/>
      <c r="BJ3039" s="101"/>
      <c r="BK3039" s="101"/>
      <c r="BL3039" s="101"/>
      <c r="BM3039" s="101"/>
      <c r="BN3039" s="101"/>
      <c r="BO3039" s="103"/>
      <c r="BP3039" s="101"/>
      <c r="BQ3039" s="101"/>
      <c r="BR3039" s="101"/>
      <c r="BS3039" s="101"/>
      <c r="BT3039" s="101"/>
      <c r="BU3039" s="101"/>
      <c r="BV3039" s="101"/>
      <c r="BW3039" s="101"/>
      <c r="BX3039" s="101"/>
      <c r="BY3039" s="101"/>
      <c r="BZ3039" s="101"/>
      <c r="CA3039" s="101"/>
      <c r="CB3039" s="101"/>
      <c r="CC3039" s="101"/>
      <c r="CD3039" s="101"/>
      <c r="CE3039" s="101"/>
      <c r="CF3039" s="101"/>
      <c r="CG3039" s="37" t="e">
        <f>VLOOKUP(Table_1[[#This Row],[EAN]],'[1]Planilha1'!$E:$R,13,0)</f>
        <v>#N/A</v>
      </c>
    </row>
    <row r="3040" ht="15" hidden="1">
      <c r="A3040" s="7"/>
      <c r="B3040" s="84" t="s">
        <v>2735</v>
      </c>
      <c r="C3040" s="75">
        <v>222119</v>
      </c>
      <c r="D3040" s="75"/>
      <c r="E3040" s="85">
        <v>7896003738858</v>
      </c>
      <c r="F3040" s="86" t="s">
        <v>3534</v>
      </c>
      <c r="G3040" s="75" t="s">
        <v>21</v>
      </c>
      <c r="H3040" s="75">
        <v>510</v>
      </c>
      <c r="I3040" s="87" t="s">
        <v>3188</v>
      </c>
      <c r="J3040" s="75" t="s">
        <v>3189</v>
      </c>
      <c r="K3040" s="88" t="s">
        <v>84</v>
      </c>
      <c r="L3040" s="88">
        <v>36</v>
      </c>
      <c r="M3040" s="88">
        <v>0</v>
      </c>
      <c r="N3040" s="75" t="s">
        <v>85</v>
      </c>
      <c r="O3040" s="75"/>
      <c r="P3040" s="106"/>
      <c r="Q3040" s="90">
        <f>(17/100+7.6/100+1.65/100)*P3040</f>
        <v>0</v>
      </c>
      <c r="R3040" s="104"/>
      <c r="S3040" s="104"/>
      <c r="T3040" s="104"/>
      <c r="U3040" s="104"/>
      <c r="V3040" s="90">
        <f>+P3040-Q3040+R3040+S3040+T3040+U3040</f>
        <v>0</v>
      </c>
      <c r="W3040" s="91">
        <f>(1.02/100)</f>
        <v>1.02E-2</v>
      </c>
      <c r="X3040" s="91">
        <v>4.8E-3</v>
      </c>
      <c r="Y3040" s="91">
        <v>0.17</v>
      </c>
      <c r="Z3040" s="91">
        <v>1.65E-2</v>
      </c>
      <c r="AA3040" s="91">
        <v>7.6E-2</v>
      </c>
      <c r="AB3040" s="91">
        <f>SUM(W3040:AA3040)</f>
        <v>0.2775</v>
      </c>
      <c r="AC3040" s="75">
        <v>12</v>
      </c>
      <c r="AD3040" s="92">
        <f>IF(AL3040="","",+AC3040*AL3040)</f>
      </c>
      <c r="AE3040" s="93">
        <f>IF(AL3040="","",+AL3040*AB3040)</f>
      </c>
      <c r="AF3040" s="92">
        <f>IF(AL3040="","",+AL3040-AE3040)</f>
      </c>
      <c r="AG3040" s="93">
        <f>+V3040</f>
        <v>0</v>
      </c>
      <c r="AH3040" s="92">
        <f>IF(AF3040="","",+AF3040-AG3040)</f>
      </c>
      <c r="AI3040" s="92">
        <f>IF(AH3040="","",+AH3040*AC3040)</f>
      </c>
      <c r="AJ3040" s="93"/>
      <c r="AK3040" s="94">
        <v>0.33</v>
      </c>
      <c r="AL3040" s="93">
        <f>IF(V3040=0,"",V3040/(1-AB3040-AK3040))</f>
      </c>
      <c r="AM3040" s="95">
        <v>0.33</v>
      </c>
      <c r="AN3040" s="93">
        <f>IF(V3040=0,"",V3040/(1-AB3040-AM3040))</f>
      </c>
      <c r="AO3040" s="96">
        <v>1.2</v>
      </c>
      <c r="AP3040" s="93">
        <f>IF(BD!AJ3040="","",BD!AJ3040*BD!AO3040)</f>
      </c>
      <c r="AQ3040" s="91">
        <f>BD!AM3040/BD!AK3040-1</f>
        <v>0</v>
      </c>
      <c r="AR3040" s="91">
        <f>IF(BD!AN3040="","",IF(BD!AJ3040="","",BD!AN3040/BD!AJ3040-1))</f>
      </c>
      <c r="AS3040" s="91">
        <f>IF(BD!AN3040="","",IF(BD!AN3040&lt;BD!AL3040,"ABAIXO DA META","DENTRO DA META"))</f>
      </c>
      <c r="AT3040" s="91" t="str">
        <f>IF(BD!AJ3040="","EM ANÁLISE",IF(BD!AP3040&gt;=BD!AN3040,"GO", "NO GO"))</f>
        <v>EM ANÁLISE</v>
      </c>
      <c r="AU3040" s="97">
        <f>IF(AN3040="","",+BD!$AN3040-AJ3040)</f>
      </c>
      <c r="AV3040" s="98"/>
      <c r="AW3040" s="90">
        <f>BD!P3040*BD!AC3040</f>
        <v>0</v>
      </c>
      <c r="AX3040" s="90">
        <f>BD!V3040*BD!AC3040</f>
        <v>0</v>
      </c>
      <c r="AY3040" s="90">
        <f>IF(BD!AN3040="","",BD!AN3040*BD!AC3040)</f>
      </c>
      <c r="AZ3040" s="75" t="s">
        <v>123</v>
      </c>
      <c r="BA3040" s="75" t="s">
        <v>115</v>
      </c>
      <c r="BB3040" s="75">
        <v>1</v>
      </c>
      <c r="BC3040" s="75" t="s">
        <v>250</v>
      </c>
      <c r="BD3040" s="104"/>
      <c r="BE3040" s="104"/>
      <c r="BF3040" s="101"/>
      <c r="BG3040" s="101"/>
      <c r="BH3040" s="101"/>
      <c r="BI3040" s="101"/>
      <c r="BJ3040" s="101"/>
      <c r="BK3040" s="101"/>
      <c r="BL3040" s="101"/>
      <c r="BM3040" s="101"/>
      <c r="BN3040" s="101"/>
      <c r="BO3040" s="103"/>
      <c r="BP3040" s="101"/>
      <c r="BQ3040" s="101"/>
      <c r="BR3040" s="101"/>
      <c r="BS3040" s="101"/>
      <c r="BT3040" s="101"/>
      <c r="BU3040" s="101"/>
      <c r="BV3040" s="101"/>
      <c r="BW3040" s="101"/>
      <c r="BX3040" s="101"/>
      <c r="BY3040" s="101"/>
      <c r="BZ3040" s="101"/>
      <c r="CA3040" s="101"/>
      <c r="CB3040" s="101"/>
      <c r="CC3040" s="101"/>
      <c r="CD3040" s="101"/>
      <c r="CE3040" s="101"/>
      <c r="CF3040" s="101"/>
      <c r="CG3040" s="37" t="e">
        <f>VLOOKUP(Table_1[[#This Row],[EAN]],'[1]Planilha1'!$E:$R,13,0)</f>
        <v>#N/A</v>
      </c>
    </row>
    <row r="3041" ht="15" hidden="1">
      <c r="A3041" s="7"/>
      <c r="B3041" s="84" t="s">
        <v>2735</v>
      </c>
      <c r="C3041" s="75">
        <v>222120</v>
      </c>
      <c r="D3041" s="75"/>
      <c r="E3041" s="85">
        <v>7896003738872</v>
      </c>
      <c r="F3041" s="86" t="s">
        <v>3535</v>
      </c>
      <c r="G3041" s="75" t="s">
        <v>21</v>
      </c>
      <c r="H3041" s="75">
        <v>510</v>
      </c>
      <c r="I3041" s="87" t="s">
        <v>3188</v>
      </c>
      <c r="J3041" s="75" t="s">
        <v>3189</v>
      </c>
      <c r="K3041" s="88" t="s">
        <v>84</v>
      </c>
      <c r="L3041" s="88">
        <v>36</v>
      </c>
      <c r="M3041" s="88">
        <v>0</v>
      </c>
      <c r="N3041" s="75" t="s">
        <v>85</v>
      </c>
      <c r="O3041" s="75"/>
      <c r="P3041" s="106"/>
      <c r="Q3041" s="90">
        <f>(17/100+7.6/100+1.65/100)*P3041</f>
        <v>0</v>
      </c>
      <c r="R3041" s="104"/>
      <c r="S3041" s="104"/>
      <c r="T3041" s="104"/>
      <c r="U3041" s="104"/>
      <c r="V3041" s="90">
        <f>+P3041-Q3041+R3041+S3041+T3041+U3041</f>
        <v>0</v>
      </c>
      <c r="W3041" s="91">
        <f>(1.02/100)</f>
        <v>1.02E-2</v>
      </c>
      <c r="X3041" s="91">
        <v>4.8E-3</v>
      </c>
      <c r="Y3041" s="91">
        <v>0.17</v>
      </c>
      <c r="Z3041" s="91">
        <v>1.65E-2</v>
      </c>
      <c r="AA3041" s="91">
        <v>7.6E-2</v>
      </c>
      <c r="AB3041" s="91">
        <f>SUM(W3041:AA3041)</f>
        <v>0.2775</v>
      </c>
      <c r="AC3041" s="75">
        <v>12</v>
      </c>
      <c r="AD3041" s="92">
        <f>IF(AL3041="","",+AC3041*AL3041)</f>
      </c>
      <c r="AE3041" s="93">
        <f>IF(AL3041="","",+AL3041*AB3041)</f>
      </c>
      <c r="AF3041" s="92">
        <f>IF(AL3041="","",+AL3041-AE3041)</f>
      </c>
      <c r="AG3041" s="93">
        <f>+V3041</f>
        <v>0</v>
      </c>
      <c r="AH3041" s="92">
        <f>IF(AF3041="","",+AF3041-AG3041)</f>
      </c>
      <c r="AI3041" s="92">
        <f>IF(AH3041="","",+AH3041*AC3041)</f>
      </c>
      <c r="AJ3041" s="93"/>
      <c r="AK3041" s="94">
        <v>0.33</v>
      </c>
      <c r="AL3041" s="93">
        <f>IF(V3041=0,"",V3041/(1-AB3041-AK3041))</f>
      </c>
      <c r="AM3041" s="95">
        <v>0.33</v>
      </c>
      <c r="AN3041" s="93">
        <f>IF(V3041=0,"",V3041/(1-AB3041-AM3041))</f>
      </c>
      <c r="AO3041" s="96">
        <v>1.2</v>
      </c>
      <c r="AP3041" s="93">
        <f>IF(BD!AJ3041="","",BD!AJ3041*BD!AO3041)</f>
      </c>
      <c r="AQ3041" s="91">
        <f>BD!AM3041/BD!AK3041-1</f>
        <v>0</v>
      </c>
      <c r="AR3041" s="91">
        <f>IF(BD!AN3041="","",IF(BD!AJ3041="","",BD!AN3041/BD!AJ3041-1))</f>
      </c>
      <c r="AS3041" s="91">
        <f>IF(BD!AN3041="","",IF(BD!AN3041&lt;BD!AL3041,"ABAIXO DA META","DENTRO DA META"))</f>
      </c>
      <c r="AT3041" s="91" t="str">
        <f>IF(BD!AJ3041="","EM ANÁLISE",IF(BD!AP3041&gt;=BD!AN3041,"GO", "NO GO"))</f>
        <v>EM ANÁLISE</v>
      </c>
      <c r="AU3041" s="97">
        <f>IF(AN3041="","",+BD!$AN3041-AJ3041)</f>
      </c>
      <c r="AV3041" s="98"/>
      <c r="AW3041" s="90">
        <f>BD!P3041*BD!AC3041</f>
        <v>0</v>
      </c>
      <c r="AX3041" s="90">
        <f>BD!V3041*BD!AC3041</f>
        <v>0</v>
      </c>
      <c r="AY3041" s="90">
        <f>IF(BD!AN3041="","",BD!AN3041*BD!AC3041)</f>
      </c>
      <c r="AZ3041" s="75" t="s">
        <v>123</v>
      </c>
      <c r="BA3041" s="75" t="s">
        <v>115</v>
      </c>
      <c r="BB3041" s="75">
        <v>1</v>
      </c>
      <c r="BC3041" s="75" t="s">
        <v>250</v>
      </c>
      <c r="BD3041" s="104"/>
      <c r="BE3041" s="104"/>
      <c r="BF3041" s="101"/>
      <c r="BG3041" s="101"/>
      <c r="BH3041" s="101"/>
      <c r="BI3041" s="101"/>
      <c r="BJ3041" s="101"/>
      <c r="BK3041" s="101"/>
      <c r="BL3041" s="101"/>
      <c r="BM3041" s="101"/>
      <c r="BN3041" s="101"/>
      <c r="BO3041" s="103"/>
      <c r="BP3041" s="101"/>
      <c r="BQ3041" s="101"/>
      <c r="BR3041" s="101"/>
      <c r="BS3041" s="101"/>
      <c r="BT3041" s="101"/>
      <c r="BU3041" s="101"/>
      <c r="BV3041" s="101"/>
      <c r="BW3041" s="101"/>
      <c r="BX3041" s="101"/>
      <c r="BY3041" s="101"/>
      <c r="BZ3041" s="101"/>
      <c r="CA3041" s="101"/>
      <c r="CB3041" s="101"/>
      <c r="CC3041" s="101"/>
      <c r="CD3041" s="101"/>
      <c r="CE3041" s="101"/>
      <c r="CF3041" s="101"/>
      <c r="CG3041" s="37" t="e">
        <f>VLOOKUP(Table_1[[#This Row],[EAN]],'[1]Planilha1'!$E:$R,13,0)</f>
        <v>#N/A</v>
      </c>
    </row>
    <row r="3042" ht="15" hidden="1">
      <c r="A3042" s="7"/>
      <c r="B3042" s="84" t="s">
        <v>2735</v>
      </c>
      <c r="C3042" s="75">
        <v>222121</v>
      </c>
      <c r="D3042" s="75"/>
      <c r="E3042" s="85">
        <v>7896003738797</v>
      </c>
      <c r="F3042" s="86" t="s">
        <v>3536</v>
      </c>
      <c r="G3042" s="75" t="s">
        <v>21</v>
      </c>
      <c r="H3042" s="75">
        <v>510</v>
      </c>
      <c r="I3042" s="87" t="s">
        <v>3188</v>
      </c>
      <c r="J3042" s="75" t="s">
        <v>3189</v>
      </c>
      <c r="K3042" s="88" t="s">
        <v>84</v>
      </c>
      <c r="L3042" s="88">
        <v>36</v>
      </c>
      <c r="M3042" s="88">
        <v>5</v>
      </c>
      <c r="N3042" s="75" t="s">
        <v>85</v>
      </c>
      <c r="O3042" s="75"/>
      <c r="P3042" s="106"/>
      <c r="Q3042" s="90">
        <f>(17/100+7.6/100+1.65/100)*P3042</f>
        <v>0</v>
      </c>
      <c r="R3042" s="104"/>
      <c r="S3042" s="104"/>
      <c r="T3042" s="104"/>
      <c r="U3042" s="104"/>
      <c r="V3042" s="90">
        <f>+P3042-Q3042+R3042+S3042+T3042+U3042</f>
        <v>0</v>
      </c>
      <c r="W3042" s="91">
        <f>(1.02/100)</f>
        <v>1.02E-2</v>
      </c>
      <c r="X3042" s="91">
        <v>4.8E-3</v>
      </c>
      <c r="Y3042" s="91">
        <v>0.17</v>
      </c>
      <c r="Z3042" s="91">
        <v>1.65E-2</v>
      </c>
      <c r="AA3042" s="91">
        <v>7.6E-2</v>
      </c>
      <c r="AB3042" s="91">
        <f>SUM(W3042:AA3042)</f>
        <v>0.2775</v>
      </c>
      <c r="AC3042" s="75">
        <v>12</v>
      </c>
      <c r="AD3042" s="92">
        <f>IF(AL3042="","",+AC3042*AL3042)</f>
      </c>
      <c r="AE3042" s="93">
        <f>IF(AL3042="","",+AL3042*AB3042)</f>
      </c>
      <c r="AF3042" s="92">
        <f>IF(AL3042="","",+AL3042-AE3042)</f>
      </c>
      <c r="AG3042" s="93">
        <f>+V3042</f>
        <v>0</v>
      </c>
      <c r="AH3042" s="92">
        <f>IF(AF3042="","",+AF3042-AG3042)</f>
      </c>
      <c r="AI3042" s="92">
        <f>IF(AH3042="","",+AH3042*AC3042)</f>
      </c>
      <c r="AJ3042" s="93"/>
      <c r="AK3042" s="94">
        <v>0.33</v>
      </c>
      <c r="AL3042" s="93">
        <f>IF(V3042=0,"",V3042/(1-AB3042-AK3042))</f>
      </c>
      <c r="AM3042" s="95">
        <v>0.33</v>
      </c>
      <c r="AN3042" s="93">
        <f>IF(V3042=0,"",V3042/(1-AB3042-AM3042))</f>
      </c>
      <c r="AO3042" s="96">
        <v>1.2</v>
      </c>
      <c r="AP3042" s="93">
        <f>IF(BD!AJ3042="","",BD!AJ3042*BD!AO3042)</f>
      </c>
      <c r="AQ3042" s="91">
        <f>BD!AM3042/BD!AK3042-1</f>
        <v>0</v>
      </c>
      <c r="AR3042" s="91">
        <f>IF(BD!AN3042="","",IF(BD!AJ3042="","",BD!AN3042/BD!AJ3042-1))</f>
      </c>
      <c r="AS3042" s="91">
        <f>IF(BD!AN3042="","",IF(BD!AN3042&lt;BD!AL3042,"ABAIXO DA META","DENTRO DA META"))</f>
      </c>
      <c r="AT3042" s="91" t="str">
        <f>IF(BD!AJ3042="","EM ANÁLISE",IF(BD!AP3042&gt;=BD!AN3042,"GO", "NO GO"))</f>
        <v>EM ANÁLISE</v>
      </c>
      <c r="AU3042" s="97">
        <f>IF(AN3042="","",+BD!$AN3042-AJ3042)</f>
      </c>
      <c r="AV3042" s="98"/>
      <c r="AW3042" s="90">
        <f>BD!P3042*BD!AC3042</f>
        <v>0</v>
      </c>
      <c r="AX3042" s="90">
        <f>BD!V3042*BD!AC3042</f>
        <v>0</v>
      </c>
      <c r="AY3042" s="90">
        <f>IF(BD!AN3042="","",BD!AN3042*BD!AC3042)</f>
      </c>
      <c r="AZ3042" s="75" t="s">
        <v>123</v>
      </c>
      <c r="BA3042" s="75" t="s">
        <v>115</v>
      </c>
      <c r="BB3042" s="75">
        <v>1</v>
      </c>
      <c r="BC3042" s="75" t="s">
        <v>250</v>
      </c>
      <c r="BD3042" s="104"/>
      <c r="BE3042" s="104"/>
      <c r="BF3042" s="101"/>
      <c r="BG3042" s="101"/>
      <c r="BH3042" s="101"/>
      <c r="BI3042" s="101"/>
      <c r="BJ3042" s="101"/>
      <c r="BK3042" s="101"/>
      <c r="BL3042" s="101"/>
      <c r="BM3042" s="101"/>
      <c r="BN3042" s="101"/>
      <c r="BO3042" s="103"/>
      <c r="BP3042" s="101"/>
      <c r="BQ3042" s="101"/>
      <c r="BR3042" s="101"/>
      <c r="BS3042" s="101"/>
      <c r="BT3042" s="101"/>
      <c r="BU3042" s="101"/>
      <c r="BV3042" s="101"/>
      <c r="BW3042" s="101"/>
      <c r="BX3042" s="101"/>
      <c r="BY3042" s="101"/>
      <c r="BZ3042" s="101"/>
      <c r="CA3042" s="101"/>
      <c r="CB3042" s="101"/>
      <c r="CC3042" s="101"/>
      <c r="CD3042" s="101"/>
      <c r="CE3042" s="101"/>
      <c r="CF3042" s="101"/>
      <c r="CG3042" s="37" t="e">
        <f>VLOOKUP(Table_1[[#This Row],[EAN]],'[1]Planilha1'!$E:$R,13,0)</f>
        <v>#N/A</v>
      </c>
    </row>
    <row r="3043" ht="15" hidden="1">
      <c r="A3043" s="7"/>
      <c r="B3043" s="84" t="s">
        <v>2735</v>
      </c>
      <c r="C3043" s="75">
        <v>222122</v>
      </c>
      <c r="D3043" s="75"/>
      <c r="E3043" s="85">
        <v>7896003738834</v>
      </c>
      <c r="F3043" s="86" t="s">
        <v>3537</v>
      </c>
      <c r="G3043" s="75" t="s">
        <v>21</v>
      </c>
      <c r="H3043" s="75">
        <v>510</v>
      </c>
      <c r="I3043" s="87" t="s">
        <v>3188</v>
      </c>
      <c r="J3043" s="75" t="s">
        <v>3189</v>
      </c>
      <c r="K3043" s="88" t="s">
        <v>84</v>
      </c>
      <c r="L3043" s="88">
        <v>36</v>
      </c>
      <c r="M3043" s="88">
        <v>5</v>
      </c>
      <c r="N3043" s="75" t="s">
        <v>85</v>
      </c>
      <c r="O3043" s="75"/>
      <c r="P3043" s="106"/>
      <c r="Q3043" s="90">
        <f>(17/100+7.6/100+1.65/100)*P3043</f>
        <v>0</v>
      </c>
      <c r="R3043" s="104"/>
      <c r="S3043" s="104"/>
      <c r="T3043" s="104"/>
      <c r="U3043" s="104"/>
      <c r="V3043" s="90">
        <f>+P3043-Q3043+R3043+S3043+T3043+U3043</f>
        <v>0</v>
      </c>
      <c r="W3043" s="91">
        <f>(1.02/100)</f>
        <v>1.02E-2</v>
      </c>
      <c r="X3043" s="91">
        <v>4.8E-3</v>
      </c>
      <c r="Y3043" s="91">
        <v>0.17</v>
      </c>
      <c r="Z3043" s="91">
        <v>1.65E-2</v>
      </c>
      <c r="AA3043" s="91">
        <v>7.6E-2</v>
      </c>
      <c r="AB3043" s="91">
        <f>SUM(W3043:AA3043)</f>
        <v>0.2775</v>
      </c>
      <c r="AC3043" s="75">
        <v>12</v>
      </c>
      <c r="AD3043" s="92">
        <f>IF(AL3043="","",+AC3043*AL3043)</f>
      </c>
      <c r="AE3043" s="93">
        <f>IF(AL3043="","",+AL3043*AB3043)</f>
      </c>
      <c r="AF3043" s="92">
        <f>IF(AL3043="","",+AL3043-AE3043)</f>
      </c>
      <c r="AG3043" s="93">
        <f>+V3043</f>
        <v>0</v>
      </c>
      <c r="AH3043" s="92">
        <f>IF(AF3043="","",+AF3043-AG3043)</f>
      </c>
      <c r="AI3043" s="92">
        <f>IF(AH3043="","",+AH3043*AC3043)</f>
      </c>
      <c r="AJ3043" s="93"/>
      <c r="AK3043" s="94">
        <v>0.33</v>
      </c>
      <c r="AL3043" s="93">
        <f>IF(V3043=0,"",V3043/(1-AB3043-AK3043))</f>
      </c>
      <c r="AM3043" s="95">
        <v>0.33</v>
      </c>
      <c r="AN3043" s="93">
        <f>IF(V3043=0,"",V3043/(1-AB3043-AM3043))</f>
      </c>
      <c r="AO3043" s="96">
        <v>1.2</v>
      </c>
      <c r="AP3043" s="93">
        <f>IF(BD!AJ3043="","",BD!AJ3043*BD!AO3043)</f>
      </c>
      <c r="AQ3043" s="91">
        <f>BD!AM3043/BD!AK3043-1</f>
        <v>0</v>
      </c>
      <c r="AR3043" s="91">
        <f>IF(BD!AN3043="","",IF(BD!AJ3043="","",BD!AN3043/BD!AJ3043-1))</f>
      </c>
      <c r="AS3043" s="91">
        <f>IF(BD!AN3043="","",IF(BD!AN3043&lt;BD!AL3043,"ABAIXO DA META","DENTRO DA META"))</f>
      </c>
      <c r="AT3043" s="91" t="str">
        <f>IF(BD!AJ3043="","EM ANÁLISE",IF(BD!AP3043&gt;=BD!AN3043,"GO", "NO GO"))</f>
        <v>EM ANÁLISE</v>
      </c>
      <c r="AU3043" s="97">
        <f>IF(AN3043="","",+BD!$AN3043-AJ3043)</f>
      </c>
      <c r="AV3043" s="98"/>
      <c r="AW3043" s="90">
        <f>BD!P3043*BD!AC3043</f>
        <v>0</v>
      </c>
      <c r="AX3043" s="90">
        <f>BD!V3043*BD!AC3043</f>
        <v>0</v>
      </c>
      <c r="AY3043" s="90">
        <f>IF(BD!AN3043="","",BD!AN3043*BD!AC3043)</f>
      </c>
      <c r="AZ3043" s="75" t="s">
        <v>123</v>
      </c>
      <c r="BA3043" s="75" t="s">
        <v>115</v>
      </c>
      <c r="BB3043" s="75">
        <v>1</v>
      </c>
      <c r="BC3043" s="75" t="s">
        <v>250</v>
      </c>
      <c r="BD3043" s="104"/>
      <c r="BE3043" s="104"/>
      <c r="BF3043" s="101"/>
      <c r="BG3043" s="101"/>
      <c r="BH3043" s="101"/>
      <c r="BI3043" s="101"/>
      <c r="BJ3043" s="101"/>
      <c r="BK3043" s="101"/>
      <c r="BL3043" s="101"/>
      <c r="BM3043" s="101"/>
      <c r="BN3043" s="101"/>
      <c r="BO3043" s="103"/>
      <c r="BP3043" s="101"/>
      <c r="BQ3043" s="101"/>
      <c r="BR3043" s="101"/>
      <c r="BS3043" s="101"/>
      <c r="BT3043" s="101"/>
      <c r="BU3043" s="101"/>
      <c r="BV3043" s="101"/>
      <c r="BW3043" s="101"/>
      <c r="BX3043" s="101"/>
      <c r="BY3043" s="101"/>
      <c r="BZ3043" s="101"/>
      <c r="CA3043" s="101"/>
      <c r="CB3043" s="101"/>
      <c r="CC3043" s="101"/>
      <c r="CD3043" s="101"/>
      <c r="CE3043" s="101"/>
      <c r="CF3043" s="101"/>
      <c r="CG3043" s="37" t="e">
        <f>VLOOKUP(Table_1[[#This Row],[EAN]],'[1]Planilha1'!$E:$R,13,0)</f>
        <v>#N/A</v>
      </c>
    </row>
    <row r="3044" ht="15" hidden="1">
      <c r="A3044" s="7"/>
      <c r="B3044" s="84" t="s">
        <v>2735</v>
      </c>
      <c r="C3044" s="75">
        <v>222123</v>
      </c>
      <c r="D3044" s="75"/>
      <c r="E3044" s="85">
        <v>7896003738896</v>
      </c>
      <c r="F3044" s="86" t="s">
        <v>3538</v>
      </c>
      <c r="G3044" s="75" t="s">
        <v>21</v>
      </c>
      <c r="H3044" s="75">
        <v>510</v>
      </c>
      <c r="I3044" s="87" t="s">
        <v>3188</v>
      </c>
      <c r="J3044" s="75" t="s">
        <v>3189</v>
      </c>
      <c r="K3044" s="88" t="s">
        <v>84</v>
      </c>
      <c r="L3044" s="88">
        <v>36</v>
      </c>
      <c r="M3044" s="88">
        <v>0</v>
      </c>
      <c r="N3044" s="75" t="s">
        <v>85</v>
      </c>
      <c r="O3044" s="75"/>
      <c r="P3044" s="106"/>
      <c r="Q3044" s="90">
        <f>(17/100+7.6/100+1.65/100)*P3044</f>
        <v>0</v>
      </c>
      <c r="R3044" s="104"/>
      <c r="S3044" s="104"/>
      <c r="T3044" s="104"/>
      <c r="U3044" s="104"/>
      <c r="V3044" s="90">
        <f>+P3044-Q3044+R3044+S3044+T3044+U3044</f>
        <v>0</v>
      </c>
      <c r="W3044" s="91">
        <f>(1.02/100)</f>
        <v>1.02E-2</v>
      </c>
      <c r="X3044" s="91">
        <v>4.8E-3</v>
      </c>
      <c r="Y3044" s="91">
        <v>0.17</v>
      </c>
      <c r="Z3044" s="91">
        <v>1.65E-2</v>
      </c>
      <c r="AA3044" s="91">
        <v>7.6E-2</v>
      </c>
      <c r="AB3044" s="91">
        <f>SUM(W3044:AA3044)</f>
        <v>0.2775</v>
      </c>
      <c r="AC3044" s="75">
        <v>12</v>
      </c>
      <c r="AD3044" s="92">
        <f>IF(AL3044="","",+AC3044*AL3044)</f>
      </c>
      <c r="AE3044" s="93">
        <f>IF(AL3044="","",+AL3044*AB3044)</f>
      </c>
      <c r="AF3044" s="92">
        <f>IF(AL3044="","",+AL3044-AE3044)</f>
      </c>
      <c r="AG3044" s="93">
        <f>+V3044</f>
        <v>0</v>
      </c>
      <c r="AH3044" s="92">
        <f>IF(AF3044="","",+AF3044-AG3044)</f>
      </c>
      <c r="AI3044" s="92">
        <f>IF(AH3044="","",+AH3044*AC3044)</f>
      </c>
      <c r="AJ3044" s="93"/>
      <c r="AK3044" s="94">
        <v>0.33</v>
      </c>
      <c r="AL3044" s="93">
        <f>IF(V3044=0,"",V3044/(1-AB3044-AK3044))</f>
      </c>
      <c r="AM3044" s="95">
        <v>0.33</v>
      </c>
      <c r="AN3044" s="93">
        <f>IF(V3044=0,"",V3044/(1-AB3044-AM3044))</f>
      </c>
      <c r="AO3044" s="96">
        <v>1.2</v>
      </c>
      <c r="AP3044" s="93">
        <f>IF(BD!AJ3044="","",BD!AJ3044*BD!AO3044)</f>
      </c>
      <c r="AQ3044" s="91">
        <f>BD!AM3044/BD!AK3044-1</f>
        <v>0</v>
      </c>
      <c r="AR3044" s="91">
        <f>IF(BD!AN3044="","",IF(BD!AJ3044="","",BD!AN3044/BD!AJ3044-1))</f>
      </c>
      <c r="AS3044" s="91">
        <f>IF(BD!AN3044="","",IF(BD!AN3044&lt;BD!AL3044,"ABAIXO DA META","DENTRO DA META"))</f>
      </c>
      <c r="AT3044" s="91" t="str">
        <f>IF(BD!AJ3044="","EM ANÁLISE",IF(BD!AP3044&gt;=BD!AN3044,"GO", "NO GO"))</f>
        <v>EM ANÁLISE</v>
      </c>
      <c r="AU3044" s="97">
        <f>IF(AN3044="","",+BD!$AN3044-AJ3044)</f>
      </c>
      <c r="AV3044" s="98"/>
      <c r="AW3044" s="90">
        <f>BD!P3044*BD!AC3044</f>
        <v>0</v>
      </c>
      <c r="AX3044" s="90">
        <f>BD!V3044*BD!AC3044</f>
        <v>0</v>
      </c>
      <c r="AY3044" s="90">
        <f>IF(BD!AN3044="","",BD!AN3044*BD!AC3044)</f>
      </c>
      <c r="AZ3044" s="75" t="s">
        <v>123</v>
      </c>
      <c r="BA3044" s="75" t="s">
        <v>115</v>
      </c>
      <c r="BB3044" s="75">
        <v>1</v>
      </c>
      <c r="BC3044" s="75" t="s">
        <v>250</v>
      </c>
      <c r="BD3044" s="104"/>
      <c r="BE3044" s="104"/>
      <c r="BF3044" s="101"/>
      <c r="BG3044" s="101"/>
      <c r="BH3044" s="101"/>
      <c r="BI3044" s="101"/>
      <c r="BJ3044" s="101"/>
      <c r="BK3044" s="101"/>
      <c r="BL3044" s="101"/>
      <c r="BM3044" s="101"/>
      <c r="BN3044" s="101"/>
      <c r="BO3044" s="103"/>
      <c r="BP3044" s="101"/>
      <c r="BQ3044" s="101"/>
      <c r="BR3044" s="101"/>
      <c r="BS3044" s="101"/>
      <c r="BT3044" s="101"/>
      <c r="BU3044" s="101"/>
      <c r="BV3044" s="101"/>
      <c r="BW3044" s="101"/>
      <c r="BX3044" s="101"/>
      <c r="BY3044" s="101"/>
      <c r="BZ3044" s="101"/>
      <c r="CA3044" s="101"/>
      <c r="CB3044" s="101"/>
      <c r="CC3044" s="101"/>
      <c r="CD3044" s="101"/>
      <c r="CE3044" s="101"/>
      <c r="CF3044" s="101"/>
      <c r="CG3044" s="37" t="e">
        <f>VLOOKUP(Table_1[[#This Row],[EAN]],'[1]Planilha1'!$E:$R,13,0)</f>
        <v>#N/A</v>
      </c>
    </row>
    <row r="3045" ht="15" hidden="1">
      <c r="A3045" s="7"/>
      <c r="B3045" s="84" t="s">
        <v>2735</v>
      </c>
      <c r="C3045" s="75">
        <v>222124</v>
      </c>
      <c r="D3045" s="75"/>
      <c r="E3045" s="85">
        <v>7896003738810</v>
      </c>
      <c r="F3045" s="86" t="s">
        <v>3539</v>
      </c>
      <c r="G3045" s="75" t="s">
        <v>21</v>
      </c>
      <c r="H3045" s="75">
        <v>510</v>
      </c>
      <c r="I3045" s="87" t="s">
        <v>3188</v>
      </c>
      <c r="J3045" s="75" t="s">
        <v>3189</v>
      </c>
      <c r="K3045" s="88" t="s">
        <v>84</v>
      </c>
      <c r="L3045" s="88">
        <v>36</v>
      </c>
      <c r="M3045" s="88">
        <v>5</v>
      </c>
      <c r="N3045" s="75" t="s">
        <v>85</v>
      </c>
      <c r="O3045" s="75"/>
      <c r="P3045" s="106"/>
      <c r="Q3045" s="90">
        <f>(17/100+7.6/100+1.65/100)*P3045</f>
        <v>0</v>
      </c>
      <c r="R3045" s="104"/>
      <c r="S3045" s="104"/>
      <c r="T3045" s="104"/>
      <c r="U3045" s="104"/>
      <c r="V3045" s="90">
        <f>+P3045-Q3045+R3045+S3045+T3045+U3045</f>
        <v>0</v>
      </c>
      <c r="W3045" s="91">
        <f>(1.02/100)</f>
        <v>1.02E-2</v>
      </c>
      <c r="X3045" s="91">
        <v>4.8E-3</v>
      </c>
      <c r="Y3045" s="91">
        <v>0.17</v>
      </c>
      <c r="Z3045" s="91">
        <v>1.65E-2</v>
      </c>
      <c r="AA3045" s="91">
        <v>7.6E-2</v>
      </c>
      <c r="AB3045" s="91">
        <f>SUM(W3045:AA3045)</f>
        <v>0.2775</v>
      </c>
      <c r="AC3045" s="75">
        <v>12</v>
      </c>
      <c r="AD3045" s="92">
        <f>IF(AL3045="","",+AC3045*AL3045)</f>
      </c>
      <c r="AE3045" s="93">
        <f>IF(AL3045="","",+AL3045*AB3045)</f>
      </c>
      <c r="AF3045" s="92">
        <f>IF(AL3045="","",+AL3045-AE3045)</f>
      </c>
      <c r="AG3045" s="93">
        <f>+V3045</f>
        <v>0</v>
      </c>
      <c r="AH3045" s="92">
        <f>IF(AF3045="","",+AF3045-AG3045)</f>
      </c>
      <c r="AI3045" s="92">
        <f>IF(AH3045="","",+AH3045*AC3045)</f>
      </c>
      <c r="AJ3045" s="93"/>
      <c r="AK3045" s="94">
        <v>0.33</v>
      </c>
      <c r="AL3045" s="93">
        <f>IF(V3045=0,"",V3045/(1-AB3045-AK3045))</f>
      </c>
      <c r="AM3045" s="95">
        <v>0.33</v>
      </c>
      <c r="AN3045" s="93">
        <f>IF(V3045=0,"",V3045/(1-AB3045-AM3045))</f>
      </c>
      <c r="AO3045" s="96">
        <v>1.2</v>
      </c>
      <c r="AP3045" s="93">
        <f>IF(BD!AJ3045="","",BD!AJ3045*BD!AO3045)</f>
      </c>
      <c r="AQ3045" s="91">
        <f>BD!AM3045/BD!AK3045-1</f>
        <v>0</v>
      </c>
      <c r="AR3045" s="91">
        <f>IF(BD!AN3045="","",IF(BD!AJ3045="","",BD!AN3045/BD!AJ3045-1))</f>
      </c>
      <c r="AS3045" s="91">
        <f>IF(BD!AN3045="","",IF(BD!AN3045&lt;BD!AL3045,"ABAIXO DA META","DENTRO DA META"))</f>
      </c>
      <c r="AT3045" s="91" t="str">
        <f>IF(BD!AJ3045="","EM ANÁLISE",IF(BD!AP3045&gt;=BD!AN3045,"GO", "NO GO"))</f>
        <v>EM ANÁLISE</v>
      </c>
      <c r="AU3045" s="97">
        <f>IF(AN3045="","",+BD!$AN3045-AJ3045)</f>
      </c>
      <c r="AV3045" s="98"/>
      <c r="AW3045" s="90">
        <f>BD!P3045*BD!AC3045</f>
        <v>0</v>
      </c>
      <c r="AX3045" s="90">
        <f>BD!V3045*BD!AC3045</f>
        <v>0</v>
      </c>
      <c r="AY3045" s="90">
        <f>IF(BD!AN3045="","",BD!AN3045*BD!AC3045)</f>
      </c>
      <c r="AZ3045" s="75" t="s">
        <v>123</v>
      </c>
      <c r="BA3045" s="75" t="s">
        <v>115</v>
      </c>
      <c r="BB3045" s="75">
        <v>1</v>
      </c>
      <c r="BC3045" s="75" t="s">
        <v>250</v>
      </c>
      <c r="BD3045" s="104"/>
      <c r="BE3045" s="104"/>
      <c r="BF3045" s="101"/>
      <c r="BG3045" s="101"/>
      <c r="BH3045" s="101"/>
      <c r="BI3045" s="101"/>
      <c r="BJ3045" s="101"/>
      <c r="BK3045" s="101"/>
      <c r="BL3045" s="101"/>
      <c r="BM3045" s="101"/>
      <c r="BN3045" s="101"/>
      <c r="BO3045" s="103"/>
      <c r="BP3045" s="101"/>
      <c r="BQ3045" s="101"/>
      <c r="BR3045" s="101"/>
      <c r="BS3045" s="101"/>
      <c r="BT3045" s="101"/>
      <c r="BU3045" s="101"/>
      <c r="BV3045" s="101"/>
      <c r="BW3045" s="101"/>
      <c r="BX3045" s="101"/>
      <c r="BY3045" s="101"/>
      <c r="BZ3045" s="101"/>
      <c r="CA3045" s="101"/>
      <c r="CB3045" s="101"/>
      <c r="CC3045" s="101"/>
      <c r="CD3045" s="101"/>
      <c r="CE3045" s="101"/>
      <c r="CF3045" s="101"/>
      <c r="CG3045" s="37" t="e">
        <f>VLOOKUP(Table_1[[#This Row],[EAN]],'[1]Planilha1'!$E:$R,13,0)</f>
        <v>#N/A</v>
      </c>
    </row>
    <row r="3046" ht="15" hidden="1">
      <c r="A3046" s="7"/>
      <c r="B3046" s="84" t="s">
        <v>2735</v>
      </c>
      <c r="C3046" s="75">
        <v>222125</v>
      </c>
      <c r="D3046" s="75"/>
      <c r="E3046" s="85">
        <v>7896003703863</v>
      </c>
      <c r="F3046" s="86" t="s">
        <v>3540</v>
      </c>
      <c r="G3046" s="75" t="s">
        <v>21</v>
      </c>
      <c r="H3046" s="75">
        <v>510</v>
      </c>
      <c r="I3046" s="87" t="s">
        <v>3188</v>
      </c>
      <c r="J3046" s="75" t="s">
        <v>3189</v>
      </c>
      <c r="K3046" s="88" t="s">
        <v>84</v>
      </c>
      <c r="L3046" s="88">
        <v>36</v>
      </c>
      <c r="M3046" s="88">
        <v>0</v>
      </c>
      <c r="N3046" s="75" t="s">
        <v>85</v>
      </c>
      <c r="O3046" s="75"/>
      <c r="P3046" s="106"/>
      <c r="Q3046" s="90">
        <f>(17/100+7.6/100+1.65/100)*P3046</f>
        <v>0</v>
      </c>
      <c r="R3046" s="104"/>
      <c r="S3046" s="104"/>
      <c r="T3046" s="104"/>
      <c r="U3046" s="104"/>
      <c r="V3046" s="90">
        <f>+P3046-Q3046+R3046+S3046+T3046+U3046</f>
        <v>0</v>
      </c>
      <c r="W3046" s="91">
        <f>(1.02/100)</f>
        <v>1.02E-2</v>
      </c>
      <c r="X3046" s="91">
        <v>4.8E-3</v>
      </c>
      <c r="Y3046" s="91">
        <v>0.17</v>
      </c>
      <c r="Z3046" s="91">
        <v>1.65E-2</v>
      </c>
      <c r="AA3046" s="91">
        <v>7.6E-2</v>
      </c>
      <c r="AB3046" s="91">
        <f>SUM(W3046:AA3046)</f>
        <v>0.2775</v>
      </c>
      <c r="AC3046" s="75">
        <v>12</v>
      </c>
      <c r="AD3046" s="92">
        <f>IF(AL3046="","",+AC3046*AL3046)</f>
      </c>
      <c r="AE3046" s="93">
        <f>IF(AL3046="","",+AL3046*AB3046)</f>
      </c>
      <c r="AF3046" s="92">
        <f>IF(AL3046="","",+AL3046-AE3046)</f>
      </c>
      <c r="AG3046" s="93">
        <f>+V3046</f>
        <v>0</v>
      </c>
      <c r="AH3046" s="92">
        <f>IF(AF3046="","",+AF3046-AG3046)</f>
      </c>
      <c r="AI3046" s="92">
        <f>IF(AH3046="","",+AH3046*AC3046)</f>
      </c>
      <c r="AJ3046" s="93"/>
      <c r="AK3046" s="94">
        <v>0.33</v>
      </c>
      <c r="AL3046" s="93">
        <f>IF(V3046=0,"",V3046/(1-AB3046-AK3046))</f>
      </c>
      <c r="AM3046" s="95">
        <v>0.33</v>
      </c>
      <c r="AN3046" s="93">
        <f>IF(V3046=0,"",V3046/(1-AB3046-AM3046))</f>
      </c>
      <c r="AO3046" s="96">
        <v>1.2</v>
      </c>
      <c r="AP3046" s="93">
        <f>IF(BD!AJ3046="","",BD!AJ3046*BD!AO3046)</f>
      </c>
      <c r="AQ3046" s="91">
        <f>BD!AM3046/BD!AK3046-1</f>
        <v>0</v>
      </c>
      <c r="AR3046" s="91">
        <f>IF(BD!AN3046="","",IF(BD!AJ3046="","",BD!AN3046/BD!AJ3046-1))</f>
      </c>
      <c r="AS3046" s="91">
        <f>IF(BD!AN3046="","",IF(BD!AN3046&lt;BD!AL3046,"ABAIXO DA META","DENTRO DA META"))</f>
      </c>
      <c r="AT3046" s="91" t="str">
        <f>IF(BD!AJ3046="","EM ANÁLISE",IF(BD!AP3046&gt;=BD!AN3046,"GO", "NO GO"))</f>
        <v>EM ANÁLISE</v>
      </c>
      <c r="AU3046" s="97">
        <f>IF(AN3046="","",+BD!$AN3046-AJ3046)</f>
      </c>
      <c r="AV3046" s="98"/>
      <c r="AW3046" s="90">
        <f>BD!P3046*BD!AC3046</f>
        <v>0</v>
      </c>
      <c r="AX3046" s="90">
        <f>BD!V3046*BD!AC3046</f>
        <v>0</v>
      </c>
      <c r="AY3046" s="90">
        <f>IF(BD!AN3046="","",BD!AN3046*BD!AC3046)</f>
      </c>
      <c r="AZ3046" s="75" t="s">
        <v>123</v>
      </c>
      <c r="BA3046" s="75" t="s">
        <v>115</v>
      </c>
      <c r="BB3046" s="75">
        <v>1</v>
      </c>
      <c r="BC3046" s="75" t="s">
        <v>250</v>
      </c>
      <c r="BD3046" s="104"/>
      <c r="BE3046" s="104"/>
      <c r="BF3046" s="101"/>
      <c r="BG3046" s="101"/>
      <c r="BH3046" s="101"/>
      <c r="BI3046" s="101"/>
      <c r="BJ3046" s="101"/>
      <c r="BK3046" s="101"/>
      <c r="BL3046" s="101"/>
      <c r="BM3046" s="101"/>
      <c r="BN3046" s="101"/>
      <c r="BO3046" s="103"/>
      <c r="BP3046" s="101"/>
      <c r="BQ3046" s="101"/>
      <c r="BR3046" s="101"/>
      <c r="BS3046" s="101"/>
      <c r="BT3046" s="101"/>
      <c r="BU3046" s="101"/>
      <c r="BV3046" s="101"/>
      <c r="BW3046" s="101"/>
      <c r="BX3046" s="101"/>
      <c r="BY3046" s="101"/>
      <c r="BZ3046" s="101"/>
      <c r="CA3046" s="101"/>
      <c r="CB3046" s="101"/>
      <c r="CC3046" s="101"/>
      <c r="CD3046" s="101"/>
      <c r="CE3046" s="101"/>
      <c r="CF3046" s="101"/>
      <c r="CG3046" s="37" t="e">
        <f>VLOOKUP(Table_1[[#This Row],[EAN]],'[1]Planilha1'!$E:$R,13,0)</f>
        <v>#N/A</v>
      </c>
    </row>
    <row r="3047" ht="15" hidden="1">
      <c r="A3047" s="7"/>
      <c r="B3047" s="84" t="s">
        <v>2735</v>
      </c>
      <c r="C3047" s="75">
        <v>222126</v>
      </c>
      <c r="D3047" s="75"/>
      <c r="E3047" s="85">
        <v>7896003702217</v>
      </c>
      <c r="F3047" s="86" t="s">
        <v>3541</v>
      </c>
      <c r="G3047" s="75" t="s">
        <v>21</v>
      </c>
      <c r="H3047" s="75">
        <v>510</v>
      </c>
      <c r="I3047" s="87" t="s">
        <v>3188</v>
      </c>
      <c r="J3047" s="75" t="s">
        <v>3189</v>
      </c>
      <c r="K3047" s="88" t="s">
        <v>84</v>
      </c>
      <c r="L3047" s="88">
        <v>36</v>
      </c>
      <c r="M3047" s="88">
        <v>0</v>
      </c>
      <c r="N3047" s="75" t="s">
        <v>85</v>
      </c>
      <c r="O3047" s="75"/>
      <c r="P3047" s="106"/>
      <c r="Q3047" s="90">
        <f>(17/100+7.6/100+1.65/100)*P3047</f>
        <v>0</v>
      </c>
      <c r="R3047" s="104"/>
      <c r="S3047" s="104"/>
      <c r="T3047" s="104"/>
      <c r="U3047" s="104"/>
      <c r="V3047" s="90">
        <f>+P3047-Q3047+R3047+S3047+T3047+U3047</f>
        <v>0</v>
      </c>
      <c r="W3047" s="91">
        <f>(1.02/100)</f>
        <v>1.02E-2</v>
      </c>
      <c r="X3047" s="91">
        <v>4.8E-3</v>
      </c>
      <c r="Y3047" s="91">
        <v>0.17</v>
      </c>
      <c r="Z3047" s="91">
        <v>1.65E-2</v>
      </c>
      <c r="AA3047" s="91">
        <v>7.6E-2</v>
      </c>
      <c r="AB3047" s="91">
        <f>SUM(W3047:AA3047)</f>
        <v>0.2775</v>
      </c>
      <c r="AC3047" s="75">
        <v>12</v>
      </c>
      <c r="AD3047" s="92">
        <f>IF(AL3047="","",+AC3047*AL3047)</f>
      </c>
      <c r="AE3047" s="93">
        <f>IF(AL3047="","",+AL3047*AB3047)</f>
      </c>
      <c r="AF3047" s="92">
        <f>IF(AL3047="","",+AL3047-AE3047)</f>
      </c>
      <c r="AG3047" s="93">
        <f>+V3047</f>
        <v>0</v>
      </c>
      <c r="AH3047" s="92">
        <f>IF(AF3047="","",+AF3047-AG3047)</f>
      </c>
      <c r="AI3047" s="92">
        <f>IF(AH3047="","",+AH3047*AC3047)</f>
      </c>
      <c r="AJ3047" s="93"/>
      <c r="AK3047" s="94">
        <v>0.33</v>
      </c>
      <c r="AL3047" s="93">
        <f>IF(V3047=0,"",V3047/(1-AB3047-AK3047))</f>
      </c>
      <c r="AM3047" s="95">
        <v>0.33</v>
      </c>
      <c r="AN3047" s="93">
        <f>IF(V3047=0,"",V3047/(1-AB3047-AM3047))</f>
      </c>
      <c r="AO3047" s="96">
        <v>1.2</v>
      </c>
      <c r="AP3047" s="93">
        <f>IF(BD!AJ3047="","",BD!AJ3047*BD!AO3047)</f>
      </c>
      <c r="AQ3047" s="91">
        <f>BD!AM3047/BD!AK3047-1</f>
        <v>0</v>
      </c>
      <c r="AR3047" s="91">
        <f>IF(BD!AN3047="","",IF(BD!AJ3047="","",BD!AN3047/BD!AJ3047-1))</f>
      </c>
      <c r="AS3047" s="91">
        <f>IF(BD!AN3047="","",IF(BD!AN3047&lt;BD!AL3047,"ABAIXO DA META","DENTRO DA META"))</f>
      </c>
      <c r="AT3047" s="91" t="str">
        <f>IF(BD!AJ3047="","EM ANÁLISE",IF(BD!AP3047&gt;=BD!AN3047,"GO", "NO GO"))</f>
        <v>EM ANÁLISE</v>
      </c>
      <c r="AU3047" s="97">
        <f>IF(AN3047="","",+BD!$AN3047-AJ3047)</f>
      </c>
      <c r="AV3047" s="98"/>
      <c r="AW3047" s="90">
        <f>BD!P3047*BD!AC3047</f>
        <v>0</v>
      </c>
      <c r="AX3047" s="90">
        <f>BD!V3047*BD!AC3047</f>
        <v>0</v>
      </c>
      <c r="AY3047" s="90">
        <f>IF(BD!AN3047="","",BD!AN3047*BD!AC3047)</f>
      </c>
      <c r="AZ3047" s="75" t="s">
        <v>123</v>
      </c>
      <c r="BA3047" s="75" t="s">
        <v>115</v>
      </c>
      <c r="BB3047" s="75">
        <v>1</v>
      </c>
      <c r="BC3047" s="75" t="s">
        <v>250</v>
      </c>
      <c r="BD3047" s="104"/>
      <c r="BE3047" s="104"/>
      <c r="BF3047" s="101"/>
      <c r="BG3047" s="101"/>
      <c r="BH3047" s="101"/>
      <c r="BI3047" s="101"/>
      <c r="BJ3047" s="101"/>
      <c r="BK3047" s="101"/>
      <c r="BL3047" s="101"/>
      <c r="BM3047" s="101"/>
      <c r="BN3047" s="101"/>
      <c r="BO3047" s="103"/>
      <c r="BP3047" s="101"/>
      <c r="BQ3047" s="101"/>
      <c r="BR3047" s="101"/>
      <c r="BS3047" s="101"/>
      <c r="BT3047" s="101"/>
      <c r="BU3047" s="101"/>
      <c r="BV3047" s="101"/>
      <c r="BW3047" s="101"/>
      <c r="BX3047" s="101"/>
      <c r="BY3047" s="101"/>
      <c r="BZ3047" s="101"/>
      <c r="CA3047" s="101"/>
      <c r="CB3047" s="101"/>
      <c r="CC3047" s="101"/>
      <c r="CD3047" s="101"/>
      <c r="CE3047" s="101"/>
      <c r="CF3047" s="101"/>
      <c r="CG3047" s="37" t="e">
        <f>VLOOKUP(Table_1[[#This Row],[EAN]],'[1]Planilha1'!$E:$R,13,0)</f>
        <v>#N/A</v>
      </c>
    </row>
    <row r="3048" ht="15" hidden="1">
      <c r="A3048" s="7"/>
      <c r="B3048" s="84" t="s">
        <v>2735</v>
      </c>
      <c r="C3048" s="75">
        <v>222127</v>
      </c>
      <c r="D3048" s="75"/>
      <c r="E3048" s="85">
        <v>7896003702057</v>
      </c>
      <c r="F3048" s="86" t="s">
        <v>3542</v>
      </c>
      <c r="G3048" s="75" t="s">
        <v>21</v>
      </c>
      <c r="H3048" s="75">
        <v>510</v>
      </c>
      <c r="I3048" s="87" t="s">
        <v>3188</v>
      </c>
      <c r="J3048" s="75" t="s">
        <v>3189</v>
      </c>
      <c r="K3048" s="88" t="s">
        <v>84</v>
      </c>
      <c r="L3048" s="88">
        <v>36</v>
      </c>
      <c r="M3048" s="88">
        <v>5</v>
      </c>
      <c r="N3048" s="75" t="s">
        <v>85</v>
      </c>
      <c r="O3048" s="75"/>
      <c r="P3048" s="106"/>
      <c r="Q3048" s="90">
        <f>(17/100+7.6/100+1.65/100)*P3048</f>
        <v>0</v>
      </c>
      <c r="R3048" s="104"/>
      <c r="S3048" s="104"/>
      <c r="T3048" s="104"/>
      <c r="U3048" s="104"/>
      <c r="V3048" s="90">
        <f>+P3048-Q3048+R3048+S3048+T3048+U3048</f>
        <v>0</v>
      </c>
      <c r="W3048" s="91">
        <f>(1.02/100)</f>
        <v>1.02E-2</v>
      </c>
      <c r="X3048" s="91">
        <v>4.8E-3</v>
      </c>
      <c r="Y3048" s="91">
        <v>0.17</v>
      </c>
      <c r="Z3048" s="91">
        <v>1.65E-2</v>
      </c>
      <c r="AA3048" s="91">
        <v>7.6E-2</v>
      </c>
      <c r="AB3048" s="91">
        <f>SUM(W3048:AA3048)</f>
        <v>0.2775</v>
      </c>
      <c r="AC3048" s="75">
        <v>12</v>
      </c>
      <c r="AD3048" s="92">
        <f>IF(AL3048="","",+AC3048*AL3048)</f>
      </c>
      <c r="AE3048" s="93">
        <f>IF(AL3048="","",+AL3048*AB3048)</f>
      </c>
      <c r="AF3048" s="92">
        <f>IF(AL3048="","",+AL3048-AE3048)</f>
      </c>
      <c r="AG3048" s="93">
        <f>+V3048</f>
        <v>0</v>
      </c>
      <c r="AH3048" s="92">
        <f>IF(AF3048="","",+AF3048-AG3048)</f>
      </c>
      <c r="AI3048" s="92">
        <f>IF(AH3048="","",+AH3048*AC3048)</f>
      </c>
      <c r="AJ3048" s="93"/>
      <c r="AK3048" s="94">
        <v>0.33</v>
      </c>
      <c r="AL3048" s="93">
        <f>IF(V3048=0,"",V3048/(1-AB3048-AK3048))</f>
      </c>
      <c r="AM3048" s="95">
        <v>0.33</v>
      </c>
      <c r="AN3048" s="93">
        <f>IF(V3048=0,"",V3048/(1-AB3048-AM3048))</f>
      </c>
      <c r="AO3048" s="96">
        <v>1.2</v>
      </c>
      <c r="AP3048" s="93">
        <f>IF(BD!AJ3048="","",BD!AJ3048*BD!AO3048)</f>
      </c>
      <c r="AQ3048" s="91">
        <f>BD!AM3048/BD!AK3048-1</f>
        <v>0</v>
      </c>
      <c r="AR3048" s="91">
        <f>IF(BD!AN3048="","",IF(BD!AJ3048="","",BD!AN3048/BD!AJ3048-1))</f>
      </c>
      <c r="AS3048" s="91">
        <f>IF(BD!AN3048="","",IF(BD!AN3048&lt;BD!AL3048,"ABAIXO DA META","DENTRO DA META"))</f>
      </c>
      <c r="AT3048" s="91" t="str">
        <f>IF(BD!AJ3048="","EM ANÁLISE",IF(BD!AP3048&gt;=BD!AN3048,"GO", "NO GO"))</f>
        <v>EM ANÁLISE</v>
      </c>
      <c r="AU3048" s="97">
        <f>IF(AN3048="","",+BD!$AN3048-AJ3048)</f>
      </c>
      <c r="AV3048" s="98"/>
      <c r="AW3048" s="90">
        <f>BD!P3048*BD!AC3048</f>
        <v>0</v>
      </c>
      <c r="AX3048" s="90">
        <f>BD!V3048*BD!AC3048</f>
        <v>0</v>
      </c>
      <c r="AY3048" s="90">
        <f>IF(BD!AN3048="","",BD!AN3048*BD!AC3048)</f>
      </c>
      <c r="AZ3048" s="75" t="s">
        <v>123</v>
      </c>
      <c r="BA3048" s="75" t="s">
        <v>115</v>
      </c>
      <c r="BB3048" s="75">
        <v>1</v>
      </c>
      <c r="BC3048" s="75" t="s">
        <v>250</v>
      </c>
      <c r="BD3048" s="104"/>
      <c r="BE3048" s="104"/>
      <c r="BF3048" s="101"/>
      <c r="BG3048" s="101"/>
      <c r="BH3048" s="101"/>
      <c r="BI3048" s="101"/>
      <c r="BJ3048" s="101"/>
      <c r="BK3048" s="101"/>
      <c r="BL3048" s="101"/>
      <c r="BM3048" s="101"/>
      <c r="BN3048" s="101"/>
      <c r="BO3048" s="103"/>
      <c r="BP3048" s="101"/>
      <c r="BQ3048" s="101"/>
      <c r="BR3048" s="101"/>
      <c r="BS3048" s="101"/>
      <c r="BT3048" s="101"/>
      <c r="BU3048" s="101"/>
      <c r="BV3048" s="101"/>
      <c r="BW3048" s="101"/>
      <c r="BX3048" s="101"/>
      <c r="BY3048" s="101"/>
      <c r="BZ3048" s="101"/>
      <c r="CA3048" s="101"/>
      <c r="CB3048" s="101"/>
      <c r="CC3048" s="101"/>
      <c r="CD3048" s="101"/>
      <c r="CE3048" s="101"/>
      <c r="CF3048" s="101"/>
      <c r="CG3048" s="37" t="e">
        <f>VLOOKUP(Table_1[[#This Row],[EAN]],'[1]Planilha1'!$E:$R,13,0)</f>
        <v>#N/A</v>
      </c>
    </row>
    <row r="3049" ht="15" hidden="1">
      <c r="A3049" s="7"/>
      <c r="B3049" s="84" t="s">
        <v>2735</v>
      </c>
      <c r="C3049" s="75">
        <v>222128</v>
      </c>
      <c r="D3049" s="75"/>
      <c r="E3049" s="85">
        <v>7896003702040</v>
      </c>
      <c r="F3049" s="86" t="s">
        <v>3543</v>
      </c>
      <c r="G3049" s="75" t="s">
        <v>21</v>
      </c>
      <c r="H3049" s="75">
        <v>510</v>
      </c>
      <c r="I3049" s="87" t="s">
        <v>3188</v>
      </c>
      <c r="J3049" s="75" t="s">
        <v>3189</v>
      </c>
      <c r="K3049" s="88" t="s">
        <v>84</v>
      </c>
      <c r="L3049" s="88">
        <v>36</v>
      </c>
      <c r="M3049" s="88">
        <v>5</v>
      </c>
      <c r="N3049" s="75" t="s">
        <v>85</v>
      </c>
      <c r="O3049" s="75"/>
      <c r="P3049" s="106"/>
      <c r="Q3049" s="90">
        <f>(17/100+7.6/100+1.65/100)*P3049</f>
        <v>0</v>
      </c>
      <c r="R3049" s="104"/>
      <c r="S3049" s="104"/>
      <c r="T3049" s="104"/>
      <c r="U3049" s="104"/>
      <c r="V3049" s="90">
        <f>+P3049-Q3049+R3049+S3049+T3049+U3049</f>
        <v>0</v>
      </c>
      <c r="W3049" s="91">
        <f>(1.02/100)</f>
        <v>1.02E-2</v>
      </c>
      <c r="X3049" s="91">
        <v>4.8E-3</v>
      </c>
      <c r="Y3049" s="91">
        <v>0.17</v>
      </c>
      <c r="Z3049" s="91">
        <v>1.65E-2</v>
      </c>
      <c r="AA3049" s="91">
        <v>7.6E-2</v>
      </c>
      <c r="AB3049" s="91">
        <f>SUM(W3049:AA3049)</f>
        <v>0.2775</v>
      </c>
      <c r="AC3049" s="75">
        <v>12</v>
      </c>
      <c r="AD3049" s="92">
        <f>IF(AL3049="","",+AC3049*AL3049)</f>
      </c>
      <c r="AE3049" s="93">
        <f>IF(AL3049="","",+AL3049*AB3049)</f>
      </c>
      <c r="AF3049" s="92">
        <f>IF(AL3049="","",+AL3049-AE3049)</f>
      </c>
      <c r="AG3049" s="93">
        <f>+V3049</f>
        <v>0</v>
      </c>
      <c r="AH3049" s="92">
        <f>IF(AF3049="","",+AF3049-AG3049)</f>
      </c>
      <c r="AI3049" s="92">
        <f>IF(AH3049="","",+AH3049*AC3049)</f>
      </c>
      <c r="AJ3049" s="93"/>
      <c r="AK3049" s="94">
        <v>0.33</v>
      </c>
      <c r="AL3049" s="93">
        <f>IF(V3049=0,"",V3049/(1-AB3049-AK3049))</f>
      </c>
      <c r="AM3049" s="95">
        <v>0.33</v>
      </c>
      <c r="AN3049" s="93">
        <f>IF(V3049=0,"",V3049/(1-AB3049-AM3049))</f>
      </c>
      <c r="AO3049" s="96">
        <v>1.2</v>
      </c>
      <c r="AP3049" s="93">
        <f>IF(BD!AJ3049="","",BD!AJ3049*BD!AO3049)</f>
      </c>
      <c r="AQ3049" s="91">
        <f>BD!AM3049/BD!AK3049-1</f>
        <v>0</v>
      </c>
      <c r="AR3049" s="91">
        <f>IF(BD!AN3049="","",IF(BD!AJ3049="","",BD!AN3049/BD!AJ3049-1))</f>
      </c>
      <c r="AS3049" s="91">
        <f>IF(BD!AN3049="","",IF(BD!AN3049&lt;BD!AL3049,"ABAIXO DA META","DENTRO DA META"))</f>
      </c>
      <c r="AT3049" s="91" t="str">
        <f>IF(BD!AJ3049="","EM ANÁLISE",IF(BD!AP3049&gt;=BD!AN3049,"GO", "NO GO"))</f>
        <v>EM ANÁLISE</v>
      </c>
      <c r="AU3049" s="97">
        <f>IF(AN3049="","",+BD!$AN3049-AJ3049)</f>
      </c>
      <c r="AV3049" s="98"/>
      <c r="AW3049" s="90">
        <f>BD!P3049*BD!AC3049</f>
        <v>0</v>
      </c>
      <c r="AX3049" s="90">
        <f>BD!V3049*BD!AC3049</f>
        <v>0</v>
      </c>
      <c r="AY3049" s="90">
        <f>IF(BD!AN3049="","",BD!AN3049*BD!AC3049)</f>
      </c>
      <c r="AZ3049" s="75" t="s">
        <v>123</v>
      </c>
      <c r="BA3049" s="75" t="s">
        <v>115</v>
      </c>
      <c r="BB3049" s="75">
        <v>1</v>
      </c>
      <c r="BC3049" s="75" t="s">
        <v>250</v>
      </c>
      <c r="BD3049" s="104"/>
      <c r="BE3049" s="104"/>
      <c r="BF3049" s="101"/>
      <c r="BG3049" s="101"/>
      <c r="BH3049" s="101"/>
      <c r="BI3049" s="101"/>
      <c r="BJ3049" s="101"/>
      <c r="BK3049" s="101"/>
      <c r="BL3049" s="101"/>
      <c r="BM3049" s="101"/>
      <c r="BN3049" s="101"/>
      <c r="BO3049" s="103"/>
      <c r="BP3049" s="101"/>
      <c r="BQ3049" s="101"/>
      <c r="BR3049" s="101"/>
      <c r="BS3049" s="101"/>
      <c r="BT3049" s="101"/>
      <c r="BU3049" s="101"/>
      <c r="BV3049" s="101"/>
      <c r="BW3049" s="101"/>
      <c r="BX3049" s="101"/>
      <c r="BY3049" s="101"/>
      <c r="BZ3049" s="101"/>
      <c r="CA3049" s="101"/>
      <c r="CB3049" s="101"/>
      <c r="CC3049" s="101"/>
      <c r="CD3049" s="101"/>
      <c r="CE3049" s="101"/>
      <c r="CF3049" s="101"/>
      <c r="CG3049" s="37" t="e">
        <f>VLOOKUP(Table_1[[#This Row],[EAN]],'[1]Planilha1'!$E:$R,13,0)</f>
        <v>#N/A</v>
      </c>
    </row>
    <row r="3050" ht="15" hidden="1">
      <c r="A3050" s="7"/>
      <c r="B3050" s="84" t="s">
        <v>2735</v>
      </c>
      <c r="C3050" s="75">
        <v>222129</v>
      </c>
      <c r="D3050" s="75"/>
      <c r="E3050" s="85">
        <v>7896003702200</v>
      </c>
      <c r="F3050" s="86" t="s">
        <v>3544</v>
      </c>
      <c r="G3050" s="75" t="s">
        <v>21</v>
      </c>
      <c r="H3050" s="75">
        <v>510</v>
      </c>
      <c r="I3050" s="87" t="s">
        <v>3188</v>
      </c>
      <c r="J3050" s="75" t="s">
        <v>3189</v>
      </c>
      <c r="K3050" s="88" t="s">
        <v>84</v>
      </c>
      <c r="L3050" s="88">
        <v>36</v>
      </c>
      <c r="M3050" s="88">
        <v>0</v>
      </c>
      <c r="N3050" s="75" t="s">
        <v>85</v>
      </c>
      <c r="O3050" s="75"/>
      <c r="P3050" s="106"/>
      <c r="Q3050" s="90">
        <f>(17/100+7.6/100+1.65/100)*P3050</f>
        <v>0</v>
      </c>
      <c r="R3050" s="104"/>
      <c r="S3050" s="104"/>
      <c r="T3050" s="104"/>
      <c r="U3050" s="104"/>
      <c r="V3050" s="90">
        <f>+P3050-Q3050+R3050+S3050+T3050+U3050</f>
        <v>0</v>
      </c>
      <c r="W3050" s="91">
        <f>(1.02/100)</f>
        <v>1.02E-2</v>
      </c>
      <c r="X3050" s="91">
        <v>4.8E-3</v>
      </c>
      <c r="Y3050" s="91">
        <v>0.17</v>
      </c>
      <c r="Z3050" s="91">
        <v>1.65E-2</v>
      </c>
      <c r="AA3050" s="91">
        <v>7.6E-2</v>
      </c>
      <c r="AB3050" s="91">
        <f>SUM(W3050:AA3050)</f>
        <v>0.2775</v>
      </c>
      <c r="AC3050" s="75">
        <v>12</v>
      </c>
      <c r="AD3050" s="92">
        <f>IF(AL3050="","",+AC3050*AL3050)</f>
      </c>
      <c r="AE3050" s="93">
        <f>IF(AL3050="","",+AL3050*AB3050)</f>
      </c>
      <c r="AF3050" s="92">
        <f>IF(AL3050="","",+AL3050-AE3050)</f>
      </c>
      <c r="AG3050" s="93">
        <f>+V3050</f>
        <v>0</v>
      </c>
      <c r="AH3050" s="92">
        <f>IF(AF3050="","",+AF3050-AG3050)</f>
      </c>
      <c r="AI3050" s="92">
        <f>IF(AH3050="","",+AH3050*AC3050)</f>
      </c>
      <c r="AJ3050" s="93"/>
      <c r="AK3050" s="94">
        <v>0.33</v>
      </c>
      <c r="AL3050" s="93">
        <f>IF(V3050=0,"",V3050/(1-AB3050-AK3050))</f>
      </c>
      <c r="AM3050" s="95">
        <v>0.33</v>
      </c>
      <c r="AN3050" s="93">
        <f>IF(V3050=0,"",V3050/(1-AB3050-AM3050))</f>
      </c>
      <c r="AO3050" s="96">
        <v>1.2</v>
      </c>
      <c r="AP3050" s="93">
        <f>IF(BD!AJ3050="","",BD!AJ3050*BD!AO3050)</f>
      </c>
      <c r="AQ3050" s="91">
        <f>BD!AM3050/BD!AK3050-1</f>
        <v>0</v>
      </c>
      <c r="AR3050" s="91">
        <f>IF(BD!AN3050="","",IF(BD!AJ3050="","",BD!AN3050/BD!AJ3050-1))</f>
      </c>
      <c r="AS3050" s="91">
        <f>IF(BD!AN3050="","",IF(BD!AN3050&lt;BD!AL3050,"ABAIXO DA META","DENTRO DA META"))</f>
      </c>
      <c r="AT3050" s="91" t="str">
        <f>IF(BD!AJ3050="","EM ANÁLISE",IF(BD!AP3050&gt;=BD!AN3050,"GO", "NO GO"))</f>
        <v>EM ANÁLISE</v>
      </c>
      <c r="AU3050" s="97">
        <f>IF(AN3050="","",+BD!$AN3050-AJ3050)</f>
      </c>
      <c r="AV3050" s="98"/>
      <c r="AW3050" s="90">
        <f>BD!P3050*BD!AC3050</f>
        <v>0</v>
      </c>
      <c r="AX3050" s="90">
        <f>BD!V3050*BD!AC3050</f>
        <v>0</v>
      </c>
      <c r="AY3050" s="90">
        <f>IF(BD!AN3050="","",BD!AN3050*BD!AC3050)</f>
      </c>
      <c r="AZ3050" s="75" t="s">
        <v>123</v>
      </c>
      <c r="BA3050" s="75" t="s">
        <v>115</v>
      </c>
      <c r="BB3050" s="75">
        <v>1</v>
      </c>
      <c r="BC3050" s="75" t="s">
        <v>250</v>
      </c>
      <c r="BD3050" s="104"/>
      <c r="BE3050" s="104"/>
      <c r="BF3050" s="101"/>
      <c r="BG3050" s="101"/>
      <c r="BH3050" s="101"/>
      <c r="BI3050" s="101"/>
      <c r="BJ3050" s="101"/>
      <c r="BK3050" s="101"/>
      <c r="BL3050" s="101"/>
      <c r="BM3050" s="101"/>
      <c r="BN3050" s="101"/>
      <c r="BO3050" s="103"/>
      <c r="BP3050" s="101"/>
      <c r="BQ3050" s="101"/>
      <c r="BR3050" s="101"/>
      <c r="BS3050" s="101"/>
      <c r="BT3050" s="101"/>
      <c r="BU3050" s="101"/>
      <c r="BV3050" s="101"/>
      <c r="BW3050" s="101"/>
      <c r="BX3050" s="101"/>
      <c r="BY3050" s="101"/>
      <c r="BZ3050" s="101"/>
      <c r="CA3050" s="101"/>
      <c r="CB3050" s="101"/>
      <c r="CC3050" s="101"/>
      <c r="CD3050" s="101"/>
      <c r="CE3050" s="101"/>
      <c r="CF3050" s="101"/>
      <c r="CG3050" s="37" t="e">
        <f>VLOOKUP(Table_1[[#This Row],[EAN]],'[1]Planilha1'!$E:$R,13,0)</f>
        <v>#N/A</v>
      </c>
    </row>
    <row r="3051" ht="15" hidden="1">
      <c r="A3051" s="7"/>
      <c r="B3051" s="84" t="s">
        <v>2735</v>
      </c>
      <c r="C3051" s="75">
        <v>222130</v>
      </c>
      <c r="D3051" s="75"/>
      <c r="E3051" s="85">
        <v>7896003702064</v>
      </c>
      <c r="F3051" s="86" t="s">
        <v>3545</v>
      </c>
      <c r="G3051" s="75" t="s">
        <v>21</v>
      </c>
      <c r="H3051" s="75">
        <v>510</v>
      </c>
      <c r="I3051" s="87" t="s">
        <v>3188</v>
      </c>
      <c r="J3051" s="75" t="s">
        <v>3189</v>
      </c>
      <c r="K3051" s="88" t="s">
        <v>84</v>
      </c>
      <c r="L3051" s="88">
        <v>36</v>
      </c>
      <c r="M3051" s="88">
        <v>5</v>
      </c>
      <c r="N3051" s="75" t="s">
        <v>85</v>
      </c>
      <c r="O3051" s="75"/>
      <c r="P3051" s="106"/>
      <c r="Q3051" s="90">
        <f>(17/100+7.6/100+1.65/100)*P3051</f>
        <v>0</v>
      </c>
      <c r="R3051" s="104"/>
      <c r="S3051" s="104"/>
      <c r="T3051" s="104"/>
      <c r="U3051" s="104"/>
      <c r="V3051" s="90">
        <f>+P3051-Q3051+R3051+S3051+T3051+U3051</f>
        <v>0</v>
      </c>
      <c r="W3051" s="91">
        <f>(1.02/100)</f>
        <v>1.02E-2</v>
      </c>
      <c r="X3051" s="91">
        <v>4.8E-3</v>
      </c>
      <c r="Y3051" s="91">
        <v>0.17</v>
      </c>
      <c r="Z3051" s="91">
        <v>1.65E-2</v>
      </c>
      <c r="AA3051" s="91">
        <v>7.6E-2</v>
      </c>
      <c r="AB3051" s="91">
        <f>SUM(W3051:AA3051)</f>
        <v>0.2775</v>
      </c>
      <c r="AC3051" s="75">
        <v>12</v>
      </c>
      <c r="AD3051" s="92">
        <f>IF(AL3051="","",+AC3051*AL3051)</f>
      </c>
      <c r="AE3051" s="93">
        <f>IF(AL3051="","",+AL3051*AB3051)</f>
      </c>
      <c r="AF3051" s="92">
        <f>IF(AL3051="","",+AL3051-AE3051)</f>
      </c>
      <c r="AG3051" s="93">
        <f>+V3051</f>
        <v>0</v>
      </c>
      <c r="AH3051" s="92">
        <f>IF(AF3051="","",+AF3051-AG3051)</f>
      </c>
      <c r="AI3051" s="92">
        <f>IF(AH3051="","",+AH3051*AC3051)</f>
      </c>
      <c r="AJ3051" s="93"/>
      <c r="AK3051" s="94">
        <v>0.33</v>
      </c>
      <c r="AL3051" s="93">
        <f>IF(V3051=0,"",V3051/(1-AB3051-AK3051))</f>
      </c>
      <c r="AM3051" s="95">
        <v>0.33</v>
      </c>
      <c r="AN3051" s="93">
        <f>IF(V3051=0,"",V3051/(1-AB3051-AM3051))</f>
      </c>
      <c r="AO3051" s="96">
        <v>1.2</v>
      </c>
      <c r="AP3051" s="93">
        <f>IF(BD!AJ3051="","",BD!AJ3051*BD!AO3051)</f>
      </c>
      <c r="AQ3051" s="91">
        <f>BD!AM3051/BD!AK3051-1</f>
        <v>0</v>
      </c>
      <c r="AR3051" s="91">
        <f>IF(BD!AN3051="","",IF(BD!AJ3051="","",BD!AN3051/BD!AJ3051-1))</f>
      </c>
      <c r="AS3051" s="91">
        <f>IF(BD!AN3051="","",IF(BD!AN3051&lt;BD!AL3051,"ABAIXO DA META","DENTRO DA META"))</f>
      </c>
      <c r="AT3051" s="91" t="str">
        <f>IF(BD!AJ3051="","EM ANÁLISE",IF(BD!AP3051&gt;=BD!AN3051,"GO", "NO GO"))</f>
        <v>EM ANÁLISE</v>
      </c>
      <c r="AU3051" s="97">
        <f>IF(AN3051="","",+BD!$AN3051-AJ3051)</f>
      </c>
      <c r="AV3051" s="98"/>
      <c r="AW3051" s="90">
        <f>BD!P3051*BD!AC3051</f>
        <v>0</v>
      </c>
      <c r="AX3051" s="90">
        <f>BD!V3051*BD!AC3051</f>
        <v>0</v>
      </c>
      <c r="AY3051" s="90">
        <f>IF(BD!AN3051="","",BD!AN3051*BD!AC3051)</f>
      </c>
      <c r="AZ3051" s="75" t="s">
        <v>123</v>
      </c>
      <c r="BA3051" s="75" t="s">
        <v>115</v>
      </c>
      <c r="BB3051" s="75">
        <v>1</v>
      </c>
      <c r="BC3051" s="75" t="s">
        <v>250</v>
      </c>
      <c r="BD3051" s="104"/>
      <c r="BE3051" s="104"/>
      <c r="BF3051" s="101"/>
      <c r="BG3051" s="101"/>
      <c r="BH3051" s="101"/>
      <c r="BI3051" s="101"/>
      <c r="BJ3051" s="101"/>
      <c r="BK3051" s="101"/>
      <c r="BL3051" s="101"/>
      <c r="BM3051" s="101"/>
      <c r="BN3051" s="101"/>
      <c r="BO3051" s="103"/>
      <c r="BP3051" s="101"/>
      <c r="BQ3051" s="101"/>
      <c r="BR3051" s="101"/>
      <c r="BS3051" s="101"/>
      <c r="BT3051" s="101"/>
      <c r="BU3051" s="101"/>
      <c r="BV3051" s="101"/>
      <c r="BW3051" s="101"/>
      <c r="BX3051" s="101"/>
      <c r="BY3051" s="101"/>
      <c r="BZ3051" s="101"/>
      <c r="CA3051" s="101"/>
      <c r="CB3051" s="101"/>
      <c r="CC3051" s="101"/>
      <c r="CD3051" s="101"/>
      <c r="CE3051" s="101"/>
      <c r="CF3051" s="101"/>
      <c r="CG3051" s="37" t="e">
        <f>VLOOKUP(Table_1[[#This Row],[EAN]],'[1]Planilha1'!$E:$R,13,0)</f>
        <v>#N/A</v>
      </c>
    </row>
    <row r="3052" ht="15" hidden="1">
      <c r="A3052" s="7"/>
      <c r="B3052" s="84" t="s">
        <v>2735</v>
      </c>
      <c r="C3052" s="75">
        <v>222131</v>
      </c>
      <c r="D3052" s="75"/>
      <c r="E3052" s="85">
        <v>7896003704266</v>
      </c>
      <c r="F3052" s="86" t="s">
        <v>3546</v>
      </c>
      <c r="G3052" s="75" t="s">
        <v>21</v>
      </c>
      <c r="H3052" s="75">
        <v>510</v>
      </c>
      <c r="I3052" s="87" t="s">
        <v>3188</v>
      </c>
      <c r="J3052" s="75" t="s">
        <v>3189</v>
      </c>
      <c r="K3052" s="88" t="s">
        <v>84</v>
      </c>
      <c r="L3052" s="88">
        <v>36</v>
      </c>
      <c r="M3052" s="88">
        <v>0</v>
      </c>
      <c r="N3052" s="75" t="s">
        <v>85</v>
      </c>
      <c r="O3052" s="75"/>
      <c r="P3052" s="106"/>
      <c r="Q3052" s="90">
        <f>(17/100+7.6/100+1.65/100)*P3052</f>
        <v>0</v>
      </c>
      <c r="R3052" s="104"/>
      <c r="S3052" s="104"/>
      <c r="T3052" s="104"/>
      <c r="U3052" s="104"/>
      <c r="V3052" s="90">
        <f>+P3052-Q3052+R3052+S3052+T3052+U3052</f>
        <v>0</v>
      </c>
      <c r="W3052" s="91">
        <f>(1.02/100)</f>
        <v>1.02E-2</v>
      </c>
      <c r="X3052" s="91">
        <v>4.8E-3</v>
      </c>
      <c r="Y3052" s="91">
        <v>0.17</v>
      </c>
      <c r="Z3052" s="91">
        <v>1.65E-2</v>
      </c>
      <c r="AA3052" s="91">
        <v>7.6E-2</v>
      </c>
      <c r="AB3052" s="91">
        <f>SUM(W3052:AA3052)</f>
        <v>0.2775</v>
      </c>
      <c r="AC3052" s="75">
        <v>12</v>
      </c>
      <c r="AD3052" s="92">
        <f>IF(AL3052="","",+AC3052*AL3052)</f>
      </c>
      <c r="AE3052" s="93">
        <f>IF(AL3052="","",+AL3052*AB3052)</f>
      </c>
      <c r="AF3052" s="92">
        <f>IF(AL3052="","",+AL3052-AE3052)</f>
      </c>
      <c r="AG3052" s="93">
        <f>+V3052</f>
        <v>0</v>
      </c>
      <c r="AH3052" s="92">
        <f>IF(AF3052="","",+AF3052-AG3052)</f>
      </c>
      <c r="AI3052" s="92">
        <f>IF(AH3052="","",+AH3052*AC3052)</f>
      </c>
      <c r="AJ3052" s="93"/>
      <c r="AK3052" s="94">
        <v>0.33</v>
      </c>
      <c r="AL3052" s="93">
        <f>IF(V3052=0,"",V3052/(1-AB3052-AK3052))</f>
      </c>
      <c r="AM3052" s="95">
        <v>0.33</v>
      </c>
      <c r="AN3052" s="93">
        <f>IF(V3052=0,"",V3052/(1-AB3052-AM3052))</f>
      </c>
      <c r="AO3052" s="96">
        <v>1.2</v>
      </c>
      <c r="AP3052" s="93">
        <f>IF(BD!AJ3052="","",BD!AJ3052*BD!AO3052)</f>
      </c>
      <c r="AQ3052" s="91">
        <f>BD!AM3052/BD!AK3052-1</f>
        <v>0</v>
      </c>
      <c r="AR3052" s="91">
        <f>IF(BD!AN3052="","",IF(BD!AJ3052="","",BD!AN3052/BD!AJ3052-1))</f>
      </c>
      <c r="AS3052" s="91">
        <f>IF(BD!AN3052="","",IF(BD!AN3052&lt;BD!AL3052,"ABAIXO DA META","DENTRO DA META"))</f>
      </c>
      <c r="AT3052" s="91" t="str">
        <f>IF(BD!AJ3052="","EM ANÁLISE",IF(BD!AP3052&gt;=BD!AN3052,"GO", "NO GO"))</f>
        <v>EM ANÁLISE</v>
      </c>
      <c r="AU3052" s="97">
        <f>IF(AN3052="","",+BD!$AN3052-AJ3052)</f>
      </c>
      <c r="AV3052" s="98"/>
      <c r="AW3052" s="90">
        <f>BD!P3052*BD!AC3052</f>
        <v>0</v>
      </c>
      <c r="AX3052" s="90">
        <f>BD!V3052*BD!AC3052</f>
        <v>0</v>
      </c>
      <c r="AY3052" s="90">
        <f>IF(BD!AN3052="","",BD!AN3052*BD!AC3052)</f>
      </c>
      <c r="AZ3052" s="75" t="s">
        <v>123</v>
      </c>
      <c r="BA3052" s="75" t="s">
        <v>115</v>
      </c>
      <c r="BB3052" s="75">
        <v>1</v>
      </c>
      <c r="BC3052" s="75" t="s">
        <v>250</v>
      </c>
      <c r="BD3052" s="104"/>
      <c r="BE3052" s="104"/>
      <c r="BF3052" s="101"/>
      <c r="BG3052" s="101"/>
      <c r="BH3052" s="101"/>
      <c r="BI3052" s="101"/>
      <c r="BJ3052" s="101"/>
      <c r="BK3052" s="101"/>
      <c r="BL3052" s="101"/>
      <c r="BM3052" s="101"/>
      <c r="BN3052" s="101"/>
      <c r="BO3052" s="103"/>
      <c r="BP3052" s="101"/>
      <c r="BQ3052" s="101"/>
      <c r="BR3052" s="101"/>
      <c r="BS3052" s="101"/>
      <c r="BT3052" s="101"/>
      <c r="BU3052" s="101"/>
      <c r="BV3052" s="101"/>
      <c r="BW3052" s="101"/>
      <c r="BX3052" s="101"/>
      <c r="BY3052" s="101"/>
      <c r="BZ3052" s="101"/>
      <c r="CA3052" s="101"/>
      <c r="CB3052" s="101"/>
      <c r="CC3052" s="101"/>
      <c r="CD3052" s="101"/>
      <c r="CE3052" s="101"/>
      <c r="CF3052" s="101"/>
      <c r="CG3052" s="37" t="e">
        <f>VLOOKUP(Table_1[[#This Row],[EAN]],'[1]Planilha1'!$E:$R,13,0)</f>
        <v>#N/A</v>
      </c>
    </row>
    <row r="3053" ht="15" hidden="1">
      <c r="A3053" s="7"/>
      <c r="B3053" s="84" t="s">
        <v>2735</v>
      </c>
      <c r="C3053" s="75">
        <v>222132</v>
      </c>
      <c r="D3053" s="75"/>
      <c r="E3053" s="85">
        <v>7896003704280</v>
      </c>
      <c r="F3053" s="86" t="s">
        <v>3547</v>
      </c>
      <c r="G3053" s="75" t="s">
        <v>21</v>
      </c>
      <c r="H3053" s="75">
        <v>510</v>
      </c>
      <c r="I3053" s="87" t="s">
        <v>3188</v>
      </c>
      <c r="J3053" s="75" t="s">
        <v>3189</v>
      </c>
      <c r="K3053" s="88" t="s">
        <v>84</v>
      </c>
      <c r="L3053" s="88">
        <v>36</v>
      </c>
      <c r="M3053" s="88">
        <v>0</v>
      </c>
      <c r="N3053" s="75" t="s">
        <v>85</v>
      </c>
      <c r="O3053" s="75"/>
      <c r="P3053" s="106"/>
      <c r="Q3053" s="90">
        <f>(17/100+7.6/100+1.65/100)*P3053</f>
        <v>0</v>
      </c>
      <c r="R3053" s="104"/>
      <c r="S3053" s="104"/>
      <c r="T3053" s="104"/>
      <c r="U3053" s="104"/>
      <c r="V3053" s="90">
        <f>+P3053-Q3053+R3053+S3053+T3053+U3053</f>
        <v>0</v>
      </c>
      <c r="W3053" s="91">
        <f>(1.02/100)</f>
        <v>1.02E-2</v>
      </c>
      <c r="X3053" s="91">
        <v>4.8E-3</v>
      </c>
      <c r="Y3053" s="91">
        <v>0.17</v>
      </c>
      <c r="Z3053" s="91">
        <v>1.65E-2</v>
      </c>
      <c r="AA3053" s="91">
        <v>7.6E-2</v>
      </c>
      <c r="AB3053" s="91">
        <f>SUM(W3053:AA3053)</f>
        <v>0.2775</v>
      </c>
      <c r="AC3053" s="75">
        <v>12</v>
      </c>
      <c r="AD3053" s="92">
        <f>IF(AL3053="","",+AC3053*AL3053)</f>
      </c>
      <c r="AE3053" s="93">
        <f>IF(AL3053="","",+AL3053*AB3053)</f>
      </c>
      <c r="AF3053" s="92">
        <f>IF(AL3053="","",+AL3053-AE3053)</f>
      </c>
      <c r="AG3053" s="93">
        <f>+V3053</f>
        <v>0</v>
      </c>
      <c r="AH3053" s="92">
        <f>IF(AF3053="","",+AF3053-AG3053)</f>
      </c>
      <c r="AI3053" s="92">
        <f>IF(AH3053="","",+AH3053*AC3053)</f>
      </c>
      <c r="AJ3053" s="93"/>
      <c r="AK3053" s="94">
        <v>0.33</v>
      </c>
      <c r="AL3053" s="93">
        <f>IF(V3053=0,"",V3053/(1-AB3053-AK3053))</f>
      </c>
      <c r="AM3053" s="95">
        <v>0.33</v>
      </c>
      <c r="AN3053" s="93">
        <f>IF(V3053=0,"",V3053/(1-AB3053-AM3053))</f>
      </c>
      <c r="AO3053" s="96">
        <v>1.2</v>
      </c>
      <c r="AP3053" s="93">
        <f>IF(BD!AJ3053="","",BD!AJ3053*BD!AO3053)</f>
      </c>
      <c r="AQ3053" s="91">
        <f>BD!AM3053/BD!AK3053-1</f>
        <v>0</v>
      </c>
      <c r="AR3053" s="91">
        <f>IF(BD!AN3053="","",IF(BD!AJ3053="","",BD!AN3053/BD!AJ3053-1))</f>
      </c>
      <c r="AS3053" s="91">
        <f>IF(BD!AN3053="","",IF(BD!AN3053&lt;BD!AL3053,"ABAIXO DA META","DENTRO DA META"))</f>
      </c>
      <c r="AT3053" s="91" t="str">
        <f>IF(BD!AJ3053="","EM ANÁLISE",IF(BD!AP3053&gt;=BD!AN3053,"GO", "NO GO"))</f>
        <v>EM ANÁLISE</v>
      </c>
      <c r="AU3053" s="97">
        <f>IF(AN3053="","",+BD!$AN3053-AJ3053)</f>
      </c>
      <c r="AV3053" s="98"/>
      <c r="AW3053" s="90">
        <f>BD!P3053*BD!AC3053</f>
        <v>0</v>
      </c>
      <c r="AX3053" s="90">
        <f>BD!V3053*BD!AC3053</f>
        <v>0</v>
      </c>
      <c r="AY3053" s="90">
        <f>IF(BD!AN3053="","",BD!AN3053*BD!AC3053)</f>
      </c>
      <c r="AZ3053" s="75" t="s">
        <v>123</v>
      </c>
      <c r="BA3053" s="75" t="s">
        <v>115</v>
      </c>
      <c r="BB3053" s="75">
        <v>1</v>
      </c>
      <c r="BC3053" s="75" t="s">
        <v>250</v>
      </c>
      <c r="BD3053" s="104"/>
      <c r="BE3053" s="104"/>
      <c r="BF3053" s="101"/>
      <c r="BG3053" s="101"/>
      <c r="BH3053" s="101"/>
      <c r="BI3053" s="101"/>
      <c r="BJ3053" s="101"/>
      <c r="BK3053" s="101"/>
      <c r="BL3053" s="101"/>
      <c r="BM3053" s="101"/>
      <c r="BN3053" s="101"/>
      <c r="BO3053" s="103"/>
      <c r="BP3053" s="101"/>
      <c r="BQ3053" s="101"/>
      <c r="BR3053" s="101"/>
      <c r="BS3053" s="101"/>
      <c r="BT3053" s="101"/>
      <c r="BU3053" s="101"/>
      <c r="BV3053" s="101"/>
      <c r="BW3053" s="101"/>
      <c r="BX3053" s="101"/>
      <c r="BY3053" s="101"/>
      <c r="BZ3053" s="101"/>
      <c r="CA3053" s="101"/>
      <c r="CB3053" s="101"/>
      <c r="CC3053" s="101"/>
      <c r="CD3053" s="101"/>
      <c r="CE3053" s="101"/>
      <c r="CF3053" s="101"/>
      <c r="CG3053" s="37" t="e">
        <f>VLOOKUP(Table_1[[#This Row],[EAN]],'[1]Planilha1'!$E:$R,13,0)</f>
        <v>#N/A</v>
      </c>
    </row>
    <row r="3054" ht="15" hidden="1">
      <c r="A3054" s="7"/>
      <c r="B3054" s="84" t="s">
        <v>2735</v>
      </c>
      <c r="C3054" s="75">
        <v>222134</v>
      </c>
      <c r="D3054" s="75"/>
      <c r="E3054" s="85">
        <v>7891910030194</v>
      </c>
      <c r="F3054" s="86" t="s">
        <v>3548</v>
      </c>
      <c r="G3054" s="75" t="s">
        <v>21</v>
      </c>
      <c r="H3054" s="75">
        <v>2320</v>
      </c>
      <c r="I3054" s="87" t="s">
        <v>2877</v>
      </c>
      <c r="J3054" s="75" t="s">
        <v>673</v>
      </c>
      <c r="K3054" s="88" t="s">
        <v>84</v>
      </c>
      <c r="L3054" s="88">
        <v>12</v>
      </c>
      <c r="M3054" s="88">
        <v>0</v>
      </c>
      <c r="N3054" s="75" t="s">
        <v>85</v>
      </c>
      <c r="O3054" s="75"/>
      <c r="P3054" s="106"/>
      <c r="Q3054" s="90">
        <f>(17/100+7.6/100+1.65/100)*P3054</f>
        <v>0</v>
      </c>
      <c r="R3054" s="104"/>
      <c r="S3054" s="104"/>
      <c r="T3054" s="104"/>
      <c r="U3054" s="104"/>
      <c r="V3054" s="90">
        <f>+P3054-Q3054+R3054+S3054+T3054+U3054</f>
        <v>0</v>
      </c>
      <c r="W3054" s="91">
        <f>(1.02/100)</f>
        <v>1.02E-2</v>
      </c>
      <c r="X3054" s="91">
        <v>4.8E-3</v>
      </c>
      <c r="Y3054" s="91">
        <v>0.17</v>
      </c>
      <c r="Z3054" s="91">
        <v>1.65E-2</v>
      </c>
      <c r="AA3054" s="91">
        <v>7.6E-2</v>
      </c>
      <c r="AB3054" s="91">
        <f>SUM(W3054:AA3054)</f>
        <v>0.2775</v>
      </c>
      <c r="AC3054" s="75">
        <v>12</v>
      </c>
      <c r="AD3054" s="92">
        <f>IF(AL3054="","",+AC3054*AL3054)</f>
      </c>
      <c r="AE3054" s="93">
        <f>IF(AL3054="","",+AL3054*AB3054)</f>
      </c>
      <c r="AF3054" s="92">
        <f>IF(AL3054="","",+AL3054-AE3054)</f>
      </c>
      <c r="AG3054" s="93">
        <f>+V3054</f>
        <v>0</v>
      </c>
      <c r="AH3054" s="92">
        <f>IF(AF3054="","",+AF3054-AG3054)</f>
      </c>
      <c r="AI3054" s="92">
        <f>IF(AH3054="","",+AH3054*AC3054)</f>
      </c>
      <c r="AJ3054" s="93"/>
      <c r="AK3054" s="94">
        <v>0.33</v>
      </c>
      <c r="AL3054" s="93">
        <f>IF(V3054=0,"",V3054/(1-AB3054-AK3054))</f>
      </c>
      <c r="AM3054" s="95">
        <v>0.33</v>
      </c>
      <c r="AN3054" s="93">
        <f>IF(V3054=0,"",V3054/(1-AB3054-AM3054))</f>
      </c>
      <c r="AO3054" s="96">
        <v>1.2</v>
      </c>
      <c r="AP3054" s="93">
        <f>IF(BD!AJ3054="","",BD!AJ3054*BD!AO3054)</f>
      </c>
      <c r="AQ3054" s="91">
        <f>BD!AM3054/BD!AK3054-1</f>
        <v>0</v>
      </c>
      <c r="AR3054" s="91">
        <f>IF(BD!AN3054="","",IF(BD!AJ3054="","",BD!AN3054/BD!AJ3054-1))</f>
      </c>
      <c r="AS3054" s="91">
        <f>IF(BD!AN3054="","",IF(BD!AN3054&lt;BD!AL3054,"ABAIXO DA META","DENTRO DA META"))</f>
      </c>
      <c r="AT3054" s="91" t="str">
        <f>IF(BD!AJ3054="","EM ANÁLISE",IF(BD!AP3054&gt;=BD!AN3054,"GO", "NO GO"))</f>
        <v>EM ANÁLISE</v>
      </c>
      <c r="AU3054" s="97">
        <f>IF(AN3054="","",+BD!$AN3054-AJ3054)</f>
      </c>
      <c r="AV3054" s="98"/>
      <c r="AW3054" s="90">
        <f>BD!P3054*BD!AC3054</f>
        <v>0</v>
      </c>
      <c r="AX3054" s="90">
        <f>BD!V3054*BD!AC3054</f>
        <v>0</v>
      </c>
      <c r="AY3054" s="90">
        <f>IF(BD!AN3054="","",BD!AN3054*BD!AC3054)</f>
      </c>
      <c r="AZ3054" s="75" t="s">
        <v>123</v>
      </c>
      <c r="BA3054" s="75" t="s">
        <v>115</v>
      </c>
      <c r="BB3054" s="75">
        <v>1</v>
      </c>
      <c r="BC3054" s="75" t="s">
        <v>250</v>
      </c>
      <c r="BD3054" s="104"/>
      <c r="BE3054" s="104"/>
      <c r="BF3054" s="101"/>
      <c r="BG3054" s="101"/>
      <c r="BH3054" s="101"/>
      <c r="BI3054" s="101"/>
      <c r="BJ3054" s="101"/>
      <c r="BK3054" s="101"/>
      <c r="BL3054" s="101"/>
      <c r="BM3054" s="101"/>
      <c r="BN3054" s="101"/>
      <c r="BO3054" s="103"/>
      <c r="BP3054" s="101"/>
      <c r="BQ3054" s="101"/>
      <c r="BR3054" s="101"/>
      <c r="BS3054" s="101"/>
      <c r="BT3054" s="101"/>
      <c r="BU3054" s="101"/>
      <c r="BV3054" s="101"/>
      <c r="BW3054" s="101"/>
      <c r="BX3054" s="101"/>
      <c r="BY3054" s="101"/>
      <c r="BZ3054" s="101"/>
      <c r="CA3054" s="101"/>
      <c r="CB3054" s="101"/>
      <c r="CC3054" s="101"/>
      <c r="CD3054" s="101"/>
      <c r="CE3054" s="101"/>
      <c r="CF3054" s="101"/>
      <c r="CG3054" s="37" t="e">
        <f>VLOOKUP(Table_1[[#This Row],[EAN]],'[1]Planilha1'!$E:$R,13,0)</f>
        <v>#N/A</v>
      </c>
    </row>
    <row r="3055" ht="15" hidden="1">
      <c r="A3055" s="7"/>
      <c r="B3055" s="84" t="s">
        <v>2735</v>
      </c>
      <c r="C3055" s="75">
        <v>222142</v>
      </c>
      <c r="D3055" s="75"/>
      <c r="E3055" s="85">
        <v>7891910030262</v>
      </c>
      <c r="F3055" s="86" t="s">
        <v>3549</v>
      </c>
      <c r="G3055" s="75" t="s">
        <v>21</v>
      </c>
      <c r="H3055" s="75">
        <v>2320</v>
      </c>
      <c r="I3055" s="87" t="s">
        <v>2877</v>
      </c>
      <c r="J3055" s="75" t="s">
        <v>673</v>
      </c>
      <c r="K3055" s="88" t="s">
        <v>84</v>
      </c>
      <c r="L3055" s="88">
        <v>12</v>
      </c>
      <c r="M3055" s="88">
        <v>0</v>
      </c>
      <c r="N3055" s="75" t="s">
        <v>85</v>
      </c>
      <c r="O3055" s="75"/>
      <c r="P3055" s="106"/>
      <c r="Q3055" s="90">
        <f>(17/100+7.6/100+1.65/100)*P3055</f>
        <v>0</v>
      </c>
      <c r="R3055" s="104"/>
      <c r="S3055" s="104"/>
      <c r="T3055" s="104"/>
      <c r="U3055" s="104"/>
      <c r="V3055" s="90">
        <f>+P3055-Q3055+R3055+S3055+T3055+U3055</f>
        <v>0</v>
      </c>
      <c r="W3055" s="91">
        <f>(1.02/100)</f>
        <v>1.02E-2</v>
      </c>
      <c r="X3055" s="91">
        <v>4.8E-3</v>
      </c>
      <c r="Y3055" s="91">
        <v>0.17</v>
      </c>
      <c r="Z3055" s="91">
        <v>1.65E-2</v>
      </c>
      <c r="AA3055" s="91">
        <v>7.6E-2</v>
      </c>
      <c r="AB3055" s="91">
        <f>SUM(W3055:AA3055)</f>
        <v>0.2775</v>
      </c>
      <c r="AC3055" s="75">
        <v>12</v>
      </c>
      <c r="AD3055" s="92">
        <f>IF(AL3055="","",+AC3055*AL3055)</f>
      </c>
      <c r="AE3055" s="93">
        <f>IF(AL3055="","",+AL3055*AB3055)</f>
      </c>
      <c r="AF3055" s="92">
        <f>IF(AL3055="","",+AL3055-AE3055)</f>
      </c>
      <c r="AG3055" s="93">
        <f>+V3055</f>
        <v>0</v>
      </c>
      <c r="AH3055" s="92">
        <f>IF(AF3055="","",+AF3055-AG3055)</f>
      </c>
      <c r="AI3055" s="92">
        <f>IF(AH3055="","",+AH3055*AC3055)</f>
      </c>
      <c r="AJ3055" s="93"/>
      <c r="AK3055" s="94">
        <v>0.33</v>
      </c>
      <c r="AL3055" s="93">
        <f>IF(V3055=0,"",V3055/(1-AB3055-AK3055))</f>
      </c>
      <c r="AM3055" s="95">
        <v>0.33</v>
      </c>
      <c r="AN3055" s="93">
        <f>IF(V3055=0,"",V3055/(1-AB3055-AM3055))</f>
      </c>
      <c r="AO3055" s="96">
        <v>1.2</v>
      </c>
      <c r="AP3055" s="93">
        <f>IF(BD!AJ3055="","",BD!AJ3055*BD!AO3055)</f>
      </c>
      <c r="AQ3055" s="91">
        <f>BD!AM3055/BD!AK3055-1</f>
        <v>0</v>
      </c>
      <c r="AR3055" s="91">
        <f>IF(BD!AN3055="","",IF(BD!AJ3055="","",BD!AN3055/BD!AJ3055-1))</f>
      </c>
      <c r="AS3055" s="91">
        <f>IF(BD!AN3055="","",IF(BD!AN3055&lt;BD!AL3055,"ABAIXO DA META","DENTRO DA META"))</f>
      </c>
      <c r="AT3055" s="91" t="str">
        <f>IF(BD!AJ3055="","EM ANÁLISE",IF(BD!AP3055&gt;=BD!AN3055,"GO", "NO GO"))</f>
        <v>EM ANÁLISE</v>
      </c>
      <c r="AU3055" s="97">
        <f>IF(AN3055="","",+BD!$AN3055-AJ3055)</f>
      </c>
      <c r="AV3055" s="98"/>
      <c r="AW3055" s="90">
        <f>BD!P3055*BD!AC3055</f>
        <v>0</v>
      </c>
      <c r="AX3055" s="90">
        <f>BD!V3055*BD!AC3055</f>
        <v>0</v>
      </c>
      <c r="AY3055" s="90">
        <f>IF(BD!AN3055="","",BD!AN3055*BD!AC3055)</f>
      </c>
      <c r="AZ3055" s="75" t="s">
        <v>123</v>
      </c>
      <c r="BA3055" s="75" t="s">
        <v>115</v>
      </c>
      <c r="BB3055" s="75">
        <v>1</v>
      </c>
      <c r="BC3055" s="75" t="s">
        <v>250</v>
      </c>
      <c r="BD3055" s="104"/>
      <c r="BE3055" s="104"/>
      <c r="BF3055" s="101"/>
      <c r="BG3055" s="101"/>
      <c r="BH3055" s="101"/>
      <c r="BI3055" s="101"/>
      <c r="BJ3055" s="101"/>
      <c r="BK3055" s="101"/>
      <c r="BL3055" s="101"/>
      <c r="BM3055" s="101"/>
      <c r="BN3055" s="101"/>
      <c r="BO3055" s="103"/>
      <c r="BP3055" s="101"/>
      <c r="BQ3055" s="101"/>
      <c r="BR3055" s="101"/>
      <c r="BS3055" s="101"/>
      <c r="BT3055" s="101"/>
      <c r="BU3055" s="101"/>
      <c r="BV3055" s="101"/>
      <c r="BW3055" s="101"/>
      <c r="BX3055" s="101"/>
      <c r="BY3055" s="101"/>
      <c r="BZ3055" s="101"/>
      <c r="CA3055" s="101"/>
      <c r="CB3055" s="101"/>
      <c r="CC3055" s="101"/>
      <c r="CD3055" s="101"/>
      <c r="CE3055" s="101"/>
      <c r="CF3055" s="101"/>
      <c r="CG3055" s="37" t="e">
        <f>VLOOKUP(Table_1[[#This Row],[EAN]],'[1]Planilha1'!$E:$R,13,0)</f>
        <v>#N/A</v>
      </c>
    </row>
    <row r="3056" ht="15" hidden="1">
      <c r="A3056" s="7"/>
      <c r="B3056" s="84" t="s">
        <v>2735</v>
      </c>
      <c r="C3056" s="75">
        <v>222143</v>
      </c>
      <c r="D3056" s="75"/>
      <c r="E3056" s="85">
        <v>7896003700992</v>
      </c>
      <c r="F3056" s="86" t="s">
        <v>3550</v>
      </c>
      <c r="G3056" s="75" t="s">
        <v>21</v>
      </c>
      <c r="H3056" s="75">
        <v>510</v>
      </c>
      <c r="I3056" s="87" t="s">
        <v>3188</v>
      </c>
      <c r="J3056" s="75" t="s">
        <v>3070</v>
      </c>
      <c r="K3056" s="88" t="s">
        <v>84</v>
      </c>
      <c r="L3056" s="88">
        <v>40</v>
      </c>
      <c r="M3056" s="88">
        <v>0</v>
      </c>
      <c r="N3056" s="75" t="s">
        <v>85</v>
      </c>
      <c r="O3056" s="75"/>
      <c r="P3056" s="106"/>
      <c r="Q3056" s="90">
        <f>(17/100+7.6/100+1.65/100)*P3056</f>
        <v>0</v>
      </c>
      <c r="R3056" s="104"/>
      <c r="S3056" s="104"/>
      <c r="T3056" s="104"/>
      <c r="U3056" s="104"/>
      <c r="V3056" s="90">
        <f>+P3056-Q3056+R3056+S3056+T3056+U3056</f>
        <v>0</v>
      </c>
      <c r="W3056" s="91">
        <f>(1.02/100)</f>
        <v>1.02E-2</v>
      </c>
      <c r="X3056" s="91">
        <v>4.8E-3</v>
      </c>
      <c r="Y3056" s="91">
        <v>0.17</v>
      </c>
      <c r="Z3056" s="91">
        <v>1.65E-2</v>
      </c>
      <c r="AA3056" s="91">
        <v>7.6E-2</v>
      </c>
      <c r="AB3056" s="91">
        <f>SUM(W3056:AA3056)</f>
        <v>0.2775</v>
      </c>
      <c r="AC3056" s="75">
        <v>12</v>
      </c>
      <c r="AD3056" s="92">
        <f>IF(AL3056="","",+AC3056*AL3056)</f>
      </c>
      <c r="AE3056" s="93">
        <f>IF(AL3056="","",+AL3056*AB3056)</f>
      </c>
      <c r="AF3056" s="92">
        <f>IF(AL3056="","",+AL3056-AE3056)</f>
      </c>
      <c r="AG3056" s="93">
        <f>+V3056</f>
        <v>0</v>
      </c>
      <c r="AH3056" s="92">
        <f>IF(AF3056="","",+AF3056-AG3056)</f>
      </c>
      <c r="AI3056" s="92">
        <f>IF(AH3056="","",+AH3056*AC3056)</f>
      </c>
      <c r="AJ3056" s="93"/>
      <c r="AK3056" s="94">
        <v>0.33</v>
      </c>
      <c r="AL3056" s="93">
        <f>IF(V3056=0,"",V3056/(1-AB3056-AK3056))</f>
      </c>
      <c r="AM3056" s="95">
        <v>0.33</v>
      </c>
      <c r="AN3056" s="93">
        <f>IF(V3056=0,"",V3056/(1-AB3056-AM3056))</f>
      </c>
      <c r="AO3056" s="96">
        <v>1.2</v>
      </c>
      <c r="AP3056" s="93">
        <f>IF(BD!AJ3056="","",BD!AJ3056*BD!AO3056)</f>
      </c>
      <c r="AQ3056" s="91">
        <f>BD!AM3056/BD!AK3056-1</f>
        <v>0</v>
      </c>
      <c r="AR3056" s="91">
        <f>IF(BD!AN3056="","",IF(BD!AJ3056="","",BD!AN3056/BD!AJ3056-1))</f>
      </c>
      <c r="AS3056" s="91">
        <f>IF(BD!AN3056="","",IF(BD!AN3056&lt;BD!AL3056,"ABAIXO DA META","DENTRO DA META"))</f>
      </c>
      <c r="AT3056" s="91" t="str">
        <f>IF(BD!AJ3056="","EM ANÁLISE",IF(BD!AP3056&gt;=BD!AN3056,"GO", "NO GO"))</f>
        <v>EM ANÁLISE</v>
      </c>
      <c r="AU3056" s="97">
        <f>IF(AN3056="","",+BD!$AN3056-AJ3056)</f>
      </c>
      <c r="AV3056" s="98"/>
      <c r="AW3056" s="90">
        <f>BD!P3056*BD!AC3056</f>
        <v>0</v>
      </c>
      <c r="AX3056" s="90">
        <f>BD!V3056*BD!AC3056</f>
        <v>0</v>
      </c>
      <c r="AY3056" s="90">
        <f>IF(BD!AN3056="","",BD!AN3056*BD!AC3056)</f>
      </c>
      <c r="AZ3056" s="75" t="s">
        <v>123</v>
      </c>
      <c r="BA3056" s="75" t="s">
        <v>115</v>
      </c>
      <c r="BB3056" s="75">
        <v>1</v>
      </c>
      <c r="BC3056" s="75" t="s">
        <v>250</v>
      </c>
      <c r="BD3056" s="104"/>
      <c r="BE3056" s="104"/>
      <c r="BF3056" s="101"/>
      <c r="BG3056" s="101"/>
      <c r="BH3056" s="101"/>
      <c r="BI3056" s="101"/>
      <c r="BJ3056" s="101"/>
      <c r="BK3056" s="101"/>
      <c r="BL3056" s="101"/>
      <c r="BM3056" s="101"/>
      <c r="BN3056" s="101"/>
      <c r="BO3056" s="103"/>
      <c r="BP3056" s="101"/>
      <c r="BQ3056" s="101"/>
      <c r="BR3056" s="101"/>
      <c r="BS3056" s="101"/>
      <c r="BT3056" s="101"/>
      <c r="BU3056" s="101"/>
      <c r="BV3056" s="101"/>
      <c r="BW3056" s="101"/>
      <c r="BX3056" s="101"/>
      <c r="BY3056" s="101"/>
      <c r="BZ3056" s="101"/>
      <c r="CA3056" s="101"/>
      <c r="CB3056" s="101"/>
      <c r="CC3056" s="101"/>
      <c r="CD3056" s="101"/>
      <c r="CE3056" s="101"/>
      <c r="CF3056" s="101"/>
      <c r="CG3056" s="37" t="e">
        <f>VLOOKUP(Table_1[[#This Row],[EAN]],'[1]Planilha1'!$E:$R,13,0)</f>
        <v>#N/A</v>
      </c>
    </row>
    <row r="3057" ht="15" hidden="1">
      <c r="A3057" s="7"/>
      <c r="B3057" s="84" t="s">
        <v>2735</v>
      </c>
      <c r="C3057" s="75">
        <v>222144</v>
      </c>
      <c r="D3057" s="75"/>
      <c r="E3057" s="85">
        <v>7896003702538</v>
      </c>
      <c r="F3057" s="86" t="s">
        <v>3551</v>
      </c>
      <c r="G3057" s="75" t="s">
        <v>21</v>
      </c>
      <c r="H3057" s="75">
        <v>510</v>
      </c>
      <c r="I3057" s="87" t="s">
        <v>3188</v>
      </c>
      <c r="J3057" s="75" t="s">
        <v>3070</v>
      </c>
      <c r="K3057" s="88" t="s">
        <v>84</v>
      </c>
      <c r="L3057" s="88">
        <v>40</v>
      </c>
      <c r="M3057" s="88">
        <v>0</v>
      </c>
      <c r="N3057" s="75" t="s">
        <v>85</v>
      </c>
      <c r="O3057" s="75"/>
      <c r="P3057" s="106"/>
      <c r="Q3057" s="90">
        <f>(17/100+7.6/100+1.65/100)*P3057</f>
        <v>0</v>
      </c>
      <c r="R3057" s="104"/>
      <c r="S3057" s="104"/>
      <c r="T3057" s="104"/>
      <c r="U3057" s="104"/>
      <c r="V3057" s="90">
        <f>+P3057-Q3057+R3057+S3057+T3057+U3057</f>
        <v>0</v>
      </c>
      <c r="W3057" s="91">
        <f>(1.02/100)</f>
        <v>1.02E-2</v>
      </c>
      <c r="X3057" s="91">
        <v>4.8E-3</v>
      </c>
      <c r="Y3057" s="91">
        <v>0.17</v>
      </c>
      <c r="Z3057" s="91">
        <v>1.65E-2</v>
      </c>
      <c r="AA3057" s="91">
        <v>7.6E-2</v>
      </c>
      <c r="AB3057" s="91">
        <f>SUM(W3057:AA3057)</f>
        <v>0.2775</v>
      </c>
      <c r="AC3057" s="75">
        <v>12</v>
      </c>
      <c r="AD3057" s="92">
        <f>IF(AL3057="","",+AC3057*AL3057)</f>
      </c>
      <c r="AE3057" s="93">
        <f>IF(AL3057="","",+AL3057*AB3057)</f>
      </c>
      <c r="AF3057" s="92">
        <f>IF(AL3057="","",+AL3057-AE3057)</f>
      </c>
      <c r="AG3057" s="93">
        <f>+V3057</f>
        <v>0</v>
      </c>
      <c r="AH3057" s="92">
        <f>IF(AF3057="","",+AF3057-AG3057)</f>
      </c>
      <c r="AI3057" s="92">
        <f>IF(AH3057="","",+AH3057*AC3057)</f>
      </c>
      <c r="AJ3057" s="93"/>
      <c r="AK3057" s="94">
        <v>0.33</v>
      </c>
      <c r="AL3057" s="93">
        <f>IF(V3057=0,"",V3057/(1-AB3057-AK3057))</f>
      </c>
      <c r="AM3057" s="95">
        <v>0.33</v>
      </c>
      <c r="AN3057" s="93">
        <f>IF(V3057=0,"",V3057/(1-AB3057-AM3057))</f>
      </c>
      <c r="AO3057" s="96">
        <v>1.2</v>
      </c>
      <c r="AP3057" s="93">
        <f>IF(BD!AJ3057="","",BD!AJ3057*BD!AO3057)</f>
      </c>
      <c r="AQ3057" s="91">
        <f>BD!AM3057/BD!AK3057-1</f>
        <v>0</v>
      </c>
      <c r="AR3057" s="91">
        <f>IF(BD!AN3057="","",IF(BD!AJ3057="","",BD!AN3057/BD!AJ3057-1))</f>
      </c>
      <c r="AS3057" s="91">
        <f>IF(BD!AN3057="","",IF(BD!AN3057&lt;BD!AL3057,"ABAIXO DA META","DENTRO DA META"))</f>
      </c>
      <c r="AT3057" s="91" t="str">
        <f>IF(BD!AJ3057="","EM ANÁLISE",IF(BD!AP3057&gt;=BD!AN3057,"GO", "NO GO"))</f>
        <v>EM ANÁLISE</v>
      </c>
      <c r="AU3057" s="97">
        <f>IF(AN3057="","",+BD!$AN3057-AJ3057)</f>
      </c>
      <c r="AV3057" s="98"/>
      <c r="AW3057" s="90">
        <f>BD!P3057*BD!AC3057</f>
        <v>0</v>
      </c>
      <c r="AX3057" s="90">
        <f>BD!V3057*BD!AC3057</f>
        <v>0</v>
      </c>
      <c r="AY3057" s="90">
        <f>IF(BD!AN3057="","",BD!AN3057*BD!AC3057)</f>
      </c>
      <c r="AZ3057" s="75" t="s">
        <v>123</v>
      </c>
      <c r="BA3057" s="75" t="s">
        <v>115</v>
      </c>
      <c r="BB3057" s="75">
        <v>1</v>
      </c>
      <c r="BC3057" s="75" t="s">
        <v>250</v>
      </c>
      <c r="BD3057" s="104"/>
      <c r="BE3057" s="104"/>
      <c r="BF3057" s="101"/>
      <c r="BG3057" s="101"/>
      <c r="BH3057" s="101"/>
      <c r="BI3057" s="101"/>
      <c r="BJ3057" s="101"/>
      <c r="BK3057" s="101"/>
      <c r="BL3057" s="101"/>
      <c r="BM3057" s="101"/>
      <c r="BN3057" s="101"/>
      <c r="BO3057" s="103"/>
      <c r="BP3057" s="101"/>
      <c r="BQ3057" s="101"/>
      <c r="BR3057" s="101"/>
      <c r="BS3057" s="101"/>
      <c r="BT3057" s="101"/>
      <c r="BU3057" s="101"/>
      <c r="BV3057" s="101"/>
      <c r="BW3057" s="101"/>
      <c r="BX3057" s="101"/>
      <c r="BY3057" s="101"/>
      <c r="BZ3057" s="101"/>
      <c r="CA3057" s="101"/>
      <c r="CB3057" s="101"/>
      <c r="CC3057" s="101"/>
      <c r="CD3057" s="101"/>
      <c r="CE3057" s="101"/>
      <c r="CF3057" s="101"/>
      <c r="CG3057" s="37" t="e">
        <f>VLOOKUP(Table_1[[#This Row],[EAN]],'[1]Planilha1'!$E:$R,13,0)</f>
        <v>#N/A</v>
      </c>
    </row>
    <row r="3058" ht="15" hidden="1">
      <c r="A3058" s="7"/>
      <c r="B3058" s="84" t="s">
        <v>2735</v>
      </c>
      <c r="C3058" s="75">
        <v>222145</v>
      </c>
      <c r="D3058" s="75"/>
      <c r="E3058" s="85">
        <v>7896003700657</v>
      </c>
      <c r="F3058" s="86" t="s">
        <v>3552</v>
      </c>
      <c r="G3058" s="75" t="s">
        <v>21</v>
      </c>
      <c r="H3058" s="75">
        <v>510</v>
      </c>
      <c r="I3058" s="87" t="s">
        <v>3188</v>
      </c>
      <c r="J3058" s="75" t="s">
        <v>3070</v>
      </c>
      <c r="K3058" s="88" t="s">
        <v>84</v>
      </c>
      <c r="L3058" s="88">
        <v>40</v>
      </c>
      <c r="M3058" s="88">
        <v>0</v>
      </c>
      <c r="N3058" s="75" t="s">
        <v>85</v>
      </c>
      <c r="O3058" s="75"/>
      <c r="P3058" s="106"/>
      <c r="Q3058" s="90">
        <f>(17/100+7.6/100+1.65/100)*P3058</f>
        <v>0</v>
      </c>
      <c r="R3058" s="104"/>
      <c r="S3058" s="104"/>
      <c r="T3058" s="104"/>
      <c r="U3058" s="104"/>
      <c r="V3058" s="90">
        <f>+P3058-Q3058+R3058+S3058+T3058+U3058</f>
        <v>0</v>
      </c>
      <c r="W3058" s="91">
        <f>(1.02/100)</f>
        <v>1.02E-2</v>
      </c>
      <c r="X3058" s="91">
        <v>4.8E-3</v>
      </c>
      <c r="Y3058" s="91">
        <v>0.17</v>
      </c>
      <c r="Z3058" s="91">
        <v>1.65E-2</v>
      </c>
      <c r="AA3058" s="91">
        <v>7.6E-2</v>
      </c>
      <c r="AB3058" s="91">
        <f>SUM(W3058:AA3058)</f>
        <v>0.2775</v>
      </c>
      <c r="AC3058" s="75">
        <v>12</v>
      </c>
      <c r="AD3058" s="92">
        <f>IF(AL3058="","",+AC3058*AL3058)</f>
      </c>
      <c r="AE3058" s="93">
        <f>IF(AL3058="","",+AL3058*AB3058)</f>
      </c>
      <c r="AF3058" s="92">
        <f>IF(AL3058="","",+AL3058-AE3058)</f>
      </c>
      <c r="AG3058" s="93">
        <f>+V3058</f>
        <v>0</v>
      </c>
      <c r="AH3058" s="92">
        <f>IF(AF3058="","",+AF3058-AG3058)</f>
      </c>
      <c r="AI3058" s="92">
        <f>IF(AH3058="","",+AH3058*AC3058)</f>
      </c>
      <c r="AJ3058" s="93"/>
      <c r="AK3058" s="94">
        <v>0.33</v>
      </c>
      <c r="AL3058" s="93">
        <f>IF(V3058=0,"",V3058/(1-AB3058-AK3058))</f>
      </c>
      <c r="AM3058" s="95">
        <v>0.33</v>
      </c>
      <c r="AN3058" s="93">
        <f>IF(V3058=0,"",V3058/(1-AB3058-AM3058))</f>
      </c>
      <c r="AO3058" s="96">
        <v>1.2</v>
      </c>
      <c r="AP3058" s="93">
        <f>IF(BD!AJ3058="","",BD!AJ3058*BD!AO3058)</f>
      </c>
      <c r="AQ3058" s="91">
        <f>BD!AM3058/BD!AK3058-1</f>
        <v>0</v>
      </c>
      <c r="AR3058" s="91">
        <f>IF(BD!AN3058="","",IF(BD!AJ3058="","",BD!AN3058/BD!AJ3058-1))</f>
      </c>
      <c r="AS3058" s="91">
        <f>IF(BD!AN3058="","",IF(BD!AN3058&lt;BD!AL3058,"ABAIXO DA META","DENTRO DA META"))</f>
      </c>
      <c r="AT3058" s="91" t="str">
        <f>IF(BD!AJ3058="","EM ANÁLISE",IF(BD!AP3058&gt;=BD!AN3058,"GO", "NO GO"))</f>
        <v>EM ANÁLISE</v>
      </c>
      <c r="AU3058" s="97">
        <f>IF(AN3058="","",+BD!$AN3058-AJ3058)</f>
      </c>
      <c r="AV3058" s="98"/>
      <c r="AW3058" s="90">
        <f>BD!P3058*BD!AC3058</f>
        <v>0</v>
      </c>
      <c r="AX3058" s="90">
        <f>BD!V3058*BD!AC3058</f>
        <v>0</v>
      </c>
      <c r="AY3058" s="90">
        <f>IF(BD!AN3058="","",BD!AN3058*BD!AC3058)</f>
      </c>
      <c r="AZ3058" s="75" t="s">
        <v>123</v>
      </c>
      <c r="BA3058" s="75" t="s">
        <v>115</v>
      </c>
      <c r="BB3058" s="75">
        <v>1</v>
      </c>
      <c r="BC3058" s="75" t="s">
        <v>250</v>
      </c>
      <c r="BD3058" s="104"/>
      <c r="BE3058" s="104"/>
      <c r="BF3058" s="101"/>
      <c r="BG3058" s="101"/>
      <c r="BH3058" s="101"/>
      <c r="BI3058" s="101"/>
      <c r="BJ3058" s="101"/>
      <c r="BK3058" s="101"/>
      <c r="BL3058" s="101"/>
      <c r="BM3058" s="101"/>
      <c r="BN3058" s="101"/>
      <c r="BO3058" s="103"/>
      <c r="BP3058" s="101"/>
      <c r="BQ3058" s="101"/>
      <c r="BR3058" s="101"/>
      <c r="BS3058" s="101"/>
      <c r="BT3058" s="101"/>
      <c r="BU3058" s="101"/>
      <c r="BV3058" s="101"/>
      <c r="BW3058" s="101"/>
      <c r="BX3058" s="101"/>
      <c r="BY3058" s="101"/>
      <c r="BZ3058" s="101"/>
      <c r="CA3058" s="101"/>
      <c r="CB3058" s="101"/>
      <c r="CC3058" s="101"/>
      <c r="CD3058" s="101"/>
      <c r="CE3058" s="101"/>
      <c r="CF3058" s="101"/>
      <c r="CG3058" s="37" t="e">
        <f>VLOOKUP(Table_1[[#This Row],[EAN]],'[1]Planilha1'!$E:$R,13,0)</f>
        <v>#N/A</v>
      </c>
    </row>
    <row r="3059" ht="15" hidden="1">
      <c r="A3059" s="7"/>
      <c r="B3059" s="84" t="s">
        <v>2735</v>
      </c>
      <c r="C3059" s="75">
        <v>222146</v>
      </c>
      <c r="D3059" s="75"/>
      <c r="E3059" s="85">
        <v>7896003703399</v>
      </c>
      <c r="F3059" s="86" t="s">
        <v>3553</v>
      </c>
      <c r="G3059" s="75" t="s">
        <v>21</v>
      </c>
      <c r="H3059" s="75">
        <v>510</v>
      </c>
      <c r="I3059" s="87" t="s">
        <v>3188</v>
      </c>
      <c r="J3059" s="75" t="s">
        <v>3070</v>
      </c>
      <c r="K3059" s="88" t="s">
        <v>84</v>
      </c>
      <c r="L3059" s="88">
        <v>40</v>
      </c>
      <c r="M3059" s="88">
        <v>0</v>
      </c>
      <c r="N3059" s="75" t="s">
        <v>85</v>
      </c>
      <c r="O3059" s="75"/>
      <c r="P3059" s="106"/>
      <c r="Q3059" s="90">
        <f>(17/100+7.6/100+1.65/100)*P3059</f>
        <v>0</v>
      </c>
      <c r="R3059" s="104"/>
      <c r="S3059" s="104"/>
      <c r="T3059" s="104"/>
      <c r="U3059" s="104"/>
      <c r="V3059" s="90">
        <f>+P3059-Q3059+R3059+S3059+T3059+U3059</f>
        <v>0</v>
      </c>
      <c r="W3059" s="91">
        <f>(1.02/100)</f>
        <v>1.02E-2</v>
      </c>
      <c r="X3059" s="91">
        <v>4.8E-3</v>
      </c>
      <c r="Y3059" s="91">
        <v>0.17</v>
      </c>
      <c r="Z3059" s="91">
        <v>1.65E-2</v>
      </c>
      <c r="AA3059" s="91">
        <v>7.6E-2</v>
      </c>
      <c r="AB3059" s="91">
        <f>SUM(W3059:AA3059)</f>
        <v>0.2775</v>
      </c>
      <c r="AC3059" s="75">
        <v>12</v>
      </c>
      <c r="AD3059" s="92">
        <f>IF(AL3059="","",+AC3059*AL3059)</f>
      </c>
      <c r="AE3059" s="93">
        <f>IF(AL3059="","",+AL3059*AB3059)</f>
      </c>
      <c r="AF3059" s="92">
        <f>IF(AL3059="","",+AL3059-AE3059)</f>
      </c>
      <c r="AG3059" s="93">
        <f>+V3059</f>
        <v>0</v>
      </c>
      <c r="AH3059" s="92">
        <f>IF(AF3059="","",+AF3059-AG3059)</f>
      </c>
      <c r="AI3059" s="92">
        <f>IF(AH3059="","",+AH3059*AC3059)</f>
      </c>
      <c r="AJ3059" s="93"/>
      <c r="AK3059" s="94">
        <v>0.33</v>
      </c>
      <c r="AL3059" s="93">
        <f>IF(V3059=0,"",V3059/(1-AB3059-AK3059))</f>
      </c>
      <c r="AM3059" s="95">
        <v>0.33</v>
      </c>
      <c r="AN3059" s="93">
        <f>IF(V3059=0,"",V3059/(1-AB3059-AM3059))</f>
      </c>
      <c r="AO3059" s="96">
        <v>1.2</v>
      </c>
      <c r="AP3059" s="93">
        <f>IF(BD!AJ3059="","",BD!AJ3059*BD!AO3059)</f>
      </c>
      <c r="AQ3059" s="91">
        <f>BD!AM3059/BD!AK3059-1</f>
        <v>0</v>
      </c>
      <c r="AR3059" s="91">
        <f>IF(BD!AN3059="","",IF(BD!AJ3059="","",BD!AN3059/BD!AJ3059-1))</f>
      </c>
      <c r="AS3059" s="91">
        <f>IF(BD!AN3059="","",IF(BD!AN3059&lt;BD!AL3059,"ABAIXO DA META","DENTRO DA META"))</f>
      </c>
      <c r="AT3059" s="91" t="str">
        <f>IF(BD!AJ3059="","EM ANÁLISE",IF(BD!AP3059&gt;=BD!AN3059,"GO", "NO GO"))</f>
        <v>EM ANÁLISE</v>
      </c>
      <c r="AU3059" s="97">
        <f>IF(AN3059="","",+BD!$AN3059-AJ3059)</f>
      </c>
      <c r="AV3059" s="98"/>
      <c r="AW3059" s="90">
        <f>BD!P3059*BD!AC3059</f>
        <v>0</v>
      </c>
      <c r="AX3059" s="90">
        <f>BD!V3059*BD!AC3059</f>
        <v>0</v>
      </c>
      <c r="AY3059" s="90">
        <f>IF(BD!AN3059="","",BD!AN3059*BD!AC3059)</f>
      </c>
      <c r="AZ3059" s="75" t="s">
        <v>123</v>
      </c>
      <c r="BA3059" s="75" t="s">
        <v>115</v>
      </c>
      <c r="BB3059" s="75">
        <v>1</v>
      </c>
      <c r="BC3059" s="75" t="s">
        <v>250</v>
      </c>
      <c r="BD3059" s="104"/>
      <c r="BE3059" s="104"/>
      <c r="BF3059" s="101"/>
      <c r="BG3059" s="101"/>
      <c r="BH3059" s="101"/>
      <c r="BI3059" s="101"/>
      <c r="BJ3059" s="101"/>
      <c r="BK3059" s="101"/>
      <c r="BL3059" s="101"/>
      <c r="BM3059" s="101"/>
      <c r="BN3059" s="101"/>
      <c r="BO3059" s="103"/>
      <c r="BP3059" s="101"/>
      <c r="BQ3059" s="101"/>
      <c r="BR3059" s="101"/>
      <c r="BS3059" s="101"/>
      <c r="BT3059" s="101"/>
      <c r="BU3059" s="101"/>
      <c r="BV3059" s="101"/>
      <c r="BW3059" s="101"/>
      <c r="BX3059" s="101"/>
      <c r="BY3059" s="101"/>
      <c r="BZ3059" s="101"/>
      <c r="CA3059" s="101"/>
      <c r="CB3059" s="101"/>
      <c r="CC3059" s="101"/>
      <c r="CD3059" s="101"/>
      <c r="CE3059" s="101"/>
      <c r="CF3059" s="101"/>
      <c r="CG3059" s="37" t="e">
        <f>VLOOKUP(Table_1[[#This Row],[EAN]],'[1]Planilha1'!$E:$R,13,0)</f>
        <v>#N/A</v>
      </c>
    </row>
    <row r="3060" ht="15" hidden="1">
      <c r="A3060" s="7"/>
      <c r="B3060" s="84" t="s">
        <v>2735</v>
      </c>
      <c r="C3060" s="75">
        <v>222147</v>
      </c>
      <c r="D3060" s="75"/>
      <c r="E3060" s="85">
        <v>7896003701425</v>
      </c>
      <c r="F3060" s="86" t="s">
        <v>3554</v>
      </c>
      <c r="G3060" s="75" t="s">
        <v>21</v>
      </c>
      <c r="H3060" s="75">
        <v>510</v>
      </c>
      <c r="I3060" s="87" t="s">
        <v>3188</v>
      </c>
      <c r="J3060" s="75" t="s">
        <v>3070</v>
      </c>
      <c r="K3060" s="88" t="s">
        <v>84</v>
      </c>
      <c r="L3060" s="88">
        <v>40</v>
      </c>
      <c r="M3060" s="88">
        <v>0</v>
      </c>
      <c r="N3060" s="75" t="s">
        <v>85</v>
      </c>
      <c r="O3060" s="75"/>
      <c r="P3060" s="106"/>
      <c r="Q3060" s="90">
        <f>(17/100+7.6/100+1.65/100)*P3060</f>
        <v>0</v>
      </c>
      <c r="R3060" s="104"/>
      <c r="S3060" s="104"/>
      <c r="T3060" s="104"/>
      <c r="U3060" s="104"/>
      <c r="V3060" s="90">
        <f>+P3060-Q3060+R3060+S3060+T3060+U3060</f>
        <v>0</v>
      </c>
      <c r="W3060" s="91">
        <f>(1.02/100)</f>
        <v>1.02E-2</v>
      </c>
      <c r="X3060" s="91">
        <v>4.8E-3</v>
      </c>
      <c r="Y3060" s="91">
        <v>0.17</v>
      </c>
      <c r="Z3060" s="91">
        <v>1.65E-2</v>
      </c>
      <c r="AA3060" s="91">
        <v>7.6E-2</v>
      </c>
      <c r="AB3060" s="91">
        <f>SUM(W3060:AA3060)</f>
        <v>0.2775</v>
      </c>
      <c r="AC3060" s="75">
        <v>12</v>
      </c>
      <c r="AD3060" s="92">
        <f>IF(AL3060="","",+AC3060*AL3060)</f>
      </c>
      <c r="AE3060" s="93">
        <f>IF(AL3060="","",+AL3060*AB3060)</f>
      </c>
      <c r="AF3060" s="92">
        <f>IF(AL3060="","",+AL3060-AE3060)</f>
      </c>
      <c r="AG3060" s="93">
        <f>+V3060</f>
        <v>0</v>
      </c>
      <c r="AH3060" s="92">
        <f>IF(AF3060="","",+AF3060-AG3060)</f>
      </c>
      <c r="AI3060" s="92">
        <f>IF(AH3060="","",+AH3060*AC3060)</f>
      </c>
      <c r="AJ3060" s="93"/>
      <c r="AK3060" s="94">
        <v>0.33</v>
      </c>
      <c r="AL3060" s="93">
        <f>IF(V3060=0,"",V3060/(1-AB3060-AK3060))</f>
      </c>
      <c r="AM3060" s="95">
        <v>0.33</v>
      </c>
      <c r="AN3060" s="93">
        <f>IF(V3060=0,"",V3060/(1-AB3060-AM3060))</f>
      </c>
      <c r="AO3060" s="96">
        <v>1.2</v>
      </c>
      <c r="AP3060" s="93">
        <f>IF(BD!AJ3060="","",BD!AJ3060*BD!AO3060)</f>
      </c>
      <c r="AQ3060" s="91">
        <f>BD!AM3060/BD!AK3060-1</f>
        <v>0</v>
      </c>
      <c r="AR3060" s="91">
        <f>IF(BD!AN3060="","",IF(BD!AJ3060="","",BD!AN3060/BD!AJ3060-1))</f>
      </c>
      <c r="AS3060" s="91">
        <f>IF(BD!AN3060="","",IF(BD!AN3060&lt;BD!AL3060,"ABAIXO DA META","DENTRO DA META"))</f>
      </c>
      <c r="AT3060" s="91" t="str">
        <f>IF(BD!AJ3060="","EM ANÁLISE",IF(BD!AP3060&gt;=BD!AN3060,"GO", "NO GO"))</f>
        <v>EM ANÁLISE</v>
      </c>
      <c r="AU3060" s="97">
        <f>IF(AN3060="","",+BD!$AN3060-AJ3060)</f>
      </c>
      <c r="AV3060" s="98"/>
      <c r="AW3060" s="90">
        <f>BD!P3060*BD!AC3060</f>
        <v>0</v>
      </c>
      <c r="AX3060" s="90">
        <f>BD!V3060*BD!AC3060</f>
        <v>0</v>
      </c>
      <c r="AY3060" s="90">
        <f>IF(BD!AN3060="","",BD!AN3060*BD!AC3060)</f>
      </c>
      <c r="AZ3060" s="75" t="s">
        <v>123</v>
      </c>
      <c r="BA3060" s="75" t="s">
        <v>115</v>
      </c>
      <c r="BB3060" s="75">
        <v>1</v>
      </c>
      <c r="BC3060" s="75" t="s">
        <v>250</v>
      </c>
      <c r="BD3060" s="104"/>
      <c r="BE3060" s="104"/>
      <c r="BF3060" s="101"/>
      <c r="BG3060" s="101"/>
      <c r="BH3060" s="101"/>
      <c r="BI3060" s="101"/>
      <c r="BJ3060" s="101"/>
      <c r="BK3060" s="101"/>
      <c r="BL3060" s="101"/>
      <c r="BM3060" s="101"/>
      <c r="BN3060" s="101"/>
      <c r="BO3060" s="103"/>
      <c r="BP3060" s="101"/>
      <c r="BQ3060" s="101"/>
      <c r="BR3060" s="101"/>
      <c r="BS3060" s="101"/>
      <c r="BT3060" s="101"/>
      <c r="BU3060" s="101"/>
      <c r="BV3060" s="101"/>
      <c r="BW3060" s="101"/>
      <c r="BX3060" s="101"/>
      <c r="BY3060" s="101"/>
      <c r="BZ3060" s="101"/>
      <c r="CA3060" s="101"/>
      <c r="CB3060" s="101"/>
      <c r="CC3060" s="101"/>
      <c r="CD3060" s="101"/>
      <c r="CE3060" s="101"/>
      <c r="CF3060" s="101"/>
      <c r="CG3060" s="37" t="e">
        <f>VLOOKUP(Table_1[[#This Row],[EAN]],'[1]Planilha1'!$E:$R,13,0)</f>
        <v>#N/A</v>
      </c>
    </row>
    <row r="3061" ht="15" hidden="1">
      <c r="A3061" s="7"/>
      <c r="B3061" s="84" t="s">
        <v>2735</v>
      </c>
      <c r="C3061" s="75">
        <v>222148</v>
      </c>
      <c r="D3061" s="75"/>
      <c r="E3061" s="85">
        <v>7896003700978</v>
      </c>
      <c r="F3061" s="86" t="s">
        <v>3555</v>
      </c>
      <c r="G3061" s="75" t="s">
        <v>21</v>
      </c>
      <c r="H3061" s="75">
        <v>510</v>
      </c>
      <c r="I3061" s="87" t="s">
        <v>3188</v>
      </c>
      <c r="J3061" s="75" t="s">
        <v>3070</v>
      </c>
      <c r="K3061" s="88" t="s">
        <v>84</v>
      </c>
      <c r="L3061" s="88">
        <v>40</v>
      </c>
      <c r="M3061" s="88">
        <v>0</v>
      </c>
      <c r="N3061" s="75" t="s">
        <v>85</v>
      </c>
      <c r="O3061" s="75"/>
      <c r="P3061" s="106"/>
      <c r="Q3061" s="90">
        <f>(17/100+7.6/100+1.65/100)*P3061</f>
        <v>0</v>
      </c>
      <c r="R3061" s="104"/>
      <c r="S3061" s="104"/>
      <c r="T3061" s="104"/>
      <c r="U3061" s="104"/>
      <c r="V3061" s="90">
        <f>+P3061-Q3061+R3061+S3061+T3061+U3061</f>
        <v>0</v>
      </c>
      <c r="W3061" s="91">
        <f>(1.02/100)</f>
        <v>1.02E-2</v>
      </c>
      <c r="X3061" s="91">
        <v>4.8E-3</v>
      </c>
      <c r="Y3061" s="91">
        <v>0.17</v>
      </c>
      <c r="Z3061" s="91">
        <v>1.65E-2</v>
      </c>
      <c r="AA3061" s="91">
        <v>7.6E-2</v>
      </c>
      <c r="AB3061" s="91">
        <f>SUM(W3061:AA3061)</f>
        <v>0.2775</v>
      </c>
      <c r="AC3061" s="75">
        <v>12</v>
      </c>
      <c r="AD3061" s="92">
        <f>IF(AL3061="","",+AC3061*AL3061)</f>
      </c>
      <c r="AE3061" s="93">
        <f>IF(AL3061="","",+AL3061*AB3061)</f>
      </c>
      <c r="AF3061" s="92">
        <f>IF(AL3061="","",+AL3061-AE3061)</f>
      </c>
      <c r="AG3061" s="93">
        <f>+V3061</f>
        <v>0</v>
      </c>
      <c r="AH3061" s="92">
        <f>IF(AF3061="","",+AF3061-AG3061)</f>
      </c>
      <c r="AI3061" s="92">
        <f>IF(AH3061="","",+AH3061*AC3061)</f>
      </c>
      <c r="AJ3061" s="93"/>
      <c r="AK3061" s="94">
        <v>0.33</v>
      </c>
      <c r="AL3061" s="93">
        <f>IF(V3061=0,"",V3061/(1-AB3061-AK3061))</f>
      </c>
      <c r="AM3061" s="95">
        <v>0.33</v>
      </c>
      <c r="AN3061" s="93">
        <f>IF(V3061=0,"",V3061/(1-AB3061-AM3061))</f>
      </c>
      <c r="AO3061" s="96">
        <v>1.2</v>
      </c>
      <c r="AP3061" s="93">
        <f>IF(BD!AJ3061="","",BD!AJ3061*BD!AO3061)</f>
      </c>
      <c r="AQ3061" s="91">
        <f>BD!AM3061/BD!AK3061-1</f>
        <v>0</v>
      </c>
      <c r="AR3061" s="91">
        <f>IF(BD!AN3061="","",IF(BD!AJ3061="","",BD!AN3061/BD!AJ3061-1))</f>
      </c>
      <c r="AS3061" s="91">
        <f>IF(BD!AN3061="","",IF(BD!AN3061&lt;BD!AL3061,"ABAIXO DA META","DENTRO DA META"))</f>
      </c>
      <c r="AT3061" s="91" t="str">
        <f>IF(BD!AJ3061="","EM ANÁLISE",IF(BD!AP3061&gt;=BD!AN3061,"GO", "NO GO"))</f>
        <v>EM ANÁLISE</v>
      </c>
      <c r="AU3061" s="97">
        <f>IF(AN3061="","",+BD!$AN3061-AJ3061)</f>
      </c>
      <c r="AV3061" s="98"/>
      <c r="AW3061" s="90">
        <f>BD!P3061*BD!AC3061</f>
        <v>0</v>
      </c>
      <c r="AX3061" s="90">
        <f>BD!V3061*BD!AC3061</f>
        <v>0</v>
      </c>
      <c r="AY3061" s="90">
        <f>IF(BD!AN3061="","",BD!AN3061*BD!AC3061)</f>
      </c>
      <c r="AZ3061" s="75" t="s">
        <v>123</v>
      </c>
      <c r="BA3061" s="75" t="s">
        <v>115</v>
      </c>
      <c r="BB3061" s="75">
        <v>1</v>
      </c>
      <c r="BC3061" s="75" t="s">
        <v>250</v>
      </c>
      <c r="BD3061" s="104"/>
      <c r="BE3061" s="104"/>
      <c r="BF3061" s="101"/>
      <c r="BG3061" s="101"/>
      <c r="BH3061" s="101"/>
      <c r="BI3061" s="101"/>
      <c r="BJ3061" s="101"/>
      <c r="BK3061" s="101"/>
      <c r="BL3061" s="101"/>
      <c r="BM3061" s="101"/>
      <c r="BN3061" s="101"/>
      <c r="BO3061" s="103"/>
      <c r="BP3061" s="101"/>
      <c r="BQ3061" s="101"/>
      <c r="BR3061" s="101"/>
      <c r="BS3061" s="101"/>
      <c r="BT3061" s="101"/>
      <c r="BU3061" s="101"/>
      <c r="BV3061" s="101"/>
      <c r="BW3061" s="101"/>
      <c r="BX3061" s="101"/>
      <c r="BY3061" s="101"/>
      <c r="BZ3061" s="101"/>
      <c r="CA3061" s="101"/>
      <c r="CB3061" s="101"/>
      <c r="CC3061" s="101"/>
      <c r="CD3061" s="101"/>
      <c r="CE3061" s="101"/>
      <c r="CF3061" s="101"/>
      <c r="CG3061" s="37" t="e">
        <f>VLOOKUP(Table_1[[#This Row],[EAN]],'[1]Planilha1'!$E:$R,13,0)</f>
        <v>#N/A</v>
      </c>
    </row>
    <row r="3062" ht="15" hidden="1">
      <c r="A3062" s="7"/>
      <c r="B3062" s="84" t="s">
        <v>2735</v>
      </c>
      <c r="C3062" s="75">
        <v>222149</v>
      </c>
      <c r="D3062" s="75"/>
      <c r="E3062" s="85">
        <v>7896003737721</v>
      </c>
      <c r="F3062" s="86" t="s">
        <v>3556</v>
      </c>
      <c r="G3062" s="75" t="s">
        <v>21</v>
      </c>
      <c r="H3062" s="75">
        <v>510</v>
      </c>
      <c r="I3062" s="87" t="s">
        <v>3188</v>
      </c>
      <c r="J3062" s="75" t="s">
        <v>3070</v>
      </c>
      <c r="K3062" s="88" t="s">
        <v>84</v>
      </c>
      <c r="L3062" s="88">
        <v>40</v>
      </c>
      <c r="M3062" s="88">
        <v>0</v>
      </c>
      <c r="N3062" s="75" t="s">
        <v>85</v>
      </c>
      <c r="O3062" s="75"/>
      <c r="P3062" s="106"/>
      <c r="Q3062" s="90">
        <f>(17/100+7.6/100+1.65/100)*P3062</f>
        <v>0</v>
      </c>
      <c r="R3062" s="104"/>
      <c r="S3062" s="104"/>
      <c r="T3062" s="104"/>
      <c r="U3062" s="104"/>
      <c r="V3062" s="90">
        <f>+P3062-Q3062+R3062+S3062+T3062+U3062</f>
        <v>0</v>
      </c>
      <c r="W3062" s="91">
        <f>(1.02/100)</f>
        <v>1.02E-2</v>
      </c>
      <c r="X3062" s="91">
        <v>4.8E-3</v>
      </c>
      <c r="Y3062" s="91">
        <v>0.17</v>
      </c>
      <c r="Z3062" s="91">
        <v>1.65E-2</v>
      </c>
      <c r="AA3062" s="91">
        <v>7.6E-2</v>
      </c>
      <c r="AB3062" s="91">
        <f>SUM(W3062:AA3062)</f>
        <v>0.2775</v>
      </c>
      <c r="AC3062" s="75">
        <v>12</v>
      </c>
      <c r="AD3062" s="92">
        <f>IF(AL3062="","",+AC3062*AL3062)</f>
      </c>
      <c r="AE3062" s="93">
        <f>IF(AL3062="","",+AL3062*AB3062)</f>
      </c>
      <c r="AF3062" s="92">
        <f>IF(AL3062="","",+AL3062-AE3062)</f>
      </c>
      <c r="AG3062" s="93">
        <f>+V3062</f>
        <v>0</v>
      </c>
      <c r="AH3062" s="92">
        <f>IF(AF3062="","",+AF3062-AG3062)</f>
      </c>
      <c r="AI3062" s="92">
        <f>IF(AH3062="","",+AH3062*AC3062)</f>
      </c>
      <c r="AJ3062" s="93"/>
      <c r="AK3062" s="94">
        <v>0.33</v>
      </c>
      <c r="AL3062" s="93">
        <f>IF(V3062=0,"",V3062/(1-AB3062-AK3062))</f>
      </c>
      <c r="AM3062" s="95">
        <v>0.33</v>
      </c>
      <c r="AN3062" s="93">
        <f>IF(V3062=0,"",V3062/(1-AB3062-AM3062))</f>
      </c>
      <c r="AO3062" s="96">
        <v>1.2</v>
      </c>
      <c r="AP3062" s="93">
        <f>IF(BD!AJ3062="","",BD!AJ3062*BD!AO3062)</f>
      </c>
      <c r="AQ3062" s="91">
        <f>BD!AM3062/BD!AK3062-1</f>
        <v>0</v>
      </c>
      <c r="AR3062" s="91">
        <f>IF(BD!AN3062="","",IF(BD!AJ3062="","",BD!AN3062/BD!AJ3062-1))</f>
      </c>
      <c r="AS3062" s="91">
        <f>IF(BD!AN3062="","",IF(BD!AN3062&lt;BD!AL3062,"ABAIXO DA META","DENTRO DA META"))</f>
      </c>
      <c r="AT3062" s="91" t="str">
        <f>IF(BD!AJ3062="","EM ANÁLISE",IF(BD!AP3062&gt;=BD!AN3062,"GO", "NO GO"))</f>
        <v>EM ANÁLISE</v>
      </c>
      <c r="AU3062" s="97">
        <f>IF(AN3062="","",+BD!$AN3062-AJ3062)</f>
      </c>
      <c r="AV3062" s="98"/>
      <c r="AW3062" s="90">
        <f>BD!P3062*BD!AC3062</f>
        <v>0</v>
      </c>
      <c r="AX3062" s="90">
        <f>BD!V3062*BD!AC3062</f>
        <v>0</v>
      </c>
      <c r="AY3062" s="90">
        <f>IF(BD!AN3062="","",BD!AN3062*BD!AC3062)</f>
      </c>
      <c r="AZ3062" s="75" t="s">
        <v>123</v>
      </c>
      <c r="BA3062" s="75" t="s">
        <v>115</v>
      </c>
      <c r="BB3062" s="75">
        <v>1</v>
      </c>
      <c r="BC3062" s="75" t="s">
        <v>250</v>
      </c>
      <c r="BD3062" s="104"/>
      <c r="BE3062" s="104"/>
      <c r="BF3062" s="101"/>
      <c r="BG3062" s="101"/>
      <c r="BH3062" s="101"/>
      <c r="BI3062" s="101"/>
      <c r="BJ3062" s="101"/>
      <c r="BK3062" s="101"/>
      <c r="BL3062" s="101"/>
      <c r="BM3062" s="101"/>
      <c r="BN3062" s="101"/>
      <c r="BO3062" s="103"/>
      <c r="BP3062" s="101"/>
      <c r="BQ3062" s="101"/>
      <c r="BR3062" s="101"/>
      <c r="BS3062" s="101"/>
      <c r="BT3062" s="101"/>
      <c r="BU3062" s="101"/>
      <c r="BV3062" s="101"/>
      <c r="BW3062" s="101"/>
      <c r="BX3062" s="101"/>
      <c r="BY3062" s="101"/>
      <c r="BZ3062" s="101"/>
      <c r="CA3062" s="101"/>
      <c r="CB3062" s="101"/>
      <c r="CC3062" s="101"/>
      <c r="CD3062" s="101"/>
      <c r="CE3062" s="101"/>
      <c r="CF3062" s="101"/>
      <c r="CG3062" s="37" t="e">
        <f>VLOOKUP(Table_1[[#This Row],[EAN]],'[1]Planilha1'!$E:$R,13,0)</f>
        <v>#N/A</v>
      </c>
    </row>
    <row r="3063" ht="15" hidden="1">
      <c r="A3063" s="7"/>
      <c r="B3063" s="84" t="s">
        <v>2735</v>
      </c>
      <c r="C3063" s="75">
        <v>222150</v>
      </c>
      <c r="D3063" s="75"/>
      <c r="E3063" s="85">
        <v>7896003737691</v>
      </c>
      <c r="F3063" s="86" t="s">
        <v>3557</v>
      </c>
      <c r="G3063" s="75" t="s">
        <v>21</v>
      </c>
      <c r="H3063" s="75">
        <v>510</v>
      </c>
      <c r="I3063" s="87" t="s">
        <v>3188</v>
      </c>
      <c r="J3063" s="75" t="s">
        <v>3070</v>
      </c>
      <c r="K3063" s="88" t="s">
        <v>84</v>
      </c>
      <c r="L3063" s="88">
        <v>40</v>
      </c>
      <c r="M3063" s="88">
        <v>0</v>
      </c>
      <c r="N3063" s="75" t="s">
        <v>85</v>
      </c>
      <c r="O3063" s="75"/>
      <c r="P3063" s="106"/>
      <c r="Q3063" s="90">
        <f>(17/100+7.6/100+1.65/100)*P3063</f>
        <v>0</v>
      </c>
      <c r="R3063" s="104"/>
      <c r="S3063" s="104"/>
      <c r="T3063" s="104"/>
      <c r="U3063" s="104"/>
      <c r="V3063" s="90">
        <f>+P3063-Q3063+R3063+S3063+T3063+U3063</f>
        <v>0</v>
      </c>
      <c r="W3063" s="91">
        <f>(1.02/100)</f>
        <v>1.02E-2</v>
      </c>
      <c r="X3063" s="91">
        <v>4.8E-3</v>
      </c>
      <c r="Y3063" s="91">
        <v>0.17</v>
      </c>
      <c r="Z3063" s="91">
        <v>1.65E-2</v>
      </c>
      <c r="AA3063" s="91">
        <v>7.6E-2</v>
      </c>
      <c r="AB3063" s="91">
        <f>SUM(W3063:AA3063)</f>
        <v>0.2775</v>
      </c>
      <c r="AC3063" s="75">
        <v>12</v>
      </c>
      <c r="AD3063" s="92">
        <f>IF(AL3063="","",+AC3063*AL3063)</f>
      </c>
      <c r="AE3063" s="93">
        <f>IF(AL3063="","",+AL3063*AB3063)</f>
      </c>
      <c r="AF3063" s="92">
        <f>IF(AL3063="","",+AL3063-AE3063)</f>
      </c>
      <c r="AG3063" s="93">
        <f>+V3063</f>
        <v>0</v>
      </c>
      <c r="AH3063" s="92">
        <f>IF(AF3063="","",+AF3063-AG3063)</f>
      </c>
      <c r="AI3063" s="92">
        <f>IF(AH3063="","",+AH3063*AC3063)</f>
      </c>
      <c r="AJ3063" s="93"/>
      <c r="AK3063" s="94">
        <v>0.33</v>
      </c>
      <c r="AL3063" s="93">
        <f>IF(V3063=0,"",V3063/(1-AB3063-AK3063))</f>
      </c>
      <c r="AM3063" s="95">
        <v>0.33</v>
      </c>
      <c r="AN3063" s="93">
        <f>IF(V3063=0,"",V3063/(1-AB3063-AM3063))</f>
      </c>
      <c r="AO3063" s="96">
        <v>1.2</v>
      </c>
      <c r="AP3063" s="93">
        <f>IF(BD!AJ3063="","",BD!AJ3063*BD!AO3063)</f>
      </c>
      <c r="AQ3063" s="91">
        <f>BD!AM3063/BD!AK3063-1</f>
        <v>0</v>
      </c>
      <c r="AR3063" s="91">
        <f>IF(BD!AN3063="","",IF(BD!AJ3063="","",BD!AN3063/BD!AJ3063-1))</f>
      </c>
      <c r="AS3063" s="91">
        <f>IF(BD!AN3063="","",IF(BD!AN3063&lt;BD!AL3063,"ABAIXO DA META","DENTRO DA META"))</f>
      </c>
      <c r="AT3063" s="91" t="str">
        <f>IF(BD!AJ3063="","EM ANÁLISE",IF(BD!AP3063&gt;=BD!AN3063,"GO", "NO GO"))</f>
        <v>EM ANÁLISE</v>
      </c>
      <c r="AU3063" s="97">
        <f>IF(AN3063="","",+BD!$AN3063-AJ3063)</f>
      </c>
      <c r="AV3063" s="98"/>
      <c r="AW3063" s="90">
        <f>BD!P3063*BD!AC3063</f>
        <v>0</v>
      </c>
      <c r="AX3063" s="90">
        <f>BD!V3063*BD!AC3063</f>
        <v>0</v>
      </c>
      <c r="AY3063" s="90">
        <f>IF(BD!AN3063="","",BD!AN3063*BD!AC3063)</f>
      </c>
      <c r="AZ3063" s="75" t="s">
        <v>123</v>
      </c>
      <c r="BA3063" s="75" t="s">
        <v>115</v>
      </c>
      <c r="BB3063" s="75">
        <v>1</v>
      </c>
      <c r="BC3063" s="75" t="s">
        <v>250</v>
      </c>
      <c r="BD3063" s="104"/>
      <c r="BE3063" s="104"/>
      <c r="BF3063" s="101"/>
      <c r="BG3063" s="101"/>
      <c r="BH3063" s="101"/>
      <c r="BI3063" s="101"/>
      <c r="BJ3063" s="101"/>
      <c r="BK3063" s="101"/>
      <c r="BL3063" s="101"/>
      <c r="BM3063" s="101"/>
      <c r="BN3063" s="101"/>
      <c r="BO3063" s="103"/>
      <c r="BP3063" s="101"/>
      <c r="BQ3063" s="101"/>
      <c r="BR3063" s="101"/>
      <c r="BS3063" s="101"/>
      <c r="BT3063" s="101"/>
      <c r="BU3063" s="101"/>
      <c r="BV3063" s="101"/>
      <c r="BW3063" s="101"/>
      <c r="BX3063" s="101"/>
      <c r="BY3063" s="101"/>
      <c r="BZ3063" s="101"/>
      <c r="CA3063" s="101"/>
      <c r="CB3063" s="101"/>
      <c r="CC3063" s="101"/>
      <c r="CD3063" s="101"/>
      <c r="CE3063" s="101"/>
      <c r="CF3063" s="101"/>
      <c r="CG3063" s="37" t="e">
        <f>VLOOKUP(Table_1[[#This Row],[EAN]],'[1]Planilha1'!$E:$R,13,0)</f>
        <v>#N/A</v>
      </c>
    </row>
    <row r="3064" ht="15" hidden="1">
      <c r="A3064" s="7"/>
      <c r="B3064" s="84" t="s">
        <v>2735</v>
      </c>
      <c r="C3064" s="75">
        <v>222151</v>
      </c>
      <c r="D3064" s="75"/>
      <c r="E3064" s="85">
        <v>7896003737684</v>
      </c>
      <c r="F3064" s="86" t="s">
        <v>3558</v>
      </c>
      <c r="G3064" s="75" t="s">
        <v>21</v>
      </c>
      <c r="H3064" s="75">
        <v>510</v>
      </c>
      <c r="I3064" s="87" t="s">
        <v>3188</v>
      </c>
      <c r="J3064" s="75" t="s">
        <v>3070</v>
      </c>
      <c r="K3064" s="88" t="s">
        <v>84</v>
      </c>
      <c r="L3064" s="88">
        <v>40</v>
      </c>
      <c r="M3064" s="88">
        <v>0</v>
      </c>
      <c r="N3064" s="75" t="s">
        <v>85</v>
      </c>
      <c r="O3064" s="75"/>
      <c r="P3064" s="106"/>
      <c r="Q3064" s="90">
        <f>(17/100+7.6/100+1.65/100)*P3064</f>
        <v>0</v>
      </c>
      <c r="R3064" s="104"/>
      <c r="S3064" s="104"/>
      <c r="T3064" s="104"/>
      <c r="U3064" s="104"/>
      <c r="V3064" s="90">
        <f>+P3064-Q3064+R3064+S3064+T3064+U3064</f>
        <v>0</v>
      </c>
      <c r="W3064" s="91">
        <f>(1.02/100)</f>
        <v>1.02E-2</v>
      </c>
      <c r="X3064" s="91">
        <v>4.8E-3</v>
      </c>
      <c r="Y3064" s="91">
        <v>0.17</v>
      </c>
      <c r="Z3064" s="91">
        <v>1.65E-2</v>
      </c>
      <c r="AA3064" s="91">
        <v>7.6E-2</v>
      </c>
      <c r="AB3064" s="91">
        <f>SUM(W3064:AA3064)</f>
        <v>0.2775</v>
      </c>
      <c r="AC3064" s="75">
        <v>12</v>
      </c>
      <c r="AD3064" s="92">
        <f>IF(AL3064="","",+AC3064*AL3064)</f>
      </c>
      <c r="AE3064" s="93">
        <f>IF(AL3064="","",+AL3064*AB3064)</f>
      </c>
      <c r="AF3064" s="92">
        <f>IF(AL3064="","",+AL3064-AE3064)</f>
      </c>
      <c r="AG3064" s="93">
        <f>+V3064</f>
        <v>0</v>
      </c>
      <c r="AH3064" s="92">
        <f>IF(AF3064="","",+AF3064-AG3064)</f>
      </c>
      <c r="AI3064" s="92">
        <f>IF(AH3064="","",+AH3064*AC3064)</f>
      </c>
      <c r="AJ3064" s="93"/>
      <c r="AK3064" s="94">
        <v>0.33</v>
      </c>
      <c r="AL3064" s="93">
        <f>IF(V3064=0,"",V3064/(1-AB3064-AK3064))</f>
      </c>
      <c r="AM3064" s="95">
        <v>0.33</v>
      </c>
      <c r="AN3064" s="93">
        <f>IF(V3064=0,"",V3064/(1-AB3064-AM3064))</f>
      </c>
      <c r="AO3064" s="96">
        <v>1.2</v>
      </c>
      <c r="AP3064" s="93">
        <f>IF(BD!AJ3064="","",BD!AJ3064*BD!AO3064)</f>
      </c>
      <c r="AQ3064" s="91">
        <f>BD!AM3064/BD!AK3064-1</f>
        <v>0</v>
      </c>
      <c r="AR3064" s="91">
        <f>IF(BD!AN3064="","",IF(BD!AJ3064="","",BD!AN3064/BD!AJ3064-1))</f>
      </c>
      <c r="AS3064" s="91">
        <f>IF(BD!AN3064="","",IF(BD!AN3064&lt;BD!AL3064,"ABAIXO DA META","DENTRO DA META"))</f>
      </c>
      <c r="AT3064" s="91" t="str">
        <f>IF(BD!AJ3064="","EM ANÁLISE",IF(BD!AP3064&gt;=BD!AN3064,"GO", "NO GO"))</f>
        <v>EM ANÁLISE</v>
      </c>
      <c r="AU3064" s="97">
        <f>IF(AN3064="","",+BD!$AN3064-AJ3064)</f>
      </c>
      <c r="AV3064" s="98"/>
      <c r="AW3064" s="90">
        <f>BD!P3064*BD!AC3064</f>
        <v>0</v>
      </c>
      <c r="AX3064" s="90">
        <f>BD!V3064*BD!AC3064</f>
        <v>0</v>
      </c>
      <c r="AY3064" s="90">
        <f>IF(BD!AN3064="","",BD!AN3064*BD!AC3064)</f>
      </c>
      <c r="AZ3064" s="75" t="s">
        <v>123</v>
      </c>
      <c r="BA3064" s="75" t="s">
        <v>115</v>
      </c>
      <c r="BB3064" s="75">
        <v>1</v>
      </c>
      <c r="BC3064" s="75" t="s">
        <v>250</v>
      </c>
      <c r="BD3064" s="104"/>
      <c r="BE3064" s="104"/>
      <c r="BF3064" s="101"/>
      <c r="BG3064" s="101"/>
      <c r="BH3064" s="101"/>
      <c r="BI3064" s="101"/>
      <c r="BJ3064" s="101"/>
      <c r="BK3064" s="101"/>
      <c r="BL3064" s="101"/>
      <c r="BM3064" s="101"/>
      <c r="BN3064" s="101"/>
      <c r="BO3064" s="103"/>
      <c r="BP3064" s="101"/>
      <c r="BQ3064" s="101"/>
      <c r="BR3064" s="101"/>
      <c r="BS3064" s="101"/>
      <c r="BT3064" s="101"/>
      <c r="BU3064" s="101"/>
      <c r="BV3064" s="101"/>
      <c r="BW3064" s="101"/>
      <c r="BX3064" s="101"/>
      <c r="BY3064" s="101"/>
      <c r="BZ3064" s="101"/>
      <c r="CA3064" s="101"/>
      <c r="CB3064" s="101"/>
      <c r="CC3064" s="101"/>
      <c r="CD3064" s="101"/>
      <c r="CE3064" s="101"/>
      <c r="CF3064" s="101"/>
      <c r="CG3064" s="37" t="e">
        <f>VLOOKUP(Table_1[[#This Row],[EAN]],'[1]Planilha1'!$E:$R,13,0)</f>
        <v>#N/A</v>
      </c>
    </row>
    <row r="3065" ht="15" hidden="1">
      <c r="A3065" s="7"/>
      <c r="B3065" s="84" t="s">
        <v>2735</v>
      </c>
      <c r="C3065" s="75">
        <v>222152</v>
      </c>
      <c r="D3065" s="75"/>
      <c r="E3065" s="85">
        <v>7896451903228</v>
      </c>
      <c r="F3065" s="86" t="s">
        <v>3559</v>
      </c>
      <c r="G3065" s="75" t="s">
        <v>21</v>
      </c>
      <c r="H3065" s="75">
        <v>1570</v>
      </c>
      <c r="I3065" s="87" t="s">
        <v>3147</v>
      </c>
      <c r="J3065" s="75" t="s">
        <v>3148</v>
      </c>
      <c r="K3065" s="88" t="s">
        <v>84</v>
      </c>
      <c r="L3065" s="88">
        <v>12</v>
      </c>
      <c r="M3065" s="88">
        <v>5</v>
      </c>
      <c r="N3065" s="75" t="s">
        <v>85</v>
      </c>
      <c r="O3065" s="75"/>
      <c r="P3065" s="106"/>
      <c r="Q3065" s="90">
        <f>(17/100+7.6/100+1.65/100)*P3065</f>
        <v>0</v>
      </c>
      <c r="R3065" s="104"/>
      <c r="S3065" s="104"/>
      <c r="T3065" s="104"/>
      <c r="U3065" s="104"/>
      <c r="V3065" s="90">
        <f>+P3065-Q3065+R3065+S3065+T3065+U3065</f>
        <v>0</v>
      </c>
      <c r="W3065" s="91">
        <f>(1.02/100)</f>
        <v>1.02E-2</v>
      </c>
      <c r="X3065" s="91">
        <v>4.8E-3</v>
      </c>
      <c r="Y3065" s="91">
        <v>0.17</v>
      </c>
      <c r="Z3065" s="91">
        <v>1.65E-2</v>
      </c>
      <c r="AA3065" s="91">
        <v>7.6E-2</v>
      </c>
      <c r="AB3065" s="91">
        <f>SUM(W3065:AA3065)</f>
        <v>0.2775</v>
      </c>
      <c r="AC3065" s="75">
        <v>12</v>
      </c>
      <c r="AD3065" s="92">
        <f>IF(AL3065="","",+AC3065*AL3065)</f>
      </c>
      <c r="AE3065" s="93">
        <f>IF(AL3065="","",+AL3065*AB3065)</f>
      </c>
      <c r="AF3065" s="92">
        <f>IF(AL3065="","",+AL3065-AE3065)</f>
      </c>
      <c r="AG3065" s="93">
        <f>+V3065</f>
        <v>0</v>
      </c>
      <c r="AH3065" s="92">
        <f>IF(AF3065="","",+AF3065-AG3065)</f>
      </c>
      <c r="AI3065" s="92">
        <f>IF(AH3065="","",+AH3065*AC3065)</f>
      </c>
      <c r="AJ3065" s="93"/>
      <c r="AK3065" s="94">
        <v>0.33</v>
      </c>
      <c r="AL3065" s="93">
        <f>IF(V3065=0,"",V3065/(1-AB3065-AK3065))</f>
      </c>
      <c r="AM3065" s="95">
        <v>0.33</v>
      </c>
      <c r="AN3065" s="93">
        <f>IF(V3065=0,"",V3065/(1-AB3065-AM3065))</f>
      </c>
      <c r="AO3065" s="96">
        <v>1.2</v>
      </c>
      <c r="AP3065" s="93">
        <f>IF(BD!AJ3065="","",BD!AJ3065*BD!AO3065)</f>
      </c>
      <c r="AQ3065" s="91">
        <f>BD!AM3065/BD!AK3065-1</f>
        <v>0</v>
      </c>
      <c r="AR3065" s="91">
        <f>IF(BD!AN3065="","",IF(BD!AJ3065="","",BD!AN3065/BD!AJ3065-1))</f>
      </c>
      <c r="AS3065" s="91">
        <f>IF(BD!AN3065="","",IF(BD!AN3065&lt;BD!AL3065,"ABAIXO DA META","DENTRO DA META"))</f>
      </c>
      <c r="AT3065" s="91" t="str">
        <f>IF(BD!AJ3065="","EM ANÁLISE",IF(BD!AP3065&gt;=BD!AN3065,"GO", "NO GO"))</f>
        <v>EM ANÁLISE</v>
      </c>
      <c r="AU3065" s="97">
        <f>IF(AN3065="","",+BD!$AN3065-AJ3065)</f>
      </c>
      <c r="AV3065" s="98"/>
      <c r="AW3065" s="90">
        <f>BD!P3065*BD!AC3065</f>
        <v>0</v>
      </c>
      <c r="AX3065" s="90">
        <f>BD!V3065*BD!AC3065</f>
        <v>0</v>
      </c>
      <c r="AY3065" s="90">
        <f>IF(BD!AN3065="","",BD!AN3065*BD!AC3065)</f>
      </c>
      <c r="AZ3065" s="75" t="s">
        <v>123</v>
      </c>
      <c r="BA3065" s="75" t="s">
        <v>115</v>
      </c>
      <c r="BB3065" s="75">
        <v>1</v>
      </c>
      <c r="BC3065" s="75" t="s">
        <v>250</v>
      </c>
      <c r="BD3065" s="104"/>
      <c r="BE3065" s="104"/>
      <c r="BF3065" s="101"/>
      <c r="BG3065" s="101"/>
      <c r="BH3065" s="101"/>
      <c r="BI3065" s="101"/>
      <c r="BJ3065" s="101"/>
      <c r="BK3065" s="101"/>
      <c r="BL3065" s="101"/>
      <c r="BM3065" s="101"/>
      <c r="BN3065" s="101"/>
      <c r="BO3065" s="103"/>
      <c r="BP3065" s="101"/>
      <c r="BQ3065" s="101"/>
      <c r="BR3065" s="101"/>
      <c r="BS3065" s="101"/>
      <c r="BT3065" s="101"/>
      <c r="BU3065" s="101"/>
      <c r="BV3065" s="101"/>
      <c r="BW3065" s="101"/>
      <c r="BX3065" s="101"/>
      <c r="BY3065" s="101"/>
      <c r="BZ3065" s="101"/>
      <c r="CA3065" s="101"/>
      <c r="CB3065" s="101"/>
      <c r="CC3065" s="101"/>
      <c r="CD3065" s="101"/>
      <c r="CE3065" s="101"/>
      <c r="CF3065" s="101"/>
      <c r="CG3065" s="37" t="e">
        <f>VLOOKUP(Table_1[[#This Row],[EAN]],'[1]Planilha1'!$E:$R,13,0)</f>
        <v>#N/A</v>
      </c>
    </row>
    <row r="3066" ht="15" hidden="1">
      <c r="A3066" s="7"/>
      <c r="B3066" s="84" t="s">
        <v>2735</v>
      </c>
      <c r="C3066" s="75">
        <v>222153</v>
      </c>
      <c r="D3066" s="75"/>
      <c r="E3066" s="85">
        <v>7896451915559</v>
      </c>
      <c r="F3066" s="86" t="s">
        <v>3560</v>
      </c>
      <c r="G3066" s="75" t="s">
        <v>21</v>
      </c>
      <c r="H3066" s="75">
        <v>1570</v>
      </c>
      <c r="I3066" s="87" t="s">
        <v>3147</v>
      </c>
      <c r="J3066" s="75" t="s">
        <v>3148</v>
      </c>
      <c r="K3066" s="88" t="s">
        <v>84</v>
      </c>
      <c r="L3066" s="88">
        <v>12</v>
      </c>
      <c r="M3066" s="88">
        <v>0</v>
      </c>
      <c r="N3066" s="75" t="s">
        <v>85</v>
      </c>
      <c r="O3066" s="75"/>
      <c r="P3066" s="106"/>
      <c r="Q3066" s="90">
        <f>(17/100+7.6/100+1.65/100)*P3066</f>
        <v>0</v>
      </c>
      <c r="R3066" s="104"/>
      <c r="S3066" s="104"/>
      <c r="T3066" s="104"/>
      <c r="U3066" s="104"/>
      <c r="V3066" s="90">
        <f>+P3066-Q3066+R3066+S3066+T3066+U3066</f>
        <v>0</v>
      </c>
      <c r="W3066" s="91">
        <f>(1.02/100)</f>
        <v>1.02E-2</v>
      </c>
      <c r="X3066" s="91">
        <v>4.8E-3</v>
      </c>
      <c r="Y3066" s="91">
        <v>0.17</v>
      </c>
      <c r="Z3066" s="91">
        <v>1.65E-2</v>
      </c>
      <c r="AA3066" s="91">
        <v>7.6E-2</v>
      </c>
      <c r="AB3066" s="91">
        <f>SUM(W3066:AA3066)</f>
        <v>0.2775</v>
      </c>
      <c r="AC3066" s="75">
        <v>12</v>
      </c>
      <c r="AD3066" s="92">
        <f>IF(AL3066="","",+AC3066*AL3066)</f>
      </c>
      <c r="AE3066" s="93">
        <f>IF(AL3066="","",+AL3066*AB3066)</f>
      </c>
      <c r="AF3066" s="92">
        <f>IF(AL3066="","",+AL3066-AE3066)</f>
      </c>
      <c r="AG3066" s="93">
        <f>+V3066</f>
        <v>0</v>
      </c>
      <c r="AH3066" s="92">
        <f>IF(AF3066="","",+AF3066-AG3066)</f>
      </c>
      <c r="AI3066" s="92">
        <f>IF(AH3066="","",+AH3066*AC3066)</f>
      </c>
      <c r="AJ3066" s="93"/>
      <c r="AK3066" s="94">
        <v>0.33</v>
      </c>
      <c r="AL3066" s="93">
        <f>IF(V3066=0,"",V3066/(1-AB3066-AK3066))</f>
      </c>
      <c r="AM3066" s="95">
        <v>0.33</v>
      </c>
      <c r="AN3066" s="93">
        <f>IF(V3066=0,"",V3066/(1-AB3066-AM3066))</f>
      </c>
      <c r="AO3066" s="96">
        <v>1.2</v>
      </c>
      <c r="AP3066" s="93">
        <f>IF(BD!AJ3066="","",BD!AJ3066*BD!AO3066)</f>
      </c>
      <c r="AQ3066" s="91">
        <f>BD!AM3066/BD!AK3066-1</f>
        <v>0</v>
      </c>
      <c r="AR3066" s="91">
        <f>IF(BD!AN3066="","",IF(BD!AJ3066="","",BD!AN3066/BD!AJ3066-1))</f>
      </c>
      <c r="AS3066" s="91">
        <f>IF(BD!AN3066="","",IF(BD!AN3066&lt;BD!AL3066,"ABAIXO DA META","DENTRO DA META"))</f>
      </c>
      <c r="AT3066" s="91" t="str">
        <f>IF(BD!AJ3066="","EM ANÁLISE",IF(BD!AP3066&gt;=BD!AN3066,"GO", "NO GO"))</f>
        <v>EM ANÁLISE</v>
      </c>
      <c r="AU3066" s="97">
        <f>IF(AN3066="","",+BD!$AN3066-AJ3066)</f>
      </c>
      <c r="AV3066" s="98"/>
      <c r="AW3066" s="90">
        <f>BD!P3066*BD!AC3066</f>
        <v>0</v>
      </c>
      <c r="AX3066" s="90">
        <f>BD!V3066*BD!AC3066</f>
        <v>0</v>
      </c>
      <c r="AY3066" s="90">
        <f>IF(BD!AN3066="","",BD!AN3066*BD!AC3066)</f>
      </c>
      <c r="AZ3066" s="75" t="s">
        <v>123</v>
      </c>
      <c r="BA3066" s="75" t="s">
        <v>115</v>
      </c>
      <c r="BB3066" s="75">
        <v>1</v>
      </c>
      <c r="BC3066" s="75" t="s">
        <v>250</v>
      </c>
      <c r="BD3066" s="104"/>
      <c r="BE3066" s="104"/>
      <c r="BF3066" s="101"/>
      <c r="BG3066" s="101"/>
      <c r="BH3066" s="101"/>
      <c r="BI3066" s="101"/>
      <c r="BJ3066" s="101"/>
      <c r="BK3066" s="101"/>
      <c r="BL3066" s="101"/>
      <c r="BM3066" s="101"/>
      <c r="BN3066" s="101"/>
      <c r="BO3066" s="103"/>
      <c r="BP3066" s="101"/>
      <c r="BQ3066" s="101"/>
      <c r="BR3066" s="101"/>
      <c r="BS3066" s="101"/>
      <c r="BT3066" s="101"/>
      <c r="BU3066" s="101"/>
      <c r="BV3066" s="101"/>
      <c r="BW3066" s="101"/>
      <c r="BX3066" s="101"/>
      <c r="BY3066" s="101"/>
      <c r="BZ3066" s="101"/>
      <c r="CA3066" s="101"/>
      <c r="CB3066" s="101"/>
      <c r="CC3066" s="101"/>
      <c r="CD3066" s="101"/>
      <c r="CE3066" s="101"/>
      <c r="CF3066" s="101"/>
      <c r="CG3066" s="37" t="e">
        <f>VLOOKUP(Table_1[[#This Row],[EAN]],'[1]Planilha1'!$E:$R,13,0)</f>
        <v>#N/A</v>
      </c>
    </row>
    <row r="3067" ht="15" hidden="1">
      <c r="A3067" s="7"/>
      <c r="B3067" s="84" t="s">
        <v>2735</v>
      </c>
      <c r="C3067" s="75">
        <v>222154</v>
      </c>
      <c r="D3067" s="75"/>
      <c r="E3067" s="85">
        <v>7896451911711</v>
      </c>
      <c r="F3067" s="86" t="s">
        <v>3561</v>
      </c>
      <c r="G3067" s="75" t="s">
        <v>21</v>
      </c>
      <c r="H3067" s="75">
        <v>1570</v>
      </c>
      <c r="I3067" s="87" t="s">
        <v>3147</v>
      </c>
      <c r="J3067" s="75" t="s">
        <v>3148</v>
      </c>
      <c r="K3067" s="88" t="s">
        <v>84</v>
      </c>
      <c r="L3067" s="88">
        <v>12</v>
      </c>
      <c r="M3067" s="88">
        <v>5</v>
      </c>
      <c r="N3067" s="75" t="s">
        <v>85</v>
      </c>
      <c r="O3067" s="75"/>
      <c r="P3067" s="106"/>
      <c r="Q3067" s="90">
        <f>(17/100+7.6/100+1.65/100)*P3067</f>
        <v>0</v>
      </c>
      <c r="R3067" s="104"/>
      <c r="S3067" s="104"/>
      <c r="T3067" s="104"/>
      <c r="U3067" s="104"/>
      <c r="V3067" s="90">
        <f>+P3067-Q3067+R3067+S3067+T3067+U3067</f>
        <v>0</v>
      </c>
      <c r="W3067" s="91">
        <f>(1.02/100)</f>
        <v>1.02E-2</v>
      </c>
      <c r="X3067" s="91">
        <v>4.8E-3</v>
      </c>
      <c r="Y3067" s="91">
        <v>0.17</v>
      </c>
      <c r="Z3067" s="91">
        <v>1.65E-2</v>
      </c>
      <c r="AA3067" s="91">
        <v>7.6E-2</v>
      </c>
      <c r="AB3067" s="91">
        <f>SUM(W3067:AA3067)</f>
        <v>0.2775</v>
      </c>
      <c r="AC3067" s="75">
        <v>12</v>
      </c>
      <c r="AD3067" s="92">
        <f>IF(AL3067="","",+AC3067*AL3067)</f>
      </c>
      <c r="AE3067" s="93">
        <f>IF(AL3067="","",+AL3067*AB3067)</f>
      </c>
      <c r="AF3067" s="92">
        <f>IF(AL3067="","",+AL3067-AE3067)</f>
      </c>
      <c r="AG3067" s="93">
        <f>+V3067</f>
        <v>0</v>
      </c>
      <c r="AH3067" s="92">
        <f>IF(AF3067="","",+AF3067-AG3067)</f>
      </c>
      <c r="AI3067" s="92">
        <f>IF(AH3067="","",+AH3067*AC3067)</f>
      </c>
      <c r="AJ3067" s="93"/>
      <c r="AK3067" s="94">
        <v>0.33</v>
      </c>
      <c r="AL3067" s="93">
        <f>IF(V3067=0,"",V3067/(1-AB3067-AK3067))</f>
      </c>
      <c r="AM3067" s="95">
        <v>0.33</v>
      </c>
      <c r="AN3067" s="93">
        <f>IF(V3067=0,"",V3067/(1-AB3067-AM3067))</f>
      </c>
      <c r="AO3067" s="96">
        <v>1.2</v>
      </c>
      <c r="AP3067" s="93">
        <f>IF(BD!AJ3067="","",BD!AJ3067*BD!AO3067)</f>
      </c>
      <c r="AQ3067" s="91">
        <f>BD!AM3067/BD!AK3067-1</f>
        <v>0</v>
      </c>
      <c r="AR3067" s="91">
        <f>IF(BD!AN3067="","",IF(BD!AJ3067="","",BD!AN3067/BD!AJ3067-1))</f>
      </c>
      <c r="AS3067" s="91">
        <f>IF(BD!AN3067="","",IF(BD!AN3067&lt;BD!AL3067,"ABAIXO DA META","DENTRO DA META"))</f>
      </c>
      <c r="AT3067" s="91" t="str">
        <f>IF(BD!AJ3067="","EM ANÁLISE",IF(BD!AP3067&gt;=BD!AN3067,"GO", "NO GO"))</f>
        <v>EM ANÁLISE</v>
      </c>
      <c r="AU3067" s="97">
        <f>IF(AN3067="","",+BD!$AN3067-AJ3067)</f>
      </c>
      <c r="AV3067" s="98"/>
      <c r="AW3067" s="90">
        <f>BD!P3067*BD!AC3067</f>
        <v>0</v>
      </c>
      <c r="AX3067" s="90">
        <f>BD!V3067*BD!AC3067</f>
        <v>0</v>
      </c>
      <c r="AY3067" s="90">
        <f>IF(BD!AN3067="","",BD!AN3067*BD!AC3067)</f>
      </c>
      <c r="AZ3067" s="75" t="s">
        <v>123</v>
      </c>
      <c r="BA3067" s="75" t="s">
        <v>115</v>
      </c>
      <c r="BB3067" s="75">
        <v>1</v>
      </c>
      <c r="BC3067" s="75" t="s">
        <v>250</v>
      </c>
      <c r="BD3067" s="104"/>
      <c r="BE3067" s="104"/>
      <c r="BF3067" s="101"/>
      <c r="BG3067" s="101"/>
      <c r="BH3067" s="101"/>
      <c r="BI3067" s="101"/>
      <c r="BJ3067" s="101"/>
      <c r="BK3067" s="101"/>
      <c r="BL3067" s="101"/>
      <c r="BM3067" s="101"/>
      <c r="BN3067" s="101"/>
      <c r="BO3067" s="103"/>
      <c r="BP3067" s="101"/>
      <c r="BQ3067" s="101"/>
      <c r="BR3067" s="101"/>
      <c r="BS3067" s="101"/>
      <c r="BT3067" s="101"/>
      <c r="BU3067" s="101"/>
      <c r="BV3067" s="101"/>
      <c r="BW3067" s="101"/>
      <c r="BX3067" s="101"/>
      <c r="BY3067" s="101"/>
      <c r="BZ3067" s="101"/>
      <c r="CA3067" s="101"/>
      <c r="CB3067" s="101"/>
      <c r="CC3067" s="101"/>
      <c r="CD3067" s="101"/>
      <c r="CE3067" s="101"/>
      <c r="CF3067" s="101"/>
      <c r="CG3067" s="37" t="e">
        <f>VLOOKUP(Table_1[[#This Row],[EAN]],'[1]Planilha1'!$E:$R,13,0)</f>
        <v>#N/A</v>
      </c>
    </row>
    <row r="3068" ht="15" hidden="1">
      <c r="A3068" s="7"/>
      <c r="B3068" s="84" t="s">
        <v>2735</v>
      </c>
      <c r="C3068" s="75">
        <v>222176</v>
      </c>
      <c r="D3068" s="75"/>
      <c r="E3068" s="85">
        <v>7891021007177</v>
      </c>
      <c r="F3068" s="86" t="s">
        <v>3562</v>
      </c>
      <c r="G3068" s="75" t="s">
        <v>21</v>
      </c>
      <c r="H3068" s="75">
        <v>640</v>
      </c>
      <c r="I3068" s="87" t="s">
        <v>3563</v>
      </c>
      <c r="J3068" s="75" t="s">
        <v>3564</v>
      </c>
      <c r="K3068" s="88" t="s">
        <v>84</v>
      </c>
      <c r="L3068" s="88">
        <v>12</v>
      </c>
      <c r="M3068" s="88">
        <v>1</v>
      </c>
      <c r="N3068" s="75" t="s">
        <v>85</v>
      </c>
      <c r="O3068" s="75"/>
      <c r="P3068" s="106"/>
      <c r="Q3068" s="90">
        <f>(17/100+7.6/100+1.65/100)*P3068</f>
        <v>0</v>
      </c>
      <c r="R3068" s="104"/>
      <c r="S3068" s="104"/>
      <c r="T3068" s="104"/>
      <c r="U3068" s="104"/>
      <c r="V3068" s="90">
        <f>+P3068-Q3068+R3068+S3068+T3068+U3068</f>
        <v>0</v>
      </c>
      <c r="W3068" s="91">
        <f>(1.02/100)</f>
        <v>1.02E-2</v>
      </c>
      <c r="X3068" s="91">
        <v>4.8E-3</v>
      </c>
      <c r="Y3068" s="91">
        <v>0.17</v>
      </c>
      <c r="Z3068" s="91">
        <v>1.65E-2</v>
      </c>
      <c r="AA3068" s="91">
        <v>7.6E-2</v>
      </c>
      <c r="AB3068" s="91">
        <f>SUM(W3068:AA3068)</f>
        <v>0.2775</v>
      </c>
      <c r="AC3068" s="75">
        <v>12</v>
      </c>
      <c r="AD3068" s="92">
        <f>IF(AL3068="","",+AC3068*AL3068)</f>
      </c>
      <c r="AE3068" s="93">
        <f>IF(AL3068="","",+AL3068*AB3068)</f>
      </c>
      <c r="AF3068" s="92">
        <f>IF(AL3068="","",+AL3068-AE3068)</f>
      </c>
      <c r="AG3068" s="93">
        <f>+V3068</f>
        <v>0</v>
      </c>
      <c r="AH3068" s="92">
        <f>IF(AF3068="","",+AF3068-AG3068)</f>
      </c>
      <c r="AI3068" s="92">
        <f>IF(AH3068="","",+AH3068*AC3068)</f>
      </c>
      <c r="AJ3068" s="93"/>
      <c r="AK3068" s="94">
        <v>0.33</v>
      </c>
      <c r="AL3068" s="93">
        <f>IF(V3068=0,"",V3068/(1-AB3068-AK3068))</f>
      </c>
      <c r="AM3068" s="95">
        <v>0.33</v>
      </c>
      <c r="AN3068" s="93">
        <f>IF(V3068=0,"",V3068/(1-AB3068-AM3068))</f>
      </c>
      <c r="AO3068" s="96">
        <v>1.2</v>
      </c>
      <c r="AP3068" s="93">
        <f>IF(BD!AJ3068="","",BD!AJ3068*BD!AO3068)</f>
      </c>
      <c r="AQ3068" s="91">
        <f>BD!AM3068/BD!AK3068-1</f>
        <v>0</v>
      </c>
      <c r="AR3068" s="91">
        <f>IF(BD!AN3068="","",IF(BD!AJ3068="","",BD!AN3068/BD!AJ3068-1))</f>
      </c>
      <c r="AS3068" s="91">
        <f>IF(BD!AN3068="","",IF(BD!AN3068&lt;BD!AL3068,"ABAIXO DA META","DENTRO DA META"))</f>
      </c>
      <c r="AT3068" s="91" t="str">
        <f>IF(BD!AJ3068="","EM ANÁLISE",IF(BD!AP3068&gt;=BD!AN3068,"GO", "NO GO"))</f>
        <v>EM ANÁLISE</v>
      </c>
      <c r="AU3068" s="97">
        <f>IF(AN3068="","",+BD!$AN3068-AJ3068)</f>
      </c>
      <c r="AV3068" s="98"/>
      <c r="AW3068" s="90">
        <f>BD!P3068*BD!AC3068</f>
        <v>0</v>
      </c>
      <c r="AX3068" s="90">
        <f>BD!V3068*BD!AC3068</f>
        <v>0</v>
      </c>
      <c r="AY3068" s="90">
        <f>IF(BD!AN3068="","",BD!AN3068*BD!AC3068)</f>
      </c>
      <c r="AZ3068" s="75" t="s">
        <v>123</v>
      </c>
      <c r="BA3068" s="75"/>
      <c r="BB3068" s="75"/>
      <c r="BC3068" s="75"/>
      <c r="BD3068" s="104"/>
      <c r="BE3068" s="104"/>
      <c r="BF3068" s="101"/>
      <c r="BG3068" s="101"/>
      <c r="BH3068" s="101"/>
      <c r="BI3068" s="101"/>
      <c r="BJ3068" s="101"/>
      <c r="BK3068" s="101"/>
      <c r="BL3068" s="101"/>
      <c r="BM3068" s="101"/>
      <c r="BN3068" s="101"/>
      <c r="BO3068" s="103"/>
      <c r="BP3068" s="101"/>
      <c r="BQ3068" s="101"/>
      <c r="BR3068" s="101"/>
      <c r="BS3068" s="101"/>
      <c r="BT3068" s="101"/>
      <c r="BU3068" s="101"/>
      <c r="BV3068" s="101"/>
      <c r="BW3068" s="101"/>
      <c r="BX3068" s="101"/>
      <c r="BY3068" s="101"/>
      <c r="BZ3068" s="101"/>
      <c r="CA3068" s="101"/>
      <c r="CB3068" s="101"/>
      <c r="CC3068" s="101"/>
      <c r="CD3068" s="101"/>
      <c r="CE3068" s="101"/>
      <c r="CF3068" s="101"/>
      <c r="CG3068" s="37" t="e">
        <f>VLOOKUP(Table_1[[#This Row],[EAN]],'[1]Planilha1'!$E:$R,13,0)</f>
        <v>#N/A</v>
      </c>
    </row>
    <row r="3069" ht="15" hidden="1">
      <c r="A3069" s="7"/>
      <c r="B3069" s="84" t="s">
        <v>2735</v>
      </c>
      <c r="C3069" s="75">
        <v>222177</v>
      </c>
      <c r="D3069" s="75">
        <v>1130</v>
      </c>
      <c r="E3069" s="85">
        <v>7891021007429</v>
      </c>
      <c r="F3069" s="86" t="s">
        <v>3565</v>
      </c>
      <c r="G3069" s="75" t="s">
        <v>21</v>
      </c>
      <c r="H3069" s="75">
        <v>640</v>
      </c>
      <c r="I3069" s="87" t="s">
        <v>3563</v>
      </c>
      <c r="J3069" s="75" t="s">
        <v>3564</v>
      </c>
      <c r="K3069" s="88" t="s">
        <v>84</v>
      </c>
      <c r="L3069" s="88">
        <v>24</v>
      </c>
      <c r="M3069" s="88">
        <v>0</v>
      </c>
      <c r="N3069" s="75" t="s">
        <v>85</v>
      </c>
      <c r="O3069" s="75" t="s">
        <v>114</v>
      </c>
      <c r="P3069" s="106"/>
      <c r="Q3069" s="90">
        <f>(17/100+7.6/100+1.65/100)*P3069</f>
        <v>0</v>
      </c>
      <c r="R3069" s="104"/>
      <c r="S3069" s="104"/>
      <c r="T3069" s="104"/>
      <c r="U3069" s="104"/>
      <c r="V3069" s="90">
        <f>+P3069-Q3069+R3069+S3069+T3069+U3069</f>
        <v>0</v>
      </c>
      <c r="W3069" s="91">
        <f>(1.02/100)</f>
        <v>1.02E-2</v>
      </c>
      <c r="X3069" s="91">
        <v>4.8E-3</v>
      </c>
      <c r="Y3069" s="91">
        <v>0.17</v>
      </c>
      <c r="Z3069" s="91">
        <v>1.65E-2</v>
      </c>
      <c r="AA3069" s="91">
        <v>7.6E-2</v>
      </c>
      <c r="AB3069" s="91">
        <f>SUM(W3069:AA3069)</f>
        <v>0.2775</v>
      </c>
      <c r="AC3069" s="75">
        <v>12</v>
      </c>
      <c r="AD3069" s="92">
        <f>IF(AL3069="","",+AC3069*AL3069)</f>
      </c>
      <c r="AE3069" s="93">
        <f>IF(AL3069="","",+AL3069*AB3069)</f>
      </c>
      <c r="AF3069" s="92">
        <f>IF(AL3069="","",+AL3069-AE3069)</f>
      </c>
      <c r="AG3069" s="93">
        <f>+V3069</f>
        <v>0</v>
      </c>
      <c r="AH3069" s="92">
        <f>IF(AF3069="","",+AF3069-AG3069)</f>
      </c>
      <c r="AI3069" s="92">
        <f>IF(AH3069="","",+AH3069*AC3069)</f>
      </c>
      <c r="AJ3069" s="93"/>
      <c r="AK3069" s="94">
        <v>0.33</v>
      </c>
      <c r="AL3069" s="93">
        <f>IF(V3069=0,"",V3069/(1-AB3069-AK3069))</f>
      </c>
      <c r="AM3069" s="95">
        <v>0.33</v>
      </c>
      <c r="AN3069" s="93">
        <f>IF(V3069=0,"",V3069/(1-AB3069-AM3069))</f>
      </c>
      <c r="AO3069" s="96">
        <v>1.2</v>
      </c>
      <c r="AP3069" s="93">
        <f>IF(BD!AJ3069="","",BD!AJ3069*BD!AO3069)</f>
      </c>
      <c r="AQ3069" s="91">
        <f>BD!AM3069/BD!AK3069-1</f>
        <v>0</v>
      </c>
      <c r="AR3069" s="91">
        <f>IF(BD!AN3069="","",IF(BD!AJ3069="","",BD!AN3069/BD!AJ3069-1))</f>
      </c>
      <c r="AS3069" s="91">
        <f>IF(BD!AN3069="","",IF(BD!AN3069&lt;BD!AL3069,"ABAIXO DA META","DENTRO DA META"))</f>
      </c>
      <c r="AT3069" s="91" t="str">
        <f>IF(BD!AJ3069="","EM ANÁLISE",IF(BD!AP3069&gt;=BD!AN3069,"GO", "NO GO"))</f>
        <v>EM ANÁLISE</v>
      </c>
      <c r="AU3069" s="97">
        <f>IF(AN3069="","",+BD!$AN3069-AJ3069)</f>
      </c>
      <c r="AV3069" s="98"/>
      <c r="AW3069" s="90">
        <f>BD!P3069*BD!AC3069</f>
        <v>0</v>
      </c>
      <c r="AX3069" s="90">
        <f>BD!V3069*BD!AC3069</f>
        <v>0</v>
      </c>
      <c r="AY3069" s="90">
        <f>IF(BD!AN3069="","",BD!AN3069*BD!AC3069)</f>
      </c>
      <c r="AZ3069" s="75" t="s">
        <v>123</v>
      </c>
      <c r="BA3069" s="75" t="s">
        <v>115</v>
      </c>
      <c r="BB3069" s="75">
        <v>1</v>
      </c>
      <c r="BC3069" s="75" t="s">
        <v>116</v>
      </c>
      <c r="BD3069" s="104"/>
      <c r="BE3069" s="104"/>
      <c r="BF3069" s="101"/>
      <c r="BG3069" s="101"/>
      <c r="BH3069" s="101"/>
      <c r="BI3069" s="101"/>
      <c r="BJ3069" s="101"/>
      <c r="BK3069" s="101"/>
      <c r="BL3069" s="101"/>
      <c r="BM3069" s="101"/>
      <c r="BN3069" s="101"/>
      <c r="BO3069" s="103"/>
      <c r="BP3069" s="101"/>
      <c r="BQ3069" s="101"/>
      <c r="BR3069" s="101"/>
      <c r="BS3069" s="101"/>
      <c r="BT3069" s="101"/>
      <c r="BU3069" s="101"/>
      <c r="BV3069" s="101"/>
      <c r="BW3069" s="101"/>
      <c r="BX3069" s="101"/>
      <c r="BY3069" s="101"/>
      <c r="BZ3069" s="101"/>
      <c r="CA3069" s="101"/>
      <c r="CB3069" s="101"/>
      <c r="CC3069" s="101"/>
      <c r="CD3069" s="101"/>
      <c r="CE3069" s="101"/>
      <c r="CF3069" s="101"/>
      <c r="CG3069" s="37" t="e">
        <f>VLOOKUP(Table_1[[#This Row],[EAN]],'[1]Planilha1'!$E:$R,13,0)</f>
        <v>#N/A</v>
      </c>
    </row>
    <row r="3070" ht="15" hidden="1">
      <c r="A3070" s="7"/>
      <c r="B3070" s="84" t="s">
        <v>2735</v>
      </c>
      <c r="C3070" s="75">
        <v>222178</v>
      </c>
      <c r="D3070" s="75">
        <v>1131</v>
      </c>
      <c r="E3070" s="85">
        <v>7891021008501</v>
      </c>
      <c r="F3070" s="86" t="s">
        <v>3566</v>
      </c>
      <c r="G3070" s="75" t="s">
        <v>21</v>
      </c>
      <c r="H3070" s="75">
        <v>640</v>
      </c>
      <c r="I3070" s="87" t="s">
        <v>3563</v>
      </c>
      <c r="J3070" s="75" t="s">
        <v>3564</v>
      </c>
      <c r="K3070" s="88" t="s">
        <v>84</v>
      </c>
      <c r="L3070" s="88">
        <v>24</v>
      </c>
      <c r="M3070" s="88">
        <v>0</v>
      </c>
      <c r="N3070" s="75" t="s">
        <v>85</v>
      </c>
      <c r="O3070" s="75" t="s">
        <v>114</v>
      </c>
      <c r="P3070" s="106"/>
      <c r="Q3070" s="90">
        <f>(17/100+7.6/100+1.65/100)*P3070</f>
        <v>0</v>
      </c>
      <c r="R3070" s="104"/>
      <c r="S3070" s="104"/>
      <c r="T3070" s="104"/>
      <c r="U3070" s="104"/>
      <c r="V3070" s="90">
        <f>+P3070-Q3070+R3070+S3070+T3070+U3070</f>
        <v>0</v>
      </c>
      <c r="W3070" s="91">
        <f>(1.02/100)</f>
        <v>1.02E-2</v>
      </c>
      <c r="X3070" s="91">
        <v>4.8E-3</v>
      </c>
      <c r="Y3070" s="91">
        <v>0.17</v>
      </c>
      <c r="Z3070" s="91">
        <v>1.65E-2</v>
      </c>
      <c r="AA3070" s="91">
        <v>7.6E-2</v>
      </c>
      <c r="AB3070" s="91">
        <f>SUM(W3070:AA3070)</f>
        <v>0.2775</v>
      </c>
      <c r="AC3070" s="75">
        <v>12</v>
      </c>
      <c r="AD3070" s="92">
        <f>IF(AL3070="","",+AC3070*AL3070)</f>
      </c>
      <c r="AE3070" s="93">
        <f>IF(AL3070="","",+AL3070*AB3070)</f>
      </c>
      <c r="AF3070" s="92">
        <f>IF(AL3070="","",+AL3070-AE3070)</f>
      </c>
      <c r="AG3070" s="93">
        <f>+V3070</f>
        <v>0</v>
      </c>
      <c r="AH3070" s="92">
        <f>IF(AF3070="","",+AF3070-AG3070)</f>
      </c>
      <c r="AI3070" s="92">
        <f>IF(AH3070="","",+AH3070*AC3070)</f>
      </c>
      <c r="AJ3070" s="93"/>
      <c r="AK3070" s="94">
        <v>0.33</v>
      </c>
      <c r="AL3070" s="93">
        <f>IF(V3070=0,"",V3070/(1-AB3070-AK3070))</f>
      </c>
      <c r="AM3070" s="95">
        <v>0.33</v>
      </c>
      <c r="AN3070" s="93">
        <f>IF(V3070=0,"",V3070/(1-AB3070-AM3070))</f>
      </c>
      <c r="AO3070" s="96">
        <v>1.2</v>
      </c>
      <c r="AP3070" s="93">
        <f>IF(BD!AJ3070="","",BD!AJ3070*BD!AO3070)</f>
      </c>
      <c r="AQ3070" s="91">
        <f>BD!AM3070/BD!AK3070-1</f>
        <v>0</v>
      </c>
      <c r="AR3070" s="91">
        <f>IF(BD!AN3070="","",IF(BD!AJ3070="","",BD!AN3070/BD!AJ3070-1))</f>
      </c>
      <c r="AS3070" s="91">
        <f>IF(BD!AN3070="","",IF(BD!AN3070&lt;BD!AL3070,"ABAIXO DA META","DENTRO DA META"))</f>
      </c>
      <c r="AT3070" s="91" t="str">
        <f>IF(BD!AJ3070="","EM ANÁLISE",IF(BD!AP3070&gt;=BD!AN3070,"GO", "NO GO"))</f>
        <v>EM ANÁLISE</v>
      </c>
      <c r="AU3070" s="97">
        <f>IF(AN3070="","",+BD!$AN3070-AJ3070)</f>
      </c>
      <c r="AV3070" s="98"/>
      <c r="AW3070" s="90">
        <f>BD!P3070*BD!AC3070</f>
        <v>0</v>
      </c>
      <c r="AX3070" s="90">
        <f>BD!V3070*BD!AC3070</f>
        <v>0</v>
      </c>
      <c r="AY3070" s="90">
        <f>IF(BD!AN3070="","",BD!AN3070*BD!AC3070)</f>
      </c>
      <c r="AZ3070" s="75" t="s">
        <v>123</v>
      </c>
      <c r="BA3070" s="75" t="s">
        <v>115</v>
      </c>
      <c r="BB3070" s="75">
        <v>1</v>
      </c>
      <c r="BC3070" s="75" t="s">
        <v>116</v>
      </c>
      <c r="BD3070" s="104"/>
      <c r="BE3070" s="104"/>
      <c r="BF3070" s="101"/>
      <c r="BG3070" s="101"/>
      <c r="BH3070" s="101"/>
      <c r="BI3070" s="101"/>
      <c r="BJ3070" s="101"/>
      <c r="BK3070" s="101"/>
      <c r="BL3070" s="101"/>
      <c r="BM3070" s="101"/>
      <c r="BN3070" s="101"/>
      <c r="BO3070" s="103"/>
      <c r="BP3070" s="101"/>
      <c r="BQ3070" s="101"/>
      <c r="BR3070" s="101"/>
      <c r="BS3070" s="101"/>
      <c r="BT3070" s="101"/>
      <c r="BU3070" s="101"/>
      <c r="BV3070" s="101"/>
      <c r="BW3070" s="101"/>
      <c r="BX3070" s="101"/>
      <c r="BY3070" s="101"/>
      <c r="BZ3070" s="101"/>
      <c r="CA3070" s="101"/>
      <c r="CB3070" s="101"/>
      <c r="CC3070" s="101"/>
      <c r="CD3070" s="101"/>
      <c r="CE3070" s="101"/>
      <c r="CF3070" s="101"/>
      <c r="CG3070" s="37" t="e">
        <f>VLOOKUP(Table_1[[#This Row],[EAN]],'[1]Planilha1'!$E:$R,13,0)</f>
        <v>#N/A</v>
      </c>
    </row>
    <row r="3071" ht="15" hidden="1">
      <c r="A3071" s="7"/>
      <c r="B3071" s="84" t="s">
        <v>2735</v>
      </c>
      <c r="C3071" s="75">
        <v>222179</v>
      </c>
      <c r="D3071" s="75">
        <v>1132</v>
      </c>
      <c r="E3071" s="85">
        <v>7891021007450</v>
      </c>
      <c r="F3071" s="86" t="s">
        <v>3567</v>
      </c>
      <c r="G3071" s="75" t="s">
        <v>21</v>
      </c>
      <c r="H3071" s="75">
        <v>640</v>
      </c>
      <c r="I3071" s="87" t="s">
        <v>3563</v>
      </c>
      <c r="J3071" s="75" t="s">
        <v>3564</v>
      </c>
      <c r="K3071" s="88" t="s">
        <v>84</v>
      </c>
      <c r="L3071" s="88">
        <v>24</v>
      </c>
      <c r="M3071" s="88">
        <v>0</v>
      </c>
      <c r="N3071" s="75" t="s">
        <v>85</v>
      </c>
      <c r="O3071" s="75" t="s">
        <v>114</v>
      </c>
      <c r="P3071" s="106"/>
      <c r="Q3071" s="90">
        <f>(17/100+7.6/100+1.65/100)*P3071</f>
        <v>0</v>
      </c>
      <c r="R3071" s="104"/>
      <c r="S3071" s="104"/>
      <c r="T3071" s="104"/>
      <c r="U3071" s="104"/>
      <c r="V3071" s="90">
        <f>+P3071-Q3071+R3071+S3071+T3071+U3071</f>
        <v>0</v>
      </c>
      <c r="W3071" s="91">
        <f>(1.02/100)</f>
        <v>1.02E-2</v>
      </c>
      <c r="X3071" s="91">
        <v>4.8E-3</v>
      </c>
      <c r="Y3071" s="91">
        <v>0.17</v>
      </c>
      <c r="Z3071" s="91">
        <v>1.65E-2</v>
      </c>
      <c r="AA3071" s="91">
        <v>7.6E-2</v>
      </c>
      <c r="AB3071" s="91">
        <f>SUM(W3071:AA3071)</f>
        <v>0.2775</v>
      </c>
      <c r="AC3071" s="75">
        <v>12</v>
      </c>
      <c r="AD3071" s="92">
        <f>IF(AL3071="","",+AC3071*AL3071)</f>
      </c>
      <c r="AE3071" s="93">
        <f>IF(AL3071="","",+AL3071*AB3071)</f>
      </c>
      <c r="AF3071" s="92">
        <f>IF(AL3071="","",+AL3071-AE3071)</f>
      </c>
      <c r="AG3071" s="93">
        <f>+V3071</f>
        <v>0</v>
      </c>
      <c r="AH3071" s="92">
        <f>IF(AF3071="","",+AF3071-AG3071)</f>
      </c>
      <c r="AI3071" s="92">
        <f>IF(AH3071="","",+AH3071*AC3071)</f>
      </c>
      <c r="AJ3071" s="93"/>
      <c r="AK3071" s="94">
        <v>0.33</v>
      </c>
      <c r="AL3071" s="93">
        <f>IF(V3071=0,"",V3071/(1-AB3071-AK3071))</f>
      </c>
      <c r="AM3071" s="95">
        <v>0.33</v>
      </c>
      <c r="AN3071" s="93">
        <f>IF(V3071=0,"",V3071/(1-AB3071-AM3071))</f>
      </c>
      <c r="AO3071" s="96">
        <v>1.2</v>
      </c>
      <c r="AP3071" s="93">
        <f>IF(BD!AJ3071="","",BD!AJ3071*BD!AO3071)</f>
      </c>
      <c r="AQ3071" s="91">
        <f>BD!AM3071/BD!AK3071-1</f>
        <v>0</v>
      </c>
      <c r="AR3071" s="91">
        <f>IF(BD!AN3071="","",IF(BD!AJ3071="","",BD!AN3071/BD!AJ3071-1))</f>
      </c>
      <c r="AS3071" s="91">
        <f>IF(BD!AN3071="","",IF(BD!AN3071&lt;BD!AL3071,"ABAIXO DA META","DENTRO DA META"))</f>
      </c>
      <c r="AT3071" s="91" t="str">
        <f>IF(BD!AJ3071="","EM ANÁLISE",IF(BD!AP3071&gt;=BD!AN3071,"GO", "NO GO"))</f>
        <v>EM ANÁLISE</v>
      </c>
      <c r="AU3071" s="97">
        <f>IF(AN3071="","",+BD!$AN3071-AJ3071)</f>
      </c>
      <c r="AV3071" s="98"/>
      <c r="AW3071" s="90">
        <f>BD!P3071*BD!AC3071</f>
        <v>0</v>
      </c>
      <c r="AX3071" s="90">
        <f>BD!V3071*BD!AC3071</f>
        <v>0</v>
      </c>
      <c r="AY3071" s="90">
        <f>IF(BD!AN3071="","",BD!AN3071*BD!AC3071)</f>
      </c>
      <c r="AZ3071" s="75" t="s">
        <v>123</v>
      </c>
      <c r="BA3071" s="75" t="s">
        <v>115</v>
      </c>
      <c r="BB3071" s="75">
        <v>1</v>
      </c>
      <c r="BC3071" s="75" t="s">
        <v>116</v>
      </c>
      <c r="BD3071" s="104"/>
      <c r="BE3071" s="104"/>
      <c r="BF3071" s="101"/>
      <c r="BG3071" s="101"/>
      <c r="BH3071" s="101"/>
      <c r="BI3071" s="101"/>
      <c r="BJ3071" s="101"/>
      <c r="BK3071" s="101"/>
      <c r="BL3071" s="101"/>
      <c r="BM3071" s="101"/>
      <c r="BN3071" s="101"/>
      <c r="BO3071" s="103"/>
      <c r="BP3071" s="101"/>
      <c r="BQ3071" s="101"/>
      <c r="BR3071" s="101"/>
      <c r="BS3071" s="101"/>
      <c r="BT3071" s="101"/>
      <c r="BU3071" s="101"/>
      <c r="BV3071" s="101"/>
      <c r="BW3071" s="101"/>
      <c r="BX3071" s="101"/>
      <c r="BY3071" s="101"/>
      <c r="BZ3071" s="101"/>
      <c r="CA3071" s="101"/>
      <c r="CB3071" s="101"/>
      <c r="CC3071" s="101"/>
      <c r="CD3071" s="101"/>
      <c r="CE3071" s="101"/>
      <c r="CF3071" s="101"/>
      <c r="CG3071" s="37" t="e">
        <f>VLOOKUP(Table_1[[#This Row],[EAN]],'[1]Planilha1'!$E:$R,13,0)</f>
        <v>#N/A</v>
      </c>
    </row>
    <row r="3072" ht="15" hidden="1">
      <c r="A3072" s="7"/>
      <c r="B3072" s="84" t="s">
        <v>2735</v>
      </c>
      <c r="C3072" s="75">
        <v>222180</v>
      </c>
      <c r="D3072" s="75">
        <v>1175</v>
      </c>
      <c r="E3072" s="85">
        <v>7908228801993</v>
      </c>
      <c r="F3072" s="86" t="s">
        <v>3568</v>
      </c>
      <c r="G3072" s="75" t="s">
        <v>21</v>
      </c>
      <c r="H3072" s="75">
        <v>1570</v>
      </c>
      <c r="I3072" s="87" t="s">
        <v>3147</v>
      </c>
      <c r="J3072" s="75" t="s">
        <v>3148</v>
      </c>
      <c r="K3072" s="88" t="s">
        <v>84</v>
      </c>
      <c r="L3072" s="88">
        <v>18</v>
      </c>
      <c r="M3072" s="88">
        <v>0</v>
      </c>
      <c r="N3072" s="75" t="s">
        <v>85</v>
      </c>
      <c r="O3072" s="75" t="s">
        <v>114</v>
      </c>
      <c r="P3072" s="106"/>
      <c r="Q3072" s="90">
        <f>(17/100+7.6/100+1.65/100)*P3072</f>
        <v>0</v>
      </c>
      <c r="R3072" s="104"/>
      <c r="S3072" s="104"/>
      <c r="T3072" s="104"/>
      <c r="U3072" s="104"/>
      <c r="V3072" s="90">
        <f>+P3072-Q3072+R3072+S3072+T3072+U3072</f>
        <v>0</v>
      </c>
      <c r="W3072" s="91">
        <f>(1.02/100)</f>
        <v>1.02E-2</v>
      </c>
      <c r="X3072" s="91">
        <v>4.8E-3</v>
      </c>
      <c r="Y3072" s="91">
        <v>0.17</v>
      </c>
      <c r="Z3072" s="91">
        <v>1.65E-2</v>
      </c>
      <c r="AA3072" s="91">
        <v>7.6E-2</v>
      </c>
      <c r="AB3072" s="91">
        <f>SUM(W3072:AA3072)</f>
        <v>0.2775</v>
      </c>
      <c r="AC3072" s="75">
        <v>12</v>
      </c>
      <c r="AD3072" s="92">
        <f>IF(AL3072="","",+AC3072*AL3072)</f>
      </c>
      <c r="AE3072" s="93">
        <f>IF(AL3072="","",+AL3072*AB3072)</f>
      </c>
      <c r="AF3072" s="92">
        <f>IF(AL3072="","",+AL3072-AE3072)</f>
      </c>
      <c r="AG3072" s="93">
        <f>+V3072</f>
        <v>0</v>
      </c>
      <c r="AH3072" s="92">
        <f>IF(AF3072="","",+AF3072-AG3072)</f>
      </c>
      <c r="AI3072" s="92">
        <f>IF(AH3072="","",+AH3072*AC3072)</f>
      </c>
      <c r="AJ3072" s="93"/>
      <c r="AK3072" s="94">
        <v>0.33</v>
      </c>
      <c r="AL3072" s="93">
        <f>IF(V3072=0,"",V3072/(1-AB3072-AK3072))</f>
      </c>
      <c r="AM3072" s="95">
        <v>0.33</v>
      </c>
      <c r="AN3072" s="93">
        <f>IF(V3072=0,"",V3072/(1-AB3072-AM3072))</f>
      </c>
      <c r="AO3072" s="96">
        <v>1.2</v>
      </c>
      <c r="AP3072" s="93">
        <f>IF(BD!AJ3072="","",BD!AJ3072*BD!AO3072)</f>
      </c>
      <c r="AQ3072" s="91">
        <f>BD!AM3072/BD!AK3072-1</f>
        <v>0</v>
      </c>
      <c r="AR3072" s="91">
        <f>IF(BD!AN3072="","",IF(BD!AJ3072="","",BD!AN3072/BD!AJ3072-1))</f>
      </c>
      <c r="AS3072" s="91">
        <f>IF(BD!AN3072="","",IF(BD!AN3072&lt;BD!AL3072,"ABAIXO DA META","DENTRO DA META"))</f>
      </c>
      <c r="AT3072" s="91" t="str">
        <f>IF(BD!AJ3072="","EM ANÁLISE",IF(BD!AP3072&gt;=BD!AN3072,"GO", "NO GO"))</f>
        <v>EM ANÁLISE</v>
      </c>
      <c r="AU3072" s="97">
        <f>IF(AN3072="","",+BD!$AN3072-AJ3072)</f>
      </c>
      <c r="AV3072" s="98"/>
      <c r="AW3072" s="90">
        <f>BD!P3072*BD!AC3072</f>
        <v>0</v>
      </c>
      <c r="AX3072" s="90">
        <f>BD!V3072*BD!AC3072</f>
        <v>0</v>
      </c>
      <c r="AY3072" s="90">
        <f>IF(BD!AN3072="","",BD!AN3072*BD!AC3072)</f>
      </c>
      <c r="AZ3072" s="75" t="s">
        <v>123</v>
      </c>
      <c r="BA3072" s="75" t="s">
        <v>115</v>
      </c>
      <c r="BB3072" s="75">
        <v>2</v>
      </c>
      <c r="BC3072" s="75" t="s">
        <v>3569</v>
      </c>
      <c r="BD3072" s="104"/>
      <c r="BE3072" s="104"/>
      <c r="BF3072" s="101"/>
      <c r="BG3072" s="101"/>
      <c r="BH3072" s="101"/>
      <c r="BI3072" s="101"/>
      <c r="BJ3072" s="101"/>
      <c r="BK3072" s="101"/>
      <c r="BL3072" s="101"/>
      <c r="BM3072" s="101"/>
      <c r="BN3072" s="101"/>
      <c r="BO3072" s="103"/>
      <c r="BP3072" s="101"/>
      <c r="BQ3072" s="101"/>
      <c r="BR3072" s="101"/>
      <c r="BS3072" s="101"/>
      <c r="BT3072" s="101"/>
      <c r="BU3072" s="101"/>
      <c r="BV3072" s="101"/>
      <c r="BW3072" s="101"/>
      <c r="BX3072" s="101"/>
      <c r="BY3072" s="101"/>
      <c r="BZ3072" s="101"/>
      <c r="CA3072" s="101"/>
      <c r="CB3072" s="101"/>
      <c r="CC3072" s="101"/>
      <c r="CD3072" s="101"/>
      <c r="CE3072" s="101"/>
      <c r="CF3072" s="101"/>
      <c r="CG3072" s="37" t="e">
        <f>VLOOKUP(Table_1[[#This Row],[EAN]],'[1]Planilha1'!$E:$R,13,0)</f>
        <v>#N/A</v>
      </c>
    </row>
    <row r="3073" ht="15" hidden="1">
      <c r="A3073" s="7"/>
      <c r="B3073" s="84" t="s">
        <v>2735</v>
      </c>
      <c r="C3073" s="75">
        <v>222181</v>
      </c>
      <c r="D3073" s="75">
        <v>1171</v>
      </c>
      <c r="E3073" s="85">
        <v>7908228802013</v>
      </c>
      <c r="F3073" s="86" t="s">
        <v>3570</v>
      </c>
      <c r="G3073" s="75" t="s">
        <v>21</v>
      </c>
      <c r="H3073" s="75">
        <v>1570</v>
      </c>
      <c r="I3073" s="87" t="s">
        <v>3147</v>
      </c>
      <c r="J3073" s="75" t="s">
        <v>3148</v>
      </c>
      <c r="K3073" s="88" t="s">
        <v>84</v>
      </c>
      <c r="L3073" s="88">
        <v>18</v>
      </c>
      <c r="M3073" s="88">
        <v>0</v>
      </c>
      <c r="N3073" s="75" t="s">
        <v>85</v>
      </c>
      <c r="O3073" s="75" t="s">
        <v>114</v>
      </c>
      <c r="P3073" s="106"/>
      <c r="Q3073" s="90">
        <f>(17/100+7.6/100+1.65/100)*P3073</f>
        <v>0</v>
      </c>
      <c r="R3073" s="104"/>
      <c r="S3073" s="104"/>
      <c r="T3073" s="104"/>
      <c r="U3073" s="104"/>
      <c r="V3073" s="90">
        <f>+P3073-Q3073+R3073+S3073+T3073+U3073</f>
        <v>0</v>
      </c>
      <c r="W3073" s="91">
        <f>(1.02/100)</f>
        <v>1.02E-2</v>
      </c>
      <c r="X3073" s="91">
        <v>4.8E-3</v>
      </c>
      <c r="Y3073" s="91">
        <v>0.17</v>
      </c>
      <c r="Z3073" s="91">
        <v>1.65E-2</v>
      </c>
      <c r="AA3073" s="91">
        <v>7.6E-2</v>
      </c>
      <c r="AB3073" s="91">
        <f>SUM(W3073:AA3073)</f>
        <v>0.2775</v>
      </c>
      <c r="AC3073" s="75">
        <v>12</v>
      </c>
      <c r="AD3073" s="92">
        <f>IF(AL3073="","",+AC3073*AL3073)</f>
      </c>
      <c r="AE3073" s="93">
        <f>IF(AL3073="","",+AL3073*AB3073)</f>
      </c>
      <c r="AF3073" s="92">
        <f>IF(AL3073="","",+AL3073-AE3073)</f>
      </c>
      <c r="AG3073" s="93">
        <f>+V3073</f>
        <v>0</v>
      </c>
      <c r="AH3073" s="92">
        <f>IF(AF3073="","",+AF3073-AG3073)</f>
      </c>
      <c r="AI3073" s="92">
        <f>IF(AH3073="","",+AH3073*AC3073)</f>
      </c>
      <c r="AJ3073" s="93"/>
      <c r="AK3073" s="94">
        <v>0.33</v>
      </c>
      <c r="AL3073" s="93">
        <f>IF(V3073=0,"",V3073/(1-AB3073-AK3073))</f>
      </c>
      <c r="AM3073" s="95">
        <v>0.33</v>
      </c>
      <c r="AN3073" s="93">
        <f>IF(V3073=0,"",V3073/(1-AB3073-AM3073))</f>
      </c>
      <c r="AO3073" s="96">
        <v>1.2</v>
      </c>
      <c r="AP3073" s="93">
        <f>IF(BD!AJ3073="","",BD!AJ3073*BD!AO3073)</f>
      </c>
      <c r="AQ3073" s="91">
        <f>BD!AM3073/BD!AK3073-1</f>
        <v>0</v>
      </c>
      <c r="AR3073" s="91">
        <f>IF(BD!AN3073="","",IF(BD!AJ3073="","",BD!AN3073/BD!AJ3073-1))</f>
      </c>
      <c r="AS3073" s="91">
        <f>IF(BD!AN3073="","",IF(BD!AN3073&lt;BD!AL3073,"ABAIXO DA META","DENTRO DA META"))</f>
      </c>
      <c r="AT3073" s="91" t="str">
        <f>IF(BD!AJ3073="","EM ANÁLISE",IF(BD!AP3073&gt;=BD!AN3073,"GO", "NO GO"))</f>
        <v>EM ANÁLISE</v>
      </c>
      <c r="AU3073" s="97">
        <f>IF(AN3073="","",+BD!$AN3073-AJ3073)</f>
      </c>
      <c r="AV3073" s="98"/>
      <c r="AW3073" s="90">
        <f>BD!P3073*BD!AC3073</f>
        <v>0</v>
      </c>
      <c r="AX3073" s="90">
        <f>BD!V3073*BD!AC3073</f>
        <v>0</v>
      </c>
      <c r="AY3073" s="90">
        <f>IF(BD!AN3073="","",BD!AN3073*BD!AC3073)</f>
      </c>
      <c r="AZ3073" s="75" t="s">
        <v>123</v>
      </c>
      <c r="BA3073" s="75" t="s">
        <v>115</v>
      </c>
      <c r="BB3073" s="75">
        <v>2</v>
      </c>
      <c r="BC3073" s="75" t="s">
        <v>3569</v>
      </c>
      <c r="BD3073" s="104"/>
      <c r="BE3073" s="104"/>
      <c r="BF3073" s="101"/>
      <c r="BG3073" s="101"/>
      <c r="BH3073" s="101"/>
      <c r="BI3073" s="101"/>
      <c r="BJ3073" s="101"/>
      <c r="BK3073" s="101"/>
      <c r="BL3073" s="101"/>
      <c r="BM3073" s="101"/>
      <c r="BN3073" s="101"/>
      <c r="BO3073" s="103"/>
      <c r="BP3073" s="101"/>
      <c r="BQ3073" s="101"/>
      <c r="BR3073" s="101"/>
      <c r="BS3073" s="101"/>
      <c r="BT3073" s="101"/>
      <c r="BU3073" s="101"/>
      <c r="BV3073" s="101"/>
      <c r="BW3073" s="101"/>
      <c r="BX3073" s="101"/>
      <c r="BY3073" s="101"/>
      <c r="BZ3073" s="101"/>
      <c r="CA3073" s="101"/>
      <c r="CB3073" s="101"/>
      <c r="CC3073" s="101"/>
      <c r="CD3073" s="101"/>
      <c r="CE3073" s="101"/>
      <c r="CF3073" s="101"/>
      <c r="CG3073" s="37" t="e">
        <f>VLOOKUP(Table_1[[#This Row],[EAN]],'[1]Planilha1'!$E:$R,13,0)</f>
        <v>#N/A</v>
      </c>
    </row>
    <row r="3074" ht="15" hidden="1">
      <c r="A3074" s="7"/>
      <c r="B3074" s="84" t="s">
        <v>2735</v>
      </c>
      <c r="C3074" s="75">
        <v>222182</v>
      </c>
      <c r="D3074" s="75">
        <v>1174</v>
      </c>
      <c r="E3074" s="85">
        <v>7908228802037</v>
      </c>
      <c r="F3074" s="86" t="s">
        <v>3571</v>
      </c>
      <c r="G3074" s="75" t="s">
        <v>21</v>
      </c>
      <c r="H3074" s="75">
        <v>1570</v>
      </c>
      <c r="I3074" s="87" t="s">
        <v>3147</v>
      </c>
      <c r="J3074" s="75" t="s">
        <v>3148</v>
      </c>
      <c r="K3074" s="88" t="s">
        <v>84</v>
      </c>
      <c r="L3074" s="88">
        <v>18</v>
      </c>
      <c r="M3074" s="88">
        <v>0</v>
      </c>
      <c r="N3074" s="75" t="s">
        <v>85</v>
      </c>
      <c r="O3074" s="75" t="s">
        <v>114</v>
      </c>
      <c r="P3074" s="106"/>
      <c r="Q3074" s="90">
        <f>(17/100+7.6/100+1.65/100)*P3074</f>
        <v>0</v>
      </c>
      <c r="R3074" s="104"/>
      <c r="S3074" s="104"/>
      <c r="T3074" s="104"/>
      <c r="U3074" s="104"/>
      <c r="V3074" s="90">
        <f>+P3074-Q3074+R3074+S3074+T3074+U3074</f>
        <v>0</v>
      </c>
      <c r="W3074" s="91">
        <f>(1.02/100)</f>
        <v>1.02E-2</v>
      </c>
      <c r="X3074" s="91">
        <v>4.8E-3</v>
      </c>
      <c r="Y3074" s="91">
        <v>0.17</v>
      </c>
      <c r="Z3074" s="91">
        <v>1.65E-2</v>
      </c>
      <c r="AA3074" s="91">
        <v>7.6E-2</v>
      </c>
      <c r="AB3074" s="91">
        <f>SUM(W3074:AA3074)</f>
        <v>0.2775</v>
      </c>
      <c r="AC3074" s="75">
        <v>12</v>
      </c>
      <c r="AD3074" s="92">
        <f>IF(AL3074="","",+AC3074*AL3074)</f>
      </c>
      <c r="AE3074" s="93">
        <f>IF(AL3074="","",+AL3074*AB3074)</f>
      </c>
      <c r="AF3074" s="92">
        <f>IF(AL3074="","",+AL3074-AE3074)</f>
      </c>
      <c r="AG3074" s="93">
        <f>+V3074</f>
        <v>0</v>
      </c>
      <c r="AH3074" s="92">
        <f>IF(AF3074="","",+AF3074-AG3074)</f>
      </c>
      <c r="AI3074" s="92">
        <f>IF(AH3074="","",+AH3074*AC3074)</f>
      </c>
      <c r="AJ3074" s="93"/>
      <c r="AK3074" s="94">
        <v>0.33</v>
      </c>
      <c r="AL3074" s="93">
        <f>IF(V3074=0,"",V3074/(1-AB3074-AK3074))</f>
      </c>
      <c r="AM3074" s="95">
        <v>0.33</v>
      </c>
      <c r="AN3074" s="93">
        <f>IF(V3074=0,"",V3074/(1-AB3074-AM3074))</f>
      </c>
      <c r="AO3074" s="96">
        <v>1.2</v>
      </c>
      <c r="AP3074" s="93">
        <f>IF(BD!AJ3074="","",BD!AJ3074*BD!AO3074)</f>
      </c>
      <c r="AQ3074" s="91">
        <f>BD!AM3074/BD!AK3074-1</f>
        <v>0</v>
      </c>
      <c r="AR3074" s="91">
        <f>IF(BD!AN3074="","",IF(BD!AJ3074="","",BD!AN3074/BD!AJ3074-1))</f>
      </c>
      <c r="AS3074" s="91">
        <f>IF(BD!AN3074="","",IF(BD!AN3074&lt;BD!AL3074,"ABAIXO DA META","DENTRO DA META"))</f>
      </c>
      <c r="AT3074" s="91" t="str">
        <f>IF(BD!AJ3074="","EM ANÁLISE",IF(BD!AP3074&gt;=BD!AN3074,"GO", "NO GO"))</f>
        <v>EM ANÁLISE</v>
      </c>
      <c r="AU3074" s="97">
        <f>IF(AN3074="","",+BD!$AN3074-AJ3074)</f>
      </c>
      <c r="AV3074" s="98"/>
      <c r="AW3074" s="90">
        <f>BD!P3074*BD!AC3074</f>
        <v>0</v>
      </c>
      <c r="AX3074" s="90">
        <f>BD!V3074*BD!AC3074</f>
        <v>0</v>
      </c>
      <c r="AY3074" s="90">
        <f>IF(BD!AN3074="","",BD!AN3074*BD!AC3074)</f>
      </c>
      <c r="AZ3074" s="75" t="s">
        <v>123</v>
      </c>
      <c r="BA3074" s="75" t="s">
        <v>115</v>
      </c>
      <c r="BB3074" s="75">
        <v>2</v>
      </c>
      <c r="BC3074" s="75" t="s">
        <v>3569</v>
      </c>
      <c r="BD3074" s="104"/>
      <c r="BE3074" s="104"/>
      <c r="BF3074" s="101"/>
      <c r="BG3074" s="101"/>
      <c r="BH3074" s="101"/>
      <c r="BI3074" s="101"/>
      <c r="BJ3074" s="101"/>
      <c r="BK3074" s="101"/>
      <c r="BL3074" s="101"/>
      <c r="BM3074" s="101"/>
      <c r="BN3074" s="101"/>
      <c r="BO3074" s="103"/>
      <c r="BP3074" s="101"/>
      <c r="BQ3074" s="101"/>
      <c r="BR3074" s="101"/>
      <c r="BS3074" s="101"/>
      <c r="BT3074" s="101"/>
      <c r="BU3074" s="101"/>
      <c r="BV3074" s="101"/>
      <c r="BW3074" s="101"/>
      <c r="BX3074" s="101"/>
      <c r="BY3074" s="101"/>
      <c r="BZ3074" s="101"/>
      <c r="CA3074" s="101"/>
      <c r="CB3074" s="101"/>
      <c r="CC3074" s="101"/>
      <c r="CD3074" s="101"/>
      <c r="CE3074" s="101"/>
      <c r="CF3074" s="101"/>
      <c r="CG3074" s="37" t="e">
        <f>VLOOKUP(Table_1[[#This Row],[EAN]],'[1]Planilha1'!$E:$R,13,0)</f>
        <v>#N/A</v>
      </c>
    </row>
    <row r="3075" ht="15" hidden="1">
      <c r="A3075" s="7"/>
      <c r="B3075" s="84" t="s">
        <v>2735</v>
      </c>
      <c r="C3075" s="75">
        <v>222183</v>
      </c>
      <c r="D3075" s="75">
        <v>1206</v>
      </c>
      <c r="E3075" s="85">
        <v>7898591454592</v>
      </c>
      <c r="F3075" s="86" t="s">
        <v>3572</v>
      </c>
      <c r="G3075" s="75" t="s">
        <v>21</v>
      </c>
      <c r="H3075" s="75">
        <v>390</v>
      </c>
      <c r="I3075" s="87" t="s">
        <v>3106</v>
      </c>
      <c r="J3075" s="75" t="s">
        <v>1474</v>
      </c>
      <c r="K3075" s="88" t="s">
        <v>84</v>
      </c>
      <c r="L3075" s="88">
        <v>12</v>
      </c>
      <c r="M3075" s="88">
        <v>0</v>
      </c>
      <c r="N3075" s="75" t="s">
        <v>85</v>
      </c>
      <c r="O3075" s="75" t="s">
        <v>114</v>
      </c>
      <c r="P3075" s="106"/>
      <c r="Q3075" s="90">
        <f>(17/100+7.6/100+1.65/100)*P3075</f>
        <v>0</v>
      </c>
      <c r="R3075" s="104"/>
      <c r="S3075" s="104"/>
      <c r="T3075" s="104"/>
      <c r="U3075" s="104"/>
      <c r="V3075" s="90">
        <f>+P3075-Q3075+R3075+S3075+T3075+U3075</f>
        <v>0</v>
      </c>
      <c r="W3075" s="91">
        <f>(1.02/100)</f>
        <v>1.02E-2</v>
      </c>
      <c r="X3075" s="91">
        <v>4.8E-3</v>
      </c>
      <c r="Y3075" s="91">
        <v>0.17</v>
      </c>
      <c r="Z3075" s="91">
        <v>1.65E-2</v>
      </c>
      <c r="AA3075" s="91">
        <v>7.6E-2</v>
      </c>
      <c r="AB3075" s="91">
        <f>SUM(W3075:AA3075)</f>
        <v>0.2775</v>
      </c>
      <c r="AC3075" s="75">
        <v>12</v>
      </c>
      <c r="AD3075" s="92">
        <f>IF(AL3075="","",+AC3075*AL3075)</f>
      </c>
      <c r="AE3075" s="93">
        <f>IF(AL3075="","",+AL3075*AB3075)</f>
      </c>
      <c r="AF3075" s="92">
        <f>IF(AL3075="","",+AL3075-AE3075)</f>
      </c>
      <c r="AG3075" s="93">
        <f>+V3075</f>
        <v>0</v>
      </c>
      <c r="AH3075" s="92">
        <f>IF(AF3075="","",+AF3075-AG3075)</f>
      </c>
      <c r="AI3075" s="92">
        <f>IF(AH3075="","",+AH3075*AC3075)</f>
      </c>
      <c r="AJ3075" s="93"/>
      <c r="AK3075" s="94">
        <v>0.33</v>
      </c>
      <c r="AL3075" s="93">
        <f>IF(V3075=0,"",V3075/(1-AB3075-AK3075))</f>
      </c>
      <c r="AM3075" s="95">
        <v>0.33</v>
      </c>
      <c r="AN3075" s="93">
        <f>IF(V3075=0,"",V3075/(1-AB3075-AM3075))</f>
      </c>
      <c r="AO3075" s="96">
        <v>1.2</v>
      </c>
      <c r="AP3075" s="93">
        <f>IF(BD!AJ3075="","",BD!AJ3075*BD!AO3075)</f>
      </c>
      <c r="AQ3075" s="91">
        <f>BD!AM3075/BD!AK3075-1</f>
        <v>0</v>
      </c>
      <c r="AR3075" s="91">
        <f>IF(BD!AN3075="","",IF(BD!AJ3075="","",BD!AN3075/BD!AJ3075-1))</f>
      </c>
      <c r="AS3075" s="91">
        <f>IF(BD!AN3075="","",IF(BD!AN3075&lt;BD!AL3075,"ABAIXO DA META","DENTRO DA META"))</f>
      </c>
      <c r="AT3075" s="91" t="str">
        <f>IF(BD!AJ3075="","EM ANÁLISE",IF(BD!AP3075&gt;=BD!AN3075,"GO", "NO GO"))</f>
        <v>EM ANÁLISE</v>
      </c>
      <c r="AU3075" s="97">
        <f>IF(AN3075="","",+BD!$AN3075-AJ3075)</f>
      </c>
      <c r="AV3075" s="98"/>
      <c r="AW3075" s="90">
        <f>BD!P3075*BD!AC3075</f>
        <v>0</v>
      </c>
      <c r="AX3075" s="90">
        <f>BD!V3075*BD!AC3075</f>
        <v>0</v>
      </c>
      <c r="AY3075" s="90">
        <f>IF(BD!AN3075="","",BD!AN3075*BD!AC3075)</f>
      </c>
      <c r="AZ3075" s="75" t="s">
        <v>123</v>
      </c>
      <c r="BA3075" s="75" t="s">
        <v>115</v>
      </c>
      <c r="BB3075" s="75">
        <v>2</v>
      </c>
      <c r="BC3075" s="75" t="s">
        <v>3569</v>
      </c>
      <c r="BD3075" s="104"/>
      <c r="BE3075" s="104"/>
      <c r="BF3075" s="101"/>
      <c r="BG3075" s="101"/>
      <c r="BH3075" s="101"/>
      <c r="BI3075" s="101"/>
      <c r="BJ3075" s="101"/>
      <c r="BK3075" s="101"/>
      <c r="BL3075" s="101"/>
      <c r="BM3075" s="101"/>
      <c r="BN3075" s="101"/>
      <c r="BO3075" s="103"/>
      <c r="BP3075" s="101"/>
      <c r="BQ3075" s="101"/>
      <c r="BR3075" s="101"/>
      <c r="BS3075" s="101"/>
      <c r="BT3075" s="101"/>
      <c r="BU3075" s="101"/>
      <c r="BV3075" s="101"/>
      <c r="BW3075" s="101"/>
      <c r="BX3075" s="101"/>
      <c r="BY3075" s="101"/>
      <c r="BZ3075" s="101"/>
      <c r="CA3075" s="101"/>
      <c r="CB3075" s="101"/>
      <c r="CC3075" s="101"/>
      <c r="CD3075" s="101"/>
      <c r="CE3075" s="101"/>
      <c r="CF3075" s="101"/>
      <c r="CG3075" s="37" t="e">
        <f>VLOOKUP(Table_1[[#This Row],[EAN]],'[1]Planilha1'!$E:$R,13,0)</f>
        <v>#N/A</v>
      </c>
    </row>
    <row r="3076" ht="15" hidden="1">
      <c r="A3076" s="7"/>
      <c r="B3076" s="84" t="s">
        <v>2735</v>
      </c>
      <c r="C3076" s="75">
        <v>222184</v>
      </c>
      <c r="D3076" s="75">
        <v>1207</v>
      </c>
      <c r="E3076" s="85">
        <v>7898591459405</v>
      </c>
      <c r="F3076" s="86" t="s">
        <v>3573</v>
      </c>
      <c r="G3076" s="75" t="s">
        <v>21</v>
      </c>
      <c r="H3076" s="75">
        <v>390</v>
      </c>
      <c r="I3076" s="87" t="s">
        <v>3106</v>
      </c>
      <c r="J3076" s="75" t="s">
        <v>1474</v>
      </c>
      <c r="K3076" s="88" t="s">
        <v>84</v>
      </c>
      <c r="L3076" s="88">
        <v>12</v>
      </c>
      <c r="M3076" s="88">
        <v>0</v>
      </c>
      <c r="N3076" s="75" t="s">
        <v>85</v>
      </c>
      <c r="O3076" s="75" t="s">
        <v>114</v>
      </c>
      <c r="P3076" s="106"/>
      <c r="Q3076" s="90">
        <f>(17/100+7.6/100+1.65/100)*P3076</f>
        <v>0</v>
      </c>
      <c r="R3076" s="104"/>
      <c r="S3076" s="104"/>
      <c r="T3076" s="104"/>
      <c r="U3076" s="104"/>
      <c r="V3076" s="90">
        <f>+P3076-Q3076+R3076+S3076+T3076+U3076</f>
        <v>0</v>
      </c>
      <c r="W3076" s="91">
        <f>(1.02/100)</f>
        <v>1.02E-2</v>
      </c>
      <c r="X3076" s="91">
        <v>4.8E-3</v>
      </c>
      <c r="Y3076" s="91">
        <v>0.17</v>
      </c>
      <c r="Z3076" s="91">
        <v>1.65E-2</v>
      </c>
      <c r="AA3076" s="91">
        <v>7.6E-2</v>
      </c>
      <c r="AB3076" s="91">
        <f>SUM(W3076:AA3076)</f>
        <v>0.2775</v>
      </c>
      <c r="AC3076" s="75">
        <v>12</v>
      </c>
      <c r="AD3076" s="92">
        <f>IF(AL3076="","",+AC3076*AL3076)</f>
      </c>
      <c r="AE3076" s="93">
        <f>IF(AL3076="","",+AL3076*AB3076)</f>
      </c>
      <c r="AF3076" s="92">
        <f>IF(AL3076="","",+AL3076-AE3076)</f>
      </c>
      <c r="AG3076" s="93">
        <f>+V3076</f>
        <v>0</v>
      </c>
      <c r="AH3076" s="92">
        <f>IF(AF3076="","",+AF3076-AG3076)</f>
      </c>
      <c r="AI3076" s="92">
        <f>IF(AH3076="","",+AH3076*AC3076)</f>
      </c>
      <c r="AJ3076" s="93"/>
      <c r="AK3076" s="94">
        <v>0.33</v>
      </c>
      <c r="AL3076" s="93">
        <f>IF(V3076=0,"",V3076/(1-AB3076-AK3076))</f>
      </c>
      <c r="AM3076" s="95">
        <v>0.33</v>
      </c>
      <c r="AN3076" s="93">
        <f>IF(V3076=0,"",V3076/(1-AB3076-AM3076))</f>
      </c>
      <c r="AO3076" s="96">
        <v>1.2</v>
      </c>
      <c r="AP3076" s="93">
        <f>IF(BD!AJ3076="","",BD!AJ3076*BD!AO3076)</f>
      </c>
      <c r="AQ3076" s="91">
        <f>BD!AM3076/BD!AK3076-1</f>
        <v>0</v>
      </c>
      <c r="AR3076" s="91">
        <f>IF(BD!AN3076="","",IF(BD!AJ3076="","",BD!AN3076/BD!AJ3076-1))</f>
      </c>
      <c r="AS3076" s="91">
        <f>IF(BD!AN3076="","",IF(BD!AN3076&lt;BD!AL3076,"ABAIXO DA META","DENTRO DA META"))</f>
      </c>
      <c r="AT3076" s="91" t="str">
        <f>IF(BD!AJ3076="","EM ANÁLISE",IF(BD!AP3076&gt;=BD!AN3076,"GO", "NO GO"))</f>
        <v>EM ANÁLISE</v>
      </c>
      <c r="AU3076" s="97">
        <f>IF(AN3076="","",+BD!$AN3076-AJ3076)</f>
      </c>
      <c r="AV3076" s="98"/>
      <c r="AW3076" s="90">
        <f>BD!P3076*BD!AC3076</f>
        <v>0</v>
      </c>
      <c r="AX3076" s="90">
        <f>BD!V3076*BD!AC3076</f>
        <v>0</v>
      </c>
      <c r="AY3076" s="90">
        <f>IF(BD!AN3076="","",BD!AN3076*BD!AC3076)</f>
      </c>
      <c r="AZ3076" s="75" t="s">
        <v>123</v>
      </c>
      <c r="BA3076" s="75" t="s">
        <v>115</v>
      </c>
      <c r="BB3076" s="75">
        <v>2</v>
      </c>
      <c r="BC3076" s="75" t="s">
        <v>3569</v>
      </c>
      <c r="BD3076" s="104"/>
      <c r="BE3076" s="104"/>
      <c r="BF3076" s="101"/>
      <c r="BG3076" s="101"/>
      <c r="BH3076" s="101"/>
      <c r="BI3076" s="101"/>
      <c r="BJ3076" s="101"/>
      <c r="BK3076" s="101"/>
      <c r="BL3076" s="101"/>
      <c r="BM3076" s="101"/>
      <c r="BN3076" s="101"/>
      <c r="BO3076" s="103"/>
      <c r="BP3076" s="101"/>
      <c r="BQ3076" s="101"/>
      <c r="BR3076" s="101"/>
      <c r="BS3076" s="101"/>
      <c r="BT3076" s="101"/>
      <c r="BU3076" s="101"/>
      <c r="BV3076" s="101"/>
      <c r="BW3076" s="101"/>
      <c r="BX3076" s="101"/>
      <c r="BY3076" s="101"/>
      <c r="BZ3076" s="101"/>
      <c r="CA3076" s="101"/>
      <c r="CB3076" s="101"/>
      <c r="CC3076" s="101"/>
      <c r="CD3076" s="101"/>
      <c r="CE3076" s="101"/>
      <c r="CF3076" s="101"/>
      <c r="CG3076" s="37" t="e">
        <f>VLOOKUP(Table_1[[#This Row],[EAN]],'[1]Planilha1'!$E:$R,13,0)</f>
        <v>#N/A</v>
      </c>
    </row>
    <row r="3077" ht="15" hidden="1">
      <c r="A3077" s="7"/>
      <c r="B3077" s="84" t="s">
        <v>2735</v>
      </c>
      <c r="C3077" s="75">
        <v>222185</v>
      </c>
      <c r="D3077" s="75">
        <v>1208</v>
      </c>
      <c r="E3077" s="85">
        <v>7898591454844</v>
      </c>
      <c r="F3077" s="86" t="s">
        <v>3574</v>
      </c>
      <c r="G3077" s="75" t="s">
        <v>21</v>
      </c>
      <c r="H3077" s="75">
        <v>390</v>
      </c>
      <c r="I3077" s="87" t="s">
        <v>3106</v>
      </c>
      <c r="J3077" s="75" t="s">
        <v>1474</v>
      </c>
      <c r="K3077" s="88" t="s">
        <v>84</v>
      </c>
      <c r="L3077" s="88">
        <v>12</v>
      </c>
      <c r="M3077" s="88">
        <v>0</v>
      </c>
      <c r="N3077" s="75" t="s">
        <v>85</v>
      </c>
      <c r="O3077" s="75" t="s">
        <v>114</v>
      </c>
      <c r="P3077" s="106"/>
      <c r="Q3077" s="90">
        <f>(17/100+7.6/100+1.65/100)*P3077</f>
        <v>0</v>
      </c>
      <c r="R3077" s="104"/>
      <c r="S3077" s="104"/>
      <c r="T3077" s="104"/>
      <c r="U3077" s="104"/>
      <c r="V3077" s="90">
        <f>+P3077-Q3077+R3077+S3077+T3077+U3077</f>
        <v>0</v>
      </c>
      <c r="W3077" s="91">
        <f>(1.02/100)</f>
        <v>1.02E-2</v>
      </c>
      <c r="X3077" s="91">
        <v>4.8E-3</v>
      </c>
      <c r="Y3077" s="91">
        <v>0.17</v>
      </c>
      <c r="Z3077" s="91">
        <v>1.65E-2</v>
      </c>
      <c r="AA3077" s="91">
        <v>7.6E-2</v>
      </c>
      <c r="AB3077" s="91">
        <f>SUM(W3077:AA3077)</f>
        <v>0.2775</v>
      </c>
      <c r="AC3077" s="75">
        <v>12</v>
      </c>
      <c r="AD3077" s="92">
        <f>IF(AL3077="","",+AC3077*AL3077)</f>
      </c>
      <c r="AE3077" s="93">
        <f>IF(AL3077="","",+AL3077*AB3077)</f>
      </c>
      <c r="AF3077" s="92">
        <f>IF(AL3077="","",+AL3077-AE3077)</f>
      </c>
      <c r="AG3077" s="93">
        <f>+V3077</f>
        <v>0</v>
      </c>
      <c r="AH3077" s="92">
        <f>IF(AF3077="","",+AF3077-AG3077)</f>
      </c>
      <c r="AI3077" s="92">
        <f>IF(AH3077="","",+AH3077*AC3077)</f>
      </c>
      <c r="AJ3077" s="93"/>
      <c r="AK3077" s="94">
        <v>0.33</v>
      </c>
      <c r="AL3077" s="93">
        <f>IF(V3077=0,"",V3077/(1-AB3077-AK3077))</f>
      </c>
      <c r="AM3077" s="95">
        <v>0.33</v>
      </c>
      <c r="AN3077" s="93">
        <f>IF(V3077=0,"",V3077/(1-AB3077-AM3077))</f>
      </c>
      <c r="AO3077" s="96">
        <v>1.2</v>
      </c>
      <c r="AP3077" s="93">
        <f>IF(BD!AJ3077="","",BD!AJ3077*BD!AO3077)</f>
      </c>
      <c r="AQ3077" s="91">
        <f>BD!AM3077/BD!AK3077-1</f>
        <v>0</v>
      </c>
      <c r="AR3077" s="91">
        <f>IF(BD!AN3077="","",IF(BD!AJ3077="","",BD!AN3077/BD!AJ3077-1))</f>
      </c>
      <c r="AS3077" s="91">
        <f>IF(BD!AN3077="","",IF(BD!AN3077&lt;BD!AL3077,"ABAIXO DA META","DENTRO DA META"))</f>
      </c>
      <c r="AT3077" s="91" t="str">
        <f>IF(BD!AJ3077="","EM ANÁLISE",IF(BD!AP3077&gt;=BD!AN3077,"GO", "NO GO"))</f>
        <v>EM ANÁLISE</v>
      </c>
      <c r="AU3077" s="97">
        <f>IF(AN3077="","",+BD!$AN3077-AJ3077)</f>
      </c>
      <c r="AV3077" s="98"/>
      <c r="AW3077" s="90">
        <f>BD!P3077*BD!AC3077</f>
        <v>0</v>
      </c>
      <c r="AX3077" s="90">
        <f>BD!V3077*BD!AC3077</f>
        <v>0</v>
      </c>
      <c r="AY3077" s="90">
        <f>IF(BD!AN3077="","",BD!AN3077*BD!AC3077)</f>
      </c>
      <c r="AZ3077" s="75" t="s">
        <v>123</v>
      </c>
      <c r="BA3077" s="75" t="s">
        <v>115</v>
      </c>
      <c r="BB3077" s="75">
        <v>2</v>
      </c>
      <c r="BC3077" s="75" t="s">
        <v>3569</v>
      </c>
      <c r="BD3077" s="104"/>
      <c r="BE3077" s="104"/>
      <c r="BF3077" s="101"/>
      <c r="BG3077" s="101"/>
      <c r="BH3077" s="101"/>
      <c r="BI3077" s="101"/>
      <c r="BJ3077" s="101"/>
      <c r="BK3077" s="101"/>
      <c r="BL3077" s="101"/>
      <c r="BM3077" s="101"/>
      <c r="BN3077" s="101"/>
      <c r="BO3077" s="103"/>
      <c r="BP3077" s="101"/>
      <c r="BQ3077" s="101"/>
      <c r="BR3077" s="101"/>
      <c r="BS3077" s="101"/>
      <c r="BT3077" s="101"/>
      <c r="BU3077" s="101"/>
      <c r="BV3077" s="101"/>
      <c r="BW3077" s="101"/>
      <c r="BX3077" s="101"/>
      <c r="BY3077" s="101"/>
      <c r="BZ3077" s="101"/>
      <c r="CA3077" s="101"/>
      <c r="CB3077" s="101"/>
      <c r="CC3077" s="101"/>
      <c r="CD3077" s="101"/>
      <c r="CE3077" s="101"/>
      <c r="CF3077" s="101"/>
      <c r="CG3077" s="37" t="e">
        <f>VLOOKUP(Table_1[[#This Row],[EAN]],'[1]Planilha1'!$E:$R,13,0)</f>
        <v>#N/A</v>
      </c>
    </row>
    <row r="3078" ht="15" hidden="1">
      <c r="A3078" s="7"/>
      <c r="B3078" s="84" t="s">
        <v>2735</v>
      </c>
      <c r="C3078" s="75">
        <v>222186</v>
      </c>
      <c r="D3078" s="75">
        <v>1186</v>
      </c>
      <c r="E3078" s="85">
        <v>7898591453441</v>
      </c>
      <c r="F3078" s="86" t="s">
        <v>3575</v>
      </c>
      <c r="G3078" s="75" t="s">
        <v>21</v>
      </c>
      <c r="H3078" s="75">
        <v>390</v>
      </c>
      <c r="I3078" s="87" t="s">
        <v>3106</v>
      </c>
      <c r="J3078" s="75" t="s">
        <v>1474</v>
      </c>
      <c r="K3078" s="88" t="s">
        <v>84</v>
      </c>
      <c r="L3078" s="88">
        <v>12</v>
      </c>
      <c r="M3078" s="88">
        <v>0</v>
      </c>
      <c r="N3078" s="75" t="s">
        <v>85</v>
      </c>
      <c r="O3078" s="75" t="s">
        <v>114</v>
      </c>
      <c r="P3078" s="106"/>
      <c r="Q3078" s="90">
        <f>(17/100+7.6/100+1.65/100)*P3078</f>
        <v>0</v>
      </c>
      <c r="R3078" s="104"/>
      <c r="S3078" s="104"/>
      <c r="T3078" s="104"/>
      <c r="U3078" s="104"/>
      <c r="V3078" s="90">
        <f>+P3078-Q3078+R3078+S3078+T3078+U3078</f>
        <v>0</v>
      </c>
      <c r="W3078" s="91">
        <f>(1.02/100)</f>
        <v>1.02E-2</v>
      </c>
      <c r="X3078" s="91">
        <v>4.8E-3</v>
      </c>
      <c r="Y3078" s="91">
        <v>0.17</v>
      </c>
      <c r="Z3078" s="91">
        <v>1.65E-2</v>
      </c>
      <c r="AA3078" s="91">
        <v>7.6E-2</v>
      </c>
      <c r="AB3078" s="91">
        <f>SUM(W3078:AA3078)</f>
        <v>0.2775</v>
      </c>
      <c r="AC3078" s="75">
        <v>12</v>
      </c>
      <c r="AD3078" s="92">
        <f>IF(AL3078="","",+AC3078*AL3078)</f>
      </c>
      <c r="AE3078" s="93">
        <f>IF(AL3078="","",+AL3078*AB3078)</f>
      </c>
      <c r="AF3078" s="92">
        <f>IF(AL3078="","",+AL3078-AE3078)</f>
      </c>
      <c r="AG3078" s="93">
        <f>+V3078</f>
        <v>0</v>
      </c>
      <c r="AH3078" s="92">
        <f>IF(AF3078="","",+AF3078-AG3078)</f>
      </c>
      <c r="AI3078" s="92">
        <f>IF(AH3078="","",+AH3078*AC3078)</f>
      </c>
      <c r="AJ3078" s="93"/>
      <c r="AK3078" s="94">
        <v>0.33</v>
      </c>
      <c r="AL3078" s="93">
        <f>IF(V3078=0,"",V3078/(1-AB3078-AK3078))</f>
      </c>
      <c r="AM3078" s="95">
        <v>0.33</v>
      </c>
      <c r="AN3078" s="93">
        <f>IF(V3078=0,"",V3078/(1-AB3078-AM3078))</f>
      </c>
      <c r="AO3078" s="96">
        <v>1.2</v>
      </c>
      <c r="AP3078" s="93">
        <f>IF(BD!AJ3078="","",BD!AJ3078*BD!AO3078)</f>
      </c>
      <c r="AQ3078" s="91">
        <f>BD!AM3078/BD!AK3078-1</f>
        <v>0</v>
      </c>
      <c r="AR3078" s="91">
        <f>IF(BD!AN3078="","",IF(BD!AJ3078="","",BD!AN3078/BD!AJ3078-1))</f>
      </c>
      <c r="AS3078" s="91">
        <f>IF(BD!AN3078="","",IF(BD!AN3078&lt;BD!AL3078,"ABAIXO DA META","DENTRO DA META"))</f>
      </c>
      <c r="AT3078" s="91" t="str">
        <f>IF(BD!AJ3078="","EM ANÁLISE",IF(BD!AP3078&gt;=BD!AN3078,"GO", "NO GO"))</f>
        <v>EM ANÁLISE</v>
      </c>
      <c r="AU3078" s="97">
        <f>IF(AN3078="","",+BD!$AN3078-AJ3078)</f>
      </c>
      <c r="AV3078" s="98"/>
      <c r="AW3078" s="90">
        <f>BD!P3078*BD!AC3078</f>
        <v>0</v>
      </c>
      <c r="AX3078" s="90">
        <f>BD!V3078*BD!AC3078</f>
        <v>0</v>
      </c>
      <c r="AY3078" s="90">
        <f>IF(BD!AN3078="","",BD!AN3078*BD!AC3078)</f>
      </c>
      <c r="AZ3078" s="75" t="s">
        <v>123</v>
      </c>
      <c r="BA3078" s="75" t="s">
        <v>115</v>
      </c>
      <c r="BB3078" s="75">
        <v>2</v>
      </c>
      <c r="BC3078" s="75" t="s">
        <v>3569</v>
      </c>
      <c r="BD3078" s="104"/>
      <c r="BE3078" s="104"/>
      <c r="BF3078" s="101"/>
      <c r="BG3078" s="101"/>
      <c r="BH3078" s="101"/>
      <c r="BI3078" s="101"/>
      <c r="BJ3078" s="101"/>
      <c r="BK3078" s="101"/>
      <c r="BL3078" s="101"/>
      <c r="BM3078" s="101"/>
      <c r="BN3078" s="101"/>
      <c r="BO3078" s="103"/>
      <c r="BP3078" s="101"/>
      <c r="BQ3078" s="101"/>
      <c r="BR3078" s="101"/>
      <c r="BS3078" s="101"/>
      <c r="BT3078" s="101"/>
      <c r="BU3078" s="101"/>
      <c r="BV3078" s="101"/>
      <c r="BW3078" s="101"/>
      <c r="BX3078" s="101"/>
      <c r="BY3078" s="101"/>
      <c r="BZ3078" s="101"/>
      <c r="CA3078" s="101"/>
      <c r="CB3078" s="101"/>
      <c r="CC3078" s="101"/>
      <c r="CD3078" s="101"/>
      <c r="CE3078" s="101"/>
      <c r="CF3078" s="101"/>
      <c r="CG3078" s="37" t="e">
        <f>VLOOKUP(Table_1[[#This Row],[EAN]],'[1]Planilha1'!$E:$R,13,0)</f>
        <v>#N/A</v>
      </c>
    </row>
    <row r="3079" ht="15" hidden="1">
      <c r="A3079" s="7"/>
      <c r="B3079" s="84" t="s">
        <v>2735</v>
      </c>
      <c r="C3079" s="75">
        <v>222187</v>
      </c>
      <c r="D3079" s="75">
        <v>1182</v>
      </c>
      <c r="E3079" s="85">
        <v>7898591453458</v>
      </c>
      <c r="F3079" s="86" t="s">
        <v>3576</v>
      </c>
      <c r="G3079" s="75" t="s">
        <v>21</v>
      </c>
      <c r="H3079" s="75">
        <v>390</v>
      </c>
      <c r="I3079" s="87" t="s">
        <v>3106</v>
      </c>
      <c r="J3079" s="75" t="s">
        <v>1474</v>
      </c>
      <c r="K3079" s="88" t="s">
        <v>84</v>
      </c>
      <c r="L3079" s="88">
        <v>12</v>
      </c>
      <c r="M3079" s="88">
        <v>0</v>
      </c>
      <c r="N3079" s="75" t="s">
        <v>85</v>
      </c>
      <c r="O3079" s="75" t="s">
        <v>114</v>
      </c>
      <c r="P3079" s="106"/>
      <c r="Q3079" s="90">
        <f>(17/100+7.6/100+1.65/100)*P3079</f>
        <v>0</v>
      </c>
      <c r="R3079" s="104"/>
      <c r="S3079" s="104"/>
      <c r="T3079" s="104"/>
      <c r="U3079" s="104"/>
      <c r="V3079" s="90">
        <f>+P3079-Q3079+R3079+S3079+T3079+U3079</f>
        <v>0</v>
      </c>
      <c r="W3079" s="91">
        <f>(1.02/100)</f>
        <v>1.02E-2</v>
      </c>
      <c r="X3079" s="91">
        <v>4.8E-3</v>
      </c>
      <c r="Y3079" s="91">
        <v>0.17</v>
      </c>
      <c r="Z3079" s="91">
        <v>1.65E-2</v>
      </c>
      <c r="AA3079" s="91">
        <v>7.6E-2</v>
      </c>
      <c r="AB3079" s="91">
        <f>SUM(W3079:AA3079)</f>
        <v>0.2775</v>
      </c>
      <c r="AC3079" s="75">
        <v>12</v>
      </c>
      <c r="AD3079" s="92">
        <f>IF(AL3079="","",+AC3079*AL3079)</f>
      </c>
      <c r="AE3079" s="93">
        <f>IF(AL3079="","",+AL3079*AB3079)</f>
      </c>
      <c r="AF3079" s="92">
        <f>IF(AL3079="","",+AL3079-AE3079)</f>
      </c>
      <c r="AG3079" s="93">
        <f>+V3079</f>
        <v>0</v>
      </c>
      <c r="AH3079" s="92">
        <f>IF(AF3079="","",+AF3079-AG3079)</f>
      </c>
      <c r="AI3079" s="92">
        <f>IF(AH3079="","",+AH3079*AC3079)</f>
      </c>
      <c r="AJ3079" s="93"/>
      <c r="AK3079" s="94">
        <v>0.33</v>
      </c>
      <c r="AL3079" s="93">
        <f>IF(V3079=0,"",V3079/(1-AB3079-AK3079))</f>
      </c>
      <c r="AM3079" s="95">
        <v>0.33</v>
      </c>
      <c r="AN3079" s="93">
        <f>IF(V3079=0,"",V3079/(1-AB3079-AM3079))</f>
      </c>
      <c r="AO3079" s="96">
        <v>1.2</v>
      </c>
      <c r="AP3079" s="93">
        <f>IF(BD!AJ3079="","",BD!AJ3079*BD!AO3079)</f>
      </c>
      <c r="AQ3079" s="91">
        <f>BD!AM3079/BD!AK3079-1</f>
        <v>0</v>
      </c>
      <c r="AR3079" s="91">
        <f>IF(BD!AN3079="","",IF(BD!AJ3079="","",BD!AN3079/BD!AJ3079-1))</f>
      </c>
      <c r="AS3079" s="91">
        <f>IF(BD!AN3079="","",IF(BD!AN3079&lt;BD!AL3079,"ABAIXO DA META","DENTRO DA META"))</f>
      </c>
      <c r="AT3079" s="91" t="str">
        <f>IF(BD!AJ3079="","EM ANÁLISE",IF(BD!AP3079&gt;=BD!AN3079,"GO", "NO GO"))</f>
        <v>EM ANÁLISE</v>
      </c>
      <c r="AU3079" s="97">
        <f>IF(AN3079="","",+BD!$AN3079-AJ3079)</f>
      </c>
      <c r="AV3079" s="98"/>
      <c r="AW3079" s="90">
        <f>BD!P3079*BD!AC3079</f>
        <v>0</v>
      </c>
      <c r="AX3079" s="90">
        <f>BD!V3079*BD!AC3079</f>
        <v>0</v>
      </c>
      <c r="AY3079" s="90">
        <f>IF(BD!AN3079="","",BD!AN3079*BD!AC3079)</f>
      </c>
      <c r="AZ3079" s="75" t="s">
        <v>123</v>
      </c>
      <c r="BA3079" s="75" t="s">
        <v>115</v>
      </c>
      <c r="BB3079" s="75">
        <v>2</v>
      </c>
      <c r="BC3079" s="75" t="s">
        <v>3569</v>
      </c>
      <c r="BD3079" s="104"/>
      <c r="BE3079" s="104"/>
      <c r="BF3079" s="101"/>
      <c r="BG3079" s="101"/>
      <c r="BH3079" s="101"/>
      <c r="BI3079" s="101"/>
      <c r="BJ3079" s="101"/>
      <c r="BK3079" s="101"/>
      <c r="BL3079" s="101"/>
      <c r="BM3079" s="101"/>
      <c r="BN3079" s="101"/>
      <c r="BO3079" s="103"/>
      <c r="BP3079" s="101"/>
      <c r="BQ3079" s="101"/>
      <c r="BR3079" s="101"/>
      <c r="BS3079" s="101"/>
      <c r="BT3079" s="101"/>
      <c r="BU3079" s="101"/>
      <c r="BV3079" s="101"/>
      <c r="BW3079" s="101"/>
      <c r="BX3079" s="101"/>
      <c r="BY3079" s="101"/>
      <c r="BZ3079" s="101"/>
      <c r="CA3079" s="101"/>
      <c r="CB3079" s="101"/>
      <c r="CC3079" s="101"/>
      <c r="CD3079" s="101"/>
      <c r="CE3079" s="101"/>
      <c r="CF3079" s="101"/>
      <c r="CG3079" s="37" t="e">
        <f>VLOOKUP(Table_1[[#This Row],[EAN]],'[1]Planilha1'!$E:$R,13,0)</f>
        <v>#N/A</v>
      </c>
    </row>
    <row r="3080" ht="15" hidden="1">
      <c r="A3080" s="7"/>
      <c r="B3080" s="84" t="s">
        <v>2735</v>
      </c>
      <c r="C3080" s="75">
        <v>222188</v>
      </c>
      <c r="D3080" s="75">
        <v>1168</v>
      </c>
      <c r="E3080" s="85">
        <v>7908228801665</v>
      </c>
      <c r="F3080" s="86" t="s">
        <v>3577</v>
      </c>
      <c r="G3080" s="75" t="s">
        <v>21</v>
      </c>
      <c r="H3080" s="75">
        <v>390</v>
      </c>
      <c r="I3080" s="87" t="s">
        <v>3106</v>
      </c>
      <c r="J3080" s="75" t="s">
        <v>1474</v>
      </c>
      <c r="K3080" s="88" t="s">
        <v>84</v>
      </c>
      <c r="L3080" s="88">
        <v>24</v>
      </c>
      <c r="M3080" s="88">
        <v>0</v>
      </c>
      <c r="N3080" s="75" t="s">
        <v>85</v>
      </c>
      <c r="O3080" s="75" t="s">
        <v>114</v>
      </c>
      <c r="P3080" s="106"/>
      <c r="Q3080" s="90">
        <f>(17/100+7.6/100+1.65/100)*P3080</f>
        <v>0</v>
      </c>
      <c r="R3080" s="104"/>
      <c r="S3080" s="104"/>
      <c r="T3080" s="104"/>
      <c r="U3080" s="104"/>
      <c r="V3080" s="90">
        <f>+P3080-Q3080+R3080+S3080+T3080+U3080</f>
        <v>0</v>
      </c>
      <c r="W3080" s="91">
        <f>(1.02/100)</f>
        <v>1.02E-2</v>
      </c>
      <c r="X3080" s="91">
        <v>4.8E-3</v>
      </c>
      <c r="Y3080" s="91">
        <v>0.17</v>
      </c>
      <c r="Z3080" s="91">
        <v>1.65E-2</v>
      </c>
      <c r="AA3080" s="91">
        <v>7.6E-2</v>
      </c>
      <c r="AB3080" s="91">
        <f>SUM(W3080:AA3080)</f>
        <v>0.2775</v>
      </c>
      <c r="AC3080" s="75">
        <v>12</v>
      </c>
      <c r="AD3080" s="92">
        <f>IF(AL3080="","",+AC3080*AL3080)</f>
      </c>
      <c r="AE3080" s="93">
        <f>IF(AL3080="","",+AL3080*AB3080)</f>
      </c>
      <c r="AF3080" s="92">
        <f>IF(AL3080="","",+AL3080-AE3080)</f>
      </c>
      <c r="AG3080" s="93">
        <f>+V3080</f>
        <v>0</v>
      </c>
      <c r="AH3080" s="92">
        <f>IF(AF3080="","",+AF3080-AG3080)</f>
      </c>
      <c r="AI3080" s="92">
        <f>IF(AH3080="","",+AH3080*AC3080)</f>
      </c>
      <c r="AJ3080" s="93"/>
      <c r="AK3080" s="94">
        <v>0.33</v>
      </c>
      <c r="AL3080" s="93">
        <f>IF(V3080=0,"",V3080/(1-AB3080-AK3080))</f>
      </c>
      <c r="AM3080" s="95">
        <v>0.33</v>
      </c>
      <c r="AN3080" s="93">
        <f>IF(V3080=0,"",V3080/(1-AB3080-AM3080))</f>
      </c>
      <c r="AO3080" s="96">
        <v>1.2</v>
      </c>
      <c r="AP3080" s="93">
        <f>IF(BD!AJ3080="","",BD!AJ3080*BD!AO3080)</f>
      </c>
      <c r="AQ3080" s="91">
        <f>BD!AM3080/BD!AK3080-1</f>
        <v>0</v>
      </c>
      <c r="AR3080" s="91">
        <f>IF(BD!AN3080="","",IF(BD!AJ3080="","",BD!AN3080/BD!AJ3080-1))</f>
      </c>
      <c r="AS3080" s="91">
        <f>IF(BD!AN3080="","",IF(BD!AN3080&lt;BD!AL3080,"ABAIXO DA META","DENTRO DA META"))</f>
      </c>
      <c r="AT3080" s="91" t="str">
        <f>IF(BD!AJ3080="","EM ANÁLISE",IF(BD!AP3080&gt;=BD!AN3080,"GO", "NO GO"))</f>
        <v>EM ANÁLISE</v>
      </c>
      <c r="AU3080" s="97">
        <f>IF(AN3080="","",+BD!$AN3080-AJ3080)</f>
      </c>
      <c r="AV3080" s="98"/>
      <c r="AW3080" s="90">
        <f>BD!P3080*BD!AC3080</f>
        <v>0</v>
      </c>
      <c r="AX3080" s="90">
        <f>BD!V3080*BD!AC3080</f>
        <v>0</v>
      </c>
      <c r="AY3080" s="90">
        <f>IF(BD!AN3080="","",BD!AN3080*BD!AC3080)</f>
      </c>
      <c r="AZ3080" s="75" t="s">
        <v>123</v>
      </c>
      <c r="BA3080" s="75" t="s">
        <v>115</v>
      </c>
      <c r="BB3080" s="75">
        <v>2</v>
      </c>
      <c r="BC3080" s="75" t="s">
        <v>3569</v>
      </c>
      <c r="BD3080" s="104"/>
      <c r="BE3080" s="104"/>
      <c r="BF3080" s="101"/>
      <c r="BG3080" s="101"/>
      <c r="BH3080" s="101"/>
      <c r="BI3080" s="101"/>
      <c r="BJ3080" s="101"/>
      <c r="BK3080" s="101"/>
      <c r="BL3080" s="101"/>
      <c r="BM3080" s="101"/>
      <c r="BN3080" s="101"/>
      <c r="BO3080" s="103"/>
      <c r="BP3080" s="101"/>
      <c r="BQ3080" s="101"/>
      <c r="BR3080" s="101"/>
      <c r="BS3080" s="101"/>
      <c r="BT3080" s="101"/>
      <c r="BU3080" s="101"/>
      <c r="BV3080" s="101"/>
      <c r="BW3080" s="101"/>
      <c r="BX3080" s="101"/>
      <c r="BY3080" s="101"/>
      <c r="BZ3080" s="101"/>
      <c r="CA3080" s="101"/>
      <c r="CB3080" s="101"/>
      <c r="CC3080" s="101"/>
      <c r="CD3080" s="101"/>
      <c r="CE3080" s="101"/>
      <c r="CF3080" s="101"/>
      <c r="CG3080" s="37" t="e">
        <f>VLOOKUP(Table_1[[#This Row],[EAN]],'[1]Planilha1'!$E:$R,13,0)</f>
        <v>#N/A</v>
      </c>
    </row>
    <row r="3081" ht="15" hidden="1">
      <c r="A3081" s="7"/>
      <c r="B3081" s="84" t="s">
        <v>2735</v>
      </c>
      <c r="C3081" s="75">
        <v>222189</v>
      </c>
      <c r="D3081" s="75">
        <v>1166</v>
      </c>
      <c r="E3081" s="85">
        <v>7908228801641</v>
      </c>
      <c r="F3081" s="86" t="s">
        <v>3578</v>
      </c>
      <c r="G3081" s="75" t="s">
        <v>21</v>
      </c>
      <c r="H3081" s="75">
        <v>390</v>
      </c>
      <c r="I3081" s="87" t="s">
        <v>3106</v>
      </c>
      <c r="J3081" s="75" t="s">
        <v>1474</v>
      </c>
      <c r="K3081" s="88" t="s">
        <v>84</v>
      </c>
      <c r="L3081" s="88">
        <v>24</v>
      </c>
      <c r="M3081" s="88">
        <v>0</v>
      </c>
      <c r="N3081" s="75" t="s">
        <v>85</v>
      </c>
      <c r="O3081" s="75" t="s">
        <v>114</v>
      </c>
      <c r="P3081" s="106"/>
      <c r="Q3081" s="90">
        <f>(17/100+7.6/100+1.65/100)*P3081</f>
        <v>0</v>
      </c>
      <c r="R3081" s="104"/>
      <c r="S3081" s="104"/>
      <c r="T3081" s="104"/>
      <c r="U3081" s="104"/>
      <c r="V3081" s="90">
        <f>+P3081-Q3081+R3081+S3081+T3081+U3081</f>
        <v>0</v>
      </c>
      <c r="W3081" s="91">
        <f>(1.02/100)</f>
        <v>1.02E-2</v>
      </c>
      <c r="X3081" s="91">
        <v>4.8E-3</v>
      </c>
      <c r="Y3081" s="91">
        <v>0.17</v>
      </c>
      <c r="Z3081" s="91">
        <v>1.65E-2</v>
      </c>
      <c r="AA3081" s="91">
        <v>7.6E-2</v>
      </c>
      <c r="AB3081" s="91">
        <f>SUM(W3081:AA3081)</f>
        <v>0.2775</v>
      </c>
      <c r="AC3081" s="75">
        <v>12</v>
      </c>
      <c r="AD3081" s="92">
        <f>IF(AL3081="","",+AC3081*AL3081)</f>
      </c>
      <c r="AE3081" s="93">
        <f>IF(AL3081="","",+AL3081*AB3081)</f>
      </c>
      <c r="AF3081" s="92">
        <f>IF(AL3081="","",+AL3081-AE3081)</f>
      </c>
      <c r="AG3081" s="93">
        <f>+V3081</f>
        <v>0</v>
      </c>
      <c r="AH3081" s="92">
        <f>IF(AF3081="","",+AF3081-AG3081)</f>
      </c>
      <c r="AI3081" s="92">
        <f>IF(AH3081="","",+AH3081*AC3081)</f>
      </c>
      <c r="AJ3081" s="93"/>
      <c r="AK3081" s="94">
        <v>0.33</v>
      </c>
      <c r="AL3081" s="93">
        <f>IF(V3081=0,"",V3081/(1-AB3081-AK3081))</f>
      </c>
      <c r="AM3081" s="95">
        <v>0.33</v>
      </c>
      <c r="AN3081" s="93">
        <f>IF(V3081=0,"",V3081/(1-AB3081-AM3081))</f>
      </c>
      <c r="AO3081" s="96">
        <v>1.2</v>
      </c>
      <c r="AP3081" s="93">
        <f>IF(BD!AJ3081="","",BD!AJ3081*BD!AO3081)</f>
      </c>
      <c r="AQ3081" s="91">
        <f>BD!AM3081/BD!AK3081-1</f>
        <v>0</v>
      </c>
      <c r="AR3081" s="91">
        <f>IF(BD!AN3081="","",IF(BD!AJ3081="","",BD!AN3081/BD!AJ3081-1))</f>
      </c>
      <c r="AS3081" s="91">
        <f>IF(BD!AN3081="","",IF(BD!AN3081&lt;BD!AL3081,"ABAIXO DA META","DENTRO DA META"))</f>
      </c>
      <c r="AT3081" s="91" t="str">
        <f>IF(BD!AJ3081="","EM ANÁLISE",IF(BD!AP3081&gt;=BD!AN3081,"GO", "NO GO"))</f>
        <v>EM ANÁLISE</v>
      </c>
      <c r="AU3081" s="97">
        <f>IF(AN3081="","",+BD!$AN3081-AJ3081)</f>
      </c>
      <c r="AV3081" s="98"/>
      <c r="AW3081" s="90">
        <f>BD!P3081*BD!AC3081</f>
        <v>0</v>
      </c>
      <c r="AX3081" s="90">
        <f>BD!V3081*BD!AC3081</f>
        <v>0</v>
      </c>
      <c r="AY3081" s="90">
        <f>IF(BD!AN3081="","",BD!AN3081*BD!AC3081)</f>
      </c>
      <c r="AZ3081" s="75" t="s">
        <v>123</v>
      </c>
      <c r="BA3081" s="75" t="s">
        <v>115</v>
      </c>
      <c r="BB3081" s="75">
        <v>2</v>
      </c>
      <c r="BC3081" s="75" t="s">
        <v>3569</v>
      </c>
      <c r="BD3081" s="104"/>
      <c r="BE3081" s="104"/>
      <c r="BF3081" s="101"/>
      <c r="BG3081" s="101"/>
      <c r="BH3081" s="101"/>
      <c r="BI3081" s="101"/>
      <c r="BJ3081" s="101"/>
      <c r="BK3081" s="101"/>
      <c r="BL3081" s="101"/>
      <c r="BM3081" s="101"/>
      <c r="BN3081" s="101"/>
      <c r="BO3081" s="103"/>
      <c r="BP3081" s="101"/>
      <c r="BQ3081" s="101"/>
      <c r="BR3081" s="101"/>
      <c r="BS3081" s="101"/>
      <c r="BT3081" s="101"/>
      <c r="BU3081" s="101"/>
      <c r="BV3081" s="101"/>
      <c r="BW3081" s="101"/>
      <c r="BX3081" s="101"/>
      <c r="BY3081" s="101"/>
      <c r="BZ3081" s="101"/>
      <c r="CA3081" s="101"/>
      <c r="CB3081" s="101"/>
      <c r="CC3081" s="101"/>
      <c r="CD3081" s="101"/>
      <c r="CE3081" s="101"/>
      <c r="CF3081" s="101"/>
      <c r="CG3081" s="37" t="e">
        <f>VLOOKUP(Table_1[[#This Row],[EAN]],'[1]Planilha1'!$E:$R,13,0)</f>
        <v>#N/A</v>
      </c>
    </row>
    <row r="3082" ht="15" hidden="1">
      <c r="A3082" s="7"/>
      <c r="B3082" s="84" t="s">
        <v>2735</v>
      </c>
      <c r="C3082" s="75">
        <v>222190</v>
      </c>
      <c r="D3082" s="75">
        <v>1176</v>
      </c>
      <c r="E3082" s="85">
        <v>7898591459511</v>
      </c>
      <c r="F3082" s="86" t="s">
        <v>3579</v>
      </c>
      <c r="G3082" s="75" t="s">
        <v>21</v>
      </c>
      <c r="H3082" s="75">
        <v>390</v>
      </c>
      <c r="I3082" s="87" t="s">
        <v>3106</v>
      </c>
      <c r="J3082" s="75" t="s">
        <v>1474</v>
      </c>
      <c r="K3082" s="88" t="s">
        <v>84</v>
      </c>
      <c r="L3082" s="88">
        <v>12</v>
      </c>
      <c r="M3082" s="88">
        <v>0</v>
      </c>
      <c r="N3082" s="75" t="s">
        <v>85</v>
      </c>
      <c r="O3082" s="75" t="s">
        <v>114</v>
      </c>
      <c r="P3082" s="106"/>
      <c r="Q3082" s="90">
        <f>(17/100+7.6/100+1.65/100)*P3082</f>
        <v>0</v>
      </c>
      <c r="R3082" s="104"/>
      <c r="S3082" s="104"/>
      <c r="T3082" s="104"/>
      <c r="U3082" s="104"/>
      <c r="V3082" s="90">
        <f>+P3082-Q3082+R3082+S3082+T3082+U3082</f>
        <v>0</v>
      </c>
      <c r="W3082" s="91">
        <f>(1.02/100)</f>
        <v>1.02E-2</v>
      </c>
      <c r="X3082" s="91">
        <v>4.8E-3</v>
      </c>
      <c r="Y3082" s="91">
        <v>0.17</v>
      </c>
      <c r="Z3082" s="91">
        <v>1.65E-2</v>
      </c>
      <c r="AA3082" s="91">
        <v>7.6E-2</v>
      </c>
      <c r="AB3082" s="91">
        <f>SUM(W3082:AA3082)</f>
        <v>0.2775</v>
      </c>
      <c r="AC3082" s="75">
        <v>12</v>
      </c>
      <c r="AD3082" s="92">
        <f>IF(AL3082="","",+AC3082*AL3082)</f>
      </c>
      <c r="AE3082" s="93">
        <f>IF(AL3082="","",+AL3082*AB3082)</f>
      </c>
      <c r="AF3082" s="92">
        <f>IF(AL3082="","",+AL3082-AE3082)</f>
      </c>
      <c r="AG3082" s="93">
        <f>+V3082</f>
        <v>0</v>
      </c>
      <c r="AH3082" s="92">
        <f>IF(AF3082="","",+AF3082-AG3082)</f>
      </c>
      <c r="AI3082" s="92">
        <f>IF(AH3082="","",+AH3082*AC3082)</f>
      </c>
      <c r="AJ3082" s="93"/>
      <c r="AK3082" s="94">
        <v>0.33</v>
      </c>
      <c r="AL3082" s="93">
        <f>IF(V3082=0,"",V3082/(1-AB3082-AK3082))</f>
      </c>
      <c r="AM3082" s="95">
        <v>0.33</v>
      </c>
      <c r="AN3082" s="93">
        <f>IF(V3082=0,"",V3082/(1-AB3082-AM3082))</f>
      </c>
      <c r="AO3082" s="96">
        <v>1.2</v>
      </c>
      <c r="AP3082" s="93">
        <f>IF(BD!AJ3082="","",BD!AJ3082*BD!AO3082)</f>
      </c>
      <c r="AQ3082" s="91">
        <f>BD!AM3082/BD!AK3082-1</f>
        <v>0</v>
      </c>
      <c r="AR3082" s="91">
        <f>IF(BD!AN3082="","",IF(BD!AJ3082="","",BD!AN3082/BD!AJ3082-1))</f>
      </c>
      <c r="AS3082" s="91">
        <f>IF(BD!AN3082="","",IF(BD!AN3082&lt;BD!AL3082,"ABAIXO DA META","DENTRO DA META"))</f>
      </c>
      <c r="AT3082" s="91" t="str">
        <f>IF(BD!AJ3082="","EM ANÁLISE",IF(BD!AP3082&gt;=BD!AN3082,"GO", "NO GO"))</f>
        <v>EM ANÁLISE</v>
      </c>
      <c r="AU3082" s="97">
        <f>IF(AN3082="","",+BD!$AN3082-AJ3082)</f>
      </c>
      <c r="AV3082" s="98"/>
      <c r="AW3082" s="90">
        <f>BD!P3082*BD!AC3082</f>
        <v>0</v>
      </c>
      <c r="AX3082" s="90">
        <f>BD!V3082*BD!AC3082</f>
        <v>0</v>
      </c>
      <c r="AY3082" s="90">
        <f>IF(BD!AN3082="","",BD!AN3082*BD!AC3082)</f>
      </c>
      <c r="AZ3082" s="75" t="s">
        <v>123</v>
      </c>
      <c r="BA3082" s="75" t="s">
        <v>115</v>
      </c>
      <c r="BB3082" s="75">
        <v>2</v>
      </c>
      <c r="BC3082" s="75" t="s">
        <v>3569</v>
      </c>
      <c r="BD3082" s="104"/>
      <c r="BE3082" s="104"/>
      <c r="BF3082" s="101"/>
      <c r="BG3082" s="101"/>
      <c r="BH3082" s="101"/>
      <c r="BI3082" s="101"/>
      <c r="BJ3082" s="101"/>
      <c r="BK3082" s="101"/>
      <c r="BL3082" s="101"/>
      <c r="BM3082" s="101"/>
      <c r="BN3082" s="101"/>
      <c r="BO3082" s="103"/>
      <c r="BP3082" s="101"/>
      <c r="BQ3082" s="101"/>
      <c r="BR3082" s="101"/>
      <c r="BS3082" s="101"/>
      <c r="BT3082" s="101"/>
      <c r="BU3082" s="101"/>
      <c r="BV3082" s="101"/>
      <c r="BW3082" s="101"/>
      <c r="BX3082" s="101"/>
      <c r="BY3082" s="101"/>
      <c r="BZ3082" s="101"/>
      <c r="CA3082" s="101"/>
      <c r="CB3082" s="101"/>
      <c r="CC3082" s="101"/>
      <c r="CD3082" s="101"/>
      <c r="CE3082" s="101"/>
      <c r="CF3082" s="101"/>
      <c r="CG3082" s="37" t="e">
        <f>VLOOKUP(Table_1[[#This Row],[EAN]],'[1]Planilha1'!$E:$R,13,0)</f>
        <v>#N/A</v>
      </c>
    </row>
    <row r="3083" ht="15" hidden="1">
      <c r="A3083" s="7"/>
      <c r="B3083" s="84" t="s">
        <v>2735</v>
      </c>
      <c r="C3083" s="75">
        <v>222191</v>
      </c>
      <c r="D3083" s="75">
        <v>1173</v>
      </c>
      <c r="E3083" s="85">
        <v>7898279799991</v>
      </c>
      <c r="F3083" s="86" t="s">
        <v>3580</v>
      </c>
      <c r="G3083" s="75" t="s">
        <v>21</v>
      </c>
      <c r="H3083" s="75">
        <v>390</v>
      </c>
      <c r="I3083" s="87" t="s">
        <v>3106</v>
      </c>
      <c r="J3083" s="75" t="s">
        <v>1474</v>
      </c>
      <c r="K3083" s="88" t="s">
        <v>84</v>
      </c>
      <c r="L3083" s="88">
        <v>12</v>
      </c>
      <c r="M3083" s="88">
        <v>0</v>
      </c>
      <c r="N3083" s="75" t="s">
        <v>85</v>
      </c>
      <c r="O3083" s="75" t="s">
        <v>114</v>
      </c>
      <c r="P3083" s="106"/>
      <c r="Q3083" s="90">
        <f>(17/100+7.6/100+1.65/100)*P3083</f>
        <v>0</v>
      </c>
      <c r="R3083" s="104"/>
      <c r="S3083" s="104"/>
      <c r="T3083" s="104"/>
      <c r="U3083" s="104"/>
      <c r="V3083" s="90">
        <f>+P3083-Q3083+R3083+S3083+T3083+U3083</f>
        <v>0</v>
      </c>
      <c r="W3083" s="91">
        <f>(1.02/100)</f>
        <v>1.02E-2</v>
      </c>
      <c r="X3083" s="91">
        <v>4.8E-3</v>
      </c>
      <c r="Y3083" s="91">
        <v>0.17</v>
      </c>
      <c r="Z3083" s="91">
        <v>1.65E-2</v>
      </c>
      <c r="AA3083" s="91">
        <v>7.6E-2</v>
      </c>
      <c r="AB3083" s="91">
        <f>SUM(W3083:AA3083)</f>
        <v>0.2775</v>
      </c>
      <c r="AC3083" s="75">
        <v>12</v>
      </c>
      <c r="AD3083" s="92">
        <f>IF(AL3083="","",+AC3083*AL3083)</f>
      </c>
      <c r="AE3083" s="93">
        <f>IF(AL3083="","",+AL3083*AB3083)</f>
      </c>
      <c r="AF3083" s="92">
        <f>IF(AL3083="","",+AL3083-AE3083)</f>
      </c>
      <c r="AG3083" s="93">
        <f>+V3083</f>
        <v>0</v>
      </c>
      <c r="AH3083" s="92">
        <f>IF(AF3083="","",+AF3083-AG3083)</f>
      </c>
      <c r="AI3083" s="92">
        <f>IF(AH3083="","",+AH3083*AC3083)</f>
      </c>
      <c r="AJ3083" s="93"/>
      <c r="AK3083" s="94">
        <v>0.33</v>
      </c>
      <c r="AL3083" s="93">
        <f>IF(V3083=0,"",V3083/(1-AB3083-AK3083))</f>
      </c>
      <c r="AM3083" s="95">
        <v>0.33</v>
      </c>
      <c r="AN3083" s="93">
        <f>IF(V3083=0,"",V3083/(1-AB3083-AM3083))</f>
      </c>
      <c r="AO3083" s="96">
        <v>1.2</v>
      </c>
      <c r="AP3083" s="93">
        <f>IF(BD!AJ3083="","",BD!AJ3083*BD!AO3083)</f>
      </c>
      <c r="AQ3083" s="91">
        <f>BD!AM3083/BD!AK3083-1</f>
        <v>0</v>
      </c>
      <c r="AR3083" s="91">
        <f>IF(BD!AN3083="","",IF(BD!AJ3083="","",BD!AN3083/BD!AJ3083-1))</f>
      </c>
      <c r="AS3083" s="91">
        <f>IF(BD!AN3083="","",IF(BD!AN3083&lt;BD!AL3083,"ABAIXO DA META","DENTRO DA META"))</f>
      </c>
      <c r="AT3083" s="91" t="str">
        <f>IF(BD!AJ3083="","EM ANÁLISE",IF(BD!AP3083&gt;=BD!AN3083,"GO", "NO GO"))</f>
        <v>EM ANÁLISE</v>
      </c>
      <c r="AU3083" s="97">
        <f>IF(AN3083="","",+BD!$AN3083-AJ3083)</f>
      </c>
      <c r="AV3083" s="98"/>
      <c r="AW3083" s="90">
        <f>BD!P3083*BD!AC3083</f>
        <v>0</v>
      </c>
      <c r="AX3083" s="90">
        <f>BD!V3083*BD!AC3083</f>
        <v>0</v>
      </c>
      <c r="AY3083" s="90">
        <f>IF(BD!AN3083="","",BD!AN3083*BD!AC3083)</f>
      </c>
      <c r="AZ3083" s="75" t="s">
        <v>123</v>
      </c>
      <c r="BA3083" s="75" t="s">
        <v>115</v>
      </c>
      <c r="BB3083" s="75">
        <v>1</v>
      </c>
      <c r="BC3083" s="75" t="s">
        <v>3581</v>
      </c>
      <c r="BD3083" s="104"/>
      <c r="BE3083" s="104"/>
      <c r="BF3083" s="101"/>
      <c r="BG3083" s="101"/>
      <c r="BH3083" s="101"/>
      <c r="BI3083" s="101"/>
      <c r="BJ3083" s="101"/>
      <c r="BK3083" s="101"/>
      <c r="BL3083" s="101"/>
      <c r="BM3083" s="101"/>
      <c r="BN3083" s="101"/>
      <c r="BO3083" s="103"/>
      <c r="BP3083" s="101"/>
      <c r="BQ3083" s="101"/>
      <c r="BR3083" s="101"/>
      <c r="BS3083" s="101"/>
      <c r="BT3083" s="101"/>
      <c r="BU3083" s="101"/>
      <c r="BV3083" s="101"/>
      <c r="BW3083" s="101"/>
      <c r="BX3083" s="101"/>
      <c r="BY3083" s="101"/>
      <c r="BZ3083" s="101"/>
      <c r="CA3083" s="101"/>
      <c r="CB3083" s="101"/>
      <c r="CC3083" s="101"/>
      <c r="CD3083" s="101"/>
      <c r="CE3083" s="101"/>
      <c r="CF3083" s="101"/>
      <c r="CG3083" s="37" t="e">
        <f>VLOOKUP(Table_1[[#This Row],[EAN]],'[1]Planilha1'!$E:$R,13,0)</f>
        <v>#N/A</v>
      </c>
    </row>
    <row r="3084" ht="15" hidden="1">
      <c r="A3084" s="7"/>
      <c r="B3084" s="84" t="s">
        <v>2735</v>
      </c>
      <c r="C3084" s="75">
        <v>222192</v>
      </c>
      <c r="D3084" s="75">
        <v>1170</v>
      </c>
      <c r="E3084" s="85">
        <v>7908228802075</v>
      </c>
      <c r="F3084" s="86" t="s">
        <v>3582</v>
      </c>
      <c r="G3084" s="75" t="s">
        <v>21</v>
      </c>
      <c r="H3084" s="75">
        <v>390</v>
      </c>
      <c r="I3084" s="87" t="s">
        <v>3106</v>
      </c>
      <c r="J3084" s="75" t="s">
        <v>1474</v>
      </c>
      <c r="K3084" s="88" t="s">
        <v>84</v>
      </c>
      <c r="L3084" s="88">
        <v>24</v>
      </c>
      <c r="M3084" s="88">
        <v>0</v>
      </c>
      <c r="N3084" s="75" t="s">
        <v>85</v>
      </c>
      <c r="O3084" s="75" t="s">
        <v>114</v>
      </c>
      <c r="P3084" s="106"/>
      <c r="Q3084" s="90">
        <f>(17/100+7.6/100+1.65/100)*P3084</f>
        <v>0</v>
      </c>
      <c r="R3084" s="104"/>
      <c r="S3084" s="104"/>
      <c r="T3084" s="104"/>
      <c r="U3084" s="104"/>
      <c r="V3084" s="90">
        <f>+P3084-Q3084+R3084+S3084+T3084+U3084</f>
        <v>0</v>
      </c>
      <c r="W3084" s="91">
        <f>(1.02/100)</f>
        <v>1.02E-2</v>
      </c>
      <c r="X3084" s="91">
        <v>4.8E-3</v>
      </c>
      <c r="Y3084" s="91">
        <v>0.17</v>
      </c>
      <c r="Z3084" s="91">
        <v>1.65E-2</v>
      </c>
      <c r="AA3084" s="91">
        <v>7.6E-2</v>
      </c>
      <c r="AB3084" s="91">
        <f>SUM(W3084:AA3084)</f>
        <v>0.2775</v>
      </c>
      <c r="AC3084" s="75">
        <v>12</v>
      </c>
      <c r="AD3084" s="92">
        <f>IF(AL3084="","",+AC3084*AL3084)</f>
      </c>
      <c r="AE3084" s="93">
        <f>IF(AL3084="","",+AL3084*AB3084)</f>
      </c>
      <c r="AF3084" s="92">
        <f>IF(AL3084="","",+AL3084-AE3084)</f>
      </c>
      <c r="AG3084" s="93">
        <f>+V3084</f>
        <v>0</v>
      </c>
      <c r="AH3084" s="92">
        <f>IF(AF3084="","",+AF3084-AG3084)</f>
      </c>
      <c r="AI3084" s="92">
        <f>IF(AH3084="","",+AH3084*AC3084)</f>
      </c>
      <c r="AJ3084" s="93"/>
      <c r="AK3084" s="94">
        <v>0.33</v>
      </c>
      <c r="AL3084" s="93">
        <f>IF(V3084=0,"",V3084/(1-AB3084-AK3084))</f>
      </c>
      <c r="AM3084" s="95">
        <v>0.33</v>
      </c>
      <c r="AN3084" s="93">
        <f>IF(V3084=0,"",V3084/(1-AB3084-AM3084))</f>
      </c>
      <c r="AO3084" s="96">
        <v>1.2</v>
      </c>
      <c r="AP3084" s="93">
        <f>IF(BD!AJ3084="","",BD!AJ3084*BD!AO3084)</f>
      </c>
      <c r="AQ3084" s="91">
        <f>BD!AM3084/BD!AK3084-1</f>
        <v>0</v>
      </c>
      <c r="AR3084" s="91">
        <f>IF(BD!AN3084="","",IF(BD!AJ3084="","",BD!AN3084/BD!AJ3084-1))</f>
      </c>
      <c r="AS3084" s="91">
        <f>IF(BD!AN3084="","",IF(BD!AN3084&lt;BD!AL3084,"ABAIXO DA META","DENTRO DA META"))</f>
      </c>
      <c r="AT3084" s="91" t="str">
        <f>IF(BD!AJ3084="","EM ANÁLISE",IF(BD!AP3084&gt;=BD!AN3084,"GO", "NO GO"))</f>
        <v>EM ANÁLISE</v>
      </c>
      <c r="AU3084" s="97">
        <f>IF(AN3084="","",+BD!$AN3084-AJ3084)</f>
      </c>
      <c r="AV3084" s="98"/>
      <c r="AW3084" s="90">
        <f>BD!P3084*BD!AC3084</f>
        <v>0</v>
      </c>
      <c r="AX3084" s="90">
        <f>BD!V3084*BD!AC3084</f>
        <v>0</v>
      </c>
      <c r="AY3084" s="90">
        <f>IF(BD!AN3084="","",BD!AN3084*BD!AC3084)</f>
      </c>
      <c r="AZ3084" s="75" t="s">
        <v>123</v>
      </c>
      <c r="BA3084" s="75" t="s">
        <v>115</v>
      </c>
      <c r="BB3084" s="75">
        <v>2</v>
      </c>
      <c r="BC3084" s="75" t="s">
        <v>3569</v>
      </c>
      <c r="BD3084" s="104"/>
      <c r="BE3084" s="104"/>
      <c r="BF3084" s="101"/>
      <c r="BG3084" s="101"/>
      <c r="BH3084" s="101"/>
      <c r="BI3084" s="101"/>
      <c r="BJ3084" s="101"/>
      <c r="BK3084" s="101"/>
      <c r="BL3084" s="101"/>
      <c r="BM3084" s="101"/>
      <c r="BN3084" s="101"/>
      <c r="BO3084" s="103"/>
      <c r="BP3084" s="101"/>
      <c r="BQ3084" s="101"/>
      <c r="BR3084" s="101"/>
      <c r="BS3084" s="101"/>
      <c r="BT3084" s="101"/>
      <c r="BU3084" s="101"/>
      <c r="BV3084" s="101"/>
      <c r="BW3084" s="101"/>
      <c r="BX3084" s="101"/>
      <c r="BY3084" s="101"/>
      <c r="BZ3084" s="101"/>
      <c r="CA3084" s="101"/>
      <c r="CB3084" s="101"/>
      <c r="CC3084" s="101"/>
      <c r="CD3084" s="101"/>
      <c r="CE3084" s="101"/>
      <c r="CF3084" s="101"/>
      <c r="CG3084" s="37" t="e">
        <f>VLOOKUP(Table_1[[#This Row],[EAN]],'[1]Planilha1'!$E:$R,13,0)</f>
        <v>#N/A</v>
      </c>
    </row>
    <row r="3085" ht="15" hidden="1">
      <c r="A3085" s="7"/>
      <c r="B3085" s="84" t="s">
        <v>2735</v>
      </c>
      <c r="C3085" s="75">
        <v>222193</v>
      </c>
      <c r="D3085" s="75">
        <v>1177</v>
      </c>
      <c r="E3085" s="85">
        <v>7898591459788</v>
      </c>
      <c r="F3085" s="86" t="s">
        <v>3583</v>
      </c>
      <c r="G3085" s="75" t="s">
        <v>21</v>
      </c>
      <c r="H3085" s="75">
        <v>390</v>
      </c>
      <c r="I3085" s="87" t="s">
        <v>3106</v>
      </c>
      <c r="J3085" s="75" t="s">
        <v>1474</v>
      </c>
      <c r="K3085" s="88" t="s">
        <v>84</v>
      </c>
      <c r="L3085" s="88">
        <v>12</v>
      </c>
      <c r="M3085" s="88">
        <v>0</v>
      </c>
      <c r="N3085" s="75" t="s">
        <v>85</v>
      </c>
      <c r="O3085" s="75" t="s">
        <v>114</v>
      </c>
      <c r="P3085" s="106"/>
      <c r="Q3085" s="90">
        <f>(17/100+7.6/100+1.65/100)*P3085</f>
        <v>0</v>
      </c>
      <c r="R3085" s="104"/>
      <c r="S3085" s="104"/>
      <c r="T3085" s="104"/>
      <c r="U3085" s="104"/>
      <c r="V3085" s="90">
        <f>+P3085-Q3085+R3085+S3085+T3085+U3085</f>
        <v>0</v>
      </c>
      <c r="W3085" s="91">
        <f>(1.02/100)</f>
        <v>1.02E-2</v>
      </c>
      <c r="X3085" s="91">
        <v>4.8E-3</v>
      </c>
      <c r="Y3085" s="91">
        <v>0.17</v>
      </c>
      <c r="Z3085" s="91">
        <v>1.65E-2</v>
      </c>
      <c r="AA3085" s="91">
        <v>7.6E-2</v>
      </c>
      <c r="AB3085" s="91">
        <f>SUM(W3085:AA3085)</f>
        <v>0.2775</v>
      </c>
      <c r="AC3085" s="75">
        <v>12</v>
      </c>
      <c r="AD3085" s="92">
        <f>IF(AL3085="","",+AC3085*AL3085)</f>
      </c>
      <c r="AE3085" s="93">
        <f>IF(AL3085="","",+AL3085*AB3085)</f>
      </c>
      <c r="AF3085" s="92">
        <f>IF(AL3085="","",+AL3085-AE3085)</f>
      </c>
      <c r="AG3085" s="93">
        <f>+V3085</f>
        <v>0</v>
      </c>
      <c r="AH3085" s="92">
        <f>IF(AF3085="","",+AF3085-AG3085)</f>
      </c>
      <c r="AI3085" s="92">
        <f>IF(AH3085="","",+AH3085*AC3085)</f>
      </c>
      <c r="AJ3085" s="93"/>
      <c r="AK3085" s="94">
        <v>0.33</v>
      </c>
      <c r="AL3085" s="93">
        <f>IF(V3085=0,"",V3085/(1-AB3085-AK3085))</f>
      </c>
      <c r="AM3085" s="95">
        <v>0.33</v>
      </c>
      <c r="AN3085" s="93">
        <f>IF(V3085=0,"",V3085/(1-AB3085-AM3085))</f>
      </c>
      <c r="AO3085" s="96">
        <v>1.2</v>
      </c>
      <c r="AP3085" s="93">
        <f>IF(BD!AJ3085="","",BD!AJ3085*BD!AO3085)</f>
      </c>
      <c r="AQ3085" s="91">
        <f>BD!AM3085/BD!AK3085-1</f>
        <v>0</v>
      </c>
      <c r="AR3085" s="91">
        <f>IF(BD!AN3085="","",IF(BD!AJ3085="","",BD!AN3085/BD!AJ3085-1))</f>
      </c>
      <c r="AS3085" s="91">
        <f>IF(BD!AN3085="","",IF(BD!AN3085&lt;BD!AL3085,"ABAIXO DA META","DENTRO DA META"))</f>
      </c>
      <c r="AT3085" s="91" t="str">
        <f>IF(BD!AJ3085="","EM ANÁLISE",IF(BD!AP3085&gt;=BD!AN3085,"GO", "NO GO"))</f>
        <v>EM ANÁLISE</v>
      </c>
      <c r="AU3085" s="97">
        <f>IF(AN3085="","",+BD!$AN3085-AJ3085)</f>
      </c>
      <c r="AV3085" s="98"/>
      <c r="AW3085" s="90">
        <f>BD!P3085*BD!AC3085</f>
        <v>0</v>
      </c>
      <c r="AX3085" s="90">
        <f>BD!V3085*BD!AC3085</f>
        <v>0</v>
      </c>
      <c r="AY3085" s="90">
        <f>IF(BD!AN3085="","",BD!AN3085*BD!AC3085)</f>
      </c>
      <c r="AZ3085" s="75" t="s">
        <v>123</v>
      </c>
      <c r="BA3085" s="75" t="s">
        <v>115</v>
      </c>
      <c r="BB3085" s="75">
        <v>2</v>
      </c>
      <c r="BC3085" s="75" t="s">
        <v>3569</v>
      </c>
      <c r="BD3085" s="104"/>
      <c r="BE3085" s="104"/>
      <c r="BF3085" s="101"/>
      <c r="BG3085" s="101"/>
      <c r="BH3085" s="101"/>
      <c r="BI3085" s="101"/>
      <c r="BJ3085" s="101"/>
      <c r="BK3085" s="101"/>
      <c r="BL3085" s="101"/>
      <c r="BM3085" s="101"/>
      <c r="BN3085" s="101"/>
      <c r="BO3085" s="103"/>
      <c r="BP3085" s="101"/>
      <c r="BQ3085" s="101"/>
      <c r="BR3085" s="101"/>
      <c r="BS3085" s="101"/>
      <c r="BT3085" s="101"/>
      <c r="BU3085" s="101"/>
      <c r="BV3085" s="101"/>
      <c r="BW3085" s="101"/>
      <c r="BX3085" s="101"/>
      <c r="BY3085" s="101"/>
      <c r="BZ3085" s="101"/>
      <c r="CA3085" s="101"/>
      <c r="CB3085" s="101"/>
      <c r="CC3085" s="101"/>
      <c r="CD3085" s="101"/>
      <c r="CE3085" s="101"/>
      <c r="CF3085" s="101"/>
      <c r="CG3085" s="37" t="e">
        <f>VLOOKUP(Table_1[[#This Row],[EAN]],'[1]Planilha1'!$E:$R,13,0)</f>
        <v>#N/A</v>
      </c>
    </row>
    <row r="3086" ht="15" hidden="1">
      <c r="A3086" s="7"/>
      <c r="B3086" s="84" t="s">
        <v>2735</v>
      </c>
      <c r="C3086" s="75">
        <v>222194</v>
      </c>
      <c r="D3086" s="75">
        <v>1178</v>
      </c>
      <c r="E3086" s="85">
        <v>7898591457852</v>
      </c>
      <c r="F3086" s="86" t="s">
        <v>3584</v>
      </c>
      <c r="G3086" s="75" t="s">
        <v>21</v>
      </c>
      <c r="H3086" s="75">
        <v>390</v>
      </c>
      <c r="I3086" s="87" t="s">
        <v>3106</v>
      </c>
      <c r="J3086" s="75" t="s">
        <v>1474</v>
      </c>
      <c r="K3086" s="88" t="s">
        <v>84</v>
      </c>
      <c r="L3086" s="88">
        <v>12</v>
      </c>
      <c r="M3086" s="88">
        <v>0</v>
      </c>
      <c r="N3086" s="75" t="s">
        <v>85</v>
      </c>
      <c r="O3086" s="75" t="s">
        <v>114</v>
      </c>
      <c r="P3086" s="106"/>
      <c r="Q3086" s="90">
        <f>(17/100+7.6/100+1.65/100)*P3086</f>
        <v>0</v>
      </c>
      <c r="R3086" s="104"/>
      <c r="S3086" s="104"/>
      <c r="T3086" s="104"/>
      <c r="U3086" s="104"/>
      <c r="V3086" s="90">
        <f>+P3086-Q3086+R3086+S3086+T3086+U3086</f>
        <v>0</v>
      </c>
      <c r="W3086" s="91">
        <f>(1.02/100)</f>
        <v>1.02E-2</v>
      </c>
      <c r="X3086" s="91">
        <v>4.8E-3</v>
      </c>
      <c r="Y3086" s="91">
        <v>0.17</v>
      </c>
      <c r="Z3086" s="91">
        <v>1.65E-2</v>
      </c>
      <c r="AA3086" s="91">
        <v>7.6E-2</v>
      </c>
      <c r="AB3086" s="91">
        <f>SUM(W3086:AA3086)</f>
        <v>0.2775</v>
      </c>
      <c r="AC3086" s="75">
        <v>12</v>
      </c>
      <c r="AD3086" s="92">
        <f>IF(AL3086="","",+AC3086*AL3086)</f>
      </c>
      <c r="AE3086" s="93">
        <f>IF(AL3086="","",+AL3086*AB3086)</f>
      </c>
      <c r="AF3086" s="92">
        <f>IF(AL3086="","",+AL3086-AE3086)</f>
      </c>
      <c r="AG3086" s="93">
        <f>+V3086</f>
        <v>0</v>
      </c>
      <c r="AH3086" s="92">
        <f>IF(AF3086="","",+AF3086-AG3086)</f>
      </c>
      <c r="AI3086" s="92">
        <f>IF(AH3086="","",+AH3086*AC3086)</f>
      </c>
      <c r="AJ3086" s="93"/>
      <c r="AK3086" s="94">
        <v>0.33</v>
      </c>
      <c r="AL3086" s="93">
        <f>IF(V3086=0,"",V3086/(1-AB3086-AK3086))</f>
      </c>
      <c r="AM3086" s="95">
        <v>0.33</v>
      </c>
      <c r="AN3086" s="93">
        <f>IF(V3086=0,"",V3086/(1-AB3086-AM3086))</f>
      </c>
      <c r="AO3086" s="96">
        <v>1.2</v>
      </c>
      <c r="AP3086" s="93">
        <f>IF(BD!AJ3086="","",BD!AJ3086*BD!AO3086)</f>
      </c>
      <c r="AQ3086" s="91">
        <f>BD!AM3086/BD!AK3086-1</f>
        <v>0</v>
      </c>
      <c r="AR3086" s="91">
        <f>IF(BD!AN3086="","",IF(BD!AJ3086="","",BD!AN3086/BD!AJ3086-1))</f>
      </c>
      <c r="AS3086" s="91">
        <f>IF(BD!AN3086="","",IF(BD!AN3086&lt;BD!AL3086,"ABAIXO DA META","DENTRO DA META"))</f>
      </c>
      <c r="AT3086" s="91" t="str">
        <f>IF(BD!AJ3086="","EM ANÁLISE",IF(BD!AP3086&gt;=BD!AN3086,"GO", "NO GO"))</f>
        <v>EM ANÁLISE</v>
      </c>
      <c r="AU3086" s="97">
        <f>IF(AN3086="","",+BD!$AN3086-AJ3086)</f>
      </c>
      <c r="AV3086" s="98"/>
      <c r="AW3086" s="90">
        <f>BD!P3086*BD!AC3086</f>
        <v>0</v>
      </c>
      <c r="AX3086" s="90">
        <f>BD!V3086*BD!AC3086</f>
        <v>0</v>
      </c>
      <c r="AY3086" s="90">
        <f>IF(BD!AN3086="","",BD!AN3086*BD!AC3086)</f>
      </c>
      <c r="AZ3086" s="75" t="s">
        <v>123</v>
      </c>
      <c r="BA3086" s="75" t="s">
        <v>115</v>
      </c>
      <c r="BB3086" s="75">
        <v>2</v>
      </c>
      <c r="BC3086" s="75" t="s">
        <v>3569</v>
      </c>
      <c r="BD3086" s="104"/>
      <c r="BE3086" s="104"/>
      <c r="BF3086" s="101"/>
      <c r="BG3086" s="101"/>
      <c r="BH3086" s="101"/>
      <c r="BI3086" s="101"/>
      <c r="BJ3086" s="101"/>
      <c r="BK3086" s="101"/>
      <c r="BL3086" s="101"/>
      <c r="BM3086" s="101"/>
      <c r="BN3086" s="101"/>
      <c r="BO3086" s="103"/>
      <c r="BP3086" s="101"/>
      <c r="BQ3086" s="101"/>
      <c r="BR3086" s="101"/>
      <c r="BS3086" s="101"/>
      <c r="BT3086" s="101"/>
      <c r="BU3086" s="101"/>
      <c r="BV3086" s="101"/>
      <c r="BW3086" s="101"/>
      <c r="BX3086" s="101"/>
      <c r="BY3086" s="101"/>
      <c r="BZ3086" s="101"/>
      <c r="CA3086" s="101"/>
      <c r="CB3086" s="101"/>
      <c r="CC3086" s="101"/>
      <c r="CD3086" s="101"/>
      <c r="CE3086" s="101"/>
      <c r="CF3086" s="101"/>
      <c r="CG3086" s="37" t="e">
        <f>VLOOKUP(Table_1[[#This Row],[EAN]],'[1]Planilha1'!$E:$R,13,0)</f>
        <v>#N/A</v>
      </c>
    </row>
    <row r="3087" ht="15" hidden="1">
      <c r="A3087" s="7"/>
      <c r="B3087" s="84" t="s">
        <v>2735</v>
      </c>
      <c r="C3087" s="75">
        <v>222195</v>
      </c>
      <c r="D3087" s="75">
        <v>1172</v>
      </c>
      <c r="E3087" s="85">
        <v>7908228801689</v>
      </c>
      <c r="F3087" s="86" t="s">
        <v>3585</v>
      </c>
      <c r="G3087" s="75" t="s">
        <v>21</v>
      </c>
      <c r="H3087" s="75">
        <v>390</v>
      </c>
      <c r="I3087" s="87" t="s">
        <v>3106</v>
      </c>
      <c r="J3087" s="75" t="s">
        <v>1474</v>
      </c>
      <c r="K3087" s="88" t="s">
        <v>84</v>
      </c>
      <c r="L3087" s="88">
        <v>24</v>
      </c>
      <c r="M3087" s="88">
        <v>0</v>
      </c>
      <c r="N3087" s="75" t="s">
        <v>85</v>
      </c>
      <c r="O3087" s="75" t="s">
        <v>114</v>
      </c>
      <c r="P3087" s="106"/>
      <c r="Q3087" s="90">
        <f>(17/100+7.6/100+1.65/100)*P3087</f>
        <v>0</v>
      </c>
      <c r="R3087" s="104"/>
      <c r="S3087" s="104"/>
      <c r="T3087" s="104"/>
      <c r="U3087" s="104"/>
      <c r="V3087" s="90">
        <f>+P3087-Q3087+R3087+S3087+T3087+U3087</f>
        <v>0</v>
      </c>
      <c r="W3087" s="91">
        <f>(1.02/100)</f>
        <v>1.02E-2</v>
      </c>
      <c r="X3087" s="91">
        <v>4.8E-3</v>
      </c>
      <c r="Y3087" s="91">
        <v>0.17</v>
      </c>
      <c r="Z3087" s="91">
        <v>1.65E-2</v>
      </c>
      <c r="AA3087" s="91">
        <v>7.6E-2</v>
      </c>
      <c r="AB3087" s="91">
        <f>SUM(W3087:AA3087)</f>
        <v>0.2775</v>
      </c>
      <c r="AC3087" s="75">
        <v>12</v>
      </c>
      <c r="AD3087" s="92">
        <f>IF(AL3087="","",+AC3087*AL3087)</f>
      </c>
      <c r="AE3087" s="93">
        <f>IF(AL3087="","",+AL3087*AB3087)</f>
      </c>
      <c r="AF3087" s="92">
        <f>IF(AL3087="","",+AL3087-AE3087)</f>
      </c>
      <c r="AG3087" s="93">
        <f>+V3087</f>
        <v>0</v>
      </c>
      <c r="AH3087" s="92">
        <f>IF(AF3087="","",+AF3087-AG3087)</f>
      </c>
      <c r="AI3087" s="92">
        <f>IF(AH3087="","",+AH3087*AC3087)</f>
      </c>
      <c r="AJ3087" s="93"/>
      <c r="AK3087" s="94">
        <v>0.33</v>
      </c>
      <c r="AL3087" s="93">
        <f>IF(V3087=0,"",V3087/(1-AB3087-AK3087))</f>
      </c>
      <c r="AM3087" s="95">
        <v>0.33</v>
      </c>
      <c r="AN3087" s="93">
        <f>IF(V3087=0,"",V3087/(1-AB3087-AM3087))</f>
      </c>
      <c r="AO3087" s="96">
        <v>1.2</v>
      </c>
      <c r="AP3087" s="93">
        <f>IF(BD!AJ3087="","",BD!AJ3087*BD!AO3087)</f>
      </c>
      <c r="AQ3087" s="91">
        <f>BD!AM3087/BD!AK3087-1</f>
        <v>0</v>
      </c>
      <c r="AR3087" s="91">
        <f>IF(BD!AN3087="","",IF(BD!AJ3087="","",BD!AN3087/BD!AJ3087-1))</f>
      </c>
      <c r="AS3087" s="91">
        <f>IF(BD!AN3087="","",IF(BD!AN3087&lt;BD!AL3087,"ABAIXO DA META","DENTRO DA META"))</f>
      </c>
      <c r="AT3087" s="91" t="str">
        <f>IF(BD!AJ3087="","EM ANÁLISE",IF(BD!AP3087&gt;=BD!AN3087,"GO", "NO GO"))</f>
        <v>EM ANÁLISE</v>
      </c>
      <c r="AU3087" s="97">
        <f>IF(AN3087="","",+BD!$AN3087-AJ3087)</f>
      </c>
      <c r="AV3087" s="98"/>
      <c r="AW3087" s="90">
        <f>BD!P3087*BD!AC3087</f>
        <v>0</v>
      </c>
      <c r="AX3087" s="90">
        <f>BD!V3087*BD!AC3087</f>
        <v>0</v>
      </c>
      <c r="AY3087" s="90">
        <f>IF(BD!AN3087="","",BD!AN3087*BD!AC3087)</f>
      </c>
      <c r="AZ3087" s="75" t="s">
        <v>123</v>
      </c>
      <c r="BA3087" s="75" t="s">
        <v>115</v>
      </c>
      <c r="BB3087" s="75">
        <v>2</v>
      </c>
      <c r="BC3087" s="75" t="s">
        <v>3569</v>
      </c>
      <c r="BD3087" s="104"/>
      <c r="BE3087" s="104"/>
      <c r="BF3087" s="101"/>
      <c r="BG3087" s="101"/>
      <c r="BH3087" s="101"/>
      <c r="BI3087" s="101"/>
      <c r="BJ3087" s="101"/>
      <c r="BK3087" s="101"/>
      <c r="BL3087" s="101"/>
      <c r="BM3087" s="101"/>
      <c r="BN3087" s="101"/>
      <c r="BO3087" s="103"/>
      <c r="BP3087" s="101"/>
      <c r="BQ3087" s="101"/>
      <c r="BR3087" s="101"/>
      <c r="BS3087" s="101"/>
      <c r="BT3087" s="101"/>
      <c r="BU3087" s="101"/>
      <c r="BV3087" s="101"/>
      <c r="BW3087" s="101"/>
      <c r="BX3087" s="101"/>
      <c r="BY3087" s="101"/>
      <c r="BZ3087" s="101"/>
      <c r="CA3087" s="101"/>
      <c r="CB3087" s="101"/>
      <c r="CC3087" s="101"/>
      <c r="CD3087" s="101"/>
      <c r="CE3087" s="101"/>
      <c r="CF3087" s="101"/>
      <c r="CG3087" s="37" t="e">
        <f>VLOOKUP(Table_1[[#This Row],[EAN]],'[1]Planilha1'!$E:$R,13,0)</f>
        <v>#N/A</v>
      </c>
    </row>
    <row r="3088" ht="15" hidden="1">
      <c r="A3088" s="7"/>
      <c r="B3088" s="84" t="s">
        <v>2735</v>
      </c>
      <c r="C3088" s="75">
        <v>222196</v>
      </c>
      <c r="D3088" s="75">
        <v>1187</v>
      </c>
      <c r="E3088" s="85">
        <v>7898591457876</v>
      </c>
      <c r="F3088" s="86" t="s">
        <v>3586</v>
      </c>
      <c r="G3088" s="75" t="s">
        <v>21</v>
      </c>
      <c r="H3088" s="75">
        <v>390</v>
      </c>
      <c r="I3088" s="87" t="s">
        <v>3106</v>
      </c>
      <c r="J3088" s="75" t="s">
        <v>1474</v>
      </c>
      <c r="K3088" s="88" t="s">
        <v>84</v>
      </c>
      <c r="L3088" s="88">
        <v>12</v>
      </c>
      <c r="M3088" s="88">
        <v>0</v>
      </c>
      <c r="N3088" s="75" t="s">
        <v>85</v>
      </c>
      <c r="O3088" s="75" t="s">
        <v>114</v>
      </c>
      <c r="P3088" s="106"/>
      <c r="Q3088" s="90">
        <f>(17/100+7.6/100+1.65/100)*P3088</f>
        <v>0</v>
      </c>
      <c r="R3088" s="104"/>
      <c r="S3088" s="104"/>
      <c r="T3088" s="104"/>
      <c r="U3088" s="104"/>
      <c r="V3088" s="90">
        <f>+P3088-Q3088+R3088+S3088+T3088+U3088</f>
        <v>0</v>
      </c>
      <c r="W3088" s="91">
        <f>(1.02/100)</f>
        <v>1.02E-2</v>
      </c>
      <c r="X3088" s="91">
        <v>4.8E-3</v>
      </c>
      <c r="Y3088" s="91">
        <v>0.17</v>
      </c>
      <c r="Z3088" s="91">
        <v>1.65E-2</v>
      </c>
      <c r="AA3088" s="91">
        <v>7.6E-2</v>
      </c>
      <c r="AB3088" s="91">
        <f>SUM(W3088:AA3088)</f>
        <v>0.2775</v>
      </c>
      <c r="AC3088" s="75">
        <v>12</v>
      </c>
      <c r="AD3088" s="92">
        <f>IF(AL3088="","",+AC3088*AL3088)</f>
      </c>
      <c r="AE3088" s="93">
        <f>IF(AL3088="","",+AL3088*AB3088)</f>
      </c>
      <c r="AF3088" s="92">
        <f>IF(AL3088="","",+AL3088-AE3088)</f>
      </c>
      <c r="AG3088" s="93">
        <f>+V3088</f>
        <v>0</v>
      </c>
      <c r="AH3088" s="92">
        <f>IF(AF3088="","",+AF3088-AG3088)</f>
      </c>
      <c r="AI3088" s="92">
        <f>IF(AH3088="","",+AH3088*AC3088)</f>
      </c>
      <c r="AJ3088" s="93"/>
      <c r="AK3088" s="94">
        <v>0.33</v>
      </c>
      <c r="AL3088" s="93">
        <f>IF(V3088=0,"",V3088/(1-AB3088-AK3088))</f>
      </c>
      <c r="AM3088" s="95">
        <v>0.33</v>
      </c>
      <c r="AN3088" s="93">
        <f>IF(V3088=0,"",V3088/(1-AB3088-AM3088))</f>
      </c>
      <c r="AO3088" s="96">
        <v>1.2</v>
      </c>
      <c r="AP3088" s="93">
        <f>IF(BD!AJ3088="","",BD!AJ3088*BD!AO3088)</f>
      </c>
      <c r="AQ3088" s="91">
        <f>BD!AM3088/BD!AK3088-1</f>
        <v>0</v>
      </c>
      <c r="AR3088" s="91">
        <f>IF(BD!AN3088="","",IF(BD!AJ3088="","",BD!AN3088/BD!AJ3088-1))</f>
      </c>
      <c r="AS3088" s="91">
        <f>IF(BD!AN3088="","",IF(BD!AN3088&lt;BD!AL3088,"ABAIXO DA META","DENTRO DA META"))</f>
      </c>
      <c r="AT3088" s="91" t="str">
        <f>IF(BD!AJ3088="","EM ANÁLISE",IF(BD!AP3088&gt;=BD!AN3088,"GO", "NO GO"))</f>
        <v>EM ANÁLISE</v>
      </c>
      <c r="AU3088" s="97">
        <f>IF(AN3088="","",+BD!$AN3088-AJ3088)</f>
      </c>
      <c r="AV3088" s="98"/>
      <c r="AW3088" s="90">
        <f>BD!P3088*BD!AC3088</f>
        <v>0</v>
      </c>
      <c r="AX3088" s="90">
        <f>BD!V3088*BD!AC3088</f>
        <v>0</v>
      </c>
      <c r="AY3088" s="90">
        <f>IF(BD!AN3088="","",BD!AN3088*BD!AC3088)</f>
      </c>
      <c r="AZ3088" s="75" t="s">
        <v>123</v>
      </c>
      <c r="BA3088" s="75" t="s">
        <v>115</v>
      </c>
      <c r="BB3088" s="75">
        <v>2</v>
      </c>
      <c r="BC3088" s="75" t="s">
        <v>3569</v>
      </c>
      <c r="BD3088" s="104"/>
      <c r="BE3088" s="104"/>
      <c r="BF3088" s="101"/>
      <c r="BG3088" s="101"/>
      <c r="BH3088" s="101"/>
      <c r="BI3088" s="101"/>
      <c r="BJ3088" s="101"/>
      <c r="BK3088" s="101"/>
      <c r="BL3088" s="101"/>
      <c r="BM3088" s="101"/>
      <c r="BN3088" s="101"/>
      <c r="BO3088" s="103"/>
      <c r="BP3088" s="101"/>
      <c r="BQ3088" s="101"/>
      <c r="BR3088" s="101"/>
      <c r="BS3088" s="101"/>
      <c r="BT3088" s="101"/>
      <c r="BU3088" s="101"/>
      <c r="BV3088" s="101"/>
      <c r="BW3088" s="101"/>
      <c r="BX3088" s="101"/>
      <c r="BY3088" s="101"/>
      <c r="BZ3088" s="101"/>
      <c r="CA3088" s="101"/>
      <c r="CB3088" s="101"/>
      <c r="CC3088" s="101"/>
      <c r="CD3088" s="101"/>
      <c r="CE3088" s="101"/>
      <c r="CF3088" s="101"/>
      <c r="CG3088" s="37" t="e">
        <f>VLOOKUP(Table_1[[#This Row],[EAN]],'[1]Planilha1'!$E:$R,13,0)</f>
        <v>#N/A</v>
      </c>
    </row>
    <row r="3089" ht="15" hidden="1">
      <c r="A3089" s="7"/>
      <c r="B3089" s="84" t="s">
        <v>2735</v>
      </c>
      <c r="C3089" s="75">
        <v>222197</v>
      </c>
      <c r="D3089" s="75">
        <v>1181</v>
      </c>
      <c r="E3089" s="85">
        <v>7898591453076</v>
      </c>
      <c r="F3089" s="86" t="s">
        <v>3587</v>
      </c>
      <c r="G3089" s="75" t="s">
        <v>21</v>
      </c>
      <c r="H3089" s="75">
        <v>390</v>
      </c>
      <c r="I3089" s="87" t="s">
        <v>3106</v>
      </c>
      <c r="J3089" s="75" t="s">
        <v>1474</v>
      </c>
      <c r="K3089" s="88" t="s">
        <v>84</v>
      </c>
      <c r="L3089" s="88">
        <v>12</v>
      </c>
      <c r="M3089" s="88">
        <v>0</v>
      </c>
      <c r="N3089" s="75" t="s">
        <v>85</v>
      </c>
      <c r="O3089" s="75" t="s">
        <v>114</v>
      </c>
      <c r="P3089" s="106"/>
      <c r="Q3089" s="90">
        <f>(17/100+7.6/100+1.65/100)*P3089</f>
        <v>0</v>
      </c>
      <c r="R3089" s="104"/>
      <c r="S3089" s="104"/>
      <c r="T3089" s="104"/>
      <c r="U3089" s="104"/>
      <c r="V3089" s="90">
        <f>+P3089-Q3089+R3089+S3089+T3089+U3089</f>
        <v>0</v>
      </c>
      <c r="W3089" s="91">
        <f>(1.02/100)</f>
        <v>1.02E-2</v>
      </c>
      <c r="X3089" s="91">
        <v>4.8E-3</v>
      </c>
      <c r="Y3089" s="91">
        <v>0.17</v>
      </c>
      <c r="Z3089" s="91">
        <v>1.65E-2</v>
      </c>
      <c r="AA3089" s="91">
        <v>7.6E-2</v>
      </c>
      <c r="AB3089" s="91">
        <f>SUM(W3089:AA3089)</f>
        <v>0.2775</v>
      </c>
      <c r="AC3089" s="75">
        <v>12</v>
      </c>
      <c r="AD3089" s="92">
        <f>IF(AL3089="","",+AC3089*AL3089)</f>
      </c>
      <c r="AE3089" s="93">
        <f>IF(AL3089="","",+AL3089*AB3089)</f>
      </c>
      <c r="AF3089" s="92">
        <f>IF(AL3089="","",+AL3089-AE3089)</f>
      </c>
      <c r="AG3089" s="93">
        <f>+V3089</f>
        <v>0</v>
      </c>
      <c r="AH3089" s="92">
        <f>IF(AF3089="","",+AF3089-AG3089)</f>
      </c>
      <c r="AI3089" s="92">
        <f>IF(AH3089="","",+AH3089*AC3089)</f>
      </c>
      <c r="AJ3089" s="93"/>
      <c r="AK3089" s="94">
        <v>0.33</v>
      </c>
      <c r="AL3089" s="93">
        <f>IF(V3089=0,"",V3089/(1-AB3089-AK3089))</f>
      </c>
      <c r="AM3089" s="95">
        <v>0.33</v>
      </c>
      <c r="AN3089" s="93">
        <f>IF(V3089=0,"",V3089/(1-AB3089-AM3089))</f>
      </c>
      <c r="AO3089" s="96">
        <v>1.2</v>
      </c>
      <c r="AP3089" s="93">
        <f>IF(BD!AJ3089="","",BD!AJ3089*BD!AO3089)</f>
      </c>
      <c r="AQ3089" s="91">
        <f>BD!AM3089/BD!AK3089-1</f>
        <v>0</v>
      </c>
      <c r="AR3089" s="91">
        <f>IF(BD!AN3089="","",IF(BD!AJ3089="","",BD!AN3089/BD!AJ3089-1))</f>
      </c>
      <c r="AS3089" s="91">
        <f>IF(BD!AN3089="","",IF(BD!AN3089&lt;BD!AL3089,"ABAIXO DA META","DENTRO DA META"))</f>
      </c>
      <c r="AT3089" s="91" t="str">
        <f>IF(BD!AJ3089="","EM ANÁLISE",IF(BD!AP3089&gt;=BD!AN3089,"GO", "NO GO"))</f>
        <v>EM ANÁLISE</v>
      </c>
      <c r="AU3089" s="97">
        <f>IF(AN3089="","",+BD!$AN3089-AJ3089)</f>
      </c>
      <c r="AV3089" s="98"/>
      <c r="AW3089" s="90">
        <f>BD!P3089*BD!AC3089</f>
        <v>0</v>
      </c>
      <c r="AX3089" s="90">
        <f>BD!V3089*BD!AC3089</f>
        <v>0</v>
      </c>
      <c r="AY3089" s="90">
        <f>IF(BD!AN3089="","",BD!AN3089*BD!AC3089)</f>
      </c>
      <c r="AZ3089" s="75" t="s">
        <v>123</v>
      </c>
      <c r="BA3089" s="75" t="s">
        <v>115</v>
      </c>
      <c r="BB3089" s="75">
        <v>1</v>
      </c>
      <c r="BC3089" s="75" t="s">
        <v>3581</v>
      </c>
      <c r="BD3089" s="104"/>
      <c r="BE3089" s="104"/>
      <c r="BF3089" s="101"/>
      <c r="BG3089" s="101"/>
      <c r="BH3089" s="101"/>
      <c r="BI3089" s="101"/>
      <c r="BJ3089" s="101"/>
      <c r="BK3089" s="101"/>
      <c r="BL3089" s="101"/>
      <c r="BM3089" s="101"/>
      <c r="BN3089" s="101"/>
      <c r="BO3089" s="103"/>
      <c r="BP3089" s="101"/>
      <c r="BQ3089" s="101"/>
      <c r="BR3089" s="101"/>
      <c r="BS3089" s="101"/>
      <c r="BT3089" s="101"/>
      <c r="BU3089" s="101"/>
      <c r="BV3089" s="101"/>
      <c r="BW3089" s="101"/>
      <c r="BX3089" s="101"/>
      <c r="BY3089" s="101"/>
      <c r="BZ3089" s="101"/>
      <c r="CA3089" s="101"/>
      <c r="CB3089" s="101"/>
      <c r="CC3089" s="101"/>
      <c r="CD3089" s="101"/>
      <c r="CE3089" s="101"/>
      <c r="CF3089" s="101"/>
      <c r="CG3089" s="37" t="e">
        <f>VLOOKUP(Table_1[[#This Row],[EAN]],'[1]Planilha1'!$E:$R,13,0)</f>
        <v>#N/A</v>
      </c>
    </row>
    <row r="3090" ht="15" hidden="1">
      <c r="A3090" s="7"/>
      <c r="B3090" s="84" t="s">
        <v>2735</v>
      </c>
      <c r="C3090" s="75">
        <v>222155</v>
      </c>
      <c r="D3090" s="75">
        <v>1121</v>
      </c>
      <c r="E3090" s="85">
        <v>7891021006927</v>
      </c>
      <c r="F3090" s="86" t="s">
        <v>3588</v>
      </c>
      <c r="G3090" s="75" t="s">
        <v>21</v>
      </c>
      <c r="H3090" s="75">
        <v>610</v>
      </c>
      <c r="I3090" s="87" t="s">
        <v>3589</v>
      </c>
      <c r="J3090" s="75" t="s">
        <v>3590</v>
      </c>
      <c r="K3090" s="88" t="s">
        <v>84</v>
      </c>
      <c r="L3090" s="88">
        <v>20</v>
      </c>
      <c r="M3090" s="88">
        <v>0</v>
      </c>
      <c r="N3090" s="75" t="s">
        <v>85</v>
      </c>
      <c r="O3090" s="75" t="s">
        <v>114</v>
      </c>
      <c r="P3090" s="106"/>
      <c r="Q3090" s="90">
        <f>(17/100+7.6/100+1.65/100)*P3090</f>
        <v>0</v>
      </c>
      <c r="R3090" s="104"/>
      <c r="S3090" s="104"/>
      <c r="T3090" s="104"/>
      <c r="U3090" s="104"/>
      <c r="V3090" s="90">
        <f>+P3090-Q3090+R3090+S3090+T3090+U3090</f>
        <v>0</v>
      </c>
      <c r="W3090" s="91">
        <f>(1.02/100)</f>
        <v>1.02E-2</v>
      </c>
      <c r="X3090" s="91">
        <v>4.8E-3</v>
      </c>
      <c r="Y3090" s="91">
        <v>0.17</v>
      </c>
      <c r="Z3090" s="91">
        <v>1.65E-2</v>
      </c>
      <c r="AA3090" s="91">
        <v>7.6E-2</v>
      </c>
      <c r="AB3090" s="91">
        <f>SUM(W3090:AA3090)</f>
        <v>0.2775</v>
      </c>
      <c r="AC3090" s="75">
        <v>12</v>
      </c>
      <c r="AD3090" s="92">
        <f>IF(AL3090="","",+AC3090*AL3090)</f>
      </c>
      <c r="AE3090" s="93">
        <f>IF(AL3090="","",+AL3090*AB3090)</f>
      </c>
      <c r="AF3090" s="92">
        <f>IF(AL3090="","",+AL3090-AE3090)</f>
      </c>
      <c r="AG3090" s="93">
        <f>+V3090</f>
        <v>0</v>
      </c>
      <c r="AH3090" s="92">
        <f>IF(AF3090="","",+AF3090-AG3090)</f>
      </c>
      <c r="AI3090" s="92">
        <f>IF(AH3090="","",+AH3090*AC3090)</f>
      </c>
      <c r="AJ3090" s="93"/>
      <c r="AK3090" s="94">
        <v>0.33</v>
      </c>
      <c r="AL3090" s="93">
        <f>IF(V3090=0,"",V3090/(1-AB3090-AK3090))</f>
      </c>
      <c r="AM3090" s="95">
        <v>0.33</v>
      </c>
      <c r="AN3090" s="93">
        <f>IF(V3090=0,"",V3090/(1-AB3090-AM3090))</f>
      </c>
      <c r="AO3090" s="96">
        <v>1.2</v>
      </c>
      <c r="AP3090" s="93">
        <f>IF(BD!AJ3090="","",BD!AJ3090*BD!AO3090)</f>
      </c>
      <c r="AQ3090" s="91">
        <f>BD!AM3090/BD!AK3090-1</f>
        <v>0</v>
      </c>
      <c r="AR3090" s="91">
        <f>IF(BD!AN3090="","",IF(BD!AJ3090="","",BD!AN3090/BD!AJ3090-1))</f>
      </c>
      <c r="AS3090" s="91">
        <f>IF(BD!AN3090="","",IF(BD!AN3090&lt;BD!AL3090,"ABAIXO DA META","DENTRO DA META"))</f>
      </c>
      <c r="AT3090" s="91" t="str">
        <f>IF(BD!AJ3090="","EM ANÁLISE",IF(BD!AP3090&gt;=BD!AN3090,"GO", "NO GO"))</f>
        <v>EM ANÁLISE</v>
      </c>
      <c r="AU3090" s="97">
        <f>IF(AN3090="","",+BD!$AN3090-AJ3090)</f>
      </c>
      <c r="AV3090" s="98"/>
      <c r="AW3090" s="90">
        <f>BD!P3090*BD!AC3090</f>
        <v>0</v>
      </c>
      <c r="AX3090" s="90">
        <f>BD!V3090*BD!AC3090</f>
        <v>0</v>
      </c>
      <c r="AY3090" s="90">
        <f>IF(BD!AN3090="","",BD!AN3090*BD!AC3090)</f>
      </c>
      <c r="AZ3090" s="75" t="s">
        <v>123</v>
      </c>
      <c r="BA3090" s="75" t="s">
        <v>115</v>
      </c>
      <c r="BB3090" s="75">
        <v>1</v>
      </c>
      <c r="BC3090" s="75" t="s">
        <v>116</v>
      </c>
      <c r="BD3090" s="104"/>
      <c r="BE3090" s="104"/>
      <c r="BF3090" s="101"/>
      <c r="BG3090" s="101"/>
      <c r="BH3090" s="101"/>
      <c r="BI3090" s="101"/>
      <c r="BJ3090" s="101"/>
      <c r="BK3090" s="101"/>
      <c r="BL3090" s="101"/>
      <c r="BM3090" s="101"/>
      <c r="BN3090" s="101"/>
      <c r="BO3090" s="103"/>
      <c r="BP3090" s="101"/>
      <c r="BQ3090" s="101"/>
      <c r="BR3090" s="101"/>
      <c r="BS3090" s="101"/>
      <c r="BT3090" s="101"/>
      <c r="BU3090" s="101"/>
      <c r="BV3090" s="101"/>
      <c r="BW3090" s="101"/>
      <c r="BX3090" s="101"/>
      <c r="BY3090" s="101"/>
      <c r="BZ3090" s="101"/>
      <c r="CA3090" s="101"/>
      <c r="CB3090" s="101"/>
      <c r="CC3090" s="101"/>
      <c r="CD3090" s="101"/>
      <c r="CE3090" s="101"/>
      <c r="CF3090" s="101"/>
      <c r="CG3090" s="37" t="e">
        <f>VLOOKUP(Table_1[[#This Row],[EAN]],'[1]Planilha1'!$E:$R,13,0)</f>
        <v>#N/A</v>
      </c>
    </row>
    <row r="3091" ht="15" hidden="1">
      <c r="A3091" s="7"/>
      <c r="B3091" s="84" t="s">
        <v>2735</v>
      </c>
      <c r="C3091" s="75">
        <v>222156</v>
      </c>
      <c r="D3091" s="75">
        <v>1122</v>
      </c>
      <c r="E3091" s="85">
        <v>7891021006934</v>
      </c>
      <c r="F3091" s="86" t="s">
        <v>3591</v>
      </c>
      <c r="G3091" s="75" t="s">
        <v>21</v>
      </c>
      <c r="H3091" s="75">
        <v>610</v>
      </c>
      <c r="I3091" s="87" t="s">
        <v>3589</v>
      </c>
      <c r="J3091" s="75" t="s">
        <v>3590</v>
      </c>
      <c r="K3091" s="88" t="s">
        <v>84</v>
      </c>
      <c r="L3091" s="88">
        <v>10</v>
      </c>
      <c r="M3091" s="88">
        <v>0</v>
      </c>
      <c r="N3091" s="75" t="s">
        <v>85</v>
      </c>
      <c r="O3091" s="75" t="s">
        <v>114</v>
      </c>
      <c r="P3091" s="106"/>
      <c r="Q3091" s="90">
        <f>(17/100+7.6/100+1.65/100)*P3091</f>
        <v>0</v>
      </c>
      <c r="R3091" s="104"/>
      <c r="S3091" s="104"/>
      <c r="T3091" s="104"/>
      <c r="U3091" s="104"/>
      <c r="V3091" s="90">
        <f>+P3091-Q3091+R3091+S3091+T3091+U3091</f>
        <v>0</v>
      </c>
      <c r="W3091" s="91">
        <f>(1.02/100)</f>
        <v>1.02E-2</v>
      </c>
      <c r="X3091" s="91">
        <v>4.8E-3</v>
      </c>
      <c r="Y3091" s="91">
        <v>0.17</v>
      </c>
      <c r="Z3091" s="91">
        <v>1.65E-2</v>
      </c>
      <c r="AA3091" s="91">
        <v>7.6E-2</v>
      </c>
      <c r="AB3091" s="91">
        <f>SUM(W3091:AA3091)</f>
        <v>0.2775</v>
      </c>
      <c r="AC3091" s="75">
        <v>12</v>
      </c>
      <c r="AD3091" s="92">
        <f>IF(AL3091="","",+AC3091*AL3091)</f>
      </c>
      <c r="AE3091" s="93">
        <f>IF(AL3091="","",+AL3091*AB3091)</f>
      </c>
      <c r="AF3091" s="92">
        <f>IF(AL3091="","",+AL3091-AE3091)</f>
      </c>
      <c r="AG3091" s="93">
        <f>+V3091</f>
        <v>0</v>
      </c>
      <c r="AH3091" s="92">
        <f>IF(AF3091="","",+AF3091-AG3091)</f>
      </c>
      <c r="AI3091" s="92">
        <f>IF(AH3091="","",+AH3091*AC3091)</f>
      </c>
      <c r="AJ3091" s="93"/>
      <c r="AK3091" s="94">
        <v>0.33</v>
      </c>
      <c r="AL3091" s="93">
        <f>IF(V3091=0,"",V3091/(1-AB3091-AK3091))</f>
      </c>
      <c r="AM3091" s="95">
        <v>0.33</v>
      </c>
      <c r="AN3091" s="93">
        <f>IF(V3091=0,"",V3091/(1-AB3091-AM3091))</f>
      </c>
      <c r="AO3091" s="96">
        <v>1.2</v>
      </c>
      <c r="AP3091" s="93">
        <f>IF(BD!AJ3091="","",BD!AJ3091*BD!AO3091)</f>
      </c>
      <c r="AQ3091" s="91">
        <f>BD!AM3091/BD!AK3091-1</f>
        <v>0</v>
      </c>
      <c r="AR3091" s="91">
        <f>IF(BD!AN3091="","",IF(BD!AJ3091="","",BD!AN3091/BD!AJ3091-1))</f>
      </c>
      <c r="AS3091" s="91">
        <f>IF(BD!AN3091="","",IF(BD!AN3091&lt;BD!AL3091,"ABAIXO DA META","DENTRO DA META"))</f>
      </c>
      <c r="AT3091" s="91" t="str">
        <f>IF(BD!AJ3091="","EM ANÁLISE",IF(BD!AP3091&gt;=BD!AN3091,"GO", "NO GO"))</f>
        <v>EM ANÁLISE</v>
      </c>
      <c r="AU3091" s="97">
        <f>IF(AN3091="","",+BD!$AN3091-AJ3091)</f>
      </c>
      <c r="AV3091" s="98"/>
      <c r="AW3091" s="90">
        <f>BD!P3091*BD!AC3091</f>
        <v>0</v>
      </c>
      <c r="AX3091" s="90">
        <f>BD!V3091*BD!AC3091</f>
        <v>0</v>
      </c>
      <c r="AY3091" s="90">
        <f>IF(BD!AN3091="","",BD!AN3091*BD!AC3091)</f>
      </c>
      <c r="AZ3091" s="75" t="s">
        <v>123</v>
      </c>
      <c r="BA3091" s="75" t="s">
        <v>115</v>
      </c>
      <c r="BB3091" s="75">
        <v>1</v>
      </c>
      <c r="BC3091" s="75" t="s">
        <v>116</v>
      </c>
      <c r="BD3091" s="104"/>
      <c r="BE3091" s="104"/>
      <c r="BF3091" s="101"/>
      <c r="BG3091" s="101"/>
      <c r="BH3091" s="101"/>
      <c r="BI3091" s="101"/>
      <c r="BJ3091" s="101"/>
      <c r="BK3091" s="101"/>
      <c r="BL3091" s="101"/>
      <c r="BM3091" s="101"/>
      <c r="BN3091" s="101"/>
      <c r="BO3091" s="103"/>
      <c r="BP3091" s="101"/>
      <c r="BQ3091" s="101"/>
      <c r="BR3091" s="101"/>
      <c r="BS3091" s="101"/>
      <c r="BT3091" s="101"/>
      <c r="BU3091" s="101"/>
      <c r="BV3091" s="101"/>
      <c r="BW3091" s="101"/>
      <c r="BX3091" s="101"/>
      <c r="BY3091" s="101"/>
      <c r="BZ3091" s="101"/>
      <c r="CA3091" s="101"/>
      <c r="CB3091" s="101"/>
      <c r="CC3091" s="101"/>
      <c r="CD3091" s="101"/>
      <c r="CE3091" s="101"/>
      <c r="CF3091" s="101"/>
      <c r="CG3091" s="37" t="e">
        <f>VLOOKUP(Table_1[[#This Row],[EAN]],'[1]Planilha1'!$E:$R,13,0)</f>
        <v>#N/A</v>
      </c>
    </row>
    <row r="3092" ht="15" hidden="1">
      <c r="A3092" s="7"/>
      <c r="B3092" s="84" t="s">
        <v>2735</v>
      </c>
      <c r="C3092" s="75">
        <v>222157</v>
      </c>
      <c r="D3092" s="75">
        <v>1128</v>
      </c>
      <c r="E3092" s="85">
        <v>7891021005043</v>
      </c>
      <c r="F3092" s="86" t="s">
        <v>3592</v>
      </c>
      <c r="G3092" s="75" t="s">
        <v>21</v>
      </c>
      <c r="H3092" s="75">
        <v>610</v>
      </c>
      <c r="I3092" s="87" t="s">
        <v>3589</v>
      </c>
      <c r="J3092" s="75" t="s">
        <v>3590</v>
      </c>
      <c r="K3092" s="88" t="s">
        <v>84</v>
      </c>
      <c r="L3092" s="88">
        <v>10</v>
      </c>
      <c r="M3092" s="88">
        <v>0</v>
      </c>
      <c r="N3092" s="75" t="s">
        <v>85</v>
      </c>
      <c r="O3092" s="75" t="s">
        <v>114</v>
      </c>
      <c r="P3092" s="106"/>
      <c r="Q3092" s="90">
        <f>(17/100+7.6/100+1.65/100)*P3092</f>
        <v>0</v>
      </c>
      <c r="R3092" s="104"/>
      <c r="S3092" s="104"/>
      <c r="T3092" s="104"/>
      <c r="U3092" s="104"/>
      <c r="V3092" s="90">
        <f>+P3092-Q3092+R3092+S3092+T3092+U3092</f>
        <v>0</v>
      </c>
      <c r="W3092" s="91">
        <f>(1.02/100)</f>
        <v>1.02E-2</v>
      </c>
      <c r="X3092" s="91">
        <v>4.8E-3</v>
      </c>
      <c r="Y3092" s="91">
        <v>0.17</v>
      </c>
      <c r="Z3092" s="91">
        <v>1.65E-2</v>
      </c>
      <c r="AA3092" s="91">
        <v>7.6E-2</v>
      </c>
      <c r="AB3092" s="91">
        <f>SUM(W3092:AA3092)</f>
        <v>0.2775</v>
      </c>
      <c r="AC3092" s="75">
        <v>12</v>
      </c>
      <c r="AD3092" s="92">
        <f>IF(AL3092="","",+AC3092*AL3092)</f>
      </c>
      <c r="AE3092" s="93">
        <f>IF(AL3092="","",+AL3092*AB3092)</f>
      </c>
      <c r="AF3092" s="92">
        <f>IF(AL3092="","",+AL3092-AE3092)</f>
      </c>
      <c r="AG3092" s="93">
        <f>+V3092</f>
        <v>0</v>
      </c>
      <c r="AH3092" s="92">
        <f>IF(AF3092="","",+AF3092-AG3092)</f>
      </c>
      <c r="AI3092" s="92">
        <f>IF(AH3092="","",+AH3092*AC3092)</f>
      </c>
      <c r="AJ3092" s="93"/>
      <c r="AK3092" s="94">
        <v>0.33</v>
      </c>
      <c r="AL3092" s="93">
        <f>IF(V3092=0,"",V3092/(1-AB3092-AK3092))</f>
      </c>
      <c r="AM3092" s="95">
        <v>0.33</v>
      </c>
      <c r="AN3092" s="93">
        <f>IF(V3092=0,"",V3092/(1-AB3092-AM3092))</f>
      </c>
      <c r="AO3092" s="96">
        <v>1.2</v>
      </c>
      <c r="AP3092" s="93">
        <f>IF(BD!AJ3092="","",BD!AJ3092*BD!AO3092)</f>
      </c>
      <c r="AQ3092" s="91">
        <f>BD!AM3092/BD!AK3092-1</f>
        <v>0</v>
      </c>
      <c r="AR3092" s="91">
        <f>IF(BD!AN3092="","",IF(BD!AJ3092="","",BD!AN3092/BD!AJ3092-1))</f>
      </c>
      <c r="AS3092" s="91">
        <f>IF(BD!AN3092="","",IF(BD!AN3092&lt;BD!AL3092,"ABAIXO DA META","DENTRO DA META"))</f>
      </c>
      <c r="AT3092" s="91" t="str">
        <f>IF(BD!AJ3092="","EM ANÁLISE",IF(BD!AP3092&gt;=BD!AN3092,"GO", "NO GO"))</f>
        <v>EM ANÁLISE</v>
      </c>
      <c r="AU3092" s="97">
        <f>IF(AN3092="","",+BD!$AN3092-AJ3092)</f>
      </c>
      <c r="AV3092" s="98"/>
      <c r="AW3092" s="90">
        <f>BD!P3092*BD!AC3092</f>
        <v>0</v>
      </c>
      <c r="AX3092" s="90">
        <f>BD!V3092*BD!AC3092</f>
        <v>0</v>
      </c>
      <c r="AY3092" s="90">
        <f>IF(BD!AN3092="","",BD!AN3092*BD!AC3092)</f>
      </c>
      <c r="AZ3092" s="75" t="s">
        <v>123</v>
      </c>
      <c r="BA3092" s="75" t="s">
        <v>115</v>
      </c>
      <c r="BB3092" s="75">
        <v>1</v>
      </c>
      <c r="BC3092" s="75" t="s">
        <v>116</v>
      </c>
      <c r="BD3092" s="104"/>
      <c r="BE3092" s="104"/>
      <c r="BF3092" s="101"/>
      <c r="BG3092" s="101"/>
      <c r="BH3092" s="101"/>
      <c r="BI3092" s="101"/>
      <c r="BJ3092" s="101"/>
      <c r="BK3092" s="101"/>
      <c r="BL3092" s="101"/>
      <c r="BM3092" s="101"/>
      <c r="BN3092" s="101"/>
      <c r="BO3092" s="103"/>
      <c r="BP3092" s="101"/>
      <c r="BQ3092" s="101"/>
      <c r="BR3092" s="101"/>
      <c r="BS3092" s="101"/>
      <c r="BT3092" s="101"/>
      <c r="BU3092" s="101"/>
      <c r="BV3092" s="101"/>
      <c r="BW3092" s="101"/>
      <c r="BX3092" s="101"/>
      <c r="BY3092" s="101"/>
      <c r="BZ3092" s="101"/>
      <c r="CA3092" s="101"/>
      <c r="CB3092" s="101"/>
      <c r="CC3092" s="101"/>
      <c r="CD3092" s="101"/>
      <c r="CE3092" s="101"/>
      <c r="CF3092" s="101"/>
      <c r="CG3092" s="37" t="e">
        <f>VLOOKUP(Table_1[[#This Row],[EAN]],'[1]Planilha1'!$E:$R,13,0)</f>
        <v>#N/A</v>
      </c>
    </row>
    <row r="3093" ht="15" hidden="1">
      <c r="A3093" s="7"/>
      <c r="B3093" s="84" t="s">
        <v>2735</v>
      </c>
      <c r="C3093" s="75">
        <v>222158</v>
      </c>
      <c r="D3093" s="75">
        <v>1129</v>
      </c>
      <c r="E3093" s="85">
        <v>7891021005067</v>
      </c>
      <c r="F3093" s="86" t="s">
        <v>3593</v>
      </c>
      <c r="G3093" s="75" t="s">
        <v>21</v>
      </c>
      <c r="H3093" s="75">
        <v>610</v>
      </c>
      <c r="I3093" s="87" t="s">
        <v>3589</v>
      </c>
      <c r="J3093" s="75" t="s">
        <v>3590</v>
      </c>
      <c r="K3093" s="88" t="s">
        <v>84</v>
      </c>
      <c r="L3093" s="88">
        <v>10</v>
      </c>
      <c r="M3093" s="88">
        <v>0</v>
      </c>
      <c r="N3093" s="75" t="s">
        <v>85</v>
      </c>
      <c r="O3093" s="75" t="s">
        <v>114</v>
      </c>
      <c r="P3093" s="106"/>
      <c r="Q3093" s="90">
        <f>(17/100+7.6/100+1.65/100)*P3093</f>
        <v>0</v>
      </c>
      <c r="R3093" s="104"/>
      <c r="S3093" s="104"/>
      <c r="T3093" s="104"/>
      <c r="U3093" s="104"/>
      <c r="V3093" s="90">
        <f>+P3093-Q3093+R3093+S3093+T3093+U3093</f>
        <v>0</v>
      </c>
      <c r="W3093" s="91">
        <f>(1.02/100)</f>
        <v>1.02E-2</v>
      </c>
      <c r="X3093" s="91">
        <v>4.8E-3</v>
      </c>
      <c r="Y3093" s="91">
        <v>0.17</v>
      </c>
      <c r="Z3093" s="91">
        <v>1.65E-2</v>
      </c>
      <c r="AA3093" s="91">
        <v>7.6E-2</v>
      </c>
      <c r="AB3093" s="91">
        <f>SUM(W3093:AA3093)</f>
        <v>0.2775</v>
      </c>
      <c r="AC3093" s="75">
        <v>12</v>
      </c>
      <c r="AD3093" s="92">
        <f>IF(AL3093="","",+AC3093*AL3093)</f>
      </c>
      <c r="AE3093" s="93">
        <f>IF(AL3093="","",+AL3093*AB3093)</f>
      </c>
      <c r="AF3093" s="92">
        <f>IF(AL3093="","",+AL3093-AE3093)</f>
      </c>
      <c r="AG3093" s="93">
        <f>+V3093</f>
        <v>0</v>
      </c>
      <c r="AH3093" s="92">
        <f>IF(AF3093="","",+AF3093-AG3093)</f>
      </c>
      <c r="AI3093" s="92">
        <f>IF(AH3093="","",+AH3093*AC3093)</f>
      </c>
      <c r="AJ3093" s="93"/>
      <c r="AK3093" s="94">
        <v>0.33</v>
      </c>
      <c r="AL3093" s="93">
        <f>IF(V3093=0,"",V3093/(1-AB3093-AK3093))</f>
      </c>
      <c r="AM3093" s="95">
        <v>0.33</v>
      </c>
      <c r="AN3093" s="93">
        <f>IF(V3093=0,"",V3093/(1-AB3093-AM3093))</f>
      </c>
      <c r="AO3093" s="96">
        <v>1.2</v>
      </c>
      <c r="AP3093" s="93">
        <f>IF(BD!AJ3093="","",BD!AJ3093*BD!AO3093)</f>
      </c>
      <c r="AQ3093" s="91">
        <f>BD!AM3093/BD!AK3093-1</f>
        <v>0</v>
      </c>
      <c r="AR3093" s="91">
        <f>IF(BD!AN3093="","",IF(BD!AJ3093="","",BD!AN3093/BD!AJ3093-1))</f>
      </c>
      <c r="AS3093" s="91">
        <f>IF(BD!AN3093="","",IF(BD!AN3093&lt;BD!AL3093,"ABAIXO DA META","DENTRO DA META"))</f>
      </c>
      <c r="AT3093" s="91" t="str">
        <f>IF(BD!AJ3093="","EM ANÁLISE",IF(BD!AP3093&gt;=BD!AN3093,"GO", "NO GO"))</f>
        <v>EM ANÁLISE</v>
      </c>
      <c r="AU3093" s="97">
        <f>IF(AN3093="","",+BD!$AN3093-AJ3093)</f>
      </c>
      <c r="AV3093" s="98"/>
      <c r="AW3093" s="90">
        <f>BD!P3093*BD!AC3093</f>
        <v>0</v>
      </c>
      <c r="AX3093" s="90">
        <f>BD!V3093*BD!AC3093</f>
        <v>0</v>
      </c>
      <c r="AY3093" s="90">
        <f>IF(BD!AN3093="","",BD!AN3093*BD!AC3093)</f>
      </c>
      <c r="AZ3093" s="75" t="s">
        <v>123</v>
      </c>
      <c r="BA3093" s="75" t="s">
        <v>115</v>
      </c>
      <c r="BB3093" s="75">
        <v>1</v>
      </c>
      <c r="BC3093" s="75" t="s">
        <v>116</v>
      </c>
      <c r="BD3093" s="104"/>
      <c r="BE3093" s="104"/>
      <c r="BF3093" s="101"/>
      <c r="BG3093" s="101"/>
      <c r="BH3093" s="101"/>
      <c r="BI3093" s="101"/>
      <c r="BJ3093" s="101"/>
      <c r="BK3093" s="101"/>
      <c r="BL3093" s="101"/>
      <c r="BM3093" s="101"/>
      <c r="BN3093" s="101"/>
      <c r="BO3093" s="103"/>
      <c r="BP3093" s="101"/>
      <c r="BQ3093" s="101"/>
      <c r="BR3093" s="101"/>
      <c r="BS3093" s="101"/>
      <c r="BT3093" s="101"/>
      <c r="BU3093" s="101"/>
      <c r="BV3093" s="101"/>
      <c r="BW3093" s="101"/>
      <c r="BX3093" s="101"/>
      <c r="BY3093" s="101"/>
      <c r="BZ3093" s="101"/>
      <c r="CA3093" s="101"/>
      <c r="CB3093" s="101"/>
      <c r="CC3093" s="101"/>
      <c r="CD3093" s="101"/>
      <c r="CE3093" s="101"/>
      <c r="CF3093" s="101"/>
      <c r="CG3093" s="37" t="e">
        <f>VLOOKUP(Table_1[[#This Row],[EAN]],'[1]Planilha1'!$E:$R,13,0)</f>
        <v>#N/A</v>
      </c>
    </row>
    <row r="3094" ht="15" hidden="1">
      <c r="A3094" s="7"/>
      <c r="B3094" s="84" t="s">
        <v>2735</v>
      </c>
      <c r="C3094" s="75">
        <v>222159</v>
      </c>
      <c r="D3094" s="75">
        <v>1124</v>
      </c>
      <c r="E3094" s="85">
        <v>7891021006071</v>
      </c>
      <c r="F3094" s="86" t="s">
        <v>3594</v>
      </c>
      <c r="G3094" s="75" t="s">
        <v>21</v>
      </c>
      <c r="H3094" s="75">
        <v>610</v>
      </c>
      <c r="I3094" s="87" t="s">
        <v>3589</v>
      </c>
      <c r="J3094" s="75" t="s">
        <v>3590</v>
      </c>
      <c r="K3094" s="88" t="s">
        <v>84</v>
      </c>
      <c r="L3094" s="88">
        <v>20</v>
      </c>
      <c r="M3094" s="88">
        <v>0</v>
      </c>
      <c r="N3094" s="75" t="s">
        <v>85</v>
      </c>
      <c r="O3094" s="75" t="s">
        <v>114</v>
      </c>
      <c r="P3094" s="106"/>
      <c r="Q3094" s="90">
        <f>(17/100+7.6/100+1.65/100)*P3094</f>
        <v>0</v>
      </c>
      <c r="R3094" s="104"/>
      <c r="S3094" s="104"/>
      <c r="T3094" s="104"/>
      <c r="U3094" s="104"/>
      <c r="V3094" s="90">
        <f>+P3094-Q3094+R3094+S3094+T3094+U3094</f>
        <v>0</v>
      </c>
      <c r="W3094" s="91">
        <f>(1.02/100)</f>
        <v>1.02E-2</v>
      </c>
      <c r="X3094" s="91">
        <v>4.8E-3</v>
      </c>
      <c r="Y3094" s="91">
        <v>0.17</v>
      </c>
      <c r="Z3094" s="91">
        <v>1.65E-2</v>
      </c>
      <c r="AA3094" s="91">
        <v>7.6E-2</v>
      </c>
      <c r="AB3094" s="91">
        <f>SUM(W3094:AA3094)</f>
        <v>0.2775</v>
      </c>
      <c r="AC3094" s="75">
        <v>12</v>
      </c>
      <c r="AD3094" s="92">
        <f>IF(AL3094="","",+AC3094*AL3094)</f>
      </c>
      <c r="AE3094" s="93">
        <f>IF(AL3094="","",+AL3094*AB3094)</f>
      </c>
      <c r="AF3094" s="92">
        <f>IF(AL3094="","",+AL3094-AE3094)</f>
      </c>
      <c r="AG3094" s="93">
        <f>+V3094</f>
        <v>0</v>
      </c>
      <c r="AH3094" s="92">
        <f>IF(AF3094="","",+AF3094-AG3094)</f>
      </c>
      <c r="AI3094" s="92">
        <f>IF(AH3094="","",+AH3094*AC3094)</f>
      </c>
      <c r="AJ3094" s="93"/>
      <c r="AK3094" s="94">
        <v>0.33</v>
      </c>
      <c r="AL3094" s="93">
        <f>IF(V3094=0,"",V3094/(1-AB3094-AK3094))</f>
      </c>
      <c r="AM3094" s="95">
        <v>0.33</v>
      </c>
      <c r="AN3094" s="93">
        <f>IF(V3094=0,"",V3094/(1-AB3094-AM3094))</f>
      </c>
      <c r="AO3094" s="96">
        <v>1.2</v>
      </c>
      <c r="AP3094" s="93">
        <f>IF(BD!AJ3094="","",BD!AJ3094*BD!AO3094)</f>
      </c>
      <c r="AQ3094" s="91">
        <f>BD!AM3094/BD!AK3094-1</f>
        <v>0</v>
      </c>
      <c r="AR3094" s="91">
        <f>IF(BD!AN3094="","",IF(BD!AJ3094="","",BD!AN3094/BD!AJ3094-1))</f>
      </c>
      <c r="AS3094" s="91">
        <f>IF(BD!AN3094="","",IF(BD!AN3094&lt;BD!AL3094,"ABAIXO DA META","DENTRO DA META"))</f>
      </c>
      <c r="AT3094" s="91" t="str">
        <f>IF(BD!AJ3094="","EM ANÁLISE",IF(BD!AP3094&gt;=BD!AN3094,"GO", "NO GO"))</f>
        <v>EM ANÁLISE</v>
      </c>
      <c r="AU3094" s="97">
        <f>IF(AN3094="","",+BD!$AN3094-AJ3094)</f>
      </c>
      <c r="AV3094" s="98"/>
      <c r="AW3094" s="90">
        <f>BD!P3094*BD!AC3094</f>
        <v>0</v>
      </c>
      <c r="AX3094" s="90">
        <f>BD!V3094*BD!AC3094</f>
        <v>0</v>
      </c>
      <c r="AY3094" s="90">
        <f>IF(BD!AN3094="","",BD!AN3094*BD!AC3094)</f>
      </c>
      <c r="AZ3094" s="75" t="s">
        <v>123</v>
      </c>
      <c r="BA3094" s="75" t="s">
        <v>115</v>
      </c>
      <c r="BB3094" s="75">
        <v>1</v>
      </c>
      <c r="BC3094" s="75" t="s">
        <v>116</v>
      </c>
      <c r="BD3094" s="104"/>
      <c r="BE3094" s="104"/>
      <c r="BF3094" s="101"/>
      <c r="BG3094" s="101"/>
      <c r="BH3094" s="101"/>
      <c r="BI3094" s="101"/>
      <c r="BJ3094" s="101"/>
      <c r="BK3094" s="101"/>
      <c r="BL3094" s="101"/>
      <c r="BM3094" s="101"/>
      <c r="BN3094" s="101"/>
      <c r="BO3094" s="103"/>
      <c r="BP3094" s="101"/>
      <c r="BQ3094" s="101"/>
      <c r="BR3094" s="101"/>
      <c r="BS3094" s="101"/>
      <c r="BT3094" s="101"/>
      <c r="BU3094" s="101"/>
      <c r="BV3094" s="101"/>
      <c r="BW3094" s="101"/>
      <c r="BX3094" s="101"/>
      <c r="BY3094" s="101"/>
      <c r="BZ3094" s="101"/>
      <c r="CA3094" s="101"/>
      <c r="CB3094" s="101"/>
      <c r="CC3094" s="101"/>
      <c r="CD3094" s="101"/>
      <c r="CE3094" s="101"/>
      <c r="CF3094" s="101"/>
      <c r="CG3094" s="37" t="e">
        <f>VLOOKUP(Table_1[[#This Row],[EAN]],'[1]Planilha1'!$E:$R,13,0)</f>
        <v>#N/A</v>
      </c>
    </row>
    <row r="3095" ht="15" hidden="1">
      <c r="A3095" s="7"/>
      <c r="B3095" s="84" t="s">
        <v>2735</v>
      </c>
      <c r="C3095" s="75">
        <v>222160</v>
      </c>
      <c r="D3095" s="75">
        <v>1123</v>
      </c>
      <c r="E3095" s="85">
        <v>7891021006125</v>
      </c>
      <c r="F3095" s="86" t="s">
        <v>3595</v>
      </c>
      <c r="G3095" s="75" t="s">
        <v>21</v>
      </c>
      <c r="H3095" s="75">
        <v>610</v>
      </c>
      <c r="I3095" s="87" t="s">
        <v>3589</v>
      </c>
      <c r="J3095" s="75" t="s">
        <v>3590</v>
      </c>
      <c r="K3095" s="88" t="s">
        <v>84</v>
      </c>
      <c r="L3095" s="88">
        <v>20</v>
      </c>
      <c r="M3095" s="88">
        <v>0</v>
      </c>
      <c r="N3095" s="75" t="s">
        <v>85</v>
      </c>
      <c r="O3095" s="75" t="s">
        <v>114</v>
      </c>
      <c r="P3095" s="106"/>
      <c r="Q3095" s="90">
        <f>(17/100+7.6/100+1.65/100)*P3095</f>
        <v>0</v>
      </c>
      <c r="R3095" s="104"/>
      <c r="S3095" s="104"/>
      <c r="T3095" s="104"/>
      <c r="U3095" s="104"/>
      <c r="V3095" s="90">
        <f>+P3095-Q3095+R3095+S3095+T3095+U3095</f>
        <v>0</v>
      </c>
      <c r="W3095" s="91">
        <f>(1.02/100)</f>
        <v>1.02E-2</v>
      </c>
      <c r="X3095" s="91">
        <v>4.8E-3</v>
      </c>
      <c r="Y3095" s="91">
        <v>0.17</v>
      </c>
      <c r="Z3095" s="91">
        <v>1.65E-2</v>
      </c>
      <c r="AA3095" s="91">
        <v>7.6E-2</v>
      </c>
      <c r="AB3095" s="91">
        <f>SUM(W3095:AA3095)</f>
        <v>0.2775</v>
      </c>
      <c r="AC3095" s="75">
        <v>12</v>
      </c>
      <c r="AD3095" s="92">
        <f>IF(AL3095="","",+AC3095*AL3095)</f>
      </c>
      <c r="AE3095" s="93">
        <f>IF(AL3095="","",+AL3095*AB3095)</f>
      </c>
      <c r="AF3095" s="92">
        <f>IF(AL3095="","",+AL3095-AE3095)</f>
      </c>
      <c r="AG3095" s="93">
        <f>+V3095</f>
        <v>0</v>
      </c>
      <c r="AH3095" s="92">
        <f>IF(AF3095="","",+AF3095-AG3095)</f>
      </c>
      <c r="AI3095" s="92">
        <f>IF(AH3095="","",+AH3095*AC3095)</f>
      </c>
      <c r="AJ3095" s="93"/>
      <c r="AK3095" s="94">
        <v>0.33</v>
      </c>
      <c r="AL3095" s="93">
        <f>IF(V3095=0,"",V3095/(1-AB3095-AK3095))</f>
      </c>
      <c r="AM3095" s="95">
        <v>0.33</v>
      </c>
      <c r="AN3095" s="93">
        <f>IF(V3095=0,"",V3095/(1-AB3095-AM3095))</f>
      </c>
      <c r="AO3095" s="96">
        <v>1.2</v>
      </c>
      <c r="AP3095" s="93">
        <f>IF(BD!AJ3095="","",BD!AJ3095*BD!AO3095)</f>
      </c>
      <c r="AQ3095" s="91">
        <f>BD!AM3095/BD!AK3095-1</f>
        <v>0</v>
      </c>
      <c r="AR3095" s="91">
        <f>IF(BD!AN3095="","",IF(BD!AJ3095="","",BD!AN3095/BD!AJ3095-1))</f>
      </c>
      <c r="AS3095" s="91">
        <f>IF(BD!AN3095="","",IF(BD!AN3095&lt;BD!AL3095,"ABAIXO DA META","DENTRO DA META"))</f>
      </c>
      <c r="AT3095" s="91" t="str">
        <f>IF(BD!AJ3095="","EM ANÁLISE",IF(BD!AP3095&gt;=BD!AN3095,"GO", "NO GO"))</f>
        <v>EM ANÁLISE</v>
      </c>
      <c r="AU3095" s="97">
        <f>IF(AN3095="","",+BD!$AN3095-AJ3095)</f>
      </c>
      <c r="AV3095" s="98"/>
      <c r="AW3095" s="90">
        <f>BD!P3095*BD!AC3095</f>
        <v>0</v>
      </c>
      <c r="AX3095" s="90">
        <f>BD!V3095*BD!AC3095</f>
        <v>0</v>
      </c>
      <c r="AY3095" s="90">
        <f>IF(BD!AN3095="","",BD!AN3095*BD!AC3095)</f>
      </c>
      <c r="AZ3095" s="75" t="s">
        <v>123</v>
      </c>
      <c r="BA3095" s="75" t="s">
        <v>115</v>
      </c>
      <c r="BB3095" s="75">
        <v>1</v>
      </c>
      <c r="BC3095" s="75" t="s">
        <v>116</v>
      </c>
      <c r="BD3095" s="104"/>
      <c r="BE3095" s="104"/>
      <c r="BF3095" s="101"/>
      <c r="BG3095" s="101"/>
      <c r="BH3095" s="101"/>
      <c r="BI3095" s="101"/>
      <c r="BJ3095" s="101"/>
      <c r="BK3095" s="101"/>
      <c r="BL3095" s="101"/>
      <c r="BM3095" s="101"/>
      <c r="BN3095" s="101"/>
      <c r="BO3095" s="103"/>
      <c r="BP3095" s="101"/>
      <c r="BQ3095" s="101"/>
      <c r="BR3095" s="101"/>
      <c r="BS3095" s="101"/>
      <c r="BT3095" s="101"/>
      <c r="BU3095" s="101"/>
      <c r="BV3095" s="101"/>
      <c r="BW3095" s="101"/>
      <c r="BX3095" s="101"/>
      <c r="BY3095" s="101"/>
      <c r="BZ3095" s="101"/>
      <c r="CA3095" s="101"/>
      <c r="CB3095" s="101"/>
      <c r="CC3095" s="101"/>
      <c r="CD3095" s="101"/>
      <c r="CE3095" s="101"/>
      <c r="CF3095" s="101"/>
      <c r="CG3095" s="37" t="e">
        <f>VLOOKUP(Table_1[[#This Row],[EAN]],'[1]Planilha1'!$E:$R,13,0)</f>
        <v>#N/A</v>
      </c>
    </row>
    <row r="3096" ht="15" hidden="1">
      <c r="A3096" s="7"/>
      <c r="B3096" s="84" t="s">
        <v>2735</v>
      </c>
      <c r="C3096" s="75">
        <v>222161</v>
      </c>
      <c r="D3096" s="75"/>
      <c r="E3096" s="85">
        <v>7891021006644</v>
      </c>
      <c r="F3096" s="86" t="s">
        <v>3596</v>
      </c>
      <c r="G3096" s="75" t="s">
        <v>21</v>
      </c>
      <c r="H3096" s="75">
        <v>610</v>
      </c>
      <c r="I3096" s="87" t="s">
        <v>3589</v>
      </c>
      <c r="J3096" s="75" t="s">
        <v>3590</v>
      </c>
      <c r="K3096" s="88" t="s">
        <v>84</v>
      </c>
      <c r="L3096" s="88">
        <v>10</v>
      </c>
      <c r="M3096" s="88">
        <v>0</v>
      </c>
      <c r="N3096" s="75" t="s">
        <v>85</v>
      </c>
      <c r="O3096" s="75"/>
      <c r="P3096" s="106"/>
      <c r="Q3096" s="90">
        <f>(17/100+7.6/100+1.65/100)*P3096</f>
        <v>0</v>
      </c>
      <c r="R3096" s="104"/>
      <c r="S3096" s="104"/>
      <c r="T3096" s="104"/>
      <c r="U3096" s="104"/>
      <c r="V3096" s="90">
        <f>+P3096-Q3096+R3096+S3096+T3096+U3096</f>
        <v>0</v>
      </c>
      <c r="W3096" s="91">
        <f>(1.02/100)</f>
        <v>1.02E-2</v>
      </c>
      <c r="X3096" s="91">
        <v>4.8E-3</v>
      </c>
      <c r="Y3096" s="91">
        <v>0.17</v>
      </c>
      <c r="Z3096" s="91">
        <v>1.65E-2</v>
      </c>
      <c r="AA3096" s="91">
        <v>7.6E-2</v>
      </c>
      <c r="AB3096" s="91">
        <f>SUM(W3096:AA3096)</f>
        <v>0.2775</v>
      </c>
      <c r="AC3096" s="75">
        <v>12</v>
      </c>
      <c r="AD3096" s="92">
        <f>IF(AL3096="","",+AC3096*AL3096)</f>
      </c>
      <c r="AE3096" s="93">
        <f>IF(AL3096="","",+AL3096*AB3096)</f>
      </c>
      <c r="AF3096" s="92">
        <f>IF(AL3096="","",+AL3096-AE3096)</f>
      </c>
      <c r="AG3096" s="93">
        <f>+V3096</f>
        <v>0</v>
      </c>
      <c r="AH3096" s="92">
        <f>IF(AF3096="","",+AF3096-AG3096)</f>
      </c>
      <c r="AI3096" s="92">
        <f>IF(AH3096="","",+AH3096*AC3096)</f>
      </c>
      <c r="AJ3096" s="93"/>
      <c r="AK3096" s="94">
        <v>0.33</v>
      </c>
      <c r="AL3096" s="93">
        <f>IF(V3096=0,"",V3096/(1-AB3096-AK3096))</f>
      </c>
      <c r="AM3096" s="95">
        <v>0.33</v>
      </c>
      <c r="AN3096" s="93">
        <f>IF(V3096=0,"",V3096/(1-AB3096-AM3096))</f>
      </c>
      <c r="AO3096" s="96">
        <v>1.2</v>
      </c>
      <c r="AP3096" s="93">
        <f>IF(BD!AJ3096="","",BD!AJ3096*BD!AO3096)</f>
      </c>
      <c r="AQ3096" s="91">
        <f>BD!AM3096/BD!AK3096-1</f>
        <v>0</v>
      </c>
      <c r="AR3096" s="91">
        <f>IF(BD!AN3096="","",IF(BD!AJ3096="","",BD!AN3096/BD!AJ3096-1))</f>
      </c>
      <c r="AS3096" s="91">
        <f>IF(BD!AN3096="","",IF(BD!AN3096&lt;BD!AL3096,"ABAIXO DA META","DENTRO DA META"))</f>
      </c>
      <c r="AT3096" s="91" t="str">
        <f>IF(BD!AJ3096="","EM ANÁLISE",IF(BD!AP3096&gt;=BD!AN3096,"GO", "NO GO"))</f>
        <v>EM ANÁLISE</v>
      </c>
      <c r="AU3096" s="97">
        <f>IF(AN3096="","",+BD!$AN3096-AJ3096)</f>
      </c>
      <c r="AV3096" s="98"/>
      <c r="AW3096" s="90">
        <f>BD!P3096*BD!AC3096</f>
        <v>0</v>
      </c>
      <c r="AX3096" s="90">
        <f>BD!V3096*BD!AC3096</f>
        <v>0</v>
      </c>
      <c r="AY3096" s="90">
        <f>IF(BD!AN3096="","",BD!AN3096*BD!AC3096)</f>
      </c>
      <c r="AZ3096" s="75" t="s">
        <v>123</v>
      </c>
      <c r="BA3096" s="75"/>
      <c r="BB3096" s="75"/>
      <c r="BC3096" s="75"/>
      <c r="BD3096" s="104"/>
      <c r="BE3096" s="104"/>
      <c r="BF3096" s="101"/>
      <c r="BG3096" s="101"/>
      <c r="BH3096" s="101"/>
      <c r="BI3096" s="101"/>
      <c r="BJ3096" s="101"/>
      <c r="BK3096" s="101"/>
      <c r="BL3096" s="101"/>
      <c r="BM3096" s="101"/>
      <c r="BN3096" s="101"/>
      <c r="BO3096" s="103"/>
      <c r="BP3096" s="101"/>
      <c r="BQ3096" s="101"/>
      <c r="BR3096" s="101"/>
      <c r="BS3096" s="101"/>
      <c r="BT3096" s="101"/>
      <c r="BU3096" s="101"/>
      <c r="BV3096" s="101"/>
      <c r="BW3096" s="101"/>
      <c r="BX3096" s="101"/>
      <c r="BY3096" s="101"/>
      <c r="BZ3096" s="101"/>
      <c r="CA3096" s="101"/>
      <c r="CB3096" s="101"/>
      <c r="CC3096" s="101"/>
      <c r="CD3096" s="101"/>
      <c r="CE3096" s="101"/>
      <c r="CF3096" s="101"/>
      <c r="CG3096" s="37" t="e">
        <f>VLOOKUP(Table_1[[#This Row],[EAN]],'[1]Planilha1'!$E:$R,13,0)</f>
        <v>#N/A</v>
      </c>
    </row>
    <row r="3097" ht="15" hidden="1">
      <c r="A3097" s="7"/>
      <c r="B3097" s="84" t="s">
        <v>2735</v>
      </c>
      <c r="C3097" s="75">
        <v>222162</v>
      </c>
      <c r="D3097" s="75">
        <v>1117</v>
      </c>
      <c r="E3097" s="85">
        <v>7891021005555</v>
      </c>
      <c r="F3097" s="86" t="s">
        <v>3597</v>
      </c>
      <c r="G3097" s="75" t="s">
        <v>21</v>
      </c>
      <c r="H3097" s="75">
        <v>610</v>
      </c>
      <c r="I3097" s="87" t="s">
        <v>3589</v>
      </c>
      <c r="J3097" s="75" t="s">
        <v>3590</v>
      </c>
      <c r="K3097" s="88" t="s">
        <v>84</v>
      </c>
      <c r="L3097" s="88">
        <v>20</v>
      </c>
      <c r="M3097" s="88">
        <v>0</v>
      </c>
      <c r="N3097" s="75" t="s">
        <v>85</v>
      </c>
      <c r="O3097" s="75" t="s">
        <v>114</v>
      </c>
      <c r="P3097" s="106"/>
      <c r="Q3097" s="90">
        <f>(17/100+7.6/100+1.65/100)*P3097</f>
        <v>0</v>
      </c>
      <c r="R3097" s="104"/>
      <c r="S3097" s="104"/>
      <c r="T3097" s="104"/>
      <c r="U3097" s="104"/>
      <c r="V3097" s="90">
        <f>+P3097-Q3097+R3097+S3097+T3097+U3097</f>
        <v>0</v>
      </c>
      <c r="W3097" s="91">
        <f>(1.02/100)</f>
        <v>1.02E-2</v>
      </c>
      <c r="X3097" s="91">
        <v>4.8E-3</v>
      </c>
      <c r="Y3097" s="91">
        <v>0.17</v>
      </c>
      <c r="Z3097" s="91">
        <v>1.65E-2</v>
      </c>
      <c r="AA3097" s="91">
        <v>7.6E-2</v>
      </c>
      <c r="AB3097" s="91">
        <f>SUM(W3097:AA3097)</f>
        <v>0.2775</v>
      </c>
      <c r="AC3097" s="75">
        <v>12</v>
      </c>
      <c r="AD3097" s="92">
        <f>IF(AL3097="","",+AC3097*AL3097)</f>
      </c>
      <c r="AE3097" s="93">
        <f>IF(AL3097="","",+AL3097*AB3097)</f>
      </c>
      <c r="AF3097" s="92">
        <f>IF(AL3097="","",+AL3097-AE3097)</f>
      </c>
      <c r="AG3097" s="93">
        <f>+V3097</f>
        <v>0</v>
      </c>
      <c r="AH3097" s="92">
        <f>IF(AF3097="","",+AF3097-AG3097)</f>
      </c>
      <c r="AI3097" s="92">
        <f>IF(AH3097="","",+AH3097*AC3097)</f>
      </c>
      <c r="AJ3097" s="93"/>
      <c r="AK3097" s="94">
        <v>0.33</v>
      </c>
      <c r="AL3097" s="93">
        <f>IF(V3097=0,"",V3097/(1-AB3097-AK3097))</f>
      </c>
      <c r="AM3097" s="95">
        <v>0.33</v>
      </c>
      <c r="AN3097" s="93">
        <f>IF(V3097=0,"",V3097/(1-AB3097-AM3097))</f>
      </c>
      <c r="AO3097" s="96">
        <v>1.2</v>
      </c>
      <c r="AP3097" s="93">
        <f>IF(BD!AJ3097="","",BD!AJ3097*BD!AO3097)</f>
      </c>
      <c r="AQ3097" s="91">
        <f>BD!AM3097/BD!AK3097-1</f>
        <v>0</v>
      </c>
      <c r="AR3097" s="91">
        <f>IF(BD!AN3097="","",IF(BD!AJ3097="","",BD!AN3097/BD!AJ3097-1))</f>
      </c>
      <c r="AS3097" s="91">
        <f>IF(BD!AN3097="","",IF(BD!AN3097&lt;BD!AL3097,"ABAIXO DA META","DENTRO DA META"))</f>
      </c>
      <c r="AT3097" s="91" t="str">
        <f>IF(BD!AJ3097="","EM ANÁLISE",IF(BD!AP3097&gt;=BD!AN3097,"GO", "NO GO"))</f>
        <v>EM ANÁLISE</v>
      </c>
      <c r="AU3097" s="97">
        <f>IF(AN3097="","",+BD!$AN3097-AJ3097)</f>
      </c>
      <c r="AV3097" s="98"/>
      <c r="AW3097" s="90">
        <f>BD!P3097*BD!AC3097</f>
        <v>0</v>
      </c>
      <c r="AX3097" s="90">
        <f>BD!V3097*BD!AC3097</f>
        <v>0</v>
      </c>
      <c r="AY3097" s="90">
        <f>IF(BD!AN3097="","",BD!AN3097*BD!AC3097)</f>
      </c>
      <c r="AZ3097" s="75" t="s">
        <v>123</v>
      </c>
      <c r="BA3097" s="75" t="s">
        <v>115</v>
      </c>
      <c r="BB3097" s="75">
        <v>1</v>
      </c>
      <c r="BC3097" s="75" t="s">
        <v>116</v>
      </c>
      <c r="BD3097" s="104"/>
      <c r="BE3097" s="104"/>
      <c r="BF3097" s="101"/>
      <c r="BG3097" s="101"/>
      <c r="BH3097" s="101"/>
      <c r="BI3097" s="101"/>
      <c r="BJ3097" s="101"/>
      <c r="BK3097" s="101"/>
      <c r="BL3097" s="101"/>
      <c r="BM3097" s="101"/>
      <c r="BN3097" s="101"/>
      <c r="BO3097" s="103"/>
      <c r="BP3097" s="101"/>
      <c r="BQ3097" s="101"/>
      <c r="BR3097" s="101"/>
      <c r="BS3097" s="101"/>
      <c r="BT3097" s="101"/>
      <c r="BU3097" s="101"/>
      <c r="BV3097" s="101"/>
      <c r="BW3097" s="101"/>
      <c r="BX3097" s="101"/>
      <c r="BY3097" s="101"/>
      <c r="BZ3097" s="101"/>
      <c r="CA3097" s="101"/>
      <c r="CB3097" s="101"/>
      <c r="CC3097" s="101"/>
      <c r="CD3097" s="101"/>
      <c r="CE3097" s="101"/>
      <c r="CF3097" s="101"/>
      <c r="CG3097" s="37" t="e">
        <f>VLOOKUP(Table_1[[#This Row],[EAN]],'[1]Planilha1'!$E:$R,13,0)</f>
        <v>#N/A</v>
      </c>
    </row>
    <row r="3098" ht="15" hidden="1">
      <c r="A3098" s="7"/>
      <c r="B3098" s="84" t="s">
        <v>2735</v>
      </c>
      <c r="C3098" s="75">
        <v>222163</v>
      </c>
      <c r="D3098" s="75"/>
      <c r="E3098" s="85">
        <v>7891021005517</v>
      </c>
      <c r="F3098" s="86" t="s">
        <v>3598</v>
      </c>
      <c r="G3098" s="75" t="s">
        <v>21</v>
      </c>
      <c r="H3098" s="75">
        <v>610</v>
      </c>
      <c r="I3098" s="87" t="s">
        <v>3589</v>
      </c>
      <c r="J3098" s="75" t="s">
        <v>3590</v>
      </c>
      <c r="K3098" s="88" t="s">
        <v>84</v>
      </c>
      <c r="L3098" s="88">
        <v>10</v>
      </c>
      <c r="M3098" s="88">
        <v>0</v>
      </c>
      <c r="N3098" s="75" t="s">
        <v>85</v>
      </c>
      <c r="O3098" s="75"/>
      <c r="P3098" s="106"/>
      <c r="Q3098" s="90">
        <f>(17/100+7.6/100+1.65/100)*P3098</f>
        <v>0</v>
      </c>
      <c r="R3098" s="104"/>
      <c r="S3098" s="104"/>
      <c r="T3098" s="104"/>
      <c r="U3098" s="104"/>
      <c r="V3098" s="90">
        <f>+P3098-Q3098+R3098+S3098+T3098+U3098</f>
        <v>0</v>
      </c>
      <c r="W3098" s="91">
        <f>(1.02/100)</f>
        <v>1.02E-2</v>
      </c>
      <c r="X3098" s="91">
        <v>4.8E-3</v>
      </c>
      <c r="Y3098" s="91">
        <v>0.17</v>
      </c>
      <c r="Z3098" s="91">
        <v>1.65E-2</v>
      </c>
      <c r="AA3098" s="91">
        <v>7.6E-2</v>
      </c>
      <c r="AB3098" s="91">
        <f>SUM(W3098:AA3098)</f>
        <v>0.2775</v>
      </c>
      <c r="AC3098" s="75">
        <v>12</v>
      </c>
      <c r="AD3098" s="92">
        <f>IF(AL3098="","",+AC3098*AL3098)</f>
      </c>
      <c r="AE3098" s="93">
        <f>IF(AL3098="","",+AL3098*AB3098)</f>
      </c>
      <c r="AF3098" s="92">
        <f>IF(AL3098="","",+AL3098-AE3098)</f>
      </c>
      <c r="AG3098" s="93">
        <f>+V3098</f>
        <v>0</v>
      </c>
      <c r="AH3098" s="92">
        <f>IF(AF3098="","",+AF3098-AG3098)</f>
      </c>
      <c r="AI3098" s="92">
        <f>IF(AH3098="","",+AH3098*AC3098)</f>
      </c>
      <c r="AJ3098" s="93"/>
      <c r="AK3098" s="94">
        <v>0.33</v>
      </c>
      <c r="AL3098" s="93">
        <f>IF(V3098=0,"",V3098/(1-AB3098-AK3098))</f>
      </c>
      <c r="AM3098" s="95">
        <v>0.33</v>
      </c>
      <c r="AN3098" s="93">
        <f>IF(V3098=0,"",V3098/(1-AB3098-AM3098))</f>
      </c>
      <c r="AO3098" s="96">
        <v>1.2</v>
      </c>
      <c r="AP3098" s="93">
        <f>IF(BD!AJ3098="","",BD!AJ3098*BD!AO3098)</f>
      </c>
      <c r="AQ3098" s="91">
        <f>BD!AM3098/BD!AK3098-1</f>
        <v>0</v>
      </c>
      <c r="AR3098" s="91">
        <f>IF(BD!AN3098="","",IF(BD!AJ3098="","",BD!AN3098/BD!AJ3098-1))</f>
      </c>
      <c r="AS3098" s="91">
        <f>IF(BD!AN3098="","",IF(BD!AN3098&lt;BD!AL3098,"ABAIXO DA META","DENTRO DA META"))</f>
      </c>
      <c r="AT3098" s="91" t="str">
        <f>IF(BD!AJ3098="","EM ANÁLISE",IF(BD!AP3098&gt;=BD!AN3098,"GO", "NO GO"))</f>
        <v>EM ANÁLISE</v>
      </c>
      <c r="AU3098" s="97">
        <f>IF(AN3098="","",+BD!$AN3098-AJ3098)</f>
      </c>
      <c r="AV3098" s="98"/>
      <c r="AW3098" s="90">
        <f>BD!P3098*BD!AC3098</f>
        <v>0</v>
      </c>
      <c r="AX3098" s="90">
        <f>BD!V3098*BD!AC3098</f>
        <v>0</v>
      </c>
      <c r="AY3098" s="90">
        <f>IF(BD!AN3098="","",BD!AN3098*BD!AC3098)</f>
      </c>
      <c r="AZ3098" s="75" t="s">
        <v>123</v>
      </c>
      <c r="BA3098" s="75"/>
      <c r="BB3098" s="75"/>
      <c r="BC3098" s="75"/>
      <c r="BD3098" s="104"/>
      <c r="BE3098" s="104"/>
      <c r="BF3098" s="101"/>
      <c r="BG3098" s="101"/>
      <c r="BH3098" s="101"/>
      <c r="BI3098" s="101"/>
      <c r="BJ3098" s="101"/>
      <c r="BK3098" s="101"/>
      <c r="BL3098" s="101"/>
      <c r="BM3098" s="101"/>
      <c r="BN3098" s="101"/>
      <c r="BO3098" s="103"/>
      <c r="BP3098" s="101"/>
      <c r="BQ3098" s="101"/>
      <c r="BR3098" s="101"/>
      <c r="BS3098" s="101"/>
      <c r="BT3098" s="101"/>
      <c r="BU3098" s="101"/>
      <c r="BV3098" s="101"/>
      <c r="BW3098" s="101"/>
      <c r="BX3098" s="101"/>
      <c r="BY3098" s="101"/>
      <c r="BZ3098" s="101"/>
      <c r="CA3098" s="101"/>
      <c r="CB3098" s="101"/>
      <c r="CC3098" s="101"/>
      <c r="CD3098" s="101"/>
      <c r="CE3098" s="101"/>
      <c r="CF3098" s="101"/>
      <c r="CG3098" s="37" t="e">
        <f>VLOOKUP(Table_1[[#This Row],[EAN]],'[1]Planilha1'!$E:$R,13,0)</f>
        <v>#N/A</v>
      </c>
    </row>
    <row r="3099" ht="15" hidden="1">
      <c r="A3099" s="7"/>
      <c r="B3099" s="84" t="s">
        <v>2735</v>
      </c>
      <c r="C3099" s="75">
        <v>222164</v>
      </c>
      <c r="D3099" s="75">
        <v>1120</v>
      </c>
      <c r="E3099" s="85">
        <v>7891021005609</v>
      </c>
      <c r="F3099" s="86" t="s">
        <v>3599</v>
      </c>
      <c r="G3099" s="75" t="s">
        <v>21</v>
      </c>
      <c r="H3099" s="75">
        <v>610</v>
      </c>
      <c r="I3099" s="87" t="s">
        <v>3589</v>
      </c>
      <c r="J3099" s="75" t="s">
        <v>3590</v>
      </c>
      <c r="K3099" s="88" t="s">
        <v>84</v>
      </c>
      <c r="L3099" s="88">
        <v>18</v>
      </c>
      <c r="M3099" s="88">
        <v>0</v>
      </c>
      <c r="N3099" s="75" t="s">
        <v>85</v>
      </c>
      <c r="O3099" s="75" t="s">
        <v>114</v>
      </c>
      <c r="P3099" s="106"/>
      <c r="Q3099" s="90">
        <f>(17/100+7.6/100+1.65/100)*P3099</f>
        <v>0</v>
      </c>
      <c r="R3099" s="104"/>
      <c r="S3099" s="104"/>
      <c r="T3099" s="104"/>
      <c r="U3099" s="104"/>
      <c r="V3099" s="90">
        <f>+P3099-Q3099+R3099+S3099+T3099+U3099</f>
        <v>0</v>
      </c>
      <c r="W3099" s="91">
        <f>(1.02/100)</f>
        <v>1.02E-2</v>
      </c>
      <c r="X3099" s="91">
        <v>4.8E-3</v>
      </c>
      <c r="Y3099" s="91">
        <v>0.17</v>
      </c>
      <c r="Z3099" s="91">
        <v>1.65E-2</v>
      </c>
      <c r="AA3099" s="91">
        <v>7.6E-2</v>
      </c>
      <c r="AB3099" s="91">
        <f>SUM(W3099:AA3099)</f>
        <v>0.2775</v>
      </c>
      <c r="AC3099" s="75">
        <v>12</v>
      </c>
      <c r="AD3099" s="92">
        <f>IF(AL3099="","",+AC3099*AL3099)</f>
      </c>
      <c r="AE3099" s="93">
        <f>IF(AL3099="","",+AL3099*AB3099)</f>
      </c>
      <c r="AF3099" s="92">
        <f>IF(AL3099="","",+AL3099-AE3099)</f>
      </c>
      <c r="AG3099" s="93">
        <f>+V3099</f>
        <v>0</v>
      </c>
      <c r="AH3099" s="92">
        <f>IF(AF3099="","",+AF3099-AG3099)</f>
      </c>
      <c r="AI3099" s="92">
        <f>IF(AH3099="","",+AH3099*AC3099)</f>
      </c>
      <c r="AJ3099" s="93"/>
      <c r="AK3099" s="94">
        <v>0.33</v>
      </c>
      <c r="AL3099" s="93">
        <f>IF(V3099=0,"",V3099/(1-AB3099-AK3099))</f>
      </c>
      <c r="AM3099" s="95">
        <v>0.33</v>
      </c>
      <c r="AN3099" s="93">
        <f>IF(V3099=0,"",V3099/(1-AB3099-AM3099))</f>
      </c>
      <c r="AO3099" s="96">
        <v>1.2</v>
      </c>
      <c r="AP3099" s="93">
        <f>IF(BD!AJ3099="","",BD!AJ3099*BD!AO3099)</f>
      </c>
      <c r="AQ3099" s="91">
        <f>BD!AM3099/BD!AK3099-1</f>
        <v>0</v>
      </c>
      <c r="AR3099" s="91">
        <f>IF(BD!AN3099="","",IF(BD!AJ3099="","",BD!AN3099/BD!AJ3099-1))</f>
      </c>
      <c r="AS3099" s="91">
        <f>IF(BD!AN3099="","",IF(BD!AN3099&lt;BD!AL3099,"ABAIXO DA META","DENTRO DA META"))</f>
      </c>
      <c r="AT3099" s="91" t="str">
        <f>IF(BD!AJ3099="","EM ANÁLISE",IF(BD!AP3099&gt;=BD!AN3099,"GO", "NO GO"))</f>
        <v>EM ANÁLISE</v>
      </c>
      <c r="AU3099" s="97">
        <f>IF(AN3099="","",+BD!$AN3099-AJ3099)</f>
      </c>
      <c r="AV3099" s="98"/>
      <c r="AW3099" s="90">
        <f>BD!P3099*BD!AC3099</f>
        <v>0</v>
      </c>
      <c r="AX3099" s="90">
        <f>BD!V3099*BD!AC3099</f>
        <v>0</v>
      </c>
      <c r="AY3099" s="90">
        <f>IF(BD!AN3099="","",BD!AN3099*BD!AC3099)</f>
      </c>
      <c r="AZ3099" s="75" t="s">
        <v>123</v>
      </c>
      <c r="BA3099" s="75" t="s">
        <v>115</v>
      </c>
      <c r="BB3099" s="75">
        <v>1</v>
      </c>
      <c r="BC3099" s="75" t="s">
        <v>116</v>
      </c>
      <c r="BD3099" s="104"/>
      <c r="BE3099" s="104"/>
      <c r="BF3099" s="101"/>
      <c r="BG3099" s="101"/>
      <c r="BH3099" s="101"/>
      <c r="BI3099" s="101"/>
      <c r="BJ3099" s="101"/>
      <c r="BK3099" s="101"/>
      <c r="BL3099" s="101"/>
      <c r="BM3099" s="101"/>
      <c r="BN3099" s="101"/>
      <c r="BO3099" s="103"/>
      <c r="BP3099" s="101"/>
      <c r="BQ3099" s="101"/>
      <c r="BR3099" s="101"/>
      <c r="BS3099" s="101"/>
      <c r="BT3099" s="101"/>
      <c r="BU3099" s="101"/>
      <c r="BV3099" s="101"/>
      <c r="BW3099" s="101"/>
      <c r="BX3099" s="101"/>
      <c r="BY3099" s="101"/>
      <c r="BZ3099" s="101"/>
      <c r="CA3099" s="101"/>
      <c r="CB3099" s="101"/>
      <c r="CC3099" s="101"/>
      <c r="CD3099" s="101"/>
      <c r="CE3099" s="101"/>
      <c r="CF3099" s="101"/>
      <c r="CG3099" s="37" t="e">
        <f>VLOOKUP(Table_1[[#This Row],[EAN]],'[1]Planilha1'!$E:$R,13,0)</f>
        <v>#N/A</v>
      </c>
    </row>
    <row r="3100" ht="15" hidden="1">
      <c r="A3100" s="7"/>
      <c r="B3100" s="84" t="s">
        <v>2735</v>
      </c>
      <c r="C3100" s="75">
        <v>222165</v>
      </c>
      <c r="D3100" s="75">
        <v>1118</v>
      </c>
      <c r="E3100" s="85">
        <v>7891021005562</v>
      </c>
      <c r="F3100" s="86" t="s">
        <v>3600</v>
      </c>
      <c r="G3100" s="75" t="s">
        <v>21</v>
      </c>
      <c r="H3100" s="75">
        <v>610</v>
      </c>
      <c r="I3100" s="87" t="s">
        <v>3589</v>
      </c>
      <c r="J3100" s="75" t="s">
        <v>3590</v>
      </c>
      <c r="K3100" s="88" t="s">
        <v>84</v>
      </c>
      <c r="L3100" s="88">
        <v>18</v>
      </c>
      <c r="M3100" s="88">
        <v>0</v>
      </c>
      <c r="N3100" s="75" t="s">
        <v>85</v>
      </c>
      <c r="O3100" s="75" t="s">
        <v>114</v>
      </c>
      <c r="P3100" s="106"/>
      <c r="Q3100" s="90">
        <f>(17/100+7.6/100+1.65/100)*P3100</f>
        <v>0</v>
      </c>
      <c r="R3100" s="104"/>
      <c r="S3100" s="104"/>
      <c r="T3100" s="104"/>
      <c r="U3100" s="104"/>
      <c r="V3100" s="90">
        <f>+P3100-Q3100+R3100+S3100+T3100+U3100</f>
        <v>0</v>
      </c>
      <c r="W3100" s="91">
        <f>(1.02/100)</f>
        <v>1.02E-2</v>
      </c>
      <c r="X3100" s="91">
        <v>4.8E-3</v>
      </c>
      <c r="Y3100" s="91">
        <v>0.17</v>
      </c>
      <c r="Z3100" s="91">
        <v>1.65E-2</v>
      </c>
      <c r="AA3100" s="91">
        <v>7.6E-2</v>
      </c>
      <c r="AB3100" s="91">
        <f>SUM(W3100:AA3100)</f>
        <v>0.2775</v>
      </c>
      <c r="AC3100" s="75">
        <v>12</v>
      </c>
      <c r="AD3100" s="92">
        <f>IF(AL3100="","",+AC3100*AL3100)</f>
      </c>
      <c r="AE3100" s="93">
        <f>IF(AL3100="","",+AL3100*AB3100)</f>
      </c>
      <c r="AF3100" s="92">
        <f>IF(AL3100="","",+AL3100-AE3100)</f>
      </c>
      <c r="AG3100" s="93">
        <f>+V3100</f>
        <v>0</v>
      </c>
      <c r="AH3100" s="92">
        <f>IF(AF3100="","",+AF3100-AG3100)</f>
      </c>
      <c r="AI3100" s="92">
        <f>IF(AH3100="","",+AH3100*AC3100)</f>
      </c>
      <c r="AJ3100" s="93"/>
      <c r="AK3100" s="94">
        <v>0.33</v>
      </c>
      <c r="AL3100" s="93">
        <f>IF(V3100=0,"",V3100/(1-AB3100-AK3100))</f>
      </c>
      <c r="AM3100" s="95">
        <v>0.33</v>
      </c>
      <c r="AN3100" s="93">
        <f>IF(V3100=0,"",V3100/(1-AB3100-AM3100))</f>
      </c>
      <c r="AO3100" s="96">
        <v>1.2</v>
      </c>
      <c r="AP3100" s="93">
        <f>IF(BD!AJ3100="","",BD!AJ3100*BD!AO3100)</f>
      </c>
      <c r="AQ3100" s="91">
        <f>BD!AM3100/BD!AK3100-1</f>
        <v>0</v>
      </c>
      <c r="AR3100" s="91">
        <f>IF(BD!AN3100="","",IF(BD!AJ3100="","",BD!AN3100/BD!AJ3100-1))</f>
      </c>
      <c r="AS3100" s="91">
        <f>IF(BD!AN3100="","",IF(BD!AN3100&lt;BD!AL3100,"ABAIXO DA META","DENTRO DA META"))</f>
      </c>
      <c r="AT3100" s="91" t="str">
        <f>IF(BD!AJ3100="","EM ANÁLISE",IF(BD!AP3100&gt;=BD!AN3100,"GO", "NO GO"))</f>
        <v>EM ANÁLISE</v>
      </c>
      <c r="AU3100" s="97">
        <f>IF(AN3100="","",+BD!$AN3100-AJ3100)</f>
      </c>
      <c r="AV3100" s="98"/>
      <c r="AW3100" s="90">
        <f>BD!P3100*BD!AC3100</f>
        <v>0</v>
      </c>
      <c r="AX3100" s="90">
        <f>BD!V3100*BD!AC3100</f>
        <v>0</v>
      </c>
      <c r="AY3100" s="90">
        <f>IF(BD!AN3100="","",BD!AN3100*BD!AC3100)</f>
      </c>
      <c r="AZ3100" s="75" t="s">
        <v>123</v>
      </c>
      <c r="BA3100" s="75" t="s">
        <v>115</v>
      </c>
      <c r="BB3100" s="75">
        <v>1</v>
      </c>
      <c r="BC3100" s="75" t="s">
        <v>116</v>
      </c>
      <c r="BD3100" s="104"/>
      <c r="BE3100" s="104"/>
      <c r="BF3100" s="101"/>
      <c r="BG3100" s="101"/>
      <c r="BH3100" s="101"/>
      <c r="BI3100" s="101"/>
      <c r="BJ3100" s="101"/>
      <c r="BK3100" s="101"/>
      <c r="BL3100" s="101"/>
      <c r="BM3100" s="101"/>
      <c r="BN3100" s="101"/>
      <c r="BO3100" s="103"/>
      <c r="BP3100" s="101"/>
      <c r="BQ3100" s="101"/>
      <c r="BR3100" s="101"/>
      <c r="BS3100" s="101"/>
      <c r="BT3100" s="101"/>
      <c r="BU3100" s="101"/>
      <c r="BV3100" s="101"/>
      <c r="BW3100" s="101"/>
      <c r="BX3100" s="101"/>
      <c r="BY3100" s="101"/>
      <c r="BZ3100" s="101"/>
      <c r="CA3100" s="101"/>
      <c r="CB3100" s="101"/>
      <c r="CC3100" s="101"/>
      <c r="CD3100" s="101"/>
      <c r="CE3100" s="101"/>
      <c r="CF3100" s="101"/>
      <c r="CG3100" s="37" t="e">
        <f>VLOOKUP(Table_1[[#This Row],[EAN]],'[1]Planilha1'!$E:$R,13,0)</f>
        <v>#N/A</v>
      </c>
    </row>
    <row r="3101" ht="15" hidden="1">
      <c r="A3101" s="7"/>
      <c r="B3101" s="84" t="s">
        <v>2735</v>
      </c>
      <c r="C3101" s="75">
        <v>222166</v>
      </c>
      <c r="D3101" s="75">
        <v>1119</v>
      </c>
      <c r="E3101" s="85">
        <v>7891021005586</v>
      </c>
      <c r="F3101" s="86" t="s">
        <v>3601</v>
      </c>
      <c r="G3101" s="75" t="s">
        <v>21</v>
      </c>
      <c r="H3101" s="75">
        <v>610</v>
      </c>
      <c r="I3101" s="87" t="s">
        <v>3589</v>
      </c>
      <c r="J3101" s="75" t="s">
        <v>3590</v>
      </c>
      <c r="K3101" s="88" t="s">
        <v>84</v>
      </c>
      <c r="L3101" s="88">
        <v>18</v>
      </c>
      <c r="M3101" s="88">
        <v>0</v>
      </c>
      <c r="N3101" s="75" t="s">
        <v>85</v>
      </c>
      <c r="O3101" s="75" t="s">
        <v>114</v>
      </c>
      <c r="P3101" s="106"/>
      <c r="Q3101" s="90">
        <f>(17/100+7.6/100+1.65/100)*P3101</f>
        <v>0</v>
      </c>
      <c r="R3101" s="104"/>
      <c r="S3101" s="104"/>
      <c r="T3101" s="104"/>
      <c r="U3101" s="104"/>
      <c r="V3101" s="90">
        <f>+P3101-Q3101+R3101+S3101+T3101+U3101</f>
        <v>0</v>
      </c>
      <c r="W3101" s="91">
        <f>(1.02/100)</f>
        <v>1.02E-2</v>
      </c>
      <c r="X3101" s="91">
        <v>4.8E-3</v>
      </c>
      <c r="Y3101" s="91">
        <v>0.17</v>
      </c>
      <c r="Z3101" s="91">
        <v>1.65E-2</v>
      </c>
      <c r="AA3101" s="91">
        <v>7.6E-2</v>
      </c>
      <c r="AB3101" s="91">
        <f>SUM(W3101:AA3101)</f>
        <v>0.2775</v>
      </c>
      <c r="AC3101" s="75">
        <v>12</v>
      </c>
      <c r="AD3101" s="92">
        <f>IF(AL3101="","",+AC3101*AL3101)</f>
      </c>
      <c r="AE3101" s="93">
        <f>IF(AL3101="","",+AL3101*AB3101)</f>
      </c>
      <c r="AF3101" s="92">
        <f>IF(AL3101="","",+AL3101-AE3101)</f>
      </c>
      <c r="AG3101" s="93">
        <f>+V3101</f>
        <v>0</v>
      </c>
      <c r="AH3101" s="92">
        <f>IF(AF3101="","",+AF3101-AG3101)</f>
      </c>
      <c r="AI3101" s="92">
        <f>IF(AH3101="","",+AH3101*AC3101)</f>
      </c>
      <c r="AJ3101" s="93"/>
      <c r="AK3101" s="94">
        <v>0.33</v>
      </c>
      <c r="AL3101" s="93">
        <f>IF(V3101=0,"",V3101/(1-AB3101-AK3101))</f>
      </c>
      <c r="AM3101" s="95">
        <v>0.33</v>
      </c>
      <c r="AN3101" s="93">
        <f>IF(V3101=0,"",V3101/(1-AB3101-AM3101))</f>
      </c>
      <c r="AO3101" s="96">
        <v>1.2</v>
      </c>
      <c r="AP3101" s="93">
        <f>IF(BD!AJ3101="","",BD!AJ3101*BD!AO3101)</f>
      </c>
      <c r="AQ3101" s="91">
        <f>BD!AM3101/BD!AK3101-1</f>
        <v>0</v>
      </c>
      <c r="AR3101" s="91">
        <f>IF(BD!AN3101="","",IF(BD!AJ3101="","",BD!AN3101/BD!AJ3101-1))</f>
      </c>
      <c r="AS3101" s="91">
        <f>IF(BD!AN3101="","",IF(BD!AN3101&lt;BD!AL3101,"ABAIXO DA META","DENTRO DA META"))</f>
      </c>
      <c r="AT3101" s="91" t="str">
        <f>IF(BD!AJ3101="","EM ANÁLISE",IF(BD!AP3101&gt;=BD!AN3101,"GO", "NO GO"))</f>
        <v>EM ANÁLISE</v>
      </c>
      <c r="AU3101" s="97">
        <f>IF(AN3101="","",+BD!$AN3101-AJ3101)</f>
      </c>
      <c r="AV3101" s="98"/>
      <c r="AW3101" s="90">
        <f>BD!P3101*BD!AC3101</f>
        <v>0</v>
      </c>
      <c r="AX3101" s="90">
        <f>BD!V3101*BD!AC3101</f>
        <v>0</v>
      </c>
      <c r="AY3101" s="90">
        <f>IF(BD!AN3101="","",BD!AN3101*BD!AC3101)</f>
      </c>
      <c r="AZ3101" s="75" t="s">
        <v>123</v>
      </c>
      <c r="BA3101" s="75" t="s">
        <v>115</v>
      </c>
      <c r="BB3101" s="75">
        <v>1</v>
      </c>
      <c r="BC3101" s="75" t="s">
        <v>116</v>
      </c>
      <c r="BD3101" s="104"/>
      <c r="BE3101" s="104"/>
      <c r="BF3101" s="101"/>
      <c r="BG3101" s="101"/>
      <c r="BH3101" s="101"/>
      <c r="BI3101" s="101"/>
      <c r="BJ3101" s="101"/>
      <c r="BK3101" s="101"/>
      <c r="BL3101" s="101"/>
      <c r="BM3101" s="101"/>
      <c r="BN3101" s="101"/>
      <c r="BO3101" s="103"/>
      <c r="BP3101" s="101"/>
      <c r="BQ3101" s="101"/>
      <c r="BR3101" s="101"/>
      <c r="BS3101" s="101"/>
      <c r="BT3101" s="101"/>
      <c r="BU3101" s="101"/>
      <c r="BV3101" s="101"/>
      <c r="BW3101" s="101"/>
      <c r="BX3101" s="101"/>
      <c r="BY3101" s="101"/>
      <c r="BZ3101" s="101"/>
      <c r="CA3101" s="101"/>
      <c r="CB3101" s="101"/>
      <c r="CC3101" s="101"/>
      <c r="CD3101" s="101"/>
      <c r="CE3101" s="101"/>
      <c r="CF3101" s="101"/>
      <c r="CG3101" s="37" t="e">
        <f>VLOOKUP(Table_1[[#This Row],[EAN]],'[1]Planilha1'!$E:$R,13,0)</f>
        <v>#N/A</v>
      </c>
    </row>
    <row r="3102" ht="15" hidden="1">
      <c r="A3102" s="7"/>
      <c r="B3102" s="84" t="s">
        <v>2735</v>
      </c>
      <c r="C3102" s="75">
        <v>222167</v>
      </c>
      <c r="D3102" s="75">
        <v>1150</v>
      </c>
      <c r="E3102" s="85">
        <v>7891021006521</v>
      </c>
      <c r="F3102" s="86" t="s">
        <v>3602</v>
      </c>
      <c r="G3102" s="75" t="s">
        <v>21</v>
      </c>
      <c r="H3102" s="75">
        <v>610</v>
      </c>
      <c r="I3102" s="87" t="s">
        <v>3589</v>
      </c>
      <c r="J3102" s="75" t="s">
        <v>3590</v>
      </c>
      <c r="K3102" s="88" t="s">
        <v>84</v>
      </c>
      <c r="L3102" s="88">
        <v>10</v>
      </c>
      <c r="M3102" s="88">
        <v>0</v>
      </c>
      <c r="N3102" s="75" t="s">
        <v>85</v>
      </c>
      <c r="O3102" s="75" t="s">
        <v>114</v>
      </c>
      <c r="P3102" s="106"/>
      <c r="Q3102" s="90">
        <f>(17/100+7.6/100+1.65/100)*P3102</f>
        <v>0</v>
      </c>
      <c r="R3102" s="104"/>
      <c r="S3102" s="104"/>
      <c r="T3102" s="104"/>
      <c r="U3102" s="104"/>
      <c r="V3102" s="90">
        <f>+P3102-Q3102+R3102+S3102+T3102+U3102</f>
        <v>0</v>
      </c>
      <c r="W3102" s="91">
        <f>(1.02/100)</f>
        <v>1.02E-2</v>
      </c>
      <c r="X3102" s="91">
        <v>4.8E-3</v>
      </c>
      <c r="Y3102" s="91">
        <v>0.17</v>
      </c>
      <c r="Z3102" s="91">
        <v>1.65E-2</v>
      </c>
      <c r="AA3102" s="91">
        <v>7.6E-2</v>
      </c>
      <c r="AB3102" s="91">
        <f>SUM(W3102:AA3102)</f>
        <v>0.2775</v>
      </c>
      <c r="AC3102" s="75">
        <v>12</v>
      </c>
      <c r="AD3102" s="92">
        <f>IF(AL3102="","",+AC3102*AL3102)</f>
      </c>
      <c r="AE3102" s="93">
        <f>IF(AL3102="","",+AL3102*AB3102)</f>
      </c>
      <c r="AF3102" s="92">
        <f>IF(AL3102="","",+AL3102-AE3102)</f>
      </c>
      <c r="AG3102" s="93">
        <f>+V3102</f>
        <v>0</v>
      </c>
      <c r="AH3102" s="92">
        <f>IF(AF3102="","",+AF3102-AG3102)</f>
      </c>
      <c r="AI3102" s="92">
        <f>IF(AH3102="","",+AH3102*AC3102)</f>
      </c>
      <c r="AJ3102" s="93"/>
      <c r="AK3102" s="94">
        <v>0.33</v>
      </c>
      <c r="AL3102" s="93">
        <f>IF(V3102=0,"",V3102/(1-AB3102-AK3102))</f>
      </c>
      <c r="AM3102" s="95">
        <v>0.33</v>
      </c>
      <c r="AN3102" s="93">
        <f>IF(V3102=0,"",V3102/(1-AB3102-AM3102))</f>
      </c>
      <c r="AO3102" s="96">
        <v>1.2</v>
      </c>
      <c r="AP3102" s="93">
        <f>IF(BD!AJ3102="","",BD!AJ3102*BD!AO3102)</f>
      </c>
      <c r="AQ3102" s="91">
        <f>BD!AM3102/BD!AK3102-1</f>
        <v>0</v>
      </c>
      <c r="AR3102" s="91">
        <f>IF(BD!AN3102="","",IF(BD!AJ3102="","",BD!AN3102/BD!AJ3102-1))</f>
      </c>
      <c r="AS3102" s="91">
        <f>IF(BD!AN3102="","",IF(BD!AN3102&lt;BD!AL3102,"ABAIXO DA META","DENTRO DA META"))</f>
      </c>
      <c r="AT3102" s="91" t="str">
        <f>IF(BD!AJ3102="","EM ANÁLISE",IF(BD!AP3102&gt;=BD!AN3102,"GO", "NO GO"))</f>
        <v>EM ANÁLISE</v>
      </c>
      <c r="AU3102" s="97">
        <f>IF(AN3102="","",+BD!$AN3102-AJ3102)</f>
      </c>
      <c r="AV3102" s="98"/>
      <c r="AW3102" s="90">
        <f>BD!P3102*BD!AC3102</f>
        <v>0</v>
      </c>
      <c r="AX3102" s="90">
        <f>BD!V3102*BD!AC3102</f>
        <v>0</v>
      </c>
      <c r="AY3102" s="90">
        <f>IF(BD!AN3102="","",BD!AN3102*BD!AC3102)</f>
      </c>
      <c r="AZ3102" s="75" t="s">
        <v>123</v>
      </c>
      <c r="BA3102" s="75" t="s">
        <v>115</v>
      </c>
      <c r="BB3102" s="75">
        <v>1</v>
      </c>
      <c r="BC3102" s="75" t="s">
        <v>116</v>
      </c>
      <c r="BD3102" s="104"/>
      <c r="BE3102" s="104"/>
      <c r="BF3102" s="101"/>
      <c r="BG3102" s="101"/>
      <c r="BH3102" s="101"/>
      <c r="BI3102" s="101"/>
      <c r="BJ3102" s="101"/>
      <c r="BK3102" s="101"/>
      <c r="BL3102" s="101"/>
      <c r="BM3102" s="101"/>
      <c r="BN3102" s="101"/>
      <c r="BO3102" s="103"/>
      <c r="BP3102" s="101"/>
      <c r="BQ3102" s="101"/>
      <c r="BR3102" s="101"/>
      <c r="BS3102" s="101"/>
      <c r="BT3102" s="101"/>
      <c r="BU3102" s="101"/>
      <c r="BV3102" s="101"/>
      <c r="BW3102" s="101"/>
      <c r="BX3102" s="101"/>
      <c r="BY3102" s="101"/>
      <c r="BZ3102" s="101"/>
      <c r="CA3102" s="101"/>
      <c r="CB3102" s="101"/>
      <c r="CC3102" s="101"/>
      <c r="CD3102" s="101"/>
      <c r="CE3102" s="101"/>
      <c r="CF3102" s="101"/>
      <c r="CG3102" s="37" t="e">
        <f>VLOOKUP(Table_1[[#This Row],[EAN]],'[1]Planilha1'!$E:$R,13,0)</f>
        <v>#N/A</v>
      </c>
    </row>
    <row r="3103" ht="15" hidden="1">
      <c r="A3103" s="7"/>
      <c r="B3103" s="84" t="s">
        <v>2735</v>
      </c>
      <c r="C3103" s="75">
        <v>222168</v>
      </c>
      <c r="D3103" s="75">
        <v>1126</v>
      </c>
      <c r="E3103" s="85">
        <v>7891021006309</v>
      </c>
      <c r="F3103" s="86" t="s">
        <v>3603</v>
      </c>
      <c r="G3103" s="75" t="s">
        <v>21</v>
      </c>
      <c r="H3103" s="75">
        <v>610</v>
      </c>
      <c r="I3103" s="87" t="s">
        <v>3589</v>
      </c>
      <c r="J3103" s="75" t="s">
        <v>3590</v>
      </c>
      <c r="K3103" s="88" t="s">
        <v>84</v>
      </c>
      <c r="L3103" s="88">
        <v>20</v>
      </c>
      <c r="M3103" s="88">
        <v>0</v>
      </c>
      <c r="N3103" s="75" t="s">
        <v>85</v>
      </c>
      <c r="O3103" s="75" t="s">
        <v>114</v>
      </c>
      <c r="P3103" s="106"/>
      <c r="Q3103" s="90">
        <f>(17/100+7.6/100+1.65/100)*P3103</f>
        <v>0</v>
      </c>
      <c r="R3103" s="104"/>
      <c r="S3103" s="104"/>
      <c r="T3103" s="104"/>
      <c r="U3103" s="104"/>
      <c r="V3103" s="90">
        <f>+P3103-Q3103+R3103+S3103+T3103+U3103</f>
        <v>0</v>
      </c>
      <c r="W3103" s="91">
        <f>(1.02/100)</f>
        <v>1.02E-2</v>
      </c>
      <c r="X3103" s="91">
        <v>4.8E-3</v>
      </c>
      <c r="Y3103" s="91">
        <v>0.17</v>
      </c>
      <c r="Z3103" s="91">
        <v>1.65E-2</v>
      </c>
      <c r="AA3103" s="91">
        <v>7.6E-2</v>
      </c>
      <c r="AB3103" s="91">
        <f>SUM(W3103:AA3103)</f>
        <v>0.2775</v>
      </c>
      <c r="AC3103" s="75">
        <v>12</v>
      </c>
      <c r="AD3103" s="92">
        <f>IF(AL3103="","",+AC3103*AL3103)</f>
      </c>
      <c r="AE3103" s="93">
        <f>IF(AL3103="","",+AL3103*AB3103)</f>
      </c>
      <c r="AF3103" s="92">
        <f>IF(AL3103="","",+AL3103-AE3103)</f>
      </c>
      <c r="AG3103" s="93">
        <f>+V3103</f>
        <v>0</v>
      </c>
      <c r="AH3103" s="92">
        <f>IF(AF3103="","",+AF3103-AG3103)</f>
      </c>
      <c r="AI3103" s="92">
        <f>IF(AH3103="","",+AH3103*AC3103)</f>
      </c>
      <c r="AJ3103" s="93"/>
      <c r="AK3103" s="94">
        <v>0.33</v>
      </c>
      <c r="AL3103" s="93">
        <f>IF(V3103=0,"",V3103/(1-AB3103-AK3103))</f>
      </c>
      <c r="AM3103" s="95">
        <v>0.33</v>
      </c>
      <c r="AN3103" s="93">
        <f>IF(V3103=0,"",V3103/(1-AB3103-AM3103))</f>
      </c>
      <c r="AO3103" s="96">
        <v>1.2</v>
      </c>
      <c r="AP3103" s="93">
        <f>IF(BD!AJ3103="","",BD!AJ3103*BD!AO3103)</f>
      </c>
      <c r="AQ3103" s="91">
        <f>BD!AM3103/BD!AK3103-1</f>
        <v>0</v>
      </c>
      <c r="AR3103" s="91">
        <f>IF(BD!AN3103="","",IF(BD!AJ3103="","",BD!AN3103/BD!AJ3103-1))</f>
      </c>
      <c r="AS3103" s="91">
        <f>IF(BD!AN3103="","",IF(BD!AN3103&lt;BD!AL3103,"ABAIXO DA META","DENTRO DA META"))</f>
      </c>
      <c r="AT3103" s="91" t="str">
        <f>IF(BD!AJ3103="","EM ANÁLISE",IF(BD!AP3103&gt;=BD!AN3103,"GO", "NO GO"))</f>
        <v>EM ANÁLISE</v>
      </c>
      <c r="AU3103" s="97">
        <f>IF(AN3103="","",+BD!$AN3103-AJ3103)</f>
      </c>
      <c r="AV3103" s="98"/>
      <c r="AW3103" s="90">
        <f>BD!P3103*BD!AC3103</f>
        <v>0</v>
      </c>
      <c r="AX3103" s="90">
        <f>BD!V3103*BD!AC3103</f>
        <v>0</v>
      </c>
      <c r="AY3103" s="90">
        <f>IF(BD!AN3103="","",BD!AN3103*BD!AC3103)</f>
      </c>
      <c r="AZ3103" s="75" t="s">
        <v>123</v>
      </c>
      <c r="BA3103" s="75" t="s">
        <v>115</v>
      </c>
      <c r="BB3103" s="75">
        <v>1</v>
      </c>
      <c r="BC3103" s="75" t="s">
        <v>116</v>
      </c>
      <c r="BD3103" s="104"/>
      <c r="BE3103" s="104"/>
      <c r="BF3103" s="101"/>
      <c r="BG3103" s="101"/>
      <c r="BH3103" s="101"/>
      <c r="BI3103" s="101"/>
      <c r="BJ3103" s="101"/>
      <c r="BK3103" s="101"/>
      <c r="BL3103" s="101"/>
      <c r="BM3103" s="101"/>
      <c r="BN3103" s="101"/>
      <c r="BO3103" s="103"/>
      <c r="BP3103" s="101"/>
      <c r="BQ3103" s="101"/>
      <c r="BR3103" s="101"/>
      <c r="BS3103" s="101"/>
      <c r="BT3103" s="101"/>
      <c r="BU3103" s="101"/>
      <c r="BV3103" s="101"/>
      <c r="BW3103" s="101"/>
      <c r="BX3103" s="101"/>
      <c r="BY3103" s="101"/>
      <c r="BZ3103" s="101"/>
      <c r="CA3103" s="101"/>
      <c r="CB3103" s="101"/>
      <c r="CC3103" s="101"/>
      <c r="CD3103" s="101"/>
      <c r="CE3103" s="101"/>
      <c r="CF3103" s="101"/>
      <c r="CG3103" s="37" t="e">
        <f>VLOOKUP(Table_1[[#This Row],[EAN]],'[1]Planilha1'!$E:$R,13,0)</f>
        <v>#N/A</v>
      </c>
    </row>
    <row r="3104" ht="15" hidden="1">
      <c r="A3104" s="7"/>
      <c r="B3104" s="84" t="s">
        <v>2735</v>
      </c>
      <c r="C3104" s="75">
        <v>222169</v>
      </c>
      <c r="D3104" s="75">
        <v>1127</v>
      </c>
      <c r="E3104" s="85">
        <v>7891021006866</v>
      </c>
      <c r="F3104" s="86" t="s">
        <v>3604</v>
      </c>
      <c r="G3104" s="75" t="s">
        <v>21</v>
      </c>
      <c r="H3104" s="75">
        <v>610</v>
      </c>
      <c r="I3104" s="87" t="s">
        <v>3589</v>
      </c>
      <c r="J3104" s="75" t="s">
        <v>3590</v>
      </c>
      <c r="K3104" s="88" t="s">
        <v>84</v>
      </c>
      <c r="L3104" s="88">
        <v>20</v>
      </c>
      <c r="M3104" s="88">
        <v>0</v>
      </c>
      <c r="N3104" s="75" t="s">
        <v>85</v>
      </c>
      <c r="O3104" s="75" t="s">
        <v>114</v>
      </c>
      <c r="P3104" s="106"/>
      <c r="Q3104" s="90">
        <f>(17/100+7.6/100+1.65/100)*P3104</f>
        <v>0</v>
      </c>
      <c r="R3104" s="104"/>
      <c r="S3104" s="104"/>
      <c r="T3104" s="104"/>
      <c r="U3104" s="104"/>
      <c r="V3104" s="90">
        <f>+P3104-Q3104+R3104+S3104+T3104+U3104</f>
        <v>0</v>
      </c>
      <c r="W3104" s="91">
        <f>(1.02/100)</f>
        <v>1.02E-2</v>
      </c>
      <c r="X3104" s="91">
        <v>4.8E-3</v>
      </c>
      <c r="Y3104" s="91">
        <v>0.17</v>
      </c>
      <c r="Z3104" s="91">
        <v>1.65E-2</v>
      </c>
      <c r="AA3104" s="91">
        <v>7.6E-2</v>
      </c>
      <c r="AB3104" s="91">
        <f>SUM(W3104:AA3104)</f>
        <v>0.2775</v>
      </c>
      <c r="AC3104" s="75">
        <v>12</v>
      </c>
      <c r="AD3104" s="92">
        <f>IF(AL3104="","",+AC3104*AL3104)</f>
      </c>
      <c r="AE3104" s="93">
        <f>IF(AL3104="","",+AL3104*AB3104)</f>
      </c>
      <c r="AF3104" s="92">
        <f>IF(AL3104="","",+AL3104-AE3104)</f>
      </c>
      <c r="AG3104" s="93">
        <f>+V3104</f>
        <v>0</v>
      </c>
      <c r="AH3104" s="92">
        <f>IF(AF3104="","",+AF3104-AG3104)</f>
      </c>
      <c r="AI3104" s="92">
        <f>IF(AH3104="","",+AH3104*AC3104)</f>
      </c>
      <c r="AJ3104" s="93"/>
      <c r="AK3104" s="94">
        <v>0.33</v>
      </c>
      <c r="AL3104" s="93">
        <f>IF(V3104=0,"",V3104/(1-AB3104-AK3104))</f>
      </c>
      <c r="AM3104" s="95">
        <v>0.33</v>
      </c>
      <c r="AN3104" s="93">
        <f>IF(V3104=0,"",V3104/(1-AB3104-AM3104))</f>
      </c>
      <c r="AO3104" s="96">
        <v>1.2</v>
      </c>
      <c r="AP3104" s="93">
        <f>IF(BD!AJ3104="","",BD!AJ3104*BD!AO3104)</f>
      </c>
      <c r="AQ3104" s="91">
        <f>BD!AM3104/BD!AK3104-1</f>
        <v>0</v>
      </c>
      <c r="AR3104" s="91">
        <f>IF(BD!AN3104="","",IF(BD!AJ3104="","",BD!AN3104/BD!AJ3104-1))</f>
      </c>
      <c r="AS3104" s="91">
        <f>IF(BD!AN3104="","",IF(BD!AN3104&lt;BD!AL3104,"ABAIXO DA META","DENTRO DA META"))</f>
      </c>
      <c r="AT3104" s="91" t="str">
        <f>IF(BD!AJ3104="","EM ANÁLISE",IF(BD!AP3104&gt;=BD!AN3104,"GO", "NO GO"))</f>
        <v>EM ANÁLISE</v>
      </c>
      <c r="AU3104" s="97">
        <f>IF(AN3104="","",+BD!$AN3104-AJ3104)</f>
      </c>
      <c r="AV3104" s="98"/>
      <c r="AW3104" s="90">
        <f>BD!P3104*BD!AC3104</f>
        <v>0</v>
      </c>
      <c r="AX3104" s="90">
        <f>BD!V3104*BD!AC3104</f>
        <v>0</v>
      </c>
      <c r="AY3104" s="90">
        <f>IF(BD!AN3104="","",BD!AN3104*BD!AC3104)</f>
      </c>
      <c r="AZ3104" s="75" t="s">
        <v>123</v>
      </c>
      <c r="BA3104" s="75" t="s">
        <v>115</v>
      </c>
      <c r="BB3104" s="75">
        <v>1</v>
      </c>
      <c r="BC3104" s="75" t="s">
        <v>116</v>
      </c>
      <c r="BD3104" s="104"/>
      <c r="BE3104" s="104"/>
      <c r="BF3104" s="101"/>
      <c r="BG3104" s="101"/>
      <c r="BH3104" s="101"/>
      <c r="BI3104" s="101"/>
      <c r="BJ3104" s="101"/>
      <c r="BK3104" s="101"/>
      <c r="BL3104" s="101"/>
      <c r="BM3104" s="101"/>
      <c r="BN3104" s="101"/>
      <c r="BO3104" s="103"/>
      <c r="BP3104" s="101"/>
      <c r="BQ3104" s="101"/>
      <c r="BR3104" s="101"/>
      <c r="BS3104" s="101"/>
      <c r="BT3104" s="101"/>
      <c r="BU3104" s="101"/>
      <c r="BV3104" s="101"/>
      <c r="BW3104" s="101"/>
      <c r="BX3104" s="101"/>
      <c r="BY3104" s="101"/>
      <c r="BZ3104" s="101"/>
      <c r="CA3104" s="101"/>
      <c r="CB3104" s="101"/>
      <c r="CC3104" s="101"/>
      <c r="CD3104" s="101"/>
      <c r="CE3104" s="101"/>
      <c r="CF3104" s="101"/>
      <c r="CG3104" s="37" t="e">
        <f>VLOOKUP(Table_1[[#This Row],[EAN]],'[1]Planilha1'!$E:$R,13,0)</f>
        <v>#N/A</v>
      </c>
    </row>
    <row r="3105" ht="15" hidden="1">
      <c r="A3105" s="7"/>
      <c r="B3105" s="84" t="s">
        <v>2735</v>
      </c>
      <c r="C3105" s="75">
        <v>222170</v>
      </c>
      <c r="D3105" s="75">
        <v>1145</v>
      </c>
      <c r="E3105" s="85">
        <v>7896035700014</v>
      </c>
      <c r="F3105" s="86" t="s">
        <v>3605</v>
      </c>
      <c r="G3105" s="75" t="s">
        <v>21</v>
      </c>
      <c r="H3105" s="75">
        <v>670</v>
      </c>
      <c r="I3105" s="87" t="s">
        <v>3606</v>
      </c>
      <c r="J3105" s="75" t="s">
        <v>3590</v>
      </c>
      <c r="K3105" s="88" t="s">
        <v>1177</v>
      </c>
      <c r="L3105" s="88">
        <v>10</v>
      </c>
      <c r="M3105" s="88">
        <v>0</v>
      </c>
      <c r="N3105" s="75" t="s">
        <v>85</v>
      </c>
      <c r="O3105" s="75" t="s">
        <v>114</v>
      </c>
      <c r="P3105" s="106"/>
      <c r="Q3105" s="90">
        <f>(17/100+7.6/100+1.65/100)*P3105</f>
        <v>0</v>
      </c>
      <c r="R3105" s="104"/>
      <c r="S3105" s="104"/>
      <c r="T3105" s="104"/>
      <c r="U3105" s="104"/>
      <c r="V3105" s="90">
        <f>+P3105-Q3105+R3105+S3105+T3105+U3105</f>
        <v>0</v>
      </c>
      <c r="W3105" s="91">
        <f>(1.02/100)</f>
        <v>1.02E-2</v>
      </c>
      <c r="X3105" s="91">
        <v>4.8E-3</v>
      </c>
      <c r="Y3105" s="91">
        <v>0.17</v>
      </c>
      <c r="Z3105" s="91">
        <v>1.65E-2</v>
      </c>
      <c r="AA3105" s="91">
        <v>7.6E-2</v>
      </c>
      <c r="AB3105" s="91">
        <f>SUM(W3105:AA3105)</f>
        <v>0.2775</v>
      </c>
      <c r="AC3105" s="75">
        <v>12</v>
      </c>
      <c r="AD3105" s="92">
        <f>IF(AL3105="","",+AC3105*AL3105)</f>
      </c>
      <c r="AE3105" s="93">
        <f>IF(AL3105="","",+AL3105*AB3105)</f>
      </c>
      <c r="AF3105" s="92">
        <f>IF(AL3105="","",+AL3105-AE3105)</f>
      </c>
      <c r="AG3105" s="93">
        <f>+V3105</f>
        <v>0</v>
      </c>
      <c r="AH3105" s="92">
        <f>IF(AF3105="","",+AF3105-AG3105)</f>
      </c>
      <c r="AI3105" s="92">
        <f>IF(AH3105="","",+AH3105*AC3105)</f>
      </c>
      <c r="AJ3105" s="93"/>
      <c r="AK3105" s="94">
        <v>0.33</v>
      </c>
      <c r="AL3105" s="93">
        <f>IF(V3105=0,"",V3105/(1-AB3105-AK3105))</f>
      </c>
      <c r="AM3105" s="95">
        <v>0.33</v>
      </c>
      <c r="AN3105" s="93">
        <f>IF(V3105=0,"",V3105/(1-AB3105-AM3105))</f>
      </c>
      <c r="AO3105" s="96">
        <v>1.2</v>
      </c>
      <c r="AP3105" s="93">
        <f>IF(BD!AJ3105="","",BD!AJ3105*BD!AO3105)</f>
      </c>
      <c r="AQ3105" s="91">
        <f>BD!AM3105/BD!AK3105-1</f>
        <v>0</v>
      </c>
      <c r="AR3105" s="91">
        <f>IF(BD!AN3105="","",IF(BD!AJ3105="","",BD!AN3105/BD!AJ3105-1))</f>
      </c>
      <c r="AS3105" s="91">
        <f>IF(BD!AN3105="","",IF(BD!AN3105&lt;BD!AL3105,"ABAIXO DA META","DENTRO DA META"))</f>
      </c>
      <c r="AT3105" s="91" t="str">
        <f>IF(BD!AJ3105="","EM ANÁLISE",IF(BD!AP3105&gt;=BD!AN3105,"GO", "NO GO"))</f>
        <v>EM ANÁLISE</v>
      </c>
      <c r="AU3105" s="97">
        <f>IF(AN3105="","",+BD!$AN3105-AJ3105)</f>
      </c>
      <c r="AV3105" s="98"/>
      <c r="AW3105" s="90">
        <f>BD!P3105*BD!AC3105</f>
        <v>0</v>
      </c>
      <c r="AX3105" s="90">
        <f>BD!V3105*BD!AC3105</f>
        <v>0</v>
      </c>
      <c r="AY3105" s="90">
        <f>IF(BD!AN3105="","",BD!AN3105*BD!AC3105)</f>
      </c>
      <c r="AZ3105" s="75" t="s">
        <v>123</v>
      </c>
      <c r="BA3105" s="75" t="s">
        <v>115</v>
      </c>
      <c r="BB3105" s="75">
        <v>1</v>
      </c>
      <c r="BC3105" s="75" t="s">
        <v>116</v>
      </c>
      <c r="BD3105" s="104"/>
      <c r="BE3105" s="104"/>
      <c r="BF3105" s="101"/>
      <c r="BG3105" s="101"/>
      <c r="BH3105" s="101"/>
      <c r="BI3105" s="101"/>
      <c r="BJ3105" s="101"/>
      <c r="BK3105" s="101"/>
      <c r="BL3105" s="101"/>
      <c r="BM3105" s="101"/>
      <c r="BN3105" s="101"/>
      <c r="BO3105" s="103"/>
      <c r="BP3105" s="101"/>
      <c r="BQ3105" s="101"/>
      <c r="BR3105" s="101"/>
      <c r="BS3105" s="101"/>
      <c r="BT3105" s="101"/>
      <c r="BU3105" s="101"/>
      <c r="BV3105" s="101"/>
      <c r="BW3105" s="101"/>
      <c r="BX3105" s="101"/>
      <c r="BY3105" s="101"/>
      <c r="BZ3105" s="101"/>
      <c r="CA3105" s="101"/>
      <c r="CB3105" s="101"/>
      <c r="CC3105" s="101"/>
      <c r="CD3105" s="101"/>
      <c r="CE3105" s="101"/>
      <c r="CF3105" s="101"/>
      <c r="CG3105" s="37" t="e">
        <f>VLOOKUP(Table_1[[#This Row],[EAN]],'[1]Planilha1'!$E:$R,13,0)</f>
        <v>#N/A</v>
      </c>
    </row>
    <row r="3106" ht="15" hidden="1">
      <c r="A3106" s="7"/>
      <c r="B3106" s="84" t="s">
        <v>2735</v>
      </c>
      <c r="C3106" s="75">
        <v>222171</v>
      </c>
      <c r="D3106" s="75">
        <v>1146</v>
      </c>
      <c r="E3106" s="85">
        <v>7896035700021</v>
      </c>
      <c r="F3106" s="86" t="s">
        <v>3607</v>
      </c>
      <c r="G3106" s="75" t="s">
        <v>21</v>
      </c>
      <c r="H3106" s="75">
        <v>670</v>
      </c>
      <c r="I3106" s="87" t="s">
        <v>3606</v>
      </c>
      <c r="J3106" s="75" t="s">
        <v>3590</v>
      </c>
      <c r="K3106" s="88" t="s">
        <v>1177</v>
      </c>
      <c r="L3106" s="88">
        <v>10</v>
      </c>
      <c r="M3106" s="88">
        <v>0</v>
      </c>
      <c r="N3106" s="75" t="s">
        <v>85</v>
      </c>
      <c r="O3106" s="75" t="s">
        <v>114</v>
      </c>
      <c r="P3106" s="106"/>
      <c r="Q3106" s="90">
        <f>(17/100+7.6/100+1.65/100)*P3106</f>
        <v>0</v>
      </c>
      <c r="R3106" s="104"/>
      <c r="S3106" s="104"/>
      <c r="T3106" s="104"/>
      <c r="U3106" s="104"/>
      <c r="V3106" s="90">
        <f>+P3106-Q3106+R3106+S3106+T3106+U3106</f>
        <v>0</v>
      </c>
      <c r="W3106" s="91">
        <f>(1.02/100)</f>
        <v>1.02E-2</v>
      </c>
      <c r="X3106" s="91">
        <v>4.8E-3</v>
      </c>
      <c r="Y3106" s="91">
        <v>0.17</v>
      </c>
      <c r="Z3106" s="91">
        <v>1.65E-2</v>
      </c>
      <c r="AA3106" s="91">
        <v>7.6E-2</v>
      </c>
      <c r="AB3106" s="91">
        <f>SUM(W3106:AA3106)</f>
        <v>0.2775</v>
      </c>
      <c r="AC3106" s="75">
        <v>12</v>
      </c>
      <c r="AD3106" s="92">
        <f>IF(AL3106="","",+AC3106*AL3106)</f>
      </c>
      <c r="AE3106" s="93">
        <f>IF(AL3106="","",+AL3106*AB3106)</f>
      </c>
      <c r="AF3106" s="92">
        <f>IF(AL3106="","",+AL3106-AE3106)</f>
      </c>
      <c r="AG3106" s="93">
        <f>+V3106</f>
        <v>0</v>
      </c>
      <c r="AH3106" s="92">
        <f>IF(AF3106="","",+AF3106-AG3106)</f>
      </c>
      <c r="AI3106" s="92">
        <f>IF(AH3106="","",+AH3106*AC3106)</f>
      </c>
      <c r="AJ3106" s="93"/>
      <c r="AK3106" s="94">
        <v>0.33</v>
      </c>
      <c r="AL3106" s="93">
        <f>IF(V3106=0,"",V3106/(1-AB3106-AK3106))</f>
      </c>
      <c r="AM3106" s="95">
        <v>0.33</v>
      </c>
      <c r="AN3106" s="93">
        <f>IF(V3106=0,"",V3106/(1-AB3106-AM3106))</f>
      </c>
      <c r="AO3106" s="96">
        <v>1.2</v>
      </c>
      <c r="AP3106" s="93">
        <f>IF(BD!AJ3106="","",BD!AJ3106*BD!AO3106)</f>
      </c>
      <c r="AQ3106" s="91">
        <f>BD!AM3106/BD!AK3106-1</f>
        <v>0</v>
      </c>
      <c r="AR3106" s="91">
        <f>IF(BD!AN3106="","",IF(BD!AJ3106="","",BD!AN3106/BD!AJ3106-1))</f>
      </c>
      <c r="AS3106" s="91">
        <f>IF(BD!AN3106="","",IF(BD!AN3106&lt;BD!AL3106,"ABAIXO DA META","DENTRO DA META"))</f>
      </c>
      <c r="AT3106" s="91" t="str">
        <f>IF(BD!AJ3106="","EM ANÁLISE",IF(BD!AP3106&gt;=BD!AN3106,"GO", "NO GO"))</f>
        <v>EM ANÁLISE</v>
      </c>
      <c r="AU3106" s="97">
        <f>IF(AN3106="","",+BD!$AN3106-AJ3106)</f>
      </c>
      <c r="AV3106" s="98"/>
      <c r="AW3106" s="90">
        <f>BD!P3106*BD!AC3106</f>
        <v>0</v>
      </c>
      <c r="AX3106" s="90">
        <f>BD!V3106*BD!AC3106</f>
        <v>0</v>
      </c>
      <c r="AY3106" s="90">
        <f>IF(BD!AN3106="","",BD!AN3106*BD!AC3106)</f>
      </c>
      <c r="AZ3106" s="75" t="s">
        <v>123</v>
      </c>
      <c r="BA3106" s="75" t="s">
        <v>115</v>
      </c>
      <c r="BB3106" s="75">
        <v>1</v>
      </c>
      <c r="BC3106" s="75" t="s">
        <v>116</v>
      </c>
      <c r="BD3106" s="104"/>
      <c r="BE3106" s="104"/>
      <c r="BF3106" s="101"/>
      <c r="BG3106" s="101"/>
      <c r="BH3106" s="101"/>
      <c r="BI3106" s="101"/>
      <c r="BJ3106" s="101"/>
      <c r="BK3106" s="101"/>
      <c r="BL3106" s="101"/>
      <c r="BM3106" s="101"/>
      <c r="BN3106" s="101"/>
      <c r="BO3106" s="103"/>
      <c r="BP3106" s="101"/>
      <c r="BQ3106" s="101"/>
      <c r="BR3106" s="101"/>
      <c r="BS3106" s="101"/>
      <c r="BT3106" s="101"/>
      <c r="BU3106" s="101"/>
      <c r="BV3106" s="101"/>
      <c r="BW3106" s="101"/>
      <c r="BX3106" s="101"/>
      <c r="BY3106" s="101"/>
      <c r="BZ3106" s="101"/>
      <c r="CA3106" s="101"/>
      <c r="CB3106" s="101"/>
      <c r="CC3106" s="101"/>
      <c r="CD3106" s="101"/>
      <c r="CE3106" s="101"/>
      <c r="CF3106" s="101"/>
      <c r="CG3106" s="37" t="e">
        <f>VLOOKUP(Table_1[[#This Row],[EAN]],'[1]Planilha1'!$E:$R,13,0)</f>
        <v>#N/A</v>
      </c>
    </row>
    <row r="3107" ht="15" hidden="1">
      <c r="A3107" s="7"/>
      <c r="B3107" s="84" t="s">
        <v>2735</v>
      </c>
      <c r="C3107" s="75">
        <v>222172</v>
      </c>
      <c r="D3107" s="75">
        <v>1148</v>
      </c>
      <c r="E3107" s="85">
        <v>7896035700045</v>
      </c>
      <c r="F3107" s="86" t="s">
        <v>3608</v>
      </c>
      <c r="G3107" s="75" t="s">
        <v>21</v>
      </c>
      <c r="H3107" s="75">
        <v>670</v>
      </c>
      <c r="I3107" s="87" t="s">
        <v>3606</v>
      </c>
      <c r="J3107" s="75" t="s">
        <v>3590</v>
      </c>
      <c r="K3107" s="88" t="s">
        <v>1177</v>
      </c>
      <c r="L3107" s="88">
        <v>10</v>
      </c>
      <c r="M3107" s="88">
        <v>0</v>
      </c>
      <c r="N3107" s="75" t="s">
        <v>85</v>
      </c>
      <c r="O3107" s="75" t="s">
        <v>114</v>
      </c>
      <c r="P3107" s="106"/>
      <c r="Q3107" s="90">
        <f>(17/100+7.6/100+1.65/100)*P3107</f>
        <v>0</v>
      </c>
      <c r="R3107" s="104"/>
      <c r="S3107" s="104"/>
      <c r="T3107" s="104"/>
      <c r="U3107" s="104"/>
      <c r="V3107" s="90">
        <f>+P3107-Q3107+R3107+S3107+T3107+U3107</f>
        <v>0</v>
      </c>
      <c r="W3107" s="91">
        <f>(1.02/100)</f>
        <v>1.02E-2</v>
      </c>
      <c r="X3107" s="91">
        <v>4.8E-3</v>
      </c>
      <c r="Y3107" s="91">
        <v>0.17</v>
      </c>
      <c r="Z3107" s="91">
        <v>1.65E-2</v>
      </c>
      <c r="AA3107" s="91">
        <v>7.6E-2</v>
      </c>
      <c r="AB3107" s="91">
        <f>SUM(W3107:AA3107)</f>
        <v>0.2775</v>
      </c>
      <c r="AC3107" s="75">
        <v>12</v>
      </c>
      <c r="AD3107" s="92">
        <f>IF(AL3107="","",+AC3107*AL3107)</f>
      </c>
      <c r="AE3107" s="93">
        <f>IF(AL3107="","",+AL3107*AB3107)</f>
      </c>
      <c r="AF3107" s="92">
        <f>IF(AL3107="","",+AL3107-AE3107)</f>
      </c>
      <c r="AG3107" s="93">
        <f>+V3107</f>
        <v>0</v>
      </c>
      <c r="AH3107" s="92">
        <f>IF(AF3107="","",+AF3107-AG3107)</f>
      </c>
      <c r="AI3107" s="92">
        <f>IF(AH3107="","",+AH3107*AC3107)</f>
      </c>
      <c r="AJ3107" s="93"/>
      <c r="AK3107" s="94">
        <v>0.33</v>
      </c>
      <c r="AL3107" s="93">
        <f>IF(V3107=0,"",V3107/(1-AB3107-AK3107))</f>
      </c>
      <c r="AM3107" s="95">
        <v>0.33</v>
      </c>
      <c r="AN3107" s="93">
        <f>IF(V3107=0,"",V3107/(1-AB3107-AM3107))</f>
      </c>
      <c r="AO3107" s="96">
        <v>1.2</v>
      </c>
      <c r="AP3107" s="93">
        <f>IF(BD!AJ3107="","",BD!AJ3107*BD!AO3107)</f>
      </c>
      <c r="AQ3107" s="91">
        <f>BD!AM3107/BD!AK3107-1</f>
        <v>0</v>
      </c>
      <c r="AR3107" s="91">
        <f>IF(BD!AN3107="","",IF(BD!AJ3107="","",BD!AN3107/BD!AJ3107-1))</f>
      </c>
      <c r="AS3107" s="91">
        <f>IF(BD!AN3107="","",IF(BD!AN3107&lt;BD!AL3107,"ABAIXO DA META","DENTRO DA META"))</f>
      </c>
      <c r="AT3107" s="91" t="str">
        <f>IF(BD!AJ3107="","EM ANÁLISE",IF(BD!AP3107&gt;=BD!AN3107,"GO", "NO GO"))</f>
        <v>EM ANÁLISE</v>
      </c>
      <c r="AU3107" s="97">
        <f>IF(AN3107="","",+BD!$AN3107-AJ3107)</f>
      </c>
      <c r="AV3107" s="98"/>
      <c r="AW3107" s="90">
        <f>BD!P3107*BD!AC3107</f>
        <v>0</v>
      </c>
      <c r="AX3107" s="90">
        <f>BD!V3107*BD!AC3107</f>
        <v>0</v>
      </c>
      <c r="AY3107" s="90">
        <f>IF(BD!AN3107="","",BD!AN3107*BD!AC3107)</f>
      </c>
      <c r="AZ3107" s="75" t="s">
        <v>123</v>
      </c>
      <c r="BA3107" s="75" t="s">
        <v>115</v>
      </c>
      <c r="BB3107" s="75">
        <v>1</v>
      </c>
      <c r="BC3107" s="75" t="s">
        <v>116</v>
      </c>
      <c r="BD3107" s="104"/>
      <c r="BE3107" s="104"/>
      <c r="BF3107" s="101"/>
      <c r="BG3107" s="101"/>
      <c r="BH3107" s="101"/>
      <c r="BI3107" s="101"/>
      <c r="BJ3107" s="101"/>
      <c r="BK3107" s="101"/>
      <c r="BL3107" s="101"/>
      <c r="BM3107" s="101"/>
      <c r="BN3107" s="101"/>
      <c r="BO3107" s="103"/>
      <c r="BP3107" s="101"/>
      <c r="BQ3107" s="101"/>
      <c r="BR3107" s="101"/>
      <c r="BS3107" s="101"/>
      <c r="BT3107" s="101"/>
      <c r="BU3107" s="101"/>
      <c r="BV3107" s="101"/>
      <c r="BW3107" s="101"/>
      <c r="BX3107" s="101"/>
      <c r="BY3107" s="101"/>
      <c r="BZ3107" s="101"/>
      <c r="CA3107" s="101"/>
      <c r="CB3107" s="101"/>
      <c r="CC3107" s="101"/>
      <c r="CD3107" s="101"/>
      <c r="CE3107" s="101"/>
      <c r="CF3107" s="101"/>
      <c r="CG3107" s="37" t="e">
        <f>VLOOKUP(Table_1[[#This Row],[EAN]],'[1]Planilha1'!$E:$R,13,0)</f>
        <v>#N/A</v>
      </c>
    </row>
    <row r="3108" ht="15" hidden="1">
      <c r="A3108" s="7"/>
      <c r="B3108" s="84" t="s">
        <v>2735</v>
      </c>
      <c r="C3108" s="75">
        <v>222173</v>
      </c>
      <c r="D3108" s="75">
        <v>1149</v>
      </c>
      <c r="E3108" s="85">
        <v>7896035700052</v>
      </c>
      <c r="F3108" s="86" t="s">
        <v>3609</v>
      </c>
      <c r="G3108" s="75" t="s">
        <v>21</v>
      </c>
      <c r="H3108" s="75">
        <v>670</v>
      </c>
      <c r="I3108" s="87" t="s">
        <v>3606</v>
      </c>
      <c r="J3108" s="75" t="s">
        <v>3590</v>
      </c>
      <c r="K3108" s="88" t="s">
        <v>1177</v>
      </c>
      <c r="L3108" s="88">
        <v>10</v>
      </c>
      <c r="M3108" s="88">
        <v>0</v>
      </c>
      <c r="N3108" s="75" t="s">
        <v>85</v>
      </c>
      <c r="O3108" s="75" t="s">
        <v>114</v>
      </c>
      <c r="P3108" s="106"/>
      <c r="Q3108" s="90">
        <f>(17/100+7.6/100+1.65/100)*P3108</f>
        <v>0</v>
      </c>
      <c r="R3108" s="104"/>
      <c r="S3108" s="104"/>
      <c r="T3108" s="104"/>
      <c r="U3108" s="104"/>
      <c r="V3108" s="90">
        <f>+P3108-Q3108+R3108+S3108+T3108+U3108</f>
        <v>0</v>
      </c>
      <c r="W3108" s="91">
        <f>(1.02/100)</f>
        <v>1.02E-2</v>
      </c>
      <c r="X3108" s="91">
        <v>4.8E-3</v>
      </c>
      <c r="Y3108" s="91">
        <v>0.17</v>
      </c>
      <c r="Z3108" s="91">
        <v>1.65E-2</v>
      </c>
      <c r="AA3108" s="91">
        <v>7.6E-2</v>
      </c>
      <c r="AB3108" s="91">
        <f>SUM(W3108:AA3108)</f>
        <v>0.2775</v>
      </c>
      <c r="AC3108" s="75">
        <v>12</v>
      </c>
      <c r="AD3108" s="92">
        <f>IF(AL3108="","",+AC3108*AL3108)</f>
      </c>
      <c r="AE3108" s="93">
        <f>IF(AL3108="","",+AL3108*AB3108)</f>
      </c>
      <c r="AF3108" s="92">
        <f>IF(AL3108="","",+AL3108-AE3108)</f>
      </c>
      <c r="AG3108" s="93">
        <f>+V3108</f>
        <v>0</v>
      </c>
      <c r="AH3108" s="92">
        <f>IF(AF3108="","",+AF3108-AG3108)</f>
      </c>
      <c r="AI3108" s="92">
        <f>IF(AH3108="","",+AH3108*AC3108)</f>
      </c>
      <c r="AJ3108" s="93"/>
      <c r="AK3108" s="94">
        <v>0.33</v>
      </c>
      <c r="AL3108" s="93">
        <f>IF(V3108=0,"",V3108/(1-AB3108-AK3108))</f>
      </c>
      <c r="AM3108" s="95">
        <v>0.33</v>
      </c>
      <c r="AN3108" s="93">
        <f>IF(V3108=0,"",V3108/(1-AB3108-AM3108))</f>
      </c>
      <c r="AO3108" s="96">
        <v>1.2</v>
      </c>
      <c r="AP3108" s="93">
        <f>IF(BD!AJ3108="","",BD!AJ3108*BD!AO3108)</f>
      </c>
      <c r="AQ3108" s="91">
        <f>BD!AM3108/BD!AK3108-1</f>
        <v>0</v>
      </c>
      <c r="AR3108" s="91">
        <f>IF(BD!AN3108="","",IF(BD!AJ3108="","",BD!AN3108/BD!AJ3108-1))</f>
      </c>
      <c r="AS3108" s="91">
        <f>IF(BD!AN3108="","",IF(BD!AN3108&lt;BD!AL3108,"ABAIXO DA META","DENTRO DA META"))</f>
      </c>
      <c r="AT3108" s="91" t="str">
        <f>IF(BD!AJ3108="","EM ANÁLISE",IF(BD!AP3108&gt;=BD!AN3108,"GO", "NO GO"))</f>
        <v>EM ANÁLISE</v>
      </c>
      <c r="AU3108" s="97">
        <f>IF(AN3108="","",+BD!$AN3108-AJ3108)</f>
      </c>
      <c r="AV3108" s="98"/>
      <c r="AW3108" s="90">
        <f>BD!P3108*BD!AC3108</f>
        <v>0</v>
      </c>
      <c r="AX3108" s="90">
        <f>BD!V3108*BD!AC3108</f>
        <v>0</v>
      </c>
      <c r="AY3108" s="90">
        <f>IF(BD!AN3108="","",BD!AN3108*BD!AC3108)</f>
      </c>
      <c r="AZ3108" s="75" t="s">
        <v>123</v>
      </c>
      <c r="BA3108" s="75" t="s">
        <v>115</v>
      </c>
      <c r="BB3108" s="75">
        <v>1</v>
      </c>
      <c r="BC3108" s="75" t="s">
        <v>116</v>
      </c>
      <c r="BD3108" s="104"/>
      <c r="BE3108" s="104"/>
      <c r="BF3108" s="101"/>
      <c r="BG3108" s="101"/>
      <c r="BH3108" s="101"/>
      <c r="BI3108" s="101"/>
      <c r="BJ3108" s="101"/>
      <c r="BK3108" s="101"/>
      <c r="BL3108" s="101"/>
      <c r="BM3108" s="101"/>
      <c r="BN3108" s="101"/>
      <c r="BO3108" s="103"/>
      <c r="BP3108" s="101"/>
      <c r="BQ3108" s="101"/>
      <c r="BR3108" s="101"/>
      <c r="BS3108" s="101"/>
      <c r="BT3108" s="101"/>
      <c r="BU3108" s="101"/>
      <c r="BV3108" s="101"/>
      <c r="BW3108" s="101"/>
      <c r="BX3108" s="101"/>
      <c r="BY3108" s="101"/>
      <c r="BZ3108" s="101"/>
      <c r="CA3108" s="101"/>
      <c r="CB3108" s="101"/>
      <c r="CC3108" s="101"/>
      <c r="CD3108" s="101"/>
      <c r="CE3108" s="101"/>
      <c r="CF3108" s="101"/>
      <c r="CG3108" s="37" t="e">
        <f>VLOOKUP(Table_1[[#This Row],[EAN]],'[1]Planilha1'!$E:$R,13,0)</f>
        <v>#N/A</v>
      </c>
    </row>
    <row r="3109" ht="15" hidden="1">
      <c r="A3109" s="7"/>
      <c r="B3109" s="84" t="s">
        <v>2735</v>
      </c>
      <c r="C3109" s="75">
        <v>222174</v>
      </c>
      <c r="D3109" s="75">
        <v>1147</v>
      </c>
      <c r="E3109" s="85">
        <v>7896035700038</v>
      </c>
      <c r="F3109" s="86" t="s">
        <v>3610</v>
      </c>
      <c r="G3109" s="75" t="s">
        <v>21</v>
      </c>
      <c r="H3109" s="75">
        <v>670</v>
      </c>
      <c r="I3109" s="87" t="s">
        <v>3606</v>
      </c>
      <c r="J3109" s="75" t="s">
        <v>3590</v>
      </c>
      <c r="K3109" s="88" t="s">
        <v>1177</v>
      </c>
      <c r="L3109" s="88">
        <v>10</v>
      </c>
      <c r="M3109" s="88">
        <v>0</v>
      </c>
      <c r="N3109" s="75" t="s">
        <v>85</v>
      </c>
      <c r="O3109" s="75" t="s">
        <v>114</v>
      </c>
      <c r="P3109" s="106"/>
      <c r="Q3109" s="90">
        <f>(17/100+7.6/100+1.65/100)*P3109</f>
        <v>0</v>
      </c>
      <c r="R3109" s="104"/>
      <c r="S3109" s="104"/>
      <c r="T3109" s="104"/>
      <c r="U3109" s="104"/>
      <c r="V3109" s="90">
        <f>+P3109-Q3109+R3109+S3109+T3109+U3109</f>
        <v>0</v>
      </c>
      <c r="W3109" s="91">
        <f>(1.02/100)</f>
        <v>1.02E-2</v>
      </c>
      <c r="X3109" s="91">
        <v>4.8E-3</v>
      </c>
      <c r="Y3109" s="91">
        <v>0.17</v>
      </c>
      <c r="Z3109" s="91">
        <v>1.65E-2</v>
      </c>
      <c r="AA3109" s="91">
        <v>7.6E-2</v>
      </c>
      <c r="AB3109" s="91">
        <f>SUM(W3109:AA3109)</f>
        <v>0.2775</v>
      </c>
      <c r="AC3109" s="75">
        <v>12</v>
      </c>
      <c r="AD3109" s="92">
        <f>IF(AL3109="","",+AC3109*AL3109)</f>
      </c>
      <c r="AE3109" s="93">
        <f>IF(AL3109="","",+AL3109*AB3109)</f>
      </c>
      <c r="AF3109" s="92">
        <f>IF(AL3109="","",+AL3109-AE3109)</f>
      </c>
      <c r="AG3109" s="93">
        <f>+V3109</f>
        <v>0</v>
      </c>
      <c r="AH3109" s="92">
        <f>IF(AF3109="","",+AF3109-AG3109)</f>
      </c>
      <c r="AI3109" s="92">
        <f>IF(AH3109="","",+AH3109*AC3109)</f>
      </c>
      <c r="AJ3109" s="93"/>
      <c r="AK3109" s="94">
        <v>0.33</v>
      </c>
      <c r="AL3109" s="93">
        <f>IF(V3109=0,"",V3109/(1-AB3109-AK3109))</f>
      </c>
      <c r="AM3109" s="95">
        <v>0.33</v>
      </c>
      <c r="AN3109" s="93">
        <f>IF(V3109=0,"",V3109/(1-AB3109-AM3109))</f>
      </c>
      <c r="AO3109" s="96">
        <v>1.2</v>
      </c>
      <c r="AP3109" s="93">
        <f>IF(BD!AJ3109="","",BD!AJ3109*BD!AO3109)</f>
      </c>
      <c r="AQ3109" s="91">
        <f>BD!AM3109/BD!AK3109-1</f>
        <v>0</v>
      </c>
      <c r="AR3109" s="91">
        <f>IF(BD!AN3109="","",IF(BD!AJ3109="","",BD!AN3109/BD!AJ3109-1))</f>
      </c>
      <c r="AS3109" s="91">
        <f>IF(BD!AN3109="","",IF(BD!AN3109&lt;BD!AL3109,"ABAIXO DA META","DENTRO DA META"))</f>
      </c>
      <c r="AT3109" s="91" t="str">
        <f>IF(BD!AJ3109="","EM ANÁLISE",IF(BD!AP3109&gt;=BD!AN3109,"GO", "NO GO"))</f>
        <v>EM ANÁLISE</v>
      </c>
      <c r="AU3109" s="97">
        <f>IF(AN3109="","",+BD!$AN3109-AJ3109)</f>
      </c>
      <c r="AV3109" s="98"/>
      <c r="AW3109" s="90">
        <f>BD!P3109*BD!AC3109</f>
        <v>0</v>
      </c>
      <c r="AX3109" s="90">
        <f>BD!V3109*BD!AC3109</f>
        <v>0</v>
      </c>
      <c r="AY3109" s="90">
        <f>IF(BD!AN3109="","",BD!AN3109*BD!AC3109)</f>
      </c>
      <c r="AZ3109" s="75" t="s">
        <v>123</v>
      </c>
      <c r="BA3109" s="75" t="s">
        <v>115</v>
      </c>
      <c r="BB3109" s="75">
        <v>1</v>
      </c>
      <c r="BC3109" s="75" t="s">
        <v>116</v>
      </c>
      <c r="BD3109" s="104"/>
      <c r="BE3109" s="104"/>
      <c r="BF3109" s="101"/>
      <c r="BG3109" s="101"/>
      <c r="BH3109" s="101"/>
      <c r="BI3109" s="101"/>
      <c r="BJ3109" s="101"/>
      <c r="BK3109" s="101"/>
      <c r="BL3109" s="101"/>
      <c r="BM3109" s="101"/>
      <c r="BN3109" s="101"/>
      <c r="BO3109" s="103"/>
      <c r="BP3109" s="101"/>
      <c r="BQ3109" s="101"/>
      <c r="BR3109" s="101"/>
      <c r="BS3109" s="101"/>
      <c r="BT3109" s="101"/>
      <c r="BU3109" s="101"/>
      <c r="BV3109" s="101"/>
      <c r="BW3109" s="101"/>
      <c r="BX3109" s="101"/>
      <c r="BY3109" s="101"/>
      <c r="BZ3109" s="101"/>
      <c r="CA3109" s="101"/>
      <c r="CB3109" s="101"/>
      <c r="CC3109" s="101"/>
      <c r="CD3109" s="101"/>
      <c r="CE3109" s="101"/>
      <c r="CF3109" s="101"/>
      <c r="CG3109" s="37" t="e">
        <f>VLOOKUP(Table_1[[#This Row],[EAN]],'[1]Planilha1'!$E:$R,13,0)</f>
        <v>#N/A</v>
      </c>
    </row>
    <row r="3110" ht="15" hidden="1">
      <c r="A3110" s="7"/>
      <c r="B3110" s="84" t="s">
        <v>2735</v>
      </c>
      <c r="C3110" s="75">
        <v>222175</v>
      </c>
      <c r="D3110" s="75"/>
      <c r="E3110" s="85">
        <v>7891021007573</v>
      </c>
      <c r="F3110" s="86" t="s">
        <v>3611</v>
      </c>
      <c r="G3110" s="75" t="s">
        <v>21</v>
      </c>
      <c r="H3110" s="75">
        <v>670</v>
      </c>
      <c r="I3110" s="87" t="s">
        <v>3606</v>
      </c>
      <c r="J3110" s="75" t="s">
        <v>3590</v>
      </c>
      <c r="K3110" s="88" t="s">
        <v>84</v>
      </c>
      <c r="L3110" s="88">
        <v>24</v>
      </c>
      <c r="M3110" s="88">
        <v>0</v>
      </c>
      <c r="N3110" s="75" t="s">
        <v>85</v>
      </c>
      <c r="O3110" s="75"/>
      <c r="P3110" s="106"/>
      <c r="Q3110" s="90">
        <f>(17/100+7.6/100+1.65/100)*P3110</f>
        <v>0</v>
      </c>
      <c r="R3110" s="104"/>
      <c r="S3110" s="104"/>
      <c r="T3110" s="104"/>
      <c r="U3110" s="104"/>
      <c r="V3110" s="90">
        <f>+P3110-Q3110+R3110+S3110+T3110+U3110</f>
        <v>0</v>
      </c>
      <c r="W3110" s="91">
        <f>(1.02/100)</f>
        <v>1.02E-2</v>
      </c>
      <c r="X3110" s="91">
        <v>4.8E-3</v>
      </c>
      <c r="Y3110" s="91">
        <v>0.17</v>
      </c>
      <c r="Z3110" s="91">
        <v>1.65E-2</v>
      </c>
      <c r="AA3110" s="91">
        <v>7.6E-2</v>
      </c>
      <c r="AB3110" s="91">
        <f>SUM(W3110:AA3110)</f>
        <v>0.2775</v>
      </c>
      <c r="AC3110" s="75">
        <v>12</v>
      </c>
      <c r="AD3110" s="92">
        <f>IF(AL3110="","",+AC3110*AL3110)</f>
      </c>
      <c r="AE3110" s="93">
        <f>IF(AL3110="","",+AL3110*AB3110)</f>
      </c>
      <c r="AF3110" s="92">
        <f>IF(AL3110="","",+AL3110-AE3110)</f>
      </c>
      <c r="AG3110" s="93">
        <f>+V3110</f>
        <v>0</v>
      </c>
      <c r="AH3110" s="92">
        <f>IF(AF3110="","",+AF3110-AG3110)</f>
      </c>
      <c r="AI3110" s="92">
        <f>IF(AH3110="","",+AH3110*AC3110)</f>
      </c>
      <c r="AJ3110" s="93"/>
      <c r="AK3110" s="94">
        <v>0.33</v>
      </c>
      <c r="AL3110" s="93">
        <f>IF(V3110=0,"",V3110/(1-AB3110-AK3110))</f>
      </c>
      <c r="AM3110" s="95">
        <v>0.33</v>
      </c>
      <c r="AN3110" s="93">
        <f>IF(V3110=0,"",V3110/(1-AB3110-AM3110))</f>
      </c>
      <c r="AO3110" s="96">
        <v>1.2</v>
      </c>
      <c r="AP3110" s="93">
        <f>IF(BD!AJ3110="","",BD!AJ3110*BD!AO3110)</f>
      </c>
      <c r="AQ3110" s="91">
        <f>BD!AM3110/BD!AK3110-1</f>
        <v>0</v>
      </c>
      <c r="AR3110" s="91">
        <f>IF(BD!AN3110="","",IF(BD!AJ3110="","",BD!AN3110/BD!AJ3110-1))</f>
      </c>
      <c r="AS3110" s="91">
        <f>IF(BD!AN3110="","",IF(BD!AN3110&lt;BD!AL3110,"ABAIXO DA META","DENTRO DA META"))</f>
      </c>
      <c r="AT3110" s="91" t="str">
        <f>IF(BD!AJ3110="","EM ANÁLISE",IF(BD!AP3110&gt;=BD!AN3110,"GO", "NO GO"))</f>
        <v>EM ANÁLISE</v>
      </c>
      <c r="AU3110" s="97">
        <f>IF(AN3110="","",+BD!$AN3110-AJ3110)</f>
      </c>
      <c r="AV3110" s="98"/>
      <c r="AW3110" s="90">
        <f>BD!P3110*BD!AC3110</f>
        <v>0</v>
      </c>
      <c r="AX3110" s="90">
        <f>BD!V3110*BD!AC3110</f>
        <v>0</v>
      </c>
      <c r="AY3110" s="90">
        <f>IF(BD!AN3110="","",BD!AN3110*BD!AC3110)</f>
      </c>
      <c r="AZ3110" s="75" t="s">
        <v>123</v>
      </c>
      <c r="BA3110" s="75"/>
      <c r="BB3110" s="75"/>
      <c r="BC3110" s="75"/>
      <c r="BD3110" s="104"/>
      <c r="BE3110" s="104"/>
      <c r="BF3110" s="101"/>
      <c r="BG3110" s="101"/>
      <c r="BH3110" s="101"/>
      <c r="BI3110" s="101"/>
      <c r="BJ3110" s="101"/>
      <c r="BK3110" s="101"/>
      <c r="BL3110" s="101"/>
      <c r="BM3110" s="101"/>
      <c r="BN3110" s="101"/>
      <c r="BO3110" s="103"/>
      <c r="BP3110" s="101"/>
      <c r="BQ3110" s="101"/>
      <c r="BR3110" s="101"/>
      <c r="BS3110" s="101"/>
      <c r="BT3110" s="101"/>
      <c r="BU3110" s="101"/>
      <c r="BV3110" s="101"/>
      <c r="BW3110" s="101"/>
      <c r="BX3110" s="101"/>
      <c r="BY3110" s="101"/>
      <c r="BZ3110" s="101"/>
      <c r="CA3110" s="101"/>
      <c r="CB3110" s="101"/>
      <c r="CC3110" s="101"/>
      <c r="CD3110" s="101"/>
      <c r="CE3110" s="101"/>
      <c r="CF3110" s="101"/>
      <c r="CG3110" s="37" t="e">
        <f>VLOOKUP(Table_1[[#This Row],[EAN]],'[1]Planilha1'!$E:$R,13,0)</f>
        <v>#N/A</v>
      </c>
    </row>
    <row r="3111" ht="15" hidden="1">
      <c r="A3111" s="7"/>
      <c r="B3111" s="84" t="s">
        <v>2735</v>
      </c>
      <c r="C3111" s="75">
        <v>222198</v>
      </c>
      <c r="D3111" s="75">
        <v>1143</v>
      </c>
      <c r="E3111" s="85">
        <v>7891021002110</v>
      </c>
      <c r="F3111" s="86" t="s">
        <v>3612</v>
      </c>
      <c r="G3111" s="75" t="s">
        <v>12</v>
      </c>
      <c r="H3111" s="75">
        <v>3370</v>
      </c>
      <c r="I3111" s="87" t="s">
        <v>1551</v>
      </c>
      <c r="J3111" s="75" t="s">
        <v>3613</v>
      </c>
      <c r="K3111" s="88" t="s">
        <v>84</v>
      </c>
      <c r="L3111" s="88">
        <v>6</v>
      </c>
      <c r="M3111" s="88">
        <v>0</v>
      </c>
      <c r="N3111" s="75" t="s">
        <v>85</v>
      </c>
      <c r="O3111" s="75" t="s">
        <v>114</v>
      </c>
      <c r="P3111" s="106"/>
      <c r="Q3111" s="90">
        <f>(17/100+7.6/100+1.65/100)*P3111</f>
        <v>0</v>
      </c>
      <c r="R3111" s="104"/>
      <c r="S3111" s="104"/>
      <c r="T3111" s="104"/>
      <c r="U3111" s="104"/>
      <c r="V3111" s="90">
        <f>+P3111-Q3111+R3111+S3111+T3111+U3111</f>
        <v>0</v>
      </c>
      <c r="W3111" s="91">
        <f>(1.02/100)</f>
        <v>1.02E-2</v>
      </c>
      <c r="X3111" s="91">
        <v>4.8E-3</v>
      </c>
      <c r="Y3111" s="91">
        <v>0.17</v>
      </c>
      <c r="Z3111" s="91">
        <v>1.65E-2</v>
      </c>
      <c r="AA3111" s="91">
        <v>7.6E-2</v>
      </c>
      <c r="AB3111" s="91">
        <f>SUM(W3111:AA3111)</f>
        <v>0.2775</v>
      </c>
      <c r="AC3111" s="75">
        <v>12</v>
      </c>
      <c r="AD3111" s="92">
        <f>IF(AL3111="","",+AC3111*AL3111)</f>
      </c>
      <c r="AE3111" s="93">
        <f>IF(AL3111="","",+AL3111*AB3111)</f>
      </c>
      <c r="AF3111" s="92">
        <f>IF(AL3111="","",+AL3111-AE3111)</f>
      </c>
      <c r="AG3111" s="93">
        <f>+V3111</f>
        <v>0</v>
      </c>
      <c r="AH3111" s="92">
        <f>IF(AF3111="","",+AF3111-AG3111)</f>
      </c>
      <c r="AI3111" s="92">
        <f>IF(AH3111="","",+AH3111*AC3111)</f>
      </c>
      <c r="AJ3111" s="93"/>
      <c r="AK3111" s="94">
        <v>0.33</v>
      </c>
      <c r="AL3111" s="93">
        <f>IF(V3111=0,"",V3111/(1-AB3111-AK3111))</f>
      </c>
      <c r="AM3111" s="95">
        <v>0.33</v>
      </c>
      <c r="AN3111" s="93">
        <f>IF(V3111=0,"",V3111/(1-AB3111-AM3111))</f>
      </c>
      <c r="AO3111" s="96">
        <v>1.2</v>
      </c>
      <c r="AP3111" s="93">
        <f>IF(BD!AJ3111="","",BD!AJ3111*BD!AO3111)</f>
      </c>
      <c r="AQ3111" s="91">
        <f>BD!AM3111/BD!AK3111-1</f>
        <v>0</v>
      </c>
      <c r="AR3111" s="91">
        <f>IF(BD!AN3111="","",IF(BD!AJ3111="","",BD!AN3111/BD!AJ3111-1))</f>
      </c>
      <c r="AS3111" s="91">
        <f>IF(BD!AN3111="","",IF(BD!AN3111&lt;BD!AL3111,"ABAIXO DA META","DENTRO DA META"))</f>
      </c>
      <c r="AT3111" s="91" t="str">
        <f>IF(BD!AJ3111="","EM ANÁLISE",IF(BD!AP3111&gt;=BD!AN3111,"GO", "NO GO"))</f>
        <v>EM ANÁLISE</v>
      </c>
      <c r="AU3111" s="97">
        <f>IF(AN3111="","",+BD!$AN3111-AJ3111)</f>
      </c>
      <c r="AV3111" s="98"/>
      <c r="AW3111" s="90">
        <f>BD!P3111*BD!AC3111</f>
        <v>0</v>
      </c>
      <c r="AX3111" s="90">
        <f>BD!V3111*BD!AC3111</f>
        <v>0</v>
      </c>
      <c r="AY3111" s="90">
        <f>IF(BD!AN3111="","",BD!AN3111*BD!AC3111)</f>
      </c>
      <c r="AZ3111" s="75" t="s">
        <v>123</v>
      </c>
      <c r="BA3111" s="75" t="s">
        <v>115</v>
      </c>
      <c r="BB3111" s="75">
        <v>2</v>
      </c>
      <c r="BC3111" s="75" t="s">
        <v>3569</v>
      </c>
      <c r="BD3111" s="104"/>
      <c r="BE3111" s="104"/>
      <c r="BF3111" s="101"/>
      <c r="BG3111" s="101"/>
      <c r="BH3111" s="101"/>
      <c r="BI3111" s="101"/>
      <c r="BJ3111" s="101"/>
      <c r="BK3111" s="101"/>
      <c r="BL3111" s="101"/>
      <c r="BM3111" s="101"/>
      <c r="BN3111" s="101"/>
      <c r="BO3111" s="103"/>
      <c r="BP3111" s="101"/>
      <c r="BQ3111" s="101"/>
      <c r="BR3111" s="101"/>
      <c r="BS3111" s="101"/>
      <c r="BT3111" s="101"/>
      <c r="BU3111" s="101"/>
      <c r="BV3111" s="101"/>
      <c r="BW3111" s="101"/>
      <c r="BX3111" s="101"/>
      <c r="BY3111" s="101"/>
      <c r="BZ3111" s="101"/>
      <c r="CA3111" s="101"/>
      <c r="CB3111" s="101"/>
      <c r="CC3111" s="101"/>
      <c r="CD3111" s="101"/>
      <c r="CE3111" s="101"/>
      <c r="CF3111" s="101"/>
      <c r="CG3111" s="37" t="e">
        <f>VLOOKUP(Table_1[[#This Row],[EAN]],'[1]Planilha1'!$E:$R,13,0)</f>
        <v>#N/A</v>
      </c>
    </row>
    <row r="3112" ht="15" hidden="1">
      <c r="A3112" s="7"/>
      <c r="B3112" s="84" t="s">
        <v>2735</v>
      </c>
      <c r="C3112" s="75">
        <v>222199</v>
      </c>
      <c r="D3112" s="75">
        <v>1144</v>
      </c>
      <c r="E3112" s="85">
        <v>7891021002134</v>
      </c>
      <c r="F3112" s="86" t="s">
        <v>3614</v>
      </c>
      <c r="G3112" s="75" t="s">
        <v>12</v>
      </c>
      <c r="H3112" s="75">
        <v>3370</v>
      </c>
      <c r="I3112" s="87" t="s">
        <v>1551</v>
      </c>
      <c r="J3112" s="75" t="s">
        <v>3613</v>
      </c>
      <c r="K3112" s="88" t="s">
        <v>84</v>
      </c>
      <c r="L3112" s="88">
        <v>6</v>
      </c>
      <c r="M3112" s="88">
        <v>0</v>
      </c>
      <c r="N3112" s="75" t="s">
        <v>85</v>
      </c>
      <c r="O3112" s="75" t="s">
        <v>114</v>
      </c>
      <c r="P3112" s="106"/>
      <c r="Q3112" s="90">
        <f>(17/100+7.6/100+1.65/100)*P3112</f>
        <v>0</v>
      </c>
      <c r="R3112" s="104"/>
      <c r="S3112" s="104"/>
      <c r="T3112" s="104"/>
      <c r="U3112" s="104"/>
      <c r="V3112" s="90">
        <f>+P3112-Q3112+R3112+S3112+T3112+U3112</f>
        <v>0</v>
      </c>
      <c r="W3112" s="91">
        <f>(1.02/100)</f>
        <v>1.02E-2</v>
      </c>
      <c r="X3112" s="91">
        <v>4.8E-3</v>
      </c>
      <c r="Y3112" s="91">
        <v>0.17</v>
      </c>
      <c r="Z3112" s="91">
        <v>1.65E-2</v>
      </c>
      <c r="AA3112" s="91">
        <v>7.6E-2</v>
      </c>
      <c r="AB3112" s="91">
        <f>SUM(W3112:AA3112)</f>
        <v>0.2775</v>
      </c>
      <c r="AC3112" s="75">
        <v>12</v>
      </c>
      <c r="AD3112" s="92">
        <f>IF(AL3112="","",+AC3112*AL3112)</f>
      </c>
      <c r="AE3112" s="93">
        <f>IF(AL3112="","",+AL3112*AB3112)</f>
      </c>
      <c r="AF3112" s="92">
        <f>IF(AL3112="","",+AL3112-AE3112)</f>
      </c>
      <c r="AG3112" s="93">
        <f>+V3112</f>
        <v>0</v>
      </c>
      <c r="AH3112" s="92">
        <f>IF(AF3112="","",+AF3112-AG3112)</f>
      </c>
      <c r="AI3112" s="92">
        <f>IF(AH3112="","",+AH3112*AC3112)</f>
      </c>
      <c r="AJ3112" s="93"/>
      <c r="AK3112" s="94">
        <v>0.33</v>
      </c>
      <c r="AL3112" s="93">
        <f>IF(V3112=0,"",V3112/(1-AB3112-AK3112))</f>
      </c>
      <c r="AM3112" s="95">
        <v>0.33</v>
      </c>
      <c r="AN3112" s="93">
        <f>IF(V3112=0,"",V3112/(1-AB3112-AM3112))</f>
      </c>
      <c r="AO3112" s="96">
        <v>1.2</v>
      </c>
      <c r="AP3112" s="93">
        <f>IF(BD!AJ3112="","",BD!AJ3112*BD!AO3112)</f>
      </c>
      <c r="AQ3112" s="91">
        <f>BD!AM3112/BD!AK3112-1</f>
        <v>0</v>
      </c>
      <c r="AR3112" s="91">
        <f>IF(BD!AN3112="","",IF(BD!AJ3112="","",BD!AN3112/BD!AJ3112-1))</f>
      </c>
      <c r="AS3112" s="91">
        <f>IF(BD!AN3112="","",IF(BD!AN3112&lt;BD!AL3112,"ABAIXO DA META","DENTRO DA META"))</f>
      </c>
      <c r="AT3112" s="91" t="str">
        <f>IF(BD!AJ3112="","EM ANÁLISE",IF(BD!AP3112&gt;=BD!AN3112,"GO", "NO GO"))</f>
        <v>EM ANÁLISE</v>
      </c>
      <c r="AU3112" s="97">
        <f>IF(AN3112="","",+BD!$AN3112-AJ3112)</f>
      </c>
      <c r="AV3112" s="98"/>
      <c r="AW3112" s="90">
        <f>BD!P3112*BD!AC3112</f>
        <v>0</v>
      </c>
      <c r="AX3112" s="90">
        <f>BD!V3112*BD!AC3112</f>
        <v>0</v>
      </c>
      <c r="AY3112" s="90">
        <f>IF(BD!AN3112="","",BD!AN3112*BD!AC3112)</f>
      </c>
      <c r="AZ3112" s="75" t="s">
        <v>123</v>
      </c>
      <c r="BA3112" s="75" t="s">
        <v>115</v>
      </c>
      <c r="BB3112" s="75">
        <v>2</v>
      </c>
      <c r="BC3112" s="75" t="s">
        <v>3569</v>
      </c>
      <c r="BD3112" s="104"/>
      <c r="BE3112" s="104"/>
      <c r="BF3112" s="101"/>
      <c r="BG3112" s="101"/>
      <c r="BH3112" s="101"/>
      <c r="BI3112" s="101"/>
      <c r="BJ3112" s="101"/>
      <c r="BK3112" s="101"/>
      <c r="BL3112" s="101"/>
      <c r="BM3112" s="101"/>
      <c r="BN3112" s="101"/>
      <c r="BO3112" s="103"/>
      <c r="BP3112" s="101"/>
      <c r="BQ3112" s="101"/>
      <c r="BR3112" s="101"/>
      <c r="BS3112" s="101"/>
      <c r="BT3112" s="101"/>
      <c r="BU3112" s="101"/>
      <c r="BV3112" s="101"/>
      <c r="BW3112" s="101"/>
      <c r="BX3112" s="101"/>
      <c r="BY3112" s="101"/>
      <c r="BZ3112" s="101"/>
      <c r="CA3112" s="101"/>
      <c r="CB3112" s="101"/>
      <c r="CC3112" s="101"/>
      <c r="CD3112" s="101"/>
      <c r="CE3112" s="101"/>
      <c r="CF3112" s="101"/>
      <c r="CG3112" s="37" t="e">
        <f>VLOOKUP(Table_1[[#This Row],[EAN]],'[1]Planilha1'!$E:$R,13,0)</f>
        <v>#N/A</v>
      </c>
    </row>
    <row r="3113" ht="15" hidden="1">
      <c r="A3113" s="7"/>
      <c r="B3113" s="84" t="s">
        <v>2735</v>
      </c>
      <c r="C3113" s="75">
        <v>222200</v>
      </c>
      <c r="D3113" s="75">
        <v>1140</v>
      </c>
      <c r="E3113" s="85">
        <v>7891021002189</v>
      </c>
      <c r="F3113" s="86" t="s">
        <v>3615</v>
      </c>
      <c r="G3113" s="75" t="s">
        <v>12</v>
      </c>
      <c r="H3113" s="75">
        <v>3370</v>
      </c>
      <c r="I3113" s="87" t="s">
        <v>1551</v>
      </c>
      <c r="J3113" s="75" t="s">
        <v>3613</v>
      </c>
      <c r="K3113" s="88" t="s">
        <v>84</v>
      </c>
      <c r="L3113" s="88">
        <v>24</v>
      </c>
      <c r="M3113" s="88">
        <v>0</v>
      </c>
      <c r="N3113" s="75" t="s">
        <v>85</v>
      </c>
      <c r="O3113" s="75" t="s">
        <v>114</v>
      </c>
      <c r="P3113" s="106"/>
      <c r="Q3113" s="90">
        <f>(17/100+7.6/100+1.65/100)*P3113</f>
        <v>0</v>
      </c>
      <c r="R3113" s="104"/>
      <c r="S3113" s="104"/>
      <c r="T3113" s="104"/>
      <c r="U3113" s="104"/>
      <c r="V3113" s="90">
        <f>+P3113-Q3113+R3113+S3113+T3113+U3113</f>
        <v>0</v>
      </c>
      <c r="W3113" s="91">
        <f>(1.02/100)</f>
        <v>1.02E-2</v>
      </c>
      <c r="X3113" s="91">
        <v>4.8E-3</v>
      </c>
      <c r="Y3113" s="91">
        <v>0.17</v>
      </c>
      <c r="Z3113" s="91">
        <v>1.65E-2</v>
      </c>
      <c r="AA3113" s="91">
        <v>7.6E-2</v>
      </c>
      <c r="AB3113" s="91">
        <f>SUM(W3113:AA3113)</f>
        <v>0.2775</v>
      </c>
      <c r="AC3113" s="75">
        <v>12</v>
      </c>
      <c r="AD3113" s="92">
        <f>IF(AL3113="","",+AC3113*AL3113)</f>
      </c>
      <c r="AE3113" s="93">
        <f>IF(AL3113="","",+AL3113*AB3113)</f>
      </c>
      <c r="AF3113" s="92">
        <f>IF(AL3113="","",+AL3113-AE3113)</f>
      </c>
      <c r="AG3113" s="93">
        <f>+V3113</f>
        <v>0</v>
      </c>
      <c r="AH3113" s="92">
        <f>IF(AF3113="","",+AF3113-AG3113)</f>
      </c>
      <c r="AI3113" s="92">
        <f>IF(AH3113="","",+AH3113*AC3113)</f>
      </c>
      <c r="AJ3113" s="93"/>
      <c r="AK3113" s="94">
        <v>0.33</v>
      </c>
      <c r="AL3113" s="93">
        <f>IF(V3113=0,"",V3113/(1-AB3113-AK3113))</f>
      </c>
      <c r="AM3113" s="95">
        <v>0.33</v>
      </c>
      <c r="AN3113" s="93">
        <f>IF(V3113=0,"",V3113/(1-AB3113-AM3113))</f>
      </c>
      <c r="AO3113" s="96">
        <v>1.2</v>
      </c>
      <c r="AP3113" s="93">
        <f>IF(BD!AJ3113="","",BD!AJ3113*BD!AO3113)</f>
      </c>
      <c r="AQ3113" s="91">
        <f>BD!AM3113/BD!AK3113-1</f>
        <v>0</v>
      </c>
      <c r="AR3113" s="91">
        <f>IF(BD!AN3113="","",IF(BD!AJ3113="","",BD!AN3113/BD!AJ3113-1))</f>
      </c>
      <c r="AS3113" s="91">
        <f>IF(BD!AN3113="","",IF(BD!AN3113&lt;BD!AL3113,"ABAIXO DA META","DENTRO DA META"))</f>
      </c>
      <c r="AT3113" s="91" t="str">
        <f>IF(BD!AJ3113="","EM ANÁLISE",IF(BD!AP3113&gt;=BD!AN3113,"GO", "NO GO"))</f>
        <v>EM ANÁLISE</v>
      </c>
      <c r="AU3113" s="97">
        <f>IF(AN3113="","",+BD!$AN3113-AJ3113)</f>
      </c>
      <c r="AV3113" s="98"/>
      <c r="AW3113" s="90">
        <f>BD!P3113*BD!AC3113</f>
        <v>0</v>
      </c>
      <c r="AX3113" s="90">
        <f>BD!V3113*BD!AC3113</f>
        <v>0</v>
      </c>
      <c r="AY3113" s="90">
        <f>IF(BD!AN3113="","",BD!AN3113*BD!AC3113)</f>
      </c>
      <c r="AZ3113" s="75" t="s">
        <v>123</v>
      </c>
      <c r="BA3113" s="75" t="s">
        <v>115</v>
      </c>
      <c r="BB3113" s="75">
        <v>2</v>
      </c>
      <c r="BC3113" s="75" t="s">
        <v>3569</v>
      </c>
      <c r="BD3113" s="104"/>
      <c r="BE3113" s="104"/>
      <c r="BF3113" s="101"/>
      <c r="BG3113" s="101"/>
      <c r="BH3113" s="101"/>
      <c r="BI3113" s="101"/>
      <c r="BJ3113" s="101"/>
      <c r="BK3113" s="101"/>
      <c r="BL3113" s="101"/>
      <c r="BM3113" s="101"/>
      <c r="BN3113" s="101"/>
      <c r="BO3113" s="103"/>
      <c r="BP3113" s="101"/>
      <c r="BQ3113" s="101"/>
      <c r="BR3113" s="101"/>
      <c r="BS3113" s="101"/>
      <c r="BT3113" s="101"/>
      <c r="BU3113" s="101"/>
      <c r="BV3113" s="101"/>
      <c r="BW3113" s="101"/>
      <c r="BX3113" s="101"/>
      <c r="BY3113" s="101"/>
      <c r="BZ3113" s="101"/>
      <c r="CA3113" s="101"/>
      <c r="CB3113" s="101"/>
      <c r="CC3113" s="101"/>
      <c r="CD3113" s="101"/>
      <c r="CE3113" s="101"/>
      <c r="CF3113" s="101"/>
      <c r="CG3113" s="37" t="e">
        <f>VLOOKUP(Table_1[[#This Row],[EAN]],'[1]Planilha1'!$E:$R,13,0)</f>
        <v>#N/A</v>
      </c>
    </row>
    <row r="3114" ht="15" hidden="1">
      <c r="A3114" s="7"/>
      <c r="B3114" s="84" t="s">
        <v>2735</v>
      </c>
      <c r="C3114" s="75">
        <v>222201</v>
      </c>
      <c r="D3114" s="75">
        <v>1138</v>
      </c>
      <c r="E3114" s="85">
        <v>7891021001908</v>
      </c>
      <c r="F3114" s="86" t="s">
        <v>3616</v>
      </c>
      <c r="G3114" s="75" t="s">
        <v>12</v>
      </c>
      <c r="H3114" s="75">
        <v>3370</v>
      </c>
      <c r="I3114" s="87" t="s">
        <v>1551</v>
      </c>
      <c r="J3114" s="75" t="s">
        <v>3613</v>
      </c>
      <c r="K3114" s="88" t="s">
        <v>84</v>
      </c>
      <c r="L3114" s="88">
        <v>6</v>
      </c>
      <c r="M3114" s="88">
        <v>0</v>
      </c>
      <c r="N3114" s="75" t="s">
        <v>85</v>
      </c>
      <c r="O3114" s="75" t="s">
        <v>114</v>
      </c>
      <c r="P3114" s="106"/>
      <c r="Q3114" s="90">
        <f>(17/100+7.6/100+1.65/100)*P3114</f>
        <v>0</v>
      </c>
      <c r="R3114" s="104"/>
      <c r="S3114" s="104"/>
      <c r="T3114" s="104"/>
      <c r="U3114" s="104"/>
      <c r="V3114" s="90">
        <f>+P3114-Q3114+R3114+S3114+T3114+U3114</f>
        <v>0</v>
      </c>
      <c r="W3114" s="91">
        <f>(1.02/100)</f>
        <v>1.02E-2</v>
      </c>
      <c r="X3114" s="91">
        <v>4.8E-3</v>
      </c>
      <c r="Y3114" s="91">
        <v>0.17</v>
      </c>
      <c r="Z3114" s="91">
        <v>1.65E-2</v>
      </c>
      <c r="AA3114" s="91">
        <v>7.6E-2</v>
      </c>
      <c r="AB3114" s="91">
        <f>SUM(W3114:AA3114)</f>
        <v>0.2775</v>
      </c>
      <c r="AC3114" s="75">
        <v>12</v>
      </c>
      <c r="AD3114" s="92">
        <f>IF(AL3114="","",+AC3114*AL3114)</f>
      </c>
      <c r="AE3114" s="93">
        <f>IF(AL3114="","",+AL3114*AB3114)</f>
      </c>
      <c r="AF3114" s="92">
        <f>IF(AL3114="","",+AL3114-AE3114)</f>
      </c>
      <c r="AG3114" s="93">
        <f>+V3114</f>
        <v>0</v>
      </c>
      <c r="AH3114" s="92">
        <f>IF(AF3114="","",+AF3114-AG3114)</f>
      </c>
      <c r="AI3114" s="92">
        <f>IF(AH3114="","",+AH3114*AC3114)</f>
      </c>
      <c r="AJ3114" s="93"/>
      <c r="AK3114" s="94">
        <v>0.33</v>
      </c>
      <c r="AL3114" s="93">
        <f>IF(V3114=0,"",V3114/(1-AB3114-AK3114))</f>
      </c>
      <c r="AM3114" s="95">
        <v>0.33</v>
      </c>
      <c r="AN3114" s="93">
        <f>IF(V3114=0,"",V3114/(1-AB3114-AM3114))</f>
      </c>
      <c r="AO3114" s="96">
        <v>1.2</v>
      </c>
      <c r="AP3114" s="93">
        <f>IF(BD!AJ3114="","",BD!AJ3114*BD!AO3114)</f>
      </c>
      <c r="AQ3114" s="91">
        <f>BD!AM3114/BD!AK3114-1</f>
        <v>0</v>
      </c>
      <c r="AR3114" s="91">
        <f>IF(BD!AN3114="","",IF(BD!AJ3114="","",BD!AN3114/BD!AJ3114-1))</f>
      </c>
      <c r="AS3114" s="91">
        <f>IF(BD!AN3114="","",IF(BD!AN3114&lt;BD!AL3114,"ABAIXO DA META","DENTRO DA META"))</f>
      </c>
      <c r="AT3114" s="91" t="str">
        <f>IF(BD!AJ3114="","EM ANÁLISE",IF(BD!AP3114&gt;=BD!AN3114,"GO", "NO GO"))</f>
        <v>EM ANÁLISE</v>
      </c>
      <c r="AU3114" s="97">
        <f>IF(AN3114="","",+BD!$AN3114-AJ3114)</f>
      </c>
      <c r="AV3114" s="98"/>
      <c r="AW3114" s="90">
        <f>BD!P3114*BD!AC3114</f>
        <v>0</v>
      </c>
      <c r="AX3114" s="90">
        <f>BD!V3114*BD!AC3114</f>
        <v>0</v>
      </c>
      <c r="AY3114" s="90">
        <f>IF(BD!AN3114="","",BD!AN3114*BD!AC3114)</f>
      </c>
      <c r="AZ3114" s="75" t="s">
        <v>123</v>
      </c>
      <c r="BA3114" s="75" t="s">
        <v>115</v>
      </c>
      <c r="BB3114" s="75">
        <v>2</v>
      </c>
      <c r="BC3114" s="75" t="s">
        <v>3569</v>
      </c>
      <c r="BD3114" s="104"/>
      <c r="BE3114" s="104"/>
      <c r="BF3114" s="101"/>
      <c r="BG3114" s="101"/>
      <c r="BH3114" s="101"/>
      <c r="BI3114" s="101"/>
      <c r="BJ3114" s="101"/>
      <c r="BK3114" s="101"/>
      <c r="BL3114" s="101"/>
      <c r="BM3114" s="101"/>
      <c r="BN3114" s="101"/>
      <c r="BO3114" s="103"/>
      <c r="BP3114" s="101"/>
      <c r="BQ3114" s="101"/>
      <c r="BR3114" s="101"/>
      <c r="BS3114" s="101"/>
      <c r="BT3114" s="101"/>
      <c r="BU3114" s="101"/>
      <c r="BV3114" s="101"/>
      <c r="BW3114" s="101"/>
      <c r="BX3114" s="101"/>
      <c r="BY3114" s="101"/>
      <c r="BZ3114" s="101"/>
      <c r="CA3114" s="101"/>
      <c r="CB3114" s="101"/>
      <c r="CC3114" s="101"/>
      <c r="CD3114" s="101"/>
      <c r="CE3114" s="101"/>
      <c r="CF3114" s="101"/>
      <c r="CG3114" s="37" t="e">
        <f>VLOOKUP(Table_1[[#This Row],[EAN]],'[1]Planilha1'!$E:$R,13,0)</f>
        <v>#N/A</v>
      </c>
    </row>
    <row r="3115" ht="15" hidden="1">
      <c r="A3115" s="7"/>
      <c r="B3115" s="84" t="s">
        <v>2735</v>
      </c>
      <c r="C3115" s="75">
        <v>222202</v>
      </c>
      <c r="D3115" s="75">
        <v>1139</v>
      </c>
      <c r="E3115" s="85">
        <v>7891021001960</v>
      </c>
      <c r="F3115" s="86" t="s">
        <v>3617</v>
      </c>
      <c r="G3115" s="75" t="s">
        <v>12</v>
      </c>
      <c r="H3115" s="75">
        <v>3370</v>
      </c>
      <c r="I3115" s="87" t="s">
        <v>1551</v>
      </c>
      <c r="J3115" s="75" t="s">
        <v>3613</v>
      </c>
      <c r="K3115" s="88" t="s">
        <v>84</v>
      </c>
      <c r="L3115" s="88">
        <v>6</v>
      </c>
      <c r="M3115" s="88">
        <v>0</v>
      </c>
      <c r="N3115" s="75" t="s">
        <v>85</v>
      </c>
      <c r="O3115" s="75" t="s">
        <v>114</v>
      </c>
      <c r="P3115" s="106"/>
      <c r="Q3115" s="90">
        <f>(17/100+7.6/100+1.65/100)*P3115</f>
        <v>0</v>
      </c>
      <c r="R3115" s="104"/>
      <c r="S3115" s="104"/>
      <c r="T3115" s="104"/>
      <c r="U3115" s="104"/>
      <c r="V3115" s="90">
        <f>+P3115-Q3115+R3115+S3115+T3115+U3115</f>
        <v>0</v>
      </c>
      <c r="W3115" s="91">
        <f>(1.02/100)</f>
        <v>1.02E-2</v>
      </c>
      <c r="X3115" s="91">
        <v>4.8E-3</v>
      </c>
      <c r="Y3115" s="91">
        <v>0.17</v>
      </c>
      <c r="Z3115" s="91">
        <v>1.65E-2</v>
      </c>
      <c r="AA3115" s="91">
        <v>7.6E-2</v>
      </c>
      <c r="AB3115" s="91">
        <f>SUM(W3115:AA3115)</f>
        <v>0.2775</v>
      </c>
      <c r="AC3115" s="75">
        <v>12</v>
      </c>
      <c r="AD3115" s="92">
        <f>IF(AL3115="","",+AC3115*AL3115)</f>
      </c>
      <c r="AE3115" s="93">
        <f>IF(AL3115="","",+AL3115*AB3115)</f>
      </c>
      <c r="AF3115" s="92">
        <f>IF(AL3115="","",+AL3115-AE3115)</f>
      </c>
      <c r="AG3115" s="93">
        <f>+V3115</f>
        <v>0</v>
      </c>
      <c r="AH3115" s="92">
        <f>IF(AF3115="","",+AF3115-AG3115)</f>
      </c>
      <c r="AI3115" s="92">
        <f>IF(AH3115="","",+AH3115*AC3115)</f>
      </c>
      <c r="AJ3115" s="93"/>
      <c r="AK3115" s="94">
        <v>0.33</v>
      </c>
      <c r="AL3115" s="93">
        <f>IF(V3115=0,"",V3115/(1-AB3115-AK3115))</f>
      </c>
      <c r="AM3115" s="95">
        <v>0.33</v>
      </c>
      <c r="AN3115" s="93">
        <f>IF(V3115=0,"",V3115/(1-AB3115-AM3115))</f>
      </c>
      <c r="AO3115" s="96">
        <v>1.2</v>
      </c>
      <c r="AP3115" s="93">
        <f>IF(BD!AJ3115="","",BD!AJ3115*BD!AO3115)</f>
      </c>
      <c r="AQ3115" s="91">
        <f>BD!AM3115/BD!AK3115-1</f>
        <v>0</v>
      </c>
      <c r="AR3115" s="91">
        <f>IF(BD!AN3115="","",IF(BD!AJ3115="","",BD!AN3115/BD!AJ3115-1))</f>
      </c>
      <c r="AS3115" s="91">
        <f>IF(BD!AN3115="","",IF(BD!AN3115&lt;BD!AL3115,"ABAIXO DA META","DENTRO DA META"))</f>
      </c>
      <c r="AT3115" s="91" t="str">
        <f>IF(BD!AJ3115="","EM ANÁLISE",IF(BD!AP3115&gt;=BD!AN3115,"GO", "NO GO"))</f>
        <v>EM ANÁLISE</v>
      </c>
      <c r="AU3115" s="97">
        <f>IF(AN3115="","",+BD!$AN3115-AJ3115)</f>
      </c>
      <c r="AV3115" s="98"/>
      <c r="AW3115" s="90">
        <f>BD!P3115*BD!AC3115</f>
        <v>0</v>
      </c>
      <c r="AX3115" s="90">
        <f>BD!V3115*BD!AC3115</f>
        <v>0</v>
      </c>
      <c r="AY3115" s="90">
        <f>IF(BD!AN3115="","",BD!AN3115*BD!AC3115)</f>
      </c>
      <c r="AZ3115" s="75" t="s">
        <v>123</v>
      </c>
      <c r="BA3115" s="75" t="s">
        <v>115</v>
      </c>
      <c r="BB3115" s="75">
        <v>2</v>
      </c>
      <c r="BC3115" s="75" t="s">
        <v>3569</v>
      </c>
      <c r="BD3115" s="104"/>
      <c r="BE3115" s="104"/>
      <c r="BF3115" s="101"/>
      <c r="BG3115" s="101"/>
      <c r="BH3115" s="101"/>
      <c r="BI3115" s="101"/>
      <c r="BJ3115" s="101"/>
      <c r="BK3115" s="101"/>
      <c r="BL3115" s="101"/>
      <c r="BM3115" s="101"/>
      <c r="BN3115" s="101"/>
      <c r="BO3115" s="103"/>
      <c r="BP3115" s="101"/>
      <c r="BQ3115" s="101"/>
      <c r="BR3115" s="101"/>
      <c r="BS3115" s="101"/>
      <c r="BT3115" s="101"/>
      <c r="BU3115" s="101"/>
      <c r="BV3115" s="101"/>
      <c r="BW3115" s="101"/>
      <c r="BX3115" s="101"/>
      <c r="BY3115" s="101"/>
      <c r="BZ3115" s="101"/>
      <c r="CA3115" s="101"/>
      <c r="CB3115" s="101"/>
      <c r="CC3115" s="101"/>
      <c r="CD3115" s="101"/>
      <c r="CE3115" s="101"/>
      <c r="CF3115" s="101"/>
      <c r="CG3115" s="37" t="e">
        <f>VLOOKUP(Table_1[[#This Row],[EAN]],'[1]Planilha1'!$E:$R,13,0)</f>
        <v>#N/A</v>
      </c>
    </row>
    <row r="3116" ht="15" hidden="1">
      <c r="A3116" s="7"/>
      <c r="B3116" s="84" t="s">
        <v>2735</v>
      </c>
      <c r="C3116" s="75">
        <v>222203</v>
      </c>
      <c r="D3116" s="75">
        <v>1141</v>
      </c>
      <c r="E3116" s="85">
        <v>7891021002196</v>
      </c>
      <c r="F3116" s="86" t="s">
        <v>3618</v>
      </c>
      <c r="G3116" s="75" t="s">
        <v>12</v>
      </c>
      <c r="H3116" s="75">
        <v>3370</v>
      </c>
      <c r="I3116" s="87" t="s">
        <v>1551</v>
      </c>
      <c r="J3116" s="75" t="s">
        <v>3613</v>
      </c>
      <c r="K3116" s="88" t="s">
        <v>84</v>
      </c>
      <c r="L3116" s="88">
        <v>24</v>
      </c>
      <c r="M3116" s="88">
        <v>0</v>
      </c>
      <c r="N3116" s="75" t="s">
        <v>85</v>
      </c>
      <c r="O3116" s="75" t="s">
        <v>114</v>
      </c>
      <c r="P3116" s="106"/>
      <c r="Q3116" s="90">
        <f>(17/100+7.6/100+1.65/100)*P3116</f>
        <v>0</v>
      </c>
      <c r="R3116" s="104"/>
      <c r="S3116" s="104"/>
      <c r="T3116" s="104"/>
      <c r="U3116" s="104"/>
      <c r="V3116" s="90">
        <f>+P3116-Q3116+R3116+S3116+T3116+U3116</f>
        <v>0</v>
      </c>
      <c r="W3116" s="91">
        <f>(1.02/100)</f>
        <v>1.02E-2</v>
      </c>
      <c r="X3116" s="91">
        <v>4.8E-3</v>
      </c>
      <c r="Y3116" s="91">
        <v>0.17</v>
      </c>
      <c r="Z3116" s="91">
        <v>1.65E-2</v>
      </c>
      <c r="AA3116" s="91">
        <v>7.6E-2</v>
      </c>
      <c r="AB3116" s="91">
        <f>SUM(W3116:AA3116)</f>
        <v>0.2775</v>
      </c>
      <c r="AC3116" s="75">
        <v>12</v>
      </c>
      <c r="AD3116" s="92">
        <f>IF(AL3116="","",+AC3116*AL3116)</f>
      </c>
      <c r="AE3116" s="93">
        <f>IF(AL3116="","",+AL3116*AB3116)</f>
      </c>
      <c r="AF3116" s="92">
        <f>IF(AL3116="","",+AL3116-AE3116)</f>
      </c>
      <c r="AG3116" s="93">
        <f>+V3116</f>
        <v>0</v>
      </c>
      <c r="AH3116" s="92">
        <f>IF(AF3116="","",+AF3116-AG3116)</f>
      </c>
      <c r="AI3116" s="92">
        <f>IF(AH3116="","",+AH3116*AC3116)</f>
      </c>
      <c r="AJ3116" s="93"/>
      <c r="AK3116" s="94">
        <v>0.33</v>
      </c>
      <c r="AL3116" s="93">
        <f>IF(V3116=0,"",V3116/(1-AB3116-AK3116))</f>
      </c>
      <c r="AM3116" s="95">
        <v>0.33</v>
      </c>
      <c r="AN3116" s="93">
        <f>IF(V3116=0,"",V3116/(1-AB3116-AM3116))</f>
      </c>
      <c r="AO3116" s="96">
        <v>1.2</v>
      </c>
      <c r="AP3116" s="93">
        <f>IF(BD!AJ3116="","",BD!AJ3116*BD!AO3116)</f>
      </c>
      <c r="AQ3116" s="91">
        <f>BD!AM3116/BD!AK3116-1</f>
        <v>0</v>
      </c>
      <c r="AR3116" s="91">
        <f>IF(BD!AN3116="","",IF(BD!AJ3116="","",BD!AN3116/BD!AJ3116-1))</f>
      </c>
      <c r="AS3116" s="91">
        <f>IF(BD!AN3116="","",IF(BD!AN3116&lt;BD!AL3116,"ABAIXO DA META","DENTRO DA META"))</f>
      </c>
      <c r="AT3116" s="91" t="str">
        <f>IF(BD!AJ3116="","EM ANÁLISE",IF(BD!AP3116&gt;=BD!AN3116,"GO", "NO GO"))</f>
        <v>EM ANÁLISE</v>
      </c>
      <c r="AU3116" s="97">
        <f>IF(AN3116="","",+BD!$AN3116-AJ3116)</f>
      </c>
      <c r="AV3116" s="98"/>
      <c r="AW3116" s="90">
        <f>BD!P3116*BD!AC3116</f>
        <v>0</v>
      </c>
      <c r="AX3116" s="90">
        <f>BD!V3116*BD!AC3116</f>
        <v>0</v>
      </c>
      <c r="AY3116" s="90">
        <f>IF(BD!AN3116="","",BD!AN3116*BD!AC3116)</f>
      </c>
      <c r="AZ3116" s="75" t="s">
        <v>123</v>
      </c>
      <c r="BA3116" s="75" t="s">
        <v>115</v>
      </c>
      <c r="BB3116" s="75">
        <v>2</v>
      </c>
      <c r="BC3116" s="75" t="s">
        <v>3569</v>
      </c>
      <c r="BD3116" s="104"/>
      <c r="BE3116" s="104"/>
      <c r="BF3116" s="101"/>
      <c r="BG3116" s="101"/>
      <c r="BH3116" s="101"/>
      <c r="BI3116" s="101"/>
      <c r="BJ3116" s="101"/>
      <c r="BK3116" s="101"/>
      <c r="BL3116" s="101"/>
      <c r="BM3116" s="101"/>
      <c r="BN3116" s="101"/>
      <c r="BO3116" s="103"/>
      <c r="BP3116" s="101"/>
      <c r="BQ3116" s="101"/>
      <c r="BR3116" s="101"/>
      <c r="BS3116" s="101"/>
      <c r="BT3116" s="101"/>
      <c r="BU3116" s="101"/>
      <c r="BV3116" s="101"/>
      <c r="BW3116" s="101"/>
      <c r="BX3116" s="101"/>
      <c r="BY3116" s="101"/>
      <c r="BZ3116" s="101"/>
      <c r="CA3116" s="101"/>
      <c r="CB3116" s="101"/>
      <c r="CC3116" s="101"/>
      <c r="CD3116" s="101"/>
      <c r="CE3116" s="101"/>
      <c r="CF3116" s="101"/>
      <c r="CG3116" s="37" t="e">
        <f>VLOOKUP(Table_1[[#This Row],[EAN]],'[1]Planilha1'!$E:$R,13,0)</f>
        <v>#N/A</v>
      </c>
    </row>
    <row r="3117" ht="15" hidden="1">
      <c r="A3117" s="7"/>
      <c r="B3117" s="84" t="s">
        <v>2735</v>
      </c>
      <c r="C3117" s="75">
        <v>222204</v>
      </c>
      <c r="D3117" s="75">
        <v>1142</v>
      </c>
      <c r="E3117" s="85">
        <v>7891021002202</v>
      </c>
      <c r="F3117" s="86" t="s">
        <v>3619</v>
      </c>
      <c r="G3117" s="75" t="s">
        <v>12</v>
      </c>
      <c r="H3117" s="75">
        <v>3370</v>
      </c>
      <c r="I3117" s="87" t="s">
        <v>1551</v>
      </c>
      <c r="J3117" s="75" t="s">
        <v>3613</v>
      </c>
      <c r="K3117" s="88" t="s">
        <v>84</v>
      </c>
      <c r="L3117" s="88">
        <v>24</v>
      </c>
      <c r="M3117" s="88">
        <v>0</v>
      </c>
      <c r="N3117" s="75" t="s">
        <v>85</v>
      </c>
      <c r="O3117" s="75" t="s">
        <v>114</v>
      </c>
      <c r="P3117" s="106"/>
      <c r="Q3117" s="90">
        <f>(17/100+7.6/100+1.65/100)*P3117</f>
        <v>0</v>
      </c>
      <c r="R3117" s="104"/>
      <c r="S3117" s="104"/>
      <c r="T3117" s="104"/>
      <c r="U3117" s="104"/>
      <c r="V3117" s="90">
        <f>+P3117-Q3117+R3117+S3117+T3117+U3117</f>
        <v>0</v>
      </c>
      <c r="W3117" s="91">
        <f>(1.02/100)</f>
        <v>1.02E-2</v>
      </c>
      <c r="X3117" s="91">
        <v>4.8E-3</v>
      </c>
      <c r="Y3117" s="91">
        <v>0.17</v>
      </c>
      <c r="Z3117" s="91">
        <v>1.65E-2</v>
      </c>
      <c r="AA3117" s="91">
        <v>7.6E-2</v>
      </c>
      <c r="AB3117" s="91">
        <f>SUM(W3117:AA3117)</f>
        <v>0.2775</v>
      </c>
      <c r="AC3117" s="75">
        <v>12</v>
      </c>
      <c r="AD3117" s="92">
        <f>IF(AL3117="","",+AC3117*AL3117)</f>
      </c>
      <c r="AE3117" s="93">
        <f>IF(AL3117="","",+AL3117*AB3117)</f>
      </c>
      <c r="AF3117" s="92">
        <f>IF(AL3117="","",+AL3117-AE3117)</f>
      </c>
      <c r="AG3117" s="93">
        <f>+V3117</f>
        <v>0</v>
      </c>
      <c r="AH3117" s="92">
        <f>IF(AF3117="","",+AF3117-AG3117)</f>
      </c>
      <c r="AI3117" s="92">
        <f>IF(AH3117="","",+AH3117*AC3117)</f>
      </c>
      <c r="AJ3117" s="93"/>
      <c r="AK3117" s="94">
        <v>0.33</v>
      </c>
      <c r="AL3117" s="93">
        <f>IF(V3117=0,"",V3117/(1-AB3117-AK3117))</f>
      </c>
      <c r="AM3117" s="95">
        <v>0.33</v>
      </c>
      <c r="AN3117" s="93">
        <f>IF(V3117=0,"",V3117/(1-AB3117-AM3117))</f>
      </c>
      <c r="AO3117" s="96">
        <v>1.2</v>
      </c>
      <c r="AP3117" s="93">
        <f>IF(BD!AJ3117="","",BD!AJ3117*BD!AO3117)</f>
      </c>
      <c r="AQ3117" s="91">
        <f>BD!AM3117/BD!AK3117-1</f>
        <v>0</v>
      </c>
      <c r="AR3117" s="91">
        <f>IF(BD!AN3117="","",IF(BD!AJ3117="","",BD!AN3117/BD!AJ3117-1))</f>
      </c>
      <c r="AS3117" s="91">
        <f>IF(BD!AN3117="","",IF(BD!AN3117&lt;BD!AL3117,"ABAIXO DA META","DENTRO DA META"))</f>
      </c>
      <c r="AT3117" s="91" t="str">
        <f>IF(BD!AJ3117="","EM ANÁLISE",IF(BD!AP3117&gt;=BD!AN3117,"GO", "NO GO"))</f>
        <v>EM ANÁLISE</v>
      </c>
      <c r="AU3117" s="97">
        <f>IF(AN3117="","",+BD!$AN3117-AJ3117)</f>
      </c>
      <c r="AV3117" s="98"/>
      <c r="AW3117" s="90">
        <f>BD!P3117*BD!AC3117</f>
        <v>0</v>
      </c>
      <c r="AX3117" s="90">
        <f>BD!V3117*BD!AC3117</f>
        <v>0</v>
      </c>
      <c r="AY3117" s="90">
        <f>IF(BD!AN3117="","",BD!AN3117*BD!AC3117)</f>
      </c>
      <c r="AZ3117" s="75" t="s">
        <v>123</v>
      </c>
      <c r="BA3117" s="75" t="s">
        <v>115</v>
      </c>
      <c r="BB3117" s="75">
        <v>2</v>
      </c>
      <c r="BC3117" s="75" t="s">
        <v>3569</v>
      </c>
      <c r="BD3117" s="104"/>
      <c r="BE3117" s="104"/>
      <c r="BF3117" s="101"/>
      <c r="BG3117" s="101"/>
      <c r="BH3117" s="101"/>
      <c r="BI3117" s="101"/>
      <c r="BJ3117" s="101"/>
      <c r="BK3117" s="101"/>
      <c r="BL3117" s="101"/>
      <c r="BM3117" s="101"/>
      <c r="BN3117" s="101"/>
      <c r="BO3117" s="103"/>
      <c r="BP3117" s="101"/>
      <c r="BQ3117" s="101"/>
      <c r="BR3117" s="101"/>
      <c r="BS3117" s="101"/>
      <c r="BT3117" s="101"/>
      <c r="BU3117" s="101"/>
      <c r="BV3117" s="101"/>
      <c r="BW3117" s="101"/>
      <c r="BX3117" s="101"/>
      <c r="BY3117" s="101"/>
      <c r="BZ3117" s="101"/>
      <c r="CA3117" s="101"/>
      <c r="CB3117" s="101"/>
      <c r="CC3117" s="101"/>
      <c r="CD3117" s="101"/>
      <c r="CE3117" s="101"/>
      <c r="CF3117" s="101"/>
      <c r="CG3117" s="37" t="e">
        <f>VLOOKUP(Table_1[[#This Row],[EAN]],'[1]Planilha1'!$E:$R,13,0)</f>
        <v>#N/A</v>
      </c>
    </row>
    <row r="3118" ht="15" hidden="1">
      <c r="A3118" s="7"/>
      <c r="B3118" s="84" t="s">
        <v>79</v>
      </c>
      <c r="C3118" s="75">
        <v>222437</v>
      </c>
      <c r="D3118" s="75"/>
      <c r="E3118" s="85">
        <v>7891097102813</v>
      </c>
      <c r="F3118" s="86" t="s">
        <v>3620</v>
      </c>
      <c r="G3118" s="75" t="s">
        <v>17</v>
      </c>
      <c r="H3118" s="75">
        <v>3280</v>
      </c>
      <c r="I3118" s="87" t="s">
        <v>1008</v>
      </c>
      <c r="J3118" s="75" t="s">
        <v>539</v>
      </c>
      <c r="K3118" s="88" t="s">
        <v>84</v>
      </c>
      <c r="L3118" s="88">
        <v>8</v>
      </c>
      <c r="M3118" s="88">
        <v>4</v>
      </c>
      <c r="N3118" s="75" t="s">
        <v>85</v>
      </c>
      <c r="O3118" s="75"/>
      <c r="P3118" s="106"/>
      <c r="Q3118" s="90">
        <f>(17/100+7.6/100+1.65/100)*P3118</f>
        <v>0</v>
      </c>
      <c r="R3118" s="104"/>
      <c r="S3118" s="104"/>
      <c r="T3118" s="104"/>
      <c r="U3118" s="104"/>
      <c r="V3118" s="90">
        <f>+P3118-Q3118+R3118+S3118+T3118+U3118</f>
        <v>0</v>
      </c>
      <c r="W3118" s="91">
        <f>(1.02/100)</f>
        <v>1.02E-2</v>
      </c>
      <c r="X3118" s="91">
        <v>4.8E-3</v>
      </c>
      <c r="Y3118" s="91">
        <v>0.17</v>
      </c>
      <c r="Z3118" s="91">
        <v>1.65E-2</v>
      </c>
      <c r="AA3118" s="91">
        <v>7.6E-2</v>
      </c>
      <c r="AB3118" s="91">
        <f>SUM(W3118:AA3118)</f>
        <v>0.2775</v>
      </c>
      <c r="AC3118" s="75">
        <v>12</v>
      </c>
      <c r="AD3118" s="92">
        <f>IF(AL3118="","",+AC3118*AL3118)</f>
      </c>
      <c r="AE3118" s="93">
        <f>IF(AL3118="","",+AL3118*AB3118)</f>
      </c>
      <c r="AF3118" s="92">
        <f>IF(AL3118="","",+AL3118-AE3118)</f>
      </c>
      <c r="AG3118" s="93">
        <f>+V3118</f>
        <v>0</v>
      </c>
      <c r="AH3118" s="92">
        <f>IF(AF3118="","",+AF3118-AG3118)</f>
      </c>
      <c r="AI3118" s="92">
        <f>IF(AH3118="","",+AH3118*AC3118)</f>
      </c>
      <c r="AJ3118" s="93"/>
      <c r="AK3118" s="94">
        <v>0.33</v>
      </c>
      <c r="AL3118" s="93">
        <f>IF(V3118=0,"",V3118/(1-AB3118-AK3118))</f>
      </c>
      <c r="AM3118" s="95">
        <v>0.33</v>
      </c>
      <c r="AN3118" s="93">
        <f>IF(V3118=0,"",V3118/(1-AB3118-AM3118))</f>
      </c>
      <c r="AO3118" s="96">
        <v>1.2</v>
      </c>
      <c r="AP3118" s="93">
        <f>IF(BD!AJ3118="","",BD!AJ3118*BD!AO3118)</f>
      </c>
      <c r="AQ3118" s="91">
        <f>BD!AM3118/BD!AK3118-1</f>
        <v>0</v>
      </c>
      <c r="AR3118" s="91">
        <f>IF(BD!AN3118="","",IF(BD!AJ3118="","",BD!AN3118/BD!AJ3118-1))</f>
      </c>
      <c r="AS3118" s="91">
        <f>IF(BD!AN3118="","",IF(BD!AN3118&lt;BD!AL3118,"ABAIXO DA META","DENTRO DA META"))</f>
      </c>
      <c r="AT3118" s="91" t="str">
        <f>IF(BD!AJ3118="","EM ANÁLISE",IF(BD!AP3118&gt;=BD!AN3118,"GO", "NO GO"))</f>
        <v>EM ANÁLISE</v>
      </c>
      <c r="AU3118" s="97">
        <f>IF(AN3118="","",+BD!$AN3118-AJ3118)</f>
      </c>
      <c r="AV3118" s="98"/>
      <c r="AW3118" s="90">
        <f>BD!P3118*BD!AC3118</f>
        <v>0</v>
      </c>
      <c r="AX3118" s="90">
        <f>BD!V3118*BD!AC3118</f>
        <v>0</v>
      </c>
      <c r="AY3118" s="90">
        <f>IF(BD!AN3118="","",BD!AN3118*BD!AC3118)</f>
      </c>
      <c r="AZ3118" s="75" t="s">
        <v>123</v>
      </c>
      <c r="BA3118" s="75"/>
      <c r="BB3118" s="75"/>
      <c r="BC3118" s="75"/>
      <c r="BD3118" s="104"/>
      <c r="BE3118" s="104"/>
      <c r="BF3118" s="101"/>
      <c r="BG3118" s="101"/>
      <c r="BH3118" s="101"/>
      <c r="BI3118" s="101"/>
      <c r="BJ3118" s="101"/>
      <c r="BK3118" s="101"/>
      <c r="BL3118" s="101"/>
      <c r="BM3118" s="101"/>
      <c r="BN3118" s="101"/>
      <c r="BO3118" s="103"/>
      <c r="BP3118" s="101"/>
      <c r="BQ3118" s="101"/>
      <c r="BR3118" s="101"/>
      <c r="BS3118" s="101"/>
      <c r="BT3118" s="101"/>
      <c r="BU3118" s="101"/>
      <c r="BV3118" s="101"/>
      <c r="BW3118" s="101"/>
      <c r="BX3118" s="101"/>
      <c r="BY3118" s="101"/>
      <c r="BZ3118" s="101"/>
      <c r="CA3118" s="101"/>
      <c r="CB3118" s="101"/>
      <c r="CC3118" s="101"/>
      <c r="CD3118" s="101"/>
      <c r="CE3118" s="101"/>
      <c r="CF3118" s="101"/>
      <c r="CG3118" s="37" t="e">
        <f>VLOOKUP(Table_1[[#This Row],[EAN]],'[1]Planilha1'!$E:$R,13,0)</f>
        <v>#N/A</v>
      </c>
    </row>
    <row r="3119" ht="15" hidden="1">
      <c r="A3119" s="7"/>
      <c r="B3119" s="84" t="s">
        <v>79</v>
      </c>
      <c r="C3119" s="75">
        <v>222438</v>
      </c>
      <c r="D3119" s="75"/>
      <c r="E3119" s="85">
        <v>7891097000522</v>
      </c>
      <c r="F3119" s="86" t="s">
        <v>3621</v>
      </c>
      <c r="G3119" s="75" t="s">
        <v>17</v>
      </c>
      <c r="H3119" s="75">
        <v>3280</v>
      </c>
      <c r="I3119" s="87" t="s">
        <v>1008</v>
      </c>
      <c r="J3119" s="75" t="s">
        <v>539</v>
      </c>
      <c r="K3119" s="88" t="s">
        <v>84</v>
      </c>
      <c r="L3119" s="88">
        <v>8</v>
      </c>
      <c r="M3119" s="88">
        <v>4</v>
      </c>
      <c r="N3119" s="75" t="s">
        <v>85</v>
      </c>
      <c r="O3119" s="75"/>
      <c r="P3119" s="106"/>
      <c r="Q3119" s="90">
        <f>(17/100+7.6/100+1.65/100)*P3119</f>
        <v>0</v>
      </c>
      <c r="R3119" s="104"/>
      <c r="S3119" s="104"/>
      <c r="T3119" s="104"/>
      <c r="U3119" s="104"/>
      <c r="V3119" s="90">
        <f>+P3119-Q3119+R3119+S3119+T3119+U3119</f>
        <v>0</v>
      </c>
      <c r="W3119" s="91">
        <f>(1.02/100)</f>
        <v>1.02E-2</v>
      </c>
      <c r="X3119" s="91">
        <v>4.8E-3</v>
      </c>
      <c r="Y3119" s="91">
        <v>0.17</v>
      </c>
      <c r="Z3119" s="91">
        <v>1.65E-2</v>
      </c>
      <c r="AA3119" s="91">
        <v>7.6E-2</v>
      </c>
      <c r="AB3119" s="91">
        <f>SUM(W3119:AA3119)</f>
        <v>0.2775</v>
      </c>
      <c r="AC3119" s="75">
        <v>12</v>
      </c>
      <c r="AD3119" s="92">
        <f>IF(AL3119="","",+AC3119*AL3119)</f>
      </c>
      <c r="AE3119" s="93">
        <f>IF(AL3119="","",+AL3119*AB3119)</f>
      </c>
      <c r="AF3119" s="92">
        <f>IF(AL3119="","",+AL3119-AE3119)</f>
      </c>
      <c r="AG3119" s="93">
        <f>+V3119</f>
        <v>0</v>
      </c>
      <c r="AH3119" s="92">
        <f>IF(AF3119="","",+AF3119-AG3119)</f>
      </c>
      <c r="AI3119" s="92">
        <f>IF(AH3119="","",+AH3119*AC3119)</f>
      </c>
      <c r="AJ3119" s="93"/>
      <c r="AK3119" s="94">
        <v>0.33</v>
      </c>
      <c r="AL3119" s="93">
        <f>IF(V3119=0,"",V3119/(1-AB3119-AK3119))</f>
      </c>
      <c r="AM3119" s="95">
        <v>0.33</v>
      </c>
      <c r="AN3119" s="93">
        <f>IF(V3119=0,"",V3119/(1-AB3119-AM3119))</f>
      </c>
      <c r="AO3119" s="96">
        <v>1.2</v>
      </c>
      <c r="AP3119" s="93">
        <f>IF(BD!AJ3119="","",BD!AJ3119*BD!AO3119)</f>
      </c>
      <c r="AQ3119" s="91">
        <f>BD!AM3119/BD!AK3119-1</f>
        <v>0</v>
      </c>
      <c r="AR3119" s="91">
        <f>IF(BD!AN3119="","",IF(BD!AJ3119="","",BD!AN3119/BD!AJ3119-1))</f>
      </c>
      <c r="AS3119" s="91">
        <f>IF(BD!AN3119="","",IF(BD!AN3119&lt;BD!AL3119,"ABAIXO DA META","DENTRO DA META"))</f>
      </c>
      <c r="AT3119" s="91" t="str">
        <f>IF(BD!AJ3119="","EM ANÁLISE",IF(BD!AP3119&gt;=BD!AN3119,"GO", "NO GO"))</f>
        <v>EM ANÁLISE</v>
      </c>
      <c r="AU3119" s="97">
        <f>IF(AN3119="","",+BD!$AN3119-AJ3119)</f>
      </c>
      <c r="AV3119" s="98"/>
      <c r="AW3119" s="90">
        <f>BD!P3119*BD!AC3119</f>
        <v>0</v>
      </c>
      <c r="AX3119" s="90">
        <f>BD!V3119*BD!AC3119</f>
        <v>0</v>
      </c>
      <c r="AY3119" s="90">
        <f>IF(BD!AN3119="","",BD!AN3119*BD!AC3119)</f>
      </c>
      <c r="AZ3119" s="75" t="s">
        <v>123</v>
      </c>
      <c r="BA3119" s="75"/>
      <c r="BB3119" s="75"/>
      <c r="BC3119" s="75"/>
      <c r="BD3119" s="104"/>
      <c r="BE3119" s="104"/>
      <c r="BF3119" s="101"/>
      <c r="BG3119" s="101"/>
      <c r="BH3119" s="101"/>
      <c r="BI3119" s="101"/>
      <c r="BJ3119" s="101"/>
      <c r="BK3119" s="101"/>
      <c r="BL3119" s="101"/>
      <c r="BM3119" s="101"/>
      <c r="BN3119" s="101"/>
      <c r="BO3119" s="103"/>
      <c r="BP3119" s="101"/>
      <c r="BQ3119" s="101"/>
      <c r="BR3119" s="101"/>
      <c r="BS3119" s="101"/>
      <c r="BT3119" s="101"/>
      <c r="BU3119" s="101"/>
      <c r="BV3119" s="101"/>
      <c r="BW3119" s="101"/>
      <c r="BX3119" s="101"/>
      <c r="BY3119" s="101"/>
      <c r="BZ3119" s="101"/>
      <c r="CA3119" s="101"/>
      <c r="CB3119" s="101"/>
      <c r="CC3119" s="101"/>
      <c r="CD3119" s="101"/>
      <c r="CE3119" s="101"/>
      <c r="CF3119" s="101"/>
      <c r="CG3119" s="37" t="e">
        <f>VLOOKUP(Table_1[[#This Row],[EAN]],'[1]Planilha1'!$E:$R,13,0)</f>
        <v>#N/A</v>
      </c>
    </row>
    <row r="3120" ht="15" hidden="1">
      <c r="A3120" s="7"/>
      <c r="B3120" s="84" t="s">
        <v>79</v>
      </c>
      <c r="C3120" s="75">
        <v>222439</v>
      </c>
      <c r="D3120" s="75"/>
      <c r="E3120" s="85">
        <v>78912298</v>
      </c>
      <c r="F3120" s="86" t="s">
        <v>3622</v>
      </c>
      <c r="G3120" s="75" t="s">
        <v>17</v>
      </c>
      <c r="H3120" s="75">
        <v>3280</v>
      </c>
      <c r="I3120" s="87" t="s">
        <v>1008</v>
      </c>
      <c r="J3120" s="75" t="s">
        <v>539</v>
      </c>
      <c r="K3120" s="88" t="s">
        <v>84</v>
      </c>
      <c r="L3120" s="88">
        <v>16</v>
      </c>
      <c r="M3120" s="88">
        <v>4</v>
      </c>
      <c r="N3120" s="75" t="s">
        <v>85</v>
      </c>
      <c r="O3120" s="75"/>
      <c r="P3120" s="106"/>
      <c r="Q3120" s="90">
        <f>(17/100+7.6/100+1.65/100)*P3120</f>
        <v>0</v>
      </c>
      <c r="R3120" s="104"/>
      <c r="S3120" s="104"/>
      <c r="T3120" s="104"/>
      <c r="U3120" s="104"/>
      <c r="V3120" s="90">
        <f>+P3120-Q3120+R3120+S3120+T3120+U3120</f>
        <v>0</v>
      </c>
      <c r="W3120" s="91">
        <f>(1.02/100)</f>
        <v>1.02E-2</v>
      </c>
      <c r="X3120" s="91">
        <v>4.8E-3</v>
      </c>
      <c r="Y3120" s="91">
        <v>0.17</v>
      </c>
      <c r="Z3120" s="91">
        <v>1.65E-2</v>
      </c>
      <c r="AA3120" s="91">
        <v>7.6E-2</v>
      </c>
      <c r="AB3120" s="91">
        <f>SUM(W3120:AA3120)</f>
        <v>0.2775</v>
      </c>
      <c r="AC3120" s="75">
        <v>12</v>
      </c>
      <c r="AD3120" s="92">
        <f>IF(AL3120="","",+AC3120*AL3120)</f>
      </c>
      <c r="AE3120" s="93">
        <f>IF(AL3120="","",+AL3120*AB3120)</f>
      </c>
      <c r="AF3120" s="92">
        <f>IF(AL3120="","",+AL3120-AE3120)</f>
      </c>
      <c r="AG3120" s="93">
        <f>+V3120</f>
        <v>0</v>
      </c>
      <c r="AH3120" s="92">
        <f>IF(AF3120="","",+AF3120-AG3120)</f>
      </c>
      <c r="AI3120" s="92">
        <f>IF(AH3120="","",+AH3120*AC3120)</f>
      </c>
      <c r="AJ3120" s="93"/>
      <c r="AK3120" s="94">
        <v>0.33</v>
      </c>
      <c r="AL3120" s="93">
        <f>IF(V3120=0,"",V3120/(1-AB3120-AK3120))</f>
      </c>
      <c r="AM3120" s="95">
        <v>0.33</v>
      </c>
      <c r="AN3120" s="93">
        <f>IF(V3120=0,"",V3120/(1-AB3120-AM3120))</f>
      </c>
      <c r="AO3120" s="96">
        <v>1.2</v>
      </c>
      <c r="AP3120" s="93">
        <f>IF(BD!AJ3120="","",BD!AJ3120*BD!AO3120)</f>
      </c>
      <c r="AQ3120" s="91">
        <f>BD!AM3120/BD!AK3120-1</f>
        <v>0</v>
      </c>
      <c r="AR3120" s="91">
        <f>IF(BD!AN3120="","",IF(BD!AJ3120="","",BD!AN3120/BD!AJ3120-1))</f>
      </c>
      <c r="AS3120" s="91">
        <f>IF(BD!AN3120="","",IF(BD!AN3120&lt;BD!AL3120,"ABAIXO DA META","DENTRO DA META"))</f>
      </c>
      <c r="AT3120" s="91" t="str">
        <f>IF(BD!AJ3120="","EM ANÁLISE",IF(BD!AP3120&gt;=BD!AN3120,"GO", "NO GO"))</f>
        <v>EM ANÁLISE</v>
      </c>
      <c r="AU3120" s="97">
        <f>IF(AN3120="","",+BD!$AN3120-AJ3120)</f>
      </c>
      <c r="AV3120" s="98"/>
      <c r="AW3120" s="90">
        <f>BD!P3120*BD!AC3120</f>
        <v>0</v>
      </c>
      <c r="AX3120" s="90">
        <f>BD!V3120*BD!AC3120</f>
        <v>0</v>
      </c>
      <c r="AY3120" s="90">
        <f>IF(BD!AN3120="","",BD!AN3120*BD!AC3120)</f>
      </c>
      <c r="AZ3120" s="75" t="s">
        <v>123</v>
      </c>
      <c r="BA3120" s="75"/>
      <c r="BB3120" s="75"/>
      <c r="BC3120" s="75"/>
      <c r="BD3120" s="104"/>
      <c r="BE3120" s="104"/>
      <c r="BF3120" s="101"/>
      <c r="BG3120" s="101"/>
      <c r="BH3120" s="101"/>
      <c r="BI3120" s="101"/>
      <c r="BJ3120" s="101"/>
      <c r="BK3120" s="101"/>
      <c r="BL3120" s="101"/>
      <c r="BM3120" s="101"/>
      <c r="BN3120" s="101"/>
      <c r="BO3120" s="103"/>
      <c r="BP3120" s="101"/>
      <c r="BQ3120" s="101"/>
      <c r="BR3120" s="101"/>
      <c r="BS3120" s="101"/>
      <c r="BT3120" s="101"/>
      <c r="BU3120" s="101"/>
      <c r="BV3120" s="101"/>
      <c r="BW3120" s="101"/>
      <c r="BX3120" s="101"/>
      <c r="BY3120" s="101"/>
      <c r="BZ3120" s="101"/>
      <c r="CA3120" s="101"/>
      <c r="CB3120" s="101"/>
      <c r="CC3120" s="101"/>
      <c r="CD3120" s="101"/>
      <c r="CE3120" s="101"/>
      <c r="CF3120" s="101"/>
      <c r="CG3120" s="37" t="e">
        <f>VLOOKUP(Table_1[[#This Row],[EAN]],'[1]Planilha1'!$E:$R,13,0)</f>
        <v>#N/A</v>
      </c>
    </row>
    <row r="3121" ht="15" hidden="1">
      <c r="A3121" s="7"/>
      <c r="B3121" s="84" t="s">
        <v>79</v>
      </c>
      <c r="C3121" s="75">
        <v>222440</v>
      </c>
      <c r="D3121" s="75"/>
      <c r="E3121" s="85">
        <v>78912274</v>
      </c>
      <c r="F3121" s="86" t="s">
        <v>3623</v>
      </c>
      <c r="G3121" s="75" t="s">
        <v>17</v>
      </c>
      <c r="H3121" s="75">
        <v>3280</v>
      </c>
      <c r="I3121" s="87" t="s">
        <v>1008</v>
      </c>
      <c r="J3121" s="75" t="s">
        <v>539</v>
      </c>
      <c r="K3121" s="88" t="s">
        <v>84</v>
      </c>
      <c r="L3121" s="88">
        <v>16</v>
      </c>
      <c r="M3121" s="88">
        <v>4</v>
      </c>
      <c r="N3121" s="75" t="s">
        <v>85</v>
      </c>
      <c r="O3121" s="75"/>
      <c r="P3121" s="106"/>
      <c r="Q3121" s="90">
        <f>(17/100+7.6/100+1.65/100)*P3121</f>
        <v>0</v>
      </c>
      <c r="R3121" s="104"/>
      <c r="S3121" s="104"/>
      <c r="T3121" s="104"/>
      <c r="U3121" s="104"/>
      <c r="V3121" s="90">
        <f>+P3121-Q3121+R3121+S3121+T3121+U3121</f>
        <v>0</v>
      </c>
      <c r="W3121" s="91">
        <f>(1.02/100)</f>
        <v>1.02E-2</v>
      </c>
      <c r="X3121" s="91">
        <v>4.8E-3</v>
      </c>
      <c r="Y3121" s="91">
        <v>0.17</v>
      </c>
      <c r="Z3121" s="91">
        <v>1.65E-2</v>
      </c>
      <c r="AA3121" s="91">
        <v>7.6E-2</v>
      </c>
      <c r="AB3121" s="91">
        <f>SUM(W3121:AA3121)</f>
        <v>0.2775</v>
      </c>
      <c r="AC3121" s="75">
        <v>12</v>
      </c>
      <c r="AD3121" s="92">
        <f>IF(AL3121="","",+AC3121*AL3121)</f>
      </c>
      <c r="AE3121" s="93">
        <f>IF(AL3121="","",+AL3121*AB3121)</f>
      </c>
      <c r="AF3121" s="92">
        <f>IF(AL3121="","",+AL3121-AE3121)</f>
      </c>
      <c r="AG3121" s="93">
        <f>+V3121</f>
        <v>0</v>
      </c>
      <c r="AH3121" s="92">
        <f>IF(AF3121="","",+AF3121-AG3121)</f>
      </c>
      <c r="AI3121" s="92">
        <f>IF(AH3121="","",+AH3121*AC3121)</f>
      </c>
      <c r="AJ3121" s="93"/>
      <c r="AK3121" s="94">
        <v>0.33</v>
      </c>
      <c r="AL3121" s="93">
        <f>IF(V3121=0,"",V3121/(1-AB3121-AK3121))</f>
      </c>
      <c r="AM3121" s="95">
        <v>0.33</v>
      </c>
      <c r="AN3121" s="93">
        <f>IF(V3121=0,"",V3121/(1-AB3121-AM3121))</f>
      </c>
      <c r="AO3121" s="96">
        <v>1.2</v>
      </c>
      <c r="AP3121" s="93">
        <f>IF(BD!AJ3121="","",BD!AJ3121*BD!AO3121)</f>
      </c>
      <c r="AQ3121" s="91">
        <f>BD!AM3121/BD!AK3121-1</f>
        <v>0</v>
      </c>
      <c r="AR3121" s="91">
        <f>IF(BD!AN3121="","",IF(BD!AJ3121="","",BD!AN3121/BD!AJ3121-1))</f>
      </c>
      <c r="AS3121" s="91">
        <f>IF(BD!AN3121="","",IF(BD!AN3121&lt;BD!AL3121,"ABAIXO DA META","DENTRO DA META"))</f>
      </c>
      <c r="AT3121" s="91" t="str">
        <f>IF(BD!AJ3121="","EM ANÁLISE",IF(BD!AP3121&gt;=BD!AN3121,"GO", "NO GO"))</f>
        <v>EM ANÁLISE</v>
      </c>
      <c r="AU3121" s="97">
        <f>IF(AN3121="","",+BD!$AN3121-AJ3121)</f>
      </c>
      <c r="AV3121" s="98"/>
      <c r="AW3121" s="90">
        <f>BD!P3121*BD!AC3121</f>
        <v>0</v>
      </c>
      <c r="AX3121" s="90">
        <f>BD!V3121*BD!AC3121</f>
        <v>0</v>
      </c>
      <c r="AY3121" s="90">
        <f>IF(BD!AN3121="","",BD!AN3121*BD!AC3121)</f>
      </c>
      <c r="AZ3121" s="75" t="s">
        <v>123</v>
      </c>
      <c r="BA3121" s="75"/>
      <c r="BB3121" s="75"/>
      <c r="BC3121" s="75"/>
      <c r="BD3121" s="104"/>
      <c r="BE3121" s="104"/>
      <c r="BF3121" s="101"/>
      <c r="BG3121" s="101"/>
      <c r="BH3121" s="101"/>
      <c r="BI3121" s="101"/>
      <c r="BJ3121" s="101"/>
      <c r="BK3121" s="101"/>
      <c r="BL3121" s="101"/>
      <c r="BM3121" s="101"/>
      <c r="BN3121" s="101"/>
      <c r="BO3121" s="103"/>
      <c r="BP3121" s="101"/>
      <c r="BQ3121" s="101"/>
      <c r="BR3121" s="101"/>
      <c r="BS3121" s="101"/>
      <c r="BT3121" s="101"/>
      <c r="BU3121" s="101"/>
      <c r="BV3121" s="101"/>
      <c r="BW3121" s="101"/>
      <c r="BX3121" s="101"/>
      <c r="BY3121" s="101"/>
      <c r="BZ3121" s="101"/>
      <c r="CA3121" s="101"/>
      <c r="CB3121" s="101"/>
      <c r="CC3121" s="101"/>
      <c r="CD3121" s="101"/>
      <c r="CE3121" s="101"/>
      <c r="CF3121" s="101"/>
      <c r="CG3121" s="37" t="e">
        <f>VLOOKUP(Table_1[[#This Row],[EAN]],'[1]Planilha1'!$E:$R,13,0)</f>
        <v>#N/A</v>
      </c>
    </row>
    <row r="3122" ht="15" hidden="1">
      <c r="A3122" s="7"/>
      <c r="B3122" s="84" t="s">
        <v>79</v>
      </c>
      <c r="C3122" s="75">
        <v>222441</v>
      </c>
      <c r="D3122" s="75"/>
      <c r="E3122" s="85">
        <v>78903784</v>
      </c>
      <c r="F3122" s="86" t="s">
        <v>3624</v>
      </c>
      <c r="G3122" s="75" t="s">
        <v>17</v>
      </c>
      <c r="H3122" s="75">
        <v>3280</v>
      </c>
      <c r="I3122" s="87" t="s">
        <v>1008</v>
      </c>
      <c r="J3122" s="75" t="s">
        <v>539</v>
      </c>
      <c r="K3122" s="88" t="s">
        <v>84</v>
      </c>
      <c r="L3122" s="88">
        <v>16</v>
      </c>
      <c r="M3122" s="88">
        <v>4</v>
      </c>
      <c r="N3122" s="75" t="s">
        <v>85</v>
      </c>
      <c r="O3122" s="75"/>
      <c r="P3122" s="106"/>
      <c r="Q3122" s="90">
        <f>(17/100+7.6/100+1.65/100)*P3122</f>
        <v>0</v>
      </c>
      <c r="R3122" s="104"/>
      <c r="S3122" s="104"/>
      <c r="T3122" s="104"/>
      <c r="U3122" s="104"/>
      <c r="V3122" s="90">
        <f>+P3122-Q3122+R3122+S3122+T3122+U3122</f>
        <v>0</v>
      </c>
      <c r="W3122" s="91">
        <f>(1.02/100)</f>
        <v>1.02E-2</v>
      </c>
      <c r="X3122" s="91">
        <v>4.8E-3</v>
      </c>
      <c r="Y3122" s="91">
        <v>0.17</v>
      </c>
      <c r="Z3122" s="91">
        <v>1.65E-2</v>
      </c>
      <c r="AA3122" s="91">
        <v>7.6E-2</v>
      </c>
      <c r="AB3122" s="91">
        <f>SUM(W3122:AA3122)</f>
        <v>0.2775</v>
      </c>
      <c r="AC3122" s="75">
        <v>12</v>
      </c>
      <c r="AD3122" s="92">
        <f>IF(AL3122="","",+AC3122*AL3122)</f>
      </c>
      <c r="AE3122" s="93">
        <f>IF(AL3122="","",+AL3122*AB3122)</f>
      </c>
      <c r="AF3122" s="92">
        <f>IF(AL3122="","",+AL3122-AE3122)</f>
      </c>
      <c r="AG3122" s="93">
        <f>+V3122</f>
        <v>0</v>
      </c>
      <c r="AH3122" s="92">
        <f>IF(AF3122="","",+AF3122-AG3122)</f>
      </c>
      <c r="AI3122" s="92">
        <f>IF(AH3122="","",+AH3122*AC3122)</f>
      </c>
      <c r="AJ3122" s="93"/>
      <c r="AK3122" s="94">
        <v>0.33</v>
      </c>
      <c r="AL3122" s="93">
        <f>IF(V3122=0,"",V3122/(1-AB3122-AK3122))</f>
      </c>
      <c r="AM3122" s="95">
        <v>0.33</v>
      </c>
      <c r="AN3122" s="93">
        <f>IF(V3122=0,"",V3122/(1-AB3122-AM3122))</f>
      </c>
      <c r="AO3122" s="96">
        <v>1.2</v>
      </c>
      <c r="AP3122" s="93">
        <f>IF(BD!AJ3122="","",BD!AJ3122*BD!AO3122)</f>
      </c>
      <c r="AQ3122" s="91">
        <f>BD!AM3122/BD!AK3122-1</f>
        <v>0</v>
      </c>
      <c r="AR3122" s="91">
        <f>IF(BD!AN3122="","",IF(BD!AJ3122="","",BD!AN3122/BD!AJ3122-1))</f>
      </c>
      <c r="AS3122" s="91">
        <f>IF(BD!AN3122="","",IF(BD!AN3122&lt;BD!AL3122,"ABAIXO DA META","DENTRO DA META"))</f>
      </c>
      <c r="AT3122" s="91" t="str">
        <f>IF(BD!AJ3122="","EM ANÁLISE",IF(BD!AP3122&gt;=BD!AN3122,"GO", "NO GO"))</f>
        <v>EM ANÁLISE</v>
      </c>
      <c r="AU3122" s="97">
        <f>IF(AN3122="","",+BD!$AN3122-AJ3122)</f>
      </c>
      <c r="AV3122" s="98"/>
      <c r="AW3122" s="90">
        <f>BD!P3122*BD!AC3122</f>
        <v>0</v>
      </c>
      <c r="AX3122" s="90">
        <f>BD!V3122*BD!AC3122</f>
        <v>0</v>
      </c>
      <c r="AY3122" s="90">
        <f>IF(BD!AN3122="","",BD!AN3122*BD!AC3122)</f>
      </c>
      <c r="AZ3122" s="75" t="s">
        <v>123</v>
      </c>
      <c r="BA3122" s="75"/>
      <c r="BB3122" s="75"/>
      <c r="BC3122" s="75"/>
      <c r="BD3122" s="104"/>
      <c r="BE3122" s="104"/>
      <c r="BF3122" s="101"/>
      <c r="BG3122" s="101"/>
      <c r="BH3122" s="101"/>
      <c r="BI3122" s="101"/>
      <c r="BJ3122" s="101"/>
      <c r="BK3122" s="101"/>
      <c r="BL3122" s="101"/>
      <c r="BM3122" s="101"/>
      <c r="BN3122" s="101"/>
      <c r="BO3122" s="103"/>
      <c r="BP3122" s="101"/>
      <c r="BQ3122" s="101"/>
      <c r="BR3122" s="101"/>
      <c r="BS3122" s="101"/>
      <c r="BT3122" s="101"/>
      <c r="BU3122" s="101"/>
      <c r="BV3122" s="101"/>
      <c r="BW3122" s="101"/>
      <c r="BX3122" s="101"/>
      <c r="BY3122" s="101"/>
      <c r="BZ3122" s="101"/>
      <c r="CA3122" s="101"/>
      <c r="CB3122" s="101"/>
      <c r="CC3122" s="101"/>
      <c r="CD3122" s="101"/>
      <c r="CE3122" s="101"/>
      <c r="CF3122" s="101"/>
      <c r="CG3122" s="37" t="e">
        <f>VLOOKUP(Table_1[[#This Row],[EAN]],'[1]Planilha1'!$E:$R,13,0)</f>
        <v>#N/A</v>
      </c>
    </row>
    <row r="3123" ht="15" hidden="1">
      <c r="A3123" s="7"/>
      <c r="B3123" s="84" t="s">
        <v>79</v>
      </c>
      <c r="C3123" s="75">
        <v>222442</v>
      </c>
      <c r="D3123" s="75"/>
      <c r="E3123" s="85">
        <v>7891097000232</v>
      </c>
      <c r="F3123" s="86" t="s">
        <v>3625</v>
      </c>
      <c r="G3123" s="75" t="s">
        <v>17</v>
      </c>
      <c r="H3123" s="75">
        <v>3280</v>
      </c>
      <c r="I3123" s="87" t="s">
        <v>1008</v>
      </c>
      <c r="J3123" s="75" t="s">
        <v>539</v>
      </c>
      <c r="K3123" s="88" t="s">
        <v>84</v>
      </c>
      <c r="L3123" s="88">
        <v>16</v>
      </c>
      <c r="M3123" s="88">
        <v>4</v>
      </c>
      <c r="N3123" s="75" t="s">
        <v>85</v>
      </c>
      <c r="O3123" s="75"/>
      <c r="P3123" s="106"/>
      <c r="Q3123" s="90">
        <f>(17/100+7.6/100+1.65/100)*P3123</f>
        <v>0</v>
      </c>
      <c r="R3123" s="104"/>
      <c r="S3123" s="104"/>
      <c r="T3123" s="104"/>
      <c r="U3123" s="104"/>
      <c r="V3123" s="90">
        <f>+P3123-Q3123+R3123+S3123+T3123+U3123</f>
        <v>0</v>
      </c>
      <c r="W3123" s="91">
        <f>(1.02/100)</f>
        <v>1.02E-2</v>
      </c>
      <c r="X3123" s="91">
        <v>4.8E-3</v>
      </c>
      <c r="Y3123" s="91">
        <v>0.17</v>
      </c>
      <c r="Z3123" s="91">
        <v>1.65E-2</v>
      </c>
      <c r="AA3123" s="91">
        <v>7.6E-2</v>
      </c>
      <c r="AB3123" s="91">
        <f>SUM(W3123:AA3123)</f>
        <v>0.2775</v>
      </c>
      <c r="AC3123" s="75">
        <v>12</v>
      </c>
      <c r="AD3123" s="92">
        <f>IF(AL3123="","",+AC3123*AL3123)</f>
      </c>
      <c r="AE3123" s="93">
        <f>IF(AL3123="","",+AL3123*AB3123)</f>
      </c>
      <c r="AF3123" s="92">
        <f>IF(AL3123="","",+AL3123-AE3123)</f>
      </c>
      <c r="AG3123" s="93">
        <f>+V3123</f>
        <v>0</v>
      </c>
      <c r="AH3123" s="92">
        <f>IF(AF3123="","",+AF3123-AG3123)</f>
      </c>
      <c r="AI3123" s="92">
        <f>IF(AH3123="","",+AH3123*AC3123)</f>
      </c>
      <c r="AJ3123" s="93"/>
      <c r="AK3123" s="94">
        <v>0.33</v>
      </c>
      <c r="AL3123" s="93">
        <f>IF(V3123=0,"",V3123/(1-AB3123-AK3123))</f>
      </c>
      <c r="AM3123" s="95">
        <v>0.33</v>
      </c>
      <c r="AN3123" s="93">
        <f>IF(V3123=0,"",V3123/(1-AB3123-AM3123))</f>
      </c>
      <c r="AO3123" s="96">
        <v>1.2</v>
      </c>
      <c r="AP3123" s="93">
        <f>IF(BD!AJ3123="","",BD!AJ3123*BD!AO3123)</f>
      </c>
      <c r="AQ3123" s="91">
        <f>BD!AM3123/BD!AK3123-1</f>
        <v>0</v>
      </c>
      <c r="AR3123" s="91">
        <f>IF(BD!AN3123="","",IF(BD!AJ3123="","",BD!AN3123/BD!AJ3123-1))</f>
      </c>
      <c r="AS3123" s="91">
        <f>IF(BD!AN3123="","",IF(BD!AN3123&lt;BD!AL3123,"ABAIXO DA META","DENTRO DA META"))</f>
      </c>
      <c r="AT3123" s="91" t="str">
        <f>IF(BD!AJ3123="","EM ANÁLISE",IF(BD!AP3123&gt;=BD!AN3123,"GO", "NO GO"))</f>
        <v>EM ANÁLISE</v>
      </c>
      <c r="AU3123" s="97">
        <f>IF(AN3123="","",+BD!$AN3123-AJ3123)</f>
      </c>
      <c r="AV3123" s="98"/>
      <c r="AW3123" s="90">
        <f>BD!P3123*BD!AC3123</f>
        <v>0</v>
      </c>
      <c r="AX3123" s="90">
        <f>BD!V3123*BD!AC3123</f>
        <v>0</v>
      </c>
      <c r="AY3123" s="90">
        <f>IF(BD!AN3123="","",BD!AN3123*BD!AC3123)</f>
      </c>
      <c r="AZ3123" s="75" t="s">
        <v>123</v>
      </c>
      <c r="BA3123" s="75"/>
      <c r="BB3123" s="75"/>
      <c r="BC3123" s="75"/>
      <c r="BD3123" s="104"/>
      <c r="BE3123" s="104"/>
      <c r="BF3123" s="101"/>
      <c r="BG3123" s="101"/>
      <c r="BH3123" s="101"/>
      <c r="BI3123" s="101"/>
      <c r="BJ3123" s="101"/>
      <c r="BK3123" s="101"/>
      <c r="BL3123" s="101"/>
      <c r="BM3123" s="101"/>
      <c r="BN3123" s="101"/>
      <c r="BO3123" s="103"/>
      <c r="BP3123" s="101"/>
      <c r="BQ3123" s="101"/>
      <c r="BR3123" s="101"/>
      <c r="BS3123" s="101"/>
      <c r="BT3123" s="101"/>
      <c r="BU3123" s="101"/>
      <c r="BV3123" s="101"/>
      <c r="BW3123" s="101"/>
      <c r="BX3123" s="101"/>
      <c r="BY3123" s="101"/>
      <c r="BZ3123" s="101"/>
      <c r="CA3123" s="101"/>
      <c r="CB3123" s="101"/>
      <c r="CC3123" s="101"/>
      <c r="CD3123" s="101"/>
      <c r="CE3123" s="101"/>
      <c r="CF3123" s="101"/>
      <c r="CG3123" s="37" t="e">
        <f>VLOOKUP(Table_1[[#This Row],[EAN]],'[1]Planilha1'!$E:$R,13,0)</f>
        <v>#N/A</v>
      </c>
    </row>
    <row r="3124" ht="15" hidden="1">
      <c r="A3124" s="7"/>
      <c r="B3124" s="84" t="s">
        <v>79</v>
      </c>
      <c r="C3124" s="75">
        <v>222443</v>
      </c>
      <c r="D3124" s="75"/>
      <c r="E3124" s="85">
        <v>78903791</v>
      </c>
      <c r="F3124" s="86" t="s">
        <v>3626</v>
      </c>
      <c r="G3124" s="75" t="s">
        <v>17</v>
      </c>
      <c r="H3124" s="75">
        <v>3280</v>
      </c>
      <c r="I3124" s="87" t="s">
        <v>1008</v>
      </c>
      <c r="J3124" s="75" t="s">
        <v>539</v>
      </c>
      <c r="K3124" s="88" t="s">
        <v>84</v>
      </c>
      <c r="L3124" s="88">
        <v>16</v>
      </c>
      <c r="M3124" s="88">
        <v>4</v>
      </c>
      <c r="N3124" s="75" t="s">
        <v>85</v>
      </c>
      <c r="O3124" s="75"/>
      <c r="P3124" s="106"/>
      <c r="Q3124" s="90">
        <f>(17/100+7.6/100+1.65/100)*P3124</f>
        <v>0</v>
      </c>
      <c r="R3124" s="104"/>
      <c r="S3124" s="104"/>
      <c r="T3124" s="104"/>
      <c r="U3124" s="104"/>
      <c r="V3124" s="90">
        <f>+P3124-Q3124+R3124+S3124+T3124+U3124</f>
        <v>0</v>
      </c>
      <c r="W3124" s="91">
        <f>(1.02/100)</f>
        <v>1.02E-2</v>
      </c>
      <c r="X3124" s="91">
        <v>4.8E-3</v>
      </c>
      <c r="Y3124" s="91">
        <v>0.17</v>
      </c>
      <c r="Z3124" s="91">
        <v>1.65E-2</v>
      </c>
      <c r="AA3124" s="91">
        <v>7.6E-2</v>
      </c>
      <c r="AB3124" s="91">
        <f>SUM(W3124:AA3124)</f>
        <v>0.2775</v>
      </c>
      <c r="AC3124" s="75">
        <v>12</v>
      </c>
      <c r="AD3124" s="92">
        <f>IF(AL3124="","",+AC3124*AL3124)</f>
      </c>
      <c r="AE3124" s="93">
        <f>IF(AL3124="","",+AL3124*AB3124)</f>
      </c>
      <c r="AF3124" s="92">
        <f>IF(AL3124="","",+AL3124-AE3124)</f>
      </c>
      <c r="AG3124" s="93">
        <f>+V3124</f>
        <v>0</v>
      </c>
      <c r="AH3124" s="92">
        <f>IF(AF3124="","",+AF3124-AG3124)</f>
      </c>
      <c r="AI3124" s="92">
        <f>IF(AH3124="","",+AH3124*AC3124)</f>
      </c>
      <c r="AJ3124" s="93"/>
      <c r="AK3124" s="94">
        <v>0.33</v>
      </c>
      <c r="AL3124" s="93">
        <f>IF(V3124=0,"",V3124/(1-AB3124-AK3124))</f>
      </c>
      <c r="AM3124" s="95">
        <v>0.33</v>
      </c>
      <c r="AN3124" s="93">
        <f>IF(V3124=0,"",V3124/(1-AB3124-AM3124))</f>
      </c>
      <c r="AO3124" s="96">
        <v>1.2</v>
      </c>
      <c r="AP3124" s="93">
        <f>IF(BD!AJ3124="","",BD!AJ3124*BD!AO3124)</f>
      </c>
      <c r="AQ3124" s="91">
        <f>BD!AM3124/BD!AK3124-1</f>
        <v>0</v>
      </c>
      <c r="AR3124" s="91">
        <f>IF(BD!AN3124="","",IF(BD!AJ3124="","",BD!AN3124/BD!AJ3124-1))</f>
      </c>
      <c r="AS3124" s="91">
        <f>IF(BD!AN3124="","",IF(BD!AN3124&lt;BD!AL3124,"ABAIXO DA META","DENTRO DA META"))</f>
      </c>
      <c r="AT3124" s="91" t="str">
        <f>IF(BD!AJ3124="","EM ANÁLISE",IF(BD!AP3124&gt;=BD!AN3124,"GO", "NO GO"))</f>
        <v>EM ANÁLISE</v>
      </c>
      <c r="AU3124" s="97">
        <f>IF(AN3124="","",+BD!$AN3124-AJ3124)</f>
      </c>
      <c r="AV3124" s="98"/>
      <c r="AW3124" s="90">
        <f>BD!P3124*BD!AC3124</f>
        <v>0</v>
      </c>
      <c r="AX3124" s="90">
        <f>BD!V3124*BD!AC3124</f>
        <v>0</v>
      </c>
      <c r="AY3124" s="90">
        <f>IF(BD!AN3124="","",BD!AN3124*BD!AC3124)</f>
      </c>
      <c r="AZ3124" s="75" t="s">
        <v>123</v>
      </c>
      <c r="BA3124" s="75"/>
      <c r="BB3124" s="75"/>
      <c r="BC3124" s="75"/>
      <c r="BD3124" s="104"/>
      <c r="BE3124" s="104"/>
      <c r="BF3124" s="101"/>
      <c r="BG3124" s="101"/>
      <c r="BH3124" s="101"/>
      <c r="BI3124" s="101"/>
      <c r="BJ3124" s="101"/>
      <c r="BK3124" s="101"/>
      <c r="BL3124" s="101"/>
      <c r="BM3124" s="101"/>
      <c r="BN3124" s="101"/>
      <c r="BO3124" s="103"/>
      <c r="BP3124" s="101"/>
      <c r="BQ3124" s="101"/>
      <c r="BR3124" s="101"/>
      <c r="BS3124" s="101"/>
      <c r="BT3124" s="101"/>
      <c r="BU3124" s="101"/>
      <c r="BV3124" s="101"/>
      <c r="BW3124" s="101"/>
      <c r="BX3124" s="101"/>
      <c r="BY3124" s="101"/>
      <c r="BZ3124" s="101"/>
      <c r="CA3124" s="101"/>
      <c r="CB3124" s="101"/>
      <c r="CC3124" s="101"/>
      <c r="CD3124" s="101"/>
      <c r="CE3124" s="101"/>
      <c r="CF3124" s="101"/>
      <c r="CG3124" s="37" t="e">
        <f>VLOOKUP(Table_1[[#This Row],[EAN]],'[1]Planilha1'!$E:$R,13,0)</f>
        <v>#N/A</v>
      </c>
    </row>
    <row r="3125" ht="15" hidden="1">
      <c r="A3125" s="7"/>
      <c r="B3125" s="84" t="s">
        <v>79</v>
      </c>
      <c r="C3125" s="75">
        <v>222444</v>
      </c>
      <c r="D3125" s="75"/>
      <c r="E3125" s="85">
        <v>7891097101687</v>
      </c>
      <c r="F3125" s="86" t="s">
        <v>3627</v>
      </c>
      <c r="G3125" s="75" t="s">
        <v>17</v>
      </c>
      <c r="H3125" s="75">
        <v>3280</v>
      </c>
      <c r="I3125" s="87" t="s">
        <v>1008</v>
      </c>
      <c r="J3125" s="75" t="s">
        <v>485</v>
      </c>
      <c r="K3125" s="88" t="s">
        <v>84</v>
      </c>
      <c r="L3125" s="88">
        <v>16</v>
      </c>
      <c r="M3125" s="88">
        <v>4</v>
      </c>
      <c r="N3125" s="75" t="s">
        <v>85</v>
      </c>
      <c r="O3125" s="75"/>
      <c r="P3125" s="106"/>
      <c r="Q3125" s="90">
        <f>(17/100+7.6/100+1.65/100)*P3125</f>
        <v>0</v>
      </c>
      <c r="R3125" s="104"/>
      <c r="S3125" s="104"/>
      <c r="T3125" s="104"/>
      <c r="U3125" s="104"/>
      <c r="V3125" s="90">
        <f>+P3125-Q3125+R3125+S3125+T3125+U3125</f>
        <v>0</v>
      </c>
      <c r="W3125" s="91">
        <f>(1.02/100)</f>
        <v>1.02E-2</v>
      </c>
      <c r="X3125" s="91">
        <v>4.8E-3</v>
      </c>
      <c r="Y3125" s="91">
        <v>0.17</v>
      </c>
      <c r="Z3125" s="91">
        <v>1.65E-2</v>
      </c>
      <c r="AA3125" s="91">
        <v>7.6E-2</v>
      </c>
      <c r="AB3125" s="91">
        <f>SUM(W3125:AA3125)</f>
        <v>0.2775</v>
      </c>
      <c r="AC3125" s="75">
        <v>12</v>
      </c>
      <c r="AD3125" s="92">
        <f>IF(AL3125="","",+AC3125*AL3125)</f>
      </c>
      <c r="AE3125" s="93">
        <f>IF(AL3125="","",+AL3125*AB3125)</f>
      </c>
      <c r="AF3125" s="92">
        <f>IF(AL3125="","",+AL3125-AE3125)</f>
      </c>
      <c r="AG3125" s="93">
        <f>+V3125</f>
        <v>0</v>
      </c>
      <c r="AH3125" s="92">
        <f>IF(AF3125="","",+AF3125-AG3125)</f>
      </c>
      <c r="AI3125" s="92">
        <f>IF(AH3125="","",+AH3125*AC3125)</f>
      </c>
      <c r="AJ3125" s="93"/>
      <c r="AK3125" s="94">
        <v>0.33</v>
      </c>
      <c r="AL3125" s="93">
        <f>IF(V3125=0,"",V3125/(1-AB3125-AK3125))</f>
      </c>
      <c r="AM3125" s="95">
        <v>0.33</v>
      </c>
      <c r="AN3125" s="93">
        <f>IF(V3125=0,"",V3125/(1-AB3125-AM3125))</f>
      </c>
      <c r="AO3125" s="96">
        <v>1.2</v>
      </c>
      <c r="AP3125" s="93">
        <f>IF(BD!AJ3125="","",BD!AJ3125*BD!AO3125)</f>
      </c>
      <c r="AQ3125" s="91">
        <f>BD!AM3125/BD!AK3125-1</f>
        <v>0</v>
      </c>
      <c r="AR3125" s="91">
        <f>IF(BD!AN3125="","",IF(BD!AJ3125="","",BD!AN3125/BD!AJ3125-1))</f>
      </c>
      <c r="AS3125" s="91">
        <f>IF(BD!AN3125="","",IF(BD!AN3125&lt;BD!AL3125,"ABAIXO DA META","DENTRO DA META"))</f>
      </c>
      <c r="AT3125" s="91" t="str">
        <f>IF(BD!AJ3125="","EM ANÁLISE",IF(BD!AP3125&gt;=BD!AN3125,"GO", "NO GO"))</f>
        <v>EM ANÁLISE</v>
      </c>
      <c r="AU3125" s="97">
        <f>IF(AN3125="","",+BD!$AN3125-AJ3125)</f>
      </c>
      <c r="AV3125" s="98"/>
      <c r="AW3125" s="90">
        <f>BD!P3125*BD!AC3125</f>
        <v>0</v>
      </c>
      <c r="AX3125" s="90">
        <f>BD!V3125*BD!AC3125</f>
        <v>0</v>
      </c>
      <c r="AY3125" s="90">
        <f>IF(BD!AN3125="","",BD!AN3125*BD!AC3125)</f>
      </c>
      <c r="AZ3125" s="75" t="s">
        <v>123</v>
      </c>
      <c r="BA3125" s="75"/>
      <c r="BB3125" s="75"/>
      <c r="BC3125" s="75"/>
      <c r="BD3125" s="104"/>
      <c r="BE3125" s="104"/>
      <c r="BF3125" s="101"/>
      <c r="BG3125" s="101"/>
      <c r="BH3125" s="101"/>
      <c r="BI3125" s="101"/>
      <c r="BJ3125" s="101"/>
      <c r="BK3125" s="101"/>
      <c r="BL3125" s="101"/>
      <c r="BM3125" s="101"/>
      <c r="BN3125" s="101"/>
      <c r="BO3125" s="103"/>
      <c r="BP3125" s="101"/>
      <c r="BQ3125" s="101"/>
      <c r="BR3125" s="101"/>
      <c r="BS3125" s="101"/>
      <c r="BT3125" s="101"/>
      <c r="BU3125" s="101"/>
      <c r="BV3125" s="101"/>
      <c r="BW3125" s="101"/>
      <c r="BX3125" s="101"/>
      <c r="BY3125" s="101"/>
      <c r="BZ3125" s="101"/>
      <c r="CA3125" s="101"/>
      <c r="CB3125" s="101"/>
      <c r="CC3125" s="101"/>
      <c r="CD3125" s="101"/>
      <c r="CE3125" s="101"/>
      <c r="CF3125" s="101"/>
      <c r="CG3125" s="37" t="e">
        <f>VLOOKUP(Table_1[[#This Row],[EAN]],'[1]Planilha1'!$E:$R,13,0)</f>
        <v>#N/A</v>
      </c>
    </row>
    <row r="3126" ht="15" hidden="1">
      <c r="A3126" s="7"/>
      <c r="B3126" s="84" t="s">
        <v>79</v>
      </c>
      <c r="C3126" s="75">
        <v>222445</v>
      </c>
      <c r="D3126" s="75"/>
      <c r="E3126" s="85">
        <v>7891097089701</v>
      </c>
      <c r="F3126" s="86" t="s">
        <v>3628</v>
      </c>
      <c r="G3126" s="75" t="s">
        <v>17</v>
      </c>
      <c r="H3126" s="75">
        <v>3280</v>
      </c>
      <c r="I3126" s="87" t="s">
        <v>1008</v>
      </c>
      <c r="J3126" s="75" t="s">
        <v>485</v>
      </c>
      <c r="K3126" s="88" t="s">
        <v>84</v>
      </c>
      <c r="L3126" s="88">
        <v>16</v>
      </c>
      <c r="M3126" s="88">
        <v>4</v>
      </c>
      <c r="N3126" s="75" t="s">
        <v>85</v>
      </c>
      <c r="O3126" s="75"/>
      <c r="P3126" s="106"/>
      <c r="Q3126" s="90">
        <f>(17/100+7.6/100+1.65/100)*P3126</f>
        <v>0</v>
      </c>
      <c r="R3126" s="104"/>
      <c r="S3126" s="104"/>
      <c r="T3126" s="104"/>
      <c r="U3126" s="104"/>
      <c r="V3126" s="90">
        <f>+P3126-Q3126+R3126+S3126+T3126+U3126</f>
        <v>0</v>
      </c>
      <c r="W3126" s="91">
        <f>(1.02/100)</f>
        <v>1.02E-2</v>
      </c>
      <c r="X3126" s="91">
        <v>4.8E-3</v>
      </c>
      <c r="Y3126" s="91">
        <v>0.17</v>
      </c>
      <c r="Z3126" s="91">
        <v>1.65E-2</v>
      </c>
      <c r="AA3126" s="91">
        <v>7.6E-2</v>
      </c>
      <c r="AB3126" s="91">
        <f>SUM(W3126:AA3126)</f>
        <v>0.2775</v>
      </c>
      <c r="AC3126" s="75">
        <v>12</v>
      </c>
      <c r="AD3126" s="92">
        <f>IF(AL3126="","",+AC3126*AL3126)</f>
      </c>
      <c r="AE3126" s="93">
        <f>IF(AL3126="","",+AL3126*AB3126)</f>
      </c>
      <c r="AF3126" s="92">
        <f>IF(AL3126="","",+AL3126-AE3126)</f>
      </c>
      <c r="AG3126" s="93">
        <f>+V3126</f>
        <v>0</v>
      </c>
      <c r="AH3126" s="92">
        <f>IF(AF3126="","",+AF3126-AG3126)</f>
      </c>
      <c r="AI3126" s="92">
        <f>IF(AH3126="","",+AH3126*AC3126)</f>
      </c>
      <c r="AJ3126" s="93"/>
      <c r="AK3126" s="94">
        <v>0.33</v>
      </c>
      <c r="AL3126" s="93">
        <f>IF(V3126=0,"",V3126/(1-AB3126-AK3126))</f>
      </c>
      <c r="AM3126" s="95">
        <v>0.33</v>
      </c>
      <c r="AN3126" s="93">
        <f>IF(V3126=0,"",V3126/(1-AB3126-AM3126))</f>
      </c>
      <c r="AO3126" s="96">
        <v>1.2</v>
      </c>
      <c r="AP3126" s="93">
        <f>IF(BD!AJ3126="","",BD!AJ3126*BD!AO3126)</f>
      </c>
      <c r="AQ3126" s="91">
        <f>BD!AM3126/BD!AK3126-1</f>
        <v>0</v>
      </c>
      <c r="AR3126" s="91">
        <f>IF(BD!AN3126="","",IF(BD!AJ3126="","",BD!AN3126/BD!AJ3126-1))</f>
      </c>
      <c r="AS3126" s="91">
        <f>IF(BD!AN3126="","",IF(BD!AN3126&lt;BD!AL3126,"ABAIXO DA META","DENTRO DA META"))</f>
      </c>
      <c r="AT3126" s="91" t="str">
        <f>IF(BD!AJ3126="","EM ANÁLISE",IF(BD!AP3126&gt;=BD!AN3126,"GO", "NO GO"))</f>
        <v>EM ANÁLISE</v>
      </c>
      <c r="AU3126" s="97">
        <f>IF(AN3126="","",+BD!$AN3126-AJ3126)</f>
      </c>
      <c r="AV3126" s="98"/>
      <c r="AW3126" s="90">
        <f>BD!P3126*BD!AC3126</f>
        <v>0</v>
      </c>
      <c r="AX3126" s="90">
        <f>BD!V3126*BD!AC3126</f>
        <v>0</v>
      </c>
      <c r="AY3126" s="90">
        <f>IF(BD!AN3126="","",BD!AN3126*BD!AC3126)</f>
      </c>
      <c r="AZ3126" s="75" t="s">
        <v>123</v>
      </c>
      <c r="BA3126" s="75"/>
      <c r="BB3126" s="75"/>
      <c r="BC3126" s="75"/>
      <c r="BD3126" s="104"/>
      <c r="BE3126" s="104"/>
      <c r="BF3126" s="101"/>
      <c r="BG3126" s="101"/>
      <c r="BH3126" s="101"/>
      <c r="BI3126" s="101"/>
      <c r="BJ3126" s="101"/>
      <c r="BK3126" s="101"/>
      <c r="BL3126" s="101"/>
      <c r="BM3126" s="101"/>
      <c r="BN3126" s="101"/>
      <c r="BO3126" s="103"/>
      <c r="BP3126" s="101"/>
      <c r="BQ3126" s="101"/>
      <c r="BR3126" s="101"/>
      <c r="BS3126" s="101"/>
      <c r="BT3126" s="101"/>
      <c r="BU3126" s="101"/>
      <c r="BV3126" s="101"/>
      <c r="BW3126" s="101"/>
      <c r="BX3126" s="101"/>
      <c r="BY3126" s="101"/>
      <c r="BZ3126" s="101"/>
      <c r="CA3126" s="101"/>
      <c r="CB3126" s="101"/>
      <c r="CC3126" s="101"/>
      <c r="CD3126" s="101"/>
      <c r="CE3126" s="101"/>
      <c r="CF3126" s="101"/>
      <c r="CG3126" s="37" t="e">
        <f>VLOOKUP(Table_1[[#This Row],[EAN]],'[1]Planilha1'!$E:$R,13,0)</f>
        <v>#N/A</v>
      </c>
    </row>
    <row r="3127" ht="15" hidden="1">
      <c r="A3127" s="7"/>
      <c r="B3127" s="84" t="s">
        <v>79</v>
      </c>
      <c r="C3127" s="75">
        <v>222446</v>
      </c>
      <c r="D3127" s="75"/>
      <c r="E3127" s="85">
        <v>7891097000881</v>
      </c>
      <c r="F3127" s="86" t="s">
        <v>3629</v>
      </c>
      <c r="G3127" s="75" t="s">
        <v>17</v>
      </c>
      <c r="H3127" s="75">
        <v>3280</v>
      </c>
      <c r="I3127" s="87" t="s">
        <v>1008</v>
      </c>
      <c r="J3127" s="75" t="s">
        <v>1260</v>
      </c>
      <c r="K3127" s="88" t="s">
        <v>84</v>
      </c>
      <c r="L3127" s="88">
        <v>8</v>
      </c>
      <c r="M3127" s="88">
        <v>4</v>
      </c>
      <c r="N3127" s="75" t="s">
        <v>85</v>
      </c>
      <c r="O3127" s="75"/>
      <c r="P3127" s="106"/>
      <c r="Q3127" s="90">
        <f>(17/100+7.6/100+1.65/100)*P3127</f>
        <v>0</v>
      </c>
      <c r="R3127" s="104"/>
      <c r="S3127" s="104"/>
      <c r="T3127" s="104"/>
      <c r="U3127" s="104"/>
      <c r="V3127" s="90">
        <f>+P3127-Q3127+R3127+S3127+T3127+U3127</f>
        <v>0</v>
      </c>
      <c r="W3127" s="91">
        <f>(1.02/100)</f>
        <v>1.02E-2</v>
      </c>
      <c r="X3127" s="91">
        <v>4.8E-3</v>
      </c>
      <c r="Y3127" s="91">
        <v>0.17</v>
      </c>
      <c r="Z3127" s="91">
        <v>1.65E-2</v>
      </c>
      <c r="AA3127" s="91">
        <v>7.6E-2</v>
      </c>
      <c r="AB3127" s="91">
        <f>SUM(W3127:AA3127)</f>
        <v>0.2775</v>
      </c>
      <c r="AC3127" s="75">
        <v>12</v>
      </c>
      <c r="AD3127" s="92">
        <f>IF(AL3127="","",+AC3127*AL3127)</f>
      </c>
      <c r="AE3127" s="93">
        <f>IF(AL3127="","",+AL3127*AB3127)</f>
      </c>
      <c r="AF3127" s="92">
        <f>IF(AL3127="","",+AL3127-AE3127)</f>
      </c>
      <c r="AG3127" s="93">
        <f>+V3127</f>
        <v>0</v>
      </c>
      <c r="AH3127" s="92">
        <f>IF(AF3127="","",+AF3127-AG3127)</f>
      </c>
      <c r="AI3127" s="92">
        <f>IF(AH3127="","",+AH3127*AC3127)</f>
      </c>
      <c r="AJ3127" s="93"/>
      <c r="AK3127" s="94">
        <v>0.33</v>
      </c>
      <c r="AL3127" s="93">
        <f>IF(V3127=0,"",V3127/(1-AB3127-AK3127))</f>
      </c>
      <c r="AM3127" s="95">
        <v>0.33</v>
      </c>
      <c r="AN3127" s="93">
        <f>IF(V3127=0,"",V3127/(1-AB3127-AM3127))</f>
      </c>
      <c r="AO3127" s="96">
        <v>1.2</v>
      </c>
      <c r="AP3127" s="93">
        <f>IF(BD!AJ3127="","",BD!AJ3127*BD!AO3127)</f>
      </c>
      <c r="AQ3127" s="91">
        <f>BD!AM3127/BD!AK3127-1</f>
        <v>0</v>
      </c>
      <c r="AR3127" s="91">
        <f>IF(BD!AN3127="","",IF(BD!AJ3127="","",BD!AN3127/BD!AJ3127-1))</f>
      </c>
      <c r="AS3127" s="91">
        <f>IF(BD!AN3127="","",IF(BD!AN3127&lt;BD!AL3127,"ABAIXO DA META","DENTRO DA META"))</f>
      </c>
      <c r="AT3127" s="91" t="str">
        <f>IF(BD!AJ3127="","EM ANÁLISE",IF(BD!AP3127&gt;=BD!AN3127,"GO", "NO GO"))</f>
        <v>EM ANÁLISE</v>
      </c>
      <c r="AU3127" s="97">
        <f>IF(AN3127="","",+BD!$AN3127-AJ3127)</f>
      </c>
      <c r="AV3127" s="98"/>
      <c r="AW3127" s="90">
        <f>BD!P3127*BD!AC3127</f>
        <v>0</v>
      </c>
      <c r="AX3127" s="90">
        <f>BD!V3127*BD!AC3127</f>
        <v>0</v>
      </c>
      <c r="AY3127" s="90">
        <f>IF(BD!AN3127="","",BD!AN3127*BD!AC3127)</f>
      </c>
      <c r="AZ3127" s="75" t="s">
        <v>123</v>
      </c>
      <c r="BA3127" s="75"/>
      <c r="BB3127" s="75"/>
      <c r="BC3127" s="75"/>
      <c r="BD3127" s="104"/>
      <c r="BE3127" s="104"/>
      <c r="BF3127" s="101"/>
      <c r="BG3127" s="101"/>
      <c r="BH3127" s="101"/>
      <c r="BI3127" s="101"/>
      <c r="BJ3127" s="101"/>
      <c r="BK3127" s="101"/>
      <c r="BL3127" s="101"/>
      <c r="BM3127" s="101"/>
      <c r="BN3127" s="101"/>
      <c r="BO3127" s="103"/>
      <c r="BP3127" s="101"/>
      <c r="BQ3127" s="101"/>
      <c r="BR3127" s="101"/>
      <c r="BS3127" s="101"/>
      <c r="BT3127" s="101"/>
      <c r="BU3127" s="101"/>
      <c r="BV3127" s="101"/>
      <c r="BW3127" s="101"/>
      <c r="BX3127" s="101"/>
      <c r="BY3127" s="101"/>
      <c r="BZ3127" s="101"/>
      <c r="CA3127" s="101"/>
      <c r="CB3127" s="101"/>
      <c r="CC3127" s="101"/>
      <c r="CD3127" s="101"/>
      <c r="CE3127" s="101"/>
      <c r="CF3127" s="101"/>
      <c r="CG3127" s="37" t="e">
        <f>VLOOKUP(Table_1[[#This Row],[EAN]],'[1]Planilha1'!$E:$R,13,0)</f>
        <v>#N/A</v>
      </c>
    </row>
    <row r="3128" ht="15" hidden="1">
      <c r="A3128" s="7"/>
      <c r="B3128" s="84" t="s">
        <v>79</v>
      </c>
      <c r="C3128" s="75">
        <v>222447</v>
      </c>
      <c r="D3128" s="75"/>
      <c r="E3128" s="85">
        <v>7891097000171</v>
      </c>
      <c r="F3128" s="86" t="s">
        <v>3630</v>
      </c>
      <c r="G3128" s="75" t="s">
        <v>17</v>
      </c>
      <c r="H3128" s="75">
        <v>3280</v>
      </c>
      <c r="I3128" s="87" t="s">
        <v>1008</v>
      </c>
      <c r="J3128" s="75" t="s">
        <v>539</v>
      </c>
      <c r="K3128" s="88" t="s">
        <v>84</v>
      </c>
      <c r="L3128" s="88">
        <v>18</v>
      </c>
      <c r="M3128" s="88">
        <v>4</v>
      </c>
      <c r="N3128" s="75" t="s">
        <v>85</v>
      </c>
      <c r="O3128" s="75"/>
      <c r="P3128" s="106"/>
      <c r="Q3128" s="90">
        <f>(17/100+7.6/100+1.65/100)*P3128</f>
        <v>0</v>
      </c>
      <c r="R3128" s="104"/>
      <c r="S3128" s="104"/>
      <c r="T3128" s="104"/>
      <c r="U3128" s="104"/>
      <c r="V3128" s="90">
        <f>+P3128-Q3128+R3128+S3128+T3128+U3128</f>
        <v>0</v>
      </c>
      <c r="W3128" s="91">
        <f>(1.02/100)</f>
        <v>1.02E-2</v>
      </c>
      <c r="X3128" s="91">
        <v>4.8E-3</v>
      </c>
      <c r="Y3128" s="91">
        <v>0.17</v>
      </c>
      <c r="Z3128" s="91">
        <v>1.65E-2</v>
      </c>
      <c r="AA3128" s="91">
        <v>7.6E-2</v>
      </c>
      <c r="AB3128" s="91">
        <f>SUM(W3128:AA3128)</f>
        <v>0.2775</v>
      </c>
      <c r="AC3128" s="75">
        <v>12</v>
      </c>
      <c r="AD3128" s="92">
        <f>IF(AL3128="","",+AC3128*AL3128)</f>
      </c>
      <c r="AE3128" s="93">
        <f>IF(AL3128="","",+AL3128*AB3128)</f>
      </c>
      <c r="AF3128" s="92">
        <f>IF(AL3128="","",+AL3128-AE3128)</f>
      </c>
      <c r="AG3128" s="93">
        <f>+V3128</f>
        <v>0</v>
      </c>
      <c r="AH3128" s="92">
        <f>IF(AF3128="","",+AF3128-AG3128)</f>
      </c>
      <c r="AI3128" s="92">
        <f>IF(AH3128="","",+AH3128*AC3128)</f>
      </c>
      <c r="AJ3128" s="93"/>
      <c r="AK3128" s="94">
        <v>0.33</v>
      </c>
      <c r="AL3128" s="93">
        <f>IF(V3128=0,"",V3128/(1-AB3128-AK3128))</f>
      </c>
      <c r="AM3128" s="95">
        <v>0.33</v>
      </c>
      <c r="AN3128" s="93">
        <f>IF(V3128=0,"",V3128/(1-AB3128-AM3128))</f>
      </c>
      <c r="AO3128" s="96">
        <v>1.2</v>
      </c>
      <c r="AP3128" s="93">
        <f>IF(BD!AJ3128="","",BD!AJ3128*BD!AO3128)</f>
      </c>
      <c r="AQ3128" s="91">
        <f>BD!AM3128/BD!AK3128-1</f>
        <v>0</v>
      </c>
      <c r="AR3128" s="91">
        <f>IF(BD!AN3128="","",IF(BD!AJ3128="","",BD!AN3128/BD!AJ3128-1))</f>
      </c>
      <c r="AS3128" s="91">
        <f>IF(BD!AN3128="","",IF(BD!AN3128&lt;BD!AL3128,"ABAIXO DA META","DENTRO DA META"))</f>
      </c>
      <c r="AT3128" s="91" t="str">
        <f>IF(BD!AJ3128="","EM ANÁLISE",IF(BD!AP3128&gt;=BD!AN3128,"GO", "NO GO"))</f>
        <v>EM ANÁLISE</v>
      </c>
      <c r="AU3128" s="97">
        <f>IF(AN3128="","",+BD!$AN3128-AJ3128)</f>
      </c>
      <c r="AV3128" s="98"/>
      <c r="AW3128" s="90">
        <f>BD!P3128*BD!AC3128</f>
        <v>0</v>
      </c>
      <c r="AX3128" s="90">
        <f>BD!V3128*BD!AC3128</f>
        <v>0</v>
      </c>
      <c r="AY3128" s="90">
        <f>IF(BD!AN3128="","",BD!AN3128*BD!AC3128)</f>
      </c>
      <c r="AZ3128" s="75" t="s">
        <v>123</v>
      </c>
      <c r="BA3128" s="75"/>
      <c r="BB3128" s="75"/>
      <c r="BC3128" s="75"/>
      <c r="BD3128" s="104"/>
      <c r="BE3128" s="104"/>
      <c r="BF3128" s="101"/>
      <c r="BG3128" s="101"/>
      <c r="BH3128" s="101"/>
      <c r="BI3128" s="101"/>
      <c r="BJ3128" s="101"/>
      <c r="BK3128" s="101"/>
      <c r="BL3128" s="101"/>
      <c r="BM3128" s="101"/>
      <c r="BN3128" s="101"/>
      <c r="BO3128" s="103"/>
      <c r="BP3128" s="101"/>
      <c r="BQ3128" s="101"/>
      <c r="BR3128" s="101"/>
      <c r="BS3128" s="101"/>
      <c r="BT3128" s="101"/>
      <c r="BU3128" s="101"/>
      <c r="BV3128" s="101"/>
      <c r="BW3128" s="101"/>
      <c r="BX3128" s="101"/>
      <c r="BY3128" s="101"/>
      <c r="BZ3128" s="101"/>
      <c r="CA3128" s="101"/>
      <c r="CB3128" s="101"/>
      <c r="CC3128" s="101"/>
      <c r="CD3128" s="101"/>
      <c r="CE3128" s="101"/>
      <c r="CF3128" s="101"/>
      <c r="CG3128" s="37" t="e">
        <f>VLOOKUP(Table_1[[#This Row],[EAN]],'[1]Planilha1'!$E:$R,13,0)</f>
        <v>#N/A</v>
      </c>
    </row>
    <row r="3129" ht="15" hidden="1">
      <c r="A3129" s="7"/>
      <c r="B3129" s="84" t="s">
        <v>79</v>
      </c>
      <c r="C3129" s="75">
        <v>222448</v>
      </c>
      <c r="D3129" s="75"/>
      <c r="E3129" s="85">
        <v>7891097000188</v>
      </c>
      <c r="F3129" s="86" t="s">
        <v>3631</v>
      </c>
      <c r="G3129" s="75" t="s">
        <v>17</v>
      </c>
      <c r="H3129" s="75">
        <v>3280</v>
      </c>
      <c r="I3129" s="87" t="s">
        <v>1008</v>
      </c>
      <c r="J3129" s="75" t="s">
        <v>539</v>
      </c>
      <c r="K3129" s="88" t="s">
        <v>84</v>
      </c>
      <c r="L3129" s="88">
        <v>18</v>
      </c>
      <c r="M3129" s="88">
        <v>4</v>
      </c>
      <c r="N3129" s="75" t="s">
        <v>85</v>
      </c>
      <c r="O3129" s="75"/>
      <c r="P3129" s="106"/>
      <c r="Q3129" s="90">
        <f>(17/100+7.6/100+1.65/100)*P3129</f>
        <v>0</v>
      </c>
      <c r="R3129" s="104"/>
      <c r="S3129" s="104"/>
      <c r="T3129" s="104"/>
      <c r="U3129" s="104"/>
      <c r="V3129" s="90">
        <f>+P3129-Q3129+R3129+S3129+T3129+U3129</f>
        <v>0</v>
      </c>
      <c r="W3129" s="91">
        <f>(1.02/100)</f>
        <v>1.02E-2</v>
      </c>
      <c r="X3129" s="91">
        <v>4.8E-3</v>
      </c>
      <c r="Y3129" s="91">
        <v>0.17</v>
      </c>
      <c r="Z3129" s="91">
        <v>1.65E-2</v>
      </c>
      <c r="AA3129" s="91">
        <v>7.6E-2</v>
      </c>
      <c r="AB3129" s="91">
        <f>SUM(W3129:AA3129)</f>
        <v>0.2775</v>
      </c>
      <c r="AC3129" s="75">
        <v>12</v>
      </c>
      <c r="AD3129" s="92">
        <f>IF(AL3129="","",+AC3129*AL3129)</f>
      </c>
      <c r="AE3129" s="93">
        <f>IF(AL3129="","",+AL3129*AB3129)</f>
      </c>
      <c r="AF3129" s="92">
        <f>IF(AL3129="","",+AL3129-AE3129)</f>
      </c>
      <c r="AG3129" s="93">
        <f>+V3129</f>
        <v>0</v>
      </c>
      <c r="AH3129" s="92">
        <f>IF(AF3129="","",+AF3129-AG3129)</f>
      </c>
      <c r="AI3129" s="92">
        <f>IF(AH3129="","",+AH3129*AC3129)</f>
      </c>
      <c r="AJ3129" s="93"/>
      <c r="AK3129" s="94">
        <v>0.33</v>
      </c>
      <c r="AL3129" s="93">
        <f>IF(V3129=0,"",V3129/(1-AB3129-AK3129))</f>
      </c>
      <c r="AM3129" s="95">
        <v>0.33</v>
      </c>
      <c r="AN3129" s="93">
        <f>IF(V3129=0,"",V3129/(1-AB3129-AM3129))</f>
      </c>
      <c r="AO3129" s="96">
        <v>1.2</v>
      </c>
      <c r="AP3129" s="93">
        <f>IF(BD!AJ3129="","",BD!AJ3129*BD!AO3129)</f>
      </c>
      <c r="AQ3129" s="91">
        <f>BD!AM3129/BD!AK3129-1</f>
        <v>0</v>
      </c>
      <c r="AR3129" s="91">
        <f>IF(BD!AN3129="","",IF(BD!AJ3129="","",BD!AN3129/BD!AJ3129-1))</f>
      </c>
      <c r="AS3129" s="91">
        <f>IF(BD!AN3129="","",IF(BD!AN3129&lt;BD!AL3129,"ABAIXO DA META","DENTRO DA META"))</f>
      </c>
      <c r="AT3129" s="91" t="str">
        <f>IF(BD!AJ3129="","EM ANÁLISE",IF(BD!AP3129&gt;=BD!AN3129,"GO", "NO GO"))</f>
        <v>EM ANÁLISE</v>
      </c>
      <c r="AU3129" s="97">
        <f>IF(AN3129="","",+BD!$AN3129-AJ3129)</f>
      </c>
      <c r="AV3129" s="98"/>
      <c r="AW3129" s="90">
        <f>BD!P3129*BD!AC3129</f>
        <v>0</v>
      </c>
      <c r="AX3129" s="90">
        <f>BD!V3129*BD!AC3129</f>
        <v>0</v>
      </c>
      <c r="AY3129" s="90">
        <f>IF(BD!AN3129="","",BD!AN3129*BD!AC3129)</f>
      </c>
      <c r="AZ3129" s="75" t="s">
        <v>123</v>
      </c>
      <c r="BA3129" s="75"/>
      <c r="BB3129" s="75"/>
      <c r="BC3129" s="75"/>
      <c r="BD3129" s="104"/>
      <c r="BE3129" s="104"/>
      <c r="BF3129" s="101"/>
      <c r="BG3129" s="101"/>
      <c r="BH3129" s="101"/>
      <c r="BI3129" s="101"/>
      <c r="BJ3129" s="101"/>
      <c r="BK3129" s="101"/>
      <c r="BL3129" s="101"/>
      <c r="BM3129" s="101"/>
      <c r="BN3129" s="101"/>
      <c r="BO3129" s="103"/>
      <c r="BP3129" s="101"/>
      <c r="BQ3129" s="101"/>
      <c r="BR3129" s="101"/>
      <c r="BS3129" s="101"/>
      <c r="BT3129" s="101"/>
      <c r="BU3129" s="101"/>
      <c r="BV3129" s="101"/>
      <c r="BW3129" s="101"/>
      <c r="BX3129" s="101"/>
      <c r="BY3129" s="101"/>
      <c r="BZ3129" s="101"/>
      <c r="CA3129" s="101"/>
      <c r="CB3129" s="101"/>
      <c r="CC3129" s="101"/>
      <c r="CD3129" s="101"/>
      <c r="CE3129" s="101"/>
      <c r="CF3129" s="101"/>
      <c r="CG3129" s="37" t="e">
        <f>VLOOKUP(Table_1[[#This Row],[EAN]],'[1]Planilha1'!$E:$R,13,0)</f>
        <v>#N/A</v>
      </c>
    </row>
    <row r="3130" ht="15" hidden="1">
      <c r="A3130" s="7"/>
      <c r="B3130" s="84" t="s">
        <v>79</v>
      </c>
      <c r="C3130" s="75">
        <v>222449</v>
      </c>
      <c r="D3130" s="75"/>
      <c r="E3130" s="85">
        <v>7891097011580</v>
      </c>
      <c r="F3130" s="86" t="s">
        <v>3632</v>
      </c>
      <c r="G3130" s="75" t="s">
        <v>17</v>
      </c>
      <c r="H3130" s="75">
        <v>2740</v>
      </c>
      <c r="I3130" s="87" t="s">
        <v>711</v>
      </c>
      <c r="J3130" s="75" t="s">
        <v>712</v>
      </c>
      <c r="K3130" s="88" t="s">
        <v>84</v>
      </c>
      <c r="L3130" s="88">
        <v>18</v>
      </c>
      <c r="M3130" s="88">
        <v>4</v>
      </c>
      <c r="N3130" s="75" t="s">
        <v>85</v>
      </c>
      <c r="O3130" s="75"/>
      <c r="P3130" s="106"/>
      <c r="Q3130" s="90">
        <f>(17/100+7.6/100+1.65/100)*P3130</f>
        <v>0</v>
      </c>
      <c r="R3130" s="104"/>
      <c r="S3130" s="104"/>
      <c r="T3130" s="104"/>
      <c r="U3130" s="104"/>
      <c r="V3130" s="90">
        <f>+P3130-Q3130+R3130+S3130+T3130+U3130</f>
        <v>0</v>
      </c>
      <c r="W3130" s="91">
        <f>(1.02/100)</f>
        <v>1.02E-2</v>
      </c>
      <c r="X3130" s="91">
        <v>4.8E-3</v>
      </c>
      <c r="Y3130" s="91">
        <v>0.17</v>
      </c>
      <c r="Z3130" s="91">
        <v>1.65E-2</v>
      </c>
      <c r="AA3130" s="91">
        <v>7.6E-2</v>
      </c>
      <c r="AB3130" s="91">
        <f>SUM(W3130:AA3130)</f>
        <v>0.2775</v>
      </c>
      <c r="AC3130" s="75">
        <v>12</v>
      </c>
      <c r="AD3130" s="92">
        <f>IF(AL3130="","",+AC3130*AL3130)</f>
      </c>
      <c r="AE3130" s="93">
        <f>IF(AL3130="","",+AL3130*AB3130)</f>
      </c>
      <c r="AF3130" s="92">
        <f>IF(AL3130="","",+AL3130-AE3130)</f>
      </c>
      <c r="AG3130" s="93">
        <f>+V3130</f>
        <v>0</v>
      </c>
      <c r="AH3130" s="92">
        <f>IF(AF3130="","",+AF3130-AG3130)</f>
      </c>
      <c r="AI3130" s="92">
        <f>IF(AH3130="","",+AH3130*AC3130)</f>
      </c>
      <c r="AJ3130" s="93"/>
      <c r="AK3130" s="94">
        <v>0.33</v>
      </c>
      <c r="AL3130" s="93">
        <f>IF(V3130=0,"",V3130/(1-AB3130-AK3130))</f>
      </c>
      <c r="AM3130" s="95">
        <v>0.33</v>
      </c>
      <c r="AN3130" s="93">
        <f>IF(V3130=0,"",V3130/(1-AB3130-AM3130))</f>
      </c>
      <c r="AO3130" s="96">
        <v>1.2</v>
      </c>
      <c r="AP3130" s="93">
        <f>IF(BD!AJ3130="","",BD!AJ3130*BD!AO3130)</f>
      </c>
      <c r="AQ3130" s="91">
        <f>BD!AM3130/BD!AK3130-1</f>
        <v>0</v>
      </c>
      <c r="AR3130" s="91">
        <f>IF(BD!AN3130="","",IF(BD!AJ3130="","",BD!AN3130/BD!AJ3130-1))</f>
      </c>
      <c r="AS3130" s="91">
        <f>IF(BD!AN3130="","",IF(BD!AN3130&lt;BD!AL3130,"ABAIXO DA META","DENTRO DA META"))</f>
      </c>
      <c r="AT3130" s="91" t="str">
        <f>IF(BD!AJ3130="","EM ANÁLISE",IF(BD!AP3130&gt;=BD!AN3130,"GO", "NO GO"))</f>
        <v>EM ANÁLISE</v>
      </c>
      <c r="AU3130" s="97">
        <f>IF(AN3130="","",+BD!$AN3130-AJ3130)</f>
      </c>
      <c r="AV3130" s="98"/>
      <c r="AW3130" s="90">
        <f>BD!P3130*BD!AC3130</f>
        <v>0</v>
      </c>
      <c r="AX3130" s="90">
        <f>BD!V3130*BD!AC3130</f>
        <v>0</v>
      </c>
      <c r="AY3130" s="90">
        <f>IF(BD!AN3130="","",BD!AN3130*BD!AC3130)</f>
      </c>
      <c r="AZ3130" s="75" t="s">
        <v>123</v>
      </c>
      <c r="BA3130" s="75"/>
      <c r="BB3130" s="75"/>
      <c r="BC3130" s="75"/>
      <c r="BD3130" s="104"/>
      <c r="BE3130" s="104"/>
      <c r="BF3130" s="101"/>
      <c r="BG3130" s="101"/>
      <c r="BH3130" s="101"/>
      <c r="BI3130" s="101"/>
      <c r="BJ3130" s="101"/>
      <c r="BK3130" s="101"/>
      <c r="BL3130" s="101"/>
      <c r="BM3130" s="101"/>
      <c r="BN3130" s="101"/>
      <c r="BO3130" s="103"/>
      <c r="BP3130" s="101"/>
      <c r="BQ3130" s="101"/>
      <c r="BR3130" s="101"/>
      <c r="BS3130" s="101"/>
      <c r="BT3130" s="101"/>
      <c r="BU3130" s="101"/>
      <c r="BV3130" s="101"/>
      <c r="BW3130" s="101"/>
      <c r="BX3130" s="101"/>
      <c r="BY3130" s="101"/>
      <c r="BZ3130" s="101"/>
      <c r="CA3130" s="101"/>
      <c r="CB3130" s="101"/>
      <c r="CC3130" s="101"/>
      <c r="CD3130" s="101"/>
      <c r="CE3130" s="101"/>
      <c r="CF3130" s="101"/>
      <c r="CG3130" s="37" t="e">
        <f>VLOOKUP(Table_1[[#This Row],[EAN]],'[1]Planilha1'!$E:$R,13,0)</f>
        <v>#N/A</v>
      </c>
    </row>
    <row r="3131" ht="15" hidden="1">
      <c r="A3131" s="7"/>
      <c r="B3131" s="84" t="s">
        <v>79</v>
      </c>
      <c r="C3131" s="75">
        <v>222450</v>
      </c>
      <c r="D3131" s="75"/>
      <c r="E3131" s="85">
        <v>7891097089527</v>
      </c>
      <c r="F3131" s="86" t="s">
        <v>3633</v>
      </c>
      <c r="G3131" s="75" t="s">
        <v>17</v>
      </c>
      <c r="H3131" s="75">
        <v>2740</v>
      </c>
      <c r="I3131" s="87" t="s">
        <v>711</v>
      </c>
      <c r="J3131" s="75" t="s">
        <v>712</v>
      </c>
      <c r="K3131" s="88" t="s">
        <v>84</v>
      </c>
      <c r="L3131" s="88">
        <v>18</v>
      </c>
      <c r="M3131" s="88">
        <v>4</v>
      </c>
      <c r="N3131" s="75" t="s">
        <v>85</v>
      </c>
      <c r="O3131" s="75"/>
      <c r="P3131" s="106"/>
      <c r="Q3131" s="90">
        <f>(17/100+7.6/100+1.65/100)*P3131</f>
        <v>0</v>
      </c>
      <c r="R3131" s="104"/>
      <c r="S3131" s="104"/>
      <c r="T3131" s="104"/>
      <c r="U3131" s="104"/>
      <c r="V3131" s="90">
        <f>+P3131-Q3131+R3131+S3131+T3131+U3131</f>
        <v>0</v>
      </c>
      <c r="W3131" s="91">
        <f>(1.02/100)</f>
        <v>1.02E-2</v>
      </c>
      <c r="X3131" s="91">
        <v>4.8E-3</v>
      </c>
      <c r="Y3131" s="91">
        <v>0.17</v>
      </c>
      <c r="Z3131" s="91">
        <v>1.65E-2</v>
      </c>
      <c r="AA3131" s="91">
        <v>7.6E-2</v>
      </c>
      <c r="AB3131" s="91">
        <f>SUM(W3131:AA3131)</f>
        <v>0.2775</v>
      </c>
      <c r="AC3131" s="75">
        <v>12</v>
      </c>
      <c r="AD3131" s="92">
        <f>IF(AL3131="","",+AC3131*AL3131)</f>
      </c>
      <c r="AE3131" s="93">
        <f>IF(AL3131="","",+AL3131*AB3131)</f>
      </c>
      <c r="AF3131" s="92">
        <f>IF(AL3131="","",+AL3131-AE3131)</f>
      </c>
      <c r="AG3131" s="93">
        <f>+V3131</f>
        <v>0</v>
      </c>
      <c r="AH3131" s="92">
        <f>IF(AF3131="","",+AF3131-AG3131)</f>
      </c>
      <c r="AI3131" s="92">
        <f>IF(AH3131="","",+AH3131*AC3131)</f>
      </c>
      <c r="AJ3131" s="93"/>
      <c r="AK3131" s="94">
        <v>0.33</v>
      </c>
      <c r="AL3131" s="93">
        <f>IF(V3131=0,"",V3131/(1-AB3131-AK3131))</f>
      </c>
      <c r="AM3131" s="95">
        <v>0.33</v>
      </c>
      <c r="AN3131" s="93">
        <f>IF(V3131=0,"",V3131/(1-AB3131-AM3131))</f>
      </c>
      <c r="AO3131" s="96">
        <v>1.2</v>
      </c>
      <c r="AP3131" s="93">
        <f>IF(BD!AJ3131="","",BD!AJ3131*BD!AO3131)</f>
      </c>
      <c r="AQ3131" s="91">
        <f>BD!AM3131/BD!AK3131-1</f>
        <v>0</v>
      </c>
      <c r="AR3131" s="91">
        <f>IF(BD!AN3131="","",IF(BD!AJ3131="","",BD!AN3131/BD!AJ3131-1))</f>
      </c>
      <c r="AS3131" s="91">
        <f>IF(BD!AN3131="","",IF(BD!AN3131&lt;BD!AL3131,"ABAIXO DA META","DENTRO DA META"))</f>
      </c>
      <c r="AT3131" s="91" t="str">
        <f>IF(BD!AJ3131="","EM ANÁLISE",IF(BD!AP3131&gt;=BD!AN3131,"GO", "NO GO"))</f>
        <v>EM ANÁLISE</v>
      </c>
      <c r="AU3131" s="97">
        <f>IF(AN3131="","",+BD!$AN3131-AJ3131)</f>
      </c>
      <c r="AV3131" s="98"/>
      <c r="AW3131" s="90">
        <f>BD!P3131*BD!AC3131</f>
        <v>0</v>
      </c>
      <c r="AX3131" s="90">
        <f>BD!V3131*BD!AC3131</f>
        <v>0</v>
      </c>
      <c r="AY3131" s="90">
        <f>IF(BD!AN3131="","",BD!AN3131*BD!AC3131)</f>
      </c>
      <c r="AZ3131" s="75" t="s">
        <v>123</v>
      </c>
      <c r="BA3131" s="75"/>
      <c r="BB3131" s="75"/>
      <c r="BC3131" s="75"/>
      <c r="BD3131" s="104"/>
      <c r="BE3131" s="104"/>
      <c r="BF3131" s="101"/>
      <c r="BG3131" s="101"/>
      <c r="BH3131" s="101"/>
      <c r="BI3131" s="101"/>
      <c r="BJ3131" s="101"/>
      <c r="BK3131" s="101"/>
      <c r="BL3131" s="101"/>
      <c r="BM3131" s="101"/>
      <c r="BN3131" s="101"/>
      <c r="BO3131" s="103"/>
      <c r="BP3131" s="101"/>
      <c r="BQ3131" s="101"/>
      <c r="BR3131" s="101"/>
      <c r="BS3131" s="101"/>
      <c r="BT3131" s="101"/>
      <c r="BU3131" s="101"/>
      <c r="BV3131" s="101"/>
      <c r="BW3131" s="101"/>
      <c r="BX3131" s="101"/>
      <c r="BY3131" s="101"/>
      <c r="BZ3131" s="101"/>
      <c r="CA3131" s="101"/>
      <c r="CB3131" s="101"/>
      <c r="CC3131" s="101"/>
      <c r="CD3131" s="101"/>
      <c r="CE3131" s="101"/>
      <c r="CF3131" s="101"/>
      <c r="CG3131" s="37" t="e">
        <f>VLOOKUP(Table_1[[#This Row],[EAN]],'[1]Planilha1'!$E:$R,13,0)</f>
        <v>#N/A</v>
      </c>
    </row>
    <row r="3132" ht="15" hidden="1">
      <c r="A3132" s="7"/>
      <c r="B3132" s="84" t="s">
        <v>79</v>
      </c>
      <c r="C3132" s="75">
        <v>222451</v>
      </c>
      <c r="D3132" s="75"/>
      <c r="E3132" s="85">
        <v>7891097101984</v>
      </c>
      <c r="F3132" s="86" t="s">
        <v>3634</v>
      </c>
      <c r="G3132" s="75" t="s">
        <v>17</v>
      </c>
      <c r="H3132" s="75">
        <v>1770</v>
      </c>
      <c r="I3132" s="87" t="s">
        <v>538</v>
      </c>
      <c r="J3132" s="75" t="s">
        <v>539</v>
      </c>
      <c r="K3132" s="88" t="s">
        <v>84</v>
      </c>
      <c r="L3132" s="88">
        <v>5</v>
      </c>
      <c r="M3132" s="88">
        <v>4</v>
      </c>
      <c r="N3132" s="75" t="s">
        <v>85</v>
      </c>
      <c r="O3132" s="75"/>
      <c r="P3132" s="106"/>
      <c r="Q3132" s="90">
        <f>(17/100+7.6/100+1.65/100)*P3132</f>
        <v>0</v>
      </c>
      <c r="R3132" s="104"/>
      <c r="S3132" s="104"/>
      <c r="T3132" s="104"/>
      <c r="U3132" s="104"/>
      <c r="V3132" s="90">
        <f>+P3132-Q3132+R3132+S3132+T3132+U3132</f>
        <v>0</v>
      </c>
      <c r="W3132" s="91">
        <f>(1.02/100)</f>
        <v>1.02E-2</v>
      </c>
      <c r="X3132" s="91">
        <v>4.8E-3</v>
      </c>
      <c r="Y3132" s="91">
        <v>0.17</v>
      </c>
      <c r="Z3132" s="91">
        <v>1.65E-2</v>
      </c>
      <c r="AA3132" s="91">
        <v>7.6E-2</v>
      </c>
      <c r="AB3132" s="91">
        <f>SUM(W3132:AA3132)</f>
        <v>0.2775</v>
      </c>
      <c r="AC3132" s="75">
        <v>12</v>
      </c>
      <c r="AD3132" s="92">
        <f>IF(AL3132="","",+AC3132*AL3132)</f>
      </c>
      <c r="AE3132" s="93">
        <f>IF(AL3132="","",+AL3132*AB3132)</f>
      </c>
      <c r="AF3132" s="92">
        <f>IF(AL3132="","",+AL3132-AE3132)</f>
      </c>
      <c r="AG3132" s="93">
        <f>+V3132</f>
        <v>0</v>
      </c>
      <c r="AH3132" s="92">
        <f>IF(AF3132="","",+AF3132-AG3132)</f>
      </c>
      <c r="AI3132" s="92">
        <f>IF(AH3132="","",+AH3132*AC3132)</f>
      </c>
      <c r="AJ3132" s="93"/>
      <c r="AK3132" s="94">
        <v>0.33</v>
      </c>
      <c r="AL3132" s="93">
        <f>IF(V3132=0,"",V3132/(1-AB3132-AK3132))</f>
      </c>
      <c r="AM3132" s="95">
        <v>0.33</v>
      </c>
      <c r="AN3132" s="93">
        <f>IF(V3132=0,"",V3132/(1-AB3132-AM3132))</f>
      </c>
      <c r="AO3132" s="96">
        <v>1.2</v>
      </c>
      <c r="AP3132" s="93">
        <f>IF(BD!AJ3132="","",BD!AJ3132*BD!AO3132)</f>
      </c>
      <c r="AQ3132" s="91">
        <f>BD!AM3132/BD!AK3132-1</f>
        <v>0</v>
      </c>
      <c r="AR3132" s="91">
        <f>IF(BD!AN3132="","",IF(BD!AJ3132="","",BD!AN3132/BD!AJ3132-1))</f>
      </c>
      <c r="AS3132" s="91">
        <f>IF(BD!AN3132="","",IF(BD!AN3132&lt;BD!AL3132,"ABAIXO DA META","DENTRO DA META"))</f>
      </c>
      <c r="AT3132" s="91" t="str">
        <f>IF(BD!AJ3132="","EM ANÁLISE",IF(BD!AP3132&gt;=BD!AN3132,"GO", "NO GO"))</f>
        <v>EM ANÁLISE</v>
      </c>
      <c r="AU3132" s="97">
        <f>IF(AN3132="","",+BD!$AN3132-AJ3132)</f>
      </c>
      <c r="AV3132" s="98"/>
      <c r="AW3132" s="90">
        <f>BD!P3132*BD!AC3132</f>
        <v>0</v>
      </c>
      <c r="AX3132" s="90">
        <f>BD!V3132*BD!AC3132</f>
        <v>0</v>
      </c>
      <c r="AY3132" s="90">
        <f>IF(BD!AN3132="","",BD!AN3132*BD!AC3132)</f>
      </c>
      <c r="AZ3132" s="75" t="s">
        <v>123</v>
      </c>
      <c r="BA3132" s="75"/>
      <c r="BB3132" s="75"/>
      <c r="BC3132" s="75"/>
      <c r="BD3132" s="104"/>
      <c r="BE3132" s="104"/>
      <c r="BF3132" s="101"/>
      <c r="BG3132" s="101"/>
      <c r="BH3132" s="101"/>
      <c r="BI3132" s="101"/>
      <c r="BJ3132" s="101"/>
      <c r="BK3132" s="101"/>
      <c r="BL3132" s="101"/>
      <c r="BM3132" s="101"/>
      <c r="BN3132" s="101"/>
      <c r="BO3132" s="103"/>
      <c r="BP3132" s="101"/>
      <c r="BQ3132" s="101"/>
      <c r="BR3132" s="101"/>
      <c r="BS3132" s="101"/>
      <c r="BT3132" s="101"/>
      <c r="BU3132" s="101"/>
      <c r="BV3132" s="101"/>
      <c r="BW3132" s="101"/>
      <c r="BX3132" s="101"/>
      <c r="BY3132" s="101"/>
      <c r="BZ3132" s="101"/>
      <c r="CA3132" s="101"/>
      <c r="CB3132" s="101"/>
      <c r="CC3132" s="101"/>
      <c r="CD3132" s="101"/>
      <c r="CE3132" s="101"/>
      <c r="CF3132" s="101"/>
      <c r="CG3132" s="37" t="e">
        <f>VLOOKUP(Table_1[[#This Row],[EAN]],'[1]Planilha1'!$E:$R,13,0)</f>
        <v>#N/A</v>
      </c>
    </row>
    <row r="3133" ht="15" hidden="1">
      <c r="A3133" s="7"/>
      <c r="B3133" s="84" t="s">
        <v>79</v>
      </c>
      <c r="C3133" s="75">
        <v>222452</v>
      </c>
      <c r="D3133" s="75"/>
      <c r="E3133" s="85">
        <v>7891097101991</v>
      </c>
      <c r="F3133" s="86" t="s">
        <v>3635</v>
      </c>
      <c r="G3133" s="75" t="s">
        <v>17</v>
      </c>
      <c r="H3133" s="75">
        <v>1770</v>
      </c>
      <c r="I3133" s="87" t="s">
        <v>538</v>
      </c>
      <c r="J3133" s="75" t="s">
        <v>539</v>
      </c>
      <c r="K3133" s="88" t="s">
        <v>84</v>
      </c>
      <c r="L3133" s="88">
        <v>5</v>
      </c>
      <c r="M3133" s="88">
        <v>4</v>
      </c>
      <c r="N3133" s="75" t="s">
        <v>85</v>
      </c>
      <c r="O3133" s="75"/>
      <c r="P3133" s="106"/>
      <c r="Q3133" s="90">
        <f>(17/100+7.6/100+1.65/100)*P3133</f>
        <v>0</v>
      </c>
      <c r="R3133" s="104"/>
      <c r="S3133" s="104"/>
      <c r="T3133" s="104"/>
      <c r="U3133" s="104"/>
      <c r="V3133" s="90">
        <f>+P3133-Q3133+R3133+S3133+T3133+U3133</f>
        <v>0</v>
      </c>
      <c r="W3133" s="91">
        <f>(1.02/100)</f>
        <v>1.02E-2</v>
      </c>
      <c r="X3133" s="91">
        <v>4.8E-3</v>
      </c>
      <c r="Y3133" s="91">
        <v>0.17</v>
      </c>
      <c r="Z3133" s="91">
        <v>1.65E-2</v>
      </c>
      <c r="AA3133" s="91">
        <v>7.6E-2</v>
      </c>
      <c r="AB3133" s="91">
        <f>SUM(W3133:AA3133)</f>
        <v>0.2775</v>
      </c>
      <c r="AC3133" s="75">
        <v>12</v>
      </c>
      <c r="AD3133" s="92">
        <f>IF(AL3133="","",+AC3133*AL3133)</f>
      </c>
      <c r="AE3133" s="93">
        <f>IF(AL3133="","",+AL3133*AB3133)</f>
      </c>
      <c r="AF3133" s="92">
        <f>IF(AL3133="","",+AL3133-AE3133)</f>
      </c>
      <c r="AG3133" s="93">
        <f>+V3133</f>
        <v>0</v>
      </c>
      <c r="AH3133" s="92">
        <f>IF(AF3133="","",+AF3133-AG3133)</f>
      </c>
      <c r="AI3133" s="92">
        <f>IF(AH3133="","",+AH3133*AC3133)</f>
      </c>
      <c r="AJ3133" s="93"/>
      <c r="AK3133" s="94">
        <v>0.33</v>
      </c>
      <c r="AL3133" s="93">
        <f>IF(V3133=0,"",V3133/(1-AB3133-AK3133))</f>
      </c>
      <c r="AM3133" s="95">
        <v>0.33</v>
      </c>
      <c r="AN3133" s="93">
        <f>IF(V3133=0,"",V3133/(1-AB3133-AM3133))</f>
      </c>
      <c r="AO3133" s="96">
        <v>1.2</v>
      </c>
      <c r="AP3133" s="93">
        <f>IF(BD!AJ3133="","",BD!AJ3133*BD!AO3133)</f>
      </c>
      <c r="AQ3133" s="91">
        <f>BD!AM3133/BD!AK3133-1</f>
        <v>0</v>
      </c>
      <c r="AR3133" s="91">
        <f>IF(BD!AN3133="","",IF(BD!AJ3133="","",BD!AN3133/BD!AJ3133-1))</f>
      </c>
      <c r="AS3133" s="91">
        <f>IF(BD!AN3133="","",IF(BD!AN3133&lt;BD!AL3133,"ABAIXO DA META","DENTRO DA META"))</f>
      </c>
      <c r="AT3133" s="91" t="str">
        <f>IF(BD!AJ3133="","EM ANÁLISE",IF(BD!AP3133&gt;=BD!AN3133,"GO", "NO GO"))</f>
        <v>EM ANÁLISE</v>
      </c>
      <c r="AU3133" s="97">
        <f>IF(AN3133="","",+BD!$AN3133-AJ3133)</f>
      </c>
      <c r="AV3133" s="98"/>
      <c r="AW3133" s="90">
        <f>BD!P3133*BD!AC3133</f>
        <v>0</v>
      </c>
      <c r="AX3133" s="90">
        <f>BD!V3133*BD!AC3133</f>
        <v>0</v>
      </c>
      <c r="AY3133" s="90">
        <f>IF(BD!AN3133="","",BD!AN3133*BD!AC3133)</f>
      </c>
      <c r="AZ3133" s="75" t="s">
        <v>123</v>
      </c>
      <c r="BA3133" s="75"/>
      <c r="BB3133" s="75"/>
      <c r="BC3133" s="75"/>
      <c r="BD3133" s="104"/>
      <c r="BE3133" s="104"/>
      <c r="BF3133" s="101"/>
      <c r="BG3133" s="101"/>
      <c r="BH3133" s="101"/>
      <c r="BI3133" s="101"/>
      <c r="BJ3133" s="101"/>
      <c r="BK3133" s="101"/>
      <c r="BL3133" s="101"/>
      <c r="BM3133" s="101"/>
      <c r="BN3133" s="101"/>
      <c r="BO3133" s="103"/>
      <c r="BP3133" s="101"/>
      <c r="BQ3133" s="101"/>
      <c r="BR3133" s="101"/>
      <c r="BS3133" s="101"/>
      <c r="BT3133" s="101"/>
      <c r="BU3133" s="101"/>
      <c r="BV3133" s="101"/>
      <c r="BW3133" s="101"/>
      <c r="BX3133" s="101"/>
      <c r="BY3133" s="101"/>
      <c r="BZ3133" s="101"/>
      <c r="CA3133" s="101"/>
      <c r="CB3133" s="101"/>
      <c r="CC3133" s="101"/>
      <c r="CD3133" s="101"/>
      <c r="CE3133" s="101"/>
      <c r="CF3133" s="101"/>
      <c r="CG3133" s="37" t="e">
        <f>VLOOKUP(Table_1[[#This Row],[EAN]],'[1]Planilha1'!$E:$R,13,0)</f>
        <v>#N/A</v>
      </c>
    </row>
    <row r="3134" ht="15" hidden="1">
      <c r="A3134" s="7"/>
      <c r="B3134" s="84" t="s">
        <v>79</v>
      </c>
      <c r="C3134" s="75">
        <v>222453</v>
      </c>
      <c r="D3134" s="75"/>
      <c r="E3134" s="85">
        <v>7891097101977</v>
      </c>
      <c r="F3134" s="86" t="s">
        <v>3636</v>
      </c>
      <c r="G3134" s="75" t="s">
        <v>17</v>
      </c>
      <c r="H3134" s="75">
        <v>1770</v>
      </c>
      <c r="I3134" s="87" t="s">
        <v>538</v>
      </c>
      <c r="J3134" s="75" t="s">
        <v>539</v>
      </c>
      <c r="K3134" s="88" t="s">
        <v>84</v>
      </c>
      <c r="L3134" s="88">
        <v>5</v>
      </c>
      <c r="M3134" s="88">
        <v>4</v>
      </c>
      <c r="N3134" s="75" t="s">
        <v>85</v>
      </c>
      <c r="O3134" s="75"/>
      <c r="P3134" s="106"/>
      <c r="Q3134" s="90">
        <f>(17/100+7.6/100+1.65/100)*P3134</f>
        <v>0</v>
      </c>
      <c r="R3134" s="104"/>
      <c r="S3134" s="104"/>
      <c r="T3134" s="104"/>
      <c r="U3134" s="104"/>
      <c r="V3134" s="90">
        <f>+P3134-Q3134+R3134+S3134+T3134+U3134</f>
        <v>0</v>
      </c>
      <c r="W3134" s="91">
        <f>(1.02/100)</f>
        <v>1.02E-2</v>
      </c>
      <c r="X3134" s="91">
        <v>4.8E-3</v>
      </c>
      <c r="Y3134" s="91">
        <v>0.17</v>
      </c>
      <c r="Z3134" s="91">
        <v>1.65E-2</v>
      </c>
      <c r="AA3134" s="91">
        <v>7.6E-2</v>
      </c>
      <c r="AB3134" s="91">
        <f>SUM(W3134:AA3134)</f>
        <v>0.2775</v>
      </c>
      <c r="AC3134" s="75">
        <v>12</v>
      </c>
      <c r="AD3134" s="92">
        <f>IF(AL3134="","",+AC3134*AL3134)</f>
      </c>
      <c r="AE3134" s="93">
        <f>IF(AL3134="","",+AL3134*AB3134)</f>
      </c>
      <c r="AF3134" s="92">
        <f>IF(AL3134="","",+AL3134-AE3134)</f>
      </c>
      <c r="AG3134" s="93">
        <f>+V3134</f>
        <v>0</v>
      </c>
      <c r="AH3134" s="92">
        <f>IF(AF3134="","",+AF3134-AG3134)</f>
      </c>
      <c r="AI3134" s="92">
        <f>IF(AH3134="","",+AH3134*AC3134)</f>
      </c>
      <c r="AJ3134" s="93"/>
      <c r="AK3134" s="94">
        <v>0.33</v>
      </c>
      <c r="AL3134" s="93">
        <f>IF(V3134=0,"",V3134/(1-AB3134-AK3134))</f>
      </c>
      <c r="AM3134" s="95">
        <v>0.33</v>
      </c>
      <c r="AN3134" s="93">
        <f>IF(V3134=0,"",V3134/(1-AB3134-AM3134))</f>
      </c>
      <c r="AO3134" s="96">
        <v>1.2</v>
      </c>
      <c r="AP3134" s="93">
        <f>IF(BD!AJ3134="","",BD!AJ3134*BD!AO3134)</f>
      </c>
      <c r="AQ3134" s="91">
        <f>BD!AM3134/BD!AK3134-1</f>
        <v>0</v>
      </c>
      <c r="AR3134" s="91">
        <f>IF(BD!AN3134="","",IF(BD!AJ3134="","",BD!AN3134/BD!AJ3134-1))</f>
      </c>
      <c r="AS3134" s="91">
        <f>IF(BD!AN3134="","",IF(BD!AN3134&lt;BD!AL3134,"ABAIXO DA META","DENTRO DA META"))</f>
      </c>
      <c r="AT3134" s="91" t="str">
        <f>IF(BD!AJ3134="","EM ANÁLISE",IF(BD!AP3134&gt;=BD!AN3134,"GO", "NO GO"))</f>
        <v>EM ANÁLISE</v>
      </c>
      <c r="AU3134" s="97">
        <f>IF(AN3134="","",+BD!$AN3134-AJ3134)</f>
      </c>
      <c r="AV3134" s="98"/>
      <c r="AW3134" s="90">
        <f>BD!P3134*BD!AC3134</f>
        <v>0</v>
      </c>
      <c r="AX3134" s="90">
        <f>BD!V3134*BD!AC3134</f>
        <v>0</v>
      </c>
      <c r="AY3134" s="90">
        <f>IF(BD!AN3134="","",BD!AN3134*BD!AC3134)</f>
      </c>
      <c r="AZ3134" s="75" t="s">
        <v>123</v>
      </c>
      <c r="BA3134" s="75"/>
      <c r="BB3134" s="75"/>
      <c r="BC3134" s="75"/>
      <c r="BD3134" s="104"/>
      <c r="BE3134" s="104"/>
      <c r="BF3134" s="101"/>
      <c r="BG3134" s="101"/>
      <c r="BH3134" s="101"/>
      <c r="BI3134" s="101"/>
      <c r="BJ3134" s="101"/>
      <c r="BK3134" s="101"/>
      <c r="BL3134" s="101"/>
      <c r="BM3134" s="101"/>
      <c r="BN3134" s="101"/>
      <c r="BO3134" s="103"/>
      <c r="BP3134" s="101"/>
      <c r="BQ3134" s="101"/>
      <c r="BR3134" s="101"/>
      <c r="BS3134" s="101"/>
      <c r="BT3134" s="101"/>
      <c r="BU3134" s="101"/>
      <c r="BV3134" s="101"/>
      <c r="BW3134" s="101"/>
      <c r="BX3134" s="101"/>
      <c r="BY3134" s="101"/>
      <c r="BZ3134" s="101"/>
      <c r="CA3134" s="101"/>
      <c r="CB3134" s="101"/>
      <c r="CC3134" s="101"/>
      <c r="CD3134" s="101"/>
      <c r="CE3134" s="101"/>
      <c r="CF3134" s="101"/>
      <c r="CG3134" s="37" t="e">
        <f>VLOOKUP(Table_1[[#This Row],[EAN]],'[1]Planilha1'!$E:$R,13,0)</f>
        <v>#N/A</v>
      </c>
    </row>
    <row r="3135" ht="15" hidden="1">
      <c r="A3135" s="7"/>
      <c r="B3135" s="84" t="s">
        <v>79</v>
      </c>
      <c r="C3135" s="75">
        <v>222454</v>
      </c>
      <c r="D3135" s="75"/>
      <c r="E3135" s="85">
        <v>7891097101571</v>
      </c>
      <c r="F3135" s="86" t="s">
        <v>3637</v>
      </c>
      <c r="G3135" s="75" t="s">
        <v>17</v>
      </c>
      <c r="H3135" s="75">
        <v>1770</v>
      </c>
      <c r="I3135" s="87" t="s">
        <v>538</v>
      </c>
      <c r="J3135" s="75" t="s">
        <v>539</v>
      </c>
      <c r="K3135" s="88" t="s">
        <v>84</v>
      </c>
      <c r="L3135" s="88">
        <v>9</v>
      </c>
      <c r="M3135" s="88">
        <v>4</v>
      </c>
      <c r="N3135" s="75" t="s">
        <v>85</v>
      </c>
      <c r="O3135" s="75"/>
      <c r="P3135" s="106"/>
      <c r="Q3135" s="90">
        <f>(17/100+7.6/100+1.65/100)*P3135</f>
        <v>0</v>
      </c>
      <c r="R3135" s="104"/>
      <c r="S3135" s="104"/>
      <c r="T3135" s="104"/>
      <c r="U3135" s="104"/>
      <c r="V3135" s="90">
        <f>+P3135-Q3135+R3135+S3135+T3135+U3135</f>
        <v>0</v>
      </c>
      <c r="W3135" s="91">
        <f>(1.02/100)</f>
        <v>1.02E-2</v>
      </c>
      <c r="X3135" s="91">
        <v>4.8E-3</v>
      </c>
      <c r="Y3135" s="91">
        <v>0.17</v>
      </c>
      <c r="Z3135" s="91">
        <v>1.65E-2</v>
      </c>
      <c r="AA3135" s="91">
        <v>7.6E-2</v>
      </c>
      <c r="AB3135" s="91">
        <f>SUM(W3135:AA3135)</f>
        <v>0.2775</v>
      </c>
      <c r="AC3135" s="75">
        <v>12</v>
      </c>
      <c r="AD3135" s="92">
        <f>IF(AL3135="","",+AC3135*AL3135)</f>
      </c>
      <c r="AE3135" s="93">
        <f>IF(AL3135="","",+AL3135*AB3135)</f>
      </c>
      <c r="AF3135" s="92">
        <f>IF(AL3135="","",+AL3135-AE3135)</f>
      </c>
      <c r="AG3135" s="93">
        <f>+V3135</f>
        <v>0</v>
      </c>
      <c r="AH3135" s="92">
        <f>IF(AF3135="","",+AF3135-AG3135)</f>
      </c>
      <c r="AI3135" s="92">
        <f>IF(AH3135="","",+AH3135*AC3135)</f>
      </c>
      <c r="AJ3135" s="93"/>
      <c r="AK3135" s="94">
        <v>0.33</v>
      </c>
      <c r="AL3135" s="93">
        <f>IF(V3135=0,"",V3135/(1-AB3135-AK3135))</f>
      </c>
      <c r="AM3135" s="95">
        <v>0.33</v>
      </c>
      <c r="AN3135" s="93">
        <f>IF(V3135=0,"",V3135/(1-AB3135-AM3135))</f>
      </c>
      <c r="AO3135" s="96">
        <v>1.2</v>
      </c>
      <c r="AP3135" s="93">
        <f>IF(BD!AJ3135="","",BD!AJ3135*BD!AO3135)</f>
      </c>
      <c r="AQ3135" s="91">
        <f>BD!AM3135/BD!AK3135-1</f>
        <v>0</v>
      </c>
      <c r="AR3135" s="91">
        <f>IF(BD!AN3135="","",IF(BD!AJ3135="","",BD!AN3135/BD!AJ3135-1))</f>
      </c>
      <c r="AS3135" s="91">
        <f>IF(BD!AN3135="","",IF(BD!AN3135&lt;BD!AL3135,"ABAIXO DA META","DENTRO DA META"))</f>
      </c>
      <c r="AT3135" s="91" t="str">
        <f>IF(BD!AJ3135="","EM ANÁLISE",IF(BD!AP3135&gt;=BD!AN3135,"GO", "NO GO"))</f>
        <v>EM ANÁLISE</v>
      </c>
      <c r="AU3135" s="97">
        <f>IF(AN3135="","",+BD!$AN3135-AJ3135)</f>
      </c>
      <c r="AV3135" s="98"/>
      <c r="AW3135" s="90">
        <f>BD!P3135*BD!AC3135</f>
        <v>0</v>
      </c>
      <c r="AX3135" s="90">
        <f>BD!V3135*BD!AC3135</f>
        <v>0</v>
      </c>
      <c r="AY3135" s="90">
        <f>IF(BD!AN3135="","",BD!AN3135*BD!AC3135)</f>
      </c>
      <c r="AZ3135" s="75" t="s">
        <v>123</v>
      </c>
      <c r="BA3135" s="75"/>
      <c r="BB3135" s="75"/>
      <c r="BC3135" s="75"/>
      <c r="BD3135" s="104"/>
      <c r="BE3135" s="104"/>
      <c r="BF3135" s="101"/>
      <c r="BG3135" s="101"/>
      <c r="BH3135" s="101"/>
      <c r="BI3135" s="101"/>
      <c r="BJ3135" s="101"/>
      <c r="BK3135" s="101"/>
      <c r="BL3135" s="101"/>
      <c r="BM3135" s="101"/>
      <c r="BN3135" s="101"/>
      <c r="BO3135" s="103"/>
      <c r="BP3135" s="101"/>
      <c r="BQ3135" s="101"/>
      <c r="BR3135" s="101"/>
      <c r="BS3135" s="101"/>
      <c r="BT3135" s="101"/>
      <c r="BU3135" s="101"/>
      <c r="BV3135" s="101"/>
      <c r="BW3135" s="101"/>
      <c r="BX3135" s="101"/>
      <c r="BY3135" s="101"/>
      <c r="BZ3135" s="101"/>
      <c r="CA3135" s="101"/>
      <c r="CB3135" s="101"/>
      <c r="CC3135" s="101"/>
      <c r="CD3135" s="101"/>
      <c r="CE3135" s="101"/>
      <c r="CF3135" s="101"/>
      <c r="CG3135" s="37" t="e">
        <f>VLOOKUP(Table_1[[#This Row],[EAN]],'[1]Planilha1'!$E:$R,13,0)</f>
        <v>#N/A</v>
      </c>
    </row>
    <row r="3136" ht="15" hidden="1">
      <c r="A3136" s="7"/>
      <c r="B3136" s="84" t="s">
        <v>79</v>
      </c>
      <c r="C3136" s="75">
        <v>222455</v>
      </c>
      <c r="D3136" s="75"/>
      <c r="E3136" s="85">
        <v>7891097101557</v>
      </c>
      <c r="F3136" s="86" t="s">
        <v>3638</v>
      </c>
      <c r="G3136" s="75" t="s">
        <v>17</v>
      </c>
      <c r="H3136" s="75">
        <v>1770</v>
      </c>
      <c r="I3136" s="87" t="s">
        <v>538</v>
      </c>
      <c r="J3136" s="75" t="s">
        <v>539</v>
      </c>
      <c r="K3136" s="88" t="s">
        <v>84</v>
      </c>
      <c r="L3136" s="88">
        <v>9</v>
      </c>
      <c r="M3136" s="88">
        <v>4</v>
      </c>
      <c r="N3136" s="75" t="s">
        <v>85</v>
      </c>
      <c r="O3136" s="75"/>
      <c r="P3136" s="106"/>
      <c r="Q3136" s="90">
        <f>(17/100+7.6/100+1.65/100)*P3136</f>
        <v>0</v>
      </c>
      <c r="R3136" s="104"/>
      <c r="S3136" s="104"/>
      <c r="T3136" s="104"/>
      <c r="U3136" s="104"/>
      <c r="V3136" s="90">
        <f>+P3136-Q3136+R3136+S3136+T3136+U3136</f>
        <v>0</v>
      </c>
      <c r="W3136" s="91">
        <f>(1.02/100)</f>
        <v>1.02E-2</v>
      </c>
      <c r="X3136" s="91">
        <v>4.8E-3</v>
      </c>
      <c r="Y3136" s="91">
        <v>0.17</v>
      </c>
      <c r="Z3136" s="91">
        <v>1.65E-2</v>
      </c>
      <c r="AA3136" s="91">
        <v>7.6E-2</v>
      </c>
      <c r="AB3136" s="91">
        <f>SUM(W3136:AA3136)</f>
        <v>0.2775</v>
      </c>
      <c r="AC3136" s="75">
        <v>12</v>
      </c>
      <c r="AD3136" s="92">
        <f>IF(AL3136="","",+AC3136*AL3136)</f>
      </c>
      <c r="AE3136" s="93">
        <f>IF(AL3136="","",+AL3136*AB3136)</f>
      </c>
      <c r="AF3136" s="92">
        <f>IF(AL3136="","",+AL3136-AE3136)</f>
      </c>
      <c r="AG3136" s="93">
        <f>+V3136</f>
        <v>0</v>
      </c>
      <c r="AH3136" s="92">
        <f>IF(AF3136="","",+AF3136-AG3136)</f>
      </c>
      <c r="AI3136" s="92">
        <f>IF(AH3136="","",+AH3136*AC3136)</f>
      </c>
      <c r="AJ3136" s="93"/>
      <c r="AK3136" s="94">
        <v>0.33</v>
      </c>
      <c r="AL3136" s="93">
        <f>IF(V3136=0,"",V3136/(1-AB3136-AK3136))</f>
      </c>
      <c r="AM3136" s="95">
        <v>0.33</v>
      </c>
      <c r="AN3136" s="93">
        <f>IF(V3136=0,"",V3136/(1-AB3136-AM3136))</f>
      </c>
      <c r="AO3136" s="96">
        <v>1.2</v>
      </c>
      <c r="AP3136" s="93">
        <f>IF(BD!AJ3136="","",BD!AJ3136*BD!AO3136)</f>
      </c>
      <c r="AQ3136" s="91">
        <f>BD!AM3136/BD!AK3136-1</f>
        <v>0</v>
      </c>
      <c r="AR3136" s="91">
        <f>IF(BD!AN3136="","",IF(BD!AJ3136="","",BD!AN3136/BD!AJ3136-1))</f>
      </c>
      <c r="AS3136" s="91">
        <f>IF(BD!AN3136="","",IF(BD!AN3136&lt;BD!AL3136,"ABAIXO DA META","DENTRO DA META"))</f>
      </c>
      <c r="AT3136" s="91" t="str">
        <f>IF(BD!AJ3136="","EM ANÁLISE",IF(BD!AP3136&gt;=BD!AN3136,"GO", "NO GO"))</f>
        <v>EM ANÁLISE</v>
      </c>
      <c r="AU3136" s="97">
        <f>IF(AN3136="","",+BD!$AN3136-AJ3136)</f>
      </c>
      <c r="AV3136" s="98"/>
      <c r="AW3136" s="90">
        <f>BD!P3136*BD!AC3136</f>
        <v>0</v>
      </c>
      <c r="AX3136" s="90">
        <f>BD!V3136*BD!AC3136</f>
        <v>0</v>
      </c>
      <c r="AY3136" s="90">
        <f>IF(BD!AN3136="","",BD!AN3136*BD!AC3136)</f>
      </c>
      <c r="AZ3136" s="75" t="s">
        <v>123</v>
      </c>
      <c r="BA3136" s="75"/>
      <c r="BB3136" s="75"/>
      <c r="BC3136" s="75"/>
      <c r="BD3136" s="104"/>
      <c r="BE3136" s="104"/>
      <c r="BF3136" s="101"/>
      <c r="BG3136" s="101"/>
      <c r="BH3136" s="101"/>
      <c r="BI3136" s="101"/>
      <c r="BJ3136" s="101"/>
      <c r="BK3136" s="101"/>
      <c r="BL3136" s="101"/>
      <c r="BM3136" s="101"/>
      <c r="BN3136" s="101"/>
      <c r="BO3136" s="103"/>
      <c r="BP3136" s="101"/>
      <c r="BQ3136" s="101"/>
      <c r="BR3136" s="101"/>
      <c r="BS3136" s="101"/>
      <c r="BT3136" s="101"/>
      <c r="BU3136" s="101"/>
      <c r="BV3136" s="101"/>
      <c r="BW3136" s="101"/>
      <c r="BX3136" s="101"/>
      <c r="BY3136" s="101"/>
      <c r="BZ3136" s="101"/>
      <c r="CA3136" s="101"/>
      <c r="CB3136" s="101"/>
      <c r="CC3136" s="101"/>
      <c r="CD3136" s="101"/>
      <c r="CE3136" s="101"/>
      <c r="CF3136" s="101"/>
      <c r="CG3136" s="37" t="e">
        <f>VLOOKUP(Table_1[[#This Row],[EAN]],'[1]Planilha1'!$E:$R,13,0)</f>
        <v>#N/A</v>
      </c>
    </row>
    <row r="3137" ht="15" hidden="1">
      <c r="A3137" s="7"/>
      <c r="B3137" s="84" t="s">
        <v>79</v>
      </c>
      <c r="C3137" s="75">
        <v>222456</v>
      </c>
      <c r="D3137" s="75"/>
      <c r="E3137" s="85">
        <v>7891097101595</v>
      </c>
      <c r="F3137" s="86" t="s">
        <v>3639</v>
      </c>
      <c r="G3137" s="75" t="s">
        <v>17</v>
      </c>
      <c r="H3137" s="75">
        <v>1770</v>
      </c>
      <c r="I3137" s="87" t="s">
        <v>538</v>
      </c>
      <c r="J3137" s="75" t="s">
        <v>539</v>
      </c>
      <c r="K3137" s="88" t="s">
        <v>84</v>
      </c>
      <c r="L3137" s="88">
        <v>9</v>
      </c>
      <c r="M3137" s="88">
        <v>4</v>
      </c>
      <c r="N3137" s="75" t="s">
        <v>85</v>
      </c>
      <c r="O3137" s="75"/>
      <c r="P3137" s="106"/>
      <c r="Q3137" s="90">
        <f>(17/100+7.6/100+1.65/100)*P3137</f>
        <v>0</v>
      </c>
      <c r="R3137" s="104"/>
      <c r="S3137" s="104"/>
      <c r="T3137" s="104"/>
      <c r="U3137" s="104"/>
      <c r="V3137" s="90">
        <f>+P3137-Q3137+R3137+S3137+T3137+U3137</f>
        <v>0</v>
      </c>
      <c r="W3137" s="91">
        <f>(1.02/100)</f>
        <v>1.02E-2</v>
      </c>
      <c r="X3137" s="91">
        <v>4.8E-3</v>
      </c>
      <c r="Y3137" s="91">
        <v>0.17</v>
      </c>
      <c r="Z3137" s="91">
        <v>1.65E-2</v>
      </c>
      <c r="AA3137" s="91">
        <v>7.6E-2</v>
      </c>
      <c r="AB3137" s="91">
        <f>SUM(W3137:AA3137)</f>
        <v>0.2775</v>
      </c>
      <c r="AC3137" s="75">
        <v>12</v>
      </c>
      <c r="AD3137" s="92">
        <f>IF(AL3137="","",+AC3137*AL3137)</f>
      </c>
      <c r="AE3137" s="93">
        <f>IF(AL3137="","",+AL3137*AB3137)</f>
      </c>
      <c r="AF3137" s="92">
        <f>IF(AL3137="","",+AL3137-AE3137)</f>
      </c>
      <c r="AG3137" s="93">
        <f>+V3137</f>
        <v>0</v>
      </c>
      <c r="AH3137" s="92">
        <f>IF(AF3137="","",+AF3137-AG3137)</f>
      </c>
      <c r="AI3137" s="92">
        <f>IF(AH3137="","",+AH3137*AC3137)</f>
      </c>
      <c r="AJ3137" s="93"/>
      <c r="AK3137" s="94">
        <v>0.33</v>
      </c>
      <c r="AL3137" s="93">
        <f>IF(V3137=0,"",V3137/(1-AB3137-AK3137))</f>
      </c>
      <c r="AM3137" s="95">
        <v>0.33</v>
      </c>
      <c r="AN3137" s="93">
        <f>IF(V3137=0,"",V3137/(1-AB3137-AM3137))</f>
      </c>
      <c r="AO3137" s="96">
        <v>1.2</v>
      </c>
      <c r="AP3137" s="93">
        <f>IF(BD!AJ3137="","",BD!AJ3137*BD!AO3137)</f>
      </c>
      <c r="AQ3137" s="91">
        <f>BD!AM3137/BD!AK3137-1</f>
        <v>0</v>
      </c>
      <c r="AR3137" s="91">
        <f>IF(BD!AN3137="","",IF(BD!AJ3137="","",BD!AN3137/BD!AJ3137-1))</f>
      </c>
      <c r="AS3137" s="91">
        <f>IF(BD!AN3137="","",IF(BD!AN3137&lt;BD!AL3137,"ABAIXO DA META","DENTRO DA META"))</f>
      </c>
      <c r="AT3137" s="91" t="str">
        <f>IF(BD!AJ3137="","EM ANÁLISE",IF(BD!AP3137&gt;=BD!AN3137,"GO", "NO GO"))</f>
        <v>EM ANÁLISE</v>
      </c>
      <c r="AU3137" s="97">
        <f>IF(AN3137="","",+BD!$AN3137-AJ3137)</f>
      </c>
      <c r="AV3137" s="98"/>
      <c r="AW3137" s="90">
        <f>BD!P3137*BD!AC3137</f>
        <v>0</v>
      </c>
      <c r="AX3137" s="90">
        <f>BD!V3137*BD!AC3137</f>
        <v>0</v>
      </c>
      <c r="AY3137" s="90">
        <f>IF(BD!AN3137="","",BD!AN3137*BD!AC3137)</f>
      </c>
      <c r="AZ3137" s="75" t="s">
        <v>123</v>
      </c>
      <c r="BA3137" s="75"/>
      <c r="BB3137" s="75"/>
      <c r="BC3137" s="75"/>
      <c r="BD3137" s="104"/>
      <c r="BE3137" s="104"/>
      <c r="BF3137" s="101"/>
      <c r="BG3137" s="101"/>
      <c r="BH3137" s="101"/>
      <c r="BI3137" s="101"/>
      <c r="BJ3137" s="101"/>
      <c r="BK3137" s="101"/>
      <c r="BL3137" s="101"/>
      <c r="BM3137" s="101"/>
      <c r="BN3137" s="101"/>
      <c r="BO3137" s="103"/>
      <c r="BP3137" s="101"/>
      <c r="BQ3137" s="101"/>
      <c r="BR3137" s="101"/>
      <c r="BS3137" s="101"/>
      <c r="BT3137" s="101"/>
      <c r="BU3137" s="101"/>
      <c r="BV3137" s="101"/>
      <c r="BW3137" s="101"/>
      <c r="BX3137" s="101"/>
      <c r="BY3137" s="101"/>
      <c r="BZ3137" s="101"/>
      <c r="CA3137" s="101"/>
      <c r="CB3137" s="101"/>
      <c r="CC3137" s="101"/>
      <c r="CD3137" s="101"/>
      <c r="CE3137" s="101"/>
      <c r="CF3137" s="101"/>
      <c r="CG3137" s="37" t="e">
        <f>VLOOKUP(Table_1[[#This Row],[EAN]],'[1]Planilha1'!$E:$R,13,0)</f>
        <v>#N/A</v>
      </c>
    </row>
    <row r="3138" ht="15" hidden="1">
      <c r="A3138" s="7"/>
      <c r="B3138" s="84" t="s">
        <v>79</v>
      </c>
      <c r="C3138" s="75">
        <v>222457</v>
      </c>
      <c r="D3138" s="75"/>
      <c r="E3138" s="85">
        <v>7891097017193</v>
      </c>
      <c r="F3138" s="86" t="s">
        <v>3640</v>
      </c>
      <c r="G3138" s="75" t="s">
        <v>17</v>
      </c>
      <c r="H3138" s="75">
        <v>1770</v>
      </c>
      <c r="I3138" s="87" t="s">
        <v>538</v>
      </c>
      <c r="J3138" s="75" t="s">
        <v>539</v>
      </c>
      <c r="K3138" s="88" t="s">
        <v>84</v>
      </c>
      <c r="L3138" s="88">
        <v>8</v>
      </c>
      <c r="M3138" s="88">
        <v>4</v>
      </c>
      <c r="N3138" s="75" t="s">
        <v>85</v>
      </c>
      <c r="O3138" s="75"/>
      <c r="P3138" s="106"/>
      <c r="Q3138" s="90">
        <f>(17/100+7.6/100+1.65/100)*P3138</f>
        <v>0</v>
      </c>
      <c r="R3138" s="104"/>
      <c r="S3138" s="104"/>
      <c r="T3138" s="104"/>
      <c r="U3138" s="104"/>
      <c r="V3138" s="90">
        <f>+P3138-Q3138+R3138+S3138+T3138+U3138</f>
        <v>0</v>
      </c>
      <c r="W3138" s="91">
        <f>(1.02/100)</f>
        <v>1.02E-2</v>
      </c>
      <c r="X3138" s="91">
        <v>4.8E-3</v>
      </c>
      <c r="Y3138" s="91">
        <v>0.17</v>
      </c>
      <c r="Z3138" s="91">
        <v>1.65E-2</v>
      </c>
      <c r="AA3138" s="91">
        <v>7.6E-2</v>
      </c>
      <c r="AB3138" s="91">
        <f>SUM(W3138:AA3138)</f>
        <v>0.2775</v>
      </c>
      <c r="AC3138" s="75">
        <v>12</v>
      </c>
      <c r="AD3138" s="92">
        <f>IF(AL3138="","",+AC3138*AL3138)</f>
      </c>
      <c r="AE3138" s="93">
        <f>IF(AL3138="","",+AL3138*AB3138)</f>
      </c>
      <c r="AF3138" s="92">
        <f>IF(AL3138="","",+AL3138-AE3138)</f>
      </c>
      <c r="AG3138" s="93">
        <f>+V3138</f>
        <v>0</v>
      </c>
      <c r="AH3138" s="92">
        <f>IF(AF3138="","",+AF3138-AG3138)</f>
      </c>
      <c r="AI3138" s="92">
        <f>IF(AH3138="","",+AH3138*AC3138)</f>
      </c>
      <c r="AJ3138" s="93"/>
      <c r="AK3138" s="94">
        <v>0.33</v>
      </c>
      <c r="AL3138" s="93">
        <f>IF(V3138=0,"",V3138/(1-AB3138-AK3138))</f>
      </c>
      <c r="AM3138" s="95">
        <v>0.33</v>
      </c>
      <c r="AN3138" s="93">
        <f>IF(V3138=0,"",V3138/(1-AB3138-AM3138))</f>
      </c>
      <c r="AO3138" s="96">
        <v>1.2</v>
      </c>
      <c r="AP3138" s="93">
        <f>IF(BD!AJ3138="","",BD!AJ3138*BD!AO3138)</f>
      </c>
      <c r="AQ3138" s="91">
        <f>BD!AM3138/BD!AK3138-1</f>
        <v>0</v>
      </c>
      <c r="AR3138" s="91">
        <f>IF(BD!AN3138="","",IF(BD!AJ3138="","",BD!AN3138/BD!AJ3138-1))</f>
      </c>
      <c r="AS3138" s="91">
        <f>IF(BD!AN3138="","",IF(BD!AN3138&lt;BD!AL3138,"ABAIXO DA META","DENTRO DA META"))</f>
      </c>
      <c r="AT3138" s="91" t="str">
        <f>IF(BD!AJ3138="","EM ANÁLISE",IF(BD!AP3138&gt;=BD!AN3138,"GO", "NO GO"))</f>
        <v>EM ANÁLISE</v>
      </c>
      <c r="AU3138" s="97">
        <f>IF(AN3138="","",+BD!$AN3138-AJ3138)</f>
      </c>
      <c r="AV3138" s="98"/>
      <c r="AW3138" s="90">
        <f>BD!P3138*BD!AC3138</f>
        <v>0</v>
      </c>
      <c r="AX3138" s="90">
        <f>BD!V3138*BD!AC3138</f>
        <v>0</v>
      </c>
      <c r="AY3138" s="90">
        <f>IF(BD!AN3138="","",BD!AN3138*BD!AC3138)</f>
      </c>
      <c r="AZ3138" s="75" t="s">
        <v>123</v>
      </c>
      <c r="BA3138" s="75"/>
      <c r="BB3138" s="75"/>
      <c r="BC3138" s="75"/>
      <c r="BD3138" s="104"/>
      <c r="BE3138" s="104"/>
      <c r="BF3138" s="101"/>
      <c r="BG3138" s="101"/>
      <c r="BH3138" s="101"/>
      <c r="BI3138" s="101"/>
      <c r="BJ3138" s="101"/>
      <c r="BK3138" s="101"/>
      <c r="BL3138" s="101"/>
      <c r="BM3138" s="101"/>
      <c r="BN3138" s="101"/>
      <c r="BO3138" s="103"/>
      <c r="BP3138" s="101"/>
      <c r="BQ3138" s="101"/>
      <c r="BR3138" s="101"/>
      <c r="BS3138" s="101"/>
      <c r="BT3138" s="101"/>
      <c r="BU3138" s="101"/>
      <c r="BV3138" s="101"/>
      <c r="BW3138" s="101"/>
      <c r="BX3138" s="101"/>
      <c r="BY3138" s="101"/>
      <c r="BZ3138" s="101"/>
      <c r="CA3138" s="101"/>
      <c r="CB3138" s="101"/>
      <c r="CC3138" s="101"/>
      <c r="CD3138" s="101"/>
      <c r="CE3138" s="101"/>
      <c r="CF3138" s="101"/>
      <c r="CG3138" s="37" t="e">
        <f>VLOOKUP(Table_1[[#This Row],[EAN]],'[1]Planilha1'!$E:$R,13,0)</f>
        <v>#N/A</v>
      </c>
    </row>
    <row r="3139" ht="15" hidden="1">
      <c r="A3139" s="7"/>
      <c r="B3139" s="84" t="s">
        <v>79</v>
      </c>
      <c r="C3139" s="75">
        <v>222458</v>
      </c>
      <c r="D3139" s="75"/>
      <c r="E3139" s="85">
        <v>7891097001598</v>
      </c>
      <c r="F3139" s="86" t="s">
        <v>3641</v>
      </c>
      <c r="G3139" s="75" t="s">
        <v>17</v>
      </c>
      <c r="H3139" s="75">
        <v>1770</v>
      </c>
      <c r="I3139" s="87" t="s">
        <v>538</v>
      </c>
      <c r="J3139" s="75" t="s">
        <v>539</v>
      </c>
      <c r="K3139" s="88" t="s">
        <v>84</v>
      </c>
      <c r="L3139" s="88">
        <v>12</v>
      </c>
      <c r="M3139" s="88">
        <v>4</v>
      </c>
      <c r="N3139" s="75" t="s">
        <v>85</v>
      </c>
      <c r="O3139" s="75"/>
      <c r="P3139" s="106"/>
      <c r="Q3139" s="90">
        <f>(17/100+7.6/100+1.65/100)*P3139</f>
        <v>0</v>
      </c>
      <c r="R3139" s="104"/>
      <c r="S3139" s="104"/>
      <c r="T3139" s="104"/>
      <c r="U3139" s="104"/>
      <c r="V3139" s="90">
        <f>+P3139-Q3139+R3139+S3139+T3139+U3139</f>
        <v>0</v>
      </c>
      <c r="W3139" s="91">
        <f>(1.02/100)</f>
        <v>1.02E-2</v>
      </c>
      <c r="X3139" s="91">
        <v>4.8E-3</v>
      </c>
      <c r="Y3139" s="91">
        <v>0.17</v>
      </c>
      <c r="Z3139" s="91">
        <v>1.65E-2</v>
      </c>
      <c r="AA3139" s="91">
        <v>7.6E-2</v>
      </c>
      <c r="AB3139" s="91">
        <f>SUM(W3139:AA3139)</f>
        <v>0.2775</v>
      </c>
      <c r="AC3139" s="75">
        <v>12</v>
      </c>
      <c r="AD3139" s="92">
        <f>IF(AL3139="","",+AC3139*AL3139)</f>
      </c>
      <c r="AE3139" s="93">
        <f>IF(AL3139="","",+AL3139*AB3139)</f>
      </c>
      <c r="AF3139" s="92">
        <f>IF(AL3139="","",+AL3139-AE3139)</f>
      </c>
      <c r="AG3139" s="93">
        <f>+V3139</f>
        <v>0</v>
      </c>
      <c r="AH3139" s="92">
        <f>IF(AF3139="","",+AF3139-AG3139)</f>
      </c>
      <c r="AI3139" s="92">
        <f>IF(AH3139="","",+AH3139*AC3139)</f>
      </c>
      <c r="AJ3139" s="93"/>
      <c r="AK3139" s="94">
        <v>0.33</v>
      </c>
      <c r="AL3139" s="93">
        <f>IF(V3139=0,"",V3139/(1-AB3139-AK3139))</f>
      </c>
      <c r="AM3139" s="95">
        <v>0.33</v>
      </c>
      <c r="AN3139" s="93">
        <f>IF(V3139=0,"",V3139/(1-AB3139-AM3139))</f>
      </c>
      <c r="AO3139" s="96">
        <v>1.2</v>
      </c>
      <c r="AP3139" s="93">
        <f>IF(BD!AJ3139="","",BD!AJ3139*BD!AO3139)</f>
      </c>
      <c r="AQ3139" s="91">
        <f>BD!AM3139/BD!AK3139-1</f>
        <v>0</v>
      </c>
      <c r="AR3139" s="91">
        <f>IF(BD!AN3139="","",IF(BD!AJ3139="","",BD!AN3139/BD!AJ3139-1))</f>
      </c>
      <c r="AS3139" s="91">
        <f>IF(BD!AN3139="","",IF(BD!AN3139&lt;BD!AL3139,"ABAIXO DA META","DENTRO DA META"))</f>
      </c>
      <c r="AT3139" s="91" t="str">
        <f>IF(BD!AJ3139="","EM ANÁLISE",IF(BD!AP3139&gt;=BD!AN3139,"GO", "NO GO"))</f>
        <v>EM ANÁLISE</v>
      </c>
      <c r="AU3139" s="97">
        <f>IF(AN3139="","",+BD!$AN3139-AJ3139)</f>
      </c>
      <c r="AV3139" s="98"/>
      <c r="AW3139" s="90">
        <f>BD!P3139*BD!AC3139</f>
        <v>0</v>
      </c>
      <c r="AX3139" s="90">
        <f>BD!V3139*BD!AC3139</f>
        <v>0</v>
      </c>
      <c r="AY3139" s="90">
        <f>IF(BD!AN3139="","",BD!AN3139*BD!AC3139)</f>
      </c>
      <c r="AZ3139" s="75" t="s">
        <v>123</v>
      </c>
      <c r="BA3139" s="75"/>
      <c r="BB3139" s="75"/>
      <c r="BC3139" s="75"/>
      <c r="BD3139" s="104"/>
      <c r="BE3139" s="104"/>
      <c r="BF3139" s="101"/>
      <c r="BG3139" s="101"/>
      <c r="BH3139" s="101"/>
      <c r="BI3139" s="101"/>
      <c r="BJ3139" s="101"/>
      <c r="BK3139" s="101"/>
      <c r="BL3139" s="101"/>
      <c r="BM3139" s="101"/>
      <c r="BN3139" s="101"/>
      <c r="BO3139" s="103"/>
      <c r="BP3139" s="101"/>
      <c r="BQ3139" s="101"/>
      <c r="BR3139" s="101"/>
      <c r="BS3139" s="101"/>
      <c r="BT3139" s="101"/>
      <c r="BU3139" s="101"/>
      <c r="BV3139" s="101"/>
      <c r="BW3139" s="101"/>
      <c r="BX3139" s="101"/>
      <c r="BY3139" s="101"/>
      <c r="BZ3139" s="101"/>
      <c r="CA3139" s="101"/>
      <c r="CB3139" s="101"/>
      <c r="CC3139" s="101"/>
      <c r="CD3139" s="101"/>
      <c r="CE3139" s="101"/>
      <c r="CF3139" s="101"/>
      <c r="CG3139" s="37" t="e">
        <f>VLOOKUP(Table_1[[#This Row],[EAN]],'[1]Planilha1'!$E:$R,13,0)</f>
        <v>#N/A</v>
      </c>
    </row>
    <row r="3140" ht="15" hidden="1">
      <c r="A3140" s="7"/>
      <c r="B3140" s="84" t="s">
        <v>79</v>
      </c>
      <c r="C3140" s="75">
        <v>222459</v>
      </c>
      <c r="D3140" s="75"/>
      <c r="E3140" s="85">
        <v>7891097000799</v>
      </c>
      <c r="F3140" s="86" t="s">
        <v>3642</v>
      </c>
      <c r="G3140" s="75" t="s">
        <v>17</v>
      </c>
      <c r="H3140" s="75">
        <v>1640</v>
      </c>
      <c r="I3140" s="87" t="s">
        <v>499</v>
      </c>
      <c r="J3140" s="75" t="s">
        <v>500</v>
      </c>
      <c r="K3140" s="88" t="s">
        <v>84</v>
      </c>
      <c r="L3140" s="88">
        <v>12</v>
      </c>
      <c r="M3140" s="88">
        <v>4</v>
      </c>
      <c r="N3140" s="75" t="s">
        <v>85</v>
      </c>
      <c r="O3140" s="75"/>
      <c r="P3140" s="106"/>
      <c r="Q3140" s="90">
        <f>(17/100+7.6/100+1.65/100)*P3140</f>
        <v>0</v>
      </c>
      <c r="R3140" s="104"/>
      <c r="S3140" s="104"/>
      <c r="T3140" s="104"/>
      <c r="U3140" s="104"/>
      <c r="V3140" s="90">
        <f>+P3140-Q3140+R3140+S3140+T3140+U3140</f>
        <v>0</v>
      </c>
      <c r="W3140" s="91">
        <f>(1.02/100)</f>
        <v>1.02E-2</v>
      </c>
      <c r="X3140" s="91">
        <v>4.8E-3</v>
      </c>
      <c r="Y3140" s="91">
        <v>0.17</v>
      </c>
      <c r="Z3140" s="91">
        <v>1.65E-2</v>
      </c>
      <c r="AA3140" s="91">
        <v>7.6E-2</v>
      </c>
      <c r="AB3140" s="91">
        <f>SUM(W3140:AA3140)</f>
        <v>0.2775</v>
      </c>
      <c r="AC3140" s="75">
        <v>12</v>
      </c>
      <c r="AD3140" s="92">
        <f>IF(AL3140="","",+AC3140*AL3140)</f>
      </c>
      <c r="AE3140" s="93">
        <f>IF(AL3140="","",+AL3140*AB3140)</f>
      </c>
      <c r="AF3140" s="92">
        <f>IF(AL3140="","",+AL3140-AE3140)</f>
      </c>
      <c r="AG3140" s="93">
        <f>+V3140</f>
        <v>0</v>
      </c>
      <c r="AH3140" s="92">
        <f>IF(AF3140="","",+AF3140-AG3140)</f>
      </c>
      <c r="AI3140" s="92">
        <f>IF(AH3140="","",+AH3140*AC3140)</f>
      </c>
      <c r="AJ3140" s="93"/>
      <c r="AK3140" s="94">
        <v>0.33</v>
      </c>
      <c r="AL3140" s="93">
        <f>IF(V3140=0,"",V3140/(1-AB3140-AK3140))</f>
      </c>
      <c r="AM3140" s="95">
        <v>0.33</v>
      </c>
      <c r="AN3140" s="93">
        <f>IF(V3140=0,"",V3140/(1-AB3140-AM3140))</f>
      </c>
      <c r="AO3140" s="96">
        <v>1.2</v>
      </c>
      <c r="AP3140" s="93">
        <f>IF(BD!AJ3140="","",BD!AJ3140*BD!AO3140)</f>
      </c>
      <c r="AQ3140" s="91">
        <f>BD!AM3140/BD!AK3140-1</f>
        <v>0</v>
      </c>
      <c r="AR3140" s="91">
        <f>IF(BD!AN3140="","",IF(BD!AJ3140="","",BD!AN3140/BD!AJ3140-1))</f>
      </c>
      <c r="AS3140" s="91">
        <f>IF(BD!AN3140="","",IF(BD!AN3140&lt;BD!AL3140,"ABAIXO DA META","DENTRO DA META"))</f>
      </c>
      <c r="AT3140" s="91" t="str">
        <f>IF(BD!AJ3140="","EM ANÁLISE",IF(BD!AP3140&gt;=BD!AN3140,"GO", "NO GO"))</f>
        <v>EM ANÁLISE</v>
      </c>
      <c r="AU3140" s="97">
        <f>IF(AN3140="","",+BD!$AN3140-AJ3140)</f>
      </c>
      <c r="AV3140" s="98"/>
      <c r="AW3140" s="90">
        <f>BD!P3140*BD!AC3140</f>
        <v>0</v>
      </c>
      <c r="AX3140" s="90">
        <f>BD!V3140*BD!AC3140</f>
        <v>0</v>
      </c>
      <c r="AY3140" s="90">
        <f>IF(BD!AN3140="","",BD!AN3140*BD!AC3140)</f>
      </c>
      <c r="AZ3140" s="75" t="s">
        <v>123</v>
      </c>
      <c r="BA3140" s="75"/>
      <c r="BB3140" s="75"/>
      <c r="BC3140" s="75"/>
      <c r="BD3140" s="104"/>
      <c r="BE3140" s="104"/>
      <c r="BF3140" s="101"/>
      <c r="BG3140" s="101"/>
      <c r="BH3140" s="101"/>
      <c r="BI3140" s="101"/>
      <c r="BJ3140" s="101"/>
      <c r="BK3140" s="101"/>
      <c r="BL3140" s="101"/>
      <c r="BM3140" s="101"/>
      <c r="BN3140" s="101"/>
      <c r="BO3140" s="103"/>
      <c r="BP3140" s="101"/>
      <c r="BQ3140" s="101"/>
      <c r="BR3140" s="101"/>
      <c r="BS3140" s="101"/>
      <c r="BT3140" s="101"/>
      <c r="BU3140" s="101"/>
      <c r="BV3140" s="101"/>
      <c r="BW3140" s="101"/>
      <c r="BX3140" s="101"/>
      <c r="BY3140" s="101"/>
      <c r="BZ3140" s="101"/>
      <c r="CA3140" s="101"/>
      <c r="CB3140" s="101"/>
      <c r="CC3140" s="101"/>
      <c r="CD3140" s="101"/>
      <c r="CE3140" s="101"/>
      <c r="CF3140" s="101"/>
      <c r="CG3140" s="37" t="e">
        <f>VLOOKUP(Table_1[[#This Row],[EAN]],'[1]Planilha1'!$E:$R,13,0)</f>
        <v>#N/A</v>
      </c>
    </row>
    <row r="3141" ht="15" hidden="1">
      <c r="A3141" s="7"/>
      <c r="B3141" s="84" t="s">
        <v>79</v>
      </c>
      <c r="C3141" s="75">
        <v>222460</v>
      </c>
      <c r="D3141" s="75"/>
      <c r="E3141" s="85">
        <v>7891097000201</v>
      </c>
      <c r="F3141" s="86" t="s">
        <v>3643</v>
      </c>
      <c r="G3141" s="75" t="s">
        <v>17</v>
      </c>
      <c r="H3141" s="75">
        <v>1640</v>
      </c>
      <c r="I3141" s="87" t="s">
        <v>499</v>
      </c>
      <c r="J3141" s="75" t="s">
        <v>500</v>
      </c>
      <c r="K3141" s="88" t="s">
        <v>84</v>
      </c>
      <c r="L3141" s="88">
        <v>24</v>
      </c>
      <c r="M3141" s="88">
        <v>4</v>
      </c>
      <c r="N3141" s="75" t="s">
        <v>85</v>
      </c>
      <c r="O3141" s="75"/>
      <c r="P3141" s="106"/>
      <c r="Q3141" s="90">
        <f>(17/100+7.6/100+1.65/100)*P3141</f>
        <v>0</v>
      </c>
      <c r="R3141" s="104"/>
      <c r="S3141" s="104"/>
      <c r="T3141" s="104"/>
      <c r="U3141" s="104"/>
      <c r="V3141" s="90">
        <f>+P3141-Q3141+R3141+S3141+T3141+U3141</f>
        <v>0</v>
      </c>
      <c r="W3141" s="91">
        <f>(1.02/100)</f>
        <v>1.02E-2</v>
      </c>
      <c r="X3141" s="91">
        <v>4.8E-3</v>
      </c>
      <c r="Y3141" s="91">
        <v>0.17</v>
      </c>
      <c r="Z3141" s="91">
        <v>1.65E-2</v>
      </c>
      <c r="AA3141" s="91">
        <v>7.6E-2</v>
      </c>
      <c r="AB3141" s="91">
        <f>SUM(W3141:AA3141)</f>
        <v>0.2775</v>
      </c>
      <c r="AC3141" s="75">
        <v>12</v>
      </c>
      <c r="AD3141" s="92">
        <f>IF(AL3141="","",+AC3141*AL3141)</f>
      </c>
      <c r="AE3141" s="93">
        <f>IF(AL3141="","",+AL3141*AB3141)</f>
      </c>
      <c r="AF3141" s="92">
        <f>IF(AL3141="","",+AL3141-AE3141)</f>
      </c>
      <c r="AG3141" s="93">
        <f>+V3141</f>
        <v>0</v>
      </c>
      <c r="AH3141" s="92">
        <f>IF(AF3141="","",+AF3141-AG3141)</f>
      </c>
      <c r="AI3141" s="92">
        <f>IF(AH3141="","",+AH3141*AC3141)</f>
      </c>
      <c r="AJ3141" s="93"/>
      <c r="AK3141" s="94">
        <v>0.33</v>
      </c>
      <c r="AL3141" s="93">
        <f>IF(V3141=0,"",V3141/(1-AB3141-AK3141))</f>
      </c>
      <c r="AM3141" s="95">
        <v>0.33</v>
      </c>
      <c r="AN3141" s="93">
        <f>IF(V3141=0,"",V3141/(1-AB3141-AM3141))</f>
      </c>
      <c r="AO3141" s="96">
        <v>1.2</v>
      </c>
      <c r="AP3141" s="93">
        <f>IF(BD!AJ3141="","",BD!AJ3141*BD!AO3141)</f>
      </c>
      <c r="AQ3141" s="91">
        <f>BD!AM3141/BD!AK3141-1</f>
        <v>0</v>
      </c>
      <c r="AR3141" s="91">
        <f>IF(BD!AN3141="","",IF(BD!AJ3141="","",BD!AN3141/BD!AJ3141-1))</f>
      </c>
      <c r="AS3141" s="91">
        <f>IF(BD!AN3141="","",IF(BD!AN3141&lt;BD!AL3141,"ABAIXO DA META","DENTRO DA META"))</f>
      </c>
      <c r="AT3141" s="91" t="str">
        <f>IF(BD!AJ3141="","EM ANÁLISE",IF(BD!AP3141&gt;=BD!AN3141,"GO", "NO GO"))</f>
        <v>EM ANÁLISE</v>
      </c>
      <c r="AU3141" s="97">
        <f>IF(AN3141="","",+BD!$AN3141-AJ3141)</f>
      </c>
      <c r="AV3141" s="98"/>
      <c r="AW3141" s="90">
        <f>BD!P3141*BD!AC3141</f>
        <v>0</v>
      </c>
      <c r="AX3141" s="90">
        <f>BD!V3141*BD!AC3141</f>
        <v>0</v>
      </c>
      <c r="AY3141" s="90">
        <f>IF(BD!AN3141="","",BD!AN3141*BD!AC3141)</f>
      </c>
      <c r="AZ3141" s="75" t="s">
        <v>123</v>
      </c>
      <c r="BA3141" s="75"/>
      <c r="BB3141" s="75"/>
      <c r="BC3141" s="75"/>
      <c r="BD3141" s="104"/>
      <c r="BE3141" s="104"/>
      <c r="BF3141" s="101"/>
      <c r="BG3141" s="101"/>
      <c r="BH3141" s="101"/>
      <c r="BI3141" s="101"/>
      <c r="BJ3141" s="101"/>
      <c r="BK3141" s="101"/>
      <c r="BL3141" s="101"/>
      <c r="BM3141" s="101"/>
      <c r="BN3141" s="101"/>
      <c r="BO3141" s="103"/>
      <c r="BP3141" s="101"/>
      <c r="BQ3141" s="101"/>
      <c r="BR3141" s="101"/>
      <c r="BS3141" s="101"/>
      <c r="BT3141" s="101"/>
      <c r="BU3141" s="101"/>
      <c r="BV3141" s="101"/>
      <c r="BW3141" s="101"/>
      <c r="BX3141" s="101"/>
      <c r="BY3141" s="101"/>
      <c r="BZ3141" s="101"/>
      <c r="CA3141" s="101"/>
      <c r="CB3141" s="101"/>
      <c r="CC3141" s="101"/>
      <c r="CD3141" s="101"/>
      <c r="CE3141" s="101"/>
      <c r="CF3141" s="101"/>
      <c r="CG3141" s="37" t="e">
        <f>VLOOKUP(Table_1[[#This Row],[EAN]],'[1]Planilha1'!$E:$R,13,0)</f>
        <v>#N/A</v>
      </c>
    </row>
    <row r="3142" ht="15" hidden="1">
      <c r="A3142" s="7"/>
      <c r="B3142" s="84" t="s">
        <v>79</v>
      </c>
      <c r="C3142" s="75">
        <v>222461</v>
      </c>
      <c r="D3142" s="75"/>
      <c r="E3142" s="85">
        <v>7891097101632</v>
      </c>
      <c r="F3142" s="86" t="s">
        <v>3644</v>
      </c>
      <c r="G3142" s="75" t="s">
        <v>17</v>
      </c>
      <c r="H3142" s="75">
        <v>1640</v>
      </c>
      <c r="I3142" s="87" t="s">
        <v>499</v>
      </c>
      <c r="J3142" s="75" t="s">
        <v>500</v>
      </c>
      <c r="K3142" s="88" t="s">
        <v>84</v>
      </c>
      <c r="L3142" s="88">
        <v>24</v>
      </c>
      <c r="M3142" s="88">
        <v>4</v>
      </c>
      <c r="N3142" s="75" t="s">
        <v>85</v>
      </c>
      <c r="O3142" s="75"/>
      <c r="P3142" s="106"/>
      <c r="Q3142" s="90">
        <f>(17/100+7.6/100+1.65/100)*P3142</f>
        <v>0</v>
      </c>
      <c r="R3142" s="104"/>
      <c r="S3142" s="104"/>
      <c r="T3142" s="104"/>
      <c r="U3142" s="104"/>
      <c r="V3142" s="90">
        <f>+P3142-Q3142+R3142+S3142+T3142+U3142</f>
        <v>0</v>
      </c>
      <c r="W3142" s="91">
        <f>(1.02/100)</f>
        <v>1.02E-2</v>
      </c>
      <c r="X3142" s="91">
        <v>4.8E-3</v>
      </c>
      <c r="Y3142" s="91">
        <v>0.17</v>
      </c>
      <c r="Z3142" s="91">
        <v>1.65E-2</v>
      </c>
      <c r="AA3142" s="91">
        <v>7.6E-2</v>
      </c>
      <c r="AB3142" s="91">
        <f>SUM(W3142:AA3142)</f>
        <v>0.2775</v>
      </c>
      <c r="AC3142" s="75">
        <v>12</v>
      </c>
      <c r="AD3142" s="92">
        <f>IF(AL3142="","",+AC3142*AL3142)</f>
      </c>
      <c r="AE3142" s="93">
        <f>IF(AL3142="","",+AL3142*AB3142)</f>
      </c>
      <c r="AF3142" s="92">
        <f>IF(AL3142="","",+AL3142-AE3142)</f>
      </c>
      <c r="AG3142" s="93">
        <f>+V3142</f>
        <v>0</v>
      </c>
      <c r="AH3142" s="92">
        <f>IF(AF3142="","",+AF3142-AG3142)</f>
      </c>
      <c r="AI3142" s="92">
        <f>IF(AH3142="","",+AH3142*AC3142)</f>
      </c>
      <c r="AJ3142" s="93"/>
      <c r="AK3142" s="94">
        <v>0.33</v>
      </c>
      <c r="AL3142" s="93">
        <f>IF(V3142=0,"",V3142/(1-AB3142-AK3142))</f>
      </c>
      <c r="AM3142" s="95">
        <v>0.33</v>
      </c>
      <c r="AN3142" s="93">
        <f>IF(V3142=0,"",V3142/(1-AB3142-AM3142))</f>
      </c>
      <c r="AO3142" s="96">
        <v>1.2</v>
      </c>
      <c r="AP3142" s="93">
        <f>IF(BD!AJ3142="","",BD!AJ3142*BD!AO3142)</f>
      </c>
      <c r="AQ3142" s="91">
        <f>BD!AM3142/BD!AK3142-1</f>
        <v>0</v>
      </c>
      <c r="AR3142" s="91">
        <f>IF(BD!AN3142="","",IF(BD!AJ3142="","",BD!AN3142/BD!AJ3142-1))</f>
      </c>
      <c r="AS3142" s="91">
        <f>IF(BD!AN3142="","",IF(BD!AN3142&lt;BD!AL3142,"ABAIXO DA META","DENTRO DA META"))</f>
      </c>
      <c r="AT3142" s="91" t="str">
        <f>IF(BD!AJ3142="","EM ANÁLISE",IF(BD!AP3142&gt;=BD!AN3142,"GO", "NO GO"))</f>
        <v>EM ANÁLISE</v>
      </c>
      <c r="AU3142" s="97">
        <f>IF(AN3142="","",+BD!$AN3142-AJ3142)</f>
      </c>
      <c r="AV3142" s="98"/>
      <c r="AW3142" s="90">
        <f>BD!P3142*BD!AC3142</f>
        <v>0</v>
      </c>
      <c r="AX3142" s="90">
        <f>BD!V3142*BD!AC3142</f>
        <v>0</v>
      </c>
      <c r="AY3142" s="90">
        <f>IF(BD!AN3142="","",BD!AN3142*BD!AC3142)</f>
      </c>
      <c r="AZ3142" s="75" t="s">
        <v>123</v>
      </c>
      <c r="BA3142" s="75"/>
      <c r="BB3142" s="75"/>
      <c r="BC3142" s="75"/>
      <c r="BD3142" s="104"/>
      <c r="BE3142" s="104"/>
      <c r="BF3142" s="101"/>
      <c r="BG3142" s="101"/>
      <c r="BH3142" s="101"/>
      <c r="BI3142" s="101"/>
      <c r="BJ3142" s="101"/>
      <c r="BK3142" s="101"/>
      <c r="BL3142" s="101"/>
      <c r="BM3142" s="101"/>
      <c r="BN3142" s="101"/>
      <c r="BO3142" s="103"/>
      <c r="BP3142" s="101"/>
      <c r="BQ3142" s="101"/>
      <c r="BR3142" s="101"/>
      <c r="BS3142" s="101"/>
      <c r="BT3142" s="101"/>
      <c r="BU3142" s="101"/>
      <c r="BV3142" s="101"/>
      <c r="BW3142" s="101"/>
      <c r="BX3142" s="101"/>
      <c r="BY3142" s="101"/>
      <c r="BZ3142" s="101"/>
      <c r="CA3142" s="101"/>
      <c r="CB3142" s="101"/>
      <c r="CC3142" s="101"/>
      <c r="CD3142" s="101"/>
      <c r="CE3142" s="101"/>
      <c r="CF3142" s="101"/>
      <c r="CG3142" s="37" t="e">
        <f>VLOOKUP(Table_1[[#This Row],[EAN]],'[1]Planilha1'!$E:$R,13,0)</f>
        <v>#N/A</v>
      </c>
    </row>
    <row r="3143" ht="15" hidden="1">
      <c r="A3143" s="7"/>
      <c r="B3143" s="84" t="s">
        <v>79</v>
      </c>
      <c r="C3143" s="75">
        <v>222462</v>
      </c>
      <c r="D3143" s="75"/>
      <c r="E3143" s="85">
        <v>7891097101533</v>
      </c>
      <c r="F3143" s="86" t="s">
        <v>3645</v>
      </c>
      <c r="G3143" s="75" t="s">
        <v>17</v>
      </c>
      <c r="H3143" s="75">
        <v>1640</v>
      </c>
      <c r="I3143" s="87" t="s">
        <v>499</v>
      </c>
      <c r="J3143" s="75" t="s">
        <v>500</v>
      </c>
      <c r="K3143" s="88" t="s">
        <v>84</v>
      </c>
      <c r="L3143" s="88">
        <v>24</v>
      </c>
      <c r="M3143" s="88">
        <v>4</v>
      </c>
      <c r="N3143" s="75" t="s">
        <v>85</v>
      </c>
      <c r="O3143" s="75"/>
      <c r="P3143" s="106"/>
      <c r="Q3143" s="90">
        <f>(17/100+7.6/100+1.65/100)*P3143</f>
        <v>0</v>
      </c>
      <c r="R3143" s="104"/>
      <c r="S3143" s="104"/>
      <c r="T3143" s="104"/>
      <c r="U3143" s="104"/>
      <c r="V3143" s="90">
        <f>+P3143-Q3143+R3143+S3143+T3143+U3143</f>
        <v>0</v>
      </c>
      <c r="W3143" s="91">
        <f>(1.02/100)</f>
        <v>1.02E-2</v>
      </c>
      <c r="X3143" s="91">
        <v>4.8E-3</v>
      </c>
      <c r="Y3143" s="91">
        <v>0.17</v>
      </c>
      <c r="Z3143" s="91">
        <v>1.65E-2</v>
      </c>
      <c r="AA3143" s="91">
        <v>7.6E-2</v>
      </c>
      <c r="AB3143" s="91">
        <f>SUM(W3143:AA3143)</f>
        <v>0.2775</v>
      </c>
      <c r="AC3143" s="75">
        <v>12</v>
      </c>
      <c r="AD3143" s="92">
        <f>IF(AL3143="","",+AC3143*AL3143)</f>
      </c>
      <c r="AE3143" s="93">
        <f>IF(AL3143="","",+AL3143*AB3143)</f>
      </c>
      <c r="AF3143" s="92">
        <f>IF(AL3143="","",+AL3143-AE3143)</f>
      </c>
      <c r="AG3143" s="93">
        <f>+V3143</f>
        <v>0</v>
      </c>
      <c r="AH3143" s="92">
        <f>IF(AF3143="","",+AF3143-AG3143)</f>
      </c>
      <c r="AI3143" s="92">
        <f>IF(AH3143="","",+AH3143*AC3143)</f>
      </c>
      <c r="AJ3143" s="93"/>
      <c r="AK3143" s="94">
        <v>0.33</v>
      </c>
      <c r="AL3143" s="93">
        <f>IF(V3143=0,"",V3143/(1-AB3143-AK3143))</f>
      </c>
      <c r="AM3143" s="95">
        <v>0.33</v>
      </c>
      <c r="AN3143" s="93">
        <f>IF(V3143=0,"",V3143/(1-AB3143-AM3143))</f>
      </c>
      <c r="AO3143" s="96">
        <v>1.2</v>
      </c>
      <c r="AP3143" s="93">
        <f>IF(BD!AJ3143="","",BD!AJ3143*BD!AO3143)</f>
      </c>
      <c r="AQ3143" s="91">
        <f>BD!AM3143/BD!AK3143-1</f>
        <v>0</v>
      </c>
      <c r="AR3143" s="91">
        <f>IF(BD!AN3143="","",IF(BD!AJ3143="","",BD!AN3143/BD!AJ3143-1))</f>
      </c>
      <c r="AS3143" s="91">
        <f>IF(BD!AN3143="","",IF(BD!AN3143&lt;BD!AL3143,"ABAIXO DA META","DENTRO DA META"))</f>
      </c>
      <c r="AT3143" s="91" t="str">
        <f>IF(BD!AJ3143="","EM ANÁLISE",IF(BD!AP3143&gt;=BD!AN3143,"GO", "NO GO"))</f>
        <v>EM ANÁLISE</v>
      </c>
      <c r="AU3143" s="97">
        <f>IF(AN3143="","",+BD!$AN3143-AJ3143)</f>
      </c>
      <c r="AV3143" s="98"/>
      <c r="AW3143" s="90">
        <f>BD!P3143*BD!AC3143</f>
        <v>0</v>
      </c>
      <c r="AX3143" s="90">
        <f>BD!V3143*BD!AC3143</f>
        <v>0</v>
      </c>
      <c r="AY3143" s="90">
        <f>IF(BD!AN3143="","",BD!AN3143*BD!AC3143)</f>
      </c>
      <c r="AZ3143" s="75" t="s">
        <v>123</v>
      </c>
      <c r="BA3143" s="75"/>
      <c r="BB3143" s="75"/>
      <c r="BC3143" s="75"/>
      <c r="BD3143" s="104"/>
      <c r="BE3143" s="104"/>
      <c r="BF3143" s="101"/>
      <c r="BG3143" s="101"/>
      <c r="BH3143" s="101"/>
      <c r="BI3143" s="101"/>
      <c r="BJ3143" s="101"/>
      <c r="BK3143" s="101"/>
      <c r="BL3143" s="101"/>
      <c r="BM3143" s="101"/>
      <c r="BN3143" s="101"/>
      <c r="BO3143" s="103"/>
      <c r="BP3143" s="101"/>
      <c r="BQ3143" s="101"/>
      <c r="BR3143" s="101"/>
      <c r="BS3143" s="101"/>
      <c r="BT3143" s="101"/>
      <c r="BU3143" s="101"/>
      <c r="BV3143" s="101"/>
      <c r="BW3143" s="101"/>
      <c r="BX3143" s="101"/>
      <c r="BY3143" s="101"/>
      <c r="BZ3143" s="101"/>
      <c r="CA3143" s="101"/>
      <c r="CB3143" s="101"/>
      <c r="CC3143" s="101"/>
      <c r="CD3143" s="101"/>
      <c r="CE3143" s="101"/>
      <c r="CF3143" s="101"/>
      <c r="CG3143" s="37" t="e">
        <f>VLOOKUP(Table_1[[#This Row],[EAN]],'[1]Planilha1'!$E:$R,13,0)</f>
        <v>#N/A</v>
      </c>
    </row>
    <row r="3144" ht="15" hidden="1">
      <c r="A3144" s="7"/>
      <c r="B3144" s="84" t="s">
        <v>79</v>
      </c>
      <c r="C3144" s="75">
        <v>222463</v>
      </c>
      <c r="D3144" s="75"/>
      <c r="E3144" s="85">
        <v>7891097101601</v>
      </c>
      <c r="F3144" s="86" t="s">
        <v>3646</v>
      </c>
      <c r="G3144" s="75" t="s">
        <v>17</v>
      </c>
      <c r="H3144" s="75">
        <v>1640</v>
      </c>
      <c r="I3144" s="87" t="s">
        <v>499</v>
      </c>
      <c r="J3144" s="75" t="s">
        <v>500</v>
      </c>
      <c r="K3144" s="88" t="s">
        <v>84</v>
      </c>
      <c r="L3144" s="88">
        <v>24</v>
      </c>
      <c r="M3144" s="88">
        <v>4</v>
      </c>
      <c r="N3144" s="75" t="s">
        <v>85</v>
      </c>
      <c r="O3144" s="75"/>
      <c r="P3144" s="106"/>
      <c r="Q3144" s="90">
        <f>(17/100+7.6/100+1.65/100)*P3144</f>
        <v>0</v>
      </c>
      <c r="R3144" s="104"/>
      <c r="S3144" s="104"/>
      <c r="T3144" s="104"/>
      <c r="U3144" s="104"/>
      <c r="V3144" s="90">
        <f>+P3144-Q3144+R3144+S3144+T3144+U3144</f>
        <v>0</v>
      </c>
      <c r="W3144" s="91">
        <f>(1.02/100)</f>
        <v>1.02E-2</v>
      </c>
      <c r="X3144" s="91">
        <v>4.8E-3</v>
      </c>
      <c r="Y3144" s="91">
        <v>0.17</v>
      </c>
      <c r="Z3144" s="91">
        <v>1.65E-2</v>
      </c>
      <c r="AA3144" s="91">
        <v>7.6E-2</v>
      </c>
      <c r="AB3144" s="91">
        <f>SUM(W3144:AA3144)</f>
        <v>0.2775</v>
      </c>
      <c r="AC3144" s="75">
        <v>12</v>
      </c>
      <c r="AD3144" s="92">
        <f>IF(AL3144="","",+AC3144*AL3144)</f>
      </c>
      <c r="AE3144" s="93">
        <f>IF(AL3144="","",+AL3144*AB3144)</f>
      </c>
      <c r="AF3144" s="92">
        <f>IF(AL3144="","",+AL3144-AE3144)</f>
      </c>
      <c r="AG3144" s="93">
        <f>+V3144</f>
        <v>0</v>
      </c>
      <c r="AH3144" s="92">
        <f>IF(AF3144="","",+AF3144-AG3144)</f>
      </c>
      <c r="AI3144" s="92">
        <f>IF(AH3144="","",+AH3144*AC3144)</f>
      </c>
      <c r="AJ3144" s="93"/>
      <c r="AK3144" s="94">
        <v>0.33</v>
      </c>
      <c r="AL3144" s="93">
        <f>IF(V3144=0,"",V3144/(1-AB3144-AK3144))</f>
      </c>
      <c r="AM3144" s="95">
        <v>0.33</v>
      </c>
      <c r="AN3144" s="93">
        <f>IF(V3144=0,"",V3144/(1-AB3144-AM3144))</f>
      </c>
      <c r="AO3144" s="96">
        <v>1.2</v>
      </c>
      <c r="AP3144" s="93">
        <f>IF(BD!AJ3144="","",BD!AJ3144*BD!AO3144)</f>
      </c>
      <c r="AQ3144" s="91">
        <f>BD!AM3144/BD!AK3144-1</f>
        <v>0</v>
      </c>
      <c r="AR3144" s="91">
        <f>IF(BD!AN3144="","",IF(BD!AJ3144="","",BD!AN3144/BD!AJ3144-1))</f>
      </c>
      <c r="AS3144" s="91">
        <f>IF(BD!AN3144="","",IF(BD!AN3144&lt;BD!AL3144,"ABAIXO DA META","DENTRO DA META"))</f>
      </c>
      <c r="AT3144" s="91" t="str">
        <f>IF(BD!AJ3144="","EM ANÁLISE",IF(BD!AP3144&gt;=BD!AN3144,"GO", "NO GO"))</f>
        <v>EM ANÁLISE</v>
      </c>
      <c r="AU3144" s="97">
        <f>IF(AN3144="","",+BD!$AN3144-AJ3144)</f>
      </c>
      <c r="AV3144" s="98"/>
      <c r="AW3144" s="90">
        <f>BD!P3144*BD!AC3144</f>
        <v>0</v>
      </c>
      <c r="AX3144" s="90">
        <f>BD!V3144*BD!AC3144</f>
        <v>0</v>
      </c>
      <c r="AY3144" s="90">
        <f>IF(BD!AN3144="","",BD!AN3144*BD!AC3144)</f>
      </c>
      <c r="AZ3144" s="75" t="s">
        <v>123</v>
      </c>
      <c r="BA3144" s="75"/>
      <c r="BB3144" s="75"/>
      <c r="BC3144" s="75"/>
      <c r="BD3144" s="104"/>
      <c r="BE3144" s="104"/>
      <c r="BF3144" s="101"/>
      <c r="BG3144" s="101"/>
      <c r="BH3144" s="101"/>
      <c r="BI3144" s="101"/>
      <c r="BJ3144" s="101"/>
      <c r="BK3144" s="101"/>
      <c r="BL3144" s="101"/>
      <c r="BM3144" s="101"/>
      <c r="BN3144" s="101"/>
      <c r="BO3144" s="103"/>
      <c r="BP3144" s="101"/>
      <c r="BQ3144" s="101"/>
      <c r="BR3144" s="101"/>
      <c r="BS3144" s="101"/>
      <c r="BT3144" s="101"/>
      <c r="BU3144" s="101"/>
      <c r="BV3144" s="101"/>
      <c r="BW3144" s="101"/>
      <c r="BX3144" s="101"/>
      <c r="BY3144" s="101"/>
      <c r="BZ3144" s="101"/>
      <c r="CA3144" s="101"/>
      <c r="CB3144" s="101"/>
      <c r="CC3144" s="101"/>
      <c r="CD3144" s="101"/>
      <c r="CE3144" s="101"/>
      <c r="CF3144" s="101"/>
      <c r="CG3144" s="37" t="e">
        <f>VLOOKUP(Table_1[[#This Row],[EAN]],'[1]Planilha1'!$E:$R,13,0)</f>
        <v>#N/A</v>
      </c>
    </row>
    <row r="3145" ht="15" hidden="1">
      <c r="A3145" s="7"/>
      <c r="B3145" s="84" t="s">
        <v>79</v>
      </c>
      <c r="C3145" s="75">
        <v>222464</v>
      </c>
      <c r="D3145" s="75"/>
      <c r="E3145" s="85">
        <v>7891097000195</v>
      </c>
      <c r="F3145" s="86" t="s">
        <v>3647</v>
      </c>
      <c r="G3145" s="75" t="s">
        <v>17</v>
      </c>
      <c r="H3145" s="75">
        <v>1640</v>
      </c>
      <c r="I3145" s="87" t="s">
        <v>499</v>
      </c>
      <c r="J3145" s="75" t="s">
        <v>500</v>
      </c>
      <c r="K3145" s="88" t="s">
        <v>84</v>
      </c>
      <c r="L3145" s="88">
        <v>24</v>
      </c>
      <c r="M3145" s="88">
        <v>4</v>
      </c>
      <c r="N3145" s="75" t="s">
        <v>85</v>
      </c>
      <c r="O3145" s="75"/>
      <c r="P3145" s="106"/>
      <c r="Q3145" s="90">
        <f>(17/100+7.6/100+1.65/100)*P3145</f>
        <v>0</v>
      </c>
      <c r="R3145" s="104"/>
      <c r="S3145" s="104"/>
      <c r="T3145" s="104"/>
      <c r="U3145" s="104"/>
      <c r="V3145" s="90">
        <f>+P3145-Q3145+R3145+S3145+T3145+U3145</f>
        <v>0</v>
      </c>
      <c r="W3145" s="91">
        <f>(1.02/100)</f>
        <v>1.02E-2</v>
      </c>
      <c r="X3145" s="91">
        <v>4.8E-3</v>
      </c>
      <c r="Y3145" s="91">
        <v>0.17</v>
      </c>
      <c r="Z3145" s="91">
        <v>1.65E-2</v>
      </c>
      <c r="AA3145" s="91">
        <v>7.6E-2</v>
      </c>
      <c r="AB3145" s="91">
        <f>SUM(W3145:AA3145)</f>
        <v>0.2775</v>
      </c>
      <c r="AC3145" s="75">
        <v>12</v>
      </c>
      <c r="AD3145" s="92">
        <f>IF(AL3145="","",+AC3145*AL3145)</f>
      </c>
      <c r="AE3145" s="93">
        <f>IF(AL3145="","",+AL3145*AB3145)</f>
      </c>
      <c r="AF3145" s="92">
        <f>IF(AL3145="","",+AL3145-AE3145)</f>
      </c>
      <c r="AG3145" s="93">
        <f>+V3145</f>
        <v>0</v>
      </c>
      <c r="AH3145" s="92">
        <f>IF(AF3145="","",+AF3145-AG3145)</f>
      </c>
      <c r="AI3145" s="92">
        <f>IF(AH3145="","",+AH3145*AC3145)</f>
      </c>
      <c r="AJ3145" s="93"/>
      <c r="AK3145" s="94">
        <v>0.33</v>
      </c>
      <c r="AL3145" s="93">
        <f>IF(V3145=0,"",V3145/(1-AB3145-AK3145))</f>
      </c>
      <c r="AM3145" s="95">
        <v>0.33</v>
      </c>
      <c r="AN3145" s="93">
        <f>IF(V3145=0,"",V3145/(1-AB3145-AM3145))</f>
      </c>
      <c r="AO3145" s="96">
        <v>1.2</v>
      </c>
      <c r="AP3145" s="93">
        <f>IF(BD!AJ3145="","",BD!AJ3145*BD!AO3145)</f>
      </c>
      <c r="AQ3145" s="91">
        <f>BD!AM3145/BD!AK3145-1</f>
        <v>0</v>
      </c>
      <c r="AR3145" s="91">
        <f>IF(BD!AN3145="","",IF(BD!AJ3145="","",BD!AN3145/BD!AJ3145-1))</f>
      </c>
      <c r="AS3145" s="91">
        <f>IF(BD!AN3145="","",IF(BD!AN3145&lt;BD!AL3145,"ABAIXO DA META","DENTRO DA META"))</f>
      </c>
      <c r="AT3145" s="91" t="str">
        <f>IF(BD!AJ3145="","EM ANÁLISE",IF(BD!AP3145&gt;=BD!AN3145,"GO", "NO GO"))</f>
        <v>EM ANÁLISE</v>
      </c>
      <c r="AU3145" s="97">
        <f>IF(AN3145="","",+BD!$AN3145-AJ3145)</f>
      </c>
      <c r="AV3145" s="98"/>
      <c r="AW3145" s="90">
        <f>BD!P3145*BD!AC3145</f>
        <v>0</v>
      </c>
      <c r="AX3145" s="90">
        <f>BD!V3145*BD!AC3145</f>
        <v>0</v>
      </c>
      <c r="AY3145" s="90">
        <f>IF(BD!AN3145="","",BD!AN3145*BD!AC3145)</f>
      </c>
      <c r="AZ3145" s="75" t="s">
        <v>123</v>
      </c>
      <c r="BA3145" s="75"/>
      <c r="BB3145" s="75"/>
      <c r="BC3145" s="75"/>
      <c r="BD3145" s="104"/>
      <c r="BE3145" s="104"/>
      <c r="BF3145" s="101"/>
      <c r="BG3145" s="101"/>
      <c r="BH3145" s="101"/>
      <c r="BI3145" s="101"/>
      <c r="BJ3145" s="101"/>
      <c r="BK3145" s="101"/>
      <c r="BL3145" s="101"/>
      <c r="BM3145" s="101"/>
      <c r="BN3145" s="101"/>
      <c r="BO3145" s="103"/>
      <c r="BP3145" s="101"/>
      <c r="BQ3145" s="101"/>
      <c r="BR3145" s="101"/>
      <c r="BS3145" s="101"/>
      <c r="BT3145" s="101"/>
      <c r="BU3145" s="101"/>
      <c r="BV3145" s="101"/>
      <c r="BW3145" s="101"/>
      <c r="BX3145" s="101"/>
      <c r="BY3145" s="101"/>
      <c r="BZ3145" s="101"/>
      <c r="CA3145" s="101"/>
      <c r="CB3145" s="101"/>
      <c r="CC3145" s="101"/>
      <c r="CD3145" s="101"/>
      <c r="CE3145" s="101"/>
      <c r="CF3145" s="101"/>
      <c r="CG3145" s="37" t="e">
        <f>VLOOKUP(Table_1[[#This Row],[EAN]],'[1]Planilha1'!$E:$R,13,0)</f>
        <v>#N/A</v>
      </c>
    </row>
    <row r="3146" ht="15" hidden="1">
      <c r="A3146" s="7"/>
      <c r="B3146" s="84" t="s">
        <v>79</v>
      </c>
      <c r="C3146" s="75">
        <v>222465</v>
      </c>
      <c r="D3146" s="75"/>
      <c r="E3146" s="85">
        <v>7891097101267</v>
      </c>
      <c r="F3146" s="86" t="s">
        <v>3648</v>
      </c>
      <c r="G3146" s="75" t="s">
        <v>17</v>
      </c>
      <c r="H3146" s="75">
        <v>1640</v>
      </c>
      <c r="I3146" s="87" t="s">
        <v>499</v>
      </c>
      <c r="J3146" s="75" t="s">
        <v>500</v>
      </c>
      <c r="K3146" s="88" t="s">
        <v>84</v>
      </c>
      <c r="L3146" s="88">
        <v>24</v>
      </c>
      <c r="M3146" s="88">
        <v>4</v>
      </c>
      <c r="N3146" s="75" t="s">
        <v>85</v>
      </c>
      <c r="O3146" s="75"/>
      <c r="P3146" s="106"/>
      <c r="Q3146" s="90">
        <f>(17/100+7.6/100+1.65/100)*P3146</f>
        <v>0</v>
      </c>
      <c r="R3146" s="104"/>
      <c r="S3146" s="104"/>
      <c r="T3146" s="104"/>
      <c r="U3146" s="104"/>
      <c r="V3146" s="90">
        <f>+P3146-Q3146+R3146+S3146+T3146+U3146</f>
        <v>0</v>
      </c>
      <c r="W3146" s="91">
        <f>(1.02/100)</f>
        <v>1.02E-2</v>
      </c>
      <c r="X3146" s="91">
        <v>4.8E-3</v>
      </c>
      <c r="Y3146" s="91">
        <v>0.17</v>
      </c>
      <c r="Z3146" s="91">
        <v>1.65E-2</v>
      </c>
      <c r="AA3146" s="91">
        <v>7.6E-2</v>
      </c>
      <c r="AB3146" s="91">
        <f>SUM(W3146:AA3146)</f>
        <v>0.2775</v>
      </c>
      <c r="AC3146" s="75">
        <v>12</v>
      </c>
      <c r="AD3146" s="92">
        <f>IF(AL3146="","",+AC3146*AL3146)</f>
      </c>
      <c r="AE3146" s="93">
        <f>IF(AL3146="","",+AL3146*AB3146)</f>
      </c>
      <c r="AF3146" s="92">
        <f>IF(AL3146="","",+AL3146-AE3146)</f>
      </c>
      <c r="AG3146" s="93">
        <f>+V3146</f>
        <v>0</v>
      </c>
      <c r="AH3146" s="92">
        <f>IF(AF3146="","",+AF3146-AG3146)</f>
      </c>
      <c r="AI3146" s="92">
        <f>IF(AH3146="","",+AH3146*AC3146)</f>
      </c>
      <c r="AJ3146" s="93"/>
      <c r="AK3146" s="94">
        <v>0.33</v>
      </c>
      <c r="AL3146" s="93">
        <f>IF(V3146=0,"",V3146/(1-AB3146-AK3146))</f>
      </c>
      <c r="AM3146" s="95">
        <v>0.33</v>
      </c>
      <c r="AN3146" s="93">
        <f>IF(V3146=0,"",V3146/(1-AB3146-AM3146))</f>
      </c>
      <c r="AO3146" s="96">
        <v>1.2</v>
      </c>
      <c r="AP3146" s="93">
        <f>IF(BD!AJ3146="","",BD!AJ3146*BD!AO3146)</f>
      </c>
      <c r="AQ3146" s="91">
        <f>BD!AM3146/BD!AK3146-1</f>
        <v>0</v>
      </c>
      <c r="AR3146" s="91">
        <f>IF(BD!AN3146="","",IF(BD!AJ3146="","",BD!AN3146/BD!AJ3146-1))</f>
      </c>
      <c r="AS3146" s="91">
        <f>IF(BD!AN3146="","",IF(BD!AN3146&lt;BD!AL3146,"ABAIXO DA META","DENTRO DA META"))</f>
      </c>
      <c r="AT3146" s="91" t="str">
        <f>IF(BD!AJ3146="","EM ANÁLISE",IF(BD!AP3146&gt;=BD!AN3146,"GO", "NO GO"))</f>
        <v>EM ANÁLISE</v>
      </c>
      <c r="AU3146" s="97">
        <f>IF(AN3146="","",+BD!$AN3146-AJ3146)</f>
      </c>
      <c r="AV3146" s="98"/>
      <c r="AW3146" s="90">
        <f>BD!P3146*BD!AC3146</f>
        <v>0</v>
      </c>
      <c r="AX3146" s="90">
        <f>BD!V3146*BD!AC3146</f>
        <v>0</v>
      </c>
      <c r="AY3146" s="90">
        <f>IF(BD!AN3146="","",BD!AN3146*BD!AC3146)</f>
      </c>
      <c r="AZ3146" s="75" t="s">
        <v>123</v>
      </c>
      <c r="BA3146" s="75"/>
      <c r="BB3146" s="75"/>
      <c r="BC3146" s="75"/>
      <c r="BD3146" s="104"/>
      <c r="BE3146" s="104"/>
      <c r="BF3146" s="101"/>
      <c r="BG3146" s="101"/>
      <c r="BH3146" s="101"/>
      <c r="BI3146" s="101"/>
      <c r="BJ3146" s="101"/>
      <c r="BK3146" s="101"/>
      <c r="BL3146" s="101"/>
      <c r="BM3146" s="101"/>
      <c r="BN3146" s="101"/>
      <c r="BO3146" s="103"/>
      <c r="BP3146" s="101"/>
      <c r="BQ3146" s="101"/>
      <c r="BR3146" s="101"/>
      <c r="BS3146" s="101"/>
      <c r="BT3146" s="101"/>
      <c r="BU3146" s="101"/>
      <c r="BV3146" s="101"/>
      <c r="BW3146" s="101"/>
      <c r="BX3146" s="101"/>
      <c r="BY3146" s="101"/>
      <c r="BZ3146" s="101"/>
      <c r="CA3146" s="101"/>
      <c r="CB3146" s="101"/>
      <c r="CC3146" s="101"/>
      <c r="CD3146" s="101"/>
      <c r="CE3146" s="101"/>
      <c r="CF3146" s="101"/>
      <c r="CG3146" s="37" t="e">
        <f>VLOOKUP(Table_1[[#This Row],[EAN]],'[1]Planilha1'!$E:$R,13,0)</f>
        <v>#N/A</v>
      </c>
    </row>
    <row r="3147" ht="15" hidden="1">
      <c r="A3147" s="7"/>
      <c r="B3147" s="84" t="s">
        <v>79</v>
      </c>
      <c r="C3147" s="75">
        <v>222466</v>
      </c>
      <c r="D3147" s="75"/>
      <c r="E3147" s="85">
        <v>7891097101335</v>
      </c>
      <c r="F3147" s="86" t="s">
        <v>3649</v>
      </c>
      <c r="G3147" s="75" t="s">
        <v>17</v>
      </c>
      <c r="H3147" s="75">
        <v>1640</v>
      </c>
      <c r="I3147" s="87" t="s">
        <v>499</v>
      </c>
      <c r="J3147" s="75" t="s">
        <v>500</v>
      </c>
      <c r="K3147" s="88" t="s">
        <v>84</v>
      </c>
      <c r="L3147" s="88">
        <v>24</v>
      </c>
      <c r="M3147" s="88">
        <v>4</v>
      </c>
      <c r="N3147" s="75" t="s">
        <v>85</v>
      </c>
      <c r="O3147" s="75"/>
      <c r="P3147" s="106"/>
      <c r="Q3147" s="90">
        <f>(17/100+7.6/100+1.65/100)*P3147</f>
        <v>0</v>
      </c>
      <c r="R3147" s="104"/>
      <c r="S3147" s="104"/>
      <c r="T3147" s="104"/>
      <c r="U3147" s="104"/>
      <c r="V3147" s="90">
        <f>+P3147-Q3147+R3147+S3147+T3147+U3147</f>
        <v>0</v>
      </c>
      <c r="W3147" s="91">
        <f>(1.02/100)</f>
        <v>1.02E-2</v>
      </c>
      <c r="X3147" s="91">
        <v>4.8E-3</v>
      </c>
      <c r="Y3147" s="91">
        <v>0.17</v>
      </c>
      <c r="Z3147" s="91">
        <v>1.65E-2</v>
      </c>
      <c r="AA3147" s="91">
        <v>7.6E-2</v>
      </c>
      <c r="AB3147" s="91">
        <f>SUM(W3147:AA3147)</f>
        <v>0.2775</v>
      </c>
      <c r="AC3147" s="75">
        <v>12</v>
      </c>
      <c r="AD3147" s="92">
        <f>IF(AL3147="","",+AC3147*AL3147)</f>
      </c>
      <c r="AE3147" s="93">
        <f>IF(AL3147="","",+AL3147*AB3147)</f>
      </c>
      <c r="AF3147" s="92">
        <f>IF(AL3147="","",+AL3147-AE3147)</f>
      </c>
      <c r="AG3147" s="93">
        <f>+V3147</f>
        <v>0</v>
      </c>
      <c r="AH3147" s="92">
        <f>IF(AF3147="","",+AF3147-AG3147)</f>
      </c>
      <c r="AI3147" s="92">
        <f>IF(AH3147="","",+AH3147*AC3147)</f>
      </c>
      <c r="AJ3147" s="93"/>
      <c r="AK3147" s="94">
        <v>0.33</v>
      </c>
      <c r="AL3147" s="93">
        <f>IF(V3147=0,"",V3147/(1-AB3147-AK3147))</f>
      </c>
      <c r="AM3147" s="95">
        <v>0.33</v>
      </c>
      <c r="AN3147" s="93">
        <f>IF(V3147=0,"",V3147/(1-AB3147-AM3147))</f>
      </c>
      <c r="AO3147" s="96">
        <v>1.2</v>
      </c>
      <c r="AP3147" s="93">
        <f>IF(BD!AJ3147="","",BD!AJ3147*BD!AO3147)</f>
      </c>
      <c r="AQ3147" s="91">
        <f>BD!AM3147/BD!AK3147-1</f>
        <v>0</v>
      </c>
      <c r="AR3147" s="91">
        <f>IF(BD!AN3147="","",IF(BD!AJ3147="","",BD!AN3147/BD!AJ3147-1))</f>
      </c>
      <c r="AS3147" s="91">
        <f>IF(BD!AN3147="","",IF(BD!AN3147&lt;BD!AL3147,"ABAIXO DA META","DENTRO DA META"))</f>
      </c>
      <c r="AT3147" s="91" t="str">
        <f>IF(BD!AJ3147="","EM ANÁLISE",IF(BD!AP3147&gt;=BD!AN3147,"GO", "NO GO"))</f>
        <v>EM ANÁLISE</v>
      </c>
      <c r="AU3147" s="97">
        <f>IF(AN3147="","",+BD!$AN3147-AJ3147)</f>
      </c>
      <c r="AV3147" s="98"/>
      <c r="AW3147" s="90">
        <f>BD!P3147*BD!AC3147</f>
        <v>0</v>
      </c>
      <c r="AX3147" s="90">
        <f>BD!V3147*BD!AC3147</f>
        <v>0</v>
      </c>
      <c r="AY3147" s="90">
        <f>IF(BD!AN3147="","",BD!AN3147*BD!AC3147)</f>
      </c>
      <c r="AZ3147" s="75" t="s">
        <v>123</v>
      </c>
      <c r="BA3147" s="75"/>
      <c r="BB3147" s="75"/>
      <c r="BC3147" s="75"/>
      <c r="BD3147" s="104"/>
      <c r="BE3147" s="104"/>
      <c r="BF3147" s="101"/>
      <c r="BG3147" s="101"/>
      <c r="BH3147" s="101"/>
      <c r="BI3147" s="101"/>
      <c r="BJ3147" s="101"/>
      <c r="BK3147" s="101"/>
      <c r="BL3147" s="101"/>
      <c r="BM3147" s="101"/>
      <c r="BN3147" s="101"/>
      <c r="BO3147" s="103"/>
      <c r="BP3147" s="101"/>
      <c r="BQ3147" s="101"/>
      <c r="BR3147" s="101"/>
      <c r="BS3147" s="101"/>
      <c r="BT3147" s="101"/>
      <c r="BU3147" s="101"/>
      <c r="BV3147" s="101"/>
      <c r="BW3147" s="101"/>
      <c r="BX3147" s="101"/>
      <c r="BY3147" s="101"/>
      <c r="BZ3147" s="101"/>
      <c r="CA3147" s="101"/>
      <c r="CB3147" s="101"/>
      <c r="CC3147" s="101"/>
      <c r="CD3147" s="101"/>
      <c r="CE3147" s="101"/>
      <c r="CF3147" s="101"/>
      <c r="CG3147" s="37" t="e">
        <f>VLOOKUP(Table_1[[#This Row],[EAN]],'[1]Planilha1'!$E:$R,13,0)</f>
        <v>#N/A</v>
      </c>
    </row>
    <row r="3148" ht="15" hidden="1">
      <c r="A3148" s="7"/>
      <c r="B3148" s="84" t="s">
        <v>79</v>
      </c>
      <c r="C3148" s="75">
        <v>222467</v>
      </c>
      <c r="D3148" s="75"/>
      <c r="E3148" s="85">
        <v>7891097101274</v>
      </c>
      <c r="F3148" s="86" t="s">
        <v>3650</v>
      </c>
      <c r="G3148" s="75" t="s">
        <v>17</v>
      </c>
      <c r="H3148" s="75">
        <v>1640</v>
      </c>
      <c r="I3148" s="87" t="s">
        <v>499</v>
      </c>
      <c r="J3148" s="75" t="s">
        <v>500</v>
      </c>
      <c r="K3148" s="88" t="s">
        <v>84</v>
      </c>
      <c r="L3148" s="88">
        <v>24</v>
      </c>
      <c r="M3148" s="88">
        <v>4</v>
      </c>
      <c r="N3148" s="75" t="s">
        <v>85</v>
      </c>
      <c r="O3148" s="75"/>
      <c r="P3148" s="106"/>
      <c r="Q3148" s="90">
        <f>(17/100+7.6/100+1.65/100)*P3148</f>
        <v>0</v>
      </c>
      <c r="R3148" s="104"/>
      <c r="S3148" s="104"/>
      <c r="T3148" s="104"/>
      <c r="U3148" s="104"/>
      <c r="V3148" s="90">
        <f>+P3148-Q3148+R3148+S3148+T3148+U3148</f>
        <v>0</v>
      </c>
      <c r="W3148" s="91">
        <f>(1.02/100)</f>
        <v>1.02E-2</v>
      </c>
      <c r="X3148" s="91">
        <v>4.8E-3</v>
      </c>
      <c r="Y3148" s="91">
        <v>0.17</v>
      </c>
      <c r="Z3148" s="91">
        <v>1.65E-2</v>
      </c>
      <c r="AA3148" s="91">
        <v>7.6E-2</v>
      </c>
      <c r="AB3148" s="91">
        <f>SUM(W3148:AA3148)</f>
        <v>0.2775</v>
      </c>
      <c r="AC3148" s="75">
        <v>12</v>
      </c>
      <c r="AD3148" s="92">
        <f>IF(AL3148="","",+AC3148*AL3148)</f>
      </c>
      <c r="AE3148" s="93">
        <f>IF(AL3148="","",+AL3148*AB3148)</f>
      </c>
      <c r="AF3148" s="92">
        <f>IF(AL3148="","",+AL3148-AE3148)</f>
      </c>
      <c r="AG3148" s="93">
        <f>+V3148</f>
        <v>0</v>
      </c>
      <c r="AH3148" s="92">
        <f>IF(AF3148="","",+AF3148-AG3148)</f>
      </c>
      <c r="AI3148" s="92">
        <f>IF(AH3148="","",+AH3148*AC3148)</f>
      </c>
      <c r="AJ3148" s="93"/>
      <c r="AK3148" s="94">
        <v>0.33</v>
      </c>
      <c r="AL3148" s="93">
        <f>IF(V3148=0,"",V3148/(1-AB3148-AK3148))</f>
      </c>
      <c r="AM3148" s="95">
        <v>0.33</v>
      </c>
      <c r="AN3148" s="93">
        <f>IF(V3148=0,"",V3148/(1-AB3148-AM3148))</f>
      </c>
      <c r="AO3148" s="96">
        <v>1.2</v>
      </c>
      <c r="AP3148" s="93">
        <f>IF(BD!AJ3148="","",BD!AJ3148*BD!AO3148)</f>
      </c>
      <c r="AQ3148" s="91">
        <f>BD!AM3148/BD!AK3148-1</f>
        <v>0</v>
      </c>
      <c r="AR3148" s="91">
        <f>IF(BD!AN3148="","",IF(BD!AJ3148="","",BD!AN3148/BD!AJ3148-1))</f>
      </c>
      <c r="AS3148" s="91">
        <f>IF(BD!AN3148="","",IF(BD!AN3148&lt;BD!AL3148,"ABAIXO DA META","DENTRO DA META"))</f>
      </c>
      <c r="AT3148" s="91" t="str">
        <f>IF(BD!AJ3148="","EM ANÁLISE",IF(BD!AP3148&gt;=BD!AN3148,"GO", "NO GO"))</f>
        <v>EM ANÁLISE</v>
      </c>
      <c r="AU3148" s="97">
        <f>IF(AN3148="","",+BD!$AN3148-AJ3148)</f>
      </c>
      <c r="AV3148" s="98"/>
      <c r="AW3148" s="90">
        <f>BD!P3148*BD!AC3148</f>
        <v>0</v>
      </c>
      <c r="AX3148" s="90">
        <f>BD!V3148*BD!AC3148</f>
        <v>0</v>
      </c>
      <c r="AY3148" s="90">
        <f>IF(BD!AN3148="","",BD!AN3148*BD!AC3148)</f>
      </c>
      <c r="AZ3148" s="75" t="s">
        <v>123</v>
      </c>
      <c r="BA3148" s="75"/>
      <c r="BB3148" s="75"/>
      <c r="BC3148" s="75"/>
      <c r="BD3148" s="104"/>
      <c r="BE3148" s="104"/>
      <c r="BF3148" s="101"/>
      <c r="BG3148" s="101"/>
      <c r="BH3148" s="101"/>
      <c r="BI3148" s="101"/>
      <c r="BJ3148" s="101"/>
      <c r="BK3148" s="101"/>
      <c r="BL3148" s="101"/>
      <c r="BM3148" s="101"/>
      <c r="BN3148" s="101"/>
      <c r="BO3148" s="103"/>
      <c r="BP3148" s="101"/>
      <c r="BQ3148" s="101"/>
      <c r="BR3148" s="101"/>
      <c r="BS3148" s="101"/>
      <c r="BT3148" s="101"/>
      <c r="BU3148" s="101"/>
      <c r="BV3148" s="101"/>
      <c r="BW3148" s="101"/>
      <c r="BX3148" s="101"/>
      <c r="BY3148" s="101"/>
      <c r="BZ3148" s="101"/>
      <c r="CA3148" s="101"/>
      <c r="CB3148" s="101"/>
      <c r="CC3148" s="101"/>
      <c r="CD3148" s="101"/>
      <c r="CE3148" s="101"/>
      <c r="CF3148" s="101"/>
      <c r="CG3148" s="37" t="e">
        <f>VLOOKUP(Table_1[[#This Row],[EAN]],'[1]Planilha1'!$E:$R,13,0)</f>
        <v>#N/A</v>
      </c>
    </row>
    <row r="3149" ht="15" hidden="1">
      <c r="A3149" s="7"/>
      <c r="B3149" s="84" t="s">
        <v>79</v>
      </c>
      <c r="C3149" s="75">
        <v>222468</v>
      </c>
      <c r="D3149" s="75"/>
      <c r="E3149" s="85">
        <v>7891097103087</v>
      </c>
      <c r="F3149" s="86" t="s">
        <v>3651</v>
      </c>
      <c r="G3149" s="75" t="s">
        <v>17</v>
      </c>
      <c r="H3149" s="75">
        <v>2740</v>
      </c>
      <c r="I3149" s="87" t="s">
        <v>711</v>
      </c>
      <c r="J3149" s="75" t="s">
        <v>712</v>
      </c>
      <c r="K3149" s="88" t="s">
        <v>84</v>
      </c>
      <c r="L3149" s="88">
        <v>12</v>
      </c>
      <c r="M3149" s="88">
        <v>4</v>
      </c>
      <c r="N3149" s="75" t="s">
        <v>85</v>
      </c>
      <c r="O3149" s="75"/>
      <c r="P3149" s="106"/>
      <c r="Q3149" s="90">
        <f>(17/100+7.6/100+1.65/100)*P3149</f>
        <v>0</v>
      </c>
      <c r="R3149" s="104"/>
      <c r="S3149" s="104"/>
      <c r="T3149" s="104"/>
      <c r="U3149" s="104"/>
      <c r="V3149" s="90">
        <f>+P3149-Q3149+R3149+S3149+T3149+U3149</f>
        <v>0</v>
      </c>
      <c r="W3149" s="91">
        <f>(1.02/100)</f>
        <v>1.02E-2</v>
      </c>
      <c r="X3149" s="91">
        <v>4.8E-3</v>
      </c>
      <c r="Y3149" s="91">
        <v>0.17</v>
      </c>
      <c r="Z3149" s="91">
        <v>1.65E-2</v>
      </c>
      <c r="AA3149" s="91">
        <v>7.6E-2</v>
      </c>
      <c r="AB3149" s="91">
        <f>SUM(W3149:AA3149)</f>
        <v>0.2775</v>
      </c>
      <c r="AC3149" s="75">
        <v>12</v>
      </c>
      <c r="AD3149" s="92">
        <f>IF(AL3149="","",+AC3149*AL3149)</f>
      </c>
      <c r="AE3149" s="93">
        <f>IF(AL3149="","",+AL3149*AB3149)</f>
      </c>
      <c r="AF3149" s="92">
        <f>IF(AL3149="","",+AL3149-AE3149)</f>
      </c>
      <c r="AG3149" s="93">
        <f>+V3149</f>
        <v>0</v>
      </c>
      <c r="AH3149" s="92">
        <f>IF(AF3149="","",+AF3149-AG3149)</f>
      </c>
      <c r="AI3149" s="92">
        <f>IF(AH3149="","",+AH3149*AC3149)</f>
      </c>
      <c r="AJ3149" s="93"/>
      <c r="AK3149" s="94">
        <v>0.33</v>
      </c>
      <c r="AL3149" s="93">
        <f>IF(V3149=0,"",V3149/(1-AB3149-AK3149))</f>
      </c>
      <c r="AM3149" s="95">
        <v>0.33</v>
      </c>
      <c r="AN3149" s="93">
        <f>IF(V3149=0,"",V3149/(1-AB3149-AM3149))</f>
      </c>
      <c r="AO3149" s="96">
        <v>1.2</v>
      </c>
      <c r="AP3149" s="93">
        <f>IF(BD!AJ3149="","",BD!AJ3149*BD!AO3149)</f>
      </c>
      <c r="AQ3149" s="91">
        <f>BD!AM3149/BD!AK3149-1</f>
        <v>0</v>
      </c>
      <c r="AR3149" s="91">
        <f>IF(BD!AN3149="","",IF(BD!AJ3149="","",BD!AN3149/BD!AJ3149-1))</f>
      </c>
      <c r="AS3149" s="91">
        <f>IF(BD!AN3149="","",IF(BD!AN3149&lt;BD!AL3149,"ABAIXO DA META","DENTRO DA META"))</f>
      </c>
      <c r="AT3149" s="91" t="str">
        <f>IF(BD!AJ3149="","EM ANÁLISE",IF(BD!AP3149&gt;=BD!AN3149,"GO", "NO GO"))</f>
        <v>EM ANÁLISE</v>
      </c>
      <c r="AU3149" s="97">
        <f>IF(AN3149="","",+BD!$AN3149-AJ3149)</f>
      </c>
      <c r="AV3149" s="98"/>
      <c r="AW3149" s="90">
        <f>BD!P3149*BD!AC3149</f>
        <v>0</v>
      </c>
      <c r="AX3149" s="90">
        <f>BD!V3149*BD!AC3149</f>
        <v>0</v>
      </c>
      <c r="AY3149" s="90">
        <f>IF(BD!AN3149="","",BD!AN3149*BD!AC3149)</f>
      </c>
      <c r="AZ3149" s="75" t="s">
        <v>123</v>
      </c>
      <c r="BA3149" s="75"/>
      <c r="BB3149" s="75"/>
      <c r="BC3149" s="75"/>
      <c r="BD3149" s="104"/>
      <c r="BE3149" s="104"/>
      <c r="BF3149" s="101"/>
      <c r="BG3149" s="101"/>
      <c r="BH3149" s="101"/>
      <c r="BI3149" s="101"/>
      <c r="BJ3149" s="101"/>
      <c r="BK3149" s="101"/>
      <c r="BL3149" s="101"/>
      <c r="BM3149" s="101"/>
      <c r="BN3149" s="101"/>
      <c r="BO3149" s="103"/>
      <c r="BP3149" s="101"/>
      <c r="BQ3149" s="101"/>
      <c r="BR3149" s="101"/>
      <c r="BS3149" s="101"/>
      <c r="BT3149" s="101"/>
      <c r="BU3149" s="101"/>
      <c r="BV3149" s="101"/>
      <c r="BW3149" s="101"/>
      <c r="BX3149" s="101"/>
      <c r="BY3149" s="101"/>
      <c r="BZ3149" s="101"/>
      <c r="CA3149" s="101"/>
      <c r="CB3149" s="101"/>
      <c r="CC3149" s="101"/>
      <c r="CD3149" s="101"/>
      <c r="CE3149" s="101"/>
      <c r="CF3149" s="101"/>
      <c r="CG3149" s="37" t="e">
        <f>VLOOKUP(Table_1[[#This Row],[EAN]],'[1]Planilha1'!$E:$R,13,0)</f>
        <v>#N/A</v>
      </c>
    </row>
    <row r="3150" ht="15" hidden="1">
      <c r="A3150" s="7"/>
      <c r="B3150" s="84" t="s">
        <v>79</v>
      </c>
      <c r="C3150" s="75">
        <v>222469</v>
      </c>
      <c r="D3150" s="75"/>
      <c r="E3150" s="85">
        <v>7891097102820</v>
      </c>
      <c r="F3150" s="86" t="s">
        <v>3652</v>
      </c>
      <c r="G3150" s="75" t="s">
        <v>17</v>
      </c>
      <c r="H3150" s="75">
        <v>2740</v>
      </c>
      <c r="I3150" s="87" t="s">
        <v>711</v>
      </c>
      <c r="J3150" s="75" t="s">
        <v>712</v>
      </c>
      <c r="K3150" s="88" t="s">
        <v>84</v>
      </c>
      <c r="L3150" s="88">
        <v>12</v>
      </c>
      <c r="M3150" s="88">
        <v>4</v>
      </c>
      <c r="N3150" s="75" t="s">
        <v>85</v>
      </c>
      <c r="O3150" s="75"/>
      <c r="P3150" s="106"/>
      <c r="Q3150" s="90">
        <f>(17/100+7.6/100+1.65/100)*P3150</f>
        <v>0</v>
      </c>
      <c r="R3150" s="104"/>
      <c r="S3150" s="104"/>
      <c r="T3150" s="104"/>
      <c r="U3150" s="104"/>
      <c r="V3150" s="90">
        <f>+P3150-Q3150+R3150+S3150+T3150+U3150</f>
        <v>0</v>
      </c>
      <c r="W3150" s="91">
        <f>(1.02/100)</f>
        <v>1.02E-2</v>
      </c>
      <c r="X3150" s="91">
        <v>4.8E-3</v>
      </c>
      <c r="Y3150" s="91">
        <v>0.17</v>
      </c>
      <c r="Z3150" s="91">
        <v>1.65E-2</v>
      </c>
      <c r="AA3150" s="91">
        <v>7.6E-2</v>
      </c>
      <c r="AB3150" s="91">
        <f>SUM(W3150:AA3150)</f>
        <v>0.2775</v>
      </c>
      <c r="AC3150" s="75">
        <v>12</v>
      </c>
      <c r="AD3150" s="92">
        <f>IF(AL3150="","",+AC3150*AL3150)</f>
      </c>
      <c r="AE3150" s="93">
        <f>IF(AL3150="","",+AL3150*AB3150)</f>
      </c>
      <c r="AF3150" s="92">
        <f>IF(AL3150="","",+AL3150-AE3150)</f>
      </c>
      <c r="AG3150" s="93">
        <f>+V3150</f>
        <v>0</v>
      </c>
      <c r="AH3150" s="92">
        <f>IF(AF3150="","",+AF3150-AG3150)</f>
      </c>
      <c r="AI3150" s="92">
        <f>IF(AH3150="","",+AH3150*AC3150)</f>
      </c>
      <c r="AJ3150" s="93"/>
      <c r="AK3150" s="94">
        <v>0.33</v>
      </c>
      <c r="AL3150" s="93">
        <f>IF(V3150=0,"",V3150/(1-AB3150-AK3150))</f>
      </c>
      <c r="AM3150" s="95">
        <v>0.33</v>
      </c>
      <c r="AN3150" s="93">
        <f>IF(V3150=0,"",V3150/(1-AB3150-AM3150))</f>
      </c>
      <c r="AO3150" s="96">
        <v>1.2</v>
      </c>
      <c r="AP3150" s="93">
        <f>IF(BD!AJ3150="","",BD!AJ3150*BD!AO3150)</f>
      </c>
      <c r="AQ3150" s="91">
        <f>BD!AM3150/BD!AK3150-1</f>
        <v>0</v>
      </c>
      <c r="AR3150" s="91">
        <f>IF(BD!AN3150="","",IF(BD!AJ3150="","",BD!AN3150/BD!AJ3150-1))</f>
      </c>
      <c r="AS3150" s="91">
        <f>IF(BD!AN3150="","",IF(BD!AN3150&lt;BD!AL3150,"ABAIXO DA META","DENTRO DA META"))</f>
      </c>
      <c r="AT3150" s="91" t="str">
        <f>IF(BD!AJ3150="","EM ANÁLISE",IF(BD!AP3150&gt;=BD!AN3150,"GO", "NO GO"))</f>
        <v>EM ANÁLISE</v>
      </c>
      <c r="AU3150" s="97">
        <f>IF(AN3150="","",+BD!$AN3150-AJ3150)</f>
      </c>
      <c r="AV3150" s="98"/>
      <c r="AW3150" s="90">
        <f>BD!P3150*BD!AC3150</f>
        <v>0</v>
      </c>
      <c r="AX3150" s="90">
        <f>BD!V3150*BD!AC3150</f>
        <v>0</v>
      </c>
      <c r="AY3150" s="90">
        <f>IF(BD!AN3150="","",BD!AN3150*BD!AC3150)</f>
      </c>
      <c r="AZ3150" s="75" t="s">
        <v>123</v>
      </c>
      <c r="BA3150" s="75"/>
      <c r="BB3150" s="75"/>
      <c r="BC3150" s="75"/>
      <c r="BD3150" s="104"/>
      <c r="BE3150" s="104"/>
      <c r="BF3150" s="101"/>
      <c r="BG3150" s="101"/>
      <c r="BH3150" s="101"/>
      <c r="BI3150" s="101"/>
      <c r="BJ3150" s="101"/>
      <c r="BK3150" s="101"/>
      <c r="BL3150" s="101"/>
      <c r="BM3150" s="101"/>
      <c r="BN3150" s="101"/>
      <c r="BO3150" s="103"/>
      <c r="BP3150" s="101"/>
      <c r="BQ3150" s="101"/>
      <c r="BR3150" s="101"/>
      <c r="BS3150" s="101"/>
      <c r="BT3150" s="101"/>
      <c r="BU3150" s="101"/>
      <c r="BV3150" s="101"/>
      <c r="BW3150" s="101"/>
      <c r="BX3150" s="101"/>
      <c r="BY3150" s="101"/>
      <c r="BZ3150" s="101"/>
      <c r="CA3150" s="101"/>
      <c r="CB3150" s="101"/>
      <c r="CC3150" s="101"/>
      <c r="CD3150" s="101"/>
      <c r="CE3150" s="101"/>
      <c r="CF3150" s="101"/>
      <c r="CG3150" s="37" t="e">
        <f>VLOOKUP(Table_1[[#This Row],[EAN]],'[1]Planilha1'!$E:$R,13,0)</f>
        <v>#N/A</v>
      </c>
    </row>
    <row r="3151" ht="15" hidden="1">
      <c r="A3151" s="7"/>
      <c r="B3151" s="84" t="s">
        <v>79</v>
      </c>
      <c r="C3151" s="75">
        <v>222470</v>
      </c>
      <c r="D3151" s="75"/>
      <c r="E3151" s="85">
        <v>7891097103094</v>
      </c>
      <c r="F3151" s="86" t="s">
        <v>3653</v>
      </c>
      <c r="G3151" s="75" t="s">
        <v>17</v>
      </c>
      <c r="H3151" s="75">
        <v>2740</v>
      </c>
      <c r="I3151" s="87" t="s">
        <v>711</v>
      </c>
      <c r="J3151" s="75" t="s">
        <v>712</v>
      </c>
      <c r="K3151" s="88" t="s">
        <v>84</v>
      </c>
      <c r="L3151" s="88">
        <v>24</v>
      </c>
      <c r="M3151" s="88">
        <v>4</v>
      </c>
      <c r="N3151" s="75" t="s">
        <v>85</v>
      </c>
      <c r="O3151" s="75"/>
      <c r="P3151" s="106"/>
      <c r="Q3151" s="90">
        <f>(17/100+7.6/100+1.65/100)*P3151</f>
        <v>0</v>
      </c>
      <c r="R3151" s="104"/>
      <c r="S3151" s="104"/>
      <c r="T3151" s="104"/>
      <c r="U3151" s="104"/>
      <c r="V3151" s="90">
        <f>+P3151-Q3151+R3151+S3151+T3151+U3151</f>
        <v>0</v>
      </c>
      <c r="W3151" s="91">
        <f>(1.02/100)</f>
        <v>1.02E-2</v>
      </c>
      <c r="X3151" s="91">
        <v>4.8E-3</v>
      </c>
      <c r="Y3151" s="91">
        <v>0.17</v>
      </c>
      <c r="Z3151" s="91">
        <v>1.65E-2</v>
      </c>
      <c r="AA3151" s="91">
        <v>7.6E-2</v>
      </c>
      <c r="AB3151" s="91">
        <f>SUM(W3151:AA3151)</f>
        <v>0.2775</v>
      </c>
      <c r="AC3151" s="75">
        <v>12</v>
      </c>
      <c r="AD3151" s="92">
        <f>IF(AL3151="","",+AC3151*AL3151)</f>
      </c>
      <c r="AE3151" s="93">
        <f>IF(AL3151="","",+AL3151*AB3151)</f>
      </c>
      <c r="AF3151" s="92">
        <f>IF(AL3151="","",+AL3151-AE3151)</f>
      </c>
      <c r="AG3151" s="93">
        <f>+V3151</f>
        <v>0</v>
      </c>
      <c r="AH3151" s="92">
        <f>IF(AF3151="","",+AF3151-AG3151)</f>
      </c>
      <c r="AI3151" s="92">
        <f>IF(AH3151="","",+AH3151*AC3151)</f>
      </c>
      <c r="AJ3151" s="93"/>
      <c r="AK3151" s="94">
        <v>0.33</v>
      </c>
      <c r="AL3151" s="93">
        <f>IF(V3151=0,"",V3151/(1-AB3151-AK3151))</f>
      </c>
      <c r="AM3151" s="95">
        <v>0.33</v>
      </c>
      <c r="AN3151" s="93">
        <f>IF(V3151=0,"",V3151/(1-AB3151-AM3151))</f>
      </c>
      <c r="AO3151" s="96">
        <v>1.2</v>
      </c>
      <c r="AP3151" s="93">
        <f>IF(BD!AJ3151="","",BD!AJ3151*BD!AO3151)</f>
      </c>
      <c r="AQ3151" s="91">
        <f>BD!AM3151/BD!AK3151-1</f>
        <v>0</v>
      </c>
      <c r="AR3151" s="91">
        <f>IF(BD!AN3151="","",IF(BD!AJ3151="","",BD!AN3151/BD!AJ3151-1))</f>
      </c>
      <c r="AS3151" s="91">
        <f>IF(BD!AN3151="","",IF(BD!AN3151&lt;BD!AL3151,"ABAIXO DA META","DENTRO DA META"))</f>
      </c>
      <c r="AT3151" s="91" t="str">
        <f>IF(BD!AJ3151="","EM ANÁLISE",IF(BD!AP3151&gt;=BD!AN3151,"GO", "NO GO"))</f>
        <v>EM ANÁLISE</v>
      </c>
      <c r="AU3151" s="97">
        <f>IF(AN3151="","",+BD!$AN3151-AJ3151)</f>
      </c>
      <c r="AV3151" s="98"/>
      <c r="AW3151" s="90">
        <f>BD!P3151*BD!AC3151</f>
        <v>0</v>
      </c>
      <c r="AX3151" s="90">
        <f>BD!V3151*BD!AC3151</f>
        <v>0</v>
      </c>
      <c r="AY3151" s="90">
        <f>IF(BD!AN3151="","",BD!AN3151*BD!AC3151)</f>
      </c>
      <c r="AZ3151" s="75" t="s">
        <v>123</v>
      </c>
      <c r="BA3151" s="75"/>
      <c r="BB3151" s="75"/>
      <c r="BC3151" s="75"/>
      <c r="BD3151" s="104"/>
      <c r="BE3151" s="104"/>
      <c r="BF3151" s="101"/>
      <c r="BG3151" s="101"/>
      <c r="BH3151" s="101"/>
      <c r="BI3151" s="101"/>
      <c r="BJ3151" s="101"/>
      <c r="BK3151" s="101"/>
      <c r="BL3151" s="101"/>
      <c r="BM3151" s="101"/>
      <c r="BN3151" s="101"/>
      <c r="BO3151" s="103"/>
      <c r="BP3151" s="101"/>
      <c r="BQ3151" s="101"/>
      <c r="BR3151" s="101"/>
      <c r="BS3151" s="101"/>
      <c r="BT3151" s="101"/>
      <c r="BU3151" s="101"/>
      <c r="BV3151" s="101"/>
      <c r="BW3151" s="101"/>
      <c r="BX3151" s="101"/>
      <c r="BY3151" s="101"/>
      <c r="BZ3151" s="101"/>
      <c r="CA3151" s="101"/>
      <c r="CB3151" s="101"/>
      <c r="CC3151" s="101"/>
      <c r="CD3151" s="101"/>
      <c r="CE3151" s="101"/>
      <c r="CF3151" s="101"/>
      <c r="CG3151" s="37" t="e">
        <f>VLOOKUP(Table_1[[#This Row],[EAN]],'[1]Planilha1'!$E:$R,13,0)</f>
        <v>#N/A</v>
      </c>
    </row>
    <row r="3152" ht="15" hidden="1">
      <c r="A3152" s="7"/>
      <c r="B3152" s="84" t="s">
        <v>79</v>
      </c>
      <c r="C3152" s="75">
        <v>222471</v>
      </c>
      <c r="D3152" s="75"/>
      <c r="E3152" s="85">
        <v>7891097000829</v>
      </c>
      <c r="F3152" s="86" t="s">
        <v>3654</v>
      </c>
      <c r="G3152" s="75" t="s">
        <v>17</v>
      </c>
      <c r="H3152" s="75">
        <v>2740</v>
      </c>
      <c r="I3152" s="87" t="s">
        <v>711</v>
      </c>
      <c r="J3152" s="75" t="s">
        <v>3655</v>
      </c>
      <c r="K3152" s="88" t="s">
        <v>84</v>
      </c>
      <c r="L3152" s="88">
        <v>24</v>
      </c>
      <c r="M3152" s="88">
        <v>4</v>
      </c>
      <c r="N3152" s="75" t="s">
        <v>85</v>
      </c>
      <c r="O3152" s="75"/>
      <c r="P3152" s="106"/>
      <c r="Q3152" s="90">
        <f>(17/100+7.6/100+1.65/100)*P3152</f>
        <v>0</v>
      </c>
      <c r="R3152" s="104"/>
      <c r="S3152" s="104"/>
      <c r="T3152" s="104"/>
      <c r="U3152" s="104"/>
      <c r="V3152" s="90">
        <f>+P3152-Q3152+R3152+S3152+T3152+U3152</f>
        <v>0</v>
      </c>
      <c r="W3152" s="91">
        <f>(1.02/100)</f>
        <v>1.02E-2</v>
      </c>
      <c r="X3152" s="91">
        <v>4.8E-3</v>
      </c>
      <c r="Y3152" s="91">
        <v>0.17</v>
      </c>
      <c r="Z3152" s="91">
        <v>1.65E-2</v>
      </c>
      <c r="AA3152" s="91">
        <v>7.6E-2</v>
      </c>
      <c r="AB3152" s="91">
        <f>SUM(W3152:AA3152)</f>
        <v>0.2775</v>
      </c>
      <c r="AC3152" s="75">
        <v>12</v>
      </c>
      <c r="AD3152" s="92">
        <f>IF(AL3152="","",+AC3152*AL3152)</f>
      </c>
      <c r="AE3152" s="93">
        <f>IF(AL3152="","",+AL3152*AB3152)</f>
      </c>
      <c r="AF3152" s="92">
        <f>IF(AL3152="","",+AL3152-AE3152)</f>
      </c>
      <c r="AG3152" s="93">
        <f>+V3152</f>
        <v>0</v>
      </c>
      <c r="AH3152" s="92">
        <f>IF(AF3152="","",+AF3152-AG3152)</f>
      </c>
      <c r="AI3152" s="92">
        <f>IF(AH3152="","",+AH3152*AC3152)</f>
      </c>
      <c r="AJ3152" s="93"/>
      <c r="AK3152" s="94">
        <v>0.33</v>
      </c>
      <c r="AL3152" s="93">
        <f>IF(V3152=0,"",V3152/(1-AB3152-AK3152))</f>
      </c>
      <c r="AM3152" s="95">
        <v>0.33</v>
      </c>
      <c r="AN3152" s="93">
        <f>IF(V3152=0,"",V3152/(1-AB3152-AM3152))</f>
      </c>
      <c r="AO3152" s="96">
        <v>1.2</v>
      </c>
      <c r="AP3152" s="93">
        <f>IF(BD!AJ3152="","",BD!AJ3152*BD!AO3152)</f>
      </c>
      <c r="AQ3152" s="91">
        <f>BD!AM3152/BD!AK3152-1</f>
        <v>0</v>
      </c>
      <c r="AR3152" s="91">
        <f>IF(BD!AN3152="","",IF(BD!AJ3152="","",BD!AN3152/BD!AJ3152-1))</f>
      </c>
      <c r="AS3152" s="91">
        <f>IF(BD!AN3152="","",IF(BD!AN3152&lt;BD!AL3152,"ABAIXO DA META","DENTRO DA META"))</f>
      </c>
      <c r="AT3152" s="91" t="str">
        <f>IF(BD!AJ3152="","EM ANÁLISE",IF(BD!AP3152&gt;=BD!AN3152,"GO", "NO GO"))</f>
        <v>EM ANÁLISE</v>
      </c>
      <c r="AU3152" s="97">
        <f>IF(AN3152="","",+BD!$AN3152-AJ3152)</f>
      </c>
      <c r="AV3152" s="98"/>
      <c r="AW3152" s="90">
        <f>BD!P3152*BD!AC3152</f>
        <v>0</v>
      </c>
      <c r="AX3152" s="90">
        <f>BD!V3152*BD!AC3152</f>
        <v>0</v>
      </c>
      <c r="AY3152" s="90">
        <f>IF(BD!AN3152="","",BD!AN3152*BD!AC3152)</f>
      </c>
      <c r="AZ3152" s="75" t="s">
        <v>123</v>
      </c>
      <c r="BA3152" s="75"/>
      <c r="BB3152" s="75"/>
      <c r="BC3152" s="75"/>
      <c r="BD3152" s="104"/>
      <c r="BE3152" s="104"/>
      <c r="BF3152" s="101"/>
      <c r="BG3152" s="101"/>
      <c r="BH3152" s="101"/>
      <c r="BI3152" s="101"/>
      <c r="BJ3152" s="101"/>
      <c r="BK3152" s="101"/>
      <c r="BL3152" s="101"/>
      <c r="BM3152" s="101"/>
      <c r="BN3152" s="101"/>
      <c r="BO3152" s="103"/>
      <c r="BP3152" s="101"/>
      <c r="BQ3152" s="101"/>
      <c r="BR3152" s="101"/>
      <c r="BS3152" s="101"/>
      <c r="BT3152" s="101"/>
      <c r="BU3152" s="101"/>
      <c r="BV3152" s="101"/>
      <c r="BW3152" s="101"/>
      <c r="BX3152" s="101"/>
      <c r="BY3152" s="101"/>
      <c r="BZ3152" s="101"/>
      <c r="CA3152" s="101"/>
      <c r="CB3152" s="101"/>
      <c r="CC3152" s="101"/>
      <c r="CD3152" s="101"/>
      <c r="CE3152" s="101"/>
      <c r="CF3152" s="101"/>
      <c r="CG3152" s="37" t="e">
        <f>VLOOKUP(Table_1[[#This Row],[EAN]],'[1]Planilha1'!$E:$R,13,0)</f>
        <v>#N/A</v>
      </c>
    </row>
    <row r="3153" ht="15" hidden="1">
      <c r="A3153" s="7"/>
      <c r="B3153" s="84" t="s">
        <v>79</v>
      </c>
      <c r="C3153" s="75">
        <v>222472</v>
      </c>
      <c r="D3153" s="75"/>
      <c r="E3153" s="85">
        <v>7891097000836</v>
      </c>
      <c r="F3153" s="86" t="s">
        <v>3656</v>
      </c>
      <c r="G3153" s="75" t="s">
        <v>17</v>
      </c>
      <c r="H3153" s="75">
        <v>2740</v>
      </c>
      <c r="I3153" s="87" t="s">
        <v>711</v>
      </c>
      <c r="J3153" s="75" t="s">
        <v>3655</v>
      </c>
      <c r="K3153" s="88" t="s">
        <v>84</v>
      </c>
      <c r="L3153" s="88">
        <v>24</v>
      </c>
      <c r="M3153" s="88">
        <v>4</v>
      </c>
      <c r="N3153" s="75" t="s">
        <v>85</v>
      </c>
      <c r="O3153" s="75"/>
      <c r="P3153" s="106"/>
      <c r="Q3153" s="90">
        <f>(17/100+7.6/100+1.65/100)*P3153</f>
        <v>0</v>
      </c>
      <c r="R3153" s="104"/>
      <c r="S3153" s="104"/>
      <c r="T3153" s="104"/>
      <c r="U3153" s="104"/>
      <c r="V3153" s="90">
        <f>+P3153-Q3153+R3153+S3153+T3153+U3153</f>
        <v>0</v>
      </c>
      <c r="W3153" s="91">
        <f>(1.02/100)</f>
        <v>1.02E-2</v>
      </c>
      <c r="X3153" s="91">
        <v>4.8E-3</v>
      </c>
      <c r="Y3153" s="91">
        <v>0.17</v>
      </c>
      <c r="Z3153" s="91">
        <v>1.65E-2</v>
      </c>
      <c r="AA3153" s="91">
        <v>7.6E-2</v>
      </c>
      <c r="AB3153" s="91">
        <f>SUM(W3153:AA3153)</f>
        <v>0.2775</v>
      </c>
      <c r="AC3153" s="75">
        <v>12</v>
      </c>
      <c r="AD3153" s="92">
        <f>IF(AL3153="","",+AC3153*AL3153)</f>
      </c>
      <c r="AE3153" s="93">
        <f>IF(AL3153="","",+AL3153*AB3153)</f>
      </c>
      <c r="AF3153" s="92">
        <f>IF(AL3153="","",+AL3153-AE3153)</f>
      </c>
      <c r="AG3153" s="93">
        <f>+V3153</f>
        <v>0</v>
      </c>
      <c r="AH3153" s="92">
        <f>IF(AF3153="","",+AF3153-AG3153)</f>
      </c>
      <c r="AI3153" s="92">
        <f>IF(AH3153="","",+AH3153*AC3153)</f>
      </c>
      <c r="AJ3153" s="93"/>
      <c r="AK3153" s="94">
        <v>0.33</v>
      </c>
      <c r="AL3153" s="93">
        <f>IF(V3153=0,"",V3153/(1-AB3153-AK3153))</f>
      </c>
      <c r="AM3153" s="95">
        <v>0.33</v>
      </c>
      <c r="AN3153" s="93">
        <f>IF(V3153=0,"",V3153/(1-AB3153-AM3153))</f>
      </c>
      <c r="AO3153" s="96">
        <v>1.2</v>
      </c>
      <c r="AP3153" s="93">
        <f>IF(BD!AJ3153="","",BD!AJ3153*BD!AO3153)</f>
      </c>
      <c r="AQ3153" s="91">
        <f>BD!AM3153/BD!AK3153-1</f>
        <v>0</v>
      </c>
      <c r="AR3153" s="91">
        <f>IF(BD!AN3153="","",IF(BD!AJ3153="","",BD!AN3153/BD!AJ3153-1))</f>
      </c>
      <c r="AS3153" s="91">
        <f>IF(BD!AN3153="","",IF(BD!AN3153&lt;BD!AL3153,"ABAIXO DA META","DENTRO DA META"))</f>
      </c>
      <c r="AT3153" s="91" t="str">
        <f>IF(BD!AJ3153="","EM ANÁLISE",IF(BD!AP3153&gt;=BD!AN3153,"GO", "NO GO"))</f>
        <v>EM ANÁLISE</v>
      </c>
      <c r="AU3153" s="97">
        <f>IF(AN3153="","",+BD!$AN3153-AJ3153)</f>
      </c>
      <c r="AV3153" s="98"/>
      <c r="AW3153" s="90">
        <f>BD!P3153*BD!AC3153</f>
        <v>0</v>
      </c>
      <c r="AX3153" s="90">
        <f>BD!V3153*BD!AC3153</f>
        <v>0</v>
      </c>
      <c r="AY3153" s="90">
        <f>IF(BD!AN3153="","",BD!AN3153*BD!AC3153)</f>
      </c>
      <c r="AZ3153" s="75" t="s">
        <v>123</v>
      </c>
      <c r="BA3153" s="75"/>
      <c r="BB3153" s="75"/>
      <c r="BC3153" s="75"/>
      <c r="BD3153" s="104"/>
      <c r="BE3153" s="104"/>
      <c r="BF3153" s="101"/>
      <c r="BG3153" s="101"/>
      <c r="BH3153" s="101"/>
      <c r="BI3153" s="101"/>
      <c r="BJ3153" s="101"/>
      <c r="BK3153" s="101"/>
      <c r="BL3153" s="101"/>
      <c r="BM3153" s="101"/>
      <c r="BN3153" s="101"/>
      <c r="BO3153" s="103"/>
      <c r="BP3153" s="101"/>
      <c r="BQ3153" s="101"/>
      <c r="BR3153" s="101"/>
      <c r="BS3153" s="101"/>
      <c r="BT3153" s="101"/>
      <c r="BU3153" s="101"/>
      <c r="BV3153" s="101"/>
      <c r="BW3153" s="101"/>
      <c r="BX3153" s="101"/>
      <c r="BY3153" s="101"/>
      <c r="BZ3153" s="101"/>
      <c r="CA3153" s="101"/>
      <c r="CB3153" s="101"/>
      <c r="CC3153" s="101"/>
      <c r="CD3153" s="101"/>
      <c r="CE3153" s="101"/>
      <c r="CF3153" s="101"/>
      <c r="CG3153" s="37" t="e">
        <f>VLOOKUP(Table_1[[#This Row],[EAN]],'[1]Planilha1'!$E:$R,13,0)</f>
        <v>#N/A</v>
      </c>
    </row>
    <row r="3154" ht="15" hidden="1">
      <c r="A3154" s="7"/>
      <c r="B3154" s="84" t="s">
        <v>79</v>
      </c>
      <c r="C3154" s="75">
        <v>222473</v>
      </c>
      <c r="D3154" s="75"/>
      <c r="E3154" s="85">
        <v>7891097000843</v>
      </c>
      <c r="F3154" s="86" t="s">
        <v>3657</v>
      </c>
      <c r="G3154" s="75" t="s">
        <v>17</v>
      </c>
      <c r="H3154" s="75">
        <v>2740</v>
      </c>
      <c r="I3154" s="87" t="s">
        <v>711</v>
      </c>
      <c r="J3154" s="75" t="s">
        <v>3655</v>
      </c>
      <c r="K3154" s="88" t="s">
        <v>84</v>
      </c>
      <c r="L3154" s="88">
        <v>24</v>
      </c>
      <c r="M3154" s="88">
        <v>4</v>
      </c>
      <c r="N3154" s="75" t="s">
        <v>85</v>
      </c>
      <c r="O3154" s="75"/>
      <c r="P3154" s="106"/>
      <c r="Q3154" s="90">
        <f>(17/100+7.6/100+1.65/100)*P3154</f>
        <v>0</v>
      </c>
      <c r="R3154" s="104"/>
      <c r="S3154" s="104"/>
      <c r="T3154" s="104"/>
      <c r="U3154" s="104"/>
      <c r="V3154" s="90">
        <f>+P3154-Q3154+R3154+S3154+T3154+U3154</f>
        <v>0</v>
      </c>
      <c r="W3154" s="91">
        <f>(1.02/100)</f>
        <v>1.02E-2</v>
      </c>
      <c r="X3154" s="91">
        <v>4.8E-3</v>
      </c>
      <c r="Y3154" s="91">
        <v>0.17</v>
      </c>
      <c r="Z3154" s="91">
        <v>1.65E-2</v>
      </c>
      <c r="AA3154" s="91">
        <v>7.6E-2</v>
      </c>
      <c r="AB3154" s="91">
        <f>SUM(W3154:AA3154)</f>
        <v>0.2775</v>
      </c>
      <c r="AC3154" s="75">
        <v>12</v>
      </c>
      <c r="AD3154" s="92">
        <f>IF(AL3154="","",+AC3154*AL3154)</f>
      </c>
      <c r="AE3154" s="93">
        <f>IF(AL3154="","",+AL3154*AB3154)</f>
      </c>
      <c r="AF3154" s="92">
        <f>IF(AL3154="","",+AL3154-AE3154)</f>
      </c>
      <c r="AG3154" s="93">
        <f>+V3154</f>
        <v>0</v>
      </c>
      <c r="AH3154" s="92">
        <f>IF(AF3154="","",+AF3154-AG3154)</f>
      </c>
      <c r="AI3154" s="92">
        <f>IF(AH3154="","",+AH3154*AC3154)</f>
      </c>
      <c r="AJ3154" s="93"/>
      <c r="AK3154" s="94">
        <v>0.33</v>
      </c>
      <c r="AL3154" s="93">
        <f>IF(V3154=0,"",V3154/(1-AB3154-AK3154))</f>
      </c>
      <c r="AM3154" s="95">
        <v>0.33</v>
      </c>
      <c r="AN3154" s="93">
        <f>IF(V3154=0,"",V3154/(1-AB3154-AM3154))</f>
      </c>
      <c r="AO3154" s="96">
        <v>1.2</v>
      </c>
      <c r="AP3154" s="93">
        <f>IF(BD!AJ3154="","",BD!AJ3154*BD!AO3154)</f>
      </c>
      <c r="AQ3154" s="91">
        <f>BD!AM3154/BD!AK3154-1</f>
        <v>0</v>
      </c>
      <c r="AR3154" s="91">
        <f>IF(BD!AN3154="","",IF(BD!AJ3154="","",BD!AN3154/BD!AJ3154-1))</f>
      </c>
      <c r="AS3154" s="91">
        <f>IF(BD!AN3154="","",IF(BD!AN3154&lt;BD!AL3154,"ABAIXO DA META","DENTRO DA META"))</f>
      </c>
      <c r="AT3154" s="91" t="str">
        <f>IF(BD!AJ3154="","EM ANÁLISE",IF(BD!AP3154&gt;=BD!AN3154,"GO", "NO GO"))</f>
        <v>EM ANÁLISE</v>
      </c>
      <c r="AU3154" s="97">
        <f>IF(AN3154="","",+BD!$AN3154-AJ3154)</f>
      </c>
      <c r="AV3154" s="98"/>
      <c r="AW3154" s="90">
        <f>BD!P3154*BD!AC3154</f>
        <v>0</v>
      </c>
      <c r="AX3154" s="90">
        <f>BD!V3154*BD!AC3154</f>
        <v>0</v>
      </c>
      <c r="AY3154" s="90">
        <f>IF(BD!AN3154="","",BD!AN3154*BD!AC3154)</f>
      </c>
      <c r="AZ3154" s="75" t="s">
        <v>123</v>
      </c>
      <c r="BA3154" s="75"/>
      <c r="BB3154" s="75"/>
      <c r="BC3154" s="75"/>
      <c r="BD3154" s="104"/>
      <c r="BE3154" s="104"/>
      <c r="BF3154" s="101"/>
      <c r="BG3154" s="101"/>
      <c r="BH3154" s="101"/>
      <c r="BI3154" s="101"/>
      <c r="BJ3154" s="101"/>
      <c r="BK3154" s="101"/>
      <c r="BL3154" s="101"/>
      <c r="BM3154" s="101"/>
      <c r="BN3154" s="101"/>
      <c r="BO3154" s="103"/>
      <c r="BP3154" s="101"/>
      <c r="BQ3154" s="101"/>
      <c r="BR3154" s="101"/>
      <c r="BS3154" s="101"/>
      <c r="BT3154" s="101"/>
      <c r="BU3154" s="101"/>
      <c r="BV3154" s="101"/>
      <c r="BW3154" s="101"/>
      <c r="BX3154" s="101"/>
      <c r="BY3154" s="101"/>
      <c r="BZ3154" s="101"/>
      <c r="CA3154" s="101"/>
      <c r="CB3154" s="101"/>
      <c r="CC3154" s="101"/>
      <c r="CD3154" s="101"/>
      <c r="CE3154" s="101"/>
      <c r="CF3154" s="101"/>
      <c r="CG3154" s="37" t="e">
        <f>VLOOKUP(Table_1[[#This Row],[EAN]],'[1]Planilha1'!$E:$R,13,0)</f>
        <v>#N/A</v>
      </c>
    </row>
    <row r="3155" ht="15" hidden="1">
      <c r="A3155" s="7"/>
      <c r="B3155" s="84" t="s">
        <v>79</v>
      </c>
      <c r="C3155" s="75">
        <v>222474</v>
      </c>
      <c r="D3155" s="75"/>
      <c r="E3155" s="85">
        <v>7891097000850</v>
      </c>
      <c r="F3155" s="86" t="s">
        <v>3658</v>
      </c>
      <c r="G3155" s="75" t="s">
        <v>17</v>
      </c>
      <c r="H3155" s="75">
        <v>2740</v>
      </c>
      <c r="I3155" s="87" t="s">
        <v>711</v>
      </c>
      <c r="J3155" s="75" t="s">
        <v>3655</v>
      </c>
      <c r="K3155" s="88" t="s">
        <v>84</v>
      </c>
      <c r="L3155" s="88">
        <v>24</v>
      </c>
      <c r="M3155" s="88">
        <v>4</v>
      </c>
      <c r="N3155" s="75" t="s">
        <v>85</v>
      </c>
      <c r="O3155" s="75"/>
      <c r="P3155" s="106"/>
      <c r="Q3155" s="90">
        <f>(17/100+7.6/100+1.65/100)*P3155</f>
        <v>0</v>
      </c>
      <c r="R3155" s="104"/>
      <c r="S3155" s="104"/>
      <c r="T3155" s="104"/>
      <c r="U3155" s="104"/>
      <c r="V3155" s="90">
        <f>+P3155-Q3155+R3155+S3155+T3155+U3155</f>
        <v>0</v>
      </c>
      <c r="W3155" s="91">
        <f>(1.02/100)</f>
        <v>1.02E-2</v>
      </c>
      <c r="X3155" s="91">
        <v>4.8E-3</v>
      </c>
      <c r="Y3155" s="91">
        <v>0.17</v>
      </c>
      <c r="Z3155" s="91">
        <v>1.65E-2</v>
      </c>
      <c r="AA3155" s="91">
        <v>7.6E-2</v>
      </c>
      <c r="AB3155" s="91">
        <f>SUM(W3155:AA3155)</f>
        <v>0.2775</v>
      </c>
      <c r="AC3155" s="75">
        <v>12</v>
      </c>
      <c r="AD3155" s="92">
        <f>IF(AL3155="","",+AC3155*AL3155)</f>
      </c>
      <c r="AE3155" s="93">
        <f>IF(AL3155="","",+AL3155*AB3155)</f>
      </c>
      <c r="AF3155" s="92">
        <f>IF(AL3155="","",+AL3155-AE3155)</f>
      </c>
      <c r="AG3155" s="93">
        <f>+V3155</f>
        <v>0</v>
      </c>
      <c r="AH3155" s="92">
        <f>IF(AF3155="","",+AF3155-AG3155)</f>
      </c>
      <c r="AI3155" s="92">
        <f>IF(AH3155="","",+AH3155*AC3155)</f>
      </c>
      <c r="AJ3155" s="93"/>
      <c r="AK3155" s="94">
        <v>0.33</v>
      </c>
      <c r="AL3155" s="93">
        <f>IF(V3155=0,"",V3155/(1-AB3155-AK3155))</f>
      </c>
      <c r="AM3155" s="95">
        <v>0.33</v>
      </c>
      <c r="AN3155" s="93">
        <f>IF(V3155=0,"",V3155/(1-AB3155-AM3155))</f>
      </c>
      <c r="AO3155" s="96">
        <v>1.2</v>
      </c>
      <c r="AP3155" s="93">
        <f>IF(BD!AJ3155="","",BD!AJ3155*BD!AO3155)</f>
      </c>
      <c r="AQ3155" s="91">
        <f>BD!AM3155/BD!AK3155-1</f>
        <v>0</v>
      </c>
      <c r="AR3155" s="91">
        <f>IF(BD!AN3155="","",IF(BD!AJ3155="","",BD!AN3155/BD!AJ3155-1))</f>
      </c>
      <c r="AS3155" s="91">
        <f>IF(BD!AN3155="","",IF(BD!AN3155&lt;BD!AL3155,"ABAIXO DA META","DENTRO DA META"))</f>
      </c>
      <c r="AT3155" s="91" t="str">
        <f>IF(BD!AJ3155="","EM ANÁLISE",IF(BD!AP3155&gt;=BD!AN3155,"GO", "NO GO"))</f>
        <v>EM ANÁLISE</v>
      </c>
      <c r="AU3155" s="97">
        <f>IF(AN3155="","",+BD!$AN3155-AJ3155)</f>
      </c>
      <c r="AV3155" s="98"/>
      <c r="AW3155" s="90">
        <f>BD!P3155*BD!AC3155</f>
        <v>0</v>
      </c>
      <c r="AX3155" s="90">
        <f>BD!V3155*BD!AC3155</f>
        <v>0</v>
      </c>
      <c r="AY3155" s="90">
        <f>IF(BD!AN3155="","",BD!AN3155*BD!AC3155)</f>
      </c>
      <c r="AZ3155" s="75" t="s">
        <v>123</v>
      </c>
      <c r="BA3155" s="75"/>
      <c r="BB3155" s="75"/>
      <c r="BC3155" s="75"/>
      <c r="BD3155" s="104"/>
      <c r="BE3155" s="104"/>
      <c r="BF3155" s="101"/>
      <c r="BG3155" s="101"/>
      <c r="BH3155" s="101"/>
      <c r="BI3155" s="101"/>
      <c r="BJ3155" s="101"/>
      <c r="BK3155" s="101"/>
      <c r="BL3155" s="101"/>
      <c r="BM3155" s="101"/>
      <c r="BN3155" s="101"/>
      <c r="BO3155" s="103"/>
      <c r="BP3155" s="101"/>
      <c r="BQ3155" s="101"/>
      <c r="BR3155" s="101"/>
      <c r="BS3155" s="101"/>
      <c r="BT3155" s="101"/>
      <c r="BU3155" s="101"/>
      <c r="BV3155" s="101"/>
      <c r="BW3155" s="101"/>
      <c r="BX3155" s="101"/>
      <c r="BY3155" s="101"/>
      <c r="BZ3155" s="101"/>
      <c r="CA3155" s="101"/>
      <c r="CB3155" s="101"/>
      <c r="CC3155" s="101"/>
      <c r="CD3155" s="101"/>
      <c r="CE3155" s="101"/>
      <c r="CF3155" s="101"/>
      <c r="CG3155" s="37" t="e">
        <f>VLOOKUP(Table_1[[#This Row],[EAN]],'[1]Planilha1'!$E:$R,13,0)</f>
        <v>#N/A</v>
      </c>
    </row>
    <row r="3156" ht="15" hidden="1">
      <c r="A3156" s="7"/>
      <c r="B3156" s="84" t="s">
        <v>79</v>
      </c>
      <c r="C3156" s="75">
        <v>222475</v>
      </c>
      <c r="D3156" s="75"/>
      <c r="E3156" s="85">
        <v>7891097086311</v>
      </c>
      <c r="F3156" s="86" t="s">
        <v>3659</v>
      </c>
      <c r="G3156" s="75" t="s">
        <v>17</v>
      </c>
      <c r="H3156" s="75">
        <v>1640</v>
      </c>
      <c r="I3156" s="87" t="s">
        <v>499</v>
      </c>
      <c r="J3156" s="75" t="s">
        <v>500</v>
      </c>
      <c r="K3156" s="88" t="s">
        <v>84</v>
      </c>
      <c r="L3156" s="88">
        <v>12</v>
      </c>
      <c r="M3156" s="88">
        <v>4</v>
      </c>
      <c r="N3156" s="75" t="s">
        <v>85</v>
      </c>
      <c r="O3156" s="75"/>
      <c r="P3156" s="106"/>
      <c r="Q3156" s="90">
        <f>(17/100+7.6/100+1.65/100)*P3156</f>
        <v>0</v>
      </c>
      <c r="R3156" s="104"/>
      <c r="S3156" s="104"/>
      <c r="T3156" s="104"/>
      <c r="U3156" s="104"/>
      <c r="V3156" s="90">
        <f>+P3156-Q3156+R3156+S3156+T3156+U3156</f>
        <v>0</v>
      </c>
      <c r="W3156" s="91">
        <f>(1.02/100)</f>
        <v>1.02E-2</v>
      </c>
      <c r="X3156" s="91">
        <v>4.8E-3</v>
      </c>
      <c r="Y3156" s="91">
        <v>0.17</v>
      </c>
      <c r="Z3156" s="91">
        <v>1.65E-2</v>
      </c>
      <c r="AA3156" s="91">
        <v>7.6E-2</v>
      </c>
      <c r="AB3156" s="91">
        <f>SUM(W3156:AA3156)</f>
        <v>0.2775</v>
      </c>
      <c r="AC3156" s="75">
        <v>12</v>
      </c>
      <c r="AD3156" s="92">
        <f>IF(AL3156="","",+AC3156*AL3156)</f>
      </c>
      <c r="AE3156" s="93">
        <f>IF(AL3156="","",+AL3156*AB3156)</f>
      </c>
      <c r="AF3156" s="92">
        <f>IF(AL3156="","",+AL3156-AE3156)</f>
      </c>
      <c r="AG3156" s="93">
        <f>+V3156</f>
        <v>0</v>
      </c>
      <c r="AH3156" s="92">
        <f>IF(AF3156="","",+AF3156-AG3156)</f>
      </c>
      <c r="AI3156" s="92">
        <f>IF(AH3156="","",+AH3156*AC3156)</f>
      </c>
      <c r="AJ3156" s="93"/>
      <c r="AK3156" s="94">
        <v>0.33</v>
      </c>
      <c r="AL3156" s="93">
        <f>IF(V3156=0,"",V3156/(1-AB3156-AK3156))</f>
      </c>
      <c r="AM3156" s="95">
        <v>0.33</v>
      </c>
      <c r="AN3156" s="93">
        <f>IF(V3156=0,"",V3156/(1-AB3156-AM3156))</f>
      </c>
      <c r="AO3156" s="96">
        <v>1.2</v>
      </c>
      <c r="AP3156" s="93">
        <f>IF(BD!AJ3156="","",BD!AJ3156*BD!AO3156)</f>
      </c>
      <c r="AQ3156" s="91">
        <f>BD!AM3156/BD!AK3156-1</f>
        <v>0</v>
      </c>
      <c r="AR3156" s="91">
        <f>IF(BD!AN3156="","",IF(BD!AJ3156="","",BD!AN3156/BD!AJ3156-1))</f>
      </c>
      <c r="AS3156" s="91">
        <f>IF(BD!AN3156="","",IF(BD!AN3156&lt;BD!AL3156,"ABAIXO DA META","DENTRO DA META"))</f>
      </c>
      <c r="AT3156" s="91" t="str">
        <f>IF(BD!AJ3156="","EM ANÁLISE",IF(BD!AP3156&gt;=BD!AN3156,"GO", "NO GO"))</f>
        <v>EM ANÁLISE</v>
      </c>
      <c r="AU3156" s="97">
        <f>IF(AN3156="","",+BD!$AN3156-AJ3156)</f>
      </c>
      <c r="AV3156" s="98"/>
      <c r="AW3156" s="90">
        <f>BD!P3156*BD!AC3156</f>
        <v>0</v>
      </c>
      <c r="AX3156" s="90">
        <f>BD!V3156*BD!AC3156</f>
        <v>0</v>
      </c>
      <c r="AY3156" s="90">
        <f>IF(BD!AN3156="","",BD!AN3156*BD!AC3156)</f>
      </c>
      <c r="AZ3156" s="75" t="s">
        <v>123</v>
      </c>
      <c r="BA3156" s="75"/>
      <c r="BB3156" s="75"/>
      <c r="BC3156" s="75"/>
      <c r="BD3156" s="104"/>
      <c r="BE3156" s="104"/>
      <c r="BF3156" s="101"/>
      <c r="BG3156" s="101"/>
      <c r="BH3156" s="101"/>
      <c r="BI3156" s="101"/>
      <c r="BJ3156" s="101"/>
      <c r="BK3156" s="101"/>
      <c r="BL3156" s="101"/>
      <c r="BM3156" s="101"/>
      <c r="BN3156" s="101"/>
      <c r="BO3156" s="103"/>
      <c r="BP3156" s="101"/>
      <c r="BQ3156" s="101"/>
      <c r="BR3156" s="101"/>
      <c r="BS3156" s="101"/>
      <c r="BT3156" s="101"/>
      <c r="BU3156" s="101"/>
      <c r="BV3156" s="101"/>
      <c r="BW3156" s="101"/>
      <c r="BX3156" s="101"/>
      <c r="BY3156" s="101"/>
      <c r="BZ3156" s="101"/>
      <c r="CA3156" s="101"/>
      <c r="CB3156" s="101"/>
      <c r="CC3156" s="101"/>
      <c r="CD3156" s="101"/>
      <c r="CE3156" s="101"/>
      <c r="CF3156" s="101"/>
      <c r="CG3156" s="37" t="e">
        <f>VLOOKUP(Table_1[[#This Row],[EAN]],'[1]Planilha1'!$E:$R,13,0)</f>
        <v>#N/A</v>
      </c>
    </row>
    <row r="3157" ht="15" hidden="1">
      <c r="A3157" s="7"/>
      <c r="B3157" s="84" t="s">
        <v>79</v>
      </c>
      <c r="C3157" s="75">
        <v>222476</v>
      </c>
      <c r="D3157" s="75"/>
      <c r="E3157" s="85">
        <v>7891097010828</v>
      </c>
      <c r="F3157" s="86" t="s">
        <v>3660</v>
      </c>
      <c r="G3157" s="75" t="s">
        <v>17</v>
      </c>
      <c r="H3157" s="75">
        <v>1640</v>
      </c>
      <c r="I3157" s="87" t="s">
        <v>499</v>
      </c>
      <c r="J3157" s="75" t="s">
        <v>500</v>
      </c>
      <c r="K3157" s="88" t="s">
        <v>84</v>
      </c>
      <c r="L3157" s="88">
        <v>12</v>
      </c>
      <c r="M3157" s="88">
        <v>4</v>
      </c>
      <c r="N3157" s="75" t="s">
        <v>85</v>
      </c>
      <c r="O3157" s="75"/>
      <c r="P3157" s="106"/>
      <c r="Q3157" s="90">
        <f>(17/100+7.6/100+1.65/100)*P3157</f>
        <v>0</v>
      </c>
      <c r="R3157" s="104"/>
      <c r="S3157" s="104"/>
      <c r="T3157" s="104"/>
      <c r="U3157" s="104"/>
      <c r="V3157" s="90">
        <f>+P3157-Q3157+R3157+S3157+T3157+U3157</f>
        <v>0</v>
      </c>
      <c r="W3157" s="91">
        <f>(1.02/100)</f>
        <v>1.02E-2</v>
      </c>
      <c r="X3157" s="91">
        <v>4.8E-3</v>
      </c>
      <c r="Y3157" s="91">
        <v>0.17</v>
      </c>
      <c r="Z3157" s="91">
        <v>1.65E-2</v>
      </c>
      <c r="AA3157" s="91">
        <v>7.6E-2</v>
      </c>
      <c r="AB3157" s="91">
        <f>SUM(W3157:AA3157)</f>
        <v>0.2775</v>
      </c>
      <c r="AC3157" s="75">
        <v>12</v>
      </c>
      <c r="AD3157" s="92">
        <f>IF(AL3157="","",+AC3157*AL3157)</f>
      </c>
      <c r="AE3157" s="93">
        <f>IF(AL3157="","",+AL3157*AB3157)</f>
      </c>
      <c r="AF3157" s="92">
        <f>IF(AL3157="","",+AL3157-AE3157)</f>
      </c>
      <c r="AG3157" s="93">
        <f>+V3157</f>
        <v>0</v>
      </c>
      <c r="AH3157" s="92">
        <f>IF(AF3157="","",+AF3157-AG3157)</f>
      </c>
      <c r="AI3157" s="92">
        <f>IF(AH3157="","",+AH3157*AC3157)</f>
      </c>
      <c r="AJ3157" s="93"/>
      <c r="AK3157" s="94">
        <v>0.33</v>
      </c>
      <c r="AL3157" s="93">
        <f>IF(V3157=0,"",V3157/(1-AB3157-AK3157))</f>
      </c>
      <c r="AM3157" s="95">
        <v>0.33</v>
      </c>
      <c r="AN3157" s="93">
        <f>IF(V3157=0,"",V3157/(1-AB3157-AM3157))</f>
      </c>
      <c r="AO3157" s="96">
        <v>1.2</v>
      </c>
      <c r="AP3157" s="93">
        <f>IF(BD!AJ3157="","",BD!AJ3157*BD!AO3157)</f>
      </c>
      <c r="AQ3157" s="91">
        <f>BD!AM3157/BD!AK3157-1</f>
        <v>0</v>
      </c>
      <c r="AR3157" s="91">
        <f>IF(BD!AN3157="","",IF(BD!AJ3157="","",BD!AN3157/BD!AJ3157-1))</f>
      </c>
      <c r="AS3157" s="91">
        <f>IF(BD!AN3157="","",IF(BD!AN3157&lt;BD!AL3157,"ABAIXO DA META","DENTRO DA META"))</f>
      </c>
      <c r="AT3157" s="91" t="str">
        <f>IF(BD!AJ3157="","EM ANÁLISE",IF(BD!AP3157&gt;=BD!AN3157,"GO", "NO GO"))</f>
        <v>EM ANÁLISE</v>
      </c>
      <c r="AU3157" s="97">
        <f>IF(AN3157="","",+BD!$AN3157-AJ3157)</f>
      </c>
      <c r="AV3157" s="98"/>
      <c r="AW3157" s="90">
        <f>BD!P3157*BD!AC3157</f>
        <v>0</v>
      </c>
      <c r="AX3157" s="90">
        <f>BD!V3157*BD!AC3157</f>
        <v>0</v>
      </c>
      <c r="AY3157" s="90">
        <f>IF(BD!AN3157="","",BD!AN3157*BD!AC3157)</f>
      </c>
      <c r="AZ3157" s="75" t="s">
        <v>123</v>
      </c>
      <c r="BA3157" s="75"/>
      <c r="BB3157" s="75"/>
      <c r="BC3157" s="75"/>
      <c r="BD3157" s="104"/>
      <c r="BE3157" s="104"/>
      <c r="BF3157" s="101"/>
      <c r="BG3157" s="101"/>
      <c r="BH3157" s="101"/>
      <c r="BI3157" s="101"/>
      <c r="BJ3157" s="101"/>
      <c r="BK3157" s="101"/>
      <c r="BL3157" s="101"/>
      <c r="BM3157" s="101"/>
      <c r="BN3157" s="101"/>
      <c r="BO3157" s="103"/>
      <c r="BP3157" s="101"/>
      <c r="BQ3157" s="101"/>
      <c r="BR3157" s="101"/>
      <c r="BS3157" s="101"/>
      <c r="BT3157" s="101"/>
      <c r="BU3157" s="101"/>
      <c r="BV3157" s="101"/>
      <c r="BW3157" s="101"/>
      <c r="BX3157" s="101"/>
      <c r="BY3157" s="101"/>
      <c r="BZ3157" s="101"/>
      <c r="CA3157" s="101"/>
      <c r="CB3157" s="101"/>
      <c r="CC3157" s="101"/>
      <c r="CD3157" s="101"/>
      <c r="CE3157" s="101"/>
      <c r="CF3157" s="101"/>
      <c r="CG3157" s="37" t="e">
        <f>VLOOKUP(Table_1[[#This Row],[EAN]],'[1]Planilha1'!$E:$R,13,0)</f>
        <v>#N/A</v>
      </c>
    </row>
    <row r="3158" ht="15" hidden="1">
      <c r="A3158" s="7"/>
      <c r="B3158" s="84" t="s">
        <v>79</v>
      </c>
      <c r="C3158" s="75">
        <v>222477</v>
      </c>
      <c r="D3158" s="75"/>
      <c r="E3158" s="85">
        <v>7891097000126</v>
      </c>
      <c r="F3158" s="86" t="s">
        <v>3661</v>
      </c>
      <c r="G3158" s="75" t="s">
        <v>17</v>
      </c>
      <c r="H3158" s="75">
        <v>1640</v>
      </c>
      <c r="I3158" s="87" t="s">
        <v>499</v>
      </c>
      <c r="J3158" s="75" t="s">
        <v>500</v>
      </c>
      <c r="K3158" s="88" t="s">
        <v>84</v>
      </c>
      <c r="L3158" s="88">
        <v>12</v>
      </c>
      <c r="M3158" s="88">
        <v>4</v>
      </c>
      <c r="N3158" s="75" t="s">
        <v>85</v>
      </c>
      <c r="O3158" s="75"/>
      <c r="P3158" s="106"/>
      <c r="Q3158" s="90">
        <f>(17/100+7.6/100+1.65/100)*P3158</f>
        <v>0</v>
      </c>
      <c r="R3158" s="104"/>
      <c r="S3158" s="104"/>
      <c r="T3158" s="104"/>
      <c r="U3158" s="104"/>
      <c r="V3158" s="90">
        <f>+P3158-Q3158+R3158+S3158+T3158+U3158</f>
        <v>0</v>
      </c>
      <c r="W3158" s="91">
        <f>(1.02/100)</f>
        <v>1.02E-2</v>
      </c>
      <c r="X3158" s="91">
        <v>4.8E-3</v>
      </c>
      <c r="Y3158" s="91">
        <v>0.17</v>
      </c>
      <c r="Z3158" s="91">
        <v>1.65E-2</v>
      </c>
      <c r="AA3158" s="91">
        <v>7.6E-2</v>
      </c>
      <c r="AB3158" s="91">
        <f>SUM(W3158:AA3158)</f>
        <v>0.2775</v>
      </c>
      <c r="AC3158" s="75">
        <v>12</v>
      </c>
      <c r="AD3158" s="92">
        <f>IF(AL3158="","",+AC3158*AL3158)</f>
      </c>
      <c r="AE3158" s="93">
        <f>IF(AL3158="","",+AL3158*AB3158)</f>
      </c>
      <c r="AF3158" s="92">
        <f>IF(AL3158="","",+AL3158-AE3158)</f>
      </c>
      <c r="AG3158" s="93">
        <f>+V3158</f>
        <v>0</v>
      </c>
      <c r="AH3158" s="92">
        <f>IF(AF3158="","",+AF3158-AG3158)</f>
      </c>
      <c r="AI3158" s="92">
        <f>IF(AH3158="","",+AH3158*AC3158)</f>
      </c>
      <c r="AJ3158" s="93"/>
      <c r="AK3158" s="94">
        <v>0.33</v>
      </c>
      <c r="AL3158" s="93">
        <f>IF(V3158=0,"",V3158/(1-AB3158-AK3158))</f>
      </c>
      <c r="AM3158" s="95">
        <v>0.33</v>
      </c>
      <c r="AN3158" s="93">
        <f>IF(V3158=0,"",V3158/(1-AB3158-AM3158))</f>
      </c>
      <c r="AO3158" s="96">
        <v>1.2</v>
      </c>
      <c r="AP3158" s="93">
        <f>IF(BD!AJ3158="","",BD!AJ3158*BD!AO3158)</f>
      </c>
      <c r="AQ3158" s="91">
        <f>BD!AM3158/BD!AK3158-1</f>
        <v>0</v>
      </c>
      <c r="AR3158" s="91">
        <f>IF(BD!AN3158="","",IF(BD!AJ3158="","",BD!AN3158/BD!AJ3158-1))</f>
      </c>
      <c r="AS3158" s="91">
        <f>IF(BD!AN3158="","",IF(BD!AN3158&lt;BD!AL3158,"ABAIXO DA META","DENTRO DA META"))</f>
      </c>
      <c r="AT3158" s="91" t="str">
        <f>IF(BD!AJ3158="","EM ANÁLISE",IF(BD!AP3158&gt;=BD!AN3158,"GO", "NO GO"))</f>
        <v>EM ANÁLISE</v>
      </c>
      <c r="AU3158" s="97">
        <f>IF(AN3158="","",+BD!$AN3158-AJ3158)</f>
      </c>
      <c r="AV3158" s="98"/>
      <c r="AW3158" s="90">
        <f>BD!P3158*BD!AC3158</f>
        <v>0</v>
      </c>
      <c r="AX3158" s="90">
        <f>BD!V3158*BD!AC3158</f>
        <v>0</v>
      </c>
      <c r="AY3158" s="90">
        <f>IF(BD!AN3158="","",BD!AN3158*BD!AC3158)</f>
      </c>
      <c r="AZ3158" s="75" t="s">
        <v>123</v>
      </c>
      <c r="BA3158" s="75"/>
      <c r="BB3158" s="75"/>
      <c r="BC3158" s="75"/>
      <c r="BD3158" s="104"/>
      <c r="BE3158" s="104"/>
      <c r="BF3158" s="101"/>
      <c r="BG3158" s="101"/>
      <c r="BH3158" s="101"/>
      <c r="BI3158" s="101"/>
      <c r="BJ3158" s="101"/>
      <c r="BK3158" s="101"/>
      <c r="BL3158" s="101"/>
      <c r="BM3158" s="101"/>
      <c r="BN3158" s="101"/>
      <c r="BO3158" s="103"/>
      <c r="BP3158" s="101"/>
      <c r="BQ3158" s="101"/>
      <c r="BR3158" s="101"/>
      <c r="BS3158" s="101"/>
      <c r="BT3158" s="101"/>
      <c r="BU3158" s="101"/>
      <c r="BV3158" s="101"/>
      <c r="BW3158" s="101"/>
      <c r="BX3158" s="101"/>
      <c r="BY3158" s="101"/>
      <c r="BZ3158" s="101"/>
      <c r="CA3158" s="101"/>
      <c r="CB3158" s="101"/>
      <c r="CC3158" s="101"/>
      <c r="CD3158" s="101"/>
      <c r="CE3158" s="101"/>
      <c r="CF3158" s="101"/>
      <c r="CG3158" s="37" t="e">
        <f>VLOOKUP(Table_1[[#This Row],[EAN]],'[1]Planilha1'!$E:$R,13,0)</f>
        <v>#N/A</v>
      </c>
    </row>
    <row r="3159" ht="15" hidden="1">
      <c r="A3159" s="7"/>
      <c r="B3159" s="84" t="s">
        <v>79</v>
      </c>
      <c r="C3159" s="75">
        <v>222478</v>
      </c>
      <c r="D3159" s="75"/>
      <c r="E3159" s="85">
        <v>7891097010781</v>
      </c>
      <c r="F3159" s="86" t="s">
        <v>3662</v>
      </c>
      <c r="G3159" s="75" t="s">
        <v>17</v>
      </c>
      <c r="H3159" s="75">
        <v>1640</v>
      </c>
      <c r="I3159" s="87" t="s">
        <v>499</v>
      </c>
      <c r="J3159" s="75" t="s">
        <v>500</v>
      </c>
      <c r="K3159" s="88" t="s">
        <v>84</v>
      </c>
      <c r="L3159" s="88">
        <v>12</v>
      </c>
      <c r="M3159" s="88">
        <v>4</v>
      </c>
      <c r="N3159" s="75" t="s">
        <v>85</v>
      </c>
      <c r="O3159" s="75"/>
      <c r="P3159" s="106"/>
      <c r="Q3159" s="90">
        <f>(17/100+7.6/100+1.65/100)*P3159</f>
        <v>0</v>
      </c>
      <c r="R3159" s="104"/>
      <c r="S3159" s="104"/>
      <c r="T3159" s="104"/>
      <c r="U3159" s="104"/>
      <c r="V3159" s="90">
        <f>+P3159-Q3159+R3159+S3159+T3159+U3159</f>
        <v>0</v>
      </c>
      <c r="W3159" s="91">
        <f>(1.02/100)</f>
        <v>1.02E-2</v>
      </c>
      <c r="X3159" s="91">
        <v>4.8E-3</v>
      </c>
      <c r="Y3159" s="91">
        <v>0.17</v>
      </c>
      <c r="Z3159" s="91">
        <v>1.65E-2</v>
      </c>
      <c r="AA3159" s="91">
        <v>7.6E-2</v>
      </c>
      <c r="AB3159" s="91">
        <f>SUM(W3159:AA3159)</f>
        <v>0.2775</v>
      </c>
      <c r="AC3159" s="75">
        <v>12</v>
      </c>
      <c r="AD3159" s="92">
        <f>IF(AL3159="","",+AC3159*AL3159)</f>
      </c>
      <c r="AE3159" s="93">
        <f>IF(AL3159="","",+AL3159*AB3159)</f>
      </c>
      <c r="AF3159" s="92">
        <f>IF(AL3159="","",+AL3159-AE3159)</f>
      </c>
      <c r="AG3159" s="93">
        <f>+V3159</f>
        <v>0</v>
      </c>
      <c r="AH3159" s="92">
        <f>IF(AF3159="","",+AF3159-AG3159)</f>
      </c>
      <c r="AI3159" s="92">
        <f>IF(AH3159="","",+AH3159*AC3159)</f>
      </c>
      <c r="AJ3159" s="93"/>
      <c r="AK3159" s="94">
        <v>0.33</v>
      </c>
      <c r="AL3159" s="93">
        <f>IF(V3159=0,"",V3159/(1-AB3159-AK3159))</f>
      </c>
      <c r="AM3159" s="95">
        <v>0.33</v>
      </c>
      <c r="AN3159" s="93">
        <f>IF(V3159=0,"",V3159/(1-AB3159-AM3159))</f>
      </c>
      <c r="AO3159" s="96">
        <v>1.2</v>
      </c>
      <c r="AP3159" s="93">
        <f>IF(BD!AJ3159="","",BD!AJ3159*BD!AO3159)</f>
      </c>
      <c r="AQ3159" s="91">
        <f>BD!AM3159/BD!AK3159-1</f>
        <v>0</v>
      </c>
      <c r="AR3159" s="91">
        <f>IF(BD!AN3159="","",IF(BD!AJ3159="","",BD!AN3159/BD!AJ3159-1))</f>
      </c>
      <c r="AS3159" s="91">
        <f>IF(BD!AN3159="","",IF(BD!AN3159&lt;BD!AL3159,"ABAIXO DA META","DENTRO DA META"))</f>
      </c>
      <c r="AT3159" s="91" t="str">
        <f>IF(BD!AJ3159="","EM ANÁLISE",IF(BD!AP3159&gt;=BD!AN3159,"GO", "NO GO"))</f>
        <v>EM ANÁLISE</v>
      </c>
      <c r="AU3159" s="97">
        <f>IF(AN3159="","",+BD!$AN3159-AJ3159)</f>
      </c>
      <c r="AV3159" s="98"/>
      <c r="AW3159" s="90">
        <f>BD!P3159*BD!AC3159</f>
        <v>0</v>
      </c>
      <c r="AX3159" s="90">
        <f>BD!V3159*BD!AC3159</f>
        <v>0</v>
      </c>
      <c r="AY3159" s="90">
        <f>IF(BD!AN3159="","",BD!AN3159*BD!AC3159)</f>
      </c>
      <c r="AZ3159" s="75" t="s">
        <v>123</v>
      </c>
      <c r="BA3159" s="75"/>
      <c r="BB3159" s="75"/>
      <c r="BC3159" s="75"/>
      <c r="BD3159" s="104"/>
      <c r="BE3159" s="104"/>
      <c r="BF3159" s="101"/>
      <c r="BG3159" s="101"/>
      <c r="BH3159" s="101"/>
      <c r="BI3159" s="101"/>
      <c r="BJ3159" s="101"/>
      <c r="BK3159" s="101"/>
      <c r="BL3159" s="101"/>
      <c r="BM3159" s="101"/>
      <c r="BN3159" s="101"/>
      <c r="BO3159" s="103"/>
      <c r="BP3159" s="101"/>
      <c r="BQ3159" s="101"/>
      <c r="BR3159" s="101"/>
      <c r="BS3159" s="101"/>
      <c r="BT3159" s="101"/>
      <c r="BU3159" s="101"/>
      <c r="BV3159" s="101"/>
      <c r="BW3159" s="101"/>
      <c r="BX3159" s="101"/>
      <c r="BY3159" s="101"/>
      <c r="BZ3159" s="101"/>
      <c r="CA3159" s="101"/>
      <c r="CB3159" s="101"/>
      <c r="CC3159" s="101"/>
      <c r="CD3159" s="101"/>
      <c r="CE3159" s="101"/>
      <c r="CF3159" s="101"/>
      <c r="CG3159" s="37" t="e">
        <f>VLOOKUP(Table_1[[#This Row],[EAN]],'[1]Planilha1'!$E:$R,13,0)</f>
        <v>#N/A</v>
      </c>
    </row>
    <row r="3160" ht="15" hidden="1">
      <c r="A3160" s="7"/>
      <c r="B3160" s="84" t="s">
        <v>79</v>
      </c>
      <c r="C3160" s="75">
        <v>222479</v>
      </c>
      <c r="D3160" s="75"/>
      <c r="E3160" s="85">
        <v>7891097001260</v>
      </c>
      <c r="F3160" s="86" t="s">
        <v>3663</v>
      </c>
      <c r="G3160" s="75" t="s">
        <v>17</v>
      </c>
      <c r="H3160" s="75">
        <v>1640</v>
      </c>
      <c r="I3160" s="87" t="s">
        <v>499</v>
      </c>
      <c r="J3160" s="75" t="s">
        <v>500</v>
      </c>
      <c r="K3160" s="88" t="s">
        <v>84</v>
      </c>
      <c r="L3160" s="88">
        <v>12</v>
      </c>
      <c r="M3160" s="88">
        <v>4</v>
      </c>
      <c r="N3160" s="75" t="s">
        <v>85</v>
      </c>
      <c r="O3160" s="75"/>
      <c r="P3160" s="106"/>
      <c r="Q3160" s="90">
        <f>(17/100+7.6/100+1.65/100)*P3160</f>
        <v>0</v>
      </c>
      <c r="R3160" s="104"/>
      <c r="S3160" s="104"/>
      <c r="T3160" s="104"/>
      <c r="U3160" s="104"/>
      <c r="V3160" s="90">
        <f>+P3160-Q3160+R3160+S3160+T3160+U3160</f>
        <v>0</v>
      </c>
      <c r="W3160" s="91">
        <f>(1.02/100)</f>
        <v>1.02E-2</v>
      </c>
      <c r="X3160" s="91">
        <v>4.8E-3</v>
      </c>
      <c r="Y3160" s="91">
        <v>0.17</v>
      </c>
      <c r="Z3160" s="91">
        <v>1.65E-2</v>
      </c>
      <c r="AA3160" s="91">
        <v>7.6E-2</v>
      </c>
      <c r="AB3160" s="91">
        <f>SUM(W3160:AA3160)</f>
        <v>0.2775</v>
      </c>
      <c r="AC3160" s="75">
        <v>12</v>
      </c>
      <c r="AD3160" s="92">
        <f>IF(AL3160="","",+AC3160*AL3160)</f>
      </c>
      <c r="AE3160" s="93">
        <f>IF(AL3160="","",+AL3160*AB3160)</f>
      </c>
      <c r="AF3160" s="92">
        <f>IF(AL3160="","",+AL3160-AE3160)</f>
      </c>
      <c r="AG3160" s="93">
        <f>+V3160</f>
        <v>0</v>
      </c>
      <c r="AH3160" s="92">
        <f>IF(AF3160="","",+AF3160-AG3160)</f>
      </c>
      <c r="AI3160" s="92">
        <f>IF(AH3160="","",+AH3160*AC3160)</f>
      </c>
      <c r="AJ3160" s="93"/>
      <c r="AK3160" s="94">
        <v>0.33</v>
      </c>
      <c r="AL3160" s="93">
        <f>IF(V3160=0,"",V3160/(1-AB3160-AK3160))</f>
      </c>
      <c r="AM3160" s="95">
        <v>0.33</v>
      </c>
      <c r="AN3160" s="93">
        <f>IF(V3160=0,"",V3160/(1-AB3160-AM3160))</f>
      </c>
      <c r="AO3160" s="96">
        <v>1.2</v>
      </c>
      <c r="AP3160" s="93">
        <f>IF(BD!AJ3160="","",BD!AJ3160*BD!AO3160)</f>
      </c>
      <c r="AQ3160" s="91">
        <f>BD!AM3160/BD!AK3160-1</f>
        <v>0</v>
      </c>
      <c r="AR3160" s="91">
        <f>IF(BD!AN3160="","",IF(BD!AJ3160="","",BD!AN3160/BD!AJ3160-1))</f>
      </c>
      <c r="AS3160" s="91">
        <f>IF(BD!AN3160="","",IF(BD!AN3160&lt;BD!AL3160,"ABAIXO DA META","DENTRO DA META"))</f>
      </c>
      <c r="AT3160" s="91" t="str">
        <f>IF(BD!AJ3160="","EM ANÁLISE",IF(BD!AP3160&gt;=BD!AN3160,"GO", "NO GO"))</f>
        <v>EM ANÁLISE</v>
      </c>
      <c r="AU3160" s="97">
        <f>IF(AN3160="","",+BD!$AN3160-AJ3160)</f>
      </c>
      <c r="AV3160" s="98"/>
      <c r="AW3160" s="90">
        <f>BD!P3160*BD!AC3160</f>
        <v>0</v>
      </c>
      <c r="AX3160" s="90">
        <f>BD!V3160*BD!AC3160</f>
        <v>0</v>
      </c>
      <c r="AY3160" s="90">
        <f>IF(BD!AN3160="","",BD!AN3160*BD!AC3160)</f>
      </c>
      <c r="AZ3160" s="75" t="s">
        <v>123</v>
      </c>
      <c r="BA3160" s="75"/>
      <c r="BB3160" s="75"/>
      <c r="BC3160" s="75"/>
      <c r="BD3160" s="104"/>
      <c r="BE3160" s="104"/>
      <c r="BF3160" s="101"/>
      <c r="BG3160" s="101"/>
      <c r="BH3160" s="101"/>
      <c r="BI3160" s="101"/>
      <c r="BJ3160" s="101"/>
      <c r="BK3160" s="101"/>
      <c r="BL3160" s="101"/>
      <c r="BM3160" s="101"/>
      <c r="BN3160" s="101"/>
      <c r="BO3160" s="103"/>
      <c r="BP3160" s="101"/>
      <c r="BQ3160" s="101"/>
      <c r="BR3160" s="101"/>
      <c r="BS3160" s="101"/>
      <c r="BT3160" s="101"/>
      <c r="BU3160" s="101"/>
      <c r="BV3160" s="101"/>
      <c r="BW3160" s="101"/>
      <c r="BX3160" s="101"/>
      <c r="BY3160" s="101"/>
      <c r="BZ3160" s="101"/>
      <c r="CA3160" s="101"/>
      <c r="CB3160" s="101"/>
      <c r="CC3160" s="101"/>
      <c r="CD3160" s="101"/>
      <c r="CE3160" s="101"/>
      <c r="CF3160" s="101"/>
      <c r="CG3160" s="37" t="e">
        <f>VLOOKUP(Table_1[[#This Row],[EAN]],'[1]Planilha1'!$E:$R,13,0)</f>
        <v>#N/A</v>
      </c>
    </row>
    <row r="3161" ht="15" hidden="1">
      <c r="A3161" s="7"/>
      <c r="B3161" s="84" t="s">
        <v>79</v>
      </c>
      <c r="C3161" s="75">
        <v>222480</v>
      </c>
      <c r="D3161" s="75"/>
      <c r="E3161" s="85">
        <v>7891097103780</v>
      </c>
      <c r="F3161" s="86" t="s">
        <v>3664</v>
      </c>
      <c r="G3161" s="75" t="s">
        <v>17</v>
      </c>
      <c r="H3161" s="75">
        <v>1640</v>
      </c>
      <c r="I3161" s="87" t="s">
        <v>499</v>
      </c>
      <c r="J3161" s="75" t="s">
        <v>500</v>
      </c>
      <c r="K3161" s="88" t="s">
        <v>84</v>
      </c>
      <c r="L3161" s="88">
        <v>24</v>
      </c>
      <c r="M3161" s="88">
        <v>4</v>
      </c>
      <c r="N3161" s="75" t="s">
        <v>85</v>
      </c>
      <c r="O3161" s="75"/>
      <c r="P3161" s="106"/>
      <c r="Q3161" s="90">
        <f>(17/100+7.6/100+1.65/100)*P3161</f>
        <v>0</v>
      </c>
      <c r="R3161" s="104"/>
      <c r="S3161" s="104"/>
      <c r="T3161" s="104"/>
      <c r="U3161" s="104"/>
      <c r="V3161" s="90">
        <f>+P3161-Q3161+R3161+S3161+T3161+U3161</f>
        <v>0</v>
      </c>
      <c r="W3161" s="91">
        <f>(1.02/100)</f>
        <v>1.02E-2</v>
      </c>
      <c r="X3161" s="91">
        <v>4.8E-3</v>
      </c>
      <c r="Y3161" s="91">
        <v>0.17</v>
      </c>
      <c r="Z3161" s="91">
        <v>1.65E-2</v>
      </c>
      <c r="AA3161" s="91">
        <v>7.6E-2</v>
      </c>
      <c r="AB3161" s="91">
        <f>SUM(W3161:AA3161)</f>
        <v>0.2775</v>
      </c>
      <c r="AC3161" s="75">
        <v>12</v>
      </c>
      <c r="AD3161" s="92">
        <f>IF(AL3161="","",+AC3161*AL3161)</f>
      </c>
      <c r="AE3161" s="93">
        <f>IF(AL3161="","",+AL3161*AB3161)</f>
      </c>
      <c r="AF3161" s="92">
        <f>IF(AL3161="","",+AL3161-AE3161)</f>
      </c>
      <c r="AG3161" s="93">
        <f>+V3161</f>
        <v>0</v>
      </c>
      <c r="AH3161" s="92">
        <f>IF(AF3161="","",+AF3161-AG3161)</f>
      </c>
      <c r="AI3161" s="92">
        <f>IF(AH3161="","",+AH3161*AC3161)</f>
      </c>
      <c r="AJ3161" s="93"/>
      <c r="AK3161" s="94">
        <v>0.33</v>
      </c>
      <c r="AL3161" s="93">
        <f>IF(V3161=0,"",V3161/(1-AB3161-AK3161))</f>
      </c>
      <c r="AM3161" s="95">
        <v>0.33</v>
      </c>
      <c r="AN3161" s="93">
        <f>IF(V3161=0,"",V3161/(1-AB3161-AM3161))</f>
      </c>
      <c r="AO3161" s="96">
        <v>1.2</v>
      </c>
      <c r="AP3161" s="93">
        <f>IF(BD!AJ3161="","",BD!AJ3161*BD!AO3161)</f>
      </c>
      <c r="AQ3161" s="91">
        <f>BD!AM3161/BD!AK3161-1</f>
        <v>0</v>
      </c>
      <c r="AR3161" s="91">
        <f>IF(BD!AN3161="","",IF(BD!AJ3161="","",BD!AN3161/BD!AJ3161-1))</f>
      </c>
      <c r="AS3161" s="91">
        <f>IF(BD!AN3161="","",IF(BD!AN3161&lt;BD!AL3161,"ABAIXO DA META","DENTRO DA META"))</f>
      </c>
      <c r="AT3161" s="91" t="str">
        <f>IF(BD!AJ3161="","EM ANÁLISE",IF(BD!AP3161&gt;=BD!AN3161,"GO", "NO GO"))</f>
        <v>EM ANÁLISE</v>
      </c>
      <c r="AU3161" s="97">
        <f>IF(AN3161="","",+BD!$AN3161-AJ3161)</f>
      </c>
      <c r="AV3161" s="98"/>
      <c r="AW3161" s="90">
        <f>BD!P3161*BD!AC3161</f>
        <v>0</v>
      </c>
      <c r="AX3161" s="90">
        <f>BD!V3161*BD!AC3161</f>
        <v>0</v>
      </c>
      <c r="AY3161" s="90">
        <f>IF(BD!AN3161="","",BD!AN3161*BD!AC3161)</f>
      </c>
      <c r="AZ3161" s="75" t="s">
        <v>123</v>
      </c>
      <c r="BA3161" s="75"/>
      <c r="BB3161" s="75"/>
      <c r="BC3161" s="75"/>
      <c r="BD3161" s="104"/>
      <c r="BE3161" s="104"/>
      <c r="BF3161" s="101"/>
      <c r="BG3161" s="101"/>
      <c r="BH3161" s="101"/>
      <c r="BI3161" s="101"/>
      <c r="BJ3161" s="101"/>
      <c r="BK3161" s="101"/>
      <c r="BL3161" s="101"/>
      <c r="BM3161" s="101"/>
      <c r="BN3161" s="101"/>
      <c r="BO3161" s="103"/>
      <c r="BP3161" s="101"/>
      <c r="BQ3161" s="101"/>
      <c r="BR3161" s="101"/>
      <c r="BS3161" s="101"/>
      <c r="BT3161" s="101"/>
      <c r="BU3161" s="101"/>
      <c r="BV3161" s="101"/>
      <c r="BW3161" s="101"/>
      <c r="BX3161" s="101"/>
      <c r="BY3161" s="101"/>
      <c r="BZ3161" s="101"/>
      <c r="CA3161" s="101"/>
      <c r="CB3161" s="101"/>
      <c r="CC3161" s="101"/>
      <c r="CD3161" s="101"/>
      <c r="CE3161" s="101"/>
      <c r="CF3161" s="101"/>
      <c r="CG3161" s="37" t="e">
        <f>VLOOKUP(Table_1[[#This Row],[EAN]],'[1]Planilha1'!$E:$R,13,0)</f>
        <v>#N/A</v>
      </c>
    </row>
    <row r="3162" ht="15" hidden="1">
      <c r="A3162" s="7"/>
      <c r="B3162" s="84" t="s">
        <v>79</v>
      </c>
      <c r="C3162" s="75">
        <v>222481</v>
      </c>
      <c r="D3162" s="75"/>
      <c r="E3162" s="85">
        <v>7891097000614</v>
      </c>
      <c r="F3162" s="86" t="s">
        <v>3665</v>
      </c>
      <c r="G3162" s="75" t="s">
        <v>17</v>
      </c>
      <c r="H3162" s="75">
        <v>1640</v>
      </c>
      <c r="I3162" s="87" t="s">
        <v>499</v>
      </c>
      <c r="J3162" s="75" t="s">
        <v>500</v>
      </c>
      <c r="K3162" s="88" t="s">
        <v>84</v>
      </c>
      <c r="L3162" s="88">
        <v>24</v>
      </c>
      <c r="M3162" s="88">
        <v>4</v>
      </c>
      <c r="N3162" s="75" t="s">
        <v>85</v>
      </c>
      <c r="O3162" s="75"/>
      <c r="P3162" s="106"/>
      <c r="Q3162" s="90">
        <f>(17/100+7.6/100+1.65/100)*P3162</f>
        <v>0</v>
      </c>
      <c r="R3162" s="104"/>
      <c r="S3162" s="104"/>
      <c r="T3162" s="104"/>
      <c r="U3162" s="104"/>
      <c r="V3162" s="90">
        <f>+P3162-Q3162+R3162+S3162+T3162+U3162</f>
        <v>0</v>
      </c>
      <c r="W3162" s="91">
        <f>(1.02/100)</f>
        <v>1.02E-2</v>
      </c>
      <c r="X3162" s="91">
        <v>4.8E-3</v>
      </c>
      <c r="Y3162" s="91">
        <v>0.17</v>
      </c>
      <c r="Z3162" s="91">
        <v>1.65E-2</v>
      </c>
      <c r="AA3162" s="91">
        <v>7.6E-2</v>
      </c>
      <c r="AB3162" s="91">
        <f>SUM(W3162:AA3162)</f>
        <v>0.2775</v>
      </c>
      <c r="AC3162" s="75">
        <v>12</v>
      </c>
      <c r="AD3162" s="92">
        <f>IF(AL3162="","",+AC3162*AL3162)</f>
      </c>
      <c r="AE3162" s="93">
        <f>IF(AL3162="","",+AL3162*AB3162)</f>
      </c>
      <c r="AF3162" s="92">
        <f>IF(AL3162="","",+AL3162-AE3162)</f>
      </c>
      <c r="AG3162" s="93">
        <f>+V3162</f>
        <v>0</v>
      </c>
      <c r="AH3162" s="92">
        <f>IF(AF3162="","",+AF3162-AG3162)</f>
      </c>
      <c r="AI3162" s="92">
        <f>IF(AH3162="","",+AH3162*AC3162)</f>
      </c>
      <c r="AJ3162" s="93"/>
      <c r="AK3162" s="94">
        <v>0.33</v>
      </c>
      <c r="AL3162" s="93">
        <f>IF(V3162=0,"",V3162/(1-AB3162-AK3162))</f>
      </c>
      <c r="AM3162" s="95">
        <v>0.33</v>
      </c>
      <c r="AN3162" s="93">
        <f>IF(V3162=0,"",V3162/(1-AB3162-AM3162))</f>
      </c>
      <c r="AO3162" s="96">
        <v>1.2</v>
      </c>
      <c r="AP3162" s="93">
        <f>IF(BD!AJ3162="","",BD!AJ3162*BD!AO3162)</f>
      </c>
      <c r="AQ3162" s="91">
        <f>BD!AM3162/BD!AK3162-1</f>
        <v>0</v>
      </c>
      <c r="AR3162" s="91">
        <f>IF(BD!AN3162="","",IF(BD!AJ3162="","",BD!AN3162/BD!AJ3162-1))</f>
      </c>
      <c r="AS3162" s="91">
        <f>IF(BD!AN3162="","",IF(BD!AN3162&lt;BD!AL3162,"ABAIXO DA META","DENTRO DA META"))</f>
      </c>
      <c r="AT3162" s="91" t="str">
        <f>IF(BD!AJ3162="","EM ANÁLISE",IF(BD!AP3162&gt;=BD!AN3162,"GO", "NO GO"))</f>
        <v>EM ANÁLISE</v>
      </c>
      <c r="AU3162" s="97">
        <f>IF(AN3162="","",+BD!$AN3162-AJ3162)</f>
      </c>
      <c r="AV3162" s="98"/>
      <c r="AW3162" s="90">
        <f>BD!P3162*BD!AC3162</f>
        <v>0</v>
      </c>
      <c r="AX3162" s="90">
        <f>BD!V3162*BD!AC3162</f>
        <v>0</v>
      </c>
      <c r="AY3162" s="90">
        <f>IF(BD!AN3162="","",BD!AN3162*BD!AC3162)</f>
      </c>
      <c r="AZ3162" s="75" t="s">
        <v>123</v>
      </c>
      <c r="BA3162" s="75"/>
      <c r="BB3162" s="75"/>
      <c r="BC3162" s="75"/>
      <c r="BD3162" s="104"/>
      <c r="BE3162" s="104"/>
      <c r="BF3162" s="101"/>
      <c r="BG3162" s="101"/>
      <c r="BH3162" s="101"/>
      <c r="BI3162" s="101"/>
      <c r="BJ3162" s="101"/>
      <c r="BK3162" s="101"/>
      <c r="BL3162" s="101"/>
      <c r="BM3162" s="101"/>
      <c r="BN3162" s="101"/>
      <c r="BO3162" s="103"/>
      <c r="BP3162" s="101"/>
      <c r="BQ3162" s="101"/>
      <c r="BR3162" s="101"/>
      <c r="BS3162" s="101"/>
      <c r="BT3162" s="101"/>
      <c r="BU3162" s="101"/>
      <c r="BV3162" s="101"/>
      <c r="BW3162" s="101"/>
      <c r="BX3162" s="101"/>
      <c r="BY3162" s="101"/>
      <c r="BZ3162" s="101"/>
      <c r="CA3162" s="101"/>
      <c r="CB3162" s="101"/>
      <c r="CC3162" s="101"/>
      <c r="CD3162" s="101"/>
      <c r="CE3162" s="101"/>
      <c r="CF3162" s="101"/>
      <c r="CG3162" s="37" t="e">
        <f>VLOOKUP(Table_1[[#This Row],[EAN]],'[1]Planilha1'!$E:$R,13,0)</f>
        <v>#N/A</v>
      </c>
    </row>
    <row r="3163" ht="15" hidden="1">
      <c r="A3163" s="7"/>
      <c r="B3163" s="84" t="s">
        <v>79</v>
      </c>
      <c r="C3163" s="75">
        <v>222482</v>
      </c>
      <c r="D3163" s="75"/>
      <c r="E3163" s="85">
        <v>7891097000621</v>
      </c>
      <c r="F3163" s="86" t="s">
        <v>3666</v>
      </c>
      <c r="G3163" s="75" t="s">
        <v>17</v>
      </c>
      <c r="H3163" s="75">
        <v>1640</v>
      </c>
      <c r="I3163" s="87" t="s">
        <v>499</v>
      </c>
      <c r="J3163" s="75" t="s">
        <v>500</v>
      </c>
      <c r="K3163" s="88" t="s">
        <v>84</v>
      </c>
      <c r="L3163" s="88">
        <v>24</v>
      </c>
      <c r="M3163" s="88">
        <v>4</v>
      </c>
      <c r="N3163" s="75" t="s">
        <v>85</v>
      </c>
      <c r="O3163" s="75"/>
      <c r="P3163" s="106"/>
      <c r="Q3163" s="90">
        <f>(17/100+7.6/100+1.65/100)*P3163</f>
        <v>0</v>
      </c>
      <c r="R3163" s="104"/>
      <c r="S3163" s="104"/>
      <c r="T3163" s="104"/>
      <c r="U3163" s="104"/>
      <c r="V3163" s="90">
        <f>+P3163-Q3163+R3163+S3163+T3163+U3163</f>
        <v>0</v>
      </c>
      <c r="W3163" s="91">
        <f>(1.02/100)</f>
        <v>1.02E-2</v>
      </c>
      <c r="X3163" s="91">
        <v>4.8E-3</v>
      </c>
      <c r="Y3163" s="91">
        <v>0.17</v>
      </c>
      <c r="Z3163" s="91">
        <v>1.65E-2</v>
      </c>
      <c r="AA3163" s="91">
        <v>7.6E-2</v>
      </c>
      <c r="AB3163" s="91">
        <f>SUM(W3163:AA3163)</f>
        <v>0.2775</v>
      </c>
      <c r="AC3163" s="75">
        <v>12</v>
      </c>
      <c r="AD3163" s="92">
        <f>IF(AL3163="","",+AC3163*AL3163)</f>
      </c>
      <c r="AE3163" s="93">
        <f>IF(AL3163="","",+AL3163*AB3163)</f>
      </c>
      <c r="AF3163" s="92">
        <f>IF(AL3163="","",+AL3163-AE3163)</f>
      </c>
      <c r="AG3163" s="93">
        <f>+V3163</f>
        <v>0</v>
      </c>
      <c r="AH3163" s="92">
        <f>IF(AF3163="","",+AF3163-AG3163)</f>
      </c>
      <c r="AI3163" s="92">
        <f>IF(AH3163="","",+AH3163*AC3163)</f>
      </c>
      <c r="AJ3163" s="93"/>
      <c r="AK3163" s="94">
        <v>0.33</v>
      </c>
      <c r="AL3163" s="93">
        <f>IF(V3163=0,"",V3163/(1-AB3163-AK3163))</f>
      </c>
      <c r="AM3163" s="95">
        <v>0.33</v>
      </c>
      <c r="AN3163" s="93">
        <f>IF(V3163=0,"",V3163/(1-AB3163-AM3163))</f>
      </c>
      <c r="AO3163" s="96">
        <v>1.2</v>
      </c>
      <c r="AP3163" s="93">
        <f>IF(BD!AJ3163="","",BD!AJ3163*BD!AO3163)</f>
      </c>
      <c r="AQ3163" s="91">
        <f>BD!AM3163/BD!AK3163-1</f>
        <v>0</v>
      </c>
      <c r="AR3163" s="91">
        <f>IF(BD!AN3163="","",IF(BD!AJ3163="","",BD!AN3163/BD!AJ3163-1))</f>
      </c>
      <c r="AS3163" s="91">
        <f>IF(BD!AN3163="","",IF(BD!AN3163&lt;BD!AL3163,"ABAIXO DA META","DENTRO DA META"))</f>
      </c>
      <c r="AT3163" s="91" t="str">
        <f>IF(BD!AJ3163="","EM ANÁLISE",IF(BD!AP3163&gt;=BD!AN3163,"GO", "NO GO"))</f>
        <v>EM ANÁLISE</v>
      </c>
      <c r="AU3163" s="97">
        <f>IF(AN3163="","",+BD!$AN3163-AJ3163)</f>
      </c>
      <c r="AV3163" s="98"/>
      <c r="AW3163" s="90">
        <f>BD!P3163*BD!AC3163</f>
        <v>0</v>
      </c>
      <c r="AX3163" s="90">
        <f>BD!V3163*BD!AC3163</f>
        <v>0</v>
      </c>
      <c r="AY3163" s="90">
        <f>IF(BD!AN3163="","",BD!AN3163*BD!AC3163)</f>
      </c>
      <c r="AZ3163" s="75" t="s">
        <v>123</v>
      </c>
      <c r="BA3163" s="75"/>
      <c r="BB3163" s="75"/>
      <c r="BC3163" s="75"/>
      <c r="BD3163" s="104"/>
      <c r="BE3163" s="104"/>
      <c r="BF3163" s="101"/>
      <c r="BG3163" s="101"/>
      <c r="BH3163" s="101"/>
      <c r="BI3163" s="101"/>
      <c r="BJ3163" s="101"/>
      <c r="BK3163" s="101"/>
      <c r="BL3163" s="101"/>
      <c r="BM3163" s="101"/>
      <c r="BN3163" s="101"/>
      <c r="BO3163" s="103"/>
      <c r="BP3163" s="101"/>
      <c r="BQ3163" s="101"/>
      <c r="BR3163" s="101"/>
      <c r="BS3163" s="101"/>
      <c r="BT3163" s="101"/>
      <c r="BU3163" s="101"/>
      <c r="BV3163" s="101"/>
      <c r="BW3163" s="101"/>
      <c r="BX3163" s="101"/>
      <c r="BY3163" s="101"/>
      <c r="BZ3163" s="101"/>
      <c r="CA3163" s="101"/>
      <c r="CB3163" s="101"/>
      <c r="CC3163" s="101"/>
      <c r="CD3163" s="101"/>
      <c r="CE3163" s="101"/>
      <c r="CF3163" s="101"/>
      <c r="CG3163" s="37" t="e">
        <f>VLOOKUP(Table_1[[#This Row],[EAN]],'[1]Planilha1'!$E:$R,13,0)</f>
        <v>#N/A</v>
      </c>
    </row>
    <row r="3164" ht="15" hidden="1">
      <c r="A3164" s="7"/>
      <c r="B3164" s="84" t="s">
        <v>79</v>
      </c>
      <c r="C3164" s="75">
        <v>222483</v>
      </c>
      <c r="D3164" s="75"/>
      <c r="E3164" s="85">
        <v>7891097000638</v>
      </c>
      <c r="F3164" s="86" t="s">
        <v>3667</v>
      </c>
      <c r="G3164" s="75" t="s">
        <v>17</v>
      </c>
      <c r="H3164" s="75">
        <v>1640</v>
      </c>
      <c r="I3164" s="87" t="s">
        <v>499</v>
      </c>
      <c r="J3164" s="75" t="s">
        <v>500</v>
      </c>
      <c r="K3164" s="88" t="s">
        <v>84</v>
      </c>
      <c r="L3164" s="88">
        <v>24</v>
      </c>
      <c r="M3164" s="88">
        <v>4</v>
      </c>
      <c r="N3164" s="75" t="s">
        <v>85</v>
      </c>
      <c r="O3164" s="75"/>
      <c r="P3164" s="106"/>
      <c r="Q3164" s="90">
        <f>(17/100+7.6/100+1.65/100)*P3164</f>
        <v>0</v>
      </c>
      <c r="R3164" s="104"/>
      <c r="S3164" s="104"/>
      <c r="T3164" s="104"/>
      <c r="U3164" s="104"/>
      <c r="V3164" s="90">
        <f>+P3164-Q3164+R3164+S3164+T3164+U3164</f>
        <v>0</v>
      </c>
      <c r="W3164" s="91">
        <f>(1.02/100)</f>
        <v>1.02E-2</v>
      </c>
      <c r="X3164" s="91">
        <v>4.8E-3</v>
      </c>
      <c r="Y3164" s="91">
        <v>0.17</v>
      </c>
      <c r="Z3164" s="91">
        <v>1.65E-2</v>
      </c>
      <c r="AA3164" s="91">
        <v>7.6E-2</v>
      </c>
      <c r="AB3164" s="91">
        <f>SUM(W3164:AA3164)</f>
        <v>0.2775</v>
      </c>
      <c r="AC3164" s="75">
        <v>12</v>
      </c>
      <c r="AD3164" s="92">
        <f>IF(AL3164="","",+AC3164*AL3164)</f>
      </c>
      <c r="AE3164" s="93">
        <f>IF(AL3164="","",+AL3164*AB3164)</f>
      </c>
      <c r="AF3164" s="92">
        <f>IF(AL3164="","",+AL3164-AE3164)</f>
      </c>
      <c r="AG3164" s="93">
        <f>+V3164</f>
        <v>0</v>
      </c>
      <c r="AH3164" s="92">
        <f>IF(AF3164="","",+AF3164-AG3164)</f>
      </c>
      <c r="AI3164" s="92">
        <f>IF(AH3164="","",+AH3164*AC3164)</f>
      </c>
      <c r="AJ3164" s="93"/>
      <c r="AK3164" s="94">
        <v>0.33</v>
      </c>
      <c r="AL3164" s="93">
        <f>IF(V3164=0,"",V3164/(1-AB3164-AK3164))</f>
      </c>
      <c r="AM3164" s="95">
        <v>0.33</v>
      </c>
      <c r="AN3164" s="93">
        <f>IF(V3164=0,"",V3164/(1-AB3164-AM3164))</f>
      </c>
      <c r="AO3164" s="96">
        <v>1.2</v>
      </c>
      <c r="AP3164" s="93">
        <f>IF(BD!AJ3164="","",BD!AJ3164*BD!AO3164)</f>
      </c>
      <c r="AQ3164" s="91">
        <f>BD!AM3164/BD!AK3164-1</f>
        <v>0</v>
      </c>
      <c r="AR3164" s="91">
        <f>IF(BD!AN3164="","",IF(BD!AJ3164="","",BD!AN3164/BD!AJ3164-1))</f>
      </c>
      <c r="AS3164" s="91">
        <f>IF(BD!AN3164="","",IF(BD!AN3164&lt;BD!AL3164,"ABAIXO DA META","DENTRO DA META"))</f>
      </c>
      <c r="AT3164" s="91" t="str">
        <f>IF(BD!AJ3164="","EM ANÁLISE",IF(BD!AP3164&gt;=BD!AN3164,"GO", "NO GO"))</f>
        <v>EM ANÁLISE</v>
      </c>
      <c r="AU3164" s="97">
        <f>IF(AN3164="","",+BD!$AN3164-AJ3164)</f>
      </c>
      <c r="AV3164" s="98"/>
      <c r="AW3164" s="90">
        <f>BD!P3164*BD!AC3164</f>
        <v>0</v>
      </c>
      <c r="AX3164" s="90">
        <f>BD!V3164*BD!AC3164</f>
        <v>0</v>
      </c>
      <c r="AY3164" s="90">
        <f>IF(BD!AN3164="","",BD!AN3164*BD!AC3164)</f>
      </c>
      <c r="AZ3164" s="75" t="s">
        <v>123</v>
      </c>
      <c r="BA3164" s="75"/>
      <c r="BB3164" s="75"/>
      <c r="BC3164" s="75"/>
      <c r="BD3164" s="104"/>
      <c r="BE3164" s="104"/>
      <c r="BF3164" s="101"/>
      <c r="BG3164" s="101"/>
      <c r="BH3164" s="101"/>
      <c r="BI3164" s="101"/>
      <c r="BJ3164" s="101"/>
      <c r="BK3164" s="101"/>
      <c r="BL3164" s="101"/>
      <c r="BM3164" s="101"/>
      <c r="BN3164" s="101"/>
      <c r="BO3164" s="103"/>
      <c r="BP3164" s="101"/>
      <c r="BQ3164" s="101"/>
      <c r="BR3164" s="101"/>
      <c r="BS3164" s="101"/>
      <c r="BT3164" s="101"/>
      <c r="BU3164" s="101"/>
      <c r="BV3164" s="101"/>
      <c r="BW3164" s="101"/>
      <c r="BX3164" s="101"/>
      <c r="BY3164" s="101"/>
      <c r="BZ3164" s="101"/>
      <c r="CA3164" s="101"/>
      <c r="CB3164" s="101"/>
      <c r="CC3164" s="101"/>
      <c r="CD3164" s="101"/>
      <c r="CE3164" s="101"/>
      <c r="CF3164" s="101"/>
      <c r="CG3164" s="37" t="e">
        <f>VLOOKUP(Table_1[[#This Row],[EAN]],'[1]Planilha1'!$E:$R,13,0)</f>
        <v>#N/A</v>
      </c>
    </row>
    <row r="3165" ht="15" hidden="1">
      <c r="A3165" s="7"/>
      <c r="B3165" s="84" t="s">
        <v>79</v>
      </c>
      <c r="C3165" s="75">
        <v>222484</v>
      </c>
      <c r="D3165" s="75"/>
      <c r="E3165" s="85">
        <v>7891097000607</v>
      </c>
      <c r="F3165" s="86" t="s">
        <v>3668</v>
      </c>
      <c r="G3165" s="75" t="s">
        <v>17</v>
      </c>
      <c r="H3165" s="75">
        <v>1640</v>
      </c>
      <c r="I3165" s="87" t="s">
        <v>499</v>
      </c>
      <c r="J3165" s="75" t="s">
        <v>500</v>
      </c>
      <c r="K3165" s="88" t="s">
        <v>84</v>
      </c>
      <c r="L3165" s="88">
        <v>24</v>
      </c>
      <c r="M3165" s="88">
        <v>4</v>
      </c>
      <c r="N3165" s="75" t="s">
        <v>85</v>
      </c>
      <c r="O3165" s="75"/>
      <c r="P3165" s="106"/>
      <c r="Q3165" s="90">
        <f>(17/100+7.6/100+1.65/100)*P3165</f>
        <v>0</v>
      </c>
      <c r="R3165" s="104"/>
      <c r="S3165" s="104"/>
      <c r="T3165" s="104"/>
      <c r="U3165" s="104"/>
      <c r="V3165" s="90">
        <f>+P3165-Q3165+R3165+S3165+T3165+U3165</f>
        <v>0</v>
      </c>
      <c r="W3165" s="91">
        <f>(1.02/100)</f>
        <v>1.02E-2</v>
      </c>
      <c r="X3165" s="91">
        <v>4.8E-3</v>
      </c>
      <c r="Y3165" s="91">
        <v>0.17</v>
      </c>
      <c r="Z3165" s="91">
        <v>1.65E-2</v>
      </c>
      <c r="AA3165" s="91">
        <v>7.6E-2</v>
      </c>
      <c r="AB3165" s="91">
        <f>SUM(W3165:AA3165)</f>
        <v>0.2775</v>
      </c>
      <c r="AC3165" s="75">
        <v>12</v>
      </c>
      <c r="AD3165" s="92">
        <f>IF(AL3165="","",+AC3165*AL3165)</f>
      </c>
      <c r="AE3165" s="93">
        <f>IF(AL3165="","",+AL3165*AB3165)</f>
      </c>
      <c r="AF3165" s="92">
        <f>IF(AL3165="","",+AL3165-AE3165)</f>
      </c>
      <c r="AG3165" s="93">
        <f>+V3165</f>
        <v>0</v>
      </c>
      <c r="AH3165" s="92">
        <f>IF(AF3165="","",+AF3165-AG3165)</f>
      </c>
      <c r="AI3165" s="92">
        <f>IF(AH3165="","",+AH3165*AC3165)</f>
      </c>
      <c r="AJ3165" s="93"/>
      <c r="AK3165" s="94">
        <v>0.33</v>
      </c>
      <c r="AL3165" s="93">
        <f>IF(V3165=0,"",V3165/(1-AB3165-AK3165))</f>
      </c>
      <c r="AM3165" s="95">
        <v>0.33</v>
      </c>
      <c r="AN3165" s="93">
        <f>IF(V3165=0,"",V3165/(1-AB3165-AM3165))</f>
      </c>
      <c r="AO3165" s="96">
        <v>1.2</v>
      </c>
      <c r="AP3165" s="93">
        <f>IF(BD!AJ3165="","",BD!AJ3165*BD!AO3165)</f>
      </c>
      <c r="AQ3165" s="91">
        <f>BD!AM3165/BD!AK3165-1</f>
        <v>0</v>
      </c>
      <c r="AR3165" s="91">
        <f>IF(BD!AN3165="","",IF(BD!AJ3165="","",BD!AN3165/BD!AJ3165-1))</f>
      </c>
      <c r="AS3165" s="91">
        <f>IF(BD!AN3165="","",IF(BD!AN3165&lt;BD!AL3165,"ABAIXO DA META","DENTRO DA META"))</f>
      </c>
      <c r="AT3165" s="91" t="str">
        <f>IF(BD!AJ3165="","EM ANÁLISE",IF(BD!AP3165&gt;=BD!AN3165,"GO", "NO GO"))</f>
        <v>EM ANÁLISE</v>
      </c>
      <c r="AU3165" s="97">
        <f>IF(AN3165="","",+BD!$AN3165-AJ3165)</f>
      </c>
      <c r="AV3165" s="98"/>
      <c r="AW3165" s="90">
        <f>BD!P3165*BD!AC3165</f>
        <v>0</v>
      </c>
      <c r="AX3165" s="90">
        <f>BD!V3165*BD!AC3165</f>
        <v>0</v>
      </c>
      <c r="AY3165" s="90">
        <f>IF(BD!AN3165="","",BD!AN3165*BD!AC3165)</f>
      </c>
      <c r="AZ3165" s="75" t="s">
        <v>123</v>
      </c>
      <c r="BA3165" s="75"/>
      <c r="BB3165" s="75"/>
      <c r="BC3165" s="75"/>
      <c r="BD3165" s="104"/>
      <c r="BE3165" s="104"/>
      <c r="BF3165" s="101"/>
      <c r="BG3165" s="101"/>
      <c r="BH3165" s="101"/>
      <c r="BI3165" s="101"/>
      <c r="BJ3165" s="101"/>
      <c r="BK3165" s="101"/>
      <c r="BL3165" s="101"/>
      <c r="BM3165" s="101"/>
      <c r="BN3165" s="101"/>
      <c r="BO3165" s="103"/>
      <c r="BP3165" s="101"/>
      <c r="BQ3165" s="101"/>
      <c r="BR3165" s="101"/>
      <c r="BS3165" s="101"/>
      <c r="BT3165" s="101"/>
      <c r="BU3165" s="101"/>
      <c r="BV3165" s="101"/>
      <c r="BW3165" s="101"/>
      <c r="BX3165" s="101"/>
      <c r="BY3165" s="101"/>
      <c r="BZ3165" s="101"/>
      <c r="CA3165" s="101"/>
      <c r="CB3165" s="101"/>
      <c r="CC3165" s="101"/>
      <c r="CD3165" s="101"/>
      <c r="CE3165" s="101"/>
      <c r="CF3165" s="101"/>
      <c r="CG3165" s="37" t="e">
        <f>VLOOKUP(Table_1[[#This Row],[EAN]],'[1]Planilha1'!$E:$R,13,0)</f>
        <v>#N/A</v>
      </c>
    </row>
    <row r="3166" ht="15" hidden="1">
      <c r="A3166" s="7"/>
      <c r="B3166" s="84" t="s">
        <v>79</v>
      </c>
      <c r="C3166" s="75">
        <v>222485</v>
      </c>
      <c r="D3166" s="75"/>
      <c r="E3166" s="85">
        <v>7891097000775</v>
      </c>
      <c r="F3166" s="86" t="s">
        <v>3669</v>
      </c>
      <c r="G3166" s="75" t="s">
        <v>17</v>
      </c>
      <c r="H3166" s="75">
        <v>1640</v>
      </c>
      <c r="I3166" s="87" t="s">
        <v>499</v>
      </c>
      <c r="J3166" s="75" t="s">
        <v>500</v>
      </c>
      <c r="K3166" s="88" t="s">
        <v>84</v>
      </c>
      <c r="L3166" s="88">
        <v>24</v>
      </c>
      <c r="M3166" s="88">
        <v>4</v>
      </c>
      <c r="N3166" s="75" t="s">
        <v>85</v>
      </c>
      <c r="O3166" s="75"/>
      <c r="P3166" s="106"/>
      <c r="Q3166" s="90">
        <f>(17/100+7.6/100+1.65/100)*P3166</f>
        <v>0</v>
      </c>
      <c r="R3166" s="104"/>
      <c r="S3166" s="104"/>
      <c r="T3166" s="104"/>
      <c r="U3166" s="104"/>
      <c r="V3166" s="90">
        <f>+P3166-Q3166+R3166+S3166+T3166+U3166</f>
        <v>0</v>
      </c>
      <c r="W3166" s="91">
        <f>(1.02/100)</f>
        <v>1.02E-2</v>
      </c>
      <c r="X3166" s="91">
        <v>4.8E-3</v>
      </c>
      <c r="Y3166" s="91">
        <v>0.17</v>
      </c>
      <c r="Z3166" s="91">
        <v>1.65E-2</v>
      </c>
      <c r="AA3166" s="91">
        <v>7.6E-2</v>
      </c>
      <c r="AB3166" s="91">
        <f>SUM(W3166:AA3166)</f>
        <v>0.2775</v>
      </c>
      <c r="AC3166" s="75">
        <v>12</v>
      </c>
      <c r="AD3166" s="92">
        <f>IF(AL3166="","",+AC3166*AL3166)</f>
      </c>
      <c r="AE3166" s="93">
        <f>IF(AL3166="","",+AL3166*AB3166)</f>
      </c>
      <c r="AF3166" s="92">
        <f>IF(AL3166="","",+AL3166-AE3166)</f>
      </c>
      <c r="AG3166" s="93">
        <f>+V3166</f>
        <v>0</v>
      </c>
      <c r="AH3166" s="92">
        <f>IF(AF3166="","",+AF3166-AG3166)</f>
      </c>
      <c r="AI3166" s="92">
        <f>IF(AH3166="","",+AH3166*AC3166)</f>
      </c>
      <c r="AJ3166" s="93"/>
      <c r="AK3166" s="94">
        <v>0.33</v>
      </c>
      <c r="AL3166" s="93">
        <f>IF(V3166=0,"",V3166/(1-AB3166-AK3166))</f>
      </c>
      <c r="AM3166" s="95">
        <v>0.33</v>
      </c>
      <c r="AN3166" s="93">
        <f>IF(V3166=0,"",V3166/(1-AB3166-AM3166))</f>
      </c>
      <c r="AO3166" s="96">
        <v>1.2</v>
      </c>
      <c r="AP3166" s="93">
        <f>IF(BD!AJ3166="","",BD!AJ3166*BD!AO3166)</f>
      </c>
      <c r="AQ3166" s="91">
        <f>BD!AM3166/BD!AK3166-1</f>
        <v>0</v>
      </c>
      <c r="AR3166" s="91">
        <f>IF(BD!AN3166="","",IF(BD!AJ3166="","",BD!AN3166/BD!AJ3166-1))</f>
      </c>
      <c r="AS3166" s="91">
        <f>IF(BD!AN3166="","",IF(BD!AN3166&lt;BD!AL3166,"ABAIXO DA META","DENTRO DA META"))</f>
      </c>
      <c r="AT3166" s="91" t="str">
        <f>IF(BD!AJ3166="","EM ANÁLISE",IF(BD!AP3166&gt;=BD!AN3166,"GO", "NO GO"))</f>
        <v>EM ANÁLISE</v>
      </c>
      <c r="AU3166" s="97">
        <f>IF(AN3166="","",+BD!$AN3166-AJ3166)</f>
      </c>
      <c r="AV3166" s="98"/>
      <c r="AW3166" s="90">
        <f>BD!P3166*BD!AC3166</f>
        <v>0</v>
      </c>
      <c r="AX3166" s="90">
        <f>BD!V3166*BD!AC3166</f>
        <v>0</v>
      </c>
      <c r="AY3166" s="90">
        <f>IF(BD!AN3166="","",BD!AN3166*BD!AC3166)</f>
      </c>
      <c r="AZ3166" s="75" t="s">
        <v>123</v>
      </c>
      <c r="BA3166" s="75"/>
      <c r="BB3166" s="75"/>
      <c r="BC3166" s="75"/>
      <c r="BD3166" s="104"/>
      <c r="BE3166" s="104"/>
      <c r="BF3166" s="101"/>
      <c r="BG3166" s="101"/>
      <c r="BH3166" s="101"/>
      <c r="BI3166" s="101"/>
      <c r="BJ3166" s="101"/>
      <c r="BK3166" s="101"/>
      <c r="BL3166" s="101"/>
      <c r="BM3166" s="101"/>
      <c r="BN3166" s="101"/>
      <c r="BO3166" s="103"/>
      <c r="BP3166" s="101"/>
      <c r="BQ3166" s="101"/>
      <c r="BR3166" s="101"/>
      <c r="BS3166" s="101"/>
      <c r="BT3166" s="101"/>
      <c r="BU3166" s="101"/>
      <c r="BV3166" s="101"/>
      <c r="BW3166" s="101"/>
      <c r="BX3166" s="101"/>
      <c r="BY3166" s="101"/>
      <c r="BZ3166" s="101"/>
      <c r="CA3166" s="101"/>
      <c r="CB3166" s="101"/>
      <c r="CC3166" s="101"/>
      <c r="CD3166" s="101"/>
      <c r="CE3166" s="101"/>
      <c r="CF3166" s="101"/>
      <c r="CG3166" s="37" t="e">
        <f>VLOOKUP(Table_1[[#This Row],[EAN]],'[1]Planilha1'!$E:$R,13,0)</f>
        <v>#N/A</v>
      </c>
    </row>
    <row r="3167" ht="15" hidden="1">
      <c r="A3167" s="7"/>
      <c r="B3167" s="84" t="s">
        <v>79</v>
      </c>
      <c r="C3167" s="75">
        <v>222486</v>
      </c>
      <c r="D3167" s="75"/>
      <c r="E3167" s="85">
        <v>7891097103148</v>
      </c>
      <c r="F3167" s="86" t="s">
        <v>3670</v>
      </c>
      <c r="G3167" s="75" t="s">
        <v>17</v>
      </c>
      <c r="H3167" s="75">
        <v>1640</v>
      </c>
      <c r="I3167" s="87" t="s">
        <v>499</v>
      </c>
      <c r="J3167" s="75" t="s">
        <v>500</v>
      </c>
      <c r="K3167" s="88" t="s">
        <v>84</v>
      </c>
      <c r="L3167" s="88">
        <v>24</v>
      </c>
      <c r="M3167" s="88">
        <v>4</v>
      </c>
      <c r="N3167" s="75" t="s">
        <v>85</v>
      </c>
      <c r="O3167" s="75"/>
      <c r="P3167" s="106"/>
      <c r="Q3167" s="90">
        <f>(17/100+7.6/100+1.65/100)*P3167</f>
        <v>0</v>
      </c>
      <c r="R3167" s="104"/>
      <c r="S3167" s="104"/>
      <c r="T3167" s="104"/>
      <c r="U3167" s="104"/>
      <c r="V3167" s="90">
        <f>+P3167-Q3167+R3167+S3167+T3167+U3167</f>
        <v>0</v>
      </c>
      <c r="W3167" s="91">
        <f>(1.02/100)</f>
        <v>1.02E-2</v>
      </c>
      <c r="X3167" s="91">
        <v>4.8E-3</v>
      </c>
      <c r="Y3167" s="91">
        <v>0.17</v>
      </c>
      <c r="Z3167" s="91">
        <v>1.65E-2</v>
      </c>
      <c r="AA3167" s="91">
        <v>7.6E-2</v>
      </c>
      <c r="AB3167" s="91">
        <f>SUM(W3167:AA3167)</f>
        <v>0.2775</v>
      </c>
      <c r="AC3167" s="75">
        <v>12</v>
      </c>
      <c r="AD3167" s="92">
        <f>IF(AL3167="","",+AC3167*AL3167)</f>
      </c>
      <c r="AE3167" s="93">
        <f>IF(AL3167="","",+AL3167*AB3167)</f>
      </c>
      <c r="AF3167" s="92">
        <f>IF(AL3167="","",+AL3167-AE3167)</f>
      </c>
      <c r="AG3167" s="93">
        <f>+V3167</f>
        <v>0</v>
      </c>
      <c r="AH3167" s="92">
        <f>IF(AF3167="","",+AF3167-AG3167)</f>
      </c>
      <c r="AI3167" s="92">
        <f>IF(AH3167="","",+AH3167*AC3167)</f>
      </c>
      <c r="AJ3167" s="93"/>
      <c r="AK3167" s="94">
        <v>0.33</v>
      </c>
      <c r="AL3167" s="93">
        <f>IF(V3167=0,"",V3167/(1-AB3167-AK3167))</f>
      </c>
      <c r="AM3167" s="95">
        <v>0.33</v>
      </c>
      <c r="AN3167" s="93">
        <f>IF(V3167=0,"",V3167/(1-AB3167-AM3167))</f>
      </c>
      <c r="AO3167" s="96">
        <v>1.2</v>
      </c>
      <c r="AP3167" s="93">
        <f>IF(BD!AJ3167="","",BD!AJ3167*BD!AO3167)</f>
      </c>
      <c r="AQ3167" s="91">
        <f>BD!AM3167/BD!AK3167-1</f>
        <v>0</v>
      </c>
      <c r="AR3167" s="91">
        <f>IF(BD!AN3167="","",IF(BD!AJ3167="","",BD!AN3167/BD!AJ3167-1))</f>
      </c>
      <c r="AS3167" s="91">
        <f>IF(BD!AN3167="","",IF(BD!AN3167&lt;BD!AL3167,"ABAIXO DA META","DENTRO DA META"))</f>
      </c>
      <c r="AT3167" s="91" t="str">
        <f>IF(BD!AJ3167="","EM ANÁLISE",IF(BD!AP3167&gt;=BD!AN3167,"GO", "NO GO"))</f>
        <v>EM ANÁLISE</v>
      </c>
      <c r="AU3167" s="97">
        <f>IF(AN3167="","",+BD!$AN3167-AJ3167)</f>
      </c>
      <c r="AV3167" s="98"/>
      <c r="AW3167" s="90">
        <f>BD!P3167*BD!AC3167</f>
        <v>0</v>
      </c>
      <c r="AX3167" s="90">
        <f>BD!V3167*BD!AC3167</f>
        <v>0</v>
      </c>
      <c r="AY3167" s="90">
        <f>IF(BD!AN3167="","",BD!AN3167*BD!AC3167)</f>
      </c>
      <c r="AZ3167" s="75" t="s">
        <v>123</v>
      </c>
      <c r="BA3167" s="75"/>
      <c r="BB3167" s="75"/>
      <c r="BC3167" s="75"/>
      <c r="BD3167" s="104"/>
      <c r="BE3167" s="104"/>
      <c r="BF3167" s="101"/>
      <c r="BG3167" s="101"/>
      <c r="BH3167" s="101"/>
      <c r="BI3167" s="101"/>
      <c r="BJ3167" s="101"/>
      <c r="BK3167" s="101"/>
      <c r="BL3167" s="101"/>
      <c r="BM3167" s="101"/>
      <c r="BN3167" s="101"/>
      <c r="BO3167" s="103"/>
      <c r="BP3167" s="101"/>
      <c r="BQ3167" s="101"/>
      <c r="BR3167" s="101"/>
      <c r="BS3167" s="101"/>
      <c r="BT3167" s="101"/>
      <c r="BU3167" s="101"/>
      <c r="BV3167" s="101"/>
      <c r="BW3167" s="101"/>
      <c r="BX3167" s="101"/>
      <c r="BY3167" s="101"/>
      <c r="BZ3167" s="101"/>
      <c r="CA3167" s="101"/>
      <c r="CB3167" s="101"/>
      <c r="CC3167" s="101"/>
      <c r="CD3167" s="101"/>
      <c r="CE3167" s="101"/>
      <c r="CF3167" s="101"/>
      <c r="CG3167" s="37" t="e">
        <f>VLOOKUP(Table_1[[#This Row],[EAN]],'[1]Planilha1'!$E:$R,13,0)</f>
        <v>#N/A</v>
      </c>
    </row>
    <row r="3168" ht="15" hidden="1">
      <c r="A3168" s="7"/>
      <c r="B3168" s="84" t="s">
        <v>79</v>
      </c>
      <c r="C3168" s="75">
        <v>222487</v>
      </c>
      <c r="D3168" s="75"/>
      <c r="E3168" s="85">
        <v>7891097103162</v>
      </c>
      <c r="F3168" s="86" t="s">
        <v>3671</v>
      </c>
      <c r="G3168" s="75" t="s">
        <v>17</v>
      </c>
      <c r="H3168" s="75">
        <v>1640</v>
      </c>
      <c r="I3168" s="87" t="s">
        <v>499</v>
      </c>
      <c r="J3168" s="75" t="s">
        <v>500</v>
      </c>
      <c r="K3168" s="88" t="s">
        <v>84</v>
      </c>
      <c r="L3168" s="88">
        <v>24</v>
      </c>
      <c r="M3168" s="88">
        <v>4</v>
      </c>
      <c r="N3168" s="75" t="s">
        <v>85</v>
      </c>
      <c r="O3168" s="75"/>
      <c r="P3168" s="106"/>
      <c r="Q3168" s="90">
        <f>(17/100+7.6/100+1.65/100)*P3168</f>
        <v>0</v>
      </c>
      <c r="R3168" s="104"/>
      <c r="S3168" s="104"/>
      <c r="T3168" s="104"/>
      <c r="U3168" s="104"/>
      <c r="V3168" s="90">
        <f>+P3168-Q3168+R3168+S3168+T3168+U3168</f>
        <v>0</v>
      </c>
      <c r="W3168" s="91">
        <f>(1.02/100)</f>
        <v>1.02E-2</v>
      </c>
      <c r="X3168" s="91">
        <v>4.8E-3</v>
      </c>
      <c r="Y3168" s="91">
        <v>0.17</v>
      </c>
      <c r="Z3168" s="91">
        <v>1.65E-2</v>
      </c>
      <c r="AA3168" s="91">
        <v>7.6E-2</v>
      </c>
      <c r="AB3168" s="91">
        <f>SUM(W3168:AA3168)</f>
        <v>0.2775</v>
      </c>
      <c r="AC3168" s="75">
        <v>12</v>
      </c>
      <c r="AD3168" s="92">
        <f>IF(AL3168="","",+AC3168*AL3168)</f>
      </c>
      <c r="AE3168" s="93">
        <f>IF(AL3168="","",+AL3168*AB3168)</f>
      </c>
      <c r="AF3168" s="92">
        <f>IF(AL3168="","",+AL3168-AE3168)</f>
      </c>
      <c r="AG3168" s="93">
        <f>+V3168</f>
        <v>0</v>
      </c>
      <c r="AH3168" s="92">
        <f>IF(AF3168="","",+AF3168-AG3168)</f>
      </c>
      <c r="AI3168" s="92">
        <f>IF(AH3168="","",+AH3168*AC3168)</f>
      </c>
      <c r="AJ3168" s="93"/>
      <c r="AK3168" s="94">
        <v>0.33</v>
      </c>
      <c r="AL3168" s="93">
        <f>IF(V3168=0,"",V3168/(1-AB3168-AK3168))</f>
      </c>
      <c r="AM3168" s="95">
        <v>0.33</v>
      </c>
      <c r="AN3168" s="93">
        <f>IF(V3168=0,"",V3168/(1-AB3168-AM3168))</f>
      </c>
      <c r="AO3168" s="96">
        <v>1.2</v>
      </c>
      <c r="AP3168" s="93">
        <f>IF(BD!AJ3168="","",BD!AJ3168*BD!AO3168)</f>
      </c>
      <c r="AQ3168" s="91">
        <f>BD!AM3168/BD!AK3168-1</f>
        <v>0</v>
      </c>
      <c r="AR3168" s="91">
        <f>IF(BD!AN3168="","",IF(BD!AJ3168="","",BD!AN3168/BD!AJ3168-1))</f>
      </c>
      <c r="AS3168" s="91">
        <f>IF(BD!AN3168="","",IF(BD!AN3168&lt;BD!AL3168,"ABAIXO DA META","DENTRO DA META"))</f>
      </c>
      <c r="AT3168" s="91" t="str">
        <f>IF(BD!AJ3168="","EM ANÁLISE",IF(BD!AP3168&gt;=BD!AN3168,"GO", "NO GO"))</f>
        <v>EM ANÁLISE</v>
      </c>
      <c r="AU3168" s="97">
        <f>IF(AN3168="","",+BD!$AN3168-AJ3168)</f>
      </c>
      <c r="AV3168" s="98"/>
      <c r="AW3168" s="90">
        <f>BD!P3168*BD!AC3168</f>
        <v>0</v>
      </c>
      <c r="AX3168" s="90">
        <f>BD!V3168*BD!AC3168</f>
        <v>0</v>
      </c>
      <c r="AY3168" s="90">
        <f>IF(BD!AN3168="","",BD!AN3168*BD!AC3168)</f>
      </c>
      <c r="AZ3168" s="75" t="s">
        <v>123</v>
      </c>
      <c r="BA3168" s="75"/>
      <c r="BB3168" s="75"/>
      <c r="BC3168" s="75"/>
      <c r="BD3168" s="104"/>
      <c r="BE3168" s="104"/>
      <c r="BF3168" s="101"/>
      <c r="BG3168" s="101"/>
      <c r="BH3168" s="101"/>
      <c r="BI3168" s="101"/>
      <c r="BJ3168" s="101"/>
      <c r="BK3168" s="101"/>
      <c r="BL3168" s="101"/>
      <c r="BM3168" s="101"/>
      <c r="BN3168" s="101"/>
      <c r="BO3168" s="103"/>
      <c r="BP3168" s="101"/>
      <c r="BQ3168" s="101"/>
      <c r="BR3168" s="101"/>
      <c r="BS3168" s="101"/>
      <c r="BT3168" s="101"/>
      <c r="BU3168" s="101"/>
      <c r="BV3168" s="101"/>
      <c r="BW3168" s="101"/>
      <c r="BX3168" s="101"/>
      <c r="BY3168" s="101"/>
      <c r="BZ3168" s="101"/>
      <c r="CA3168" s="101"/>
      <c r="CB3168" s="101"/>
      <c r="CC3168" s="101"/>
      <c r="CD3168" s="101"/>
      <c r="CE3168" s="101"/>
      <c r="CF3168" s="101"/>
      <c r="CG3168" s="37" t="e">
        <f>VLOOKUP(Table_1[[#This Row],[EAN]],'[1]Planilha1'!$E:$R,13,0)</f>
        <v>#N/A</v>
      </c>
    </row>
    <row r="3169" ht="15" hidden="1">
      <c r="A3169" s="7"/>
      <c r="B3169" s="84" t="s">
        <v>79</v>
      </c>
      <c r="C3169" s="75">
        <v>222488</v>
      </c>
      <c r="D3169" s="75"/>
      <c r="E3169" s="85">
        <v>7891097102677</v>
      </c>
      <c r="F3169" s="86" t="s">
        <v>3672</v>
      </c>
      <c r="G3169" s="75" t="s">
        <v>17</v>
      </c>
      <c r="H3169" s="75">
        <v>1640</v>
      </c>
      <c r="I3169" s="87" t="s">
        <v>499</v>
      </c>
      <c r="J3169" s="75" t="s">
        <v>500</v>
      </c>
      <c r="K3169" s="88" t="s">
        <v>84</v>
      </c>
      <c r="L3169" s="88">
        <v>12</v>
      </c>
      <c r="M3169" s="88">
        <v>4</v>
      </c>
      <c r="N3169" s="75" t="s">
        <v>85</v>
      </c>
      <c r="O3169" s="75"/>
      <c r="P3169" s="106"/>
      <c r="Q3169" s="90">
        <f>(17/100+7.6/100+1.65/100)*P3169</f>
        <v>0</v>
      </c>
      <c r="R3169" s="104"/>
      <c r="S3169" s="104"/>
      <c r="T3169" s="104"/>
      <c r="U3169" s="104"/>
      <c r="V3169" s="90">
        <f>+P3169-Q3169+R3169+S3169+T3169+U3169</f>
        <v>0</v>
      </c>
      <c r="W3169" s="91">
        <f>(1.02/100)</f>
        <v>1.02E-2</v>
      </c>
      <c r="X3169" s="91">
        <v>4.8E-3</v>
      </c>
      <c r="Y3169" s="91">
        <v>0.17</v>
      </c>
      <c r="Z3169" s="91">
        <v>1.65E-2</v>
      </c>
      <c r="AA3169" s="91">
        <v>7.6E-2</v>
      </c>
      <c r="AB3169" s="91">
        <f>SUM(W3169:AA3169)</f>
        <v>0.2775</v>
      </c>
      <c r="AC3169" s="75">
        <v>12</v>
      </c>
      <c r="AD3169" s="92">
        <f>IF(AL3169="","",+AC3169*AL3169)</f>
      </c>
      <c r="AE3169" s="93">
        <f>IF(AL3169="","",+AL3169*AB3169)</f>
      </c>
      <c r="AF3169" s="92">
        <f>IF(AL3169="","",+AL3169-AE3169)</f>
      </c>
      <c r="AG3169" s="93">
        <f>+V3169</f>
        <v>0</v>
      </c>
      <c r="AH3169" s="92">
        <f>IF(AF3169="","",+AF3169-AG3169)</f>
      </c>
      <c r="AI3169" s="92">
        <f>IF(AH3169="","",+AH3169*AC3169)</f>
      </c>
      <c r="AJ3169" s="93"/>
      <c r="AK3169" s="94">
        <v>0.33</v>
      </c>
      <c r="AL3169" s="93">
        <f>IF(V3169=0,"",V3169/(1-AB3169-AK3169))</f>
      </c>
      <c r="AM3169" s="95">
        <v>0.33</v>
      </c>
      <c r="AN3169" s="93">
        <f>IF(V3169=0,"",V3169/(1-AB3169-AM3169))</f>
      </c>
      <c r="AO3169" s="96">
        <v>1.2</v>
      </c>
      <c r="AP3169" s="93">
        <f>IF(BD!AJ3169="","",BD!AJ3169*BD!AO3169)</f>
      </c>
      <c r="AQ3169" s="91">
        <f>BD!AM3169/BD!AK3169-1</f>
        <v>0</v>
      </c>
      <c r="AR3169" s="91">
        <f>IF(BD!AN3169="","",IF(BD!AJ3169="","",BD!AN3169/BD!AJ3169-1))</f>
      </c>
      <c r="AS3169" s="91">
        <f>IF(BD!AN3169="","",IF(BD!AN3169&lt;BD!AL3169,"ABAIXO DA META","DENTRO DA META"))</f>
      </c>
      <c r="AT3169" s="91" t="str">
        <f>IF(BD!AJ3169="","EM ANÁLISE",IF(BD!AP3169&gt;=BD!AN3169,"GO", "NO GO"))</f>
        <v>EM ANÁLISE</v>
      </c>
      <c r="AU3169" s="97">
        <f>IF(AN3169="","",+BD!$AN3169-AJ3169)</f>
      </c>
      <c r="AV3169" s="98"/>
      <c r="AW3169" s="90">
        <f>BD!P3169*BD!AC3169</f>
        <v>0</v>
      </c>
      <c r="AX3169" s="90">
        <f>BD!V3169*BD!AC3169</f>
        <v>0</v>
      </c>
      <c r="AY3169" s="90">
        <f>IF(BD!AN3169="","",BD!AN3169*BD!AC3169)</f>
      </c>
      <c r="AZ3169" s="75" t="s">
        <v>123</v>
      </c>
      <c r="BA3169" s="75"/>
      <c r="BB3169" s="75"/>
      <c r="BC3169" s="75"/>
      <c r="BD3169" s="104"/>
      <c r="BE3169" s="104"/>
      <c r="BF3169" s="101"/>
      <c r="BG3169" s="101"/>
      <c r="BH3169" s="101"/>
      <c r="BI3169" s="101"/>
      <c r="BJ3169" s="101"/>
      <c r="BK3169" s="101"/>
      <c r="BL3169" s="101"/>
      <c r="BM3169" s="101"/>
      <c r="BN3169" s="101"/>
      <c r="BO3169" s="103"/>
      <c r="BP3169" s="101"/>
      <c r="BQ3169" s="101"/>
      <c r="BR3169" s="101"/>
      <c r="BS3169" s="101"/>
      <c r="BT3169" s="101"/>
      <c r="BU3169" s="101"/>
      <c r="BV3169" s="101"/>
      <c r="BW3169" s="101"/>
      <c r="BX3169" s="101"/>
      <c r="BY3169" s="101"/>
      <c r="BZ3169" s="101"/>
      <c r="CA3169" s="101"/>
      <c r="CB3169" s="101"/>
      <c r="CC3169" s="101"/>
      <c r="CD3169" s="101"/>
      <c r="CE3169" s="101"/>
      <c r="CF3169" s="101"/>
      <c r="CG3169" s="37" t="e">
        <f>VLOOKUP(Table_1[[#This Row],[EAN]],'[1]Planilha1'!$E:$R,13,0)</f>
        <v>#N/A</v>
      </c>
    </row>
    <row r="3170" ht="15" hidden="1">
      <c r="A3170" s="7"/>
      <c r="B3170" s="84" t="s">
        <v>79</v>
      </c>
      <c r="C3170" s="75">
        <v>222489</v>
      </c>
      <c r="D3170" s="75"/>
      <c r="E3170" s="85">
        <v>7891097102684</v>
      </c>
      <c r="F3170" s="86" t="s">
        <v>3673</v>
      </c>
      <c r="G3170" s="75" t="s">
        <v>17</v>
      </c>
      <c r="H3170" s="75">
        <v>1640</v>
      </c>
      <c r="I3170" s="87" t="s">
        <v>499</v>
      </c>
      <c r="J3170" s="75" t="s">
        <v>500</v>
      </c>
      <c r="K3170" s="88" t="s">
        <v>84</v>
      </c>
      <c r="L3170" s="88">
        <v>8</v>
      </c>
      <c r="M3170" s="88">
        <v>4</v>
      </c>
      <c r="N3170" s="75" t="s">
        <v>85</v>
      </c>
      <c r="O3170" s="75"/>
      <c r="P3170" s="106"/>
      <c r="Q3170" s="90">
        <f>(17/100+7.6/100+1.65/100)*P3170</f>
        <v>0</v>
      </c>
      <c r="R3170" s="104"/>
      <c r="S3170" s="104"/>
      <c r="T3170" s="104"/>
      <c r="U3170" s="104"/>
      <c r="V3170" s="90">
        <f>+P3170-Q3170+R3170+S3170+T3170+U3170</f>
        <v>0</v>
      </c>
      <c r="W3170" s="91">
        <f>(1.02/100)</f>
        <v>1.02E-2</v>
      </c>
      <c r="X3170" s="91">
        <v>4.8E-3</v>
      </c>
      <c r="Y3170" s="91">
        <v>0.17</v>
      </c>
      <c r="Z3170" s="91">
        <v>1.65E-2</v>
      </c>
      <c r="AA3170" s="91">
        <v>7.6E-2</v>
      </c>
      <c r="AB3170" s="91">
        <f>SUM(W3170:AA3170)</f>
        <v>0.2775</v>
      </c>
      <c r="AC3170" s="75">
        <v>12</v>
      </c>
      <c r="AD3170" s="92">
        <f>IF(AL3170="","",+AC3170*AL3170)</f>
      </c>
      <c r="AE3170" s="93">
        <f>IF(AL3170="","",+AL3170*AB3170)</f>
      </c>
      <c r="AF3170" s="92">
        <f>IF(AL3170="","",+AL3170-AE3170)</f>
      </c>
      <c r="AG3170" s="93">
        <f>+V3170</f>
        <v>0</v>
      </c>
      <c r="AH3170" s="92">
        <f>IF(AF3170="","",+AF3170-AG3170)</f>
      </c>
      <c r="AI3170" s="92">
        <f>IF(AH3170="","",+AH3170*AC3170)</f>
      </c>
      <c r="AJ3170" s="93"/>
      <c r="AK3170" s="94">
        <v>0.33</v>
      </c>
      <c r="AL3170" s="93">
        <f>IF(V3170=0,"",V3170/(1-AB3170-AK3170))</f>
      </c>
      <c r="AM3170" s="95">
        <v>0.33</v>
      </c>
      <c r="AN3170" s="93">
        <f>IF(V3170=0,"",V3170/(1-AB3170-AM3170))</f>
      </c>
      <c r="AO3170" s="96">
        <v>1.2</v>
      </c>
      <c r="AP3170" s="93">
        <f>IF(BD!AJ3170="","",BD!AJ3170*BD!AO3170)</f>
      </c>
      <c r="AQ3170" s="91">
        <f>BD!AM3170/BD!AK3170-1</f>
        <v>0</v>
      </c>
      <c r="AR3170" s="91">
        <f>IF(BD!AN3170="","",IF(BD!AJ3170="","",BD!AN3170/BD!AJ3170-1))</f>
      </c>
      <c r="AS3170" s="91">
        <f>IF(BD!AN3170="","",IF(BD!AN3170&lt;BD!AL3170,"ABAIXO DA META","DENTRO DA META"))</f>
      </c>
      <c r="AT3170" s="91" t="str">
        <f>IF(BD!AJ3170="","EM ANÁLISE",IF(BD!AP3170&gt;=BD!AN3170,"GO", "NO GO"))</f>
        <v>EM ANÁLISE</v>
      </c>
      <c r="AU3170" s="97">
        <f>IF(AN3170="","",+BD!$AN3170-AJ3170)</f>
      </c>
      <c r="AV3170" s="98"/>
      <c r="AW3170" s="90">
        <f>BD!P3170*BD!AC3170</f>
        <v>0</v>
      </c>
      <c r="AX3170" s="90">
        <f>BD!V3170*BD!AC3170</f>
        <v>0</v>
      </c>
      <c r="AY3170" s="90">
        <f>IF(BD!AN3170="","",BD!AN3170*BD!AC3170)</f>
      </c>
      <c r="AZ3170" s="75" t="s">
        <v>123</v>
      </c>
      <c r="BA3170" s="75"/>
      <c r="BB3170" s="75"/>
      <c r="BC3170" s="75"/>
      <c r="BD3170" s="104"/>
      <c r="BE3170" s="104"/>
      <c r="BF3170" s="101"/>
      <c r="BG3170" s="101"/>
      <c r="BH3170" s="101"/>
      <c r="BI3170" s="101"/>
      <c r="BJ3170" s="101"/>
      <c r="BK3170" s="101"/>
      <c r="BL3170" s="101"/>
      <c r="BM3170" s="101"/>
      <c r="BN3170" s="101"/>
      <c r="BO3170" s="103"/>
      <c r="BP3170" s="101"/>
      <c r="BQ3170" s="101"/>
      <c r="BR3170" s="101"/>
      <c r="BS3170" s="101"/>
      <c r="BT3170" s="101"/>
      <c r="BU3170" s="101"/>
      <c r="BV3170" s="101"/>
      <c r="BW3170" s="101"/>
      <c r="BX3170" s="101"/>
      <c r="BY3170" s="101"/>
      <c r="BZ3170" s="101"/>
      <c r="CA3170" s="101"/>
      <c r="CB3170" s="101"/>
      <c r="CC3170" s="101"/>
      <c r="CD3170" s="101"/>
      <c r="CE3170" s="101"/>
      <c r="CF3170" s="101"/>
      <c r="CG3170" s="37" t="e">
        <f>VLOOKUP(Table_1[[#This Row],[EAN]],'[1]Planilha1'!$E:$R,13,0)</f>
        <v>#N/A</v>
      </c>
    </row>
    <row r="3171" ht="15" hidden="1">
      <c r="A3171" s="7"/>
      <c r="B3171" s="84" t="s">
        <v>79</v>
      </c>
      <c r="C3171" s="75">
        <v>222490</v>
      </c>
      <c r="D3171" s="75"/>
      <c r="E3171" s="85">
        <v>7891097000133</v>
      </c>
      <c r="F3171" s="86" t="s">
        <v>3674</v>
      </c>
      <c r="G3171" s="75" t="s">
        <v>17</v>
      </c>
      <c r="H3171" s="75">
        <v>1640</v>
      </c>
      <c r="I3171" s="87" t="s">
        <v>499</v>
      </c>
      <c r="J3171" s="75" t="s">
        <v>500</v>
      </c>
      <c r="K3171" s="88" t="s">
        <v>84</v>
      </c>
      <c r="L3171" s="88">
        <v>12</v>
      </c>
      <c r="M3171" s="88">
        <v>4</v>
      </c>
      <c r="N3171" s="75" t="s">
        <v>85</v>
      </c>
      <c r="O3171" s="75"/>
      <c r="P3171" s="106"/>
      <c r="Q3171" s="90">
        <f>(17/100+7.6/100+1.65/100)*P3171</f>
        <v>0</v>
      </c>
      <c r="R3171" s="104"/>
      <c r="S3171" s="104"/>
      <c r="T3171" s="104"/>
      <c r="U3171" s="104"/>
      <c r="V3171" s="90">
        <f>+P3171-Q3171+R3171+S3171+T3171+U3171</f>
        <v>0</v>
      </c>
      <c r="W3171" s="91">
        <f>(1.02/100)</f>
        <v>1.02E-2</v>
      </c>
      <c r="X3171" s="91">
        <v>4.8E-3</v>
      </c>
      <c r="Y3171" s="91">
        <v>0.17</v>
      </c>
      <c r="Z3171" s="91">
        <v>1.65E-2</v>
      </c>
      <c r="AA3171" s="91">
        <v>7.6E-2</v>
      </c>
      <c r="AB3171" s="91">
        <f>SUM(W3171:AA3171)</f>
        <v>0.2775</v>
      </c>
      <c r="AC3171" s="75">
        <v>12</v>
      </c>
      <c r="AD3171" s="92">
        <f>IF(AL3171="","",+AC3171*AL3171)</f>
      </c>
      <c r="AE3171" s="93">
        <f>IF(AL3171="","",+AL3171*AB3171)</f>
      </c>
      <c r="AF3171" s="92">
        <f>IF(AL3171="","",+AL3171-AE3171)</f>
      </c>
      <c r="AG3171" s="93">
        <f>+V3171</f>
        <v>0</v>
      </c>
      <c r="AH3171" s="92">
        <f>IF(AF3171="","",+AF3171-AG3171)</f>
      </c>
      <c r="AI3171" s="92">
        <f>IF(AH3171="","",+AH3171*AC3171)</f>
      </c>
      <c r="AJ3171" s="93"/>
      <c r="AK3171" s="94">
        <v>0.33</v>
      </c>
      <c r="AL3171" s="93">
        <f>IF(V3171=0,"",V3171/(1-AB3171-AK3171))</f>
      </c>
      <c r="AM3171" s="95">
        <v>0.33</v>
      </c>
      <c r="AN3171" s="93">
        <f>IF(V3171=0,"",V3171/(1-AB3171-AM3171))</f>
      </c>
      <c r="AO3171" s="96">
        <v>1.2</v>
      </c>
      <c r="AP3171" s="93">
        <f>IF(BD!AJ3171="","",BD!AJ3171*BD!AO3171)</f>
      </c>
      <c r="AQ3171" s="91">
        <f>BD!AM3171/BD!AK3171-1</f>
        <v>0</v>
      </c>
      <c r="AR3171" s="91">
        <f>IF(BD!AN3171="","",IF(BD!AJ3171="","",BD!AN3171/BD!AJ3171-1))</f>
      </c>
      <c r="AS3171" s="91">
        <f>IF(BD!AN3171="","",IF(BD!AN3171&lt;BD!AL3171,"ABAIXO DA META","DENTRO DA META"))</f>
      </c>
      <c r="AT3171" s="91" t="str">
        <f>IF(BD!AJ3171="","EM ANÁLISE",IF(BD!AP3171&gt;=BD!AN3171,"GO", "NO GO"))</f>
        <v>EM ANÁLISE</v>
      </c>
      <c r="AU3171" s="97">
        <f>IF(AN3171="","",+BD!$AN3171-AJ3171)</f>
      </c>
      <c r="AV3171" s="98"/>
      <c r="AW3171" s="90">
        <f>BD!P3171*BD!AC3171</f>
        <v>0</v>
      </c>
      <c r="AX3171" s="90">
        <f>BD!V3171*BD!AC3171</f>
        <v>0</v>
      </c>
      <c r="AY3171" s="90">
        <f>IF(BD!AN3171="","",BD!AN3171*BD!AC3171)</f>
      </c>
      <c r="AZ3171" s="75" t="s">
        <v>123</v>
      </c>
      <c r="BA3171" s="75"/>
      <c r="BB3171" s="75"/>
      <c r="BC3171" s="75"/>
      <c r="BD3171" s="104"/>
      <c r="BE3171" s="104"/>
      <c r="BF3171" s="101"/>
      <c r="BG3171" s="101"/>
      <c r="BH3171" s="101"/>
      <c r="BI3171" s="101"/>
      <c r="BJ3171" s="101"/>
      <c r="BK3171" s="101"/>
      <c r="BL3171" s="101"/>
      <c r="BM3171" s="101"/>
      <c r="BN3171" s="101"/>
      <c r="BO3171" s="103"/>
      <c r="BP3171" s="101"/>
      <c r="BQ3171" s="101"/>
      <c r="BR3171" s="101"/>
      <c r="BS3171" s="101"/>
      <c r="BT3171" s="101"/>
      <c r="BU3171" s="101"/>
      <c r="BV3171" s="101"/>
      <c r="BW3171" s="101"/>
      <c r="BX3171" s="101"/>
      <c r="BY3171" s="101"/>
      <c r="BZ3171" s="101"/>
      <c r="CA3171" s="101"/>
      <c r="CB3171" s="101"/>
      <c r="CC3171" s="101"/>
      <c r="CD3171" s="101"/>
      <c r="CE3171" s="101"/>
      <c r="CF3171" s="101"/>
      <c r="CG3171" s="37" t="e">
        <f>VLOOKUP(Table_1[[#This Row],[EAN]],'[1]Planilha1'!$E:$R,13,0)</f>
        <v>#N/A</v>
      </c>
    </row>
    <row r="3172" ht="15" hidden="1">
      <c r="A3172" s="7"/>
      <c r="B3172" s="84" t="s">
        <v>79</v>
      </c>
      <c r="C3172" s="75">
        <v>222491</v>
      </c>
      <c r="D3172" s="75"/>
      <c r="E3172" s="85">
        <v>7891097000140</v>
      </c>
      <c r="F3172" s="86" t="s">
        <v>3675</v>
      </c>
      <c r="G3172" s="75" t="s">
        <v>17</v>
      </c>
      <c r="H3172" s="75">
        <v>1640</v>
      </c>
      <c r="I3172" s="87" t="s">
        <v>499</v>
      </c>
      <c r="J3172" s="75" t="s">
        <v>500</v>
      </c>
      <c r="K3172" s="88" t="s">
        <v>84</v>
      </c>
      <c r="L3172" s="88">
        <v>12</v>
      </c>
      <c r="M3172" s="88">
        <v>4</v>
      </c>
      <c r="N3172" s="75" t="s">
        <v>85</v>
      </c>
      <c r="O3172" s="75"/>
      <c r="P3172" s="106"/>
      <c r="Q3172" s="90">
        <f>(17/100+7.6/100+1.65/100)*P3172</f>
        <v>0</v>
      </c>
      <c r="R3172" s="104"/>
      <c r="S3172" s="104"/>
      <c r="T3172" s="104"/>
      <c r="U3172" s="104"/>
      <c r="V3172" s="90">
        <f>+P3172-Q3172+R3172+S3172+T3172+U3172</f>
        <v>0</v>
      </c>
      <c r="W3172" s="91">
        <f>(1.02/100)</f>
        <v>1.02E-2</v>
      </c>
      <c r="X3172" s="91">
        <v>4.8E-3</v>
      </c>
      <c r="Y3172" s="91">
        <v>0.17</v>
      </c>
      <c r="Z3172" s="91">
        <v>1.65E-2</v>
      </c>
      <c r="AA3172" s="91">
        <v>7.6E-2</v>
      </c>
      <c r="AB3172" s="91">
        <f>SUM(W3172:AA3172)</f>
        <v>0.2775</v>
      </c>
      <c r="AC3172" s="75">
        <v>12</v>
      </c>
      <c r="AD3172" s="92">
        <f>IF(AL3172="","",+AC3172*AL3172)</f>
      </c>
      <c r="AE3172" s="93">
        <f>IF(AL3172="","",+AL3172*AB3172)</f>
      </c>
      <c r="AF3172" s="92">
        <f>IF(AL3172="","",+AL3172-AE3172)</f>
      </c>
      <c r="AG3172" s="93">
        <f>+V3172</f>
        <v>0</v>
      </c>
      <c r="AH3172" s="92">
        <f>IF(AF3172="","",+AF3172-AG3172)</f>
      </c>
      <c r="AI3172" s="92">
        <f>IF(AH3172="","",+AH3172*AC3172)</f>
      </c>
      <c r="AJ3172" s="93"/>
      <c r="AK3172" s="94">
        <v>0.33</v>
      </c>
      <c r="AL3172" s="93">
        <f>IF(V3172=0,"",V3172/(1-AB3172-AK3172))</f>
      </c>
      <c r="AM3172" s="95">
        <v>0.33</v>
      </c>
      <c r="AN3172" s="93">
        <f>IF(V3172=0,"",V3172/(1-AB3172-AM3172))</f>
      </c>
      <c r="AO3172" s="96">
        <v>1.2</v>
      </c>
      <c r="AP3172" s="93">
        <f>IF(BD!AJ3172="","",BD!AJ3172*BD!AO3172)</f>
      </c>
      <c r="AQ3172" s="91">
        <f>BD!AM3172/BD!AK3172-1</f>
        <v>0</v>
      </c>
      <c r="AR3172" s="91">
        <f>IF(BD!AN3172="","",IF(BD!AJ3172="","",BD!AN3172/BD!AJ3172-1))</f>
      </c>
      <c r="AS3172" s="91">
        <f>IF(BD!AN3172="","",IF(BD!AN3172&lt;BD!AL3172,"ABAIXO DA META","DENTRO DA META"))</f>
      </c>
      <c r="AT3172" s="91" t="str">
        <f>IF(BD!AJ3172="","EM ANÁLISE",IF(BD!AP3172&gt;=BD!AN3172,"GO", "NO GO"))</f>
        <v>EM ANÁLISE</v>
      </c>
      <c r="AU3172" s="97">
        <f>IF(AN3172="","",+BD!$AN3172-AJ3172)</f>
      </c>
      <c r="AV3172" s="98"/>
      <c r="AW3172" s="90">
        <f>BD!P3172*BD!AC3172</f>
        <v>0</v>
      </c>
      <c r="AX3172" s="90">
        <f>BD!V3172*BD!AC3172</f>
        <v>0</v>
      </c>
      <c r="AY3172" s="90">
        <f>IF(BD!AN3172="","",BD!AN3172*BD!AC3172)</f>
      </c>
      <c r="AZ3172" s="75" t="s">
        <v>123</v>
      </c>
      <c r="BA3172" s="75"/>
      <c r="BB3172" s="75"/>
      <c r="BC3172" s="75"/>
      <c r="BD3172" s="104"/>
      <c r="BE3172" s="104"/>
      <c r="BF3172" s="101"/>
      <c r="BG3172" s="101"/>
      <c r="BH3172" s="101"/>
      <c r="BI3172" s="101"/>
      <c r="BJ3172" s="101"/>
      <c r="BK3172" s="101"/>
      <c r="BL3172" s="101"/>
      <c r="BM3172" s="101"/>
      <c r="BN3172" s="101"/>
      <c r="BO3172" s="103"/>
      <c r="BP3172" s="101"/>
      <c r="BQ3172" s="101"/>
      <c r="BR3172" s="101"/>
      <c r="BS3172" s="101"/>
      <c r="BT3172" s="101"/>
      <c r="BU3172" s="101"/>
      <c r="BV3172" s="101"/>
      <c r="BW3172" s="101"/>
      <c r="BX3172" s="101"/>
      <c r="BY3172" s="101"/>
      <c r="BZ3172" s="101"/>
      <c r="CA3172" s="101"/>
      <c r="CB3172" s="101"/>
      <c r="CC3172" s="101"/>
      <c r="CD3172" s="101"/>
      <c r="CE3172" s="101"/>
      <c r="CF3172" s="101"/>
      <c r="CG3172" s="37" t="e">
        <f>VLOOKUP(Table_1[[#This Row],[EAN]],'[1]Planilha1'!$E:$R,13,0)</f>
        <v>#N/A</v>
      </c>
    </row>
    <row r="3173" ht="15" hidden="1">
      <c r="A3173" s="7"/>
      <c r="B3173" s="84" t="s">
        <v>79</v>
      </c>
      <c r="C3173" s="75">
        <v>222492</v>
      </c>
      <c r="D3173" s="75"/>
      <c r="E3173" s="85">
        <v>7891097001253</v>
      </c>
      <c r="F3173" s="86" t="s">
        <v>3676</v>
      </c>
      <c r="G3173" s="75" t="s">
        <v>17</v>
      </c>
      <c r="H3173" s="75">
        <v>1640</v>
      </c>
      <c r="I3173" s="87" t="s">
        <v>499</v>
      </c>
      <c r="J3173" s="75" t="s">
        <v>500</v>
      </c>
      <c r="K3173" s="88" t="s">
        <v>84</v>
      </c>
      <c r="L3173" s="88">
        <v>12</v>
      </c>
      <c r="M3173" s="88">
        <v>4</v>
      </c>
      <c r="N3173" s="75" t="s">
        <v>85</v>
      </c>
      <c r="O3173" s="75"/>
      <c r="P3173" s="106"/>
      <c r="Q3173" s="90">
        <f>(17/100+7.6/100+1.65/100)*P3173</f>
        <v>0</v>
      </c>
      <c r="R3173" s="104"/>
      <c r="S3173" s="104"/>
      <c r="T3173" s="104"/>
      <c r="U3173" s="104"/>
      <c r="V3173" s="90">
        <f>+P3173-Q3173+R3173+S3173+T3173+U3173</f>
        <v>0</v>
      </c>
      <c r="W3173" s="91">
        <f>(1.02/100)</f>
        <v>1.02E-2</v>
      </c>
      <c r="X3173" s="91">
        <v>4.8E-3</v>
      </c>
      <c r="Y3173" s="91">
        <v>0.17</v>
      </c>
      <c r="Z3173" s="91">
        <v>1.65E-2</v>
      </c>
      <c r="AA3173" s="91">
        <v>7.6E-2</v>
      </c>
      <c r="AB3173" s="91">
        <f>SUM(W3173:AA3173)</f>
        <v>0.2775</v>
      </c>
      <c r="AC3173" s="75">
        <v>12</v>
      </c>
      <c r="AD3173" s="92">
        <f>IF(AL3173="","",+AC3173*AL3173)</f>
      </c>
      <c r="AE3173" s="93">
        <f>IF(AL3173="","",+AL3173*AB3173)</f>
      </c>
      <c r="AF3173" s="92">
        <f>IF(AL3173="","",+AL3173-AE3173)</f>
      </c>
      <c r="AG3173" s="93">
        <f>+V3173</f>
        <v>0</v>
      </c>
      <c r="AH3173" s="92">
        <f>IF(AF3173="","",+AF3173-AG3173)</f>
      </c>
      <c r="AI3173" s="92">
        <f>IF(AH3173="","",+AH3173*AC3173)</f>
      </c>
      <c r="AJ3173" s="93"/>
      <c r="AK3173" s="94">
        <v>0.33</v>
      </c>
      <c r="AL3173" s="93">
        <f>IF(V3173=0,"",V3173/(1-AB3173-AK3173))</f>
      </c>
      <c r="AM3173" s="95">
        <v>0.33</v>
      </c>
      <c r="AN3173" s="93">
        <f>IF(V3173=0,"",V3173/(1-AB3173-AM3173))</f>
      </c>
      <c r="AO3173" s="96">
        <v>1.2</v>
      </c>
      <c r="AP3173" s="93">
        <f>IF(BD!AJ3173="","",BD!AJ3173*BD!AO3173)</f>
      </c>
      <c r="AQ3173" s="91">
        <f>BD!AM3173/BD!AK3173-1</f>
        <v>0</v>
      </c>
      <c r="AR3173" s="91">
        <f>IF(BD!AN3173="","",IF(BD!AJ3173="","",BD!AN3173/BD!AJ3173-1))</f>
      </c>
      <c r="AS3173" s="91">
        <f>IF(BD!AN3173="","",IF(BD!AN3173&lt;BD!AL3173,"ABAIXO DA META","DENTRO DA META"))</f>
      </c>
      <c r="AT3173" s="91" t="str">
        <f>IF(BD!AJ3173="","EM ANÁLISE",IF(BD!AP3173&gt;=BD!AN3173,"GO", "NO GO"))</f>
        <v>EM ANÁLISE</v>
      </c>
      <c r="AU3173" s="97">
        <f>IF(AN3173="","",+BD!$AN3173-AJ3173)</f>
      </c>
      <c r="AV3173" s="98"/>
      <c r="AW3173" s="90">
        <f>BD!P3173*BD!AC3173</f>
        <v>0</v>
      </c>
      <c r="AX3173" s="90">
        <f>BD!V3173*BD!AC3173</f>
        <v>0</v>
      </c>
      <c r="AY3173" s="90">
        <f>IF(BD!AN3173="","",BD!AN3173*BD!AC3173)</f>
      </c>
      <c r="AZ3173" s="75" t="s">
        <v>123</v>
      </c>
      <c r="BA3173" s="75"/>
      <c r="BB3173" s="75"/>
      <c r="BC3173" s="75"/>
      <c r="BD3173" s="104"/>
      <c r="BE3173" s="104"/>
      <c r="BF3173" s="101"/>
      <c r="BG3173" s="101"/>
      <c r="BH3173" s="101"/>
      <c r="BI3173" s="101"/>
      <c r="BJ3173" s="101"/>
      <c r="BK3173" s="101"/>
      <c r="BL3173" s="101"/>
      <c r="BM3173" s="101"/>
      <c r="BN3173" s="101"/>
      <c r="BO3173" s="103"/>
      <c r="BP3173" s="101"/>
      <c r="BQ3173" s="101"/>
      <c r="BR3173" s="101"/>
      <c r="BS3173" s="101"/>
      <c r="BT3173" s="101"/>
      <c r="BU3173" s="101"/>
      <c r="BV3173" s="101"/>
      <c r="BW3173" s="101"/>
      <c r="BX3173" s="101"/>
      <c r="BY3173" s="101"/>
      <c r="BZ3173" s="101"/>
      <c r="CA3173" s="101"/>
      <c r="CB3173" s="101"/>
      <c r="CC3173" s="101"/>
      <c r="CD3173" s="101"/>
      <c r="CE3173" s="101"/>
      <c r="CF3173" s="101"/>
      <c r="CG3173" s="37" t="e">
        <f>VLOOKUP(Table_1[[#This Row],[EAN]],'[1]Planilha1'!$E:$R,13,0)</f>
        <v>#N/A</v>
      </c>
    </row>
    <row r="3174" ht="15" hidden="1">
      <c r="A3174" s="7"/>
      <c r="B3174" s="84" t="s">
        <v>79</v>
      </c>
      <c r="C3174" s="75">
        <v>222493</v>
      </c>
      <c r="D3174" s="75"/>
      <c r="E3174" s="85">
        <v>7891097000270</v>
      </c>
      <c r="F3174" s="86" t="s">
        <v>3677</v>
      </c>
      <c r="G3174" s="75" t="s">
        <v>17</v>
      </c>
      <c r="H3174" s="75">
        <v>1640</v>
      </c>
      <c r="I3174" s="87" t="s">
        <v>499</v>
      </c>
      <c r="J3174" s="75" t="s">
        <v>500</v>
      </c>
      <c r="K3174" s="88" t="s">
        <v>84</v>
      </c>
      <c r="L3174" s="88">
        <v>24</v>
      </c>
      <c r="M3174" s="88">
        <v>4</v>
      </c>
      <c r="N3174" s="75" t="s">
        <v>85</v>
      </c>
      <c r="O3174" s="75"/>
      <c r="P3174" s="106"/>
      <c r="Q3174" s="90">
        <f>(17/100+7.6/100+1.65/100)*P3174</f>
        <v>0</v>
      </c>
      <c r="R3174" s="104"/>
      <c r="S3174" s="104"/>
      <c r="T3174" s="104"/>
      <c r="U3174" s="104"/>
      <c r="V3174" s="90">
        <f>+P3174-Q3174+R3174+S3174+T3174+U3174</f>
        <v>0</v>
      </c>
      <c r="W3174" s="91">
        <f>(1.02/100)</f>
        <v>1.02E-2</v>
      </c>
      <c r="X3174" s="91">
        <v>4.8E-3</v>
      </c>
      <c r="Y3174" s="91">
        <v>0.17</v>
      </c>
      <c r="Z3174" s="91">
        <v>1.65E-2</v>
      </c>
      <c r="AA3174" s="91">
        <v>7.6E-2</v>
      </c>
      <c r="AB3174" s="91">
        <f>SUM(W3174:AA3174)</f>
        <v>0.2775</v>
      </c>
      <c r="AC3174" s="75">
        <v>12</v>
      </c>
      <c r="AD3174" s="92">
        <f>IF(AL3174="","",+AC3174*AL3174)</f>
      </c>
      <c r="AE3174" s="93">
        <f>IF(AL3174="","",+AL3174*AB3174)</f>
      </c>
      <c r="AF3174" s="92">
        <f>IF(AL3174="","",+AL3174-AE3174)</f>
      </c>
      <c r="AG3174" s="93">
        <f>+V3174</f>
        <v>0</v>
      </c>
      <c r="AH3174" s="92">
        <f>IF(AF3174="","",+AF3174-AG3174)</f>
      </c>
      <c r="AI3174" s="92">
        <f>IF(AH3174="","",+AH3174*AC3174)</f>
      </c>
      <c r="AJ3174" s="93"/>
      <c r="AK3174" s="94">
        <v>0.33</v>
      </c>
      <c r="AL3174" s="93">
        <f>IF(V3174=0,"",V3174/(1-AB3174-AK3174))</f>
      </c>
      <c r="AM3174" s="95">
        <v>0.33</v>
      </c>
      <c r="AN3174" s="93">
        <f>IF(V3174=0,"",V3174/(1-AB3174-AM3174))</f>
      </c>
      <c r="AO3174" s="96">
        <v>1.2</v>
      </c>
      <c r="AP3174" s="93">
        <f>IF(BD!AJ3174="","",BD!AJ3174*BD!AO3174)</f>
      </c>
      <c r="AQ3174" s="91">
        <f>BD!AM3174/BD!AK3174-1</f>
        <v>0</v>
      </c>
      <c r="AR3174" s="91">
        <f>IF(BD!AN3174="","",IF(BD!AJ3174="","",BD!AN3174/BD!AJ3174-1))</f>
      </c>
      <c r="AS3174" s="91">
        <f>IF(BD!AN3174="","",IF(BD!AN3174&lt;BD!AL3174,"ABAIXO DA META","DENTRO DA META"))</f>
      </c>
      <c r="AT3174" s="91" t="str">
        <f>IF(BD!AJ3174="","EM ANÁLISE",IF(BD!AP3174&gt;=BD!AN3174,"GO", "NO GO"))</f>
        <v>EM ANÁLISE</v>
      </c>
      <c r="AU3174" s="97">
        <f>IF(AN3174="","",+BD!$AN3174-AJ3174)</f>
      </c>
      <c r="AV3174" s="98"/>
      <c r="AW3174" s="90">
        <f>BD!P3174*BD!AC3174</f>
        <v>0</v>
      </c>
      <c r="AX3174" s="90">
        <f>BD!V3174*BD!AC3174</f>
        <v>0</v>
      </c>
      <c r="AY3174" s="90">
        <f>IF(BD!AN3174="","",BD!AN3174*BD!AC3174)</f>
      </c>
      <c r="AZ3174" s="75" t="s">
        <v>123</v>
      </c>
      <c r="BA3174" s="75"/>
      <c r="BB3174" s="75"/>
      <c r="BC3174" s="75"/>
      <c r="BD3174" s="104"/>
      <c r="BE3174" s="104"/>
      <c r="BF3174" s="101"/>
      <c r="BG3174" s="101"/>
      <c r="BH3174" s="101"/>
      <c r="BI3174" s="101"/>
      <c r="BJ3174" s="101"/>
      <c r="BK3174" s="101"/>
      <c r="BL3174" s="101"/>
      <c r="BM3174" s="101"/>
      <c r="BN3174" s="101"/>
      <c r="BO3174" s="103"/>
      <c r="BP3174" s="101"/>
      <c r="BQ3174" s="101"/>
      <c r="BR3174" s="101"/>
      <c r="BS3174" s="101"/>
      <c r="BT3174" s="101"/>
      <c r="BU3174" s="101"/>
      <c r="BV3174" s="101"/>
      <c r="BW3174" s="101"/>
      <c r="BX3174" s="101"/>
      <c r="BY3174" s="101"/>
      <c r="BZ3174" s="101"/>
      <c r="CA3174" s="101"/>
      <c r="CB3174" s="101"/>
      <c r="CC3174" s="101"/>
      <c r="CD3174" s="101"/>
      <c r="CE3174" s="101"/>
      <c r="CF3174" s="101"/>
      <c r="CG3174" s="37" t="e">
        <f>VLOOKUP(Table_1[[#This Row],[EAN]],'[1]Planilha1'!$E:$R,13,0)</f>
        <v>#N/A</v>
      </c>
    </row>
    <row r="3175" ht="15" hidden="1">
      <c r="A3175" s="7"/>
      <c r="B3175" s="84" t="s">
        <v>79</v>
      </c>
      <c r="C3175" s="75">
        <v>222494</v>
      </c>
      <c r="D3175" s="75"/>
      <c r="E3175" s="85">
        <v>7891097000263</v>
      </c>
      <c r="F3175" s="86" t="s">
        <v>3678</v>
      </c>
      <c r="G3175" s="75" t="s">
        <v>17</v>
      </c>
      <c r="H3175" s="75">
        <v>1640</v>
      </c>
      <c r="I3175" s="87" t="s">
        <v>499</v>
      </c>
      <c r="J3175" s="75" t="s">
        <v>500</v>
      </c>
      <c r="K3175" s="88" t="s">
        <v>84</v>
      </c>
      <c r="L3175" s="88">
        <v>24</v>
      </c>
      <c r="M3175" s="88">
        <v>4</v>
      </c>
      <c r="N3175" s="75" t="s">
        <v>85</v>
      </c>
      <c r="O3175" s="75"/>
      <c r="P3175" s="106"/>
      <c r="Q3175" s="90">
        <f>(17/100+7.6/100+1.65/100)*P3175</f>
        <v>0</v>
      </c>
      <c r="R3175" s="104"/>
      <c r="S3175" s="104"/>
      <c r="T3175" s="104"/>
      <c r="U3175" s="104"/>
      <c r="V3175" s="90">
        <f>+P3175-Q3175+R3175+S3175+T3175+U3175</f>
        <v>0</v>
      </c>
      <c r="W3175" s="91">
        <f>(1.02/100)</f>
        <v>1.02E-2</v>
      </c>
      <c r="X3175" s="91">
        <v>4.8E-3</v>
      </c>
      <c r="Y3175" s="91">
        <v>0.17</v>
      </c>
      <c r="Z3175" s="91">
        <v>1.65E-2</v>
      </c>
      <c r="AA3175" s="91">
        <v>7.6E-2</v>
      </c>
      <c r="AB3175" s="91">
        <f>SUM(W3175:AA3175)</f>
        <v>0.2775</v>
      </c>
      <c r="AC3175" s="75">
        <v>12</v>
      </c>
      <c r="AD3175" s="92">
        <f>IF(AL3175="","",+AC3175*AL3175)</f>
      </c>
      <c r="AE3175" s="93">
        <f>IF(AL3175="","",+AL3175*AB3175)</f>
      </c>
      <c r="AF3175" s="92">
        <f>IF(AL3175="","",+AL3175-AE3175)</f>
      </c>
      <c r="AG3175" s="93">
        <f>+V3175</f>
        <v>0</v>
      </c>
      <c r="AH3175" s="92">
        <f>IF(AF3175="","",+AF3175-AG3175)</f>
      </c>
      <c r="AI3175" s="92">
        <f>IF(AH3175="","",+AH3175*AC3175)</f>
      </c>
      <c r="AJ3175" s="93"/>
      <c r="AK3175" s="94">
        <v>0.33</v>
      </c>
      <c r="AL3175" s="93">
        <f>IF(V3175=0,"",V3175/(1-AB3175-AK3175))</f>
      </c>
      <c r="AM3175" s="95">
        <v>0.33</v>
      </c>
      <c r="AN3175" s="93">
        <f>IF(V3175=0,"",V3175/(1-AB3175-AM3175))</f>
      </c>
      <c r="AO3175" s="96">
        <v>1.2</v>
      </c>
      <c r="AP3175" s="93">
        <f>IF(BD!AJ3175="","",BD!AJ3175*BD!AO3175)</f>
      </c>
      <c r="AQ3175" s="91">
        <f>BD!AM3175/BD!AK3175-1</f>
        <v>0</v>
      </c>
      <c r="AR3175" s="91">
        <f>IF(BD!AN3175="","",IF(BD!AJ3175="","",BD!AN3175/BD!AJ3175-1))</f>
      </c>
      <c r="AS3175" s="91">
        <f>IF(BD!AN3175="","",IF(BD!AN3175&lt;BD!AL3175,"ABAIXO DA META","DENTRO DA META"))</f>
      </c>
      <c r="AT3175" s="91" t="str">
        <f>IF(BD!AJ3175="","EM ANÁLISE",IF(BD!AP3175&gt;=BD!AN3175,"GO", "NO GO"))</f>
        <v>EM ANÁLISE</v>
      </c>
      <c r="AU3175" s="97">
        <f>IF(AN3175="","",+BD!$AN3175-AJ3175)</f>
      </c>
      <c r="AV3175" s="98"/>
      <c r="AW3175" s="90">
        <f>BD!P3175*BD!AC3175</f>
        <v>0</v>
      </c>
      <c r="AX3175" s="90">
        <f>BD!V3175*BD!AC3175</f>
        <v>0</v>
      </c>
      <c r="AY3175" s="90">
        <f>IF(BD!AN3175="","",BD!AN3175*BD!AC3175)</f>
      </c>
      <c r="AZ3175" s="75" t="s">
        <v>123</v>
      </c>
      <c r="BA3175" s="75"/>
      <c r="BB3175" s="75"/>
      <c r="BC3175" s="75"/>
      <c r="BD3175" s="104"/>
      <c r="BE3175" s="104"/>
      <c r="BF3175" s="101"/>
      <c r="BG3175" s="101"/>
      <c r="BH3175" s="101"/>
      <c r="BI3175" s="101"/>
      <c r="BJ3175" s="101"/>
      <c r="BK3175" s="101"/>
      <c r="BL3175" s="101"/>
      <c r="BM3175" s="101"/>
      <c r="BN3175" s="101"/>
      <c r="BO3175" s="103"/>
      <c r="BP3175" s="101"/>
      <c r="BQ3175" s="101"/>
      <c r="BR3175" s="101"/>
      <c r="BS3175" s="101"/>
      <c r="BT3175" s="101"/>
      <c r="BU3175" s="101"/>
      <c r="BV3175" s="101"/>
      <c r="BW3175" s="101"/>
      <c r="BX3175" s="101"/>
      <c r="BY3175" s="101"/>
      <c r="BZ3175" s="101"/>
      <c r="CA3175" s="101"/>
      <c r="CB3175" s="101"/>
      <c r="CC3175" s="101"/>
      <c r="CD3175" s="101"/>
      <c r="CE3175" s="101"/>
      <c r="CF3175" s="101"/>
      <c r="CG3175" s="37" t="e">
        <f>VLOOKUP(Table_1[[#This Row],[EAN]],'[1]Planilha1'!$E:$R,13,0)</f>
        <v>#N/A</v>
      </c>
    </row>
    <row r="3176" ht="15" hidden="1">
      <c r="A3176" s="7"/>
      <c r="B3176" s="84" t="s">
        <v>79</v>
      </c>
      <c r="C3176" s="75">
        <v>222495</v>
      </c>
      <c r="D3176" s="75"/>
      <c r="E3176" s="85">
        <v>7891097000256</v>
      </c>
      <c r="F3176" s="86" t="s">
        <v>3679</v>
      </c>
      <c r="G3176" s="75" t="s">
        <v>17</v>
      </c>
      <c r="H3176" s="75">
        <v>1640</v>
      </c>
      <c r="I3176" s="87" t="s">
        <v>499</v>
      </c>
      <c r="J3176" s="75" t="s">
        <v>500</v>
      </c>
      <c r="K3176" s="88" t="s">
        <v>84</v>
      </c>
      <c r="L3176" s="88">
        <v>24</v>
      </c>
      <c r="M3176" s="88">
        <v>4</v>
      </c>
      <c r="N3176" s="75" t="s">
        <v>85</v>
      </c>
      <c r="O3176" s="75"/>
      <c r="P3176" s="106"/>
      <c r="Q3176" s="90">
        <f>(17/100+7.6/100+1.65/100)*P3176</f>
        <v>0</v>
      </c>
      <c r="R3176" s="104"/>
      <c r="S3176" s="104"/>
      <c r="T3176" s="104"/>
      <c r="U3176" s="104"/>
      <c r="V3176" s="90">
        <f>+P3176-Q3176+R3176+S3176+T3176+U3176</f>
        <v>0</v>
      </c>
      <c r="W3176" s="91">
        <f>(1.02/100)</f>
        <v>1.02E-2</v>
      </c>
      <c r="X3176" s="91">
        <v>4.8E-3</v>
      </c>
      <c r="Y3176" s="91">
        <v>0.17</v>
      </c>
      <c r="Z3176" s="91">
        <v>1.65E-2</v>
      </c>
      <c r="AA3176" s="91">
        <v>7.6E-2</v>
      </c>
      <c r="AB3176" s="91">
        <f>SUM(W3176:AA3176)</f>
        <v>0.2775</v>
      </c>
      <c r="AC3176" s="75">
        <v>12</v>
      </c>
      <c r="AD3176" s="92">
        <f>IF(AL3176="","",+AC3176*AL3176)</f>
      </c>
      <c r="AE3176" s="93">
        <f>IF(AL3176="","",+AL3176*AB3176)</f>
      </c>
      <c r="AF3176" s="92">
        <f>IF(AL3176="","",+AL3176-AE3176)</f>
      </c>
      <c r="AG3176" s="93">
        <f>+V3176</f>
        <v>0</v>
      </c>
      <c r="AH3176" s="92">
        <f>IF(AF3176="","",+AF3176-AG3176)</f>
      </c>
      <c r="AI3176" s="92">
        <f>IF(AH3176="","",+AH3176*AC3176)</f>
      </c>
      <c r="AJ3176" s="93"/>
      <c r="AK3176" s="94">
        <v>0.33</v>
      </c>
      <c r="AL3176" s="93">
        <f>IF(V3176=0,"",V3176/(1-AB3176-AK3176))</f>
      </c>
      <c r="AM3176" s="95">
        <v>0.33</v>
      </c>
      <c r="AN3176" s="93">
        <f>IF(V3176=0,"",V3176/(1-AB3176-AM3176))</f>
      </c>
      <c r="AO3176" s="96">
        <v>1.2</v>
      </c>
      <c r="AP3176" s="93">
        <f>IF(BD!AJ3176="","",BD!AJ3176*BD!AO3176)</f>
      </c>
      <c r="AQ3176" s="91">
        <f>BD!AM3176/BD!AK3176-1</f>
        <v>0</v>
      </c>
      <c r="AR3176" s="91">
        <f>IF(BD!AN3176="","",IF(BD!AJ3176="","",BD!AN3176/BD!AJ3176-1))</f>
      </c>
      <c r="AS3176" s="91">
        <f>IF(BD!AN3176="","",IF(BD!AN3176&lt;BD!AL3176,"ABAIXO DA META","DENTRO DA META"))</f>
      </c>
      <c r="AT3176" s="91" t="str">
        <f>IF(BD!AJ3176="","EM ANÁLISE",IF(BD!AP3176&gt;=BD!AN3176,"GO", "NO GO"))</f>
        <v>EM ANÁLISE</v>
      </c>
      <c r="AU3176" s="97">
        <f>IF(AN3176="","",+BD!$AN3176-AJ3176)</f>
      </c>
      <c r="AV3176" s="98"/>
      <c r="AW3176" s="90">
        <f>BD!P3176*BD!AC3176</f>
        <v>0</v>
      </c>
      <c r="AX3176" s="90">
        <f>BD!V3176*BD!AC3176</f>
        <v>0</v>
      </c>
      <c r="AY3176" s="90">
        <f>IF(BD!AN3176="","",BD!AN3176*BD!AC3176)</f>
      </c>
      <c r="AZ3176" s="75" t="s">
        <v>123</v>
      </c>
      <c r="BA3176" s="75"/>
      <c r="BB3176" s="75"/>
      <c r="BC3176" s="75"/>
      <c r="BD3176" s="104"/>
      <c r="BE3176" s="104"/>
      <c r="BF3176" s="101"/>
      <c r="BG3176" s="101"/>
      <c r="BH3176" s="101"/>
      <c r="BI3176" s="101"/>
      <c r="BJ3176" s="101"/>
      <c r="BK3176" s="101"/>
      <c r="BL3176" s="101"/>
      <c r="BM3176" s="101"/>
      <c r="BN3176" s="101"/>
      <c r="BO3176" s="103"/>
      <c r="BP3176" s="101"/>
      <c r="BQ3176" s="101"/>
      <c r="BR3176" s="101"/>
      <c r="BS3176" s="101"/>
      <c r="BT3176" s="101"/>
      <c r="BU3176" s="101"/>
      <c r="BV3176" s="101"/>
      <c r="BW3176" s="101"/>
      <c r="BX3176" s="101"/>
      <c r="BY3176" s="101"/>
      <c r="BZ3176" s="101"/>
      <c r="CA3176" s="101"/>
      <c r="CB3176" s="101"/>
      <c r="CC3176" s="101"/>
      <c r="CD3176" s="101"/>
      <c r="CE3176" s="101"/>
      <c r="CF3176" s="101"/>
      <c r="CG3176" s="37" t="e">
        <f>VLOOKUP(Table_1[[#This Row],[EAN]],'[1]Planilha1'!$E:$R,13,0)</f>
        <v>#N/A</v>
      </c>
    </row>
    <row r="3177" ht="15" hidden="1">
      <c r="A3177" s="7"/>
      <c r="B3177" s="84" t="s">
        <v>79</v>
      </c>
      <c r="C3177" s="75">
        <v>222496</v>
      </c>
      <c r="D3177" s="75"/>
      <c r="E3177" s="85">
        <v>7891097000287</v>
      </c>
      <c r="F3177" s="86" t="s">
        <v>3680</v>
      </c>
      <c r="G3177" s="75" t="s">
        <v>17</v>
      </c>
      <c r="H3177" s="75">
        <v>1640</v>
      </c>
      <c r="I3177" s="87" t="s">
        <v>499</v>
      </c>
      <c r="J3177" s="75" t="s">
        <v>500</v>
      </c>
      <c r="K3177" s="88" t="s">
        <v>84</v>
      </c>
      <c r="L3177" s="88">
        <v>24</v>
      </c>
      <c r="M3177" s="88">
        <v>4</v>
      </c>
      <c r="N3177" s="75" t="s">
        <v>85</v>
      </c>
      <c r="O3177" s="75"/>
      <c r="P3177" s="106"/>
      <c r="Q3177" s="90">
        <f>(17/100+7.6/100+1.65/100)*P3177</f>
        <v>0</v>
      </c>
      <c r="R3177" s="104"/>
      <c r="S3177" s="104"/>
      <c r="T3177" s="104"/>
      <c r="U3177" s="104"/>
      <c r="V3177" s="90">
        <f>+P3177-Q3177+R3177+S3177+T3177+U3177</f>
        <v>0</v>
      </c>
      <c r="W3177" s="91">
        <f>(1.02/100)</f>
        <v>1.02E-2</v>
      </c>
      <c r="X3177" s="91">
        <v>4.8E-3</v>
      </c>
      <c r="Y3177" s="91">
        <v>0.17</v>
      </c>
      <c r="Z3177" s="91">
        <v>1.65E-2</v>
      </c>
      <c r="AA3177" s="91">
        <v>7.6E-2</v>
      </c>
      <c r="AB3177" s="91">
        <f>SUM(W3177:AA3177)</f>
        <v>0.2775</v>
      </c>
      <c r="AC3177" s="75">
        <v>12</v>
      </c>
      <c r="AD3177" s="92">
        <f>IF(AL3177="","",+AC3177*AL3177)</f>
      </c>
      <c r="AE3177" s="93">
        <f>IF(AL3177="","",+AL3177*AB3177)</f>
      </c>
      <c r="AF3177" s="92">
        <f>IF(AL3177="","",+AL3177-AE3177)</f>
      </c>
      <c r="AG3177" s="93">
        <f>+V3177</f>
        <v>0</v>
      </c>
      <c r="AH3177" s="92">
        <f>IF(AF3177="","",+AF3177-AG3177)</f>
      </c>
      <c r="AI3177" s="92">
        <f>IF(AH3177="","",+AH3177*AC3177)</f>
      </c>
      <c r="AJ3177" s="93"/>
      <c r="AK3177" s="94">
        <v>0.33</v>
      </c>
      <c r="AL3177" s="93">
        <f>IF(V3177=0,"",V3177/(1-AB3177-AK3177))</f>
      </c>
      <c r="AM3177" s="95">
        <v>0.33</v>
      </c>
      <c r="AN3177" s="93">
        <f>IF(V3177=0,"",V3177/(1-AB3177-AM3177))</f>
      </c>
      <c r="AO3177" s="96">
        <v>1.2</v>
      </c>
      <c r="AP3177" s="93">
        <f>IF(BD!AJ3177="","",BD!AJ3177*BD!AO3177)</f>
      </c>
      <c r="AQ3177" s="91">
        <f>BD!AM3177/BD!AK3177-1</f>
        <v>0</v>
      </c>
      <c r="AR3177" s="91">
        <f>IF(BD!AN3177="","",IF(BD!AJ3177="","",BD!AN3177/BD!AJ3177-1))</f>
      </c>
      <c r="AS3177" s="91">
        <f>IF(BD!AN3177="","",IF(BD!AN3177&lt;BD!AL3177,"ABAIXO DA META","DENTRO DA META"))</f>
      </c>
      <c r="AT3177" s="91" t="str">
        <f>IF(BD!AJ3177="","EM ANÁLISE",IF(BD!AP3177&gt;=BD!AN3177,"GO", "NO GO"))</f>
        <v>EM ANÁLISE</v>
      </c>
      <c r="AU3177" s="97">
        <f>IF(AN3177="","",+BD!$AN3177-AJ3177)</f>
      </c>
      <c r="AV3177" s="98"/>
      <c r="AW3177" s="90">
        <f>BD!P3177*BD!AC3177</f>
        <v>0</v>
      </c>
      <c r="AX3177" s="90">
        <f>BD!V3177*BD!AC3177</f>
        <v>0</v>
      </c>
      <c r="AY3177" s="90">
        <f>IF(BD!AN3177="","",BD!AN3177*BD!AC3177)</f>
      </c>
      <c r="AZ3177" s="75" t="s">
        <v>123</v>
      </c>
      <c r="BA3177" s="75"/>
      <c r="BB3177" s="75"/>
      <c r="BC3177" s="75"/>
      <c r="BD3177" s="104"/>
      <c r="BE3177" s="104"/>
      <c r="BF3177" s="101"/>
      <c r="BG3177" s="101"/>
      <c r="BH3177" s="101"/>
      <c r="BI3177" s="101"/>
      <c r="BJ3177" s="101"/>
      <c r="BK3177" s="101"/>
      <c r="BL3177" s="101"/>
      <c r="BM3177" s="101"/>
      <c r="BN3177" s="101"/>
      <c r="BO3177" s="103"/>
      <c r="BP3177" s="101"/>
      <c r="BQ3177" s="101"/>
      <c r="BR3177" s="101"/>
      <c r="BS3177" s="101"/>
      <c r="BT3177" s="101"/>
      <c r="BU3177" s="101"/>
      <c r="BV3177" s="101"/>
      <c r="BW3177" s="101"/>
      <c r="BX3177" s="101"/>
      <c r="BY3177" s="101"/>
      <c r="BZ3177" s="101"/>
      <c r="CA3177" s="101"/>
      <c r="CB3177" s="101"/>
      <c r="CC3177" s="101"/>
      <c r="CD3177" s="101"/>
      <c r="CE3177" s="101"/>
      <c r="CF3177" s="101"/>
      <c r="CG3177" s="37" t="e">
        <f>VLOOKUP(Table_1[[#This Row],[EAN]],'[1]Planilha1'!$E:$R,13,0)</f>
        <v>#N/A</v>
      </c>
    </row>
    <row r="3178" ht="15" hidden="1">
      <c r="A3178" s="7"/>
      <c r="B3178" s="84" t="s">
        <v>79</v>
      </c>
      <c r="C3178" s="75">
        <v>222497</v>
      </c>
      <c r="D3178" s="75"/>
      <c r="E3178" s="85">
        <v>7891097103155</v>
      </c>
      <c r="F3178" s="86" t="s">
        <v>3681</v>
      </c>
      <c r="G3178" s="75" t="s">
        <v>17</v>
      </c>
      <c r="H3178" s="75">
        <v>1640</v>
      </c>
      <c r="I3178" s="87" t="s">
        <v>499</v>
      </c>
      <c r="J3178" s="75" t="s">
        <v>500</v>
      </c>
      <c r="K3178" s="88" t="s">
        <v>84</v>
      </c>
      <c r="L3178" s="88">
        <v>24</v>
      </c>
      <c r="M3178" s="88">
        <v>4</v>
      </c>
      <c r="N3178" s="75" t="s">
        <v>85</v>
      </c>
      <c r="O3178" s="75"/>
      <c r="P3178" s="106"/>
      <c r="Q3178" s="90">
        <f>(17/100+7.6/100+1.65/100)*P3178</f>
        <v>0</v>
      </c>
      <c r="R3178" s="104"/>
      <c r="S3178" s="104"/>
      <c r="T3178" s="104"/>
      <c r="U3178" s="104"/>
      <c r="V3178" s="90">
        <f>+P3178-Q3178+R3178+S3178+T3178+U3178</f>
        <v>0</v>
      </c>
      <c r="W3178" s="91">
        <f>(1.02/100)</f>
        <v>1.02E-2</v>
      </c>
      <c r="X3178" s="91">
        <v>4.8E-3</v>
      </c>
      <c r="Y3178" s="91">
        <v>0.17</v>
      </c>
      <c r="Z3178" s="91">
        <v>1.65E-2</v>
      </c>
      <c r="AA3178" s="91">
        <v>7.6E-2</v>
      </c>
      <c r="AB3178" s="91">
        <f>SUM(W3178:AA3178)</f>
        <v>0.2775</v>
      </c>
      <c r="AC3178" s="75">
        <v>12</v>
      </c>
      <c r="AD3178" s="92">
        <f>IF(AL3178="","",+AC3178*AL3178)</f>
      </c>
      <c r="AE3178" s="93">
        <f>IF(AL3178="","",+AL3178*AB3178)</f>
      </c>
      <c r="AF3178" s="92">
        <f>IF(AL3178="","",+AL3178-AE3178)</f>
      </c>
      <c r="AG3178" s="93">
        <f>+V3178</f>
        <v>0</v>
      </c>
      <c r="AH3178" s="92">
        <f>IF(AF3178="","",+AF3178-AG3178)</f>
      </c>
      <c r="AI3178" s="92">
        <f>IF(AH3178="","",+AH3178*AC3178)</f>
      </c>
      <c r="AJ3178" s="93"/>
      <c r="AK3178" s="94">
        <v>0.33</v>
      </c>
      <c r="AL3178" s="93">
        <f>IF(V3178=0,"",V3178/(1-AB3178-AK3178))</f>
      </c>
      <c r="AM3178" s="95">
        <v>0.33</v>
      </c>
      <c r="AN3178" s="93">
        <f>IF(V3178=0,"",V3178/(1-AB3178-AM3178))</f>
      </c>
      <c r="AO3178" s="96">
        <v>1.2</v>
      </c>
      <c r="AP3178" s="93">
        <f>IF(BD!AJ3178="","",BD!AJ3178*BD!AO3178)</f>
      </c>
      <c r="AQ3178" s="91">
        <f>BD!AM3178/BD!AK3178-1</f>
        <v>0</v>
      </c>
      <c r="AR3178" s="91">
        <f>IF(BD!AN3178="","",IF(BD!AJ3178="","",BD!AN3178/BD!AJ3178-1))</f>
      </c>
      <c r="AS3178" s="91">
        <f>IF(BD!AN3178="","",IF(BD!AN3178&lt;BD!AL3178,"ABAIXO DA META","DENTRO DA META"))</f>
      </c>
      <c r="AT3178" s="91" t="str">
        <f>IF(BD!AJ3178="","EM ANÁLISE",IF(BD!AP3178&gt;=BD!AN3178,"GO", "NO GO"))</f>
        <v>EM ANÁLISE</v>
      </c>
      <c r="AU3178" s="97">
        <f>IF(AN3178="","",+BD!$AN3178-AJ3178)</f>
      </c>
      <c r="AV3178" s="98"/>
      <c r="AW3178" s="90">
        <f>BD!P3178*BD!AC3178</f>
        <v>0</v>
      </c>
      <c r="AX3178" s="90">
        <f>BD!V3178*BD!AC3178</f>
        <v>0</v>
      </c>
      <c r="AY3178" s="90">
        <f>IF(BD!AN3178="","",BD!AN3178*BD!AC3178)</f>
      </c>
      <c r="AZ3178" s="75" t="s">
        <v>123</v>
      </c>
      <c r="BA3178" s="75"/>
      <c r="BB3178" s="75"/>
      <c r="BC3178" s="75"/>
      <c r="BD3178" s="104"/>
      <c r="BE3178" s="104"/>
      <c r="BF3178" s="101"/>
      <c r="BG3178" s="101"/>
      <c r="BH3178" s="101"/>
      <c r="BI3178" s="101"/>
      <c r="BJ3178" s="101"/>
      <c r="BK3178" s="101"/>
      <c r="BL3178" s="101"/>
      <c r="BM3178" s="101"/>
      <c r="BN3178" s="101"/>
      <c r="BO3178" s="103"/>
      <c r="BP3178" s="101"/>
      <c r="BQ3178" s="101"/>
      <c r="BR3178" s="101"/>
      <c r="BS3178" s="101"/>
      <c r="BT3178" s="101"/>
      <c r="BU3178" s="101"/>
      <c r="BV3178" s="101"/>
      <c r="BW3178" s="101"/>
      <c r="BX3178" s="101"/>
      <c r="BY3178" s="101"/>
      <c r="BZ3178" s="101"/>
      <c r="CA3178" s="101"/>
      <c r="CB3178" s="101"/>
      <c r="CC3178" s="101"/>
      <c r="CD3178" s="101"/>
      <c r="CE3178" s="101"/>
      <c r="CF3178" s="101"/>
      <c r="CG3178" s="37" t="e">
        <f>VLOOKUP(Table_1[[#This Row],[EAN]],'[1]Planilha1'!$E:$R,13,0)</f>
        <v>#N/A</v>
      </c>
    </row>
    <row r="3179" ht="15" hidden="1">
      <c r="A3179" s="7"/>
      <c r="B3179" s="84" t="s">
        <v>79</v>
      </c>
      <c r="C3179" s="75">
        <v>222498</v>
      </c>
      <c r="D3179" s="75"/>
      <c r="E3179" s="85">
        <v>7891097000720</v>
      </c>
      <c r="F3179" s="86" t="s">
        <v>3682</v>
      </c>
      <c r="G3179" s="75" t="s">
        <v>17</v>
      </c>
      <c r="H3179" s="75">
        <v>1640</v>
      </c>
      <c r="I3179" s="87" t="s">
        <v>499</v>
      </c>
      <c r="J3179" s="75" t="s">
        <v>500</v>
      </c>
      <c r="K3179" s="88" t="s">
        <v>84</v>
      </c>
      <c r="L3179" s="88">
        <v>24</v>
      </c>
      <c r="M3179" s="88">
        <v>4</v>
      </c>
      <c r="N3179" s="75" t="s">
        <v>85</v>
      </c>
      <c r="O3179" s="75"/>
      <c r="P3179" s="106"/>
      <c r="Q3179" s="90">
        <f>(17/100+7.6/100+1.65/100)*P3179</f>
        <v>0</v>
      </c>
      <c r="R3179" s="104"/>
      <c r="S3179" s="104"/>
      <c r="T3179" s="104"/>
      <c r="U3179" s="104"/>
      <c r="V3179" s="90">
        <f>+P3179-Q3179+R3179+S3179+T3179+U3179</f>
        <v>0</v>
      </c>
      <c r="W3179" s="91">
        <f>(1.02/100)</f>
        <v>1.02E-2</v>
      </c>
      <c r="X3179" s="91">
        <v>4.8E-3</v>
      </c>
      <c r="Y3179" s="91">
        <v>0.17</v>
      </c>
      <c r="Z3179" s="91">
        <v>1.65E-2</v>
      </c>
      <c r="AA3179" s="91">
        <v>7.6E-2</v>
      </c>
      <c r="AB3179" s="91">
        <f>SUM(W3179:AA3179)</f>
        <v>0.2775</v>
      </c>
      <c r="AC3179" s="75">
        <v>12</v>
      </c>
      <c r="AD3179" s="92">
        <f>IF(AL3179="","",+AC3179*AL3179)</f>
      </c>
      <c r="AE3179" s="93">
        <f>IF(AL3179="","",+AL3179*AB3179)</f>
      </c>
      <c r="AF3179" s="92">
        <f>IF(AL3179="","",+AL3179-AE3179)</f>
      </c>
      <c r="AG3179" s="93">
        <f>+V3179</f>
        <v>0</v>
      </c>
      <c r="AH3179" s="92">
        <f>IF(AF3179="","",+AF3179-AG3179)</f>
      </c>
      <c r="AI3179" s="92">
        <f>IF(AH3179="","",+AH3179*AC3179)</f>
      </c>
      <c r="AJ3179" s="93"/>
      <c r="AK3179" s="94">
        <v>0.33</v>
      </c>
      <c r="AL3179" s="93">
        <f>IF(V3179=0,"",V3179/(1-AB3179-AK3179))</f>
      </c>
      <c r="AM3179" s="95">
        <v>0.33</v>
      </c>
      <c r="AN3179" s="93">
        <f>IF(V3179=0,"",V3179/(1-AB3179-AM3179))</f>
      </c>
      <c r="AO3179" s="96">
        <v>1.2</v>
      </c>
      <c r="AP3179" s="93">
        <f>IF(BD!AJ3179="","",BD!AJ3179*BD!AO3179)</f>
      </c>
      <c r="AQ3179" s="91">
        <f>BD!AM3179/BD!AK3179-1</f>
        <v>0</v>
      </c>
      <c r="AR3179" s="91">
        <f>IF(BD!AN3179="","",IF(BD!AJ3179="","",BD!AN3179/BD!AJ3179-1))</f>
      </c>
      <c r="AS3179" s="91">
        <f>IF(BD!AN3179="","",IF(BD!AN3179&lt;BD!AL3179,"ABAIXO DA META","DENTRO DA META"))</f>
      </c>
      <c r="AT3179" s="91" t="str">
        <f>IF(BD!AJ3179="","EM ANÁLISE",IF(BD!AP3179&gt;=BD!AN3179,"GO", "NO GO"))</f>
        <v>EM ANÁLISE</v>
      </c>
      <c r="AU3179" s="97">
        <f>IF(AN3179="","",+BD!$AN3179-AJ3179)</f>
      </c>
      <c r="AV3179" s="98"/>
      <c r="AW3179" s="90">
        <f>BD!P3179*BD!AC3179</f>
        <v>0</v>
      </c>
      <c r="AX3179" s="90">
        <f>BD!V3179*BD!AC3179</f>
        <v>0</v>
      </c>
      <c r="AY3179" s="90">
        <f>IF(BD!AN3179="","",BD!AN3179*BD!AC3179)</f>
      </c>
      <c r="AZ3179" s="75" t="s">
        <v>123</v>
      </c>
      <c r="BA3179" s="75"/>
      <c r="BB3179" s="75"/>
      <c r="BC3179" s="75"/>
      <c r="BD3179" s="104"/>
      <c r="BE3179" s="104"/>
      <c r="BF3179" s="101"/>
      <c r="BG3179" s="101"/>
      <c r="BH3179" s="101"/>
      <c r="BI3179" s="101"/>
      <c r="BJ3179" s="101"/>
      <c r="BK3179" s="101"/>
      <c r="BL3179" s="101"/>
      <c r="BM3179" s="101"/>
      <c r="BN3179" s="101"/>
      <c r="BO3179" s="103"/>
      <c r="BP3179" s="101"/>
      <c r="BQ3179" s="101"/>
      <c r="BR3179" s="101"/>
      <c r="BS3179" s="101"/>
      <c r="BT3179" s="101"/>
      <c r="BU3179" s="101"/>
      <c r="BV3179" s="101"/>
      <c r="BW3179" s="101"/>
      <c r="BX3179" s="101"/>
      <c r="BY3179" s="101"/>
      <c r="BZ3179" s="101"/>
      <c r="CA3179" s="101"/>
      <c r="CB3179" s="101"/>
      <c r="CC3179" s="101"/>
      <c r="CD3179" s="101"/>
      <c r="CE3179" s="101"/>
      <c r="CF3179" s="101"/>
      <c r="CG3179" s="37" t="e">
        <f>VLOOKUP(Table_1[[#This Row],[EAN]],'[1]Planilha1'!$E:$R,13,0)</f>
        <v>#N/A</v>
      </c>
    </row>
    <row r="3180" ht="15" hidden="1">
      <c r="A3180" s="7"/>
      <c r="B3180" s="84" t="s">
        <v>79</v>
      </c>
      <c r="C3180" s="75">
        <v>222499</v>
      </c>
      <c r="D3180" s="75"/>
      <c r="E3180" s="85">
        <v>7891097000713</v>
      </c>
      <c r="F3180" s="86" t="s">
        <v>3683</v>
      </c>
      <c r="G3180" s="75" t="s">
        <v>17</v>
      </c>
      <c r="H3180" s="75">
        <v>1640</v>
      </c>
      <c r="I3180" s="87" t="s">
        <v>499</v>
      </c>
      <c r="J3180" s="75" t="s">
        <v>500</v>
      </c>
      <c r="K3180" s="88" t="s">
        <v>84</v>
      </c>
      <c r="L3180" s="88">
        <v>24</v>
      </c>
      <c r="M3180" s="88">
        <v>4</v>
      </c>
      <c r="N3180" s="75" t="s">
        <v>85</v>
      </c>
      <c r="O3180" s="75"/>
      <c r="P3180" s="106"/>
      <c r="Q3180" s="90">
        <f>(17/100+7.6/100+1.65/100)*P3180</f>
        <v>0</v>
      </c>
      <c r="R3180" s="104"/>
      <c r="S3180" s="104"/>
      <c r="T3180" s="104"/>
      <c r="U3180" s="104"/>
      <c r="V3180" s="90">
        <f>+P3180-Q3180+R3180+S3180+T3180+U3180</f>
        <v>0</v>
      </c>
      <c r="W3180" s="91">
        <f>(1.02/100)</f>
        <v>1.02E-2</v>
      </c>
      <c r="X3180" s="91">
        <v>4.8E-3</v>
      </c>
      <c r="Y3180" s="91">
        <v>0.17</v>
      </c>
      <c r="Z3180" s="91">
        <v>1.65E-2</v>
      </c>
      <c r="AA3180" s="91">
        <v>7.6E-2</v>
      </c>
      <c r="AB3180" s="91">
        <f>SUM(W3180:AA3180)</f>
        <v>0.2775</v>
      </c>
      <c r="AC3180" s="75">
        <v>12</v>
      </c>
      <c r="AD3180" s="92">
        <f>IF(AL3180="","",+AC3180*AL3180)</f>
      </c>
      <c r="AE3180" s="93">
        <f>IF(AL3180="","",+AL3180*AB3180)</f>
      </c>
      <c r="AF3180" s="92">
        <f>IF(AL3180="","",+AL3180-AE3180)</f>
      </c>
      <c r="AG3180" s="93">
        <f>+V3180</f>
        <v>0</v>
      </c>
      <c r="AH3180" s="92">
        <f>IF(AF3180="","",+AF3180-AG3180)</f>
      </c>
      <c r="AI3180" s="92">
        <f>IF(AH3180="","",+AH3180*AC3180)</f>
      </c>
      <c r="AJ3180" s="93"/>
      <c r="AK3180" s="94">
        <v>0.33</v>
      </c>
      <c r="AL3180" s="93">
        <f>IF(V3180=0,"",V3180/(1-AB3180-AK3180))</f>
      </c>
      <c r="AM3180" s="95">
        <v>0.33</v>
      </c>
      <c r="AN3180" s="93">
        <f>IF(V3180=0,"",V3180/(1-AB3180-AM3180))</f>
      </c>
      <c r="AO3180" s="96">
        <v>1.2</v>
      </c>
      <c r="AP3180" s="93">
        <f>IF(BD!AJ3180="","",BD!AJ3180*BD!AO3180)</f>
      </c>
      <c r="AQ3180" s="91">
        <f>BD!AM3180/BD!AK3180-1</f>
        <v>0</v>
      </c>
      <c r="AR3180" s="91">
        <f>IF(BD!AN3180="","",IF(BD!AJ3180="","",BD!AN3180/BD!AJ3180-1))</f>
      </c>
      <c r="AS3180" s="91">
        <f>IF(BD!AN3180="","",IF(BD!AN3180&lt;BD!AL3180,"ABAIXO DA META","DENTRO DA META"))</f>
      </c>
      <c r="AT3180" s="91" t="str">
        <f>IF(BD!AJ3180="","EM ANÁLISE",IF(BD!AP3180&gt;=BD!AN3180,"GO", "NO GO"))</f>
        <v>EM ANÁLISE</v>
      </c>
      <c r="AU3180" s="97">
        <f>IF(AN3180="","",+BD!$AN3180-AJ3180)</f>
      </c>
      <c r="AV3180" s="98"/>
      <c r="AW3180" s="90">
        <f>BD!P3180*BD!AC3180</f>
        <v>0</v>
      </c>
      <c r="AX3180" s="90">
        <f>BD!V3180*BD!AC3180</f>
        <v>0</v>
      </c>
      <c r="AY3180" s="90">
        <f>IF(BD!AN3180="","",BD!AN3180*BD!AC3180)</f>
      </c>
      <c r="AZ3180" s="75" t="s">
        <v>123</v>
      </c>
      <c r="BA3180" s="75"/>
      <c r="BB3180" s="75"/>
      <c r="BC3180" s="75"/>
      <c r="BD3180" s="104"/>
      <c r="BE3180" s="104"/>
      <c r="BF3180" s="101"/>
      <c r="BG3180" s="101"/>
      <c r="BH3180" s="101"/>
      <c r="BI3180" s="101"/>
      <c r="BJ3180" s="101"/>
      <c r="BK3180" s="101"/>
      <c r="BL3180" s="101"/>
      <c r="BM3180" s="101"/>
      <c r="BN3180" s="101"/>
      <c r="BO3180" s="103"/>
      <c r="BP3180" s="101"/>
      <c r="BQ3180" s="101"/>
      <c r="BR3180" s="101"/>
      <c r="BS3180" s="101"/>
      <c r="BT3180" s="101"/>
      <c r="BU3180" s="101"/>
      <c r="BV3180" s="101"/>
      <c r="BW3180" s="101"/>
      <c r="BX3180" s="101"/>
      <c r="BY3180" s="101"/>
      <c r="BZ3180" s="101"/>
      <c r="CA3180" s="101"/>
      <c r="CB3180" s="101"/>
      <c r="CC3180" s="101"/>
      <c r="CD3180" s="101"/>
      <c r="CE3180" s="101"/>
      <c r="CF3180" s="101"/>
      <c r="CG3180" s="37" t="e">
        <f>VLOOKUP(Table_1[[#This Row],[EAN]],'[1]Planilha1'!$E:$R,13,0)</f>
        <v>#N/A</v>
      </c>
    </row>
    <row r="3181" ht="15" hidden="1">
      <c r="A3181" s="7"/>
      <c r="B3181" s="84" t="s">
        <v>79</v>
      </c>
      <c r="C3181" s="75">
        <v>222500</v>
      </c>
      <c r="D3181" s="75"/>
      <c r="E3181" s="85">
        <v>7891097102004</v>
      </c>
      <c r="F3181" s="86" t="s">
        <v>3684</v>
      </c>
      <c r="G3181" s="75" t="s">
        <v>17</v>
      </c>
      <c r="H3181" s="75">
        <v>1640</v>
      </c>
      <c r="I3181" s="87" t="s">
        <v>499</v>
      </c>
      <c r="J3181" s="75" t="s">
        <v>3685</v>
      </c>
      <c r="K3181" s="88" t="s">
        <v>84</v>
      </c>
      <c r="L3181" s="88">
        <v>12</v>
      </c>
      <c r="M3181" s="88">
        <v>4</v>
      </c>
      <c r="N3181" s="75" t="s">
        <v>85</v>
      </c>
      <c r="O3181" s="75"/>
      <c r="P3181" s="106"/>
      <c r="Q3181" s="90">
        <f>(17/100+7.6/100+1.65/100)*P3181</f>
        <v>0</v>
      </c>
      <c r="R3181" s="104"/>
      <c r="S3181" s="104"/>
      <c r="T3181" s="104"/>
      <c r="U3181" s="104"/>
      <c r="V3181" s="90">
        <f>+P3181-Q3181+R3181+S3181+T3181+U3181</f>
        <v>0</v>
      </c>
      <c r="W3181" s="91">
        <f>(1.02/100)</f>
        <v>1.02E-2</v>
      </c>
      <c r="X3181" s="91">
        <v>4.8E-3</v>
      </c>
      <c r="Y3181" s="91">
        <v>0.17</v>
      </c>
      <c r="Z3181" s="91">
        <v>1.65E-2</v>
      </c>
      <c r="AA3181" s="91">
        <v>7.6E-2</v>
      </c>
      <c r="AB3181" s="91">
        <f>SUM(W3181:AA3181)</f>
        <v>0.2775</v>
      </c>
      <c r="AC3181" s="75">
        <v>12</v>
      </c>
      <c r="AD3181" s="92">
        <f>IF(AL3181="","",+AC3181*AL3181)</f>
      </c>
      <c r="AE3181" s="93">
        <f>IF(AL3181="","",+AL3181*AB3181)</f>
      </c>
      <c r="AF3181" s="92">
        <f>IF(AL3181="","",+AL3181-AE3181)</f>
      </c>
      <c r="AG3181" s="93">
        <f>+V3181</f>
        <v>0</v>
      </c>
      <c r="AH3181" s="92">
        <f>IF(AF3181="","",+AF3181-AG3181)</f>
      </c>
      <c r="AI3181" s="92">
        <f>IF(AH3181="","",+AH3181*AC3181)</f>
      </c>
      <c r="AJ3181" s="93"/>
      <c r="AK3181" s="94">
        <v>0.33</v>
      </c>
      <c r="AL3181" s="93">
        <f>IF(V3181=0,"",V3181/(1-AB3181-AK3181))</f>
      </c>
      <c r="AM3181" s="95">
        <v>0.33</v>
      </c>
      <c r="AN3181" s="93">
        <f>IF(V3181=0,"",V3181/(1-AB3181-AM3181))</f>
      </c>
      <c r="AO3181" s="96">
        <v>1.2</v>
      </c>
      <c r="AP3181" s="93">
        <f>IF(BD!AJ3181="","",BD!AJ3181*BD!AO3181)</f>
      </c>
      <c r="AQ3181" s="91">
        <f>BD!AM3181/BD!AK3181-1</f>
        <v>0</v>
      </c>
      <c r="AR3181" s="91">
        <f>IF(BD!AN3181="","",IF(BD!AJ3181="","",BD!AN3181/BD!AJ3181-1))</f>
      </c>
      <c r="AS3181" s="91">
        <f>IF(BD!AN3181="","",IF(BD!AN3181&lt;BD!AL3181,"ABAIXO DA META","DENTRO DA META"))</f>
      </c>
      <c r="AT3181" s="91" t="str">
        <f>IF(BD!AJ3181="","EM ANÁLISE",IF(BD!AP3181&gt;=BD!AN3181,"GO", "NO GO"))</f>
        <v>EM ANÁLISE</v>
      </c>
      <c r="AU3181" s="97">
        <f>IF(AN3181="","",+BD!$AN3181-AJ3181)</f>
      </c>
      <c r="AV3181" s="98"/>
      <c r="AW3181" s="90">
        <f>BD!P3181*BD!AC3181</f>
        <v>0</v>
      </c>
      <c r="AX3181" s="90">
        <f>BD!V3181*BD!AC3181</f>
        <v>0</v>
      </c>
      <c r="AY3181" s="90">
        <f>IF(BD!AN3181="","",BD!AN3181*BD!AC3181)</f>
      </c>
      <c r="AZ3181" s="75" t="s">
        <v>123</v>
      </c>
      <c r="BA3181" s="75"/>
      <c r="BB3181" s="75"/>
      <c r="BC3181" s="75"/>
      <c r="BD3181" s="104"/>
      <c r="BE3181" s="104"/>
      <c r="BF3181" s="101"/>
      <c r="BG3181" s="101"/>
      <c r="BH3181" s="101"/>
      <c r="BI3181" s="101"/>
      <c r="BJ3181" s="101"/>
      <c r="BK3181" s="101"/>
      <c r="BL3181" s="101"/>
      <c r="BM3181" s="101"/>
      <c r="BN3181" s="101"/>
      <c r="BO3181" s="103"/>
      <c r="BP3181" s="101"/>
      <c r="BQ3181" s="101"/>
      <c r="BR3181" s="101"/>
      <c r="BS3181" s="101"/>
      <c r="BT3181" s="101"/>
      <c r="BU3181" s="101"/>
      <c r="BV3181" s="101"/>
      <c r="BW3181" s="101"/>
      <c r="BX3181" s="101"/>
      <c r="BY3181" s="101"/>
      <c r="BZ3181" s="101"/>
      <c r="CA3181" s="101"/>
      <c r="CB3181" s="101"/>
      <c r="CC3181" s="101"/>
      <c r="CD3181" s="101"/>
      <c r="CE3181" s="101"/>
      <c r="CF3181" s="101"/>
      <c r="CG3181" s="37" t="e">
        <f>VLOOKUP(Table_1[[#This Row],[EAN]],'[1]Planilha1'!$E:$R,13,0)</f>
        <v>#N/A</v>
      </c>
    </row>
    <row r="3182" ht="15" hidden="1">
      <c r="A3182" s="7"/>
      <c r="B3182" s="84" t="s">
        <v>79</v>
      </c>
      <c r="C3182" s="75">
        <v>222501</v>
      </c>
      <c r="D3182" s="75"/>
      <c r="E3182" s="85">
        <v>7891097088346</v>
      </c>
      <c r="F3182" s="86" t="s">
        <v>3686</v>
      </c>
      <c r="G3182" s="75" t="s">
        <v>17</v>
      </c>
      <c r="H3182" s="75">
        <v>1640</v>
      </c>
      <c r="I3182" s="87" t="s">
        <v>499</v>
      </c>
      <c r="J3182" s="75" t="s">
        <v>3685</v>
      </c>
      <c r="K3182" s="88" t="s">
        <v>84</v>
      </c>
      <c r="L3182" s="88">
        <v>12</v>
      </c>
      <c r="M3182" s="88">
        <v>4</v>
      </c>
      <c r="N3182" s="75" t="s">
        <v>85</v>
      </c>
      <c r="O3182" s="75"/>
      <c r="P3182" s="106"/>
      <c r="Q3182" s="90">
        <f>(17/100+7.6/100+1.65/100)*P3182</f>
        <v>0</v>
      </c>
      <c r="R3182" s="104"/>
      <c r="S3182" s="104"/>
      <c r="T3182" s="104"/>
      <c r="U3182" s="104"/>
      <c r="V3182" s="90">
        <f>+P3182-Q3182+R3182+S3182+T3182+U3182</f>
        <v>0</v>
      </c>
      <c r="W3182" s="91">
        <f>(1.02/100)</f>
        <v>1.02E-2</v>
      </c>
      <c r="X3182" s="91">
        <v>4.8E-3</v>
      </c>
      <c r="Y3182" s="91">
        <v>0.17</v>
      </c>
      <c r="Z3182" s="91">
        <v>1.65E-2</v>
      </c>
      <c r="AA3182" s="91">
        <v>7.6E-2</v>
      </c>
      <c r="AB3182" s="91">
        <f>SUM(W3182:AA3182)</f>
        <v>0.2775</v>
      </c>
      <c r="AC3182" s="75">
        <v>12</v>
      </c>
      <c r="AD3182" s="92">
        <f>IF(AL3182="","",+AC3182*AL3182)</f>
      </c>
      <c r="AE3182" s="93">
        <f>IF(AL3182="","",+AL3182*AB3182)</f>
      </c>
      <c r="AF3182" s="92">
        <f>IF(AL3182="","",+AL3182-AE3182)</f>
      </c>
      <c r="AG3182" s="93">
        <f>+V3182</f>
        <v>0</v>
      </c>
      <c r="AH3182" s="92">
        <f>IF(AF3182="","",+AF3182-AG3182)</f>
      </c>
      <c r="AI3182" s="92">
        <f>IF(AH3182="","",+AH3182*AC3182)</f>
      </c>
      <c r="AJ3182" s="93"/>
      <c r="AK3182" s="94">
        <v>0.33</v>
      </c>
      <c r="AL3182" s="93">
        <f>IF(V3182=0,"",V3182/(1-AB3182-AK3182))</f>
      </c>
      <c r="AM3182" s="95">
        <v>0.33</v>
      </c>
      <c r="AN3182" s="93">
        <f>IF(V3182=0,"",V3182/(1-AB3182-AM3182))</f>
      </c>
      <c r="AO3182" s="96">
        <v>1.2</v>
      </c>
      <c r="AP3182" s="93">
        <f>IF(BD!AJ3182="","",BD!AJ3182*BD!AO3182)</f>
      </c>
      <c r="AQ3182" s="91">
        <f>BD!AM3182/BD!AK3182-1</f>
        <v>0</v>
      </c>
      <c r="AR3182" s="91">
        <f>IF(BD!AN3182="","",IF(BD!AJ3182="","",BD!AN3182/BD!AJ3182-1))</f>
      </c>
      <c r="AS3182" s="91">
        <f>IF(BD!AN3182="","",IF(BD!AN3182&lt;BD!AL3182,"ABAIXO DA META","DENTRO DA META"))</f>
      </c>
      <c r="AT3182" s="91" t="str">
        <f>IF(BD!AJ3182="","EM ANÁLISE",IF(BD!AP3182&gt;=BD!AN3182,"GO", "NO GO"))</f>
        <v>EM ANÁLISE</v>
      </c>
      <c r="AU3182" s="97">
        <f>IF(AN3182="","",+BD!$AN3182-AJ3182)</f>
      </c>
      <c r="AV3182" s="98"/>
      <c r="AW3182" s="90">
        <f>BD!P3182*BD!AC3182</f>
        <v>0</v>
      </c>
      <c r="AX3182" s="90">
        <f>BD!V3182*BD!AC3182</f>
        <v>0</v>
      </c>
      <c r="AY3182" s="90">
        <f>IF(BD!AN3182="","",BD!AN3182*BD!AC3182)</f>
      </c>
      <c r="AZ3182" s="75" t="s">
        <v>123</v>
      </c>
      <c r="BA3182" s="75"/>
      <c r="BB3182" s="75"/>
      <c r="BC3182" s="75"/>
      <c r="BD3182" s="104"/>
      <c r="BE3182" s="104"/>
      <c r="BF3182" s="101"/>
      <c r="BG3182" s="101"/>
      <c r="BH3182" s="101"/>
      <c r="BI3182" s="101"/>
      <c r="BJ3182" s="101"/>
      <c r="BK3182" s="101"/>
      <c r="BL3182" s="101"/>
      <c r="BM3182" s="101"/>
      <c r="BN3182" s="101"/>
      <c r="BO3182" s="103"/>
      <c r="BP3182" s="101"/>
      <c r="BQ3182" s="101"/>
      <c r="BR3182" s="101"/>
      <c r="BS3182" s="101"/>
      <c r="BT3182" s="101"/>
      <c r="BU3182" s="101"/>
      <c r="BV3182" s="101"/>
      <c r="BW3182" s="101"/>
      <c r="BX3182" s="101"/>
      <c r="BY3182" s="101"/>
      <c r="BZ3182" s="101"/>
      <c r="CA3182" s="101"/>
      <c r="CB3182" s="101"/>
      <c r="CC3182" s="101"/>
      <c r="CD3182" s="101"/>
      <c r="CE3182" s="101"/>
      <c r="CF3182" s="101"/>
      <c r="CG3182" s="37" t="e">
        <f>VLOOKUP(Table_1[[#This Row],[EAN]],'[1]Planilha1'!$E:$R,13,0)</f>
        <v>#N/A</v>
      </c>
    </row>
    <row r="3183" ht="15" hidden="1">
      <c r="A3183" s="7"/>
      <c r="B3183" s="84" t="s">
        <v>79</v>
      </c>
      <c r="C3183" s="75">
        <v>222502</v>
      </c>
      <c r="D3183" s="75"/>
      <c r="E3183" s="85">
        <v>7891097101748</v>
      </c>
      <c r="F3183" s="86" t="s">
        <v>3687</v>
      </c>
      <c r="G3183" s="75" t="s">
        <v>17</v>
      </c>
      <c r="H3183" s="75">
        <v>1640</v>
      </c>
      <c r="I3183" s="87" t="s">
        <v>499</v>
      </c>
      <c r="J3183" s="75" t="s">
        <v>3685</v>
      </c>
      <c r="K3183" s="88" t="s">
        <v>84</v>
      </c>
      <c r="L3183" s="88">
        <v>12</v>
      </c>
      <c r="M3183" s="88">
        <v>4</v>
      </c>
      <c r="N3183" s="75" t="s">
        <v>85</v>
      </c>
      <c r="O3183" s="75"/>
      <c r="P3183" s="106"/>
      <c r="Q3183" s="90">
        <f>(17/100+7.6/100+1.65/100)*P3183</f>
        <v>0</v>
      </c>
      <c r="R3183" s="104"/>
      <c r="S3183" s="104"/>
      <c r="T3183" s="104"/>
      <c r="U3183" s="104"/>
      <c r="V3183" s="90">
        <f>+P3183-Q3183+R3183+S3183+T3183+U3183</f>
        <v>0</v>
      </c>
      <c r="W3183" s="91">
        <f>(1.02/100)</f>
        <v>1.02E-2</v>
      </c>
      <c r="X3183" s="91">
        <v>4.8E-3</v>
      </c>
      <c r="Y3183" s="91">
        <v>0.17</v>
      </c>
      <c r="Z3183" s="91">
        <v>1.65E-2</v>
      </c>
      <c r="AA3183" s="91">
        <v>7.6E-2</v>
      </c>
      <c r="AB3183" s="91">
        <f>SUM(W3183:AA3183)</f>
        <v>0.2775</v>
      </c>
      <c r="AC3183" s="75">
        <v>12</v>
      </c>
      <c r="AD3183" s="92">
        <f>IF(AL3183="","",+AC3183*AL3183)</f>
      </c>
      <c r="AE3183" s="93">
        <f>IF(AL3183="","",+AL3183*AB3183)</f>
      </c>
      <c r="AF3183" s="92">
        <f>IF(AL3183="","",+AL3183-AE3183)</f>
      </c>
      <c r="AG3183" s="93">
        <f>+V3183</f>
        <v>0</v>
      </c>
      <c r="AH3183" s="92">
        <f>IF(AF3183="","",+AF3183-AG3183)</f>
      </c>
      <c r="AI3183" s="92">
        <f>IF(AH3183="","",+AH3183*AC3183)</f>
      </c>
      <c r="AJ3183" s="93"/>
      <c r="AK3183" s="94">
        <v>0.33</v>
      </c>
      <c r="AL3183" s="93">
        <f>IF(V3183=0,"",V3183/(1-AB3183-AK3183))</f>
      </c>
      <c r="AM3183" s="95">
        <v>0.33</v>
      </c>
      <c r="AN3183" s="93">
        <f>IF(V3183=0,"",V3183/(1-AB3183-AM3183))</f>
      </c>
      <c r="AO3183" s="96">
        <v>1.2</v>
      </c>
      <c r="AP3183" s="93">
        <f>IF(BD!AJ3183="","",BD!AJ3183*BD!AO3183)</f>
      </c>
      <c r="AQ3183" s="91">
        <f>BD!AM3183/BD!AK3183-1</f>
        <v>0</v>
      </c>
      <c r="AR3183" s="91">
        <f>IF(BD!AN3183="","",IF(BD!AJ3183="","",BD!AN3183/BD!AJ3183-1))</f>
      </c>
      <c r="AS3183" s="91">
        <f>IF(BD!AN3183="","",IF(BD!AN3183&lt;BD!AL3183,"ABAIXO DA META","DENTRO DA META"))</f>
      </c>
      <c r="AT3183" s="91" t="str">
        <f>IF(BD!AJ3183="","EM ANÁLISE",IF(BD!AP3183&gt;=BD!AN3183,"GO", "NO GO"))</f>
        <v>EM ANÁLISE</v>
      </c>
      <c r="AU3183" s="97">
        <f>IF(AN3183="","",+BD!$AN3183-AJ3183)</f>
      </c>
      <c r="AV3183" s="98"/>
      <c r="AW3183" s="90">
        <f>BD!P3183*BD!AC3183</f>
        <v>0</v>
      </c>
      <c r="AX3183" s="90">
        <f>BD!V3183*BD!AC3183</f>
        <v>0</v>
      </c>
      <c r="AY3183" s="90">
        <f>IF(BD!AN3183="","",BD!AN3183*BD!AC3183)</f>
      </c>
      <c r="AZ3183" s="75" t="s">
        <v>123</v>
      </c>
      <c r="BA3183" s="75"/>
      <c r="BB3183" s="75"/>
      <c r="BC3183" s="75"/>
      <c r="BD3183" s="104"/>
      <c r="BE3183" s="104"/>
      <c r="BF3183" s="101"/>
      <c r="BG3183" s="101"/>
      <c r="BH3183" s="101"/>
      <c r="BI3183" s="101"/>
      <c r="BJ3183" s="101"/>
      <c r="BK3183" s="101"/>
      <c r="BL3183" s="101"/>
      <c r="BM3183" s="101"/>
      <c r="BN3183" s="101"/>
      <c r="BO3183" s="103"/>
      <c r="BP3183" s="101"/>
      <c r="BQ3183" s="101"/>
      <c r="BR3183" s="101"/>
      <c r="BS3183" s="101"/>
      <c r="BT3183" s="101"/>
      <c r="BU3183" s="101"/>
      <c r="BV3183" s="101"/>
      <c r="BW3183" s="101"/>
      <c r="BX3183" s="101"/>
      <c r="BY3183" s="101"/>
      <c r="BZ3183" s="101"/>
      <c r="CA3183" s="101"/>
      <c r="CB3183" s="101"/>
      <c r="CC3183" s="101"/>
      <c r="CD3183" s="101"/>
      <c r="CE3183" s="101"/>
      <c r="CF3183" s="101"/>
      <c r="CG3183" s="37" t="e">
        <f>VLOOKUP(Table_1[[#This Row],[EAN]],'[1]Planilha1'!$E:$R,13,0)</f>
        <v>#N/A</v>
      </c>
    </row>
    <row r="3184" ht="15" hidden="1">
      <c r="A3184" s="7"/>
      <c r="B3184" s="84" t="s">
        <v>79</v>
      </c>
      <c r="C3184" s="75">
        <v>222503</v>
      </c>
      <c r="D3184" s="75"/>
      <c r="E3184" s="85">
        <v>7891097101854</v>
      </c>
      <c r="F3184" s="86" t="s">
        <v>3688</v>
      </c>
      <c r="G3184" s="75" t="s">
        <v>17</v>
      </c>
      <c r="H3184" s="75">
        <v>1640</v>
      </c>
      <c r="I3184" s="87" t="s">
        <v>499</v>
      </c>
      <c r="J3184" s="75" t="s">
        <v>3685</v>
      </c>
      <c r="K3184" s="88" t="s">
        <v>84</v>
      </c>
      <c r="L3184" s="88">
        <v>12</v>
      </c>
      <c r="M3184" s="88">
        <v>4</v>
      </c>
      <c r="N3184" s="75" t="s">
        <v>85</v>
      </c>
      <c r="O3184" s="75"/>
      <c r="P3184" s="106"/>
      <c r="Q3184" s="90">
        <f>(17/100+7.6/100+1.65/100)*P3184</f>
        <v>0</v>
      </c>
      <c r="R3184" s="104"/>
      <c r="S3184" s="104"/>
      <c r="T3184" s="104"/>
      <c r="U3184" s="104"/>
      <c r="V3184" s="90">
        <f>+P3184-Q3184+R3184+S3184+T3184+U3184</f>
        <v>0</v>
      </c>
      <c r="W3184" s="91">
        <f>(1.02/100)</f>
        <v>1.02E-2</v>
      </c>
      <c r="X3184" s="91">
        <v>4.8E-3</v>
      </c>
      <c r="Y3184" s="91">
        <v>0.17</v>
      </c>
      <c r="Z3184" s="91">
        <v>1.65E-2</v>
      </c>
      <c r="AA3184" s="91">
        <v>7.6E-2</v>
      </c>
      <c r="AB3184" s="91">
        <f>SUM(W3184:AA3184)</f>
        <v>0.2775</v>
      </c>
      <c r="AC3184" s="75">
        <v>12</v>
      </c>
      <c r="AD3184" s="92">
        <f>IF(AL3184="","",+AC3184*AL3184)</f>
      </c>
      <c r="AE3184" s="93">
        <f>IF(AL3184="","",+AL3184*AB3184)</f>
      </c>
      <c r="AF3184" s="92">
        <f>IF(AL3184="","",+AL3184-AE3184)</f>
      </c>
      <c r="AG3184" s="93">
        <f>+V3184</f>
        <v>0</v>
      </c>
      <c r="AH3184" s="92">
        <f>IF(AF3184="","",+AF3184-AG3184)</f>
      </c>
      <c r="AI3184" s="92">
        <f>IF(AH3184="","",+AH3184*AC3184)</f>
      </c>
      <c r="AJ3184" s="93"/>
      <c r="AK3184" s="94">
        <v>0.33</v>
      </c>
      <c r="AL3184" s="93">
        <f>IF(V3184=0,"",V3184/(1-AB3184-AK3184))</f>
      </c>
      <c r="AM3184" s="95">
        <v>0.33</v>
      </c>
      <c r="AN3184" s="93">
        <f>IF(V3184=0,"",V3184/(1-AB3184-AM3184))</f>
      </c>
      <c r="AO3184" s="96">
        <v>1.2</v>
      </c>
      <c r="AP3184" s="93">
        <f>IF(BD!AJ3184="","",BD!AJ3184*BD!AO3184)</f>
      </c>
      <c r="AQ3184" s="91">
        <f>BD!AM3184/BD!AK3184-1</f>
        <v>0</v>
      </c>
      <c r="AR3184" s="91">
        <f>IF(BD!AN3184="","",IF(BD!AJ3184="","",BD!AN3184/BD!AJ3184-1))</f>
      </c>
      <c r="AS3184" s="91">
        <f>IF(BD!AN3184="","",IF(BD!AN3184&lt;BD!AL3184,"ABAIXO DA META","DENTRO DA META"))</f>
      </c>
      <c r="AT3184" s="91" t="str">
        <f>IF(BD!AJ3184="","EM ANÁLISE",IF(BD!AP3184&gt;=BD!AN3184,"GO", "NO GO"))</f>
        <v>EM ANÁLISE</v>
      </c>
      <c r="AU3184" s="97">
        <f>IF(AN3184="","",+BD!$AN3184-AJ3184)</f>
      </c>
      <c r="AV3184" s="98"/>
      <c r="AW3184" s="90">
        <f>BD!P3184*BD!AC3184</f>
        <v>0</v>
      </c>
      <c r="AX3184" s="90">
        <f>BD!V3184*BD!AC3184</f>
        <v>0</v>
      </c>
      <c r="AY3184" s="90">
        <f>IF(BD!AN3184="","",BD!AN3184*BD!AC3184)</f>
      </c>
      <c r="AZ3184" s="75" t="s">
        <v>123</v>
      </c>
      <c r="BA3184" s="75"/>
      <c r="BB3184" s="75"/>
      <c r="BC3184" s="75"/>
      <c r="BD3184" s="104"/>
      <c r="BE3184" s="104"/>
      <c r="BF3184" s="101"/>
      <c r="BG3184" s="101"/>
      <c r="BH3184" s="101"/>
      <c r="BI3184" s="101"/>
      <c r="BJ3184" s="101"/>
      <c r="BK3184" s="101"/>
      <c r="BL3184" s="101"/>
      <c r="BM3184" s="101"/>
      <c r="BN3184" s="101"/>
      <c r="BO3184" s="103"/>
      <c r="BP3184" s="101"/>
      <c r="BQ3184" s="101"/>
      <c r="BR3184" s="101"/>
      <c r="BS3184" s="101"/>
      <c r="BT3184" s="101"/>
      <c r="BU3184" s="101"/>
      <c r="BV3184" s="101"/>
      <c r="BW3184" s="101"/>
      <c r="BX3184" s="101"/>
      <c r="BY3184" s="101"/>
      <c r="BZ3184" s="101"/>
      <c r="CA3184" s="101"/>
      <c r="CB3184" s="101"/>
      <c r="CC3184" s="101"/>
      <c r="CD3184" s="101"/>
      <c r="CE3184" s="101"/>
      <c r="CF3184" s="101"/>
      <c r="CG3184" s="37" t="e">
        <f>VLOOKUP(Table_1[[#This Row],[EAN]],'[1]Planilha1'!$E:$R,13,0)</f>
        <v>#N/A</v>
      </c>
    </row>
    <row r="3185" ht="15" hidden="1">
      <c r="A3185" s="7"/>
      <c r="B3185" s="84" t="s">
        <v>79</v>
      </c>
      <c r="C3185" s="75">
        <v>222504</v>
      </c>
      <c r="D3185" s="75"/>
      <c r="E3185" s="85">
        <v>7891097101861</v>
      </c>
      <c r="F3185" s="86" t="s">
        <v>3689</v>
      </c>
      <c r="G3185" s="75" t="s">
        <v>17</v>
      </c>
      <c r="H3185" s="75">
        <v>1640</v>
      </c>
      <c r="I3185" s="87" t="s">
        <v>499</v>
      </c>
      <c r="J3185" s="75" t="s">
        <v>3685</v>
      </c>
      <c r="K3185" s="88" t="s">
        <v>84</v>
      </c>
      <c r="L3185" s="88">
        <v>12</v>
      </c>
      <c r="M3185" s="88">
        <v>4</v>
      </c>
      <c r="N3185" s="75" t="s">
        <v>85</v>
      </c>
      <c r="O3185" s="75"/>
      <c r="P3185" s="106"/>
      <c r="Q3185" s="90">
        <f>(17/100+7.6/100+1.65/100)*P3185</f>
        <v>0</v>
      </c>
      <c r="R3185" s="104"/>
      <c r="S3185" s="104"/>
      <c r="T3185" s="104"/>
      <c r="U3185" s="104"/>
      <c r="V3185" s="90">
        <f>+P3185-Q3185+R3185+S3185+T3185+U3185</f>
        <v>0</v>
      </c>
      <c r="W3185" s="91">
        <f>(1.02/100)</f>
        <v>1.02E-2</v>
      </c>
      <c r="X3185" s="91">
        <v>4.8E-3</v>
      </c>
      <c r="Y3185" s="91">
        <v>0.17</v>
      </c>
      <c r="Z3185" s="91">
        <v>1.65E-2</v>
      </c>
      <c r="AA3185" s="91">
        <v>7.6E-2</v>
      </c>
      <c r="AB3185" s="91">
        <f>SUM(W3185:AA3185)</f>
        <v>0.2775</v>
      </c>
      <c r="AC3185" s="75">
        <v>12</v>
      </c>
      <c r="AD3185" s="92">
        <f>IF(AL3185="","",+AC3185*AL3185)</f>
      </c>
      <c r="AE3185" s="93">
        <f>IF(AL3185="","",+AL3185*AB3185)</f>
      </c>
      <c r="AF3185" s="92">
        <f>IF(AL3185="","",+AL3185-AE3185)</f>
      </c>
      <c r="AG3185" s="93">
        <f>+V3185</f>
        <v>0</v>
      </c>
      <c r="AH3185" s="92">
        <f>IF(AF3185="","",+AF3185-AG3185)</f>
      </c>
      <c r="AI3185" s="92">
        <f>IF(AH3185="","",+AH3185*AC3185)</f>
      </c>
      <c r="AJ3185" s="93"/>
      <c r="AK3185" s="94">
        <v>0.33</v>
      </c>
      <c r="AL3185" s="93">
        <f>IF(V3185=0,"",V3185/(1-AB3185-AK3185))</f>
      </c>
      <c r="AM3185" s="95">
        <v>0.33</v>
      </c>
      <c r="AN3185" s="93">
        <f>IF(V3185=0,"",V3185/(1-AB3185-AM3185))</f>
      </c>
      <c r="AO3185" s="96">
        <v>1.2</v>
      </c>
      <c r="AP3185" s="93">
        <f>IF(BD!AJ3185="","",BD!AJ3185*BD!AO3185)</f>
      </c>
      <c r="AQ3185" s="91">
        <f>BD!AM3185/BD!AK3185-1</f>
        <v>0</v>
      </c>
      <c r="AR3185" s="91">
        <f>IF(BD!AN3185="","",IF(BD!AJ3185="","",BD!AN3185/BD!AJ3185-1))</f>
      </c>
      <c r="AS3185" s="91">
        <f>IF(BD!AN3185="","",IF(BD!AN3185&lt;BD!AL3185,"ABAIXO DA META","DENTRO DA META"))</f>
      </c>
      <c r="AT3185" s="91" t="str">
        <f>IF(BD!AJ3185="","EM ANÁLISE",IF(BD!AP3185&gt;=BD!AN3185,"GO", "NO GO"))</f>
        <v>EM ANÁLISE</v>
      </c>
      <c r="AU3185" s="97">
        <f>IF(AN3185="","",+BD!$AN3185-AJ3185)</f>
      </c>
      <c r="AV3185" s="98"/>
      <c r="AW3185" s="90">
        <f>BD!P3185*BD!AC3185</f>
        <v>0</v>
      </c>
      <c r="AX3185" s="90">
        <f>BD!V3185*BD!AC3185</f>
        <v>0</v>
      </c>
      <c r="AY3185" s="90">
        <f>IF(BD!AN3185="","",BD!AN3185*BD!AC3185)</f>
      </c>
      <c r="AZ3185" s="75" t="s">
        <v>123</v>
      </c>
      <c r="BA3185" s="75"/>
      <c r="BB3185" s="75"/>
      <c r="BC3185" s="75"/>
      <c r="BD3185" s="104"/>
      <c r="BE3185" s="104"/>
      <c r="BF3185" s="101"/>
      <c r="BG3185" s="101"/>
      <c r="BH3185" s="101"/>
      <c r="BI3185" s="101"/>
      <c r="BJ3185" s="101"/>
      <c r="BK3185" s="101"/>
      <c r="BL3185" s="101"/>
      <c r="BM3185" s="101"/>
      <c r="BN3185" s="101"/>
      <c r="BO3185" s="103"/>
      <c r="BP3185" s="101"/>
      <c r="BQ3185" s="101"/>
      <c r="BR3185" s="101"/>
      <c r="BS3185" s="101"/>
      <c r="BT3185" s="101"/>
      <c r="BU3185" s="101"/>
      <c r="BV3185" s="101"/>
      <c r="BW3185" s="101"/>
      <c r="BX3185" s="101"/>
      <c r="BY3185" s="101"/>
      <c r="BZ3185" s="101"/>
      <c r="CA3185" s="101"/>
      <c r="CB3185" s="101"/>
      <c r="CC3185" s="101"/>
      <c r="CD3185" s="101"/>
      <c r="CE3185" s="101"/>
      <c r="CF3185" s="101"/>
      <c r="CG3185" s="37" t="e">
        <f>VLOOKUP(Table_1[[#This Row],[EAN]],'[1]Planilha1'!$E:$R,13,0)</f>
        <v>#N/A</v>
      </c>
    </row>
    <row r="3186" ht="15" hidden="1">
      <c r="A3186" s="7"/>
      <c r="B3186" s="84" t="s">
        <v>79</v>
      </c>
      <c r="C3186" s="75">
        <v>222505</v>
      </c>
      <c r="D3186" s="75"/>
      <c r="E3186" s="85">
        <v>7891097101717</v>
      </c>
      <c r="F3186" s="86" t="s">
        <v>3690</v>
      </c>
      <c r="G3186" s="75" t="s">
        <v>17</v>
      </c>
      <c r="H3186" s="75">
        <v>1640</v>
      </c>
      <c r="I3186" s="87" t="s">
        <v>499</v>
      </c>
      <c r="J3186" s="75" t="s">
        <v>3685</v>
      </c>
      <c r="K3186" s="88" t="s">
        <v>84</v>
      </c>
      <c r="L3186" s="88">
        <v>12</v>
      </c>
      <c r="M3186" s="88">
        <v>4</v>
      </c>
      <c r="N3186" s="75" t="s">
        <v>85</v>
      </c>
      <c r="O3186" s="75"/>
      <c r="P3186" s="106"/>
      <c r="Q3186" s="90">
        <f>(17/100+7.6/100+1.65/100)*P3186</f>
        <v>0</v>
      </c>
      <c r="R3186" s="104"/>
      <c r="S3186" s="104"/>
      <c r="T3186" s="104"/>
      <c r="U3186" s="104"/>
      <c r="V3186" s="90">
        <f>+P3186-Q3186+R3186+S3186+T3186+U3186</f>
        <v>0</v>
      </c>
      <c r="W3186" s="91">
        <f>(1.02/100)</f>
        <v>1.02E-2</v>
      </c>
      <c r="X3186" s="91">
        <v>4.8E-3</v>
      </c>
      <c r="Y3186" s="91">
        <v>0.17</v>
      </c>
      <c r="Z3186" s="91">
        <v>1.65E-2</v>
      </c>
      <c r="AA3186" s="91">
        <v>7.6E-2</v>
      </c>
      <c r="AB3186" s="91">
        <f>SUM(W3186:AA3186)</f>
        <v>0.2775</v>
      </c>
      <c r="AC3186" s="75">
        <v>12</v>
      </c>
      <c r="AD3186" s="92">
        <f>IF(AL3186="","",+AC3186*AL3186)</f>
      </c>
      <c r="AE3186" s="93">
        <f>IF(AL3186="","",+AL3186*AB3186)</f>
      </c>
      <c r="AF3186" s="92">
        <f>IF(AL3186="","",+AL3186-AE3186)</f>
      </c>
      <c r="AG3186" s="93">
        <f>+V3186</f>
        <v>0</v>
      </c>
      <c r="AH3186" s="92">
        <f>IF(AF3186="","",+AF3186-AG3186)</f>
      </c>
      <c r="AI3186" s="92">
        <f>IF(AH3186="","",+AH3186*AC3186)</f>
      </c>
      <c r="AJ3186" s="93"/>
      <c r="AK3186" s="94">
        <v>0.33</v>
      </c>
      <c r="AL3186" s="93">
        <f>IF(V3186=0,"",V3186/(1-AB3186-AK3186))</f>
      </c>
      <c r="AM3186" s="95">
        <v>0.33</v>
      </c>
      <c r="AN3186" s="93">
        <f>IF(V3186=0,"",V3186/(1-AB3186-AM3186))</f>
      </c>
      <c r="AO3186" s="96">
        <v>1.2</v>
      </c>
      <c r="AP3186" s="93">
        <f>IF(BD!AJ3186="","",BD!AJ3186*BD!AO3186)</f>
      </c>
      <c r="AQ3186" s="91">
        <f>BD!AM3186/BD!AK3186-1</f>
        <v>0</v>
      </c>
      <c r="AR3186" s="91">
        <f>IF(BD!AN3186="","",IF(BD!AJ3186="","",BD!AN3186/BD!AJ3186-1))</f>
      </c>
      <c r="AS3186" s="91">
        <f>IF(BD!AN3186="","",IF(BD!AN3186&lt;BD!AL3186,"ABAIXO DA META","DENTRO DA META"))</f>
      </c>
      <c r="AT3186" s="91" t="str">
        <f>IF(BD!AJ3186="","EM ANÁLISE",IF(BD!AP3186&gt;=BD!AN3186,"GO", "NO GO"))</f>
        <v>EM ANÁLISE</v>
      </c>
      <c r="AU3186" s="97">
        <f>IF(AN3186="","",+BD!$AN3186-AJ3186)</f>
      </c>
      <c r="AV3186" s="98"/>
      <c r="AW3186" s="90">
        <f>BD!P3186*BD!AC3186</f>
        <v>0</v>
      </c>
      <c r="AX3186" s="90">
        <f>BD!V3186*BD!AC3186</f>
        <v>0</v>
      </c>
      <c r="AY3186" s="90">
        <f>IF(BD!AN3186="","",BD!AN3186*BD!AC3186)</f>
      </c>
      <c r="AZ3186" s="75" t="s">
        <v>123</v>
      </c>
      <c r="BA3186" s="75"/>
      <c r="BB3186" s="75"/>
      <c r="BC3186" s="75"/>
      <c r="BD3186" s="104"/>
      <c r="BE3186" s="104"/>
      <c r="BF3186" s="101"/>
      <c r="BG3186" s="101"/>
      <c r="BH3186" s="101"/>
      <c r="BI3186" s="101"/>
      <c r="BJ3186" s="101"/>
      <c r="BK3186" s="101"/>
      <c r="BL3186" s="101"/>
      <c r="BM3186" s="101"/>
      <c r="BN3186" s="101"/>
      <c r="BO3186" s="103"/>
      <c r="BP3186" s="101"/>
      <c r="BQ3186" s="101"/>
      <c r="BR3186" s="101"/>
      <c r="BS3186" s="101"/>
      <c r="BT3186" s="101"/>
      <c r="BU3186" s="101"/>
      <c r="BV3186" s="101"/>
      <c r="BW3186" s="101"/>
      <c r="BX3186" s="101"/>
      <c r="BY3186" s="101"/>
      <c r="BZ3186" s="101"/>
      <c r="CA3186" s="101"/>
      <c r="CB3186" s="101"/>
      <c r="CC3186" s="101"/>
      <c r="CD3186" s="101"/>
      <c r="CE3186" s="101"/>
      <c r="CF3186" s="101"/>
      <c r="CG3186" s="37" t="e">
        <f>VLOOKUP(Table_1[[#This Row],[EAN]],'[1]Planilha1'!$E:$R,13,0)</f>
        <v>#N/A</v>
      </c>
    </row>
    <row r="3187" ht="15" hidden="1">
      <c r="A3187" s="7"/>
      <c r="B3187" s="84" t="s">
        <v>79</v>
      </c>
      <c r="C3187" s="75">
        <v>222506</v>
      </c>
      <c r="D3187" s="75"/>
      <c r="E3187" s="85">
        <v>7891097102189</v>
      </c>
      <c r="F3187" s="86" t="s">
        <v>3691</v>
      </c>
      <c r="G3187" s="75" t="s">
        <v>17</v>
      </c>
      <c r="H3187" s="75">
        <v>1640</v>
      </c>
      <c r="I3187" s="87" t="s">
        <v>499</v>
      </c>
      <c r="J3187" s="75" t="s">
        <v>3685</v>
      </c>
      <c r="K3187" s="88" t="s">
        <v>84</v>
      </c>
      <c r="L3187" s="88">
        <v>6</v>
      </c>
      <c r="M3187" s="88">
        <v>4</v>
      </c>
      <c r="N3187" s="75" t="s">
        <v>85</v>
      </c>
      <c r="O3187" s="75"/>
      <c r="P3187" s="106"/>
      <c r="Q3187" s="90">
        <f>(17/100+7.6/100+1.65/100)*P3187</f>
        <v>0</v>
      </c>
      <c r="R3187" s="104"/>
      <c r="S3187" s="104"/>
      <c r="T3187" s="104"/>
      <c r="U3187" s="104"/>
      <c r="V3187" s="90">
        <f>+P3187-Q3187+R3187+S3187+T3187+U3187</f>
        <v>0</v>
      </c>
      <c r="W3187" s="91">
        <f>(1.02/100)</f>
        <v>1.02E-2</v>
      </c>
      <c r="X3187" s="91">
        <v>4.8E-3</v>
      </c>
      <c r="Y3187" s="91">
        <v>0.17</v>
      </c>
      <c r="Z3187" s="91">
        <v>1.65E-2</v>
      </c>
      <c r="AA3187" s="91">
        <v>7.6E-2</v>
      </c>
      <c r="AB3187" s="91">
        <f>SUM(W3187:AA3187)</f>
        <v>0.2775</v>
      </c>
      <c r="AC3187" s="75">
        <v>12</v>
      </c>
      <c r="AD3187" s="92">
        <f>IF(AL3187="","",+AC3187*AL3187)</f>
      </c>
      <c r="AE3187" s="93">
        <f>IF(AL3187="","",+AL3187*AB3187)</f>
      </c>
      <c r="AF3187" s="92">
        <f>IF(AL3187="","",+AL3187-AE3187)</f>
      </c>
      <c r="AG3187" s="93">
        <f>+V3187</f>
        <v>0</v>
      </c>
      <c r="AH3187" s="92">
        <f>IF(AF3187="","",+AF3187-AG3187)</f>
      </c>
      <c r="AI3187" s="92">
        <f>IF(AH3187="","",+AH3187*AC3187)</f>
      </c>
      <c r="AJ3187" s="93"/>
      <c r="AK3187" s="94">
        <v>0.33</v>
      </c>
      <c r="AL3187" s="93">
        <f>IF(V3187=0,"",V3187/(1-AB3187-AK3187))</f>
      </c>
      <c r="AM3187" s="95">
        <v>0.33</v>
      </c>
      <c r="AN3187" s="93">
        <f>IF(V3187=0,"",V3187/(1-AB3187-AM3187))</f>
      </c>
      <c r="AO3187" s="96">
        <v>1.2</v>
      </c>
      <c r="AP3187" s="93">
        <f>IF(BD!AJ3187="","",BD!AJ3187*BD!AO3187)</f>
      </c>
      <c r="AQ3187" s="91">
        <f>BD!AM3187/BD!AK3187-1</f>
        <v>0</v>
      </c>
      <c r="AR3187" s="91">
        <f>IF(BD!AN3187="","",IF(BD!AJ3187="","",BD!AN3187/BD!AJ3187-1))</f>
      </c>
      <c r="AS3187" s="91">
        <f>IF(BD!AN3187="","",IF(BD!AN3187&lt;BD!AL3187,"ABAIXO DA META","DENTRO DA META"))</f>
      </c>
      <c r="AT3187" s="91" t="str">
        <f>IF(BD!AJ3187="","EM ANÁLISE",IF(BD!AP3187&gt;=BD!AN3187,"GO", "NO GO"))</f>
        <v>EM ANÁLISE</v>
      </c>
      <c r="AU3187" s="97">
        <f>IF(AN3187="","",+BD!$AN3187-AJ3187)</f>
      </c>
      <c r="AV3187" s="98"/>
      <c r="AW3187" s="90">
        <f>BD!P3187*BD!AC3187</f>
        <v>0</v>
      </c>
      <c r="AX3187" s="90">
        <f>BD!V3187*BD!AC3187</f>
        <v>0</v>
      </c>
      <c r="AY3187" s="90">
        <f>IF(BD!AN3187="","",BD!AN3187*BD!AC3187)</f>
      </c>
      <c r="AZ3187" s="75" t="s">
        <v>123</v>
      </c>
      <c r="BA3187" s="75"/>
      <c r="BB3187" s="75"/>
      <c r="BC3187" s="75"/>
      <c r="BD3187" s="104"/>
      <c r="BE3187" s="104"/>
      <c r="BF3187" s="101"/>
      <c r="BG3187" s="101"/>
      <c r="BH3187" s="101"/>
      <c r="BI3187" s="101"/>
      <c r="BJ3187" s="101"/>
      <c r="BK3187" s="101"/>
      <c r="BL3187" s="101"/>
      <c r="BM3187" s="101"/>
      <c r="BN3187" s="101"/>
      <c r="BO3187" s="103"/>
      <c r="BP3187" s="101"/>
      <c r="BQ3187" s="101"/>
      <c r="BR3187" s="101"/>
      <c r="BS3187" s="101"/>
      <c r="BT3187" s="101"/>
      <c r="BU3187" s="101"/>
      <c r="BV3187" s="101"/>
      <c r="BW3187" s="101"/>
      <c r="BX3187" s="101"/>
      <c r="BY3187" s="101"/>
      <c r="BZ3187" s="101"/>
      <c r="CA3187" s="101"/>
      <c r="CB3187" s="101"/>
      <c r="CC3187" s="101"/>
      <c r="CD3187" s="101"/>
      <c r="CE3187" s="101"/>
      <c r="CF3187" s="101"/>
      <c r="CG3187" s="37" t="e">
        <f>VLOOKUP(Table_1[[#This Row],[EAN]],'[1]Planilha1'!$E:$R,13,0)</f>
        <v>#N/A</v>
      </c>
    </row>
    <row r="3188" ht="15" hidden="1">
      <c r="A3188" s="7"/>
      <c r="B3188" s="84" t="s">
        <v>79</v>
      </c>
      <c r="C3188" s="75">
        <v>222507</v>
      </c>
      <c r="D3188" s="75"/>
      <c r="E3188" s="85">
        <v>7891097101892</v>
      </c>
      <c r="F3188" s="86" t="s">
        <v>3692</v>
      </c>
      <c r="G3188" s="75" t="s">
        <v>17</v>
      </c>
      <c r="H3188" s="75">
        <v>1640</v>
      </c>
      <c r="I3188" s="87" t="s">
        <v>499</v>
      </c>
      <c r="J3188" s="75" t="s">
        <v>3693</v>
      </c>
      <c r="K3188" s="88" t="s">
        <v>84</v>
      </c>
      <c r="L3188" s="88">
        <v>24</v>
      </c>
      <c r="M3188" s="88">
        <v>4</v>
      </c>
      <c r="N3188" s="75" t="s">
        <v>85</v>
      </c>
      <c r="O3188" s="75"/>
      <c r="P3188" s="106"/>
      <c r="Q3188" s="90">
        <f>(17/100+7.6/100+1.65/100)*P3188</f>
        <v>0</v>
      </c>
      <c r="R3188" s="104"/>
      <c r="S3188" s="104"/>
      <c r="T3188" s="104"/>
      <c r="U3188" s="104"/>
      <c r="V3188" s="90">
        <f>+P3188-Q3188+R3188+S3188+T3188+U3188</f>
        <v>0</v>
      </c>
      <c r="W3188" s="91">
        <f>(1.02/100)</f>
        <v>1.02E-2</v>
      </c>
      <c r="X3188" s="91">
        <v>4.8E-3</v>
      </c>
      <c r="Y3188" s="91">
        <v>0.17</v>
      </c>
      <c r="Z3188" s="91">
        <v>1.65E-2</v>
      </c>
      <c r="AA3188" s="91">
        <v>7.6E-2</v>
      </c>
      <c r="AB3188" s="91">
        <f>SUM(W3188:AA3188)</f>
        <v>0.2775</v>
      </c>
      <c r="AC3188" s="75">
        <v>12</v>
      </c>
      <c r="AD3188" s="92">
        <f>IF(AL3188="","",+AC3188*AL3188)</f>
      </c>
      <c r="AE3188" s="93">
        <f>IF(AL3188="","",+AL3188*AB3188)</f>
      </c>
      <c r="AF3188" s="92">
        <f>IF(AL3188="","",+AL3188-AE3188)</f>
      </c>
      <c r="AG3188" s="93">
        <f>+V3188</f>
        <v>0</v>
      </c>
      <c r="AH3188" s="92">
        <f>IF(AF3188="","",+AF3188-AG3188)</f>
      </c>
      <c r="AI3188" s="92">
        <f>IF(AH3188="","",+AH3188*AC3188)</f>
      </c>
      <c r="AJ3188" s="93"/>
      <c r="AK3188" s="94">
        <v>0.33</v>
      </c>
      <c r="AL3188" s="93">
        <f>IF(V3188=0,"",V3188/(1-AB3188-AK3188))</f>
      </c>
      <c r="AM3188" s="95">
        <v>0.33</v>
      </c>
      <c r="AN3188" s="93">
        <f>IF(V3188=0,"",V3188/(1-AB3188-AM3188))</f>
      </c>
      <c r="AO3188" s="96">
        <v>1.2</v>
      </c>
      <c r="AP3188" s="93">
        <f>IF(BD!AJ3188="","",BD!AJ3188*BD!AO3188)</f>
      </c>
      <c r="AQ3188" s="91">
        <f>BD!AM3188/BD!AK3188-1</f>
        <v>0</v>
      </c>
      <c r="AR3188" s="91">
        <f>IF(BD!AN3188="","",IF(BD!AJ3188="","",BD!AN3188/BD!AJ3188-1))</f>
      </c>
      <c r="AS3188" s="91">
        <f>IF(BD!AN3188="","",IF(BD!AN3188&lt;BD!AL3188,"ABAIXO DA META","DENTRO DA META"))</f>
      </c>
      <c r="AT3188" s="91" t="str">
        <f>IF(BD!AJ3188="","EM ANÁLISE",IF(BD!AP3188&gt;=BD!AN3188,"GO", "NO GO"))</f>
        <v>EM ANÁLISE</v>
      </c>
      <c r="AU3188" s="97">
        <f>IF(AN3188="","",+BD!$AN3188-AJ3188)</f>
      </c>
      <c r="AV3188" s="98"/>
      <c r="AW3188" s="90">
        <f>BD!P3188*BD!AC3188</f>
        <v>0</v>
      </c>
      <c r="AX3188" s="90">
        <f>BD!V3188*BD!AC3188</f>
        <v>0</v>
      </c>
      <c r="AY3188" s="90">
        <f>IF(BD!AN3188="","",BD!AN3188*BD!AC3188)</f>
      </c>
      <c r="AZ3188" s="75" t="s">
        <v>123</v>
      </c>
      <c r="BA3188" s="75"/>
      <c r="BB3188" s="75"/>
      <c r="BC3188" s="75"/>
      <c r="BD3188" s="104"/>
      <c r="BE3188" s="104"/>
      <c r="BF3188" s="101"/>
      <c r="BG3188" s="101"/>
      <c r="BH3188" s="101"/>
      <c r="BI3188" s="101"/>
      <c r="BJ3188" s="101"/>
      <c r="BK3188" s="101"/>
      <c r="BL3188" s="101"/>
      <c r="BM3188" s="101"/>
      <c r="BN3188" s="101"/>
      <c r="BO3188" s="103"/>
      <c r="BP3188" s="101"/>
      <c r="BQ3188" s="101"/>
      <c r="BR3188" s="101"/>
      <c r="BS3188" s="101"/>
      <c r="BT3188" s="101"/>
      <c r="BU3188" s="101"/>
      <c r="BV3188" s="101"/>
      <c r="BW3188" s="101"/>
      <c r="BX3188" s="101"/>
      <c r="BY3188" s="101"/>
      <c r="BZ3188" s="101"/>
      <c r="CA3188" s="101"/>
      <c r="CB3188" s="101"/>
      <c r="CC3188" s="101"/>
      <c r="CD3188" s="101"/>
      <c r="CE3188" s="101"/>
      <c r="CF3188" s="101"/>
      <c r="CG3188" s="37" t="e">
        <f>VLOOKUP(Table_1[[#This Row],[EAN]],'[1]Planilha1'!$E:$R,13,0)</f>
        <v>#N/A</v>
      </c>
    </row>
    <row r="3189" ht="15" hidden="1">
      <c r="A3189" s="7"/>
      <c r="B3189" s="84" t="s">
        <v>79</v>
      </c>
      <c r="C3189" s="75">
        <v>222508</v>
      </c>
      <c r="D3189" s="75"/>
      <c r="E3189" s="85">
        <v>7891097101618</v>
      </c>
      <c r="F3189" s="86" t="s">
        <v>3694</v>
      </c>
      <c r="G3189" s="75" t="s">
        <v>17</v>
      </c>
      <c r="H3189" s="75">
        <v>1640</v>
      </c>
      <c r="I3189" s="87" t="s">
        <v>499</v>
      </c>
      <c r="J3189" s="75" t="s">
        <v>3693</v>
      </c>
      <c r="K3189" s="88" t="s">
        <v>84</v>
      </c>
      <c r="L3189" s="88">
        <v>24</v>
      </c>
      <c r="M3189" s="88">
        <v>4</v>
      </c>
      <c r="N3189" s="75" t="s">
        <v>85</v>
      </c>
      <c r="O3189" s="75"/>
      <c r="P3189" s="106"/>
      <c r="Q3189" s="90">
        <f>(17/100+7.6/100+1.65/100)*P3189</f>
        <v>0</v>
      </c>
      <c r="R3189" s="104"/>
      <c r="S3189" s="104"/>
      <c r="T3189" s="104"/>
      <c r="U3189" s="104"/>
      <c r="V3189" s="90">
        <f>+P3189-Q3189+R3189+S3189+T3189+U3189</f>
        <v>0</v>
      </c>
      <c r="W3189" s="91">
        <f>(1.02/100)</f>
        <v>1.02E-2</v>
      </c>
      <c r="X3189" s="91">
        <v>4.8E-3</v>
      </c>
      <c r="Y3189" s="91">
        <v>0.17</v>
      </c>
      <c r="Z3189" s="91">
        <v>1.65E-2</v>
      </c>
      <c r="AA3189" s="91">
        <v>7.6E-2</v>
      </c>
      <c r="AB3189" s="91">
        <f>SUM(W3189:AA3189)</f>
        <v>0.2775</v>
      </c>
      <c r="AC3189" s="75">
        <v>12</v>
      </c>
      <c r="AD3189" s="92">
        <f>IF(AL3189="","",+AC3189*AL3189)</f>
      </c>
      <c r="AE3189" s="93">
        <f>IF(AL3189="","",+AL3189*AB3189)</f>
      </c>
      <c r="AF3189" s="92">
        <f>IF(AL3189="","",+AL3189-AE3189)</f>
      </c>
      <c r="AG3189" s="93">
        <f>+V3189</f>
        <v>0</v>
      </c>
      <c r="AH3189" s="92">
        <f>IF(AF3189="","",+AF3189-AG3189)</f>
      </c>
      <c r="AI3189" s="92">
        <f>IF(AH3189="","",+AH3189*AC3189)</f>
      </c>
      <c r="AJ3189" s="93"/>
      <c r="AK3189" s="94">
        <v>0.33</v>
      </c>
      <c r="AL3189" s="93">
        <f>IF(V3189=0,"",V3189/(1-AB3189-AK3189))</f>
      </c>
      <c r="AM3189" s="95">
        <v>0.33</v>
      </c>
      <c r="AN3189" s="93">
        <f>IF(V3189=0,"",V3189/(1-AB3189-AM3189))</f>
      </c>
      <c r="AO3189" s="96">
        <v>1.2</v>
      </c>
      <c r="AP3189" s="93">
        <f>IF(BD!AJ3189="","",BD!AJ3189*BD!AO3189)</f>
      </c>
      <c r="AQ3189" s="91">
        <f>BD!AM3189/BD!AK3189-1</f>
        <v>0</v>
      </c>
      <c r="AR3189" s="91">
        <f>IF(BD!AN3189="","",IF(BD!AJ3189="","",BD!AN3189/BD!AJ3189-1))</f>
      </c>
      <c r="AS3189" s="91">
        <f>IF(BD!AN3189="","",IF(BD!AN3189&lt;BD!AL3189,"ABAIXO DA META","DENTRO DA META"))</f>
      </c>
      <c r="AT3189" s="91" t="str">
        <f>IF(BD!AJ3189="","EM ANÁLISE",IF(BD!AP3189&gt;=BD!AN3189,"GO", "NO GO"))</f>
        <v>EM ANÁLISE</v>
      </c>
      <c r="AU3189" s="97">
        <f>IF(AN3189="","",+BD!$AN3189-AJ3189)</f>
      </c>
      <c r="AV3189" s="98"/>
      <c r="AW3189" s="90">
        <f>BD!P3189*BD!AC3189</f>
        <v>0</v>
      </c>
      <c r="AX3189" s="90">
        <f>BD!V3189*BD!AC3189</f>
        <v>0</v>
      </c>
      <c r="AY3189" s="90">
        <f>IF(BD!AN3189="","",BD!AN3189*BD!AC3189)</f>
      </c>
      <c r="AZ3189" s="75" t="s">
        <v>123</v>
      </c>
      <c r="BA3189" s="75"/>
      <c r="BB3189" s="75"/>
      <c r="BC3189" s="75"/>
      <c r="BD3189" s="104"/>
      <c r="BE3189" s="104"/>
      <c r="BF3189" s="101"/>
      <c r="BG3189" s="101"/>
      <c r="BH3189" s="101"/>
      <c r="BI3189" s="101"/>
      <c r="BJ3189" s="101"/>
      <c r="BK3189" s="101"/>
      <c r="BL3189" s="101"/>
      <c r="BM3189" s="101"/>
      <c r="BN3189" s="101"/>
      <c r="BO3189" s="103"/>
      <c r="BP3189" s="101"/>
      <c r="BQ3189" s="101"/>
      <c r="BR3189" s="101"/>
      <c r="BS3189" s="101"/>
      <c r="BT3189" s="101"/>
      <c r="BU3189" s="101"/>
      <c r="BV3189" s="101"/>
      <c r="BW3189" s="101"/>
      <c r="BX3189" s="101"/>
      <c r="BY3189" s="101"/>
      <c r="BZ3189" s="101"/>
      <c r="CA3189" s="101"/>
      <c r="CB3189" s="101"/>
      <c r="CC3189" s="101"/>
      <c r="CD3189" s="101"/>
      <c r="CE3189" s="101"/>
      <c r="CF3189" s="101"/>
      <c r="CG3189" s="37" t="e">
        <f>VLOOKUP(Table_1[[#This Row],[EAN]],'[1]Planilha1'!$E:$R,13,0)</f>
        <v>#N/A</v>
      </c>
    </row>
    <row r="3190" ht="15" hidden="1">
      <c r="A3190" s="7"/>
      <c r="B3190" s="84" t="s">
        <v>79</v>
      </c>
      <c r="C3190" s="75">
        <v>222509</v>
      </c>
      <c r="D3190" s="75"/>
      <c r="E3190" s="85">
        <v>7891097102851</v>
      </c>
      <c r="F3190" s="86" t="s">
        <v>3695</v>
      </c>
      <c r="G3190" s="75" t="s">
        <v>17</v>
      </c>
      <c r="H3190" s="75">
        <v>1640</v>
      </c>
      <c r="I3190" s="87" t="s">
        <v>499</v>
      </c>
      <c r="J3190" s="75" t="s">
        <v>500</v>
      </c>
      <c r="K3190" s="88" t="s">
        <v>84</v>
      </c>
      <c r="L3190" s="88">
        <v>24</v>
      </c>
      <c r="M3190" s="88">
        <v>4</v>
      </c>
      <c r="N3190" s="75" t="s">
        <v>85</v>
      </c>
      <c r="O3190" s="75"/>
      <c r="P3190" s="106"/>
      <c r="Q3190" s="90">
        <f>(17/100+7.6/100+1.65/100)*P3190</f>
        <v>0</v>
      </c>
      <c r="R3190" s="104"/>
      <c r="S3190" s="104"/>
      <c r="T3190" s="104"/>
      <c r="U3190" s="104"/>
      <c r="V3190" s="90">
        <f>+P3190-Q3190+R3190+S3190+T3190+U3190</f>
        <v>0</v>
      </c>
      <c r="W3190" s="91">
        <f>(1.02/100)</f>
        <v>1.02E-2</v>
      </c>
      <c r="X3190" s="91">
        <v>4.8E-3</v>
      </c>
      <c r="Y3190" s="91">
        <v>0.17</v>
      </c>
      <c r="Z3190" s="91">
        <v>1.65E-2</v>
      </c>
      <c r="AA3190" s="91">
        <v>7.6E-2</v>
      </c>
      <c r="AB3190" s="91">
        <f>SUM(W3190:AA3190)</f>
        <v>0.2775</v>
      </c>
      <c r="AC3190" s="75">
        <v>12</v>
      </c>
      <c r="AD3190" s="92">
        <f>IF(AL3190="","",+AC3190*AL3190)</f>
      </c>
      <c r="AE3190" s="93">
        <f>IF(AL3190="","",+AL3190*AB3190)</f>
      </c>
      <c r="AF3190" s="92">
        <f>IF(AL3190="","",+AL3190-AE3190)</f>
      </c>
      <c r="AG3190" s="93">
        <f>+V3190</f>
        <v>0</v>
      </c>
      <c r="AH3190" s="92">
        <f>IF(AF3190="","",+AF3190-AG3190)</f>
      </c>
      <c r="AI3190" s="92">
        <f>IF(AH3190="","",+AH3190*AC3190)</f>
      </c>
      <c r="AJ3190" s="93"/>
      <c r="AK3190" s="94">
        <v>0.33</v>
      </c>
      <c r="AL3190" s="93">
        <f>IF(V3190=0,"",V3190/(1-AB3190-AK3190))</f>
      </c>
      <c r="AM3190" s="95">
        <v>0.33</v>
      </c>
      <c r="AN3190" s="93">
        <f>IF(V3190=0,"",V3190/(1-AB3190-AM3190))</f>
      </c>
      <c r="AO3190" s="96">
        <v>1.2</v>
      </c>
      <c r="AP3190" s="93">
        <f>IF(BD!AJ3190="","",BD!AJ3190*BD!AO3190)</f>
      </c>
      <c r="AQ3190" s="91">
        <f>BD!AM3190/BD!AK3190-1</f>
        <v>0</v>
      </c>
      <c r="AR3190" s="91">
        <f>IF(BD!AN3190="","",IF(BD!AJ3190="","",BD!AN3190/BD!AJ3190-1))</f>
      </c>
      <c r="AS3190" s="91">
        <f>IF(BD!AN3190="","",IF(BD!AN3190&lt;BD!AL3190,"ABAIXO DA META","DENTRO DA META"))</f>
      </c>
      <c r="AT3190" s="91" t="str">
        <f>IF(BD!AJ3190="","EM ANÁLISE",IF(BD!AP3190&gt;=BD!AN3190,"GO", "NO GO"))</f>
        <v>EM ANÁLISE</v>
      </c>
      <c r="AU3190" s="97">
        <f>IF(AN3190="","",+BD!$AN3190-AJ3190)</f>
      </c>
      <c r="AV3190" s="98"/>
      <c r="AW3190" s="90">
        <f>BD!P3190*BD!AC3190</f>
        <v>0</v>
      </c>
      <c r="AX3190" s="90">
        <f>BD!V3190*BD!AC3190</f>
        <v>0</v>
      </c>
      <c r="AY3190" s="90">
        <f>IF(BD!AN3190="","",BD!AN3190*BD!AC3190)</f>
      </c>
      <c r="AZ3190" s="75" t="s">
        <v>123</v>
      </c>
      <c r="BA3190" s="75"/>
      <c r="BB3190" s="75"/>
      <c r="BC3190" s="75"/>
      <c r="BD3190" s="104"/>
      <c r="BE3190" s="104"/>
      <c r="BF3190" s="101"/>
      <c r="BG3190" s="101"/>
      <c r="BH3190" s="101"/>
      <c r="BI3190" s="101"/>
      <c r="BJ3190" s="101"/>
      <c r="BK3190" s="101"/>
      <c r="BL3190" s="101"/>
      <c r="BM3190" s="101"/>
      <c r="BN3190" s="101"/>
      <c r="BO3190" s="103"/>
      <c r="BP3190" s="101"/>
      <c r="BQ3190" s="101"/>
      <c r="BR3190" s="101"/>
      <c r="BS3190" s="101"/>
      <c r="BT3190" s="101"/>
      <c r="BU3190" s="101"/>
      <c r="BV3190" s="101"/>
      <c r="BW3190" s="101"/>
      <c r="BX3190" s="101"/>
      <c r="BY3190" s="101"/>
      <c r="BZ3190" s="101"/>
      <c r="CA3190" s="101"/>
      <c r="CB3190" s="101"/>
      <c r="CC3190" s="101"/>
      <c r="CD3190" s="101"/>
      <c r="CE3190" s="101"/>
      <c r="CF3190" s="101"/>
      <c r="CG3190" s="37" t="e">
        <f>VLOOKUP(Table_1[[#This Row],[EAN]],'[1]Planilha1'!$E:$R,13,0)</f>
        <v>#N/A</v>
      </c>
    </row>
    <row r="3191" ht="15" hidden="1">
      <c r="A3191" s="7"/>
      <c r="B3191" s="84" t="s">
        <v>79</v>
      </c>
      <c r="C3191" s="75">
        <v>222510</v>
      </c>
      <c r="D3191" s="75"/>
      <c r="E3191" s="85">
        <v>7891097102868</v>
      </c>
      <c r="F3191" s="86" t="s">
        <v>3696</v>
      </c>
      <c r="G3191" s="75" t="s">
        <v>17</v>
      </c>
      <c r="H3191" s="75">
        <v>1640</v>
      </c>
      <c r="I3191" s="87" t="s">
        <v>499</v>
      </c>
      <c r="J3191" s="75" t="s">
        <v>500</v>
      </c>
      <c r="K3191" s="88" t="s">
        <v>84</v>
      </c>
      <c r="L3191" s="88">
        <v>24</v>
      </c>
      <c r="M3191" s="88">
        <v>4</v>
      </c>
      <c r="N3191" s="75" t="s">
        <v>85</v>
      </c>
      <c r="O3191" s="75"/>
      <c r="P3191" s="106"/>
      <c r="Q3191" s="90">
        <f>(17/100+7.6/100+1.65/100)*P3191</f>
        <v>0</v>
      </c>
      <c r="R3191" s="104"/>
      <c r="S3191" s="104"/>
      <c r="T3191" s="104"/>
      <c r="U3191" s="104"/>
      <c r="V3191" s="90">
        <f>+P3191-Q3191+R3191+S3191+T3191+U3191</f>
        <v>0</v>
      </c>
      <c r="W3191" s="91">
        <f>(1.02/100)</f>
        <v>1.02E-2</v>
      </c>
      <c r="X3191" s="91">
        <v>4.8E-3</v>
      </c>
      <c r="Y3191" s="91">
        <v>0.17</v>
      </c>
      <c r="Z3191" s="91">
        <v>1.65E-2</v>
      </c>
      <c r="AA3191" s="91">
        <v>7.6E-2</v>
      </c>
      <c r="AB3191" s="91">
        <f>SUM(W3191:AA3191)</f>
        <v>0.2775</v>
      </c>
      <c r="AC3191" s="75">
        <v>12</v>
      </c>
      <c r="AD3191" s="92">
        <f>IF(AL3191="","",+AC3191*AL3191)</f>
      </c>
      <c r="AE3191" s="93">
        <f>IF(AL3191="","",+AL3191*AB3191)</f>
      </c>
      <c r="AF3191" s="92">
        <f>IF(AL3191="","",+AL3191-AE3191)</f>
      </c>
      <c r="AG3191" s="93">
        <f>+V3191</f>
        <v>0</v>
      </c>
      <c r="AH3191" s="92">
        <f>IF(AF3191="","",+AF3191-AG3191)</f>
      </c>
      <c r="AI3191" s="92">
        <f>IF(AH3191="","",+AH3191*AC3191)</f>
      </c>
      <c r="AJ3191" s="93"/>
      <c r="AK3191" s="94">
        <v>0.33</v>
      </c>
      <c r="AL3191" s="93">
        <f>IF(V3191=0,"",V3191/(1-AB3191-AK3191))</f>
      </c>
      <c r="AM3191" s="95">
        <v>0.33</v>
      </c>
      <c r="AN3191" s="93">
        <f>IF(V3191=0,"",V3191/(1-AB3191-AM3191))</f>
      </c>
      <c r="AO3191" s="96">
        <v>1.2</v>
      </c>
      <c r="AP3191" s="93">
        <f>IF(BD!AJ3191="","",BD!AJ3191*BD!AO3191)</f>
      </c>
      <c r="AQ3191" s="91">
        <f>BD!AM3191/BD!AK3191-1</f>
        <v>0</v>
      </c>
      <c r="AR3191" s="91">
        <f>IF(BD!AN3191="","",IF(BD!AJ3191="","",BD!AN3191/BD!AJ3191-1))</f>
      </c>
      <c r="AS3191" s="91">
        <f>IF(BD!AN3191="","",IF(BD!AN3191&lt;BD!AL3191,"ABAIXO DA META","DENTRO DA META"))</f>
      </c>
      <c r="AT3191" s="91" t="str">
        <f>IF(BD!AJ3191="","EM ANÁLISE",IF(BD!AP3191&gt;=BD!AN3191,"GO", "NO GO"))</f>
        <v>EM ANÁLISE</v>
      </c>
      <c r="AU3191" s="97">
        <f>IF(AN3191="","",+BD!$AN3191-AJ3191)</f>
      </c>
      <c r="AV3191" s="98"/>
      <c r="AW3191" s="90">
        <f>BD!P3191*BD!AC3191</f>
        <v>0</v>
      </c>
      <c r="AX3191" s="90">
        <f>BD!V3191*BD!AC3191</f>
        <v>0</v>
      </c>
      <c r="AY3191" s="90">
        <f>IF(BD!AN3191="","",BD!AN3191*BD!AC3191)</f>
      </c>
      <c r="AZ3191" s="75" t="s">
        <v>123</v>
      </c>
      <c r="BA3191" s="75"/>
      <c r="BB3191" s="75"/>
      <c r="BC3191" s="75"/>
      <c r="BD3191" s="104"/>
      <c r="BE3191" s="104"/>
      <c r="BF3191" s="101"/>
      <c r="BG3191" s="101"/>
      <c r="BH3191" s="101"/>
      <c r="BI3191" s="101"/>
      <c r="BJ3191" s="101"/>
      <c r="BK3191" s="101"/>
      <c r="BL3191" s="101"/>
      <c r="BM3191" s="101"/>
      <c r="BN3191" s="101"/>
      <c r="BO3191" s="103"/>
      <c r="BP3191" s="101"/>
      <c r="BQ3191" s="101"/>
      <c r="BR3191" s="101"/>
      <c r="BS3191" s="101"/>
      <c r="BT3191" s="101"/>
      <c r="BU3191" s="101"/>
      <c r="BV3191" s="101"/>
      <c r="BW3191" s="101"/>
      <c r="BX3191" s="101"/>
      <c r="BY3191" s="101"/>
      <c r="BZ3191" s="101"/>
      <c r="CA3191" s="101"/>
      <c r="CB3191" s="101"/>
      <c r="CC3191" s="101"/>
      <c r="CD3191" s="101"/>
      <c r="CE3191" s="101"/>
      <c r="CF3191" s="101"/>
      <c r="CG3191" s="37" t="e">
        <f>VLOOKUP(Table_1[[#This Row],[EAN]],'[1]Planilha1'!$E:$R,13,0)</f>
        <v>#N/A</v>
      </c>
    </row>
    <row r="3192" ht="15" hidden="1">
      <c r="A3192" s="7"/>
      <c r="B3192" s="84" t="s">
        <v>79</v>
      </c>
      <c r="C3192" s="75">
        <v>222511</v>
      </c>
      <c r="D3192" s="75"/>
      <c r="E3192" s="85">
        <v>7891097102875</v>
      </c>
      <c r="F3192" s="86" t="s">
        <v>3697</v>
      </c>
      <c r="G3192" s="75" t="s">
        <v>17</v>
      </c>
      <c r="H3192" s="75">
        <v>1640</v>
      </c>
      <c r="I3192" s="87" t="s">
        <v>499</v>
      </c>
      <c r="J3192" s="75" t="s">
        <v>500</v>
      </c>
      <c r="K3192" s="88" t="s">
        <v>84</v>
      </c>
      <c r="L3192" s="88">
        <v>24</v>
      </c>
      <c r="M3192" s="88">
        <v>4</v>
      </c>
      <c r="N3192" s="75" t="s">
        <v>85</v>
      </c>
      <c r="O3192" s="75"/>
      <c r="P3192" s="106"/>
      <c r="Q3192" s="90">
        <f>(17/100+7.6/100+1.65/100)*P3192</f>
        <v>0</v>
      </c>
      <c r="R3192" s="104"/>
      <c r="S3192" s="104"/>
      <c r="T3192" s="104"/>
      <c r="U3192" s="104"/>
      <c r="V3192" s="90">
        <f>+P3192-Q3192+R3192+S3192+T3192+U3192</f>
        <v>0</v>
      </c>
      <c r="W3192" s="91">
        <f>(1.02/100)</f>
        <v>1.02E-2</v>
      </c>
      <c r="X3192" s="91">
        <v>4.8E-3</v>
      </c>
      <c r="Y3192" s="91">
        <v>0.17</v>
      </c>
      <c r="Z3192" s="91">
        <v>1.65E-2</v>
      </c>
      <c r="AA3192" s="91">
        <v>7.6E-2</v>
      </c>
      <c r="AB3192" s="91">
        <f>SUM(W3192:AA3192)</f>
        <v>0.2775</v>
      </c>
      <c r="AC3192" s="75">
        <v>12</v>
      </c>
      <c r="AD3192" s="92">
        <f>IF(AL3192="","",+AC3192*AL3192)</f>
      </c>
      <c r="AE3192" s="93">
        <f>IF(AL3192="","",+AL3192*AB3192)</f>
      </c>
      <c r="AF3192" s="92">
        <f>IF(AL3192="","",+AL3192-AE3192)</f>
      </c>
      <c r="AG3192" s="93">
        <f>+V3192</f>
        <v>0</v>
      </c>
      <c r="AH3192" s="92">
        <f>IF(AF3192="","",+AF3192-AG3192)</f>
      </c>
      <c r="AI3192" s="92">
        <f>IF(AH3192="","",+AH3192*AC3192)</f>
      </c>
      <c r="AJ3192" s="93"/>
      <c r="AK3192" s="94">
        <v>0.33</v>
      </c>
      <c r="AL3192" s="93">
        <f>IF(V3192=0,"",V3192/(1-AB3192-AK3192))</f>
      </c>
      <c r="AM3192" s="95">
        <v>0.33</v>
      </c>
      <c r="AN3192" s="93">
        <f>IF(V3192=0,"",V3192/(1-AB3192-AM3192))</f>
      </c>
      <c r="AO3192" s="96">
        <v>1.2</v>
      </c>
      <c r="AP3192" s="93">
        <f>IF(BD!AJ3192="","",BD!AJ3192*BD!AO3192)</f>
      </c>
      <c r="AQ3192" s="91">
        <f>BD!AM3192/BD!AK3192-1</f>
        <v>0</v>
      </c>
      <c r="AR3192" s="91">
        <f>IF(BD!AN3192="","",IF(BD!AJ3192="","",BD!AN3192/BD!AJ3192-1))</f>
      </c>
      <c r="AS3192" s="91">
        <f>IF(BD!AN3192="","",IF(BD!AN3192&lt;BD!AL3192,"ABAIXO DA META","DENTRO DA META"))</f>
      </c>
      <c r="AT3192" s="91" t="str">
        <f>IF(BD!AJ3192="","EM ANÁLISE",IF(BD!AP3192&gt;=BD!AN3192,"GO", "NO GO"))</f>
        <v>EM ANÁLISE</v>
      </c>
      <c r="AU3192" s="97">
        <f>IF(AN3192="","",+BD!$AN3192-AJ3192)</f>
      </c>
      <c r="AV3192" s="98"/>
      <c r="AW3192" s="90">
        <f>BD!P3192*BD!AC3192</f>
        <v>0</v>
      </c>
      <c r="AX3192" s="90">
        <f>BD!V3192*BD!AC3192</f>
        <v>0</v>
      </c>
      <c r="AY3192" s="90">
        <f>IF(BD!AN3192="","",BD!AN3192*BD!AC3192)</f>
      </c>
      <c r="AZ3192" s="75" t="s">
        <v>123</v>
      </c>
      <c r="BA3192" s="75"/>
      <c r="BB3192" s="75"/>
      <c r="BC3192" s="75"/>
      <c r="BD3192" s="104"/>
      <c r="BE3192" s="104"/>
      <c r="BF3192" s="101"/>
      <c r="BG3192" s="101"/>
      <c r="BH3192" s="101"/>
      <c r="BI3192" s="101"/>
      <c r="BJ3192" s="101"/>
      <c r="BK3192" s="101"/>
      <c r="BL3192" s="101"/>
      <c r="BM3192" s="101"/>
      <c r="BN3192" s="101"/>
      <c r="BO3192" s="103"/>
      <c r="BP3192" s="101"/>
      <c r="BQ3192" s="101"/>
      <c r="BR3192" s="101"/>
      <c r="BS3192" s="101"/>
      <c r="BT3192" s="101"/>
      <c r="BU3192" s="101"/>
      <c r="BV3192" s="101"/>
      <c r="BW3192" s="101"/>
      <c r="BX3192" s="101"/>
      <c r="BY3192" s="101"/>
      <c r="BZ3192" s="101"/>
      <c r="CA3192" s="101"/>
      <c r="CB3192" s="101"/>
      <c r="CC3192" s="101"/>
      <c r="CD3192" s="101"/>
      <c r="CE3192" s="101"/>
      <c r="CF3192" s="101"/>
      <c r="CG3192" s="37" t="e">
        <f>VLOOKUP(Table_1[[#This Row],[EAN]],'[1]Planilha1'!$E:$R,13,0)</f>
        <v>#N/A</v>
      </c>
    </row>
    <row r="3193" ht="15" hidden="1">
      <c r="A3193" s="7"/>
      <c r="B3193" s="84" t="s">
        <v>79</v>
      </c>
      <c r="C3193" s="75">
        <v>222512</v>
      </c>
      <c r="D3193" s="75"/>
      <c r="E3193" s="85">
        <v>7891097102936</v>
      </c>
      <c r="F3193" s="86" t="s">
        <v>3698</v>
      </c>
      <c r="G3193" s="75" t="s">
        <v>17</v>
      </c>
      <c r="H3193" s="75">
        <v>1640</v>
      </c>
      <c r="I3193" s="87" t="s">
        <v>499</v>
      </c>
      <c r="J3193" s="75" t="s">
        <v>500</v>
      </c>
      <c r="K3193" s="88" t="s">
        <v>84</v>
      </c>
      <c r="L3193" s="88">
        <v>24</v>
      </c>
      <c r="M3193" s="88">
        <v>4</v>
      </c>
      <c r="N3193" s="75" t="s">
        <v>85</v>
      </c>
      <c r="O3193" s="75"/>
      <c r="P3193" s="106"/>
      <c r="Q3193" s="90">
        <f>(17/100+7.6/100+1.65/100)*P3193</f>
        <v>0</v>
      </c>
      <c r="R3193" s="104"/>
      <c r="S3193" s="104"/>
      <c r="T3193" s="104"/>
      <c r="U3193" s="104"/>
      <c r="V3193" s="90">
        <f>+P3193-Q3193+R3193+S3193+T3193+U3193</f>
        <v>0</v>
      </c>
      <c r="W3193" s="91">
        <f>(1.02/100)</f>
        <v>1.02E-2</v>
      </c>
      <c r="X3193" s="91">
        <v>4.8E-3</v>
      </c>
      <c r="Y3193" s="91">
        <v>0.17</v>
      </c>
      <c r="Z3193" s="91">
        <v>1.65E-2</v>
      </c>
      <c r="AA3193" s="91">
        <v>7.6E-2</v>
      </c>
      <c r="AB3193" s="91">
        <f>SUM(W3193:AA3193)</f>
        <v>0.2775</v>
      </c>
      <c r="AC3193" s="75">
        <v>12</v>
      </c>
      <c r="AD3193" s="92">
        <f>IF(AL3193="","",+AC3193*AL3193)</f>
      </c>
      <c r="AE3193" s="93">
        <f>IF(AL3193="","",+AL3193*AB3193)</f>
      </c>
      <c r="AF3193" s="92">
        <f>IF(AL3193="","",+AL3193-AE3193)</f>
      </c>
      <c r="AG3193" s="93">
        <f>+V3193</f>
        <v>0</v>
      </c>
      <c r="AH3193" s="92">
        <f>IF(AF3193="","",+AF3193-AG3193)</f>
      </c>
      <c r="AI3193" s="92">
        <f>IF(AH3193="","",+AH3193*AC3193)</f>
      </c>
      <c r="AJ3193" s="93"/>
      <c r="AK3193" s="94">
        <v>0.33</v>
      </c>
      <c r="AL3193" s="93">
        <f>IF(V3193=0,"",V3193/(1-AB3193-AK3193))</f>
      </c>
      <c r="AM3193" s="95">
        <v>0.33</v>
      </c>
      <c r="AN3193" s="93">
        <f>IF(V3193=0,"",V3193/(1-AB3193-AM3193))</f>
      </c>
      <c r="AO3193" s="96">
        <v>1.2</v>
      </c>
      <c r="AP3193" s="93">
        <f>IF(BD!AJ3193="","",BD!AJ3193*BD!AO3193)</f>
      </c>
      <c r="AQ3193" s="91">
        <f>BD!AM3193/BD!AK3193-1</f>
        <v>0</v>
      </c>
      <c r="AR3193" s="91">
        <f>IF(BD!AN3193="","",IF(BD!AJ3193="","",BD!AN3193/BD!AJ3193-1))</f>
      </c>
      <c r="AS3193" s="91">
        <f>IF(BD!AN3193="","",IF(BD!AN3193&lt;BD!AL3193,"ABAIXO DA META","DENTRO DA META"))</f>
      </c>
      <c r="AT3193" s="91" t="str">
        <f>IF(BD!AJ3193="","EM ANÁLISE",IF(BD!AP3193&gt;=BD!AN3193,"GO", "NO GO"))</f>
        <v>EM ANÁLISE</v>
      </c>
      <c r="AU3193" s="97">
        <f>IF(AN3193="","",+BD!$AN3193-AJ3193)</f>
      </c>
      <c r="AV3193" s="98"/>
      <c r="AW3193" s="90">
        <f>BD!P3193*BD!AC3193</f>
        <v>0</v>
      </c>
      <c r="AX3193" s="90">
        <f>BD!V3193*BD!AC3193</f>
        <v>0</v>
      </c>
      <c r="AY3193" s="90">
        <f>IF(BD!AN3193="","",BD!AN3193*BD!AC3193)</f>
      </c>
      <c r="AZ3193" s="75" t="s">
        <v>123</v>
      </c>
      <c r="BA3193" s="75"/>
      <c r="BB3193" s="75"/>
      <c r="BC3193" s="75"/>
      <c r="BD3193" s="104"/>
      <c r="BE3193" s="104"/>
      <c r="BF3193" s="101"/>
      <c r="BG3193" s="101"/>
      <c r="BH3193" s="101"/>
      <c r="BI3193" s="101"/>
      <c r="BJ3193" s="101"/>
      <c r="BK3193" s="101"/>
      <c r="BL3193" s="101"/>
      <c r="BM3193" s="101"/>
      <c r="BN3193" s="101"/>
      <c r="BO3193" s="103"/>
      <c r="BP3193" s="101"/>
      <c r="BQ3193" s="101"/>
      <c r="BR3193" s="101"/>
      <c r="BS3193" s="101"/>
      <c r="BT3193" s="101"/>
      <c r="BU3193" s="101"/>
      <c r="BV3193" s="101"/>
      <c r="BW3193" s="101"/>
      <c r="BX3193" s="101"/>
      <c r="BY3193" s="101"/>
      <c r="BZ3193" s="101"/>
      <c r="CA3193" s="101"/>
      <c r="CB3193" s="101"/>
      <c r="CC3193" s="101"/>
      <c r="CD3193" s="101"/>
      <c r="CE3193" s="101"/>
      <c r="CF3193" s="101"/>
      <c r="CG3193" s="37" t="e">
        <f>VLOOKUP(Table_1[[#This Row],[EAN]],'[1]Planilha1'!$E:$R,13,0)</f>
        <v>#N/A</v>
      </c>
    </row>
    <row r="3194" ht="15" hidden="1">
      <c r="A3194" s="7"/>
      <c r="B3194" s="84" t="s">
        <v>79</v>
      </c>
      <c r="C3194" s="75">
        <v>222513</v>
      </c>
      <c r="D3194" s="75"/>
      <c r="E3194" s="85">
        <v>7891097103216</v>
      </c>
      <c r="F3194" s="86" t="s">
        <v>3699</v>
      </c>
      <c r="G3194" s="75" t="s">
        <v>17</v>
      </c>
      <c r="H3194" s="75">
        <v>1640</v>
      </c>
      <c r="I3194" s="87" t="s">
        <v>499</v>
      </c>
      <c r="J3194" s="75" t="s">
        <v>3685</v>
      </c>
      <c r="K3194" s="88" t="s">
        <v>84</v>
      </c>
      <c r="L3194" s="88">
        <v>24</v>
      </c>
      <c r="M3194" s="88">
        <v>4</v>
      </c>
      <c r="N3194" s="75" t="s">
        <v>85</v>
      </c>
      <c r="O3194" s="75"/>
      <c r="P3194" s="106"/>
      <c r="Q3194" s="90">
        <f>(17/100+7.6/100+1.65/100)*P3194</f>
        <v>0</v>
      </c>
      <c r="R3194" s="104"/>
      <c r="S3194" s="104"/>
      <c r="T3194" s="104"/>
      <c r="U3194" s="104"/>
      <c r="V3194" s="90">
        <f>+P3194-Q3194+R3194+S3194+T3194+U3194</f>
        <v>0</v>
      </c>
      <c r="W3194" s="91">
        <f>(1.02/100)</f>
        <v>1.02E-2</v>
      </c>
      <c r="X3194" s="91">
        <v>4.8E-3</v>
      </c>
      <c r="Y3194" s="91">
        <v>0.17</v>
      </c>
      <c r="Z3194" s="91">
        <v>1.65E-2</v>
      </c>
      <c r="AA3194" s="91">
        <v>7.6E-2</v>
      </c>
      <c r="AB3194" s="91">
        <f>SUM(W3194:AA3194)</f>
        <v>0.2775</v>
      </c>
      <c r="AC3194" s="75">
        <v>12</v>
      </c>
      <c r="AD3194" s="92">
        <f>IF(AL3194="","",+AC3194*AL3194)</f>
      </c>
      <c r="AE3194" s="93">
        <f>IF(AL3194="","",+AL3194*AB3194)</f>
      </c>
      <c r="AF3194" s="92">
        <f>IF(AL3194="","",+AL3194-AE3194)</f>
      </c>
      <c r="AG3194" s="93">
        <f>+V3194</f>
        <v>0</v>
      </c>
      <c r="AH3194" s="92">
        <f>IF(AF3194="","",+AF3194-AG3194)</f>
      </c>
      <c r="AI3194" s="92">
        <f>IF(AH3194="","",+AH3194*AC3194)</f>
      </c>
      <c r="AJ3194" s="93"/>
      <c r="AK3194" s="94">
        <v>0.33</v>
      </c>
      <c r="AL3194" s="93">
        <f>IF(V3194=0,"",V3194/(1-AB3194-AK3194))</f>
      </c>
      <c r="AM3194" s="95">
        <v>0.33</v>
      </c>
      <c r="AN3194" s="93">
        <f>IF(V3194=0,"",V3194/(1-AB3194-AM3194))</f>
      </c>
      <c r="AO3194" s="96">
        <v>1.2</v>
      </c>
      <c r="AP3194" s="93">
        <f>IF(BD!AJ3194="","",BD!AJ3194*BD!AO3194)</f>
      </c>
      <c r="AQ3194" s="91">
        <f>BD!AM3194/BD!AK3194-1</f>
        <v>0</v>
      </c>
      <c r="AR3194" s="91">
        <f>IF(BD!AN3194="","",IF(BD!AJ3194="","",BD!AN3194/BD!AJ3194-1))</f>
      </c>
      <c r="AS3194" s="91">
        <f>IF(BD!AN3194="","",IF(BD!AN3194&lt;BD!AL3194,"ABAIXO DA META","DENTRO DA META"))</f>
      </c>
      <c r="AT3194" s="91" t="str">
        <f>IF(BD!AJ3194="","EM ANÁLISE",IF(BD!AP3194&gt;=BD!AN3194,"GO", "NO GO"))</f>
        <v>EM ANÁLISE</v>
      </c>
      <c r="AU3194" s="97">
        <f>IF(AN3194="","",+BD!$AN3194-AJ3194)</f>
      </c>
      <c r="AV3194" s="98"/>
      <c r="AW3194" s="90">
        <f>BD!P3194*BD!AC3194</f>
        <v>0</v>
      </c>
      <c r="AX3194" s="90">
        <f>BD!V3194*BD!AC3194</f>
        <v>0</v>
      </c>
      <c r="AY3194" s="90">
        <f>IF(BD!AN3194="","",BD!AN3194*BD!AC3194)</f>
      </c>
      <c r="AZ3194" s="75" t="s">
        <v>123</v>
      </c>
      <c r="BA3194" s="75"/>
      <c r="BB3194" s="75"/>
      <c r="BC3194" s="75"/>
      <c r="BD3194" s="104"/>
      <c r="BE3194" s="104"/>
      <c r="BF3194" s="101"/>
      <c r="BG3194" s="101"/>
      <c r="BH3194" s="101"/>
      <c r="BI3194" s="101"/>
      <c r="BJ3194" s="101"/>
      <c r="BK3194" s="101"/>
      <c r="BL3194" s="101"/>
      <c r="BM3194" s="101"/>
      <c r="BN3194" s="101"/>
      <c r="BO3194" s="103"/>
      <c r="BP3194" s="101"/>
      <c r="BQ3194" s="101"/>
      <c r="BR3194" s="101"/>
      <c r="BS3194" s="101"/>
      <c r="BT3194" s="101"/>
      <c r="BU3194" s="101"/>
      <c r="BV3194" s="101"/>
      <c r="BW3194" s="101"/>
      <c r="BX3194" s="101"/>
      <c r="BY3194" s="101"/>
      <c r="BZ3194" s="101"/>
      <c r="CA3194" s="101"/>
      <c r="CB3194" s="101"/>
      <c r="CC3194" s="101"/>
      <c r="CD3194" s="101"/>
      <c r="CE3194" s="101"/>
      <c r="CF3194" s="101"/>
      <c r="CG3194" s="37" t="e">
        <f>VLOOKUP(Table_1[[#This Row],[EAN]],'[1]Planilha1'!$E:$R,13,0)</f>
        <v>#N/A</v>
      </c>
    </row>
    <row r="3195" ht="15" hidden="1">
      <c r="A3195" s="7"/>
      <c r="B3195" s="84" t="s">
        <v>79</v>
      </c>
      <c r="C3195" s="75">
        <v>222514</v>
      </c>
      <c r="D3195" s="75"/>
      <c r="E3195" s="85">
        <v>7891097103209</v>
      </c>
      <c r="F3195" s="86" t="s">
        <v>3700</v>
      </c>
      <c r="G3195" s="75" t="s">
        <v>17</v>
      </c>
      <c r="H3195" s="75">
        <v>1640</v>
      </c>
      <c r="I3195" s="87" t="s">
        <v>499</v>
      </c>
      <c r="J3195" s="75" t="s">
        <v>3685</v>
      </c>
      <c r="K3195" s="88" t="s">
        <v>84</v>
      </c>
      <c r="L3195" s="88">
        <v>24</v>
      </c>
      <c r="M3195" s="88">
        <v>4</v>
      </c>
      <c r="N3195" s="75" t="s">
        <v>85</v>
      </c>
      <c r="O3195" s="75"/>
      <c r="P3195" s="106"/>
      <c r="Q3195" s="90">
        <f>(17/100+7.6/100+1.65/100)*P3195</f>
        <v>0</v>
      </c>
      <c r="R3195" s="104"/>
      <c r="S3195" s="104"/>
      <c r="T3195" s="104"/>
      <c r="U3195" s="104"/>
      <c r="V3195" s="90">
        <f>+P3195-Q3195+R3195+S3195+T3195+U3195</f>
        <v>0</v>
      </c>
      <c r="W3195" s="91">
        <f>(1.02/100)</f>
        <v>1.02E-2</v>
      </c>
      <c r="X3195" s="91">
        <v>4.8E-3</v>
      </c>
      <c r="Y3195" s="91">
        <v>0.17</v>
      </c>
      <c r="Z3195" s="91">
        <v>1.65E-2</v>
      </c>
      <c r="AA3195" s="91">
        <v>7.6E-2</v>
      </c>
      <c r="AB3195" s="91">
        <f>SUM(W3195:AA3195)</f>
        <v>0.2775</v>
      </c>
      <c r="AC3195" s="75">
        <v>12</v>
      </c>
      <c r="AD3195" s="92">
        <f>IF(AL3195="","",+AC3195*AL3195)</f>
      </c>
      <c r="AE3195" s="93">
        <f>IF(AL3195="","",+AL3195*AB3195)</f>
      </c>
      <c r="AF3195" s="92">
        <f>IF(AL3195="","",+AL3195-AE3195)</f>
      </c>
      <c r="AG3195" s="93">
        <f>+V3195</f>
        <v>0</v>
      </c>
      <c r="AH3195" s="92">
        <f>IF(AF3195="","",+AF3195-AG3195)</f>
      </c>
      <c r="AI3195" s="92">
        <f>IF(AH3195="","",+AH3195*AC3195)</f>
      </c>
      <c r="AJ3195" s="93"/>
      <c r="AK3195" s="94">
        <v>0.33</v>
      </c>
      <c r="AL3195" s="93">
        <f>IF(V3195=0,"",V3195/(1-AB3195-AK3195))</f>
      </c>
      <c r="AM3195" s="95">
        <v>0.33</v>
      </c>
      <c r="AN3195" s="93">
        <f>IF(V3195=0,"",V3195/(1-AB3195-AM3195))</f>
      </c>
      <c r="AO3195" s="96">
        <v>1.2</v>
      </c>
      <c r="AP3195" s="93">
        <f>IF(BD!AJ3195="","",BD!AJ3195*BD!AO3195)</f>
      </c>
      <c r="AQ3195" s="91">
        <f>BD!AM3195/BD!AK3195-1</f>
        <v>0</v>
      </c>
      <c r="AR3195" s="91">
        <f>IF(BD!AN3195="","",IF(BD!AJ3195="","",BD!AN3195/BD!AJ3195-1))</f>
      </c>
      <c r="AS3195" s="91">
        <f>IF(BD!AN3195="","",IF(BD!AN3195&lt;BD!AL3195,"ABAIXO DA META","DENTRO DA META"))</f>
      </c>
      <c r="AT3195" s="91" t="str">
        <f>IF(BD!AJ3195="","EM ANÁLISE",IF(BD!AP3195&gt;=BD!AN3195,"GO", "NO GO"))</f>
        <v>EM ANÁLISE</v>
      </c>
      <c r="AU3195" s="97">
        <f>IF(AN3195="","",+BD!$AN3195-AJ3195)</f>
      </c>
      <c r="AV3195" s="98"/>
      <c r="AW3195" s="90">
        <f>BD!P3195*BD!AC3195</f>
        <v>0</v>
      </c>
      <c r="AX3195" s="90">
        <f>BD!V3195*BD!AC3195</f>
        <v>0</v>
      </c>
      <c r="AY3195" s="90">
        <f>IF(BD!AN3195="","",BD!AN3195*BD!AC3195)</f>
      </c>
      <c r="AZ3195" s="75" t="s">
        <v>123</v>
      </c>
      <c r="BA3195" s="75"/>
      <c r="BB3195" s="75"/>
      <c r="BC3195" s="75"/>
      <c r="BD3195" s="104"/>
      <c r="BE3195" s="104"/>
      <c r="BF3195" s="101"/>
      <c r="BG3195" s="101"/>
      <c r="BH3195" s="101"/>
      <c r="BI3195" s="101"/>
      <c r="BJ3195" s="101"/>
      <c r="BK3195" s="101"/>
      <c r="BL3195" s="101"/>
      <c r="BM3195" s="101"/>
      <c r="BN3195" s="101"/>
      <c r="BO3195" s="103"/>
      <c r="BP3195" s="101"/>
      <c r="BQ3195" s="101"/>
      <c r="BR3195" s="101"/>
      <c r="BS3195" s="101"/>
      <c r="BT3195" s="101"/>
      <c r="BU3195" s="101"/>
      <c r="BV3195" s="101"/>
      <c r="BW3195" s="101"/>
      <c r="BX3195" s="101"/>
      <c r="BY3195" s="101"/>
      <c r="BZ3195" s="101"/>
      <c r="CA3195" s="101"/>
      <c r="CB3195" s="101"/>
      <c r="CC3195" s="101"/>
      <c r="CD3195" s="101"/>
      <c r="CE3195" s="101"/>
      <c r="CF3195" s="101"/>
      <c r="CG3195" s="37" t="e">
        <f>VLOOKUP(Table_1[[#This Row],[EAN]],'[1]Planilha1'!$E:$R,13,0)</f>
        <v>#N/A</v>
      </c>
    </row>
    <row r="3196" ht="15" hidden="1">
      <c r="A3196" s="7"/>
      <c r="B3196" s="84" t="s">
        <v>79</v>
      </c>
      <c r="C3196" s="75">
        <v>222515</v>
      </c>
      <c r="D3196" s="75"/>
      <c r="E3196" s="85">
        <v>7891097102219</v>
      </c>
      <c r="F3196" s="86" t="s">
        <v>3701</v>
      </c>
      <c r="G3196" s="75" t="s">
        <v>17</v>
      </c>
      <c r="H3196" s="75">
        <v>1640</v>
      </c>
      <c r="I3196" s="87" t="s">
        <v>499</v>
      </c>
      <c r="J3196" s="75" t="s">
        <v>500</v>
      </c>
      <c r="K3196" s="88" t="s">
        <v>84</v>
      </c>
      <c r="L3196" s="88">
        <v>24</v>
      </c>
      <c r="M3196" s="88">
        <v>4</v>
      </c>
      <c r="N3196" s="75" t="s">
        <v>85</v>
      </c>
      <c r="O3196" s="75"/>
      <c r="P3196" s="106"/>
      <c r="Q3196" s="90">
        <f>(17/100+7.6/100+1.65/100)*P3196</f>
        <v>0</v>
      </c>
      <c r="R3196" s="104"/>
      <c r="S3196" s="104"/>
      <c r="T3196" s="104"/>
      <c r="U3196" s="104"/>
      <c r="V3196" s="90">
        <f>+P3196-Q3196+R3196+S3196+T3196+U3196</f>
        <v>0</v>
      </c>
      <c r="W3196" s="91">
        <f>(1.02/100)</f>
        <v>1.02E-2</v>
      </c>
      <c r="X3196" s="91">
        <v>4.8E-3</v>
      </c>
      <c r="Y3196" s="91">
        <v>0.17</v>
      </c>
      <c r="Z3196" s="91">
        <v>1.65E-2</v>
      </c>
      <c r="AA3196" s="91">
        <v>7.6E-2</v>
      </c>
      <c r="AB3196" s="91">
        <f>SUM(W3196:AA3196)</f>
        <v>0.2775</v>
      </c>
      <c r="AC3196" s="75">
        <v>12</v>
      </c>
      <c r="AD3196" s="92">
        <f>IF(AL3196="","",+AC3196*AL3196)</f>
      </c>
      <c r="AE3196" s="93">
        <f>IF(AL3196="","",+AL3196*AB3196)</f>
      </c>
      <c r="AF3196" s="92">
        <f>IF(AL3196="","",+AL3196-AE3196)</f>
      </c>
      <c r="AG3196" s="93">
        <f>+V3196</f>
        <v>0</v>
      </c>
      <c r="AH3196" s="92">
        <f>IF(AF3196="","",+AF3196-AG3196)</f>
      </c>
      <c r="AI3196" s="92">
        <f>IF(AH3196="","",+AH3196*AC3196)</f>
      </c>
      <c r="AJ3196" s="93"/>
      <c r="AK3196" s="94">
        <v>0.33</v>
      </c>
      <c r="AL3196" s="93">
        <f>IF(V3196=0,"",V3196/(1-AB3196-AK3196))</f>
      </c>
      <c r="AM3196" s="95">
        <v>0.33</v>
      </c>
      <c r="AN3196" s="93">
        <f>IF(V3196=0,"",V3196/(1-AB3196-AM3196))</f>
      </c>
      <c r="AO3196" s="96">
        <v>1.2</v>
      </c>
      <c r="AP3196" s="93">
        <f>IF(BD!AJ3196="","",BD!AJ3196*BD!AO3196)</f>
      </c>
      <c r="AQ3196" s="91">
        <f>BD!AM3196/BD!AK3196-1</f>
        <v>0</v>
      </c>
      <c r="AR3196" s="91">
        <f>IF(BD!AN3196="","",IF(BD!AJ3196="","",BD!AN3196/BD!AJ3196-1))</f>
      </c>
      <c r="AS3196" s="91">
        <f>IF(BD!AN3196="","",IF(BD!AN3196&lt;BD!AL3196,"ABAIXO DA META","DENTRO DA META"))</f>
      </c>
      <c r="AT3196" s="91" t="str">
        <f>IF(BD!AJ3196="","EM ANÁLISE",IF(BD!AP3196&gt;=BD!AN3196,"GO", "NO GO"))</f>
        <v>EM ANÁLISE</v>
      </c>
      <c r="AU3196" s="97">
        <f>IF(AN3196="","",+BD!$AN3196-AJ3196)</f>
      </c>
      <c r="AV3196" s="98"/>
      <c r="AW3196" s="90">
        <f>BD!P3196*BD!AC3196</f>
        <v>0</v>
      </c>
      <c r="AX3196" s="90">
        <f>BD!V3196*BD!AC3196</f>
        <v>0</v>
      </c>
      <c r="AY3196" s="90">
        <f>IF(BD!AN3196="","",BD!AN3196*BD!AC3196)</f>
      </c>
      <c r="AZ3196" s="75" t="s">
        <v>123</v>
      </c>
      <c r="BA3196" s="75"/>
      <c r="BB3196" s="75"/>
      <c r="BC3196" s="75"/>
      <c r="BD3196" s="104"/>
      <c r="BE3196" s="104"/>
      <c r="BF3196" s="101"/>
      <c r="BG3196" s="101"/>
      <c r="BH3196" s="101"/>
      <c r="BI3196" s="101"/>
      <c r="BJ3196" s="101"/>
      <c r="BK3196" s="101"/>
      <c r="BL3196" s="101"/>
      <c r="BM3196" s="101"/>
      <c r="BN3196" s="101"/>
      <c r="BO3196" s="103"/>
      <c r="BP3196" s="101"/>
      <c r="BQ3196" s="101"/>
      <c r="BR3196" s="101"/>
      <c r="BS3196" s="101"/>
      <c r="BT3196" s="101"/>
      <c r="BU3196" s="101"/>
      <c r="BV3196" s="101"/>
      <c r="BW3196" s="101"/>
      <c r="BX3196" s="101"/>
      <c r="BY3196" s="101"/>
      <c r="BZ3196" s="101"/>
      <c r="CA3196" s="101"/>
      <c r="CB3196" s="101"/>
      <c r="CC3196" s="101"/>
      <c r="CD3196" s="101"/>
      <c r="CE3196" s="101"/>
      <c r="CF3196" s="101"/>
      <c r="CG3196" s="37" t="e">
        <f>VLOOKUP(Table_1[[#This Row],[EAN]],'[1]Planilha1'!$E:$R,13,0)</f>
        <v>#N/A</v>
      </c>
    </row>
    <row r="3197" ht="15" hidden="1">
      <c r="A3197" s="7"/>
      <c r="B3197" s="84" t="s">
        <v>79</v>
      </c>
      <c r="C3197" s="75">
        <v>222516</v>
      </c>
      <c r="D3197" s="75"/>
      <c r="E3197" s="85">
        <v>7891097101878</v>
      </c>
      <c r="F3197" s="86" t="s">
        <v>3702</v>
      </c>
      <c r="G3197" s="75" t="s">
        <v>17</v>
      </c>
      <c r="H3197" s="75">
        <v>1640</v>
      </c>
      <c r="I3197" s="87" t="s">
        <v>499</v>
      </c>
      <c r="J3197" s="75" t="s">
        <v>3693</v>
      </c>
      <c r="K3197" s="88" t="s">
        <v>84</v>
      </c>
      <c r="L3197" s="88">
        <v>12</v>
      </c>
      <c r="M3197" s="88">
        <v>4</v>
      </c>
      <c r="N3197" s="75" t="s">
        <v>85</v>
      </c>
      <c r="O3197" s="75"/>
      <c r="P3197" s="106"/>
      <c r="Q3197" s="90">
        <f>(17/100+7.6/100+1.65/100)*P3197</f>
        <v>0</v>
      </c>
      <c r="R3197" s="104"/>
      <c r="S3197" s="104"/>
      <c r="T3197" s="104"/>
      <c r="U3197" s="104"/>
      <c r="V3197" s="90">
        <f>+P3197-Q3197+R3197+S3197+T3197+U3197</f>
        <v>0</v>
      </c>
      <c r="W3197" s="91">
        <f>(1.02/100)</f>
        <v>1.02E-2</v>
      </c>
      <c r="X3197" s="91">
        <v>4.8E-3</v>
      </c>
      <c r="Y3197" s="91">
        <v>0.17</v>
      </c>
      <c r="Z3197" s="91">
        <v>1.65E-2</v>
      </c>
      <c r="AA3197" s="91">
        <v>7.6E-2</v>
      </c>
      <c r="AB3197" s="91">
        <f>SUM(W3197:AA3197)</f>
        <v>0.2775</v>
      </c>
      <c r="AC3197" s="75">
        <v>12</v>
      </c>
      <c r="AD3197" s="92">
        <f>IF(AL3197="","",+AC3197*AL3197)</f>
      </c>
      <c r="AE3197" s="93">
        <f>IF(AL3197="","",+AL3197*AB3197)</f>
      </c>
      <c r="AF3197" s="92">
        <f>IF(AL3197="","",+AL3197-AE3197)</f>
      </c>
      <c r="AG3197" s="93">
        <f>+V3197</f>
        <v>0</v>
      </c>
      <c r="AH3197" s="92">
        <f>IF(AF3197="","",+AF3197-AG3197)</f>
      </c>
      <c r="AI3197" s="92">
        <f>IF(AH3197="","",+AH3197*AC3197)</f>
      </c>
      <c r="AJ3197" s="93"/>
      <c r="AK3197" s="94">
        <v>0.33</v>
      </c>
      <c r="AL3197" s="93">
        <f>IF(V3197=0,"",V3197/(1-AB3197-AK3197))</f>
      </c>
      <c r="AM3197" s="95">
        <v>0.33</v>
      </c>
      <c r="AN3197" s="93">
        <f>IF(V3197=0,"",V3197/(1-AB3197-AM3197))</f>
      </c>
      <c r="AO3197" s="96">
        <v>1.2</v>
      </c>
      <c r="AP3197" s="93">
        <f>IF(BD!AJ3197="","",BD!AJ3197*BD!AO3197)</f>
      </c>
      <c r="AQ3197" s="91">
        <f>BD!AM3197/BD!AK3197-1</f>
        <v>0</v>
      </c>
      <c r="AR3197" s="91">
        <f>IF(BD!AN3197="","",IF(BD!AJ3197="","",BD!AN3197/BD!AJ3197-1))</f>
      </c>
      <c r="AS3197" s="91">
        <f>IF(BD!AN3197="","",IF(BD!AN3197&lt;BD!AL3197,"ABAIXO DA META","DENTRO DA META"))</f>
      </c>
      <c r="AT3197" s="91" t="str">
        <f>IF(BD!AJ3197="","EM ANÁLISE",IF(BD!AP3197&gt;=BD!AN3197,"GO", "NO GO"))</f>
        <v>EM ANÁLISE</v>
      </c>
      <c r="AU3197" s="97">
        <f>IF(AN3197="","",+BD!$AN3197-AJ3197)</f>
      </c>
      <c r="AV3197" s="98"/>
      <c r="AW3197" s="90">
        <f>BD!P3197*BD!AC3197</f>
        <v>0</v>
      </c>
      <c r="AX3197" s="90">
        <f>BD!V3197*BD!AC3197</f>
        <v>0</v>
      </c>
      <c r="AY3197" s="90">
        <f>IF(BD!AN3197="","",BD!AN3197*BD!AC3197)</f>
      </c>
      <c r="AZ3197" s="75" t="s">
        <v>123</v>
      </c>
      <c r="BA3197" s="75"/>
      <c r="BB3197" s="75"/>
      <c r="BC3197" s="75"/>
      <c r="BD3197" s="104"/>
      <c r="BE3197" s="104"/>
      <c r="BF3197" s="101"/>
      <c r="BG3197" s="101"/>
      <c r="BH3197" s="101"/>
      <c r="BI3197" s="101"/>
      <c r="BJ3197" s="101"/>
      <c r="BK3197" s="101"/>
      <c r="BL3197" s="101"/>
      <c r="BM3197" s="101"/>
      <c r="BN3197" s="101"/>
      <c r="BO3197" s="103"/>
      <c r="BP3197" s="101"/>
      <c r="BQ3197" s="101"/>
      <c r="BR3197" s="101"/>
      <c r="BS3197" s="101"/>
      <c r="BT3197" s="101"/>
      <c r="BU3197" s="101"/>
      <c r="BV3197" s="101"/>
      <c r="BW3197" s="101"/>
      <c r="BX3197" s="101"/>
      <c r="BY3197" s="101"/>
      <c r="BZ3197" s="101"/>
      <c r="CA3197" s="101"/>
      <c r="CB3197" s="101"/>
      <c r="CC3197" s="101"/>
      <c r="CD3197" s="101"/>
      <c r="CE3197" s="101"/>
      <c r="CF3197" s="101"/>
      <c r="CG3197" s="37" t="e">
        <f>VLOOKUP(Table_1[[#This Row],[EAN]],'[1]Planilha1'!$E:$R,13,0)</f>
        <v>#N/A</v>
      </c>
    </row>
    <row r="3198" ht="15" hidden="1">
      <c r="A3198" s="7"/>
      <c r="B3198" s="84" t="s">
        <v>79</v>
      </c>
      <c r="C3198" s="75">
        <v>222517</v>
      </c>
      <c r="D3198" s="75"/>
      <c r="E3198" s="85">
        <v>7891097101885</v>
      </c>
      <c r="F3198" s="86" t="s">
        <v>3703</v>
      </c>
      <c r="G3198" s="75" t="s">
        <v>17</v>
      </c>
      <c r="H3198" s="75">
        <v>1640</v>
      </c>
      <c r="I3198" s="87" t="s">
        <v>499</v>
      </c>
      <c r="J3198" s="75" t="s">
        <v>3693</v>
      </c>
      <c r="K3198" s="88" t="s">
        <v>84</v>
      </c>
      <c r="L3198" s="88">
        <v>12</v>
      </c>
      <c r="M3198" s="88">
        <v>4</v>
      </c>
      <c r="N3198" s="75" t="s">
        <v>85</v>
      </c>
      <c r="O3198" s="75"/>
      <c r="P3198" s="106"/>
      <c r="Q3198" s="90">
        <f>(17/100+7.6/100+1.65/100)*P3198</f>
        <v>0</v>
      </c>
      <c r="R3198" s="104"/>
      <c r="S3198" s="104"/>
      <c r="T3198" s="104"/>
      <c r="U3198" s="104"/>
      <c r="V3198" s="90">
        <f>+P3198-Q3198+R3198+S3198+T3198+U3198</f>
        <v>0</v>
      </c>
      <c r="W3198" s="91">
        <f>(1.02/100)</f>
        <v>1.02E-2</v>
      </c>
      <c r="X3198" s="91">
        <v>4.8E-3</v>
      </c>
      <c r="Y3198" s="91">
        <v>0.17</v>
      </c>
      <c r="Z3198" s="91">
        <v>1.65E-2</v>
      </c>
      <c r="AA3198" s="91">
        <v>7.6E-2</v>
      </c>
      <c r="AB3198" s="91">
        <f>SUM(W3198:AA3198)</f>
        <v>0.2775</v>
      </c>
      <c r="AC3198" s="75">
        <v>12</v>
      </c>
      <c r="AD3198" s="92">
        <f>IF(AL3198="","",+AC3198*AL3198)</f>
      </c>
      <c r="AE3198" s="93">
        <f>IF(AL3198="","",+AL3198*AB3198)</f>
      </c>
      <c r="AF3198" s="92">
        <f>IF(AL3198="","",+AL3198-AE3198)</f>
      </c>
      <c r="AG3198" s="93">
        <f>+V3198</f>
        <v>0</v>
      </c>
      <c r="AH3198" s="92">
        <f>IF(AF3198="","",+AF3198-AG3198)</f>
      </c>
      <c r="AI3198" s="92">
        <f>IF(AH3198="","",+AH3198*AC3198)</f>
      </c>
      <c r="AJ3198" s="93"/>
      <c r="AK3198" s="94">
        <v>0.33</v>
      </c>
      <c r="AL3198" s="93">
        <f>IF(V3198=0,"",V3198/(1-AB3198-AK3198))</f>
      </c>
      <c r="AM3198" s="95">
        <v>0.33</v>
      </c>
      <c r="AN3198" s="93">
        <f>IF(V3198=0,"",V3198/(1-AB3198-AM3198))</f>
      </c>
      <c r="AO3198" s="96">
        <v>1.2</v>
      </c>
      <c r="AP3198" s="93">
        <f>IF(BD!AJ3198="","",BD!AJ3198*BD!AO3198)</f>
      </c>
      <c r="AQ3198" s="91">
        <f>BD!AM3198/BD!AK3198-1</f>
        <v>0</v>
      </c>
      <c r="AR3198" s="91">
        <f>IF(BD!AN3198="","",IF(BD!AJ3198="","",BD!AN3198/BD!AJ3198-1))</f>
      </c>
      <c r="AS3198" s="91">
        <f>IF(BD!AN3198="","",IF(BD!AN3198&lt;BD!AL3198,"ABAIXO DA META","DENTRO DA META"))</f>
      </c>
      <c r="AT3198" s="91" t="str">
        <f>IF(BD!AJ3198="","EM ANÁLISE",IF(BD!AP3198&gt;=BD!AN3198,"GO", "NO GO"))</f>
        <v>EM ANÁLISE</v>
      </c>
      <c r="AU3198" s="97">
        <f>IF(AN3198="","",+BD!$AN3198-AJ3198)</f>
      </c>
      <c r="AV3198" s="98"/>
      <c r="AW3198" s="90">
        <f>BD!P3198*BD!AC3198</f>
        <v>0</v>
      </c>
      <c r="AX3198" s="90">
        <f>BD!V3198*BD!AC3198</f>
        <v>0</v>
      </c>
      <c r="AY3198" s="90">
        <f>IF(BD!AN3198="","",BD!AN3198*BD!AC3198)</f>
      </c>
      <c r="AZ3198" s="75" t="s">
        <v>123</v>
      </c>
      <c r="BA3198" s="75"/>
      <c r="BB3198" s="75"/>
      <c r="BC3198" s="75"/>
      <c r="BD3198" s="104"/>
      <c r="BE3198" s="104"/>
      <c r="BF3198" s="101"/>
      <c r="BG3198" s="101"/>
      <c r="BH3198" s="101"/>
      <c r="BI3198" s="101"/>
      <c r="BJ3198" s="101"/>
      <c r="BK3198" s="101"/>
      <c r="BL3198" s="101"/>
      <c r="BM3198" s="101"/>
      <c r="BN3198" s="101"/>
      <c r="BO3198" s="103"/>
      <c r="BP3198" s="101"/>
      <c r="BQ3198" s="101"/>
      <c r="BR3198" s="101"/>
      <c r="BS3198" s="101"/>
      <c r="BT3198" s="101"/>
      <c r="BU3198" s="101"/>
      <c r="BV3198" s="101"/>
      <c r="BW3198" s="101"/>
      <c r="BX3198" s="101"/>
      <c r="BY3198" s="101"/>
      <c r="BZ3198" s="101"/>
      <c r="CA3198" s="101"/>
      <c r="CB3198" s="101"/>
      <c r="CC3198" s="101"/>
      <c r="CD3198" s="101"/>
      <c r="CE3198" s="101"/>
      <c r="CF3198" s="101"/>
      <c r="CG3198" s="37" t="e">
        <f>VLOOKUP(Table_1[[#This Row],[EAN]],'[1]Planilha1'!$E:$R,13,0)</f>
        <v>#N/A</v>
      </c>
    </row>
    <row r="3199" ht="15" hidden="1">
      <c r="A3199" s="7"/>
      <c r="B3199" s="84" t="s">
        <v>79</v>
      </c>
      <c r="C3199" s="75">
        <v>222518</v>
      </c>
      <c r="D3199" s="75"/>
      <c r="E3199" s="85">
        <v>7891097101526</v>
      </c>
      <c r="F3199" s="86" t="s">
        <v>3704</v>
      </c>
      <c r="G3199" s="75" t="s">
        <v>17</v>
      </c>
      <c r="H3199" s="75">
        <v>1640</v>
      </c>
      <c r="I3199" s="87" t="s">
        <v>499</v>
      </c>
      <c r="J3199" s="75" t="s">
        <v>3693</v>
      </c>
      <c r="K3199" s="88" t="s">
        <v>84</v>
      </c>
      <c r="L3199" s="88">
        <v>12</v>
      </c>
      <c r="M3199" s="88">
        <v>4</v>
      </c>
      <c r="N3199" s="75" t="s">
        <v>85</v>
      </c>
      <c r="O3199" s="75"/>
      <c r="P3199" s="106"/>
      <c r="Q3199" s="90">
        <f>(17/100+7.6/100+1.65/100)*P3199</f>
        <v>0</v>
      </c>
      <c r="R3199" s="104"/>
      <c r="S3199" s="104"/>
      <c r="T3199" s="104"/>
      <c r="U3199" s="104"/>
      <c r="V3199" s="90">
        <f>+P3199-Q3199+R3199+S3199+T3199+U3199</f>
        <v>0</v>
      </c>
      <c r="W3199" s="91">
        <f>(1.02/100)</f>
        <v>1.02E-2</v>
      </c>
      <c r="X3199" s="91">
        <v>4.8E-3</v>
      </c>
      <c r="Y3199" s="91">
        <v>0.17</v>
      </c>
      <c r="Z3199" s="91">
        <v>1.65E-2</v>
      </c>
      <c r="AA3199" s="91">
        <v>7.6E-2</v>
      </c>
      <c r="AB3199" s="91">
        <f>SUM(W3199:AA3199)</f>
        <v>0.2775</v>
      </c>
      <c r="AC3199" s="75">
        <v>12</v>
      </c>
      <c r="AD3199" s="92">
        <f>IF(AL3199="","",+AC3199*AL3199)</f>
      </c>
      <c r="AE3199" s="93">
        <f>IF(AL3199="","",+AL3199*AB3199)</f>
      </c>
      <c r="AF3199" s="92">
        <f>IF(AL3199="","",+AL3199-AE3199)</f>
      </c>
      <c r="AG3199" s="93">
        <f>+V3199</f>
        <v>0</v>
      </c>
      <c r="AH3199" s="92">
        <f>IF(AF3199="","",+AF3199-AG3199)</f>
      </c>
      <c r="AI3199" s="92">
        <f>IF(AH3199="","",+AH3199*AC3199)</f>
      </c>
      <c r="AJ3199" s="93"/>
      <c r="AK3199" s="94">
        <v>0.33</v>
      </c>
      <c r="AL3199" s="93">
        <f>IF(V3199=0,"",V3199/(1-AB3199-AK3199))</f>
      </c>
      <c r="AM3199" s="95">
        <v>0.33</v>
      </c>
      <c r="AN3199" s="93">
        <f>IF(V3199=0,"",V3199/(1-AB3199-AM3199))</f>
      </c>
      <c r="AO3199" s="96">
        <v>1.2</v>
      </c>
      <c r="AP3199" s="93">
        <f>IF(BD!AJ3199="","",BD!AJ3199*BD!AO3199)</f>
      </c>
      <c r="AQ3199" s="91">
        <f>BD!AM3199/BD!AK3199-1</f>
        <v>0</v>
      </c>
      <c r="AR3199" s="91">
        <f>IF(BD!AN3199="","",IF(BD!AJ3199="","",BD!AN3199/BD!AJ3199-1))</f>
      </c>
      <c r="AS3199" s="91">
        <f>IF(BD!AN3199="","",IF(BD!AN3199&lt;BD!AL3199,"ABAIXO DA META","DENTRO DA META"))</f>
      </c>
      <c r="AT3199" s="91" t="str">
        <f>IF(BD!AJ3199="","EM ANÁLISE",IF(BD!AP3199&gt;=BD!AN3199,"GO", "NO GO"))</f>
        <v>EM ANÁLISE</v>
      </c>
      <c r="AU3199" s="97">
        <f>IF(AN3199="","",+BD!$AN3199-AJ3199)</f>
      </c>
      <c r="AV3199" s="98"/>
      <c r="AW3199" s="90">
        <f>BD!P3199*BD!AC3199</f>
        <v>0</v>
      </c>
      <c r="AX3199" s="90">
        <f>BD!V3199*BD!AC3199</f>
        <v>0</v>
      </c>
      <c r="AY3199" s="90">
        <f>IF(BD!AN3199="","",BD!AN3199*BD!AC3199)</f>
      </c>
      <c r="AZ3199" s="75" t="s">
        <v>123</v>
      </c>
      <c r="BA3199" s="75"/>
      <c r="BB3199" s="75"/>
      <c r="BC3199" s="75"/>
      <c r="BD3199" s="104"/>
      <c r="BE3199" s="104"/>
      <c r="BF3199" s="101"/>
      <c r="BG3199" s="101"/>
      <c r="BH3199" s="101"/>
      <c r="BI3199" s="101"/>
      <c r="BJ3199" s="101"/>
      <c r="BK3199" s="101"/>
      <c r="BL3199" s="101"/>
      <c r="BM3199" s="101"/>
      <c r="BN3199" s="101"/>
      <c r="BO3199" s="103"/>
      <c r="BP3199" s="101"/>
      <c r="BQ3199" s="101"/>
      <c r="BR3199" s="101"/>
      <c r="BS3199" s="101"/>
      <c r="BT3199" s="101"/>
      <c r="BU3199" s="101"/>
      <c r="BV3199" s="101"/>
      <c r="BW3199" s="101"/>
      <c r="BX3199" s="101"/>
      <c r="BY3199" s="101"/>
      <c r="BZ3199" s="101"/>
      <c r="CA3199" s="101"/>
      <c r="CB3199" s="101"/>
      <c r="CC3199" s="101"/>
      <c r="CD3199" s="101"/>
      <c r="CE3199" s="101"/>
      <c r="CF3199" s="101"/>
      <c r="CG3199" s="37" t="e">
        <f>VLOOKUP(Table_1[[#This Row],[EAN]],'[1]Planilha1'!$E:$R,13,0)</f>
        <v>#N/A</v>
      </c>
    </row>
    <row r="3200" ht="15" hidden="1">
      <c r="A3200" s="7"/>
      <c r="B3200" s="84" t="s">
        <v>79</v>
      </c>
      <c r="C3200" s="75">
        <v>222519</v>
      </c>
      <c r="D3200" s="75"/>
      <c r="E3200" s="85">
        <v>7891097101625</v>
      </c>
      <c r="F3200" s="86" t="s">
        <v>3705</v>
      </c>
      <c r="G3200" s="75" t="s">
        <v>17</v>
      </c>
      <c r="H3200" s="75">
        <v>1640</v>
      </c>
      <c r="I3200" s="87" t="s">
        <v>499</v>
      </c>
      <c r="J3200" s="75" t="s">
        <v>3693</v>
      </c>
      <c r="K3200" s="88" t="s">
        <v>84</v>
      </c>
      <c r="L3200" s="88">
        <v>12</v>
      </c>
      <c r="M3200" s="88">
        <v>4</v>
      </c>
      <c r="N3200" s="75" t="s">
        <v>85</v>
      </c>
      <c r="O3200" s="75"/>
      <c r="P3200" s="106"/>
      <c r="Q3200" s="90">
        <f>(17/100+7.6/100+1.65/100)*P3200</f>
        <v>0</v>
      </c>
      <c r="R3200" s="104"/>
      <c r="S3200" s="104"/>
      <c r="T3200" s="104"/>
      <c r="U3200" s="104"/>
      <c r="V3200" s="90">
        <f>+P3200-Q3200+R3200+S3200+T3200+U3200</f>
        <v>0</v>
      </c>
      <c r="W3200" s="91">
        <f>(1.02/100)</f>
        <v>1.02E-2</v>
      </c>
      <c r="X3200" s="91">
        <v>4.8E-3</v>
      </c>
      <c r="Y3200" s="91">
        <v>0.17</v>
      </c>
      <c r="Z3200" s="91">
        <v>1.65E-2</v>
      </c>
      <c r="AA3200" s="91">
        <v>7.6E-2</v>
      </c>
      <c r="AB3200" s="91">
        <f>SUM(W3200:AA3200)</f>
        <v>0.2775</v>
      </c>
      <c r="AC3200" s="75">
        <v>12</v>
      </c>
      <c r="AD3200" s="92">
        <f>IF(AL3200="","",+AC3200*AL3200)</f>
      </c>
      <c r="AE3200" s="93">
        <f>IF(AL3200="","",+AL3200*AB3200)</f>
      </c>
      <c r="AF3200" s="92">
        <f>IF(AL3200="","",+AL3200-AE3200)</f>
      </c>
      <c r="AG3200" s="93">
        <f>+V3200</f>
        <v>0</v>
      </c>
      <c r="AH3200" s="92">
        <f>IF(AF3200="","",+AF3200-AG3200)</f>
      </c>
      <c r="AI3200" s="92">
        <f>IF(AH3200="","",+AH3200*AC3200)</f>
      </c>
      <c r="AJ3200" s="93"/>
      <c r="AK3200" s="94">
        <v>0.33</v>
      </c>
      <c r="AL3200" s="93">
        <f>IF(V3200=0,"",V3200/(1-AB3200-AK3200))</f>
      </c>
      <c r="AM3200" s="95">
        <v>0.33</v>
      </c>
      <c r="AN3200" s="93">
        <f>IF(V3200=0,"",V3200/(1-AB3200-AM3200))</f>
      </c>
      <c r="AO3200" s="96">
        <v>1.2</v>
      </c>
      <c r="AP3200" s="93">
        <f>IF(BD!AJ3200="","",BD!AJ3200*BD!AO3200)</f>
      </c>
      <c r="AQ3200" s="91">
        <f>BD!AM3200/BD!AK3200-1</f>
        <v>0</v>
      </c>
      <c r="AR3200" s="91">
        <f>IF(BD!AN3200="","",IF(BD!AJ3200="","",BD!AN3200/BD!AJ3200-1))</f>
      </c>
      <c r="AS3200" s="91">
        <f>IF(BD!AN3200="","",IF(BD!AN3200&lt;BD!AL3200,"ABAIXO DA META","DENTRO DA META"))</f>
      </c>
      <c r="AT3200" s="91" t="str">
        <f>IF(BD!AJ3200="","EM ANÁLISE",IF(BD!AP3200&gt;=BD!AN3200,"GO", "NO GO"))</f>
        <v>EM ANÁLISE</v>
      </c>
      <c r="AU3200" s="97">
        <f>IF(AN3200="","",+BD!$AN3200-AJ3200)</f>
      </c>
      <c r="AV3200" s="98"/>
      <c r="AW3200" s="90">
        <f>BD!P3200*BD!AC3200</f>
        <v>0</v>
      </c>
      <c r="AX3200" s="90">
        <f>BD!V3200*BD!AC3200</f>
        <v>0</v>
      </c>
      <c r="AY3200" s="90">
        <f>IF(BD!AN3200="","",BD!AN3200*BD!AC3200)</f>
      </c>
      <c r="AZ3200" s="75" t="s">
        <v>123</v>
      </c>
      <c r="BA3200" s="75"/>
      <c r="BB3200" s="75"/>
      <c r="BC3200" s="75"/>
      <c r="BD3200" s="104"/>
      <c r="BE3200" s="104"/>
      <c r="BF3200" s="101"/>
      <c r="BG3200" s="101"/>
      <c r="BH3200" s="101"/>
      <c r="BI3200" s="101"/>
      <c r="BJ3200" s="101"/>
      <c r="BK3200" s="101"/>
      <c r="BL3200" s="101"/>
      <c r="BM3200" s="101"/>
      <c r="BN3200" s="101"/>
      <c r="BO3200" s="103"/>
      <c r="BP3200" s="101"/>
      <c r="BQ3200" s="101"/>
      <c r="BR3200" s="101"/>
      <c r="BS3200" s="101"/>
      <c r="BT3200" s="101"/>
      <c r="BU3200" s="101"/>
      <c r="BV3200" s="101"/>
      <c r="BW3200" s="101"/>
      <c r="BX3200" s="101"/>
      <c r="BY3200" s="101"/>
      <c r="BZ3200" s="101"/>
      <c r="CA3200" s="101"/>
      <c r="CB3200" s="101"/>
      <c r="CC3200" s="101"/>
      <c r="CD3200" s="101"/>
      <c r="CE3200" s="101"/>
      <c r="CF3200" s="101"/>
      <c r="CG3200" s="37" t="e">
        <f>VLOOKUP(Table_1[[#This Row],[EAN]],'[1]Planilha1'!$E:$R,13,0)</f>
        <v>#N/A</v>
      </c>
    </row>
    <row r="3201" ht="15" hidden="1">
      <c r="A3201" s="7"/>
      <c r="B3201" s="84" t="s">
        <v>79</v>
      </c>
      <c r="C3201" s="75">
        <v>222520</v>
      </c>
      <c r="D3201" s="75"/>
      <c r="E3201" s="85">
        <v>7891097103643</v>
      </c>
      <c r="F3201" s="86" t="s">
        <v>3706</v>
      </c>
      <c r="G3201" s="75" t="s">
        <v>17</v>
      </c>
      <c r="H3201" s="75">
        <v>1640</v>
      </c>
      <c r="I3201" s="87" t="s">
        <v>499</v>
      </c>
      <c r="J3201" s="75" t="s">
        <v>500</v>
      </c>
      <c r="K3201" s="88" t="s">
        <v>84</v>
      </c>
      <c r="L3201" s="88">
        <v>8</v>
      </c>
      <c r="M3201" s="88">
        <v>4</v>
      </c>
      <c r="N3201" s="75" t="s">
        <v>85</v>
      </c>
      <c r="O3201" s="75"/>
      <c r="P3201" s="106"/>
      <c r="Q3201" s="90">
        <f>(17/100+7.6/100+1.65/100)*P3201</f>
        <v>0</v>
      </c>
      <c r="R3201" s="104"/>
      <c r="S3201" s="104"/>
      <c r="T3201" s="104"/>
      <c r="U3201" s="104"/>
      <c r="V3201" s="90">
        <f>+P3201-Q3201+R3201+S3201+T3201+U3201</f>
        <v>0</v>
      </c>
      <c r="W3201" s="91">
        <f>(1.02/100)</f>
        <v>1.02E-2</v>
      </c>
      <c r="X3201" s="91">
        <v>4.8E-3</v>
      </c>
      <c r="Y3201" s="91">
        <v>0.17</v>
      </c>
      <c r="Z3201" s="91">
        <v>1.65E-2</v>
      </c>
      <c r="AA3201" s="91">
        <v>7.6E-2</v>
      </c>
      <c r="AB3201" s="91">
        <f>SUM(W3201:AA3201)</f>
        <v>0.2775</v>
      </c>
      <c r="AC3201" s="75">
        <v>12</v>
      </c>
      <c r="AD3201" s="92">
        <f>IF(AL3201="","",+AC3201*AL3201)</f>
      </c>
      <c r="AE3201" s="93">
        <f>IF(AL3201="","",+AL3201*AB3201)</f>
      </c>
      <c r="AF3201" s="92">
        <f>IF(AL3201="","",+AL3201-AE3201)</f>
      </c>
      <c r="AG3201" s="93">
        <f>+V3201</f>
        <v>0</v>
      </c>
      <c r="AH3201" s="92">
        <f>IF(AF3201="","",+AF3201-AG3201)</f>
      </c>
      <c r="AI3201" s="92">
        <f>IF(AH3201="","",+AH3201*AC3201)</f>
      </c>
      <c r="AJ3201" s="93"/>
      <c r="AK3201" s="94">
        <v>0.33</v>
      </c>
      <c r="AL3201" s="93">
        <f>IF(V3201=0,"",V3201/(1-AB3201-AK3201))</f>
      </c>
      <c r="AM3201" s="95">
        <v>0.33</v>
      </c>
      <c r="AN3201" s="93">
        <f>IF(V3201=0,"",V3201/(1-AB3201-AM3201))</f>
      </c>
      <c r="AO3201" s="96">
        <v>1.2</v>
      </c>
      <c r="AP3201" s="93">
        <f>IF(BD!AJ3201="","",BD!AJ3201*BD!AO3201)</f>
      </c>
      <c r="AQ3201" s="91">
        <f>BD!AM3201/BD!AK3201-1</f>
        <v>0</v>
      </c>
      <c r="AR3201" s="91">
        <f>IF(BD!AN3201="","",IF(BD!AJ3201="","",BD!AN3201/BD!AJ3201-1))</f>
      </c>
      <c r="AS3201" s="91">
        <f>IF(BD!AN3201="","",IF(BD!AN3201&lt;BD!AL3201,"ABAIXO DA META","DENTRO DA META"))</f>
      </c>
      <c r="AT3201" s="91" t="str">
        <f>IF(BD!AJ3201="","EM ANÁLISE",IF(BD!AP3201&gt;=BD!AN3201,"GO", "NO GO"))</f>
        <v>EM ANÁLISE</v>
      </c>
      <c r="AU3201" s="97">
        <f>IF(AN3201="","",+BD!$AN3201-AJ3201)</f>
      </c>
      <c r="AV3201" s="98"/>
      <c r="AW3201" s="90">
        <f>BD!P3201*BD!AC3201</f>
        <v>0</v>
      </c>
      <c r="AX3201" s="90">
        <f>BD!V3201*BD!AC3201</f>
        <v>0</v>
      </c>
      <c r="AY3201" s="90">
        <f>IF(BD!AN3201="","",BD!AN3201*BD!AC3201)</f>
      </c>
      <c r="AZ3201" s="75" t="s">
        <v>123</v>
      </c>
      <c r="BA3201" s="75"/>
      <c r="BB3201" s="75"/>
      <c r="BC3201" s="75"/>
      <c r="BD3201" s="104"/>
      <c r="BE3201" s="104"/>
      <c r="BF3201" s="101"/>
      <c r="BG3201" s="101"/>
      <c r="BH3201" s="101"/>
      <c r="BI3201" s="101"/>
      <c r="BJ3201" s="101"/>
      <c r="BK3201" s="101"/>
      <c r="BL3201" s="101"/>
      <c r="BM3201" s="101"/>
      <c r="BN3201" s="101"/>
      <c r="BO3201" s="103"/>
      <c r="BP3201" s="101"/>
      <c r="BQ3201" s="101"/>
      <c r="BR3201" s="101"/>
      <c r="BS3201" s="101"/>
      <c r="BT3201" s="101"/>
      <c r="BU3201" s="101"/>
      <c r="BV3201" s="101"/>
      <c r="BW3201" s="101"/>
      <c r="BX3201" s="101"/>
      <c r="BY3201" s="101"/>
      <c r="BZ3201" s="101"/>
      <c r="CA3201" s="101"/>
      <c r="CB3201" s="101"/>
      <c r="CC3201" s="101"/>
      <c r="CD3201" s="101"/>
      <c r="CE3201" s="101"/>
      <c r="CF3201" s="101"/>
      <c r="CG3201" s="37" t="e">
        <f>VLOOKUP(Table_1[[#This Row],[EAN]],'[1]Planilha1'!$E:$R,13,0)</f>
        <v>#N/A</v>
      </c>
    </row>
    <row r="3202" ht="15" hidden="1">
      <c r="A3202" s="7"/>
      <c r="B3202" s="84" t="s">
        <v>79</v>
      </c>
      <c r="C3202" s="75">
        <v>222521</v>
      </c>
      <c r="D3202" s="75"/>
      <c r="E3202" s="85">
        <v>7891097103650</v>
      </c>
      <c r="F3202" s="86" t="s">
        <v>3707</v>
      </c>
      <c r="G3202" s="75" t="s">
        <v>17</v>
      </c>
      <c r="H3202" s="75">
        <v>1640</v>
      </c>
      <c r="I3202" s="87" t="s">
        <v>499</v>
      </c>
      <c r="J3202" s="75" t="s">
        <v>500</v>
      </c>
      <c r="K3202" s="88" t="s">
        <v>84</v>
      </c>
      <c r="L3202" s="88">
        <v>8</v>
      </c>
      <c r="M3202" s="88">
        <v>4</v>
      </c>
      <c r="N3202" s="75" t="s">
        <v>85</v>
      </c>
      <c r="O3202" s="75"/>
      <c r="P3202" s="106"/>
      <c r="Q3202" s="90">
        <f>(17/100+7.6/100+1.65/100)*P3202</f>
        <v>0</v>
      </c>
      <c r="R3202" s="104"/>
      <c r="S3202" s="104"/>
      <c r="T3202" s="104"/>
      <c r="U3202" s="104"/>
      <c r="V3202" s="90">
        <f>+P3202-Q3202+R3202+S3202+T3202+U3202</f>
        <v>0</v>
      </c>
      <c r="W3202" s="91">
        <f>(1.02/100)</f>
        <v>1.02E-2</v>
      </c>
      <c r="X3202" s="91">
        <v>4.8E-3</v>
      </c>
      <c r="Y3202" s="91">
        <v>0.17</v>
      </c>
      <c r="Z3202" s="91">
        <v>1.65E-2</v>
      </c>
      <c r="AA3202" s="91">
        <v>7.6E-2</v>
      </c>
      <c r="AB3202" s="91">
        <f>SUM(W3202:AA3202)</f>
        <v>0.2775</v>
      </c>
      <c r="AC3202" s="75">
        <v>12</v>
      </c>
      <c r="AD3202" s="92">
        <f>IF(AL3202="","",+AC3202*AL3202)</f>
      </c>
      <c r="AE3202" s="93">
        <f>IF(AL3202="","",+AL3202*AB3202)</f>
      </c>
      <c r="AF3202" s="92">
        <f>IF(AL3202="","",+AL3202-AE3202)</f>
      </c>
      <c r="AG3202" s="93">
        <f>+V3202</f>
        <v>0</v>
      </c>
      <c r="AH3202" s="92">
        <f>IF(AF3202="","",+AF3202-AG3202)</f>
      </c>
      <c r="AI3202" s="92">
        <f>IF(AH3202="","",+AH3202*AC3202)</f>
      </c>
      <c r="AJ3202" s="93"/>
      <c r="AK3202" s="94">
        <v>0.33</v>
      </c>
      <c r="AL3202" s="93">
        <f>IF(V3202=0,"",V3202/(1-AB3202-AK3202))</f>
      </c>
      <c r="AM3202" s="95">
        <v>0.33</v>
      </c>
      <c r="AN3202" s="93">
        <f>IF(V3202=0,"",V3202/(1-AB3202-AM3202))</f>
      </c>
      <c r="AO3202" s="96">
        <v>1.2</v>
      </c>
      <c r="AP3202" s="93">
        <f>IF(BD!AJ3202="","",BD!AJ3202*BD!AO3202)</f>
      </c>
      <c r="AQ3202" s="91">
        <f>BD!AM3202/BD!AK3202-1</f>
        <v>0</v>
      </c>
      <c r="AR3202" s="91">
        <f>IF(BD!AN3202="","",IF(BD!AJ3202="","",BD!AN3202/BD!AJ3202-1))</f>
      </c>
      <c r="AS3202" s="91">
        <f>IF(BD!AN3202="","",IF(BD!AN3202&lt;BD!AL3202,"ABAIXO DA META","DENTRO DA META"))</f>
      </c>
      <c r="AT3202" s="91" t="str">
        <f>IF(BD!AJ3202="","EM ANÁLISE",IF(BD!AP3202&gt;=BD!AN3202,"GO", "NO GO"))</f>
        <v>EM ANÁLISE</v>
      </c>
      <c r="AU3202" s="97">
        <f>IF(AN3202="","",+BD!$AN3202-AJ3202)</f>
      </c>
      <c r="AV3202" s="98"/>
      <c r="AW3202" s="90">
        <f>BD!P3202*BD!AC3202</f>
        <v>0</v>
      </c>
      <c r="AX3202" s="90">
        <f>BD!V3202*BD!AC3202</f>
        <v>0</v>
      </c>
      <c r="AY3202" s="90">
        <f>IF(BD!AN3202="","",BD!AN3202*BD!AC3202)</f>
      </c>
      <c r="AZ3202" s="75" t="s">
        <v>123</v>
      </c>
      <c r="BA3202" s="75"/>
      <c r="BB3202" s="75"/>
      <c r="BC3202" s="75"/>
      <c r="BD3202" s="104"/>
      <c r="BE3202" s="104"/>
      <c r="BF3202" s="101"/>
      <c r="BG3202" s="101"/>
      <c r="BH3202" s="101"/>
      <c r="BI3202" s="101"/>
      <c r="BJ3202" s="101"/>
      <c r="BK3202" s="101"/>
      <c r="BL3202" s="101"/>
      <c r="BM3202" s="101"/>
      <c r="BN3202" s="101"/>
      <c r="BO3202" s="103"/>
      <c r="BP3202" s="101"/>
      <c r="BQ3202" s="101"/>
      <c r="BR3202" s="101"/>
      <c r="BS3202" s="101"/>
      <c r="BT3202" s="101"/>
      <c r="BU3202" s="101"/>
      <c r="BV3202" s="101"/>
      <c r="BW3202" s="101"/>
      <c r="BX3202" s="101"/>
      <c r="BY3202" s="101"/>
      <c r="BZ3202" s="101"/>
      <c r="CA3202" s="101"/>
      <c r="CB3202" s="101"/>
      <c r="CC3202" s="101"/>
      <c r="CD3202" s="101"/>
      <c r="CE3202" s="101"/>
      <c r="CF3202" s="101"/>
      <c r="CG3202" s="37" t="e">
        <f>VLOOKUP(Table_1[[#This Row],[EAN]],'[1]Planilha1'!$E:$R,13,0)</f>
        <v>#N/A</v>
      </c>
    </row>
    <row r="3203" ht="15" hidden="1">
      <c r="A3203" s="7"/>
      <c r="B3203" s="84" t="s">
        <v>79</v>
      </c>
      <c r="C3203" s="75">
        <v>222522</v>
      </c>
      <c r="D3203" s="75"/>
      <c r="E3203" s="85">
        <v>7891097102974</v>
      </c>
      <c r="F3203" s="86" t="s">
        <v>3708</v>
      </c>
      <c r="G3203" s="75" t="s">
        <v>17</v>
      </c>
      <c r="H3203" s="75">
        <v>1640</v>
      </c>
      <c r="I3203" s="87" t="s">
        <v>499</v>
      </c>
      <c r="J3203" s="75" t="s">
        <v>500</v>
      </c>
      <c r="K3203" s="88" t="s">
        <v>84</v>
      </c>
      <c r="L3203" s="88">
        <v>12</v>
      </c>
      <c r="M3203" s="88">
        <v>4</v>
      </c>
      <c r="N3203" s="75" t="s">
        <v>85</v>
      </c>
      <c r="O3203" s="75"/>
      <c r="P3203" s="106"/>
      <c r="Q3203" s="90">
        <f>(17/100+7.6/100+1.65/100)*P3203</f>
        <v>0</v>
      </c>
      <c r="R3203" s="104"/>
      <c r="S3203" s="104"/>
      <c r="T3203" s="104"/>
      <c r="U3203" s="104"/>
      <c r="V3203" s="90">
        <f>+P3203-Q3203+R3203+S3203+T3203+U3203</f>
        <v>0</v>
      </c>
      <c r="W3203" s="91">
        <f>(1.02/100)</f>
        <v>1.02E-2</v>
      </c>
      <c r="X3203" s="91">
        <v>4.8E-3</v>
      </c>
      <c r="Y3203" s="91">
        <v>0.17</v>
      </c>
      <c r="Z3203" s="91">
        <v>1.65E-2</v>
      </c>
      <c r="AA3203" s="91">
        <v>7.6E-2</v>
      </c>
      <c r="AB3203" s="91">
        <f>SUM(W3203:AA3203)</f>
        <v>0.2775</v>
      </c>
      <c r="AC3203" s="75">
        <v>12</v>
      </c>
      <c r="AD3203" s="92">
        <f>IF(AL3203="","",+AC3203*AL3203)</f>
      </c>
      <c r="AE3203" s="93">
        <f>IF(AL3203="","",+AL3203*AB3203)</f>
      </c>
      <c r="AF3203" s="92">
        <f>IF(AL3203="","",+AL3203-AE3203)</f>
      </c>
      <c r="AG3203" s="93">
        <f>+V3203</f>
        <v>0</v>
      </c>
      <c r="AH3203" s="92">
        <f>IF(AF3203="","",+AF3203-AG3203)</f>
      </c>
      <c r="AI3203" s="92">
        <f>IF(AH3203="","",+AH3203*AC3203)</f>
      </c>
      <c r="AJ3203" s="93"/>
      <c r="AK3203" s="94">
        <v>0.33</v>
      </c>
      <c r="AL3203" s="93">
        <f>IF(V3203=0,"",V3203/(1-AB3203-AK3203))</f>
      </c>
      <c r="AM3203" s="95">
        <v>0.33</v>
      </c>
      <c r="AN3203" s="93">
        <f>IF(V3203=0,"",V3203/(1-AB3203-AM3203))</f>
      </c>
      <c r="AO3203" s="96">
        <v>1.2</v>
      </c>
      <c r="AP3203" s="93">
        <f>IF(BD!AJ3203="","",BD!AJ3203*BD!AO3203)</f>
      </c>
      <c r="AQ3203" s="91">
        <f>BD!AM3203/BD!AK3203-1</f>
        <v>0</v>
      </c>
      <c r="AR3203" s="91">
        <f>IF(BD!AN3203="","",IF(BD!AJ3203="","",BD!AN3203/BD!AJ3203-1))</f>
      </c>
      <c r="AS3203" s="91">
        <f>IF(BD!AN3203="","",IF(BD!AN3203&lt;BD!AL3203,"ABAIXO DA META","DENTRO DA META"))</f>
      </c>
      <c r="AT3203" s="91" t="str">
        <f>IF(BD!AJ3203="","EM ANÁLISE",IF(BD!AP3203&gt;=BD!AN3203,"GO", "NO GO"))</f>
        <v>EM ANÁLISE</v>
      </c>
      <c r="AU3203" s="97">
        <f>IF(AN3203="","",+BD!$AN3203-AJ3203)</f>
      </c>
      <c r="AV3203" s="98"/>
      <c r="AW3203" s="90">
        <f>BD!P3203*BD!AC3203</f>
        <v>0</v>
      </c>
      <c r="AX3203" s="90">
        <f>BD!V3203*BD!AC3203</f>
        <v>0</v>
      </c>
      <c r="AY3203" s="90">
        <f>IF(BD!AN3203="","",BD!AN3203*BD!AC3203)</f>
      </c>
      <c r="AZ3203" s="75" t="s">
        <v>123</v>
      </c>
      <c r="BA3203" s="75"/>
      <c r="BB3203" s="75"/>
      <c r="BC3203" s="75"/>
      <c r="BD3203" s="104"/>
      <c r="BE3203" s="104"/>
      <c r="BF3203" s="101"/>
      <c r="BG3203" s="101"/>
      <c r="BH3203" s="101"/>
      <c r="BI3203" s="101"/>
      <c r="BJ3203" s="101"/>
      <c r="BK3203" s="101"/>
      <c r="BL3203" s="101"/>
      <c r="BM3203" s="101"/>
      <c r="BN3203" s="101"/>
      <c r="BO3203" s="103"/>
      <c r="BP3203" s="101"/>
      <c r="BQ3203" s="101"/>
      <c r="BR3203" s="101"/>
      <c r="BS3203" s="101"/>
      <c r="BT3203" s="101"/>
      <c r="BU3203" s="101"/>
      <c r="BV3203" s="101"/>
      <c r="BW3203" s="101"/>
      <c r="BX3203" s="101"/>
      <c r="BY3203" s="101"/>
      <c r="BZ3203" s="101"/>
      <c r="CA3203" s="101"/>
      <c r="CB3203" s="101"/>
      <c r="CC3203" s="101"/>
      <c r="CD3203" s="101"/>
      <c r="CE3203" s="101"/>
      <c r="CF3203" s="101"/>
      <c r="CG3203" s="37" t="e">
        <f>VLOOKUP(Table_1[[#This Row],[EAN]],'[1]Planilha1'!$E:$R,13,0)</f>
        <v>#N/A</v>
      </c>
    </row>
    <row r="3204" ht="15" hidden="1">
      <c r="A3204" s="7"/>
      <c r="B3204" s="84" t="s">
        <v>79</v>
      </c>
      <c r="C3204" s="75">
        <v>222523</v>
      </c>
      <c r="D3204" s="75"/>
      <c r="E3204" s="85">
        <v>7891097102950</v>
      </c>
      <c r="F3204" s="86" t="s">
        <v>3709</v>
      </c>
      <c r="G3204" s="75" t="s">
        <v>17</v>
      </c>
      <c r="H3204" s="75">
        <v>1640</v>
      </c>
      <c r="I3204" s="87" t="s">
        <v>499</v>
      </c>
      <c r="J3204" s="75" t="s">
        <v>500</v>
      </c>
      <c r="K3204" s="88" t="s">
        <v>84</v>
      </c>
      <c r="L3204" s="88">
        <v>12</v>
      </c>
      <c r="M3204" s="88">
        <v>4</v>
      </c>
      <c r="N3204" s="75" t="s">
        <v>85</v>
      </c>
      <c r="O3204" s="75"/>
      <c r="P3204" s="106"/>
      <c r="Q3204" s="90">
        <f>(17/100+7.6/100+1.65/100)*P3204</f>
        <v>0</v>
      </c>
      <c r="R3204" s="104"/>
      <c r="S3204" s="104"/>
      <c r="T3204" s="104"/>
      <c r="U3204" s="104"/>
      <c r="V3204" s="90">
        <f>+P3204-Q3204+R3204+S3204+T3204+U3204</f>
        <v>0</v>
      </c>
      <c r="W3204" s="91">
        <f>(1.02/100)</f>
        <v>1.02E-2</v>
      </c>
      <c r="X3204" s="91">
        <v>4.8E-3</v>
      </c>
      <c r="Y3204" s="91">
        <v>0.17</v>
      </c>
      <c r="Z3204" s="91">
        <v>1.65E-2</v>
      </c>
      <c r="AA3204" s="91">
        <v>7.6E-2</v>
      </c>
      <c r="AB3204" s="91">
        <f>SUM(W3204:AA3204)</f>
        <v>0.2775</v>
      </c>
      <c r="AC3204" s="75">
        <v>12</v>
      </c>
      <c r="AD3204" s="92">
        <f>IF(AL3204="","",+AC3204*AL3204)</f>
      </c>
      <c r="AE3204" s="93">
        <f>IF(AL3204="","",+AL3204*AB3204)</f>
      </c>
      <c r="AF3204" s="92">
        <f>IF(AL3204="","",+AL3204-AE3204)</f>
      </c>
      <c r="AG3204" s="93">
        <f>+V3204</f>
        <v>0</v>
      </c>
      <c r="AH3204" s="92">
        <f>IF(AF3204="","",+AF3204-AG3204)</f>
      </c>
      <c r="AI3204" s="92">
        <f>IF(AH3204="","",+AH3204*AC3204)</f>
      </c>
      <c r="AJ3204" s="93"/>
      <c r="AK3204" s="94">
        <v>0.33</v>
      </c>
      <c r="AL3204" s="93">
        <f>IF(V3204=0,"",V3204/(1-AB3204-AK3204))</f>
      </c>
      <c r="AM3204" s="95">
        <v>0.33</v>
      </c>
      <c r="AN3204" s="93">
        <f>IF(V3204=0,"",V3204/(1-AB3204-AM3204))</f>
      </c>
      <c r="AO3204" s="96">
        <v>1.2</v>
      </c>
      <c r="AP3204" s="93">
        <f>IF(BD!AJ3204="","",BD!AJ3204*BD!AO3204)</f>
      </c>
      <c r="AQ3204" s="91">
        <f>BD!AM3204/BD!AK3204-1</f>
        <v>0</v>
      </c>
      <c r="AR3204" s="91">
        <f>IF(BD!AN3204="","",IF(BD!AJ3204="","",BD!AN3204/BD!AJ3204-1))</f>
      </c>
      <c r="AS3204" s="91">
        <f>IF(BD!AN3204="","",IF(BD!AN3204&lt;BD!AL3204,"ABAIXO DA META","DENTRO DA META"))</f>
      </c>
      <c r="AT3204" s="91" t="str">
        <f>IF(BD!AJ3204="","EM ANÁLISE",IF(BD!AP3204&gt;=BD!AN3204,"GO", "NO GO"))</f>
        <v>EM ANÁLISE</v>
      </c>
      <c r="AU3204" s="97">
        <f>IF(AN3204="","",+BD!$AN3204-AJ3204)</f>
      </c>
      <c r="AV3204" s="98"/>
      <c r="AW3204" s="90">
        <f>BD!P3204*BD!AC3204</f>
        <v>0</v>
      </c>
      <c r="AX3204" s="90">
        <f>BD!V3204*BD!AC3204</f>
        <v>0</v>
      </c>
      <c r="AY3204" s="90">
        <f>IF(BD!AN3204="","",BD!AN3204*BD!AC3204)</f>
      </c>
      <c r="AZ3204" s="75" t="s">
        <v>123</v>
      </c>
      <c r="BA3204" s="75"/>
      <c r="BB3204" s="75"/>
      <c r="BC3204" s="75"/>
      <c r="BD3204" s="104"/>
      <c r="BE3204" s="104"/>
      <c r="BF3204" s="101"/>
      <c r="BG3204" s="101"/>
      <c r="BH3204" s="101"/>
      <c r="BI3204" s="101"/>
      <c r="BJ3204" s="101"/>
      <c r="BK3204" s="101"/>
      <c r="BL3204" s="101"/>
      <c r="BM3204" s="101"/>
      <c r="BN3204" s="101"/>
      <c r="BO3204" s="103"/>
      <c r="BP3204" s="101"/>
      <c r="BQ3204" s="101"/>
      <c r="BR3204" s="101"/>
      <c r="BS3204" s="101"/>
      <c r="BT3204" s="101"/>
      <c r="BU3204" s="101"/>
      <c r="BV3204" s="101"/>
      <c r="BW3204" s="101"/>
      <c r="BX3204" s="101"/>
      <c r="BY3204" s="101"/>
      <c r="BZ3204" s="101"/>
      <c r="CA3204" s="101"/>
      <c r="CB3204" s="101"/>
      <c r="CC3204" s="101"/>
      <c r="CD3204" s="101"/>
      <c r="CE3204" s="101"/>
      <c r="CF3204" s="101"/>
      <c r="CG3204" s="37" t="e">
        <f>VLOOKUP(Table_1[[#This Row],[EAN]],'[1]Planilha1'!$E:$R,13,0)</f>
        <v>#N/A</v>
      </c>
    </row>
    <row r="3205" ht="15" hidden="1">
      <c r="A3205" s="7"/>
      <c r="B3205" s="84" t="s">
        <v>79</v>
      </c>
      <c r="C3205" s="75">
        <v>222524</v>
      </c>
      <c r="D3205" s="75"/>
      <c r="E3205" s="85">
        <v>7891097102943</v>
      </c>
      <c r="F3205" s="86" t="s">
        <v>3710</v>
      </c>
      <c r="G3205" s="75" t="s">
        <v>17</v>
      </c>
      <c r="H3205" s="75">
        <v>1640</v>
      </c>
      <c r="I3205" s="87" t="s">
        <v>499</v>
      </c>
      <c r="J3205" s="75" t="s">
        <v>500</v>
      </c>
      <c r="K3205" s="88" t="s">
        <v>84</v>
      </c>
      <c r="L3205" s="88">
        <v>12</v>
      </c>
      <c r="M3205" s="88">
        <v>4</v>
      </c>
      <c r="N3205" s="75" t="s">
        <v>85</v>
      </c>
      <c r="O3205" s="75"/>
      <c r="P3205" s="106"/>
      <c r="Q3205" s="90">
        <f>(17/100+7.6/100+1.65/100)*P3205</f>
        <v>0</v>
      </c>
      <c r="R3205" s="104"/>
      <c r="S3205" s="104"/>
      <c r="T3205" s="104"/>
      <c r="U3205" s="104"/>
      <c r="V3205" s="90">
        <f>+P3205-Q3205+R3205+S3205+T3205+U3205</f>
        <v>0</v>
      </c>
      <c r="W3205" s="91">
        <f>(1.02/100)</f>
        <v>1.02E-2</v>
      </c>
      <c r="X3205" s="91">
        <v>4.8E-3</v>
      </c>
      <c r="Y3205" s="91">
        <v>0.17</v>
      </c>
      <c r="Z3205" s="91">
        <v>1.65E-2</v>
      </c>
      <c r="AA3205" s="91">
        <v>7.6E-2</v>
      </c>
      <c r="AB3205" s="91">
        <f>SUM(W3205:AA3205)</f>
        <v>0.2775</v>
      </c>
      <c r="AC3205" s="75">
        <v>12</v>
      </c>
      <c r="AD3205" s="92">
        <f>IF(AL3205="","",+AC3205*AL3205)</f>
      </c>
      <c r="AE3205" s="93">
        <f>IF(AL3205="","",+AL3205*AB3205)</f>
      </c>
      <c r="AF3205" s="92">
        <f>IF(AL3205="","",+AL3205-AE3205)</f>
      </c>
      <c r="AG3205" s="93">
        <f>+V3205</f>
        <v>0</v>
      </c>
      <c r="AH3205" s="92">
        <f>IF(AF3205="","",+AF3205-AG3205)</f>
      </c>
      <c r="AI3205" s="92">
        <f>IF(AH3205="","",+AH3205*AC3205)</f>
      </c>
      <c r="AJ3205" s="93"/>
      <c r="AK3205" s="94">
        <v>0.33</v>
      </c>
      <c r="AL3205" s="93">
        <f>IF(V3205=0,"",V3205/(1-AB3205-AK3205))</f>
      </c>
      <c r="AM3205" s="95">
        <v>0.33</v>
      </c>
      <c r="AN3205" s="93">
        <f>IF(V3205=0,"",V3205/(1-AB3205-AM3205))</f>
      </c>
      <c r="AO3205" s="96">
        <v>1.2</v>
      </c>
      <c r="AP3205" s="93">
        <f>IF(BD!AJ3205="","",BD!AJ3205*BD!AO3205)</f>
      </c>
      <c r="AQ3205" s="91">
        <f>BD!AM3205/BD!AK3205-1</f>
        <v>0</v>
      </c>
      <c r="AR3205" s="91">
        <f>IF(BD!AN3205="","",IF(BD!AJ3205="","",BD!AN3205/BD!AJ3205-1))</f>
      </c>
      <c r="AS3205" s="91">
        <f>IF(BD!AN3205="","",IF(BD!AN3205&lt;BD!AL3205,"ABAIXO DA META","DENTRO DA META"))</f>
      </c>
      <c r="AT3205" s="91" t="str">
        <f>IF(BD!AJ3205="","EM ANÁLISE",IF(BD!AP3205&gt;=BD!AN3205,"GO", "NO GO"))</f>
        <v>EM ANÁLISE</v>
      </c>
      <c r="AU3205" s="97">
        <f>IF(AN3205="","",+BD!$AN3205-AJ3205)</f>
      </c>
      <c r="AV3205" s="98"/>
      <c r="AW3205" s="90">
        <f>BD!P3205*BD!AC3205</f>
        <v>0</v>
      </c>
      <c r="AX3205" s="90">
        <f>BD!V3205*BD!AC3205</f>
        <v>0</v>
      </c>
      <c r="AY3205" s="90">
        <f>IF(BD!AN3205="","",BD!AN3205*BD!AC3205)</f>
      </c>
      <c r="AZ3205" s="75" t="s">
        <v>123</v>
      </c>
      <c r="BA3205" s="75"/>
      <c r="BB3205" s="75"/>
      <c r="BC3205" s="75"/>
      <c r="BD3205" s="104"/>
      <c r="BE3205" s="104"/>
      <c r="BF3205" s="101"/>
      <c r="BG3205" s="101"/>
      <c r="BH3205" s="101"/>
      <c r="BI3205" s="101"/>
      <c r="BJ3205" s="101"/>
      <c r="BK3205" s="101"/>
      <c r="BL3205" s="101"/>
      <c r="BM3205" s="101"/>
      <c r="BN3205" s="101"/>
      <c r="BO3205" s="103"/>
      <c r="BP3205" s="101"/>
      <c r="BQ3205" s="101"/>
      <c r="BR3205" s="101"/>
      <c r="BS3205" s="101"/>
      <c r="BT3205" s="101"/>
      <c r="BU3205" s="101"/>
      <c r="BV3205" s="101"/>
      <c r="BW3205" s="101"/>
      <c r="BX3205" s="101"/>
      <c r="BY3205" s="101"/>
      <c r="BZ3205" s="101"/>
      <c r="CA3205" s="101"/>
      <c r="CB3205" s="101"/>
      <c r="CC3205" s="101"/>
      <c r="CD3205" s="101"/>
      <c r="CE3205" s="101"/>
      <c r="CF3205" s="101"/>
      <c r="CG3205" s="37" t="e">
        <f>VLOOKUP(Table_1[[#This Row],[EAN]],'[1]Planilha1'!$E:$R,13,0)</f>
        <v>#N/A</v>
      </c>
    </row>
    <row r="3206" ht="15" hidden="1">
      <c r="A3206" s="7"/>
      <c r="B3206" s="84" t="s">
        <v>79</v>
      </c>
      <c r="C3206" s="75">
        <v>222525</v>
      </c>
      <c r="D3206" s="75"/>
      <c r="E3206" s="85">
        <v>7891097102967</v>
      </c>
      <c r="F3206" s="86" t="s">
        <v>3711</v>
      </c>
      <c r="G3206" s="75" t="s">
        <v>17</v>
      </c>
      <c r="H3206" s="75">
        <v>1640</v>
      </c>
      <c r="I3206" s="87" t="s">
        <v>499</v>
      </c>
      <c r="J3206" s="75" t="s">
        <v>500</v>
      </c>
      <c r="K3206" s="88" t="s">
        <v>84</v>
      </c>
      <c r="L3206" s="88">
        <v>12</v>
      </c>
      <c r="M3206" s="88">
        <v>4</v>
      </c>
      <c r="N3206" s="75" t="s">
        <v>85</v>
      </c>
      <c r="O3206" s="75"/>
      <c r="P3206" s="106"/>
      <c r="Q3206" s="90">
        <f>(17/100+7.6/100+1.65/100)*P3206</f>
        <v>0</v>
      </c>
      <c r="R3206" s="104"/>
      <c r="S3206" s="104"/>
      <c r="T3206" s="104"/>
      <c r="U3206" s="104"/>
      <c r="V3206" s="90">
        <f>+P3206-Q3206+R3206+S3206+T3206+U3206</f>
        <v>0</v>
      </c>
      <c r="W3206" s="91">
        <f>(1.02/100)</f>
        <v>1.02E-2</v>
      </c>
      <c r="X3206" s="91">
        <v>4.8E-3</v>
      </c>
      <c r="Y3206" s="91">
        <v>0.17</v>
      </c>
      <c r="Z3206" s="91">
        <v>1.65E-2</v>
      </c>
      <c r="AA3206" s="91">
        <v>7.6E-2</v>
      </c>
      <c r="AB3206" s="91">
        <f>SUM(W3206:AA3206)</f>
        <v>0.2775</v>
      </c>
      <c r="AC3206" s="75">
        <v>12</v>
      </c>
      <c r="AD3206" s="92">
        <f>IF(AL3206="","",+AC3206*AL3206)</f>
      </c>
      <c r="AE3206" s="93">
        <f>IF(AL3206="","",+AL3206*AB3206)</f>
      </c>
      <c r="AF3206" s="92">
        <f>IF(AL3206="","",+AL3206-AE3206)</f>
      </c>
      <c r="AG3206" s="93">
        <f>+V3206</f>
        <v>0</v>
      </c>
      <c r="AH3206" s="92">
        <f>IF(AF3206="","",+AF3206-AG3206)</f>
      </c>
      <c r="AI3206" s="92">
        <f>IF(AH3206="","",+AH3206*AC3206)</f>
      </c>
      <c r="AJ3206" s="93"/>
      <c r="AK3206" s="94">
        <v>0.33</v>
      </c>
      <c r="AL3206" s="93">
        <f>IF(V3206=0,"",V3206/(1-AB3206-AK3206))</f>
      </c>
      <c r="AM3206" s="95">
        <v>0.33</v>
      </c>
      <c r="AN3206" s="93">
        <f>IF(V3206=0,"",V3206/(1-AB3206-AM3206))</f>
      </c>
      <c r="AO3206" s="96">
        <v>1.2</v>
      </c>
      <c r="AP3206" s="93">
        <f>IF(BD!AJ3206="","",BD!AJ3206*BD!AO3206)</f>
      </c>
      <c r="AQ3206" s="91">
        <f>BD!AM3206/BD!AK3206-1</f>
        <v>0</v>
      </c>
      <c r="AR3206" s="91">
        <f>IF(BD!AN3206="","",IF(BD!AJ3206="","",BD!AN3206/BD!AJ3206-1))</f>
      </c>
      <c r="AS3206" s="91">
        <f>IF(BD!AN3206="","",IF(BD!AN3206&lt;BD!AL3206,"ABAIXO DA META","DENTRO DA META"))</f>
      </c>
      <c r="AT3206" s="91" t="str">
        <f>IF(BD!AJ3206="","EM ANÁLISE",IF(BD!AP3206&gt;=BD!AN3206,"GO", "NO GO"))</f>
        <v>EM ANÁLISE</v>
      </c>
      <c r="AU3206" s="97">
        <f>IF(AN3206="","",+BD!$AN3206-AJ3206)</f>
      </c>
      <c r="AV3206" s="98"/>
      <c r="AW3206" s="90">
        <f>BD!P3206*BD!AC3206</f>
        <v>0</v>
      </c>
      <c r="AX3206" s="90">
        <f>BD!V3206*BD!AC3206</f>
        <v>0</v>
      </c>
      <c r="AY3206" s="90">
        <f>IF(BD!AN3206="","",BD!AN3206*BD!AC3206)</f>
      </c>
      <c r="AZ3206" s="75" t="s">
        <v>123</v>
      </c>
      <c r="BA3206" s="75"/>
      <c r="BB3206" s="75"/>
      <c r="BC3206" s="75"/>
      <c r="BD3206" s="104"/>
      <c r="BE3206" s="104"/>
      <c r="BF3206" s="101"/>
      <c r="BG3206" s="101"/>
      <c r="BH3206" s="101"/>
      <c r="BI3206" s="101"/>
      <c r="BJ3206" s="101"/>
      <c r="BK3206" s="101"/>
      <c r="BL3206" s="101"/>
      <c r="BM3206" s="101"/>
      <c r="BN3206" s="101"/>
      <c r="BO3206" s="103"/>
      <c r="BP3206" s="101"/>
      <c r="BQ3206" s="101"/>
      <c r="BR3206" s="101"/>
      <c r="BS3206" s="101"/>
      <c r="BT3206" s="101"/>
      <c r="BU3206" s="101"/>
      <c r="BV3206" s="101"/>
      <c r="BW3206" s="101"/>
      <c r="BX3206" s="101"/>
      <c r="BY3206" s="101"/>
      <c r="BZ3206" s="101"/>
      <c r="CA3206" s="101"/>
      <c r="CB3206" s="101"/>
      <c r="CC3206" s="101"/>
      <c r="CD3206" s="101"/>
      <c r="CE3206" s="101"/>
      <c r="CF3206" s="101"/>
      <c r="CG3206" s="37" t="e">
        <f>VLOOKUP(Table_1[[#This Row],[EAN]],'[1]Planilha1'!$E:$R,13,0)</f>
        <v>#N/A</v>
      </c>
    </row>
    <row r="3207" ht="15" hidden="1">
      <c r="A3207" s="7"/>
      <c r="B3207" s="84" t="s">
        <v>79</v>
      </c>
      <c r="C3207" s="75">
        <v>222526</v>
      </c>
      <c r="D3207" s="75"/>
      <c r="E3207" s="85">
        <v>7891097103384</v>
      </c>
      <c r="F3207" s="86" t="s">
        <v>3712</v>
      </c>
      <c r="G3207" s="75" t="s">
        <v>17</v>
      </c>
      <c r="H3207" s="75">
        <v>1640</v>
      </c>
      <c r="I3207" s="87" t="s">
        <v>499</v>
      </c>
      <c r="J3207" s="75" t="s">
        <v>500</v>
      </c>
      <c r="K3207" s="88" t="s">
        <v>84</v>
      </c>
      <c r="L3207" s="88">
        <v>6</v>
      </c>
      <c r="M3207" s="88">
        <v>4</v>
      </c>
      <c r="N3207" s="75" t="s">
        <v>85</v>
      </c>
      <c r="O3207" s="75"/>
      <c r="P3207" s="106"/>
      <c r="Q3207" s="90">
        <f>(17/100+7.6/100+1.65/100)*P3207</f>
        <v>0</v>
      </c>
      <c r="R3207" s="104"/>
      <c r="S3207" s="104"/>
      <c r="T3207" s="104"/>
      <c r="U3207" s="104"/>
      <c r="V3207" s="90">
        <f>+P3207-Q3207+R3207+S3207+T3207+U3207</f>
        <v>0</v>
      </c>
      <c r="W3207" s="91">
        <f>(1.02/100)</f>
        <v>1.02E-2</v>
      </c>
      <c r="X3207" s="91">
        <v>4.8E-3</v>
      </c>
      <c r="Y3207" s="91">
        <v>0.17</v>
      </c>
      <c r="Z3207" s="91">
        <v>1.65E-2</v>
      </c>
      <c r="AA3207" s="91">
        <v>7.6E-2</v>
      </c>
      <c r="AB3207" s="91">
        <f>SUM(W3207:AA3207)</f>
        <v>0.2775</v>
      </c>
      <c r="AC3207" s="75">
        <v>12</v>
      </c>
      <c r="AD3207" s="92">
        <f>IF(AL3207="","",+AC3207*AL3207)</f>
      </c>
      <c r="AE3207" s="93">
        <f>IF(AL3207="","",+AL3207*AB3207)</f>
      </c>
      <c r="AF3207" s="92">
        <f>IF(AL3207="","",+AL3207-AE3207)</f>
      </c>
      <c r="AG3207" s="93">
        <f>+V3207</f>
        <v>0</v>
      </c>
      <c r="AH3207" s="92">
        <f>IF(AF3207="","",+AF3207-AG3207)</f>
      </c>
      <c r="AI3207" s="92">
        <f>IF(AH3207="","",+AH3207*AC3207)</f>
      </c>
      <c r="AJ3207" s="93"/>
      <c r="AK3207" s="94">
        <v>0.33</v>
      </c>
      <c r="AL3207" s="93">
        <f>IF(V3207=0,"",V3207/(1-AB3207-AK3207))</f>
      </c>
      <c r="AM3207" s="95">
        <v>0.33</v>
      </c>
      <c r="AN3207" s="93">
        <f>IF(V3207=0,"",V3207/(1-AB3207-AM3207))</f>
      </c>
      <c r="AO3207" s="96">
        <v>1.2</v>
      </c>
      <c r="AP3207" s="93">
        <f>IF(BD!AJ3207="","",BD!AJ3207*BD!AO3207)</f>
      </c>
      <c r="AQ3207" s="91">
        <f>BD!AM3207/BD!AK3207-1</f>
        <v>0</v>
      </c>
      <c r="AR3207" s="91">
        <f>IF(BD!AN3207="","",IF(BD!AJ3207="","",BD!AN3207/BD!AJ3207-1))</f>
      </c>
      <c r="AS3207" s="91">
        <f>IF(BD!AN3207="","",IF(BD!AN3207&lt;BD!AL3207,"ABAIXO DA META","DENTRO DA META"))</f>
      </c>
      <c r="AT3207" s="91" t="str">
        <f>IF(BD!AJ3207="","EM ANÁLISE",IF(BD!AP3207&gt;=BD!AN3207,"GO", "NO GO"))</f>
        <v>EM ANÁLISE</v>
      </c>
      <c r="AU3207" s="97">
        <f>IF(AN3207="","",+BD!$AN3207-AJ3207)</f>
      </c>
      <c r="AV3207" s="98"/>
      <c r="AW3207" s="90">
        <f>BD!P3207*BD!AC3207</f>
        <v>0</v>
      </c>
      <c r="AX3207" s="90">
        <f>BD!V3207*BD!AC3207</f>
        <v>0</v>
      </c>
      <c r="AY3207" s="90">
        <f>IF(BD!AN3207="","",BD!AN3207*BD!AC3207)</f>
      </c>
      <c r="AZ3207" s="75" t="s">
        <v>123</v>
      </c>
      <c r="BA3207" s="75"/>
      <c r="BB3207" s="75"/>
      <c r="BC3207" s="75"/>
      <c r="BD3207" s="104"/>
      <c r="BE3207" s="104"/>
      <c r="BF3207" s="101"/>
      <c r="BG3207" s="101"/>
      <c r="BH3207" s="101"/>
      <c r="BI3207" s="101"/>
      <c r="BJ3207" s="101"/>
      <c r="BK3207" s="101"/>
      <c r="BL3207" s="101"/>
      <c r="BM3207" s="101"/>
      <c r="BN3207" s="101"/>
      <c r="BO3207" s="103"/>
      <c r="BP3207" s="101"/>
      <c r="BQ3207" s="101"/>
      <c r="BR3207" s="101"/>
      <c r="BS3207" s="101"/>
      <c r="BT3207" s="101"/>
      <c r="BU3207" s="101"/>
      <c r="BV3207" s="101"/>
      <c r="BW3207" s="101"/>
      <c r="BX3207" s="101"/>
      <c r="BY3207" s="101"/>
      <c r="BZ3207" s="101"/>
      <c r="CA3207" s="101"/>
      <c r="CB3207" s="101"/>
      <c r="CC3207" s="101"/>
      <c r="CD3207" s="101"/>
      <c r="CE3207" s="101"/>
      <c r="CF3207" s="101"/>
      <c r="CG3207" s="37" t="e">
        <f>VLOOKUP(Table_1[[#This Row],[EAN]],'[1]Planilha1'!$E:$R,13,0)</f>
        <v>#N/A</v>
      </c>
    </row>
    <row r="3208" ht="15" hidden="1">
      <c r="A3208" s="7"/>
      <c r="B3208" s="84" t="s">
        <v>79</v>
      </c>
      <c r="C3208" s="75">
        <v>222527</v>
      </c>
      <c r="D3208" s="75"/>
      <c r="E3208" s="85">
        <v>7891097103391</v>
      </c>
      <c r="F3208" s="86" t="s">
        <v>3713</v>
      </c>
      <c r="G3208" s="75" t="s">
        <v>17</v>
      </c>
      <c r="H3208" s="75">
        <v>1640</v>
      </c>
      <c r="I3208" s="87" t="s">
        <v>499</v>
      </c>
      <c r="J3208" s="75" t="s">
        <v>500</v>
      </c>
      <c r="K3208" s="88" t="s">
        <v>84</v>
      </c>
      <c r="L3208" s="88">
        <v>6</v>
      </c>
      <c r="M3208" s="88">
        <v>4</v>
      </c>
      <c r="N3208" s="75" t="s">
        <v>85</v>
      </c>
      <c r="O3208" s="75"/>
      <c r="P3208" s="106"/>
      <c r="Q3208" s="90">
        <f>(17/100+7.6/100+1.65/100)*P3208</f>
        <v>0</v>
      </c>
      <c r="R3208" s="104"/>
      <c r="S3208" s="104"/>
      <c r="T3208" s="104"/>
      <c r="U3208" s="104"/>
      <c r="V3208" s="90">
        <f>+P3208-Q3208+R3208+S3208+T3208+U3208</f>
        <v>0</v>
      </c>
      <c r="W3208" s="91">
        <f>(1.02/100)</f>
        <v>1.02E-2</v>
      </c>
      <c r="X3208" s="91">
        <v>4.8E-3</v>
      </c>
      <c r="Y3208" s="91">
        <v>0.17</v>
      </c>
      <c r="Z3208" s="91">
        <v>1.65E-2</v>
      </c>
      <c r="AA3208" s="91">
        <v>7.6E-2</v>
      </c>
      <c r="AB3208" s="91">
        <f>SUM(W3208:AA3208)</f>
        <v>0.2775</v>
      </c>
      <c r="AC3208" s="75">
        <v>12</v>
      </c>
      <c r="AD3208" s="92">
        <f>IF(AL3208="","",+AC3208*AL3208)</f>
      </c>
      <c r="AE3208" s="93">
        <f>IF(AL3208="","",+AL3208*AB3208)</f>
      </c>
      <c r="AF3208" s="92">
        <f>IF(AL3208="","",+AL3208-AE3208)</f>
      </c>
      <c r="AG3208" s="93">
        <f>+V3208</f>
        <v>0</v>
      </c>
      <c r="AH3208" s="92">
        <f>IF(AF3208="","",+AF3208-AG3208)</f>
      </c>
      <c r="AI3208" s="92">
        <f>IF(AH3208="","",+AH3208*AC3208)</f>
      </c>
      <c r="AJ3208" s="93"/>
      <c r="AK3208" s="94">
        <v>0.33</v>
      </c>
      <c r="AL3208" s="93">
        <f>IF(V3208=0,"",V3208/(1-AB3208-AK3208))</f>
      </c>
      <c r="AM3208" s="95">
        <v>0.33</v>
      </c>
      <c r="AN3208" s="93">
        <f>IF(V3208=0,"",V3208/(1-AB3208-AM3208))</f>
      </c>
      <c r="AO3208" s="96">
        <v>1.2</v>
      </c>
      <c r="AP3208" s="93">
        <f>IF(BD!AJ3208="","",BD!AJ3208*BD!AO3208)</f>
      </c>
      <c r="AQ3208" s="91">
        <f>BD!AM3208/BD!AK3208-1</f>
        <v>0</v>
      </c>
      <c r="AR3208" s="91">
        <f>IF(BD!AN3208="","",IF(BD!AJ3208="","",BD!AN3208/BD!AJ3208-1))</f>
      </c>
      <c r="AS3208" s="91">
        <f>IF(BD!AN3208="","",IF(BD!AN3208&lt;BD!AL3208,"ABAIXO DA META","DENTRO DA META"))</f>
      </c>
      <c r="AT3208" s="91" t="str">
        <f>IF(BD!AJ3208="","EM ANÁLISE",IF(BD!AP3208&gt;=BD!AN3208,"GO", "NO GO"))</f>
        <v>EM ANÁLISE</v>
      </c>
      <c r="AU3208" s="97">
        <f>IF(AN3208="","",+BD!$AN3208-AJ3208)</f>
      </c>
      <c r="AV3208" s="98"/>
      <c r="AW3208" s="90">
        <f>BD!P3208*BD!AC3208</f>
        <v>0</v>
      </c>
      <c r="AX3208" s="90">
        <f>BD!V3208*BD!AC3208</f>
        <v>0</v>
      </c>
      <c r="AY3208" s="90">
        <f>IF(BD!AN3208="","",BD!AN3208*BD!AC3208)</f>
      </c>
      <c r="AZ3208" s="75" t="s">
        <v>123</v>
      </c>
      <c r="BA3208" s="75"/>
      <c r="BB3208" s="75"/>
      <c r="BC3208" s="75"/>
      <c r="BD3208" s="104"/>
      <c r="BE3208" s="104"/>
      <c r="BF3208" s="101"/>
      <c r="BG3208" s="101"/>
      <c r="BH3208" s="101"/>
      <c r="BI3208" s="101"/>
      <c r="BJ3208" s="101"/>
      <c r="BK3208" s="101"/>
      <c r="BL3208" s="101"/>
      <c r="BM3208" s="101"/>
      <c r="BN3208" s="101"/>
      <c r="BO3208" s="103"/>
      <c r="BP3208" s="101"/>
      <c r="BQ3208" s="101"/>
      <c r="BR3208" s="101"/>
      <c r="BS3208" s="101"/>
      <c r="BT3208" s="101"/>
      <c r="BU3208" s="101"/>
      <c r="BV3208" s="101"/>
      <c r="BW3208" s="101"/>
      <c r="BX3208" s="101"/>
      <c r="BY3208" s="101"/>
      <c r="BZ3208" s="101"/>
      <c r="CA3208" s="101"/>
      <c r="CB3208" s="101"/>
      <c r="CC3208" s="101"/>
      <c r="CD3208" s="101"/>
      <c r="CE3208" s="101"/>
      <c r="CF3208" s="101"/>
      <c r="CG3208" s="37" t="e">
        <f>VLOOKUP(Table_1[[#This Row],[EAN]],'[1]Planilha1'!$E:$R,13,0)</f>
        <v>#N/A</v>
      </c>
    </row>
    <row r="3209" ht="15" hidden="1">
      <c r="A3209" s="7"/>
      <c r="B3209" s="84" t="s">
        <v>79</v>
      </c>
      <c r="C3209" s="75">
        <v>222528</v>
      </c>
      <c r="D3209" s="75"/>
      <c r="E3209" s="85">
        <v>7891097103223</v>
      </c>
      <c r="F3209" s="86" t="s">
        <v>3714</v>
      </c>
      <c r="G3209" s="75" t="s">
        <v>17</v>
      </c>
      <c r="H3209" s="75">
        <v>1640</v>
      </c>
      <c r="I3209" s="87" t="s">
        <v>499</v>
      </c>
      <c r="J3209" s="75" t="s">
        <v>3693</v>
      </c>
      <c r="K3209" s="88" t="s">
        <v>84</v>
      </c>
      <c r="L3209" s="88">
        <v>6</v>
      </c>
      <c r="M3209" s="88">
        <v>4</v>
      </c>
      <c r="N3209" s="75" t="s">
        <v>85</v>
      </c>
      <c r="O3209" s="75"/>
      <c r="P3209" s="106"/>
      <c r="Q3209" s="90">
        <f>(17/100+7.6/100+1.65/100)*P3209</f>
        <v>0</v>
      </c>
      <c r="R3209" s="104"/>
      <c r="S3209" s="104"/>
      <c r="T3209" s="104"/>
      <c r="U3209" s="104"/>
      <c r="V3209" s="90">
        <f>+P3209-Q3209+R3209+S3209+T3209+U3209</f>
        <v>0</v>
      </c>
      <c r="W3209" s="91">
        <f>(1.02/100)</f>
        <v>1.02E-2</v>
      </c>
      <c r="X3209" s="91">
        <v>4.8E-3</v>
      </c>
      <c r="Y3209" s="91">
        <v>0.17</v>
      </c>
      <c r="Z3209" s="91">
        <v>1.65E-2</v>
      </c>
      <c r="AA3209" s="91">
        <v>7.6E-2</v>
      </c>
      <c r="AB3209" s="91">
        <f>SUM(W3209:AA3209)</f>
        <v>0.2775</v>
      </c>
      <c r="AC3209" s="75">
        <v>12</v>
      </c>
      <c r="AD3209" s="92">
        <f>IF(AL3209="","",+AC3209*AL3209)</f>
      </c>
      <c r="AE3209" s="93">
        <f>IF(AL3209="","",+AL3209*AB3209)</f>
      </c>
      <c r="AF3209" s="92">
        <f>IF(AL3209="","",+AL3209-AE3209)</f>
      </c>
      <c r="AG3209" s="93">
        <f>+V3209</f>
        <v>0</v>
      </c>
      <c r="AH3209" s="92">
        <f>IF(AF3209="","",+AF3209-AG3209)</f>
      </c>
      <c r="AI3209" s="92">
        <f>IF(AH3209="","",+AH3209*AC3209)</f>
      </c>
      <c r="AJ3209" s="93"/>
      <c r="AK3209" s="94">
        <v>0.33</v>
      </c>
      <c r="AL3209" s="93">
        <f>IF(V3209=0,"",V3209/(1-AB3209-AK3209))</f>
      </c>
      <c r="AM3209" s="95">
        <v>0.33</v>
      </c>
      <c r="AN3209" s="93">
        <f>IF(V3209=0,"",V3209/(1-AB3209-AM3209))</f>
      </c>
      <c r="AO3209" s="96">
        <v>1.2</v>
      </c>
      <c r="AP3209" s="93">
        <f>IF(BD!AJ3209="","",BD!AJ3209*BD!AO3209)</f>
      </c>
      <c r="AQ3209" s="91">
        <f>BD!AM3209/BD!AK3209-1</f>
        <v>0</v>
      </c>
      <c r="AR3209" s="91">
        <f>IF(BD!AN3209="","",IF(BD!AJ3209="","",BD!AN3209/BD!AJ3209-1))</f>
      </c>
      <c r="AS3209" s="91">
        <f>IF(BD!AN3209="","",IF(BD!AN3209&lt;BD!AL3209,"ABAIXO DA META","DENTRO DA META"))</f>
      </c>
      <c r="AT3209" s="91" t="str">
        <f>IF(BD!AJ3209="","EM ANÁLISE",IF(BD!AP3209&gt;=BD!AN3209,"GO", "NO GO"))</f>
        <v>EM ANÁLISE</v>
      </c>
      <c r="AU3209" s="97">
        <f>IF(AN3209="","",+BD!$AN3209-AJ3209)</f>
      </c>
      <c r="AV3209" s="98"/>
      <c r="AW3209" s="90">
        <f>BD!P3209*BD!AC3209</f>
        <v>0</v>
      </c>
      <c r="AX3209" s="90">
        <f>BD!V3209*BD!AC3209</f>
        <v>0</v>
      </c>
      <c r="AY3209" s="90">
        <f>IF(BD!AN3209="","",BD!AN3209*BD!AC3209)</f>
      </c>
      <c r="AZ3209" s="75" t="s">
        <v>123</v>
      </c>
      <c r="BA3209" s="75"/>
      <c r="BB3209" s="75"/>
      <c r="BC3209" s="75"/>
      <c r="BD3209" s="104"/>
      <c r="BE3209" s="104"/>
      <c r="BF3209" s="101"/>
      <c r="BG3209" s="101"/>
      <c r="BH3209" s="101"/>
      <c r="BI3209" s="101"/>
      <c r="BJ3209" s="101"/>
      <c r="BK3209" s="101"/>
      <c r="BL3209" s="101"/>
      <c r="BM3209" s="101"/>
      <c r="BN3209" s="101"/>
      <c r="BO3209" s="103"/>
      <c r="BP3209" s="101"/>
      <c r="BQ3209" s="101"/>
      <c r="BR3209" s="101"/>
      <c r="BS3209" s="101"/>
      <c r="BT3209" s="101"/>
      <c r="BU3209" s="101"/>
      <c r="BV3209" s="101"/>
      <c r="BW3209" s="101"/>
      <c r="BX3209" s="101"/>
      <c r="BY3209" s="101"/>
      <c r="BZ3209" s="101"/>
      <c r="CA3209" s="101"/>
      <c r="CB3209" s="101"/>
      <c r="CC3209" s="101"/>
      <c r="CD3209" s="101"/>
      <c r="CE3209" s="101"/>
      <c r="CF3209" s="101"/>
      <c r="CG3209" s="37" t="e">
        <f>VLOOKUP(Table_1[[#This Row],[EAN]],'[1]Planilha1'!$E:$R,13,0)</f>
        <v>#N/A</v>
      </c>
    </row>
    <row r="3210" ht="15" hidden="1">
      <c r="A3210" s="7"/>
      <c r="B3210" s="84" t="s">
        <v>79</v>
      </c>
      <c r="C3210" s="75">
        <v>222529</v>
      </c>
      <c r="D3210" s="75"/>
      <c r="E3210" s="85">
        <v>7891097103230</v>
      </c>
      <c r="F3210" s="86" t="s">
        <v>3715</v>
      </c>
      <c r="G3210" s="75" t="s">
        <v>17</v>
      </c>
      <c r="H3210" s="75">
        <v>1640</v>
      </c>
      <c r="I3210" s="87" t="s">
        <v>499</v>
      </c>
      <c r="J3210" s="75" t="s">
        <v>3693</v>
      </c>
      <c r="K3210" s="88" t="s">
        <v>84</v>
      </c>
      <c r="L3210" s="88">
        <v>6</v>
      </c>
      <c r="M3210" s="88">
        <v>4</v>
      </c>
      <c r="N3210" s="75" t="s">
        <v>85</v>
      </c>
      <c r="O3210" s="75"/>
      <c r="P3210" s="106"/>
      <c r="Q3210" s="90">
        <f>(17/100+7.6/100+1.65/100)*P3210</f>
        <v>0</v>
      </c>
      <c r="R3210" s="104"/>
      <c r="S3210" s="104"/>
      <c r="T3210" s="104"/>
      <c r="U3210" s="104"/>
      <c r="V3210" s="90">
        <f>+P3210-Q3210+R3210+S3210+T3210+U3210</f>
        <v>0</v>
      </c>
      <c r="W3210" s="91">
        <f>(1.02/100)</f>
        <v>1.02E-2</v>
      </c>
      <c r="X3210" s="91">
        <v>4.8E-3</v>
      </c>
      <c r="Y3210" s="91">
        <v>0.17</v>
      </c>
      <c r="Z3210" s="91">
        <v>1.65E-2</v>
      </c>
      <c r="AA3210" s="91">
        <v>7.6E-2</v>
      </c>
      <c r="AB3210" s="91">
        <f>SUM(W3210:AA3210)</f>
        <v>0.2775</v>
      </c>
      <c r="AC3210" s="75">
        <v>12</v>
      </c>
      <c r="AD3210" s="92">
        <f>IF(AL3210="","",+AC3210*AL3210)</f>
      </c>
      <c r="AE3210" s="93">
        <f>IF(AL3210="","",+AL3210*AB3210)</f>
      </c>
      <c r="AF3210" s="92">
        <f>IF(AL3210="","",+AL3210-AE3210)</f>
      </c>
      <c r="AG3210" s="93">
        <f>+V3210</f>
        <v>0</v>
      </c>
      <c r="AH3210" s="92">
        <f>IF(AF3210="","",+AF3210-AG3210)</f>
      </c>
      <c r="AI3210" s="92">
        <f>IF(AH3210="","",+AH3210*AC3210)</f>
      </c>
      <c r="AJ3210" s="93"/>
      <c r="AK3210" s="94">
        <v>0.33</v>
      </c>
      <c r="AL3210" s="93">
        <f>IF(V3210=0,"",V3210/(1-AB3210-AK3210))</f>
      </c>
      <c r="AM3210" s="95">
        <v>0.33</v>
      </c>
      <c r="AN3210" s="93">
        <f>IF(V3210=0,"",V3210/(1-AB3210-AM3210))</f>
      </c>
      <c r="AO3210" s="96">
        <v>1.2</v>
      </c>
      <c r="AP3210" s="93">
        <f>IF(BD!AJ3210="","",BD!AJ3210*BD!AO3210)</f>
      </c>
      <c r="AQ3210" s="91">
        <f>BD!AM3210/BD!AK3210-1</f>
        <v>0</v>
      </c>
      <c r="AR3210" s="91">
        <f>IF(BD!AN3210="","",IF(BD!AJ3210="","",BD!AN3210/BD!AJ3210-1))</f>
      </c>
      <c r="AS3210" s="91">
        <f>IF(BD!AN3210="","",IF(BD!AN3210&lt;BD!AL3210,"ABAIXO DA META","DENTRO DA META"))</f>
      </c>
      <c r="AT3210" s="91" t="str">
        <f>IF(BD!AJ3210="","EM ANÁLISE",IF(BD!AP3210&gt;=BD!AN3210,"GO", "NO GO"))</f>
        <v>EM ANÁLISE</v>
      </c>
      <c r="AU3210" s="97">
        <f>IF(AN3210="","",+BD!$AN3210-AJ3210)</f>
      </c>
      <c r="AV3210" s="98"/>
      <c r="AW3210" s="90">
        <f>BD!P3210*BD!AC3210</f>
        <v>0</v>
      </c>
      <c r="AX3210" s="90">
        <f>BD!V3210*BD!AC3210</f>
        <v>0</v>
      </c>
      <c r="AY3210" s="90">
        <f>IF(BD!AN3210="","",BD!AN3210*BD!AC3210)</f>
      </c>
      <c r="AZ3210" s="75" t="s">
        <v>123</v>
      </c>
      <c r="BA3210" s="75"/>
      <c r="BB3210" s="75"/>
      <c r="BC3210" s="75"/>
      <c r="BD3210" s="104"/>
      <c r="BE3210" s="104"/>
      <c r="BF3210" s="101"/>
      <c r="BG3210" s="101"/>
      <c r="BH3210" s="101"/>
      <c r="BI3210" s="101"/>
      <c r="BJ3210" s="101"/>
      <c r="BK3210" s="101"/>
      <c r="BL3210" s="101"/>
      <c r="BM3210" s="101"/>
      <c r="BN3210" s="101"/>
      <c r="BO3210" s="103"/>
      <c r="BP3210" s="101"/>
      <c r="BQ3210" s="101"/>
      <c r="BR3210" s="101"/>
      <c r="BS3210" s="101"/>
      <c r="BT3210" s="101"/>
      <c r="BU3210" s="101"/>
      <c r="BV3210" s="101"/>
      <c r="BW3210" s="101"/>
      <c r="BX3210" s="101"/>
      <c r="BY3210" s="101"/>
      <c r="BZ3210" s="101"/>
      <c r="CA3210" s="101"/>
      <c r="CB3210" s="101"/>
      <c r="CC3210" s="101"/>
      <c r="CD3210" s="101"/>
      <c r="CE3210" s="101"/>
      <c r="CF3210" s="101"/>
      <c r="CG3210" s="37" t="e">
        <f>VLOOKUP(Table_1[[#This Row],[EAN]],'[1]Planilha1'!$E:$R,13,0)</f>
        <v>#N/A</v>
      </c>
    </row>
    <row r="3211" ht="15" hidden="1">
      <c r="A3211" s="7"/>
      <c r="B3211" s="84" t="s">
        <v>79</v>
      </c>
      <c r="C3211" s="75">
        <v>222530</v>
      </c>
      <c r="D3211" s="75"/>
      <c r="E3211" s="85">
        <v>7891097101038</v>
      </c>
      <c r="F3211" s="86" t="s">
        <v>3716</v>
      </c>
      <c r="G3211" s="75" t="s">
        <v>17</v>
      </c>
      <c r="H3211" s="75">
        <v>1640</v>
      </c>
      <c r="I3211" s="87" t="s">
        <v>499</v>
      </c>
      <c r="J3211" s="75" t="s">
        <v>3685</v>
      </c>
      <c r="K3211" s="88" t="s">
        <v>84</v>
      </c>
      <c r="L3211" s="88">
        <v>24</v>
      </c>
      <c r="M3211" s="88">
        <v>4</v>
      </c>
      <c r="N3211" s="75" t="s">
        <v>85</v>
      </c>
      <c r="O3211" s="75"/>
      <c r="P3211" s="106"/>
      <c r="Q3211" s="90">
        <f>(17/100+7.6/100+1.65/100)*P3211</f>
        <v>0</v>
      </c>
      <c r="R3211" s="104"/>
      <c r="S3211" s="104"/>
      <c r="T3211" s="104"/>
      <c r="U3211" s="104"/>
      <c r="V3211" s="90">
        <f>+P3211-Q3211+R3211+S3211+T3211+U3211</f>
        <v>0</v>
      </c>
      <c r="W3211" s="91">
        <f>(1.02/100)</f>
        <v>1.02E-2</v>
      </c>
      <c r="X3211" s="91">
        <v>4.8E-3</v>
      </c>
      <c r="Y3211" s="91">
        <v>0.17</v>
      </c>
      <c r="Z3211" s="91">
        <v>1.65E-2</v>
      </c>
      <c r="AA3211" s="91">
        <v>7.6E-2</v>
      </c>
      <c r="AB3211" s="91">
        <f>SUM(W3211:AA3211)</f>
        <v>0.2775</v>
      </c>
      <c r="AC3211" s="75">
        <v>12</v>
      </c>
      <c r="AD3211" s="92">
        <f>IF(AL3211="","",+AC3211*AL3211)</f>
      </c>
      <c r="AE3211" s="93">
        <f>IF(AL3211="","",+AL3211*AB3211)</f>
      </c>
      <c r="AF3211" s="92">
        <f>IF(AL3211="","",+AL3211-AE3211)</f>
      </c>
      <c r="AG3211" s="93">
        <f>+V3211</f>
        <v>0</v>
      </c>
      <c r="AH3211" s="92">
        <f>IF(AF3211="","",+AF3211-AG3211)</f>
      </c>
      <c r="AI3211" s="92">
        <f>IF(AH3211="","",+AH3211*AC3211)</f>
      </c>
      <c r="AJ3211" s="93"/>
      <c r="AK3211" s="94">
        <v>0.33</v>
      </c>
      <c r="AL3211" s="93">
        <f>IF(V3211=0,"",V3211/(1-AB3211-AK3211))</f>
      </c>
      <c r="AM3211" s="95">
        <v>0.33</v>
      </c>
      <c r="AN3211" s="93">
        <f>IF(V3211=0,"",V3211/(1-AB3211-AM3211))</f>
      </c>
      <c r="AO3211" s="96">
        <v>1.2</v>
      </c>
      <c r="AP3211" s="93">
        <f>IF(BD!AJ3211="","",BD!AJ3211*BD!AO3211)</f>
      </c>
      <c r="AQ3211" s="91">
        <f>BD!AM3211/BD!AK3211-1</f>
        <v>0</v>
      </c>
      <c r="AR3211" s="91">
        <f>IF(BD!AN3211="","",IF(BD!AJ3211="","",BD!AN3211/BD!AJ3211-1))</f>
      </c>
      <c r="AS3211" s="91">
        <f>IF(BD!AN3211="","",IF(BD!AN3211&lt;BD!AL3211,"ABAIXO DA META","DENTRO DA META"))</f>
      </c>
      <c r="AT3211" s="91" t="str">
        <f>IF(BD!AJ3211="","EM ANÁLISE",IF(BD!AP3211&gt;=BD!AN3211,"GO", "NO GO"))</f>
        <v>EM ANÁLISE</v>
      </c>
      <c r="AU3211" s="97">
        <f>IF(AN3211="","",+BD!$AN3211-AJ3211)</f>
      </c>
      <c r="AV3211" s="98"/>
      <c r="AW3211" s="90">
        <f>BD!P3211*BD!AC3211</f>
        <v>0</v>
      </c>
      <c r="AX3211" s="90">
        <f>BD!V3211*BD!AC3211</f>
        <v>0</v>
      </c>
      <c r="AY3211" s="90">
        <f>IF(BD!AN3211="","",BD!AN3211*BD!AC3211)</f>
      </c>
      <c r="AZ3211" s="75" t="s">
        <v>123</v>
      </c>
      <c r="BA3211" s="75"/>
      <c r="BB3211" s="75"/>
      <c r="BC3211" s="75"/>
      <c r="BD3211" s="104"/>
      <c r="BE3211" s="104"/>
      <c r="BF3211" s="101"/>
      <c r="BG3211" s="101"/>
      <c r="BH3211" s="101"/>
      <c r="BI3211" s="101"/>
      <c r="BJ3211" s="101"/>
      <c r="BK3211" s="101"/>
      <c r="BL3211" s="101"/>
      <c r="BM3211" s="101"/>
      <c r="BN3211" s="101"/>
      <c r="BO3211" s="103"/>
      <c r="BP3211" s="101"/>
      <c r="BQ3211" s="101"/>
      <c r="BR3211" s="101"/>
      <c r="BS3211" s="101"/>
      <c r="BT3211" s="101"/>
      <c r="BU3211" s="101"/>
      <c r="BV3211" s="101"/>
      <c r="BW3211" s="101"/>
      <c r="BX3211" s="101"/>
      <c r="BY3211" s="101"/>
      <c r="BZ3211" s="101"/>
      <c r="CA3211" s="101"/>
      <c r="CB3211" s="101"/>
      <c r="CC3211" s="101"/>
      <c r="CD3211" s="101"/>
      <c r="CE3211" s="101"/>
      <c r="CF3211" s="101"/>
      <c r="CG3211" s="37" t="e">
        <f>VLOOKUP(Table_1[[#This Row],[EAN]],'[1]Planilha1'!$E:$R,13,0)</f>
        <v>#N/A</v>
      </c>
    </row>
    <row r="3212" ht="15" hidden="1">
      <c r="A3212" s="7"/>
      <c r="B3212" s="84" t="s">
        <v>79</v>
      </c>
      <c r="C3212" s="75">
        <v>222531</v>
      </c>
      <c r="D3212" s="75"/>
      <c r="E3212" s="85">
        <v>7891097101045</v>
      </c>
      <c r="F3212" s="86" t="s">
        <v>3717</v>
      </c>
      <c r="G3212" s="75" t="s">
        <v>17</v>
      </c>
      <c r="H3212" s="75">
        <v>1640</v>
      </c>
      <c r="I3212" s="87" t="s">
        <v>499</v>
      </c>
      <c r="J3212" s="75" t="s">
        <v>3685</v>
      </c>
      <c r="K3212" s="88" t="s">
        <v>84</v>
      </c>
      <c r="L3212" s="88">
        <v>24</v>
      </c>
      <c r="M3212" s="88">
        <v>4</v>
      </c>
      <c r="N3212" s="75" t="s">
        <v>85</v>
      </c>
      <c r="O3212" s="75"/>
      <c r="P3212" s="106"/>
      <c r="Q3212" s="90">
        <f>(17/100+7.6/100+1.65/100)*P3212</f>
        <v>0</v>
      </c>
      <c r="R3212" s="104"/>
      <c r="S3212" s="104"/>
      <c r="T3212" s="104"/>
      <c r="U3212" s="104"/>
      <c r="V3212" s="90">
        <f>+P3212-Q3212+R3212+S3212+T3212+U3212</f>
        <v>0</v>
      </c>
      <c r="W3212" s="91">
        <f>(1.02/100)</f>
        <v>1.02E-2</v>
      </c>
      <c r="X3212" s="91">
        <v>4.8E-3</v>
      </c>
      <c r="Y3212" s="91">
        <v>0.17</v>
      </c>
      <c r="Z3212" s="91">
        <v>1.65E-2</v>
      </c>
      <c r="AA3212" s="91">
        <v>7.6E-2</v>
      </c>
      <c r="AB3212" s="91">
        <f>SUM(W3212:AA3212)</f>
        <v>0.2775</v>
      </c>
      <c r="AC3212" s="75">
        <v>12</v>
      </c>
      <c r="AD3212" s="92">
        <f>IF(AL3212="","",+AC3212*AL3212)</f>
      </c>
      <c r="AE3212" s="93">
        <f>IF(AL3212="","",+AL3212*AB3212)</f>
      </c>
      <c r="AF3212" s="92">
        <f>IF(AL3212="","",+AL3212-AE3212)</f>
      </c>
      <c r="AG3212" s="93">
        <f>+V3212</f>
        <v>0</v>
      </c>
      <c r="AH3212" s="92">
        <f>IF(AF3212="","",+AF3212-AG3212)</f>
      </c>
      <c r="AI3212" s="92">
        <f>IF(AH3212="","",+AH3212*AC3212)</f>
      </c>
      <c r="AJ3212" s="93"/>
      <c r="AK3212" s="94">
        <v>0.33</v>
      </c>
      <c r="AL3212" s="93">
        <f>IF(V3212=0,"",V3212/(1-AB3212-AK3212))</f>
      </c>
      <c r="AM3212" s="95">
        <v>0.33</v>
      </c>
      <c r="AN3212" s="93">
        <f>IF(V3212=0,"",V3212/(1-AB3212-AM3212))</f>
      </c>
      <c r="AO3212" s="96">
        <v>1.2</v>
      </c>
      <c r="AP3212" s="93">
        <f>IF(BD!AJ3212="","",BD!AJ3212*BD!AO3212)</f>
      </c>
      <c r="AQ3212" s="91">
        <f>BD!AM3212/BD!AK3212-1</f>
        <v>0</v>
      </c>
      <c r="AR3212" s="91">
        <f>IF(BD!AN3212="","",IF(BD!AJ3212="","",BD!AN3212/BD!AJ3212-1))</f>
      </c>
      <c r="AS3212" s="91">
        <f>IF(BD!AN3212="","",IF(BD!AN3212&lt;BD!AL3212,"ABAIXO DA META","DENTRO DA META"))</f>
      </c>
      <c r="AT3212" s="91" t="str">
        <f>IF(BD!AJ3212="","EM ANÁLISE",IF(BD!AP3212&gt;=BD!AN3212,"GO", "NO GO"))</f>
        <v>EM ANÁLISE</v>
      </c>
      <c r="AU3212" s="97">
        <f>IF(AN3212="","",+BD!$AN3212-AJ3212)</f>
      </c>
      <c r="AV3212" s="98"/>
      <c r="AW3212" s="90">
        <f>BD!P3212*BD!AC3212</f>
        <v>0</v>
      </c>
      <c r="AX3212" s="90">
        <f>BD!V3212*BD!AC3212</f>
        <v>0</v>
      </c>
      <c r="AY3212" s="90">
        <f>IF(BD!AN3212="","",BD!AN3212*BD!AC3212)</f>
      </c>
      <c r="AZ3212" s="75" t="s">
        <v>123</v>
      </c>
      <c r="BA3212" s="75"/>
      <c r="BB3212" s="75"/>
      <c r="BC3212" s="75"/>
      <c r="BD3212" s="104"/>
      <c r="BE3212" s="104"/>
      <c r="BF3212" s="101"/>
      <c r="BG3212" s="101"/>
      <c r="BH3212" s="101"/>
      <c r="BI3212" s="101"/>
      <c r="BJ3212" s="101"/>
      <c r="BK3212" s="101"/>
      <c r="BL3212" s="101"/>
      <c r="BM3212" s="101"/>
      <c r="BN3212" s="101"/>
      <c r="BO3212" s="103"/>
      <c r="BP3212" s="101"/>
      <c r="BQ3212" s="101"/>
      <c r="BR3212" s="101"/>
      <c r="BS3212" s="101"/>
      <c r="BT3212" s="101"/>
      <c r="BU3212" s="101"/>
      <c r="BV3212" s="101"/>
      <c r="BW3212" s="101"/>
      <c r="BX3212" s="101"/>
      <c r="BY3212" s="101"/>
      <c r="BZ3212" s="101"/>
      <c r="CA3212" s="101"/>
      <c r="CB3212" s="101"/>
      <c r="CC3212" s="101"/>
      <c r="CD3212" s="101"/>
      <c r="CE3212" s="101"/>
      <c r="CF3212" s="101"/>
      <c r="CG3212" s="37" t="e">
        <f>VLOOKUP(Table_1[[#This Row],[EAN]],'[1]Planilha1'!$E:$R,13,0)</f>
        <v>#N/A</v>
      </c>
    </row>
    <row r="3213" ht="15" hidden="1">
      <c r="A3213" s="7"/>
      <c r="B3213" s="84" t="s">
        <v>79</v>
      </c>
      <c r="C3213" s="75">
        <v>222532</v>
      </c>
      <c r="D3213" s="75"/>
      <c r="E3213" s="85">
        <v>7891097101021</v>
      </c>
      <c r="F3213" s="86" t="s">
        <v>3718</v>
      </c>
      <c r="G3213" s="75" t="s">
        <v>17</v>
      </c>
      <c r="H3213" s="75">
        <v>1640</v>
      </c>
      <c r="I3213" s="87" t="s">
        <v>499</v>
      </c>
      <c r="J3213" s="75" t="s">
        <v>3685</v>
      </c>
      <c r="K3213" s="88" t="s">
        <v>84</v>
      </c>
      <c r="L3213" s="88">
        <v>24</v>
      </c>
      <c r="M3213" s="88">
        <v>4</v>
      </c>
      <c r="N3213" s="75" t="s">
        <v>85</v>
      </c>
      <c r="O3213" s="75"/>
      <c r="P3213" s="106"/>
      <c r="Q3213" s="90">
        <f>(17/100+7.6/100+1.65/100)*P3213</f>
        <v>0</v>
      </c>
      <c r="R3213" s="104"/>
      <c r="S3213" s="104"/>
      <c r="T3213" s="104"/>
      <c r="U3213" s="104"/>
      <c r="V3213" s="90">
        <f>+P3213-Q3213+R3213+S3213+T3213+U3213</f>
        <v>0</v>
      </c>
      <c r="W3213" s="91">
        <f>(1.02/100)</f>
        <v>1.02E-2</v>
      </c>
      <c r="X3213" s="91">
        <v>4.8E-3</v>
      </c>
      <c r="Y3213" s="91">
        <v>0.17</v>
      </c>
      <c r="Z3213" s="91">
        <v>1.65E-2</v>
      </c>
      <c r="AA3213" s="91">
        <v>7.6E-2</v>
      </c>
      <c r="AB3213" s="91">
        <f>SUM(W3213:AA3213)</f>
        <v>0.2775</v>
      </c>
      <c r="AC3213" s="75">
        <v>12</v>
      </c>
      <c r="AD3213" s="92">
        <f>IF(AL3213="","",+AC3213*AL3213)</f>
      </c>
      <c r="AE3213" s="93">
        <f>IF(AL3213="","",+AL3213*AB3213)</f>
      </c>
      <c r="AF3213" s="92">
        <f>IF(AL3213="","",+AL3213-AE3213)</f>
      </c>
      <c r="AG3213" s="93">
        <f>+V3213</f>
        <v>0</v>
      </c>
      <c r="AH3213" s="92">
        <f>IF(AF3213="","",+AF3213-AG3213)</f>
      </c>
      <c r="AI3213" s="92">
        <f>IF(AH3213="","",+AH3213*AC3213)</f>
      </c>
      <c r="AJ3213" s="93"/>
      <c r="AK3213" s="94">
        <v>0.33</v>
      </c>
      <c r="AL3213" s="93">
        <f>IF(V3213=0,"",V3213/(1-AB3213-AK3213))</f>
      </c>
      <c r="AM3213" s="95">
        <v>0.33</v>
      </c>
      <c r="AN3213" s="93">
        <f>IF(V3213=0,"",V3213/(1-AB3213-AM3213))</f>
      </c>
      <c r="AO3213" s="96">
        <v>1.2</v>
      </c>
      <c r="AP3213" s="93">
        <f>IF(BD!AJ3213="","",BD!AJ3213*BD!AO3213)</f>
      </c>
      <c r="AQ3213" s="91">
        <f>BD!AM3213/BD!AK3213-1</f>
        <v>0</v>
      </c>
      <c r="AR3213" s="91">
        <f>IF(BD!AN3213="","",IF(BD!AJ3213="","",BD!AN3213/BD!AJ3213-1))</f>
      </c>
      <c r="AS3213" s="91">
        <f>IF(BD!AN3213="","",IF(BD!AN3213&lt;BD!AL3213,"ABAIXO DA META","DENTRO DA META"))</f>
      </c>
      <c r="AT3213" s="91" t="str">
        <f>IF(BD!AJ3213="","EM ANÁLISE",IF(BD!AP3213&gt;=BD!AN3213,"GO", "NO GO"))</f>
        <v>EM ANÁLISE</v>
      </c>
      <c r="AU3213" s="97">
        <f>IF(AN3213="","",+BD!$AN3213-AJ3213)</f>
      </c>
      <c r="AV3213" s="98"/>
      <c r="AW3213" s="90">
        <f>BD!P3213*BD!AC3213</f>
        <v>0</v>
      </c>
      <c r="AX3213" s="90">
        <f>BD!V3213*BD!AC3213</f>
        <v>0</v>
      </c>
      <c r="AY3213" s="90">
        <f>IF(BD!AN3213="","",BD!AN3213*BD!AC3213)</f>
      </c>
      <c r="AZ3213" s="75" t="s">
        <v>123</v>
      </c>
      <c r="BA3213" s="75"/>
      <c r="BB3213" s="75"/>
      <c r="BC3213" s="75"/>
      <c r="BD3213" s="104"/>
      <c r="BE3213" s="104"/>
      <c r="BF3213" s="101"/>
      <c r="BG3213" s="101"/>
      <c r="BH3213" s="101"/>
      <c r="BI3213" s="101"/>
      <c r="BJ3213" s="101"/>
      <c r="BK3213" s="101"/>
      <c r="BL3213" s="101"/>
      <c r="BM3213" s="101"/>
      <c r="BN3213" s="101"/>
      <c r="BO3213" s="103"/>
      <c r="BP3213" s="101"/>
      <c r="BQ3213" s="101"/>
      <c r="BR3213" s="101"/>
      <c r="BS3213" s="101"/>
      <c r="BT3213" s="101"/>
      <c r="BU3213" s="101"/>
      <c r="BV3213" s="101"/>
      <c r="BW3213" s="101"/>
      <c r="BX3213" s="101"/>
      <c r="BY3213" s="101"/>
      <c r="BZ3213" s="101"/>
      <c r="CA3213" s="101"/>
      <c r="CB3213" s="101"/>
      <c r="CC3213" s="101"/>
      <c r="CD3213" s="101"/>
      <c r="CE3213" s="101"/>
      <c r="CF3213" s="101"/>
      <c r="CG3213" s="37" t="e">
        <f>VLOOKUP(Table_1[[#This Row],[EAN]],'[1]Planilha1'!$E:$R,13,0)</f>
        <v>#N/A</v>
      </c>
    </row>
    <row r="3214" ht="15" hidden="1">
      <c r="A3214" s="7"/>
      <c r="B3214" s="84" t="s">
        <v>79</v>
      </c>
      <c r="C3214" s="75">
        <v>222533</v>
      </c>
      <c r="D3214" s="75"/>
      <c r="E3214" s="85">
        <v>7891097102134</v>
      </c>
      <c r="F3214" s="86" t="s">
        <v>3719</v>
      </c>
      <c r="G3214" s="75" t="s">
        <v>17</v>
      </c>
      <c r="H3214" s="75">
        <v>1640</v>
      </c>
      <c r="I3214" s="87" t="s">
        <v>499</v>
      </c>
      <c r="J3214" s="75" t="s">
        <v>500</v>
      </c>
      <c r="K3214" s="88" t="s">
        <v>84</v>
      </c>
      <c r="L3214" s="88">
        <v>24</v>
      </c>
      <c r="M3214" s="88">
        <v>4</v>
      </c>
      <c r="N3214" s="75" t="s">
        <v>85</v>
      </c>
      <c r="O3214" s="75"/>
      <c r="P3214" s="106"/>
      <c r="Q3214" s="90">
        <f>(17/100+7.6/100+1.65/100)*P3214</f>
        <v>0</v>
      </c>
      <c r="R3214" s="104"/>
      <c r="S3214" s="104"/>
      <c r="T3214" s="104"/>
      <c r="U3214" s="104"/>
      <c r="V3214" s="90">
        <f>+P3214-Q3214+R3214+S3214+T3214+U3214</f>
        <v>0</v>
      </c>
      <c r="W3214" s="91">
        <f>(1.02/100)</f>
        <v>1.02E-2</v>
      </c>
      <c r="X3214" s="91">
        <v>4.8E-3</v>
      </c>
      <c r="Y3214" s="91">
        <v>0.17</v>
      </c>
      <c r="Z3214" s="91">
        <v>1.65E-2</v>
      </c>
      <c r="AA3214" s="91">
        <v>7.6E-2</v>
      </c>
      <c r="AB3214" s="91">
        <f>SUM(W3214:AA3214)</f>
        <v>0.2775</v>
      </c>
      <c r="AC3214" s="75">
        <v>12</v>
      </c>
      <c r="AD3214" s="92">
        <f>IF(AL3214="","",+AC3214*AL3214)</f>
      </c>
      <c r="AE3214" s="93">
        <f>IF(AL3214="","",+AL3214*AB3214)</f>
      </c>
      <c r="AF3214" s="92">
        <f>IF(AL3214="","",+AL3214-AE3214)</f>
      </c>
      <c r="AG3214" s="93">
        <f>+V3214</f>
        <v>0</v>
      </c>
      <c r="AH3214" s="92">
        <f>IF(AF3214="","",+AF3214-AG3214)</f>
      </c>
      <c r="AI3214" s="92">
        <f>IF(AH3214="","",+AH3214*AC3214)</f>
      </c>
      <c r="AJ3214" s="93"/>
      <c r="AK3214" s="94">
        <v>0.33</v>
      </c>
      <c r="AL3214" s="93">
        <f>IF(V3214=0,"",V3214/(1-AB3214-AK3214))</f>
      </c>
      <c r="AM3214" s="95">
        <v>0.33</v>
      </c>
      <c r="AN3214" s="93">
        <f>IF(V3214=0,"",V3214/(1-AB3214-AM3214))</f>
      </c>
      <c r="AO3214" s="96">
        <v>1.2</v>
      </c>
      <c r="AP3214" s="93">
        <f>IF(BD!AJ3214="","",BD!AJ3214*BD!AO3214)</f>
      </c>
      <c r="AQ3214" s="91">
        <f>BD!AM3214/BD!AK3214-1</f>
        <v>0</v>
      </c>
      <c r="AR3214" s="91">
        <f>IF(BD!AN3214="","",IF(BD!AJ3214="","",BD!AN3214/BD!AJ3214-1))</f>
      </c>
      <c r="AS3214" s="91">
        <f>IF(BD!AN3214="","",IF(BD!AN3214&lt;BD!AL3214,"ABAIXO DA META","DENTRO DA META"))</f>
      </c>
      <c r="AT3214" s="91" t="str">
        <f>IF(BD!AJ3214="","EM ANÁLISE",IF(BD!AP3214&gt;=BD!AN3214,"GO", "NO GO"))</f>
        <v>EM ANÁLISE</v>
      </c>
      <c r="AU3214" s="97">
        <f>IF(AN3214="","",+BD!$AN3214-AJ3214)</f>
      </c>
      <c r="AV3214" s="98"/>
      <c r="AW3214" s="90">
        <f>BD!P3214*BD!AC3214</f>
        <v>0</v>
      </c>
      <c r="AX3214" s="90">
        <f>BD!V3214*BD!AC3214</f>
        <v>0</v>
      </c>
      <c r="AY3214" s="90">
        <f>IF(BD!AN3214="","",BD!AN3214*BD!AC3214)</f>
      </c>
      <c r="AZ3214" s="75" t="s">
        <v>123</v>
      </c>
      <c r="BA3214" s="75"/>
      <c r="BB3214" s="75"/>
      <c r="BC3214" s="75"/>
      <c r="BD3214" s="104"/>
      <c r="BE3214" s="104"/>
      <c r="BF3214" s="101"/>
      <c r="BG3214" s="101"/>
      <c r="BH3214" s="101"/>
      <c r="BI3214" s="101"/>
      <c r="BJ3214" s="101"/>
      <c r="BK3214" s="101"/>
      <c r="BL3214" s="101"/>
      <c r="BM3214" s="101"/>
      <c r="BN3214" s="101"/>
      <c r="BO3214" s="103"/>
      <c r="BP3214" s="101"/>
      <c r="BQ3214" s="101"/>
      <c r="BR3214" s="101"/>
      <c r="BS3214" s="101"/>
      <c r="BT3214" s="101"/>
      <c r="BU3214" s="101"/>
      <c r="BV3214" s="101"/>
      <c r="BW3214" s="101"/>
      <c r="BX3214" s="101"/>
      <c r="BY3214" s="101"/>
      <c r="BZ3214" s="101"/>
      <c r="CA3214" s="101"/>
      <c r="CB3214" s="101"/>
      <c r="CC3214" s="101"/>
      <c r="CD3214" s="101"/>
      <c r="CE3214" s="101"/>
      <c r="CF3214" s="101"/>
      <c r="CG3214" s="37" t="e">
        <f>VLOOKUP(Table_1[[#This Row],[EAN]],'[1]Planilha1'!$E:$R,13,0)</f>
        <v>#N/A</v>
      </c>
    </row>
    <row r="3215" ht="15" hidden="1">
      <c r="A3215" s="7"/>
      <c r="B3215" s="84" t="s">
        <v>79</v>
      </c>
      <c r="C3215" s="75">
        <v>222534</v>
      </c>
      <c r="D3215" s="75"/>
      <c r="E3215" s="85">
        <v>7891097102141</v>
      </c>
      <c r="F3215" s="86" t="s">
        <v>3720</v>
      </c>
      <c r="G3215" s="75" t="s">
        <v>17</v>
      </c>
      <c r="H3215" s="75">
        <v>1640</v>
      </c>
      <c r="I3215" s="87" t="s">
        <v>499</v>
      </c>
      <c r="J3215" s="75" t="s">
        <v>500</v>
      </c>
      <c r="K3215" s="88" t="s">
        <v>84</v>
      </c>
      <c r="L3215" s="88">
        <v>24</v>
      </c>
      <c r="M3215" s="88">
        <v>4</v>
      </c>
      <c r="N3215" s="75" t="s">
        <v>85</v>
      </c>
      <c r="O3215" s="75"/>
      <c r="P3215" s="106"/>
      <c r="Q3215" s="90">
        <f>(17/100+7.6/100+1.65/100)*P3215</f>
        <v>0</v>
      </c>
      <c r="R3215" s="104"/>
      <c r="S3215" s="104"/>
      <c r="T3215" s="104"/>
      <c r="U3215" s="104"/>
      <c r="V3215" s="90">
        <f>+P3215-Q3215+R3215+S3215+T3215+U3215</f>
        <v>0</v>
      </c>
      <c r="W3215" s="91">
        <f>(1.02/100)</f>
        <v>1.02E-2</v>
      </c>
      <c r="X3215" s="91">
        <v>4.8E-3</v>
      </c>
      <c r="Y3215" s="91">
        <v>0.17</v>
      </c>
      <c r="Z3215" s="91">
        <v>1.65E-2</v>
      </c>
      <c r="AA3215" s="91">
        <v>7.6E-2</v>
      </c>
      <c r="AB3215" s="91">
        <f>SUM(W3215:AA3215)</f>
        <v>0.2775</v>
      </c>
      <c r="AC3215" s="75">
        <v>12</v>
      </c>
      <c r="AD3215" s="92">
        <f>IF(AL3215="","",+AC3215*AL3215)</f>
      </c>
      <c r="AE3215" s="93">
        <f>IF(AL3215="","",+AL3215*AB3215)</f>
      </c>
      <c r="AF3215" s="92">
        <f>IF(AL3215="","",+AL3215-AE3215)</f>
      </c>
      <c r="AG3215" s="93">
        <f>+V3215</f>
        <v>0</v>
      </c>
      <c r="AH3215" s="92">
        <f>IF(AF3215="","",+AF3215-AG3215)</f>
      </c>
      <c r="AI3215" s="92">
        <f>IF(AH3215="","",+AH3215*AC3215)</f>
      </c>
      <c r="AJ3215" s="93"/>
      <c r="AK3215" s="94">
        <v>0.33</v>
      </c>
      <c r="AL3215" s="93">
        <f>IF(V3215=0,"",V3215/(1-AB3215-AK3215))</f>
      </c>
      <c r="AM3215" s="95">
        <v>0.33</v>
      </c>
      <c r="AN3215" s="93">
        <f>IF(V3215=0,"",V3215/(1-AB3215-AM3215))</f>
      </c>
      <c r="AO3215" s="96">
        <v>1.2</v>
      </c>
      <c r="AP3215" s="93">
        <f>IF(BD!AJ3215="","",BD!AJ3215*BD!AO3215)</f>
      </c>
      <c r="AQ3215" s="91">
        <f>BD!AM3215/BD!AK3215-1</f>
        <v>0</v>
      </c>
      <c r="AR3215" s="91">
        <f>IF(BD!AN3215="","",IF(BD!AJ3215="","",BD!AN3215/BD!AJ3215-1))</f>
      </c>
      <c r="AS3215" s="91">
        <f>IF(BD!AN3215="","",IF(BD!AN3215&lt;BD!AL3215,"ABAIXO DA META","DENTRO DA META"))</f>
      </c>
      <c r="AT3215" s="91" t="str">
        <f>IF(BD!AJ3215="","EM ANÁLISE",IF(BD!AP3215&gt;=BD!AN3215,"GO", "NO GO"))</f>
        <v>EM ANÁLISE</v>
      </c>
      <c r="AU3215" s="97">
        <f>IF(AN3215="","",+BD!$AN3215-AJ3215)</f>
      </c>
      <c r="AV3215" s="98"/>
      <c r="AW3215" s="90">
        <f>BD!P3215*BD!AC3215</f>
        <v>0</v>
      </c>
      <c r="AX3215" s="90">
        <f>BD!V3215*BD!AC3215</f>
        <v>0</v>
      </c>
      <c r="AY3215" s="90">
        <f>IF(BD!AN3215="","",BD!AN3215*BD!AC3215)</f>
      </c>
      <c r="AZ3215" s="75" t="s">
        <v>123</v>
      </c>
      <c r="BA3215" s="75"/>
      <c r="BB3215" s="75"/>
      <c r="BC3215" s="75"/>
      <c r="BD3215" s="104"/>
      <c r="BE3215" s="104"/>
      <c r="BF3215" s="101"/>
      <c r="BG3215" s="101"/>
      <c r="BH3215" s="101"/>
      <c r="BI3215" s="101"/>
      <c r="BJ3215" s="101"/>
      <c r="BK3215" s="101"/>
      <c r="BL3215" s="101"/>
      <c r="BM3215" s="101"/>
      <c r="BN3215" s="101"/>
      <c r="BO3215" s="103"/>
      <c r="BP3215" s="101"/>
      <c r="BQ3215" s="101"/>
      <c r="BR3215" s="101"/>
      <c r="BS3215" s="101"/>
      <c r="BT3215" s="101"/>
      <c r="BU3215" s="101"/>
      <c r="BV3215" s="101"/>
      <c r="BW3215" s="101"/>
      <c r="BX3215" s="101"/>
      <c r="BY3215" s="101"/>
      <c r="BZ3215" s="101"/>
      <c r="CA3215" s="101"/>
      <c r="CB3215" s="101"/>
      <c r="CC3215" s="101"/>
      <c r="CD3215" s="101"/>
      <c r="CE3215" s="101"/>
      <c r="CF3215" s="101"/>
      <c r="CG3215" s="37" t="e">
        <f>VLOOKUP(Table_1[[#This Row],[EAN]],'[1]Planilha1'!$E:$R,13,0)</f>
        <v>#N/A</v>
      </c>
    </row>
    <row r="3216" ht="15" hidden="1">
      <c r="A3216" s="7"/>
      <c r="B3216" s="84" t="s">
        <v>79</v>
      </c>
      <c r="C3216" s="75">
        <v>222535</v>
      </c>
      <c r="D3216" s="75"/>
      <c r="E3216" s="85">
        <v>7891097102158</v>
      </c>
      <c r="F3216" s="86" t="s">
        <v>3721</v>
      </c>
      <c r="G3216" s="75" t="s">
        <v>17</v>
      </c>
      <c r="H3216" s="75">
        <v>1640</v>
      </c>
      <c r="I3216" s="87" t="s">
        <v>499</v>
      </c>
      <c r="J3216" s="75" t="s">
        <v>500</v>
      </c>
      <c r="K3216" s="88" t="s">
        <v>84</v>
      </c>
      <c r="L3216" s="88">
        <v>24</v>
      </c>
      <c r="M3216" s="88">
        <v>4</v>
      </c>
      <c r="N3216" s="75" t="s">
        <v>85</v>
      </c>
      <c r="O3216" s="75"/>
      <c r="P3216" s="106"/>
      <c r="Q3216" s="90">
        <f>(17/100+7.6/100+1.65/100)*P3216</f>
        <v>0</v>
      </c>
      <c r="R3216" s="104"/>
      <c r="S3216" s="104"/>
      <c r="T3216" s="104"/>
      <c r="U3216" s="104"/>
      <c r="V3216" s="90">
        <f>+P3216-Q3216+R3216+S3216+T3216+U3216</f>
        <v>0</v>
      </c>
      <c r="W3216" s="91">
        <f>(1.02/100)</f>
        <v>1.02E-2</v>
      </c>
      <c r="X3216" s="91">
        <v>4.8E-3</v>
      </c>
      <c r="Y3216" s="91">
        <v>0.17</v>
      </c>
      <c r="Z3216" s="91">
        <v>1.65E-2</v>
      </c>
      <c r="AA3216" s="91">
        <v>7.6E-2</v>
      </c>
      <c r="AB3216" s="91">
        <f>SUM(W3216:AA3216)</f>
        <v>0.2775</v>
      </c>
      <c r="AC3216" s="75">
        <v>12</v>
      </c>
      <c r="AD3216" s="92">
        <f>IF(AL3216="","",+AC3216*AL3216)</f>
      </c>
      <c r="AE3216" s="93">
        <f>IF(AL3216="","",+AL3216*AB3216)</f>
      </c>
      <c r="AF3216" s="92">
        <f>IF(AL3216="","",+AL3216-AE3216)</f>
      </c>
      <c r="AG3216" s="93">
        <f>+V3216</f>
        <v>0</v>
      </c>
      <c r="AH3216" s="92">
        <f>IF(AF3216="","",+AF3216-AG3216)</f>
      </c>
      <c r="AI3216" s="92">
        <f>IF(AH3216="","",+AH3216*AC3216)</f>
      </c>
      <c r="AJ3216" s="93"/>
      <c r="AK3216" s="94">
        <v>0.33</v>
      </c>
      <c r="AL3216" s="93">
        <f>IF(V3216=0,"",V3216/(1-AB3216-AK3216))</f>
      </c>
      <c r="AM3216" s="95">
        <v>0.33</v>
      </c>
      <c r="AN3216" s="93">
        <f>IF(V3216=0,"",V3216/(1-AB3216-AM3216))</f>
      </c>
      <c r="AO3216" s="96">
        <v>1.2</v>
      </c>
      <c r="AP3216" s="93">
        <f>IF(BD!AJ3216="","",BD!AJ3216*BD!AO3216)</f>
      </c>
      <c r="AQ3216" s="91">
        <f>BD!AM3216/BD!AK3216-1</f>
        <v>0</v>
      </c>
      <c r="AR3216" s="91">
        <f>IF(BD!AN3216="","",IF(BD!AJ3216="","",BD!AN3216/BD!AJ3216-1))</f>
      </c>
      <c r="AS3216" s="91">
        <f>IF(BD!AN3216="","",IF(BD!AN3216&lt;BD!AL3216,"ABAIXO DA META","DENTRO DA META"))</f>
      </c>
      <c r="AT3216" s="91" t="str">
        <f>IF(BD!AJ3216="","EM ANÁLISE",IF(BD!AP3216&gt;=BD!AN3216,"GO", "NO GO"))</f>
        <v>EM ANÁLISE</v>
      </c>
      <c r="AU3216" s="97">
        <f>IF(AN3216="","",+BD!$AN3216-AJ3216)</f>
      </c>
      <c r="AV3216" s="98"/>
      <c r="AW3216" s="90">
        <f>BD!P3216*BD!AC3216</f>
        <v>0</v>
      </c>
      <c r="AX3216" s="90">
        <f>BD!V3216*BD!AC3216</f>
        <v>0</v>
      </c>
      <c r="AY3216" s="90">
        <f>IF(BD!AN3216="","",BD!AN3216*BD!AC3216)</f>
      </c>
      <c r="AZ3216" s="75" t="s">
        <v>123</v>
      </c>
      <c r="BA3216" s="75"/>
      <c r="BB3216" s="75"/>
      <c r="BC3216" s="75"/>
      <c r="BD3216" s="104"/>
      <c r="BE3216" s="104"/>
      <c r="BF3216" s="101"/>
      <c r="BG3216" s="101"/>
      <c r="BH3216" s="101"/>
      <c r="BI3216" s="101"/>
      <c r="BJ3216" s="101"/>
      <c r="BK3216" s="101"/>
      <c r="BL3216" s="101"/>
      <c r="BM3216" s="101"/>
      <c r="BN3216" s="101"/>
      <c r="BO3216" s="103"/>
      <c r="BP3216" s="101"/>
      <c r="BQ3216" s="101"/>
      <c r="BR3216" s="101"/>
      <c r="BS3216" s="101"/>
      <c r="BT3216" s="101"/>
      <c r="BU3216" s="101"/>
      <c r="BV3216" s="101"/>
      <c r="BW3216" s="101"/>
      <c r="BX3216" s="101"/>
      <c r="BY3216" s="101"/>
      <c r="BZ3216" s="101"/>
      <c r="CA3216" s="101"/>
      <c r="CB3216" s="101"/>
      <c r="CC3216" s="101"/>
      <c r="CD3216" s="101"/>
      <c r="CE3216" s="101"/>
      <c r="CF3216" s="101"/>
      <c r="CG3216" s="37" t="e">
        <f>VLOOKUP(Table_1[[#This Row],[EAN]],'[1]Planilha1'!$E:$R,13,0)</f>
        <v>#N/A</v>
      </c>
    </row>
    <row r="3217" ht="15" hidden="1">
      <c r="A3217" s="7"/>
      <c r="B3217" s="84" t="s">
        <v>79</v>
      </c>
      <c r="C3217" s="75">
        <v>222536</v>
      </c>
      <c r="D3217" s="75"/>
      <c r="E3217" s="85">
        <v>3155250349793</v>
      </c>
      <c r="F3217" s="86" t="s">
        <v>3722</v>
      </c>
      <c r="G3217" s="75" t="s">
        <v>17</v>
      </c>
      <c r="H3217" s="75">
        <v>960</v>
      </c>
      <c r="I3217" s="87" t="s">
        <v>3723</v>
      </c>
      <c r="J3217" s="75" t="s">
        <v>1260</v>
      </c>
      <c r="K3217" s="88" t="s">
        <v>84</v>
      </c>
      <c r="L3217" s="88">
        <v>12</v>
      </c>
      <c r="M3217" s="88">
        <v>4</v>
      </c>
      <c r="N3217" s="75" t="s">
        <v>85</v>
      </c>
      <c r="O3217" s="75"/>
      <c r="P3217" s="106"/>
      <c r="Q3217" s="90">
        <f>(17/100+7.6/100+1.65/100)*P3217</f>
        <v>0</v>
      </c>
      <c r="R3217" s="104"/>
      <c r="S3217" s="104"/>
      <c r="T3217" s="104"/>
      <c r="U3217" s="104"/>
      <c r="V3217" s="90">
        <f>+P3217-Q3217+R3217+S3217+T3217+U3217</f>
        <v>0</v>
      </c>
      <c r="W3217" s="91">
        <f>(1.02/100)</f>
        <v>1.02E-2</v>
      </c>
      <c r="X3217" s="91">
        <v>4.8E-3</v>
      </c>
      <c r="Y3217" s="91">
        <v>0.17</v>
      </c>
      <c r="Z3217" s="91">
        <v>1.65E-2</v>
      </c>
      <c r="AA3217" s="91">
        <v>7.6E-2</v>
      </c>
      <c r="AB3217" s="91">
        <f>SUM(W3217:AA3217)</f>
        <v>0.2775</v>
      </c>
      <c r="AC3217" s="75">
        <v>12</v>
      </c>
      <c r="AD3217" s="92">
        <f>IF(AL3217="","",+AC3217*AL3217)</f>
      </c>
      <c r="AE3217" s="93">
        <f>IF(AL3217="","",+AL3217*AB3217)</f>
      </c>
      <c r="AF3217" s="92">
        <f>IF(AL3217="","",+AL3217-AE3217)</f>
      </c>
      <c r="AG3217" s="93">
        <f>+V3217</f>
        <v>0</v>
      </c>
      <c r="AH3217" s="92">
        <f>IF(AF3217="","",+AF3217-AG3217)</f>
      </c>
      <c r="AI3217" s="92">
        <f>IF(AH3217="","",+AH3217*AC3217)</f>
      </c>
      <c r="AJ3217" s="93"/>
      <c r="AK3217" s="94">
        <v>0.33</v>
      </c>
      <c r="AL3217" s="93">
        <f>IF(V3217=0,"",V3217/(1-AB3217-AK3217))</f>
      </c>
      <c r="AM3217" s="95">
        <v>0.33</v>
      </c>
      <c r="AN3217" s="93">
        <f>IF(V3217=0,"",V3217/(1-AB3217-AM3217))</f>
      </c>
      <c r="AO3217" s="96">
        <v>1.2</v>
      </c>
      <c r="AP3217" s="93">
        <f>IF(BD!AJ3217="","",BD!AJ3217*BD!AO3217)</f>
      </c>
      <c r="AQ3217" s="91">
        <f>BD!AM3217/BD!AK3217-1</f>
        <v>0</v>
      </c>
      <c r="AR3217" s="91">
        <f>IF(BD!AN3217="","",IF(BD!AJ3217="","",BD!AN3217/BD!AJ3217-1))</f>
      </c>
      <c r="AS3217" s="91">
        <f>IF(BD!AN3217="","",IF(BD!AN3217&lt;BD!AL3217,"ABAIXO DA META","DENTRO DA META"))</f>
      </c>
      <c r="AT3217" s="91" t="str">
        <f>IF(BD!AJ3217="","EM ANÁLISE",IF(BD!AP3217&gt;=BD!AN3217,"GO", "NO GO"))</f>
        <v>EM ANÁLISE</v>
      </c>
      <c r="AU3217" s="97">
        <f>IF(AN3217="","",+BD!$AN3217-AJ3217)</f>
      </c>
      <c r="AV3217" s="98"/>
      <c r="AW3217" s="90">
        <f>BD!P3217*BD!AC3217</f>
        <v>0</v>
      </c>
      <c r="AX3217" s="90">
        <f>BD!V3217*BD!AC3217</f>
        <v>0</v>
      </c>
      <c r="AY3217" s="90">
        <f>IF(BD!AN3217="","",BD!AN3217*BD!AC3217)</f>
      </c>
      <c r="AZ3217" s="75" t="s">
        <v>123</v>
      </c>
      <c r="BA3217" s="75"/>
      <c r="BB3217" s="75"/>
      <c r="BC3217" s="75"/>
      <c r="BD3217" s="104"/>
      <c r="BE3217" s="104"/>
      <c r="BF3217" s="101"/>
      <c r="BG3217" s="101"/>
      <c r="BH3217" s="101"/>
      <c r="BI3217" s="101"/>
      <c r="BJ3217" s="101"/>
      <c r="BK3217" s="101"/>
      <c r="BL3217" s="101"/>
      <c r="BM3217" s="101"/>
      <c r="BN3217" s="101"/>
      <c r="BO3217" s="103"/>
      <c r="BP3217" s="101"/>
      <c r="BQ3217" s="101"/>
      <c r="BR3217" s="101"/>
      <c r="BS3217" s="101"/>
      <c r="BT3217" s="101"/>
      <c r="BU3217" s="101"/>
      <c r="BV3217" s="101"/>
      <c r="BW3217" s="101"/>
      <c r="BX3217" s="101"/>
      <c r="BY3217" s="101"/>
      <c r="BZ3217" s="101"/>
      <c r="CA3217" s="101"/>
      <c r="CB3217" s="101"/>
      <c r="CC3217" s="101"/>
      <c r="CD3217" s="101"/>
      <c r="CE3217" s="101"/>
      <c r="CF3217" s="101"/>
      <c r="CG3217" s="37" t="e">
        <f>VLOOKUP(Table_1[[#This Row],[EAN]],'[1]Planilha1'!$E:$R,13,0)</f>
        <v>#N/A</v>
      </c>
    </row>
    <row r="3218" ht="15" hidden="1">
      <c r="A3218" s="7"/>
      <c r="B3218" s="84" t="s">
        <v>79</v>
      </c>
      <c r="C3218" s="75">
        <v>222537</v>
      </c>
      <c r="D3218" s="75"/>
      <c r="E3218" s="85">
        <v>7891097000584</v>
      </c>
      <c r="F3218" s="86" t="s">
        <v>3724</v>
      </c>
      <c r="G3218" s="75" t="s">
        <v>17</v>
      </c>
      <c r="H3218" s="75">
        <v>1120</v>
      </c>
      <c r="I3218" s="87" t="s">
        <v>3725</v>
      </c>
      <c r="J3218" s="75" t="s">
        <v>3726</v>
      </c>
      <c r="K3218" s="88" t="s">
        <v>84</v>
      </c>
      <c r="L3218" s="88">
        <v>12</v>
      </c>
      <c r="M3218" s="88">
        <v>4</v>
      </c>
      <c r="N3218" s="75" t="s">
        <v>85</v>
      </c>
      <c r="O3218" s="75"/>
      <c r="P3218" s="106"/>
      <c r="Q3218" s="90">
        <f>(17/100+7.6/100+1.65/100)*P3218</f>
        <v>0</v>
      </c>
      <c r="R3218" s="104"/>
      <c r="S3218" s="104"/>
      <c r="T3218" s="104"/>
      <c r="U3218" s="104"/>
      <c r="V3218" s="90">
        <f>+P3218-Q3218+R3218+S3218+T3218+U3218</f>
        <v>0</v>
      </c>
      <c r="W3218" s="91">
        <f>(1.02/100)</f>
        <v>1.02E-2</v>
      </c>
      <c r="X3218" s="91">
        <v>4.8E-3</v>
      </c>
      <c r="Y3218" s="91">
        <v>0.17</v>
      </c>
      <c r="Z3218" s="91">
        <v>1.65E-2</v>
      </c>
      <c r="AA3218" s="91">
        <v>7.6E-2</v>
      </c>
      <c r="AB3218" s="91">
        <f>SUM(W3218:AA3218)</f>
        <v>0.2775</v>
      </c>
      <c r="AC3218" s="75">
        <v>12</v>
      </c>
      <c r="AD3218" s="92">
        <f>IF(AL3218="","",+AC3218*AL3218)</f>
      </c>
      <c r="AE3218" s="93">
        <f>IF(AL3218="","",+AL3218*AB3218)</f>
      </c>
      <c r="AF3218" s="92">
        <f>IF(AL3218="","",+AL3218-AE3218)</f>
      </c>
      <c r="AG3218" s="93">
        <f>+V3218</f>
        <v>0</v>
      </c>
      <c r="AH3218" s="92">
        <f>IF(AF3218="","",+AF3218-AG3218)</f>
      </c>
      <c r="AI3218" s="92">
        <f>IF(AH3218="","",+AH3218*AC3218)</f>
      </c>
      <c r="AJ3218" s="93"/>
      <c r="AK3218" s="94">
        <v>0.33</v>
      </c>
      <c r="AL3218" s="93">
        <f>IF(V3218=0,"",V3218/(1-AB3218-AK3218))</f>
      </c>
      <c r="AM3218" s="95">
        <v>0.33</v>
      </c>
      <c r="AN3218" s="93">
        <f>IF(V3218=0,"",V3218/(1-AB3218-AM3218))</f>
      </c>
      <c r="AO3218" s="96">
        <v>1.2</v>
      </c>
      <c r="AP3218" s="93">
        <f>IF(BD!AJ3218="","",BD!AJ3218*BD!AO3218)</f>
      </c>
      <c r="AQ3218" s="91">
        <f>BD!AM3218/BD!AK3218-1</f>
        <v>0</v>
      </c>
      <c r="AR3218" s="91">
        <f>IF(BD!AN3218="","",IF(BD!AJ3218="","",BD!AN3218/BD!AJ3218-1))</f>
      </c>
      <c r="AS3218" s="91">
        <f>IF(BD!AN3218="","",IF(BD!AN3218&lt;BD!AL3218,"ABAIXO DA META","DENTRO DA META"))</f>
      </c>
      <c r="AT3218" s="91" t="str">
        <f>IF(BD!AJ3218="","EM ANÁLISE",IF(BD!AP3218&gt;=BD!AN3218,"GO", "NO GO"))</f>
        <v>EM ANÁLISE</v>
      </c>
      <c r="AU3218" s="97">
        <f>IF(AN3218="","",+BD!$AN3218-AJ3218)</f>
      </c>
      <c r="AV3218" s="98"/>
      <c r="AW3218" s="90">
        <f>BD!P3218*BD!AC3218</f>
        <v>0</v>
      </c>
      <c r="AX3218" s="90">
        <f>BD!V3218*BD!AC3218</f>
        <v>0</v>
      </c>
      <c r="AY3218" s="90">
        <f>IF(BD!AN3218="","",BD!AN3218*BD!AC3218)</f>
      </c>
      <c r="AZ3218" s="75" t="s">
        <v>123</v>
      </c>
      <c r="BA3218" s="75"/>
      <c r="BB3218" s="75"/>
      <c r="BC3218" s="75"/>
      <c r="BD3218" s="104"/>
      <c r="BE3218" s="104"/>
      <c r="BF3218" s="101"/>
      <c r="BG3218" s="101"/>
      <c r="BH3218" s="101"/>
      <c r="BI3218" s="101"/>
      <c r="BJ3218" s="101"/>
      <c r="BK3218" s="101"/>
      <c r="BL3218" s="101"/>
      <c r="BM3218" s="101"/>
      <c r="BN3218" s="101"/>
      <c r="BO3218" s="103"/>
      <c r="BP3218" s="101"/>
      <c r="BQ3218" s="101"/>
      <c r="BR3218" s="101"/>
      <c r="BS3218" s="101"/>
      <c r="BT3218" s="101"/>
      <c r="BU3218" s="101"/>
      <c r="BV3218" s="101"/>
      <c r="BW3218" s="101"/>
      <c r="BX3218" s="101"/>
      <c r="BY3218" s="101"/>
      <c r="BZ3218" s="101"/>
      <c r="CA3218" s="101"/>
      <c r="CB3218" s="101"/>
      <c r="CC3218" s="101"/>
      <c r="CD3218" s="101"/>
      <c r="CE3218" s="101"/>
      <c r="CF3218" s="101"/>
      <c r="CG3218" s="37" t="e">
        <f>VLOOKUP(Table_1[[#This Row],[EAN]],'[1]Planilha1'!$E:$R,13,0)</f>
        <v>#N/A</v>
      </c>
    </row>
    <row r="3219" ht="15" hidden="1">
      <c r="A3219" s="7"/>
      <c r="B3219" s="84" t="s">
        <v>79</v>
      </c>
      <c r="C3219" s="75">
        <v>222538</v>
      </c>
      <c r="D3219" s="75"/>
      <c r="E3219" s="85">
        <v>7898955617557</v>
      </c>
      <c r="F3219" s="86" t="s">
        <v>3727</v>
      </c>
      <c r="G3219" s="75" t="s">
        <v>17</v>
      </c>
      <c r="H3219" s="75">
        <v>1120</v>
      </c>
      <c r="I3219" s="87" t="s">
        <v>3725</v>
      </c>
      <c r="J3219" s="75" t="s">
        <v>3726</v>
      </c>
      <c r="K3219" s="88" t="s">
        <v>84</v>
      </c>
      <c r="L3219" s="88">
        <v>12</v>
      </c>
      <c r="M3219" s="88">
        <v>4</v>
      </c>
      <c r="N3219" s="75" t="s">
        <v>85</v>
      </c>
      <c r="O3219" s="75"/>
      <c r="P3219" s="106"/>
      <c r="Q3219" s="90">
        <f>(17/100+7.6/100+1.65/100)*P3219</f>
        <v>0</v>
      </c>
      <c r="R3219" s="104"/>
      <c r="S3219" s="104"/>
      <c r="T3219" s="104"/>
      <c r="U3219" s="104"/>
      <c r="V3219" s="90">
        <f>+P3219-Q3219+R3219+S3219+T3219+U3219</f>
        <v>0</v>
      </c>
      <c r="W3219" s="91">
        <f>(1.02/100)</f>
        <v>1.02E-2</v>
      </c>
      <c r="X3219" s="91">
        <v>4.8E-3</v>
      </c>
      <c r="Y3219" s="91">
        <v>0.17</v>
      </c>
      <c r="Z3219" s="91">
        <v>1.65E-2</v>
      </c>
      <c r="AA3219" s="91">
        <v>7.6E-2</v>
      </c>
      <c r="AB3219" s="91">
        <f>SUM(W3219:AA3219)</f>
        <v>0.2775</v>
      </c>
      <c r="AC3219" s="75">
        <v>12</v>
      </c>
      <c r="AD3219" s="92">
        <f>IF(AL3219="","",+AC3219*AL3219)</f>
      </c>
      <c r="AE3219" s="93">
        <f>IF(AL3219="","",+AL3219*AB3219)</f>
      </c>
      <c r="AF3219" s="92">
        <f>IF(AL3219="","",+AL3219-AE3219)</f>
      </c>
      <c r="AG3219" s="93">
        <f>+V3219</f>
        <v>0</v>
      </c>
      <c r="AH3219" s="92">
        <f>IF(AF3219="","",+AF3219-AG3219)</f>
      </c>
      <c r="AI3219" s="92">
        <f>IF(AH3219="","",+AH3219*AC3219)</f>
      </c>
      <c r="AJ3219" s="93"/>
      <c r="AK3219" s="94">
        <v>0.33</v>
      </c>
      <c r="AL3219" s="93">
        <f>IF(V3219=0,"",V3219/(1-AB3219-AK3219))</f>
      </c>
      <c r="AM3219" s="95">
        <v>0.33</v>
      </c>
      <c r="AN3219" s="93">
        <f>IF(V3219=0,"",V3219/(1-AB3219-AM3219))</f>
      </c>
      <c r="AO3219" s="96">
        <v>1.2</v>
      </c>
      <c r="AP3219" s="93">
        <f>IF(BD!AJ3219="","",BD!AJ3219*BD!AO3219)</f>
      </c>
      <c r="AQ3219" s="91">
        <f>BD!AM3219/BD!AK3219-1</f>
        <v>0</v>
      </c>
      <c r="AR3219" s="91">
        <f>IF(BD!AN3219="","",IF(BD!AJ3219="","",BD!AN3219/BD!AJ3219-1))</f>
      </c>
      <c r="AS3219" s="91">
        <f>IF(BD!AN3219="","",IF(BD!AN3219&lt;BD!AL3219,"ABAIXO DA META","DENTRO DA META"))</f>
      </c>
      <c r="AT3219" s="91" t="str">
        <f>IF(BD!AJ3219="","EM ANÁLISE",IF(BD!AP3219&gt;=BD!AN3219,"GO", "NO GO"))</f>
        <v>EM ANÁLISE</v>
      </c>
      <c r="AU3219" s="97">
        <f>IF(AN3219="","",+BD!$AN3219-AJ3219)</f>
      </c>
      <c r="AV3219" s="98"/>
      <c r="AW3219" s="90">
        <f>BD!P3219*BD!AC3219</f>
        <v>0</v>
      </c>
      <c r="AX3219" s="90">
        <f>BD!V3219*BD!AC3219</f>
        <v>0</v>
      </c>
      <c r="AY3219" s="90">
        <f>IF(BD!AN3219="","",BD!AN3219*BD!AC3219)</f>
      </c>
      <c r="AZ3219" s="75" t="s">
        <v>123</v>
      </c>
      <c r="BA3219" s="75"/>
      <c r="BB3219" s="75"/>
      <c r="BC3219" s="75"/>
      <c r="BD3219" s="104"/>
      <c r="BE3219" s="104"/>
      <c r="BF3219" s="101"/>
      <c r="BG3219" s="101"/>
      <c r="BH3219" s="101"/>
      <c r="BI3219" s="101"/>
      <c r="BJ3219" s="101"/>
      <c r="BK3219" s="101"/>
      <c r="BL3219" s="101"/>
      <c r="BM3219" s="101"/>
      <c r="BN3219" s="101"/>
      <c r="BO3219" s="103"/>
      <c r="BP3219" s="101"/>
      <c r="BQ3219" s="101"/>
      <c r="BR3219" s="101"/>
      <c r="BS3219" s="101"/>
      <c r="BT3219" s="101"/>
      <c r="BU3219" s="101"/>
      <c r="BV3219" s="101"/>
      <c r="BW3219" s="101"/>
      <c r="BX3219" s="101"/>
      <c r="BY3219" s="101"/>
      <c r="BZ3219" s="101"/>
      <c r="CA3219" s="101"/>
      <c r="CB3219" s="101"/>
      <c r="CC3219" s="101"/>
      <c r="CD3219" s="101"/>
      <c r="CE3219" s="101"/>
      <c r="CF3219" s="101"/>
      <c r="CG3219" s="37" t="e">
        <f>VLOOKUP(Table_1[[#This Row],[EAN]],'[1]Planilha1'!$E:$R,13,0)</f>
        <v>#N/A</v>
      </c>
    </row>
    <row r="3220" ht="15" hidden="1">
      <c r="A3220" s="7"/>
      <c r="B3220" s="84" t="s">
        <v>79</v>
      </c>
      <c r="C3220" s="75">
        <v>222539</v>
      </c>
      <c r="D3220" s="75"/>
      <c r="E3220" s="85">
        <v>3228020355741</v>
      </c>
      <c r="F3220" s="86" t="s">
        <v>3728</v>
      </c>
      <c r="G3220" s="75" t="s">
        <v>17</v>
      </c>
      <c r="H3220" s="75">
        <v>2180</v>
      </c>
      <c r="I3220" s="87" t="s">
        <v>559</v>
      </c>
      <c r="J3220" s="75" t="s">
        <v>560</v>
      </c>
      <c r="K3220" s="88" t="s">
        <v>84</v>
      </c>
      <c r="L3220" s="88">
        <v>20</v>
      </c>
      <c r="M3220" s="88">
        <v>4</v>
      </c>
      <c r="N3220" s="75" t="s">
        <v>85</v>
      </c>
      <c r="O3220" s="75"/>
      <c r="P3220" s="106"/>
      <c r="Q3220" s="90">
        <f>(17/100+7.6/100+1.65/100)*P3220</f>
        <v>0</v>
      </c>
      <c r="R3220" s="104"/>
      <c r="S3220" s="104"/>
      <c r="T3220" s="104"/>
      <c r="U3220" s="104"/>
      <c r="V3220" s="90">
        <f>+P3220-Q3220+R3220+S3220+T3220+U3220</f>
        <v>0</v>
      </c>
      <c r="W3220" s="91">
        <f>(1.02/100)</f>
        <v>1.02E-2</v>
      </c>
      <c r="X3220" s="91">
        <v>4.8E-3</v>
      </c>
      <c r="Y3220" s="91">
        <v>0.17</v>
      </c>
      <c r="Z3220" s="91">
        <v>1.65E-2</v>
      </c>
      <c r="AA3220" s="91">
        <v>7.6E-2</v>
      </c>
      <c r="AB3220" s="91">
        <f>SUM(W3220:AA3220)</f>
        <v>0.2775</v>
      </c>
      <c r="AC3220" s="75">
        <v>12</v>
      </c>
      <c r="AD3220" s="92">
        <f>IF(AL3220="","",+AC3220*AL3220)</f>
      </c>
      <c r="AE3220" s="93">
        <f>IF(AL3220="","",+AL3220*AB3220)</f>
      </c>
      <c r="AF3220" s="92">
        <f>IF(AL3220="","",+AL3220-AE3220)</f>
      </c>
      <c r="AG3220" s="93">
        <f>+V3220</f>
        <v>0</v>
      </c>
      <c r="AH3220" s="92">
        <f>IF(AF3220="","",+AF3220-AG3220)</f>
      </c>
      <c r="AI3220" s="92">
        <f>IF(AH3220="","",+AH3220*AC3220)</f>
      </c>
      <c r="AJ3220" s="93"/>
      <c r="AK3220" s="94">
        <v>0.33</v>
      </c>
      <c r="AL3220" s="93">
        <f>IF(V3220=0,"",V3220/(1-AB3220-AK3220))</f>
      </c>
      <c r="AM3220" s="95">
        <v>0.33</v>
      </c>
      <c r="AN3220" s="93">
        <f>IF(V3220=0,"",V3220/(1-AB3220-AM3220))</f>
      </c>
      <c r="AO3220" s="96">
        <v>1.2</v>
      </c>
      <c r="AP3220" s="93">
        <f>IF(BD!AJ3220="","",BD!AJ3220*BD!AO3220)</f>
      </c>
      <c r="AQ3220" s="91">
        <f>BD!AM3220/BD!AK3220-1</f>
        <v>0</v>
      </c>
      <c r="AR3220" s="91">
        <f>IF(BD!AN3220="","",IF(BD!AJ3220="","",BD!AN3220/BD!AJ3220-1))</f>
      </c>
      <c r="AS3220" s="91">
        <f>IF(BD!AN3220="","",IF(BD!AN3220&lt;BD!AL3220,"ABAIXO DA META","DENTRO DA META"))</f>
      </c>
      <c r="AT3220" s="91" t="str">
        <f>IF(BD!AJ3220="","EM ANÁLISE",IF(BD!AP3220&gt;=BD!AN3220,"GO", "NO GO"))</f>
        <v>EM ANÁLISE</v>
      </c>
      <c r="AU3220" s="97">
        <f>IF(AN3220="","",+BD!$AN3220-AJ3220)</f>
      </c>
      <c r="AV3220" s="98"/>
      <c r="AW3220" s="90">
        <f>BD!P3220*BD!AC3220</f>
        <v>0</v>
      </c>
      <c r="AX3220" s="90">
        <f>BD!V3220*BD!AC3220</f>
        <v>0</v>
      </c>
      <c r="AY3220" s="90">
        <f>IF(BD!AN3220="","",BD!AN3220*BD!AC3220)</f>
      </c>
      <c r="AZ3220" s="75" t="s">
        <v>123</v>
      </c>
      <c r="BA3220" s="75"/>
      <c r="BB3220" s="75"/>
      <c r="BC3220" s="75"/>
      <c r="BD3220" s="104"/>
      <c r="BE3220" s="104"/>
      <c r="BF3220" s="101"/>
      <c r="BG3220" s="101"/>
      <c r="BH3220" s="101"/>
      <c r="BI3220" s="101"/>
      <c r="BJ3220" s="101"/>
      <c r="BK3220" s="101"/>
      <c r="BL3220" s="101"/>
      <c r="BM3220" s="101"/>
      <c r="BN3220" s="101"/>
      <c r="BO3220" s="103"/>
      <c r="BP3220" s="101"/>
      <c r="BQ3220" s="101"/>
      <c r="BR3220" s="101"/>
      <c r="BS3220" s="101"/>
      <c r="BT3220" s="101"/>
      <c r="BU3220" s="101"/>
      <c r="BV3220" s="101"/>
      <c r="BW3220" s="101"/>
      <c r="BX3220" s="101"/>
      <c r="BY3220" s="101"/>
      <c r="BZ3220" s="101"/>
      <c r="CA3220" s="101"/>
      <c r="CB3220" s="101"/>
      <c r="CC3220" s="101"/>
      <c r="CD3220" s="101"/>
      <c r="CE3220" s="101"/>
      <c r="CF3220" s="101"/>
      <c r="CG3220" s="37" t="e">
        <f>VLOOKUP(Table_1[[#This Row],[EAN]],'[1]Planilha1'!$E:$R,13,0)</f>
        <v>#N/A</v>
      </c>
    </row>
    <row r="3221" ht="15" hidden="1">
      <c r="A3221" s="7"/>
      <c r="B3221" s="84" t="s">
        <v>79</v>
      </c>
      <c r="C3221" s="75">
        <v>222540</v>
      </c>
      <c r="D3221" s="75"/>
      <c r="E3221" s="85">
        <v>3228022910023</v>
      </c>
      <c r="F3221" s="86" t="s">
        <v>3729</v>
      </c>
      <c r="G3221" s="75" t="s">
        <v>17</v>
      </c>
      <c r="H3221" s="75">
        <v>2180</v>
      </c>
      <c r="I3221" s="87" t="s">
        <v>559</v>
      </c>
      <c r="J3221" s="75" t="s">
        <v>560</v>
      </c>
      <c r="K3221" s="88" t="s">
        <v>84</v>
      </c>
      <c r="L3221" s="88">
        <v>20</v>
      </c>
      <c r="M3221" s="88">
        <v>4</v>
      </c>
      <c r="N3221" s="75" t="s">
        <v>85</v>
      </c>
      <c r="O3221" s="75"/>
      <c r="P3221" s="106"/>
      <c r="Q3221" s="90">
        <f>(17/100+7.6/100+1.65/100)*P3221</f>
        <v>0</v>
      </c>
      <c r="R3221" s="104"/>
      <c r="S3221" s="104"/>
      <c r="T3221" s="104"/>
      <c r="U3221" s="104"/>
      <c r="V3221" s="90">
        <f>+P3221-Q3221+R3221+S3221+T3221+U3221</f>
        <v>0</v>
      </c>
      <c r="W3221" s="91">
        <f>(1.02/100)</f>
        <v>1.02E-2</v>
      </c>
      <c r="X3221" s="91">
        <v>4.8E-3</v>
      </c>
      <c r="Y3221" s="91">
        <v>0.17</v>
      </c>
      <c r="Z3221" s="91">
        <v>1.65E-2</v>
      </c>
      <c r="AA3221" s="91">
        <v>7.6E-2</v>
      </c>
      <c r="AB3221" s="91">
        <f>SUM(W3221:AA3221)</f>
        <v>0.2775</v>
      </c>
      <c r="AC3221" s="75">
        <v>12</v>
      </c>
      <c r="AD3221" s="92">
        <f>IF(AL3221="","",+AC3221*AL3221)</f>
      </c>
      <c r="AE3221" s="93">
        <f>IF(AL3221="","",+AL3221*AB3221)</f>
      </c>
      <c r="AF3221" s="92">
        <f>IF(AL3221="","",+AL3221-AE3221)</f>
      </c>
      <c r="AG3221" s="93">
        <f>+V3221</f>
        <v>0</v>
      </c>
      <c r="AH3221" s="92">
        <f>IF(AF3221="","",+AF3221-AG3221)</f>
      </c>
      <c r="AI3221" s="92">
        <f>IF(AH3221="","",+AH3221*AC3221)</f>
      </c>
      <c r="AJ3221" s="93"/>
      <c r="AK3221" s="94">
        <v>0.33</v>
      </c>
      <c r="AL3221" s="93">
        <f>IF(V3221=0,"",V3221/(1-AB3221-AK3221))</f>
      </c>
      <c r="AM3221" s="95">
        <v>0.33</v>
      </c>
      <c r="AN3221" s="93">
        <f>IF(V3221=0,"",V3221/(1-AB3221-AM3221))</f>
      </c>
      <c r="AO3221" s="96">
        <v>1.2</v>
      </c>
      <c r="AP3221" s="93">
        <f>IF(BD!AJ3221="","",BD!AJ3221*BD!AO3221)</f>
      </c>
      <c r="AQ3221" s="91">
        <f>BD!AM3221/BD!AK3221-1</f>
        <v>0</v>
      </c>
      <c r="AR3221" s="91">
        <f>IF(BD!AN3221="","",IF(BD!AJ3221="","",BD!AN3221/BD!AJ3221-1))</f>
      </c>
      <c r="AS3221" s="91">
        <f>IF(BD!AN3221="","",IF(BD!AN3221&lt;BD!AL3221,"ABAIXO DA META","DENTRO DA META"))</f>
      </c>
      <c r="AT3221" s="91" t="str">
        <f>IF(BD!AJ3221="","EM ANÁLISE",IF(BD!AP3221&gt;=BD!AN3221,"GO", "NO GO"))</f>
        <v>EM ANÁLISE</v>
      </c>
      <c r="AU3221" s="97">
        <f>IF(AN3221="","",+BD!$AN3221-AJ3221)</f>
      </c>
      <c r="AV3221" s="98"/>
      <c r="AW3221" s="90">
        <f>BD!P3221*BD!AC3221</f>
        <v>0</v>
      </c>
      <c r="AX3221" s="90">
        <f>BD!V3221*BD!AC3221</f>
        <v>0</v>
      </c>
      <c r="AY3221" s="90">
        <f>IF(BD!AN3221="","",BD!AN3221*BD!AC3221)</f>
      </c>
      <c r="AZ3221" s="75" t="s">
        <v>123</v>
      </c>
      <c r="BA3221" s="75"/>
      <c r="BB3221" s="75"/>
      <c r="BC3221" s="75"/>
      <c r="BD3221" s="104"/>
      <c r="BE3221" s="104"/>
      <c r="BF3221" s="101"/>
      <c r="BG3221" s="101"/>
      <c r="BH3221" s="101"/>
      <c r="BI3221" s="101"/>
      <c r="BJ3221" s="101"/>
      <c r="BK3221" s="101"/>
      <c r="BL3221" s="101"/>
      <c r="BM3221" s="101"/>
      <c r="BN3221" s="101"/>
      <c r="BO3221" s="103"/>
      <c r="BP3221" s="101"/>
      <c r="BQ3221" s="101"/>
      <c r="BR3221" s="101"/>
      <c r="BS3221" s="101"/>
      <c r="BT3221" s="101"/>
      <c r="BU3221" s="101"/>
      <c r="BV3221" s="101"/>
      <c r="BW3221" s="101"/>
      <c r="BX3221" s="101"/>
      <c r="BY3221" s="101"/>
      <c r="BZ3221" s="101"/>
      <c r="CA3221" s="101"/>
      <c r="CB3221" s="101"/>
      <c r="CC3221" s="101"/>
      <c r="CD3221" s="101"/>
      <c r="CE3221" s="101"/>
      <c r="CF3221" s="101"/>
      <c r="CG3221" s="37" t="e">
        <f>VLOOKUP(Table_1[[#This Row],[EAN]],'[1]Planilha1'!$E:$R,13,0)</f>
        <v>#N/A</v>
      </c>
    </row>
    <row r="3222" ht="15" hidden="1">
      <c r="A3222" s="7"/>
      <c r="B3222" s="84" t="s">
        <v>79</v>
      </c>
      <c r="C3222" s="75">
        <v>222541</v>
      </c>
      <c r="D3222" s="75"/>
      <c r="E3222" s="85">
        <v>7891097001345</v>
      </c>
      <c r="F3222" s="86" t="s">
        <v>3730</v>
      </c>
      <c r="G3222" s="75" t="s">
        <v>17</v>
      </c>
      <c r="H3222" s="75">
        <v>2180</v>
      </c>
      <c r="I3222" s="87" t="s">
        <v>559</v>
      </c>
      <c r="J3222" s="75" t="s">
        <v>560</v>
      </c>
      <c r="K3222" s="88" t="s">
        <v>84</v>
      </c>
      <c r="L3222" s="88">
        <v>24</v>
      </c>
      <c r="M3222" s="88">
        <v>4</v>
      </c>
      <c r="N3222" s="75" t="s">
        <v>85</v>
      </c>
      <c r="O3222" s="75"/>
      <c r="P3222" s="106"/>
      <c r="Q3222" s="90">
        <f>(17/100+7.6/100+1.65/100)*P3222</f>
        <v>0</v>
      </c>
      <c r="R3222" s="104"/>
      <c r="S3222" s="104"/>
      <c r="T3222" s="104"/>
      <c r="U3222" s="104"/>
      <c r="V3222" s="90">
        <f>+P3222-Q3222+R3222+S3222+T3222+U3222</f>
        <v>0</v>
      </c>
      <c r="W3222" s="91">
        <f>(1.02/100)</f>
        <v>1.02E-2</v>
      </c>
      <c r="X3222" s="91">
        <v>4.8E-3</v>
      </c>
      <c r="Y3222" s="91">
        <v>0.17</v>
      </c>
      <c r="Z3222" s="91">
        <v>1.65E-2</v>
      </c>
      <c r="AA3222" s="91">
        <v>7.6E-2</v>
      </c>
      <c r="AB3222" s="91">
        <f>SUM(W3222:AA3222)</f>
        <v>0.2775</v>
      </c>
      <c r="AC3222" s="75">
        <v>12</v>
      </c>
      <c r="AD3222" s="92">
        <f>IF(AL3222="","",+AC3222*AL3222)</f>
      </c>
      <c r="AE3222" s="93">
        <f>IF(AL3222="","",+AL3222*AB3222)</f>
      </c>
      <c r="AF3222" s="92">
        <f>IF(AL3222="","",+AL3222-AE3222)</f>
      </c>
      <c r="AG3222" s="93">
        <f>+V3222</f>
        <v>0</v>
      </c>
      <c r="AH3222" s="92">
        <f>IF(AF3222="","",+AF3222-AG3222)</f>
      </c>
      <c r="AI3222" s="92">
        <f>IF(AH3222="","",+AH3222*AC3222)</f>
      </c>
      <c r="AJ3222" s="93"/>
      <c r="AK3222" s="94">
        <v>0.33</v>
      </c>
      <c r="AL3222" s="93">
        <f>IF(V3222=0,"",V3222/(1-AB3222-AK3222))</f>
      </c>
      <c r="AM3222" s="95">
        <v>0.33</v>
      </c>
      <c r="AN3222" s="93">
        <f>IF(V3222=0,"",V3222/(1-AB3222-AM3222))</f>
      </c>
      <c r="AO3222" s="96">
        <v>1.2</v>
      </c>
      <c r="AP3222" s="93">
        <f>IF(BD!AJ3222="","",BD!AJ3222*BD!AO3222)</f>
      </c>
      <c r="AQ3222" s="91">
        <f>BD!AM3222/BD!AK3222-1</f>
        <v>0</v>
      </c>
      <c r="AR3222" s="91">
        <f>IF(BD!AN3222="","",IF(BD!AJ3222="","",BD!AN3222/BD!AJ3222-1))</f>
      </c>
      <c r="AS3222" s="91">
        <f>IF(BD!AN3222="","",IF(BD!AN3222&lt;BD!AL3222,"ABAIXO DA META","DENTRO DA META"))</f>
      </c>
      <c r="AT3222" s="91" t="str">
        <f>IF(BD!AJ3222="","EM ANÁLISE",IF(BD!AP3222&gt;=BD!AN3222,"GO", "NO GO"))</f>
        <v>EM ANÁLISE</v>
      </c>
      <c r="AU3222" s="97">
        <f>IF(AN3222="","",+BD!$AN3222-AJ3222)</f>
      </c>
      <c r="AV3222" s="98"/>
      <c r="AW3222" s="90">
        <f>BD!P3222*BD!AC3222</f>
        <v>0</v>
      </c>
      <c r="AX3222" s="90">
        <f>BD!V3222*BD!AC3222</f>
        <v>0</v>
      </c>
      <c r="AY3222" s="90">
        <f>IF(BD!AN3222="","",BD!AN3222*BD!AC3222)</f>
      </c>
      <c r="AZ3222" s="75" t="s">
        <v>123</v>
      </c>
      <c r="BA3222" s="75"/>
      <c r="BB3222" s="75"/>
      <c r="BC3222" s="75"/>
      <c r="BD3222" s="104"/>
      <c r="BE3222" s="104"/>
      <c r="BF3222" s="101"/>
      <c r="BG3222" s="101"/>
      <c r="BH3222" s="101"/>
      <c r="BI3222" s="101"/>
      <c r="BJ3222" s="101"/>
      <c r="BK3222" s="101"/>
      <c r="BL3222" s="101"/>
      <c r="BM3222" s="101"/>
      <c r="BN3222" s="101"/>
      <c r="BO3222" s="103"/>
      <c r="BP3222" s="101"/>
      <c r="BQ3222" s="101"/>
      <c r="BR3222" s="101"/>
      <c r="BS3222" s="101"/>
      <c r="BT3222" s="101"/>
      <c r="BU3222" s="101"/>
      <c r="BV3222" s="101"/>
      <c r="BW3222" s="101"/>
      <c r="BX3222" s="101"/>
      <c r="BY3222" s="101"/>
      <c r="BZ3222" s="101"/>
      <c r="CA3222" s="101"/>
      <c r="CB3222" s="101"/>
      <c r="CC3222" s="101"/>
      <c r="CD3222" s="101"/>
      <c r="CE3222" s="101"/>
      <c r="CF3222" s="101"/>
      <c r="CG3222" s="37" t="e">
        <f>VLOOKUP(Table_1[[#This Row],[EAN]],'[1]Planilha1'!$E:$R,13,0)</f>
        <v>#N/A</v>
      </c>
    </row>
    <row r="3223" ht="15" hidden="1">
      <c r="A3223" s="7"/>
      <c r="B3223" s="84" t="s">
        <v>79</v>
      </c>
      <c r="C3223" s="75">
        <v>222542</v>
      </c>
      <c r="D3223" s="75"/>
      <c r="E3223" s="85">
        <v>7891097001338</v>
      </c>
      <c r="F3223" s="86" t="s">
        <v>3731</v>
      </c>
      <c r="G3223" s="75" t="s">
        <v>17</v>
      </c>
      <c r="H3223" s="75">
        <v>2180</v>
      </c>
      <c r="I3223" s="87" t="s">
        <v>559</v>
      </c>
      <c r="J3223" s="75" t="s">
        <v>560</v>
      </c>
      <c r="K3223" s="88" t="s">
        <v>84</v>
      </c>
      <c r="L3223" s="88">
        <v>24</v>
      </c>
      <c r="M3223" s="88">
        <v>4</v>
      </c>
      <c r="N3223" s="75" t="s">
        <v>85</v>
      </c>
      <c r="O3223" s="75"/>
      <c r="P3223" s="106"/>
      <c r="Q3223" s="90">
        <f>(17/100+7.6/100+1.65/100)*P3223</f>
        <v>0</v>
      </c>
      <c r="R3223" s="104"/>
      <c r="S3223" s="104"/>
      <c r="T3223" s="104"/>
      <c r="U3223" s="104"/>
      <c r="V3223" s="90">
        <f>+P3223-Q3223+R3223+S3223+T3223+U3223</f>
        <v>0</v>
      </c>
      <c r="W3223" s="91">
        <f>(1.02/100)</f>
        <v>1.02E-2</v>
      </c>
      <c r="X3223" s="91">
        <v>4.8E-3</v>
      </c>
      <c r="Y3223" s="91">
        <v>0.17</v>
      </c>
      <c r="Z3223" s="91">
        <v>1.65E-2</v>
      </c>
      <c r="AA3223" s="91">
        <v>7.6E-2</v>
      </c>
      <c r="AB3223" s="91">
        <f>SUM(W3223:AA3223)</f>
        <v>0.2775</v>
      </c>
      <c r="AC3223" s="75">
        <v>12</v>
      </c>
      <c r="AD3223" s="92">
        <f>IF(AL3223="","",+AC3223*AL3223)</f>
      </c>
      <c r="AE3223" s="93">
        <f>IF(AL3223="","",+AL3223*AB3223)</f>
      </c>
      <c r="AF3223" s="92">
        <f>IF(AL3223="","",+AL3223-AE3223)</f>
      </c>
      <c r="AG3223" s="93">
        <f>+V3223</f>
        <v>0</v>
      </c>
      <c r="AH3223" s="92">
        <f>IF(AF3223="","",+AF3223-AG3223)</f>
      </c>
      <c r="AI3223" s="92">
        <f>IF(AH3223="","",+AH3223*AC3223)</f>
      </c>
      <c r="AJ3223" s="93"/>
      <c r="AK3223" s="94">
        <v>0.33</v>
      </c>
      <c r="AL3223" s="93">
        <f>IF(V3223=0,"",V3223/(1-AB3223-AK3223))</f>
      </c>
      <c r="AM3223" s="95">
        <v>0.33</v>
      </c>
      <c r="AN3223" s="93">
        <f>IF(V3223=0,"",V3223/(1-AB3223-AM3223))</f>
      </c>
      <c r="AO3223" s="96">
        <v>1.2</v>
      </c>
      <c r="AP3223" s="93">
        <f>IF(BD!AJ3223="","",BD!AJ3223*BD!AO3223)</f>
      </c>
      <c r="AQ3223" s="91">
        <f>BD!AM3223/BD!AK3223-1</f>
        <v>0</v>
      </c>
      <c r="AR3223" s="91">
        <f>IF(BD!AN3223="","",IF(BD!AJ3223="","",BD!AN3223/BD!AJ3223-1))</f>
      </c>
      <c r="AS3223" s="91">
        <f>IF(BD!AN3223="","",IF(BD!AN3223&lt;BD!AL3223,"ABAIXO DA META","DENTRO DA META"))</f>
      </c>
      <c r="AT3223" s="91" t="str">
        <f>IF(BD!AJ3223="","EM ANÁLISE",IF(BD!AP3223&gt;=BD!AN3223,"GO", "NO GO"))</f>
        <v>EM ANÁLISE</v>
      </c>
      <c r="AU3223" s="97">
        <f>IF(AN3223="","",+BD!$AN3223-AJ3223)</f>
      </c>
      <c r="AV3223" s="98"/>
      <c r="AW3223" s="90">
        <f>BD!P3223*BD!AC3223</f>
        <v>0</v>
      </c>
      <c r="AX3223" s="90">
        <f>BD!V3223*BD!AC3223</f>
        <v>0</v>
      </c>
      <c r="AY3223" s="90">
        <f>IF(BD!AN3223="","",BD!AN3223*BD!AC3223)</f>
      </c>
      <c r="AZ3223" s="75" t="s">
        <v>123</v>
      </c>
      <c r="BA3223" s="75"/>
      <c r="BB3223" s="75"/>
      <c r="BC3223" s="75"/>
      <c r="BD3223" s="104"/>
      <c r="BE3223" s="104"/>
      <c r="BF3223" s="101"/>
      <c r="BG3223" s="101"/>
      <c r="BH3223" s="101"/>
      <c r="BI3223" s="101"/>
      <c r="BJ3223" s="101"/>
      <c r="BK3223" s="101"/>
      <c r="BL3223" s="101"/>
      <c r="BM3223" s="101"/>
      <c r="BN3223" s="101"/>
      <c r="BO3223" s="103"/>
      <c r="BP3223" s="101"/>
      <c r="BQ3223" s="101"/>
      <c r="BR3223" s="101"/>
      <c r="BS3223" s="101"/>
      <c r="BT3223" s="101"/>
      <c r="BU3223" s="101"/>
      <c r="BV3223" s="101"/>
      <c r="BW3223" s="101"/>
      <c r="BX3223" s="101"/>
      <c r="BY3223" s="101"/>
      <c r="BZ3223" s="101"/>
      <c r="CA3223" s="101"/>
      <c r="CB3223" s="101"/>
      <c r="CC3223" s="101"/>
      <c r="CD3223" s="101"/>
      <c r="CE3223" s="101"/>
      <c r="CF3223" s="101"/>
      <c r="CG3223" s="37" t="e">
        <f>VLOOKUP(Table_1[[#This Row],[EAN]],'[1]Planilha1'!$E:$R,13,0)</f>
        <v>#N/A</v>
      </c>
    </row>
    <row r="3224" ht="15" hidden="1">
      <c r="A3224" s="7"/>
      <c r="B3224" s="84" t="s">
        <v>79</v>
      </c>
      <c r="C3224" s="75">
        <v>222543</v>
      </c>
      <c r="D3224" s="75"/>
      <c r="E3224" s="85">
        <v>3228021000084</v>
      </c>
      <c r="F3224" s="86" t="s">
        <v>3732</v>
      </c>
      <c r="G3224" s="75" t="s">
        <v>17</v>
      </c>
      <c r="H3224" s="75">
        <v>2180</v>
      </c>
      <c r="I3224" s="87" t="s">
        <v>559</v>
      </c>
      <c r="J3224" s="75" t="s">
        <v>560</v>
      </c>
      <c r="K3224" s="88" t="s">
        <v>84</v>
      </c>
      <c r="L3224" s="88">
        <v>12</v>
      </c>
      <c r="M3224" s="88">
        <v>4</v>
      </c>
      <c r="N3224" s="75" t="s">
        <v>85</v>
      </c>
      <c r="O3224" s="75"/>
      <c r="P3224" s="106"/>
      <c r="Q3224" s="90">
        <f>(17/100+7.6/100+1.65/100)*P3224</f>
        <v>0</v>
      </c>
      <c r="R3224" s="104"/>
      <c r="S3224" s="104"/>
      <c r="T3224" s="104"/>
      <c r="U3224" s="104"/>
      <c r="V3224" s="90">
        <f>+P3224-Q3224+R3224+S3224+T3224+U3224</f>
        <v>0</v>
      </c>
      <c r="W3224" s="91">
        <f>(1.02/100)</f>
        <v>1.02E-2</v>
      </c>
      <c r="X3224" s="91">
        <v>4.8E-3</v>
      </c>
      <c r="Y3224" s="91">
        <v>0.17</v>
      </c>
      <c r="Z3224" s="91">
        <v>1.65E-2</v>
      </c>
      <c r="AA3224" s="91">
        <v>7.6E-2</v>
      </c>
      <c r="AB3224" s="91">
        <f>SUM(W3224:AA3224)</f>
        <v>0.2775</v>
      </c>
      <c r="AC3224" s="75">
        <v>12</v>
      </c>
      <c r="AD3224" s="92">
        <f>IF(AL3224="","",+AC3224*AL3224)</f>
      </c>
      <c r="AE3224" s="93">
        <f>IF(AL3224="","",+AL3224*AB3224)</f>
      </c>
      <c r="AF3224" s="92">
        <f>IF(AL3224="","",+AL3224-AE3224)</f>
      </c>
      <c r="AG3224" s="93">
        <f>+V3224</f>
        <v>0</v>
      </c>
      <c r="AH3224" s="92">
        <f>IF(AF3224="","",+AF3224-AG3224)</f>
      </c>
      <c r="AI3224" s="92">
        <f>IF(AH3224="","",+AH3224*AC3224)</f>
      </c>
      <c r="AJ3224" s="93"/>
      <c r="AK3224" s="94">
        <v>0.33</v>
      </c>
      <c r="AL3224" s="93">
        <f>IF(V3224=0,"",V3224/(1-AB3224-AK3224))</f>
      </c>
      <c r="AM3224" s="95">
        <v>0.33</v>
      </c>
      <c r="AN3224" s="93">
        <f>IF(V3224=0,"",V3224/(1-AB3224-AM3224))</f>
      </c>
      <c r="AO3224" s="96">
        <v>1.2</v>
      </c>
      <c r="AP3224" s="93">
        <f>IF(BD!AJ3224="","",BD!AJ3224*BD!AO3224)</f>
      </c>
      <c r="AQ3224" s="91">
        <f>BD!AM3224/BD!AK3224-1</f>
        <v>0</v>
      </c>
      <c r="AR3224" s="91">
        <f>IF(BD!AN3224="","",IF(BD!AJ3224="","",BD!AN3224/BD!AJ3224-1))</f>
      </c>
      <c r="AS3224" s="91">
        <f>IF(BD!AN3224="","",IF(BD!AN3224&lt;BD!AL3224,"ABAIXO DA META","DENTRO DA META"))</f>
      </c>
      <c r="AT3224" s="91" t="str">
        <f>IF(BD!AJ3224="","EM ANÁLISE",IF(BD!AP3224&gt;=BD!AN3224,"GO", "NO GO"))</f>
        <v>EM ANÁLISE</v>
      </c>
      <c r="AU3224" s="97">
        <f>IF(AN3224="","",+BD!$AN3224-AJ3224)</f>
      </c>
      <c r="AV3224" s="98"/>
      <c r="AW3224" s="90">
        <f>BD!P3224*BD!AC3224</f>
        <v>0</v>
      </c>
      <c r="AX3224" s="90">
        <f>BD!V3224*BD!AC3224</f>
        <v>0</v>
      </c>
      <c r="AY3224" s="90">
        <f>IF(BD!AN3224="","",BD!AN3224*BD!AC3224)</f>
      </c>
      <c r="AZ3224" s="75" t="s">
        <v>123</v>
      </c>
      <c r="BA3224" s="75"/>
      <c r="BB3224" s="75"/>
      <c r="BC3224" s="75"/>
      <c r="BD3224" s="104"/>
      <c r="BE3224" s="104"/>
      <c r="BF3224" s="101"/>
      <c r="BG3224" s="101"/>
      <c r="BH3224" s="101"/>
      <c r="BI3224" s="101"/>
      <c r="BJ3224" s="101"/>
      <c r="BK3224" s="101"/>
      <c r="BL3224" s="101"/>
      <c r="BM3224" s="101"/>
      <c r="BN3224" s="101"/>
      <c r="BO3224" s="103"/>
      <c r="BP3224" s="101"/>
      <c r="BQ3224" s="101"/>
      <c r="BR3224" s="101"/>
      <c r="BS3224" s="101"/>
      <c r="BT3224" s="101"/>
      <c r="BU3224" s="101"/>
      <c r="BV3224" s="101"/>
      <c r="BW3224" s="101"/>
      <c r="BX3224" s="101"/>
      <c r="BY3224" s="101"/>
      <c r="BZ3224" s="101"/>
      <c r="CA3224" s="101"/>
      <c r="CB3224" s="101"/>
      <c r="CC3224" s="101"/>
      <c r="CD3224" s="101"/>
      <c r="CE3224" s="101"/>
      <c r="CF3224" s="101"/>
      <c r="CG3224" s="37" t="e">
        <f>VLOOKUP(Table_1[[#This Row],[EAN]],'[1]Planilha1'!$E:$R,13,0)</f>
        <v>#N/A</v>
      </c>
    </row>
    <row r="3225" ht="15" hidden="1">
      <c r="A3225" s="7"/>
      <c r="B3225" s="84" t="s">
        <v>79</v>
      </c>
      <c r="C3225" s="75">
        <v>222544</v>
      </c>
      <c r="D3225" s="75"/>
      <c r="E3225" s="85">
        <v>7891097015519</v>
      </c>
      <c r="F3225" s="86" t="s">
        <v>3733</v>
      </c>
      <c r="G3225" s="75" t="s">
        <v>17</v>
      </c>
      <c r="H3225" s="75">
        <v>2180</v>
      </c>
      <c r="I3225" s="87" t="s">
        <v>559</v>
      </c>
      <c r="J3225" s="75" t="s">
        <v>560</v>
      </c>
      <c r="K3225" s="88" t="s">
        <v>84</v>
      </c>
      <c r="L3225" s="88">
        <v>30</v>
      </c>
      <c r="M3225" s="88">
        <v>4</v>
      </c>
      <c r="N3225" s="75" t="s">
        <v>85</v>
      </c>
      <c r="O3225" s="75"/>
      <c r="P3225" s="106"/>
      <c r="Q3225" s="90">
        <f>(17/100+7.6/100+1.65/100)*P3225</f>
        <v>0</v>
      </c>
      <c r="R3225" s="104"/>
      <c r="S3225" s="104"/>
      <c r="T3225" s="104"/>
      <c r="U3225" s="104"/>
      <c r="V3225" s="90">
        <f>+P3225-Q3225+R3225+S3225+T3225+U3225</f>
        <v>0</v>
      </c>
      <c r="W3225" s="91">
        <f>(1.02/100)</f>
        <v>1.02E-2</v>
      </c>
      <c r="X3225" s="91">
        <v>4.8E-3</v>
      </c>
      <c r="Y3225" s="91">
        <v>0.17</v>
      </c>
      <c r="Z3225" s="91">
        <v>1.65E-2</v>
      </c>
      <c r="AA3225" s="91">
        <v>7.6E-2</v>
      </c>
      <c r="AB3225" s="91">
        <f>SUM(W3225:AA3225)</f>
        <v>0.2775</v>
      </c>
      <c r="AC3225" s="75">
        <v>12</v>
      </c>
      <c r="AD3225" s="92">
        <f>IF(AL3225="","",+AC3225*AL3225)</f>
      </c>
      <c r="AE3225" s="93">
        <f>IF(AL3225="","",+AL3225*AB3225)</f>
      </c>
      <c r="AF3225" s="92">
        <f>IF(AL3225="","",+AL3225-AE3225)</f>
      </c>
      <c r="AG3225" s="93">
        <f>+V3225</f>
        <v>0</v>
      </c>
      <c r="AH3225" s="92">
        <f>IF(AF3225="","",+AF3225-AG3225)</f>
      </c>
      <c r="AI3225" s="92">
        <f>IF(AH3225="","",+AH3225*AC3225)</f>
      </c>
      <c r="AJ3225" s="93"/>
      <c r="AK3225" s="94">
        <v>0.33</v>
      </c>
      <c r="AL3225" s="93">
        <f>IF(V3225=0,"",V3225/(1-AB3225-AK3225))</f>
      </c>
      <c r="AM3225" s="95">
        <v>0.33</v>
      </c>
      <c r="AN3225" s="93">
        <f>IF(V3225=0,"",V3225/(1-AB3225-AM3225))</f>
      </c>
      <c r="AO3225" s="96">
        <v>1.2</v>
      </c>
      <c r="AP3225" s="93">
        <f>IF(BD!AJ3225="","",BD!AJ3225*BD!AO3225)</f>
      </c>
      <c r="AQ3225" s="91">
        <f>BD!AM3225/BD!AK3225-1</f>
        <v>0</v>
      </c>
      <c r="AR3225" s="91">
        <f>IF(BD!AN3225="","",IF(BD!AJ3225="","",BD!AN3225/BD!AJ3225-1))</f>
      </c>
      <c r="AS3225" s="91">
        <f>IF(BD!AN3225="","",IF(BD!AN3225&lt;BD!AL3225,"ABAIXO DA META","DENTRO DA META"))</f>
      </c>
      <c r="AT3225" s="91" t="str">
        <f>IF(BD!AJ3225="","EM ANÁLISE",IF(BD!AP3225&gt;=BD!AN3225,"GO", "NO GO"))</f>
        <v>EM ANÁLISE</v>
      </c>
      <c r="AU3225" s="97">
        <f>IF(AN3225="","",+BD!$AN3225-AJ3225)</f>
      </c>
      <c r="AV3225" s="98"/>
      <c r="AW3225" s="90">
        <f>BD!P3225*BD!AC3225</f>
        <v>0</v>
      </c>
      <c r="AX3225" s="90">
        <f>BD!V3225*BD!AC3225</f>
        <v>0</v>
      </c>
      <c r="AY3225" s="90">
        <f>IF(BD!AN3225="","",BD!AN3225*BD!AC3225)</f>
      </c>
      <c r="AZ3225" s="75" t="s">
        <v>123</v>
      </c>
      <c r="BA3225" s="75"/>
      <c r="BB3225" s="75"/>
      <c r="BC3225" s="75"/>
      <c r="BD3225" s="104"/>
      <c r="BE3225" s="104"/>
      <c r="BF3225" s="101"/>
      <c r="BG3225" s="101"/>
      <c r="BH3225" s="101"/>
      <c r="BI3225" s="101"/>
      <c r="BJ3225" s="101"/>
      <c r="BK3225" s="101"/>
      <c r="BL3225" s="101"/>
      <c r="BM3225" s="101"/>
      <c r="BN3225" s="101"/>
      <c r="BO3225" s="103"/>
      <c r="BP3225" s="101"/>
      <c r="BQ3225" s="101"/>
      <c r="BR3225" s="101"/>
      <c r="BS3225" s="101"/>
      <c r="BT3225" s="101"/>
      <c r="BU3225" s="101"/>
      <c r="BV3225" s="101"/>
      <c r="BW3225" s="101"/>
      <c r="BX3225" s="101"/>
      <c r="BY3225" s="101"/>
      <c r="BZ3225" s="101"/>
      <c r="CA3225" s="101"/>
      <c r="CB3225" s="101"/>
      <c r="CC3225" s="101"/>
      <c r="CD3225" s="101"/>
      <c r="CE3225" s="101"/>
      <c r="CF3225" s="101"/>
      <c r="CG3225" s="37" t="e">
        <f>VLOOKUP(Table_1[[#This Row],[EAN]],'[1]Planilha1'!$E:$R,13,0)</f>
        <v>#N/A</v>
      </c>
    </row>
    <row r="3226" ht="15" hidden="1">
      <c r="A3226" s="7"/>
      <c r="B3226" s="84" t="s">
        <v>79</v>
      </c>
      <c r="C3226" s="75">
        <v>222545</v>
      </c>
      <c r="D3226" s="75"/>
      <c r="E3226" s="85">
        <v>7891097012686</v>
      </c>
      <c r="F3226" s="86" t="s">
        <v>3734</v>
      </c>
      <c r="G3226" s="75" t="s">
        <v>17</v>
      </c>
      <c r="H3226" s="75">
        <v>2180</v>
      </c>
      <c r="I3226" s="87" t="s">
        <v>559</v>
      </c>
      <c r="J3226" s="75" t="s">
        <v>560</v>
      </c>
      <c r="K3226" s="88" t="s">
        <v>84</v>
      </c>
      <c r="L3226" s="88">
        <v>30</v>
      </c>
      <c r="M3226" s="88">
        <v>4</v>
      </c>
      <c r="N3226" s="75" t="s">
        <v>85</v>
      </c>
      <c r="O3226" s="75"/>
      <c r="P3226" s="106"/>
      <c r="Q3226" s="90">
        <f>(17/100+7.6/100+1.65/100)*P3226</f>
        <v>0</v>
      </c>
      <c r="R3226" s="104"/>
      <c r="S3226" s="104"/>
      <c r="T3226" s="104"/>
      <c r="U3226" s="104"/>
      <c r="V3226" s="90">
        <f>+P3226-Q3226+R3226+S3226+T3226+U3226</f>
        <v>0</v>
      </c>
      <c r="W3226" s="91">
        <f>(1.02/100)</f>
        <v>1.02E-2</v>
      </c>
      <c r="X3226" s="91">
        <v>4.8E-3</v>
      </c>
      <c r="Y3226" s="91">
        <v>0.17</v>
      </c>
      <c r="Z3226" s="91">
        <v>1.65E-2</v>
      </c>
      <c r="AA3226" s="91">
        <v>7.6E-2</v>
      </c>
      <c r="AB3226" s="91">
        <f>SUM(W3226:AA3226)</f>
        <v>0.2775</v>
      </c>
      <c r="AC3226" s="75">
        <v>12</v>
      </c>
      <c r="AD3226" s="92">
        <f>IF(AL3226="","",+AC3226*AL3226)</f>
      </c>
      <c r="AE3226" s="93">
        <f>IF(AL3226="","",+AL3226*AB3226)</f>
      </c>
      <c r="AF3226" s="92">
        <f>IF(AL3226="","",+AL3226-AE3226)</f>
      </c>
      <c r="AG3226" s="93">
        <f>+V3226</f>
        <v>0</v>
      </c>
      <c r="AH3226" s="92">
        <f>IF(AF3226="","",+AF3226-AG3226)</f>
      </c>
      <c r="AI3226" s="92">
        <f>IF(AH3226="","",+AH3226*AC3226)</f>
      </c>
      <c r="AJ3226" s="93"/>
      <c r="AK3226" s="94">
        <v>0.33</v>
      </c>
      <c r="AL3226" s="93">
        <f>IF(V3226=0,"",V3226/(1-AB3226-AK3226))</f>
      </c>
      <c r="AM3226" s="95">
        <v>0.33</v>
      </c>
      <c r="AN3226" s="93">
        <f>IF(V3226=0,"",V3226/(1-AB3226-AM3226))</f>
      </c>
      <c r="AO3226" s="96">
        <v>1.2</v>
      </c>
      <c r="AP3226" s="93">
        <f>IF(BD!AJ3226="","",BD!AJ3226*BD!AO3226)</f>
      </c>
      <c r="AQ3226" s="91">
        <f>BD!AM3226/BD!AK3226-1</f>
        <v>0</v>
      </c>
      <c r="AR3226" s="91">
        <f>IF(BD!AN3226="","",IF(BD!AJ3226="","",BD!AN3226/BD!AJ3226-1))</f>
      </c>
      <c r="AS3226" s="91">
        <f>IF(BD!AN3226="","",IF(BD!AN3226&lt;BD!AL3226,"ABAIXO DA META","DENTRO DA META"))</f>
      </c>
      <c r="AT3226" s="91" t="str">
        <f>IF(BD!AJ3226="","EM ANÁLISE",IF(BD!AP3226&gt;=BD!AN3226,"GO", "NO GO"))</f>
        <v>EM ANÁLISE</v>
      </c>
      <c r="AU3226" s="97">
        <f>IF(AN3226="","",+BD!$AN3226-AJ3226)</f>
      </c>
      <c r="AV3226" s="98"/>
      <c r="AW3226" s="90">
        <f>BD!P3226*BD!AC3226</f>
        <v>0</v>
      </c>
      <c r="AX3226" s="90">
        <f>BD!V3226*BD!AC3226</f>
        <v>0</v>
      </c>
      <c r="AY3226" s="90">
        <f>IF(BD!AN3226="","",BD!AN3226*BD!AC3226)</f>
      </c>
      <c r="AZ3226" s="75" t="s">
        <v>123</v>
      </c>
      <c r="BA3226" s="75"/>
      <c r="BB3226" s="75"/>
      <c r="BC3226" s="75"/>
      <c r="BD3226" s="104"/>
      <c r="BE3226" s="104"/>
      <c r="BF3226" s="101"/>
      <c r="BG3226" s="101"/>
      <c r="BH3226" s="101"/>
      <c r="BI3226" s="101"/>
      <c r="BJ3226" s="101"/>
      <c r="BK3226" s="101"/>
      <c r="BL3226" s="101"/>
      <c r="BM3226" s="101"/>
      <c r="BN3226" s="101"/>
      <c r="BO3226" s="103"/>
      <c r="BP3226" s="101"/>
      <c r="BQ3226" s="101"/>
      <c r="BR3226" s="101"/>
      <c r="BS3226" s="101"/>
      <c r="BT3226" s="101"/>
      <c r="BU3226" s="101"/>
      <c r="BV3226" s="101"/>
      <c r="BW3226" s="101"/>
      <c r="BX3226" s="101"/>
      <c r="BY3226" s="101"/>
      <c r="BZ3226" s="101"/>
      <c r="CA3226" s="101"/>
      <c r="CB3226" s="101"/>
      <c r="CC3226" s="101"/>
      <c r="CD3226" s="101"/>
      <c r="CE3226" s="101"/>
      <c r="CF3226" s="101"/>
      <c r="CG3226" s="37" t="e">
        <f>VLOOKUP(Table_1[[#This Row],[EAN]],'[1]Planilha1'!$E:$R,13,0)</f>
        <v>#N/A</v>
      </c>
    </row>
    <row r="3227" ht="15" hidden="1">
      <c r="A3227" s="7"/>
      <c r="B3227" s="84" t="s">
        <v>79</v>
      </c>
      <c r="C3227" s="75">
        <v>222546</v>
      </c>
      <c r="D3227" s="75"/>
      <c r="E3227" s="85">
        <v>7896079530233</v>
      </c>
      <c r="F3227" s="86" t="s">
        <v>3735</v>
      </c>
      <c r="G3227" s="75" t="s">
        <v>17</v>
      </c>
      <c r="H3227" s="75">
        <v>2180</v>
      </c>
      <c r="I3227" s="87" t="s">
        <v>559</v>
      </c>
      <c r="J3227" s="75" t="s">
        <v>560</v>
      </c>
      <c r="K3227" s="88" t="s">
        <v>84</v>
      </c>
      <c r="L3227" s="88">
        <v>30</v>
      </c>
      <c r="M3227" s="88">
        <v>4</v>
      </c>
      <c r="N3227" s="75" t="s">
        <v>85</v>
      </c>
      <c r="O3227" s="75"/>
      <c r="P3227" s="106"/>
      <c r="Q3227" s="90">
        <f>(17/100+7.6/100+1.65/100)*P3227</f>
        <v>0</v>
      </c>
      <c r="R3227" s="104"/>
      <c r="S3227" s="104"/>
      <c r="T3227" s="104"/>
      <c r="U3227" s="104"/>
      <c r="V3227" s="90">
        <f>+P3227-Q3227+R3227+S3227+T3227+U3227</f>
        <v>0</v>
      </c>
      <c r="W3227" s="91">
        <f>(1.02/100)</f>
        <v>1.02E-2</v>
      </c>
      <c r="X3227" s="91">
        <v>4.8E-3</v>
      </c>
      <c r="Y3227" s="91">
        <v>0.17</v>
      </c>
      <c r="Z3227" s="91">
        <v>1.65E-2</v>
      </c>
      <c r="AA3227" s="91">
        <v>7.6E-2</v>
      </c>
      <c r="AB3227" s="91">
        <f>SUM(W3227:AA3227)</f>
        <v>0.2775</v>
      </c>
      <c r="AC3227" s="75">
        <v>12</v>
      </c>
      <c r="AD3227" s="92">
        <f>IF(AL3227="","",+AC3227*AL3227)</f>
      </c>
      <c r="AE3227" s="93">
        <f>IF(AL3227="","",+AL3227*AB3227)</f>
      </c>
      <c r="AF3227" s="92">
        <f>IF(AL3227="","",+AL3227-AE3227)</f>
      </c>
      <c r="AG3227" s="93">
        <f>+V3227</f>
        <v>0</v>
      </c>
      <c r="AH3227" s="92">
        <f>IF(AF3227="","",+AF3227-AG3227)</f>
      </c>
      <c r="AI3227" s="92">
        <f>IF(AH3227="","",+AH3227*AC3227)</f>
      </c>
      <c r="AJ3227" s="93"/>
      <c r="AK3227" s="94">
        <v>0.33</v>
      </c>
      <c r="AL3227" s="93">
        <f>IF(V3227=0,"",V3227/(1-AB3227-AK3227))</f>
      </c>
      <c r="AM3227" s="95">
        <v>0.33</v>
      </c>
      <c r="AN3227" s="93">
        <f>IF(V3227=0,"",V3227/(1-AB3227-AM3227))</f>
      </c>
      <c r="AO3227" s="96">
        <v>1.2</v>
      </c>
      <c r="AP3227" s="93">
        <f>IF(BD!AJ3227="","",BD!AJ3227*BD!AO3227)</f>
      </c>
      <c r="AQ3227" s="91">
        <f>BD!AM3227/BD!AK3227-1</f>
        <v>0</v>
      </c>
      <c r="AR3227" s="91">
        <f>IF(BD!AN3227="","",IF(BD!AJ3227="","",BD!AN3227/BD!AJ3227-1))</f>
      </c>
      <c r="AS3227" s="91">
        <f>IF(BD!AN3227="","",IF(BD!AN3227&lt;BD!AL3227,"ABAIXO DA META","DENTRO DA META"))</f>
      </c>
      <c r="AT3227" s="91" t="str">
        <f>IF(BD!AJ3227="","EM ANÁLISE",IF(BD!AP3227&gt;=BD!AN3227,"GO", "NO GO"))</f>
        <v>EM ANÁLISE</v>
      </c>
      <c r="AU3227" s="97">
        <f>IF(AN3227="","",+BD!$AN3227-AJ3227)</f>
      </c>
      <c r="AV3227" s="98"/>
      <c r="AW3227" s="90">
        <f>BD!P3227*BD!AC3227</f>
        <v>0</v>
      </c>
      <c r="AX3227" s="90">
        <f>BD!V3227*BD!AC3227</f>
        <v>0</v>
      </c>
      <c r="AY3227" s="90">
        <f>IF(BD!AN3227="","",BD!AN3227*BD!AC3227)</f>
      </c>
      <c r="AZ3227" s="75" t="s">
        <v>123</v>
      </c>
      <c r="BA3227" s="75"/>
      <c r="BB3227" s="75"/>
      <c r="BC3227" s="75"/>
      <c r="BD3227" s="104"/>
      <c r="BE3227" s="104"/>
      <c r="BF3227" s="101"/>
      <c r="BG3227" s="101"/>
      <c r="BH3227" s="101"/>
      <c r="BI3227" s="101"/>
      <c r="BJ3227" s="101"/>
      <c r="BK3227" s="101"/>
      <c r="BL3227" s="101"/>
      <c r="BM3227" s="101"/>
      <c r="BN3227" s="101"/>
      <c r="BO3227" s="103"/>
      <c r="BP3227" s="101"/>
      <c r="BQ3227" s="101"/>
      <c r="BR3227" s="101"/>
      <c r="BS3227" s="101"/>
      <c r="BT3227" s="101"/>
      <c r="BU3227" s="101"/>
      <c r="BV3227" s="101"/>
      <c r="BW3227" s="101"/>
      <c r="BX3227" s="101"/>
      <c r="BY3227" s="101"/>
      <c r="BZ3227" s="101"/>
      <c r="CA3227" s="101"/>
      <c r="CB3227" s="101"/>
      <c r="CC3227" s="101"/>
      <c r="CD3227" s="101"/>
      <c r="CE3227" s="101"/>
      <c r="CF3227" s="101"/>
      <c r="CG3227" s="37" t="e">
        <f>VLOOKUP(Table_1[[#This Row],[EAN]],'[1]Planilha1'!$E:$R,13,0)</f>
        <v>#N/A</v>
      </c>
    </row>
    <row r="3228" ht="15" hidden="1">
      <c r="A3228" s="7"/>
      <c r="B3228" s="84" t="s">
        <v>79</v>
      </c>
      <c r="C3228" s="75">
        <v>222547</v>
      </c>
      <c r="D3228" s="75"/>
      <c r="E3228" s="85">
        <v>7896079502544</v>
      </c>
      <c r="F3228" s="86" t="s">
        <v>3736</v>
      </c>
      <c r="G3228" s="75" t="s">
        <v>17</v>
      </c>
      <c r="H3228" s="75">
        <v>2180</v>
      </c>
      <c r="I3228" s="87" t="s">
        <v>559</v>
      </c>
      <c r="J3228" s="75" t="s">
        <v>560</v>
      </c>
      <c r="K3228" s="88" t="s">
        <v>84</v>
      </c>
      <c r="L3228" s="88">
        <v>30</v>
      </c>
      <c r="M3228" s="88">
        <v>4</v>
      </c>
      <c r="N3228" s="75" t="s">
        <v>85</v>
      </c>
      <c r="O3228" s="75"/>
      <c r="P3228" s="106"/>
      <c r="Q3228" s="90">
        <f>(17/100+7.6/100+1.65/100)*P3228</f>
        <v>0</v>
      </c>
      <c r="R3228" s="104"/>
      <c r="S3228" s="104"/>
      <c r="T3228" s="104"/>
      <c r="U3228" s="104"/>
      <c r="V3228" s="90">
        <f>+P3228-Q3228+R3228+S3228+T3228+U3228</f>
        <v>0</v>
      </c>
      <c r="W3228" s="91">
        <f>(1.02/100)</f>
        <v>1.02E-2</v>
      </c>
      <c r="X3228" s="91">
        <v>4.8E-3</v>
      </c>
      <c r="Y3228" s="91">
        <v>0.17</v>
      </c>
      <c r="Z3228" s="91">
        <v>1.65E-2</v>
      </c>
      <c r="AA3228" s="91">
        <v>7.6E-2</v>
      </c>
      <c r="AB3228" s="91">
        <f>SUM(W3228:AA3228)</f>
        <v>0.2775</v>
      </c>
      <c r="AC3228" s="75">
        <v>12</v>
      </c>
      <c r="AD3228" s="92">
        <f>IF(AL3228="","",+AC3228*AL3228)</f>
      </c>
      <c r="AE3228" s="93">
        <f>IF(AL3228="","",+AL3228*AB3228)</f>
      </c>
      <c r="AF3228" s="92">
        <f>IF(AL3228="","",+AL3228-AE3228)</f>
      </c>
      <c r="AG3228" s="93">
        <f>+V3228</f>
        <v>0</v>
      </c>
      <c r="AH3228" s="92">
        <f>IF(AF3228="","",+AF3228-AG3228)</f>
      </c>
      <c r="AI3228" s="92">
        <f>IF(AH3228="","",+AH3228*AC3228)</f>
      </c>
      <c r="AJ3228" s="93"/>
      <c r="AK3228" s="94">
        <v>0.33</v>
      </c>
      <c r="AL3228" s="93">
        <f>IF(V3228=0,"",V3228/(1-AB3228-AK3228))</f>
      </c>
      <c r="AM3228" s="95">
        <v>0.33</v>
      </c>
      <c r="AN3228" s="93">
        <f>IF(V3228=0,"",V3228/(1-AB3228-AM3228))</f>
      </c>
      <c r="AO3228" s="96">
        <v>1.2</v>
      </c>
      <c r="AP3228" s="93">
        <f>IF(BD!AJ3228="","",BD!AJ3228*BD!AO3228)</f>
      </c>
      <c r="AQ3228" s="91">
        <f>BD!AM3228/BD!AK3228-1</f>
        <v>0</v>
      </c>
      <c r="AR3228" s="91">
        <f>IF(BD!AN3228="","",IF(BD!AJ3228="","",BD!AN3228/BD!AJ3228-1))</f>
      </c>
      <c r="AS3228" s="91">
        <f>IF(BD!AN3228="","",IF(BD!AN3228&lt;BD!AL3228,"ABAIXO DA META","DENTRO DA META"))</f>
      </c>
      <c r="AT3228" s="91" t="str">
        <f>IF(BD!AJ3228="","EM ANÁLISE",IF(BD!AP3228&gt;=BD!AN3228,"GO", "NO GO"))</f>
        <v>EM ANÁLISE</v>
      </c>
      <c r="AU3228" s="97">
        <f>IF(AN3228="","",+BD!$AN3228-AJ3228)</f>
      </c>
      <c r="AV3228" s="98"/>
      <c r="AW3228" s="90">
        <f>BD!P3228*BD!AC3228</f>
        <v>0</v>
      </c>
      <c r="AX3228" s="90">
        <f>BD!V3228*BD!AC3228</f>
        <v>0</v>
      </c>
      <c r="AY3228" s="90">
        <f>IF(BD!AN3228="","",BD!AN3228*BD!AC3228)</f>
      </c>
      <c r="AZ3228" s="75" t="s">
        <v>123</v>
      </c>
      <c r="BA3228" s="75"/>
      <c r="BB3228" s="75"/>
      <c r="BC3228" s="75"/>
      <c r="BD3228" s="104"/>
      <c r="BE3228" s="104"/>
      <c r="BF3228" s="101"/>
      <c r="BG3228" s="101"/>
      <c r="BH3228" s="101"/>
      <c r="BI3228" s="101"/>
      <c r="BJ3228" s="101"/>
      <c r="BK3228" s="101"/>
      <c r="BL3228" s="101"/>
      <c r="BM3228" s="101"/>
      <c r="BN3228" s="101"/>
      <c r="BO3228" s="103"/>
      <c r="BP3228" s="101"/>
      <c r="BQ3228" s="101"/>
      <c r="BR3228" s="101"/>
      <c r="BS3228" s="101"/>
      <c r="BT3228" s="101"/>
      <c r="BU3228" s="101"/>
      <c r="BV3228" s="101"/>
      <c r="BW3228" s="101"/>
      <c r="BX3228" s="101"/>
      <c r="BY3228" s="101"/>
      <c r="BZ3228" s="101"/>
      <c r="CA3228" s="101"/>
      <c r="CB3228" s="101"/>
      <c r="CC3228" s="101"/>
      <c r="CD3228" s="101"/>
      <c r="CE3228" s="101"/>
      <c r="CF3228" s="101"/>
      <c r="CG3228" s="37" t="e">
        <f>VLOOKUP(Table_1[[#This Row],[EAN]],'[1]Planilha1'!$E:$R,13,0)</f>
        <v>#N/A</v>
      </c>
    </row>
    <row r="3229" ht="15" hidden="1">
      <c r="A3229" s="7"/>
      <c r="B3229" s="84" t="s">
        <v>79</v>
      </c>
      <c r="C3229" s="75">
        <v>222548</v>
      </c>
      <c r="D3229" s="75"/>
      <c r="E3229" s="85">
        <v>7891097102578</v>
      </c>
      <c r="F3229" s="86" t="s">
        <v>3737</v>
      </c>
      <c r="G3229" s="75" t="s">
        <v>17</v>
      </c>
      <c r="H3229" s="75">
        <v>2180</v>
      </c>
      <c r="I3229" s="87" t="s">
        <v>559</v>
      </c>
      <c r="J3229" s="75" t="s">
        <v>560</v>
      </c>
      <c r="K3229" s="88" t="s">
        <v>84</v>
      </c>
      <c r="L3229" s="88">
        <v>10</v>
      </c>
      <c r="M3229" s="88">
        <v>4</v>
      </c>
      <c r="N3229" s="75" t="s">
        <v>85</v>
      </c>
      <c r="O3229" s="75"/>
      <c r="P3229" s="106"/>
      <c r="Q3229" s="90">
        <f>(17/100+7.6/100+1.65/100)*P3229</f>
        <v>0</v>
      </c>
      <c r="R3229" s="104"/>
      <c r="S3229" s="104"/>
      <c r="T3229" s="104"/>
      <c r="U3229" s="104"/>
      <c r="V3229" s="90">
        <f>+P3229-Q3229+R3229+S3229+T3229+U3229</f>
        <v>0</v>
      </c>
      <c r="W3229" s="91">
        <f>(1.02/100)</f>
        <v>1.02E-2</v>
      </c>
      <c r="X3229" s="91">
        <v>4.8E-3</v>
      </c>
      <c r="Y3229" s="91">
        <v>0.17</v>
      </c>
      <c r="Z3229" s="91">
        <v>1.65E-2</v>
      </c>
      <c r="AA3229" s="91">
        <v>7.6E-2</v>
      </c>
      <c r="AB3229" s="91">
        <f>SUM(W3229:AA3229)</f>
        <v>0.2775</v>
      </c>
      <c r="AC3229" s="75">
        <v>12</v>
      </c>
      <c r="AD3229" s="92">
        <f>IF(AL3229="","",+AC3229*AL3229)</f>
      </c>
      <c r="AE3229" s="93">
        <f>IF(AL3229="","",+AL3229*AB3229)</f>
      </c>
      <c r="AF3229" s="92">
        <f>IF(AL3229="","",+AL3229-AE3229)</f>
      </c>
      <c r="AG3229" s="93">
        <f>+V3229</f>
        <v>0</v>
      </c>
      <c r="AH3229" s="92">
        <f>IF(AF3229="","",+AF3229-AG3229)</f>
      </c>
      <c r="AI3229" s="92">
        <f>IF(AH3229="","",+AH3229*AC3229)</f>
      </c>
      <c r="AJ3229" s="93"/>
      <c r="AK3229" s="94">
        <v>0.33</v>
      </c>
      <c r="AL3229" s="93">
        <f>IF(V3229=0,"",V3229/(1-AB3229-AK3229))</f>
      </c>
      <c r="AM3229" s="95">
        <v>0.33</v>
      </c>
      <c r="AN3229" s="93">
        <f>IF(V3229=0,"",V3229/(1-AB3229-AM3229))</f>
      </c>
      <c r="AO3229" s="96">
        <v>1.2</v>
      </c>
      <c r="AP3229" s="93">
        <f>IF(BD!AJ3229="","",BD!AJ3229*BD!AO3229)</f>
      </c>
      <c r="AQ3229" s="91">
        <f>BD!AM3229/BD!AK3229-1</f>
        <v>0</v>
      </c>
      <c r="AR3229" s="91">
        <f>IF(BD!AN3229="","",IF(BD!AJ3229="","",BD!AN3229/BD!AJ3229-1))</f>
      </c>
      <c r="AS3229" s="91">
        <f>IF(BD!AN3229="","",IF(BD!AN3229&lt;BD!AL3229,"ABAIXO DA META","DENTRO DA META"))</f>
      </c>
      <c r="AT3229" s="91" t="str">
        <f>IF(BD!AJ3229="","EM ANÁLISE",IF(BD!AP3229&gt;=BD!AN3229,"GO", "NO GO"))</f>
        <v>EM ANÁLISE</v>
      </c>
      <c r="AU3229" s="97">
        <f>IF(AN3229="","",+BD!$AN3229-AJ3229)</f>
      </c>
      <c r="AV3229" s="98"/>
      <c r="AW3229" s="90">
        <f>BD!P3229*BD!AC3229</f>
        <v>0</v>
      </c>
      <c r="AX3229" s="90">
        <f>BD!V3229*BD!AC3229</f>
        <v>0</v>
      </c>
      <c r="AY3229" s="90">
        <f>IF(BD!AN3229="","",BD!AN3229*BD!AC3229)</f>
      </c>
      <c r="AZ3229" s="75" t="s">
        <v>123</v>
      </c>
      <c r="BA3229" s="75"/>
      <c r="BB3229" s="75"/>
      <c r="BC3229" s="75"/>
      <c r="BD3229" s="104"/>
      <c r="BE3229" s="104"/>
      <c r="BF3229" s="101"/>
      <c r="BG3229" s="101"/>
      <c r="BH3229" s="101"/>
      <c r="BI3229" s="101"/>
      <c r="BJ3229" s="101"/>
      <c r="BK3229" s="101"/>
      <c r="BL3229" s="101"/>
      <c r="BM3229" s="101"/>
      <c r="BN3229" s="101"/>
      <c r="BO3229" s="103"/>
      <c r="BP3229" s="101"/>
      <c r="BQ3229" s="101"/>
      <c r="BR3229" s="101"/>
      <c r="BS3229" s="101"/>
      <c r="BT3229" s="101"/>
      <c r="BU3229" s="101"/>
      <c r="BV3229" s="101"/>
      <c r="BW3229" s="101"/>
      <c r="BX3229" s="101"/>
      <c r="BY3229" s="101"/>
      <c r="BZ3229" s="101"/>
      <c r="CA3229" s="101"/>
      <c r="CB3229" s="101"/>
      <c r="CC3229" s="101"/>
      <c r="CD3229" s="101"/>
      <c r="CE3229" s="101"/>
      <c r="CF3229" s="101"/>
      <c r="CG3229" s="37" t="e">
        <f>VLOOKUP(Table_1[[#This Row],[EAN]],'[1]Planilha1'!$E:$R,13,0)</f>
        <v>#N/A</v>
      </c>
    </row>
    <row r="3230" ht="15" hidden="1">
      <c r="A3230" s="7"/>
      <c r="B3230" s="84" t="s">
        <v>79</v>
      </c>
      <c r="C3230" s="75">
        <v>222549</v>
      </c>
      <c r="D3230" s="75"/>
      <c r="E3230" s="85">
        <v>7896079535092</v>
      </c>
      <c r="F3230" s="86" t="s">
        <v>3738</v>
      </c>
      <c r="G3230" s="75" t="s">
        <v>17</v>
      </c>
      <c r="H3230" s="75">
        <v>2180</v>
      </c>
      <c r="I3230" s="87" t="s">
        <v>559</v>
      </c>
      <c r="J3230" s="75" t="s">
        <v>560</v>
      </c>
      <c r="K3230" s="88" t="s">
        <v>84</v>
      </c>
      <c r="L3230" s="88">
        <v>24</v>
      </c>
      <c r="M3230" s="88">
        <v>4</v>
      </c>
      <c r="N3230" s="75" t="s">
        <v>85</v>
      </c>
      <c r="O3230" s="75"/>
      <c r="P3230" s="106"/>
      <c r="Q3230" s="90">
        <f>(17/100+7.6/100+1.65/100)*P3230</f>
        <v>0</v>
      </c>
      <c r="R3230" s="104"/>
      <c r="S3230" s="104"/>
      <c r="T3230" s="104"/>
      <c r="U3230" s="104"/>
      <c r="V3230" s="90">
        <f>+P3230-Q3230+R3230+S3230+T3230+U3230</f>
        <v>0</v>
      </c>
      <c r="W3230" s="91">
        <f>(1.02/100)</f>
        <v>1.02E-2</v>
      </c>
      <c r="X3230" s="91">
        <v>4.8E-3</v>
      </c>
      <c r="Y3230" s="91">
        <v>0.17</v>
      </c>
      <c r="Z3230" s="91">
        <v>1.65E-2</v>
      </c>
      <c r="AA3230" s="91">
        <v>7.6E-2</v>
      </c>
      <c r="AB3230" s="91">
        <f>SUM(W3230:AA3230)</f>
        <v>0.2775</v>
      </c>
      <c r="AC3230" s="75">
        <v>12</v>
      </c>
      <c r="AD3230" s="92">
        <f>IF(AL3230="","",+AC3230*AL3230)</f>
      </c>
      <c r="AE3230" s="93">
        <f>IF(AL3230="","",+AL3230*AB3230)</f>
      </c>
      <c r="AF3230" s="92">
        <f>IF(AL3230="","",+AL3230-AE3230)</f>
      </c>
      <c r="AG3230" s="93">
        <f>+V3230</f>
        <v>0</v>
      </c>
      <c r="AH3230" s="92">
        <f>IF(AF3230="","",+AF3230-AG3230)</f>
      </c>
      <c r="AI3230" s="92">
        <f>IF(AH3230="","",+AH3230*AC3230)</f>
      </c>
      <c r="AJ3230" s="93"/>
      <c r="AK3230" s="94">
        <v>0.33</v>
      </c>
      <c r="AL3230" s="93">
        <f>IF(V3230=0,"",V3230/(1-AB3230-AK3230))</f>
      </c>
      <c r="AM3230" s="95">
        <v>0.33</v>
      </c>
      <c r="AN3230" s="93">
        <f>IF(V3230=0,"",V3230/(1-AB3230-AM3230))</f>
      </c>
      <c r="AO3230" s="96">
        <v>1.2</v>
      </c>
      <c r="AP3230" s="93">
        <f>IF(BD!AJ3230="","",BD!AJ3230*BD!AO3230)</f>
      </c>
      <c r="AQ3230" s="91">
        <f>BD!AM3230/BD!AK3230-1</f>
        <v>0</v>
      </c>
      <c r="AR3230" s="91">
        <f>IF(BD!AN3230="","",IF(BD!AJ3230="","",BD!AN3230/BD!AJ3230-1))</f>
      </c>
      <c r="AS3230" s="91">
        <f>IF(BD!AN3230="","",IF(BD!AN3230&lt;BD!AL3230,"ABAIXO DA META","DENTRO DA META"))</f>
      </c>
      <c r="AT3230" s="91" t="str">
        <f>IF(BD!AJ3230="","EM ANÁLISE",IF(BD!AP3230&gt;=BD!AN3230,"GO", "NO GO"))</f>
        <v>EM ANÁLISE</v>
      </c>
      <c r="AU3230" s="97">
        <f>IF(AN3230="","",+BD!$AN3230-AJ3230)</f>
      </c>
      <c r="AV3230" s="98"/>
      <c r="AW3230" s="90">
        <f>BD!P3230*BD!AC3230</f>
        <v>0</v>
      </c>
      <c r="AX3230" s="90">
        <f>BD!V3230*BD!AC3230</f>
        <v>0</v>
      </c>
      <c r="AY3230" s="90">
        <f>IF(BD!AN3230="","",BD!AN3230*BD!AC3230)</f>
      </c>
      <c r="AZ3230" s="75" t="s">
        <v>123</v>
      </c>
      <c r="BA3230" s="75"/>
      <c r="BB3230" s="75"/>
      <c r="BC3230" s="75"/>
      <c r="BD3230" s="104"/>
      <c r="BE3230" s="104"/>
      <c r="BF3230" s="101"/>
      <c r="BG3230" s="101"/>
      <c r="BH3230" s="101"/>
      <c r="BI3230" s="101"/>
      <c r="BJ3230" s="101"/>
      <c r="BK3230" s="101"/>
      <c r="BL3230" s="101"/>
      <c r="BM3230" s="101"/>
      <c r="BN3230" s="101"/>
      <c r="BO3230" s="103"/>
      <c r="BP3230" s="101"/>
      <c r="BQ3230" s="101"/>
      <c r="BR3230" s="101"/>
      <c r="BS3230" s="101"/>
      <c r="BT3230" s="101"/>
      <c r="BU3230" s="101"/>
      <c r="BV3230" s="101"/>
      <c r="BW3230" s="101"/>
      <c r="BX3230" s="101"/>
      <c r="BY3230" s="101"/>
      <c r="BZ3230" s="101"/>
      <c r="CA3230" s="101"/>
      <c r="CB3230" s="101"/>
      <c r="CC3230" s="101"/>
      <c r="CD3230" s="101"/>
      <c r="CE3230" s="101"/>
      <c r="CF3230" s="101"/>
      <c r="CG3230" s="37" t="e">
        <f>VLOOKUP(Table_1[[#This Row],[EAN]],'[1]Planilha1'!$E:$R,13,0)</f>
        <v>#N/A</v>
      </c>
    </row>
    <row r="3231" ht="15" hidden="1">
      <c r="A3231" s="7"/>
      <c r="B3231" s="84" t="s">
        <v>79</v>
      </c>
      <c r="C3231" s="75">
        <v>222550</v>
      </c>
      <c r="D3231" s="75"/>
      <c r="E3231" s="85">
        <v>7891515409722</v>
      </c>
      <c r="F3231" s="86" t="s">
        <v>3739</v>
      </c>
      <c r="G3231" s="75" t="s">
        <v>17</v>
      </c>
      <c r="H3231" s="75">
        <v>2180</v>
      </c>
      <c r="I3231" s="87" t="s">
        <v>559</v>
      </c>
      <c r="J3231" s="75" t="s">
        <v>560</v>
      </c>
      <c r="K3231" s="88" t="s">
        <v>84</v>
      </c>
      <c r="L3231" s="88">
        <v>5</v>
      </c>
      <c r="M3231" s="88">
        <v>4</v>
      </c>
      <c r="N3231" s="75" t="s">
        <v>85</v>
      </c>
      <c r="O3231" s="75"/>
      <c r="P3231" s="106"/>
      <c r="Q3231" s="90">
        <f>(17/100+7.6/100+1.65/100)*P3231</f>
        <v>0</v>
      </c>
      <c r="R3231" s="104"/>
      <c r="S3231" s="104"/>
      <c r="T3231" s="104"/>
      <c r="U3231" s="104"/>
      <c r="V3231" s="90">
        <f>+P3231-Q3231+R3231+S3231+T3231+U3231</f>
        <v>0</v>
      </c>
      <c r="W3231" s="91">
        <f>(1.02/100)</f>
        <v>1.02E-2</v>
      </c>
      <c r="X3231" s="91">
        <v>4.8E-3</v>
      </c>
      <c r="Y3231" s="91">
        <v>0.17</v>
      </c>
      <c r="Z3231" s="91">
        <v>1.65E-2</v>
      </c>
      <c r="AA3231" s="91">
        <v>7.6E-2</v>
      </c>
      <c r="AB3231" s="91">
        <f>SUM(W3231:AA3231)</f>
        <v>0.2775</v>
      </c>
      <c r="AC3231" s="75">
        <v>12</v>
      </c>
      <c r="AD3231" s="92">
        <f>IF(AL3231="","",+AC3231*AL3231)</f>
      </c>
      <c r="AE3231" s="93">
        <f>IF(AL3231="","",+AL3231*AB3231)</f>
      </c>
      <c r="AF3231" s="92">
        <f>IF(AL3231="","",+AL3231-AE3231)</f>
      </c>
      <c r="AG3231" s="93">
        <f>+V3231</f>
        <v>0</v>
      </c>
      <c r="AH3231" s="92">
        <f>IF(AF3231="","",+AF3231-AG3231)</f>
      </c>
      <c r="AI3231" s="92">
        <f>IF(AH3231="","",+AH3231*AC3231)</f>
      </c>
      <c r="AJ3231" s="93"/>
      <c r="AK3231" s="94">
        <v>0.33</v>
      </c>
      <c r="AL3231" s="93">
        <f>IF(V3231=0,"",V3231/(1-AB3231-AK3231))</f>
      </c>
      <c r="AM3231" s="95">
        <v>0.33</v>
      </c>
      <c r="AN3231" s="93">
        <f>IF(V3231=0,"",V3231/(1-AB3231-AM3231))</f>
      </c>
      <c r="AO3231" s="96">
        <v>1.2</v>
      </c>
      <c r="AP3231" s="93">
        <f>IF(BD!AJ3231="","",BD!AJ3231*BD!AO3231)</f>
      </c>
      <c r="AQ3231" s="91">
        <f>BD!AM3231/BD!AK3231-1</f>
        <v>0</v>
      </c>
      <c r="AR3231" s="91">
        <f>IF(BD!AN3231="","",IF(BD!AJ3231="","",BD!AN3231/BD!AJ3231-1))</f>
      </c>
      <c r="AS3231" s="91">
        <f>IF(BD!AN3231="","",IF(BD!AN3231&lt;BD!AL3231,"ABAIXO DA META","DENTRO DA META"))</f>
      </c>
      <c r="AT3231" s="91" t="str">
        <f>IF(BD!AJ3231="","EM ANÁLISE",IF(BD!AP3231&gt;=BD!AN3231,"GO", "NO GO"))</f>
        <v>EM ANÁLISE</v>
      </c>
      <c r="AU3231" s="97">
        <f>IF(AN3231="","",+BD!$AN3231-AJ3231)</f>
      </c>
      <c r="AV3231" s="98"/>
      <c r="AW3231" s="90">
        <f>BD!P3231*BD!AC3231</f>
        <v>0</v>
      </c>
      <c r="AX3231" s="90">
        <f>BD!V3231*BD!AC3231</f>
        <v>0</v>
      </c>
      <c r="AY3231" s="90">
        <f>IF(BD!AN3231="","",BD!AN3231*BD!AC3231)</f>
      </c>
      <c r="AZ3231" s="75" t="s">
        <v>123</v>
      </c>
      <c r="BA3231" s="75"/>
      <c r="BB3231" s="75"/>
      <c r="BC3231" s="75"/>
      <c r="BD3231" s="104"/>
      <c r="BE3231" s="104"/>
      <c r="BF3231" s="101"/>
      <c r="BG3231" s="101"/>
      <c r="BH3231" s="101"/>
      <c r="BI3231" s="101"/>
      <c r="BJ3231" s="101"/>
      <c r="BK3231" s="101"/>
      <c r="BL3231" s="101"/>
      <c r="BM3231" s="101"/>
      <c r="BN3231" s="101"/>
      <c r="BO3231" s="103"/>
      <c r="BP3231" s="101"/>
      <c r="BQ3231" s="101"/>
      <c r="BR3231" s="101"/>
      <c r="BS3231" s="101"/>
      <c r="BT3231" s="101"/>
      <c r="BU3231" s="101"/>
      <c r="BV3231" s="101"/>
      <c r="BW3231" s="101"/>
      <c r="BX3231" s="101"/>
      <c r="BY3231" s="101"/>
      <c r="BZ3231" s="101"/>
      <c r="CA3231" s="101"/>
      <c r="CB3231" s="101"/>
      <c r="CC3231" s="101"/>
      <c r="CD3231" s="101"/>
      <c r="CE3231" s="101"/>
      <c r="CF3231" s="101"/>
      <c r="CG3231" s="37" t="e">
        <f>VLOOKUP(Table_1[[#This Row],[EAN]],'[1]Planilha1'!$E:$R,13,0)</f>
        <v>#N/A</v>
      </c>
    </row>
    <row r="3232" ht="15" hidden="1">
      <c r="A3232" s="7"/>
      <c r="B3232" s="84" t="s">
        <v>79</v>
      </c>
      <c r="C3232" s="75">
        <v>222551</v>
      </c>
      <c r="D3232" s="75"/>
      <c r="E3232" s="85">
        <v>7891515935771</v>
      </c>
      <c r="F3232" s="86" t="s">
        <v>3740</v>
      </c>
      <c r="G3232" s="75" t="s">
        <v>17</v>
      </c>
      <c r="H3232" s="75">
        <v>2180</v>
      </c>
      <c r="I3232" s="87" t="s">
        <v>559</v>
      </c>
      <c r="J3232" s="75" t="s">
        <v>560</v>
      </c>
      <c r="K3232" s="88" t="s">
        <v>84</v>
      </c>
      <c r="L3232" s="88">
        <v>5</v>
      </c>
      <c r="M3232" s="88">
        <v>4</v>
      </c>
      <c r="N3232" s="75" t="s">
        <v>85</v>
      </c>
      <c r="O3232" s="75"/>
      <c r="P3232" s="106"/>
      <c r="Q3232" s="90">
        <f>(17/100+7.6/100+1.65/100)*P3232</f>
        <v>0</v>
      </c>
      <c r="R3232" s="104"/>
      <c r="S3232" s="104"/>
      <c r="T3232" s="104"/>
      <c r="U3232" s="104"/>
      <c r="V3232" s="90">
        <f>+P3232-Q3232+R3232+S3232+T3232+U3232</f>
        <v>0</v>
      </c>
      <c r="W3232" s="91">
        <f>(1.02/100)</f>
        <v>1.02E-2</v>
      </c>
      <c r="X3232" s="91">
        <v>4.8E-3</v>
      </c>
      <c r="Y3232" s="91">
        <v>0.17</v>
      </c>
      <c r="Z3232" s="91">
        <v>1.65E-2</v>
      </c>
      <c r="AA3232" s="91">
        <v>7.6E-2</v>
      </c>
      <c r="AB3232" s="91">
        <f>SUM(W3232:AA3232)</f>
        <v>0.2775</v>
      </c>
      <c r="AC3232" s="75">
        <v>12</v>
      </c>
      <c r="AD3232" s="92">
        <f>IF(AL3232="","",+AC3232*AL3232)</f>
      </c>
      <c r="AE3232" s="93">
        <f>IF(AL3232="","",+AL3232*AB3232)</f>
      </c>
      <c r="AF3232" s="92">
        <f>IF(AL3232="","",+AL3232-AE3232)</f>
      </c>
      <c r="AG3232" s="93">
        <f>+V3232</f>
        <v>0</v>
      </c>
      <c r="AH3232" s="92">
        <f>IF(AF3232="","",+AF3232-AG3232)</f>
      </c>
      <c r="AI3232" s="92">
        <f>IF(AH3232="","",+AH3232*AC3232)</f>
      </c>
      <c r="AJ3232" s="93"/>
      <c r="AK3232" s="94">
        <v>0.33</v>
      </c>
      <c r="AL3232" s="93">
        <f>IF(V3232=0,"",V3232/(1-AB3232-AK3232))</f>
      </c>
      <c r="AM3232" s="95">
        <v>0.33</v>
      </c>
      <c r="AN3232" s="93">
        <f>IF(V3232=0,"",V3232/(1-AB3232-AM3232))</f>
      </c>
      <c r="AO3232" s="96">
        <v>1.2</v>
      </c>
      <c r="AP3232" s="93">
        <f>IF(BD!AJ3232="","",BD!AJ3232*BD!AO3232)</f>
      </c>
      <c r="AQ3232" s="91">
        <f>BD!AM3232/BD!AK3232-1</f>
        <v>0</v>
      </c>
      <c r="AR3232" s="91">
        <f>IF(BD!AN3232="","",IF(BD!AJ3232="","",BD!AN3232/BD!AJ3232-1))</f>
      </c>
      <c r="AS3232" s="91">
        <f>IF(BD!AN3232="","",IF(BD!AN3232&lt;BD!AL3232,"ABAIXO DA META","DENTRO DA META"))</f>
      </c>
      <c r="AT3232" s="91" t="str">
        <f>IF(BD!AJ3232="","EM ANÁLISE",IF(BD!AP3232&gt;=BD!AN3232,"GO", "NO GO"))</f>
        <v>EM ANÁLISE</v>
      </c>
      <c r="AU3232" s="97">
        <f>IF(AN3232="","",+BD!$AN3232-AJ3232)</f>
      </c>
      <c r="AV3232" s="98"/>
      <c r="AW3232" s="90">
        <f>BD!P3232*BD!AC3232</f>
        <v>0</v>
      </c>
      <c r="AX3232" s="90">
        <f>BD!V3232*BD!AC3232</f>
        <v>0</v>
      </c>
      <c r="AY3232" s="90">
        <f>IF(BD!AN3232="","",BD!AN3232*BD!AC3232)</f>
      </c>
      <c r="AZ3232" s="75" t="s">
        <v>123</v>
      </c>
      <c r="BA3232" s="75"/>
      <c r="BB3232" s="75"/>
      <c r="BC3232" s="75"/>
      <c r="BD3232" s="104"/>
      <c r="BE3232" s="104"/>
      <c r="BF3232" s="101"/>
      <c r="BG3232" s="101"/>
      <c r="BH3232" s="101"/>
      <c r="BI3232" s="101"/>
      <c r="BJ3232" s="101"/>
      <c r="BK3232" s="101"/>
      <c r="BL3232" s="101"/>
      <c r="BM3232" s="101"/>
      <c r="BN3232" s="101"/>
      <c r="BO3232" s="103"/>
      <c r="BP3232" s="101"/>
      <c r="BQ3232" s="101"/>
      <c r="BR3232" s="101"/>
      <c r="BS3232" s="101"/>
      <c r="BT3232" s="101"/>
      <c r="BU3232" s="101"/>
      <c r="BV3232" s="101"/>
      <c r="BW3232" s="101"/>
      <c r="BX3232" s="101"/>
      <c r="BY3232" s="101"/>
      <c r="BZ3232" s="101"/>
      <c r="CA3232" s="101"/>
      <c r="CB3232" s="101"/>
      <c r="CC3232" s="101"/>
      <c r="CD3232" s="101"/>
      <c r="CE3232" s="101"/>
      <c r="CF3232" s="101"/>
      <c r="CG3232" s="37" t="e">
        <f>VLOOKUP(Table_1[[#This Row],[EAN]],'[1]Planilha1'!$E:$R,13,0)</f>
        <v>#N/A</v>
      </c>
    </row>
    <row r="3233" ht="15" hidden="1">
      <c r="A3233" s="7"/>
      <c r="B3233" s="84" t="s">
        <v>79</v>
      </c>
      <c r="C3233" s="75">
        <v>222552</v>
      </c>
      <c r="D3233" s="75"/>
      <c r="E3233" s="85">
        <v>7896079594235</v>
      </c>
      <c r="F3233" s="86" t="s">
        <v>3741</v>
      </c>
      <c r="G3233" s="75" t="s">
        <v>17</v>
      </c>
      <c r="H3233" s="75">
        <v>3110</v>
      </c>
      <c r="I3233" s="87" t="s">
        <v>932</v>
      </c>
      <c r="J3233" s="75" t="s">
        <v>712</v>
      </c>
      <c r="K3233" s="88" t="s">
        <v>84</v>
      </c>
      <c r="L3233" s="88">
        <v>1</v>
      </c>
      <c r="M3233" s="88">
        <v>4</v>
      </c>
      <c r="N3233" s="75" t="s">
        <v>85</v>
      </c>
      <c r="O3233" s="75"/>
      <c r="P3233" s="106"/>
      <c r="Q3233" s="90">
        <f>(17/100+7.6/100+1.65/100)*P3233</f>
        <v>0</v>
      </c>
      <c r="R3233" s="104"/>
      <c r="S3233" s="104"/>
      <c r="T3233" s="104"/>
      <c r="U3233" s="104"/>
      <c r="V3233" s="90">
        <f>+P3233-Q3233+R3233+S3233+T3233+U3233</f>
        <v>0</v>
      </c>
      <c r="W3233" s="91">
        <f>(1.02/100)</f>
        <v>1.02E-2</v>
      </c>
      <c r="X3233" s="91">
        <v>4.8E-3</v>
      </c>
      <c r="Y3233" s="91">
        <v>0.17</v>
      </c>
      <c r="Z3233" s="91">
        <v>1.65E-2</v>
      </c>
      <c r="AA3233" s="91">
        <v>7.6E-2</v>
      </c>
      <c r="AB3233" s="91">
        <f>SUM(W3233:AA3233)</f>
        <v>0.2775</v>
      </c>
      <c r="AC3233" s="75">
        <v>12</v>
      </c>
      <c r="AD3233" s="92">
        <f>IF(AL3233="","",+AC3233*AL3233)</f>
      </c>
      <c r="AE3233" s="93">
        <f>IF(AL3233="","",+AL3233*AB3233)</f>
      </c>
      <c r="AF3233" s="92">
        <f>IF(AL3233="","",+AL3233-AE3233)</f>
      </c>
      <c r="AG3233" s="93">
        <f>+V3233</f>
        <v>0</v>
      </c>
      <c r="AH3233" s="92">
        <f>IF(AF3233="","",+AF3233-AG3233)</f>
      </c>
      <c r="AI3233" s="92">
        <f>IF(AH3233="","",+AH3233*AC3233)</f>
      </c>
      <c r="AJ3233" s="93"/>
      <c r="AK3233" s="94">
        <v>0.33</v>
      </c>
      <c r="AL3233" s="93">
        <f>IF(V3233=0,"",V3233/(1-AB3233-AK3233))</f>
      </c>
      <c r="AM3233" s="95">
        <v>0.33</v>
      </c>
      <c r="AN3233" s="93">
        <f>IF(V3233=0,"",V3233/(1-AB3233-AM3233))</f>
      </c>
      <c r="AO3233" s="96">
        <v>1.2</v>
      </c>
      <c r="AP3233" s="93">
        <f>IF(BD!AJ3233="","",BD!AJ3233*BD!AO3233)</f>
      </c>
      <c r="AQ3233" s="91">
        <f>BD!AM3233/BD!AK3233-1</f>
        <v>0</v>
      </c>
      <c r="AR3233" s="91">
        <f>IF(BD!AN3233="","",IF(BD!AJ3233="","",BD!AN3233/BD!AJ3233-1))</f>
      </c>
      <c r="AS3233" s="91">
        <f>IF(BD!AN3233="","",IF(BD!AN3233&lt;BD!AL3233,"ABAIXO DA META","DENTRO DA META"))</f>
      </c>
      <c r="AT3233" s="91" t="str">
        <f>IF(BD!AJ3233="","EM ANÁLISE",IF(BD!AP3233&gt;=BD!AN3233,"GO", "NO GO"))</f>
        <v>EM ANÁLISE</v>
      </c>
      <c r="AU3233" s="97">
        <f>IF(AN3233="","",+BD!$AN3233-AJ3233)</f>
      </c>
      <c r="AV3233" s="98"/>
      <c r="AW3233" s="90">
        <f>BD!P3233*BD!AC3233</f>
        <v>0</v>
      </c>
      <c r="AX3233" s="90">
        <f>BD!V3233*BD!AC3233</f>
        <v>0</v>
      </c>
      <c r="AY3233" s="90">
        <f>IF(BD!AN3233="","",BD!AN3233*BD!AC3233)</f>
      </c>
      <c r="AZ3233" s="75" t="s">
        <v>123</v>
      </c>
      <c r="BA3233" s="75"/>
      <c r="BB3233" s="75"/>
      <c r="BC3233" s="75"/>
      <c r="BD3233" s="104"/>
      <c r="BE3233" s="104"/>
      <c r="BF3233" s="101"/>
      <c r="BG3233" s="101"/>
      <c r="BH3233" s="101"/>
      <c r="BI3233" s="101"/>
      <c r="BJ3233" s="101"/>
      <c r="BK3233" s="101"/>
      <c r="BL3233" s="101"/>
      <c r="BM3233" s="101"/>
      <c r="BN3233" s="101"/>
      <c r="BO3233" s="103"/>
      <c r="BP3233" s="101"/>
      <c r="BQ3233" s="101"/>
      <c r="BR3233" s="101"/>
      <c r="BS3233" s="101"/>
      <c r="BT3233" s="101"/>
      <c r="BU3233" s="101"/>
      <c r="BV3233" s="101"/>
      <c r="BW3233" s="101"/>
      <c r="BX3233" s="101"/>
      <c r="BY3233" s="101"/>
      <c r="BZ3233" s="101"/>
      <c r="CA3233" s="101"/>
      <c r="CB3233" s="101"/>
      <c r="CC3233" s="101"/>
      <c r="CD3233" s="101"/>
      <c r="CE3233" s="101"/>
      <c r="CF3233" s="101"/>
      <c r="CG3233" s="37" t="e">
        <f>VLOOKUP(Table_1[[#This Row],[EAN]],'[1]Planilha1'!$E:$R,13,0)</f>
        <v>#N/A</v>
      </c>
    </row>
    <row r="3234" ht="15" hidden="1">
      <c r="A3234" s="7"/>
      <c r="B3234" s="84" t="s">
        <v>79</v>
      </c>
      <c r="C3234" s="75">
        <v>222553</v>
      </c>
      <c r="D3234" s="75"/>
      <c r="E3234" s="85">
        <v>7891097102127</v>
      </c>
      <c r="F3234" s="86" t="s">
        <v>3742</v>
      </c>
      <c r="G3234" s="75" t="s">
        <v>17</v>
      </c>
      <c r="H3234" s="75">
        <v>3110</v>
      </c>
      <c r="I3234" s="87" t="s">
        <v>932</v>
      </c>
      <c r="J3234" s="75" t="s">
        <v>712</v>
      </c>
      <c r="K3234" s="88" t="s">
        <v>84</v>
      </c>
      <c r="L3234" s="88">
        <v>1</v>
      </c>
      <c r="M3234" s="88">
        <v>4</v>
      </c>
      <c r="N3234" s="75" t="s">
        <v>85</v>
      </c>
      <c r="O3234" s="75"/>
      <c r="P3234" s="106"/>
      <c r="Q3234" s="90">
        <f>(17/100+7.6/100+1.65/100)*P3234</f>
        <v>0</v>
      </c>
      <c r="R3234" s="104"/>
      <c r="S3234" s="104"/>
      <c r="T3234" s="104"/>
      <c r="U3234" s="104"/>
      <c r="V3234" s="90">
        <f>+P3234-Q3234+R3234+S3234+T3234+U3234</f>
        <v>0</v>
      </c>
      <c r="W3234" s="91">
        <f>(1.02/100)</f>
        <v>1.02E-2</v>
      </c>
      <c r="X3234" s="91">
        <v>4.8E-3</v>
      </c>
      <c r="Y3234" s="91">
        <v>0.17</v>
      </c>
      <c r="Z3234" s="91">
        <v>1.65E-2</v>
      </c>
      <c r="AA3234" s="91">
        <v>7.6E-2</v>
      </c>
      <c r="AB3234" s="91">
        <f>SUM(W3234:AA3234)</f>
        <v>0.2775</v>
      </c>
      <c r="AC3234" s="75">
        <v>12</v>
      </c>
      <c r="AD3234" s="92">
        <f>IF(AL3234="","",+AC3234*AL3234)</f>
      </c>
      <c r="AE3234" s="93">
        <f>IF(AL3234="","",+AL3234*AB3234)</f>
      </c>
      <c r="AF3234" s="92">
        <f>IF(AL3234="","",+AL3234-AE3234)</f>
      </c>
      <c r="AG3234" s="93">
        <f>+V3234</f>
        <v>0</v>
      </c>
      <c r="AH3234" s="92">
        <f>IF(AF3234="","",+AF3234-AG3234)</f>
      </c>
      <c r="AI3234" s="92">
        <f>IF(AH3234="","",+AH3234*AC3234)</f>
      </c>
      <c r="AJ3234" s="93"/>
      <c r="AK3234" s="94">
        <v>0.33</v>
      </c>
      <c r="AL3234" s="93">
        <f>IF(V3234=0,"",V3234/(1-AB3234-AK3234))</f>
      </c>
      <c r="AM3234" s="95">
        <v>0.33</v>
      </c>
      <c r="AN3234" s="93">
        <f>IF(V3234=0,"",V3234/(1-AB3234-AM3234))</f>
      </c>
      <c r="AO3234" s="96">
        <v>1.2</v>
      </c>
      <c r="AP3234" s="93">
        <f>IF(BD!AJ3234="","",BD!AJ3234*BD!AO3234)</f>
      </c>
      <c r="AQ3234" s="91">
        <f>BD!AM3234/BD!AK3234-1</f>
        <v>0</v>
      </c>
      <c r="AR3234" s="91">
        <f>IF(BD!AN3234="","",IF(BD!AJ3234="","",BD!AN3234/BD!AJ3234-1))</f>
      </c>
      <c r="AS3234" s="91">
        <f>IF(BD!AN3234="","",IF(BD!AN3234&lt;BD!AL3234,"ABAIXO DA META","DENTRO DA META"))</f>
      </c>
      <c r="AT3234" s="91" t="str">
        <f>IF(BD!AJ3234="","EM ANÁLISE",IF(BD!AP3234&gt;=BD!AN3234,"GO", "NO GO"))</f>
        <v>EM ANÁLISE</v>
      </c>
      <c r="AU3234" s="97">
        <f>IF(AN3234="","",+BD!$AN3234-AJ3234)</f>
      </c>
      <c r="AV3234" s="98"/>
      <c r="AW3234" s="90">
        <f>BD!P3234*BD!AC3234</f>
        <v>0</v>
      </c>
      <c r="AX3234" s="90">
        <f>BD!V3234*BD!AC3234</f>
        <v>0</v>
      </c>
      <c r="AY3234" s="90">
        <f>IF(BD!AN3234="","",BD!AN3234*BD!AC3234)</f>
      </c>
      <c r="AZ3234" s="75" t="s">
        <v>123</v>
      </c>
      <c r="BA3234" s="75"/>
      <c r="BB3234" s="75"/>
      <c r="BC3234" s="75"/>
      <c r="BD3234" s="104"/>
      <c r="BE3234" s="104"/>
      <c r="BF3234" s="101"/>
      <c r="BG3234" s="101"/>
      <c r="BH3234" s="101"/>
      <c r="BI3234" s="101"/>
      <c r="BJ3234" s="101"/>
      <c r="BK3234" s="101"/>
      <c r="BL3234" s="101"/>
      <c r="BM3234" s="101"/>
      <c r="BN3234" s="101"/>
      <c r="BO3234" s="103"/>
      <c r="BP3234" s="101"/>
      <c r="BQ3234" s="101"/>
      <c r="BR3234" s="101"/>
      <c r="BS3234" s="101"/>
      <c r="BT3234" s="101"/>
      <c r="BU3234" s="101"/>
      <c r="BV3234" s="101"/>
      <c r="BW3234" s="101"/>
      <c r="BX3234" s="101"/>
      <c r="BY3234" s="101"/>
      <c r="BZ3234" s="101"/>
      <c r="CA3234" s="101"/>
      <c r="CB3234" s="101"/>
      <c r="CC3234" s="101"/>
      <c r="CD3234" s="101"/>
      <c r="CE3234" s="101"/>
      <c r="CF3234" s="101"/>
      <c r="CG3234" s="37" t="e">
        <f>VLOOKUP(Table_1[[#This Row],[EAN]],'[1]Planilha1'!$E:$R,13,0)</f>
        <v>#N/A</v>
      </c>
    </row>
    <row r="3235" ht="15" hidden="1">
      <c r="A3235" s="7"/>
      <c r="B3235" s="84" t="s">
        <v>79</v>
      </c>
      <c r="C3235" s="75">
        <v>222554</v>
      </c>
      <c r="D3235" s="75"/>
      <c r="E3235" s="85">
        <v>7891097090011</v>
      </c>
      <c r="F3235" s="86" t="s">
        <v>3743</v>
      </c>
      <c r="G3235" s="75" t="s">
        <v>17</v>
      </c>
      <c r="H3235" s="75">
        <v>3110</v>
      </c>
      <c r="I3235" s="87" t="s">
        <v>932</v>
      </c>
      <c r="J3235" s="75" t="s">
        <v>712</v>
      </c>
      <c r="K3235" s="88" t="s">
        <v>84</v>
      </c>
      <c r="L3235" s="88">
        <v>24</v>
      </c>
      <c r="M3235" s="88">
        <v>4</v>
      </c>
      <c r="N3235" s="75" t="s">
        <v>85</v>
      </c>
      <c r="O3235" s="75"/>
      <c r="P3235" s="106"/>
      <c r="Q3235" s="90">
        <f>(17/100+7.6/100+1.65/100)*P3235</f>
        <v>0</v>
      </c>
      <c r="R3235" s="104"/>
      <c r="S3235" s="104"/>
      <c r="T3235" s="104"/>
      <c r="U3235" s="104"/>
      <c r="V3235" s="90">
        <f>+P3235-Q3235+R3235+S3235+T3235+U3235</f>
        <v>0</v>
      </c>
      <c r="W3235" s="91">
        <f>(1.02/100)</f>
        <v>1.02E-2</v>
      </c>
      <c r="X3235" s="91">
        <v>4.8E-3</v>
      </c>
      <c r="Y3235" s="91">
        <v>0.17</v>
      </c>
      <c r="Z3235" s="91">
        <v>1.65E-2</v>
      </c>
      <c r="AA3235" s="91">
        <v>7.6E-2</v>
      </c>
      <c r="AB3235" s="91">
        <f>SUM(W3235:AA3235)</f>
        <v>0.2775</v>
      </c>
      <c r="AC3235" s="75">
        <v>12</v>
      </c>
      <c r="AD3235" s="92">
        <f>IF(AL3235="","",+AC3235*AL3235)</f>
      </c>
      <c r="AE3235" s="93">
        <f>IF(AL3235="","",+AL3235*AB3235)</f>
      </c>
      <c r="AF3235" s="92">
        <f>IF(AL3235="","",+AL3235-AE3235)</f>
      </c>
      <c r="AG3235" s="93">
        <f>+V3235</f>
        <v>0</v>
      </c>
      <c r="AH3235" s="92">
        <f>IF(AF3235="","",+AF3235-AG3235)</f>
      </c>
      <c r="AI3235" s="92">
        <f>IF(AH3235="","",+AH3235*AC3235)</f>
      </c>
      <c r="AJ3235" s="93"/>
      <c r="AK3235" s="94">
        <v>0.33</v>
      </c>
      <c r="AL3235" s="93">
        <f>IF(V3235=0,"",V3235/(1-AB3235-AK3235))</f>
      </c>
      <c r="AM3235" s="95">
        <v>0.33</v>
      </c>
      <c r="AN3235" s="93">
        <f>IF(V3235=0,"",V3235/(1-AB3235-AM3235))</f>
      </c>
      <c r="AO3235" s="96">
        <v>1.2</v>
      </c>
      <c r="AP3235" s="93">
        <f>IF(BD!AJ3235="","",BD!AJ3235*BD!AO3235)</f>
      </c>
      <c r="AQ3235" s="91">
        <f>BD!AM3235/BD!AK3235-1</f>
        <v>0</v>
      </c>
      <c r="AR3235" s="91">
        <f>IF(BD!AN3235="","",IF(BD!AJ3235="","",BD!AN3235/BD!AJ3235-1))</f>
      </c>
      <c r="AS3235" s="91">
        <f>IF(BD!AN3235="","",IF(BD!AN3235&lt;BD!AL3235,"ABAIXO DA META","DENTRO DA META"))</f>
      </c>
      <c r="AT3235" s="91" t="str">
        <f>IF(BD!AJ3235="","EM ANÁLISE",IF(BD!AP3235&gt;=BD!AN3235,"GO", "NO GO"))</f>
        <v>EM ANÁLISE</v>
      </c>
      <c r="AU3235" s="97">
        <f>IF(AN3235="","",+BD!$AN3235-AJ3235)</f>
      </c>
      <c r="AV3235" s="98"/>
      <c r="AW3235" s="90">
        <f>BD!P3235*BD!AC3235</f>
        <v>0</v>
      </c>
      <c r="AX3235" s="90">
        <f>BD!V3235*BD!AC3235</f>
        <v>0</v>
      </c>
      <c r="AY3235" s="90">
        <f>IF(BD!AN3235="","",BD!AN3235*BD!AC3235)</f>
      </c>
      <c r="AZ3235" s="75" t="s">
        <v>123</v>
      </c>
      <c r="BA3235" s="75"/>
      <c r="BB3235" s="75"/>
      <c r="BC3235" s="75"/>
      <c r="BD3235" s="104"/>
      <c r="BE3235" s="104"/>
      <c r="BF3235" s="101"/>
      <c r="BG3235" s="101"/>
      <c r="BH3235" s="101"/>
      <c r="BI3235" s="101"/>
      <c r="BJ3235" s="101"/>
      <c r="BK3235" s="101"/>
      <c r="BL3235" s="101"/>
      <c r="BM3235" s="101"/>
      <c r="BN3235" s="101"/>
      <c r="BO3235" s="103"/>
      <c r="BP3235" s="101"/>
      <c r="BQ3235" s="101"/>
      <c r="BR3235" s="101"/>
      <c r="BS3235" s="101"/>
      <c r="BT3235" s="101"/>
      <c r="BU3235" s="101"/>
      <c r="BV3235" s="101"/>
      <c r="BW3235" s="101"/>
      <c r="BX3235" s="101"/>
      <c r="BY3235" s="101"/>
      <c r="BZ3235" s="101"/>
      <c r="CA3235" s="101"/>
      <c r="CB3235" s="101"/>
      <c r="CC3235" s="101"/>
      <c r="CD3235" s="101"/>
      <c r="CE3235" s="101"/>
      <c r="CF3235" s="101"/>
      <c r="CG3235" s="37" t="e">
        <f>VLOOKUP(Table_1[[#This Row],[EAN]],'[1]Planilha1'!$E:$R,13,0)</f>
        <v>#N/A</v>
      </c>
    </row>
    <row r="3236" ht="15" hidden="1">
      <c r="A3236" s="7"/>
      <c r="B3236" s="84" t="s">
        <v>79</v>
      </c>
      <c r="C3236" s="75">
        <v>222555</v>
      </c>
      <c r="D3236" s="75"/>
      <c r="E3236" s="85">
        <v>7891097090004</v>
      </c>
      <c r="F3236" s="86" t="s">
        <v>3744</v>
      </c>
      <c r="G3236" s="75" t="s">
        <v>17</v>
      </c>
      <c r="H3236" s="75">
        <v>3110</v>
      </c>
      <c r="I3236" s="87" t="s">
        <v>932</v>
      </c>
      <c r="J3236" s="75" t="s">
        <v>712</v>
      </c>
      <c r="K3236" s="88" t="s">
        <v>84</v>
      </c>
      <c r="L3236" s="88">
        <v>24</v>
      </c>
      <c r="M3236" s="88">
        <v>4</v>
      </c>
      <c r="N3236" s="75" t="s">
        <v>85</v>
      </c>
      <c r="O3236" s="75"/>
      <c r="P3236" s="106"/>
      <c r="Q3236" s="90">
        <f>(17/100+7.6/100+1.65/100)*P3236</f>
        <v>0</v>
      </c>
      <c r="R3236" s="104"/>
      <c r="S3236" s="104"/>
      <c r="T3236" s="104"/>
      <c r="U3236" s="104"/>
      <c r="V3236" s="90">
        <f>+P3236-Q3236+R3236+S3236+T3236+U3236</f>
        <v>0</v>
      </c>
      <c r="W3236" s="91">
        <f>(1.02/100)</f>
        <v>1.02E-2</v>
      </c>
      <c r="X3236" s="91">
        <v>4.8E-3</v>
      </c>
      <c r="Y3236" s="91">
        <v>0.17</v>
      </c>
      <c r="Z3236" s="91">
        <v>1.65E-2</v>
      </c>
      <c r="AA3236" s="91">
        <v>7.6E-2</v>
      </c>
      <c r="AB3236" s="91">
        <f>SUM(W3236:AA3236)</f>
        <v>0.2775</v>
      </c>
      <c r="AC3236" s="75">
        <v>12</v>
      </c>
      <c r="AD3236" s="92">
        <f>IF(AL3236="","",+AC3236*AL3236)</f>
      </c>
      <c r="AE3236" s="93">
        <f>IF(AL3236="","",+AL3236*AB3236)</f>
      </c>
      <c r="AF3236" s="92">
        <f>IF(AL3236="","",+AL3236-AE3236)</f>
      </c>
      <c r="AG3236" s="93">
        <f>+V3236</f>
        <v>0</v>
      </c>
      <c r="AH3236" s="92">
        <f>IF(AF3236="","",+AF3236-AG3236)</f>
      </c>
      <c r="AI3236" s="92">
        <f>IF(AH3236="","",+AH3236*AC3236)</f>
      </c>
      <c r="AJ3236" s="93"/>
      <c r="AK3236" s="94">
        <v>0.33</v>
      </c>
      <c r="AL3236" s="93">
        <f>IF(V3236=0,"",V3236/(1-AB3236-AK3236))</f>
      </c>
      <c r="AM3236" s="95">
        <v>0.33</v>
      </c>
      <c r="AN3236" s="93">
        <f>IF(V3236=0,"",V3236/(1-AB3236-AM3236))</f>
      </c>
      <c r="AO3236" s="96">
        <v>1.2</v>
      </c>
      <c r="AP3236" s="93">
        <f>IF(BD!AJ3236="","",BD!AJ3236*BD!AO3236)</f>
      </c>
      <c r="AQ3236" s="91">
        <f>BD!AM3236/BD!AK3236-1</f>
        <v>0</v>
      </c>
      <c r="AR3236" s="91">
        <f>IF(BD!AN3236="","",IF(BD!AJ3236="","",BD!AN3236/BD!AJ3236-1))</f>
      </c>
      <c r="AS3236" s="91">
        <f>IF(BD!AN3236="","",IF(BD!AN3236&lt;BD!AL3236,"ABAIXO DA META","DENTRO DA META"))</f>
      </c>
      <c r="AT3236" s="91" t="str">
        <f>IF(BD!AJ3236="","EM ANÁLISE",IF(BD!AP3236&gt;=BD!AN3236,"GO", "NO GO"))</f>
        <v>EM ANÁLISE</v>
      </c>
      <c r="AU3236" s="97">
        <f>IF(AN3236="","",+BD!$AN3236-AJ3236)</f>
      </c>
      <c r="AV3236" s="98"/>
      <c r="AW3236" s="90">
        <f>BD!P3236*BD!AC3236</f>
        <v>0</v>
      </c>
      <c r="AX3236" s="90">
        <f>BD!V3236*BD!AC3236</f>
        <v>0</v>
      </c>
      <c r="AY3236" s="90">
        <f>IF(BD!AN3236="","",BD!AN3236*BD!AC3236)</f>
      </c>
      <c r="AZ3236" s="75" t="s">
        <v>123</v>
      </c>
      <c r="BA3236" s="75"/>
      <c r="BB3236" s="75"/>
      <c r="BC3236" s="75"/>
      <c r="BD3236" s="104"/>
      <c r="BE3236" s="104"/>
      <c r="BF3236" s="101"/>
      <c r="BG3236" s="101"/>
      <c r="BH3236" s="101"/>
      <c r="BI3236" s="101"/>
      <c r="BJ3236" s="101"/>
      <c r="BK3236" s="101"/>
      <c r="BL3236" s="101"/>
      <c r="BM3236" s="101"/>
      <c r="BN3236" s="101"/>
      <c r="BO3236" s="103"/>
      <c r="BP3236" s="101"/>
      <c r="BQ3236" s="101"/>
      <c r="BR3236" s="101"/>
      <c r="BS3236" s="101"/>
      <c r="BT3236" s="101"/>
      <c r="BU3236" s="101"/>
      <c r="BV3236" s="101"/>
      <c r="BW3236" s="101"/>
      <c r="BX3236" s="101"/>
      <c r="BY3236" s="101"/>
      <c r="BZ3236" s="101"/>
      <c r="CA3236" s="101"/>
      <c r="CB3236" s="101"/>
      <c r="CC3236" s="101"/>
      <c r="CD3236" s="101"/>
      <c r="CE3236" s="101"/>
      <c r="CF3236" s="101"/>
      <c r="CG3236" s="37" t="e">
        <f>VLOOKUP(Table_1[[#This Row],[EAN]],'[1]Planilha1'!$E:$R,13,0)</f>
        <v>#N/A</v>
      </c>
    </row>
    <row r="3237" ht="15" hidden="1">
      <c r="A3237" s="7"/>
      <c r="B3237" s="84" t="s">
        <v>79</v>
      </c>
      <c r="C3237" s="75">
        <v>222556</v>
      </c>
      <c r="D3237" s="75"/>
      <c r="E3237" s="85">
        <v>7896079588531</v>
      </c>
      <c r="F3237" s="86" t="s">
        <v>3745</v>
      </c>
      <c r="G3237" s="75" t="s">
        <v>17</v>
      </c>
      <c r="H3237" s="75">
        <v>3110</v>
      </c>
      <c r="I3237" s="87" t="s">
        <v>932</v>
      </c>
      <c r="J3237" s="75" t="s">
        <v>712</v>
      </c>
      <c r="K3237" s="88" t="s">
        <v>84</v>
      </c>
      <c r="L3237" s="88">
        <v>24</v>
      </c>
      <c r="M3237" s="88">
        <v>4</v>
      </c>
      <c r="N3237" s="75" t="s">
        <v>85</v>
      </c>
      <c r="O3237" s="75"/>
      <c r="P3237" s="106"/>
      <c r="Q3237" s="90">
        <f>(17/100+7.6/100+1.65/100)*P3237</f>
        <v>0</v>
      </c>
      <c r="R3237" s="104"/>
      <c r="S3237" s="104"/>
      <c r="T3237" s="104"/>
      <c r="U3237" s="104"/>
      <c r="V3237" s="90">
        <f>+P3237-Q3237+R3237+S3237+T3237+U3237</f>
        <v>0</v>
      </c>
      <c r="W3237" s="91">
        <f>(1.02/100)</f>
        <v>1.02E-2</v>
      </c>
      <c r="X3237" s="91">
        <v>4.8E-3</v>
      </c>
      <c r="Y3237" s="91">
        <v>0.17</v>
      </c>
      <c r="Z3237" s="91">
        <v>1.65E-2</v>
      </c>
      <c r="AA3237" s="91">
        <v>7.6E-2</v>
      </c>
      <c r="AB3237" s="91">
        <f>SUM(W3237:AA3237)</f>
        <v>0.2775</v>
      </c>
      <c r="AC3237" s="75">
        <v>12</v>
      </c>
      <c r="AD3237" s="92">
        <f>IF(AL3237="","",+AC3237*AL3237)</f>
      </c>
      <c r="AE3237" s="93">
        <f>IF(AL3237="","",+AL3237*AB3237)</f>
      </c>
      <c r="AF3237" s="92">
        <f>IF(AL3237="","",+AL3237-AE3237)</f>
      </c>
      <c r="AG3237" s="93">
        <f>+V3237</f>
        <v>0</v>
      </c>
      <c r="AH3237" s="92">
        <f>IF(AF3237="","",+AF3237-AG3237)</f>
      </c>
      <c r="AI3237" s="92">
        <f>IF(AH3237="","",+AH3237*AC3237)</f>
      </c>
      <c r="AJ3237" s="93"/>
      <c r="AK3237" s="94">
        <v>0.33</v>
      </c>
      <c r="AL3237" s="93">
        <f>IF(V3237=0,"",V3237/(1-AB3237-AK3237))</f>
      </c>
      <c r="AM3237" s="95">
        <v>0.33</v>
      </c>
      <c r="AN3237" s="93">
        <f>IF(V3237=0,"",V3237/(1-AB3237-AM3237))</f>
      </c>
      <c r="AO3237" s="96">
        <v>1.2</v>
      </c>
      <c r="AP3237" s="93">
        <f>IF(BD!AJ3237="","",BD!AJ3237*BD!AO3237)</f>
      </c>
      <c r="AQ3237" s="91">
        <f>BD!AM3237/BD!AK3237-1</f>
        <v>0</v>
      </c>
      <c r="AR3237" s="91">
        <f>IF(BD!AN3237="","",IF(BD!AJ3237="","",BD!AN3237/BD!AJ3237-1))</f>
      </c>
      <c r="AS3237" s="91">
        <f>IF(BD!AN3237="","",IF(BD!AN3237&lt;BD!AL3237,"ABAIXO DA META","DENTRO DA META"))</f>
      </c>
      <c r="AT3237" s="91" t="str">
        <f>IF(BD!AJ3237="","EM ANÁLISE",IF(BD!AP3237&gt;=BD!AN3237,"GO", "NO GO"))</f>
        <v>EM ANÁLISE</v>
      </c>
      <c r="AU3237" s="97">
        <f>IF(AN3237="","",+BD!$AN3237-AJ3237)</f>
      </c>
      <c r="AV3237" s="98"/>
      <c r="AW3237" s="90">
        <f>BD!P3237*BD!AC3237</f>
        <v>0</v>
      </c>
      <c r="AX3237" s="90">
        <f>BD!V3237*BD!AC3237</f>
        <v>0</v>
      </c>
      <c r="AY3237" s="90">
        <f>IF(BD!AN3237="","",BD!AN3237*BD!AC3237)</f>
      </c>
      <c r="AZ3237" s="75" t="s">
        <v>123</v>
      </c>
      <c r="BA3237" s="75"/>
      <c r="BB3237" s="75"/>
      <c r="BC3237" s="75"/>
      <c r="BD3237" s="104"/>
      <c r="BE3237" s="104"/>
      <c r="BF3237" s="101"/>
      <c r="BG3237" s="101"/>
      <c r="BH3237" s="101"/>
      <c r="BI3237" s="101"/>
      <c r="BJ3237" s="101"/>
      <c r="BK3237" s="101"/>
      <c r="BL3237" s="101"/>
      <c r="BM3237" s="101"/>
      <c r="BN3237" s="101"/>
      <c r="BO3237" s="103"/>
      <c r="BP3237" s="101"/>
      <c r="BQ3237" s="101"/>
      <c r="BR3237" s="101"/>
      <c r="BS3237" s="101"/>
      <c r="BT3237" s="101"/>
      <c r="BU3237" s="101"/>
      <c r="BV3237" s="101"/>
      <c r="BW3237" s="101"/>
      <c r="BX3237" s="101"/>
      <c r="BY3237" s="101"/>
      <c r="BZ3237" s="101"/>
      <c r="CA3237" s="101"/>
      <c r="CB3237" s="101"/>
      <c r="CC3237" s="101"/>
      <c r="CD3237" s="101"/>
      <c r="CE3237" s="101"/>
      <c r="CF3237" s="101"/>
      <c r="CG3237" s="37" t="e">
        <f>VLOOKUP(Table_1[[#This Row],[EAN]],'[1]Planilha1'!$E:$R,13,0)</f>
        <v>#N/A</v>
      </c>
    </row>
    <row r="3238" ht="15" hidden="1">
      <c r="A3238" s="7"/>
      <c r="B3238" s="84" t="s">
        <v>79</v>
      </c>
      <c r="C3238" s="75">
        <v>222557</v>
      </c>
      <c r="D3238" s="75"/>
      <c r="E3238" s="85">
        <v>7896079588548</v>
      </c>
      <c r="F3238" s="86" t="s">
        <v>3746</v>
      </c>
      <c r="G3238" s="75" t="s">
        <v>17</v>
      </c>
      <c r="H3238" s="75">
        <v>3110</v>
      </c>
      <c r="I3238" s="87" t="s">
        <v>932</v>
      </c>
      <c r="J3238" s="75" t="s">
        <v>712</v>
      </c>
      <c r="K3238" s="88" t="s">
        <v>84</v>
      </c>
      <c r="L3238" s="88">
        <v>24</v>
      </c>
      <c r="M3238" s="88">
        <v>4</v>
      </c>
      <c r="N3238" s="75" t="s">
        <v>85</v>
      </c>
      <c r="O3238" s="75"/>
      <c r="P3238" s="106"/>
      <c r="Q3238" s="90">
        <f>(17/100+7.6/100+1.65/100)*P3238</f>
        <v>0</v>
      </c>
      <c r="R3238" s="104"/>
      <c r="S3238" s="104"/>
      <c r="T3238" s="104"/>
      <c r="U3238" s="104"/>
      <c r="V3238" s="90">
        <f>+P3238-Q3238+R3238+S3238+T3238+U3238</f>
        <v>0</v>
      </c>
      <c r="W3238" s="91">
        <f>(1.02/100)</f>
        <v>1.02E-2</v>
      </c>
      <c r="X3238" s="91">
        <v>4.8E-3</v>
      </c>
      <c r="Y3238" s="91">
        <v>0.17</v>
      </c>
      <c r="Z3238" s="91">
        <v>1.65E-2</v>
      </c>
      <c r="AA3238" s="91">
        <v>7.6E-2</v>
      </c>
      <c r="AB3238" s="91">
        <f>SUM(W3238:AA3238)</f>
        <v>0.2775</v>
      </c>
      <c r="AC3238" s="75">
        <v>12</v>
      </c>
      <c r="AD3238" s="92">
        <f>IF(AL3238="","",+AC3238*AL3238)</f>
      </c>
      <c r="AE3238" s="93">
        <f>IF(AL3238="","",+AL3238*AB3238)</f>
      </c>
      <c r="AF3238" s="92">
        <f>IF(AL3238="","",+AL3238-AE3238)</f>
      </c>
      <c r="AG3238" s="93">
        <f>+V3238</f>
        <v>0</v>
      </c>
      <c r="AH3238" s="92">
        <f>IF(AF3238="","",+AF3238-AG3238)</f>
      </c>
      <c r="AI3238" s="92">
        <f>IF(AH3238="","",+AH3238*AC3238)</f>
      </c>
      <c r="AJ3238" s="93"/>
      <c r="AK3238" s="94">
        <v>0.33</v>
      </c>
      <c r="AL3238" s="93">
        <f>IF(V3238=0,"",V3238/(1-AB3238-AK3238))</f>
      </c>
      <c r="AM3238" s="95">
        <v>0.33</v>
      </c>
      <c r="AN3238" s="93">
        <f>IF(V3238=0,"",V3238/(1-AB3238-AM3238))</f>
      </c>
      <c r="AO3238" s="96">
        <v>1.2</v>
      </c>
      <c r="AP3238" s="93">
        <f>IF(BD!AJ3238="","",BD!AJ3238*BD!AO3238)</f>
      </c>
      <c r="AQ3238" s="91">
        <f>BD!AM3238/BD!AK3238-1</f>
        <v>0</v>
      </c>
      <c r="AR3238" s="91">
        <f>IF(BD!AN3238="","",IF(BD!AJ3238="","",BD!AN3238/BD!AJ3238-1))</f>
      </c>
      <c r="AS3238" s="91">
        <f>IF(BD!AN3238="","",IF(BD!AN3238&lt;BD!AL3238,"ABAIXO DA META","DENTRO DA META"))</f>
      </c>
      <c r="AT3238" s="91" t="str">
        <f>IF(BD!AJ3238="","EM ANÁLISE",IF(BD!AP3238&gt;=BD!AN3238,"GO", "NO GO"))</f>
        <v>EM ANÁLISE</v>
      </c>
      <c r="AU3238" s="97">
        <f>IF(AN3238="","",+BD!$AN3238-AJ3238)</f>
      </c>
      <c r="AV3238" s="98"/>
      <c r="AW3238" s="90">
        <f>BD!P3238*BD!AC3238</f>
        <v>0</v>
      </c>
      <c r="AX3238" s="90">
        <f>BD!V3238*BD!AC3238</f>
        <v>0</v>
      </c>
      <c r="AY3238" s="90">
        <f>IF(BD!AN3238="","",BD!AN3238*BD!AC3238)</f>
      </c>
      <c r="AZ3238" s="75" t="s">
        <v>123</v>
      </c>
      <c r="BA3238" s="75"/>
      <c r="BB3238" s="75"/>
      <c r="BC3238" s="75"/>
      <c r="BD3238" s="104"/>
      <c r="BE3238" s="104"/>
      <c r="BF3238" s="101"/>
      <c r="BG3238" s="101"/>
      <c r="BH3238" s="101"/>
      <c r="BI3238" s="101"/>
      <c r="BJ3238" s="101"/>
      <c r="BK3238" s="101"/>
      <c r="BL3238" s="101"/>
      <c r="BM3238" s="101"/>
      <c r="BN3238" s="101"/>
      <c r="BO3238" s="103"/>
      <c r="BP3238" s="101"/>
      <c r="BQ3238" s="101"/>
      <c r="BR3238" s="101"/>
      <c r="BS3238" s="101"/>
      <c r="BT3238" s="101"/>
      <c r="BU3238" s="101"/>
      <c r="BV3238" s="101"/>
      <c r="BW3238" s="101"/>
      <c r="BX3238" s="101"/>
      <c r="BY3238" s="101"/>
      <c r="BZ3238" s="101"/>
      <c r="CA3238" s="101"/>
      <c r="CB3238" s="101"/>
      <c r="CC3238" s="101"/>
      <c r="CD3238" s="101"/>
      <c r="CE3238" s="101"/>
      <c r="CF3238" s="101"/>
      <c r="CG3238" s="37" t="e">
        <f>VLOOKUP(Table_1[[#This Row],[EAN]],'[1]Planilha1'!$E:$R,13,0)</f>
        <v>#N/A</v>
      </c>
    </row>
    <row r="3239" ht="15" hidden="1">
      <c r="A3239" s="7"/>
      <c r="B3239" s="84" t="s">
        <v>79</v>
      </c>
      <c r="C3239" s="75">
        <v>222558</v>
      </c>
      <c r="D3239" s="75"/>
      <c r="E3239" s="85">
        <v>7891097001581</v>
      </c>
      <c r="F3239" s="86" t="s">
        <v>3747</v>
      </c>
      <c r="G3239" s="75" t="s">
        <v>17</v>
      </c>
      <c r="H3239" s="75">
        <v>3110</v>
      </c>
      <c r="I3239" s="87" t="s">
        <v>932</v>
      </c>
      <c r="J3239" s="75" t="s">
        <v>712</v>
      </c>
      <c r="K3239" s="88" t="s">
        <v>84</v>
      </c>
      <c r="L3239" s="88">
        <v>12</v>
      </c>
      <c r="M3239" s="88">
        <v>4</v>
      </c>
      <c r="N3239" s="75" t="s">
        <v>85</v>
      </c>
      <c r="O3239" s="75"/>
      <c r="P3239" s="106"/>
      <c r="Q3239" s="90">
        <f>(17/100+7.6/100+1.65/100)*P3239</f>
        <v>0</v>
      </c>
      <c r="R3239" s="104"/>
      <c r="S3239" s="104"/>
      <c r="T3239" s="104"/>
      <c r="U3239" s="104"/>
      <c r="V3239" s="90">
        <f>+P3239-Q3239+R3239+S3239+T3239+U3239</f>
        <v>0</v>
      </c>
      <c r="W3239" s="91">
        <f>(1.02/100)</f>
        <v>1.02E-2</v>
      </c>
      <c r="X3239" s="91">
        <v>4.8E-3</v>
      </c>
      <c r="Y3239" s="91">
        <v>0.17</v>
      </c>
      <c r="Z3239" s="91">
        <v>1.65E-2</v>
      </c>
      <c r="AA3239" s="91">
        <v>7.6E-2</v>
      </c>
      <c r="AB3239" s="91">
        <f>SUM(W3239:AA3239)</f>
        <v>0.2775</v>
      </c>
      <c r="AC3239" s="75">
        <v>12</v>
      </c>
      <c r="AD3239" s="92">
        <f>IF(AL3239="","",+AC3239*AL3239)</f>
      </c>
      <c r="AE3239" s="93">
        <f>IF(AL3239="","",+AL3239*AB3239)</f>
      </c>
      <c r="AF3239" s="92">
        <f>IF(AL3239="","",+AL3239-AE3239)</f>
      </c>
      <c r="AG3239" s="93">
        <f>+V3239</f>
        <v>0</v>
      </c>
      <c r="AH3239" s="92">
        <f>IF(AF3239="","",+AF3239-AG3239)</f>
      </c>
      <c r="AI3239" s="92">
        <f>IF(AH3239="","",+AH3239*AC3239)</f>
      </c>
      <c r="AJ3239" s="93"/>
      <c r="AK3239" s="94">
        <v>0.33</v>
      </c>
      <c r="AL3239" s="93">
        <f>IF(V3239=0,"",V3239/(1-AB3239-AK3239))</f>
      </c>
      <c r="AM3239" s="95">
        <v>0.33</v>
      </c>
      <c r="AN3239" s="93">
        <f>IF(V3239=0,"",V3239/(1-AB3239-AM3239))</f>
      </c>
      <c r="AO3239" s="96">
        <v>1.2</v>
      </c>
      <c r="AP3239" s="93">
        <f>IF(BD!AJ3239="","",BD!AJ3239*BD!AO3239)</f>
      </c>
      <c r="AQ3239" s="91">
        <f>BD!AM3239/BD!AK3239-1</f>
        <v>0</v>
      </c>
      <c r="AR3239" s="91">
        <f>IF(BD!AN3239="","",IF(BD!AJ3239="","",BD!AN3239/BD!AJ3239-1))</f>
      </c>
      <c r="AS3239" s="91">
        <f>IF(BD!AN3239="","",IF(BD!AN3239&lt;BD!AL3239,"ABAIXO DA META","DENTRO DA META"))</f>
      </c>
      <c r="AT3239" s="91" t="str">
        <f>IF(BD!AJ3239="","EM ANÁLISE",IF(BD!AP3239&gt;=BD!AN3239,"GO", "NO GO"))</f>
        <v>EM ANÁLISE</v>
      </c>
      <c r="AU3239" s="97">
        <f>IF(AN3239="","",+BD!$AN3239-AJ3239)</f>
      </c>
      <c r="AV3239" s="98"/>
      <c r="AW3239" s="90">
        <f>BD!P3239*BD!AC3239</f>
        <v>0</v>
      </c>
      <c r="AX3239" s="90">
        <f>BD!V3239*BD!AC3239</f>
        <v>0</v>
      </c>
      <c r="AY3239" s="90">
        <f>IF(BD!AN3239="","",BD!AN3239*BD!AC3239)</f>
      </c>
      <c r="AZ3239" s="75" t="s">
        <v>123</v>
      </c>
      <c r="BA3239" s="75"/>
      <c r="BB3239" s="75"/>
      <c r="BC3239" s="75"/>
      <c r="BD3239" s="104"/>
      <c r="BE3239" s="104"/>
      <c r="BF3239" s="101"/>
      <c r="BG3239" s="101"/>
      <c r="BH3239" s="101"/>
      <c r="BI3239" s="101"/>
      <c r="BJ3239" s="101"/>
      <c r="BK3239" s="101"/>
      <c r="BL3239" s="101"/>
      <c r="BM3239" s="101"/>
      <c r="BN3239" s="101"/>
      <c r="BO3239" s="103"/>
      <c r="BP3239" s="101"/>
      <c r="BQ3239" s="101"/>
      <c r="BR3239" s="101"/>
      <c r="BS3239" s="101"/>
      <c r="BT3239" s="101"/>
      <c r="BU3239" s="101"/>
      <c r="BV3239" s="101"/>
      <c r="BW3239" s="101"/>
      <c r="BX3239" s="101"/>
      <c r="BY3239" s="101"/>
      <c r="BZ3239" s="101"/>
      <c r="CA3239" s="101"/>
      <c r="CB3239" s="101"/>
      <c r="CC3239" s="101"/>
      <c r="CD3239" s="101"/>
      <c r="CE3239" s="101"/>
      <c r="CF3239" s="101"/>
      <c r="CG3239" s="37" t="e">
        <f>VLOOKUP(Table_1[[#This Row],[EAN]],'[1]Planilha1'!$E:$R,13,0)</f>
        <v>#N/A</v>
      </c>
    </row>
    <row r="3240" ht="15" hidden="1">
      <c r="A3240" s="7"/>
      <c r="B3240" s="84" t="s">
        <v>79</v>
      </c>
      <c r="C3240" s="75">
        <v>222559</v>
      </c>
      <c r="D3240" s="75"/>
      <c r="E3240" s="85">
        <v>7891097103445</v>
      </c>
      <c r="F3240" s="86" t="s">
        <v>3748</v>
      </c>
      <c r="G3240" s="75" t="s">
        <v>17</v>
      </c>
      <c r="H3240" s="75">
        <v>3110</v>
      </c>
      <c r="I3240" s="87" t="s">
        <v>932</v>
      </c>
      <c r="J3240" s="75" t="s">
        <v>712</v>
      </c>
      <c r="K3240" s="88" t="s">
        <v>84</v>
      </c>
      <c r="L3240" s="88">
        <v>12</v>
      </c>
      <c r="M3240" s="88">
        <v>4</v>
      </c>
      <c r="N3240" s="75" t="s">
        <v>85</v>
      </c>
      <c r="O3240" s="75"/>
      <c r="P3240" s="106"/>
      <c r="Q3240" s="90">
        <f>(17/100+7.6/100+1.65/100)*P3240</f>
        <v>0</v>
      </c>
      <c r="R3240" s="104"/>
      <c r="S3240" s="104"/>
      <c r="T3240" s="104"/>
      <c r="U3240" s="104"/>
      <c r="V3240" s="90">
        <f>+P3240-Q3240+R3240+S3240+T3240+U3240</f>
        <v>0</v>
      </c>
      <c r="W3240" s="91">
        <f>(1.02/100)</f>
        <v>1.02E-2</v>
      </c>
      <c r="X3240" s="91">
        <v>4.8E-3</v>
      </c>
      <c r="Y3240" s="91">
        <v>0.17</v>
      </c>
      <c r="Z3240" s="91">
        <v>1.65E-2</v>
      </c>
      <c r="AA3240" s="91">
        <v>7.6E-2</v>
      </c>
      <c r="AB3240" s="91">
        <f>SUM(W3240:AA3240)</f>
        <v>0.2775</v>
      </c>
      <c r="AC3240" s="75">
        <v>12</v>
      </c>
      <c r="AD3240" s="92">
        <f>IF(AL3240="","",+AC3240*AL3240)</f>
      </c>
      <c r="AE3240" s="93">
        <f>IF(AL3240="","",+AL3240*AB3240)</f>
      </c>
      <c r="AF3240" s="92">
        <f>IF(AL3240="","",+AL3240-AE3240)</f>
      </c>
      <c r="AG3240" s="93">
        <f>+V3240</f>
        <v>0</v>
      </c>
      <c r="AH3240" s="92">
        <f>IF(AF3240="","",+AF3240-AG3240)</f>
      </c>
      <c r="AI3240" s="92">
        <f>IF(AH3240="","",+AH3240*AC3240)</f>
      </c>
      <c r="AJ3240" s="93"/>
      <c r="AK3240" s="94">
        <v>0.33</v>
      </c>
      <c r="AL3240" s="93">
        <f>IF(V3240=0,"",V3240/(1-AB3240-AK3240))</f>
      </c>
      <c r="AM3240" s="95">
        <v>0.33</v>
      </c>
      <c r="AN3240" s="93">
        <f>IF(V3240=0,"",V3240/(1-AB3240-AM3240))</f>
      </c>
      <c r="AO3240" s="96">
        <v>1.2</v>
      </c>
      <c r="AP3240" s="93">
        <f>IF(BD!AJ3240="","",BD!AJ3240*BD!AO3240)</f>
      </c>
      <c r="AQ3240" s="91">
        <f>BD!AM3240/BD!AK3240-1</f>
        <v>0</v>
      </c>
      <c r="AR3240" s="91">
        <f>IF(BD!AN3240="","",IF(BD!AJ3240="","",BD!AN3240/BD!AJ3240-1))</f>
      </c>
      <c r="AS3240" s="91">
        <f>IF(BD!AN3240="","",IF(BD!AN3240&lt;BD!AL3240,"ABAIXO DA META","DENTRO DA META"))</f>
      </c>
      <c r="AT3240" s="91" t="str">
        <f>IF(BD!AJ3240="","EM ANÁLISE",IF(BD!AP3240&gt;=BD!AN3240,"GO", "NO GO"))</f>
        <v>EM ANÁLISE</v>
      </c>
      <c r="AU3240" s="97">
        <f>IF(AN3240="","",+BD!$AN3240-AJ3240)</f>
      </c>
      <c r="AV3240" s="98"/>
      <c r="AW3240" s="90">
        <f>BD!P3240*BD!AC3240</f>
        <v>0</v>
      </c>
      <c r="AX3240" s="90">
        <f>BD!V3240*BD!AC3240</f>
        <v>0</v>
      </c>
      <c r="AY3240" s="90">
        <f>IF(BD!AN3240="","",BD!AN3240*BD!AC3240)</f>
      </c>
      <c r="AZ3240" s="75" t="s">
        <v>123</v>
      </c>
      <c r="BA3240" s="75"/>
      <c r="BB3240" s="75"/>
      <c r="BC3240" s="75"/>
      <c r="BD3240" s="104"/>
      <c r="BE3240" s="104"/>
      <c r="BF3240" s="101"/>
      <c r="BG3240" s="101"/>
      <c r="BH3240" s="101"/>
      <c r="BI3240" s="101"/>
      <c r="BJ3240" s="101"/>
      <c r="BK3240" s="101"/>
      <c r="BL3240" s="101"/>
      <c r="BM3240" s="101"/>
      <c r="BN3240" s="101"/>
      <c r="BO3240" s="103"/>
      <c r="BP3240" s="101"/>
      <c r="BQ3240" s="101"/>
      <c r="BR3240" s="101"/>
      <c r="BS3240" s="101"/>
      <c r="BT3240" s="101"/>
      <c r="BU3240" s="101"/>
      <c r="BV3240" s="101"/>
      <c r="BW3240" s="101"/>
      <c r="BX3240" s="101"/>
      <c r="BY3240" s="101"/>
      <c r="BZ3240" s="101"/>
      <c r="CA3240" s="101"/>
      <c r="CB3240" s="101"/>
      <c r="CC3240" s="101"/>
      <c r="CD3240" s="101"/>
      <c r="CE3240" s="101"/>
      <c r="CF3240" s="101"/>
      <c r="CG3240" s="37" t="e">
        <f>VLOOKUP(Table_1[[#This Row],[EAN]],'[1]Planilha1'!$E:$R,13,0)</f>
        <v>#N/A</v>
      </c>
    </row>
    <row r="3241" ht="15" hidden="1">
      <c r="A3241" s="7"/>
      <c r="B3241" s="84" t="s">
        <v>79</v>
      </c>
      <c r="C3241" s="75">
        <v>222560</v>
      </c>
      <c r="D3241" s="75"/>
      <c r="E3241" s="85">
        <v>7898955617403</v>
      </c>
      <c r="F3241" s="86" t="s">
        <v>3749</v>
      </c>
      <c r="G3241" s="75" t="s">
        <v>17</v>
      </c>
      <c r="H3241" s="75">
        <v>3110</v>
      </c>
      <c r="I3241" s="87" t="s">
        <v>932</v>
      </c>
      <c r="J3241" s="75" t="s">
        <v>712</v>
      </c>
      <c r="K3241" s="88" t="s">
        <v>84</v>
      </c>
      <c r="L3241" s="88">
        <v>24</v>
      </c>
      <c r="M3241" s="88">
        <v>4</v>
      </c>
      <c r="N3241" s="75" t="s">
        <v>85</v>
      </c>
      <c r="O3241" s="75"/>
      <c r="P3241" s="106"/>
      <c r="Q3241" s="90">
        <f>(17/100+7.6/100+1.65/100)*P3241</f>
        <v>0</v>
      </c>
      <c r="R3241" s="104"/>
      <c r="S3241" s="104"/>
      <c r="T3241" s="104"/>
      <c r="U3241" s="104"/>
      <c r="V3241" s="90">
        <f>+P3241-Q3241+R3241+S3241+T3241+U3241</f>
        <v>0</v>
      </c>
      <c r="W3241" s="91">
        <f>(1.02/100)</f>
        <v>1.02E-2</v>
      </c>
      <c r="X3241" s="91">
        <v>4.8E-3</v>
      </c>
      <c r="Y3241" s="91">
        <v>0.17</v>
      </c>
      <c r="Z3241" s="91">
        <v>1.65E-2</v>
      </c>
      <c r="AA3241" s="91">
        <v>7.6E-2</v>
      </c>
      <c r="AB3241" s="91">
        <f>SUM(W3241:AA3241)</f>
        <v>0.2775</v>
      </c>
      <c r="AC3241" s="75">
        <v>12</v>
      </c>
      <c r="AD3241" s="92">
        <f>IF(AL3241="","",+AC3241*AL3241)</f>
      </c>
      <c r="AE3241" s="93">
        <f>IF(AL3241="","",+AL3241*AB3241)</f>
      </c>
      <c r="AF3241" s="92">
        <f>IF(AL3241="","",+AL3241-AE3241)</f>
      </c>
      <c r="AG3241" s="93">
        <f>+V3241</f>
        <v>0</v>
      </c>
      <c r="AH3241" s="92">
        <f>IF(AF3241="","",+AF3241-AG3241)</f>
      </c>
      <c r="AI3241" s="92">
        <f>IF(AH3241="","",+AH3241*AC3241)</f>
      </c>
      <c r="AJ3241" s="93"/>
      <c r="AK3241" s="94">
        <v>0.33</v>
      </c>
      <c r="AL3241" s="93">
        <f>IF(V3241=0,"",V3241/(1-AB3241-AK3241))</f>
      </c>
      <c r="AM3241" s="95">
        <v>0.33</v>
      </c>
      <c r="AN3241" s="93">
        <f>IF(V3241=0,"",V3241/(1-AB3241-AM3241))</f>
      </c>
      <c r="AO3241" s="96">
        <v>1.2</v>
      </c>
      <c r="AP3241" s="93">
        <f>IF(BD!AJ3241="","",BD!AJ3241*BD!AO3241)</f>
      </c>
      <c r="AQ3241" s="91">
        <f>BD!AM3241/BD!AK3241-1</f>
        <v>0</v>
      </c>
      <c r="AR3241" s="91">
        <f>IF(BD!AN3241="","",IF(BD!AJ3241="","",BD!AN3241/BD!AJ3241-1))</f>
      </c>
      <c r="AS3241" s="91">
        <f>IF(BD!AN3241="","",IF(BD!AN3241&lt;BD!AL3241,"ABAIXO DA META","DENTRO DA META"))</f>
      </c>
      <c r="AT3241" s="91" t="str">
        <f>IF(BD!AJ3241="","EM ANÁLISE",IF(BD!AP3241&gt;=BD!AN3241,"GO", "NO GO"))</f>
        <v>EM ANÁLISE</v>
      </c>
      <c r="AU3241" s="97">
        <f>IF(AN3241="","",+BD!$AN3241-AJ3241)</f>
      </c>
      <c r="AV3241" s="98"/>
      <c r="AW3241" s="90">
        <f>BD!P3241*BD!AC3241</f>
        <v>0</v>
      </c>
      <c r="AX3241" s="90">
        <f>BD!V3241*BD!AC3241</f>
        <v>0</v>
      </c>
      <c r="AY3241" s="90">
        <f>IF(BD!AN3241="","",BD!AN3241*BD!AC3241)</f>
      </c>
      <c r="AZ3241" s="75" t="s">
        <v>123</v>
      </c>
      <c r="BA3241" s="75"/>
      <c r="BB3241" s="75"/>
      <c r="BC3241" s="75"/>
      <c r="BD3241" s="104"/>
      <c r="BE3241" s="104"/>
      <c r="BF3241" s="101"/>
      <c r="BG3241" s="101"/>
      <c r="BH3241" s="101"/>
      <c r="BI3241" s="101"/>
      <c r="BJ3241" s="101"/>
      <c r="BK3241" s="101"/>
      <c r="BL3241" s="101"/>
      <c r="BM3241" s="101"/>
      <c r="BN3241" s="101"/>
      <c r="BO3241" s="103"/>
      <c r="BP3241" s="101"/>
      <c r="BQ3241" s="101"/>
      <c r="BR3241" s="101"/>
      <c r="BS3241" s="101"/>
      <c r="BT3241" s="101"/>
      <c r="BU3241" s="101"/>
      <c r="BV3241" s="101"/>
      <c r="BW3241" s="101"/>
      <c r="BX3241" s="101"/>
      <c r="BY3241" s="101"/>
      <c r="BZ3241" s="101"/>
      <c r="CA3241" s="101"/>
      <c r="CB3241" s="101"/>
      <c r="CC3241" s="101"/>
      <c r="CD3241" s="101"/>
      <c r="CE3241" s="101"/>
      <c r="CF3241" s="101"/>
      <c r="CG3241" s="37" t="e">
        <f>VLOOKUP(Table_1[[#This Row],[EAN]],'[1]Planilha1'!$E:$R,13,0)</f>
        <v>#N/A</v>
      </c>
    </row>
    <row r="3242" ht="15" hidden="1">
      <c r="A3242" s="7"/>
      <c r="B3242" s="84" t="s">
        <v>79</v>
      </c>
      <c r="C3242" s="75">
        <v>222561</v>
      </c>
      <c r="D3242" s="75"/>
      <c r="E3242" s="85">
        <v>7898955617397</v>
      </c>
      <c r="F3242" s="86" t="s">
        <v>3750</v>
      </c>
      <c r="G3242" s="75" t="s">
        <v>17</v>
      </c>
      <c r="H3242" s="75">
        <v>3110</v>
      </c>
      <c r="I3242" s="87" t="s">
        <v>932</v>
      </c>
      <c r="J3242" s="75" t="s">
        <v>712</v>
      </c>
      <c r="K3242" s="88" t="s">
        <v>84</v>
      </c>
      <c r="L3242" s="88">
        <v>24</v>
      </c>
      <c r="M3242" s="88">
        <v>4</v>
      </c>
      <c r="N3242" s="75" t="s">
        <v>85</v>
      </c>
      <c r="O3242" s="75"/>
      <c r="P3242" s="106"/>
      <c r="Q3242" s="90">
        <f>(17/100+7.6/100+1.65/100)*P3242</f>
        <v>0</v>
      </c>
      <c r="R3242" s="104"/>
      <c r="S3242" s="104"/>
      <c r="T3242" s="104"/>
      <c r="U3242" s="104"/>
      <c r="V3242" s="90">
        <f>+P3242-Q3242+R3242+S3242+T3242+U3242</f>
        <v>0</v>
      </c>
      <c r="W3242" s="91">
        <f>(1.02/100)</f>
        <v>1.02E-2</v>
      </c>
      <c r="X3242" s="91">
        <v>4.8E-3</v>
      </c>
      <c r="Y3242" s="91">
        <v>0.17</v>
      </c>
      <c r="Z3242" s="91">
        <v>1.65E-2</v>
      </c>
      <c r="AA3242" s="91">
        <v>7.6E-2</v>
      </c>
      <c r="AB3242" s="91">
        <f>SUM(W3242:AA3242)</f>
        <v>0.2775</v>
      </c>
      <c r="AC3242" s="75">
        <v>12</v>
      </c>
      <c r="AD3242" s="92">
        <f>IF(AL3242="","",+AC3242*AL3242)</f>
      </c>
      <c r="AE3242" s="93">
        <f>IF(AL3242="","",+AL3242*AB3242)</f>
      </c>
      <c r="AF3242" s="92">
        <f>IF(AL3242="","",+AL3242-AE3242)</f>
      </c>
      <c r="AG3242" s="93">
        <f>+V3242</f>
        <v>0</v>
      </c>
      <c r="AH3242" s="92">
        <f>IF(AF3242="","",+AF3242-AG3242)</f>
      </c>
      <c r="AI3242" s="92">
        <f>IF(AH3242="","",+AH3242*AC3242)</f>
      </c>
      <c r="AJ3242" s="93"/>
      <c r="AK3242" s="94">
        <v>0.33</v>
      </c>
      <c r="AL3242" s="93">
        <f>IF(V3242=0,"",V3242/(1-AB3242-AK3242))</f>
      </c>
      <c r="AM3242" s="95">
        <v>0.33</v>
      </c>
      <c r="AN3242" s="93">
        <f>IF(V3242=0,"",V3242/(1-AB3242-AM3242))</f>
      </c>
      <c r="AO3242" s="96">
        <v>1.2</v>
      </c>
      <c r="AP3242" s="93">
        <f>IF(BD!AJ3242="","",BD!AJ3242*BD!AO3242)</f>
      </c>
      <c r="AQ3242" s="91">
        <f>BD!AM3242/BD!AK3242-1</f>
        <v>0</v>
      </c>
      <c r="AR3242" s="91">
        <f>IF(BD!AN3242="","",IF(BD!AJ3242="","",BD!AN3242/BD!AJ3242-1))</f>
      </c>
      <c r="AS3242" s="91">
        <f>IF(BD!AN3242="","",IF(BD!AN3242&lt;BD!AL3242,"ABAIXO DA META","DENTRO DA META"))</f>
      </c>
      <c r="AT3242" s="91" t="str">
        <f>IF(BD!AJ3242="","EM ANÁLISE",IF(BD!AP3242&gt;=BD!AN3242,"GO", "NO GO"))</f>
        <v>EM ANÁLISE</v>
      </c>
      <c r="AU3242" s="97">
        <f>IF(AN3242="","",+BD!$AN3242-AJ3242)</f>
      </c>
      <c r="AV3242" s="98"/>
      <c r="AW3242" s="90">
        <f>BD!P3242*BD!AC3242</f>
        <v>0</v>
      </c>
      <c r="AX3242" s="90">
        <f>BD!V3242*BD!AC3242</f>
        <v>0</v>
      </c>
      <c r="AY3242" s="90">
        <f>IF(BD!AN3242="","",BD!AN3242*BD!AC3242)</f>
      </c>
      <c r="AZ3242" s="75" t="s">
        <v>123</v>
      </c>
      <c r="BA3242" s="75"/>
      <c r="BB3242" s="75"/>
      <c r="BC3242" s="75"/>
      <c r="BD3242" s="104"/>
      <c r="BE3242" s="104"/>
      <c r="BF3242" s="101"/>
      <c r="BG3242" s="101"/>
      <c r="BH3242" s="101"/>
      <c r="BI3242" s="101"/>
      <c r="BJ3242" s="101"/>
      <c r="BK3242" s="101"/>
      <c r="BL3242" s="101"/>
      <c r="BM3242" s="101"/>
      <c r="BN3242" s="101"/>
      <c r="BO3242" s="103"/>
      <c r="BP3242" s="101"/>
      <c r="BQ3242" s="101"/>
      <c r="BR3242" s="101"/>
      <c r="BS3242" s="101"/>
      <c r="BT3242" s="101"/>
      <c r="BU3242" s="101"/>
      <c r="BV3242" s="101"/>
      <c r="BW3242" s="101"/>
      <c r="BX3242" s="101"/>
      <c r="BY3242" s="101"/>
      <c r="BZ3242" s="101"/>
      <c r="CA3242" s="101"/>
      <c r="CB3242" s="101"/>
      <c r="CC3242" s="101"/>
      <c r="CD3242" s="101"/>
      <c r="CE3242" s="101"/>
      <c r="CF3242" s="101"/>
      <c r="CG3242" s="37" t="e">
        <f>VLOOKUP(Table_1[[#This Row],[EAN]],'[1]Planilha1'!$E:$R,13,0)</f>
        <v>#N/A</v>
      </c>
    </row>
    <row r="3243" ht="15" hidden="1">
      <c r="A3243" s="7"/>
      <c r="B3243" s="84" t="s">
        <v>79</v>
      </c>
      <c r="C3243" s="75">
        <v>222562</v>
      </c>
      <c r="D3243" s="75"/>
      <c r="E3243" s="85">
        <v>7891097102592</v>
      </c>
      <c r="F3243" s="86" t="s">
        <v>3751</v>
      </c>
      <c r="G3243" s="75" t="s">
        <v>17</v>
      </c>
      <c r="H3243" s="75">
        <v>3110</v>
      </c>
      <c r="I3243" s="87" t="s">
        <v>932</v>
      </c>
      <c r="J3243" s="75" t="s">
        <v>712</v>
      </c>
      <c r="K3243" s="88" t="s">
        <v>84</v>
      </c>
      <c r="L3243" s="88">
        <v>12</v>
      </c>
      <c r="M3243" s="88">
        <v>4</v>
      </c>
      <c r="N3243" s="75" t="s">
        <v>85</v>
      </c>
      <c r="O3243" s="75"/>
      <c r="P3243" s="106"/>
      <c r="Q3243" s="90">
        <f>(17/100+7.6/100+1.65/100)*P3243</f>
        <v>0</v>
      </c>
      <c r="R3243" s="104"/>
      <c r="S3243" s="104"/>
      <c r="T3243" s="104"/>
      <c r="U3243" s="104"/>
      <c r="V3243" s="90">
        <f>+P3243-Q3243+R3243+S3243+T3243+U3243</f>
        <v>0</v>
      </c>
      <c r="W3243" s="91">
        <f>(1.02/100)</f>
        <v>1.02E-2</v>
      </c>
      <c r="X3243" s="91">
        <v>4.8E-3</v>
      </c>
      <c r="Y3243" s="91">
        <v>0.17</v>
      </c>
      <c r="Z3243" s="91">
        <v>1.65E-2</v>
      </c>
      <c r="AA3243" s="91">
        <v>7.6E-2</v>
      </c>
      <c r="AB3243" s="91">
        <f>SUM(W3243:AA3243)</f>
        <v>0.2775</v>
      </c>
      <c r="AC3243" s="75">
        <v>12</v>
      </c>
      <c r="AD3243" s="92">
        <f>IF(AL3243="","",+AC3243*AL3243)</f>
      </c>
      <c r="AE3243" s="93">
        <f>IF(AL3243="","",+AL3243*AB3243)</f>
      </c>
      <c r="AF3243" s="92">
        <f>IF(AL3243="","",+AL3243-AE3243)</f>
      </c>
      <c r="AG3243" s="93">
        <f>+V3243</f>
        <v>0</v>
      </c>
      <c r="AH3243" s="92">
        <f>IF(AF3243="","",+AF3243-AG3243)</f>
      </c>
      <c r="AI3243" s="92">
        <f>IF(AH3243="","",+AH3243*AC3243)</f>
      </c>
      <c r="AJ3243" s="93"/>
      <c r="AK3243" s="94">
        <v>0.33</v>
      </c>
      <c r="AL3243" s="93">
        <f>IF(V3243=0,"",V3243/(1-AB3243-AK3243))</f>
      </c>
      <c r="AM3243" s="95">
        <v>0.33</v>
      </c>
      <c r="AN3243" s="93">
        <f>IF(V3243=0,"",V3243/(1-AB3243-AM3243))</f>
      </c>
      <c r="AO3243" s="96">
        <v>1.2</v>
      </c>
      <c r="AP3243" s="93">
        <f>IF(BD!AJ3243="","",BD!AJ3243*BD!AO3243)</f>
      </c>
      <c r="AQ3243" s="91">
        <f>BD!AM3243/BD!AK3243-1</f>
        <v>0</v>
      </c>
      <c r="AR3243" s="91">
        <f>IF(BD!AN3243="","",IF(BD!AJ3243="","",BD!AN3243/BD!AJ3243-1))</f>
      </c>
      <c r="AS3243" s="91">
        <f>IF(BD!AN3243="","",IF(BD!AN3243&lt;BD!AL3243,"ABAIXO DA META","DENTRO DA META"))</f>
      </c>
      <c r="AT3243" s="91" t="str">
        <f>IF(BD!AJ3243="","EM ANÁLISE",IF(BD!AP3243&gt;=BD!AN3243,"GO", "NO GO"))</f>
        <v>EM ANÁLISE</v>
      </c>
      <c r="AU3243" s="97">
        <f>IF(AN3243="","",+BD!$AN3243-AJ3243)</f>
      </c>
      <c r="AV3243" s="98"/>
      <c r="AW3243" s="90">
        <f>BD!P3243*BD!AC3243</f>
        <v>0</v>
      </c>
      <c r="AX3243" s="90">
        <f>BD!V3243*BD!AC3243</f>
        <v>0</v>
      </c>
      <c r="AY3243" s="90">
        <f>IF(BD!AN3243="","",BD!AN3243*BD!AC3243)</f>
      </c>
      <c r="AZ3243" s="75" t="s">
        <v>123</v>
      </c>
      <c r="BA3243" s="75"/>
      <c r="BB3243" s="75"/>
      <c r="BC3243" s="75"/>
      <c r="BD3243" s="104"/>
      <c r="BE3243" s="104"/>
      <c r="BF3243" s="101"/>
      <c r="BG3243" s="101"/>
      <c r="BH3243" s="101"/>
      <c r="BI3243" s="101"/>
      <c r="BJ3243" s="101"/>
      <c r="BK3243" s="101"/>
      <c r="BL3243" s="101"/>
      <c r="BM3243" s="101"/>
      <c r="BN3243" s="101"/>
      <c r="BO3243" s="103"/>
      <c r="BP3243" s="101"/>
      <c r="BQ3243" s="101"/>
      <c r="BR3243" s="101"/>
      <c r="BS3243" s="101"/>
      <c r="BT3243" s="101"/>
      <c r="BU3243" s="101"/>
      <c r="BV3243" s="101"/>
      <c r="BW3243" s="101"/>
      <c r="BX3243" s="101"/>
      <c r="BY3243" s="101"/>
      <c r="BZ3243" s="101"/>
      <c r="CA3243" s="101"/>
      <c r="CB3243" s="101"/>
      <c r="CC3243" s="101"/>
      <c r="CD3243" s="101"/>
      <c r="CE3243" s="101"/>
      <c r="CF3243" s="101"/>
      <c r="CG3243" s="37" t="e">
        <f>VLOOKUP(Table_1[[#This Row],[EAN]],'[1]Planilha1'!$E:$R,13,0)</f>
        <v>#N/A</v>
      </c>
    </row>
    <row r="3244" ht="15" hidden="1">
      <c r="A3244" s="7"/>
      <c r="B3244" s="84" t="s">
        <v>79</v>
      </c>
      <c r="C3244" s="75">
        <v>222563</v>
      </c>
      <c r="D3244" s="75"/>
      <c r="E3244" s="85">
        <v>7891097102585</v>
      </c>
      <c r="F3244" s="86" t="s">
        <v>3752</v>
      </c>
      <c r="G3244" s="75" t="s">
        <v>17</v>
      </c>
      <c r="H3244" s="75">
        <v>3110</v>
      </c>
      <c r="I3244" s="87" t="s">
        <v>932</v>
      </c>
      <c r="J3244" s="75" t="s">
        <v>712</v>
      </c>
      <c r="K3244" s="88" t="s">
        <v>84</v>
      </c>
      <c r="L3244" s="88">
        <v>12</v>
      </c>
      <c r="M3244" s="88">
        <v>4</v>
      </c>
      <c r="N3244" s="75" t="s">
        <v>85</v>
      </c>
      <c r="O3244" s="75"/>
      <c r="P3244" s="106"/>
      <c r="Q3244" s="90">
        <f>(17/100+7.6/100+1.65/100)*P3244</f>
        <v>0</v>
      </c>
      <c r="R3244" s="104"/>
      <c r="S3244" s="104"/>
      <c r="T3244" s="104"/>
      <c r="U3244" s="104"/>
      <c r="V3244" s="90">
        <f>+P3244-Q3244+R3244+S3244+T3244+U3244</f>
        <v>0</v>
      </c>
      <c r="W3244" s="91">
        <f>(1.02/100)</f>
        <v>1.02E-2</v>
      </c>
      <c r="X3244" s="91">
        <v>4.8E-3</v>
      </c>
      <c r="Y3244" s="91">
        <v>0.17</v>
      </c>
      <c r="Z3244" s="91">
        <v>1.65E-2</v>
      </c>
      <c r="AA3244" s="91">
        <v>7.6E-2</v>
      </c>
      <c r="AB3244" s="91">
        <f>SUM(W3244:AA3244)</f>
        <v>0.2775</v>
      </c>
      <c r="AC3244" s="75">
        <v>12</v>
      </c>
      <c r="AD3244" s="92">
        <f>IF(AL3244="","",+AC3244*AL3244)</f>
      </c>
      <c r="AE3244" s="93">
        <f>IF(AL3244="","",+AL3244*AB3244)</f>
      </c>
      <c r="AF3244" s="92">
        <f>IF(AL3244="","",+AL3244-AE3244)</f>
      </c>
      <c r="AG3244" s="93">
        <f>+V3244</f>
        <v>0</v>
      </c>
      <c r="AH3244" s="92">
        <f>IF(AF3244="","",+AF3244-AG3244)</f>
      </c>
      <c r="AI3244" s="92">
        <f>IF(AH3244="","",+AH3244*AC3244)</f>
      </c>
      <c r="AJ3244" s="93"/>
      <c r="AK3244" s="94">
        <v>0.33</v>
      </c>
      <c r="AL3244" s="93">
        <f>IF(V3244=0,"",V3244/(1-AB3244-AK3244))</f>
      </c>
      <c r="AM3244" s="95">
        <v>0.33</v>
      </c>
      <c r="AN3244" s="93">
        <f>IF(V3244=0,"",V3244/(1-AB3244-AM3244))</f>
      </c>
      <c r="AO3244" s="96">
        <v>1.2</v>
      </c>
      <c r="AP3244" s="93">
        <f>IF(BD!AJ3244="","",BD!AJ3244*BD!AO3244)</f>
      </c>
      <c r="AQ3244" s="91">
        <f>BD!AM3244/BD!AK3244-1</f>
        <v>0</v>
      </c>
      <c r="AR3244" s="91">
        <f>IF(BD!AN3244="","",IF(BD!AJ3244="","",BD!AN3244/BD!AJ3244-1))</f>
      </c>
      <c r="AS3244" s="91">
        <f>IF(BD!AN3244="","",IF(BD!AN3244&lt;BD!AL3244,"ABAIXO DA META","DENTRO DA META"))</f>
      </c>
      <c r="AT3244" s="91" t="str">
        <f>IF(BD!AJ3244="","EM ANÁLISE",IF(BD!AP3244&gt;=BD!AN3244,"GO", "NO GO"))</f>
        <v>EM ANÁLISE</v>
      </c>
      <c r="AU3244" s="97">
        <f>IF(AN3244="","",+BD!$AN3244-AJ3244)</f>
      </c>
      <c r="AV3244" s="98"/>
      <c r="AW3244" s="90">
        <f>BD!P3244*BD!AC3244</f>
        <v>0</v>
      </c>
      <c r="AX3244" s="90">
        <f>BD!V3244*BD!AC3244</f>
        <v>0</v>
      </c>
      <c r="AY3244" s="90">
        <f>IF(BD!AN3244="","",BD!AN3244*BD!AC3244)</f>
      </c>
      <c r="AZ3244" s="75" t="s">
        <v>123</v>
      </c>
      <c r="BA3244" s="75"/>
      <c r="BB3244" s="75"/>
      <c r="BC3244" s="75"/>
      <c r="BD3244" s="104"/>
      <c r="BE3244" s="104"/>
      <c r="BF3244" s="101"/>
      <c r="BG3244" s="101"/>
      <c r="BH3244" s="101"/>
      <c r="BI3244" s="101"/>
      <c r="BJ3244" s="101"/>
      <c r="BK3244" s="101"/>
      <c r="BL3244" s="101"/>
      <c r="BM3244" s="101"/>
      <c r="BN3244" s="101"/>
      <c r="BO3244" s="103"/>
      <c r="BP3244" s="101"/>
      <c r="BQ3244" s="101"/>
      <c r="BR3244" s="101"/>
      <c r="BS3244" s="101"/>
      <c r="BT3244" s="101"/>
      <c r="BU3244" s="101"/>
      <c r="BV3244" s="101"/>
      <c r="BW3244" s="101"/>
      <c r="BX3244" s="101"/>
      <c r="BY3244" s="101"/>
      <c r="BZ3244" s="101"/>
      <c r="CA3244" s="101"/>
      <c r="CB3244" s="101"/>
      <c r="CC3244" s="101"/>
      <c r="CD3244" s="101"/>
      <c r="CE3244" s="101"/>
      <c r="CF3244" s="101"/>
      <c r="CG3244" s="37" t="e">
        <f>VLOOKUP(Table_1[[#This Row],[EAN]],'[1]Planilha1'!$E:$R,13,0)</f>
        <v>#N/A</v>
      </c>
    </row>
    <row r="3245" ht="15" hidden="1">
      <c r="A3245" s="7"/>
      <c r="B3245" s="84" t="s">
        <v>79</v>
      </c>
      <c r="C3245" s="75">
        <v>222564</v>
      </c>
      <c r="D3245" s="75"/>
      <c r="E3245" s="85">
        <v>7891097000997</v>
      </c>
      <c r="F3245" s="86" t="s">
        <v>3753</v>
      </c>
      <c r="G3245" s="75" t="s">
        <v>17</v>
      </c>
      <c r="H3245" s="75">
        <v>1140</v>
      </c>
      <c r="I3245" s="87" t="s">
        <v>3754</v>
      </c>
      <c r="J3245" s="75" t="s">
        <v>3755</v>
      </c>
      <c r="K3245" s="88" t="s">
        <v>84</v>
      </c>
      <c r="L3245" s="88">
        <v>12</v>
      </c>
      <c r="M3245" s="88">
        <v>4</v>
      </c>
      <c r="N3245" s="75" t="s">
        <v>85</v>
      </c>
      <c r="O3245" s="75"/>
      <c r="P3245" s="106"/>
      <c r="Q3245" s="90">
        <f>(17/100+7.6/100+1.65/100)*P3245</f>
        <v>0</v>
      </c>
      <c r="R3245" s="104"/>
      <c r="S3245" s="104"/>
      <c r="T3245" s="104"/>
      <c r="U3245" s="104"/>
      <c r="V3245" s="90">
        <f>+P3245-Q3245+R3245+S3245+T3245+U3245</f>
        <v>0</v>
      </c>
      <c r="W3245" s="91">
        <f>(1.02/100)</f>
        <v>1.02E-2</v>
      </c>
      <c r="X3245" s="91">
        <v>4.8E-3</v>
      </c>
      <c r="Y3245" s="91">
        <v>0.17</v>
      </c>
      <c r="Z3245" s="91">
        <v>1.65E-2</v>
      </c>
      <c r="AA3245" s="91">
        <v>7.6E-2</v>
      </c>
      <c r="AB3245" s="91">
        <f>SUM(W3245:AA3245)</f>
        <v>0.2775</v>
      </c>
      <c r="AC3245" s="75">
        <v>12</v>
      </c>
      <c r="AD3245" s="92">
        <f>IF(AL3245="","",+AC3245*AL3245)</f>
      </c>
      <c r="AE3245" s="93">
        <f>IF(AL3245="","",+AL3245*AB3245)</f>
      </c>
      <c r="AF3245" s="92">
        <f>IF(AL3245="","",+AL3245-AE3245)</f>
      </c>
      <c r="AG3245" s="93">
        <f>+V3245</f>
        <v>0</v>
      </c>
      <c r="AH3245" s="92">
        <f>IF(AF3245="","",+AF3245-AG3245)</f>
      </c>
      <c r="AI3245" s="92">
        <f>IF(AH3245="","",+AH3245*AC3245)</f>
      </c>
      <c r="AJ3245" s="93"/>
      <c r="AK3245" s="94">
        <v>0.33</v>
      </c>
      <c r="AL3245" s="93">
        <f>IF(V3245=0,"",V3245/(1-AB3245-AK3245))</f>
      </c>
      <c r="AM3245" s="95">
        <v>0.33</v>
      </c>
      <c r="AN3245" s="93">
        <f>IF(V3245=0,"",V3245/(1-AB3245-AM3245))</f>
      </c>
      <c r="AO3245" s="96">
        <v>1.2</v>
      </c>
      <c r="AP3245" s="93">
        <f>IF(BD!AJ3245="","",BD!AJ3245*BD!AO3245)</f>
      </c>
      <c r="AQ3245" s="91">
        <f>BD!AM3245/BD!AK3245-1</f>
        <v>0</v>
      </c>
      <c r="AR3245" s="91">
        <f>IF(BD!AN3245="","",IF(BD!AJ3245="","",BD!AN3245/BD!AJ3245-1))</f>
      </c>
      <c r="AS3245" s="91">
        <f>IF(BD!AN3245="","",IF(BD!AN3245&lt;BD!AL3245,"ABAIXO DA META","DENTRO DA META"))</f>
      </c>
      <c r="AT3245" s="91" t="str">
        <f>IF(BD!AJ3245="","EM ANÁLISE",IF(BD!AP3245&gt;=BD!AN3245,"GO", "NO GO"))</f>
        <v>EM ANÁLISE</v>
      </c>
      <c r="AU3245" s="97">
        <f>IF(AN3245="","",+BD!$AN3245-AJ3245)</f>
      </c>
      <c r="AV3245" s="98"/>
      <c r="AW3245" s="90">
        <f>BD!P3245*BD!AC3245</f>
        <v>0</v>
      </c>
      <c r="AX3245" s="90">
        <f>BD!V3245*BD!AC3245</f>
        <v>0</v>
      </c>
      <c r="AY3245" s="90">
        <f>IF(BD!AN3245="","",BD!AN3245*BD!AC3245)</f>
      </c>
      <c r="AZ3245" s="75" t="s">
        <v>123</v>
      </c>
      <c r="BA3245" s="75"/>
      <c r="BB3245" s="75"/>
      <c r="BC3245" s="75"/>
      <c r="BD3245" s="104"/>
      <c r="BE3245" s="104"/>
      <c r="BF3245" s="101"/>
      <c r="BG3245" s="101"/>
      <c r="BH3245" s="101"/>
      <c r="BI3245" s="101"/>
      <c r="BJ3245" s="101"/>
      <c r="BK3245" s="101"/>
      <c r="BL3245" s="101"/>
      <c r="BM3245" s="101"/>
      <c r="BN3245" s="101"/>
      <c r="BO3245" s="103"/>
      <c r="BP3245" s="101"/>
      <c r="BQ3245" s="101"/>
      <c r="BR3245" s="101"/>
      <c r="BS3245" s="101"/>
      <c r="BT3245" s="101"/>
      <c r="BU3245" s="101"/>
      <c r="BV3245" s="101"/>
      <c r="BW3245" s="101"/>
      <c r="BX3245" s="101"/>
      <c r="BY3245" s="101"/>
      <c r="BZ3245" s="101"/>
      <c r="CA3245" s="101"/>
      <c r="CB3245" s="101"/>
      <c r="CC3245" s="101"/>
      <c r="CD3245" s="101"/>
      <c r="CE3245" s="101"/>
      <c r="CF3245" s="101"/>
      <c r="CG3245" s="37" t="e">
        <f>VLOOKUP(Table_1[[#This Row],[EAN]],'[1]Planilha1'!$E:$R,13,0)</f>
        <v>#N/A</v>
      </c>
    </row>
    <row r="3246" ht="15" hidden="1">
      <c r="A3246" s="7"/>
      <c r="B3246" s="84" t="s">
        <v>79</v>
      </c>
      <c r="C3246" s="75">
        <v>222565</v>
      </c>
      <c r="D3246" s="75"/>
      <c r="E3246" s="85">
        <v>7891097000935</v>
      </c>
      <c r="F3246" s="86" t="s">
        <v>3756</v>
      </c>
      <c r="G3246" s="75" t="s">
        <v>17</v>
      </c>
      <c r="H3246" s="75">
        <v>1140</v>
      </c>
      <c r="I3246" s="87" t="s">
        <v>3754</v>
      </c>
      <c r="J3246" s="75" t="s">
        <v>3755</v>
      </c>
      <c r="K3246" s="88" t="s">
        <v>84</v>
      </c>
      <c r="L3246" s="88">
        <v>12</v>
      </c>
      <c r="M3246" s="88">
        <v>4</v>
      </c>
      <c r="N3246" s="75" t="s">
        <v>85</v>
      </c>
      <c r="O3246" s="75"/>
      <c r="P3246" s="106"/>
      <c r="Q3246" s="90">
        <f>(17/100+7.6/100+1.65/100)*P3246</f>
        <v>0</v>
      </c>
      <c r="R3246" s="104"/>
      <c r="S3246" s="104"/>
      <c r="T3246" s="104"/>
      <c r="U3246" s="104"/>
      <c r="V3246" s="90">
        <f>+P3246-Q3246+R3246+S3246+T3246+U3246</f>
        <v>0</v>
      </c>
      <c r="W3246" s="91">
        <f>(1.02/100)</f>
        <v>1.02E-2</v>
      </c>
      <c r="X3246" s="91">
        <v>4.8E-3</v>
      </c>
      <c r="Y3246" s="91">
        <v>0.17</v>
      </c>
      <c r="Z3246" s="91">
        <v>1.65E-2</v>
      </c>
      <c r="AA3246" s="91">
        <v>7.6E-2</v>
      </c>
      <c r="AB3246" s="91">
        <f>SUM(W3246:AA3246)</f>
        <v>0.2775</v>
      </c>
      <c r="AC3246" s="75">
        <v>12</v>
      </c>
      <c r="AD3246" s="92">
        <f>IF(AL3246="","",+AC3246*AL3246)</f>
      </c>
      <c r="AE3246" s="93">
        <f>IF(AL3246="","",+AL3246*AB3246)</f>
      </c>
      <c r="AF3246" s="92">
        <f>IF(AL3246="","",+AL3246-AE3246)</f>
      </c>
      <c r="AG3246" s="93">
        <f>+V3246</f>
        <v>0</v>
      </c>
      <c r="AH3246" s="92">
        <f>IF(AF3246="","",+AF3246-AG3246)</f>
      </c>
      <c r="AI3246" s="92">
        <f>IF(AH3246="","",+AH3246*AC3246)</f>
      </c>
      <c r="AJ3246" s="93"/>
      <c r="AK3246" s="94">
        <v>0.33</v>
      </c>
      <c r="AL3246" s="93">
        <f>IF(V3246=0,"",V3246/(1-AB3246-AK3246))</f>
      </c>
      <c r="AM3246" s="95">
        <v>0.33</v>
      </c>
      <c r="AN3246" s="93">
        <f>IF(V3246=0,"",V3246/(1-AB3246-AM3246))</f>
      </c>
      <c r="AO3246" s="96">
        <v>1.2</v>
      </c>
      <c r="AP3246" s="93">
        <f>IF(BD!AJ3246="","",BD!AJ3246*BD!AO3246)</f>
      </c>
      <c r="AQ3246" s="91">
        <f>BD!AM3246/BD!AK3246-1</f>
        <v>0</v>
      </c>
      <c r="AR3246" s="91">
        <f>IF(BD!AN3246="","",IF(BD!AJ3246="","",BD!AN3246/BD!AJ3246-1))</f>
      </c>
      <c r="AS3246" s="91">
        <f>IF(BD!AN3246="","",IF(BD!AN3246&lt;BD!AL3246,"ABAIXO DA META","DENTRO DA META"))</f>
      </c>
      <c r="AT3246" s="91" t="str">
        <f>IF(BD!AJ3246="","EM ANÁLISE",IF(BD!AP3246&gt;=BD!AN3246,"GO", "NO GO"))</f>
        <v>EM ANÁLISE</v>
      </c>
      <c r="AU3246" s="97">
        <f>IF(AN3246="","",+BD!$AN3246-AJ3246)</f>
      </c>
      <c r="AV3246" s="98"/>
      <c r="AW3246" s="90">
        <f>BD!P3246*BD!AC3246</f>
        <v>0</v>
      </c>
      <c r="AX3246" s="90">
        <f>BD!V3246*BD!AC3246</f>
        <v>0</v>
      </c>
      <c r="AY3246" s="90">
        <f>IF(BD!AN3246="","",BD!AN3246*BD!AC3246)</f>
      </c>
      <c r="AZ3246" s="75" t="s">
        <v>123</v>
      </c>
      <c r="BA3246" s="75"/>
      <c r="BB3246" s="75"/>
      <c r="BC3246" s="75"/>
      <c r="BD3246" s="104"/>
      <c r="BE3246" s="104"/>
      <c r="BF3246" s="101"/>
      <c r="BG3246" s="101"/>
      <c r="BH3246" s="101"/>
      <c r="BI3246" s="101"/>
      <c r="BJ3246" s="101"/>
      <c r="BK3246" s="101"/>
      <c r="BL3246" s="101"/>
      <c r="BM3246" s="101"/>
      <c r="BN3246" s="101"/>
      <c r="BO3246" s="103"/>
      <c r="BP3246" s="101"/>
      <c r="BQ3246" s="101"/>
      <c r="BR3246" s="101"/>
      <c r="BS3246" s="101"/>
      <c r="BT3246" s="101"/>
      <c r="BU3246" s="101"/>
      <c r="BV3246" s="101"/>
      <c r="BW3246" s="101"/>
      <c r="BX3246" s="101"/>
      <c r="BY3246" s="101"/>
      <c r="BZ3246" s="101"/>
      <c r="CA3246" s="101"/>
      <c r="CB3246" s="101"/>
      <c r="CC3246" s="101"/>
      <c r="CD3246" s="101"/>
      <c r="CE3246" s="101"/>
      <c r="CF3246" s="101"/>
      <c r="CG3246" s="37" t="e">
        <f>VLOOKUP(Table_1[[#This Row],[EAN]],'[1]Planilha1'!$E:$R,13,0)</f>
        <v>#N/A</v>
      </c>
    </row>
    <row r="3247" ht="15" hidden="1">
      <c r="A3247" s="7"/>
      <c r="B3247" s="84" t="s">
        <v>79</v>
      </c>
      <c r="C3247" s="75">
        <v>222566</v>
      </c>
      <c r="D3247" s="75"/>
      <c r="E3247" s="85">
        <v>7891097102387</v>
      </c>
      <c r="F3247" s="86" t="s">
        <v>3757</v>
      </c>
      <c r="G3247" s="75" t="s">
        <v>17</v>
      </c>
      <c r="H3247" s="75">
        <v>1170</v>
      </c>
      <c r="I3247" s="87" t="s">
        <v>608</v>
      </c>
      <c r="J3247" s="75" t="s">
        <v>712</v>
      </c>
      <c r="K3247" s="88" t="s">
        <v>84</v>
      </c>
      <c r="L3247" s="88">
        <v>12</v>
      </c>
      <c r="M3247" s="88">
        <v>4</v>
      </c>
      <c r="N3247" s="75" t="s">
        <v>85</v>
      </c>
      <c r="O3247" s="75"/>
      <c r="P3247" s="106"/>
      <c r="Q3247" s="90">
        <f>(17/100+7.6/100+1.65/100)*P3247</f>
        <v>0</v>
      </c>
      <c r="R3247" s="104"/>
      <c r="S3247" s="104"/>
      <c r="T3247" s="104"/>
      <c r="U3247" s="104"/>
      <c r="V3247" s="90">
        <f>+P3247-Q3247+R3247+S3247+T3247+U3247</f>
        <v>0</v>
      </c>
      <c r="W3247" s="91">
        <f>(1.02/100)</f>
        <v>1.02E-2</v>
      </c>
      <c r="X3247" s="91">
        <v>4.8E-3</v>
      </c>
      <c r="Y3247" s="91">
        <v>0.17</v>
      </c>
      <c r="Z3247" s="91">
        <v>1.65E-2</v>
      </c>
      <c r="AA3247" s="91">
        <v>7.6E-2</v>
      </c>
      <c r="AB3247" s="91">
        <f>SUM(W3247:AA3247)</f>
        <v>0.2775</v>
      </c>
      <c r="AC3247" s="75">
        <v>12</v>
      </c>
      <c r="AD3247" s="92">
        <f>IF(AL3247="","",+AC3247*AL3247)</f>
      </c>
      <c r="AE3247" s="93">
        <f>IF(AL3247="","",+AL3247*AB3247)</f>
      </c>
      <c r="AF3247" s="92">
        <f>IF(AL3247="","",+AL3247-AE3247)</f>
      </c>
      <c r="AG3247" s="93">
        <f>+V3247</f>
        <v>0</v>
      </c>
      <c r="AH3247" s="92">
        <f>IF(AF3247="","",+AF3247-AG3247)</f>
      </c>
      <c r="AI3247" s="92">
        <f>IF(AH3247="","",+AH3247*AC3247)</f>
      </c>
      <c r="AJ3247" s="93"/>
      <c r="AK3247" s="94">
        <v>0.33</v>
      </c>
      <c r="AL3247" s="93">
        <f>IF(V3247=0,"",V3247/(1-AB3247-AK3247))</f>
      </c>
      <c r="AM3247" s="95">
        <v>0.33</v>
      </c>
      <c r="AN3247" s="93">
        <f>IF(V3247=0,"",V3247/(1-AB3247-AM3247))</f>
      </c>
      <c r="AO3247" s="96">
        <v>1.2</v>
      </c>
      <c r="AP3247" s="93">
        <f>IF(BD!AJ3247="","",BD!AJ3247*BD!AO3247)</f>
      </c>
      <c r="AQ3247" s="91">
        <f>BD!AM3247/BD!AK3247-1</f>
        <v>0</v>
      </c>
      <c r="AR3247" s="91">
        <f>IF(BD!AN3247="","",IF(BD!AJ3247="","",BD!AN3247/BD!AJ3247-1))</f>
      </c>
      <c r="AS3247" s="91">
        <f>IF(BD!AN3247="","",IF(BD!AN3247&lt;BD!AL3247,"ABAIXO DA META","DENTRO DA META"))</f>
      </c>
      <c r="AT3247" s="91" t="str">
        <f>IF(BD!AJ3247="","EM ANÁLISE",IF(BD!AP3247&gt;=BD!AN3247,"GO", "NO GO"))</f>
        <v>EM ANÁLISE</v>
      </c>
      <c r="AU3247" s="97">
        <f>IF(AN3247="","",+BD!$AN3247-AJ3247)</f>
      </c>
      <c r="AV3247" s="98"/>
      <c r="AW3247" s="90">
        <f>BD!P3247*BD!AC3247</f>
        <v>0</v>
      </c>
      <c r="AX3247" s="90">
        <f>BD!V3247*BD!AC3247</f>
        <v>0</v>
      </c>
      <c r="AY3247" s="90">
        <f>IF(BD!AN3247="","",BD!AN3247*BD!AC3247)</f>
      </c>
      <c r="AZ3247" s="75" t="s">
        <v>123</v>
      </c>
      <c r="BA3247" s="75"/>
      <c r="BB3247" s="75"/>
      <c r="BC3247" s="75"/>
      <c r="BD3247" s="104"/>
      <c r="BE3247" s="104"/>
      <c r="BF3247" s="101"/>
      <c r="BG3247" s="101"/>
      <c r="BH3247" s="101"/>
      <c r="BI3247" s="101"/>
      <c r="BJ3247" s="101"/>
      <c r="BK3247" s="101"/>
      <c r="BL3247" s="101"/>
      <c r="BM3247" s="101"/>
      <c r="BN3247" s="101"/>
      <c r="BO3247" s="103"/>
      <c r="BP3247" s="101"/>
      <c r="BQ3247" s="101"/>
      <c r="BR3247" s="101"/>
      <c r="BS3247" s="101"/>
      <c r="BT3247" s="101"/>
      <c r="BU3247" s="101"/>
      <c r="BV3247" s="101"/>
      <c r="BW3247" s="101"/>
      <c r="BX3247" s="101"/>
      <c r="BY3247" s="101"/>
      <c r="BZ3247" s="101"/>
      <c r="CA3247" s="101"/>
      <c r="CB3247" s="101"/>
      <c r="CC3247" s="101"/>
      <c r="CD3247" s="101"/>
      <c r="CE3247" s="101"/>
      <c r="CF3247" s="101"/>
      <c r="CG3247" s="37" t="e">
        <f>VLOOKUP(Table_1[[#This Row],[EAN]],'[1]Planilha1'!$E:$R,13,0)</f>
        <v>#N/A</v>
      </c>
    </row>
    <row r="3248" ht="15" hidden="1">
      <c r="A3248" s="7"/>
      <c r="B3248" s="84" t="s">
        <v>79</v>
      </c>
      <c r="C3248" s="75">
        <v>222567</v>
      </c>
      <c r="D3248" s="75"/>
      <c r="E3248" s="85">
        <v>7891097102370</v>
      </c>
      <c r="F3248" s="86" t="s">
        <v>3758</v>
      </c>
      <c r="G3248" s="75" t="s">
        <v>17</v>
      </c>
      <c r="H3248" s="75">
        <v>1170</v>
      </c>
      <c r="I3248" s="87" t="s">
        <v>608</v>
      </c>
      <c r="J3248" s="75" t="s">
        <v>712</v>
      </c>
      <c r="K3248" s="88" t="s">
        <v>84</v>
      </c>
      <c r="L3248" s="88">
        <v>12</v>
      </c>
      <c r="M3248" s="88">
        <v>4</v>
      </c>
      <c r="N3248" s="75" t="s">
        <v>85</v>
      </c>
      <c r="O3248" s="75"/>
      <c r="P3248" s="106"/>
      <c r="Q3248" s="90">
        <f>(17/100+7.6/100+1.65/100)*P3248</f>
        <v>0</v>
      </c>
      <c r="R3248" s="104"/>
      <c r="S3248" s="104"/>
      <c r="T3248" s="104"/>
      <c r="U3248" s="104"/>
      <c r="V3248" s="90">
        <f>+P3248-Q3248+R3248+S3248+T3248+U3248</f>
        <v>0</v>
      </c>
      <c r="W3248" s="91">
        <f>(1.02/100)</f>
        <v>1.02E-2</v>
      </c>
      <c r="X3248" s="91">
        <v>4.8E-3</v>
      </c>
      <c r="Y3248" s="91">
        <v>0.17</v>
      </c>
      <c r="Z3248" s="91">
        <v>1.65E-2</v>
      </c>
      <c r="AA3248" s="91">
        <v>7.6E-2</v>
      </c>
      <c r="AB3248" s="91">
        <f>SUM(W3248:AA3248)</f>
        <v>0.2775</v>
      </c>
      <c r="AC3248" s="75">
        <v>12</v>
      </c>
      <c r="AD3248" s="92">
        <f>IF(AL3248="","",+AC3248*AL3248)</f>
      </c>
      <c r="AE3248" s="93">
        <f>IF(AL3248="","",+AL3248*AB3248)</f>
      </c>
      <c r="AF3248" s="92">
        <f>IF(AL3248="","",+AL3248-AE3248)</f>
      </c>
      <c r="AG3248" s="93">
        <f>+V3248</f>
        <v>0</v>
      </c>
      <c r="AH3248" s="92">
        <f>IF(AF3248="","",+AF3248-AG3248)</f>
      </c>
      <c r="AI3248" s="92">
        <f>IF(AH3248="","",+AH3248*AC3248)</f>
      </c>
      <c r="AJ3248" s="93"/>
      <c r="AK3248" s="94">
        <v>0.33</v>
      </c>
      <c r="AL3248" s="93">
        <f>IF(V3248=0,"",V3248/(1-AB3248-AK3248))</f>
      </c>
      <c r="AM3248" s="95">
        <v>0.33</v>
      </c>
      <c r="AN3248" s="93">
        <f>IF(V3248=0,"",V3248/(1-AB3248-AM3248))</f>
      </c>
      <c r="AO3248" s="96">
        <v>1.2</v>
      </c>
      <c r="AP3248" s="93">
        <f>IF(BD!AJ3248="","",BD!AJ3248*BD!AO3248)</f>
      </c>
      <c r="AQ3248" s="91">
        <f>BD!AM3248/BD!AK3248-1</f>
        <v>0</v>
      </c>
      <c r="AR3248" s="91">
        <f>IF(BD!AN3248="","",IF(BD!AJ3248="","",BD!AN3248/BD!AJ3248-1))</f>
      </c>
      <c r="AS3248" s="91">
        <f>IF(BD!AN3248="","",IF(BD!AN3248&lt;BD!AL3248,"ABAIXO DA META","DENTRO DA META"))</f>
      </c>
      <c r="AT3248" s="91" t="str">
        <f>IF(BD!AJ3248="","EM ANÁLISE",IF(BD!AP3248&gt;=BD!AN3248,"GO", "NO GO"))</f>
        <v>EM ANÁLISE</v>
      </c>
      <c r="AU3248" s="97">
        <f>IF(AN3248="","",+BD!$AN3248-AJ3248)</f>
      </c>
      <c r="AV3248" s="98"/>
      <c r="AW3248" s="90">
        <f>BD!P3248*BD!AC3248</f>
        <v>0</v>
      </c>
      <c r="AX3248" s="90">
        <f>BD!V3248*BD!AC3248</f>
        <v>0</v>
      </c>
      <c r="AY3248" s="90">
        <f>IF(BD!AN3248="","",BD!AN3248*BD!AC3248)</f>
      </c>
      <c r="AZ3248" s="75" t="s">
        <v>123</v>
      </c>
      <c r="BA3248" s="75"/>
      <c r="BB3248" s="75"/>
      <c r="BC3248" s="75"/>
      <c r="BD3248" s="104"/>
      <c r="BE3248" s="104"/>
      <c r="BF3248" s="101"/>
      <c r="BG3248" s="101"/>
      <c r="BH3248" s="101"/>
      <c r="BI3248" s="101"/>
      <c r="BJ3248" s="101"/>
      <c r="BK3248" s="101"/>
      <c r="BL3248" s="101"/>
      <c r="BM3248" s="101"/>
      <c r="BN3248" s="101"/>
      <c r="BO3248" s="103"/>
      <c r="BP3248" s="101"/>
      <c r="BQ3248" s="101"/>
      <c r="BR3248" s="101"/>
      <c r="BS3248" s="101"/>
      <c r="BT3248" s="101"/>
      <c r="BU3248" s="101"/>
      <c r="BV3248" s="101"/>
      <c r="BW3248" s="101"/>
      <c r="BX3248" s="101"/>
      <c r="BY3248" s="101"/>
      <c r="BZ3248" s="101"/>
      <c r="CA3248" s="101"/>
      <c r="CB3248" s="101"/>
      <c r="CC3248" s="101"/>
      <c r="CD3248" s="101"/>
      <c r="CE3248" s="101"/>
      <c r="CF3248" s="101"/>
      <c r="CG3248" s="37" t="e">
        <f>VLOOKUP(Table_1[[#This Row],[EAN]],'[1]Planilha1'!$E:$R,13,0)</f>
        <v>#N/A</v>
      </c>
    </row>
    <row r="3249" ht="15" hidden="1">
      <c r="A3249" s="7"/>
      <c r="B3249" s="84" t="s">
        <v>79</v>
      </c>
      <c r="C3249" s="75">
        <v>222568</v>
      </c>
      <c r="D3249" s="75"/>
      <c r="E3249" s="85">
        <v>7898955617717</v>
      </c>
      <c r="F3249" s="86" t="s">
        <v>3759</v>
      </c>
      <c r="G3249" s="75" t="s">
        <v>17</v>
      </c>
      <c r="H3249" s="75">
        <v>1170</v>
      </c>
      <c r="I3249" s="87" t="s">
        <v>608</v>
      </c>
      <c r="J3249" s="75" t="s">
        <v>729</v>
      </c>
      <c r="K3249" s="88" t="s">
        <v>84</v>
      </c>
      <c r="L3249" s="88">
        <v>16</v>
      </c>
      <c r="M3249" s="88">
        <v>4</v>
      </c>
      <c r="N3249" s="75" t="s">
        <v>85</v>
      </c>
      <c r="O3249" s="75"/>
      <c r="P3249" s="106"/>
      <c r="Q3249" s="90">
        <f>(17/100+7.6/100+1.65/100)*P3249</f>
        <v>0</v>
      </c>
      <c r="R3249" s="104"/>
      <c r="S3249" s="104"/>
      <c r="T3249" s="104"/>
      <c r="U3249" s="104"/>
      <c r="V3249" s="90">
        <f>+P3249-Q3249+R3249+S3249+T3249+U3249</f>
        <v>0</v>
      </c>
      <c r="W3249" s="91">
        <f>(1.02/100)</f>
        <v>1.02E-2</v>
      </c>
      <c r="X3249" s="91">
        <v>4.8E-3</v>
      </c>
      <c r="Y3249" s="91">
        <v>0.17</v>
      </c>
      <c r="Z3249" s="91">
        <v>1.65E-2</v>
      </c>
      <c r="AA3249" s="91">
        <v>7.6E-2</v>
      </c>
      <c r="AB3249" s="91">
        <f>SUM(W3249:AA3249)</f>
        <v>0.2775</v>
      </c>
      <c r="AC3249" s="75">
        <v>12</v>
      </c>
      <c r="AD3249" s="92">
        <f>IF(AL3249="","",+AC3249*AL3249)</f>
      </c>
      <c r="AE3249" s="93">
        <f>IF(AL3249="","",+AL3249*AB3249)</f>
      </c>
      <c r="AF3249" s="92">
        <f>IF(AL3249="","",+AL3249-AE3249)</f>
      </c>
      <c r="AG3249" s="93">
        <f>+V3249</f>
        <v>0</v>
      </c>
      <c r="AH3249" s="92">
        <f>IF(AF3249="","",+AF3249-AG3249)</f>
      </c>
      <c r="AI3249" s="92">
        <f>IF(AH3249="","",+AH3249*AC3249)</f>
      </c>
      <c r="AJ3249" s="93"/>
      <c r="AK3249" s="94">
        <v>0.33</v>
      </c>
      <c r="AL3249" s="93">
        <f>IF(V3249=0,"",V3249/(1-AB3249-AK3249))</f>
      </c>
      <c r="AM3249" s="95">
        <v>0.33</v>
      </c>
      <c r="AN3249" s="93">
        <f>IF(V3249=0,"",V3249/(1-AB3249-AM3249))</f>
      </c>
      <c r="AO3249" s="96">
        <v>1.2</v>
      </c>
      <c r="AP3249" s="93">
        <f>IF(BD!AJ3249="","",BD!AJ3249*BD!AO3249)</f>
      </c>
      <c r="AQ3249" s="91">
        <f>BD!AM3249/BD!AK3249-1</f>
        <v>0</v>
      </c>
      <c r="AR3249" s="91">
        <f>IF(BD!AN3249="","",IF(BD!AJ3249="","",BD!AN3249/BD!AJ3249-1))</f>
      </c>
      <c r="AS3249" s="91">
        <f>IF(BD!AN3249="","",IF(BD!AN3249&lt;BD!AL3249,"ABAIXO DA META","DENTRO DA META"))</f>
      </c>
      <c r="AT3249" s="91" t="str">
        <f>IF(BD!AJ3249="","EM ANÁLISE",IF(BD!AP3249&gt;=BD!AN3249,"GO", "NO GO"))</f>
        <v>EM ANÁLISE</v>
      </c>
      <c r="AU3249" s="97">
        <f>IF(AN3249="","",+BD!$AN3249-AJ3249)</f>
      </c>
      <c r="AV3249" s="98"/>
      <c r="AW3249" s="90">
        <f>BD!P3249*BD!AC3249</f>
        <v>0</v>
      </c>
      <c r="AX3249" s="90">
        <f>BD!V3249*BD!AC3249</f>
        <v>0</v>
      </c>
      <c r="AY3249" s="90">
        <f>IF(BD!AN3249="","",BD!AN3249*BD!AC3249)</f>
      </c>
      <c r="AZ3249" s="75" t="s">
        <v>123</v>
      </c>
      <c r="BA3249" s="75"/>
      <c r="BB3249" s="75"/>
      <c r="BC3249" s="75"/>
      <c r="BD3249" s="104"/>
      <c r="BE3249" s="104"/>
      <c r="BF3249" s="101"/>
      <c r="BG3249" s="101"/>
      <c r="BH3249" s="101"/>
      <c r="BI3249" s="101"/>
      <c r="BJ3249" s="101"/>
      <c r="BK3249" s="101"/>
      <c r="BL3249" s="101"/>
      <c r="BM3249" s="101"/>
      <c r="BN3249" s="101"/>
      <c r="BO3249" s="103"/>
      <c r="BP3249" s="101"/>
      <c r="BQ3249" s="101"/>
      <c r="BR3249" s="101"/>
      <c r="BS3249" s="101"/>
      <c r="BT3249" s="101"/>
      <c r="BU3249" s="101"/>
      <c r="BV3249" s="101"/>
      <c r="BW3249" s="101"/>
      <c r="BX3249" s="101"/>
      <c r="BY3249" s="101"/>
      <c r="BZ3249" s="101"/>
      <c r="CA3249" s="101"/>
      <c r="CB3249" s="101"/>
      <c r="CC3249" s="101"/>
      <c r="CD3249" s="101"/>
      <c r="CE3249" s="101"/>
      <c r="CF3249" s="101"/>
      <c r="CG3249" s="37" t="e">
        <f>VLOOKUP(Table_1[[#This Row],[EAN]],'[1]Planilha1'!$E:$R,13,0)</f>
        <v>#N/A</v>
      </c>
    </row>
    <row r="3250" ht="15" hidden="1">
      <c r="A3250" s="7"/>
      <c r="B3250" s="84" t="s">
        <v>79</v>
      </c>
      <c r="C3250" s="75">
        <v>222569</v>
      </c>
      <c r="D3250" s="75"/>
      <c r="E3250" s="85">
        <v>7891097001352</v>
      </c>
      <c r="F3250" s="86" t="s">
        <v>3760</v>
      </c>
      <c r="G3250" s="75" t="s">
        <v>17</v>
      </c>
      <c r="H3250" s="75">
        <v>1170</v>
      </c>
      <c r="I3250" s="87" t="s">
        <v>608</v>
      </c>
      <c r="J3250" s="75" t="s">
        <v>729</v>
      </c>
      <c r="K3250" s="88" t="s">
        <v>84</v>
      </c>
      <c r="L3250" s="88">
        <v>16</v>
      </c>
      <c r="M3250" s="88">
        <v>4</v>
      </c>
      <c r="N3250" s="75" t="s">
        <v>85</v>
      </c>
      <c r="O3250" s="75"/>
      <c r="P3250" s="106"/>
      <c r="Q3250" s="90">
        <f>(17/100+7.6/100+1.65/100)*P3250</f>
        <v>0</v>
      </c>
      <c r="R3250" s="104"/>
      <c r="S3250" s="104"/>
      <c r="T3250" s="104"/>
      <c r="U3250" s="104"/>
      <c r="V3250" s="90">
        <f>+P3250-Q3250+R3250+S3250+T3250+U3250</f>
        <v>0</v>
      </c>
      <c r="W3250" s="91">
        <f>(1.02/100)</f>
        <v>1.02E-2</v>
      </c>
      <c r="X3250" s="91">
        <v>4.8E-3</v>
      </c>
      <c r="Y3250" s="91">
        <v>0.17</v>
      </c>
      <c r="Z3250" s="91">
        <v>1.65E-2</v>
      </c>
      <c r="AA3250" s="91">
        <v>7.6E-2</v>
      </c>
      <c r="AB3250" s="91">
        <f>SUM(W3250:AA3250)</f>
        <v>0.2775</v>
      </c>
      <c r="AC3250" s="75">
        <v>12</v>
      </c>
      <c r="AD3250" s="92">
        <f>IF(AL3250="","",+AC3250*AL3250)</f>
      </c>
      <c r="AE3250" s="93">
        <f>IF(AL3250="","",+AL3250*AB3250)</f>
      </c>
      <c r="AF3250" s="92">
        <f>IF(AL3250="","",+AL3250-AE3250)</f>
      </c>
      <c r="AG3250" s="93">
        <f>+V3250</f>
        <v>0</v>
      </c>
      <c r="AH3250" s="92">
        <f>IF(AF3250="","",+AF3250-AG3250)</f>
      </c>
      <c r="AI3250" s="92">
        <f>IF(AH3250="","",+AH3250*AC3250)</f>
      </c>
      <c r="AJ3250" s="93"/>
      <c r="AK3250" s="94">
        <v>0.33</v>
      </c>
      <c r="AL3250" s="93">
        <f>IF(V3250=0,"",V3250/(1-AB3250-AK3250))</f>
      </c>
      <c r="AM3250" s="95">
        <v>0.33</v>
      </c>
      <c r="AN3250" s="93">
        <f>IF(V3250=0,"",V3250/(1-AB3250-AM3250))</f>
      </c>
      <c r="AO3250" s="96">
        <v>1.2</v>
      </c>
      <c r="AP3250" s="93">
        <f>IF(BD!AJ3250="","",BD!AJ3250*BD!AO3250)</f>
      </c>
      <c r="AQ3250" s="91">
        <f>BD!AM3250/BD!AK3250-1</f>
        <v>0</v>
      </c>
      <c r="AR3250" s="91">
        <f>IF(BD!AN3250="","",IF(BD!AJ3250="","",BD!AN3250/BD!AJ3250-1))</f>
      </c>
      <c r="AS3250" s="91">
        <f>IF(BD!AN3250="","",IF(BD!AN3250&lt;BD!AL3250,"ABAIXO DA META","DENTRO DA META"))</f>
      </c>
      <c r="AT3250" s="91" t="str">
        <f>IF(BD!AJ3250="","EM ANÁLISE",IF(BD!AP3250&gt;=BD!AN3250,"GO", "NO GO"))</f>
        <v>EM ANÁLISE</v>
      </c>
      <c r="AU3250" s="97">
        <f>IF(AN3250="","",+BD!$AN3250-AJ3250)</f>
      </c>
      <c r="AV3250" s="98"/>
      <c r="AW3250" s="90">
        <f>BD!P3250*BD!AC3250</f>
        <v>0</v>
      </c>
      <c r="AX3250" s="90">
        <f>BD!V3250*BD!AC3250</f>
        <v>0</v>
      </c>
      <c r="AY3250" s="90">
        <f>IF(BD!AN3250="","",BD!AN3250*BD!AC3250)</f>
      </c>
      <c r="AZ3250" s="75" t="s">
        <v>123</v>
      </c>
      <c r="BA3250" s="75"/>
      <c r="BB3250" s="75"/>
      <c r="BC3250" s="75"/>
      <c r="BD3250" s="104"/>
      <c r="BE3250" s="104"/>
      <c r="BF3250" s="101"/>
      <c r="BG3250" s="101"/>
      <c r="BH3250" s="101"/>
      <c r="BI3250" s="101"/>
      <c r="BJ3250" s="101"/>
      <c r="BK3250" s="101"/>
      <c r="BL3250" s="101"/>
      <c r="BM3250" s="101"/>
      <c r="BN3250" s="101"/>
      <c r="BO3250" s="103"/>
      <c r="BP3250" s="101"/>
      <c r="BQ3250" s="101"/>
      <c r="BR3250" s="101"/>
      <c r="BS3250" s="101"/>
      <c r="BT3250" s="101"/>
      <c r="BU3250" s="101"/>
      <c r="BV3250" s="101"/>
      <c r="BW3250" s="101"/>
      <c r="BX3250" s="101"/>
      <c r="BY3250" s="101"/>
      <c r="BZ3250" s="101"/>
      <c r="CA3250" s="101"/>
      <c r="CB3250" s="101"/>
      <c r="CC3250" s="101"/>
      <c r="CD3250" s="101"/>
      <c r="CE3250" s="101"/>
      <c r="CF3250" s="101"/>
      <c r="CG3250" s="37" t="e">
        <f>VLOOKUP(Table_1[[#This Row],[EAN]],'[1]Planilha1'!$E:$R,13,0)</f>
        <v>#N/A</v>
      </c>
    </row>
    <row r="3251" ht="15" hidden="1">
      <c r="A3251" s="7"/>
      <c r="B3251" s="84" t="s">
        <v>79</v>
      </c>
      <c r="C3251" s="75">
        <v>222570</v>
      </c>
      <c r="D3251" s="75"/>
      <c r="E3251" s="85">
        <v>7898955617700</v>
      </c>
      <c r="F3251" s="86" t="s">
        <v>3761</v>
      </c>
      <c r="G3251" s="75" t="s">
        <v>17</v>
      </c>
      <c r="H3251" s="75">
        <v>1170</v>
      </c>
      <c r="I3251" s="87" t="s">
        <v>608</v>
      </c>
      <c r="J3251" s="75" t="s">
        <v>729</v>
      </c>
      <c r="K3251" s="88" t="s">
        <v>84</v>
      </c>
      <c r="L3251" s="88">
        <v>16</v>
      </c>
      <c r="M3251" s="88">
        <v>4</v>
      </c>
      <c r="N3251" s="75" t="s">
        <v>85</v>
      </c>
      <c r="O3251" s="75"/>
      <c r="P3251" s="106"/>
      <c r="Q3251" s="90">
        <f>(17/100+7.6/100+1.65/100)*P3251</f>
        <v>0</v>
      </c>
      <c r="R3251" s="104"/>
      <c r="S3251" s="104"/>
      <c r="T3251" s="104"/>
      <c r="U3251" s="104"/>
      <c r="V3251" s="90">
        <f>+P3251-Q3251+R3251+S3251+T3251+U3251</f>
        <v>0</v>
      </c>
      <c r="W3251" s="91">
        <f>(1.02/100)</f>
        <v>1.02E-2</v>
      </c>
      <c r="X3251" s="91">
        <v>4.8E-3</v>
      </c>
      <c r="Y3251" s="91">
        <v>0.17</v>
      </c>
      <c r="Z3251" s="91">
        <v>1.65E-2</v>
      </c>
      <c r="AA3251" s="91">
        <v>7.6E-2</v>
      </c>
      <c r="AB3251" s="91">
        <f>SUM(W3251:AA3251)</f>
        <v>0.2775</v>
      </c>
      <c r="AC3251" s="75">
        <v>12</v>
      </c>
      <c r="AD3251" s="92">
        <f>IF(AL3251="","",+AC3251*AL3251)</f>
      </c>
      <c r="AE3251" s="93">
        <f>IF(AL3251="","",+AL3251*AB3251)</f>
      </c>
      <c r="AF3251" s="92">
        <f>IF(AL3251="","",+AL3251-AE3251)</f>
      </c>
      <c r="AG3251" s="93">
        <f>+V3251</f>
        <v>0</v>
      </c>
      <c r="AH3251" s="92">
        <f>IF(AF3251="","",+AF3251-AG3251)</f>
      </c>
      <c r="AI3251" s="92">
        <f>IF(AH3251="","",+AH3251*AC3251)</f>
      </c>
      <c r="AJ3251" s="93"/>
      <c r="AK3251" s="94">
        <v>0.33</v>
      </c>
      <c r="AL3251" s="93">
        <f>IF(V3251=0,"",V3251/(1-AB3251-AK3251))</f>
      </c>
      <c r="AM3251" s="95">
        <v>0.33</v>
      </c>
      <c r="AN3251" s="93">
        <f>IF(V3251=0,"",V3251/(1-AB3251-AM3251))</f>
      </c>
      <c r="AO3251" s="96">
        <v>1.2</v>
      </c>
      <c r="AP3251" s="93">
        <f>IF(BD!AJ3251="","",BD!AJ3251*BD!AO3251)</f>
      </c>
      <c r="AQ3251" s="91">
        <f>BD!AM3251/BD!AK3251-1</f>
        <v>0</v>
      </c>
      <c r="AR3251" s="91">
        <f>IF(BD!AN3251="","",IF(BD!AJ3251="","",BD!AN3251/BD!AJ3251-1))</f>
      </c>
      <c r="AS3251" s="91">
        <f>IF(BD!AN3251="","",IF(BD!AN3251&lt;BD!AL3251,"ABAIXO DA META","DENTRO DA META"))</f>
      </c>
      <c r="AT3251" s="91" t="str">
        <f>IF(BD!AJ3251="","EM ANÁLISE",IF(BD!AP3251&gt;=BD!AN3251,"GO", "NO GO"))</f>
        <v>EM ANÁLISE</v>
      </c>
      <c r="AU3251" s="97">
        <f>IF(AN3251="","",+BD!$AN3251-AJ3251)</f>
      </c>
      <c r="AV3251" s="98"/>
      <c r="AW3251" s="90">
        <f>BD!P3251*BD!AC3251</f>
        <v>0</v>
      </c>
      <c r="AX3251" s="90">
        <f>BD!V3251*BD!AC3251</f>
        <v>0</v>
      </c>
      <c r="AY3251" s="90">
        <f>IF(BD!AN3251="","",BD!AN3251*BD!AC3251)</f>
      </c>
      <c r="AZ3251" s="75" t="s">
        <v>123</v>
      </c>
      <c r="BA3251" s="75"/>
      <c r="BB3251" s="75"/>
      <c r="BC3251" s="75"/>
      <c r="BD3251" s="104"/>
      <c r="BE3251" s="104"/>
      <c r="BF3251" s="101"/>
      <c r="BG3251" s="101"/>
      <c r="BH3251" s="101"/>
      <c r="BI3251" s="101"/>
      <c r="BJ3251" s="101"/>
      <c r="BK3251" s="101"/>
      <c r="BL3251" s="101"/>
      <c r="BM3251" s="101"/>
      <c r="BN3251" s="101"/>
      <c r="BO3251" s="103"/>
      <c r="BP3251" s="101"/>
      <c r="BQ3251" s="101"/>
      <c r="BR3251" s="101"/>
      <c r="BS3251" s="101"/>
      <c r="BT3251" s="101"/>
      <c r="BU3251" s="101"/>
      <c r="BV3251" s="101"/>
      <c r="BW3251" s="101"/>
      <c r="BX3251" s="101"/>
      <c r="BY3251" s="101"/>
      <c r="BZ3251" s="101"/>
      <c r="CA3251" s="101"/>
      <c r="CB3251" s="101"/>
      <c r="CC3251" s="101"/>
      <c r="CD3251" s="101"/>
      <c r="CE3251" s="101"/>
      <c r="CF3251" s="101"/>
      <c r="CG3251" s="37" t="e">
        <f>VLOOKUP(Table_1[[#This Row],[EAN]],'[1]Planilha1'!$E:$R,13,0)</f>
        <v>#N/A</v>
      </c>
    </row>
    <row r="3252" ht="15" hidden="1">
      <c r="A3252" s="7"/>
      <c r="B3252" s="84" t="s">
        <v>79</v>
      </c>
      <c r="C3252" s="75">
        <v>222571</v>
      </c>
      <c r="D3252" s="75"/>
      <c r="E3252" s="85">
        <v>7898955617694</v>
      </c>
      <c r="F3252" s="86" t="s">
        <v>3762</v>
      </c>
      <c r="G3252" s="75" t="s">
        <v>17</v>
      </c>
      <c r="H3252" s="75">
        <v>1170</v>
      </c>
      <c r="I3252" s="87" t="s">
        <v>608</v>
      </c>
      <c r="J3252" s="75" t="s">
        <v>729</v>
      </c>
      <c r="K3252" s="88" t="s">
        <v>84</v>
      </c>
      <c r="L3252" s="88">
        <v>16</v>
      </c>
      <c r="M3252" s="88">
        <v>4</v>
      </c>
      <c r="N3252" s="75" t="s">
        <v>85</v>
      </c>
      <c r="O3252" s="75"/>
      <c r="P3252" s="106"/>
      <c r="Q3252" s="90">
        <f>(17/100+7.6/100+1.65/100)*P3252</f>
        <v>0</v>
      </c>
      <c r="R3252" s="104"/>
      <c r="S3252" s="104"/>
      <c r="T3252" s="104"/>
      <c r="U3252" s="104"/>
      <c r="V3252" s="90">
        <f>+P3252-Q3252+R3252+S3252+T3252+U3252</f>
        <v>0</v>
      </c>
      <c r="W3252" s="91">
        <f>(1.02/100)</f>
        <v>1.02E-2</v>
      </c>
      <c r="X3252" s="91">
        <v>4.8E-3</v>
      </c>
      <c r="Y3252" s="91">
        <v>0.17</v>
      </c>
      <c r="Z3252" s="91">
        <v>1.65E-2</v>
      </c>
      <c r="AA3252" s="91">
        <v>7.6E-2</v>
      </c>
      <c r="AB3252" s="91">
        <f>SUM(W3252:AA3252)</f>
        <v>0.2775</v>
      </c>
      <c r="AC3252" s="75">
        <v>12</v>
      </c>
      <c r="AD3252" s="92">
        <f>IF(AL3252="","",+AC3252*AL3252)</f>
      </c>
      <c r="AE3252" s="93">
        <f>IF(AL3252="","",+AL3252*AB3252)</f>
      </c>
      <c r="AF3252" s="92">
        <f>IF(AL3252="","",+AL3252-AE3252)</f>
      </c>
      <c r="AG3252" s="93">
        <f>+V3252</f>
        <v>0</v>
      </c>
      <c r="AH3252" s="92">
        <f>IF(AF3252="","",+AF3252-AG3252)</f>
      </c>
      <c r="AI3252" s="92">
        <f>IF(AH3252="","",+AH3252*AC3252)</f>
      </c>
      <c r="AJ3252" s="93"/>
      <c r="AK3252" s="94">
        <v>0.33</v>
      </c>
      <c r="AL3252" s="93">
        <f>IF(V3252=0,"",V3252/(1-AB3252-AK3252))</f>
      </c>
      <c r="AM3252" s="95">
        <v>0.33</v>
      </c>
      <c r="AN3252" s="93">
        <f>IF(V3252=0,"",V3252/(1-AB3252-AM3252))</f>
      </c>
      <c r="AO3252" s="96">
        <v>1.2</v>
      </c>
      <c r="AP3252" s="93">
        <f>IF(BD!AJ3252="","",BD!AJ3252*BD!AO3252)</f>
      </c>
      <c r="AQ3252" s="91">
        <f>BD!AM3252/BD!AK3252-1</f>
        <v>0</v>
      </c>
      <c r="AR3252" s="91">
        <f>IF(BD!AN3252="","",IF(BD!AJ3252="","",BD!AN3252/BD!AJ3252-1))</f>
      </c>
      <c r="AS3252" s="91">
        <f>IF(BD!AN3252="","",IF(BD!AN3252&lt;BD!AL3252,"ABAIXO DA META","DENTRO DA META"))</f>
      </c>
      <c r="AT3252" s="91" t="str">
        <f>IF(BD!AJ3252="","EM ANÁLISE",IF(BD!AP3252&gt;=BD!AN3252,"GO", "NO GO"))</f>
        <v>EM ANÁLISE</v>
      </c>
      <c r="AU3252" s="97">
        <f>IF(AN3252="","",+BD!$AN3252-AJ3252)</f>
      </c>
      <c r="AV3252" s="98"/>
      <c r="AW3252" s="90">
        <f>BD!P3252*BD!AC3252</f>
        <v>0</v>
      </c>
      <c r="AX3252" s="90">
        <f>BD!V3252*BD!AC3252</f>
        <v>0</v>
      </c>
      <c r="AY3252" s="90">
        <f>IF(BD!AN3252="","",BD!AN3252*BD!AC3252)</f>
      </c>
      <c r="AZ3252" s="75" t="s">
        <v>123</v>
      </c>
      <c r="BA3252" s="75"/>
      <c r="BB3252" s="75"/>
      <c r="BC3252" s="75"/>
      <c r="BD3252" s="104"/>
      <c r="BE3252" s="104"/>
      <c r="BF3252" s="101"/>
      <c r="BG3252" s="101"/>
      <c r="BH3252" s="101"/>
      <c r="BI3252" s="101"/>
      <c r="BJ3252" s="101"/>
      <c r="BK3252" s="101"/>
      <c r="BL3252" s="101"/>
      <c r="BM3252" s="101"/>
      <c r="BN3252" s="101"/>
      <c r="BO3252" s="103"/>
      <c r="BP3252" s="101"/>
      <c r="BQ3252" s="101"/>
      <c r="BR3252" s="101"/>
      <c r="BS3252" s="101"/>
      <c r="BT3252" s="101"/>
      <c r="BU3252" s="101"/>
      <c r="BV3252" s="101"/>
      <c r="BW3252" s="101"/>
      <c r="BX3252" s="101"/>
      <c r="BY3252" s="101"/>
      <c r="BZ3252" s="101"/>
      <c r="CA3252" s="101"/>
      <c r="CB3252" s="101"/>
      <c r="CC3252" s="101"/>
      <c r="CD3252" s="101"/>
      <c r="CE3252" s="101"/>
      <c r="CF3252" s="101"/>
      <c r="CG3252" s="37" t="e">
        <f>VLOOKUP(Table_1[[#This Row],[EAN]],'[1]Planilha1'!$E:$R,13,0)</f>
        <v>#N/A</v>
      </c>
    </row>
    <row r="3253" ht="15" hidden="1">
      <c r="A3253" s="7"/>
      <c r="B3253" s="84" t="s">
        <v>79</v>
      </c>
      <c r="C3253" s="75">
        <v>222572</v>
      </c>
      <c r="D3253" s="75"/>
      <c r="E3253" s="85">
        <v>7891097001420</v>
      </c>
      <c r="F3253" s="86" t="s">
        <v>3763</v>
      </c>
      <c r="G3253" s="75" t="s">
        <v>17</v>
      </c>
      <c r="H3253" s="75">
        <v>2950</v>
      </c>
      <c r="I3253" s="87" t="s">
        <v>746</v>
      </c>
      <c r="J3253" s="75" t="s">
        <v>729</v>
      </c>
      <c r="K3253" s="88" t="s">
        <v>84</v>
      </c>
      <c r="L3253" s="88">
        <v>15</v>
      </c>
      <c r="M3253" s="88">
        <v>4</v>
      </c>
      <c r="N3253" s="75" t="s">
        <v>85</v>
      </c>
      <c r="O3253" s="75"/>
      <c r="P3253" s="106"/>
      <c r="Q3253" s="90">
        <f>(17/100+7.6/100+1.65/100)*P3253</f>
        <v>0</v>
      </c>
      <c r="R3253" s="104"/>
      <c r="S3253" s="104"/>
      <c r="T3253" s="104"/>
      <c r="U3253" s="104"/>
      <c r="V3253" s="90">
        <f>+P3253-Q3253+R3253+S3253+T3253+U3253</f>
        <v>0</v>
      </c>
      <c r="W3253" s="91">
        <f>(1.02/100)</f>
        <v>1.02E-2</v>
      </c>
      <c r="X3253" s="91">
        <v>4.8E-3</v>
      </c>
      <c r="Y3253" s="91">
        <v>0.17</v>
      </c>
      <c r="Z3253" s="91">
        <v>1.65E-2</v>
      </c>
      <c r="AA3253" s="91">
        <v>7.6E-2</v>
      </c>
      <c r="AB3253" s="91">
        <f>SUM(W3253:AA3253)</f>
        <v>0.2775</v>
      </c>
      <c r="AC3253" s="75">
        <v>12</v>
      </c>
      <c r="AD3253" s="92">
        <f>IF(AL3253="","",+AC3253*AL3253)</f>
      </c>
      <c r="AE3253" s="93">
        <f>IF(AL3253="","",+AL3253*AB3253)</f>
      </c>
      <c r="AF3253" s="92">
        <f>IF(AL3253="","",+AL3253-AE3253)</f>
      </c>
      <c r="AG3253" s="93">
        <f>+V3253</f>
        <v>0</v>
      </c>
      <c r="AH3253" s="92">
        <f>IF(AF3253="","",+AF3253-AG3253)</f>
      </c>
      <c r="AI3253" s="92">
        <f>IF(AH3253="","",+AH3253*AC3253)</f>
      </c>
      <c r="AJ3253" s="93"/>
      <c r="AK3253" s="94">
        <v>0.33</v>
      </c>
      <c r="AL3253" s="93">
        <f>IF(V3253=0,"",V3253/(1-AB3253-AK3253))</f>
      </c>
      <c r="AM3253" s="95">
        <v>0.33</v>
      </c>
      <c r="AN3253" s="93">
        <f>IF(V3253=0,"",V3253/(1-AB3253-AM3253))</f>
      </c>
      <c r="AO3253" s="96">
        <v>1.2</v>
      </c>
      <c r="AP3253" s="93">
        <f>IF(BD!AJ3253="","",BD!AJ3253*BD!AO3253)</f>
      </c>
      <c r="AQ3253" s="91">
        <f>BD!AM3253/BD!AK3253-1</f>
        <v>0</v>
      </c>
      <c r="AR3253" s="91">
        <f>IF(BD!AN3253="","",IF(BD!AJ3253="","",BD!AN3253/BD!AJ3253-1))</f>
      </c>
      <c r="AS3253" s="91">
        <f>IF(BD!AN3253="","",IF(BD!AN3253&lt;BD!AL3253,"ABAIXO DA META","DENTRO DA META"))</f>
      </c>
      <c r="AT3253" s="91" t="str">
        <f>IF(BD!AJ3253="","EM ANÁLISE",IF(BD!AP3253&gt;=BD!AN3253,"GO", "NO GO"))</f>
        <v>EM ANÁLISE</v>
      </c>
      <c r="AU3253" s="97">
        <f>IF(AN3253="","",+BD!$AN3253-AJ3253)</f>
      </c>
      <c r="AV3253" s="98"/>
      <c r="AW3253" s="90">
        <f>BD!P3253*BD!AC3253</f>
        <v>0</v>
      </c>
      <c r="AX3253" s="90">
        <f>BD!V3253*BD!AC3253</f>
        <v>0</v>
      </c>
      <c r="AY3253" s="90">
        <f>IF(BD!AN3253="","",BD!AN3253*BD!AC3253)</f>
      </c>
      <c r="AZ3253" s="75" t="s">
        <v>123</v>
      </c>
      <c r="BA3253" s="75"/>
      <c r="BB3253" s="75"/>
      <c r="BC3253" s="75"/>
      <c r="BD3253" s="104"/>
      <c r="BE3253" s="104"/>
      <c r="BF3253" s="101"/>
      <c r="BG3253" s="101"/>
      <c r="BH3253" s="101"/>
      <c r="BI3253" s="101"/>
      <c r="BJ3253" s="101"/>
      <c r="BK3253" s="101"/>
      <c r="BL3253" s="101"/>
      <c r="BM3253" s="101"/>
      <c r="BN3253" s="101"/>
      <c r="BO3253" s="103"/>
      <c r="BP3253" s="101"/>
      <c r="BQ3253" s="101"/>
      <c r="BR3253" s="101"/>
      <c r="BS3253" s="101"/>
      <c r="BT3253" s="101"/>
      <c r="BU3253" s="101"/>
      <c r="BV3253" s="101"/>
      <c r="BW3253" s="101"/>
      <c r="BX3253" s="101"/>
      <c r="BY3253" s="101"/>
      <c r="BZ3253" s="101"/>
      <c r="CA3253" s="101"/>
      <c r="CB3253" s="101"/>
      <c r="CC3253" s="101"/>
      <c r="CD3253" s="101"/>
      <c r="CE3253" s="101"/>
      <c r="CF3253" s="101"/>
      <c r="CG3253" s="37" t="e">
        <f>VLOOKUP(Table_1[[#This Row],[EAN]],'[1]Planilha1'!$E:$R,13,0)</f>
        <v>#N/A</v>
      </c>
    </row>
    <row r="3254" ht="15" hidden="1">
      <c r="A3254" s="7"/>
      <c r="B3254" s="84" t="s">
        <v>79</v>
      </c>
      <c r="C3254" s="75">
        <v>222573</v>
      </c>
      <c r="D3254" s="75"/>
      <c r="E3254" s="85">
        <v>7891097101007</v>
      </c>
      <c r="F3254" s="86" t="s">
        <v>3764</v>
      </c>
      <c r="G3254" s="75" t="s">
        <v>17</v>
      </c>
      <c r="H3254" s="75">
        <v>2910</v>
      </c>
      <c r="I3254" s="87" t="s">
        <v>3765</v>
      </c>
      <c r="J3254" s="75" t="s">
        <v>3766</v>
      </c>
      <c r="K3254" s="88" t="s">
        <v>84</v>
      </c>
      <c r="L3254" s="88">
        <v>15</v>
      </c>
      <c r="M3254" s="88">
        <v>4</v>
      </c>
      <c r="N3254" s="75" t="s">
        <v>85</v>
      </c>
      <c r="O3254" s="75"/>
      <c r="P3254" s="106"/>
      <c r="Q3254" s="90">
        <f>(17/100+7.6/100+1.65/100)*P3254</f>
        <v>0</v>
      </c>
      <c r="R3254" s="104"/>
      <c r="S3254" s="104"/>
      <c r="T3254" s="104"/>
      <c r="U3254" s="104"/>
      <c r="V3254" s="90">
        <f>+P3254-Q3254+R3254+S3254+T3254+U3254</f>
        <v>0</v>
      </c>
      <c r="W3254" s="91">
        <f>(1.02/100)</f>
        <v>1.02E-2</v>
      </c>
      <c r="X3254" s="91">
        <v>4.8E-3</v>
      </c>
      <c r="Y3254" s="91">
        <v>0.17</v>
      </c>
      <c r="Z3254" s="91">
        <v>1.65E-2</v>
      </c>
      <c r="AA3254" s="91">
        <v>7.6E-2</v>
      </c>
      <c r="AB3254" s="91">
        <f>SUM(W3254:AA3254)</f>
        <v>0.2775</v>
      </c>
      <c r="AC3254" s="75">
        <v>12</v>
      </c>
      <c r="AD3254" s="92">
        <f>IF(AL3254="","",+AC3254*AL3254)</f>
      </c>
      <c r="AE3254" s="93">
        <f>IF(AL3254="","",+AL3254*AB3254)</f>
      </c>
      <c r="AF3254" s="92">
        <f>IF(AL3254="","",+AL3254-AE3254)</f>
      </c>
      <c r="AG3254" s="93">
        <f>+V3254</f>
        <v>0</v>
      </c>
      <c r="AH3254" s="92">
        <f>IF(AF3254="","",+AF3254-AG3254)</f>
      </c>
      <c r="AI3254" s="92">
        <f>IF(AH3254="","",+AH3254*AC3254)</f>
      </c>
      <c r="AJ3254" s="93"/>
      <c r="AK3254" s="94">
        <v>0.33</v>
      </c>
      <c r="AL3254" s="93">
        <f>IF(V3254=0,"",V3254/(1-AB3254-AK3254))</f>
      </c>
      <c r="AM3254" s="95">
        <v>0.33</v>
      </c>
      <c r="AN3254" s="93">
        <f>IF(V3254=0,"",V3254/(1-AB3254-AM3254))</f>
      </c>
      <c r="AO3254" s="96">
        <v>1.2</v>
      </c>
      <c r="AP3254" s="93">
        <f>IF(BD!AJ3254="","",BD!AJ3254*BD!AO3254)</f>
      </c>
      <c r="AQ3254" s="91">
        <f>BD!AM3254/BD!AK3254-1</f>
        <v>0</v>
      </c>
      <c r="AR3254" s="91">
        <f>IF(BD!AN3254="","",IF(BD!AJ3254="","",BD!AN3254/BD!AJ3254-1))</f>
      </c>
      <c r="AS3254" s="91">
        <f>IF(BD!AN3254="","",IF(BD!AN3254&lt;BD!AL3254,"ABAIXO DA META","DENTRO DA META"))</f>
      </c>
      <c r="AT3254" s="91" t="str">
        <f>IF(BD!AJ3254="","EM ANÁLISE",IF(BD!AP3254&gt;=BD!AN3254,"GO", "NO GO"))</f>
        <v>EM ANÁLISE</v>
      </c>
      <c r="AU3254" s="97">
        <f>IF(AN3254="","",+BD!$AN3254-AJ3254)</f>
      </c>
      <c r="AV3254" s="98"/>
      <c r="AW3254" s="90">
        <f>BD!P3254*BD!AC3254</f>
        <v>0</v>
      </c>
      <c r="AX3254" s="90">
        <f>BD!V3254*BD!AC3254</f>
        <v>0</v>
      </c>
      <c r="AY3254" s="90">
        <f>IF(BD!AN3254="","",BD!AN3254*BD!AC3254)</f>
      </c>
      <c r="AZ3254" s="75" t="s">
        <v>123</v>
      </c>
      <c r="BA3254" s="75"/>
      <c r="BB3254" s="75"/>
      <c r="BC3254" s="75"/>
      <c r="BD3254" s="104"/>
      <c r="BE3254" s="104"/>
      <c r="BF3254" s="101"/>
      <c r="BG3254" s="101"/>
      <c r="BH3254" s="101"/>
      <c r="BI3254" s="101"/>
      <c r="BJ3254" s="101"/>
      <c r="BK3254" s="101"/>
      <c r="BL3254" s="101"/>
      <c r="BM3254" s="101"/>
      <c r="BN3254" s="101"/>
      <c r="BO3254" s="103"/>
      <c r="BP3254" s="101"/>
      <c r="BQ3254" s="101"/>
      <c r="BR3254" s="101"/>
      <c r="BS3254" s="101"/>
      <c r="BT3254" s="101"/>
      <c r="BU3254" s="101"/>
      <c r="BV3254" s="101"/>
      <c r="BW3254" s="101"/>
      <c r="BX3254" s="101"/>
      <c r="BY3254" s="101"/>
      <c r="BZ3254" s="101"/>
      <c r="CA3254" s="101"/>
      <c r="CB3254" s="101"/>
      <c r="CC3254" s="101"/>
      <c r="CD3254" s="101"/>
      <c r="CE3254" s="101"/>
      <c r="CF3254" s="101"/>
      <c r="CG3254" s="37" t="e">
        <f>VLOOKUP(Table_1[[#This Row],[EAN]],'[1]Planilha1'!$E:$R,13,0)</f>
        <v>#N/A</v>
      </c>
    </row>
    <row r="3255" ht="15" hidden="1">
      <c r="A3255" s="7"/>
      <c r="B3255" s="84" t="s">
        <v>79</v>
      </c>
      <c r="C3255" s="75">
        <v>222574</v>
      </c>
      <c r="D3255" s="75"/>
      <c r="E3255" s="85">
        <v>7898955617670</v>
      </c>
      <c r="F3255" s="86" t="s">
        <v>3767</v>
      </c>
      <c r="G3255" s="75" t="s">
        <v>17</v>
      </c>
      <c r="H3255" s="75">
        <v>1170</v>
      </c>
      <c r="I3255" s="87" t="s">
        <v>608</v>
      </c>
      <c r="J3255" s="75" t="s">
        <v>729</v>
      </c>
      <c r="K3255" s="88" t="s">
        <v>84</v>
      </c>
      <c r="L3255" s="88">
        <v>24</v>
      </c>
      <c r="M3255" s="88">
        <v>4</v>
      </c>
      <c r="N3255" s="75" t="s">
        <v>85</v>
      </c>
      <c r="O3255" s="75"/>
      <c r="P3255" s="106"/>
      <c r="Q3255" s="90">
        <f>(17/100+7.6/100+1.65/100)*P3255</f>
        <v>0</v>
      </c>
      <c r="R3255" s="104"/>
      <c r="S3255" s="104"/>
      <c r="T3255" s="104"/>
      <c r="U3255" s="104"/>
      <c r="V3255" s="90">
        <f>+P3255-Q3255+R3255+S3255+T3255+U3255</f>
        <v>0</v>
      </c>
      <c r="W3255" s="91">
        <f>(1.02/100)</f>
        <v>1.02E-2</v>
      </c>
      <c r="X3255" s="91">
        <v>4.8E-3</v>
      </c>
      <c r="Y3255" s="91">
        <v>0.17</v>
      </c>
      <c r="Z3255" s="91">
        <v>1.65E-2</v>
      </c>
      <c r="AA3255" s="91">
        <v>7.6E-2</v>
      </c>
      <c r="AB3255" s="91">
        <f>SUM(W3255:AA3255)</f>
        <v>0.2775</v>
      </c>
      <c r="AC3255" s="75">
        <v>12</v>
      </c>
      <c r="AD3255" s="92">
        <f>IF(AL3255="","",+AC3255*AL3255)</f>
      </c>
      <c r="AE3255" s="93">
        <f>IF(AL3255="","",+AL3255*AB3255)</f>
      </c>
      <c r="AF3255" s="92">
        <f>IF(AL3255="","",+AL3255-AE3255)</f>
      </c>
      <c r="AG3255" s="93">
        <f>+V3255</f>
        <v>0</v>
      </c>
      <c r="AH3255" s="92">
        <f>IF(AF3255="","",+AF3255-AG3255)</f>
      </c>
      <c r="AI3255" s="92">
        <f>IF(AH3255="","",+AH3255*AC3255)</f>
      </c>
      <c r="AJ3255" s="93"/>
      <c r="AK3255" s="94">
        <v>0.33</v>
      </c>
      <c r="AL3255" s="93">
        <f>IF(V3255=0,"",V3255/(1-AB3255-AK3255))</f>
      </c>
      <c r="AM3255" s="95">
        <v>0.33</v>
      </c>
      <c r="AN3255" s="93">
        <f>IF(V3255=0,"",V3255/(1-AB3255-AM3255))</f>
      </c>
      <c r="AO3255" s="96">
        <v>1.2</v>
      </c>
      <c r="AP3255" s="93">
        <f>IF(BD!AJ3255="","",BD!AJ3255*BD!AO3255)</f>
      </c>
      <c r="AQ3255" s="91">
        <f>BD!AM3255/BD!AK3255-1</f>
        <v>0</v>
      </c>
      <c r="AR3255" s="91">
        <f>IF(BD!AN3255="","",IF(BD!AJ3255="","",BD!AN3255/BD!AJ3255-1))</f>
      </c>
      <c r="AS3255" s="91">
        <f>IF(BD!AN3255="","",IF(BD!AN3255&lt;BD!AL3255,"ABAIXO DA META","DENTRO DA META"))</f>
      </c>
      <c r="AT3255" s="91" t="str">
        <f>IF(BD!AJ3255="","EM ANÁLISE",IF(BD!AP3255&gt;=BD!AN3255,"GO", "NO GO"))</f>
        <v>EM ANÁLISE</v>
      </c>
      <c r="AU3255" s="97">
        <f>IF(AN3255="","",+BD!$AN3255-AJ3255)</f>
      </c>
      <c r="AV3255" s="98"/>
      <c r="AW3255" s="90">
        <f>BD!P3255*BD!AC3255</f>
        <v>0</v>
      </c>
      <c r="AX3255" s="90">
        <f>BD!V3255*BD!AC3255</f>
        <v>0</v>
      </c>
      <c r="AY3255" s="90">
        <f>IF(BD!AN3255="","",BD!AN3255*BD!AC3255)</f>
      </c>
      <c r="AZ3255" s="75" t="s">
        <v>123</v>
      </c>
      <c r="BA3255" s="75"/>
      <c r="BB3255" s="75"/>
      <c r="BC3255" s="75"/>
      <c r="BD3255" s="104"/>
      <c r="BE3255" s="104"/>
      <c r="BF3255" s="101"/>
      <c r="BG3255" s="101"/>
      <c r="BH3255" s="101"/>
      <c r="BI3255" s="101"/>
      <c r="BJ3255" s="101"/>
      <c r="BK3255" s="101"/>
      <c r="BL3255" s="101"/>
      <c r="BM3255" s="101"/>
      <c r="BN3255" s="101"/>
      <c r="BO3255" s="103"/>
      <c r="BP3255" s="101"/>
      <c r="BQ3255" s="101"/>
      <c r="BR3255" s="101"/>
      <c r="BS3255" s="101"/>
      <c r="BT3255" s="101"/>
      <c r="BU3255" s="101"/>
      <c r="BV3255" s="101"/>
      <c r="BW3255" s="101"/>
      <c r="BX3255" s="101"/>
      <c r="BY3255" s="101"/>
      <c r="BZ3255" s="101"/>
      <c r="CA3255" s="101"/>
      <c r="CB3255" s="101"/>
      <c r="CC3255" s="101"/>
      <c r="CD3255" s="101"/>
      <c r="CE3255" s="101"/>
      <c r="CF3255" s="101"/>
      <c r="CG3255" s="37" t="e">
        <f>VLOOKUP(Table_1[[#This Row],[EAN]],'[1]Planilha1'!$E:$R,13,0)</f>
        <v>#N/A</v>
      </c>
    </row>
    <row r="3256" ht="15" hidden="1">
      <c r="A3256" s="7"/>
      <c r="B3256" s="84" t="s">
        <v>79</v>
      </c>
      <c r="C3256" s="75">
        <v>222575</v>
      </c>
      <c r="D3256" s="75"/>
      <c r="E3256" s="85">
        <v>7891097001376</v>
      </c>
      <c r="F3256" s="86" t="s">
        <v>3768</v>
      </c>
      <c r="G3256" s="75" t="s">
        <v>17</v>
      </c>
      <c r="H3256" s="75">
        <v>2960</v>
      </c>
      <c r="I3256" s="87" t="s">
        <v>750</v>
      </c>
      <c r="J3256" s="75" t="s">
        <v>729</v>
      </c>
      <c r="K3256" s="88" t="s">
        <v>84</v>
      </c>
      <c r="L3256" s="88">
        <v>15</v>
      </c>
      <c r="M3256" s="88">
        <v>4</v>
      </c>
      <c r="N3256" s="75" t="s">
        <v>85</v>
      </c>
      <c r="O3256" s="75"/>
      <c r="P3256" s="106"/>
      <c r="Q3256" s="90">
        <f>(17/100+7.6/100+1.65/100)*P3256</f>
        <v>0</v>
      </c>
      <c r="R3256" s="104"/>
      <c r="S3256" s="104"/>
      <c r="T3256" s="104"/>
      <c r="U3256" s="104"/>
      <c r="V3256" s="90">
        <f>+P3256-Q3256+R3256+S3256+T3256+U3256</f>
        <v>0</v>
      </c>
      <c r="W3256" s="91">
        <f>(1.02/100)</f>
        <v>1.02E-2</v>
      </c>
      <c r="X3256" s="91">
        <v>4.8E-3</v>
      </c>
      <c r="Y3256" s="91">
        <v>0.17</v>
      </c>
      <c r="Z3256" s="91">
        <v>1.65E-2</v>
      </c>
      <c r="AA3256" s="91">
        <v>7.6E-2</v>
      </c>
      <c r="AB3256" s="91">
        <f>SUM(W3256:AA3256)</f>
        <v>0.2775</v>
      </c>
      <c r="AC3256" s="75">
        <v>12</v>
      </c>
      <c r="AD3256" s="92">
        <f>IF(AL3256="","",+AC3256*AL3256)</f>
      </c>
      <c r="AE3256" s="93">
        <f>IF(AL3256="","",+AL3256*AB3256)</f>
      </c>
      <c r="AF3256" s="92">
        <f>IF(AL3256="","",+AL3256-AE3256)</f>
      </c>
      <c r="AG3256" s="93">
        <f>+V3256</f>
        <v>0</v>
      </c>
      <c r="AH3256" s="92">
        <f>IF(AF3256="","",+AF3256-AG3256)</f>
      </c>
      <c r="AI3256" s="92">
        <f>IF(AH3256="","",+AH3256*AC3256)</f>
      </c>
      <c r="AJ3256" s="93"/>
      <c r="AK3256" s="94">
        <v>0.33</v>
      </c>
      <c r="AL3256" s="93">
        <f>IF(V3256=0,"",V3256/(1-AB3256-AK3256))</f>
      </c>
      <c r="AM3256" s="95">
        <v>0.33</v>
      </c>
      <c r="AN3256" s="93">
        <f>IF(V3256=0,"",V3256/(1-AB3256-AM3256))</f>
      </c>
      <c r="AO3256" s="96">
        <v>1.2</v>
      </c>
      <c r="AP3256" s="93">
        <f>IF(BD!AJ3256="","",BD!AJ3256*BD!AO3256)</f>
      </c>
      <c r="AQ3256" s="91">
        <f>BD!AM3256/BD!AK3256-1</f>
        <v>0</v>
      </c>
      <c r="AR3256" s="91">
        <f>IF(BD!AN3256="","",IF(BD!AJ3256="","",BD!AN3256/BD!AJ3256-1))</f>
      </c>
      <c r="AS3256" s="91">
        <f>IF(BD!AN3256="","",IF(BD!AN3256&lt;BD!AL3256,"ABAIXO DA META","DENTRO DA META"))</f>
      </c>
      <c r="AT3256" s="91" t="str">
        <f>IF(BD!AJ3256="","EM ANÁLISE",IF(BD!AP3256&gt;=BD!AN3256,"GO", "NO GO"))</f>
        <v>EM ANÁLISE</v>
      </c>
      <c r="AU3256" s="97">
        <f>IF(AN3256="","",+BD!$AN3256-AJ3256)</f>
      </c>
      <c r="AV3256" s="98"/>
      <c r="AW3256" s="90">
        <f>BD!P3256*BD!AC3256</f>
        <v>0</v>
      </c>
      <c r="AX3256" s="90">
        <f>BD!V3256*BD!AC3256</f>
        <v>0</v>
      </c>
      <c r="AY3256" s="90">
        <f>IF(BD!AN3256="","",BD!AN3256*BD!AC3256)</f>
      </c>
      <c r="AZ3256" s="75" t="s">
        <v>123</v>
      </c>
      <c r="BA3256" s="75"/>
      <c r="BB3256" s="75"/>
      <c r="BC3256" s="75"/>
      <c r="BD3256" s="104"/>
      <c r="BE3256" s="104"/>
      <c r="BF3256" s="101"/>
      <c r="BG3256" s="101"/>
      <c r="BH3256" s="101"/>
      <c r="BI3256" s="101"/>
      <c r="BJ3256" s="101"/>
      <c r="BK3256" s="101"/>
      <c r="BL3256" s="101"/>
      <c r="BM3256" s="101"/>
      <c r="BN3256" s="101"/>
      <c r="BO3256" s="103"/>
      <c r="BP3256" s="101"/>
      <c r="BQ3256" s="101"/>
      <c r="BR3256" s="101"/>
      <c r="BS3256" s="101"/>
      <c r="BT3256" s="101"/>
      <c r="BU3256" s="101"/>
      <c r="BV3256" s="101"/>
      <c r="BW3256" s="101"/>
      <c r="BX3256" s="101"/>
      <c r="BY3256" s="101"/>
      <c r="BZ3256" s="101"/>
      <c r="CA3256" s="101"/>
      <c r="CB3256" s="101"/>
      <c r="CC3256" s="101"/>
      <c r="CD3256" s="101"/>
      <c r="CE3256" s="101"/>
      <c r="CF3256" s="101"/>
      <c r="CG3256" s="37" t="e">
        <f>VLOOKUP(Table_1[[#This Row],[EAN]],'[1]Planilha1'!$E:$R,13,0)</f>
        <v>#N/A</v>
      </c>
    </row>
    <row r="3257" ht="15" hidden="1">
      <c r="A3257" s="7"/>
      <c r="B3257" s="84" t="s">
        <v>79</v>
      </c>
      <c r="C3257" s="75">
        <v>222576</v>
      </c>
      <c r="D3257" s="75"/>
      <c r="E3257" s="85">
        <v>7896034680102</v>
      </c>
      <c r="F3257" s="86" t="s">
        <v>3769</v>
      </c>
      <c r="G3257" s="75" t="s">
        <v>17</v>
      </c>
      <c r="H3257" s="75">
        <v>2940</v>
      </c>
      <c r="I3257" s="87" t="s">
        <v>738</v>
      </c>
      <c r="J3257" s="75" t="s">
        <v>756</v>
      </c>
      <c r="K3257" s="88" t="s">
        <v>84</v>
      </c>
      <c r="L3257" s="88">
        <v>20</v>
      </c>
      <c r="M3257" s="88">
        <v>4</v>
      </c>
      <c r="N3257" s="75" t="s">
        <v>85</v>
      </c>
      <c r="O3257" s="75"/>
      <c r="P3257" s="106"/>
      <c r="Q3257" s="90">
        <f>(17/100+7.6/100+1.65/100)*P3257</f>
        <v>0</v>
      </c>
      <c r="R3257" s="104"/>
      <c r="S3257" s="104"/>
      <c r="T3257" s="104"/>
      <c r="U3257" s="104"/>
      <c r="V3257" s="90">
        <f>+P3257-Q3257+R3257+S3257+T3257+U3257</f>
        <v>0</v>
      </c>
      <c r="W3257" s="91">
        <f>(1.02/100)</f>
        <v>1.02E-2</v>
      </c>
      <c r="X3257" s="91">
        <v>4.8E-3</v>
      </c>
      <c r="Y3257" s="91">
        <v>0.17</v>
      </c>
      <c r="Z3257" s="91">
        <v>1.65E-2</v>
      </c>
      <c r="AA3257" s="91">
        <v>7.6E-2</v>
      </c>
      <c r="AB3257" s="91">
        <f>SUM(W3257:AA3257)</f>
        <v>0.2775</v>
      </c>
      <c r="AC3257" s="75">
        <v>12</v>
      </c>
      <c r="AD3257" s="92">
        <f>IF(AL3257="","",+AC3257*AL3257)</f>
      </c>
      <c r="AE3257" s="93">
        <f>IF(AL3257="","",+AL3257*AB3257)</f>
      </c>
      <c r="AF3257" s="92">
        <f>IF(AL3257="","",+AL3257-AE3257)</f>
      </c>
      <c r="AG3257" s="93">
        <f>+V3257</f>
        <v>0</v>
      </c>
      <c r="AH3257" s="92">
        <f>IF(AF3257="","",+AF3257-AG3257)</f>
      </c>
      <c r="AI3257" s="92">
        <f>IF(AH3257="","",+AH3257*AC3257)</f>
      </c>
      <c r="AJ3257" s="93"/>
      <c r="AK3257" s="94">
        <v>0.33</v>
      </c>
      <c r="AL3257" s="93">
        <f>IF(V3257=0,"",V3257/(1-AB3257-AK3257))</f>
      </c>
      <c r="AM3257" s="95">
        <v>0.33</v>
      </c>
      <c r="AN3257" s="93">
        <f>IF(V3257=0,"",V3257/(1-AB3257-AM3257))</f>
      </c>
      <c r="AO3257" s="96">
        <v>1.2</v>
      </c>
      <c r="AP3257" s="93">
        <f>IF(BD!AJ3257="","",BD!AJ3257*BD!AO3257)</f>
      </c>
      <c r="AQ3257" s="91">
        <f>BD!AM3257/BD!AK3257-1</f>
        <v>0</v>
      </c>
      <c r="AR3257" s="91">
        <f>IF(BD!AN3257="","",IF(BD!AJ3257="","",BD!AN3257/BD!AJ3257-1))</f>
      </c>
      <c r="AS3257" s="91">
        <f>IF(BD!AN3257="","",IF(BD!AN3257&lt;BD!AL3257,"ABAIXO DA META","DENTRO DA META"))</f>
      </c>
      <c r="AT3257" s="91" t="str">
        <f>IF(BD!AJ3257="","EM ANÁLISE",IF(BD!AP3257&gt;=BD!AN3257,"GO", "NO GO"))</f>
        <v>EM ANÁLISE</v>
      </c>
      <c r="AU3257" s="97">
        <f>IF(AN3257="","",+BD!$AN3257-AJ3257)</f>
      </c>
      <c r="AV3257" s="98"/>
      <c r="AW3257" s="90">
        <f>BD!P3257*BD!AC3257</f>
        <v>0</v>
      </c>
      <c r="AX3257" s="90">
        <f>BD!V3257*BD!AC3257</f>
        <v>0</v>
      </c>
      <c r="AY3257" s="90">
        <f>IF(BD!AN3257="","",BD!AN3257*BD!AC3257)</f>
      </c>
      <c r="AZ3257" s="75" t="s">
        <v>123</v>
      </c>
      <c r="BA3257" s="75"/>
      <c r="BB3257" s="75"/>
      <c r="BC3257" s="75"/>
      <c r="BD3257" s="104"/>
      <c r="BE3257" s="104"/>
      <c r="BF3257" s="101"/>
      <c r="BG3257" s="101"/>
      <c r="BH3257" s="101"/>
      <c r="BI3257" s="101"/>
      <c r="BJ3257" s="101"/>
      <c r="BK3257" s="101"/>
      <c r="BL3257" s="101"/>
      <c r="BM3257" s="101"/>
      <c r="BN3257" s="101"/>
      <c r="BO3257" s="103"/>
      <c r="BP3257" s="101"/>
      <c r="BQ3257" s="101"/>
      <c r="BR3257" s="101"/>
      <c r="BS3257" s="101"/>
      <c r="BT3257" s="101"/>
      <c r="BU3257" s="101"/>
      <c r="BV3257" s="101"/>
      <c r="BW3257" s="101"/>
      <c r="BX3257" s="101"/>
      <c r="BY3257" s="101"/>
      <c r="BZ3257" s="101"/>
      <c r="CA3257" s="101"/>
      <c r="CB3257" s="101"/>
      <c r="CC3257" s="101"/>
      <c r="CD3257" s="101"/>
      <c r="CE3257" s="101"/>
      <c r="CF3257" s="101"/>
      <c r="CG3257" s="37" t="e">
        <f>VLOOKUP(Table_1[[#This Row],[EAN]],'[1]Planilha1'!$E:$R,13,0)</f>
        <v>#N/A</v>
      </c>
    </row>
    <row r="3258" ht="15" hidden="1">
      <c r="A3258" s="7"/>
      <c r="B3258" s="84" t="s">
        <v>79</v>
      </c>
      <c r="C3258" s="75">
        <v>222577</v>
      </c>
      <c r="D3258" s="75"/>
      <c r="E3258" s="85">
        <v>7891097101281</v>
      </c>
      <c r="F3258" s="86" t="s">
        <v>3770</v>
      </c>
      <c r="G3258" s="75" t="s">
        <v>17</v>
      </c>
      <c r="H3258" s="75">
        <v>2930</v>
      </c>
      <c r="I3258" s="87" t="s">
        <v>735</v>
      </c>
      <c r="J3258" s="75" t="s">
        <v>736</v>
      </c>
      <c r="K3258" s="88" t="s">
        <v>84</v>
      </c>
      <c r="L3258" s="88">
        <v>12</v>
      </c>
      <c r="M3258" s="88">
        <v>4</v>
      </c>
      <c r="N3258" s="75" t="s">
        <v>85</v>
      </c>
      <c r="O3258" s="75"/>
      <c r="P3258" s="106"/>
      <c r="Q3258" s="90">
        <f>(17/100+7.6/100+1.65/100)*P3258</f>
        <v>0</v>
      </c>
      <c r="R3258" s="104"/>
      <c r="S3258" s="104"/>
      <c r="T3258" s="104"/>
      <c r="U3258" s="104"/>
      <c r="V3258" s="90">
        <f>+P3258-Q3258+R3258+S3258+T3258+U3258</f>
        <v>0</v>
      </c>
      <c r="W3258" s="91">
        <f>(1.02/100)</f>
        <v>1.02E-2</v>
      </c>
      <c r="X3258" s="91">
        <v>4.8E-3</v>
      </c>
      <c r="Y3258" s="91">
        <v>0.17</v>
      </c>
      <c r="Z3258" s="91">
        <v>1.65E-2</v>
      </c>
      <c r="AA3258" s="91">
        <v>7.6E-2</v>
      </c>
      <c r="AB3258" s="91">
        <f>SUM(W3258:AA3258)</f>
        <v>0.2775</v>
      </c>
      <c r="AC3258" s="75">
        <v>12</v>
      </c>
      <c r="AD3258" s="92">
        <f>IF(AL3258="","",+AC3258*AL3258)</f>
      </c>
      <c r="AE3258" s="93">
        <f>IF(AL3258="","",+AL3258*AB3258)</f>
      </c>
      <c r="AF3258" s="92">
        <f>IF(AL3258="","",+AL3258-AE3258)</f>
      </c>
      <c r="AG3258" s="93">
        <f>+V3258</f>
        <v>0</v>
      </c>
      <c r="AH3258" s="92">
        <f>IF(AF3258="","",+AF3258-AG3258)</f>
      </c>
      <c r="AI3258" s="92">
        <f>IF(AH3258="","",+AH3258*AC3258)</f>
      </c>
      <c r="AJ3258" s="93"/>
      <c r="AK3258" s="94">
        <v>0.33</v>
      </c>
      <c r="AL3258" s="93">
        <f>IF(V3258=0,"",V3258/(1-AB3258-AK3258))</f>
      </c>
      <c r="AM3258" s="95">
        <v>0.33</v>
      </c>
      <c r="AN3258" s="93">
        <f>IF(V3258=0,"",V3258/(1-AB3258-AM3258))</f>
      </c>
      <c r="AO3258" s="96">
        <v>1.2</v>
      </c>
      <c r="AP3258" s="93">
        <f>IF(BD!AJ3258="","",BD!AJ3258*BD!AO3258)</f>
      </c>
      <c r="AQ3258" s="91">
        <f>BD!AM3258/BD!AK3258-1</f>
        <v>0</v>
      </c>
      <c r="AR3258" s="91">
        <f>IF(BD!AN3258="","",IF(BD!AJ3258="","",BD!AN3258/BD!AJ3258-1))</f>
      </c>
      <c r="AS3258" s="91">
        <f>IF(BD!AN3258="","",IF(BD!AN3258&lt;BD!AL3258,"ABAIXO DA META","DENTRO DA META"))</f>
      </c>
      <c r="AT3258" s="91" t="str">
        <f>IF(BD!AJ3258="","EM ANÁLISE",IF(BD!AP3258&gt;=BD!AN3258,"GO", "NO GO"))</f>
        <v>EM ANÁLISE</v>
      </c>
      <c r="AU3258" s="97">
        <f>IF(AN3258="","",+BD!$AN3258-AJ3258)</f>
      </c>
      <c r="AV3258" s="98"/>
      <c r="AW3258" s="90">
        <f>BD!P3258*BD!AC3258</f>
        <v>0</v>
      </c>
      <c r="AX3258" s="90">
        <f>BD!V3258*BD!AC3258</f>
        <v>0</v>
      </c>
      <c r="AY3258" s="90">
        <f>IF(BD!AN3258="","",BD!AN3258*BD!AC3258)</f>
      </c>
      <c r="AZ3258" s="75" t="s">
        <v>123</v>
      </c>
      <c r="BA3258" s="75"/>
      <c r="BB3258" s="75"/>
      <c r="BC3258" s="75"/>
      <c r="BD3258" s="104"/>
      <c r="BE3258" s="104"/>
      <c r="BF3258" s="101"/>
      <c r="BG3258" s="101"/>
      <c r="BH3258" s="101"/>
      <c r="BI3258" s="101"/>
      <c r="BJ3258" s="101"/>
      <c r="BK3258" s="101"/>
      <c r="BL3258" s="101"/>
      <c r="BM3258" s="101"/>
      <c r="BN3258" s="101"/>
      <c r="BO3258" s="103"/>
      <c r="BP3258" s="101"/>
      <c r="BQ3258" s="101"/>
      <c r="BR3258" s="101"/>
      <c r="BS3258" s="101"/>
      <c r="BT3258" s="101"/>
      <c r="BU3258" s="101"/>
      <c r="BV3258" s="101"/>
      <c r="BW3258" s="101"/>
      <c r="BX3258" s="101"/>
      <c r="BY3258" s="101"/>
      <c r="BZ3258" s="101"/>
      <c r="CA3258" s="101"/>
      <c r="CB3258" s="101"/>
      <c r="CC3258" s="101"/>
      <c r="CD3258" s="101"/>
      <c r="CE3258" s="101"/>
      <c r="CF3258" s="101"/>
      <c r="CG3258" s="37" t="e">
        <f>VLOOKUP(Table_1[[#This Row],[EAN]],'[1]Planilha1'!$E:$R,13,0)</f>
        <v>#N/A</v>
      </c>
    </row>
    <row r="3259" ht="15" hidden="1">
      <c r="A3259" s="7"/>
      <c r="B3259" s="84" t="s">
        <v>79</v>
      </c>
      <c r="C3259" s="75">
        <v>222578</v>
      </c>
      <c r="D3259" s="75"/>
      <c r="E3259" s="85">
        <v>7891097103124</v>
      </c>
      <c r="F3259" s="86" t="s">
        <v>3771</v>
      </c>
      <c r="G3259" s="75" t="s">
        <v>17</v>
      </c>
      <c r="H3259" s="75">
        <v>1170</v>
      </c>
      <c r="I3259" s="87" t="s">
        <v>608</v>
      </c>
      <c r="J3259" s="75" t="s">
        <v>736</v>
      </c>
      <c r="K3259" s="88" t="s">
        <v>84</v>
      </c>
      <c r="L3259" s="88">
        <v>15</v>
      </c>
      <c r="M3259" s="88">
        <v>4</v>
      </c>
      <c r="N3259" s="75" t="s">
        <v>85</v>
      </c>
      <c r="O3259" s="75"/>
      <c r="P3259" s="106"/>
      <c r="Q3259" s="90">
        <f>(17/100+7.6/100+1.65/100)*P3259</f>
        <v>0</v>
      </c>
      <c r="R3259" s="104"/>
      <c r="S3259" s="104"/>
      <c r="T3259" s="104"/>
      <c r="U3259" s="104"/>
      <c r="V3259" s="90">
        <f>+P3259-Q3259+R3259+S3259+T3259+U3259</f>
        <v>0</v>
      </c>
      <c r="W3259" s="91">
        <f>(1.02/100)</f>
        <v>1.02E-2</v>
      </c>
      <c r="X3259" s="91">
        <v>4.8E-3</v>
      </c>
      <c r="Y3259" s="91">
        <v>0.17</v>
      </c>
      <c r="Z3259" s="91">
        <v>1.65E-2</v>
      </c>
      <c r="AA3259" s="91">
        <v>7.6E-2</v>
      </c>
      <c r="AB3259" s="91">
        <f>SUM(W3259:AA3259)</f>
        <v>0.2775</v>
      </c>
      <c r="AC3259" s="75">
        <v>12</v>
      </c>
      <c r="AD3259" s="92">
        <f>IF(AL3259="","",+AC3259*AL3259)</f>
      </c>
      <c r="AE3259" s="93">
        <f>IF(AL3259="","",+AL3259*AB3259)</f>
      </c>
      <c r="AF3259" s="92">
        <f>IF(AL3259="","",+AL3259-AE3259)</f>
      </c>
      <c r="AG3259" s="93">
        <f>+V3259</f>
        <v>0</v>
      </c>
      <c r="AH3259" s="92">
        <f>IF(AF3259="","",+AF3259-AG3259)</f>
      </c>
      <c r="AI3259" s="92">
        <f>IF(AH3259="","",+AH3259*AC3259)</f>
      </c>
      <c r="AJ3259" s="93"/>
      <c r="AK3259" s="94">
        <v>0.33</v>
      </c>
      <c r="AL3259" s="93">
        <f>IF(V3259=0,"",V3259/(1-AB3259-AK3259))</f>
      </c>
      <c r="AM3259" s="95">
        <v>0.33</v>
      </c>
      <c r="AN3259" s="93">
        <f>IF(V3259=0,"",V3259/(1-AB3259-AM3259))</f>
      </c>
      <c r="AO3259" s="96">
        <v>1.2</v>
      </c>
      <c r="AP3259" s="93">
        <f>IF(BD!AJ3259="","",BD!AJ3259*BD!AO3259)</f>
      </c>
      <c r="AQ3259" s="91">
        <f>BD!AM3259/BD!AK3259-1</f>
        <v>0</v>
      </c>
      <c r="AR3259" s="91">
        <f>IF(BD!AN3259="","",IF(BD!AJ3259="","",BD!AN3259/BD!AJ3259-1))</f>
      </c>
      <c r="AS3259" s="91">
        <f>IF(BD!AN3259="","",IF(BD!AN3259&lt;BD!AL3259,"ABAIXO DA META","DENTRO DA META"))</f>
      </c>
      <c r="AT3259" s="91" t="str">
        <f>IF(BD!AJ3259="","EM ANÁLISE",IF(BD!AP3259&gt;=BD!AN3259,"GO", "NO GO"))</f>
        <v>EM ANÁLISE</v>
      </c>
      <c r="AU3259" s="97">
        <f>IF(AN3259="","",+BD!$AN3259-AJ3259)</f>
      </c>
      <c r="AV3259" s="98"/>
      <c r="AW3259" s="90">
        <f>BD!P3259*BD!AC3259</f>
        <v>0</v>
      </c>
      <c r="AX3259" s="90">
        <f>BD!V3259*BD!AC3259</f>
        <v>0</v>
      </c>
      <c r="AY3259" s="90">
        <f>IF(BD!AN3259="","",BD!AN3259*BD!AC3259)</f>
      </c>
      <c r="AZ3259" s="75" t="s">
        <v>123</v>
      </c>
      <c r="BA3259" s="75"/>
      <c r="BB3259" s="75"/>
      <c r="BC3259" s="75"/>
      <c r="BD3259" s="104"/>
      <c r="BE3259" s="104"/>
      <c r="BF3259" s="101"/>
      <c r="BG3259" s="101"/>
      <c r="BH3259" s="101"/>
      <c r="BI3259" s="101"/>
      <c r="BJ3259" s="101"/>
      <c r="BK3259" s="101"/>
      <c r="BL3259" s="101"/>
      <c r="BM3259" s="101"/>
      <c r="BN3259" s="101"/>
      <c r="BO3259" s="103"/>
      <c r="BP3259" s="101"/>
      <c r="BQ3259" s="101"/>
      <c r="BR3259" s="101"/>
      <c r="BS3259" s="101"/>
      <c r="BT3259" s="101"/>
      <c r="BU3259" s="101"/>
      <c r="BV3259" s="101"/>
      <c r="BW3259" s="101"/>
      <c r="BX3259" s="101"/>
      <c r="BY3259" s="101"/>
      <c r="BZ3259" s="101"/>
      <c r="CA3259" s="101"/>
      <c r="CB3259" s="101"/>
      <c r="CC3259" s="101"/>
      <c r="CD3259" s="101"/>
      <c r="CE3259" s="101"/>
      <c r="CF3259" s="101"/>
      <c r="CG3259" s="37" t="e">
        <f>VLOOKUP(Table_1[[#This Row],[EAN]],'[1]Planilha1'!$E:$R,13,0)</f>
        <v>#N/A</v>
      </c>
    </row>
    <row r="3260" ht="15" hidden="1">
      <c r="A3260" s="7"/>
      <c r="B3260" s="84" t="s">
        <v>79</v>
      </c>
      <c r="C3260" s="75">
        <v>222579</v>
      </c>
      <c r="D3260" s="75"/>
      <c r="E3260" s="85">
        <v>7891097001550</v>
      </c>
      <c r="F3260" s="86" t="s">
        <v>3772</v>
      </c>
      <c r="G3260" s="75" t="s">
        <v>17</v>
      </c>
      <c r="H3260" s="75">
        <v>1170</v>
      </c>
      <c r="I3260" s="87" t="s">
        <v>608</v>
      </c>
      <c r="J3260" s="75" t="s">
        <v>736</v>
      </c>
      <c r="K3260" s="88" t="s">
        <v>84</v>
      </c>
      <c r="L3260" s="88">
        <v>12</v>
      </c>
      <c r="M3260" s="88">
        <v>4</v>
      </c>
      <c r="N3260" s="75" t="s">
        <v>85</v>
      </c>
      <c r="O3260" s="75"/>
      <c r="P3260" s="106"/>
      <c r="Q3260" s="90">
        <f>(17/100+7.6/100+1.65/100)*P3260</f>
        <v>0</v>
      </c>
      <c r="R3260" s="104"/>
      <c r="S3260" s="104"/>
      <c r="T3260" s="104"/>
      <c r="U3260" s="104"/>
      <c r="V3260" s="90">
        <f>+P3260-Q3260+R3260+S3260+T3260+U3260</f>
        <v>0</v>
      </c>
      <c r="W3260" s="91">
        <f>(1.02/100)</f>
        <v>1.02E-2</v>
      </c>
      <c r="X3260" s="91">
        <v>4.8E-3</v>
      </c>
      <c r="Y3260" s="91">
        <v>0.17</v>
      </c>
      <c r="Z3260" s="91">
        <v>1.65E-2</v>
      </c>
      <c r="AA3260" s="91">
        <v>7.6E-2</v>
      </c>
      <c r="AB3260" s="91">
        <f>SUM(W3260:AA3260)</f>
        <v>0.2775</v>
      </c>
      <c r="AC3260" s="75">
        <v>12</v>
      </c>
      <c r="AD3260" s="92">
        <f>IF(AL3260="","",+AC3260*AL3260)</f>
      </c>
      <c r="AE3260" s="93">
        <f>IF(AL3260="","",+AL3260*AB3260)</f>
      </c>
      <c r="AF3260" s="92">
        <f>IF(AL3260="","",+AL3260-AE3260)</f>
      </c>
      <c r="AG3260" s="93">
        <f>+V3260</f>
        <v>0</v>
      </c>
      <c r="AH3260" s="92">
        <f>IF(AF3260="","",+AF3260-AG3260)</f>
      </c>
      <c r="AI3260" s="92">
        <f>IF(AH3260="","",+AH3260*AC3260)</f>
      </c>
      <c r="AJ3260" s="93"/>
      <c r="AK3260" s="94">
        <v>0.33</v>
      </c>
      <c r="AL3260" s="93">
        <f>IF(V3260=0,"",V3260/(1-AB3260-AK3260))</f>
      </c>
      <c r="AM3260" s="95">
        <v>0.33</v>
      </c>
      <c r="AN3260" s="93">
        <f>IF(V3260=0,"",V3260/(1-AB3260-AM3260))</f>
      </c>
      <c r="AO3260" s="96">
        <v>1.2</v>
      </c>
      <c r="AP3260" s="93">
        <f>IF(BD!AJ3260="","",BD!AJ3260*BD!AO3260)</f>
      </c>
      <c r="AQ3260" s="91">
        <f>BD!AM3260/BD!AK3260-1</f>
        <v>0</v>
      </c>
      <c r="AR3260" s="91">
        <f>IF(BD!AN3260="","",IF(BD!AJ3260="","",BD!AN3260/BD!AJ3260-1))</f>
      </c>
      <c r="AS3260" s="91">
        <f>IF(BD!AN3260="","",IF(BD!AN3260&lt;BD!AL3260,"ABAIXO DA META","DENTRO DA META"))</f>
      </c>
      <c r="AT3260" s="91" t="str">
        <f>IF(BD!AJ3260="","EM ANÁLISE",IF(BD!AP3260&gt;=BD!AN3260,"GO", "NO GO"))</f>
        <v>EM ANÁLISE</v>
      </c>
      <c r="AU3260" s="97">
        <f>IF(AN3260="","",+BD!$AN3260-AJ3260)</f>
      </c>
      <c r="AV3260" s="98"/>
      <c r="AW3260" s="90">
        <f>BD!P3260*BD!AC3260</f>
        <v>0</v>
      </c>
      <c r="AX3260" s="90">
        <f>BD!V3260*BD!AC3260</f>
        <v>0</v>
      </c>
      <c r="AY3260" s="90">
        <f>IF(BD!AN3260="","",BD!AN3260*BD!AC3260)</f>
      </c>
      <c r="AZ3260" s="75" t="s">
        <v>123</v>
      </c>
      <c r="BA3260" s="75"/>
      <c r="BB3260" s="75"/>
      <c r="BC3260" s="75"/>
      <c r="BD3260" s="104"/>
      <c r="BE3260" s="104"/>
      <c r="BF3260" s="101"/>
      <c r="BG3260" s="101"/>
      <c r="BH3260" s="101"/>
      <c r="BI3260" s="101"/>
      <c r="BJ3260" s="101"/>
      <c r="BK3260" s="101"/>
      <c r="BL3260" s="101"/>
      <c r="BM3260" s="101"/>
      <c r="BN3260" s="101"/>
      <c r="BO3260" s="103"/>
      <c r="BP3260" s="101"/>
      <c r="BQ3260" s="101"/>
      <c r="BR3260" s="101"/>
      <c r="BS3260" s="101"/>
      <c r="BT3260" s="101"/>
      <c r="BU3260" s="101"/>
      <c r="BV3260" s="101"/>
      <c r="BW3260" s="101"/>
      <c r="BX3260" s="101"/>
      <c r="BY3260" s="101"/>
      <c r="BZ3260" s="101"/>
      <c r="CA3260" s="101"/>
      <c r="CB3260" s="101"/>
      <c r="CC3260" s="101"/>
      <c r="CD3260" s="101"/>
      <c r="CE3260" s="101"/>
      <c r="CF3260" s="101"/>
      <c r="CG3260" s="37" t="e">
        <f>VLOOKUP(Table_1[[#This Row],[EAN]],'[1]Planilha1'!$E:$R,13,0)</f>
        <v>#N/A</v>
      </c>
    </row>
    <row r="3261" ht="15" hidden="1">
      <c r="A3261" s="7"/>
      <c r="B3261" s="84" t="s">
        <v>79</v>
      </c>
      <c r="C3261" s="75">
        <v>222580</v>
      </c>
      <c r="D3261" s="75"/>
      <c r="E3261" s="85">
        <v>7891097102202</v>
      </c>
      <c r="F3261" s="86" t="s">
        <v>3773</v>
      </c>
      <c r="G3261" s="75" t="s">
        <v>17</v>
      </c>
      <c r="H3261" s="75">
        <v>2880</v>
      </c>
      <c r="I3261" s="87" t="s">
        <v>740</v>
      </c>
      <c r="J3261" s="75" t="s">
        <v>741</v>
      </c>
      <c r="K3261" s="88" t="s">
        <v>84</v>
      </c>
      <c r="L3261" s="88">
        <v>15</v>
      </c>
      <c r="M3261" s="88">
        <v>4</v>
      </c>
      <c r="N3261" s="75" t="s">
        <v>85</v>
      </c>
      <c r="O3261" s="75"/>
      <c r="P3261" s="106"/>
      <c r="Q3261" s="90">
        <f>(17/100+7.6/100+1.65/100)*P3261</f>
        <v>0</v>
      </c>
      <c r="R3261" s="104"/>
      <c r="S3261" s="104"/>
      <c r="T3261" s="104"/>
      <c r="U3261" s="104"/>
      <c r="V3261" s="90">
        <f>+P3261-Q3261+R3261+S3261+T3261+U3261</f>
        <v>0</v>
      </c>
      <c r="W3261" s="91">
        <f>(1.02/100)</f>
        <v>1.02E-2</v>
      </c>
      <c r="X3261" s="91">
        <v>4.8E-3</v>
      </c>
      <c r="Y3261" s="91">
        <v>0.17</v>
      </c>
      <c r="Z3261" s="91">
        <v>1.65E-2</v>
      </c>
      <c r="AA3261" s="91">
        <v>7.6E-2</v>
      </c>
      <c r="AB3261" s="91">
        <f>SUM(W3261:AA3261)</f>
        <v>0.2775</v>
      </c>
      <c r="AC3261" s="75">
        <v>12</v>
      </c>
      <c r="AD3261" s="92">
        <f>IF(AL3261="","",+AC3261*AL3261)</f>
      </c>
      <c r="AE3261" s="93">
        <f>IF(AL3261="","",+AL3261*AB3261)</f>
      </c>
      <c r="AF3261" s="92">
        <f>IF(AL3261="","",+AL3261-AE3261)</f>
      </c>
      <c r="AG3261" s="93">
        <f>+V3261</f>
        <v>0</v>
      </c>
      <c r="AH3261" s="92">
        <f>IF(AF3261="","",+AF3261-AG3261)</f>
      </c>
      <c r="AI3261" s="92">
        <f>IF(AH3261="","",+AH3261*AC3261)</f>
      </c>
      <c r="AJ3261" s="93"/>
      <c r="AK3261" s="94">
        <v>0.33</v>
      </c>
      <c r="AL3261" s="93">
        <f>IF(V3261=0,"",V3261/(1-AB3261-AK3261))</f>
      </c>
      <c r="AM3261" s="95">
        <v>0.33</v>
      </c>
      <c r="AN3261" s="93">
        <f>IF(V3261=0,"",V3261/(1-AB3261-AM3261))</f>
      </c>
      <c r="AO3261" s="96">
        <v>1.2</v>
      </c>
      <c r="AP3261" s="93">
        <f>IF(BD!AJ3261="","",BD!AJ3261*BD!AO3261)</f>
      </c>
      <c r="AQ3261" s="91">
        <f>BD!AM3261/BD!AK3261-1</f>
        <v>0</v>
      </c>
      <c r="AR3261" s="91">
        <f>IF(BD!AN3261="","",IF(BD!AJ3261="","",BD!AN3261/BD!AJ3261-1))</f>
      </c>
      <c r="AS3261" s="91">
        <f>IF(BD!AN3261="","",IF(BD!AN3261&lt;BD!AL3261,"ABAIXO DA META","DENTRO DA META"))</f>
      </c>
      <c r="AT3261" s="91" t="str">
        <f>IF(BD!AJ3261="","EM ANÁLISE",IF(BD!AP3261&gt;=BD!AN3261,"GO", "NO GO"))</f>
        <v>EM ANÁLISE</v>
      </c>
      <c r="AU3261" s="97">
        <f>IF(AN3261="","",+BD!$AN3261-AJ3261)</f>
      </c>
      <c r="AV3261" s="98"/>
      <c r="AW3261" s="90">
        <f>BD!P3261*BD!AC3261</f>
        <v>0</v>
      </c>
      <c r="AX3261" s="90">
        <f>BD!V3261*BD!AC3261</f>
        <v>0</v>
      </c>
      <c r="AY3261" s="90">
        <f>IF(BD!AN3261="","",BD!AN3261*BD!AC3261)</f>
      </c>
      <c r="AZ3261" s="75" t="s">
        <v>123</v>
      </c>
      <c r="BA3261" s="75"/>
      <c r="BB3261" s="75"/>
      <c r="BC3261" s="75"/>
      <c r="BD3261" s="104"/>
      <c r="BE3261" s="104"/>
      <c r="BF3261" s="101"/>
      <c r="BG3261" s="101"/>
      <c r="BH3261" s="101"/>
      <c r="BI3261" s="101"/>
      <c r="BJ3261" s="101"/>
      <c r="BK3261" s="101"/>
      <c r="BL3261" s="101"/>
      <c r="BM3261" s="101"/>
      <c r="BN3261" s="101"/>
      <c r="BO3261" s="103"/>
      <c r="BP3261" s="101"/>
      <c r="BQ3261" s="101"/>
      <c r="BR3261" s="101"/>
      <c r="BS3261" s="101"/>
      <c r="BT3261" s="101"/>
      <c r="BU3261" s="101"/>
      <c r="BV3261" s="101"/>
      <c r="BW3261" s="101"/>
      <c r="BX3261" s="101"/>
      <c r="BY3261" s="101"/>
      <c r="BZ3261" s="101"/>
      <c r="CA3261" s="101"/>
      <c r="CB3261" s="101"/>
      <c r="CC3261" s="101"/>
      <c r="CD3261" s="101"/>
      <c r="CE3261" s="101"/>
      <c r="CF3261" s="101"/>
      <c r="CG3261" s="37" t="e">
        <f>VLOOKUP(Table_1[[#This Row],[EAN]],'[1]Planilha1'!$E:$R,13,0)</f>
        <v>#N/A</v>
      </c>
    </row>
    <row r="3262" ht="15" hidden="1">
      <c r="A3262" s="7"/>
      <c r="B3262" s="84" t="s">
        <v>79</v>
      </c>
      <c r="C3262" s="75">
        <v>222581</v>
      </c>
      <c r="D3262" s="75"/>
      <c r="E3262" s="85">
        <v>7891097102349</v>
      </c>
      <c r="F3262" s="86" t="s">
        <v>3774</v>
      </c>
      <c r="G3262" s="75" t="s">
        <v>17</v>
      </c>
      <c r="H3262" s="75">
        <v>2880</v>
      </c>
      <c r="I3262" s="87" t="s">
        <v>740</v>
      </c>
      <c r="J3262" s="75" t="s">
        <v>741</v>
      </c>
      <c r="K3262" s="88" t="s">
        <v>84</v>
      </c>
      <c r="L3262" s="88">
        <v>15</v>
      </c>
      <c r="M3262" s="88">
        <v>4</v>
      </c>
      <c r="N3262" s="75" t="s">
        <v>85</v>
      </c>
      <c r="O3262" s="75"/>
      <c r="P3262" s="106"/>
      <c r="Q3262" s="90">
        <f>(17/100+7.6/100+1.65/100)*P3262</f>
        <v>0</v>
      </c>
      <c r="R3262" s="104"/>
      <c r="S3262" s="104"/>
      <c r="T3262" s="104"/>
      <c r="U3262" s="104"/>
      <c r="V3262" s="90">
        <f>+P3262-Q3262+R3262+S3262+T3262+U3262</f>
        <v>0</v>
      </c>
      <c r="W3262" s="91">
        <f>(1.02/100)</f>
        <v>1.02E-2</v>
      </c>
      <c r="X3262" s="91">
        <v>4.8E-3</v>
      </c>
      <c r="Y3262" s="91">
        <v>0.17</v>
      </c>
      <c r="Z3262" s="91">
        <v>1.65E-2</v>
      </c>
      <c r="AA3262" s="91">
        <v>7.6E-2</v>
      </c>
      <c r="AB3262" s="91">
        <f>SUM(W3262:AA3262)</f>
        <v>0.2775</v>
      </c>
      <c r="AC3262" s="75">
        <v>12</v>
      </c>
      <c r="AD3262" s="92">
        <f>IF(AL3262="","",+AC3262*AL3262)</f>
      </c>
      <c r="AE3262" s="93">
        <f>IF(AL3262="","",+AL3262*AB3262)</f>
      </c>
      <c r="AF3262" s="92">
        <f>IF(AL3262="","",+AL3262-AE3262)</f>
      </c>
      <c r="AG3262" s="93">
        <f>+V3262</f>
        <v>0</v>
      </c>
      <c r="AH3262" s="92">
        <f>IF(AF3262="","",+AF3262-AG3262)</f>
      </c>
      <c r="AI3262" s="92">
        <f>IF(AH3262="","",+AH3262*AC3262)</f>
      </c>
      <c r="AJ3262" s="93"/>
      <c r="AK3262" s="94">
        <v>0.33</v>
      </c>
      <c r="AL3262" s="93">
        <f>IF(V3262=0,"",V3262/(1-AB3262-AK3262))</f>
      </c>
      <c r="AM3262" s="95">
        <v>0.33</v>
      </c>
      <c r="AN3262" s="93">
        <f>IF(V3262=0,"",V3262/(1-AB3262-AM3262))</f>
      </c>
      <c r="AO3262" s="96">
        <v>1.2</v>
      </c>
      <c r="AP3262" s="93">
        <f>IF(BD!AJ3262="","",BD!AJ3262*BD!AO3262)</f>
      </c>
      <c r="AQ3262" s="91">
        <f>BD!AM3262/BD!AK3262-1</f>
        <v>0</v>
      </c>
      <c r="AR3262" s="91">
        <f>IF(BD!AN3262="","",IF(BD!AJ3262="","",BD!AN3262/BD!AJ3262-1))</f>
      </c>
      <c r="AS3262" s="91">
        <f>IF(BD!AN3262="","",IF(BD!AN3262&lt;BD!AL3262,"ABAIXO DA META","DENTRO DA META"))</f>
      </c>
      <c r="AT3262" s="91" t="str">
        <f>IF(BD!AJ3262="","EM ANÁLISE",IF(BD!AP3262&gt;=BD!AN3262,"GO", "NO GO"))</f>
        <v>EM ANÁLISE</v>
      </c>
      <c r="AU3262" s="97">
        <f>IF(AN3262="","",+BD!$AN3262-AJ3262)</f>
      </c>
      <c r="AV3262" s="98"/>
      <c r="AW3262" s="90">
        <f>BD!P3262*BD!AC3262</f>
        <v>0</v>
      </c>
      <c r="AX3262" s="90">
        <f>BD!V3262*BD!AC3262</f>
        <v>0</v>
      </c>
      <c r="AY3262" s="90">
        <f>IF(BD!AN3262="","",BD!AN3262*BD!AC3262)</f>
      </c>
      <c r="AZ3262" s="75" t="s">
        <v>123</v>
      </c>
      <c r="BA3262" s="75"/>
      <c r="BB3262" s="75"/>
      <c r="BC3262" s="75"/>
      <c r="BD3262" s="104"/>
      <c r="BE3262" s="104"/>
      <c r="BF3262" s="101"/>
      <c r="BG3262" s="101"/>
      <c r="BH3262" s="101"/>
      <c r="BI3262" s="101"/>
      <c r="BJ3262" s="101"/>
      <c r="BK3262" s="101"/>
      <c r="BL3262" s="101"/>
      <c r="BM3262" s="101"/>
      <c r="BN3262" s="101"/>
      <c r="BO3262" s="103"/>
      <c r="BP3262" s="101"/>
      <c r="BQ3262" s="101"/>
      <c r="BR3262" s="101"/>
      <c r="BS3262" s="101"/>
      <c r="BT3262" s="101"/>
      <c r="BU3262" s="101"/>
      <c r="BV3262" s="101"/>
      <c r="BW3262" s="101"/>
      <c r="BX3262" s="101"/>
      <c r="BY3262" s="101"/>
      <c r="BZ3262" s="101"/>
      <c r="CA3262" s="101"/>
      <c r="CB3262" s="101"/>
      <c r="CC3262" s="101"/>
      <c r="CD3262" s="101"/>
      <c r="CE3262" s="101"/>
      <c r="CF3262" s="101"/>
      <c r="CG3262" s="37" t="e">
        <f>VLOOKUP(Table_1[[#This Row],[EAN]],'[1]Planilha1'!$E:$R,13,0)</f>
        <v>#N/A</v>
      </c>
    </row>
    <row r="3263" ht="15" hidden="1">
      <c r="A3263" s="7"/>
      <c r="B3263" s="84" t="s">
        <v>79</v>
      </c>
      <c r="C3263" s="75">
        <v>222582</v>
      </c>
      <c r="D3263" s="75"/>
      <c r="E3263" s="85">
        <v>7891097102356</v>
      </c>
      <c r="F3263" s="86" t="s">
        <v>3775</v>
      </c>
      <c r="G3263" s="75" t="s">
        <v>17</v>
      </c>
      <c r="H3263" s="75">
        <v>2880</v>
      </c>
      <c r="I3263" s="87" t="s">
        <v>740</v>
      </c>
      <c r="J3263" s="75" t="s">
        <v>741</v>
      </c>
      <c r="K3263" s="88" t="s">
        <v>84</v>
      </c>
      <c r="L3263" s="88">
        <v>15</v>
      </c>
      <c r="M3263" s="88">
        <v>4</v>
      </c>
      <c r="N3263" s="75" t="s">
        <v>85</v>
      </c>
      <c r="O3263" s="75"/>
      <c r="P3263" s="106"/>
      <c r="Q3263" s="90">
        <f>(17/100+7.6/100+1.65/100)*P3263</f>
        <v>0</v>
      </c>
      <c r="R3263" s="104"/>
      <c r="S3263" s="104"/>
      <c r="T3263" s="104"/>
      <c r="U3263" s="104"/>
      <c r="V3263" s="90">
        <f>+P3263-Q3263+R3263+S3263+T3263+U3263</f>
        <v>0</v>
      </c>
      <c r="W3263" s="91">
        <f>(1.02/100)</f>
        <v>1.02E-2</v>
      </c>
      <c r="X3263" s="91">
        <v>4.8E-3</v>
      </c>
      <c r="Y3263" s="91">
        <v>0.17</v>
      </c>
      <c r="Z3263" s="91">
        <v>1.65E-2</v>
      </c>
      <c r="AA3263" s="91">
        <v>7.6E-2</v>
      </c>
      <c r="AB3263" s="91">
        <f>SUM(W3263:AA3263)</f>
        <v>0.2775</v>
      </c>
      <c r="AC3263" s="75">
        <v>12</v>
      </c>
      <c r="AD3263" s="92">
        <f>IF(AL3263="","",+AC3263*AL3263)</f>
      </c>
      <c r="AE3263" s="93">
        <f>IF(AL3263="","",+AL3263*AB3263)</f>
      </c>
      <c r="AF3263" s="92">
        <f>IF(AL3263="","",+AL3263-AE3263)</f>
      </c>
      <c r="AG3263" s="93">
        <f>+V3263</f>
        <v>0</v>
      </c>
      <c r="AH3263" s="92">
        <f>IF(AF3263="","",+AF3263-AG3263)</f>
      </c>
      <c r="AI3263" s="92">
        <f>IF(AH3263="","",+AH3263*AC3263)</f>
      </c>
      <c r="AJ3263" s="93"/>
      <c r="AK3263" s="94">
        <v>0.33</v>
      </c>
      <c r="AL3263" s="93">
        <f>IF(V3263=0,"",V3263/(1-AB3263-AK3263))</f>
      </c>
      <c r="AM3263" s="95">
        <v>0.33</v>
      </c>
      <c r="AN3263" s="93">
        <f>IF(V3263=0,"",V3263/(1-AB3263-AM3263))</f>
      </c>
      <c r="AO3263" s="96">
        <v>1.2</v>
      </c>
      <c r="AP3263" s="93">
        <f>IF(BD!AJ3263="","",BD!AJ3263*BD!AO3263)</f>
      </c>
      <c r="AQ3263" s="91">
        <f>BD!AM3263/BD!AK3263-1</f>
        <v>0</v>
      </c>
      <c r="AR3263" s="91">
        <f>IF(BD!AN3263="","",IF(BD!AJ3263="","",BD!AN3263/BD!AJ3263-1))</f>
      </c>
      <c r="AS3263" s="91">
        <f>IF(BD!AN3263="","",IF(BD!AN3263&lt;BD!AL3263,"ABAIXO DA META","DENTRO DA META"))</f>
      </c>
      <c r="AT3263" s="91" t="str">
        <f>IF(BD!AJ3263="","EM ANÁLISE",IF(BD!AP3263&gt;=BD!AN3263,"GO", "NO GO"))</f>
        <v>EM ANÁLISE</v>
      </c>
      <c r="AU3263" s="97">
        <f>IF(AN3263="","",+BD!$AN3263-AJ3263)</f>
      </c>
      <c r="AV3263" s="98"/>
      <c r="AW3263" s="90">
        <f>BD!P3263*BD!AC3263</f>
        <v>0</v>
      </c>
      <c r="AX3263" s="90">
        <f>BD!V3263*BD!AC3263</f>
        <v>0</v>
      </c>
      <c r="AY3263" s="90">
        <f>IF(BD!AN3263="","",BD!AN3263*BD!AC3263)</f>
      </c>
      <c r="AZ3263" s="75" t="s">
        <v>123</v>
      </c>
      <c r="BA3263" s="75"/>
      <c r="BB3263" s="75"/>
      <c r="BC3263" s="75"/>
      <c r="BD3263" s="104"/>
      <c r="BE3263" s="104"/>
      <c r="BF3263" s="101"/>
      <c r="BG3263" s="101"/>
      <c r="BH3263" s="101"/>
      <c r="BI3263" s="101"/>
      <c r="BJ3263" s="101"/>
      <c r="BK3263" s="101"/>
      <c r="BL3263" s="101"/>
      <c r="BM3263" s="101"/>
      <c r="BN3263" s="101"/>
      <c r="BO3263" s="103"/>
      <c r="BP3263" s="101"/>
      <c r="BQ3263" s="101"/>
      <c r="BR3263" s="101"/>
      <c r="BS3263" s="101"/>
      <c r="BT3263" s="101"/>
      <c r="BU3263" s="101"/>
      <c r="BV3263" s="101"/>
      <c r="BW3263" s="101"/>
      <c r="BX3263" s="101"/>
      <c r="BY3263" s="101"/>
      <c r="BZ3263" s="101"/>
      <c r="CA3263" s="101"/>
      <c r="CB3263" s="101"/>
      <c r="CC3263" s="101"/>
      <c r="CD3263" s="101"/>
      <c r="CE3263" s="101"/>
      <c r="CF3263" s="101"/>
      <c r="CG3263" s="37" t="e">
        <f>VLOOKUP(Table_1[[#This Row],[EAN]],'[1]Planilha1'!$E:$R,13,0)</f>
        <v>#N/A</v>
      </c>
    </row>
    <row r="3264" ht="15" hidden="1">
      <c r="A3264" s="7"/>
      <c r="B3264" s="84" t="s">
        <v>79</v>
      </c>
      <c r="C3264" s="75">
        <v>222583</v>
      </c>
      <c r="D3264" s="75"/>
      <c r="E3264" s="85">
        <v>3228022930052</v>
      </c>
      <c r="F3264" s="86" t="s">
        <v>3776</v>
      </c>
      <c r="G3264" s="75" t="s">
        <v>17</v>
      </c>
      <c r="H3264" s="75">
        <v>1170</v>
      </c>
      <c r="I3264" s="87" t="s">
        <v>608</v>
      </c>
      <c r="J3264" s="75" t="s">
        <v>3777</v>
      </c>
      <c r="K3264" s="88" t="s">
        <v>84</v>
      </c>
      <c r="L3264" s="88">
        <v>12</v>
      </c>
      <c r="M3264" s="88">
        <v>4</v>
      </c>
      <c r="N3264" s="75" t="s">
        <v>85</v>
      </c>
      <c r="O3264" s="75"/>
      <c r="P3264" s="106"/>
      <c r="Q3264" s="90">
        <f>(17/100+7.6/100+1.65/100)*P3264</f>
        <v>0</v>
      </c>
      <c r="R3264" s="104"/>
      <c r="S3264" s="104"/>
      <c r="T3264" s="104"/>
      <c r="U3264" s="104"/>
      <c r="V3264" s="90">
        <f>+P3264-Q3264+R3264+S3264+T3264+U3264</f>
        <v>0</v>
      </c>
      <c r="W3264" s="91">
        <f>(1.02/100)</f>
        <v>1.02E-2</v>
      </c>
      <c r="X3264" s="91">
        <v>4.8E-3</v>
      </c>
      <c r="Y3264" s="91">
        <v>0.17</v>
      </c>
      <c r="Z3264" s="91">
        <v>1.65E-2</v>
      </c>
      <c r="AA3264" s="91">
        <v>7.6E-2</v>
      </c>
      <c r="AB3264" s="91">
        <f>SUM(W3264:AA3264)</f>
        <v>0.2775</v>
      </c>
      <c r="AC3264" s="75">
        <v>12</v>
      </c>
      <c r="AD3264" s="92">
        <f>IF(AL3264="","",+AC3264*AL3264)</f>
      </c>
      <c r="AE3264" s="93">
        <f>IF(AL3264="","",+AL3264*AB3264)</f>
      </c>
      <c r="AF3264" s="92">
        <f>IF(AL3264="","",+AL3264-AE3264)</f>
      </c>
      <c r="AG3264" s="93">
        <f>+V3264</f>
        <v>0</v>
      </c>
      <c r="AH3264" s="92">
        <f>IF(AF3264="","",+AF3264-AG3264)</f>
      </c>
      <c r="AI3264" s="92">
        <f>IF(AH3264="","",+AH3264*AC3264)</f>
      </c>
      <c r="AJ3264" s="93"/>
      <c r="AK3264" s="94">
        <v>0.33</v>
      </c>
      <c r="AL3264" s="93">
        <f>IF(V3264=0,"",V3264/(1-AB3264-AK3264))</f>
      </c>
      <c r="AM3264" s="95">
        <v>0.33</v>
      </c>
      <c r="AN3264" s="93">
        <f>IF(V3264=0,"",V3264/(1-AB3264-AM3264))</f>
      </c>
      <c r="AO3264" s="96">
        <v>1.2</v>
      </c>
      <c r="AP3264" s="93">
        <f>IF(BD!AJ3264="","",BD!AJ3264*BD!AO3264)</f>
      </c>
      <c r="AQ3264" s="91">
        <f>BD!AM3264/BD!AK3264-1</f>
        <v>0</v>
      </c>
      <c r="AR3264" s="91">
        <f>IF(BD!AN3264="","",IF(BD!AJ3264="","",BD!AN3264/BD!AJ3264-1))</f>
      </c>
      <c r="AS3264" s="91">
        <f>IF(BD!AN3264="","",IF(BD!AN3264&lt;BD!AL3264,"ABAIXO DA META","DENTRO DA META"))</f>
      </c>
      <c r="AT3264" s="91" t="str">
        <f>IF(BD!AJ3264="","EM ANÁLISE",IF(BD!AP3264&gt;=BD!AN3264,"GO", "NO GO"))</f>
        <v>EM ANÁLISE</v>
      </c>
      <c r="AU3264" s="97">
        <f>IF(AN3264="","",+BD!$AN3264-AJ3264)</f>
      </c>
      <c r="AV3264" s="98"/>
      <c r="AW3264" s="90">
        <f>BD!P3264*BD!AC3264</f>
        <v>0</v>
      </c>
      <c r="AX3264" s="90">
        <f>BD!V3264*BD!AC3264</f>
        <v>0</v>
      </c>
      <c r="AY3264" s="90">
        <f>IF(BD!AN3264="","",BD!AN3264*BD!AC3264)</f>
      </c>
      <c r="AZ3264" s="75" t="s">
        <v>123</v>
      </c>
      <c r="BA3264" s="75"/>
      <c r="BB3264" s="75"/>
      <c r="BC3264" s="75"/>
      <c r="BD3264" s="104"/>
      <c r="BE3264" s="104"/>
      <c r="BF3264" s="101"/>
      <c r="BG3264" s="101"/>
      <c r="BH3264" s="101"/>
      <c r="BI3264" s="101"/>
      <c r="BJ3264" s="101"/>
      <c r="BK3264" s="101"/>
      <c r="BL3264" s="101"/>
      <c r="BM3264" s="101"/>
      <c r="BN3264" s="101"/>
      <c r="BO3264" s="103"/>
      <c r="BP3264" s="101"/>
      <c r="BQ3264" s="101"/>
      <c r="BR3264" s="101"/>
      <c r="BS3264" s="101"/>
      <c r="BT3264" s="101"/>
      <c r="BU3264" s="101"/>
      <c r="BV3264" s="101"/>
      <c r="BW3264" s="101"/>
      <c r="BX3264" s="101"/>
      <c r="BY3264" s="101"/>
      <c r="BZ3264" s="101"/>
      <c r="CA3264" s="101"/>
      <c r="CB3264" s="101"/>
      <c r="CC3264" s="101"/>
      <c r="CD3264" s="101"/>
      <c r="CE3264" s="101"/>
      <c r="CF3264" s="101"/>
      <c r="CG3264" s="37" t="e">
        <f>VLOOKUP(Table_1[[#This Row],[EAN]],'[1]Planilha1'!$E:$R,13,0)</f>
        <v>#N/A</v>
      </c>
    </row>
    <row r="3265" ht="15" hidden="1">
      <c r="A3265" s="7"/>
      <c r="B3265" s="84" t="s">
        <v>79</v>
      </c>
      <c r="C3265" s="75">
        <v>222584</v>
      </c>
      <c r="D3265" s="75"/>
      <c r="E3265" s="85">
        <v>3228022930205</v>
      </c>
      <c r="F3265" s="86" t="s">
        <v>3778</v>
      </c>
      <c r="G3265" s="75" t="s">
        <v>17</v>
      </c>
      <c r="H3265" s="75">
        <v>1170</v>
      </c>
      <c r="I3265" s="87" t="s">
        <v>608</v>
      </c>
      <c r="J3265" s="75" t="s">
        <v>729</v>
      </c>
      <c r="K3265" s="88" t="s">
        <v>84</v>
      </c>
      <c r="L3265" s="88">
        <v>14</v>
      </c>
      <c r="M3265" s="88">
        <v>4</v>
      </c>
      <c r="N3265" s="75" t="s">
        <v>85</v>
      </c>
      <c r="O3265" s="75"/>
      <c r="P3265" s="106"/>
      <c r="Q3265" s="90">
        <f>(17/100+7.6/100+1.65/100)*P3265</f>
        <v>0</v>
      </c>
      <c r="R3265" s="104"/>
      <c r="S3265" s="104"/>
      <c r="T3265" s="104"/>
      <c r="U3265" s="104"/>
      <c r="V3265" s="90">
        <f>+P3265-Q3265+R3265+S3265+T3265+U3265</f>
        <v>0</v>
      </c>
      <c r="W3265" s="91">
        <f>(1.02/100)</f>
        <v>1.02E-2</v>
      </c>
      <c r="X3265" s="91">
        <v>4.8E-3</v>
      </c>
      <c r="Y3265" s="91">
        <v>0.17</v>
      </c>
      <c r="Z3265" s="91">
        <v>1.65E-2</v>
      </c>
      <c r="AA3265" s="91">
        <v>7.6E-2</v>
      </c>
      <c r="AB3265" s="91">
        <f>SUM(W3265:AA3265)</f>
        <v>0.2775</v>
      </c>
      <c r="AC3265" s="75">
        <v>12</v>
      </c>
      <c r="AD3265" s="92">
        <f>IF(AL3265="","",+AC3265*AL3265)</f>
      </c>
      <c r="AE3265" s="93">
        <f>IF(AL3265="","",+AL3265*AB3265)</f>
      </c>
      <c r="AF3265" s="92">
        <f>IF(AL3265="","",+AL3265-AE3265)</f>
      </c>
      <c r="AG3265" s="93">
        <f>+V3265</f>
        <v>0</v>
      </c>
      <c r="AH3265" s="92">
        <f>IF(AF3265="","",+AF3265-AG3265)</f>
      </c>
      <c r="AI3265" s="92">
        <f>IF(AH3265="","",+AH3265*AC3265)</f>
      </c>
      <c r="AJ3265" s="93"/>
      <c r="AK3265" s="94">
        <v>0.33</v>
      </c>
      <c r="AL3265" s="93">
        <f>IF(V3265=0,"",V3265/(1-AB3265-AK3265))</f>
      </c>
      <c r="AM3265" s="95">
        <v>0.33</v>
      </c>
      <c r="AN3265" s="93">
        <f>IF(V3265=0,"",V3265/(1-AB3265-AM3265))</f>
      </c>
      <c r="AO3265" s="96">
        <v>1.2</v>
      </c>
      <c r="AP3265" s="93">
        <f>IF(BD!AJ3265="","",BD!AJ3265*BD!AO3265)</f>
      </c>
      <c r="AQ3265" s="91">
        <f>BD!AM3265/BD!AK3265-1</f>
        <v>0</v>
      </c>
      <c r="AR3265" s="91">
        <f>IF(BD!AN3265="","",IF(BD!AJ3265="","",BD!AN3265/BD!AJ3265-1))</f>
      </c>
      <c r="AS3265" s="91">
        <f>IF(BD!AN3265="","",IF(BD!AN3265&lt;BD!AL3265,"ABAIXO DA META","DENTRO DA META"))</f>
      </c>
      <c r="AT3265" s="91" t="str">
        <f>IF(BD!AJ3265="","EM ANÁLISE",IF(BD!AP3265&gt;=BD!AN3265,"GO", "NO GO"))</f>
        <v>EM ANÁLISE</v>
      </c>
      <c r="AU3265" s="97">
        <f>IF(AN3265="","",+BD!$AN3265-AJ3265)</f>
      </c>
      <c r="AV3265" s="98"/>
      <c r="AW3265" s="90">
        <f>BD!P3265*BD!AC3265</f>
        <v>0</v>
      </c>
      <c r="AX3265" s="90">
        <f>BD!V3265*BD!AC3265</f>
        <v>0</v>
      </c>
      <c r="AY3265" s="90">
        <f>IF(BD!AN3265="","",BD!AN3265*BD!AC3265)</f>
      </c>
      <c r="AZ3265" s="75" t="s">
        <v>123</v>
      </c>
      <c r="BA3265" s="75"/>
      <c r="BB3265" s="75"/>
      <c r="BC3265" s="75"/>
      <c r="BD3265" s="104"/>
      <c r="BE3265" s="104"/>
      <c r="BF3265" s="101"/>
      <c r="BG3265" s="101"/>
      <c r="BH3265" s="101"/>
      <c r="BI3265" s="101"/>
      <c r="BJ3265" s="101"/>
      <c r="BK3265" s="101"/>
      <c r="BL3265" s="101"/>
      <c r="BM3265" s="101"/>
      <c r="BN3265" s="101"/>
      <c r="BO3265" s="103"/>
      <c r="BP3265" s="101"/>
      <c r="BQ3265" s="101"/>
      <c r="BR3265" s="101"/>
      <c r="BS3265" s="101"/>
      <c r="BT3265" s="101"/>
      <c r="BU3265" s="101"/>
      <c r="BV3265" s="101"/>
      <c r="BW3265" s="101"/>
      <c r="BX3265" s="101"/>
      <c r="BY3265" s="101"/>
      <c r="BZ3265" s="101"/>
      <c r="CA3265" s="101"/>
      <c r="CB3265" s="101"/>
      <c r="CC3265" s="101"/>
      <c r="CD3265" s="101"/>
      <c r="CE3265" s="101"/>
      <c r="CF3265" s="101"/>
      <c r="CG3265" s="37" t="e">
        <f>VLOOKUP(Table_1[[#This Row],[EAN]],'[1]Planilha1'!$E:$R,13,0)</f>
        <v>#N/A</v>
      </c>
    </row>
    <row r="3266" ht="15" hidden="1">
      <c r="A3266" s="7"/>
      <c r="B3266" s="84" t="s">
        <v>79</v>
      </c>
      <c r="C3266" s="75">
        <v>222585</v>
      </c>
      <c r="D3266" s="75"/>
      <c r="E3266" s="85">
        <v>3228020191349</v>
      </c>
      <c r="F3266" s="86" t="s">
        <v>3779</v>
      </c>
      <c r="G3266" s="75" t="s">
        <v>17</v>
      </c>
      <c r="H3266" s="75">
        <v>1170</v>
      </c>
      <c r="I3266" s="87" t="s">
        <v>608</v>
      </c>
      <c r="J3266" s="75" t="s">
        <v>736</v>
      </c>
      <c r="K3266" s="88" t="s">
        <v>84</v>
      </c>
      <c r="L3266" s="88">
        <v>12</v>
      </c>
      <c r="M3266" s="88">
        <v>4</v>
      </c>
      <c r="N3266" s="75" t="s">
        <v>85</v>
      </c>
      <c r="O3266" s="75"/>
      <c r="P3266" s="106"/>
      <c r="Q3266" s="90">
        <f>(17/100+7.6/100+1.65/100)*P3266</f>
        <v>0</v>
      </c>
      <c r="R3266" s="104"/>
      <c r="S3266" s="104"/>
      <c r="T3266" s="104"/>
      <c r="U3266" s="104"/>
      <c r="V3266" s="90">
        <f>+P3266-Q3266+R3266+S3266+T3266+U3266</f>
        <v>0</v>
      </c>
      <c r="W3266" s="91">
        <f>(1.02/100)</f>
        <v>1.02E-2</v>
      </c>
      <c r="X3266" s="91">
        <v>4.8E-3</v>
      </c>
      <c r="Y3266" s="91">
        <v>0.17</v>
      </c>
      <c r="Z3266" s="91">
        <v>1.65E-2</v>
      </c>
      <c r="AA3266" s="91">
        <v>7.6E-2</v>
      </c>
      <c r="AB3266" s="91">
        <f>SUM(W3266:AA3266)</f>
        <v>0.2775</v>
      </c>
      <c r="AC3266" s="75">
        <v>12</v>
      </c>
      <c r="AD3266" s="92">
        <f>IF(AL3266="","",+AC3266*AL3266)</f>
      </c>
      <c r="AE3266" s="93">
        <f>IF(AL3266="","",+AL3266*AB3266)</f>
      </c>
      <c r="AF3266" s="92">
        <f>IF(AL3266="","",+AL3266-AE3266)</f>
      </c>
      <c r="AG3266" s="93">
        <f>+V3266</f>
        <v>0</v>
      </c>
      <c r="AH3266" s="92">
        <f>IF(AF3266="","",+AF3266-AG3266)</f>
      </c>
      <c r="AI3266" s="92">
        <f>IF(AH3266="","",+AH3266*AC3266)</f>
      </c>
      <c r="AJ3266" s="93"/>
      <c r="AK3266" s="94">
        <v>0.33</v>
      </c>
      <c r="AL3266" s="93">
        <f>IF(V3266=0,"",V3266/(1-AB3266-AK3266))</f>
      </c>
      <c r="AM3266" s="95">
        <v>0.33</v>
      </c>
      <c r="AN3266" s="93">
        <f>IF(V3266=0,"",V3266/(1-AB3266-AM3266))</f>
      </c>
      <c r="AO3266" s="96">
        <v>1.2</v>
      </c>
      <c r="AP3266" s="93">
        <f>IF(BD!AJ3266="","",BD!AJ3266*BD!AO3266)</f>
      </c>
      <c r="AQ3266" s="91">
        <f>BD!AM3266/BD!AK3266-1</f>
        <v>0</v>
      </c>
      <c r="AR3266" s="91">
        <f>IF(BD!AN3266="","",IF(BD!AJ3266="","",BD!AN3266/BD!AJ3266-1))</f>
      </c>
      <c r="AS3266" s="91">
        <f>IF(BD!AN3266="","",IF(BD!AN3266&lt;BD!AL3266,"ABAIXO DA META","DENTRO DA META"))</f>
      </c>
      <c r="AT3266" s="91" t="str">
        <f>IF(BD!AJ3266="","EM ANÁLISE",IF(BD!AP3266&gt;=BD!AN3266,"GO", "NO GO"))</f>
        <v>EM ANÁLISE</v>
      </c>
      <c r="AU3266" s="97">
        <f>IF(AN3266="","",+BD!$AN3266-AJ3266)</f>
      </c>
      <c r="AV3266" s="98"/>
      <c r="AW3266" s="90">
        <f>BD!P3266*BD!AC3266</f>
        <v>0</v>
      </c>
      <c r="AX3266" s="90">
        <f>BD!V3266*BD!AC3266</f>
        <v>0</v>
      </c>
      <c r="AY3266" s="90">
        <f>IF(BD!AN3266="","",BD!AN3266*BD!AC3266)</f>
      </c>
      <c r="AZ3266" s="75" t="s">
        <v>123</v>
      </c>
      <c r="BA3266" s="75"/>
      <c r="BB3266" s="75"/>
      <c r="BC3266" s="75"/>
      <c r="BD3266" s="104"/>
      <c r="BE3266" s="104"/>
      <c r="BF3266" s="101"/>
      <c r="BG3266" s="101"/>
      <c r="BH3266" s="101"/>
      <c r="BI3266" s="101"/>
      <c r="BJ3266" s="101"/>
      <c r="BK3266" s="101"/>
      <c r="BL3266" s="101"/>
      <c r="BM3266" s="101"/>
      <c r="BN3266" s="101"/>
      <c r="BO3266" s="103"/>
      <c r="BP3266" s="101"/>
      <c r="BQ3266" s="101"/>
      <c r="BR3266" s="101"/>
      <c r="BS3266" s="101"/>
      <c r="BT3266" s="101"/>
      <c r="BU3266" s="101"/>
      <c r="BV3266" s="101"/>
      <c r="BW3266" s="101"/>
      <c r="BX3266" s="101"/>
      <c r="BY3266" s="101"/>
      <c r="BZ3266" s="101"/>
      <c r="CA3266" s="101"/>
      <c r="CB3266" s="101"/>
      <c r="CC3266" s="101"/>
      <c r="CD3266" s="101"/>
      <c r="CE3266" s="101"/>
      <c r="CF3266" s="101"/>
      <c r="CG3266" s="37" t="e">
        <f>VLOOKUP(Table_1[[#This Row],[EAN]],'[1]Planilha1'!$E:$R,13,0)</f>
        <v>#N/A</v>
      </c>
    </row>
    <row r="3267" ht="15" hidden="1">
      <c r="A3267" s="7"/>
      <c r="B3267" s="84" t="s">
        <v>79</v>
      </c>
      <c r="C3267" s="75">
        <v>222586</v>
      </c>
      <c r="D3267" s="75"/>
      <c r="E3267" s="85">
        <v>3228020481846</v>
      </c>
      <c r="F3267" s="86" t="s">
        <v>3780</v>
      </c>
      <c r="G3267" s="75" t="s">
        <v>17</v>
      </c>
      <c r="H3267" s="75">
        <v>1170</v>
      </c>
      <c r="I3267" s="87" t="s">
        <v>608</v>
      </c>
      <c r="J3267" s="75" t="s">
        <v>736</v>
      </c>
      <c r="K3267" s="88" t="s">
        <v>84</v>
      </c>
      <c r="L3267" s="88">
        <v>12</v>
      </c>
      <c r="M3267" s="88">
        <v>4</v>
      </c>
      <c r="N3267" s="75" t="s">
        <v>85</v>
      </c>
      <c r="O3267" s="75"/>
      <c r="P3267" s="106"/>
      <c r="Q3267" s="90">
        <f>(17/100+7.6/100+1.65/100)*P3267</f>
        <v>0</v>
      </c>
      <c r="R3267" s="104"/>
      <c r="S3267" s="104"/>
      <c r="T3267" s="104"/>
      <c r="U3267" s="104"/>
      <c r="V3267" s="90">
        <f>+P3267-Q3267+R3267+S3267+T3267+U3267</f>
        <v>0</v>
      </c>
      <c r="W3267" s="91">
        <f>(1.02/100)</f>
        <v>1.02E-2</v>
      </c>
      <c r="X3267" s="91">
        <v>4.8E-3</v>
      </c>
      <c r="Y3267" s="91">
        <v>0.17</v>
      </c>
      <c r="Z3267" s="91">
        <v>1.65E-2</v>
      </c>
      <c r="AA3267" s="91">
        <v>7.6E-2</v>
      </c>
      <c r="AB3267" s="91">
        <f>SUM(W3267:AA3267)</f>
        <v>0.2775</v>
      </c>
      <c r="AC3267" s="75">
        <v>12</v>
      </c>
      <c r="AD3267" s="92">
        <f>IF(AL3267="","",+AC3267*AL3267)</f>
      </c>
      <c r="AE3267" s="93">
        <f>IF(AL3267="","",+AL3267*AB3267)</f>
      </c>
      <c r="AF3267" s="92">
        <f>IF(AL3267="","",+AL3267-AE3267)</f>
      </c>
      <c r="AG3267" s="93">
        <f>+V3267</f>
        <v>0</v>
      </c>
      <c r="AH3267" s="92">
        <f>IF(AF3267="","",+AF3267-AG3267)</f>
      </c>
      <c r="AI3267" s="92">
        <f>IF(AH3267="","",+AH3267*AC3267)</f>
      </c>
      <c r="AJ3267" s="93"/>
      <c r="AK3267" s="94">
        <v>0.33</v>
      </c>
      <c r="AL3267" s="93">
        <f>IF(V3267=0,"",V3267/(1-AB3267-AK3267))</f>
      </c>
      <c r="AM3267" s="95">
        <v>0.33</v>
      </c>
      <c r="AN3267" s="93">
        <f>IF(V3267=0,"",V3267/(1-AB3267-AM3267))</f>
      </c>
      <c r="AO3267" s="96">
        <v>1.2</v>
      </c>
      <c r="AP3267" s="93">
        <f>IF(BD!AJ3267="","",BD!AJ3267*BD!AO3267)</f>
      </c>
      <c r="AQ3267" s="91">
        <f>BD!AM3267/BD!AK3267-1</f>
        <v>0</v>
      </c>
      <c r="AR3267" s="91">
        <f>IF(BD!AN3267="","",IF(BD!AJ3267="","",BD!AN3267/BD!AJ3267-1))</f>
      </c>
      <c r="AS3267" s="91">
        <f>IF(BD!AN3267="","",IF(BD!AN3267&lt;BD!AL3267,"ABAIXO DA META","DENTRO DA META"))</f>
      </c>
      <c r="AT3267" s="91" t="str">
        <f>IF(BD!AJ3267="","EM ANÁLISE",IF(BD!AP3267&gt;=BD!AN3267,"GO", "NO GO"))</f>
        <v>EM ANÁLISE</v>
      </c>
      <c r="AU3267" s="97">
        <f>IF(AN3267="","",+BD!$AN3267-AJ3267)</f>
      </c>
      <c r="AV3267" s="98"/>
      <c r="AW3267" s="90">
        <f>BD!P3267*BD!AC3267</f>
        <v>0</v>
      </c>
      <c r="AX3267" s="90">
        <f>BD!V3267*BD!AC3267</f>
        <v>0</v>
      </c>
      <c r="AY3267" s="90">
        <f>IF(BD!AN3267="","",BD!AN3267*BD!AC3267)</f>
      </c>
      <c r="AZ3267" s="75" t="s">
        <v>123</v>
      </c>
      <c r="BA3267" s="75"/>
      <c r="BB3267" s="75"/>
      <c r="BC3267" s="75"/>
      <c r="BD3267" s="104"/>
      <c r="BE3267" s="104"/>
      <c r="BF3267" s="101"/>
      <c r="BG3267" s="101"/>
      <c r="BH3267" s="101"/>
      <c r="BI3267" s="101"/>
      <c r="BJ3267" s="101"/>
      <c r="BK3267" s="101"/>
      <c r="BL3267" s="101"/>
      <c r="BM3267" s="101"/>
      <c r="BN3267" s="101"/>
      <c r="BO3267" s="103"/>
      <c r="BP3267" s="101"/>
      <c r="BQ3267" s="101"/>
      <c r="BR3267" s="101"/>
      <c r="BS3267" s="101"/>
      <c r="BT3267" s="101"/>
      <c r="BU3267" s="101"/>
      <c r="BV3267" s="101"/>
      <c r="BW3267" s="101"/>
      <c r="BX3267" s="101"/>
      <c r="BY3267" s="101"/>
      <c r="BZ3267" s="101"/>
      <c r="CA3267" s="101"/>
      <c r="CB3267" s="101"/>
      <c r="CC3267" s="101"/>
      <c r="CD3267" s="101"/>
      <c r="CE3267" s="101"/>
      <c r="CF3267" s="101"/>
      <c r="CG3267" s="37" t="e">
        <f>VLOOKUP(Table_1[[#This Row],[EAN]],'[1]Planilha1'!$E:$R,13,0)</f>
        <v>#N/A</v>
      </c>
    </row>
    <row r="3268" ht="15" hidden="1">
      <c r="A3268" s="7"/>
      <c r="B3268" s="84" t="s">
        <v>79</v>
      </c>
      <c r="C3268" s="75">
        <v>222587</v>
      </c>
      <c r="D3268" s="75"/>
      <c r="E3268" s="85">
        <v>3228021990248</v>
      </c>
      <c r="F3268" s="86" t="s">
        <v>3781</v>
      </c>
      <c r="G3268" s="75" t="s">
        <v>17</v>
      </c>
      <c r="H3268" s="75">
        <v>1450</v>
      </c>
      <c r="I3268" s="87" t="s">
        <v>3782</v>
      </c>
      <c r="J3268" s="75" t="s">
        <v>3655</v>
      </c>
      <c r="K3268" s="88" t="s">
        <v>84</v>
      </c>
      <c r="L3268" s="88">
        <v>12</v>
      </c>
      <c r="M3268" s="88">
        <v>4</v>
      </c>
      <c r="N3268" s="75" t="s">
        <v>85</v>
      </c>
      <c r="O3268" s="75"/>
      <c r="P3268" s="106"/>
      <c r="Q3268" s="90">
        <f>(17/100+7.6/100+1.65/100)*P3268</f>
        <v>0</v>
      </c>
      <c r="R3268" s="104"/>
      <c r="S3268" s="104"/>
      <c r="T3268" s="104"/>
      <c r="U3268" s="104"/>
      <c r="V3268" s="90">
        <f>+P3268-Q3268+R3268+S3268+T3268+U3268</f>
        <v>0</v>
      </c>
      <c r="W3268" s="91">
        <f>(1.02/100)</f>
        <v>1.02E-2</v>
      </c>
      <c r="X3268" s="91">
        <v>4.8E-3</v>
      </c>
      <c r="Y3268" s="91">
        <v>0.17</v>
      </c>
      <c r="Z3268" s="91">
        <v>1.65E-2</v>
      </c>
      <c r="AA3268" s="91">
        <v>7.6E-2</v>
      </c>
      <c r="AB3268" s="91">
        <f>SUM(W3268:AA3268)</f>
        <v>0.2775</v>
      </c>
      <c r="AC3268" s="75">
        <v>12</v>
      </c>
      <c r="AD3268" s="92">
        <f>IF(AL3268="","",+AC3268*AL3268)</f>
      </c>
      <c r="AE3268" s="93">
        <f>IF(AL3268="","",+AL3268*AB3268)</f>
      </c>
      <c r="AF3268" s="92">
        <f>IF(AL3268="","",+AL3268-AE3268)</f>
      </c>
      <c r="AG3268" s="93">
        <f>+V3268</f>
        <v>0</v>
      </c>
      <c r="AH3268" s="92">
        <f>IF(AF3268="","",+AF3268-AG3268)</f>
      </c>
      <c r="AI3268" s="92">
        <f>IF(AH3268="","",+AH3268*AC3268)</f>
      </c>
      <c r="AJ3268" s="93"/>
      <c r="AK3268" s="94">
        <v>0.33</v>
      </c>
      <c r="AL3268" s="93">
        <f>IF(V3268=0,"",V3268/(1-AB3268-AK3268))</f>
      </c>
      <c r="AM3268" s="95">
        <v>0.33</v>
      </c>
      <c r="AN3268" s="93">
        <f>IF(V3268=0,"",V3268/(1-AB3268-AM3268))</f>
      </c>
      <c r="AO3268" s="96">
        <v>1.2</v>
      </c>
      <c r="AP3268" s="93">
        <f>IF(BD!AJ3268="","",BD!AJ3268*BD!AO3268)</f>
      </c>
      <c r="AQ3268" s="91">
        <f>BD!AM3268/BD!AK3268-1</f>
        <v>0</v>
      </c>
      <c r="AR3268" s="91">
        <f>IF(BD!AN3268="","",IF(BD!AJ3268="","",BD!AN3268/BD!AJ3268-1))</f>
      </c>
      <c r="AS3268" s="91">
        <f>IF(BD!AN3268="","",IF(BD!AN3268&lt;BD!AL3268,"ABAIXO DA META","DENTRO DA META"))</f>
      </c>
      <c r="AT3268" s="91" t="str">
        <f>IF(BD!AJ3268="","EM ANÁLISE",IF(BD!AP3268&gt;=BD!AN3268,"GO", "NO GO"))</f>
        <v>EM ANÁLISE</v>
      </c>
      <c r="AU3268" s="97">
        <f>IF(AN3268="","",+BD!$AN3268-AJ3268)</f>
      </c>
      <c r="AV3268" s="98"/>
      <c r="AW3268" s="90">
        <f>BD!P3268*BD!AC3268</f>
        <v>0</v>
      </c>
      <c r="AX3268" s="90">
        <f>BD!V3268*BD!AC3268</f>
        <v>0</v>
      </c>
      <c r="AY3268" s="90">
        <f>IF(BD!AN3268="","",BD!AN3268*BD!AC3268)</f>
      </c>
      <c r="AZ3268" s="75" t="s">
        <v>123</v>
      </c>
      <c r="BA3268" s="75"/>
      <c r="BB3268" s="75"/>
      <c r="BC3268" s="75"/>
      <c r="BD3268" s="104"/>
      <c r="BE3268" s="104"/>
      <c r="BF3268" s="101"/>
      <c r="BG3268" s="101"/>
      <c r="BH3268" s="101"/>
      <c r="BI3268" s="101"/>
      <c r="BJ3268" s="101"/>
      <c r="BK3268" s="101"/>
      <c r="BL3268" s="101"/>
      <c r="BM3268" s="101"/>
      <c r="BN3268" s="101"/>
      <c r="BO3268" s="103"/>
      <c r="BP3268" s="101"/>
      <c r="BQ3268" s="101"/>
      <c r="BR3268" s="101"/>
      <c r="BS3268" s="101"/>
      <c r="BT3268" s="101"/>
      <c r="BU3268" s="101"/>
      <c r="BV3268" s="101"/>
      <c r="BW3268" s="101"/>
      <c r="BX3268" s="101"/>
      <c r="BY3268" s="101"/>
      <c r="BZ3268" s="101"/>
      <c r="CA3268" s="101"/>
      <c r="CB3268" s="101"/>
      <c r="CC3268" s="101"/>
      <c r="CD3268" s="101"/>
      <c r="CE3268" s="101"/>
      <c r="CF3268" s="101"/>
      <c r="CG3268" s="37" t="e">
        <f>VLOOKUP(Table_1[[#This Row],[EAN]],'[1]Planilha1'!$E:$R,13,0)</f>
        <v>#N/A</v>
      </c>
    </row>
    <row r="3269" ht="15" hidden="1">
      <c r="A3269" s="7"/>
      <c r="B3269" s="84" t="s">
        <v>79</v>
      </c>
      <c r="C3269" s="75">
        <v>222588</v>
      </c>
      <c r="D3269" s="75"/>
      <c r="E3269" s="85">
        <v>7898955617663</v>
      </c>
      <c r="F3269" s="86" t="s">
        <v>3783</v>
      </c>
      <c r="G3269" s="75" t="s">
        <v>17</v>
      </c>
      <c r="H3269" s="75">
        <v>1170</v>
      </c>
      <c r="I3269" s="87" t="s">
        <v>608</v>
      </c>
      <c r="J3269" s="75" t="s">
        <v>729</v>
      </c>
      <c r="K3269" s="88" t="s">
        <v>202</v>
      </c>
      <c r="L3269" s="88">
        <v>12</v>
      </c>
      <c r="M3269" s="88">
        <v>4</v>
      </c>
      <c r="N3269" s="75" t="s">
        <v>85</v>
      </c>
      <c r="O3269" s="75"/>
      <c r="P3269" s="106"/>
      <c r="Q3269" s="90">
        <f>(17/100+7.6/100+1.65/100)*P3269</f>
        <v>0</v>
      </c>
      <c r="R3269" s="104"/>
      <c r="S3269" s="104"/>
      <c r="T3269" s="104"/>
      <c r="U3269" s="104"/>
      <c r="V3269" s="90">
        <f>+P3269-Q3269+R3269+S3269+T3269+U3269</f>
        <v>0</v>
      </c>
      <c r="W3269" s="91">
        <f>(1.02/100)</f>
        <v>1.02E-2</v>
      </c>
      <c r="X3269" s="91">
        <v>4.8E-3</v>
      </c>
      <c r="Y3269" s="91">
        <v>0.17</v>
      </c>
      <c r="Z3269" s="91">
        <v>1.65E-2</v>
      </c>
      <c r="AA3269" s="91">
        <v>7.6E-2</v>
      </c>
      <c r="AB3269" s="91">
        <f>SUM(W3269:AA3269)</f>
        <v>0.2775</v>
      </c>
      <c r="AC3269" s="75">
        <v>12</v>
      </c>
      <c r="AD3269" s="92">
        <f>IF(AL3269="","",+AC3269*AL3269)</f>
      </c>
      <c r="AE3269" s="93">
        <f>IF(AL3269="","",+AL3269*AB3269)</f>
      </c>
      <c r="AF3269" s="92">
        <f>IF(AL3269="","",+AL3269-AE3269)</f>
      </c>
      <c r="AG3269" s="93">
        <f>+V3269</f>
        <v>0</v>
      </c>
      <c r="AH3269" s="92">
        <f>IF(AF3269="","",+AF3269-AG3269)</f>
      </c>
      <c r="AI3269" s="92">
        <f>IF(AH3269="","",+AH3269*AC3269)</f>
      </c>
      <c r="AJ3269" s="93"/>
      <c r="AK3269" s="94">
        <v>0.33</v>
      </c>
      <c r="AL3269" s="93">
        <f>IF(V3269=0,"",V3269/(1-AB3269-AK3269))</f>
      </c>
      <c r="AM3269" s="95">
        <v>0.33</v>
      </c>
      <c r="AN3269" s="93">
        <f>IF(V3269=0,"",V3269/(1-AB3269-AM3269))</f>
      </c>
      <c r="AO3269" s="96">
        <v>1.2</v>
      </c>
      <c r="AP3269" s="93">
        <f>IF(BD!AJ3269="","",BD!AJ3269*BD!AO3269)</f>
      </c>
      <c r="AQ3269" s="91">
        <f>BD!AM3269/BD!AK3269-1</f>
        <v>0</v>
      </c>
      <c r="AR3269" s="91">
        <f>IF(BD!AN3269="","",IF(BD!AJ3269="","",BD!AN3269/BD!AJ3269-1))</f>
      </c>
      <c r="AS3269" s="91">
        <f>IF(BD!AN3269="","",IF(BD!AN3269&lt;BD!AL3269,"ABAIXO DA META","DENTRO DA META"))</f>
      </c>
      <c r="AT3269" s="91" t="str">
        <f>IF(BD!AJ3269="","EM ANÁLISE",IF(BD!AP3269&gt;=BD!AN3269,"GO", "NO GO"))</f>
        <v>EM ANÁLISE</v>
      </c>
      <c r="AU3269" s="97">
        <f>IF(AN3269="","",+BD!$AN3269-AJ3269)</f>
      </c>
      <c r="AV3269" s="98"/>
      <c r="AW3269" s="90">
        <f>BD!P3269*BD!AC3269</f>
        <v>0</v>
      </c>
      <c r="AX3269" s="90">
        <f>BD!V3269*BD!AC3269</f>
        <v>0</v>
      </c>
      <c r="AY3269" s="90">
        <f>IF(BD!AN3269="","",BD!AN3269*BD!AC3269)</f>
      </c>
      <c r="AZ3269" s="75" t="s">
        <v>123</v>
      </c>
      <c r="BA3269" s="75"/>
      <c r="BB3269" s="75"/>
      <c r="BC3269" s="75"/>
      <c r="BD3269" s="104"/>
      <c r="BE3269" s="104"/>
      <c r="BF3269" s="101"/>
      <c r="BG3269" s="101"/>
      <c r="BH3269" s="101"/>
      <c r="BI3269" s="101"/>
      <c r="BJ3269" s="101"/>
      <c r="BK3269" s="101"/>
      <c r="BL3269" s="101"/>
      <c r="BM3269" s="101"/>
      <c r="BN3269" s="101"/>
      <c r="BO3269" s="103"/>
      <c r="BP3269" s="101"/>
      <c r="BQ3269" s="101"/>
      <c r="BR3269" s="101"/>
      <c r="BS3269" s="101"/>
      <c r="BT3269" s="101"/>
      <c r="BU3269" s="101"/>
      <c r="BV3269" s="101"/>
      <c r="BW3269" s="101"/>
      <c r="BX3269" s="101"/>
      <c r="BY3269" s="101"/>
      <c r="BZ3269" s="101"/>
      <c r="CA3269" s="101"/>
      <c r="CB3269" s="101"/>
      <c r="CC3269" s="101"/>
      <c r="CD3269" s="101"/>
      <c r="CE3269" s="101"/>
      <c r="CF3269" s="101"/>
      <c r="CG3269" s="37" t="e">
        <f>VLOOKUP(Table_1[[#This Row],[EAN]],'[1]Planilha1'!$E:$R,13,0)</f>
        <v>#N/A</v>
      </c>
    </row>
    <row r="3270" ht="15" hidden="1">
      <c r="A3270" s="7"/>
      <c r="B3270" s="84" t="s">
        <v>79</v>
      </c>
      <c r="C3270" s="75">
        <v>222589</v>
      </c>
      <c r="D3270" s="75"/>
      <c r="E3270" s="85">
        <v>7896034680119</v>
      </c>
      <c r="F3270" s="86" t="s">
        <v>3784</v>
      </c>
      <c r="G3270" s="75" t="s">
        <v>17</v>
      </c>
      <c r="H3270" s="75">
        <v>2940</v>
      </c>
      <c r="I3270" s="87" t="s">
        <v>738</v>
      </c>
      <c r="J3270" s="75" t="s">
        <v>3777</v>
      </c>
      <c r="K3270" s="88" t="s">
        <v>202</v>
      </c>
      <c r="L3270" s="88">
        <v>2</v>
      </c>
      <c r="M3270" s="88">
        <v>4</v>
      </c>
      <c r="N3270" s="75" t="s">
        <v>85</v>
      </c>
      <c r="O3270" s="75"/>
      <c r="P3270" s="106"/>
      <c r="Q3270" s="90">
        <f>(17/100+7.6/100+1.65/100)*P3270</f>
        <v>0</v>
      </c>
      <c r="R3270" s="104"/>
      <c r="S3270" s="104"/>
      <c r="T3270" s="104"/>
      <c r="U3270" s="104"/>
      <c r="V3270" s="90">
        <f>+P3270-Q3270+R3270+S3270+T3270+U3270</f>
        <v>0</v>
      </c>
      <c r="W3270" s="91">
        <f>(1.02/100)</f>
        <v>1.02E-2</v>
      </c>
      <c r="X3270" s="91">
        <v>4.8E-3</v>
      </c>
      <c r="Y3270" s="91">
        <v>0.17</v>
      </c>
      <c r="Z3270" s="91">
        <v>1.65E-2</v>
      </c>
      <c r="AA3270" s="91">
        <v>7.6E-2</v>
      </c>
      <c r="AB3270" s="91">
        <f>SUM(W3270:AA3270)</f>
        <v>0.2775</v>
      </c>
      <c r="AC3270" s="75">
        <v>12</v>
      </c>
      <c r="AD3270" s="92">
        <f>IF(AL3270="","",+AC3270*AL3270)</f>
      </c>
      <c r="AE3270" s="93">
        <f>IF(AL3270="","",+AL3270*AB3270)</f>
      </c>
      <c r="AF3270" s="92">
        <f>IF(AL3270="","",+AL3270-AE3270)</f>
      </c>
      <c r="AG3270" s="93">
        <f>+V3270</f>
        <v>0</v>
      </c>
      <c r="AH3270" s="92">
        <f>IF(AF3270="","",+AF3270-AG3270)</f>
      </c>
      <c r="AI3270" s="92">
        <f>IF(AH3270="","",+AH3270*AC3270)</f>
      </c>
      <c r="AJ3270" s="93"/>
      <c r="AK3270" s="94">
        <v>0.33</v>
      </c>
      <c r="AL3270" s="93">
        <f>IF(V3270=0,"",V3270/(1-AB3270-AK3270))</f>
      </c>
      <c r="AM3270" s="95">
        <v>0.33</v>
      </c>
      <c r="AN3270" s="93">
        <f>IF(V3270=0,"",V3270/(1-AB3270-AM3270))</f>
      </c>
      <c r="AO3270" s="96">
        <v>1.2</v>
      </c>
      <c r="AP3270" s="93">
        <f>IF(BD!AJ3270="","",BD!AJ3270*BD!AO3270)</f>
      </c>
      <c r="AQ3270" s="91">
        <f>BD!AM3270/BD!AK3270-1</f>
        <v>0</v>
      </c>
      <c r="AR3270" s="91">
        <f>IF(BD!AN3270="","",IF(BD!AJ3270="","",BD!AN3270/BD!AJ3270-1))</f>
      </c>
      <c r="AS3270" s="91">
        <f>IF(BD!AN3270="","",IF(BD!AN3270&lt;BD!AL3270,"ABAIXO DA META","DENTRO DA META"))</f>
      </c>
      <c r="AT3270" s="91" t="str">
        <f>IF(BD!AJ3270="","EM ANÁLISE",IF(BD!AP3270&gt;=BD!AN3270,"GO", "NO GO"))</f>
        <v>EM ANÁLISE</v>
      </c>
      <c r="AU3270" s="97">
        <f>IF(AN3270="","",+BD!$AN3270-AJ3270)</f>
      </c>
      <c r="AV3270" s="98"/>
      <c r="AW3270" s="90">
        <f>BD!P3270*BD!AC3270</f>
        <v>0</v>
      </c>
      <c r="AX3270" s="90">
        <f>BD!V3270*BD!AC3270</f>
        <v>0</v>
      </c>
      <c r="AY3270" s="90">
        <f>IF(BD!AN3270="","",BD!AN3270*BD!AC3270)</f>
      </c>
      <c r="AZ3270" s="75" t="s">
        <v>123</v>
      </c>
      <c r="BA3270" s="75"/>
      <c r="BB3270" s="75"/>
      <c r="BC3270" s="75"/>
      <c r="BD3270" s="104"/>
      <c r="BE3270" s="104"/>
      <c r="BF3270" s="101"/>
      <c r="BG3270" s="101"/>
      <c r="BH3270" s="101"/>
      <c r="BI3270" s="101"/>
      <c r="BJ3270" s="101"/>
      <c r="BK3270" s="101"/>
      <c r="BL3270" s="101"/>
      <c r="BM3270" s="101"/>
      <c r="BN3270" s="101"/>
      <c r="BO3270" s="103"/>
      <c r="BP3270" s="101"/>
      <c r="BQ3270" s="101"/>
      <c r="BR3270" s="101"/>
      <c r="BS3270" s="101"/>
      <c r="BT3270" s="101"/>
      <c r="BU3270" s="101"/>
      <c r="BV3270" s="101"/>
      <c r="BW3270" s="101"/>
      <c r="BX3270" s="101"/>
      <c r="BY3270" s="101"/>
      <c r="BZ3270" s="101"/>
      <c r="CA3270" s="101"/>
      <c r="CB3270" s="101"/>
      <c r="CC3270" s="101"/>
      <c r="CD3270" s="101"/>
      <c r="CE3270" s="101"/>
      <c r="CF3270" s="101"/>
      <c r="CG3270" s="37" t="e">
        <f>VLOOKUP(Table_1[[#This Row],[EAN]],'[1]Planilha1'!$E:$R,13,0)</f>
        <v>#N/A</v>
      </c>
    </row>
    <row r="3271" ht="15" hidden="1">
      <c r="A3271" s="7"/>
      <c r="B3271" s="84" t="s">
        <v>79</v>
      </c>
      <c r="C3271" s="75">
        <v>222590</v>
      </c>
      <c r="D3271" s="75"/>
      <c r="E3271" s="85">
        <v>3228023080725</v>
      </c>
      <c r="F3271" s="86" t="s">
        <v>3785</v>
      </c>
      <c r="G3271" s="75" t="s">
        <v>17</v>
      </c>
      <c r="H3271" s="75">
        <v>1170</v>
      </c>
      <c r="I3271" s="87" t="s">
        <v>608</v>
      </c>
      <c r="J3271" s="75" t="s">
        <v>736</v>
      </c>
      <c r="K3271" s="88" t="s">
        <v>202</v>
      </c>
      <c r="L3271" s="88">
        <v>1</v>
      </c>
      <c r="M3271" s="88">
        <v>4</v>
      </c>
      <c r="N3271" s="75" t="s">
        <v>85</v>
      </c>
      <c r="O3271" s="75"/>
      <c r="P3271" s="106"/>
      <c r="Q3271" s="90">
        <f>(17/100+7.6/100+1.65/100)*P3271</f>
        <v>0</v>
      </c>
      <c r="R3271" s="104"/>
      <c r="S3271" s="104"/>
      <c r="T3271" s="104"/>
      <c r="U3271" s="104"/>
      <c r="V3271" s="90">
        <f>+P3271-Q3271+R3271+S3271+T3271+U3271</f>
        <v>0</v>
      </c>
      <c r="W3271" s="91">
        <f>(1.02/100)</f>
        <v>1.02E-2</v>
      </c>
      <c r="X3271" s="91">
        <v>4.8E-3</v>
      </c>
      <c r="Y3271" s="91">
        <v>0.17</v>
      </c>
      <c r="Z3271" s="91">
        <v>1.65E-2</v>
      </c>
      <c r="AA3271" s="91">
        <v>7.6E-2</v>
      </c>
      <c r="AB3271" s="91">
        <f>SUM(W3271:AA3271)</f>
        <v>0.2775</v>
      </c>
      <c r="AC3271" s="75">
        <v>12</v>
      </c>
      <c r="AD3271" s="92">
        <f>IF(AL3271="","",+AC3271*AL3271)</f>
      </c>
      <c r="AE3271" s="93">
        <f>IF(AL3271="","",+AL3271*AB3271)</f>
      </c>
      <c r="AF3271" s="92">
        <f>IF(AL3271="","",+AL3271-AE3271)</f>
      </c>
      <c r="AG3271" s="93">
        <f>+V3271</f>
        <v>0</v>
      </c>
      <c r="AH3271" s="92">
        <f>IF(AF3271="","",+AF3271-AG3271)</f>
      </c>
      <c r="AI3271" s="92">
        <f>IF(AH3271="","",+AH3271*AC3271)</f>
      </c>
      <c r="AJ3271" s="93"/>
      <c r="AK3271" s="94">
        <v>0.33</v>
      </c>
      <c r="AL3271" s="93">
        <f>IF(V3271=0,"",V3271/(1-AB3271-AK3271))</f>
      </c>
      <c r="AM3271" s="95">
        <v>0.33</v>
      </c>
      <c r="AN3271" s="93">
        <f>IF(V3271=0,"",V3271/(1-AB3271-AM3271))</f>
      </c>
      <c r="AO3271" s="96">
        <v>1.2</v>
      </c>
      <c r="AP3271" s="93">
        <f>IF(BD!AJ3271="","",BD!AJ3271*BD!AO3271)</f>
      </c>
      <c r="AQ3271" s="91">
        <f>BD!AM3271/BD!AK3271-1</f>
        <v>0</v>
      </c>
      <c r="AR3271" s="91">
        <f>IF(BD!AN3271="","",IF(BD!AJ3271="","",BD!AN3271/BD!AJ3271-1))</f>
      </c>
      <c r="AS3271" s="91">
        <f>IF(BD!AN3271="","",IF(BD!AN3271&lt;BD!AL3271,"ABAIXO DA META","DENTRO DA META"))</f>
      </c>
      <c r="AT3271" s="91" t="str">
        <f>IF(BD!AJ3271="","EM ANÁLISE",IF(BD!AP3271&gt;=BD!AN3271,"GO", "NO GO"))</f>
        <v>EM ANÁLISE</v>
      </c>
      <c r="AU3271" s="97">
        <f>IF(AN3271="","",+BD!$AN3271-AJ3271)</f>
      </c>
      <c r="AV3271" s="98"/>
      <c r="AW3271" s="90">
        <f>BD!P3271*BD!AC3271</f>
        <v>0</v>
      </c>
      <c r="AX3271" s="90">
        <f>BD!V3271*BD!AC3271</f>
        <v>0</v>
      </c>
      <c r="AY3271" s="90">
        <f>IF(BD!AN3271="","",BD!AN3271*BD!AC3271)</f>
      </c>
      <c r="AZ3271" s="75" t="s">
        <v>123</v>
      </c>
      <c r="BA3271" s="75"/>
      <c r="BB3271" s="75"/>
      <c r="BC3271" s="75"/>
      <c r="BD3271" s="104"/>
      <c r="BE3271" s="104"/>
      <c r="BF3271" s="101"/>
      <c r="BG3271" s="101"/>
      <c r="BH3271" s="101"/>
      <c r="BI3271" s="101"/>
      <c r="BJ3271" s="101"/>
      <c r="BK3271" s="101"/>
      <c r="BL3271" s="101"/>
      <c r="BM3271" s="101"/>
      <c r="BN3271" s="101"/>
      <c r="BO3271" s="103"/>
      <c r="BP3271" s="101"/>
      <c r="BQ3271" s="101"/>
      <c r="BR3271" s="101"/>
      <c r="BS3271" s="101"/>
      <c r="BT3271" s="101"/>
      <c r="BU3271" s="101"/>
      <c r="BV3271" s="101"/>
      <c r="BW3271" s="101"/>
      <c r="BX3271" s="101"/>
      <c r="BY3271" s="101"/>
      <c r="BZ3271" s="101"/>
      <c r="CA3271" s="101"/>
      <c r="CB3271" s="101"/>
      <c r="CC3271" s="101"/>
      <c r="CD3271" s="101"/>
      <c r="CE3271" s="101"/>
      <c r="CF3271" s="101"/>
      <c r="CG3271" s="37" t="e">
        <f>VLOOKUP(Table_1[[#This Row],[EAN]],'[1]Planilha1'!$E:$R,13,0)</f>
        <v>#N/A</v>
      </c>
    </row>
    <row r="3272" ht="15" hidden="1">
      <c r="A3272" s="7"/>
      <c r="B3272" s="84" t="s">
        <v>79</v>
      </c>
      <c r="C3272" s="75">
        <v>222591</v>
      </c>
      <c r="D3272" s="75"/>
      <c r="E3272" s="85">
        <v>7898955617656</v>
      </c>
      <c r="F3272" s="86" t="s">
        <v>3786</v>
      </c>
      <c r="G3272" s="75" t="s">
        <v>17</v>
      </c>
      <c r="H3272" s="75">
        <v>1170</v>
      </c>
      <c r="I3272" s="87" t="s">
        <v>608</v>
      </c>
      <c r="J3272" s="75" t="s">
        <v>729</v>
      </c>
      <c r="K3272" s="88" t="s">
        <v>202</v>
      </c>
      <c r="L3272" s="88">
        <v>1</v>
      </c>
      <c r="M3272" s="88">
        <v>4</v>
      </c>
      <c r="N3272" s="75" t="s">
        <v>85</v>
      </c>
      <c r="O3272" s="75"/>
      <c r="P3272" s="106"/>
      <c r="Q3272" s="90">
        <f>(17/100+7.6/100+1.65/100)*P3272</f>
        <v>0</v>
      </c>
      <c r="R3272" s="104"/>
      <c r="S3272" s="104"/>
      <c r="T3272" s="104"/>
      <c r="U3272" s="104"/>
      <c r="V3272" s="90">
        <f>+P3272-Q3272+R3272+S3272+T3272+U3272</f>
        <v>0</v>
      </c>
      <c r="W3272" s="91">
        <f>(1.02/100)</f>
        <v>1.02E-2</v>
      </c>
      <c r="X3272" s="91">
        <v>4.8E-3</v>
      </c>
      <c r="Y3272" s="91">
        <v>0.17</v>
      </c>
      <c r="Z3272" s="91">
        <v>1.65E-2</v>
      </c>
      <c r="AA3272" s="91">
        <v>7.6E-2</v>
      </c>
      <c r="AB3272" s="91">
        <f>SUM(W3272:AA3272)</f>
        <v>0.2775</v>
      </c>
      <c r="AC3272" s="75">
        <v>12</v>
      </c>
      <c r="AD3272" s="92">
        <f>IF(AL3272="","",+AC3272*AL3272)</f>
      </c>
      <c r="AE3272" s="93">
        <f>IF(AL3272="","",+AL3272*AB3272)</f>
      </c>
      <c r="AF3272" s="92">
        <f>IF(AL3272="","",+AL3272-AE3272)</f>
      </c>
      <c r="AG3272" s="93">
        <f>+V3272</f>
        <v>0</v>
      </c>
      <c r="AH3272" s="92">
        <f>IF(AF3272="","",+AF3272-AG3272)</f>
      </c>
      <c r="AI3272" s="92">
        <f>IF(AH3272="","",+AH3272*AC3272)</f>
      </c>
      <c r="AJ3272" s="93"/>
      <c r="AK3272" s="94">
        <v>0.33</v>
      </c>
      <c r="AL3272" s="93">
        <f>IF(V3272=0,"",V3272/(1-AB3272-AK3272))</f>
      </c>
      <c r="AM3272" s="95">
        <v>0.33</v>
      </c>
      <c r="AN3272" s="93">
        <f>IF(V3272=0,"",V3272/(1-AB3272-AM3272))</f>
      </c>
      <c r="AO3272" s="96">
        <v>1.2</v>
      </c>
      <c r="AP3272" s="93">
        <f>IF(BD!AJ3272="","",BD!AJ3272*BD!AO3272)</f>
      </c>
      <c r="AQ3272" s="91">
        <f>BD!AM3272/BD!AK3272-1</f>
        <v>0</v>
      </c>
      <c r="AR3272" s="91">
        <f>IF(BD!AN3272="","",IF(BD!AJ3272="","",BD!AN3272/BD!AJ3272-1))</f>
      </c>
      <c r="AS3272" s="91">
        <f>IF(BD!AN3272="","",IF(BD!AN3272&lt;BD!AL3272,"ABAIXO DA META","DENTRO DA META"))</f>
      </c>
      <c r="AT3272" s="91" t="str">
        <f>IF(BD!AJ3272="","EM ANÁLISE",IF(BD!AP3272&gt;=BD!AN3272,"GO", "NO GO"))</f>
        <v>EM ANÁLISE</v>
      </c>
      <c r="AU3272" s="97">
        <f>IF(AN3272="","",+BD!$AN3272-AJ3272)</f>
      </c>
      <c r="AV3272" s="98"/>
      <c r="AW3272" s="90">
        <f>BD!P3272*BD!AC3272</f>
        <v>0</v>
      </c>
      <c r="AX3272" s="90">
        <f>BD!V3272*BD!AC3272</f>
        <v>0</v>
      </c>
      <c r="AY3272" s="90">
        <f>IF(BD!AN3272="","",BD!AN3272*BD!AC3272)</f>
      </c>
      <c r="AZ3272" s="75" t="s">
        <v>123</v>
      </c>
      <c r="BA3272" s="75"/>
      <c r="BB3272" s="75"/>
      <c r="BC3272" s="75"/>
      <c r="BD3272" s="104"/>
      <c r="BE3272" s="104"/>
      <c r="BF3272" s="101"/>
      <c r="BG3272" s="101"/>
      <c r="BH3272" s="101"/>
      <c r="BI3272" s="101"/>
      <c r="BJ3272" s="101"/>
      <c r="BK3272" s="101"/>
      <c r="BL3272" s="101"/>
      <c r="BM3272" s="101"/>
      <c r="BN3272" s="101"/>
      <c r="BO3272" s="103"/>
      <c r="BP3272" s="101"/>
      <c r="BQ3272" s="101"/>
      <c r="BR3272" s="101"/>
      <c r="BS3272" s="101"/>
      <c r="BT3272" s="101"/>
      <c r="BU3272" s="101"/>
      <c r="BV3272" s="101"/>
      <c r="BW3272" s="101"/>
      <c r="BX3272" s="101"/>
      <c r="BY3272" s="101"/>
      <c r="BZ3272" s="101"/>
      <c r="CA3272" s="101"/>
      <c r="CB3272" s="101"/>
      <c r="CC3272" s="101"/>
      <c r="CD3272" s="101"/>
      <c r="CE3272" s="101"/>
      <c r="CF3272" s="101"/>
      <c r="CG3272" s="37" t="e">
        <f>VLOOKUP(Table_1[[#This Row],[EAN]],'[1]Planilha1'!$E:$R,13,0)</f>
        <v>#N/A</v>
      </c>
    </row>
    <row r="3273" ht="15" hidden="1">
      <c r="A3273" s="7"/>
      <c r="B3273" s="84" t="s">
        <v>79</v>
      </c>
      <c r="C3273" s="75">
        <v>222592</v>
      </c>
      <c r="D3273" s="75"/>
      <c r="E3273" s="85">
        <v>7898955617687</v>
      </c>
      <c r="F3273" s="86" t="s">
        <v>3787</v>
      </c>
      <c r="G3273" s="75" t="s">
        <v>17</v>
      </c>
      <c r="H3273" s="75">
        <v>1170</v>
      </c>
      <c r="I3273" s="87" t="s">
        <v>608</v>
      </c>
      <c r="J3273" s="75" t="s">
        <v>729</v>
      </c>
      <c r="K3273" s="88" t="s">
        <v>202</v>
      </c>
      <c r="L3273" s="88">
        <v>1</v>
      </c>
      <c r="M3273" s="88">
        <v>4</v>
      </c>
      <c r="N3273" s="75" t="s">
        <v>85</v>
      </c>
      <c r="O3273" s="75"/>
      <c r="P3273" s="106"/>
      <c r="Q3273" s="90">
        <f>(17/100+7.6/100+1.65/100)*P3273</f>
        <v>0</v>
      </c>
      <c r="R3273" s="104"/>
      <c r="S3273" s="104"/>
      <c r="T3273" s="104"/>
      <c r="U3273" s="104"/>
      <c r="V3273" s="90">
        <f>+P3273-Q3273+R3273+S3273+T3273+U3273</f>
        <v>0</v>
      </c>
      <c r="W3273" s="91">
        <f>(1.02/100)</f>
        <v>1.02E-2</v>
      </c>
      <c r="X3273" s="91">
        <v>4.8E-3</v>
      </c>
      <c r="Y3273" s="91">
        <v>0.17</v>
      </c>
      <c r="Z3273" s="91">
        <v>1.65E-2</v>
      </c>
      <c r="AA3273" s="91">
        <v>7.6E-2</v>
      </c>
      <c r="AB3273" s="91">
        <f>SUM(W3273:AA3273)</f>
        <v>0.2775</v>
      </c>
      <c r="AC3273" s="75">
        <v>12</v>
      </c>
      <c r="AD3273" s="92">
        <f>IF(AL3273="","",+AC3273*AL3273)</f>
      </c>
      <c r="AE3273" s="93">
        <f>IF(AL3273="","",+AL3273*AB3273)</f>
      </c>
      <c r="AF3273" s="92">
        <f>IF(AL3273="","",+AL3273-AE3273)</f>
      </c>
      <c r="AG3273" s="93">
        <f>+V3273</f>
        <v>0</v>
      </c>
      <c r="AH3273" s="92">
        <f>IF(AF3273="","",+AF3273-AG3273)</f>
      </c>
      <c r="AI3273" s="92">
        <f>IF(AH3273="","",+AH3273*AC3273)</f>
      </c>
      <c r="AJ3273" s="93"/>
      <c r="AK3273" s="94">
        <v>0.33</v>
      </c>
      <c r="AL3273" s="93">
        <f>IF(V3273=0,"",V3273/(1-AB3273-AK3273))</f>
      </c>
      <c r="AM3273" s="95">
        <v>0.33</v>
      </c>
      <c r="AN3273" s="93">
        <f>IF(V3273=0,"",V3273/(1-AB3273-AM3273))</f>
      </c>
      <c r="AO3273" s="96">
        <v>1.2</v>
      </c>
      <c r="AP3273" s="93">
        <f>IF(BD!AJ3273="","",BD!AJ3273*BD!AO3273)</f>
      </c>
      <c r="AQ3273" s="91">
        <f>BD!AM3273/BD!AK3273-1</f>
        <v>0</v>
      </c>
      <c r="AR3273" s="91">
        <f>IF(BD!AN3273="","",IF(BD!AJ3273="","",BD!AN3273/BD!AJ3273-1))</f>
      </c>
      <c r="AS3273" s="91">
        <f>IF(BD!AN3273="","",IF(BD!AN3273&lt;BD!AL3273,"ABAIXO DA META","DENTRO DA META"))</f>
      </c>
      <c r="AT3273" s="91" t="str">
        <f>IF(BD!AJ3273="","EM ANÁLISE",IF(BD!AP3273&gt;=BD!AN3273,"GO", "NO GO"))</f>
        <v>EM ANÁLISE</v>
      </c>
      <c r="AU3273" s="97">
        <f>IF(AN3273="","",+BD!$AN3273-AJ3273)</f>
      </c>
      <c r="AV3273" s="98"/>
      <c r="AW3273" s="90">
        <f>BD!P3273*BD!AC3273</f>
        <v>0</v>
      </c>
      <c r="AX3273" s="90">
        <f>BD!V3273*BD!AC3273</f>
        <v>0</v>
      </c>
      <c r="AY3273" s="90">
        <f>IF(BD!AN3273="","",BD!AN3273*BD!AC3273)</f>
      </c>
      <c r="AZ3273" s="75" t="s">
        <v>123</v>
      </c>
      <c r="BA3273" s="75"/>
      <c r="BB3273" s="75"/>
      <c r="BC3273" s="75"/>
      <c r="BD3273" s="104"/>
      <c r="BE3273" s="104"/>
      <c r="BF3273" s="101"/>
      <c r="BG3273" s="101"/>
      <c r="BH3273" s="101"/>
      <c r="BI3273" s="101"/>
      <c r="BJ3273" s="101"/>
      <c r="BK3273" s="101"/>
      <c r="BL3273" s="101"/>
      <c r="BM3273" s="101"/>
      <c r="BN3273" s="101"/>
      <c r="BO3273" s="103"/>
      <c r="BP3273" s="101"/>
      <c r="BQ3273" s="101"/>
      <c r="BR3273" s="101"/>
      <c r="BS3273" s="101"/>
      <c r="BT3273" s="101"/>
      <c r="BU3273" s="101"/>
      <c r="BV3273" s="101"/>
      <c r="BW3273" s="101"/>
      <c r="BX3273" s="101"/>
      <c r="BY3273" s="101"/>
      <c r="BZ3273" s="101"/>
      <c r="CA3273" s="101"/>
      <c r="CB3273" s="101"/>
      <c r="CC3273" s="101"/>
      <c r="CD3273" s="101"/>
      <c r="CE3273" s="101"/>
      <c r="CF3273" s="101"/>
      <c r="CG3273" s="37" t="e">
        <f>VLOOKUP(Table_1[[#This Row],[EAN]],'[1]Planilha1'!$E:$R,13,0)</f>
        <v>#N/A</v>
      </c>
    </row>
    <row r="3274" ht="15" hidden="1">
      <c r="A3274" s="7"/>
      <c r="B3274" s="84" t="s">
        <v>79</v>
      </c>
      <c r="C3274" s="75">
        <v>222593</v>
      </c>
      <c r="D3274" s="75"/>
      <c r="E3274" s="85">
        <v>7898955617649</v>
      </c>
      <c r="F3274" s="86" t="s">
        <v>3788</v>
      </c>
      <c r="G3274" s="75" t="s">
        <v>17</v>
      </c>
      <c r="H3274" s="75">
        <v>1170</v>
      </c>
      <c r="I3274" s="87" t="s">
        <v>608</v>
      </c>
      <c r="J3274" s="75" t="s">
        <v>729</v>
      </c>
      <c r="K3274" s="88" t="s">
        <v>202</v>
      </c>
      <c r="L3274" s="88">
        <v>2</v>
      </c>
      <c r="M3274" s="88">
        <v>4</v>
      </c>
      <c r="N3274" s="75" t="s">
        <v>85</v>
      </c>
      <c r="O3274" s="75"/>
      <c r="P3274" s="106"/>
      <c r="Q3274" s="90">
        <f>(17/100+7.6/100+1.65/100)*P3274</f>
        <v>0</v>
      </c>
      <c r="R3274" s="104"/>
      <c r="S3274" s="104"/>
      <c r="T3274" s="104"/>
      <c r="U3274" s="104"/>
      <c r="V3274" s="90">
        <f>+P3274-Q3274+R3274+S3274+T3274+U3274</f>
        <v>0</v>
      </c>
      <c r="W3274" s="91">
        <f>(1.02/100)</f>
        <v>1.02E-2</v>
      </c>
      <c r="X3274" s="91">
        <v>4.8E-3</v>
      </c>
      <c r="Y3274" s="91">
        <v>0.17</v>
      </c>
      <c r="Z3274" s="91">
        <v>1.65E-2</v>
      </c>
      <c r="AA3274" s="91">
        <v>7.6E-2</v>
      </c>
      <c r="AB3274" s="91">
        <f>SUM(W3274:AA3274)</f>
        <v>0.2775</v>
      </c>
      <c r="AC3274" s="75">
        <v>12</v>
      </c>
      <c r="AD3274" s="92">
        <f>IF(AL3274="","",+AC3274*AL3274)</f>
      </c>
      <c r="AE3274" s="93">
        <f>IF(AL3274="","",+AL3274*AB3274)</f>
      </c>
      <c r="AF3274" s="92">
        <f>IF(AL3274="","",+AL3274-AE3274)</f>
      </c>
      <c r="AG3274" s="93">
        <f>+V3274</f>
        <v>0</v>
      </c>
      <c r="AH3274" s="92">
        <f>IF(AF3274="","",+AF3274-AG3274)</f>
      </c>
      <c r="AI3274" s="92">
        <f>IF(AH3274="","",+AH3274*AC3274)</f>
      </c>
      <c r="AJ3274" s="93"/>
      <c r="AK3274" s="94">
        <v>0.33</v>
      </c>
      <c r="AL3274" s="93">
        <f>IF(V3274=0,"",V3274/(1-AB3274-AK3274))</f>
      </c>
      <c r="AM3274" s="95">
        <v>0.33</v>
      </c>
      <c r="AN3274" s="93">
        <f>IF(V3274=0,"",V3274/(1-AB3274-AM3274))</f>
      </c>
      <c r="AO3274" s="96">
        <v>1.2</v>
      </c>
      <c r="AP3274" s="93">
        <f>IF(BD!AJ3274="","",BD!AJ3274*BD!AO3274)</f>
      </c>
      <c r="AQ3274" s="91">
        <f>BD!AM3274/BD!AK3274-1</f>
        <v>0</v>
      </c>
      <c r="AR3274" s="91">
        <f>IF(BD!AN3274="","",IF(BD!AJ3274="","",BD!AN3274/BD!AJ3274-1))</f>
      </c>
      <c r="AS3274" s="91">
        <f>IF(BD!AN3274="","",IF(BD!AN3274&lt;BD!AL3274,"ABAIXO DA META","DENTRO DA META"))</f>
      </c>
      <c r="AT3274" s="91" t="str">
        <f>IF(BD!AJ3274="","EM ANÁLISE",IF(BD!AP3274&gt;=BD!AN3274,"GO", "NO GO"))</f>
        <v>EM ANÁLISE</v>
      </c>
      <c r="AU3274" s="97">
        <f>IF(AN3274="","",+BD!$AN3274-AJ3274)</f>
      </c>
      <c r="AV3274" s="98"/>
      <c r="AW3274" s="90">
        <f>BD!P3274*BD!AC3274</f>
        <v>0</v>
      </c>
      <c r="AX3274" s="90">
        <f>BD!V3274*BD!AC3274</f>
        <v>0</v>
      </c>
      <c r="AY3274" s="90">
        <f>IF(BD!AN3274="","",BD!AN3274*BD!AC3274)</f>
      </c>
      <c r="AZ3274" s="75" t="s">
        <v>123</v>
      </c>
      <c r="BA3274" s="75"/>
      <c r="BB3274" s="75"/>
      <c r="BC3274" s="75"/>
      <c r="BD3274" s="104"/>
      <c r="BE3274" s="104"/>
      <c r="BF3274" s="101"/>
      <c r="BG3274" s="101"/>
      <c r="BH3274" s="101"/>
      <c r="BI3274" s="101"/>
      <c r="BJ3274" s="101"/>
      <c r="BK3274" s="101"/>
      <c r="BL3274" s="101"/>
      <c r="BM3274" s="101"/>
      <c r="BN3274" s="101"/>
      <c r="BO3274" s="103"/>
      <c r="BP3274" s="101"/>
      <c r="BQ3274" s="101"/>
      <c r="BR3274" s="101"/>
      <c r="BS3274" s="101"/>
      <c r="BT3274" s="101"/>
      <c r="BU3274" s="101"/>
      <c r="BV3274" s="101"/>
      <c r="BW3274" s="101"/>
      <c r="BX3274" s="101"/>
      <c r="BY3274" s="101"/>
      <c r="BZ3274" s="101"/>
      <c r="CA3274" s="101"/>
      <c r="CB3274" s="101"/>
      <c r="CC3274" s="101"/>
      <c r="CD3274" s="101"/>
      <c r="CE3274" s="101"/>
      <c r="CF3274" s="101"/>
      <c r="CG3274" s="37" t="e">
        <f>VLOOKUP(Table_1[[#This Row],[EAN]],'[1]Planilha1'!$E:$R,13,0)</f>
        <v>#N/A</v>
      </c>
    </row>
    <row r="3275" ht="15" hidden="1">
      <c r="A3275" s="7"/>
      <c r="B3275" s="84" t="s">
        <v>79</v>
      </c>
      <c r="C3275" s="75">
        <v>222594</v>
      </c>
      <c r="D3275" s="75"/>
      <c r="E3275" s="85">
        <v>3228022050026</v>
      </c>
      <c r="F3275" s="86" t="s">
        <v>3789</v>
      </c>
      <c r="G3275" s="75" t="s">
        <v>17</v>
      </c>
      <c r="H3275" s="75">
        <v>1170</v>
      </c>
      <c r="I3275" s="87" t="s">
        <v>608</v>
      </c>
      <c r="J3275" s="75" t="s">
        <v>3655</v>
      </c>
      <c r="K3275" s="88" t="s">
        <v>202</v>
      </c>
      <c r="L3275" s="88">
        <v>5</v>
      </c>
      <c r="M3275" s="88">
        <v>4</v>
      </c>
      <c r="N3275" s="75" t="s">
        <v>85</v>
      </c>
      <c r="O3275" s="75"/>
      <c r="P3275" s="106"/>
      <c r="Q3275" s="90">
        <f>(17/100+7.6/100+1.65/100)*P3275</f>
        <v>0</v>
      </c>
      <c r="R3275" s="104"/>
      <c r="S3275" s="104"/>
      <c r="T3275" s="104"/>
      <c r="U3275" s="104"/>
      <c r="V3275" s="90">
        <f>+P3275-Q3275+R3275+S3275+T3275+U3275</f>
        <v>0</v>
      </c>
      <c r="W3275" s="91">
        <f>(1.02/100)</f>
        <v>1.02E-2</v>
      </c>
      <c r="X3275" s="91">
        <v>4.8E-3</v>
      </c>
      <c r="Y3275" s="91">
        <v>0.17</v>
      </c>
      <c r="Z3275" s="91">
        <v>1.65E-2</v>
      </c>
      <c r="AA3275" s="91">
        <v>7.6E-2</v>
      </c>
      <c r="AB3275" s="91">
        <f>SUM(W3275:AA3275)</f>
        <v>0.2775</v>
      </c>
      <c r="AC3275" s="75">
        <v>12</v>
      </c>
      <c r="AD3275" s="92">
        <f>IF(AL3275="","",+AC3275*AL3275)</f>
      </c>
      <c r="AE3275" s="93">
        <f>IF(AL3275="","",+AL3275*AB3275)</f>
      </c>
      <c r="AF3275" s="92">
        <f>IF(AL3275="","",+AL3275-AE3275)</f>
      </c>
      <c r="AG3275" s="93">
        <f>+V3275</f>
        <v>0</v>
      </c>
      <c r="AH3275" s="92">
        <f>IF(AF3275="","",+AF3275-AG3275)</f>
      </c>
      <c r="AI3275" s="92">
        <f>IF(AH3275="","",+AH3275*AC3275)</f>
      </c>
      <c r="AJ3275" s="93"/>
      <c r="AK3275" s="94">
        <v>0.33</v>
      </c>
      <c r="AL3275" s="93">
        <f>IF(V3275=0,"",V3275/(1-AB3275-AK3275))</f>
      </c>
      <c r="AM3275" s="95">
        <v>0.33</v>
      </c>
      <c r="AN3275" s="93">
        <f>IF(V3275=0,"",V3275/(1-AB3275-AM3275))</f>
      </c>
      <c r="AO3275" s="96">
        <v>1.2</v>
      </c>
      <c r="AP3275" s="93">
        <f>IF(BD!AJ3275="","",BD!AJ3275*BD!AO3275)</f>
      </c>
      <c r="AQ3275" s="91">
        <f>BD!AM3275/BD!AK3275-1</f>
        <v>0</v>
      </c>
      <c r="AR3275" s="91">
        <f>IF(BD!AN3275="","",IF(BD!AJ3275="","",BD!AN3275/BD!AJ3275-1))</f>
      </c>
      <c r="AS3275" s="91">
        <f>IF(BD!AN3275="","",IF(BD!AN3275&lt;BD!AL3275,"ABAIXO DA META","DENTRO DA META"))</f>
      </c>
      <c r="AT3275" s="91" t="str">
        <f>IF(BD!AJ3275="","EM ANÁLISE",IF(BD!AP3275&gt;=BD!AN3275,"GO", "NO GO"))</f>
        <v>EM ANÁLISE</v>
      </c>
      <c r="AU3275" s="97">
        <f>IF(AN3275="","",+BD!$AN3275-AJ3275)</f>
      </c>
      <c r="AV3275" s="98"/>
      <c r="AW3275" s="90">
        <f>BD!P3275*BD!AC3275</f>
        <v>0</v>
      </c>
      <c r="AX3275" s="90">
        <f>BD!V3275*BD!AC3275</f>
        <v>0</v>
      </c>
      <c r="AY3275" s="90">
        <f>IF(BD!AN3275="","",BD!AN3275*BD!AC3275)</f>
      </c>
      <c r="AZ3275" s="75" t="s">
        <v>123</v>
      </c>
      <c r="BA3275" s="75"/>
      <c r="BB3275" s="75"/>
      <c r="BC3275" s="75"/>
      <c r="BD3275" s="104"/>
      <c r="BE3275" s="104"/>
      <c r="BF3275" s="101"/>
      <c r="BG3275" s="101"/>
      <c r="BH3275" s="101"/>
      <c r="BI3275" s="101"/>
      <c r="BJ3275" s="101"/>
      <c r="BK3275" s="101"/>
      <c r="BL3275" s="101"/>
      <c r="BM3275" s="101"/>
      <c r="BN3275" s="101"/>
      <c r="BO3275" s="103"/>
      <c r="BP3275" s="101"/>
      <c r="BQ3275" s="101"/>
      <c r="BR3275" s="101"/>
      <c r="BS3275" s="101"/>
      <c r="BT3275" s="101"/>
      <c r="BU3275" s="101"/>
      <c r="BV3275" s="101"/>
      <c r="BW3275" s="101"/>
      <c r="BX3275" s="101"/>
      <c r="BY3275" s="101"/>
      <c r="BZ3275" s="101"/>
      <c r="CA3275" s="101"/>
      <c r="CB3275" s="101"/>
      <c r="CC3275" s="101"/>
      <c r="CD3275" s="101"/>
      <c r="CE3275" s="101"/>
      <c r="CF3275" s="101"/>
      <c r="CG3275" s="37" t="e">
        <f>VLOOKUP(Table_1[[#This Row],[EAN]],'[1]Planilha1'!$E:$R,13,0)</f>
        <v>#N/A</v>
      </c>
    </row>
    <row r="3276" ht="15" hidden="1">
      <c r="A3276" s="7"/>
      <c r="B3276" s="84" t="s">
        <v>79</v>
      </c>
      <c r="C3276" s="75">
        <v>222595</v>
      </c>
      <c r="D3276" s="75"/>
      <c r="E3276" s="85">
        <v>3228021000251</v>
      </c>
      <c r="F3276" s="86" t="s">
        <v>3790</v>
      </c>
      <c r="G3276" s="75" t="s">
        <v>17</v>
      </c>
      <c r="H3276" s="75">
        <v>1170</v>
      </c>
      <c r="I3276" s="87" t="s">
        <v>608</v>
      </c>
      <c r="J3276" s="75" t="s">
        <v>3655</v>
      </c>
      <c r="K3276" s="88" t="s">
        <v>84</v>
      </c>
      <c r="L3276" s="88">
        <v>60</v>
      </c>
      <c r="M3276" s="88">
        <v>4</v>
      </c>
      <c r="N3276" s="75" t="s">
        <v>85</v>
      </c>
      <c r="O3276" s="75"/>
      <c r="P3276" s="106"/>
      <c r="Q3276" s="90">
        <f>(17/100+7.6/100+1.65/100)*P3276</f>
        <v>0</v>
      </c>
      <c r="R3276" s="104"/>
      <c r="S3276" s="104"/>
      <c r="T3276" s="104"/>
      <c r="U3276" s="104"/>
      <c r="V3276" s="90">
        <f>+P3276-Q3276+R3276+S3276+T3276+U3276</f>
        <v>0</v>
      </c>
      <c r="W3276" s="91">
        <f>(1.02/100)</f>
        <v>1.02E-2</v>
      </c>
      <c r="X3276" s="91">
        <v>4.8E-3</v>
      </c>
      <c r="Y3276" s="91">
        <v>0.17</v>
      </c>
      <c r="Z3276" s="91">
        <v>1.65E-2</v>
      </c>
      <c r="AA3276" s="91">
        <v>7.6E-2</v>
      </c>
      <c r="AB3276" s="91">
        <f>SUM(W3276:AA3276)</f>
        <v>0.2775</v>
      </c>
      <c r="AC3276" s="75">
        <v>12</v>
      </c>
      <c r="AD3276" s="92">
        <f>IF(AL3276="","",+AC3276*AL3276)</f>
      </c>
      <c r="AE3276" s="93">
        <f>IF(AL3276="","",+AL3276*AB3276)</f>
      </c>
      <c r="AF3276" s="92">
        <f>IF(AL3276="","",+AL3276-AE3276)</f>
      </c>
      <c r="AG3276" s="93">
        <f>+V3276</f>
        <v>0</v>
      </c>
      <c r="AH3276" s="92">
        <f>IF(AF3276="","",+AF3276-AG3276)</f>
      </c>
      <c r="AI3276" s="92">
        <f>IF(AH3276="","",+AH3276*AC3276)</f>
      </c>
      <c r="AJ3276" s="93"/>
      <c r="AK3276" s="94">
        <v>0.33</v>
      </c>
      <c r="AL3276" s="93">
        <f>IF(V3276=0,"",V3276/(1-AB3276-AK3276))</f>
      </c>
      <c r="AM3276" s="95">
        <v>0.33</v>
      </c>
      <c r="AN3276" s="93">
        <f>IF(V3276=0,"",V3276/(1-AB3276-AM3276))</f>
      </c>
      <c r="AO3276" s="96">
        <v>1.2</v>
      </c>
      <c r="AP3276" s="93">
        <f>IF(BD!AJ3276="","",BD!AJ3276*BD!AO3276)</f>
      </c>
      <c r="AQ3276" s="91">
        <f>BD!AM3276/BD!AK3276-1</f>
        <v>0</v>
      </c>
      <c r="AR3276" s="91">
        <f>IF(BD!AN3276="","",IF(BD!AJ3276="","",BD!AN3276/BD!AJ3276-1))</f>
      </c>
      <c r="AS3276" s="91">
        <f>IF(BD!AN3276="","",IF(BD!AN3276&lt;BD!AL3276,"ABAIXO DA META","DENTRO DA META"))</f>
      </c>
      <c r="AT3276" s="91" t="str">
        <f>IF(BD!AJ3276="","EM ANÁLISE",IF(BD!AP3276&gt;=BD!AN3276,"GO", "NO GO"))</f>
        <v>EM ANÁLISE</v>
      </c>
      <c r="AU3276" s="97">
        <f>IF(AN3276="","",+BD!$AN3276-AJ3276)</f>
      </c>
      <c r="AV3276" s="98"/>
      <c r="AW3276" s="90">
        <f>BD!P3276*BD!AC3276</f>
        <v>0</v>
      </c>
      <c r="AX3276" s="90">
        <f>BD!V3276*BD!AC3276</f>
        <v>0</v>
      </c>
      <c r="AY3276" s="90">
        <f>IF(BD!AN3276="","",BD!AN3276*BD!AC3276)</f>
      </c>
      <c r="AZ3276" s="75" t="s">
        <v>123</v>
      </c>
      <c r="BA3276" s="75"/>
      <c r="BB3276" s="75"/>
      <c r="BC3276" s="75"/>
      <c r="BD3276" s="104"/>
      <c r="BE3276" s="104"/>
      <c r="BF3276" s="101"/>
      <c r="BG3276" s="101"/>
      <c r="BH3276" s="101"/>
      <c r="BI3276" s="101"/>
      <c r="BJ3276" s="101"/>
      <c r="BK3276" s="101"/>
      <c r="BL3276" s="101"/>
      <c r="BM3276" s="101"/>
      <c r="BN3276" s="101"/>
      <c r="BO3276" s="103"/>
      <c r="BP3276" s="101"/>
      <c r="BQ3276" s="101"/>
      <c r="BR3276" s="101"/>
      <c r="BS3276" s="101"/>
      <c r="BT3276" s="101"/>
      <c r="BU3276" s="101"/>
      <c r="BV3276" s="101"/>
      <c r="BW3276" s="101"/>
      <c r="BX3276" s="101"/>
      <c r="BY3276" s="101"/>
      <c r="BZ3276" s="101"/>
      <c r="CA3276" s="101"/>
      <c r="CB3276" s="101"/>
      <c r="CC3276" s="101"/>
      <c r="CD3276" s="101"/>
      <c r="CE3276" s="101"/>
      <c r="CF3276" s="101"/>
      <c r="CG3276" s="37" t="e">
        <f>VLOOKUP(Table_1[[#This Row],[EAN]],'[1]Planilha1'!$E:$R,13,0)</f>
        <v>#N/A</v>
      </c>
    </row>
    <row r="3277" ht="15" hidden="1">
      <c r="A3277" s="7"/>
      <c r="B3277" s="84" t="s">
        <v>79</v>
      </c>
      <c r="C3277" s="75">
        <v>222596</v>
      </c>
      <c r="D3277" s="75"/>
      <c r="E3277" s="85">
        <v>3228021000244</v>
      </c>
      <c r="F3277" s="86" t="s">
        <v>3791</v>
      </c>
      <c r="G3277" s="75" t="s">
        <v>17</v>
      </c>
      <c r="H3277" s="75">
        <v>1170</v>
      </c>
      <c r="I3277" s="87" t="s">
        <v>608</v>
      </c>
      <c r="J3277" s="75" t="s">
        <v>3655</v>
      </c>
      <c r="K3277" s="88" t="s">
        <v>84</v>
      </c>
      <c r="L3277" s="88">
        <v>60</v>
      </c>
      <c r="M3277" s="88">
        <v>4</v>
      </c>
      <c r="N3277" s="75" t="s">
        <v>85</v>
      </c>
      <c r="O3277" s="75"/>
      <c r="P3277" s="106"/>
      <c r="Q3277" s="90">
        <f>(17/100+7.6/100+1.65/100)*P3277</f>
        <v>0</v>
      </c>
      <c r="R3277" s="104"/>
      <c r="S3277" s="104"/>
      <c r="T3277" s="104"/>
      <c r="U3277" s="104"/>
      <c r="V3277" s="90">
        <f>+P3277-Q3277+R3277+S3277+T3277+U3277</f>
        <v>0</v>
      </c>
      <c r="W3277" s="91">
        <f>(1.02/100)</f>
        <v>1.02E-2</v>
      </c>
      <c r="X3277" s="91">
        <v>4.8E-3</v>
      </c>
      <c r="Y3277" s="91">
        <v>0.17</v>
      </c>
      <c r="Z3277" s="91">
        <v>1.65E-2</v>
      </c>
      <c r="AA3277" s="91">
        <v>7.6E-2</v>
      </c>
      <c r="AB3277" s="91">
        <f>SUM(W3277:AA3277)</f>
        <v>0.2775</v>
      </c>
      <c r="AC3277" s="75">
        <v>12</v>
      </c>
      <c r="AD3277" s="92">
        <f>IF(AL3277="","",+AC3277*AL3277)</f>
      </c>
      <c r="AE3277" s="93">
        <f>IF(AL3277="","",+AL3277*AB3277)</f>
      </c>
      <c r="AF3277" s="92">
        <f>IF(AL3277="","",+AL3277-AE3277)</f>
      </c>
      <c r="AG3277" s="93">
        <f>+V3277</f>
        <v>0</v>
      </c>
      <c r="AH3277" s="92">
        <f>IF(AF3277="","",+AF3277-AG3277)</f>
      </c>
      <c r="AI3277" s="92">
        <f>IF(AH3277="","",+AH3277*AC3277)</f>
      </c>
      <c r="AJ3277" s="93"/>
      <c r="AK3277" s="94">
        <v>0.33</v>
      </c>
      <c r="AL3277" s="93">
        <f>IF(V3277=0,"",V3277/(1-AB3277-AK3277))</f>
      </c>
      <c r="AM3277" s="95">
        <v>0.33</v>
      </c>
      <c r="AN3277" s="93">
        <f>IF(V3277=0,"",V3277/(1-AB3277-AM3277))</f>
      </c>
      <c r="AO3277" s="96">
        <v>1.2</v>
      </c>
      <c r="AP3277" s="93">
        <f>IF(BD!AJ3277="","",BD!AJ3277*BD!AO3277)</f>
      </c>
      <c r="AQ3277" s="91">
        <f>BD!AM3277/BD!AK3277-1</f>
        <v>0</v>
      </c>
      <c r="AR3277" s="91">
        <f>IF(BD!AN3277="","",IF(BD!AJ3277="","",BD!AN3277/BD!AJ3277-1))</f>
      </c>
      <c r="AS3277" s="91">
        <f>IF(BD!AN3277="","",IF(BD!AN3277&lt;BD!AL3277,"ABAIXO DA META","DENTRO DA META"))</f>
      </c>
      <c r="AT3277" s="91" t="str">
        <f>IF(BD!AJ3277="","EM ANÁLISE",IF(BD!AP3277&gt;=BD!AN3277,"GO", "NO GO"))</f>
        <v>EM ANÁLISE</v>
      </c>
      <c r="AU3277" s="97">
        <f>IF(AN3277="","",+BD!$AN3277-AJ3277)</f>
      </c>
      <c r="AV3277" s="98"/>
      <c r="AW3277" s="90">
        <f>BD!P3277*BD!AC3277</f>
        <v>0</v>
      </c>
      <c r="AX3277" s="90">
        <f>BD!V3277*BD!AC3277</f>
        <v>0</v>
      </c>
      <c r="AY3277" s="90">
        <f>IF(BD!AN3277="","",BD!AN3277*BD!AC3277)</f>
      </c>
      <c r="AZ3277" s="75" t="s">
        <v>123</v>
      </c>
      <c r="BA3277" s="75"/>
      <c r="BB3277" s="75"/>
      <c r="BC3277" s="75"/>
      <c r="BD3277" s="104"/>
      <c r="BE3277" s="104"/>
      <c r="BF3277" s="101"/>
      <c r="BG3277" s="101"/>
      <c r="BH3277" s="101"/>
      <c r="BI3277" s="101"/>
      <c r="BJ3277" s="101"/>
      <c r="BK3277" s="101"/>
      <c r="BL3277" s="101"/>
      <c r="BM3277" s="101"/>
      <c r="BN3277" s="101"/>
      <c r="BO3277" s="103"/>
      <c r="BP3277" s="101"/>
      <c r="BQ3277" s="101"/>
      <c r="BR3277" s="101"/>
      <c r="BS3277" s="101"/>
      <c r="BT3277" s="101"/>
      <c r="BU3277" s="101"/>
      <c r="BV3277" s="101"/>
      <c r="BW3277" s="101"/>
      <c r="BX3277" s="101"/>
      <c r="BY3277" s="101"/>
      <c r="BZ3277" s="101"/>
      <c r="CA3277" s="101"/>
      <c r="CB3277" s="101"/>
      <c r="CC3277" s="101"/>
      <c r="CD3277" s="101"/>
      <c r="CE3277" s="101"/>
      <c r="CF3277" s="101"/>
      <c r="CG3277" s="37" t="e">
        <f>VLOOKUP(Table_1[[#This Row],[EAN]],'[1]Planilha1'!$E:$R,13,0)</f>
        <v>#N/A</v>
      </c>
    </row>
    <row r="3278" ht="15" hidden="1">
      <c r="A3278" s="7"/>
      <c r="B3278" s="84" t="s">
        <v>79</v>
      </c>
      <c r="C3278" s="75">
        <v>222597</v>
      </c>
      <c r="D3278" s="75"/>
      <c r="E3278" s="85">
        <v>7891097001611</v>
      </c>
      <c r="F3278" s="86" t="s">
        <v>3792</v>
      </c>
      <c r="G3278" s="75" t="s">
        <v>17</v>
      </c>
      <c r="H3278" s="75">
        <v>1170</v>
      </c>
      <c r="I3278" s="87" t="s">
        <v>608</v>
      </c>
      <c r="J3278" s="75" t="s">
        <v>3655</v>
      </c>
      <c r="K3278" s="88" t="s">
        <v>84</v>
      </c>
      <c r="L3278" s="88">
        <v>48</v>
      </c>
      <c r="M3278" s="88">
        <v>4</v>
      </c>
      <c r="N3278" s="75" t="s">
        <v>85</v>
      </c>
      <c r="O3278" s="75"/>
      <c r="P3278" s="106"/>
      <c r="Q3278" s="90">
        <f>(17/100+7.6/100+1.65/100)*P3278</f>
        <v>0</v>
      </c>
      <c r="R3278" s="104"/>
      <c r="S3278" s="104"/>
      <c r="T3278" s="104"/>
      <c r="U3278" s="104"/>
      <c r="V3278" s="90">
        <f>+P3278-Q3278+R3278+S3278+T3278+U3278</f>
        <v>0</v>
      </c>
      <c r="W3278" s="91">
        <f>(1.02/100)</f>
        <v>1.02E-2</v>
      </c>
      <c r="X3278" s="91">
        <v>4.8E-3</v>
      </c>
      <c r="Y3278" s="91">
        <v>0.17</v>
      </c>
      <c r="Z3278" s="91">
        <v>1.65E-2</v>
      </c>
      <c r="AA3278" s="91">
        <v>7.6E-2</v>
      </c>
      <c r="AB3278" s="91">
        <f>SUM(W3278:AA3278)</f>
        <v>0.2775</v>
      </c>
      <c r="AC3278" s="75">
        <v>12</v>
      </c>
      <c r="AD3278" s="92">
        <f>IF(AL3278="","",+AC3278*AL3278)</f>
      </c>
      <c r="AE3278" s="93">
        <f>IF(AL3278="","",+AL3278*AB3278)</f>
      </c>
      <c r="AF3278" s="92">
        <f>IF(AL3278="","",+AL3278-AE3278)</f>
      </c>
      <c r="AG3278" s="93">
        <f>+V3278</f>
        <v>0</v>
      </c>
      <c r="AH3278" s="92">
        <f>IF(AF3278="","",+AF3278-AG3278)</f>
      </c>
      <c r="AI3278" s="92">
        <f>IF(AH3278="","",+AH3278*AC3278)</f>
      </c>
      <c r="AJ3278" s="93"/>
      <c r="AK3278" s="94">
        <v>0.33</v>
      </c>
      <c r="AL3278" s="93">
        <f>IF(V3278=0,"",V3278/(1-AB3278-AK3278))</f>
      </c>
      <c r="AM3278" s="95">
        <v>0.33</v>
      </c>
      <c r="AN3278" s="93">
        <f>IF(V3278=0,"",V3278/(1-AB3278-AM3278))</f>
      </c>
      <c r="AO3278" s="96">
        <v>1.2</v>
      </c>
      <c r="AP3278" s="93">
        <f>IF(BD!AJ3278="","",BD!AJ3278*BD!AO3278)</f>
      </c>
      <c r="AQ3278" s="91">
        <f>BD!AM3278/BD!AK3278-1</f>
        <v>0</v>
      </c>
      <c r="AR3278" s="91">
        <f>IF(BD!AN3278="","",IF(BD!AJ3278="","",BD!AN3278/BD!AJ3278-1))</f>
      </c>
      <c r="AS3278" s="91">
        <f>IF(BD!AN3278="","",IF(BD!AN3278&lt;BD!AL3278,"ABAIXO DA META","DENTRO DA META"))</f>
      </c>
      <c r="AT3278" s="91" t="str">
        <f>IF(BD!AJ3278="","EM ANÁLISE",IF(BD!AP3278&gt;=BD!AN3278,"GO", "NO GO"))</f>
        <v>EM ANÁLISE</v>
      </c>
      <c r="AU3278" s="97">
        <f>IF(AN3278="","",+BD!$AN3278-AJ3278)</f>
      </c>
      <c r="AV3278" s="98"/>
      <c r="AW3278" s="90">
        <f>BD!P3278*BD!AC3278</f>
        <v>0</v>
      </c>
      <c r="AX3278" s="90">
        <f>BD!V3278*BD!AC3278</f>
        <v>0</v>
      </c>
      <c r="AY3278" s="90">
        <f>IF(BD!AN3278="","",BD!AN3278*BD!AC3278)</f>
      </c>
      <c r="AZ3278" s="75" t="s">
        <v>123</v>
      </c>
      <c r="BA3278" s="75"/>
      <c r="BB3278" s="75"/>
      <c r="BC3278" s="75"/>
      <c r="BD3278" s="104"/>
      <c r="BE3278" s="104"/>
      <c r="BF3278" s="101"/>
      <c r="BG3278" s="101"/>
      <c r="BH3278" s="101"/>
      <c r="BI3278" s="101"/>
      <c r="BJ3278" s="101"/>
      <c r="BK3278" s="101"/>
      <c r="BL3278" s="101"/>
      <c r="BM3278" s="101"/>
      <c r="BN3278" s="101"/>
      <c r="BO3278" s="103"/>
      <c r="BP3278" s="101"/>
      <c r="BQ3278" s="101"/>
      <c r="BR3278" s="101"/>
      <c r="BS3278" s="101"/>
      <c r="BT3278" s="101"/>
      <c r="BU3278" s="101"/>
      <c r="BV3278" s="101"/>
      <c r="BW3278" s="101"/>
      <c r="BX3278" s="101"/>
      <c r="BY3278" s="101"/>
      <c r="BZ3278" s="101"/>
      <c r="CA3278" s="101"/>
      <c r="CB3278" s="101"/>
      <c r="CC3278" s="101"/>
      <c r="CD3278" s="101"/>
      <c r="CE3278" s="101"/>
      <c r="CF3278" s="101"/>
      <c r="CG3278" s="37" t="e">
        <f>VLOOKUP(Table_1[[#This Row],[EAN]],'[1]Planilha1'!$E:$R,13,0)</f>
        <v>#N/A</v>
      </c>
    </row>
    <row r="3279" ht="15" hidden="1">
      <c r="A3279" s="7"/>
      <c r="B3279" s="84" t="s">
        <v>79</v>
      </c>
      <c r="C3279" s="75">
        <v>222598</v>
      </c>
      <c r="D3279" s="75"/>
      <c r="E3279" s="85">
        <v>3228023980186</v>
      </c>
      <c r="F3279" s="86" t="s">
        <v>3793</v>
      </c>
      <c r="G3279" s="75" t="s">
        <v>17</v>
      </c>
      <c r="H3279" s="75">
        <v>1170</v>
      </c>
      <c r="I3279" s="87" t="s">
        <v>608</v>
      </c>
      <c r="J3279" s="75" t="s">
        <v>3655</v>
      </c>
      <c r="K3279" s="88" t="s">
        <v>84</v>
      </c>
      <c r="L3279" s="88">
        <v>24</v>
      </c>
      <c r="M3279" s="88">
        <v>4</v>
      </c>
      <c r="N3279" s="75" t="s">
        <v>85</v>
      </c>
      <c r="O3279" s="75"/>
      <c r="P3279" s="106"/>
      <c r="Q3279" s="90">
        <f>(17/100+7.6/100+1.65/100)*P3279</f>
        <v>0</v>
      </c>
      <c r="R3279" s="104"/>
      <c r="S3279" s="104"/>
      <c r="T3279" s="104"/>
      <c r="U3279" s="104"/>
      <c r="V3279" s="90">
        <f>+P3279-Q3279+R3279+S3279+T3279+U3279</f>
        <v>0</v>
      </c>
      <c r="W3279" s="91">
        <f>(1.02/100)</f>
        <v>1.02E-2</v>
      </c>
      <c r="X3279" s="91">
        <v>4.8E-3</v>
      </c>
      <c r="Y3279" s="91">
        <v>0.17</v>
      </c>
      <c r="Z3279" s="91">
        <v>1.65E-2</v>
      </c>
      <c r="AA3279" s="91">
        <v>7.6E-2</v>
      </c>
      <c r="AB3279" s="91">
        <f>SUM(W3279:AA3279)</f>
        <v>0.2775</v>
      </c>
      <c r="AC3279" s="75">
        <v>12</v>
      </c>
      <c r="AD3279" s="92">
        <f>IF(AL3279="","",+AC3279*AL3279)</f>
      </c>
      <c r="AE3279" s="93">
        <f>IF(AL3279="","",+AL3279*AB3279)</f>
      </c>
      <c r="AF3279" s="92">
        <f>IF(AL3279="","",+AL3279-AE3279)</f>
      </c>
      <c r="AG3279" s="93">
        <f>+V3279</f>
        <v>0</v>
      </c>
      <c r="AH3279" s="92">
        <f>IF(AF3279="","",+AF3279-AG3279)</f>
      </c>
      <c r="AI3279" s="92">
        <f>IF(AH3279="","",+AH3279*AC3279)</f>
      </c>
      <c r="AJ3279" s="93"/>
      <c r="AK3279" s="94">
        <v>0.33</v>
      </c>
      <c r="AL3279" s="93">
        <f>IF(V3279=0,"",V3279/(1-AB3279-AK3279))</f>
      </c>
      <c r="AM3279" s="95">
        <v>0.33</v>
      </c>
      <c r="AN3279" s="93">
        <f>IF(V3279=0,"",V3279/(1-AB3279-AM3279))</f>
      </c>
      <c r="AO3279" s="96">
        <v>1.2</v>
      </c>
      <c r="AP3279" s="93">
        <f>IF(BD!AJ3279="","",BD!AJ3279*BD!AO3279)</f>
      </c>
      <c r="AQ3279" s="91">
        <f>BD!AM3279/BD!AK3279-1</f>
        <v>0</v>
      </c>
      <c r="AR3279" s="91">
        <f>IF(BD!AN3279="","",IF(BD!AJ3279="","",BD!AN3279/BD!AJ3279-1))</f>
      </c>
      <c r="AS3279" s="91">
        <f>IF(BD!AN3279="","",IF(BD!AN3279&lt;BD!AL3279,"ABAIXO DA META","DENTRO DA META"))</f>
      </c>
      <c r="AT3279" s="91" t="str">
        <f>IF(BD!AJ3279="","EM ANÁLISE",IF(BD!AP3279&gt;=BD!AN3279,"GO", "NO GO"))</f>
        <v>EM ANÁLISE</v>
      </c>
      <c r="AU3279" s="97">
        <f>IF(AN3279="","",+BD!$AN3279-AJ3279)</f>
      </c>
      <c r="AV3279" s="98"/>
      <c r="AW3279" s="90">
        <f>BD!P3279*BD!AC3279</f>
        <v>0</v>
      </c>
      <c r="AX3279" s="90">
        <f>BD!V3279*BD!AC3279</f>
        <v>0</v>
      </c>
      <c r="AY3279" s="90">
        <f>IF(BD!AN3279="","",BD!AN3279*BD!AC3279)</f>
      </c>
      <c r="AZ3279" s="75" t="s">
        <v>123</v>
      </c>
      <c r="BA3279" s="75"/>
      <c r="BB3279" s="75"/>
      <c r="BC3279" s="75"/>
      <c r="BD3279" s="104"/>
      <c r="BE3279" s="104"/>
      <c r="BF3279" s="101"/>
      <c r="BG3279" s="101"/>
      <c r="BH3279" s="101"/>
      <c r="BI3279" s="101"/>
      <c r="BJ3279" s="101"/>
      <c r="BK3279" s="101"/>
      <c r="BL3279" s="101"/>
      <c r="BM3279" s="101"/>
      <c r="BN3279" s="101"/>
      <c r="BO3279" s="103"/>
      <c r="BP3279" s="101"/>
      <c r="BQ3279" s="101"/>
      <c r="BR3279" s="101"/>
      <c r="BS3279" s="101"/>
      <c r="BT3279" s="101"/>
      <c r="BU3279" s="101"/>
      <c r="BV3279" s="101"/>
      <c r="BW3279" s="101"/>
      <c r="BX3279" s="101"/>
      <c r="BY3279" s="101"/>
      <c r="BZ3279" s="101"/>
      <c r="CA3279" s="101"/>
      <c r="CB3279" s="101"/>
      <c r="CC3279" s="101"/>
      <c r="CD3279" s="101"/>
      <c r="CE3279" s="101"/>
      <c r="CF3279" s="101"/>
      <c r="CG3279" s="37" t="e">
        <f>VLOOKUP(Table_1[[#This Row],[EAN]],'[1]Planilha1'!$E:$R,13,0)</f>
        <v>#N/A</v>
      </c>
    </row>
    <row r="3280" ht="15" hidden="1">
      <c r="A3280" s="7"/>
      <c r="B3280" s="84" t="s">
        <v>79</v>
      </c>
      <c r="C3280" s="75">
        <v>222599</v>
      </c>
      <c r="D3280" s="75"/>
      <c r="E3280" s="85">
        <v>7898955617564</v>
      </c>
      <c r="F3280" s="86" t="s">
        <v>3794</v>
      </c>
      <c r="G3280" s="75" t="s">
        <v>17</v>
      </c>
      <c r="H3280" s="75">
        <v>1170</v>
      </c>
      <c r="I3280" s="87" t="s">
        <v>608</v>
      </c>
      <c r="J3280" s="75" t="s">
        <v>712</v>
      </c>
      <c r="K3280" s="88" t="s">
        <v>84</v>
      </c>
      <c r="L3280" s="88">
        <v>12</v>
      </c>
      <c r="M3280" s="88">
        <v>4</v>
      </c>
      <c r="N3280" s="75" t="s">
        <v>85</v>
      </c>
      <c r="O3280" s="75"/>
      <c r="P3280" s="106"/>
      <c r="Q3280" s="90">
        <f>(17/100+7.6/100+1.65/100)*P3280</f>
        <v>0</v>
      </c>
      <c r="R3280" s="104"/>
      <c r="S3280" s="104"/>
      <c r="T3280" s="104"/>
      <c r="U3280" s="104"/>
      <c r="V3280" s="90">
        <f>+P3280-Q3280+R3280+S3280+T3280+U3280</f>
        <v>0</v>
      </c>
      <c r="W3280" s="91">
        <f>(1.02/100)</f>
        <v>1.02E-2</v>
      </c>
      <c r="X3280" s="91">
        <v>4.8E-3</v>
      </c>
      <c r="Y3280" s="91">
        <v>0.17</v>
      </c>
      <c r="Z3280" s="91">
        <v>1.65E-2</v>
      </c>
      <c r="AA3280" s="91">
        <v>7.6E-2</v>
      </c>
      <c r="AB3280" s="91">
        <f>SUM(W3280:AA3280)</f>
        <v>0.2775</v>
      </c>
      <c r="AC3280" s="75">
        <v>12</v>
      </c>
      <c r="AD3280" s="92">
        <f>IF(AL3280="","",+AC3280*AL3280)</f>
      </c>
      <c r="AE3280" s="93">
        <f>IF(AL3280="","",+AL3280*AB3280)</f>
      </c>
      <c r="AF3280" s="92">
        <f>IF(AL3280="","",+AL3280-AE3280)</f>
      </c>
      <c r="AG3280" s="93">
        <f>+V3280</f>
        <v>0</v>
      </c>
      <c r="AH3280" s="92">
        <f>IF(AF3280="","",+AF3280-AG3280)</f>
      </c>
      <c r="AI3280" s="92">
        <f>IF(AH3280="","",+AH3280*AC3280)</f>
      </c>
      <c r="AJ3280" s="93"/>
      <c r="AK3280" s="94">
        <v>0.33</v>
      </c>
      <c r="AL3280" s="93">
        <f>IF(V3280=0,"",V3280/(1-AB3280-AK3280))</f>
      </c>
      <c r="AM3280" s="95">
        <v>0.33</v>
      </c>
      <c r="AN3280" s="93">
        <f>IF(V3280=0,"",V3280/(1-AB3280-AM3280))</f>
      </c>
      <c r="AO3280" s="96">
        <v>1.2</v>
      </c>
      <c r="AP3280" s="93">
        <f>IF(BD!AJ3280="","",BD!AJ3280*BD!AO3280)</f>
      </c>
      <c r="AQ3280" s="91">
        <f>BD!AM3280/BD!AK3280-1</f>
        <v>0</v>
      </c>
      <c r="AR3280" s="91">
        <f>IF(BD!AN3280="","",IF(BD!AJ3280="","",BD!AN3280/BD!AJ3280-1))</f>
      </c>
      <c r="AS3280" s="91">
        <f>IF(BD!AN3280="","",IF(BD!AN3280&lt;BD!AL3280,"ABAIXO DA META","DENTRO DA META"))</f>
      </c>
      <c r="AT3280" s="91" t="str">
        <f>IF(BD!AJ3280="","EM ANÁLISE",IF(BD!AP3280&gt;=BD!AN3280,"GO", "NO GO"))</f>
        <v>EM ANÁLISE</v>
      </c>
      <c r="AU3280" s="97">
        <f>IF(AN3280="","",+BD!$AN3280-AJ3280)</f>
      </c>
      <c r="AV3280" s="98"/>
      <c r="AW3280" s="90">
        <f>BD!P3280*BD!AC3280</f>
        <v>0</v>
      </c>
      <c r="AX3280" s="90">
        <f>BD!V3280*BD!AC3280</f>
        <v>0</v>
      </c>
      <c r="AY3280" s="90">
        <f>IF(BD!AN3280="","",BD!AN3280*BD!AC3280)</f>
      </c>
      <c r="AZ3280" s="75" t="s">
        <v>123</v>
      </c>
      <c r="BA3280" s="75"/>
      <c r="BB3280" s="75"/>
      <c r="BC3280" s="75"/>
      <c r="BD3280" s="104"/>
      <c r="BE3280" s="104"/>
      <c r="BF3280" s="101"/>
      <c r="BG3280" s="101"/>
      <c r="BH3280" s="101"/>
      <c r="BI3280" s="101"/>
      <c r="BJ3280" s="101"/>
      <c r="BK3280" s="101"/>
      <c r="BL3280" s="101"/>
      <c r="BM3280" s="101"/>
      <c r="BN3280" s="101"/>
      <c r="BO3280" s="103"/>
      <c r="BP3280" s="101"/>
      <c r="BQ3280" s="101"/>
      <c r="BR3280" s="101"/>
      <c r="BS3280" s="101"/>
      <c r="BT3280" s="101"/>
      <c r="BU3280" s="101"/>
      <c r="BV3280" s="101"/>
      <c r="BW3280" s="101"/>
      <c r="BX3280" s="101"/>
      <c r="BY3280" s="101"/>
      <c r="BZ3280" s="101"/>
      <c r="CA3280" s="101"/>
      <c r="CB3280" s="101"/>
      <c r="CC3280" s="101"/>
      <c r="CD3280" s="101"/>
      <c r="CE3280" s="101"/>
      <c r="CF3280" s="101"/>
      <c r="CG3280" s="37" t="e">
        <f>VLOOKUP(Table_1[[#This Row],[EAN]],'[1]Planilha1'!$E:$R,13,0)</f>
        <v>#N/A</v>
      </c>
    </row>
    <row r="3281" ht="15" hidden="1">
      <c r="A3281" s="7"/>
      <c r="B3281" s="84" t="s">
        <v>79</v>
      </c>
      <c r="C3281" s="75">
        <v>222600</v>
      </c>
      <c r="D3281" s="75"/>
      <c r="E3281" s="85">
        <v>7891097102783</v>
      </c>
      <c r="F3281" s="86" t="s">
        <v>3795</v>
      </c>
      <c r="G3281" s="75" t="s">
        <v>17</v>
      </c>
      <c r="H3281" s="75">
        <v>2920</v>
      </c>
      <c r="I3281" s="87" t="s">
        <v>3796</v>
      </c>
      <c r="J3281" s="75" t="s">
        <v>712</v>
      </c>
      <c r="K3281" s="88" t="s">
        <v>84</v>
      </c>
      <c r="L3281" s="88">
        <v>12</v>
      </c>
      <c r="M3281" s="88">
        <v>4</v>
      </c>
      <c r="N3281" s="75" t="s">
        <v>85</v>
      </c>
      <c r="O3281" s="75"/>
      <c r="P3281" s="106"/>
      <c r="Q3281" s="90">
        <f>(17/100+7.6/100+1.65/100)*P3281</f>
        <v>0</v>
      </c>
      <c r="R3281" s="104"/>
      <c r="S3281" s="104"/>
      <c r="T3281" s="104"/>
      <c r="U3281" s="104"/>
      <c r="V3281" s="90">
        <f>+P3281-Q3281+R3281+S3281+T3281+U3281</f>
        <v>0</v>
      </c>
      <c r="W3281" s="91">
        <f>(1.02/100)</f>
        <v>1.02E-2</v>
      </c>
      <c r="X3281" s="91">
        <v>4.8E-3</v>
      </c>
      <c r="Y3281" s="91">
        <v>0.17</v>
      </c>
      <c r="Z3281" s="91">
        <v>1.65E-2</v>
      </c>
      <c r="AA3281" s="91">
        <v>7.6E-2</v>
      </c>
      <c r="AB3281" s="91">
        <f>SUM(W3281:AA3281)</f>
        <v>0.2775</v>
      </c>
      <c r="AC3281" s="75">
        <v>12</v>
      </c>
      <c r="AD3281" s="92">
        <f>IF(AL3281="","",+AC3281*AL3281)</f>
      </c>
      <c r="AE3281" s="93">
        <f>IF(AL3281="","",+AL3281*AB3281)</f>
      </c>
      <c r="AF3281" s="92">
        <f>IF(AL3281="","",+AL3281-AE3281)</f>
      </c>
      <c r="AG3281" s="93">
        <f>+V3281</f>
        <v>0</v>
      </c>
      <c r="AH3281" s="92">
        <f>IF(AF3281="","",+AF3281-AG3281)</f>
      </c>
      <c r="AI3281" s="92">
        <f>IF(AH3281="","",+AH3281*AC3281)</f>
      </c>
      <c r="AJ3281" s="93"/>
      <c r="AK3281" s="94">
        <v>0.33</v>
      </c>
      <c r="AL3281" s="93">
        <f>IF(V3281=0,"",V3281/(1-AB3281-AK3281))</f>
      </c>
      <c r="AM3281" s="95">
        <v>0.33</v>
      </c>
      <c r="AN3281" s="93">
        <f>IF(V3281=0,"",V3281/(1-AB3281-AM3281))</f>
      </c>
      <c r="AO3281" s="96">
        <v>1.2</v>
      </c>
      <c r="AP3281" s="93">
        <f>IF(BD!AJ3281="","",BD!AJ3281*BD!AO3281)</f>
      </c>
      <c r="AQ3281" s="91">
        <f>BD!AM3281/BD!AK3281-1</f>
        <v>0</v>
      </c>
      <c r="AR3281" s="91">
        <f>IF(BD!AN3281="","",IF(BD!AJ3281="","",BD!AN3281/BD!AJ3281-1))</f>
      </c>
      <c r="AS3281" s="91">
        <f>IF(BD!AN3281="","",IF(BD!AN3281&lt;BD!AL3281,"ABAIXO DA META","DENTRO DA META"))</f>
      </c>
      <c r="AT3281" s="91" t="str">
        <f>IF(BD!AJ3281="","EM ANÁLISE",IF(BD!AP3281&gt;=BD!AN3281,"GO", "NO GO"))</f>
        <v>EM ANÁLISE</v>
      </c>
      <c r="AU3281" s="97">
        <f>IF(AN3281="","",+BD!$AN3281-AJ3281)</f>
      </c>
      <c r="AV3281" s="98"/>
      <c r="AW3281" s="90">
        <f>BD!P3281*BD!AC3281</f>
        <v>0</v>
      </c>
      <c r="AX3281" s="90">
        <f>BD!V3281*BD!AC3281</f>
        <v>0</v>
      </c>
      <c r="AY3281" s="90">
        <f>IF(BD!AN3281="","",BD!AN3281*BD!AC3281)</f>
      </c>
      <c r="AZ3281" s="75" t="s">
        <v>123</v>
      </c>
      <c r="BA3281" s="75"/>
      <c r="BB3281" s="75"/>
      <c r="BC3281" s="75"/>
      <c r="BD3281" s="104"/>
      <c r="BE3281" s="104"/>
      <c r="BF3281" s="101"/>
      <c r="BG3281" s="101"/>
      <c r="BH3281" s="101"/>
      <c r="BI3281" s="101"/>
      <c r="BJ3281" s="101"/>
      <c r="BK3281" s="101"/>
      <c r="BL3281" s="101"/>
      <c r="BM3281" s="101"/>
      <c r="BN3281" s="101"/>
      <c r="BO3281" s="103"/>
      <c r="BP3281" s="101"/>
      <c r="BQ3281" s="101"/>
      <c r="BR3281" s="101"/>
      <c r="BS3281" s="101"/>
      <c r="BT3281" s="101"/>
      <c r="BU3281" s="101"/>
      <c r="BV3281" s="101"/>
      <c r="BW3281" s="101"/>
      <c r="BX3281" s="101"/>
      <c r="BY3281" s="101"/>
      <c r="BZ3281" s="101"/>
      <c r="CA3281" s="101"/>
      <c r="CB3281" s="101"/>
      <c r="CC3281" s="101"/>
      <c r="CD3281" s="101"/>
      <c r="CE3281" s="101"/>
      <c r="CF3281" s="101"/>
      <c r="CG3281" s="37" t="e">
        <f>VLOOKUP(Table_1[[#This Row],[EAN]],'[1]Planilha1'!$E:$R,13,0)</f>
        <v>#N/A</v>
      </c>
    </row>
    <row r="3282" ht="15" hidden="1">
      <c r="A3282" s="7"/>
      <c r="B3282" s="84" t="s">
        <v>79</v>
      </c>
      <c r="C3282" s="75">
        <v>222601</v>
      </c>
      <c r="D3282" s="75"/>
      <c r="E3282" s="85">
        <v>7898955617519</v>
      </c>
      <c r="F3282" s="86" t="s">
        <v>3797</v>
      </c>
      <c r="G3282" s="75" t="s">
        <v>17</v>
      </c>
      <c r="H3282" s="75">
        <v>2950</v>
      </c>
      <c r="I3282" s="87" t="s">
        <v>746</v>
      </c>
      <c r="J3282" s="75" t="s">
        <v>729</v>
      </c>
      <c r="K3282" s="88" t="s">
        <v>84</v>
      </c>
      <c r="L3282" s="88">
        <v>20</v>
      </c>
      <c r="M3282" s="88">
        <v>4</v>
      </c>
      <c r="N3282" s="75" t="s">
        <v>85</v>
      </c>
      <c r="O3282" s="75"/>
      <c r="P3282" s="106"/>
      <c r="Q3282" s="90">
        <f>(17/100+7.6/100+1.65/100)*P3282</f>
        <v>0</v>
      </c>
      <c r="R3282" s="104"/>
      <c r="S3282" s="104"/>
      <c r="T3282" s="104"/>
      <c r="U3282" s="104"/>
      <c r="V3282" s="90">
        <f>+P3282-Q3282+R3282+S3282+T3282+U3282</f>
        <v>0</v>
      </c>
      <c r="W3282" s="91">
        <f>(1.02/100)</f>
        <v>1.02E-2</v>
      </c>
      <c r="X3282" s="91">
        <v>4.8E-3</v>
      </c>
      <c r="Y3282" s="91">
        <v>0.17</v>
      </c>
      <c r="Z3282" s="91">
        <v>1.65E-2</v>
      </c>
      <c r="AA3282" s="91">
        <v>7.6E-2</v>
      </c>
      <c r="AB3282" s="91">
        <f>SUM(W3282:AA3282)</f>
        <v>0.2775</v>
      </c>
      <c r="AC3282" s="75">
        <v>12</v>
      </c>
      <c r="AD3282" s="92">
        <f>IF(AL3282="","",+AC3282*AL3282)</f>
      </c>
      <c r="AE3282" s="93">
        <f>IF(AL3282="","",+AL3282*AB3282)</f>
      </c>
      <c r="AF3282" s="92">
        <f>IF(AL3282="","",+AL3282-AE3282)</f>
      </c>
      <c r="AG3282" s="93">
        <f>+V3282</f>
        <v>0</v>
      </c>
      <c r="AH3282" s="92">
        <f>IF(AF3282="","",+AF3282-AG3282)</f>
      </c>
      <c r="AI3282" s="92">
        <f>IF(AH3282="","",+AH3282*AC3282)</f>
      </c>
      <c r="AJ3282" s="93"/>
      <c r="AK3282" s="94">
        <v>0.33</v>
      </c>
      <c r="AL3282" s="93">
        <f>IF(V3282=0,"",V3282/(1-AB3282-AK3282))</f>
      </c>
      <c r="AM3282" s="95">
        <v>0.33</v>
      </c>
      <c r="AN3282" s="93">
        <f>IF(V3282=0,"",V3282/(1-AB3282-AM3282))</f>
      </c>
      <c r="AO3282" s="96">
        <v>1.2</v>
      </c>
      <c r="AP3282" s="93">
        <f>IF(BD!AJ3282="","",BD!AJ3282*BD!AO3282)</f>
      </c>
      <c r="AQ3282" s="91">
        <f>BD!AM3282/BD!AK3282-1</f>
        <v>0</v>
      </c>
      <c r="AR3282" s="91">
        <f>IF(BD!AN3282="","",IF(BD!AJ3282="","",BD!AN3282/BD!AJ3282-1))</f>
      </c>
      <c r="AS3282" s="91">
        <f>IF(BD!AN3282="","",IF(BD!AN3282&lt;BD!AL3282,"ABAIXO DA META","DENTRO DA META"))</f>
      </c>
      <c r="AT3282" s="91" t="str">
        <f>IF(BD!AJ3282="","EM ANÁLISE",IF(BD!AP3282&gt;=BD!AN3282,"GO", "NO GO"))</f>
        <v>EM ANÁLISE</v>
      </c>
      <c r="AU3282" s="97">
        <f>IF(AN3282="","",+BD!$AN3282-AJ3282)</f>
      </c>
      <c r="AV3282" s="98"/>
      <c r="AW3282" s="90">
        <f>BD!P3282*BD!AC3282</f>
        <v>0</v>
      </c>
      <c r="AX3282" s="90">
        <f>BD!V3282*BD!AC3282</f>
        <v>0</v>
      </c>
      <c r="AY3282" s="90">
        <f>IF(BD!AN3282="","",BD!AN3282*BD!AC3282)</f>
      </c>
      <c r="AZ3282" s="75" t="s">
        <v>123</v>
      </c>
      <c r="BA3282" s="75"/>
      <c r="BB3282" s="75"/>
      <c r="BC3282" s="75"/>
      <c r="BD3282" s="104"/>
      <c r="BE3282" s="104"/>
      <c r="BF3282" s="101"/>
      <c r="BG3282" s="101"/>
      <c r="BH3282" s="101"/>
      <c r="BI3282" s="101"/>
      <c r="BJ3282" s="101"/>
      <c r="BK3282" s="101"/>
      <c r="BL3282" s="101"/>
      <c r="BM3282" s="101"/>
      <c r="BN3282" s="101"/>
      <c r="BO3282" s="103"/>
      <c r="BP3282" s="101"/>
      <c r="BQ3282" s="101"/>
      <c r="BR3282" s="101"/>
      <c r="BS3282" s="101"/>
      <c r="BT3282" s="101"/>
      <c r="BU3282" s="101"/>
      <c r="BV3282" s="101"/>
      <c r="BW3282" s="101"/>
      <c r="BX3282" s="101"/>
      <c r="BY3282" s="101"/>
      <c r="BZ3282" s="101"/>
      <c r="CA3282" s="101"/>
      <c r="CB3282" s="101"/>
      <c r="CC3282" s="101"/>
      <c r="CD3282" s="101"/>
      <c r="CE3282" s="101"/>
      <c r="CF3282" s="101"/>
      <c r="CG3282" s="37" t="e">
        <f>VLOOKUP(Table_1[[#This Row],[EAN]],'[1]Planilha1'!$E:$R,13,0)</f>
        <v>#N/A</v>
      </c>
    </row>
    <row r="3283" ht="15" hidden="1">
      <c r="A3283" s="7"/>
      <c r="B3283" s="84" t="s">
        <v>79</v>
      </c>
      <c r="C3283" s="75">
        <v>222602</v>
      </c>
      <c r="D3283" s="75"/>
      <c r="E3283" s="85">
        <v>7898955617526</v>
      </c>
      <c r="F3283" s="86" t="s">
        <v>3798</v>
      </c>
      <c r="G3283" s="75" t="s">
        <v>17</v>
      </c>
      <c r="H3283" s="75">
        <v>2880</v>
      </c>
      <c r="I3283" s="87" t="s">
        <v>740</v>
      </c>
      <c r="J3283" s="75" t="s">
        <v>741</v>
      </c>
      <c r="K3283" s="88" t="s">
        <v>84</v>
      </c>
      <c r="L3283" s="88">
        <v>20</v>
      </c>
      <c r="M3283" s="88">
        <v>4</v>
      </c>
      <c r="N3283" s="75" t="s">
        <v>85</v>
      </c>
      <c r="O3283" s="75"/>
      <c r="P3283" s="106"/>
      <c r="Q3283" s="90">
        <f>(17/100+7.6/100+1.65/100)*P3283</f>
        <v>0</v>
      </c>
      <c r="R3283" s="104"/>
      <c r="S3283" s="104"/>
      <c r="T3283" s="104"/>
      <c r="U3283" s="104"/>
      <c r="V3283" s="90">
        <f>+P3283-Q3283+R3283+S3283+T3283+U3283</f>
        <v>0</v>
      </c>
      <c r="W3283" s="91">
        <f>(1.02/100)</f>
        <v>1.02E-2</v>
      </c>
      <c r="X3283" s="91">
        <v>4.8E-3</v>
      </c>
      <c r="Y3283" s="91">
        <v>0.17</v>
      </c>
      <c r="Z3283" s="91">
        <v>1.65E-2</v>
      </c>
      <c r="AA3283" s="91">
        <v>7.6E-2</v>
      </c>
      <c r="AB3283" s="91">
        <f>SUM(W3283:AA3283)</f>
        <v>0.2775</v>
      </c>
      <c r="AC3283" s="75">
        <v>12</v>
      </c>
      <c r="AD3283" s="92">
        <f>IF(AL3283="","",+AC3283*AL3283)</f>
      </c>
      <c r="AE3283" s="93">
        <f>IF(AL3283="","",+AL3283*AB3283)</f>
      </c>
      <c r="AF3283" s="92">
        <f>IF(AL3283="","",+AL3283-AE3283)</f>
      </c>
      <c r="AG3283" s="93">
        <f>+V3283</f>
        <v>0</v>
      </c>
      <c r="AH3283" s="92">
        <f>IF(AF3283="","",+AF3283-AG3283)</f>
      </c>
      <c r="AI3283" s="92">
        <f>IF(AH3283="","",+AH3283*AC3283)</f>
      </c>
      <c r="AJ3283" s="93"/>
      <c r="AK3283" s="94">
        <v>0.33</v>
      </c>
      <c r="AL3283" s="93">
        <f>IF(V3283=0,"",V3283/(1-AB3283-AK3283))</f>
      </c>
      <c r="AM3283" s="95">
        <v>0.33</v>
      </c>
      <c r="AN3283" s="93">
        <f>IF(V3283=0,"",V3283/(1-AB3283-AM3283))</f>
      </c>
      <c r="AO3283" s="96">
        <v>1.2</v>
      </c>
      <c r="AP3283" s="93">
        <f>IF(BD!AJ3283="","",BD!AJ3283*BD!AO3283)</f>
      </c>
      <c r="AQ3283" s="91">
        <f>BD!AM3283/BD!AK3283-1</f>
        <v>0</v>
      </c>
      <c r="AR3283" s="91">
        <f>IF(BD!AN3283="","",IF(BD!AJ3283="","",BD!AN3283/BD!AJ3283-1))</f>
      </c>
      <c r="AS3283" s="91">
        <f>IF(BD!AN3283="","",IF(BD!AN3283&lt;BD!AL3283,"ABAIXO DA META","DENTRO DA META"))</f>
      </c>
      <c r="AT3283" s="91" t="str">
        <f>IF(BD!AJ3283="","EM ANÁLISE",IF(BD!AP3283&gt;=BD!AN3283,"GO", "NO GO"))</f>
        <v>EM ANÁLISE</v>
      </c>
      <c r="AU3283" s="97">
        <f>IF(AN3283="","",+BD!$AN3283-AJ3283)</f>
      </c>
      <c r="AV3283" s="98"/>
      <c r="AW3283" s="90">
        <f>BD!P3283*BD!AC3283</f>
        <v>0</v>
      </c>
      <c r="AX3283" s="90">
        <f>BD!V3283*BD!AC3283</f>
        <v>0</v>
      </c>
      <c r="AY3283" s="90">
        <f>IF(BD!AN3283="","",BD!AN3283*BD!AC3283)</f>
      </c>
      <c r="AZ3283" s="75" t="s">
        <v>123</v>
      </c>
      <c r="BA3283" s="75"/>
      <c r="BB3283" s="75"/>
      <c r="BC3283" s="75"/>
      <c r="BD3283" s="104"/>
      <c r="BE3283" s="104"/>
      <c r="BF3283" s="101"/>
      <c r="BG3283" s="101"/>
      <c r="BH3283" s="101"/>
      <c r="BI3283" s="101"/>
      <c r="BJ3283" s="101"/>
      <c r="BK3283" s="101"/>
      <c r="BL3283" s="101"/>
      <c r="BM3283" s="101"/>
      <c r="BN3283" s="101"/>
      <c r="BO3283" s="103"/>
      <c r="BP3283" s="101"/>
      <c r="BQ3283" s="101"/>
      <c r="BR3283" s="101"/>
      <c r="BS3283" s="101"/>
      <c r="BT3283" s="101"/>
      <c r="BU3283" s="101"/>
      <c r="BV3283" s="101"/>
      <c r="BW3283" s="101"/>
      <c r="BX3283" s="101"/>
      <c r="BY3283" s="101"/>
      <c r="BZ3283" s="101"/>
      <c r="CA3283" s="101"/>
      <c r="CB3283" s="101"/>
      <c r="CC3283" s="101"/>
      <c r="CD3283" s="101"/>
      <c r="CE3283" s="101"/>
      <c r="CF3283" s="101"/>
      <c r="CG3283" s="37" t="e">
        <f>VLOOKUP(Table_1[[#This Row],[EAN]],'[1]Planilha1'!$E:$R,13,0)</f>
        <v>#N/A</v>
      </c>
    </row>
    <row r="3284" ht="15" hidden="1">
      <c r="A3284" s="7"/>
      <c r="B3284" s="84" t="s">
        <v>79</v>
      </c>
      <c r="C3284" s="75">
        <v>222603</v>
      </c>
      <c r="D3284" s="75"/>
      <c r="E3284" s="85">
        <v>7891097102301</v>
      </c>
      <c r="F3284" s="86" t="s">
        <v>3799</v>
      </c>
      <c r="G3284" s="75" t="s">
        <v>17</v>
      </c>
      <c r="H3284" s="75">
        <v>2880</v>
      </c>
      <c r="I3284" s="87" t="s">
        <v>740</v>
      </c>
      <c r="J3284" s="75" t="s">
        <v>741</v>
      </c>
      <c r="K3284" s="88" t="s">
        <v>84</v>
      </c>
      <c r="L3284" s="88">
        <v>20</v>
      </c>
      <c r="M3284" s="88">
        <v>4</v>
      </c>
      <c r="N3284" s="75" t="s">
        <v>85</v>
      </c>
      <c r="O3284" s="75"/>
      <c r="P3284" s="106"/>
      <c r="Q3284" s="90">
        <f>(17/100+7.6/100+1.65/100)*P3284</f>
        <v>0</v>
      </c>
      <c r="R3284" s="104"/>
      <c r="S3284" s="104"/>
      <c r="T3284" s="104"/>
      <c r="U3284" s="104"/>
      <c r="V3284" s="90">
        <f>+P3284-Q3284+R3284+S3284+T3284+U3284</f>
        <v>0</v>
      </c>
      <c r="W3284" s="91">
        <f>(1.02/100)</f>
        <v>1.02E-2</v>
      </c>
      <c r="X3284" s="91">
        <v>4.8E-3</v>
      </c>
      <c r="Y3284" s="91">
        <v>0.17</v>
      </c>
      <c r="Z3284" s="91">
        <v>1.65E-2</v>
      </c>
      <c r="AA3284" s="91">
        <v>7.6E-2</v>
      </c>
      <c r="AB3284" s="91">
        <f>SUM(W3284:AA3284)</f>
        <v>0.2775</v>
      </c>
      <c r="AC3284" s="75">
        <v>12</v>
      </c>
      <c r="AD3284" s="92">
        <f>IF(AL3284="","",+AC3284*AL3284)</f>
      </c>
      <c r="AE3284" s="93">
        <f>IF(AL3284="","",+AL3284*AB3284)</f>
      </c>
      <c r="AF3284" s="92">
        <f>IF(AL3284="","",+AL3284-AE3284)</f>
      </c>
      <c r="AG3284" s="93">
        <f>+V3284</f>
        <v>0</v>
      </c>
      <c r="AH3284" s="92">
        <f>IF(AF3284="","",+AF3284-AG3284)</f>
      </c>
      <c r="AI3284" s="92">
        <f>IF(AH3284="","",+AH3284*AC3284)</f>
      </c>
      <c r="AJ3284" s="93"/>
      <c r="AK3284" s="94">
        <v>0.33</v>
      </c>
      <c r="AL3284" s="93">
        <f>IF(V3284=0,"",V3284/(1-AB3284-AK3284))</f>
      </c>
      <c r="AM3284" s="95">
        <v>0.33</v>
      </c>
      <c r="AN3284" s="93">
        <f>IF(V3284=0,"",V3284/(1-AB3284-AM3284))</f>
      </c>
      <c r="AO3284" s="96">
        <v>1.2</v>
      </c>
      <c r="AP3284" s="93">
        <f>IF(BD!AJ3284="","",BD!AJ3284*BD!AO3284)</f>
      </c>
      <c r="AQ3284" s="91">
        <f>BD!AM3284/BD!AK3284-1</f>
        <v>0</v>
      </c>
      <c r="AR3284" s="91">
        <f>IF(BD!AN3284="","",IF(BD!AJ3284="","",BD!AN3284/BD!AJ3284-1))</f>
      </c>
      <c r="AS3284" s="91">
        <f>IF(BD!AN3284="","",IF(BD!AN3284&lt;BD!AL3284,"ABAIXO DA META","DENTRO DA META"))</f>
      </c>
      <c r="AT3284" s="91" t="str">
        <f>IF(BD!AJ3284="","EM ANÁLISE",IF(BD!AP3284&gt;=BD!AN3284,"GO", "NO GO"))</f>
        <v>EM ANÁLISE</v>
      </c>
      <c r="AU3284" s="97">
        <f>IF(AN3284="","",+BD!$AN3284-AJ3284)</f>
      </c>
      <c r="AV3284" s="98"/>
      <c r="AW3284" s="90">
        <f>BD!P3284*BD!AC3284</f>
        <v>0</v>
      </c>
      <c r="AX3284" s="90">
        <f>BD!V3284*BD!AC3284</f>
        <v>0</v>
      </c>
      <c r="AY3284" s="90">
        <f>IF(BD!AN3284="","",BD!AN3284*BD!AC3284)</f>
      </c>
      <c r="AZ3284" s="75" t="s">
        <v>123</v>
      </c>
      <c r="BA3284" s="75"/>
      <c r="BB3284" s="75"/>
      <c r="BC3284" s="75"/>
      <c r="BD3284" s="104"/>
      <c r="BE3284" s="104"/>
      <c r="BF3284" s="101"/>
      <c r="BG3284" s="101"/>
      <c r="BH3284" s="101"/>
      <c r="BI3284" s="101"/>
      <c r="BJ3284" s="101"/>
      <c r="BK3284" s="101"/>
      <c r="BL3284" s="101"/>
      <c r="BM3284" s="101"/>
      <c r="BN3284" s="101"/>
      <c r="BO3284" s="103"/>
      <c r="BP3284" s="101"/>
      <c r="BQ3284" s="101"/>
      <c r="BR3284" s="101"/>
      <c r="BS3284" s="101"/>
      <c r="BT3284" s="101"/>
      <c r="BU3284" s="101"/>
      <c r="BV3284" s="101"/>
      <c r="BW3284" s="101"/>
      <c r="BX3284" s="101"/>
      <c r="BY3284" s="101"/>
      <c r="BZ3284" s="101"/>
      <c r="CA3284" s="101"/>
      <c r="CB3284" s="101"/>
      <c r="CC3284" s="101"/>
      <c r="CD3284" s="101"/>
      <c r="CE3284" s="101"/>
      <c r="CF3284" s="101"/>
      <c r="CG3284" s="37" t="e">
        <f>VLOOKUP(Table_1[[#This Row],[EAN]],'[1]Planilha1'!$E:$R,13,0)</f>
        <v>#N/A</v>
      </c>
    </row>
    <row r="3285" ht="15" hidden="1">
      <c r="A3285" s="7"/>
      <c r="B3285" s="84" t="s">
        <v>79</v>
      </c>
      <c r="C3285" s="75">
        <v>222604</v>
      </c>
      <c r="D3285" s="75"/>
      <c r="E3285" s="85">
        <v>7891097103452</v>
      </c>
      <c r="F3285" s="86" t="s">
        <v>3800</v>
      </c>
      <c r="G3285" s="75" t="s">
        <v>17</v>
      </c>
      <c r="H3285" s="75">
        <v>1170</v>
      </c>
      <c r="I3285" s="87" t="s">
        <v>608</v>
      </c>
      <c r="J3285" s="75" t="s">
        <v>729</v>
      </c>
      <c r="K3285" s="88" t="s">
        <v>84</v>
      </c>
      <c r="L3285" s="88">
        <v>20</v>
      </c>
      <c r="M3285" s="88">
        <v>4</v>
      </c>
      <c r="N3285" s="75" t="s">
        <v>85</v>
      </c>
      <c r="O3285" s="75"/>
      <c r="P3285" s="106"/>
      <c r="Q3285" s="90">
        <f>(17/100+7.6/100+1.65/100)*P3285</f>
        <v>0</v>
      </c>
      <c r="R3285" s="104"/>
      <c r="S3285" s="104"/>
      <c r="T3285" s="104"/>
      <c r="U3285" s="104"/>
      <c r="V3285" s="90">
        <f>+P3285-Q3285+R3285+S3285+T3285+U3285</f>
        <v>0</v>
      </c>
      <c r="W3285" s="91">
        <f>(1.02/100)</f>
        <v>1.02E-2</v>
      </c>
      <c r="X3285" s="91">
        <v>4.8E-3</v>
      </c>
      <c r="Y3285" s="91">
        <v>0.17</v>
      </c>
      <c r="Z3285" s="91">
        <v>1.65E-2</v>
      </c>
      <c r="AA3285" s="91">
        <v>7.6E-2</v>
      </c>
      <c r="AB3285" s="91">
        <f>SUM(W3285:AA3285)</f>
        <v>0.2775</v>
      </c>
      <c r="AC3285" s="75">
        <v>12</v>
      </c>
      <c r="AD3285" s="92">
        <f>IF(AL3285="","",+AC3285*AL3285)</f>
      </c>
      <c r="AE3285" s="93">
        <f>IF(AL3285="","",+AL3285*AB3285)</f>
      </c>
      <c r="AF3285" s="92">
        <f>IF(AL3285="","",+AL3285-AE3285)</f>
      </c>
      <c r="AG3285" s="93">
        <f>+V3285</f>
        <v>0</v>
      </c>
      <c r="AH3285" s="92">
        <f>IF(AF3285="","",+AF3285-AG3285)</f>
      </c>
      <c r="AI3285" s="92">
        <f>IF(AH3285="","",+AH3285*AC3285)</f>
      </c>
      <c r="AJ3285" s="93"/>
      <c r="AK3285" s="94">
        <v>0.33</v>
      </c>
      <c r="AL3285" s="93">
        <f>IF(V3285=0,"",V3285/(1-AB3285-AK3285))</f>
      </c>
      <c r="AM3285" s="95">
        <v>0.33</v>
      </c>
      <c r="AN3285" s="93">
        <f>IF(V3285=0,"",V3285/(1-AB3285-AM3285))</f>
      </c>
      <c r="AO3285" s="96">
        <v>1.2</v>
      </c>
      <c r="AP3285" s="93">
        <f>IF(BD!AJ3285="","",BD!AJ3285*BD!AO3285)</f>
      </c>
      <c r="AQ3285" s="91">
        <f>BD!AM3285/BD!AK3285-1</f>
        <v>0</v>
      </c>
      <c r="AR3285" s="91">
        <f>IF(BD!AN3285="","",IF(BD!AJ3285="","",BD!AN3285/BD!AJ3285-1))</f>
      </c>
      <c r="AS3285" s="91">
        <f>IF(BD!AN3285="","",IF(BD!AN3285&lt;BD!AL3285,"ABAIXO DA META","DENTRO DA META"))</f>
      </c>
      <c r="AT3285" s="91" t="str">
        <f>IF(BD!AJ3285="","EM ANÁLISE",IF(BD!AP3285&gt;=BD!AN3285,"GO", "NO GO"))</f>
        <v>EM ANÁLISE</v>
      </c>
      <c r="AU3285" s="97">
        <f>IF(AN3285="","",+BD!$AN3285-AJ3285)</f>
      </c>
      <c r="AV3285" s="98"/>
      <c r="AW3285" s="90">
        <f>BD!P3285*BD!AC3285</f>
        <v>0</v>
      </c>
      <c r="AX3285" s="90">
        <f>BD!V3285*BD!AC3285</f>
        <v>0</v>
      </c>
      <c r="AY3285" s="90">
        <f>IF(BD!AN3285="","",BD!AN3285*BD!AC3285)</f>
      </c>
      <c r="AZ3285" s="75" t="s">
        <v>123</v>
      </c>
      <c r="BA3285" s="75"/>
      <c r="BB3285" s="75"/>
      <c r="BC3285" s="75"/>
      <c r="BD3285" s="104"/>
      <c r="BE3285" s="104"/>
      <c r="BF3285" s="101"/>
      <c r="BG3285" s="101"/>
      <c r="BH3285" s="101"/>
      <c r="BI3285" s="101"/>
      <c r="BJ3285" s="101"/>
      <c r="BK3285" s="101"/>
      <c r="BL3285" s="101"/>
      <c r="BM3285" s="101"/>
      <c r="BN3285" s="101"/>
      <c r="BO3285" s="103"/>
      <c r="BP3285" s="101"/>
      <c r="BQ3285" s="101"/>
      <c r="BR3285" s="101"/>
      <c r="BS3285" s="101"/>
      <c r="BT3285" s="101"/>
      <c r="BU3285" s="101"/>
      <c r="BV3285" s="101"/>
      <c r="BW3285" s="101"/>
      <c r="BX3285" s="101"/>
      <c r="BY3285" s="101"/>
      <c r="BZ3285" s="101"/>
      <c r="CA3285" s="101"/>
      <c r="CB3285" s="101"/>
      <c r="CC3285" s="101"/>
      <c r="CD3285" s="101"/>
      <c r="CE3285" s="101"/>
      <c r="CF3285" s="101"/>
      <c r="CG3285" s="37" t="e">
        <f>VLOOKUP(Table_1[[#This Row],[EAN]],'[1]Planilha1'!$E:$R,13,0)</f>
        <v>#N/A</v>
      </c>
    </row>
    <row r="3286" ht="15" hidden="1">
      <c r="A3286" s="7"/>
      <c r="B3286" s="84" t="s">
        <v>79</v>
      </c>
      <c r="C3286" s="75">
        <v>222605</v>
      </c>
      <c r="D3286" s="75"/>
      <c r="E3286" s="85">
        <v>7891097103858</v>
      </c>
      <c r="F3286" s="86" t="s">
        <v>3801</v>
      </c>
      <c r="G3286" s="75" t="s">
        <v>17</v>
      </c>
      <c r="H3286" s="75">
        <v>2950</v>
      </c>
      <c r="I3286" s="87" t="s">
        <v>746</v>
      </c>
      <c r="J3286" s="75" t="s">
        <v>729</v>
      </c>
      <c r="K3286" s="88" t="s">
        <v>84</v>
      </c>
      <c r="L3286" s="88">
        <v>16</v>
      </c>
      <c r="M3286" s="88">
        <v>4</v>
      </c>
      <c r="N3286" s="75" t="s">
        <v>85</v>
      </c>
      <c r="O3286" s="75"/>
      <c r="P3286" s="106"/>
      <c r="Q3286" s="90">
        <f>(17/100+7.6/100+1.65/100)*P3286</f>
        <v>0</v>
      </c>
      <c r="R3286" s="104"/>
      <c r="S3286" s="104"/>
      <c r="T3286" s="104"/>
      <c r="U3286" s="104"/>
      <c r="V3286" s="90">
        <f>+P3286-Q3286+R3286+S3286+T3286+U3286</f>
        <v>0</v>
      </c>
      <c r="W3286" s="91">
        <f>(1.02/100)</f>
        <v>1.02E-2</v>
      </c>
      <c r="X3286" s="91">
        <v>4.8E-3</v>
      </c>
      <c r="Y3286" s="91">
        <v>0.17</v>
      </c>
      <c r="Z3286" s="91">
        <v>1.65E-2</v>
      </c>
      <c r="AA3286" s="91">
        <v>7.6E-2</v>
      </c>
      <c r="AB3286" s="91">
        <f>SUM(W3286:AA3286)</f>
        <v>0.2775</v>
      </c>
      <c r="AC3286" s="75">
        <v>12</v>
      </c>
      <c r="AD3286" s="92">
        <f>IF(AL3286="","",+AC3286*AL3286)</f>
      </c>
      <c r="AE3286" s="93">
        <f>IF(AL3286="","",+AL3286*AB3286)</f>
      </c>
      <c r="AF3286" s="92">
        <f>IF(AL3286="","",+AL3286-AE3286)</f>
      </c>
      <c r="AG3286" s="93">
        <f>+V3286</f>
        <v>0</v>
      </c>
      <c r="AH3286" s="92">
        <f>IF(AF3286="","",+AF3286-AG3286)</f>
      </c>
      <c r="AI3286" s="92">
        <f>IF(AH3286="","",+AH3286*AC3286)</f>
      </c>
      <c r="AJ3286" s="93"/>
      <c r="AK3286" s="94">
        <v>0.33</v>
      </c>
      <c r="AL3286" s="93">
        <f>IF(V3286=0,"",V3286/(1-AB3286-AK3286))</f>
      </c>
      <c r="AM3286" s="95">
        <v>0.33</v>
      </c>
      <c r="AN3286" s="93">
        <f>IF(V3286=0,"",V3286/(1-AB3286-AM3286))</f>
      </c>
      <c r="AO3286" s="96">
        <v>1.2</v>
      </c>
      <c r="AP3286" s="93">
        <f>IF(BD!AJ3286="","",BD!AJ3286*BD!AO3286)</f>
      </c>
      <c r="AQ3286" s="91">
        <f>BD!AM3286/BD!AK3286-1</f>
        <v>0</v>
      </c>
      <c r="AR3286" s="91">
        <f>IF(BD!AN3286="","",IF(BD!AJ3286="","",BD!AN3286/BD!AJ3286-1))</f>
      </c>
      <c r="AS3286" s="91">
        <f>IF(BD!AN3286="","",IF(BD!AN3286&lt;BD!AL3286,"ABAIXO DA META","DENTRO DA META"))</f>
      </c>
      <c r="AT3286" s="91" t="str">
        <f>IF(BD!AJ3286="","EM ANÁLISE",IF(BD!AP3286&gt;=BD!AN3286,"GO", "NO GO"))</f>
        <v>EM ANÁLISE</v>
      </c>
      <c r="AU3286" s="97">
        <f>IF(AN3286="","",+BD!$AN3286-AJ3286)</f>
      </c>
      <c r="AV3286" s="98"/>
      <c r="AW3286" s="90">
        <f>BD!P3286*BD!AC3286</f>
        <v>0</v>
      </c>
      <c r="AX3286" s="90">
        <f>BD!V3286*BD!AC3286</f>
        <v>0</v>
      </c>
      <c r="AY3286" s="90">
        <f>IF(BD!AN3286="","",BD!AN3286*BD!AC3286)</f>
      </c>
      <c r="AZ3286" s="75" t="s">
        <v>123</v>
      </c>
      <c r="BA3286" s="75"/>
      <c r="BB3286" s="75"/>
      <c r="BC3286" s="75"/>
      <c r="BD3286" s="104"/>
      <c r="BE3286" s="104"/>
      <c r="BF3286" s="101"/>
      <c r="BG3286" s="101"/>
      <c r="BH3286" s="101"/>
      <c r="BI3286" s="101"/>
      <c r="BJ3286" s="101"/>
      <c r="BK3286" s="101"/>
      <c r="BL3286" s="101"/>
      <c r="BM3286" s="101"/>
      <c r="BN3286" s="101"/>
      <c r="BO3286" s="103"/>
      <c r="BP3286" s="101"/>
      <c r="BQ3286" s="101"/>
      <c r="BR3286" s="101"/>
      <c r="BS3286" s="101"/>
      <c r="BT3286" s="101"/>
      <c r="BU3286" s="101"/>
      <c r="BV3286" s="101"/>
      <c r="BW3286" s="101"/>
      <c r="BX3286" s="101"/>
      <c r="BY3286" s="101"/>
      <c r="BZ3286" s="101"/>
      <c r="CA3286" s="101"/>
      <c r="CB3286" s="101"/>
      <c r="CC3286" s="101"/>
      <c r="CD3286" s="101"/>
      <c r="CE3286" s="101"/>
      <c r="CF3286" s="101"/>
      <c r="CG3286" s="37" t="e">
        <f>VLOOKUP(Table_1[[#This Row],[EAN]],'[1]Planilha1'!$E:$R,13,0)</f>
        <v>#N/A</v>
      </c>
    </row>
    <row r="3287" ht="15" hidden="1">
      <c r="A3287" s="7"/>
      <c r="B3287" s="84" t="s">
        <v>79</v>
      </c>
      <c r="C3287" s="75">
        <v>222606</v>
      </c>
      <c r="D3287" s="75"/>
      <c r="E3287" s="85">
        <v>7891097103841</v>
      </c>
      <c r="F3287" s="86" t="s">
        <v>3802</v>
      </c>
      <c r="G3287" s="75" t="s">
        <v>17</v>
      </c>
      <c r="H3287" s="75">
        <v>2880</v>
      </c>
      <c r="I3287" s="87" t="s">
        <v>740</v>
      </c>
      <c r="J3287" s="75" t="s">
        <v>729</v>
      </c>
      <c r="K3287" s="88" t="s">
        <v>84</v>
      </c>
      <c r="L3287" s="88">
        <v>16</v>
      </c>
      <c r="M3287" s="88">
        <v>4</v>
      </c>
      <c r="N3287" s="75" t="s">
        <v>85</v>
      </c>
      <c r="O3287" s="75"/>
      <c r="P3287" s="106"/>
      <c r="Q3287" s="90">
        <f>(17/100+7.6/100+1.65/100)*P3287</f>
        <v>0</v>
      </c>
      <c r="R3287" s="104"/>
      <c r="S3287" s="104"/>
      <c r="T3287" s="104"/>
      <c r="U3287" s="104"/>
      <c r="V3287" s="90">
        <f>+P3287-Q3287+R3287+S3287+T3287+U3287</f>
        <v>0</v>
      </c>
      <c r="W3287" s="91">
        <f>(1.02/100)</f>
        <v>1.02E-2</v>
      </c>
      <c r="X3287" s="91">
        <v>4.8E-3</v>
      </c>
      <c r="Y3287" s="91">
        <v>0.17</v>
      </c>
      <c r="Z3287" s="91">
        <v>1.65E-2</v>
      </c>
      <c r="AA3287" s="91">
        <v>7.6E-2</v>
      </c>
      <c r="AB3287" s="91">
        <f>SUM(W3287:AA3287)</f>
        <v>0.2775</v>
      </c>
      <c r="AC3287" s="75">
        <v>12</v>
      </c>
      <c r="AD3287" s="92">
        <f>IF(AL3287="","",+AC3287*AL3287)</f>
      </c>
      <c r="AE3287" s="93">
        <f>IF(AL3287="","",+AL3287*AB3287)</f>
      </c>
      <c r="AF3287" s="92">
        <f>IF(AL3287="","",+AL3287-AE3287)</f>
      </c>
      <c r="AG3287" s="93">
        <f>+V3287</f>
        <v>0</v>
      </c>
      <c r="AH3287" s="92">
        <f>IF(AF3287="","",+AF3287-AG3287)</f>
      </c>
      <c r="AI3287" s="92">
        <f>IF(AH3287="","",+AH3287*AC3287)</f>
      </c>
      <c r="AJ3287" s="93"/>
      <c r="AK3287" s="94">
        <v>0.33</v>
      </c>
      <c r="AL3287" s="93">
        <f>IF(V3287=0,"",V3287/(1-AB3287-AK3287))</f>
      </c>
      <c r="AM3287" s="95">
        <v>0.33</v>
      </c>
      <c r="AN3287" s="93">
        <f>IF(V3287=0,"",V3287/(1-AB3287-AM3287))</f>
      </c>
      <c r="AO3287" s="96">
        <v>1.2</v>
      </c>
      <c r="AP3287" s="93">
        <f>IF(BD!AJ3287="","",BD!AJ3287*BD!AO3287)</f>
      </c>
      <c r="AQ3287" s="91">
        <f>BD!AM3287/BD!AK3287-1</f>
        <v>0</v>
      </c>
      <c r="AR3287" s="91">
        <f>IF(BD!AN3287="","",IF(BD!AJ3287="","",BD!AN3287/BD!AJ3287-1))</f>
      </c>
      <c r="AS3287" s="91">
        <f>IF(BD!AN3287="","",IF(BD!AN3287&lt;BD!AL3287,"ABAIXO DA META","DENTRO DA META"))</f>
      </c>
      <c r="AT3287" s="91" t="str">
        <f>IF(BD!AJ3287="","EM ANÁLISE",IF(BD!AP3287&gt;=BD!AN3287,"GO", "NO GO"))</f>
        <v>EM ANÁLISE</v>
      </c>
      <c r="AU3287" s="97">
        <f>IF(AN3287="","",+BD!$AN3287-AJ3287)</f>
      </c>
      <c r="AV3287" s="98"/>
      <c r="AW3287" s="90">
        <f>BD!P3287*BD!AC3287</f>
        <v>0</v>
      </c>
      <c r="AX3287" s="90">
        <f>BD!V3287*BD!AC3287</f>
        <v>0</v>
      </c>
      <c r="AY3287" s="90">
        <f>IF(BD!AN3287="","",BD!AN3287*BD!AC3287)</f>
      </c>
      <c r="AZ3287" s="75" t="s">
        <v>123</v>
      </c>
      <c r="BA3287" s="75"/>
      <c r="BB3287" s="75"/>
      <c r="BC3287" s="75"/>
      <c r="BD3287" s="104"/>
      <c r="BE3287" s="104"/>
      <c r="BF3287" s="101"/>
      <c r="BG3287" s="101"/>
      <c r="BH3287" s="101"/>
      <c r="BI3287" s="101"/>
      <c r="BJ3287" s="101"/>
      <c r="BK3287" s="101"/>
      <c r="BL3287" s="101"/>
      <c r="BM3287" s="101"/>
      <c r="BN3287" s="101"/>
      <c r="BO3287" s="103"/>
      <c r="BP3287" s="101"/>
      <c r="BQ3287" s="101"/>
      <c r="BR3287" s="101"/>
      <c r="BS3287" s="101"/>
      <c r="BT3287" s="101"/>
      <c r="BU3287" s="101"/>
      <c r="BV3287" s="101"/>
      <c r="BW3287" s="101"/>
      <c r="BX3287" s="101"/>
      <c r="BY3287" s="101"/>
      <c r="BZ3287" s="101"/>
      <c r="CA3287" s="101"/>
      <c r="CB3287" s="101"/>
      <c r="CC3287" s="101"/>
      <c r="CD3287" s="101"/>
      <c r="CE3287" s="101"/>
      <c r="CF3287" s="101"/>
      <c r="CG3287" s="37" t="e">
        <f>VLOOKUP(Table_1[[#This Row],[EAN]],'[1]Planilha1'!$E:$R,13,0)</f>
        <v>#N/A</v>
      </c>
    </row>
    <row r="3288" ht="15" hidden="1">
      <c r="A3288" s="7"/>
      <c r="B3288" s="84" t="s">
        <v>79</v>
      </c>
      <c r="C3288" s="75">
        <v>222607</v>
      </c>
      <c r="D3288" s="75"/>
      <c r="E3288" s="85">
        <v>7891097000744</v>
      </c>
      <c r="F3288" s="86" t="s">
        <v>3803</v>
      </c>
      <c r="G3288" s="75" t="s">
        <v>17</v>
      </c>
      <c r="H3288" s="75">
        <v>2950</v>
      </c>
      <c r="I3288" s="87" t="s">
        <v>746</v>
      </c>
      <c r="J3288" s="75" t="s">
        <v>729</v>
      </c>
      <c r="K3288" s="88" t="s">
        <v>84</v>
      </c>
      <c r="L3288" s="88">
        <v>6</v>
      </c>
      <c r="M3288" s="88">
        <v>4</v>
      </c>
      <c r="N3288" s="75" t="s">
        <v>85</v>
      </c>
      <c r="O3288" s="75"/>
      <c r="P3288" s="106"/>
      <c r="Q3288" s="90">
        <f>(17/100+7.6/100+1.65/100)*P3288</f>
        <v>0</v>
      </c>
      <c r="R3288" s="104"/>
      <c r="S3288" s="104"/>
      <c r="T3288" s="104"/>
      <c r="U3288" s="104"/>
      <c r="V3288" s="90">
        <f>+P3288-Q3288+R3288+S3288+T3288+U3288</f>
        <v>0</v>
      </c>
      <c r="W3288" s="91">
        <f>(1.02/100)</f>
        <v>1.02E-2</v>
      </c>
      <c r="X3288" s="91">
        <v>4.8E-3</v>
      </c>
      <c r="Y3288" s="91">
        <v>0.17</v>
      </c>
      <c r="Z3288" s="91">
        <v>1.65E-2</v>
      </c>
      <c r="AA3288" s="91">
        <v>7.6E-2</v>
      </c>
      <c r="AB3288" s="91">
        <f>SUM(W3288:AA3288)</f>
        <v>0.2775</v>
      </c>
      <c r="AC3288" s="75">
        <v>12</v>
      </c>
      <c r="AD3288" s="92">
        <f>IF(AL3288="","",+AC3288*AL3288)</f>
      </c>
      <c r="AE3288" s="93">
        <f>IF(AL3288="","",+AL3288*AB3288)</f>
      </c>
      <c r="AF3288" s="92">
        <f>IF(AL3288="","",+AL3288-AE3288)</f>
      </c>
      <c r="AG3288" s="93">
        <f>+V3288</f>
        <v>0</v>
      </c>
      <c r="AH3288" s="92">
        <f>IF(AF3288="","",+AF3288-AG3288)</f>
      </c>
      <c r="AI3288" s="92">
        <f>IF(AH3288="","",+AH3288*AC3288)</f>
      </c>
      <c r="AJ3288" s="93"/>
      <c r="AK3288" s="94">
        <v>0.33</v>
      </c>
      <c r="AL3288" s="93">
        <f>IF(V3288=0,"",V3288/(1-AB3288-AK3288))</f>
      </c>
      <c r="AM3288" s="95">
        <v>0.33</v>
      </c>
      <c r="AN3288" s="93">
        <f>IF(V3288=0,"",V3288/(1-AB3288-AM3288))</f>
      </c>
      <c r="AO3288" s="96">
        <v>1.2</v>
      </c>
      <c r="AP3288" s="93">
        <f>IF(BD!AJ3288="","",BD!AJ3288*BD!AO3288)</f>
      </c>
      <c r="AQ3288" s="91">
        <f>BD!AM3288/BD!AK3288-1</f>
        <v>0</v>
      </c>
      <c r="AR3288" s="91">
        <f>IF(BD!AN3288="","",IF(BD!AJ3288="","",BD!AN3288/BD!AJ3288-1))</f>
      </c>
      <c r="AS3288" s="91">
        <f>IF(BD!AN3288="","",IF(BD!AN3288&lt;BD!AL3288,"ABAIXO DA META","DENTRO DA META"))</f>
      </c>
      <c r="AT3288" s="91" t="str">
        <f>IF(BD!AJ3288="","EM ANÁLISE",IF(BD!AP3288&gt;=BD!AN3288,"GO", "NO GO"))</f>
        <v>EM ANÁLISE</v>
      </c>
      <c r="AU3288" s="97">
        <f>IF(AN3288="","",+BD!$AN3288-AJ3288)</f>
      </c>
      <c r="AV3288" s="98"/>
      <c r="AW3288" s="90">
        <f>BD!P3288*BD!AC3288</f>
        <v>0</v>
      </c>
      <c r="AX3288" s="90">
        <f>BD!V3288*BD!AC3288</f>
        <v>0</v>
      </c>
      <c r="AY3288" s="90">
        <f>IF(BD!AN3288="","",BD!AN3288*BD!AC3288)</f>
      </c>
      <c r="AZ3288" s="75" t="s">
        <v>123</v>
      </c>
      <c r="BA3288" s="75"/>
      <c r="BB3288" s="75"/>
      <c r="BC3288" s="75"/>
      <c r="BD3288" s="104"/>
      <c r="BE3288" s="104"/>
      <c r="BF3288" s="101"/>
      <c r="BG3288" s="101"/>
      <c r="BH3288" s="101"/>
      <c r="BI3288" s="101"/>
      <c r="BJ3288" s="101"/>
      <c r="BK3288" s="101"/>
      <c r="BL3288" s="101"/>
      <c r="BM3288" s="101"/>
      <c r="BN3288" s="101"/>
      <c r="BO3288" s="103"/>
      <c r="BP3288" s="101"/>
      <c r="BQ3288" s="101"/>
      <c r="BR3288" s="101"/>
      <c r="BS3288" s="101"/>
      <c r="BT3288" s="101"/>
      <c r="BU3288" s="101"/>
      <c r="BV3288" s="101"/>
      <c r="BW3288" s="101"/>
      <c r="BX3288" s="101"/>
      <c r="BY3288" s="101"/>
      <c r="BZ3288" s="101"/>
      <c r="CA3288" s="101"/>
      <c r="CB3288" s="101"/>
      <c r="CC3288" s="101"/>
      <c r="CD3288" s="101"/>
      <c r="CE3288" s="101"/>
      <c r="CF3288" s="101"/>
      <c r="CG3288" s="37" t="e">
        <f>VLOOKUP(Table_1[[#This Row],[EAN]],'[1]Planilha1'!$E:$R,13,0)</f>
        <v>#N/A</v>
      </c>
    </row>
    <row r="3289" ht="15" hidden="1">
      <c r="A3289" s="7"/>
      <c r="B3289" s="84" t="s">
        <v>79</v>
      </c>
      <c r="C3289" s="75">
        <v>222608</v>
      </c>
      <c r="D3289" s="75"/>
      <c r="E3289" s="85">
        <v>7891097000737</v>
      </c>
      <c r="F3289" s="86" t="s">
        <v>3804</v>
      </c>
      <c r="G3289" s="75" t="s">
        <v>17</v>
      </c>
      <c r="H3289" s="75">
        <v>2880</v>
      </c>
      <c r="I3289" s="87" t="s">
        <v>740</v>
      </c>
      <c r="J3289" s="75" t="s">
        <v>741</v>
      </c>
      <c r="K3289" s="88" t="s">
        <v>84</v>
      </c>
      <c r="L3289" s="88">
        <v>6</v>
      </c>
      <c r="M3289" s="88">
        <v>4</v>
      </c>
      <c r="N3289" s="75" t="s">
        <v>85</v>
      </c>
      <c r="O3289" s="75"/>
      <c r="P3289" s="106"/>
      <c r="Q3289" s="90">
        <f>(17/100+7.6/100+1.65/100)*P3289</f>
        <v>0</v>
      </c>
      <c r="R3289" s="104"/>
      <c r="S3289" s="104"/>
      <c r="T3289" s="104"/>
      <c r="U3289" s="104"/>
      <c r="V3289" s="90">
        <f>+P3289-Q3289+R3289+S3289+T3289+U3289</f>
        <v>0</v>
      </c>
      <c r="W3289" s="91">
        <f>(1.02/100)</f>
        <v>1.02E-2</v>
      </c>
      <c r="X3289" s="91">
        <v>4.8E-3</v>
      </c>
      <c r="Y3289" s="91">
        <v>0.17</v>
      </c>
      <c r="Z3289" s="91">
        <v>1.65E-2</v>
      </c>
      <c r="AA3289" s="91">
        <v>7.6E-2</v>
      </c>
      <c r="AB3289" s="91">
        <f>SUM(W3289:AA3289)</f>
        <v>0.2775</v>
      </c>
      <c r="AC3289" s="75">
        <v>12</v>
      </c>
      <c r="AD3289" s="92">
        <f>IF(AL3289="","",+AC3289*AL3289)</f>
      </c>
      <c r="AE3289" s="93">
        <f>IF(AL3289="","",+AL3289*AB3289)</f>
      </c>
      <c r="AF3289" s="92">
        <f>IF(AL3289="","",+AL3289-AE3289)</f>
      </c>
      <c r="AG3289" s="93">
        <f>+V3289</f>
        <v>0</v>
      </c>
      <c r="AH3289" s="92">
        <f>IF(AF3289="","",+AF3289-AG3289)</f>
      </c>
      <c r="AI3289" s="92">
        <f>IF(AH3289="","",+AH3289*AC3289)</f>
      </c>
      <c r="AJ3289" s="93"/>
      <c r="AK3289" s="94">
        <v>0.33</v>
      </c>
      <c r="AL3289" s="93">
        <f>IF(V3289=0,"",V3289/(1-AB3289-AK3289))</f>
      </c>
      <c r="AM3289" s="95">
        <v>0.33</v>
      </c>
      <c r="AN3289" s="93">
        <f>IF(V3289=0,"",V3289/(1-AB3289-AM3289))</f>
      </c>
      <c r="AO3289" s="96">
        <v>1.2</v>
      </c>
      <c r="AP3289" s="93">
        <f>IF(BD!AJ3289="","",BD!AJ3289*BD!AO3289)</f>
      </c>
      <c r="AQ3289" s="91">
        <f>BD!AM3289/BD!AK3289-1</f>
        <v>0</v>
      </c>
      <c r="AR3289" s="91">
        <f>IF(BD!AN3289="","",IF(BD!AJ3289="","",BD!AN3289/BD!AJ3289-1))</f>
      </c>
      <c r="AS3289" s="91">
        <f>IF(BD!AN3289="","",IF(BD!AN3289&lt;BD!AL3289,"ABAIXO DA META","DENTRO DA META"))</f>
      </c>
      <c r="AT3289" s="91" t="str">
        <f>IF(BD!AJ3289="","EM ANÁLISE",IF(BD!AP3289&gt;=BD!AN3289,"GO", "NO GO"))</f>
        <v>EM ANÁLISE</v>
      </c>
      <c r="AU3289" s="97">
        <f>IF(AN3289="","",+BD!$AN3289-AJ3289)</f>
      </c>
      <c r="AV3289" s="98"/>
      <c r="AW3289" s="90">
        <f>BD!P3289*BD!AC3289</f>
        <v>0</v>
      </c>
      <c r="AX3289" s="90">
        <f>BD!V3289*BD!AC3289</f>
        <v>0</v>
      </c>
      <c r="AY3289" s="90">
        <f>IF(BD!AN3289="","",BD!AN3289*BD!AC3289)</f>
      </c>
      <c r="AZ3289" s="75" t="s">
        <v>123</v>
      </c>
      <c r="BA3289" s="75"/>
      <c r="BB3289" s="75"/>
      <c r="BC3289" s="75"/>
      <c r="BD3289" s="104"/>
      <c r="BE3289" s="104"/>
      <c r="BF3289" s="101"/>
      <c r="BG3289" s="101"/>
      <c r="BH3289" s="101"/>
      <c r="BI3289" s="101"/>
      <c r="BJ3289" s="101"/>
      <c r="BK3289" s="101"/>
      <c r="BL3289" s="101"/>
      <c r="BM3289" s="101"/>
      <c r="BN3289" s="101"/>
      <c r="BO3289" s="103"/>
      <c r="BP3289" s="101"/>
      <c r="BQ3289" s="101"/>
      <c r="BR3289" s="101"/>
      <c r="BS3289" s="101"/>
      <c r="BT3289" s="101"/>
      <c r="BU3289" s="101"/>
      <c r="BV3289" s="101"/>
      <c r="BW3289" s="101"/>
      <c r="BX3289" s="101"/>
      <c r="BY3289" s="101"/>
      <c r="BZ3289" s="101"/>
      <c r="CA3289" s="101"/>
      <c r="CB3289" s="101"/>
      <c r="CC3289" s="101"/>
      <c r="CD3289" s="101"/>
      <c r="CE3289" s="101"/>
      <c r="CF3289" s="101"/>
      <c r="CG3289" s="37" t="e">
        <f>VLOOKUP(Table_1[[#This Row],[EAN]],'[1]Planilha1'!$E:$R,13,0)</f>
        <v>#N/A</v>
      </c>
    </row>
    <row r="3290" ht="15" hidden="1">
      <c r="A3290" s="7"/>
      <c r="B3290" s="84" t="s">
        <v>79</v>
      </c>
      <c r="C3290" s="75">
        <v>222609</v>
      </c>
      <c r="D3290" s="75"/>
      <c r="E3290" s="85">
        <v>7896034680133</v>
      </c>
      <c r="F3290" s="86" t="s">
        <v>3805</v>
      </c>
      <c r="G3290" s="75" t="s">
        <v>17</v>
      </c>
      <c r="H3290" s="75">
        <v>2940</v>
      </c>
      <c r="I3290" s="87" t="s">
        <v>738</v>
      </c>
      <c r="J3290" s="75" t="s">
        <v>752</v>
      </c>
      <c r="K3290" s="88" t="s">
        <v>84</v>
      </c>
      <c r="L3290" s="88">
        <v>60</v>
      </c>
      <c r="M3290" s="88">
        <v>4</v>
      </c>
      <c r="N3290" s="75" t="s">
        <v>85</v>
      </c>
      <c r="O3290" s="75"/>
      <c r="P3290" s="106"/>
      <c r="Q3290" s="90">
        <f>(17/100+7.6/100+1.65/100)*P3290</f>
        <v>0</v>
      </c>
      <c r="R3290" s="104"/>
      <c r="S3290" s="104"/>
      <c r="T3290" s="104"/>
      <c r="U3290" s="104"/>
      <c r="V3290" s="90">
        <f>+P3290-Q3290+R3290+S3290+T3290+U3290</f>
        <v>0</v>
      </c>
      <c r="W3290" s="91">
        <f>(1.02/100)</f>
        <v>1.02E-2</v>
      </c>
      <c r="X3290" s="91">
        <v>4.8E-3</v>
      </c>
      <c r="Y3290" s="91">
        <v>0.17</v>
      </c>
      <c r="Z3290" s="91">
        <v>1.65E-2</v>
      </c>
      <c r="AA3290" s="91">
        <v>7.6E-2</v>
      </c>
      <c r="AB3290" s="91">
        <f>SUM(W3290:AA3290)</f>
        <v>0.2775</v>
      </c>
      <c r="AC3290" s="75">
        <v>12</v>
      </c>
      <c r="AD3290" s="92">
        <f>IF(AL3290="","",+AC3290*AL3290)</f>
      </c>
      <c r="AE3290" s="93">
        <f>IF(AL3290="","",+AL3290*AB3290)</f>
      </c>
      <c r="AF3290" s="92">
        <f>IF(AL3290="","",+AL3290-AE3290)</f>
      </c>
      <c r="AG3290" s="93">
        <f>+V3290</f>
        <v>0</v>
      </c>
      <c r="AH3290" s="92">
        <f>IF(AF3290="","",+AF3290-AG3290)</f>
      </c>
      <c r="AI3290" s="92">
        <f>IF(AH3290="","",+AH3290*AC3290)</f>
      </c>
      <c r="AJ3290" s="93"/>
      <c r="AK3290" s="94">
        <v>0.33</v>
      </c>
      <c r="AL3290" s="93">
        <f>IF(V3290=0,"",V3290/(1-AB3290-AK3290))</f>
      </c>
      <c r="AM3290" s="95">
        <v>0.33</v>
      </c>
      <c r="AN3290" s="93">
        <f>IF(V3290=0,"",V3290/(1-AB3290-AM3290))</f>
      </c>
      <c r="AO3290" s="96">
        <v>1.2</v>
      </c>
      <c r="AP3290" s="93">
        <f>IF(BD!AJ3290="","",BD!AJ3290*BD!AO3290)</f>
      </c>
      <c r="AQ3290" s="91">
        <f>BD!AM3290/BD!AK3290-1</f>
        <v>0</v>
      </c>
      <c r="AR3290" s="91">
        <f>IF(BD!AN3290="","",IF(BD!AJ3290="","",BD!AN3290/BD!AJ3290-1))</f>
      </c>
      <c r="AS3290" s="91">
        <f>IF(BD!AN3290="","",IF(BD!AN3290&lt;BD!AL3290,"ABAIXO DA META","DENTRO DA META"))</f>
      </c>
      <c r="AT3290" s="91" t="str">
        <f>IF(BD!AJ3290="","EM ANÁLISE",IF(BD!AP3290&gt;=BD!AN3290,"GO", "NO GO"))</f>
        <v>EM ANÁLISE</v>
      </c>
      <c r="AU3290" s="97">
        <f>IF(AN3290="","",+BD!$AN3290-AJ3290)</f>
      </c>
      <c r="AV3290" s="98"/>
      <c r="AW3290" s="90">
        <f>BD!P3290*BD!AC3290</f>
        <v>0</v>
      </c>
      <c r="AX3290" s="90">
        <f>BD!V3290*BD!AC3290</f>
        <v>0</v>
      </c>
      <c r="AY3290" s="90">
        <f>IF(BD!AN3290="","",BD!AN3290*BD!AC3290)</f>
      </c>
      <c r="AZ3290" s="75" t="s">
        <v>123</v>
      </c>
      <c r="BA3290" s="75"/>
      <c r="BB3290" s="75"/>
      <c r="BC3290" s="75"/>
      <c r="BD3290" s="104"/>
      <c r="BE3290" s="104"/>
      <c r="BF3290" s="101"/>
      <c r="BG3290" s="101"/>
      <c r="BH3290" s="101"/>
      <c r="BI3290" s="101"/>
      <c r="BJ3290" s="101"/>
      <c r="BK3290" s="101"/>
      <c r="BL3290" s="101"/>
      <c r="BM3290" s="101"/>
      <c r="BN3290" s="101"/>
      <c r="BO3290" s="103"/>
      <c r="BP3290" s="101"/>
      <c r="BQ3290" s="101"/>
      <c r="BR3290" s="101"/>
      <c r="BS3290" s="101"/>
      <c r="BT3290" s="101"/>
      <c r="BU3290" s="101"/>
      <c r="BV3290" s="101"/>
      <c r="BW3290" s="101"/>
      <c r="BX3290" s="101"/>
      <c r="BY3290" s="101"/>
      <c r="BZ3290" s="101"/>
      <c r="CA3290" s="101"/>
      <c r="CB3290" s="101"/>
      <c r="CC3290" s="101"/>
      <c r="CD3290" s="101"/>
      <c r="CE3290" s="101"/>
      <c r="CF3290" s="101"/>
      <c r="CG3290" s="37" t="e">
        <f>VLOOKUP(Table_1[[#This Row],[EAN]],'[1]Planilha1'!$E:$R,13,0)</f>
        <v>#N/A</v>
      </c>
    </row>
    <row r="3291" ht="15" hidden="1">
      <c r="A3291" s="7"/>
      <c r="B3291" s="84" t="s">
        <v>79</v>
      </c>
      <c r="C3291" s="75">
        <v>222610</v>
      </c>
      <c r="D3291" s="75"/>
      <c r="E3291" s="85">
        <v>7891097100994</v>
      </c>
      <c r="F3291" s="86" t="s">
        <v>3806</v>
      </c>
      <c r="G3291" s="75" t="s">
        <v>17</v>
      </c>
      <c r="H3291" s="75">
        <v>2940</v>
      </c>
      <c r="I3291" s="87" t="s">
        <v>738</v>
      </c>
      <c r="J3291" s="75" t="s">
        <v>752</v>
      </c>
      <c r="K3291" s="88" t="s">
        <v>84</v>
      </c>
      <c r="L3291" s="88">
        <v>60</v>
      </c>
      <c r="M3291" s="88">
        <v>4</v>
      </c>
      <c r="N3291" s="75" t="s">
        <v>85</v>
      </c>
      <c r="O3291" s="75"/>
      <c r="P3291" s="106"/>
      <c r="Q3291" s="90">
        <f>(17/100+7.6/100+1.65/100)*P3291</f>
        <v>0</v>
      </c>
      <c r="R3291" s="104"/>
      <c r="S3291" s="104"/>
      <c r="T3291" s="104"/>
      <c r="U3291" s="104"/>
      <c r="V3291" s="90">
        <f>+P3291-Q3291+R3291+S3291+T3291+U3291</f>
        <v>0</v>
      </c>
      <c r="W3291" s="91">
        <f>(1.02/100)</f>
        <v>1.02E-2</v>
      </c>
      <c r="X3291" s="91">
        <v>4.8E-3</v>
      </c>
      <c r="Y3291" s="91">
        <v>0.17</v>
      </c>
      <c r="Z3291" s="91">
        <v>1.65E-2</v>
      </c>
      <c r="AA3291" s="91">
        <v>7.6E-2</v>
      </c>
      <c r="AB3291" s="91">
        <f>SUM(W3291:AA3291)</f>
        <v>0.2775</v>
      </c>
      <c r="AC3291" s="75">
        <v>12</v>
      </c>
      <c r="AD3291" s="92">
        <f>IF(AL3291="","",+AC3291*AL3291)</f>
      </c>
      <c r="AE3291" s="93">
        <f>IF(AL3291="","",+AL3291*AB3291)</f>
      </c>
      <c r="AF3291" s="92">
        <f>IF(AL3291="","",+AL3291-AE3291)</f>
      </c>
      <c r="AG3291" s="93">
        <f>+V3291</f>
        <v>0</v>
      </c>
      <c r="AH3291" s="92">
        <f>IF(AF3291="","",+AF3291-AG3291)</f>
      </c>
      <c r="AI3291" s="92">
        <f>IF(AH3291="","",+AH3291*AC3291)</f>
      </c>
      <c r="AJ3291" s="93"/>
      <c r="AK3291" s="94">
        <v>0.33</v>
      </c>
      <c r="AL3291" s="93">
        <f>IF(V3291=0,"",V3291/(1-AB3291-AK3291))</f>
      </c>
      <c r="AM3291" s="95">
        <v>0.33</v>
      </c>
      <c r="AN3291" s="93">
        <f>IF(V3291=0,"",V3291/(1-AB3291-AM3291))</f>
      </c>
      <c r="AO3291" s="96">
        <v>1.2</v>
      </c>
      <c r="AP3291" s="93">
        <f>IF(BD!AJ3291="","",BD!AJ3291*BD!AO3291)</f>
      </c>
      <c r="AQ3291" s="91">
        <f>BD!AM3291/BD!AK3291-1</f>
        <v>0</v>
      </c>
      <c r="AR3291" s="91">
        <f>IF(BD!AN3291="","",IF(BD!AJ3291="","",BD!AN3291/BD!AJ3291-1))</f>
      </c>
      <c r="AS3291" s="91">
        <f>IF(BD!AN3291="","",IF(BD!AN3291&lt;BD!AL3291,"ABAIXO DA META","DENTRO DA META"))</f>
      </c>
      <c r="AT3291" s="91" t="str">
        <f>IF(BD!AJ3291="","EM ANÁLISE",IF(BD!AP3291&gt;=BD!AN3291,"GO", "NO GO"))</f>
        <v>EM ANÁLISE</v>
      </c>
      <c r="AU3291" s="97">
        <f>IF(AN3291="","",+BD!$AN3291-AJ3291)</f>
      </c>
      <c r="AV3291" s="98"/>
      <c r="AW3291" s="90">
        <f>BD!P3291*BD!AC3291</f>
        <v>0</v>
      </c>
      <c r="AX3291" s="90">
        <f>BD!V3291*BD!AC3291</f>
        <v>0</v>
      </c>
      <c r="AY3291" s="90">
        <f>IF(BD!AN3291="","",BD!AN3291*BD!AC3291)</f>
      </c>
      <c r="AZ3291" s="75" t="s">
        <v>123</v>
      </c>
      <c r="BA3291" s="75"/>
      <c r="BB3291" s="75"/>
      <c r="BC3291" s="75"/>
      <c r="BD3291" s="104"/>
      <c r="BE3291" s="104"/>
      <c r="BF3291" s="101"/>
      <c r="BG3291" s="101"/>
      <c r="BH3291" s="101"/>
      <c r="BI3291" s="101"/>
      <c r="BJ3291" s="101"/>
      <c r="BK3291" s="101"/>
      <c r="BL3291" s="101"/>
      <c r="BM3291" s="101"/>
      <c r="BN3291" s="101"/>
      <c r="BO3291" s="103"/>
      <c r="BP3291" s="101"/>
      <c r="BQ3291" s="101"/>
      <c r="BR3291" s="101"/>
      <c r="BS3291" s="101"/>
      <c r="BT3291" s="101"/>
      <c r="BU3291" s="101"/>
      <c r="BV3291" s="101"/>
      <c r="BW3291" s="101"/>
      <c r="BX3291" s="101"/>
      <c r="BY3291" s="101"/>
      <c r="BZ3291" s="101"/>
      <c r="CA3291" s="101"/>
      <c r="CB3291" s="101"/>
      <c r="CC3291" s="101"/>
      <c r="CD3291" s="101"/>
      <c r="CE3291" s="101"/>
      <c r="CF3291" s="101"/>
      <c r="CG3291" s="37" t="e">
        <f>VLOOKUP(Table_1[[#This Row],[EAN]],'[1]Planilha1'!$E:$R,13,0)</f>
        <v>#N/A</v>
      </c>
    </row>
    <row r="3292" ht="15" hidden="1">
      <c r="A3292" s="7"/>
      <c r="B3292" s="84" t="s">
        <v>79</v>
      </c>
      <c r="C3292" s="75">
        <v>222611</v>
      </c>
      <c r="D3292" s="75"/>
      <c r="E3292" s="85">
        <v>7896034680126</v>
      </c>
      <c r="F3292" s="86" t="s">
        <v>3807</v>
      </c>
      <c r="G3292" s="75" t="s">
        <v>17</v>
      </c>
      <c r="H3292" s="75">
        <v>2940</v>
      </c>
      <c r="I3292" s="87" t="s">
        <v>738</v>
      </c>
      <c r="J3292" s="75" t="s">
        <v>752</v>
      </c>
      <c r="K3292" s="88" t="s">
        <v>84</v>
      </c>
      <c r="L3292" s="88">
        <v>20</v>
      </c>
      <c r="M3292" s="88">
        <v>4</v>
      </c>
      <c r="N3292" s="75" t="s">
        <v>85</v>
      </c>
      <c r="O3292" s="75"/>
      <c r="P3292" s="106"/>
      <c r="Q3292" s="90">
        <f>(17/100+7.6/100+1.65/100)*P3292</f>
        <v>0</v>
      </c>
      <c r="R3292" s="104"/>
      <c r="S3292" s="104"/>
      <c r="T3292" s="104"/>
      <c r="U3292" s="104"/>
      <c r="V3292" s="90">
        <f>+P3292-Q3292+R3292+S3292+T3292+U3292</f>
        <v>0</v>
      </c>
      <c r="W3292" s="91">
        <f>(1.02/100)</f>
        <v>1.02E-2</v>
      </c>
      <c r="X3292" s="91">
        <v>4.8E-3</v>
      </c>
      <c r="Y3292" s="91">
        <v>0.17</v>
      </c>
      <c r="Z3292" s="91">
        <v>1.65E-2</v>
      </c>
      <c r="AA3292" s="91">
        <v>7.6E-2</v>
      </c>
      <c r="AB3292" s="91">
        <f>SUM(W3292:AA3292)</f>
        <v>0.2775</v>
      </c>
      <c r="AC3292" s="75">
        <v>12</v>
      </c>
      <c r="AD3292" s="92">
        <f>IF(AL3292="","",+AC3292*AL3292)</f>
      </c>
      <c r="AE3292" s="93">
        <f>IF(AL3292="","",+AL3292*AB3292)</f>
      </c>
      <c r="AF3292" s="92">
        <f>IF(AL3292="","",+AL3292-AE3292)</f>
      </c>
      <c r="AG3292" s="93">
        <f>+V3292</f>
        <v>0</v>
      </c>
      <c r="AH3292" s="92">
        <f>IF(AF3292="","",+AF3292-AG3292)</f>
      </c>
      <c r="AI3292" s="92">
        <f>IF(AH3292="","",+AH3292*AC3292)</f>
      </c>
      <c r="AJ3292" s="93"/>
      <c r="AK3292" s="94">
        <v>0.33</v>
      </c>
      <c r="AL3292" s="93">
        <f>IF(V3292=0,"",V3292/(1-AB3292-AK3292))</f>
      </c>
      <c r="AM3292" s="95">
        <v>0.33</v>
      </c>
      <c r="AN3292" s="93">
        <f>IF(V3292=0,"",V3292/(1-AB3292-AM3292))</f>
      </c>
      <c r="AO3292" s="96">
        <v>1.2</v>
      </c>
      <c r="AP3292" s="93">
        <f>IF(BD!AJ3292="","",BD!AJ3292*BD!AO3292)</f>
      </c>
      <c r="AQ3292" s="91">
        <f>BD!AM3292/BD!AK3292-1</f>
        <v>0</v>
      </c>
      <c r="AR3292" s="91">
        <f>IF(BD!AN3292="","",IF(BD!AJ3292="","",BD!AN3292/BD!AJ3292-1))</f>
      </c>
      <c r="AS3292" s="91">
        <f>IF(BD!AN3292="","",IF(BD!AN3292&lt;BD!AL3292,"ABAIXO DA META","DENTRO DA META"))</f>
      </c>
      <c r="AT3292" s="91" t="str">
        <f>IF(BD!AJ3292="","EM ANÁLISE",IF(BD!AP3292&gt;=BD!AN3292,"GO", "NO GO"))</f>
        <v>EM ANÁLISE</v>
      </c>
      <c r="AU3292" s="97">
        <f>IF(AN3292="","",+BD!$AN3292-AJ3292)</f>
      </c>
      <c r="AV3292" s="98"/>
      <c r="AW3292" s="90">
        <f>BD!P3292*BD!AC3292</f>
        <v>0</v>
      </c>
      <c r="AX3292" s="90">
        <f>BD!V3292*BD!AC3292</f>
        <v>0</v>
      </c>
      <c r="AY3292" s="90">
        <f>IF(BD!AN3292="","",BD!AN3292*BD!AC3292)</f>
      </c>
      <c r="AZ3292" s="75" t="s">
        <v>123</v>
      </c>
      <c r="BA3292" s="75"/>
      <c r="BB3292" s="75"/>
      <c r="BC3292" s="75"/>
      <c r="BD3292" s="104"/>
      <c r="BE3292" s="104"/>
      <c r="BF3292" s="101"/>
      <c r="BG3292" s="101"/>
      <c r="BH3292" s="101"/>
      <c r="BI3292" s="101"/>
      <c r="BJ3292" s="101"/>
      <c r="BK3292" s="101"/>
      <c r="BL3292" s="101"/>
      <c r="BM3292" s="101"/>
      <c r="BN3292" s="101"/>
      <c r="BO3292" s="103"/>
      <c r="BP3292" s="101"/>
      <c r="BQ3292" s="101"/>
      <c r="BR3292" s="101"/>
      <c r="BS3292" s="101"/>
      <c r="BT3292" s="101"/>
      <c r="BU3292" s="101"/>
      <c r="BV3292" s="101"/>
      <c r="BW3292" s="101"/>
      <c r="BX3292" s="101"/>
      <c r="BY3292" s="101"/>
      <c r="BZ3292" s="101"/>
      <c r="CA3292" s="101"/>
      <c r="CB3292" s="101"/>
      <c r="CC3292" s="101"/>
      <c r="CD3292" s="101"/>
      <c r="CE3292" s="101"/>
      <c r="CF3292" s="101"/>
      <c r="CG3292" s="37" t="e">
        <f>VLOOKUP(Table_1[[#This Row],[EAN]],'[1]Planilha1'!$E:$R,13,0)</f>
        <v>#N/A</v>
      </c>
    </row>
    <row r="3293" ht="15" hidden="1">
      <c r="A3293" s="7"/>
      <c r="B3293" s="84" t="s">
        <v>79</v>
      </c>
      <c r="C3293" s="75">
        <v>222612</v>
      </c>
      <c r="D3293" s="75"/>
      <c r="E3293" s="85">
        <v>7891097103285</v>
      </c>
      <c r="F3293" s="86" t="s">
        <v>3808</v>
      </c>
      <c r="G3293" s="75" t="s">
        <v>17</v>
      </c>
      <c r="H3293" s="75">
        <v>2880</v>
      </c>
      <c r="I3293" s="87" t="s">
        <v>740</v>
      </c>
      <c r="J3293" s="75" t="s">
        <v>752</v>
      </c>
      <c r="K3293" s="88" t="s">
        <v>84</v>
      </c>
      <c r="L3293" s="88">
        <v>36</v>
      </c>
      <c r="M3293" s="88">
        <v>4</v>
      </c>
      <c r="N3293" s="75" t="s">
        <v>85</v>
      </c>
      <c r="O3293" s="75"/>
      <c r="P3293" s="106"/>
      <c r="Q3293" s="90">
        <f>(17/100+7.6/100+1.65/100)*P3293</f>
        <v>0</v>
      </c>
      <c r="R3293" s="104"/>
      <c r="S3293" s="104"/>
      <c r="T3293" s="104"/>
      <c r="U3293" s="104"/>
      <c r="V3293" s="90">
        <f>+P3293-Q3293+R3293+S3293+T3293+U3293</f>
        <v>0</v>
      </c>
      <c r="W3293" s="91">
        <f>(1.02/100)</f>
        <v>1.02E-2</v>
      </c>
      <c r="X3293" s="91">
        <v>4.8E-3</v>
      </c>
      <c r="Y3293" s="91">
        <v>0.17</v>
      </c>
      <c r="Z3293" s="91">
        <v>1.65E-2</v>
      </c>
      <c r="AA3293" s="91">
        <v>7.6E-2</v>
      </c>
      <c r="AB3293" s="91">
        <f>SUM(W3293:AA3293)</f>
        <v>0.2775</v>
      </c>
      <c r="AC3293" s="75">
        <v>12</v>
      </c>
      <c r="AD3293" s="92">
        <f>IF(AL3293="","",+AC3293*AL3293)</f>
      </c>
      <c r="AE3293" s="93">
        <f>IF(AL3293="","",+AL3293*AB3293)</f>
      </c>
      <c r="AF3293" s="92">
        <f>IF(AL3293="","",+AL3293-AE3293)</f>
      </c>
      <c r="AG3293" s="93">
        <f>+V3293</f>
        <v>0</v>
      </c>
      <c r="AH3293" s="92">
        <f>IF(AF3293="","",+AF3293-AG3293)</f>
      </c>
      <c r="AI3293" s="92">
        <f>IF(AH3293="","",+AH3293*AC3293)</f>
      </c>
      <c r="AJ3293" s="93"/>
      <c r="AK3293" s="94">
        <v>0.33</v>
      </c>
      <c r="AL3293" s="93">
        <f>IF(V3293=0,"",V3293/(1-AB3293-AK3293))</f>
      </c>
      <c r="AM3293" s="95">
        <v>0.33</v>
      </c>
      <c r="AN3293" s="93">
        <f>IF(V3293=0,"",V3293/(1-AB3293-AM3293))</f>
      </c>
      <c r="AO3293" s="96">
        <v>1.2</v>
      </c>
      <c r="AP3293" s="93">
        <f>IF(BD!AJ3293="","",BD!AJ3293*BD!AO3293)</f>
      </c>
      <c r="AQ3293" s="91">
        <f>BD!AM3293/BD!AK3293-1</f>
        <v>0</v>
      </c>
      <c r="AR3293" s="91">
        <f>IF(BD!AN3293="","",IF(BD!AJ3293="","",BD!AN3293/BD!AJ3293-1))</f>
      </c>
      <c r="AS3293" s="91">
        <f>IF(BD!AN3293="","",IF(BD!AN3293&lt;BD!AL3293,"ABAIXO DA META","DENTRO DA META"))</f>
      </c>
      <c r="AT3293" s="91" t="str">
        <f>IF(BD!AJ3293="","EM ANÁLISE",IF(BD!AP3293&gt;=BD!AN3293,"GO", "NO GO"))</f>
        <v>EM ANÁLISE</v>
      </c>
      <c r="AU3293" s="97">
        <f>IF(AN3293="","",+BD!$AN3293-AJ3293)</f>
      </c>
      <c r="AV3293" s="98"/>
      <c r="AW3293" s="90">
        <f>BD!P3293*BD!AC3293</f>
        <v>0</v>
      </c>
      <c r="AX3293" s="90">
        <f>BD!V3293*BD!AC3293</f>
        <v>0</v>
      </c>
      <c r="AY3293" s="90">
        <f>IF(BD!AN3293="","",BD!AN3293*BD!AC3293)</f>
      </c>
      <c r="AZ3293" s="75" t="s">
        <v>123</v>
      </c>
      <c r="BA3293" s="75"/>
      <c r="BB3293" s="75"/>
      <c r="BC3293" s="75"/>
      <c r="BD3293" s="104"/>
      <c r="BE3293" s="104"/>
      <c r="BF3293" s="101"/>
      <c r="BG3293" s="101"/>
      <c r="BH3293" s="101"/>
      <c r="BI3293" s="101"/>
      <c r="BJ3293" s="101"/>
      <c r="BK3293" s="101"/>
      <c r="BL3293" s="101"/>
      <c r="BM3293" s="101"/>
      <c r="BN3293" s="101"/>
      <c r="BO3293" s="103"/>
      <c r="BP3293" s="101"/>
      <c r="BQ3293" s="101"/>
      <c r="BR3293" s="101"/>
      <c r="BS3293" s="101"/>
      <c r="BT3293" s="101"/>
      <c r="BU3293" s="101"/>
      <c r="BV3293" s="101"/>
      <c r="BW3293" s="101"/>
      <c r="BX3293" s="101"/>
      <c r="BY3293" s="101"/>
      <c r="BZ3293" s="101"/>
      <c r="CA3293" s="101"/>
      <c r="CB3293" s="101"/>
      <c r="CC3293" s="101"/>
      <c r="CD3293" s="101"/>
      <c r="CE3293" s="101"/>
      <c r="CF3293" s="101"/>
      <c r="CG3293" s="37" t="e">
        <f>VLOOKUP(Table_1[[#This Row],[EAN]],'[1]Planilha1'!$E:$R,13,0)</f>
        <v>#N/A</v>
      </c>
    </row>
    <row r="3294" ht="15" hidden="1">
      <c r="A3294" s="7"/>
      <c r="B3294" s="84" t="s">
        <v>79</v>
      </c>
      <c r="C3294" s="75">
        <v>222613</v>
      </c>
      <c r="D3294" s="75"/>
      <c r="E3294" s="85">
        <v>7891097103261</v>
      </c>
      <c r="F3294" s="86" t="s">
        <v>3809</v>
      </c>
      <c r="G3294" s="75" t="s">
        <v>17</v>
      </c>
      <c r="H3294" s="75">
        <v>2950</v>
      </c>
      <c r="I3294" s="87" t="s">
        <v>746</v>
      </c>
      <c r="J3294" s="75" t="s">
        <v>752</v>
      </c>
      <c r="K3294" s="88" t="s">
        <v>84</v>
      </c>
      <c r="L3294" s="88">
        <v>36</v>
      </c>
      <c r="M3294" s="88">
        <v>4</v>
      </c>
      <c r="N3294" s="75" t="s">
        <v>85</v>
      </c>
      <c r="O3294" s="75"/>
      <c r="P3294" s="106"/>
      <c r="Q3294" s="90">
        <f>(17/100+7.6/100+1.65/100)*P3294</f>
        <v>0</v>
      </c>
      <c r="R3294" s="104"/>
      <c r="S3294" s="104"/>
      <c r="T3294" s="104"/>
      <c r="U3294" s="104"/>
      <c r="V3294" s="90">
        <f>+P3294-Q3294+R3294+S3294+T3294+U3294</f>
        <v>0</v>
      </c>
      <c r="W3294" s="91">
        <f>(1.02/100)</f>
        <v>1.02E-2</v>
      </c>
      <c r="X3294" s="91">
        <v>4.8E-3</v>
      </c>
      <c r="Y3294" s="91">
        <v>0.17</v>
      </c>
      <c r="Z3294" s="91">
        <v>1.65E-2</v>
      </c>
      <c r="AA3294" s="91">
        <v>7.6E-2</v>
      </c>
      <c r="AB3294" s="91">
        <f>SUM(W3294:AA3294)</f>
        <v>0.2775</v>
      </c>
      <c r="AC3294" s="75">
        <v>12</v>
      </c>
      <c r="AD3294" s="92">
        <f>IF(AL3294="","",+AC3294*AL3294)</f>
      </c>
      <c r="AE3294" s="93">
        <f>IF(AL3294="","",+AL3294*AB3294)</f>
      </c>
      <c r="AF3294" s="92">
        <f>IF(AL3294="","",+AL3294-AE3294)</f>
      </c>
      <c r="AG3294" s="93">
        <f>+V3294</f>
        <v>0</v>
      </c>
      <c r="AH3294" s="92">
        <f>IF(AF3294="","",+AF3294-AG3294)</f>
      </c>
      <c r="AI3294" s="92">
        <f>IF(AH3294="","",+AH3294*AC3294)</f>
      </c>
      <c r="AJ3294" s="93"/>
      <c r="AK3294" s="94">
        <v>0.33</v>
      </c>
      <c r="AL3294" s="93">
        <f>IF(V3294=0,"",V3294/(1-AB3294-AK3294))</f>
      </c>
      <c r="AM3294" s="95">
        <v>0.33</v>
      </c>
      <c r="AN3294" s="93">
        <f>IF(V3294=0,"",V3294/(1-AB3294-AM3294))</f>
      </c>
      <c r="AO3294" s="96">
        <v>1.2</v>
      </c>
      <c r="AP3294" s="93">
        <f>IF(BD!AJ3294="","",BD!AJ3294*BD!AO3294)</f>
      </c>
      <c r="AQ3294" s="91">
        <f>BD!AM3294/BD!AK3294-1</f>
        <v>0</v>
      </c>
      <c r="AR3294" s="91">
        <f>IF(BD!AN3294="","",IF(BD!AJ3294="","",BD!AN3294/BD!AJ3294-1))</f>
      </c>
      <c r="AS3294" s="91">
        <f>IF(BD!AN3294="","",IF(BD!AN3294&lt;BD!AL3294,"ABAIXO DA META","DENTRO DA META"))</f>
      </c>
      <c r="AT3294" s="91" t="str">
        <f>IF(BD!AJ3294="","EM ANÁLISE",IF(BD!AP3294&gt;=BD!AN3294,"GO", "NO GO"))</f>
        <v>EM ANÁLISE</v>
      </c>
      <c r="AU3294" s="97">
        <f>IF(AN3294="","",+BD!$AN3294-AJ3294)</f>
      </c>
      <c r="AV3294" s="98"/>
      <c r="AW3294" s="90">
        <f>BD!P3294*BD!AC3294</f>
        <v>0</v>
      </c>
      <c r="AX3294" s="90">
        <f>BD!V3294*BD!AC3294</f>
        <v>0</v>
      </c>
      <c r="AY3294" s="90">
        <f>IF(BD!AN3294="","",BD!AN3294*BD!AC3294)</f>
      </c>
      <c r="AZ3294" s="75" t="s">
        <v>123</v>
      </c>
      <c r="BA3294" s="75"/>
      <c r="BB3294" s="75"/>
      <c r="BC3294" s="75"/>
      <c r="BD3294" s="104"/>
      <c r="BE3294" s="104"/>
      <c r="BF3294" s="101"/>
      <c r="BG3294" s="101"/>
      <c r="BH3294" s="101"/>
      <c r="BI3294" s="101"/>
      <c r="BJ3294" s="101"/>
      <c r="BK3294" s="101"/>
      <c r="BL3294" s="101"/>
      <c r="BM3294" s="101"/>
      <c r="BN3294" s="101"/>
      <c r="BO3294" s="103"/>
      <c r="BP3294" s="101"/>
      <c r="BQ3294" s="101"/>
      <c r="BR3294" s="101"/>
      <c r="BS3294" s="101"/>
      <c r="BT3294" s="101"/>
      <c r="BU3294" s="101"/>
      <c r="BV3294" s="101"/>
      <c r="BW3294" s="101"/>
      <c r="BX3294" s="101"/>
      <c r="BY3294" s="101"/>
      <c r="BZ3294" s="101"/>
      <c r="CA3294" s="101"/>
      <c r="CB3294" s="101"/>
      <c r="CC3294" s="101"/>
      <c r="CD3294" s="101"/>
      <c r="CE3294" s="101"/>
      <c r="CF3294" s="101"/>
      <c r="CG3294" s="37" t="e">
        <f>VLOOKUP(Table_1[[#This Row],[EAN]],'[1]Planilha1'!$E:$R,13,0)</f>
        <v>#N/A</v>
      </c>
    </row>
    <row r="3295" ht="15" hidden="1">
      <c r="A3295" s="7"/>
      <c r="B3295" s="84" t="s">
        <v>79</v>
      </c>
      <c r="C3295" s="75">
        <v>222614</v>
      </c>
      <c r="D3295" s="75"/>
      <c r="E3295" s="85">
        <v>7891097103254</v>
      </c>
      <c r="F3295" s="86" t="s">
        <v>3810</v>
      </c>
      <c r="G3295" s="75" t="s">
        <v>17</v>
      </c>
      <c r="H3295" s="75">
        <v>2880</v>
      </c>
      <c r="I3295" s="87" t="s">
        <v>740</v>
      </c>
      <c r="J3295" s="75" t="s">
        <v>752</v>
      </c>
      <c r="K3295" s="88" t="s">
        <v>84</v>
      </c>
      <c r="L3295" s="88">
        <v>6</v>
      </c>
      <c r="M3295" s="88">
        <v>4</v>
      </c>
      <c r="N3295" s="75" t="s">
        <v>85</v>
      </c>
      <c r="O3295" s="75"/>
      <c r="P3295" s="106"/>
      <c r="Q3295" s="90">
        <f>(17/100+7.6/100+1.65/100)*P3295</f>
        <v>0</v>
      </c>
      <c r="R3295" s="104"/>
      <c r="S3295" s="104"/>
      <c r="T3295" s="104"/>
      <c r="U3295" s="104"/>
      <c r="V3295" s="90">
        <f>+P3295-Q3295+R3295+S3295+T3295+U3295</f>
        <v>0</v>
      </c>
      <c r="W3295" s="91">
        <f>(1.02/100)</f>
        <v>1.02E-2</v>
      </c>
      <c r="X3295" s="91">
        <v>4.8E-3</v>
      </c>
      <c r="Y3295" s="91">
        <v>0.17</v>
      </c>
      <c r="Z3295" s="91">
        <v>1.65E-2</v>
      </c>
      <c r="AA3295" s="91">
        <v>7.6E-2</v>
      </c>
      <c r="AB3295" s="91">
        <f>SUM(W3295:AA3295)</f>
        <v>0.2775</v>
      </c>
      <c r="AC3295" s="75">
        <v>12</v>
      </c>
      <c r="AD3295" s="92">
        <f>IF(AL3295="","",+AC3295*AL3295)</f>
      </c>
      <c r="AE3295" s="93">
        <f>IF(AL3295="","",+AL3295*AB3295)</f>
      </c>
      <c r="AF3295" s="92">
        <f>IF(AL3295="","",+AL3295-AE3295)</f>
      </c>
      <c r="AG3295" s="93">
        <f>+V3295</f>
        <v>0</v>
      </c>
      <c r="AH3295" s="92">
        <f>IF(AF3295="","",+AF3295-AG3295)</f>
      </c>
      <c r="AI3295" s="92">
        <f>IF(AH3295="","",+AH3295*AC3295)</f>
      </c>
      <c r="AJ3295" s="93"/>
      <c r="AK3295" s="94">
        <v>0.33</v>
      </c>
      <c r="AL3295" s="93">
        <f>IF(V3295=0,"",V3295/(1-AB3295-AK3295))</f>
      </c>
      <c r="AM3295" s="95">
        <v>0.33</v>
      </c>
      <c r="AN3295" s="93">
        <f>IF(V3295=0,"",V3295/(1-AB3295-AM3295))</f>
      </c>
      <c r="AO3295" s="96">
        <v>1.2</v>
      </c>
      <c r="AP3295" s="93">
        <f>IF(BD!AJ3295="","",BD!AJ3295*BD!AO3295)</f>
      </c>
      <c r="AQ3295" s="91">
        <f>BD!AM3295/BD!AK3295-1</f>
        <v>0</v>
      </c>
      <c r="AR3295" s="91">
        <f>IF(BD!AN3295="","",IF(BD!AJ3295="","",BD!AN3295/BD!AJ3295-1))</f>
      </c>
      <c r="AS3295" s="91">
        <f>IF(BD!AN3295="","",IF(BD!AN3295&lt;BD!AL3295,"ABAIXO DA META","DENTRO DA META"))</f>
      </c>
      <c r="AT3295" s="91" t="str">
        <f>IF(BD!AJ3295="","EM ANÁLISE",IF(BD!AP3295&gt;=BD!AN3295,"GO", "NO GO"))</f>
        <v>EM ANÁLISE</v>
      </c>
      <c r="AU3295" s="97">
        <f>IF(AN3295="","",+BD!$AN3295-AJ3295)</f>
      </c>
      <c r="AV3295" s="98"/>
      <c r="AW3295" s="90">
        <f>BD!P3295*BD!AC3295</f>
        <v>0</v>
      </c>
      <c r="AX3295" s="90">
        <f>BD!V3295*BD!AC3295</f>
        <v>0</v>
      </c>
      <c r="AY3295" s="90">
        <f>IF(BD!AN3295="","",BD!AN3295*BD!AC3295)</f>
      </c>
      <c r="AZ3295" s="75" t="s">
        <v>123</v>
      </c>
      <c r="BA3295" s="75"/>
      <c r="BB3295" s="75"/>
      <c r="BC3295" s="75"/>
      <c r="BD3295" s="104"/>
      <c r="BE3295" s="104"/>
      <c r="BF3295" s="101"/>
      <c r="BG3295" s="101"/>
      <c r="BH3295" s="101"/>
      <c r="BI3295" s="101"/>
      <c r="BJ3295" s="101"/>
      <c r="BK3295" s="101"/>
      <c r="BL3295" s="101"/>
      <c r="BM3295" s="101"/>
      <c r="BN3295" s="101"/>
      <c r="BO3295" s="103"/>
      <c r="BP3295" s="101"/>
      <c r="BQ3295" s="101"/>
      <c r="BR3295" s="101"/>
      <c r="BS3295" s="101"/>
      <c r="BT3295" s="101"/>
      <c r="BU3295" s="101"/>
      <c r="BV3295" s="101"/>
      <c r="BW3295" s="101"/>
      <c r="BX3295" s="101"/>
      <c r="BY3295" s="101"/>
      <c r="BZ3295" s="101"/>
      <c r="CA3295" s="101"/>
      <c r="CB3295" s="101"/>
      <c r="CC3295" s="101"/>
      <c r="CD3295" s="101"/>
      <c r="CE3295" s="101"/>
      <c r="CF3295" s="101"/>
      <c r="CG3295" s="37" t="e">
        <f>VLOOKUP(Table_1[[#This Row],[EAN]],'[1]Planilha1'!$E:$R,13,0)</f>
        <v>#N/A</v>
      </c>
    </row>
    <row r="3296" ht="15" hidden="1">
      <c r="A3296" s="7"/>
      <c r="B3296" s="84" t="s">
        <v>79</v>
      </c>
      <c r="C3296" s="75">
        <v>222615</v>
      </c>
      <c r="D3296" s="75"/>
      <c r="E3296" s="85">
        <v>7891097103469</v>
      </c>
      <c r="F3296" s="86" t="s">
        <v>3811</v>
      </c>
      <c r="G3296" s="75" t="s">
        <v>17</v>
      </c>
      <c r="H3296" s="75">
        <v>1170</v>
      </c>
      <c r="I3296" s="87" t="s">
        <v>608</v>
      </c>
      <c r="J3296" s="75" t="s">
        <v>729</v>
      </c>
      <c r="K3296" s="88" t="s">
        <v>84</v>
      </c>
      <c r="L3296" s="88">
        <v>36</v>
      </c>
      <c r="M3296" s="88">
        <v>4</v>
      </c>
      <c r="N3296" s="75" t="s">
        <v>85</v>
      </c>
      <c r="O3296" s="75"/>
      <c r="P3296" s="106"/>
      <c r="Q3296" s="90">
        <f>(17/100+7.6/100+1.65/100)*P3296</f>
        <v>0</v>
      </c>
      <c r="R3296" s="104"/>
      <c r="S3296" s="104"/>
      <c r="T3296" s="104"/>
      <c r="U3296" s="104"/>
      <c r="V3296" s="90">
        <f>+P3296-Q3296+R3296+S3296+T3296+U3296</f>
        <v>0</v>
      </c>
      <c r="W3296" s="91">
        <f>(1.02/100)</f>
        <v>1.02E-2</v>
      </c>
      <c r="X3296" s="91">
        <v>4.8E-3</v>
      </c>
      <c r="Y3296" s="91">
        <v>0.17</v>
      </c>
      <c r="Z3296" s="91">
        <v>1.65E-2</v>
      </c>
      <c r="AA3296" s="91">
        <v>7.6E-2</v>
      </c>
      <c r="AB3296" s="91">
        <f>SUM(W3296:AA3296)</f>
        <v>0.2775</v>
      </c>
      <c r="AC3296" s="75">
        <v>12</v>
      </c>
      <c r="AD3296" s="92">
        <f>IF(AL3296="","",+AC3296*AL3296)</f>
      </c>
      <c r="AE3296" s="93">
        <f>IF(AL3296="","",+AL3296*AB3296)</f>
      </c>
      <c r="AF3296" s="92">
        <f>IF(AL3296="","",+AL3296-AE3296)</f>
      </c>
      <c r="AG3296" s="93">
        <f>+V3296</f>
        <v>0</v>
      </c>
      <c r="AH3296" s="92">
        <f>IF(AF3296="","",+AF3296-AG3296)</f>
      </c>
      <c r="AI3296" s="92">
        <f>IF(AH3296="","",+AH3296*AC3296)</f>
      </c>
      <c r="AJ3296" s="93"/>
      <c r="AK3296" s="94">
        <v>0.33</v>
      </c>
      <c r="AL3296" s="93">
        <f>IF(V3296=0,"",V3296/(1-AB3296-AK3296))</f>
      </c>
      <c r="AM3296" s="95">
        <v>0.33</v>
      </c>
      <c r="AN3296" s="93">
        <f>IF(V3296=0,"",V3296/(1-AB3296-AM3296))</f>
      </c>
      <c r="AO3296" s="96">
        <v>1.2</v>
      </c>
      <c r="AP3296" s="93">
        <f>IF(BD!AJ3296="","",BD!AJ3296*BD!AO3296)</f>
      </c>
      <c r="AQ3296" s="91">
        <f>BD!AM3296/BD!AK3296-1</f>
        <v>0</v>
      </c>
      <c r="AR3296" s="91">
        <f>IF(BD!AN3296="","",IF(BD!AJ3296="","",BD!AN3296/BD!AJ3296-1))</f>
      </c>
      <c r="AS3296" s="91">
        <f>IF(BD!AN3296="","",IF(BD!AN3296&lt;BD!AL3296,"ABAIXO DA META","DENTRO DA META"))</f>
      </c>
      <c r="AT3296" s="91" t="str">
        <f>IF(BD!AJ3296="","EM ANÁLISE",IF(BD!AP3296&gt;=BD!AN3296,"GO", "NO GO"))</f>
        <v>EM ANÁLISE</v>
      </c>
      <c r="AU3296" s="97">
        <f>IF(AN3296="","",+BD!$AN3296-AJ3296)</f>
      </c>
      <c r="AV3296" s="98"/>
      <c r="AW3296" s="90">
        <f>BD!P3296*BD!AC3296</f>
        <v>0</v>
      </c>
      <c r="AX3296" s="90">
        <f>BD!V3296*BD!AC3296</f>
        <v>0</v>
      </c>
      <c r="AY3296" s="90">
        <f>IF(BD!AN3296="","",BD!AN3296*BD!AC3296)</f>
      </c>
      <c r="AZ3296" s="75" t="s">
        <v>123</v>
      </c>
      <c r="BA3296" s="75"/>
      <c r="BB3296" s="75"/>
      <c r="BC3296" s="75"/>
      <c r="BD3296" s="104"/>
      <c r="BE3296" s="104"/>
      <c r="BF3296" s="101"/>
      <c r="BG3296" s="101"/>
      <c r="BH3296" s="101"/>
      <c r="BI3296" s="101"/>
      <c r="BJ3296" s="101"/>
      <c r="BK3296" s="101"/>
      <c r="BL3296" s="101"/>
      <c r="BM3296" s="101"/>
      <c r="BN3296" s="101"/>
      <c r="BO3296" s="103"/>
      <c r="BP3296" s="101"/>
      <c r="BQ3296" s="101"/>
      <c r="BR3296" s="101"/>
      <c r="BS3296" s="101"/>
      <c r="BT3296" s="101"/>
      <c r="BU3296" s="101"/>
      <c r="BV3296" s="101"/>
      <c r="BW3296" s="101"/>
      <c r="BX3296" s="101"/>
      <c r="BY3296" s="101"/>
      <c r="BZ3296" s="101"/>
      <c r="CA3296" s="101"/>
      <c r="CB3296" s="101"/>
      <c r="CC3296" s="101"/>
      <c r="CD3296" s="101"/>
      <c r="CE3296" s="101"/>
      <c r="CF3296" s="101"/>
      <c r="CG3296" s="37" t="e">
        <f>VLOOKUP(Table_1[[#This Row],[EAN]],'[1]Planilha1'!$E:$R,13,0)</f>
        <v>#N/A</v>
      </c>
    </row>
    <row r="3297" ht="15" hidden="1">
      <c r="A3297" s="7"/>
      <c r="B3297" s="84" t="s">
        <v>79</v>
      </c>
      <c r="C3297" s="75">
        <v>222616</v>
      </c>
      <c r="D3297" s="75"/>
      <c r="E3297" s="85">
        <v>7896034680096</v>
      </c>
      <c r="F3297" s="86" t="s">
        <v>3812</v>
      </c>
      <c r="G3297" s="75" t="s">
        <v>17</v>
      </c>
      <c r="H3297" s="75">
        <v>2880</v>
      </c>
      <c r="I3297" s="87" t="s">
        <v>740</v>
      </c>
      <c r="J3297" s="75" t="s">
        <v>741</v>
      </c>
      <c r="K3297" s="88" t="s">
        <v>202</v>
      </c>
      <c r="L3297" s="88">
        <v>4</v>
      </c>
      <c r="M3297" s="88">
        <v>4</v>
      </c>
      <c r="N3297" s="75" t="s">
        <v>85</v>
      </c>
      <c r="O3297" s="75"/>
      <c r="P3297" s="106"/>
      <c r="Q3297" s="90">
        <f>(17/100+7.6/100+1.65/100)*P3297</f>
        <v>0</v>
      </c>
      <c r="R3297" s="104"/>
      <c r="S3297" s="104"/>
      <c r="T3297" s="104"/>
      <c r="U3297" s="104"/>
      <c r="V3297" s="90">
        <f>+P3297-Q3297+R3297+S3297+T3297+U3297</f>
        <v>0</v>
      </c>
      <c r="W3297" s="91">
        <f>(1.02/100)</f>
        <v>1.02E-2</v>
      </c>
      <c r="X3297" s="91">
        <v>4.8E-3</v>
      </c>
      <c r="Y3297" s="91">
        <v>0.17</v>
      </c>
      <c r="Z3297" s="91">
        <v>1.65E-2</v>
      </c>
      <c r="AA3297" s="91">
        <v>7.6E-2</v>
      </c>
      <c r="AB3297" s="91">
        <f>SUM(W3297:AA3297)</f>
        <v>0.2775</v>
      </c>
      <c r="AC3297" s="75">
        <v>12</v>
      </c>
      <c r="AD3297" s="92">
        <f>IF(AL3297="","",+AC3297*AL3297)</f>
      </c>
      <c r="AE3297" s="93">
        <f>IF(AL3297="","",+AL3297*AB3297)</f>
      </c>
      <c r="AF3297" s="92">
        <f>IF(AL3297="","",+AL3297-AE3297)</f>
      </c>
      <c r="AG3297" s="93">
        <f>+V3297</f>
        <v>0</v>
      </c>
      <c r="AH3297" s="92">
        <f>IF(AF3297="","",+AF3297-AG3297)</f>
      </c>
      <c r="AI3297" s="92">
        <f>IF(AH3297="","",+AH3297*AC3297)</f>
      </c>
      <c r="AJ3297" s="93"/>
      <c r="AK3297" s="94">
        <v>0.33</v>
      </c>
      <c r="AL3297" s="93">
        <f>IF(V3297=0,"",V3297/(1-AB3297-AK3297))</f>
      </c>
      <c r="AM3297" s="95">
        <v>0.33</v>
      </c>
      <c r="AN3297" s="93">
        <f>IF(V3297=0,"",V3297/(1-AB3297-AM3297))</f>
      </c>
      <c r="AO3297" s="96">
        <v>1.2</v>
      </c>
      <c r="AP3297" s="93">
        <f>IF(BD!AJ3297="","",BD!AJ3297*BD!AO3297)</f>
      </c>
      <c r="AQ3297" s="91">
        <f>BD!AM3297/BD!AK3297-1</f>
        <v>0</v>
      </c>
      <c r="AR3297" s="91">
        <f>IF(BD!AN3297="","",IF(BD!AJ3297="","",BD!AN3297/BD!AJ3297-1))</f>
      </c>
      <c r="AS3297" s="91">
        <f>IF(BD!AN3297="","",IF(BD!AN3297&lt;BD!AL3297,"ABAIXO DA META","DENTRO DA META"))</f>
      </c>
      <c r="AT3297" s="91" t="str">
        <f>IF(BD!AJ3297="","EM ANÁLISE",IF(BD!AP3297&gt;=BD!AN3297,"GO", "NO GO"))</f>
        <v>EM ANÁLISE</v>
      </c>
      <c r="AU3297" s="97">
        <f>IF(AN3297="","",+BD!$AN3297-AJ3297)</f>
      </c>
      <c r="AV3297" s="98"/>
      <c r="AW3297" s="90">
        <f>BD!P3297*BD!AC3297</f>
        <v>0</v>
      </c>
      <c r="AX3297" s="90">
        <f>BD!V3297*BD!AC3297</f>
        <v>0</v>
      </c>
      <c r="AY3297" s="90">
        <f>IF(BD!AN3297="","",BD!AN3297*BD!AC3297)</f>
      </c>
      <c r="AZ3297" s="75" t="s">
        <v>123</v>
      </c>
      <c r="BA3297" s="75"/>
      <c r="BB3297" s="75"/>
      <c r="BC3297" s="75"/>
      <c r="BD3297" s="104"/>
      <c r="BE3297" s="104"/>
      <c r="BF3297" s="101"/>
      <c r="BG3297" s="101"/>
      <c r="BH3297" s="101"/>
      <c r="BI3297" s="101"/>
      <c r="BJ3297" s="101"/>
      <c r="BK3297" s="101"/>
      <c r="BL3297" s="101"/>
      <c r="BM3297" s="101"/>
      <c r="BN3297" s="101"/>
      <c r="BO3297" s="103"/>
      <c r="BP3297" s="101"/>
      <c r="BQ3297" s="101"/>
      <c r="BR3297" s="101"/>
      <c r="BS3297" s="101"/>
      <c r="BT3297" s="101"/>
      <c r="BU3297" s="101"/>
      <c r="BV3297" s="101"/>
      <c r="BW3297" s="101"/>
      <c r="BX3297" s="101"/>
      <c r="BY3297" s="101"/>
      <c r="BZ3297" s="101"/>
      <c r="CA3297" s="101"/>
      <c r="CB3297" s="101"/>
      <c r="CC3297" s="101"/>
      <c r="CD3297" s="101"/>
      <c r="CE3297" s="101"/>
      <c r="CF3297" s="101"/>
      <c r="CG3297" s="37" t="e">
        <f>VLOOKUP(Table_1[[#This Row],[EAN]],'[1]Planilha1'!$E:$R,13,0)</f>
        <v>#N/A</v>
      </c>
    </row>
    <row r="3298" ht="15" hidden="1">
      <c r="A3298" s="7"/>
      <c r="B3298" s="84" t="s">
        <v>79</v>
      </c>
      <c r="C3298" s="75">
        <v>222617</v>
      </c>
      <c r="D3298" s="75"/>
      <c r="E3298" s="85">
        <v>7896034680096</v>
      </c>
      <c r="F3298" s="86" t="s">
        <v>3812</v>
      </c>
      <c r="G3298" s="75" t="s">
        <v>17</v>
      </c>
      <c r="H3298" s="75">
        <v>2880</v>
      </c>
      <c r="I3298" s="87" t="s">
        <v>740</v>
      </c>
      <c r="J3298" s="75" t="s">
        <v>741</v>
      </c>
      <c r="K3298" s="88" t="s">
        <v>202</v>
      </c>
      <c r="L3298" s="88">
        <v>4</v>
      </c>
      <c r="M3298" s="88">
        <v>4</v>
      </c>
      <c r="N3298" s="75" t="s">
        <v>85</v>
      </c>
      <c r="O3298" s="75"/>
      <c r="P3298" s="106"/>
      <c r="Q3298" s="90">
        <f>(17/100+7.6/100+1.65/100)*P3298</f>
        <v>0</v>
      </c>
      <c r="R3298" s="104"/>
      <c r="S3298" s="104"/>
      <c r="T3298" s="104"/>
      <c r="U3298" s="104"/>
      <c r="V3298" s="90">
        <f>+P3298-Q3298+R3298+S3298+T3298+U3298</f>
        <v>0</v>
      </c>
      <c r="W3298" s="91">
        <f>(1.02/100)</f>
        <v>1.02E-2</v>
      </c>
      <c r="X3298" s="91">
        <v>4.8E-3</v>
      </c>
      <c r="Y3298" s="91">
        <v>0.17</v>
      </c>
      <c r="Z3298" s="91">
        <v>1.65E-2</v>
      </c>
      <c r="AA3298" s="91">
        <v>7.6E-2</v>
      </c>
      <c r="AB3298" s="91">
        <f>SUM(W3298:AA3298)</f>
        <v>0.2775</v>
      </c>
      <c r="AC3298" s="75">
        <v>12</v>
      </c>
      <c r="AD3298" s="92">
        <f>IF(AL3298="","",+AC3298*AL3298)</f>
      </c>
      <c r="AE3298" s="93">
        <f>IF(AL3298="","",+AL3298*AB3298)</f>
      </c>
      <c r="AF3298" s="92">
        <f>IF(AL3298="","",+AL3298-AE3298)</f>
      </c>
      <c r="AG3298" s="93">
        <f>+V3298</f>
        <v>0</v>
      </c>
      <c r="AH3298" s="92">
        <f>IF(AF3298="","",+AF3298-AG3298)</f>
      </c>
      <c r="AI3298" s="92">
        <f>IF(AH3298="","",+AH3298*AC3298)</f>
      </c>
      <c r="AJ3298" s="93"/>
      <c r="AK3298" s="94">
        <v>0.33</v>
      </c>
      <c r="AL3298" s="93">
        <f>IF(V3298=0,"",V3298/(1-AB3298-AK3298))</f>
      </c>
      <c r="AM3298" s="95">
        <v>0.33</v>
      </c>
      <c r="AN3298" s="93">
        <f>IF(V3298=0,"",V3298/(1-AB3298-AM3298))</f>
      </c>
      <c r="AO3298" s="96">
        <v>1.2</v>
      </c>
      <c r="AP3298" s="93">
        <f>IF(BD!AJ3298="","",BD!AJ3298*BD!AO3298)</f>
      </c>
      <c r="AQ3298" s="91">
        <f>BD!AM3298/BD!AK3298-1</f>
        <v>0</v>
      </c>
      <c r="AR3298" s="91">
        <f>IF(BD!AN3298="","",IF(BD!AJ3298="","",BD!AN3298/BD!AJ3298-1))</f>
      </c>
      <c r="AS3298" s="91">
        <f>IF(BD!AN3298="","",IF(BD!AN3298&lt;BD!AL3298,"ABAIXO DA META","DENTRO DA META"))</f>
      </c>
      <c r="AT3298" s="91" t="str">
        <f>IF(BD!AJ3298="","EM ANÁLISE",IF(BD!AP3298&gt;=BD!AN3298,"GO", "NO GO"))</f>
        <v>EM ANÁLISE</v>
      </c>
      <c r="AU3298" s="97">
        <f>IF(AN3298="","",+BD!$AN3298-AJ3298)</f>
      </c>
      <c r="AV3298" s="98"/>
      <c r="AW3298" s="90">
        <f>BD!P3298*BD!AC3298</f>
        <v>0</v>
      </c>
      <c r="AX3298" s="90">
        <f>BD!V3298*BD!AC3298</f>
        <v>0</v>
      </c>
      <c r="AY3298" s="90">
        <f>IF(BD!AN3298="","",BD!AN3298*BD!AC3298)</f>
      </c>
      <c r="AZ3298" s="75" t="s">
        <v>123</v>
      </c>
      <c r="BA3298" s="75"/>
      <c r="BB3298" s="75"/>
      <c r="BC3298" s="75"/>
      <c r="BD3298" s="104"/>
      <c r="BE3298" s="104"/>
      <c r="BF3298" s="101"/>
      <c r="BG3298" s="101"/>
      <c r="BH3298" s="101"/>
      <c r="BI3298" s="101"/>
      <c r="BJ3298" s="101"/>
      <c r="BK3298" s="101"/>
      <c r="BL3298" s="101"/>
      <c r="BM3298" s="101"/>
      <c r="BN3298" s="101"/>
      <c r="BO3298" s="103"/>
      <c r="BP3298" s="101"/>
      <c r="BQ3298" s="101"/>
      <c r="BR3298" s="101"/>
      <c r="BS3298" s="101"/>
      <c r="BT3298" s="101"/>
      <c r="BU3298" s="101"/>
      <c r="BV3298" s="101"/>
      <c r="BW3298" s="101"/>
      <c r="BX3298" s="101"/>
      <c r="BY3298" s="101"/>
      <c r="BZ3298" s="101"/>
      <c r="CA3298" s="101"/>
      <c r="CB3298" s="101"/>
      <c r="CC3298" s="101"/>
      <c r="CD3298" s="101"/>
      <c r="CE3298" s="101"/>
      <c r="CF3298" s="101"/>
      <c r="CG3298" s="37" t="e">
        <f>VLOOKUP(Table_1[[#This Row],[EAN]],'[1]Planilha1'!$E:$R,13,0)</f>
        <v>#N/A</v>
      </c>
    </row>
    <row r="3299" ht="15" hidden="1">
      <c r="A3299" s="7"/>
      <c r="B3299" s="84" t="s">
        <v>79</v>
      </c>
      <c r="C3299" s="75">
        <v>222618</v>
      </c>
      <c r="D3299" s="75"/>
      <c r="E3299" s="85">
        <v>7896034680096</v>
      </c>
      <c r="F3299" s="86" t="s">
        <v>3813</v>
      </c>
      <c r="G3299" s="75" t="s">
        <v>17</v>
      </c>
      <c r="H3299" s="75">
        <v>2880</v>
      </c>
      <c r="I3299" s="87" t="s">
        <v>740</v>
      </c>
      <c r="J3299" s="75" t="s">
        <v>741</v>
      </c>
      <c r="K3299" s="88" t="s">
        <v>202</v>
      </c>
      <c r="L3299" s="88">
        <v>4</v>
      </c>
      <c r="M3299" s="88">
        <v>4</v>
      </c>
      <c r="N3299" s="75" t="s">
        <v>85</v>
      </c>
      <c r="O3299" s="75"/>
      <c r="P3299" s="106"/>
      <c r="Q3299" s="90">
        <f>(17/100+7.6/100+1.65/100)*P3299</f>
        <v>0</v>
      </c>
      <c r="R3299" s="104"/>
      <c r="S3299" s="104"/>
      <c r="T3299" s="104"/>
      <c r="U3299" s="104"/>
      <c r="V3299" s="90">
        <f>+P3299-Q3299+R3299+S3299+T3299+U3299</f>
        <v>0</v>
      </c>
      <c r="W3299" s="91">
        <f>(1.02/100)</f>
        <v>1.02E-2</v>
      </c>
      <c r="X3299" s="91">
        <v>4.8E-3</v>
      </c>
      <c r="Y3299" s="91">
        <v>0.17</v>
      </c>
      <c r="Z3299" s="91">
        <v>1.65E-2</v>
      </c>
      <c r="AA3299" s="91">
        <v>7.6E-2</v>
      </c>
      <c r="AB3299" s="91">
        <f>SUM(W3299:AA3299)</f>
        <v>0.2775</v>
      </c>
      <c r="AC3299" s="75">
        <v>12</v>
      </c>
      <c r="AD3299" s="92">
        <f>IF(AL3299="","",+AC3299*AL3299)</f>
      </c>
      <c r="AE3299" s="93">
        <f>IF(AL3299="","",+AL3299*AB3299)</f>
      </c>
      <c r="AF3299" s="92">
        <f>IF(AL3299="","",+AL3299-AE3299)</f>
      </c>
      <c r="AG3299" s="93">
        <f>+V3299</f>
        <v>0</v>
      </c>
      <c r="AH3299" s="92">
        <f>IF(AF3299="","",+AF3299-AG3299)</f>
      </c>
      <c r="AI3299" s="92">
        <f>IF(AH3299="","",+AH3299*AC3299)</f>
      </c>
      <c r="AJ3299" s="93"/>
      <c r="AK3299" s="94">
        <v>0.33</v>
      </c>
      <c r="AL3299" s="93">
        <f>IF(V3299=0,"",V3299/(1-AB3299-AK3299))</f>
      </c>
      <c r="AM3299" s="95">
        <v>0.33</v>
      </c>
      <c r="AN3299" s="93">
        <f>IF(V3299=0,"",V3299/(1-AB3299-AM3299))</f>
      </c>
      <c r="AO3299" s="96">
        <v>1.2</v>
      </c>
      <c r="AP3299" s="93">
        <f>IF(BD!AJ3299="","",BD!AJ3299*BD!AO3299)</f>
      </c>
      <c r="AQ3299" s="91">
        <f>BD!AM3299/BD!AK3299-1</f>
        <v>0</v>
      </c>
      <c r="AR3299" s="91">
        <f>IF(BD!AN3299="","",IF(BD!AJ3299="","",BD!AN3299/BD!AJ3299-1))</f>
      </c>
      <c r="AS3299" s="91">
        <f>IF(BD!AN3299="","",IF(BD!AN3299&lt;BD!AL3299,"ABAIXO DA META","DENTRO DA META"))</f>
      </c>
      <c r="AT3299" s="91" t="str">
        <f>IF(BD!AJ3299="","EM ANÁLISE",IF(BD!AP3299&gt;=BD!AN3299,"GO", "NO GO"))</f>
        <v>EM ANÁLISE</v>
      </c>
      <c r="AU3299" s="97">
        <f>IF(AN3299="","",+BD!$AN3299-AJ3299)</f>
      </c>
      <c r="AV3299" s="98"/>
      <c r="AW3299" s="90">
        <f>BD!P3299*BD!AC3299</f>
        <v>0</v>
      </c>
      <c r="AX3299" s="90">
        <f>BD!V3299*BD!AC3299</f>
        <v>0</v>
      </c>
      <c r="AY3299" s="90">
        <f>IF(BD!AN3299="","",BD!AN3299*BD!AC3299)</f>
      </c>
      <c r="AZ3299" s="75" t="s">
        <v>123</v>
      </c>
      <c r="BA3299" s="75"/>
      <c r="BB3299" s="75"/>
      <c r="BC3299" s="75"/>
      <c r="BD3299" s="104"/>
      <c r="BE3299" s="104"/>
      <c r="BF3299" s="101"/>
      <c r="BG3299" s="101"/>
      <c r="BH3299" s="101"/>
      <c r="BI3299" s="101"/>
      <c r="BJ3299" s="101"/>
      <c r="BK3299" s="101"/>
      <c r="BL3299" s="101"/>
      <c r="BM3299" s="101"/>
      <c r="BN3299" s="101"/>
      <c r="BO3299" s="103"/>
      <c r="BP3299" s="101"/>
      <c r="BQ3299" s="101"/>
      <c r="BR3299" s="101"/>
      <c r="BS3299" s="101"/>
      <c r="BT3299" s="101"/>
      <c r="BU3299" s="101"/>
      <c r="BV3299" s="101"/>
      <c r="BW3299" s="101"/>
      <c r="BX3299" s="101"/>
      <c r="BY3299" s="101"/>
      <c r="BZ3299" s="101"/>
      <c r="CA3299" s="101"/>
      <c r="CB3299" s="101"/>
      <c r="CC3299" s="101"/>
      <c r="CD3299" s="101"/>
      <c r="CE3299" s="101"/>
      <c r="CF3299" s="101"/>
      <c r="CG3299" s="37" t="e">
        <f>VLOOKUP(Table_1[[#This Row],[EAN]],'[1]Planilha1'!$E:$R,13,0)</f>
        <v>#N/A</v>
      </c>
    </row>
    <row r="3300" ht="15" hidden="1">
      <c r="A3300" s="7"/>
      <c r="B3300" s="84" t="s">
        <v>79</v>
      </c>
      <c r="C3300" s="75">
        <v>222619</v>
      </c>
      <c r="D3300" s="75"/>
      <c r="E3300" s="85">
        <v>7891097102295</v>
      </c>
      <c r="F3300" s="86" t="s">
        <v>3814</v>
      </c>
      <c r="G3300" s="75" t="s">
        <v>17</v>
      </c>
      <c r="H3300" s="75">
        <v>2880</v>
      </c>
      <c r="I3300" s="87" t="s">
        <v>740</v>
      </c>
      <c r="J3300" s="75" t="s">
        <v>741</v>
      </c>
      <c r="K3300" s="88" t="s">
        <v>202</v>
      </c>
      <c r="L3300" s="88">
        <v>4</v>
      </c>
      <c r="M3300" s="88">
        <v>4</v>
      </c>
      <c r="N3300" s="75" t="s">
        <v>85</v>
      </c>
      <c r="O3300" s="75"/>
      <c r="P3300" s="106"/>
      <c r="Q3300" s="90">
        <f>(17/100+7.6/100+1.65/100)*P3300</f>
        <v>0</v>
      </c>
      <c r="R3300" s="104"/>
      <c r="S3300" s="104"/>
      <c r="T3300" s="104"/>
      <c r="U3300" s="104"/>
      <c r="V3300" s="90">
        <f>+P3300-Q3300+R3300+S3300+T3300+U3300</f>
        <v>0</v>
      </c>
      <c r="W3300" s="91">
        <f>(1.02/100)</f>
        <v>1.02E-2</v>
      </c>
      <c r="X3300" s="91">
        <v>4.8E-3</v>
      </c>
      <c r="Y3300" s="91">
        <v>0.17</v>
      </c>
      <c r="Z3300" s="91">
        <v>1.65E-2</v>
      </c>
      <c r="AA3300" s="91">
        <v>7.6E-2</v>
      </c>
      <c r="AB3300" s="91">
        <f>SUM(W3300:AA3300)</f>
        <v>0.2775</v>
      </c>
      <c r="AC3300" s="75">
        <v>12</v>
      </c>
      <c r="AD3300" s="92">
        <f>IF(AL3300="","",+AC3300*AL3300)</f>
      </c>
      <c r="AE3300" s="93">
        <f>IF(AL3300="","",+AL3300*AB3300)</f>
      </c>
      <c r="AF3300" s="92">
        <f>IF(AL3300="","",+AL3300-AE3300)</f>
      </c>
      <c r="AG3300" s="93">
        <f>+V3300</f>
        <v>0</v>
      </c>
      <c r="AH3300" s="92">
        <f>IF(AF3300="","",+AF3300-AG3300)</f>
      </c>
      <c r="AI3300" s="92">
        <f>IF(AH3300="","",+AH3300*AC3300)</f>
      </c>
      <c r="AJ3300" s="93"/>
      <c r="AK3300" s="94">
        <v>0.33</v>
      </c>
      <c r="AL3300" s="93">
        <f>IF(V3300=0,"",V3300/(1-AB3300-AK3300))</f>
      </c>
      <c r="AM3300" s="95">
        <v>0.33</v>
      </c>
      <c r="AN3300" s="93">
        <f>IF(V3300=0,"",V3300/(1-AB3300-AM3300))</f>
      </c>
      <c r="AO3300" s="96">
        <v>1.2</v>
      </c>
      <c r="AP3300" s="93">
        <f>IF(BD!AJ3300="","",BD!AJ3300*BD!AO3300)</f>
      </c>
      <c r="AQ3300" s="91">
        <f>BD!AM3300/BD!AK3300-1</f>
        <v>0</v>
      </c>
      <c r="AR3300" s="91">
        <f>IF(BD!AN3300="","",IF(BD!AJ3300="","",BD!AN3300/BD!AJ3300-1))</f>
      </c>
      <c r="AS3300" s="91">
        <f>IF(BD!AN3300="","",IF(BD!AN3300&lt;BD!AL3300,"ABAIXO DA META","DENTRO DA META"))</f>
      </c>
      <c r="AT3300" s="91" t="str">
        <f>IF(BD!AJ3300="","EM ANÁLISE",IF(BD!AP3300&gt;=BD!AN3300,"GO", "NO GO"))</f>
        <v>EM ANÁLISE</v>
      </c>
      <c r="AU3300" s="97">
        <f>IF(AN3300="","",+BD!$AN3300-AJ3300)</f>
      </c>
      <c r="AV3300" s="98"/>
      <c r="AW3300" s="90">
        <f>BD!P3300*BD!AC3300</f>
        <v>0</v>
      </c>
      <c r="AX3300" s="90">
        <f>BD!V3300*BD!AC3300</f>
        <v>0</v>
      </c>
      <c r="AY3300" s="90">
        <f>IF(BD!AN3300="","",BD!AN3300*BD!AC3300)</f>
      </c>
      <c r="AZ3300" s="75" t="s">
        <v>123</v>
      </c>
      <c r="BA3300" s="75"/>
      <c r="BB3300" s="75"/>
      <c r="BC3300" s="75"/>
      <c r="BD3300" s="104"/>
      <c r="BE3300" s="104"/>
      <c r="BF3300" s="101"/>
      <c r="BG3300" s="101"/>
      <c r="BH3300" s="101"/>
      <c r="BI3300" s="101"/>
      <c r="BJ3300" s="101"/>
      <c r="BK3300" s="101"/>
      <c r="BL3300" s="101"/>
      <c r="BM3300" s="101"/>
      <c r="BN3300" s="101"/>
      <c r="BO3300" s="103"/>
      <c r="BP3300" s="101"/>
      <c r="BQ3300" s="101"/>
      <c r="BR3300" s="101"/>
      <c r="BS3300" s="101"/>
      <c r="BT3300" s="101"/>
      <c r="BU3300" s="101"/>
      <c r="BV3300" s="101"/>
      <c r="BW3300" s="101"/>
      <c r="BX3300" s="101"/>
      <c r="BY3300" s="101"/>
      <c r="BZ3300" s="101"/>
      <c r="CA3300" s="101"/>
      <c r="CB3300" s="101"/>
      <c r="CC3300" s="101"/>
      <c r="CD3300" s="101"/>
      <c r="CE3300" s="101"/>
      <c r="CF3300" s="101"/>
      <c r="CG3300" s="37" t="e">
        <f>VLOOKUP(Table_1[[#This Row],[EAN]],'[1]Planilha1'!$E:$R,13,0)</f>
        <v>#N/A</v>
      </c>
    </row>
    <row r="3301" ht="15" hidden="1">
      <c r="A3301" s="7"/>
      <c r="B3301" s="84" t="s">
        <v>79</v>
      </c>
      <c r="C3301" s="75">
        <v>222620</v>
      </c>
      <c r="D3301" s="75"/>
      <c r="E3301" s="85">
        <v>7898955617502</v>
      </c>
      <c r="F3301" s="86" t="s">
        <v>3815</v>
      </c>
      <c r="G3301" s="75" t="s">
        <v>17</v>
      </c>
      <c r="H3301" s="75">
        <v>2950</v>
      </c>
      <c r="I3301" s="87" t="s">
        <v>746</v>
      </c>
      <c r="J3301" s="75" t="s">
        <v>729</v>
      </c>
      <c r="K3301" s="88" t="s">
        <v>202</v>
      </c>
      <c r="L3301" s="88">
        <v>4</v>
      </c>
      <c r="M3301" s="88">
        <v>4</v>
      </c>
      <c r="N3301" s="75" t="s">
        <v>85</v>
      </c>
      <c r="O3301" s="75"/>
      <c r="P3301" s="106"/>
      <c r="Q3301" s="90">
        <f>(17/100+7.6/100+1.65/100)*P3301</f>
        <v>0</v>
      </c>
      <c r="R3301" s="104"/>
      <c r="S3301" s="104"/>
      <c r="T3301" s="104"/>
      <c r="U3301" s="104"/>
      <c r="V3301" s="90">
        <f>+P3301-Q3301+R3301+S3301+T3301+U3301</f>
        <v>0</v>
      </c>
      <c r="W3301" s="91">
        <f>(1.02/100)</f>
        <v>1.02E-2</v>
      </c>
      <c r="X3301" s="91">
        <v>4.8E-3</v>
      </c>
      <c r="Y3301" s="91">
        <v>0.17</v>
      </c>
      <c r="Z3301" s="91">
        <v>1.65E-2</v>
      </c>
      <c r="AA3301" s="91">
        <v>7.6E-2</v>
      </c>
      <c r="AB3301" s="91">
        <f>SUM(W3301:AA3301)</f>
        <v>0.2775</v>
      </c>
      <c r="AC3301" s="75">
        <v>12</v>
      </c>
      <c r="AD3301" s="92">
        <f>IF(AL3301="","",+AC3301*AL3301)</f>
      </c>
      <c r="AE3301" s="93">
        <f>IF(AL3301="","",+AL3301*AB3301)</f>
      </c>
      <c r="AF3301" s="92">
        <f>IF(AL3301="","",+AL3301-AE3301)</f>
      </c>
      <c r="AG3301" s="93">
        <f>+V3301</f>
        <v>0</v>
      </c>
      <c r="AH3301" s="92">
        <f>IF(AF3301="","",+AF3301-AG3301)</f>
      </c>
      <c r="AI3301" s="92">
        <f>IF(AH3301="","",+AH3301*AC3301)</f>
      </c>
      <c r="AJ3301" s="93"/>
      <c r="AK3301" s="94">
        <v>0.33</v>
      </c>
      <c r="AL3301" s="93">
        <f>IF(V3301=0,"",V3301/(1-AB3301-AK3301))</f>
      </c>
      <c r="AM3301" s="95">
        <v>0.33</v>
      </c>
      <c r="AN3301" s="93">
        <f>IF(V3301=0,"",V3301/(1-AB3301-AM3301))</f>
      </c>
      <c r="AO3301" s="96">
        <v>1.2</v>
      </c>
      <c r="AP3301" s="93">
        <f>IF(BD!AJ3301="","",BD!AJ3301*BD!AO3301)</f>
      </c>
      <c r="AQ3301" s="91">
        <f>BD!AM3301/BD!AK3301-1</f>
        <v>0</v>
      </c>
      <c r="AR3301" s="91">
        <f>IF(BD!AN3301="","",IF(BD!AJ3301="","",BD!AN3301/BD!AJ3301-1))</f>
      </c>
      <c r="AS3301" s="91">
        <f>IF(BD!AN3301="","",IF(BD!AN3301&lt;BD!AL3301,"ABAIXO DA META","DENTRO DA META"))</f>
      </c>
      <c r="AT3301" s="91" t="str">
        <f>IF(BD!AJ3301="","EM ANÁLISE",IF(BD!AP3301&gt;=BD!AN3301,"GO", "NO GO"))</f>
        <v>EM ANÁLISE</v>
      </c>
      <c r="AU3301" s="97">
        <f>IF(AN3301="","",+BD!$AN3301-AJ3301)</f>
      </c>
      <c r="AV3301" s="98"/>
      <c r="AW3301" s="90">
        <f>BD!P3301*BD!AC3301</f>
        <v>0</v>
      </c>
      <c r="AX3301" s="90">
        <f>BD!V3301*BD!AC3301</f>
        <v>0</v>
      </c>
      <c r="AY3301" s="90">
        <f>IF(BD!AN3301="","",BD!AN3301*BD!AC3301)</f>
      </c>
      <c r="AZ3301" s="75" t="s">
        <v>123</v>
      </c>
      <c r="BA3301" s="75"/>
      <c r="BB3301" s="75"/>
      <c r="BC3301" s="75"/>
      <c r="BD3301" s="104"/>
      <c r="BE3301" s="104"/>
      <c r="BF3301" s="101"/>
      <c r="BG3301" s="101"/>
      <c r="BH3301" s="101"/>
      <c r="BI3301" s="101"/>
      <c r="BJ3301" s="101"/>
      <c r="BK3301" s="101"/>
      <c r="BL3301" s="101"/>
      <c r="BM3301" s="101"/>
      <c r="BN3301" s="101"/>
      <c r="BO3301" s="103"/>
      <c r="BP3301" s="101"/>
      <c r="BQ3301" s="101"/>
      <c r="BR3301" s="101"/>
      <c r="BS3301" s="101"/>
      <c r="BT3301" s="101"/>
      <c r="BU3301" s="101"/>
      <c r="BV3301" s="101"/>
      <c r="BW3301" s="101"/>
      <c r="BX3301" s="101"/>
      <c r="BY3301" s="101"/>
      <c r="BZ3301" s="101"/>
      <c r="CA3301" s="101"/>
      <c r="CB3301" s="101"/>
      <c r="CC3301" s="101"/>
      <c r="CD3301" s="101"/>
      <c r="CE3301" s="101"/>
      <c r="CF3301" s="101"/>
      <c r="CG3301" s="37" t="e">
        <f>VLOOKUP(Table_1[[#This Row],[EAN]],'[1]Planilha1'!$E:$R,13,0)</f>
        <v>#N/A</v>
      </c>
    </row>
    <row r="3302" ht="15" hidden="1">
      <c r="A3302" s="7"/>
      <c r="B3302" s="84" t="s">
        <v>79</v>
      </c>
      <c r="C3302" s="75">
        <v>222621</v>
      </c>
      <c r="D3302" s="75"/>
      <c r="E3302" s="85">
        <v>7898146041178</v>
      </c>
      <c r="F3302" s="86" t="s">
        <v>3816</v>
      </c>
      <c r="G3302" s="75" t="s">
        <v>17</v>
      </c>
      <c r="H3302" s="75">
        <v>2880</v>
      </c>
      <c r="I3302" s="87" t="s">
        <v>740</v>
      </c>
      <c r="J3302" s="75" t="s">
        <v>741</v>
      </c>
      <c r="K3302" s="88" t="s">
        <v>84</v>
      </c>
      <c r="L3302" s="88">
        <v>12</v>
      </c>
      <c r="M3302" s="88">
        <v>4</v>
      </c>
      <c r="N3302" s="75" t="s">
        <v>85</v>
      </c>
      <c r="O3302" s="75"/>
      <c r="P3302" s="106"/>
      <c r="Q3302" s="90">
        <f>(17/100+7.6/100+1.65/100)*P3302</f>
        <v>0</v>
      </c>
      <c r="R3302" s="104"/>
      <c r="S3302" s="104"/>
      <c r="T3302" s="104"/>
      <c r="U3302" s="104"/>
      <c r="V3302" s="90">
        <f>+P3302-Q3302+R3302+S3302+T3302+U3302</f>
        <v>0</v>
      </c>
      <c r="W3302" s="91">
        <f>(1.02/100)</f>
        <v>1.02E-2</v>
      </c>
      <c r="X3302" s="91">
        <v>4.8E-3</v>
      </c>
      <c r="Y3302" s="91">
        <v>0.17</v>
      </c>
      <c r="Z3302" s="91">
        <v>1.65E-2</v>
      </c>
      <c r="AA3302" s="91">
        <v>7.6E-2</v>
      </c>
      <c r="AB3302" s="91">
        <f>SUM(W3302:AA3302)</f>
        <v>0.2775</v>
      </c>
      <c r="AC3302" s="75">
        <v>12</v>
      </c>
      <c r="AD3302" s="92">
        <f>IF(AL3302="","",+AC3302*AL3302)</f>
      </c>
      <c r="AE3302" s="93">
        <f>IF(AL3302="","",+AL3302*AB3302)</f>
      </c>
      <c r="AF3302" s="92">
        <f>IF(AL3302="","",+AL3302-AE3302)</f>
      </c>
      <c r="AG3302" s="93">
        <f>+V3302</f>
        <v>0</v>
      </c>
      <c r="AH3302" s="92">
        <f>IF(AF3302="","",+AF3302-AG3302)</f>
      </c>
      <c r="AI3302" s="92">
        <f>IF(AH3302="","",+AH3302*AC3302)</f>
      </c>
      <c r="AJ3302" s="93"/>
      <c r="AK3302" s="94">
        <v>0.33</v>
      </c>
      <c r="AL3302" s="93">
        <f>IF(V3302=0,"",V3302/(1-AB3302-AK3302))</f>
      </c>
      <c r="AM3302" s="95">
        <v>0.33</v>
      </c>
      <c r="AN3302" s="93">
        <f>IF(V3302=0,"",V3302/(1-AB3302-AM3302))</f>
      </c>
      <c r="AO3302" s="96">
        <v>1.2</v>
      </c>
      <c r="AP3302" s="93">
        <f>IF(BD!AJ3302="","",BD!AJ3302*BD!AO3302)</f>
      </c>
      <c r="AQ3302" s="91">
        <f>BD!AM3302/BD!AK3302-1</f>
        <v>0</v>
      </c>
      <c r="AR3302" s="91">
        <f>IF(BD!AN3302="","",IF(BD!AJ3302="","",BD!AN3302/BD!AJ3302-1))</f>
      </c>
      <c r="AS3302" s="91">
        <f>IF(BD!AN3302="","",IF(BD!AN3302&lt;BD!AL3302,"ABAIXO DA META","DENTRO DA META"))</f>
      </c>
      <c r="AT3302" s="91" t="str">
        <f>IF(BD!AJ3302="","EM ANÁLISE",IF(BD!AP3302&gt;=BD!AN3302,"GO", "NO GO"))</f>
        <v>EM ANÁLISE</v>
      </c>
      <c r="AU3302" s="97">
        <f>IF(AN3302="","",+BD!$AN3302-AJ3302)</f>
      </c>
      <c r="AV3302" s="98"/>
      <c r="AW3302" s="90">
        <f>BD!P3302*BD!AC3302</f>
        <v>0</v>
      </c>
      <c r="AX3302" s="90">
        <f>BD!V3302*BD!AC3302</f>
        <v>0</v>
      </c>
      <c r="AY3302" s="90">
        <f>IF(BD!AN3302="","",BD!AN3302*BD!AC3302)</f>
      </c>
      <c r="AZ3302" s="75" t="s">
        <v>123</v>
      </c>
      <c r="BA3302" s="75"/>
      <c r="BB3302" s="75"/>
      <c r="BC3302" s="75"/>
      <c r="BD3302" s="104"/>
      <c r="BE3302" s="104"/>
      <c r="BF3302" s="101"/>
      <c r="BG3302" s="101"/>
      <c r="BH3302" s="101"/>
      <c r="BI3302" s="101"/>
      <c r="BJ3302" s="101"/>
      <c r="BK3302" s="101"/>
      <c r="BL3302" s="101"/>
      <c r="BM3302" s="101"/>
      <c r="BN3302" s="101"/>
      <c r="BO3302" s="103"/>
      <c r="BP3302" s="101"/>
      <c r="BQ3302" s="101"/>
      <c r="BR3302" s="101"/>
      <c r="BS3302" s="101"/>
      <c r="BT3302" s="101"/>
      <c r="BU3302" s="101"/>
      <c r="BV3302" s="101"/>
      <c r="BW3302" s="101"/>
      <c r="BX3302" s="101"/>
      <c r="BY3302" s="101"/>
      <c r="BZ3302" s="101"/>
      <c r="CA3302" s="101"/>
      <c r="CB3302" s="101"/>
      <c r="CC3302" s="101"/>
      <c r="CD3302" s="101"/>
      <c r="CE3302" s="101"/>
      <c r="CF3302" s="101"/>
      <c r="CG3302" s="37" t="e">
        <f>VLOOKUP(Table_1[[#This Row],[EAN]],'[1]Planilha1'!$E:$R,13,0)</f>
        <v>#N/A</v>
      </c>
    </row>
    <row r="3303" ht="15" hidden="1">
      <c r="A3303" s="7"/>
      <c r="B3303" s="84" t="s">
        <v>79</v>
      </c>
      <c r="C3303" s="75">
        <v>222622</v>
      </c>
      <c r="D3303" s="75"/>
      <c r="E3303" s="85">
        <v>7898146041192</v>
      </c>
      <c r="F3303" s="86" t="s">
        <v>3817</v>
      </c>
      <c r="G3303" s="75" t="s">
        <v>17</v>
      </c>
      <c r="H3303" s="75">
        <v>2880</v>
      </c>
      <c r="I3303" s="87" t="s">
        <v>740</v>
      </c>
      <c r="J3303" s="75" t="s">
        <v>741</v>
      </c>
      <c r="K3303" s="88" t="s">
        <v>84</v>
      </c>
      <c r="L3303" s="88">
        <v>10</v>
      </c>
      <c r="M3303" s="88">
        <v>4</v>
      </c>
      <c r="N3303" s="75" t="s">
        <v>85</v>
      </c>
      <c r="O3303" s="75"/>
      <c r="P3303" s="106"/>
      <c r="Q3303" s="90">
        <f>(17/100+7.6/100+1.65/100)*P3303</f>
        <v>0</v>
      </c>
      <c r="R3303" s="104"/>
      <c r="S3303" s="104"/>
      <c r="T3303" s="104"/>
      <c r="U3303" s="104"/>
      <c r="V3303" s="90">
        <f>+P3303-Q3303+R3303+S3303+T3303+U3303</f>
        <v>0</v>
      </c>
      <c r="W3303" s="91">
        <f>(1.02/100)</f>
        <v>1.02E-2</v>
      </c>
      <c r="X3303" s="91">
        <v>4.8E-3</v>
      </c>
      <c r="Y3303" s="91">
        <v>0.17</v>
      </c>
      <c r="Z3303" s="91">
        <v>1.65E-2</v>
      </c>
      <c r="AA3303" s="91">
        <v>7.6E-2</v>
      </c>
      <c r="AB3303" s="91">
        <f>SUM(W3303:AA3303)</f>
        <v>0.2775</v>
      </c>
      <c r="AC3303" s="75">
        <v>12</v>
      </c>
      <c r="AD3303" s="92">
        <f>IF(AL3303="","",+AC3303*AL3303)</f>
      </c>
      <c r="AE3303" s="93">
        <f>IF(AL3303="","",+AL3303*AB3303)</f>
      </c>
      <c r="AF3303" s="92">
        <f>IF(AL3303="","",+AL3303-AE3303)</f>
      </c>
      <c r="AG3303" s="93">
        <f>+V3303</f>
        <v>0</v>
      </c>
      <c r="AH3303" s="92">
        <f>IF(AF3303="","",+AF3303-AG3303)</f>
      </c>
      <c r="AI3303" s="92">
        <f>IF(AH3303="","",+AH3303*AC3303)</f>
      </c>
      <c r="AJ3303" s="93"/>
      <c r="AK3303" s="94">
        <v>0.33</v>
      </c>
      <c r="AL3303" s="93">
        <f>IF(V3303=0,"",V3303/(1-AB3303-AK3303))</f>
      </c>
      <c r="AM3303" s="95">
        <v>0.33</v>
      </c>
      <c r="AN3303" s="93">
        <f>IF(V3303=0,"",V3303/(1-AB3303-AM3303))</f>
      </c>
      <c r="AO3303" s="96">
        <v>1.2</v>
      </c>
      <c r="AP3303" s="93">
        <f>IF(BD!AJ3303="","",BD!AJ3303*BD!AO3303)</f>
      </c>
      <c r="AQ3303" s="91">
        <f>BD!AM3303/BD!AK3303-1</f>
        <v>0</v>
      </c>
      <c r="AR3303" s="91">
        <f>IF(BD!AN3303="","",IF(BD!AJ3303="","",BD!AN3303/BD!AJ3303-1))</f>
      </c>
      <c r="AS3303" s="91">
        <f>IF(BD!AN3303="","",IF(BD!AN3303&lt;BD!AL3303,"ABAIXO DA META","DENTRO DA META"))</f>
      </c>
      <c r="AT3303" s="91" t="str">
        <f>IF(BD!AJ3303="","EM ANÁLISE",IF(BD!AP3303&gt;=BD!AN3303,"GO", "NO GO"))</f>
        <v>EM ANÁLISE</v>
      </c>
      <c r="AU3303" s="97">
        <f>IF(AN3303="","",+BD!$AN3303-AJ3303)</f>
      </c>
      <c r="AV3303" s="98"/>
      <c r="AW3303" s="90">
        <f>BD!P3303*BD!AC3303</f>
        <v>0</v>
      </c>
      <c r="AX3303" s="90">
        <f>BD!V3303*BD!AC3303</f>
        <v>0</v>
      </c>
      <c r="AY3303" s="90">
        <f>IF(BD!AN3303="","",BD!AN3303*BD!AC3303)</f>
      </c>
      <c r="AZ3303" s="75" t="s">
        <v>123</v>
      </c>
      <c r="BA3303" s="75"/>
      <c r="BB3303" s="75"/>
      <c r="BC3303" s="75"/>
      <c r="BD3303" s="104"/>
      <c r="BE3303" s="104"/>
      <c r="BF3303" s="101"/>
      <c r="BG3303" s="101"/>
      <c r="BH3303" s="101"/>
      <c r="BI3303" s="101"/>
      <c r="BJ3303" s="101"/>
      <c r="BK3303" s="101"/>
      <c r="BL3303" s="101"/>
      <c r="BM3303" s="101"/>
      <c r="BN3303" s="101"/>
      <c r="BO3303" s="103"/>
      <c r="BP3303" s="101"/>
      <c r="BQ3303" s="101"/>
      <c r="BR3303" s="101"/>
      <c r="BS3303" s="101"/>
      <c r="BT3303" s="101"/>
      <c r="BU3303" s="101"/>
      <c r="BV3303" s="101"/>
      <c r="BW3303" s="101"/>
      <c r="BX3303" s="101"/>
      <c r="BY3303" s="101"/>
      <c r="BZ3303" s="101"/>
      <c r="CA3303" s="101"/>
      <c r="CB3303" s="101"/>
      <c r="CC3303" s="101"/>
      <c r="CD3303" s="101"/>
      <c r="CE3303" s="101"/>
      <c r="CF3303" s="101"/>
      <c r="CG3303" s="37" t="e">
        <f>VLOOKUP(Table_1[[#This Row],[EAN]],'[1]Planilha1'!$E:$R,13,0)</f>
        <v>#N/A</v>
      </c>
    </row>
    <row r="3304" ht="15" hidden="1">
      <c r="A3304" s="7"/>
      <c r="B3304" s="84" t="s">
        <v>79</v>
      </c>
      <c r="C3304" s="75">
        <v>222623</v>
      </c>
      <c r="D3304" s="75"/>
      <c r="E3304" s="85">
        <v>7898146040065</v>
      </c>
      <c r="F3304" s="86" t="s">
        <v>3818</v>
      </c>
      <c r="G3304" s="75" t="s">
        <v>17</v>
      </c>
      <c r="H3304" s="75">
        <v>2880</v>
      </c>
      <c r="I3304" s="87" t="s">
        <v>740</v>
      </c>
      <c r="J3304" s="75" t="s">
        <v>741</v>
      </c>
      <c r="K3304" s="88" t="s">
        <v>84</v>
      </c>
      <c r="L3304" s="88">
        <v>1</v>
      </c>
      <c r="M3304" s="88">
        <v>4</v>
      </c>
      <c r="N3304" s="75" t="s">
        <v>85</v>
      </c>
      <c r="O3304" s="75"/>
      <c r="P3304" s="106"/>
      <c r="Q3304" s="90">
        <f>(17/100+7.6/100+1.65/100)*P3304</f>
        <v>0</v>
      </c>
      <c r="R3304" s="104"/>
      <c r="S3304" s="104"/>
      <c r="T3304" s="104"/>
      <c r="U3304" s="104"/>
      <c r="V3304" s="90">
        <f>+P3304-Q3304+R3304+S3304+T3304+U3304</f>
        <v>0</v>
      </c>
      <c r="W3304" s="91">
        <f>(1.02/100)</f>
        <v>1.02E-2</v>
      </c>
      <c r="X3304" s="91">
        <v>4.8E-3</v>
      </c>
      <c r="Y3304" s="91">
        <v>0.17</v>
      </c>
      <c r="Z3304" s="91">
        <v>1.65E-2</v>
      </c>
      <c r="AA3304" s="91">
        <v>7.6E-2</v>
      </c>
      <c r="AB3304" s="91">
        <f>SUM(W3304:AA3304)</f>
        <v>0.2775</v>
      </c>
      <c r="AC3304" s="75">
        <v>12</v>
      </c>
      <c r="AD3304" s="92">
        <f>IF(AL3304="","",+AC3304*AL3304)</f>
      </c>
      <c r="AE3304" s="93">
        <f>IF(AL3304="","",+AL3304*AB3304)</f>
      </c>
      <c r="AF3304" s="92">
        <f>IF(AL3304="","",+AL3304-AE3304)</f>
      </c>
      <c r="AG3304" s="93">
        <f>+V3304</f>
        <v>0</v>
      </c>
      <c r="AH3304" s="92">
        <f>IF(AF3304="","",+AF3304-AG3304)</f>
      </c>
      <c r="AI3304" s="92">
        <f>IF(AH3304="","",+AH3304*AC3304)</f>
      </c>
      <c r="AJ3304" s="93"/>
      <c r="AK3304" s="94">
        <v>0.33</v>
      </c>
      <c r="AL3304" s="93">
        <f>IF(V3304=0,"",V3304/(1-AB3304-AK3304))</f>
      </c>
      <c r="AM3304" s="95">
        <v>0.33</v>
      </c>
      <c r="AN3304" s="93">
        <f>IF(V3304=0,"",V3304/(1-AB3304-AM3304))</f>
      </c>
      <c r="AO3304" s="96">
        <v>1.2</v>
      </c>
      <c r="AP3304" s="93">
        <f>IF(BD!AJ3304="","",BD!AJ3304*BD!AO3304)</f>
      </c>
      <c r="AQ3304" s="91">
        <f>BD!AM3304/BD!AK3304-1</f>
        <v>0</v>
      </c>
      <c r="AR3304" s="91">
        <f>IF(BD!AN3304="","",IF(BD!AJ3304="","",BD!AN3304/BD!AJ3304-1))</f>
      </c>
      <c r="AS3304" s="91">
        <f>IF(BD!AN3304="","",IF(BD!AN3304&lt;BD!AL3304,"ABAIXO DA META","DENTRO DA META"))</f>
      </c>
      <c r="AT3304" s="91" t="str">
        <f>IF(BD!AJ3304="","EM ANÁLISE",IF(BD!AP3304&gt;=BD!AN3304,"GO", "NO GO"))</f>
        <v>EM ANÁLISE</v>
      </c>
      <c r="AU3304" s="97">
        <f>IF(AN3304="","",+BD!$AN3304-AJ3304)</f>
      </c>
      <c r="AV3304" s="98"/>
      <c r="AW3304" s="90">
        <f>BD!P3304*BD!AC3304</f>
        <v>0</v>
      </c>
      <c r="AX3304" s="90">
        <f>BD!V3304*BD!AC3304</f>
        <v>0</v>
      </c>
      <c r="AY3304" s="90">
        <f>IF(BD!AN3304="","",BD!AN3304*BD!AC3304)</f>
      </c>
      <c r="AZ3304" s="75" t="s">
        <v>123</v>
      </c>
      <c r="BA3304" s="75"/>
      <c r="BB3304" s="75"/>
      <c r="BC3304" s="75"/>
      <c r="BD3304" s="104"/>
      <c r="BE3304" s="104"/>
      <c r="BF3304" s="101"/>
      <c r="BG3304" s="101"/>
      <c r="BH3304" s="101"/>
      <c r="BI3304" s="101"/>
      <c r="BJ3304" s="101"/>
      <c r="BK3304" s="101"/>
      <c r="BL3304" s="101"/>
      <c r="BM3304" s="101"/>
      <c r="BN3304" s="101"/>
      <c r="BO3304" s="103"/>
      <c r="BP3304" s="101"/>
      <c r="BQ3304" s="101"/>
      <c r="BR3304" s="101"/>
      <c r="BS3304" s="101"/>
      <c r="BT3304" s="101"/>
      <c r="BU3304" s="101"/>
      <c r="BV3304" s="101"/>
      <c r="BW3304" s="101"/>
      <c r="BX3304" s="101"/>
      <c r="BY3304" s="101"/>
      <c r="BZ3304" s="101"/>
      <c r="CA3304" s="101"/>
      <c r="CB3304" s="101"/>
      <c r="CC3304" s="101"/>
      <c r="CD3304" s="101"/>
      <c r="CE3304" s="101"/>
      <c r="CF3304" s="101"/>
      <c r="CG3304" s="37" t="e">
        <f>VLOOKUP(Table_1[[#This Row],[EAN]],'[1]Planilha1'!$E:$R,13,0)</f>
        <v>#N/A</v>
      </c>
    </row>
    <row r="3305" ht="15" hidden="1">
      <c r="A3305" s="7"/>
      <c r="B3305" s="84" t="s">
        <v>79</v>
      </c>
      <c r="C3305" s="75">
        <v>222624</v>
      </c>
      <c r="D3305" s="75"/>
      <c r="E3305" s="85">
        <v>7891097001543</v>
      </c>
      <c r="F3305" s="86" t="s">
        <v>3819</v>
      </c>
      <c r="G3305" s="75" t="s">
        <v>17</v>
      </c>
      <c r="H3305" s="75">
        <v>1170</v>
      </c>
      <c r="I3305" s="87" t="s">
        <v>608</v>
      </c>
      <c r="J3305" s="75" t="s">
        <v>3655</v>
      </c>
      <c r="K3305" s="88" t="s">
        <v>84</v>
      </c>
      <c r="L3305" s="88">
        <v>6</v>
      </c>
      <c r="M3305" s="88">
        <v>4</v>
      </c>
      <c r="N3305" s="75" t="s">
        <v>85</v>
      </c>
      <c r="O3305" s="75"/>
      <c r="P3305" s="106"/>
      <c r="Q3305" s="90">
        <f>(17/100+7.6/100+1.65/100)*P3305</f>
        <v>0</v>
      </c>
      <c r="R3305" s="104"/>
      <c r="S3305" s="104"/>
      <c r="T3305" s="104"/>
      <c r="U3305" s="104"/>
      <c r="V3305" s="90">
        <f>+P3305-Q3305+R3305+S3305+T3305+U3305</f>
        <v>0</v>
      </c>
      <c r="W3305" s="91">
        <f>(1.02/100)</f>
        <v>1.02E-2</v>
      </c>
      <c r="X3305" s="91">
        <v>4.8E-3</v>
      </c>
      <c r="Y3305" s="91">
        <v>0.17</v>
      </c>
      <c r="Z3305" s="91">
        <v>1.65E-2</v>
      </c>
      <c r="AA3305" s="91">
        <v>7.6E-2</v>
      </c>
      <c r="AB3305" s="91">
        <f>SUM(W3305:AA3305)</f>
        <v>0.2775</v>
      </c>
      <c r="AC3305" s="75">
        <v>12</v>
      </c>
      <c r="AD3305" s="92">
        <f>IF(AL3305="","",+AC3305*AL3305)</f>
      </c>
      <c r="AE3305" s="93">
        <f>IF(AL3305="","",+AL3305*AB3305)</f>
      </c>
      <c r="AF3305" s="92">
        <f>IF(AL3305="","",+AL3305-AE3305)</f>
      </c>
      <c r="AG3305" s="93">
        <f>+V3305</f>
        <v>0</v>
      </c>
      <c r="AH3305" s="92">
        <f>IF(AF3305="","",+AF3305-AG3305)</f>
      </c>
      <c r="AI3305" s="92">
        <f>IF(AH3305="","",+AH3305*AC3305)</f>
      </c>
      <c r="AJ3305" s="93"/>
      <c r="AK3305" s="94">
        <v>0.33</v>
      </c>
      <c r="AL3305" s="93">
        <f>IF(V3305=0,"",V3305/(1-AB3305-AK3305))</f>
      </c>
      <c r="AM3305" s="95">
        <v>0.33</v>
      </c>
      <c r="AN3305" s="93">
        <f>IF(V3305=0,"",V3305/(1-AB3305-AM3305))</f>
      </c>
      <c r="AO3305" s="96">
        <v>1.2</v>
      </c>
      <c r="AP3305" s="93">
        <f>IF(BD!AJ3305="","",BD!AJ3305*BD!AO3305)</f>
      </c>
      <c r="AQ3305" s="91">
        <f>BD!AM3305/BD!AK3305-1</f>
        <v>0</v>
      </c>
      <c r="AR3305" s="91">
        <f>IF(BD!AN3305="","",IF(BD!AJ3305="","",BD!AN3305/BD!AJ3305-1))</f>
      </c>
      <c r="AS3305" s="91">
        <f>IF(BD!AN3305="","",IF(BD!AN3305&lt;BD!AL3305,"ABAIXO DA META","DENTRO DA META"))</f>
      </c>
      <c r="AT3305" s="91" t="str">
        <f>IF(BD!AJ3305="","EM ANÁLISE",IF(BD!AP3305&gt;=BD!AN3305,"GO", "NO GO"))</f>
        <v>EM ANÁLISE</v>
      </c>
      <c r="AU3305" s="97">
        <f>IF(AN3305="","",+BD!$AN3305-AJ3305)</f>
      </c>
      <c r="AV3305" s="98"/>
      <c r="AW3305" s="90">
        <f>BD!P3305*BD!AC3305</f>
        <v>0</v>
      </c>
      <c r="AX3305" s="90">
        <f>BD!V3305*BD!AC3305</f>
        <v>0</v>
      </c>
      <c r="AY3305" s="90">
        <f>IF(BD!AN3305="","",BD!AN3305*BD!AC3305)</f>
      </c>
      <c r="AZ3305" s="75" t="s">
        <v>123</v>
      </c>
      <c r="BA3305" s="75"/>
      <c r="BB3305" s="75"/>
      <c r="BC3305" s="75"/>
      <c r="BD3305" s="104"/>
      <c r="BE3305" s="104"/>
      <c r="BF3305" s="101"/>
      <c r="BG3305" s="101"/>
      <c r="BH3305" s="101"/>
      <c r="BI3305" s="101"/>
      <c r="BJ3305" s="101"/>
      <c r="BK3305" s="101"/>
      <c r="BL3305" s="101"/>
      <c r="BM3305" s="101"/>
      <c r="BN3305" s="101"/>
      <c r="BO3305" s="103"/>
      <c r="BP3305" s="101"/>
      <c r="BQ3305" s="101"/>
      <c r="BR3305" s="101"/>
      <c r="BS3305" s="101"/>
      <c r="BT3305" s="101"/>
      <c r="BU3305" s="101"/>
      <c r="BV3305" s="101"/>
      <c r="BW3305" s="101"/>
      <c r="BX3305" s="101"/>
      <c r="BY3305" s="101"/>
      <c r="BZ3305" s="101"/>
      <c r="CA3305" s="101"/>
      <c r="CB3305" s="101"/>
      <c r="CC3305" s="101"/>
      <c r="CD3305" s="101"/>
      <c r="CE3305" s="101"/>
      <c r="CF3305" s="101"/>
      <c r="CG3305" s="37" t="e">
        <f>VLOOKUP(Table_1[[#This Row],[EAN]],'[1]Planilha1'!$E:$R,13,0)</f>
        <v>#N/A</v>
      </c>
    </row>
    <row r="3306" ht="15" hidden="1">
      <c r="A3306" s="7"/>
      <c r="B3306" s="84" t="s">
        <v>79</v>
      </c>
      <c r="C3306" s="75">
        <v>222625</v>
      </c>
      <c r="D3306" s="75"/>
      <c r="E3306" s="85">
        <v>7898146040218</v>
      </c>
      <c r="F3306" s="86" t="s">
        <v>3820</v>
      </c>
      <c r="G3306" s="75" t="s">
        <v>17</v>
      </c>
      <c r="H3306" s="75">
        <v>2950</v>
      </c>
      <c r="I3306" s="87" t="s">
        <v>746</v>
      </c>
      <c r="J3306" s="75" t="s">
        <v>729</v>
      </c>
      <c r="K3306" s="88" t="s">
        <v>202</v>
      </c>
      <c r="L3306" s="88">
        <v>6</v>
      </c>
      <c r="M3306" s="88">
        <v>4</v>
      </c>
      <c r="N3306" s="75" t="s">
        <v>85</v>
      </c>
      <c r="O3306" s="75"/>
      <c r="P3306" s="106"/>
      <c r="Q3306" s="90">
        <f>(17/100+7.6/100+1.65/100)*P3306</f>
        <v>0</v>
      </c>
      <c r="R3306" s="104"/>
      <c r="S3306" s="104"/>
      <c r="T3306" s="104"/>
      <c r="U3306" s="104"/>
      <c r="V3306" s="90">
        <f>+P3306-Q3306+R3306+S3306+T3306+U3306</f>
        <v>0</v>
      </c>
      <c r="W3306" s="91">
        <f>(1.02/100)</f>
        <v>1.02E-2</v>
      </c>
      <c r="X3306" s="91">
        <v>4.8E-3</v>
      </c>
      <c r="Y3306" s="91">
        <v>0.17</v>
      </c>
      <c r="Z3306" s="91">
        <v>1.65E-2</v>
      </c>
      <c r="AA3306" s="91">
        <v>7.6E-2</v>
      </c>
      <c r="AB3306" s="91">
        <f>SUM(W3306:AA3306)</f>
        <v>0.2775</v>
      </c>
      <c r="AC3306" s="75">
        <v>12</v>
      </c>
      <c r="AD3306" s="92">
        <f>IF(AL3306="","",+AC3306*AL3306)</f>
      </c>
      <c r="AE3306" s="93">
        <f>IF(AL3306="","",+AL3306*AB3306)</f>
      </c>
      <c r="AF3306" s="92">
        <f>IF(AL3306="","",+AL3306-AE3306)</f>
      </c>
      <c r="AG3306" s="93">
        <f>+V3306</f>
        <v>0</v>
      </c>
      <c r="AH3306" s="92">
        <f>IF(AF3306="","",+AF3306-AG3306)</f>
      </c>
      <c r="AI3306" s="92">
        <f>IF(AH3306="","",+AH3306*AC3306)</f>
      </c>
      <c r="AJ3306" s="93"/>
      <c r="AK3306" s="94">
        <v>0.33</v>
      </c>
      <c r="AL3306" s="93">
        <f>IF(V3306=0,"",V3306/(1-AB3306-AK3306))</f>
      </c>
      <c r="AM3306" s="95">
        <v>0.33</v>
      </c>
      <c r="AN3306" s="93">
        <f>IF(V3306=0,"",V3306/(1-AB3306-AM3306))</f>
      </c>
      <c r="AO3306" s="96">
        <v>1.2</v>
      </c>
      <c r="AP3306" s="93">
        <f>IF(BD!AJ3306="","",BD!AJ3306*BD!AO3306)</f>
      </c>
      <c r="AQ3306" s="91">
        <f>BD!AM3306/BD!AK3306-1</f>
        <v>0</v>
      </c>
      <c r="AR3306" s="91">
        <f>IF(BD!AN3306="","",IF(BD!AJ3306="","",BD!AN3306/BD!AJ3306-1))</f>
      </c>
      <c r="AS3306" s="91">
        <f>IF(BD!AN3306="","",IF(BD!AN3306&lt;BD!AL3306,"ABAIXO DA META","DENTRO DA META"))</f>
      </c>
      <c r="AT3306" s="91" t="str">
        <f>IF(BD!AJ3306="","EM ANÁLISE",IF(BD!AP3306&gt;=BD!AN3306,"GO", "NO GO"))</f>
        <v>EM ANÁLISE</v>
      </c>
      <c r="AU3306" s="97">
        <f>IF(AN3306="","",+BD!$AN3306-AJ3306)</f>
      </c>
      <c r="AV3306" s="98"/>
      <c r="AW3306" s="90">
        <f>BD!P3306*BD!AC3306</f>
        <v>0</v>
      </c>
      <c r="AX3306" s="90">
        <f>BD!V3306*BD!AC3306</f>
        <v>0</v>
      </c>
      <c r="AY3306" s="90">
        <f>IF(BD!AN3306="","",BD!AN3306*BD!AC3306)</f>
      </c>
      <c r="AZ3306" s="75" t="s">
        <v>123</v>
      </c>
      <c r="BA3306" s="75"/>
      <c r="BB3306" s="75"/>
      <c r="BC3306" s="75"/>
      <c r="BD3306" s="104"/>
      <c r="BE3306" s="104"/>
      <c r="BF3306" s="101"/>
      <c r="BG3306" s="101"/>
      <c r="BH3306" s="101"/>
      <c r="BI3306" s="101"/>
      <c r="BJ3306" s="101"/>
      <c r="BK3306" s="101"/>
      <c r="BL3306" s="101"/>
      <c r="BM3306" s="101"/>
      <c r="BN3306" s="101"/>
      <c r="BO3306" s="103"/>
      <c r="BP3306" s="101"/>
      <c r="BQ3306" s="101"/>
      <c r="BR3306" s="101"/>
      <c r="BS3306" s="101"/>
      <c r="BT3306" s="101"/>
      <c r="BU3306" s="101"/>
      <c r="BV3306" s="101"/>
      <c r="BW3306" s="101"/>
      <c r="BX3306" s="101"/>
      <c r="BY3306" s="101"/>
      <c r="BZ3306" s="101"/>
      <c r="CA3306" s="101"/>
      <c r="CB3306" s="101"/>
      <c r="CC3306" s="101"/>
      <c r="CD3306" s="101"/>
      <c r="CE3306" s="101"/>
      <c r="CF3306" s="101"/>
      <c r="CG3306" s="37" t="e">
        <f>VLOOKUP(Table_1[[#This Row],[EAN]],'[1]Planilha1'!$E:$R,13,0)</f>
        <v>#N/A</v>
      </c>
    </row>
    <row r="3307" ht="15" hidden="1">
      <c r="A3307" s="7"/>
      <c r="B3307" s="84" t="s">
        <v>79</v>
      </c>
      <c r="C3307" s="75">
        <v>222626</v>
      </c>
      <c r="D3307" s="75"/>
      <c r="E3307" s="85">
        <v>7898146040119</v>
      </c>
      <c r="F3307" s="86" t="s">
        <v>3821</v>
      </c>
      <c r="G3307" s="75" t="s">
        <v>17</v>
      </c>
      <c r="H3307" s="75">
        <v>2950</v>
      </c>
      <c r="I3307" s="87" t="s">
        <v>746</v>
      </c>
      <c r="J3307" s="75" t="s">
        <v>729</v>
      </c>
      <c r="K3307" s="88" t="s">
        <v>202</v>
      </c>
      <c r="L3307" s="88">
        <v>6</v>
      </c>
      <c r="M3307" s="88">
        <v>4</v>
      </c>
      <c r="N3307" s="75" t="s">
        <v>85</v>
      </c>
      <c r="O3307" s="75"/>
      <c r="P3307" s="106"/>
      <c r="Q3307" s="90">
        <f>(17/100+7.6/100+1.65/100)*P3307</f>
        <v>0</v>
      </c>
      <c r="R3307" s="104"/>
      <c r="S3307" s="104"/>
      <c r="T3307" s="104"/>
      <c r="U3307" s="104"/>
      <c r="V3307" s="90">
        <f>+P3307-Q3307+R3307+S3307+T3307+U3307</f>
        <v>0</v>
      </c>
      <c r="W3307" s="91">
        <f>(1.02/100)</f>
        <v>1.02E-2</v>
      </c>
      <c r="X3307" s="91">
        <v>4.8E-3</v>
      </c>
      <c r="Y3307" s="91">
        <v>0.17</v>
      </c>
      <c r="Z3307" s="91">
        <v>1.65E-2</v>
      </c>
      <c r="AA3307" s="91">
        <v>7.6E-2</v>
      </c>
      <c r="AB3307" s="91">
        <f>SUM(W3307:AA3307)</f>
        <v>0.2775</v>
      </c>
      <c r="AC3307" s="75">
        <v>12</v>
      </c>
      <c r="AD3307" s="92">
        <f>IF(AL3307="","",+AC3307*AL3307)</f>
      </c>
      <c r="AE3307" s="93">
        <f>IF(AL3307="","",+AL3307*AB3307)</f>
      </c>
      <c r="AF3307" s="92">
        <f>IF(AL3307="","",+AL3307-AE3307)</f>
      </c>
      <c r="AG3307" s="93">
        <f>+V3307</f>
        <v>0</v>
      </c>
      <c r="AH3307" s="92">
        <f>IF(AF3307="","",+AF3307-AG3307)</f>
      </c>
      <c r="AI3307" s="92">
        <f>IF(AH3307="","",+AH3307*AC3307)</f>
      </c>
      <c r="AJ3307" s="93"/>
      <c r="AK3307" s="94">
        <v>0.33</v>
      </c>
      <c r="AL3307" s="93">
        <f>IF(V3307=0,"",V3307/(1-AB3307-AK3307))</f>
      </c>
      <c r="AM3307" s="95">
        <v>0.33</v>
      </c>
      <c r="AN3307" s="93">
        <f>IF(V3307=0,"",V3307/(1-AB3307-AM3307))</f>
      </c>
      <c r="AO3307" s="96">
        <v>1.2</v>
      </c>
      <c r="AP3307" s="93">
        <f>IF(BD!AJ3307="","",BD!AJ3307*BD!AO3307)</f>
      </c>
      <c r="AQ3307" s="91">
        <f>BD!AM3307/BD!AK3307-1</f>
        <v>0</v>
      </c>
      <c r="AR3307" s="91">
        <f>IF(BD!AN3307="","",IF(BD!AJ3307="","",BD!AN3307/BD!AJ3307-1))</f>
      </c>
      <c r="AS3307" s="91">
        <f>IF(BD!AN3307="","",IF(BD!AN3307&lt;BD!AL3307,"ABAIXO DA META","DENTRO DA META"))</f>
      </c>
      <c r="AT3307" s="91" t="str">
        <f>IF(BD!AJ3307="","EM ANÁLISE",IF(BD!AP3307&gt;=BD!AN3307,"GO", "NO GO"))</f>
        <v>EM ANÁLISE</v>
      </c>
      <c r="AU3307" s="97">
        <f>IF(AN3307="","",+BD!$AN3307-AJ3307)</f>
      </c>
      <c r="AV3307" s="98"/>
      <c r="AW3307" s="90">
        <f>BD!P3307*BD!AC3307</f>
        <v>0</v>
      </c>
      <c r="AX3307" s="90">
        <f>BD!V3307*BD!AC3307</f>
        <v>0</v>
      </c>
      <c r="AY3307" s="90">
        <f>IF(BD!AN3307="","",BD!AN3307*BD!AC3307)</f>
      </c>
      <c r="AZ3307" s="75" t="s">
        <v>123</v>
      </c>
      <c r="BA3307" s="75"/>
      <c r="BB3307" s="75"/>
      <c r="BC3307" s="75"/>
      <c r="BD3307" s="104"/>
      <c r="BE3307" s="104"/>
      <c r="BF3307" s="101"/>
      <c r="BG3307" s="101"/>
      <c r="BH3307" s="101"/>
      <c r="BI3307" s="101"/>
      <c r="BJ3307" s="101"/>
      <c r="BK3307" s="101"/>
      <c r="BL3307" s="101"/>
      <c r="BM3307" s="101"/>
      <c r="BN3307" s="101"/>
      <c r="BO3307" s="103"/>
      <c r="BP3307" s="101"/>
      <c r="BQ3307" s="101"/>
      <c r="BR3307" s="101"/>
      <c r="BS3307" s="101"/>
      <c r="BT3307" s="101"/>
      <c r="BU3307" s="101"/>
      <c r="BV3307" s="101"/>
      <c r="BW3307" s="101"/>
      <c r="BX3307" s="101"/>
      <c r="BY3307" s="101"/>
      <c r="BZ3307" s="101"/>
      <c r="CA3307" s="101"/>
      <c r="CB3307" s="101"/>
      <c r="CC3307" s="101"/>
      <c r="CD3307" s="101"/>
      <c r="CE3307" s="101"/>
      <c r="CF3307" s="101"/>
      <c r="CG3307" s="37" t="e">
        <f>VLOOKUP(Table_1[[#This Row],[EAN]],'[1]Planilha1'!$E:$R,13,0)</f>
        <v>#N/A</v>
      </c>
    </row>
    <row r="3308" ht="15" hidden="1">
      <c r="A3308" s="7"/>
      <c r="B3308" s="84" t="s">
        <v>79</v>
      </c>
      <c r="C3308" s="75">
        <v>222627</v>
      </c>
      <c r="D3308" s="75"/>
      <c r="E3308" s="85">
        <v>7898146040317</v>
      </c>
      <c r="F3308" s="86" t="s">
        <v>3822</v>
      </c>
      <c r="G3308" s="75" t="s">
        <v>17</v>
      </c>
      <c r="H3308" s="75">
        <v>2880</v>
      </c>
      <c r="I3308" s="87" t="s">
        <v>740</v>
      </c>
      <c r="J3308" s="75" t="s">
        <v>741</v>
      </c>
      <c r="K3308" s="88" t="s">
        <v>202</v>
      </c>
      <c r="L3308" s="88">
        <v>6</v>
      </c>
      <c r="M3308" s="88">
        <v>4</v>
      </c>
      <c r="N3308" s="75" t="s">
        <v>85</v>
      </c>
      <c r="O3308" s="75"/>
      <c r="P3308" s="106"/>
      <c r="Q3308" s="90">
        <f>(17/100+7.6/100+1.65/100)*P3308</f>
        <v>0</v>
      </c>
      <c r="R3308" s="104"/>
      <c r="S3308" s="104"/>
      <c r="T3308" s="104"/>
      <c r="U3308" s="104"/>
      <c r="V3308" s="90">
        <f>+P3308-Q3308+R3308+S3308+T3308+U3308</f>
        <v>0</v>
      </c>
      <c r="W3308" s="91">
        <f>(1.02/100)</f>
        <v>1.02E-2</v>
      </c>
      <c r="X3308" s="91">
        <v>4.8E-3</v>
      </c>
      <c r="Y3308" s="91">
        <v>0.17</v>
      </c>
      <c r="Z3308" s="91">
        <v>1.65E-2</v>
      </c>
      <c r="AA3308" s="91">
        <v>7.6E-2</v>
      </c>
      <c r="AB3308" s="91">
        <f>SUM(W3308:AA3308)</f>
        <v>0.2775</v>
      </c>
      <c r="AC3308" s="75">
        <v>12</v>
      </c>
      <c r="AD3308" s="92">
        <f>IF(AL3308="","",+AC3308*AL3308)</f>
      </c>
      <c r="AE3308" s="93">
        <f>IF(AL3308="","",+AL3308*AB3308)</f>
      </c>
      <c r="AF3308" s="92">
        <f>IF(AL3308="","",+AL3308-AE3308)</f>
      </c>
      <c r="AG3308" s="93">
        <f>+V3308</f>
        <v>0</v>
      </c>
      <c r="AH3308" s="92">
        <f>IF(AF3308="","",+AF3308-AG3308)</f>
      </c>
      <c r="AI3308" s="92">
        <f>IF(AH3308="","",+AH3308*AC3308)</f>
      </c>
      <c r="AJ3308" s="93"/>
      <c r="AK3308" s="94">
        <v>0.33</v>
      </c>
      <c r="AL3308" s="93">
        <f>IF(V3308=0,"",V3308/(1-AB3308-AK3308))</f>
      </c>
      <c r="AM3308" s="95">
        <v>0.33</v>
      </c>
      <c r="AN3308" s="93">
        <f>IF(V3308=0,"",V3308/(1-AB3308-AM3308))</f>
      </c>
      <c r="AO3308" s="96">
        <v>1.2</v>
      </c>
      <c r="AP3308" s="93">
        <f>IF(BD!AJ3308="","",BD!AJ3308*BD!AO3308)</f>
      </c>
      <c r="AQ3308" s="91">
        <f>BD!AM3308/BD!AK3308-1</f>
        <v>0</v>
      </c>
      <c r="AR3308" s="91">
        <f>IF(BD!AN3308="","",IF(BD!AJ3308="","",BD!AN3308/BD!AJ3308-1))</f>
      </c>
      <c r="AS3308" s="91">
        <f>IF(BD!AN3308="","",IF(BD!AN3308&lt;BD!AL3308,"ABAIXO DA META","DENTRO DA META"))</f>
      </c>
      <c r="AT3308" s="91" t="str">
        <f>IF(BD!AJ3308="","EM ANÁLISE",IF(BD!AP3308&gt;=BD!AN3308,"GO", "NO GO"))</f>
        <v>EM ANÁLISE</v>
      </c>
      <c r="AU3308" s="97">
        <f>IF(AN3308="","",+BD!$AN3308-AJ3308)</f>
      </c>
      <c r="AV3308" s="98"/>
      <c r="AW3308" s="90">
        <f>BD!P3308*BD!AC3308</f>
        <v>0</v>
      </c>
      <c r="AX3308" s="90">
        <f>BD!V3308*BD!AC3308</f>
        <v>0</v>
      </c>
      <c r="AY3308" s="90">
        <f>IF(BD!AN3308="","",BD!AN3308*BD!AC3308)</f>
      </c>
      <c r="AZ3308" s="75" t="s">
        <v>123</v>
      </c>
      <c r="BA3308" s="75"/>
      <c r="BB3308" s="75"/>
      <c r="BC3308" s="75"/>
      <c r="BD3308" s="104"/>
      <c r="BE3308" s="104"/>
      <c r="BF3308" s="101"/>
      <c r="BG3308" s="101"/>
      <c r="BH3308" s="101"/>
      <c r="BI3308" s="101"/>
      <c r="BJ3308" s="101"/>
      <c r="BK3308" s="101"/>
      <c r="BL3308" s="101"/>
      <c r="BM3308" s="101"/>
      <c r="BN3308" s="101"/>
      <c r="BO3308" s="103"/>
      <c r="BP3308" s="101"/>
      <c r="BQ3308" s="101"/>
      <c r="BR3308" s="101"/>
      <c r="BS3308" s="101"/>
      <c r="BT3308" s="101"/>
      <c r="BU3308" s="101"/>
      <c r="BV3308" s="101"/>
      <c r="BW3308" s="101"/>
      <c r="BX3308" s="101"/>
      <c r="BY3308" s="101"/>
      <c r="BZ3308" s="101"/>
      <c r="CA3308" s="101"/>
      <c r="CB3308" s="101"/>
      <c r="CC3308" s="101"/>
      <c r="CD3308" s="101"/>
      <c r="CE3308" s="101"/>
      <c r="CF3308" s="101"/>
      <c r="CG3308" s="37" t="e">
        <f>VLOOKUP(Table_1[[#This Row],[EAN]],'[1]Planilha1'!$E:$R,13,0)</f>
        <v>#N/A</v>
      </c>
    </row>
    <row r="3309" ht="15" hidden="1">
      <c r="A3309" s="7"/>
      <c r="B3309" s="84" t="s">
        <v>79</v>
      </c>
      <c r="C3309" s="75">
        <v>222628</v>
      </c>
      <c r="D3309" s="75"/>
      <c r="E3309" s="85">
        <v>7898146040027</v>
      </c>
      <c r="F3309" s="86" t="s">
        <v>3823</v>
      </c>
      <c r="G3309" s="75" t="s">
        <v>17</v>
      </c>
      <c r="H3309" s="75">
        <v>2880</v>
      </c>
      <c r="I3309" s="87" t="s">
        <v>740</v>
      </c>
      <c r="J3309" s="75" t="s">
        <v>741</v>
      </c>
      <c r="K3309" s="88" t="s">
        <v>202</v>
      </c>
      <c r="L3309" s="88">
        <v>6</v>
      </c>
      <c r="M3309" s="88">
        <v>4</v>
      </c>
      <c r="N3309" s="75" t="s">
        <v>85</v>
      </c>
      <c r="O3309" s="75"/>
      <c r="P3309" s="106"/>
      <c r="Q3309" s="90">
        <f>(17/100+7.6/100+1.65/100)*P3309</f>
        <v>0</v>
      </c>
      <c r="R3309" s="104"/>
      <c r="S3309" s="104"/>
      <c r="T3309" s="104"/>
      <c r="U3309" s="104"/>
      <c r="V3309" s="90">
        <f>+P3309-Q3309+R3309+S3309+T3309+U3309</f>
        <v>0</v>
      </c>
      <c r="W3309" s="91">
        <f>(1.02/100)</f>
        <v>1.02E-2</v>
      </c>
      <c r="X3309" s="91">
        <v>4.8E-3</v>
      </c>
      <c r="Y3309" s="91">
        <v>0.17</v>
      </c>
      <c r="Z3309" s="91">
        <v>1.65E-2</v>
      </c>
      <c r="AA3309" s="91">
        <v>7.6E-2</v>
      </c>
      <c r="AB3309" s="91">
        <f>SUM(W3309:AA3309)</f>
        <v>0.2775</v>
      </c>
      <c r="AC3309" s="75">
        <v>12</v>
      </c>
      <c r="AD3309" s="92">
        <f>IF(AL3309="","",+AC3309*AL3309)</f>
      </c>
      <c r="AE3309" s="93">
        <f>IF(AL3309="","",+AL3309*AB3309)</f>
      </c>
      <c r="AF3309" s="92">
        <f>IF(AL3309="","",+AL3309-AE3309)</f>
      </c>
      <c r="AG3309" s="93">
        <f>+V3309</f>
        <v>0</v>
      </c>
      <c r="AH3309" s="92">
        <f>IF(AF3309="","",+AF3309-AG3309)</f>
      </c>
      <c r="AI3309" s="92">
        <f>IF(AH3309="","",+AH3309*AC3309)</f>
      </c>
      <c r="AJ3309" s="93"/>
      <c r="AK3309" s="94">
        <v>0.33</v>
      </c>
      <c r="AL3309" s="93">
        <f>IF(V3309=0,"",V3309/(1-AB3309-AK3309))</f>
      </c>
      <c r="AM3309" s="95">
        <v>0.33</v>
      </c>
      <c r="AN3309" s="93">
        <f>IF(V3309=0,"",V3309/(1-AB3309-AM3309))</f>
      </c>
      <c r="AO3309" s="96">
        <v>1.2</v>
      </c>
      <c r="AP3309" s="93">
        <f>IF(BD!AJ3309="","",BD!AJ3309*BD!AO3309)</f>
      </c>
      <c r="AQ3309" s="91">
        <f>BD!AM3309/BD!AK3309-1</f>
        <v>0</v>
      </c>
      <c r="AR3309" s="91">
        <f>IF(BD!AN3309="","",IF(BD!AJ3309="","",BD!AN3309/BD!AJ3309-1))</f>
      </c>
      <c r="AS3309" s="91">
        <f>IF(BD!AN3309="","",IF(BD!AN3309&lt;BD!AL3309,"ABAIXO DA META","DENTRO DA META"))</f>
      </c>
      <c r="AT3309" s="91" t="str">
        <f>IF(BD!AJ3309="","EM ANÁLISE",IF(BD!AP3309&gt;=BD!AN3309,"GO", "NO GO"))</f>
        <v>EM ANÁLISE</v>
      </c>
      <c r="AU3309" s="97">
        <f>IF(AN3309="","",+BD!$AN3309-AJ3309)</f>
      </c>
      <c r="AV3309" s="98"/>
      <c r="AW3309" s="90">
        <f>BD!P3309*BD!AC3309</f>
        <v>0</v>
      </c>
      <c r="AX3309" s="90">
        <f>BD!V3309*BD!AC3309</f>
        <v>0</v>
      </c>
      <c r="AY3309" s="90">
        <f>IF(BD!AN3309="","",BD!AN3309*BD!AC3309)</f>
      </c>
      <c r="AZ3309" s="75" t="s">
        <v>123</v>
      </c>
      <c r="BA3309" s="75"/>
      <c r="BB3309" s="75"/>
      <c r="BC3309" s="75"/>
      <c r="BD3309" s="104"/>
      <c r="BE3309" s="104"/>
      <c r="BF3309" s="101"/>
      <c r="BG3309" s="101"/>
      <c r="BH3309" s="101"/>
      <c r="BI3309" s="101"/>
      <c r="BJ3309" s="101"/>
      <c r="BK3309" s="101"/>
      <c r="BL3309" s="101"/>
      <c r="BM3309" s="101"/>
      <c r="BN3309" s="101"/>
      <c r="BO3309" s="103"/>
      <c r="BP3309" s="101"/>
      <c r="BQ3309" s="101"/>
      <c r="BR3309" s="101"/>
      <c r="BS3309" s="101"/>
      <c r="BT3309" s="101"/>
      <c r="BU3309" s="101"/>
      <c r="BV3309" s="101"/>
      <c r="BW3309" s="101"/>
      <c r="BX3309" s="101"/>
      <c r="BY3309" s="101"/>
      <c r="BZ3309" s="101"/>
      <c r="CA3309" s="101"/>
      <c r="CB3309" s="101"/>
      <c r="CC3309" s="101"/>
      <c r="CD3309" s="101"/>
      <c r="CE3309" s="101"/>
      <c r="CF3309" s="101"/>
      <c r="CG3309" s="37" t="e">
        <f>VLOOKUP(Table_1[[#This Row],[EAN]],'[1]Planilha1'!$E:$R,13,0)</f>
        <v>#N/A</v>
      </c>
    </row>
    <row r="3310" ht="15" hidden="1">
      <c r="A3310" s="7"/>
      <c r="B3310" s="84" t="s">
        <v>79</v>
      </c>
      <c r="C3310" s="75">
        <v>222629</v>
      </c>
      <c r="D3310" s="75"/>
      <c r="E3310" s="85">
        <v>7898146041536</v>
      </c>
      <c r="F3310" s="86" t="s">
        <v>3824</v>
      </c>
      <c r="G3310" s="75" t="s">
        <v>17</v>
      </c>
      <c r="H3310" s="75">
        <v>2880</v>
      </c>
      <c r="I3310" s="87" t="s">
        <v>740</v>
      </c>
      <c r="J3310" s="75" t="s">
        <v>741</v>
      </c>
      <c r="K3310" s="88" t="s">
        <v>202</v>
      </c>
      <c r="L3310" s="88">
        <v>6</v>
      </c>
      <c r="M3310" s="88">
        <v>4</v>
      </c>
      <c r="N3310" s="75" t="s">
        <v>85</v>
      </c>
      <c r="O3310" s="75"/>
      <c r="P3310" s="106"/>
      <c r="Q3310" s="90">
        <f>(17/100+7.6/100+1.65/100)*P3310</f>
        <v>0</v>
      </c>
      <c r="R3310" s="104"/>
      <c r="S3310" s="104"/>
      <c r="T3310" s="104"/>
      <c r="U3310" s="104"/>
      <c r="V3310" s="90">
        <f>+P3310-Q3310+R3310+S3310+T3310+U3310</f>
        <v>0</v>
      </c>
      <c r="W3310" s="91">
        <f>(1.02/100)</f>
        <v>1.02E-2</v>
      </c>
      <c r="X3310" s="91">
        <v>4.8E-3</v>
      </c>
      <c r="Y3310" s="91">
        <v>0.17</v>
      </c>
      <c r="Z3310" s="91">
        <v>1.65E-2</v>
      </c>
      <c r="AA3310" s="91">
        <v>7.6E-2</v>
      </c>
      <c r="AB3310" s="91">
        <f>SUM(W3310:AA3310)</f>
        <v>0.2775</v>
      </c>
      <c r="AC3310" s="75">
        <v>12</v>
      </c>
      <c r="AD3310" s="92">
        <f>IF(AL3310="","",+AC3310*AL3310)</f>
      </c>
      <c r="AE3310" s="93">
        <f>IF(AL3310="","",+AL3310*AB3310)</f>
      </c>
      <c r="AF3310" s="92">
        <f>IF(AL3310="","",+AL3310-AE3310)</f>
      </c>
      <c r="AG3310" s="93">
        <f>+V3310</f>
        <v>0</v>
      </c>
      <c r="AH3310" s="92">
        <f>IF(AF3310="","",+AF3310-AG3310)</f>
      </c>
      <c r="AI3310" s="92">
        <f>IF(AH3310="","",+AH3310*AC3310)</f>
      </c>
      <c r="AJ3310" s="93"/>
      <c r="AK3310" s="94">
        <v>0.33</v>
      </c>
      <c r="AL3310" s="93">
        <f>IF(V3310=0,"",V3310/(1-AB3310-AK3310))</f>
      </c>
      <c r="AM3310" s="95">
        <v>0.33</v>
      </c>
      <c r="AN3310" s="93">
        <f>IF(V3310=0,"",V3310/(1-AB3310-AM3310))</f>
      </c>
      <c r="AO3310" s="96">
        <v>1.2</v>
      </c>
      <c r="AP3310" s="93">
        <f>IF(BD!AJ3310="","",BD!AJ3310*BD!AO3310)</f>
      </c>
      <c r="AQ3310" s="91">
        <f>BD!AM3310/BD!AK3310-1</f>
        <v>0</v>
      </c>
      <c r="AR3310" s="91">
        <f>IF(BD!AN3310="","",IF(BD!AJ3310="","",BD!AN3310/BD!AJ3310-1))</f>
      </c>
      <c r="AS3310" s="91">
        <f>IF(BD!AN3310="","",IF(BD!AN3310&lt;BD!AL3310,"ABAIXO DA META","DENTRO DA META"))</f>
      </c>
      <c r="AT3310" s="91" t="str">
        <f>IF(BD!AJ3310="","EM ANÁLISE",IF(BD!AP3310&gt;=BD!AN3310,"GO", "NO GO"))</f>
        <v>EM ANÁLISE</v>
      </c>
      <c r="AU3310" s="97">
        <f>IF(AN3310="","",+BD!$AN3310-AJ3310)</f>
      </c>
      <c r="AV3310" s="98"/>
      <c r="AW3310" s="90">
        <f>BD!P3310*BD!AC3310</f>
        <v>0</v>
      </c>
      <c r="AX3310" s="90">
        <f>BD!V3310*BD!AC3310</f>
        <v>0</v>
      </c>
      <c r="AY3310" s="90">
        <f>IF(BD!AN3310="","",BD!AN3310*BD!AC3310)</f>
      </c>
      <c r="AZ3310" s="75" t="s">
        <v>123</v>
      </c>
      <c r="BA3310" s="75"/>
      <c r="BB3310" s="75"/>
      <c r="BC3310" s="75"/>
      <c r="BD3310" s="104"/>
      <c r="BE3310" s="104"/>
      <c r="BF3310" s="101"/>
      <c r="BG3310" s="101"/>
      <c r="BH3310" s="101"/>
      <c r="BI3310" s="101"/>
      <c r="BJ3310" s="101"/>
      <c r="BK3310" s="101"/>
      <c r="BL3310" s="101"/>
      <c r="BM3310" s="101"/>
      <c r="BN3310" s="101"/>
      <c r="BO3310" s="103"/>
      <c r="BP3310" s="101"/>
      <c r="BQ3310" s="101"/>
      <c r="BR3310" s="101"/>
      <c r="BS3310" s="101"/>
      <c r="BT3310" s="101"/>
      <c r="BU3310" s="101"/>
      <c r="BV3310" s="101"/>
      <c r="BW3310" s="101"/>
      <c r="BX3310" s="101"/>
      <c r="BY3310" s="101"/>
      <c r="BZ3310" s="101"/>
      <c r="CA3310" s="101"/>
      <c r="CB3310" s="101"/>
      <c r="CC3310" s="101"/>
      <c r="CD3310" s="101"/>
      <c r="CE3310" s="101"/>
      <c r="CF3310" s="101"/>
      <c r="CG3310" s="37" t="e">
        <f>VLOOKUP(Table_1[[#This Row],[EAN]],'[1]Planilha1'!$E:$R,13,0)</f>
        <v>#N/A</v>
      </c>
    </row>
    <row r="3311" ht="15" hidden="1">
      <c r="A3311" s="7"/>
      <c r="B3311" s="84" t="s">
        <v>79</v>
      </c>
      <c r="C3311" s="75">
        <v>222630</v>
      </c>
      <c r="D3311" s="75"/>
      <c r="E3311" s="85">
        <v>7898146040393</v>
      </c>
      <c r="F3311" s="86" t="s">
        <v>3825</v>
      </c>
      <c r="G3311" s="75" t="s">
        <v>17</v>
      </c>
      <c r="H3311" s="75">
        <v>1170</v>
      </c>
      <c r="I3311" s="87" t="s">
        <v>608</v>
      </c>
      <c r="J3311" s="75" t="s">
        <v>736</v>
      </c>
      <c r="K3311" s="88" t="s">
        <v>84</v>
      </c>
      <c r="L3311" s="88">
        <v>12</v>
      </c>
      <c r="M3311" s="88">
        <v>4</v>
      </c>
      <c r="N3311" s="75" t="s">
        <v>85</v>
      </c>
      <c r="O3311" s="75"/>
      <c r="P3311" s="106"/>
      <c r="Q3311" s="90">
        <f>(17/100+7.6/100+1.65/100)*P3311</f>
        <v>0</v>
      </c>
      <c r="R3311" s="104"/>
      <c r="S3311" s="104"/>
      <c r="T3311" s="104"/>
      <c r="U3311" s="104"/>
      <c r="V3311" s="90">
        <f>+P3311-Q3311+R3311+S3311+T3311+U3311</f>
        <v>0</v>
      </c>
      <c r="W3311" s="91">
        <f>(1.02/100)</f>
        <v>1.02E-2</v>
      </c>
      <c r="X3311" s="91">
        <v>4.8E-3</v>
      </c>
      <c r="Y3311" s="91">
        <v>0.17</v>
      </c>
      <c r="Z3311" s="91">
        <v>1.65E-2</v>
      </c>
      <c r="AA3311" s="91">
        <v>7.6E-2</v>
      </c>
      <c r="AB3311" s="91">
        <f>SUM(W3311:AA3311)</f>
        <v>0.2775</v>
      </c>
      <c r="AC3311" s="75">
        <v>12</v>
      </c>
      <c r="AD3311" s="92">
        <f>IF(AL3311="","",+AC3311*AL3311)</f>
      </c>
      <c r="AE3311" s="93">
        <f>IF(AL3311="","",+AL3311*AB3311)</f>
      </c>
      <c r="AF3311" s="92">
        <f>IF(AL3311="","",+AL3311-AE3311)</f>
      </c>
      <c r="AG3311" s="93">
        <f>+V3311</f>
        <v>0</v>
      </c>
      <c r="AH3311" s="92">
        <f>IF(AF3311="","",+AF3311-AG3311)</f>
      </c>
      <c r="AI3311" s="92">
        <f>IF(AH3311="","",+AH3311*AC3311)</f>
      </c>
      <c r="AJ3311" s="93"/>
      <c r="AK3311" s="94">
        <v>0.33</v>
      </c>
      <c r="AL3311" s="93">
        <f>IF(V3311=0,"",V3311/(1-AB3311-AK3311))</f>
      </c>
      <c r="AM3311" s="95">
        <v>0.33</v>
      </c>
      <c r="AN3311" s="93">
        <f>IF(V3311=0,"",V3311/(1-AB3311-AM3311))</f>
      </c>
      <c r="AO3311" s="96">
        <v>1.2</v>
      </c>
      <c r="AP3311" s="93">
        <f>IF(BD!AJ3311="","",BD!AJ3311*BD!AO3311)</f>
      </c>
      <c r="AQ3311" s="91">
        <f>BD!AM3311/BD!AK3311-1</f>
        <v>0</v>
      </c>
      <c r="AR3311" s="91">
        <f>IF(BD!AN3311="","",IF(BD!AJ3311="","",BD!AN3311/BD!AJ3311-1))</f>
      </c>
      <c r="AS3311" s="91">
        <f>IF(BD!AN3311="","",IF(BD!AN3311&lt;BD!AL3311,"ABAIXO DA META","DENTRO DA META"))</f>
      </c>
      <c r="AT3311" s="91" t="str">
        <f>IF(BD!AJ3311="","EM ANÁLISE",IF(BD!AP3311&gt;=BD!AN3311,"GO", "NO GO"))</f>
        <v>EM ANÁLISE</v>
      </c>
      <c r="AU3311" s="97">
        <f>IF(AN3311="","",+BD!$AN3311-AJ3311)</f>
      </c>
      <c r="AV3311" s="98"/>
      <c r="AW3311" s="90">
        <f>BD!P3311*BD!AC3311</f>
        <v>0</v>
      </c>
      <c r="AX3311" s="90">
        <f>BD!V3311*BD!AC3311</f>
        <v>0</v>
      </c>
      <c r="AY3311" s="90">
        <f>IF(BD!AN3311="","",BD!AN3311*BD!AC3311)</f>
      </c>
      <c r="AZ3311" s="75" t="s">
        <v>123</v>
      </c>
      <c r="BA3311" s="75"/>
      <c r="BB3311" s="75"/>
      <c r="BC3311" s="75"/>
      <c r="BD3311" s="104"/>
      <c r="BE3311" s="104"/>
      <c r="BF3311" s="101"/>
      <c r="BG3311" s="101"/>
      <c r="BH3311" s="101"/>
      <c r="BI3311" s="101"/>
      <c r="BJ3311" s="101"/>
      <c r="BK3311" s="101"/>
      <c r="BL3311" s="101"/>
      <c r="BM3311" s="101"/>
      <c r="BN3311" s="101"/>
      <c r="BO3311" s="103"/>
      <c r="BP3311" s="101"/>
      <c r="BQ3311" s="101"/>
      <c r="BR3311" s="101"/>
      <c r="BS3311" s="101"/>
      <c r="BT3311" s="101"/>
      <c r="BU3311" s="101"/>
      <c r="BV3311" s="101"/>
      <c r="BW3311" s="101"/>
      <c r="BX3311" s="101"/>
      <c r="BY3311" s="101"/>
      <c r="BZ3311" s="101"/>
      <c r="CA3311" s="101"/>
      <c r="CB3311" s="101"/>
      <c r="CC3311" s="101"/>
      <c r="CD3311" s="101"/>
      <c r="CE3311" s="101"/>
      <c r="CF3311" s="101"/>
      <c r="CG3311" s="37" t="e">
        <f>VLOOKUP(Table_1[[#This Row],[EAN]],'[1]Planilha1'!$E:$R,13,0)</f>
        <v>#N/A</v>
      </c>
    </row>
    <row r="3312" ht="15" hidden="1">
      <c r="A3312" s="7"/>
      <c r="B3312" s="84" t="s">
        <v>79</v>
      </c>
      <c r="C3312" s="75">
        <v>222631</v>
      </c>
      <c r="D3312" s="75"/>
      <c r="E3312" s="85">
        <v>7898146040171</v>
      </c>
      <c r="F3312" s="86" t="s">
        <v>3826</v>
      </c>
      <c r="G3312" s="75" t="s">
        <v>17</v>
      </c>
      <c r="H3312" s="75">
        <v>1170</v>
      </c>
      <c r="I3312" s="87" t="s">
        <v>608</v>
      </c>
      <c r="J3312" s="75" t="s">
        <v>736</v>
      </c>
      <c r="K3312" s="88" t="s">
        <v>84</v>
      </c>
      <c r="L3312" s="88">
        <v>12</v>
      </c>
      <c r="M3312" s="88">
        <v>4</v>
      </c>
      <c r="N3312" s="75" t="s">
        <v>85</v>
      </c>
      <c r="O3312" s="75"/>
      <c r="P3312" s="106"/>
      <c r="Q3312" s="90">
        <f>(17/100+7.6/100+1.65/100)*P3312</f>
        <v>0</v>
      </c>
      <c r="R3312" s="104"/>
      <c r="S3312" s="104"/>
      <c r="T3312" s="104"/>
      <c r="U3312" s="104"/>
      <c r="V3312" s="90">
        <f>+P3312-Q3312+R3312+S3312+T3312+U3312</f>
        <v>0</v>
      </c>
      <c r="W3312" s="91">
        <f>(1.02/100)</f>
        <v>1.02E-2</v>
      </c>
      <c r="X3312" s="91">
        <v>4.8E-3</v>
      </c>
      <c r="Y3312" s="91">
        <v>0.17</v>
      </c>
      <c r="Z3312" s="91">
        <v>1.65E-2</v>
      </c>
      <c r="AA3312" s="91">
        <v>7.6E-2</v>
      </c>
      <c r="AB3312" s="91">
        <f>SUM(W3312:AA3312)</f>
        <v>0.2775</v>
      </c>
      <c r="AC3312" s="75">
        <v>12</v>
      </c>
      <c r="AD3312" s="92">
        <f>IF(AL3312="","",+AC3312*AL3312)</f>
      </c>
      <c r="AE3312" s="93">
        <f>IF(AL3312="","",+AL3312*AB3312)</f>
      </c>
      <c r="AF3312" s="92">
        <f>IF(AL3312="","",+AL3312-AE3312)</f>
      </c>
      <c r="AG3312" s="93">
        <f>+V3312</f>
        <v>0</v>
      </c>
      <c r="AH3312" s="92">
        <f>IF(AF3312="","",+AF3312-AG3312)</f>
      </c>
      <c r="AI3312" s="92">
        <f>IF(AH3312="","",+AH3312*AC3312)</f>
      </c>
      <c r="AJ3312" s="93"/>
      <c r="AK3312" s="94">
        <v>0.33</v>
      </c>
      <c r="AL3312" s="93">
        <f>IF(V3312=0,"",V3312/(1-AB3312-AK3312))</f>
      </c>
      <c r="AM3312" s="95">
        <v>0.33</v>
      </c>
      <c r="AN3312" s="93">
        <f>IF(V3312=0,"",V3312/(1-AB3312-AM3312))</f>
      </c>
      <c r="AO3312" s="96">
        <v>1.2</v>
      </c>
      <c r="AP3312" s="93">
        <f>IF(BD!AJ3312="","",BD!AJ3312*BD!AO3312)</f>
      </c>
      <c r="AQ3312" s="91">
        <f>BD!AM3312/BD!AK3312-1</f>
        <v>0</v>
      </c>
      <c r="AR3312" s="91">
        <f>IF(BD!AN3312="","",IF(BD!AJ3312="","",BD!AN3312/BD!AJ3312-1))</f>
      </c>
      <c r="AS3312" s="91">
        <f>IF(BD!AN3312="","",IF(BD!AN3312&lt;BD!AL3312,"ABAIXO DA META","DENTRO DA META"))</f>
      </c>
      <c r="AT3312" s="91" t="str">
        <f>IF(BD!AJ3312="","EM ANÁLISE",IF(BD!AP3312&gt;=BD!AN3312,"GO", "NO GO"))</f>
        <v>EM ANÁLISE</v>
      </c>
      <c r="AU3312" s="97">
        <f>IF(AN3312="","",+BD!$AN3312-AJ3312)</f>
      </c>
      <c r="AV3312" s="98"/>
      <c r="AW3312" s="90">
        <f>BD!P3312*BD!AC3312</f>
        <v>0</v>
      </c>
      <c r="AX3312" s="90">
        <f>BD!V3312*BD!AC3312</f>
        <v>0</v>
      </c>
      <c r="AY3312" s="90">
        <f>IF(BD!AN3312="","",BD!AN3312*BD!AC3312)</f>
      </c>
      <c r="AZ3312" s="75" t="s">
        <v>123</v>
      </c>
      <c r="BA3312" s="75"/>
      <c r="BB3312" s="75"/>
      <c r="BC3312" s="75"/>
      <c r="BD3312" s="104"/>
      <c r="BE3312" s="104"/>
      <c r="BF3312" s="101"/>
      <c r="BG3312" s="101"/>
      <c r="BH3312" s="101"/>
      <c r="BI3312" s="101"/>
      <c r="BJ3312" s="101"/>
      <c r="BK3312" s="101"/>
      <c r="BL3312" s="101"/>
      <c r="BM3312" s="101"/>
      <c r="BN3312" s="101"/>
      <c r="BO3312" s="103"/>
      <c r="BP3312" s="101"/>
      <c r="BQ3312" s="101"/>
      <c r="BR3312" s="101"/>
      <c r="BS3312" s="101"/>
      <c r="BT3312" s="101"/>
      <c r="BU3312" s="101"/>
      <c r="BV3312" s="101"/>
      <c r="BW3312" s="101"/>
      <c r="BX3312" s="101"/>
      <c r="BY3312" s="101"/>
      <c r="BZ3312" s="101"/>
      <c r="CA3312" s="101"/>
      <c r="CB3312" s="101"/>
      <c r="CC3312" s="101"/>
      <c r="CD3312" s="101"/>
      <c r="CE3312" s="101"/>
      <c r="CF3312" s="101"/>
      <c r="CG3312" s="37" t="e">
        <f>VLOOKUP(Table_1[[#This Row],[EAN]],'[1]Planilha1'!$E:$R,13,0)</f>
        <v>#N/A</v>
      </c>
    </row>
    <row r="3313" ht="15" hidden="1">
      <c r="A3313" s="7"/>
      <c r="B3313" s="84" t="s">
        <v>79</v>
      </c>
      <c r="C3313" s="75">
        <v>222632</v>
      </c>
      <c r="D3313" s="75"/>
      <c r="E3313" s="85">
        <v>7898146040874</v>
      </c>
      <c r="F3313" s="86" t="s">
        <v>3827</v>
      </c>
      <c r="G3313" s="75" t="s">
        <v>17</v>
      </c>
      <c r="H3313" s="75">
        <v>2880</v>
      </c>
      <c r="I3313" s="87" t="s">
        <v>740</v>
      </c>
      <c r="J3313" s="75" t="s">
        <v>741</v>
      </c>
      <c r="K3313" s="88" t="s">
        <v>84</v>
      </c>
      <c r="L3313" s="88">
        <v>12</v>
      </c>
      <c r="M3313" s="88">
        <v>4</v>
      </c>
      <c r="N3313" s="75" t="s">
        <v>85</v>
      </c>
      <c r="O3313" s="75"/>
      <c r="P3313" s="106"/>
      <c r="Q3313" s="90">
        <f>(17/100+7.6/100+1.65/100)*P3313</f>
        <v>0</v>
      </c>
      <c r="R3313" s="104"/>
      <c r="S3313" s="104"/>
      <c r="T3313" s="104"/>
      <c r="U3313" s="104"/>
      <c r="V3313" s="90">
        <f>+P3313-Q3313+R3313+S3313+T3313+U3313</f>
        <v>0</v>
      </c>
      <c r="W3313" s="91">
        <f>(1.02/100)</f>
        <v>1.02E-2</v>
      </c>
      <c r="X3313" s="91">
        <v>4.8E-3</v>
      </c>
      <c r="Y3313" s="91">
        <v>0.17</v>
      </c>
      <c r="Z3313" s="91">
        <v>1.65E-2</v>
      </c>
      <c r="AA3313" s="91">
        <v>7.6E-2</v>
      </c>
      <c r="AB3313" s="91">
        <f>SUM(W3313:AA3313)</f>
        <v>0.2775</v>
      </c>
      <c r="AC3313" s="75">
        <v>12</v>
      </c>
      <c r="AD3313" s="92">
        <f>IF(AL3313="","",+AC3313*AL3313)</f>
      </c>
      <c r="AE3313" s="93">
        <f>IF(AL3313="","",+AL3313*AB3313)</f>
      </c>
      <c r="AF3313" s="92">
        <f>IF(AL3313="","",+AL3313-AE3313)</f>
      </c>
      <c r="AG3313" s="93">
        <f>+V3313</f>
        <v>0</v>
      </c>
      <c r="AH3313" s="92">
        <f>IF(AF3313="","",+AF3313-AG3313)</f>
      </c>
      <c r="AI3313" s="92">
        <f>IF(AH3313="","",+AH3313*AC3313)</f>
      </c>
      <c r="AJ3313" s="93"/>
      <c r="AK3313" s="94">
        <v>0.33</v>
      </c>
      <c r="AL3313" s="93">
        <f>IF(V3313=0,"",V3313/(1-AB3313-AK3313))</f>
      </c>
      <c r="AM3313" s="95">
        <v>0.33</v>
      </c>
      <c r="AN3313" s="93">
        <f>IF(V3313=0,"",V3313/(1-AB3313-AM3313))</f>
      </c>
      <c r="AO3313" s="96">
        <v>1.2</v>
      </c>
      <c r="AP3313" s="93">
        <f>IF(BD!AJ3313="","",BD!AJ3313*BD!AO3313)</f>
      </c>
      <c r="AQ3313" s="91">
        <f>BD!AM3313/BD!AK3313-1</f>
        <v>0</v>
      </c>
      <c r="AR3313" s="91">
        <f>IF(BD!AN3313="","",IF(BD!AJ3313="","",BD!AN3313/BD!AJ3313-1))</f>
      </c>
      <c r="AS3313" s="91">
        <f>IF(BD!AN3313="","",IF(BD!AN3313&lt;BD!AL3313,"ABAIXO DA META","DENTRO DA META"))</f>
      </c>
      <c r="AT3313" s="91" t="str">
        <f>IF(BD!AJ3313="","EM ANÁLISE",IF(BD!AP3313&gt;=BD!AN3313,"GO", "NO GO"))</f>
        <v>EM ANÁLISE</v>
      </c>
      <c r="AU3313" s="97">
        <f>IF(AN3313="","",+BD!$AN3313-AJ3313)</f>
      </c>
      <c r="AV3313" s="98"/>
      <c r="AW3313" s="90">
        <f>BD!P3313*BD!AC3313</f>
        <v>0</v>
      </c>
      <c r="AX3313" s="90">
        <f>BD!V3313*BD!AC3313</f>
        <v>0</v>
      </c>
      <c r="AY3313" s="90">
        <f>IF(BD!AN3313="","",BD!AN3313*BD!AC3313)</f>
      </c>
      <c r="AZ3313" s="75" t="s">
        <v>123</v>
      </c>
      <c r="BA3313" s="75"/>
      <c r="BB3313" s="75"/>
      <c r="BC3313" s="75"/>
      <c r="BD3313" s="104"/>
      <c r="BE3313" s="104"/>
      <c r="BF3313" s="101"/>
      <c r="BG3313" s="101"/>
      <c r="BH3313" s="101"/>
      <c r="BI3313" s="101"/>
      <c r="BJ3313" s="101"/>
      <c r="BK3313" s="101"/>
      <c r="BL3313" s="101"/>
      <c r="BM3313" s="101"/>
      <c r="BN3313" s="101"/>
      <c r="BO3313" s="103"/>
      <c r="BP3313" s="101"/>
      <c r="BQ3313" s="101"/>
      <c r="BR3313" s="101"/>
      <c r="BS3313" s="101"/>
      <c r="BT3313" s="101"/>
      <c r="BU3313" s="101"/>
      <c r="BV3313" s="101"/>
      <c r="BW3313" s="101"/>
      <c r="BX3313" s="101"/>
      <c r="BY3313" s="101"/>
      <c r="BZ3313" s="101"/>
      <c r="CA3313" s="101"/>
      <c r="CB3313" s="101"/>
      <c r="CC3313" s="101"/>
      <c r="CD3313" s="101"/>
      <c r="CE3313" s="101"/>
      <c r="CF3313" s="101"/>
      <c r="CG3313" s="37" t="e">
        <f>VLOOKUP(Table_1[[#This Row],[EAN]],'[1]Planilha1'!$E:$R,13,0)</f>
        <v>#N/A</v>
      </c>
    </row>
    <row r="3314" ht="15" hidden="1">
      <c r="A3314" s="7"/>
      <c r="B3314" s="84" t="s">
        <v>79</v>
      </c>
      <c r="C3314" s="75">
        <v>222633</v>
      </c>
      <c r="D3314" s="75"/>
      <c r="E3314" s="85">
        <v>7898146040898</v>
      </c>
      <c r="F3314" s="86" t="s">
        <v>3828</v>
      </c>
      <c r="G3314" s="75" t="s">
        <v>17</v>
      </c>
      <c r="H3314" s="75">
        <v>2880</v>
      </c>
      <c r="I3314" s="87" t="s">
        <v>740</v>
      </c>
      <c r="J3314" s="75" t="s">
        <v>741</v>
      </c>
      <c r="K3314" s="88" t="s">
        <v>84</v>
      </c>
      <c r="L3314" s="88">
        <v>12</v>
      </c>
      <c r="M3314" s="88">
        <v>4</v>
      </c>
      <c r="N3314" s="75" t="s">
        <v>85</v>
      </c>
      <c r="O3314" s="75"/>
      <c r="P3314" s="106"/>
      <c r="Q3314" s="90">
        <f>(17/100+7.6/100+1.65/100)*P3314</f>
        <v>0</v>
      </c>
      <c r="R3314" s="104"/>
      <c r="S3314" s="104"/>
      <c r="T3314" s="104"/>
      <c r="U3314" s="104"/>
      <c r="V3314" s="90">
        <f>+P3314-Q3314+R3314+S3314+T3314+U3314</f>
        <v>0</v>
      </c>
      <c r="W3314" s="91">
        <f>(1.02/100)</f>
        <v>1.02E-2</v>
      </c>
      <c r="X3314" s="91">
        <v>4.8E-3</v>
      </c>
      <c r="Y3314" s="91">
        <v>0.17</v>
      </c>
      <c r="Z3314" s="91">
        <v>1.65E-2</v>
      </c>
      <c r="AA3314" s="91">
        <v>7.6E-2</v>
      </c>
      <c r="AB3314" s="91">
        <f>SUM(W3314:AA3314)</f>
        <v>0.2775</v>
      </c>
      <c r="AC3314" s="75">
        <v>12</v>
      </c>
      <c r="AD3314" s="92">
        <f>IF(AL3314="","",+AC3314*AL3314)</f>
      </c>
      <c r="AE3314" s="93">
        <f>IF(AL3314="","",+AL3314*AB3314)</f>
      </c>
      <c r="AF3314" s="92">
        <f>IF(AL3314="","",+AL3314-AE3314)</f>
      </c>
      <c r="AG3314" s="93">
        <f>+V3314</f>
        <v>0</v>
      </c>
      <c r="AH3314" s="92">
        <f>IF(AF3314="","",+AF3314-AG3314)</f>
      </c>
      <c r="AI3314" s="92">
        <f>IF(AH3314="","",+AH3314*AC3314)</f>
      </c>
      <c r="AJ3314" s="93"/>
      <c r="AK3314" s="94">
        <v>0.33</v>
      </c>
      <c r="AL3314" s="93">
        <f>IF(V3314=0,"",V3314/(1-AB3314-AK3314))</f>
      </c>
      <c r="AM3314" s="95">
        <v>0.33</v>
      </c>
      <c r="AN3314" s="93">
        <f>IF(V3314=0,"",V3314/(1-AB3314-AM3314))</f>
      </c>
      <c r="AO3314" s="96">
        <v>1.2</v>
      </c>
      <c r="AP3314" s="93">
        <f>IF(BD!AJ3314="","",BD!AJ3314*BD!AO3314)</f>
      </c>
      <c r="AQ3314" s="91">
        <f>BD!AM3314/BD!AK3314-1</f>
        <v>0</v>
      </c>
      <c r="AR3314" s="91">
        <f>IF(BD!AN3314="","",IF(BD!AJ3314="","",BD!AN3314/BD!AJ3314-1))</f>
      </c>
      <c r="AS3314" s="91">
        <f>IF(BD!AN3314="","",IF(BD!AN3314&lt;BD!AL3314,"ABAIXO DA META","DENTRO DA META"))</f>
      </c>
      <c r="AT3314" s="91" t="str">
        <f>IF(BD!AJ3314="","EM ANÁLISE",IF(BD!AP3314&gt;=BD!AN3314,"GO", "NO GO"))</f>
        <v>EM ANÁLISE</v>
      </c>
      <c r="AU3314" s="97">
        <f>IF(AN3314="","",+BD!$AN3314-AJ3314)</f>
      </c>
      <c r="AV3314" s="98"/>
      <c r="AW3314" s="90">
        <f>BD!P3314*BD!AC3314</f>
        <v>0</v>
      </c>
      <c r="AX3314" s="90">
        <f>BD!V3314*BD!AC3314</f>
        <v>0</v>
      </c>
      <c r="AY3314" s="90">
        <f>IF(BD!AN3314="","",BD!AN3314*BD!AC3314)</f>
      </c>
      <c r="AZ3314" s="75" t="s">
        <v>123</v>
      </c>
      <c r="BA3314" s="75"/>
      <c r="BB3314" s="75"/>
      <c r="BC3314" s="75"/>
      <c r="BD3314" s="104"/>
      <c r="BE3314" s="104"/>
      <c r="BF3314" s="101"/>
      <c r="BG3314" s="101"/>
      <c r="BH3314" s="101"/>
      <c r="BI3314" s="101"/>
      <c r="BJ3314" s="101"/>
      <c r="BK3314" s="101"/>
      <c r="BL3314" s="101"/>
      <c r="BM3314" s="101"/>
      <c r="BN3314" s="101"/>
      <c r="BO3314" s="103"/>
      <c r="BP3314" s="101"/>
      <c r="BQ3314" s="101"/>
      <c r="BR3314" s="101"/>
      <c r="BS3314" s="101"/>
      <c r="BT3314" s="101"/>
      <c r="BU3314" s="101"/>
      <c r="BV3314" s="101"/>
      <c r="BW3314" s="101"/>
      <c r="BX3314" s="101"/>
      <c r="BY3314" s="101"/>
      <c r="BZ3314" s="101"/>
      <c r="CA3314" s="101"/>
      <c r="CB3314" s="101"/>
      <c r="CC3314" s="101"/>
      <c r="CD3314" s="101"/>
      <c r="CE3314" s="101"/>
      <c r="CF3314" s="101"/>
      <c r="CG3314" s="37" t="e">
        <f>VLOOKUP(Table_1[[#This Row],[EAN]],'[1]Planilha1'!$E:$R,13,0)</f>
        <v>#N/A</v>
      </c>
    </row>
    <row r="3315" ht="15" hidden="1">
      <c r="A3315" s="7"/>
      <c r="B3315" s="84" t="s">
        <v>79</v>
      </c>
      <c r="C3315" s="75">
        <v>222634</v>
      </c>
      <c r="D3315" s="75"/>
      <c r="E3315" s="85">
        <v>7898146040928</v>
      </c>
      <c r="F3315" s="86" t="s">
        <v>3829</v>
      </c>
      <c r="G3315" s="75" t="s">
        <v>17</v>
      </c>
      <c r="H3315" s="75">
        <v>2950</v>
      </c>
      <c r="I3315" s="87" t="s">
        <v>746</v>
      </c>
      <c r="J3315" s="75" t="s">
        <v>729</v>
      </c>
      <c r="K3315" s="88" t="s">
        <v>84</v>
      </c>
      <c r="L3315" s="88">
        <v>12</v>
      </c>
      <c r="M3315" s="88">
        <v>4</v>
      </c>
      <c r="N3315" s="75" t="s">
        <v>85</v>
      </c>
      <c r="O3315" s="75"/>
      <c r="P3315" s="106"/>
      <c r="Q3315" s="90">
        <f>(17/100+7.6/100+1.65/100)*P3315</f>
        <v>0</v>
      </c>
      <c r="R3315" s="104"/>
      <c r="S3315" s="104"/>
      <c r="T3315" s="104"/>
      <c r="U3315" s="104"/>
      <c r="V3315" s="90">
        <f>+P3315-Q3315+R3315+S3315+T3315+U3315</f>
        <v>0</v>
      </c>
      <c r="W3315" s="91">
        <f>(1.02/100)</f>
        <v>1.02E-2</v>
      </c>
      <c r="X3315" s="91">
        <v>4.8E-3</v>
      </c>
      <c r="Y3315" s="91">
        <v>0.17</v>
      </c>
      <c r="Z3315" s="91">
        <v>1.65E-2</v>
      </c>
      <c r="AA3315" s="91">
        <v>7.6E-2</v>
      </c>
      <c r="AB3315" s="91">
        <f>SUM(W3315:AA3315)</f>
        <v>0.2775</v>
      </c>
      <c r="AC3315" s="75">
        <v>12</v>
      </c>
      <c r="AD3315" s="92">
        <f>IF(AL3315="","",+AC3315*AL3315)</f>
      </c>
      <c r="AE3315" s="93">
        <f>IF(AL3315="","",+AL3315*AB3315)</f>
      </c>
      <c r="AF3315" s="92">
        <f>IF(AL3315="","",+AL3315-AE3315)</f>
      </c>
      <c r="AG3315" s="93">
        <f>+V3315</f>
        <v>0</v>
      </c>
      <c r="AH3315" s="92">
        <f>IF(AF3315="","",+AF3315-AG3315)</f>
      </c>
      <c r="AI3315" s="92">
        <f>IF(AH3315="","",+AH3315*AC3315)</f>
      </c>
      <c r="AJ3315" s="93"/>
      <c r="AK3315" s="94">
        <v>0.33</v>
      </c>
      <c r="AL3315" s="93">
        <f>IF(V3315=0,"",V3315/(1-AB3315-AK3315))</f>
      </c>
      <c r="AM3315" s="95">
        <v>0.33</v>
      </c>
      <c r="AN3315" s="93">
        <f>IF(V3315=0,"",V3315/(1-AB3315-AM3315))</f>
      </c>
      <c r="AO3315" s="96">
        <v>1.2</v>
      </c>
      <c r="AP3315" s="93">
        <f>IF(BD!AJ3315="","",BD!AJ3315*BD!AO3315)</f>
      </c>
      <c r="AQ3315" s="91">
        <f>BD!AM3315/BD!AK3315-1</f>
        <v>0</v>
      </c>
      <c r="AR3315" s="91">
        <f>IF(BD!AN3315="","",IF(BD!AJ3315="","",BD!AN3315/BD!AJ3315-1))</f>
      </c>
      <c r="AS3315" s="91">
        <f>IF(BD!AN3315="","",IF(BD!AN3315&lt;BD!AL3315,"ABAIXO DA META","DENTRO DA META"))</f>
      </c>
      <c r="AT3315" s="91" t="str">
        <f>IF(BD!AJ3315="","EM ANÁLISE",IF(BD!AP3315&gt;=BD!AN3315,"GO", "NO GO"))</f>
        <v>EM ANÁLISE</v>
      </c>
      <c r="AU3315" s="97">
        <f>IF(AN3315="","",+BD!$AN3315-AJ3315)</f>
      </c>
      <c r="AV3315" s="98"/>
      <c r="AW3315" s="90">
        <f>BD!P3315*BD!AC3315</f>
        <v>0</v>
      </c>
      <c r="AX3315" s="90">
        <f>BD!V3315*BD!AC3315</f>
        <v>0</v>
      </c>
      <c r="AY3315" s="90">
        <f>IF(BD!AN3315="","",BD!AN3315*BD!AC3315)</f>
      </c>
      <c r="AZ3315" s="75" t="s">
        <v>123</v>
      </c>
      <c r="BA3315" s="75"/>
      <c r="BB3315" s="75"/>
      <c r="BC3315" s="75"/>
      <c r="BD3315" s="104"/>
      <c r="BE3315" s="104"/>
      <c r="BF3315" s="101"/>
      <c r="BG3315" s="101"/>
      <c r="BH3315" s="101"/>
      <c r="BI3315" s="101"/>
      <c r="BJ3315" s="101"/>
      <c r="BK3315" s="101"/>
      <c r="BL3315" s="101"/>
      <c r="BM3315" s="101"/>
      <c r="BN3315" s="101"/>
      <c r="BO3315" s="103"/>
      <c r="BP3315" s="101"/>
      <c r="BQ3315" s="101"/>
      <c r="BR3315" s="101"/>
      <c r="BS3315" s="101"/>
      <c r="BT3315" s="101"/>
      <c r="BU3315" s="101"/>
      <c r="BV3315" s="101"/>
      <c r="BW3315" s="101"/>
      <c r="BX3315" s="101"/>
      <c r="BY3315" s="101"/>
      <c r="BZ3315" s="101"/>
      <c r="CA3315" s="101"/>
      <c r="CB3315" s="101"/>
      <c r="CC3315" s="101"/>
      <c r="CD3315" s="101"/>
      <c r="CE3315" s="101"/>
      <c r="CF3315" s="101"/>
      <c r="CG3315" s="37" t="e">
        <f>VLOOKUP(Table_1[[#This Row],[EAN]],'[1]Planilha1'!$E:$R,13,0)</f>
        <v>#N/A</v>
      </c>
    </row>
    <row r="3316" ht="15" hidden="1">
      <c r="A3316" s="7"/>
      <c r="B3316" s="84" t="s">
        <v>79</v>
      </c>
      <c r="C3316" s="75">
        <v>222635</v>
      </c>
      <c r="D3316" s="75"/>
      <c r="E3316" s="85">
        <v>7898146041086</v>
      </c>
      <c r="F3316" s="86" t="s">
        <v>3830</v>
      </c>
      <c r="G3316" s="75" t="s">
        <v>17</v>
      </c>
      <c r="H3316" s="75">
        <v>2950</v>
      </c>
      <c r="I3316" s="87" t="s">
        <v>746</v>
      </c>
      <c r="J3316" s="75" t="s">
        <v>729</v>
      </c>
      <c r="K3316" s="88" t="s">
        <v>84</v>
      </c>
      <c r="L3316" s="88">
        <v>12</v>
      </c>
      <c r="M3316" s="88">
        <v>4</v>
      </c>
      <c r="N3316" s="75" t="s">
        <v>85</v>
      </c>
      <c r="O3316" s="75"/>
      <c r="P3316" s="106"/>
      <c r="Q3316" s="90">
        <f>(17/100+7.6/100+1.65/100)*P3316</f>
        <v>0</v>
      </c>
      <c r="R3316" s="104"/>
      <c r="S3316" s="104"/>
      <c r="T3316" s="104"/>
      <c r="U3316" s="104"/>
      <c r="V3316" s="90">
        <f>+P3316-Q3316+R3316+S3316+T3316+U3316</f>
        <v>0</v>
      </c>
      <c r="W3316" s="91">
        <f>(1.02/100)</f>
        <v>1.02E-2</v>
      </c>
      <c r="X3316" s="91">
        <v>4.8E-3</v>
      </c>
      <c r="Y3316" s="91">
        <v>0.17</v>
      </c>
      <c r="Z3316" s="91">
        <v>1.65E-2</v>
      </c>
      <c r="AA3316" s="91">
        <v>7.6E-2</v>
      </c>
      <c r="AB3316" s="91">
        <f>SUM(W3316:AA3316)</f>
        <v>0.2775</v>
      </c>
      <c r="AC3316" s="75">
        <v>12</v>
      </c>
      <c r="AD3316" s="92">
        <f>IF(AL3316="","",+AC3316*AL3316)</f>
      </c>
      <c r="AE3316" s="93">
        <f>IF(AL3316="","",+AL3316*AB3316)</f>
      </c>
      <c r="AF3316" s="92">
        <f>IF(AL3316="","",+AL3316-AE3316)</f>
      </c>
      <c r="AG3316" s="93">
        <f>+V3316</f>
        <v>0</v>
      </c>
      <c r="AH3316" s="92">
        <f>IF(AF3316="","",+AF3316-AG3316)</f>
      </c>
      <c r="AI3316" s="92">
        <f>IF(AH3316="","",+AH3316*AC3316)</f>
      </c>
      <c r="AJ3316" s="93"/>
      <c r="AK3316" s="94">
        <v>0.33</v>
      </c>
      <c r="AL3316" s="93">
        <f>IF(V3316=0,"",V3316/(1-AB3316-AK3316))</f>
      </c>
      <c r="AM3316" s="95">
        <v>0.33</v>
      </c>
      <c r="AN3316" s="93">
        <f>IF(V3316=0,"",V3316/(1-AB3316-AM3316))</f>
      </c>
      <c r="AO3316" s="96">
        <v>1.2</v>
      </c>
      <c r="AP3316" s="93">
        <f>IF(BD!AJ3316="","",BD!AJ3316*BD!AO3316)</f>
      </c>
      <c r="AQ3316" s="91">
        <f>BD!AM3316/BD!AK3316-1</f>
        <v>0</v>
      </c>
      <c r="AR3316" s="91">
        <f>IF(BD!AN3316="","",IF(BD!AJ3316="","",BD!AN3316/BD!AJ3316-1))</f>
      </c>
      <c r="AS3316" s="91">
        <f>IF(BD!AN3316="","",IF(BD!AN3316&lt;BD!AL3316,"ABAIXO DA META","DENTRO DA META"))</f>
      </c>
      <c r="AT3316" s="91" t="str">
        <f>IF(BD!AJ3316="","EM ANÁLISE",IF(BD!AP3316&gt;=BD!AN3316,"GO", "NO GO"))</f>
        <v>EM ANÁLISE</v>
      </c>
      <c r="AU3316" s="97">
        <f>IF(AN3316="","",+BD!$AN3316-AJ3316)</f>
      </c>
      <c r="AV3316" s="98"/>
      <c r="AW3316" s="90">
        <f>BD!P3316*BD!AC3316</f>
        <v>0</v>
      </c>
      <c r="AX3316" s="90">
        <f>BD!V3316*BD!AC3316</f>
        <v>0</v>
      </c>
      <c r="AY3316" s="90">
        <f>IF(BD!AN3316="","",BD!AN3316*BD!AC3316)</f>
      </c>
      <c r="AZ3316" s="75" t="s">
        <v>123</v>
      </c>
      <c r="BA3316" s="75"/>
      <c r="BB3316" s="75"/>
      <c r="BC3316" s="75"/>
      <c r="BD3316" s="104"/>
      <c r="BE3316" s="104"/>
      <c r="BF3316" s="101"/>
      <c r="BG3316" s="101"/>
      <c r="BH3316" s="101"/>
      <c r="BI3316" s="101"/>
      <c r="BJ3316" s="101"/>
      <c r="BK3316" s="101"/>
      <c r="BL3316" s="101"/>
      <c r="BM3316" s="101"/>
      <c r="BN3316" s="101"/>
      <c r="BO3316" s="103"/>
      <c r="BP3316" s="101"/>
      <c r="BQ3316" s="101"/>
      <c r="BR3316" s="101"/>
      <c r="BS3316" s="101"/>
      <c r="BT3316" s="101"/>
      <c r="BU3316" s="101"/>
      <c r="BV3316" s="101"/>
      <c r="BW3316" s="101"/>
      <c r="BX3316" s="101"/>
      <c r="BY3316" s="101"/>
      <c r="BZ3316" s="101"/>
      <c r="CA3316" s="101"/>
      <c r="CB3316" s="101"/>
      <c r="CC3316" s="101"/>
      <c r="CD3316" s="101"/>
      <c r="CE3316" s="101"/>
      <c r="CF3316" s="101"/>
      <c r="CG3316" s="37" t="e">
        <f>VLOOKUP(Table_1[[#This Row],[EAN]],'[1]Planilha1'!$E:$R,13,0)</f>
        <v>#N/A</v>
      </c>
    </row>
    <row r="3317" ht="15" hidden="1">
      <c r="A3317" s="7"/>
      <c r="B3317" s="84" t="s">
        <v>79</v>
      </c>
      <c r="C3317" s="75">
        <v>222636</v>
      </c>
      <c r="D3317" s="75"/>
      <c r="E3317" s="85">
        <v>7898146041079</v>
      </c>
      <c r="F3317" s="86" t="s">
        <v>3831</v>
      </c>
      <c r="G3317" s="75" t="s">
        <v>17</v>
      </c>
      <c r="H3317" s="75">
        <v>2880</v>
      </c>
      <c r="I3317" s="87" t="s">
        <v>740</v>
      </c>
      <c r="J3317" s="75" t="s">
        <v>741</v>
      </c>
      <c r="K3317" s="88" t="s">
        <v>84</v>
      </c>
      <c r="L3317" s="88">
        <v>12</v>
      </c>
      <c r="M3317" s="88">
        <v>4</v>
      </c>
      <c r="N3317" s="75" t="s">
        <v>85</v>
      </c>
      <c r="O3317" s="75"/>
      <c r="P3317" s="106"/>
      <c r="Q3317" s="90">
        <f>(17/100+7.6/100+1.65/100)*P3317</f>
        <v>0</v>
      </c>
      <c r="R3317" s="104"/>
      <c r="S3317" s="104"/>
      <c r="T3317" s="104"/>
      <c r="U3317" s="104"/>
      <c r="V3317" s="90">
        <f>+P3317-Q3317+R3317+S3317+T3317+U3317</f>
        <v>0</v>
      </c>
      <c r="W3317" s="91">
        <f>(1.02/100)</f>
        <v>1.02E-2</v>
      </c>
      <c r="X3317" s="91">
        <v>4.8E-3</v>
      </c>
      <c r="Y3317" s="91">
        <v>0.17</v>
      </c>
      <c r="Z3317" s="91">
        <v>1.65E-2</v>
      </c>
      <c r="AA3317" s="91">
        <v>7.6E-2</v>
      </c>
      <c r="AB3317" s="91">
        <f>SUM(W3317:AA3317)</f>
        <v>0.2775</v>
      </c>
      <c r="AC3317" s="75">
        <v>12</v>
      </c>
      <c r="AD3317" s="92">
        <f>IF(AL3317="","",+AC3317*AL3317)</f>
      </c>
      <c r="AE3317" s="93">
        <f>IF(AL3317="","",+AL3317*AB3317)</f>
      </c>
      <c r="AF3317" s="92">
        <f>IF(AL3317="","",+AL3317-AE3317)</f>
      </c>
      <c r="AG3317" s="93">
        <f>+V3317</f>
        <v>0</v>
      </c>
      <c r="AH3317" s="92">
        <f>IF(AF3317="","",+AF3317-AG3317)</f>
      </c>
      <c r="AI3317" s="92">
        <f>IF(AH3317="","",+AH3317*AC3317)</f>
      </c>
      <c r="AJ3317" s="93"/>
      <c r="AK3317" s="94">
        <v>0.33</v>
      </c>
      <c r="AL3317" s="93">
        <f>IF(V3317=0,"",V3317/(1-AB3317-AK3317))</f>
      </c>
      <c r="AM3317" s="95">
        <v>0.33</v>
      </c>
      <c r="AN3317" s="93">
        <f>IF(V3317=0,"",V3317/(1-AB3317-AM3317))</f>
      </c>
      <c r="AO3317" s="96">
        <v>1.2</v>
      </c>
      <c r="AP3317" s="93">
        <f>IF(BD!AJ3317="","",BD!AJ3317*BD!AO3317)</f>
      </c>
      <c r="AQ3317" s="91">
        <f>BD!AM3317/BD!AK3317-1</f>
        <v>0</v>
      </c>
      <c r="AR3317" s="91">
        <f>IF(BD!AN3317="","",IF(BD!AJ3317="","",BD!AN3317/BD!AJ3317-1))</f>
      </c>
      <c r="AS3317" s="91">
        <f>IF(BD!AN3317="","",IF(BD!AN3317&lt;BD!AL3317,"ABAIXO DA META","DENTRO DA META"))</f>
      </c>
      <c r="AT3317" s="91" t="str">
        <f>IF(BD!AJ3317="","EM ANÁLISE",IF(BD!AP3317&gt;=BD!AN3317,"GO", "NO GO"))</f>
        <v>EM ANÁLISE</v>
      </c>
      <c r="AU3317" s="97">
        <f>IF(AN3317="","",+BD!$AN3317-AJ3317)</f>
      </c>
      <c r="AV3317" s="98"/>
      <c r="AW3317" s="90">
        <f>BD!P3317*BD!AC3317</f>
        <v>0</v>
      </c>
      <c r="AX3317" s="90">
        <f>BD!V3317*BD!AC3317</f>
        <v>0</v>
      </c>
      <c r="AY3317" s="90">
        <f>IF(BD!AN3317="","",BD!AN3317*BD!AC3317)</f>
      </c>
      <c r="AZ3317" s="75" t="s">
        <v>123</v>
      </c>
      <c r="BA3317" s="75"/>
      <c r="BB3317" s="75"/>
      <c r="BC3317" s="75"/>
      <c r="BD3317" s="104"/>
      <c r="BE3317" s="104"/>
      <c r="BF3317" s="101"/>
      <c r="BG3317" s="101"/>
      <c r="BH3317" s="101"/>
      <c r="BI3317" s="101"/>
      <c r="BJ3317" s="101"/>
      <c r="BK3317" s="101"/>
      <c r="BL3317" s="101"/>
      <c r="BM3317" s="101"/>
      <c r="BN3317" s="101"/>
      <c r="BO3317" s="103"/>
      <c r="BP3317" s="101"/>
      <c r="BQ3317" s="101"/>
      <c r="BR3317" s="101"/>
      <c r="BS3317" s="101"/>
      <c r="BT3317" s="101"/>
      <c r="BU3317" s="101"/>
      <c r="BV3317" s="101"/>
      <c r="BW3317" s="101"/>
      <c r="BX3317" s="101"/>
      <c r="BY3317" s="101"/>
      <c r="BZ3317" s="101"/>
      <c r="CA3317" s="101"/>
      <c r="CB3317" s="101"/>
      <c r="CC3317" s="101"/>
      <c r="CD3317" s="101"/>
      <c r="CE3317" s="101"/>
      <c r="CF3317" s="101"/>
      <c r="CG3317" s="37" t="e">
        <f>VLOOKUP(Table_1[[#This Row],[EAN]],'[1]Planilha1'!$E:$R,13,0)</f>
        <v>#N/A</v>
      </c>
    </row>
    <row r="3318" ht="15" hidden="1">
      <c r="A3318" s="7"/>
      <c r="B3318" s="84" t="s">
        <v>79</v>
      </c>
      <c r="C3318" s="75">
        <v>222637</v>
      </c>
      <c r="D3318" s="75"/>
      <c r="E3318" s="85">
        <v>7898146040461</v>
      </c>
      <c r="F3318" s="86" t="s">
        <v>3832</v>
      </c>
      <c r="G3318" s="75" t="s">
        <v>17</v>
      </c>
      <c r="H3318" s="75">
        <v>1170</v>
      </c>
      <c r="I3318" s="87" t="s">
        <v>608</v>
      </c>
      <c r="J3318" s="75" t="s">
        <v>712</v>
      </c>
      <c r="K3318" s="88" t="s">
        <v>84</v>
      </c>
      <c r="L3318" s="88">
        <v>6</v>
      </c>
      <c r="M3318" s="88">
        <v>4</v>
      </c>
      <c r="N3318" s="75" t="s">
        <v>85</v>
      </c>
      <c r="O3318" s="75"/>
      <c r="P3318" s="106"/>
      <c r="Q3318" s="90">
        <f>(17/100+7.6/100+1.65/100)*P3318</f>
        <v>0</v>
      </c>
      <c r="R3318" s="104"/>
      <c r="S3318" s="104"/>
      <c r="T3318" s="104"/>
      <c r="U3318" s="104"/>
      <c r="V3318" s="90">
        <f>+P3318-Q3318+R3318+S3318+T3318+U3318</f>
        <v>0</v>
      </c>
      <c r="W3318" s="91">
        <f>(1.02/100)</f>
        <v>1.02E-2</v>
      </c>
      <c r="X3318" s="91">
        <v>4.8E-3</v>
      </c>
      <c r="Y3318" s="91">
        <v>0.17</v>
      </c>
      <c r="Z3318" s="91">
        <v>1.65E-2</v>
      </c>
      <c r="AA3318" s="91">
        <v>7.6E-2</v>
      </c>
      <c r="AB3318" s="91">
        <f>SUM(W3318:AA3318)</f>
        <v>0.2775</v>
      </c>
      <c r="AC3318" s="75">
        <v>12</v>
      </c>
      <c r="AD3318" s="92">
        <f>IF(AL3318="","",+AC3318*AL3318)</f>
      </c>
      <c r="AE3318" s="93">
        <f>IF(AL3318="","",+AL3318*AB3318)</f>
      </c>
      <c r="AF3318" s="92">
        <f>IF(AL3318="","",+AL3318-AE3318)</f>
      </c>
      <c r="AG3318" s="93">
        <f>+V3318</f>
        <v>0</v>
      </c>
      <c r="AH3318" s="92">
        <f>IF(AF3318="","",+AF3318-AG3318)</f>
      </c>
      <c r="AI3318" s="92">
        <f>IF(AH3318="","",+AH3318*AC3318)</f>
      </c>
      <c r="AJ3318" s="93"/>
      <c r="AK3318" s="94">
        <v>0.33</v>
      </c>
      <c r="AL3318" s="93">
        <f>IF(V3318=0,"",V3318/(1-AB3318-AK3318))</f>
      </c>
      <c r="AM3318" s="95">
        <v>0.33</v>
      </c>
      <c r="AN3318" s="93">
        <f>IF(V3318=0,"",V3318/(1-AB3318-AM3318))</f>
      </c>
      <c r="AO3318" s="96">
        <v>1.2</v>
      </c>
      <c r="AP3318" s="93">
        <f>IF(BD!AJ3318="","",BD!AJ3318*BD!AO3318)</f>
      </c>
      <c r="AQ3318" s="91">
        <f>BD!AM3318/BD!AK3318-1</f>
        <v>0</v>
      </c>
      <c r="AR3318" s="91">
        <f>IF(BD!AN3318="","",IF(BD!AJ3318="","",BD!AN3318/BD!AJ3318-1))</f>
      </c>
      <c r="AS3318" s="91">
        <f>IF(BD!AN3318="","",IF(BD!AN3318&lt;BD!AL3318,"ABAIXO DA META","DENTRO DA META"))</f>
      </c>
      <c r="AT3318" s="91" t="str">
        <f>IF(BD!AJ3318="","EM ANÁLISE",IF(BD!AP3318&gt;=BD!AN3318,"GO", "NO GO"))</f>
        <v>EM ANÁLISE</v>
      </c>
      <c r="AU3318" s="97">
        <f>IF(AN3318="","",+BD!$AN3318-AJ3318)</f>
      </c>
      <c r="AV3318" s="98"/>
      <c r="AW3318" s="90">
        <f>BD!P3318*BD!AC3318</f>
        <v>0</v>
      </c>
      <c r="AX3318" s="90">
        <f>BD!V3318*BD!AC3318</f>
        <v>0</v>
      </c>
      <c r="AY3318" s="90">
        <f>IF(BD!AN3318="","",BD!AN3318*BD!AC3318)</f>
      </c>
      <c r="AZ3318" s="75" t="s">
        <v>123</v>
      </c>
      <c r="BA3318" s="75"/>
      <c r="BB3318" s="75"/>
      <c r="BC3318" s="75"/>
      <c r="BD3318" s="104"/>
      <c r="BE3318" s="104"/>
      <c r="BF3318" s="101"/>
      <c r="BG3318" s="101"/>
      <c r="BH3318" s="101"/>
      <c r="BI3318" s="101"/>
      <c r="BJ3318" s="101"/>
      <c r="BK3318" s="101"/>
      <c r="BL3318" s="101"/>
      <c r="BM3318" s="101"/>
      <c r="BN3318" s="101"/>
      <c r="BO3318" s="103"/>
      <c r="BP3318" s="101"/>
      <c r="BQ3318" s="101"/>
      <c r="BR3318" s="101"/>
      <c r="BS3318" s="101"/>
      <c r="BT3318" s="101"/>
      <c r="BU3318" s="101"/>
      <c r="BV3318" s="101"/>
      <c r="BW3318" s="101"/>
      <c r="BX3318" s="101"/>
      <c r="BY3318" s="101"/>
      <c r="BZ3318" s="101"/>
      <c r="CA3318" s="101"/>
      <c r="CB3318" s="101"/>
      <c r="CC3318" s="101"/>
      <c r="CD3318" s="101"/>
      <c r="CE3318" s="101"/>
      <c r="CF3318" s="101"/>
      <c r="CG3318" s="37" t="e">
        <f>VLOOKUP(Table_1[[#This Row],[EAN]],'[1]Planilha1'!$E:$R,13,0)</f>
        <v>#N/A</v>
      </c>
    </row>
    <row r="3319" ht="15" hidden="1">
      <c r="A3319" s="7"/>
      <c r="B3319" s="84" t="s">
        <v>79</v>
      </c>
      <c r="C3319" s="75">
        <v>222638</v>
      </c>
      <c r="D3319" s="75"/>
      <c r="E3319" s="85">
        <v>7898146040072</v>
      </c>
      <c r="F3319" s="86" t="s">
        <v>3833</v>
      </c>
      <c r="G3319" s="75" t="s">
        <v>17</v>
      </c>
      <c r="H3319" s="75">
        <v>1170</v>
      </c>
      <c r="I3319" s="87" t="s">
        <v>608</v>
      </c>
      <c r="J3319" s="75" t="s">
        <v>712</v>
      </c>
      <c r="K3319" s="88" t="s">
        <v>84</v>
      </c>
      <c r="L3319" s="88">
        <v>12</v>
      </c>
      <c r="M3319" s="88">
        <v>4</v>
      </c>
      <c r="N3319" s="75" t="s">
        <v>85</v>
      </c>
      <c r="O3319" s="75"/>
      <c r="P3319" s="106"/>
      <c r="Q3319" s="90">
        <f>(17/100+7.6/100+1.65/100)*P3319</f>
        <v>0</v>
      </c>
      <c r="R3319" s="104"/>
      <c r="S3319" s="104"/>
      <c r="T3319" s="104"/>
      <c r="U3319" s="104"/>
      <c r="V3319" s="90">
        <f>+P3319-Q3319+R3319+S3319+T3319+U3319</f>
        <v>0</v>
      </c>
      <c r="W3319" s="91">
        <f>(1.02/100)</f>
        <v>1.02E-2</v>
      </c>
      <c r="X3319" s="91">
        <v>4.8E-3</v>
      </c>
      <c r="Y3319" s="91">
        <v>0.17</v>
      </c>
      <c r="Z3319" s="91">
        <v>1.65E-2</v>
      </c>
      <c r="AA3319" s="91">
        <v>7.6E-2</v>
      </c>
      <c r="AB3319" s="91">
        <f>SUM(W3319:AA3319)</f>
        <v>0.2775</v>
      </c>
      <c r="AC3319" s="75">
        <v>12</v>
      </c>
      <c r="AD3319" s="92">
        <f>IF(AL3319="","",+AC3319*AL3319)</f>
      </c>
      <c r="AE3319" s="93">
        <f>IF(AL3319="","",+AL3319*AB3319)</f>
      </c>
      <c r="AF3319" s="92">
        <f>IF(AL3319="","",+AL3319-AE3319)</f>
      </c>
      <c r="AG3319" s="93">
        <f>+V3319</f>
        <v>0</v>
      </c>
      <c r="AH3319" s="92">
        <f>IF(AF3319="","",+AF3319-AG3319)</f>
      </c>
      <c r="AI3319" s="92">
        <f>IF(AH3319="","",+AH3319*AC3319)</f>
      </c>
      <c r="AJ3319" s="93"/>
      <c r="AK3319" s="94">
        <v>0.33</v>
      </c>
      <c r="AL3319" s="93">
        <f>IF(V3319=0,"",V3319/(1-AB3319-AK3319))</f>
      </c>
      <c r="AM3319" s="95">
        <v>0.33</v>
      </c>
      <c r="AN3319" s="93">
        <f>IF(V3319=0,"",V3319/(1-AB3319-AM3319))</f>
      </c>
      <c r="AO3319" s="96">
        <v>1.2</v>
      </c>
      <c r="AP3319" s="93">
        <f>IF(BD!AJ3319="","",BD!AJ3319*BD!AO3319)</f>
      </c>
      <c r="AQ3319" s="91">
        <f>BD!AM3319/BD!AK3319-1</f>
        <v>0</v>
      </c>
      <c r="AR3319" s="91">
        <f>IF(BD!AN3319="","",IF(BD!AJ3319="","",BD!AN3319/BD!AJ3319-1))</f>
      </c>
      <c r="AS3319" s="91">
        <f>IF(BD!AN3319="","",IF(BD!AN3319&lt;BD!AL3319,"ABAIXO DA META","DENTRO DA META"))</f>
      </c>
      <c r="AT3319" s="91" t="str">
        <f>IF(BD!AJ3319="","EM ANÁLISE",IF(BD!AP3319&gt;=BD!AN3319,"GO", "NO GO"))</f>
        <v>EM ANÁLISE</v>
      </c>
      <c r="AU3319" s="97">
        <f>IF(AN3319="","",+BD!$AN3319-AJ3319)</f>
      </c>
      <c r="AV3319" s="98"/>
      <c r="AW3319" s="90">
        <f>BD!P3319*BD!AC3319</f>
        <v>0</v>
      </c>
      <c r="AX3319" s="90">
        <f>BD!V3319*BD!AC3319</f>
        <v>0</v>
      </c>
      <c r="AY3319" s="90">
        <f>IF(BD!AN3319="","",BD!AN3319*BD!AC3319)</f>
      </c>
      <c r="AZ3319" s="75" t="s">
        <v>123</v>
      </c>
      <c r="BA3319" s="75"/>
      <c r="BB3319" s="75"/>
      <c r="BC3319" s="75"/>
      <c r="BD3319" s="104"/>
      <c r="BE3319" s="104"/>
      <c r="BF3319" s="101"/>
      <c r="BG3319" s="101"/>
      <c r="BH3319" s="101"/>
      <c r="BI3319" s="101"/>
      <c r="BJ3319" s="101"/>
      <c r="BK3319" s="101"/>
      <c r="BL3319" s="101"/>
      <c r="BM3319" s="101"/>
      <c r="BN3319" s="101"/>
      <c r="BO3319" s="103"/>
      <c r="BP3319" s="101"/>
      <c r="BQ3319" s="101"/>
      <c r="BR3319" s="101"/>
      <c r="BS3319" s="101"/>
      <c r="BT3319" s="101"/>
      <c r="BU3319" s="101"/>
      <c r="BV3319" s="101"/>
      <c r="BW3319" s="101"/>
      <c r="BX3319" s="101"/>
      <c r="BY3319" s="101"/>
      <c r="BZ3319" s="101"/>
      <c r="CA3319" s="101"/>
      <c r="CB3319" s="101"/>
      <c r="CC3319" s="101"/>
      <c r="CD3319" s="101"/>
      <c r="CE3319" s="101"/>
      <c r="CF3319" s="101"/>
      <c r="CG3319" s="37" t="e">
        <f>VLOOKUP(Table_1[[#This Row],[EAN]],'[1]Planilha1'!$E:$R,13,0)</f>
        <v>#N/A</v>
      </c>
    </row>
    <row r="3320" ht="15" hidden="1">
      <c r="A3320" s="7"/>
      <c r="B3320" s="84" t="s">
        <v>79</v>
      </c>
      <c r="C3320" s="75">
        <v>222639</v>
      </c>
      <c r="D3320" s="75"/>
      <c r="E3320" s="85">
        <v>7898146040140</v>
      </c>
      <c r="F3320" s="86" t="s">
        <v>3834</v>
      </c>
      <c r="G3320" s="75" t="s">
        <v>17</v>
      </c>
      <c r="H3320" s="75">
        <v>1170</v>
      </c>
      <c r="I3320" s="87" t="s">
        <v>608</v>
      </c>
      <c r="J3320" s="75" t="s">
        <v>712</v>
      </c>
      <c r="K3320" s="88" t="s">
        <v>84</v>
      </c>
      <c r="L3320" s="88">
        <v>12</v>
      </c>
      <c r="M3320" s="88">
        <v>4</v>
      </c>
      <c r="N3320" s="75" t="s">
        <v>85</v>
      </c>
      <c r="O3320" s="75"/>
      <c r="P3320" s="106"/>
      <c r="Q3320" s="90">
        <f>(17/100+7.6/100+1.65/100)*P3320</f>
        <v>0</v>
      </c>
      <c r="R3320" s="104"/>
      <c r="S3320" s="104"/>
      <c r="T3320" s="104"/>
      <c r="U3320" s="104"/>
      <c r="V3320" s="90">
        <f>+P3320-Q3320+R3320+S3320+T3320+U3320</f>
        <v>0</v>
      </c>
      <c r="W3320" s="91">
        <f>(1.02/100)</f>
        <v>1.02E-2</v>
      </c>
      <c r="X3320" s="91">
        <v>4.8E-3</v>
      </c>
      <c r="Y3320" s="91">
        <v>0.17</v>
      </c>
      <c r="Z3320" s="91">
        <v>1.65E-2</v>
      </c>
      <c r="AA3320" s="91">
        <v>7.6E-2</v>
      </c>
      <c r="AB3320" s="91">
        <f>SUM(W3320:AA3320)</f>
        <v>0.2775</v>
      </c>
      <c r="AC3320" s="75">
        <v>12</v>
      </c>
      <c r="AD3320" s="92">
        <f>IF(AL3320="","",+AC3320*AL3320)</f>
      </c>
      <c r="AE3320" s="93">
        <f>IF(AL3320="","",+AL3320*AB3320)</f>
      </c>
      <c r="AF3320" s="92">
        <f>IF(AL3320="","",+AL3320-AE3320)</f>
      </c>
      <c r="AG3320" s="93">
        <f>+V3320</f>
        <v>0</v>
      </c>
      <c r="AH3320" s="92">
        <f>IF(AF3320="","",+AF3320-AG3320)</f>
      </c>
      <c r="AI3320" s="92">
        <f>IF(AH3320="","",+AH3320*AC3320)</f>
      </c>
      <c r="AJ3320" s="93"/>
      <c r="AK3320" s="94">
        <v>0.33</v>
      </c>
      <c r="AL3320" s="93">
        <f>IF(V3320=0,"",V3320/(1-AB3320-AK3320))</f>
      </c>
      <c r="AM3320" s="95">
        <v>0.33</v>
      </c>
      <c r="AN3320" s="93">
        <f>IF(V3320=0,"",V3320/(1-AB3320-AM3320))</f>
      </c>
      <c r="AO3320" s="96">
        <v>1.2</v>
      </c>
      <c r="AP3320" s="93">
        <f>IF(BD!AJ3320="","",BD!AJ3320*BD!AO3320)</f>
      </c>
      <c r="AQ3320" s="91">
        <f>BD!AM3320/BD!AK3320-1</f>
        <v>0</v>
      </c>
      <c r="AR3320" s="91">
        <f>IF(BD!AN3320="","",IF(BD!AJ3320="","",BD!AN3320/BD!AJ3320-1))</f>
      </c>
      <c r="AS3320" s="91">
        <f>IF(BD!AN3320="","",IF(BD!AN3320&lt;BD!AL3320,"ABAIXO DA META","DENTRO DA META"))</f>
      </c>
      <c r="AT3320" s="91" t="str">
        <f>IF(BD!AJ3320="","EM ANÁLISE",IF(BD!AP3320&gt;=BD!AN3320,"GO", "NO GO"))</f>
        <v>EM ANÁLISE</v>
      </c>
      <c r="AU3320" s="97">
        <f>IF(AN3320="","",+BD!$AN3320-AJ3320)</f>
      </c>
      <c r="AV3320" s="98"/>
      <c r="AW3320" s="90">
        <f>BD!P3320*BD!AC3320</f>
        <v>0</v>
      </c>
      <c r="AX3320" s="90">
        <f>BD!V3320*BD!AC3320</f>
        <v>0</v>
      </c>
      <c r="AY3320" s="90">
        <f>IF(BD!AN3320="","",BD!AN3320*BD!AC3320)</f>
      </c>
      <c r="AZ3320" s="75" t="s">
        <v>123</v>
      </c>
      <c r="BA3320" s="75"/>
      <c r="BB3320" s="75"/>
      <c r="BC3320" s="75"/>
      <c r="BD3320" s="104"/>
      <c r="BE3320" s="104"/>
      <c r="BF3320" s="101"/>
      <c r="BG3320" s="101"/>
      <c r="BH3320" s="101"/>
      <c r="BI3320" s="101"/>
      <c r="BJ3320" s="101"/>
      <c r="BK3320" s="101"/>
      <c r="BL3320" s="101"/>
      <c r="BM3320" s="101"/>
      <c r="BN3320" s="101"/>
      <c r="BO3320" s="103"/>
      <c r="BP3320" s="101"/>
      <c r="BQ3320" s="101"/>
      <c r="BR3320" s="101"/>
      <c r="BS3320" s="101"/>
      <c r="BT3320" s="101"/>
      <c r="BU3320" s="101"/>
      <c r="BV3320" s="101"/>
      <c r="BW3320" s="101"/>
      <c r="BX3320" s="101"/>
      <c r="BY3320" s="101"/>
      <c r="BZ3320" s="101"/>
      <c r="CA3320" s="101"/>
      <c r="CB3320" s="101"/>
      <c r="CC3320" s="101"/>
      <c r="CD3320" s="101"/>
      <c r="CE3320" s="101"/>
      <c r="CF3320" s="101"/>
      <c r="CG3320" s="37" t="e">
        <f>VLOOKUP(Table_1[[#This Row],[EAN]],'[1]Planilha1'!$E:$R,13,0)</f>
        <v>#N/A</v>
      </c>
    </row>
    <row r="3321" ht="15" hidden="1">
      <c r="A3321" s="7"/>
      <c r="B3321" s="84" t="s">
        <v>79</v>
      </c>
      <c r="C3321" s="75">
        <v>222640</v>
      </c>
      <c r="D3321" s="75"/>
      <c r="E3321" s="85">
        <v>7898146040041</v>
      </c>
      <c r="F3321" s="86" t="s">
        <v>3835</v>
      </c>
      <c r="G3321" s="75" t="s">
        <v>17</v>
      </c>
      <c r="H3321" s="75">
        <v>1170</v>
      </c>
      <c r="I3321" s="87" t="s">
        <v>608</v>
      </c>
      <c r="J3321" s="75" t="s">
        <v>712</v>
      </c>
      <c r="K3321" s="88" t="s">
        <v>84</v>
      </c>
      <c r="L3321" s="88">
        <v>1</v>
      </c>
      <c r="M3321" s="88">
        <v>4</v>
      </c>
      <c r="N3321" s="75" t="s">
        <v>85</v>
      </c>
      <c r="O3321" s="75"/>
      <c r="P3321" s="106"/>
      <c r="Q3321" s="90">
        <f>(17/100+7.6/100+1.65/100)*P3321</f>
        <v>0</v>
      </c>
      <c r="R3321" s="104"/>
      <c r="S3321" s="104"/>
      <c r="T3321" s="104"/>
      <c r="U3321" s="104"/>
      <c r="V3321" s="90">
        <f>+P3321-Q3321+R3321+S3321+T3321+U3321</f>
        <v>0</v>
      </c>
      <c r="W3321" s="91">
        <f>(1.02/100)</f>
        <v>1.02E-2</v>
      </c>
      <c r="X3321" s="91">
        <v>4.8E-3</v>
      </c>
      <c r="Y3321" s="91">
        <v>0.17</v>
      </c>
      <c r="Z3321" s="91">
        <v>1.65E-2</v>
      </c>
      <c r="AA3321" s="91">
        <v>7.6E-2</v>
      </c>
      <c r="AB3321" s="91">
        <f>SUM(W3321:AA3321)</f>
        <v>0.2775</v>
      </c>
      <c r="AC3321" s="75">
        <v>12</v>
      </c>
      <c r="AD3321" s="92">
        <f>IF(AL3321="","",+AC3321*AL3321)</f>
      </c>
      <c r="AE3321" s="93">
        <f>IF(AL3321="","",+AL3321*AB3321)</f>
      </c>
      <c r="AF3321" s="92">
        <f>IF(AL3321="","",+AL3321-AE3321)</f>
      </c>
      <c r="AG3321" s="93">
        <f>+V3321</f>
        <v>0</v>
      </c>
      <c r="AH3321" s="92">
        <f>IF(AF3321="","",+AF3321-AG3321)</f>
      </c>
      <c r="AI3321" s="92">
        <f>IF(AH3321="","",+AH3321*AC3321)</f>
      </c>
      <c r="AJ3321" s="93"/>
      <c r="AK3321" s="94">
        <v>0.33</v>
      </c>
      <c r="AL3321" s="93">
        <f>IF(V3321=0,"",V3321/(1-AB3321-AK3321))</f>
      </c>
      <c r="AM3321" s="95">
        <v>0.33</v>
      </c>
      <c r="AN3321" s="93">
        <f>IF(V3321=0,"",V3321/(1-AB3321-AM3321))</f>
      </c>
      <c r="AO3321" s="96">
        <v>1.2</v>
      </c>
      <c r="AP3321" s="93">
        <f>IF(BD!AJ3321="","",BD!AJ3321*BD!AO3321)</f>
      </c>
      <c r="AQ3321" s="91">
        <f>BD!AM3321/BD!AK3321-1</f>
        <v>0</v>
      </c>
      <c r="AR3321" s="91">
        <f>IF(BD!AN3321="","",IF(BD!AJ3321="","",BD!AN3321/BD!AJ3321-1))</f>
      </c>
      <c r="AS3321" s="91">
        <f>IF(BD!AN3321="","",IF(BD!AN3321&lt;BD!AL3321,"ABAIXO DA META","DENTRO DA META"))</f>
      </c>
      <c r="AT3321" s="91" t="str">
        <f>IF(BD!AJ3321="","EM ANÁLISE",IF(BD!AP3321&gt;=BD!AN3321,"GO", "NO GO"))</f>
        <v>EM ANÁLISE</v>
      </c>
      <c r="AU3321" s="97">
        <f>IF(AN3321="","",+BD!$AN3321-AJ3321)</f>
      </c>
      <c r="AV3321" s="98"/>
      <c r="AW3321" s="90">
        <f>BD!P3321*BD!AC3321</f>
        <v>0</v>
      </c>
      <c r="AX3321" s="90">
        <f>BD!V3321*BD!AC3321</f>
        <v>0</v>
      </c>
      <c r="AY3321" s="90">
        <f>IF(BD!AN3321="","",BD!AN3321*BD!AC3321)</f>
      </c>
      <c r="AZ3321" s="75" t="s">
        <v>123</v>
      </c>
      <c r="BA3321" s="75"/>
      <c r="BB3321" s="75"/>
      <c r="BC3321" s="75"/>
      <c r="BD3321" s="104"/>
      <c r="BE3321" s="104"/>
      <c r="BF3321" s="101"/>
      <c r="BG3321" s="101"/>
      <c r="BH3321" s="101"/>
      <c r="BI3321" s="101"/>
      <c r="BJ3321" s="101"/>
      <c r="BK3321" s="101"/>
      <c r="BL3321" s="101"/>
      <c r="BM3321" s="101"/>
      <c r="BN3321" s="101"/>
      <c r="BO3321" s="103"/>
      <c r="BP3321" s="101"/>
      <c r="BQ3321" s="101"/>
      <c r="BR3321" s="101"/>
      <c r="BS3321" s="101"/>
      <c r="BT3321" s="101"/>
      <c r="BU3321" s="101"/>
      <c r="BV3321" s="101"/>
      <c r="BW3321" s="101"/>
      <c r="BX3321" s="101"/>
      <c r="BY3321" s="101"/>
      <c r="BZ3321" s="101"/>
      <c r="CA3321" s="101"/>
      <c r="CB3321" s="101"/>
      <c r="CC3321" s="101"/>
      <c r="CD3321" s="101"/>
      <c r="CE3321" s="101"/>
      <c r="CF3321" s="101"/>
      <c r="CG3321" s="37" t="e">
        <f>VLOOKUP(Table_1[[#This Row],[EAN]],'[1]Planilha1'!$E:$R,13,0)</f>
        <v>#N/A</v>
      </c>
    </row>
    <row r="3322" ht="15" hidden="1">
      <c r="A3322" s="7"/>
      <c r="B3322" s="84" t="s">
        <v>79</v>
      </c>
      <c r="C3322" s="75">
        <v>222641</v>
      </c>
      <c r="D3322" s="75"/>
      <c r="E3322" s="85">
        <v>7891097101366</v>
      </c>
      <c r="F3322" s="86" t="s">
        <v>3836</v>
      </c>
      <c r="G3322" s="75" t="s">
        <v>17</v>
      </c>
      <c r="H3322" s="75">
        <v>1120</v>
      </c>
      <c r="I3322" s="87" t="s">
        <v>3725</v>
      </c>
      <c r="J3322" s="75" t="s">
        <v>3726</v>
      </c>
      <c r="K3322" s="88" t="s">
        <v>84</v>
      </c>
      <c r="L3322" s="88">
        <v>24</v>
      </c>
      <c r="M3322" s="88">
        <v>4</v>
      </c>
      <c r="N3322" s="75" t="s">
        <v>85</v>
      </c>
      <c r="O3322" s="75"/>
      <c r="P3322" s="106"/>
      <c r="Q3322" s="90">
        <f>(17/100+7.6/100+1.65/100)*P3322</f>
        <v>0</v>
      </c>
      <c r="R3322" s="104"/>
      <c r="S3322" s="104"/>
      <c r="T3322" s="104"/>
      <c r="U3322" s="104"/>
      <c r="V3322" s="90">
        <f>+P3322-Q3322+R3322+S3322+T3322+U3322</f>
        <v>0</v>
      </c>
      <c r="W3322" s="91">
        <f>(1.02/100)</f>
        <v>1.02E-2</v>
      </c>
      <c r="X3322" s="91">
        <v>4.8E-3</v>
      </c>
      <c r="Y3322" s="91">
        <v>0.17</v>
      </c>
      <c r="Z3322" s="91">
        <v>1.65E-2</v>
      </c>
      <c r="AA3322" s="91">
        <v>7.6E-2</v>
      </c>
      <c r="AB3322" s="91">
        <f>SUM(W3322:AA3322)</f>
        <v>0.2775</v>
      </c>
      <c r="AC3322" s="75">
        <v>12</v>
      </c>
      <c r="AD3322" s="92">
        <f>IF(AL3322="","",+AC3322*AL3322)</f>
      </c>
      <c r="AE3322" s="93">
        <f>IF(AL3322="","",+AL3322*AB3322)</f>
      </c>
      <c r="AF3322" s="92">
        <f>IF(AL3322="","",+AL3322-AE3322)</f>
      </c>
      <c r="AG3322" s="93">
        <f>+V3322</f>
        <v>0</v>
      </c>
      <c r="AH3322" s="92">
        <f>IF(AF3322="","",+AF3322-AG3322)</f>
      </c>
      <c r="AI3322" s="92">
        <f>IF(AH3322="","",+AH3322*AC3322)</f>
      </c>
      <c r="AJ3322" s="93"/>
      <c r="AK3322" s="94">
        <v>0.33</v>
      </c>
      <c r="AL3322" s="93">
        <f>IF(V3322=0,"",V3322/(1-AB3322-AK3322))</f>
      </c>
      <c r="AM3322" s="95">
        <v>0.33</v>
      </c>
      <c r="AN3322" s="93">
        <f>IF(V3322=0,"",V3322/(1-AB3322-AM3322))</f>
      </c>
      <c r="AO3322" s="96">
        <v>1.2</v>
      </c>
      <c r="AP3322" s="93">
        <f>IF(BD!AJ3322="","",BD!AJ3322*BD!AO3322)</f>
      </c>
      <c r="AQ3322" s="91">
        <f>BD!AM3322/BD!AK3322-1</f>
        <v>0</v>
      </c>
      <c r="AR3322" s="91">
        <f>IF(BD!AN3322="","",IF(BD!AJ3322="","",BD!AN3322/BD!AJ3322-1))</f>
      </c>
      <c r="AS3322" s="91">
        <f>IF(BD!AN3322="","",IF(BD!AN3322&lt;BD!AL3322,"ABAIXO DA META","DENTRO DA META"))</f>
      </c>
      <c r="AT3322" s="91" t="str">
        <f>IF(BD!AJ3322="","EM ANÁLISE",IF(BD!AP3322&gt;=BD!AN3322,"GO", "NO GO"))</f>
        <v>EM ANÁLISE</v>
      </c>
      <c r="AU3322" s="97">
        <f>IF(AN3322="","",+BD!$AN3322-AJ3322)</f>
      </c>
      <c r="AV3322" s="98"/>
      <c r="AW3322" s="90">
        <f>BD!P3322*BD!AC3322</f>
        <v>0</v>
      </c>
      <c r="AX3322" s="90">
        <f>BD!V3322*BD!AC3322</f>
        <v>0</v>
      </c>
      <c r="AY3322" s="90">
        <f>IF(BD!AN3322="","",BD!AN3322*BD!AC3322)</f>
      </c>
      <c r="AZ3322" s="75" t="s">
        <v>123</v>
      </c>
      <c r="BA3322" s="75"/>
      <c r="BB3322" s="75"/>
      <c r="BC3322" s="75"/>
      <c r="BD3322" s="104"/>
      <c r="BE3322" s="104"/>
      <c r="BF3322" s="101"/>
      <c r="BG3322" s="101"/>
      <c r="BH3322" s="101"/>
      <c r="BI3322" s="101"/>
      <c r="BJ3322" s="101"/>
      <c r="BK3322" s="101"/>
      <c r="BL3322" s="101"/>
      <c r="BM3322" s="101"/>
      <c r="BN3322" s="101"/>
      <c r="BO3322" s="103"/>
      <c r="BP3322" s="101"/>
      <c r="BQ3322" s="101"/>
      <c r="BR3322" s="101"/>
      <c r="BS3322" s="101"/>
      <c r="BT3322" s="101"/>
      <c r="BU3322" s="101"/>
      <c r="BV3322" s="101"/>
      <c r="BW3322" s="101"/>
      <c r="BX3322" s="101"/>
      <c r="BY3322" s="101"/>
      <c r="BZ3322" s="101"/>
      <c r="CA3322" s="101"/>
      <c r="CB3322" s="101"/>
      <c r="CC3322" s="101"/>
      <c r="CD3322" s="101"/>
      <c r="CE3322" s="101"/>
      <c r="CF3322" s="101"/>
      <c r="CG3322" s="37" t="e">
        <f>VLOOKUP(Table_1[[#This Row],[EAN]],'[1]Planilha1'!$E:$R,13,0)</f>
        <v>#N/A</v>
      </c>
    </row>
    <row r="3323" ht="15" hidden="1">
      <c r="A3323" s="7"/>
      <c r="B3323" s="84" t="s">
        <v>79</v>
      </c>
      <c r="C3323" s="75">
        <v>222642</v>
      </c>
      <c r="D3323" s="75"/>
      <c r="E3323" s="85">
        <v>7896079500052</v>
      </c>
      <c r="F3323" s="86" t="s">
        <v>3837</v>
      </c>
      <c r="G3323" s="75" t="s">
        <v>17</v>
      </c>
      <c r="H3323" s="75">
        <v>1120</v>
      </c>
      <c r="I3323" s="87" t="s">
        <v>3725</v>
      </c>
      <c r="J3323" s="75" t="s">
        <v>3726</v>
      </c>
      <c r="K3323" s="88" t="s">
        <v>84</v>
      </c>
      <c r="L3323" s="88">
        <v>1</v>
      </c>
      <c r="M3323" s="88">
        <v>4</v>
      </c>
      <c r="N3323" s="75" t="s">
        <v>85</v>
      </c>
      <c r="O3323" s="75"/>
      <c r="P3323" s="106"/>
      <c r="Q3323" s="90">
        <f>(17/100+7.6/100+1.65/100)*P3323</f>
        <v>0</v>
      </c>
      <c r="R3323" s="104"/>
      <c r="S3323" s="104"/>
      <c r="T3323" s="104"/>
      <c r="U3323" s="104"/>
      <c r="V3323" s="90">
        <f>+P3323-Q3323+R3323+S3323+T3323+U3323</f>
        <v>0</v>
      </c>
      <c r="W3323" s="91">
        <f>(1.02/100)</f>
        <v>1.02E-2</v>
      </c>
      <c r="X3323" s="91">
        <v>4.8E-3</v>
      </c>
      <c r="Y3323" s="91">
        <v>0.17</v>
      </c>
      <c r="Z3323" s="91">
        <v>1.65E-2</v>
      </c>
      <c r="AA3323" s="91">
        <v>7.6E-2</v>
      </c>
      <c r="AB3323" s="91">
        <f>SUM(W3323:AA3323)</f>
        <v>0.2775</v>
      </c>
      <c r="AC3323" s="75">
        <v>12</v>
      </c>
      <c r="AD3323" s="92">
        <f>IF(AL3323="","",+AC3323*AL3323)</f>
      </c>
      <c r="AE3323" s="93">
        <f>IF(AL3323="","",+AL3323*AB3323)</f>
      </c>
      <c r="AF3323" s="92">
        <f>IF(AL3323="","",+AL3323-AE3323)</f>
      </c>
      <c r="AG3323" s="93">
        <f>+V3323</f>
        <v>0</v>
      </c>
      <c r="AH3323" s="92">
        <f>IF(AF3323="","",+AF3323-AG3323)</f>
      </c>
      <c r="AI3323" s="92">
        <f>IF(AH3323="","",+AH3323*AC3323)</f>
      </c>
      <c r="AJ3323" s="93"/>
      <c r="AK3323" s="94">
        <v>0.33</v>
      </c>
      <c r="AL3323" s="93">
        <f>IF(V3323=0,"",V3323/(1-AB3323-AK3323))</f>
      </c>
      <c r="AM3323" s="95">
        <v>0.33</v>
      </c>
      <c r="AN3323" s="93">
        <f>IF(V3323=0,"",V3323/(1-AB3323-AM3323))</f>
      </c>
      <c r="AO3323" s="96">
        <v>1.2</v>
      </c>
      <c r="AP3323" s="93">
        <f>IF(BD!AJ3323="","",BD!AJ3323*BD!AO3323)</f>
      </c>
      <c r="AQ3323" s="91">
        <f>BD!AM3323/BD!AK3323-1</f>
        <v>0</v>
      </c>
      <c r="AR3323" s="91">
        <f>IF(BD!AN3323="","",IF(BD!AJ3323="","",BD!AN3323/BD!AJ3323-1))</f>
      </c>
      <c r="AS3323" s="91">
        <f>IF(BD!AN3323="","",IF(BD!AN3323&lt;BD!AL3323,"ABAIXO DA META","DENTRO DA META"))</f>
      </c>
      <c r="AT3323" s="91" t="str">
        <f>IF(BD!AJ3323="","EM ANÁLISE",IF(BD!AP3323&gt;=BD!AN3323,"GO", "NO GO"))</f>
        <v>EM ANÁLISE</v>
      </c>
      <c r="AU3323" s="97">
        <f>IF(AN3323="","",+BD!$AN3323-AJ3323)</f>
      </c>
      <c r="AV3323" s="98"/>
      <c r="AW3323" s="90">
        <f>BD!P3323*BD!AC3323</f>
        <v>0</v>
      </c>
      <c r="AX3323" s="90">
        <f>BD!V3323*BD!AC3323</f>
        <v>0</v>
      </c>
      <c r="AY3323" s="90">
        <f>IF(BD!AN3323="","",BD!AN3323*BD!AC3323)</f>
      </c>
      <c r="AZ3323" s="75" t="s">
        <v>123</v>
      </c>
      <c r="BA3323" s="75"/>
      <c r="BB3323" s="75"/>
      <c r="BC3323" s="75"/>
      <c r="BD3323" s="104"/>
      <c r="BE3323" s="104"/>
      <c r="BF3323" s="101"/>
      <c r="BG3323" s="101"/>
      <c r="BH3323" s="101"/>
      <c r="BI3323" s="101"/>
      <c r="BJ3323" s="101"/>
      <c r="BK3323" s="101"/>
      <c r="BL3323" s="101"/>
      <c r="BM3323" s="101"/>
      <c r="BN3323" s="101"/>
      <c r="BO3323" s="103"/>
      <c r="BP3323" s="101"/>
      <c r="BQ3323" s="101"/>
      <c r="BR3323" s="101"/>
      <c r="BS3323" s="101"/>
      <c r="BT3323" s="101"/>
      <c r="BU3323" s="101"/>
      <c r="BV3323" s="101"/>
      <c r="BW3323" s="101"/>
      <c r="BX3323" s="101"/>
      <c r="BY3323" s="101"/>
      <c r="BZ3323" s="101"/>
      <c r="CA3323" s="101"/>
      <c r="CB3323" s="101"/>
      <c r="CC3323" s="101"/>
      <c r="CD3323" s="101"/>
      <c r="CE3323" s="101"/>
      <c r="CF3323" s="101"/>
      <c r="CG3323" s="37" t="e">
        <f>VLOOKUP(Table_1[[#This Row],[EAN]],'[1]Planilha1'!$E:$R,13,0)</f>
        <v>#N/A</v>
      </c>
    </row>
    <row r="3324" ht="15" hidden="1">
      <c r="A3324" s="7"/>
      <c r="B3324" s="84" t="s">
        <v>79</v>
      </c>
      <c r="C3324" s="75">
        <v>222643</v>
      </c>
      <c r="D3324" s="75"/>
      <c r="E3324" s="85">
        <v>7898067340404</v>
      </c>
      <c r="F3324" s="86" t="s">
        <v>3838</v>
      </c>
      <c r="G3324" s="75" t="s">
        <v>17</v>
      </c>
      <c r="H3324" s="75">
        <v>3870</v>
      </c>
      <c r="I3324" s="87" t="s">
        <v>666</v>
      </c>
      <c r="J3324" s="75" t="s">
        <v>667</v>
      </c>
      <c r="K3324" s="88" t="s">
        <v>84</v>
      </c>
      <c r="L3324" s="88">
        <v>10</v>
      </c>
      <c r="M3324" s="88">
        <v>0</v>
      </c>
      <c r="N3324" s="75" t="s">
        <v>85</v>
      </c>
      <c r="O3324" s="75"/>
      <c r="P3324" s="106"/>
      <c r="Q3324" s="90">
        <f>(17/100+7.6/100+1.65/100)*P3324</f>
        <v>0</v>
      </c>
      <c r="R3324" s="104"/>
      <c r="S3324" s="104"/>
      <c r="T3324" s="104"/>
      <c r="U3324" s="104"/>
      <c r="V3324" s="90">
        <f>+P3324-Q3324+R3324+S3324+T3324+U3324</f>
        <v>0</v>
      </c>
      <c r="W3324" s="91">
        <f>(1.02/100)</f>
        <v>1.02E-2</v>
      </c>
      <c r="X3324" s="91">
        <v>4.8E-3</v>
      </c>
      <c r="Y3324" s="91">
        <v>0.17</v>
      </c>
      <c r="Z3324" s="91">
        <v>1.65E-2</v>
      </c>
      <c r="AA3324" s="91">
        <v>7.6E-2</v>
      </c>
      <c r="AB3324" s="91">
        <f>SUM(W3324:AA3324)</f>
        <v>0.2775</v>
      </c>
      <c r="AC3324" s="75">
        <v>12</v>
      </c>
      <c r="AD3324" s="92">
        <f>IF(AL3324="","",+AC3324*AL3324)</f>
      </c>
      <c r="AE3324" s="93">
        <f>IF(AL3324="","",+AL3324*AB3324)</f>
      </c>
      <c r="AF3324" s="92">
        <f>IF(AL3324="","",+AL3324-AE3324)</f>
      </c>
      <c r="AG3324" s="93">
        <f>+V3324</f>
        <v>0</v>
      </c>
      <c r="AH3324" s="92">
        <f>IF(AF3324="","",+AF3324-AG3324)</f>
      </c>
      <c r="AI3324" s="92">
        <f>IF(AH3324="","",+AH3324*AC3324)</f>
      </c>
      <c r="AJ3324" s="93"/>
      <c r="AK3324" s="94">
        <v>0.33</v>
      </c>
      <c r="AL3324" s="93">
        <f>IF(V3324=0,"",V3324/(1-AB3324-AK3324))</f>
      </c>
      <c r="AM3324" s="95">
        <v>0.33</v>
      </c>
      <c r="AN3324" s="93">
        <f>IF(V3324=0,"",V3324/(1-AB3324-AM3324))</f>
      </c>
      <c r="AO3324" s="96">
        <v>1.2</v>
      </c>
      <c r="AP3324" s="93">
        <f>IF(BD!AJ3324="","",BD!AJ3324*BD!AO3324)</f>
      </c>
      <c r="AQ3324" s="91">
        <f>BD!AM3324/BD!AK3324-1</f>
        <v>0</v>
      </c>
      <c r="AR3324" s="91">
        <f>IF(BD!AN3324="","",IF(BD!AJ3324="","",BD!AN3324/BD!AJ3324-1))</f>
      </c>
      <c r="AS3324" s="91">
        <f>IF(BD!AN3324="","",IF(BD!AN3324&lt;BD!AL3324,"ABAIXO DA META","DENTRO DA META"))</f>
      </c>
      <c r="AT3324" s="91" t="str">
        <f>IF(BD!AJ3324="","EM ANÁLISE",IF(BD!AP3324&gt;=BD!AN3324,"GO", "NO GO"))</f>
        <v>EM ANÁLISE</v>
      </c>
      <c r="AU3324" s="97">
        <f>IF(AN3324="","",+BD!$AN3324-AJ3324)</f>
      </c>
      <c r="AV3324" s="98"/>
      <c r="AW3324" s="90">
        <f>BD!P3324*BD!AC3324</f>
        <v>0</v>
      </c>
      <c r="AX3324" s="90">
        <f>BD!V3324*BD!AC3324</f>
        <v>0</v>
      </c>
      <c r="AY3324" s="90">
        <f>IF(BD!AN3324="","",BD!AN3324*BD!AC3324)</f>
      </c>
      <c r="AZ3324" s="75" t="s">
        <v>123</v>
      </c>
      <c r="BA3324" s="75"/>
      <c r="BB3324" s="75"/>
      <c r="BC3324" s="75"/>
      <c r="BD3324" s="104"/>
      <c r="BE3324" s="104"/>
      <c r="BF3324" s="101"/>
      <c r="BG3324" s="101"/>
      <c r="BH3324" s="101"/>
      <c r="BI3324" s="101"/>
      <c r="BJ3324" s="101"/>
      <c r="BK3324" s="101"/>
      <c r="BL3324" s="101"/>
      <c r="BM3324" s="101"/>
      <c r="BN3324" s="101"/>
      <c r="BO3324" s="103"/>
      <c r="BP3324" s="101"/>
      <c r="BQ3324" s="101"/>
      <c r="BR3324" s="101"/>
      <c r="BS3324" s="101"/>
      <c r="BT3324" s="101"/>
      <c r="BU3324" s="101"/>
      <c r="BV3324" s="101"/>
      <c r="BW3324" s="101"/>
      <c r="BX3324" s="101"/>
      <c r="BY3324" s="101"/>
      <c r="BZ3324" s="101"/>
      <c r="CA3324" s="101"/>
      <c r="CB3324" s="101"/>
      <c r="CC3324" s="101"/>
      <c r="CD3324" s="101"/>
      <c r="CE3324" s="101"/>
      <c r="CF3324" s="101"/>
      <c r="CG3324" s="37" t="e">
        <f>VLOOKUP(Table_1[[#This Row],[EAN]],'[1]Planilha1'!$E:$R,13,0)</f>
        <v>#N/A</v>
      </c>
    </row>
    <row r="3325" ht="15" hidden="1">
      <c r="A3325" s="7"/>
      <c r="B3325" s="84" t="s">
        <v>79</v>
      </c>
      <c r="C3325" s="75">
        <v>222644</v>
      </c>
      <c r="D3325" s="75"/>
      <c r="E3325" s="85">
        <v>7898067340503</v>
      </c>
      <c r="F3325" s="86" t="s">
        <v>3839</v>
      </c>
      <c r="G3325" s="75" t="s">
        <v>17</v>
      </c>
      <c r="H3325" s="75">
        <v>3870</v>
      </c>
      <c r="I3325" s="87" t="s">
        <v>666</v>
      </c>
      <c r="J3325" s="75" t="s">
        <v>667</v>
      </c>
      <c r="K3325" s="88" t="s">
        <v>84</v>
      </c>
      <c r="L3325" s="88">
        <v>10</v>
      </c>
      <c r="M3325" s="88">
        <v>0</v>
      </c>
      <c r="N3325" s="75" t="s">
        <v>85</v>
      </c>
      <c r="O3325" s="75"/>
      <c r="P3325" s="106"/>
      <c r="Q3325" s="90">
        <f>(17/100+7.6/100+1.65/100)*P3325</f>
        <v>0</v>
      </c>
      <c r="R3325" s="104"/>
      <c r="S3325" s="104"/>
      <c r="T3325" s="104"/>
      <c r="U3325" s="104"/>
      <c r="V3325" s="90">
        <f>+P3325-Q3325+R3325+S3325+T3325+U3325</f>
        <v>0</v>
      </c>
      <c r="W3325" s="91">
        <f>(1.02/100)</f>
        <v>1.02E-2</v>
      </c>
      <c r="X3325" s="91">
        <v>4.8E-3</v>
      </c>
      <c r="Y3325" s="91">
        <v>0.17</v>
      </c>
      <c r="Z3325" s="91">
        <v>1.65E-2</v>
      </c>
      <c r="AA3325" s="91">
        <v>7.6E-2</v>
      </c>
      <c r="AB3325" s="91">
        <f>SUM(W3325:AA3325)</f>
        <v>0.2775</v>
      </c>
      <c r="AC3325" s="75">
        <v>12</v>
      </c>
      <c r="AD3325" s="92">
        <f>IF(AL3325="","",+AC3325*AL3325)</f>
      </c>
      <c r="AE3325" s="93">
        <f>IF(AL3325="","",+AL3325*AB3325)</f>
      </c>
      <c r="AF3325" s="92">
        <f>IF(AL3325="","",+AL3325-AE3325)</f>
      </c>
      <c r="AG3325" s="93">
        <f>+V3325</f>
        <v>0</v>
      </c>
      <c r="AH3325" s="92">
        <f>IF(AF3325="","",+AF3325-AG3325)</f>
      </c>
      <c r="AI3325" s="92">
        <f>IF(AH3325="","",+AH3325*AC3325)</f>
      </c>
      <c r="AJ3325" s="93"/>
      <c r="AK3325" s="94">
        <v>0.33</v>
      </c>
      <c r="AL3325" s="93">
        <f>IF(V3325=0,"",V3325/(1-AB3325-AK3325))</f>
      </c>
      <c r="AM3325" s="95">
        <v>0.33</v>
      </c>
      <c r="AN3325" s="93">
        <f>IF(V3325=0,"",V3325/(1-AB3325-AM3325))</f>
      </c>
      <c r="AO3325" s="96">
        <v>1.2</v>
      </c>
      <c r="AP3325" s="93">
        <f>IF(BD!AJ3325="","",BD!AJ3325*BD!AO3325)</f>
      </c>
      <c r="AQ3325" s="91">
        <f>BD!AM3325/BD!AK3325-1</f>
        <v>0</v>
      </c>
      <c r="AR3325" s="91">
        <f>IF(BD!AN3325="","",IF(BD!AJ3325="","",BD!AN3325/BD!AJ3325-1))</f>
      </c>
      <c r="AS3325" s="91">
        <f>IF(BD!AN3325="","",IF(BD!AN3325&lt;BD!AL3325,"ABAIXO DA META","DENTRO DA META"))</f>
      </c>
      <c r="AT3325" s="91" t="str">
        <f>IF(BD!AJ3325="","EM ANÁLISE",IF(BD!AP3325&gt;=BD!AN3325,"GO", "NO GO"))</f>
        <v>EM ANÁLISE</v>
      </c>
      <c r="AU3325" s="97">
        <f>IF(AN3325="","",+BD!$AN3325-AJ3325)</f>
      </c>
      <c r="AV3325" s="98"/>
      <c r="AW3325" s="90">
        <f>BD!P3325*BD!AC3325</f>
        <v>0</v>
      </c>
      <c r="AX3325" s="90">
        <f>BD!V3325*BD!AC3325</f>
        <v>0</v>
      </c>
      <c r="AY3325" s="90">
        <f>IF(BD!AN3325="","",BD!AN3325*BD!AC3325)</f>
      </c>
      <c r="AZ3325" s="75" t="s">
        <v>123</v>
      </c>
      <c r="BA3325" s="75"/>
      <c r="BB3325" s="75"/>
      <c r="BC3325" s="75"/>
      <c r="BD3325" s="104"/>
      <c r="BE3325" s="104"/>
      <c r="BF3325" s="101"/>
      <c r="BG3325" s="101"/>
      <c r="BH3325" s="101"/>
      <c r="BI3325" s="101"/>
      <c r="BJ3325" s="101"/>
      <c r="BK3325" s="101"/>
      <c r="BL3325" s="101"/>
      <c r="BM3325" s="101"/>
      <c r="BN3325" s="101"/>
      <c r="BO3325" s="103"/>
      <c r="BP3325" s="101"/>
      <c r="BQ3325" s="101"/>
      <c r="BR3325" s="101"/>
      <c r="BS3325" s="101"/>
      <c r="BT3325" s="101"/>
      <c r="BU3325" s="101"/>
      <c r="BV3325" s="101"/>
      <c r="BW3325" s="101"/>
      <c r="BX3325" s="101"/>
      <c r="BY3325" s="101"/>
      <c r="BZ3325" s="101"/>
      <c r="CA3325" s="101"/>
      <c r="CB3325" s="101"/>
      <c r="CC3325" s="101"/>
      <c r="CD3325" s="101"/>
      <c r="CE3325" s="101"/>
      <c r="CF3325" s="101"/>
      <c r="CG3325" s="37" t="e">
        <f>VLOOKUP(Table_1[[#This Row],[EAN]],'[1]Planilha1'!$E:$R,13,0)</f>
        <v>#N/A</v>
      </c>
    </row>
    <row r="3326" ht="15" hidden="1">
      <c r="A3326" s="7"/>
      <c r="B3326" s="84" t="s">
        <v>79</v>
      </c>
      <c r="C3326" s="75">
        <v>222645</v>
      </c>
      <c r="D3326" s="75"/>
      <c r="E3326" s="85">
        <v>7898067340688</v>
      </c>
      <c r="F3326" s="86" t="s">
        <v>3840</v>
      </c>
      <c r="G3326" s="75" t="s">
        <v>17</v>
      </c>
      <c r="H3326" s="75">
        <v>3870</v>
      </c>
      <c r="I3326" s="87" t="s">
        <v>666</v>
      </c>
      <c r="J3326" s="75" t="s">
        <v>667</v>
      </c>
      <c r="K3326" s="88" t="s">
        <v>84</v>
      </c>
      <c r="L3326" s="88">
        <v>10</v>
      </c>
      <c r="M3326" s="88">
        <v>0</v>
      </c>
      <c r="N3326" s="75" t="s">
        <v>85</v>
      </c>
      <c r="O3326" s="75"/>
      <c r="P3326" s="106"/>
      <c r="Q3326" s="90">
        <f>(17/100+7.6/100+1.65/100)*P3326</f>
        <v>0</v>
      </c>
      <c r="R3326" s="104"/>
      <c r="S3326" s="104"/>
      <c r="T3326" s="104"/>
      <c r="U3326" s="104"/>
      <c r="V3326" s="90">
        <f>+P3326-Q3326+R3326+S3326+T3326+U3326</f>
        <v>0</v>
      </c>
      <c r="W3326" s="91">
        <f>(1.02/100)</f>
        <v>1.02E-2</v>
      </c>
      <c r="X3326" s="91">
        <v>4.8E-3</v>
      </c>
      <c r="Y3326" s="91">
        <v>0.17</v>
      </c>
      <c r="Z3326" s="91">
        <v>1.65E-2</v>
      </c>
      <c r="AA3326" s="91">
        <v>7.6E-2</v>
      </c>
      <c r="AB3326" s="91">
        <f>SUM(W3326:AA3326)</f>
        <v>0.2775</v>
      </c>
      <c r="AC3326" s="75">
        <v>12</v>
      </c>
      <c r="AD3326" s="92">
        <f>IF(AL3326="","",+AC3326*AL3326)</f>
      </c>
      <c r="AE3326" s="93">
        <f>IF(AL3326="","",+AL3326*AB3326)</f>
      </c>
      <c r="AF3326" s="92">
        <f>IF(AL3326="","",+AL3326-AE3326)</f>
      </c>
      <c r="AG3326" s="93">
        <f>+V3326</f>
        <v>0</v>
      </c>
      <c r="AH3326" s="92">
        <f>IF(AF3326="","",+AF3326-AG3326)</f>
      </c>
      <c r="AI3326" s="92">
        <f>IF(AH3326="","",+AH3326*AC3326)</f>
      </c>
      <c r="AJ3326" s="93"/>
      <c r="AK3326" s="94">
        <v>0.33</v>
      </c>
      <c r="AL3326" s="93">
        <f>IF(V3326=0,"",V3326/(1-AB3326-AK3326))</f>
      </c>
      <c r="AM3326" s="95">
        <v>0.33</v>
      </c>
      <c r="AN3326" s="93">
        <f>IF(V3326=0,"",V3326/(1-AB3326-AM3326))</f>
      </c>
      <c r="AO3326" s="96">
        <v>1.2</v>
      </c>
      <c r="AP3326" s="93">
        <f>IF(BD!AJ3326="","",BD!AJ3326*BD!AO3326)</f>
      </c>
      <c r="AQ3326" s="91">
        <f>BD!AM3326/BD!AK3326-1</f>
        <v>0</v>
      </c>
      <c r="AR3326" s="91">
        <f>IF(BD!AN3326="","",IF(BD!AJ3326="","",BD!AN3326/BD!AJ3326-1))</f>
      </c>
      <c r="AS3326" s="91">
        <f>IF(BD!AN3326="","",IF(BD!AN3326&lt;BD!AL3326,"ABAIXO DA META","DENTRO DA META"))</f>
      </c>
      <c r="AT3326" s="91" t="str">
        <f>IF(BD!AJ3326="","EM ANÁLISE",IF(BD!AP3326&gt;=BD!AN3326,"GO", "NO GO"))</f>
        <v>EM ANÁLISE</v>
      </c>
      <c r="AU3326" s="97">
        <f>IF(AN3326="","",+BD!$AN3326-AJ3326)</f>
      </c>
      <c r="AV3326" s="98"/>
      <c r="AW3326" s="90">
        <f>BD!P3326*BD!AC3326</f>
        <v>0</v>
      </c>
      <c r="AX3326" s="90">
        <f>BD!V3326*BD!AC3326</f>
        <v>0</v>
      </c>
      <c r="AY3326" s="90">
        <f>IF(BD!AN3326="","",BD!AN3326*BD!AC3326)</f>
      </c>
      <c r="AZ3326" s="75" t="s">
        <v>123</v>
      </c>
      <c r="BA3326" s="75"/>
      <c r="BB3326" s="75"/>
      <c r="BC3326" s="75"/>
      <c r="BD3326" s="104"/>
      <c r="BE3326" s="104"/>
      <c r="BF3326" s="101"/>
      <c r="BG3326" s="101"/>
      <c r="BH3326" s="101"/>
      <c r="BI3326" s="101"/>
      <c r="BJ3326" s="101"/>
      <c r="BK3326" s="101"/>
      <c r="BL3326" s="101"/>
      <c r="BM3326" s="101"/>
      <c r="BN3326" s="101"/>
      <c r="BO3326" s="103"/>
      <c r="BP3326" s="101"/>
      <c r="BQ3326" s="101"/>
      <c r="BR3326" s="101"/>
      <c r="BS3326" s="101"/>
      <c r="BT3326" s="101"/>
      <c r="BU3326" s="101"/>
      <c r="BV3326" s="101"/>
      <c r="BW3326" s="101"/>
      <c r="BX3326" s="101"/>
      <c r="BY3326" s="101"/>
      <c r="BZ3326" s="101"/>
      <c r="CA3326" s="101"/>
      <c r="CB3326" s="101"/>
      <c r="CC3326" s="101"/>
      <c r="CD3326" s="101"/>
      <c r="CE3326" s="101"/>
      <c r="CF3326" s="101"/>
      <c r="CG3326" s="37" t="e">
        <f>VLOOKUP(Table_1[[#This Row],[EAN]],'[1]Planilha1'!$E:$R,13,0)</f>
        <v>#N/A</v>
      </c>
    </row>
    <row r="3327" ht="15" hidden="1">
      <c r="A3327" s="7"/>
      <c r="B3327" s="84" t="s">
        <v>79</v>
      </c>
      <c r="C3327" s="75">
        <v>222646</v>
      </c>
      <c r="D3327" s="75"/>
      <c r="E3327" s="85">
        <v>7898067340510</v>
      </c>
      <c r="F3327" s="86" t="s">
        <v>3841</v>
      </c>
      <c r="G3327" s="75" t="s">
        <v>17</v>
      </c>
      <c r="H3327" s="75">
        <v>3870</v>
      </c>
      <c r="I3327" s="87" t="s">
        <v>666</v>
      </c>
      <c r="J3327" s="75" t="s">
        <v>667</v>
      </c>
      <c r="K3327" s="88" t="s">
        <v>84</v>
      </c>
      <c r="L3327" s="88">
        <v>10</v>
      </c>
      <c r="M3327" s="88">
        <v>0</v>
      </c>
      <c r="N3327" s="75" t="s">
        <v>85</v>
      </c>
      <c r="O3327" s="75"/>
      <c r="P3327" s="106"/>
      <c r="Q3327" s="90">
        <f>(17/100+7.6/100+1.65/100)*P3327</f>
        <v>0</v>
      </c>
      <c r="R3327" s="104"/>
      <c r="S3327" s="104"/>
      <c r="T3327" s="104"/>
      <c r="U3327" s="104"/>
      <c r="V3327" s="90">
        <f>+P3327-Q3327+R3327+S3327+T3327+U3327</f>
        <v>0</v>
      </c>
      <c r="W3327" s="91">
        <f>(1.02/100)</f>
        <v>1.02E-2</v>
      </c>
      <c r="X3327" s="91">
        <v>4.8E-3</v>
      </c>
      <c r="Y3327" s="91">
        <v>0.17</v>
      </c>
      <c r="Z3327" s="91">
        <v>1.65E-2</v>
      </c>
      <c r="AA3327" s="91">
        <v>7.6E-2</v>
      </c>
      <c r="AB3327" s="91">
        <f>SUM(W3327:AA3327)</f>
        <v>0.2775</v>
      </c>
      <c r="AC3327" s="75">
        <v>12</v>
      </c>
      <c r="AD3327" s="92">
        <f>IF(AL3327="","",+AC3327*AL3327)</f>
      </c>
      <c r="AE3327" s="93">
        <f>IF(AL3327="","",+AL3327*AB3327)</f>
      </c>
      <c r="AF3327" s="92">
        <f>IF(AL3327="","",+AL3327-AE3327)</f>
      </c>
      <c r="AG3327" s="93">
        <f>+V3327</f>
        <v>0</v>
      </c>
      <c r="AH3327" s="92">
        <f>IF(AF3327="","",+AF3327-AG3327)</f>
      </c>
      <c r="AI3327" s="92">
        <f>IF(AH3327="","",+AH3327*AC3327)</f>
      </c>
      <c r="AJ3327" s="93"/>
      <c r="AK3327" s="94">
        <v>0.33</v>
      </c>
      <c r="AL3327" s="93">
        <f>IF(V3327=0,"",V3327/(1-AB3327-AK3327))</f>
      </c>
      <c r="AM3327" s="95">
        <v>0.33</v>
      </c>
      <c r="AN3327" s="93">
        <f>IF(V3327=0,"",V3327/(1-AB3327-AM3327))</f>
      </c>
      <c r="AO3327" s="96">
        <v>1.2</v>
      </c>
      <c r="AP3327" s="93">
        <f>IF(BD!AJ3327="","",BD!AJ3327*BD!AO3327)</f>
      </c>
      <c r="AQ3327" s="91">
        <f>BD!AM3327/BD!AK3327-1</f>
        <v>0</v>
      </c>
      <c r="AR3327" s="91">
        <f>IF(BD!AN3327="","",IF(BD!AJ3327="","",BD!AN3327/BD!AJ3327-1))</f>
      </c>
      <c r="AS3327" s="91">
        <f>IF(BD!AN3327="","",IF(BD!AN3327&lt;BD!AL3327,"ABAIXO DA META","DENTRO DA META"))</f>
      </c>
      <c r="AT3327" s="91" t="str">
        <f>IF(BD!AJ3327="","EM ANÁLISE",IF(BD!AP3327&gt;=BD!AN3327,"GO", "NO GO"))</f>
        <v>EM ANÁLISE</v>
      </c>
      <c r="AU3327" s="97">
        <f>IF(AN3327="","",+BD!$AN3327-AJ3327)</f>
      </c>
      <c r="AV3327" s="98"/>
      <c r="AW3327" s="90">
        <f>BD!P3327*BD!AC3327</f>
        <v>0</v>
      </c>
      <c r="AX3327" s="90">
        <f>BD!V3327*BD!AC3327</f>
        <v>0</v>
      </c>
      <c r="AY3327" s="90">
        <f>IF(BD!AN3327="","",BD!AN3327*BD!AC3327)</f>
      </c>
      <c r="AZ3327" s="75" t="s">
        <v>123</v>
      </c>
      <c r="BA3327" s="75"/>
      <c r="BB3327" s="75"/>
      <c r="BC3327" s="75"/>
      <c r="BD3327" s="104"/>
      <c r="BE3327" s="104"/>
      <c r="BF3327" s="101"/>
      <c r="BG3327" s="101"/>
      <c r="BH3327" s="101"/>
      <c r="BI3327" s="101"/>
      <c r="BJ3327" s="101"/>
      <c r="BK3327" s="101"/>
      <c r="BL3327" s="101"/>
      <c r="BM3327" s="101"/>
      <c r="BN3327" s="101"/>
      <c r="BO3327" s="103"/>
      <c r="BP3327" s="101"/>
      <c r="BQ3327" s="101"/>
      <c r="BR3327" s="101"/>
      <c r="BS3327" s="101"/>
      <c r="BT3327" s="101"/>
      <c r="BU3327" s="101"/>
      <c r="BV3327" s="101"/>
      <c r="BW3327" s="101"/>
      <c r="BX3327" s="101"/>
      <c r="BY3327" s="101"/>
      <c r="BZ3327" s="101"/>
      <c r="CA3327" s="101"/>
      <c r="CB3327" s="101"/>
      <c r="CC3327" s="101"/>
      <c r="CD3327" s="101"/>
      <c r="CE3327" s="101"/>
      <c r="CF3327" s="101"/>
      <c r="CG3327" s="37" t="e">
        <f>VLOOKUP(Table_1[[#This Row],[EAN]],'[1]Planilha1'!$E:$R,13,0)</f>
        <v>#N/A</v>
      </c>
    </row>
    <row r="3328" ht="15" hidden="1">
      <c r="A3328" s="7"/>
      <c r="B3328" s="84" t="s">
        <v>79</v>
      </c>
      <c r="C3328" s="75">
        <v>222647</v>
      </c>
      <c r="D3328" s="75"/>
      <c r="E3328" s="85">
        <v>7898067340527</v>
      </c>
      <c r="F3328" s="86" t="s">
        <v>3842</v>
      </c>
      <c r="G3328" s="75" t="s">
        <v>17</v>
      </c>
      <c r="H3328" s="75">
        <v>3870</v>
      </c>
      <c r="I3328" s="87" t="s">
        <v>666</v>
      </c>
      <c r="J3328" s="75" t="s">
        <v>667</v>
      </c>
      <c r="K3328" s="88" t="s">
        <v>84</v>
      </c>
      <c r="L3328" s="88">
        <v>10</v>
      </c>
      <c r="M3328" s="88">
        <v>0</v>
      </c>
      <c r="N3328" s="75" t="s">
        <v>85</v>
      </c>
      <c r="O3328" s="75"/>
      <c r="P3328" s="106"/>
      <c r="Q3328" s="90">
        <f>(17/100+7.6/100+1.65/100)*P3328</f>
        <v>0</v>
      </c>
      <c r="R3328" s="104"/>
      <c r="S3328" s="104"/>
      <c r="T3328" s="104"/>
      <c r="U3328" s="104"/>
      <c r="V3328" s="90">
        <f>+P3328-Q3328+R3328+S3328+T3328+U3328</f>
        <v>0</v>
      </c>
      <c r="W3328" s="91">
        <f>(1.02/100)</f>
        <v>1.02E-2</v>
      </c>
      <c r="X3328" s="91">
        <v>4.8E-3</v>
      </c>
      <c r="Y3328" s="91">
        <v>0.17</v>
      </c>
      <c r="Z3328" s="91">
        <v>1.65E-2</v>
      </c>
      <c r="AA3328" s="91">
        <v>7.6E-2</v>
      </c>
      <c r="AB3328" s="91">
        <f>SUM(W3328:AA3328)</f>
        <v>0.2775</v>
      </c>
      <c r="AC3328" s="75">
        <v>12</v>
      </c>
      <c r="AD3328" s="92">
        <f>IF(AL3328="","",+AC3328*AL3328)</f>
      </c>
      <c r="AE3328" s="93">
        <f>IF(AL3328="","",+AL3328*AB3328)</f>
      </c>
      <c r="AF3328" s="92">
        <f>IF(AL3328="","",+AL3328-AE3328)</f>
      </c>
      <c r="AG3328" s="93">
        <f>+V3328</f>
        <v>0</v>
      </c>
      <c r="AH3328" s="92">
        <f>IF(AF3328="","",+AF3328-AG3328)</f>
      </c>
      <c r="AI3328" s="92">
        <f>IF(AH3328="","",+AH3328*AC3328)</f>
      </c>
      <c r="AJ3328" s="93"/>
      <c r="AK3328" s="94">
        <v>0.33</v>
      </c>
      <c r="AL3328" s="93">
        <f>IF(V3328=0,"",V3328/(1-AB3328-AK3328))</f>
      </c>
      <c r="AM3328" s="95">
        <v>0.33</v>
      </c>
      <c r="AN3328" s="93">
        <f>IF(V3328=0,"",V3328/(1-AB3328-AM3328))</f>
      </c>
      <c r="AO3328" s="96">
        <v>1.2</v>
      </c>
      <c r="AP3328" s="93">
        <f>IF(BD!AJ3328="","",BD!AJ3328*BD!AO3328)</f>
      </c>
      <c r="AQ3328" s="91">
        <f>BD!AM3328/BD!AK3328-1</f>
        <v>0</v>
      </c>
      <c r="AR3328" s="91">
        <f>IF(BD!AN3328="","",IF(BD!AJ3328="","",BD!AN3328/BD!AJ3328-1))</f>
      </c>
      <c r="AS3328" s="91">
        <f>IF(BD!AN3328="","",IF(BD!AN3328&lt;BD!AL3328,"ABAIXO DA META","DENTRO DA META"))</f>
      </c>
      <c r="AT3328" s="91" t="str">
        <f>IF(BD!AJ3328="","EM ANÁLISE",IF(BD!AP3328&gt;=BD!AN3328,"GO", "NO GO"))</f>
        <v>EM ANÁLISE</v>
      </c>
      <c r="AU3328" s="97">
        <f>IF(AN3328="","",+BD!$AN3328-AJ3328)</f>
      </c>
      <c r="AV3328" s="98"/>
      <c r="AW3328" s="90">
        <f>BD!P3328*BD!AC3328</f>
        <v>0</v>
      </c>
      <c r="AX3328" s="90">
        <f>BD!V3328*BD!AC3328</f>
        <v>0</v>
      </c>
      <c r="AY3328" s="90">
        <f>IF(BD!AN3328="","",BD!AN3328*BD!AC3328)</f>
      </c>
      <c r="AZ3328" s="75" t="s">
        <v>123</v>
      </c>
      <c r="BA3328" s="75"/>
      <c r="BB3328" s="75"/>
      <c r="BC3328" s="75"/>
      <c r="BD3328" s="104"/>
      <c r="BE3328" s="104"/>
      <c r="BF3328" s="101"/>
      <c r="BG3328" s="101"/>
      <c r="BH3328" s="101"/>
      <c r="BI3328" s="101"/>
      <c r="BJ3328" s="101"/>
      <c r="BK3328" s="101"/>
      <c r="BL3328" s="101"/>
      <c r="BM3328" s="101"/>
      <c r="BN3328" s="101"/>
      <c r="BO3328" s="103"/>
      <c r="BP3328" s="101"/>
      <c r="BQ3328" s="101"/>
      <c r="BR3328" s="101"/>
      <c r="BS3328" s="101"/>
      <c r="BT3328" s="101"/>
      <c r="BU3328" s="101"/>
      <c r="BV3328" s="101"/>
      <c r="BW3328" s="101"/>
      <c r="BX3328" s="101"/>
      <c r="BY3328" s="101"/>
      <c r="BZ3328" s="101"/>
      <c r="CA3328" s="101"/>
      <c r="CB3328" s="101"/>
      <c r="CC3328" s="101"/>
      <c r="CD3328" s="101"/>
      <c r="CE3328" s="101"/>
      <c r="CF3328" s="101"/>
      <c r="CG3328" s="37" t="e">
        <f>VLOOKUP(Table_1[[#This Row],[EAN]],'[1]Planilha1'!$E:$R,13,0)</f>
        <v>#N/A</v>
      </c>
    </row>
    <row r="3329" ht="15" hidden="1">
      <c r="A3329" s="7"/>
      <c r="B3329" s="84" t="s">
        <v>79</v>
      </c>
      <c r="C3329" s="75">
        <v>222648</v>
      </c>
      <c r="D3329" s="75"/>
      <c r="E3329" s="85">
        <v>7898067340633</v>
      </c>
      <c r="F3329" s="86" t="s">
        <v>3843</v>
      </c>
      <c r="G3329" s="75" t="s">
        <v>17</v>
      </c>
      <c r="H3329" s="75">
        <v>3870</v>
      </c>
      <c r="I3329" s="87" t="s">
        <v>666</v>
      </c>
      <c r="J3329" s="75" t="s">
        <v>667</v>
      </c>
      <c r="K3329" s="88" t="s">
        <v>84</v>
      </c>
      <c r="L3329" s="88">
        <v>10</v>
      </c>
      <c r="M3329" s="88">
        <v>0</v>
      </c>
      <c r="N3329" s="75" t="s">
        <v>85</v>
      </c>
      <c r="O3329" s="75"/>
      <c r="P3329" s="106"/>
      <c r="Q3329" s="90">
        <f>(17/100+7.6/100+1.65/100)*P3329</f>
        <v>0</v>
      </c>
      <c r="R3329" s="104"/>
      <c r="S3329" s="104"/>
      <c r="T3329" s="104"/>
      <c r="U3329" s="104"/>
      <c r="V3329" s="90">
        <f>+P3329-Q3329+R3329+S3329+T3329+U3329</f>
        <v>0</v>
      </c>
      <c r="W3329" s="91">
        <f>(1.02/100)</f>
        <v>1.02E-2</v>
      </c>
      <c r="X3329" s="91">
        <v>4.8E-3</v>
      </c>
      <c r="Y3329" s="91">
        <v>0.17</v>
      </c>
      <c r="Z3329" s="91">
        <v>1.65E-2</v>
      </c>
      <c r="AA3329" s="91">
        <v>7.6E-2</v>
      </c>
      <c r="AB3329" s="91">
        <f>SUM(W3329:AA3329)</f>
        <v>0.2775</v>
      </c>
      <c r="AC3329" s="75">
        <v>12</v>
      </c>
      <c r="AD3329" s="92">
        <f>IF(AL3329="","",+AC3329*AL3329)</f>
      </c>
      <c r="AE3329" s="93">
        <f>IF(AL3329="","",+AL3329*AB3329)</f>
      </c>
      <c r="AF3329" s="92">
        <f>IF(AL3329="","",+AL3329-AE3329)</f>
      </c>
      <c r="AG3329" s="93">
        <f>+V3329</f>
        <v>0</v>
      </c>
      <c r="AH3329" s="92">
        <f>IF(AF3329="","",+AF3329-AG3329)</f>
      </c>
      <c r="AI3329" s="92">
        <f>IF(AH3329="","",+AH3329*AC3329)</f>
      </c>
      <c r="AJ3329" s="93"/>
      <c r="AK3329" s="94">
        <v>0.33</v>
      </c>
      <c r="AL3329" s="93">
        <f>IF(V3329=0,"",V3329/(1-AB3329-AK3329))</f>
      </c>
      <c r="AM3329" s="95">
        <v>0.33</v>
      </c>
      <c r="AN3329" s="93">
        <f>IF(V3329=0,"",V3329/(1-AB3329-AM3329))</f>
      </c>
      <c r="AO3329" s="96">
        <v>1.2</v>
      </c>
      <c r="AP3329" s="93">
        <f>IF(BD!AJ3329="","",BD!AJ3329*BD!AO3329)</f>
      </c>
      <c r="AQ3329" s="91">
        <f>BD!AM3329/BD!AK3329-1</f>
        <v>0</v>
      </c>
      <c r="AR3329" s="91">
        <f>IF(BD!AN3329="","",IF(BD!AJ3329="","",BD!AN3329/BD!AJ3329-1))</f>
      </c>
      <c r="AS3329" s="91">
        <f>IF(BD!AN3329="","",IF(BD!AN3329&lt;BD!AL3329,"ABAIXO DA META","DENTRO DA META"))</f>
      </c>
      <c r="AT3329" s="91" t="str">
        <f>IF(BD!AJ3329="","EM ANÁLISE",IF(BD!AP3329&gt;=BD!AN3329,"GO", "NO GO"))</f>
        <v>EM ANÁLISE</v>
      </c>
      <c r="AU3329" s="97">
        <f>IF(AN3329="","",+BD!$AN3329-AJ3329)</f>
      </c>
      <c r="AV3329" s="98"/>
      <c r="AW3329" s="90">
        <f>BD!P3329*BD!AC3329</f>
        <v>0</v>
      </c>
      <c r="AX3329" s="90">
        <f>BD!V3329*BD!AC3329</f>
        <v>0</v>
      </c>
      <c r="AY3329" s="90">
        <f>IF(BD!AN3329="","",BD!AN3329*BD!AC3329)</f>
      </c>
      <c r="AZ3329" s="75" t="s">
        <v>123</v>
      </c>
      <c r="BA3329" s="75"/>
      <c r="BB3329" s="75"/>
      <c r="BC3329" s="75"/>
      <c r="BD3329" s="104"/>
      <c r="BE3329" s="104"/>
      <c r="BF3329" s="101"/>
      <c r="BG3329" s="101"/>
      <c r="BH3329" s="101"/>
      <c r="BI3329" s="101"/>
      <c r="BJ3329" s="101"/>
      <c r="BK3329" s="101"/>
      <c r="BL3329" s="101"/>
      <c r="BM3329" s="101"/>
      <c r="BN3329" s="101"/>
      <c r="BO3329" s="103"/>
      <c r="BP3329" s="101"/>
      <c r="BQ3329" s="101"/>
      <c r="BR3329" s="101"/>
      <c r="BS3329" s="101"/>
      <c r="BT3329" s="101"/>
      <c r="BU3329" s="101"/>
      <c r="BV3329" s="101"/>
      <c r="BW3329" s="101"/>
      <c r="BX3329" s="101"/>
      <c r="BY3329" s="101"/>
      <c r="BZ3329" s="101"/>
      <c r="CA3329" s="101"/>
      <c r="CB3329" s="101"/>
      <c r="CC3329" s="101"/>
      <c r="CD3329" s="101"/>
      <c r="CE3329" s="101"/>
      <c r="CF3329" s="101"/>
      <c r="CG3329" s="37" t="e">
        <f>VLOOKUP(Table_1[[#This Row],[EAN]],'[1]Planilha1'!$E:$R,13,0)</f>
        <v>#N/A</v>
      </c>
    </row>
    <row r="3330" ht="15" hidden="1">
      <c r="A3330" s="7"/>
      <c r="B3330" s="84" t="s">
        <v>79</v>
      </c>
      <c r="C3330" s="75">
        <v>222649</v>
      </c>
      <c r="D3330" s="75"/>
      <c r="E3330" s="85">
        <v>7898067340640</v>
      </c>
      <c r="F3330" s="86" t="s">
        <v>3844</v>
      </c>
      <c r="G3330" s="75" t="s">
        <v>17</v>
      </c>
      <c r="H3330" s="75">
        <v>3870</v>
      </c>
      <c r="I3330" s="87" t="s">
        <v>666</v>
      </c>
      <c r="J3330" s="75" t="s">
        <v>667</v>
      </c>
      <c r="K3330" s="88" t="s">
        <v>84</v>
      </c>
      <c r="L3330" s="88">
        <v>10</v>
      </c>
      <c r="M3330" s="88">
        <v>0</v>
      </c>
      <c r="N3330" s="75" t="s">
        <v>85</v>
      </c>
      <c r="O3330" s="75"/>
      <c r="P3330" s="106"/>
      <c r="Q3330" s="90">
        <f>(17/100+7.6/100+1.65/100)*P3330</f>
        <v>0</v>
      </c>
      <c r="R3330" s="104"/>
      <c r="S3330" s="104"/>
      <c r="T3330" s="104"/>
      <c r="U3330" s="104"/>
      <c r="V3330" s="90">
        <f>+P3330-Q3330+R3330+S3330+T3330+U3330</f>
        <v>0</v>
      </c>
      <c r="W3330" s="91">
        <f>(1.02/100)</f>
        <v>1.02E-2</v>
      </c>
      <c r="X3330" s="91">
        <v>4.8E-3</v>
      </c>
      <c r="Y3330" s="91">
        <v>0.17</v>
      </c>
      <c r="Z3330" s="91">
        <v>1.65E-2</v>
      </c>
      <c r="AA3330" s="91">
        <v>7.6E-2</v>
      </c>
      <c r="AB3330" s="91">
        <f>SUM(W3330:AA3330)</f>
        <v>0.2775</v>
      </c>
      <c r="AC3330" s="75">
        <v>12</v>
      </c>
      <c r="AD3330" s="92">
        <f>IF(AL3330="","",+AC3330*AL3330)</f>
      </c>
      <c r="AE3330" s="93">
        <f>IF(AL3330="","",+AL3330*AB3330)</f>
      </c>
      <c r="AF3330" s="92">
        <f>IF(AL3330="","",+AL3330-AE3330)</f>
      </c>
      <c r="AG3330" s="93">
        <f>+V3330</f>
        <v>0</v>
      </c>
      <c r="AH3330" s="92">
        <f>IF(AF3330="","",+AF3330-AG3330)</f>
      </c>
      <c r="AI3330" s="92">
        <f>IF(AH3330="","",+AH3330*AC3330)</f>
      </c>
      <c r="AJ3330" s="93"/>
      <c r="AK3330" s="94">
        <v>0.33</v>
      </c>
      <c r="AL3330" s="93">
        <f>IF(V3330=0,"",V3330/(1-AB3330-AK3330))</f>
      </c>
      <c r="AM3330" s="95">
        <v>0.33</v>
      </c>
      <c r="AN3330" s="93">
        <f>IF(V3330=0,"",V3330/(1-AB3330-AM3330))</f>
      </c>
      <c r="AO3330" s="96">
        <v>1.2</v>
      </c>
      <c r="AP3330" s="93">
        <f>IF(BD!AJ3330="","",BD!AJ3330*BD!AO3330)</f>
      </c>
      <c r="AQ3330" s="91">
        <f>BD!AM3330/BD!AK3330-1</f>
        <v>0</v>
      </c>
      <c r="AR3330" s="91">
        <f>IF(BD!AN3330="","",IF(BD!AJ3330="","",BD!AN3330/BD!AJ3330-1))</f>
      </c>
      <c r="AS3330" s="91">
        <f>IF(BD!AN3330="","",IF(BD!AN3330&lt;BD!AL3330,"ABAIXO DA META","DENTRO DA META"))</f>
      </c>
      <c r="AT3330" s="91" t="str">
        <f>IF(BD!AJ3330="","EM ANÁLISE",IF(BD!AP3330&gt;=BD!AN3330,"GO", "NO GO"))</f>
        <v>EM ANÁLISE</v>
      </c>
      <c r="AU3330" s="97">
        <f>IF(AN3330="","",+BD!$AN3330-AJ3330)</f>
      </c>
      <c r="AV3330" s="98"/>
      <c r="AW3330" s="90">
        <f>BD!P3330*BD!AC3330</f>
        <v>0</v>
      </c>
      <c r="AX3330" s="90">
        <f>BD!V3330*BD!AC3330</f>
        <v>0</v>
      </c>
      <c r="AY3330" s="90">
        <f>IF(BD!AN3330="","",BD!AN3330*BD!AC3330)</f>
      </c>
      <c r="AZ3330" s="75" t="s">
        <v>123</v>
      </c>
      <c r="BA3330" s="75"/>
      <c r="BB3330" s="75"/>
      <c r="BC3330" s="75"/>
      <c r="BD3330" s="104"/>
      <c r="BE3330" s="104"/>
      <c r="BF3330" s="101"/>
      <c r="BG3330" s="101"/>
      <c r="BH3330" s="101"/>
      <c r="BI3330" s="101"/>
      <c r="BJ3330" s="101"/>
      <c r="BK3330" s="101"/>
      <c r="BL3330" s="101"/>
      <c r="BM3330" s="101"/>
      <c r="BN3330" s="101"/>
      <c r="BO3330" s="103"/>
      <c r="BP3330" s="101"/>
      <c r="BQ3330" s="101"/>
      <c r="BR3330" s="101"/>
      <c r="BS3330" s="101"/>
      <c r="BT3330" s="101"/>
      <c r="BU3330" s="101"/>
      <c r="BV3330" s="101"/>
      <c r="BW3330" s="101"/>
      <c r="BX3330" s="101"/>
      <c r="BY3330" s="101"/>
      <c r="BZ3330" s="101"/>
      <c r="CA3330" s="101"/>
      <c r="CB3330" s="101"/>
      <c r="CC3330" s="101"/>
      <c r="CD3330" s="101"/>
      <c r="CE3330" s="101"/>
      <c r="CF3330" s="101"/>
      <c r="CG3330" s="37" t="e">
        <f>VLOOKUP(Table_1[[#This Row],[EAN]],'[1]Planilha1'!$E:$R,13,0)</f>
        <v>#N/A</v>
      </c>
    </row>
    <row r="3331" ht="15" hidden="1">
      <c r="A3331" s="7"/>
      <c r="B3331" s="84" t="s">
        <v>79</v>
      </c>
      <c r="C3331" s="75">
        <v>222650</v>
      </c>
      <c r="D3331" s="75"/>
      <c r="E3331" s="85">
        <v>7898067340671</v>
      </c>
      <c r="F3331" s="86" t="s">
        <v>3845</v>
      </c>
      <c r="G3331" s="75" t="s">
        <v>17</v>
      </c>
      <c r="H3331" s="75">
        <v>380</v>
      </c>
      <c r="I3331" s="87" t="s">
        <v>274</v>
      </c>
      <c r="J3331" s="75" t="s">
        <v>200</v>
      </c>
      <c r="K3331" s="88" t="s">
        <v>84</v>
      </c>
      <c r="L3331" s="88">
        <v>10</v>
      </c>
      <c r="M3331" s="88">
        <v>0</v>
      </c>
      <c r="N3331" s="75" t="s">
        <v>85</v>
      </c>
      <c r="O3331" s="75"/>
      <c r="P3331" s="106"/>
      <c r="Q3331" s="90">
        <f>(17/100+7.6/100+1.65/100)*P3331</f>
        <v>0</v>
      </c>
      <c r="R3331" s="104"/>
      <c r="S3331" s="104"/>
      <c r="T3331" s="104"/>
      <c r="U3331" s="104"/>
      <c r="V3331" s="90">
        <f>+P3331-Q3331+R3331+S3331+T3331+U3331</f>
        <v>0</v>
      </c>
      <c r="W3331" s="91">
        <f>(1.02/100)</f>
        <v>1.02E-2</v>
      </c>
      <c r="X3331" s="91">
        <v>4.8E-3</v>
      </c>
      <c r="Y3331" s="91">
        <v>0.17</v>
      </c>
      <c r="Z3331" s="91">
        <v>1.65E-2</v>
      </c>
      <c r="AA3331" s="91">
        <v>7.6E-2</v>
      </c>
      <c r="AB3331" s="91">
        <f>SUM(W3331:AA3331)</f>
        <v>0.2775</v>
      </c>
      <c r="AC3331" s="75">
        <v>12</v>
      </c>
      <c r="AD3331" s="92">
        <f>IF(AL3331="","",+AC3331*AL3331)</f>
      </c>
      <c r="AE3331" s="93">
        <f>IF(AL3331="","",+AL3331*AB3331)</f>
      </c>
      <c r="AF3331" s="92">
        <f>IF(AL3331="","",+AL3331-AE3331)</f>
      </c>
      <c r="AG3331" s="93">
        <f>+V3331</f>
        <v>0</v>
      </c>
      <c r="AH3331" s="92">
        <f>IF(AF3331="","",+AF3331-AG3331)</f>
      </c>
      <c r="AI3331" s="92">
        <f>IF(AH3331="","",+AH3331*AC3331)</f>
      </c>
      <c r="AJ3331" s="93"/>
      <c r="AK3331" s="94">
        <v>0.33</v>
      </c>
      <c r="AL3331" s="93">
        <f>IF(V3331=0,"",V3331/(1-AB3331-AK3331))</f>
      </c>
      <c r="AM3331" s="95">
        <v>0.33</v>
      </c>
      <c r="AN3331" s="93">
        <f>IF(V3331=0,"",V3331/(1-AB3331-AM3331))</f>
      </c>
      <c r="AO3331" s="96">
        <v>1.2</v>
      </c>
      <c r="AP3331" s="93">
        <f>IF(BD!AJ3331="","",BD!AJ3331*BD!AO3331)</f>
      </c>
      <c r="AQ3331" s="91">
        <f>BD!AM3331/BD!AK3331-1</f>
        <v>0</v>
      </c>
      <c r="AR3331" s="91">
        <f>IF(BD!AN3331="","",IF(BD!AJ3331="","",BD!AN3331/BD!AJ3331-1))</f>
      </c>
      <c r="AS3331" s="91">
        <f>IF(BD!AN3331="","",IF(BD!AN3331&lt;BD!AL3331,"ABAIXO DA META","DENTRO DA META"))</f>
      </c>
      <c r="AT3331" s="91" t="str">
        <f>IF(BD!AJ3331="","EM ANÁLISE",IF(BD!AP3331&gt;=BD!AN3331,"GO", "NO GO"))</f>
        <v>EM ANÁLISE</v>
      </c>
      <c r="AU3331" s="97">
        <f>IF(AN3331="","",+BD!$AN3331-AJ3331)</f>
      </c>
      <c r="AV3331" s="98"/>
      <c r="AW3331" s="90">
        <f>BD!P3331*BD!AC3331</f>
        <v>0</v>
      </c>
      <c r="AX3331" s="90">
        <f>BD!V3331*BD!AC3331</f>
        <v>0</v>
      </c>
      <c r="AY3331" s="90">
        <f>IF(BD!AN3331="","",BD!AN3331*BD!AC3331)</f>
      </c>
      <c r="AZ3331" s="75" t="s">
        <v>123</v>
      </c>
      <c r="BA3331" s="75"/>
      <c r="BB3331" s="75"/>
      <c r="BC3331" s="75"/>
      <c r="BD3331" s="104"/>
      <c r="BE3331" s="104"/>
      <c r="BF3331" s="101"/>
      <c r="BG3331" s="101"/>
      <c r="BH3331" s="101"/>
      <c r="BI3331" s="101"/>
      <c r="BJ3331" s="101"/>
      <c r="BK3331" s="101"/>
      <c r="BL3331" s="101"/>
      <c r="BM3331" s="101"/>
      <c r="BN3331" s="101"/>
      <c r="BO3331" s="103"/>
      <c r="BP3331" s="101"/>
      <c r="BQ3331" s="101"/>
      <c r="BR3331" s="101"/>
      <c r="BS3331" s="101"/>
      <c r="BT3331" s="101"/>
      <c r="BU3331" s="101"/>
      <c r="BV3331" s="101"/>
      <c r="BW3331" s="101"/>
      <c r="BX3331" s="101"/>
      <c r="BY3331" s="101"/>
      <c r="BZ3331" s="101"/>
      <c r="CA3331" s="101"/>
      <c r="CB3331" s="101"/>
      <c r="CC3331" s="101"/>
      <c r="CD3331" s="101"/>
      <c r="CE3331" s="101"/>
      <c r="CF3331" s="101"/>
      <c r="CG3331" s="37" t="e">
        <f>VLOOKUP(Table_1[[#This Row],[EAN]],'[1]Planilha1'!$E:$R,13,0)</f>
        <v>#N/A</v>
      </c>
    </row>
    <row r="3332" ht="15" hidden="1">
      <c r="A3332" s="7"/>
      <c r="B3332" s="84" t="s">
        <v>79</v>
      </c>
      <c r="C3332" s="75">
        <v>222651</v>
      </c>
      <c r="D3332" s="75"/>
      <c r="E3332" s="85">
        <v>7898067340695</v>
      </c>
      <c r="F3332" s="86" t="s">
        <v>3846</v>
      </c>
      <c r="G3332" s="75" t="s">
        <v>17</v>
      </c>
      <c r="H3332" s="75">
        <v>3870</v>
      </c>
      <c r="I3332" s="87" t="s">
        <v>666</v>
      </c>
      <c r="J3332" s="75" t="s">
        <v>667</v>
      </c>
      <c r="K3332" s="88" t="s">
        <v>84</v>
      </c>
      <c r="L3332" s="88">
        <v>10</v>
      </c>
      <c r="M3332" s="88">
        <v>0</v>
      </c>
      <c r="N3332" s="75" t="s">
        <v>85</v>
      </c>
      <c r="O3332" s="75"/>
      <c r="P3332" s="106"/>
      <c r="Q3332" s="90">
        <f>(17/100+7.6/100+1.65/100)*P3332</f>
        <v>0</v>
      </c>
      <c r="R3332" s="104"/>
      <c r="S3332" s="104"/>
      <c r="T3332" s="104"/>
      <c r="U3332" s="104"/>
      <c r="V3332" s="90">
        <f>+P3332-Q3332+R3332+S3332+T3332+U3332</f>
        <v>0</v>
      </c>
      <c r="W3332" s="91">
        <f>(1.02/100)</f>
        <v>1.02E-2</v>
      </c>
      <c r="X3332" s="91">
        <v>4.8E-3</v>
      </c>
      <c r="Y3332" s="91">
        <v>0.17</v>
      </c>
      <c r="Z3332" s="91">
        <v>1.65E-2</v>
      </c>
      <c r="AA3332" s="91">
        <v>7.6E-2</v>
      </c>
      <c r="AB3332" s="91">
        <f>SUM(W3332:AA3332)</f>
        <v>0.2775</v>
      </c>
      <c r="AC3332" s="75">
        <v>12</v>
      </c>
      <c r="AD3332" s="92">
        <f>IF(AL3332="","",+AC3332*AL3332)</f>
      </c>
      <c r="AE3332" s="93">
        <f>IF(AL3332="","",+AL3332*AB3332)</f>
      </c>
      <c r="AF3332" s="92">
        <f>IF(AL3332="","",+AL3332-AE3332)</f>
      </c>
      <c r="AG3332" s="93">
        <f>+V3332</f>
        <v>0</v>
      </c>
      <c r="AH3332" s="92">
        <f>IF(AF3332="","",+AF3332-AG3332)</f>
      </c>
      <c r="AI3332" s="92">
        <f>IF(AH3332="","",+AH3332*AC3332)</f>
      </c>
      <c r="AJ3332" s="93"/>
      <c r="AK3332" s="94">
        <v>0.33</v>
      </c>
      <c r="AL3332" s="93">
        <f>IF(V3332=0,"",V3332/(1-AB3332-AK3332))</f>
      </c>
      <c r="AM3332" s="95">
        <v>0.33</v>
      </c>
      <c r="AN3332" s="93">
        <f>IF(V3332=0,"",V3332/(1-AB3332-AM3332))</f>
      </c>
      <c r="AO3332" s="96">
        <v>1.2</v>
      </c>
      <c r="AP3332" s="93">
        <f>IF(BD!AJ3332="","",BD!AJ3332*BD!AO3332)</f>
      </c>
      <c r="AQ3332" s="91">
        <f>BD!AM3332/BD!AK3332-1</f>
        <v>0</v>
      </c>
      <c r="AR3332" s="91">
        <f>IF(BD!AN3332="","",IF(BD!AJ3332="","",BD!AN3332/BD!AJ3332-1))</f>
      </c>
      <c r="AS3332" s="91">
        <f>IF(BD!AN3332="","",IF(BD!AN3332&lt;BD!AL3332,"ABAIXO DA META","DENTRO DA META"))</f>
      </c>
      <c r="AT3332" s="91" t="str">
        <f>IF(BD!AJ3332="","EM ANÁLISE",IF(BD!AP3332&gt;=BD!AN3332,"GO", "NO GO"))</f>
        <v>EM ANÁLISE</v>
      </c>
      <c r="AU3332" s="97">
        <f>IF(AN3332="","",+BD!$AN3332-AJ3332)</f>
      </c>
      <c r="AV3332" s="98"/>
      <c r="AW3332" s="90">
        <f>BD!P3332*BD!AC3332</f>
        <v>0</v>
      </c>
      <c r="AX3332" s="90">
        <f>BD!V3332*BD!AC3332</f>
        <v>0</v>
      </c>
      <c r="AY3332" s="90">
        <f>IF(BD!AN3332="","",BD!AN3332*BD!AC3332)</f>
      </c>
      <c r="AZ3332" s="75" t="s">
        <v>123</v>
      </c>
      <c r="BA3332" s="75"/>
      <c r="BB3332" s="75"/>
      <c r="BC3332" s="75"/>
      <c r="BD3332" s="104"/>
      <c r="BE3332" s="104"/>
      <c r="BF3332" s="101"/>
      <c r="BG3332" s="101"/>
      <c r="BH3332" s="101"/>
      <c r="BI3332" s="101"/>
      <c r="BJ3332" s="101"/>
      <c r="BK3332" s="101"/>
      <c r="BL3332" s="101"/>
      <c r="BM3332" s="101"/>
      <c r="BN3332" s="101"/>
      <c r="BO3332" s="103"/>
      <c r="BP3332" s="101"/>
      <c r="BQ3332" s="101"/>
      <c r="BR3332" s="101"/>
      <c r="BS3332" s="101"/>
      <c r="BT3332" s="101"/>
      <c r="BU3332" s="101"/>
      <c r="BV3332" s="101"/>
      <c r="BW3332" s="101"/>
      <c r="BX3332" s="101"/>
      <c r="BY3332" s="101"/>
      <c r="BZ3332" s="101"/>
      <c r="CA3332" s="101"/>
      <c r="CB3332" s="101"/>
      <c r="CC3332" s="101"/>
      <c r="CD3332" s="101"/>
      <c r="CE3332" s="101"/>
      <c r="CF3332" s="101"/>
      <c r="CG3332" s="37" t="e">
        <f>VLOOKUP(Table_1[[#This Row],[EAN]],'[1]Planilha1'!$E:$R,13,0)</f>
        <v>#N/A</v>
      </c>
    </row>
    <row r="3333" ht="15" hidden="1">
      <c r="A3333" s="7"/>
      <c r="B3333" s="84" t="s">
        <v>2735</v>
      </c>
      <c r="C3333" s="75">
        <v>222652</v>
      </c>
      <c r="D3333" s="75"/>
      <c r="E3333" s="85">
        <v>7896079577757</v>
      </c>
      <c r="F3333" s="86" t="s">
        <v>3847</v>
      </c>
      <c r="G3333" s="75" t="s">
        <v>21</v>
      </c>
      <c r="H3333" s="75">
        <v>1760</v>
      </c>
      <c r="I3333" s="87" t="s">
        <v>3848</v>
      </c>
      <c r="J3333" s="75" t="s">
        <v>3849</v>
      </c>
      <c r="K3333" s="88" t="s">
        <v>84</v>
      </c>
      <c r="L3333" s="88">
        <v>24</v>
      </c>
      <c r="M3333" s="88">
        <v>4</v>
      </c>
      <c r="N3333" s="75" t="s">
        <v>85</v>
      </c>
      <c r="O3333" s="75"/>
      <c r="P3333" s="106"/>
      <c r="Q3333" s="90">
        <f>(17/100+7.6/100+1.65/100)*P3333</f>
        <v>0</v>
      </c>
      <c r="R3333" s="104"/>
      <c r="S3333" s="104"/>
      <c r="T3333" s="104"/>
      <c r="U3333" s="104"/>
      <c r="V3333" s="90">
        <f>+P3333-Q3333+R3333+S3333+T3333+U3333</f>
        <v>0</v>
      </c>
      <c r="W3333" s="91">
        <f>(1.02/100)</f>
        <v>1.02E-2</v>
      </c>
      <c r="X3333" s="91">
        <v>4.8E-3</v>
      </c>
      <c r="Y3333" s="91">
        <v>0.17</v>
      </c>
      <c r="Z3333" s="91">
        <v>1.65E-2</v>
      </c>
      <c r="AA3333" s="91">
        <v>7.6E-2</v>
      </c>
      <c r="AB3333" s="91">
        <f>SUM(W3333:AA3333)</f>
        <v>0.2775</v>
      </c>
      <c r="AC3333" s="75">
        <v>12</v>
      </c>
      <c r="AD3333" s="92">
        <f>IF(AL3333="","",+AC3333*AL3333)</f>
      </c>
      <c r="AE3333" s="93">
        <f>IF(AL3333="","",+AL3333*AB3333)</f>
      </c>
      <c r="AF3333" s="92">
        <f>IF(AL3333="","",+AL3333-AE3333)</f>
      </c>
      <c r="AG3333" s="93">
        <f>+V3333</f>
        <v>0</v>
      </c>
      <c r="AH3333" s="92">
        <f>IF(AF3333="","",+AF3333-AG3333)</f>
      </c>
      <c r="AI3333" s="92">
        <f>IF(AH3333="","",+AH3333*AC3333)</f>
      </c>
      <c r="AJ3333" s="93"/>
      <c r="AK3333" s="94">
        <v>0.33</v>
      </c>
      <c r="AL3333" s="93">
        <f>IF(V3333=0,"",V3333/(1-AB3333-AK3333))</f>
      </c>
      <c r="AM3333" s="95">
        <v>0.33</v>
      </c>
      <c r="AN3333" s="93">
        <f>IF(V3333=0,"",V3333/(1-AB3333-AM3333))</f>
      </c>
      <c r="AO3333" s="96">
        <v>1.2</v>
      </c>
      <c r="AP3333" s="93">
        <f>IF(BD!AJ3333="","",BD!AJ3333*BD!AO3333)</f>
      </c>
      <c r="AQ3333" s="91">
        <f>BD!AM3333/BD!AK3333-1</f>
        <v>0</v>
      </c>
      <c r="AR3333" s="91">
        <f>IF(BD!AN3333="","",IF(BD!AJ3333="","",BD!AN3333/BD!AJ3333-1))</f>
      </c>
      <c r="AS3333" s="91">
        <f>IF(BD!AN3333="","",IF(BD!AN3333&lt;BD!AL3333,"ABAIXO DA META","DENTRO DA META"))</f>
      </c>
      <c r="AT3333" s="91" t="str">
        <f>IF(BD!AJ3333="","EM ANÁLISE",IF(BD!AP3333&gt;=BD!AN3333,"GO", "NO GO"))</f>
        <v>EM ANÁLISE</v>
      </c>
      <c r="AU3333" s="97">
        <f>IF(AN3333="","",+BD!$AN3333-AJ3333)</f>
      </c>
      <c r="AV3333" s="98"/>
      <c r="AW3333" s="90">
        <f>BD!P3333*BD!AC3333</f>
        <v>0</v>
      </c>
      <c r="AX3333" s="90">
        <f>BD!V3333*BD!AC3333</f>
        <v>0</v>
      </c>
      <c r="AY3333" s="90">
        <f>IF(BD!AN3333="","",BD!AN3333*BD!AC3333)</f>
      </c>
      <c r="AZ3333" s="75" t="s">
        <v>123</v>
      </c>
      <c r="BA3333" s="75"/>
      <c r="BB3333" s="75"/>
      <c r="BC3333" s="75"/>
      <c r="BD3333" s="104"/>
      <c r="BE3333" s="104"/>
      <c r="BF3333" s="101"/>
      <c r="BG3333" s="101"/>
      <c r="BH3333" s="101"/>
      <c r="BI3333" s="101"/>
      <c r="BJ3333" s="101"/>
      <c r="BK3333" s="101"/>
      <c r="BL3333" s="101"/>
      <c r="BM3333" s="101"/>
      <c r="BN3333" s="101"/>
      <c r="BO3333" s="103"/>
      <c r="BP3333" s="101"/>
      <c r="BQ3333" s="101"/>
      <c r="BR3333" s="101"/>
      <c r="BS3333" s="101"/>
      <c r="BT3333" s="101"/>
      <c r="BU3333" s="101"/>
      <c r="BV3333" s="101"/>
      <c r="BW3333" s="101"/>
      <c r="BX3333" s="101"/>
      <c r="BY3333" s="101"/>
      <c r="BZ3333" s="101"/>
      <c r="CA3333" s="101"/>
      <c r="CB3333" s="101"/>
      <c r="CC3333" s="101"/>
      <c r="CD3333" s="101"/>
      <c r="CE3333" s="101"/>
      <c r="CF3333" s="101"/>
      <c r="CG3333" s="37" t="e">
        <f>VLOOKUP(Table_1[[#This Row],[EAN]],'[1]Planilha1'!$E:$R,13,0)</f>
        <v>#N/A</v>
      </c>
    </row>
    <row r="3334" ht="15" hidden="1">
      <c r="A3334" s="7"/>
      <c r="B3334" s="84" t="s">
        <v>2735</v>
      </c>
      <c r="C3334" s="75">
        <v>222653</v>
      </c>
      <c r="D3334" s="75"/>
      <c r="E3334" s="85">
        <v>7896079510372</v>
      </c>
      <c r="F3334" s="86" t="s">
        <v>3850</v>
      </c>
      <c r="G3334" s="75" t="s">
        <v>21</v>
      </c>
      <c r="H3334" s="75">
        <v>1760</v>
      </c>
      <c r="I3334" s="87" t="s">
        <v>3848</v>
      </c>
      <c r="J3334" s="75" t="s">
        <v>3849</v>
      </c>
      <c r="K3334" s="88" t="s">
        <v>84</v>
      </c>
      <c r="L3334" s="88">
        <v>25</v>
      </c>
      <c r="M3334" s="88">
        <v>4</v>
      </c>
      <c r="N3334" s="75" t="s">
        <v>85</v>
      </c>
      <c r="O3334" s="75"/>
      <c r="P3334" s="106"/>
      <c r="Q3334" s="90">
        <f>(17/100+7.6/100+1.65/100)*P3334</f>
        <v>0</v>
      </c>
      <c r="R3334" s="104"/>
      <c r="S3334" s="104"/>
      <c r="T3334" s="104"/>
      <c r="U3334" s="104"/>
      <c r="V3334" s="90">
        <f>+P3334-Q3334+R3334+S3334+T3334+U3334</f>
        <v>0</v>
      </c>
      <c r="W3334" s="91">
        <f>(1.02/100)</f>
        <v>1.02E-2</v>
      </c>
      <c r="X3334" s="91">
        <v>4.8E-3</v>
      </c>
      <c r="Y3334" s="91">
        <v>0.17</v>
      </c>
      <c r="Z3334" s="91">
        <v>1.65E-2</v>
      </c>
      <c r="AA3334" s="91">
        <v>7.6E-2</v>
      </c>
      <c r="AB3334" s="91">
        <f>SUM(W3334:AA3334)</f>
        <v>0.2775</v>
      </c>
      <c r="AC3334" s="75">
        <v>12</v>
      </c>
      <c r="AD3334" s="92">
        <f>IF(AL3334="","",+AC3334*AL3334)</f>
      </c>
      <c r="AE3334" s="93">
        <f>IF(AL3334="","",+AL3334*AB3334)</f>
      </c>
      <c r="AF3334" s="92">
        <f>IF(AL3334="","",+AL3334-AE3334)</f>
      </c>
      <c r="AG3334" s="93">
        <f>+V3334</f>
        <v>0</v>
      </c>
      <c r="AH3334" s="92">
        <f>IF(AF3334="","",+AF3334-AG3334)</f>
      </c>
      <c r="AI3334" s="92">
        <f>IF(AH3334="","",+AH3334*AC3334)</f>
      </c>
      <c r="AJ3334" s="93"/>
      <c r="AK3334" s="94">
        <v>0.33</v>
      </c>
      <c r="AL3334" s="93">
        <f>IF(V3334=0,"",V3334/(1-AB3334-AK3334))</f>
      </c>
      <c r="AM3334" s="95">
        <v>0.33</v>
      </c>
      <c r="AN3334" s="93">
        <f>IF(V3334=0,"",V3334/(1-AB3334-AM3334))</f>
      </c>
      <c r="AO3334" s="96">
        <v>1.2</v>
      </c>
      <c r="AP3334" s="93">
        <f>IF(BD!AJ3334="","",BD!AJ3334*BD!AO3334)</f>
      </c>
      <c r="AQ3334" s="91">
        <f>BD!AM3334/BD!AK3334-1</f>
        <v>0</v>
      </c>
      <c r="AR3334" s="91">
        <f>IF(BD!AN3334="","",IF(BD!AJ3334="","",BD!AN3334/BD!AJ3334-1))</f>
      </c>
      <c r="AS3334" s="91">
        <f>IF(BD!AN3334="","",IF(BD!AN3334&lt;BD!AL3334,"ABAIXO DA META","DENTRO DA META"))</f>
      </c>
      <c r="AT3334" s="91" t="str">
        <f>IF(BD!AJ3334="","EM ANÁLISE",IF(BD!AP3334&gt;=BD!AN3334,"GO", "NO GO"))</f>
        <v>EM ANÁLISE</v>
      </c>
      <c r="AU3334" s="97">
        <f>IF(AN3334="","",+BD!$AN3334-AJ3334)</f>
      </c>
      <c r="AV3334" s="98"/>
      <c r="AW3334" s="90">
        <f>BD!P3334*BD!AC3334</f>
        <v>0</v>
      </c>
      <c r="AX3334" s="90">
        <f>BD!V3334*BD!AC3334</f>
        <v>0</v>
      </c>
      <c r="AY3334" s="90">
        <f>IF(BD!AN3334="","",BD!AN3334*BD!AC3334)</f>
      </c>
      <c r="AZ3334" s="75" t="s">
        <v>123</v>
      </c>
      <c r="BA3334" s="75"/>
      <c r="BB3334" s="75"/>
      <c r="BC3334" s="75"/>
      <c r="BD3334" s="104"/>
      <c r="BE3334" s="104"/>
      <c r="BF3334" s="101"/>
      <c r="BG3334" s="101"/>
      <c r="BH3334" s="101"/>
      <c r="BI3334" s="101"/>
      <c r="BJ3334" s="101"/>
      <c r="BK3334" s="101"/>
      <c r="BL3334" s="101"/>
      <c r="BM3334" s="101"/>
      <c r="BN3334" s="101"/>
      <c r="BO3334" s="103"/>
      <c r="BP3334" s="101"/>
      <c r="BQ3334" s="101"/>
      <c r="BR3334" s="101"/>
      <c r="BS3334" s="101"/>
      <c r="BT3334" s="101"/>
      <c r="BU3334" s="101"/>
      <c r="BV3334" s="101"/>
      <c r="BW3334" s="101"/>
      <c r="BX3334" s="101"/>
      <c r="BY3334" s="101"/>
      <c r="BZ3334" s="101"/>
      <c r="CA3334" s="101"/>
      <c r="CB3334" s="101"/>
      <c r="CC3334" s="101"/>
      <c r="CD3334" s="101"/>
      <c r="CE3334" s="101"/>
      <c r="CF3334" s="101"/>
      <c r="CG3334" s="37" t="e">
        <f>VLOOKUP(Table_1[[#This Row],[EAN]],'[1]Planilha1'!$E:$R,13,0)</f>
        <v>#N/A</v>
      </c>
    </row>
    <row r="3335" ht="15" hidden="1">
      <c r="A3335" s="7"/>
      <c r="B3335" s="84" t="s">
        <v>2735</v>
      </c>
      <c r="C3335" s="75">
        <v>222654</v>
      </c>
      <c r="D3335" s="75"/>
      <c r="E3335" s="85">
        <v>7896079510839</v>
      </c>
      <c r="F3335" s="86" t="s">
        <v>3851</v>
      </c>
      <c r="G3335" s="75" t="s">
        <v>21</v>
      </c>
      <c r="H3335" s="75">
        <v>1760</v>
      </c>
      <c r="I3335" s="87" t="s">
        <v>3848</v>
      </c>
      <c r="J3335" s="75" t="s">
        <v>3849</v>
      </c>
      <c r="K3335" s="88" t="s">
        <v>84</v>
      </c>
      <c r="L3335" s="88">
        <v>20</v>
      </c>
      <c r="M3335" s="88">
        <v>4</v>
      </c>
      <c r="N3335" s="75" t="s">
        <v>85</v>
      </c>
      <c r="O3335" s="75"/>
      <c r="P3335" s="106"/>
      <c r="Q3335" s="90">
        <f>(17/100+7.6/100+1.65/100)*P3335</f>
        <v>0</v>
      </c>
      <c r="R3335" s="104"/>
      <c r="S3335" s="104"/>
      <c r="T3335" s="104"/>
      <c r="U3335" s="104"/>
      <c r="V3335" s="90">
        <f>+P3335-Q3335+R3335+S3335+T3335+U3335</f>
        <v>0</v>
      </c>
      <c r="W3335" s="91">
        <f>(1.02/100)</f>
        <v>1.02E-2</v>
      </c>
      <c r="X3335" s="91">
        <v>4.8E-3</v>
      </c>
      <c r="Y3335" s="91">
        <v>0.17</v>
      </c>
      <c r="Z3335" s="91">
        <v>1.65E-2</v>
      </c>
      <c r="AA3335" s="91">
        <v>7.6E-2</v>
      </c>
      <c r="AB3335" s="91">
        <f>SUM(W3335:AA3335)</f>
        <v>0.2775</v>
      </c>
      <c r="AC3335" s="75">
        <v>12</v>
      </c>
      <c r="AD3335" s="92">
        <f>IF(AL3335="","",+AC3335*AL3335)</f>
      </c>
      <c r="AE3335" s="93">
        <f>IF(AL3335="","",+AL3335*AB3335)</f>
      </c>
      <c r="AF3335" s="92">
        <f>IF(AL3335="","",+AL3335-AE3335)</f>
      </c>
      <c r="AG3335" s="93">
        <f>+V3335</f>
        <v>0</v>
      </c>
      <c r="AH3335" s="92">
        <f>IF(AF3335="","",+AF3335-AG3335)</f>
      </c>
      <c r="AI3335" s="92">
        <f>IF(AH3335="","",+AH3335*AC3335)</f>
      </c>
      <c r="AJ3335" s="93"/>
      <c r="AK3335" s="94">
        <v>0.33</v>
      </c>
      <c r="AL3335" s="93">
        <f>IF(V3335=0,"",V3335/(1-AB3335-AK3335))</f>
      </c>
      <c r="AM3335" s="95">
        <v>0.33</v>
      </c>
      <c r="AN3335" s="93">
        <f>IF(V3335=0,"",V3335/(1-AB3335-AM3335))</f>
      </c>
      <c r="AO3335" s="96">
        <v>1.2</v>
      </c>
      <c r="AP3335" s="93">
        <f>IF(BD!AJ3335="","",BD!AJ3335*BD!AO3335)</f>
      </c>
      <c r="AQ3335" s="91">
        <f>BD!AM3335/BD!AK3335-1</f>
        <v>0</v>
      </c>
      <c r="AR3335" s="91">
        <f>IF(BD!AN3335="","",IF(BD!AJ3335="","",BD!AN3335/BD!AJ3335-1))</f>
      </c>
      <c r="AS3335" s="91">
        <f>IF(BD!AN3335="","",IF(BD!AN3335&lt;BD!AL3335,"ABAIXO DA META","DENTRO DA META"))</f>
      </c>
      <c r="AT3335" s="91" t="str">
        <f>IF(BD!AJ3335="","EM ANÁLISE",IF(BD!AP3335&gt;=BD!AN3335,"GO", "NO GO"))</f>
        <v>EM ANÁLISE</v>
      </c>
      <c r="AU3335" s="97">
        <f>IF(AN3335="","",+BD!$AN3335-AJ3335)</f>
      </c>
      <c r="AV3335" s="98"/>
      <c r="AW3335" s="90">
        <f>BD!P3335*BD!AC3335</f>
        <v>0</v>
      </c>
      <c r="AX3335" s="90">
        <f>BD!V3335*BD!AC3335</f>
        <v>0</v>
      </c>
      <c r="AY3335" s="90">
        <f>IF(BD!AN3335="","",BD!AN3335*BD!AC3335)</f>
      </c>
      <c r="AZ3335" s="75" t="s">
        <v>123</v>
      </c>
      <c r="BA3335" s="75"/>
      <c r="BB3335" s="75"/>
      <c r="BC3335" s="75"/>
      <c r="BD3335" s="104"/>
      <c r="BE3335" s="104"/>
      <c r="BF3335" s="101"/>
      <c r="BG3335" s="101"/>
      <c r="BH3335" s="101"/>
      <c r="BI3335" s="101"/>
      <c r="BJ3335" s="101"/>
      <c r="BK3335" s="101"/>
      <c r="BL3335" s="101"/>
      <c r="BM3335" s="101"/>
      <c r="BN3335" s="101"/>
      <c r="BO3335" s="103"/>
      <c r="BP3335" s="101"/>
      <c r="BQ3335" s="101"/>
      <c r="BR3335" s="101"/>
      <c r="BS3335" s="101"/>
      <c r="BT3335" s="101"/>
      <c r="BU3335" s="101"/>
      <c r="BV3335" s="101"/>
      <c r="BW3335" s="101"/>
      <c r="BX3335" s="101"/>
      <c r="BY3335" s="101"/>
      <c r="BZ3335" s="101"/>
      <c r="CA3335" s="101"/>
      <c r="CB3335" s="101"/>
      <c r="CC3335" s="101"/>
      <c r="CD3335" s="101"/>
      <c r="CE3335" s="101"/>
      <c r="CF3335" s="101"/>
      <c r="CG3335" s="37" t="e">
        <f>VLOOKUP(Table_1[[#This Row],[EAN]],'[1]Planilha1'!$E:$R,13,0)</f>
        <v>#N/A</v>
      </c>
    </row>
    <row r="3336" ht="15" hidden="1">
      <c r="A3336" s="7"/>
      <c r="B3336" s="84" t="s">
        <v>2735</v>
      </c>
      <c r="C3336" s="75">
        <v>222655</v>
      </c>
      <c r="D3336" s="75"/>
      <c r="E3336" s="85">
        <v>7896079500397</v>
      </c>
      <c r="F3336" s="86" t="s">
        <v>3852</v>
      </c>
      <c r="G3336" s="75" t="s">
        <v>21</v>
      </c>
      <c r="H3336" s="75">
        <v>1760</v>
      </c>
      <c r="I3336" s="87" t="s">
        <v>3848</v>
      </c>
      <c r="J3336" s="75" t="s">
        <v>3849</v>
      </c>
      <c r="K3336" s="88" t="s">
        <v>84</v>
      </c>
      <c r="L3336" s="88">
        <v>1</v>
      </c>
      <c r="M3336" s="88">
        <v>4</v>
      </c>
      <c r="N3336" s="75" t="s">
        <v>85</v>
      </c>
      <c r="O3336" s="75"/>
      <c r="P3336" s="106"/>
      <c r="Q3336" s="90">
        <f>(17/100+7.6/100+1.65/100)*P3336</f>
        <v>0</v>
      </c>
      <c r="R3336" s="104"/>
      <c r="S3336" s="104"/>
      <c r="T3336" s="104"/>
      <c r="U3336" s="104"/>
      <c r="V3336" s="90">
        <f>+P3336-Q3336+R3336+S3336+T3336+U3336</f>
        <v>0</v>
      </c>
      <c r="W3336" s="91">
        <f>(1.02/100)</f>
        <v>1.02E-2</v>
      </c>
      <c r="X3336" s="91">
        <v>4.8E-3</v>
      </c>
      <c r="Y3336" s="91">
        <v>0.17</v>
      </c>
      <c r="Z3336" s="91">
        <v>1.65E-2</v>
      </c>
      <c r="AA3336" s="91">
        <v>7.6E-2</v>
      </c>
      <c r="AB3336" s="91">
        <f>SUM(W3336:AA3336)</f>
        <v>0.2775</v>
      </c>
      <c r="AC3336" s="75">
        <v>12</v>
      </c>
      <c r="AD3336" s="92">
        <f>IF(AL3336="","",+AC3336*AL3336)</f>
      </c>
      <c r="AE3336" s="93">
        <f>IF(AL3336="","",+AL3336*AB3336)</f>
      </c>
      <c r="AF3336" s="92">
        <f>IF(AL3336="","",+AL3336-AE3336)</f>
      </c>
      <c r="AG3336" s="93">
        <f>+V3336</f>
        <v>0</v>
      </c>
      <c r="AH3336" s="92">
        <f>IF(AF3336="","",+AF3336-AG3336)</f>
      </c>
      <c r="AI3336" s="92">
        <f>IF(AH3336="","",+AH3336*AC3336)</f>
      </c>
      <c r="AJ3336" s="93"/>
      <c r="AK3336" s="94">
        <v>0.33</v>
      </c>
      <c r="AL3336" s="93">
        <f>IF(V3336=0,"",V3336/(1-AB3336-AK3336))</f>
      </c>
      <c r="AM3336" s="95">
        <v>0.33</v>
      </c>
      <c r="AN3336" s="93">
        <f>IF(V3336=0,"",V3336/(1-AB3336-AM3336))</f>
      </c>
      <c r="AO3336" s="96">
        <v>1.2</v>
      </c>
      <c r="AP3336" s="93">
        <f>IF(BD!AJ3336="","",BD!AJ3336*BD!AO3336)</f>
      </c>
      <c r="AQ3336" s="91">
        <f>BD!AM3336/BD!AK3336-1</f>
        <v>0</v>
      </c>
      <c r="AR3336" s="91">
        <f>IF(BD!AN3336="","",IF(BD!AJ3336="","",BD!AN3336/BD!AJ3336-1))</f>
      </c>
      <c r="AS3336" s="91">
        <f>IF(BD!AN3336="","",IF(BD!AN3336&lt;BD!AL3336,"ABAIXO DA META","DENTRO DA META"))</f>
      </c>
      <c r="AT3336" s="91" t="str">
        <f>IF(BD!AJ3336="","EM ANÁLISE",IF(BD!AP3336&gt;=BD!AN3336,"GO", "NO GO"))</f>
        <v>EM ANÁLISE</v>
      </c>
      <c r="AU3336" s="97">
        <f>IF(AN3336="","",+BD!$AN3336-AJ3336)</f>
      </c>
      <c r="AV3336" s="98"/>
      <c r="AW3336" s="90">
        <f>BD!P3336*BD!AC3336</f>
        <v>0</v>
      </c>
      <c r="AX3336" s="90">
        <f>BD!V3336*BD!AC3336</f>
        <v>0</v>
      </c>
      <c r="AY3336" s="90">
        <f>IF(BD!AN3336="","",BD!AN3336*BD!AC3336)</f>
      </c>
      <c r="AZ3336" s="75" t="s">
        <v>123</v>
      </c>
      <c r="BA3336" s="75"/>
      <c r="BB3336" s="75"/>
      <c r="BC3336" s="75"/>
      <c r="BD3336" s="104"/>
      <c r="BE3336" s="104"/>
      <c r="BF3336" s="101"/>
      <c r="BG3336" s="101"/>
      <c r="BH3336" s="101"/>
      <c r="BI3336" s="101"/>
      <c r="BJ3336" s="101"/>
      <c r="BK3336" s="101"/>
      <c r="BL3336" s="101"/>
      <c r="BM3336" s="101"/>
      <c r="BN3336" s="101"/>
      <c r="BO3336" s="103"/>
      <c r="BP3336" s="101"/>
      <c r="BQ3336" s="101"/>
      <c r="BR3336" s="101"/>
      <c r="BS3336" s="101"/>
      <c r="BT3336" s="101"/>
      <c r="BU3336" s="101"/>
      <c r="BV3336" s="101"/>
      <c r="BW3336" s="101"/>
      <c r="BX3336" s="101"/>
      <c r="BY3336" s="101"/>
      <c r="BZ3336" s="101"/>
      <c r="CA3336" s="101"/>
      <c r="CB3336" s="101"/>
      <c r="CC3336" s="101"/>
      <c r="CD3336" s="101"/>
      <c r="CE3336" s="101"/>
      <c r="CF3336" s="101"/>
      <c r="CG3336" s="37" t="e">
        <f>VLOOKUP(Table_1[[#This Row],[EAN]],'[1]Planilha1'!$E:$R,13,0)</f>
        <v>#N/A</v>
      </c>
    </row>
    <row r="3337" ht="15" hidden="1">
      <c r="A3337" s="7"/>
      <c r="B3337" s="84" t="s">
        <v>2735</v>
      </c>
      <c r="C3337" s="75">
        <v>222656</v>
      </c>
      <c r="D3337" s="75"/>
      <c r="E3337" s="85">
        <v>7896079500588</v>
      </c>
      <c r="F3337" s="86" t="s">
        <v>3853</v>
      </c>
      <c r="G3337" s="75" t="s">
        <v>21</v>
      </c>
      <c r="H3337" s="75">
        <v>1760</v>
      </c>
      <c r="I3337" s="87" t="s">
        <v>3848</v>
      </c>
      <c r="J3337" s="75" t="s">
        <v>3854</v>
      </c>
      <c r="K3337" s="88" t="s">
        <v>84</v>
      </c>
      <c r="L3337" s="88">
        <v>24</v>
      </c>
      <c r="M3337" s="88">
        <v>4</v>
      </c>
      <c r="N3337" s="75" t="s">
        <v>85</v>
      </c>
      <c r="O3337" s="75"/>
      <c r="P3337" s="106"/>
      <c r="Q3337" s="90">
        <f>(17/100+7.6/100+1.65/100)*P3337</f>
        <v>0</v>
      </c>
      <c r="R3337" s="104"/>
      <c r="S3337" s="104"/>
      <c r="T3337" s="104"/>
      <c r="U3337" s="104"/>
      <c r="V3337" s="90">
        <f>+P3337-Q3337+R3337+S3337+T3337+U3337</f>
        <v>0</v>
      </c>
      <c r="W3337" s="91">
        <f>(1.02/100)</f>
        <v>1.02E-2</v>
      </c>
      <c r="X3337" s="91">
        <v>4.8E-3</v>
      </c>
      <c r="Y3337" s="91">
        <v>0.17</v>
      </c>
      <c r="Z3337" s="91">
        <v>1.65E-2</v>
      </c>
      <c r="AA3337" s="91">
        <v>7.6E-2</v>
      </c>
      <c r="AB3337" s="91">
        <f>SUM(W3337:AA3337)</f>
        <v>0.2775</v>
      </c>
      <c r="AC3337" s="75">
        <v>12</v>
      </c>
      <c r="AD3337" s="92">
        <f>IF(AL3337="","",+AC3337*AL3337)</f>
      </c>
      <c r="AE3337" s="93">
        <f>IF(AL3337="","",+AL3337*AB3337)</f>
      </c>
      <c r="AF3337" s="92">
        <f>IF(AL3337="","",+AL3337-AE3337)</f>
      </c>
      <c r="AG3337" s="93">
        <f>+V3337</f>
        <v>0</v>
      </c>
      <c r="AH3337" s="92">
        <f>IF(AF3337="","",+AF3337-AG3337)</f>
      </c>
      <c r="AI3337" s="92">
        <f>IF(AH3337="","",+AH3337*AC3337)</f>
      </c>
      <c r="AJ3337" s="93"/>
      <c r="AK3337" s="94">
        <v>0.33</v>
      </c>
      <c r="AL3337" s="93">
        <f>IF(V3337=0,"",V3337/(1-AB3337-AK3337))</f>
      </c>
      <c r="AM3337" s="95">
        <v>0.33</v>
      </c>
      <c r="AN3337" s="93">
        <f>IF(V3337=0,"",V3337/(1-AB3337-AM3337))</f>
      </c>
      <c r="AO3337" s="96">
        <v>1.2</v>
      </c>
      <c r="AP3337" s="93">
        <f>IF(BD!AJ3337="","",BD!AJ3337*BD!AO3337)</f>
      </c>
      <c r="AQ3337" s="91">
        <f>BD!AM3337/BD!AK3337-1</f>
        <v>0</v>
      </c>
      <c r="AR3337" s="91">
        <f>IF(BD!AN3337="","",IF(BD!AJ3337="","",BD!AN3337/BD!AJ3337-1))</f>
      </c>
      <c r="AS3337" s="91">
        <f>IF(BD!AN3337="","",IF(BD!AN3337&lt;BD!AL3337,"ABAIXO DA META","DENTRO DA META"))</f>
      </c>
      <c r="AT3337" s="91" t="str">
        <f>IF(BD!AJ3337="","EM ANÁLISE",IF(BD!AP3337&gt;=BD!AN3337,"GO", "NO GO"))</f>
        <v>EM ANÁLISE</v>
      </c>
      <c r="AU3337" s="97">
        <f>IF(AN3337="","",+BD!$AN3337-AJ3337)</f>
      </c>
      <c r="AV3337" s="98"/>
      <c r="AW3337" s="90">
        <f>BD!P3337*BD!AC3337</f>
        <v>0</v>
      </c>
      <c r="AX3337" s="90">
        <f>BD!V3337*BD!AC3337</f>
        <v>0</v>
      </c>
      <c r="AY3337" s="90">
        <f>IF(BD!AN3337="","",BD!AN3337*BD!AC3337)</f>
      </c>
      <c r="AZ3337" s="75" t="s">
        <v>123</v>
      </c>
      <c r="BA3337" s="75"/>
      <c r="BB3337" s="75"/>
      <c r="BC3337" s="75"/>
      <c r="BD3337" s="104"/>
      <c r="BE3337" s="104"/>
      <c r="BF3337" s="101"/>
      <c r="BG3337" s="101"/>
      <c r="BH3337" s="101"/>
      <c r="BI3337" s="101"/>
      <c r="BJ3337" s="101"/>
      <c r="BK3337" s="101"/>
      <c r="BL3337" s="101"/>
      <c r="BM3337" s="101"/>
      <c r="BN3337" s="101"/>
      <c r="BO3337" s="103"/>
      <c r="BP3337" s="101"/>
      <c r="BQ3337" s="101"/>
      <c r="BR3337" s="101"/>
      <c r="BS3337" s="101"/>
      <c r="BT3337" s="101"/>
      <c r="BU3337" s="101"/>
      <c r="BV3337" s="101"/>
      <c r="BW3337" s="101"/>
      <c r="BX3337" s="101"/>
      <c r="BY3337" s="101"/>
      <c r="BZ3337" s="101"/>
      <c r="CA3337" s="101"/>
      <c r="CB3337" s="101"/>
      <c r="CC3337" s="101"/>
      <c r="CD3337" s="101"/>
      <c r="CE3337" s="101"/>
      <c r="CF3337" s="101"/>
      <c r="CG3337" s="37" t="e">
        <f>VLOOKUP(Table_1[[#This Row],[EAN]],'[1]Planilha1'!$E:$R,13,0)</f>
        <v>#N/A</v>
      </c>
    </row>
    <row r="3338" ht="15" hidden="1">
      <c r="A3338" s="7"/>
      <c r="B3338" s="84" t="s">
        <v>2735</v>
      </c>
      <c r="C3338" s="75">
        <v>222657</v>
      </c>
      <c r="D3338" s="75"/>
      <c r="E3338" s="85">
        <v>7896079500625</v>
      </c>
      <c r="F3338" s="86" t="s">
        <v>3855</v>
      </c>
      <c r="G3338" s="75" t="s">
        <v>21</v>
      </c>
      <c r="H3338" s="75">
        <v>1760</v>
      </c>
      <c r="I3338" s="87" t="s">
        <v>3848</v>
      </c>
      <c r="J3338" s="75" t="s">
        <v>3854</v>
      </c>
      <c r="K3338" s="88" t="s">
        <v>84</v>
      </c>
      <c r="L3338" s="88">
        <v>10</v>
      </c>
      <c r="M3338" s="88">
        <v>4</v>
      </c>
      <c r="N3338" s="75" t="s">
        <v>85</v>
      </c>
      <c r="O3338" s="75"/>
      <c r="P3338" s="106"/>
      <c r="Q3338" s="90">
        <f>(17/100+7.6/100+1.65/100)*P3338</f>
        <v>0</v>
      </c>
      <c r="R3338" s="104"/>
      <c r="S3338" s="104"/>
      <c r="T3338" s="104"/>
      <c r="U3338" s="104"/>
      <c r="V3338" s="90">
        <f>+P3338-Q3338+R3338+S3338+T3338+U3338</f>
        <v>0</v>
      </c>
      <c r="W3338" s="91">
        <f>(1.02/100)</f>
        <v>1.02E-2</v>
      </c>
      <c r="X3338" s="91">
        <v>4.8E-3</v>
      </c>
      <c r="Y3338" s="91">
        <v>0.17</v>
      </c>
      <c r="Z3338" s="91">
        <v>1.65E-2</v>
      </c>
      <c r="AA3338" s="91">
        <v>7.6E-2</v>
      </c>
      <c r="AB3338" s="91">
        <f>SUM(W3338:AA3338)</f>
        <v>0.2775</v>
      </c>
      <c r="AC3338" s="75">
        <v>12</v>
      </c>
      <c r="AD3338" s="92">
        <f>IF(AL3338="","",+AC3338*AL3338)</f>
      </c>
      <c r="AE3338" s="93">
        <f>IF(AL3338="","",+AL3338*AB3338)</f>
      </c>
      <c r="AF3338" s="92">
        <f>IF(AL3338="","",+AL3338-AE3338)</f>
      </c>
      <c r="AG3338" s="93">
        <f>+V3338</f>
        <v>0</v>
      </c>
      <c r="AH3338" s="92">
        <f>IF(AF3338="","",+AF3338-AG3338)</f>
      </c>
      <c r="AI3338" s="92">
        <f>IF(AH3338="","",+AH3338*AC3338)</f>
      </c>
      <c r="AJ3338" s="93"/>
      <c r="AK3338" s="94">
        <v>0.33</v>
      </c>
      <c r="AL3338" s="93">
        <f>IF(V3338=0,"",V3338/(1-AB3338-AK3338))</f>
      </c>
      <c r="AM3338" s="95">
        <v>0.33</v>
      </c>
      <c r="AN3338" s="93">
        <f>IF(V3338=0,"",V3338/(1-AB3338-AM3338))</f>
      </c>
      <c r="AO3338" s="96">
        <v>1.2</v>
      </c>
      <c r="AP3338" s="93">
        <f>IF(BD!AJ3338="","",BD!AJ3338*BD!AO3338)</f>
      </c>
      <c r="AQ3338" s="91">
        <f>BD!AM3338/BD!AK3338-1</f>
        <v>0</v>
      </c>
      <c r="AR3338" s="91">
        <f>IF(BD!AN3338="","",IF(BD!AJ3338="","",BD!AN3338/BD!AJ3338-1))</f>
      </c>
      <c r="AS3338" s="91">
        <f>IF(BD!AN3338="","",IF(BD!AN3338&lt;BD!AL3338,"ABAIXO DA META","DENTRO DA META"))</f>
      </c>
      <c r="AT3338" s="91" t="str">
        <f>IF(BD!AJ3338="","EM ANÁLISE",IF(BD!AP3338&gt;=BD!AN3338,"GO", "NO GO"))</f>
        <v>EM ANÁLISE</v>
      </c>
      <c r="AU3338" s="97">
        <f>IF(AN3338="","",+BD!$AN3338-AJ3338)</f>
      </c>
      <c r="AV3338" s="98"/>
      <c r="AW3338" s="90">
        <f>BD!P3338*BD!AC3338</f>
        <v>0</v>
      </c>
      <c r="AX3338" s="90">
        <f>BD!V3338*BD!AC3338</f>
        <v>0</v>
      </c>
      <c r="AY3338" s="90">
        <f>IF(BD!AN3338="","",BD!AN3338*BD!AC3338)</f>
      </c>
      <c r="AZ3338" s="75" t="s">
        <v>123</v>
      </c>
      <c r="BA3338" s="75"/>
      <c r="BB3338" s="75"/>
      <c r="BC3338" s="75"/>
      <c r="BD3338" s="104"/>
      <c r="BE3338" s="104"/>
      <c r="BF3338" s="101"/>
      <c r="BG3338" s="101"/>
      <c r="BH3338" s="101"/>
      <c r="BI3338" s="101"/>
      <c r="BJ3338" s="101"/>
      <c r="BK3338" s="101"/>
      <c r="BL3338" s="101"/>
      <c r="BM3338" s="101"/>
      <c r="BN3338" s="101"/>
      <c r="BO3338" s="103"/>
      <c r="BP3338" s="101"/>
      <c r="BQ3338" s="101"/>
      <c r="BR3338" s="101"/>
      <c r="BS3338" s="101"/>
      <c r="BT3338" s="101"/>
      <c r="BU3338" s="101"/>
      <c r="BV3338" s="101"/>
      <c r="BW3338" s="101"/>
      <c r="BX3338" s="101"/>
      <c r="BY3338" s="101"/>
      <c r="BZ3338" s="101"/>
      <c r="CA3338" s="101"/>
      <c r="CB3338" s="101"/>
      <c r="CC3338" s="101"/>
      <c r="CD3338" s="101"/>
      <c r="CE3338" s="101"/>
      <c r="CF3338" s="101"/>
      <c r="CG3338" s="37" t="e">
        <f>VLOOKUP(Table_1[[#This Row],[EAN]],'[1]Planilha1'!$E:$R,13,0)</f>
        <v>#N/A</v>
      </c>
    </row>
    <row r="3339" ht="15" hidden="1">
      <c r="A3339" s="7"/>
      <c r="B3339" s="84" t="s">
        <v>2735</v>
      </c>
      <c r="C3339" s="75">
        <v>222658</v>
      </c>
      <c r="D3339" s="75"/>
      <c r="E3339" s="85">
        <v>7896079500847</v>
      </c>
      <c r="F3339" s="86" t="s">
        <v>3856</v>
      </c>
      <c r="G3339" s="75" t="s">
        <v>21</v>
      </c>
      <c r="H3339" s="75">
        <v>1760</v>
      </c>
      <c r="I3339" s="87" t="s">
        <v>3848</v>
      </c>
      <c r="J3339" s="75" t="s">
        <v>3854</v>
      </c>
      <c r="K3339" s="88" t="s">
        <v>84</v>
      </c>
      <c r="L3339" s="88">
        <v>25</v>
      </c>
      <c r="M3339" s="88">
        <v>4</v>
      </c>
      <c r="N3339" s="75" t="s">
        <v>85</v>
      </c>
      <c r="O3339" s="75"/>
      <c r="P3339" s="106"/>
      <c r="Q3339" s="90">
        <f>(17/100+7.6/100+1.65/100)*P3339</f>
        <v>0</v>
      </c>
      <c r="R3339" s="104"/>
      <c r="S3339" s="104"/>
      <c r="T3339" s="104"/>
      <c r="U3339" s="104"/>
      <c r="V3339" s="90">
        <f>+P3339-Q3339+R3339+S3339+T3339+U3339</f>
        <v>0</v>
      </c>
      <c r="W3339" s="91">
        <f>(1.02/100)</f>
        <v>1.02E-2</v>
      </c>
      <c r="X3339" s="91">
        <v>4.8E-3</v>
      </c>
      <c r="Y3339" s="91">
        <v>0.17</v>
      </c>
      <c r="Z3339" s="91">
        <v>1.65E-2</v>
      </c>
      <c r="AA3339" s="91">
        <v>7.6E-2</v>
      </c>
      <c r="AB3339" s="91">
        <f>SUM(W3339:AA3339)</f>
        <v>0.2775</v>
      </c>
      <c r="AC3339" s="75">
        <v>12</v>
      </c>
      <c r="AD3339" s="92">
        <f>IF(AL3339="","",+AC3339*AL3339)</f>
      </c>
      <c r="AE3339" s="93">
        <f>IF(AL3339="","",+AL3339*AB3339)</f>
      </c>
      <c r="AF3339" s="92">
        <f>IF(AL3339="","",+AL3339-AE3339)</f>
      </c>
      <c r="AG3339" s="93">
        <f>+V3339</f>
        <v>0</v>
      </c>
      <c r="AH3339" s="92">
        <f>IF(AF3339="","",+AF3339-AG3339)</f>
      </c>
      <c r="AI3339" s="92">
        <f>IF(AH3339="","",+AH3339*AC3339)</f>
      </c>
      <c r="AJ3339" s="93"/>
      <c r="AK3339" s="94">
        <v>0.33</v>
      </c>
      <c r="AL3339" s="93">
        <f>IF(V3339=0,"",V3339/(1-AB3339-AK3339))</f>
      </c>
      <c r="AM3339" s="95">
        <v>0.33</v>
      </c>
      <c r="AN3339" s="93">
        <f>IF(V3339=0,"",V3339/(1-AB3339-AM3339))</f>
      </c>
      <c r="AO3339" s="96">
        <v>1.2</v>
      </c>
      <c r="AP3339" s="93">
        <f>IF(BD!AJ3339="","",BD!AJ3339*BD!AO3339)</f>
      </c>
      <c r="AQ3339" s="91">
        <f>BD!AM3339/BD!AK3339-1</f>
        <v>0</v>
      </c>
      <c r="AR3339" s="91">
        <f>IF(BD!AN3339="","",IF(BD!AJ3339="","",BD!AN3339/BD!AJ3339-1))</f>
      </c>
      <c r="AS3339" s="91">
        <f>IF(BD!AN3339="","",IF(BD!AN3339&lt;BD!AL3339,"ABAIXO DA META","DENTRO DA META"))</f>
      </c>
      <c r="AT3339" s="91" t="str">
        <f>IF(BD!AJ3339="","EM ANÁLISE",IF(BD!AP3339&gt;=BD!AN3339,"GO", "NO GO"))</f>
        <v>EM ANÁLISE</v>
      </c>
      <c r="AU3339" s="97">
        <f>IF(AN3339="","",+BD!$AN3339-AJ3339)</f>
      </c>
      <c r="AV3339" s="98"/>
      <c r="AW3339" s="90">
        <f>BD!P3339*BD!AC3339</f>
        <v>0</v>
      </c>
      <c r="AX3339" s="90">
        <f>BD!V3339*BD!AC3339</f>
        <v>0</v>
      </c>
      <c r="AY3339" s="90">
        <f>IF(BD!AN3339="","",BD!AN3339*BD!AC3339)</f>
      </c>
      <c r="AZ3339" s="75" t="s">
        <v>123</v>
      </c>
      <c r="BA3339" s="75"/>
      <c r="BB3339" s="75"/>
      <c r="BC3339" s="75"/>
      <c r="BD3339" s="104"/>
      <c r="BE3339" s="104"/>
      <c r="BF3339" s="101"/>
      <c r="BG3339" s="101"/>
      <c r="BH3339" s="101"/>
      <c r="BI3339" s="101"/>
      <c r="BJ3339" s="101"/>
      <c r="BK3339" s="101"/>
      <c r="BL3339" s="101"/>
      <c r="BM3339" s="101"/>
      <c r="BN3339" s="101"/>
      <c r="BO3339" s="103"/>
      <c r="BP3339" s="101"/>
      <c r="BQ3339" s="101"/>
      <c r="BR3339" s="101"/>
      <c r="BS3339" s="101"/>
      <c r="BT3339" s="101"/>
      <c r="BU3339" s="101"/>
      <c r="BV3339" s="101"/>
      <c r="BW3339" s="101"/>
      <c r="BX3339" s="101"/>
      <c r="BY3339" s="101"/>
      <c r="BZ3339" s="101"/>
      <c r="CA3339" s="101"/>
      <c r="CB3339" s="101"/>
      <c r="CC3339" s="101"/>
      <c r="CD3339" s="101"/>
      <c r="CE3339" s="101"/>
      <c r="CF3339" s="101"/>
      <c r="CG3339" s="37" t="e">
        <f>VLOOKUP(Table_1[[#This Row],[EAN]],'[1]Planilha1'!$E:$R,13,0)</f>
        <v>#N/A</v>
      </c>
    </row>
    <row r="3340" ht="15" hidden="1">
      <c r="A3340" s="7"/>
      <c r="B3340" s="84" t="s">
        <v>2735</v>
      </c>
      <c r="C3340" s="75">
        <v>222659</v>
      </c>
      <c r="D3340" s="75"/>
      <c r="E3340" s="85">
        <v>7896079510198</v>
      </c>
      <c r="F3340" s="86" t="s">
        <v>3857</v>
      </c>
      <c r="G3340" s="75" t="s">
        <v>21</v>
      </c>
      <c r="H3340" s="75">
        <v>1760</v>
      </c>
      <c r="I3340" s="87" t="s">
        <v>3848</v>
      </c>
      <c r="J3340" s="75" t="s">
        <v>3854</v>
      </c>
      <c r="K3340" s="88" t="s">
        <v>84</v>
      </c>
      <c r="L3340" s="88">
        <v>25</v>
      </c>
      <c r="M3340" s="88">
        <v>4</v>
      </c>
      <c r="N3340" s="75" t="s">
        <v>85</v>
      </c>
      <c r="O3340" s="75"/>
      <c r="P3340" s="106"/>
      <c r="Q3340" s="90">
        <f>(17/100+7.6/100+1.65/100)*P3340</f>
        <v>0</v>
      </c>
      <c r="R3340" s="104"/>
      <c r="S3340" s="104"/>
      <c r="T3340" s="104"/>
      <c r="U3340" s="104"/>
      <c r="V3340" s="90">
        <f>+P3340-Q3340+R3340+S3340+T3340+U3340</f>
        <v>0</v>
      </c>
      <c r="W3340" s="91">
        <f>(1.02/100)</f>
        <v>1.02E-2</v>
      </c>
      <c r="X3340" s="91">
        <v>4.8E-3</v>
      </c>
      <c r="Y3340" s="91">
        <v>0.17</v>
      </c>
      <c r="Z3340" s="91">
        <v>1.65E-2</v>
      </c>
      <c r="AA3340" s="91">
        <v>7.6E-2</v>
      </c>
      <c r="AB3340" s="91">
        <f>SUM(W3340:AA3340)</f>
        <v>0.2775</v>
      </c>
      <c r="AC3340" s="75">
        <v>12</v>
      </c>
      <c r="AD3340" s="92">
        <f>IF(AL3340="","",+AC3340*AL3340)</f>
      </c>
      <c r="AE3340" s="93">
        <f>IF(AL3340="","",+AL3340*AB3340)</f>
      </c>
      <c r="AF3340" s="92">
        <f>IF(AL3340="","",+AL3340-AE3340)</f>
      </c>
      <c r="AG3340" s="93">
        <f>+V3340</f>
        <v>0</v>
      </c>
      <c r="AH3340" s="92">
        <f>IF(AF3340="","",+AF3340-AG3340)</f>
      </c>
      <c r="AI3340" s="92">
        <f>IF(AH3340="","",+AH3340*AC3340)</f>
      </c>
      <c r="AJ3340" s="93"/>
      <c r="AK3340" s="94">
        <v>0.33</v>
      </c>
      <c r="AL3340" s="93">
        <f>IF(V3340=0,"",V3340/(1-AB3340-AK3340))</f>
      </c>
      <c r="AM3340" s="95">
        <v>0.33</v>
      </c>
      <c r="AN3340" s="93">
        <f>IF(V3340=0,"",V3340/(1-AB3340-AM3340))</f>
      </c>
      <c r="AO3340" s="96">
        <v>1.2</v>
      </c>
      <c r="AP3340" s="93">
        <f>IF(BD!AJ3340="","",BD!AJ3340*BD!AO3340)</f>
      </c>
      <c r="AQ3340" s="91">
        <f>BD!AM3340/BD!AK3340-1</f>
        <v>0</v>
      </c>
      <c r="AR3340" s="91">
        <f>IF(BD!AN3340="","",IF(BD!AJ3340="","",BD!AN3340/BD!AJ3340-1))</f>
      </c>
      <c r="AS3340" s="91">
        <f>IF(BD!AN3340="","",IF(BD!AN3340&lt;BD!AL3340,"ABAIXO DA META","DENTRO DA META"))</f>
      </c>
      <c r="AT3340" s="91" t="str">
        <f>IF(BD!AJ3340="","EM ANÁLISE",IF(BD!AP3340&gt;=BD!AN3340,"GO", "NO GO"))</f>
        <v>EM ANÁLISE</v>
      </c>
      <c r="AU3340" s="97">
        <f>IF(AN3340="","",+BD!$AN3340-AJ3340)</f>
      </c>
      <c r="AV3340" s="98"/>
      <c r="AW3340" s="90">
        <f>BD!P3340*BD!AC3340</f>
        <v>0</v>
      </c>
      <c r="AX3340" s="90">
        <f>BD!V3340*BD!AC3340</f>
        <v>0</v>
      </c>
      <c r="AY3340" s="90">
        <f>IF(BD!AN3340="","",BD!AN3340*BD!AC3340)</f>
      </c>
      <c r="AZ3340" s="75" t="s">
        <v>123</v>
      </c>
      <c r="BA3340" s="75"/>
      <c r="BB3340" s="75"/>
      <c r="BC3340" s="75"/>
      <c r="BD3340" s="104"/>
      <c r="BE3340" s="104"/>
      <c r="BF3340" s="101"/>
      <c r="BG3340" s="101"/>
      <c r="BH3340" s="101"/>
      <c r="BI3340" s="101"/>
      <c r="BJ3340" s="101"/>
      <c r="BK3340" s="101"/>
      <c r="BL3340" s="101"/>
      <c r="BM3340" s="101"/>
      <c r="BN3340" s="101"/>
      <c r="BO3340" s="103"/>
      <c r="BP3340" s="101"/>
      <c r="BQ3340" s="101"/>
      <c r="BR3340" s="101"/>
      <c r="BS3340" s="101"/>
      <c r="BT3340" s="101"/>
      <c r="BU3340" s="101"/>
      <c r="BV3340" s="101"/>
      <c r="BW3340" s="101"/>
      <c r="BX3340" s="101"/>
      <c r="BY3340" s="101"/>
      <c r="BZ3340" s="101"/>
      <c r="CA3340" s="101"/>
      <c r="CB3340" s="101"/>
      <c r="CC3340" s="101"/>
      <c r="CD3340" s="101"/>
      <c r="CE3340" s="101"/>
      <c r="CF3340" s="101"/>
      <c r="CG3340" s="37" t="e">
        <f>VLOOKUP(Table_1[[#This Row],[EAN]],'[1]Planilha1'!$E:$R,13,0)</f>
        <v>#N/A</v>
      </c>
    </row>
    <row r="3341" ht="15" hidden="1">
      <c r="A3341" s="7"/>
      <c r="B3341" s="84" t="s">
        <v>2735</v>
      </c>
      <c r="C3341" s="75">
        <v>222660</v>
      </c>
      <c r="D3341" s="75"/>
      <c r="E3341" s="85">
        <v>7896079500325</v>
      </c>
      <c r="F3341" s="86" t="s">
        <v>3858</v>
      </c>
      <c r="G3341" s="75" t="s">
        <v>21</v>
      </c>
      <c r="H3341" s="75">
        <v>1760</v>
      </c>
      <c r="I3341" s="87" t="s">
        <v>3848</v>
      </c>
      <c r="J3341" s="75" t="s">
        <v>3854</v>
      </c>
      <c r="K3341" s="88" t="s">
        <v>84</v>
      </c>
      <c r="L3341" s="88">
        <v>1</v>
      </c>
      <c r="M3341" s="88">
        <v>4</v>
      </c>
      <c r="N3341" s="75" t="s">
        <v>85</v>
      </c>
      <c r="O3341" s="75"/>
      <c r="P3341" s="106"/>
      <c r="Q3341" s="90">
        <f>(17/100+7.6/100+1.65/100)*P3341</f>
        <v>0</v>
      </c>
      <c r="R3341" s="104"/>
      <c r="S3341" s="104"/>
      <c r="T3341" s="104"/>
      <c r="U3341" s="104"/>
      <c r="V3341" s="90">
        <f>+P3341-Q3341+R3341+S3341+T3341+U3341</f>
        <v>0</v>
      </c>
      <c r="W3341" s="91">
        <f>(1.02/100)</f>
        <v>1.02E-2</v>
      </c>
      <c r="X3341" s="91">
        <v>4.8E-3</v>
      </c>
      <c r="Y3341" s="91">
        <v>0.17</v>
      </c>
      <c r="Z3341" s="91">
        <v>1.65E-2</v>
      </c>
      <c r="AA3341" s="91">
        <v>7.6E-2</v>
      </c>
      <c r="AB3341" s="91">
        <f>SUM(W3341:AA3341)</f>
        <v>0.2775</v>
      </c>
      <c r="AC3341" s="75">
        <v>12</v>
      </c>
      <c r="AD3341" s="92">
        <f>IF(AL3341="","",+AC3341*AL3341)</f>
      </c>
      <c r="AE3341" s="93">
        <f>IF(AL3341="","",+AL3341*AB3341)</f>
      </c>
      <c r="AF3341" s="92">
        <f>IF(AL3341="","",+AL3341-AE3341)</f>
      </c>
      <c r="AG3341" s="93">
        <f>+V3341</f>
        <v>0</v>
      </c>
      <c r="AH3341" s="92">
        <f>IF(AF3341="","",+AF3341-AG3341)</f>
      </c>
      <c r="AI3341" s="92">
        <f>IF(AH3341="","",+AH3341*AC3341)</f>
      </c>
      <c r="AJ3341" s="93"/>
      <c r="AK3341" s="94">
        <v>0.33</v>
      </c>
      <c r="AL3341" s="93">
        <f>IF(V3341=0,"",V3341/(1-AB3341-AK3341))</f>
      </c>
      <c r="AM3341" s="95">
        <v>0.33</v>
      </c>
      <c r="AN3341" s="93">
        <f>IF(V3341=0,"",V3341/(1-AB3341-AM3341))</f>
      </c>
      <c r="AO3341" s="96">
        <v>1.2</v>
      </c>
      <c r="AP3341" s="93">
        <f>IF(BD!AJ3341="","",BD!AJ3341*BD!AO3341)</f>
      </c>
      <c r="AQ3341" s="91">
        <f>BD!AM3341/BD!AK3341-1</f>
        <v>0</v>
      </c>
      <c r="AR3341" s="91">
        <f>IF(BD!AN3341="","",IF(BD!AJ3341="","",BD!AN3341/BD!AJ3341-1))</f>
      </c>
      <c r="AS3341" s="91">
        <f>IF(BD!AN3341="","",IF(BD!AN3341&lt;BD!AL3341,"ABAIXO DA META","DENTRO DA META"))</f>
      </c>
      <c r="AT3341" s="91" t="str">
        <f>IF(BD!AJ3341="","EM ANÁLISE",IF(BD!AP3341&gt;=BD!AN3341,"GO", "NO GO"))</f>
        <v>EM ANÁLISE</v>
      </c>
      <c r="AU3341" s="97">
        <f>IF(AN3341="","",+BD!$AN3341-AJ3341)</f>
      </c>
      <c r="AV3341" s="98"/>
      <c r="AW3341" s="90">
        <f>BD!P3341*BD!AC3341</f>
        <v>0</v>
      </c>
      <c r="AX3341" s="90">
        <f>BD!V3341*BD!AC3341</f>
        <v>0</v>
      </c>
      <c r="AY3341" s="90">
        <f>IF(BD!AN3341="","",BD!AN3341*BD!AC3341)</f>
      </c>
      <c r="AZ3341" s="75" t="s">
        <v>123</v>
      </c>
      <c r="BA3341" s="75"/>
      <c r="BB3341" s="75"/>
      <c r="BC3341" s="75"/>
      <c r="BD3341" s="104"/>
      <c r="BE3341" s="104"/>
      <c r="BF3341" s="101"/>
      <c r="BG3341" s="101"/>
      <c r="BH3341" s="101"/>
      <c r="BI3341" s="101"/>
      <c r="BJ3341" s="101"/>
      <c r="BK3341" s="101"/>
      <c r="BL3341" s="101"/>
      <c r="BM3341" s="101"/>
      <c r="BN3341" s="101"/>
      <c r="BO3341" s="103"/>
      <c r="BP3341" s="101"/>
      <c r="BQ3341" s="101"/>
      <c r="BR3341" s="101"/>
      <c r="BS3341" s="101"/>
      <c r="BT3341" s="101"/>
      <c r="BU3341" s="101"/>
      <c r="BV3341" s="101"/>
      <c r="BW3341" s="101"/>
      <c r="BX3341" s="101"/>
      <c r="BY3341" s="101"/>
      <c r="BZ3341" s="101"/>
      <c r="CA3341" s="101"/>
      <c r="CB3341" s="101"/>
      <c r="CC3341" s="101"/>
      <c r="CD3341" s="101"/>
      <c r="CE3341" s="101"/>
      <c r="CF3341" s="101"/>
      <c r="CG3341" s="37" t="e">
        <f>VLOOKUP(Table_1[[#This Row],[EAN]],'[1]Planilha1'!$E:$R,13,0)</f>
        <v>#N/A</v>
      </c>
    </row>
    <row r="3342" ht="15" hidden="1">
      <c r="A3342" s="7"/>
      <c r="B3342" s="84" t="s">
        <v>400</v>
      </c>
      <c r="C3342" s="75">
        <v>222661</v>
      </c>
      <c r="D3342" s="75"/>
      <c r="E3342" s="85">
        <v>7891097103810</v>
      </c>
      <c r="F3342" s="86" t="s">
        <v>3859</v>
      </c>
      <c r="G3342" s="75" t="s">
        <v>13</v>
      </c>
      <c r="H3342" s="75">
        <v>3610</v>
      </c>
      <c r="I3342" s="87" t="s">
        <v>1139</v>
      </c>
      <c r="J3342" s="75" t="s">
        <v>1260</v>
      </c>
      <c r="K3342" s="88" t="s">
        <v>84</v>
      </c>
      <c r="L3342" s="88">
        <v>24</v>
      </c>
      <c r="M3342" s="88">
        <v>4</v>
      </c>
      <c r="N3342" s="75" t="s">
        <v>85</v>
      </c>
      <c r="O3342" s="75"/>
      <c r="P3342" s="106"/>
      <c r="Q3342" s="90">
        <f>(17/100+7.6/100+1.65/100)*P3342</f>
        <v>0</v>
      </c>
      <c r="R3342" s="104"/>
      <c r="S3342" s="104"/>
      <c r="T3342" s="104"/>
      <c r="U3342" s="104"/>
      <c r="V3342" s="90">
        <f>+P3342-Q3342+R3342+S3342+T3342+U3342</f>
        <v>0</v>
      </c>
      <c r="W3342" s="91">
        <f>(1.02/100)</f>
        <v>1.02E-2</v>
      </c>
      <c r="X3342" s="91">
        <v>4.8E-3</v>
      </c>
      <c r="Y3342" s="91">
        <v>0.17</v>
      </c>
      <c r="Z3342" s="91">
        <v>1.65E-2</v>
      </c>
      <c r="AA3342" s="91">
        <v>7.6E-2</v>
      </c>
      <c r="AB3342" s="91">
        <f>SUM(W3342:AA3342)</f>
        <v>0.2775</v>
      </c>
      <c r="AC3342" s="75">
        <v>12</v>
      </c>
      <c r="AD3342" s="92">
        <f>IF(AL3342="","",+AC3342*AL3342)</f>
      </c>
      <c r="AE3342" s="93">
        <f>IF(AL3342="","",+AL3342*AB3342)</f>
      </c>
      <c r="AF3342" s="92">
        <f>IF(AL3342="","",+AL3342-AE3342)</f>
      </c>
      <c r="AG3342" s="93">
        <f>+V3342</f>
        <v>0</v>
      </c>
      <c r="AH3342" s="92">
        <f>IF(AF3342="","",+AF3342-AG3342)</f>
      </c>
      <c r="AI3342" s="92">
        <f>IF(AH3342="","",+AH3342*AC3342)</f>
      </c>
      <c r="AJ3342" s="93"/>
      <c r="AK3342" s="94">
        <v>0.33</v>
      </c>
      <c r="AL3342" s="93">
        <f>IF(V3342=0,"",V3342/(1-AB3342-AK3342))</f>
      </c>
      <c r="AM3342" s="95">
        <v>0.33</v>
      </c>
      <c r="AN3342" s="93">
        <f>IF(V3342=0,"",V3342/(1-AB3342-AM3342))</f>
      </c>
      <c r="AO3342" s="96">
        <v>1.2</v>
      </c>
      <c r="AP3342" s="93">
        <f>IF(BD!AJ3342="","",BD!AJ3342*BD!AO3342)</f>
      </c>
      <c r="AQ3342" s="91">
        <f>BD!AM3342/BD!AK3342-1</f>
        <v>0</v>
      </c>
      <c r="AR3342" s="91">
        <f>IF(BD!AN3342="","",IF(BD!AJ3342="","",BD!AN3342/BD!AJ3342-1))</f>
      </c>
      <c r="AS3342" s="91">
        <f>IF(BD!AN3342="","",IF(BD!AN3342&lt;BD!AL3342,"ABAIXO DA META","DENTRO DA META"))</f>
      </c>
      <c r="AT3342" s="91" t="str">
        <f>IF(BD!AJ3342="","EM ANÁLISE",IF(BD!AP3342&gt;=BD!AN3342,"GO", "NO GO"))</f>
        <v>EM ANÁLISE</v>
      </c>
      <c r="AU3342" s="97">
        <f>IF(AN3342="","",+BD!$AN3342-AJ3342)</f>
      </c>
      <c r="AV3342" s="98"/>
      <c r="AW3342" s="90">
        <f>BD!P3342*BD!AC3342</f>
        <v>0</v>
      </c>
      <c r="AX3342" s="90">
        <f>BD!V3342*BD!AC3342</f>
        <v>0</v>
      </c>
      <c r="AY3342" s="90">
        <f>IF(BD!AN3342="","",BD!AN3342*BD!AC3342)</f>
      </c>
      <c r="AZ3342" s="75" t="s">
        <v>123</v>
      </c>
      <c r="BA3342" s="75"/>
      <c r="BB3342" s="75"/>
      <c r="BC3342" s="75"/>
      <c r="BD3342" s="104"/>
      <c r="BE3342" s="104"/>
      <c r="BF3342" s="101"/>
      <c r="BG3342" s="101"/>
      <c r="BH3342" s="101"/>
      <c r="BI3342" s="101"/>
      <c r="BJ3342" s="101"/>
      <c r="BK3342" s="101"/>
      <c r="BL3342" s="101"/>
      <c r="BM3342" s="101"/>
      <c r="BN3342" s="101"/>
      <c r="BO3342" s="103"/>
      <c r="BP3342" s="101"/>
      <c r="BQ3342" s="101"/>
      <c r="BR3342" s="101"/>
      <c r="BS3342" s="101"/>
      <c r="BT3342" s="101"/>
      <c r="BU3342" s="101"/>
      <c r="BV3342" s="101"/>
      <c r="BW3342" s="101"/>
      <c r="BX3342" s="101"/>
      <c r="BY3342" s="101"/>
      <c r="BZ3342" s="101"/>
      <c r="CA3342" s="101"/>
      <c r="CB3342" s="101"/>
      <c r="CC3342" s="101"/>
      <c r="CD3342" s="101"/>
      <c r="CE3342" s="101"/>
      <c r="CF3342" s="101"/>
      <c r="CG3342" s="37" t="e">
        <f>VLOOKUP(Table_1[[#This Row],[EAN]],'[1]Planilha1'!$E:$R,13,0)</f>
        <v>#N/A</v>
      </c>
    </row>
    <row r="3343" ht="15" hidden="1">
      <c r="A3343" s="7"/>
      <c r="B3343" s="84" t="s">
        <v>400</v>
      </c>
      <c r="C3343" s="75">
        <v>222662</v>
      </c>
      <c r="D3343" s="75"/>
      <c r="E3343" s="85">
        <v>7891097103797</v>
      </c>
      <c r="F3343" s="86" t="s">
        <v>3860</v>
      </c>
      <c r="G3343" s="75" t="s">
        <v>13</v>
      </c>
      <c r="H3343" s="75">
        <v>3610</v>
      </c>
      <c r="I3343" s="87" t="s">
        <v>1139</v>
      </c>
      <c r="J3343" s="75" t="s">
        <v>1260</v>
      </c>
      <c r="K3343" s="88" t="s">
        <v>84</v>
      </c>
      <c r="L3343" s="88">
        <v>12</v>
      </c>
      <c r="M3343" s="88">
        <v>4</v>
      </c>
      <c r="N3343" s="75" t="s">
        <v>85</v>
      </c>
      <c r="O3343" s="75"/>
      <c r="P3343" s="106"/>
      <c r="Q3343" s="90">
        <f>(17/100+7.6/100+1.65/100)*P3343</f>
        <v>0</v>
      </c>
      <c r="R3343" s="104"/>
      <c r="S3343" s="104"/>
      <c r="T3343" s="104"/>
      <c r="U3343" s="104"/>
      <c r="V3343" s="90">
        <f>+P3343-Q3343+R3343+S3343+T3343+U3343</f>
        <v>0</v>
      </c>
      <c r="W3343" s="91">
        <f>(1.02/100)</f>
        <v>1.02E-2</v>
      </c>
      <c r="X3343" s="91">
        <v>4.8E-3</v>
      </c>
      <c r="Y3343" s="91">
        <v>0.17</v>
      </c>
      <c r="Z3343" s="91">
        <v>1.65E-2</v>
      </c>
      <c r="AA3343" s="91">
        <v>7.6E-2</v>
      </c>
      <c r="AB3343" s="91">
        <f>SUM(W3343:AA3343)</f>
        <v>0.2775</v>
      </c>
      <c r="AC3343" s="75">
        <v>12</v>
      </c>
      <c r="AD3343" s="92">
        <f>IF(AL3343="","",+AC3343*AL3343)</f>
      </c>
      <c r="AE3343" s="93">
        <f>IF(AL3343="","",+AL3343*AB3343)</f>
      </c>
      <c r="AF3343" s="92">
        <f>IF(AL3343="","",+AL3343-AE3343)</f>
      </c>
      <c r="AG3343" s="93">
        <f>+V3343</f>
        <v>0</v>
      </c>
      <c r="AH3343" s="92">
        <f>IF(AF3343="","",+AF3343-AG3343)</f>
      </c>
      <c r="AI3343" s="92">
        <f>IF(AH3343="","",+AH3343*AC3343)</f>
      </c>
      <c r="AJ3343" s="93"/>
      <c r="AK3343" s="94">
        <v>0.33</v>
      </c>
      <c r="AL3343" s="93">
        <f>IF(V3343=0,"",V3343/(1-AB3343-AK3343))</f>
      </c>
      <c r="AM3343" s="95">
        <v>0.33</v>
      </c>
      <c r="AN3343" s="93">
        <f>IF(V3343=0,"",V3343/(1-AB3343-AM3343))</f>
      </c>
      <c r="AO3343" s="96">
        <v>1.2</v>
      </c>
      <c r="AP3343" s="93">
        <f>IF(BD!AJ3343="","",BD!AJ3343*BD!AO3343)</f>
      </c>
      <c r="AQ3343" s="91">
        <f>BD!AM3343/BD!AK3343-1</f>
        <v>0</v>
      </c>
      <c r="AR3343" s="91">
        <f>IF(BD!AN3343="","",IF(BD!AJ3343="","",BD!AN3343/BD!AJ3343-1))</f>
      </c>
      <c r="AS3343" s="91">
        <f>IF(BD!AN3343="","",IF(BD!AN3343&lt;BD!AL3343,"ABAIXO DA META","DENTRO DA META"))</f>
      </c>
      <c r="AT3343" s="91" t="str">
        <f>IF(BD!AJ3343="","EM ANÁLISE",IF(BD!AP3343&gt;=BD!AN3343,"GO", "NO GO"))</f>
        <v>EM ANÁLISE</v>
      </c>
      <c r="AU3343" s="97">
        <f>IF(AN3343="","",+BD!$AN3343-AJ3343)</f>
      </c>
      <c r="AV3343" s="98"/>
      <c r="AW3343" s="90">
        <f>BD!P3343*BD!AC3343</f>
        <v>0</v>
      </c>
      <c r="AX3343" s="90">
        <f>BD!V3343*BD!AC3343</f>
        <v>0</v>
      </c>
      <c r="AY3343" s="90">
        <f>IF(BD!AN3343="","",BD!AN3343*BD!AC3343)</f>
      </c>
      <c r="AZ3343" s="75" t="s">
        <v>123</v>
      </c>
      <c r="BA3343" s="75"/>
      <c r="BB3343" s="75"/>
      <c r="BC3343" s="75"/>
      <c r="BD3343" s="104"/>
      <c r="BE3343" s="104"/>
      <c r="BF3343" s="101"/>
      <c r="BG3343" s="101"/>
      <c r="BH3343" s="101"/>
      <c r="BI3343" s="101"/>
      <c r="BJ3343" s="101"/>
      <c r="BK3343" s="101"/>
      <c r="BL3343" s="101"/>
      <c r="BM3343" s="101"/>
      <c r="BN3343" s="101"/>
      <c r="BO3343" s="103"/>
      <c r="BP3343" s="101"/>
      <c r="BQ3343" s="101"/>
      <c r="BR3343" s="101"/>
      <c r="BS3343" s="101"/>
      <c r="BT3343" s="101"/>
      <c r="BU3343" s="101"/>
      <c r="BV3343" s="101"/>
      <c r="BW3343" s="101"/>
      <c r="BX3343" s="101"/>
      <c r="BY3343" s="101"/>
      <c r="BZ3343" s="101"/>
      <c r="CA3343" s="101"/>
      <c r="CB3343" s="101"/>
      <c r="CC3343" s="101"/>
      <c r="CD3343" s="101"/>
      <c r="CE3343" s="101"/>
      <c r="CF3343" s="101"/>
      <c r="CG3343" s="37" t="e">
        <f>VLOOKUP(Table_1[[#This Row],[EAN]],'[1]Planilha1'!$E:$R,13,0)</f>
        <v>#N/A</v>
      </c>
    </row>
    <row r="3344" ht="15" hidden="1">
      <c r="A3344" s="7"/>
      <c r="B3344" s="84" t="s">
        <v>2735</v>
      </c>
      <c r="C3344" s="75">
        <v>222663</v>
      </c>
      <c r="D3344" s="75"/>
      <c r="E3344" s="85">
        <v>7891097001048</v>
      </c>
      <c r="F3344" s="86" t="s">
        <v>3861</v>
      </c>
      <c r="G3344" s="75" t="s">
        <v>21</v>
      </c>
      <c r="H3344" s="75">
        <v>1780</v>
      </c>
      <c r="I3344" s="87" t="s">
        <v>3862</v>
      </c>
      <c r="J3344" s="75" t="s">
        <v>3863</v>
      </c>
      <c r="K3344" s="88" t="s">
        <v>84</v>
      </c>
      <c r="L3344" s="88">
        <v>6</v>
      </c>
      <c r="M3344" s="88">
        <v>4</v>
      </c>
      <c r="N3344" s="75" t="s">
        <v>85</v>
      </c>
      <c r="O3344" s="75"/>
      <c r="P3344" s="106"/>
      <c r="Q3344" s="90">
        <f>(17/100+7.6/100+1.65/100)*P3344</f>
        <v>0</v>
      </c>
      <c r="R3344" s="104"/>
      <c r="S3344" s="104"/>
      <c r="T3344" s="104"/>
      <c r="U3344" s="104"/>
      <c r="V3344" s="90">
        <f>+P3344-Q3344+R3344+S3344+T3344+U3344</f>
        <v>0</v>
      </c>
      <c r="W3344" s="91">
        <f>(1.02/100)</f>
        <v>1.02E-2</v>
      </c>
      <c r="X3344" s="91">
        <v>4.8E-3</v>
      </c>
      <c r="Y3344" s="91">
        <v>0.17</v>
      </c>
      <c r="Z3344" s="91">
        <v>1.65E-2</v>
      </c>
      <c r="AA3344" s="91">
        <v>7.6E-2</v>
      </c>
      <c r="AB3344" s="91">
        <f>SUM(W3344:AA3344)</f>
        <v>0.2775</v>
      </c>
      <c r="AC3344" s="75">
        <v>12</v>
      </c>
      <c r="AD3344" s="92">
        <f>IF(AL3344="","",+AC3344*AL3344)</f>
      </c>
      <c r="AE3344" s="93">
        <f>IF(AL3344="","",+AL3344*AB3344)</f>
      </c>
      <c r="AF3344" s="92">
        <f>IF(AL3344="","",+AL3344-AE3344)</f>
      </c>
      <c r="AG3344" s="93">
        <f>+V3344</f>
        <v>0</v>
      </c>
      <c r="AH3344" s="92">
        <f>IF(AF3344="","",+AF3344-AG3344)</f>
      </c>
      <c r="AI3344" s="92">
        <f>IF(AH3344="","",+AH3344*AC3344)</f>
      </c>
      <c r="AJ3344" s="93"/>
      <c r="AK3344" s="94">
        <v>0.33</v>
      </c>
      <c r="AL3344" s="93">
        <f>IF(V3344=0,"",V3344/(1-AB3344-AK3344))</f>
      </c>
      <c r="AM3344" s="95">
        <v>0.33</v>
      </c>
      <c r="AN3344" s="93">
        <f>IF(V3344=0,"",V3344/(1-AB3344-AM3344))</f>
      </c>
      <c r="AO3344" s="96">
        <v>1.2</v>
      </c>
      <c r="AP3344" s="93">
        <f>IF(BD!AJ3344="","",BD!AJ3344*BD!AO3344)</f>
      </c>
      <c r="AQ3344" s="91">
        <f>BD!AM3344/BD!AK3344-1</f>
        <v>0</v>
      </c>
      <c r="AR3344" s="91">
        <f>IF(BD!AN3344="","",IF(BD!AJ3344="","",BD!AN3344/BD!AJ3344-1))</f>
      </c>
      <c r="AS3344" s="91">
        <f>IF(BD!AN3344="","",IF(BD!AN3344&lt;BD!AL3344,"ABAIXO DA META","DENTRO DA META"))</f>
      </c>
      <c r="AT3344" s="91" t="str">
        <f>IF(BD!AJ3344="","EM ANÁLISE",IF(BD!AP3344&gt;=BD!AN3344,"GO", "NO GO"))</f>
        <v>EM ANÁLISE</v>
      </c>
      <c r="AU3344" s="97">
        <f>IF(AN3344="","",+BD!$AN3344-AJ3344)</f>
      </c>
      <c r="AV3344" s="98"/>
      <c r="AW3344" s="90">
        <f>BD!P3344*BD!AC3344</f>
        <v>0</v>
      </c>
      <c r="AX3344" s="90">
        <f>BD!V3344*BD!AC3344</f>
        <v>0</v>
      </c>
      <c r="AY3344" s="90">
        <f>IF(BD!AN3344="","",BD!AN3344*BD!AC3344)</f>
      </c>
      <c r="AZ3344" s="75" t="s">
        <v>123</v>
      </c>
      <c r="BA3344" s="75"/>
      <c r="BB3344" s="75"/>
      <c r="BC3344" s="75"/>
      <c r="BD3344" s="104"/>
      <c r="BE3344" s="104"/>
      <c r="BF3344" s="101"/>
      <c r="BG3344" s="101"/>
      <c r="BH3344" s="101"/>
      <c r="BI3344" s="101"/>
      <c r="BJ3344" s="101"/>
      <c r="BK3344" s="101"/>
      <c r="BL3344" s="101"/>
      <c r="BM3344" s="101"/>
      <c r="BN3344" s="101"/>
      <c r="BO3344" s="103"/>
      <c r="BP3344" s="101"/>
      <c r="BQ3344" s="101"/>
      <c r="BR3344" s="101"/>
      <c r="BS3344" s="101"/>
      <c r="BT3344" s="101"/>
      <c r="BU3344" s="101"/>
      <c r="BV3344" s="101"/>
      <c r="BW3344" s="101"/>
      <c r="BX3344" s="101"/>
      <c r="BY3344" s="101"/>
      <c r="BZ3344" s="101"/>
      <c r="CA3344" s="101"/>
      <c r="CB3344" s="101"/>
      <c r="CC3344" s="101"/>
      <c r="CD3344" s="101"/>
      <c r="CE3344" s="101"/>
      <c r="CF3344" s="101"/>
      <c r="CG3344" s="37" t="e">
        <f>VLOOKUP(Table_1[[#This Row],[EAN]],'[1]Planilha1'!$E:$R,13,0)</f>
        <v>#N/A</v>
      </c>
    </row>
    <row r="3345" ht="15" hidden="1">
      <c r="A3345" s="7"/>
      <c r="B3345" s="84" t="s">
        <v>2735</v>
      </c>
      <c r="C3345" s="75">
        <v>222664</v>
      </c>
      <c r="D3345" s="75"/>
      <c r="E3345" s="85">
        <v>7891097001024</v>
      </c>
      <c r="F3345" s="86" t="s">
        <v>3864</v>
      </c>
      <c r="G3345" s="75" t="s">
        <v>21</v>
      </c>
      <c r="H3345" s="75">
        <v>1780</v>
      </c>
      <c r="I3345" s="87" t="s">
        <v>3862</v>
      </c>
      <c r="J3345" s="75" t="s">
        <v>3863</v>
      </c>
      <c r="K3345" s="88" t="s">
        <v>84</v>
      </c>
      <c r="L3345" s="88">
        <v>6</v>
      </c>
      <c r="M3345" s="88">
        <v>4</v>
      </c>
      <c r="N3345" s="75" t="s">
        <v>85</v>
      </c>
      <c r="O3345" s="75"/>
      <c r="P3345" s="106"/>
      <c r="Q3345" s="90">
        <f>(17/100+7.6/100+1.65/100)*P3345</f>
        <v>0</v>
      </c>
      <c r="R3345" s="104"/>
      <c r="S3345" s="104"/>
      <c r="T3345" s="104"/>
      <c r="U3345" s="104"/>
      <c r="V3345" s="90">
        <f>+P3345-Q3345+R3345+S3345+T3345+U3345</f>
        <v>0</v>
      </c>
      <c r="W3345" s="91">
        <f>(1.02/100)</f>
        <v>1.02E-2</v>
      </c>
      <c r="X3345" s="91">
        <v>4.8E-3</v>
      </c>
      <c r="Y3345" s="91">
        <v>0.17</v>
      </c>
      <c r="Z3345" s="91">
        <v>1.65E-2</v>
      </c>
      <c r="AA3345" s="91">
        <v>7.6E-2</v>
      </c>
      <c r="AB3345" s="91">
        <f>SUM(W3345:AA3345)</f>
        <v>0.2775</v>
      </c>
      <c r="AC3345" s="75">
        <v>12</v>
      </c>
      <c r="AD3345" s="92">
        <f>IF(AL3345="","",+AC3345*AL3345)</f>
      </c>
      <c r="AE3345" s="93">
        <f>IF(AL3345="","",+AL3345*AB3345)</f>
      </c>
      <c r="AF3345" s="92">
        <f>IF(AL3345="","",+AL3345-AE3345)</f>
      </c>
      <c r="AG3345" s="93">
        <f>+V3345</f>
        <v>0</v>
      </c>
      <c r="AH3345" s="92">
        <f>IF(AF3345="","",+AF3345-AG3345)</f>
      </c>
      <c r="AI3345" s="92">
        <f>IF(AH3345="","",+AH3345*AC3345)</f>
      </c>
      <c r="AJ3345" s="93"/>
      <c r="AK3345" s="94">
        <v>0.33</v>
      </c>
      <c r="AL3345" s="93">
        <f>IF(V3345=0,"",V3345/(1-AB3345-AK3345))</f>
      </c>
      <c r="AM3345" s="95">
        <v>0.33</v>
      </c>
      <c r="AN3345" s="93">
        <f>IF(V3345=0,"",V3345/(1-AB3345-AM3345))</f>
      </c>
      <c r="AO3345" s="96">
        <v>1.2</v>
      </c>
      <c r="AP3345" s="93">
        <f>IF(BD!AJ3345="","",BD!AJ3345*BD!AO3345)</f>
      </c>
      <c r="AQ3345" s="91">
        <f>BD!AM3345/BD!AK3345-1</f>
        <v>0</v>
      </c>
      <c r="AR3345" s="91">
        <f>IF(BD!AN3345="","",IF(BD!AJ3345="","",BD!AN3345/BD!AJ3345-1))</f>
      </c>
      <c r="AS3345" s="91">
        <f>IF(BD!AN3345="","",IF(BD!AN3345&lt;BD!AL3345,"ABAIXO DA META","DENTRO DA META"))</f>
      </c>
      <c r="AT3345" s="91" t="str">
        <f>IF(BD!AJ3345="","EM ANÁLISE",IF(BD!AP3345&gt;=BD!AN3345,"GO", "NO GO"))</f>
        <v>EM ANÁLISE</v>
      </c>
      <c r="AU3345" s="97">
        <f>IF(AN3345="","",+BD!$AN3345-AJ3345)</f>
      </c>
      <c r="AV3345" s="98"/>
      <c r="AW3345" s="90">
        <f>BD!P3345*BD!AC3345</f>
        <v>0</v>
      </c>
      <c r="AX3345" s="90">
        <f>BD!V3345*BD!AC3345</f>
        <v>0</v>
      </c>
      <c r="AY3345" s="90">
        <f>IF(BD!AN3345="","",BD!AN3345*BD!AC3345)</f>
      </c>
      <c r="AZ3345" s="75" t="s">
        <v>123</v>
      </c>
      <c r="BA3345" s="75"/>
      <c r="BB3345" s="75"/>
      <c r="BC3345" s="75"/>
      <c r="BD3345" s="104"/>
      <c r="BE3345" s="104"/>
      <c r="BF3345" s="101"/>
      <c r="BG3345" s="101"/>
      <c r="BH3345" s="101"/>
      <c r="BI3345" s="101"/>
      <c r="BJ3345" s="101"/>
      <c r="BK3345" s="101"/>
      <c r="BL3345" s="101"/>
      <c r="BM3345" s="101"/>
      <c r="BN3345" s="101"/>
      <c r="BO3345" s="103"/>
      <c r="BP3345" s="101"/>
      <c r="BQ3345" s="101"/>
      <c r="BR3345" s="101"/>
      <c r="BS3345" s="101"/>
      <c r="BT3345" s="101"/>
      <c r="BU3345" s="101"/>
      <c r="BV3345" s="101"/>
      <c r="BW3345" s="101"/>
      <c r="BX3345" s="101"/>
      <c r="BY3345" s="101"/>
      <c r="BZ3345" s="101"/>
      <c r="CA3345" s="101"/>
      <c r="CB3345" s="101"/>
      <c r="CC3345" s="101"/>
      <c r="CD3345" s="101"/>
      <c r="CE3345" s="101"/>
      <c r="CF3345" s="101"/>
      <c r="CG3345" s="37" t="e">
        <f>VLOOKUP(Table_1[[#This Row],[EAN]],'[1]Planilha1'!$E:$R,13,0)</f>
        <v>#N/A</v>
      </c>
    </row>
    <row r="3346" ht="15" hidden="1">
      <c r="A3346" s="7"/>
      <c r="B3346" s="84" t="s">
        <v>2735</v>
      </c>
      <c r="C3346" s="75">
        <v>222665</v>
      </c>
      <c r="D3346" s="75"/>
      <c r="E3346" s="85">
        <v>7891097001031</v>
      </c>
      <c r="F3346" s="86" t="s">
        <v>3865</v>
      </c>
      <c r="G3346" s="75" t="s">
        <v>21</v>
      </c>
      <c r="H3346" s="75">
        <v>1780</v>
      </c>
      <c r="I3346" s="87" t="s">
        <v>3862</v>
      </c>
      <c r="J3346" s="75" t="s">
        <v>3863</v>
      </c>
      <c r="K3346" s="88" t="s">
        <v>84</v>
      </c>
      <c r="L3346" s="88">
        <v>6</v>
      </c>
      <c r="M3346" s="88">
        <v>4</v>
      </c>
      <c r="N3346" s="75" t="s">
        <v>85</v>
      </c>
      <c r="O3346" s="75"/>
      <c r="P3346" s="106"/>
      <c r="Q3346" s="90">
        <f>(17/100+7.6/100+1.65/100)*P3346</f>
        <v>0</v>
      </c>
      <c r="R3346" s="104"/>
      <c r="S3346" s="104"/>
      <c r="T3346" s="104"/>
      <c r="U3346" s="104"/>
      <c r="V3346" s="90">
        <f>+P3346-Q3346+R3346+S3346+T3346+U3346</f>
        <v>0</v>
      </c>
      <c r="W3346" s="91">
        <f>(1.02/100)</f>
        <v>1.02E-2</v>
      </c>
      <c r="X3346" s="91">
        <v>4.8E-3</v>
      </c>
      <c r="Y3346" s="91">
        <v>0.17</v>
      </c>
      <c r="Z3346" s="91">
        <v>1.65E-2</v>
      </c>
      <c r="AA3346" s="91">
        <v>7.6E-2</v>
      </c>
      <c r="AB3346" s="91">
        <f>SUM(W3346:AA3346)</f>
        <v>0.2775</v>
      </c>
      <c r="AC3346" s="75">
        <v>12</v>
      </c>
      <c r="AD3346" s="92">
        <f>IF(AL3346="","",+AC3346*AL3346)</f>
      </c>
      <c r="AE3346" s="93">
        <f>IF(AL3346="","",+AL3346*AB3346)</f>
      </c>
      <c r="AF3346" s="92">
        <f>IF(AL3346="","",+AL3346-AE3346)</f>
      </c>
      <c r="AG3346" s="93">
        <f>+V3346</f>
        <v>0</v>
      </c>
      <c r="AH3346" s="92">
        <f>IF(AF3346="","",+AF3346-AG3346)</f>
      </c>
      <c r="AI3346" s="92">
        <f>IF(AH3346="","",+AH3346*AC3346)</f>
      </c>
      <c r="AJ3346" s="93"/>
      <c r="AK3346" s="94">
        <v>0.33</v>
      </c>
      <c r="AL3346" s="93">
        <f>IF(V3346=0,"",V3346/(1-AB3346-AK3346))</f>
      </c>
      <c r="AM3346" s="95">
        <v>0.33</v>
      </c>
      <c r="AN3346" s="93">
        <f>IF(V3346=0,"",V3346/(1-AB3346-AM3346))</f>
      </c>
      <c r="AO3346" s="96">
        <v>1.2</v>
      </c>
      <c r="AP3346" s="93">
        <f>IF(BD!AJ3346="","",BD!AJ3346*BD!AO3346)</f>
      </c>
      <c r="AQ3346" s="91">
        <f>BD!AM3346/BD!AK3346-1</f>
        <v>0</v>
      </c>
      <c r="AR3346" s="91">
        <f>IF(BD!AN3346="","",IF(BD!AJ3346="","",BD!AN3346/BD!AJ3346-1))</f>
      </c>
      <c r="AS3346" s="91">
        <f>IF(BD!AN3346="","",IF(BD!AN3346&lt;BD!AL3346,"ABAIXO DA META","DENTRO DA META"))</f>
      </c>
      <c r="AT3346" s="91" t="str">
        <f>IF(BD!AJ3346="","EM ANÁLISE",IF(BD!AP3346&gt;=BD!AN3346,"GO", "NO GO"))</f>
        <v>EM ANÁLISE</v>
      </c>
      <c r="AU3346" s="97">
        <f>IF(AN3346="","",+BD!$AN3346-AJ3346)</f>
      </c>
      <c r="AV3346" s="98"/>
      <c r="AW3346" s="90">
        <f>BD!P3346*BD!AC3346</f>
        <v>0</v>
      </c>
      <c r="AX3346" s="90">
        <f>BD!V3346*BD!AC3346</f>
        <v>0</v>
      </c>
      <c r="AY3346" s="90">
        <f>IF(BD!AN3346="","",BD!AN3346*BD!AC3346)</f>
      </c>
      <c r="AZ3346" s="75" t="s">
        <v>123</v>
      </c>
      <c r="BA3346" s="75"/>
      <c r="BB3346" s="75"/>
      <c r="BC3346" s="75"/>
      <c r="BD3346" s="104"/>
      <c r="BE3346" s="104"/>
      <c r="BF3346" s="101"/>
      <c r="BG3346" s="101"/>
      <c r="BH3346" s="101"/>
      <c r="BI3346" s="101"/>
      <c r="BJ3346" s="101"/>
      <c r="BK3346" s="101"/>
      <c r="BL3346" s="101"/>
      <c r="BM3346" s="101"/>
      <c r="BN3346" s="101"/>
      <c r="BO3346" s="103"/>
      <c r="BP3346" s="101"/>
      <c r="BQ3346" s="101"/>
      <c r="BR3346" s="101"/>
      <c r="BS3346" s="101"/>
      <c r="BT3346" s="101"/>
      <c r="BU3346" s="101"/>
      <c r="BV3346" s="101"/>
      <c r="BW3346" s="101"/>
      <c r="BX3346" s="101"/>
      <c r="BY3346" s="101"/>
      <c r="BZ3346" s="101"/>
      <c r="CA3346" s="101"/>
      <c r="CB3346" s="101"/>
      <c r="CC3346" s="101"/>
      <c r="CD3346" s="101"/>
      <c r="CE3346" s="101"/>
      <c r="CF3346" s="101"/>
      <c r="CG3346" s="37" t="e">
        <f>VLOOKUP(Table_1[[#This Row],[EAN]],'[1]Planilha1'!$E:$R,13,0)</f>
        <v>#N/A</v>
      </c>
    </row>
    <row r="3347" ht="15" hidden="1">
      <c r="A3347" s="7"/>
      <c r="B3347" s="84" t="s">
        <v>2735</v>
      </c>
      <c r="C3347" s="75">
        <v>222666</v>
      </c>
      <c r="D3347" s="75"/>
      <c r="E3347" s="85">
        <v>7891097001062</v>
      </c>
      <c r="F3347" s="86" t="s">
        <v>3866</v>
      </c>
      <c r="G3347" s="75" t="s">
        <v>21</v>
      </c>
      <c r="H3347" s="75">
        <v>1780</v>
      </c>
      <c r="I3347" s="87" t="s">
        <v>3862</v>
      </c>
      <c r="J3347" s="75" t="s">
        <v>3863</v>
      </c>
      <c r="K3347" s="88" t="s">
        <v>84</v>
      </c>
      <c r="L3347" s="88">
        <v>12</v>
      </c>
      <c r="M3347" s="88">
        <v>4</v>
      </c>
      <c r="N3347" s="75" t="s">
        <v>85</v>
      </c>
      <c r="O3347" s="75"/>
      <c r="P3347" s="106"/>
      <c r="Q3347" s="90">
        <f>(17/100+7.6/100+1.65/100)*P3347</f>
        <v>0</v>
      </c>
      <c r="R3347" s="104"/>
      <c r="S3347" s="104"/>
      <c r="T3347" s="104"/>
      <c r="U3347" s="104"/>
      <c r="V3347" s="90">
        <f>+P3347-Q3347+R3347+S3347+T3347+U3347</f>
        <v>0</v>
      </c>
      <c r="W3347" s="91">
        <f>(1.02/100)</f>
        <v>1.02E-2</v>
      </c>
      <c r="X3347" s="91">
        <v>4.8E-3</v>
      </c>
      <c r="Y3347" s="91">
        <v>0.17</v>
      </c>
      <c r="Z3347" s="91">
        <v>1.65E-2</v>
      </c>
      <c r="AA3347" s="91">
        <v>7.6E-2</v>
      </c>
      <c r="AB3347" s="91">
        <f>SUM(W3347:AA3347)</f>
        <v>0.2775</v>
      </c>
      <c r="AC3347" s="75">
        <v>12</v>
      </c>
      <c r="AD3347" s="92">
        <f>IF(AL3347="","",+AC3347*AL3347)</f>
      </c>
      <c r="AE3347" s="93">
        <f>IF(AL3347="","",+AL3347*AB3347)</f>
      </c>
      <c r="AF3347" s="92">
        <f>IF(AL3347="","",+AL3347-AE3347)</f>
      </c>
      <c r="AG3347" s="93">
        <f>+V3347</f>
        <v>0</v>
      </c>
      <c r="AH3347" s="92">
        <f>IF(AF3347="","",+AF3347-AG3347)</f>
      </c>
      <c r="AI3347" s="92">
        <f>IF(AH3347="","",+AH3347*AC3347)</f>
      </c>
      <c r="AJ3347" s="93"/>
      <c r="AK3347" s="94">
        <v>0.33</v>
      </c>
      <c r="AL3347" s="93">
        <f>IF(V3347=0,"",V3347/(1-AB3347-AK3347))</f>
      </c>
      <c r="AM3347" s="95">
        <v>0.33</v>
      </c>
      <c r="AN3347" s="93">
        <f>IF(V3347=0,"",V3347/(1-AB3347-AM3347))</f>
      </c>
      <c r="AO3347" s="96">
        <v>1.2</v>
      </c>
      <c r="AP3347" s="93">
        <f>IF(BD!AJ3347="","",BD!AJ3347*BD!AO3347)</f>
      </c>
      <c r="AQ3347" s="91">
        <f>BD!AM3347/BD!AK3347-1</f>
        <v>0</v>
      </c>
      <c r="AR3347" s="91">
        <f>IF(BD!AN3347="","",IF(BD!AJ3347="","",BD!AN3347/BD!AJ3347-1))</f>
      </c>
      <c r="AS3347" s="91">
        <f>IF(BD!AN3347="","",IF(BD!AN3347&lt;BD!AL3347,"ABAIXO DA META","DENTRO DA META"))</f>
      </c>
      <c r="AT3347" s="91" t="str">
        <f>IF(BD!AJ3347="","EM ANÁLISE",IF(BD!AP3347&gt;=BD!AN3347,"GO", "NO GO"))</f>
        <v>EM ANÁLISE</v>
      </c>
      <c r="AU3347" s="97">
        <f>IF(AN3347="","",+BD!$AN3347-AJ3347)</f>
      </c>
      <c r="AV3347" s="98"/>
      <c r="AW3347" s="90">
        <f>BD!P3347*BD!AC3347</f>
        <v>0</v>
      </c>
      <c r="AX3347" s="90">
        <f>BD!V3347*BD!AC3347</f>
        <v>0</v>
      </c>
      <c r="AY3347" s="90">
        <f>IF(BD!AN3347="","",BD!AN3347*BD!AC3347)</f>
      </c>
      <c r="AZ3347" s="75" t="s">
        <v>123</v>
      </c>
      <c r="BA3347" s="75"/>
      <c r="BB3347" s="75"/>
      <c r="BC3347" s="75"/>
      <c r="BD3347" s="104"/>
      <c r="BE3347" s="104"/>
      <c r="BF3347" s="101"/>
      <c r="BG3347" s="101"/>
      <c r="BH3347" s="101"/>
      <c r="BI3347" s="101"/>
      <c r="BJ3347" s="101"/>
      <c r="BK3347" s="101"/>
      <c r="BL3347" s="101"/>
      <c r="BM3347" s="101"/>
      <c r="BN3347" s="101"/>
      <c r="BO3347" s="103"/>
      <c r="BP3347" s="101"/>
      <c r="BQ3347" s="101"/>
      <c r="BR3347" s="101"/>
      <c r="BS3347" s="101"/>
      <c r="BT3347" s="101"/>
      <c r="BU3347" s="101"/>
      <c r="BV3347" s="101"/>
      <c r="BW3347" s="101"/>
      <c r="BX3347" s="101"/>
      <c r="BY3347" s="101"/>
      <c r="BZ3347" s="101"/>
      <c r="CA3347" s="101"/>
      <c r="CB3347" s="101"/>
      <c r="CC3347" s="101"/>
      <c r="CD3347" s="101"/>
      <c r="CE3347" s="101"/>
      <c r="CF3347" s="101"/>
      <c r="CG3347" s="37" t="e">
        <f>VLOOKUP(Table_1[[#This Row],[EAN]],'[1]Planilha1'!$E:$R,13,0)</f>
        <v>#N/A</v>
      </c>
    </row>
    <row r="3348" ht="15" hidden="1">
      <c r="A3348" s="7"/>
      <c r="B3348" s="84" t="s">
        <v>2735</v>
      </c>
      <c r="C3348" s="75">
        <v>222667</v>
      </c>
      <c r="D3348" s="75"/>
      <c r="E3348" s="85">
        <v>7891097001499</v>
      </c>
      <c r="F3348" s="86" t="s">
        <v>3867</v>
      </c>
      <c r="G3348" s="75" t="s">
        <v>21</v>
      </c>
      <c r="H3348" s="75">
        <v>1780</v>
      </c>
      <c r="I3348" s="87" t="s">
        <v>3862</v>
      </c>
      <c r="J3348" s="75" t="s">
        <v>3868</v>
      </c>
      <c r="K3348" s="88" t="s">
        <v>84</v>
      </c>
      <c r="L3348" s="88">
        <v>12</v>
      </c>
      <c r="M3348" s="88">
        <v>4</v>
      </c>
      <c r="N3348" s="75" t="s">
        <v>85</v>
      </c>
      <c r="O3348" s="75"/>
      <c r="P3348" s="106"/>
      <c r="Q3348" s="90">
        <f>(17/100+7.6/100+1.65/100)*P3348</f>
        <v>0</v>
      </c>
      <c r="R3348" s="104"/>
      <c r="S3348" s="104"/>
      <c r="T3348" s="104"/>
      <c r="U3348" s="104"/>
      <c r="V3348" s="90">
        <f>+P3348-Q3348+R3348+S3348+T3348+U3348</f>
        <v>0</v>
      </c>
      <c r="W3348" s="91">
        <f>(1.02/100)</f>
        <v>1.02E-2</v>
      </c>
      <c r="X3348" s="91">
        <v>4.8E-3</v>
      </c>
      <c r="Y3348" s="91">
        <v>0.17</v>
      </c>
      <c r="Z3348" s="91">
        <v>1.65E-2</v>
      </c>
      <c r="AA3348" s="91">
        <v>7.6E-2</v>
      </c>
      <c r="AB3348" s="91">
        <f>SUM(W3348:AA3348)</f>
        <v>0.2775</v>
      </c>
      <c r="AC3348" s="75">
        <v>12</v>
      </c>
      <c r="AD3348" s="92">
        <f>IF(AL3348="","",+AC3348*AL3348)</f>
      </c>
      <c r="AE3348" s="93">
        <f>IF(AL3348="","",+AL3348*AB3348)</f>
      </c>
      <c r="AF3348" s="92">
        <f>IF(AL3348="","",+AL3348-AE3348)</f>
      </c>
      <c r="AG3348" s="93">
        <f>+V3348</f>
        <v>0</v>
      </c>
      <c r="AH3348" s="92">
        <f>IF(AF3348="","",+AF3348-AG3348)</f>
      </c>
      <c r="AI3348" s="92">
        <f>IF(AH3348="","",+AH3348*AC3348)</f>
      </c>
      <c r="AJ3348" s="93"/>
      <c r="AK3348" s="94">
        <v>0.33</v>
      </c>
      <c r="AL3348" s="93">
        <f>IF(V3348=0,"",V3348/(1-AB3348-AK3348))</f>
      </c>
      <c r="AM3348" s="95">
        <v>0.33</v>
      </c>
      <c r="AN3348" s="93">
        <f>IF(V3348=0,"",V3348/(1-AB3348-AM3348))</f>
      </c>
      <c r="AO3348" s="96">
        <v>1.2</v>
      </c>
      <c r="AP3348" s="93">
        <f>IF(BD!AJ3348="","",BD!AJ3348*BD!AO3348)</f>
      </c>
      <c r="AQ3348" s="91">
        <f>BD!AM3348/BD!AK3348-1</f>
        <v>0</v>
      </c>
      <c r="AR3348" s="91">
        <f>IF(BD!AN3348="","",IF(BD!AJ3348="","",BD!AN3348/BD!AJ3348-1))</f>
      </c>
      <c r="AS3348" s="91">
        <f>IF(BD!AN3348="","",IF(BD!AN3348&lt;BD!AL3348,"ABAIXO DA META","DENTRO DA META"))</f>
      </c>
      <c r="AT3348" s="91" t="str">
        <f>IF(BD!AJ3348="","EM ANÁLISE",IF(BD!AP3348&gt;=BD!AN3348,"GO", "NO GO"))</f>
        <v>EM ANÁLISE</v>
      </c>
      <c r="AU3348" s="97">
        <f>IF(AN3348="","",+BD!$AN3348-AJ3348)</f>
      </c>
      <c r="AV3348" s="98"/>
      <c r="AW3348" s="90">
        <f>BD!P3348*BD!AC3348</f>
        <v>0</v>
      </c>
      <c r="AX3348" s="90">
        <f>BD!V3348*BD!AC3348</f>
        <v>0</v>
      </c>
      <c r="AY3348" s="90">
        <f>IF(BD!AN3348="","",BD!AN3348*BD!AC3348)</f>
      </c>
      <c r="AZ3348" s="75" t="s">
        <v>123</v>
      </c>
      <c r="BA3348" s="75"/>
      <c r="BB3348" s="75"/>
      <c r="BC3348" s="75"/>
      <c r="BD3348" s="104"/>
      <c r="BE3348" s="104"/>
      <c r="BF3348" s="101"/>
      <c r="BG3348" s="101"/>
      <c r="BH3348" s="101"/>
      <c r="BI3348" s="101"/>
      <c r="BJ3348" s="101"/>
      <c r="BK3348" s="101"/>
      <c r="BL3348" s="101"/>
      <c r="BM3348" s="101"/>
      <c r="BN3348" s="101"/>
      <c r="BO3348" s="103"/>
      <c r="BP3348" s="101"/>
      <c r="BQ3348" s="101"/>
      <c r="BR3348" s="101"/>
      <c r="BS3348" s="101"/>
      <c r="BT3348" s="101"/>
      <c r="BU3348" s="101"/>
      <c r="BV3348" s="101"/>
      <c r="BW3348" s="101"/>
      <c r="BX3348" s="101"/>
      <c r="BY3348" s="101"/>
      <c r="BZ3348" s="101"/>
      <c r="CA3348" s="101"/>
      <c r="CB3348" s="101"/>
      <c r="CC3348" s="101"/>
      <c r="CD3348" s="101"/>
      <c r="CE3348" s="101"/>
      <c r="CF3348" s="101"/>
      <c r="CG3348" s="37" t="e">
        <f>VLOOKUP(Table_1[[#This Row],[EAN]],'[1]Planilha1'!$E:$R,13,0)</f>
        <v>#N/A</v>
      </c>
    </row>
    <row r="3349" ht="15" hidden="1">
      <c r="A3349" s="7"/>
      <c r="B3349" s="84" t="s">
        <v>2735</v>
      </c>
      <c r="C3349" s="75">
        <v>222668</v>
      </c>
      <c r="D3349" s="75"/>
      <c r="E3349" s="85">
        <v>7891097001482</v>
      </c>
      <c r="F3349" s="86" t="s">
        <v>3869</v>
      </c>
      <c r="G3349" s="75" t="s">
        <v>21</v>
      </c>
      <c r="H3349" s="75">
        <v>1780</v>
      </c>
      <c r="I3349" s="87" t="s">
        <v>3862</v>
      </c>
      <c r="J3349" s="75" t="s">
        <v>3863</v>
      </c>
      <c r="K3349" s="88" t="s">
        <v>84</v>
      </c>
      <c r="L3349" s="88">
        <v>12</v>
      </c>
      <c r="M3349" s="88">
        <v>4</v>
      </c>
      <c r="N3349" s="75" t="s">
        <v>85</v>
      </c>
      <c r="O3349" s="75"/>
      <c r="P3349" s="106"/>
      <c r="Q3349" s="90">
        <f>(17/100+7.6/100+1.65/100)*P3349</f>
        <v>0</v>
      </c>
      <c r="R3349" s="104"/>
      <c r="S3349" s="104"/>
      <c r="T3349" s="104"/>
      <c r="U3349" s="104"/>
      <c r="V3349" s="90">
        <f>+P3349-Q3349+R3349+S3349+T3349+U3349</f>
        <v>0</v>
      </c>
      <c r="W3349" s="91">
        <f>(1.02/100)</f>
        <v>1.02E-2</v>
      </c>
      <c r="X3349" s="91">
        <v>4.8E-3</v>
      </c>
      <c r="Y3349" s="91">
        <v>0.17</v>
      </c>
      <c r="Z3349" s="91">
        <v>1.65E-2</v>
      </c>
      <c r="AA3349" s="91">
        <v>7.6E-2</v>
      </c>
      <c r="AB3349" s="91">
        <f>SUM(W3349:AA3349)</f>
        <v>0.2775</v>
      </c>
      <c r="AC3349" s="75">
        <v>12</v>
      </c>
      <c r="AD3349" s="92">
        <f>IF(AL3349="","",+AC3349*AL3349)</f>
      </c>
      <c r="AE3349" s="93">
        <f>IF(AL3349="","",+AL3349*AB3349)</f>
      </c>
      <c r="AF3349" s="92">
        <f>IF(AL3349="","",+AL3349-AE3349)</f>
      </c>
      <c r="AG3349" s="93">
        <f>+V3349</f>
        <v>0</v>
      </c>
      <c r="AH3349" s="92">
        <f>IF(AF3349="","",+AF3349-AG3349)</f>
      </c>
      <c r="AI3349" s="92">
        <f>IF(AH3349="","",+AH3349*AC3349)</f>
      </c>
      <c r="AJ3349" s="93"/>
      <c r="AK3349" s="94">
        <v>0.33</v>
      </c>
      <c r="AL3349" s="93">
        <f>IF(V3349=0,"",V3349/(1-AB3349-AK3349))</f>
      </c>
      <c r="AM3349" s="95">
        <v>0.33</v>
      </c>
      <c r="AN3349" s="93">
        <f>IF(V3349=0,"",V3349/(1-AB3349-AM3349))</f>
      </c>
      <c r="AO3349" s="96">
        <v>1.2</v>
      </c>
      <c r="AP3349" s="93">
        <f>IF(BD!AJ3349="","",BD!AJ3349*BD!AO3349)</f>
      </c>
      <c r="AQ3349" s="91">
        <f>BD!AM3349/BD!AK3349-1</f>
        <v>0</v>
      </c>
      <c r="AR3349" s="91">
        <f>IF(BD!AN3349="","",IF(BD!AJ3349="","",BD!AN3349/BD!AJ3349-1))</f>
      </c>
      <c r="AS3349" s="91">
        <f>IF(BD!AN3349="","",IF(BD!AN3349&lt;BD!AL3349,"ABAIXO DA META","DENTRO DA META"))</f>
      </c>
      <c r="AT3349" s="91" t="str">
        <f>IF(BD!AJ3349="","EM ANÁLISE",IF(BD!AP3349&gt;=BD!AN3349,"GO", "NO GO"))</f>
        <v>EM ANÁLISE</v>
      </c>
      <c r="AU3349" s="97">
        <f>IF(AN3349="","",+BD!$AN3349-AJ3349)</f>
      </c>
      <c r="AV3349" s="98"/>
      <c r="AW3349" s="90">
        <f>BD!P3349*BD!AC3349</f>
        <v>0</v>
      </c>
      <c r="AX3349" s="90">
        <f>BD!V3349*BD!AC3349</f>
        <v>0</v>
      </c>
      <c r="AY3349" s="90">
        <f>IF(BD!AN3349="","",BD!AN3349*BD!AC3349)</f>
      </c>
      <c r="AZ3349" s="75" t="s">
        <v>123</v>
      </c>
      <c r="BA3349" s="75"/>
      <c r="BB3349" s="75"/>
      <c r="BC3349" s="75"/>
      <c r="BD3349" s="104"/>
      <c r="BE3349" s="104"/>
      <c r="BF3349" s="101"/>
      <c r="BG3349" s="101"/>
      <c r="BH3349" s="101"/>
      <c r="BI3349" s="101"/>
      <c r="BJ3349" s="101"/>
      <c r="BK3349" s="101"/>
      <c r="BL3349" s="101"/>
      <c r="BM3349" s="101"/>
      <c r="BN3349" s="101"/>
      <c r="BO3349" s="103"/>
      <c r="BP3349" s="101"/>
      <c r="BQ3349" s="101"/>
      <c r="BR3349" s="101"/>
      <c r="BS3349" s="101"/>
      <c r="BT3349" s="101"/>
      <c r="BU3349" s="101"/>
      <c r="BV3349" s="101"/>
      <c r="BW3349" s="101"/>
      <c r="BX3349" s="101"/>
      <c r="BY3349" s="101"/>
      <c r="BZ3349" s="101"/>
      <c r="CA3349" s="101"/>
      <c r="CB3349" s="101"/>
      <c r="CC3349" s="101"/>
      <c r="CD3349" s="101"/>
      <c r="CE3349" s="101"/>
      <c r="CF3349" s="101"/>
      <c r="CG3349" s="37" t="e">
        <f>VLOOKUP(Table_1[[#This Row],[EAN]],'[1]Planilha1'!$E:$R,13,0)</f>
        <v>#N/A</v>
      </c>
    </row>
    <row r="3350" ht="15" hidden="1">
      <c r="A3350" s="7"/>
      <c r="B3350" s="84" t="s">
        <v>2735</v>
      </c>
      <c r="C3350" s="75">
        <v>222669</v>
      </c>
      <c r="D3350" s="75"/>
      <c r="E3350" s="85">
        <v>7891097018190</v>
      </c>
      <c r="F3350" s="86" t="s">
        <v>3870</v>
      </c>
      <c r="G3350" s="75" t="s">
        <v>21</v>
      </c>
      <c r="H3350" s="75">
        <v>1780</v>
      </c>
      <c r="I3350" s="87" t="s">
        <v>3862</v>
      </c>
      <c r="J3350" s="75" t="s">
        <v>3863</v>
      </c>
      <c r="K3350" s="88" t="s">
        <v>84</v>
      </c>
      <c r="L3350" s="88">
        <v>12</v>
      </c>
      <c r="M3350" s="88">
        <v>4</v>
      </c>
      <c r="N3350" s="75" t="s">
        <v>85</v>
      </c>
      <c r="O3350" s="75"/>
      <c r="P3350" s="106"/>
      <c r="Q3350" s="90">
        <f>(17/100+7.6/100+1.65/100)*P3350</f>
        <v>0</v>
      </c>
      <c r="R3350" s="104"/>
      <c r="S3350" s="104"/>
      <c r="T3350" s="104"/>
      <c r="U3350" s="104"/>
      <c r="V3350" s="90">
        <f>+P3350-Q3350+R3350+S3350+T3350+U3350</f>
        <v>0</v>
      </c>
      <c r="W3350" s="91">
        <f>(1.02/100)</f>
        <v>1.02E-2</v>
      </c>
      <c r="X3350" s="91">
        <v>4.8E-3</v>
      </c>
      <c r="Y3350" s="91">
        <v>0.17</v>
      </c>
      <c r="Z3350" s="91">
        <v>1.65E-2</v>
      </c>
      <c r="AA3350" s="91">
        <v>7.6E-2</v>
      </c>
      <c r="AB3350" s="91">
        <f>SUM(W3350:AA3350)</f>
        <v>0.2775</v>
      </c>
      <c r="AC3350" s="75">
        <v>12</v>
      </c>
      <c r="AD3350" s="92">
        <f>IF(AL3350="","",+AC3350*AL3350)</f>
      </c>
      <c r="AE3350" s="93">
        <f>IF(AL3350="","",+AL3350*AB3350)</f>
      </c>
      <c r="AF3350" s="92">
        <f>IF(AL3350="","",+AL3350-AE3350)</f>
      </c>
      <c r="AG3350" s="93">
        <f>+V3350</f>
        <v>0</v>
      </c>
      <c r="AH3350" s="92">
        <f>IF(AF3350="","",+AF3350-AG3350)</f>
      </c>
      <c r="AI3350" s="92">
        <f>IF(AH3350="","",+AH3350*AC3350)</f>
      </c>
      <c r="AJ3350" s="93"/>
      <c r="AK3350" s="94">
        <v>0.33</v>
      </c>
      <c r="AL3350" s="93">
        <f>IF(V3350=0,"",V3350/(1-AB3350-AK3350))</f>
      </c>
      <c r="AM3350" s="95">
        <v>0.33</v>
      </c>
      <c r="AN3350" s="93">
        <f>IF(V3350=0,"",V3350/(1-AB3350-AM3350))</f>
      </c>
      <c r="AO3350" s="96">
        <v>1.2</v>
      </c>
      <c r="AP3350" s="93">
        <f>IF(BD!AJ3350="","",BD!AJ3350*BD!AO3350)</f>
      </c>
      <c r="AQ3350" s="91">
        <f>BD!AM3350/BD!AK3350-1</f>
        <v>0</v>
      </c>
      <c r="AR3350" s="91">
        <f>IF(BD!AN3350="","",IF(BD!AJ3350="","",BD!AN3350/BD!AJ3350-1))</f>
      </c>
      <c r="AS3350" s="91">
        <f>IF(BD!AN3350="","",IF(BD!AN3350&lt;BD!AL3350,"ABAIXO DA META","DENTRO DA META"))</f>
      </c>
      <c r="AT3350" s="91" t="str">
        <f>IF(BD!AJ3350="","EM ANÁLISE",IF(BD!AP3350&gt;=BD!AN3350,"GO", "NO GO"))</f>
        <v>EM ANÁLISE</v>
      </c>
      <c r="AU3350" s="97">
        <f>IF(AN3350="","",+BD!$AN3350-AJ3350)</f>
      </c>
      <c r="AV3350" s="98"/>
      <c r="AW3350" s="90">
        <f>BD!P3350*BD!AC3350</f>
        <v>0</v>
      </c>
      <c r="AX3350" s="90">
        <f>BD!V3350*BD!AC3350</f>
        <v>0</v>
      </c>
      <c r="AY3350" s="90">
        <f>IF(BD!AN3350="","",BD!AN3350*BD!AC3350)</f>
      </c>
      <c r="AZ3350" s="75" t="s">
        <v>123</v>
      </c>
      <c r="BA3350" s="75"/>
      <c r="BB3350" s="75"/>
      <c r="BC3350" s="75"/>
      <c r="BD3350" s="104"/>
      <c r="BE3350" s="104"/>
      <c r="BF3350" s="101"/>
      <c r="BG3350" s="101"/>
      <c r="BH3350" s="101"/>
      <c r="BI3350" s="101"/>
      <c r="BJ3350" s="101"/>
      <c r="BK3350" s="101"/>
      <c r="BL3350" s="101"/>
      <c r="BM3350" s="101"/>
      <c r="BN3350" s="101"/>
      <c r="BO3350" s="103"/>
      <c r="BP3350" s="101"/>
      <c r="BQ3350" s="101"/>
      <c r="BR3350" s="101"/>
      <c r="BS3350" s="101"/>
      <c r="BT3350" s="101"/>
      <c r="BU3350" s="101"/>
      <c r="BV3350" s="101"/>
      <c r="BW3350" s="101"/>
      <c r="BX3350" s="101"/>
      <c r="BY3350" s="101"/>
      <c r="BZ3350" s="101"/>
      <c r="CA3350" s="101"/>
      <c r="CB3350" s="101"/>
      <c r="CC3350" s="101"/>
      <c r="CD3350" s="101"/>
      <c r="CE3350" s="101"/>
      <c r="CF3350" s="101"/>
      <c r="CG3350" s="37" t="e">
        <f>VLOOKUP(Table_1[[#This Row],[EAN]],'[1]Planilha1'!$E:$R,13,0)</f>
        <v>#N/A</v>
      </c>
    </row>
    <row r="3351" ht="15" hidden="1">
      <c r="A3351" s="7"/>
      <c r="B3351" s="84" t="s">
        <v>2735</v>
      </c>
      <c r="C3351" s="75">
        <v>222670</v>
      </c>
      <c r="D3351" s="75"/>
      <c r="E3351" s="85">
        <v>7896079500175</v>
      </c>
      <c r="F3351" s="86" t="s">
        <v>3871</v>
      </c>
      <c r="G3351" s="75" t="s">
        <v>21</v>
      </c>
      <c r="H3351" s="75">
        <v>1780</v>
      </c>
      <c r="I3351" s="87" t="s">
        <v>3862</v>
      </c>
      <c r="J3351" s="75" t="s">
        <v>3863</v>
      </c>
      <c r="K3351" s="88" t="s">
        <v>84</v>
      </c>
      <c r="L3351" s="88">
        <v>12</v>
      </c>
      <c r="M3351" s="88">
        <v>4</v>
      </c>
      <c r="N3351" s="75" t="s">
        <v>85</v>
      </c>
      <c r="O3351" s="75"/>
      <c r="P3351" s="106"/>
      <c r="Q3351" s="90">
        <f>(17/100+7.6/100+1.65/100)*P3351</f>
        <v>0</v>
      </c>
      <c r="R3351" s="104"/>
      <c r="S3351" s="104"/>
      <c r="T3351" s="104"/>
      <c r="U3351" s="104"/>
      <c r="V3351" s="90">
        <f>+P3351-Q3351+R3351+S3351+T3351+U3351</f>
        <v>0</v>
      </c>
      <c r="W3351" s="91">
        <f>(1.02/100)</f>
        <v>1.02E-2</v>
      </c>
      <c r="X3351" s="91">
        <v>4.8E-3</v>
      </c>
      <c r="Y3351" s="91">
        <v>0.17</v>
      </c>
      <c r="Z3351" s="91">
        <v>1.65E-2</v>
      </c>
      <c r="AA3351" s="91">
        <v>7.6E-2</v>
      </c>
      <c r="AB3351" s="91">
        <f>SUM(W3351:AA3351)</f>
        <v>0.2775</v>
      </c>
      <c r="AC3351" s="75">
        <v>12</v>
      </c>
      <c r="AD3351" s="92">
        <f>IF(AL3351="","",+AC3351*AL3351)</f>
      </c>
      <c r="AE3351" s="93">
        <f>IF(AL3351="","",+AL3351*AB3351)</f>
      </c>
      <c r="AF3351" s="92">
        <f>IF(AL3351="","",+AL3351-AE3351)</f>
      </c>
      <c r="AG3351" s="93">
        <f>+V3351</f>
        <v>0</v>
      </c>
      <c r="AH3351" s="92">
        <f>IF(AF3351="","",+AF3351-AG3351)</f>
      </c>
      <c r="AI3351" s="92">
        <f>IF(AH3351="","",+AH3351*AC3351)</f>
      </c>
      <c r="AJ3351" s="93"/>
      <c r="AK3351" s="94">
        <v>0.33</v>
      </c>
      <c r="AL3351" s="93">
        <f>IF(V3351=0,"",V3351/(1-AB3351-AK3351))</f>
      </c>
      <c r="AM3351" s="95">
        <v>0.33</v>
      </c>
      <c r="AN3351" s="93">
        <f>IF(V3351=0,"",V3351/(1-AB3351-AM3351))</f>
      </c>
      <c r="AO3351" s="96">
        <v>1.2</v>
      </c>
      <c r="AP3351" s="93">
        <f>IF(BD!AJ3351="","",BD!AJ3351*BD!AO3351)</f>
      </c>
      <c r="AQ3351" s="91">
        <f>BD!AM3351/BD!AK3351-1</f>
        <v>0</v>
      </c>
      <c r="AR3351" s="91">
        <f>IF(BD!AN3351="","",IF(BD!AJ3351="","",BD!AN3351/BD!AJ3351-1))</f>
      </c>
      <c r="AS3351" s="91">
        <f>IF(BD!AN3351="","",IF(BD!AN3351&lt;BD!AL3351,"ABAIXO DA META","DENTRO DA META"))</f>
      </c>
      <c r="AT3351" s="91" t="str">
        <f>IF(BD!AJ3351="","EM ANÁLISE",IF(BD!AP3351&gt;=BD!AN3351,"GO", "NO GO"))</f>
        <v>EM ANÁLISE</v>
      </c>
      <c r="AU3351" s="97">
        <f>IF(AN3351="","",+BD!$AN3351-AJ3351)</f>
      </c>
      <c r="AV3351" s="98"/>
      <c r="AW3351" s="90">
        <f>BD!P3351*BD!AC3351</f>
        <v>0</v>
      </c>
      <c r="AX3351" s="90">
        <f>BD!V3351*BD!AC3351</f>
        <v>0</v>
      </c>
      <c r="AY3351" s="90">
        <f>IF(BD!AN3351="","",BD!AN3351*BD!AC3351)</f>
      </c>
      <c r="AZ3351" s="75" t="s">
        <v>123</v>
      </c>
      <c r="BA3351" s="75"/>
      <c r="BB3351" s="75"/>
      <c r="BC3351" s="75"/>
      <c r="BD3351" s="104"/>
      <c r="BE3351" s="104"/>
      <c r="BF3351" s="101"/>
      <c r="BG3351" s="101"/>
      <c r="BH3351" s="101"/>
      <c r="BI3351" s="101"/>
      <c r="BJ3351" s="101"/>
      <c r="BK3351" s="101"/>
      <c r="BL3351" s="101"/>
      <c r="BM3351" s="101"/>
      <c r="BN3351" s="101"/>
      <c r="BO3351" s="103"/>
      <c r="BP3351" s="101"/>
      <c r="BQ3351" s="101"/>
      <c r="BR3351" s="101"/>
      <c r="BS3351" s="101"/>
      <c r="BT3351" s="101"/>
      <c r="BU3351" s="101"/>
      <c r="BV3351" s="101"/>
      <c r="BW3351" s="101"/>
      <c r="BX3351" s="101"/>
      <c r="BY3351" s="101"/>
      <c r="BZ3351" s="101"/>
      <c r="CA3351" s="101"/>
      <c r="CB3351" s="101"/>
      <c r="CC3351" s="101"/>
      <c r="CD3351" s="101"/>
      <c r="CE3351" s="101"/>
      <c r="CF3351" s="101"/>
      <c r="CG3351" s="37" t="e">
        <f>VLOOKUP(Table_1[[#This Row],[EAN]],'[1]Planilha1'!$E:$R,13,0)</f>
        <v>#N/A</v>
      </c>
    </row>
    <row r="3352" ht="15" hidden="1">
      <c r="A3352" s="7"/>
      <c r="B3352" s="84" t="s">
        <v>2735</v>
      </c>
      <c r="C3352" s="75">
        <v>222671</v>
      </c>
      <c r="D3352" s="75"/>
      <c r="E3352" s="85">
        <v>7896034610031</v>
      </c>
      <c r="F3352" s="86" t="s">
        <v>3872</v>
      </c>
      <c r="G3352" s="75" t="s">
        <v>21</v>
      </c>
      <c r="H3352" s="75">
        <v>1780</v>
      </c>
      <c r="I3352" s="87" t="s">
        <v>3862</v>
      </c>
      <c r="J3352" s="75" t="s">
        <v>3863</v>
      </c>
      <c r="K3352" s="88" t="s">
        <v>84</v>
      </c>
      <c r="L3352" s="88">
        <v>12</v>
      </c>
      <c r="M3352" s="88">
        <v>4</v>
      </c>
      <c r="N3352" s="75" t="s">
        <v>85</v>
      </c>
      <c r="O3352" s="75"/>
      <c r="P3352" s="106"/>
      <c r="Q3352" s="90">
        <f>(17/100+7.6/100+1.65/100)*P3352</f>
        <v>0</v>
      </c>
      <c r="R3352" s="104"/>
      <c r="S3352" s="104"/>
      <c r="T3352" s="104"/>
      <c r="U3352" s="104"/>
      <c r="V3352" s="90">
        <f>+P3352-Q3352+R3352+S3352+T3352+U3352</f>
        <v>0</v>
      </c>
      <c r="W3352" s="91">
        <f>(1.02/100)</f>
        <v>1.02E-2</v>
      </c>
      <c r="X3352" s="91">
        <v>4.8E-3</v>
      </c>
      <c r="Y3352" s="91">
        <v>0.17</v>
      </c>
      <c r="Z3352" s="91">
        <v>1.65E-2</v>
      </c>
      <c r="AA3352" s="91">
        <v>7.6E-2</v>
      </c>
      <c r="AB3352" s="91">
        <f>SUM(W3352:AA3352)</f>
        <v>0.2775</v>
      </c>
      <c r="AC3352" s="75">
        <v>12</v>
      </c>
      <c r="AD3352" s="92">
        <f>IF(AL3352="","",+AC3352*AL3352)</f>
      </c>
      <c r="AE3352" s="93">
        <f>IF(AL3352="","",+AL3352*AB3352)</f>
      </c>
      <c r="AF3352" s="92">
        <f>IF(AL3352="","",+AL3352-AE3352)</f>
      </c>
      <c r="AG3352" s="93">
        <f>+V3352</f>
        <v>0</v>
      </c>
      <c r="AH3352" s="92">
        <f>IF(AF3352="","",+AF3352-AG3352)</f>
      </c>
      <c r="AI3352" s="92">
        <f>IF(AH3352="","",+AH3352*AC3352)</f>
      </c>
      <c r="AJ3352" s="93"/>
      <c r="AK3352" s="94">
        <v>0.33</v>
      </c>
      <c r="AL3352" s="93">
        <f>IF(V3352=0,"",V3352/(1-AB3352-AK3352))</f>
      </c>
      <c r="AM3352" s="95">
        <v>0.33</v>
      </c>
      <c r="AN3352" s="93">
        <f>IF(V3352=0,"",V3352/(1-AB3352-AM3352))</f>
      </c>
      <c r="AO3352" s="96">
        <v>1.2</v>
      </c>
      <c r="AP3352" s="93">
        <f>IF(BD!AJ3352="","",BD!AJ3352*BD!AO3352)</f>
      </c>
      <c r="AQ3352" s="91">
        <f>BD!AM3352/BD!AK3352-1</f>
        <v>0</v>
      </c>
      <c r="AR3352" s="91">
        <f>IF(BD!AN3352="","",IF(BD!AJ3352="","",BD!AN3352/BD!AJ3352-1))</f>
      </c>
      <c r="AS3352" s="91">
        <f>IF(BD!AN3352="","",IF(BD!AN3352&lt;BD!AL3352,"ABAIXO DA META","DENTRO DA META"))</f>
      </c>
      <c r="AT3352" s="91" t="str">
        <f>IF(BD!AJ3352="","EM ANÁLISE",IF(BD!AP3352&gt;=BD!AN3352,"GO", "NO GO"))</f>
        <v>EM ANÁLISE</v>
      </c>
      <c r="AU3352" s="97">
        <f>IF(AN3352="","",+BD!$AN3352-AJ3352)</f>
      </c>
      <c r="AV3352" s="98"/>
      <c r="AW3352" s="90">
        <f>BD!P3352*BD!AC3352</f>
        <v>0</v>
      </c>
      <c r="AX3352" s="90">
        <f>BD!V3352*BD!AC3352</f>
        <v>0</v>
      </c>
      <c r="AY3352" s="90">
        <f>IF(BD!AN3352="","",BD!AN3352*BD!AC3352)</f>
      </c>
      <c r="AZ3352" s="75" t="s">
        <v>123</v>
      </c>
      <c r="BA3352" s="75"/>
      <c r="BB3352" s="75"/>
      <c r="BC3352" s="75"/>
      <c r="BD3352" s="104"/>
      <c r="BE3352" s="104"/>
      <c r="BF3352" s="101"/>
      <c r="BG3352" s="101"/>
      <c r="BH3352" s="101"/>
      <c r="BI3352" s="101"/>
      <c r="BJ3352" s="101"/>
      <c r="BK3352" s="101"/>
      <c r="BL3352" s="101"/>
      <c r="BM3352" s="101"/>
      <c r="BN3352" s="101"/>
      <c r="BO3352" s="103"/>
      <c r="BP3352" s="101"/>
      <c r="BQ3352" s="101"/>
      <c r="BR3352" s="101"/>
      <c r="BS3352" s="101"/>
      <c r="BT3352" s="101"/>
      <c r="BU3352" s="101"/>
      <c r="BV3352" s="101"/>
      <c r="BW3352" s="101"/>
      <c r="BX3352" s="101"/>
      <c r="BY3352" s="101"/>
      <c r="BZ3352" s="101"/>
      <c r="CA3352" s="101"/>
      <c r="CB3352" s="101"/>
      <c r="CC3352" s="101"/>
      <c r="CD3352" s="101"/>
      <c r="CE3352" s="101"/>
      <c r="CF3352" s="101"/>
      <c r="CG3352" s="37" t="e">
        <f>VLOOKUP(Table_1[[#This Row],[EAN]],'[1]Planilha1'!$E:$R,13,0)</f>
        <v>#N/A</v>
      </c>
    </row>
    <row r="3353" ht="15" hidden="1">
      <c r="A3353" s="7"/>
      <c r="B3353" s="84" t="s">
        <v>2735</v>
      </c>
      <c r="C3353" s="75">
        <v>222672</v>
      </c>
      <c r="D3353" s="75"/>
      <c r="E3353" s="85">
        <v>7891097050008</v>
      </c>
      <c r="F3353" s="86" t="s">
        <v>3873</v>
      </c>
      <c r="G3353" s="75" t="s">
        <v>21</v>
      </c>
      <c r="H3353" s="75">
        <v>1780</v>
      </c>
      <c r="I3353" s="87" t="s">
        <v>3862</v>
      </c>
      <c r="J3353" s="75" t="s">
        <v>3863</v>
      </c>
      <c r="K3353" s="88" t="s">
        <v>84</v>
      </c>
      <c r="L3353" s="88">
        <v>12</v>
      </c>
      <c r="M3353" s="88">
        <v>4</v>
      </c>
      <c r="N3353" s="75" t="s">
        <v>85</v>
      </c>
      <c r="O3353" s="75"/>
      <c r="P3353" s="106"/>
      <c r="Q3353" s="90">
        <f>(17/100+7.6/100+1.65/100)*P3353</f>
        <v>0</v>
      </c>
      <c r="R3353" s="104"/>
      <c r="S3353" s="104"/>
      <c r="T3353" s="104"/>
      <c r="U3353" s="104"/>
      <c r="V3353" s="90">
        <f>+P3353-Q3353+R3353+S3353+T3353+U3353</f>
        <v>0</v>
      </c>
      <c r="W3353" s="91">
        <f>(1.02/100)</f>
        <v>1.02E-2</v>
      </c>
      <c r="X3353" s="91">
        <v>4.8E-3</v>
      </c>
      <c r="Y3353" s="91">
        <v>0.17</v>
      </c>
      <c r="Z3353" s="91">
        <v>1.65E-2</v>
      </c>
      <c r="AA3353" s="91">
        <v>7.6E-2</v>
      </c>
      <c r="AB3353" s="91">
        <f>SUM(W3353:AA3353)</f>
        <v>0.2775</v>
      </c>
      <c r="AC3353" s="75">
        <v>12</v>
      </c>
      <c r="AD3353" s="92">
        <f>IF(AL3353="","",+AC3353*AL3353)</f>
      </c>
      <c r="AE3353" s="93">
        <f>IF(AL3353="","",+AL3353*AB3353)</f>
      </c>
      <c r="AF3353" s="92">
        <f>IF(AL3353="","",+AL3353-AE3353)</f>
      </c>
      <c r="AG3353" s="93">
        <f>+V3353</f>
        <v>0</v>
      </c>
      <c r="AH3353" s="92">
        <f>IF(AF3353="","",+AF3353-AG3353)</f>
      </c>
      <c r="AI3353" s="92">
        <f>IF(AH3353="","",+AH3353*AC3353)</f>
      </c>
      <c r="AJ3353" s="93"/>
      <c r="AK3353" s="94">
        <v>0.33</v>
      </c>
      <c r="AL3353" s="93">
        <f>IF(V3353=0,"",V3353/(1-AB3353-AK3353))</f>
      </c>
      <c r="AM3353" s="95">
        <v>0.33</v>
      </c>
      <c r="AN3353" s="93">
        <f>IF(V3353=0,"",V3353/(1-AB3353-AM3353))</f>
      </c>
      <c r="AO3353" s="96">
        <v>1.2</v>
      </c>
      <c r="AP3353" s="93">
        <f>IF(BD!AJ3353="","",BD!AJ3353*BD!AO3353)</f>
      </c>
      <c r="AQ3353" s="91">
        <f>BD!AM3353/BD!AK3353-1</f>
        <v>0</v>
      </c>
      <c r="AR3353" s="91">
        <f>IF(BD!AN3353="","",IF(BD!AJ3353="","",BD!AN3353/BD!AJ3353-1))</f>
      </c>
      <c r="AS3353" s="91">
        <f>IF(BD!AN3353="","",IF(BD!AN3353&lt;BD!AL3353,"ABAIXO DA META","DENTRO DA META"))</f>
      </c>
      <c r="AT3353" s="91" t="str">
        <f>IF(BD!AJ3353="","EM ANÁLISE",IF(BD!AP3353&gt;=BD!AN3353,"GO", "NO GO"))</f>
        <v>EM ANÁLISE</v>
      </c>
      <c r="AU3353" s="97">
        <f>IF(AN3353="","",+BD!$AN3353-AJ3353)</f>
      </c>
      <c r="AV3353" s="98"/>
      <c r="AW3353" s="90">
        <f>BD!P3353*BD!AC3353</f>
        <v>0</v>
      </c>
      <c r="AX3353" s="90">
        <f>BD!V3353*BD!AC3353</f>
        <v>0</v>
      </c>
      <c r="AY3353" s="90">
        <f>IF(BD!AN3353="","",BD!AN3353*BD!AC3353)</f>
      </c>
      <c r="AZ3353" s="75" t="s">
        <v>123</v>
      </c>
      <c r="BA3353" s="75"/>
      <c r="BB3353" s="75"/>
      <c r="BC3353" s="75"/>
      <c r="BD3353" s="104"/>
      <c r="BE3353" s="104"/>
      <c r="BF3353" s="101"/>
      <c r="BG3353" s="101"/>
      <c r="BH3353" s="101"/>
      <c r="BI3353" s="101"/>
      <c r="BJ3353" s="101"/>
      <c r="BK3353" s="101"/>
      <c r="BL3353" s="101"/>
      <c r="BM3353" s="101"/>
      <c r="BN3353" s="101"/>
      <c r="BO3353" s="103"/>
      <c r="BP3353" s="101"/>
      <c r="BQ3353" s="101"/>
      <c r="BR3353" s="101"/>
      <c r="BS3353" s="101"/>
      <c r="BT3353" s="101"/>
      <c r="BU3353" s="101"/>
      <c r="BV3353" s="101"/>
      <c r="BW3353" s="101"/>
      <c r="BX3353" s="101"/>
      <c r="BY3353" s="101"/>
      <c r="BZ3353" s="101"/>
      <c r="CA3353" s="101"/>
      <c r="CB3353" s="101"/>
      <c r="CC3353" s="101"/>
      <c r="CD3353" s="101"/>
      <c r="CE3353" s="101"/>
      <c r="CF3353" s="101"/>
      <c r="CG3353" s="37" t="e">
        <f>VLOOKUP(Table_1[[#This Row],[EAN]],'[1]Planilha1'!$E:$R,13,0)</f>
        <v>#N/A</v>
      </c>
    </row>
    <row r="3354" ht="15" hidden="1">
      <c r="A3354" s="7"/>
      <c r="B3354" s="84" t="s">
        <v>2735</v>
      </c>
      <c r="C3354" s="75">
        <v>222673</v>
      </c>
      <c r="D3354" s="75"/>
      <c r="E3354" s="85">
        <v>7896079549402</v>
      </c>
      <c r="F3354" s="86" t="s">
        <v>3874</v>
      </c>
      <c r="G3354" s="75" t="s">
        <v>21</v>
      </c>
      <c r="H3354" s="75">
        <v>1780</v>
      </c>
      <c r="I3354" s="87" t="s">
        <v>3862</v>
      </c>
      <c r="J3354" s="75" t="s">
        <v>3868</v>
      </c>
      <c r="K3354" s="88" t="s">
        <v>84</v>
      </c>
      <c r="L3354" s="88">
        <v>12</v>
      </c>
      <c r="M3354" s="88">
        <v>4</v>
      </c>
      <c r="N3354" s="75" t="s">
        <v>85</v>
      </c>
      <c r="O3354" s="75"/>
      <c r="P3354" s="106"/>
      <c r="Q3354" s="90">
        <f>(17/100+7.6/100+1.65/100)*P3354</f>
        <v>0</v>
      </c>
      <c r="R3354" s="104"/>
      <c r="S3354" s="104"/>
      <c r="T3354" s="104"/>
      <c r="U3354" s="104"/>
      <c r="V3354" s="90">
        <f>+P3354-Q3354+R3354+S3354+T3354+U3354</f>
        <v>0</v>
      </c>
      <c r="W3354" s="91">
        <f>(1.02/100)</f>
        <v>1.02E-2</v>
      </c>
      <c r="X3354" s="91">
        <v>4.8E-3</v>
      </c>
      <c r="Y3354" s="91">
        <v>0.17</v>
      </c>
      <c r="Z3354" s="91">
        <v>1.65E-2</v>
      </c>
      <c r="AA3354" s="91">
        <v>7.6E-2</v>
      </c>
      <c r="AB3354" s="91">
        <f>SUM(W3354:AA3354)</f>
        <v>0.2775</v>
      </c>
      <c r="AC3354" s="75">
        <v>12</v>
      </c>
      <c r="AD3354" s="92">
        <f>IF(AL3354="","",+AC3354*AL3354)</f>
      </c>
      <c r="AE3354" s="93">
        <f>IF(AL3354="","",+AL3354*AB3354)</f>
      </c>
      <c r="AF3354" s="92">
        <f>IF(AL3354="","",+AL3354-AE3354)</f>
      </c>
      <c r="AG3354" s="93">
        <f>+V3354</f>
        <v>0</v>
      </c>
      <c r="AH3354" s="92">
        <f>IF(AF3354="","",+AF3354-AG3354)</f>
      </c>
      <c r="AI3354" s="92">
        <f>IF(AH3354="","",+AH3354*AC3354)</f>
      </c>
      <c r="AJ3354" s="93"/>
      <c r="AK3354" s="94">
        <v>0.33</v>
      </c>
      <c r="AL3354" s="93">
        <f>IF(V3354=0,"",V3354/(1-AB3354-AK3354))</f>
      </c>
      <c r="AM3354" s="95">
        <v>0.33</v>
      </c>
      <c r="AN3354" s="93">
        <f>IF(V3354=0,"",V3354/(1-AB3354-AM3354))</f>
      </c>
      <c r="AO3354" s="96">
        <v>1.2</v>
      </c>
      <c r="AP3354" s="93">
        <f>IF(BD!AJ3354="","",BD!AJ3354*BD!AO3354)</f>
      </c>
      <c r="AQ3354" s="91">
        <f>BD!AM3354/BD!AK3354-1</f>
        <v>0</v>
      </c>
      <c r="AR3354" s="91">
        <f>IF(BD!AN3354="","",IF(BD!AJ3354="","",BD!AN3354/BD!AJ3354-1))</f>
      </c>
      <c r="AS3354" s="91">
        <f>IF(BD!AN3354="","",IF(BD!AN3354&lt;BD!AL3354,"ABAIXO DA META","DENTRO DA META"))</f>
      </c>
      <c r="AT3354" s="91" t="str">
        <f>IF(BD!AJ3354="","EM ANÁLISE",IF(BD!AP3354&gt;=BD!AN3354,"GO", "NO GO"))</f>
        <v>EM ANÁLISE</v>
      </c>
      <c r="AU3354" s="97">
        <f>IF(AN3354="","",+BD!$AN3354-AJ3354)</f>
      </c>
      <c r="AV3354" s="98"/>
      <c r="AW3354" s="90">
        <f>BD!P3354*BD!AC3354</f>
        <v>0</v>
      </c>
      <c r="AX3354" s="90">
        <f>BD!V3354*BD!AC3354</f>
        <v>0</v>
      </c>
      <c r="AY3354" s="90">
        <f>IF(BD!AN3354="","",BD!AN3354*BD!AC3354)</f>
      </c>
      <c r="AZ3354" s="75" t="s">
        <v>123</v>
      </c>
      <c r="BA3354" s="75"/>
      <c r="BB3354" s="75"/>
      <c r="BC3354" s="75"/>
      <c r="BD3354" s="104"/>
      <c r="BE3354" s="104"/>
      <c r="BF3354" s="101"/>
      <c r="BG3354" s="101"/>
      <c r="BH3354" s="101"/>
      <c r="BI3354" s="101"/>
      <c r="BJ3354" s="101"/>
      <c r="BK3354" s="101"/>
      <c r="BL3354" s="101"/>
      <c r="BM3354" s="101"/>
      <c r="BN3354" s="101"/>
      <c r="BO3354" s="103"/>
      <c r="BP3354" s="101"/>
      <c r="BQ3354" s="101"/>
      <c r="BR3354" s="101"/>
      <c r="BS3354" s="101"/>
      <c r="BT3354" s="101"/>
      <c r="BU3354" s="101"/>
      <c r="BV3354" s="101"/>
      <c r="BW3354" s="101"/>
      <c r="BX3354" s="101"/>
      <c r="BY3354" s="101"/>
      <c r="BZ3354" s="101"/>
      <c r="CA3354" s="101"/>
      <c r="CB3354" s="101"/>
      <c r="CC3354" s="101"/>
      <c r="CD3354" s="101"/>
      <c r="CE3354" s="101"/>
      <c r="CF3354" s="101"/>
      <c r="CG3354" s="37" t="e">
        <f>VLOOKUP(Table_1[[#This Row],[EAN]],'[1]Planilha1'!$E:$R,13,0)</f>
        <v>#N/A</v>
      </c>
    </row>
    <row r="3355" ht="15" hidden="1">
      <c r="A3355" s="7"/>
      <c r="B3355" s="84" t="s">
        <v>2735</v>
      </c>
      <c r="C3355" s="75">
        <v>222674</v>
      </c>
      <c r="D3355" s="75"/>
      <c r="E3355" s="85">
        <v>7898955617137</v>
      </c>
      <c r="F3355" s="86" t="s">
        <v>3875</v>
      </c>
      <c r="G3355" s="75" t="s">
        <v>21</v>
      </c>
      <c r="H3355" s="75">
        <v>1780</v>
      </c>
      <c r="I3355" s="87" t="s">
        <v>3862</v>
      </c>
      <c r="J3355" s="75" t="s">
        <v>3863</v>
      </c>
      <c r="K3355" s="88" t="s">
        <v>84</v>
      </c>
      <c r="L3355" s="88">
        <v>12</v>
      </c>
      <c r="M3355" s="88">
        <v>4</v>
      </c>
      <c r="N3355" s="75" t="s">
        <v>85</v>
      </c>
      <c r="O3355" s="75"/>
      <c r="P3355" s="106"/>
      <c r="Q3355" s="90">
        <f>(17/100+7.6/100+1.65/100)*P3355</f>
        <v>0</v>
      </c>
      <c r="R3355" s="104"/>
      <c r="S3355" s="104"/>
      <c r="T3355" s="104"/>
      <c r="U3355" s="104"/>
      <c r="V3355" s="90">
        <f>+P3355-Q3355+R3355+S3355+T3355+U3355</f>
        <v>0</v>
      </c>
      <c r="W3355" s="91">
        <f>(1.02/100)</f>
        <v>1.02E-2</v>
      </c>
      <c r="X3355" s="91">
        <v>4.8E-3</v>
      </c>
      <c r="Y3355" s="91">
        <v>0.17</v>
      </c>
      <c r="Z3355" s="91">
        <v>1.65E-2</v>
      </c>
      <c r="AA3355" s="91">
        <v>7.6E-2</v>
      </c>
      <c r="AB3355" s="91">
        <f>SUM(W3355:AA3355)</f>
        <v>0.2775</v>
      </c>
      <c r="AC3355" s="75">
        <v>12</v>
      </c>
      <c r="AD3355" s="92">
        <f>IF(AL3355="","",+AC3355*AL3355)</f>
      </c>
      <c r="AE3355" s="93">
        <f>IF(AL3355="","",+AL3355*AB3355)</f>
      </c>
      <c r="AF3355" s="92">
        <f>IF(AL3355="","",+AL3355-AE3355)</f>
      </c>
      <c r="AG3355" s="93">
        <f>+V3355</f>
        <v>0</v>
      </c>
      <c r="AH3355" s="92">
        <f>IF(AF3355="","",+AF3355-AG3355)</f>
      </c>
      <c r="AI3355" s="92">
        <f>IF(AH3355="","",+AH3355*AC3355)</f>
      </c>
      <c r="AJ3355" s="93"/>
      <c r="AK3355" s="94">
        <v>0.33</v>
      </c>
      <c r="AL3355" s="93">
        <f>IF(V3355=0,"",V3355/(1-AB3355-AK3355))</f>
      </c>
      <c r="AM3355" s="95">
        <v>0.33</v>
      </c>
      <c r="AN3355" s="93">
        <f>IF(V3355=0,"",V3355/(1-AB3355-AM3355))</f>
      </c>
      <c r="AO3355" s="96">
        <v>1.2</v>
      </c>
      <c r="AP3355" s="93">
        <f>IF(BD!AJ3355="","",BD!AJ3355*BD!AO3355)</f>
      </c>
      <c r="AQ3355" s="91">
        <f>BD!AM3355/BD!AK3355-1</f>
        <v>0</v>
      </c>
      <c r="AR3355" s="91">
        <f>IF(BD!AN3355="","",IF(BD!AJ3355="","",BD!AN3355/BD!AJ3355-1))</f>
      </c>
      <c r="AS3355" s="91">
        <f>IF(BD!AN3355="","",IF(BD!AN3355&lt;BD!AL3355,"ABAIXO DA META","DENTRO DA META"))</f>
      </c>
      <c r="AT3355" s="91" t="str">
        <f>IF(BD!AJ3355="","EM ANÁLISE",IF(BD!AP3355&gt;=BD!AN3355,"GO", "NO GO"))</f>
        <v>EM ANÁLISE</v>
      </c>
      <c r="AU3355" s="97">
        <f>IF(AN3355="","",+BD!$AN3355-AJ3355)</f>
      </c>
      <c r="AV3355" s="98"/>
      <c r="AW3355" s="90">
        <f>BD!P3355*BD!AC3355</f>
        <v>0</v>
      </c>
      <c r="AX3355" s="90">
        <f>BD!V3355*BD!AC3355</f>
        <v>0</v>
      </c>
      <c r="AY3355" s="90">
        <f>IF(BD!AN3355="","",BD!AN3355*BD!AC3355)</f>
      </c>
      <c r="AZ3355" s="75" t="s">
        <v>123</v>
      </c>
      <c r="BA3355" s="75"/>
      <c r="BB3355" s="75"/>
      <c r="BC3355" s="75"/>
      <c r="BD3355" s="104"/>
      <c r="BE3355" s="104"/>
      <c r="BF3355" s="101"/>
      <c r="BG3355" s="101"/>
      <c r="BH3355" s="101"/>
      <c r="BI3355" s="101"/>
      <c r="BJ3355" s="101"/>
      <c r="BK3355" s="101"/>
      <c r="BL3355" s="101"/>
      <c r="BM3355" s="101"/>
      <c r="BN3355" s="101"/>
      <c r="BO3355" s="103"/>
      <c r="BP3355" s="101"/>
      <c r="BQ3355" s="101"/>
      <c r="BR3355" s="101"/>
      <c r="BS3355" s="101"/>
      <c r="BT3355" s="101"/>
      <c r="BU3355" s="101"/>
      <c r="BV3355" s="101"/>
      <c r="BW3355" s="101"/>
      <c r="BX3355" s="101"/>
      <c r="BY3355" s="101"/>
      <c r="BZ3355" s="101"/>
      <c r="CA3355" s="101"/>
      <c r="CB3355" s="101"/>
      <c r="CC3355" s="101"/>
      <c r="CD3355" s="101"/>
      <c r="CE3355" s="101"/>
      <c r="CF3355" s="101"/>
      <c r="CG3355" s="37" t="e">
        <f>VLOOKUP(Table_1[[#This Row],[EAN]],'[1]Planilha1'!$E:$R,13,0)</f>
        <v>#N/A</v>
      </c>
    </row>
    <row r="3356" ht="15" hidden="1">
      <c r="A3356" s="7"/>
      <c r="B3356" s="84" t="s">
        <v>2735</v>
      </c>
      <c r="C3356" s="75">
        <v>222675</v>
      </c>
      <c r="D3356" s="75"/>
      <c r="E3356" s="85">
        <v>7896034680065</v>
      </c>
      <c r="F3356" s="86" t="s">
        <v>3876</v>
      </c>
      <c r="G3356" s="75" t="s">
        <v>21</v>
      </c>
      <c r="H3356" s="75">
        <v>1780</v>
      </c>
      <c r="I3356" s="87" t="s">
        <v>3862</v>
      </c>
      <c r="J3356" s="75" t="s">
        <v>3868</v>
      </c>
      <c r="K3356" s="88" t="s">
        <v>84</v>
      </c>
      <c r="L3356" s="88">
        <v>12</v>
      </c>
      <c r="M3356" s="88">
        <v>4</v>
      </c>
      <c r="N3356" s="75" t="s">
        <v>85</v>
      </c>
      <c r="O3356" s="75"/>
      <c r="P3356" s="106"/>
      <c r="Q3356" s="90">
        <f>(17/100+7.6/100+1.65/100)*P3356</f>
        <v>0</v>
      </c>
      <c r="R3356" s="104"/>
      <c r="S3356" s="104"/>
      <c r="T3356" s="104"/>
      <c r="U3356" s="104"/>
      <c r="V3356" s="90">
        <f>+P3356-Q3356+R3356+S3356+T3356+U3356</f>
        <v>0</v>
      </c>
      <c r="W3356" s="91">
        <f>(1.02/100)</f>
        <v>1.02E-2</v>
      </c>
      <c r="X3356" s="91">
        <v>4.8E-3</v>
      </c>
      <c r="Y3356" s="91">
        <v>0.17</v>
      </c>
      <c r="Z3356" s="91">
        <v>1.65E-2</v>
      </c>
      <c r="AA3356" s="91">
        <v>7.6E-2</v>
      </c>
      <c r="AB3356" s="91">
        <f>SUM(W3356:AA3356)</f>
        <v>0.2775</v>
      </c>
      <c r="AC3356" s="75">
        <v>12</v>
      </c>
      <c r="AD3356" s="92">
        <f>IF(AL3356="","",+AC3356*AL3356)</f>
      </c>
      <c r="AE3356" s="93">
        <f>IF(AL3356="","",+AL3356*AB3356)</f>
      </c>
      <c r="AF3356" s="92">
        <f>IF(AL3356="","",+AL3356-AE3356)</f>
      </c>
      <c r="AG3356" s="93">
        <f>+V3356</f>
        <v>0</v>
      </c>
      <c r="AH3356" s="92">
        <f>IF(AF3356="","",+AF3356-AG3356)</f>
      </c>
      <c r="AI3356" s="92">
        <f>IF(AH3356="","",+AH3356*AC3356)</f>
      </c>
      <c r="AJ3356" s="93"/>
      <c r="AK3356" s="94">
        <v>0.33</v>
      </c>
      <c r="AL3356" s="93">
        <f>IF(V3356=0,"",V3356/(1-AB3356-AK3356))</f>
      </c>
      <c r="AM3356" s="95">
        <v>0.33</v>
      </c>
      <c r="AN3356" s="93">
        <f>IF(V3356=0,"",V3356/(1-AB3356-AM3356))</f>
      </c>
      <c r="AO3356" s="96">
        <v>1.2</v>
      </c>
      <c r="AP3356" s="93">
        <f>IF(BD!AJ3356="","",BD!AJ3356*BD!AO3356)</f>
      </c>
      <c r="AQ3356" s="91">
        <f>BD!AM3356/BD!AK3356-1</f>
        <v>0</v>
      </c>
      <c r="AR3356" s="91">
        <f>IF(BD!AN3356="","",IF(BD!AJ3356="","",BD!AN3356/BD!AJ3356-1))</f>
      </c>
      <c r="AS3356" s="91">
        <f>IF(BD!AN3356="","",IF(BD!AN3356&lt;BD!AL3356,"ABAIXO DA META","DENTRO DA META"))</f>
      </c>
      <c r="AT3356" s="91" t="str">
        <f>IF(BD!AJ3356="","EM ANÁLISE",IF(BD!AP3356&gt;=BD!AN3356,"GO", "NO GO"))</f>
        <v>EM ANÁLISE</v>
      </c>
      <c r="AU3356" s="97">
        <f>IF(AN3356="","",+BD!$AN3356-AJ3356)</f>
      </c>
      <c r="AV3356" s="98"/>
      <c r="AW3356" s="90">
        <f>BD!P3356*BD!AC3356</f>
        <v>0</v>
      </c>
      <c r="AX3356" s="90">
        <f>BD!V3356*BD!AC3356</f>
        <v>0</v>
      </c>
      <c r="AY3356" s="90">
        <f>IF(BD!AN3356="","",BD!AN3356*BD!AC3356)</f>
      </c>
      <c r="AZ3356" s="75" t="s">
        <v>123</v>
      </c>
      <c r="BA3356" s="75"/>
      <c r="BB3356" s="75"/>
      <c r="BC3356" s="75"/>
      <c r="BD3356" s="104"/>
      <c r="BE3356" s="104"/>
      <c r="BF3356" s="101"/>
      <c r="BG3356" s="101"/>
      <c r="BH3356" s="101"/>
      <c r="BI3356" s="101"/>
      <c r="BJ3356" s="101"/>
      <c r="BK3356" s="101"/>
      <c r="BL3356" s="101"/>
      <c r="BM3356" s="101"/>
      <c r="BN3356" s="101"/>
      <c r="BO3356" s="103"/>
      <c r="BP3356" s="101"/>
      <c r="BQ3356" s="101"/>
      <c r="BR3356" s="101"/>
      <c r="BS3356" s="101"/>
      <c r="BT3356" s="101"/>
      <c r="BU3356" s="101"/>
      <c r="BV3356" s="101"/>
      <c r="BW3356" s="101"/>
      <c r="BX3356" s="101"/>
      <c r="BY3356" s="101"/>
      <c r="BZ3356" s="101"/>
      <c r="CA3356" s="101"/>
      <c r="CB3356" s="101"/>
      <c r="CC3356" s="101"/>
      <c r="CD3356" s="101"/>
      <c r="CE3356" s="101"/>
      <c r="CF3356" s="101"/>
      <c r="CG3356" s="37" t="e">
        <f>VLOOKUP(Table_1[[#This Row],[EAN]],'[1]Planilha1'!$E:$R,13,0)</f>
        <v>#N/A</v>
      </c>
    </row>
    <row r="3357" ht="15" hidden="1">
      <c r="A3357" s="7"/>
      <c r="B3357" s="84" t="s">
        <v>2735</v>
      </c>
      <c r="C3357" s="75">
        <v>222676</v>
      </c>
      <c r="D3357" s="75"/>
      <c r="E3357" s="85">
        <v>7891097018251</v>
      </c>
      <c r="F3357" s="86" t="s">
        <v>3877</v>
      </c>
      <c r="G3357" s="75" t="s">
        <v>21</v>
      </c>
      <c r="H3357" s="75">
        <v>1780</v>
      </c>
      <c r="I3357" s="87" t="s">
        <v>3862</v>
      </c>
      <c r="J3357" s="75" t="s">
        <v>3868</v>
      </c>
      <c r="K3357" s="88" t="s">
        <v>84</v>
      </c>
      <c r="L3357" s="88">
        <v>12</v>
      </c>
      <c r="M3357" s="88">
        <v>4</v>
      </c>
      <c r="N3357" s="75" t="s">
        <v>85</v>
      </c>
      <c r="O3357" s="75"/>
      <c r="P3357" s="106"/>
      <c r="Q3357" s="90">
        <f>(17/100+7.6/100+1.65/100)*P3357</f>
        <v>0</v>
      </c>
      <c r="R3357" s="104"/>
      <c r="S3357" s="104"/>
      <c r="T3357" s="104"/>
      <c r="U3357" s="104"/>
      <c r="V3357" s="90">
        <f>+P3357-Q3357+R3357+S3357+T3357+U3357</f>
        <v>0</v>
      </c>
      <c r="W3357" s="91">
        <f>(1.02/100)</f>
        <v>1.02E-2</v>
      </c>
      <c r="X3357" s="91">
        <v>4.8E-3</v>
      </c>
      <c r="Y3357" s="91">
        <v>0.17</v>
      </c>
      <c r="Z3357" s="91">
        <v>1.65E-2</v>
      </c>
      <c r="AA3357" s="91">
        <v>7.6E-2</v>
      </c>
      <c r="AB3357" s="91">
        <f>SUM(W3357:AA3357)</f>
        <v>0.2775</v>
      </c>
      <c r="AC3357" s="75">
        <v>12</v>
      </c>
      <c r="AD3357" s="92">
        <f>IF(AL3357="","",+AC3357*AL3357)</f>
      </c>
      <c r="AE3357" s="93">
        <f>IF(AL3357="","",+AL3357*AB3357)</f>
      </c>
      <c r="AF3357" s="92">
        <f>IF(AL3357="","",+AL3357-AE3357)</f>
      </c>
      <c r="AG3357" s="93">
        <f>+V3357</f>
        <v>0</v>
      </c>
      <c r="AH3357" s="92">
        <f>IF(AF3357="","",+AF3357-AG3357)</f>
      </c>
      <c r="AI3357" s="92">
        <f>IF(AH3357="","",+AH3357*AC3357)</f>
      </c>
      <c r="AJ3357" s="93"/>
      <c r="AK3357" s="94">
        <v>0.33</v>
      </c>
      <c r="AL3357" s="93">
        <f>IF(V3357=0,"",V3357/(1-AB3357-AK3357))</f>
      </c>
      <c r="AM3357" s="95">
        <v>0.33</v>
      </c>
      <c r="AN3357" s="93">
        <f>IF(V3357=0,"",V3357/(1-AB3357-AM3357))</f>
      </c>
      <c r="AO3357" s="96">
        <v>1.2</v>
      </c>
      <c r="AP3357" s="93">
        <f>IF(BD!AJ3357="","",BD!AJ3357*BD!AO3357)</f>
      </c>
      <c r="AQ3357" s="91">
        <f>BD!AM3357/BD!AK3357-1</f>
        <v>0</v>
      </c>
      <c r="AR3357" s="91">
        <f>IF(BD!AN3357="","",IF(BD!AJ3357="","",BD!AN3357/BD!AJ3357-1))</f>
      </c>
      <c r="AS3357" s="91">
        <f>IF(BD!AN3357="","",IF(BD!AN3357&lt;BD!AL3357,"ABAIXO DA META","DENTRO DA META"))</f>
      </c>
      <c r="AT3357" s="91" t="str">
        <f>IF(BD!AJ3357="","EM ANÁLISE",IF(BD!AP3357&gt;=BD!AN3357,"GO", "NO GO"))</f>
        <v>EM ANÁLISE</v>
      </c>
      <c r="AU3357" s="97">
        <f>IF(AN3357="","",+BD!$AN3357-AJ3357)</f>
      </c>
      <c r="AV3357" s="98"/>
      <c r="AW3357" s="90">
        <f>BD!P3357*BD!AC3357</f>
        <v>0</v>
      </c>
      <c r="AX3357" s="90">
        <f>BD!V3357*BD!AC3357</f>
        <v>0</v>
      </c>
      <c r="AY3357" s="90">
        <f>IF(BD!AN3357="","",BD!AN3357*BD!AC3357)</f>
      </c>
      <c r="AZ3357" s="75" t="s">
        <v>123</v>
      </c>
      <c r="BA3357" s="75"/>
      <c r="BB3357" s="75"/>
      <c r="BC3357" s="75"/>
      <c r="BD3357" s="104"/>
      <c r="BE3357" s="104"/>
      <c r="BF3357" s="101"/>
      <c r="BG3357" s="101"/>
      <c r="BH3357" s="101"/>
      <c r="BI3357" s="101"/>
      <c r="BJ3357" s="101"/>
      <c r="BK3357" s="101"/>
      <c r="BL3357" s="101"/>
      <c r="BM3357" s="101"/>
      <c r="BN3357" s="101"/>
      <c r="BO3357" s="103"/>
      <c r="BP3357" s="101"/>
      <c r="BQ3357" s="101"/>
      <c r="BR3357" s="101"/>
      <c r="BS3357" s="101"/>
      <c r="BT3357" s="101"/>
      <c r="BU3357" s="101"/>
      <c r="BV3357" s="101"/>
      <c r="BW3357" s="101"/>
      <c r="BX3357" s="101"/>
      <c r="BY3357" s="101"/>
      <c r="BZ3357" s="101"/>
      <c r="CA3357" s="101"/>
      <c r="CB3357" s="101"/>
      <c r="CC3357" s="101"/>
      <c r="CD3357" s="101"/>
      <c r="CE3357" s="101"/>
      <c r="CF3357" s="101"/>
      <c r="CG3357" s="37" t="e">
        <f>VLOOKUP(Table_1[[#This Row],[EAN]],'[1]Planilha1'!$E:$R,13,0)</f>
        <v>#N/A</v>
      </c>
    </row>
    <row r="3358" ht="15" hidden="1">
      <c r="A3358" s="7"/>
      <c r="B3358" s="84" t="s">
        <v>2735</v>
      </c>
      <c r="C3358" s="75">
        <v>222677</v>
      </c>
      <c r="D3358" s="75"/>
      <c r="E3358" s="85">
        <v>7896079500151</v>
      </c>
      <c r="F3358" s="86" t="s">
        <v>3878</v>
      </c>
      <c r="G3358" s="75" t="s">
        <v>21</v>
      </c>
      <c r="H3358" s="75">
        <v>1780</v>
      </c>
      <c r="I3358" s="87" t="s">
        <v>3862</v>
      </c>
      <c r="J3358" s="75" t="s">
        <v>3868</v>
      </c>
      <c r="K3358" s="88" t="s">
        <v>84</v>
      </c>
      <c r="L3358" s="88">
        <v>12</v>
      </c>
      <c r="M3358" s="88">
        <v>4</v>
      </c>
      <c r="N3358" s="75" t="s">
        <v>85</v>
      </c>
      <c r="O3358" s="75"/>
      <c r="P3358" s="106"/>
      <c r="Q3358" s="90">
        <f>(17/100+7.6/100+1.65/100)*P3358</f>
        <v>0</v>
      </c>
      <c r="R3358" s="104"/>
      <c r="S3358" s="104"/>
      <c r="T3358" s="104"/>
      <c r="U3358" s="104"/>
      <c r="V3358" s="90">
        <f>+P3358-Q3358+R3358+S3358+T3358+U3358</f>
        <v>0</v>
      </c>
      <c r="W3358" s="91">
        <f>(1.02/100)</f>
        <v>1.02E-2</v>
      </c>
      <c r="X3358" s="91">
        <v>4.8E-3</v>
      </c>
      <c r="Y3358" s="91">
        <v>0.17</v>
      </c>
      <c r="Z3358" s="91">
        <v>1.65E-2</v>
      </c>
      <c r="AA3358" s="91">
        <v>7.6E-2</v>
      </c>
      <c r="AB3358" s="91">
        <f>SUM(W3358:AA3358)</f>
        <v>0.2775</v>
      </c>
      <c r="AC3358" s="75">
        <v>12</v>
      </c>
      <c r="AD3358" s="92">
        <f>IF(AL3358="","",+AC3358*AL3358)</f>
      </c>
      <c r="AE3358" s="93">
        <f>IF(AL3358="","",+AL3358*AB3358)</f>
      </c>
      <c r="AF3358" s="92">
        <f>IF(AL3358="","",+AL3358-AE3358)</f>
      </c>
      <c r="AG3358" s="93">
        <f>+V3358</f>
        <v>0</v>
      </c>
      <c r="AH3358" s="92">
        <f>IF(AF3358="","",+AF3358-AG3358)</f>
      </c>
      <c r="AI3358" s="92">
        <f>IF(AH3358="","",+AH3358*AC3358)</f>
      </c>
      <c r="AJ3358" s="93"/>
      <c r="AK3358" s="94">
        <v>0.33</v>
      </c>
      <c r="AL3358" s="93">
        <f>IF(V3358=0,"",V3358/(1-AB3358-AK3358))</f>
      </c>
      <c r="AM3358" s="95">
        <v>0.33</v>
      </c>
      <c r="AN3358" s="93">
        <f>IF(V3358=0,"",V3358/(1-AB3358-AM3358))</f>
      </c>
      <c r="AO3358" s="96">
        <v>1.2</v>
      </c>
      <c r="AP3358" s="93">
        <f>IF(BD!AJ3358="","",BD!AJ3358*BD!AO3358)</f>
      </c>
      <c r="AQ3358" s="91">
        <f>BD!AM3358/BD!AK3358-1</f>
        <v>0</v>
      </c>
      <c r="AR3358" s="91">
        <f>IF(BD!AN3358="","",IF(BD!AJ3358="","",BD!AN3358/BD!AJ3358-1))</f>
      </c>
      <c r="AS3358" s="91">
        <f>IF(BD!AN3358="","",IF(BD!AN3358&lt;BD!AL3358,"ABAIXO DA META","DENTRO DA META"))</f>
      </c>
      <c r="AT3358" s="91" t="str">
        <f>IF(BD!AJ3358="","EM ANÁLISE",IF(BD!AP3358&gt;=BD!AN3358,"GO", "NO GO"))</f>
        <v>EM ANÁLISE</v>
      </c>
      <c r="AU3358" s="97">
        <f>IF(AN3358="","",+BD!$AN3358-AJ3358)</f>
      </c>
      <c r="AV3358" s="98"/>
      <c r="AW3358" s="90">
        <f>BD!P3358*BD!AC3358</f>
        <v>0</v>
      </c>
      <c r="AX3358" s="90">
        <f>BD!V3358*BD!AC3358</f>
        <v>0</v>
      </c>
      <c r="AY3358" s="90">
        <f>IF(BD!AN3358="","",BD!AN3358*BD!AC3358)</f>
      </c>
      <c r="AZ3358" s="75" t="s">
        <v>123</v>
      </c>
      <c r="BA3358" s="75"/>
      <c r="BB3358" s="75"/>
      <c r="BC3358" s="75"/>
      <c r="BD3358" s="104"/>
      <c r="BE3358" s="104"/>
      <c r="BF3358" s="101"/>
      <c r="BG3358" s="101"/>
      <c r="BH3358" s="101"/>
      <c r="BI3358" s="101"/>
      <c r="BJ3358" s="101"/>
      <c r="BK3358" s="101"/>
      <c r="BL3358" s="101"/>
      <c r="BM3358" s="101"/>
      <c r="BN3358" s="101"/>
      <c r="BO3358" s="103"/>
      <c r="BP3358" s="101"/>
      <c r="BQ3358" s="101"/>
      <c r="BR3358" s="101"/>
      <c r="BS3358" s="101"/>
      <c r="BT3358" s="101"/>
      <c r="BU3358" s="101"/>
      <c r="BV3358" s="101"/>
      <c r="BW3358" s="101"/>
      <c r="BX3358" s="101"/>
      <c r="BY3358" s="101"/>
      <c r="BZ3358" s="101"/>
      <c r="CA3358" s="101"/>
      <c r="CB3358" s="101"/>
      <c r="CC3358" s="101"/>
      <c r="CD3358" s="101"/>
      <c r="CE3358" s="101"/>
      <c r="CF3358" s="101"/>
      <c r="CG3358" s="37" t="e">
        <f>VLOOKUP(Table_1[[#This Row],[EAN]],'[1]Planilha1'!$E:$R,13,0)</f>
        <v>#N/A</v>
      </c>
    </row>
    <row r="3359" ht="15" hidden="1">
      <c r="A3359" s="7"/>
      <c r="B3359" s="84" t="s">
        <v>2735</v>
      </c>
      <c r="C3359" s="75">
        <v>222678</v>
      </c>
      <c r="D3359" s="75"/>
      <c r="E3359" s="85">
        <v>7896034610017</v>
      </c>
      <c r="F3359" s="86" t="s">
        <v>3879</v>
      </c>
      <c r="G3359" s="75" t="s">
        <v>21</v>
      </c>
      <c r="H3359" s="75">
        <v>1780</v>
      </c>
      <c r="I3359" s="87" t="s">
        <v>3862</v>
      </c>
      <c r="J3359" s="75" t="s">
        <v>3868</v>
      </c>
      <c r="K3359" s="88" t="s">
        <v>84</v>
      </c>
      <c r="L3359" s="88">
        <v>12</v>
      </c>
      <c r="M3359" s="88">
        <v>4</v>
      </c>
      <c r="N3359" s="75" t="s">
        <v>85</v>
      </c>
      <c r="O3359" s="75"/>
      <c r="P3359" s="106"/>
      <c r="Q3359" s="90">
        <f>(17/100+7.6/100+1.65/100)*P3359</f>
        <v>0</v>
      </c>
      <c r="R3359" s="104"/>
      <c r="S3359" s="104"/>
      <c r="T3359" s="104"/>
      <c r="U3359" s="104"/>
      <c r="V3359" s="90">
        <f>+P3359-Q3359+R3359+S3359+T3359+U3359</f>
        <v>0</v>
      </c>
      <c r="W3359" s="91">
        <f>(1.02/100)</f>
        <v>1.02E-2</v>
      </c>
      <c r="X3359" s="91">
        <v>4.8E-3</v>
      </c>
      <c r="Y3359" s="91">
        <v>0.17</v>
      </c>
      <c r="Z3359" s="91">
        <v>1.65E-2</v>
      </c>
      <c r="AA3359" s="91">
        <v>7.6E-2</v>
      </c>
      <c r="AB3359" s="91">
        <f>SUM(W3359:AA3359)</f>
        <v>0.2775</v>
      </c>
      <c r="AC3359" s="75">
        <v>12</v>
      </c>
      <c r="AD3359" s="92">
        <f>IF(AL3359="","",+AC3359*AL3359)</f>
      </c>
      <c r="AE3359" s="93">
        <f>IF(AL3359="","",+AL3359*AB3359)</f>
      </c>
      <c r="AF3359" s="92">
        <f>IF(AL3359="","",+AL3359-AE3359)</f>
      </c>
      <c r="AG3359" s="93">
        <f>+V3359</f>
        <v>0</v>
      </c>
      <c r="AH3359" s="92">
        <f>IF(AF3359="","",+AF3359-AG3359)</f>
      </c>
      <c r="AI3359" s="92">
        <f>IF(AH3359="","",+AH3359*AC3359)</f>
      </c>
      <c r="AJ3359" s="93"/>
      <c r="AK3359" s="94">
        <v>0.33</v>
      </c>
      <c r="AL3359" s="93">
        <f>IF(V3359=0,"",V3359/(1-AB3359-AK3359))</f>
      </c>
      <c r="AM3359" s="95">
        <v>0.33</v>
      </c>
      <c r="AN3359" s="93">
        <f>IF(V3359=0,"",V3359/(1-AB3359-AM3359))</f>
      </c>
      <c r="AO3359" s="96">
        <v>1.2</v>
      </c>
      <c r="AP3359" s="93">
        <f>IF(BD!AJ3359="","",BD!AJ3359*BD!AO3359)</f>
      </c>
      <c r="AQ3359" s="91">
        <f>BD!AM3359/BD!AK3359-1</f>
        <v>0</v>
      </c>
      <c r="AR3359" s="91">
        <f>IF(BD!AN3359="","",IF(BD!AJ3359="","",BD!AN3359/BD!AJ3359-1))</f>
      </c>
      <c r="AS3359" s="91">
        <f>IF(BD!AN3359="","",IF(BD!AN3359&lt;BD!AL3359,"ABAIXO DA META","DENTRO DA META"))</f>
      </c>
      <c r="AT3359" s="91" t="str">
        <f>IF(BD!AJ3359="","EM ANÁLISE",IF(BD!AP3359&gt;=BD!AN3359,"GO", "NO GO"))</f>
        <v>EM ANÁLISE</v>
      </c>
      <c r="AU3359" s="97">
        <f>IF(AN3359="","",+BD!$AN3359-AJ3359)</f>
      </c>
      <c r="AV3359" s="98"/>
      <c r="AW3359" s="90">
        <f>BD!P3359*BD!AC3359</f>
        <v>0</v>
      </c>
      <c r="AX3359" s="90">
        <f>BD!V3359*BD!AC3359</f>
        <v>0</v>
      </c>
      <c r="AY3359" s="90">
        <f>IF(BD!AN3359="","",BD!AN3359*BD!AC3359)</f>
      </c>
      <c r="AZ3359" s="75" t="s">
        <v>123</v>
      </c>
      <c r="BA3359" s="75"/>
      <c r="BB3359" s="75"/>
      <c r="BC3359" s="75"/>
      <c r="BD3359" s="104"/>
      <c r="BE3359" s="104"/>
      <c r="BF3359" s="101"/>
      <c r="BG3359" s="101"/>
      <c r="BH3359" s="101"/>
      <c r="BI3359" s="101"/>
      <c r="BJ3359" s="101"/>
      <c r="BK3359" s="101"/>
      <c r="BL3359" s="101"/>
      <c r="BM3359" s="101"/>
      <c r="BN3359" s="101"/>
      <c r="BO3359" s="103"/>
      <c r="BP3359" s="101"/>
      <c r="BQ3359" s="101"/>
      <c r="BR3359" s="101"/>
      <c r="BS3359" s="101"/>
      <c r="BT3359" s="101"/>
      <c r="BU3359" s="101"/>
      <c r="BV3359" s="101"/>
      <c r="BW3359" s="101"/>
      <c r="BX3359" s="101"/>
      <c r="BY3359" s="101"/>
      <c r="BZ3359" s="101"/>
      <c r="CA3359" s="101"/>
      <c r="CB3359" s="101"/>
      <c r="CC3359" s="101"/>
      <c r="CD3359" s="101"/>
      <c r="CE3359" s="101"/>
      <c r="CF3359" s="101"/>
      <c r="CG3359" s="37" t="e">
        <f>VLOOKUP(Table_1[[#This Row],[EAN]],'[1]Planilha1'!$E:$R,13,0)</f>
        <v>#N/A</v>
      </c>
    </row>
    <row r="3360" ht="15" hidden="1">
      <c r="A3360" s="7"/>
      <c r="B3360" s="84" t="s">
        <v>2735</v>
      </c>
      <c r="C3360" s="75">
        <v>222679</v>
      </c>
      <c r="D3360" s="75"/>
      <c r="E3360" s="85">
        <v>7891097018220</v>
      </c>
      <c r="F3360" s="86" t="s">
        <v>3880</v>
      </c>
      <c r="G3360" s="75" t="s">
        <v>21</v>
      </c>
      <c r="H3360" s="75">
        <v>1780</v>
      </c>
      <c r="I3360" s="87" t="s">
        <v>3862</v>
      </c>
      <c r="J3360" s="75" t="s">
        <v>3863</v>
      </c>
      <c r="K3360" s="88" t="s">
        <v>84</v>
      </c>
      <c r="L3360" s="88">
        <v>12</v>
      </c>
      <c r="M3360" s="88">
        <v>4</v>
      </c>
      <c r="N3360" s="75" t="s">
        <v>85</v>
      </c>
      <c r="O3360" s="75"/>
      <c r="P3360" s="106"/>
      <c r="Q3360" s="90">
        <f>(17/100+7.6/100+1.65/100)*P3360</f>
        <v>0</v>
      </c>
      <c r="R3360" s="104"/>
      <c r="S3360" s="104"/>
      <c r="T3360" s="104"/>
      <c r="U3360" s="104"/>
      <c r="V3360" s="90">
        <f>+P3360-Q3360+R3360+S3360+T3360+U3360</f>
        <v>0</v>
      </c>
      <c r="W3360" s="91">
        <f>(1.02/100)</f>
        <v>1.02E-2</v>
      </c>
      <c r="X3360" s="91">
        <v>4.8E-3</v>
      </c>
      <c r="Y3360" s="91">
        <v>0.17</v>
      </c>
      <c r="Z3360" s="91">
        <v>1.65E-2</v>
      </c>
      <c r="AA3360" s="91">
        <v>7.6E-2</v>
      </c>
      <c r="AB3360" s="91">
        <f>SUM(W3360:AA3360)</f>
        <v>0.2775</v>
      </c>
      <c r="AC3360" s="75">
        <v>12</v>
      </c>
      <c r="AD3360" s="92">
        <f>IF(AL3360="","",+AC3360*AL3360)</f>
      </c>
      <c r="AE3360" s="93">
        <f>IF(AL3360="","",+AL3360*AB3360)</f>
      </c>
      <c r="AF3360" s="92">
        <f>IF(AL3360="","",+AL3360-AE3360)</f>
      </c>
      <c r="AG3360" s="93">
        <f>+V3360</f>
        <v>0</v>
      </c>
      <c r="AH3360" s="92">
        <f>IF(AF3360="","",+AF3360-AG3360)</f>
      </c>
      <c r="AI3360" s="92">
        <f>IF(AH3360="","",+AH3360*AC3360)</f>
      </c>
      <c r="AJ3360" s="93"/>
      <c r="AK3360" s="94">
        <v>0.33</v>
      </c>
      <c r="AL3360" s="93">
        <f>IF(V3360=0,"",V3360/(1-AB3360-AK3360))</f>
      </c>
      <c r="AM3360" s="95">
        <v>0.33</v>
      </c>
      <c r="AN3360" s="93">
        <f>IF(V3360=0,"",V3360/(1-AB3360-AM3360))</f>
      </c>
      <c r="AO3360" s="96">
        <v>1.2</v>
      </c>
      <c r="AP3360" s="93">
        <f>IF(BD!AJ3360="","",BD!AJ3360*BD!AO3360)</f>
      </c>
      <c r="AQ3360" s="91">
        <f>BD!AM3360/BD!AK3360-1</f>
        <v>0</v>
      </c>
      <c r="AR3360" s="91">
        <f>IF(BD!AN3360="","",IF(BD!AJ3360="","",BD!AN3360/BD!AJ3360-1))</f>
      </c>
      <c r="AS3360" s="91">
        <f>IF(BD!AN3360="","",IF(BD!AN3360&lt;BD!AL3360,"ABAIXO DA META","DENTRO DA META"))</f>
      </c>
      <c r="AT3360" s="91" t="str">
        <f>IF(BD!AJ3360="","EM ANÁLISE",IF(BD!AP3360&gt;=BD!AN3360,"GO", "NO GO"))</f>
        <v>EM ANÁLISE</v>
      </c>
      <c r="AU3360" s="97">
        <f>IF(AN3360="","",+BD!$AN3360-AJ3360)</f>
      </c>
      <c r="AV3360" s="98"/>
      <c r="AW3360" s="90">
        <f>BD!P3360*BD!AC3360</f>
        <v>0</v>
      </c>
      <c r="AX3360" s="90">
        <f>BD!V3360*BD!AC3360</f>
        <v>0</v>
      </c>
      <c r="AY3360" s="90">
        <f>IF(BD!AN3360="","",BD!AN3360*BD!AC3360)</f>
      </c>
      <c r="AZ3360" s="75" t="s">
        <v>123</v>
      </c>
      <c r="BA3360" s="75"/>
      <c r="BB3360" s="75"/>
      <c r="BC3360" s="75"/>
      <c r="BD3360" s="104"/>
      <c r="BE3360" s="104"/>
      <c r="BF3360" s="101"/>
      <c r="BG3360" s="101"/>
      <c r="BH3360" s="101"/>
      <c r="BI3360" s="101"/>
      <c r="BJ3360" s="101"/>
      <c r="BK3360" s="101"/>
      <c r="BL3360" s="101"/>
      <c r="BM3360" s="101"/>
      <c r="BN3360" s="101"/>
      <c r="BO3360" s="103"/>
      <c r="BP3360" s="101"/>
      <c r="BQ3360" s="101"/>
      <c r="BR3360" s="101"/>
      <c r="BS3360" s="101"/>
      <c r="BT3360" s="101"/>
      <c r="BU3360" s="101"/>
      <c r="BV3360" s="101"/>
      <c r="BW3360" s="101"/>
      <c r="BX3360" s="101"/>
      <c r="BY3360" s="101"/>
      <c r="BZ3360" s="101"/>
      <c r="CA3360" s="101"/>
      <c r="CB3360" s="101"/>
      <c r="CC3360" s="101"/>
      <c r="CD3360" s="101"/>
      <c r="CE3360" s="101"/>
      <c r="CF3360" s="101"/>
      <c r="CG3360" s="37" t="e">
        <f>VLOOKUP(Table_1[[#This Row],[EAN]],'[1]Planilha1'!$E:$R,13,0)</f>
        <v>#N/A</v>
      </c>
    </row>
    <row r="3361" ht="15" hidden="1">
      <c r="A3361" s="7"/>
      <c r="B3361" s="84" t="s">
        <v>2735</v>
      </c>
      <c r="C3361" s="75">
        <v>222680</v>
      </c>
      <c r="D3361" s="75"/>
      <c r="E3361" s="85">
        <v>7896079500168</v>
      </c>
      <c r="F3361" s="86" t="s">
        <v>3881</v>
      </c>
      <c r="G3361" s="75" t="s">
        <v>21</v>
      </c>
      <c r="H3361" s="75">
        <v>1780</v>
      </c>
      <c r="I3361" s="87" t="s">
        <v>3862</v>
      </c>
      <c r="J3361" s="75" t="s">
        <v>3863</v>
      </c>
      <c r="K3361" s="88" t="s">
        <v>84</v>
      </c>
      <c r="L3361" s="88">
        <v>12</v>
      </c>
      <c r="M3361" s="88">
        <v>4</v>
      </c>
      <c r="N3361" s="75" t="s">
        <v>85</v>
      </c>
      <c r="O3361" s="75"/>
      <c r="P3361" s="106"/>
      <c r="Q3361" s="90">
        <f>(17/100+7.6/100+1.65/100)*P3361</f>
        <v>0</v>
      </c>
      <c r="R3361" s="104"/>
      <c r="S3361" s="104"/>
      <c r="T3361" s="104"/>
      <c r="U3361" s="104"/>
      <c r="V3361" s="90">
        <f>+P3361-Q3361+R3361+S3361+T3361+U3361</f>
        <v>0</v>
      </c>
      <c r="W3361" s="91">
        <f>(1.02/100)</f>
        <v>1.02E-2</v>
      </c>
      <c r="X3361" s="91">
        <v>4.8E-3</v>
      </c>
      <c r="Y3361" s="91">
        <v>0.17</v>
      </c>
      <c r="Z3361" s="91">
        <v>1.65E-2</v>
      </c>
      <c r="AA3361" s="91">
        <v>7.6E-2</v>
      </c>
      <c r="AB3361" s="91">
        <f>SUM(W3361:AA3361)</f>
        <v>0.2775</v>
      </c>
      <c r="AC3361" s="75">
        <v>12</v>
      </c>
      <c r="AD3361" s="92">
        <f>IF(AL3361="","",+AC3361*AL3361)</f>
      </c>
      <c r="AE3361" s="93">
        <f>IF(AL3361="","",+AL3361*AB3361)</f>
      </c>
      <c r="AF3361" s="92">
        <f>IF(AL3361="","",+AL3361-AE3361)</f>
      </c>
      <c r="AG3361" s="93">
        <f>+V3361</f>
        <v>0</v>
      </c>
      <c r="AH3361" s="92">
        <f>IF(AF3361="","",+AF3361-AG3361)</f>
      </c>
      <c r="AI3361" s="92">
        <f>IF(AH3361="","",+AH3361*AC3361)</f>
      </c>
      <c r="AJ3361" s="93"/>
      <c r="AK3361" s="94">
        <v>0.33</v>
      </c>
      <c r="AL3361" s="93">
        <f>IF(V3361=0,"",V3361/(1-AB3361-AK3361))</f>
      </c>
      <c r="AM3361" s="95">
        <v>0.33</v>
      </c>
      <c r="AN3361" s="93">
        <f>IF(V3361=0,"",V3361/(1-AB3361-AM3361))</f>
      </c>
      <c r="AO3361" s="96">
        <v>1.2</v>
      </c>
      <c r="AP3361" s="93">
        <f>IF(BD!AJ3361="","",BD!AJ3361*BD!AO3361)</f>
      </c>
      <c r="AQ3361" s="91">
        <f>BD!AM3361/BD!AK3361-1</f>
        <v>0</v>
      </c>
      <c r="AR3361" s="91">
        <f>IF(BD!AN3361="","",IF(BD!AJ3361="","",BD!AN3361/BD!AJ3361-1))</f>
      </c>
      <c r="AS3361" s="91">
        <f>IF(BD!AN3361="","",IF(BD!AN3361&lt;BD!AL3361,"ABAIXO DA META","DENTRO DA META"))</f>
      </c>
      <c r="AT3361" s="91" t="str">
        <f>IF(BD!AJ3361="","EM ANÁLISE",IF(BD!AP3361&gt;=BD!AN3361,"GO", "NO GO"))</f>
        <v>EM ANÁLISE</v>
      </c>
      <c r="AU3361" s="97">
        <f>IF(AN3361="","",+BD!$AN3361-AJ3361)</f>
      </c>
      <c r="AV3361" s="98"/>
      <c r="AW3361" s="90">
        <f>BD!P3361*BD!AC3361</f>
        <v>0</v>
      </c>
      <c r="AX3361" s="90">
        <f>BD!V3361*BD!AC3361</f>
        <v>0</v>
      </c>
      <c r="AY3361" s="90">
        <f>IF(BD!AN3361="","",BD!AN3361*BD!AC3361)</f>
      </c>
      <c r="AZ3361" s="75" t="s">
        <v>123</v>
      </c>
      <c r="BA3361" s="75"/>
      <c r="BB3361" s="75"/>
      <c r="BC3361" s="75"/>
      <c r="BD3361" s="104"/>
      <c r="BE3361" s="104"/>
      <c r="BF3361" s="101"/>
      <c r="BG3361" s="101"/>
      <c r="BH3361" s="101"/>
      <c r="BI3361" s="101"/>
      <c r="BJ3361" s="101"/>
      <c r="BK3361" s="101"/>
      <c r="BL3361" s="101"/>
      <c r="BM3361" s="101"/>
      <c r="BN3361" s="101"/>
      <c r="BO3361" s="103"/>
      <c r="BP3361" s="101"/>
      <c r="BQ3361" s="101"/>
      <c r="BR3361" s="101"/>
      <c r="BS3361" s="101"/>
      <c r="BT3361" s="101"/>
      <c r="BU3361" s="101"/>
      <c r="BV3361" s="101"/>
      <c r="BW3361" s="101"/>
      <c r="BX3361" s="101"/>
      <c r="BY3361" s="101"/>
      <c r="BZ3361" s="101"/>
      <c r="CA3361" s="101"/>
      <c r="CB3361" s="101"/>
      <c r="CC3361" s="101"/>
      <c r="CD3361" s="101"/>
      <c r="CE3361" s="101"/>
      <c r="CF3361" s="101"/>
      <c r="CG3361" s="37" t="e">
        <f>VLOOKUP(Table_1[[#This Row],[EAN]],'[1]Planilha1'!$E:$R,13,0)</f>
        <v>#N/A</v>
      </c>
    </row>
    <row r="3362" ht="15" hidden="1">
      <c r="A3362" s="7"/>
      <c r="B3362" s="84" t="s">
        <v>2735</v>
      </c>
      <c r="C3362" s="75">
        <v>222681</v>
      </c>
      <c r="D3362" s="75"/>
      <c r="E3362" s="85">
        <v>7896034610024</v>
      </c>
      <c r="F3362" s="86" t="s">
        <v>3882</v>
      </c>
      <c r="G3362" s="75" t="s">
        <v>21</v>
      </c>
      <c r="H3362" s="75">
        <v>1780</v>
      </c>
      <c r="I3362" s="87" t="s">
        <v>3862</v>
      </c>
      <c r="J3362" s="75" t="s">
        <v>3863</v>
      </c>
      <c r="K3362" s="88" t="s">
        <v>84</v>
      </c>
      <c r="L3362" s="88">
        <v>12</v>
      </c>
      <c r="M3362" s="88">
        <v>4</v>
      </c>
      <c r="N3362" s="75" t="s">
        <v>85</v>
      </c>
      <c r="O3362" s="75"/>
      <c r="P3362" s="106"/>
      <c r="Q3362" s="90">
        <f>(17/100+7.6/100+1.65/100)*P3362</f>
        <v>0</v>
      </c>
      <c r="R3362" s="104"/>
      <c r="S3362" s="104"/>
      <c r="T3362" s="104"/>
      <c r="U3362" s="104"/>
      <c r="V3362" s="90">
        <f>+P3362-Q3362+R3362+S3362+T3362+U3362</f>
        <v>0</v>
      </c>
      <c r="W3362" s="91">
        <f>(1.02/100)</f>
        <v>1.02E-2</v>
      </c>
      <c r="X3362" s="91">
        <v>4.8E-3</v>
      </c>
      <c r="Y3362" s="91">
        <v>0.17</v>
      </c>
      <c r="Z3362" s="91">
        <v>1.65E-2</v>
      </c>
      <c r="AA3362" s="91">
        <v>7.6E-2</v>
      </c>
      <c r="AB3362" s="91">
        <f>SUM(W3362:AA3362)</f>
        <v>0.2775</v>
      </c>
      <c r="AC3362" s="75">
        <v>12</v>
      </c>
      <c r="AD3362" s="92">
        <f>IF(AL3362="","",+AC3362*AL3362)</f>
      </c>
      <c r="AE3362" s="93">
        <f>IF(AL3362="","",+AL3362*AB3362)</f>
      </c>
      <c r="AF3362" s="92">
        <f>IF(AL3362="","",+AL3362-AE3362)</f>
      </c>
      <c r="AG3362" s="93">
        <f>+V3362</f>
        <v>0</v>
      </c>
      <c r="AH3362" s="92">
        <f>IF(AF3362="","",+AF3362-AG3362)</f>
      </c>
      <c r="AI3362" s="92">
        <f>IF(AH3362="","",+AH3362*AC3362)</f>
      </c>
      <c r="AJ3362" s="93"/>
      <c r="AK3362" s="94">
        <v>0.33</v>
      </c>
      <c r="AL3362" s="93">
        <f>IF(V3362=0,"",V3362/(1-AB3362-AK3362))</f>
      </c>
      <c r="AM3362" s="95">
        <v>0.33</v>
      </c>
      <c r="AN3362" s="93">
        <f>IF(V3362=0,"",V3362/(1-AB3362-AM3362))</f>
      </c>
      <c r="AO3362" s="96">
        <v>1.2</v>
      </c>
      <c r="AP3362" s="93">
        <f>IF(BD!AJ3362="","",BD!AJ3362*BD!AO3362)</f>
      </c>
      <c r="AQ3362" s="91">
        <f>BD!AM3362/BD!AK3362-1</f>
        <v>0</v>
      </c>
      <c r="AR3362" s="91">
        <f>IF(BD!AN3362="","",IF(BD!AJ3362="","",BD!AN3362/BD!AJ3362-1))</f>
      </c>
      <c r="AS3362" s="91">
        <f>IF(BD!AN3362="","",IF(BD!AN3362&lt;BD!AL3362,"ABAIXO DA META","DENTRO DA META"))</f>
      </c>
      <c r="AT3362" s="91" t="str">
        <f>IF(BD!AJ3362="","EM ANÁLISE",IF(BD!AP3362&gt;=BD!AN3362,"GO", "NO GO"))</f>
        <v>EM ANÁLISE</v>
      </c>
      <c r="AU3362" s="97">
        <f>IF(AN3362="","",+BD!$AN3362-AJ3362)</f>
      </c>
      <c r="AV3362" s="98"/>
      <c r="AW3362" s="90">
        <f>BD!P3362*BD!AC3362</f>
        <v>0</v>
      </c>
      <c r="AX3362" s="90">
        <f>BD!V3362*BD!AC3362</f>
        <v>0</v>
      </c>
      <c r="AY3362" s="90">
        <f>IF(BD!AN3362="","",BD!AN3362*BD!AC3362)</f>
      </c>
      <c r="AZ3362" s="75" t="s">
        <v>123</v>
      </c>
      <c r="BA3362" s="75"/>
      <c r="BB3362" s="75"/>
      <c r="BC3362" s="75"/>
      <c r="BD3362" s="104"/>
      <c r="BE3362" s="104"/>
      <c r="BF3362" s="101"/>
      <c r="BG3362" s="101"/>
      <c r="BH3362" s="101"/>
      <c r="BI3362" s="101"/>
      <c r="BJ3362" s="101"/>
      <c r="BK3362" s="101"/>
      <c r="BL3362" s="101"/>
      <c r="BM3362" s="101"/>
      <c r="BN3362" s="101"/>
      <c r="BO3362" s="103"/>
      <c r="BP3362" s="101"/>
      <c r="BQ3362" s="101"/>
      <c r="BR3362" s="101"/>
      <c r="BS3362" s="101"/>
      <c r="BT3362" s="101"/>
      <c r="BU3362" s="101"/>
      <c r="BV3362" s="101"/>
      <c r="BW3362" s="101"/>
      <c r="BX3362" s="101"/>
      <c r="BY3362" s="101"/>
      <c r="BZ3362" s="101"/>
      <c r="CA3362" s="101"/>
      <c r="CB3362" s="101"/>
      <c r="CC3362" s="101"/>
      <c r="CD3362" s="101"/>
      <c r="CE3362" s="101"/>
      <c r="CF3362" s="101"/>
      <c r="CG3362" s="37" t="e">
        <f>VLOOKUP(Table_1[[#This Row],[EAN]],'[1]Planilha1'!$E:$R,13,0)</f>
        <v>#N/A</v>
      </c>
    </row>
    <row r="3363" ht="15" hidden="1">
      <c r="A3363" s="7"/>
      <c r="B3363" s="84" t="s">
        <v>2735</v>
      </c>
      <c r="C3363" s="75">
        <v>222682</v>
      </c>
      <c r="D3363" s="75"/>
      <c r="E3363" s="85">
        <v>7891097000355</v>
      </c>
      <c r="F3363" s="86" t="s">
        <v>3883</v>
      </c>
      <c r="G3363" s="75" t="s">
        <v>21</v>
      </c>
      <c r="H3363" s="75">
        <v>1780</v>
      </c>
      <c r="I3363" s="87" t="s">
        <v>3862</v>
      </c>
      <c r="J3363" s="75" t="s">
        <v>3884</v>
      </c>
      <c r="K3363" s="88" t="s">
        <v>84</v>
      </c>
      <c r="L3363" s="88">
        <v>12</v>
      </c>
      <c r="M3363" s="88">
        <v>4</v>
      </c>
      <c r="N3363" s="75" t="s">
        <v>85</v>
      </c>
      <c r="O3363" s="75"/>
      <c r="P3363" s="106"/>
      <c r="Q3363" s="90">
        <f>(17/100+7.6/100+1.65/100)*P3363</f>
        <v>0</v>
      </c>
      <c r="R3363" s="104"/>
      <c r="S3363" s="104"/>
      <c r="T3363" s="104"/>
      <c r="U3363" s="104"/>
      <c r="V3363" s="90">
        <f>+P3363-Q3363+R3363+S3363+T3363+U3363</f>
        <v>0</v>
      </c>
      <c r="W3363" s="91">
        <f>(1.02/100)</f>
        <v>1.02E-2</v>
      </c>
      <c r="X3363" s="91">
        <v>4.8E-3</v>
      </c>
      <c r="Y3363" s="91">
        <v>0.17</v>
      </c>
      <c r="Z3363" s="91">
        <v>1.65E-2</v>
      </c>
      <c r="AA3363" s="91">
        <v>7.6E-2</v>
      </c>
      <c r="AB3363" s="91">
        <f>SUM(W3363:AA3363)</f>
        <v>0.2775</v>
      </c>
      <c r="AC3363" s="75">
        <v>12</v>
      </c>
      <c r="AD3363" s="92">
        <f>IF(AL3363="","",+AC3363*AL3363)</f>
      </c>
      <c r="AE3363" s="93">
        <f>IF(AL3363="","",+AL3363*AB3363)</f>
      </c>
      <c r="AF3363" s="92">
        <f>IF(AL3363="","",+AL3363-AE3363)</f>
      </c>
      <c r="AG3363" s="93">
        <f>+V3363</f>
        <v>0</v>
      </c>
      <c r="AH3363" s="92">
        <f>IF(AF3363="","",+AF3363-AG3363)</f>
      </c>
      <c r="AI3363" s="92">
        <f>IF(AH3363="","",+AH3363*AC3363)</f>
      </c>
      <c r="AJ3363" s="93"/>
      <c r="AK3363" s="94">
        <v>0.33</v>
      </c>
      <c r="AL3363" s="93">
        <f>IF(V3363=0,"",V3363/(1-AB3363-AK3363))</f>
      </c>
      <c r="AM3363" s="95">
        <v>0.33</v>
      </c>
      <c r="AN3363" s="93">
        <f>IF(V3363=0,"",V3363/(1-AB3363-AM3363))</f>
      </c>
      <c r="AO3363" s="96">
        <v>1.2</v>
      </c>
      <c r="AP3363" s="93">
        <f>IF(BD!AJ3363="","",BD!AJ3363*BD!AO3363)</f>
      </c>
      <c r="AQ3363" s="91">
        <f>BD!AM3363/BD!AK3363-1</f>
        <v>0</v>
      </c>
      <c r="AR3363" s="91">
        <f>IF(BD!AN3363="","",IF(BD!AJ3363="","",BD!AN3363/BD!AJ3363-1))</f>
      </c>
      <c r="AS3363" s="91">
        <f>IF(BD!AN3363="","",IF(BD!AN3363&lt;BD!AL3363,"ABAIXO DA META","DENTRO DA META"))</f>
      </c>
      <c r="AT3363" s="91" t="str">
        <f>IF(BD!AJ3363="","EM ANÁLISE",IF(BD!AP3363&gt;=BD!AN3363,"GO", "NO GO"))</f>
        <v>EM ANÁLISE</v>
      </c>
      <c r="AU3363" s="97">
        <f>IF(AN3363="","",+BD!$AN3363-AJ3363)</f>
      </c>
      <c r="AV3363" s="98"/>
      <c r="AW3363" s="90">
        <f>BD!P3363*BD!AC3363</f>
        <v>0</v>
      </c>
      <c r="AX3363" s="90">
        <f>BD!V3363*BD!AC3363</f>
        <v>0</v>
      </c>
      <c r="AY3363" s="90">
        <f>IF(BD!AN3363="","",BD!AN3363*BD!AC3363)</f>
      </c>
      <c r="AZ3363" s="75" t="s">
        <v>123</v>
      </c>
      <c r="BA3363" s="75"/>
      <c r="BB3363" s="75"/>
      <c r="BC3363" s="75"/>
      <c r="BD3363" s="104"/>
      <c r="BE3363" s="104"/>
      <c r="BF3363" s="101"/>
      <c r="BG3363" s="101"/>
      <c r="BH3363" s="101"/>
      <c r="BI3363" s="101"/>
      <c r="BJ3363" s="101"/>
      <c r="BK3363" s="101"/>
      <c r="BL3363" s="101"/>
      <c r="BM3363" s="101"/>
      <c r="BN3363" s="101"/>
      <c r="BO3363" s="103"/>
      <c r="BP3363" s="101"/>
      <c r="BQ3363" s="101"/>
      <c r="BR3363" s="101"/>
      <c r="BS3363" s="101"/>
      <c r="BT3363" s="101"/>
      <c r="BU3363" s="101"/>
      <c r="BV3363" s="101"/>
      <c r="BW3363" s="101"/>
      <c r="BX3363" s="101"/>
      <c r="BY3363" s="101"/>
      <c r="BZ3363" s="101"/>
      <c r="CA3363" s="101"/>
      <c r="CB3363" s="101"/>
      <c r="CC3363" s="101"/>
      <c r="CD3363" s="101"/>
      <c r="CE3363" s="101"/>
      <c r="CF3363" s="101"/>
      <c r="CG3363" s="37" t="e">
        <f>VLOOKUP(Table_1[[#This Row],[EAN]],'[1]Planilha1'!$E:$R,13,0)</f>
        <v>#N/A</v>
      </c>
    </row>
    <row r="3364" ht="15" hidden="1">
      <c r="A3364" s="7"/>
      <c r="B3364" s="84" t="s">
        <v>2735</v>
      </c>
      <c r="C3364" s="75">
        <v>222683</v>
      </c>
      <c r="D3364" s="75"/>
      <c r="E3364" s="85">
        <v>7896034680089</v>
      </c>
      <c r="F3364" s="86" t="s">
        <v>3885</v>
      </c>
      <c r="G3364" s="75" t="s">
        <v>21</v>
      </c>
      <c r="H3364" s="75">
        <v>1780</v>
      </c>
      <c r="I3364" s="87" t="s">
        <v>3862</v>
      </c>
      <c r="J3364" s="75" t="s">
        <v>3884</v>
      </c>
      <c r="K3364" s="88" t="s">
        <v>84</v>
      </c>
      <c r="L3364" s="88">
        <v>12</v>
      </c>
      <c r="M3364" s="88">
        <v>4</v>
      </c>
      <c r="N3364" s="75" t="s">
        <v>85</v>
      </c>
      <c r="O3364" s="75"/>
      <c r="P3364" s="106"/>
      <c r="Q3364" s="90">
        <f>(17/100+7.6/100+1.65/100)*P3364</f>
        <v>0</v>
      </c>
      <c r="R3364" s="104"/>
      <c r="S3364" s="104"/>
      <c r="T3364" s="104"/>
      <c r="U3364" s="104"/>
      <c r="V3364" s="90">
        <f>+P3364-Q3364+R3364+S3364+T3364+U3364</f>
        <v>0</v>
      </c>
      <c r="W3364" s="91">
        <f>(1.02/100)</f>
        <v>1.02E-2</v>
      </c>
      <c r="X3364" s="91">
        <v>4.8E-3</v>
      </c>
      <c r="Y3364" s="91">
        <v>0.17</v>
      </c>
      <c r="Z3364" s="91">
        <v>1.65E-2</v>
      </c>
      <c r="AA3364" s="91">
        <v>7.6E-2</v>
      </c>
      <c r="AB3364" s="91">
        <f>SUM(W3364:AA3364)</f>
        <v>0.2775</v>
      </c>
      <c r="AC3364" s="75">
        <v>12</v>
      </c>
      <c r="AD3364" s="92">
        <f>IF(AL3364="","",+AC3364*AL3364)</f>
      </c>
      <c r="AE3364" s="93">
        <f>IF(AL3364="","",+AL3364*AB3364)</f>
      </c>
      <c r="AF3364" s="92">
        <f>IF(AL3364="","",+AL3364-AE3364)</f>
      </c>
      <c r="AG3364" s="93">
        <f>+V3364</f>
        <v>0</v>
      </c>
      <c r="AH3364" s="92">
        <f>IF(AF3364="","",+AF3364-AG3364)</f>
      </c>
      <c r="AI3364" s="92">
        <f>IF(AH3364="","",+AH3364*AC3364)</f>
      </c>
      <c r="AJ3364" s="93"/>
      <c r="AK3364" s="94">
        <v>0.33</v>
      </c>
      <c r="AL3364" s="93">
        <f>IF(V3364=0,"",V3364/(1-AB3364-AK3364))</f>
      </c>
      <c r="AM3364" s="95">
        <v>0.33</v>
      </c>
      <c r="AN3364" s="93">
        <f>IF(V3364=0,"",V3364/(1-AB3364-AM3364))</f>
      </c>
      <c r="AO3364" s="96">
        <v>1.2</v>
      </c>
      <c r="AP3364" s="93">
        <f>IF(BD!AJ3364="","",BD!AJ3364*BD!AO3364)</f>
      </c>
      <c r="AQ3364" s="91">
        <f>BD!AM3364/BD!AK3364-1</f>
        <v>0</v>
      </c>
      <c r="AR3364" s="91">
        <f>IF(BD!AN3364="","",IF(BD!AJ3364="","",BD!AN3364/BD!AJ3364-1))</f>
      </c>
      <c r="AS3364" s="91">
        <f>IF(BD!AN3364="","",IF(BD!AN3364&lt;BD!AL3364,"ABAIXO DA META","DENTRO DA META"))</f>
      </c>
      <c r="AT3364" s="91" t="str">
        <f>IF(BD!AJ3364="","EM ANÁLISE",IF(BD!AP3364&gt;=BD!AN3364,"GO", "NO GO"))</f>
        <v>EM ANÁLISE</v>
      </c>
      <c r="AU3364" s="97">
        <f>IF(AN3364="","",+BD!$AN3364-AJ3364)</f>
      </c>
      <c r="AV3364" s="98"/>
      <c r="AW3364" s="90">
        <f>BD!P3364*BD!AC3364</f>
        <v>0</v>
      </c>
      <c r="AX3364" s="90">
        <f>BD!V3364*BD!AC3364</f>
        <v>0</v>
      </c>
      <c r="AY3364" s="90">
        <f>IF(BD!AN3364="","",BD!AN3364*BD!AC3364)</f>
      </c>
      <c r="AZ3364" s="75" t="s">
        <v>123</v>
      </c>
      <c r="BA3364" s="75"/>
      <c r="BB3364" s="75"/>
      <c r="BC3364" s="75"/>
      <c r="BD3364" s="104"/>
      <c r="BE3364" s="104"/>
      <c r="BF3364" s="101"/>
      <c r="BG3364" s="101"/>
      <c r="BH3364" s="101"/>
      <c r="BI3364" s="101"/>
      <c r="BJ3364" s="101"/>
      <c r="BK3364" s="101"/>
      <c r="BL3364" s="101"/>
      <c r="BM3364" s="101"/>
      <c r="BN3364" s="101"/>
      <c r="BO3364" s="103"/>
      <c r="BP3364" s="101"/>
      <c r="BQ3364" s="101"/>
      <c r="BR3364" s="101"/>
      <c r="BS3364" s="101"/>
      <c r="BT3364" s="101"/>
      <c r="BU3364" s="101"/>
      <c r="BV3364" s="101"/>
      <c r="BW3364" s="101"/>
      <c r="BX3364" s="101"/>
      <c r="BY3364" s="101"/>
      <c r="BZ3364" s="101"/>
      <c r="CA3364" s="101"/>
      <c r="CB3364" s="101"/>
      <c r="CC3364" s="101"/>
      <c r="CD3364" s="101"/>
      <c r="CE3364" s="101"/>
      <c r="CF3364" s="101"/>
      <c r="CG3364" s="37" t="e">
        <f>VLOOKUP(Table_1[[#This Row],[EAN]],'[1]Planilha1'!$E:$R,13,0)</f>
        <v>#N/A</v>
      </c>
    </row>
    <row r="3365" ht="15" hidden="1">
      <c r="A3365" s="7"/>
      <c r="B3365" s="84" t="s">
        <v>2735</v>
      </c>
      <c r="C3365" s="75">
        <v>222684</v>
      </c>
      <c r="D3365" s="75"/>
      <c r="E3365" s="85">
        <v>7891097102271</v>
      </c>
      <c r="F3365" s="86" t="s">
        <v>3886</v>
      </c>
      <c r="G3365" s="75" t="s">
        <v>21</v>
      </c>
      <c r="H3365" s="75">
        <v>470</v>
      </c>
      <c r="I3365" s="87" t="s">
        <v>3887</v>
      </c>
      <c r="J3365" s="75" t="s">
        <v>1129</v>
      </c>
      <c r="K3365" s="88" t="s">
        <v>84</v>
      </c>
      <c r="L3365" s="88">
        <v>12</v>
      </c>
      <c r="M3365" s="88">
        <v>4</v>
      </c>
      <c r="N3365" s="75" t="s">
        <v>85</v>
      </c>
      <c r="O3365" s="75"/>
      <c r="P3365" s="106"/>
      <c r="Q3365" s="90">
        <f>(17/100+7.6/100+1.65/100)*P3365</f>
        <v>0</v>
      </c>
      <c r="R3365" s="104"/>
      <c r="S3365" s="104"/>
      <c r="T3365" s="104"/>
      <c r="U3365" s="104"/>
      <c r="V3365" s="90">
        <f>+P3365-Q3365+R3365+S3365+T3365+U3365</f>
        <v>0</v>
      </c>
      <c r="W3365" s="91">
        <f>(1.02/100)</f>
        <v>1.02E-2</v>
      </c>
      <c r="X3365" s="91">
        <v>4.8E-3</v>
      </c>
      <c r="Y3365" s="91">
        <v>0.17</v>
      </c>
      <c r="Z3365" s="91">
        <v>1.65E-2</v>
      </c>
      <c r="AA3365" s="91">
        <v>7.6E-2</v>
      </c>
      <c r="AB3365" s="91">
        <f>SUM(W3365:AA3365)</f>
        <v>0.2775</v>
      </c>
      <c r="AC3365" s="75">
        <v>12</v>
      </c>
      <c r="AD3365" s="92">
        <f>IF(AL3365="","",+AC3365*AL3365)</f>
      </c>
      <c r="AE3365" s="93">
        <f>IF(AL3365="","",+AL3365*AB3365)</f>
      </c>
      <c r="AF3365" s="92">
        <f>IF(AL3365="","",+AL3365-AE3365)</f>
      </c>
      <c r="AG3365" s="93">
        <f>+V3365</f>
        <v>0</v>
      </c>
      <c r="AH3365" s="92">
        <f>IF(AF3365="","",+AF3365-AG3365)</f>
      </c>
      <c r="AI3365" s="92">
        <f>IF(AH3365="","",+AH3365*AC3365)</f>
      </c>
      <c r="AJ3365" s="93"/>
      <c r="AK3365" s="94">
        <v>0.33</v>
      </c>
      <c r="AL3365" s="93">
        <f>IF(V3365=0,"",V3365/(1-AB3365-AK3365))</f>
      </c>
      <c r="AM3365" s="95">
        <v>0.33</v>
      </c>
      <c r="AN3365" s="93">
        <f>IF(V3365=0,"",V3365/(1-AB3365-AM3365))</f>
      </c>
      <c r="AO3365" s="96">
        <v>1.2</v>
      </c>
      <c r="AP3365" s="93">
        <f>IF(BD!AJ3365="","",BD!AJ3365*BD!AO3365)</f>
      </c>
      <c r="AQ3365" s="91">
        <f>BD!AM3365/BD!AK3365-1</f>
        <v>0</v>
      </c>
      <c r="AR3365" s="91">
        <f>IF(BD!AN3365="","",IF(BD!AJ3365="","",BD!AN3365/BD!AJ3365-1))</f>
      </c>
      <c r="AS3365" s="91">
        <f>IF(BD!AN3365="","",IF(BD!AN3365&lt;BD!AL3365,"ABAIXO DA META","DENTRO DA META"))</f>
      </c>
      <c r="AT3365" s="91" t="str">
        <f>IF(BD!AJ3365="","EM ANÁLISE",IF(BD!AP3365&gt;=BD!AN3365,"GO", "NO GO"))</f>
        <v>EM ANÁLISE</v>
      </c>
      <c r="AU3365" s="97">
        <f>IF(AN3365="","",+BD!$AN3365-AJ3365)</f>
      </c>
      <c r="AV3365" s="98"/>
      <c r="AW3365" s="90">
        <f>BD!P3365*BD!AC3365</f>
        <v>0</v>
      </c>
      <c r="AX3365" s="90">
        <f>BD!V3365*BD!AC3365</f>
        <v>0</v>
      </c>
      <c r="AY3365" s="90">
        <f>IF(BD!AN3365="","",BD!AN3365*BD!AC3365)</f>
      </c>
      <c r="AZ3365" s="75" t="s">
        <v>123</v>
      </c>
      <c r="BA3365" s="75"/>
      <c r="BB3365" s="75"/>
      <c r="BC3365" s="75"/>
      <c r="BD3365" s="104"/>
      <c r="BE3365" s="104"/>
      <c r="BF3365" s="101"/>
      <c r="BG3365" s="101"/>
      <c r="BH3365" s="101"/>
      <c r="BI3365" s="101"/>
      <c r="BJ3365" s="101"/>
      <c r="BK3365" s="101"/>
      <c r="BL3365" s="101"/>
      <c r="BM3365" s="101"/>
      <c r="BN3365" s="101"/>
      <c r="BO3365" s="103"/>
      <c r="BP3365" s="101"/>
      <c r="BQ3365" s="101"/>
      <c r="BR3365" s="101"/>
      <c r="BS3365" s="101"/>
      <c r="BT3365" s="101"/>
      <c r="BU3365" s="101"/>
      <c r="BV3365" s="101"/>
      <c r="BW3365" s="101"/>
      <c r="BX3365" s="101"/>
      <c r="BY3365" s="101"/>
      <c r="BZ3365" s="101"/>
      <c r="CA3365" s="101"/>
      <c r="CB3365" s="101"/>
      <c r="CC3365" s="101"/>
      <c r="CD3365" s="101"/>
      <c r="CE3365" s="101"/>
      <c r="CF3365" s="101"/>
      <c r="CG3365" s="37" t="e">
        <f>VLOOKUP(Table_1[[#This Row],[EAN]],'[1]Planilha1'!$E:$R,13,0)</f>
        <v>#N/A</v>
      </c>
    </row>
    <row r="3366" ht="15" hidden="1">
      <c r="A3366" s="7"/>
      <c r="B3366" s="84" t="s">
        <v>2735</v>
      </c>
      <c r="C3366" s="75">
        <v>222685</v>
      </c>
      <c r="D3366" s="75"/>
      <c r="E3366" s="85">
        <v>7891097102264</v>
      </c>
      <c r="F3366" s="86" t="s">
        <v>3888</v>
      </c>
      <c r="G3366" s="75" t="s">
        <v>21</v>
      </c>
      <c r="H3366" s="75">
        <v>470</v>
      </c>
      <c r="I3366" s="87" t="s">
        <v>3887</v>
      </c>
      <c r="J3366" s="75" t="s">
        <v>1129</v>
      </c>
      <c r="K3366" s="88" t="s">
        <v>84</v>
      </c>
      <c r="L3366" s="88">
        <v>12</v>
      </c>
      <c r="M3366" s="88">
        <v>4</v>
      </c>
      <c r="N3366" s="75" t="s">
        <v>85</v>
      </c>
      <c r="O3366" s="75"/>
      <c r="P3366" s="106"/>
      <c r="Q3366" s="90">
        <f>(17/100+7.6/100+1.65/100)*P3366</f>
        <v>0</v>
      </c>
      <c r="R3366" s="104"/>
      <c r="S3366" s="104"/>
      <c r="T3366" s="104"/>
      <c r="U3366" s="104"/>
      <c r="V3366" s="90">
        <f>+P3366-Q3366+R3366+S3366+T3366+U3366</f>
        <v>0</v>
      </c>
      <c r="W3366" s="91">
        <f>(1.02/100)</f>
        <v>1.02E-2</v>
      </c>
      <c r="X3366" s="91">
        <v>4.8E-3</v>
      </c>
      <c r="Y3366" s="91">
        <v>0.17</v>
      </c>
      <c r="Z3366" s="91">
        <v>1.65E-2</v>
      </c>
      <c r="AA3366" s="91">
        <v>7.6E-2</v>
      </c>
      <c r="AB3366" s="91">
        <f>SUM(W3366:AA3366)</f>
        <v>0.2775</v>
      </c>
      <c r="AC3366" s="75">
        <v>12</v>
      </c>
      <c r="AD3366" s="92">
        <f>IF(AL3366="","",+AC3366*AL3366)</f>
      </c>
      <c r="AE3366" s="93">
        <f>IF(AL3366="","",+AL3366*AB3366)</f>
      </c>
      <c r="AF3366" s="92">
        <f>IF(AL3366="","",+AL3366-AE3366)</f>
      </c>
      <c r="AG3366" s="93">
        <f>+V3366</f>
        <v>0</v>
      </c>
      <c r="AH3366" s="92">
        <f>IF(AF3366="","",+AF3366-AG3366)</f>
      </c>
      <c r="AI3366" s="92">
        <f>IF(AH3366="","",+AH3366*AC3366)</f>
      </c>
      <c r="AJ3366" s="93"/>
      <c r="AK3366" s="94">
        <v>0.33</v>
      </c>
      <c r="AL3366" s="93">
        <f>IF(V3366=0,"",V3366/(1-AB3366-AK3366))</f>
      </c>
      <c r="AM3366" s="95">
        <v>0.33</v>
      </c>
      <c r="AN3366" s="93">
        <f>IF(V3366=0,"",V3366/(1-AB3366-AM3366))</f>
      </c>
      <c r="AO3366" s="96">
        <v>1.2</v>
      </c>
      <c r="AP3366" s="93">
        <f>IF(BD!AJ3366="","",BD!AJ3366*BD!AO3366)</f>
      </c>
      <c r="AQ3366" s="91">
        <f>BD!AM3366/BD!AK3366-1</f>
        <v>0</v>
      </c>
      <c r="AR3366" s="91">
        <f>IF(BD!AN3366="","",IF(BD!AJ3366="","",BD!AN3366/BD!AJ3366-1))</f>
      </c>
      <c r="AS3366" s="91">
        <f>IF(BD!AN3366="","",IF(BD!AN3366&lt;BD!AL3366,"ABAIXO DA META","DENTRO DA META"))</f>
      </c>
      <c r="AT3366" s="91" t="str">
        <f>IF(BD!AJ3366="","EM ANÁLISE",IF(BD!AP3366&gt;=BD!AN3366,"GO", "NO GO"))</f>
        <v>EM ANÁLISE</v>
      </c>
      <c r="AU3366" s="97">
        <f>IF(AN3366="","",+BD!$AN3366-AJ3366)</f>
      </c>
      <c r="AV3366" s="98"/>
      <c r="AW3366" s="90">
        <f>BD!P3366*BD!AC3366</f>
        <v>0</v>
      </c>
      <c r="AX3366" s="90">
        <f>BD!V3366*BD!AC3366</f>
        <v>0</v>
      </c>
      <c r="AY3366" s="90">
        <f>IF(BD!AN3366="","",BD!AN3366*BD!AC3366)</f>
      </c>
      <c r="AZ3366" s="75" t="s">
        <v>123</v>
      </c>
      <c r="BA3366" s="75"/>
      <c r="BB3366" s="75"/>
      <c r="BC3366" s="75"/>
      <c r="BD3366" s="104"/>
      <c r="BE3366" s="104"/>
      <c r="BF3366" s="101"/>
      <c r="BG3366" s="101"/>
      <c r="BH3366" s="101"/>
      <c r="BI3366" s="101"/>
      <c r="BJ3366" s="101"/>
      <c r="BK3366" s="101"/>
      <c r="BL3366" s="101"/>
      <c r="BM3366" s="101"/>
      <c r="BN3366" s="101"/>
      <c r="BO3366" s="103"/>
      <c r="BP3366" s="101"/>
      <c r="BQ3366" s="101"/>
      <c r="BR3366" s="101"/>
      <c r="BS3366" s="101"/>
      <c r="BT3366" s="101"/>
      <c r="BU3366" s="101"/>
      <c r="BV3366" s="101"/>
      <c r="BW3366" s="101"/>
      <c r="BX3366" s="101"/>
      <c r="BY3366" s="101"/>
      <c r="BZ3366" s="101"/>
      <c r="CA3366" s="101"/>
      <c r="CB3366" s="101"/>
      <c r="CC3366" s="101"/>
      <c r="CD3366" s="101"/>
      <c r="CE3366" s="101"/>
      <c r="CF3366" s="101"/>
      <c r="CG3366" s="37" t="e">
        <f>VLOOKUP(Table_1[[#This Row],[EAN]],'[1]Planilha1'!$E:$R,13,0)</f>
        <v>#N/A</v>
      </c>
    </row>
    <row r="3367" ht="15" hidden="1">
      <c r="A3367" s="7"/>
      <c r="B3367" s="84" t="s">
        <v>2735</v>
      </c>
      <c r="C3367" s="75">
        <v>222686</v>
      </c>
      <c r="D3367" s="75"/>
      <c r="E3367" s="85">
        <v>7891097102837</v>
      </c>
      <c r="F3367" s="86" t="s">
        <v>3889</v>
      </c>
      <c r="G3367" s="75" t="s">
        <v>21</v>
      </c>
      <c r="H3367" s="75">
        <v>470</v>
      </c>
      <c r="I3367" s="87" t="s">
        <v>3887</v>
      </c>
      <c r="J3367" s="75" t="s">
        <v>3685</v>
      </c>
      <c r="K3367" s="88" t="s">
        <v>84</v>
      </c>
      <c r="L3367" s="88">
        <v>27</v>
      </c>
      <c r="M3367" s="88">
        <v>4</v>
      </c>
      <c r="N3367" s="75" t="s">
        <v>85</v>
      </c>
      <c r="O3367" s="75"/>
      <c r="P3367" s="106"/>
      <c r="Q3367" s="90">
        <f>(17/100+7.6/100+1.65/100)*P3367</f>
        <v>0</v>
      </c>
      <c r="R3367" s="104"/>
      <c r="S3367" s="104"/>
      <c r="T3367" s="104"/>
      <c r="U3367" s="104"/>
      <c r="V3367" s="90">
        <f>+P3367-Q3367+R3367+S3367+T3367+U3367</f>
        <v>0</v>
      </c>
      <c r="W3367" s="91">
        <f>(1.02/100)</f>
        <v>1.02E-2</v>
      </c>
      <c r="X3367" s="91">
        <v>4.8E-3</v>
      </c>
      <c r="Y3367" s="91">
        <v>0.17</v>
      </c>
      <c r="Z3367" s="91">
        <v>1.65E-2</v>
      </c>
      <c r="AA3367" s="91">
        <v>7.6E-2</v>
      </c>
      <c r="AB3367" s="91">
        <f>SUM(W3367:AA3367)</f>
        <v>0.2775</v>
      </c>
      <c r="AC3367" s="75">
        <v>12</v>
      </c>
      <c r="AD3367" s="92">
        <f>IF(AL3367="","",+AC3367*AL3367)</f>
      </c>
      <c r="AE3367" s="93">
        <f>IF(AL3367="","",+AL3367*AB3367)</f>
      </c>
      <c r="AF3367" s="92">
        <f>IF(AL3367="","",+AL3367-AE3367)</f>
      </c>
      <c r="AG3367" s="93">
        <f>+V3367</f>
        <v>0</v>
      </c>
      <c r="AH3367" s="92">
        <f>IF(AF3367="","",+AF3367-AG3367)</f>
      </c>
      <c r="AI3367" s="92">
        <f>IF(AH3367="","",+AH3367*AC3367)</f>
      </c>
      <c r="AJ3367" s="93"/>
      <c r="AK3367" s="94">
        <v>0.33</v>
      </c>
      <c r="AL3367" s="93">
        <f>IF(V3367=0,"",V3367/(1-AB3367-AK3367))</f>
      </c>
      <c r="AM3367" s="95">
        <v>0.33</v>
      </c>
      <c r="AN3367" s="93">
        <f>IF(V3367=0,"",V3367/(1-AB3367-AM3367))</f>
      </c>
      <c r="AO3367" s="96">
        <v>1.2</v>
      </c>
      <c r="AP3367" s="93">
        <f>IF(BD!AJ3367="","",BD!AJ3367*BD!AO3367)</f>
      </c>
      <c r="AQ3367" s="91">
        <f>BD!AM3367/BD!AK3367-1</f>
        <v>0</v>
      </c>
      <c r="AR3367" s="91">
        <f>IF(BD!AN3367="","",IF(BD!AJ3367="","",BD!AN3367/BD!AJ3367-1))</f>
      </c>
      <c r="AS3367" s="91">
        <f>IF(BD!AN3367="","",IF(BD!AN3367&lt;BD!AL3367,"ABAIXO DA META","DENTRO DA META"))</f>
      </c>
      <c r="AT3367" s="91" t="str">
        <f>IF(BD!AJ3367="","EM ANÁLISE",IF(BD!AP3367&gt;=BD!AN3367,"GO", "NO GO"))</f>
        <v>EM ANÁLISE</v>
      </c>
      <c r="AU3367" s="97">
        <f>IF(AN3367="","",+BD!$AN3367-AJ3367)</f>
      </c>
      <c r="AV3367" s="98"/>
      <c r="AW3367" s="90">
        <f>BD!P3367*BD!AC3367</f>
        <v>0</v>
      </c>
      <c r="AX3367" s="90">
        <f>BD!V3367*BD!AC3367</f>
        <v>0</v>
      </c>
      <c r="AY3367" s="90">
        <f>IF(BD!AN3367="","",BD!AN3367*BD!AC3367)</f>
      </c>
      <c r="AZ3367" s="75" t="s">
        <v>123</v>
      </c>
      <c r="BA3367" s="75"/>
      <c r="BB3367" s="75"/>
      <c r="BC3367" s="75"/>
      <c r="BD3367" s="104"/>
      <c r="BE3367" s="104"/>
      <c r="BF3367" s="101"/>
      <c r="BG3367" s="101"/>
      <c r="BH3367" s="101"/>
      <c r="BI3367" s="101"/>
      <c r="BJ3367" s="101"/>
      <c r="BK3367" s="101"/>
      <c r="BL3367" s="101"/>
      <c r="BM3367" s="101"/>
      <c r="BN3367" s="101"/>
      <c r="BO3367" s="103"/>
      <c r="BP3367" s="101"/>
      <c r="BQ3367" s="101"/>
      <c r="BR3367" s="101"/>
      <c r="BS3367" s="101"/>
      <c r="BT3367" s="101"/>
      <c r="BU3367" s="101"/>
      <c r="BV3367" s="101"/>
      <c r="BW3367" s="101"/>
      <c r="BX3367" s="101"/>
      <c r="BY3367" s="101"/>
      <c r="BZ3367" s="101"/>
      <c r="CA3367" s="101"/>
      <c r="CB3367" s="101"/>
      <c r="CC3367" s="101"/>
      <c r="CD3367" s="101"/>
      <c r="CE3367" s="101"/>
      <c r="CF3367" s="101"/>
      <c r="CG3367" s="37" t="e">
        <f>VLOOKUP(Table_1[[#This Row],[EAN]],'[1]Planilha1'!$E:$R,13,0)</f>
        <v>#N/A</v>
      </c>
    </row>
    <row r="3368" ht="15" hidden="1">
      <c r="A3368" s="7"/>
      <c r="B3368" s="84" t="s">
        <v>2735</v>
      </c>
      <c r="C3368" s="75">
        <v>222687</v>
      </c>
      <c r="D3368" s="75"/>
      <c r="E3368" s="85">
        <v>7891097102844</v>
      </c>
      <c r="F3368" s="86" t="s">
        <v>3890</v>
      </c>
      <c r="G3368" s="75" t="s">
        <v>21</v>
      </c>
      <c r="H3368" s="75">
        <v>470</v>
      </c>
      <c r="I3368" s="87" t="s">
        <v>3887</v>
      </c>
      <c r="J3368" s="75" t="s">
        <v>3685</v>
      </c>
      <c r="K3368" s="88" t="s">
        <v>84</v>
      </c>
      <c r="L3368" s="88">
        <v>27</v>
      </c>
      <c r="M3368" s="88">
        <v>4</v>
      </c>
      <c r="N3368" s="75" t="s">
        <v>85</v>
      </c>
      <c r="O3368" s="75"/>
      <c r="P3368" s="106"/>
      <c r="Q3368" s="90">
        <f>(17/100+7.6/100+1.65/100)*P3368</f>
        <v>0</v>
      </c>
      <c r="R3368" s="104"/>
      <c r="S3368" s="104"/>
      <c r="T3368" s="104"/>
      <c r="U3368" s="104"/>
      <c r="V3368" s="90">
        <f>+P3368-Q3368+R3368+S3368+T3368+U3368</f>
        <v>0</v>
      </c>
      <c r="W3368" s="91">
        <f>(1.02/100)</f>
        <v>1.02E-2</v>
      </c>
      <c r="X3368" s="91">
        <v>4.8E-3</v>
      </c>
      <c r="Y3368" s="91">
        <v>0.17</v>
      </c>
      <c r="Z3368" s="91">
        <v>1.65E-2</v>
      </c>
      <c r="AA3368" s="91">
        <v>7.6E-2</v>
      </c>
      <c r="AB3368" s="91">
        <f>SUM(W3368:AA3368)</f>
        <v>0.2775</v>
      </c>
      <c r="AC3368" s="75">
        <v>12</v>
      </c>
      <c r="AD3368" s="92">
        <f>IF(AL3368="","",+AC3368*AL3368)</f>
      </c>
      <c r="AE3368" s="93">
        <f>IF(AL3368="","",+AL3368*AB3368)</f>
      </c>
      <c r="AF3368" s="92">
        <f>IF(AL3368="","",+AL3368-AE3368)</f>
      </c>
      <c r="AG3368" s="93">
        <f>+V3368</f>
        <v>0</v>
      </c>
      <c r="AH3368" s="92">
        <f>IF(AF3368="","",+AF3368-AG3368)</f>
      </c>
      <c r="AI3368" s="92">
        <f>IF(AH3368="","",+AH3368*AC3368)</f>
      </c>
      <c r="AJ3368" s="93"/>
      <c r="AK3368" s="94">
        <v>0.33</v>
      </c>
      <c r="AL3368" s="93">
        <f>IF(V3368=0,"",V3368/(1-AB3368-AK3368))</f>
      </c>
      <c r="AM3368" s="95">
        <v>0.33</v>
      </c>
      <c r="AN3368" s="93">
        <f>IF(V3368=0,"",V3368/(1-AB3368-AM3368))</f>
      </c>
      <c r="AO3368" s="96">
        <v>1.2</v>
      </c>
      <c r="AP3368" s="93">
        <f>IF(BD!AJ3368="","",BD!AJ3368*BD!AO3368)</f>
      </c>
      <c r="AQ3368" s="91">
        <f>BD!AM3368/BD!AK3368-1</f>
        <v>0</v>
      </c>
      <c r="AR3368" s="91">
        <f>IF(BD!AN3368="","",IF(BD!AJ3368="","",BD!AN3368/BD!AJ3368-1))</f>
      </c>
      <c r="AS3368" s="91">
        <f>IF(BD!AN3368="","",IF(BD!AN3368&lt;BD!AL3368,"ABAIXO DA META","DENTRO DA META"))</f>
      </c>
      <c r="AT3368" s="91" t="str">
        <f>IF(BD!AJ3368="","EM ANÁLISE",IF(BD!AP3368&gt;=BD!AN3368,"GO", "NO GO"))</f>
        <v>EM ANÁLISE</v>
      </c>
      <c r="AU3368" s="97">
        <f>IF(AN3368="","",+BD!$AN3368-AJ3368)</f>
      </c>
      <c r="AV3368" s="98"/>
      <c r="AW3368" s="90">
        <f>BD!P3368*BD!AC3368</f>
        <v>0</v>
      </c>
      <c r="AX3368" s="90">
        <f>BD!V3368*BD!AC3368</f>
        <v>0</v>
      </c>
      <c r="AY3368" s="90">
        <f>IF(BD!AN3368="","",BD!AN3368*BD!AC3368)</f>
      </c>
      <c r="AZ3368" s="75" t="s">
        <v>123</v>
      </c>
      <c r="BA3368" s="75"/>
      <c r="BB3368" s="75"/>
      <c r="BC3368" s="75"/>
      <c r="BD3368" s="104"/>
      <c r="BE3368" s="104"/>
      <c r="BF3368" s="101"/>
      <c r="BG3368" s="101"/>
      <c r="BH3368" s="101"/>
      <c r="BI3368" s="101"/>
      <c r="BJ3368" s="101"/>
      <c r="BK3368" s="101"/>
      <c r="BL3368" s="101"/>
      <c r="BM3368" s="101"/>
      <c r="BN3368" s="101"/>
      <c r="BO3368" s="103"/>
      <c r="BP3368" s="101"/>
      <c r="BQ3368" s="101"/>
      <c r="BR3368" s="101"/>
      <c r="BS3368" s="101"/>
      <c r="BT3368" s="101"/>
      <c r="BU3368" s="101"/>
      <c r="BV3368" s="101"/>
      <c r="BW3368" s="101"/>
      <c r="BX3368" s="101"/>
      <c r="BY3368" s="101"/>
      <c r="BZ3368" s="101"/>
      <c r="CA3368" s="101"/>
      <c r="CB3368" s="101"/>
      <c r="CC3368" s="101"/>
      <c r="CD3368" s="101"/>
      <c r="CE3368" s="101"/>
      <c r="CF3368" s="101"/>
      <c r="CG3368" s="37" t="e">
        <f>VLOOKUP(Table_1[[#This Row],[EAN]],'[1]Planilha1'!$E:$R,13,0)</f>
        <v>#N/A</v>
      </c>
    </row>
    <row r="3369" ht="15" hidden="1">
      <c r="A3369" s="7"/>
      <c r="B3369" s="84" t="s">
        <v>2735</v>
      </c>
      <c r="C3369" s="75">
        <v>222688</v>
      </c>
      <c r="D3369" s="75"/>
      <c r="E3369" s="85">
        <v>7891097012952</v>
      </c>
      <c r="F3369" s="86" t="s">
        <v>3891</v>
      </c>
      <c r="G3369" s="75" t="s">
        <v>21</v>
      </c>
      <c r="H3369" s="75">
        <v>470</v>
      </c>
      <c r="I3369" s="87" t="s">
        <v>3887</v>
      </c>
      <c r="J3369" s="75" t="s">
        <v>3685</v>
      </c>
      <c r="K3369" s="88" t="s">
        <v>84</v>
      </c>
      <c r="L3369" s="88">
        <v>12</v>
      </c>
      <c r="M3369" s="88">
        <v>4</v>
      </c>
      <c r="N3369" s="75" t="s">
        <v>85</v>
      </c>
      <c r="O3369" s="75"/>
      <c r="P3369" s="106"/>
      <c r="Q3369" s="90">
        <f>(17/100+7.6/100+1.65/100)*P3369</f>
        <v>0</v>
      </c>
      <c r="R3369" s="104"/>
      <c r="S3369" s="104"/>
      <c r="T3369" s="104"/>
      <c r="U3369" s="104"/>
      <c r="V3369" s="90">
        <f>+P3369-Q3369+R3369+S3369+T3369+U3369</f>
        <v>0</v>
      </c>
      <c r="W3369" s="91">
        <f>(1.02/100)</f>
        <v>1.02E-2</v>
      </c>
      <c r="X3369" s="91">
        <v>4.8E-3</v>
      </c>
      <c r="Y3369" s="91">
        <v>0.17</v>
      </c>
      <c r="Z3369" s="91">
        <v>1.65E-2</v>
      </c>
      <c r="AA3369" s="91">
        <v>7.6E-2</v>
      </c>
      <c r="AB3369" s="91">
        <f>SUM(W3369:AA3369)</f>
        <v>0.2775</v>
      </c>
      <c r="AC3369" s="75">
        <v>12</v>
      </c>
      <c r="AD3369" s="92">
        <f>IF(AL3369="","",+AC3369*AL3369)</f>
      </c>
      <c r="AE3369" s="93">
        <f>IF(AL3369="","",+AL3369*AB3369)</f>
      </c>
      <c r="AF3369" s="92">
        <f>IF(AL3369="","",+AL3369-AE3369)</f>
      </c>
      <c r="AG3369" s="93">
        <f>+V3369</f>
        <v>0</v>
      </c>
      <c r="AH3369" s="92">
        <f>IF(AF3369="","",+AF3369-AG3369)</f>
      </c>
      <c r="AI3369" s="92">
        <f>IF(AH3369="","",+AH3369*AC3369)</f>
      </c>
      <c r="AJ3369" s="93"/>
      <c r="AK3369" s="94">
        <v>0.33</v>
      </c>
      <c r="AL3369" s="93">
        <f>IF(V3369=0,"",V3369/(1-AB3369-AK3369))</f>
      </c>
      <c r="AM3369" s="95">
        <v>0.33</v>
      </c>
      <c r="AN3369" s="93">
        <f>IF(V3369=0,"",V3369/(1-AB3369-AM3369))</f>
      </c>
      <c r="AO3369" s="96">
        <v>1.2</v>
      </c>
      <c r="AP3369" s="93">
        <f>IF(BD!AJ3369="","",BD!AJ3369*BD!AO3369)</f>
      </c>
      <c r="AQ3369" s="91">
        <f>BD!AM3369/BD!AK3369-1</f>
        <v>0</v>
      </c>
      <c r="AR3369" s="91">
        <f>IF(BD!AN3369="","",IF(BD!AJ3369="","",BD!AN3369/BD!AJ3369-1))</f>
      </c>
      <c r="AS3369" s="91">
        <f>IF(BD!AN3369="","",IF(BD!AN3369&lt;BD!AL3369,"ABAIXO DA META","DENTRO DA META"))</f>
      </c>
      <c r="AT3369" s="91" t="str">
        <f>IF(BD!AJ3369="","EM ANÁLISE",IF(BD!AP3369&gt;=BD!AN3369,"GO", "NO GO"))</f>
        <v>EM ANÁLISE</v>
      </c>
      <c r="AU3369" s="97">
        <f>IF(AN3369="","",+BD!$AN3369-AJ3369)</f>
      </c>
      <c r="AV3369" s="98"/>
      <c r="AW3369" s="90">
        <f>BD!P3369*BD!AC3369</f>
        <v>0</v>
      </c>
      <c r="AX3369" s="90">
        <f>BD!V3369*BD!AC3369</f>
        <v>0</v>
      </c>
      <c r="AY3369" s="90">
        <f>IF(BD!AN3369="","",BD!AN3369*BD!AC3369)</f>
      </c>
      <c r="AZ3369" s="75" t="s">
        <v>123</v>
      </c>
      <c r="BA3369" s="75"/>
      <c r="BB3369" s="75"/>
      <c r="BC3369" s="75"/>
      <c r="BD3369" s="104"/>
      <c r="BE3369" s="104"/>
      <c r="BF3369" s="101"/>
      <c r="BG3369" s="101"/>
      <c r="BH3369" s="101"/>
      <c r="BI3369" s="101"/>
      <c r="BJ3369" s="101"/>
      <c r="BK3369" s="101"/>
      <c r="BL3369" s="101"/>
      <c r="BM3369" s="101"/>
      <c r="BN3369" s="101"/>
      <c r="BO3369" s="103"/>
      <c r="BP3369" s="101"/>
      <c r="BQ3369" s="101"/>
      <c r="BR3369" s="101"/>
      <c r="BS3369" s="101"/>
      <c r="BT3369" s="101"/>
      <c r="BU3369" s="101"/>
      <c r="BV3369" s="101"/>
      <c r="BW3369" s="101"/>
      <c r="BX3369" s="101"/>
      <c r="BY3369" s="101"/>
      <c r="BZ3369" s="101"/>
      <c r="CA3369" s="101"/>
      <c r="CB3369" s="101"/>
      <c r="CC3369" s="101"/>
      <c r="CD3369" s="101"/>
      <c r="CE3369" s="101"/>
      <c r="CF3369" s="101"/>
      <c r="CG3369" s="37" t="e">
        <f>VLOOKUP(Table_1[[#This Row],[EAN]],'[1]Planilha1'!$E:$R,13,0)</f>
        <v>#N/A</v>
      </c>
    </row>
    <row r="3370" ht="15" hidden="1">
      <c r="A3370" s="7"/>
      <c r="B3370" s="84" t="s">
        <v>2735</v>
      </c>
      <c r="C3370" s="75">
        <v>222689</v>
      </c>
      <c r="D3370" s="75"/>
      <c r="E3370" s="85">
        <v>7891097013003</v>
      </c>
      <c r="F3370" s="86" t="s">
        <v>3892</v>
      </c>
      <c r="G3370" s="75" t="s">
        <v>21</v>
      </c>
      <c r="H3370" s="75">
        <v>470</v>
      </c>
      <c r="I3370" s="87" t="s">
        <v>3887</v>
      </c>
      <c r="J3370" s="75" t="s">
        <v>3685</v>
      </c>
      <c r="K3370" s="88" t="s">
        <v>84</v>
      </c>
      <c r="L3370" s="88">
        <v>24</v>
      </c>
      <c r="M3370" s="88">
        <v>4</v>
      </c>
      <c r="N3370" s="75" t="s">
        <v>85</v>
      </c>
      <c r="O3370" s="75"/>
      <c r="P3370" s="106"/>
      <c r="Q3370" s="90">
        <f>(17/100+7.6/100+1.65/100)*P3370</f>
        <v>0</v>
      </c>
      <c r="R3370" s="104"/>
      <c r="S3370" s="104"/>
      <c r="T3370" s="104"/>
      <c r="U3370" s="104"/>
      <c r="V3370" s="90">
        <f>+P3370-Q3370+R3370+S3370+T3370+U3370</f>
        <v>0</v>
      </c>
      <c r="W3370" s="91">
        <f>(1.02/100)</f>
        <v>1.02E-2</v>
      </c>
      <c r="X3370" s="91">
        <v>4.8E-3</v>
      </c>
      <c r="Y3370" s="91">
        <v>0.17</v>
      </c>
      <c r="Z3370" s="91">
        <v>1.65E-2</v>
      </c>
      <c r="AA3370" s="91">
        <v>7.6E-2</v>
      </c>
      <c r="AB3370" s="91">
        <f>SUM(W3370:AA3370)</f>
        <v>0.2775</v>
      </c>
      <c r="AC3370" s="75">
        <v>12</v>
      </c>
      <c r="AD3370" s="92">
        <f>IF(AL3370="","",+AC3370*AL3370)</f>
      </c>
      <c r="AE3370" s="93">
        <f>IF(AL3370="","",+AL3370*AB3370)</f>
      </c>
      <c r="AF3370" s="92">
        <f>IF(AL3370="","",+AL3370-AE3370)</f>
      </c>
      <c r="AG3370" s="93">
        <f>+V3370</f>
        <v>0</v>
      </c>
      <c r="AH3370" s="92">
        <f>IF(AF3370="","",+AF3370-AG3370)</f>
      </c>
      <c r="AI3370" s="92">
        <f>IF(AH3370="","",+AH3370*AC3370)</f>
      </c>
      <c r="AJ3370" s="93"/>
      <c r="AK3370" s="94">
        <v>0.33</v>
      </c>
      <c r="AL3370" s="93">
        <f>IF(V3370=0,"",V3370/(1-AB3370-AK3370))</f>
      </c>
      <c r="AM3370" s="95">
        <v>0.33</v>
      </c>
      <c r="AN3370" s="93">
        <f>IF(V3370=0,"",V3370/(1-AB3370-AM3370))</f>
      </c>
      <c r="AO3370" s="96">
        <v>1.2</v>
      </c>
      <c r="AP3370" s="93">
        <f>IF(BD!AJ3370="","",BD!AJ3370*BD!AO3370)</f>
      </c>
      <c r="AQ3370" s="91">
        <f>BD!AM3370/BD!AK3370-1</f>
        <v>0</v>
      </c>
      <c r="AR3370" s="91">
        <f>IF(BD!AN3370="","",IF(BD!AJ3370="","",BD!AN3370/BD!AJ3370-1))</f>
      </c>
      <c r="AS3370" s="91">
        <f>IF(BD!AN3370="","",IF(BD!AN3370&lt;BD!AL3370,"ABAIXO DA META","DENTRO DA META"))</f>
      </c>
      <c r="AT3370" s="91" t="str">
        <f>IF(BD!AJ3370="","EM ANÁLISE",IF(BD!AP3370&gt;=BD!AN3370,"GO", "NO GO"))</f>
        <v>EM ANÁLISE</v>
      </c>
      <c r="AU3370" s="97">
        <f>IF(AN3370="","",+BD!$AN3370-AJ3370)</f>
      </c>
      <c r="AV3370" s="98"/>
      <c r="AW3370" s="90">
        <f>BD!P3370*BD!AC3370</f>
        <v>0</v>
      </c>
      <c r="AX3370" s="90">
        <f>BD!V3370*BD!AC3370</f>
        <v>0</v>
      </c>
      <c r="AY3370" s="90">
        <f>IF(BD!AN3370="","",BD!AN3370*BD!AC3370)</f>
      </c>
      <c r="AZ3370" s="75" t="s">
        <v>123</v>
      </c>
      <c r="BA3370" s="75"/>
      <c r="BB3370" s="75"/>
      <c r="BC3370" s="75"/>
      <c r="BD3370" s="104"/>
      <c r="BE3370" s="104"/>
      <c r="BF3370" s="101"/>
      <c r="BG3370" s="101"/>
      <c r="BH3370" s="101"/>
      <c r="BI3370" s="101"/>
      <c r="BJ3370" s="101"/>
      <c r="BK3370" s="101"/>
      <c r="BL3370" s="101"/>
      <c r="BM3370" s="101"/>
      <c r="BN3370" s="101"/>
      <c r="BO3370" s="103"/>
      <c r="BP3370" s="101"/>
      <c r="BQ3370" s="101"/>
      <c r="BR3370" s="101"/>
      <c r="BS3370" s="101"/>
      <c r="BT3370" s="101"/>
      <c r="BU3370" s="101"/>
      <c r="BV3370" s="101"/>
      <c r="BW3370" s="101"/>
      <c r="BX3370" s="101"/>
      <c r="BY3370" s="101"/>
      <c r="BZ3370" s="101"/>
      <c r="CA3370" s="101"/>
      <c r="CB3370" s="101"/>
      <c r="CC3370" s="101"/>
      <c r="CD3370" s="101"/>
      <c r="CE3370" s="101"/>
      <c r="CF3370" s="101"/>
      <c r="CG3370" s="37" t="e">
        <f>VLOOKUP(Table_1[[#This Row],[EAN]],'[1]Planilha1'!$E:$R,13,0)</f>
        <v>#N/A</v>
      </c>
    </row>
    <row r="3371" ht="15" hidden="1">
      <c r="A3371" s="7"/>
      <c r="B3371" s="84" t="s">
        <v>2735</v>
      </c>
      <c r="C3371" s="75">
        <v>222690</v>
      </c>
      <c r="D3371" s="75"/>
      <c r="E3371" s="85">
        <v>7891515850524</v>
      </c>
      <c r="F3371" s="86" t="s">
        <v>3893</v>
      </c>
      <c r="G3371" s="75" t="s">
        <v>21</v>
      </c>
      <c r="H3371" s="75">
        <v>470</v>
      </c>
      <c r="I3371" s="87" t="s">
        <v>3887</v>
      </c>
      <c r="J3371" s="75" t="s">
        <v>3685</v>
      </c>
      <c r="K3371" s="88" t="s">
        <v>84</v>
      </c>
      <c r="L3371" s="88">
        <v>12</v>
      </c>
      <c r="M3371" s="88">
        <v>4</v>
      </c>
      <c r="N3371" s="75" t="s">
        <v>85</v>
      </c>
      <c r="O3371" s="75"/>
      <c r="P3371" s="106"/>
      <c r="Q3371" s="90">
        <f>(17/100+7.6/100+1.65/100)*P3371</f>
        <v>0</v>
      </c>
      <c r="R3371" s="104"/>
      <c r="S3371" s="104"/>
      <c r="T3371" s="104"/>
      <c r="U3371" s="104"/>
      <c r="V3371" s="90">
        <f>+P3371-Q3371+R3371+S3371+T3371+U3371</f>
        <v>0</v>
      </c>
      <c r="W3371" s="91">
        <f>(1.02/100)</f>
        <v>1.02E-2</v>
      </c>
      <c r="X3371" s="91">
        <v>4.8E-3</v>
      </c>
      <c r="Y3371" s="91">
        <v>0.17</v>
      </c>
      <c r="Z3371" s="91">
        <v>1.65E-2</v>
      </c>
      <c r="AA3371" s="91">
        <v>7.6E-2</v>
      </c>
      <c r="AB3371" s="91">
        <f>SUM(W3371:AA3371)</f>
        <v>0.2775</v>
      </c>
      <c r="AC3371" s="75">
        <v>12</v>
      </c>
      <c r="AD3371" s="92">
        <f>IF(AL3371="","",+AC3371*AL3371)</f>
      </c>
      <c r="AE3371" s="93">
        <f>IF(AL3371="","",+AL3371*AB3371)</f>
      </c>
      <c r="AF3371" s="92">
        <f>IF(AL3371="","",+AL3371-AE3371)</f>
      </c>
      <c r="AG3371" s="93">
        <f>+V3371</f>
        <v>0</v>
      </c>
      <c r="AH3371" s="92">
        <f>IF(AF3371="","",+AF3371-AG3371)</f>
      </c>
      <c r="AI3371" s="92">
        <f>IF(AH3371="","",+AH3371*AC3371)</f>
      </c>
      <c r="AJ3371" s="93"/>
      <c r="AK3371" s="94">
        <v>0.33</v>
      </c>
      <c r="AL3371" s="93">
        <f>IF(V3371=0,"",V3371/(1-AB3371-AK3371))</f>
      </c>
      <c r="AM3371" s="95">
        <v>0.33</v>
      </c>
      <c r="AN3371" s="93">
        <f>IF(V3371=0,"",V3371/(1-AB3371-AM3371))</f>
      </c>
      <c r="AO3371" s="96">
        <v>1.2</v>
      </c>
      <c r="AP3371" s="93">
        <f>IF(BD!AJ3371="","",BD!AJ3371*BD!AO3371)</f>
      </c>
      <c r="AQ3371" s="91">
        <f>BD!AM3371/BD!AK3371-1</f>
        <v>0</v>
      </c>
      <c r="AR3371" s="91">
        <f>IF(BD!AN3371="","",IF(BD!AJ3371="","",BD!AN3371/BD!AJ3371-1))</f>
      </c>
      <c r="AS3371" s="91">
        <f>IF(BD!AN3371="","",IF(BD!AN3371&lt;BD!AL3371,"ABAIXO DA META","DENTRO DA META"))</f>
      </c>
      <c r="AT3371" s="91" t="str">
        <f>IF(BD!AJ3371="","EM ANÁLISE",IF(BD!AP3371&gt;=BD!AN3371,"GO", "NO GO"))</f>
        <v>EM ANÁLISE</v>
      </c>
      <c r="AU3371" s="97">
        <f>IF(AN3371="","",+BD!$AN3371-AJ3371)</f>
      </c>
      <c r="AV3371" s="98"/>
      <c r="AW3371" s="90">
        <f>BD!P3371*BD!AC3371</f>
        <v>0</v>
      </c>
      <c r="AX3371" s="90">
        <f>BD!V3371*BD!AC3371</f>
        <v>0</v>
      </c>
      <c r="AY3371" s="90">
        <f>IF(BD!AN3371="","",BD!AN3371*BD!AC3371)</f>
      </c>
      <c r="AZ3371" s="75" t="s">
        <v>123</v>
      </c>
      <c r="BA3371" s="75"/>
      <c r="BB3371" s="75"/>
      <c r="BC3371" s="75"/>
      <c r="BD3371" s="104"/>
      <c r="BE3371" s="104"/>
      <c r="BF3371" s="101"/>
      <c r="BG3371" s="101"/>
      <c r="BH3371" s="101"/>
      <c r="BI3371" s="101"/>
      <c r="BJ3371" s="101"/>
      <c r="BK3371" s="101"/>
      <c r="BL3371" s="101"/>
      <c r="BM3371" s="101"/>
      <c r="BN3371" s="101"/>
      <c r="BO3371" s="103"/>
      <c r="BP3371" s="101"/>
      <c r="BQ3371" s="101"/>
      <c r="BR3371" s="101"/>
      <c r="BS3371" s="101"/>
      <c r="BT3371" s="101"/>
      <c r="BU3371" s="101"/>
      <c r="BV3371" s="101"/>
      <c r="BW3371" s="101"/>
      <c r="BX3371" s="101"/>
      <c r="BY3371" s="101"/>
      <c r="BZ3371" s="101"/>
      <c r="CA3371" s="101"/>
      <c r="CB3371" s="101"/>
      <c r="CC3371" s="101"/>
      <c r="CD3371" s="101"/>
      <c r="CE3371" s="101"/>
      <c r="CF3371" s="101"/>
      <c r="CG3371" s="37" t="e">
        <f>VLOOKUP(Table_1[[#This Row],[EAN]],'[1]Planilha1'!$E:$R,13,0)</f>
        <v>#N/A</v>
      </c>
    </row>
    <row r="3372" ht="15" hidden="1">
      <c r="A3372" s="7"/>
      <c r="B3372" s="84" t="s">
        <v>2735</v>
      </c>
      <c r="C3372" s="75">
        <v>222691</v>
      </c>
      <c r="D3372" s="75"/>
      <c r="E3372" s="85">
        <v>7891097013355</v>
      </c>
      <c r="F3372" s="86" t="s">
        <v>3894</v>
      </c>
      <c r="G3372" s="75" t="s">
        <v>21</v>
      </c>
      <c r="H3372" s="75">
        <v>470</v>
      </c>
      <c r="I3372" s="87" t="s">
        <v>3887</v>
      </c>
      <c r="J3372" s="75" t="s">
        <v>3685</v>
      </c>
      <c r="K3372" s="88" t="s">
        <v>84</v>
      </c>
      <c r="L3372" s="88">
        <v>24</v>
      </c>
      <c r="M3372" s="88">
        <v>4</v>
      </c>
      <c r="N3372" s="75" t="s">
        <v>85</v>
      </c>
      <c r="O3372" s="75"/>
      <c r="P3372" s="106"/>
      <c r="Q3372" s="90">
        <f>(17/100+7.6/100+1.65/100)*P3372</f>
        <v>0</v>
      </c>
      <c r="R3372" s="104"/>
      <c r="S3372" s="104"/>
      <c r="T3372" s="104"/>
      <c r="U3372" s="104"/>
      <c r="V3372" s="90">
        <f>+P3372-Q3372+R3372+S3372+T3372+U3372</f>
        <v>0</v>
      </c>
      <c r="W3372" s="91">
        <f>(1.02/100)</f>
        <v>1.02E-2</v>
      </c>
      <c r="X3372" s="91">
        <v>4.8E-3</v>
      </c>
      <c r="Y3372" s="91">
        <v>0.17</v>
      </c>
      <c r="Z3372" s="91">
        <v>1.65E-2</v>
      </c>
      <c r="AA3372" s="91">
        <v>7.6E-2</v>
      </c>
      <c r="AB3372" s="91">
        <f>SUM(W3372:AA3372)</f>
        <v>0.2775</v>
      </c>
      <c r="AC3372" s="75">
        <v>12</v>
      </c>
      <c r="AD3372" s="92">
        <f>IF(AL3372="","",+AC3372*AL3372)</f>
      </c>
      <c r="AE3372" s="93">
        <f>IF(AL3372="","",+AL3372*AB3372)</f>
      </c>
      <c r="AF3372" s="92">
        <f>IF(AL3372="","",+AL3372-AE3372)</f>
      </c>
      <c r="AG3372" s="93">
        <f>+V3372</f>
        <v>0</v>
      </c>
      <c r="AH3372" s="92">
        <f>IF(AF3372="","",+AF3372-AG3372)</f>
      </c>
      <c r="AI3372" s="92">
        <f>IF(AH3372="","",+AH3372*AC3372)</f>
      </c>
      <c r="AJ3372" s="93"/>
      <c r="AK3372" s="94">
        <v>0.33</v>
      </c>
      <c r="AL3372" s="93">
        <f>IF(V3372=0,"",V3372/(1-AB3372-AK3372))</f>
      </c>
      <c r="AM3372" s="95">
        <v>0.33</v>
      </c>
      <c r="AN3372" s="93">
        <f>IF(V3372=0,"",V3372/(1-AB3372-AM3372))</f>
      </c>
      <c r="AO3372" s="96">
        <v>1.2</v>
      </c>
      <c r="AP3372" s="93">
        <f>IF(BD!AJ3372="","",BD!AJ3372*BD!AO3372)</f>
      </c>
      <c r="AQ3372" s="91">
        <f>BD!AM3372/BD!AK3372-1</f>
        <v>0</v>
      </c>
      <c r="AR3372" s="91">
        <f>IF(BD!AN3372="","",IF(BD!AJ3372="","",BD!AN3372/BD!AJ3372-1))</f>
      </c>
      <c r="AS3372" s="91">
        <f>IF(BD!AN3372="","",IF(BD!AN3372&lt;BD!AL3372,"ABAIXO DA META","DENTRO DA META"))</f>
      </c>
      <c r="AT3372" s="91" t="str">
        <f>IF(BD!AJ3372="","EM ANÁLISE",IF(BD!AP3372&gt;=BD!AN3372,"GO", "NO GO"))</f>
        <v>EM ANÁLISE</v>
      </c>
      <c r="AU3372" s="97">
        <f>IF(AN3372="","",+BD!$AN3372-AJ3372)</f>
      </c>
      <c r="AV3372" s="98"/>
      <c r="AW3372" s="90">
        <f>BD!P3372*BD!AC3372</f>
        <v>0</v>
      </c>
      <c r="AX3372" s="90">
        <f>BD!V3372*BD!AC3372</f>
        <v>0</v>
      </c>
      <c r="AY3372" s="90">
        <f>IF(BD!AN3372="","",BD!AN3372*BD!AC3372)</f>
      </c>
      <c r="AZ3372" s="75" t="s">
        <v>123</v>
      </c>
      <c r="BA3372" s="75"/>
      <c r="BB3372" s="75"/>
      <c r="BC3372" s="75"/>
      <c r="BD3372" s="104"/>
      <c r="BE3372" s="104"/>
      <c r="BF3372" s="101"/>
      <c r="BG3372" s="101"/>
      <c r="BH3372" s="101"/>
      <c r="BI3372" s="101"/>
      <c r="BJ3372" s="101"/>
      <c r="BK3372" s="101"/>
      <c r="BL3372" s="101"/>
      <c r="BM3372" s="101"/>
      <c r="BN3372" s="101"/>
      <c r="BO3372" s="103"/>
      <c r="BP3372" s="101"/>
      <c r="BQ3372" s="101"/>
      <c r="BR3372" s="101"/>
      <c r="BS3372" s="101"/>
      <c r="BT3372" s="101"/>
      <c r="BU3372" s="101"/>
      <c r="BV3372" s="101"/>
      <c r="BW3372" s="101"/>
      <c r="BX3372" s="101"/>
      <c r="BY3372" s="101"/>
      <c r="BZ3372" s="101"/>
      <c r="CA3372" s="101"/>
      <c r="CB3372" s="101"/>
      <c r="CC3372" s="101"/>
      <c r="CD3372" s="101"/>
      <c r="CE3372" s="101"/>
      <c r="CF3372" s="101"/>
      <c r="CG3372" s="37" t="e">
        <f>VLOOKUP(Table_1[[#This Row],[EAN]],'[1]Planilha1'!$E:$R,13,0)</f>
        <v>#N/A</v>
      </c>
    </row>
    <row r="3373" ht="15" hidden="1">
      <c r="A3373" s="7"/>
      <c r="B3373" s="84" t="s">
        <v>2735</v>
      </c>
      <c r="C3373" s="75">
        <v>222692</v>
      </c>
      <c r="D3373" s="75"/>
      <c r="E3373" s="85">
        <v>7891097013256</v>
      </c>
      <c r="F3373" s="86" t="s">
        <v>3895</v>
      </c>
      <c r="G3373" s="75" t="s">
        <v>21</v>
      </c>
      <c r="H3373" s="75">
        <v>470</v>
      </c>
      <c r="I3373" s="87" t="s">
        <v>3887</v>
      </c>
      <c r="J3373" s="75" t="s">
        <v>3685</v>
      </c>
      <c r="K3373" s="88" t="s">
        <v>84</v>
      </c>
      <c r="L3373" s="88">
        <v>24</v>
      </c>
      <c r="M3373" s="88">
        <v>4</v>
      </c>
      <c r="N3373" s="75" t="s">
        <v>85</v>
      </c>
      <c r="O3373" s="75"/>
      <c r="P3373" s="106"/>
      <c r="Q3373" s="90">
        <f>(17/100+7.6/100+1.65/100)*P3373</f>
        <v>0</v>
      </c>
      <c r="R3373" s="104"/>
      <c r="S3373" s="104"/>
      <c r="T3373" s="104"/>
      <c r="U3373" s="104"/>
      <c r="V3373" s="90">
        <f>+P3373-Q3373+R3373+S3373+T3373+U3373</f>
        <v>0</v>
      </c>
      <c r="W3373" s="91">
        <f>(1.02/100)</f>
        <v>1.02E-2</v>
      </c>
      <c r="X3373" s="91">
        <v>4.8E-3</v>
      </c>
      <c r="Y3373" s="91">
        <v>0.17</v>
      </c>
      <c r="Z3373" s="91">
        <v>1.65E-2</v>
      </c>
      <c r="AA3373" s="91">
        <v>7.6E-2</v>
      </c>
      <c r="AB3373" s="91">
        <f>SUM(W3373:AA3373)</f>
        <v>0.2775</v>
      </c>
      <c r="AC3373" s="75">
        <v>12</v>
      </c>
      <c r="AD3373" s="92">
        <f>IF(AL3373="","",+AC3373*AL3373)</f>
      </c>
      <c r="AE3373" s="93">
        <f>IF(AL3373="","",+AL3373*AB3373)</f>
      </c>
      <c r="AF3373" s="92">
        <f>IF(AL3373="","",+AL3373-AE3373)</f>
      </c>
      <c r="AG3373" s="93">
        <f>+V3373</f>
        <v>0</v>
      </c>
      <c r="AH3373" s="92">
        <f>IF(AF3373="","",+AF3373-AG3373)</f>
      </c>
      <c r="AI3373" s="92">
        <f>IF(AH3373="","",+AH3373*AC3373)</f>
      </c>
      <c r="AJ3373" s="93"/>
      <c r="AK3373" s="94">
        <v>0.33</v>
      </c>
      <c r="AL3373" s="93">
        <f>IF(V3373=0,"",V3373/(1-AB3373-AK3373))</f>
      </c>
      <c r="AM3373" s="95">
        <v>0.33</v>
      </c>
      <c r="AN3373" s="93">
        <f>IF(V3373=0,"",V3373/(1-AB3373-AM3373))</f>
      </c>
      <c r="AO3373" s="96">
        <v>1.2</v>
      </c>
      <c r="AP3373" s="93">
        <f>IF(BD!AJ3373="","",BD!AJ3373*BD!AO3373)</f>
      </c>
      <c r="AQ3373" s="91">
        <f>BD!AM3373/BD!AK3373-1</f>
        <v>0</v>
      </c>
      <c r="AR3373" s="91">
        <f>IF(BD!AN3373="","",IF(BD!AJ3373="","",BD!AN3373/BD!AJ3373-1))</f>
      </c>
      <c r="AS3373" s="91">
        <f>IF(BD!AN3373="","",IF(BD!AN3373&lt;BD!AL3373,"ABAIXO DA META","DENTRO DA META"))</f>
      </c>
      <c r="AT3373" s="91" t="str">
        <f>IF(BD!AJ3373="","EM ANÁLISE",IF(BD!AP3373&gt;=BD!AN3373,"GO", "NO GO"))</f>
        <v>EM ANÁLISE</v>
      </c>
      <c r="AU3373" s="97">
        <f>IF(AN3373="","",+BD!$AN3373-AJ3373)</f>
      </c>
      <c r="AV3373" s="98"/>
      <c r="AW3373" s="90">
        <f>BD!P3373*BD!AC3373</f>
        <v>0</v>
      </c>
      <c r="AX3373" s="90">
        <f>BD!V3373*BD!AC3373</f>
        <v>0</v>
      </c>
      <c r="AY3373" s="90">
        <f>IF(BD!AN3373="","",BD!AN3373*BD!AC3373)</f>
      </c>
      <c r="AZ3373" s="75" t="s">
        <v>123</v>
      </c>
      <c r="BA3373" s="75"/>
      <c r="BB3373" s="75"/>
      <c r="BC3373" s="75"/>
      <c r="BD3373" s="104"/>
      <c r="BE3373" s="104"/>
      <c r="BF3373" s="101"/>
      <c r="BG3373" s="101"/>
      <c r="BH3373" s="101"/>
      <c r="BI3373" s="101"/>
      <c r="BJ3373" s="101"/>
      <c r="BK3373" s="101"/>
      <c r="BL3373" s="101"/>
      <c r="BM3373" s="101"/>
      <c r="BN3373" s="101"/>
      <c r="BO3373" s="103"/>
      <c r="BP3373" s="101"/>
      <c r="BQ3373" s="101"/>
      <c r="BR3373" s="101"/>
      <c r="BS3373" s="101"/>
      <c r="BT3373" s="101"/>
      <c r="BU3373" s="101"/>
      <c r="BV3373" s="101"/>
      <c r="BW3373" s="101"/>
      <c r="BX3373" s="101"/>
      <c r="BY3373" s="101"/>
      <c r="BZ3373" s="101"/>
      <c r="CA3373" s="101"/>
      <c r="CB3373" s="101"/>
      <c r="CC3373" s="101"/>
      <c r="CD3373" s="101"/>
      <c r="CE3373" s="101"/>
      <c r="CF3373" s="101"/>
      <c r="CG3373" s="37" t="e">
        <f>VLOOKUP(Table_1[[#This Row],[EAN]],'[1]Planilha1'!$E:$R,13,0)</f>
        <v>#N/A</v>
      </c>
    </row>
    <row r="3374" ht="15" hidden="1">
      <c r="A3374" s="7"/>
      <c r="B3374" s="84" t="s">
        <v>2735</v>
      </c>
      <c r="C3374" s="75">
        <v>222693</v>
      </c>
      <c r="D3374" s="75"/>
      <c r="E3374" s="85">
        <v>7896079510402</v>
      </c>
      <c r="F3374" s="86" t="s">
        <v>3896</v>
      </c>
      <c r="G3374" s="75" t="s">
        <v>21</v>
      </c>
      <c r="H3374" s="75">
        <v>470</v>
      </c>
      <c r="I3374" s="87" t="s">
        <v>3887</v>
      </c>
      <c r="J3374" s="75" t="s">
        <v>3685</v>
      </c>
      <c r="K3374" s="88" t="s">
        <v>84</v>
      </c>
      <c r="L3374" s="88">
        <v>24</v>
      </c>
      <c r="M3374" s="88">
        <v>4</v>
      </c>
      <c r="N3374" s="75" t="s">
        <v>85</v>
      </c>
      <c r="O3374" s="75"/>
      <c r="P3374" s="106"/>
      <c r="Q3374" s="90">
        <f>(17/100+7.6/100+1.65/100)*P3374</f>
        <v>0</v>
      </c>
      <c r="R3374" s="104"/>
      <c r="S3374" s="104"/>
      <c r="T3374" s="104"/>
      <c r="U3374" s="104"/>
      <c r="V3374" s="90">
        <f>+P3374-Q3374+R3374+S3374+T3374+U3374</f>
        <v>0</v>
      </c>
      <c r="W3374" s="91">
        <f>(1.02/100)</f>
        <v>1.02E-2</v>
      </c>
      <c r="X3374" s="91">
        <v>4.8E-3</v>
      </c>
      <c r="Y3374" s="91">
        <v>0.17</v>
      </c>
      <c r="Z3374" s="91">
        <v>1.65E-2</v>
      </c>
      <c r="AA3374" s="91">
        <v>7.6E-2</v>
      </c>
      <c r="AB3374" s="91">
        <f>SUM(W3374:AA3374)</f>
        <v>0.2775</v>
      </c>
      <c r="AC3374" s="75">
        <v>12</v>
      </c>
      <c r="AD3374" s="92">
        <f>IF(AL3374="","",+AC3374*AL3374)</f>
      </c>
      <c r="AE3374" s="93">
        <f>IF(AL3374="","",+AL3374*AB3374)</f>
      </c>
      <c r="AF3374" s="92">
        <f>IF(AL3374="","",+AL3374-AE3374)</f>
      </c>
      <c r="AG3374" s="93">
        <f>+V3374</f>
        <v>0</v>
      </c>
      <c r="AH3374" s="92">
        <f>IF(AF3374="","",+AF3374-AG3374)</f>
      </c>
      <c r="AI3374" s="92">
        <f>IF(AH3374="","",+AH3374*AC3374)</f>
      </c>
      <c r="AJ3374" s="93"/>
      <c r="AK3374" s="94">
        <v>0.33</v>
      </c>
      <c r="AL3374" s="93">
        <f>IF(V3374=0,"",V3374/(1-AB3374-AK3374))</f>
      </c>
      <c r="AM3374" s="95">
        <v>0.33</v>
      </c>
      <c r="AN3374" s="93">
        <f>IF(V3374=0,"",V3374/(1-AB3374-AM3374))</f>
      </c>
      <c r="AO3374" s="96">
        <v>1.2</v>
      </c>
      <c r="AP3374" s="93">
        <f>IF(BD!AJ3374="","",BD!AJ3374*BD!AO3374)</f>
      </c>
      <c r="AQ3374" s="91">
        <f>BD!AM3374/BD!AK3374-1</f>
        <v>0</v>
      </c>
      <c r="AR3374" s="91">
        <f>IF(BD!AN3374="","",IF(BD!AJ3374="","",BD!AN3374/BD!AJ3374-1))</f>
      </c>
      <c r="AS3374" s="91">
        <f>IF(BD!AN3374="","",IF(BD!AN3374&lt;BD!AL3374,"ABAIXO DA META","DENTRO DA META"))</f>
      </c>
      <c r="AT3374" s="91" t="str">
        <f>IF(BD!AJ3374="","EM ANÁLISE",IF(BD!AP3374&gt;=BD!AN3374,"GO", "NO GO"))</f>
        <v>EM ANÁLISE</v>
      </c>
      <c r="AU3374" s="97">
        <f>IF(AN3374="","",+BD!$AN3374-AJ3374)</f>
      </c>
      <c r="AV3374" s="98"/>
      <c r="AW3374" s="90">
        <f>BD!P3374*BD!AC3374</f>
        <v>0</v>
      </c>
      <c r="AX3374" s="90">
        <f>BD!V3374*BD!AC3374</f>
        <v>0</v>
      </c>
      <c r="AY3374" s="90">
        <f>IF(BD!AN3374="","",BD!AN3374*BD!AC3374)</f>
      </c>
      <c r="AZ3374" s="75" t="s">
        <v>123</v>
      </c>
      <c r="BA3374" s="75"/>
      <c r="BB3374" s="75"/>
      <c r="BC3374" s="75"/>
      <c r="BD3374" s="104"/>
      <c r="BE3374" s="104"/>
      <c r="BF3374" s="101"/>
      <c r="BG3374" s="101"/>
      <c r="BH3374" s="101"/>
      <c r="BI3374" s="101"/>
      <c r="BJ3374" s="101"/>
      <c r="BK3374" s="101"/>
      <c r="BL3374" s="101"/>
      <c r="BM3374" s="101"/>
      <c r="BN3374" s="101"/>
      <c r="BO3374" s="103"/>
      <c r="BP3374" s="101"/>
      <c r="BQ3374" s="101"/>
      <c r="BR3374" s="101"/>
      <c r="BS3374" s="101"/>
      <c r="BT3374" s="101"/>
      <c r="BU3374" s="101"/>
      <c r="BV3374" s="101"/>
      <c r="BW3374" s="101"/>
      <c r="BX3374" s="101"/>
      <c r="BY3374" s="101"/>
      <c r="BZ3374" s="101"/>
      <c r="CA3374" s="101"/>
      <c r="CB3374" s="101"/>
      <c r="CC3374" s="101"/>
      <c r="CD3374" s="101"/>
      <c r="CE3374" s="101"/>
      <c r="CF3374" s="101"/>
      <c r="CG3374" s="37" t="e">
        <f>VLOOKUP(Table_1[[#This Row],[EAN]],'[1]Planilha1'!$E:$R,13,0)</f>
        <v>#N/A</v>
      </c>
    </row>
    <row r="3375" ht="15" hidden="1">
      <c r="A3375" s="7"/>
      <c r="B3375" s="84" t="s">
        <v>2735</v>
      </c>
      <c r="C3375" s="75">
        <v>222694</v>
      </c>
      <c r="D3375" s="75"/>
      <c r="E3375" s="85">
        <v>7896079510419</v>
      </c>
      <c r="F3375" s="86" t="s">
        <v>3897</v>
      </c>
      <c r="G3375" s="75" t="s">
        <v>21</v>
      </c>
      <c r="H3375" s="75">
        <v>470</v>
      </c>
      <c r="I3375" s="87" t="s">
        <v>3887</v>
      </c>
      <c r="J3375" s="75" t="s">
        <v>3685</v>
      </c>
      <c r="K3375" s="88" t="s">
        <v>84</v>
      </c>
      <c r="L3375" s="88">
        <v>24</v>
      </c>
      <c r="M3375" s="88">
        <v>4</v>
      </c>
      <c r="N3375" s="75" t="s">
        <v>85</v>
      </c>
      <c r="O3375" s="75"/>
      <c r="P3375" s="106"/>
      <c r="Q3375" s="90">
        <f>(17/100+7.6/100+1.65/100)*P3375</f>
        <v>0</v>
      </c>
      <c r="R3375" s="104"/>
      <c r="S3375" s="104"/>
      <c r="T3375" s="104"/>
      <c r="U3375" s="104"/>
      <c r="V3375" s="90">
        <f>+P3375-Q3375+R3375+S3375+T3375+U3375</f>
        <v>0</v>
      </c>
      <c r="W3375" s="91">
        <f>(1.02/100)</f>
        <v>1.02E-2</v>
      </c>
      <c r="X3375" s="91">
        <v>4.8E-3</v>
      </c>
      <c r="Y3375" s="91">
        <v>0.17</v>
      </c>
      <c r="Z3375" s="91">
        <v>1.65E-2</v>
      </c>
      <c r="AA3375" s="91">
        <v>7.6E-2</v>
      </c>
      <c r="AB3375" s="91">
        <f>SUM(W3375:AA3375)</f>
        <v>0.2775</v>
      </c>
      <c r="AC3375" s="75">
        <v>12</v>
      </c>
      <c r="AD3375" s="92">
        <f>IF(AL3375="","",+AC3375*AL3375)</f>
      </c>
      <c r="AE3375" s="93">
        <f>IF(AL3375="","",+AL3375*AB3375)</f>
      </c>
      <c r="AF3375" s="92">
        <f>IF(AL3375="","",+AL3375-AE3375)</f>
      </c>
      <c r="AG3375" s="93">
        <f>+V3375</f>
        <v>0</v>
      </c>
      <c r="AH3375" s="92">
        <f>IF(AF3375="","",+AF3375-AG3375)</f>
      </c>
      <c r="AI3375" s="92">
        <f>IF(AH3375="","",+AH3375*AC3375)</f>
      </c>
      <c r="AJ3375" s="93"/>
      <c r="AK3375" s="94">
        <v>0.33</v>
      </c>
      <c r="AL3375" s="93">
        <f>IF(V3375=0,"",V3375/(1-AB3375-AK3375))</f>
      </c>
      <c r="AM3375" s="95">
        <v>0.33</v>
      </c>
      <c r="AN3375" s="93">
        <f>IF(V3375=0,"",V3375/(1-AB3375-AM3375))</f>
      </c>
      <c r="AO3375" s="96">
        <v>1.2</v>
      </c>
      <c r="AP3375" s="93">
        <f>IF(BD!AJ3375="","",BD!AJ3375*BD!AO3375)</f>
      </c>
      <c r="AQ3375" s="91">
        <f>BD!AM3375/BD!AK3375-1</f>
        <v>0</v>
      </c>
      <c r="AR3375" s="91">
        <f>IF(BD!AN3375="","",IF(BD!AJ3375="","",BD!AN3375/BD!AJ3375-1))</f>
      </c>
      <c r="AS3375" s="91">
        <f>IF(BD!AN3375="","",IF(BD!AN3375&lt;BD!AL3375,"ABAIXO DA META","DENTRO DA META"))</f>
      </c>
      <c r="AT3375" s="91" t="str">
        <f>IF(BD!AJ3375="","EM ANÁLISE",IF(BD!AP3375&gt;=BD!AN3375,"GO", "NO GO"))</f>
        <v>EM ANÁLISE</v>
      </c>
      <c r="AU3375" s="97">
        <f>IF(AN3375="","",+BD!$AN3375-AJ3375)</f>
      </c>
      <c r="AV3375" s="98"/>
      <c r="AW3375" s="90">
        <f>BD!P3375*BD!AC3375</f>
        <v>0</v>
      </c>
      <c r="AX3375" s="90">
        <f>BD!V3375*BD!AC3375</f>
        <v>0</v>
      </c>
      <c r="AY3375" s="90">
        <f>IF(BD!AN3375="","",BD!AN3375*BD!AC3375)</f>
      </c>
      <c r="AZ3375" s="75" t="s">
        <v>123</v>
      </c>
      <c r="BA3375" s="75"/>
      <c r="BB3375" s="75"/>
      <c r="BC3375" s="75"/>
      <c r="BD3375" s="104"/>
      <c r="BE3375" s="104"/>
      <c r="BF3375" s="101"/>
      <c r="BG3375" s="101"/>
      <c r="BH3375" s="101"/>
      <c r="BI3375" s="101"/>
      <c r="BJ3375" s="101"/>
      <c r="BK3375" s="101"/>
      <c r="BL3375" s="101"/>
      <c r="BM3375" s="101"/>
      <c r="BN3375" s="101"/>
      <c r="BO3375" s="103"/>
      <c r="BP3375" s="101"/>
      <c r="BQ3375" s="101"/>
      <c r="BR3375" s="101"/>
      <c r="BS3375" s="101"/>
      <c r="BT3375" s="101"/>
      <c r="BU3375" s="101"/>
      <c r="BV3375" s="101"/>
      <c r="BW3375" s="101"/>
      <c r="BX3375" s="101"/>
      <c r="BY3375" s="101"/>
      <c r="BZ3375" s="101"/>
      <c r="CA3375" s="101"/>
      <c r="CB3375" s="101"/>
      <c r="CC3375" s="101"/>
      <c r="CD3375" s="101"/>
      <c r="CE3375" s="101"/>
      <c r="CF3375" s="101"/>
      <c r="CG3375" s="37" t="e">
        <f>VLOOKUP(Table_1[[#This Row],[EAN]],'[1]Planilha1'!$E:$R,13,0)</f>
        <v>#N/A</v>
      </c>
    </row>
    <row r="3376" ht="15" hidden="1">
      <c r="A3376" s="7"/>
      <c r="B3376" s="84" t="s">
        <v>2735</v>
      </c>
      <c r="C3376" s="75">
        <v>222695</v>
      </c>
      <c r="D3376" s="75"/>
      <c r="E3376" s="85">
        <v>7896034680171</v>
      </c>
      <c r="F3376" s="86" t="s">
        <v>3898</v>
      </c>
      <c r="G3376" s="75" t="s">
        <v>21</v>
      </c>
      <c r="H3376" s="75">
        <v>470</v>
      </c>
      <c r="I3376" s="87" t="s">
        <v>3887</v>
      </c>
      <c r="J3376" s="75" t="s">
        <v>3685</v>
      </c>
      <c r="K3376" s="88" t="s">
        <v>84</v>
      </c>
      <c r="L3376" s="88">
        <v>12</v>
      </c>
      <c r="M3376" s="88">
        <v>4</v>
      </c>
      <c r="N3376" s="75" t="s">
        <v>85</v>
      </c>
      <c r="O3376" s="75"/>
      <c r="P3376" s="106"/>
      <c r="Q3376" s="90">
        <f>(17/100+7.6/100+1.65/100)*P3376</f>
        <v>0</v>
      </c>
      <c r="R3376" s="104"/>
      <c r="S3376" s="104"/>
      <c r="T3376" s="104"/>
      <c r="U3376" s="104"/>
      <c r="V3376" s="90">
        <f>+P3376-Q3376+R3376+S3376+T3376+U3376</f>
        <v>0</v>
      </c>
      <c r="W3376" s="91">
        <f>(1.02/100)</f>
        <v>1.02E-2</v>
      </c>
      <c r="X3376" s="91">
        <v>4.8E-3</v>
      </c>
      <c r="Y3376" s="91">
        <v>0.17</v>
      </c>
      <c r="Z3376" s="91">
        <v>1.65E-2</v>
      </c>
      <c r="AA3376" s="91">
        <v>7.6E-2</v>
      </c>
      <c r="AB3376" s="91">
        <f>SUM(W3376:AA3376)</f>
        <v>0.2775</v>
      </c>
      <c r="AC3376" s="75">
        <v>12</v>
      </c>
      <c r="AD3376" s="92">
        <f>IF(AL3376="","",+AC3376*AL3376)</f>
      </c>
      <c r="AE3376" s="93">
        <f>IF(AL3376="","",+AL3376*AB3376)</f>
      </c>
      <c r="AF3376" s="92">
        <f>IF(AL3376="","",+AL3376-AE3376)</f>
      </c>
      <c r="AG3376" s="93">
        <f>+V3376</f>
        <v>0</v>
      </c>
      <c r="AH3376" s="92">
        <f>IF(AF3376="","",+AF3376-AG3376)</f>
      </c>
      <c r="AI3376" s="92">
        <f>IF(AH3376="","",+AH3376*AC3376)</f>
      </c>
      <c r="AJ3376" s="93"/>
      <c r="AK3376" s="94">
        <v>0.33</v>
      </c>
      <c r="AL3376" s="93">
        <f>IF(V3376=0,"",V3376/(1-AB3376-AK3376))</f>
      </c>
      <c r="AM3376" s="95">
        <v>0.33</v>
      </c>
      <c r="AN3376" s="93">
        <f>IF(V3376=0,"",V3376/(1-AB3376-AM3376))</f>
      </c>
      <c r="AO3376" s="96">
        <v>1.2</v>
      </c>
      <c r="AP3376" s="93">
        <f>IF(BD!AJ3376="","",BD!AJ3376*BD!AO3376)</f>
      </c>
      <c r="AQ3376" s="91">
        <f>BD!AM3376/BD!AK3376-1</f>
        <v>0</v>
      </c>
      <c r="AR3376" s="91">
        <f>IF(BD!AN3376="","",IF(BD!AJ3376="","",BD!AN3376/BD!AJ3376-1))</f>
      </c>
      <c r="AS3376" s="91">
        <f>IF(BD!AN3376="","",IF(BD!AN3376&lt;BD!AL3376,"ABAIXO DA META","DENTRO DA META"))</f>
      </c>
      <c r="AT3376" s="91" t="str">
        <f>IF(BD!AJ3376="","EM ANÁLISE",IF(BD!AP3376&gt;=BD!AN3376,"GO", "NO GO"))</f>
        <v>EM ANÁLISE</v>
      </c>
      <c r="AU3376" s="97">
        <f>IF(AN3376="","",+BD!$AN3376-AJ3376)</f>
      </c>
      <c r="AV3376" s="98"/>
      <c r="AW3376" s="90">
        <f>BD!P3376*BD!AC3376</f>
        <v>0</v>
      </c>
      <c r="AX3376" s="90">
        <f>BD!V3376*BD!AC3376</f>
        <v>0</v>
      </c>
      <c r="AY3376" s="90">
        <f>IF(BD!AN3376="","",BD!AN3376*BD!AC3376)</f>
      </c>
      <c r="AZ3376" s="75" t="s">
        <v>123</v>
      </c>
      <c r="BA3376" s="75"/>
      <c r="BB3376" s="75"/>
      <c r="BC3376" s="75"/>
      <c r="BD3376" s="104"/>
      <c r="BE3376" s="104"/>
      <c r="BF3376" s="101"/>
      <c r="BG3376" s="101"/>
      <c r="BH3376" s="101"/>
      <c r="BI3376" s="101"/>
      <c r="BJ3376" s="101"/>
      <c r="BK3376" s="101"/>
      <c r="BL3376" s="101"/>
      <c r="BM3376" s="101"/>
      <c r="BN3376" s="101"/>
      <c r="BO3376" s="103"/>
      <c r="BP3376" s="101"/>
      <c r="BQ3376" s="101"/>
      <c r="BR3376" s="101"/>
      <c r="BS3376" s="101"/>
      <c r="BT3376" s="101"/>
      <c r="BU3376" s="101"/>
      <c r="BV3376" s="101"/>
      <c r="BW3376" s="101"/>
      <c r="BX3376" s="101"/>
      <c r="BY3376" s="101"/>
      <c r="BZ3376" s="101"/>
      <c r="CA3376" s="101"/>
      <c r="CB3376" s="101"/>
      <c r="CC3376" s="101"/>
      <c r="CD3376" s="101"/>
      <c r="CE3376" s="101"/>
      <c r="CF3376" s="101"/>
      <c r="CG3376" s="37" t="e">
        <f>VLOOKUP(Table_1[[#This Row],[EAN]],'[1]Planilha1'!$E:$R,13,0)</f>
        <v>#N/A</v>
      </c>
    </row>
    <row r="3377" ht="15" hidden="1">
      <c r="A3377" s="7"/>
      <c r="B3377" s="84" t="s">
        <v>2735</v>
      </c>
      <c r="C3377" s="75">
        <v>222696</v>
      </c>
      <c r="D3377" s="75"/>
      <c r="E3377" s="85">
        <v>7896034611090</v>
      </c>
      <c r="F3377" s="86" t="s">
        <v>3899</v>
      </c>
      <c r="G3377" s="75" t="s">
        <v>21</v>
      </c>
      <c r="H3377" s="75">
        <v>470</v>
      </c>
      <c r="I3377" s="87" t="s">
        <v>3887</v>
      </c>
      <c r="J3377" s="75" t="s">
        <v>3685</v>
      </c>
      <c r="K3377" s="88" t="s">
        <v>84</v>
      </c>
      <c r="L3377" s="88">
        <v>24</v>
      </c>
      <c r="M3377" s="88">
        <v>4</v>
      </c>
      <c r="N3377" s="75" t="s">
        <v>85</v>
      </c>
      <c r="O3377" s="75"/>
      <c r="P3377" s="106"/>
      <c r="Q3377" s="90">
        <f>(17/100+7.6/100+1.65/100)*P3377</f>
        <v>0</v>
      </c>
      <c r="R3377" s="104"/>
      <c r="S3377" s="104"/>
      <c r="T3377" s="104"/>
      <c r="U3377" s="104"/>
      <c r="V3377" s="90">
        <f>+P3377-Q3377+R3377+S3377+T3377+U3377</f>
        <v>0</v>
      </c>
      <c r="W3377" s="91">
        <f>(1.02/100)</f>
        <v>1.02E-2</v>
      </c>
      <c r="X3377" s="91">
        <v>4.8E-3</v>
      </c>
      <c r="Y3377" s="91">
        <v>0.17</v>
      </c>
      <c r="Z3377" s="91">
        <v>1.65E-2</v>
      </c>
      <c r="AA3377" s="91">
        <v>7.6E-2</v>
      </c>
      <c r="AB3377" s="91">
        <f>SUM(W3377:AA3377)</f>
        <v>0.2775</v>
      </c>
      <c r="AC3377" s="75">
        <v>12</v>
      </c>
      <c r="AD3377" s="92">
        <f>IF(AL3377="","",+AC3377*AL3377)</f>
      </c>
      <c r="AE3377" s="93">
        <f>IF(AL3377="","",+AL3377*AB3377)</f>
      </c>
      <c r="AF3377" s="92">
        <f>IF(AL3377="","",+AL3377-AE3377)</f>
      </c>
      <c r="AG3377" s="93">
        <f>+V3377</f>
        <v>0</v>
      </c>
      <c r="AH3377" s="92">
        <f>IF(AF3377="","",+AF3377-AG3377)</f>
      </c>
      <c r="AI3377" s="92">
        <f>IF(AH3377="","",+AH3377*AC3377)</f>
      </c>
      <c r="AJ3377" s="93"/>
      <c r="AK3377" s="94">
        <v>0.33</v>
      </c>
      <c r="AL3377" s="93">
        <f>IF(V3377=0,"",V3377/(1-AB3377-AK3377))</f>
      </c>
      <c r="AM3377" s="95">
        <v>0.33</v>
      </c>
      <c r="AN3377" s="93">
        <f>IF(V3377=0,"",V3377/(1-AB3377-AM3377))</f>
      </c>
      <c r="AO3377" s="96">
        <v>1.2</v>
      </c>
      <c r="AP3377" s="93">
        <f>IF(BD!AJ3377="","",BD!AJ3377*BD!AO3377)</f>
      </c>
      <c r="AQ3377" s="91">
        <f>BD!AM3377/BD!AK3377-1</f>
        <v>0</v>
      </c>
      <c r="AR3377" s="91">
        <f>IF(BD!AN3377="","",IF(BD!AJ3377="","",BD!AN3377/BD!AJ3377-1))</f>
      </c>
      <c r="AS3377" s="91">
        <f>IF(BD!AN3377="","",IF(BD!AN3377&lt;BD!AL3377,"ABAIXO DA META","DENTRO DA META"))</f>
      </c>
      <c r="AT3377" s="91" t="str">
        <f>IF(BD!AJ3377="","EM ANÁLISE",IF(BD!AP3377&gt;=BD!AN3377,"GO", "NO GO"))</f>
        <v>EM ANÁLISE</v>
      </c>
      <c r="AU3377" s="97">
        <f>IF(AN3377="","",+BD!$AN3377-AJ3377)</f>
      </c>
      <c r="AV3377" s="98"/>
      <c r="AW3377" s="90">
        <f>BD!P3377*BD!AC3377</f>
        <v>0</v>
      </c>
      <c r="AX3377" s="90">
        <f>BD!V3377*BD!AC3377</f>
        <v>0</v>
      </c>
      <c r="AY3377" s="90">
        <f>IF(BD!AN3377="","",BD!AN3377*BD!AC3377)</f>
      </c>
      <c r="AZ3377" s="75" t="s">
        <v>123</v>
      </c>
      <c r="BA3377" s="75"/>
      <c r="BB3377" s="75"/>
      <c r="BC3377" s="75"/>
      <c r="BD3377" s="104"/>
      <c r="BE3377" s="104"/>
      <c r="BF3377" s="101"/>
      <c r="BG3377" s="101"/>
      <c r="BH3377" s="101"/>
      <c r="BI3377" s="101"/>
      <c r="BJ3377" s="101"/>
      <c r="BK3377" s="101"/>
      <c r="BL3377" s="101"/>
      <c r="BM3377" s="101"/>
      <c r="BN3377" s="101"/>
      <c r="BO3377" s="103"/>
      <c r="BP3377" s="101"/>
      <c r="BQ3377" s="101"/>
      <c r="BR3377" s="101"/>
      <c r="BS3377" s="101"/>
      <c r="BT3377" s="101"/>
      <c r="BU3377" s="101"/>
      <c r="BV3377" s="101"/>
      <c r="BW3377" s="101"/>
      <c r="BX3377" s="101"/>
      <c r="BY3377" s="101"/>
      <c r="BZ3377" s="101"/>
      <c r="CA3377" s="101"/>
      <c r="CB3377" s="101"/>
      <c r="CC3377" s="101"/>
      <c r="CD3377" s="101"/>
      <c r="CE3377" s="101"/>
      <c r="CF3377" s="101"/>
      <c r="CG3377" s="37" t="e">
        <f>VLOOKUP(Table_1[[#This Row],[EAN]],'[1]Planilha1'!$E:$R,13,0)</f>
        <v>#N/A</v>
      </c>
    </row>
    <row r="3378" ht="15" hidden="1">
      <c r="A3378" s="7"/>
      <c r="B3378" s="84" t="s">
        <v>2735</v>
      </c>
      <c r="C3378" s="75">
        <v>222697</v>
      </c>
      <c r="D3378" s="75"/>
      <c r="E3378" s="85">
        <v>7891097014529</v>
      </c>
      <c r="F3378" s="86" t="s">
        <v>3900</v>
      </c>
      <c r="G3378" s="75" t="s">
        <v>11</v>
      </c>
      <c r="H3378" s="75">
        <v>1740</v>
      </c>
      <c r="I3378" s="87" t="s">
        <v>3901</v>
      </c>
      <c r="J3378" s="75" t="s">
        <v>3685</v>
      </c>
      <c r="K3378" s="88" t="s">
        <v>84</v>
      </c>
      <c r="L3378" s="88">
        <v>12</v>
      </c>
      <c r="M3378" s="88">
        <v>4</v>
      </c>
      <c r="N3378" s="75" t="s">
        <v>85</v>
      </c>
      <c r="O3378" s="75"/>
      <c r="P3378" s="106"/>
      <c r="Q3378" s="90">
        <f>(17/100+7.6/100+1.65/100)*P3378</f>
        <v>0</v>
      </c>
      <c r="R3378" s="104"/>
      <c r="S3378" s="104"/>
      <c r="T3378" s="104"/>
      <c r="U3378" s="104"/>
      <c r="V3378" s="90">
        <f>+P3378-Q3378+R3378+S3378+T3378+U3378</f>
        <v>0</v>
      </c>
      <c r="W3378" s="91">
        <f>(1.02/100)</f>
        <v>1.02E-2</v>
      </c>
      <c r="X3378" s="91">
        <v>4.8E-3</v>
      </c>
      <c r="Y3378" s="91">
        <v>0.17</v>
      </c>
      <c r="Z3378" s="91">
        <v>1.65E-2</v>
      </c>
      <c r="AA3378" s="91">
        <v>7.6E-2</v>
      </c>
      <c r="AB3378" s="91">
        <f>SUM(W3378:AA3378)</f>
        <v>0.2775</v>
      </c>
      <c r="AC3378" s="75">
        <v>12</v>
      </c>
      <c r="AD3378" s="92">
        <f>IF(AL3378="","",+AC3378*AL3378)</f>
      </c>
      <c r="AE3378" s="93">
        <f>IF(AL3378="","",+AL3378*AB3378)</f>
      </c>
      <c r="AF3378" s="92">
        <f>IF(AL3378="","",+AL3378-AE3378)</f>
      </c>
      <c r="AG3378" s="93">
        <f>+V3378</f>
        <v>0</v>
      </c>
      <c r="AH3378" s="92">
        <f>IF(AF3378="","",+AF3378-AG3378)</f>
      </c>
      <c r="AI3378" s="92">
        <f>IF(AH3378="","",+AH3378*AC3378)</f>
      </c>
      <c r="AJ3378" s="93"/>
      <c r="AK3378" s="94">
        <v>0.33</v>
      </c>
      <c r="AL3378" s="93">
        <f>IF(V3378=0,"",V3378/(1-AB3378-AK3378))</f>
      </c>
      <c r="AM3378" s="95">
        <v>0.33</v>
      </c>
      <c r="AN3378" s="93">
        <f>IF(V3378=0,"",V3378/(1-AB3378-AM3378))</f>
      </c>
      <c r="AO3378" s="96">
        <v>1.2</v>
      </c>
      <c r="AP3378" s="93">
        <f>IF(BD!AJ3378="","",BD!AJ3378*BD!AO3378)</f>
      </c>
      <c r="AQ3378" s="91">
        <f>BD!AM3378/BD!AK3378-1</f>
        <v>0</v>
      </c>
      <c r="AR3378" s="91">
        <f>IF(BD!AN3378="","",IF(BD!AJ3378="","",BD!AN3378/BD!AJ3378-1))</f>
      </c>
      <c r="AS3378" s="91">
        <f>IF(BD!AN3378="","",IF(BD!AN3378&lt;BD!AL3378,"ABAIXO DA META","DENTRO DA META"))</f>
      </c>
      <c r="AT3378" s="91" t="str">
        <f>IF(BD!AJ3378="","EM ANÁLISE",IF(BD!AP3378&gt;=BD!AN3378,"GO", "NO GO"))</f>
        <v>EM ANÁLISE</v>
      </c>
      <c r="AU3378" s="97">
        <f>IF(AN3378="","",+BD!$AN3378-AJ3378)</f>
      </c>
      <c r="AV3378" s="98"/>
      <c r="AW3378" s="90">
        <f>BD!P3378*BD!AC3378</f>
        <v>0</v>
      </c>
      <c r="AX3378" s="90">
        <f>BD!V3378*BD!AC3378</f>
        <v>0</v>
      </c>
      <c r="AY3378" s="90">
        <f>IF(BD!AN3378="","",BD!AN3378*BD!AC3378)</f>
      </c>
      <c r="AZ3378" s="75" t="s">
        <v>123</v>
      </c>
      <c r="BA3378" s="75"/>
      <c r="BB3378" s="75"/>
      <c r="BC3378" s="75"/>
      <c r="BD3378" s="104"/>
      <c r="BE3378" s="104"/>
      <c r="BF3378" s="101"/>
      <c r="BG3378" s="101"/>
      <c r="BH3378" s="101"/>
      <c r="BI3378" s="101"/>
      <c r="BJ3378" s="101"/>
      <c r="BK3378" s="101"/>
      <c r="BL3378" s="101"/>
      <c r="BM3378" s="101"/>
      <c r="BN3378" s="101"/>
      <c r="BO3378" s="103"/>
      <c r="BP3378" s="101"/>
      <c r="BQ3378" s="101"/>
      <c r="BR3378" s="101"/>
      <c r="BS3378" s="101"/>
      <c r="BT3378" s="101"/>
      <c r="BU3378" s="101"/>
      <c r="BV3378" s="101"/>
      <c r="BW3378" s="101"/>
      <c r="BX3378" s="101"/>
      <c r="BY3378" s="101"/>
      <c r="BZ3378" s="101"/>
      <c r="CA3378" s="101"/>
      <c r="CB3378" s="101"/>
      <c r="CC3378" s="101"/>
      <c r="CD3378" s="101"/>
      <c r="CE3378" s="101"/>
      <c r="CF3378" s="101"/>
      <c r="CG3378" s="37" t="e">
        <f>VLOOKUP(Table_1[[#This Row],[EAN]],'[1]Planilha1'!$E:$R,13,0)</f>
        <v>#N/A</v>
      </c>
    </row>
    <row r="3379" ht="15" hidden="1">
      <c r="A3379" s="7"/>
      <c r="B3379" s="84" t="s">
        <v>2735</v>
      </c>
      <c r="C3379" s="75">
        <v>222698</v>
      </c>
      <c r="D3379" s="75"/>
      <c r="E3379" s="85">
        <v>7891097017902</v>
      </c>
      <c r="F3379" s="86" t="s">
        <v>3902</v>
      </c>
      <c r="G3379" s="75" t="s">
        <v>11</v>
      </c>
      <c r="H3379" s="75">
        <v>1740</v>
      </c>
      <c r="I3379" s="87" t="s">
        <v>3901</v>
      </c>
      <c r="J3379" s="75" t="s">
        <v>3685</v>
      </c>
      <c r="K3379" s="88" t="s">
        <v>84</v>
      </c>
      <c r="L3379" s="88">
        <v>12</v>
      </c>
      <c r="M3379" s="88">
        <v>4</v>
      </c>
      <c r="N3379" s="75" t="s">
        <v>85</v>
      </c>
      <c r="O3379" s="75"/>
      <c r="P3379" s="106"/>
      <c r="Q3379" s="90">
        <f>(17/100+7.6/100+1.65/100)*P3379</f>
        <v>0</v>
      </c>
      <c r="R3379" s="104"/>
      <c r="S3379" s="104"/>
      <c r="T3379" s="104"/>
      <c r="U3379" s="104"/>
      <c r="V3379" s="90">
        <f>+P3379-Q3379+R3379+S3379+T3379+U3379</f>
        <v>0</v>
      </c>
      <c r="W3379" s="91">
        <f>(1.02/100)</f>
        <v>1.02E-2</v>
      </c>
      <c r="X3379" s="91">
        <v>4.8E-3</v>
      </c>
      <c r="Y3379" s="91">
        <v>0.17</v>
      </c>
      <c r="Z3379" s="91">
        <v>1.65E-2</v>
      </c>
      <c r="AA3379" s="91">
        <v>7.6E-2</v>
      </c>
      <c r="AB3379" s="91">
        <f>SUM(W3379:AA3379)</f>
        <v>0.2775</v>
      </c>
      <c r="AC3379" s="75">
        <v>12</v>
      </c>
      <c r="AD3379" s="92">
        <f>IF(AL3379="","",+AC3379*AL3379)</f>
      </c>
      <c r="AE3379" s="93">
        <f>IF(AL3379="","",+AL3379*AB3379)</f>
      </c>
      <c r="AF3379" s="92">
        <f>IF(AL3379="","",+AL3379-AE3379)</f>
      </c>
      <c r="AG3379" s="93">
        <f>+V3379</f>
        <v>0</v>
      </c>
      <c r="AH3379" s="92">
        <f>IF(AF3379="","",+AF3379-AG3379)</f>
      </c>
      <c r="AI3379" s="92">
        <f>IF(AH3379="","",+AH3379*AC3379)</f>
      </c>
      <c r="AJ3379" s="93"/>
      <c r="AK3379" s="94">
        <v>0.33</v>
      </c>
      <c r="AL3379" s="93">
        <f>IF(V3379=0,"",V3379/(1-AB3379-AK3379))</f>
      </c>
      <c r="AM3379" s="95">
        <v>0.33</v>
      </c>
      <c r="AN3379" s="93">
        <f>IF(V3379=0,"",V3379/(1-AB3379-AM3379))</f>
      </c>
      <c r="AO3379" s="96">
        <v>1.2</v>
      </c>
      <c r="AP3379" s="93">
        <f>IF(BD!AJ3379="","",BD!AJ3379*BD!AO3379)</f>
      </c>
      <c r="AQ3379" s="91">
        <f>BD!AM3379/BD!AK3379-1</f>
        <v>0</v>
      </c>
      <c r="AR3379" s="91">
        <f>IF(BD!AN3379="","",IF(BD!AJ3379="","",BD!AN3379/BD!AJ3379-1))</f>
      </c>
      <c r="AS3379" s="91">
        <f>IF(BD!AN3379="","",IF(BD!AN3379&lt;BD!AL3379,"ABAIXO DA META","DENTRO DA META"))</f>
      </c>
      <c r="AT3379" s="91" t="str">
        <f>IF(BD!AJ3379="","EM ANÁLISE",IF(BD!AP3379&gt;=BD!AN3379,"GO", "NO GO"))</f>
        <v>EM ANÁLISE</v>
      </c>
      <c r="AU3379" s="97">
        <f>IF(AN3379="","",+BD!$AN3379-AJ3379)</f>
      </c>
      <c r="AV3379" s="98"/>
      <c r="AW3379" s="90">
        <f>BD!P3379*BD!AC3379</f>
        <v>0</v>
      </c>
      <c r="AX3379" s="90">
        <f>BD!V3379*BD!AC3379</f>
        <v>0</v>
      </c>
      <c r="AY3379" s="90">
        <f>IF(BD!AN3379="","",BD!AN3379*BD!AC3379)</f>
      </c>
      <c r="AZ3379" s="75" t="s">
        <v>123</v>
      </c>
      <c r="BA3379" s="75"/>
      <c r="BB3379" s="75"/>
      <c r="BC3379" s="75"/>
      <c r="BD3379" s="104"/>
      <c r="BE3379" s="104"/>
      <c r="BF3379" s="101"/>
      <c r="BG3379" s="101"/>
      <c r="BH3379" s="101"/>
      <c r="BI3379" s="101"/>
      <c r="BJ3379" s="101"/>
      <c r="BK3379" s="101"/>
      <c r="BL3379" s="101"/>
      <c r="BM3379" s="101"/>
      <c r="BN3379" s="101"/>
      <c r="BO3379" s="103"/>
      <c r="BP3379" s="101"/>
      <c r="BQ3379" s="101"/>
      <c r="BR3379" s="101"/>
      <c r="BS3379" s="101"/>
      <c r="BT3379" s="101"/>
      <c r="BU3379" s="101"/>
      <c r="BV3379" s="101"/>
      <c r="BW3379" s="101"/>
      <c r="BX3379" s="101"/>
      <c r="BY3379" s="101"/>
      <c r="BZ3379" s="101"/>
      <c r="CA3379" s="101"/>
      <c r="CB3379" s="101"/>
      <c r="CC3379" s="101"/>
      <c r="CD3379" s="101"/>
      <c r="CE3379" s="101"/>
      <c r="CF3379" s="101"/>
      <c r="CG3379" s="37" t="e">
        <f>VLOOKUP(Table_1[[#This Row],[EAN]],'[1]Planilha1'!$E:$R,13,0)</f>
        <v>#N/A</v>
      </c>
    </row>
    <row r="3380" ht="15" hidden="1">
      <c r="A3380" s="7"/>
      <c r="B3380" s="84" t="s">
        <v>2735</v>
      </c>
      <c r="C3380" s="75">
        <v>222699</v>
      </c>
      <c r="D3380" s="75"/>
      <c r="E3380" s="85">
        <v>7891097019975</v>
      </c>
      <c r="F3380" s="86" t="s">
        <v>3903</v>
      </c>
      <c r="G3380" s="75" t="s">
        <v>11</v>
      </c>
      <c r="H3380" s="75">
        <v>3950</v>
      </c>
      <c r="I3380" s="87" t="e">
        <v>#N/A</v>
      </c>
      <c r="J3380" s="75" t="s">
        <v>609</v>
      </c>
      <c r="K3380" s="88" t="s">
        <v>84</v>
      </c>
      <c r="L3380" s="88">
        <v>24</v>
      </c>
      <c r="M3380" s="88">
        <v>4</v>
      </c>
      <c r="N3380" s="75" t="s">
        <v>85</v>
      </c>
      <c r="O3380" s="75"/>
      <c r="P3380" s="106"/>
      <c r="Q3380" s="90">
        <f>(17/100+7.6/100+1.65/100)*P3380</f>
        <v>0</v>
      </c>
      <c r="R3380" s="104"/>
      <c r="S3380" s="104"/>
      <c r="T3380" s="104"/>
      <c r="U3380" s="104"/>
      <c r="V3380" s="90">
        <f>+P3380-Q3380+R3380+S3380+T3380+U3380</f>
        <v>0</v>
      </c>
      <c r="W3380" s="91">
        <f>(1.02/100)</f>
        <v>1.02E-2</v>
      </c>
      <c r="X3380" s="91">
        <v>4.8E-3</v>
      </c>
      <c r="Y3380" s="91">
        <v>0.17</v>
      </c>
      <c r="Z3380" s="91">
        <v>1.65E-2</v>
      </c>
      <c r="AA3380" s="91">
        <v>7.6E-2</v>
      </c>
      <c r="AB3380" s="91">
        <f>SUM(W3380:AA3380)</f>
        <v>0.2775</v>
      </c>
      <c r="AC3380" s="75">
        <v>12</v>
      </c>
      <c r="AD3380" s="92">
        <f>IF(AL3380="","",+AC3380*AL3380)</f>
      </c>
      <c r="AE3380" s="93">
        <f>IF(AL3380="","",+AL3380*AB3380)</f>
      </c>
      <c r="AF3380" s="92">
        <f>IF(AL3380="","",+AL3380-AE3380)</f>
      </c>
      <c r="AG3380" s="93">
        <f>+V3380</f>
        <v>0</v>
      </c>
      <c r="AH3380" s="92">
        <f>IF(AF3380="","",+AF3380-AG3380)</f>
      </c>
      <c r="AI3380" s="92">
        <f>IF(AH3380="","",+AH3380*AC3380)</f>
      </c>
      <c r="AJ3380" s="93"/>
      <c r="AK3380" s="94">
        <v>0.33</v>
      </c>
      <c r="AL3380" s="93">
        <f>IF(V3380=0,"",V3380/(1-AB3380-AK3380))</f>
      </c>
      <c r="AM3380" s="95">
        <v>0.33</v>
      </c>
      <c r="AN3380" s="93">
        <f>IF(V3380=0,"",V3380/(1-AB3380-AM3380))</f>
      </c>
      <c r="AO3380" s="96">
        <v>1.2</v>
      </c>
      <c r="AP3380" s="93">
        <f>IF(BD!AJ3380="","",BD!AJ3380*BD!AO3380)</f>
      </c>
      <c r="AQ3380" s="91">
        <f>BD!AM3380/BD!AK3380-1</f>
        <v>0</v>
      </c>
      <c r="AR3380" s="91">
        <f>IF(BD!AN3380="","",IF(BD!AJ3380="","",BD!AN3380/BD!AJ3380-1))</f>
      </c>
      <c r="AS3380" s="91">
        <f>IF(BD!AN3380="","",IF(BD!AN3380&lt;BD!AL3380,"ABAIXO DA META","DENTRO DA META"))</f>
      </c>
      <c r="AT3380" s="91" t="str">
        <f>IF(BD!AJ3380="","EM ANÁLISE",IF(BD!AP3380&gt;=BD!AN3380,"GO", "NO GO"))</f>
        <v>EM ANÁLISE</v>
      </c>
      <c r="AU3380" s="97">
        <f>IF(AN3380="","",+BD!$AN3380-AJ3380)</f>
      </c>
      <c r="AV3380" s="98"/>
      <c r="AW3380" s="90">
        <f>BD!P3380*BD!AC3380</f>
        <v>0</v>
      </c>
      <c r="AX3380" s="90">
        <f>BD!V3380*BD!AC3380</f>
        <v>0</v>
      </c>
      <c r="AY3380" s="90">
        <f>IF(BD!AN3380="","",BD!AN3380*BD!AC3380)</f>
      </c>
      <c r="AZ3380" s="75" t="s">
        <v>123</v>
      </c>
      <c r="BA3380" s="75"/>
      <c r="BB3380" s="75"/>
      <c r="BC3380" s="75"/>
      <c r="BD3380" s="104"/>
      <c r="BE3380" s="104"/>
      <c r="BF3380" s="101"/>
      <c r="BG3380" s="101"/>
      <c r="BH3380" s="101"/>
      <c r="BI3380" s="101"/>
      <c r="BJ3380" s="101"/>
      <c r="BK3380" s="101"/>
      <c r="BL3380" s="101"/>
      <c r="BM3380" s="101"/>
      <c r="BN3380" s="101"/>
      <c r="BO3380" s="103"/>
      <c r="BP3380" s="101"/>
      <c r="BQ3380" s="101"/>
      <c r="BR3380" s="101"/>
      <c r="BS3380" s="101"/>
      <c r="BT3380" s="101"/>
      <c r="BU3380" s="101"/>
      <c r="BV3380" s="101"/>
      <c r="BW3380" s="101"/>
      <c r="BX3380" s="101"/>
      <c r="BY3380" s="101"/>
      <c r="BZ3380" s="101"/>
      <c r="CA3380" s="101"/>
      <c r="CB3380" s="101"/>
      <c r="CC3380" s="101"/>
      <c r="CD3380" s="101"/>
      <c r="CE3380" s="101"/>
      <c r="CF3380" s="101"/>
      <c r="CG3380" s="37" t="e">
        <f>VLOOKUP(Table_1[[#This Row],[EAN]],'[1]Planilha1'!$E:$R,13,0)</f>
        <v>#N/A</v>
      </c>
    </row>
    <row r="3381" ht="15" hidden="1">
      <c r="A3381" s="7"/>
      <c r="B3381" s="84" t="s">
        <v>2735</v>
      </c>
      <c r="C3381" s="75">
        <v>222700</v>
      </c>
      <c r="D3381" s="75"/>
      <c r="E3381" s="85">
        <v>7891097017254</v>
      </c>
      <c r="F3381" s="86" t="s">
        <v>3904</v>
      </c>
      <c r="G3381" s="75" t="s">
        <v>21</v>
      </c>
      <c r="H3381" s="75">
        <v>1110</v>
      </c>
      <c r="I3381" s="87" t="s">
        <v>3905</v>
      </c>
      <c r="J3381" s="75" t="s">
        <v>3906</v>
      </c>
      <c r="K3381" s="88" t="s">
        <v>84</v>
      </c>
      <c r="L3381" s="88">
        <v>24</v>
      </c>
      <c r="M3381" s="88">
        <v>4</v>
      </c>
      <c r="N3381" s="75" t="s">
        <v>85</v>
      </c>
      <c r="O3381" s="75"/>
      <c r="P3381" s="106"/>
      <c r="Q3381" s="90">
        <f>(17/100+7.6/100+1.65/100)*P3381</f>
        <v>0</v>
      </c>
      <c r="R3381" s="104"/>
      <c r="S3381" s="104"/>
      <c r="T3381" s="104"/>
      <c r="U3381" s="104"/>
      <c r="V3381" s="90">
        <f>+P3381-Q3381+R3381+S3381+T3381+U3381</f>
        <v>0</v>
      </c>
      <c r="W3381" s="91">
        <f>(1.02/100)</f>
        <v>1.02E-2</v>
      </c>
      <c r="X3381" s="91">
        <v>4.8E-3</v>
      </c>
      <c r="Y3381" s="91">
        <v>0.17</v>
      </c>
      <c r="Z3381" s="91">
        <v>1.65E-2</v>
      </c>
      <c r="AA3381" s="91">
        <v>7.6E-2</v>
      </c>
      <c r="AB3381" s="91">
        <f>SUM(W3381:AA3381)</f>
        <v>0.2775</v>
      </c>
      <c r="AC3381" s="75">
        <v>12</v>
      </c>
      <c r="AD3381" s="92">
        <f>IF(AL3381="","",+AC3381*AL3381)</f>
      </c>
      <c r="AE3381" s="93">
        <f>IF(AL3381="","",+AL3381*AB3381)</f>
      </c>
      <c r="AF3381" s="92">
        <f>IF(AL3381="","",+AL3381-AE3381)</f>
      </c>
      <c r="AG3381" s="93">
        <f>+V3381</f>
        <v>0</v>
      </c>
      <c r="AH3381" s="92">
        <f>IF(AF3381="","",+AF3381-AG3381)</f>
      </c>
      <c r="AI3381" s="92">
        <f>IF(AH3381="","",+AH3381*AC3381)</f>
      </c>
      <c r="AJ3381" s="93"/>
      <c r="AK3381" s="94">
        <v>0.33</v>
      </c>
      <c r="AL3381" s="93">
        <f>IF(V3381=0,"",V3381/(1-AB3381-AK3381))</f>
      </c>
      <c r="AM3381" s="95">
        <v>0.33</v>
      </c>
      <c r="AN3381" s="93">
        <f>IF(V3381=0,"",V3381/(1-AB3381-AM3381))</f>
      </c>
      <c r="AO3381" s="96">
        <v>1.2</v>
      </c>
      <c r="AP3381" s="93">
        <f>IF(BD!AJ3381="","",BD!AJ3381*BD!AO3381)</f>
      </c>
      <c r="AQ3381" s="91">
        <f>BD!AM3381/BD!AK3381-1</f>
        <v>0</v>
      </c>
      <c r="AR3381" s="91">
        <f>IF(BD!AN3381="","",IF(BD!AJ3381="","",BD!AN3381/BD!AJ3381-1))</f>
      </c>
      <c r="AS3381" s="91">
        <f>IF(BD!AN3381="","",IF(BD!AN3381&lt;BD!AL3381,"ABAIXO DA META","DENTRO DA META"))</f>
      </c>
      <c r="AT3381" s="91" t="str">
        <f>IF(BD!AJ3381="","EM ANÁLISE",IF(BD!AP3381&gt;=BD!AN3381,"GO", "NO GO"))</f>
        <v>EM ANÁLISE</v>
      </c>
      <c r="AU3381" s="97">
        <f>IF(AN3381="","",+BD!$AN3381-AJ3381)</f>
      </c>
      <c r="AV3381" s="98"/>
      <c r="AW3381" s="90">
        <f>BD!P3381*BD!AC3381</f>
        <v>0</v>
      </c>
      <c r="AX3381" s="90">
        <f>BD!V3381*BD!AC3381</f>
        <v>0</v>
      </c>
      <c r="AY3381" s="90">
        <f>IF(BD!AN3381="","",BD!AN3381*BD!AC3381)</f>
      </c>
      <c r="AZ3381" s="75" t="s">
        <v>123</v>
      </c>
      <c r="BA3381" s="75"/>
      <c r="BB3381" s="75"/>
      <c r="BC3381" s="75"/>
      <c r="BD3381" s="104"/>
      <c r="BE3381" s="104"/>
      <c r="BF3381" s="101"/>
      <c r="BG3381" s="101"/>
      <c r="BH3381" s="101"/>
      <c r="BI3381" s="101"/>
      <c r="BJ3381" s="101"/>
      <c r="BK3381" s="101"/>
      <c r="BL3381" s="101"/>
      <c r="BM3381" s="101"/>
      <c r="BN3381" s="101"/>
      <c r="BO3381" s="103"/>
      <c r="BP3381" s="101"/>
      <c r="BQ3381" s="101"/>
      <c r="BR3381" s="101"/>
      <c r="BS3381" s="101"/>
      <c r="BT3381" s="101"/>
      <c r="BU3381" s="101"/>
      <c r="BV3381" s="101"/>
      <c r="BW3381" s="101"/>
      <c r="BX3381" s="101"/>
      <c r="BY3381" s="101"/>
      <c r="BZ3381" s="101"/>
      <c r="CA3381" s="101"/>
      <c r="CB3381" s="101"/>
      <c r="CC3381" s="101"/>
      <c r="CD3381" s="101"/>
      <c r="CE3381" s="101"/>
      <c r="CF3381" s="101"/>
      <c r="CG3381" s="37" t="e">
        <f>VLOOKUP(Table_1[[#This Row],[EAN]],'[1]Planilha1'!$E:$R,13,0)</f>
        <v>#N/A</v>
      </c>
    </row>
    <row r="3382" ht="15" hidden="1">
      <c r="A3382" s="7"/>
      <c r="B3382" s="84" t="s">
        <v>2735</v>
      </c>
      <c r="C3382" s="75">
        <v>222701</v>
      </c>
      <c r="D3382" s="75"/>
      <c r="E3382" s="85">
        <v>7896034630442</v>
      </c>
      <c r="F3382" s="86" t="s">
        <v>3907</v>
      </c>
      <c r="G3382" s="75" t="s">
        <v>21</v>
      </c>
      <c r="H3382" s="75">
        <v>1110</v>
      </c>
      <c r="I3382" s="87" t="s">
        <v>3905</v>
      </c>
      <c r="J3382" s="75" t="s">
        <v>3906</v>
      </c>
      <c r="K3382" s="88" t="s">
        <v>84</v>
      </c>
      <c r="L3382" s="88">
        <v>24</v>
      </c>
      <c r="M3382" s="88">
        <v>4</v>
      </c>
      <c r="N3382" s="75" t="s">
        <v>85</v>
      </c>
      <c r="O3382" s="75"/>
      <c r="P3382" s="106"/>
      <c r="Q3382" s="90">
        <f>(17/100+7.6/100+1.65/100)*P3382</f>
        <v>0</v>
      </c>
      <c r="R3382" s="104"/>
      <c r="S3382" s="104"/>
      <c r="T3382" s="104"/>
      <c r="U3382" s="104"/>
      <c r="V3382" s="90">
        <f>+P3382-Q3382+R3382+S3382+T3382+U3382</f>
        <v>0</v>
      </c>
      <c r="W3382" s="91">
        <f>(1.02/100)</f>
        <v>1.02E-2</v>
      </c>
      <c r="X3382" s="91">
        <v>4.8E-3</v>
      </c>
      <c r="Y3382" s="91">
        <v>0.17</v>
      </c>
      <c r="Z3382" s="91">
        <v>1.65E-2</v>
      </c>
      <c r="AA3382" s="91">
        <v>7.6E-2</v>
      </c>
      <c r="AB3382" s="91">
        <f>SUM(W3382:AA3382)</f>
        <v>0.2775</v>
      </c>
      <c r="AC3382" s="75">
        <v>12</v>
      </c>
      <c r="AD3382" s="92">
        <f>IF(AL3382="","",+AC3382*AL3382)</f>
      </c>
      <c r="AE3382" s="93">
        <f>IF(AL3382="","",+AL3382*AB3382)</f>
      </c>
      <c r="AF3382" s="92">
        <f>IF(AL3382="","",+AL3382-AE3382)</f>
      </c>
      <c r="AG3382" s="93">
        <f>+V3382</f>
        <v>0</v>
      </c>
      <c r="AH3382" s="92">
        <f>IF(AF3382="","",+AF3382-AG3382)</f>
      </c>
      <c r="AI3382" s="92">
        <f>IF(AH3382="","",+AH3382*AC3382)</f>
      </c>
      <c r="AJ3382" s="93"/>
      <c r="AK3382" s="94">
        <v>0.33</v>
      </c>
      <c r="AL3382" s="93">
        <f>IF(V3382=0,"",V3382/(1-AB3382-AK3382))</f>
      </c>
      <c r="AM3382" s="95">
        <v>0.33</v>
      </c>
      <c r="AN3382" s="93">
        <f>IF(V3382=0,"",V3382/(1-AB3382-AM3382))</f>
      </c>
      <c r="AO3382" s="96">
        <v>1.2</v>
      </c>
      <c r="AP3382" s="93">
        <f>IF(BD!AJ3382="","",BD!AJ3382*BD!AO3382)</f>
      </c>
      <c r="AQ3382" s="91">
        <f>BD!AM3382/BD!AK3382-1</f>
        <v>0</v>
      </c>
      <c r="AR3382" s="91">
        <f>IF(BD!AN3382="","",IF(BD!AJ3382="","",BD!AN3382/BD!AJ3382-1))</f>
      </c>
      <c r="AS3382" s="91">
        <f>IF(BD!AN3382="","",IF(BD!AN3382&lt;BD!AL3382,"ABAIXO DA META","DENTRO DA META"))</f>
      </c>
      <c r="AT3382" s="91" t="str">
        <f>IF(BD!AJ3382="","EM ANÁLISE",IF(BD!AP3382&gt;=BD!AN3382,"GO", "NO GO"))</f>
        <v>EM ANÁLISE</v>
      </c>
      <c r="AU3382" s="97">
        <f>IF(AN3382="","",+BD!$AN3382-AJ3382)</f>
      </c>
      <c r="AV3382" s="98"/>
      <c r="AW3382" s="90">
        <f>BD!P3382*BD!AC3382</f>
        <v>0</v>
      </c>
      <c r="AX3382" s="90">
        <f>BD!V3382*BD!AC3382</f>
        <v>0</v>
      </c>
      <c r="AY3382" s="90">
        <f>IF(BD!AN3382="","",BD!AN3382*BD!AC3382)</f>
      </c>
      <c r="AZ3382" s="75" t="s">
        <v>123</v>
      </c>
      <c r="BA3382" s="75"/>
      <c r="BB3382" s="75"/>
      <c r="BC3382" s="75"/>
      <c r="BD3382" s="104"/>
      <c r="BE3382" s="104"/>
      <c r="BF3382" s="101"/>
      <c r="BG3382" s="101"/>
      <c r="BH3382" s="101"/>
      <c r="BI3382" s="101"/>
      <c r="BJ3382" s="101"/>
      <c r="BK3382" s="101"/>
      <c r="BL3382" s="101"/>
      <c r="BM3382" s="101"/>
      <c r="BN3382" s="101"/>
      <c r="BO3382" s="103"/>
      <c r="BP3382" s="101"/>
      <c r="BQ3382" s="101"/>
      <c r="BR3382" s="101"/>
      <c r="BS3382" s="101"/>
      <c r="BT3382" s="101"/>
      <c r="BU3382" s="101"/>
      <c r="BV3382" s="101"/>
      <c r="BW3382" s="101"/>
      <c r="BX3382" s="101"/>
      <c r="BY3382" s="101"/>
      <c r="BZ3382" s="101"/>
      <c r="CA3382" s="101"/>
      <c r="CB3382" s="101"/>
      <c r="CC3382" s="101"/>
      <c r="CD3382" s="101"/>
      <c r="CE3382" s="101"/>
      <c r="CF3382" s="101"/>
      <c r="CG3382" s="37" t="e">
        <f>VLOOKUP(Table_1[[#This Row],[EAN]],'[1]Planilha1'!$E:$R,13,0)</f>
        <v>#N/A</v>
      </c>
    </row>
    <row r="3383" ht="15" hidden="1">
      <c r="A3383" s="7"/>
      <c r="B3383" s="84" t="s">
        <v>2735</v>
      </c>
      <c r="C3383" s="75">
        <v>222702</v>
      </c>
      <c r="D3383" s="75"/>
      <c r="E3383" s="85">
        <v>7891097102073</v>
      </c>
      <c r="F3383" s="86" t="s">
        <v>3908</v>
      </c>
      <c r="G3383" s="75" t="s">
        <v>21</v>
      </c>
      <c r="H3383" s="75">
        <v>1260</v>
      </c>
      <c r="I3383" s="87" t="s">
        <v>3254</v>
      </c>
      <c r="J3383" s="75" t="s">
        <v>3288</v>
      </c>
      <c r="K3383" s="88" t="s">
        <v>84</v>
      </c>
      <c r="L3383" s="88">
        <v>1</v>
      </c>
      <c r="M3383" s="88">
        <v>4</v>
      </c>
      <c r="N3383" s="75" t="s">
        <v>85</v>
      </c>
      <c r="O3383" s="75"/>
      <c r="P3383" s="106"/>
      <c r="Q3383" s="90">
        <f>(17/100+7.6/100+1.65/100)*P3383</f>
        <v>0</v>
      </c>
      <c r="R3383" s="104"/>
      <c r="S3383" s="104"/>
      <c r="T3383" s="104"/>
      <c r="U3383" s="104"/>
      <c r="V3383" s="90">
        <f>+P3383-Q3383+R3383+S3383+T3383+U3383</f>
        <v>0</v>
      </c>
      <c r="W3383" s="91">
        <f>(1.02/100)</f>
        <v>1.02E-2</v>
      </c>
      <c r="X3383" s="91">
        <v>4.8E-3</v>
      </c>
      <c r="Y3383" s="91">
        <v>0.17</v>
      </c>
      <c r="Z3383" s="91">
        <v>1.65E-2</v>
      </c>
      <c r="AA3383" s="91">
        <v>7.6E-2</v>
      </c>
      <c r="AB3383" s="91">
        <f>SUM(W3383:AA3383)</f>
        <v>0.2775</v>
      </c>
      <c r="AC3383" s="75">
        <v>12</v>
      </c>
      <c r="AD3383" s="92">
        <f>IF(AL3383="","",+AC3383*AL3383)</f>
      </c>
      <c r="AE3383" s="93">
        <f>IF(AL3383="","",+AL3383*AB3383)</f>
      </c>
      <c r="AF3383" s="92">
        <f>IF(AL3383="","",+AL3383-AE3383)</f>
      </c>
      <c r="AG3383" s="93">
        <f>+V3383</f>
        <v>0</v>
      </c>
      <c r="AH3383" s="92">
        <f>IF(AF3383="","",+AF3383-AG3383)</f>
      </c>
      <c r="AI3383" s="92">
        <f>IF(AH3383="","",+AH3383*AC3383)</f>
      </c>
      <c r="AJ3383" s="93"/>
      <c r="AK3383" s="94">
        <v>0.33</v>
      </c>
      <c r="AL3383" s="93">
        <f>IF(V3383=0,"",V3383/(1-AB3383-AK3383))</f>
      </c>
      <c r="AM3383" s="95">
        <v>0.33</v>
      </c>
      <c r="AN3383" s="93">
        <f>IF(V3383=0,"",V3383/(1-AB3383-AM3383))</f>
      </c>
      <c r="AO3383" s="96">
        <v>1.2</v>
      </c>
      <c r="AP3383" s="93">
        <f>IF(BD!AJ3383="","",BD!AJ3383*BD!AO3383)</f>
      </c>
      <c r="AQ3383" s="91">
        <f>BD!AM3383/BD!AK3383-1</f>
        <v>0</v>
      </c>
      <c r="AR3383" s="91">
        <f>IF(BD!AN3383="","",IF(BD!AJ3383="","",BD!AN3383/BD!AJ3383-1))</f>
      </c>
      <c r="AS3383" s="91">
        <f>IF(BD!AN3383="","",IF(BD!AN3383&lt;BD!AL3383,"ABAIXO DA META","DENTRO DA META"))</f>
      </c>
      <c r="AT3383" s="91" t="str">
        <f>IF(BD!AJ3383="","EM ANÁLISE",IF(BD!AP3383&gt;=BD!AN3383,"GO", "NO GO"))</f>
        <v>EM ANÁLISE</v>
      </c>
      <c r="AU3383" s="97">
        <f>IF(AN3383="","",+BD!$AN3383-AJ3383)</f>
      </c>
      <c r="AV3383" s="98"/>
      <c r="AW3383" s="90">
        <f>BD!P3383*BD!AC3383</f>
        <v>0</v>
      </c>
      <c r="AX3383" s="90">
        <f>BD!V3383*BD!AC3383</f>
        <v>0</v>
      </c>
      <c r="AY3383" s="90">
        <f>IF(BD!AN3383="","",BD!AN3383*BD!AC3383)</f>
      </c>
      <c r="AZ3383" s="75" t="s">
        <v>123</v>
      </c>
      <c r="BA3383" s="75"/>
      <c r="BB3383" s="75"/>
      <c r="BC3383" s="75"/>
      <c r="BD3383" s="104"/>
      <c r="BE3383" s="104"/>
      <c r="BF3383" s="101"/>
      <c r="BG3383" s="101"/>
      <c r="BH3383" s="101"/>
      <c r="BI3383" s="101"/>
      <c r="BJ3383" s="101"/>
      <c r="BK3383" s="101"/>
      <c r="BL3383" s="101"/>
      <c r="BM3383" s="101"/>
      <c r="BN3383" s="101"/>
      <c r="BO3383" s="103"/>
      <c r="BP3383" s="101"/>
      <c r="BQ3383" s="101"/>
      <c r="BR3383" s="101"/>
      <c r="BS3383" s="101"/>
      <c r="BT3383" s="101"/>
      <c r="BU3383" s="101"/>
      <c r="BV3383" s="101"/>
      <c r="BW3383" s="101"/>
      <c r="BX3383" s="101"/>
      <c r="BY3383" s="101"/>
      <c r="BZ3383" s="101"/>
      <c r="CA3383" s="101"/>
      <c r="CB3383" s="101"/>
      <c r="CC3383" s="101"/>
      <c r="CD3383" s="101"/>
      <c r="CE3383" s="101"/>
      <c r="CF3383" s="101"/>
      <c r="CG3383" s="37" t="e">
        <f>VLOOKUP(Table_1[[#This Row],[EAN]],'[1]Planilha1'!$E:$R,13,0)</f>
        <v>#N/A</v>
      </c>
    </row>
    <row r="3384" ht="15" hidden="1">
      <c r="A3384" s="7"/>
      <c r="B3384" s="84" t="s">
        <v>2735</v>
      </c>
      <c r="C3384" s="75">
        <v>222703</v>
      </c>
      <c r="D3384" s="75"/>
      <c r="E3384" s="85">
        <v>7891097001529</v>
      </c>
      <c r="F3384" s="86" t="s">
        <v>3909</v>
      </c>
      <c r="G3384" s="75" t="s">
        <v>21</v>
      </c>
      <c r="H3384" s="75">
        <v>1260</v>
      </c>
      <c r="I3384" s="87" t="s">
        <v>3254</v>
      </c>
      <c r="J3384" s="75" t="s">
        <v>3288</v>
      </c>
      <c r="K3384" s="88" t="s">
        <v>84</v>
      </c>
      <c r="L3384" s="88">
        <v>4</v>
      </c>
      <c r="M3384" s="88">
        <v>4</v>
      </c>
      <c r="N3384" s="75" t="s">
        <v>85</v>
      </c>
      <c r="O3384" s="75"/>
      <c r="P3384" s="106"/>
      <c r="Q3384" s="90">
        <f>(17/100+7.6/100+1.65/100)*P3384</f>
        <v>0</v>
      </c>
      <c r="R3384" s="104"/>
      <c r="S3384" s="104"/>
      <c r="T3384" s="104"/>
      <c r="U3384" s="104"/>
      <c r="V3384" s="90">
        <f>+P3384-Q3384+R3384+S3384+T3384+U3384</f>
        <v>0</v>
      </c>
      <c r="W3384" s="91">
        <f>(1.02/100)</f>
        <v>1.02E-2</v>
      </c>
      <c r="X3384" s="91">
        <v>4.8E-3</v>
      </c>
      <c r="Y3384" s="91">
        <v>0.17</v>
      </c>
      <c r="Z3384" s="91">
        <v>1.65E-2</v>
      </c>
      <c r="AA3384" s="91">
        <v>7.6E-2</v>
      </c>
      <c r="AB3384" s="91">
        <f>SUM(W3384:AA3384)</f>
        <v>0.2775</v>
      </c>
      <c r="AC3384" s="75">
        <v>12</v>
      </c>
      <c r="AD3384" s="92">
        <f>IF(AL3384="","",+AC3384*AL3384)</f>
      </c>
      <c r="AE3384" s="93">
        <f>IF(AL3384="","",+AL3384*AB3384)</f>
      </c>
      <c r="AF3384" s="92">
        <f>IF(AL3384="","",+AL3384-AE3384)</f>
      </c>
      <c r="AG3384" s="93">
        <f>+V3384</f>
        <v>0</v>
      </c>
      <c r="AH3384" s="92">
        <f>IF(AF3384="","",+AF3384-AG3384)</f>
      </c>
      <c r="AI3384" s="92">
        <f>IF(AH3384="","",+AH3384*AC3384)</f>
      </c>
      <c r="AJ3384" s="93"/>
      <c r="AK3384" s="94">
        <v>0.33</v>
      </c>
      <c r="AL3384" s="93">
        <f>IF(V3384=0,"",V3384/(1-AB3384-AK3384))</f>
      </c>
      <c r="AM3384" s="95">
        <v>0.33</v>
      </c>
      <c r="AN3384" s="93">
        <f>IF(V3384=0,"",V3384/(1-AB3384-AM3384))</f>
      </c>
      <c r="AO3384" s="96">
        <v>1.2</v>
      </c>
      <c r="AP3384" s="93">
        <f>IF(BD!AJ3384="","",BD!AJ3384*BD!AO3384)</f>
      </c>
      <c r="AQ3384" s="91">
        <f>BD!AM3384/BD!AK3384-1</f>
        <v>0</v>
      </c>
      <c r="AR3384" s="91">
        <f>IF(BD!AN3384="","",IF(BD!AJ3384="","",BD!AN3384/BD!AJ3384-1))</f>
      </c>
      <c r="AS3384" s="91">
        <f>IF(BD!AN3384="","",IF(BD!AN3384&lt;BD!AL3384,"ABAIXO DA META","DENTRO DA META"))</f>
      </c>
      <c r="AT3384" s="91" t="str">
        <f>IF(BD!AJ3384="","EM ANÁLISE",IF(BD!AP3384&gt;=BD!AN3384,"GO", "NO GO"))</f>
        <v>EM ANÁLISE</v>
      </c>
      <c r="AU3384" s="97">
        <f>IF(AN3384="","",+BD!$AN3384-AJ3384)</f>
      </c>
      <c r="AV3384" s="98"/>
      <c r="AW3384" s="90">
        <f>BD!P3384*BD!AC3384</f>
        <v>0</v>
      </c>
      <c r="AX3384" s="90">
        <f>BD!V3384*BD!AC3384</f>
        <v>0</v>
      </c>
      <c r="AY3384" s="90">
        <f>IF(BD!AN3384="","",BD!AN3384*BD!AC3384)</f>
      </c>
      <c r="AZ3384" s="75" t="s">
        <v>123</v>
      </c>
      <c r="BA3384" s="75"/>
      <c r="BB3384" s="75"/>
      <c r="BC3384" s="75"/>
      <c r="BD3384" s="104"/>
      <c r="BE3384" s="104"/>
      <c r="BF3384" s="101"/>
      <c r="BG3384" s="101"/>
      <c r="BH3384" s="101"/>
      <c r="BI3384" s="101"/>
      <c r="BJ3384" s="101"/>
      <c r="BK3384" s="101"/>
      <c r="BL3384" s="101"/>
      <c r="BM3384" s="101"/>
      <c r="BN3384" s="101"/>
      <c r="BO3384" s="103"/>
      <c r="BP3384" s="101"/>
      <c r="BQ3384" s="101"/>
      <c r="BR3384" s="101"/>
      <c r="BS3384" s="101"/>
      <c r="BT3384" s="101"/>
      <c r="BU3384" s="101"/>
      <c r="BV3384" s="101"/>
      <c r="BW3384" s="101"/>
      <c r="BX3384" s="101"/>
      <c r="BY3384" s="101"/>
      <c r="BZ3384" s="101"/>
      <c r="CA3384" s="101"/>
      <c r="CB3384" s="101"/>
      <c r="CC3384" s="101"/>
      <c r="CD3384" s="101"/>
      <c r="CE3384" s="101"/>
      <c r="CF3384" s="101"/>
      <c r="CG3384" s="37" t="e">
        <f>VLOOKUP(Table_1[[#This Row],[EAN]],'[1]Planilha1'!$E:$R,13,0)</f>
        <v>#N/A</v>
      </c>
    </row>
    <row r="3385" ht="15" hidden="1">
      <c r="A3385" s="7"/>
      <c r="B3385" s="84" t="s">
        <v>2735</v>
      </c>
      <c r="C3385" s="75">
        <v>222704</v>
      </c>
      <c r="D3385" s="75"/>
      <c r="E3385" s="85">
        <v>7896079587329</v>
      </c>
      <c r="F3385" s="86" t="s">
        <v>3910</v>
      </c>
      <c r="G3385" s="75" t="s">
        <v>21</v>
      </c>
      <c r="H3385" s="75">
        <v>1260</v>
      </c>
      <c r="I3385" s="87" t="s">
        <v>3254</v>
      </c>
      <c r="J3385" s="75" t="s">
        <v>3288</v>
      </c>
      <c r="K3385" s="88" t="s">
        <v>84</v>
      </c>
      <c r="L3385" s="88">
        <v>24</v>
      </c>
      <c r="M3385" s="88">
        <v>4</v>
      </c>
      <c r="N3385" s="75" t="s">
        <v>85</v>
      </c>
      <c r="O3385" s="75"/>
      <c r="P3385" s="106"/>
      <c r="Q3385" s="90">
        <f>(17/100+7.6/100+1.65/100)*P3385</f>
        <v>0</v>
      </c>
      <c r="R3385" s="104"/>
      <c r="S3385" s="104"/>
      <c r="T3385" s="104"/>
      <c r="U3385" s="104"/>
      <c r="V3385" s="90">
        <f>+P3385-Q3385+R3385+S3385+T3385+U3385</f>
        <v>0</v>
      </c>
      <c r="W3385" s="91">
        <f>(1.02/100)</f>
        <v>1.02E-2</v>
      </c>
      <c r="X3385" s="91">
        <v>4.8E-3</v>
      </c>
      <c r="Y3385" s="91">
        <v>0.17</v>
      </c>
      <c r="Z3385" s="91">
        <v>1.65E-2</v>
      </c>
      <c r="AA3385" s="91">
        <v>7.6E-2</v>
      </c>
      <c r="AB3385" s="91">
        <f>SUM(W3385:AA3385)</f>
        <v>0.2775</v>
      </c>
      <c r="AC3385" s="75">
        <v>12</v>
      </c>
      <c r="AD3385" s="92">
        <f>IF(AL3385="","",+AC3385*AL3385)</f>
      </c>
      <c r="AE3385" s="93">
        <f>IF(AL3385="","",+AL3385*AB3385)</f>
      </c>
      <c r="AF3385" s="92">
        <f>IF(AL3385="","",+AL3385-AE3385)</f>
      </c>
      <c r="AG3385" s="93">
        <f>+V3385</f>
        <v>0</v>
      </c>
      <c r="AH3385" s="92">
        <f>IF(AF3385="","",+AF3385-AG3385)</f>
      </c>
      <c r="AI3385" s="92">
        <f>IF(AH3385="","",+AH3385*AC3385)</f>
      </c>
      <c r="AJ3385" s="93"/>
      <c r="AK3385" s="94">
        <v>0.33</v>
      </c>
      <c r="AL3385" s="93">
        <f>IF(V3385=0,"",V3385/(1-AB3385-AK3385))</f>
      </c>
      <c r="AM3385" s="95">
        <v>0.33</v>
      </c>
      <c r="AN3385" s="93">
        <f>IF(V3385=0,"",V3385/(1-AB3385-AM3385))</f>
      </c>
      <c r="AO3385" s="96">
        <v>1.2</v>
      </c>
      <c r="AP3385" s="93">
        <f>IF(BD!AJ3385="","",BD!AJ3385*BD!AO3385)</f>
      </c>
      <c r="AQ3385" s="91">
        <f>BD!AM3385/BD!AK3385-1</f>
        <v>0</v>
      </c>
      <c r="AR3385" s="91">
        <f>IF(BD!AN3385="","",IF(BD!AJ3385="","",BD!AN3385/BD!AJ3385-1))</f>
      </c>
      <c r="AS3385" s="91">
        <f>IF(BD!AN3385="","",IF(BD!AN3385&lt;BD!AL3385,"ABAIXO DA META","DENTRO DA META"))</f>
      </c>
      <c r="AT3385" s="91" t="str">
        <f>IF(BD!AJ3385="","EM ANÁLISE",IF(BD!AP3385&gt;=BD!AN3385,"GO", "NO GO"))</f>
        <v>EM ANÁLISE</v>
      </c>
      <c r="AU3385" s="97">
        <f>IF(AN3385="","",+BD!$AN3385-AJ3385)</f>
      </c>
      <c r="AV3385" s="98"/>
      <c r="AW3385" s="90">
        <f>BD!P3385*BD!AC3385</f>
        <v>0</v>
      </c>
      <c r="AX3385" s="90">
        <f>BD!V3385*BD!AC3385</f>
        <v>0</v>
      </c>
      <c r="AY3385" s="90">
        <f>IF(BD!AN3385="","",BD!AN3385*BD!AC3385)</f>
      </c>
      <c r="AZ3385" s="75" t="s">
        <v>123</v>
      </c>
      <c r="BA3385" s="75"/>
      <c r="BB3385" s="75"/>
      <c r="BC3385" s="75"/>
      <c r="BD3385" s="104"/>
      <c r="BE3385" s="104"/>
      <c r="BF3385" s="101"/>
      <c r="BG3385" s="101"/>
      <c r="BH3385" s="101"/>
      <c r="BI3385" s="101"/>
      <c r="BJ3385" s="101"/>
      <c r="BK3385" s="101"/>
      <c r="BL3385" s="101"/>
      <c r="BM3385" s="101"/>
      <c r="BN3385" s="101"/>
      <c r="BO3385" s="103"/>
      <c r="BP3385" s="101"/>
      <c r="BQ3385" s="101"/>
      <c r="BR3385" s="101"/>
      <c r="BS3385" s="101"/>
      <c r="BT3385" s="101"/>
      <c r="BU3385" s="101"/>
      <c r="BV3385" s="101"/>
      <c r="BW3385" s="101"/>
      <c r="BX3385" s="101"/>
      <c r="BY3385" s="101"/>
      <c r="BZ3385" s="101"/>
      <c r="CA3385" s="101"/>
      <c r="CB3385" s="101"/>
      <c r="CC3385" s="101"/>
      <c r="CD3385" s="101"/>
      <c r="CE3385" s="101"/>
      <c r="CF3385" s="101"/>
      <c r="CG3385" s="37" t="e">
        <f>VLOOKUP(Table_1[[#This Row],[EAN]],'[1]Planilha1'!$E:$R,13,0)</f>
        <v>#N/A</v>
      </c>
    </row>
    <row r="3386" ht="15" hidden="1">
      <c r="A3386" s="7"/>
      <c r="B3386" s="84" t="s">
        <v>2735</v>
      </c>
      <c r="C3386" s="75">
        <v>222705</v>
      </c>
      <c r="D3386" s="75"/>
      <c r="E3386" s="85">
        <v>7896079515995</v>
      </c>
      <c r="F3386" s="86" t="s">
        <v>3911</v>
      </c>
      <c r="G3386" s="75" t="s">
        <v>21</v>
      </c>
      <c r="H3386" s="75">
        <v>1720</v>
      </c>
      <c r="I3386" s="87" t="s">
        <v>3912</v>
      </c>
      <c r="J3386" s="75" t="s">
        <v>3913</v>
      </c>
      <c r="K3386" s="88" t="s">
        <v>84</v>
      </c>
      <c r="L3386" s="88">
        <v>1</v>
      </c>
      <c r="M3386" s="88">
        <v>4</v>
      </c>
      <c r="N3386" s="75" t="s">
        <v>85</v>
      </c>
      <c r="O3386" s="75"/>
      <c r="P3386" s="106"/>
      <c r="Q3386" s="90">
        <f>(17/100+7.6/100+1.65/100)*P3386</f>
        <v>0</v>
      </c>
      <c r="R3386" s="104"/>
      <c r="S3386" s="104"/>
      <c r="T3386" s="104"/>
      <c r="U3386" s="104"/>
      <c r="V3386" s="90">
        <f>+P3386-Q3386+R3386+S3386+T3386+U3386</f>
        <v>0</v>
      </c>
      <c r="W3386" s="91">
        <f>(1.02/100)</f>
        <v>1.02E-2</v>
      </c>
      <c r="X3386" s="91">
        <v>4.8E-3</v>
      </c>
      <c r="Y3386" s="91">
        <v>0.17</v>
      </c>
      <c r="Z3386" s="91">
        <v>1.65E-2</v>
      </c>
      <c r="AA3386" s="91">
        <v>7.6E-2</v>
      </c>
      <c r="AB3386" s="91">
        <f>SUM(W3386:AA3386)</f>
        <v>0.2775</v>
      </c>
      <c r="AC3386" s="75">
        <v>12</v>
      </c>
      <c r="AD3386" s="92">
        <f>IF(AL3386="","",+AC3386*AL3386)</f>
      </c>
      <c r="AE3386" s="93">
        <f>IF(AL3386="","",+AL3386*AB3386)</f>
      </c>
      <c r="AF3386" s="92">
        <f>IF(AL3386="","",+AL3386-AE3386)</f>
      </c>
      <c r="AG3386" s="93">
        <f>+V3386</f>
        <v>0</v>
      </c>
      <c r="AH3386" s="92">
        <f>IF(AF3386="","",+AF3386-AG3386)</f>
      </c>
      <c r="AI3386" s="92">
        <f>IF(AH3386="","",+AH3386*AC3386)</f>
      </c>
      <c r="AJ3386" s="93"/>
      <c r="AK3386" s="94">
        <v>0.33</v>
      </c>
      <c r="AL3386" s="93">
        <f>IF(V3386=0,"",V3386/(1-AB3386-AK3386))</f>
      </c>
      <c r="AM3386" s="95">
        <v>0.33</v>
      </c>
      <c r="AN3386" s="93">
        <f>IF(V3386=0,"",V3386/(1-AB3386-AM3386))</f>
      </c>
      <c r="AO3386" s="96">
        <v>1.2</v>
      </c>
      <c r="AP3386" s="93">
        <f>IF(BD!AJ3386="","",BD!AJ3386*BD!AO3386)</f>
      </c>
      <c r="AQ3386" s="91">
        <f>BD!AM3386/BD!AK3386-1</f>
        <v>0</v>
      </c>
      <c r="AR3386" s="91">
        <f>IF(BD!AN3386="","",IF(BD!AJ3386="","",BD!AN3386/BD!AJ3386-1))</f>
      </c>
      <c r="AS3386" s="91">
        <f>IF(BD!AN3386="","",IF(BD!AN3386&lt;BD!AL3386,"ABAIXO DA META","DENTRO DA META"))</f>
      </c>
      <c r="AT3386" s="91" t="str">
        <f>IF(BD!AJ3386="","EM ANÁLISE",IF(BD!AP3386&gt;=BD!AN3386,"GO", "NO GO"))</f>
        <v>EM ANÁLISE</v>
      </c>
      <c r="AU3386" s="97">
        <f>IF(AN3386="","",+BD!$AN3386-AJ3386)</f>
      </c>
      <c r="AV3386" s="98"/>
      <c r="AW3386" s="90">
        <f>BD!P3386*BD!AC3386</f>
        <v>0</v>
      </c>
      <c r="AX3386" s="90">
        <f>BD!V3386*BD!AC3386</f>
        <v>0</v>
      </c>
      <c r="AY3386" s="90">
        <f>IF(BD!AN3386="","",BD!AN3386*BD!AC3386)</f>
      </c>
      <c r="AZ3386" s="75" t="s">
        <v>123</v>
      </c>
      <c r="BA3386" s="75"/>
      <c r="BB3386" s="75"/>
      <c r="BC3386" s="75"/>
      <c r="BD3386" s="104"/>
      <c r="BE3386" s="104"/>
      <c r="BF3386" s="101"/>
      <c r="BG3386" s="101"/>
      <c r="BH3386" s="101"/>
      <c r="BI3386" s="101"/>
      <c r="BJ3386" s="101"/>
      <c r="BK3386" s="101"/>
      <c r="BL3386" s="101"/>
      <c r="BM3386" s="101"/>
      <c r="BN3386" s="101"/>
      <c r="BO3386" s="103"/>
      <c r="BP3386" s="101"/>
      <c r="BQ3386" s="101"/>
      <c r="BR3386" s="101"/>
      <c r="BS3386" s="101"/>
      <c r="BT3386" s="101"/>
      <c r="BU3386" s="101"/>
      <c r="BV3386" s="101"/>
      <c r="BW3386" s="101"/>
      <c r="BX3386" s="101"/>
      <c r="BY3386" s="101"/>
      <c r="BZ3386" s="101"/>
      <c r="CA3386" s="101"/>
      <c r="CB3386" s="101"/>
      <c r="CC3386" s="101"/>
      <c r="CD3386" s="101"/>
      <c r="CE3386" s="101"/>
      <c r="CF3386" s="101"/>
      <c r="CG3386" s="37" t="e">
        <f>VLOOKUP(Table_1[[#This Row],[EAN]],'[1]Planilha1'!$E:$R,13,0)</f>
        <v>#N/A</v>
      </c>
    </row>
    <row r="3387" ht="15" hidden="1">
      <c r="A3387" s="7"/>
      <c r="B3387" s="84" t="s">
        <v>2735</v>
      </c>
      <c r="C3387" s="75">
        <v>222706</v>
      </c>
      <c r="D3387" s="75"/>
      <c r="E3387" s="85">
        <v>7896079510976</v>
      </c>
      <c r="F3387" s="86" t="s">
        <v>3914</v>
      </c>
      <c r="G3387" s="75" t="s">
        <v>21</v>
      </c>
      <c r="H3387" s="75">
        <v>1720</v>
      </c>
      <c r="I3387" s="87" t="s">
        <v>3912</v>
      </c>
      <c r="J3387" s="75" t="s">
        <v>3913</v>
      </c>
      <c r="K3387" s="88" t="s">
        <v>84</v>
      </c>
      <c r="L3387" s="88">
        <v>24</v>
      </c>
      <c r="M3387" s="88">
        <v>4</v>
      </c>
      <c r="N3387" s="75" t="s">
        <v>85</v>
      </c>
      <c r="O3387" s="75"/>
      <c r="P3387" s="106"/>
      <c r="Q3387" s="90">
        <f>(17/100+7.6/100+1.65/100)*P3387</f>
        <v>0</v>
      </c>
      <c r="R3387" s="104"/>
      <c r="S3387" s="104"/>
      <c r="T3387" s="104"/>
      <c r="U3387" s="104"/>
      <c r="V3387" s="90">
        <f>+P3387-Q3387+R3387+S3387+T3387+U3387</f>
        <v>0</v>
      </c>
      <c r="W3387" s="91">
        <f>(1.02/100)</f>
        <v>1.02E-2</v>
      </c>
      <c r="X3387" s="91">
        <v>4.8E-3</v>
      </c>
      <c r="Y3387" s="91">
        <v>0.17</v>
      </c>
      <c r="Z3387" s="91">
        <v>1.65E-2</v>
      </c>
      <c r="AA3387" s="91">
        <v>7.6E-2</v>
      </c>
      <c r="AB3387" s="91">
        <f>SUM(W3387:AA3387)</f>
        <v>0.2775</v>
      </c>
      <c r="AC3387" s="75">
        <v>12</v>
      </c>
      <c r="AD3387" s="92">
        <f>IF(AL3387="","",+AC3387*AL3387)</f>
      </c>
      <c r="AE3387" s="93">
        <f>IF(AL3387="","",+AL3387*AB3387)</f>
      </c>
      <c r="AF3387" s="92">
        <f>IF(AL3387="","",+AL3387-AE3387)</f>
      </c>
      <c r="AG3387" s="93">
        <f>+V3387</f>
        <v>0</v>
      </c>
      <c r="AH3387" s="92">
        <f>IF(AF3387="","",+AF3387-AG3387)</f>
      </c>
      <c r="AI3387" s="92">
        <f>IF(AH3387="","",+AH3387*AC3387)</f>
      </c>
      <c r="AJ3387" s="93"/>
      <c r="AK3387" s="94">
        <v>0.33</v>
      </c>
      <c r="AL3387" s="93">
        <f>IF(V3387=0,"",V3387/(1-AB3387-AK3387))</f>
      </c>
      <c r="AM3387" s="95">
        <v>0.33</v>
      </c>
      <c r="AN3387" s="93">
        <f>IF(V3387=0,"",V3387/(1-AB3387-AM3387))</f>
      </c>
      <c r="AO3387" s="96">
        <v>1.2</v>
      </c>
      <c r="AP3387" s="93">
        <f>IF(BD!AJ3387="","",BD!AJ3387*BD!AO3387)</f>
      </c>
      <c r="AQ3387" s="91">
        <f>BD!AM3387/BD!AK3387-1</f>
        <v>0</v>
      </c>
      <c r="AR3387" s="91">
        <f>IF(BD!AN3387="","",IF(BD!AJ3387="","",BD!AN3387/BD!AJ3387-1))</f>
      </c>
      <c r="AS3387" s="91">
        <f>IF(BD!AN3387="","",IF(BD!AN3387&lt;BD!AL3387,"ABAIXO DA META","DENTRO DA META"))</f>
      </c>
      <c r="AT3387" s="91" t="str">
        <f>IF(BD!AJ3387="","EM ANÁLISE",IF(BD!AP3387&gt;=BD!AN3387,"GO", "NO GO"))</f>
        <v>EM ANÁLISE</v>
      </c>
      <c r="AU3387" s="97">
        <f>IF(AN3387="","",+BD!$AN3387-AJ3387)</f>
      </c>
      <c r="AV3387" s="98"/>
      <c r="AW3387" s="90">
        <f>BD!P3387*BD!AC3387</f>
        <v>0</v>
      </c>
      <c r="AX3387" s="90">
        <f>BD!V3387*BD!AC3387</f>
        <v>0</v>
      </c>
      <c r="AY3387" s="90">
        <f>IF(BD!AN3387="","",BD!AN3387*BD!AC3387)</f>
      </c>
      <c r="AZ3387" s="75" t="s">
        <v>123</v>
      </c>
      <c r="BA3387" s="75"/>
      <c r="BB3387" s="75"/>
      <c r="BC3387" s="75"/>
      <c r="BD3387" s="104"/>
      <c r="BE3387" s="104"/>
      <c r="BF3387" s="101"/>
      <c r="BG3387" s="101"/>
      <c r="BH3387" s="101"/>
      <c r="BI3387" s="101"/>
      <c r="BJ3387" s="101"/>
      <c r="BK3387" s="101"/>
      <c r="BL3387" s="101"/>
      <c r="BM3387" s="101"/>
      <c r="BN3387" s="101"/>
      <c r="BO3387" s="103"/>
      <c r="BP3387" s="101"/>
      <c r="BQ3387" s="101"/>
      <c r="BR3387" s="101"/>
      <c r="BS3387" s="101"/>
      <c r="BT3387" s="101"/>
      <c r="BU3387" s="101"/>
      <c r="BV3387" s="101"/>
      <c r="BW3387" s="101"/>
      <c r="BX3387" s="101"/>
      <c r="BY3387" s="101"/>
      <c r="BZ3387" s="101"/>
      <c r="CA3387" s="101"/>
      <c r="CB3387" s="101"/>
      <c r="CC3387" s="101"/>
      <c r="CD3387" s="101"/>
      <c r="CE3387" s="101"/>
      <c r="CF3387" s="101"/>
      <c r="CG3387" s="37" t="e">
        <f>VLOOKUP(Table_1[[#This Row],[EAN]],'[1]Planilha1'!$E:$R,13,0)</f>
        <v>#N/A</v>
      </c>
    </row>
    <row r="3388" ht="15" hidden="1">
      <c r="A3388" s="7"/>
      <c r="B3388" s="84" t="s">
        <v>2735</v>
      </c>
      <c r="C3388" s="75">
        <v>222707</v>
      </c>
      <c r="D3388" s="75"/>
      <c r="E3388" s="85">
        <v>7891097102707</v>
      </c>
      <c r="F3388" s="86" t="s">
        <v>3915</v>
      </c>
      <c r="G3388" s="75" t="s">
        <v>21</v>
      </c>
      <c r="H3388" s="75">
        <v>1720</v>
      </c>
      <c r="I3388" s="87" t="s">
        <v>3912</v>
      </c>
      <c r="J3388" s="75" t="s">
        <v>3913</v>
      </c>
      <c r="K3388" s="88" t="s">
        <v>84</v>
      </c>
      <c r="L3388" s="88">
        <v>24</v>
      </c>
      <c r="M3388" s="88">
        <v>4</v>
      </c>
      <c r="N3388" s="75" t="s">
        <v>85</v>
      </c>
      <c r="O3388" s="75"/>
      <c r="P3388" s="106"/>
      <c r="Q3388" s="90">
        <f>(17/100+7.6/100+1.65/100)*P3388</f>
        <v>0</v>
      </c>
      <c r="R3388" s="104"/>
      <c r="S3388" s="104"/>
      <c r="T3388" s="104"/>
      <c r="U3388" s="104"/>
      <c r="V3388" s="90">
        <f>+P3388-Q3388+R3388+S3388+T3388+U3388</f>
        <v>0</v>
      </c>
      <c r="W3388" s="91">
        <f>(1.02/100)</f>
        <v>1.02E-2</v>
      </c>
      <c r="X3388" s="91">
        <v>4.8E-3</v>
      </c>
      <c r="Y3388" s="91">
        <v>0.17</v>
      </c>
      <c r="Z3388" s="91">
        <v>1.65E-2</v>
      </c>
      <c r="AA3388" s="91">
        <v>7.6E-2</v>
      </c>
      <c r="AB3388" s="91">
        <f>SUM(W3388:AA3388)</f>
        <v>0.2775</v>
      </c>
      <c r="AC3388" s="75">
        <v>12</v>
      </c>
      <c r="AD3388" s="92">
        <f>IF(AL3388="","",+AC3388*AL3388)</f>
      </c>
      <c r="AE3388" s="93">
        <f>IF(AL3388="","",+AL3388*AB3388)</f>
      </c>
      <c r="AF3388" s="92">
        <f>IF(AL3388="","",+AL3388-AE3388)</f>
      </c>
      <c r="AG3388" s="93">
        <f>+V3388</f>
        <v>0</v>
      </c>
      <c r="AH3388" s="92">
        <f>IF(AF3388="","",+AF3388-AG3388)</f>
      </c>
      <c r="AI3388" s="92">
        <f>IF(AH3388="","",+AH3388*AC3388)</f>
      </c>
      <c r="AJ3388" s="93"/>
      <c r="AK3388" s="94">
        <v>0.33</v>
      </c>
      <c r="AL3388" s="93">
        <f>IF(V3388=0,"",V3388/(1-AB3388-AK3388))</f>
      </c>
      <c r="AM3388" s="95">
        <v>0.33</v>
      </c>
      <c r="AN3388" s="93">
        <f>IF(V3388=0,"",V3388/(1-AB3388-AM3388))</f>
      </c>
      <c r="AO3388" s="96">
        <v>1.2</v>
      </c>
      <c r="AP3388" s="93">
        <f>IF(BD!AJ3388="","",BD!AJ3388*BD!AO3388)</f>
      </c>
      <c r="AQ3388" s="91">
        <f>BD!AM3388/BD!AK3388-1</f>
        <v>0</v>
      </c>
      <c r="AR3388" s="91">
        <f>IF(BD!AN3388="","",IF(BD!AJ3388="","",BD!AN3388/BD!AJ3388-1))</f>
      </c>
      <c r="AS3388" s="91">
        <f>IF(BD!AN3388="","",IF(BD!AN3388&lt;BD!AL3388,"ABAIXO DA META","DENTRO DA META"))</f>
      </c>
      <c r="AT3388" s="91" t="str">
        <f>IF(BD!AJ3388="","EM ANÁLISE",IF(BD!AP3388&gt;=BD!AN3388,"GO", "NO GO"))</f>
        <v>EM ANÁLISE</v>
      </c>
      <c r="AU3388" s="97">
        <f>IF(AN3388="","",+BD!$AN3388-AJ3388)</f>
      </c>
      <c r="AV3388" s="98"/>
      <c r="AW3388" s="90">
        <f>BD!P3388*BD!AC3388</f>
        <v>0</v>
      </c>
      <c r="AX3388" s="90">
        <f>BD!V3388*BD!AC3388</f>
        <v>0</v>
      </c>
      <c r="AY3388" s="90">
        <f>IF(BD!AN3388="","",BD!AN3388*BD!AC3388)</f>
      </c>
      <c r="AZ3388" s="75" t="s">
        <v>123</v>
      </c>
      <c r="BA3388" s="75"/>
      <c r="BB3388" s="75"/>
      <c r="BC3388" s="75"/>
      <c r="BD3388" s="104"/>
      <c r="BE3388" s="104"/>
      <c r="BF3388" s="101"/>
      <c r="BG3388" s="101"/>
      <c r="BH3388" s="101"/>
      <c r="BI3388" s="101"/>
      <c r="BJ3388" s="101"/>
      <c r="BK3388" s="101"/>
      <c r="BL3388" s="101"/>
      <c r="BM3388" s="101"/>
      <c r="BN3388" s="101"/>
      <c r="BO3388" s="103"/>
      <c r="BP3388" s="101"/>
      <c r="BQ3388" s="101"/>
      <c r="BR3388" s="101"/>
      <c r="BS3388" s="101"/>
      <c r="BT3388" s="101"/>
      <c r="BU3388" s="101"/>
      <c r="BV3388" s="101"/>
      <c r="BW3388" s="101"/>
      <c r="BX3388" s="101"/>
      <c r="BY3388" s="101"/>
      <c r="BZ3388" s="101"/>
      <c r="CA3388" s="101"/>
      <c r="CB3388" s="101"/>
      <c r="CC3388" s="101"/>
      <c r="CD3388" s="101"/>
      <c r="CE3388" s="101"/>
      <c r="CF3388" s="101"/>
      <c r="CG3388" s="37" t="e">
        <f>VLOOKUP(Table_1[[#This Row],[EAN]],'[1]Planilha1'!$E:$R,13,0)</f>
        <v>#N/A</v>
      </c>
    </row>
    <row r="3389" ht="15" hidden="1">
      <c r="A3389" s="7"/>
      <c r="B3389" s="84" t="s">
        <v>2735</v>
      </c>
      <c r="C3389" s="75">
        <v>222708</v>
      </c>
      <c r="D3389" s="75"/>
      <c r="E3389" s="85">
        <v>7891097102196</v>
      </c>
      <c r="F3389" s="86" t="s">
        <v>3916</v>
      </c>
      <c r="G3389" s="75" t="s">
        <v>21</v>
      </c>
      <c r="H3389" s="75">
        <v>1720</v>
      </c>
      <c r="I3389" s="87" t="s">
        <v>3912</v>
      </c>
      <c r="J3389" s="75" t="s">
        <v>3913</v>
      </c>
      <c r="K3389" s="88" t="s">
        <v>84</v>
      </c>
      <c r="L3389" s="88">
        <v>24</v>
      </c>
      <c r="M3389" s="88">
        <v>4</v>
      </c>
      <c r="N3389" s="75" t="s">
        <v>85</v>
      </c>
      <c r="O3389" s="75"/>
      <c r="P3389" s="106"/>
      <c r="Q3389" s="90">
        <f>(17/100+7.6/100+1.65/100)*P3389</f>
        <v>0</v>
      </c>
      <c r="R3389" s="104"/>
      <c r="S3389" s="104"/>
      <c r="T3389" s="104"/>
      <c r="U3389" s="104"/>
      <c r="V3389" s="90">
        <f>+P3389-Q3389+R3389+S3389+T3389+U3389</f>
        <v>0</v>
      </c>
      <c r="W3389" s="91">
        <f>(1.02/100)</f>
        <v>1.02E-2</v>
      </c>
      <c r="X3389" s="91">
        <v>4.8E-3</v>
      </c>
      <c r="Y3389" s="91">
        <v>0.17</v>
      </c>
      <c r="Z3389" s="91">
        <v>1.65E-2</v>
      </c>
      <c r="AA3389" s="91">
        <v>7.6E-2</v>
      </c>
      <c r="AB3389" s="91">
        <f>SUM(W3389:AA3389)</f>
        <v>0.2775</v>
      </c>
      <c r="AC3389" s="75">
        <v>12</v>
      </c>
      <c r="AD3389" s="92">
        <f>IF(AL3389="","",+AC3389*AL3389)</f>
      </c>
      <c r="AE3389" s="93">
        <f>IF(AL3389="","",+AL3389*AB3389)</f>
      </c>
      <c r="AF3389" s="92">
        <f>IF(AL3389="","",+AL3389-AE3389)</f>
      </c>
      <c r="AG3389" s="93">
        <f>+V3389</f>
        <v>0</v>
      </c>
      <c r="AH3389" s="92">
        <f>IF(AF3389="","",+AF3389-AG3389)</f>
      </c>
      <c r="AI3389" s="92">
        <f>IF(AH3389="","",+AH3389*AC3389)</f>
      </c>
      <c r="AJ3389" s="93"/>
      <c r="AK3389" s="94">
        <v>0.33</v>
      </c>
      <c r="AL3389" s="93">
        <f>IF(V3389=0,"",V3389/(1-AB3389-AK3389))</f>
      </c>
      <c r="AM3389" s="95">
        <v>0.33</v>
      </c>
      <c r="AN3389" s="93">
        <f>IF(V3389=0,"",V3389/(1-AB3389-AM3389))</f>
      </c>
      <c r="AO3389" s="96">
        <v>1.2</v>
      </c>
      <c r="AP3389" s="93">
        <f>IF(BD!AJ3389="","",BD!AJ3389*BD!AO3389)</f>
      </c>
      <c r="AQ3389" s="91">
        <f>BD!AM3389/BD!AK3389-1</f>
        <v>0</v>
      </c>
      <c r="AR3389" s="91">
        <f>IF(BD!AN3389="","",IF(BD!AJ3389="","",BD!AN3389/BD!AJ3389-1))</f>
      </c>
      <c r="AS3389" s="91">
        <f>IF(BD!AN3389="","",IF(BD!AN3389&lt;BD!AL3389,"ABAIXO DA META","DENTRO DA META"))</f>
      </c>
      <c r="AT3389" s="91" t="str">
        <f>IF(BD!AJ3389="","EM ANÁLISE",IF(BD!AP3389&gt;=BD!AN3389,"GO", "NO GO"))</f>
        <v>EM ANÁLISE</v>
      </c>
      <c r="AU3389" s="97">
        <f>IF(AN3389="","",+BD!$AN3389-AJ3389)</f>
      </c>
      <c r="AV3389" s="98"/>
      <c r="AW3389" s="90">
        <f>BD!P3389*BD!AC3389</f>
        <v>0</v>
      </c>
      <c r="AX3389" s="90">
        <f>BD!V3389*BD!AC3389</f>
        <v>0</v>
      </c>
      <c r="AY3389" s="90">
        <f>IF(BD!AN3389="","",BD!AN3389*BD!AC3389)</f>
      </c>
      <c r="AZ3389" s="75" t="s">
        <v>123</v>
      </c>
      <c r="BA3389" s="75"/>
      <c r="BB3389" s="75"/>
      <c r="BC3389" s="75"/>
      <c r="BD3389" s="104"/>
      <c r="BE3389" s="104"/>
      <c r="BF3389" s="101"/>
      <c r="BG3389" s="101"/>
      <c r="BH3389" s="101"/>
      <c r="BI3389" s="101"/>
      <c r="BJ3389" s="101"/>
      <c r="BK3389" s="101"/>
      <c r="BL3389" s="101"/>
      <c r="BM3389" s="101"/>
      <c r="BN3389" s="101"/>
      <c r="BO3389" s="103"/>
      <c r="BP3389" s="101"/>
      <c r="BQ3389" s="101"/>
      <c r="BR3389" s="101"/>
      <c r="BS3389" s="101"/>
      <c r="BT3389" s="101"/>
      <c r="BU3389" s="101"/>
      <c r="BV3389" s="101"/>
      <c r="BW3389" s="101"/>
      <c r="BX3389" s="101"/>
      <c r="BY3389" s="101"/>
      <c r="BZ3389" s="101"/>
      <c r="CA3389" s="101"/>
      <c r="CB3389" s="101"/>
      <c r="CC3389" s="101"/>
      <c r="CD3389" s="101"/>
      <c r="CE3389" s="101"/>
      <c r="CF3389" s="101"/>
      <c r="CG3389" s="37" t="e">
        <f>VLOOKUP(Table_1[[#This Row],[EAN]],'[1]Planilha1'!$E:$R,13,0)</f>
        <v>#N/A</v>
      </c>
    </row>
    <row r="3390" ht="15" hidden="1">
      <c r="A3390" s="7"/>
      <c r="B3390" s="84" t="s">
        <v>2735</v>
      </c>
      <c r="C3390" s="75">
        <v>222709</v>
      </c>
      <c r="D3390" s="75"/>
      <c r="E3390" s="85">
        <v>7896034680010</v>
      </c>
      <c r="F3390" s="86" t="s">
        <v>3917</v>
      </c>
      <c r="G3390" s="75" t="s">
        <v>21</v>
      </c>
      <c r="H3390" s="75">
        <v>1720</v>
      </c>
      <c r="I3390" s="87" t="s">
        <v>3912</v>
      </c>
      <c r="J3390" s="75" t="s">
        <v>3913</v>
      </c>
      <c r="K3390" s="88" t="s">
        <v>84</v>
      </c>
      <c r="L3390" s="88">
        <v>24</v>
      </c>
      <c r="M3390" s="88">
        <v>4</v>
      </c>
      <c r="N3390" s="75" t="s">
        <v>85</v>
      </c>
      <c r="O3390" s="75"/>
      <c r="P3390" s="106"/>
      <c r="Q3390" s="90">
        <f>(17/100+7.6/100+1.65/100)*P3390</f>
        <v>0</v>
      </c>
      <c r="R3390" s="104"/>
      <c r="S3390" s="104"/>
      <c r="T3390" s="104"/>
      <c r="U3390" s="104"/>
      <c r="V3390" s="90">
        <f>+P3390-Q3390+R3390+S3390+T3390+U3390</f>
        <v>0</v>
      </c>
      <c r="W3390" s="91">
        <f>(1.02/100)</f>
        <v>1.02E-2</v>
      </c>
      <c r="X3390" s="91">
        <v>4.8E-3</v>
      </c>
      <c r="Y3390" s="91">
        <v>0.17</v>
      </c>
      <c r="Z3390" s="91">
        <v>1.65E-2</v>
      </c>
      <c r="AA3390" s="91">
        <v>7.6E-2</v>
      </c>
      <c r="AB3390" s="91">
        <f>SUM(W3390:AA3390)</f>
        <v>0.2775</v>
      </c>
      <c r="AC3390" s="75">
        <v>12</v>
      </c>
      <c r="AD3390" s="92">
        <f>IF(AL3390="","",+AC3390*AL3390)</f>
      </c>
      <c r="AE3390" s="93">
        <f>IF(AL3390="","",+AL3390*AB3390)</f>
      </c>
      <c r="AF3390" s="92">
        <f>IF(AL3390="","",+AL3390-AE3390)</f>
      </c>
      <c r="AG3390" s="93">
        <f>+V3390</f>
        <v>0</v>
      </c>
      <c r="AH3390" s="92">
        <f>IF(AF3390="","",+AF3390-AG3390)</f>
      </c>
      <c r="AI3390" s="92">
        <f>IF(AH3390="","",+AH3390*AC3390)</f>
      </c>
      <c r="AJ3390" s="93"/>
      <c r="AK3390" s="94">
        <v>0.33</v>
      </c>
      <c r="AL3390" s="93">
        <f>IF(V3390=0,"",V3390/(1-AB3390-AK3390))</f>
      </c>
      <c r="AM3390" s="95">
        <v>0.33</v>
      </c>
      <c r="AN3390" s="93">
        <f>IF(V3390=0,"",V3390/(1-AB3390-AM3390))</f>
      </c>
      <c r="AO3390" s="96">
        <v>1.2</v>
      </c>
      <c r="AP3390" s="93">
        <f>IF(BD!AJ3390="","",BD!AJ3390*BD!AO3390)</f>
      </c>
      <c r="AQ3390" s="91">
        <f>BD!AM3390/BD!AK3390-1</f>
        <v>0</v>
      </c>
      <c r="AR3390" s="91">
        <f>IF(BD!AN3390="","",IF(BD!AJ3390="","",BD!AN3390/BD!AJ3390-1))</f>
      </c>
      <c r="AS3390" s="91">
        <f>IF(BD!AN3390="","",IF(BD!AN3390&lt;BD!AL3390,"ABAIXO DA META","DENTRO DA META"))</f>
      </c>
      <c r="AT3390" s="91" t="str">
        <f>IF(BD!AJ3390="","EM ANÁLISE",IF(BD!AP3390&gt;=BD!AN3390,"GO", "NO GO"))</f>
        <v>EM ANÁLISE</v>
      </c>
      <c r="AU3390" s="97">
        <f>IF(AN3390="","",+BD!$AN3390-AJ3390)</f>
      </c>
      <c r="AV3390" s="98"/>
      <c r="AW3390" s="90">
        <f>BD!P3390*BD!AC3390</f>
        <v>0</v>
      </c>
      <c r="AX3390" s="90">
        <f>BD!V3390*BD!AC3390</f>
        <v>0</v>
      </c>
      <c r="AY3390" s="90">
        <f>IF(BD!AN3390="","",BD!AN3390*BD!AC3390)</f>
      </c>
      <c r="AZ3390" s="75" t="s">
        <v>123</v>
      </c>
      <c r="BA3390" s="75"/>
      <c r="BB3390" s="75"/>
      <c r="BC3390" s="75"/>
      <c r="BD3390" s="104"/>
      <c r="BE3390" s="104"/>
      <c r="BF3390" s="101"/>
      <c r="BG3390" s="101"/>
      <c r="BH3390" s="101"/>
      <c r="BI3390" s="101"/>
      <c r="BJ3390" s="101"/>
      <c r="BK3390" s="101"/>
      <c r="BL3390" s="101"/>
      <c r="BM3390" s="101"/>
      <c r="BN3390" s="101"/>
      <c r="BO3390" s="103"/>
      <c r="BP3390" s="101"/>
      <c r="BQ3390" s="101"/>
      <c r="BR3390" s="101"/>
      <c r="BS3390" s="101"/>
      <c r="BT3390" s="101"/>
      <c r="BU3390" s="101"/>
      <c r="BV3390" s="101"/>
      <c r="BW3390" s="101"/>
      <c r="BX3390" s="101"/>
      <c r="BY3390" s="101"/>
      <c r="BZ3390" s="101"/>
      <c r="CA3390" s="101"/>
      <c r="CB3390" s="101"/>
      <c r="CC3390" s="101"/>
      <c r="CD3390" s="101"/>
      <c r="CE3390" s="101"/>
      <c r="CF3390" s="101"/>
      <c r="CG3390" s="37" t="e">
        <f>VLOOKUP(Table_1[[#This Row],[EAN]],'[1]Planilha1'!$E:$R,13,0)</f>
        <v>#N/A</v>
      </c>
    </row>
    <row r="3391" ht="15" hidden="1">
      <c r="A3391" s="7"/>
      <c r="B3391" s="84" t="s">
        <v>2735</v>
      </c>
      <c r="C3391" s="75">
        <v>222710</v>
      </c>
      <c r="D3391" s="75"/>
      <c r="E3391" s="85">
        <v>7896079513922</v>
      </c>
      <c r="F3391" s="86" t="s">
        <v>3918</v>
      </c>
      <c r="G3391" s="75" t="s">
        <v>21</v>
      </c>
      <c r="H3391" s="75">
        <v>2380</v>
      </c>
      <c r="I3391" s="87" t="s">
        <v>2889</v>
      </c>
      <c r="J3391" s="75" t="s">
        <v>2924</v>
      </c>
      <c r="K3391" s="88" t="s">
        <v>84</v>
      </c>
      <c r="L3391" s="88">
        <v>24</v>
      </c>
      <c r="M3391" s="88">
        <v>4</v>
      </c>
      <c r="N3391" s="75" t="s">
        <v>85</v>
      </c>
      <c r="O3391" s="75"/>
      <c r="P3391" s="106"/>
      <c r="Q3391" s="90">
        <f>(17/100+7.6/100+1.65/100)*P3391</f>
        <v>0</v>
      </c>
      <c r="R3391" s="104"/>
      <c r="S3391" s="104"/>
      <c r="T3391" s="104"/>
      <c r="U3391" s="104"/>
      <c r="V3391" s="90">
        <f>+P3391-Q3391+R3391+S3391+T3391+U3391</f>
        <v>0</v>
      </c>
      <c r="W3391" s="91">
        <f>(1.02/100)</f>
        <v>1.02E-2</v>
      </c>
      <c r="X3391" s="91">
        <v>4.8E-3</v>
      </c>
      <c r="Y3391" s="91">
        <v>0.17</v>
      </c>
      <c r="Z3391" s="91">
        <v>1.65E-2</v>
      </c>
      <c r="AA3391" s="91">
        <v>7.6E-2</v>
      </c>
      <c r="AB3391" s="91">
        <f>SUM(W3391:AA3391)</f>
        <v>0.2775</v>
      </c>
      <c r="AC3391" s="75">
        <v>12</v>
      </c>
      <c r="AD3391" s="92">
        <f>IF(AL3391="","",+AC3391*AL3391)</f>
      </c>
      <c r="AE3391" s="93">
        <f>IF(AL3391="","",+AL3391*AB3391)</f>
      </c>
      <c r="AF3391" s="92">
        <f>IF(AL3391="","",+AL3391-AE3391)</f>
      </c>
      <c r="AG3391" s="93">
        <f>+V3391</f>
        <v>0</v>
      </c>
      <c r="AH3391" s="92">
        <f>IF(AF3391="","",+AF3391-AG3391)</f>
      </c>
      <c r="AI3391" s="92">
        <f>IF(AH3391="","",+AH3391*AC3391)</f>
      </c>
      <c r="AJ3391" s="93"/>
      <c r="AK3391" s="94">
        <v>0.33</v>
      </c>
      <c r="AL3391" s="93">
        <f>IF(V3391=0,"",V3391/(1-AB3391-AK3391))</f>
      </c>
      <c r="AM3391" s="95">
        <v>0.33</v>
      </c>
      <c r="AN3391" s="93">
        <f>IF(V3391=0,"",V3391/(1-AB3391-AM3391))</f>
      </c>
      <c r="AO3391" s="96">
        <v>1.2</v>
      </c>
      <c r="AP3391" s="93">
        <f>IF(BD!AJ3391="","",BD!AJ3391*BD!AO3391)</f>
      </c>
      <c r="AQ3391" s="91">
        <f>BD!AM3391/BD!AK3391-1</f>
        <v>0</v>
      </c>
      <c r="AR3391" s="91">
        <f>IF(BD!AN3391="","",IF(BD!AJ3391="","",BD!AN3391/BD!AJ3391-1))</f>
      </c>
      <c r="AS3391" s="91">
        <f>IF(BD!AN3391="","",IF(BD!AN3391&lt;BD!AL3391,"ABAIXO DA META","DENTRO DA META"))</f>
      </c>
      <c r="AT3391" s="91" t="str">
        <f>IF(BD!AJ3391="","EM ANÁLISE",IF(BD!AP3391&gt;=BD!AN3391,"GO", "NO GO"))</f>
        <v>EM ANÁLISE</v>
      </c>
      <c r="AU3391" s="97">
        <f>IF(AN3391="","",+BD!$AN3391-AJ3391)</f>
      </c>
      <c r="AV3391" s="98"/>
      <c r="AW3391" s="90">
        <f>BD!P3391*BD!AC3391</f>
        <v>0</v>
      </c>
      <c r="AX3391" s="90">
        <f>BD!V3391*BD!AC3391</f>
        <v>0</v>
      </c>
      <c r="AY3391" s="90">
        <f>IF(BD!AN3391="","",BD!AN3391*BD!AC3391)</f>
      </c>
      <c r="AZ3391" s="75" t="s">
        <v>123</v>
      </c>
      <c r="BA3391" s="75"/>
      <c r="BB3391" s="75"/>
      <c r="BC3391" s="75"/>
      <c r="BD3391" s="104"/>
      <c r="BE3391" s="104"/>
      <c r="BF3391" s="101"/>
      <c r="BG3391" s="101"/>
      <c r="BH3391" s="101"/>
      <c r="BI3391" s="101"/>
      <c r="BJ3391" s="101"/>
      <c r="BK3391" s="101"/>
      <c r="BL3391" s="101"/>
      <c r="BM3391" s="101"/>
      <c r="BN3391" s="101"/>
      <c r="BO3391" s="103"/>
      <c r="BP3391" s="101"/>
      <c r="BQ3391" s="101"/>
      <c r="BR3391" s="101"/>
      <c r="BS3391" s="101"/>
      <c r="BT3391" s="101"/>
      <c r="BU3391" s="101"/>
      <c r="BV3391" s="101"/>
      <c r="BW3391" s="101"/>
      <c r="BX3391" s="101"/>
      <c r="BY3391" s="101"/>
      <c r="BZ3391" s="101"/>
      <c r="CA3391" s="101"/>
      <c r="CB3391" s="101"/>
      <c r="CC3391" s="101"/>
      <c r="CD3391" s="101"/>
      <c r="CE3391" s="101"/>
      <c r="CF3391" s="101"/>
      <c r="CG3391" s="37" t="e">
        <f>VLOOKUP(Table_1[[#This Row],[EAN]],'[1]Planilha1'!$E:$R,13,0)</f>
        <v>#N/A</v>
      </c>
    </row>
    <row r="3392" ht="15" hidden="1">
      <c r="A3392" s="7"/>
      <c r="B3392" s="84" t="s">
        <v>2735</v>
      </c>
      <c r="C3392" s="75">
        <v>222711</v>
      </c>
      <c r="D3392" s="75"/>
      <c r="E3392" s="85">
        <v>7896079513915</v>
      </c>
      <c r="F3392" s="86" t="s">
        <v>3919</v>
      </c>
      <c r="G3392" s="75" t="s">
        <v>21</v>
      </c>
      <c r="H3392" s="75">
        <v>2380</v>
      </c>
      <c r="I3392" s="87" t="s">
        <v>2889</v>
      </c>
      <c r="J3392" s="75" t="s">
        <v>2924</v>
      </c>
      <c r="K3392" s="88" t="s">
        <v>84</v>
      </c>
      <c r="L3392" s="88">
        <v>24</v>
      </c>
      <c r="M3392" s="88">
        <v>4</v>
      </c>
      <c r="N3392" s="75" t="s">
        <v>85</v>
      </c>
      <c r="O3392" s="75"/>
      <c r="P3392" s="106"/>
      <c r="Q3392" s="90">
        <f>(17/100+7.6/100+1.65/100)*P3392</f>
        <v>0</v>
      </c>
      <c r="R3392" s="104"/>
      <c r="S3392" s="104"/>
      <c r="T3392" s="104"/>
      <c r="U3392" s="104"/>
      <c r="V3392" s="90">
        <f>+P3392-Q3392+R3392+S3392+T3392+U3392</f>
        <v>0</v>
      </c>
      <c r="W3392" s="91">
        <f>(1.02/100)</f>
        <v>1.02E-2</v>
      </c>
      <c r="X3392" s="91">
        <v>4.8E-3</v>
      </c>
      <c r="Y3392" s="91">
        <v>0.17</v>
      </c>
      <c r="Z3392" s="91">
        <v>1.65E-2</v>
      </c>
      <c r="AA3392" s="91">
        <v>7.6E-2</v>
      </c>
      <c r="AB3392" s="91">
        <f>SUM(W3392:AA3392)</f>
        <v>0.2775</v>
      </c>
      <c r="AC3392" s="75">
        <v>12</v>
      </c>
      <c r="AD3392" s="92">
        <f>IF(AL3392="","",+AC3392*AL3392)</f>
      </c>
      <c r="AE3392" s="93">
        <f>IF(AL3392="","",+AL3392*AB3392)</f>
      </c>
      <c r="AF3392" s="92">
        <f>IF(AL3392="","",+AL3392-AE3392)</f>
      </c>
      <c r="AG3392" s="93">
        <f>+V3392</f>
        <v>0</v>
      </c>
      <c r="AH3392" s="92">
        <f>IF(AF3392="","",+AF3392-AG3392)</f>
      </c>
      <c r="AI3392" s="92">
        <f>IF(AH3392="","",+AH3392*AC3392)</f>
      </c>
      <c r="AJ3392" s="93"/>
      <c r="AK3392" s="94">
        <v>0.33</v>
      </c>
      <c r="AL3392" s="93">
        <f>IF(V3392=0,"",V3392/(1-AB3392-AK3392))</f>
      </c>
      <c r="AM3392" s="95">
        <v>0.33</v>
      </c>
      <c r="AN3392" s="93">
        <f>IF(V3392=0,"",V3392/(1-AB3392-AM3392))</f>
      </c>
      <c r="AO3392" s="96">
        <v>1.2</v>
      </c>
      <c r="AP3392" s="93">
        <f>IF(BD!AJ3392="","",BD!AJ3392*BD!AO3392)</f>
      </c>
      <c r="AQ3392" s="91">
        <f>BD!AM3392/BD!AK3392-1</f>
        <v>0</v>
      </c>
      <c r="AR3392" s="91">
        <f>IF(BD!AN3392="","",IF(BD!AJ3392="","",BD!AN3392/BD!AJ3392-1))</f>
      </c>
      <c r="AS3392" s="91">
        <f>IF(BD!AN3392="","",IF(BD!AN3392&lt;BD!AL3392,"ABAIXO DA META","DENTRO DA META"))</f>
      </c>
      <c r="AT3392" s="91" t="str">
        <f>IF(BD!AJ3392="","EM ANÁLISE",IF(BD!AP3392&gt;=BD!AN3392,"GO", "NO GO"))</f>
        <v>EM ANÁLISE</v>
      </c>
      <c r="AU3392" s="97">
        <f>IF(AN3392="","",+BD!$AN3392-AJ3392)</f>
      </c>
      <c r="AV3392" s="98"/>
      <c r="AW3392" s="90">
        <f>BD!P3392*BD!AC3392</f>
        <v>0</v>
      </c>
      <c r="AX3392" s="90">
        <f>BD!V3392*BD!AC3392</f>
        <v>0</v>
      </c>
      <c r="AY3392" s="90">
        <f>IF(BD!AN3392="","",BD!AN3392*BD!AC3392)</f>
      </c>
      <c r="AZ3392" s="75" t="s">
        <v>123</v>
      </c>
      <c r="BA3392" s="75"/>
      <c r="BB3392" s="75"/>
      <c r="BC3392" s="75"/>
      <c r="BD3392" s="104"/>
      <c r="BE3392" s="104"/>
      <c r="BF3392" s="101"/>
      <c r="BG3392" s="101"/>
      <c r="BH3392" s="101"/>
      <c r="BI3392" s="101"/>
      <c r="BJ3392" s="101"/>
      <c r="BK3392" s="101"/>
      <c r="BL3392" s="101"/>
      <c r="BM3392" s="101"/>
      <c r="BN3392" s="101"/>
      <c r="BO3392" s="103"/>
      <c r="BP3392" s="101"/>
      <c r="BQ3392" s="101"/>
      <c r="BR3392" s="101"/>
      <c r="BS3392" s="101"/>
      <c r="BT3392" s="101"/>
      <c r="BU3392" s="101"/>
      <c r="BV3392" s="101"/>
      <c r="BW3392" s="101"/>
      <c r="BX3392" s="101"/>
      <c r="BY3392" s="101"/>
      <c r="BZ3392" s="101"/>
      <c r="CA3392" s="101"/>
      <c r="CB3392" s="101"/>
      <c r="CC3392" s="101"/>
      <c r="CD3392" s="101"/>
      <c r="CE3392" s="101"/>
      <c r="CF3392" s="101"/>
      <c r="CG3392" s="37" t="e">
        <f>VLOOKUP(Table_1[[#This Row],[EAN]],'[1]Planilha1'!$E:$R,13,0)</f>
        <v>#N/A</v>
      </c>
    </row>
    <row r="3393" ht="15" hidden="1">
      <c r="A3393" s="7"/>
      <c r="B3393" s="84" t="s">
        <v>2735</v>
      </c>
      <c r="C3393" s="75">
        <v>222712</v>
      </c>
      <c r="D3393" s="75"/>
      <c r="E3393" s="85">
        <v>7891097101519</v>
      </c>
      <c r="F3393" s="86" t="s">
        <v>3920</v>
      </c>
      <c r="G3393" s="75" t="s">
        <v>21</v>
      </c>
      <c r="H3393" s="75">
        <v>2380</v>
      </c>
      <c r="I3393" s="87" t="s">
        <v>2889</v>
      </c>
      <c r="J3393" s="75" t="s">
        <v>2924</v>
      </c>
      <c r="K3393" s="88" t="s">
        <v>84</v>
      </c>
      <c r="L3393" s="88">
        <v>24</v>
      </c>
      <c r="M3393" s="88">
        <v>4</v>
      </c>
      <c r="N3393" s="75" t="s">
        <v>85</v>
      </c>
      <c r="O3393" s="75"/>
      <c r="P3393" s="106"/>
      <c r="Q3393" s="90">
        <f>(17/100+7.6/100+1.65/100)*P3393</f>
        <v>0</v>
      </c>
      <c r="R3393" s="104"/>
      <c r="S3393" s="104"/>
      <c r="T3393" s="104"/>
      <c r="U3393" s="104"/>
      <c r="V3393" s="90">
        <f>+P3393-Q3393+R3393+S3393+T3393+U3393</f>
        <v>0</v>
      </c>
      <c r="W3393" s="91">
        <f>(1.02/100)</f>
        <v>1.02E-2</v>
      </c>
      <c r="X3393" s="91">
        <v>4.8E-3</v>
      </c>
      <c r="Y3393" s="91">
        <v>0.17</v>
      </c>
      <c r="Z3393" s="91">
        <v>1.65E-2</v>
      </c>
      <c r="AA3393" s="91">
        <v>7.6E-2</v>
      </c>
      <c r="AB3393" s="91">
        <f>SUM(W3393:AA3393)</f>
        <v>0.2775</v>
      </c>
      <c r="AC3393" s="75">
        <v>12</v>
      </c>
      <c r="AD3393" s="92">
        <f>IF(AL3393="","",+AC3393*AL3393)</f>
      </c>
      <c r="AE3393" s="93">
        <f>IF(AL3393="","",+AL3393*AB3393)</f>
      </c>
      <c r="AF3393" s="92">
        <f>IF(AL3393="","",+AL3393-AE3393)</f>
      </c>
      <c r="AG3393" s="93">
        <f>+V3393</f>
        <v>0</v>
      </c>
      <c r="AH3393" s="92">
        <f>IF(AF3393="","",+AF3393-AG3393)</f>
      </c>
      <c r="AI3393" s="92">
        <f>IF(AH3393="","",+AH3393*AC3393)</f>
      </c>
      <c r="AJ3393" s="93"/>
      <c r="AK3393" s="94">
        <v>0.33</v>
      </c>
      <c r="AL3393" s="93">
        <f>IF(V3393=0,"",V3393/(1-AB3393-AK3393))</f>
      </c>
      <c r="AM3393" s="95">
        <v>0.33</v>
      </c>
      <c r="AN3393" s="93">
        <f>IF(V3393=0,"",V3393/(1-AB3393-AM3393))</f>
      </c>
      <c r="AO3393" s="96">
        <v>1.2</v>
      </c>
      <c r="AP3393" s="93">
        <f>IF(BD!AJ3393="","",BD!AJ3393*BD!AO3393)</f>
      </c>
      <c r="AQ3393" s="91">
        <f>BD!AM3393/BD!AK3393-1</f>
        <v>0</v>
      </c>
      <c r="AR3393" s="91">
        <f>IF(BD!AN3393="","",IF(BD!AJ3393="","",BD!AN3393/BD!AJ3393-1))</f>
      </c>
      <c r="AS3393" s="91">
        <f>IF(BD!AN3393="","",IF(BD!AN3393&lt;BD!AL3393,"ABAIXO DA META","DENTRO DA META"))</f>
      </c>
      <c r="AT3393" s="91" t="str">
        <f>IF(BD!AJ3393="","EM ANÁLISE",IF(BD!AP3393&gt;=BD!AN3393,"GO", "NO GO"))</f>
        <v>EM ANÁLISE</v>
      </c>
      <c r="AU3393" s="97">
        <f>IF(AN3393="","",+BD!$AN3393-AJ3393)</f>
      </c>
      <c r="AV3393" s="98"/>
      <c r="AW3393" s="90">
        <f>BD!P3393*BD!AC3393</f>
        <v>0</v>
      </c>
      <c r="AX3393" s="90">
        <f>BD!V3393*BD!AC3393</f>
        <v>0</v>
      </c>
      <c r="AY3393" s="90">
        <f>IF(BD!AN3393="","",BD!AN3393*BD!AC3393)</f>
      </c>
      <c r="AZ3393" s="75" t="s">
        <v>123</v>
      </c>
      <c r="BA3393" s="75"/>
      <c r="BB3393" s="75"/>
      <c r="BC3393" s="75"/>
      <c r="BD3393" s="104"/>
      <c r="BE3393" s="104"/>
      <c r="BF3393" s="101"/>
      <c r="BG3393" s="101"/>
      <c r="BH3393" s="101"/>
      <c r="BI3393" s="101"/>
      <c r="BJ3393" s="101"/>
      <c r="BK3393" s="101"/>
      <c r="BL3393" s="101"/>
      <c r="BM3393" s="101"/>
      <c r="BN3393" s="101"/>
      <c r="BO3393" s="103"/>
      <c r="BP3393" s="101"/>
      <c r="BQ3393" s="101"/>
      <c r="BR3393" s="101"/>
      <c r="BS3393" s="101"/>
      <c r="BT3393" s="101"/>
      <c r="BU3393" s="101"/>
      <c r="BV3393" s="101"/>
      <c r="BW3393" s="101"/>
      <c r="BX3393" s="101"/>
      <c r="BY3393" s="101"/>
      <c r="BZ3393" s="101"/>
      <c r="CA3393" s="101"/>
      <c r="CB3393" s="101"/>
      <c r="CC3393" s="101"/>
      <c r="CD3393" s="101"/>
      <c r="CE3393" s="101"/>
      <c r="CF3393" s="101"/>
      <c r="CG3393" s="37" t="e">
        <f>VLOOKUP(Table_1[[#This Row],[EAN]],'[1]Planilha1'!$E:$R,13,0)</f>
        <v>#N/A</v>
      </c>
    </row>
    <row r="3394" ht="15" hidden="1">
      <c r="A3394" s="7"/>
      <c r="B3394" s="84" t="s">
        <v>2735</v>
      </c>
      <c r="C3394" s="75">
        <v>222713</v>
      </c>
      <c r="D3394" s="75"/>
      <c r="E3394" s="85">
        <v>7891097101502</v>
      </c>
      <c r="F3394" s="86" t="s">
        <v>3921</v>
      </c>
      <c r="G3394" s="75" t="s">
        <v>21</v>
      </c>
      <c r="H3394" s="75">
        <v>2380</v>
      </c>
      <c r="I3394" s="87" t="s">
        <v>2889</v>
      </c>
      <c r="J3394" s="75" t="s">
        <v>2924</v>
      </c>
      <c r="K3394" s="88" t="s">
        <v>84</v>
      </c>
      <c r="L3394" s="88">
        <v>24</v>
      </c>
      <c r="M3394" s="88">
        <v>4</v>
      </c>
      <c r="N3394" s="75" t="s">
        <v>85</v>
      </c>
      <c r="O3394" s="75"/>
      <c r="P3394" s="106"/>
      <c r="Q3394" s="90">
        <f>(17/100+7.6/100+1.65/100)*P3394</f>
        <v>0</v>
      </c>
      <c r="R3394" s="104"/>
      <c r="S3394" s="104"/>
      <c r="T3394" s="104"/>
      <c r="U3394" s="104"/>
      <c r="V3394" s="90">
        <f>+P3394-Q3394+R3394+S3394+T3394+U3394</f>
        <v>0</v>
      </c>
      <c r="W3394" s="91">
        <f>(1.02/100)</f>
        <v>1.02E-2</v>
      </c>
      <c r="X3394" s="91">
        <v>4.8E-3</v>
      </c>
      <c r="Y3394" s="91">
        <v>0.17</v>
      </c>
      <c r="Z3394" s="91">
        <v>1.65E-2</v>
      </c>
      <c r="AA3394" s="91">
        <v>7.6E-2</v>
      </c>
      <c r="AB3394" s="91">
        <f>SUM(W3394:AA3394)</f>
        <v>0.2775</v>
      </c>
      <c r="AC3394" s="75">
        <v>12</v>
      </c>
      <c r="AD3394" s="92">
        <f>IF(AL3394="","",+AC3394*AL3394)</f>
      </c>
      <c r="AE3394" s="93">
        <f>IF(AL3394="","",+AL3394*AB3394)</f>
      </c>
      <c r="AF3394" s="92">
        <f>IF(AL3394="","",+AL3394-AE3394)</f>
      </c>
      <c r="AG3394" s="93">
        <f>+V3394</f>
        <v>0</v>
      </c>
      <c r="AH3394" s="92">
        <f>IF(AF3394="","",+AF3394-AG3394)</f>
      </c>
      <c r="AI3394" s="92">
        <f>IF(AH3394="","",+AH3394*AC3394)</f>
      </c>
      <c r="AJ3394" s="93"/>
      <c r="AK3394" s="94">
        <v>0.33</v>
      </c>
      <c r="AL3394" s="93">
        <f>IF(V3394=0,"",V3394/(1-AB3394-AK3394))</f>
      </c>
      <c r="AM3394" s="95">
        <v>0.33</v>
      </c>
      <c r="AN3394" s="93">
        <f>IF(V3394=0,"",V3394/(1-AB3394-AM3394))</f>
      </c>
      <c r="AO3394" s="96">
        <v>1.2</v>
      </c>
      <c r="AP3394" s="93">
        <f>IF(BD!AJ3394="","",BD!AJ3394*BD!AO3394)</f>
      </c>
      <c r="AQ3394" s="91">
        <f>BD!AM3394/BD!AK3394-1</f>
        <v>0</v>
      </c>
      <c r="AR3394" s="91">
        <f>IF(BD!AN3394="","",IF(BD!AJ3394="","",BD!AN3394/BD!AJ3394-1))</f>
      </c>
      <c r="AS3394" s="91">
        <f>IF(BD!AN3394="","",IF(BD!AN3394&lt;BD!AL3394,"ABAIXO DA META","DENTRO DA META"))</f>
      </c>
      <c r="AT3394" s="91" t="str">
        <f>IF(BD!AJ3394="","EM ANÁLISE",IF(BD!AP3394&gt;=BD!AN3394,"GO", "NO GO"))</f>
        <v>EM ANÁLISE</v>
      </c>
      <c r="AU3394" s="97">
        <f>IF(AN3394="","",+BD!$AN3394-AJ3394)</f>
      </c>
      <c r="AV3394" s="98"/>
      <c r="AW3394" s="90">
        <f>BD!P3394*BD!AC3394</f>
        <v>0</v>
      </c>
      <c r="AX3394" s="90">
        <f>BD!V3394*BD!AC3394</f>
        <v>0</v>
      </c>
      <c r="AY3394" s="90">
        <f>IF(BD!AN3394="","",BD!AN3394*BD!AC3394)</f>
      </c>
      <c r="AZ3394" s="75" t="s">
        <v>123</v>
      </c>
      <c r="BA3394" s="75"/>
      <c r="BB3394" s="75"/>
      <c r="BC3394" s="75"/>
      <c r="BD3394" s="104"/>
      <c r="BE3394" s="104"/>
      <c r="BF3394" s="101"/>
      <c r="BG3394" s="101"/>
      <c r="BH3394" s="101"/>
      <c r="BI3394" s="101"/>
      <c r="BJ3394" s="101"/>
      <c r="BK3394" s="101"/>
      <c r="BL3394" s="101"/>
      <c r="BM3394" s="101"/>
      <c r="BN3394" s="101"/>
      <c r="BO3394" s="103"/>
      <c r="BP3394" s="101"/>
      <c r="BQ3394" s="101"/>
      <c r="BR3394" s="101"/>
      <c r="BS3394" s="101"/>
      <c r="BT3394" s="101"/>
      <c r="BU3394" s="101"/>
      <c r="BV3394" s="101"/>
      <c r="BW3394" s="101"/>
      <c r="BX3394" s="101"/>
      <c r="BY3394" s="101"/>
      <c r="BZ3394" s="101"/>
      <c r="CA3394" s="101"/>
      <c r="CB3394" s="101"/>
      <c r="CC3394" s="101"/>
      <c r="CD3394" s="101"/>
      <c r="CE3394" s="101"/>
      <c r="CF3394" s="101"/>
      <c r="CG3394" s="37" t="e">
        <f>VLOOKUP(Table_1[[#This Row],[EAN]],'[1]Planilha1'!$E:$R,13,0)</f>
        <v>#N/A</v>
      </c>
    </row>
    <row r="3395" ht="15" hidden="1">
      <c r="A3395" s="7"/>
      <c r="B3395" s="84" t="s">
        <v>2735</v>
      </c>
      <c r="C3395" s="75">
        <v>222714</v>
      </c>
      <c r="D3395" s="75"/>
      <c r="E3395" s="85">
        <v>7891097000683</v>
      </c>
      <c r="F3395" s="86" t="s">
        <v>3922</v>
      </c>
      <c r="G3395" s="75" t="s">
        <v>21</v>
      </c>
      <c r="H3395" s="75">
        <v>2380</v>
      </c>
      <c r="I3395" s="87" t="s">
        <v>2889</v>
      </c>
      <c r="J3395" s="75" t="s">
        <v>2924</v>
      </c>
      <c r="K3395" s="88" t="s">
        <v>84</v>
      </c>
      <c r="L3395" s="88">
        <v>8</v>
      </c>
      <c r="M3395" s="88">
        <v>4</v>
      </c>
      <c r="N3395" s="75" t="s">
        <v>85</v>
      </c>
      <c r="O3395" s="75"/>
      <c r="P3395" s="106"/>
      <c r="Q3395" s="90">
        <f>(17/100+7.6/100+1.65/100)*P3395</f>
        <v>0</v>
      </c>
      <c r="R3395" s="104"/>
      <c r="S3395" s="104"/>
      <c r="T3395" s="104"/>
      <c r="U3395" s="104"/>
      <c r="V3395" s="90">
        <f>+P3395-Q3395+R3395+S3395+T3395+U3395</f>
        <v>0</v>
      </c>
      <c r="W3395" s="91">
        <f>(1.02/100)</f>
        <v>1.02E-2</v>
      </c>
      <c r="X3395" s="91">
        <v>4.8E-3</v>
      </c>
      <c r="Y3395" s="91">
        <v>0.17</v>
      </c>
      <c r="Z3395" s="91">
        <v>1.65E-2</v>
      </c>
      <c r="AA3395" s="91">
        <v>7.6E-2</v>
      </c>
      <c r="AB3395" s="91">
        <f>SUM(W3395:AA3395)</f>
        <v>0.2775</v>
      </c>
      <c r="AC3395" s="75">
        <v>12</v>
      </c>
      <c r="AD3395" s="92">
        <f>IF(AL3395="","",+AC3395*AL3395)</f>
      </c>
      <c r="AE3395" s="93">
        <f>IF(AL3395="","",+AL3395*AB3395)</f>
      </c>
      <c r="AF3395" s="92">
        <f>IF(AL3395="","",+AL3395-AE3395)</f>
      </c>
      <c r="AG3395" s="93">
        <f>+V3395</f>
        <v>0</v>
      </c>
      <c r="AH3395" s="92">
        <f>IF(AF3395="","",+AF3395-AG3395)</f>
      </c>
      <c r="AI3395" s="92">
        <f>IF(AH3395="","",+AH3395*AC3395)</f>
      </c>
      <c r="AJ3395" s="93"/>
      <c r="AK3395" s="94">
        <v>0.33</v>
      </c>
      <c r="AL3395" s="93">
        <f>IF(V3395=0,"",V3395/(1-AB3395-AK3395))</f>
      </c>
      <c r="AM3395" s="95">
        <v>0.33</v>
      </c>
      <c r="AN3395" s="93">
        <f>IF(V3395=0,"",V3395/(1-AB3395-AM3395))</f>
      </c>
      <c r="AO3395" s="96">
        <v>1.2</v>
      </c>
      <c r="AP3395" s="93">
        <f>IF(BD!AJ3395="","",BD!AJ3395*BD!AO3395)</f>
      </c>
      <c r="AQ3395" s="91">
        <f>BD!AM3395/BD!AK3395-1</f>
        <v>0</v>
      </c>
      <c r="AR3395" s="91">
        <f>IF(BD!AN3395="","",IF(BD!AJ3395="","",BD!AN3395/BD!AJ3395-1))</f>
      </c>
      <c r="AS3395" s="91">
        <f>IF(BD!AN3395="","",IF(BD!AN3395&lt;BD!AL3395,"ABAIXO DA META","DENTRO DA META"))</f>
      </c>
      <c r="AT3395" s="91" t="str">
        <f>IF(BD!AJ3395="","EM ANÁLISE",IF(BD!AP3395&gt;=BD!AN3395,"GO", "NO GO"))</f>
        <v>EM ANÁLISE</v>
      </c>
      <c r="AU3395" s="97">
        <f>IF(AN3395="","",+BD!$AN3395-AJ3395)</f>
      </c>
      <c r="AV3395" s="98"/>
      <c r="AW3395" s="90">
        <f>BD!P3395*BD!AC3395</f>
        <v>0</v>
      </c>
      <c r="AX3395" s="90">
        <f>BD!V3395*BD!AC3395</f>
        <v>0</v>
      </c>
      <c r="AY3395" s="90">
        <f>IF(BD!AN3395="","",BD!AN3395*BD!AC3395)</f>
      </c>
      <c r="AZ3395" s="75" t="s">
        <v>123</v>
      </c>
      <c r="BA3395" s="75"/>
      <c r="BB3395" s="75"/>
      <c r="BC3395" s="75"/>
      <c r="BD3395" s="104"/>
      <c r="BE3395" s="104"/>
      <c r="BF3395" s="101"/>
      <c r="BG3395" s="101"/>
      <c r="BH3395" s="101"/>
      <c r="BI3395" s="101"/>
      <c r="BJ3395" s="101"/>
      <c r="BK3395" s="101"/>
      <c r="BL3395" s="101"/>
      <c r="BM3395" s="101"/>
      <c r="BN3395" s="101"/>
      <c r="BO3395" s="103"/>
      <c r="BP3395" s="101"/>
      <c r="BQ3395" s="101"/>
      <c r="BR3395" s="101"/>
      <c r="BS3395" s="101"/>
      <c r="BT3395" s="101"/>
      <c r="BU3395" s="101"/>
      <c r="BV3395" s="101"/>
      <c r="BW3395" s="101"/>
      <c r="BX3395" s="101"/>
      <c r="BY3395" s="101"/>
      <c r="BZ3395" s="101"/>
      <c r="CA3395" s="101"/>
      <c r="CB3395" s="101"/>
      <c r="CC3395" s="101"/>
      <c r="CD3395" s="101"/>
      <c r="CE3395" s="101"/>
      <c r="CF3395" s="101"/>
      <c r="CG3395" s="37" t="e">
        <f>VLOOKUP(Table_1[[#This Row],[EAN]],'[1]Planilha1'!$E:$R,13,0)</f>
        <v>#N/A</v>
      </c>
    </row>
    <row r="3396" ht="15" hidden="1">
      <c r="A3396" s="7"/>
      <c r="B3396" s="84" t="s">
        <v>2735</v>
      </c>
      <c r="C3396" s="75">
        <v>222715</v>
      </c>
      <c r="D3396" s="75"/>
      <c r="E3396" s="85">
        <v>7898067340657</v>
      </c>
      <c r="F3396" s="86" t="s">
        <v>3923</v>
      </c>
      <c r="G3396" s="75" t="s">
        <v>21</v>
      </c>
      <c r="H3396" s="75">
        <v>1370</v>
      </c>
      <c r="I3396" s="87" t="s">
        <v>3052</v>
      </c>
      <c r="J3396" s="75" t="s">
        <v>1260</v>
      </c>
      <c r="K3396" s="88" t="s">
        <v>84</v>
      </c>
      <c r="L3396" s="88">
        <v>12</v>
      </c>
      <c r="M3396" s="88">
        <v>0</v>
      </c>
      <c r="N3396" s="75" t="s">
        <v>85</v>
      </c>
      <c r="O3396" s="75"/>
      <c r="P3396" s="106"/>
      <c r="Q3396" s="90">
        <f>(17/100+7.6/100+1.65/100)*P3396</f>
        <v>0</v>
      </c>
      <c r="R3396" s="104"/>
      <c r="S3396" s="104"/>
      <c r="T3396" s="104"/>
      <c r="U3396" s="104"/>
      <c r="V3396" s="90">
        <f>+P3396-Q3396+R3396+S3396+T3396+U3396</f>
        <v>0</v>
      </c>
      <c r="W3396" s="91">
        <f>(1.02/100)</f>
        <v>1.02E-2</v>
      </c>
      <c r="X3396" s="91">
        <v>4.8E-3</v>
      </c>
      <c r="Y3396" s="91">
        <v>0.17</v>
      </c>
      <c r="Z3396" s="91">
        <v>1.65E-2</v>
      </c>
      <c r="AA3396" s="91">
        <v>7.6E-2</v>
      </c>
      <c r="AB3396" s="91">
        <f>SUM(W3396:AA3396)</f>
        <v>0.2775</v>
      </c>
      <c r="AC3396" s="75">
        <v>12</v>
      </c>
      <c r="AD3396" s="92">
        <f>IF(AL3396="","",+AC3396*AL3396)</f>
      </c>
      <c r="AE3396" s="93">
        <f>IF(AL3396="","",+AL3396*AB3396)</f>
      </c>
      <c r="AF3396" s="92">
        <f>IF(AL3396="","",+AL3396-AE3396)</f>
      </c>
      <c r="AG3396" s="93">
        <f>+V3396</f>
        <v>0</v>
      </c>
      <c r="AH3396" s="92">
        <f>IF(AF3396="","",+AF3396-AG3396)</f>
      </c>
      <c r="AI3396" s="92">
        <f>IF(AH3396="","",+AH3396*AC3396)</f>
      </c>
      <c r="AJ3396" s="93"/>
      <c r="AK3396" s="94">
        <v>0.33</v>
      </c>
      <c r="AL3396" s="93">
        <f>IF(V3396=0,"",V3396/(1-AB3396-AK3396))</f>
      </c>
      <c r="AM3396" s="95">
        <v>0.33</v>
      </c>
      <c r="AN3396" s="93">
        <f>IF(V3396=0,"",V3396/(1-AB3396-AM3396))</f>
      </c>
      <c r="AO3396" s="96">
        <v>1.2</v>
      </c>
      <c r="AP3396" s="93">
        <f>IF(BD!AJ3396="","",BD!AJ3396*BD!AO3396)</f>
      </c>
      <c r="AQ3396" s="91">
        <f>BD!AM3396/BD!AK3396-1</f>
        <v>0</v>
      </c>
      <c r="AR3396" s="91">
        <f>IF(BD!AN3396="","",IF(BD!AJ3396="","",BD!AN3396/BD!AJ3396-1))</f>
      </c>
      <c r="AS3396" s="91">
        <f>IF(BD!AN3396="","",IF(BD!AN3396&lt;BD!AL3396,"ABAIXO DA META","DENTRO DA META"))</f>
      </c>
      <c r="AT3396" s="91" t="str">
        <f>IF(BD!AJ3396="","EM ANÁLISE",IF(BD!AP3396&gt;=BD!AN3396,"GO", "NO GO"))</f>
        <v>EM ANÁLISE</v>
      </c>
      <c r="AU3396" s="97">
        <f>IF(AN3396="","",+BD!$AN3396-AJ3396)</f>
      </c>
      <c r="AV3396" s="98"/>
      <c r="AW3396" s="90">
        <f>BD!P3396*BD!AC3396</f>
        <v>0</v>
      </c>
      <c r="AX3396" s="90">
        <f>BD!V3396*BD!AC3396</f>
        <v>0</v>
      </c>
      <c r="AY3396" s="90">
        <f>IF(BD!AN3396="","",BD!AN3396*BD!AC3396)</f>
      </c>
      <c r="AZ3396" s="75" t="s">
        <v>123</v>
      </c>
      <c r="BA3396" s="75"/>
      <c r="BB3396" s="75"/>
      <c r="BC3396" s="75"/>
      <c r="BD3396" s="104"/>
      <c r="BE3396" s="104"/>
      <c r="BF3396" s="101"/>
      <c r="BG3396" s="101"/>
      <c r="BH3396" s="101"/>
      <c r="BI3396" s="101"/>
      <c r="BJ3396" s="101"/>
      <c r="BK3396" s="101"/>
      <c r="BL3396" s="101"/>
      <c r="BM3396" s="101"/>
      <c r="BN3396" s="101"/>
      <c r="BO3396" s="103"/>
      <c r="BP3396" s="101"/>
      <c r="BQ3396" s="101"/>
      <c r="BR3396" s="101"/>
      <c r="BS3396" s="101"/>
      <c r="BT3396" s="101"/>
      <c r="BU3396" s="101"/>
      <c r="BV3396" s="101"/>
      <c r="BW3396" s="101"/>
      <c r="BX3396" s="101"/>
      <c r="BY3396" s="101"/>
      <c r="BZ3396" s="101"/>
      <c r="CA3396" s="101"/>
      <c r="CB3396" s="101"/>
      <c r="CC3396" s="101"/>
      <c r="CD3396" s="101"/>
      <c r="CE3396" s="101"/>
      <c r="CF3396" s="101"/>
      <c r="CG3396" s="37" t="e">
        <f>VLOOKUP(Table_1[[#This Row],[EAN]],'[1]Planilha1'!$E:$R,13,0)</f>
        <v>#N/A</v>
      </c>
    </row>
    <row r="3397" ht="15" hidden="1">
      <c r="A3397" s="7"/>
      <c r="B3397" s="84" t="s">
        <v>2735</v>
      </c>
      <c r="C3397" s="75">
        <v>222716</v>
      </c>
      <c r="D3397" s="75"/>
      <c r="E3397" s="85">
        <v>7898067340664</v>
      </c>
      <c r="F3397" s="86" t="s">
        <v>3924</v>
      </c>
      <c r="G3397" s="75" t="s">
        <v>21</v>
      </c>
      <c r="H3397" s="75">
        <v>1370</v>
      </c>
      <c r="I3397" s="87" t="s">
        <v>3052</v>
      </c>
      <c r="J3397" s="75" t="s">
        <v>1260</v>
      </c>
      <c r="K3397" s="88" t="s">
        <v>84</v>
      </c>
      <c r="L3397" s="88">
        <v>12</v>
      </c>
      <c r="M3397" s="88">
        <v>0</v>
      </c>
      <c r="N3397" s="75" t="s">
        <v>85</v>
      </c>
      <c r="O3397" s="75"/>
      <c r="P3397" s="106"/>
      <c r="Q3397" s="90">
        <f>(17/100+7.6/100+1.65/100)*P3397</f>
        <v>0</v>
      </c>
      <c r="R3397" s="104"/>
      <c r="S3397" s="104"/>
      <c r="T3397" s="104"/>
      <c r="U3397" s="104"/>
      <c r="V3397" s="90">
        <f>+P3397-Q3397+R3397+S3397+T3397+U3397</f>
        <v>0</v>
      </c>
      <c r="W3397" s="91">
        <f>(1.02/100)</f>
        <v>1.02E-2</v>
      </c>
      <c r="X3397" s="91">
        <v>4.8E-3</v>
      </c>
      <c r="Y3397" s="91">
        <v>0.17</v>
      </c>
      <c r="Z3397" s="91">
        <v>1.65E-2</v>
      </c>
      <c r="AA3397" s="91">
        <v>7.6E-2</v>
      </c>
      <c r="AB3397" s="91">
        <f>SUM(W3397:AA3397)</f>
        <v>0.2775</v>
      </c>
      <c r="AC3397" s="75">
        <v>12</v>
      </c>
      <c r="AD3397" s="92">
        <f>IF(AL3397="","",+AC3397*AL3397)</f>
      </c>
      <c r="AE3397" s="93">
        <f>IF(AL3397="","",+AL3397*AB3397)</f>
      </c>
      <c r="AF3397" s="92">
        <f>IF(AL3397="","",+AL3397-AE3397)</f>
      </c>
      <c r="AG3397" s="93">
        <f>+V3397</f>
        <v>0</v>
      </c>
      <c r="AH3397" s="92">
        <f>IF(AF3397="","",+AF3397-AG3397)</f>
      </c>
      <c r="AI3397" s="92">
        <f>IF(AH3397="","",+AH3397*AC3397)</f>
      </c>
      <c r="AJ3397" s="93"/>
      <c r="AK3397" s="94">
        <v>0.33</v>
      </c>
      <c r="AL3397" s="93">
        <f>IF(V3397=0,"",V3397/(1-AB3397-AK3397))</f>
      </c>
      <c r="AM3397" s="95">
        <v>0.33</v>
      </c>
      <c r="AN3397" s="93">
        <f>IF(V3397=0,"",V3397/(1-AB3397-AM3397))</f>
      </c>
      <c r="AO3397" s="96">
        <v>1.2</v>
      </c>
      <c r="AP3397" s="93">
        <f>IF(BD!AJ3397="","",BD!AJ3397*BD!AO3397)</f>
      </c>
      <c r="AQ3397" s="91">
        <f>BD!AM3397/BD!AK3397-1</f>
        <v>0</v>
      </c>
      <c r="AR3397" s="91">
        <f>IF(BD!AN3397="","",IF(BD!AJ3397="","",BD!AN3397/BD!AJ3397-1))</f>
      </c>
      <c r="AS3397" s="91">
        <f>IF(BD!AN3397="","",IF(BD!AN3397&lt;BD!AL3397,"ABAIXO DA META","DENTRO DA META"))</f>
      </c>
      <c r="AT3397" s="91" t="str">
        <f>IF(BD!AJ3397="","EM ANÁLISE",IF(BD!AP3397&gt;=BD!AN3397,"GO", "NO GO"))</f>
        <v>EM ANÁLISE</v>
      </c>
      <c r="AU3397" s="97">
        <f>IF(AN3397="","",+BD!$AN3397-AJ3397)</f>
      </c>
      <c r="AV3397" s="98"/>
      <c r="AW3397" s="90">
        <f>BD!P3397*BD!AC3397</f>
        <v>0</v>
      </c>
      <c r="AX3397" s="90">
        <f>BD!V3397*BD!AC3397</f>
        <v>0</v>
      </c>
      <c r="AY3397" s="90">
        <f>IF(BD!AN3397="","",BD!AN3397*BD!AC3397)</f>
      </c>
      <c r="AZ3397" s="75" t="s">
        <v>123</v>
      </c>
      <c r="BA3397" s="75"/>
      <c r="BB3397" s="75"/>
      <c r="BC3397" s="75"/>
      <c r="BD3397" s="104"/>
      <c r="BE3397" s="104"/>
      <c r="BF3397" s="101"/>
      <c r="BG3397" s="101"/>
      <c r="BH3397" s="101"/>
      <c r="BI3397" s="101"/>
      <c r="BJ3397" s="101"/>
      <c r="BK3397" s="101"/>
      <c r="BL3397" s="101"/>
      <c r="BM3397" s="101"/>
      <c r="BN3397" s="101"/>
      <c r="BO3397" s="103"/>
      <c r="BP3397" s="101"/>
      <c r="BQ3397" s="101"/>
      <c r="BR3397" s="101"/>
      <c r="BS3397" s="101"/>
      <c r="BT3397" s="101"/>
      <c r="BU3397" s="101"/>
      <c r="BV3397" s="101"/>
      <c r="BW3397" s="101"/>
      <c r="BX3397" s="101"/>
      <c r="BY3397" s="101"/>
      <c r="BZ3397" s="101"/>
      <c r="CA3397" s="101"/>
      <c r="CB3397" s="101"/>
      <c r="CC3397" s="101"/>
      <c r="CD3397" s="101"/>
      <c r="CE3397" s="101"/>
      <c r="CF3397" s="101"/>
      <c r="CG3397" s="37" t="e">
        <f>VLOOKUP(Table_1[[#This Row],[EAN]],'[1]Planilha1'!$E:$R,13,0)</f>
        <v>#N/A</v>
      </c>
    </row>
    <row r="3398" ht="15" hidden="1">
      <c r="A3398" s="7"/>
      <c r="B3398" s="84" t="s">
        <v>2735</v>
      </c>
      <c r="C3398" s="75">
        <v>222717</v>
      </c>
      <c r="D3398" s="75"/>
      <c r="E3398" s="85">
        <v>7896058503333</v>
      </c>
      <c r="F3398" s="86" t="s">
        <v>3925</v>
      </c>
      <c r="G3398" s="75" t="s">
        <v>21</v>
      </c>
      <c r="H3398" s="75">
        <v>390</v>
      </c>
      <c r="I3398" s="87" t="s">
        <v>3106</v>
      </c>
      <c r="J3398" s="75" t="s">
        <v>1474</v>
      </c>
      <c r="K3398" s="88" t="s">
        <v>84</v>
      </c>
      <c r="L3398" s="88">
        <v>30</v>
      </c>
      <c r="M3398" s="88">
        <v>0</v>
      </c>
      <c r="N3398" s="75" t="s">
        <v>85</v>
      </c>
      <c r="O3398" s="75"/>
      <c r="P3398" s="106"/>
      <c r="Q3398" s="90">
        <f>(17/100+7.6/100+1.65/100)*P3398</f>
        <v>0</v>
      </c>
      <c r="R3398" s="104"/>
      <c r="S3398" s="104"/>
      <c r="T3398" s="104"/>
      <c r="U3398" s="104"/>
      <c r="V3398" s="90">
        <f>+P3398-Q3398+R3398+S3398+T3398+U3398</f>
        <v>0</v>
      </c>
      <c r="W3398" s="91">
        <f>(1.02/100)</f>
        <v>1.02E-2</v>
      </c>
      <c r="X3398" s="91">
        <v>4.8E-3</v>
      </c>
      <c r="Y3398" s="91">
        <v>0.17</v>
      </c>
      <c r="Z3398" s="91">
        <v>1.65E-2</v>
      </c>
      <c r="AA3398" s="91">
        <v>7.6E-2</v>
      </c>
      <c r="AB3398" s="91">
        <f>SUM(W3398:AA3398)</f>
        <v>0.2775</v>
      </c>
      <c r="AC3398" s="75">
        <v>12</v>
      </c>
      <c r="AD3398" s="92">
        <f>IF(AL3398="","",+AC3398*AL3398)</f>
      </c>
      <c r="AE3398" s="93">
        <f>IF(AL3398="","",+AL3398*AB3398)</f>
      </c>
      <c r="AF3398" s="92">
        <f>IF(AL3398="","",+AL3398-AE3398)</f>
      </c>
      <c r="AG3398" s="93">
        <f>+V3398</f>
        <v>0</v>
      </c>
      <c r="AH3398" s="92">
        <f>IF(AF3398="","",+AF3398-AG3398)</f>
      </c>
      <c r="AI3398" s="92">
        <f>IF(AH3398="","",+AH3398*AC3398)</f>
      </c>
      <c r="AJ3398" s="93"/>
      <c r="AK3398" s="94">
        <v>0.33</v>
      </c>
      <c r="AL3398" s="93">
        <f>IF(V3398=0,"",V3398/(1-AB3398-AK3398))</f>
      </c>
      <c r="AM3398" s="95">
        <v>0.33</v>
      </c>
      <c r="AN3398" s="93">
        <f>IF(V3398=0,"",V3398/(1-AB3398-AM3398))</f>
      </c>
      <c r="AO3398" s="96">
        <v>1.2</v>
      </c>
      <c r="AP3398" s="93">
        <f>IF(BD!AJ3398="","",BD!AJ3398*BD!AO3398)</f>
      </c>
      <c r="AQ3398" s="91">
        <f>BD!AM3398/BD!AK3398-1</f>
        <v>0</v>
      </c>
      <c r="AR3398" s="91">
        <f>IF(BD!AN3398="","",IF(BD!AJ3398="","",BD!AN3398/BD!AJ3398-1))</f>
      </c>
      <c r="AS3398" s="91">
        <f>IF(BD!AN3398="","",IF(BD!AN3398&lt;BD!AL3398,"ABAIXO DA META","DENTRO DA META"))</f>
      </c>
      <c r="AT3398" s="91" t="str">
        <f>IF(BD!AJ3398="","EM ANÁLISE",IF(BD!AP3398&gt;=BD!AN3398,"GO", "NO GO"))</f>
        <v>EM ANÁLISE</v>
      </c>
      <c r="AU3398" s="97">
        <f>IF(AN3398="","",+BD!$AN3398-AJ3398)</f>
      </c>
      <c r="AV3398" s="98"/>
      <c r="AW3398" s="90">
        <f>BD!P3398*BD!AC3398</f>
        <v>0</v>
      </c>
      <c r="AX3398" s="90">
        <f>BD!V3398*BD!AC3398</f>
        <v>0</v>
      </c>
      <c r="AY3398" s="90">
        <f>IF(BD!AN3398="","",BD!AN3398*BD!AC3398)</f>
      </c>
      <c r="AZ3398" s="75" t="s">
        <v>123</v>
      </c>
      <c r="BA3398" s="75"/>
      <c r="BB3398" s="75"/>
      <c r="BC3398" s="75"/>
      <c r="BD3398" s="104"/>
      <c r="BE3398" s="104"/>
      <c r="BF3398" s="101"/>
      <c r="BG3398" s="101"/>
      <c r="BH3398" s="101"/>
      <c r="BI3398" s="101"/>
      <c r="BJ3398" s="101"/>
      <c r="BK3398" s="101"/>
      <c r="BL3398" s="101"/>
      <c r="BM3398" s="101"/>
      <c r="BN3398" s="101"/>
      <c r="BO3398" s="103"/>
      <c r="BP3398" s="101"/>
      <c r="BQ3398" s="101"/>
      <c r="BR3398" s="101"/>
      <c r="BS3398" s="101"/>
      <c r="BT3398" s="101"/>
      <c r="BU3398" s="101"/>
      <c r="BV3398" s="101"/>
      <c r="BW3398" s="101"/>
      <c r="BX3398" s="101"/>
      <c r="BY3398" s="101"/>
      <c r="BZ3398" s="101"/>
      <c r="CA3398" s="101"/>
      <c r="CB3398" s="101"/>
      <c r="CC3398" s="101"/>
      <c r="CD3398" s="101"/>
      <c r="CE3398" s="101"/>
      <c r="CF3398" s="101"/>
      <c r="CG3398" s="37" t="e">
        <f>VLOOKUP(Table_1[[#This Row],[EAN]],'[1]Planilha1'!$E:$R,13,0)</f>
        <v>#N/A</v>
      </c>
    </row>
    <row r="3399" ht="15" hidden="1">
      <c r="A3399" s="7"/>
      <c r="B3399" s="84" t="s">
        <v>2735</v>
      </c>
      <c r="C3399" s="75">
        <v>222718</v>
      </c>
      <c r="D3399" s="75"/>
      <c r="E3399" s="85">
        <v>7896058503296</v>
      </c>
      <c r="F3399" s="86" t="s">
        <v>3926</v>
      </c>
      <c r="G3399" s="75" t="s">
        <v>21</v>
      </c>
      <c r="H3399" s="75">
        <v>390</v>
      </c>
      <c r="I3399" s="87" t="s">
        <v>3106</v>
      </c>
      <c r="J3399" s="75" t="s">
        <v>1474</v>
      </c>
      <c r="K3399" s="88" t="s">
        <v>84</v>
      </c>
      <c r="L3399" s="88">
        <v>30</v>
      </c>
      <c r="M3399" s="88">
        <v>0</v>
      </c>
      <c r="N3399" s="75" t="s">
        <v>85</v>
      </c>
      <c r="O3399" s="75"/>
      <c r="P3399" s="106"/>
      <c r="Q3399" s="90">
        <f>(17/100+7.6/100+1.65/100)*P3399</f>
        <v>0</v>
      </c>
      <c r="R3399" s="104"/>
      <c r="S3399" s="104"/>
      <c r="T3399" s="104"/>
      <c r="U3399" s="104"/>
      <c r="V3399" s="90">
        <f>+P3399-Q3399+R3399+S3399+T3399+U3399</f>
        <v>0</v>
      </c>
      <c r="W3399" s="91">
        <f>(1.02/100)</f>
        <v>1.02E-2</v>
      </c>
      <c r="X3399" s="91">
        <v>4.8E-3</v>
      </c>
      <c r="Y3399" s="91">
        <v>0.17</v>
      </c>
      <c r="Z3399" s="91">
        <v>1.65E-2</v>
      </c>
      <c r="AA3399" s="91">
        <v>7.6E-2</v>
      </c>
      <c r="AB3399" s="91">
        <f>SUM(W3399:AA3399)</f>
        <v>0.2775</v>
      </c>
      <c r="AC3399" s="75">
        <v>12</v>
      </c>
      <c r="AD3399" s="92">
        <f>IF(AL3399="","",+AC3399*AL3399)</f>
      </c>
      <c r="AE3399" s="93">
        <f>IF(AL3399="","",+AL3399*AB3399)</f>
      </c>
      <c r="AF3399" s="92">
        <f>IF(AL3399="","",+AL3399-AE3399)</f>
      </c>
      <c r="AG3399" s="93">
        <f>+V3399</f>
        <v>0</v>
      </c>
      <c r="AH3399" s="92">
        <f>IF(AF3399="","",+AF3399-AG3399)</f>
      </c>
      <c r="AI3399" s="92">
        <f>IF(AH3399="","",+AH3399*AC3399)</f>
      </c>
      <c r="AJ3399" s="93"/>
      <c r="AK3399" s="94">
        <v>0.33</v>
      </c>
      <c r="AL3399" s="93">
        <f>IF(V3399=0,"",V3399/(1-AB3399-AK3399))</f>
      </c>
      <c r="AM3399" s="95">
        <v>0.33</v>
      </c>
      <c r="AN3399" s="93">
        <f>IF(V3399=0,"",V3399/(1-AB3399-AM3399))</f>
      </c>
      <c r="AO3399" s="96">
        <v>1.2</v>
      </c>
      <c r="AP3399" s="93">
        <f>IF(BD!AJ3399="","",BD!AJ3399*BD!AO3399)</f>
      </c>
      <c r="AQ3399" s="91">
        <f>BD!AM3399/BD!AK3399-1</f>
        <v>0</v>
      </c>
      <c r="AR3399" s="91">
        <f>IF(BD!AN3399="","",IF(BD!AJ3399="","",BD!AN3399/BD!AJ3399-1))</f>
      </c>
      <c r="AS3399" s="91">
        <f>IF(BD!AN3399="","",IF(BD!AN3399&lt;BD!AL3399,"ABAIXO DA META","DENTRO DA META"))</f>
      </c>
      <c r="AT3399" s="91" t="str">
        <f>IF(BD!AJ3399="","EM ANÁLISE",IF(BD!AP3399&gt;=BD!AN3399,"GO", "NO GO"))</f>
        <v>EM ANÁLISE</v>
      </c>
      <c r="AU3399" s="97">
        <f>IF(AN3399="","",+BD!$AN3399-AJ3399)</f>
      </c>
      <c r="AV3399" s="98"/>
      <c r="AW3399" s="90">
        <f>BD!P3399*BD!AC3399</f>
        <v>0</v>
      </c>
      <c r="AX3399" s="90">
        <f>BD!V3399*BD!AC3399</f>
        <v>0</v>
      </c>
      <c r="AY3399" s="90">
        <f>IF(BD!AN3399="","",BD!AN3399*BD!AC3399)</f>
      </c>
      <c r="AZ3399" s="75" t="s">
        <v>123</v>
      </c>
      <c r="BA3399" s="75"/>
      <c r="BB3399" s="75"/>
      <c r="BC3399" s="75"/>
      <c r="BD3399" s="104"/>
      <c r="BE3399" s="104"/>
      <c r="BF3399" s="101"/>
      <c r="BG3399" s="101"/>
      <c r="BH3399" s="101"/>
      <c r="BI3399" s="101"/>
      <c r="BJ3399" s="101"/>
      <c r="BK3399" s="101"/>
      <c r="BL3399" s="101"/>
      <c r="BM3399" s="101"/>
      <c r="BN3399" s="101"/>
      <c r="BO3399" s="103"/>
      <c r="BP3399" s="101"/>
      <c r="BQ3399" s="101"/>
      <c r="BR3399" s="101"/>
      <c r="BS3399" s="101"/>
      <c r="BT3399" s="101"/>
      <c r="BU3399" s="101"/>
      <c r="BV3399" s="101"/>
      <c r="BW3399" s="101"/>
      <c r="BX3399" s="101"/>
      <c r="BY3399" s="101"/>
      <c r="BZ3399" s="101"/>
      <c r="CA3399" s="101"/>
      <c r="CB3399" s="101"/>
      <c r="CC3399" s="101"/>
      <c r="CD3399" s="101"/>
      <c r="CE3399" s="101"/>
      <c r="CF3399" s="101"/>
      <c r="CG3399" s="37" t="e">
        <f>VLOOKUP(Table_1[[#This Row],[EAN]],'[1]Planilha1'!$E:$R,13,0)</f>
        <v>#N/A</v>
      </c>
    </row>
    <row r="3400" ht="15" hidden="1">
      <c r="A3400" s="7"/>
      <c r="B3400" s="84" t="s">
        <v>2735</v>
      </c>
      <c r="C3400" s="75">
        <v>222719</v>
      </c>
      <c r="D3400" s="75"/>
      <c r="E3400" s="85">
        <v>7896058503326</v>
      </c>
      <c r="F3400" s="86" t="s">
        <v>3927</v>
      </c>
      <c r="G3400" s="75" t="s">
        <v>21</v>
      </c>
      <c r="H3400" s="75">
        <v>390</v>
      </c>
      <c r="I3400" s="87" t="s">
        <v>3106</v>
      </c>
      <c r="J3400" s="75" t="s">
        <v>1474</v>
      </c>
      <c r="K3400" s="88" t="s">
        <v>84</v>
      </c>
      <c r="L3400" s="88">
        <v>30</v>
      </c>
      <c r="M3400" s="88">
        <v>0</v>
      </c>
      <c r="N3400" s="75" t="s">
        <v>85</v>
      </c>
      <c r="O3400" s="75"/>
      <c r="P3400" s="106"/>
      <c r="Q3400" s="90">
        <f>(17/100+7.6/100+1.65/100)*P3400</f>
        <v>0</v>
      </c>
      <c r="R3400" s="104"/>
      <c r="S3400" s="104"/>
      <c r="T3400" s="104"/>
      <c r="U3400" s="104"/>
      <c r="V3400" s="90">
        <f>+P3400-Q3400+R3400+S3400+T3400+U3400</f>
        <v>0</v>
      </c>
      <c r="W3400" s="91">
        <f>(1.02/100)</f>
        <v>1.02E-2</v>
      </c>
      <c r="X3400" s="91">
        <v>4.8E-3</v>
      </c>
      <c r="Y3400" s="91">
        <v>0.17</v>
      </c>
      <c r="Z3400" s="91">
        <v>1.65E-2</v>
      </c>
      <c r="AA3400" s="91">
        <v>7.6E-2</v>
      </c>
      <c r="AB3400" s="91">
        <f>SUM(W3400:AA3400)</f>
        <v>0.2775</v>
      </c>
      <c r="AC3400" s="75">
        <v>12</v>
      </c>
      <c r="AD3400" s="92">
        <f>IF(AL3400="","",+AC3400*AL3400)</f>
      </c>
      <c r="AE3400" s="93">
        <f>IF(AL3400="","",+AL3400*AB3400)</f>
      </c>
      <c r="AF3400" s="92">
        <f>IF(AL3400="","",+AL3400-AE3400)</f>
      </c>
      <c r="AG3400" s="93">
        <f>+V3400</f>
        <v>0</v>
      </c>
      <c r="AH3400" s="92">
        <f>IF(AF3400="","",+AF3400-AG3400)</f>
      </c>
      <c r="AI3400" s="92">
        <f>IF(AH3400="","",+AH3400*AC3400)</f>
      </c>
      <c r="AJ3400" s="93"/>
      <c r="AK3400" s="94">
        <v>0.33</v>
      </c>
      <c r="AL3400" s="93">
        <f>IF(V3400=0,"",V3400/(1-AB3400-AK3400))</f>
      </c>
      <c r="AM3400" s="95">
        <v>0.33</v>
      </c>
      <c r="AN3400" s="93">
        <f>IF(V3400=0,"",V3400/(1-AB3400-AM3400))</f>
      </c>
      <c r="AO3400" s="96">
        <v>1.2</v>
      </c>
      <c r="AP3400" s="93">
        <f>IF(BD!AJ3400="","",BD!AJ3400*BD!AO3400)</f>
      </c>
      <c r="AQ3400" s="91">
        <f>BD!AM3400/BD!AK3400-1</f>
        <v>0</v>
      </c>
      <c r="AR3400" s="91">
        <f>IF(BD!AN3400="","",IF(BD!AJ3400="","",BD!AN3400/BD!AJ3400-1))</f>
      </c>
      <c r="AS3400" s="91">
        <f>IF(BD!AN3400="","",IF(BD!AN3400&lt;BD!AL3400,"ABAIXO DA META","DENTRO DA META"))</f>
      </c>
      <c r="AT3400" s="91" t="str">
        <f>IF(BD!AJ3400="","EM ANÁLISE",IF(BD!AP3400&gt;=BD!AN3400,"GO", "NO GO"))</f>
        <v>EM ANÁLISE</v>
      </c>
      <c r="AU3400" s="97">
        <f>IF(AN3400="","",+BD!$AN3400-AJ3400)</f>
      </c>
      <c r="AV3400" s="98"/>
      <c r="AW3400" s="90">
        <f>BD!P3400*BD!AC3400</f>
        <v>0</v>
      </c>
      <c r="AX3400" s="90">
        <f>BD!V3400*BD!AC3400</f>
        <v>0</v>
      </c>
      <c r="AY3400" s="90">
        <f>IF(BD!AN3400="","",BD!AN3400*BD!AC3400)</f>
      </c>
      <c r="AZ3400" s="75" t="s">
        <v>123</v>
      </c>
      <c r="BA3400" s="75"/>
      <c r="BB3400" s="75"/>
      <c r="BC3400" s="75"/>
      <c r="BD3400" s="104"/>
      <c r="BE3400" s="104"/>
      <c r="BF3400" s="101"/>
      <c r="BG3400" s="101"/>
      <c r="BH3400" s="101"/>
      <c r="BI3400" s="101"/>
      <c r="BJ3400" s="101"/>
      <c r="BK3400" s="101"/>
      <c r="BL3400" s="101"/>
      <c r="BM3400" s="101"/>
      <c r="BN3400" s="101"/>
      <c r="BO3400" s="103"/>
      <c r="BP3400" s="101"/>
      <c r="BQ3400" s="101"/>
      <c r="BR3400" s="101"/>
      <c r="BS3400" s="101"/>
      <c r="BT3400" s="101"/>
      <c r="BU3400" s="101"/>
      <c r="BV3400" s="101"/>
      <c r="BW3400" s="101"/>
      <c r="BX3400" s="101"/>
      <c r="BY3400" s="101"/>
      <c r="BZ3400" s="101"/>
      <c r="CA3400" s="101"/>
      <c r="CB3400" s="101"/>
      <c r="CC3400" s="101"/>
      <c r="CD3400" s="101"/>
      <c r="CE3400" s="101"/>
      <c r="CF3400" s="101"/>
      <c r="CG3400" s="37" t="e">
        <f>VLOOKUP(Table_1[[#This Row],[EAN]],'[1]Planilha1'!$E:$R,13,0)</f>
        <v>#N/A</v>
      </c>
    </row>
    <row r="3401" ht="15" hidden="1">
      <c r="A3401" s="7"/>
      <c r="B3401" s="84" t="s">
        <v>2735</v>
      </c>
      <c r="C3401" s="75">
        <v>222720</v>
      </c>
      <c r="D3401" s="75"/>
      <c r="E3401" s="85">
        <v>7896058503326</v>
      </c>
      <c r="F3401" s="86" t="s">
        <v>3928</v>
      </c>
      <c r="G3401" s="75" t="s">
        <v>21</v>
      </c>
      <c r="H3401" s="75">
        <v>390</v>
      </c>
      <c r="I3401" s="87" t="s">
        <v>3106</v>
      </c>
      <c r="J3401" s="75" t="s">
        <v>1474</v>
      </c>
      <c r="K3401" s="88" t="s">
        <v>84</v>
      </c>
      <c r="L3401" s="88">
        <v>30</v>
      </c>
      <c r="M3401" s="88">
        <v>0</v>
      </c>
      <c r="N3401" s="75" t="s">
        <v>85</v>
      </c>
      <c r="O3401" s="75"/>
      <c r="P3401" s="106"/>
      <c r="Q3401" s="90">
        <f>(17/100+7.6/100+1.65/100)*P3401</f>
        <v>0</v>
      </c>
      <c r="R3401" s="104"/>
      <c r="S3401" s="104"/>
      <c r="T3401" s="104"/>
      <c r="U3401" s="104"/>
      <c r="V3401" s="90">
        <f>+P3401-Q3401+R3401+S3401+T3401+U3401</f>
        <v>0</v>
      </c>
      <c r="W3401" s="91">
        <f>(1.02/100)</f>
        <v>1.02E-2</v>
      </c>
      <c r="X3401" s="91">
        <v>4.8E-3</v>
      </c>
      <c r="Y3401" s="91">
        <v>0.17</v>
      </c>
      <c r="Z3401" s="91">
        <v>1.65E-2</v>
      </c>
      <c r="AA3401" s="91">
        <v>7.6E-2</v>
      </c>
      <c r="AB3401" s="91">
        <f>SUM(W3401:AA3401)</f>
        <v>0.2775</v>
      </c>
      <c r="AC3401" s="75">
        <v>12</v>
      </c>
      <c r="AD3401" s="92">
        <f>IF(AL3401="","",+AC3401*AL3401)</f>
      </c>
      <c r="AE3401" s="93">
        <f>IF(AL3401="","",+AL3401*AB3401)</f>
      </c>
      <c r="AF3401" s="92">
        <f>IF(AL3401="","",+AL3401-AE3401)</f>
      </c>
      <c r="AG3401" s="93">
        <f>+V3401</f>
        <v>0</v>
      </c>
      <c r="AH3401" s="92">
        <f>IF(AF3401="","",+AF3401-AG3401)</f>
      </c>
      <c r="AI3401" s="92">
        <f>IF(AH3401="","",+AH3401*AC3401)</f>
      </c>
      <c r="AJ3401" s="93"/>
      <c r="AK3401" s="94">
        <v>0.33</v>
      </c>
      <c r="AL3401" s="93">
        <f>IF(V3401=0,"",V3401/(1-AB3401-AK3401))</f>
      </c>
      <c r="AM3401" s="95">
        <v>0.33</v>
      </c>
      <c r="AN3401" s="93">
        <f>IF(V3401=0,"",V3401/(1-AB3401-AM3401))</f>
      </c>
      <c r="AO3401" s="96">
        <v>1.2</v>
      </c>
      <c r="AP3401" s="93">
        <f>IF(BD!AJ3401="","",BD!AJ3401*BD!AO3401)</f>
      </c>
      <c r="AQ3401" s="91">
        <f>BD!AM3401/BD!AK3401-1</f>
        <v>0</v>
      </c>
      <c r="AR3401" s="91">
        <f>IF(BD!AN3401="","",IF(BD!AJ3401="","",BD!AN3401/BD!AJ3401-1))</f>
      </c>
      <c r="AS3401" s="91">
        <f>IF(BD!AN3401="","",IF(BD!AN3401&lt;BD!AL3401,"ABAIXO DA META","DENTRO DA META"))</f>
      </c>
      <c r="AT3401" s="91" t="str">
        <f>IF(BD!AJ3401="","EM ANÁLISE",IF(BD!AP3401&gt;=BD!AN3401,"GO", "NO GO"))</f>
        <v>EM ANÁLISE</v>
      </c>
      <c r="AU3401" s="97">
        <f>IF(AN3401="","",+BD!$AN3401-AJ3401)</f>
      </c>
      <c r="AV3401" s="98"/>
      <c r="AW3401" s="90">
        <f>BD!P3401*BD!AC3401</f>
        <v>0</v>
      </c>
      <c r="AX3401" s="90">
        <f>BD!V3401*BD!AC3401</f>
        <v>0</v>
      </c>
      <c r="AY3401" s="90">
        <f>IF(BD!AN3401="","",BD!AN3401*BD!AC3401)</f>
      </c>
      <c r="AZ3401" s="75" t="s">
        <v>123</v>
      </c>
      <c r="BA3401" s="75"/>
      <c r="BB3401" s="75"/>
      <c r="BC3401" s="75"/>
      <c r="BD3401" s="104"/>
      <c r="BE3401" s="104"/>
      <c r="BF3401" s="101"/>
      <c r="BG3401" s="101"/>
      <c r="BH3401" s="101"/>
      <c r="BI3401" s="101"/>
      <c r="BJ3401" s="101"/>
      <c r="BK3401" s="101"/>
      <c r="BL3401" s="101"/>
      <c r="BM3401" s="101"/>
      <c r="BN3401" s="101"/>
      <c r="BO3401" s="103"/>
      <c r="BP3401" s="101"/>
      <c r="BQ3401" s="101"/>
      <c r="BR3401" s="101"/>
      <c r="BS3401" s="101"/>
      <c r="BT3401" s="101"/>
      <c r="BU3401" s="101"/>
      <c r="BV3401" s="101"/>
      <c r="BW3401" s="101"/>
      <c r="BX3401" s="101"/>
      <c r="BY3401" s="101"/>
      <c r="BZ3401" s="101"/>
      <c r="CA3401" s="101"/>
      <c r="CB3401" s="101"/>
      <c r="CC3401" s="101"/>
      <c r="CD3401" s="101"/>
      <c r="CE3401" s="101"/>
      <c r="CF3401" s="101"/>
      <c r="CG3401" s="37" t="e">
        <f>VLOOKUP(Table_1[[#This Row],[EAN]],'[1]Planilha1'!$E:$R,13,0)</f>
        <v>#N/A</v>
      </c>
    </row>
    <row r="3402" ht="15" hidden="1">
      <c r="A3402" s="7"/>
      <c r="B3402" s="84" t="s">
        <v>2735</v>
      </c>
      <c r="C3402" s="75">
        <v>222721</v>
      </c>
      <c r="D3402" s="75"/>
      <c r="E3402" s="85">
        <v>7896058503319</v>
      </c>
      <c r="F3402" s="86" t="s">
        <v>3929</v>
      </c>
      <c r="G3402" s="75" t="s">
        <v>21</v>
      </c>
      <c r="H3402" s="75">
        <v>390</v>
      </c>
      <c r="I3402" s="87" t="s">
        <v>3106</v>
      </c>
      <c r="J3402" s="75" t="s">
        <v>1474</v>
      </c>
      <c r="K3402" s="88" t="s">
        <v>84</v>
      </c>
      <c r="L3402" s="88">
        <v>30</v>
      </c>
      <c r="M3402" s="88">
        <v>0</v>
      </c>
      <c r="N3402" s="75" t="s">
        <v>85</v>
      </c>
      <c r="O3402" s="75"/>
      <c r="P3402" s="106"/>
      <c r="Q3402" s="90">
        <f>(17/100+7.6/100+1.65/100)*P3402</f>
        <v>0</v>
      </c>
      <c r="R3402" s="104"/>
      <c r="S3402" s="104"/>
      <c r="T3402" s="104"/>
      <c r="U3402" s="104"/>
      <c r="V3402" s="90">
        <f>+P3402-Q3402+R3402+S3402+T3402+U3402</f>
        <v>0</v>
      </c>
      <c r="W3402" s="91">
        <f>(1.02/100)</f>
        <v>1.02E-2</v>
      </c>
      <c r="X3402" s="91">
        <v>4.8E-3</v>
      </c>
      <c r="Y3402" s="91">
        <v>0.17</v>
      </c>
      <c r="Z3402" s="91">
        <v>1.65E-2</v>
      </c>
      <c r="AA3402" s="91">
        <v>7.6E-2</v>
      </c>
      <c r="AB3402" s="91">
        <f>SUM(W3402:AA3402)</f>
        <v>0.2775</v>
      </c>
      <c r="AC3402" s="75">
        <v>12</v>
      </c>
      <c r="AD3402" s="92">
        <f>IF(AL3402="","",+AC3402*AL3402)</f>
      </c>
      <c r="AE3402" s="93">
        <f>IF(AL3402="","",+AL3402*AB3402)</f>
      </c>
      <c r="AF3402" s="92">
        <f>IF(AL3402="","",+AL3402-AE3402)</f>
      </c>
      <c r="AG3402" s="93">
        <f>+V3402</f>
        <v>0</v>
      </c>
      <c r="AH3402" s="92">
        <f>IF(AF3402="","",+AF3402-AG3402)</f>
      </c>
      <c r="AI3402" s="92">
        <f>IF(AH3402="","",+AH3402*AC3402)</f>
      </c>
      <c r="AJ3402" s="93"/>
      <c r="AK3402" s="94">
        <v>0.33</v>
      </c>
      <c r="AL3402" s="93">
        <f>IF(V3402=0,"",V3402/(1-AB3402-AK3402))</f>
      </c>
      <c r="AM3402" s="95">
        <v>0.33</v>
      </c>
      <c r="AN3402" s="93">
        <f>IF(V3402=0,"",V3402/(1-AB3402-AM3402))</f>
      </c>
      <c r="AO3402" s="96">
        <v>1.2</v>
      </c>
      <c r="AP3402" s="93">
        <f>IF(BD!AJ3402="","",BD!AJ3402*BD!AO3402)</f>
      </c>
      <c r="AQ3402" s="91">
        <f>BD!AM3402/BD!AK3402-1</f>
        <v>0</v>
      </c>
      <c r="AR3402" s="91">
        <f>IF(BD!AN3402="","",IF(BD!AJ3402="","",BD!AN3402/BD!AJ3402-1))</f>
      </c>
      <c r="AS3402" s="91">
        <f>IF(BD!AN3402="","",IF(BD!AN3402&lt;BD!AL3402,"ABAIXO DA META","DENTRO DA META"))</f>
      </c>
      <c r="AT3402" s="91" t="str">
        <f>IF(BD!AJ3402="","EM ANÁLISE",IF(BD!AP3402&gt;=BD!AN3402,"GO", "NO GO"))</f>
        <v>EM ANÁLISE</v>
      </c>
      <c r="AU3402" s="97">
        <f>IF(AN3402="","",+BD!$AN3402-AJ3402)</f>
      </c>
      <c r="AV3402" s="98"/>
      <c r="AW3402" s="90">
        <f>BD!P3402*BD!AC3402</f>
        <v>0</v>
      </c>
      <c r="AX3402" s="90">
        <f>BD!V3402*BD!AC3402</f>
        <v>0</v>
      </c>
      <c r="AY3402" s="90">
        <f>IF(BD!AN3402="","",BD!AN3402*BD!AC3402)</f>
      </c>
      <c r="AZ3402" s="75" t="s">
        <v>123</v>
      </c>
      <c r="BA3402" s="75"/>
      <c r="BB3402" s="75"/>
      <c r="BC3402" s="75"/>
      <c r="BD3402" s="104"/>
      <c r="BE3402" s="104"/>
      <c r="BF3402" s="101"/>
      <c r="BG3402" s="101"/>
      <c r="BH3402" s="101"/>
      <c r="BI3402" s="101"/>
      <c r="BJ3402" s="101"/>
      <c r="BK3402" s="101"/>
      <c r="BL3402" s="101"/>
      <c r="BM3402" s="101"/>
      <c r="BN3402" s="101"/>
      <c r="BO3402" s="103"/>
      <c r="BP3402" s="101"/>
      <c r="BQ3402" s="101"/>
      <c r="BR3402" s="101"/>
      <c r="BS3402" s="101"/>
      <c r="BT3402" s="101"/>
      <c r="BU3402" s="101"/>
      <c r="BV3402" s="101"/>
      <c r="BW3402" s="101"/>
      <c r="BX3402" s="101"/>
      <c r="BY3402" s="101"/>
      <c r="BZ3402" s="101"/>
      <c r="CA3402" s="101"/>
      <c r="CB3402" s="101"/>
      <c r="CC3402" s="101"/>
      <c r="CD3402" s="101"/>
      <c r="CE3402" s="101"/>
      <c r="CF3402" s="101"/>
      <c r="CG3402" s="37" t="e">
        <f>VLOOKUP(Table_1[[#This Row],[EAN]],'[1]Planilha1'!$E:$R,13,0)</f>
        <v>#N/A</v>
      </c>
    </row>
    <row r="3403" ht="15" hidden="1">
      <c r="A3403" s="7"/>
      <c r="B3403" s="84" t="s">
        <v>2735</v>
      </c>
      <c r="C3403" s="75">
        <v>222722</v>
      </c>
      <c r="D3403" s="75"/>
      <c r="E3403" s="85">
        <v>7896058503340</v>
      </c>
      <c r="F3403" s="86" t="s">
        <v>3930</v>
      </c>
      <c r="G3403" s="75" t="s">
        <v>21</v>
      </c>
      <c r="H3403" s="75">
        <v>390</v>
      </c>
      <c r="I3403" s="87" t="s">
        <v>3106</v>
      </c>
      <c r="J3403" s="75" t="s">
        <v>1474</v>
      </c>
      <c r="K3403" s="88" t="s">
        <v>84</v>
      </c>
      <c r="L3403" s="88">
        <v>30</v>
      </c>
      <c r="M3403" s="88">
        <v>0</v>
      </c>
      <c r="N3403" s="75" t="s">
        <v>85</v>
      </c>
      <c r="O3403" s="75"/>
      <c r="P3403" s="106"/>
      <c r="Q3403" s="90">
        <f>(17/100+7.6/100+1.65/100)*P3403</f>
        <v>0</v>
      </c>
      <c r="R3403" s="104"/>
      <c r="S3403" s="104"/>
      <c r="T3403" s="104"/>
      <c r="U3403" s="104"/>
      <c r="V3403" s="90">
        <f>+P3403-Q3403+R3403+S3403+T3403+U3403</f>
        <v>0</v>
      </c>
      <c r="W3403" s="91">
        <f>(1.02/100)</f>
        <v>1.02E-2</v>
      </c>
      <c r="X3403" s="91">
        <v>4.8E-3</v>
      </c>
      <c r="Y3403" s="91">
        <v>0.17</v>
      </c>
      <c r="Z3403" s="91">
        <v>1.65E-2</v>
      </c>
      <c r="AA3403" s="91">
        <v>7.6E-2</v>
      </c>
      <c r="AB3403" s="91">
        <f>SUM(W3403:AA3403)</f>
        <v>0.2775</v>
      </c>
      <c r="AC3403" s="75">
        <v>12</v>
      </c>
      <c r="AD3403" s="92">
        <f>IF(AL3403="","",+AC3403*AL3403)</f>
      </c>
      <c r="AE3403" s="93">
        <f>IF(AL3403="","",+AL3403*AB3403)</f>
      </c>
      <c r="AF3403" s="92">
        <f>IF(AL3403="","",+AL3403-AE3403)</f>
      </c>
      <c r="AG3403" s="93">
        <f>+V3403</f>
        <v>0</v>
      </c>
      <c r="AH3403" s="92">
        <f>IF(AF3403="","",+AF3403-AG3403)</f>
      </c>
      <c r="AI3403" s="92">
        <f>IF(AH3403="","",+AH3403*AC3403)</f>
      </c>
      <c r="AJ3403" s="93"/>
      <c r="AK3403" s="94">
        <v>0.33</v>
      </c>
      <c r="AL3403" s="93">
        <f>IF(V3403=0,"",V3403/(1-AB3403-AK3403))</f>
      </c>
      <c r="AM3403" s="95">
        <v>0.33</v>
      </c>
      <c r="AN3403" s="93">
        <f>IF(V3403=0,"",V3403/(1-AB3403-AM3403))</f>
      </c>
      <c r="AO3403" s="96">
        <v>1.2</v>
      </c>
      <c r="AP3403" s="93">
        <f>IF(BD!AJ3403="","",BD!AJ3403*BD!AO3403)</f>
      </c>
      <c r="AQ3403" s="91">
        <f>BD!AM3403/BD!AK3403-1</f>
        <v>0</v>
      </c>
      <c r="AR3403" s="91">
        <f>IF(BD!AN3403="","",IF(BD!AJ3403="","",BD!AN3403/BD!AJ3403-1))</f>
      </c>
      <c r="AS3403" s="91">
        <f>IF(BD!AN3403="","",IF(BD!AN3403&lt;BD!AL3403,"ABAIXO DA META","DENTRO DA META"))</f>
      </c>
      <c r="AT3403" s="91" t="str">
        <f>IF(BD!AJ3403="","EM ANÁLISE",IF(BD!AP3403&gt;=BD!AN3403,"GO", "NO GO"))</f>
        <v>EM ANÁLISE</v>
      </c>
      <c r="AU3403" s="97">
        <f>IF(AN3403="","",+BD!$AN3403-AJ3403)</f>
      </c>
      <c r="AV3403" s="98"/>
      <c r="AW3403" s="90">
        <f>BD!P3403*BD!AC3403</f>
        <v>0</v>
      </c>
      <c r="AX3403" s="90">
        <f>BD!V3403*BD!AC3403</f>
        <v>0</v>
      </c>
      <c r="AY3403" s="90">
        <f>IF(BD!AN3403="","",BD!AN3403*BD!AC3403)</f>
      </c>
      <c r="AZ3403" s="75" t="s">
        <v>123</v>
      </c>
      <c r="BA3403" s="75"/>
      <c r="BB3403" s="75"/>
      <c r="BC3403" s="75"/>
      <c r="BD3403" s="104"/>
      <c r="BE3403" s="104"/>
      <c r="BF3403" s="101"/>
      <c r="BG3403" s="101"/>
      <c r="BH3403" s="101"/>
      <c r="BI3403" s="101"/>
      <c r="BJ3403" s="101"/>
      <c r="BK3403" s="101"/>
      <c r="BL3403" s="101"/>
      <c r="BM3403" s="101"/>
      <c r="BN3403" s="101"/>
      <c r="BO3403" s="103"/>
      <c r="BP3403" s="101"/>
      <c r="BQ3403" s="101"/>
      <c r="BR3403" s="101"/>
      <c r="BS3403" s="101"/>
      <c r="BT3403" s="101"/>
      <c r="BU3403" s="101"/>
      <c r="BV3403" s="101"/>
      <c r="BW3403" s="101"/>
      <c r="BX3403" s="101"/>
      <c r="BY3403" s="101"/>
      <c r="BZ3403" s="101"/>
      <c r="CA3403" s="101"/>
      <c r="CB3403" s="101"/>
      <c r="CC3403" s="101"/>
      <c r="CD3403" s="101"/>
      <c r="CE3403" s="101"/>
      <c r="CF3403" s="101"/>
      <c r="CG3403" s="37" t="e">
        <f>VLOOKUP(Table_1[[#This Row],[EAN]],'[1]Planilha1'!$E:$R,13,0)</f>
        <v>#N/A</v>
      </c>
    </row>
    <row r="3404" ht="15" hidden="1">
      <c r="A3404" s="7"/>
      <c r="B3404" s="84" t="s">
        <v>2735</v>
      </c>
      <c r="C3404" s="75">
        <v>222723</v>
      </c>
      <c r="D3404" s="75"/>
      <c r="E3404" s="85">
        <v>7896058503357</v>
      </c>
      <c r="F3404" s="86" t="s">
        <v>3931</v>
      </c>
      <c r="G3404" s="75" t="s">
        <v>21</v>
      </c>
      <c r="H3404" s="75">
        <v>390</v>
      </c>
      <c r="I3404" s="87" t="s">
        <v>3106</v>
      </c>
      <c r="J3404" s="75" t="s">
        <v>1474</v>
      </c>
      <c r="K3404" s="88" t="s">
        <v>84</v>
      </c>
      <c r="L3404" s="88">
        <v>30</v>
      </c>
      <c r="M3404" s="88">
        <v>0</v>
      </c>
      <c r="N3404" s="75" t="s">
        <v>85</v>
      </c>
      <c r="O3404" s="75"/>
      <c r="P3404" s="106"/>
      <c r="Q3404" s="90">
        <f>(17/100+7.6/100+1.65/100)*P3404</f>
        <v>0</v>
      </c>
      <c r="R3404" s="104"/>
      <c r="S3404" s="104"/>
      <c r="T3404" s="104"/>
      <c r="U3404" s="104"/>
      <c r="V3404" s="90">
        <f>+P3404-Q3404+R3404+S3404+T3404+U3404</f>
        <v>0</v>
      </c>
      <c r="W3404" s="91">
        <f>(1.02/100)</f>
        <v>1.02E-2</v>
      </c>
      <c r="X3404" s="91">
        <v>4.8E-3</v>
      </c>
      <c r="Y3404" s="91">
        <v>0.17</v>
      </c>
      <c r="Z3404" s="91">
        <v>1.65E-2</v>
      </c>
      <c r="AA3404" s="91">
        <v>7.6E-2</v>
      </c>
      <c r="AB3404" s="91">
        <f>SUM(W3404:AA3404)</f>
        <v>0.2775</v>
      </c>
      <c r="AC3404" s="75">
        <v>12</v>
      </c>
      <c r="AD3404" s="92">
        <f>IF(AL3404="","",+AC3404*AL3404)</f>
      </c>
      <c r="AE3404" s="93">
        <f>IF(AL3404="","",+AL3404*AB3404)</f>
      </c>
      <c r="AF3404" s="92">
        <f>IF(AL3404="","",+AL3404-AE3404)</f>
      </c>
      <c r="AG3404" s="93">
        <f>+V3404</f>
        <v>0</v>
      </c>
      <c r="AH3404" s="92">
        <f>IF(AF3404="","",+AF3404-AG3404)</f>
      </c>
      <c r="AI3404" s="92">
        <f>IF(AH3404="","",+AH3404*AC3404)</f>
      </c>
      <c r="AJ3404" s="93"/>
      <c r="AK3404" s="94">
        <v>0.33</v>
      </c>
      <c r="AL3404" s="93">
        <f>IF(V3404=0,"",V3404/(1-AB3404-AK3404))</f>
      </c>
      <c r="AM3404" s="95">
        <v>0.33</v>
      </c>
      <c r="AN3404" s="93">
        <f>IF(V3404=0,"",V3404/(1-AB3404-AM3404))</f>
      </c>
      <c r="AO3404" s="96">
        <v>1.2</v>
      </c>
      <c r="AP3404" s="93">
        <f>IF(BD!AJ3404="","",BD!AJ3404*BD!AO3404)</f>
      </c>
      <c r="AQ3404" s="91">
        <f>BD!AM3404/BD!AK3404-1</f>
        <v>0</v>
      </c>
      <c r="AR3404" s="91">
        <f>IF(BD!AN3404="","",IF(BD!AJ3404="","",BD!AN3404/BD!AJ3404-1))</f>
      </c>
      <c r="AS3404" s="91">
        <f>IF(BD!AN3404="","",IF(BD!AN3404&lt;BD!AL3404,"ABAIXO DA META","DENTRO DA META"))</f>
      </c>
      <c r="AT3404" s="91" t="str">
        <f>IF(BD!AJ3404="","EM ANÁLISE",IF(BD!AP3404&gt;=BD!AN3404,"GO", "NO GO"))</f>
        <v>EM ANÁLISE</v>
      </c>
      <c r="AU3404" s="97">
        <f>IF(AN3404="","",+BD!$AN3404-AJ3404)</f>
      </c>
      <c r="AV3404" s="98"/>
      <c r="AW3404" s="90">
        <f>BD!P3404*BD!AC3404</f>
        <v>0</v>
      </c>
      <c r="AX3404" s="90">
        <f>BD!V3404*BD!AC3404</f>
        <v>0</v>
      </c>
      <c r="AY3404" s="90">
        <f>IF(BD!AN3404="","",BD!AN3404*BD!AC3404)</f>
      </c>
      <c r="AZ3404" s="75" t="s">
        <v>123</v>
      </c>
      <c r="BA3404" s="75"/>
      <c r="BB3404" s="75"/>
      <c r="BC3404" s="75"/>
      <c r="BD3404" s="104"/>
      <c r="BE3404" s="104"/>
      <c r="BF3404" s="101"/>
      <c r="BG3404" s="101"/>
      <c r="BH3404" s="101"/>
      <c r="BI3404" s="101"/>
      <c r="BJ3404" s="101"/>
      <c r="BK3404" s="101"/>
      <c r="BL3404" s="101"/>
      <c r="BM3404" s="101"/>
      <c r="BN3404" s="101"/>
      <c r="BO3404" s="103"/>
      <c r="BP3404" s="101"/>
      <c r="BQ3404" s="101"/>
      <c r="BR3404" s="101"/>
      <c r="BS3404" s="101"/>
      <c r="BT3404" s="101"/>
      <c r="BU3404" s="101"/>
      <c r="BV3404" s="101"/>
      <c r="BW3404" s="101"/>
      <c r="BX3404" s="101"/>
      <c r="BY3404" s="101"/>
      <c r="BZ3404" s="101"/>
      <c r="CA3404" s="101"/>
      <c r="CB3404" s="101"/>
      <c r="CC3404" s="101"/>
      <c r="CD3404" s="101"/>
      <c r="CE3404" s="101"/>
      <c r="CF3404" s="101"/>
      <c r="CG3404" s="37" t="e">
        <f>VLOOKUP(Table_1[[#This Row],[EAN]],'[1]Planilha1'!$E:$R,13,0)</f>
        <v>#N/A</v>
      </c>
    </row>
    <row r="3405" ht="15" hidden="1">
      <c r="A3405" s="7"/>
      <c r="B3405" s="84" t="s">
        <v>2735</v>
      </c>
      <c r="C3405" s="75">
        <v>222724</v>
      </c>
      <c r="D3405" s="75"/>
      <c r="E3405" s="85">
        <v>7896058503272</v>
      </c>
      <c r="F3405" s="86" t="s">
        <v>3932</v>
      </c>
      <c r="G3405" s="75" t="s">
        <v>21</v>
      </c>
      <c r="H3405" s="75">
        <v>390</v>
      </c>
      <c r="I3405" s="87" t="s">
        <v>3106</v>
      </c>
      <c r="J3405" s="75" t="s">
        <v>1474</v>
      </c>
      <c r="K3405" s="88" t="s">
        <v>84</v>
      </c>
      <c r="L3405" s="88">
        <v>30</v>
      </c>
      <c r="M3405" s="88">
        <v>0</v>
      </c>
      <c r="N3405" s="75" t="s">
        <v>85</v>
      </c>
      <c r="O3405" s="75"/>
      <c r="P3405" s="106"/>
      <c r="Q3405" s="90">
        <f>(17/100+7.6/100+1.65/100)*P3405</f>
        <v>0</v>
      </c>
      <c r="R3405" s="104"/>
      <c r="S3405" s="104"/>
      <c r="T3405" s="104"/>
      <c r="U3405" s="104"/>
      <c r="V3405" s="90">
        <f>+P3405-Q3405+R3405+S3405+T3405+U3405</f>
        <v>0</v>
      </c>
      <c r="W3405" s="91">
        <f>(1.02/100)</f>
        <v>1.02E-2</v>
      </c>
      <c r="X3405" s="91">
        <v>4.8E-3</v>
      </c>
      <c r="Y3405" s="91">
        <v>0.17</v>
      </c>
      <c r="Z3405" s="91">
        <v>1.65E-2</v>
      </c>
      <c r="AA3405" s="91">
        <v>7.6E-2</v>
      </c>
      <c r="AB3405" s="91">
        <f>SUM(W3405:AA3405)</f>
        <v>0.2775</v>
      </c>
      <c r="AC3405" s="75">
        <v>12</v>
      </c>
      <c r="AD3405" s="92">
        <f>IF(AL3405="","",+AC3405*AL3405)</f>
      </c>
      <c r="AE3405" s="93">
        <f>IF(AL3405="","",+AL3405*AB3405)</f>
      </c>
      <c r="AF3405" s="92">
        <f>IF(AL3405="","",+AL3405-AE3405)</f>
      </c>
      <c r="AG3405" s="93">
        <f>+V3405</f>
        <v>0</v>
      </c>
      <c r="AH3405" s="92">
        <f>IF(AF3405="","",+AF3405-AG3405)</f>
      </c>
      <c r="AI3405" s="92">
        <f>IF(AH3405="","",+AH3405*AC3405)</f>
      </c>
      <c r="AJ3405" s="93"/>
      <c r="AK3405" s="94">
        <v>0.33</v>
      </c>
      <c r="AL3405" s="93">
        <f>IF(V3405=0,"",V3405/(1-AB3405-AK3405))</f>
      </c>
      <c r="AM3405" s="95">
        <v>0.33</v>
      </c>
      <c r="AN3405" s="93">
        <f>IF(V3405=0,"",V3405/(1-AB3405-AM3405))</f>
      </c>
      <c r="AO3405" s="96">
        <v>1.2</v>
      </c>
      <c r="AP3405" s="93">
        <f>IF(BD!AJ3405="","",BD!AJ3405*BD!AO3405)</f>
      </c>
      <c r="AQ3405" s="91">
        <f>BD!AM3405/BD!AK3405-1</f>
        <v>0</v>
      </c>
      <c r="AR3405" s="91">
        <f>IF(BD!AN3405="","",IF(BD!AJ3405="","",BD!AN3405/BD!AJ3405-1))</f>
      </c>
      <c r="AS3405" s="91">
        <f>IF(BD!AN3405="","",IF(BD!AN3405&lt;BD!AL3405,"ABAIXO DA META","DENTRO DA META"))</f>
      </c>
      <c r="AT3405" s="91" t="str">
        <f>IF(BD!AJ3405="","EM ANÁLISE",IF(BD!AP3405&gt;=BD!AN3405,"GO", "NO GO"))</f>
        <v>EM ANÁLISE</v>
      </c>
      <c r="AU3405" s="97">
        <f>IF(AN3405="","",+BD!$AN3405-AJ3405)</f>
      </c>
      <c r="AV3405" s="98"/>
      <c r="AW3405" s="90">
        <f>BD!P3405*BD!AC3405</f>
        <v>0</v>
      </c>
      <c r="AX3405" s="90">
        <f>BD!V3405*BD!AC3405</f>
        <v>0</v>
      </c>
      <c r="AY3405" s="90">
        <f>IF(BD!AN3405="","",BD!AN3405*BD!AC3405)</f>
      </c>
      <c r="AZ3405" s="75" t="s">
        <v>123</v>
      </c>
      <c r="BA3405" s="75"/>
      <c r="BB3405" s="75"/>
      <c r="BC3405" s="75"/>
      <c r="BD3405" s="104"/>
      <c r="BE3405" s="104"/>
      <c r="BF3405" s="101"/>
      <c r="BG3405" s="101"/>
      <c r="BH3405" s="101"/>
      <c r="BI3405" s="101"/>
      <c r="BJ3405" s="101"/>
      <c r="BK3405" s="101"/>
      <c r="BL3405" s="101"/>
      <c r="BM3405" s="101"/>
      <c r="BN3405" s="101"/>
      <c r="BO3405" s="103"/>
      <c r="BP3405" s="101"/>
      <c r="BQ3405" s="101"/>
      <c r="BR3405" s="101"/>
      <c r="BS3405" s="101"/>
      <c r="BT3405" s="101"/>
      <c r="BU3405" s="101"/>
      <c r="BV3405" s="101"/>
      <c r="BW3405" s="101"/>
      <c r="BX3405" s="101"/>
      <c r="BY3405" s="101"/>
      <c r="BZ3405" s="101"/>
      <c r="CA3405" s="101"/>
      <c r="CB3405" s="101"/>
      <c r="CC3405" s="101"/>
      <c r="CD3405" s="101"/>
      <c r="CE3405" s="101"/>
      <c r="CF3405" s="101"/>
      <c r="CG3405" s="37" t="e">
        <f>VLOOKUP(Table_1[[#This Row],[EAN]],'[1]Planilha1'!$E:$R,13,0)</f>
        <v>#N/A</v>
      </c>
    </row>
    <row r="3406" ht="15" hidden="1">
      <c r="A3406" s="7"/>
      <c r="B3406" s="84" t="s">
        <v>2735</v>
      </c>
      <c r="C3406" s="75">
        <v>222725</v>
      </c>
      <c r="D3406" s="75"/>
      <c r="E3406" s="85">
        <v>7896058503432</v>
      </c>
      <c r="F3406" s="86" t="s">
        <v>3933</v>
      </c>
      <c r="G3406" s="75" t="s">
        <v>21</v>
      </c>
      <c r="H3406" s="75">
        <v>390</v>
      </c>
      <c r="I3406" s="87" t="s">
        <v>3106</v>
      </c>
      <c r="J3406" s="75" t="s">
        <v>1474</v>
      </c>
      <c r="K3406" s="88" t="s">
        <v>84</v>
      </c>
      <c r="L3406" s="88">
        <v>30</v>
      </c>
      <c r="M3406" s="88">
        <v>0</v>
      </c>
      <c r="N3406" s="75" t="s">
        <v>85</v>
      </c>
      <c r="O3406" s="75"/>
      <c r="P3406" s="106"/>
      <c r="Q3406" s="90">
        <f>(17/100+7.6/100+1.65/100)*P3406</f>
        <v>0</v>
      </c>
      <c r="R3406" s="104"/>
      <c r="S3406" s="104"/>
      <c r="T3406" s="104"/>
      <c r="U3406" s="104"/>
      <c r="V3406" s="90">
        <f>+P3406-Q3406+R3406+S3406+T3406+U3406</f>
        <v>0</v>
      </c>
      <c r="W3406" s="91">
        <f>(1.02/100)</f>
        <v>1.02E-2</v>
      </c>
      <c r="X3406" s="91">
        <v>4.8E-3</v>
      </c>
      <c r="Y3406" s="91">
        <v>0.17</v>
      </c>
      <c r="Z3406" s="91">
        <v>1.65E-2</v>
      </c>
      <c r="AA3406" s="91">
        <v>7.6E-2</v>
      </c>
      <c r="AB3406" s="91">
        <f>SUM(W3406:AA3406)</f>
        <v>0.2775</v>
      </c>
      <c r="AC3406" s="75">
        <v>12</v>
      </c>
      <c r="AD3406" s="92">
        <f>IF(AL3406="","",+AC3406*AL3406)</f>
      </c>
      <c r="AE3406" s="93">
        <f>IF(AL3406="","",+AL3406*AB3406)</f>
      </c>
      <c r="AF3406" s="92">
        <f>IF(AL3406="","",+AL3406-AE3406)</f>
      </c>
      <c r="AG3406" s="93">
        <f>+V3406</f>
        <v>0</v>
      </c>
      <c r="AH3406" s="92">
        <f>IF(AF3406="","",+AF3406-AG3406)</f>
      </c>
      <c r="AI3406" s="92">
        <f>IF(AH3406="","",+AH3406*AC3406)</f>
      </c>
      <c r="AJ3406" s="93"/>
      <c r="AK3406" s="94">
        <v>0.33</v>
      </c>
      <c r="AL3406" s="93">
        <f>IF(V3406=0,"",V3406/(1-AB3406-AK3406))</f>
      </c>
      <c r="AM3406" s="95">
        <v>0.33</v>
      </c>
      <c r="AN3406" s="93">
        <f>IF(V3406=0,"",V3406/(1-AB3406-AM3406))</f>
      </c>
      <c r="AO3406" s="96">
        <v>1.2</v>
      </c>
      <c r="AP3406" s="93">
        <f>IF(BD!AJ3406="","",BD!AJ3406*BD!AO3406)</f>
      </c>
      <c r="AQ3406" s="91">
        <f>BD!AM3406/BD!AK3406-1</f>
        <v>0</v>
      </c>
      <c r="AR3406" s="91">
        <f>IF(BD!AN3406="","",IF(BD!AJ3406="","",BD!AN3406/BD!AJ3406-1))</f>
      </c>
      <c r="AS3406" s="91">
        <f>IF(BD!AN3406="","",IF(BD!AN3406&lt;BD!AL3406,"ABAIXO DA META","DENTRO DA META"))</f>
      </c>
      <c r="AT3406" s="91" t="str">
        <f>IF(BD!AJ3406="","EM ANÁLISE",IF(BD!AP3406&gt;=BD!AN3406,"GO", "NO GO"))</f>
        <v>EM ANÁLISE</v>
      </c>
      <c r="AU3406" s="97">
        <f>IF(AN3406="","",+BD!$AN3406-AJ3406)</f>
      </c>
      <c r="AV3406" s="98"/>
      <c r="AW3406" s="90">
        <f>BD!P3406*BD!AC3406</f>
        <v>0</v>
      </c>
      <c r="AX3406" s="90">
        <f>BD!V3406*BD!AC3406</f>
        <v>0</v>
      </c>
      <c r="AY3406" s="90">
        <f>IF(BD!AN3406="","",BD!AN3406*BD!AC3406)</f>
      </c>
      <c r="AZ3406" s="75" t="s">
        <v>123</v>
      </c>
      <c r="BA3406" s="75"/>
      <c r="BB3406" s="75"/>
      <c r="BC3406" s="75"/>
      <c r="BD3406" s="104"/>
      <c r="BE3406" s="104"/>
      <c r="BF3406" s="101"/>
      <c r="BG3406" s="101"/>
      <c r="BH3406" s="101"/>
      <c r="BI3406" s="101"/>
      <c r="BJ3406" s="101"/>
      <c r="BK3406" s="101"/>
      <c r="BL3406" s="101"/>
      <c r="BM3406" s="101"/>
      <c r="BN3406" s="101"/>
      <c r="BO3406" s="103"/>
      <c r="BP3406" s="101"/>
      <c r="BQ3406" s="101"/>
      <c r="BR3406" s="101"/>
      <c r="BS3406" s="101"/>
      <c r="BT3406" s="101"/>
      <c r="BU3406" s="101"/>
      <c r="BV3406" s="101"/>
      <c r="BW3406" s="101"/>
      <c r="BX3406" s="101"/>
      <c r="BY3406" s="101"/>
      <c r="BZ3406" s="101"/>
      <c r="CA3406" s="101"/>
      <c r="CB3406" s="101"/>
      <c r="CC3406" s="101"/>
      <c r="CD3406" s="101"/>
      <c r="CE3406" s="101"/>
      <c r="CF3406" s="101"/>
      <c r="CG3406" s="37" t="e">
        <f>VLOOKUP(Table_1[[#This Row],[EAN]],'[1]Planilha1'!$E:$R,13,0)</f>
        <v>#N/A</v>
      </c>
    </row>
    <row r="3407" ht="15" hidden="1">
      <c r="A3407" s="7"/>
      <c r="B3407" s="84" t="s">
        <v>2735</v>
      </c>
      <c r="C3407" s="75">
        <v>222726</v>
      </c>
      <c r="D3407" s="75"/>
      <c r="E3407" s="85">
        <v>7896058503135</v>
      </c>
      <c r="F3407" s="86" t="s">
        <v>3934</v>
      </c>
      <c r="G3407" s="75" t="s">
        <v>21</v>
      </c>
      <c r="H3407" s="75">
        <v>390</v>
      </c>
      <c r="I3407" s="87" t="s">
        <v>3106</v>
      </c>
      <c r="J3407" s="75" t="s">
        <v>1474</v>
      </c>
      <c r="K3407" s="88" t="s">
        <v>84</v>
      </c>
      <c r="L3407" s="88">
        <v>30</v>
      </c>
      <c r="M3407" s="88">
        <v>0</v>
      </c>
      <c r="N3407" s="75" t="s">
        <v>85</v>
      </c>
      <c r="O3407" s="75"/>
      <c r="P3407" s="106"/>
      <c r="Q3407" s="90">
        <f>(17/100+7.6/100+1.65/100)*P3407</f>
        <v>0</v>
      </c>
      <c r="R3407" s="104"/>
      <c r="S3407" s="104"/>
      <c r="T3407" s="104"/>
      <c r="U3407" s="104"/>
      <c r="V3407" s="90">
        <f>+P3407-Q3407+R3407+S3407+T3407+U3407</f>
        <v>0</v>
      </c>
      <c r="W3407" s="91">
        <f>(1.02/100)</f>
        <v>1.02E-2</v>
      </c>
      <c r="X3407" s="91">
        <v>4.8E-3</v>
      </c>
      <c r="Y3407" s="91">
        <v>0.17</v>
      </c>
      <c r="Z3407" s="91">
        <v>1.65E-2</v>
      </c>
      <c r="AA3407" s="91">
        <v>7.6E-2</v>
      </c>
      <c r="AB3407" s="91">
        <f>SUM(W3407:AA3407)</f>
        <v>0.2775</v>
      </c>
      <c r="AC3407" s="75">
        <v>12</v>
      </c>
      <c r="AD3407" s="92">
        <f>IF(AL3407="","",+AC3407*AL3407)</f>
      </c>
      <c r="AE3407" s="93">
        <f>IF(AL3407="","",+AL3407*AB3407)</f>
      </c>
      <c r="AF3407" s="92">
        <f>IF(AL3407="","",+AL3407-AE3407)</f>
      </c>
      <c r="AG3407" s="93">
        <f>+V3407</f>
        <v>0</v>
      </c>
      <c r="AH3407" s="92">
        <f>IF(AF3407="","",+AF3407-AG3407)</f>
      </c>
      <c r="AI3407" s="92">
        <f>IF(AH3407="","",+AH3407*AC3407)</f>
      </c>
      <c r="AJ3407" s="93"/>
      <c r="AK3407" s="94">
        <v>0.33</v>
      </c>
      <c r="AL3407" s="93">
        <f>IF(V3407=0,"",V3407/(1-AB3407-AK3407))</f>
      </c>
      <c r="AM3407" s="95">
        <v>0.33</v>
      </c>
      <c r="AN3407" s="93">
        <f>IF(V3407=0,"",V3407/(1-AB3407-AM3407))</f>
      </c>
      <c r="AO3407" s="96">
        <v>1.2</v>
      </c>
      <c r="AP3407" s="93">
        <f>IF(BD!AJ3407="","",BD!AJ3407*BD!AO3407)</f>
      </c>
      <c r="AQ3407" s="91">
        <f>BD!AM3407/BD!AK3407-1</f>
        <v>0</v>
      </c>
      <c r="AR3407" s="91">
        <f>IF(BD!AN3407="","",IF(BD!AJ3407="","",BD!AN3407/BD!AJ3407-1))</f>
      </c>
      <c r="AS3407" s="91">
        <f>IF(BD!AN3407="","",IF(BD!AN3407&lt;BD!AL3407,"ABAIXO DA META","DENTRO DA META"))</f>
      </c>
      <c r="AT3407" s="91" t="str">
        <f>IF(BD!AJ3407="","EM ANÁLISE",IF(BD!AP3407&gt;=BD!AN3407,"GO", "NO GO"))</f>
        <v>EM ANÁLISE</v>
      </c>
      <c r="AU3407" s="97">
        <f>IF(AN3407="","",+BD!$AN3407-AJ3407)</f>
      </c>
      <c r="AV3407" s="98"/>
      <c r="AW3407" s="90">
        <f>BD!P3407*BD!AC3407</f>
        <v>0</v>
      </c>
      <c r="AX3407" s="90">
        <f>BD!V3407*BD!AC3407</f>
        <v>0</v>
      </c>
      <c r="AY3407" s="90">
        <f>IF(BD!AN3407="","",BD!AN3407*BD!AC3407)</f>
      </c>
      <c r="AZ3407" s="75" t="s">
        <v>123</v>
      </c>
      <c r="BA3407" s="75"/>
      <c r="BB3407" s="75"/>
      <c r="BC3407" s="75"/>
      <c r="BD3407" s="104"/>
      <c r="BE3407" s="104"/>
      <c r="BF3407" s="101"/>
      <c r="BG3407" s="101"/>
      <c r="BH3407" s="101"/>
      <c r="BI3407" s="101"/>
      <c r="BJ3407" s="101"/>
      <c r="BK3407" s="101"/>
      <c r="BL3407" s="101"/>
      <c r="BM3407" s="101"/>
      <c r="BN3407" s="101"/>
      <c r="BO3407" s="103"/>
      <c r="BP3407" s="101"/>
      <c r="BQ3407" s="101"/>
      <c r="BR3407" s="101"/>
      <c r="BS3407" s="101"/>
      <c r="BT3407" s="101"/>
      <c r="BU3407" s="101"/>
      <c r="BV3407" s="101"/>
      <c r="BW3407" s="101"/>
      <c r="BX3407" s="101"/>
      <c r="BY3407" s="101"/>
      <c r="BZ3407" s="101"/>
      <c r="CA3407" s="101"/>
      <c r="CB3407" s="101"/>
      <c r="CC3407" s="101"/>
      <c r="CD3407" s="101"/>
      <c r="CE3407" s="101"/>
      <c r="CF3407" s="101"/>
      <c r="CG3407" s="37" t="e">
        <f>VLOOKUP(Table_1[[#This Row],[EAN]],'[1]Planilha1'!$E:$R,13,0)</f>
        <v>#N/A</v>
      </c>
    </row>
    <row r="3408" ht="15" hidden="1">
      <c r="A3408" s="7"/>
      <c r="B3408" s="84" t="s">
        <v>2735</v>
      </c>
      <c r="C3408" s="75">
        <v>222727</v>
      </c>
      <c r="D3408" s="75"/>
      <c r="E3408" s="85">
        <v>7896058503128</v>
      </c>
      <c r="F3408" s="86" t="s">
        <v>3935</v>
      </c>
      <c r="G3408" s="75" t="s">
        <v>21</v>
      </c>
      <c r="H3408" s="75">
        <v>390</v>
      </c>
      <c r="I3408" s="87" t="s">
        <v>3106</v>
      </c>
      <c r="J3408" s="75" t="s">
        <v>1474</v>
      </c>
      <c r="K3408" s="88" t="s">
        <v>84</v>
      </c>
      <c r="L3408" s="88">
        <v>30</v>
      </c>
      <c r="M3408" s="88">
        <v>0</v>
      </c>
      <c r="N3408" s="75" t="s">
        <v>85</v>
      </c>
      <c r="O3408" s="75"/>
      <c r="P3408" s="106"/>
      <c r="Q3408" s="90">
        <f>(17/100+7.6/100+1.65/100)*P3408</f>
        <v>0</v>
      </c>
      <c r="R3408" s="104"/>
      <c r="S3408" s="104"/>
      <c r="T3408" s="104"/>
      <c r="U3408" s="104"/>
      <c r="V3408" s="90">
        <f>+P3408-Q3408+R3408+S3408+T3408+U3408</f>
        <v>0</v>
      </c>
      <c r="W3408" s="91">
        <f>(1.02/100)</f>
        <v>1.02E-2</v>
      </c>
      <c r="X3408" s="91">
        <v>4.8E-3</v>
      </c>
      <c r="Y3408" s="91">
        <v>0.17</v>
      </c>
      <c r="Z3408" s="91">
        <v>1.65E-2</v>
      </c>
      <c r="AA3408" s="91">
        <v>7.6E-2</v>
      </c>
      <c r="AB3408" s="91">
        <f>SUM(W3408:AA3408)</f>
        <v>0.2775</v>
      </c>
      <c r="AC3408" s="75">
        <v>12</v>
      </c>
      <c r="AD3408" s="92">
        <f>IF(AL3408="","",+AC3408*AL3408)</f>
      </c>
      <c r="AE3408" s="93">
        <f>IF(AL3408="","",+AL3408*AB3408)</f>
      </c>
      <c r="AF3408" s="92">
        <f>IF(AL3408="","",+AL3408-AE3408)</f>
      </c>
      <c r="AG3408" s="93">
        <f>+V3408</f>
        <v>0</v>
      </c>
      <c r="AH3408" s="92">
        <f>IF(AF3408="","",+AF3408-AG3408)</f>
      </c>
      <c r="AI3408" s="92">
        <f>IF(AH3408="","",+AH3408*AC3408)</f>
      </c>
      <c r="AJ3408" s="93"/>
      <c r="AK3408" s="94">
        <v>0.33</v>
      </c>
      <c r="AL3408" s="93">
        <f>IF(V3408=0,"",V3408/(1-AB3408-AK3408))</f>
      </c>
      <c r="AM3408" s="95">
        <v>0.33</v>
      </c>
      <c r="AN3408" s="93">
        <f>IF(V3408=0,"",V3408/(1-AB3408-AM3408))</f>
      </c>
      <c r="AO3408" s="96">
        <v>1.2</v>
      </c>
      <c r="AP3408" s="93">
        <f>IF(BD!AJ3408="","",BD!AJ3408*BD!AO3408)</f>
      </c>
      <c r="AQ3408" s="91">
        <f>BD!AM3408/BD!AK3408-1</f>
        <v>0</v>
      </c>
      <c r="AR3408" s="91">
        <f>IF(BD!AN3408="","",IF(BD!AJ3408="","",BD!AN3408/BD!AJ3408-1))</f>
      </c>
      <c r="AS3408" s="91">
        <f>IF(BD!AN3408="","",IF(BD!AN3408&lt;BD!AL3408,"ABAIXO DA META","DENTRO DA META"))</f>
      </c>
      <c r="AT3408" s="91" t="str">
        <f>IF(BD!AJ3408="","EM ANÁLISE",IF(BD!AP3408&gt;=BD!AN3408,"GO", "NO GO"))</f>
        <v>EM ANÁLISE</v>
      </c>
      <c r="AU3408" s="97">
        <f>IF(AN3408="","",+BD!$AN3408-AJ3408)</f>
      </c>
      <c r="AV3408" s="98"/>
      <c r="AW3408" s="90">
        <f>BD!P3408*BD!AC3408</f>
        <v>0</v>
      </c>
      <c r="AX3408" s="90">
        <f>BD!V3408*BD!AC3408</f>
        <v>0</v>
      </c>
      <c r="AY3408" s="90">
        <f>IF(BD!AN3408="","",BD!AN3408*BD!AC3408)</f>
      </c>
      <c r="AZ3408" s="75" t="s">
        <v>123</v>
      </c>
      <c r="BA3408" s="75"/>
      <c r="BB3408" s="75"/>
      <c r="BC3408" s="75"/>
      <c r="BD3408" s="104"/>
      <c r="BE3408" s="104"/>
      <c r="BF3408" s="101"/>
      <c r="BG3408" s="101"/>
      <c r="BH3408" s="101"/>
      <c r="BI3408" s="101"/>
      <c r="BJ3408" s="101"/>
      <c r="BK3408" s="101"/>
      <c r="BL3408" s="101"/>
      <c r="BM3408" s="101"/>
      <c r="BN3408" s="101"/>
      <c r="BO3408" s="103"/>
      <c r="BP3408" s="101"/>
      <c r="BQ3408" s="101"/>
      <c r="BR3408" s="101"/>
      <c r="BS3408" s="101"/>
      <c r="BT3408" s="101"/>
      <c r="BU3408" s="101"/>
      <c r="BV3408" s="101"/>
      <c r="BW3408" s="101"/>
      <c r="BX3408" s="101"/>
      <c r="BY3408" s="101"/>
      <c r="BZ3408" s="101"/>
      <c r="CA3408" s="101"/>
      <c r="CB3408" s="101"/>
      <c r="CC3408" s="101"/>
      <c r="CD3408" s="101"/>
      <c r="CE3408" s="101"/>
      <c r="CF3408" s="101"/>
      <c r="CG3408" s="37" t="e">
        <f>VLOOKUP(Table_1[[#This Row],[EAN]],'[1]Planilha1'!$E:$R,13,0)</f>
        <v>#N/A</v>
      </c>
    </row>
    <row r="3409" ht="15" hidden="1">
      <c r="A3409" s="7"/>
      <c r="B3409" s="84" t="s">
        <v>2735</v>
      </c>
      <c r="C3409" s="75">
        <v>222728</v>
      </c>
      <c r="D3409" s="75"/>
      <c r="E3409" s="85">
        <v>7896058502152</v>
      </c>
      <c r="F3409" s="86" t="s">
        <v>3936</v>
      </c>
      <c r="G3409" s="75" t="s">
        <v>21</v>
      </c>
      <c r="H3409" s="75">
        <v>390</v>
      </c>
      <c r="I3409" s="87" t="s">
        <v>3106</v>
      </c>
      <c r="J3409" s="75" t="s">
        <v>1474</v>
      </c>
      <c r="K3409" s="88" t="s">
        <v>84</v>
      </c>
      <c r="L3409" s="88">
        <v>30</v>
      </c>
      <c r="M3409" s="88">
        <v>0</v>
      </c>
      <c r="N3409" s="75" t="s">
        <v>85</v>
      </c>
      <c r="O3409" s="75"/>
      <c r="P3409" s="106"/>
      <c r="Q3409" s="90">
        <f>(17/100+7.6/100+1.65/100)*P3409</f>
        <v>0</v>
      </c>
      <c r="R3409" s="104"/>
      <c r="S3409" s="104"/>
      <c r="T3409" s="104"/>
      <c r="U3409" s="104"/>
      <c r="V3409" s="90">
        <f>+P3409-Q3409+R3409+S3409+T3409+U3409</f>
        <v>0</v>
      </c>
      <c r="W3409" s="91">
        <f>(1.02/100)</f>
        <v>1.02E-2</v>
      </c>
      <c r="X3409" s="91">
        <v>4.8E-3</v>
      </c>
      <c r="Y3409" s="91">
        <v>0.17</v>
      </c>
      <c r="Z3409" s="91">
        <v>1.65E-2</v>
      </c>
      <c r="AA3409" s="91">
        <v>7.6E-2</v>
      </c>
      <c r="AB3409" s="91">
        <f>SUM(W3409:AA3409)</f>
        <v>0.2775</v>
      </c>
      <c r="AC3409" s="75">
        <v>12</v>
      </c>
      <c r="AD3409" s="92">
        <f>IF(AL3409="","",+AC3409*AL3409)</f>
      </c>
      <c r="AE3409" s="93">
        <f>IF(AL3409="","",+AL3409*AB3409)</f>
      </c>
      <c r="AF3409" s="92">
        <f>IF(AL3409="","",+AL3409-AE3409)</f>
      </c>
      <c r="AG3409" s="93">
        <f>+V3409</f>
        <v>0</v>
      </c>
      <c r="AH3409" s="92">
        <f>IF(AF3409="","",+AF3409-AG3409)</f>
      </c>
      <c r="AI3409" s="92">
        <f>IF(AH3409="","",+AH3409*AC3409)</f>
      </c>
      <c r="AJ3409" s="93"/>
      <c r="AK3409" s="94">
        <v>0.33</v>
      </c>
      <c r="AL3409" s="93">
        <f>IF(V3409=0,"",V3409/(1-AB3409-AK3409))</f>
      </c>
      <c r="AM3409" s="95">
        <v>0.33</v>
      </c>
      <c r="AN3409" s="93">
        <f>IF(V3409=0,"",V3409/(1-AB3409-AM3409))</f>
      </c>
      <c r="AO3409" s="96">
        <v>1.2</v>
      </c>
      <c r="AP3409" s="93">
        <f>IF(BD!AJ3409="","",BD!AJ3409*BD!AO3409)</f>
      </c>
      <c r="AQ3409" s="91">
        <f>BD!AM3409/BD!AK3409-1</f>
        <v>0</v>
      </c>
      <c r="AR3409" s="91">
        <f>IF(BD!AN3409="","",IF(BD!AJ3409="","",BD!AN3409/BD!AJ3409-1))</f>
      </c>
      <c r="AS3409" s="91">
        <f>IF(BD!AN3409="","",IF(BD!AN3409&lt;BD!AL3409,"ABAIXO DA META","DENTRO DA META"))</f>
      </c>
      <c r="AT3409" s="91" t="str">
        <f>IF(BD!AJ3409="","EM ANÁLISE",IF(BD!AP3409&gt;=BD!AN3409,"GO", "NO GO"))</f>
        <v>EM ANÁLISE</v>
      </c>
      <c r="AU3409" s="97">
        <f>IF(AN3409="","",+BD!$AN3409-AJ3409)</f>
      </c>
      <c r="AV3409" s="98"/>
      <c r="AW3409" s="90">
        <f>BD!P3409*BD!AC3409</f>
        <v>0</v>
      </c>
      <c r="AX3409" s="90">
        <f>BD!V3409*BD!AC3409</f>
        <v>0</v>
      </c>
      <c r="AY3409" s="90">
        <f>IF(BD!AN3409="","",BD!AN3409*BD!AC3409)</f>
      </c>
      <c r="AZ3409" s="75" t="s">
        <v>123</v>
      </c>
      <c r="BA3409" s="75"/>
      <c r="BB3409" s="75"/>
      <c r="BC3409" s="75"/>
      <c r="BD3409" s="104"/>
      <c r="BE3409" s="104"/>
      <c r="BF3409" s="101"/>
      <c r="BG3409" s="101"/>
      <c r="BH3409" s="101"/>
      <c r="BI3409" s="101"/>
      <c r="BJ3409" s="101"/>
      <c r="BK3409" s="101"/>
      <c r="BL3409" s="101"/>
      <c r="BM3409" s="101"/>
      <c r="BN3409" s="101"/>
      <c r="BO3409" s="103"/>
      <c r="BP3409" s="101"/>
      <c r="BQ3409" s="101"/>
      <c r="BR3409" s="101"/>
      <c r="BS3409" s="101"/>
      <c r="BT3409" s="101"/>
      <c r="BU3409" s="101"/>
      <c r="BV3409" s="101"/>
      <c r="BW3409" s="101"/>
      <c r="BX3409" s="101"/>
      <c r="BY3409" s="101"/>
      <c r="BZ3409" s="101"/>
      <c r="CA3409" s="101"/>
      <c r="CB3409" s="101"/>
      <c r="CC3409" s="101"/>
      <c r="CD3409" s="101"/>
      <c r="CE3409" s="101"/>
      <c r="CF3409" s="101"/>
      <c r="CG3409" s="37" t="e">
        <f>VLOOKUP(Table_1[[#This Row],[EAN]],'[1]Planilha1'!$E:$R,13,0)</f>
        <v>#N/A</v>
      </c>
    </row>
    <row r="3410" ht="15" hidden="1">
      <c r="A3410" s="7"/>
      <c r="B3410" s="84" t="s">
        <v>2735</v>
      </c>
      <c r="C3410" s="75">
        <v>222729</v>
      </c>
      <c r="D3410" s="75"/>
      <c r="E3410" s="85">
        <v>7896058598162</v>
      </c>
      <c r="F3410" s="86" t="s">
        <v>3937</v>
      </c>
      <c r="G3410" s="75" t="s">
        <v>21</v>
      </c>
      <c r="H3410" s="75">
        <v>390</v>
      </c>
      <c r="I3410" s="87" t="s">
        <v>3106</v>
      </c>
      <c r="J3410" s="75" t="s">
        <v>1474</v>
      </c>
      <c r="K3410" s="88" t="s">
        <v>84</v>
      </c>
      <c r="L3410" s="88">
        <v>300</v>
      </c>
      <c r="M3410" s="88">
        <v>0</v>
      </c>
      <c r="N3410" s="75" t="s">
        <v>85</v>
      </c>
      <c r="O3410" s="75"/>
      <c r="P3410" s="106"/>
      <c r="Q3410" s="90">
        <f>(17/100+7.6/100+1.65/100)*P3410</f>
        <v>0</v>
      </c>
      <c r="R3410" s="104"/>
      <c r="S3410" s="104"/>
      <c r="T3410" s="104"/>
      <c r="U3410" s="104"/>
      <c r="V3410" s="90">
        <f>+P3410-Q3410+R3410+S3410+T3410+U3410</f>
        <v>0</v>
      </c>
      <c r="W3410" s="91">
        <f>(1.02/100)</f>
        <v>1.02E-2</v>
      </c>
      <c r="X3410" s="91">
        <v>4.8E-3</v>
      </c>
      <c r="Y3410" s="91">
        <v>0.17</v>
      </c>
      <c r="Z3410" s="91">
        <v>1.65E-2</v>
      </c>
      <c r="AA3410" s="91">
        <v>7.6E-2</v>
      </c>
      <c r="AB3410" s="91">
        <f>SUM(W3410:AA3410)</f>
        <v>0.2775</v>
      </c>
      <c r="AC3410" s="75">
        <v>12</v>
      </c>
      <c r="AD3410" s="92">
        <f>IF(AL3410="","",+AC3410*AL3410)</f>
      </c>
      <c r="AE3410" s="93">
        <f>IF(AL3410="","",+AL3410*AB3410)</f>
      </c>
      <c r="AF3410" s="92">
        <f>IF(AL3410="","",+AL3410-AE3410)</f>
      </c>
      <c r="AG3410" s="93">
        <f>+V3410</f>
        <v>0</v>
      </c>
      <c r="AH3410" s="92">
        <f>IF(AF3410="","",+AF3410-AG3410)</f>
      </c>
      <c r="AI3410" s="92">
        <f>IF(AH3410="","",+AH3410*AC3410)</f>
      </c>
      <c r="AJ3410" s="93"/>
      <c r="AK3410" s="94">
        <v>0.33</v>
      </c>
      <c r="AL3410" s="93">
        <f>IF(V3410=0,"",V3410/(1-AB3410-AK3410))</f>
      </c>
      <c r="AM3410" s="95">
        <v>0.33</v>
      </c>
      <c r="AN3410" s="93">
        <f>IF(V3410=0,"",V3410/(1-AB3410-AM3410))</f>
      </c>
      <c r="AO3410" s="96">
        <v>1.2</v>
      </c>
      <c r="AP3410" s="93">
        <f>IF(BD!AJ3410="","",BD!AJ3410*BD!AO3410)</f>
      </c>
      <c r="AQ3410" s="91">
        <f>BD!AM3410/BD!AK3410-1</f>
        <v>0</v>
      </c>
      <c r="AR3410" s="91">
        <f>IF(BD!AN3410="","",IF(BD!AJ3410="","",BD!AN3410/BD!AJ3410-1))</f>
      </c>
      <c r="AS3410" s="91">
        <f>IF(BD!AN3410="","",IF(BD!AN3410&lt;BD!AL3410,"ABAIXO DA META","DENTRO DA META"))</f>
      </c>
      <c r="AT3410" s="91" t="str">
        <f>IF(BD!AJ3410="","EM ANÁLISE",IF(BD!AP3410&gt;=BD!AN3410,"GO", "NO GO"))</f>
        <v>EM ANÁLISE</v>
      </c>
      <c r="AU3410" s="97">
        <f>IF(AN3410="","",+BD!$AN3410-AJ3410)</f>
      </c>
      <c r="AV3410" s="98"/>
      <c r="AW3410" s="90">
        <f>BD!P3410*BD!AC3410</f>
        <v>0</v>
      </c>
      <c r="AX3410" s="90">
        <f>BD!V3410*BD!AC3410</f>
        <v>0</v>
      </c>
      <c r="AY3410" s="90">
        <f>IF(BD!AN3410="","",BD!AN3410*BD!AC3410)</f>
      </c>
      <c r="AZ3410" s="75" t="s">
        <v>123</v>
      </c>
      <c r="BA3410" s="75"/>
      <c r="BB3410" s="75"/>
      <c r="BC3410" s="75"/>
      <c r="BD3410" s="104"/>
      <c r="BE3410" s="104"/>
      <c r="BF3410" s="101"/>
      <c r="BG3410" s="101"/>
      <c r="BH3410" s="101"/>
      <c r="BI3410" s="101"/>
      <c r="BJ3410" s="101"/>
      <c r="BK3410" s="101"/>
      <c r="BL3410" s="101"/>
      <c r="BM3410" s="101"/>
      <c r="BN3410" s="101"/>
      <c r="BO3410" s="103"/>
      <c r="BP3410" s="101"/>
      <c r="BQ3410" s="101"/>
      <c r="BR3410" s="101"/>
      <c r="BS3410" s="101"/>
      <c r="BT3410" s="101"/>
      <c r="BU3410" s="101"/>
      <c r="BV3410" s="101"/>
      <c r="BW3410" s="101"/>
      <c r="BX3410" s="101"/>
      <c r="BY3410" s="101"/>
      <c r="BZ3410" s="101"/>
      <c r="CA3410" s="101"/>
      <c r="CB3410" s="101"/>
      <c r="CC3410" s="101"/>
      <c r="CD3410" s="101"/>
      <c r="CE3410" s="101"/>
      <c r="CF3410" s="101"/>
      <c r="CG3410" s="37" t="e">
        <f>VLOOKUP(Table_1[[#This Row],[EAN]],'[1]Planilha1'!$E:$R,13,0)</f>
        <v>#N/A</v>
      </c>
    </row>
    <row r="3411" ht="15" hidden="1">
      <c r="A3411" s="7"/>
      <c r="B3411" s="84" t="s">
        <v>2735</v>
      </c>
      <c r="C3411" s="75">
        <v>222730</v>
      </c>
      <c r="D3411" s="75"/>
      <c r="E3411" s="85">
        <v>7896058598186</v>
      </c>
      <c r="F3411" s="86" t="s">
        <v>3938</v>
      </c>
      <c r="G3411" s="75" t="s">
        <v>21</v>
      </c>
      <c r="H3411" s="75">
        <v>390</v>
      </c>
      <c r="I3411" s="87" t="s">
        <v>3106</v>
      </c>
      <c r="J3411" s="75" t="s">
        <v>1474</v>
      </c>
      <c r="K3411" s="88" t="s">
        <v>84</v>
      </c>
      <c r="L3411" s="88">
        <v>300</v>
      </c>
      <c r="M3411" s="88">
        <v>0</v>
      </c>
      <c r="N3411" s="75" t="s">
        <v>85</v>
      </c>
      <c r="O3411" s="75"/>
      <c r="P3411" s="106"/>
      <c r="Q3411" s="90">
        <f>(17/100+7.6/100+1.65/100)*P3411</f>
        <v>0</v>
      </c>
      <c r="R3411" s="104"/>
      <c r="S3411" s="104"/>
      <c r="T3411" s="104"/>
      <c r="U3411" s="104"/>
      <c r="V3411" s="90">
        <f>+P3411-Q3411+R3411+S3411+T3411+U3411</f>
        <v>0</v>
      </c>
      <c r="W3411" s="91">
        <f>(1.02/100)</f>
        <v>1.02E-2</v>
      </c>
      <c r="X3411" s="91">
        <v>4.8E-3</v>
      </c>
      <c r="Y3411" s="91">
        <v>0.17</v>
      </c>
      <c r="Z3411" s="91">
        <v>1.65E-2</v>
      </c>
      <c r="AA3411" s="91">
        <v>7.6E-2</v>
      </c>
      <c r="AB3411" s="91">
        <f>SUM(W3411:AA3411)</f>
        <v>0.2775</v>
      </c>
      <c r="AC3411" s="75">
        <v>12</v>
      </c>
      <c r="AD3411" s="92">
        <f>IF(AL3411="","",+AC3411*AL3411)</f>
      </c>
      <c r="AE3411" s="93">
        <f>IF(AL3411="","",+AL3411*AB3411)</f>
      </c>
      <c r="AF3411" s="92">
        <f>IF(AL3411="","",+AL3411-AE3411)</f>
      </c>
      <c r="AG3411" s="93">
        <f>+V3411</f>
        <v>0</v>
      </c>
      <c r="AH3411" s="92">
        <f>IF(AF3411="","",+AF3411-AG3411)</f>
      </c>
      <c r="AI3411" s="92">
        <f>IF(AH3411="","",+AH3411*AC3411)</f>
      </c>
      <c r="AJ3411" s="93"/>
      <c r="AK3411" s="94">
        <v>0.33</v>
      </c>
      <c r="AL3411" s="93">
        <f>IF(V3411=0,"",V3411/(1-AB3411-AK3411))</f>
      </c>
      <c r="AM3411" s="95">
        <v>0.33</v>
      </c>
      <c r="AN3411" s="93">
        <f>IF(V3411=0,"",V3411/(1-AB3411-AM3411))</f>
      </c>
      <c r="AO3411" s="96">
        <v>1.2</v>
      </c>
      <c r="AP3411" s="93">
        <f>IF(BD!AJ3411="","",BD!AJ3411*BD!AO3411)</f>
      </c>
      <c r="AQ3411" s="91">
        <f>BD!AM3411/BD!AK3411-1</f>
        <v>0</v>
      </c>
      <c r="AR3411" s="91">
        <f>IF(BD!AN3411="","",IF(BD!AJ3411="","",BD!AN3411/BD!AJ3411-1))</f>
      </c>
      <c r="AS3411" s="91">
        <f>IF(BD!AN3411="","",IF(BD!AN3411&lt;BD!AL3411,"ABAIXO DA META","DENTRO DA META"))</f>
      </c>
      <c r="AT3411" s="91" t="str">
        <f>IF(BD!AJ3411="","EM ANÁLISE",IF(BD!AP3411&gt;=BD!AN3411,"GO", "NO GO"))</f>
        <v>EM ANÁLISE</v>
      </c>
      <c r="AU3411" s="97">
        <f>IF(AN3411="","",+BD!$AN3411-AJ3411)</f>
      </c>
      <c r="AV3411" s="98"/>
      <c r="AW3411" s="90">
        <f>BD!P3411*BD!AC3411</f>
        <v>0</v>
      </c>
      <c r="AX3411" s="90">
        <f>BD!V3411*BD!AC3411</f>
        <v>0</v>
      </c>
      <c r="AY3411" s="90">
        <f>IF(BD!AN3411="","",BD!AN3411*BD!AC3411)</f>
      </c>
      <c r="AZ3411" s="75" t="s">
        <v>123</v>
      </c>
      <c r="BA3411" s="75"/>
      <c r="BB3411" s="75"/>
      <c r="BC3411" s="75"/>
      <c r="BD3411" s="104"/>
      <c r="BE3411" s="104"/>
      <c r="BF3411" s="101"/>
      <c r="BG3411" s="101"/>
      <c r="BH3411" s="101"/>
      <c r="BI3411" s="101"/>
      <c r="BJ3411" s="101"/>
      <c r="BK3411" s="101"/>
      <c r="BL3411" s="101"/>
      <c r="BM3411" s="101"/>
      <c r="BN3411" s="101"/>
      <c r="BO3411" s="103"/>
      <c r="BP3411" s="101"/>
      <c r="BQ3411" s="101"/>
      <c r="BR3411" s="101"/>
      <c r="BS3411" s="101"/>
      <c r="BT3411" s="101"/>
      <c r="BU3411" s="101"/>
      <c r="BV3411" s="101"/>
      <c r="BW3411" s="101"/>
      <c r="BX3411" s="101"/>
      <c r="BY3411" s="101"/>
      <c r="BZ3411" s="101"/>
      <c r="CA3411" s="101"/>
      <c r="CB3411" s="101"/>
      <c r="CC3411" s="101"/>
      <c r="CD3411" s="101"/>
      <c r="CE3411" s="101"/>
      <c r="CF3411" s="101"/>
      <c r="CG3411" s="37" t="e">
        <f>VLOOKUP(Table_1[[#This Row],[EAN]],'[1]Planilha1'!$E:$R,13,0)</f>
        <v>#N/A</v>
      </c>
    </row>
    <row r="3412" ht="15" hidden="1">
      <c r="A3412" s="7"/>
      <c r="B3412" s="84" t="s">
        <v>2735</v>
      </c>
      <c r="C3412" s="75">
        <v>222731</v>
      </c>
      <c r="D3412" s="75"/>
      <c r="E3412" s="85">
        <v>7896058598209</v>
      </c>
      <c r="F3412" s="86" t="s">
        <v>3939</v>
      </c>
      <c r="G3412" s="75" t="s">
        <v>21</v>
      </c>
      <c r="H3412" s="75">
        <v>390</v>
      </c>
      <c r="I3412" s="87" t="s">
        <v>3106</v>
      </c>
      <c r="J3412" s="75" t="s">
        <v>1474</v>
      </c>
      <c r="K3412" s="88" t="s">
        <v>84</v>
      </c>
      <c r="L3412" s="88">
        <v>300</v>
      </c>
      <c r="M3412" s="88">
        <v>0</v>
      </c>
      <c r="N3412" s="75" t="s">
        <v>85</v>
      </c>
      <c r="O3412" s="75"/>
      <c r="P3412" s="106"/>
      <c r="Q3412" s="90">
        <f>(17/100+7.6/100+1.65/100)*P3412</f>
        <v>0</v>
      </c>
      <c r="R3412" s="104"/>
      <c r="S3412" s="104"/>
      <c r="T3412" s="104"/>
      <c r="U3412" s="104"/>
      <c r="V3412" s="90">
        <f>+P3412-Q3412+R3412+S3412+T3412+U3412</f>
        <v>0</v>
      </c>
      <c r="W3412" s="91">
        <f>(1.02/100)</f>
        <v>1.02E-2</v>
      </c>
      <c r="X3412" s="91">
        <v>4.8E-3</v>
      </c>
      <c r="Y3412" s="91">
        <v>0.17</v>
      </c>
      <c r="Z3412" s="91">
        <v>1.65E-2</v>
      </c>
      <c r="AA3412" s="91">
        <v>7.6E-2</v>
      </c>
      <c r="AB3412" s="91">
        <f>SUM(W3412:AA3412)</f>
        <v>0.2775</v>
      </c>
      <c r="AC3412" s="75">
        <v>12</v>
      </c>
      <c r="AD3412" s="92">
        <f>IF(AL3412="","",+AC3412*AL3412)</f>
      </c>
      <c r="AE3412" s="93">
        <f>IF(AL3412="","",+AL3412*AB3412)</f>
      </c>
      <c r="AF3412" s="92">
        <f>IF(AL3412="","",+AL3412-AE3412)</f>
      </c>
      <c r="AG3412" s="93">
        <f>+V3412</f>
        <v>0</v>
      </c>
      <c r="AH3412" s="92">
        <f>IF(AF3412="","",+AF3412-AG3412)</f>
      </c>
      <c r="AI3412" s="92">
        <f>IF(AH3412="","",+AH3412*AC3412)</f>
      </c>
      <c r="AJ3412" s="93"/>
      <c r="AK3412" s="94">
        <v>0.33</v>
      </c>
      <c r="AL3412" s="93">
        <f>IF(V3412=0,"",V3412/(1-AB3412-AK3412))</f>
      </c>
      <c r="AM3412" s="95">
        <v>0.33</v>
      </c>
      <c r="AN3412" s="93">
        <f>IF(V3412=0,"",V3412/(1-AB3412-AM3412))</f>
      </c>
      <c r="AO3412" s="96">
        <v>1.2</v>
      </c>
      <c r="AP3412" s="93">
        <f>IF(BD!AJ3412="","",BD!AJ3412*BD!AO3412)</f>
      </c>
      <c r="AQ3412" s="91">
        <f>BD!AM3412/BD!AK3412-1</f>
        <v>0</v>
      </c>
      <c r="AR3412" s="91">
        <f>IF(BD!AN3412="","",IF(BD!AJ3412="","",BD!AN3412/BD!AJ3412-1))</f>
      </c>
      <c r="AS3412" s="91">
        <f>IF(BD!AN3412="","",IF(BD!AN3412&lt;BD!AL3412,"ABAIXO DA META","DENTRO DA META"))</f>
      </c>
      <c r="AT3412" s="91" t="str">
        <f>IF(BD!AJ3412="","EM ANÁLISE",IF(BD!AP3412&gt;=BD!AN3412,"GO", "NO GO"))</f>
        <v>EM ANÁLISE</v>
      </c>
      <c r="AU3412" s="97">
        <f>IF(AN3412="","",+BD!$AN3412-AJ3412)</f>
      </c>
      <c r="AV3412" s="98"/>
      <c r="AW3412" s="90">
        <f>BD!P3412*BD!AC3412</f>
        <v>0</v>
      </c>
      <c r="AX3412" s="90">
        <f>BD!V3412*BD!AC3412</f>
        <v>0</v>
      </c>
      <c r="AY3412" s="90">
        <f>IF(BD!AN3412="","",BD!AN3412*BD!AC3412)</f>
      </c>
      <c r="AZ3412" s="75" t="s">
        <v>123</v>
      </c>
      <c r="BA3412" s="75"/>
      <c r="BB3412" s="75"/>
      <c r="BC3412" s="75"/>
      <c r="BD3412" s="104"/>
      <c r="BE3412" s="104"/>
      <c r="BF3412" s="101"/>
      <c r="BG3412" s="101"/>
      <c r="BH3412" s="101"/>
      <c r="BI3412" s="101"/>
      <c r="BJ3412" s="101"/>
      <c r="BK3412" s="101"/>
      <c r="BL3412" s="101"/>
      <c r="BM3412" s="101"/>
      <c r="BN3412" s="101"/>
      <c r="BO3412" s="103"/>
      <c r="BP3412" s="101"/>
      <c r="BQ3412" s="101"/>
      <c r="BR3412" s="101"/>
      <c r="BS3412" s="101"/>
      <c r="BT3412" s="101"/>
      <c r="BU3412" s="101"/>
      <c r="BV3412" s="101"/>
      <c r="BW3412" s="101"/>
      <c r="BX3412" s="101"/>
      <c r="BY3412" s="101"/>
      <c r="BZ3412" s="101"/>
      <c r="CA3412" s="101"/>
      <c r="CB3412" s="101"/>
      <c r="CC3412" s="101"/>
      <c r="CD3412" s="101"/>
      <c r="CE3412" s="101"/>
      <c r="CF3412" s="101"/>
      <c r="CG3412" s="37" t="e">
        <f>VLOOKUP(Table_1[[#This Row],[EAN]],'[1]Planilha1'!$E:$R,13,0)</f>
        <v>#N/A</v>
      </c>
    </row>
    <row r="3413" ht="15" hidden="1">
      <c r="A3413" s="7"/>
      <c r="B3413" s="84" t="s">
        <v>2735</v>
      </c>
      <c r="C3413" s="75">
        <v>222732</v>
      </c>
      <c r="D3413" s="75"/>
      <c r="E3413" s="85">
        <v>7896058598223</v>
      </c>
      <c r="F3413" s="86" t="s">
        <v>3940</v>
      </c>
      <c r="G3413" s="75" t="s">
        <v>21</v>
      </c>
      <c r="H3413" s="75">
        <v>390</v>
      </c>
      <c r="I3413" s="87" t="s">
        <v>3106</v>
      </c>
      <c r="J3413" s="75" t="s">
        <v>1474</v>
      </c>
      <c r="K3413" s="88" t="s">
        <v>84</v>
      </c>
      <c r="L3413" s="88">
        <v>300</v>
      </c>
      <c r="M3413" s="88">
        <v>0</v>
      </c>
      <c r="N3413" s="75" t="s">
        <v>85</v>
      </c>
      <c r="O3413" s="75"/>
      <c r="P3413" s="106"/>
      <c r="Q3413" s="90">
        <f>(17/100+7.6/100+1.65/100)*P3413</f>
        <v>0</v>
      </c>
      <c r="R3413" s="104"/>
      <c r="S3413" s="104"/>
      <c r="T3413" s="104"/>
      <c r="U3413" s="104"/>
      <c r="V3413" s="90">
        <f>+P3413-Q3413+R3413+S3413+T3413+U3413</f>
        <v>0</v>
      </c>
      <c r="W3413" s="91">
        <f>(1.02/100)</f>
        <v>1.02E-2</v>
      </c>
      <c r="X3413" s="91">
        <v>4.8E-3</v>
      </c>
      <c r="Y3413" s="91">
        <v>0.17</v>
      </c>
      <c r="Z3413" s="91">
        <v>1.65E-2</v>
      </c>
      <c r="AA3413" s="91">
        <v>7.6E-2</v>
      </c>
      <c r="AB3413" s="91">
        <f>SUM(W3413:AA3413)</f>
        <v>0.2775</v>
      </c>
      <c r="AC3413" s="75">
        <v>12</v>
      </c>
      <c r="AD3413" s="92">
        <f>IF(AL3413="","",+AC3413*AL3413)</f>
      </c>
      <c r="AE3413" s="93">
        <f>IF(AL3413="","",+AL3413*AB3413)</f>
      </c>
      <c r="AF3413" s="92">
        <f>IF(AL3413="","",+AL3413-AE3413)</f>
      </c>
      <c r="AG3413" s="93">
        <f>+V3413</f>
        <v>0</v>
      </c>
      <c r="AH3413" s="92">
        <f>IF(AF3413="","",+AF3413-AG3413)</f>
      </c>
      <c r="AI3413" s="92">
        <f>IF(AH3413="","",+AH3413*AC3413)</f>
      </c>
      <c r="AJ3413" s="93"/>
      <c r="AK3413" s="94">
        <v>0.33</v>
      </c>
      <c r="AL3413" s="93">
        <f>IF(V3413=0,"",V3413/(1-AB3413-AK3413))</f>
      </c>
      <c r="AM3413" s="95">
        <v>0.33</v>
      </c>
      <c r="AN3413" s="93">
        <f>IF(V3413=0,"",V3413/(1-AB3413-AM3413))</f>
      </c>
      <c r="AO3413" s="96">
        <v>1.2</v>
      </c>
      <c r="AP3413" s="93">
        <f>IF(BD!AJ3413="","",BD!AJ3413*BD!AO3413)</f>
      </c>
      <c r="AQ3413" s="91">
        <f>BD!AM3413/BD!AK3413-1</f>
        <v>0</v>
      </c>
      <c r="AR3413" s="91">
        <f>IF(BD!AN3413="","",IF(BD!AJ3413="","",BD!AN3413/BD!AJ3413-1))</f>
      </c>
      <c r="AS3413" s="91">
        <f>IF(BD!AN3413="","",IF(BD!AN3413&lt;BD!AL3413,"ABAIXO DA META","DENTRO DA META"))</f>
      </c>
      <c r="AT3413" s="91" t="str">
        <f>IF(BD!AJ3413="","EM ANÁLISE",IF(BD!AP3413&gt;=BD!AN3413,"GO", "NO GO"))</f>
        <v>EM ANÁLISE</v>
      </c>
      <c r="AU3413" s="97">
        <f>IF(AN3413="","",+BD!$AN3413-AJ3413)</f>
      </c>
      <c r="AV3413" s="98"/>
      <c r="AW3413" s="90">
        <f>BD!P3413*BD!AC3413</f>
        <v>0</v>
      </c>
      <c r="AX3413" s="90">
        <f>BD!V3413*BD!AC3413</f>
        <v>0</v>
      </c>
      <c r="AY3413" s="90">
        <f>IF(BD!AN3413="","",BD!AN3413*BD!AC3413)</f>
      </c>
      <c r="AZ3413" s="75" t="s">
        <v>123</v>
      </c>
      <c r="BA3413" s="75"/>
      <c r="BB3413" s="75"/>
      <c r="BC3413" s="75"/>
      <c r="BD3413" s="104"/>
      <c r="BE3413" s="104"/>
      <c r="BF3413" s="101"/>
      <c r="BG3413" s="101"/>
      <c r="BH3413" s="101"/>
      <c r="BI3413" s="101"/>
      <c r="BJ3413" s="101"/>
      <c r="BK3413" s="101"/>
      <c r="BL3413" s="101"/>
      <c r="BM3413" s="101"/>
      <c r="BN3413" s="101"/>
      <c r="BO3413" s="103"/>
      <c r="BP3413" s="101"/>
      <c r="BQ3413" s="101"/>
      <c r="BR3413" s="101"/>
      <c r="BS3413" s="101"/>
      <c r="BT3413" s="101"/>
      <c r="BU3413" s="101"/>
      <c r="BV3413" s="101"/>
      <c r="BW3413" s="101"/>
      <c r="BX3413" s="101"/>
      <c r="BY3413" s="101"/>
      <c r="BZ3413" s="101"/>
      <c r="CA3413" s="101"/>
      <c r="CB3413" s="101"/>
      <c r="CC3413" s="101"/>
      <c r="CD3413" s="101"/>
      <c r="CE3413" s="101"/>
      <c r="CF3413" s="101"/>
      <c r="CG3413" s="37" t="e">
        <f>VLOOKUP(Table_1[[#This Row],[EAN]],'[1]Planilha1'!$E:$R,13,0)</f>
        <v>#N/A</v>
      </c>
    </row>
    <row r="3414" ht="15" hidden="1">
      <c r="A3414" s="7"/>
      <c r="B3414" s="84" t="s">
        <v>2735</v>
      </c>
      <c r="C3414" s="75">
        <v>222733</v>
      </c>
      <c r="D3414" s="75"/>
      <c r="E3414" s="85">
        <v>7896058598247</v>
      </c>
      <c r="F3414" s="86" t="s">
        <v>3941</v>
      </c>
      <c r="G3414" s="75" t="s">
        <v>21</v>
      </c>
      <c r="H3414" s="75">
        <v>390</v>
      </c>
      <c r="I3414" s="87" t="s">
        <v>3106</v>
      </c>
      <c r="J3414" s="75" t="s">
        <v>1474</v>
      </c>
      <c r="K3414" s="88" t="s">
        <v>84</v>
      </c>
      <c r="L3414" s="88">
        <v>300</v>
      </c>
      <c r="M3414" s="88">
        <v>0</v>
      </c>
      <c r="N3414" s="75" t="s">
        <v>85</v>
      </c>
      <c r="O3414" s="75"/>
      <c r="P3414" s="106"/>
      <c r="Q3414" s="90">
        <f>(17/100+7.6/100+1.65/100)*P3414</f>
        <v>0</v>
      </c>
      <c r="R3414" s="104"/>
      <c r="S3414" s="104"/>
      <c r="T3414" s="104"/>
      <c r="U3414" s="104"/>
      <c r="V3414" s="90">
        <f>+P3414-Q3414+R3414+S3414+T3414+U3414</f>
        <v>0</v>
      </c>
      <c r="W3414" s="91">
        <f>(1.02/100)</f>
        <v>1.02E-2</v>
      </c>
      <c r="X3414" s="91">
        <v>4.8E-3</v>
      </c>
      <c r="Y3414" s="91">
        <v>0.17</v>
      </c>
      <c r="Z3414" s="91">
        <v>1.65E-2</v>
      </c>
      <c r="AA3414" s="91">
        <v>7.6E-2</v>
      </c>
      <c r="AB3414" s="91">
        <f>SUM(W3414:AA3414)</f>
        <v>0.2775</v>
      </c>
      <c r="AC3414" s="75">
        <v>12</v>
      </c>
      <c r="AD3414" s="92">
        <f>IF(AL3414="","",+AC3414*AL3414)</f>
      </c>
      <c r="AE3414" s="93">
        <f>IF(AL3414="","",+AL3414*AB3414)</f>
      </c>
      <c r="AF3414" s="92">
        <f>IF(AL3414="","",+AL3414-AE3414)</f>
      </c>
      <c r="AG3414" s="93">
        <f>+V3414</f>
        <v>0</v>
      </c>
      <c r="AH3414" s="92">
        <f>IF(AF3414="","",+AF3414-AG3414)</f>
      </c>
      <c r="AI3414" s="92">
        <f>IF(AH3414="","",+AH3414*AC3414)</f>
      </c>
      <c r="AJ3414" s="93"/>
      <c r="AK3414" s="94">
        <v>0.33</v>
      </c>
      <c r="AL3414" s="93">
        <f>IF(V3414=0,"",V3414/(1-AB3414-AK3414))</f>
      </c>
      <c r="AM3414" s="95">
        <v>0.33</v>
      </c>
      <c r="AN3414" s="93">
        <f>IF(V3414=0,"",V3414/(1-AB3414-AM3414))</f>
      </c>
      <c r="AO3414" s="96">
        <v>1.2</v>
      </c>
      <c r="AP3414" s="93">
        <f>IF(BD!AJ3414="","",BD!AJ3414*BD!AO3414)</f>
      </c>
      <c r="AQ3414" s="91">
        <f>BD!AM3414/BD!AK3414-1</f>
        <v>0</v>
      </c>
      <c r="AR3414" s="91">
        <f>IF(BD!AN3414="","",IF(BD!AJ3414="","",BD!AN3414/BD!AJ3414-1))</f>
      </c>
      <c r="AS3414" s="91">
        <f>IF(BD!AN3414="","",IF(BD!AN3414&lt;BD!AL3414,"ABAIXO DA META","DENTRO DA META"))</f>
      </c>
      <c r="AT3414" s="91" t="str">
        <f>IF(BD!AJ3414="","EM ANÁLISE",IF(BD!AP3414&gt;=BD!AN3414,"GO", "NO GO"))</f>
        <v>EM ANÁLISE</v>
      </c>
      <c r="AU3414" s="97">
        <f>IF(AN3414="","",+BD!$AN3414-AJ3414)</f>
      </c>
      <c r="AV3414" s="98"/>
      <c r="AW3414" s="90">
        <f>BD!P3414*BD!AC3414</f>
        <v>0</v>
      </c>
      <c r="AX3414" s="90">
        <f>BD!V3414*BD!AC3414</f>
        <v>0</v>
      </c>
      <c r="AY3414" s="90">
        <f>IF(BD!AN3414="","",BD!AN3414*BD!AC3414)</f>
      </c>
      <c r="AZ3414" s="75" t="s">
        <v>123</v>
      </c>
      <c r="BA3414" s="75"/>
      <c r="BB3414" s="75"/>
      <c r="BC3414" s="75"/>
      <c r="BD3414" s="104"/>
      <c r="BE3414" s="104"/>
      <c r="BF3414" s="101"/>
      <c r="BG3414" s="101"/>
      <c r="BH3414" s="101"/>
      <c r="BI3414" s="101"/>
      <c r="BJ3414" s="101"/>
      <c r="BK3414" s="101"/>
      <c r="BL3414" s="101"/>
      <c r="BM3414" s="101"/>
      <c r="BN3414" s="101"/>
      <c r="BO3414" s="103"/>
      <c r="BP3414" s="101"/>
      <c r="BQ3414" s="101"/>
      <c r="BR3414" s="101"/>
      <c r="BS3414" s="101"/>
      <c r="BT3414" s="101"/>
      <c r="BU3414" s="101"/>
      <c r="BV3414" s="101"/>
      <c r="BW3414" s="101"/>
      <c r="BX3414" s="101"/>
      <c r="BY3414" s="101"/>
      <c r="BZ3414" s="101"/>
      <c r="CA3414" s="101"/>
      <c r="CB3414" s="101"/>
      <c r="CC3414" s="101"/>
      <c r="CD3414" s="101"/>
      <c r="CE3414" s="101"/>
      <c r="CF3414" s="101"/>
      <c r="CG3414" s="37" t="e">
        <f>VLOOKUP(Table_1[[#This Row],[EAN]],'[1]Planilha1'!$E:$R,13,0)</f>
        <v>#N/A</v>
      </c>
    </row>
    <row r="3415" ht="15" hidden="1">
      <c r="A3415" s="7"/>
      <c r="B3415" s="84" t="s">
        <v>2735</v>
      </c>
      <c r="C3415" s="75">
        <v>222734</v>
      </c>
      <c r="D3415" s="75"/>
      <c r="E3415" s="85">
        <v>7896058595420</v>
      </c>
      <c r="F3415" s="86" t="s">
        <v>3942</v>
      </c>
      <c r="G3415" s="75" t="s">
        <v>21</v>
      </c>
      <c r="H3415" s="75">
        <v>390</v>
      </c>
      <c r="I3415" s="87" t="s">
        <v>3106</v>
      </c>
      <c r="J3415" s="75" t="s">
        <v>1474</v>
      </c>
      <c r="K3415" s="88" t="s">
        <v>84</v>
      </c>
      <c r="L3415" s="88">
        <v>60</v>
      </c>
      <c r="M3415" s="88">
        <v>0</v>
      </c>
      <c r="N3415" s="75" t="s">
        <v>85</v>
      </c>
      <c r="O3415" s="75"/>
      <c r="P3415" s="106"/>
      <c r="Q3415" s="90">
        <f>(17/100+7.6/100+1.65/100)*P3415</f>
        <v>0</v>
      </c>
      <c r="R3415" s="104"/>
      <c r="S3415" s="104"/>
      <c r="T3415" s="104"/>
      <c r="U3415" s="104"/>
      <c r="V3415" s="90">
        <f>+P3415-Q3415+R3415+S3415+T3415+U3415</f>
        <v>0</v>
      </c>
      <c r="W3415" s="91">
        <f>(1.02/100)</f>
        <v>1.02E-2</v>
      </c>
      <c r="X3415" s="91">
        <v>4.8E-3</v>
      </c>
      <c r="Y3415" s="91">
        <v>0.17</v>
      </c>
      <c r="Z3415" s="91">
        <v>1.65E-2</v>
      </c>
      <c r="AA3415" s="91">
        <v>7.6E-2</v>
      </c>
      <c r="AB3415" s="91">
        <f>SUM(W3415:AA3415)</f>
        <v>0.2775</v>
      </c>
      <c r="AC3415" s="75">
        <v>12</v>
      </c>
      <c r="AD3415" s="92">
        <f>IF(AL3415="","",+AC3415*AL3415)</f>
      </c>
      <c r="AE3415" s="93">
        <f>IF(AL3415="","",+AL3415*AB3415)</f>
      </c>
      <c r="AF3415" s="92">
        <f>IF(AL3415="","",+AL3415-AE3415)</f>
      </c>
      <c r="AG3415" s="93">
        <f>+V3415</f>
        <v>0</v>
      </c>
      <c r="AH3415" s="92">
        <f>IF(AF3415="","",+AF3415-AG3415)</f>
      </c>
      <c r="AI3415" s="92">
        <f>IF(AH3415="","",+AH3415*AC3415)</f>
      </c>
      <c r="AJ3415" s="93"/>
      <c r="AK3415" s="94">
        <v>0.33</v>
      </c>
      <c r="AL3415" s="93">
        <f>IF(V3415=0,"",V3415/(1-AB3415-AK3415))</f>
      </c>
      <c r="AM3415" s="95">
        <v>0.33</v>
      </c>
      <c r="AN3415" s="93">
        <f>IF(V3415=0,"",V3415/(1-AB3415-AM3415))</f>
      </c>
      <c r="AO3415" s="96">
        <v>1.2</v>
      </c>
      <c r="AP3415" s="93">
        <f>IF(BD!AJ3415="","",BD!AJ3415*BD!AO3415)</f>
      </c>
      <c r="AQ3415" s="91">
        <f>BD!AM3415/BD!AK3415-1</f>
        <v>0</v>
      </c>
      <c r="AR3415" s="91">
        <f>IF(BD!AN3415="","",IF(BD!AJ3415="","",BD!AN3415/BD!AJ3415-1))</f>
      </c>
      <c r="AS3415" s="91">
        <f>IF(BD!AN3415="","",IF(BD!AN3415&lt;BD!AL3415,"ABAIXO DA META","DENTRO DA META"))</f>
      </c>
      <c r="AT3415" s="91" t="str">
        <f>IF(BD!AJ3415="","EM ANÁLISE",IF(BD!AP3415&gt;=BD!AN3415,"GO", "NO GO"))</f>
        <v>EM ANÁLISE</v>
      </c>
      <c r="AU3415" s="97">
        <f>IF(AN3415="","",+BD!$AN3415-AJ3415)</f>
      </c>
      <c r="AV3415" s="98"/>
      <c r="AW3415" s="90">
        <f>BD!P3415*BD!AC3415</f>
        <v>0</v>
      </c>
      <c r="AX3415" s="90">
        <f>BD!V3415*BD!AC3415</f>
        <v>0</v>
      </c>
      <c r="AY3415" s="90">
        <f>IF(BD!AN3415="","",BD!AN3415*BD!AC3415)</f>
      </c>
      <c r="AZ3415" s="75" t="s">
        <v>123</v>
      </c>
      <c r="BA3415" s="75"/>
      <c r="BB3415" s="75"/>
      <c r="BC3415" s="75"/>
      <c r="BD3415" s="104"/>
      <c r="BE3415" s="104"/>
      <c r="BF3415" s="101"/>
      <c r="BG3415" s="101"/>
      <c r="BH3415" s="101"/>
      <c r="BI3415" s="101"/>
      <c r="BJ3415" s="101"/>
      <c r="BK3415" s="101"/>
      <c r="BL3415" s="101"/>
      <c r="BM3415" s="101"/>
      <c r="BN3415" s="101"/>
      <c r="BO3415" s="103"/>
      <c r="BP3415" s="101"/>
      <c r="BQ3415" s="101"/>
      <c r="BR3415" s="101"/>
      <c r="BS3415" s="101"/>
      <c r="BT3415" s="101"/>
      <c r="BU3415" s="101"/>
      <c r="BV3415" s="101"/>
      <c r="BW3415" s="101"/>
      <c r="BX3415" s="101"/>
      <c r="BY3415" s="101"/>
      <c r="BZ3415" s="101"/>
      <c r="CA3415" s="101"/>
      <c r="CB3415" s="101"/>
      <c r="CC3415" s="101"/>
      <c r="CD3415" s="101"/>
      <c r="CE3415" s="101"/>
      <c r="CF3415" s="101"/>
      <c r="CG3415" s="37" t="e">
        <f>VLOOKUP(Table_1[[#This Row],[EAN]],'[1]Planilha1'!$E:$R,13,0)</f>
        <v>#N/A</v>
      </c>
    </row>
    <row r="3416" ht="15" hidden="1">
      <c r="A3416" s="7"/>
      <c r="B3416" s="84" t="s">
        <v>2735</v>
      </c>
      <c r="C3416" s="75">
        <v>222735</v>
      </c>
      <c r="D3416" s="75"/>
      <c r="E3416" s="85">
        <v>7896058596885</v>
      </c>
      <c r="F3416" s="86" t="s">
        <v>3943</v>
      </c>
      <c r="G3416" s="75" t="s">
        <v>21</v>
      </c>
      <c r="H3416" s="75">
        <v>390</v>
      </c>
      <c r="I3416" s="87" t="s">
        <v>3106</v>
      </c>
      <c r="J3416" s="75" t="s">
        <v>1474</v>
      </c>
      <c r="K3416" s="88" t="s">
        <v>84</v>
      </c>
      <c r="L3416" s="88">
        <v>60</v>
      </c>
      <c r="M3416" s="88">
        <v>0</v>
      </c>
      <c r="N3416" s="75" t="s">
        <v>85</v>
      </c>
      <c r="O3416" s="75"/>
      <c r="P3416" s="106"/>
      <c r="Q3416" s="90">
        <f>(17/100+7.6/100+1.65/100)*P3416</f>
        <v>0</v>
      </c>
      <c r="R3416" s="104"/>
      <c r="S3416" s="104"/>
      <c r="T3416" s="104"/>
      <c r="U3416" s="104"/>
      <c r="V3416" s="90">
        <f>+P3416-Q3416+R3416+S3416+T3416+U3416</f>
        <v>0</v>
      </c>
      <c r="W3416" s="91">
        <f>(1.02/100)</f>
        <v>1.02E-2</v>
      </c>
      <c r="X3416" s="91">
        <v>4.8E-3</v>
      </c>
      <c r="Y3416" s="91">
        <v>0.17</v>
      </c>
      <c r="Z3416" s="91">
        <v>1.65E-2</v>
      </c>
      <c r="AA3416" s="91">
        <v>7.6E-2</v>
      </c>
      <c r="AB3416" s="91">
        <f>SUM(W3416:AA3416)</f>
        <v>0.2775</v>
      </c>
      <c r="AC3416" s="75">
        <v>12</v>
      </c>
      <c r="AD3416" s="92">
        <f>IF(AL3416="","",+AC3416*AL3416)</f>
      </c>
      <c r="AE3416" s="93">
        <f>IF(AL3416="","",+AL3416*AB3416)</f>
      </c>
      <c r="AF3416" s="92">
        <f>IF(AL3416="","",+AL3416-AE3416)</f>
      </c>
      <c r="AG3416" s="93">
        <f>+V3416</f>
        <v>0</v>
      </c>
      <c r="AH3416" s="92">
        <f>IF(AF3416="","",+AF3416-AG3416)</f>
      </c>
      <c r="AI3416" s="92">
        <f>IF(AH3416="","",+AH3416*AC3416)</f>
      </c>
      <c r="AJ3416" s="93"/>
      <c r="AK3416" s="94">
        <v>0.33</v>
      </c>
      <c r="AL3416" s="93">
        <f>IF(V3416=0,"",V3416/(1-AB3416-AK3416))</f>
      </c>
      <c r="AM3416" s="95">
        <v>0.33</v>
      </c>
      <c r="AN3416" s="93">
        <f>IF(V3416=0,"",V3416/(1-AB3416-AM3416))</f>
      </c>
      <c r="AO3416" s="96">
        <v>1.2</v>
      </c>
      <c r="AP3416" s="93">
        <f>IF(BD!AJ3416="","",BD!AJ3416*BD!AO3416)</f>
      </c>
      <c r="AQ3416" s="91">
        <f>BD!AM3416/BD!AK3416-1</f>
        <v>0</v>
      </c>
      <c r="AR3416" s="91">
        <f>IF(BD!AN3416="","",IF(BD!AJ3416="","",BD!AN3416/BD!AJ3416-1))</f>
      </c>
      <c r="AS3416" s="91">
        <f>IF(BD!AN3416="","",IF(BD!AN3416&lt;BD!AL3416,"ABAIXO DA META","DENTRO DA META"))</f>
      </c>
      <c r="AT3416" s="91" t="str">
        <f>IF(BD!AJ3416="","EM ANÁLISE",IF(BD!AP3416&gt;=BD!AN3416,"GO", "NO GO"))</f>
        <v>EM ANÁLISE</v>
      </c>
      <c r="AU3416" s="97">
        <f>IF(AN3416="","",+BD!$AN3416-AJ3416)</f>
      </c>
      <c r="AV3416" s="98"/>
      <c r="AW3416" s="90">
        <f>BD!P3416*BD!AC3416</f>
        <v>0</v>
      </c>
      <c r="AX3416" s="90">
        <f>BD!V3416*BD!AC3416</f>
        <v>0</v>
      </c>
      <c r="AY3416" s="90">
        <f>IF(BD!AN3416="","",BD!AN3416*BD!AC3416)</f>
      </c>
      <c r="AZ3416" s="75" t="s">
        <v>123</v>
      </c>
      <c r="BA3416" s="75"/>
      <c r="BB3416" s="75"/>
      <c r="BC3416" s="75"/>
      <c r="BD3416" s="104"/>
      <c r="BE3416" s="104"/>
      <c r="BF3416" s="101"/>
      <c r="BG3416" s="101"/>
      <c r="BH3416" s="101"/>
      <c r="BI3416" s="101"/>
      <c r="BJ3416" s="101"/>
      <c r="BK3416" s="101"/>
      <c r="BL3416" s="101"/>
      <c r="BM3416" s="101"/>
      <c r="BN3416" s="101"/>
      <c r="BO3416" s="103"/>
      <c r="BP3416" s="101"/>
      <c r="BQ3416" s="101"/>
      <c r="BR3416" s="101"/>
      <c r="BS3416" s="101"/>
      <c r="BT3416" s="101"/>
      <c r="BU3416" s="101"/>
      <c r="BV3416" s="101"/>
      <c r="BW3416" s="101"/>
      <c r="BX3416" s="101"/>
      <c r="BY3416" s="101"/>
      <c r="BZ3416" s="101"/>
      <c r="CA3416" s="101"/>
      <c r="CB3416" s="101"/>
      <c r="CC3416" s="101"/>
      <c r="CD3416" s="101"/>
      <c r="CE3416" s="101"/>
      <c r="CF3416" s="101"/>
      <c r="CG3416" s="37" t="e">
        <f>VLOOKUP(Table_1[[#This Row],[EAN]],'[1]Planilha1'!$E:$R,13,0)</f>
        <v>#N/A</v>
      </c>
    </row>
    <row r="3417" ht="15" hidden="1">
      <c r="A3417" s="7"/>
      <c r="B3417" s="84" t="s">
        <v>2735</v>
      </c>
      <c r="C3417" s="75">
        <v>222736</v>
      </c>
      <c r="D3417" s="75"/>
      <c r="E3417" s="85">
        <v>7896058596748</v>
      </c>
      <c r="F3417" s="86" t="s">
        <v>3944</v>
      </c>
      <c r="G3417" s="75" t="s">
        <v>21</v>
      </c>
      <c r="H3417" s="75">
        <v>390</v>
      </c>
      <c r="I3417" s="87" t="s">
        <v>3106</v>
      </c>
      <c r="J3417" s="75" t="s">
        <v>1474</v>
      </c>
      <c r="K3417" s="88" t="s">
        <v>84</v>
      </c>
      <c r="L3417" s="88">
        <v>60</v>
      </c>
      <c r="M3417" s="88">
        <v>0</v>
      </c>
      <c r="N3417" s="75" t="s">
        <v>85</v>
      </c>
      <c r="O3417" s="75"/>
      <c r="P3417" s="106"/>
      <c r="Q3417" s="90">
        <f>(17/100+7.6/100+1.65/100)*P3417</f>
        <v>0</v>
      </c>
      <c r="R3417" s="104"/>
      <c r="S3417" s="104"/>
      <c r="T3417" s="104"/>
      <c r="U3417" s="104"/>
      <c r="V3417" s="90">
        <f>+P3417-Q3417+R3417+S3417+T3417+U3417</f>
        <v>0</v>
      </c>
      <c r="W3417" s="91">
        <f>(1.02/100)</f>
        <v>1.02E-2</v>
      </c>
      <c r="X3417" s="91">
        <v>4.8E-3</v>
      </c>
      <c r="Y3417" s="91">
        <v>0.17</v>
      </c>
      <c r="Z3417" s="91">
        <v>1.65E-2</v>
      </c>
      <c r="AA3417" s="91">
        <v>7.6E-2</v>
      </c>
      <c r="AB3417" s="91">
        <f>SUM(W3417:AA3417)</f>
        <v>0.2775</v>
      </c>
      <c r="AC3417" s="75">
        <v>12</v>
      </c>
      <c r="AD3417" s="92">
        <f>IF(AL3417="","",+AC3417*AL3417)</f>
      </c>
      <c r="AE3417" s="93">
        <f>IF(AL3417="","",+AL3417*AB3417)</f>
      </c>
      <c r="AF3417" s="92">
        <f>IF(AL3417="","",+AL3417-AE3417)</f>
      </c>
      <c r="AG3417" s="93">
        <f>+V3417</f>
        <v>0</v>
      </c>
      <c r="AH3417" s="92">
        <f>IF(AF3417="","",+AF3417-AG3417)</f>
      </c>
      <c r="AI3417" s="92">
        <f>IF(AH3417="","",+AH3417*AC3417)</f>
      </c>
      <c r="AJ3417" s="93"/>
      <c r="AK3417" s="94">
        <v>0.33</v>
      </c>
      <c r="AL3417" s="93">
        <f>IF(V3417=0,"",V3417/(1-AB3417-AK3417))</f>
      </c>
      <c r="AM3417" s="95">
        <v>0.33</v>
      </c>
      <c r="AN3417" s="93">
        <f>IF(V3417=0,"",V3417/(1-AB3417-AM3417))</f>
      </c>
      <c r="AO3417" s="96">
        <v>1.2</v>
      </c>
      <c r="AP3417" s="93">
        <f>IF(BD!AJ3417="","",BD!AJ3417*BD!AO3417)</f>
      </c>
      <c r="AQ3417" s="91">
        <f>BD!AM3417/BD!AK3417-1</f>
        <v>0</v>
      </c>
      <c r="AR3417" s="91">
        <f>IF(BD!AN3417="","",IF(BD!AJ3417="","",BD!AN3417/BD!AJ3417-1))</f>
      </c>
      <c r="AS3417" s="91">
        <f>IF(BD!AN3417="","",IF(BD!AN3417&lt;BD!AL3417,"ABAIXO DA META","DENTRO DA META"))</f>
      </c>
      <c r="AT3417" s="91" t="str">
        <f>IF(BD!AJ3417="","EM ANÁLISE",IF(BD!AP3417&gt;=BD!AN3417,"GO", "NO GO"))</f>
        <v>EM ANÁLISE</v>
      </c>
      <c r="AU3417" s="97">
        <f>IF(AN3417="","",+BD!$AN3417-AJ3417)</f>
      </c>
      <c r="AV3417" s="98"/>
      <c r="AW3417" s="90">
        <f>BD!P3417*BD!AC3417</f>
        <v>0</v>
      </c>
      <c r="AX3417" s="90">
        <f>BD!V3417*BD!AC3417</f>
        <v>0</v>
      </c>
      <c r="AY3417" s="90">
        <f>IF(BD!AN3417="","",BD!AN3417*BD!AC3417)</f>
      </c>
      <c r="AZ3417" s="75" t="s">
        <v>123</v>
      </c>
      <c r="BA3417" s="75"/>
      <c r="BB3417" s="75"/>
      <c r="BC3417" s="75"/>
      <c r="BD3417" s="104"/>
      <c r="BE3417" s="104"/>
      <c r="BF3417" s="101"/>
      <c r="BG3417" s="101"/>
      <c r="BH3417" s="101"/>
      <c r="BI3417" s="101"/>
      <c r="BJ3417" s="101"/>
      <c r="BK3417" s="101"/>
      <c r="BL3417" s="101"/>
      <c r="BM3417" s="101"/>
      <c r="BN3417" s="101"/>
      <c r="BO3417" s="103"/>
      <c r="BP3417" s="101"/>
      <c r="BQ3417" s="101"/>
      <c r="BR3417" s="101"/>
      <c r="BS3417" s="101"/>
      <c r="BT3417" s="101"/>
      <c r="BU3417" s="101"/>
      <c r="BV3417" s="101"/>
      <c r="BW3417" s="101"/>
      <c r="BX3417" s="101"/>
      <c r="BY3417" s="101"/>
      <c r="BZ3417" s="101"/>
      <c r="CA3417" s="101"/>
      <c r="CB3417" s="101"/>
      <c r="CC3417" s="101"/>
      <c r="CD3417" s="101"/>
      <c r="CE3417" s="101"/>
      <c r="CF3417" s="101"/>
      <c r="CG3417" s="37" t="e">
        <f>VLOOKUP(Table_1[[#This Row],[EAN]],'[1]Planilha1'!$E:$R,13,0)</f>
        <v>#N/A</v>
      </c>
    </row>
    <row r="3418" ht="15" hidden="1">
      <c r="A3418" s="7"/>
      <c r="B3418" s="84" t="s">
        <v>2735</v>
      </c>
      <c r="C3418" s="75">
        <v>222737</v>
      </c>
      <c r="D3418" s="75"/>
      <c r="E3418" s="85">
        <v>7896058595468</v>
      </c>
      <c r="F3418" s="86" t="s">
        <v>3945</v>
      </c>
      <c r="G3418" s="75" t="s">
        <v>21</v>
      </c>
      <c r="H3418" s="75">
        <v>390</v>
      </c>
      <c r="I3418" s="87" t="s">
        <v>3106</v>
      </c>
      <c r="J3418" s="75" t="s">
        <v>1474</v>
      </c>
      <c r="K3418" s="88" t="s">
        <v>84</v>
      </c>
      <c r="L3418" s="88">
        <v>60</v>
      </c>
      <c r="M3418" s="88">
        <v>0</v>
      </c>
      <c r="N3418" s="75" t="s">
        <v>85</v>
      </c>
      <c r="O3418" s="75"/>
      <c r="P3418" s="106"/>
      <c r="Q3418" s="90">
        <f>(17/100+7.6/100+1.65/100)*P3418</f>
        <v>0</v>
      </c>
      <c r="R3418" s="104"/>
      <c r="S3418" s="104"/>
      <c r="T3418" s="104"/>
      <c r="U3418" s="104"/>
      <c r="V3418" s="90">
        <f>+P3418-Q3418+R3418+S3418+T3418+U3418</f>
        <v>0</v>
      </c>
      <c r="W3418" s="91">
        <f>(1.02/100)</f>
        <v>1.02E-2</v>
      </c>
      <c r="X3418" s="91">
        <v>4.8E-3</v>
      </c>
      <c r="Y3418" s="91">
        <v>0.17</v>
      </c>
      <c r="Z3418" s="91">
        <v>1.65E-2</v>
      </c>
      <c r="AA3418" s="91">
        <v>7.6E-2</v>
      </c>
      <c r="AB3418" s="91">
        <f>SUM(W3418:AA3418)</f>
        <v>0.2775</v>
      </c>
      <c r="AC3418" s="75">
        <v>12</v>
      </c>
      <c r="AD3418" s="92">
        <f>IF(AL3418="","",+AC3418*AL3418)</f>
      </c>
      <c r="AE3418" s="93">
        <f>IF(AL3418="","",+AL3418*AB3418)</f>
      </c>
      <c r="AF3418" s="92">
        <f>IF(AL3418="","",+AL3418-AE3418)</f>
      </c>
      <c r="AG3418" s="93">
        <f>+V3418</f>
        <v>0</v>
      </c>
      <c r="AH3418" s="92">
        <f>IF(AF3418="","",+AF3418-AG3418)</f>
      </c>
      <c r="AI3418" s="92">
        <f>IF(AH3418="","",+AH3418*AC3418)</f>
      </c>
      <c r="AJ3418" s="93"/>
      <c r="AK3418" s="94">
        <v>0.33</v>
      </c>
      <c r="AL3418" s="93">
        <f>IF(V3418=0,"",V3418/(1-AB3418-AK3418))</f>
      </c>
      <c r="AM3418" s="95">
        <v>0.33</v>
      </c>
      <c r="AN3418" s="93">
        <f>IF(V3418=0,"",V3418/(1-AB3418-AM3418))</f>
      </c>
      <c r="AO3418" s="96">
        <v>1.2</v>
      </c>
      <c r="AP3418" s="93">
        <f>IF(BD!AJ3418="","",BD!AJ3418*BD!AO3418)</f>
      </c>
      <c r="AQ3418" s="91">
        <f>BD!AM3418/BD!AK3418-1</f>
        <v>0</v>
      </c>
      <c r="AR3418" s="91">
        <f>IF(BD!AN3418="","",IF(BD!AJ3418="","",BD!AN3418/BD!AJ3418-1))</f>
      </c>
      <c r="AS3418" s="91">
        <f>IF(BD!AN3418="","",IF(BD!AN3418&lt;BD!AL3418,"ABAIXO DA META","DENTRO DA META"))</f>
      </c>
      <c r="AT3418" s="91" t="str">
        <f>IF(BD!AJ3418="","EM ANÁLISE",IF(BD!AP3418&gt;=BD!AN3418,"GO", "NO GO"))</f>
        <v>EM ANÁLISE</v>
      </c>
      <c r="AU3418" s="97">
        <f>IF(AN3418="","",+BD!$AN3418-AJ3418)</f>
      </c>
      <c r="AV3418" s="98"/>
      <c r="AW3418" s="90">
        <f>BD!P3418*BD!AC3418</f>
        <v>0</v>
      </c>
      <c r="AX3418" s="90">
        <f>BD!V3418*BD!AC3418</f>
        <v>0</v>
      </c>
      <c r="AY3418" s="90">
        <f>IF(BD!AN3418="","",BD!AN3418*BD!AC3418)</f>
      </c>
      <c r="AZ3418" s="75" t="s">
        <v>123</v>
      </c>
      <c r="BA3418" s="75"/>
      <c r="BB3418" s="75"/>
      <c r="BC3418" s="75"/>
      <c r="BD3418" s="104"/>
      <c r="BE3418" s="104"/>
      <c r="BF3418" s="101"/>
      <c r="BG3418" s="101"/>
      <c r="BH3418" s="101"/>
      <c r="BI3418" s="101"/>
      <c r="BJ3418" s="101"/>
      <c r="BK3418" s="101"/>
      <c r="BL3418" s="101"/>
      <c r="BM3418" s="101"/>
      <c r="BN3418" s="101"/>
      <c r="BO3418" s="103"/>
      <c r="BP3418" s="101"/>
      <c r="BQ3418" s="101"/>
      <c r="BR3418" s="101"/>
      <c r="BS3418" s="101"/>
      <c r="BT3418" s="101"/>
      <c r="BU3418" s="101"/>
      <c r="BV3418" s="101"/>
      <c r="BW3418" s="101"/>
      <c r="BX3418" s="101"/>
      <c r="BY3418" s="101"/>
      <c r="BZ3418" s="101"/>
      <c r="CA3418" s="101"/>
      <c r="CB3418" s="101"/>
      <c r="CC3418" s="101"/>
      <c r="CD3418" s="101"/>
      <c r="CE3418" s="101"/>
      <c r="CF3418" s="101"/>
      <c r="CG3418" s="37" t="e">
        <f>VLOOKUP(Table_1[[#This Row],[EAN]],'[1]Planilha1'!$E:$R,13,0)</f>
        <v>#N/A</v>
      </c>
    </row>
    <row r="3419" ht="15" hidden="1">
      <c r="A3419" s="7"/>
      <c r="B3419" s="84" t="s">
        <v>2735</v>
      </c>
      <c r="C3419" s="75">
        <v>222738</v>
      </c>
      <c r="D3419" s="75"/>
      <c r="E3419" s="85">
        <v>7896058595291</v>
      </c>
      <c r="F3419" s="86" t="s">
        <v>3946</v>
      </c>
      <c r="G3419" s="75" t="s">
        <v>21</v>
      </c>
      <c r="H3419" s="75">
        <v>390</v>
      </c>
      <c r="I3419" s="87" t="s">
        <v>3106</v>
      </c>
      <c r="J3419" s="75" t="s">
        <v>1474</v>
      </c>
      <c r="K3419" s="88" t="s">
        <v>84</v>
      </c>
      <c r="L3419" s="88">
        <v>12</v>
      </c>
      <c r="M3419" s="88">
        <v>0</v>
      </c>
      <c r="N3419" s="75" t="s">
        <v>85</v>
      </c>
      <c r="O3419" s="75"/>
      <c r="P3419" s="106"/>
      <c r="Q3419" s="90">
        <f>(17/100+7.6/100+1.65/100)*P3419</f>
        <v>0</v>
      </c>
      <c r="R3419" s="104"/>
      <c r="S3419" s="104"/>
      <c r="T3419" s="104"/>
      <c r="U3419" s="104"/>
      <c r="V3419" s="90">
        <f>+P3419-Q3419+R3419+S3419+T3419+U3419</f>
        <v>0</v>
      </c>
      <c r="W3419" s="91">
        <f>(1.02/100)</f>
        <v>1.02E-2</v>
      </c>
      <c r="X3419" s="91">
        <v>4.8E-3</v>
      </c>
      <c r="Y3419" s="91">
        <v>0.17</v>
      </c>
      <c r="Z3419" s="91">
        <v>1.65E-2</v>
      </c>
      <c r="AA3419" s="91">
        <v>7.6E-2</v>
      </c>
      <c r="AB3419" s="91">
        <f>SUM(W3419:AA3419)</f>
        <v>0.2775</v>
      </c>
      <c r="AC3419" s="75">
        <v>12</v>
      </c>
      <c r="AD3419" s="92">
        <f>IF(AL3419="","",+AC3419*AL3419)</f>
      </c>
      <c r="AE3419" s="93">
        <f>IF(AL3419="","",+AL3419*AB3419)</f>
      </c>
      <c r="AF3419" s="92">
        <f>IF(AL3419="","",+AL3419-AE3419)</f>
      </c>
      <c r="AG3419" s="93">
        <f>+V3419</f>
        <v>0</v>
      </c>
      <c r="AH3419" s="92">
        <f>IF(AF3419="","",+AF3419-AG3419)</f>
      </c>
      <c r="AI3419" s="92">
        <f>IF(AH3419="","",+AH3419*AC3419)</f>
      </c>
      <c r="AJ3419" s="93"/>
      <c r="AK3419" s="94">
        <v>0.33</v>
      </c>
      <c r="AL3419" s="93">
        <f>IF(V3419=0,"",V3419/(1-AB3419-AK3419))</f>
      </c>
      <c r="AM3419" s="95">
        <v>0.33</v>
      </c>
      <c r="AN3419" s="93">
        <f>IF(V3419=0,"",V3419/(1-AB3419-AM3419))</f>
      </c>
      <c r="AO3419" s="96">
        <v>1.2</v>
      </c>
      <c r="AP3419" s="93">
        <f>IF(BD!AJ3419="","",BD!AJ3419*BD!AO3419)</f>
      </c>
      <c r="AQ3419" s="91">
        <f>BD!AM3419/BD!AK3419-1</f>
        <v>0</v>
      </c>
      <c r="AR3419" s="91">
        <f>IF(BD!AN3419="","",IF(BD!AJ3419="","",BD!AN3419/BD!AJ3419-1))</f>
      </c>
      <c r="AS3419" s="91">
        <f>IF(BD!AN3419="","",IF(BD!AN3419&lt;BD!AL3419,"ABAIXO DA META","DENTRO DA META"))</f>
      </c>
      <c r="AT3419" s="91" t="str">
        <f>IF(BD!AJ3419="","EM ANÁLISE",IF(BD!AP3419&gt;=BD!AN3419,"GO", "NO GO"))</f>
        <v>EM ANÁLISE</v>
      </c>
      <c r="AU3419" s="97">
        <f>IF(AN3419="","",+BD!$AN3419-AJ3419)</f>
      </c>
      <c r="AV3419" s="98"/>
      <c r="AW3419" s="90">
        <f>BD!P3419*BD!AC3419</f>
        <v>0</v>
      </c>
      <c r="AX3419" s="90">
        <f>BD!V3419*BD!AC3419</f>
        <v>0</v>
      </c>
      <c r="AY3419" s="90">
        <f>IF(BD!AN3419="","",BD!AN3419*BD!AC3419)</f>
      </c>
      <c r="AZ3419" s="75" t="s">
        <v>123</v>
      </c>
      <c r="BA3419" s="75"/>
      <c r="BB3419" s="75"/>
      <c r="BC3419" s="75"/>
      <c r="BD3419" s="104"/>
      <c r="BE3419" s="104"/>
      <c r="BF3419" s="101"/>
      <c r="BG3419" s="101"/>
      <c r="BH3419" s="101"/>
      <c r="BI3419" s="101"/>
      <c r="BJ3419" s="101"/>
      <c r="BK3419" s="101"/>
      <c r="BL3419" s="101"/>
      <c r="BM3419" s="101"/>
      <c r="BN3419" s="101"/>
      <c r="BO3419" s="103"/>
      <c r="BP3419" s="101"/>
      <c r="BQ3419" s="101"/>
      <c r="BR3419" s="101"/>
      <c r="BS3419" s="101"/>
      <c r="BT3419" s="101"/>
      <c r="BU3419" s="101"/>
      <c r="BV3419" s="101"/>
      <c r="BW3419" s="101"/>
      <c r="BX3419" s="101"/>
      <c r="BY3419" s="101"/>
      <c r="BZ3419" s="101"/>
      <c r="CA3419" s="101"/>
      <c r="CB3419" s="101"/>
      <c r="CC3419" s="101"/>
      <c r="CD3419" s="101"/>
      <c r="CE3419" s="101"/>
      <c r="CF3419" s="101"/>
      <c r="CG3419" s="37" t="e">
        <f>VLOOKUP(Table_1[[#This Row],[EAN]],'[1]Planilha1'!$E:$R,13,0)</f>
        <v>#N/A</v>
      </c>
    </row>
    <row r="3420" ht="15" hidden="1">
      <c r="A3420" s="7"/>
      <c r="B3420" s="84" t="s">
        <v>2735</v>
      </c>
      <c r="C3420" s="75">
        <v>222739</v>
      </c>
      <c r="D3420" s="75"/>
      <c r="E3420" s="85">
        <v>7896058595307</v>
      </c>
      <c r="F3420" s="86" t="s">
        <v>3947</v>
      </c>
      <c r="G3420" s="75" t="s">
        <v>21</v>
      </c>
      <c r="H3420" s="75">
        <v>390</v>
      </c>
      <c r="I3420" s="87" t="s">
        <v>3106</v>
      </c>
      <c r="J3420" s="75" t="s">
        <v>1474</v>
      </c>
      <c r="K3420" s="88" t="s">
        <v>84</v>
      </c>
      <c r="L3420" s="88">
        <v>12</v>
      </c>
      <c r="M3420" s="88">
        <v>0</v>
      </c>
      <c r="N3420" s="75" t="s">
        <v>85</v>
      </c>
      <c r="O3420" s="75"/>
      <c r="P3420" s="106"/>
      <c r="Q3420" s="90">
        <f>(17/100+7.6/100+1.65/100)*P3420</f>
        <v>0</v>
      </c>
      <c r="R3420" s="104"/>
      <c r="S3420" s="104"/>
      <c r="T3420" s="104"/>
      <c r="U3420" s="104"/>
      <c r="V3420" s="90">
        <f>+P3420-Q3420+R3420+S3420+T3420+U3420</f>
        <v>0</v>
      </c>
      <c r="W3420" s="91">
        <f>(1.02/100)</f>
        <v>1.02E-2</v>
      </c>
      <c r="X3420" s="91">
        <v>4.8E-3</v>
      </c>
      <c r="Y3420" s="91">
        <v>0.17</v>
      </c>
      <c r="Z3420" s="91">
        <v>1.65E-2</v>
      </c>
      <c r="AA3420" s="91">
        <v>7.6E-2</v>
      </c>
      <c r="AB3420" s="91">
        <f>SUM(W3420:AA3420)</f>
        <v>0.2775</v>
      </c>
      <c r="AC3420" s="75">
        <v>12</v>
      </c>
      <c r="AD3420" s="92">
        <f>IF(AL3420="","",+AC3420*AL3420)</f>
      </c>
      <c r="AE3420" s="93">
        <f>IF(AL3420="","",+AL3420*AB3420)</f>
      </c>
      <c r="AF3420" s="92">
        <f>IF(AL3420="","",+AL3420-AE3420)</f>
      </c>
      <c r="AG3420" s="93">
        <f>+V3420</f>
        <v>0</v>
      </c>
      <c r="AH3420" s="92">
        <f>IF(AF3420="","",+AF3420-AG3420)</f>
      </c>
      <c r="AI3420" s="92">
        <f>IF(AH3420="","",+AH3420*AC3420)</f>
      </c>
      <c r="AJ3420" s="93"/>
      <c r="AK3420" s="94">
        <v>0.33</v>
      </c>
      <c r="AL3420" s="93">
        <f>IF(V3420=0,"",V3420/(1-AB3420-AK3420))</f>
      </c>
      <c r="AM3420" s="95">
        <v>0.33</v>
      </c>
      <c r="AN3420" s="93">
        <f>IF(V3420=0,"",V3420/(1-AB3420-AM3420))</f>
      </c>
      <c r="AO3420" s="96">
        <v>1.2</v>
      </c>
      <c r="AP3420" s="93">
        <f>IF(BD!AJ3420="","",BD!AJ3420*BD!AO3420)</f>
      </c>
      <c r="AQ3420" s="91">
        <f>BD!AM3420/BD!AK3420-1</f>
        <v>0</v>
      </c>
      <c r="AR3420" s="91">
        <f>IF(BD!AN3420="","",IF(BD!AJ3420="","",BD!AN3420/BD!AJ3420-1))</f>
      </c>
      <c r="AS3420" s="91">
        <f>IF(BD!AN3420="","",IF(BD!AN3420&lt;BD!AL3420,"ABAIXO DA META","DENTRO DA META"))</f>
      </c>
      <c r="AT3420" s="91" t="str">
        <f>IF(BD!AJ3420="","EM ANÁLISE",IF(BD!AP3420&gt;=BD!AN3420,"GO", "NO GO"))</f>
        <v>EM ANÁLISE</v>
      </c>
      <c r="AU3420" s="97">
        <f>IF(AN3420="","",+BD!$AN3420-AJ3420)</f>
      </c>
      <c r="AV3420" s="98"/>
      <c r="AW3420" s="90">
        <f>BD!P3420*BD!AC3420</f>
        <v>0</v>
      </c>
      <c r="AX3420" s="90">
        <f>BD!V3420*BD!AC3420</f>
        <v>0</v>
      </c>
      <c r="AY3420" s="90">
        <f>IF(BD!AN3420="","",BD!AN3420*BD!AC3420)</f>
      </c>
      <c r="AZ3420" s="75" t="s">
        <v>123</v>
      </c>
      <c r="BA3420" s="75"/>
      <c r="BB3420" s="75"/>
      <c r="BC3420" s="75"/>
      <c r="BD3420" s="104"/>
      <c r="BE3420" s="104"/>
      <c r="BF3420" s="101"/>
      <c r="BG3420" s="101"/>
      <c r="BH3420" s="101"/>
      <c r="BI3420" s="101"/>
      <c r="BJ3420" s="101"/>
      <c r="BK3420" s="101"/>
      <c r="BL3420" s="101"/>
      <c r="BM3420" s="101"/>
      <c r="BN3420" s="101"/>
      <c r="BO3420" s="103"/>
      <c r="BP3420" s="101"/>
      <c r="BQ3420" s="101"/>
      <c r="BR3420" s="101"/>
      <c r="BS3420" s="101"/>
      <c r="BT3420" s="101"/>
      <c r="BU3420" s="101"/>
      <c r="BV3420" s="101"/>
      <c r="BW3420" s="101"/>
      <c r="BX3420" s="101"/>
      <c r="BY3420" s="101"/>
      <c r="BZ3420" s="101"/>
      <c r="CA3420" s="101"/>
      <c r="CB3420" s="101"/>
      <c r="CC3420" s="101"/>
      <c r="CD3420" s="101"/>
      <c r="CE3420" s="101"/>
      <c r="CF3420" s="101"/>
      <c r="CG3420" s="37" t="e">
        <f>VLOOKUP(Table_1[[#This Row],[EAN]],'[1]Planilha1'!$E:$R,13,0)</f>
        <v>#N/A</v>
      </c>
    </row>
    <row r="3421" ht="15" hidden="1">
      <c r="A3421" s="7"/>
      <c r="B3421" s="84" t="s">
        <v>2735</v>
      </c>
      <c r="C3421" s="75">
        <v>222740</v>
      </c>
      <c r="D3421" s="75"/>
      <c r="E3421" s="85">
        <v>7896058595314</v>
      </c>
      <c r="F3421" s="86" t="s">
        <v>3948</v>
      </c>
      <c r="G3421" s="75" t="s">
        <v>21</v>
      </c>
      <c r="H3421" s="75">
        <v>390</v>
      </c>
      <c r="I3421" s="87" t="s">
        <v>3106</v>
      </c>
      <c r="J3421" s="75" t="s">
        <v>1474</v>
      </c>
      <c r="K3421" s="88" t="s">
        <v>84</v>
      </c>
      <c r="L3421" s="88">
        <v>12</v>
      </c>
      <c r="M3421" s="88">
        <v>0</v>
      </c>
      <c r="N3421" s="75" t="s">
        <v>85</v>
      </c>
      <c r="O3421" s="75"/>
      <c r="P3421" s="106"/>
      <c r="Q3421" s="90">
        <f>(17/100+7.6/100+1.65/100)*P3421</f>
        <v>0</v>
      </c>
      <c r="R3421" s="104"/>
      <c r="S3421" s="104"/>
      <c r="T3421" s="104"/>
      <c r="U3421" s="104"/>
      <c r="V3421" s="90">
        <f>+P3421-Q3421+R3421+S3421+T3421+U3421</f>
        <v>0</v>
      </c>
      <c r="W3421" s="91">
        <f>(1.02/100)</f>
        <v>1.02E-2</v>
      </c>
      <c r="X3421" s="91">
        <v>4.8E-3</v>
      </c>
      <c r="Y3421" s="91">
        <v>0.17</v>
      </c>
      <c r="Z3421" s="91">
        <v>1.65E-2</v>
      </c>
      <c r="AA3421" s="91">
        <v>7.6E-2</v>
      </c>
      <c r="AB3421" s="91">
        <f>SUM(W3421:AA3421)</f>
        <v>0.2775</v>
      </c>
      <c r="AC3421" s="75">
        <v>12</v>
      </c>
      <c r="AD3421" s="92">
        <f>IF(AL3421="","",+AC3421*AL3421)</f>
      </c>
      <c r="AE3421" s="93">
        <f>IF(AL3421="","",+AL3421*AB3421)</f>
      </c>
      <c r="AF3421" s="92">
        <f>IF(AL3421="","",+AL3421-AE3421)</f>
      </c>
      <c r="AG3421" s="93">
        <f>+V3421</f>
        <v>0</v>
      </c>
      <c r="AH3421" s="92">
        <f>IF(AF3421="","",+AF3421-AG3421)</f>
      </c>
      <c r="AI3421" s="92">
        <f>IF(AH3421="","",+AH3421*AC3421)</f>
      </c>
      <c r="AJ3421" s="93"/>
      <c r="AK3421" s="94">
        <v>0.33</v>
      </c>
      <c r="AL3421" s="93">
        <f>IF(V3421=0,"",V3421/(1-AB3421-AK3421))</f>
      </c>
      <c r="AM3421" s="95">
        <v>0.33</v>
      </c>
      <c r="AN3421" s="93">
        <f>IF(V3421=0,"",V3421/(1-AB3421-AM3421))</f>
      </c>
      <c r="AO3421" s="96">
        <v>1.2</v>
      </c>
      <c r="AP3421" s="93">
        <f>IF(BD!AJ3421="","",BD!AJ3421*BD!AO3421)</f>
      </c>
      <c r="AQ3421" s="91">
        <f>BD!AM3421/BD!AK3421-1</f>
        <v>0</v>
      </c>
      <c r="AR3421" s="91">
        <f>IF(BD!AN3421="","",IF(BD!AJ3421="","",BD!AN3421/BD!AJ3421-1))</f>
      </c>
      <c r="AS3421" s="91">
        <f>IF(BD!AN3421="","",IF(BD!AN3421&lt;BD!AL3421,"ABAIXO DA META","DENTRO DA META"))</f>
      </c>
      <c r="AT3421" s="91" t="str">
        <f>IF(BD!AJ3421="","EM ANÁLISE",IF(BD!AP3421&gt;=BD!AN3421,"GO", "NO GO"))</f>
        <v>EM ANÁLISE</v>
      </c>
      <c r="AU3421" s="97">
        <f>IF(AN3421="","",+BD!$AN3421-AJ3421)</f>
      </c>
      <c r="AV3421" s="98"/>
      <c r="AW3421" s="90">
        <f>BD!P3421*BD!AC3421</f>
        <v>0</v>
      </c>
      <c r="AX3421" s="90">
        <f>BD!V3421*BD!AC3421</f>
        <v>0</v>
      </c>
      <c r="AY3421" s="90">
        <f>IF(BD!AN3421="","",BD!AN3421*BD!AC3421)</f>
      </c>
      <c r="AZ3421" s="75" t="s">
        <v>123</v>
      </c>
      <c r="BA3421" s="75"/>
      <c r="BB3421" s="75"/>
      <c r="BC3421" s="75"/>
      <c r="BD3421" s="104"/>
      <c r="BE3421" s="104"/>
      <c r="BF3421" s="101"/>
      <c r="BG3421" s="101"/>
      <c r="BH3421" s="101"/>
      <c r="BI3421" s="101"/>
      <c r="BJ3421" s="101"/>
      <c r="BK3421" s="101"/>
      <c r="BL3421" s="101"/>
      <c r="BM3421" s="101"/>
      <c r="BN3421" s="101"/>
      <c r="BO3421" s="103"/>
      <c r="BP3421" s="101"/>
      <c r="BQ3421" s="101"/>
      <c r="BR3421" s="101"/>
      <c r="BS3421" s="101"/>
      <c r="BT3421" s="101"/>
      <c r="BU3421" s="101"/>
      <c r="BV3421" s="101"/>
      <c r="BW3421" s="101"/>
      <c r="BX3421" s="101"/>
      <c r="BY3421" s="101"/>
      <c r="BZ3421" s="101"/>
      <c r="CA3421" s="101"/>
      <c r="CB3421" s="101"/>
      <c r="CC3421" s="101"/>
      <c r="CD3421" s="101"/>
      <c r="CE3421" s="101"/>
      <c r="CF3421" s="101"/>
      <c r="CG3421" s="37" t="e">
        <f>VLOOKUP(Table_1[[#This Row],[EAN]],'[1]Planilha1'!$E:$R,13,0)</f>
        <v>#N/A</v>
      </c>
    </row>
    <row r="3422" ht="15" hidden="1">
      <c r="A3422" s="7"/>
      <c r="B3422" s="84" t="s">
        <v>2735</v>
      </c>
      <c r="C3422" s="75">
        <v>222741</v>
      </c>
      <c r="D3422" s="75"/>
      <c r="E3422" s="85">
        <v>7896058565321</v>
      </c>
      <c r="F3422" s="86" t="s">
        <v>3949</v>
      </c>
      <c r="G3422" s="75" t="s">
        <v>21</v>
      </c>
      <c r="H3422" s="75">
        <v>390</v>
      </c>
      <c r="I3422" s="87" t="s">
        <v>3106</v>
      </c>
      <c r="J3422" s="75" t="s">
        <v>1474</v>
      </c>
      <c r="K3422" s="88" t="s">
        <v>84</v>
      </c>
      <c r="L3422" s="88">
        <v>12</v>
      </c>
      <c r="M3422" s="88">
        <v>0</v>
      </c>
      <c r="N3422" s="75" t="s">
        <v>85</v>
      </c>
      <c r="O3422" s="75"/>
      <c r="P3422" s="106"/>
      <c r="Q3422" s="90">
        <f>(17/100+7.6/100+1.65/100)*P3422</f>
        <v>0</v>
      </c>
      <c r="R3422" s="104"/>
      <c r="S3422" s="104"/>
      <c r="T3422" s="104"/>
      <c r="U3422" s="104"/>
      <c r="V3422" s="90">
        <f>+P3422-Q3422+R3422+S3422+T3422+U3422</f>
        <v>0</v>
      </c>
      <c r="W3422" s="91">
        <f>(1.02/100)</f>
        <v>1.02E-2</v>
      </c>
      <c r="X3422" s="91">
        <v>4.8E-3</v>
      </c>
      <c r="Y3422" s="91">
        <v>0.17</v>
      </c>
      <c r="Z3422" s="91">
        <v>1.65E-2</v>
      </c>
      <c r="AA3422" s="91">
        <v>7.6E-2</v>
      </c>
      <c r="AB3422" s="91">
        <f>SUM(W3422:AA3422)</f>
        <v>0.2775</v>
      </c>
      <c r="AC3422" s="75">
        <v>12</v>
      </c>
      <c r="AD3422" s="92">
        <f>IF(AL3422="","",+AC3422*AL3422)</f>
      </c>
      <c r="AE3422" s="93">
        <f>IF(AL3422="","",+AL3422*AB3422)</f>
      </c>
      <c r="AF3422" s="92">
        <f>IF(AL3422="","",+AL3422-AE3422)</f>
      </c>
      <c r="AG3422" s="93">
        <f>+V3422</f>
        <v>0</v>
      </c>
      <c r="AH3422" s="92">
        <f>IF(AF3422="","",+AF3422-AG3422)</f>
      </c>
      <c r="AI3422" s="92">
        <f>IF(AH3422="","",+AH3422*AC3422)</f>
      </c>
      <c r="AJ3422" s="93"/>
      <c r="AK3422" s="94">
        <v>0.33</v>
      </c>
      <c r="AL3422" s="93">
        <f>IF(V3422=0,"",V3422/(1-AB3422-AK3422))</f>
      </c>
      <c r="AM3422" s="95">
        <v>0.33</v>
      </c>
      <c r="AN3422" s="93">
        <f>IF(V3422=0,"",V3422/(1-AB3422-AM3422))</f>
      </c>
      <c r="AO3422" s="96">
        <v>1.2</v>
      </c>
      <c r="AP3422" s="93">
        <f>IF(BD!AJ3422="","",BD!AJ3422*BD!AO3422)</f>
      </c>
      <c r="AQ3422" s="91">
        <f>BD!AM3422/BD!AK3422-1</f>
        <v>0</v>
      </c>
      <c r="AR3422" s="91">
        <f>IF(BD!AN3422="","",IF(BD!AJ3422="","",BD!AN3422/BD!AJ3422-1))</f>
      </c>
      <c r="AS3422" s="91">
        <f>IF(BD!AN3422="","",IF(BD!AN3422&lt;BD!AL3422,"ABAIXO DA META","DENTRO DA META"))</f>
      </c>
      <c r="AT3422" s="91" t="str">
        <f>IF(BD!AJ3422="","EM ANÁLISE",IF(BD!AP3422&gt;=BD!AN3422,"GO", "NO GO"))</f>
        <v>EM ANÁLISE</v>
      </c>
      <c r="AU3422" s="97">
        <f>IF(AN3422="","",+BD!$AN3422-AJ3422)</f>
      </c>
      <c r="AV3422" s="98"/>
      <c r="AW3422" s="90">
        <f>BD!P3422*BD!AC3422</f>
        <v>0</v>
      </c>
      <c r="AX3422" s="90">
        <f>BD!V3422*BD!AC3422</f>
        <v>0</v>
      </c>
      <c r="AY3422" s="90">
        <f>IF(BD!AN3422="","",BD!AN3422*BD!AC3422)</f>
      </c>
      <c r="AZ3422" s="75" t="s">
        <v>123</v>
      </c>
      <c r="BA3422" s="75"/>
      <c r="BB3422" s="75"/>
      <c r="BC3422" s="75"/>
      <c r="BD3422" s="104"/>
      <c r="BE3422" s="104"/>
      <c r="BF3422" s="101"/>
      <c r="BG3422" s="101"/>
      <c r="BH3422" s="101"/>
      <c r="BI3422" s="101"/>
      <c r="BJ3422" s="101"/>
      <c r="BK3422" s="101"/>
      <c r="BL3422" s="101"/>
      <c r="BM3422" s="101"/>
      <c r="BN3422" s="101"/>
      <c r="BO3422" s="103"/>
      <c r="BP3422" s="101"/>
      <c r="BQ3422" s="101"/>
      <c r="BR3422" s="101"/>
      <c r="BS3422" s="101"/>
      <c r="BT3422" s="101"/>
      <c r="BU3422" s="101"/>
      <c r="BV3422" s="101"/>
      <c r="BW3422" s="101"/>
      <c r="BX3422" s="101"/>
      <c r="BY3422" s="101"/>
      <c r="BZ3422" s="101"/>
      <c r="CA3422" s="101"/>
      <c r="CB3422" s="101"/>
      <c r="CC3422" s="101"/>
      <c r="CD3422" s="101"/>
      <c r="CE3422" s="101"/>
      <c r="CF3422" s="101"/>
      <c r="CG3422" s="37" t="e">
        <f>VLOOKUP(Table_1[[#This Row],[EAN]],'[1]Planilha1'!$E:$R,13,0)</f>
        <v>#N/A</v>
      </c>
    </row>
    <row r="3423" ht="15" hidden="1">
      <c r="A3423" s="7"/>
      <c r="B3423" s="84" t="s">
        <v>2735</v>
      </c>
      <c r="C3423" s="75">
        <v>222742</v>
      </c>
      <c r="D3423" s="75"/>
      <c r="E3423" s="85">
        <v>7896058595338</v>
      </c>
      <c r="F3423" s="86" t="s">
        <v>3950</v>
      </c>
      <c r="G3423" s="75" t="s">
        <v>21</v>
      </c>
      <c r="H3423" s="75">
        <v>390</v>
      </c>
      <c r="I3423" s="87" t="s">
        <v>3106</v>
      </c>
      <c r="J3423" s="75" t="s">
        <v>1474</v>
      </c>
      <c r="K3423" s="88" t="s">
        <v>84</v>
      </c>
      <c r="L3423" s="88">
        <v>12</v>
      </c>
      <c r="M3423" s="88">
        <v>0</v>
      </c>
      <c r="N3423" s="75" t="s">
        <v>85</v>
      </c>
      <c r="O3423" s="75"/>
      <c r="P3423" s="106"/>
      <c r="Q3423" s="90">
        <f>(17/100+7.6/100+1.65/100)*P3423</f>
        <v>0</v>
      </c>
      <c r="R3423" s="104"/>
      <c r="S3423" s="104"/>
      <c r="T3423" s="104"/>
      <c r="U3423" s="104"/>
      <c r="V3423" s="90">
        <f>+P3423-Q3423+R3423+S3423+T3423+U3423</f>
        <v>0</v>
      </c>
      <c r="W3423" s="91">
        <f>(1.02/100)</f>
        <v>1.02E-2</v>
      </c>
      <c r="X3423" s="91">
        <v>4.8E-3</v>
      </c>
      <c r="Y3423" s="91">
        <v>0.17</v>
      </c>
      <c r="Z3423" s="91">
        <v>1.65E-2</v>
      </c>
      <c r="AA3423" s="91">
        <v>7.6E-2</v>
      </c>
      <c r="AB3423" s="91">
        <f>SUM(W3423:AA3423)</f>
        <v>0.2775</v>
      </c>
      <c r="AC3423" s="75">
        <v>12</v>
      </c>
      <c r="AD3423" s="92">
        <f>IF(AL3423="","",+AC3423*AL3423)</f>
      </c>
      <c r="AE3423" s="93">
        <f>IF(AL3423="","",+AL3423*AB3423)</f>
      </c>
      <c r="AF3423" s="92">
        <f>IF(AL3423="","",+AL3423-AE3423)</f>
      </c>
      <c r="AG3423" s="93">
        <f>+V3423</f>
        <v>0</v>
      </c>
      <c r="AH3423" s="92">
        <f>IF(AF3423="","",+AF3423-AG3423)</f>
      </c>
      <c r="AI3423" s="92">
        <f>IF(AH3423="","",+AH3423*AC3423)</f>
      </c>
      <c r="AJ3423" s="93"/>
      <c r="AK3423" s="94">
        <v>0.33</v>
      </c>
      <c r="AL3423" s="93">
        <f>IF(V3423=0,"",V3423/(1-AB3423-AK3423))</f>
      </c>
      <c r="AM3423" s="95">
        <v>0.33</v>
      </c>
      <c r="AN3423" s="93">
        <f>IF(V3423=0,"",V3423/(1-AB3423-AM3423))</f>
      </c>
      <c r="AO3423" s="96">
        <v>1.2</v>
      </c>
      <c r="AP3423" s="93">
        <f>IF(BD!AJ3423="","",BD!AJ3423*BD!AO3423)</f>
      </c>
      <c r="AQ3423" s="91">
        <f>BD!AM3423/BD!AK3423-1</f>
        <v>0</v>
      </c>
      <c r="AR3423" s="91">
        <f>IF(BD!AN3423="","",IF(BD!AJ3423="","",BD!AN3423/BD!AJ3423-1))</f>
      </c>
      <c r="AS3423" s="91">
        <f>IF(BD!AN3423="","",IF(BD!AN3423&lt;BD!AL3423,"ABAIXO DA META","DENTRO DA META"))</f>
      </c>
      <c r="AT3423" s="91" t="str">
        <f>IF(BD!AJ3423="","EM ANÁLISE",IF(BD!AP3423&gt;=BD!AN3423,"GO", "NO GO"))</f>
        <v>EM ANÁLISE</v>
      </c>
      <c r="AU3423" s="97">
        <f>IF(AN3423="","",+BD!$AN3423-AJ3423)</f>
      </c>
      <c r="AV3423" s="98"/>
      <c r="AW3423" s="90">
        <f>BD!P3423*BD!AC3423</f>
        <v>0</v>
      </c>
      <c r="AX3423" s="90">
        <f>BD!V3423*BD!AC3423</f>
        <v>0</v>
      </c>
      <c r="AY3423" s="90">
        <f>IF(BD!AN3423="","",BD!AN3423*BD!AC3423)</f>
      </c>
      <c r="AZ3423" s="75" t="s">
        <v>123</v>
      </c>
      <c r="BA3423" s="75"/>
      <c r="BB3423" s="75"/>
      <c r="BC3423" s="75"/>
      <c r="BD3423" s="104"/>
      <c r="BE3423" s="104"/>
      <c r="BF3423" s="101"/>
      <c r="BG3423" s="101"/>
      <c r="BH3423" s="101"/>
      <c r="BI3423" s="101"/>
      <c r="BJ3423" s="101"/>
      <c r="BK3423" s="101"/>
      <c r="BL3423" s="101"/>
      <c r="BM3423" s="101"/>
      <c r="BN3423" s="101"/>
      <c r="BO3423" s="103"/>
      <c r="BP3423" s="101"/>
      <c r="BQ3423" s="101"/>
      <c r="BR3423" s="101"/>
      <c r="BS3423" s="101"/>
      <c r="BT3423" s="101"/>
      <c r="BU3423" s="101"/>
      <c r="BV3423" s="101"/>
      <c r="BW3423" s="101"/>
      <c r="BX3423" s="101"/>
      <c r="BY3423" s="101"/>
      <c r="BZ3423" s="101"/>
      <c r="CA3423" s="101"/>
      <c r="CB3423" s="101"/>
      <c r="CC3423" s="101"/>
      <c r="CD3423" s="101"/>
      <c r="CE3423" s="101"/>
      <c r="CF3423" s="101"/>
      <c r="CG3423" s="37" t="e">
        <f>VLOOKUP(Table_1[[#This Row],[EAN]],'[1]Planilha1'!$E:$R,13,0)</f>
        <v>#N/A</v>
      </c>
    </row>
    <row r="3424" ht="15" hidden="1">
      <c r="A3424" s="7"/>
      <c r="B3424" s="84" t="s">
        <v>2735</v>
      </c>
      <c r="C3424" s="75">
        <v>222743</v>
      </c>
      <c r="D3424" s="75"/>
      <c r="E3424" s="85">
        <v>7896058597277</v>
      </c>
      <c r="F3424" s="86" t="s">
        <v>3951</v>
      </c>
      <c r="G3424" s="75" t="s">
        <v>21</v>
      </c>
      <c r="H3424" s="75">
        <v>390</v>
      </c>
      <c r="I3424" s="87" t="s">
        <v>3106</v>
      </c>
      <c r="J3424" s="75" t="s">
        <v>1474</v>
      </c>
      <c r="K3424" s="88" t="s">
        <v>84</v>
      </c>
      <c r="L3424" s="88">
        <v>12</v>
      </c>
      <c r="M3424" s="88">
        <v>0</v>
      </c>
      <c r="N3424" s="75" t="s">
        <v>85</v>
      </c>
      <c r="O3424" s="75"/>
      <c r="P3424" s="106"/>
      <c r="Q3424" s="90">
        <f>(17/100+7.6/100+1.65/100)*P3424</f>
        <v>0</v>
      </c>
      <c r="R3424" s="104"/>
      <c r="S3424" s="104"/>
      <c r="T3424" s="104"/>
      <c r="U3424" s="104"/>
      <c r="V3424" s="90">
        <f>+P3424-Q3424+R3424+S3424+T3424+U3424</f>
        <v>0</v>
      </c>
      <c r="W3424" s="91">
        <f>(1.02/100)</f>
        <v>1.02E-2</v>
      </c>
      <c r="X3424" s="91">
        <v>4.8E-3</v>
      </c>
      <c r="Y3424" s="91">
        <v>0.17</v>
      </c>
      <c r="Z3424" s="91">
        <v>1.65E-2</v>
      </c>
      <c r="AA3424" s="91">
        <v>7.6E-2</v>
      </c>
      <c r="AB3424" s="91">
        <f>SUM(W3424:AA3424)</f>
        <v>0.2775</v>
      </c>
      <c r="AC3424" s="75">
        <v>12</v>
      </c>
      <c r="AD3424" s="92">
        <f>IF(AL3424="","",+AC3424*AL3424)</f>
      </c>
      <c r="AE3424" s="93">
        <f>IF(AL3424="","",+AL3424*AB3424)</f>
      </c>
      <c r="AF3424" s="92">
        <f>IF(AL3424="","",+AL3424-AE3424)</f>
      </c>
      <c r="AG3424" s="93">
        <f>+V3424</f>
        <v>0</v>
      </c>
      <c r="AH3424" s="92">
        <f>IF(AF3424="","",+AF3424-AG3424)</f>
      </c>
      <c r="AI3424" s="92">
        <f>IF(AH3424="","",+AH3424*AC3424)</f>
      </c>
      <c r="AJ3424" s="93"/>
      <c r="AK3424" s="94">
        <v>0.33</v>
      </c>
      <c r="AL3424" s="93">
        <f>IF(V3424=0,"",V3424/(1-AB3424-AK3424))</f>
      </c>
      <c r="AM3424" s="95">
        <v>0.33</v>
      </c>
      <c r="AN3424" s="93">
        <f>IF(V3424=0,"",V3424/(1-AB3424-AM3424))</f>
      </c>
      <c r="AO3424" s="96">
        <v>1.2</v>
      </c>
      <c r="AP3424" s="93">
        <f>IF(BD!AJ3424="","",BD!AJ3424*BD!AO3424)</f>
      </c>
      <c r="AQ3424" s="91">
        <f>BD!AM3424/BD!AK3424-1</f>
        <v>0</v>
      </c>
      <c r="AR3424" s="91">
        <f>IF(BD!AN3424="","",IF(BD!AJ3424="","",BD!AN3424/BD!AJ3424-1))</f>
      </c>
      <c r="AS3424" s="91">
        <f>IF(BD!AN3424="","",IF(BD!AN3424&lt;BD!AL3424,"ABAIXO DA META","DENTRO DA META"))</f>
      </c>
      <c r="AT3424" s="91" t="str">
        <f>IF(BD!AJ3424="","EM ANÁLISE",IF(BD!AP3424&gt;=BD!AN3424,"GO", "NO GO"))</f>
        <v>EM ANÁLISE</v>
      </c>
      <c r="AU3424" s="97">
        <f>IF(AN3424="","",+BD!$AN3424-AJ3424)</f>
      </c>
      <c r="AV3424" s="98"/>
      <c r="AW3424" s="90">
        <f>BD!P3424*BD!AC3424</f>
        <v>0</v>
      </c>
      <c r="AX3424" s="90">
        <f>BD!V3424*BD!AC3424</f>
        <v>0</v>
      </c>
      <c r="AY3424" s="90">
        <f>IF(BD!AN3424="","",BD!AN3424*BD!AC3424)</f>
      </c>
      <c r="AZ3424" s="75" t="s">
        <v>123</v>
      </c>
      <c r="BA3424" s="75"/>
      <c r="BB3424" s="75"/>
      <c r="BC3424" s="75"/>
      <c r="BD3424" s="104"/>
      <c r="BE3424" s="104"/>
      <c r="BF3424" s="101"/>
      <c r="BG3424" s="101"/>
      <c r="BH3424" s="101"/>
      <c r="BI3424" s="101"/>
      <c r="BJ3424" s="101"/>
      <c r="BK3424" s="101"/>
      <c r="BL3424" s="101"/>
      <c r="BM3424" s="101"/>
      <c r="BN3424" s="101"/>
      <c r="BO3424" s="103"/>
      <c r="BP3424" s="101"/>
      <c r="BQ3424" s="101"/>
      <c r="BR3424" s="101"/>
      <c r="BS3424" s="101"/>
      <c r="BT3424" s="101"/>
      <c r="BU3424" s="101"/>
      <c r="BV3424" s="101"/>
      <c r="BW3424" s="101"/>
      <c r="BX3424" s="101"/>
      <c r="BY3424" s="101"/>
      <c r="BZ3424" s="101"/>
      <c r="CA3424" s="101"/>
      <c r="CB3424" s="101"/>
      <c r="CC3424" s="101"/>
      <c r="CD3424" s="101"/>
      <c r="CE3424" s="101"/>
      <c r="CF3424" s="101"/>
      <c r="CG3424" s="37" t="e">
        <f>VLOOKUP(Table_1[[#This Row],[EAN]],'[1]Planilha1'!$E:$R,13,0)</f>
        <v>#N/A</v>
      </c>
    </row>
    <row r="3425" ht="15" hidden="1">
      <c r="A3425" s="7"/>
      <c r="B3425" s="84" t="s">
        <v>2735</v>
      </c>
      <c r="C3425" s="75">
        <v>222744</v>
      </c>
      <c r="D3425" s="75"/>
      <c r="E3425" s="85">
        <v>7896058595284</v>
      </c>
      <c r="F3425" s="86" t="s">
        <v>3952</v>
      </c>
      <c r="G3425" s="75" t="s">
        <v>21</v>
      </c>
      <c r="H3425" s="75">
        <v>390</v>
      </c>
      <c r="I3425" s="87" t="s">
        <v>3106</v>
      </c>
      <c r="J3425" s="75" t="s">
        <v>1474</v>
      </c>
      <c r="K3425" s="88" t="s">
        <v>84</v>
      </c>
      <c r="L3425" s="88">
        <v>12</v>
      </c>
      <c r="M3425" s="88">
        <v>0</v>
      </c>
      <c r="N3425" s="75" t="s">
        <v>85</v>
      </c>
      <c r="O3425" s="75"/>
      <c r="P3425" s="106"/>
      <c r="Q3425" s="90">
        <f>(17/100+7.6/100+1.65/100)*P3425</f>
        <v>0</v>
      </c>
      <c r="R3425" s="104"/>
      <c r="S3425" s="104"/>
      <c r="T3425" s="104"/>
      <c r="U3425" s="104"/>
      <c r="V3425" s="90">
        <f>+P3425-Q3425+R3425+S3425+T3425+U3425</f>
        <v>0</v>
      </c>
      <c r="W3425" s="91">
        <f>(1.02/100)</f>
        <v>1.02E-2</v>
      </c>
      <c r="X3425" s="91">
        <v>4.8E-3</v>
      </c>
      <c r="Y3425" s="91">
        <v>0.17</v>
      </c>
      <c r="Z3425" s="91">
        <v>1.65E-2</v>
      </c>
      <c r="AA3425" s="91">
        <v>7.6E-2</v>
      </c>
      <c r="AB3425" s="91">
        <f>SUM(W3425:AA3425)</f>
        <v>0.2775</v>
      </c>
      <c r="AC3425" s="75">
        <v>12</v>
      </c>
      <c r="AD3425" s="92">
        <f>IF(AL3425="","",+AC3425*AL3425)</f>
      </c>
      <c r="AE3425" s="93">
        <f>IF(AL3425="","",+AL3425*AB3425)</f>
      </c>
      <c r="AF3425" s="92">
        <f>IF(AL3425="","",+AL3425-AE3425)</f>
      </c>
      <c r="AG3425" s="93">
        <f>+V3425</f>
        <v>0</v>
      </c>
      <c r="AH3425" s="92">
        <f>IF(AF3425="","",+AF3425-AG3425)</f>
      </c>
      <c r="AI3425" s="92">
        <f>IF(AH3425="","",+AH3425*AC3425)</f>
      </c>
      <c r="AJ3425" s="93"/>
      <c r="AK3425" s="94">
        <v>0.33</v>
      </c>
      <c r="AL3425" s="93">
        <f>IF(V3425=0,"",V3425/(1-AB3425-AK3425))</f>
      </c>
      <c r="AM3425" s="95">
        <v>0.33</v>
      </c>
      <c r="AN3425" s="93">
        <f>IF(V3425=0,"",V3425/(1-AB3425-AM3425))</f>
      </c>
      <c r="AO3425" s="96">
        <v>1.2</v>
      </c>
      <c r="AP3425" s="93">
        <f>IF(BD!AJ3425="","",BD!AJ3425*BD!AO3425)</f>
      </c>
      <c r="AQ3425" s="91">
        <f>BD!AM3425/BD!AK3425-1</f>
        <v>0</v>
      </c>
      <c r="AR3425" s="91">
        <f>IF(BD!AN3425="","",IF(BD!AJ3425="","",BD!AN3425/BD!AJ3425-1))</f>
      </c>
      <c r="AS3425" s="91">
        <f>IF(BD!AN3425="","",IF(BD!AN3425&lt;BD!AL3425,"ABAIXO DA META","DENTRO DA META"))</f>
      </c>
      <c r="AT3425" s="91" t="str">
        <f>IF(BD!AJ3425="","EM ANÁLISE",IF(BD!AP3425&gt;=BD!AN3425,"GO", "NO GO"))</f>
        <v>EM ANÁLISE</v>
      </c>
      <c r="AU3425" s="97">
        <f>IF(AN3425="","",+BD!$AN3425-AJ3425)</f>
      </c>
      <c r="AV3425" s="98"/>
      <c r="AW3425" s="90">
        <f>BD!P3425*BD!AC3425</f>
        <v>0</v>
      </c>
      <c r="AX3425" s="90">
        <f>BD!V3425*BD!AC3425</f>
        <v>0</v>
      </c>
      <c r="AY3425" s="90">
        <f>IF(BD!AN3425="","",BD!AN3425*BD!AC3425)</f>
      </c>
      <c r="AZ3425" s="75" t="s">
        <v>123</v>
      </c>
      <c r="BA3425" s="75"/>
      <c r="BB3425" s="75"/>
      <c r="BC3425" s="75"/>
      <c r="BD3425" s="104"/>
      <c r="BE3425" s="104"/>
      <c r="BF3425" s="101"/>
      <c r="BG3425" s="101"/>
      <c r="BH3425" s="101"/>
      <c r="BI3425" s="101"/>
      <c r="BJ3425" s="101"/>
      <c r="BK3425" s="101"/>
      <c r="BL3425" s="101"/>
      <c r="BM3425" s="101"/>
      <c r="BN3425" s="101"/>
      <c r="BO3425" s="103"/>
      <c r="BP3425" s="101"/>
      <c r="BQ3425" s="101"/>
      <c r="BR3425" s="101"/>
      <c r="BS3425" s="101"/>
      <c r="BT3425" s="101"/>
      <c r="BU3425" s="101"/>
      <c r="BV3425" s="101"/>
      <c r="BW3425" s="101"/>
      <c r="BX3425" s="101"/>
      <c r="BY3425" s="101"/>
      <c r="BZ3425" s="101"/>
      <c r="CA3425" s="101"/>
      <c r="CB3425" s="101"/>
      <c r="CC3425" s="101"/>
      <c r="CD3425" s="101"/>
      <c r="CE3425" s="101"/>
      <c r="CF3425" s="101"/>
      <c r="CG3425" s="37" t="e">
        <f>VLOOKUP(Table_1[[#This Row],[EAN]],'[1]Planilha1'!$E:$R,13,0)</f>
        <v>#N/A</v>
      </c>
    </row>
    <row r="3426" ht="15" hidden="1">
      <c r="A3426" s="7"/>
      <c r="B3426" s="84" t="s">
        <v>2735</v>
      </c>
      <c r="C3426" s="75">
        <v>222745</v>
      </c>
      <c r="D3426" s="75"/>
      <c r="E3426" s="85">
        <v>7896058595376</v>
      </c>
      <c r="F3426" s="86" t="s">
        <v>3953</v>
      </c>
      <c r="G3426" s="75" t="s">
        <v>21</v>
      </c>
      <c r="H3426" s="75">
        <v>390</v>
      </c>
      <c r="I3426" s="87" t="s">
        <v>3106</v>
      </c>
      <c r="J3426" s="75" t="s">
        <v>1474</v>
      </c>
      <c r="K3426" s="88" t="s">
        <v>84</v>
      </c>
      <c r="L3426" s="88">
        <v>12</v>
      </c>
      <c r="M3426" s="88">
        <v>0</v>
      </c>
      <c r="N3426" s="75" t="s">
        <v>85</v>
      </c>
      <c r="O3426" s="75"/>
      <c r="P3426" s="106"/>
      <c r="Q3426" s="90">
        <f>(17/100+7.6/100+1.65/100)*P3426</f>
        <v>0</v>
      </c>
      <c r="R3426" s="104"/>
      <c r="S3426" s="104"/>
      <c r="T3426" s="104"/>
      <c r="U3426" s="104"/>
      <c r="V3426" s="90">
        <f>+P3426-Q3426+R3426+S3426+T3426+U3426</f>
        <v>0</v>
      </c>
      <c r="W3426" s="91">
        <f>(1.02/100)</f>
        <v>1.02E-2</v>
      </c>
      <c r="X3426" s="91">
        <v>4.8E-3</v>
      </c>
      <c r="Y3426" s="91">
        <v>0.17</v>
      </c>
      <c r="Z3426" s="91">
        <v>1.65E-2</v>
      </c>
      <c r="AA3426" s="91">
        <v>7.6E-2</v>
      </c>
      <c r="AB3426" s="91">
        <f>SUM(W3426:AA3426)</f>
        <v>0.2775</v>
      </c>
      <c r="AC3426" s="75">
        <v>12</v>
      </c>
      <c r="AD3426" s="92">
        <f>IF(AL3426="","",+AC3426*AL3426)</f>
      </c>
      <c r="AE3426" s="93">
        <f>IF(AL3426="","",+AL3426*AB3426)</f>
      </c>
      <c r="AF3426" s="92">
        <f>IF(AL3426="","",+AL3426-AE3426)</f>
      </c>
      <c r="AG3426" s="93">
        <f>+V3426</f>
        <v>0</v>
      </c>
      <c r="AH3426" s="92">
        <f>IF(AF3426="","",+AF3426-AG3426)</f>
      </c>
      <c r="AI3426" s="92">
        <f>IF(AH3426="","",+AH3426*AC3426)</f>
      </c>
      <c r="AJ3426" s="93"/>
      <c r="AK3426" s="94">
        <v>0.33</v>
      </c>
      <c r="AL3426" s="93">
        <f>IF(V3426=0,"",V3426/(1-AB3426-AK3426))</f>
      </c>
      <c r="AM3426" s="95">
        <v>0.33</v>
      </c>
      <c r="AN3426" s="93">
        <f>IF(V3426=0,"",V3426/(1-AB3426-AM3426))</f>
      </c>
      <c r="AO3426" s="96">
        <v>1.2</v>
      </c>
      <c r="AP3426" s="93">
        <f>IF(BD!AJ3426="","",BD!AJ3426*BD!AO3426)</f>
      </c>
      <c r="AQ3426" s="91">
        <f>BD!AM3426/BD!AK3426-1</f>
        <v>0</v>
      </c>
      <c r="AR3426" s="91">
        <f>IF(BD!AN3426="","",IF(BD!AJ3426="","",BD!AN3426/BD!AJ3426-1))</f>
      </c>
      <c r="AS3426" s="91">
        <f>IF(BD!AN3426="","",IF(BD!AN3426&lt;BD!AL3426,"ABAIXO DA META","DENTRO DA META"))</f>
      </c>
      <c r="AT3426" s="91" t="str">
        <f>IF(BD!AJ3426="","EM ANÁLISE",IF(BD!AP3426&gt;=BD!AN3426,"GO", "NO GO"))</f>
        <v>EM ANÁLISE</v>
      </c>
      <c r="AU3426" s="97">
        <f>IF(AN3426="","",+BD!$AN3426-AJ3426)</f>
      </c>
      <c r="AV3426" s="98"/>
      <c r="AW3426" s="90">
        <f>BD!P3426*BD!AC3426</f>
        <v>0</v>
      </c>
      <c r="AX3426" s="90">
        <f>BD!V3426*BD!AC3426</f>
        <v>0</v>
      </c>
      <c r="AY3426" s="90">
        <f>IF(BD!AN3426="","",BD!AN3426*BD!AC3426)</f>
      </c>
      <c r="AZ3426" s="75" t="s">
        <v>123</v>
      </c>
      <c r="BA3426" s="75"/>
      <c r="BB3426" s="75"/>
      <c r="BC3426" s="75"/>
      <c r="BD3426" s="104"/>
      <c r="BE3426" s="104"/>
      <c r="BF3426" s="101"/>
      <c r="BG3426" s="101"/>
      <c r="BH3426" s="101"/>
      <c r="BI3426" s="101"/>
      <c r="BJ3426" s="101"/>
      <c r="BK3426" s="101"/>
      <c r="BL3426" s="101"/>
      <c r="BM3426" s="101"/>
      <c r="BN3426" s="101"/>
      <c r="BO3426" s="103"/>
      <c r="BP3426" s="101"/>
      <c r="BQ3426" s="101"/>
      <c r="BR3426" s="101"/>
      <c r="BS3426" s="101"/>
      <c r="BT3426" s="101"/>
      <c r="BU3426" s="101"/>
      <c r="BV3426" s="101"/>
      <c r="BW3426" s="101"/>
      <c r="BX3426" s="101"/>
      <c r="BY3426" s="101"/>
      <c r="BZ3426" s="101"/>
      <c r="CA3426" s="101"/>
      <c r="CB3426" s="101"/>
      <c r="CC3426" s="101"/>
      <c r="CD3426" s="101"/>
      <c r="CE3426" s="101"/>
      <c r="CF3426" s="101"/>
      <c r="CG3426" s="37" t="e">
        <f>VLOOKUP(Table_1[[#This Row],[EAN]],'[1]Planilha1'!$E:$R,13,0)</f>
        <v>#N/A</v>
      </c>
    </row>
    <row r="3427" ht="15" hidden="1">
      <c r="A3427" s="7"/>
      <c r="B3427" s="84" t="s">
        <v>2735</v>
      </c>
      <c r="C3427" s="75">
        <v>222746</v>
      </c>
      <c r="D3427" s="75"/>
      <c r="E3427" s="85">
        <v>7896058595383</v>
      </c>
      <c r="F3427" s="86" t="s">
        <v>3954</v>
      </c>
      <c r="G3427" s="75" t="s">
        <v>21</v>
      </c>
      <c r="H3427" s="75">
        <v>390</v>
      </c>
      <c r="I3427" s="87" t="s">
        <v>3106</v>
      </c>
      <c r="J3427" s="75" t="s">
        <v>1474</v>
      </c>
      <c r="K3427" s="88" t="s">
        <v>84</v>
      </c>
      <c r="L3427" s="88">
        <v>12</v>
      </c>
      <c r="M3427" s="88">
        <v>0</v>
      </c>
      <c r="N3427" s="75" t="s">
        <v>85</v>
      </c>
      <c r="O3427" s="75"/>
      <c r="P3427" s="106"/>
      <c r="Q3427" s="90">
        <f>(17/100+7.6/100+1.65/100)*P3427</f>
        <v>0</v>
      </c>
      <c r="R3427" s="104"/>
      <c r="S3427" s="104"/>
      <c r="T3427" s="104"/>
      <c r="U3427" s="104"/>
      <c r="V3427" s="90">
        <f>+P3427-Q3427+R3427+S3427+T3427+U3427</f>
        <v>0</v>
      </c>
      <c r="W3427" s="91">
        <f>(1.02/100)</f>
        <v>1.02E-2</v>
      </c>
      <c r="X3427" s="91">
        <v>4.8E-3</v>
      </c>
      <c r="Y3427" s="91">
        <v>0.17</v>
      </c>
      <c r="Z3427" s="91">
        <v>1.65E-2</v>
      </c>
      <c r="AA3427" s="91">
        <v>7.6E-2</v>
      </c>
      <c r="AB3427" s="91">
        <f>SUM(W3427:AA3427)</f>
        <v>0.2775</v>
      </c>
      <c r="AC3427" s="75">
        <v>12</v>
      </c>
      <c r="AD3427" s="92">
        <f>IF(AL3427="","",+AC3427*AL3427)</f>
      </c>
      <c r="AE3427" s="93">
        <f>IF(AL3427="","",+AL3427*AB3427)</f>
      </c>
      <c r="AF3427" s="92">
        <f>IF(AL3427="","",+AL3427-AE3427)</f>
      </c>
      <c r="AG3427" s="93">
        <f>+V3427</f>
        <v>0</v>
      </c>
      <c r="AH3427" s="92">
        <f>IF(AF3427="","",+AF3427-AG3427)</f>
      </c>
      <c r="AI3427" s="92">
        <f>IF(AH3427="","",+AH3427*AC3427)</f>
      </c>
      <c r="AJ3427" s="93"/>
      <c r="AK3427" s="94">
        <v>0.33</v>
      </c>
      <c r="AL3427" s="93">
        <f>IF(V3427=0,"",V3427/(1-AB3427-AK3427))</f>
      </c>
      <c r="AM3427" s="95">
        <v>0.33</v>
      </c>
      <c r="AN3427" s="93">
        <f>IF(V3427=0,"",V3427/(1-AB3427-AM3427))</f>
      </c>
      <c r="AO3427" s="96">
        <v>1.2</v>
      </c>
      <c r="AP3427" s="93">
        <f>IF(BD!AJ3427="","",BD!AJ3427*BD!AO3427)</f>
      </c>
      <c r="AQ3427" s="91">
        <f>BD!AM3427/BD!AK3427-1</f>
        <v>0</v>
      </c>
      <c r="AR3427" s="91">
        <f>IF(BD!AN3427="","",IF(BD!AJ3427="","",BD!AN3427/BD!AJ3427-1))</f>
      </c>
      <c r="AS3427" s="91">
        <f>IF(BD!AN3427="","",IF(BD!AN3427&lt;BD!AL3427,"ABAIXO DA META","DENTRO DA META"))</f>
      </c>
      <c r="AT3427" s="91" t="str">
        <f>IF(BD!AJ3427="","EM ANÁLISE",IF(BD!AP3427&gt;=BD!AN3427,"GO", "NO GO"))</f>
        <v>EM ANÁLISE</v>
      </c>
      <c r="AU3427" s="97">
        <f>IF(AN3427="","",+BD!$AN3427-AJ3427)</f>
      </c>
      <c r="AV3427" s="98"/>
      <c r="AW3427" s="90">
        <f>BD!P3427*BD!AC3427</f>
        <v>0</v>
      </c>
      <c r="AX3427" s="90">
        <f>BD!V3427*BD!AC3427</f>
        <v>0</v>
      </c>
      <c r="AY3427" s="90">
        <f>IF(BD!AN3427="","",BD!AN3427*BD!AC3427)</f>
      </c>
      <c r="AZ3427" s="75" t="s">
        <v>123</v>
      </c>
      <c r="BA3427" s="75"/>
      <c r="BB3427" s="75"/>
      <c r="BC3427" s="75"/>
      <c r="BD3427" s="104"/>
      <c r="BE3427" s="104"/>
      <c r="BF3427" s="101"/>
      <c r="BG3427" s="101"/>
      <c r="BH3427" s="101"/>
      <c r="BI3427" s="101"/>
      <c r="BJ3427" s="101"/>
      <c r="BK3427" s="101"/>
      <c r="BL3427" s="101"/>
      <c r="BM3427" s="101"/>
      <c r="BN3427" s="101"/>
      <c r="BO3427" s="103"/>
      <c r="BP3427" s="101"/>
      <c r="BQ3427" s="101"/>
      <c r="BR3427" s="101"/>
      <c r="BS3427" s="101"/>
      <c r="BT3427" s="101"/>
      <c r="BU3427" s="101"/>
      <c r="BV3427" s="101"/>
      <c r="BW3427" s="101"/>
      <c r="BX3427" s="101"/>
      <c r="BY3427" s="101"/>
      <c r="BZ3427" s="101"/>
      <c r="CA3427" s="101"/>
      <c r="CB3427" s="101"/>
      <c r="CC3427" s="101"/>
      <c r="CD3427" s="101"/>
      <c r="CE3427" s="101"/>
      <c r="CF3427" s="101"/>
      <c r="CG3427" s="37" t="e">
        <f>VLOOKUP(Table_1[[#This Row],[EAN]],'[1]Planilha1'!$E:$R,13,0)</f>
        <v>#N/A</v>
      </c>
    </row>
    <row r="3428" ht="15" hidden="1">
      <c r="A3428" s="7"/>
      <c r="B3428" s="84" t="s">
        <v>2735</v>
      </c>
      <c r="C3428" s="75">
        <v>222747</v>
      </c>
      <c r="D3428" s="75"/>
      <c r="E3428" s="85">
        <v>7896058595390</v>
      </c>
      <c r="F3428" s="86" t="s">
        <v>3955</v>
      </c>
      <c r="G3428" s="75" t="s">
        <v>21</v>
      </c>
      <c r="H3428" s="75">
        <v>390</v>
      </c>
      <c r="I3428" s="87" t="s">
        <v>3106</v>
      </c>
      <c r="J3428" s="75" t="s">
        <v>1474</v>
      </c>
      <c r="K3428" s="88" t="s">
        <v>84</v>
      </c>
      <c r="L3428" s="88">
        <v>12</v>
      </c>
      <c r="M3428" s="88">
        <v>0</v>
      </c>
      <c r="N3428" s="75" t="s">
        <v>85</v>
      </c>
      <c r="O3428" s="75"/>
      <c r="P3428" s="106"/>
      <c r="Q3428" s="90">
        <f>(17/100+7.6/100+1.65/100)*P3428</f>
        <v>0</v>
      </c>
      <c r="R3428" s="104"/>
      <c r="S3428" s="104"/>
      <c r="T3428" s="104"/>
      <c r="U3428" s="104"/>
      <c r="V3428" s="90">
        <f>+P3428-Q3428+R3428+S3428+T3428+U3428</f>
        <v>0</v>
      </c>
      <c r="W3428" s="91">
        <f>(1.02/100)</f>
        <v>1.02E-2</v>
      </c>
      <c r="X3428" s="91">
        <v>4.8E-3</v>
      </c>
      <c r="Y3428" s="91">
        <v>0.17</v>
      </c>
      <c r="Z3428" s="91">
        <v>1.65E-2</v>
      </c>
      <c r="AA3428" s="91">
        <v>7.6E-2</v>
      </c>
      <c r="AB3428" s="91">
        <f>SUM(W3428:AA3428)</f>
        <v>0.2775</v>
      </c>
      <c r="AC3428" s="75">
        <v>12</v>
      </c>
      <c r="AD3428" s="92">
        <f>IF(AL3428="","",+AC3428*AL3428)</f>
      </c>
      <c r="AE3428" s="93">
        <f>IF(AL3428="","",+AL3428*AB3428)</f>
      </c>
      <c r="AF3428" s="92">
        <f>IF(AL3428="","",+AL3428-AE3428)</f>
      </c>
      <c r="AG3428" s="93">
        <f>+V3428</f>
        <v>0</v>
      </c>
      <c r="AH3428" s="92">
        <f>IF(AF3428="","",+AF3428-AG3428)</f>
      </c>
      <c r="AI3428" s="92">
        <f>IF(AH3428="","",+AH3428*AC3428)</f>
      </c>
      <c r="AJ3428" s="93"/>
      <c r="AK3428" s="94">
        <v>0.33</v>
      </c>
      <c r="AL3428" s="93">
        <f>IF(V3428=0,"",V3428/(1-AB3428-AK3428))</f>
      </c>
      <c r="AM3428" s="95">
        <v>0.33</v>
      </c>
      <c r="AN3428" s="93">
        <f>IF(V3428=0,"",V3428/(1-AB3428-AM3428))</f>
      </c>
      <c r="AO3428" s="96">
        <v>1.2</v>
      </c>
      <c r="AP3428" s="93">
        <f>IF(BD!AJ3428="","",BD!AJ3428*BD!AO3428)</f>
      </c>
      <c r="AQ3428" s="91">
        <f>BD!AM3428/BD!AK3428-1</f>
        <v>0</v>
      </c>
      <c r="AR3428" s="91">
        <f>IF(BD!AN3428="","",IF(BD!AJ3428="","",BD!AN3428/BD!AJ3428-1))</f>
      </c>
      <c r="AS3428" s="91">
        <f>IF(BD!AN3428="","",IF(BD!AN3428&lt;BD!AL3428,"ABAIXO DA META","DENTRO DA META"))</f>
      </c>
      <c r="AT3428" s="91" t="str">
        <f>IF(BD!AJ3428="","EM ANÁLISE",IF(BD!AP3428&gt;=BD!AN3428,"GO", "NO GO"))</f>
        <v>EM ANÁLISE</v>
      </c>
      <c r="AU3428" s="97">
        <f>IF(AN3428="","",+BD!$AN3428-AJ3428)</f>
      </c>
      <c r="AV3428" s="98"/>
      <c r="AW3428" s="90">
        <f>BD!P3428*BD!AC3428</f>
        <v>0</v>
      </c>
      <c r="AX3428" s="90">
        <f>BD!V3428*BD!AC3428</f>
        <v>0</v>
      </c>
      <c r="AY3428" s="90">
        <f>IF(BD!AN3428="","",BD!AN3428*BD!AC3428)</f>
      </c>
      <c r="AZ3428" s="75" t="s">
        <v>123</v>
      </c>
      <c r="BA3428" s="75"/>
      <c r="BB3428" s="75"/>
      <c r="BC3428" s="75"/>
      <c r="BD3428" s="104"/>
      <c r="BE3428" s="104"/>
      <c r="BF3428" s="101"/>
      <c r="BG3428" s="101"/>
      <c r="BH3428" s="101"/>
      <c r="BI3428" s="101"/>
      <c r="BJ3428" s="101"/>
      <c r="BK3428" s="101"/>
      <c r="BL3428" s="101"/>
      <c r="BM3428" s="101"/>
      <c r="BN3428" s="101"/>
      <c r="BO3428" s="103"/>
      <c r="BP3428" s="101"/>
      <c r="BQ3428" s="101"/>
      <c r="BR3428" s="101"/>
      <c r="BS3428" s="101"/>
      <c r="BT3428" s="101"/>
      <c r="BU3428" s="101"/>
      <c r="BV3428" s="101"/>
      <c r="BW3428" s="101"/>
      <c r="BX3428" s="101"/>
      <c r="BY3428" s="101"/>
      <c r="BZ3428" s="101"/>
      <c r="CA3428" s="101"/>
      <c r="CB3428" s="101"/>
      <c r="CC3428" s="101"/>
      <c r="CD3428" s="101"/>
      <c r="CE3428" s="101"/>
      <c r="CF3428" s="101"/>
      <c r="CG3428" s="37" t="e">
        <f>VLOOKUP(Table_1[[#This Row],[EAN]],'[1]Planilha1'!$E:$R,13,0)</f>
        <v>#N/A</v>
      </c>
    </row>
    <row r="3429" ht="15" hidden="1">
      <c r="A3429" s="7"/>
      <c r="B3429" s="84" t="s">
        <v>2735</v>
      </c>
      <c r="C3429" s="75">
        <v>222748</v>
      </c>
      <c r="D3429" s="75"/>
      <c r="E3429" s="85">
        <v>7896058595369</v>
      </c>
      <c r="F3429" s="86" t="s">
        <v>3956</v>
      </c>
      <c r="G3429" s="75" t="s">
        <v>21</v>
      </c>
      <c r="H3429" s="75">
        <v>390</v>
      </c>
      <c r="I3429" s="87" t="s">
        <v>3106</v>
      </c>
      <c r="J3429" s="75" t="s">
        <v>1474</v>
      </c>
      <c r="K3429" s="88" t="s">
        <v>84</v>
      </c>
      <c r="L3429" s="88">
        <v>12</v>
      </c>
      <c r="M3429" s="88">
        <v>0</v>
      </c>
      <c r="N3429" s="75" t="s">
        <v>85</v>
      </c>
      <c r="O3429" s="75"/>
      <c r="P3429" s="106"/>
      <c r="Q3429" s="90">
        <f>(17/100+7.6/100+1.65/100)*P3429</f>
        <v>0</v>
      </c>
      <c r="R3429" s="104"/>
      <c r="S3429" s="104"/>
      <c r="T3429" s="104"/>
      <c r="U3429" s="104"/>
      <c r="V3429" s="90">
        <f>+P3429-Q3429+R3429+S3429+T3429+U3429</f>
        <v>0</v>
      </c>
      <c r="W3429" s="91">
        <f>(1.02/100)</f>
        <v>1.02E-2</v>
      </c>
      <c r="X3429" s="91">
        <v>4.8E-3</v>
      </c>
      <c r="Y3429" s="91">
        <v>0.17</v>
      </c>
      <c r="Z3429" s="91">
        <v>1.65E-2</v>
      </c>
      <c r="AA3429" s="91">
        <v>7.6E-2</v>
      </c>
      <c r="AB3429" s="91">
        <f>SUM(W3429:AA3429)</f>
        <v>0.2775</v>
      </c>
      <c r="AC3429" s="75">
        <v>12</v>
      </c>
      <c r="AD3429" s="92">
        <f>IF(AL3429="","",+AC3429*AL3429)</f>
      </c>
      <c r="AE3429" s="93">
        <f>IF(AL3429="","",+AL3429*AB3429)</f>
      </c>
      <c r="AF3429" s="92">
        <f>IF(AL3429="","",+AL3429-AE3429)</f>
      </c>
      <c r="AG3429" s="93">
        <f>+V3429</f>
        <v>0</v>
      </c>
      <c r="AH3429" s="92">
        <f>IF(AF3429="","",+AF3429-AG3429)</f>
      </c>
      <c r="AI3429" s="92">
        <f>IF(AH3429="","",+AH3429*AC3429)</f>
      </c>
      <c r="AJ3429" s="93"/>
      <c r="AK3429" s="94">
        <v>0.33</v>
      </c>
      <c r="AL3429" s="93">
        <f>IF(V3429=0,"",V3429/(1-AB3429-AK3429))</f>
      </c>
      <c r="AM3429" s="95">
        <v>0.33</v>
      </c>
      <c r="AN3429" s="93">
        <f>IF(V3429=0,"",V3429/(1-AB3429-AM3429))</f>
      </c>
      <c r="AO3429" s="96">
        <v>1.2</v>
      </c>
      <c r="AP3429" s="93">
        <f>IF(BD!AJ3429="","",BD!AJ3429*BD!AO3429)</f>
      </c>
      <c r="AQ3429" s="91">
        <f>BD!AM3429/BD!AK3429-1</f>
        <v>0</v>
      </c>
      <c r="AR3429" s="91">
        <f>IF(BD!AN3429="","",IF(BD!AJ3429="","",BD!AN3429/BD!AJ3429-1))</f>
      </c>
      <c r="AS3429" s="91">
        <f>IF(BD!AN3429="","",IF(BD!AN3429&lt;BD!AL3429,"ABAIXO DA META","DENTRO DA META"))</f>
      </c>
      <c r="AT3429" s="91" t="str">
        <f>IF(BD!AJ3429="","EM ANÁLISE",IF(BD!AP3429&gt;=BD!AN3429,"GO", "NO GO"))</f>
        <v>EM ANÁLISE</v>
      </c>
      <c r="AU3429" s="97">
        <f>IF(AN3429="","",+BD!$AN3429-AJ3429)</f>
      </c>
      <c r="AV3429" s="98"/>
      <c r="AW3429" s="90">
        <f>BD!P3429*BD!AC3429</f>
        <v>0</v>
      </c>
      <c r="AX3429" s="90">
        <f>BD!V3429*BD!AC3429</f>
        <v>0</v>
      </c>
      <c r="AY3429" s="90">
        <f>IF(BD!AN3429="","",BD!AN3429*BD!AC3429)</f>
      </c>
      <c r="AZ3429" s="75" t="s">
        <v>123</v>
      </c>
      <c r="BA3429" s="75"/>
      <c r="BB3429" s="75"/>
      <c r="BC3429" s="75"/>
      <c r="BD3429" s="104"/>
      <c r="BE3429" s="104"/>
      <c r="BF3429" s="101"/>
      <c r="BG3429" s="101"/>
      <c r="BH3429" s="101"/>
      <c r="BI3429" s="101"/>
      <c r="BJ3429" s="101"/>
      <c r="BK3429" s="101"/>
      <c r="BL3429" s="101"/>
      <c r="BM3429" s="101"/>
      <c r="BN3429" s="101"/>
      <c r="BO3429" s="103"/>
      <c r="BP3429" s="101"/>
      <c r="BQ3429" s="101"/>
      <c r="BR3429" s="101"/>
      <c r="BS3429" s="101"/>
      <c r="BT3429" s="101"/>
      <c r="BU3429" s="101"/>
      <c r="BV3429" s="101"/>
      <c r="BW3429" s="101"/>
      <c r="BX3429" s="101"/>
      <c r="BY3429" s="101"/>
      <c r="BZ3429" s="101"/>
      <c r="CA3429" s="101"/>
      <c r="CB3429" s="101"/>
      <c r="CC3429" s="101"/>
      <c r="CD3429" s="101"/>
      <c r="CE3429" s="101"/>
      <c r="CF3429" s="101"/>
      <c r="CG3429" s="37" t="e">
        <f>VLOOKUP(Table_1[[#This Row],[EAN]],'[1]Planilha1'!$E:$R,13,0)</f>
        <v>#N/A</v>
      </c>
    </row>
    <row r="3430" ht="15" hidden="1">
      <c r="A3430" s="7"/>
      <c r="B3430" s="84" t="s">
        <v>2735</v>
      </c>
      <c r="C3430" s="75">
        <v>222749</v>
      </c>
      <c r="D3430" s="75"/>
      <c r="E3430" s="85">
        <v>7896058595406</v>
      </c>
      <c r="F3430" s="86" t="s">
        <v>3957</v>
      </c>
      <c r="G3430" s="75" t="s">
        <v>21</v>
      </c>
      <c r="H3430" s="75">
        <v>390</v>
      </c>
      <c r="I3430" s="87" t="s">
        <v>3106</v>
      </c>
      <c r="J3430" s="75" t="s">
        <v>1474</v>
      </c>
      <c r="K3430" s="88" t="s">
        <v>84</v>
      </c>
      <c r="L3430" s="88">
        <v>12</v>
      </c>
      <c r="M3430" s="88">
        <v>0</v>
      </c>
      <c r="N3430" s="75" t="s">
        <v>85</v>
      </c>
      <c r="O3430" s="75"/>
      <c r="P3430" s="106"/>
      <c r="Q3430" s="90">
        <f>(17/100+7.6/100+1.65/100)*P3430</f>
        <v>0</v>
      </c>
      <c r="R3430" s="104"/>
      <c r="S3430" s="104"/>
      <c r="T3430" s="104"/>
      <c r="U3430" s="104"/>
      <c r="V3430" s="90">
        <f>+P3430-Q3430+R3430+S3430+T3430+U3430</f>
        <v>0</v>
      </c>
      <c r="W3430" s="91">
        <f>(1.02/100)</f>
        <v>1.02E-2</v>
      </c>
      <c r="X3430" s="91">
        <v>4.8E-3</v>
      </c>
      <c r="Y3430" s="91">
        <v>0.17</v>
      </c>
      <c r="Z3430" s="91">
        <v>1.65E-2</v>
      </c>
      <c r="AA3430" s="91">
        <v>7.6E-2</v>
      </c>
      <c r="AB3430" s="91">
        <f>SUM(W3430:AA3430)</f>
        <v>0.2775</v>
      </c>
      <c r="AC3430" s="75">
        <v>12</v>
      </c>
      <c r="AD3430" s="92">
        <f>IF(AL3430="","",+AC3430*AL3430)</f>
      </c>
      <c r="AE3430" s="93">
        <f>IF(AL3430="","",+AL3430*AB3430)</f>
      </c>
      <c r="AF3430" s="92">
        <f>IF(AL3430="","",+AL3430-AE3430)</f>
      </c>
      <c r="AG3430" s="93">
        <f>+V3430</f>
        <v>0</v>
      </c>
      <c r="AH3430" s="92">
        <f>IF(AF3430="","",+AF3430-AG3430)</f>
      </c>
      <c r="AI3430" s="92">
        <f>IF(AH3430="","",+AH3430*AC3430)</f>
      </c>
      <c r="AJ3430" s="93"/>
      <c r="AK3430" s="94">
        <v>0.33</v>
      </c>
      <c r="AL3430" s="93">
        <f>IF(V3430=0,"",V3430/(1-AB3430-AK3430))</f>
      </c>
      <c r="AM3430" s="95">
        <v>0.33</v>
      </c>
      <c r="AN3430" s="93">
        <f>IF(V3430=0,"",V3430/(1-AB3430-AM3430))</f>
      </c>
      <c r="AO3430" s="96">
        <v>1.2</v>
      </c>
      <c r="AP3430" s="93">
        <f>IF(BD!AJ3430="","",BD!AJ3430*BD!AO3430)</f>
      </c>
      <c r="AQ3430" s="91">
        <f>BD!AM3430/BD!AK3430-1</f>
        <v>0</v>
      </c>
      <c r="AR3430" s="91">
        <f>IF(BD!AN3430="","",IF(BD!AJ3430="","",BD!AN3430/BD!AJ3430-1))</f>
      </c>
      <c r="AS3430" s="91">
        <f>IF(BD!AN3430="","",IF(BD!AN3430&lt;BD!AL3430,"ABAIXO DA META","DENTRO DA META"))</f>
      </c>
      <c r="AT3430" s="91" t="str">
        <f>IF(BD!AJ3430="","EM ANÁLISE",IF(BD!AP3430&gt;=BD!AN3430,"GO", "NO GO"))</f>
        <v>EM ANÁLISE</v>
      </c>
      <c r="AU3430" s="97">
        <f>IF(AN3430="","",+BD!$AN3430-AJ3430)</f>
      </c>
      <c r="AV3430" s="98"/>
      <c r="AW3430" s="90">
        <f>BD!P3430*BD!AC3430</f>
        <v>0</v>
      </c>
      <c r="AX3430" s="90">
        <f>BD!V3430*BD!AC3430</f>
        <v>0</v>
      </c>
      <c r="AY3430" s="90">
        <f>IF(BD!AN3430="","",BD!AN3430*BD!AC3430)</f>
      </c>
      <c r="AZ3430" s="75" t="s">
        <v>123</v>
      </c>
      <c r="BA3430" s="75"/>
      <c r="BB3430" s="75"/>
      <c r="BC3430" s="75"/>
      <c r="BD3430" s="104"/>
      <c r="BE3430" s="104"/>
      <c r="BF3430" s="101"/>
      <c r="BG3430" s="101"/>
      <c r="BH3430" s="101"/>
      <c r="BI3430" s="101"/>
      <c r="BJ3430" s="101"/>
      <c r="BK3430" s="101"/>
      <c r="BL3430" s="101"/>
      <c r="BM3430" s="101"/>
      <c r="BN3430" s="101"/>
      <c r="BO3430" s="103"/>
      <c r="BP3430" s="101"/>
      <c r="BQ3430" s="101"/>
      <c r="BR3430" s="101"/>
      <c r="BS3430" s="101"/>
      <c r="BT3430" s="101"/>
      <c r="BU3430" s="101"/>
      <c r="BV3430" s="101"/>
      <c r="BW3430" s="101"/>
      <c r="BX3430" s="101"/>
      <c r="BY3430" s="101"/>
      <c r="BZ3430" s="101"/>
      <c r="CA3430" s="101"/>
      <c r="CB3430" s="101"/>
      <c r="CC3430" s="101"/>
      <c r="CD3430" s="101"/>
      <c r="CE3430" s="101"/>
      <c r="CF3430" s="101"/>
      <c r="CG3430" s="37" t="e">
        <f>VLOOKUP(Table_1[[#This Row],[EAN]],'[1]Planilha1'!$E:$R,13,0)</f>
        <v>#N/A</v>
      </c>
    </row>
    <row r="3431" ht="15" hidden="1">
      <c r="A3431" s="7"/>
      <c r="B3431" s="84" t="s">
        <v>2735</v>
      </c>
      <c r="C3431" s="75">
        <v>222750</v>
      </c>
      <c r="D3431" s="75"/>
      <c r="E3431" s="85">
        <v>7896058595419</v>
      </c>
      <c r="F3431" s="86" t="s">
        <v>3958</v>
      </c>
      <c r="G3431" s="75" t="s">
        <v>21</v>
      </c>
      <c r="H3431" s="75">
        <v>390</v>
      </c>
      <c r="I3431" s="87" t="s">
        <v>3106</v>
      </c>
      <c r="J3431" s="75" t="s">
        <v>1474</v>
      </c>
      <c r="K3431" s="88" t="s">
        <v>84</v>
      </c>
      <c r="L3431" s="88">
        <v>12</v>
      </c>
      <c r="M3431" s="88">
        <v>0</v>
      </c>
      <c r="N3431" s="75" t="s">
        <v>85</v>
      </c>
      <c r="O3431" s="75"/>
      <c r="P3431" s="106"/>
      <c r="Q3431" s="90">
        <f>(17/100+7.6/100+1.65/100)*P3431</f>
        <v>0</v>
      </c>
      <c r="R3431" s="104"/>
      <c r="S3431" s="104"/>
      <c r="T3431" s="104"/>
      <c r="U3431" s="104"/>
      <c r="V3431" s="90">
        <f>+P3431-Q3431+R3431+S3431+T3431+U3431</f>
        <v>0</v>
      </c>
      <c r="W3431" s="91">
        <f>(1.02/100)</f>
        <v>1.02E-2</v>
      </c>
      <c r="X3431" s="91">
        <v>4.8E-3</v>
      </c>
      <c r="Y3431" s="91">
        <v>0.17</v>
      </c>
      <c r="Z3431" s="91">
        <v>1.65E-2</v>
      </c>
      <c r="AA3431" s="91">
        <v>7.6E-2</v>
      </c>
      <c r="AB3431" s="91">
        <f>SUM(W3431:AA3431)</f>
        <v>0.2775</v>
      </c>
      <c r="AC3431" s="75">
        <v>12</v>
      </c>
      <c r="AD3431" s="92">
        <f>IF(AL3431="","",+AC3431*AL3431)</f>
      </c>
      <c r="AE3431" s="93">
        <f>IF(AL3431="","",+AL3431*AB3431)</f>
      </c>
      <c r="AF3431" s="92">
        <f>IF(AL3431="","",+AL3431-AE3431)</f>
      </c>
      <c r="AG3431" s="93">
        <f>+V3431</f>
        <v>0</v>
      </c>
      <c r="AH3431" s="92">
        <f>IF(AF3431="","",+AF3431-AG3431)</f>
      </c>
      <c r="AI3431" s="92">
        <f>IF(AH3431="","",+AH3431*AC3431)</f>
      </c>
      <c r="AJ3431" s="93"/>
      <c r="AK3431" s="94">
        <v>0.33</v>
      </c>
      <c r="AL3431" s="93">
        <f>IF(V3431=0,"",V3431/(1-AB3431-AK3431))</f>
      </c>
      <c r="AM3431" s="95">
        <v>0.33</v>
      </c>
      <c r="AN3431" s="93">
        <f>IF(V3431=0,"",V3431/(1-AB3431-AM3431))</f>
      </c>
      <c r="AO3431" s="96">
        <v>1.2</v>
      </c>
      <c r="AP3431" s="93">
        <f>IF(BD!AJ3431="","",BD!AJ3431*BD!AO3431)</f>
      </c>
      <c r="AQ3431" s="91">
        <f>BD!AM3431/BD!AK3431-1</f>
        <v>0</v>
      </c>
      <c r="AR3431" s="91">
        <f>IF(BD!AN3431="","",IF(BD!AJ3431="","",BD!AN3431/BD!AJ3431-1))</f>
      </c>
      <c r="AS3431" s="91">
        <f>IF(BD!AN3431="","",IF(BD!AN3431&lt;BD!AL3431,"ABAIXO DA META","DENTRO DA META"))</f>
      </c>
      <c r="AT3431" s="91" t="str">
        <f>IF(BD!AJ3431="","EM ANÁLISE",IF(BD!AP3431&gt;=BD!AN3431,"GO", "NO GO"))</f>
        <v>EM ANÁLISE</v>
      </c>
      <c r="AU3431" s="97">
        <f>IF(AN3431="","",+BD!$AN3431-AJ3431)</f>
      </c>
      <c r="AV3431" s="98"/>
      <c r="AW3431" s="90">
        <f>BD!P3431*BD!AC3431</f>
        <v>0</v>
      </c>
      <c r="AX3431" s="90">
        <f>BD!V3431*BD!AC3431</f>
        <v>0</v>
      </c>
      <c r="AY3431" s="90">
        <f>IF(BD!AN3431="","",BD!AN3431*BD!AC3431)</f>
      </c>
      <c r="AZ3431" s="75" t="s">
        <v>123</v>
      </c>
      <c r="BA3431" s="75"/>
      <c r="BB3431" s="75"/>
      <c r="BC3431" s="75"/>
      <c r="BD3431" s="104"/>
      <c r="BE3431" s="104"/>
      <c r="BF3431" s="101"/>
      <c r="BG3431" s="101"/>
      <c r="BH3431" s="101"/>
      <c r="BI3431" s="101"/>
      <c r="BJ3431" s="101"/>
      <c r="BK3431" s="101"/>
      <c r="BL3431" s="101"/>
      <c r="BM3431" s="101"/>
      <c r="BN3431" s="101"/>
      <c r="BO3431" s="103"/>
      <c r="BP3431" s="101"/>
      <c r="BQ3431" s="101"/>
      <c r="BR3431" s="101"/>
      <c r="BS3431" s="101"/>
      <c r="BT3431" s="101"/>
      <c r="BU3431" s="101"/>
      <c r="BV3431" s="101"/>
      <c r="BW3431" s="101"/>
      <c r="BX3431" s="101"/>
      <c r="BY3431" s="101"/>
      <c r="BZ3431" s="101"/>
      <c r="CA3431" s="101"/>
      <c r="CB3431" s="101"/>
      <c r="CC3431" s="101"/>
      <c r="CD3431" s="101"/>
      <c r="CE3431" s="101"/>
      <c r="CF3431" s="101"/>
      <c r="CG3431" s="37" t="e">
        <f>VLOOKUP(Table_1[[#This Row],[EAN]],'[1]Planilha1'!$E:$R,13,0)</f>
        <v>#N/A</v>
      </c>
    </row>
    <row r="3432" ht="15" hidden="1">
      <c r="A3432" s="7"/>
      <c r="B3432" s="84" t="s">
        <v>2735</v>
      </c>
      <c r="C3432" s="75">
        <v>222751</v>
      </c>
      <c r="D3432" s="75"/>
      <c r="E3432" s="85">
        <v>7896058505436</v>
      </c>
      <c r="F3432" s="86" t="s">
        <v>3959</v>
      </c>
      <c r="G3432" s="75" t="s">
        <v>21</v>
      </c>
      <c r="H3432" s="75">
        <v>390</v>
      </c>
      <c r="I3432" s="87" t="s">
        <v>3106</v>
      </c>
      <c r="J3432" s="75" t="s">
        <v>1474</v>
      </c>
      <c r="K3432" s="88" t="s">
        <v>84</v>
      </c>
      <c r="L3432" s="88">
        <v>30</v>
      </c>
      <c r="M3432" s="88">
        <v>0</v>
      </c>
      <c r="N3432" s="75" t="s">
        <v>85</v>
      </c>
      <c r="O3432" s="75"/>
      <c r="P3432" s="106"/>
      <c r="Q3432" s="90">
        <f>(17/100+7.6/100+1.65/100)*P3432</f>
        <v>0</v>
      </c>
      <c r="R3432" s="104"/>
      <c r="S3432" s="104"/>
      <c r="T3432" s="104"/>
      <c r="U3432" s="104"/>
      <c r="V3432" s="90">
        <f>+P3432-Q3432+R3432+S3432+T3432+U3432</f>
        <v>0</v>
      </c>
      <c r="W3432" s="91">
        <f>(1.02/100)</f>
        <v>1.02E-2</v>
      </c>
      <c r="X3432" s="91">
        <v>4.8E-3</v>
      </c>
      <c r="Y3432" s="91">
        <v>0.17</v>
      </c>
      <c r="Z3432" s="91">
        <v>1.65E-2</v>
      </c>
      <c r="AA3432" s="91">
        <v>7.6E-2</v>
      </c>
      <c r="AB3432" s="91">
        <f>SUM(W3432:AA3432)</f>
        <v>0.2775</v>
      </c>
      <c r="AC3432" s="75">
        <v>12</v>
      </c>
      <c r="AD3432" s="92">
        <f>IF(AL3432="","",+AC3432*AL3432)</f>
      </c>
      <c r="AE3432" s="93">
        <f>IF(AL3432="","",+AL3432*AB3432)</f>
      </c>
      <c r="AF3432" s="92">
        <f>IF(AL3432="","",+AL3432-AE3432)</f>
      </c>
      <c r="AG3432" s="93">
        <f>+V3432</f>
        <v>0</v>
      </c>
      <c r="AH3432" s="92">
        <f>IF(AF3432="","",+AF3432-AG3432)</f>
      </c>
      <c r="AI3432" s="92">
        <f>IF(AH3432="","",+AH3432*AC3432)</f>
      </c>
      <c r="AJ3432" s="93"/>
      <c r="AK3432" s="94">
        <v>0.33</v>
      </c>
      <c r="AL3432" s="93">
        <f>IF(V3432=0,"",V3432/(1-AB3432-AK3432))</f>
      </c>
      <c r="AM3432" s="95">
        <v>0.33</v>
      </c>
      <c r="AN3432" s="93">
        <f>IF(V3432=0,"",V3432/(1-AB3432-AM3432))</f>
      </c>
      <c r="AO3432" s="96">
        <v>1.2</v>
      </c>
      <c r="AP3432" s="93">
        <f>IF(BD!AJ3432="","",BD!AJ3432*BD!AO3432)</f>
      </c>
      <c r="AQ3432" s="91">
        <f>BD!AM3432/BD!AK3432-1</f>
        <v>0</v>
      </c>
      <c r="AR3432" s="91">
        <f>IF(BD!AN3432="","",IF(BD!AJ3432="","",BD!AN3432/BD!AJ3432-1))</f>
      </c>
      <c r="AS3432" s="91">
        <f>IF(BD!AN3432="","",IF(BD!AN3432&lt;BD!AL3432,"ABAIXO DA META","DENTRO DA META"))</f>
      </c>
      <c r="AT3432" s="91" t="str">
        <f>IF(BD!AJ3432="","EM ANÁLISE",IF(BD!AP3432&gt;=BD!AN3432,"GO", "NO GO"))</f>
        <v>EM ANÁLISE</v>
      </c>
      <c r="AU3432" s="97">
        <f>IF(AN3432="","",+BD!$AN3432-AJ3432)</f>
      </c>
      <c r="AV3432" s="98"/>
      <c r="AW3432" s="90">
        <f>BD!P3432*BD!AC3432</f>
        <v>0</v>
      </c>
      <c r="AX3432" s="90">
        <f>BD!V3432*BD!AC3432</f>
        <v>0</v>
      </c>
      <c r="AY3432" s="90">
        <f>IF(BD!AN3432="","",BD!AN3432*BD!AC3432)</f>
      </c>
      <c r="AZ3432" s="75" t="s">
        <v>123</v>
      </c>
      <c r="BA3432" s="75"/>
      <c r="BB3432" s="75"/>
      <c r="BC3432" s="75"/>
      <c r="BD3432" s="104"/>
      <c r="BE3432" s="104"/>
      <c r="BF3432" s="101"/>
      <c r="BG3432" s="101"/>
      <c r="BH3432" s="101"/>
      <c r="BI3432" s="101"/>
      <c r="BJ3432" s="101"/>
      <c r="BK3432" s="101"/>
      <c r="BL3432" s="101"/>
      <c r="BM3432" s="101"/>
      <c r="BN3432" s="101"/>
      <c r="BO3432" s="103"/>
      <c r="BP3432" s="101"/>
      <c r="BQ3432" s="101"/>
      <c r="BR3432" s="101"/>
      <c r="BS3432" s="101"/>
      <c r="BT3432" s="101"/>
      <c r="BU3432" s="101"/>
      <c r="BV3432" s="101"/>
      <c r="BW3432" s="101"/>
      <c r="BX3432" s="101"/>
      <c r="BY3432" s="101"/>
      <c r="BZ3432" s="101"/>
      <c r="CA3432" s="101"/>
      <c r="CB3432" s="101"/>
      <c r="CC3432" s="101"/>
      <c r="CD3432" s="101"/>
      <c r="CE3432" s="101"/>
      <c r="CF3432" s="101"/>
      <c r="CG3432" s="37" t="e">
        <f>VLOOKUP(Table_1[[#This Row],[EAN]],'[1]Planilha1'!$E:$R,13,0)</f>
        <v>#N/A</v>
      </c>
    </row>
    <row r="3433" ht="15" hidden="1">
      <c r="A3433" s="7"/>
      <c r="B3433" s="84" t="s">
        <v>2735</v>
      </c>
      <c r="C3433" s="75">
        <v>222752</v>
      </c>
      <c r="D3433" s="75"/>
      <c r="E3433" s="85">
        <v>7896058505450</v>
      </c>
      <c r="F3433" s="86" t="s">
        <v>3960</v>
      </c>
      <c r="G3433" s="75" t="s">
        <v>21</v>
      </c>
      <c r="H3433" s="75">
        <v>390</v>
      </c>
      <c r="I3433" s="87" t="s">
        <v>3106</v>
      </c>
      <c r="J3433" s="75" t="s">
        <v>1474</v>
      </c>
      <c r="K3433" s="88" t="s">
        <v>84</v>
      </c>
      <c r="L3433" s="88">
        <v>30</v>
      </c>
      <c r="M3433" s="88">
        <v>0</v>
      </c>
      <c r="N3433" s="75" t="s">
        <v>85</v>
      </c>
      <c r="O3433" s="75"/>
      <c r="P3433" s="106"/>
      <c r="Q3433" s="90">
        <f>(17/100+7.6/100+1.65/100)*P3433</f>
        <v>0</v>
      </c>
      <c r="R3433" s="104"/>
      <c r="S3433" s="104"/>
      <c r="T3433" s="104"/>
      <c r="U3433" s="104"/>
      <c r="V3433" s="90">
        <f>+P3433-Q3433+R3433+S3433+T3433+U3433</f>
        <v>0</v>
      </c>
      <c r="W3433" s="91">
        <f>(1.02/100)</f>
        <v>1.02E-2</v>
      </c>
      <c r="X3433" s="91">
        <v>4.8E-3</v>
      </c>
      <c r="Y3433" s="91">
        <v>0.17</v>
      </c>
      <c r="Z3433" s="91">
        <v>1.65E-2</v>
      </c>
      <c r="AA3433" s="91">
        <v>7.6E-2</v>
      </c>
      <c r="AB3433" s="91">
        <f>SUM(W3433:AA3433)</f>
        <v>0.2775</v>
      </c>
      <c r="AC3433" s="75">
        <v>12</v>
      </c>
      <c r="AD3433" s="92">
        <f>IF(AL3433="","",+AC3433*AL3433)</f>
      </c>
      <c r="AE3433" s="93">
        <f>IF(AL3433="","",+AL3433*AB3433)</f>
      </c>
      <c r="AF3433" s="92">
        <f>IF(AL3433="","",+AL3433-AE3433)</f>
      </c>
      <c r="AG3433" s="93">
        <f>+V3433</f>
        <v>0</v>
      </c>
      <c r="AH3433" s="92">
        <f>IF(AF3433="","",+AF3433-AG3433)</f>
      </c>
      <c r="AI3433" s="92">
        <f>IF(AH3433="","",+AH3433*AC3433)</f>
      </c>
      <c r="AJ3433" s="93"/>
      <c r="AK3433" s="94">
        <v>0.33</v>
      </c>
      <c r="AL3433" s="93">
        <f>IF(V3433=0,"",V3433/(1-AB3433-AK3433))</f>
      </c>
      <c r="AM3433" s="95">
        <v>0.33</v>
      </c>
      <c r="AN3433" s="93">
        <f>IF(V3433=0,"",V3433/(1-AB3433-AM3433))</f>
      </c>
      <c r="AO3433" s="96">
        <v>1.2</v>
      </c>
      <c r="AP3433" s="93">
        <f>IF(BD!AJ3433="","",BD!AJ3433*BD!AO3433)</f>
      </c>
      <c r="AQ3433" s="91">
        <f>BD!AM3433/BD!AK3433-1</f>
        <v>0</v>
      </c>
      <c r="AR3433" s="91">
        <f>IF(BD!AN3433="","",IF(BD!AJ3433="","",BD!AN3433/BD!AJ3433-1))</f>
      </c>
      <c r="AS3433" s="91">
        <f>IF(BD!AN3433="","",IF(BD!AN3433&lt;BD!AL3433,"ABAIXO DA META","DENTRO DA META"))</f>
      </c>
      <c r="AT3433" s="91" t="str">
        <f>IF(BD!AJ3433="","EM ANÁLISE",IF(BD!AP3433&gt;=BD!AN3433,"GO", "NO GO"))</f>
        <v>EM ANÁLISE</v>
      </c>
      <c r="AU3433" s="97">
        <f>IF(AN3433="","",+BD!$AN3433-AJ3433)</f>
      </c>
      <c r="AV3433" s="98"/>
      <c r="AW3433" s="90">
        <f>BD!P3433*BD!AC3433</f>
        <v>0</v>
      </c>
      <c r="AX3433" s="90">
        <f>BD!V3433*BD!AC3433</f>
        <v>0</v>
      </c>
      <c r="AY3433" s="90">
        <f>IF(BD!AN3433="","",BD!AN3433*BD!AC3433)</f>
      </c>
      <c r="AZ3433" s="75" t="s">
        <v>123</v>
      </c>
      <c r="BA3433" s="75"/>
      <c r="BB3433" s="75"/>
      <c r="BC3433" s="75"/>
      <c r="BD3433" s="104"/>
      <c r="BE3433" s="104"/>
      <c r="BF3433" s="101"/>
      <c r="BG3433" s="101"/>
      <c r="BH3433" s="101"/>
      <c r="BI3433" s="101"/>
      <c r="BJ3433" s="101"/>
      <c r="BK3433" s="101"/>
      <c r="BL3433" s="101"/>
      <c r="BM3433" s="101"/>
      <c r="BN3433" s="101"/>
      <c r="BO3433" s="103"/>
      <c r="BP3433" s="101"/>
      <c r="BQ3433" s="101"/>
      <c r="BR3433" s="101"/>
      <c r="BS3433" s="101"/>
      <c r="BT3433" s="101"/>
      <c r="BU3433" s="101"/>
      <c r="BV3433" s="101"/>
      <c r="BW3433" s="101"/>
      <c r="BX3433" s="101"/>
      <c r="BY3433" s="101"/>
      <c r="BZ3433" s="101"/>
      <c r="CA3433" s="101"/>
      <c r="CB3433" s="101"/>
      <c r="CC3433" s="101"/>
      <c r="CD3433" s="101"/>
      <c r="CE3433" s="101"/>
      <c r="CF3433" s="101"/>
      <c r="CG3433" s="37" t="e">
        <f>VLOOKUP(Table_1[[#This Row],[EAN]],'[1]Planilha1'!$E:$R,13,0)</f>
        <v>#N/A</v>
      </c>
    </row>
    <row r="3434" ht="15" hidden="1">
      <c r="A3434" s="7"/>
      <c r="B3434" s="84" t="s">
        <v>2735</v>
      </c>
      <c r="C3434" s="75">
        <v>222753</v>
      </c>
      <c r="D3434" s="75"/>
      <c r="E3434" s="85">
        <v>7896058505467</v>
      </c>
      <c r="F3434" s="86" t="s">
        <v>3961</v>
      </c>
      <c r="G3434" s="75" t="s">
        <v>21</v>
      </c>
      <c r="H3434" s="75">
        <v>390</v>
      </c>
      <c r="I3434" s="87" t="s">
        <v>3106</v>
      </c>
      <c r="J3434" s="75" t="s">
        <v>1474</v>
      </c>
      <c r="K3434" s="88" t="s">
        <v>84</v>
      </c>
      <c r="L3434" s="88">
        <v>30</v>
      </c>
      <c r="M3434" s="88">
        <v>0</v>
      </c>
      <c r="N3434" s="75" t="s">
        <v>85</v>
      </c>
      <c r="O3434" s="75"/>
      <c r="P3434" s="106"/>
      <c r="Q3434" s="90">
        <f>(17/100+7.6/100+1.65/100)*P3434</f>
        <v>0</v>
      </c>
      <c r="R3434" s="104"/>
      <c r="S3434" s="104"/>
      <c r="T3434" s="104"/>
      <c r="U3434" s="104"/>
      <c r="V3434" s="90">
        <f>+P3434-Q3434+R3434+S3434+T3434+U3434</f>
        <v>0</v>
      </c>
      <c r="W3434" s="91">
        <f>(1.02/100)</f>
        <v>1.02E-2</v>
      </c>
      <c r="X3434" s="91">
        <v>4.8E-3</v>
      </c>
      <c r="Y3434" s="91">
        <v>0.17</v>
      </c>
      <c r="Z3434" s="91">
        <v>1.65E-2</v>
      </c>
      <c r="AA3434" s="91">
        <v>7.6E-2</v>
      </c>
      <c r="AB3434" s="91">
        <f>SUM(W3434:AA3434)</f>
        <v>0.2775</v>
      </c>
      <c r="AC3434" s="75">
        <v>12</v>
      </c>
      <c r="AD3434" s="92">
        <f>IF(AL3434="","",+AC3434*AL3434)</f>
      </c>
      <c r="AE3434" s="93">
        <f>IF(AL3434="","",+AL3434*AB3434)</f>
      </c>
      <c r="AF3434" s="92">
        <f>IF(AL3434="","",+AL3434-AE3434)</f>
      </c>
      <c r="AG3434" s="93">
        <f>+V3434</f>
        <v>0</v>
      </c>
      <c r="AH3434" s="92">
        <f>IF(AF3434="","",+AF3434-AG3434)</f>
      </c>
      <c r="AI3434" s="92">
        <f>IF(AH3434="","",+AH3434*AC3434)</f>
      </c>
      <c r="AJ3434" s="93"/>
      <c r="AK3434" s="94">
        <v>0.33</v>
      </c>
      <c r="AL3434" s="93">
        <f>IF(V3434=0,"",V3434/(1-AB3434-AK3434))</f>
      </c>
      <c r="AM3434" s="95">
        <v>0.33</v>
      </c>
      <c r="AN3434" s="93">
        <f>IF(V3434=0,"",V3434/(1-AB3434-AM3434))</f>
      </c>
      <c r="AO3434" s="96">
        <v>1.2</v>
      </c>
      <c r="AP3434" s="93">
        <f>IF(BD!AJ3434="","",BD!AJ3434*BD!AO3434)</f>
      </c>
      <c r="AQ3434" s="91">
        <f>BD!AM3434/BD!AK3434-1</f>
        <v>0</v>
      </c>
      <c r="AR3434" s="91">
        <f>IF(BD!AN3434="","",IF(BD!AJ3434="","",BD!AN3434/BD!AJ3434-1))</f>
      </c>
      <c r="AS3434" s="91">
        <f>IF(BD!AN3434="","",IF(BD!AN3434&lt;BD!AL3434,"ABAIXO DA META","DENTRO DA META"))</f>
      </c>
      <c r="AT3434" s="91" t="str">
        <f>IF(BD!AJ3434="","EM ANÁLISE",IF(BD!AP3434&gt;=BD!AN3434,"GO", "NO GO"))</f>
        <v>EM ANÁLISE</v>
      </c>
      <c r="AU3434" s="97">
        <f>IF(AN3434="","",+BD!$AN3434-AJ3434)</f>
      </c>
      <c r="AV3434" s="98"/>
      <c r="AW3434" s="90">
        <f>BD!P3434*BD!AC3434</f>
        <v>0</v>
      </c>
      <c r="AX3434" s="90">
        <f>BD!V3434*BD!AC3434</f>
        <v>0</v>
      </c>
      <c r="AY3434" s="90">
        <f>IF(BD!AN3434="","",BD!AN3434*BD!AC3434)</f>
      </c>
      <c r="AZ3434" s="75" t="s">
        <v>123</v>
      </c>
      <c r="BA3434" s="75"/>
      <c r="BB3434" s="75"/>
      <c r="BC3434" s="75"/>
      <c r="BD3434" s="104"/>
      <c r="BE3434" s="104"/>
      <c r="BF3434" s="101"/>
      <c r="BG3434" s="101"/>
      <c r="BH3434" s="101"/>
      <c r="BI3434" s="101"/>
      <c r="BJ3434" s="101"/>
      <c r="BK3434" s="101"/>
      <c r="BL3434" s="101"/>
      <c r="BM3434" s="101"/>
      <c r="BN3434" s="101"/>
      <c r="BO3434" s="103"/>
      <c r="BP3434" s="101"/>
      <c r="BQ3434" s="101"/>
      <c r="BR3434" s="101"/>
      <c r="BS3434" s="101"/>
      <c r="BT3434" s="101"/>
      <c r="BU3434" s="101"/>
      <c r="BV3434" s="101"/>
      <c r="BW3434" s="101"/>
      <c r="BX3434" s="101"/>
      <c r="BY3434" s="101"/>
      <c r="BZ3434" s="101"/>
      <c r="CA3434" s="101"/>
      <c r="CB3434" s="101"/>
      <c r="CC3434" s="101"/>
      <c r="CD3434" s="101"/>
      <c r="CE3434" s="101"/>
      <c r="CF3434" s="101"/>
      <c r="CG3434" s="37" t="e">
        <f>VLOOKUP(Table_1[[#This Row],[EAN]],'[1]Planilha1'!$E:$R,13,0)</f>
        <v>#N/A</v>
      </c>
    </row>
    <row r="3435" ht="15" hidden="1">
      <c r="A3435" s="7"/>
      <c r="B3435" s="84" t="s">
        <v>2735</v>
      </c>
      <c r="C3435" s="75">
        <v>222754</v>
      </c>
      <c r="D3435" s="75"/>
      <c r="E3435" s="85">
        <v>7896058505443</v>
      </c>
      <c r="F3435" s="86" t="s">
        <v>3962</v>
      </c>
      <c r="G3435" s="75" t="s">
        <v>21</v>
      </c>
      <c r="H3435" s="75">
        <v>390</v>
      </c>
      <c r="I3435" s="87" t="s">
        <v>3106</v>
      </c>
      <c r="J3435" s="75" t="s">
        <v>1474</v>
      </c>
      <c r="K3435" s="88" t="s">
        <v>84</v>
      </c>
      <c r="L3435" s="88">
        <v>30</v>
      </c>
      <c r="M3435" s="88">
        <v>0</v>
      </c>
      <c r="N3435" s="75" t="s">
        <v>85</v>
      </c>
      <c r="O3435" s="75"/>
      <c r="P3435" s="106"/>
      <c r="Q3435" s="90">
        <f>(17/100+7.6/100+1.65/100)*P3435</f>
        <v>0</v>
      </c>
      <c r="R3435" s="104"/>
      <c r="S3435" s="104"/>
      <c r="T3435" s="104"/>
      <c r="U3435" s="104"/>
      <c r="V3435" s="90">
        <f>+P3435-Q3435+R3435+S3435+T3435+U3435</f>
        <v>0</v>
      </c>
      <c r="W3435" s="91">
        <f>(1.02/100)</f>
        <v>1.02E-2</v>
      </c>
      <c r="X3435" s="91">
        <v>4.8E-3</v>
      </c>
      <c r="Y3435" s="91">
        <v>0.17</v>
      </c>
      <c r="Z3435" s="91">
        <v>1.65E-2</v>
      </c>
      <c r="AA3435" s="91">
        <v>7.6E-2</v>
      </c>
      <c r="AB3435" s="91">
        <f>SUM(W3435:AA3435)</f>
        <v>0.2775</v>
      </c>
      <c r="AC3435" s="75">
        <v>12</v>
      </c>
      <c r="AD3435" s="92">
        <f>IF(AL3435="","",+AC3435*AL3435)</f>
      </c>
      <c r="AE3435" s="93">
        <f>IF(AL3435="","",+AL3435*AB3435)</f>
      </c>
      <c r="AF3435" s="92">
        <f>IF(AL3435="","",+AL3435-AE3435)</f>
      </c>
      <c r="AG3435" s="93">
        <f>+V3435</f>
        <v>0</v>
      </c>
      <c r="AH3435" s="92">
        <f>IF(AF3435="","",+AF3435-AG3435)</f>
      </c>
      <c r="AI3435" s="92">
        <f>IF(AH3435="","",+AH3435*AC3435)</f>
      </c>
      <c r="AJ3435" s="93"/>
      <c r="AK3435" s="94">
        <v>0.33</v>
      </c>
      <c r="AL3435" s="93">
        <f>IF(V3435=0,"",V3435/(1-AB3435-AK3435))</f>
      </c>
      <c r="AM3435" s="95">
        <v>0.33</v>
      </c>
      <c r="AN3435" s="93">
        <f>IF(V3435=0,"",V3435/(1-AB3435-AM3435))</f>
      </c>
      <c r="AO3435" s="96">
        <v>1.2</v>
      </c>
      <c r="AP3435" s="93">
        <f>IF(BD!AJ3435="","",BD!AJ3435*BD!AO3435)</f>
      </c>
      <c r="AQ3435" s="91">
        <f>BD!AM3435/BD!AK3435-1</f>
        <v>0</v>
      </c>
      <c r="AR3435" s="91">
        <f>IF(BD!AN3435="","",IF(BD!AJ3435="","",BD!AN3435/BD!AJ3435-1))</f>
      </c>
      <c r="AS3435" s="91">
        <f>IF(BD!AN3435="","",IF(BD!AN3435&lt;BD!AL3435,"ABAIXO DA META","DENTRO DA META"))</f>
      </c>
      <c r="AT3435" s="91" t="str">
        <f>IF(BD!AJ3435="","EM ANÁLISE",IF(BD!AP3435&gt;=BD!AN3435,"GO", "NO GO"))</f>
        <v>EM ANÁLISE</v>
      </c>
      <c r="AU3435" s="97">
        <f>IF(AN3435="","",+BD!$AN3435-AJ3435)</f>
      </c>
      <c r="AV3435" s="98"/>
      <c r="AW3435" s="90">
        <f>BD!P3435*BD!AC3435</f>
        <v>0</v>
      </c>
      <c r="AX3435" s="90">
        <f>BD!V3435*BD!AC3435</f>
        <v>0</v>
      </c>
      <c r="AY3435" s="90">
        <f>IF(BD!AN3435="","",BD!AN3435*BD!AC3435)</f>
      </c>
      <c r="AZ3435" s="75" t="s">
        <v>123</v>
      </c>
      <c r="BA3435" s="75"/>
      <c r="BB3435" s="75"/>
      <c r="BC3435" s="75"/>
      <c r="BD3435" s="104"/>
      <c r="BE3435" s="104"/>
      <c r="BF3435" s="101"/>
      <c r="BG3435" s="101"/>
      <c r="BH3435" s="101"/>
      <c r="BI3435" s="101"/>
      <c r="BJ3435" s="101"/>
      <c r="BK3435" s="101"/>
      <c r="BL3435" s="101"/>
      <c r="BM3435" s="101"/>
      <c r="BN3435" s="101"/>
      <c r="BO3435" s="103"/>
      <c r="BP3435" s="101"/>
      <c r="BQ3435" s="101"/>
      <c r="BR3435" s="101"/>
      <c r="BS3435" s="101"/>
      <c r="BT3435" s="101"/>
      <c r="BU3435" s="101"/>
      <c r="BV3435" s="101"/>
      <c r="BW3435" s="101"/>
      <c r="BX3435" s="101"/>
      <c r="BY3435" s="101"/>
      <c r="BZ3435" s="101"/>
      <c r="CA3435" s="101"/>
      <c r="CB3435" s="101"/>
      <c r="CC3435" s="101"/>
      <c r="CD3435" s="101"/>
      <c r="CE3435" s="101"/>
      <c r="CF3435" s="101"/>
      <c r="CG3435" s="37" t="e">
        <f>VLOOKUP(Table_1[[#This Row],[EAN]],'[1]Planilha1'!$E:$R,13,0)</f>
        <v>#N/A</v>
      </c>
    </row>
    <row r="3436" ht="15" hidden="1">
      <c r="A3436" s="7"/>
      <c r="B3436" s="84" t="s">
        <v>2735</v>
      </c>
      <c r="C3436" s="75">
        <v>222755</v>
      </c>
      <c r="D3436" s="75"/>
      <c r="E3436" s="85">
        <v>7896058505429</v>
      </c>
      <c r="F3436" s="86" t="s">
        <v>3963</v>
      </c>
      <c r="G3436" s="75" t="s">
        <v>21</v>
      </c>
      <c r="H3436" s="75">
        <v>390</v>
      </c>
      <c r="I3436" s="87" t="s">
        <v>3106</v>
      </c>
      <c r="J3436" s="75" t="s">
        <v>1474</v>
      </c>
      <c r="K3436" s="88" t="s">
        <v>84</v>
      </c>
      <c r="L3436" s="88">
        <v>30</v>
      </c>
      <c r="M3436" s="88">
        <v>0</v>
      </c>
      <c r="N3436" s="75" t="s">
        <v>85</v>
      </c>
      <c r="O3436" s="75"/>
      <c r="P3436" s="106"/>
      <c r="Q3436" s="90">
        <f>(17/100+7.6/100+1.65/100)*P3436</f>
        <v>0</v>
      </c>
      <c r="R3436" s="104"/>
      <c r="S3436" s="104"/>
      <c r="T3436" s="104"/>
      <c r="U3436" s="104"/>
      <c r="V3436" s="90">
        <f>+P3436-Q3436+R3436+S3436+T3436+U3436</f>
        <v>0</v>
      </c>
      <c r="W3436" s="91">
        <f>(1.02/100)</f>
        <v>1.02E-2</v>
      </c>
      <c r="X3436" s="91">
        <v>4.8E-3</v>
      </c>
      <c r="Y3436" s="91">
        <v>0.17</v>
      </c>
      <c r="Z3436" s="91">
        <v>1.65E-2</v>
      </c>
      <c r="AA3436" s="91">
        <v>7.6E-2</v>
      </c>
      <c r="AB3436" s="91">
        <f>SUM(W3436:AA3436)</f>
        <v>0.2775</v>
      </c>
      <c r="AC3436" s="75">
        <v>12</v>
      </c>
      <c r="AD3436" s="92">
        <f>IF(AL3436="","",+AC3436*AL3436)</f>
      </c>
      <c r="AE3436" s="93">
        <f>IF(AL3436="","",+AL3436*AB3436)</f>
      </c>
      <c r="AF3436" s="92">
        <f>IF(AL3436="","",+AL3436-AE3436)</f>
      </c>
      <c r="AG3436" s="93">
        <f>+V3436</f>
        <v>0</v>
      </c>
      <c r="AH3436" s="92">
        <f>IF(AF3436="","",+AF3436-AG3436)</f>
      </c>
      <c r="AI3436" s="92">
        <f>IF(AH3436="","",+AH3436*AC3436)</f>
      </c>
      <c r="AJ3436" s="93"/>
      <c r="AK3436" s="94">
        <v>0.33</v>
      </c>
      <c r="AL3436" s="93">
        <f>IF(V3436=0,"",V3436/(1-AB3436-AK3436))</f>
      </c>
      <c r="AM3436" s="95">
        <v>0.33</v>
      </c>
      <c r="AN3436" s="93">
        <f>IF(V3436=0,"",V3436/(1-AB3436-AM3436))</f>
      </c>
      <c r="AO3436" s="96">
        <v>1.2</v>
      </c>
      <c r="AP3436" s="93">
        <f>IF(BD!AJ3436="","",BD!AJ3436*BD!AO3436)</f>
      </c>
      <c r="AQ3436" s="91">
        <f>BD!AM3436/BD!AK3436-1</f>
        <v>0</v>
      </c>
      <c r="AR3436" s="91">
        <f>IF(BD!AN3436="","",IF(BD!AJ3436="","",BD!AN3436/BD!AJ3436-1))</f>
      </c>
      <c r="AS3436" s="91">
        <f>IF(BD!AN3436="","",IF(BD!AN3436&lt;BD!AL3436,"ABAIXO DA META","DENTRO DA META"))</f>
      </c>
      <c r="AT3436" s="91" t="str">
        <f>IF(BD!AJ3436="","EM ANÁLISE",IF(BD!AP3436&gt;=BD!AN3436,"GO", "NO GO"))</f>
        <v>EM ANÁLISE</v>
      </c>
      <c r="AU3436" s="97">
        <f>IF(AN3436="","",+BD!$AN3436-AJ3436)</f>
      </c>
      <c r="AV3436" s="98"/>
      <c r="AW3436" s="90">
        <f>BD!P3436*BD!AC3436</f>
        <v>0</v>
      </c>
      <c r="AX3436" s="90">
        <f>BD!V3436*BD!AC3436</f>
        <v>0</v>
      </c>
      <c r="AY3436" s="90">
        <f>IF(BD!AN3436="","",BD!AN3436*BD!AC3436)</f>
      </c>
      <c r="AZ3436" s="75" t="s">
        <v>123</v>
      </c>
      <c r="BA3436" s="75"/>
      <c r="BB3436" s="75"/>
      <c r="BC3436" s="75"/>
      <c r="BD3436" s="104"/>
      <c r="BE3436" s="104"/>
      <c r="BF3436" s="101"/>
      <c r="BG3436" s="101"/>
      <c r="BH3436" s="101"/>
      <c r="BI3436" s="101"/>
      <c r="BJ3436" s="101"/>
      <c r="BK3436" s="101"/>
      <c r="BL3436" s="101"/>
      <c r="BM3436" s="101"/>
      <c r="BN3436" s="101"/>
      <c r="BO3436" s="103"/>
      <c r="BP3436" s="101"/>
      <c r="BQ3436" s="101"/>
      <c r="BR3436" s="101"/>
      <c r="BS3436" s="101"/>
      <c r="BT3436" s="101"/>
      <c r="BU3436" s="101"/>
      <c r="BV3436" s="101"/>
      <c r="BW3436" s="101"/>
      <c r="BX3436" s="101"/>
      <c r="BY3436" s="101"/>
      <c r="BZ3436" s="101"/>
      <c r="CA3436" s="101"/>
      <c r="CB3436" s="101"/>
      <c r="CC3436" s="101"/>
      <c r="CD3436" s="101"/>
      <c r="CE3436" s="101"/>
      <c r="CF3436" s="101"/>
      <c r="CG3436" s="37" t="e">
        <f>VLOOKUP(Table_1[[#This Row],[EAN]],'[1]Planilha1'!$E:$R,13,0)</f>
        <v>#N/A</v>
      </c>
    </row>
    <row r="3437" ht="15" hidden="1">
      <c r="A3437" s="7"/>
      <c r="B3437" s="84" t="s">
        <v>2735</v>
      </c>
      <c r="C3437" s="75">
        <v>222756</v>
      </c>
      <c r="D3437" s="75"/>
      <c r="E3437" s="85">
        <v>7896058594550</v>
      </c>
      <c r="F3437" s="86" t="s">
        <v>3964</v>
      </c>
      <c r="G3437" s="75" t="s">
        <v>21</v>
      </c>
      <c r="H3437" s="75">
        <v>390</v>
      </c>
      <c r="I3437" s="87" t="s">
        <v>3106</v>
      </c>
      <c r="J3437" s="75" t="s">
        <v>1474</v>
      </c>
      <c r="K3437" s="88" t="s">
        <v>84</v>
      </c>
      <c r="L3437" s="88">
        <v>30</v>
      </c>
      <c r="M3437" s="88">
        <v>0</v>
      </c>
      <c r="N3437" s="75" t="s">
        <v>85</v>
      </c>
      <c r="O3437" s="75"/>
      <c r="P3437" s="106"/>
      <c r="Q3437" s="90">
        <f>(17/100+7.6/100+1.65/100)*P3437</f>
        <v>0</v>
      </c>
      <c r="R3437" s="104"/>
      <c r="S3437" s="104"/>
      <c r="T3437" s="104"/>
      <c r="U3437" s="104"/>
      <c r="V3437" s="90">
        <f>+P3437-Q3437+R3437+S3437+T3437+U3437</f>
        <v>0</v>
      </c>
      <c r="W3437" s="91">
        <f>(1.02/100)</f>
        <v>1.02E-2</v>
      </c>
      <c r="X3437" s="91">
        <v>4.8E-3</v>
      </c>
      <c r="Y3437" s="91">
        <v>0.17</v>
      </c>
      <c r="Z3437" s="91">
        <v>1.65E-2</v>
      </c>
      <c r="AA3437" s="91">
        <v>7.6E-2</v>
      </c>
      <c r="AB3437" s="91">
        <f>SUM(W3437:AA3437)</f>
        <v>0.2775</v>
      </c>
      <c r="AC3437" s="75">
        <v>12</v>
      </c>
      <c r="AD3437" s="92">
        <f>IF(AL3437="","",+AC3437*AL3437)</f>
      </c>
      <c r="AE3437" s="93">
        <f>IF(AL3437="","",+AL3437*AB3437)</f>
      </c>
      <c r="AF3437" s="92">
        <f>IF(AL3437="","",+AL3437-AE3437)</f>
      </c>
      <c r="AG3437" s="93">
        <f>+V3437</f>
        <v>0</v>
      </c>
      <c r="AH3437" s="92">
        <f>IF(AF3437="","",+AF3437-AG3437)</f>
      </c>
      <c r="AI3437" s="92">
        <f>IF(AH3437="","",+AH3437*AC3437)</f>
      </c>
      <c r="AJ3437" s="93"/>
      <c r="AK3437" s="94">
        <v>0.33</v>
      </c>
      <c r="AL3437" s="93">
        <f>IF(V3437=0,"",V3437/(1-AB3437-AK3437))</f>
      </c>
      <c r="AM3437" s="95">
        <v>0.33</v>
      </c>
      <c r="AN3437" s="93">
        <f>IF(V3437=0,"",V3437/(1-AB3437-AM3437))</f>
      </c>
      <c r="AO3437" s="96">
        <v>1.2</v>
      </c>
      <c r="AP3437" s="93">
        <f>IF(BD!AJ3437="","",BD!AJ3437*BD!AO3437)</f>
      </c>
      <c r="AQ3437" s="91">
        <f>BD!AM3437/BD!AK3437-1</f>
        <v>0</v>
      </c>
      <c r="AR3437" s="91">
        <f>IF(BD!AN3437="","",IF(BD!AJ3437="","",BD!AN3437/BD!AJ3437-1))</f>
      </c>
      <c r="AS3437" s="91">
        <f>IF(BD!AN3437="","",IF(BD!AN3437&lt;BD!AL3437,"ABAIXO DA META","DENTRO DA META"))</f>
      </c>
      <c r="AT3437" s="91" t="str">
        <f>IF(BD!AJ3437="","EM ANÁLISE",IF(BD!AP3437&gt;=BD!AN3437,"GO", "NO GO"))</f>
        <v>EM ANÁLISE</v>
      </c>
      <c r="AU3437" s="97">
        <f>IF(AN3437="","",+BD!$AN3437-AJ3437)</f>
      </c>
      <c r="AV3437" s="98"/>
      <c r="AW3437" s="90">
        <f>BD!P3437*BD!AC3437</f>
        <v>0</v>
      </c>
      <c r="AX3437" s="90">
        <f>BD!V3437*BD!AC3437</f>
        <v>0</v>
      </c>
      <c r="AY3437" s="90">
        <f>IF(BD!AN3437="","",BD!AN3437*BD!AC3437)</f>
      </c>
      <c r="AZ3437" s="75" t="s">
        <v>123</v>
      </c>
      <c r="BA3437" s="75"/>
      <c r="BB3437" s="75"/>
      <c r="BC3437" s="75"/>
      <c r="BD3437" s="104"/>
      <c r="BE3437" s="104"/>
      <c r="BF3437" s="101"/>
      <c r="BG3437" s="101"/>
      <c r="BH3437" s="101"/>
      <c r="BI3437" s="101"/>
      <c r="BJ3437" s="101"/>
      <c r="BK3437" s="101"/>
      <c r="BL3437" s="101"/>
      <c r="BM3437" s="101"/>
      <c r="BN3437" s="101"/>
      <c r="BO3437" s="103"/>
      <c r="BP3437" s="101"/>
      <c r="BQ3437" s="101"/>
      <c r="BR3437" s="101"/>
      <c r="BS3437" s="101"/>
      <c r="BT3437" s="101"/>
      <c r="BU3437" s="101"/>
      <c r="BV3437" s="101"/>
      <c r="BW3437" s="101"/>
      <c r="BX3437" s="101"/>
      <c r="BY3437" s="101"/>
      <c r="BZ3437" s="101"/>
      <c r="CA3437" s="101"/>
      <c r="CB3437" s="101"/>
      <c r="CC3437" s="101"/>
      <c r="CD3437" s="101"/>
      <c r="CE3437" s="101"/>
      <c r="CF3437" s="101"/>
      <c r="CG3437" s="37" t="e">
        <f>VLOOKUP(Table_1[[#This Row],[EAN]],'[1]Planilha1'!$E:$R,13,0)</f>
        <v>#N/A</v>
      </c>
    </row>
    <row r="3438" ht="15" hidden="1">
      <c r="A3438" s="7"/>
      <c r="B3438" s="84" t="s">
        <v>2735</v>
      </c>
      <c r="C3438" s="75">
        <v>222757</v>
      </c>
      <c r="D3438" s="75"/>
      <c r="E3438" s="85">
        <v>7896058502404</v>
      </c>
      <c r="F3438" s="86" t="s">
        <v>3963</v>
      </c>
      <c r="G3438" s="75" t="s">
        <v>21</v>
      </c>
      <c r="H3438" s="75">
        <v>390</v>
      </c>
      <c r="I3438" s="87" t="s">
        <v>3106</v>
      </c>
      <c r="J3438" s="75" t="s">
        <v>1474</v>
      </c>
      <c r="K3438" s="88" t="s">
        <v>84</v>
      </c>
      <c r="L3438" s="88">
        <v>36</v>
      </c>
      <c r="M3438" s="88">
        <v>0</v>
      </c>
      <c r="N3438" s="75" t="s">
        <v>85</v>
      </c>
      <c r="O3438" s="75"/>
      <c r="P3438" s="106"/>
      <c r="Q3438" s="90">
        <f>(17/100+7.6/100+1.65/100)*P3438</f>
        <v>0</v>
      </c>
      <c r="R3438" s="104"/>
      <c r="S3438" s="104"/>
      <c r="T3438" s="104"/>
      <c r="U3438" s="104"/>
      <c r="V3438" s="90">
        <f>+P3438-Q3438+R3438+S3438+T3438+U3438</f>
        <v>0</v>
      </c>
      <c r="W3438" s="91">
        <f>(1.02/100)</f>
        <v>1.02E-2</v>
      </c>
      <c r="X3438" s="91">
        <v>4.8E-3</v>
      </c>
      <c r="Y3438" s="91">
        <v>0.17</v>
      </c>
      <c r="Z3438" s="91">
        <v>1.65E-2</v>
      </c>
      <c r="AA3438" s="91">
        <v>7.6E-2</v>
      </c>
      <c r="AB3438" s="91">
        <f>SUM(W3438:AA3438)</f>
        <v>0.2775</v>
      </c>
      <c r="AC3438" s="75">
        <v>12</v>
      </c>
      <c r="AD3438" s="92">
        <f>IF(AL3438="","",+AC3438*AL3438)</f>
      </c>
      <c r="AE3438" s="93">
        <f>IF(AL3438="","",+AL3438*AB3438)</f>
      </c>
      <c r="AF3438" s="92">
        <f>IF(AL3438="","",+AL3438-AE3438)</f>
      </c>
      <c r="AG3438" s="93">
        <f>+V3438</f>
        <v>0</v>
      </c>
      <c r="AH3438" s="92">
        <f>IF(AF3438="","",+AF3438-AG3438)</f>
      </c>
      <c r="AI3438" s="92">
        <f>IF(AH3438="","",+AH3438*AC3438)</f>
      </c>
      <c r="AJ3438" s="93"/>
      <c r="AK3438" s="94">
        <v>0.33</v>
      </c>
      <c r="AL3438" s="93">
        <f>IF(V3438=0,"",V3438/(1-AB3438-AK3438))</f>
      </c>
      <c r="AM3438" s="95">
        <v>0.33</v>
      </c>
      <c r="AN3438" s="93">
        <f>IF(V3438=0,"",V3438/(1-AB3438-AM3438))</f>
      </c>
      <c r="AO3438" s="96">
        <v>1.2</v>
      </c>
      <c r="AP3438" s="93">
        <f>IF(BD!AJ3438="","",BD!AJ3438*BD!AO3438)</f>
      </c>
      <c r="AQ3438" s="91">
        <f>BD!AM3438/BD!AK3438-1</f>
        <v>0</v>
      </c>
      <c r="AR3438" s="91">
        <f>IF(BD!AN3438="","",IF(BD!AJ3438="","",BD!AN3438/BD!AJ3438-1))</f>
      </c>
      <c r="AS3438" s="91">
        <f>IF(BD!AN3438="","",IF(BD!AN3438&lt;BD!AL3438,"ABAIXO DA META","DENTRO DA META"))</f>
      </c>
      <c r="AT3438" s="91" t="str">
        <f>IF(BD!AJ3438="","EM ANÁLISE",IF(BD!AP3438&gt;=BD!AN3438,"GO", "NO GO"))</f>
        <v>EM ANÁLISE</v>
      </c>
      <c r="AU3438" s="97">
        <f>IF(AN3438="","",+BD!$AN3438-AJ3438)</f>
      </c>
      <c r="AV3438" s="98"/>
      <c r="AW3438" s="90">
        <f>BD!P3438*BD!AC3438</f>
        <v>0</v>
      </c>
      <c r="AX3438" s="90">
        <f>BD!V3438*BD!AC3438</f>
        <v>0</v>
      </c>
      <c r="AY3438" s="90">
        <f>IF(BD!AN3438="","",BD!AN3438*BD!AC3438)</f>
      </c>
      <c r="AZ3438" s="75" t="s">
        <v>123</v>
      </c>
      <c r="BA3438" s="75"/>
      <c r="BB3438" s="75"/>
      <c r="BC3438" s="75"/>
      <c r="BD3438" s="104"/>
      <c r="BE3438" s="104"/>
      <c r="BF3438" s="101"/>
      <c r="BG3438" s="101"/>
      <c r="BH3438" s="101"/>
      <c r="BI3438" s="101"/>
      <c r="BJ3438" s="101"/>
      <c r="BK3438" s="101"/>
      <c r="BL3438" s="101"/>
      <c r="BM3438" s="101"/>
      <c r="BN3438" s="101"/>
      <c r="BO3438" s="103"/>
      <c r="BP3438" s="101"/>
      <c r="BQ3438" s="101"/>
      <c r="BR3438" s="101"/>
      <c r="BS3438" s="101"/>
      <c r="BT3438" s="101"/>
      <c r="BU3438" s="101"/>
      <c r="BV3438" s="101"/>
      <c r="BW3438" s="101"/>
      <c r="BX3438" s="101"/>
      <c r="BY3438" s="101"/>
      <c r="BZ3438" s="101"/>
      <c r="CA3438" s="101"/>
      <c r="CB3438" s="101"/>
      <c r="CC3438" s="101"/>
      <c r="CD3438" s="101"/>
      <c r="CE3438" s="101"/>
      <c r="CF3438" s="101"/>
      <c r="CG3438" s="37" t="e">
        <f>VLOOKUP(Table_1[[#This Row],[EAN]],'[1]Planilha1'!$E:$R,13,0)</f>
        <v>#N/A</v>
      </c>
    </row>
    <row r="3439" ht="15" hidden="1">
      <c r="A3439" s="7"/>
      <c r="B3439" s="84" t="s">
        <v>2735</v>
      </c>
      <c r="C3439" s="75">
        <v>222758</v>
      </c>
      <c r="D3439" s="75"/>
      <c r="E3439" s="85">
        <v>7896058516302</v>
      </c>
      <c r="F3439" s="86" t="s">
        <v>3965</v>
      </c>
      <c r="G3439" s="75" t="s">
        <v>21</v>
      </c>
      <c r="H3439" s="75">
        <v>390</v>
      </c>
      <c r="I3439" s="87" t="s">
        <v>3106</v>
      </c>
      <c r="J3439" s="75" t="s">
        <v>1474</v>
      </c>
      <c r="K3439" s="88" t="s">
        <v>84</v>
      </c>
      <c r="L3439" s="88">
        <v>30</v>
      </c>
      <c r="M3439" s="88">
        <v>0</v>
      </c>
      <c r="N3439" s="75" t="s">
        <v>85</v>
      </c>
      <c r="O3439" s="75"/>
      <c r="P3439" s="106"/>
      <c r="Q3439" s="90">
        <f>(17/100+7.6/100+1.65/100)*P3439</f>
        <v>0</v>
      </c>
      <c r="R3439" s="104"/>
      <c r="S3439" s="104"/>
      <c r="T3439" s="104"/>
      <c r="U3439" s="104"/>
      <c r="V3439" s="90">
        <f>+P3439-Q3439+R3439+S3439+T3439+U3439</f>
        <v>0</v>
      </c>
      <c r="W3439" s="91">
        <f>(1.02/100)</f>
        <v>1.02E-2</v>
      </c>
      <c r="X3439" s="91">
        <v>4.8E-3</v>
      </c>
      <c r="Y3439" s="91">
        <v>0.17</v>
      </c>
      <c r="Z3439" s="91">
        <v>1.65E-2</v>
      </c>
      <c r="AA3439" s="91">
        <v>7.6E-2</v>
      </c>
      <c r="AB3439" s="91">
        <f>SUM(W3439:AA3439)</f>
        <v>0.2775</v>
      </c>
      <c r="AC3439" s="75">
        <v>12</v>
      </c>
      <c r="AD3439" s="92">
        <f>IF(AL3439="","",+AC3439*AL3439)</f>
      </c>
      <c r="AE3439" s="93">
        <f>IF(AL3439="","",+AL3439*AB3439)</f>
      </c>
      <c r="AF3439" s="92">
        <f>IF(AL3439="","",+AL3439-AE3439)</f>
      </c>
      <c r="AG3439" s="93">
        <f>+V3439</f>
        <v>0</v>
      </c>
      <c r="AH3439" s="92">
        <f>IF(AF3439="","",+AF3439-AG3439)</f>
      </c>
      <c r="AI3439" s="92">
        <f>IF(AH3439="","",+AH3439*AC3439)</f>
      </c>
      <c r="AJ3439" s="93"/>
      <c r="AK3439" s="94">
        <v>0.33</v>
      </c>
      <c r="AL3439" s="93">
        <f>IF(V3439=0,"",V3439/(1-AB3439-AK3439))</f>
      </c>
      <c r="AM3439" s="95">
        <v>0.33</v>
      </c>
      <c r="AN3439" s="93">
        <f>IF(V3439=0,"",V3439/(1-AB3439-AM3439))</f>
      </c>
      <c r="AO3439" s="96">
        <v>1.2</v>
      </c>
      <c r="AP3439" s="93">
        <f>IF(BD!AJ3439="","",BD!AJ3439*BD!AO3439)</f>
      </c>
      <c r="AQ3439" s="91">
        <f>BD!AM3439/BD!AK3439-1</f>
        <v>0</v>
      </c>
      <c r="AR3439" s="91">
        <f>IF(BD!AN3439="","",IF(BD!AJ3439="","",BD!AN3439/BD!AJ3439-1))</f>
      </c>
      <c r="AS3439" s="91">
        <f>IF(BD!AN3439="","",IF(BD!AN3439&lt;BD!AL3439,"ABAIXO DA META","DENTRO DA META"))</f>
      </c>
      <c r="AT3439" s="91" t="str">
        <f>IF(BD!AJ3439="","EM ANÁLISE",IF(BD!AP3439&gt;=BD!AN3439,"GO", "NO GO"))</f>
        <v>EM ANÁLISE</v>
      </c>
      <c r="AU3439" s="97">
        <f>IF(AN3439="","",+BD!$AN3439-AJ3439)</f>
      </c>
      <c r="AV3439" s="98"/>
      <c r="AW3439" s="90">
        <f>BD!P3439*BD!AC3439</f>
        <v>0</v>
      </c>
      <c r="AX3439" s="90">
        <f>BD!V3439*BD!AC3439</f>
        <v>0</v>
      </c>
      <c r="AY3439" s="90">
        <f>IF(BD!AN3439="","",BD!AN3439*BD!AC3439)</f>
      </c>
      <c r="AZ3439" s="75" t="s">
        <v>123</v>
      </c>
      <c r="BA3439" s="75"/>
      <c r="BB3439" s="75"/>
      <c r="BC3439" s="75"/>
      <c r="BD3439" s="104"/>
      <c r="BE3439" s="104"/>
      <c r="BF3439" s="101"/>
      <c r="BG3439" s="101"/>
      <c r="BH3439" s="101"/>
      <c r="BI3439" s="101"/>
      <c r="BJ3439" s="101"/>
      <c r="BK3439" s="101"/>
      <c r="BL3439" s="101"/>
      <c r="BM3439" s="101"/>
      <c r="BN3439" s="101"/>
      <c r="BO3439" s="103"/>
      <c r="BP3439" s="101"/>
      <c r="BQ3439" s="101"/>
      <c r="BR3439" s="101"/>
      <c r="BS3439" s="101"/>
      <c r="BT3439" s="101"/>
      <c r="BU3439" s="101"/>
      <c r="BV3439" s="101"/>
      <c r="BW3439" s="101"/>
      <c r="BX3439" s="101"/>
      <c r="BY3439" s="101"/>
      <c r="BZ3439" s="101"/>
      <c r="CA3439" s="101"/>
      <c r="CB3439" s="101"/>
      <c r="CC3439" s="101"/>
      <c r="CD3439" s="101"/>
      <c r="CE3439" s="101"/>
      <c r="CF3439" s="101"/>
      <c r="CG3439" s="37" t="e">
        <f>VLOOKUP(Table_1[[#This Row],[EAN]],'[1]Planilha1'!$E:$R,13,0)</f>
        <v>#N/A</v>
      </c>
    </row>
    <row r="3440" ht="15" hidden="1">
      <c r="A3440" s="7"/>
      <c r="B3440" s="84" t="s">
        <v>2735</v>
      </c>
      <c r="C3440" s="75">
        <v>222759</v>
      </c>
      <c r="D3440" s="75"/>
      <c r="E3440" s="85">
        <v>7896058517521</v>
      </c>
      <c r="F3440" s="86" t="s">
        <v>3966</v>
      </c>
      <c r="G3440" s="75" t="s">
        <v>21</v>
      </c>
      <c r="H3440" s="75">
        <v>390</v>
      </c>
      <c r="I3440" s="87" t="s">
        <v>3106</v>
      </c>
      <c r="J3440" s="75" t="s">
        <v>1474</v>
      </c>
      <c r="K3440" s="88" t="s">
        <v>84</v>
      </c>
      <c r="L3440" s="88">
        <v>30</v>
      </c>
      <c r="M3440" s="88">
        <v>0</v>
      </c>
      <c r="N3440" s="75" t="s">
        <v>85</v>
      </c>
      <c r="O3440" s="75"/>
      <c r="P3440" s="106"/>
      <c r="Q3440" s="90">
        <f>(17/100+7.6/100+1.65/100)*P3440</f>
        <v>0</v>
      </c>
      <c r="R3440" s="104"/>
      <c r="S3440" s="104"/>
      <c r="T3440" s="104"/>
      <c r="U3440" s="104"/>
      <c r="V3440" s="90">
        <f>+P3440-Q3440+R3440+S3440+T3440+U3440</f>
        <v>0</v>
      </c>
      <c r="W3440" s="91">
        <f>(1.02/100)</f>
        <v>1.02E-2</v>
      </c>
      <c r="X3440" s="91">
        <v>4.8E-3</v>
      </c>
      <c r="Y3440" s="91">
        <v>0.17</v>
      </c>
      <c r="Z3440" s="91">
        <v>1.65E-2</v>
      </c>
      <c r="AA3440" s="91">
        <v>7.6E-2</v>
      </c>
      <c r="AB3440" s="91">
        <f>SUM(W3440:AA3440)</f>
        <v>0.2775</v>
      </c>
      <c r="AC3440" s="75">
        <v>12</v>
      </c>
      <c r="AD3440" s="92">
        <f>IF(AL3440="","",+AC3440*AL3440)</f>
      </c>
      <c r="AE3440" s="93">
        <f>IF(AL3440="","",+AL3440*AB3440)</f>
      </c>
      <c r="AF3440" s="92">
        <f>IF(AL3440="","",+AL3440-AE3440)</f>
      </c>
      <c r="AG3440" s="93">
        <f>+V3440</f>
        <v>0</v>
      </c>
      <c r="AH3440" s="92">
        <f>IF(AF3440="","",+AF3440-AG3440)</f>
      </c>
      <c r="AI3440" s="92">
        <f>IF(AH3440="","",+AH3440*AC3440)</f>
      </c>
      <c r="AJ3440" s="93"/>
      <c r="AK3440" s="94">
        <v>0.33</v>
      </c>
      <c r="AL3440" s="93">
        <f>IF(V3440=0,"",V3440/(1-AB3440-AK3440))</f>
      </c>
      <c r="AM3440" s="95">
        <v>0.33</v>
      </c>
      <c r="AN3440" s="93">
        <f>IF(V3440=0,"",V3440/(1-AB3440-AM3440))</f>
      </c>
      <c r="AO3440" s="96">
        <v>1.2</v>
      </c>
      <c r="AP3440" s="93">
        <f>IF(BD!AJ3440="","",BD!AJ3440*BD!AO3440)</f>
      </c>
      <c r="AQ3440" s="91">
        <f>BD!AM3440/BD!AK3440-1</f>
        <v>0</v>
      </c>
      <c r="AR3440" s="91">
        <f>IF(BD!AN3440="","",IF(BD!AJ3440="","",BD!AN3440/BD!AJ3440-1))</f>
      </c>
      <c r="AS3440" s="91">
        <f>IF(BD!AN3440="","",IF(BD!AN3440&lt;BD!AL3440,"ABAIXO DA META","DENTRO DA META"))</f>
      </c>
      <c r="AT3440" s="91" t="str">
        <f>IF(BD!AJ3440="","EM ANÁLISE",IF(BD!AP3440&gt;=BD!AN3440,"GO", "NO GO"))</f>
        <v>EM ANÁLISE</v>
      </c>
      <c r="AU3440" s="97">
        <f>IF(AN3440="","",+BD!$AN3440-AJ3440)</f>
      </c>
      <c r="AV3440" s="98"/>
      <c r="AW3440" s="90">
        <f>BD!P3440*BD!AC3440</f>
        <v>0</v>
      </c>
      <c r="AX3440" s="90">
        <f>BD!V3440*BD!AC3440</f>
        <v>0</v>
      </c>
      <c r="AY3440" s="90">
        <f>IF(BD!AN3440="","",BD!AN3440*BD!AC3440)</f>
      </c>
      <c r="AZ3440" s="75" t="s">
        <v>123</v>
      </c>
      <c r="BA3440" s="75"/>
      <c r="BB3440" s="75"/>
      <c r="BC3440" s="75"/>
      <c r="BD3440" s="104"/>
      <c r="BE3440" s="104"/>
      <c r="BF3440" s="101"/>
      <c r="BG3440" s="101"/>
      <c r="BH3440" s="101"/>
      <c r="BI3440" s="101"/>
      <c r="BJ3440" s="101"/>
      <c r="BK3440" s="101"/>
      <c r="BL3440" s="101"/>
      <c r="BM3440" s="101"/>
      <c r="BN3440" s="101"/>
      <c r="BO3440" s="103"/>
      <c r="BP3440" s="101"/>
      <c r="BQ3440" s="101"/>
      <c r="BR3440" s="101"/>
      <c r="BS3440" s="101"/>
      <c r="BT3440" s="101"/>
      <c r="BU3440" s="101"/>
      <c r="BV3440" s="101"/>
      <c r="BW3440" s="101"/>
      <c r="BX3440" s="101"/>
      <c r="BY3440" s="101"/>
      <c r="BZ3440" s="101"/>
      <c r="CA3440" s="101"/>
      <c r="CB3440" s="101"/>
      <c r="CC3440" s="101"/>
      <c r="CD3440" s="101"/>
      <c r="CE3440" s="101"/>
      <c r="CF3440" s="101"/>
      <c r="CG3440" s="37" t="e">
        <f>VLOOKUP(Table_1[[#This Row],[EAN]],'[1]Planilha1'!$E:$R,13,0)</f>
        <v>#N/A</v>
      </c>
    </row>
    <row r="3441" ht="15" hidden="1">
      <c r="A3441" s="7"/>
      <c r="B3441" s="84" t="s">
        <v>2735</v>
      </c>
      <c r="C3441" s="75">
        <v>222760</v>
      </c>
      <c r="D3441" s="75"/>
      <c r="E3441" s="85">
        <v>7896058504668</v>
      </c>
      <c r="F3441" s="86" t="s">
        <v>3967</v>
      </c>
      <c r="G3441" s="75" t="s">
        <v>21</v>
      </c>
      <c r="H3441" s="75">
        <v>390</v>
      </c>
      <c r="I3441" s="87" t="s">
        <v>3106</v>
      </c>
      <c r="J3441" s="75" t="s">
        <v>1474</v>
      </c>
      <c r="K3441" s="88" t="s">
        <v>84</v>
      </c>
      <c r="L3441" s="88">
        <v>30</v>
      </c>
      <c r="M3441" s="88">
        <v>0</v>
      </c>
      <c r="N3441" s="75" t="s">
        <v>85</v>
      </c>
      <c r="O3441" s="75"/>
      <c r="P3441" s="106"/>
      <c r="Q3441" s="90">
        <f>(17/100+7.6/100+1.65/100)*P3441</f>
        <v>0</v>
      </c>
      <c r="R3441" s="104"/>
      <c r="S3441" s="104"/>
      <c r="T3441" s="104"/>
      <c r="U3441" s="104"/>
      <c r="V3441" s="90">
        <f>+P3441-Q3441+R3441+S3441+T3441+U3441</f>
        <v>0</v>
      </c>
      <c r="W3441" s="91">
        <f>(1.02/100)</f>
        <v>1.02E-2</v>
      </c>
      <c r="X3441" s="91">
        <v>4.8E-3</v>
      </c>
      <c r="Y3441" s="91">
        <v>0.17</v>
      </c>
      <c r="Z3441" s="91">
        <v>1.65E-2</v>
      </c>
      <c r="AA3441" s="91">
        <v>7.6E-2</v>
      </c>
      <c r="AB3441" s="91">
        <f>SUM(W3441:AA3441)</f>
        <v>0.2775</v>
      </c>
      <c r="AC3441" s="75">
        <v>12</v>
      </c>
      <c r="AD3441" s="92">
        <f>IF(AL3441="","",+AC3441*AL3441)</f>
      </c>
      <c r="AE3441" s="93">
        <f>IF(AL3441="","",+AL3441*AB3441)</f>
      </c>
      <c r="AF3441" s="92">
        <f>IF(AL3441="","",+AL3441-AE3441)</f>
      </c>
      <c r="AG3441" s="93">
        <f>+V3441</f>
        <v>0</v>
      </c>
      <c r="AH3441" s="92">
        <f>IF(AF3441="","",+AF3441-AG3441)</f>
      </c>
      <c r="AI3441" s="92">
        <f>IF(AH3441="","",+AH3441*AC3441)</f>
      </c>
      <c r="AJ3441" s="93"/>
      <c r="AK3441" s="94">
        <v>0.33</v>
      </c>
      <c r="AL3441" s="93">
        <f>IF(V3441=0,"",V3441/(1-AB3441-AK3441))</f>
      </c>
      <c r="AM3441" s="95">
        <v>0.33</v>
      </c>
      <c r="AN3441" s="93">
        <f>IF(V3441=0,"",V3441/(1-AB3441-AM3441))</f>
      </c>
      <c r="AO3441" s="96">
        <v>1.2</v>
      </c>
      <c r="AP3441" s="93">
        <f>IF(BD!AJ3441="","",BD!AJ3441*BD!AO3441)</f>
      </c>
      <c r="AQ3441" s="91">
        <f>BD!AM3441/BD!AK3441-1</f>
        <v>0</v>
      </c>
      <c r="AR3441" s="91">
        <f>IF(BD!AN3441="","",IF(BD!AJ3441="","",BD!AN3441/BD!AJ3441-1))</f>
      </c>
      <c r="AS3441" s="91">
        <f>IF(BD!AN3441="","",IF(BD!AN3441&lt;BD!AL3441,"ABAIXO DA META","DENTRO DA META"))</f>
      </c>
      <c r="AT3441" s="91" t="str">
        <f>IF(BD!AJ3441="","EM ANÁLISE",IF(BD!AP3441&gt;=BD!AN3441,"GO", "NO GO"))</f>
        <v>EM ANÁLISE</v>
      </c>
      <c r="AU3441" s="97">
        <f>IF(AN3441="","",+BD!$AN3441-AJ3441)</f>
      </c>
      <c r="AV3441" s="98"/>
      <c r="AW3441" s="90">
        <f>BD!P3441*BD!AC3441</f>
        <v>0</v>
      </c>
      <c r="AX3441" s="90">
        <f>BD!V3441*BD!AC3441</f>
        <v>0</v>
      </c>
      <c r="AY3441" s="90">
        <f>IF(BD!AN3441="","",BD!AN3441*BD!AC3441)</f>
      </c>
      <c r="AZ3441" s="75" t="s">
        <v>123</v>
      </c>
      <c r="BA3441" s="75"/>
      <c r="BB3441" s="75"/>
      <c r="BC3441" s="75"/>
      <c r="BD3441" s="104"/>
      <c r="BE3441" s="104"/>
      <c r="BF3441" s="101"/>
      <c r="BG3441" s="101"/>
      <c r="BH3441" s="101"/>
      <c r="BI3441" s="101"/>
      <c r="BJ3441" s="101"/>
      <c r="BK3441" s="101"/>
      <c r="BL3441" s="101"/>
      <c r="BM3441" s="101"/>
      <c r="BN3441" s="101"/>
      <c r="BO3441" s="103"/>
      <c r="BP3441" s="101"/>
      <c r="BQ3441" s="101"/>
      <c r="BR3441" s="101"/>
      <c r="BS3441" s="101"/>
      <c r="BT3441" s="101"/>
      <c r="BU3441" s="101"/>
      <c r="BV3441" s="101"/>
      <c r="BW3441" s="101"/>
      <c r="BX3441" s="101"/>
      <c r="BY3441" s="101"/>
      <c r="BZ3441" s="101"/>
      <c r="CA3441" s="101"/>
      <c r="CB3441" s="101"/>
      <c r="CC3441" s="101"/>
      <c r="CD3441" s="101"/>
      <c r="CE3441" s="101"/>
      <c r="CF3441" s="101"/>
      <c r="CG3441" s="37" t="e">
        <f>VLOOKUP(Table_1[[#This Row],[EAN]],'[1]Planilha1'!$E:$R,13,0)</f>
        <v>#N/A</v>
      </c>
    </row>
    <row r="3442" ht="15" hidden="1">
      <c r="A3442" s="7"/>
      <c r="B3442" s="84" t="s">
        <v>2735</v>
      </c>
      <c r="C3442" s="75">
        <v>222761</v>
      </c>
      <c r="D3442" s="75"/>
      <c r="E3442" s="85">
        <v>7896058501704</v>
      </c>
      <c r="F3442" s="86" t="s">
        <v>3968</v>
      </c>
      <c r="G3442" s="75" t="s">
        <v>21</v>
      </c>
      <c r="H3442" s="75">
        <v>390</v>
      </c>
      <c r="I3442" s="87" t="s">
        <v>3106</v>
      </c>
      <c r="J3442" s="75" t="s">
        <v>1474</v>
      </c>
      <c r="K3442" s="88" t="s">
        <v>84</v>
      </c>
      <c r="L3442" s="88">
        <v>30</v>
      </c>
      <c r="M3442" s="88">
        <v>0</v>
      </c>
      <c r="N3442" s="75" t="s">
        <v>85</v>
      </c>
      <c r="O3442" s="75"/>
      <c r="P3442" s="106"/>
      <c r="Q3442" s="90">
        <f>(17/100+7.6/100+1.65/100)*P3442</f>
        <v>0</v>
      </c>
      <c r="R3442" s="104"/>
      <c r="S3442" s="104"/>
      <c r="T3442" s="104"/>
      <c r="U3442" s="104"/>
      <c r="V3442" s="90">
        <f>+P3442-Q3442+R3442+S3442+T3442+U3442</f>
        <v>0</v>
      </c>
      <c r="W3442" s="91">
        <f>(1.02/100)</f>
        <v>1.02E-2</v>
      </c>
      <c r="X3442" s="91">
        <v>4.8E-3</v>
      </c>
      <c r="Y3442" s="91">
        <v>0.17</v>
      </c>
      <c r="Z3442" s="91">
        <v>1.65E-2</v>
      </c>
      <c r="AA3442" s="91">
        <v>7.6E-2</v>
      </c>
      <c r="AB3442" s="91">
        <f>SUM(W3442:AA3442)</f>
        <v>0.2775</v>
      </c>
      <c r="AC3442" s="75">
        <v>12</v>
      </c>
      <c r="AD3442" s="92">
        <f>IF(AL3442="","",+AC3442*AL3442)</f>
      </c>
      <c r="AE3442" s="93">
        <f>IF(AL3442="","",+AL3442*AB3442)</f>
      </c>
      <c r="AF3442" s="92">
        <f>IF(AL3442="","",+AL3442-AE3442)</f>
      </c>
      <c r="AG3442" s="93">
        <f>+V3442</f>
        <v>0</v>
      </c>
      <c r="AH3442" s="92">
        <f>IF(AF3442="","",+AF3442-AG3442)</f>
      </c>
      <c r="AI3442" s="92">
        <f>IF(AH3442="","",+AH3442*AC3442)</f>
      </c>
      <c r="AJ3442" s="93"/>
      <c r="AK3442" s="94">
        <v>0.33</v>
      </c>
      <c r="AL3442" s="93">
        <f>IF(V3442=0,"",V3442/(1-AB3442-AK3442))</f>
      </c>
      <c r="AM3442" s="95">
        <v>0.33</v>
      </c>
      <c r="AN3442" s="93">
        <f>IF(V3442=0,"",V3442/(1-AB3442-AM3442))</f>
      </c>
      <c r="AO3442" s="96">
        <v>1.2</v>
      </c>
      <c r="AP3442" s="93">
        <f>IF(BD!AJ3442="","",BD!AJ3442*BD!AO3442)</f>
      </c>
      <c r="AQ3442" s="91">
        <f>BD!AM3442/BD!AK3442-1</f>
        <v>0</v>
      </c>
      <c r="AR3442" s="91">
        <f>IF(BD!AN3442="","",IF(BD!AJ3442="","",BD!AN3442/BD!AJ3442-1))</f>
      </c>
      <c r="AS3442" s="91">
        <f>IF(BD!AN3442="","",IF(BD!AN3442&lt;BD!AL3442,"ABAIXO DA META","DENTRO DA META"))</f>
      </c>
      <c r="AT3442" s="91" t="str">
        <f>IF(BD!AJ3442="","EM ANÁLISE",IF(BD!AP3442&gt;=BD!AN3442,"GO", "NO GO"))</f>
        <v>EM ANÁLISE</v>
      </c>
      <c r="AU3442" s="97">
        <f>IF(AN3442="","",+BD!$AN3442-AJ3442)</f>
      </c>
      <c r="AV3442" s="98"/>
      <c r="AW3442" s="90">
        <f>BD!P3442*BD!AC3442</f>
        <v>0</v>
      </c>
      <c r="AX3442" s="90">
        <f>BD!V3442*BD!AC3442</f>
        <v>0</v>
      </c>
      <c r="AY3442" s="90">
        <f>IF(BD!AN3442="","",BD!AN3442*BD!AC3442)</f>
      </c>
      <c r="AZ3442" s="75" t="s">
        <v>123</v>
      </c>
      <c r="BA3442" s="75"/>
      <c r="BB3442" s="75"/>
      <c r="BC3442" s="75"/>
      <c r="BD3442" s="104"/>
      <c r="BE3442" s="104"/>
      <c r="BF3442" s="101"/>
      <c r="BG3442" s="101"/>
      <c r="BH3442" s="101"/>
      <c r="BI3442" s="101"/>
      <c r="BJ3442" s="101"/>
      <c r="BK3442" s="101"/>
      <c r="BL3442" s="101"/>
      <c r="BM3442" s="101"/>
      <c r="BN3442" s="101"/>
      <c r="BO3442" s="103"/>
      <c r="BP3442" s="101"/>
      <c r="BQ3442" s="101"/>
      <c r="BR3442" s="101"/>
      <c r="BS3442" s="101"/>
      <c r="BT3442" s="101"/>
      <c r="BU3442" s="101"/>
      <c r="BV3442" s="101"/>
      <c r="BW3442" s="101"/>
      <c r="BX3442" s="101"/>
      <c r="BY3442" s="101"/>
      <c r="BZ3442" s="101"/>
      <c r="CA3442" s="101"/>
      <c r="CB3442" s="101"/>
      <c r="CC3442" s="101"/>
      <c r="CD3442" s="101"/>
      <c r="CE3442" s="101"/>
      <c r="CF3442" s="101"/>
      <c r="CG3442" s="37" t="e">
        <f>VLOOKUP(Table_1[[#This Row],[EAN]],'[1]Planilha1'!$E:$R,13,0)</f>
        <v>#N/A</v>
      </c>
    </row>
    <row r="3443" ht="15" hidden="1">
      <c r="A3443" s="7"/>
      <c r="B3443" s="84" t="s">
        <v>2735</v>
      </c>
      <c r="C3443" s="75">
        <v>222762</v>
      </c>
      <c r="D3443" s="75"/>
      <c r="E3443" s="85">
        <v>7896058592733</v>
      </c>
      <c r="F3443" s="86" t="s">
        <v>3969</v>
      </c>
      <c r="G3443" s="75" t="s">
        <v>21</v>
      </c>
      <c r="H3443" s="75">
        <v>390</v>
      </c>
      <c r="I3443" s="87" t="s">
        <v>3106</v>
      </c>
      <c r="J3443" s="75" t="s">
        <v>1474</v>
      </c>
      <c r="K3443" s="88" t="s">
        <v>84</v>
      </c>
      <c r="L3443" s="88">
        <v>36</v>
      </c>
      <c r="M3443" s="88">
        <v>0</v>
      </c>
      <c r="N3443" s="75" t="s">
        <v>85</v>
      </c>
      <c r="O3443" s="75"/>
      <c r="P3443" s="106"/>
      <c r="Q3443" s="90">
        <f>(17/100+7.6/100+1.65/100)*P3443</f>
        <v>0</v>
      </c>
      <c r="R3443" s="104"/>
      <c r="S3443" s="104"/>
      <c r="T3443" s="104"/>
      <c r="U3443" s="104"/>
      <c r="V3443" s="90">
        <f>+P3443-Q3443+R3443+S3443+T3443+U3443</f>
        <v>0</v>
      </c>
      <c r="W3443" s="91">
        <f>(1.02/100)</f>
        <v>1.02E-2</v>
      </c>
      <c r="X3443" s="91">
        <v>4.8E-3</v>
      </c>
      <c r="Y3443" s="91">
        <v>0.17</v>
      </c>
      <c r="Z3443" s="91">
        <v>1.65E-2</v>
      </c>
      <c r="AA3443" s="91">
        <v>7.6E-2</v>
      </c>
      <c r="AB3443" s="91">
        <f>SUM(W3443:AA3443)</f>
        <v>0.2775</v>
      </c>
      <c r="AC3443" s="75">
        <v>12</v>
      </c>
      <c r="AD3443" s="92">
        <f>IF(AL3443="","",+AC3443*AL3443)</f>
      </c>
      <c r="AE3443" s="93">
        <f>IF(AL3443="","",+AL3443*AB3443)</f>
      </c>
      <c r="AF3443" s="92">
        <f>IF(AL3443="","",+AL3443-AE3443)</f>
      </c>
      <c r="AG3443" s="93">
        <f>+V3443</f>
        <v>0</v>
      </c>
      <c r="AH3443" s="92">
        <f>IF(AF3443="","",+AF3443-AG3443)</f>
      </c>
      <c r="AI3443" s="92">
        <f>IF(AH3443="","",+AH3443*AC3443)</f>
      </c>
      <c r="AJ3443" s="93"/>
      <c r="AK3443" s="94">
        <v>0.33</v>
      </c>
      <c r="AL3443" s="93">
        <f>IF(V3443=0,"",V3443/(1-AB3443-AK3443))</f>
      </c>
      <c r="AM3443" s="95">
        <v>0.33</v>
      </c>
      <c r="AN3443" s="93">
        <f>IF(V3443=0,"",V3443/(1-AB3443-AM3443))</f>
      </c>
      <c r="AO3443" s="96">
        <v>1.2</v>
      </c>
      <c r="AP3443" s="93">
        <f>IF(BD!AJ3443="","",BD!AJ3443*BD!AO3443)</f>
      </c>
      <c r="AQ3443" s="91">
        <f>BD!AM3443/BD!AK3443-1</f>
        <v>0</v>
      </c>
      <c r="AR3443" s="91">
        <f>IF(BD!AN3443="","",IF(BD!AJ3443="","",BD!AN3443/BD!AJ3443-1))</f>
      </c>
      <c r="AS3443" s="91">
        <f>IF(BD!AN3443="","",IF(BD!AN3443&lt;BD!AL3443,"ABAIXO DA META","DENTRO DA META"))</f>
      </c>
      <c r="AT3443" s="91" t="str">
        <f>IF(BD!AJ3443="","EM ANÁLISE",IF(BD!AP3443&gt;=BD!AN3443,"GO", "NO GO"))</f>
        <v>EM ANÁLISE</v>
      </c>
      <c r="AU3443" s="97">
        <f>IF(AN3443="","",+BD!$AN3443-AJ3443)</f>
      </c>
      <c r="AV3443" s="98"/>
      <c r="AW3443" s="90">
        <f>BD!P3443*BD!AC3443</f>
        <v>0</v>
      </c>
      <c r="AX3443" s="90">
        <f>BD!V3443*BD!AC3443</f>
        <v>0</v>
      </c>
      <c r="AY3443" s="90">
        <f>IF(BD!AN3443="","",BD!AN3443*BD!AC3443)</f>
      </c>
      <c r="AZ3443" s="75" t="s">
        <v>123</v>
      </c>
      <c r="BA3443" s="75"/>
      <c r="BB3443" s="75"/>
      <c r="BC3443" s="75"/>
      <c r="BD3443" s="104"/>
      <c r="BE3443" s="104"/>
      <c r="BF3443" s="101"/>
      <c r="BG3443" s="101"/>
      <c r="BH3443" s="101"/>
      <c r="BI3443" s="101"/>
      <c r="BJ3443" s="101"/>
      <c r="BK3443" s="101"/>
      <c r="BL3443" s="101"/>
      <c r="BM3443" s="101"/>
      <c r="BN3443" s="101"/>
      <c r="BO3443" s="103"/>
      <c r="BP3443" s="101"/>
      <c r="BQ3443" s="101"/>
      <c r="BR3443" s="101"/>
      <c r="BS3443" s="101"/>
      <c r="BT3443" s="101"/>
      <c r="BU3443" s="101"/>
      <c r="BV3443" s="101"/>
      <c r="BW3443" s="101"/>
      <c r="BX3443" s="101"/>
      <c r="BY3443" s="101"/>
      <c r="BZ3443" s="101"/>
      <c r="CA3443" s="101"/>
      <c r="CB3443" s="101"/>
      <c r="CC3443" s="101"/>
      <c r="CD3443" s="101"/>
      <c r="CE3443" s="101"/>
      <c r="CF3443" s="101"/>
      <c r="CG3443" s="37" t="e">
        <f>VLOOKUP(Table_1[[#This Row],[EAN]],'[1]Planilha1'!$E:$R,13,0)</f>
        <v>#N/A</v>
      </c>
    </row>
    <row r="3444" ht="15" hidden="1">
      <c r="A3444" s="7"/>
      <c r="B3444" s="84" t="s">
        <v>2735</v>
      </c>
      <c r="C3444" s="75">
        <v>222763</v>
      </c>
      <c r="D3444" s="75"/>
      <c r="E3444" s="85">
        <v>7796058592740</v>
      </c>
      <c r="F3444" s="86" t="s">
        <v>3968</v>
      </c>
      <c r="G3444" s="75" t="s">
        <v>21</v>
      </c>
      <c r="H3444" s="75">
        <v>390</v>
      </c>
      <c r="I3444" s="87" t="s">
        <v>3106</v>
      </c>
      <c r="J3444" s="75" t="s">
        <v>1474</v>
      </c>
      <c r="K3444" s="88" t="s">
        <v>84</v>
      </c>
      <c r="L3444" s="88">
        <v>36</v>
      </c>
      <c r="M3444" s="88">
        <v>0</v>
      </c>
      <c r="N3444" s="75" t="s">
        <v>85</v>
      </c>
      <c r="O3444" s="75"/>
      <c r="P3444" s="106"/>
      <c r="Q3444" s="90">
        <f>(17/100+7.6/100+1.65/100)*P3444</f>
        <v>0</v>
      </c>
      <c r="R3444" s="104"/>
      <c r="S3444" s="104"/>
      <c r="T3444" s="104"/>
      <c r="U3444" s="104"/>
      <c r="V3444" s="90">
        <f>+P3444-Q3444+R3444+S3444+T3444+U3444</f>
        <v>0</v>
      </c>
      <c r="W3444" s="91">
        <f>(1.02/100)</f>
        <v>1.02E-2</v>
      </c>
      <c r="X3444" s="91">
        <v>4.8E-3</v>
      </c>
      <c r="Y3444" s="91">
        <v>0.17</v>
      </c>
      <c r="Z3444" s="91">
        <v>1.65E-2</v>
      </c>
      <c r="AA3444" s="91">
        <v>7.6E-2</v>
      </c>
      <c r="AB3444" s="91">
        <f>SUM(W3444:AA3444)</f>
        <v>0.2775</v>
      </c>
      <c r="AC3444" s="75">
        <v>12</v>
      </c>
      <c r="AD3444" s="92">
        <f>IF(AL3444="","",+AC3444*AL3444)</f>
      </c>
      <c r="AE3444" s="93">
        <f>IF(AL3444="","",+AL3444*AB3444)</f>
      </c>
      <c r="AF3444" s="92">
        <f>IF(AL3444="","",+AL3444-AE3444)</f>
      </c>
      <c r="AG3444" s="93">
        <f>+V3444</f>
        <v>0</v>
      </c>
      <c r="AH3444" s="92">
        <f>IF(AF3444="","",+AF3444-AG3444)</f>
      </c>
      <c r="AI3444" s="92">
        <f>IF(AH3444="","",+AH3444*AC3444)</f>
      </c>
      <c r="AJ3444" s="93"/>
      <c r="AK3444" s="94">
        <v>0.33</v>
      </c>
      <c r="AL3444" s="93">
        <f>IF(V3444=0,"",V3444/(1-AB3444-AK3444))</f>
      </c>
      <c r="AM3444" s="95">
        <v>0.33</v>
      </c>
      <c r="AN3444" s="93">
        <f>IF(V3444=0,"",V3444/(1-AB3444-AM3444))</f>
      </c>
      <c r="AO3444" s="96">
        <v>1.2</v>
      </c>
      <c r="AP3444" s="93">
        <f>IF(BD!AJ3444="","",BD!AJ3444*BD!AO3444)</f>
      </c>
      <c r="AQ3444" s="91">
        <f>BD!AM3444/BD!AK3444-1</f>
        <v>0</v>
      </c>
      <c r="AR3444" s="91">
        <f>IF(BD!AN3444="","",IF(BD!AJ3444="","",BD!AN3444/BD!AJ3444-1))</f>
      </c>
      <c r="AS3444" s="91">
        <f>IF(BD!AN3444="","",IF(BD!AN3444&lt;BD!AL3444,"ABAIXO DA META","DENTRO DA META"))</f>
      </c>
      <c r="AT3444" s="91" t="str">
        <f>IF(BD!AJ3444="","EM ANÁLISE",IF(BD!AP3444&gt;=BD!AN3444,"GO", "NO GO"))</f>
        <v>EM ANÁLISE</v>
      </c>
      <c r="AU3444" s="97">
        <f>IF(AN3444="","",+BD!$AN3444-AJ3444)</f>
      </c>
      <c r="AV3444" s="98"/>
      <c r="AW3444" s="90">
        <f>BD!P3444*BD!AC3444</f>
        <v>0</v>
      </c>
      <c r="AX3444" s="90">
        <f>BD!V3444*BD!AC3444</f>
        <v>0</v>
      </c>
      <c r="AY3444" s="90">
        <f>IF(BD!AN3444="","",BD!AN3444*BD!AC3444)</f>
      </c>
      <c r="AZ3444" s="75" t="s">
        <v>123</v>
      </c>
      <c r="BA3444" s="75"/>
      <c r="BB3444" s="75"/>
      <c r="BC3444" s="75"/>
      <c r="BD3444" s="104"/>
      <c r="BE3444" s="104"/>
      <c r="BF3444" s="101"/>
      <c r="BG3444" s="101"/>
      <c r="BH3444" s="101"/>
      <c r="BI3444" s="101"/>
      <c r="BJ3444" s="101"/>
      <c r="BK3444" s="101"/>
      <c r="BL3444" s="101"/>
      <c r="BM3444" s="101"/>
      <c r="BN3444" s="101"/>
      <c r="BO3444" s="103"/>
      <c r="BP3444" s="101"/>
      <c r="BQ3444" s="101"/>
      <c r="BR3444" s="101"/>
      <c r="BS3444" s="101"/>
      <c r="BT3444" s="101"/>
      <c r="BU3444" s="101"/>
      <c r="BV3444" s="101"/>
      <c r="BW3444" s="101"/>
      <c r="BX3444" s="101"/>
      <c r="BY3444" s="101"/>
      <c r="BZ3444" s="101"/>
      <c r="CA3444" s="101"/>
      <c r="CB3444" s="101"/>
      <c r="CC3444" s="101"/>
      <c r="CD3444" s="101"/>
      <c r="CE3444" s="101"/>
      <c r="CF3444" s="101"/>
      <c r="CG3444" s="37" t="e">
        <f>VLOOKUP(Table_1[[#This Row],[EAN]],'[1]Planilha1'!$E:$R,13,0)</f>
        <v>#N/A</v>
      </c>
    </row>
    <row r="3445" ht="15" hidden="1">
      <c r="A3445" s="7"/>
      <c r="B3445" s="84" t="s">
        <v>2735</v>
      </c>
      <c r="C3445" s="75">
        <v>222764</v>
      </c>
      <c r="D3445" s="75"/>
      <c r="E3445" s="85">
        <v>7896058593389</v>
      </c>
      <c r="F3445" s="86" t="s">
        <v>3970</v>
      </c>
      <c r="G3445" s="75" t="s">
        <v>21</v>
      </c>
      <c r="H3445" s="75">
        <v>980</v>
      </c>
      <c r="I3445" s="87" t="s">
        <v>3069</v>
      </c>
      <c r="J3445" s="75" t="s">
        <v>683</v>
      </c>
      <c r="K3445" s="88" t="s">
        <v>84</v>
      </c>
      <c r="L3445" s="88">
        <v>108</v>
      </c>
      <c r="M3445" s="88">
        <v>0</v>
      </c>
      <c r="N3445" s="75" t="s">
        <v>85</v>
      </c>
      <c r="O3445" s="75"/>
      <c r="P3445" s="106"/>
      <c r="Q3445" s="90">
        <f>(17/100+7.6/100+1.65/100)*P3445</f>
        <v>0</v>
      </c>
      <c r="R3445" s="104"/>
      <c r="S3445" s="104"/>
      <c r="T3445" s="104"/>
      <c r="U3445" s="104"/>
      <c r="V3445" s="90">
        <f>+P3445-Q3445+R3445+S3445+T3445+U3445</f>
        <v>0</v>
      </c>
      <c r="W3445" s="91">
        <f>(1.02/100)</f>
        <v>1.02E-2</v>
      </c>
      <c r="X3445" s="91">
        <v>4.8E-3</v>
      </c>
      <c r="Y3445" s="91">
        <v>0.17</v>
      </c>
      <c r="Z3445" s="91">
        <v>1.65E-2</v>
      </c>
      <c r="AA3445" s="91">
        <v>7.6E-2</v>
      </c>
      <c r="AB3445" s="91">
        <f>SUM(W3445:AA3445)</f>
        <v>0.2775</v>
      </c>
      <c r="AC3445" s="75">
        <v>12</v>
      </c>
      <c r="AD3445" s="92">
        <f>IF(AL3445="","",+AC3445*AL3445)</f>
      </c>
      <c r="AE3445" s="93">
        <f>IF(AL3445="","",+AL3445*AB3445)</f>
      </c>
      <c r="AF3445" s="92">
        <f>IF(AL3445="","",+AL3445-AE3445)</f>
      </c>
      <c r="AG3445" s="93">
        <f>+V3445</f>
        <v>0</v>
      </c>
      <c r="AH3445" s="92">
        <f>IF(AF3445="","",+AF3445-AG3445)</f>
      </c>
      <c r="AI3445" s="92">
        <f>IF(AH3445="","",+AH3445*AC3445)</f>
      </c>
      <c r="AJ3445" s="93"/>
      <c r="AK3445" s="94">
        <v>0.33</v>
      </c>
      <c r="AL3445" s="93">
        <f>IF(V3445=0,"",V3445/(1-AB3445-AK3445))</f>
      </c>
      <c r="AM3445" s="95">
        <v>0.33</v>
      </c>
      <c r="AN3445" s="93">
        <f>IF(V3445=0,"",V3445/(1-AB3445-AM3445))</f>
      </c>
      <c r="AO3445" s="96">
        <v>1.2</v>
      </c>
      <c r="AP3445" s="93">
        <f>IF(BD!AJ3445="","",BD!AJ3445*BD!AO3445)</f>
      </c>
      <c r="AQ3445" s="91">
        <f>BD!AM3445/BD!AK3445-1</f>
        <v>0</v>
      </c>
      <c r="AR3445" s="91">
        <f>IF(BD!AN3445="","",IF(BD!AJ3445="","",BD!AN3445/BD!AJ3445-1))</f>
      </c>
      <c r="AS3445" s="91">
        <f>IF(BD!AN3445="","",IF(BD!AN3445&lt;BD!AL3445,"ABAIXO DA META","DENTRO DA META"))</f>
      </c>
      <c r="AT3445" s="91" t="str">
        <f>IF(BD!AJ3445="","EM ANÁLISE",IF(BD!AP3445&gt;=BD!AN3445,"GO", "NO GO"))</f>
        <v>EM ANÁLISE</v>
      </c>
      <c r="AU3445" s="97">
        <f>IF(AN3445="","",+BD!$AN3445-AJ3445)</f>
      </c>
      <c r="AV3445" s="98"/>
      <c r="AW3445" s="90">
        <f>BD!P3445*BD!AC3445</f>
        <v>0</v>
      </c>
      <c r="AX3445" s="90">
        <f>BD!V3445*BD!AC3445</f>
        <v>0</v>
      </c>
      <c r="AY3445" s="90">
        <f>IF(BD!AN3445="","",BD!AN3445*BD!AC3445)</f>
      </c>
      <c r="AZ3445" s="75" t="s">
        <v>123</v>
      </c>
      <c r="BA3445" s="75"/>
      <c r="BB3445" s="75"/>
      <c r="BC3445" s="75"/>
      <c r="BD3445" s="104"/>
      <c r="BE3445" s="104"/>
      <c r="BF3445" s="101"/>
      <c r="BG3445" s="101"/>
      <c r="BH3445" s="101"/>
      <c r="BI3445" s="101"/>
      <c r="BJ3445" s="101"/>
      <c r="BK3445" s="101"/>
      <c r="BL3445" s="101"/>
      <c r="BM3445" s="101"/>
      <c r="BN3445" s="101"/>
      <c r="BO3445" s="103"/>
      <c r="BP3445" s="101"/>
      <c r="BQ3445" s="101"/>
      <c r="BR3445" s="101"/>
      <c r="BS3445" s="101"/>
      <c r="BT3445" s="101"/>
      <c r="BU3445" s="101"/>
      <c r="BV3445" s="101"/>
      <c r="BW3445" s="101"/>
      <c r="BX3445" s="101"/>
      <c r="BY3445" s="101"/>
      <c r="BZ3445" s="101"/>
      <c r="CA3445" s="101"/>
      <c r="CB3445" s="101"/>
      <c r="CC3445" s="101"/>
      <c r="CD3445" s="101"/>
      <c r="CE3445" s="101"/>
      <c r="CF3445" s="101"/>
      <c r="CG3445" s="37" t="e">
        <f>VLOOKUP(Table_1[[#This Row],[EAN]],'[1]Planilha1'!$E:$R,13,0)</f>
        <v>#N/A</v>
      </c>
    </row>
    <row r="3446" ht="15" hidden="1">
      <c r="A3446" s="7"/>
      <c r="B3446" s="84" t="s">
        <v>2735</v>
      </c>
      <c r="C3446" s="75">
        <v>222765</v>
      </c>
      <c r="D3446" s="75"/>
      <c r="E3446" s="85">
        <v>7896058593402</v>
      </c>
      <c r="F3446" s="86" t="s">
        <v>3971</v>
      </c>
      <c r="G3446" s="75" t="s">
        <v>21</v>
      </c>
      <c r="H3446" s="75">
        <v>980</v>
      </c>
      <c r="I3446" s="87" t="s">
        <v>3069</v>
      </c>
      <c r="J3446" s="75" t="s">
        <v>3972</v>
      </c>
      <c r="K3446" s="88" t="s">
        <v>84</v>
      </c>
      <c r="L3446" s="88">
        <v>108</v>
      </c>
      <c r="M3446" s="88">
        <v>0</v>
      </c>
      <c r="N3446" s="75" t="s">
        <v>85</v>
      </c>
      <c r="O3446" s="75"/>
      <c r="P3446" s="106"/>
      <c r="Q3446" s="90">
        <f>(17/100+7.6/100+1.65/100)*P3446</f>
        <v>0</v>
      </c>
      <c r="R3446" s="104"/>
      <c r="S3446" s="104"/>
      <c r="T3446" s="104"/>
      <c r="U3446" s="104"/>
      <c r="V3446" s="90">
        <f>+P3446-Q3446+R3446+S3446+T3446+U3446</f>
        <v>0</v>
      </c>
      <c r="W3446" s="91">
        <f>(1.02/100)</f>
        <v>1.02E-2</v>
      </c>
      <c r="X3446" s="91">
        <v>4.8E-3</v>
      </c>
      <c r="Y3446" s="91">
        <v>0.17</v>
      </c>
      <c r="Z3446" s="91">
        <v>1.65E-2</v>
      </c>
      <c r="AA3446" s="91">
        <v>7.6E-2</v>
      </c>
      <c r="AB3446" s="91">
        <f>SUM(W3446:AA3446)</f>
        <v>0.2775</v>
      </c>
      <c r="AC3446" s="75">
        <v>12</v>
      </c>
      <c r="AD3446" s="92">
        <f>IF(AL3446="","",+AC3446*AL3446)</f>
      </c>
      <c r="AE3446" s="93">
        <f>IF(AL3446="","",+AL3446*AB3446)</f>
      </c>
      <c r="AF3446" s="92">
        <f>IF(AL3446="","",+AL3446-AE3446)</f>
      </c>
      <c r="AG3446" s="93">
        <f>+V3446</f>
        <v>0</v>
      </c>
      <c r="AH3446" s="92">
        <f>IF(AF3446="","",+AF3446-AG3446)</f>
      </c>
      <c r="AI3446" s="92">
        <f>IF(AH3446="","",+AH3446*AC3446)</f>
      </c>
      <c r="AJ3446" s="93"/>
      <c r="AK3446" s="94">
        <v>0.33</v>
      </c>
      <c r="AL3446" s="93">
        <f>IF(V3446=0,"",V3446/(1-AB3446-AK3446))</f>
      </c>
      <c r="AM3446" s="95">
        <v>0.33</v>
      </c>
      <c r="AN3446" s="93">
        <f>IF(V3446=0,"",V3446/(1-AB3446-AM3446))</f>
      </c>
      <c r="AO3446" s="96">
        <v>1.2</v>
      </c>
      <c r="AP3446" s="93">
        <f>IF(BD!AJ3446="","",BD!AJ3446*BD!AO3446)</f>
      </c>
      <c r="AQ3446" s="91">
        <f>BD!AM3446/BD!AK3446-1</f>
        <v>0</v>
      </c>
      <c r="AR3446" s="91">
        <f>IF(BD!AN3446="","",IF(BD!AJ3446="","",BD!AN3446/BD!AJ3446-1))</f>
      </c>
      <c r="AS3446" s="91">
        <f>IF(BD!AN3446="","",IF(BD!AN3446&lt;BD!AL3446,"ABAIXO DA META","DENTRO DA META"))</f>
      </c>
      <c r="AT3446" s="91" t="str">
        <f>IF(BD!AJ3446="","EM ANÁLISE",IF(BD!AP3446&gt;=BD!AN3446,"GO", "NO GO"))</f>
        <v>EM ANÁLISE</v>
      </c>
      <c r="AU3446" s="97">
        <f>IF(AN3446="","",+BD!$AN3446-AJ3446)</f>
      </c>
      <c r="AV3446" s="98"/>
      <c r="AW3446" s="90">
        <f>BD!P3446*BD!AC3446</f>
        <v>0</v>
      </c>
      <c r="AX3446" s="90">
        <f>BD!V3446*BD!AC3446</f>
        <v>0</v>
      </c>
      <c r="AY3446" s="90">
        <f>IF(BD!AN3446="","",BD!AN3446*BD!AC3446)</f>
      </c>
      <c r="AZ3446" s="75" t="s">
        <v>123</v>
      </c>
      <c r="BA3446" s="75"/>
      <c r="BB3446" s="75"/>
      <c r="BC3446" s="75"/>
      <c r="BD3446" s="104"/>
      <c r="BE3446" s="104"/>
      <c r="BF3446" s="101"/>
      <c r="BG3446" s="101"/>
      <c r="BH3446" s="101"/>
      <c r="BI3446" s="101"/>
      <c r="BJ3446" s="101"/>
      <c r="BK3446" s="101"/>
      <c r="BL3446" s="101"/>
      <c r="BM3446" s="101"/>
      <c r="BN3446" s="101"/>
      <c r="BO3446" s="103"/>
      <c r="BP3446" s="101"/>
      <c r="BQ3446" s="101"/>
      <c r="BR3446" s="101"/>
      <c r="BS3446" s="101"/>
      <c r="BT3446" s="101"/>
      <c r="BU3446" s="101"/>
      <c r="BV3446" s="101"/>
      <c r="BW3446" s="101"/>
      <c r="BX3446" s="101"/>
      <c r="BY3446" s="101"/>
      <c r="BZ3446" s="101"/>
      <c r="CA3446" s="101"/>
      <c r="CB3446" s="101"/>
      <c r="CC3446" s="101"/>
      <c r="CD3446" s="101"/>
      <c r="CE3446" s="101"/>
      <c r="CF3446" s="101"/>
      <c r="CG3446" s="37" t="e">
        <f>VLOOKUP(Table_1[[#This Row],[EAN]],'[1]Planilha1'!$E:$R,13,0)</f>
        <v>#N/A</v>
      </c>
    </row>
    <row r="3447" ht="15" hidden="1">
      <c r="A3447" s="7"/>
      <c r="B3447" s="84" t="s">
        <v>2735</v>
      </c>
      <c r="C3447" s="75">
        <v>222766</v>
      </c>
      <c r="D3447" s="75"/>
      <c r="E3447" s="85">
        <v>7896058593365</v>
      </c>
      <c r="F3447" s="86" t="s">
        <v>3973</v>
      </c>
      <c r="G3447" s="75" t="s">
        <v>21</v>
      </c>
      <c r="H3447" s="75">
        <v>980</v>
      </c>
      <c r="I3447" s="87" t="s">
        <v>3069</v>
      </c>
      <c r="J3447" s="75" t="s">
        <v>3972</v>
      </c>
      <c r="K3447" s="88" t="s">
        <v>84</v>
      </c>
      <c r="L3447" s="88">
        <v>108</v>
      </c>
      <c r="M3447" s="88">
        <v>0</v>
      </c>
      <c r="N3447" s="75" t="s">
        <v>85</v>
      </c>
      <c r="O3447" s="75"/>
      <c r="P3447" s="106"/>
      <c r="Q3447" s="90">
        <f>(17/100+7.6/100+1.65/100)*P3447</f>
        <v>0</v>
      </c>
      <c r="R3447" s="104"/>
      <c r="S3447" s="104"/>
      <c r="T3447" s="104"/>
      <c r="U3447" s="104"/>
      <c r="V3447" s="90">
        <f>+P3447-Q3447+R3447+S3447+T3447+U3447</f>
        <v>0</v>
      </c>
      <c r="W3447" s="91">
        <f>(1.02/100)</f>
        <v>1.02E-2</v>
      </c>
      <c r="X3447" s="91">
        <v>4.8E-3</v>
      </c>
      <c r="Y3447" s="91">
        <v>0.17</v>
      </c>
      <c r="Z3447" s="91">
        <v>1.65E-2</v>
      </c>
      <c r="AA3447" s="91">
        <v>7.6E-2</v>
      </c>
      <c r="AB3447" s="91">
        <f>SUM(W3447:AA3447)</f>
        <v>0.2775</v>
      </c>
      <c r="AC3447" s="75">
        <v>12</v>
      </c>
      <c r="AD3447" s="92">
        <f>IF(AL3447="","",+AC3447*AL3447)</f>
      </c>
      <c r="AE3447" s="93">
        <f>IF(AL3447="","",+AL3447*AB3447)</f>
      </c>
      <c r="AF3447" s="92">
        <f>IF(AL3447="","",+AL3447-AE3447)</f>
      </c>
      <c r="AG3447" s="93">
        <f>+V3447</f>
        <v>0</v>
      </c>
      <c r="AH3447" s="92">
        <f>IF(AF3447="","",+AF3447-AG3447)</f>
      </c>
      <c r="AI3447" s="92">
        <f>IF(AH3447="","",+AH3447*AC3447)</f>
      </c>
      <c r="AJ3447" s="93"/>
      <c r="AK3447" s="94">
        <v>0.33</v>
      </c>
      <c r="AL3447" s="93">
        <f>IF(V3447=0,"",V3447/(1-AB3447-AK3447))</f>
      </c>
      <c r="AM3447" s="95">
        <v>0.33</v>
      </c>
      <c r="AN3447" s="93">
        <f>IF(V3447=0,"",V3447/(1-AB3447-AM3447))</f>
      </c>
      <c r="AO3447" s="96">
        <v>1.2</v>
      </c>
      <c r="AP3447" s="93">
        <f>IF(BD!AJ3447="","",BD!AJ3447*BD!AO3447)</f>
      </c>
      <c r="AQ3447" s="91">
        <f>BD!AM3447/BD!AK3447-1</f>
        <v>0</v>
      </c>
      <c r="AR3447" s="91">
        <f>IF(BD!AN3447="","",IF(BD!AJ3447="","",BD!AN3447/BD!AJ3447-1))</f>
      </c>
      <c r="AS3447" s="91">
        <f>IF(BD!AN3447="","",IF(BD!AN3447&lt;BD!AL3447,"ABAIXO DA META","DENTRO DA META"))</f>
      </c>
      <c r="AT3447" s="91" t="str">
        <f>IF(BD!AJ3447="","EM ANÁLISE",IF(BD!AP3447&gt;=BD!AN3447,"GO", "NO GO"))</f>
        <v>EM ANÁLISE</v>
      </c>
      <c r="AU3447" s="97">
        <f>IF(AN3447="","",+BD!$AN3447-AJ3447)</f>
      </c>
      <c r="AV3447" s="98"/>
      <c r="AW3447" s="90">
        <f>BD!P3447*BD!AC3447</f>
        <v>0</v>
      </c>
      <c r="AX3447" s="90">
        <f>BD!V3447*BD!AC3447</f>
        <v>0</v>
      </c>
      <c r="AY3447" s="90">
        <f>IF(BD!AN3447="","",BD!AN3447*BD!AC3447)</f>
      </c>
      <c r="AZ3447" s="75" t="s">
        <v>123</v>
      </c>
      <c r="BA3447" s="75"/>
      <c r="BB3447" s="75"/>
      <c r="BC3447" s="75"/>
      <c r="BD3447" s="104"/>
      <c r="BE3447" s="104"/>
      <c r="BF3447" s="101"/>
      <c r="BG3447" s="101"/>
      <c r="BH3447" s="101"/>
      <c r="BI3447" s="101"/>
      <c r="BJ3447" s="101"/>
      <c r="BK3447" s="101"/>
      <c r="BL3447" s="101"/>
      <c r="BM3447" s="101"/>
      <c r="BN3447" s="101"/>
      <c r="BO3447" s="103"/>
      <c r="BP3447" s="101"/>
      <c r="BQ3447" s="101"/>
      <c r="BR3447" s="101"/>
      <c r="BS3447" s="101"/>
      <c r="BT3447" s="101"/>
      <c r="BU3447" s="101"/>
      <c r="BV3447" s="101"/>
      <c r="BW3447" s="101"/>
      <c r="BX3447" s="101"/>
      <c r="BY3447" s="101"/>
      <c r="BZ3447" s="101"/>
      <c r="CA3447" s="101"/>
      <c r="CB3447" s="101"/>
      <c r="CC3447" s="101"/>
      <c r="CD3447" s="101"/>
      <c r="CE3447" s="101"/>
      <c r="CF3447" s="101"/>
      <c r="CG3447" s="37" t="e">
        <f>VLOOKUP(Table_1[[#This Row],[EAN]],'[1]Planilha1'!$E:$R,13,0)</f>
        <v>#N/A</v>
      </c>
    </row>
    <row r="3448" ht="15" hidden="1">
      <c r="A3448" s="7"/>
      <c r="B3448" s="84" t="s">
        <v>2735</v>
      </c>
      <c r="C3448" s="75">
        <v>222767</v>
      </c>
      <c r="D3448" s="75"/>
      <c r="E3448" s="85">
        <v>7896058591323</v>
      </c>
      <c r="F3448" s="86" t="s">
        <v>3971</v>
      </c>
      <c r="G3448" s="75" t="s">
        <v>21</v>
      </c>
      <c r="H3448" s="75">
        <v>980</v>
      </c>
      <c r="I3448" s="87" t="s">
        <v>3069</v>
      </c>
      <c r="J3448" s="75" t="s">
        <v>3972</v>
      </c>
      <c r="K3448" s="88" t="s">
        <v>84</v>
      </c>
      <c r="L3448" s="88">
        <v>48</v>
      </c>
      <c r="M3448" s="88">
        <v>0</v>
      </c>
      <c r="N3448" s="75" t="s">
        <v>85</v>
      </c>
      <c r="O3448" s="75"/>
      <c r="P3448" s="106"/>
      <c r="Q3448" s="90">
        <f>(17/100+7.6/100+1.65/100)*P3448</f>
        <v>0</v>
      </c>
      <c r="R3448" s="104"/>
      <c r="S3448" s="104"/>
      <c r="T3448" s="104"/>
      <c r="U3448" s="104"/>
      <c r="V3448" s="90">
        <f>+P3448-Q3448+R3448+S3448+T3448+U3448</f>
        <v>0</v>
      </c>
      <c r="W3448" s="91">
        <f>(1.02/100)</f>
        <v>1.02E-2</v>
      </c>
      <c r="X3448" s="91">
        <v>4.8E-3</v>
      </c>
      <c r="Y3448" s="91">
        <v>0.17</v>
      </c>
      <c r="Z3448" s="91">
        <v>1.65E-2</v>
      </c>
      <c r="AA3448" s="91">
        <v>7.6E-2</v>
      </c>
      <c r="AB3448" s="91">
        <f>SUM(W3448:AA3448)</f>
        <v>0.2775</v>
      </c>
      <c r="AC3448" s="75">
        <v>12</v>
      </c>
      <c r="AD3448" s="92">
        <f>IF(AL3448="","",+AC3448*AL3448)</f>
      </c>
      <c r="AE3448" s="93">
        <f>IF(AL3448="","",+AL3448*AB3448)</f>
      </c>
      <c r="AF3448" s="92">
        <f>IF(AL3448="","",+AL3448-AE3448)</f>
      </c>
      <c r="AG3448" s="93">
        <f>+V3448</f>
        <v>0</v>
      </c>
      <c r="AH3448" s="92">
        <f>IF(AF3448="","",+AF3448-AG3448)</f>
      </c>
      <c r="AI3448" s="92">
        <f>IF(AH3448="","",+AH3448*AC3448)</f>
      </c>
      <c r="AJ3448" s="93"/>
      <c r="AK3448" s="94">
        <v>0.33</v>
      </c>
      <c r="AL3448" s="93">
        <f>IF(V3448=0,"",V3448/(1-AB3448-AK3448))</f>
      </c>
      <c r="AM3448" s="95">
        <v>0.33</v>
      </c>
      <c r="AN3448" s="93">
        <f>IF(V3448=0,"",V3448/(1-AB3448-AM3448))</f>
      </c>
      <c r="AO3448" s="96">
        <v>1.2</v>
      </c>
      <c r="AP3448" s="93">
        <f>IF(BD!AJ3448="","",BD!AJ3448*BD!AO3448)</f>
      </c>
      <c r="AQ3448" s="91">
        <f>BD!AM3448/BD!AK3448-1</f>
        <v>0</v>
      </c>
      <c r="AR3448" s="91">
        <f>IF(BD!AN3448="","",IF(BD!AJ3448="","",BD!AN3448/BD!AJ3448-1))</f>
      </c>
      <c r="AS3448" s="91">
        <f>IF(BD!AN3448="","",IF(BD!AN3448&lt;BD!AL3448,"ABAIXO DA META","DENTRO DA META"))</f>
      </c>
      <c r="AT3448" s="91" t="str">
        <f>IF(BD!AJ3448="","EM ANÁLISE",IF(BD!AP3448&gt;=BD!AN3448,"GO", "NO GO"))</f>
        <v>EM ANÁLISE</v>
      </c>
      <c r="AU3448" s="97">
        <f>IF(AN3448="","",+BD!$AN3448-AJ3448)</f>
      </c>
      <c r="AV3448" s="98"/>
      <c r="AW3448" s="90">
        <f>BD!P3448*BD!AC3448</f>
        <v>0</v>
      </c>
      <c r="AX3448" s="90">
        <f>BD!V3448*BD!AC3448</f>
        <v>0</v>
      </c>
      <c r="AY3448" s="90">
        <f>IF(BD!AN3448="","",BD!AN3448*BD!AC3448)</f>
      </c>
      <c r="AZ3448" s="75" t="s">
        <v>123</v>
      </c>
      <c r="BA3448" s="75"/>
      <c r="BB3448" s="75"/>
      <c r="BC3448" s="75"/>
      <c r="BD3448" s="104"/>
      <c r="BE3448" s="104"/>
      <c r="BF3448" s="101"/>
      <c r="BG3448" s="101"/>
      <c r="BH3448" s="101"/>
      <c r="BI3448" s="101"/>
      <c r="BJ3448" s="101"/>
      <c r="BK3448" s="101"/>
      <c r="BL3448" s="101"/>
      <c r="BM3448" s="101"/>
      <c r="BN3448" s="101"/>
      <c r="BO3448" s="103"/>
      <c r="BP3448" s="101"/>
      <c r="BQ3448" s="101"/>
      <c r="BR3448" s="101"/>
      <c r="BS3448" s="101"/>
      <c r="BT3448" s="101"/>
      <c r="BU3448" s="101"/>
      <c r="BV3448" s="101"/>
      <c r="BW3448" s="101"/>
      <c r="BX3448" s="101"/>
      <c r="BY3448" s="101"/>
      <c r="BZ3448" s="101"/>
      <c r="CA3448" s="101"/>
      <c r="CB3448" s="101"/>
      <c r="CC3448" s="101"/>
      <c r="CD3448" s="101"/>
      <c r="CE3448" s="101"/>
      <c r="CF3448" s="101"/>
      <c r="CG3448" s="37" t="e">
        <f>VLOOKUP(Table_1[[#This Row],[EAN]],'[1]Planilha1'!$E:$R,13,0)</f>
        <v>#N/A</v>
      </c>
    </row>
    <row r="3449" ht="15" hidden="1">
      <c r="A3449" s="7"/>
      <c r="B3449" s="84" t="s">
        <v>2735</v>
      </c>
      <c r="C3449" s="75">
        <v>222768</v>
      </c>
      <c r="D3449" s="75"/>
      <c r="E3449" s="85">
        <v>7896058500806</v>
      </c>
      <c r="F3449" s="86" t="s">
        <v>3974</v>
      </c>
      <c r="G3449" s="75" t="s">
        <v>21</v>
      </c>
      <c r="H3449" s="75">
        <v>980</v>
      </c>
      <c r="I3449" s="87" t="s">
        <v>3069</v>
      </c>
      <c r="J3449" s="75" t="s">
        <v>683</v>
      </c>
      <c r="K3449" s="88" t="s">
        <v>84</v>
      </c>
      <c r="L3449" s="88">
        <v>48</v>
      </c>
      <c r="M3449" s="88">
        <v>0</v>
      </c>
      <c r="N3449" s="75" t="s">
        <v>85</v>
      </c>
      <c r="O3449" s="75"/>
      <c r="P3449" s="106"/>
      <c r="Q3449" s="90">
        <f>(17/100+7.6/100+1.65/100)*P3449</f>
        <v>0</v>
      </c>
      <c r="R3449" s="104"/>
      <c r="S3449" s="104"/>
      <c r="T3449" s="104"/>
      <c r="U3449" s="104"/>
      <c r="V3449" s="90">
        <f>+P3449-Q3449+R3449+S3449+T3449+U3449</f>
        <v>0</v>
      </c>
      <c r="W3449" s="91">
        <f>(1.02/100)</f>
        <v>1.02E-2</v>
      </c>
      <c r="X3449" s="91">
        <v>4.8E-3</v>
      </c>
      <c r="Y3449" s="91">
        <v>0.17</v>
      </c>
      <c r="Z3449" s="91">
        <v>1.65E-2</v>
      </c>
      <c r="AA3449" s="91">
        <v>7.6E-2</v>
      </c>
      <c r="AB3449" s="91">
        <f>SUM(W3449:AA3449)</f>
        <v>0.2775</v>
      </c>
      <c r="AC3449" s="75">
        <v>12</v>
      </c>
      <c r="AD3449" s="92">
        <f>IF(AL3449="","",+AC3449*AL3449)</f>
      </c>
      <c r="AE3449" s="93">
        <f>IF(AL3449="","",+AL3449*AB3449)</f>
      </c>
      <c r="AF3449" s="92">
        <f>IF(AL3449="","",+AL3449-AE3449)</f>
      </c>
      <c r="AG3449" s="93">
        <f>+V3449</f>
        <v>0</v>
      </c>
      <c r="AH3449" s="92">
        <f>IF(AF3449="","",+AF3449-AG3449)</f>
      </c>
      <c r="AI3449" s="92">
        <f>IF(AH3449="","",+AH3449*AC3449)</f>
      </c>
      <c r="AJ3449" s="93"/>
      <c r="AK3449" s="94">
        <v>0.33</v>
      </c>
      <c r="AL3449" s="93">
        <f>IF(V3449=0,"",V3449/(1-AB3449-AK3449))</f>
      </c>
      <c r="AM3449" s="95">
        <v>0.33</v>
      </c>
      <c r="AN3449" s="93">
        <f>IF(V3449=0,"",V3449/(1-AB3449-AM3449))</f>
      </c>
      <c r="AO3449" s="96">
        <v>1.2</v>
      </c>
      <c r="AP3449" s="93">
        <f>IF(BD!AJ3449="","",BD!AJ3449*BD!AO3449)</f>
      </c>
      <c r="AQ3449" s="91">
        <f>BD!AM3449/BD!AK3449-1</f>
        <v>0</v>
      </c>
      <c r="AR3449" s="91">
        <f>IF(BD!AN3449="","",IF(BD!AJ3449="","",BD!AN3449/BD!AJ3449-1))</f>
      </c>
      <c r="AS3449" s="91">
        <f>IF(BD!AN3449="","",IF(BD!AN3449&lt;BD!AL3449,"ABAIXO DA META","DENTRO DA META"))</f>
      </c>
      <c r="AT3449" s="91" t="str">
        <f>IF(BD!AJ3449="","EM ANÁLISE",IF(BD!AP3449&gt;=BD!AN3449,"GO", "NO GO"))</f>
        <v>EM ANÁLISE</v>
      </c>
      <c r="AU3449" s="97">
        <f>IF(AN3449="","",+BD!$AN3449-AJ3449)</f>
      </c>
      <c r="AV3449" s="98"/>
      <c r="AW3449" s="90">
        <f>BD!P3449*BD!AC3449</f>
        <v>0</v>
      </c>
      <c r="AX3449" s="90">
        <f>BD!V3449*BD!AC3449</f>
        <v>0</v>
      </c>
      <c r="AY3449" s="90">
        <f>IF(BD!AN3449="","",BD!AN3449*BD!AC3449)</f>
      </c>
      <c r="AZ3449" s="75" t="s">
        <v>123</v>
      </c>
      <c r="BA3449" s="75"/>
      <c r="BB3449" s="75"/>
      <c r="BC3449" s="75"/>
      <c r="BD3449" s="104"/>
      <c r="BE3449" s="104"/>
      <c r="BF3449" s="101"/>
      <c r="BG3449" s="101"/>
      <c r="BH3449" s="101"/>
      <c r="BI3449" s="101"/>
      <c r="BJ3449" s="101"/>
      <c r="BK3449" s="101"/>
      <c r="BL3449" s="101"/>
      <c r="BM3449" s="101"/>
      <c r="BN3449" s="101"/>
      <c r="BO3449" s="103"/>
      <c r="BP3449" s="101"/>
      <c r="BQ3449" s="101"/>
      <c r="BR3449" s="101"/>
      <c r="BS3449" s="101"/>
      <c r="BT3449" s="101"/>
      <c r="BU3449" s="101"/>
      <c r="BV3449" s="101"/>
      <c r="BW3449" s="101"/>
      <c r="BX3449" s="101"/>
      <c r="BY3449" s="101"/>
      <c r="BZ3449" s="101"/>
      <c r="CA3449" s="101"/>
      <c r="CB3449" s="101"/>
      <c r="CC3449" s="101"/>
      <c r="CD3449" s="101"/>
      <c r="CE3449" s="101"/>
      <c r="CF3449" s="101"/>
      <c r="CG3449" s="37" t="e">
        <f>VLOOKUP(Table_1[[#This Row],[EAN]],'[1]Planilha1'!$E:$R,13,0)</f>
        <v>#N/A</v>
      </c>
    </row>
    <row r="3450" ht="15" hidden="1">
      <c r="A3450" s="7"/>
      <c r="B3450" s="84" t="s">
        <v>2735</v>
      </c>
      <c r="C3450" s="75">
        <v>222769</v>
      </c>
      <c r="D3450" s="75"/>
      <c r="E3450" s="85">
        <v>7896058591972</v>
      </c>
      <c r="F3450" s="86" t="s">
        <v>3975</v>
      </c>
      <c r="G3450" s="75" t="s">
        <v>21</v>
      </c>
      <c r="H3450" s="75">
        <v>980</v>
      </c>
      <c r="I3450" s="87" t="s">
        <v>3069</v>
      </c>
      <c r="J3450" s="75" t="s">
        <v>683</v>
      </c>
      <c r="K3450" s="88" t="s">
        <v>84</v>
      </c>
      <c r="L3450" s="88">
        <v>48</v>
      </c>
      <c r="M3450" s="88">
        <v>0</v>
      </c>
      <c r="N3450" s="75" t="s">
        <v>85</v>
      </c>
      <c r="O3450" s="75"/>
      <c r="P3450" s="106"/>
      <c r="Q3450" s="90">
        <f>(17/100+7.6/100+1.65/100)*P3450</f>
        <v>0</v>
      </c>
      <c r="R3450" s="104"/>
      <c r="S3450" s="104"/>
      <c r="T3450" s="104"/>
      <c r="U3450" s="104"/>
      <c r="V3450" s="90">
        <f>+P3450-Q3450+R3450+S3450+T3450+U3450</f>
        <v>0</v>
      </c>
      <c r="W3450" s="91">
        <f>(1.02/100)</f>
        <v>1.02E-2</v>
      </c>
      <c r="X3450" s="91">
        <v>4.8E-3</v>
      </c>
      <c r="Y3450" s="91">
        <v>0.17</v>
      </c>
      <c r="Z3450" s="91">
        <v>1.65E-2</v>
      </c>
      <c r="AA3450" s="91">
        <v>7.6E-2</v>
      </c>
      <c r="AB3450" s="91">
        <f>SUM(W3450:AA3450)</f>
        <v>0.2775</v>
      </c>
      <c r="AC3450" s="75">
        <v>12</v>
      </c>
      <c r="AD3450" s="92">
        <f>IF(AL3450="","",+AC3450*AL3450)</f>
      </c>
      <c r="AE3450" s="93">
        <f>IF(AL3450="","",+AL3450*AB3450)</f>
      </c>
      <c r="AF3450" s="92">
        <f>IF(AL3450="","",+AL3450-AE3450)</f>
      </c>
      <c r="AG3450" s="93">
        <f>+V3450</f>
        <v>0</v>
      </c>
      <c r="AH3450" s="92">
        <f>IF(AF3450="","",+AF3450-AG3450)</f>
      </c>
      <c r="AI3450" s="92">
        <f>IF(AH3450="","",+AH3450*AC3450)</f>
      </c>
      <c r="AJ3450" s="93"/>
      <c r="AK3450" s="94">
        <v>0.33</v>
      </c>
      <c r="AL3450" s="93">
        <f>IF(V3450=0,"",V3450/(1-AB3450-AK3450))</f>
      </c>
      <c r="AM3450" s="95">
        <v>0.33</v>
      </c>
      <c r="AN3450" s="93">
        <f>IF(V3450=0,"",V3450/(1-AB3450-AM3450))</f>
      </c>
      <c r="AO3450" s="96">
        <v>1.2</v>
      </c>
      <c r="AP3450" s="93">
        <f>IF(BD!AJ3450="","",BD!AJ3450*BD!AO3450)</f>
      </c>
      <c r="AQ3450" s="91">
        <f>BD!AM3450/BD!AK3450-1</f>
        <v>0</v>
      </c>
      <c r="AR3450" s="91">
        <f>IF(BD!AN3450="","",IF(BD!AJ3450="","",BD!AN3450/BD!AJ3450-1))</f>
      </c>
      <c r="AS3450" s="91">
        <f>IF(BD!AN3450="","",IF(BD!AN3450&lt;BD!AL3450,"ABAIXO DA META","DENTRO DA META"))</f>
      </c>
      <c r="AT3450" s="91" t="str">
        <f>IF(BD!AJ3450="","EM ANÁLISE",IF(BD!AP3450&gt;=BD!AN3450,"GO", "NO GO"))</f>
        <v>EM ANÁLISE</v>
      </c>
      <c r="AU3450" s="97">
        <f>IF(AN3450="","",+BD!$AN3450-AJ3450)</f>
      </c>
      <c r="AV3450" s="98"/>
      <c r="AW3450" s="90">
        <f>BD!P3450*BD!AC3450</f>
        <v>0</v>
      </c>
      <c r="AX3450" s="90">
        <f>BD!V3450*BD!AC3450</f>
        <v>0</v>
      </c>
      <c r="AY3450" s="90">
        <f>IF(BD!AN3450="","",BD!AN3450*BD!AC3450)</f>
      </c>
      <c r="AZ3450" s="75" t="s">
        <v>123</v>
      </c>
      <c r="BA3450" s="75"/>
      <c r="BB3450" s="75"/>
      <c r="BC3450" s="75"/>
      <c r="BD3450" s="104"/>
      <c r="BE3450" s="104"/>
      <c r="BF3450" s="101"/>
      <c r="BG3450" s="101"/>
      <c r="BH3450" s="101"/>
      <c r="BI3450" s="101"/>
      <c r="BJ3450" s="101"/>
      <c r="BK3450" s="101"/>
      <c r="BL3450" s="101"/>
      <c r="BM3450" s="101"/>
      <c r="BN3450" s="101"/>
      <c r="BO3450" s="103"/>
      <c r="BP3450" s="101"/>
      <c r="BQ3450" s="101"/>
      <c r="BR3450" s="101"/>
      <c r="BS3450" s="101"/>
      <c r="BT3450" s="101"/>
      <c r="BU3450" s="101"/>
      <c r="BV3450" s="101"/>
      <c r="BW3450" s="101"/>
      <c r="BX3450" s="101"/>
      <c r="BY3450" s="101"/>
      <c r="BZ3450" s="101"/>
      <c r="CA3450" s="101"/>
      <c r="CB3450" s="101"/>
      <c r="CC3450" s="101"/>
      <c r="CD3450" s="101"/>
      <c r="CE3450" s="101"/>
      <c r="CF3450" s="101"/>
      <c r="CG3450" s="37" t="e">
        <f>VLOOKUP(Table_1[[#This Row],[EAN]],'[1]Planilha1'!$E:$R,13,0)</f>
        <v>#N/A</v>
      </c>
    </row>
    <row r="3451" ht="15" hidden="1">
      <c r="A3451" s="7"/>
      <c r="B3451" s="84" t="s">
        <v>2735</v>
      </c>
      <c r="C3451" s="75">
        <v>222770</v>
      </c>
      <c r="D3451" s="75"/>
      <c r="E3451" s="85">
        <v>7896058592283</v>
      </c>
      <c r="F3451" s="86" t="s">
        <v>3976</v>
      </c>
      <c r="G3451" s="75" t="s">
        <v>21</v>
      </c>
      <c r="H3451" s="75">
        <v>980</v>
      </c>
      <c r="I3451" s="87" t="s">
        <v>3069</v>
      </c>
      <c r="J3451" s="75" t="s">
        <v>683</v>
      </c>
      <c r="K3451" s="88" t="s">
        <v>84</v>
      </c>
      <c r="L3451" s="88">
        <v>48</v>
      </c>
      <c r="M3451" s="88">
        <v>0</v>
      </c>
      <c r="N3451" s="75" t="s">
        <v>85</v>
      </c>
      <c r="O3451" s="75"/>
      <c r="P3451" s="106"/>
      <c r="Q3451" s="90">
        <f>(17/100+7.6/100+1.65/100)*P3451</f>
        <v>0</v>
      </c>
      <c r="R3451" s="104"/>
      <c r="S3451" s="104"/>
      <c r="T3451" s="104"/>
      <c r="U3451" s="104"/>
      <c r="V3451" s="90">
        <f>+P3451-Q3451+R3451+S3451+T3451+U3451</f>
        <v>0</v>
      </c>
      <c r="W3451" s="91">
        <f>(1.02/100)</f>
        <v>1.02E-2</v>
      </c>
      <c r="X3451" s="91">
        <v>4.8E-3</v>
      </c>
      <c r="Y3451" s="91">
        <v>0.17</v>
      </c>
      <c r="Z3451" s="91">
        <v>1.65E-2</v>
      </c>
      <c r="AA3451" s="91">
        <v>7.6E-2</v>
      </c>
      <c r="AB3451" s="91">
        <f>SUM(W3451:AA3451)</f>
        <v>0.2775</v>
      </c>
      <c r="AC3451" s="75">
        <v>12</v>
      </c>
      <c r="AD3451" s="92">
        <f>IF(AL3451="","",+AC3451*AL3451)</f>
      </c>
      <c r="AE3451" s="93">
        <f>IF(AL3451="","",+AL3451*AB3451)</f>
      </c>
      <c r="AF3451" s="92">
        <f>IF(AL3451="","",+AL3451-AE3451)</f>
      </c>
      <c r="AG3451" s="93">
        <f>+V3451</f>
        <v>0</v>
      </c>
      <c r="AH3451" s="92">
        <f>IF(AF3451="","",+AF3451-AG3451)</f>
      </c>
      <c r="AI3451" s="92">
        <f>IF(AH3451="","",+AH3451*AC3451)</f>
      </c>
      <c r="AJ3451" s="93"/>
      <c r="AK3451" s="94">
        <v>0.33</v>
      </c>
      <c r="AL3451" s="93">
        <f>IF(V3451=0,"",V3451/(1-AB3451-AK3451))</f>
      </c>
      <c r="AM3451" s="95">
        <v>0.33</v>
      </c>
      <c r="AN3451" s="93">
        <f>IF(V3451=0,"",V3451/(1-AB3451-AM3451))</f>
      </c>
      <c r="AO3451" s="96">
        <v>1.2</v>
      </c>
      <c r="AP3451" s="93">
        <f>IF(BD!AJ3451="","",BD!AJ3451*BD!AO3451)</f>
      </c>
      <c r="AQ3451" s="91">
        <f>BD!AM3451/BD!AK3451-1</f>
        <v>0</v>
      </c>
      <c r="AR3451" s="91">
        <f>IF(BD!AN3451="","",IF(BD!AJ3451="","",BD!AN3451/BD!AJ3451-1))</f>
      </c>
      <c r="AS3451" s="91">
        <f>IF(BD!AN3451="","",IF(BD!AN3451&lt;BD!AL3451,"ABAIXO DA META","DENTRO DA META"))</f>
      </c>
      <c r="AT3451" s="91" t="str">
        <f>IF(BD!AJ3451="","EM ANÁLISE",IF(BD!AP3451&gt;=BD!AN3451,"GO", "NO GO"))</f>
        <v>EM ANÁLISE</v>
      </c>
      <c r="AU3451" s="97">
        <f>IF(AN3451="","",+BD!$AN3451-AJ3451)</f>
      </c>
      <c r="AV3451" s="98"/>
      <c r="AW3451" s="90">
        <f>BD!P3451*BD!AC3451</f>
        <v>0</v>
      </c>
      <c r="AX3451" s="90">
        <f>BD!V3451*BD!AC3451</f>
        <v>0</v>
      </c>
      <c r="AY3451" s="90">
        <f>IF(BD!AN3451="","",BD!AN3451*BD!AC3451)</f>
      </c>
      <c r="AZ3451" s="75" t="s">
        <v>123</v>
      </c>
      <c r="BA3451" s="75"/>
      <c r="BB3451" s="75"/>
      <c r="BC3451" s="75"/>
      <c r="BD3451" s="104"/>
      <c r="BE3451" s="104"/>
      <c r="BF3451" s="101"/>
      <c r="BG3451" s="101"/>
      <c r="BH3451" s="101"/>
      <c r="BI3451" s="101"/>
      <c r="BJ3451" s="101"/>
      <c r="BK3451" s="101"/>
      <c r="BL3451" s="101"/>
      <c r="BM3451" s="101"/>
      <c r="BN3451" s="101"/>
      <c r="BO3451" s="103"/>
      <c r="BP3451" s="101"/>
      <c r="BQ3451" s="101"/>
      <c r="BR3451" s="101"/>
      <c r="BS3451" s="101"/>
      <c r="BT3451" s="101"/>
      <c r="BU3451" s="101"/>
      <c r="BV3451" s="101"/>
      <c r="BW3451" s="101"/>
      <c r="BX3451" s="101"/>
      <c r="BY3451" s="101"/>
      <c r="BZ3451" s="101"/>
      <c r="CA3451" s="101"/>
      <c r="CB3451" s="101"/>
      <c r="CC3451" s="101"/>
      <c r="CD3451" s="101"/>
      <c r="CE3451" s="101"/>
      <c r="CF3451" s="101"/>
      <c r="CG3451" s="37" t="e">
        <f>VLOOKUP(Table_1[[#This Row],[EAN]],'[1]Planilha1'!$E:$R,13,0)</f>
        <v>#N/A</v>
      </c>
    </row>
    <row r="3452" ht="15" hidden="1">
      <c r="A3452" s="7"/>
      <c r="B3452" s="84" t="s">
        <v>2735</v>
      </c>
      <c r="C3452" s="75">
        <v>222771</v>
      </c>
      <c r="D3452" s="75"/>
      <c r="E3452" s="85">
        <v>7896058593464</v>
      </c>
      <c r="F3452" s="86" t="s">
        <v>3971</v>
      </c>
      <c r="G3452" s="75" t="s">
        <v>21</v>
      </c>
      <c r="H3452" s="75">
        <v>980</v>
      </c>
      <c r="I3452" s="87" t="s">
        <v>3069</v>
      </c>
      <c r="J3452" s="75" t="s">
        <v>683</v>
      </c>
      <c r="K3452" s="88" t="s">
        <v>84</v>
      </c>
      <c r="L3452" s="88">
        <v>24</v>
      </c>
      <c r="M3452" s="88">
        <v>0</v>
      </c>
      <c r="N3452" s="75" t="s">
        <v>85</v>
      </c>
      <c r="O3452" s="75"/>
      <c r="P3452" s="106"/>
      <c r="Q3452" s="90">
        <f>(17/100+7.6/100+1.65/100)*P3452</f>
        <v>0</v>
      </c>
      <c r="R3452" s="104"/>
      <c r="S3452" s="104"/>
      <c r="T3452" s="104"/>
      <c r="U3452" s="104"/>
      <c r="V3452" s="90">
        <f>+P3452-Q3452+R3452+S3452+T3452+U3452</f>
        <v>0</v>
      </c>
      <c r="W3452" s="91">
        <f>(1.02/100)</f>
        <v>1.02E-2</v>
      </c>
      <c r="X3452" s="91">
        <v>4.8E-3</v>
      </c>
      <c r="Y3452" s="91">
        <v>0.17</v>
      </c>
      <c r="Z3452" s="91">
        <v>1.65E-2</v>
      </c>
      <c r="AA3452" s="91">
        <v>7.6E-2</v>
      </c>
      <c r="AB3452" s="91">
        <f>SUM(W3452:AA3452)</f>
        <v>0.2775</v>
      </c>
      <c r="AC3452" s="75">
        <v>12</v>
      </c>
      <c r="AD3452" s="92">
        <f>IF(AL3452="","",+AC3452*AL3452)</f>
      </c>
      <c r="AE3452" s="93">
        <f>IF(AL3452="","",+AL3452*AB3452)</f>
      </c>
      <c r="AF3452" s="92">
        <f>IF(AL3452="","",+AL3452-AE3452)</f>
      </c>
      <c r="AG3452" s="93">
        <f>+V3452</f>
        <v>0</v>
      </c>
      <c r="AH3452" s="92">
        <f>IF(AF3452="","",+AF3452-AG3452)</f>
      </c>
      <c r="AI3452" s="92">
        <f>IF(AH3452="","",+AH3452*AC3452)</f>
      </c>
      <c r="AJ3452" s="93"/>
      <c r="AK3452" s="94">
        <v>0.33</v>
      </c>
      <c r="AL3452" s="93">
        <f>IF(V3452=0,"",V3452/(1-AB3452-AK3452))</f>
      </c>
      <c r="AM3452" s="95">
        <v>0.33</v>
      </c>
      <c r="AN3452" s="93">
        <f>IF(V3452=0,"",V3452/(1-AB3452-AM3452))</f>
      </c>
      <c r="AO3452" s="96">
        <v>1.2</v>
      </c>
      <c r="AP3452" s="93">
        <f>IF(BD!AJ3452="","",BD!AJ3452*BD!AO3452)</f>
      </c>
      <c r="AQ3452" s="91">
        <f>BD!AM3452/BD!AK3452-1</f>
        <v>0</v>
      </c>
      <c r="AR3452" s="91">
        <f>IF(BD!AN3452="","",IF(BD!AJ3452="","",BD!AN3452/BD!AJ3452-1))</f>
      </c>
      <c r="AS3452" s="91">
        <f>IF(BD!AN3452="","",IF(BD!AN3452&lt;BD!AL3452,"ABAIXO DA META","DENTRO DA META"))</f>
      </c>
      <c r="AT3452" s="91" t="str">
        <f>IF(BD!AJ3452="","EM ANÁLISE",IF(BD!AP3452&gt;=BD!AN3452,"GO", "NO GO"))</f>
        <v>EM ANÁLISE</v>
      </c>
      <c r="AU3452" s="97">
        <f>IF(AN3452="","",+BD!$AN3452-AJ3452)</f>
      </c>
      <c r="AV3452" s="98"/>
      <c r="AW3452" s="90">
        <f>BD!P3452*BD!AC3452</f>
        <v>0</v>
      </c>
      <c r="AX3452" s="90">
        <f>BD!V3452*BD!AC3452</f>
        <v>0</v>
      </c>
      <c r="AY3452" s="90">
        <f>IF(BD!AN3452="","",BD!AN3452*BD!AC3452)</f>
      </c>
      <c r="AZ3452" s="75" t="s">
        <v>123</v>
      </c>
      <c r="BA3452" s="75"/>
      <c r="BB3452" s="75"/>
      <c r="BC3452" s="75"/>
      <c r="BD3452" s="104"/>
      <c r="BE3452" s="104"/>
      <c r="BF3452" s="101"/>
      <c r="BG3452" s="101"/>
      <c r="BH3452" s="101"/>
      <c r="BI3452" s="101"/>
      <c r="BJ3452" s="101"/>
      <c r="BK3452" s="101"/>
      <c r="BL3452" s="101"/>
      <c r="BM3452" s="101"/>
      <c r="BN3452" s="101"/>
      <c r="BO3452" s="103"/>
      <c r="BP3452" s="101"/>
      <c r="BQ3452" s="101"/>
      <c r="BR3452" s="101"/>
      <c r="BS3452" s="101"/>
      <c r="BT3452" s="101"/>
      <c r="BU3452" s="101"/>
      <c r="BV3452" s="101"/>
      <c r="BW3452" s="101"/>
      <c r="BX3452" s="101"/>
      <c r="BY3452" s="101"/>
      <c r="BZ3452" s="101"/>
      <c r="CA3452" s="101"/>
      <c r="CB3452" s="101"/>
      <c r="CC3452" s="101"/>
      <c r="CD3452" s="101"/>
      <c r="CE3452" s="101"/>
      <c r="CF3452" s="101"/>
      <c r="CG3452" s="37" t="e">
        <f>VLOOKUP(Table_1[[#This Row],[EAN]],'[1]Planilha1'!$E:$R,13,0)</f>
        <v>#N/A</v>
      </c>
    </row>
    <row r="3453" ht="15" hidden="1">
      <c r="A3453" s="7"/>
      <c r="B3453" s="84" t="s">
        <v>2735</v>
      </c>
      <c r="C3453" s="75">
        <v>222772</v>
      </c>
      <c r="D3453" s="75"/>
      <c r="E3453" s="85">
        <v>7896058593440</v>
      </c>
      <c r="F3453" s="86" t="s">
        <v>3974</v>
      </c>
      <c r="G3453" s="75" t="s">
        <v>21</v>
      </c>
      <c r="H3453" s="75">
        <v>980</v>
      </c>
      <c r="I3453" s="87" t="s">
        <v>3069</v>
      </c>
      <c r="J3453" s="75" t="s">
        <v>683</v>
      </c>
      <c r="K3453" s="88" t="s">
        <v>84</v>
      </c>
      <c r="L3453" s="88">
        <v>24</v>
      </c>
      <c r="M3453" s="88">
        <v>0</v>
      </c>
      <c r="N3453" s="75" t="s">
        <v>85</v>
      </c>
      <c r="O3453" s="75"/>
      <c r="P3453" s="106"/>
      <c r="Q3453" s="90">
        <f>(17/100+7.6/100+1.65/100)*P3453</f>
        <v>0</v>
      </c>
      <c r="R3453" s="104"/>
      <c r="S3453" s="104"/>
      <c r="T3453" s="104"/>
      <c r="U3453" s="104"/>
      <c r="V3453" s="90">
        <f>+P3453-Q3453+R3453+S3453+T3453+U3453</f>
        <v>0</v>
      </c>
      <c r="W3453" s="91">
        <f>(1.02/100)</f>
        <v>1.02E-2</v>
      </c>
      <c r="X3453" s="91">
        <v>4.8E-3</v>
      </c>
      <c r="Y3453" s="91">
        <v>0.17</v>
      </c>
      <c r="Z3453" s="91">
        <v>1.65E-2</v>
      </c>
      <c r="AA3453" s="91">
        <v>7.6E-2</v>
      </c>
      <c r="AB3453" s="91">
        <f>SUM(W3453:AA3453)</f>
        <v>0.2775</v>
      </c>
      <c r="AC3453" s="75">
        <v>12</v>
      </c>
      <c r="AD3453" s="92">
        <f>IF(AL3453="","",+AC3453*AL3453)</f>
      </c>
      <c r="AE3453" s="93">
        <f>IF(AL3453="","",+AL3453*AB3453)</f>
      </c>
      <c r="AF3453" s="92">
        <f>IF(AL3453="","",+AL3453-AE3453)</f>
      </c>
      <c r="AG3453" s="93">
        <f>+V3453</f>
        <v>0</v>
      </c>
      <c r="AH3453" s="92">
        <f>IF(AF3453="","",+AF3453-AG3453)</f>
      </c>
      <c r="AI3453" s="92">
        <f>IF(AH3453="","",+AH3453*AC3453)</f>
      </c>
      <c r="AJ3453" s="93"/>
      <c r="AK3453" s="94">
        <v>0.33</v>
      </c>
      <c r="AL3453" s="93">
        <f>IF(V3453=0,"",V3453/(1-AB3453-AK3453))</f>
      </c>
      <c r="AM3453" s="95">
        <v>0.33</v>
      </c>
      <c r="AN3453" s="93">
        <f>IF(V3453=0,"",V3453/(1-AB3453-AM3453))</f>
      </c>
      <c r="AO3453" s="96">
        <v>1.2</v>
      </c>
      <c r="AP3453" s="93">
        <f>IF(BD!AJ3453="","",BD!AJ3453*BD!AO3453)</f>
      </c>
      <c r="AQ3453" s="91">
        <f>BD!AM3453/BD!AK3453-1</f>
        <v>0</v>
      </c>
      <c r="AR3453" s="91">
        <f>IF(BD!AN3453="","",IF(BD!AJ3453="","",BD!AN3453/BD!AJ3453-1))</f>
      </c>
      <c r="AS3453" s="91">
        <f>IF(BD!AN3453="","",IF(BD!AN3453&lt;BD!AL3453,"ABAIXO DA META","DENTRO DA META"))</f>
      </c>
      <c r="AT3453" s="91" t="str">
        <f>IF(BD!AJ3453="","EM ANÁLISE",IF(BD!AP3453&gt;=BD!AN3453,"GO", "NO GO"))</f>
        <v>EM ANÁLISE</v>
      </c>
      <c r="AU3453" s="97">
        <f>IF(AN3453="","",+BD!$AN3453-AJ3453)</f>
      </c>
      <c r="AV3453" s="98"/>
      <c r="AW3453" s="90">
        <f>BD!P3453*BD!AC3453</f>
        <v>0</v>
      </c>
      <c r="AX3453" s="90">
        <f>BD!V3453*BD!AC3453</f>
        <v>0</v>
      </c>
      <c r="AY3453" s="90">
        <f>IF(BD!AN3453="","",BD!AN3453*BD!AC3453)</f>
      </c>
      <c r="AZ3453" s="75" t="s">
        <v>123</v>
      </c>
      <c r="BA3453" s="75"/>
      <c r="BB3453" s="75"/>
      <c r="BC3453" s="75"/>
      <c r="BD3453" s="104"/>
      <c r="BE3453" s="104"/>
      <c r="BF3453" s="101"/>
      <c r="BG3453" s="101"/>
      <c r="BH3453" s="101"/>
      <c r="BI3453" s="101"/>
      <c r="BJ3453" s="101"/>
      <c r="BK3453" s="101"/>
      <c r="BL3453" s="101"/>
      <c r="BM3453" s="101"/>
      <c r="BN3453" s="101"/>
      <c r="BO3453" s="103"/>
      <c r="BP3453" s="101"/>
      <c r="BQ3453" s="101"/>
      <c r="BR3453" s="101"/>
      <c r="BS3453" s="101"/>
      <c r="BT3453" s="101"/>
      <c r="BU3453" s="101"/>
      <c r="BV3453" s="101"/>
      <c r="BW3453" s="101"/>
      <c r="BX3453" s="101"/>
      <c r="BY3453" s="101"/>
      <c r="BZ3453" s="101"/>
      <c r="CA3453" s="101"/>
      <c r="CB3453" s="101"/>
      <c r="CC3453" s="101"/>
      <c r="CD3453" s="101"/>
      <c r="CE3453" s="101"/>
      <c r="CF3453" s="101"/>
      <c r="CG3453" s="37" t="e">
        <f>VLOOKUP(Table_1[[#This Row],[EAN]],'[1]Planilha1'!$E:$R,13,0)</f>
        <v>#N/A</v>
      </c>
    </row>
    <row r="3454" ht="15" hidden="1">
      <c r="A3454" s="7"/>
      <c r="B3454" s="84" t="s">
        <v>2735</v>
      </c>
      <c r="C3454" s="75">
        <v>222773</v>
      </c>
      <c r="D3454" s="75"/>
      <c r="E3454" s="85">
        <v>7896058501506</v>
      </c>
      <c r="F3454" s="86" t="s">
        <v>3977</v>
      </c>
      <c r="G3454" s="75" t="s">
        <v>21</v>
      </c>
      <c r="H3454" s="75">
        <v>980</v>
      </c>
      <c r="I3454" s="87" t="s">
        <v>3069</v>
      </c>
      <c r="J3454" s="75" t="s">
        <v>683</v>
      </c>
      <c r="K3454" s="88" t="s">
        <v>84</v>
      </c>
      <c r="L3454" s="88">
        <v>24</v>
      </c>
      <c r="M3454" s="88">
        <v>0</v>
      </c>
      <c r="N3454" s="75" t="s">
        <v>85</v>
      </c>
      <c r="O3454" s="75"/>
      <c r="P3454" s="106"/>
      <c r="Q3454" s="90">
        <f>(17/100+7.6/100+1.65/100)*P3454</f>
        <v>0</v>
      </c>
      <c r="R3454" s="104"/>
      <c r="S3454" s="104"/>
      <c r="T3454" s="104"/>
      <c r="U3454" s="104"/>
      <c r="V3454" s="90">
        <f>+P3454-Q3454+R3454+S3454+T3454+U3454</f>
        <v>0</v>
      </c>
      <c r="W3454" s="91">
        <f>(1.02/100)</f>
        <v>1.02E-2</v>
      </c>
      <c r="X3454" s="91">
        <v>4.8E-3</v>
      </c>
      <c r="Y3454" s="91">
        <v>0.17</v>
      </c>
      <c r="Z3454" s="91">
        <v>1.65E-2</v>
      </c>
      <c r="AA3454" s="91">
        <v>7.6E-2</v>
      </c>
      <c r="AB3454" s="91">
        <f>SUM(W3454:AA3454)</f>
        <v>0.2775</v>
      </c>
      <c r="AC3454" s="75">
        <v>12</v>
      </c>
      <c r="AD3454" s="92">
        <f>IF(AL3454="","",+AC3454*AL3454)</f>
      </c>
      <c r="AE3454" s="93">
        <f>IF(AL3454="","",+AL3454*AB3454)</f>
      </c>
      <c r="AF3454" s="92">
        <f>IF(AL3454="","",+AL3454-AE3454)</f>
      </c>
      <c r="AG3454" s="93">
        <f>+V3454</f>
        <v>0</v>
      </c>
      <c r="AH3454" s="92">
        <f>IF(AF3454="","",+AF3454-AG3454)</f>
      </c>
      <c r="AI3454" s="92">
        <f>IF(AH3454="","",+AH3454*AC3454)</f>
      </c>
      <c r="AJ3454" s="93"/>
      <c r="AK3454" s="94">
        <v>0.33</v>
      </c>
      <c r="AL3454" s="93">
        <f>IF(V3454=0,"",V3454/(1-AB3454-AK3454))</f>
      </c>
      <c r="AM3454" s="95">
        <v>0.33</v>
      </c>
      <c r="AN3454" s="93">
        <f>IF(V3454=0,"",V3454/(1-AB3454-AM3454))</f>
      </c>
      <c r="AO3454" s="96">
        <v>1.2</v>
      </c>
      <c r="AP3454" s="93">
        <f>IF(BD!AJ3454="","",BD!AJ3454*BD!AO3454)</f>
      </c>
      <c r="AQ3454" s="91">
        <f>BD!AM3454/BD!AK3454-1</f>
        <v>0</v>
      </c>
      <c r="AR3454" s="91">
        <f>IF(BD!AN3454="","",IF(BD!AJ3454="","",BD!AN3454/BD!AJ3454-1))</f>
      </c>
      <c r="AS3454" s="91">
        <f>IF(BD!AN3454="","",IF(BD!AN3454&lt;BD!AL3454,"ABAIXO DA META","DENTRO DA META"))</f>
      </c>
      <c r="AT3454" s="91" t="str">
        <f>IF(BD!AJ3454="","EM ANÁLISE",IF(BD!AP3454&gt;=BD!AN3454,"GO", "NO GO"))</f>
        <v>EM ANÁLISE</v>
      </c>
      <c r="AU3454" s="97">
        <f>IF(AN3454="","",+BD!$AN3454-AJ3454)</f>
      </c>
      <c r="AV3454" s="98"/>
      <c r="AW3454" s="90">
        <f>BD!P3454*BD!AC3454</f>
        <v>0</v>
      </c>
      <c r="AX3454" s="90">
        <f>BD!V3454*BD!AC3454</f>
        <v>0</v>
      </c>
      <c r="AY3454" s="90">
        <f>IF(BD!AN3454="","",BD!AN3454*BD!AC3454)</f>
      </c>
      <c r="AZ3454" s="75" t="s">
        <v>123</v>
      </c>
      <c r="BA3454" s="75"/>
      <c r="BB3454" s="75"/>
      <c r="BC3454" s="75"/>
      <c r="BD3454" s="104"/>
      <c r="BE3454" s="104"/>
      <c r="BF3454" s="101"/>
      <c r="BG3454" s="101"/>
      <c r="BH3454" s="101"/>
      <c r="BI3454" s="101"/>
      <c r="BJ3454" s="101"/>
      <c r="BK3454" s="101"/>
      <c r="BL3454" s="101"/>
      <c r="BM3454" s="101"/>
      <c r="BN3454" s="101"/>
      <c r="BO3454" s="103"/>
      <c r="BP3454" s="101"/>
      <c r="BQ3454" s="101"/>
      <c r="BR3454" s="101"/>
      <c r="BS3454" s="101"/>
      <c r="BT3454" s="101"/>
      <c r="BU3454" s="101"/>
      <c r="BV3454" s="101"/>
      <c r="BW3454" s="101"/>
      <c r="BX3454" s="101"/>
      <c r="BY3454" s="101"/>
      <c r="BZ3454" s="101"/>
      <c r="CA3454" s="101"/>
      <c r="CB3454" s="101"/>
      <c r="CC3454" s="101"/>
      <c r="CD3454" s="101"/>
      <c r="CE3454" s="101"/>
      <c r="CF3454" s="101"/>
      <c r="CG3454" s="37" t="e">
        <f>VLOOKUP(Table_1[[#This Row],[EAN]],'[1]Planilha1'!$E:$R,13,0)</f>
        <v>#N/A</v>
      </c>
    </row>
    <row r="3455" ht="15" hidden="1">
      <c r="A3455" s="7"/>
      <c r="B3455" s="84" t="s">
        <v>2735</v>
      </c>
      <c r="C3455" s="75">
        <v>222774</v>
      </c>
      <c r="D3455" s="75"/>
      <c r="E3455" s="85">
        <v>7896058592108</v>
      </c>
      <c r="F3455" s="86" t="s">
        <v>3978</v>
      </c>
      <c r="G3455" s="75" t="s">
        <v>21</v>
      </c>
      <c r="H3455" s="75">
        <v>980</v>
      </c>
      <c r="I3455" s="87" t="s">
        <v>3069</v>
      </c>
      <c r="J3455" s="75" t="s">
        <v>683</v>
      </c>
      <c r="K3455" s="88" t="s">
        <v>84</v>
      </c>
      <c r="L3455" s="88">
        <v>24</v>
      </c>
      <c r="M3455" s="88">
        <v>0</v>
      </c>
      <c r="N3455" s="75" t="s">
        <v>85</v>
      </c>
      <c r="O3455" s="75"/>
      <c r="P3455" s="106"/>
      <c r="Q3455" s="90">
        <f>(17/100+7.6/100+1.65/100)*P3455</f>
        <v>0</v>
      </c>
      <c r="R3455" s="104"/>
      <c r="S3455" s="104"/>
      <c r="T3455" s="104"/>
      <c r="U3455" s="104"/>
      <c r="V3455" s="90">
        <f>+P3455-Q3455+R3455+S3455+T3455+U3455</f>
        <v>0</v>
      </c>
      <c r="W3455" s="91">
        <f>(1.02/100)</f>
        <v>1.02E-2</v>
      </c>
      <c r="X3455" s="91">
        <v>4.8E-3</v>
      </c>
      <c r="Y3455" s="91">
        <v>0.17</v>
      </c>
      <c r="Z3455" s="91">
        <v>1.65E-2</v>
      </c>
      <c r="AA3455" s="91">
        <v>7.6E-2</v>
      </c>
      <c r="AB3455" s="91">
        <f>SUM(W3455:AA3455)</f>
        <v>0.2775</v>
      </c>
      <c r="AC3455" s="75">
        <v>12</v>
      </c>
      <c r="AD3455" s="92">
        <f>IF(AL3455="","",+AC3455*AL3455)</f>
      </c>
      <c r="AE3455" s="93">
        <f>IF(AL3455="","",+AL3455*AB3455)</f>
      </c>
      <c r="AF3455" s="92">
        <f>IF(AL3455="","",+AL3455-AE3455)</f>
      </c>
      <c r="AG3455" s="93">
        <f>+V3455</f>
        <v>0</v>
      </c>
      <c r="AH3455" s="92">
        <f>IF(AF3455="","",+AF3455-AG3455)</f>
      </c>
      <c r="AI3455" s="92">
        <f>IF(AH3455="","",+AH3455*AC3455)</f>
      </c>
      <c r="AJ3455" s="93"/>
      <c r="AK3455" s="94">
        <v>0.33</v>
      </c>
      <c r="AL3455" s="93">
        <f>IF(V3455=0,"",V3455/(1-AB3455-AK3455))</f>
      </c>
      <c r="AM3455" s="95">
        <v>0.33</v>
      </c>
      <c r="AN3455" s="93">
        <f>IF(V3455=0,"",V3455/(1-AB3455-AM3455))</f>
      </c>
      <c r="AO3455" s="96">
        <v>1.2</v>
      </c>
      <c r="AP3455" s="93">
        <f>IF(BD!AJ3455="","",BD!AJ3455*BD!AO3455)</f>
      </c>
      <c r="AQ3455" s="91">
        <f>BD!AM3455/BD!AK3455-1</f>
        <v>0</v>
      </c>
      <c r="AR3455" s="91">
        <f>IF(BD!AN3455="","",IF(BD!AJ3455="","",BD!AN3455/BD!AJ3455-1))</f>
      </c>
      <c r="AS3455" s="91">
        <f>IF(BD!AN3455="","",IF(BD!AN3455&lt;BD!AL3455,"ABAIXO DA META","DENTRO DA META"))</f>
      </c>
      <c r="AT3455" s="91" t="str">
        <f>IF(BD!AJ3455="","EM ANÁLISE",IF(BD!AP3455&gt;=BD!AN3455,"GO", "NO GO"))</f>
        <v>EM ANÁLISE</v>
      </c>
      <c r="AU3455" s="97">
        <f>IF(AN3455="","",+BD!$AN3455-AJ3455)</f>
      </c>
      <c r="AV3455" s="98"/>
      <c r="AW3455" s="90">
        <f>BD!P3455*BD!AC3455</f>
        <v>0</v>
      </c>
      <c r="AX3455" s="90">
        <f>BD!V3455*BD!AC3455</f>
        <v>0</v>
      </c>
      <c r="AY3455" s="90">
        <f>IF(BD!AN3455="","",BD!AN3455*BD!AC3455)</f>
      </c>
      <c r="AZ3455" s="75" t="s">
        <v>123</v>
      </c>
      <c r="BA3455" s="75"/>
      <c r="BB3455" s="75"/>
      <c r="BC3455" s="75"/>
      <c r="BD3455" s="104"/>
      <c r="BE3455" s="104"/>
      <c r="BF3455" s="101"/>
      <c r="BG3455" s="101"/>
      <c r="BH3455" s="101"/>
      <c r="BI3455" s="101"/>
      <c r="BJ3455" s="101"/>
      <c r="BK3455" s="101"/>
      <c r="BL3455" s="101"/>
      <c r="BM3455" s="101"/>
      <c r="BN3455" s="101"/>
      <c r="BO3455" s="103"/>
      <c r="BP3455" s="101"/>
      <c r="BQ3455" s="101"/>
      <c r="BR3455" s="101"/>
      <c r="BS3455" s="101"/>
      <c r="BT3455" s="101"/>
      <c r="BU3455" s="101"/>
      <c r="BV3455" s="101"/>
      <c r="BW3455" s="101"/>
      <c r="BX3455" s="101"/>
      <c r="BY3455" s="101"/>
      <c r="BZ3455" s="101"/>
      <c r="CA3455" s="101"/>
      <c r="CB3455" s="101"/>
      <c r="CC3455" s="101"/>
      <c r="CD3455" s="101"/>
      <c r="CE3455" s="101"/>
      <c r="CF3455" s="101"/>
      <c r="CG3455" s="37" t="e">
        <f>VLOOKUP(Table_1[[#This Row],[EAN]],'[1]Planilha1'!$E:$R,13,0)</f>
        <v>#N/A</v>
      </c>
    </row>
    <row r="3456" ht="15" hidden="1">
      <c r="A3456" s="7"/>
      <c r="B3456" s="84" t="s">
        <v>2735</v>
      </c>
      <c r="C3456" s="75">
        <v>222775</v>
      </c>
      <c r="D3456" s="75"/>
      <c r="E3456" s="85">
        <v>7896058592139</v>
      </c>
      <c r="F3456" s="86" t="s">
        <v>3979</v>
      </c>
      <c r="G3456" s="75" t="s">
        <v>21</v>
      </c>
      <c r="H3456" s="75">
        <v>980</v>
      </c>
      <c r="I3456" s="87" t="s">
        <v>3069</v>
      </c>
      <c r="J3456" s="75" t="s">
        <v>1474</v>
      </c>
      <c r="K3456" s="88" t="s">
        <v>84</v>
      </c>
      <c r="L3456" s="88">
        <v>24</v>
      </c>
      <c r="M3456" s="88">
        <v>0</v>
      </c>
      <c r="N3456" s="75" t="s">
        <v>85</v>
      </c>
      <c r="O3456" s="75"/>
      <c r="P3456" s="106"/>
      <c r="Q3456" s="90">
        <f>(17/100+7.6/100+1.65/100)*P3456</f>
        <v>0</v>
      </c>
      <c r="R3456" s="104"/>
      <c r="S3456" s="104"/>
      <c r="T3456" s="104"/>
      <c r="U3456" s="104"/>
      <c r="V3456" s="90">
        <f>+P3456-Q3456+R3456+S3456+T3456+U3456</f>
        <v>0</v>
      </c>
      <c r="W3456" s="91">
        <f>(1.02/100)</f>
        <v>1.02E-2</v>
      </c>
      <c r="X3456" s="91">
        <v>4.8E-3</v>
      </c>
      <c r="Y3456" s="91">
        <v>0.17</v>
      </c>
      <c r="Z3456" s="91">
        <v>1.65E-2</v>
      </c>
      <c r="AA3456" s="91">
        <v>7.6E-2</v>
      </c>
      <c r="AB3456" s="91">
        <f>SUM(W3456:AA3456)</f>
        <v>0.2775</v>
      </c>
      <c r="AC3456" s="75">
        <v>12</v>
      </c>
      <c r="AD3456" s="92">
        <f>IF(AL3456="","",+AC3456*AL3456)</f>
      </c>
      <c r="AE3456" s="93">
        <f>IF(AL3456="","",+AL3456*AB3456)</f>
      </c>
      <c r="AF3456" s="92">
        <f>IF(AL3456="","",+AL3456-AE3456)</f>
      </c>
      <c r="AG3456" s="93">
        <f>+V3456</f>
        <v>0</v>
      </c>
      <c r="AH3456" s="92">
        <f>IF(AF3456="","",+AF3456-AG3456)</f>
      </c>
      <c r="AI3456" s="92">
        <f>IF(AH3456="","",+AH3456*AC3456)</f>
      </c>
      <c r="AJ3456" s="93"/>
      <c r="AK3456" s="94">
        <v>0.33</v>
      </c>
      <c r="AL3456" s="93">
        <f>IF(V3456=0,"",V3456/(1-AB3456-AK3456))</f>
      </c>
      <c r="AM3456" s="95">
        <v>0.33</v>
      </c>
      <c r="AN3456" s="93">
        <f>IF(V3456=0,"",V3456/(1-AB3456-AM3456))</f>
      </c>
      <c r="AO3456" s="96">
        <v>1.2</v>
      </c>
      <c r="AP3456" s="93">
        <f>IF(BD!AJ3456="","",BD!AJ3456*BD!AO3456)</f>
      </c>
      <c r="AQ3456" s="91">
        <f>BD!AM3456/BD!AK3456-1</f>
        <v>0</v>
      </c>
      <c r="AR3456" s="91">
        <f>IF(BD!AN3456="","",IF(BD!AJ3456="","",BD!AN3456/BD!AJ3456-1))</f>
      </c>
      <c r="AS3456" s="91">
        <f>IF(BD!AN3456="","",IF(BD!AN3456&lt;BD!AL3456,"ABAIXO DA META","DENTRO DA META"))</f>
      </c>
      <c r="AT3456" s="91" t="str">
        <f>IF(BD!AJ3456="","EM ANÁLISE",IF(BD!AP3456&gt;=BD!AN3456,"GO", "NO GO"))</f>
        <v>EM ANÁLISE</v>
      </c>
      <c r="AU3456" s="97">
        <f>IF(AN3456="","",+BD!$AN3456-AJ3456)</f>
      </c>
      <c r="AV3456" s="98"/>
      <c r="AW3456" s="90">
        <f>BD!P3456*BD!AC3456</f>
        <v>0</v>
      </c>
      <c r="AX3456" s="90">
        <f>BD!V3456*BD!AC3456</f>
        <v>0</v>
      </c>
      <c r="AY3456" s="90">
        <f>IF(BD!AN3456="","",BD!AN3456*BD!AC3456)</f>
      </c>
      <c r="AZ3456" s="75" t="s">
        <v>123</v>
      </c>
      <c r="BA3456" s="75"/>
      <c r="BB3456" s="75"/>
      <c r="BC3456" s="75"/>
      <c r="BD3456" s="104"/>
      <c r="BE3456" s="104"/>
      <c r="BF3456" s="101"/>
      <c r="BG3456" s="101"/>
      <c r="BH3456" s="101"/>
      <c r="BI3456" s="101"/>
      <c r="BJ3456" s="101"/>
      <c r="BK3456" s="101"/>
      <c r="BL3456" s="101"/>
      <c r="BM3456" s="101"/>
      <c r="BN3456" s="101"/>
      <c r="BO3456" s="103"/>
      <c r="BP3456" s="101"/>
      <c r="BQ3456" s="101"/>
      <c r="BR3456" s="101"/>
      <c r="BS3456" s="101"/>
      <c r="BT3456" s="101"/>
      <c r="BU3456" s="101"/>
      <c r="BV3456" s="101"/>
      <c r="BW3456" s="101"/>
      <c r="BX3456" s="101"/>
      <c r="BY3456" s="101"/>
      <c r="BZ3456" s="101"/>
      <c r="CA3456" s="101"/>
      <c r="CB3456" s="101"/>
      <c r="CC3456" s="101"/>
      <c r="CD3456" s="101"/>
      <c r="CE3456" s="101"/>
      <c r="CF3456" s="101"/>
      <c r="CG3456" s="37" t="e">
        <f>VLOOKUP(Table_1[[#This Row],[EAN]],'[1]Planilha1'!$E:$R,13,0)</f>
        <v>#N/A</v>
      </c>
    </row>
    <row r="3457" ht="15" hidden="1">
      <c r="A3457" s="7"/>
      <c r="B3457" s="84" t="s">
        <v>2735</v>
      </c>
      <c r="C3457" s="75">
        <v>222776</v>
      </c>
      <c r="D3457" s="75"/>
      <c r="E3457" s="85">
        <v>7896058503302</v>
      </c>
      <c r="F3457" s="86" t="s">
        <v>3980</v>
      </c>
      <c r="G3457" s="75" t="s">
        <v>21</v>
      </c>
      <c r="H3457" s="75">
        <v>980</v>
      </c>
      <c r="I3457" s="87" t="s">
        <v>3069</v>
      </c>
      <c r="J3457" s="75" t="s">
        <v>683</v>
      </c>
      <c r="K3457" s="88" t="s">
        <v>84</v>
      </c>
      <c r="L3457" s="88">
        <v>20</v>
      </c>
      <c r="M3457" s="88">
        <v>0</v>
      </c>
      <c r="N3457" s="75" t="s">
        <v>85</v>
      </c>
      <c r="O3457" s="75"/>
      <c r="P3457" s="106"/>
      <c r="Q3457" s="90">
        <f>(17/100+7.6/100+1.65/100)*P3457</f>
        <v>0</v>
      </c>
      <c r="R3457" s="104"/>
      <c r="S3457" s="104"/>
      <c r="T3457" s="104"/>
      <c r="U3457" s="104"/>
      <c r="V3457" s="90">
        <f>+P3457-Q3457+R3457+S3457+T3457+U3457</f>
        <v>0</v>
      </c>
      <c r="W3457" s="91">
        <f>(1.02/100)</f>
        <v>1.02E-2</v>
      </c>
      <c r="X3457" s="91">
        <v>4.8E-3</v>
      </c>
      <c r="Y3457" s="91">
        <v>0.17</v>
      </c>
      <c r="Z3457" s="91">
        <v>1.65E-2</v>
      </c>
      <c r="AA3457" s="91">
        <v>7.6E-2</v>
      </c>
      <c r="AB3457" s="91">
        <f>SUM(W3457:AA3457)</f>
        <v>0.2775</v>
      </c>
      <c r="AC3457" s="75">
        <v>12</v>
      </c>
      <c r="AD3457" s="92">
        <f>IF(AL3457="","",+AC3457*AL3457)</f>
      </c>
      <c r="AE3457" s="93">
        <f>IF(AL3457="","",+AL3457*AB3457)</f>
      </c>
      <c r="AF3457" s="92">
        <f>IF(AL3457="","",+AL3457-AE3457)</f>
      </c>
      <c r="AG3457" s="93">
        <f>+V3457</f>
        <v>0</v>
      </c>
      <c r="AH3457" s="92">
        <f>IF(AF3457="","",+AF3457-AG3457)</f>
      </c>
      <c r="AI3457" s="92">
        <f>IF(AH3457="","",+AH3457*AC3457)</f>
      </c>
      <c r="AJ3457" s="93"/>
      <c r="AK3457" s="94">
        <v>0.33</v>
      </c>
      <c r="AL3457" s="93">
        <f>IF(V3457=0,"",V3457/(1-AB3457-AK3457))</f>
      </c>
      <c r="AM3457" s="95">
        <v>0.33</v>
      </c>
      <c r="AN3457" s="93">
        <f>IF(V3457=0,"",V3457/(1-AB3457-AM3457))</f>
      </c>
      <c r="AO3457" s="96">
        <v>1.2</v>
      </c>
      <c r="AP3457" s="93">
        <f>IF(BD!AJ3457="","",BD!AJ3457*BD!AO3457)</f>
      </c>
      <c r="AQ3457" s="91">
        <f>BD!AM3457/BD!AK3457-1</f>
        <v>0</v>
      </c>
      <c r="AR3457" s="91">
        <f>IF(BD!AN3457="","",IF(BD!AJ3457="","",BD!AN3457/BD!AJ3457-1))</f>
      </c>
      <c r="AS3457" s="91">
        <f>IF(BD!AN3457="","",IF(BD!AN3457&lt;BD!AL3457,"ABAIXO DA META","DENTRO DA META"))</f>
      </c>
      <c r="AT3457" s="91" t="str">
        <f>IF(BD!AJ3457="","EM ANÁLISE",IF(BD!AP3457&gt;=BD!AN3457,"GO", "NO GO"))</f>
        <v>EM ANÁLISE</v>
      </c>
      <c r="AU3457" s="97">
        <f>IF(AN3457="","",+BD!$AN3457-AJ3457)</f>
      </c>
      <c r="AV3457" s="98"/>
      <c r="AW3457" s="90">
        <f>BD!P3457*BD!AC3457</f>
        <v>0</v>
      </c>
      <c r="AX3457" s="90">
        <f>BD!V3457*BD!AC3457</f>
        <v>0</v>
      </c>
      <c r="AY3457" s="90">
        <f>IF(BD!AN3457="","",BD!AN3457*BD!AC3457)</f>
      </c>
      <c r="AZ3457" s="75" t="s">
        <v>123</v>
      </c>
      <c r="BA3457" s="75"/>
      <c r="BB3457" s="75"/>
      <c r="BC3457" s="75"/>
      <c r="BD3457" s="104"/>
      <c r="BE3457" s="104"/>
      <c r="BF3457" s="101"/>
      <c r="BG3457" s="101"/>
      <c r="BH3457" s="101"/>
      <c r="BI3457" s="101"/>
      <c r="BJ3457" s="101"/>
      <c r="BK3457" s="101"/>
      <c r="BL3457" s="101"/>
      <c r="BM3457" s="101"/>
      <c r="BN3457" s="101"/>
      <c r="BO3457" s="103"/>
      <c r="BP3457" s="101"/>
      <c r="BQ3457" s="101"/>
      <c r="BR3457" s="101"/>
      <c r="BS3457" s="101"/>
      <c r="BT3457" s="101"/>
      <c r="BU3457" s="101"/>
      <c r="BV3457" s="101"/>
      <c r="BW3457" s="101"/>
      <c r="BX3457" s="101"/>
      <c r="BY3457" s="101"/>
      <c r="BZ3457" s="101"/>
      <c r="CA3457" s="101"/>
      <c r="CB3457" s="101"/>
      <c r="CC3457" s="101"/>
      <c r="CD3457" s="101"/>
      <c r="CE3457" s="101"/>
      <c r="CF3457" s="101"/>
      <c r="CG3457" s="37" t="e">
        <f>VLOOKUP(Table_1[[#This Row],[EAN]],'[1]Planilha1'!$E:$R,13,0)</f>
        <v>#N/A</v>
      </c>
    </row>
    <row r="3458" ht="15" hidden="1">
      <c r="A3458" s="7"/>
      <c r="B3458" s="84" t="s">
        <v>2735</v>
      </c>
      <c r="C3458" s="75">
        <v>222777</v>
      </c>
      <c r="D3458" s="75">
        <v>12484171</v>
      </c>
      <c r="E3458" s="85">
        <v>7891000344026</v>
      </c>
      <c r="F3458" s="86" t="s">
        <v>3981</v>
      </c>
      <c r="G3458" s="75" t="s">
        <v>21</v>
      </c>
      <c r="H3458" s="75">
        <v>3780</v>
      </c>
      <c r="I3458" s="87" t="s">
        <v>3982</v>
      </c>
      <c r="J3458" s="75" t="s">
        <v>683</v>
      </c>
      <c r="K3458" s="88" t="s">
        <v>84</v>
      </c>
      <c r="L3458" s="88">
        <v>48</v>
      </c>
      <c r="M3458" s="88">
        <v>0</v>
      </c>
      <c r="N3458" s="75" t="s">
        <v>85</v>
      </c>
      <c r="O3458" s="75" t="s">
        <v>122</v>
      </c>
      <c r="P3458" s="106">
        <v>5.258958333333333</v>
      </c>
      <c r="Q3458" s="90">
        <f>(17/100+7.6/100+1.65/100)*P3458</f>
        <v>1.3804765625</v>
      </c>
      <c r="R3458" s="104"/>
      <c r="S3458" s="104"/>
      <c r="T3458" s="104"/>
      <c r="U3458" s="104"/>
      <c r="V3458" s="90">
        <f>+P3458-Q3458+R3458+S3458+T3458+U3458</f>
        <v>3.878481770833333</v>
      </c>
      <c r="W3458" s="91">
        <f>(1.02/100)</f>
        <v>1.02E-2</v>
      </c>
      <c r="X3458" s="91">
        <v>4.8E-3</v>
      </c>
      <c r="Y3458" s="91">
        <v>0.17</v>
      </c>
      <c r="Z3458" s="91">
        <v>1.65E-2</v>
      </c>
      <c r="AA3458" s="91">
        <v>7.6E-2</v>
      </c>
      <c r="AB3458" s="91">
        <f>SUM(W3458:AA3458)</f>
        <v>0.2775</v>
      </c>
      <c r="AC3458" s="75">
        <v>12</v>
      </c>
      <c r="AD3458" s="92">
        <f>IF(AL3458="","",+AC3458*AL3458)</f>
        <v>118.57778662420384</v>
      </c>
      <c r="AE3458" s="93">
        <f>IF(AL3458="","",+AL3458*AB3458)</f>
        <v>2.742111315684714</v>
      </c>
      <c r="AF3458" s="92">
        <f>IF(AL3458="","",+AL3458-AE3458)</f>
        <v>7.139370902998939</v>
      </c>
      <c r="AG3458" s="93">
        <f>+V3458</f>
        <v>3.878481770833333</v>
      </c>
      <c r="AH3458" s="92">
        <f>IF(AF3458="","",+AF3458-AG3458)</f>
        <v>3.260889132165606</v>
      </c>
      <c r="AI3458" s="92">
        <f>IF(AH3458="","",+AH3458*AC3458)</f>
        <v>39.13066958598728</v>
      </c>
      <c r="AJ3458" s="93">
        <v>8.64</v>
      </c>
      <c r="AK3458" s="94">
        <v>0.33</v>
      </c>
      <c r="AL3458" s="93">
        <f>IF(V3458=0,"",V3458/(1-AB3458-AK3458))</f>
        <v>9.881482218683653</v>
      </c>
      <c r="AM3458" s="95">
        <v>0.33</v>
      </c>
      <c r="AN3458" s="93">
        <f>IF(V3458=0,"",V3458/(1-AB3458-AM3458))</f>
        <v>9.881482218683653</v>
      </c>
      <c r="AO3458" s="96">
        <v>1.2</v>
      </c>
      <c r="AP3458" s="93">
        <f>IF(BD!AJ3458="","",BD!AJ3458*BD!AO3458)</f>
        <v>10.368</v>
      </c>
      <c r="AQ3458" s="91">
        <f>BD!AM3458/BD!AK3458-1</f>
        <v>0</v>
      </c>
      <c r="AR3458" s="91">
        <f>IF(BD!AN3458="","",IF(BD!AJ3458="","",BD!AN3458/BD!AJ3458-1))</f>
        <v>0.14369007160690406</v>
      </c>
      <c r="AS3458" s="91" t="str">
        <f>IF(BD!AN3458="","",IF(BD!AN3458&lt;BD!AL3458,"ABAIXO DA META","DENTRO DA META"))</f>
        <v>DENTRO DA META</v>
      </c>
      <c r="AT3458" s="91" t="str">
        <f>IF(BD!AJ3458="","EM ANÁLISE",IF(BD!AP3458&gt;=BD!AN3458,"GO", "NO GO"))</f>
        <v>GO</v>
      </c>
      <c r="AU3458" s="97">
        <f>IF(AN3458="","",+BD!$AN3458-AJ3458)</f>
        <v>1.241482218683652</v>
      </c>
      <c r="AV3458" s="98"/>
      <c r="AW3458" s="90">
        <f>BD!P3458*BD!AC3458</f>
        <v>63.1075</v>
      </c>
      <c r="AX3458" s="90">
        <f>BD!V3458*BD!AC3458</f>
        <v>46.54178125</v>
      </c>
      <c r="AY3458" s="90">
        <f>IF(BD!AN3458="","",BD!AN3458*BD!AC3458)</f>
        <v>118.57778662420384</v>
      </c>
      <c r="AZ3458" s="75" t="s">
        <v>5272</v>
      </c>
      <c r="BA3458" s="75" t="s">
        <v>124</v>
      </c>
      <c r="BB3458" s="75">
        <v>1</v>
      </c>
      <c r="BC3458" s="75" t="s">
        <v>125</v>
      </c>
      <c r="BD3458" s="99" t="s">
        <v>5257</v>
      </c>
      <c r="BE3458" s="100" t="s">
        <v>4</v>
      </c>
      <c r="BF3458" s="100" t="s">
        <v>4</v>
      </c>
      <c r="BG3458" s="99" t="s">
        <v>5258</v>
      </c>
      <c r="BH3458" s="101"/>
      <c r="BI3458" s="101"/>
      <c r="BJ3458" s="101"/>
      <c r="BK3458" s="101"/>
      <c r="BL3458" s="101"/>
      <c r="BM3458" s="101"/>
      <c r="BN3458" s="101"/>
      <c r="BO3458" s="103"/>
      <c r="BP3458" s="99">
        <v>140.622</v>
      </c>
      <c r="BQ3458" s="99">
        <v>121</v>
      </c>
      <c r="BR3458" s="101"/>
      <c r="BS3458" s="99" t="s">
        <v>5260</v>
      </c>
      <c r="BT3458" s="99" t="s">
        <v>5261</v>
      </c>
      <c r="BU3458" s="99">
        <v>5102</v>
      </c>
      <c r="BV3458" s="99"/>
      <c r="BW3458" s="99"/>
      <c r="BX3458" s="99"/>
      <c r="BY3458" s="99"/>
      <c r="BZ3458" s="99"/>
      <c r="CA3458" s="99"/>
      <c r="CB3458" s="99"/>
      <c r="CC3458" s="99">
        <v>102</v>
      </c>
      <c r="CD3458" s="99">
        <v>8</v>
      </c>
      <c r="CE3458" s="99">
        <v>8</v>
      </c>
      <c r="CF3458" s="99"/>
      <c r="CG3458" s="37" t="e">
        <f>VLOOKUP(Table_1[[#This Row],[EAN]],'[1]Planilha1'!$E:$R,13,0)</f>
        <v>#N/A</v>
      </c>
    </row>
    <row r="3459" ht="15" hidden="1">
      <c r="A3459" s="7"/>
      <c r="B3459" s="84" t="s">
        <v>2735</v>
      </c>
      <c r="C3459" s="75">
        <v>222778</v>
      </c>
      <c r="D3459" s="75"/>
      <c r="E3459" s="85">
        <v>7891000322246</v>
      </c>
      <c r="F3459" s="86" t="s">
        <v>3983</v>
      </c>
      <c r="G3459" s="75" t="s">
        <v>21</v>
      </c>
      <c r="H3459" s="75">
        <v>3780</v>
      </c>
      <c r="I3459" s="87" t="s">
        <v>3982</v>
      </c>
      <c r="J3459" s="75" t="s">
        <v>683</v>
      </c>
      <c r="K3459" s="88" t="s">
        <v>84</v>
      </c>
      <c r="L3459" s="88">
        <v>24</v>
      </c>
      <c r="M3459" s="88">
        <v>0</v>
      </c>
      <c r="N3459" s="75" t="s">
        <v>85</v>
      </c>
      <c r="O3459" s="75"/>
      <c r="P3459" s="106"/>
      <c r="Q3459" s="90">
        <f>(17/100+7.6/100+1.65/100)*P3459</f>
        <v>0</v>
      </c>
      <c r="R3459" s="104"/>
      <c r="S3459" s="104"/>
      <c r="T3459" s="104"/>
      <c r="U3459" s="104"/>
      <c r="V3459" s="90">
        <f>+P3459-Q3459+R3459+S3459+T3459+U3459</f>
        <v>0</v>
      </c>
      <c r="W3459" s="91">
        <f>(1.02/100)</f>
        <v>1.02E-2</v>
      </c>
      <c r="X3459" s="91">
        <v>4.8E-3</v>
      </c>
      <c r="Y3459" s="91">
        <v>0.17</v>
      </c>
      <c r="Z3459" s="91">
        <v>1.65E-2</v>
      </c>
      <c r="AA3459" s="91">
        <v>7.6E-2</v>
      </c>
      <c r="AB3459" s="91">
        <f>SUM(W3459:AA3459)</f>
        <v>0.2775</v>
      </c>
      <c r="AC3459" s="75">
        <v>12</v>
      </c>
      <c r="AD3459" s="92">
        <f>IF(AL3459="","",+AC3459*AL3459)</f>
      </c>
      <c r="AE3459" s="93">
        <f>IF(AL3459="","",+AL3459*AB3459)</f>
      </c>
      <c r="AF3459" s="92">
        <f>IF(AL3459="","",+AL3459-AE3459)</f>
      </c>
      <c r="AG3459" s="93">
        <f>+V3459</f>
        <v>0</v>
      </c>
      <c r="AH3459" s="92">
        <f>IF(AF3459="","",+AF3459-AG3459)</f>
      </c>
      <c r="AI3459" s="92">
        <f>IF(AH3459="","",+AH3459*AC3459)</f>
      </c>
      <c r="AJ3459" s="93"/>
      <c r="AK3459" s="94">
        <v>0.33</v>
      </c>
      <c r="AL3459" s="93">
        <f>IF(V3459=0,"",V3459/(1-AB3459-AK3459))</f>
      </c>
      <c r="AM3459" s="95">
        <v>0.33</v>
      </c>
      <c r="AN3459" s="93">
        <f>IF(V3459=0,"",V3459/(1-AB3459-AM3459))</f>
      </c>
      <c r="AO3459" s="96">
        <v>1.2</v>
      </c>
      <c r="AP3459" s="93">
        <f>IF(BD!AJ3459="","",BD!AJ3459*BD!AO3459)</f>
      </c>
      <c r="AQ3459" s="91">
        <f>BD!AM3459/BD!AK3459-1</f>
        <v>0</v>
      </c>
      <c r="AR3459" s="91">
        <f>IF(BD!AN3459="","",IF(BD!AJ3459="","",BD!AN3459/BD!AJ3459-1))</f>
      </c>
      <c r="AS3459" s="91">
        <f>IF(BD!AN3459="","",IF(BD!AN3459&lt;BD!AL3459,"ABAIXO DA META","DENTRO DA META"))</f>
      </c>
      <c r="AT3459" s="91" t="str">
        <f>IF(BD!AJ3459="","EM ANÁLISE",IF(BD!AP3459&gt;=BD!AN3459,"GO", "NO GO"))</f>
        <v>EM ANÁLISE</v>
      </c>
      <c r="AU3459" s="97">
        <f>IF(AN3459="","",+BD!$AN3459-AJ3459)</f>
      </c>
      <c r="AV3459" s="98"/>
      <c r="AW3459" s="90">
        <f>BD!P3459*BD!AC3459</f>
        <v>0</v>
      </c>
      <c r="AX3459" s="90">
        <f>BD!V3459*BD!AC3459</f>
        <v>0</v>
      </c>
      <c r="AY3459" s="90">
        <f>IF(BD!AN3459="","",BD!AN3459*BD!AC3459)</f>
      </c>
      <c r="AZ3459" s="75" t="s">
        <v>123</v>
      </c>
      <c r="BA3459" s="75" t="s">
        <v>124</v>
      </c>
      <c r="BB3459" s="75">
        <v>1</v>
      </c>
      <c r="BC3459" s="75" t="s">
        <v>125</v>
      </c>
      <c r="BD3459" s="104"/>
      <c r="BE3459" s="104"/>
      <c r="BF3459" s="101"/>
      <c r="BG3459" s="101"/>
      <c r="BH3459" s="101"/>
      <c r="BI3459" s="101"/>
      <c r="BJ3459" s="101"/>
      <c r="BK3459" s="101"/>
      <c r="BL3459" s="101"/>
      <c r="BM3459" s="101"/>
      <c r="BN3459" s="101"/>
      <c r="BO3459" s="103"/>
      <c r="BP3459" s="101"/>
      <c r="BQ3459" s="101"/>
      <c r="BR3459" s="101"/>
      <c r="BS3459" s="101"/>
      <c r="BT3459" s="101"/>
      <c r="BU3459" s="101"/>
      <c r="BV3459" s="101"/>
      <c r="BW3459" s="101"/>
      <c r="BX3459" s="101"/>
      <c r="BY3459" s="101"/>
      <c r="BZ3459" s="101"/>
      <c r="CA3459" s="101"/>
      <c r="CB3459" s="101"/>
      <c r="CC3459" s="101"/>
      <c r="CD3459" s="101"/>
      <c r="CE3459" s="101"/>
      <c r="CF3459" s="101"/>
      <c r="CG3459" s="37" t="e">
        <f>VLOOKUP(Table_1[[#This Row],[EAN]],'[1]Planilha1'!$E:$R,13,0)</f>
        <v>#N/A</v>
      </c>
    </row>
    <row r="3460" ht="15" hidden="1">
      <c r="A3460" s="7"/>
      <c r="B3460" s="84" t="s">
        <v>2735</v>
      </c>
      <c r="C3460" s="75">
        <v>222779</v>
      </c>
      <c r="D3460" s="75"/>
      <c r="E3460" s="85">
        <v>7891000283004</v>
      </c>
      <c r="F3460" s="86" t="s">
        <v>3984</v>
      </c>
      <c r="G3460" s="75" t="s">
        <v>21</v>
      </c>
      <c r="H3460" s="75">
        <v>3780</v>
      </c>
      <c r="I3460" s="87" t="s">
        <v>3982</v>
      </c>
      <c r="J3460" s="75" t="s">
        <v>3985</v>
      </c>
      <c r="K3460" s="88" t="s">
        <v>84</v>
      </c>
      <c r="L3460" s="88">
        <v>24</v>
      </c>
      <c r="M3460" s="88">
        <v>0</v>
      </c>
      <c r="N3460" s="75" t="s">
        <v>85</v>
      </c>
      <c r="O3460" s="75"/>
      <c r="P3460" s="106"/>
      <c r="Q3460" s="90">
        <f>(17/100+7.6/100+1.65/100)*P3460</f>
        <v>0</v>
      </c>
      <c r="R3460" s="104"/>
      <c r="S3460" s="104"/>
      <c r="T3460" s="104"/>
      <c r="U3460" s="104"/>
      <c r="V3460" s="90">
        <f>+P3460-Q3460+R3460+S3460+T3460+U3460</f>
        <v>0</v>
      </c>
      <c r="W3460" s="91">
        <f>(1.02/100)</f>
        <v>1.02E-2</v>
      </c>
      <c r="X3460" s="91">
        <v>4.8E-3</v>
      </c>
      <c r="Y3460" s="91">
        <v>0.17</v>
      </c>
      <c r="Z3460" s="91">
        <v>1.65E-2</v>
      </c>
      <c r="AA3460" s="91">
        <v>7.6E-2</v>
      </c>
      <c r="AB3460" s="91">
        <f>SUM(W3460:AA3460)</f>
        <v>0.2775</v>
      </c>
      <c r="AC3460" s="75">
        <v>12</v>
      </c>
      <c r="AD3460" s="92">
        <f>IF(AL3460="","",+AC3460*AL3460)</f>
      </c>
      <c r="AE3460" s="93">
        <f>IF(AL3460="","",+AL3460*AB3460)</f>
      </c>
      <c r="AF3460" s="92">
        <f>IF(AL3460="","",+AL3460-AE3460)</f>
      </c>
      <c r="AG3460" s="93">
        <f>+V3460</f>
        <v>0</v>
      </c>
      <c r="AH3460" s="92">
        <f>IF(AF3460="","",+AF3460-AG3460)</f>
      </c>
      <c r="AI3460" s="92">
        <f>IF(AH3460="","",+AH3460*AC3460)</f>
      </c>
      <c r="AJ3460" s="93"/>
      <c r="AK3460" s="94">
        <v>0.33</v>
      </c>
      <c r="AL3460" s="93">
        <f>IF(V3460=0,"",V3460/(1-AB3460-AK3460))</f>
      </c>
      <c r="AM3460" s="95">
        <v>0.33</v>
      </c>
      <c r="AN3460" s="93">
        <f>IF(V3460=0,"",V3460/(1-AB3460-AM3460))</f>
      </c>
      <c r="AO3460" s="96">
        <v>1.2</v>
      </c>
      <c r="AP3460" s="93">
        <f>IF(BD!AJ3460="","",BD!AJ3460*BD!AO3460)</f>
      </c>
      <c r="AQ3460" s="91">
        <f>BD!AM3460/BD!AK3460-1</f>
        <v>0</v>
      </c>
      <c r="AR3460" s="91">
        <f>IF(BD!AN3460="","",IF(BD!AJ3460="","",BD!AN3460/BD!AJ3460-1))</f>
      </c>
      <c r="AS3460" s="91">
        <f>IF(BD!AN3460="","",IF(BD!AN3460&lt;BD!AL3460,"ABAIXO DA META","DENTRO DA META"))</f>
      </c>
      <c r="AT3460" s="91" t="str">
        <f>IF(BD!AJ3460="","EM ANÁLISE",IF(BD!AP3460&gt;=BD!AN3460,"GO", "NO GO"))</f>
        <v>EM ANÁLISE</v>
      </c>
      <c r="AU3460" s="97">
        <f>IF(AN3460="","",+BD!$AN3460-AJ3460)</f>
      </c>
      <c r="AV3460" s="98"/>
      <c r="AW3460" s="90">
        <f>BD!P3460*BD!AC3460</f>
        <v>0</v>
      </c>
      <c r="AX3460" s="90">
        <f>BD!V3460*BD!AC3460</f>
        <v>0</v>
      </c>
      <c r="AY3460" s="90">
        <f>IF(BD!AN3460="","",BD!AN3460*BD!AC3460)</f>
      </c>
      <c r="AZ3460" s="75" t="s">
        <v>123</v>
      </c>
      <c r="BA3460" s="75" t="s">
        <v>124</v>
      </c>
      <c r="BB3460" s="75">
        <v>1</v>
      </c>
      <c r="BC3460" s="75" t="s">
        <v>125</v>
      </c>
      <c r="BD3460" s="104"/>
      <c r="BE3460" s="104"/>
      <c r="BF3460" s="101"/>
      <c r="BG3460" s="101"/>
      <c r="BH3460" s="101"/>
      <c r="BI3460" s="101"/>
      <c r="BJ3460" s="101"/>
      <c r="BK3460" s="101"/>
      <c r="BL3460" s="101"/>
      <c r="BM3460" s="101"/>
      <c r="BN3460" s="101"/>
      <c r="BO3460" s="103"/>
      <c r="BP3460" s="101"/>
      <c r="BQ3460" s="101"/>
      <c r="BR3460" s="101"/>
      <c r="BS3460" s="101"/>
      <c r="BT3460" s="101"/>
      <c r="BU3460" s="101"/>
      <c r="BV3460" s="101"/>
      <c r="BW3460" s="101"/>
      <c r="BX3460" s="101"/>
      <c r="BY3460" s="101"/>
      <c r="BZ3460" s="101"/>
      <c r="CA3460" s="101"/>
      <c r="CB3460" s="101"/>
      <c r="CC3460" s="101"/>
      <c r="CD3460" s="101"/>
      <c r="CE3460" s="101"/>
      <c r="CF3460" s="101"/>
      <c r="CG3460" s="37" t="e">
        <f>VLOOKUP(Table_1[[#This Row],[EAN]],'[1]Planilha1'!$E:$R,13,0)</f>
        <v>#N/A</v>
      </c>
    </row>
    <row r="3461" ht="15" hidden="1">
      <c r="A3461" s="7"/>
      <c r="B3461" s="84" t="s">
        <v>2735</v>
      </c>
      <c r="C3461" s="75">
        <v>222780</v>
      </c>
      <c r="D3461" s="75"/>
      <c r="E3461" s="85">
        <v>7891000325049</v>
      </c>
      <c r="F3461" s="86" t="s">
        <v>3986</v>
      </c>
      <c r="G3461" s="75" t="s">
        <v>21</v>
      </c>
      <c r="H3461" s="75">
        <v>3780</v>
      </c>
      <c r="I3461" s="87" t="s">
        <v>3982</v>
      </c>
      <c r="J3461" s="75" t="s">
        <v>1260</v>
      </c>
      <c r="K3461" s="88" t="s">
        <v>84</v>
      </c>
      <c r="L3461" s="88">
        <v>24</v>
      </c>
      <c r="M3461" s="88">
        <v>0</v>
      </c>
      <c r="N3461" s="75" t="s">
        <v>85</v>
      </c>
      <c r="O3461" s="75"/>
      <c r="P3461" s="106"/>
      <c r="Q3461" s="90">
        <f>(17/100+7.6/100+1.65/100)*P3461</f>
        <v>0</v>
      </c>
      <c r="R3461" s="104"/>
      <c r="S3461" s="104"/>
      <c r="T3461" s="104"/>
      <c r="U3461" s="104"/>
      <c r="V3461" s="90">
        <f>+P3461-Q3461+R3461+S3461+T3461+U3461</f>
        <v>0</v>
      </c>
      <c r="W3461" s="91">
        <f>(1.02/100)</f>
        <v>1.02E-2</v>
      </c>
      <c r="X3461" s="91">
        <v>4.8E-3</v>
      </c>
      <c r="Y3461" s="91">
        <v>0.17</v>
      </c>
      <c r="Z3461" s="91">
        <v>1.65E-2</v>
      </c>
      <c r="AA3461" s="91">
        <v>7.6E-2</v>
      </c>
      <c r="AB3461" s="91">
        <f>SUM(W3461:AA3461)</f>
        <v>0.2775</v>
      </c>
      <c r="AC3461" s="75">
        <v>12</v>
      </c>
      <c r="AD3461" s="92">
        <f>IF(AL3461="","",+AC3461*AL3461)</f>
      </c>
      <c r="AE3461" s="93">
        <f>IF(AL3461="","",+AL3461*AB3461)</f>
      </c>
      <c r="AF3461" s="92">
        <f>IF(AL3461="","",+AL3461-AE3461)</f>
      </c>
      <c r="AG3461" s="93">
        <f>+V3461</f>
        <v>0</v>
      </c>
      <c r="AH3461" s="92">
        <f>IF(AF3461="","",+AF3461-AG3461)</f>
      </c>
      <c r="AI3461" s="92">
        <f>IF(AH3461="","",+AH3461*AC3461)</f>
      </c>
      <c r="AJ3461" s="93"/>
      <c r="AK3461" s="94">
        <v>0.33</v>
      </c>
      <c r="AL3461" s="93">
        <f>IF(V3461=0,"",V3461/(1-AB3461-AK3461))</f>
      </c>
      <c r="AM3461" s="95">
        <v>0.33</v>
      </c>
      <c r="AN3461" s="93">
        <f>IF(V3461=0,"",V3461/(1-AB3461-AM3461))</f>
      </c>
      <c r="AO3461" s="96">
        <v>1.2</v>
      </c>
      <c r="AP3461" s="93">
        <f>IF(BD!AJ3461="","",BD!AJ3461*BD!AO3461)</f>
      </c>
      <c r="AQ3461" s="91">
        <f>BD!AM3461/BD!AK3461-1</f>
        <v>0</v>
      </c>
      <c r="AR3461" s="91">
        <f>IF(BD!AN3461="","",IF(BD!AJ3461="","",BD!AN3461/BD!AJ3461-1))</f>
      </c>
      <c r="AS3461" s="91">
        <f>IF(BD!AN3461="","",IF(BD!AN3461&lt;BD!AL3461,"ABAIXO DA META","DENTRO DA META"))</f>
      </c>
      <c r="AT3461" s="91" t="str">
        <f>IF(BD!AJ3461="","EM ANÁLISE",IF(BD!AP3461&gt;=BD!AN3461,"GO", "NO GO"))</f>
        <v>EM ANÁLISE</v>
      </c>
      <c r="AU3461" s="97">
        <f>IF(AN3461="","",+BD!$AN3461-AJ3461)</f>
      </c>
      <c r="AV3461" s="98"/>
      <c r="AW3461" s="90">
        <f>BD!P3461*BD!AC3461</f>
        <v>0</v>
      </c>
      <c r="AX3461" s="90">
        <f>BD!V3461*BD!AC3461</f>
        <v>0</v>
      </c>
      <c r="AY3461" s="90">
        <f>IF(BD!AN3461="","",BD!AN3461*BD!AC3461)</f>
      </c>
      <c r="AZ3461" s="75" t="s">
        <v>123</v>
      </c>
      <c r="BA3461" s="75" t="s">
        <v>124</v>
      </c>
      <c r="BB3461" s="75">
        <v>1</v>
      </c>
      <c r="BC3461" s="75" t="s">
        <v>125</v>
      </c>
      <c r="BD3461" s="104"/>
      <c r="BE3461" s="104"/>
      <c r="BF3461" s="101"/>
      <c r="BG3461" s="101"/>
      <c r="BH3461" s="101"/>
      <c r="BI3461" s="101"/>
      <c r="BJ3461" s="101"/>
      <c r="BK3461" s="101"/>
      <c r="BL3461" s="101"/>
      <c r="BM3461" s="101"/>
      <c r="BN3461" s="101"/>
      <c r="BO3461" s="103"/>
      <c r="BP3461" s="101"/>
      <c r="BQ3461" s="101"/>
      <c r="BR3461" s="101"/>
      <c r="BS3461" s="101"/>
      <c r="BT3461" s="101"/>
      <c r="BU3461" s="101"/>
      <c r="BV3461" s="101"/>
      <c r="BW3461" s="101"/>
      <c r="BX3461" s="101"/>
      <c r="BY3461" s="101"/>
      <c r="BZ3461" s="101"/>
      <c r="CA3461" s="101"/>
      <c r="CB3461" s="101"/>
      <c r="CC3461" s="101"/>
      <c r="CD3461" s="101"/>
      <c r="CE3461" s="101"/>
      <c r="CF3461" s="101"/>
      <c r="CG3461" s="37" t="e">
        <f>VLOOKUP(Table_1[[#This Row],[EAN]],'[1]Planilha1'!$E:$R,13,0)</f>
        <v>#N/A</v>
      </c>
    </row>
    <row r="3462" ht="15" hidden="1">
      <c r="A3462" s="7"/>
      <c r="B3462" s="84" t="s">
        <v>2735</v>
      </c>
      <c r="C3462" s="75">
        <v>222781</v>
      </c>
      <c r="D3462" s="75">
        <v>12481761</v>
      </c>
      <c r="E3462" s="85">
        <v>7891000341148</v>
      </c>
      <c r="F3462" s="86" t="s">
        <v>3987</v>
      </c>
      <c r="G3462" s="75" t="s">
        <v>21</v>
      </c>
      <c r="H3462" s="75">
        <v>3780</v>
      </c>
      <c r="I3462" s="87" t="s">
        <v>3982</v>
      </c>
      <c r="J3462" s="75" t="s">
        <v>683</v>
      </c>
      <c r="K3462" s="88" t="s">
        <v>84</v>
      </c>
      <c r="L3462" s="88">
        <v>48</v>
      </c>
      <c r="M3462" s="88">
        <v>0</v>
      </c>
      <c r="N3462" s="75" t="s">
        <v>85</v>
      </c>
      <c r="O3462" s="75" t="s">
        <v>122</v>
      </c>
      <c r="P3462" s="106">
        <v>5.258958333333333</v>
      </c>
      <c r="Q3462" s="90">
        <f>(17/100+7.6/100+1.65/100)*P3462</f>
        <v>1.3804765625</v>
      </c>
      <c r="R3462" s="104"/>
      <c r="S3462" s="104"/>
      <c r="T3462" s="104"/>
      <c r="U3462" s="104"/>
      <c r="V3462" s="90">
        <f>+P3462-Q3462+R3462+S3462+T3462+U3462</f>
        <v>3.878481770833333</v>
      </c>
      <c r="W3462" s="91">
        <f>(1.02/100)</f>
        <v>1.02E-2</v>
      </c>
      <c r="X3462" s="91">
        <v>4.8E-3</v>
      </c>
      <c r="Y3462" s="91">
        <v>0.17</v>
      </c>
      <c r="Z3462" s="91">
        <v>1.65E-2</v>
      </c>
      <c r="AA3462" s="91">
        <v>7.6E-2</v>
      </c>
      <c r="AB3462" s="91">
        <f>SUM(W3462:AA3462)</f>
        <v>0.2775</v>
      </c>
      <c r="AC3462" s="75">
        <v>12</v>
      </c>
      <c r="AD3462" s="92">
        <f>IF(AL3462="","",+AC3462*AL3462)</f>
        <v>118.57778662420384</v>
      </c>
      <c r="AE3462" s="93">
        <f>IF(AL3462="","",+AL3462*AB3462)</f>
        <v>2.742111315684714</v>
      </c>
      <c r="AF3462" s="92">
        <f>IF(AL3462="","",+AL3462-AE3462)</f>
        <v>7.139370902998939</v>
      </c>
      <c r="AG3462" s="93">
        <f>+V3462</f>
        <v>3.878481770833333</v>
      </c>
      <c r="AH3462" s="92">
        <f>IF(AF3462="","",+AF3462-AG3462)</f>
        <v>3.260889132165606</v>
      </c>
      <c r="AI3462" s="92">
        <f>IF(AH3462="","",+AH3462*AC3462)</f>
        <v>39.13066958598728</v>
      </c>
      <c r="AJ3462" s="93">
        <v>8.98</v>
      </c>
      <c r="AK3462" s="94">
        <v>0.33</v>
      </c>
      <c r="AL3462" s="93">
        <f>IF(V3462=0,"",V3462/(1-AB3462-AK3462))</f>
        <v>9.881482218683653</v>
      </c>
      <c r="AM3462" s="95">
        <v>0.33</v>
      </c>
      <c r="AN3462" s="93">
        <f>IF(V3462=0,"",V3462/(1-AB3462-AM3462))</f>
        <v>9.881482218683653</v>
      </c>
      <c r="AO3462" s="96">
        <v>1.2</v>
      </c>
      <c r="AP3462" s="93">
        <f>IF(BD!AJ3462="","",BD!AJ3462*BD!AO3462)</f>
        <v>10.776</v>
      </c>
      <c r="AQ3462" s="91">
        <f>BD!AM3462/BD!AK3462-1</f>
        <v>0</v>
      </c>
      <c r="AR3462" s="91">
        <f>IF(BD!AN3462="","",IF(BD!AJ3462="","",BD!AN3462/BD!AJ3462-1))</f>
        <v>0.10038777490909268</v>
      </c>
      <c r="AS3462" s="91" t="str">
        <f>IF(BD!AN3462="","",IF(BD!AN3462&lt;BD!AL3462,"ABAIXO DA META","DENTRO DA META"))</f>
        <v>DENTRO DA META</v>
      </c>
      <c r="AT3462" s="91" t="str">
        <f>IF(BD!AJ3462="","EM ANÁLISE",IF(BD!AP3462&gt;=BD!AN3462,"GO", "NO GO"))</f>
        <v>GO</v>
      </c>
      <c r="AU3462" s="97">
        <f>IF(AN3462="","",+BD!$AN3462-AJ3462)</f>
        <v>0.9014822186836522</v>
      </c>
      <c r="AV3462" s="98"/>
      <c r="AW3462" s="90">
        <f>BD!P3462*BD!AC3462</f>
        <v>63.1075</v>
      </c>
      <c r="AX3462" s="90">
        <f>BD!V3462*BD!AC3462</f>
        <v>46.54178125</v>
      </c>
      <c r="AY3462" s="90">
        <f>IF(BD!AN3462="","",BD!AN3462*BD!AC3462)</f>
        <v>118.57778662420384</v>
      </c>
      <c r="AZ3462" s="75" t="s">
        <v>5272</v>
      </c>
      <c r="BA3462" s="75" t="s">
        <v>124</v>
      </c>
      <c r="BB3462" s="75">
        <v>1</v>
      </c>
      <c r="BC3462" s="75" t="s">
        <v>125</v>
      </c>
      <c r="BD3462" s="99" t="s">
        <v>5257</v>
      </c>
      <c r="BE3462" s="100" t="s">
        <v>4</v>
      </c>
      <c r="BF3462" s="100" t="s">
        <v>4</v>
      </c>
      <c r="BG3462" s="99" t="s">
        <v>5258</v>
      </c>
      <c r="BH3462" s="101"/>
      <c r="BI3462" s="101"/>
      <c r="BJ3462" s="101"/>
      <c r="BK3462" s="101"/>
      <c r="BL3462" s="101"/>
      <c r="BM3462" s="101"/>
      <c r="BN3462" s="101"/>
      <c r="BO3462" s="103"/>
      <c r="BP3462" s="99">
        <v>140.622</v>
      </c>
      <c r="BQ3462" s="99">
        <v>121</v>
      </c>
      <c r="BR3462" s="101"/>
      <c r="BS3462" s="99" t="s">
        <v>5260</v>
      </c>
      <c r="BT3462" s="99" t="s">
        <v>5261</v>
      </c>
      <c r="BU3462" s="99">
        <v>5102</v>
      </c>
      <c r="BV3462" s="99"/>
      <c r="BW3462" s="99"/>
      <c r="BX3462" s="99"/>
      <c r="BY3462" s="99"/>
      <c r="BZ3462" s="99"/>
      <c r="CA3462" s="99"/>
      <c r="CB3462" s="99"/>
      <c r="CC3462" s="99">
        <v>102</v>
      </c>
      <c r="CD3462" s="99">
        <v>8</v>
      </c>
      <c r="CE3462" s="99">
        <v>8</v>
      </c>
      <c r="CF3462" s="99"/>
      <c r="CG3462" s="37" t="e">
        <f>VLOOKUP(Table_1[[#This Row],[EAN]],'[1]Planilha1'!$E:$R,13,0)</f>
        <v>#N/A</v>
      </c>
    </row>
    <row r="3463" ht="15" hidden="1">
      <c r="A3463" s="7"/>
      <c r="B3463" s="84" t="s">
        <v>2735</v>
      </c>
      <c r="C3463" s="75">
        <v>222782</v>
      </c>
      <c r="D3463" s="75">
        <v>12481756</v>
      </c>
      <c r="E3463" s="85">
        <v>7891000341100</v>
      </c>
      <c r="F3463" s="86" t="s">
        <v>3988</v>
      </c>
      <c r="G3463" s="75" t="s">
        <v>21</v>
      </c>
      <c r="H3463" s="75">
        <v>3780</v>
      </c>
      <c r="I3463" s="87" t="s">
        <v>3982</v>
      </c>
      <c r="J3463" s="75" t="s">
        <v>683</v>
      </c>
      <c r="K3463" s="88" t="s">
        <v>84</v>
      </c>
      <c r="L3463" s="88">
        <v>48</v>
      </c>
      <c r="M3463" s="88">
        <v>0</v>
      </c>
      <c r="N3463" s="75" t="s">
        <v>85</v>
      </c>
      <c r="O3463" s="75" t="s">
        <v>122</v>
      </c>
      <c r="P3463" s="106">
        <v>5.258958333333333</v>
      </c>
      <c r="Q3463" s="90">
        <f>(17/100+7.6/100+1.65/100)*P3463</f>
        <v>1.3804765625</v>
      </c>
      <c r="R3463" s="104"/>
      <c r="S3463" s="104"/>
      <c r="T3463" s="104"/>
      <c r="U3463" s="104"/>
      <c r="V3463" s="90">
        <f>+P3463-Q3463+R3463+S3463+T3463+U3463</f>
        <v>3.878481770833333</v>
      </c>
      <c r="W3463" s="91">
        <f>(1.02/100)</f>
        <v>1.02E-2</v>
      </c>
      <c r="X3463" s="91">
        <v>4.8E-3</v>
      </c>
      <c r="Y3463" s="91">
        <v>0.17</v>
      </c>
      <c r="Z3463" s="91">
        <v>1.65E-2</v>
      </c>
      <c r="AA3463" s="91">
        <v>7.6E-2</v>
      </c>
      <c r="AB3463" s="91">
        <f>SUM(W3463:AA3463)</f>
        <v>0.2775</v>
      </c>
      <c r="AC3463" s="75">
        <v>12</v>
      </c>
      <c r="AD3463" s="92">
        <f>IF(AL3463="","",+AC3463*AL3463)</f>
        <v>118.57778662420384</v>
      </c>
      <c r="AE3463" s="93">
        <f>IF(AL3463="","",+AL3463*AB3463)</f>
        <v>2.742111315684714</v>
      </c>
      <c r="AF3463" s="92">
        <f>IF(AL3463="","",+AL3463-AE3463)</f>
        <v>7.139370902998939</v>
      </c>
      <c r="AG3463" s="93">
        <f>+V3463</f>
        <v>3.878481770833333</v>
      </c>
      <c r="AH3463" s="92">
        <f>IF(AF3463="","",+AF3463-AG3463)</f>
        <v>3.260889132165606</v>
      </c>
      <c r="AI3463" s="92">
        <f>IF(AH3463="","",+AH3463*AC3463)</f>
        <v>39.13066958598728</v>
      </c>
      <c r="AJ3463" s="93">
        <v>8.98</v>
      </c>
      <c r="AK3463" s="94">
        <v>0.33</v>
      </c>
      <c r="AL3463" s="93">
        <f>IF(V3463=0,"",V3463/(1-AB3463-AK3463))</f>
        <v>9.881482218683653</v>
      </c>
      <c r="AM3463" s="95">
        <v>0.33</v>
      </c>
      <c r="AN3463" s="93">
        <f>IF(V3463=0,"",V3463/(1-AB3463-AM3463))</f>
        <v>9.881482218683653</v>
      </c>
      <c r="AO3463" s="96">
        <v>1.2</v>
      </c>
      <c r="AP3463" s="93">
        <f>IF(BD!AJ3463="","",BD!AJ3463*BD!AO3463)</f>
        <v>10.776</v>
      </c>
      <c r="AQ3463" s="91">
        <f>BD!AM3463/BD!AK3463-1</f>
        <v>0</v>
      </c>
      <c r="AR3463" s="91">
        <f>IF(BD!AN3463="","",IF(BD!AJ3463="","",BD!AN3463/BD!AJ3463-1))</f>
        <v>0.10038777490909268</v>
      </c>
      <c r="AS3463" s="91" t="str">
        <f>IF(BD!AN3463="","",IF(BD!AN3463&lt;BD!AL3463,"ABAIXO DA META","DENTRO DA META"))</f>
        <v>DENTRO DA META</v>
      </c>
      <c r="AT3463" s="91" t="str">
        <f>IF(BD!AJ3463="","EM ANÁLISE",IF(BD!AP3463&gt;=BD!AN3463,"GO", "NO GO"))</f>
        <v>GO</v>
      </c>
      <c r="AU3463" s="97">
        <f>IF(AN3463="","",+BD!$AN3463-AJ3463)</f>
        <v>0.9014822186836522</v>
      </c>
      <c r="AV3463" s="98"/>
      <c r="AW3463" s="90">
        <f>BD!P3463*BD!AC3463</f>
        <v>63.1075</v>
      </c>
      <c r="AX3463" s="90">
        <f>BD!V3463*BD!AC3463</f>
        <v>46.54178125</v>
      </c>
      <c r="AY3463" s="90">
        <f>IF(BD!AN3463="","",BD!AN3463*BD!AC3463)</f>
        <v>118.57778662420384</v>
      </c>
      <c r="AZ3463" s="75" t="s">
        <v>5272</v>
      </c>
      <c r="BA3463" s="75" t="s">
        <v>124</v>
      </c>
      <c r="BB3463" s="75">
        <v>1</v>
      </c>
      <c r="BC3463" s="75" t="s">
        <v>125</v>
      </c>
      <c r="BD3463" s="99" t="s">
        <v>5257</v>
      </c>
      <c r="BE3463" s="100" t="s">
        <v>4</v>
      </c>
      <c r="BF3463" s="100" t="s">
        <v>4</v>
      </c>
      <c r="BG3463" s="99" t="s">
        <v>5258</v>
      </c>
      <c r="BH3463" s="101"/>
      <c r="BI3463" s="101"/>
      <c r="BJ3463" s="101"/>
      <c r="BK3463" s="101"/>
      <c r="BL3463" s="101"/>
      <c r="BM3463" s="101"/>
      <c r="BN3463" s="101"/>
      <c r="BO3463" s="103"/>
      <c r="BP3463" s="99">
        <v>140.622</v>
      </c>
      <c r="BQ3463" s="99">
        <v>121</v>
      </c>
      <c r="BR3463" s="101"/>
      <c r="BS3463" s="99" t="s">
        <v>5260</v>
      </c>
      <c r="BT3463" s="99" t="s">
        <v>5261</v>
      </c>
      <c r="BU3463" s="99">
        <v>5102</v>
      </c>
      <c r="BV3463" s="99"/>
      <c r="BW3463" s="99"/>
      <c r="BX3463" s="99"/>
      <c r="BY3463" s="99"/>
      <c r="BZ3463" s="99"/>
      <c r="CA3463" s="99"/>
      <c r="CB3463" s="99"/>
      <c r="CC3463" s="99">
        <v>102</v>
      </c>
      <c r="CD3463" s="99">
        <v>8</v>
      </c>
      <c r="CE3463" s="99">
        <v>8</v>
      </c>
      <c r="CF3463" s="99"/>
      <c r="CG3463" s="37" t="e">
        <f>VLOOKUP(Table_1[[#This Row],[EAN]],'[1]Planilha1'!$E:$R,13,0)</f>
        <v>#N/A</v>
      </c>
    </row>
    <row r="3464" ht="15" hidden="1">
      <c r="A3464" s="7"/>
      <c r="B3464" s="84" t="s">
        <v>2735</v>
      </c>
      <c r="C3464" s="75">
        <v>222783</v>
      </c>
      <c r="D3464" s="75"/>
      <c r="E3464" s="85">
        <v>7891000283219</v>
      </c>
      <c r="F3464" s="86" t="s">
        <v>3989</v>
      </c>
      <c r="G3464" s="75" t="s">
        <v>21</v>
      </c>
      <c r="H3464" s="75">
        <v>3780</v>
      </c>
      <c r="I3464" s="87" t="s">
        <v>3982</v>
      </c>
      <c r="J3464" s="75" t="s">
        <v>683</v>
      </c>
      <c r="K3464" s="88" t="s">
        <v>84</v>
      </c>
      <c r="L3464" s="88">
        <v>24</v>
      </c>
      <c r="M3464" s="88">
        <v>0</v>
      </c>
      <c r="N3464" s="75" t="s">
        <v>85</v>
      </c>
      <c r="O3464" s="75"/>
      <c r="P3464" s="106"/>
      <c r="Q3464" s="90">
        <f>(17/100+7.6/100+1.65/100)*P3464</f>
        <v>0</v>
      </c>
      <c r="R3464" s="104"/>
      <c r="S3464" s="104"/>
      <c r="T3464" s="104"/>
      <c r="U3464" s="104"/>
      <c r="V3464" s="90">
        <f>+P3464-Q3464+R3464+S3464+T3464+U3464</f>
        <v>0</v>
      </c>
      <c r="W3464" s="91">
        <f>(1.02/100)</f>
        <v>1.02E-2</v>
      </c>
      <c r="X3464" s="91">
        <v>4.8E-3</v>
      </c>
      <c r="Y3464" s="91">
        <v>0.17</v>
      </c>
      <c r="Z3464" s="91">
        <v>1.65E-2</v>
      </c>
      <c r="AA3464" s="91">
        <v>7.6E-2</v>
      </c>
      <c r="AB3464" s="91">
        <f>SUM(W3464:AA3464)</f>
        <v>0.2775</v>
      </c>
      <c r="AC3464" s="75">
        <v>12</v>
      </c>
      <c r="AD3464" s="92">
        <f>IF(AL3464="","",+AC3464*AL3464)</f>
      </c>
      <c r="AE3464" s="93">
        <f>IF(AL3464="","",+AL3464*AB3464)</f>
      </c>
      <c r="AF3464" s="92">
        <f>IF(AL3464="","",+AL3464-AE3464)</f>
      </c>
      <c r="AG3464" s="93">
        <f>+V3464</f>
        <v>0</v>
      </c>
      <c r="AH3464" s="92">
        <f>IF(AF3464="","",+AF3464-AG3464)</f>
      </c>
      <c r="AI3464" s="92">
        <f>IF(AH3464="","",+AH3464*AC3464)</f>
      </c>
      <c r="AJ3464" s="93"/>
      <c r="AK3464" s="94">
        <v>0.33</v>
      </c>
      <c r="AL3464" s="93">
        <f>IF(V3464=0,"",V3464/(1-AB3464-AK3464))</f>
      </c>
      <c r="AM3464" s="95">
        <v>0.33</v>
      </c>
      <c r="AN3464" s="93">
        <f>IF(V3464=0,"",V3464/(1-AB3464-AM3464))</f>
      </c>
      <c r="AO3464" s="96">
        <v>1.2</v>
      </c>
      <c r="AP3464" s="93">
        <f>IF(BD!AJ3464="","",BD!AJ3464*BD!AO3464)</f>
      </c>
      <c r="AQ3464" s="91">
        <f>BD!AM3464/BD!AK3464-1</f>
        <v>0</v>
      </c>
      <c r="AR3464" s="91">
        <f>IF(BD!AN3464="","",IF(BD!AJ3464="","",BD!AN3464/BD!AJ3464-1))</f>
      </c>
      <c r="AS3464" s="91">
        <f>IF(BD!AN3464="","",IF(BD!AN3464&lt;BD!AL3464,"ABAIXO DA META","DENTRO DA META"))</f>
      </c>
      <c r="AT3464" s="91" t="str">
        <f>IF(BD!AJ3464="","EM ANÁLISE",IF(BD!AP3464&gt;=BD!AN3464,"GO", "NO GO"))</f>
        <v>EM ANÁLISE</v>
      </c>
      <c r="AU3464" s="97">
        <f>IF(AN3464="","",+BD!$AN3464-AJ3464)</f>
      </c>
      <c r="AV3464" s="98"/>
      <c r="AW3464" s="90">
        <f>BD!P3464*BD!AC3464</f>
        <v>0</v>
      </c>
      <c r="AX3464" s="90">
        <f>BD!V3464*BD!AC3464</f>
        <v>0</v>
      </c>
      <c r="AY3464" s="90">
        <f>IF(BD!AN3464="","",BD!AN3464*BD!AC3464)</f>
      </c>
      <c r="AZ3464" s="75" t="s">
        <v>123</v>
      </c>
      <c r="BA3464" s="75" t="s">
        <v>124</v>
      </c>
      <c r="BB3464" s="75">
        <v>1</v>
      </c>
      <c r="BC3464" s="75" t="s">
        <v>125</v>
      </c>
      <c r="BD3464" s="104"/>
      <c r="BE3464" s="104"/>
      <c r="BF3464" s="101"/>
      <c r="BG3464" s="101"/>
      <c r="BH3464" s="101"/>
      <c r="BI3464" s="101"/>
      <c r="BJ3464" s="101"/>
      <c r="BK3464" s="101"/>
      <c r="BL3464" s="101"/>
      <c r="BM3464" s="101"/>
      <c r="BN3464" s="101"/>
      <c r="BO3464" s="103"/>
      <c r="BP3464" s="101"/>
      <c r="BQ3464" s="101"/>
      <c r="BR3464" s="101"/>
      <c r="BS3464" s="101"/>
      <c r="BT3464" s="101"/>
      <c r="BU3464" s="101"/>
      <c r="BV3464" s="101"/>
      <c r="BW3464" s="101"/>
      <c r="BX3464" s="101"/>
      <c r="BY3464" s="101"/>
      <c r="BZ3464" s="101"/>
      <c r="CA3464" s="101"/>
      <c r="CB3464" s="101"/>
      <c r="CC3464" s="101"/>
      <c r="CD3464" s="101"/>
      <c r="CE3464" s="101"/>
      <c r="CF3464" s="101"/>
      <c r="CG3464" s="37" t="e">
        <f>VLOOKUP(Table_1[[#This Row],[EAN]],'[1]Planilha1'!$E:$R,13,0)</f>
        <v>#N/A</v>
      </c>
    </row>
    <row r="3465" ht="15" hidden="1">
      <c r="A3465" s="7"/>
      <c r="B3465" s="84" t="s">
        <v>2735</v>
      </c>
      <c r="C3465" s="75">
        <v>222784</v>
      </c>
      <c r="D3465" s="75"/>
      <c r="E3465" s="85">
        <v>7891000304327</v>
      </c>
      <c r="F3465" s="86" t="s">
        <v>3990</v>
      </c>
      <c r="G3465" s="75" t="s">
        <v>21</v>
      </c>
      <c r="H3465" s="75">
        <v>3780</v>
      </c>
      <c r="I3465" s="87" t="s">
        <v>3982</v>
      </c>
      <c r="J3465" s="75" t="s">
        <v>683</v>
      </c>
      <c r="K3465" s="88" t="s">
        <v>84</v>
      </c>
      <c r="L3465" s="88">
        <v>24</v>
      </c>
      <c r="M3465" s="88">
        <v>0</v>
      </c>
      <c r="N3465" s="75" t="s">
        <v>85</v>
      </c>
      <c r="O3465" s="75"/>
      <c r="P3465" s="106"/>
      <c r="Q3465" s="90">
        <f>(17/100+7.6/100+1.65/100)*P3465</f>
        <v>0</v>
      </c>
      <c r="R3465" s="104"/>
      <c r="S3465" s="104"/>
      <c r="T3465" s="104"/>
      <c r="U3465" s="104"/>
      <c r="V3465" s="90">
        <f>+P3465-Q3465+R3465+S3465+T3465+U3465</f>
        <v>0</v>
      </c>
      <c r="W3465" s="91">
        <f>(1.02/100)</f>
        <v>1.02E-2</v>
      </c>
      <c r="X3465" s="91">
        <v>4.8E-3</v>
      </c>
      <c r="Y3465" s="91">
        <v>0.17</v>
      </c>
      <c r="Z3465" s="91">
        <v>1.65E-2</v>
      </c>
      <c r="AA3465" s="91">
        <v>7.6E-2</v>
      </c>
      <c r="AB3465" s="91">
        <f>SUM(W3465:AA3465)</f>
        <v>0.2775</v>
      </c>
      <c r="AC3465" s="75">
        <v>12</v>
      </c>
      <c r="AD3465" s="92">
        <f>IF(AL3465="","",+AC3465*AL3465)</f>
      </c>
      <c r="AE3465" s="93">
        <f>IF(AL3465="","",+AL3465*AB3465)</f>
      </c>
      <c r="AF3465" s="92">
        <f>IF(AL3465="","",+AL3465-AE3465)</f>
      </c>
      <c r="AG3465" s="93">
        <f>+V3465</f>
        <v>0</v>
      </c>
      <c r="AH3465" s="92">
        <f>IF(AF3465="","",+AF3465-AG3465)</f>
      </c>
      <c r="AI3465" s="92">
        <f>IF(AH3465="","",+AH3465*AC3465)</f>
      </c>
      <c r="AJ3465" s="93"/>
      <c r="AK3465" s="94">
        <v>0.33</v>
      </c>
      <c r="AL3465" s="93">
        <f>IF(V3465=0,"",V3465/(1-AB3465-AK3465))</f>
      </c>
      <c r="AM3465" s="95">
        <v>0.33</v>
      </c>
      <c r="AN3465" s="93">
        <f>IF(V3465=0,"",V3465/(1-AB3465-AM3465))</f>
      </c>
      <c r="AO3465" s="96">
        <v>1.2</v>
      </c>
      <c r="AP3465" s="93">
        <f>IF(BD!AJ3465="","",BD!AJ3465*BD!AO3465)</f>
      </c>
      <c r="AQ3465" s="91">
        <f>BD!AM3465/BD!AK3465-1</f>
        <v>0</v>
      </c>
      <c r="AR3465" s="91">
        <f>IF(BD!AN3465="","",IF(BD!AJ3465="","",BD!AN3465/BD!AJ3465-1))</f>
      </c>
      <c r="AS3465" s="91">
        <f>IF(BD!AN3465="","",IF(BD!AN3465&lt;BD!AL3465,"ABAIXO DA META","DENTRO DA META"))</f>
      </c>
      <c r="AT3465" s="91" t="str">
        <f>IF(BD!AJ3465="","EM ANÁLISE",IF(BD!AP3465&gt;=BD!AN3465,"GO", "NO GO"))</f>
        <v>EM ANÁLISE</v>
      </c>
      <c r="AU3465" s="97">
        <f>IF(AN3465="","",+BD!$AN3465-AJ3465)</f>
      </c>
      <c r="AV3465" s="98"/>
      <c r="AW3465" s="90">
        <f>BD!P3465*BD!AC3465</f>
        <v>0</v>
      </c>
      <c r="AX3465" s="90">
        <f>BD!V3465*BD!AC3465</f>
        <v>0</v>
      </c>
      <c r="AY3465" s="90">
        <f>IF(BD!AN3465="","",BD!AN3465*BD!AC3465)</f>
      </c>
      <c r="AZ3465" s="75" t="s">
        <v>123</v>
      </c>
      <c r="BA3465" s="75" t="s">
        <v>124</v>
      </c>
      <c r="BB3465" s="75">
        <v>1</v>
      </c>
      <c r="BC3465" s="75" t="s">
        <v>125</v>
      </c>
      <c r="BD3465" s="104"/>
      <c r="BE3465" s="104"/>
      <c r="BF3465" s="101"/>
      <c r="BG3465" s="101"/>
      <c r="BH3465" s="101"/>
      <c r="BI3465" s="101"/>
      <c r="BJ3465" s="101"/>
      <c r="BK3465" s="101"/>
      <c r="BL3465" s="101"/>
      <c r="BM3465" s="101"/>
      <c r="BN3465" s="101"/>
      <c r="BO3465" s="103"/>
      <c r="BP3465" s="101"/>
      <c r="BQ3465" s="101"/>
      <c r="BR3465" s="101"/>
      <c r="BS3465" s="101"/>
      <c r="BT3465" s="101"/>
      <c r="BU3465" s="101"/>
      <c r="BV3465" s="101"/>
      <c r="BW3465" s="101"/>
      <c r="BX3465" s="101"/>
      <c r="BY3465" s="101"/>
      <c r="BZ3465" s="101"/>
      <c r="CA3465" s="101"/>
      <c r="CB3465" s="101"/>
      <c r="CC3465" s="101"/>
      <c r="CD3465" s="101"/>
      <c r="CE3465" s="101"/>
      <c r="CF3465" s="101"/>
      <c r="CG3465" s="37" t="e">
        <f>VLOOKUP(Table_1[[#This Row],[EAN]],'[1]Planilha1'!$E:$R,13,0)</f>
        <v>#N/A</v>
      </c>
    </row>
    <row r="3466" ht="15" hidden="1">
      <c r="A3466" s="7"/>
      <c r="B3466" s="84" t="s">
        <v>2735</v>
      </c>
      <c r="C3466" s="75">
        <v>222785</v>
      </c>
      <c r="D3466" s="75"/>
      <c r="E3466" s="85">
        <v>7891008109368</v>
      </c>
      <c r="F3466" s="86" t="s">
        <v>3991</v>
      </c>
      <c r="G3466" s="75" t="s">
        <v>21</v>
      </c>
      <c r="H3466" s="75">
        <v>3780</v>
      </c>
      <c r="I3466" s="87" t="s">
        <v>3982</v>
      </c>
      <c r="J3466" s="75" t="s">
        <v>683</v>
      </c>
      <c r="K3466" s="88" t="s">
        <v>84</v>
      </c>
      <c r="L3466" s="88">
        <v>12</v>
      </c>
      <c r="M3466" s="88">
        <v>0</v>
      </c>
      <c r="N3466" s="75" t="s">
        <v>85</v>
      </c>
      <c r="O3466" s="75"/>
      <c r="P3466" s="106"/>
      <c r="Q3466" s="90">
        <f>(17/100+7.6/100+1.65/100)*P3466</f>
        <v>0</v>
      </c>
      <c r="R3466" s="104"/>
      <c r="S3466" s="104"/>
      <c r="T3466" s="104"/>
      <c r="U3466" s="104"/>
      <c r="V3466" s="90">
        <f>+P3466-Q3466+R3466+S3466+T3466+U3466</f>
        <v>0</v>
      </c>
      <c r="W3466" s="91">
        <f>(1.02/100)</f>
        <v>1.02E-2</v>
      </c>
      <c r="X3466" s="91">
        <v>4.8E-3</v>
      </c>
      <c r="Y3466" s="91">
        <v>0.17</v>
      </c>
      <c r="Z3466" s="91">
        <v>1.65E-2</v>
      </c>
      <c r="AA3466" s="91">
        <v>7.6E-2</v>
      </c>
      <c r="AB3466" s="91">
        <f>SUM(W3466:AA3466)</f>
        <v>0.2775</v>
      </c>
      <c r="AC3466" s="75">
        <v>12</v>
      </c>
      <c r="AD3466" s="92">
        <f>IF(AL3466="","",+AC3466*AL3466)</f>
      </c>
      <c r="AE3466" s="93">
        <f>IF(AL3466="","",+AL3466*AB3466)</f>
      </c>
      <c r="AF3466" s="92">
        <f>IF(AL3466="","",+AL3466-AE3466)</f>
      </c>
      <c r="AG3466" s="93">
        <f>+V3466</f>
        <v>0</v>
      </c>
      <c r="AH3466" s="92">
        <f>IF(AF3466="","",+AF3466-AG3466)</f>
      </c>
      <c r="AI3466" s="92">
        <f>IF(AH3466="","",+AH3466*AC3466)</f>
      </c>
      <c r="AJ3466" s="93"/>
      <c r="AK3466" s="94">
        <v>0.33</v>
      </c>
      <c r="AL3466" s="93">
        <f>IF(V3466=0,"",V3466/(1-AB3466-AK3466))</f>
      </c>
      <c r="AM3466" s="95">
        <v>0.33</v>
      </c>
      <c r="AN3466" s="93">
        <f>IF(V3466=0,"",V3466/(1-AB3466-AM3466))</f>
      </c>
      <c r="AO3466" s="96">
        <v>1.2</v>
      </c>
      <c r="AP3466" s="93">
        <f>IF(BD!AJ3466="","",BD!AJ3466*BD!AO3466)</f>
      </c>
      <c r="AQ3466" s="91">
        <f>BD!AM3466/BD!AK3466-1</f>
        <v>0</v>
      </c>
      <c r="AR3466" s="91">
        <f>IF(BD!AN3466="","",IF(BD!AJ3466="","",BD!AN3466/BD!AJ3466-1))</f>
      </c>
      <c r="AS3466" s="91">
        <f>IF(BD!AN3466="","",IF(BD!AN3466&lt;BD!AL3466,"ABAIXO DA META","DENTRO DA META"))</f>
      </c>
      <c r="AT3466" s="91" t="str">
        <f>IF(BD!AJ3466="","EM ANÁLISE",IF(BD!AP3466&gt;=BD!AN3466,"GO", "NO GO"))</f>
        <v>EM ANÁLISE</v>
      </c>
      <c r="AU3466" s="97">
        <f>IF(AN3466="","",+BD!$AN3466-AJ3466)</f>
      </c>
      <c r="AV3466" s="98"/>
      <c r="AW3466" s="90">
        <f>BD!P3466*BD!AC3466</f>
        <v>0</v>
      </c>
      <c r="AX3466" s="90">
        <f>BD!V3466*BD!AC3466</f>
        <v>0</v>
      </c>
      <c r="AY3466" s="90">
        <f>IF(BD!AN3466="","",BD!AN3466*BD!AC3466)</f>
      </c>
      <c r="AZ3466" s="75" t="s">
        <v>123</v>
      </c>
      <c r="BA3466" s="75" t="s">
        <v>124</v>
      </c>
      <c r="BB3466" s="75">
        <v>1</v>
      </c>
      <c r="BC3466" s="75" t="s">
        <v>125</v>
      </c>
      <c r="BD3466" s="104"/>
      <c r="BE3466" s="104"/>
      <c r="BF3466" s="101"/>
      <c r="BG3466" s="101"/>
      <c r="BH3466" s="101"/>
      <c r="BI3466" s="101"/>
      <c r="BJ3466" s="101"/>
      <c r="BK3466" s="101"/>
      <c r="BL3466" s="101"/>
      <c r="BM3466" s="101"/>
      <c r="BN3466" s="101"/>
      <c r="BO3466" s="103"/>
      <c r="BP3466" s="101"/>
      <c r="BQ3466" s="101"/>
      <c r="BR3466" s="101"/>
      <c r="BS3466" s="101"/>
      <c r="BT3466" s="101"/>
      <c r="BU3466" s="101"/>
      <c r="BV3466" s="101"/>
      <c r="BW3466" s="101"/>
      <c r="BX3466" s="101"/>
      <c r="BY3466" s="101"/>
      <c r="BZ3466" s="101"/>
      <c r="CA3466" s="101"/>
      <c r="CB3466" s="101"/>
      <c r="CC3466" s="101"/>
      <c r="CD3466" s="101"/>
      <c r="CE3466" s="101"/>
      <c r="CF3466" s="101"/>
      <c r="CG3466" s="37" t="e">
        <f>VLOOKUP(Table_1[[#This Row],[EAN]],'[1]Planilha1'!$E:$R,13,0)</f>
        <v>#N/A</v>
      </c>
    </row>
    <row r="3467" ht="15" hidden="1">
      <c r="A3467" s="7"/>
      <c r="B3467" s="84" t="s">
        <v>2735</v>
      </c>
      <c r="C3467" s="75">
        <v>222786</v>
      </c>
      <c r="D3467" s="75"/>
      <c r="E3467" s="85">
        <v>7891008116502</v>
      </c>
      <c r="F3467" s="86" t="s">
        <v>3992</v>
      </c>
      <c r="G3467" s="75" t="s">
        <v>21</v>
      </c>
      <c r="H3467" s="75">
        <v>3780</v>
      </c>
      <c r="I3467" s="87" t="s">
        <v>3982</v>
      </c>
      <c r="J3467" s="75" t="s">
        <v>683</v>
      </c>
      <c r="K3467" s="88" t="s">
        <v>84</v>
      </c>
      <c r="L3467" s="88">
        <v>20</v>
      </c>
      <c r="M3467" s="88">
        <v>0</v>
      </c>
      <c r="N3467" s="75" t="s">
        <v>85</v>
      </c>
      <c r="O3467" s="75"/>
      <c r="P3467" s="106"/>
      <c r="Q3467" s="90">
        <f>(17/100+7.6/100+1.65/100)*P3467</f>
        <v>0</v>
      </c>
      <c r="R3467" s="104"/>
      <c r="S3467" s="104"/>
      <c r="T3467" s="104"/>
      <c r="U3467" s="104"/>
      <c r="V3467" s="90">
        <f>+P3467-Q3467+R3467+S3467+T3467+U3467</f>
        <v>0</v>
      </c>
      <c r="W3467" s="91">
        <f>(1.02/100)</f>
        <v>1.02E-2</v>
      </c>
      <c r="X3467" s="91">
        <v>4.8E-3</v>
      </c>
      <c r="Y3467" s="91">
        <v>0.17</v>
      </c>
      <c r="Z3467" s="91">
        <v>1.65E-2</v>
      </c>
      <c r="AA3467" s="91">
        <v>7.6E-2</v>
      </c>
      <c r="AB3467" s="91">
        <f>SUM(W3467:AA3467)</f>
        <v>0.2775</v>
      </c>
      <c r="AC3467" s="75">
        <v>12</v>
      </c>
      <c r="AD3467" s="92">
        <f>IF(AL3467="","",+AC3467*AL3467)</f>
      </c>
      <c r="AE3467" s="93">
        <f>IF(AL3467="","",+AL3467*AB3467)</f>
      </c>
      <c r="AF3467" s="92">
        <f>IF(AL3467="","",+AL3467-AE3467)</f>
      </c>
      <c r="AG3467" s="93">
        <f>+V3467</f>
        <v>0</v>
      </c>
      <c r="AH3467" s="92">
        <f>IF(AF3467="","",+AF3467-AG3467)</f>
      </c>
      <c r="AI3467" s="92">
        <f>IF(AH3467="","",+AH3467*AC3467)</f>
      </c>
      <c r="AJ3467" s="93"/>
      <c r="AK3467" s="94">
        <v>0.33</v>
      </c>
      <c r="AL3467" s="93">
        <f>IF(V3467=0,"",V3467/(1-AB3467-AK3467))</f>
      </c>
      <c r="AM3467" s="95">
        <v>0.33</v>
      </c>
      <c r="AN3467" s="93">
        <f>IF(V3467=0,"",V3467/(1-AB3467-AM3467))</f>
      </c>
      <c r="AO3467" s="96">
        <v>1.2</v>
      </c>
      <c r="AP3467" s="93">
        <f>IF(BD!AJ3467="","",BD!AJ3467*BD!AO3467)</f>
      </c>
      <c r="AQ3467" s="91">
        <f>BD!AM3467/BD!AK3467-1</f>
        <v>0</v>
      </c>
      <c r="AR3467" s="91">
        <f>IF(BD!AN3467="","",IF(BD!AJ3467="","",BD!AN3467/BD!AJ3467-1))</f>
      </c>
      <c r="AS3467" s="91">
        <f>IF(BD!AN3467="","",IF(BD!AN3467&lt;BD!AL3467,"ABAIXO DA META","DENTRO DA META"))</f>
      </c>
      <c r="AT3467" s="91" t="str">
        <f>IF(BD!AJ3467="","EM ANÁLISE",IF(BD!AP3467&gt;=BD!AN3467,"GO", "NO GO"))</f>
        <v>EM ANÁLISE</v>
      </c>
      <c r="AU3467" s="97">
        <f>IF(AN3467="","",+BD!$AN3467-AJ3467)</f>
      </c>
      <c r="AV3467" s="98"/>
      <c r="AW3467" s="90">
        <f>BD!P3467*BD!AC3467</f>
        <v>0</v>
      </c>
      <c r="AX3467" s="90">
        <f>BD!V3467*BD!AC3467</f>
        <v>0</v>
      </c>
      <c r="AY3467" s="90">
        <f>IF(BD!AN3467="","",BD!AN3467*BD!AC3467)</f>
      </c>
      <c r="AZ3467" s="75" t="s">
        <v>123</v>
      </c>
      <c r="BA3467" s="75" t="s">
        <v>124</v>
      </c>
      <c r="BB3467" s="75">
        <v>1</v>
      </c>
      <c r="BC3467" s="75" t="s">
        <v>125</v>
      </c>
      <c r="BD3467" s="104"/>
      <c r="BE3467" s="104"/>
      <c r="BF3467" s="101"/>
      <c r="BG3467" s="101"/>
      <c r="BH3467" s="101"/>
      <c r="BI3467" s="101"/>
      <c r="BJ3467" s="101"/>
      <c r="BK3467" s="101"/>
      <c r="BL3467" s="101"/>
      <c r="BM3467" s="101"/>
      <c r="BN3467" s="101"/>
      <c r="BO3467" s="103"/>
      <c r="BP3467" s="101"/>
      <c r="BQ3467" s="101"/>
      <c r="BR3467" s="101"/>
      <c r="BS3467" s="101"/>
      <c r="BT3467" s="101"/>
      <c r="BU3467" s="101"/>
      <c r="BV3467" s="101"/>
      <c r="BW3467" s="101"/>
      <c r="BX3467" s="101"/>
      <c r="BY3467" s="101"/>
      <c r="BZ3467" s="101"/>
      <c r="CA3467" s="101"/>
      <c r="CB3467" s="101"/>
      <c r="CC3467" s="101"/>
      <c r="CD3467" s="101"/>
      <c r="CE3467" s="101"/>
      <c r="CF3467" s="101"/>
      <c r="CG3467" s="37" t="e">
        <f>VLOOKUP(Table_1[[#This Row],[EAN]],'[1]Planilha1'!$E:$R,13,0)</f>
        <v>#N/A</v>
      </c>
    </row>
    <row r="3468" ht="15" hidden="1">
      <c r="A3468" s="7"/>
      <c r="B3468" s="84" t="s">
        <v>2735</v>
      </c>
      <c r="C3468" s="75">
        <v>222787</v>
      </c>
      <c r="D3468" s="75">
        <v>12071333</v>
      </c>
      <c r="E3468" s="85">
        <v>7891000061190</v>
      </c>
      <c r="F3468" s="86" t="s">
        <v>3993</v>
      </c>
      <c r="G3468" s="75" t="s">
        <v>21</v>
      </c>
      <c r="H3468" s="75">
        <v>3780</v>
      </c>
      <c r="I3468" s="87" t="s">
        <v>3982</v>
      </c>
      <c r="J3468" s="75" t="s">
        <v>683</v>
      </c>
      <c r="K3468" s="88" t="s">
        <v>84</v>
      </c>
      <c r="L3468" s="88">
        <v>48</v>
      </c>
      <c r="M3468" s="88">
        <v>0</v>
      </c>
      <c r="N3468" s="75" t="s">
        <v>85</v>
      </c>
      <c r="O3468" s="75" t="s">
        <v>122</v>
      </c>
      <c r="P3468" s="106">
        <v>3.1914583333333333</v>
      </c>
      <c r="Q3468" s="90">
        <f>(17/100+7.6/100+1.65/100)*P3468</f>
        <v>0.8377578125</v>
      </c>
      <c r="R3468" s="104"/>
      <c r="S3468" s="104"/>
      <c r="T3468" s="104"/>
      <c r="U3468" s="104"/>
      <c r="V3468" s="90">
        <f>+P3468-Q3468+R3468+S3468+T3468+U3468</f>
        <v>2.3537005208333333</v>
      </c>
      <c r="W3468" s="91">
        <f>(1.02/100)</f>
        <v>1.02E-2</v>
      </c>
      <c r="X3468" s="91">
        <v>4.8E-3</v>
      </c>
      <c r="Y3468" s="91">
        <v>0.17</v>
      </c>
      <c r="Z3468" s="91">
        <v>1.65E-2</v>
      </c>
      <c r="AA3468" s="91">
        <v>7.6E-2</v>
      </c>
      <c r="AB3468" s="91">
        <f>SUM(W3468:AA3468)</f>
        <v>0.2775</v>
      </c>
      <c r="AC3468" s="75">
        <v>12</v>
      </c>
      <c r="AD3468" s="92">
        <f>IF(AL3468="","",+AC3468*AL3468)</f>
        <v>71.96027070063695</v>
      </c>
      <c r="AE3468" s="93">
        <f>IF(AL3468="","",+AL3468*AB3468)</f>
        <v>1.6640812599522299</v>
      </c>
      <c r="AF3468" s="92">
        <f>IF(AL3468="","",+AL3468-AE3468)</f>
        <v>4.33260796510085</v>
      </c>
      <c r="AG3468" s="93">
        <f>+V3468</f>
        <v>2.3537005208333333</v>
      </c>
      <c r="AH3468" s="92">
        <f>IF(AF3468="","",+AF3468-AG3468)</f>
        <v>1.978907444267517</v>
      </c>
      <c r="AI3468" s="92">
        <f>IF(AH3468="","",+AH3468*AC3468)</f>
        <v>23.746889331210205</v>
      </c>
      <c r="AJ3468" s="93">
        <v>4.74</v>
      </c>
      <c r="AK3468" s="94">
        <v>0.33</v>
      </c>
      <c r="AL3468" s="93">
        <f>IF(V3468=0,"",V3468/(1-AB3468-AK3468))</f>
        <v>5.99668922505308</v>
      </c>
      <c r="AM3468" s="95">
        <v>0.33</v>
      </c>
      <c r="AN3468" s="93">
        <f>IF(V3468=0,"",V3468/(1-AB3468-AM3468))</f>
        <v>5.99668922505308</v>
      </c>
      <c r="AO3468" s="96">
        <v>1.3</v>
      </c>
      <c r="AP3468" s="93">
        <f>IF(BD!AJ3468="","",BD!AJ3468*BD!AO3468)</f>
        <v>6.162000000000001</v>
      </c>
      <c r="AQ3468" s="91">
        <f>BD!AM3468/BD!AK3468-1</f>
        <v>0</v>
      </c>
      <c r="AR3468" s="91">
        <f>IF(BD!AN3468="","",IF(BD!AJ3468="","",BD!AN3468/BD!AJ3468-1))</f>
        <v>0.2651243090829283</v>
      </c>
      <c r="AS3468" s="91" t="str">
        <f>IF(BD!AN3468="","",IF(BD!AN3468&lt;BD!AL3468,"ABAIXO DA META","DENTRO DA META"))</f>
        <v>DENTRO DA META</v>
      </c>
      <c r="AT3468" s="91" t="str">
        <f>IF(BD!AJ3468="","EM ANÁLISE",IF(BD!AP3468&gt;=BD!AN3468,"GO", "NO GO"))</f>
        <v>GO</v>
      </c>
      <c r="AU3468" s="97">
        <f>IF(AN3468="","",+BD!$AN3468-AJ3468)</f>
        <v>1.25668922505308</v>
      </c>
      <c r="AV3468" s="98"/>
      <c r="AW3468" s="90">
        <f>BD!P3468*BD!AC3468</f>
        <v>38.2975</v>
      </c>
      <c r="AX3468" s="90">
        <f>BD!V3468*BD!AC3468</f>
        <v>28.244406249999997</v>
      </c>
      <c r="AY3468" s="90">
        <f>IF(BD!AN3468="","",BD!AN3468*BD!AC3468)</f>
        <v>71.96027070063695</v>
      </c>
      <c r="AZ3468" s="75" t="s">
        <v>5272</v>
      </c>
      <c r="BA3468" s="75" t="s">
        <v>124</v>
      </c>
      <c r="BB3468" s="75">
        <v>1</v>
      </c>
      <c r="BC3468" s="75" t="s">
        <v>125</v>
      </c>
      <c r="BD3468" s="99" t="s">
        <v>5257</v>
      </c>
      <c r="BE3468" s="100" t="s">
        <v>4</v>
      </c>
      <c r="BF3468" s="100" t="s">
        <v>4</v>
      </c>
      <c r="BG3468" s="99" t="s">
        <v>5258</v>
      </c>
      <c r="BH3468" s="101"/>
      <c r="BI3468" s="101"/>
      <c r="BJ3468" s="101"/>
      <c r="BK3468" s="101"/>
      <c r="BL3468" s="101"/>
      <c r="BM3468" s="101"/>
      <c r="BN3468" s="101"/>
      <c r="BO3468" s="103"/>
      <c r="BP3468" s="99">
        <v>140.622</v>
      </c>
      <c r="BQ3468" s="99">
        <v>121</v>
      </c>
      <c r="BR3468" s="101"/>
      <c r="BS3468" s="99" t="s">
        <v>5260</v>
      </c>
      <c r="BT3468" s="99" t="s">
        <v>5261</v>
      </c>
      <c r="BU3468" s="99">
        <v>5102</v>
      </c>
      <c r="BV3468" s="99"/>
      <c r="BW3468" s="99"/>
      <c r="BX3468" s="99"/>
      <c r="BY3468" s="99"/>
      <c r="BZ3468" s="99"/>
      <c r="CA3468" s="99"/>
      <c r="CB3468" s="99"/>
      <c r="CC3468" s="99">
        <v>102</v>
      </c>
      <c r="CD3468" s="99">
        <v>8</v>
      </c>
      <c r="CE3468" s="99">
        <v>8</v>
      </c>
      <c r="CF3468" s="99"/>
      <c r="CG3468" s="37" t="e">
        <f>VLOOKUP(Table_1[[#This Row],[EAN]],'[1]Planilha1'!$E:$R,13,0)</f>
        <v>#N/A</v>
      </c>
    </row>
    <row r="3469" ht="15" hidden="1">
      <c r="A3469" s="7"/>
      <c r="B3469" s="84" t="s">
        <v>2735</v>
      </c>
      <c r="C3469" s="75">
        <v>222788</v>
      </c>
      <c r="D3469" s="75"/>
      <c r="E3469" s="85">
        <v>7891000250259</v>
      </c>
      <c r="F3469" s="86" t="s">
        <v>3994</v>
      </c>
      <c r="G3469" s="75" t="s">
        <v>21</v>
      </c>
      <c r="H3469" s="75">
        <v>3780</v>
      </c>
      <c r="I3469" s="87" t="s">
        <v>3982</v>
      </c>
      <c r="J3469" s="75" t="s">
        <v>683</v>
      </c>
      <c r="K3469" s="88" t="s">
        <v>84</v>
      </c>
      <c r="L3469" s="88">
        <v>30</v>
      </c>
      <c r="M3469" s="88">
        <v>0</v>
      </c>
      <c r="N3469" s="75" t="s">
        <v>85</v>
      </c>
      <c r="O3469" s="75"/>
      <c r="P3469" s="106"/>
      <c r="Q3469" s="90">
        <f>(17/100+7.6/100+1.65/100)*P3469</f>
        <v>0</v>
      </c>
      <c r="R3469" s="104"/>
      <c r="S3469" s="104"/>
      <c r="T3469" s="104"/>
      <c r="U3469" s="104"/>
      <c r="V3469" s="90">
        <f>+P3469-Q3469+R3469+S3469+T3469+U3469</f>
        <v>0</v>
      </c>
      <c r="W3469" s="91">
        <f>(1.02/100)</f>
        <v>1.02E-2</v>
      </c>
      <c r="X3469" s="91">
        <v>4.8E-3</v>
      </c>
      <c r="Y3469" s="91">
        <v>0.17</v>
      </c>
      <c r="Z3469" s="91">
        <v>1.65E-2</v>
      </c>
      <c r="AA3469" s="91">
        <v>7.6E-2</v>
      </c>
      <c r="AB3469" s="91">
        <f>SUM(W3469:AA3469)</f>
        <v>0.2775</v>
      </c>
      <c r="AC3469" s="75">
        <v>12</v>
      </c>
      <c r="AD3469" s="92">
        <f>IF(AL3469="","",+AC3469*AL3469)</f>
      </c>
      <c r="AE3469" s="93">
        <f>IF(AL3469="","",+AL3469*AB3469)</f>
      </c>
      <c r="AF3469" s="92">
        <f>IF(AL3469="","",+AL3469-AE3469)</f>
      </c>
      <c r="AG3469" s="93">
        <f>+V3469</f>
        <v>0</v>
      </c>
      <c r="AH3469" s="92">
        <f>IF(AF3469="","",+AF3469-AG3469)</f>
      </c>
      <c r="AI3469" s="92">
        <f>IF(AH3469="","",+AH3469*AC3469)</f>
      </c>
      <c r="AJ3469" s="93"/>
      <c r="AK3469" s="94">
        <v>0.33</v>
      </c>
      <c r="AL3469" s="93">
        <f>IF(V3469=0,"",V3469/(1-AB3469-AK3469))</f>
      </c>
      <c r="AM3469" s="95">
        <v>0.33</v>
      </c>
      <c r="AN3469" s="93">
        <f>IF(V3469=0,"",V3469/(1-AB3469-AM3469))</f>
      </c>
      <c r="AO3469" s="96">
        <v>1.2</v>
      </c>
      <c r="AP3469" s="93">
        <f>IF(BD!AJ3469="","",BD!AJ3469*BD!AO3469)</f>
      </c>
      <c r="AQ3469" s="91">
        <f>BD!AM3469/BD!AK3469-1</f>
        <v>0</v>
      </c>
      <c r="AR3469" s="91">
        <f>IF(BD!AN3469="","",IF(BD!AJ3469="","",BD!AN3469/BD!AJ3469-1))</f>
      </c>
      <c r="AS3469" s="91">
        <f>IF(BD!AN3469="","",IF(BD!AN3469&lt;BD!AL3469,"ABAIXO DA META","DENTRO DA META"))</f>
      </c>
      <c r="AT3469" s="91" t="str">
        <f>IF(BD!AJ3469="","EM ANÁLISE",IF(BD!AP3469&gt;=BD!AN3469,"GO", "NO GO"))</f>
        <v>EM ANÁLISE</v>
      </c>
      <c r="AU3469" s="97">
        <f>IF(AN3469="","",+BD!$AN3469-AJ3469)</f>
      </c>
      <c r="AV3469" s="98"/>
      <c r="AW3469" s="90">
        <f>BD!P3469*BD!AC3469</f>
        <v>0</v>
      </c>
      <c r="AX3469" s="90">
        <f>BD!V3469*BD!AC3469</f>
        <v>0</v>
      </c>
      <c r="AY3469" s="90">
        <f>IF(BD!AN3469="","",BD!AN3469*BD!AC3469)</f>
      </c>
      <c r="AZ3469" s="75" t="s">
        <v>123</v>
      </c>
      <c r="BA3469" s="75" t="s">
        <v>124</v>
      </c>
      <c r="BB3469" s="75">
        <v>1</v>
      </c>
      <c r="BC3469" s="75" t="s">
        <v>125</v>
      </c>
      <c r="BD3469" s="104"/>
      <c r="BE3469" s="104"/>
      <c r="BF3469" s="101"/>
      <c r="BG3469" s="101"/>
      <c r="BH3469" s="101"/>
      <c r="BI3469" s="101"/>
      <c r="BJ3469" s="101"/>
      <c r="BK3469" s="101"/>
      <c r="BL3469" s="101"/>
      <c r="BM3469" s="101"/>
      <c r="BN3469" s="101"/>
      <c r="BO3469" s="103"/>
      <c r="BP3469" s="101"/>
      <c r="BQ3469" s="101"/>
      <c r="BR3469" s="101"/>
      <c r="BS3469" s="101"/>
      <c r="BT3469" s="101"/>
      <c r="BU3469" s="101"/>
      <c r="BV3469" s="101"/>
      <c r="BW3469" s="101"/>
      <c r="BX3469" s="101"/>
      <c r="BY3469" s="101"/>
      <c r="BZ3469" s="101"/>
      <c r="CA3469" s="101"/>
      <c r="CB3469" s="101"/>
      <c r="CC3469" s="101"/>
      <c r="CD3469" s="101"/>
      <c r="CE3469" s="101"/>
      <c r="CF3469" s="101"/>
      <c r="CG3469" s="37" t="e">
        <f>VLOOKUP(Table_1[[#This Row],[EAN]],'[1]Planilha1'!$E:$R,13,0)</f>
        <v>#N/A</v>
      </c>
    </row>
    <row r="3470" ht="15" hidden="1">
      <c r="A3470" s="7"/>
      <c r="B3470" s="84" t="s">
        <v>2735</v>
      </c>
      <c r="C3470" s="75">
        <v>222789</v>
      </c>
      <c r="D3470" s="75"/>
      <c r="E3470" s="85">
        <v>7891000053508</v>
      </c>
      <c r="F3470" s="86" t="s">
        <v>3995</v>
      </c>
      <c r="G3470" s="75" t="s">
        <v>21</v>
      </c>
      <c r="H3470" s="75">
        <v>3780</v>
      </c>
      <c r="I3470" s="87" t="s">
        <v>3982</v>
      </c>
      <c r="J3470" s="75" t="s">
        <v>683</v>
      </c>
      <c r="K3470" s="88" t="s">
        <v>84</v>
      </c>
      <c r="L3470" s="88">
        <v>30</v>
      </c>
      <c r="M3470" s="88">
        <v>0</v>
      </c>
      <c r="N3470" s="75" t="s">
        <v>85</v>
      </c>
      <c r="O3470" s="75"/>
      <c r="P3470" s="106"/>
      <c r="Q3470" s="90">
        <f>(17/100+7.6/100+1.65/100)*P3470</f>
        <v>0</v>
      </c>
      <c r="R3470" s="104"/>
      <c r="S3470" s="104"/>
      <c r="T3470" s="104"/>
      <c r="U3470" s="104"/>
      <c r="V3470" s="90">
        <f>+P3470-Q3470+R3470+S3470+T3470+U3470</f>
        <v>0</v>
      </c>
      <c r="W3470" s="91">
        <f>(1.02/100)</f>
        <v>1.02E-2</v>
      </c>
      <c r="X3470" s="91">
        <v>4.8E-3</v>
      </c>
      <c r="Y3470" s="91">
        <v>0.17</v>
      </c>
      <c r="Z3470" s="91">
        <v>1.65E-2</v>
      </c>
      <c r="AA3470" s="91">
        <v>7.6E-2</v>
      </c>
      <c r="AB3470" s="91">
        <f>SUM(W3470:AA3470)</f>
        <v>0.2775</v>
      </c>
      <c r="AC3470" s="75">
        <v>12</v>
      </c>
      <c r="AD3470" s="92">
        <f>IF(AL3470="","",+AC3470*AL3470)</f>
      </c>
      <c r="AE3470" s="93">
        <f>IF(AL3470="","",+AL3470*AB3470)</f>
      </c>
      <c r="AF3470" s="92">
        <f>IF(AL3470="","",+AL3470-AE3470)</f>
      </c>
      <c r="AG3470" s="93">
        <f>+V3470</f>
        <v>0</v>
      </c>
      <c r="AH3470" s="92">
        <f>IF(AF3470="","",+AF3470-AG3470)</f>
      </c>
      <c r="AI3470" s="92">
        <f>IF(AH3470="","",+AH3470*AC3470)</f>
      </c>
      <c r="AJ3470" s="93"/>
      <c r="AK3470" s="94">
        <v>0.33</v>
      </c>
      <c r="AL3470" s="93">
        <f>IF(V3470=0,"",V3470/(1-AB3470-AK3470))</f>
      </c>
      <c r="AM3470" s="95">
        <v>0.33</v>
      </c>
      <c r="AN3470" s="93">
        <f>IF(V3470=0,"",V3470/(1-AB3470-AM3470))</f>
      </c>
      <c r="AO3470" s="96">
        <v>1.2</v>
      </c>
      <c r="AP3470" s="93">
        <f>IF(BD!AJ3470="","",BD!AJ3470*BD!AO3470)</f>
      </c>
      <c r="AQ3470" s="91">
        <f>BD!AM3470/BD!AK3470-1</f>
        <v>0</v>
      </c>
      <c r="AR3470" s="91">
        <f>IF(BD!AN3470="","",IF(BD!AJ3470="","",BD!AN3470/BD!AJ3470-1))</f>
      </c>
      <c r="AS3470" s="91">
        <f>IF(BD!AN3470="","",IF(BD!AN3470&lt;BD!AL3470,"ABAIXO DA META","DENTRO DA META"))</f>
      </c>
      <c r="AT3470" s="91" t="str">
        <f>IF(BD!AJ3470="","EM ANÁLISE",IF(BD!AP3470&gt;=BD!AN3470,"GO", "NO GO"))</f>
        <v>EM ANÁLISE</v>
      </c>
      <c r="AU3470" s="97">
        <f>IF(AN3470="","",+BD!$AN3470-AJ3470)</f>
      </c>
      <c r="AV3470" s="98"/>
      <c r="AW3470" s="90">
        <f>BD!P3470*BD!AC3470</f>
        <v>0</v>
      </c>
      <c r="AX3470" s="90">
        <f>BD!V3470*BD!AC3470</f>
        <v>0</v>
      </c>
      <c r="AY3470" s="90">
        <f>IF(BD!AN3470="","",BD!AN3470*BD!AC3470)</f>
      </c>
      <c r="AZ3470" s="75" t="s">
        <v>123</v>
      </c>
      <c r="BA3470" s="75" t="s">
        <v>124</v>
      </c>
      <c r="BB3470" s="75">
        <v>1</v>
      </c>
      <c r="BC3470" s="75" t="s">
        <v>125</v>
      </c>
      <c r="BD3470" s="104"/>
      <c r="BE3470" s="104"/>
      <c r="BF3470" s="101"/>
      <c r="BG3470" s="101"/>
      <c r="BH3470" s="101"/>
      <c r="BI3470" s="101"/>
      <c r="BJ3470" s="101"/>
      <c r="BK3470" s="101"/>
      <c r="BL3470" s="101"/>
      <c r="BM3470" s="101"/>
      <c r="BN3470" s="101"/>
      <c r="BO3470" s="103"/>
      <c r="BP3470" s="101"/>
      <c r="BQ3470" s="101"/>
      <c r="BR3470" s="101"/>
      <c r="BS3470" s="101"/>
      <c r="BT3470" s="101"/>
      <c r="BU3470" s="101"/>
      <c r="BV3470" s="101"/>
      <c r="BW3470" s="101"/>
      <c r="BX3470" s="101"/>
      <c r="BY3470" s="101"/>
      <c r="BZ3470" s="101"/>
      <c r="CA3470" s="101"/>
      <c r="CB3470" s="101"/>
      <c r="CC3470" s="101"/>
      <c r="CD3470" s="101"/>
      <c r="CE3470" s="101"/>
      <c r="CF3470" s="101"/>
      <c r="CG3470" s="37" t="e">
        <f>VLOOKUP(Table_1[[#This Row],[EAN]],'[1]Planilha1'!$E:$R,13,0)</f>
        <v>#N/A</v>
      </c>
    </row>
    <row r="3471" ht="15" hidden="1">
      <c r="A3471" s="7"/>
      <c r="B3471" s="84" t="s">
        <v>2735</v>
      </c>
      <c r="C3471" s="75">
        <v>222790</v>
      </c>
      <c r="D3471" s="75">
        <v>12045053</v>
      </c>
      <c r="E3471" s="85">
        <v>7891000051474</v>
      </c>
      <c r="F3471" s="86" t="s">
        <v>3996</v>
      </c>
      <c r="G3471" s="75" t="s">
        <v>21</v>
      </c>
      <c r="H3471" s="75">
        <v>3780</v>
      </c>
      <c r="I3471" s="87" t="s">
        <v>3982</v>
      </c>
      <c r="J3471" s="75" t="s">
        <v>683</v>
      </c>
      <c r="K3471" s="88" t="s">
        <v>84</v>
      </c>
      <c r="L3471" s="88">
        <v>30</v>
      </c>
      <c r="M3471" s="88">
        <v>0</v>
      </c>
      <c r="N3471" s="75" t="s">
        <v>85</v>
      </c>
      <c r="O3471" s="75" t="s">
        <v>122</v>
      </c>
      <c r="P3471" s="106">
        <v>6.873666666666667</v>
      </c>
      <c r="Q3471" s="90">
        <f>(17/100+7.6/100+1.65/100)*P3471</f>
        <v>1.8043375000000001</v>
      </c>
      <c r="R3471" s="104"/>
      <c r="S3471" s="104"/>
      <c r="T3471" s="104"/>
      <c r="U3471" s="104"/>
      <c r="V3471" s="90">
        <f>+P3471-Q3471+R3471+S3471+T3471+U3471</f>
        <v>5.069329166666667</v>
      </c>
      <c r="W3471" s="91">
        <f>(1.02/100)</f>
        <v>1.02E-2</v>
      </c>
      <c r="X3471" s="91">
        <v>4.8E-3</v>
      </c>
      <c r="Y3471" s="91">
        <v>0.17</v>
      </c>
      <c r="Z3471" s="91">
        <v>1.65E-2</v>
      </c>
      <c r="AA3471" s="91">
        <v>7.6E-2</v>
      </c>
      <c r="AB3471" s="91">
        <f>SUM(W3471:AA3471)</f>
        <v>0.2775</v>
      </c>
      <c r="AC3471" s="75">
        <v>12</v>
      </c>
      <c r="AD3471" s="92">
        <f>IF(AL3471="","",+AC3471*AL3471)</f>
        <v>154.9858598726115</v>
      </c>
      <c r="AE3471" s="93">
        <f>IF(AL3471="","",+AL3471*AB3471)</f>
        <v>3.584048009554141</v>
      </c>
      <c r="AF3471" s="92">
        <f>IF(AL3471="","",+AL3471-AE3471)</f>
        <v>9.331440313163483</v>
      </c>
      <c r="AG3471" s="93">
        <f>+V3471</f>
        <v>5.069329166666667</v>
      </c>
      <c r="AH3471" s="92">
        <f>IF(AF3471="","",+AF3471-AG3471)</f>
        <v>4.262111146496816</v>
      </c>
      <c r="AI3471" s="92">
        <f>IF(AH3471="","",+AH3471*AC3471)</f>
        <v>51.145333757961794</v>
      </c>
      <c r="AJ3471" s="93">
        <v>11.31</v>
      </c>
      <c r="AK3471" s="94">
        <v>0.33</v>
      </c>
      <c r="AL3471" s="93">
        <f>IF(V3471=0,"",V3471/(1-AB3471-AK3471))</f>
        <v>12.915488322717625</v>
      </c>
      <c r="AM3471" s="95">
        <v>0.33</v>
      </c>
      <c r="AN3471" s="93">
        <f>IF(V3471=0,"",V3471/(1-AB3471-AM3471))</f>
        <v>12.915488322717625</v>
      </c>
      <c r="AO3471" s="96">
        <v>1.2</v>
      </c>
      <c r="AP3471" s="93">
        <f>IF(BD!AJ3471="","",BD!AJ3471*BD!AO3471)</f>
        <v>13.572000000000001</v>
      </c>
      <c r="AQ3471" s="91">
        <f>BD!AM3471/BD!AK3471-1</f>
        <v>0</v>
      </c>
      <c r="AR3471" s="91">
        <f>IF(BD!AN3471="","",IF(BD!AJ3471="","",BD!AN3471/BD!AJ3471-1))</f>
        <v>0.14195299051437882</v>
      </c>
      <c r="AS3471" s="91" t="str">
        <f>IF(BD!AN3471="","",IF(BD!AN3471&lt;BD!AL3471,"ABAIXO DA META","DENTRO DA META"))</f>
        <v>DENTRO DA META</v>
      </c>
      <c r="AT3471" s="91" t="str">
        <f>IF(BD!AJ3471="","EM ANÁLISE",IF(BD!AP3471&gt;=BD!AN3471,"GO", "NO GO"))</f>
        <v>GO</v>
      </c>
      <c r="AU3471" s="97">
        <f>IF(AN3471="","",+BD!$AN3471-AJ3471)</f>
        <v>1.6054883227176244</v>
      </c>
      <c r="AV3471" s="98"/>
      <c r="AW3471" s="90">
        <f>BD!P3471*BD!AC3471</f>
        <v>82.48400000000001</v>
      </c>
      <c r="AX3471" s="90">
        <f>BD!V3471*BD!AC3471</f>
        <v>60.831950000000006</v>
      </c>
      <c r="AY3471" s="90">
        <f>IF(BD!AN3471="","",BD!AN3471*BD!AC3471)</f>
        <v>154.9858598726115</v>
      </c>
      <c r="AZ3471" s="75" t="s">
        <v>5272</v>
      </c>
      <c r="BA3471" s="75" t="s">
        <v>124</v>
      </c>
      <c r="BB3471" s="75">
        <v>1</v>
      </c>
      <c r="BC3471" s="75" t="s">
        <v>125</v>
      </c>
      <c r="BD3471" s="99" t="s">
        <v>5257</v>
      </c>
      <c r="BE3471" s="100" t="s">
        <v>4</v>
      </c>
      <c r="BF3471" s="100" t="s">
        <v>4</v>
      </c>
      <c r="BG3471" s="99" t="s">
        <v>5258</v>
      </c>
      <c r="BH3471" s="101"/>
      <c r="BI3471" s="101"/>
      <c r="BJ3471" s="101"/>
      <c r="BK3471" s="101"/>
      <c r="BL3471" s="101"/>
      <c r="BM3471" s="101"/>
      <c r="BN3471" s="101"/>
      <c r="BO3471" s="103"/>
      <c r="BP3471" s="99">
        <v>140.622</v>
      </c>
      <c r="BQ3471" s="99">
        <v>121</v>
      </c>
      <c r="BR3471" s="101"/>
      <c r="BS3471" s="99" t="s">
        <v>5260</v>
      </c>
      <c r="BT3471" s="99" t="s">
        <v>5261</v>
      </c>
      <c r="BU3471" s="99">
        <v>5102</v>
      </c>
      <c r="BV3471" s="99"/>
      <c r="BW3471" s="99"/>
      <c r="BX3471" s="99"/>
      <c r="BY3471" s="99"/>
      <c r="BZ3471" s="99"/>
      <c r="CA3471" s="99"/>
      <c r="CB3471" s="99"/>
      <c r="CC3471" s="99">
        <v>102</v>
      </c>
      <c r="CD3471" s="99">
        <v>8</v>
      </c>
      <c r="CE3471" s="99">
        <v>8</v>
      </c>
      <c r="CF3471" s="99"/>
      <c r="CG3471" s="37" t="e">
        <f>VLOOKUP(Table_1[[#This Row],[EAN]],'[1]Planilha1'!$E:$R,13,0)</f>
        <v>#N/A</v>
      </c>
    </row>
    <row r="3472" ht="15" hidden="1">
      <c r="A3472" s="7"/>
      <c r="B3472" s="84" t="s">
        <v>2735</v>
      </c>
      <c r="C3472" s="75">
        <v>222791</v>
      </c>
      <c r="D3472" s="75">
        <v>12318444</v>
      </c>
      <c r="E3472" s="85">
        <v>7891000118962</v>
      </c>
      <c r="F3472" s="86" t="s">
        <v>3997</v>
      </c>
      <c r="G3472" s="75" t="s">
        <v>21</v>
      </c>
      <c r="H3472" s="75">
        <v>3780</v>
      </c>
      <c r="I3472" s="87" t="s">
        <v>3982</v>
      </c>
      <c r="J3472" s="75" t="s">
        <v>683</v>
      </c>
      <c r="K3472" s="88" t="s">
        <v>84</v>
      </c>
      <c r="L3472" s="88">
        <v>30</v>
      </c>
      <c r="M3472" s="88">
        <v>0</v>
      </c>
      <c r="N3472" s="75" t="s">
        <v>85</v>
      </c>
      <c r="O3472" s="75" t="s">
        <v>122</v>
      </c>
      <c r="P3472" s="106">
        <v>5.302666666666667</v>
      </c>
      <c r="Q3472" s="90">
        <f>(17/100+7.6/100+1.65/100)*P3472</f>
        <v>1.3919500000000002</v>
      </c>
      <c r="R3472" s="104"/>
      <c r="S3472" s="104"/>
      <c r="T3472" s="104"/>
      <c r="U3472" s="104"/>
      <c r="V3472" s="90">
        <f>+P3472-Q3472+R3472+S3472+T3472+U3472</f>
        <v>3.9107166666666666</v>
      </c>
      <c r="W3472" s="91">
        <f>(1.02/100)</f>
        <v>1.02E-2</v>
      </c>
      <c r="X3472" s="91">
        <v>4.8E-3</v>
      </c>
      <c r="Y3472" s="91">
        <v>0.17</v>
      </c>
      <c r="Z3472" s="91">
        <v>1.65E-2</v>
      </c>
      <c r="AA3472" s="91">
        <v>7.6E-2</v>
      </c>
      <c r="AB3472" s="91">
        <f>SUM(W3472:AA3472)</f>
        <v>0.2775</v>
      </c>
      <c r="AC3472" s="75">
        <v>12</v>
      </c>
      <c r="AD3472" s="92">
        <f>IF(AL3472="","",+AC3472*AL3472)</f>
        <v>119.56331210191085</v>
      </c>
      <c r="AE3472" s="93">
        <f>IF(AL3472="","",+AL3472*AB3472)</f>
        <v>2.7649015923566886</v>
      </c>
      <c r="AF3472" s="92">
        <f>IF(AL3472="","",+AL3472-AE3472)</f>
        <v>7.198707749469216</v>
      </c>
      <c r="AG3472" s="93">
        <f>+V3472</f>
        <v>3.9107166666666666</v>
      </c>
      <c r="AH3472" s="92">
        <f>IF(AF3472="","",+AF3472-AG3472)</f>
        <v>3.2879910828025496</v>
      </c>
      <c r="AI3472" s="92">
        <f>IF(AH3472="","",+AH3472*AC3472)</f>
        <v>39.4558929936306</v>
      </c>
      <c r="AJ3472" s="93">
        <v>7.82</v>
      </c>
      <c r="AK3472" s="94">
        <v>0.33</v>
      </c>
      <c r="AL3472" s="93">
        <f>IF(V3472=0,"",V3472/(1-AB3472-AK3472))</f>
        <v>9.963609341825904</v>
      </c>
      <c r="AM3472" s="95">
        <v>0.33</v>
      </c>
      <c r="AN3472" s="93">
        <f>IF(V3472=0,"",V3472/(1-AB3472-AM3472))</f>
        <v>9.963609341825904</v>
      </c>
      <c r="AO3472" s="96">
        <v>1.3</v>
      </c>
      <c r="AP3472" s="93">
        <f>IF(BD!AJ3472="","",BD!AJ3472*BD!AO3472)</f>
        <v>10.166</v>
      </c>
      <c r="AQ3472" s="91">
        <f>BD!AM3472/BD!AK3472-1</f>
        <v>0</v>
      </c>
      <c r="AR3472" s="91">
        <f>IF(BD!AN3472="","",IF(BD!AJ3472="","",BD!AN3472/BD!AJ3472-1))</f>
        <v>0.27411884166571654</v>
      </c>
      <c r="AS3472" s="91" t="str">
        <f>IF(BD!AN3472="","",IF(BD!AN3472&lt;BD!AL3472,"ABAIXO DA META","DENTRO DA META"))</f>
        <v>DENTRO DA META</v>
      </c>
      <c r="AT3472" s="91" t="str">
        <f>IF(BD!AJ3472="","EM ANÁLISE",IF(BD!AP3472&gt;=BD!AN3472,"GO", "NO GO"))</f>
        <v>GO</v>
      </c>
      <c r="AU3472" s="97">
        <f>IF(AN3472="","",+BD!$AN3472-AJ3472)</f>
        <v>2.143609341825904</v>
      </c>
      <c r="AV3472" s="98"/>
      <c r="AW3472" s="90">
        <f>BD!P3472*BD!AC3472</f>
        <v>63.632000000000005</v>
      </c>
      <c r="AX3472" s="90">
        <f>BD!V3472*BD!AC3472</f>
        <v>46.9286</v>
      </c>
      <c r="AY3472" s="90">
        <f>IF(BD!AN3472="","",BD!AN3472*BD!AC3472)</f>
        <v>119.56331210191085</v>
      </c>
      <c r="AZ3472" s="75" t="s">
        <v>5272</v>
      </c>
      <c r="BA3472" s="75" t="s">
        <v>124</v>
      </c>
      <c r="BB3472" s="75">
        <v>1</v>
      </c>
      <c r="BC3472" s="75" t="s">
        <v>125</v>
      </c>
      <c r="BD3472" s="99" t="s">
        <v>5257</v>
      </c>
      <c r="BE3472" s="100" t="s">
        <v>4</v>
      </c>
      <c r="BF3472" s="100" t="s">
        <v>4</v>
      </c>
      <c r="BG3472" s="99" t="s">
        <v>5258</v>
      </c>
      <c r="BH3472" s="101"/>
      <c r="BI3472" s="101"/>
      <c r="BJ3472" s="101"/>
      <c r="BK3472" s="101"/>
      <c r="BL3472" s="101"/>
      <c r="BM3472" s="101"/>
      <c r="BN3472" s="101"/>
      <c r="BO3472" s="103"/>
      <c r="BP3472" s="99">
        <v>140.622</v>
      </c>
      <c r="BQ3472" s="99">
        <v>121</v>
      </c>
      <c r="BR3472" s="101"/>
      <c r="BS3472" s="99" t="s">
        <v>5260</v>
      </c>
      <c r="BT3472" s="99" t="s">
        <v>5261</v>
      </c>
      <c r="BU3472" s="99">
        <v>5102</v>
      </c>
      <c r="BV3472" s="99"/>
      <c r="BW3472" s="99"/>
      <c r="BX3472" s="99"/>
      <c r="BY3472" s="99"/>
      <c r="BZ3472" s="99"/>
      <c r="CA3472" s="99"/>
      <c r="CB3472" s="99"/>
      <c r="CC3472" s="99">
        <v>102</v>
      </c>
      <c r="CD3472" s="99">
        <v>8</v>
      </c>
      <c r="CE3472" s="99">
        <v>8</v>
      </c>
      <c r="CF3472" s="99"/>
      <c r="CG3472" s="37" t="e">
        <f>VLOOKUP(Table_1[[#This Row],[EAN]],'[1]Planilha1'!$E:$R,13,0)</f>
        <v>#N/A</v>
      </c>
    </row>
    <row r="3473" ht="15" hidden="1">
      <c r="A3473" s="7"/>
      <c r="B3473" s="84" t="s">
        <v>2735</v>
      </c>
      <c r="C3473" s="75">
        <v>222792</v>
      </c>
      <c r="D3473" s="75">
        <v>12391404</v>
      </c>
      <c r="E3473" s="85">
        <v>7891000266748</v>
      </c>
      <c r="F3473" s="86" t="s">
        <v>3998</v>
      </c>
      <c r="G3473" s="75" t="s">
        <v>21</v>
      </c>
      <c r="H3473" s="75">
        <v>3780</v>
      </c>
      <c r="I3473" s="87" t="s">
        <v>3982</v>
      </c>
      <c r="J3473" s="75" t="s">
        <v>683</v>
      </c>
      <c r="K3473" s="88" t="s">
        <v>84</v>
      </c>
      <c r="L3473" s="88">
        <v>48</v>
      </c>
      <c r="M3473" s="88">
        <v>0</v>
      </c>
      <c r="N3473" s="75" t="s">
        <v>85</v>
      </c>
      <c r="O3473" s="75" t="s">
        <v>122</v>
      </c>
      <c r="P3473" s="106">
        <v>6.719374999999999</v>
      </c>
      <c r="Q3473" s="90">
        <f>(17/100+7.6/100+1.65/100)*P3473</f>
        <v>1.7638359375</v>
      </c>
      <c r="R3473" s="104"/>
      <c r="S3473" s="104"/>
      <c r="T3473" s="104"/>
      <c r="U3473" s="104"/>
      <c r="V3473" s="90">
        <f>+P3473-Q3473+R3473+S3473+T3473+U3473</f>
        <v>4.9555390625</v>
      </c>
      <c r="W3473" s="91">
        <f>(1.02/100)</f>
        <v>1.02E-2</v>
      </c>
      <c r="X3473" s="91">
        <v>4.8E-3</v>
      </c>
      <c r="Y3473" s="91">
        <v>0.17</v>
      </c>
      <c r="Z3473" s="91">
        <v>1.65E-2</v>
      </c>
      <c r="AA3473" s="91">
        <v>7.6E-2</v>
      </c>
      <c r="AB3473" s="91">
        <f>SUM(W3473:AA3473)</f>
        <v>0.2775</v>
      </c>
      <c r="AC3473" s="75">
        <v>12</v>
      </c>
      <c r="AD3473" s="92">
        <f>IF(AL3473="","",+AC3473*AL3473)</f>
        <v>151.50692675159237</v>
      </c>
      <c r="AE3473" s="93">
        <f>IF(AL3473="","",+AL3473*AB3473)</f>
        <v>3.5035976811305742</v>
      </c>
      <c r="AF3473" s="92">
        <f>IF(AL3473="","",+AL3473-AE3473)</f>
        <v>9.121979548168792</v>
      </c>
      <c r="AG3473" s="93">
        <f>+V3473</f>
        <v>4.9555390625</v>
      </c>
      <c r="AH3473" s="92">
        <f>IF(AF3473="","",+AF3473-AG3473)</f>
        <v>4.166440485668792</v>
      </c>
      <c r="AI3473" s="92">
        <f>IF(AH3473="","",+AH3473*AC3473)</f>
        <v>49.997285828025504</v>
      </c>
      <c r="AJ3473" s="93">
        <v>9.09</v>
      </c>
      <c r="AK3473" s="94">
        <v>0.33</v>
      </c>
      <c r="AL3473" s="93">
        <f>IF(V3473=0,"",V3473/(1-AB3473-AK3473))</f>
        <v>12.625577229299365</v>
      </c>
      <c r="AM3473" s="95">
        <v>0.33</v>
      </c>
      <c r="AN3473" s="93">
        <f>IF(V3473=0,"",V3473/(1-AB3473-AM3473))</f>
        <v>12.625577229299365</v>
      </c>
      <c r="AO3473" s="96">
        <v>1.2</v>
      </c>
      <c r="AP3473" s="93">
        <f>IF(BD!AJ3473="","",BD!AJ3473*BD!AO3473)</f>
        <v>10.908</v>
      </c>
      <c r="AQ3473" s="91">
        <f>BD!AM3473/BD!AK3473-1</f>
        <v>0</v>
      </c>
      <c r="AR3473" s="91">
        <f>IF(BD!AN3473="","",IF(BD!AJ3473="","",BD!AN3473/BD!AJ3473-1))</f>
        <v>0.38895239046197627</v>
      </c>
      <c r="AS3473" s="91" t="str">
        <f>IF(BD!AN3473="","",IF(BD!AN3473&lt;BD!AL3473,"ABAIXO DA META","DENTRO DA META"))</f>
        <v>DENTRO DA META</v>
      </c>
      <c r="AT3473" s="91" t="str">
        <f>IF(BD!AJ3473="","EM ANÁLISE",IF(BD!AP3473&gt;=BD!AN3473,"GO", "NO GO"))</f>
        <v>NO GO</v>
      </c>
      <c r="AU3473" s="97">
        <f>IF(AN3473="","",+BD!$AN3473-AJ3473)</f>
        <v>3.5355772292993652</v>
      </c>
      <c r="AV3473" s="98"/>
      <c r="AW3473" s="90">
        <f>BD!P3473*BD!AC3473</f>
        <v>80.6325</v>
      </c>
      <c r="AX3473" s="90">
        <f>BD!V3473*BD!AC3473</f>
        <v>59.46646875</v>
      </c>
      <c r="AY3473" s="90">
        <f>IF(BD!AN3473="","",BD!AN3473*BD!AC3473)</f>
        <v>151.50692675159237</v>
      </c>
      <c r="AZ3473" s="75" t="s">
        <v>5272</v>
      </c>
      <c r="BA3473" s="75" t="s">
        <v>124</v>
      </c>
      <c r="BB3473" s="75">
        <v>1</v>
      </c>
      <c r="BC3473" s="75" t="s">
        <v>125</v>
      </c>
      <c r="BD3473" s="99" t="s">
        <v>5257</v>
      </c>
      <c r="BE3473" s="100" t="s">
        <v>4</v>
      </c>
      <c r="BF3473" s="100" t="s">
        <v>4</v>
      </c>
      <c r="BG3473" s="99" t="s">
        <v>5258</v>
      </c>
      <c r="BH3473" s="101"/>
      <c r="BI3473" s="101"/>
      <c r="BJ3473" s="101"/>
      <c r="BK3473" s="101"/>
      <c r="BL3473" s="101"/>
      <c r="BM3473" s="101"/>
      <c r="BN3473" s="101"/>
      <c r="BO3473" s="103"/>
      <c r="BP3473" s="99">
        <v>140.622</v>
      </c>
      <c r="BQ3473" s="99">
        <v>121</v>
      </c>
      <c r="BR3473" s="101"/>
      <c r="BS3473" s="99" t="s">
        <v>5260</v>
      </c>
      <c r="BT3473" s="99" t="s">
        <v>5261</v>
      </c>
      <c r="BU3473" s="99">
        <v>5102</v>
      </c>
      <c r="BV3473" s="99"/>
      <c r="BW3473" s="99"/>
      <c r="BX3473" s="99"/>
      <c r="BY3473" s="99"/>
      <c r="BZ3473" s="99"/>
      <c r="CA3473" s="99"/>
      <c r="CB3473" s="99"/>
      <c r="CC3473" s="99">
        <v>102</v>
      </c>
      <c r="CD3473" s="99">
        <v>8</v>
      </c>
      <c r="CE3473" s="99">
        <v>8</v>
      </c>
      <c r="CF3473" s="99"/>
      <c r="CG3473" s="37" t="e">
        <f>VLOOKUP(Table_1[[#This Row],[EAN]],'[1]Planilha1'!$E:$R,13,0)</f>
        <v>#N/A</v>
      </c>
    </row>
    <row r="3474" ht="15" hidden="1">
      <c r="A3474" s="7"/>
      <c r="B3474" s="84" t="s">
        <v>2735</v>
      </c>
      <c r="C3474" s="75">
        <v>222793</v>
      </c>
      <c r="D3474" s="75">
        <v>12352686</v>
      </c>
      <c r="E3474" s="85">
        <v>7891000251904</v>
      </c>
      <c r="F3474" s="86" t="s">
        <v>3999</v>
      </c>
      <c r="G3474" s="75" t="s">
        <v>21</v>
      </c>
      <c r="H3474" s="75">
        <v>3780</v>
      </c>
      <c r="I3474" s="87" t="s">
        <v>3982</v>
      </c>
      <c r="J3474" s="75" t="s">
        <v>683</v>
      </c>
      <c r="K3474" s="88" t="s">
        <v>84</v>
      </c>
      <c r="L3474" s="88">
        <v>12</v>
      </c>
      <c r="M3474" s="88">
        <v>0</v>
      </c>
      <c r="N3474" s="75" t="s">
        <v>85</v>
      </c>
      <c r="O3474" s="75" t="s">
        <v>122</v>
      </c>
      <c r="P3474" s="106">
        <v>10.959166666666667</v>
      </c>
      <c r="Q3474" s="90">
        <f>(17/100+7.6/100+1.65/100)*P3474</f>
        <v>2.87678125</v>
      </c>
      <c r="R3474" s="104"/>
      <c r="S3474" s="104"/>
      <c r="T3474" s="104"/>
      <c r="U3474" s="104"/>
      <c r="V3474" s="90">
        <f>+P3474-Q3474+R3474+S3474+T3474+U3474</f>
        <v>8.082385416666666</v>
      </c>
      <c r="W3474" s="91">
        <f>(1.02/100)</f>
        <v>1.02E-2</v>
      </c>
      <c r="X3474" s="91">
        <v>4.8E-3</v>
      </c>
      <c r="Y3474" s="91">
        <v>0.17</v>
      </c>
      <c r="Z3474" s="91">
        <v>1.65E-2</v>
      </c>
      <c r="AA3474" s="91">
        <v>7.6E-2</v>
      </c>
      <c r="AB3474" s="91">
        <f>SUM(W3474:AA3474)</f>
        <v>0.2775</v>
      </c>
      <c r="AC3474" s="75">
        <v>12</v>
      </c>
      <c r="AD3474" s="92">
        <f>IF(AL3474="","",+AC3474*AL3474)</f>
        <v>247.10477707006373</v>
      </c>
      <c r="AE3474" s="93">
        <f>IF(AL3474="","",+AL3474*AB3474)</f>
        <v>5.714297969745225</v>
      </c>
      <c r="AF3474" s="92">
        <f>IF(AL3474="","",+AL3474-AE3474)</f>
        <v>14.87776678609342</v>
      </c>
      <c r="AG3474" s="93">
        <f>+V3474</f>
        <v>8.082385416666666</v>
      </c>
      <c r="AH3474" s="92">
        <f>IF(AF3474="","",+AF3474-AG3474)</f>
        <v>6.795381369426755</v>
      </c>
      <c r="AI3474" s="92">
        <f>IF(AH3474="","",+AH3474*AC3474)</f>
        <v>81.54457643312105</v>
      </c>
      <c r="AJ3474" s="93">
        <v>9.349041095890412</v>
      </c>
      <c r="AK3474" s="94">
        <v>0.33</v>
      </c>
      <c r="AL3474" s="93">
        <f>IF(V3474=0,"",V3474/(1-AB3474-AK3474))</f>
        <v>20.592064755838646</v>
      </c>
      <c r="AM3474" s="95">
        <v>0.33</v>
      </c>
      <c r="AN3474" s="93">
        <f>IF(V3474=0,"",V3474/(1-AB3474-AM3474))</f>
        <v>20.592064755838646</v>
      </c>
      <c r="AO3474" s="96">
        <v>1.2</v>
      </c>
      <c r="AP3474" s="93">
        <f>IF(BD!AJ3474="","",BD!AJ3474*BD!AO3474)</f>
        <v>11.218849315068494</v>
      </c>
      <c r="AQ3474" s="91">
        <f>BD!AM3474/BD!AK3474-1</f>
        <v>0</v>
      </c>
      <c r="AR3474" s="91">
        <f>IF(BD!AN3474="","",IF(BD!AJ3474="","",BD!AN3474/BD!AJ3474-1))</f>
        <v>1.2025857566173674</v>
      </c>
      <c r="AS3474" s="91" t="str">
        <f>IF(BD!AN3474="","",IF(BD!AN3474&lt;BD!AL3474,"ABAIXO DA META","DENTRO DA META"))</f>
        <v>DENTRO DA META</v>
      </c>
      <c r="AT3474" s="91" t="str">
        <f>IF(BD!AJ3474="","EM ANÁLISE",IF(BD!AP3474&gt;=BD!AN3474,"GO", "NO GO"))</f>
        <v>NO GO</v>
      </c>
      <c r="AU3474" s="97">
        <f>IF(AN3474="","",+BD!$AN3474-AJ3474)</f>
        <v>11.243023659948234</v>
      </c>
      <c r="AV3474" s="98"/>
      <c r="AW3474" s="90">
        <f>BD!P3474*BD!AC3474</f>
        <v>131.51</v>
      </c>
      <c r="AX3474" s="90">
        <f>BD!V3474*BD!AC3474</f>
        <v>96.98862499999998</v>
      </c>
      <c r="AY3474" s="90">
        <f>IF(BD!AN3474="","",BD!AN3474*BD!AC3474)</f>
        <v>247.10477707006373</v>
      </c>
      <c r="AZ3474" s="75" t="s">
        <v>5272</v>
      </c>
      <c r="BA3474" s="75" t="s">
        <v>124</v>
      </c>
      <c r="BB3474" s="75">
        <v>1</v>
      </c>
      <c r="BC3474" s="75" t="s">
        <v>125</v>
      </c>
      <c r="BD3474" s="99" t="s">
        <v>5257</v>
      </c>
      <c r="BE3474" s="100" t="s">
        <v>4</v>
      </c>
      <c r="BF3474" s="100" t="s">
        <v>4</v>
      </c>
      <c r="BG3474" s="99" t="s">
        <v>5258</v>
      </c>
      <c r="BH3474" s="101"/>
      <c r="BI3474" s="101"/>
      <c r="BJ3474" s="101"/>
      <c r="BK3474" s="101"/>
      <c r="BL3474" s="101"/>
      <c r="BM3474" s="101"/>
      <c r="BN3474" s="101"/>
      <c r="BO3474" s="103"/>
      <c r="BP3474" s="99">
        <v>140.622</v>
      </c>
      <c r="BQ3474" s="99">
        <v>121</v>
      </c>
      <c r="BR3474" s="101"/>
      <c r="BS3474" s="99" t="s">
        <v>5260</v>
      </c>
      <c r="BT3474" s="99" t="s">
        <v>5261</v>
      </c>
      <c r="BU3474" s="99">
        <v>5102</v>
      </c>
      <c r="BV3474" s="99"/>
      <c r="BW3474" s="99"/>
      <c r="BX3474" s="99"/>
      <c r="BY3474" s="99"/>
      <c r="BZ3474" s="99"/>
      <c r="CA3474" s="99"/>
      <c r="CB3474" s="99"/>
      <c r="CC3474" s="99">
        <v>102</v>
      </c>
      <c r="CD3474" s="99">
        <v>8</v>
      </c>
      <c r="CE3474" s="99">
        <v>8</v>
      </c>
      <c r="CF3474" s="99"/>
      <c r="CG3474" s="37" t="e">
        <f>VLOOKUP(Table_1[[#This Row],[EAN]],'[1]Planilha1'!$E:$R,13,0)</f>
        <v>#N/A</v>
      </c>
    </row>
    <row r="3475" ht="15" hidden="1">
      <c r="A3475" s="7"/>
      <c r="B3475" s="84" t="s">
        <v>2735</v>
      </c>
      <c r="C3475" s="75">
        <v>222794</v>
      </c>
      <c r="D3475" s="75"/>
      <c r="E3475" s="85">
        <v>7891000067178</v>
      </c>
      <c r="F3475" s="86" t="s">
        <v>4000</v>
      </c>
      <c r="G3475" s="75" t="s">
        <v>21</v>
      </c>
      <c r="H3475" s="75">
        <v>3780</v>
      </c>
      <c r="I3475" s="87" t="s">
        <v>3982</v>
      </c>
      <c r="J3475" s="75" t="s">
        <v>683</v>
      </c>
      <c r="K3475" s="88" t="s">
        <v>84</v>
      </c>
      <c r="L3475" s="88">
        <v>12</v>
      </c>
      <c r="M3475" s="88">
        <v>0</v>
      </c>
      <c r="N3475" s="75" t="s">
        <v>85</v>
      </c>
      <c r="O3475" s="75"/>
      <c r="P3475" s="106"/>
      <c r="Q3475" s="90">
        <f>(17/100+7.6/100+1.65/100)*P3475</f>
        <v>0</v>
      </c>
      <c r="R3475" s="104"/>
      <c r="S3475" s="104"/>
      <c r="T3475" s="104"/>
      <c r="U3475" s="104"/>
      <c r="V3475" s="90">
        <f>+P3475-Q3475+R3475+S3475+T3475+U3475</f>
        <v>0</v>
      </c>
      <c r="W3475" s="91">
        <f>(1.02/100)</f>
        <v>1.02E-2</v>
      </c>
      <c r="X3475" s="91">
        <v>4.8E-3</v>
      </c>
      <c r="Y3475" s="91">
        <v>0.17</v>
      </c>
      <c r="Z3475" s="91">
        <v>1.65E-2</v>
      </c>
      <c r="AA3475" s="91">
        <v>7.6E-2</v>
      </c>
      <c r="AB3475" s="91">
        <f>SUM(W3475:AA3475)</f>
        <v>0.2775</v>
      </c>
      <c r="AC3475" s="75">
        <v>12</v>
      </c>
      <c r="AD3475" s="92">
        <f>IF(AL3475="","",+AC3475*AL3475)</f>
      </c>
      <c r="AE3475" s="93">
        <f>IF(AL3475="","",+AL3475*AB3475)</f>
      </c>
      <c r="AF3475" s="92">
        <f>IF(AL3475="","",+AL3475-AE3475)</f>
      </c>
      <c r="AG3475" s="93">
        <f>+V3475</f>
        <v>0</v>
      </c>
      <c r="AH3475" s="92">
        <f>IF(AF3475="","",+AF3475-AG3475)</f>
      </c>
      <c r="AI3475" s="92">
        <f>IF(AH3475="","",+AH3475*AC3475)</f>
      </c>
      <c r="AJ3475" s="93"/>
      <c r="AK3475" s="94">
        <v>0.33</v>
      </c>
      <c r="AL3475" s="93">
        <f>IF(V3475=0,"",V3475/(1-AB3475-AK3475))</f>
      </c>
      <c r="AM3475" s="95">
        <v>0.33</v>
      </c>
      <c r="AN3475" s="93">
        <f>IF(V3475=0,"",V3475/(1-AB3475-AM3475))</f>
      </c>
      <c r="AO3475" s="96">
        <v>1.2</v>
      </c>
      <c r="AP3475" s="93">
        <f>IF(BD!AJ3475="","",BD!AJ3475*BD!AO3475)</f>
      </c>
      <c r="AQ3475" s="91">
        <f>BD!AM3475/BD!AK3475-1</f>
        <v>0</v>
      </c>
      <c r="AR3475" s="91">
        <f>IF(BD!AN3475="","",IF(BD!AJ3475="","",BD!AN3475/BD!AJ3475-1))</f>
      </c>
      <c r="AS3475" s="91">
        <f>IF(BD!AN3475="","",IF(BD!AN3475&lt;BD!AL3475,"ABAIXO DA META","DENTRO DA META"))</f>
      </c>
      <c r="AT3475" s="91" t="str">
        <f>IF(BD!AJ3475="","EM ANÁLISE",IF(BD!AP3475&gt;=BD!AN3475,"GO", "NO GO"))</f>
        <v>EM ANÁLISE</v>
      </c>
      <c r="AU3475" s="97">
        <f>IF(AN3475="","",+BD!$AN3475-AJ3475)</f>
      </c>
      <c r="AV3475" s="98"/>
      <c r="AW3475" s="90">
        <f>BD!P3475*BD!AC3475</f>
        <v>0</v>
      </c>
      <c r="AX3475" s="90">
        <f>BD!V3475*BD!AC3475</f>
        <v>0</v>
      </c>
      <c r="AY3475" s="90">
        <f>IF(BD!AN3475="","",BD!AN3475*BD!AC3475)</f>
      </c>
      <c r="AZ3475" s="75" t="s">
        <v>123</v>
      </c>
      <c r="BA3475" s="75" t="s">
        <v>124</v>
      </c>
      <c r="BB3475" s="75">
        <v>1</v>
      </c>
      <c r="BC3475" s="75" t="s">
        <v>125</v>
      </c>
      <c r="BD3475" s="104"/>
      <c r="BE3475" s="104"/>
      <c r="BF3475" s="101"/>
      <c r="BG3475" s="101"/>
      <c r="BH3475" s="101"/>
      <c r="BI3475" s="101"/>
      <c r="BJ3475" s="101"/>
      <c r="BK3475" s="101"/>
      <c r="BL3475" s="101"/>
      <c r="BM3475" s="101"/>
      <c r="BN3475" s="101"/>
      <c r="BO3475" s="103"/>
      <c r="BP3475" s="101"/>
      <c r="BQ3475" s="101"/>
      <c r="BR3475" s="101"/>
      <c r="BS3475" s="101"/>
      <c r="BT3475" s="101"/>
      <c r="BU3475" s="101"/>
      <c r="BV3475" s="101"/>
      <c r="BW3475" s="101"/>
      <c r="BX3475" s="101"/>
      <c r="BY3475" s="101"/>
      <c r="BZ3475" s="101"/>
      <c r="CA3475" s="101"/>
      <c r="CB3475" s="101"/>
      <c r="CC3475" s="101"/>
      <c r="CD3475" s="101"/>
      <c r="CE3475" s="101"/>
      <c r="CF3475" s="101"/>
      <c r="CG3475" s="37" t="e">
        <f>VLOOKUP(Table_1[[#This Row],[EAN]],'[1]Planilha1'!$E:$R,13,0)</f>
        <v>#N/A</v>
      </c>
    </row>
    <row r="3476" ht="15" hidden="1">
      <c r="A3476" s="7"/>
      <c r="B3476" s="84" t="s">
        <v>2735</v>
      </c>
      <c r="C3476" s="75">
        <v>222795</v>
      </c>
      <c r="D3476" s="75">
        <v>12477871</v>
      </c>
      <c r="E3476" s="85">
        <v>7891000338162</v>
      </c>
      <c r="F3476" s="86" t="s">
        <v>4001</v>
      </c>
      <c r="G3476" s="75" t="s">
        <v>21</v>
      </c>
      <c r="H3476" s="75">
        <v>3780</v>
      </c>
      <c r="I3476" s="87" t="s">
        <v>3982</v>
      </c>
      <c r="J3476" s="75" t="s">
        <v>683</v>
      </c>
      <c r="K3476" s="88" t="s">
        <v>84</v>
      </c>
      <c r="L3476" s="88">
        <v>12</v>
      </c>
      <c r="M3476" s="88">
        <v>0</v>
      </c>
      <c r="N3476" s="75" t="s">
        <v>85</v>
      </c>
      <c r="O3476" s="75" t="s">
        <v>122</v>
      </c>
      <c r="P3476" s="106">
        <v>9.2875</v>
      </c>
      <c r="Q3476" s="90">
        <f>(17/100+7.6/100+1.65/100)*P3476</f>
        <v>2.43796875</v>
      </c>
      <c r="R3476" s="104"/>
      <c r="S3476" s="104"/>
      <c r="T3476" s="104"/>
      <c r="U3476" s="104"/>
      <c r="V3476" s="90">
        <f>+P3476-Q3476+R3476+S3476+T3476+U3476</f>
        <v>6.84953125</v>
      </c>
      <c r="W3476" s="91">
        <f>(1.02/100)</f>
        <v>1.02E-2</v>
      </c>
      <c r="X3476" s="91">
        <v>4.8E-3</v>
      </c>
      <c r="Y3476" s="91">
        <v>0.17</v>
      </c>
      <c r="Z3476" s="91">
        <v>1.65E-2</v>
      </c>
      <c r="AA3476" s="91">
        <v>7.6E-2</v>
      </c>
      <c r="AB3476" s="91">
        <f>SUM(W3476:AA3476)</f>
        <v>0.2775</v>
      </c>
      <c r="AC3476" s="75">
        <v>12</v>
      </c>
      <c r="AD3476" s="92">
        <f>IF(AL3476="","",+AC3476*AL3476)</f>
        <v>209.41242038216564</v>
      </c>
      <c r="AE3476" s="93">
        <f>IF(AL3476="","",+AL3476*AB3476)</f>
        <v>4.842662221337581</v>
      </c>
      <c r="AF3476" s="92">
        <f>IF(AL3476="","",+AL3476-AE3476)</f>
        <v>12.608372810509557</v>
      </c>
      <c r="AG3476" s="93">
        <f>+V3476</f>
        <v>6.84953125</v>
      </c>
      <c r="AH3476" s="92">
        <f>IF(AF3476="","",+AF3476-AG3476)</f>
        <v>5.758841560509557</v>
      </c>
      <c r="AI3476" s="92">
        <f>IF(AH3476="","",+AH3476*AC3476)</f>
        <v>69.10609872611468</v>
      </c>
      <c r="AJ3476" s="93">
        <v>8.98</v>
      </c>
      <c r="AK3476" s="94">
        <v>0.33</v>
      </c>
      <c r="AL3476" s="93">
        <f>IF(V3476=0,"",V3476/(1-AB3476-AK3476))</f>
        <v>17.451035031847137</v>
      </c>
      <c r="AM3476" s="95">
        <v>0.33</v>
      </c>
      <c r="AN3476" s="93">
        <f>IF(V3476=0,"",V3476/(1-AB3476-AM3476))</f>
        <v>17.451035031847137</v>
      </c>
      <c r="AO3476" s="96">
        <v>1.2</v>
      </c>
      <c r="AP3476" s="93">
        <f>IF(BD!AJ3476="","",BD!AJ3476*BD!AO3476)</f>
        <v>10.776</v>
      </c>
      <c r="AQ3476" s="91">
        <f>BD!AM3476/BD!AK3476-1</f>
        <v>0</v>
      </c>
      <c r="AR3476" s="91">
        <f>IF(BD!AN3476="","",IF(BD!AJ3476="","",BD!AN3476/BD!AJ3476-1))</f>
        <v>0.9433223866199485</v>
      </c>
      <c r="AS3476" s="91" t="str">
        <f>IF(BD!AN3476="","",IF(BD!AN3476&lt;BD!AL3476,"ABAIXO DA META","DENTRO DA META"))</f>
        <v>DENTRO DA META</v>
      </c>
      <c r="AT3476" s="91" t="str">
        <f>IF(BD!AJ3476="","EM ANÁLISE",IF(BD!AP3476&gt;=BD!AN3476,"GO", "NO GO"))</f>
        <v>NO GO</v>
      </c>
      <c r="AU3476" s="97">
        <f>IF(AN3476="","",+BD!$AN3476-AJ3476)</f>
        <v>8.471035031847137</v>
      </c>
      <c r="AV3476" s="98"/>
      <c r="AW3476" s="90">
        <f>BD!P3476*BD!AC3476</f>
        <v>111.44999999999999</v>
      </c>
      <c r="AX3476" s="90">
        <f>BD!V3476*BD!AC3476</f>
        <v>82.19437500000001</v>
      </c>
      <c r="AY3476" s="90">
        <f>IF(BD!AN3476="","",BD!AN3476*BD!AC3476)</f>
        <v>209.41242038216564</v>
      </c>
      <c r="AZ3476" s="75" t="s">
        <v>5272</v>
      </c>
      <c r="BA3476" s="75" t="s">
        <v>124</v>
      </c>
      <c r="BB3476" s="75">
        <v>1</v>
      </c>
      <c r="BC3476" s="75" t="s">
        <v>125</v>
      </c>
      <c r="BD3476" s="99" t="s">
        <v>5257</v>
      </c>
      <c r="BE3476" s="100" t="s">
        <v>4</v>
      </c>
      <c r="BF3476" s="100" t="s">
        <v>4</v>
      </c>
      <c r="BG3476" s="99" t="s">
        <v>5258</v>
      </c>
      <c r="BH3476" s="101"/>
      <c r="BI3476" s="101"/>
      <c r="BJ3476" s="101"/>
      <c r="BK3476" s="101"/>
      <c r="BL3476" s="101"/>
      <c r="BM3476" s="101"/>
      <c r="BN3476" s="101"/>
      <c r="BO3476" s="103"/>
      <c r="BP3476" s="99">
        <v>140.622</v>
      </c>
      <c r="BQ3476" s="99">
        <v>121</v>
      </c>
      <c r="BR3476" s="101"/>
      <c r="BS3476" s="99" t="s">
        <v>5260</v>
      </c>
      <c r="BT3476" s="99" t="s">
        <v>5261</v>
      </c>
      <c r="BU3476" s="99">
        <v>5102</v>
      </c>
      <c r="BV3476" s="99"/>
      <c r="BW3476" s="99"/>
      <c r="BX3476" s="99"/>
      <c r="BY3476" s="99"/>
      <c r="BZ3476" s="99"/>
      <c r="CA3476" s="99"/>
      <c r="CB3476" s="99"/>
      <c r="CC3476" s="99">
        <v>102</v>
      </c>
      <c r="CD3476" s="99">
        <v>8</v>
      </c>
      <c r="CE3476" s="99">
        <v>8</v>
      </c>
      <c r="CF3476" s="99"/>
      <c r="CG3476" s="37" t="e">
        <f>VLOOKUP(Table_1[[#This Row],[EAN]],'[1]Planilha1'!$E:$R,13,0)</f>
        <v>#N/A</v>
      </c>
    </row>
    <row r="3477" ht="15" hidden="1">
      <c r="A3477" s="7"/>
      <c r="B3477" s="84" t="s">
        <v>2735</v>
      </c>
      <c r="C3477" s="75">
        <v>222796</v>
      </c>
      <c r="D3477" s="75"/>
      <c r="E3477" s="85">
        <v>7891000116333</v>
      </c>
      <c r="F3477" s="86" t="s">
        <v>4002</v>
      </c>
      <c r="G3477" s="75" t="s">
        <v>21</v>
      </c>
      <c r="H3477" s="75">
        <v>3780</v>
      </c>
      <c r="I3477" s="87" t="s">
        <v>3982</v>
      </c>
      <c r="J3477" s="75" t="s">
        <v>683</v>
      </c>
      <c r="K3477" s="88" t="s">
        <v>84</v>
      </c>
      <c r="L3477" s="88">
        <v>12</v>
      </c>
      <c r="M3477" s="88">
        <v>0</v>
      </c>
      <c r="N3477" s="75" t="s">
        <v>85</v>
      </c>
      <c r="O3477" s="75"/>
      <c r="P3477" s="106"/>
      <c r="Q3477" s="90">
        <f>(17/100+7.6/100+1.65/100)*P3477</f>
        <v>0</v>
      </c>
      <c r="R3477" s="104"/>
      <c r="S3477" s="104"/>
      <c r="T3477" s="104"/>
      <c r="U3477" s="104"/>
      <c r="V3477" s="90">
        <f>+P3477-Q3477+R3477+S3477+T3477+U3477</f>
        <v>0</v>
      </c>
      <c r="W3477" s="91">
        <f>(1.02/100)</f>
        <v>1.02E-2</v>
      </c>
      <c r="X3477" s="91">
        <v>4.8E-3</v>
      </c>
      <c r="Y3477" s="91">
        <v>0.17</v>
      </c>
      <c r="Z3477" s="91">
        <v>1.65E-2</v>
      </c>
      <c r="AA3477" s="91">
        <v>7.6E-2</v>
      </c>
      <c r="AB3477" s="91">
        <f>SUM(W3477:AA3477)</f>
        <v>0.2775</v>
      </c>
      <c r="AC3477" s="75">
        <v>12</v>
      </c>
      <c r="AD3477" s="92">
        <f>IF(AL3477="","",+AC3477*AL3477)</f>
      </c>
      <c r="AE3477" s="93">
        <f>IF(AL3477="","",+AL3477*AB3477)</f>
      </c>
      <c r="AF3477" s="92">
        <f>IF(AL3477="","",+AL3477-AE3477)</f>
      </c>
      <c r="AG3477" s="93">
        <f>+V3477</f>
        <v>0</v>
      </c>
      <c r="AH3477" s="92">
        <f>IF(AF3477="","",+AF3477-AG3477)</f>
      </c>
      <c r="AI3477" s="92">
        <f>IF(AH3477="","",+AH3477*AC3477)</f>
      </c>
      <c r="AJ3477" s="93"/>
      <c r="AK3477" s="94">
        <v>0.33</v>
      </c>
      <c r="AL3477" s="93">
        <f>IF(V3477=0,"",V3477/(1-AB3477-AK3477))</f>
      </c>
      <c r="AM3477" s="95">
        <v>0.33</v>
      </c>
      <c r="AN3477" s="93">
        <f>IF(V3477=0,"",V3477/(1-AB3477-AM3477))</f>
      </c>
      <c r="AO3477" s="96">
        <v>1.2</v>
      </c>
      <c r="AP3477" s="93">
        <f>IF(BD!AJ3477="","",BD!AJ3477*BD!AO3477)</f>
      </c>
      <c r="AQ3477" s="91">
        <f>BD!AM3477/BD!AK3477-1</f>
        <v>0</v>
      </c>
      <c r="AR3477" s="91">
        <f>IF(BD!AN3477="","",IF(BD!AJ3477="","",BD!AN3477/BD!AJ3477-1))</f>
      </c>
      <c r="AS3477" s="91">
        <f>IF(BD!AN3477="","",IF(BD!AN3477&lt;BD!AL3477,"ABAIXO DA META","DENTRO DA META"))</f>
      </c>
      <c r="AT3477" s="91" t="str">
        <f>IF(BD!AJ3477="","EM ANÁLISE",IF(BD!AP3477&gt;=BD!AN3477,"GO", "NO GO"))</f>
        <v>EM ANÁLISE</v>
      </c>
      <c r="AU3477" s="97">
        <f>IF(AN3477="","",+BD!$AN3477-AJ3477)</f>
      </c>
      <c r="AV3477" s="98"/>
      <c r="AW3477" s="90">
        <f>BD!P3477*BD!AC3477</f>
        <v>0</v>
      </c>
      <c r="AX3477" s="90">
        <f>BD!V3477*BD!AC3477</f>
        <v>0</v>
      </c>
      <c r="AY3477" s="90">
        <f>IF(BD!AN3477="","",BD!AN3477*BD!AC3477)</f>
      </c>
      <c r="AZ3477" s="75" t="s">
        <v>123</v>
      </c>
      <c r="BA3477" s="75" t="s">
        <v>124</v>
      </c>
      <c r="BB3477" s="75">
        <v>1</v>
      </c>
      <c r="BC3477" s="75" t="s">
        <v>125</v>
      </c>
      <c r="BD3477" s="104"/>
      <c r="BE3477" s="104"/>
      <c r="BF3477" s="101"/>
      <c r="BG3477" s="101"/>
      <c r="BH3477" s="101"/>
      <c r="BI3477" s="101"/>
      <c r="BJ3477" s="101"/>
      <c r="BK3477" s="101"/>
      <c r="BL3477" s="101"/>
      <c r="BM3477" s="101"/>
      <c r="BN3477" s="101"/>
      <c r="BO3477" s="103"/>
      <c r="BP3477" s="101"/>
      <c r="BQ3477" s="101"/>
      <c r="BR3477" s="101"/>
      <c r="BS3477" s="101"/>
      <c r="BT3477" s="101"/>
      <c r="BU3477" s="101"/>
      <c r="BV3477" s="101"/>
      <c r="BW3477" s="101"/>
      <c r="BX3477" s="101"/>
      <c r="BY3477" s="101"/>
      <c r="BZ3477" s="101"/>
      <c r="CA3477" s="101"/>
      <c r="CB3477" s="101"/>
      <c r="CC3477" s="101"/>
      <c r="CD3477" s="101"/>
      <c r="CE3477" s="101"/>
      <c r="CF3477" s="101"/>
      <c r="CG3477" s="37" t="e">
        <f>VLOOKUP(Table_1[[#This Row],[EAN]],'[1]Planilha1'!$E:$R,13,0)</f>
        <v>#N/A</v>
      </c>
    </row>
    <row r="3478" ht="15" hidden="1">
      <c r="A3478" s="7"/>
      <c r="B3478" s="84" t="s">
        <v>2735</v>
      </c>
      <c r="C3478" s="75">
        <v>222797</v>
      </c>
      <c r="D3478" s="75">
        <v>12385658</v>
      </c>
      <c r="E3478" s="85">
        <v>7891000265505</v>
      </c>
      <c r="F3478" s="86" t="s">
        <v>4003</v>
      </c>
      <c r="G3478" s="75" t="s">
        <v>21</v>
      </c>
      <c r="H3478" s="75">
        <v>3780</v>
      </c>
      <c r="I3478" s="87" t="s">
        <v>3982</v>
      </c>
      <c r="J3478" s="75" t="s">
        <v>683</v>
      </c>
      <c r="K3478" s="88" t="s">
        <v>84</v>
      </c>
      <c r="L3478" s="88">
        <v>6</v>
      </c>
      <c r="M3478" s="88">
        <v>0</v>
      </c>
      <c r="N3478" s="75" t="s">
        <v>85</v>
      </c>
      <c r="O3478" s="75" t="s">
        <v>122</v>
      </c>
      <c r="P3478" s="106">
        <v>11.313333333333333</v>
      </c>
      <c r="Q3478" s="90">
        <f>(17/100+7.6/100+1.65/100)*P3478</f>
        <v>2.96975</v>
      </c>
      <c r="R3478" s="104"/>
      <c r="S3478" s="104"/>
      <c r="T3478" s="104"/>
      <c r="U3478" s="104"/>
      <c r="V3478" s="90">
        <f>+P3478-Q3478+R3478+S3478+T3478+U3478</f>
        <v>8.343583333333333</v>
      </c>
      <c r="W3478" s="91">
        <f>(1.02/100)</f>
        <v>1.02E-2</v>
      </c>
      <c r="X3478" s="91">
        <v>4.8E-3</v>
      </c>
      <c r="Y3478" s="91">
        <v>0.17</v>
      </c>
      <c r="Z3478" s="91">
        <v>1.65E-2</v>
      </c>
      <c r="AA3478" s="91">
        <v>7.6E-2</v>
      </c>
      <c r="AB3478" s="91">
        <f>SUM(W3478:AA3478)</f>
        <v>0.2775</v>
      </c>
      <c r="AC3478" s="75">
        <v>12</v>
      </c>
      <c r="AD3478" s="92">
        <f>IF(AL3478="","",+AC3478*AL3478)</f>
        <v>255.09044585987266</v>
      </c>
      <c r="AE3478" s="93">
        <f>IF(AL3478="","",+AL3478*AB3478)</f>
        <v>5.898966560509556</v>
      </c>
      <c r="AF3478" s="92">
        <f>IF(AL3478="","",+AL3478-AE3478)</f>
        <v>15.358570594479833</v>
      </c>
      <c r="AG3478" s="93">
        <f>+V3478</f>
        <v>8.343583333333333</v>
      </c>
      <c r="AH3478" s="92">
        <f>IF(AF3478="","",+AF3478-AG3478)</f>
        <v>7.0149872611465</v>
      </c>
      <c r="AI3478" s="92">
        <f>IF(AH3478="","",+AH3478*AC3478)</f>
        <v>84.17984713375799</v>
      </c>
      <c r="AJ3478" s="93">
        <v>15.98</v>
      </c>
      <c r="AK3478" s="94">
        <v>0.33</v>
      </c>
      <c r="AL3478" s="93">
        <f>IF(V3478=0,"",V3478/(1-AB3478-AK3478))</f>
        <v>21.25753715498939</v>
      </c>
      <c r="AM3478" s="95">
        <v>0.33</v>
      </c>
      <c r="AN3478" s="93">
        <f>IF(V3478=0,"",V3478/(1-AB3478-AM3478))</f>
        <v>21.25753715498939</v>
      </c>
      <c r="AO3478" s="96">
        <v>1.2</v>
      </c>
      <c r="AP3478" s="93">
        <f>IF(BD!AJ3478="","",BD!AJ3478*BD!AO3478)</f>
        <v>19.176</v>
      </c>
      <c r="AQ3478" s="91">
        <f>BD!AM3478/BD!AK3478-1</f>
        <v>0</v>
      </c>
      <c r="AR3478" s="91">
        <f>IF(BD!AN3478="","",IF(BD!AJ3478="","",BD!AN3478/BD!AJ3478-1))</f>
        <v>0.33025889580659507</v>
      </c>
      <c r="AS3478" s="91" t="str">
        <f>IF(BD!AN3478="","",IF(BD!AN3478&lt;BD!AL3478,"ABAIXO DA META","DENTRO DA META"))</f>
        <v>DENTRO DA META</v>
      </c>
      <c r="AT3478" s="91" t="str">
        <f>IF(BD!AJ3478="","EM ANÁLISE",IF(BD!AP3478&gt;=BD!AN3478,"GO", "NO GO"))</f>
        <v>NO GO</v>
      </c>
      <c r="AU3478" s="97">
        <f>IF(AN3478="","",+BD!$AN3478-AJ3478)</f>
        <v>5.277537154989389</v>
      </c>
      <c r="AV3478" s="98"/>
      <c r="AW3478" s="90">
        <f>BD!P3478*BD!AC3478</f>
        <v>135.76</v>
      </c>
      <c r="AX3478" s="90">
        <f>BD!V3478*BD!AC3478</f>
        <v>100.12299999999999</v>
      </c>
      <c r="AY3478" s="90">
        <f>IF(BD!AN3478="","",BD!AN3478*BD!AC3478)</f>
        <v>255.09044585987266</v>
      </c>
      <c r="AZ3478" s="75" t="s">
        <v>5272</v>
      </c>
      <c r="BA3478" s="75" t="s">
        <v>124</v>
      </c>
      <c r="BB3478" s="75">
        <v>1</v>
      </c>
      <c r="BC3478" s="75" t="s">
        <v>125</v>
      </c>
      <c r="BD3478" s="99" t="s">
        <v>5257</v>
      </c>
      <c r="BE3478" s="100" t="s">
        <v>4</v>
      </c>
      <c r="BF3478" s="100" t="s">
        <v>4</v>
      </c>
      <c r="BG3478" s="99" t="s">
        <v>5258</v>
      </c>
      <c r="BH3478" s="101"/>
      <c r="BI3478" s="101"/>
      <c r="BJ3478" s="101"/>
      <c r="BK3478" s="101"/>
      <c r="BL3478" s="101"/>
      <c r="BM3478" s="101"/>
      <c r="BN3478" s="101"/>
      <c r="BO3478" s="103"/>
      <c r="BP3478" s="99">
        <v>140.622</v>
      </c>
      <c r="BQ3478" s="99">
        <v>121</v>
      </c>
      <c r="BR3478" s="101"/>
      <c r="BS3478" s="99" t="s">
        <v>5260</v>
      </c>
      <c r="BT3478" s="99" t="s">
        <v>5261</v>
      </c>
      <c r="BU3478" s="99">
        <v>5102</v>
      </c>
      <c r="BV3478" s="99"/>
      <c r="BW3478" s="99"/>
      <c r="BX3478" s="99"/>
      <c r="BY3478" s="99"/>
      <c r="BZ3478" s="99"/>
      <c r="CA3478" s="99"/>
      <c r="CB3478" s="99"/>
      <c r="CC3478" s="99">
        <v>102</v>
      </c>
      <c r="CD3478" s="99">
        <v>8</v>
      </c>
      <c r="CE3478" s="99">
        <v>8</v>
      </c>
      <c r="CF3478" s="99"/>
      <c r="CG3478" s="37" t="e">
        <f>VLOOKUP(Table_1[[#This Row],[EAN]],'[1]Planilha1'!$E:$R,13,0)</f>
        <v>#N/A</v>
      </c>
    </row>
    <row r="3479" ht="15" hidden="1">
      <c r="A3479" s="7"/>
      <c r="B3479" s="84" t="s">
        <v>2735</v>
      </c>
      <c r="C3479" s="75">
        <v>222798</v>
      </c>
      <c r="D3479" s="75">
        <v>12477866</v>
      </c>
      <c r="E3479" s="85">
        <v>7891000338087</v>
      </c>
      <c r="F3479" s="86" t="s">
        <v>4004</v>
      </c>
      <c r="G3479" s="75" t="s">
        <v>21</v>
      </c>
      <c r="H3479" s="75">
        <v>3780</v>
      </c>
      <c r="I3479" s="87" t="s">
        <v>3982</v>
      </c>
      <c r="J3479" s="75" t="s">
        <v>683</v>
      </c>
      <c r="K3479" s="88" t="s">
        <v>84</v>
      </c>
      <c r="L3479" s="88">
        <v>12</v>
      </c>
      <c r="M3479" s="88">
        <v>0</v>
      </c>
      <c r="N3479" s="75" t="s">
        <v>85</v>
      </c>
      <c r="O3479" s="75" t="s">
        <v>122</v>
      </c>
      <c r="P3479" s="106">
        <v>7.1475</v>
      </c>
      <c r="Q3479" s="90">
        <f>(17/100+7.6/100+1.65/100)*P3479</f>
        <v>1.87621875</v>
      </c>
      <c r="R3479" s="104"/>
      <c r="S3479" s="104"/>
      <c r="T3479" s="104"/>
      <c r="U3479" s="104"/>
      <c r="V3479" s="90">
        <f>+P3479-Q3479+R3479+S3479+T3479+U3479</f>
        <v>5.2712812499999995</v>
      </c>
      <c r="W3479" s="91">
        <f>(1.02/100)</f>
        <v>1.02E-2</v>
      </c>
      <c r="X3479" s="91">
        <v>4.8E-3</v>
      </c>
      <c r="Y3479" s="91">
        <v>0.17</v>
      </c>
      <c r="Z3479" s="91">
        <v>1.65E-2</v>
      </c>
      <c r="AA3479" s="91">
        <v>7.6E-2</v>
      </c>
      <c r="AB3479" s="91">
        <f>SUM(W3479:AA3479)</f>
        <v>0.2775</v>
      </c>
      <c r="AC3479" s="75">
        <v>12</v>
      </c>
      <c r="AD3479" s="92">
        <f>IF(AL3479="","",+AC3479*AL3479)</f>
        <v>161.16019108280256</v>
      </c>
      <c r="AE3479" s="93">
        <f>IF(AL3479="","",+AL3479*AB3479)</f>
        <v>3.72682941878981</v>
      </c>
      <c r="AF3479" s="92">
        <f>IF(AL3479="","",+AL3479-AE3479)</f>
        <v>9.70318650477707</v>
      </c>
      <c r="AG3479" s="93">
        <f>+V3479</f>
        <v>5.2712812499999995</v>
      </c>
      <c r="AH3479" s="92">
        <f>IF(AF3479="","",+AF3479-AG3479)</f>
        <v>4.431905254777071</v>
      </c>
      <c r="AI3479" s="92">
        <f>IF(AH3479="","",+AH3479*AC3479)</f>
        <v>53.18286305732485</v>
      </c>
      <c r="AJ3479" s="93">
        <v>10.29</v>
      </c>
      <c r="AK3479" s="94">
        <v>0.33</v>
      </c>
      <c r="AL3479" s="93">
        <f>IF(V3479=0,"",V3479/(1-AB3479-AK3479))</f>
        <v>13.43001592356688</v>
      </c>
      <c r="AM3479" s="95">
        <v>0.33</v>
      </c>
      <c r="AN3479" s="93">
        <f>IF(V3479=0,"",V3479/(1-AB3479-AM3479))</f>
        <v>13.43001592356688</v>
      </c>
      <c r="AO3479" s="96">
        <v>1.35</v>
      </c>
      <c r="AP3479" s="93">
        <f>IF(BD!AJ3479="","",BD!AJ3479*BD!AO3479)</f>
        <v>13.8915</v>
      </c>
      <c r="AQ3479" s="91">
        <f>BD!AM3479/BD!AK3479-1</f>
        <v>0</v>
      </c>
      <c r="AR3479" s="91">
        <f>IF(BD!AN3479="","",IF(BD!AJ3479="","",BD!AN3479/BD!AJ3479-1))</f>
        <v>0.30515217916101856</v>
      </c>
      <c r="AS3479" s="91" t="str">
        <f>IF(BD!AN3479="","",IF(BD!AN3479&lt;BD!AL3479,"ABAIXO DA META","DENTRO DA META"))</f>
        <v>DENTRO DA META</v>
      </c>
      <c r="AT3479" s="91" t="str">
        <f>IF(BD!AJ3479="","EM ANÁLISE",IF(BD!AP3479&gt;=BD!AN3479,"GO", "NO GO"))</f>
        <v>GO</v>
      </c>
      <c r="AU3479" s="97">
        <f>IF(AN3479="","",+BD!$AN3479-AJ3479)</f>
        <v>3.1400159235668816</v>
      </c>
      <c r="AV3479" s="98"/>
      <c r="AW3479" s="90">
        <f>BD!P3479*BD!AC3479</f>
        <v>85.77</v>
      </c>
      <c r="AX3479" s="90">
        <f>BD!V3479*BD!AC3479</f>
        <v>63.255374999999994</v>
      </c>
      <c r="AY3479" s="90">
        <f>IF(BD!AN3479="","",BD!AN3479*BD!AC3479)</f>
        <v>161.16019108280256</v>
      </c>
      <c r="AZ3479" s="75" t="s">
        <v>5272</v>
      </c>
      <c r="BA3479" s="75" t="s">
        <v>124</v>
      </c>
      <c r="BB3479" s="75">
        <v>1</v>
      </c>
      <c r="BC3479" s="75" t="s">
        <v>125</v>
      </c>
      <c r="BD3479" s="99" t="s">
        <v>5257</v>
      </c>
      <c r="BE3479" s="100" t="s">
        <v>4</v>
      </c>
      <c r="BF3479" s="100" t="s">
        <v>4</v>
      </c>
      <c r="BG3479" s="99" t="s">
        <v>5258</v>
      </c>
      <c r="BH3479" s="101"/>
      <c r="BI3479" s="101"/>
      <c r="BJ3479" s="101"/>
      <c r="BK3479" s="101"/>
      <c r="BL3479" s="101"/>
      <c r="BM3479" s="101"/>
      <c r="BN3479" s="101"/>
      <c r="BO3479" s="103"/>
      <c r="BP3479" s="99">
        <v>140.622</v>
      </c>
      <c r="BQ3479" s="99">
        <v>121</v>
      </c>
      <c r="BR3479" s="101"/>
      <c r="BS3479" s="99" t="s">
        <v>5260</v>
      </c>
      <c r="BT3479" s="99" t="s">
        <v>5261</v>
      </c>
      <c r="BU3479" s="99">
        <v>5102</v>
      </c>
      <c r="BV3479" s="99"/>
      <c r="BW3479" s="99"/>
      <c r="BX3479" s="99"/>
      <c r="BY3479" s="99"/>
      <c r="BZ3479" s="99"/>
      <c r="CA3479" s="99"/>
      <c r="CB3479" s="99"/>
      <c r="CC3479" s="99">
        <v>102</v>
      </c>
      <c r="CD3479" s="99">
        <v>8</v>
      </c>
      <c r="CE3479" s="99">
        <v>8</v>
      </c>
      <c r="CF3479" s="99"/>
      <c r="CG3479" s="37" t="e">
        <f>VLOOKUP(Table_1[[#This Row],[EAN]],'[1]Planilha1'!$E:$R,13,0)</f>
        <v>#N/A</v>
      </c>
    </row>
    <row r="3480" ht="15" hidden="1">
      <c r="A3480" s="7"/>
      <c r="B3480" s="84" t="s">
        <v>2735</v>
      </c>
      <c r="C3480" s="75">
        <v>222799</v>
      </c>
      <c r="D3480" s="75"/>
      <c r="E3480" s="85">
        <v>7891000325537</v>
      </c>
      <c r="F3480" s="86" t="s">
        <v>4005</v>
      </c>
      <c r="G3480" s="75" t="s">
        <v>21</v>
      </c>
      <c r="H3480" s="75">
        <v>3780</v>
      </c>
      <c r="I3480" s="87" t="s">
        <v>3982</v>
      </c>
      <c r="J3480" s="75" t="s">
        <v>683</v>
      </c>
      <c r="K3480" s="88" t="s">
        <v>84</v>
      </c>
      <c r="L3480" s="88">
        <v>20</v>
      </c>
      <c r="M3480" s="88">
        <v>0</v>
      </c>
      <c r="N3480" s="75" t="s">
        <v>85</v>
      </c>
      <c r="O3480" s="75"/>
      <c r="P3480" s="106"/>
      <c r="Q3480" s="90">
        <f>(17/100+7.6/100+1.65/100)*P3480</f>
        <v>0</v>
      </c>
      <c r="R3480" s="104"/>
      <c r="S3480" s="104"/>
      <c r="T3480" s="104"/>
      <c r="U3480" s="104"/>
      <c r="V3480" s="90">
        <f>+P3480-Q3480+R3480+S3480+T3480+U3480</f>
        <v>0</v>
      </c>
      <c r="W3480" s="91">
        <f>(1.02/100)</f>
        <v>1.02E-2</v>
      </c>
      <c r="X3480" s="91">
        <v>4.8E-3</v>
      </c>
      <c r="Y3480" s="91">
        <v>0.17</v>
      </c>
      <c r="Z3480" s="91">
        <v>1.65E-2</v>
      </c>
      <c r="AA3480" s="91">
        <v>7.6E-2</v>
      </c>
      <c r="AB3480" s="91">
        <f>SUM(W3480:AA3480)</f>
        <v>0.2775</v>
      </c>
      <c r="AC3480" s="75">
        <v>12</v>
      </c>
      <c r="AD3480" s="92">
        <f>IF(AL3480="","",+AC3480*AL3480)</f>
      </c>
      <c r="AE3480" s="93">
        <f>IF(AL3480="","",+AL3480*AB3480)</f>
      </c>
      <c r="AF3480" s="92">
        <f>IF(AL3480="","",+AL3480-AE3480)</f>
      </c>
      <c r="AG3480" s="93">
        <f>+V3480</f>
        <v>0</v>
      </c>
      <c r="AH3480" s="92">
        <f>IF(AF3480="","",+AF3480-AG3480)</f>
      </c>
      <c r="AI3480" s="92">
        <f>IF(AH3480="","",+AH3480*AC3480)</f>
      </c>
      <c r="AJ3480" s="93"/>
      <c r="AK3480" s="94">
        <v>0.33</v>
      </c>
      <c r="AL3480" s="93">
        <f>IF(V3480=0,"",V3480/(1-AB3480-AK3480))</f>
      </c>
      <c r="AM3480" s="95">
        <v>0.33</v>
      </c>
      <c r="AN3480" s="93">
        <f>IF(V3480=0,"",V3480/(1-AB3480-AM3480))</f>
      </c>
      <c r="AO3480" s="96">
        <v>1.2</v>
      </c>
      <c r="AP3480" s="93">
        <f>IF(BD!AJ3480="","",BD!AJ3480*BD!AO3480)</f>
      </c>
      <c r="AQ3480" s="91">
        <f>BD!AM3480/BD!AK3480-1</f>
        <v>0</v>
      </c>
      <c r="AR3480" s="91">
        <f>IF(BD!AN3480="","",IF(BD!AJ3480="","",BD!AN3480/BD!AJ3480-1))</f>
      </c>
      <c r="AS3480" s="91">
        <f>IF(BD!AN3480="","",IF(BD!AN3480&lt;BD!AL3480,"ABAIXO DA META","DENTRO DA META"))</f>
      </c>
      <c r="AT3480" s="91" t="str">
        <f>IF(BD!AJ3480="","EM ANÁLISE",IF(BD!AP3480&gt;=BD!AN3480,"GO", "NO GO"))</f>
        <v>EM ANÁLISE</v>
      </c>
      <c r="AU3480" s="97">
        <f>IF(AN3480="","",+BD!$AN3480-AJ3480)</f>
      </c>
      <c r="AV3480" s="98"/>
      <c r="AW3480" s="90">
        <f>BD!P3480*BD!AC3480</f>
        <v>0</v>
      </c>
      <c r="AX3480" s="90">
        <f>BD!V3480*BD!AC3480</f>
        <v>0</v>
      </c>
      <c r="AY3480" s="90">
        <f>IF(BD!AN3480="","",BD!AN3480*BD!AC3480)</f>
      </c>
      <c r="AZ3480" s="75" t="s">
        <v>123</v>
      </c>
      <c r="BA3480" s="75" t="s">
        <v>124</v>
      </c>
      <c r="BB3480" s="75">
        <v>1</v>
      </c>
      <c r="BC3480" s="75" t="s">
        <v>125</v>
      </c>
      <c r="BD3480" s="104"/>
      <c r="BE3480" s="104"/>
      <c r="BF3480" s="101"/>
      <c r="BG3480" s="101"/>
      <c r="BH3480" s="101"/>
      <c r="BI3480" s="101"/>
      <c r="BJ3480" s="101"/>
      <c r="BK3480" s="101"/>
      <c r="BL3480" s="101"/>
      <c r="BM3480" s="101"/>
      <c r="BN3480" s="101"/>
      <c r="BO3480" s="103"/>
      <c r="BP3480" s="101"/>
      <c r="BQ3480" s="101"/>
      <c r="BR3480" s="101"/>
      <c r="BS3480" s="101"/>
      <c r="BT3480" s="101"/>
      <c r="BU3480" s="101"/>
      <c r="BV3480" s="101"/>
      <c r="BW3480" s="101"/>
      <c r="BX3480" s="101"/>
      <c r="BY3480" s="101"/>
      <c r="BZ3480" s="101"/>
      <c r="CA3480" s="101"/>
      <c r="CB3480" s="101"/>
      <c r="CC3480" s="101"/>
      <c r="CD3480" s="101"/>
      <c r="CE3480" s="101"/>
      <c r="CF3480" s="101"/>
      <c r="CG3480" s="37" t="e">
        <f>VLOOKUP(Table_1[[#This Row],[EAN]],'[1]Planilha1'!$E:$R,13,0)</f>
        <v>#N/A</v>
      </c>
    </row>
    <row r="3481" ht="15" hidden="1">
      <c r="A3481" s="7"/>
      <c r="B3481" s="84" t="s">
        <v>2735</v>
      </c>
      <c r="C3481" s="75">
        <v>222800</v>
      </c>
      <c r="D3481" s="75">
        <v>12250611</v>
      </c>
      <c r="E3481" s="85">
        <v>7891000104101</v>
      </c>
      <c r="F3481" s="86" t="s">
        <v>4006</v>
      </c>
      <c r="G3481" s="75" t="s">
        <v>21</v>
      </c>
      <c r="H3481" s="75">
        <v>3780</v>
      </c>
      <c r="I3481" s="87" t="s">
        <v>3982</v>
      </c>
      <c r="J3481" s="75" t="s">
        <v>3985</v>
      </c>
      <c r="K3481" s="88" t="s">
        <v>84</v>
      </c>
      <c r="L3481" s="88">
        <v>24</v>
      </c>
      <c r="M3481" s="88">
        <v>0</v>
      </c>
      <c r="N3481" s="75" t="s">
        <v>85</v>
      </c>
      <c r="O3481" s="75" t="s">
        <v>122</v>
      </c>
      <c r="P3481" s="106">
        <v>7.135833333333333</v>
      </c>
      <c r="Q3481" s="90">
        <f>(17/100+7.6/100+1.65/100)*P3481</f>
        <v>1.87315625</v>
      </c>
      <c r="R3481" s="104"/>
      <c r="S3481" s="104"/>
      <c r="T3481" s="104"/>
      <c r="U3481" s="104"/>
      <c r="V3481" s="90">
        <f>+P3481-Q3481+R3481+S3481+T3481+U3481</f>
        <v>5.262677083333333</v>
      </c>
      <c r="W3481" s="91">
        <f>(1.02/100)</f>
        <v>1.02E-2</v>
      </c>
      <c r="X3481" s="91">
        <v>4.8E-3</v>
      </c>
      <c r="Y3481" s="91">
        <v>0.17</v>
      </c>
      <c r="Z3481" s="91">
        <v>1.65E-2</v>
      </c>
      <c r="AA3481" s="91">
        <v>7.6E-2</v>
      </c>
      <c r="AB3481" s="91">
        <f>SUM(W3481:AA3481)</f>
        <v>0.2775</v>
      </c>
      <c r="AC3481" s="75">
        <v>12</v>
      </c>
      <c r="AD3481" s="92">
        <f>IF(AL3481="","",+AC3481*AL3481)</f>
        <v>160.8971337579618</v>
      </c>
      <c r="AE3481" s="93">
        <f>IF(AL3481="","",+AL3481*AB3481)</f>
        <v>3.720746218152867</v>
      </c>
      <c r="AF3481" s="92">
        <f>IF(AL3481="","",+AL3481-AE3481)</f>
        <v>9.687348261677284</v>
      </c>
      <c r="AG3481" s="93">
        <f>+V3481</f>
        <v>5.262677083333333</v>
      </c>
      <c r="AH3481" s="92">
        <f>IF(AF3481="","",+AF3481-AG3481)</f>
        <v>4.424671178343951</v>
      </c>
      <c r="AI3481" s="92">
        <f>IF(AH3481="","",+AH3481*AC3481)</f>
        <v>53.096054140127414</v>
      </c>
      <c r="AJ3481" s="93">
        <v>12.35</v>
      </c>
      <c r="AK3481" s="94">
        <v>0.33</v>
      </c>
      <c r="AL3481" s="93">
        <f>IF(V3481=0,"",V3481/(1-AB3481-AK3481))</f>
        <v>13.408094479830151</v>
      </c>
      <c r="AM3481" s="95">
        <v>0.33</v>
      </c>
      <c r="AN3481" s="93">
        <f>IF(V3481=0,"",V3481/(1-AB3481-AM3481))</f>
        <v>13.408094479830151</v>
      </c>
      <c r="AO3481" s="96">
        <v>1.2</v>
      </c>
      <c r="AP3481" s="93">
        <f>IF(BD!AJ3481="","",BD!AJ3481*BD!AO3481)</f>
        <v>14.819999999999999</v>
      </c>
      <c r="AQ3481" s="91">
        <f>BD!AM3481/BD!AK3481-1</f>
        <v>0</v>
      </c>
      <c r="AR3481" s="91">
        <f>IF(BD!AN3481="","",IF(BD!AJ3481="","",BD!AN3481/BD!AJ3481-1))</f>
        <v>8.567566638300828E-2</v>
      </c>
      <c r="AS3481" s="91" t="str">
        <f>IF(BD!AN3481="","",IF(BD!AN3481&lt;BD!AL3481,"ABAIXO DA META","DENTRO DA META"))</f>
        <v>DENTRO DA META</v>
      </c>
      <c r="AT3481" s="91" t="str">
        <f>IF(BD!AJ3481="","EM ANÁLISE",IF(BD!AP3481&gt;=BD!AN3481,"GO", "NO GO"))</f>
        <v>GO</v>
      </c>
      <c r="AU3481" s="97">
        <f>IF(AN3481="","",+BD!$AN3481-AJ3481)</f>
        <v>1.0580944798301513</v>
      </c>
      <c r="AV3481" s="98"/>
      <c r="AW3481" s="90">
        <f>BD!P3481*BD!AC3481</f>
        <v>85.63</v>
      </c>
      <c r="AX3481" s="90">
        <f>BD!V3481*BD!AC3481</f>
        <v>63.152125</v>
      </c>
      <c r="AY3481" s="90">
        <f>IF(BD!AN3481="","",BD!AN3481*BD!AC3481)</f>
        <v>160.8971337579618</v>
      </c>
      <c r="AZ3481" s="75" t="s">
        <v>5272</v>
      </c>
      <c r="BA3481" s="75" t="s">
        <v>124</v>
      </c>
      <c r="BB3481" s="75">
        <v>1</v>
      </c>
      <c r="BC3481" s="75" t="s">
        <v>125</v>
      </c>
      <c r="BD3481" s="99" t="s">
        <v>5257</v>
      </c>
      <c r="BE3481" s="100" t="s">
        <v>4</v>
      </c>
      <c r="BF3481" s="100" t="s">
        <v>4</v>
      </c>
      <c r="BG3481" s="99" t="s">
        <v>5258</v>
      </c>
      <c r="BH3481" s="101"/>
      <c r="BI3481" s="101"/>
      <c r="BJ3481" s="101"/>
      <c r="BK3481" s="101"/>
      <c r="BL3481" s="101"/>
      <c r="BM3481" s="101"/>
      <c r="BN3481" s="101"/>
      <c r="BO3481" s="103"/>
      <c r="BP3481" s="99">
        <v>140.622</v>
      </c>
      <c r="BQ3481" s="99">
        <v>121</v>
      </c>
      <c r="BR3481" s="101"/>
      <c r="BS3481" s="99" t="s">
        <v>5260</v>
      </c>
      <c r="BT3481" s="99" t="s">
        <v>5261</v>
      </c>
      <c r="BU3481" s="99">
        <v>5102</v>
      </c>
      <c r="BV3481" s="99"/>
      <c r="BW3481" s="99"/>
      <c r="BX3481" s="99"/>
      <c r="BY3481" s="99"/>
      <c r="BZ3481" s="99"/>
      <c r="CA3481" s="99"/>
      <c r="CB3481" s="99"/>
      <c r="CC3481" s="99">
        <v>102</v>
      </c>
      <c r="CD3481" s="99">
        <v>8</v>
      </c>
      <c r="CE3481" s="99">
        <v>8</v>
      </c>
      <c r="CF3481" s="99"/>
      <c r="CG3481" s="37" t="e">
        <f>VLOOKUP(Table_1[[#This Row],[EAN]],'[1]Planilha1'!$E:$R,13,0)</f>
        <v>#N/A</v>
      </c>
    </row>
    <row r="3482" ht="15" hidden="1">
      <c r="A3482" s="7"/>
      <c r="B3482" s="84" t="s">
        <v>2735</v>
      </c>
      <c r="C3482" s="75">
        <v>222801</v>
      </c>
      <c r="D3482" s="75">
        <v>12150285</v>
      </c>
      <c r="E3482" s="85">
        <v>7891000081501</v>
      </c>
      <c r="F3482" s="86" t="s">
        <v>4007</v>
      </c>
      <c r="G3482" s="75" t="s">
        <v>21</v>
      </c>
      <c r="H3482" s="75">
        <v>470</v>
      </c>
      <c r="I3482" s="87" t="s">
        <v>3887</v>
      </c>
      <c r="J3482" s="75" t="s">
        <v>3685</v>
      </c>
      <c r="K3482" s="88" t="s">
        <v>84</v>
      </c>
      <c r="L3482" s="88">
        <v>12</v>
      </c>
      <c r="M3482" s="88">
        <v>0</v>
      </c>
      <c r="N3482" s="75" t="s">
        <v>85</v>
      </c>
      <c r="O3482" s="75" t="s">
        <v>122</v>
      </c>
      <c r="P3482" s="106">
        <v>6.3741666666666665</v>
      </c>
      <c r="Q3482" s="90">
        <f>(17/100+7.6/100+1.65/100)*P3482</f>
        <v>1.67321875</v>
      </c>
      <c r="R3482" s="104"/>
      <c r="S3482" s="104"/>
      <c r="T3482" s="104"/>
      <c r="U3482" s="104"/>
      <c r="V3482" s="90">
        <f>+P3482-Q3482+R3482+S3482+T3482+U3482</f>
        <v>4.700947916666666</v>
      </c>
      <c r="W3482" s="91">
        <f>(1.02/100)</f>
        <v>1.02E-2</v>
      </c>
      <c r="X3482" s="91">
        <v>4.8E-3</v>
      </c>
      <c r="Y3482" s="91">
        <v>0.17</v>
      </c>
      <c r="Z3482" s="91">
        <v>1.65E-2</v>
      </c>
      <c r="AA3482" s="91">
        <v>7.6E-2</v>
      </c>
      <c r="AB3482" s="91">
        <f>SUM(W3482:AA3482)</f>
        <v>0.2775</v>
      </c>
      <c r="AC3482" s="75">
        <v>12</v>
      </c>
      <c r="AD3482" s="92">
        <f>IF(AL3482="","",+AC3482*AL3482)</f>
        <v>143.72324840764333</v>
      </c>
      <c r="AE3482" s="93">
        <f>IF(AL3482="","",+AL3482*AB3482)</f>
        <v>3.3236001194267524</v>
      </c>
      <c r="AF3482" s="92">
        <f>IF(AL3482="","",+AL3482-AE3482)</f>
        <v>8.653337247876859</v>
      </c>
      <c r="AG3482" s="93">
        <f>+V3482</f>
        <v>4.700947916666666</v>
      </c>
      <c r="AH3482" s="92">
        <f>IF(AF3482="","",+AF3482-AG3482)</f>
        <v>3.9523893312101928</v>
      </c>
      <c r="AI3482" s="92">
        <f>IF(AH3482="","",+AH3482*AC3482)</f>
        <v>47.42867197452232</v>
      </c>
      <c r="AJ3482" s="93">
        <v>10.48</v>
      </c>
      <c r="AK3482" s="94">
        <v>0.33</v>
      </c>
      <c r="AL3482" s="93">
        <f>IF(V3482=0,"",V3482/(1-AB3482-AK3482))</f>
        <v>11.976937367303611</v>
      </c>
      <c r="AM3482" s="95">
        <v>0.33</v>
      </c>
      <c r="AN3482" s="93">
        <f>IF(V3482=0,"",V3482/(1-AB3482-AM3482))</f>
        <v>11.976937367303611</v>
      </c>
      <c r="AO3482" s="96">
        <v>1.2</v>
      </c>
      <c r="AP3482" s="93">
        <f>IF(BD!AJ3482="","",BD!AJ3482*BD!AO3482)</f>
        <v>12.576</v>
      </c>
      <c r="AQ3482" s="91">
        <f>BD!AM3482/BD!AK3482-1</f>
        <v>0</v>
      </c>
      <c r="AR3482" s="91">
        <f>IF(BD!AN3482="","",IF(BD!AJ3482="","",BD!AN3482/BD!AJ3482-1))</f>
        <v>0.1428375350480544</v>
      </c>
      <c r="AS3482" s="91" t="str">
        <f>IF(BD!AN3482="","",IF(BD!AN3482&lt;BD!AL3482,"ABAIXO DA META","DENTRO DA META"))</f>
        <v>DENTRO DA META</v>
      </c>
      <c r="AT3482" s="91" t="str">
        <f>IF(BD!AJ3482="","EM ANÁLISE",IF(BD!AP3482&gt;=BD!AN3482,"GO", "NO GO"))</f>
        <v>GO</v>
      </c>
      <c r="AU3482" s="97">
        <f>IF(AN3482="","",+BD!$AN3482-AJ3482)</f>
        <v>1.4969373673036106</v>
      </c>
      <c r="AV3482" s="98"/>
      <c r="AW3482" s="90">
        <f>BD!P3482*BD!AC3482</f>
        <v>76.49</v>
      </c>
      <c r="AX3482" s="90">
        <f>BD!V3482*BD!AC3482</f>
        <v>56.41137499999999</v>
      </c>
      <c r="AY3482" s="90">
        <f>IF(BD!AN3482="","",BD!AN3482*BD!AC3482)</f>
        <v>143.72324840764333</v>
      </c>
      <c r="AZ3482" s="75" t="s">
        <v>5272</v>
      </c>
      <c r="BA3482" s="75" t="s">
        <v>124</v>
      </c>
      <c r="BB3482" s="75">
        <v>1</v>
      </c>
      <c r="BC3482" s="75" t="s">
        <v>125</v>
      </c>
      <c r="BD3482" s="99" t="s">
        <v>5257</v>
      </c>
      <c r="BE3482" s="100" t="s">
        <v>4</v>
      </c>
      <c r="BF3482" s="100" t="s">
        <v>4</v>
      </c>
      <c r="BG3482" s="99" t="s">
        <v>5258</v>
      </c>
      <c r="BH3482" s="101"/>
      <c r="BI3482" s="101"/>
      <c r="BJ3482" s="101"/>
      <c r="BK3482" s="101"/>
      <c r="BL3482" s="101"/>
      <c r="BM3482" s="101"/>
      <c r="BN3482" s="101"/>
      <c r="BO3482" s="103"/>
      <c r="BP3482" s="99">
        <v>140.622</v>
      </c>
      <c r="BQ3482" s="99">
        <v>121</v>
      </c>
      <c r="BR3482" s="101"/>
      <c r="BS3482" s="99" t="s">
        <v>5260</v>
      </c>
      <c r="BT3482" s="99" t="s">
        <v>5261</v>
      </c>
      <c r="BU3482" s="99">
        <v>5102</v>
      </c>
      <c r="BV3482" s="99"/>
      <c r="BW3482" s="99"/>
      <c r="BX3482" s="99"/>
      <c r="BY3482" s="99"/>
      <c r="BZ3482" s="99"/>
      <c r="CA3482" s="99"/>
      <c r="CB3482" s="99"/>
      <c r="CC3482" s="99">
        <v>102</v>
      </c>
      <c r="CD3482" s="99">
        <v>8</v>
      </c>
      <c r="CE3482" s="99">
        <v>8</v>
      </c>
      <c r="CF3482" s="99"/>
      <c r="CG3482" s="37" t="e">
        <f>VLOOKUP(Table_1[[#This Row],[EAN]],'[1]Planilha1'!$E:$R,13,0)</f>
        <v>#N/A</v>
      </c>
    </row>
    <row r="3483" ht="15" hidden="1">
      <c r="A3483" s="7"/>
      <c r="B3483" s="84" t="s">
        <v>2735</v>
      </c>
      <c r="C3483" s="75">
        <v>222802</v>
      </c>
      <c r="D3483" s="75">
        <v>12399575</v>
      </c>
      <c r="E3483" s="85">
        <v>7891000110874</v>
      </c>
      <c r="F3483" s="86" t="s">
        <v>4008</v>
      </c>
      <c r="G3483" s="75" t="s">
        <v>21</v>
      </c>
      <c r="H3483" s="75">
        <v>470</v>
      </c>
      <c r="I3483" s="87" t="s">
        <v>3887</v>
      </c>
      <c r="J3483" s="75" t="s">
        <v>3685</v>
      </c>
      <c r="K3483" s="88" t="s">
        <v>84</v>
      </c>
      <c r="L3483" s="88">
        <v>27</v>
      </c>
      <c r="M3483" s="88">
        <v>0</v>
      </c>
      <c r="N3483" s="75" t="s">
        <v>85</v>
      </c>
      <c r="O3483" s="75" t="s">
        <v>122</v>
      </c>
      <c r="P3483" s="106">
        <v>1.6974074074074073</v>
      </c>
      <c r="Q3483" s="90">
        <f>(17/100+7.6/100+1.65/100)*P3483</f>
        <v>0.4455694444444444</v>
      </c>
      <c r="R3483" s="104"/>
      <c r="S3483" s="104"/>
      <c r="T3483" s="104"/>
      <c r="U3483" s="104"/>
      <c r="V3483" s="90">
        <f>+P3483-Q3483+R3483+S3483+T3483+U3483</f>
        <v>1.2518379629629628</v>
      </c>
      <c r="W3483" s="91">
        <f>(1.02/100)</f>
        <v>1.02E-2</v>
      </c>
      <c r="X3483" s="91">
        <v>4.8E-3</v>
      </c>
      <c r="Y3483" s="91">
        <v>0.17</v>
      </c>
      <c r="Z3483" s="91">
        <v>1.65E-2</v>
      </c>
      <c r="AA3483" s="91">
        <v>7.6E-2</v>
      </c>
      <c r="AB3483" s="91">
        <f>SUM(W3483:AA3483)</f>
        <v>0.2775</v>
      </c>
      <c r="AC3483" s="75">
        <v>12</v>
      </c>
      <c r="AD3483" s="92">
        <f>IF(AL3483="","",+AC3483*AL3483)</f>
        <v>38.27275300778486</v>
      </c>
      <c r="AE3483" s="93">
        <f>IF(AL3483="","",+AL3483*AB3483)</f>
        <v>0.8850574133050249</v>
      </c>
      <c r="AF3483" s="92">
        <f>IF(AL3483="","",+AL3483-AE3483)</f>
        <v>2.304338670677047</v>
      </c>
      <c r="AG3483" s="93">
        <f>+V3483</f>
        <v>1.2518379629629628</v>
      </c>
      <c r="AH3483" s="92">
        <f>IF(AF3483="","",+AF3483-AG3483)</f>
        <v>1.052500707714084</v>
      </c>
      <c r="AI3483" s="92">
        <f>IF(AH3483="","",+AH3483*AC3483)</f>
        <v>12.630008492569008</v>
      </c>
      <c r="AJ3483" s="93">
        <v>2.64</v>
      </c>
      <c r="AK3483" s="94">
        <v>0.33</v>
      </c>
      <c r="AL3483" s="93">
        <f>IF(V3483=0,"",V3483/(1-AB3483-AK3483))</f>
        <v>3.1893960839820714</v>
      </c>
      <c r="AM3483" s="95">
        <v>0.33</v>
      </c>
      <c r="AN3483" s="93">
        <f>IF(V3483=0,"",V3483/(1-AB3483-AM3483))</f>
        <v>3.1893960839820714</v>
      </c>
      <c r="AO3483" s="96">
        <v>1.22</v>
      </c>
      <c r="AP3483" s="93">
        <f>IF(BD!AJ3483="","",BD!AJ3483*BD!AO3483)</f>
        <v>3.2208</v>
      </c>
      <c r="AQ3483" s="91">
        <f>BD!AM3483/BD!AK3483-1</f>
        <v>0</v>
      </c>
      <c r="AR3483" s="91">
        <f>IF(BD!AN3483="","",IF(BD!AJ3483="","",BD!AN3483/BD!AJ3483-1))</f>
        <v>0.208104577265936</v>
      </c>
      <c r="AS3483" s="91" t="str">
        <f>IF(BD!AN3483="","",IF(BD!AN3483&lt;BD!AL3483,"ABAIXO DA META","DENTRO DA META"))</f>
        <v>DENTRO DA META</v>
      </c>
      <c r="AT3483" s="91" t="str">
        <f>IF(BD!AJ3483="","EM ANÁLISE",IF(BD!AP3483&gt;=BD!AN3483,"GO", "NO GO"))</f>
        <v>GO</v>
      </c>
      <c r="AU3483" s="97">
        <f>IF(AN3483="","",+BD!$AN3483-AJ3483)</f>
        <v>0.5493960839820713</v>
      </c>
      <c r="AV3483" s="98"/>
      <c r="AW3483" s="90">
        <f>BD!P3483*BD!AC3483</f>
        <v>20.368888888888886</v>
      </c>
      <c r="AX3483" s="90">
        <f>BD!V3483*BD!AC3483</f>
        <v>15.022055555555553</v>
      </c>
      <c r="AY3483" s="90">
        <f>IF(BD!AN3483="","",BD!AN3483*BD!AC3483)</f>
        <v>38.27275300778486</v>
      </c>
      <c r="AZ3483" s="75" t="s">
        <v>5272</v>
      </c>
      <c r="BA3483" s="75" t="s">
        <v>124</v>
      </c>
      <c r="BB3483" s="75">
        <v>1</v>
      </c>
      <c r="BC3483" s="75" t="s">
        <v>125</v>
      </c>
      <c r="BD3483" s="99" t="s">
        <v>5257</v>
      </c>
      <c r="BE3483" s="100" t="s">
        <v>4</v>
      </c>
      <c r="BF3483" s="100" t="s">
        <v>4</v>
      </c>
      <c r="BG3483" s="99" t="s">
        <v>5258</v>
      </c>
      <c r="BH3483" s="101"/>
      <c r="BI3483" s="101"/>
      <c r="BJ3483" s="101"/>
      <c r="BK3483" s="101"/>
      <c r="BL3483" s="101"/>
      <c r="BM3483" s="101"/>
      <c r="BN3483" s="101"/>
      <c r="BO3483" s="103"/>
      <c r="BP3483" s="99">
        <v>140.622</v>
      </c>
      <c r="BQ3483" s="99">
        <v>121</v>
      </c>
      <c r="BR3483" s="101"/>
      <c r="BS3483" s="99" t="s">
        <v>5260</v>
      </c>
      <c r="BT3483" s="99" t="s">
        <v>5261</v>
      </c>
      <c r="BU3483" s="99">
        <v>5102</v>
      </c>
      <c r="BV3483" s="99"/>
      <c r="BW3483" s="99"/>
      <c r="BX3483" s="99"/>
      <c r="BY3483" s="99"/>
      <c r="BZ3483" s="99"/>
      <c r="CA3483" s="99"/>
      <c r="CB3483" s="99"/>
      <c r="CC3483" s="99">
        <v>102</v>
      </c>
      <c r="CD3483" s="99">
        <v>8</v>
      </c>
      <c r="CE3483" s="99">
        <v>8</v>
      </c>
      <c r="CF3483" s="99"/>
      <c r="CG3483" s="37" t="e">
        <f>VLOOKUP(Table_1[[#This Row],[EAN]],'[1]Planilha1'!$E:$R,13,0)</f>
        <v>#N/A</v>
      </c>
    </row>
    <row r="3484" ht="15" hidden="1">
      <c r="A3484" s="7"/>
      <c r="B3484" s="84" t="s">
        <v>2735</v>
      </c>
      <c r="C3484" s="75">
        <v>222803</v>
      </c>
      <c r="D3484" s="75"/>
      <c r="E3484" s="85">
        <v>7891000023167</v>
      </c>
      <c r="F3484" s="86" t="s">
        <v>4009</v>
      </c>
      <c r="G3484" s="75" t="s">
        <v>21</v>
      </c>
      <c r="H3484" s="75">
        <v>470</v>
      </c>
      <c r="I3484" s="87" t="s">
        <v>3887</v>
      </c>
      <c r="J3484" s="75" t="s">
        <v>3685</v>
      </c>
      <c r="K3484" s="88" t="s">
        <v>84</v>
      </c>
      <c r="L3484" s="88">
        <v>27</v>
      </c>
      <c r="M3484" s="88">
        <v>0</v>
      </c>
      <c r="N3484" s="75" t="s">
        <v>85</v>
      </c>
      <c r="O3484" s="75"/>
      <c r="P3484" s="106"/>
      <c r="Q3484" s="90">
        <f>(17/100+7.6/100+1.65/100)*P3484</f>
        <v>0</v>
      </c>
      <c r="R3484" s="104"/>
      <c r="S3484" s="104"/>
      <c r="T3484" s="104"/>
      <c r="U3484" s="104"/>
      <c r="V3484" s="90">
        <f>+P3484-Q3484+R3484+S3484+T3484+U3484</f>
        <v>0</v>
      </c>
      <c r="W3484" s="91">
        <f>(1.02/100)</f>
        <v>1.02E-2</v>
      </c>
      <c r="X3484" s="91">
        <v>4.8E-3</v>
      </c>
      <c r="Y3484" s="91">
        <v>0.17</v>
      </c>
      <c r="Z3484" s="91">
        <v>1.65E-2</v>
      </c>
      <c r="AA3484" s="91">
        <v>7.6E-2</v>
      </c>
      <c r="AB3484" s="91">
        <f>SUM(W3484:AA3484)</f>
        <v>0.2775</v>
      </c>
      <c r="AC3484" s="75">
        <v>12</v>
      </c>
      <c r="AD3484" s="92">
        <f>IF(AL3484="","",+AC3484*AL3484)</f>
      </c>
      <c r="AE3484" s="93">
        <f>IF(AL3484="","",+AL3484*AB3484)</f>
      </c>
      <c r="AF3484" s="92">
        <f>IF(AL3484="","",+AL3484-AE3484)</f>
      </c>
      <c r="AG3484" s="93">
        <f>+V3484</f>
        <v>0</v>
      </c>
      <c r="AH3484" s="92">
        <f>IF(AF3484="","",+AF3484-AG3484)</f>
      </c>
      <c r="AI3484" s="92">
        <f>IF(AH3484="","",+AH3484*AC3484)</f>
      </c>
      <c r="AJ3484" s="93"/>
      <c r="AK3484" s="94">
        <v>0.33</v>
      </c>
      <c r="AL3484" s="93">
        <f>IF(V3484=0,"",V3484/(1-AB3484-AK3484))</f>
      </c>
      <c r="AM3484" s="95">
        <v>0.33</v>
      </c>
      <c r="AN3484" s="93">
        <f>IF(V3484=0,"",V3484/(1-AB3484-AM3484))</f>
      </c>
      <c r="AO3484" s="96">
        <v>1.2</v>
      </c>
      <c r="AP3484" s="93">
        <f>IF(BD!AJ3484="","",BD!AJ3484*BD!AO3484)</f>
      </c>
      <c r="AQ3484" s="91">
        <f>BD!AM3484/BD!AK3484-1</f>
        <v>0</v>
      </c>
      <c r="AR3484" s="91">
        <f>IF(BD!AN3484="","",IF(BD!AJ3484="","",BD!AN3484/BD!AJ3484-1))</f>
      </c>
      <c r="AS3484" s="91">
        <f>IF(BD!AN3484="","",IF(BD!AN3484&lt;BD!AL3484,"ABAIXO DA META","DENTRO DA META"))</f>
      </c>
      <c r="AT3484" s="91" t="str">
        <f>IF(BD!AJ3484="","EM ANÁLISE",IF(BD!AP3484&gt;=BD!AN3484,"GO", "NO GO"))</f>
        <v>EM ANÁLISE</v>
      </c>
      <c r="AU3484" s="97">
        <f>IF(AN3484="","",+BD!$AN3484-AJ3484)</f>
      </c>
      <c r="AV3484" s="98"/>
      <c r="AW3484" s="90">
        <f>BD!P3484*BD!AC3484</f>
        <v>0</v>
      </c>
      <c r="AX3484" s="90">
        <f>BD!V3484*BD!AC3484</f>
        <v>0</v>
      </c>
      <c r="AY3484" s="90">
        <f>IF(BD!AN3484="","",BD!AN3484*BD!AC3484)</f>
      </c>
      <c r="AZ3484" s="75" t="s">
        <v>123</v>
      </c>
      <c r="BA3484" s="75" t="s">
        <v>124</v>
      </c>
      <c r="BB3484" s="75">
        <v>1</v>
      </c>
      <c r="BC3484" s="75" t="s">
        <v>125</v>
      </c>
      <c r="BD3484" s="104"/>
      <c r="BE3484" s="104"/>
      <c r="BF3484" s="101"/>
      <c r="BG3484" s="101"/>
      <c r="BH3484" s="101"/>
      <c r="BI3484" s="101"/>
      <c r="BJ3484" s="101"/>
      <c r="BK3484" s="101"/>
      <c r="BL3484" s="101"/>
      <c r="BM3484" s="101"/>
      <c r="BN3484" s="101"/>
      <c r="BO3484" s="103"/>
      <c r="BP3484" s="101"/>
      <c r="BQ3484" s="101"/>
      <c r="BR3484" s="101"/>
      <c r="BS3484" s="101"/>
      <c r="BT3484" s="101"/>
      <c r="BU3484" s="101"/>
      <c r="BV3484" s="101"/>
      <c r="BW3484" s="101"/>
      <c r="BX3484" s="101"/>
      <c r="BY3484" s="101"/>
      <c r="BZ3484" s="101"/>
      <c r="CA3484" s="101"/>
      <c r="CB3484" s="101"/>
      <c r="CC3484" s="101"/>
      <c r="CD3484" s="101"/>
      <c r="CE3484" s="101"/>
      <c r="CF3484" s="101"/>
      <c r="CG3484" s="37" t="e">
        <f>VLOOKUP(Table_1[[#This Row],[EAN]],'[1]Planilha1'!$E:$R,13,0)</f>
        <v>#N/A</v>
      </c>
    </row>
    <row r="3485" ht="15" hidden="1">
      <c r="A3485" s="7"/>
      <c r="B3485" s="84" t="s">
        <v>2735</v>
      </c>
      <c r="C3485" s="75">
        <v>222804</v>
      </c>
      <c r="D3485" s="75"/>
      <c r="E3485" s="85">
        <v>7891000389201</v>
      </c>
      <c r="F3485" s="86" t="s">
        <v>4010</v>
      </c>
      <c r="G3485" s="75" t="s">
        <v>21</v>
      </c>
      <c r="H3485" s="75">
        <v>470</v>
      </c>
      <c r="I3485" s="87" t="s">
        <v>3887</v>
      </c>
      <c r="J3485" s="75" t="s">
        <v>3685</v>
      </c>
      <c r="K3485" s="88" t="s">
        <v>84</v>
      </c>
      <c r="L3485" s="88">
        <v>27</v>
      </c>
      <c r="M3485" s="88">
        <v>0</v>
      </c>
      <c r="N3485" s="75" t="s">
        <v>85</v>
      </c>
      <c r="O3485" s="75"/>
      <c r="P3485" s="106"/>
      <c r="Q3485" s="90">
        <f>(17/100+7.6/100+1.65/100)*P3485</f>
        <v>0</v>
      </c>
      <c r="R3485" s="104"/>
      <c r="S3485" s="104"/>
      <c r="T3485" s="104"/>
      <c r="U3485" s="104"/>
      <c r="V3485" s="90">
        <f>+P3485-Q3485+R3485+S3485+T3485+U3485</f>
        <v>0</v>
      </c>
      <c r="W3485" s="91">
        <f>(1.02/100)</f>
        <v>1.02E-2</v>
      </c>
      <c r="X3485" s="91">
        <v>4.8E-3</v>
      </c>
      <c r="Y3485" s="91">
        <v>0.17</v>
      </c>
      <c r="Z3485" s="91">
        <v>1.65E-2</v>
      </c>
      <c r="AA3485" s="91">
        <v>7.6E-2</v>
      </c>
      <c r="AB3485" s="91">
        <f>SUM(W3485:AA3485)</f>
        <v>0.2775</v>
      </c>
      <c r="AC3485" s="75">
        <v>12</v>
      </c>
      <c r="AD3485" s="92">
        <f>IF(AL3485="","",+AC3485*AL3485)</f>
      </c>
      <c r="AE3485" s="93">
        <f>IF(AL3485="","",+AL3485*AB3485)</f>
      </c>
      <c r="AF3485" s="92">
        <f>IF(AL3485="","",+AL3485-AE3485)</f>
      </c>
      <c r="AG3485" s="93">
        <f>+V3485</f>
        <v>0</v>
      </c>
      <c r="AH3485" s="92">
        <f>IF(AF3485="","",+AF3485-AG3485)</f>
      </c>
      <c r="AI3485" s="92">
        <f>IF(AH3485="","",+AH3485*AC3485)</f>
      </c>
      <c r="AJ3485" s="93"/>
      <c r="AK3485" s="94">
        <v>0.33</v>
      </c>
      <c r="AL3485" s="93">
        <f>IF(V3485=0,"",V3485/(1-AB3485-AK3485))</f>
      </c>
      <c r="AM3485" s="95">
        <v>0.33</v>
      </c>
      <c r="AN3485" s="93">
        <f>IF(V3485=0,"",V3485/(1-AB3485-AM3485))</f>
      </c>
      <c r="AO3485" s="96">
        <v>1.2</v>
      </c>
      <c r="AP3485" s="93">
        <f>IF(BD!AJ3485="","",BD!AJ3485*BD!AO3485)</f>
      </c>
      <c r="AQ3485" s="91">
        <f>BD!AM3485/BD!AK3485-1</f>
        <v>0</v>
      </c>
      <c r="AR3485" s="91">
        <f>IF(BD!AN3485="","",IF(BD!AJ3485="","",BD!AN3485/BD!AJ3485-1))</f>
      </c>
      <c r="AS3485" s="91">
        <f>IF(BD!AN3485="","",IF(BD!AN3485&lt;BD!AL3485,"ABAIXO DA META","DENTRO DA META"))</f>
      </c>
      <c r="AT3485" s="91" t="str">
        <f>IF(BD!AJ3485="","EM ANÁLISE",IF(BD!AP3485&gt;=BD!AN3485,"GO", "NO GO"))</f>
        <v>EM ANÁLISE</v>
      </c>
      <c r="AU3485" s="97">
        <f>IF(AN3485="","",+BD!$AN3485-AJ3485)</f>
      </c>
      <c r="AV3485" s="98"/>
      <c r="AW3485" s="90">
        <f>BD!P3485*BD!AC3485</f>
        <v>0</v>
      </c>
      <c r="AX3485" s="90">
        <f>BD!V3485*BD!AC3485</f>
        <v>0</v>
      </c>
      <c r="AY3485" s="90">
        <f>IF(BD!AN3485="","",BD!AN3485*BD!AC3485)</f>
      </c>
      <c r="AZ3485" s="75" t="s">
        <v>123</v>
      </c>
      <c r="BA3485" s="75" t="s">
        <v>124</v>
      </c>
      <c r="BB3485" s="75">
        <v>1</v>
      </c>
      <c r="BC3485" s="75" t="s">
        <v>125</v>
      </c>
      <c r="BD3485" s="104"/>
      <c r="BE3485" s="104"/>
      <c r="BF3485" s="101"/>
      <c r="BG3485" s="101"/>
      <c r="BH3485" s="101"/>
      <c r="BI3485" s="101"/>
      <c r="BJ3485" s="101"/>
      <c r="BK3485" s="101"/>
      <c r="BL3485" s="101"/>
      <c r="BM3485" s="101"/>
      <c r="BN3485" s="101"/>
      <c r="BO3485" s="103"/>
      <c r="BP3485" s="101"/>
      <c r="BQ3485" s="101"/>
      <c r="BR3485" s="101"/>
      <c r="BS3485" s="101"/>
      <c r="BT3485" s="101"/>
      <c r="BU3485" s="101"/>
      <c r="BV3485" s="101"/>
      <c r="BW3485" s="101"/>
      <c r="BX3485" s="101"/>
      <c r="BY3485" s="101"/>
      <c r="BZ3485" s="101"/>
      <c r="CA3485" s="101"/>
      <c r="CB3485" s="101"/>
      <c r="CC3485" s="101"/>
      <c r="CD3485" s="101"/>
      <c r="CE3485" s="101"/>
      <c r="CF3485" s="101"/>
      <c r="CG3485" s="37" t="e">
        <f>VLOOKUP(Table_1[[#This Row],[EAN]],'[1]Planilha1'!$E:$R,13,0)</f>
        <v>#N/A</v>
      </c>
    </row>
    <row r="3486" ht="15" hidden="1">
      <c r="A3486" s="7"/>
      <c r="B3486" s="84" t="s">
        <v>2735</v>
      </c>
      <c r="C3486" s="75">
        <v>222805</v>
      </c>
      <c r="D3486" s="75"/>
      <c r="E3486" s="85">
        <v>7891000259429</v>
      </c>
      <c r="F3486" s="86" t="s">
        <v>4011</v>
      </c>
      <c r="G3486" s="75" t="s">
        <v>21</v>
      </c>
      <c r="H3486" s="75">
        <v>470</v>
      </c>
      <c r="I3486" s="87" t="s">
        <v>3887</v>
      </c>
      <c r="J3486" s="75" t="s">
        <v>3685</v>
      </c>
      <c r="K3486" s="88" t="s">
        <v>84</v>
      </c>
      <c r="L3486" s="88">
        <v>27</v>
      </c>
      <c r="M3486" s="88">
        <v>0</v>
      </c>
      <c r="N3486" s="75" t="s">
        <v>85</v>
      </c>
      <c r="O3486" s="75"/>
      <c r="P3486" s="106"/>
      <c r="Q3486" s="90">
        <f>(17/100+7.6/100+1.65/100)*P3486</f>
        <v>0</v>
      </c>
      <c r="R3486" s="104"/>
      <c r="S3486" s="104"/>
      <c r="T3486" s="104"/>
      <c r="U3486" s="104"/>
      <c r="V3486" s="90">
        <f>+P3486-Q3486+R3486+S3486+T3486+U3486</f>
        <v>0</v>
      </c>
      <c r="W3486" s="91">
        <f>(1.02/100)</f>
        <v>1.02E-2</v>
      </c>
      <c r="X3486" s="91">
        <v>4.8E-3</v>
      </c>
      <c r="Y3486" s="91">
        <v>0.17</v>
      </c>
      <c r="Z3486" s="91">
        <v>1.65E-2</v>
      </c>
      <c r="AA3486" s="91">
        <v>7.6E-2</v>
      </c>
      <c r="AB3486" s="91">
        <f>SUM(W3486:AA3486)</f>
        <v>0.2775</v>
      </c>
      <c r="AC3486" s="75">
        <v>12</v>
      </c>
      <c r="AD3486" s="92">
        <f>IF(AL3486="","",+AC3486*AL3486)</f>
      </c>
      <c r="AE3486" s="93">
        <f>IF(AL3486="","",+AL3486*AB3486)</f>
      </c>
      <c r="AF3486" s="92">
        <f>IF(AL3486="","",+AL3486-AE3486)</f>
      </c>
      <c r="AG3486" s="93">
        <f>+V3486</f>
        <v>0</v>
      </c>
      <c r="AH3486" s="92">
        <f>IF(AF3486="","",+AF3486-AG3486)</f>
      </c>
      <c r="AI3486" s="92">
        <f>IF(AH3486="","",+AH3486*AC3486)</f>
      </c>
      <c r="AJ3486" s="93"/>
      <c r="AK3486" s="94">
        <v>0.33</v>
      </c>
      <c r="AL3486" s="93">
        <f>IF(V3486=0,"",V3486/(1-AB3486-AK3486))</f>
      </c>
      <c r="AM3486" s="95">
        <v>0.33</v>
      </c>
      <c r="AN3486" s="93">
        <f>IF(V3486=0,"",V3486/(1-AB3486-AM3486))</f>
      </c>
      <c r="AO3486" s="96">
        <v>1.2</v>
      </c>
      <c r="AP3486" s="93">
        <f>IF(BD!AJ3486="","",BD!AJ3486*BD!AO3486)</f>
      </c>
      <c r="AQ3486" s="91">
        <f>BD!AM3486/BD!AK3486-1</f>
        <v>0</v>
      </c>
      <c r="AR3486" s="91">
        <f>IF(BD!AN3486="","",IF(BD!AJ3486="","",BD!AN3486/BD!AJ3486-1))</f>
      </c>
      <c r="AS3486" s="91">
        <f>IF(BD!AN3486="","",IF(BD!AN3486&lt;BD!AL3486,"ABAIXO DA META","DENTRO DA META"))</f>
      </c>
      <c r="AT3486" s="91" t="str">
        <f>IF(BD!AJ3486="","EM ANÁLISE",IF(BD!AP3486&gt;=BD!AN3486,"GO", "NO GO"))</f>
        <v>EM ANÁLISE</v>
      </c>
      <c r="AU3486" s="97">
        <f>IF(AN3486="","",+BD!$AN3486-AJ3486)</f>
      </c>
      <c r="AV3486" s="98"/>
      <c r="AW3486" s="90">
        <f>BD!P3486*BD!AC3486</f>
        <v>0</v>
      </c>
      <c r="AX3486" s="90">
        <f>BD!V3486*BD!AC3486</f>
        <v>0</v>
      </c>
      <c r="AY3486" s="90">
        <f>IF(BD!AN3486="","",BD!AN3486*BD!AC3486)</f>
      </c>
      <c r="AZ3486" s="75" t="s">
        <v>123</v>
      </c>
      <c r="BA3486" s="75" t="s">
        <v>124</v>
      </c>
      <c r="BB3486" s="75">
        <v>1</v>
      </c>
      <c r="BC3486" s="75" t="s">
        <v>125</v>
      </c>
      <c r="BD3486" s="104"/>
      <c r="BE3486" s="104"/>
      <c r="BF3486" s="101"/>
      <c r="BG3486" s="101"/>
      <c r="BH3486" s="101"/>
      <c r="BI3486" s="101"/>
      <c r="BJ3486" s="101"/>
      <c r="BK3486" s="101"/>
      <c r="BL3486" s="101"/>
      <c r="BM3486" s="101"/>
      <c r="BN3486" s="101"/>
      <c r="BO3486" s="103"/>
      <c r="BP3486" s="101"/>
      <c r="BQ3486" s="101"/>
      <c r="BR3486" s="101"/>
      <c r="BS3486" s="101"/>
      <c r="BT3486" s="101"/>
      <c r="BU3486" s="101"/>
      <c r="BV3486" s="101"/>
      <c r="BW3486" s="101"/>
      <c r="BX3486" s="101"/>
      <c r="BY3486" s="101"/>
      <c r="BZ3486" s="101"/>
      <c r="CA3486" s="101"/>
      <c r="CB3486" s="101"/>
      <c r="CC3486" s="101"/>
      <c r="CD3486" s="101"/>
      <c r="CE3486" s="101"/>
      <c r="CF3486" s="101"/>
      <c r="CG3486" s="37" t="e">
        <f>VLOOKUP(Table_1[[#This Row],[EAN]],'[1]Planilha1'!$E:$R,13,0)</f>
        <v>#N/A</v>
      </c>
    </row>
    <row r="3487" ht="15" hidden="1">
      <c r="A3487" s="7"/>
      <c r="B3487" s="84" t="s">
        <v>2735</v>
      </c>
      <c r="C3487" s="75">
        <v>222806</v>
      </c>
      <c r="D3487" s="75">
        <v>12371704</v>
      </c>
      <c r="E3487" s="85">
        <v>7891000379103</v>
      </c>
      <c r="F3487" s="86" t="s">
        <v>4012</v>
      </c>
      <c r="G3487" s="75" t="s">
        <v>21</v>
      </c>
      <c r="H3487" s="75">
        <v>470</v>
      </c>
      <c r="I3487" s="87" t="s">
        <v>3887</v>
      </c>
      <c r="J3487" s="75" t="s">
        <v>3685</v>
      </c>
      <c r="K3487" s="88" t="s">
        <v>84</v>
      </c>
      <c r="L3487" s="88">
        <v>27</v>
      </c>
      <c r="M3487" s="88">
        <v>0</v>
      </c>
      <c r="N3487" s="75" t="s">
        <v>85</v>
      </c>
      <c r="O3487" s="75" t="s">
        <v>122</v>
      </c>
      <c r="P3487" s="106">
        <v>1.601111111111111</v>
      </c>
      <c r="Q3487" s="90">
        <f>(17/100+7.6/100+1.65/100)*P3487</f>
        <v>0.4202916666666666</v>
      </c>
      <c r="R3487" s="104"/>
      <c r="S3487" s="104"/>
      <c r="T3487" s="104"/>
      <c r="U3487" s="104"/>
      <c r="V3487" s="90">
        <f>+P3487-Q3487+R3487+S3487+T3487+U3487</f>
        <v>1.1808194444444444</v>
      </c>
      <c r="W3487" s="91">
        <f>(1.02/100)</f>
        <v>1.02E-2</v>
      </c>
      <c r="X3487" s="91">
        <v>4.8E-3</v>
      </c>
      <c r="Y3487" s="91">
        <v>0.17</v>
      </c>
      <c r="Z3487" s="91">
        <v>1.65E-2</v>
      </c>
      <c r="AA3487" s="91">
        <v>7.6E-2</v>
      </c>
      <c r="AB3487" s="91">
        <f>SUM(W3487:AA3487)</f>
        <v>0.2775</v>
      </c>
      <c r="AC3487" s="75">
        <v>12</v>
      </c>
      <c r="AD3487" s="92">
        <f>IF(AL3487="","",+AC3487*AL3487)</f>
        <v>36.101486199575376</v>
      </c>
      <c r="AE3487" s="93">
        <f>IF(AL3487="","",+AL3487*AB3487)</f>
        <v>0.8348468683651807</v>
      </c>
      <c r="AF3487" s="92">
        <f>IF(AL3487="","",+AL3487-AE3487)</f>
        <v>2.1736103149327675</v>
      </c>
      <c r="AG3487" s="93">
        <f>+V3487</f>
        <v>1.1808194444444444</v>
      </c>
      <c r="AH3487" s="92">
        <f>IF(AF3487="","",+AF3487-AG3487)</f>
        <v>0.992790870488323</v>
      </c>
      <c r="AI3487" s="92">
        <f>IF(AH3487="","",+AH3487*AC3487)</f>
        <v>11.913490445859876</v>
      </c>
      <c r="AJ3487" s="93">
        <v>1.69</v>
      </c>
      <c r="AK3487" s="94">
        <v>0.33</v>
      </c>
      <c r="AL3487" s="93">
        <f>IF(V3487=0,"",V3487/(1-AB3487-AK3487))</f>
        <v>3.0084571832979483</v>
      </c>
      <c r="AM3487" s="95">
        <v>0.33</v>
      </c>
      <c r="AN3487" s="93">
        <f>IF(V3487=0,"",V3487/(1-AB3487-AM3487))</f>
        <v>3.0084571832979483</v>
      </c>
      <c r="AO3487" s="96">
        <v>1.2</v>
      </c>
      <c r="AP3487" s="93">
        <f>IF(BD!AJ3487="","",BD!AJ3487*BD!AO3487)</f>
        <v>2.028</v>
      </c>
      <c r="AQ3487" s="91">
        <f>BD!AM3487/BD!AK3487-1</f>
        <v>0</v>
      </c>
      <c r="AR3487" s="91">
        <f>IF(BD!AN3487="","",IF(BD!AJ3487="","",BD!AN3487/BD!AJ3487-1))</f>
        <v>0.7801521794662416</v>
      </c>
      <c r="AS3487" s="91" t="str">
        <f>IF(BD!AN3487="","",IF(BD!AN3487&lt;BD!AL3487,"ABAIXO DA META","DENTRO DA META"))</f>
        <v>DENTRO DA META</v>
      </c>
      <c r="AT3487" s="91" t="str">
        <f>IF(BD!AJ3487="","EM ANÁLISE",IF(BD!AP3487&gt;=BD!AN3487,"GO", "NO GO"))</f>
        <v>NO GO</v>
      </c>
      <c r="AU3487" s="97">
        <f>IF(AN3487="","",+BD!$AN3487-AJ3487)</f>
        <v>1.3184571832979484</v>
      </c>
      <c r="AV3487" s="98"/>
      <c r="AW3487" s="90">
        <f>BD!P3487*BD!AC3487</f>
        <v>19.21333333333333</v>
      </c>
      <c r="AX3487" s="90">
        <f>BD!V3487*BD!AC3487</f>
        <v>14.169833333333333</v>
      </c>
      <c r="AY3487" s="90">
        <f>IF(BD!AN3487="","",BD!AN3487*BD!AC3487)</f>
        <v>36.101486199575376</v>
      </c>
      <c r="AZ3487" s="75" t="s">
        <v>5272</v>
      </c>
      <c r="BA3487" s="75" t="s">
        <v>124</v>
      </c>
      <c r="BB3487" s="75">
        <v>1</v>
      </c>
      <c r="BC3487" s="75" t="s">
        <v>125</v>
      </c>
      <c r="BD3487" s="99" t="s">
        <v>5257</v>
      </c>
      <c r="BE3487" s="100" t="s">
        <v>4</v>
      </c>
      <c r="BF3487" s="100" t="s">
        <v>4</v>
      </c>
      <c r="BG3487" s="99" t="s">
        <v>5258</v>
      </c>
      <c r="BH3487" s="101"/>
      <c r="BI3487" s="101"/>
      <c r="BJ3487" s="101"/>
      <c r="BK3487" s="101"/>
      <c r="BL3487" s="101"/>
      <c r="BM3487" s="101"/>
      <c r="BN3487" s="101"/>
      <c r="BO3487" s="103"/>
      <c r="BP3487" s="99">
        <v>140.622</v>
      </c>
      <c r="BQ3487" s="99">
        <v>121</v>
      </c>
      <c r="BR3487" s="101"/>
      <c r="BS3487" s="99" t="s">
        <v>5260</v>
      </c>
      <c r="BT3487" s="99" t="s">
        <v>5261</v>
      </c>
      <c r="BU3487" s="99">
        <v>5102</v>
      </c>
      <c r="BV3487" s="99"/>
      <c r="BW3487" s="99"/>
      <c r="BX3487" s="99"/>
      <c r="BY3487" s="99"/>
      <c r="BZ3487" s="99"/>
      <c r="CA3487" s="99"/>
      <c r="CB3487" s="99"/>
      <c r="CC3487" s="99">
        <v>102</v>
      </c>
      <c r="CD3487" s="99">
        <v>8</v>
      </c>
      <c r="CE3487" s="99">
        <v>8</v>
      </c>
      <c r="CF3487" s="99"/>
      <c r="CG3487" s="37" t="e">
        <f>VLOOKUP(Table_1[[#This Row],[EAN]],'[1]Planilha1'!$E:$R,13,0)</f>
        <v>#N/A</v>
      </c>
    </row>
    <row r="3488" ht="15" hidden="1">
      <c r="A3488" s="7"/>
      <c r="B3488" s="84" t="s">
        <v>2735</v>
      </c>
      <c r="C3488" s="75">
        <v>222807</v>
      </c>
      <c r="D3488" s="75">
        <v>12371704</v>
      </c>
      <c r="E3488" s="85">
        <v>7891000379103</v>
      </c>
      <c r="F3488" s="86" t="s">
        <v>4013</v>
      </c>
      <c r="G3488" s="75" t="s">
        <v>21</v>
      </c>
      <c r="H3488" s="75">
        <v>470</v>
      </c>
      <c r="I3488" s="87" t="s">
        <v>3887</v>
      </c>
      <c r="J3488" s="75" t="s">
        <v>3685</v>
      </c>
      <c r="K3488" s="88" t="s">
        <v>84</v>
      </c>
      <c r="L3488" s="88">
        <v>27</v>
      </c>
      <c r="M3488" s="88">
        <v>0</v>
      </c>
      <c r="N3488" s="75" t="s">
        <v>85</v>
      </c>
      <c r="O3488" s="75" t="s">
        <v>122</v>
      </c>
      <c r="P3488" s="106">
        <v>1.601111111111111</v>
      </c>
      <c r="Q3488" s="90">
        <f>(17/100+7.6/100+1.65/100)*P3488</f>
        <v>0.4202916666666666</v>
      </c>
      <c r="R3488" s="104"/>
      <c r="S3488" s="104"/>
      <c r="T3488" s="104"/>
      <c r="U3488" s="104"/>
      <c r="V3488" s="90">
        <f>+P3488-Q3488+R3488+S3488+T3488+U3488</f>
        <v>1.1808194444444444</v>
      </c>
      <c r="W3488" s="91">
        <f>(1.02/100)</f>
        <v>1.02E-2</v>
      </c>
      <c r="X3488" s="91">
        <v>4.8E-3</v>
      </c>
      <c r="Y3488" s="91">
        <v>0.17</v>
      </c>
      <c r="Z3488" s="91">
        <v>1.65E-2</v>
      </c>
      <c r="AA3488" s="91">
        <v>7.6E-2</v>
      </c>
      <c r="AB3488" s="91">
        <f>SUM(W3488:AA3488)</f>
        <v>0.2775</v>
      </c>
      <c r="AC3488" s="75">
        <v>12</v>
      </c>
      <c r="AD3488" s="92">
        <f>IF(AL3488="","",+AC3488*AL3488)</f>
        <v>36.101486199575376</v>
      </c>
      <c r="AE3488" s="93">
        <f>IF(AL3488="","",+AL3488*AB3488)</f>
        <v>0.8348468683651807</v>
      </c>
      <c r="AF3488" s="92">
        <f>IF(AL3488="","",+AL3488-AE3488)</f>
        <v>2.1736103149327675</v>
      </c>
      <c r="AG3488" s="93">
        <f>+V3488</f>
        <v>1.1808194444444444</v>
      </c>
      <c r="AH3488" s="92">
        <f>IF(AF3488="","",+AF3488-AG3488)</f>
        <v>0.992790870488323</v>
      </c>
      <c r="AI3488" s="92">
        <f>IF(AH3488="","",+AH3488*AC3488)</f>
        <v>11.913490445859876</v>
      </c>
      <c r="AJ3488" s="93">
        <v>1.69</v>
      </c>
      <c r="AK3488" s="94">
        <v>0.33</v>
      </c>
      <c r="AL3488" s="93">
        <f>IF(V3488=0,"",V3488/(1-AB3488-AK3488))</f>
        <v>3.0084571832979483</v>
      </c>
      <c r="AM3488" s="95">
        <v>0.33</v>
      </c>
      <c r="AN3488" s="93">
        <f>IF(V3488=0,"",V3488/(1-AB3488-AM3488))</f>
        <v>3.0084571832979483</v>
      </c>
      <c r="AO3488" s="96">
        <v>1.2</v>
      </c>
      <c r="AP3488" s="93">
        <f>IF(BD!AJ3488="","",BD!AJ3488*BD!AO3488)</f>
        <v>2.028</v>
      </c>
      <c r="AQ3488" s="91">
        <f>BD!AM3488/BD!AK3488-1</f>
        <v>0</v>
      </c>
      <c r="AR3488" s="91">
        <f>IF(BD!AN3488="","",IF(BD!AJ3488="","",BD!AN3488/BD!AJ3488-1))</f>
        <v>0.7801521794662416</v>
      </c>
      <c r="AS3488" s="91" t="str">
        <f>IF(BD!AN3488="","",IF(BD!AN3488&lt;BD!AL3488,"ABAIXO DA META","DENTRO DA META"))</f>
        <v>DENTRO DA META</v>
      </c>
      <c r="AT3488" s="91" t="str">
        <f>IF(BD!AJ3488="","EM ANÁLISE",IF(BD!AP3488&gt;=BD!AN3488,"GO", "NO GO"))</f>
        <v>NO GO</v>
      </c>
      <c r="AU3488" s="97">
        <f>IF(AN3488="","",+BD!$AN3488-AJ3488)</f>
        <v>1.3184571832979484</v>
      </c>
      <c r="AV3488" s="98"/>
      <c r="AW3488" s="90">
        <f>BD!P3488*BD!AC3488</f>
        <v>19.21333333333333</v>
      </c>
      <c r="AX3488" s="90">
        <f>BD!V3488*BD!AC3488</f>
        <v>14.169833333333333</v>
      </c>
      <c r="AY3488" s="90">
        <f>IF(BD!AN3488="","",BD!AN3488*BD!AC3488)</f>
        <v>36.101486199575376</v>
      </c>
      <c r="AZ3488" s="75" t="s">
        <v>5272</v>
      </c>
      <c r="BA3488" s="75" t="s">
        <v>124</v>
      </c>
      <c r="BB3488" s="75">
        <v>1</v>
      </c>
      <c r="BC3488" s="75" t="s">
        <v>125</v>
      </c>
      <c r="BD3488" s="99" t="s">
        <v>5257</v>
      </c>
      <c r="BE3488" s="100" t="s">
        <v>4</v>
      </c>
      <c r="BF3488" s="100" t="s">
        <v>4</v>
      </c>
      <c r="BG3488" s="99" t="s">
        <v>5258</v>
      </c>
      <c r="BH3488" s="101"/>
      <c r="BI3488" s="101"/>
      <c r="BJ3488" s="101"/>
      <c r="BK3488" s="101"/>
      <c r="BL3488" s="101"/>
      <c r="BM3488" s="101"/>
      <c r="BN3488" s="101"/>
      <c r="BO3488" s="103"/>
      <c r="BP3488" s="99">
        <v>140.622</v>
      </c>
      <c r="BQ3488" s="99">
        <v>121</v>
      </c>
      <c r="BR3488" s="101"/>
      <c r="BS3488" s="99" t="s">
        <v>5260</v>
      </c>
      <c r="BT3488" s="99" t="s">
        <v>5261</v>
      </c>
      <c r="BU3488" s="99">
        <v>5102</v>
      </c>
      <c r="BV3488" s="99"/>
      <c r="BW3488" s="99"/>
      <c r="BX3488" s="99"/>
      <c r="BY3488" s="99"/>
      <c r="BZ3488" s="99"/>
      <c r="CA3488" s="99"/>
      <c r="CB3488" s="99"/>
      <c r="CC3488" s="99">
        <v>102</v>
      </c>
      <c r="CD3488" s="99">
        <v>8</v>
      </c>
      <c r="CE3488" s="99">
        <v>8</v>
      </c>
      <c r="CF3488" s="99"/>
      <c r="CG3488" s="37" t="e">
        <f>VLOOKUP(Table_1[[#This Row],[EAN]],'[1]Planilha1'!$E:$R,13,0)</f>
        <v>#N/A</v>
      </c>
    </row>
    <row r="3489" ht="15" hidden="1">
      <c r="A3489" s="7"/>
      <c r="B3489" s="84" t="s">
        <v>2735</v>
      </c>
      <c r="C3489" s="75">
        <v>222808</v>
      </c>
      <c r="D3489" s="75"/>
      <c r="E3489" s="85">
        <v>7891000117675</v>
      </c>
      <c r="F3489" s="86" t="s">
        <v>4014</v>
      </c>
      <c r="G3489" s="75" t="s">
        <v>21</v>
      </c>
      <c r="H3489" s="75">
        <v>470</v>
      </c>
      <c r="I3489" s="87" t="s">
        <v>3887</v>
      </c>
      <c r="J3489" s="75" t="s">
        <v>3685</v>
      </c>
      <c r="K3489" s="88" t="s">
        <v>84</v>
      </c>
      <c r="L3489" s="88">
        <v>3</v>
      </c>
      <c r="M3489" s="88">
        <v>0</v>
      </c>
      <c r="N3489" s="75" t="s">
        <v>85</v>
      </c>
      <c r="O3489" s="75"/>
      <c r="P3489" s="106"/>
      <c r="Q3489" s="90">
        <f>(17/100+7.6/100+1.65/100)*P3489</f>
        <v>0</v>
      </c>
      <c r="R3489" s="104"/>
      <c r="S3489" s="104"/>
      <c r="T3489" s="104"/>
      <c r="U3489" s="104"/>
      <c r="V3489" s="90">
        <f>+P3489-Q3489+R3489+S3489+T3489+U3489</f>
        <v>0</v>
      </c>
      <c r="W3489" s="91">
        <f>(1.02/100)</f>
        <v>1.02E-2</v>
      </c>
      <c r="X3489" s="91">
        <v>4.8E-3</v>
      </c>
      <c r="Y3489" s="91">
        <v>0.17</v>
      </c>
      <c r="Z3489" s="91">
        <v>1.65E-2</v>
      </c>
      <c r="AA3489" s="91">
        <v>7.6E-2</v>
      </c>
      <c r="AB3489" s="91">
        <f>SUM(W3489:AA3489)</f>
        <v>0.2775</v>
      </c>
      <c r="AC3489" s="75">
        <v>12</v>
      </c>
      <c r="AD3489" s="92">
        <f>IF(AL3489="","",+AC3489*AL3489)</f>
      </c>
      <c r="AE3489" s="93">
        <f>IF(AL3489="","",+AL3489*AB3489)</f>
      </c>
      <c r="AF3489" s="92">
        <f>IF(AL3489="","",+AL3489-AE3489)</f>
      </c>
      <c r="AG3489" s="93">
        <f>+V3489</f>
        <v>0</v>
      </c>
      <c r="AH3489" s="92">
        <f>IF(AF3489="","",+AF3489-AG3489)</f>
      </c>
      <c r="AI3489" s="92">
        <f>IF(AH3489="","",+AH3489*AC3489)</f>
      </c>
      <c r="AJ3489" s="93"/>
      <c r="AK3489" s="94">
        <v>0.33</v>
      </c>
      <c r="AL3489" s="93">
        <f>IF(V3489=0,"",V3489/(1-AB3489-AK3489))</f>
      </c>
      <c r="AM3489" s="95">
        <v>0.33</v>
      </c>
      <c r="AN3489" s="93">
        <f>IF(V3489=0,"",V3489/(1-AB3489-AM3489))</f>
      </c>
      <c r="AO3489" s="96">
        <v>1.2</v>
      </c>
      <c r="AP3489" s="93">
        <f>IF(BD!AJ3489="","",BD!AJ3489*BD!AO3489)</f>
      </c>
      <c r="AQ3489" s="91">
        <f>BD!AM3489/BD!AK3489-1</f>
        <v>0</v>
      </c>
      <c r="AR3489" s="91">
        <f>IF(BD!AN3489="","",IF(BD!AJ3489="","",BD!AN3489/BD!AJ3489-1))</f>
      </c>
      <c r="AS3489" s="91">
        <f>IF(BD!AN3489="","",IF(BD!AN3489&lt;BD!AL3489,"ABAIXO DA META","DENTRO DA META"))</f>
      </c>
      <c r="AT3489" s="91" t="str">
        <f>IF(BD!AJ3489="","EM ANÁLISE",IF(BD!AP3489&gt;=BD!AN3489,"GO", "NO GO"))</f>
        <v>EM ANÁLISE</v>
      </c>
      <c r="AU3489" s="97">
        <f>IF(AN3489="","",+BD!$AN3489-AJ3489)</f>
      </c>
      <c r="AV3489" s="98"/>
      <c r="AW3489" s="90">
        <f>BD!P3489*BD!AC3489</f>
        <v>0</v>
      </c>
      <c r="AX3489" s="90">
        <f>BD!V3489*BD!AC3489</f>
        <v>0</v>
      </c>
      <c r="AY3489" s="90">
        <f>IF(BD!AN3489="","",BD!AN3489*BD!AC3489)</f>
      </c>
      <c r="AZ3489" s="75" t="s">
        <v>123</v>
      </c>
      <c r="BA3489" s="75" t="s">
        <v>124</v>
      </c>
      <c r="BB3489" s="75">
        <v>1</v>
      </c>
      <c r="BC3489" s="75" t="s">
        <v>125</v>
      </c>
      <c r="BD3489" s="104"/>
      <c r="BE3489" s="104"/>
      <c r="BF3489" s="101"/>
      <c r="BG3489" s="101"/>
      <c r="BH3489" s="101"/>
      <c r="BI3489" s="101"/>
      <c r="BJ3489" s="101"/>
      <c r="BK3489" s="101"/>
      <c r="BL3489" s="101"/>
      <c r="BM3489" s="101"/>
      <c r="BN3489" s="101"/>
      <c r="BO3489" s="103"/>
      <c r="BP3489" s="101"/>
      <c r="BQ3489" s="101"/>
      <c r="BR3489" s="101"/>
      <c r="BS3489" s="101"/>
      <c r="BT3489" s="101"/>
      <c r="BU3489" s="101"/>
      <c r="BV3489" s="101"/>
      <c r="BW3489" s="101"/>
      <c r="BX3489" s="101"/>
      <c r="BY3489" s="101"/>
      <c r="BZ3489" s="101"/>
      <c r="CA3489" s="101"/>
      <c r="CB3489" s="101"/>
      <c r="CC3489" s="101"/>
      <c r="CD3489" s="101"/>
      <c r="CE3489" s="101"/>
      <c r="CF3489" s="101"/>
      <c r="CG3489" s="37" t="e">
        <f>VLOOKUP(Table_1[[#This Row],[EAN]],'[1]Planilha1'!$E:$R,13,0)</f>
        <v>#N/A</v>
      </c>
    </row>
    <row r="3490" ht="15" hidden="1">
      <c r="A3490" s="7"/>
      <c r="B3490" s="84" t="s">
        <v>2735</v>
      </c>
      <c r="C3490" s="75">
        <v>222809</v>
      </c>
      <c r="D3490" s="75">
        <v>12393739</v>
      </c>
      <c r="E3490" s="85">
        <v>7891000275290</v>
      </c>
      <c r="F3490" s="86" t="s">
        <v>4015</v>
      </c>
      <c r="G3490" s="75" t="s">
        <v>21</v>
      </c>
      <c r="H3490" s="75">
        <v>470</v>
      </c>
      <c r="I3490" s="87" t="s">
        <v>3887</v>
      </c>
      <c r="J3490" s="75" t="s">
        <v>3685</v>
      </c>
      <c r="K3490" s="88" t="s">
        <v>84</v>
      </c>
      <c r="L3490" s="88">
        <v>12</v>
      </c>
      <c r="M3490" s="88">
        <v>0</v>
      </c>
      <c r="N3490" s="75" t="s">
        <v>85</v>
      </c>
      <c r="O3490" s="75" t="s">
        <v>122</v>
      </c>
      <c r="P3490" s="106">
        <v>9.410833333333334</v>
      </c>
      <c r="Q3490" s="90">
        <f>(17/100+7.6/100+1.65/100)*P3490</f>
        <v>2.4703437500000005</v>
      </c>
      <c r="R3490" s="104"/>
      <c r="S3490" s="104"/>
      <c r="T3490" s="104"/>
      <c r="U3490" s="104"/>
      <c r="V3490" s="90">
        <f>+P3490-Q3490+R3490+S3490+T3490+U3490</f>
        <v>6.940489583333334</v>
      </c>
      <c r="W3490" s="91">
        <f>(1.02/100)</f>
        <v>1.02E-2</v>
      </c>
      <c r="X3490" s="91">
        <v>4.8E-3</v>
      </c>
      <c r="Y3490" s="91">
        <v>0.17</v>
      </c>
      <c r="Z3490" s="91">
        <v>1.65E-2</v>
      </c>
      <c r="AA3490" s="91">
        <v>7.6E-2</v>
      </c>
      <c r="AB3490" s="91">
        <f>SUM(W3490:AA3490)</f>
        <v>0.2775</v>
      </c>
      <c r="AC3490" s="75">
        <v>12</v>
      </c>
      <c r="AD3490" s="92">
        <f>IF(AL3490="","",+AC3490*AL3490)</f>
        <v>212.1933121019109</v>
      </c>
      <c r="AE3490" s="93">
        <f>IF(AL3490="","",+AL3490*AB3490)</f>
        <v>4.90697034235669</v>
      </c>
      <c r="AF3490" s="92">
        <f>IF(AL3490="","",+AL3490-AE3490)</f>
        <v>12.775805666135884</v>
      </c>
      <c r="AG3490" s="93">
        <f>+V3490</f>
        <v>6.940489583333334</v>
      </c>
      <c r="AH3490" s="92">
        <f>IF(AF3490="","",+AF3490-AG3490)</f>
        <v>5.83531608280255</v>
      </c>
      <c r="AI3490" s="92">
        <f>IF(AH3490="","",+AH3490*AC3490)</f>
        <v>70.02379299363061</v>
      </c>
      <c r="AJ3490" s="93">
        <v>14.41</v>
      </c>
      <c r="AK3490" s="94">
        <v>0.33</v>
      </c>
      <c r="AL3490" s="93">
        <f>IF(V3490=0,"",V3490/(1-AB3490-AK3490))</f>
        <v>17.682776008492574</v>
      </c>
      <c r="AM3490" s="95">
        <v>0.33</v>
      </c>
      <c r="AN3490" s="93">
        <f>IF(V3490=0,"",V3490/(1-AB3490-AM3490))</f>
        <v>17.682776008492574</v>
      </c>
      <c r="AO3490" s="96">
        <v>1.25</v>
      </c>
      <c r="AP3490" s="93">
        <f>IF(BD!AJ3490="","",BD!AJ3490*BD!AO3490)</f>
        <v>18.0125</v>
      </c>
      <c r="AQ3490" s="91">
        <f>BD!AM3490/BD!AK3490-1</f>
        <v>0</v>
      </c>
      <c r="AR3490" s="91">
        <f>IF(BD!AN3490="","",IF(BD!AJ3490="","",BD!AN3490/BD!AJ3490-1))</f>
        <v>0.22711839059629235</v>
      </c>
      <c r="AS3490" s="91" t="str">
        <f>IF(BD!AN3490="","",IF(BD!AN3490&lt;BD!AL3490,"ABAIXO DA META","DENTRO DA META"))</f>
        <v>DENTRO DA META</v>
      </c>
      <c r="AT3490" s="91" t="str">
        <f>IF(BD!AJ3490="","EM ANÁLISE",IF(BD!AP3490&gt;=BD!AN3490,"GO", "NO GO"))</f>
        <v>GO</v>
      </c>
      <c r="AU3490" s="97">
        <f>IF(AN3490="","",+BD!$AN3490-AJ3490)</f>
        <v>3.272776008492574</v>
      </c>
      <c r="AV3490" s="98"/>
      <c r="AW3490" s="90">
        <f>BD!P3490*BD!AC3490</f>
        <v>112.93</v>
      </c>
      <c r="AX3490" s="90">
        <f>BD!V3490*BD!AC3490</f>
        <v>83.285875</v>
      </c>
      <c r="AY3490" s="90">
        <f>IF(BD!AN3490="","",BD!AN3490*BD!AC3490)</f>
        <v>212.1933121019109</v>
      </c>
      <c r="AZ3490" s="75" t="s">
        <v>5272</v>
      </c>
      <c r="BA3490" s="75" t="s">
        <v>124</v>
      </c>
      <c r="BB3490" s="75">
        <v>1</v>
      </c>
      <c r="BC3490" s="75" t="s">
        <v>125</v>
      </c>
      <c r="BD3490" s="99" t="s">
        <v>5257</v>
      </c>
      <c r="BE3490" s="100" t="s">
        <v>4</v>
      </c>
      <c r="BF3490" s="100" t="s">
        <v>4</v>
      </c>
      <c r="BG3490" s="99" t="s">
        <v>5258</v>
      </c>
      <c r="BH3490" s="101"/>
      <c r="BI3490" s="101"/>
      <c r="BJ3490" s="101"/>
      <c r="BK3490" s="101"/>
      <c r="BL3490" s="101"/>
      <c r="BM3490" s="101"/>
      <c r="BN3490" s="101"/>
      <c r="BO3490" s="103"/>
      <c r="BP3490" s="99">
        <v>140.622</v>
      </c>
      <c r="BQ3490" s="99">
        <v>121</v>
      </c>
      <c r="BR3490" s="101"/>
      <c r="BS3490" s="99" t="s">
        <v>5260</v>
      </c>
      <c r="BT3490" s="99" t="s">
        <v>5261</v>
      </c>
      <c r="BU3490" s="99">
        <v>5102</v>
      </c>
      <c r="BV3490" s="99"/>
      <c r="BW3490" s="99"/>
      <c r="BX3490" s="99"/>
      <c r="BY3490" s="99"/>
      <c r="BZ3490" s="99"/>
      <c r="CA3490" s="99"/>
      <c r="CB3490" s="99"/>
      <c r="CC3490" s="99">
        <v>102</v>
      </c>
      <c r="CD3490" s="99">
        <v>8</v>
      </c>
      <c r="CE3490" s="99">
        <v>8</v>
      </c>
      <c r="CF3490" s="99"/>
      <c r="CG3490" s="37" t="e">
        <f>VLOOKUP(Table_1[[#This Row],[EAN]],'[1]Planilha1'!$E:$R,13,0)</f>
        <v>#N/A</v>
      </c>
    </row>
    <row r="3491" ht="15" hidden="1">
      <c r="A3491" s="7"/>
      <c r="B3491" s="84" t="s">
        <v>2735</v>
      </c>
      <c r="C3491" s="75">
        <v>222810</v>
      </c>
      <c r="D3491" s="75"/>
      <c r="E3491" s="85">
        <v>7891000109694</v>
      </c>
      <c r="F3491" s="86" t="s">
        <v>4016</v>
      </c>
      <c r="G3491" s="75" t="s">
        <v>21</v>
      </c>
      <c r="H3491" s="75">
        <v>470</v>
      </c>
      <c r="I3491" s="87" t="s">
        <v>3887</v>
      </c>
      <c r="J3491" s="75" t="s">
        <v>3685</v>
      </c>
      <c r="K3491" s="88" t="s">
        <v>84</v>
      </c>
      <c r="L3491" s="88">
        <v>12</v>
      </c>
      <c r="M3491" s="88">
        <v>0</v>
      </c>
      <c r="N3491" s="75" t="s">
        <v>85</v>
      </c>
      <c r="O3491" s="75"/>
      <c r="P3491" s="106"/>
      <c r="Q3491" s="90">
        <f>(17/100+7.6/100+1.65/100)*P3491</f>
        <v>0</v>
      </c>
      <c r="R3491" s="104"/>
      <c r="S3491" s="104"/>
      <c r="T3491" s="104"/>
      <c r="U3491" s="104"/>
      <c r="V3491" s="90">
        <f>+P3491-Q3491+R3491+S3491+T3491+U3491</f>
        <v>0</v>
      </c>
      <c r="W3491" s="91">
        <f>(1.02/100)</f>
        <v>1.02E-2</v>
      </c>
      <c r="X3491" s="91">
        <v>4.8E-3</v>
      </c>
      <c r="Y3491" s="91">
        <v>0.17</v>
      </c>
      <c r="Z3491" s="91">
        <v>1.65E-2</v>
      </c>
      <c r="AA3491" s="91">
        <v>7.6E-2</v>
      </c>
      <c r="AB3491" s="91">
        <f>SUM(W3491:AA3491)</f>
        <v>0.2775</v>
      </c>
      <c r="AC3491" s="75">
        <v>12</v>
      </c>
      <c r="AD3491" s="92">
        <f>IF(AL3491="","",+AC3491*AL3491)</f>
      </c>
      <c r="AE3491" s="93">
        <f>IF(AL3491="","",+AL3491*AB3491)</f>
      </c>
      <c r="AF3491" s="92">
        <f>IF(AL3491="","",+AL3491-AE3491)</f>
      </c>
      <c r="AG3491" s="93">
        <f>+V3491</f>
        <v>0</v>
      </c>
      <c r="AH3491" s="92">
        <f>IF(AF3491="","",+AF3491-AG3491)</f>
      </c>
      <c r="AI3491" s="92">
        <f>IF(AH3491="","",+AH3491*AC3491)</f>
      </c>
      <c r="AJ3491" s="93"/>
      <c r="AK3491" s="94">
        <v>0.33</v>
      </c>
      <c r="AL3491" s="93">
        <f>IF(V3491=0,"",V3491/(1-AB3491-AK3491))</f>
      </c>
      <c r="AM3491" s="95">
        <v>0.33</v>
      </c>
      <c r="AN3491" s="93">
        <f>IF(V3491=0,"",V3491/(1-AB3491-AM3491))</f>
      </c>
      <c r="AO3491" s="96">
        <v>1.2</v>
      </c>
      <c r="AP3491" s="93">
        <f>IF(BD!AJ3491="","",BD!AJ3491*BD!AO3491)</f>
      </c>
      <c r="AQ3491" s="91">
        <f>BD!AM3491/BD!AK3491-1</f>
        <v>0</v>
      </c>
      <c r="AR3491" s="91">
        <f>IF(BD!AN3491="","",IF(BD!AJ3491="","",BD!AN3491/BD!AJ3491-1))</f>
      </c>
      <c r="AS3491" s="91">
        <f>IF(BD!AN3491="","",IF(BD!AN3491&lt;BD!AL3491,"ABAIXO DA META","DENTRO DA META"))</f>
      </c>
      <c r="AT3491" s="91" t="str">
        <f>IF(BD!AJ3491="","EM ANÁLISE",IF(BD!AP3491&gt;=BD!AN3491,"GO", "NO GO"))</f>
        <v>EM ANÁLISE</v>
      </c>
      <c r="AU3491" s="97">
        <f>IF(AN3491="","",+BD!$AN3491-AJ3491)</f>
      </c>
      <c r="AV3491" s="98"/>
      <c r="AW3491" s="90">
        <f>BD!P3491*BD!AC3491</f>
        <v>0</v>
      </c>
      <c r="AX3491" s="90">
        <f>BD!V3491*BD!AC3491</f>
        <v>0</v>
      </c>
      <c r="AY3491" s="90">
        <f>IF(BD!AN3491="","",BD!AN3491*BD!AC3491)</f>
      </c>
      <c r="AZ3491" s="75" t="s">
        <v>123</v>
      </c>
      <c r="BA3491" s="75" t="s">
        <v>124</v>
      </c>
      <c r="BB3491" s="75">
        <v>1</v>
      </c>
      <c r="BC3491" s="75" t="s">
        <v>125</v>
      </c>
      <c r="BD3491" s="104"/>
      <c r="BE3491" s="104"/>
      <c r="BF3491" s="101"/>
      <c r="BG3491" s="101"/>
      <c r="BH3491" s="101"/>
      <c r="BI3491" s="101"/>
      <c r="BJ3491" s="101"/>
      <c r="BK3491" s="101"/>
      <c r="BL3491" s="101"/>
      <c r="BM3491" s="101"/>
      <c r="BN3491" s="101"/>
      <c r="BO3491" s="103"/>
      <c r="BP3491" s="101"/>
      <c r="BQ3491" s="101"/>
      <c r="BR3491" s="101"/>
      <c r="BS3491" s="101"/>
      <c r="BT3491" s="101"/>
      <c r="BU3491" s="101"/>
      <c r="BV3491" s="101"/>
      <c r="BW3491" s="101"/>
      <c r="BX3491" s="101"/>
      <c r="BY3491" s="101"/>
      <c r="BZ3491" s="101"/>
      <c r="CA3491" s="101"/>
      <c r="CB3491" s="101"/>
      <c r="CC3491" s="101"/>
      <c r="CD3491" s="101"/>
      <c r="CE3491" s="101"/>
      <c r="CF3491" s="101"/>
      <c r="CG3491" s="37" t="e">
        <f>VLOOKUP(Table_1[[#This Row],[EAN]],'[1]Planilha1'!$E:$R,13,0)</f>
        <v>#N/A</v>
      </c>
    </row>
    <row r="3492" ht="15" hidden="1">
      <c r="A3492" s="7"/>
      <c r="B3492" s="84" t="s">
        <v>2735</v>
      </c>
      <c r="C3492" s="75">
        <v>222811</v>
      </c>
      <c r="D3492" s="75"/>
      <c r="E3492" s="85">
        <v>7891000109670</v>
      </c>
      <c r="F3492" s="86" t="s">
        <v>4017</v>
      </c>
      <c r="G3492" s="75" t="s">
        <v>21</v>
      </c>
      <c r="H3492" s="75">
        <v>470</v>
      </c>
      <c r="I3492" s="87" t="s">
        <v>3887</v>
      </c>
      <c r="J3492" s="75" t="s">
        <v>3685</v>
      </c>
      <c r="K3492" s="88" t="s">
        <v>84</v>
      </c>
      <c r="L3492" s="88">
        <v>12</v>
      </c>
      <c r="M3492" s="88">
        <v>0</v>
      </c>
      <c r="N3492" s="75" t="s">
        <v>85</v>
      </c>
      <c r="O3492" s="75"/>
      <c r="P3492" s="106"/>
      <c r="Q3492" s="90">
        <f>(17/100+7.6/100+1.65/100)*P3492</f>
        <v>0</v>
      </c>
      <c r="R3492" s="104"/>
      <c r="S3492" s="104"/>
      <c r="T3492" s="104"/>
      <c r="U3492" s="104"/>
      <c r="V3492" s="90">
        <f>+P3492-Q3492+R3492+S3492+T3492+U3492</f>
        <v>0</v>
      </c>
      <c r="W3492" s="91">
        <f>(1.02/100)</f>
        <v>1.02E-2</v>
      </c>
      <c r="X3492" s="91">
        <v>4.8E-3</v>
      </c>
      <c r="Y3492" s="91">
        <v>0.17</v>
      </c>
      <c r="Z3492" s="91">
        <v>1.65E-2</v>
      </c>
      <c r="AA3492" s="91">
        <v>7.6E-2</v>
      </c>
      <c r="AB3492" s="91">
        <f>SUM(W3492:AA3492)</f>
        <v>0.2775</v>
      </c>
      <c r="AC3492" s="75">
        <v>12</v>
      </c>
      <c r="AD3492" s="92">
        <f>IF(AL3492="","",+AC3492*AL3492)</f>
      </c>
      <c r="AE3492" s="93">
        <f>IF(AL3492="","",+AL3492*AB3492)</f>
      </c>
      <c r="AF3492" s="92">
        <f>IF(AL3492="","",+AL3492-AE3492)</f>
      </c>
      <c r="AG3492" s="93">
        <f>+V3492</f>
        <v>0</v>
      </c>
      <c r="AH3492" s="92">
        <f>IF(AF3492="","",+AF3492-AG3492)</f>
      </c>
      <c r="AI3492" s="92">
        <f>IF(AH3492="","",+AH3492*AC3492)</f>
      </c>
      <c r="AJ3492" s="93"/>
      <c r="AK3492" s="94">
        <v>0.33</v>
      </c>
      <c r="AL3492" s="93">
        <f>IF(V3492=0,"",V3492/(1-AB3492-AK3492))</f>
      </c>
      <c r="AM3492" s="95">
        <v>0.33</v>
      </c>
      <c r="AN3492" s="93">
        <f>IF(V3492=0,"",V3492/(1-AB3492-AM3492))</f>
      </c>
      <c r="AO3492" s="96">
        <v>1.2</v>
      </c>
      <c r="AP3492" s="93">
        <f>IF(BD!AJ3492="","",BD!AJ3492*BD!AO3492)</f>
      </c>
      <c r="AQ3492" s="91">
        <f>BD!AM3492/BD!AK3492-1</f>
        <v>0</v>
      </c>
      <c r="AR3492" s="91">
        <f>IF(BD!AN3492="","",IF(BD!AJ3492="","",BD!AN3492/BD!AJ3492-1))</f>
      </c>
      <c r="AS3492" s="91">
        <f>IF(BD!AN3492="","",IF(BD!AN3492&lt;BD!AL3492,"ABAIXO DA META","DENTRO DA META"))</f>
      </c>
      <c r="AT3492" s="91" t="str">
        <f>IF(BD!AJ3492="","EM ANÁLISE",IF(BD!AP3492&gt;=BD!AN3492,"GO", "NO GO"))</f>
        <v>EM ANÁLISE</v>
      </c>
      <c r="AU3492" s="97">
        <f>IF(AN3492="","",+BD!$AN3492-AJ3492)</f>
      </c>
      <c r="AV3492" s="98"/>
      <c r="AW3492" s="90">
        <f>BD!P3492*BD!AC3492</f>
        <v>0</v>
      </c>
      <c r="AX3492" s="90">
        <f>BD!V3492*BD!AC3492</f>
        <v>0</v>
      </c>
      <c r="AY3492" s="90">
        <f>IF(BD!AN3492="","",BD!AN3492*BD!AC3492)</f>
      </c>
      <c r="AZ3492" s="75" t="s">
        <v>123</v>
      </c>
      <c r="BA3492" s="75" t="s">
        <v>124</v>
      </c>
      <c r="BB3492" s="75">
        <v>1</v>
      </c>
      <c r="BC3492" s="75" t="s">
        <v>125</v>
      </c>
      <c r="BD3492" s="104"/>
      <c r="BE3492" s="104"/>
      <c r="BF3492" s="101"/>
      <c r="BG3492" s="101"/>
      <c r="BH3492" s="101"/>
      <c r="BI3492" s="101"/>
      <c r="BJ3492" s="101"/>
      <c r="BK3492" s="101"/>
      <c r="BL3492" s="101"/>
      <c r="BM3492" s="101"/>
      <c r="BN3492" s="101"/>
      <c r="BO3492" s="103"/>
      <c r="BP3492" s="101"/>
      <c r="BQ3492" s="101"/>
      <c r="BR3492" s="101"/>
      <c r="BS3492" s="101"/>
      <c r="BT3492" s="101"/>
      <c r="BU3492" s="101"/>
      <c r="BV3492" s="101"/>
      <c r="BW3492" s="101"/>
      <c r="BX3492" s="101"/>
      <c r="BY3492" s="101"/>
      <c r="BZ3492" s="101"/>
      <c r="CA3492" s="101"/>
      <c r="CB3492" s="101"/>
      <c r="CC3492" s="101"/>
      <c r="CD3492" s="101"/>
      <c r="CE3492" s="101"/>
      <c r="CF3492" s="101"/>
      <c r="CG3492" s="37" t="e">
        <f>VLOOKUP(Table_1[[#This Row],[EAN]],'[1]Planilha1'!$E:$R,13,0)</f>
        <v>#N/A</v>
      </c>
    </row>
    <row r="3493" ht="15" hidden="1">
      <c r="A3493" s="7"/>
      <c r="B3493" s="84" t="s">
        <v>2735</v>
      </c>
      <c r="C3493" s="75">
        <v>222812</v>
      </c>
      <c r="D3493" s="75"/>
      <c r="E3493" s="85">
        <v>7891000255889</v>
      </c>
      <c r="F3493" s="86" t="s">
        <v>4018</v>
      </c>
      <c r="G3493" s="75" t="s">
        <v>21</v>
      </c>
      <c r="H3493" s="75">
        <v>470</v>
      </c>
      <c r="I3493" s="87" t="s">
        <v>3887</v>
      </c>
      <c r="J3493" s="75" t="s">
        <v>3685</v>
      </c>
      <c r="K3493" s="88" t="s">
        <v>84</v>
      </c>
      <c r="L3493" s="88">
        <v>12</v>
      </c>
      <c r="M3493" s="88">
        <v>0</v>
      </c>
      <c r="N3493" s="75" t="s">
        <v>85</v>
      </c>
      <c r="O3493" s="75"/>
      <c r="P3493" s="106"/>
      <c r="Q3493" s="90">
        <f>(17/100+7.6/100+1.65/100)*P3493</f>
        <v>0</v>
      </c>
      <c r="R3493" s="104"/>
      <c r="S3493" s="104"/>
      <c r="T3493" s="104"/>
      <c r="U3493" s="104"/>
      <c r="V3493" s="90">
        <f>+P3493-Q3493+R3493+S3493+T3493+U3493</f>
        <v>0</v>
      </c>
      <c r="W3493" s="91">
        <f>(1.02/100)</f>
        <v>1.02E-2</v>
      </c>
      <c r="X3493" s="91">
        <v>4.8E-3</v>
      </c>
      <c r="Y3493" s="91">
        <v>0.17</v>
      </c>
      <c r="Z3493" s="91">
        <v>1.65E-2</v>
      </c>
      <c r="AA3493" s="91">
        <v>7.6E-2</v>
      </c>
      <c r="AB3493" s="91">
        <f>SUM(W3493:AA3493)</f>
        <v>0.2775</v>
      </c>
      <c r="AC3493" s="75">
        <v>12</v>
      </c>
      <c r="AD3493" s="92">
        <f>IF(AL3493="","",+AC3493*AL3493)</f>
      </c>
      <c r="AE3493" s="93">
        <f>IF(AL3493="","",+AL3493*AB3493)</f>
      </c>
      <c r="AF3493" s="92">
        <f>IF(AL3493="","",+AL3493-AE3493)</f>
      </c>
      <c r="AG3493" s="93">
        <f>+V3493</f>
        <v>0</v>
      </c>
      <c r="AH3493" s="92">
        <f>IF(AF3493="","",+AF3493-AG3493)</f>
      </c>
      <c r="AI3493" s="92">
        <f>IF(AH3493="","",+AH3493*AC3493)</f>
      </c>
      <c r="AJ3493" s="93"/>
      <c r="AK3493" s="94">
        <v>0.33</v>
      </c>
      <c r="AL3493" s="93">
        <f>IF(V3493=0,"",V3493/(1-AB3493-AK3493))</f>
      </c>
      <c r="AM3493" s="95">
        <v>0.33</v>
      </c>
      <c r="AN3493" s="93">
        <f>IF(V3493=0,"",V3493/(1-AB3493-AM3493))</f>
      </c>
      <c r="AO3493" s="96">
        <v>1.2</v>
      </c>
      <c r="AP3493" s="93">
        <f>IF(BD!AJ3493="","",BD!AJ3493*BD!AO3493)</f>
      </c>
      <c r="AQ3493" s="91">
        <f>BD!AM3493/BD!AK3493-1</f>
        <v>0</v>
      </c>
      <c r="AR3493" s="91">
        <f>IF(BD!AN3493="","",IF(BD!AJ3493="","",BD!AN3493/BD!AJ3493-1))</f>
      </c>
      <c r="AS3493" s="91">
        <f>IF(BD!AN3493="","",IF(BD!AN3493&lt;BD!AL3493,"ABAIXO DA META","DENTRO DA META"))</f>
      </c>
      <c r="AT3493" s="91" t="str">
        <f>IF(BD!AJ3493="","EM ANÁLISE",IF(BD!AP3493&gt;=BD!AN3493,"GO", "NO GO"))</f>
        <v>EM ANÁLISE</v>
      </c>
      <c r="AU3493" s="97">
        <f>IF(AN3493="","",+BD!$AN3493-AJ3493)</f>
      </c>
      <c r="AV3493" s="98"/>
      <c r="AW3493" s="90">
        <f>BD!P3493*BD!AC3493</f>
        <v>0</v>
      </c>
      <c r="AX3493" s="90">
        <f>BD!V3493*BD!AC3493</f>
        <v>0</v>
      </c>
      <c r="AY3493" s="90">
        <f>IF(BD!AN3493="","",BD!AN3493*BD!AC3493)</f>
      </c>
      <c r="AZ3493" s="75" t="s">
        <v>123</v>
      </c>
      <c r="BA3493" s="75" t="s">
        <v>124</v>
      </c>
      <c r="BB3493" s="75">
        <v>1</v>
      </c>
      <c r="BC3493" s="75" t="s">
        <v>125</v>
      </c>
      <c r="BD3493" s="104"/>
      <c r="BE3493" s="104"/>
      <c r="BF3493" s="101"/>
      <c r="BG3493" s="101"/>
      <c r="BH3493" s="101"/>
      <c r="BI3493" s="101"/>
      <c r="BJ3493" s="101"/>
      <c r="BK3493" s="101"/>
      <c r="BL3493" s="101"/>
      <c r="BM3493" s="101"/>
      <c r="BN3493" s="101"/>
      <c r="BO3493" s="103"/>
      <c r="BP3493" s="101"/>
      <c r="BQ3493" s="101"/>
      <c r="BR3493" s="101"/>
      <c r="BS3493" s="101"/>
      <c r="BT3493" s="101"/>
      <c r="BU3493" s="101"/>
      <c r="BV3493" s="101"/>
      <c r="BW3493" s="101"/>
      <c r="BX3493" s="101"/>
      <c r="BY3493" s="101"/>
      <c r="BZ3493" s="101"/>
      <c r="CA3493" s="101"/>
      <c r="CB3493" s="101"/>
      <c r="CC3493" s="101"/>
      <c r="CD3493" s="101"/>
      <c r="CE3493" s="101"/>
      <c r="CF3493" s="101"/>
      <c r="CG3493" s="37" t="e">
        <f>VLOOKUP(Table_1[[#This Row],[EAN]],'[1]Planilha1'!$E:$R,13,0)</f>
        <v>#N/A</v>
      </c>
    </row>
    <row r="3494" ht="15" hidden="1">
      <c r="A3494" s="7"/>
      <c r="B3494" s="84" t="s">
        <v>2735</v>
      </c>
      <c r="C3494" s="75">
        <v>222813</v>
      </c>
      <c r="D3494" s="75"/>
      <c r="E3494" s="85">
        <v>7891000275320</v>
      </c>
      <c r="F3494" s="86" t="s">
        <v>4019</v>
      </c>
      <c r="G3494" s="75" t="s">
        <v>21</v>
      </c>
      <c r="H3494" s="75">
        <v>470</v>
      </c>
      <c r="I3494" s="87" t="s">
        <v>3887</v>
      </c>
      <c r="J3494" s="75" t="s">
        <v>3685</v>
      </c>
      <c r="K3494" s="88" t="s">
        <v>84</v>
      </c>
      <c r="L3494" s="88">
        <v>12</v>
      </c>
      <c r="M3494" s="88">
        <v>0</v>
      </c>
      <c r="N3494" s="75" t="s">
        <v>85</v>
      </c>
      <c r="O3494" s="75"/>
      <c r="P3494" s="106"/>
      <c r="Q3494" s="90">
        <f>(17/100+7.6/100+1.65/100)*P3494</f>
        <v>0</v>
      </c>
      <c r="R3494" s="104"/>
      <c r="S3494" s="104"/>
      <c r="T3494" s="104"/>
      <c r="U3494" s="104"/>
      <c r="V3494" s="90">
        <f>+P3494-Q3494+R3494+S3494+T3494+U3494</f>
        <v>0</v>
      </c>
      <c r="W3494" s="91">
        <f>(1.02/100)</f>
        <v>1.02E-2</v>
      </c>
      <c r="X3494" s="91">
        <v>4.8E-3</v>
      </c>
      <c r="Y3494" s="91">
        <v>0.17</v>
      </c>
      <c r="Z3494" s="91">
        <v>1.65E-2</v>
      </c>
      <c r="AA3494" s="91">
        <v>7.6E-2</v>
      </c>
      <c r="AB3494" s="91">
        <f>SUM(W3494:AA3494)</f>
        <v>0.2775</v>
      </c>
      <c r="AC3494" s="75">
        <v>12</v>
      </c>
      <c r="AD3494" s="92">
        <f>IF(AL3494="","",+AC3494*AL3494)</f>
      </c>
      <c r="AE3494" s="93">
        <f>IF(AL3494="","",+AL3494*AB3494)</f>
      </c>
      <c r="AF3494" s="92">
        <f>IF(AL3494="","",+AL3494-AE3494)</f>
      </c>
      <c r="AG3494" s="93">
        <f>+V3494</f>
        <v>0</v>
      </c>
      <c r="AH3494" s="92">
        <f>IF(AF3494="","",+AF3494-AG3494)</f>
      </c>
      <c r="AI3494" s="92">
        <f>IF(AH3494="","",+AH3494*AC3494)</f>
      </c>
      <c r="AJ3494" s="93"/>
      <c r="AK3494" s="94">
        <v>0.33</v>
      </c>
      <c r="AL3494" s="93">
        <f>IF(V3494=0,"",V3494/(1-AB3494-AK3494))</f>
      </c>
      <c r="AM3494" s="95">
        <v>0.33</v>
      </c>
      <c r="AN3494" s="93">
        <f>IF(V3494=0,"",V3494/(1-AB3494-AM3494))</f>
      </c>
      <c r="AO3494" s="96">
        <v>1.2</v>
      </c>
      <c r="AP3494" s="93">
        <f>IF(BD!AJ3494="","",BD!AJ3494*BD!AO3494)</f>
      </c>
      <c r="AQ3494" s="91">
        <f>BD!AM3494/BD!AK3494-1</f>
        <v>0</v>
      </c>
      <c r="AR3494" s="91">
        <f>IF(BD!AN3494="","",IF(BD!AJ3494="","",BD!AN3494/BD!AJ3494-1))</f>
      </c>
      <c r="AS3494" s="91">
        <f>IF(BD!AN3494="","",IF(BD!AN3494&lt;BD!AL3494,"ABAIXO DA META","DENTRO DA META"))</f>
      </c>
      <c r="AT3494" s="91" t="str">
        <f>IF(BD!AJ3494="","EM ANÁLISE",IF(BD!AP3494&gt;=BD!AN3494,"GO", "NO GO"))</f>
        <v>EM ANÁLISE</v>
      </c>
      <c r="AU3494" s="97">
        <f>IF(AN3494="","",+BD!$AN3494-AJ3494)</f>
      </c>
      <c r="AV3494" s="98"/>
      <c r="AW3494" s="90">
        <f>BD!P3494*BD!AC3494</f>
        <v>0</v>
      </c>
      <c r="AX3494" s="90">
        <f>BD!V3494*BD!AC3494</f>
        <v>0</v>
      </c>
      <c r="AY3494" s="90">
        <f>IF(BD!AN3494="","",BD!AN3494*BD!AC3494)</f>
      </c>
      <c r="AZ3494" s="75" t="s">
        <v>123</v>
      </c>
      <c r="BA3494" s="75" t="s">
        <v>124</v>
      </c>
      <c r="BB3494" s="75">
        <v>1</v>
      </c>
      <c r="BC3494" s="75" t="s">
        <v>125</v>
      </c>
      <c r="BD3494" s="104"/>
      <c r="BE3494" s="104"/>
      <c r="BF3494" s="101"/>
      <c r="BG3494" s="101"/>
      <c r="BH3494" s="101"/>
      <c r="BI3494" s="101"/>
      <c r="BJ3494" s="101"/>
      <c r="BK3494" s="101"/>
      <c r="BL3494" s="101"/>
      <c r="BM3494" s="101"/>
      <c r="BN3494" s="101"/>
      <c r="BO3494" s="103"/>
      <c r="BP3494" s="101"/>
      <c r="BQ3494" s="101"/>
      <c r="BR3494" s="101"/>
      <c r="BS3494" s="101"/>
      <c r="BT3494" s="101"/>
      <c r="BU3494" s="101"/>
      <c r="BV3494" s="101"/>
      <c r="BW3494" s="101"/>
      <c r="BX3494" s="101"/>
      <c r="BY3494" s="101"/>
      <c r="BZ3494" s="101"/>
      <c r="CA3494" s="101"/>
      <c r="CB3494" s="101"/>
      <c r="CC3494" s="101"/>
      <c r="CD3494" s="101"/>
      <c r="CE3494" s="101"/>
      <c r="CF3494" s="101"/>
      <c r="CG3494" s="37" t="e">
        <f>VLOOKUP(Table_1[[#This Row],[EAN]],'[1]Planilha1'!$E:$R,13,0)</f>
        <v>#N/A</v>
      </c>
    </row>
    <row r="3495" ht="15" hidden="1">
      <c r="A3495" s="7"/>
      <c r="B3495" s="84" t="s">
        <v>2735</v>
      </c>
      <c r="C3495" s="75">
        <v>222814</v>
      </c>
      <c r="D3495" s="75"/>
      <c r="E3495" s="85">
        <v>7891000302163</v>
      </c>
      <c r="F3495" s="86" t="s">
        <v>4020</v>
      </c>
      <c r="G3495" s="75" t="s">
        <v>21</v>
      </c>
      <c r="H3495" s="75">
        <v>470</v>
      </c>
      <c r="I3495" s="87" t="s">
        <v>3887</v>
      </c>
      <c r="J3495" s="75" t="s">
        <v>3685</v>
      </c>
      <c r="K3495" s="88" t="s">
        <v>84</v>
      </c>
      <c r="L3495" s="88">
        <v>12</v>
      </c>
      <c r="M3495" s="88">
        <v>0</v>
      </c>
      <c r="N3495" s="75" t="s">
        <v>85</v>
      </c>
      <c r="O3495" s="75"/>
      <c r="P3495" s="106"/>
      <c r="Q3495" s="90">
        <f>(17/100+7.6/100+1.65/100)*P3495</f>
        <v>0</v>
      </c>
      <c r="R3495" s="104"/>
      <c r="S3495" s="104"/>
      <c r="T3495" s="104"/>
      <c r="U3495" s="104"/>
      <c r="V3495" s="90">
        <f>+P3495-Q3495+R3495+S3495+T3495+U3495</f>
        <v>0</v>
      </c>
      <c r="W3495" s="91">
        <f>(1.02/100)</f>
        <v>1.02E-2</v>
      </c>
      <c r="X3495" s="91">
        <v>4.8E-3</v>
      </c>
      <c r="Y3495" s="91">
        <v>0.17</v>
      </c>
      <c r="Z3495" s="91">
        <v>1.65E-2</v>
      </c>
      <c r="AA3495" s="91">
        <v>7.6E-2</v>
      </c>
      <c r="AB3495" s="91">
        <f>SUM(W3495:AA3495)</f>
        <v>0.2775</v>
      </c>
      <c r="AC3495" s="75">
        <v>12</v>
      </c>
      <c r="AD3495" s="92">
        <f>IF(AL3495="","",+AC3495*AL3495)</f>
      </c>
      <c r="AE3495" s="93">
        <f>IF(AL3495="","",+AL3495*AB3495)</f>
      </c>
      <c r="AF3495" s="92">
        <f>IF(AL3495="","",+AL3495-AE3495)</f>
      </c>
      <c r="AG3495" s="93">
        <f>+V3495</f>
        <v>0</v>
      </c>
      <c r="AH3495" s="92">
        <f>IF(AF3495="","",+AF3495-AG3495)</f>
      </c>
      <c r="AI3495" s="92">
        <f>IF(AH3495="","",+AH3495*AC3495)</f>
      </c>
      <c r="AJ3495" s="93"/>
      <c r="AK3495" s="94">
        <v>0.33</v>
      </c>
      <c r="AL3495" s="93">
        <f>IF(V3495=0,"",V3495/(1-AB3495-AK3495))</f>
      </c>
      <c r="AM3495" s="95">
        <v>0.33</v>
      </c>
      <c r="AN3495" s="93">
        <f>IF(V3495=0,"",V3495/(1-AB3495-AM3495))</f>
      </c>
      <c r="AO3495" s="96">
        <v>1.2</v>
      </c>
      <c r="AP3495" s="93">
        <f>IF(BD!AJ3495="","",BD!AJ3495*BD!AO3495)</f>
      </c>
      <c r="AQ3495" s="91">
        <f>BD!AM3495/BD!AK3495-1</f>
        <v>0</v>
      </c>
      <c r="AR3495" s="91">
        <f>IF(BD!AN3495="","",IF(BD!AJ3495="","",BD!AN3495/BD!AJ3495-1))</f>
      </c>
      <c r="AS3495" s="91">
        <f>IF(BD!AN3495="","",IF(BD!AN3495&lt;BD!AL3495,"ABAIXO DA META","DENTRO DA META"))</f>
      </c>
      <c r="AT3495" s="91" t="str">
        <f>IF(BD!AJ3495="","EM ANÁLISE",IF(BD!AP3495&gt;=BD!AN3495,"GO", "NO GO"))</f>
        <v>EM ANÁLISE</v>
      </c>
      <c r="AU3495" s="97">
        <f>IF(AN3495="","",+BD!$AN3495-AJ3495)</f>
      </c>
      <c r="AV3495" s="98"/>
      <c r="AW3495" s="90">
        <f>BD!P3495*BD!AC3495</f>
        <v>0</v>
      </c>
      <c r="AX3495" s="90">
        <f>BD!V3495*BD!AC3495</f>
        <v>0</v>
      </c>
      <c r="AY3495" s="90">
        <f>IF(BD!AN3495="","",BD!AN3495*BD!AC3495)</f>
      </c>
      <c r="AZ3495" s="75" t="s">
        <v>123</v>
      </c>
      <c r="BA3495" s="75" t="s">
        <v>124</v>
      </c>
      <c r="BB3495" s="75">
        <v>1</v>
      </c>
      <c r="BC3495" s="75" t="s">
        <v>125</v>
      </c>
      <c r="BD3495" s="104"/>
      <c r="BE3495" s="104"/>
      <c r="BF3495" s="101"/>
      <c r="BG3495" s="101"/>
      <c r="BH3495" s="101"/>
      <c r="BI3495" s="101"/>
      <c r="BJ3495" s="101"/>
      <c r="BK3495" s="101"/>
      <c r="BL3495" s="101"/>
      <c r="BM3495" s="101"/>
      <c r="BN3495" s="101"/>
      <c r="BO3495" s="103"/>
      <c r="BP3495" s="101"/>
      <c r="BQ3495" s="101"/>
      <c r="BR3495" s="101"/>
      <c r="BS3495" s="101"/>
      <c r="BT3495" s="101"/>
      <c r="BU3495" s="101"/>
      <c r="BV3495" s="101"/>
      <c r="BW3495" s="101"/>
      <c r="BX3495" s="101"/>
      <c r="BY3495" s="101"/>
      <c r="BZ3495" s="101"/>
      <c r="CA3495" s="101"/>
      <c r="CB3495" s="101"/>
      <c r="CC3495" s="101"/>
      <c r="CD3495" s="101"/>
      <c r="CE3495" s="101"/>
      <c r="CF3495" s="101"/>
      <c r="CG3495" s="37" t="e">
        <f>VLOOKUP(Table_1[[#This Row],[EAN]],'[1]Planilha1'!$E:$R,13,0)</f>
        <v>#N/A</v>
      </c>
    </row>
    <row r="3496" ht="15" hidden="1">
      <c r="A3496" s="7"/>
      <c r="B3496" s="84" t="s">
        <v>2735</v>
      </c>
      <c r="C3496" s="75">
        <v>222815</v>
      </c>
      <c r="D3496" s="75">
        <v>12368066</v>
      </c>
      <c r="E3496" s="85">
        <v>7891000255919</v>
      </c>
      <c r="F3496" s="86" t="s">
        <v>4021</v>
      </c>
      <c r="G3496" s="75" t="s">
        <v>21</v>
      </c>
      <c r="H3496" s="75">
        <v>470</v>
      </c>
      <c r="I3496" s="87" t="s">
        <v>3887</v>
      </c>
      <c r="J3496" s="75" t="s">
        <v>3685</v>
      </c>
      <c r="K3496" s="88" t="s">
        <v>84</v>
      </c>
      <c r="L3496" s="88">
        <v>24</v>
      </c>
      <c r="M3496" s="88">
        <v>0</v>
      </c>
      <c r="N3496" s="75" t="s">
        <v>85</v>
      </c>
      <c r="O3496" s="75" t="s">
        <v>122</v>
      </c>
      <c r="P3496" s="106">
        <v>3.6675</v>
      </c>
      <c r="Q3496" s="90">
        <f>(17/100+7.6/100+1.65/100)*P3496</f>
        <v>0.9627187500000001</v>
      </c>
      <c r="R3496" s="104"/>
      <c r="S3496" s="104"/>
      <c r="T3496" s="104"/>
      <c r="U3496" s="104"/>
      <c r="V3496" s="90">
        <f>+P3496-Q3496+R3496+S3496+T3496+U3496</f>
        <v>2.70478125</v>
      </c>
      <c r="W3496" s="91">
        <f>(1.02/100)</f>
        <v>1.02E-2</v>
      </c>
      <c r="X3496" s="91">
        <v>4.8E-3</v>
      </c>
      <c r="Y3496" s="91">
        <v>0.17</v>
      </c>
      <c r="Z3496" s="91">
        <v>1.65E-2</v>
      </c>
      <c r="AA3496" s="91">
        <v>7.6E-2</v>
      </c>
      <c r="AB3496" s="91">
        <f>SUM(W3496:AA3496)</f>
        <v>0.2775</v>
      </c>
      <c r="AC3496" s="75">
        <v>12</v>
      </c>
      <c r="AD3496" s="92">
        <f>IF(AL3496="","",+AC3496*AL3496)</f>
        <v>82.693949044586</v>
      </c>
      <c r="AE3496" s="93">
        <f>IF(AL3496="","",+AL3496*AB3496)</f>
        <v>1.9122975716560515</v>
      </c>
      <c r="AF3496" s="92">
        <f>IF(AL3496="","",+AL3496-AE3496)</f>
        <v>4.978864848726115</v>
      </c>
      <c r="AG3496" s="93">
        <f>+V3496</f>
        <v>2.70478125</v>
      </c>
      <c r="AH3496" s="92">
        <f>IF(AF3496="","",+AF3496-AG3496)</f>
        <v>2.274083598726115</v>
      </c>
      <c r="AI3496" s="92">
        <f>IF(AH3496="","",+AH3496*AC3496)</f>
        <v>27.28900318471338</v>
      </c>
      <c r="AJ3496" s="93">
        <v>14.41</v>
      </c>
      <c r="AK3496" s="94">
        <v>0.33</v>
      </c>
      <c r="AL3496" s="93">
        <f>IF(V3496=0,"",V3496/(1-AB3496-AK3496))</f>
        <v>6.891162420382167</v>
      </c>
      <c r="AM3496" s="95">
        <v>0.33</v>
      </c>
      <c r="AN3496" s="93">
        <f>IF(V3496=0,"",V3496/(1-AB3496-AM3496))</f>
        <v>6.891162420382167</v>
      </c>
      <c r="AO3496" s="96">
        <v>1.2</v>
      </c>
      <c r="AP3496" s="93">
        <f>IF(BD!AJ3496="","",BD!AJ3496*BD!AO3496)</f>
        <v>17.291999999999998</v>
      </c>
      <c r="AQ3496" s="91">
        <f>BD!AM3496/BD!AK3496-1</f>
        <v>0</v>
      </c>
      <c r="AR3496" s="91">
        <f>IF(BD!AN3496="","",IF(BD!AJ3496="","",BD!AN3496/BD!AJ3496-1))</f>
        <v>-0.5217791519512722</v>
      </c>
      <c r="AS3496" s="91" t="str">
        <f>IF(BD!AN3496="","",IF(BD!AN3496&lt;BD!AL3496,"ABAIXO DA META","DENTRO DA META"))</f>
        <v>DENTRO DA META</v>
      </c>
      <c r="AT3496" s="91" t="str">
        <f>IF(BD!AJ3496="","EM ANÁLISE",IF(BD!AP3496&gt;=BD!AN3496,"GO", "NO GO"))</f>
        <v>GO</v>
      </c>
      <c r="AU3496" s="97">
        <f>IF(AN3496="","",+BD!$AN3496-AJ3496)</f>
        <v>-7.518837579617833</v>
      </c>
      <c r="AV3496" s="98"/>
      <c r="AW3496" s="90">
        <f>BD!P3496*BD!AC3496</f>
        <v>44.01</v>
      </c>
      <c r="AX3496" s="90">
        <f>BD!V3496*BD!AC3496</f>
        <v>32.457375</v>
      </c>
      <c r="AY3496" s="90">
        <f>IF(BD!AN3496="","",BD!AN3496*BD!AC3496)</f>
        <v>82.693949044586</v>
      </c>
      <c r="AZ3496" s="75" t="s">
        <v>5272</v>
      </c>
      <c r="BA3496" s="75" t="s">
        <v>124</v>
      </c>
      <c r="BB3496" s="75">
        <v>1</v>
      </c>
      <c r="BC3496" s="75" t="s">
        <v>125</v>
      </c>
      <c r="BD3496" s="99" t="s">
        <v>5257</v>
      </c>
      <c r="BE3496" s="100" t="s">
        <v>4</v>
      </c>
      <c r="BF3496" s="100" t="s">
        <v>4</v>
      </c>
      <c r="BG3496" s="99" t="s">
        <v>5258</v>
      </c>
      <c r="BH3496" s="101"/>
      <c r="BI3496" s="101"/>
      <c r="BJ3496" s="101"/>
      <c r="BK3496" s="101"/>
      <c r="BL3496" s="101"/>
      <c r="BM3496" s="101"/>
      <c r="BN3496" s="101"/>
      <c r="BO3496" s="103"/>
      <c r="BP3496" s="99">
        <v>140.622</v>
      </c>
      <c r="BQ3496" s="99">
        <v>121</v>
      </c>
      <c r="BR3496" s="101"/>
      <c r="BS3496" s="99" t="s">
        <v>5260</v>
      </c>
      <c r="BT3496" s="99" t="s">
        <v>5261</v>
      </c>
      <c r="BU3496" s="99">
        <v>5102</v>
      </c>
      <c r="BV3496" s="99"/>
      <c r="BW3496" s="99"/>
      <c r="BX3496" s="99"/>
      <c r="BY3496" s="99"/>
      <c r="BZ3496" s="99"/>
      <c r="CA3496" s="99"/>
      <c r="CB3496" s="99"/>
      <c r="CC3496" s="99">
        <v>102</v>
      </c>
      <c r="CD3496" s="99">
        <v>8</v>
      </c>
      <c r="CE3496" s="99">
        <v>8</v>
      </c>
      <c r="CF3496" s="99"/>
      <c r="CG3496" s="37" t="e">
        <f>VLOOKUP(Table_1[[#This Row],[EAN]],'[1]Planilha1'!$E:$R,13,0)</f>
        <v>#N/A</v>
      </c>
    </row>
    <row r="3497" ht="15" hidden="1">
      <c r="A3497" s="7"/>
      <c r="B3497" s="84" t="s">
        <v>2735</v>
      </c>
      <c r="C3497" s="75">
        <v>222816</v>
      </c>
      <c r="D3497" s="75"/>
      <c r="E3497" s="85">
        <v>7891000284599</v>
      </c>
      <c r="F3497" s="86" t="s">
        <v>4022</v>
      </c>
      <c r="G3497" s="75" t="s">
        <v>21</v>
      </c>
      <c r="H3497" s="75">
        <v>470</v>
      </c>
      <c r="I3497" s="87" t="s">
        <v>3887</v>
      </c>
      <c r="J3497" s="75" t="s">
        <v>3685</v>
      </c>
      <c r="K3497" s="88" t="s">
        <v>84</v>
      </c>
      <c r="L3497" s="88">
        <v>24</v>
      </c>
      <c r="M3497" s="88">
        <v>0</v>
      </c>
      <c r="N3497" s="75" t="s">
        <v>85</v>
      </c>
      <c r="O3497" s="75"/>
      <c r="P3497" s="106"/>
      <c r="Q3497" s="90">
        <f>(17/100+7.6/100+1.65/100)*P3497</f>
        <v>0</v>
      </c>
      <c r="R3497" s="104"/>
      <c r="S3497" s="104"/>
      <c r="T3497" s="104"/>
      <c r="U3497" s="104"/>
      <c r="V3497" s="90">
        <f>+P3497-Q3497+R3497+S3497+T3497+U3497</f>
        <v>0</v>
      </c>
      <c r="W3497" s="91">
        <f>(1.02/100)</f>
        <v>1.02E-2</v>
      </c>
      <c r="X3497" s="91">
        <v>4.8E-3</v>
      </c>
      <c r="Y3497" s="91">
        <v>0.17</v>
      </c>
      <c r="Z3497" s="91">
        <v>1.65E-2</v>
      </c>
      <c r="AA3497" s="91">
        <v>7.6E-2</v>
      </c>
      <c r="AB3497" s="91">
        <f>SUM(W3497:AA3497)</f>
        <v>0.2775</v>
      </c>
      <c r="AC3497" s="75">
        <v>12</v>
      </c>
      <c r="AD3497" s="92">
        <f>IF(AL3497="","",+AC3497*AL3497)</f>
      </c>
      <c r="AE3497" s="93">
        <f>IF(AL3497="","",+AL3497*AB3497)</f>
      </c>
      <c r="AF3497" s="92">
        <f>IF(AL3497="","",+AL3497-AE3497)</f>
      </c>
      <c r="AG3497" s="93">
        <f>+V3497</f>
        <v>0</v>
      </c>
      <c r="AH3497" s="92">
        <f>IF(AF3497="","",+AF3497-AG3497)</f>
      </c>
      <c r="AI3497" s="92">
        <f>IF(AH3497="","",+AH3497*AC3497)</f>
      </c>
      <c r="AJ3497" s="93"/>
      <c r="AK3497" s="94">
        <v>0.33</v>
      </c>
      <c r="AL3497" s="93">
        <f>IF(V3497=0,"",V3497/(1-AB3497-AK3497))</f>
      </c>
      <c r="AM3497" s="95">
        <v>0.33</v>
      </c>
      <c r="AN3497" s="93">
        <f>IF(V3497=0,"",V3497/(1-AB3497-AM3497))</f>
      </c>
      <c r="AO3497" s="96">
        <v>1.2</v>
      </c>
      <c r="AP3497" s="93">
        <f>IF(BD!AJ3497="","",BD!AJ3497*BD!AO3497)</f>
      </c>
      <c r="AQ3497" s="91">
        <f>BD!AM3497/BD!AK3497-1</f>
        <v>0</v>
      </c>
      <c r="AR3497" s="91">
        <f>IF(BD!AN3497="","",IF(BD!AJ3497="","",BD!AN3497/BD!AJ3497-1))</f>
      </c>
      <c r="AS3497" s="91">
        <f>IF(BD!AN3497="","",IF(BD!AN3497&lt;BD!AL3497,"ABAIXO DA META","DENTRO DA META"))</f>
      </c>
      <c r="AT3497" s="91" t="str">
        <f>IF(BD!AJ3497="","EM ANÁLISE",IF(BD!AP3497&gt;=BD!AN3497,"GO", "NO GO"))</f>
        <v>EM ANÁLISE</v>
      </c>
      <c r="AU3497" s="97">
        <f>IF(AN3497="","",+BD!$AN3497-AJ3497)</f>
      </c>
      <c r="AV3497" s="98"/>
      <c r="AW3497" s="90">
        <f>BD!P3497*BD!AC3497</f>
        <v>0</v>
      </c>
      <c r="AX3497" s="90">
        <f>BD!V3497*BD!AC3497</f>
        <v>0</v>
      </c>
      <c r="AY3497" s="90">
        <f>IF(BD!AN3497="","",BD!AN3497*BD!AC3497)</f>
      </c>
      <c r="AZ3497" s="75" t="s">
        <v>123</v>
      </c>
      <c r="BA3497" s="75" t="s">
        <v>124</v>
      </c>
      <c r="BB3497" s="75">
        <v>1</v>
      </c>
      <c r="BC3497" s="75" t="s">
        <v>125</v>
      </c>
      <c r="BD3497" s="104"/>
      <c r="BE3497" s="104"/>
      <c r="BF3497" s="101"/>
      <c r="BG3497" s="101"/>
      <c r="BH3497" s="101"/>
      <c r="BI3497" s="101"/>
      <c r="BJ3497" s="101"/>
      <c r="BK3497" s="101"/>
      <c r="BL3497" s="101"/>
      <c r="BM3497" s="101"/>
      <c r="BN3497" s="101"/>
      <c r="BO3497" s="103"/>
      <c r="BP3497" s="101"/>
      <c r="BQ3497" s="101"/>
      <c r="BR3497" s="101"/>
      <c r="BS3497" s="101"/>
      <c r="BT3497" s="101"/>
      <c r="BU3497" s="101"/>
      <c r="BV3497" s="101"/>
      <c r="BW3497" s="101"/>
      <c r="BX3497" s="101"/>
      <c r="BY3497" s="101"/>
      <c r="BZ3497" s="101"/>
      <c r="CA3497" s="101"/>
      <c r="CB3497" s="101"/>
      <c r="CC3497" s="101"/>
      <c r="CD3497" s="101"/>
      <c r="CE3497" s="101"/>
      <c r="CF3497" s="101"/>
      <c r="CG3497" s="37" t="e">
        <f>VLOOKUP(Table_1[[#This Row],[EAN]],'[1]Planilha1'!$E:$R,13,0)</f>
        <v>#N/A</v>
      </c>
    </row>
    <row r="3498" ht="15" hidden="1">
      <c r="A3498" s="7"/>
      <c r="B3498" s="84" t="s">
        <v>2735</v>
      </c>
      <c r="C3498" s="75">
        <v>222817</v>
      </c>
      <c r="D3498" s="75"/>
      <c r="E3498" s="85">
        <v>7891000310724</v>
      </c>
      <c r="F3498" s="86" t="s">
        <v>4023</v>
      </c>
      <c r="G3498" s="75" t="s">
        <v>21</v>
      </c>
      <c r="H3498" s="75">
        <v>470</v>
      </c>
      <c r="I3498" s="87" t="s">
        <v>3887</v>
      </c>
      <c r="J3498" s="75" t="s">
        <v>3685</v>
      </c>
      <c r="K3498" s="88" t="s">
        <v>84</v>
      </c>
      <c r="L3498" s="88">
        <v>24</v>
      </c>
      <c r="M3498" s="88">
        <v>0</v>
      </c>
      <c r="N3498" s="75" t="s">
        <v>85</v>
      </c>
      <c r="O3498" s="75"/>
      <c r="P3498" s="106"/>
      <c r="Q3498" s="90">
        <f>(17/100+7.6/100+1.65/100)*P3498</f>
        <v>0</v>
      </c>
      <c r="R3498" s="104"/>
      <c r="S3498" s="104"/>
      <c r="T3498" s="104"/>
      <c r="U3498" s="104"/>
      <c r="V3498" s="90">
        <f>+P3498-Q3498+R3498+S3498+T3498+U3498</f>
        <v>0</v>
      </c>
      <c r="W3498" s="91">
        <f>(1.02/100)</f>
        <v>1.02E-2</v>
      </c>
      <c r="X3498" s="91">
        <v>4.8E-3</v>
      </c>
      <c r="Y3498" s="91">
        <v>0.17</v>
      </c>
      <c r="Z3498" s="91">
        <v>1.65E-2</v>
      </c>
      <c r="AA3498" s="91">
        <v>7.6E-2</v>
      </c>
      <c r="AB3498" s="91">
        <f>SUM(W3498:AA3498)</f>
        <v>0.2775</v>
      </c>
      <c r="AC3498" s="75">
        <v>12</v>
      </c>
      <c r="AD3498" s="92">
        <f>IF(AL3498="","",+AC3498*AL3498)</f>
      </c>
      <c r="AE3498" s="93">
        <f>IF(AL3498="","",+AL3498*AB3498)</f>
      </c>
      <c r="AF3498" s="92">
        <f>IF(AL3498="","",+AL3498-AE3498)</f>
      </c>
      <c r="AG3498" s="93">
        <f>+V3498</f>
        <v>0</v>
      </c>
      <c r="AH3498" s="92">
        <f>IF(AF3498="","",+AF3498-AG3498)</f>
      </c>
      <c r="AI3498" s="92">
        <f>IF(AH3498="","",+AH3498*AC3498)</f>
      </c>
      <c r="AJ3498" s="93"/>
      <c r="AK3498" s="94">
        <v>0.33</v>
      </c>
      <c r="AL3498" s="93">
        <f>IF(V3498=0,"",V3498/(1-AB3498-AK3498))</f>
      </c>
      <c r="AM3498" s="95">
        <v>0.33</v>
      </c>
      <c r="AN3498" s="93">
        <f>IF(V3498=0,"",V3498/(1-AB3498-AM3498))</f>
      </c>
      <c r="AO3498" s="96">
        <v>1.2</v>
      </c>
      <c r="AP3498" s="93">
        <f>IF(BD!AJ3498="","",BD!AJ3498*BD!AO3498)</f>
      </c>
      <c r="AQ3498" s="91">
        <f>BD!AM3498/BD!AK3498-1</f>
        <v>0</v>
      </c>
      <c r="AR3498" s="91">
        <f>IF(BD!AN3498="","",IF(BD!AJ3498="","",BD!AN3498/BD!AJ3498-1))</f>
      </c>
      <c r="AS3498" s="91">
        <f>IF(BD!AN3498="","",IF(BD!AN3498&lt;BD!AL3498,"ABAIXO DA META","DENTRO DA META"))</f>
      </c>
      <c r="AT3498" s="91" t="str">
        <f>IF(BD!AJ3498="","EM ANÁLISE",IF(BD!AP3498&gt;=BD!AN3498,"GO", "NO GO"))</f>
        <v>EM ANÁLISE</v>
      </c>
      <c r="AU3498" s="97">
        <f>IF(AN3498="","",+BD!$AN3498-AJ3498)</f>
      </c>
      <c r="AV3498" s="98"/>
      <c r="AW3498" s="90">
        <f>BD!P3498*BD!AC3498</f>
        <v>0</v>
      </c>
      <c r="AX3498" s="90">
        <f>BD!V3498*BD!AC3498</f>
        <v>0</v>
      </c>
      <c r="AY3498" s="90">
        <f>IF(BD!AN3498="","",BD!AN3498*BD!AC3498)</f>
      </c>
      <c r="AZ3498" s="75" t="s">
        <v>123</v>
      </c>
      <c r="BA3498" s="75" t="s">
        <v>124</v>
      </c>
      <c r="BB3498" s="75">
        <v>1</v>
      </c>
      <c r="BC3498" s="75" t="s">
        <v>125</v>
      </c>
      <c r="BD3498" s="104"/>
      <c r="BE3498" s="104"/>
      <c r="BF3498" s="101"/>
      <c r="BG3498" s="101"/>
      <c r="BH3498" s="101"/>
      <c r="BI3498" s="101"/>
      <c r="BJ3498" s="101"/>
      <c r="BK3498" s="101"/>
      <c r="BL3498" s="101"/>
      <c r="BM3498" s="101"/>
      <c r="BN3498" s="101"/>
      <c r="BO3498" s="103"/>
      <c r="BP3498" s="101"/>
      <c r="BQ3498" s="101"/>
      <c r="BR3498" s="101"/>
      <c r="BS3498" s="101"/>
      <c r="BT3498" s="101"/>
      <c r="BU3498" s="101"/>
      <c r="BV3498" s="101"/>
      <c r="BW3498" s="101"/>
      <c r="BX3498" s="101"/>
      <c r="BY3498" s="101"/>
      <c r="BZ3498" s="101"/>
      <c r="CA3498" s="101"/>
      <c r="CB3498" s="101"/>
      <c r="CC3498" s="101"/>
      <c r="CD3498" s="101"/>
      <c r="CE3498" s="101"/>
      <c r="CF3498" s="101"/>
      <c r="CG3498" s="37" t="e">
        <f>VLOOKUP(Table_1[[#This Row],[EAN]],'[1]Planilha1'!$E:$R,13,0)</f>
        <v>#N/A</v>
      </c>
    </row>
    <row r="3499" ht="15" hidden="1">
      <c r="A3499" s="7"/>
      <c r="B3499" s="84" t="s">
        <v>2735</v>
      </c>
      <c r="C3499" s="75">
        <v>222818</v>
      </c>
      <c r="D3499" s="75">
        <v>12353691</v>
      </c>
      <c r="E3499" s="85">
        <v>7891000252185</v>
      </c>
      <c r="F3499" s="86" t="s">
        <v>4024</v>
      </c>
      <c r="G3499" s="75" t="s">
        <v>21</v>
      </c>
      <c r="H3499" s="75">
        <v>470</v>
      </c>
      <c r="I3499" s="87" t="s">
        <v>3887</v>
      </c>
      <c r="J3499" s="75" t="s">
        <v>3685</v>
      </c>
      <c r="K3499" s="88" t="s">
        <v>84</v>
      </c>
      <c r="L3499" s="88">
        <v>24</v>
      </c>
      <c r="M3499" s="88">
        <v>0</v>
      </c>
      <c r="N3499" s="75" t="s">
        <v>85</v>
      </c>
      <c r="O3499" s="75" t="s">
        <v>122</v>
      </c>
      <c r="P3499" s="106">
        <v>3.7937499999999997</v>
      </c>
      <c r="Q3499" s="90">
        <f>(17/100+7.6/100+1.65/100)*P3499</f>
        <v>0.995859375</v>
      </c>
      <c r="R3499" s="104"/>
      <c r="S3499" s="104"/>
      <c r="T3499" s="104"/>
      <c r="U3499" s="104"/>
      <c r="V3499" s="90">
        <f>+P3499-Q3499+R3499+S3499+T3499+U3499</f>
        <v>2.797890625</v>
      </c>
      <c r="W3499" s="91">
        <f>(1.02/100)</f>
        <v>1.02E-2</v>
      </c>
      <c r="X3499" s="91">
        <v>4.8E-3</v>
      </c>
      <c r="Y3499" s="91">
        <v>0.17</v>
      </c>
      <c r="Z3499" s="91">
        <v>1.65E-2</v>
      </c>
      <c r="AA3499" s="91">
        <v>7.6E-2</v>
      </c>
      <c r="AB3499" s="91">
        <f>SUM(W3499:AA3499)</f>
        <v>0.2775</v>
      </c>
      <c r="AC3499" s="75">
        <v>12</v>
      </c>
      <c r="AD3499" s="92">
        <f>IF(AL3499="","",+AC3499*AL3499)</f>
        <v>85.54060509554142</v>
      </c>
      <c r="AE3499" s="93">
        <f>IF(AL3499="","",+AL3499*AB3499)</f>
        <v>1.9781264928343956</v>
      </c>
      <c r="AF3499" s="92">
        <f>IF(AL3499="","",+AL3499-AE3499)</f>
        <v>5.15025726512739</v>
      </c>
      <c r="AG3499" s="93">
        <f>+V3499</f>
        <v>2.797890625</v>
      </c>
      <c r="AH3499" s="92">
        <f>IF(AF3499="","",+AF3499-AG3499)</f>
        <v>2.35236664012739</v>
      </c>
      <c r="AI3499" s="92">
        <f>IF(AH3499="","",+AH3499*AC3499)</f>
        <v>28.228399681528682</v>
      </c>
      <c r="AJ3499" s="93">
        <v>6.17</v>
      </c>
      <c r="AK3499" s="94">
        <v>0.33</v>
      </c>
      <c r="AL3499" s="93">
        <f>IF(V3499=0,"",V3499/(1-AB3499-AK3499))</f>
        <v>7.128383757961785</v>
      </c>
      <c r="AM3499" s="95">
        <v>0.33</v>
      </c>
      <c r="AN3499" s="93">
        <f>IF(V3499=0,"",V3499/(1-AB3499-AM3499))</f>
        <v>7.128383757961785</v>
      </c>
      <c r="AO3499" s="96">
        <v>1.2</v>
      </c>
      <c r="AP3499" s="93">
        <f>IF(BD!AJ3499="","",BD!AJ3499*BD!AO3499)</f>
        <v>7.404</v>
      </c>
      <c r="AQ3499" s="91">
        <f>BD!AM3499/BD!AK3499-1</f>
        <v>0</v>
      </c>
      <c r="AR3499" s="91">
        <f>IF(BD!AN3499="","",IF(BD!AJ3499="","",BD!AN3499/BD!AJ3499-1))</f>
        <v>0.15532962041520015</v>
      </c>
      <c r="AS3499" s="91" t="str">
        <f>IF(BD!AN3499="","",IF(BD!AN3499&lt;BD!AL3499,"ABAIXO DA META","DENTRO DA META"))</f>
        <v>DENTRO DA META</v>
      </c>
      <c r="AT3499" s="91" t="str">
        <f>IF(BD!AJ3499="","EM ANÁLISE",IF(BD!AP3499&gt;=BD!AN3499,"GO", "NO GO"))</f>
        <v>GO</v>
      </c>
      <c r="AU3499" s="97">
        <f>IF(AN3499="","",+BD!$AN3499-AJ3499)</f>
        <v>0.9583837579617853</v>
      </c>
      <c r="AV3499" s="98"/>
      <c r="AW3499" s="90">
        <f>BD!P3499*BD!AC3499</f>
        <v>45.525</v>
      </c>
      <c r="AX3499" s="90">
        <f>BD!V3499*BD!AC3499</f>
        <v>33.574687499999996</v>
      </c>
      <c r="AY3499" s="90">
        <f>IF(BD!AN3499="","",BD!AN3499*BD!AC3499)</f>
        <v>85.54060509554142</v>
      </c>
      <c r="AZ3499" s="75" t="s">
        <v>5272</v>
      </c>
      <c r="BA3499" s="75" t="s">
        <v>124</v>
      </c>
      <c r="BB3499" s="75">
        <v>1</v>
      </c>
      <c r="BC3499" s="75" t="s">
        <v>125</v>
      </c>
      <c r="BD3499" s="99" t="s">
        <v>5257</v>
      </c>
      <c r="BE3499" s="100" t="s">
        <v>4</v>
      </c>
      <c r="BF3499" s="100" t="s">
        <v>4</v>
      </c>
      <c r="BG3499" s="99" t="s">
        <v>5258</v>
      </c>
      <c r="BH3499" s="101"/>
      <c r="BI3499" s="101"/>
      <c r="BJ3499" s="101"/>
      <c r="BK3499" s="101"/>
      <c r="BL3499" s="101"/>
      <c r="BM3499" s="101"/>
      <c r="BN3499" s="101"/>
      <c r="BO3499" s="103"/>
      <c r="BP3499" s="99">
        <v>140.622</v>
      </c>
      <c r="BQ3499" s="99">
        <v>121</v>
      </c>
      <c r="BR3499" s="101"/>
      <c r="BS3499" s="99" t="s">
        <v>5260</v>
      </c>
      <c r="BT3499" s="99" t="s">
        <v>5261</v>
      </c>
      <c r="BU3499" s="99">
        <v>5102</v>
      </c>
      <c r="BV3499" s="99"/>
      <c r="BW3499" s="99"/>
      <c r="BX3499" s="99"/>
      <c r="BY3499" s="99"/>
      <c r="BZ3499" s="99"/>
      <c r="CA3499" s="99"/>
      <c r="CB3499" s="99"/>
      <c r="CC3499" s="99">
        <v>102</v>
      </c>
      <c r="CD3499" s="99">
        <v>8</v>
      </c>
      <c r="CE3499" s="99">
        <v>8</v>
      </c>
      <c r="CF3499" s="99"/>
      <c r="CG3499" s="37" t="e">
        <f>VLOOKUP(Table_1[[#This Row],[EAN]],'[1]Planilha1'!$E:$R,13,0)</f>
        <v>#N/A</v>
      </c>
    </row>
    <row r="3500" ht="15" hidden="1">
      <c r="A3500" s="7"/>
      <c r="B3500" s="84" t="s">
        <v>2735</v>
      </c>
      <c r="C3500" s="75">
        <v>222819</v>
      </c>
      <c r="D3500" s="75">
        <v>12440872</v>
      </c>
      <c r="E3500" s="85">
        <v>7891000305690</v>
      </c>
      <c r="F3500" s="86" t="s">
        <v>4025</v>
      </c>
      <c r="G3500" s="75" t="s">
        <v>21</v>
      </c>
      <c r="H3500" s="75">
        <v>470</v>
      </c>
      <c r="I3500" s="87" t="s">
        <v>3887</v>
      </c>
      <c r="J3500" s="75" t="s">
        <v>3685</v>
      </c>
      <c r="K3500" s="88" t="s">
        <v>84</v>
      </c>
      <c r="L3500" s="88">
        <v>24</v>
      </c>
      <c r="M3500" s="88">
        <v>0</v>
      </c>
      <c r="N3500" s="75" t="s">
        <v>85</v>
      </c>
      <c r="O3500" s="75" t="s">
        <v>122</v>
      </c>
      <c r="P3500" s="106">
        <v>3.9004166666666666</v>
      </c>
      <c r="Q3500" s="90">
        <f>(17/100+7.6/100+1.65/100)*P3500</f>
        <v>1.023859375</v>
      </c>
      <c r="R3500" s="104"/>
      <c r="S3500" s="104"/>
      <c r="T3500" s="104"/>
      <c r="U3500" s="104"/>
      <c r="V3500" s="90">
        <f>+P3500-Q3500+R3500+S3500+T3500+U3500</f>
        <v>2.876557291666667</v>
      </c>
      <c r="W3500" s="91">
        <f>(1.02/100)</f>
        <v>1.02E-2</v>
      </c>
      <c r="X3500" s="91">
        <v>4.8E-3</v>
      </c>
      <c r="Y3500" s="91">
        <v>0.17</v>
      </c>
      <c r="Z3500" s="91">
        <v>1.65E-2</v>
      </c>
      <c r="AA3500" s="91">
        <v>7.6E-2</v>
      </c>
      <c r="AB3500" s="91">
        <f>SUM(W3500:AA3500)</f>
        <v>0.2775</v>
      </c>
      <c r="AC3500" s="75">
        <v>12</v>
      </c>
      <c r="AD3500" s="92">
        <f>IF(AL3500="","",+AC3500*AL3500)</f>
        <v>87.9457006369427</v>
      </c>
      <c r="AE3500" s="93">
        <f>IF(AL3500="","",+AL3500*AB3500)</f>
        <v>2.0337443272293</v>
      </c>
      <c r="AF3500" s="92">
        <f>IF(AL3500="","",+AL3500-AE3500)</f>
        <v>5.295064059182592</v>
      </c>
      <c r="AG3500" s="93">
        <f>+V3500</f>
        <v>2.876557291666667</v>
      </c>
      <c r="AH3500" s="92">
        <f>IF(AF3500="","",+AF3500-AG3500)</f>
        <v>2.4185067675159253</v>
      </c>
      <c r="AI3500" s="92">
        <f>IF(AH3500="","",+AH3500*AC3500)</f>
        <v>29.022081210191104</v>
      </c>
      <c r="AJ3500" s="93">
        <v>6.41</v>
      </c>
      <c r="AK3500" s="94">
        <v>0.33</v>
      </c>
      <c r="AL3500" s="93">
        <f>IF(V3500=0,"",V3500/(1-AB3500-AK3500))</f>
        <v>7.328808386411892</v>
      </c>
      <c r="AM3500" s="95">
        <v>0.33</v>
      </c>
      <c r="AN3500" s="93">
        <f>IF(V3500=0,"",V3500/(1-AB3500-AM3500))</f>
        <v>7.328808386411892</v>
      </c>
      <c r="AO3500" s="96">
        <v>1.2</v>
      </c>
      <c r="AP3500" s="93">
        <f>IF(BD!AJ3500="","",BD!AJ3500*BD!AO3500)</f>
        <v>7.692</v>
      </c>
      <c r="AQ3500" s="91">
        <f>BD!AM3500/BD!AK3500-1</f>
        <v>0</v>
      </c>
      <c r="AR3500" s="91">
        <f>IF(BD!AN3500="","",IF(BD!AJ3500="","",BD!AN3500/BD!AJ3500-1))</f>
        <v>0.14333984187393023</v>
      </c>
      <c r="AS3500" s="91" t="str">
        <f>IF(BD!AN3500="","",IF(BD!AN3500&lt;BD!AL3500,"ABAIXO DA META","DENTRO DA META"))</f>
        <v>DENTRO DA META</v>
      </c>
      <c r="AT3500" s="91" t="str">
        <f>IF(BD!AJ3500="","EM ANÁLISE",IF(BD!AP3500&gt;=BD!AN3500,"GO", "NO GO"))</f>
        <v>GO</v>
      </c>
      <c r="AU3500" s="97">
        <f>IF(AN3500="","",+BD!$AN3500-AJ3500)</f>
        <v>0.9188083864118921</v>
      </c>
      <c r="AV3500" s="98"/>
      <c r="AW3500" s="90">
        <f>BD!P3500*BD!AC3500</f>
        <v>46.805</v>
      </c>
      <c r="AX3500" s="90">
        <f>BD!V3500*BD!AC3500</f>
        <v>34.5186875</v>
      </c>
      <c r="AY3500" s="90">
        <f>IF(BD!AN3500="","",BD!AN3500*BD!AC3500)</f>
        <v>87.9457006369427</v>
      </c>
      <c r="AZ3500" s="75" t="s">
        <v>5272</v>
      </c>
      <c r="BA3500" s="75" t="s">
        <v>124</v>
      </c>
      <c r="BB3500" s="75">
        <v>1</v>
      </c>
      <c r="BC3500" s="75" t="s">
        <v>125</v>
      </c>
      <c r="BD3500" s="99" t="s">
        <v>5257</v>
      </c>
      <c r="BE3500" s="100" t="s">
        <v>4</v>
      </c>
      <c r="BF3500" s="100" t="s">
        <v>4</v>
      </c>
      <c r="BG3500" s="99" t="s">
        <v>5258</v>
      </c>
      <c r="BH3500" s="101"/>
      <c r="BI3500" s="101"/>
      <c r="BJ3500" s="101"/>
      <c r="BK3500" s="101"/>
      <c r="BL3500" s="101"/>
      <c r="BM3500" s="101"/>
      <c r="BN3500" s="101"/>
      <c r="BO3500" s="103"/>
      <c r="BP3500" s="99">
        <v>140.622</v>
      </c>
      <c r="BQ3500" s="99">
        <v>121</v>
      </c>
      <c r="BR3500" s="101"/>
      <c r="BS3500" s="99" t="s">
        <v>5260</v>
      </c>
      <c r="BT3500" s="99" t="s">
        <v>5261</v>
      </c>
      <c r="BU3500" s="99">
        <v>5102</v>
      </c>
      <c r="BV3500" s="99"/>
      <c r="BW3500" s="99"/>
      <c r="BX3500" s="99"/>
      <c r="BY3500" s="99"/>
      <c r="BZ3500" s="99"/>
      <c r="CA3500" s="99"/>
      <c r="CB3500" s="99"/>
      <c r="CC3500" s="99">
        <v>102</v>
      </c>
      <c r="CD3500" s="99">
        <v>8</v>
      </c>
      <c r="CE3500" s="99">
        <v>8</v>
      </c>
      <c r="CF3500" s="99"/>
      <c r="CG3500" s="37" t="e">
        <f>VLOOKUP(Table_1[[#This Row],[EAN]],'[1]Planilha1'!$E:$R,13,0)</f>
        <v>#N/A</v>
      </c>
    </row>
    <row r="3501" ht="15" hidden="1">
      <c r="A3501" s="7"/>
      <c r="B3501" s="84" t="s">
        <v>2735</v>
      </c>
      <c r="C3501" s="75">
        <v>222820</v>
      </c>
      <c r="D3501" s="75">
        <v>12097176</v>
      </c>
      <c r="E3501" s="85">
        <v>7891000067048</v>
      </c>
      <c r="F3501" s="86" t="s">
        <v>4026</v>
      </c>
      <c r="G3501" s="75" t="s">
        <v>21</v>
      </c>
      <c r="H3501" s="75">
        <v>470</v>
      </c>
      <c r="I3501" s="87" t="s">
        <v>3887</v>
      </c>
      <c r="J3501" s="75" t="s">
        <v>3685</v>
      </c>
      <c r="K3501" s="88" t="s">
        <v>84</v>
      </c>
      <c r="L3501" s="88">
        <v>24</v>
      </c>
      <c r="M3501" s="88">
        <v>0</v>
      </c>
      <c r="N3501" s="75" t="s">
        <v>85</v>
      </c>
      <c r="O3501" s="75" t="s">
        <v>122</v>
      </c>
      <c r="P3501" s="106">
        <v>3.033333333333333</v>
      </c>
      <c r="Q3501" s="90">
        <f>(17/100+7.6/100+1.65/100)*P3501</f>
        <v>0.79625</v>
      </c>
      <c r="R3501" s="104"/>
      <c r="S3501" s="104"/>
      <c r="T3501" s="104"/>
      <c r="U3501" s="104"/>
      <c r="V3501" s="90">
        <f>+P3501-Q3501+R3501+S3501+T3501+U3501</f>
        <v>2.237083333333333</v>
      </c>
      <c r="W3501" s="91">
        <f>(1.02/100)</f>
        <v>1.02E-2</v>
      </c>
      <c r="X3501" s="91">
        <v>4.8E-3</v>
      </c>
      <c r="Y3501" s="91">
        <v>0.17</v>
      </c>
      <c r="Z3501" s="91">
        <v>1.65E-2</v>
      </c>
      <c r="AA3501" s="91">
        <v>7.6E-2</v>
      </c>
      <c r="AB3501" s="91">
        <f>SUM(W3501:AA3501)</f>
        <v>0.2775</v>
      </c>
      <c r="AC3501" s="75">
        <v>12</v>
      </c>
      <c r="AD3501" s="92">
        <f>IF(AL3501="","",+AC3501*AL3501)</f>
        <v>68.39490445859873</v>
      </c>
      <c r="AE3501" s="93">
        <f>IF(AL3501="","",+AL3501*AB3501)</f>
        <v>1.5816321656050958</v>
      </c>
      <c r="AF3501" s="92">
        <f>IF(AL3501="","",+AL3501-AE3501)</f>
        <v>4.1179432059447985</v>
      </c>
      <c r="AG3501" s="93">
        <f>+V3501</f>
        <v>2.237083333333333</v>
      </c>
      <c r="AH3501" s="92">
        <f>IF(AF3501="","",+AF3501-AG3501)</f>
        <v>1.8808598726114654</v>
      </c>
      <c r="AI3501" s="92">
        <f>IF(AH3501="","",+AH3501*AC3501)</f>
        <v>22.570318471337586</v>
      </c>
      <c r="AJ3501" s="93">
        <v>5.34</v>
      </c>
      <c r="AK3501" s="94">
        <v>0.33</v>
      </c>
      <c r="AL3501" s="93">
        <f>IF(V3501=0,"",V3501/(1-AB3501-AK3501))</f>
        <v>5.699575371549894</v>
      </c>
      <c r="AM3501" s="95">
        <v>0.33</v>
      </c>
      <c r="AN3501" s="93">
        <f>IF(V3501=0,"",V3501/(1-AB3501-AM3501))</f>
        <v>5.699575371549894</v>
      </c>
      <c r="AO3501" s="96">
        <v>1.2</v>
      </c>
      <c r="AP3501" s="93">
        <f>IF(BD!AJ3501="","",BD!AJ3501*BD!AO3501)</f>
        <v>6.4079999999999995</v>
      </c>
      <c r="AQ3501" s="91">
        <f>BD!AM3501/BD!AK3501-1</f>
        <v>0</v>
      </c>
      <c r="AR3501" s="91">
        <f>IF(BD!AN3501="","",IF(BD!AJ3501="","",BD!AN3501/BD!AJ3501-1))</f>
        <v>6.733621190072925E-2</v>
      </c>
      <c r="AS3501" s="91" t="str">
        <f>IF(BD!AN3501="","",IF(BD!AN3501&lt;BD!AL3501,"ABAIXO DA META","DENTRO DA META"))</f>
        <v>DENTRO DA META</v>
      </c>
      <c r="AT3501" s="91" t="str">
        <f>IF(BD!AJ3501="","EM ANÁLISE",IF(BD!AP3501&gt;=BD!AN3501,"GO", "NO GO"))</f>
        <v>GO</v>
      </c>
      <c r="AU3501" s="97">
        <f>IF(AN3501="","",+BD!$AN3501-AJ3501)</f>
        <v>0.3595753715498944</v>
      </c>
      <c r="AV3501" s="98"/>
      <c r="AW3501" s="90">
        <f>BD!P3501*BD!AC3501</f>
        <v>36.4</v>
      </c>
      <c r="AX3501" s="90">
        <f>BD!V3501*BD!AC3501</f>
        <v>26.845</v>
      </c>
      <c r="AY3501" s="90">
        <f>IF(BD!AN3501="","",BD!AN3501*BD!AC3501)</f>
        <v>68.39490445859873</v>
      </c>
      <c r="AZ3501" s="75" t="s">
        <v>5272</v>
      </c>
      <c r="BA3501" s="75" t="s">
        <v>124</v>
      </c>
      <c r="BB3501" s="75">
        <v>1</v>
      </c>
      <c r="BC3501" s="75" t="s">
        <v>125</v>
      </c>
      <c r="BD3501" s="99" t="s">
        <v>5257</v>
      </c>
      <c r="BE3501" s="100" t="s">
        <v>4</v>
      </c>
      <c r="BF3501" s="100" t="s">
        <v>4</v>
      </c>
      <c r="BG3501" s="99" t="s">
        <v>5258</v>
      </c>
      <c r="BH3501" s="101"/>
      <c r="BI3501" s="101"/>
      <c r="BJ3501" s="101"/>
      <c r="BK3501" s="101"/>
      <c r="BL3501" s="101"/>
      <c r="BM3501" s="101"/>
      <c r="BN3501" s="101"/>
      <c r="BO3501" s="103"/>
      <c r="BP3501" s="99">
        <v>140.622</v>
      </c>
      <c r="BQ3501" s="99">
        <v>121</v>
      </c>
      <c r="BR3501" s="101"/>
      <c r="BS3501" s="99" t="s">
        <v>5260</v>
      </c>
      <c r="BT3501" s="99" t="s">
        <v>5261</v>
      </c>
      <c r="BU3501" s="99">
        <v>5102</v>
      </c>
      <c r="BV3501" s="99"/>
      <c r="BW3501" s="99"/>
      <c r="BX3501" s="99"/>
      <c r="BY3501" s="99"/>
      <c r="BZ3501" s="99"/>
      <c r="CA3501" s="99"/>
      <c r="CB3501" s="99"/>
      <c r="CC3501" s="99">
        <v>102</v>
      </c>
      <c r="CD3501" s="99">
        <v>8</v>
      </c>
      <c r="CE3501" s="99">
        <v>8</v>
      </c>
      <c r="CF3501" s="99"/>
      <c r="CG3501" s="37" t="e">
        <f>VLOOKUP(Table_1[[#This Row],[EAN]],'[1]Planilha1'!$E:$R,13,0)</f>
        <v>#N/A</v>
      </c>
    </row>
    <row r="3502" ht="15" hidden="1">
      <c r="A3502" s="7"/>
      <c r="B3502" s="84" t="s">
        <v>2735</v>
      </c>
      <c r="C3502" s="75">
        <v>222821</v>
      </c>
      <c r="D3502" s="75"/>
      <c r="E3502" s="85">
        <v>7891000284636</v>
      </c>
      <c r="F3502" s="86" t="s">
        <v>4027</v>
      </c>
      <c r="G3502" s="75" t="s">
        <v>21</v>
      </c>
      <c r="H3502" s="75">
        <v>470</v>
      </c>
      <c r="I3502" s="87" t="s">
        <v>3887</v>
      </c>
      <c r="J3502" s="75" t="s">
        <v>3685</v>
      </c>
      <c r="K3502" s="88" t="s">
        <v>84</v>
      </c>
      <c r="L3502" s="88">
        <v>24</v>
      </c>
      <c r="M3502" s="88">
        <v>0</v>
      </c>
      <c r="N3502" s="75" t="s">
        <v>85</v>
      </c>
      <c r="O3502" s="75"/>
      <c r="P3502" s="106"/>
      <c r="Q3502" s="90">
        <f>(17/100+7.6/100+1.65/100)*P3502</f>
        <v>0</v>
      </c>
      <c r="R3502" s="104"/>
      <c r="S3502" s="104"/>
      <c r="T3502" s="104"/>
      <c r="U3502" s="104"/>
      <c r="V3502" s="90">
        <f>+P3502-Q3502+R3502+S3502+T3502+U3502</f>
        <v>0</v>
      </c>
      <c r="W3502" s="91">
        <f>(1.02/100)</f>
        <v>1.02E-2</v>
      </c>
      <c r="X3502" s="91">
        <v>4.8E-3</v>
      </c>
      <c r="Y3502" s="91">
        <v>0.17</v>
      </c>
      <c r="Z3502" s="91">
        <v>1.65E-2</v>
      </c>
      <c r="AA3502" s="91">
        <v>7.6E-2</v>
      </c>
      <c r="AB3502" s="91">
        <f>SUM(W3502:AA3502)</f>
        <v>0.2775</v>
      </c>
      <c r="AC3502" s="75">
        <v>12</v>
      </c>
      <c r="AD3502" s="92">
        <f>IF(AL3502="","",+AC3502*AL3502)</f>
      </c>
      <c r="AE3502" s="93">
        <f>IF(AL3502="","",+AL3502*AB3502)</f>
      </c>
      <c r="AF3502" s="92">
        <f>IF(AL3502="","",+AL3502-AE3502)</f>
      </c>
      <c r="AG3502" s="93">
        <f>+V3502</f>
        <v>0</v>
      </c>
      <c r="AH3502" s="92">
        <f>IF(AF3502="","",+AF3502-AG3502)</f>
      </c>
      <c r="AI3502" s="92">
        <f>IF(AH3502="","",+AH3502*AC3502)</f>
      </c>
      <c r="AJ3502" s="93"/>
      <c r="AK3502" s="94">
        <v>0.33</v>
      </c>
      <c r="AL3502" s="93">
        <f>IF(V3502=0,"",V3502/(1-AB3502-AK3502))</f>
      </c>
      <c r="AM3502" s="95">
        <v>0.33</v>
      </c>
      <c r="AN3502" s="93">
        <f>IF(V3502=0,"",V3502/(1-AB3502-AM3502))</f>
      </c>
      <c r="AO3502" s="96">
        <v>1.2</v>
      </c>
      <c r="AP3502" s="93">
        <f>IF(BD!AJ3502="","",BD!AJ3502*BD!AO3502)</f>
      </c>
      <c r="AQ3502" s="91">
        <f>BD!AM3502/BD!AK3502-1</f>
        <v>0</v>
      </c>
      <c r="AR3502" s="91">
        <f>IF(BD!AN3502="","",IF(BD!AJ3502="","",BD!AN3502/BD!AJ3502-1))</f>
      </c>
      <c r="AS3502" s="91">
        <f>IF(BD!AN3502="","",IF(BD!AN3502&lt;BD!AL3502,"ABAIXO DA META","DENTRO DA META"))</f>
      </c>
      <c r="AT3502" s="91" t="str">
        <f>IF(BD!AJ3502="","EM ANÁLISE",IF(BD!AP3502&gt;=BD!AN3502,"GO", "NO GO"))</f>
        <v>EM ANÁLISE</v>
      </c>
      <c r="AU3502" s="97">
        <f>IF(AN3502="","",+BD!$AN3502-AJ3502)</f>
      </c>
      <c r="AV3502" s="98"/>
      <c r="AW3502" s="90">
        <f>BD!P3502*BD!AC3502</f>
        <v>0</v>
      </c>
      <c r="AX3502" s="90">
        <f>BD!V3502*BD!AC3502</f>
        <v>0</v>
      </c>
      <c r="AY3502" s="90">
        <f>IF(BD!AN3502="","",BD!AN3502*BD!AC3502)</f>
      </c>
      <c r="AZ3502" s="75" t="s">
        <v>123</v>
      </c>
      <c r="BA3502" s="75" t="s">
        <v>124</v>
      </c>
      <c r="BB3502" s="75">
        <v>1</v>
      </c>
      <c r="BC3502" s="75" t="s">
        <v>125</v>
      </c>
      <c r="BD3502" s="104"/>
      <c r="BE3502" s="104"/>
      <c r="BF3502" s="101"/>
      <c r="BG3502" s="101"/>
      <c r="BH3502" s="101"/>
      <c r="BI3502" s="101"/>
      <c r="BJ3502" s="101"/>
      <c r="BK3502" s="101"/>
      <c r="BL3502" s="101"/>
      <c r="BM3502" s="101"/>
      <c r="BN3502" s="101"/>
      <c r="BO3502" s="103"/>
      <c r="BP3502" s="101"/>
      <c r="BQ3502" s="101"/>
      <c r="BR3502" s="101"/>
      <c r="BS3502" s="101"/>
      <c r="BT3502" s="101"/>
      <c r="BU3502" s="101"/>
      <c r="BV3502" s="101"/>
      <c r="BW3502" s="101"/>
      <c r="BX3502" s="101"/>
      <c r="BY3502" s="101"/>
      <c r="BZ3502" s="101"/>
      <c r="CA3502" s="101"/>
      <c r="CB3502" s="101"/>
      <c r="CC3502" s="101"/>
      <c r="CD3502" s="101"/>
      <c r="CE3502" s="101"/>
      <c r="CF3502" s="101"/>
      <c r="CG3502" s="37" t="e">
        <f>VLOOKUP(Table_1[[#This Row],[EAN]],'[1]Planilha1'!$E:$R,13,0)</f>
        <v>#N/A</v>
      </c>
    </row>
    <row r="3503" ht="15" hidden="1">
      <c r="A3503" s="7"/>
      <c r="B3503" s="84" t="s">
        <v>2735</v>
      </c>
      <c r="C3503" s="75">
        <v>222822</v>
      </c>
      <c r="D3503" s="75">
        <v>12290967</v>
      </c>
      <c r="E3503" s="85">
        <v>7891000110829</v>
      </c>
      <c r="F3503" s="86" t="s">
        <v>4028</v>
      </c>
      <c r="G3503" s="75" t="s">
        <v>21</v>
      </c>
      <c r="H3503" s="75">
        <v>470</v>
      </c>
      <c r="I3503" s="87" t="s">
        <v>3887</v>
      </c>
      <c r="J3503" s="75" t="s">
        <v>3685</v>
      </c>
      <c r="K3503" s="88" t="s">
        <v>84</v>
      </c>
      <c r="L3503" s="88">
        <v>24</v>
      </c>
      <c r="M3503" s="88">
        <v>0</v>
      </c>
      <c r="N3503" s="75" t="s">
        <v>85</v>
      </c>
      <c r="O3503" s="75" t="s">
        <v>122</v>
      </c>
      <c r="P3503" s="106">
        <v>3.033333333333333</v>
      </c>
      <c r="Q3503" s="90">
        <f>(17/100+7.6/100+1.65/100)*P3503</f>
        <v>0.79625</v>
      </c>
      <c r="R3503" s="104"/>
      <c r="S3503" s="104"/>
      <c r="T3503" s="104"/>
      <c r="U3503" s="104"/>
      <c r="V3503" s="90">
        <f>+P3503-Q3503+R3503+S3503+T3503+U3503</f>
        <v>2.237083333333333</v>
      </c>
      <c r="W3503" s="91">
        <f>(1.02/100)</f>
        <v>1.02E-2</v>
      </c>
      <c r="X3503" s="91">
        <v>4.8E-3</v>
      </c>
      <c r="Y3503" s="91">
        <v>0.17</v>
      </c>
      <c r="Z3503" s="91">
        <v>1.65E-2</v>
      </c>
      <c r="AA3503" s="91">
        <v>7.6E-2</v>
      </c>
      <c r="AB3503" s="91">
        <f>SUM(W3503:AA3503)</f>
        <v>0.2775</v>
      </c>
      <c r="AC3503" s="75">
        <v>12</v>
      </c>
      <c r="AD3503" s="92">
        <f>IF(AL3503="","",+AC3503*AL3503)</f>
        <v>68.39490445859873</v>
      </c>
      <c r="AE3503" s="93">
        <f>IF(AL3503="","",+AL3503*AB3503)</f>
        <v>1.5816321656050958</v>
      </c>
      <c r="AF3503" s="92">
        <f>IF(AL3503="","",+AL3503-AE3503)</f>
        <v>4.1179432059447985</v>
      </c>
      <c r="AG3503" s="93">
        <f>+V3503</f>
        <v>2.237083333333333</v>
      </c>
      <c r="AH3503" s="92">
        <f>IF(AF3503="","",+AF3503-AG3503)</f>
        <v>1.8808598726114654</v>
      </c>
      <c r="AI3503" s="92">
        <f>IF(AH3503="","",+AH3503*AC3503)</f>
        <v>22.570318471337586</v>
      </c>
      <c r="AJ3503" s="93">
        <v>5.99</v>
      </c>
      <c r="AK3503" s="94">
        <v>0.33</v>
      </c>
      <c r="AL3503" s="93">
        <f>IF(V3503=0,"",V3503/(1-AB3503-AK3503))</f>
        <v>5.699575371549894</v>
      </c>
      <c r="AM3503" s="95">
        <v>0.33</v>
      </c>
      <c r="AN3503" s="93">
        <f>IF(V3503=0,"",V3503/(1-AB3503-AM3503))</f>
        <v>5.699575371549894</v>
      </c>
      <c r="AO3503" s="96">
        <v>1.2</v>
      </c>
      <c r="AP3503" s="93">
        <f>IF(BD!AJ3503="","",BD!AJ3503*BD!AO3503)</f>
        <v>7.188</v>
      </c>
      <c r="AQ3503" s="91">
        <f>BD!AM3503/BD!AK3503-1</f>
        <v>0</v>
      </c>
      <c r="AR3503" s="91">
        <f>IF(BD!AN3503="","",IF(BD!AJ3503="","",BD!AN3503/BD!AJ3503-1))</f>
        <v>-4.848491292990087E-2</v>
      </c>
      <c r="AS3503" s="91" t="str">
        <f>IF(BD!AN3503="","",IF(BD!AN3503&lt;BD!AL3503,"ABAIXO DA META","DENTRO DA META"))</f>
        <v>DENTRO DA META</v>
      </c>
      <c r="AT3503" s="91" t="str">
        <f>IF(BD!AJ3503="","EM ANÁLISE",IF(BD!AP3503&gt;=BD!AN3503,"GO", "NO GO"))</f>
        <v>GO</v>
      </c>
      <c r="AU3503" s="97">
        <f>IF(AN3503="","",+BD!$AN3503-AJ3503)</f>
        <v>-0.29042462845010597</v>
      </c>
      <c r="AV3503" s="98"/>
      <c r="AW3503" s="90">
        <f>BD!P3503*BD!AC3503</f>
        <v>36.4</v>
      </c>
      <c r="AX3503" s="90">
        <f>BD!V3503*BD!AC3503</f>
        <v>26.845</v>
      </c>
      <c r="AY3503" s="90">
        <f>IF(BD!AN3503="","",BD!AN3503*BD!AC3503)</f>
        <v>68.39490445859873</v>
      </c>
      <c r="AZ3503" s="75" t="s">
        <v>5272</v>
      </c>
      <c r="BA3503" s="75" t="s">
        <v>124</v>
      </c>
      <c r="BB3503" s="75">
        <v>1</v>
      </c>
      <c r="BC3503" s="75" t="s">
        <v>125</v>
      </c>
      <c r="BD3503" s="99" t="s">
        <v>5257</v>
      </c>
      <c r="BE3503" s="100" t="s">
        <v>4</v>
      </c>
      <c r="BF3503" s="100" t="s">
        <v>4</v>
      </c>
      <c r="BG3503" s="99" t="s">
        <v>5258</v>
      </c>
      <c r="BH3503" s="101"/>
      <c r="BI3503" s="101"/>
      <c r="BJ3503" s="101"/>
      <c r="BK3503" s="101"/>
      <c r="BL3503" s="101"/>
      <c r="BM3503" s="101"/>
      <c r="BN3503" s="101"/>
      <c r="BO3503" s="103"/>
      <c r="BP3503" s="99">
        <v>140.622</v>
      </c>
      <c r="BQ3503" s="99">
        <v>121</v>
      </c>
      <c r="BR3503" s="101"/>
      <c r="BS3503" s="99" t="s">
        <v>5260</v>
      </c>
      <c r="BT3503" s="99" t="s">
        <v>5261</v>
      </c>
      <c r="BU3503" s="99">
        <v>5102</v>
      </c>
      <c r="BV3503" s="99"/>
      <c r="BW3503" s="99"/>
      <c r="BX3503" s="99"/>
      <c r="BY3503" s="99"/>
      <c r="BZ3503" s="99"/>
      <c r="CA3503" s="99"/>
      <c r="CB3503" s="99"/>
      <c r="CC3503" s="99">
        <v>102</v>
      </c>
      <c r="CD3503" s="99">
        <v>8</v>
      </c>
      <c r="CE3503" s="99">
        <v>8</v>
      </c>
      <c r="CF3503" s="99"/>
      <c r="CG3503" s="37" t="e">
        <f>VLOOKUP(Table_1[[#This Row],[EAN]],'[1]Planilha1'!$E:$R,13,0)</f>
        <v>#N/A</v>
      </c>
    </row>
    <row r="3504" ht="15" hidden="1">
      <c r="A3504" s="7"/>
      <c r="B3504" s="84" t="s">
        <v>2735</v>
      </c>
      <c r="C3504" s="75">
        <v>222823</v>
      </c>
      <c r="D3504" s="75">
        <v>12242943</v>
      </c>
      <c r="E3504" s="85">
        <v>7891000101926</v>
      </c>
      <c r="F3504" s="86" t="s">
        <v>4029</v>
      </c>
      <c r="G3504" s="75" t="s">
        <v>21</v>
      </c>
      <c r="H3504" s="75">
        <v>470</v>
      </c>
      <c r="I3504" s="87" t="s">
        <v>3887</v>
      </c>
      <c r="J3504" s="75" t="s">
        <v>3685</v>
      </c>
      <c r="K3504" s="88" t="s">
        <v>84</v>
      </c>
      <c r="L3504" s="88">
        <v>24</v>
      </c>
      <c r="M3504" s="88">
        <v>0</v>
      </c>
      <c r="N3504" s="75" t="s">
        <v>85</v>
      </c>
      <c r="O3504" s="75" t="s">
        <v>122</v>
      </c>
      <c r="P3504" s="106">
        <v>3.033333333333333</v>
      </c>
      <c r="Q3504" s="90">
        <f>(17/100+7.6/100+1.65/100)*P3504</f>
        <v>0.79625</v>
      </c>
      <c r="R3504" s="104"/>
      <c r="S3504" s="104"/>
      <c r="T3504" s="104"/>
      <c r="U3504" s="104"/>
      <c r="V3504" s="90">
        <f>+P3504-Q3504+R3504+S3504+T3504+U3504</f>
        <v>2.237083333333333</v>
      </c>
      <c r="W3504" s="91">
        <f>(1.02/100)</f>
        <v>1.02E-2</v>
      </c>
      <c r="X3504" s="91">
        <v>4.8E-3</v>
      </c>
      <c r="Y3504" s="91">
        <v>0.17</v>
      </c>
      <c r="Z3504" s="91">
        <v>1.65E-2</v>
      </c>
      <c r="AA3504" s="91">
        <v>7.6E-2</v>
      </c>
      <c r="AB3504" s="91">
        <f>SUM(W3504:AA3504)</f>
        <v>0.2775</v>
      </c>
      <c r="AC3504" s="75">
        <v>12</v>
      </c>
      <c r="AD3504" s="92">
        <f>IF(AL3504="","",+AC3504*AL3504)</f>
        <v>68.39490445859873</v>
      </c>
      <c r="AE3504" s="93">
        <f>IF(AL3504="","",+AL3504*AB3504)</f>
        <v>1.5816321656050958</v>
      </c>
      <c r="AF3504" s="92">
        <f>IF(AL3504="","",+AL3504-AE3504)</f>
        <v>4.1179432059447985</v>
      </c>
      <c r="AG3504" s="93">
        <f>+V3504</f>
        <v>2.237083333333333</v>
      </c>
      <c r="AH3504" s="92">
        <f>IF(AF3504="","",+AF3504-AG3504)</f>
        <v>1.8808598726114654</v>
      </c>
      <c r="AI3504" s="92">
        <f>IF(AH3504="","",+AH3504*AC3504)</f>
        <v>22.570318471337586</v>
      </c>
      <c r="AJ3504" s="93">
        <v>5.34</v>
      </c>
      <c r="AK3504" s="94">
        <v>0.33</v>
      </c>
      <c r="AL3504" s="93">
        <f>IF(V3504=0,"",V3504/(1-AB3504-AK3504))</f>
        <v>5.699575371549894</v>
      </c>
      <c r="AM3504" s="95">
        <v>0.33</v>
      </c>
      <c r="AN3504" s="93">
        <f>IF(V3504=0,"",V3504/(1-AB3504-AM3504))</f>
        <v>5.699575371549894</v>
      </c>
      <c r="AO3504" s="96">
        <v>1.2</v>
      </c>
      <c r="AP3504" s="93">
        <f>IF(BD!AJ3504="","",BD!AJ3504*BD!AO3504)</f>
        <v>6.4079999999999995</v>
      </c>
      <c r="AQ3504" s="91">
        <f>BD!AM3504/BD!AK3504-1</f>
        <v>0</v>
      </c>
      <c r="AR3504" s="91">
        <f>IF(BD!AN3504="","",IF(BD!AJ3504="","",BD!AN3504/BD!AJ3504-1))</f>
        <v>6.733621190072925E-2</v>
      </c>
      <c r="AS3504" s="91" t="str">
        <f>IF(BD!AN3504="","",IF(BD!AN3504&lt;BD!AL3504,"ABAIXO DA META","DENTRO DA META"))</f>
        <v>DENTRO DA META</v>
      </c>
      <c r="AT3504" s="91" t="str">
        <f>IF(BD!AJ3504="","EM ANÁLISE",IF(BD!AP3504&gt;=BD!AN3504,"GO", "NO GO"))</f>
        <v>GO</v>
      </c>
      <c r="AU3504" s="97">
        <f>IF(AN3504="","",+BD!$AN3504-AJ3504)</f>
        <v>0.3595753715498944</v>
      </c>
      <c r="AV3504" s="98"/>
      <c r="AW3504" s="90">
        <f>BD!P3504*BD!AC3504</f>
        <v>36.4</v>
      </c>
      <c r="AX3504" s="90">
        <f>BD!V3504*BD!AC3504</f>
        <v>26.845</v>
      </c>
      <c r="AY3504" s="90">
        <f>IF(BD!AN3504="","",BD!AN3504*BD!AC3504)</f>
        <v>68.39490445859873</v>
      </c>
      <c r="AZ3504" s="75" t="s">
        <v>5272</v>
      </c>
      <c r="BA3504" s="75" t="s">
        <v>124</v>
      </c>
      <c r="BB3504" s="75">
        <v>1</v>
      </c>
      <c r="BC3504" s="75" t="s">
        <v>125</v>
      </c>
      <c r="BD3504" s="99" t="s">
        <v>5257</v>
      </c>
      <c r="BE3504" s="100" t="s">
        <v>4</v>
      </c>
      <c r="BF3504" s="100" t="s">
        <v>4</v>
      </c>
      <c r="BG3504" s="99" t="s">
        <v>5258</v>
      </c>
      <c r="BH3504" s="101"/>
      <c r="BI3504" s="101"/>
      <c r="BJ3504" s="101"/>
      <c r="BK3504" s="101"/>
      <c r="BL3504" s="101"/>
      <c r="BM3504" s="101"/>
      <c r="BN3504" s="101"/>
      <c r="BO3504" s="103"/>
      <c r="BP3504" s="99">
        <v>140.622</v>
      </c>
      <c r="BQ3504" s="99">
        <v>121</v>
      </c>
      <c r="BR3504" s="101"/>
      <c r="BS3504" s="99" t="s">
        <v>5260</v>
      </c>
      <c r="BT3504" s="99" t="s">
        <v>5261</v>
      </c>
      <c r="BU3504" s="99">
        <v>5102</v>
      </c>
      <c r="BV3504" s="99"/>
      <c r="BW3504" s="99"/>
      <c r="BX3504" s="99"/>
      <c r="BY3504" s="99"/>
      <c r="BZ3504" s="99"/>
      <c r="CA3504" s="99"/>
      <c r="CB3504" s="99"/>
      <c r="CC3504" s="99">
        <v>102</v>
      </c>
      <c r="CD3504" s="99">
        <v>8</v>
      </c>
      <c r="CE3504" s="99">
        <v>8</v>
      </c>
      <c r="CF3504" s="99"/>
      <c r="CG3504" s="37" t="e">
        <f>VLOOKUP(Table_1[[#This Row],[EAN]],'[1]Planilha1'!$E:$R,13,0)</f>
        <v>#N/A</v>
      </c>
    </row>
    <row r="3505" ht="15" hidden="1">
      <c r="A3505" s="7"/>
      <c r="B3505" s="84" t="s">
        <v>2735</v>
      </c>
      <c r="C3505" s="75">
        <v>222824</v>
      </c>
      <c r="D3505" s="75">
        <v>12187083</v>
      </c>
      <c r="E3505" s="85">
        <v>7891000090732</v>
      </c>
      <c r="F3505" s="86" t="s">
        <v>4030</v>
      </c>
      <c r="G3505" s="75" t="s">
        <v>21</v>
      </c>
      <c r="H3505" s="75">
        <v>470</v>
      </c>
      <c r="I3505" s="87" t="s">
        <v>3887</v>
      </c>
      <c r="J3505" s="75" t="s">
        <v>3685</v>
      </c>
      <c r="K3505" s="88" t="s">
        <v>84</v>
      </c>
      <c r="L3505" s="88">
        <v>24</v>
      </c>
      <c r="M3505" s="88">
        <v>0</v>
      </c>
      <c r="N3505" s="75" t="s">
        <v>85</v>
      </c>
      <c r="O3505" s="75" t="s">
        <v>122</v>
      </c>
      <c r="P3505" s="106">
        <v>3.11875</v>
      </c>
      <c r="Q3505" s="90">
        <f>(17/100+7.6/100+1.65/100)*P3505</f>
        <v>0.818671875</v>
      </c>
      <c r="R3505" s="104"/>
      <c r="S3505" s="104"/>
      <c r="T3505" s="104"/>
      <c r="U3505" s="104"/>
      <c r="V3505" s="90">
        <f>+P3505-Q3505+R3505+S3505+T3505+U3505</f>
        <v>2.3000781249999998</v>
      </c>
      <c r="W3505" s="91">
        <f>(1.02/100)</f>
        <v>1.02E-2</v>
      </c>
      <c r="X3505" s="91">
        <v>4.8E-3</v>
      </c>
      <c r="Y3505" s="91">
        <v>0.17</v>
      </c>
      <c r="Z3505" s="91">
        <v>1.65E-2</v>
      </c>
      <c r="AA3505" s="91">
        <v>7.6E-2</v>
      </c>
      <c r="AB3505" s="91">
        <f>SUM(W3505:AA3505)</f>
        <v>0.2775</v>
      </c>
      <c r="AC3505" s="75">
        <v>12</v>
      </c>
      <c r="AD3505" s="92">
        <f>IF(AL3505="","",+AC3505*AL3505)</f>
        <v>70.32085987261148</v>
      </c>
      <c r="AE3505" s="93">
        <f>IF(AL3505="","",+AL3505*AB3505)</f>
        <v>1.6261698845541406</v>
      </c>
      <c r="AF3505" s="92">
        <f>IF(AL3505="","",+AL3505-AE3505)</f>
        <v>4.233901771496816</v>
      </c>
      <c r="AG3505" s="93">
        <f>+V3505</f>
        <v>2.3000781249999998</v>
      </c>
      <c r="AH3505" s="92">
        <f>IF(AF3505="","",+AF3505-AG3505)</f>
        <v>1.9338236464968164</v>
      </c>
      <c r="AI3505" s="92">
        <f>IF(AH3505="","",+AH3505*AC3505)</f>
        <v>23.205883757961796</v>
      </c>
      <c r="AJ3505" s="93">
        <v>5.34</v>
      </c>
      <c r="AK3505" s="94">
        <v>0.33</v>
      </c>
      <c r="AL3505" s="93">
        <f>IF(V3505=0,"",V3505/(1-AB3505-AK3505))</f>
        <v>5.860071656050956</v>
      </c>
      <c r="AM3505" s="95">
        <v>0.33</v>
      </c>
      <c r="AN3505" s="93">
        <f>IF(V3505=0,"",V3505/(1-AB3505-AM3505))</f>
        <v>5.860071656050956</v>
      </c>
      <c r="AO3505" s="96">
        <v>1.2</v>
      </c>
      <c r="AP3505" s="93">
        <f>IF(BD!AJ3505="","",BD!AJ3505*BD!AO3505)</f>
        <v>6.4079999999999995</v>
      </c>
      <c r="AQ3505" s="91">
        <f>BD!AM3505/BD!AK3505-1</f>
        <v>0</v>
      </c>
      <c r="AR3505" s="91">
        <f>IF(BD!AN3505="","",IF(BD!AJ3505="","",BD!AN3505/BD!AJ3505-1))</f>
        <v>9.739169588969232E-2</v>
      </c>
      <c r="AS3505" s="91" t="str">
        <f>IF(BD!AN3505="","",IF(BD!AN3505&lt;BD!AL3505,"ABAIXO DA META","DENTRO DA META"))</f>
        <v>DENTRO DA META</v>
      </c>
      <c r="AT3505" s="91" t="str">
        <f>IF(BD!AJ3505="","EM ANÁLISE",IF(BD!AP3505&gt;=BD!AN3505,"GO", "NO GO"))</f>
        <v>GO</v>
      </c>
      <c r="AU3505" s="97">
        <f>IF(AN3505="","",+BD!$AN3505-AJ3505)</f>
        <v>0.5200716560509564</v>
      </c>
      <c r="AV3505" s="98"/>
      <c r="AW3505" s="90">
        <f>BD!P3505*BD!AC3505</f>
        <v>37.425</v>
      </c>
      <c r="AX3505" s="90">
        <f>BD!V3505*BD!AC3505</f>
        <v>27.600937499999997</v>
      </c>
      <c r="AY3505" s="90">
        <f>IF(BD!AN3505="","",BD!AN3505*BD!AC3505)</f>
        <v>70.32085987261148</v>
      </c>
      <c r="AZ3505" s="75" t="s">
        <v>5272</v>
      </c>
      <c r="BA3505" s="75" t="s">
        <v>124</v>
      </c>
      <c r="BB3505" s="75">
        <v>1</v>
      </c>
      <c r="BC3505" s="75" t="s">
        <v>125</v>
      </c>
      <c r="BD3505" s="99" t="s">
        <v>5257</v>
      </c>
      <c r="BE3505" s="100" t="s">
        <v>4</v>
      </c>
      <c r="BF3505" s="100" t="s">
        <v>4</v>
      </c>
      <c r="BG3505" s="99" t="s">
        <v>5258</v>
      </c>
      <c r="BH3505" s="101"/>
      <c r="BI3505" s="101"/>
      <c r="BJ3505" s="101"/>
      <c r="BK3505" s="101"/>
      <c r="BL3505" s="101"/>
      <c r="BM3505" s="101"/>
      <c r="BN3505" s="101"/>
      <c r="BO3505" s="103"/>
      <c r="BP3505" s="99">
        <v>140.622</v>
      </c>
      <c r="BQ3505" s="99">
        <v>121</v>
      </c>
      <c r="BR3505" s="101"/>
      <c r="BS3505" s="99" t="s">
        <v>5260</v>
      </c>
      <c r="BT3505" s="99" t="s">
        <v>5261</v>
      </c>
      <c r="BU3505" s="99">
        <v>5102</v>
      </c>
      <c r="BV3505" s="99"/>
      <c r="BW3505" s="99"/>
      <c r="BX3505" s="99"/>
      <c r="BY3505" s="99"/>
      <c r="BZ3505" s="99"/>
      <c r="CA3505" s="99"/>
      <c r="CB3505" s="99"/>
      <c r="CC3505" s="99">
        <v>102</v>
      </c>
      <c r="CD3505" s="99">
        <v>8</v>
      </c>
      <c r="CE3505" s="99">
        <v>8</v>
      </c>
      <c r="CF3505" s="99"/>
      <c r="CG3505" s="37" t="e">
        <f>VLOOKUP(Table_1[[#This Row],[EAN]],'[1]Planilha1'!$E:$R,13,0)</f>
        <v>#N/A</v>
      </c>
    </row>
    <row r="3506" ht="15" hidden="1">
      <c r="A3506" s="7"/>
      <c r="B3506" s="84" t="s">
        <v>2735</v>
      </c>
      <c r="C3506" s="75">
        <v>222825</v>
      </c>
      <c r="D3506" s="75">
        <v>12454893</v>
      </c>
      <c r="E3506" s="85">
        <v>7891000321164</v>
      </c>
      <c r="F3506" s="86" t="s">
        <v>4031</v>
      </c>
      <c r="G3506" s="75" t="s">
        <v>21</v>
      </c>
      <c r="H3506" s="75">
        <v>470</v>
      </c>
      <c r="I3506" s="87" t="s">
        <v>3887</v>
      </c>
      <c r="J3506" s="75" t="s">
        <v>3189</v>
      </c>
      <c r="K3506" s="88" t="s">
        <v>84</v>
      </c>
      <c r="L3506" s="88">
        <v>36</v>
      </c>
      <c r="M3506" s="88">
        <v>0</v>
      </c>
      <c r="N3506" s="75" t="s">
        <v>85</v>
      </c>
      <c r="O3506" s="75" t="s">
        <v>122</v>
      </c>
      <c r="P3506" s="106">
        <v>4.079722222222222</v>
      </c>
      <c r="Q3506" s="90">
        <f>(17/100+7.6/100+1.65/100)*P3506</f>
        <v>1.0709270833333333</v>
      </c>
      <c r="R3506" s="104"/>
      <c r="S3506" s="104"/>
      <c r="T3506" s="104"/>
      <c r="U3506" s="104"/>
      <c r="V3506" s="90">
        <f>+P3506-Q3506+R3506+S3506+T3506+U3506</f>
        <v>3.008795138888889</v>
      </c>
      <c r="W3506" s="91">
        <f>(1.02/100)</f>
        <v>1.02E-2</v>
      </c>
      <c r="X3506" s="91">
        <v>4.8E-3</v>
      </c>
      <c r="Y3506" s="91">
        <v>0.17</v>
      </c>
      <c r="Z3506" s="91">
        <v>1.65E-2</v>
      </c>
      <c r="AA3506" s="91">
        <v>7.6E-2</v>
      </c>
      <c r="AB3506" s="91">
        <f>SUM(W3506:AA3506)</f>
        <v>0.2775</v>
      </c>
      <c r="AC3506" s="75">
        <v>12</v>
      </c>
      <c r="AD3506" s="92">
        <f>IF(AL3506="","",+AC3506*AL3506)</f>
        <v>91.98864118895969</v>
      </c>
      <c r="AE3506" s="93">
        <f>IF(AL3506="","",+AL3506*AB3506)</f>
        <v>2.1272373274946927</v>
      </c>
      <c r="AF3506" s="92">
        <f>IF(AL3506="","",+AL3506-AE3506)</f>
        <v>5.538482771585281</v>
      </c>
      <c r="AG3506" s="93">
        <f>+V3506</f>
        <v>3.008795138888889</v>
      </c>
      <c r="AH3506" s="92">
        <f>IF(AF3506="","",+AF3506-AG3506)</f>
        <v>2.529687632696392</v>
      </c>
      <c r="AI3506" s="92">
        <f>IF(AH3506="","",+AH3506*AC3506)</f>
        <v>30.356251592356706</v>
      </c>
      <c r="AJ3506" s="93">
        <v>7.51</v>
      </c>
      <c r="AK3506" s="94">
        <v>0.33</v>
      </c>
      <c r="AL3506" s="93">
        <f>IF(V3506=0,"",V3506/(1-AB3506-AK3506))</f>
        <v>7.665720099079974</v>
      </c>
      <c r="AM3506" s="95">
        <v>0.33</v>
      </c>
      <c r="AN3506" s="93">
        <f>IF(V3506=0,"",V3506/(1-AB3506-AM3506))</f>
        <v>7.665720099079974</v>
      </c>
      <c r="AO3506" s="96">
        <v>1.2</v>
      </c>
      <c r="AP3506" s="93">
        <f>IF(BD!AJ3506="","",BD!AJ3506*BD!AO3506)</f>
        <v>9.011999999999999</v>
      </c>
      <c r="AQ3506" s="91">
        <f>BD!AM3506/BD!AK3506-1</f>
        <v>0</v>
      </c>
      <c r="AR3506" s="91">
        <f>IF(BD!AN3506="","",IF(BD!AJ3506="","",BD!AN3506/BD!AJ3506-1))</f>
        <v>2.073503316644132E-2</v>
      </c>
      <c r="AS3506" s="91" t="str">
        <f>IF(BD!AN3506="","",IF(BD!AN3506&lt;BD!AL3506,"ABAIXO DA META","DENTRO DA META"))</f>
        <v>DENTRO DA META</v>
      </c>
      <c r="AT3506" s="91" t="str">
        <f>IF(BD!AJ3506="","EM ANÁLISE",IF(BD!AP3506&gt;=BD!AN3506,"GO", "NO GO"))</f>
        <v>GO</v>
      </c>
      <c r="AU3506" s="97">
        <f>IF(AN3506="","",+BD!$AN3506-AJ3506)</f>
        <v>0.15572009907997408</v>
      </c>
      <c r="AV3506" s="98"/>
      <c r="AW3506" s="90">
        <f>BD!P3506*BD!AC3506</f>
        <v>48.95666666666666</v>
      </c>
      <c r="AX3506" s="90">
        <f>BD!V3506*BD!AC3506</f>
        <v>36.10554166666667</v>
      </c>
      <c r="AY3506" s="90">
        <f>IF(BD!AN3506="","",BD!AN3506*BD!AC3506)</f>
        <v>91.98864118895969</v>
      </c>
      <c r="AZ3506" s="75" t="s">
        <v>5272</v>
      </c>
      <c r="BA3506" s="75" t="s">
        <v>124</v>
      </c>
      <c r="BB3506" s="75">
        <v>1</v>
      </c>
      <c r="BC3506" s="75" t="s">
        <v>125</v>
      </c>
      <c r="BD3506" s="99" t="s">
        <v>5257</v>
      </c>
      <c r="BE3506" s="100" t="s">
        <v>4</v>
      </c>
      <c r="BF3506" s="100" t="s">
        <v>4</v>
      </c>
      <c r="BG3506" s="99" t="s">
        <v>5258</v>
      </c>
      <c r="BH3506" s="101"/>
      <c r="BI3506" s="101"/>
      <c r="BJ3506" s="101"/>
      <c r="BK3506" s="101"/>
      <c r="BL3506" s="101"/>
      <c r="BM3506" s="101"/>
      <c r="BN3506" s="101"/>
      <c r="BO3506" s="103"/>
      <c r="BP3506" s="99">
        <v>140.622</v>
      </c>
      <c r="BQ3506" s="99">
        <v>121</v>
      </c>
      <c r="BR3506" s="101"/>
      <c r="BS3506" s="99" t="s">
        <v>5260</v>
      </c>
      <c r="BT3506" s="99" t="s">
        <v>5261</v>
      </c>
      <c r="BU3506" s="99">
        <v>5102</v>
      </c>
      <c r="BV3506" s="99"/>
      <c r="BW3506" s="99"/>
      <c r="BX3506" s="99"/>
      <c r="BY3506" s="99"/>
      <c r="BZ3506" s="99"/>
      <c r="CA3506" s="99"/>
      <c r="CB3506" s="99"/>
      <c r="CC3506" s="99">
        <v>102</v>
      </c>
      <c r="CD3506" s="99">
        <v>8</v>
      </c>
      <c r="CE3506" s="99">
        <v>8</v>
      </c>
      <c r="CF3506" s="99"/>
      <c r="CG3506" s="37" t="e">
        <f>VLOOKUP(Table_1[[#This Row],[EAN]],'[1]Planilha1'!$E:$R,13,0)</f>
        <v>#N/A</v>
      </c>
    </row>
    <row r="3507" ht="15" hidden="1">
      <c r="A3507" s="7"/>
      <c r="B3507" s="84" t="s">
        <v>2735</v>
      </c>
      <c r="C3507" s="75">
        <v>222826</v>
      </c>
      <c r="D3507" s="75">
        <v>12454894</v>
      </c>
      <c r="E3507" s="85">
        <v>7891000321201</v>
      </c>
      <c r="F3507" s="86" t="s">
        <v>4032</v>
      </c>
      <c r="G3507" s="75" t="s">
        <v>21</v>
      </c>
      <c r="H3507" s="75">
        <v>470</v>
      </c>
      <c r="I3507" s="87" t="s">
        <v>3887</v>
      </c>
      <c r="J3507" s="75" t="s">
        <v>3189</v>
      </c>
      <c r="K3507" s="88" t="s">
        <v>84</v>
      </c>
      <c r="L3507" s="88">
        <v>36</v>
      </c>
      <c r="M3507" s="88">
        <v>0</v>
      </c>
      <c r="N3507" s="75" t="s">
        <v>85</v>
      </c>
      <c r="O3507" s="75" t="s">
        <v>122</v>
      </c>
      <c r="P3507" s="106">
        <v>4.079722222222222</v>
      </c>
      <c r="Q3507" s="90">
        <f>(17/100+7.6/100+1.65/100)*P3507</f>
        <v>1.0709270833333333</v>
      </c>
      <c r="R3507" s="104"/>
      <c r="S3507" s="104"/>
      <c r="T3507" s="104"/>
      <c r="U3507" s="104"/>
      <c r="V3507" s="90">
        <f>+P3507-Q3507+R3507+S3507+T3507+U3507</f>
        <v>3.008795138888889</v>
      </c>
      <c r="W3507" s="91">
        <f>(1.02/100)</f>
        <v>1.02E-2</v>
      </c>
      <c r="X3507" s="91">
        <v>4.8E-3</v>
      </c>
      <c r="Y3507" s="91">
        <v>0.17</v>
      </c>
      <c r="Z3507" s="91">
        <v>1.65E-2</v>
      </c>
      <c r="AA3507" s="91">
        <v>7.6E-2</v>
      </c>
      <c r="AB3507" s="91">
        <f>SUM(W3507:AA3507)</f>
        <v>0.2775</v>
      </c>
      <c r="AC3507" s="75">
        <v>12</v>
      </c>
      <c r="AD3507" s="92">
        <f>IF(AL3507="","",+AC3507*AL3507)</f>
        <v>91.98864118895969</v>
      </c>
      <c r="AE3507" s="93">
        <f>IF(AL3507="","",+AL3507*AB3507)</f>
        <v>2.1272373274946927</v>
      </c>
      <c r="AF3507" s="92">
        <f>IF(AL3507="","",+AL3507-AE3507)</f>
        <v>5.538482771585281</v>
      </c>
      <c r="AG3507" s="93">
        <f>+V3507</f>
        <v>3.008795138888889</v>
      </c>
      <c r="AH3507" s="92">
        <f>IF(AF3507="","",+AF3507-AG3507)</f>
        <v>2.529687632696392</v>
      </c>
      <c r="AI3507" s="92">
        <f>IF(AH3507="","",+AH3507*AC3507)</f>
        <v>30.356251592356706</v>
      </c>
      <c r="AJ3507" s="93">
        <v>7.51</v>
      </c>
      <c r="AK3507" s="94">
        <v>0.33</v>
      </c>
      <c r="AL3507" s="93">
        <f>IF(V3507=0,"",V3507/(1-AB3507-AK3507))</f>
        <v>7.665720099079974</v>
      </c>
      <c r="AM3507" s="95">
        <v>0.33</v>
      </c>
      <c r="AN3507" s="93">
        <f>IF(V3507=0,"",V3507/(1-AB3507-AM3507))</f>
        <v>7.665720099079974</v>
      </c>
      <c r="AO3507" s="96">
        <v>1.2</v>
      </c>
      <c r="AP3507" s="93">
        <f>IF(BD!AJ3507="","",BD!AJ3507*BD!AO3507)</f>
        <v>9.011999999999999</v>
      </c>
      <c r="AQ3507" s="91">
        <f>BD!AM3507/BD!AK3507-1</f>
        <v>0</v>
      </c>
      <c r="AR3507" s="91">
        <f>IF(BD!AN3507="","",IF(BD!AJ3507="","",BD!AN3507/BD!AJ3507-1))</f>
        <v>2.073503316644132E-2</v>
      </c>
      <c r="AS3507" s="91" t="str">
        <f>IF(BD!AN3507="","",IF(BD!AN3507&lt;BD!AL3507,"ABAIXO DA META","DENTRO DA META"))</f>
        <v>DENTRO DA META</v>
      </c>
      <c r="AT3507" s="91" t="str">
        <f>IF(BD!AJ3507="","EM ANÁLISE",IF(BD!AP3507&gt;=BD!AN3507,"GO", "NO GO"))</f>
        <v>GO</v>
      </c>
      <c r="AU3507" s="97">
        <f>IF(AN3507="","",+BD!$AN3507-AJ3507)</f>
        <v>0.15572009907997408</v>
      </c>
      <c r="AV3507" s="98"/>
      <c r="AW3507" s="90">
        <f>BD!P3507*BD!AC3507</f>
        <v>48.95666666666666</v>
      </c>
      <c r="AX3507" s="90">
        <f>BD!V3507*BD!AC3507</f>
        <v>36.10554166666667</v>
      </c>
      <c r="AY3507" s="90">
        <f>IF(BD!AN3507="","",BD!AN3507*BD!AC3507)</f>
        <v>91.98864118895969</v>
      </c>
      <c r="AZ3507" s="75" t="s">
        <v>5272</v>
      </c>
      <c r="BA3507" s="75" t="s">
        <v>124</v>
      </c>
      <c r="BB3507" s="75">
        <v>1</v>
      </c>
      <c r="BC3507" s="75" t="s">
        <v>125</v>
      </c>
      <c r="BD3507" s="99" t="s">
        <v>5257</v>
      </c>
      <c r="BE3507" s="100" t="s">
        <v>4</v>
      </c>
      <c r="BF3507" s="100" t="s">
        <v>4</v>
      </c>
      <c r="BG3507" s="99" t="s">
        <v>5258</v>
      </c>
      <c r="BH3507" s="101"/>
      <c r="BI3507" s="101"/>
      <c r="BJ3507" s="101"/>
      <c r="BK3507" s="101"/>
      <c r="BL3507" s="101"/>
      <c r="BM3507" s="101"/>
      <c r="BN3507" s="101"/>
      <c r="BO3507" s="103"/>
      <c r="BP3507" s="99">
        <v>140.622</v>
      </c>
      <c r="BQ3507" s="99">
        <v>121</v>
      </c>
      <c r="BR3507" s="101"/>
      <c r="BS3507" s="99" t="s">
        <v>5260</v>
      </c>
      <c r="BT3507" s="99" t="s">
        <v>5261</v>
      </c>
      <c r="BU3507" s="99">
        <v>5102</v>
      </c>
      <c r="BV3507" s="99"/>
      <c r="BW3507" s="99"/>
      <c r="BX3507" s="99"/>
      <c r="BY3507" s="99"/>
      <c r="BZ3507" s="99"/>
      <c r="CA3507" s="99"/>
      <c r="CB3507" s="99"/>
      <c r="CC3507" s="99">
        <v>102</v>
      </c>
      <c r="CD3507" s="99">
        <v>8</v>
      </c>
      <c r="CE3507" s="99">
        <v>8</v>
      </c>
      <c r="CF3507" s="99"/>
      <c r="CG3507" s="37" t="e">
        <f>VLOOKUP(Table_1[[#This Row],[EAN]],'[1]Planilha1'!$E:$R,13,0)</f>
        <v>#N/A</v>
      </c>
    </row>
    <row r="3508" ht="15" hidden="1">
      <c r="A3508" s="7"/>
      <c r="B3508" s="84" t="s">
        <v>2735</v>
      </c>
      <c r="C3508" s="75">
        <v>222827</v>
      </c>
      <c r="D3508" s="75">
        <v>418897</v>
      </c>
      <c r="E3508" s="85">
        <v>7891000889701</v>
      </c>
      <c r="F3508" s="86" t="s">
        <v>4033</v>
      </c>
      <c r="G3508" s="75" t="s">
        <v>21</v>
      </c>
      <c r="H3508" s="75">
        <v>470</v>
      </c>
      <c r="I3508" s="87" t="s">
        <v>3887</v>
      </c>
      <c r="J3508" s="75" t="s">
        <v>3189</v>
      </c>
      <c r="K3508" s="88" t="s">
        <v>84</v>
      </c>
      <c r="L3508" s="88">
        <v>40</v>
      </c>
      <c r="M3508" s="88">
        <v>0</v>
      </c>
      <c r="N3508" s="75" t="s">
        <v>85</v>
      </c>
      <c r="O3508" s="75" t="s">
        <v>122</v>
      </c>
      <c r="P3508" s="106">
        <v>4.07975</v>
      </c>
      <c r="Q3508" s="90">
        <f>(17/100+7.6/100+1.65/100)*P3508</f>
        <v>1.070934375</v>
      </c>
      <c r="R3508" s="104"/>
      <c r="S3508" s="104"/>
      <c r="T3508" s="104"/>
      <c r="U3508" s="104"/>
      <c r="V3508" s="90">
        <f>+P3508-Q3508+R3508+S3508+T3508+U3508</f>
        <v>3.0088156249999995</v>
      </c>
      <c r="W3508" s="91">
        <f>(1.02/100)</f>
        <v>1.02E-2</v>
      </c>
      <c r="X3508" s="91">
        <v>4.8E-3</v>
      </c>
      <c r="Y3508" s="91">
        <v>0.17</v>
      </c>
      <c r="Z3508" s="91">
        <v>1.65E-2</v>
      </c>
      <c r="AA3508" s="91">
        <v>7.6E-2</v>
      </c>
      <c r="AB3508" s="91">
        <f>SUM(W3508:AA3508)</f>
        <v>0.2775</v>
      </c>
      <c r="AC3508" s="75">
        <v>12</v>
      </c>
      <c r="AD3508" s="92">
        <f>IF(AL3508="","",+AC3508*AL3508)</f>
        <v>91.98926751592359</v>
      </c>
      <c r="AE3508" s="93">
        <f>IF(AL3508="","",+AL3508*AB3508)</f>
        <v>2.127251811305733</v>
      </c>
      <c r="AF3508" s="92">
        <f>IF(AL3508="","",+AL3508-AE3508)</f>
        <v>5.538520481687899</v>
      </c>
      <c r="AG3508" s="93">
        <f>+V3508</f>
        <v>3.0088156249999995</v>
      </c>
      <c r="AH3508" s="92">
        <f>IF(AF3508="","",+AF3508-AG3508)</f>
        <v>2.529704856687899</v>
      </c>
      <c r="AI3508" s="92">
        <f>IF(AH3508="","",+AH3508*AC3508)</f>
        <v>30.356458280254788</v>
      </c>
      <c r="AJ3508" s="93">
        <v>7.1</v>
      </c>
      <c r="AK3508" s="94">
        <v>0.33</v>
      </c>
      <c r="AL3508" s="93">
        <f>IF(V3508=0,"",V3508/(1-AB3508-AK3508))</f>
        <v>7.665772292993632</v>
      </c>
      <c r="AM3508" s="95">
        <v>0.33</v>
      </c>
      <c r="AN3508" s="93">
        <f>IF(V3508=0,"",V3508/(1-AB3508-AM3508))</f>
        <v>7.665772292993632</v>
      </c>
      <c r="AO3508" s="96">
        <v>1.2</v>
      </c>
      <c r="AP3508" s="93">
        <f>IF(BD!AJ3508="","",BD!AJ3508*BD!AO3508)</f>
        <v>8.52</v>
      </c>
      <c r="AQ3508" s="91">
        <f>BD!AM3508/BD!AK3508-1</f>
        <v>0</v>
      </c>
      <c r="AR3508" s="91">
        <f>IF(BD!AN3508="","",IF(BD!AJ3508="","",BD!AN3508/BD!AJ3508-1))</f>
        <v>7.968623844980738E-2</v>
      </c>
      <c r="AS3508" s="91" t="str">
        <f>IF(BD!AN3508="","",IF(BD!AN3508&lt;BD!AL3508,"ABAIXO DA META","DENTRO DA META"))</f>
        <v>DENTRO DA META</v>
      </c>
      <c r="AT3508" s="91" t="str">
        <f>IF(BD!AJ3508="","EM ANÁLISE",IF(BD!AP3508&gt;=BD!AN3508,"GO", "NO GO"))</f>
        <v>GO</v>
      </c>
      <c r="AU3508" s="97">
        <f>IF(AN3508="","",+BD!$AN3508-AJ3508)</f>
        <v>0.565772292993632</v>
      </c>
      <c r="AV3508" s="98"/>
      <c r="AW3508" s="90">
        <f>BD!P3508*BD!AC3508</f>
        <v>48.956999999999994</v>
      </c>
      <c r="AX3508" s="90">
        <f>BD!V3508*BD!AC3508</f>
        <v>36.10578749999999</v>
      </c>
      <c r="AY3508" s="90">
        <f>IF(BD!AN3508="","",BD!AN3508*BD!AC3508)</f>
        <v>91.98926751592359</v>
      </c>
      <c r="AZ3508" s="75" t="s">
        <v>5272</v>
      </c>
      <c r="BA3508" s="75" t="s">
        <v>124</v>
      </c>
      <c r="BB3508" s="75">
        <v>1</v>
      </c>
      <c r="BC3508" s="75" t="s">
        <v>125</v>
      </c>
      <c r="BD3508" s="99" t="s">
        <v>5257</v>
      </c>
      <c r="BE3508" s="100" t="s">
        <v>4</v>
      </c>
      <c r="BF3508" s="100" t="s">
        <v>4</v>
      </c>
      <c r="BG3508" s="99" t="s">
        <v>5258</v>
      </c>
      <c r="BH3508" s="101"/>
      <c r="BI3508" s="101"/>
      <c r="BJ3508" s="101"/>
      <c r="BK3508" s="101"/>
      <c r="BL3508" s="101"/>
      <c r="BM3508" s="101"/>
      <c r="BN3508" s="101"/>
      <c r="BO3508" s="103"/>
      <c r="BP3508" s="99">
        <v>140.622</v>
      </c>
      <c r="BQ3508" s="99">
        <v>121</v>
      </c>
      <c r="BR3508" s="101"/>
      <c r="BS3508" s="99" t="s">
        <v>5260</v>
      </c>
      <c r="BT3508" s="99" t="s">
        <v>5261</v>
      </c>
      <c r="BU3508" s="99">
        <v>5102</v>
      </c>
      <c r="BV3508" s="99"/>
      <c r="BW3508" s="99"/>
      <c r="BX3508" s="99"/>
      <c r="BY3508" s="99"/>
      <c r="BZ3508" s="99"/>
      <c r="CA3508" s="99"/>
      <c r="CB3508" s="99"/>
      <c r="CC3508" s="99">
        <v>102</v>
      </c>
      <c r="CD3508" s="99">
        <v>8</v>
      </c>
      <c r="CE3508" s="99">
        <v>8</v>
      </c>
      <c r="CF3508" s="99"/>
      <c r="CG3508" s="37" t="e">
        <f>VLOOKUP(Table_1[[#This Row],[EAN]],'[1]Planilha1'!$E:$R,13,0)</f>
        <v>#N/A</v>
      </c>
    </row>
    <row r="3509" ht="15" hidden="1">
      <c r="A3509" s="7"/>
      <c r="B3509" s="84" t="s">
        <v>2735</v>
      </c>
      <c r="C3509" s="75">
        <v>222828</v>
      </c>
      <c r="D3509" s="75">
        <v>12420288</v>
      </c>
      <c r="E3509" s="85">
        <v>7891000290026</v>
      </c>
      <c r="F3509" s="86" t="s">
        <v>4034</v>
      </c>
      <c r="G3509" s="75" t="s">
        <v>21</v>
      </c>
      <c r="H3509" s="75">
        <v>470</v>
      </c>
      <c r="I3509" s="87" t="s">
        <v>3887</v>
      </c>
      <c r="J3509" s="75" t="s">
        <v>3189</v>
      </c>
      <c r="K3509" s="88" t="s">
        <v>84</v>
      </c>
      <c r="L3509" s="88">
        <v>36</v>
      </c>
      <c r="M3509" s="88">
        <v>0</v>
      </c>
      <c r="N3509" s="75" t="s">
        <v>85</v>
      </c>
      <c r="O3509" s="75" t="s">
        <v>122</v>
      </c>
      <c r="P3509" s="106">
        <v>4.079722222222222</v>
      </c>
      <c r="Q3509" s="90">
        <f>(17/100+7.6/100+1.65/100)*P3509</f>
        <v>1.0709270833333333</v>
      </c>
      <c r="R3509" s="104"/>
      <c r="S3509" s="104"/>
      <c r="T3509" s="104"/>
      <c r="U3509" s="104"/>
      <c r="V3509" s="90">
        <f>+P3509-Q3509+R3509+S3509+T3509+U3509</f>
        <v>3.008795138888889</v>
      </c>
      <c r="W3509" s="91">
        <f>(1.02/100)</f>
        <v>1.02E-2</v>
      </c>
      <c r="X3509" s="91">
        <v>4.8E-3</v>
      </c>
      <c r="Y3509" s="91">
        <v>0.17</v>
      </c>
      <c r="Z3509" s="91">
        <v>1.65E-2</v>
      </c>
      <c r="AA3509" s="91">
        <v>7.6E-2</v>
      </c>
      <c r="AB3509" s="91">
        <f>SUM(W3509:AA3509)</f>
        <v>0.2775</v>
      </c>
      <c r="AC3509" s="75">
        <v>12</v>
      </c>
      <c r="AD3509" s="92">
        <f>IF(AL3509="","",+AC3509*AL3509)</f>
        <v>91.98864118895969</v>
      </c>
      <c r="AE3509" s="93">
        <f>IF(AL3509="","",+AL3509*AB3509)</f>
        <v>2.1272373274946927</v>
      </c>
      <c r="AF3509" s="92">
        <f>IF(AL3509="","",+AL3509-AE3509)</f>
        <v>5.538482771585281</v>
      </c>
      <c r="AG3509" s="93">
        <f>+V3509</f>
        <v>3.008795138888889</v>
      </c>
      <c r="AH3509" s="92">
        <f>IF(AF3509="","",+AF3509-AG3509)</f>
        <v>2.529687632696392</v>
      </c>
      <c r="AI3509" s="92">
        <f>IF(AH3509="","",+AH3509*AC3509)</f>
        <v>30.356251592356706</v>
      </c>
      <c r="AJ3509" s="93">
        <v>7.41</v>
      </c>
      <c r="AK3509" s="94">
        <v>0.33</v>
      </c>
      <c r="AL3509" s="93">
        <f>IF(V3509=0,"",V3509/(1-AB3509-AK3509))</f>
        <v>7.665720099079974</v>
      </c>
      <c r="AM3509" s="95">
        <v>0.33</v>
      </c>
      <c r="AN3509" s="93">
        <f>IF(V3509=0,"",V3509/(1-AB3509-AM3509))</f>
        <v>7.665720099079974</v>
      </c>
      <c r="AO3509" s="96">
        <v>1.2</v>
      </c>
      <c r="AP3509" s="93">
        <f>IF(BD!AJ3509="","",BD!AJ3509*BD!AO3509)</f>
        <v>8.892</v>
      </c>
      <c r="AQ3509" s="91">
        <f>BD!AM3509/BD!AK3509-1</f>
        <v>0</v>
      </c>
      <c r="AR3509" s="91">
        <f>IF(BD!AN3509="","",IF(BD!AJ3509="","",BD!AN3509/BD!AJ3509-1))</f>
        <v>3.451013482860654E-2</v>
      </c>
      <c r="AS3509" s="91" t="str">
        <f>IF(BD!AN3509="","",IF(BD!AN3509&lt;BD!AL3509,"ABAIXO DA META","DENTRO DA META"))</f>
        <v>DENTRO DA META</v>
      </c>
      <c r="AT3509" s="91" t="str">
        <f>IF(BD!AJ3509="","EM ANÁLISE",IF(BD!AP3509&gt;=BD!AN3509,"GO", "NO GO"))</f>
        <v>GO</v>
      </c>
      <c r="AU3509" s="97">
        <f>IF(AN3509="","",+BD!$AN3509-AJ3509)</f>
        <v>0.25572009907997373</v>
      </c>
      <c r="AV3509" s="98"/>
      <c r="AW3509" s="90">
        <f>BD!P3509*BD!AC3509</f>
        <v>48.95666666666666</v>
      </c>
      <c r="AX3509" s="90">
        <f>BD!V3509*BD!AC3509</f>
        <v>36.10554166666667</v>
      </c>
      <c r="AY3509" s="90">
        <f>IF(BD!AN3509="","",BD!AN3509*BD!AC3509)</f>
        <v>91.98864118895969</v>
      </c>
      <c r="AZ3509" s="75" t="s">
        <v>5272</v>
      </c>
      <c r="BA3509" s="75" t="s">
        <v>124</v>
      </c>
      <c r="BB3509" s="75">
        <v>1</v>
      </c>
      <c r="BC3509" s="75" t="s">
        <v>125</v>
      </c>
      <c r="BD3509" s="99" t="s">
        <v>5257</v>
      </c>
      <c r="BE3509" s="100" t="s">
        <v>4</v>
      </c>
      <c r="BF3509" s="100" t="s">
        <v>4</v>
      </c>
      <c r="BG3509" s="99" t="s">
        <v>5258</v>
      </c>
      <c r="BH3509" s="101"/>
      <c r="BI3509" s="101"/>
      <c r="BJ3509" s="101"/>
      <c r="BK3509" s="101"/>
      <c r="BL3509" s="101"/>
      <c r="BM3509" s="101"/>
      <c r="BN3509" s="101"/>
      <c r="BO3509" s="103"/>
      <c r="BP3509" s="99">
        <v>140.622</v>
      </c>
      <c r="BQ3509" s="99">
        <v>121</v>
      </c>
      <c r="BR3509" s="101"/>
      <c r="BS3509" s="99" t="s">
        <v>5260</v>
      </c>
      <c r="BT3509" s="99" t="s">
        <v>5261</v>
      </c>
      <c r="BU3509" s="99">
        <v>5102</v>
      </c>
      <c r="BV3509" s="99"/>
      <c r="BW3509" s="99"/>
      <c r="BX3509" s="99"/>
      <c r="BY3509" s="99"/>
      <c r="BZ3509" s="99"/>
      <c r="CA3509" s="99"/>
      <c r="CB3509" s="99"/>
      <c r="CC3509" s="99">
        <v>102</v>
      </c>
      <c r="CD3509" s="99">
        <v>8</v>
      </c>
      <c r="CE3509" s="99">
        <v>8</v>
      </c>
      <c r="CF3509" s="99"/>
      <c r="CG3509" s="37" t="e">
        <f>VLOOKUP(Table_1[[#This Row],[EAN]],'[1]Planilha1'!$E:$R,13,0)</f>
        <v>#N/A</v>
      </c>
    </row>
    <row r="3510" ht="15" hidden="1">
      <c r="A3510" s="7"/>
      <c r="B3510" s="84" t="s">
        <v>2735</v>
      </c>
      <c r="C3510" s="75">
        <v>222829</v>
      </c>
      <c r="D3510" s="75">
        <v>12457902</v>
      </c>
      <c r="E3510" s="85">
        <v>7891000324370</v>
      </c>
      <c r="F3510" s="86" t="s">
        <v>4035</v>
      </c>
      <c r="G3510" s="75" t="s">
        <v>21</v>
      </c>
      <c r="H3510" s="75">
        <v>470</v>
      </c>
      <c r="I3510" s="87" t="s">
        <v>3887</v>
      </c>
      <c r="J3510" s="75" t="s">
        <v>3189</v>
      </c>
      <c r="K3510" s="88" t="s">
        <v>84</v>
      </c>
      <c r="L3510" s="88">
        <v>36</v>
      </c>
      <c r="M3510" s="88">
        <v>0</v>
      </c>
      <c r="N3510" s="75" t="s">
        <v>85</v>
      </c>
      <c r="O3510" s="75" t="s">
        <v>122</v>
      </c>
      <c r="P3510" s="106">
        <v>4.079722222222222</v>
      </c>
      <c r="Q3510" s="90">
        <f>(17/100+7.6/100+1.65/100)*P3510</f>
        <v>1.0709270833333333</v>
      </c>
      <c r="R3510" s="104"/>
      <c r="S3510" s="104"/>
      <c r="T3510" s="104"/>
      <c r="U3510" s="104"/>
      <c r="V3510" s="90">
        <f>+P3510-Q3510+R3510+S3510+T3510+U3510</f>
        <v>3.008795138888889</v>
      </c>
      <c r="W3510" s="91">
        <f>(1.02/100)</f>
        <v>1.02E-2</v>
      </c>
      <c r="X3510" s="91">
        <v>4.8E-3</v>
      </c>
      <c r="Y3510" s="91">
        <v>0.17</v>
      </c>
      <c r="Z3510" s="91">
        <v>1.65E-2</v>
      </c>
      <c r="AA3510" s="91">
        <v>7.6E-2</v>
      </c>
      <c r="AB3510" s="91">
        <f>SUM(W3510:AA3510)</f>
        <v>0.2775</v>
      </c>
      <c r="AC3510" s="75">
        <v>12</v>
      </c>
      <c r="AD3510" s="92">
        <f>IF(AL3510="","",+AC3510*AL3510)</f>
        <v>91.98864118895969</v>
      </c>
      <c r="AE3510" s="93">
        <f>IF(AL3510="","",+AL3510*AB3510)</f>
        <v>2.1272373274946927</v>
      </c>
      <c r="AF3510" s="92">
        <f>IF(AL3510="","",+AL3510-AE3510)</f>
        <v>5.538482771585281</v>
      </c>
      <c r="AG3510" s="93">
        <f>+V3510</f>
        <v>3.008795138888889</v>
      </c>
      <c r="AH3510" s="92">
        <f>IF(AF3510="","",+AF3510-AG3510)</f>
        <v>2.529687632696392</v>
      </c>
      <c r="AI3510" s="92">
        <f>IF(AH3510="","",+AH3510*AC3510)</f>
        <v>30.356251592356706</v>
      </c>
      <c r="AJ3510" s="93">
        <v>8.95</v>
      </c>
      <c r="AK3510" s="94">
        <v>0.33</v>
      </c>
      <c r="AL3510" s="93">
        <f>IF(V3510=0,"",V3510/(1-AB3510-AK3510))</f>
        <v>7.665720099079974</v>
      </c>
      <c r="AM3510" s="95">
        <v>0.33</v>
      </c>
      <c r="AN3510" s="93">
        <f>IF(V3510=0,"",V3510/(1-AB3510-AM3510))</f>
        <v>7.665720099079974</v>
      </c>
      <c r="AO3510" s="96">
        <v>1.2</v>
      </c>
      <c r="AP3510" s="93">
        <f>IF(BD!AJ3510="","",BD!AJ3510*BD!AO3510)</f>
        <v>10.739999999999998</v>
      </c>
      <c r="AQ3510" s="91">
        <f>BD!AM3510/BD!AK3510-1</f>
        <v>0</v>
      </c>
      <c r="AR3510" s="91">
        <f>IF(BD!AN3510="","",IF(BD!AJ3510="","",BD!AN3510/BD!AJ3510-1))</f>
        <v>-0.14349496099665093</v>
      </c>
      <c r="AS3510" s="91" t="str">
        <f>IF(BD!AN3510="","",IF(BD!AN3510&lt;BD!AL3510,"ABAIXO DA META","DENTRO DA META"))</f>
        <v>DENTRO DA META</v>
      </c>
      <c r="AT3510" s="91" t="str">
        <f>IF(BD!AJ3510="","EM ANÁLISE",IF(BD!AP3510&gt;=BD!AN3510,"GO", "NO GO"))</f>
        <v>GO</v>
      </c>
      <c r="AU3510" s="97">
        <f>IF(AN3510="","",+BD!$AN3510-AJ3510)</f>
        <v>-1.2842799009200254</v>
      </c>
      <c r="AV3510" s="98"/>
      <c r="AW3510" s="90">
        <f>BD!P3510*BD!AC3510</f>
        <v>48.95666666666666</v>
      </c>
      <c r="AX3510" s="90">
        <f>BD!V3510*BD!AC3510</f>
        <v>36.10554166666667</v>
      </c>
      <c r="AY3510" s="90">
        <f>IF(BD!AN3510="","",BD!AN3510*BD!AC3510)</f>
        <v>91.98864118895969</v>
      </c>
      <c r="AZ3510" s="75" t="s">
        <v>5272</v>
      </c>
      <c r="BA3510" s="75" t="s">
        <v>124</v>
      </c>
      <c r="BB3510" s="75">
        <v>1</v>
      </c>
      <c r="BC3510" s="75" t="s">
        <v>125</v>
      </c>
      <c r="BD3510" s="99" t="s">
        <v>5257</v>
      </c>
      <c r="BE3510" s="100" t="s">
        <v>4</v>
      </c>
      <c r="BF3510" s="100" t="s">
        <v>4</v>
      </c>
      <c r="BG3510" s="99" t="s">
        <v>5258</v>
      </c>
      <c r="BH3510" s="101"/>
      <c r="BI3510" s="101"/>
      <c r="BJ3510" s="101"/>
      <c r="BK3510" s="101"/>
      <c r="BL3510" s="101"/>
      <c r="BM3510" s="101"/>
      <c r="BN3510" s="101"/>
      <c r="BO3510" s="103"/>
      <c r="BP3510" s="99">
        <v>140.622</v>
      </c>
      <c r="BQ3510" s="99">
        <v>121</v>
      </c>
      <c r="BR3510" s="101"/>
      <c r="BS3510" s="99" t="s">
        <v>5260</v>
      </c>
      <c r="BT3510" s="99" t="s">
        <v>5261</v>
      </c>
      <c r="BU3510" s="99">
        <v>5102</v>
      </c>
      <c r="BV3510" s="99"/>
      <c r="BW3510" s="99"/>
      <c r="BX3510" s="99"/>
      <c r="BY3510" s="99"/>
      <c r="BZ3510" s="99"/>
      <c r="CA3510" s="99"/>
      <c r="CB3510" s="99"/>
      <c r="CC3510" s="99">
        <v>102</v>
      </c>
      <c r="CD3510" s="99">
        <v>8</v>
      </c>
      <c r="CE3510" s="99">
        <v>8</v>
      </c>
      <c r="CF3510" s="99"/>
      <c r="CG3510" s="37" t="e">
        <f>VLOOKUP(Table_1[[#This Row],[EAN]],'[1]Planilha1'!$E:$R,13,0)</f>
        <v>#N/A</v>
      </c>
    </row>
    <row r="3511" ht="15" hidden="1">
      <c r="A3511" s="7"/>
      <c r="B3511" s="84" t="s">
        <v>2735</v>
      </c>
      <c r="C3511" s="75">
        <v>222830</v>
      </c>
      <c r="D3511" s="75">
        <v>12463210</v>
      </c>
      <c r="E3511" s="85">
        <v>7891000328279</v>
      </c>
      <c r="F3511" s="86" t="s">
        <v>4036</v>
      </c>
      <c r="G3511" s="75" t="s">
        <v>21</v>
      </c>
      <c r="H3511" s="75">
        <v>470</v>
      </c>
      <c r="I3511" s="87" t="s">
        <v>3887</v>
      </c>
      <c r="J3511" s="75" t="s">
        <v>3189</v>
      </c>
      <c r="K3511" s="88" t="s">
        <v>84</v>
      </c>
      <c r="L3511" s="88">
        <v>36</v>
      </c>
      <c r="M3511" s="88">
        <v>0</v>
      </c>
      <c r="N3511" s="75" t="s">
        <v>85</v>
      </c>
      <c r="O3511" s="75" t="s">
        <v>122</v>
      </c>
      <c r="P3511" s="106">
        <v>3.3597222222222225</v>
      </c>
      <c r="Q3511" s="90">
        <f>(17/100+7.6/100+1.65/100)*P3511</f>
        <v>0.8819270833333335</v>
      </c>
      <c r="R3511" s="104"/>
      <c r="S3511" s="104"/>
      <c r="T3511" s="104"/>
      <c r="U3511" s="104"/>
      <c r="V3511" s="90">
        <f>+P3511-Q3511+R3511+S3511+T3511+U3511</f>
        <v>2.4777951388888892</v>
      </c>
      <c r="W3511" s="91">
        <f>(1.02/100)</f>
        <v>1.02E-2</v>
      </c>
      <c r="X3511" s="91">
        <v>4.8E-3</v>
      </c>
      <c r="Y3511" s="91">
        <v>0.17</v>
      </c>
      <c r="Z3511" s="91">
        <v>1.65E-2</v>
      </c>
      <c r="AA3511" s="91">
        <v>7.6E-2</v>
      </c>
      <c r="AB3511" s="91">
        <f>SUM(W3511:AA3511)</f>
        <v>0.2775</v>
      </c>
      <c r="AC3511" s="75">
        <v>12</v>
      </c>
      <c r="AD3511" s="92">
        <f>IF(AL3511="","",+AC3511*AL3511)</f>
        <v>75.75424628450108</v>
      </c>
      <c r="AE3511" s="93">
        <f>IF(AL3511="","",+AL3511*AB3511)</f>
        <v>1.7518169453290877</v>
      </c>
      <c r="AF3511" s="92">
        <f>IF(AL3511="","",+AL3511-AE3511)</f>
        <v>4.5610369117126695</v>
      </c>
      <c r="AG3511" s="93">
        <f>+V3511</f>
        <v>2.4777951388888892</v>
      </c>
      <c r="AH3511" s="92">
        <f>IF(AF3511="","",+AF3511-AG3511)</f>
        <v>2.08324177282378</v>
      </c>
      <c r="AI3511" s="92">
        <f>IF(AH3511="","",+AH3511*AC3511)</f>
        <v>24.998901273885362</v>
      </c>
      <c r="AJ3511" s="93">
        <v>4.99</v>
      </c>
      <c r="AK3511" s="94">
        <v>0.33</v>
      </c>
      <c r="AL3511" s="93">
        <f>IF(V3511=0,"",V3511/(1-AB3511-AK3511))</f>
        <v>6.312853857041757</v>
      </c>
      <c r="AM3511" s="95">
        <v>0.33</v>
      </c>
      <c r="AN3511" s="93">
        <f>IF(V3511=0,"",V3511/(1-AB3511-AM3511))</f>
        <v>6.312853857041757</v>
      </c>
      <c r="AO3511" s="96">
        <v>1.3</v>
      </c>
      <c r="AP3511" s="93">
        <f>IF(BD!AJ3511="","",BD!AJ3511*BD!AO3511)</f>
        <v>6.487</v>
      </c>
      <c r="AQ3511" s="91">
        <f>BD!AM3511/BD!AK3511-1</f>
        <v>0</v>
      </c>
      <c r="AR3511" s="91">
        <f>IF(BD!AN3511="","",IF(BD!AJ3511="","",BD!AN3511/BD!AJ3511-1))</f>
        <v>0.26510097335506155</v>
      </c>
      <c r="AS3511" s="91" t="str">
        <f>IF(BD!AN3511="","",IF(BD!AN3511&lt;BD!AL3511,"ABAIXO DA META","DENTRO DA META"))</f>
        <v>DENTRO DA META</v>
      </c>
      <c r="AT3511" s="91" t="str">
        <f>IF(BD!AJ3511="","EM ANÁLISE",IF(BD!AP3511&gt;=BD!AN3511,"GO", "NO GO"))</f>
        <v>GO</v>
      </c>
      <c r="AU3511" s="97">
        <f>IF(AN3511="","",+BD!$AN3511-AJ3511)</f>
        <v>1.322853857041757</v>
      </c>
      <c r="AV3511" s="98"/>
      <c r="AW3511" s="90">
        <f>BD!P3511*BD!AC3511</f>
        <v>40.31666666666667</v>
      </c>
      <c r="AX3511" s="90">
        <f>BD!V3511*BD!AC3511</f>
        <v>29.73354166666667</v>
      </c>
      <c r="AY3511" s="90">
        <f>IF(BD!AN3511="","",BD!AN3511*BD!AC3511)</f>
        <v>75.75424628450108</v>
      </c>
      <c r="AZ3511" s="75" t="s">
        <v>5272</v>
      </c>
      <c r="BA3511" s="75" t="s">
        <v>124</v>
      </c>
      <c r="BB3511" s="75">
        <v>1</v>
      </c>
      <c r="BC3511" s="75" t="s">
        <v>125</v>
      </c>
      <c r="BD3511" s="99" t="s">
        <v>5257</v>
      </c>
      <c r="BE3511" s="100" t="s">
        <v>4</v>
      </c>
      <c r="BF3511" s="100" t="s">
        <v>4</v>
      </c>
      <c r="BG3511" s="99" t="s">
        <v>5258</v>
      </c>
      <c r="BH3511" s="101"/>
      <c r="BI3511" s="101"/>
      <c r="BJ3511" s="101"/>
      <c r="BK3511" s="101"/>
      <c r="BL3511" s="101"/>
      <c r="BM3511" s="101"/>
      <c r="BN3511" s="101"/>
      <c r="BO3511" s="103"/>
      <c r="BP3511" s="99">
        <v>140.622</v>
      </c>
      <c r="BQ3511" s="99">
        <v>121</v>
      </c>
      <c r="BR3511" s="101"/>
      <c r="BS3511" s="99" t="s">
        <v>5260</v>
      </c>
      <c r="BT3511" s="99" t="s">
        <v>5261</v>
      </c>
      <c r="BU3511" s="99">
        <v>5102</v>
      </c>
      <c r="BV3511" s="99"/>
      <c r="BW3511" s="99"/>
      <c r="BX3511" s="99"/>
      <c r="BY3511" s="99"/>
      <c r="BZ3511" s="99"/>
      <c r="CA3511" s="99"/>
      <c r="CB3511" s="99"/>
      <c r="CC3511" s="99">
        <v>102</v>
      </c>
      <c r="CD3511" s="99">
        <v>8</v>
      </c>
      <c r="CE3511" s="99">
        <v>8</v>
      </c>
      <c r="CF3511" s="99"/>
      <c r="CG3511" s="37" t="e">
        <f>VLOOKUP(Table_1[[#This Row],[EAN]],'[1]Planilha1'!$E:$R,13,0)</f>
        <v>#N/A</v>
      </c>
    </row>
    <row r="3512" ht="15" hidden="1">
      <c r="A3512" s="7"/>
      <c r="B3512" s="84" t="s">
        <v>2735</v>
      </c>
      <c r="C3512" s="75">
        <v>222831</v>
      </c>
      <c r="D3512" s="75">
        <v>419128</v>
      </c>
      <c r="E3512" s="85">
        <v>7891000912805</v>
      </c>
      <c r="F3512" s="86" t="s">
        <v>4037</v>
      </c>
      <c r="G3512" s="75" t="s">
        <v>21</v>
      </c>
      <c r="H3512" s="75">
        <v>470</v>
      </c>
      <c r="I3512" s="87" t="s">
        <v>3887</v>
      </c>
      <c r="J3512" s="75" t="s">
        <v>3189</v>
      </c>
      <c r="K3512" s="88" t="s">
        <v>84</v>
      </c>
      <c r="L3512" s="88">
        <v>36</v>
      </c>
      <c r="M3512" s="88">
        <v>0</v>
      </c>
      <c r="N3512" s="75" t="s">
        <v>85</v>
      </c>
      <c r="O3512" s="75" t="s">
        <v>122</v>
      </c>
      <c r="P3512" s="106">
        <v>3.6694444444444443</v>
      </c>
      <c r="Q3512" s="90">
        <f>(17/100+7.6/100+1.65/100)*P3512</f>
        <v>0.9632291666666667</v>
      </c>
      <c r="R3512" s="104"/>
      <c r="S3512" s="104"/>
      <c r="T3512" s="104"/>
      <c r="U3512" s="104"/>
      <c r="V3512" s="90">
        <f>+P3512-Q3512+R3512+S3512+T3512+U3512</f>
        <v>2.7062152777777775</v>
      </c>
      <c r="W3512" s="91">
        <f>(1.02/100)</f>
        <v>1.02E-2</v>
      </c>
      <c r="X3512" s="91">
        <v>4.8E-3</v>
      </c>
      <c r="Y3512" s="91">
        <v>0.17</v>
      </c>
      <c r="Z3512" s="91">
        <v>1.65E-2</v>
      </c>
      <c r="AA3512" s="91">
        <v>7.6E-2</v>
      </c>
      <c r="AB3512" s="91">
        <f>SUM(W3512:AA3512)</f>
        <v>0.2775</v>
      </c>
      <c r="AC3512" s="75">
        <v>12</v>
      </c>
      <c r="AD3512" s="92">
        <f>IF(AL3512="","",+AC3512*AL3512)</f>
        <v>82.73779193205947</v>
      </c>
      <c r="AE3512" s="93">
        <f>IF(AL3512="","",+AL3512*AB3512)</f>
        <v>1.9133114384288752</v>
      </c>
      <c r="AF3512" s="92">
        <f>IF(AL3512="","",+AL3512-AE3512)</f>
        <v>4.981504555909414</v>
      </c>
      <c r="AG3512" s="93">
        <f>+V3512</f>
        <v>2.7062152777777775</v>
      </c>
      <c r="AH3512" s="92">
        <f>IF(AF3512="","",+AF3512-AG3512)</f>
        <v>2.2752892781316363</v>
      </c>
      <c r="AI3512" s="92">
        <f>IF(AH3512="","",+AH3512*AC3512)</f>
        <v>27.303471337579637</v>
      </c>
      <c r="AJ3512" s="93">
        <v>2.56</v>
      </c>
      <c r="AK3512" s="94">
        <v>0.33</v>
      </c>
      <c r="AL3512" s="93">
        <f>IF(V3512=0,"",V3512/(1-AB3512-AK3512))</f>
        <v>6.8948159943382885</v>
      </c>
      <c r="AM3512" s="95">
        <v>0.33</v>
      </c>
      <c r="AN3512" s="93">
        <f>IF(V3512=0,"",V3512/(1-AB3512-AM3512))</f>
        <v>6.8948159943382885</v>
      </c>
      <c r="AO3512" s="96">
        <v>1.2</v>
      </c>
      <c r="AP3512" s="93">
        <f>IF(BD!AJ3512="","",BD!AJ3512*BD!AO3512)</f>
        <v>3.072</v>
      </c>
      <c r="AQ3512" s="91">
        <f>BD!AM3512/BD!AK3512-1</f>
        <v>0</v>
      </c>
      <c r="AR3512" s="91">
        <f>IF(BD!AN3512="","",IF(BD!AJ3512="","",BD!AN3512/BD!AJ3512-1))</f>
        <v>1.6932874977883938</v>
      </c>
      <c r="AS3512" s="91" t="str">
        <f>IF(BD!AN3512="","",IF(BD!AN3512&lt;BD!AL3512,"ABAIXO DA META","DENTRO DA META"))</f>
        <v>DENTRO DA META</v>
      </c>
      <c r="AT3512" s="91" t="str">
        <f>IF(BD!AJ3512="","EM ANÁLISE",IF(BD!AP3512&gt;=BD!AN3512,"GO", "NO GO"))</f>
        <v>NO GO</v>
      </c>
      <c r="AU3512" s="97">
        <f>IF(AN3512="","",+BD!$AN3512-AJ3512)</f>
        <v>4.334815994338289</v>
      </c>
      <c r="AV3512" s="98"/>
      <c r="AW3512" s="90">
        <f>BD!P3512*BD!AC3512</f>
        <v>44.03333333333333</v>
      </c>
      <c r="AX3512" s="90">
        <f>BD!V3512*BD!AC3512</f>
        <v>32.47458333333333</v>
      </c>
      <c r="AY3512" s="90">
        <f>IF(BD!AN3512="","",BD!AN3512*BD!AC3512)</f>
        <v>82.73779193205947</v>
      </c>
      <c r="AZ3512" s="75" t="s">
        <v>5272</v>
      </c>
      <c r="BA3512" s="75" t="s">
        <v>124</v>
      </c>
      <c r="BB3512" s="75">
        <v>1</v>
      </c>
      <c r="BC3512" s="75" t="s">
        <v>125</v>
      </c>
      <c r="BD3512" s="99" t="s">
        <v>5257</v>
      </c>
      <c r="BE3512" s="100" t="s">
        <v>4</v>
      </c>
      <c r="BF3512" s="100" t="s">
        <v>4</v>
      </c>
      <c r="BG3512" s="99" t="s">
        <v>5258</v>
      </c>
      <c r="BH3512" s="101"/>
      <c r="BI3512" s="101"/>
      <c r="BJ3512" s="101"/>
      <c r="BK3512" s="101"/>
      <c r="BL3512" s="101"/>
      <c r="BM3512" s="101"/>
      <c r="BN3512" s="101"/>
      <c r="BO3512" s="103"/>
      <c r="BP3512" s="99">
        <v>140.622</v>
      </c>
      <c r="BQ3512" s="99">
        <v>121</v>
      </c>
      <c r="BR3512" s="101"/>
      <c r="BS3512" s="99" t="s">
        <v>5260</v>
      </c>
      <c r="BT3512" s="99" t="s">
        <v>5261</v>
      </c>
      <c r="BU3512" s="99">
        <v>5102</v>
      </c>
      <c r="BV3512" s="99"/>
      <c r="BW3512" s="99"/>
      <c r="BX3512" s="99"/>
      <c r="BY3512" s="99"/>
      <c r="BZ3512" s="99"/>
      <c r="CA3512" s="99"/>
      <c r="CB3512" s="99"/>
      <c r="CC3512" s="99">
        <v>102</v>
      </c>
      <c r="CD3512" s="99">
        <v>8</v>
      </c>
      <c r="CE3512" s="99">
        <v>8</v>
      </c>
      <c r="CF3512" s="99"/>
      <c r="CG3512" s="37" t="e">
        <f>VLOOKUP(Table_1[[#This Row],[EAN]],'[1]Planilha1'!$E:$R,13,0)</f>
        <v>#N/A</v>
      </c>
    </row>
    <row r="3513" ht="15" hidden="1">
      <c r="A3513" s="7"/>
      <c r="B3513" s="84" t="s">
        <v>2735</v>
      </c>
      <c r="C3513" s="75">
        <v>222832</v>
      </c>
      <c r="D3513" s="75">
        <v>12408972</v>
      </c>
      <c r="E3513" s="85">
        <v>7891000287521</v>
      </c>
      <c r="F3513" s="86" t="s">
        <v>4038</v>
      </c>
      <c r="G3513" s="75" t="s">
        <v>21</v>
      </c>
      <c r="H3513" s="75">
        <v>470</v>
      </c>
      <c r="I3513" s="87" t="s">
        <v>3887</v>
      </c>
      <c r="J3513" s="75" t="s">
        <v>3189</v>
      </c>
      <c r="K3513" s="88" t="s">
        <v>84</v>
      </c>
      <c r="L3513" s="88">
        <v>156</v>
      </c>
      <c r="M3513" s="88">
        <v>0</v>
      </c>
      <c r="N3513" s="75" t="s">
        <v>85</v>
      </c>
      <c r="O3513" s="75" t="s">
        <v>122</v>
      </c>
      <c r="P3513" s="106">
        <v>1.6876923076923078</v>
      </c>
      <c r="Q3513" s="90">
        <f>(17/100+7.6/100+1.65/100)*P3513</f>
        <v>0.44301923076923083</v>
      </c>
      <c r="R3513" s="104"/>
      <c r="S3513" s="104"/>
      <c r="T3513" s="104"/>
      <c r="U3513" s="104"/>
      <c r="V3513" s="90">
        <f>+P3513-Q3513+R3513+S3513+T3513+U3513</f>
        <v>1.244673076923077</v>
      </c>
      <c r="W3513" s="91">
        <f>(1.02/100)</f>
        <v>1.02E-2</v>
      </c>
      <c r="X3513" s="91">
        <v>4.8E-3</v>
      </c>
      <c r="Y3513" s="91">
        <v>0.17</v>
      </c>
      <c r="Z3513" s="91">
        <v>1.65E-2</v>
      </c>
      <c r="AA3513" s="91">
        <v>7.6E-2</v>
      </c>
      <c r="AB3513" s="91">
        <f>SUM(W3513:AA3513)</f>
        <v>0.2775</v>
      </c>
      <c r="AC3513" s="75">
        <v>12</v>
      </c>
      <c r="AD3513" s="92">
        <f>IF(AL3513="","",+AC3513*AL3513)</f>
        <v>38.05369916707497</v>
      </c>
      <c r="AE3513" s="93">
        <f>IF(AL3513="","",+AL3513*AB3513)</f>
        <v>0.8799917932386088</v>
      </c>
      <c r="AF3513" s="92">
        <f>IF(AL3513="","",+AL3513-AE3513)</f>
        <v>2.291149804017639</v>
      </c>
      <c r="AG3513" s="93">
        <f>+V3513</f>
        <v>1.244673076923077</v>
      </c>
      <c r="AH3513" s="92">
        <f>IF(AF3513="","",+AF3513-AG3513)</f>
        <v>1.046476727094562</v>
      </c>
      <c r="AI3513" s="92">
        <f>IF(AH3513="","",+AH3513*AC3513)</f>
        <v>12.557720725134745</v>
      </c>
      <c r="AJ3513" s="93">
        <v>3.1711415972562476</v>
      </c>
      <c r="AK3513" s="94">
        <v>0.33</v>
      </c>
      <c r="AL3513" s="93">
        <f>IF(V3513=0,"",V3513/(1-AB3513-AK3513))</f>
        <v>3.1711415972562476</v>
      </c>
      <c r="AM3513" s="95">
        <v>0.33</v>
      </c>
      <c r="AN3513" s="93">
        <f>IF(V3513=0,"",V3513/(1-AB3513-AM3513))</f>
        <v>3.1711415972562476</v>
      </c>
      <c r="AO3513" s="96">
        <v>1.2</v>
      </c>
      <c r="AP3513" s="93">
        <f>IF(BD!AJ3513="","",BD!AJ3513*BD!AO3513)</f>
        <v>3.805369916707497</v>
      </c>
      <c r="AQ3513" s="91">
        <f>BD!AM3513/BD!AK3513-1</f>
        <v>0</v>
      </c>
      <c r="AR3513" s="91">
        <f>IF(BD!AN3513="","",IF(BD!AJ3513="","",BD!AN3513/BD!AJ3513-1))</f>
        <v>0</v>
      </c>
      <c r="AS3513" s="91" t="str">
        <f>IF(BD!AN3513="","",IF(BD!AN3513&lt;BD!AL3513,"ABAIXO DA META","DENTRO DA META"))</f>
        <v>DENTRO DA META</v>
      </c>
      <c r="AT3513" s="91" t="str">
        <f>IF(BD!AJ3513="","EM ANÁLISE",IF(BD!AP3513&gt;=BD!AN3513,"GO", "NO GO"))</f>
        <v>GO</v>
      </c>
      <c r="AU3513" s="97">
        <f>IF(AN3513="","",+BD!$AN3513-AJ3513)</f>
        <v>0</v>
      </c>
      <c r="AV3513" s="98"/>
      <c r="AW3513" s="90">
        <f>BD!P3513*BD!AC3513</f>
        <v>20.252307692307696</v>
      </c>
      <c r="AX3513" s="90">
        <f>BD!V3513*BD!AC3513</f>
        <v>14.936076923076923</v>
      </c>
      <c r="AY3513" s="90">
        <f>IF(BD!AN3513="","",BD!AN3513*BD!AC3513)</f>
        <v>38.05369916707497</v>
      </c>
      <c r="AZ3513" s="75" t="s">
        <v>5272</v>
      </c>
      <c r="BA3513" s="75" t="s">
        <v>124</v>
      </c>
      <c r="BB3513" s="75">
        <v>1</v>
      </c>
      <c r="BC3513" s="75" t="s">
        <v>125</v>
      </c>
      <c r="BD3513" s="99" t="s">
        <v>5257</v>
      </c>
      <c r="BE3513" s="100" t="s">
        <v>4</v>
      </c>
      <c r="BF3513" s="100" t="s">
        <v>4</v>
      </c>
      <c r="BG3513" s="99" t="s">
        <v>5258</v>
      </c>
      <c r="BH3513" s="101"/>
      <c r="BI3513" s="101"/>
      <c r="BJ3513" s="101"/>
      <c r="BK3513" s="101"/>
      <c r="BL3513" s="101"/>
      <c r="BM3513" s="101"/>
      <c r="BN3513" s="101"/>
      <c r="BO3513" s="103"/>
      <c r="BP3513" s="99">
        <v>140.622</v>
      </c>
      <c r="BQ3513" s="99">
        <v>121</v>
      </c>
      <c r="BR3513" s="101"/>
      <c r="BS3513" s="99" t="s">
        <v>5260</v>
      </c>
      <c r="BT3513" s="99" t="s">
        <v>5261</v>
      </c>
      <c r="BU3513" s="99">
        <v>5102</v>
      </c>
      <c r="BV3513" s="99"/>
      <c r="BW3513" s="99"/>
      <c r="BX3513" s="99"/>
      <c r="BY3513" s="99"/>
      <c r="BZ3513" s="99"/>
      <c r="CA3513" s="99"/>
      <c r="CB3513" s="99"/>
      <c r="CC3513" s="99">
        <v>102</v>
      </c>
      <c r="CD3513" s="99">
        <v>8</v>
      </c>
      <c r="CE3513" s="99">
        <v>8</v>
      </c>
      <c r="CF3513" s="99"/>
      <c r="CG3513" s="37" t="e">
        <f>VLOOKUP(Table_1[[#This Row],[EAN]],'[1]Planilha1'!$E:$R,13,0)</f>
        <v>#N/A</v>
      </c>
    </row>
    <row r="3514" ht="15" hidden="1">
      <c r="A3514" s="7"/>
      <c r="B3514" s="84" t="s">
        <v>2735</v>
      </c>
      <c r="C3514" s="75">
        <v>222833</v>
      </c>
      <c r="D3514" s="75">
        <v>12340110</v>
      </c>
      <c r="E3514" s="85">
        <v>7891000247648</v>
      </c>
      <c r="F3514" s="86" t="s">
        <v>4039</v>
      </c>
      <c r="G3514" s="75" t="s">
        <v>21</v>
      </c>
      <c r="H3514" s="75">
        <v>470</v>
      </c>
      <c r="I3514" s="87" t="s">
        <v>3887</v>
      </c>
      <c r="J3514" s="75" t="s">
        <v>3189</v>
      </c>
      <c r="K3514" s="88" t="s">
        <v>84</v>
      </c>
      <c r="L3514" s="88">
        <v>52</v>
      </c>
      <c r="M3514" s="88">
        <v>0</v>
      </c>
      <c r="N3514" s="75" t="s">
        <v>85</v>
      </c>
      <c r="O3514" s="75" t="s">
        <v>122</v>
      </c>
      <c r="P3514" s="106">
        <v>1.6876923076923078</v>
      </c>
      <c r="Q3514" s="90">
        <f>(17/100+7.6/100+1.65/100)*P3514</f>
        <v>0.44301923076923083</v>
      </c>
      <c r="R3514" s="104"/>
      <c r="S3514" s="104"/>
      <c r="T3514" s="104"/>
      <c r="U3514" s="104"/>
      <c r="V3514" s="90">
        <f>+P3514-Q3514+R3514+S3514+T3514+U3514</f>
        <v>1.244673076923077</v>
      </c>
      <c r="W3514" s="91">
        <f>(1.02/100)</f>
        <v>1.02E-2</v>
      </c>
      <c r="X3514" s="91">
        <v>4.8E-3</v>
      </c>
      <c r="Y3514" s="91">
        <v>0.17</v>
      </c>
      <c r="Z3514" s="91">
        <v>1.65E-2</v>
      </c>
      <c r="AA3514" s="91">
        <v>7.6E-2</v>
      </c>
      <c r="AB3514" s="91">
        <f>SUM(W3514:AA3514)</f>
        <v>0.2775</v>
      </c>
      <c r="AC3514" s="75">
        <v>12</v>
      </c>
      <c r="AD3514" s="92">
        <f>IF(AL3514="","",+AC3514*AL3514)</f>
        <v>38.05369916707497</v>
      </c>
      <c r="AE3514" s="93">
        <f>IF(AL3514="","",+AL3514*AB3514)</f>
        <v>0.8799917932386088</v>
      </c>
      <c r="AF3514" s="92">
        <f>IF(AL3514="","",+AL3514-AE3514)</f>
        <v>2.291149804017639</v>
      </c>
      <c r="AG3514" s="93">
        <f>+V3514</f>
        <v>1.244673076923077</v>
      </c>
      <c r="AH3514" s="92">
        <f>IF(AF3514="","",+AF3514-AG3514)</f>
        <v>1.046476727094562</v>
      </c>
      <c r="AI3514" s="92">
        <f>IF(AH3514="","",+AH3514*AC3514)</f>
        <v>12.557720725134745</v>
      </c>
      <c r="AJ3514" s="93">
        <v>2.39</v>
      </c>
      <c r="AK3514" s="94">
        <v>0.33</v>
      </c>
      <c r="AL3514" s="93">
        <f>IF(V3514=0,"",V3514/(1-AB3514-AK3514))</f>
        <v>3.1711415972562476</v>
      </c>
      <c r="AM3514" s="95">
        <v>0.33</v>
      </c>
      <c r="AN3514" s="93">
        <f>IF(V3514=0,"",V3514/(1-AB3514-AM3514))</f>
        <v>3.1711415972562476</v>
      </c>
      <c r="AO3514" s="96">
        <v>1.35</v>
      </c>
      <c r="AP3514" s="93">
        <f>IF(BD!AJ3514="","",BD!AJ3514*BD!AO3514)</f>
        <v>3.2265000000000006</v>
      </c>
      <c r="AQ3514" s="91">
        <f>BD!AM3514/BD!AK3514-1</f>
        <v>0</v>
      </c>
      <c r="AR3514" s="91">
        <f>IF(BD!AN3514="","",IF(BD!AJ3514="","",BD!AN3514/BD!AJ3514-1))</f>
        <v>0.3268374883917353</v>
      </c>
      <c r="AS3514" s="91" t="str">
        <f>IF(BD!AN3514="","",IF(BD!AN3514&lt;BD!AL3514,"ABAIXO DA META","DENTRO DA META"))</f>
        <v>DENTRO DA META</v>
      </c>
      <c r="AT3514" s="91" t="str">
        <f>IF(BD!AJ3514="","EM ANÁLISE",IF(BD!AP3514&gt;=BD!AN3514,"GO", "NO GO"))</f>
        <v>GO</v>
      </c>
      <c r="AU3514" s="97">
        <f>IF(AN3514="","",+BD!$AN3514-AJ3514)</f>
        <v>0.7811415972562474</v>
      </c>
      <c r="AV3514" s="98"/>
      <c r="AW3514" s="90">
        <f>BD!P3514*BD!AC3514</f>
        <v>20.252307692307696</v>
      </c>
      <c r="AX3514" s="90">
        <f>BD!V3514*BD!AC3514</f>
        <v>14.936076923076923</v>
      </c>
      <c r="AY3514" s="90">
        <f>IF(BD!AN3514="","",BD!AN3514*BD!AC3514)</f>
        <v>38.05369916707497</v>
      </c>
      <c r="AZ3514" s="75" t="s">
        <v>5272</v>
      </c>
      <c r="BA3514" s="75" t="s">
        <v>124</v>
      </c>
      <c r="BB3514" s="75">
        <v>1</v>
      </c>
      <c r="BC3514" s="75" t="s">
        <v>125</v>
      </c>
      <c r="BD3514" s="99" t="s">
        <v>5257</v>
      </c>
      <c r="BE3514" s="100" t="s">
        <v>4</v>
      </c>
      <c r="BF3514" s="100" t="s">
        <v>4</v>
      </c>
      <c r="BG3514" s="99" t="s">
        <v>5258</v>
      </c>
      <c r="BH3514" s="101"/>
      <c r="BI3514" s="101"/>
      <c r="BJ3514" s="101"/>
      <c r="BK3514" s="101"/>
      <c r="BL3514" s="101"/>
      <c r="BM3514" s="101"/>
      <c r="BN3514" s="101"/>
      <c r="BO3514" s="103"/>
      <c r="BP3514" s="99">
        <v>140.622</v>
      </c>
      <c r="BQ3514" s="99">
        <v>121</v>
      </c>
      <c r="BR3514" s="101"/>
      <c r="BS3514" s="99" t="s">
        <v>5260</v>
      </c>
      <c r="BT3514" s="99" t="s">
        <v>5261</v>
      </c>
      <c r="BU3514" s="99">
        <v>5102</v>
      </c>
      <c r="BV3514" s="99"/>
      <c r="BW3514" s="99"/>
      <c r="BX3514" s="99"/>
      <c r="BY3514" s="99"/>
      <c r="BZ3514" s="99"/>
      <c r="CA3514" s="99"/>
      <c r="CB3514" s="99"/>
      <c r="CC3514" s="99">
        <v>102</v>
      </c>
      <c r="CD3514" s="99">
        <v>8</v>
      </c>
      <c r="CE3514" s="99">
        <v>8</v>
      </c>
      <c r="CF3514" s="99"/>
      <c r="CG3514" s="37" t="e">
        <f>VLOOKUP(Table_1[[#This Row],[EAN]],'[1]Planilha1'!$E:$R,13,0)</f>
        <v>#N/A</v>
      </c>
    </row>
    <row r="3515" ht="15" hidden="1">
      <c r="A3515" s="7"/>
      <c r="B3515" s="84" t="s">
        <v>2735</v>
      </c>
      <c r="C3515" s="75">
        <v>222834</v>
      </c>
      <c r="D3515" s="75">
        <v>12408971</v>
      </c>
      <c r="E3515" s="85">
        <v>7891000287552</v>
      </c>
      <c r="F3515" s="86" t="s">
        <v>4040</v>
      </c>
      <c r="G3515" s="75" t="s">
        <v>21</v>
      </c>
      <c r="H3515" s="75">
        <v>470</v>
      </c>
      <c r="I3515" s="87" t="s">
        <v>3887</v>
      </c>
      <c r="J3515" s="75" t="s">
        <v>3189</v>
      </c>
      <c r="K3515" s="88" t="s">
        <v>84</v>
      </c>
      <c r="L3515" s="88">
        <v>156</v>
      </c>
      <c r="M3515" s="88">
        <v>0</v>
      </c>
      <c r="N3515" s="75" t="s">
        <v>85</v>
      </c>
      <c r="O3515" s="75" t="s">
        <v>122</v>
      </c>
      <c r="P3515" s="106">
        <v>1.6876923076923078</v>
      </c>
      <c r="Q3515" s="90">
        <f>(17/100+7.6/100+1.65/100)*P3515</f>
        <v>0.44301923076923083</v>
      </c>
      <c r="R3515" s="104"/>
      <c r="S3515" s="104"/>
      <c r="T3515" s="104"/>
      <c r="U3515" s="104"/>
      <c r="V3515" s="90">
        <f>+P3515-Q3515+R3515+S3515+T3515+U3515</f>
        <v>1.244673076923077</v>
      </c>
      <c r="W3515" s="91">
        <f>(1.02/100)</f>
        <v>1.02E-2</v>
      </c>
      <c r="X3515" s="91">
        <v>4.8E-3</v>
      </c>
      <c r="Y3515" s="91">
        <v>0.17</v>
      </c>
      <c r="Z3515" s="91">
        <v>1.65E-2</v>
      </c>
      <c r="AA3515" s="91">
        <v>7.6E-2</v>
      </c>
      <c r="AB3515" s="91">
        <f>SUM(W3515:AA3515)</f>
        <v>0.2775</v>
      </c>
      <c r="AC3515" s="75">
        <v>12</v>
      </c>
      <c r="AD3515" s="92">
        <f>IF(AL3515="","",+AC3515*AL3515)</f>
        <v>38.05369916707497</v>
      </c>
      <c r="AE3515" s="93">
        <f>IF(AL3515="","",+AL3515*AB3515)</f>
        <v>0.8799917932386088</v>
      </c>
      <c r="AF3515" s="92">
        <f>IF(AL3515="","",+AL3515-AE3515)</f>
        <v>2.291149804017639</v>
      </c>
      <c r="AG3515" s="93">
        <f>+V3515</f>
        <v>1.244673076923077</v>
      </c>
      <c r="AH3515" s="92">
        <f>IF(AF3515="","",+AF3515-AG3515)</f>
        <v>1.046476727094562</v>
      </c>
      <c r="AI3515" s="92">
        <f>IF(AH3515="","",+AH3515*AC3515)</f>
        <v>12.557720725134745</v>
      </c>
      <c r="AJ3515" s="93">
        <v>3.1711415972562476</v>
      </c>
      <c r="AK3515" s="94">
        <v>0.33</v>
      </c>
      <c r="AL3515" s="93">
        <f>IF(V3515=0,"",V3515/(1-AB3515-AK3515))</f>
        <v>3.1711415972562476</v>
      </c>
      <c r="AM3515" s="95">
        <v>0.33</v>
      </c>
      <c r="AN3515" s="93">
        <f>IF(V3515=0,"",V3515/(1-AB3515-AM3515))</f>
        <v>3.1711415972562476</v>
      </c>
      <c r="AO3515" s="96">
        <v>1.2</v>
      </c>
      <c r="AP3515" s="93">
        <f>IF(BD!AJ3515="","",BD!AJ3515*BD!AO3515)</f>
        <v>3.805369916707497</v>
      </c>
      <c r="AQ3515" s="91">
        <f>BD!AM3515/BD!AK3515-1</f>
        <v>0</v>
      </c>
      <c r="AR3515" s="91">
        <f>IF(BD!AN3515="","",IF(BD!AJ3515="","",BD!AN3515/BD!AJ3515-1))</f>
        <v>0</v>
      </c>
      <c r="AS3515" s="91" t="str">
        <f>IF(BD!AN3515="","",IF(BD!AN3515&lt;BD!AL3515,"ABAIXO DA META","DENTRO DA META"))</f>
        <v>DENTRO DA META</v>
      </c>
      <c r="AT3515" s="91" t="str">
        <f>IF(BD!AJ3515="","EM ANÁLISE",IF(BD!AP3515&gt;=BD!AN3515,"GO", "NO GO"))</f>
        <v>GO</v>
      </c>
      <c r="AU3515" s="97">
        <f>IF(AN3515="","",+BD!$AN3515-AJ3515)</f>
        <v>0</v>
      </c>
      <c r="AV3515" s="98"/>
      <c r="AW3515" s="90">
        <f>BD!P3515*BD!AC3515</f>
        <v>20.252307692307696</v>
      </c>
      <c r="AX3515" s="90">
        <f>BD!V3515*BD!AC3515</f>
        <v>14.936076923076923</v>
      </c>
      <c r="AY3515" s="90">
        <f>IF(BD!AN3515="","",BD!AN3515*BD!AC3515)</f>
        <v>38.05369916707497</v>
      </c>
      <c r="AZ3515" s="75" t="s">
        <v>5272</v>
      </c>
      <c r="BA3515" s="75" t="s">
        <v>124</v>
      </c>
      <c r="BB3515" s="75">
        <v>1</v>
      </c>
      <c r="BC3515" s="75" t="s">
        <v>125</v>
      </c>
      <c r="BD3515" s="99" t="s">
        <v>5257</v>
      </c>
      <c r="BE3515" s="100" t="s">
        <v>4</v>
      </c>
      <c r="BF3515" s="100" t="s">
        <v>4</v>
      </c>
      <c r="BG3515" s="99" t="s">
        <v>5258</v>
      </c>
      <c r="BH3515" s="101"/>
      <c r="BI3515" s="101"/>
      <c r="BJ3515" s="101"/>
      <c r="BK3515" s="101"/>
      <c r="BL3515" s="101"/>
      <c r="BM3515" s="101"/>
      <c r="BN3515" s="101"/>
      <c r="BO3515" s="103"/>
      <c r="BP3515" s="99">
        <v>140.622</v>
      </c>
      <c r="BQ3515" s="99">
        <v>121</v>
      </c>
      <c r="BR3515" s="101"/>
      <c r="BS3515" s="99" t="s">
        <v>5260</v>
      </c>
      <c r="BT3515" s="99" t="s">
        <v>5261</v>
      </c>
      <c r="BU3515" s="99">
        <v>5102</v>
      </c>
      <c r="BV3515" s="99"/>
      <c r="BW3515" s="99"/>
      <c r="BX3515" s="99"/>
      <c r="BY3515" s="99"/>
      <c r="BZ3515" s="99"/>
      <c r="CA3515" s="99"/>
      <c r="CB3515" s="99"/>
      <c r="CC3515" s="99">
        <v>102</v>
      </c>
      <c r="CD3515" s="99">
        <v>8</v>
      </c>
      <c r="CE3515" s="99">
        <v>8</v>
      </c>
      <c r="CF3515" s="99"/>
      <c r="CG3515" s="37" t="e">
        <f>VLOOKUP(Table_1[[#This Row],[EAN]],'[1]Planilha1'!$E:$R,13,0)</f>
        <v>#N/A</v>
      </c>
    </row>
    <row r="3516" ht="15" hidden="1">
      <c r="A3516" s="7"/>
      <c r="B3516" s="84" t="s">
        <v>2735</v>
      </c>
      <c r="C3516" s="75">
        <v>222835</v>
      </c>
      <c r="D3516" s="75">
        <v>12365128</v>
      </c>
      <c r="E3516" s="85">
        <v>7891000255346</v>
      </c>
      <c r="F3516" s="86" t="s">
        <v>4041</v>
      </c>
      <c r="G3516" s="75" t="s">
        <v>21</v>
      </c>
      <c r="H3516" s="75">
        <v>470</v>
      </c>
      <c r="I3516" s="87" t="s">
        <v>3887</v>
      </c>
      <c r="J3516" s="75" t="s">
        <v>3189</v>
      </c>
      <c r="K3516" s="88" t="s">
        <v>84</v>
      </c>
      <c r="L3516" s="88">
        <v>52</v>
      </c>
      <c r="M3516" s="88">
        <v>0</v>
      </c>
      <c r="N3516" s="75" t="s">
        <v>85</v>
      </c>
      <c r="O3516" s="75" t="s">
        <v>122</v>
      </c>
      <c r="P3516" s="106">
        <v>1.6878846153846152</v>
      </c>
      <c r="Q3516" s="90">
        <f>(17/100+7.6/100+1.65/100)*P3516</f>
        <v>0.44306971153846153</v>
      </c>
      <c r="R3516" s="104"/>
      <c r="S3516" s="104"/>
      <c r="T3516" s="104"/>
      <c r="U3516" s="104"/>
      <c r="V3516" s="90">
        <f>+P3516-Q3516+R3516+S3516+T3516+U3516</f>
        <v>1.2448149038461538</v>
      </c>
      <c r="W3516" s="91">
        <f>(1.02/100)</f>
        <v>1.02E-2</v>
      </c>
      <c r="X3516" s="91">
        <v>4.8E-3</v>
      </c>
      <c r="Y3516" s="91">
        <v>0.17</v>
      </c>
      <c r="Z3516" s="91">
        <v>1.65E-2</v>
      </c>
      <c r="AA3516" s="91">
        <v>7.6E-2</v>
      </c>
      <c r="AB3516" s="91">
        <f>SUM(W3516:AA3516)</f>
        <v>0.2775</v>
      </c>
      <c r="AC3516" s="75">
        <v>12</v>
      </c>
      <c r="AD3516" s="92">
        <f>IF(AL3516="","",+AC3516*AL3516)</f>
        <v>38.058035276825095</v>
      </c>
      <c r="AE3516" s="93">
        <f>IF(AL3516="","",+AL3516*AB3516)</f>
        <v>0.8800920657765804</v>
      </c>
      <c r="AF3516" s="92">
        <f>IF(AL3516="","",+AL3516-AE3516)</f>
        <v>2.291410873958844</v>
      </c>
      <c r="AG3516" s="93">
        <f>+V3516</f>
        <v>1.2448149038461538</v>
      </c>
      <c r="AH3516" s="92">
        <f>IF(AF3516="","",+AF3516-AG3516)</f>
        <v>1.0465959701126901</v>
      </c>
      <c r="AI3516" s="92">
        <f>IF(AH3516="","",+AH3516*AC3516)</f>
        <v>12.559151641352281</v>
      </c>
      <c r="AJ3516" s="93">
        <v>3.18</v>
      </c>
      <c r="AK3516" s="94">
        <v>0.33</v>
      </c>
      <c r="AL3516" s="93">
        <f>IF(V3516=0,"",V3516/(1-AB3516-AK3516))</f>
        <v>3.1715029397354244</v>
      </c>
      <c r="AM3516" s="95">
        <v>0.33</v>
      </c>
      <c r="AN3516" s="93">
        <f>IF(V3516=0,"",V3516/(1-AB3516-AM3516))</f>
        <v>3.1715029397354244</v>
      </c>
      <c r="AO3516" s="96">
        <v>1.2</v>
      </c>
      <c r="AP3516" s="93">
        <f>IF(BD!AJ3516="","",BD!AJ3516*BD!AO3516)</f>
        <v>3.816</v>
      </c>
      <c r="AQ3516" s="91">
        <f>BD!AM3516/BD!AK3516-1</f>
        <v>0</v>
      </c>
      <c r="AR3516" s="91">
        <f>IF(BD!AN3516="","",IF(BD!AJ3516="","",BD!AN3516/BD!AJ3516-1))</f>
        <v>-2.672031529740826E-3</v>
      </c>
      <c r="AS3516" s="91" t="str">
        <f>IF(BD!AN3516="","",IF(BD!AN3516&lt;BD!AL3516,"ABAIXO DA META","DENTRO DA META"))</f>
        <v>DENTRO DA META</v>
      </c>
      <c r="AT3516" s="91" t="str">
        <f>IF(BD!AJ3516="","EM ANÁLISE",IF(BD!AP3516&gt;=BD!AN3516,"GO", "NO GO"))</f>
        <v>GO</v>
      </c>
      <c r="AU3516" s="97">
        <f>IF(AN3516="","",+BD!$AN3516-AJ3516)</f>
        <v>-8.497060264575751E-3</v>
      </c>
      <c r="AV3516" s="98"/>
      <c r="AW3516" s="90">
        <f>BD!P3516*BD!AC3516</f>
        <v>20.254615384615384</v>
      </c>
      <c r="AX3516" s="90">
        <f>BD!V3516*BD!AC3516</f>
        <v>14.937778846153845</v>
      </c>
      <c r="AY3516" s="90">
        <f>IF(BD!AN3516="","",BD!AN3516*BD!AC3516)</f>
        <v>38.058035276825095</v>
      </c>
      <c r="AZ3516" s="75" t="s">
        <v>5272</v>
      </c>
      <c r="BA3516" s="75" t="s">
        <v>124</v>
      </c>
      <c r="BB3516" s="75">
        <v>1</v>
      </c>
      <c r="BC3516" s="75" t="s">
        <v>125</v>
      </c>
      <c r="BD3516" s="99" t="s">
        <v>5257</v>
      </c>
      <c r="BE3516" s="100" t="s">
        <v>4</v>
      </c>
      <c r="BF3516" s="100" t="s">
        <v>4</v>
      </c>
      <c r="BG3516" s="99" t="s">
        <v>5258</v>
      </c>
      <c r="BH3516" s="101"/>
      <c r="BI3516" s="101"/>
      <c r="BJ3516" s="101"/>
      <c r="BK3516" s="101"/>
      <c r="BL3516" s="101"/>
      <c r="BM3516" s="101"/>
      <c r="BN3516" s="101"/>
      <c r="BO3516" s="103"/>
      <c r="BP3516" s="99">
        <v>140.622</v>
      </c>
      <c r="BQ3516" s="99">
        <v>121</v>
      </c>
      <c r="BR3516" s="101"/>
      <c r="BS3516" s="99" t="s">
        <v>5260</v>
      </c>
      <c r="BT3516" s="99" t="s">
        <v>5261</v>
      </c>
      <c r="BU3516" s="99">
        <v>5102</v>
      </c>
      <c r="BV3516" s="99"/>
      <c r="BW3516" s="99"/>
      <c r="BX3516" s="99"/>
      <c r="BY3516" s="99"/>
      <c r="BZ3516" s="99"/>
      <c r="CA3516" s="99"/>
      <c r="CB3516" s="99"/>
      <c r="CC3516" s="99">
        <v>102</v>
      </c>
      <c r="CD3516" s="99">
        <v>8</v>
      </c>
      <c r="CE3516" s="99">
        <v>8</v>
      </c>
      <c r="CF3516" s="99"/>
      <c r="CG3516" s="37" t="e">
        <f>VLOOKUP(Table_1[[#This Row],[EAN]],'[1]Planilha1'!$E:$R,13,0)</f>
        <v>#N/A</v>
      </c>
    </row>
    <row r="3517" ht="15" hidden="1">
      <c r="A3517" s="7"/>
      <c r="B3517" s="84" t="s">
        <v>2735</v>
      </c>
      <c r="C3517" s="75">
        <v>222836</v>
      </c>
      <c r="D3517" s="75">
        <v>12409249</v>
      </c>
      <c r="E3517" s="85">
        <v>7891008113983</v>
      </c>
      <c r="F3517" s="86" t="s">
        <v>4042</v>
      </c>
      <c r="G3517" s="75" t="s">
        <v>21</v>
      </c>
      <c r="H3517" s="75">
        <v>470</v>
      </c>
      <c r="I3517" s="87" t="s">
        <v>3887</v>
      </c>
      <c r="J3517" s="75" t="s">
        <v>3189</v>
      </c>
      <c r="K3517" s="88" t="s">
        <v>84</v>
      </c>
      <c r="L3517" s="88">
        <v>156</v>
      </c>
      <c r="M3517" s="88">
        <v>0</v>
      </c>
      <c r="N3517" s="75" t="s">
        <v>85</v>
      </c>
      <c r="O3517" s="75" t="s">
        <v>122</v>
      </c>
      <c r="P3517" s="106">
        <v>1.6878846153846152</v>
      </c>
      <c r="Q3517" s="90">
        <f>(17/100+7.6/100+1.65/100)*P3517</f>
        <v>0.44306971153846153</v>
      </c>
      <c r="R3517" s="104"/>
      <c r="S3517" s="104"/>
      <c r="T3517" s="104"/>
      <c r="U3517" s="104"/>
      <c r="V3517" s="90">
        <f>+P3517-Q3517+R3517+S3517+T3517+U3517</f>
        <v>1.2448149038461538</v>
      </c>
      <c r="W3517" s="91">
        <f>(1.02/100)</f>
        <v>1.02E-2</v>
      </c>
      <c r="X3517" s="91">
        <v>4.8E-3</v>
      </c>
      <c r="Y3517" s="91">
        <v>0.17</v>
      </c>
      <c r="Z3517" s="91">
        <v>1.65E-2</v>
      </c>
      <c r="AA3517" s="91">
        <v>7.6E-2</v>
      </c>
      <c r="AB3517" s="91">
        <f>SUM(W3517:AA3517)</f>
        <v>0.2775</v>
      </c>
      <c r="AC3517" s="75">
        <v>12</v>
      </c>
      <c r="AD3517" s="92">
        <f>IF(AL3517="","",+AC3517*AL3517)</f>
        <v>38.058035276825095</v>
      </c>
      <c r="AE3517" s="93">
        <f>IF(AL3517="","",+AL3517*AB3517)</f>
        <v>0.8800920657765804</v>
      </c>
      <c r="AF3517" s="92">
        <f>IF(AL3517="","",+AL3517-AE3517)</f>
        <v>2.291410873958844</v>
      </c>
      <c r="AG3517" s="93">
        <f>+V3517</f>
        <v>1.2448149038461538</v>
      </c>
      <c r="AH3517" s="92">
        <f>IF(AF3517="","",+AF3517-AG3517)</f>
        <v>1.0465959701126901</v>
      </c>
      <c r="AI3517" s="92">
        <f>IF(AH3517="","",+AH3517*AC3517)</f>
        <v>12.559151641352281</v>
      </c>
      <c r="AJ3517" s="93">
        <v>3.1715029397354244</v>
      </c>
      <c r="AK3517" s="94">
        <v>0.33</v>
      </c>
      <c r="AL3517" s="93">
        <f>IF(V3517=0,"",V3517/(1-AB3517-AK3517))</f>
        <v>3.1715029397354244</v>
      </c>
      <c r="AM3517" s="95">
        <v>0.33</v>
      </c>
      <c r="AN3517" s="93">
        <f>IF(V3517=0,"",V3517/(1-AB3517-AM3517))</f>
        <v>3.1715029397354244</v>
      </c>
      <c r="AO3517" s="96">
        <v>1.2</v>
      </c>
      <c r="AP3517" s="93">
        <f>IF(BD!AJ3517="","",BD!AJ3517*BD!AO3517)</f>
        <v>3.8058035276825093</v>
      </c>
      <c r="AQ3517" s="91">
        <f>BD!AM3517/BD!AK3517-1</f>
        <v>0</v>
      </c>
      <c r="AR3517" s="91">
        <f>IF(BD!AN3517="","",IF(BD!AJ3517="","",BD!AN3517/BD!AJ3517-1))</f>
        <v>0</v>
      </c>
      <c r="AS3517" s="91" t="str">
        <f>IF(BD!AN3517="","",IF(BD!AN3517&lt;BD!AL3517,"ABAIXO DA META","DENTRO DA META"))</f>
        <v>DENTRO DA META</v>
      </c>
      <c r="AT3517" s="91" t="str">
        <f>IF(BD!AJ3517="","EM ANÁLISE",IF(BD!AP3517&gt;=BD!AN3517,"GO", "NO GO"))</f>
        <v>GO</v>
      </c>
      <c r="AU3517" s="97">
        <f>IF(AN3517="","",+BD!$AN3517-AJ3517)</f>
        <v>0</v>
      </c>
      <c r="AV3517" s="98"/>
      <c r="AW3517" s="90">
        <f>BD!P3517*BD!AC3517</f>
        <v>20.254615384615384</v>
      </c>
      <c r="AX3517" s="90">
        <f>BD!V3517*BD!AC3517</f>
        <v>14.937778846153845</v>
      </c>
      <c r="AY3517" s="90">
        <f>IF(BD!AN3517="","",BD!AN3517*BD!AC3517)</f>
        <v>38.058035276825095</v>
      </c>
      <c r="AZ3517" s="75" t="s">
        <v>5272</v>
      </c>
      <c r="BA3517" s="75" t="s">
        <v>124</v>
      </c>
      <c r="BB3517" s="75">
        <v>1</v>
      </c>
      <c r="BC3517" s="75" t="s">
        <v>125</v>
      </c>
      <c r="BD3517" s="99" t="s">
        <v>5257</v>
      </c>
      <c r="BE3517" s="100" t="s">
        <v>4</v>
      </c>
      <c r="BF3517" s="100" t="s">
        <v>4</v>
      </c>
      <c r="BG3517" s="99" t="s">
        <v>5258</v>
      </c>
      <c r="BH3517" s="101"/>
      <c r="BI3517" s="101"/>
      <c r="BJ3517" s="101"/>
      <c r="BK3517" s="101"/>
      <c r="BL3517" s="101"/>
      <c r="BM3517" s="101"/>
      <c r="BN3517" s="101"/>
      <c r="BO3517" s="103"/>
      <c r="BP3517" s="99">
        <v>140.622</v>
      </c>
      <c r="BQ3517" s="99">
        <v>121</v>
      </c>
      <c r="BR3517" s="101"/>
      <c r="BS3517" s="99" t="s">
        <v>5260</v>
      </c>
      <c r="BT3517" s="99" t="s">
        <v>5261</v>
      </c>
      <c r="BU3517" s="99">
        <v>5102</v>
      </c>
      <c r="BV3517" s="99"/>
      <c r="BW3517" s="99"/>
      <c r="BX3517" s="99"/>
      <c r="BY3517" s="99"/>
      <c r="BZ3517" s="99"/>
      <c r="CA3517" s="99"/>
      <c r="CB3517" s="99"/>
      <c r="CC3517" s="99">
        <v>102</v>
      </c>
      <c r="CD3517" s="99">
        <v>8</v>
      </c>
      <c r="CE3517" s="99">
        <v>8</v>
      </c>
      <c r="CF3517" s="99"/>
      <c r="CG3517" s="37" t="e">
        <f>VLOOKUP(Table_1[[#This Row],[EAN]],'[1]Planilha1'!$E:$R,13,0)</f>
        <v>#N/A</v>
      </c>
    </row>
    <row r="3518" ht="15" hidden="1">
      <c r="A3518" s="7"/>
      <c r="B3518" s="84" t="s">
        <v>2735</v>
      </c>
      <c r="C3518" s="75">
        <v>222837</v>
      </c>
      <c r="D3518" s="75">
        <v>12340089</v>
      </c>
      <c r="E3518" s="85">
        <v>7891000247624</v>
      </c>
      <c r="F3518" s="86" t="s">
        <v>4043</v>
      </c>
      <c r="G3518" s="75" t="s">
        <v>21</v>
      </c>
      <c r="H3518" s="75">
        <v>470</v>
      </c>
      <c r="I3518" s="87" t="s">
        <v>3887</v>
      </c>
      <c r="J3518" s="75" t="s">
        <v>3189</v>
      </c>
      <c r="K3518" s="88" t="s">
        <v>84</v>
      </c>
      <c r="L3518" s="88">
        <v>52</v>
      </c>
      <c r="M3518" s="88">
        <v>0</v>
      </c>
      <c r="N3518" s="75" t="s">
        <v>85</v>
      </c>
      <c r="O3518" s="75" t="s">
        <v>122</v>
      </c>
      <c r="P3518" s="106">
        <v>1.6876923076923078</v>
      </c>
      <c r="Q3518" s="90">
        <f>(17/100+7.6/100+1.65/100)*P3518</f>
        <v>0.44301923076923083</v>
      </c>
      <c r="R3518" s="104"/>
      <c r="S3518" s="104"/>
      <c r="T3518" s="104"/>
      <c r="U3518" s="104"/>
      <c r="V3518" s="90">
        <f>+P3518-Q3518+R3518+S3518+T3518+U3518</f>
        <v>1.244673076923077</v>
      </c>
      <c r="W3518" s="91">
        <f>(1.02/100)</f>
        <v>1.02E-2</v>
      </c>
      <c r="X3518" s="91">
        <v>4.8E-3</v>
      </c>
      <c r="Y3518" s="91">
        <v>0.17</v>
      </c>
      <c r="Z3518" s="91">
        <v>1.65E-2</v>
      </c>
      <c r="AA3518" s="91">
        <v>7.6E-2</v>
      </c>
      <c r="AB3518" s="91">
        <f>SUM(W3518:AA3518)</f>
        <v>0.2775</v>
      </c>
      <c r="AC3518" s="75">
        <v>12</v>
      </c>
      <c r="AD3518" s="92">
        <f>IF(AL3518="","",+AC3518*AL3518)</f>
        <v>38.05369916707497</v>
      </c>
      <c r="AE3518" s="93">
        <f>IF(AL3518="","",+AL3518*AB3518)</f>
        <v>0.8799917932386088</v>
      </c>
      <c r="AF3518" s="92">
        <f>IF(AL3518="","",+AL3518-AE3518)</f>
        <v>2.291149804017639</v>
      </c>
      <c r="AG3518" s="93">
        <f>+V3518</f>
        <v>1.244673076923077</v>
      </c>
      <c r="AH3518" s="92">
        <f>IF(AF3518="","",+AF3518-AG3518)</f>
        <v>1.046476727094562</v>
      </c>
      <c r="AI3518" s="92">
        <f>IF(AH3518="","",+AH3518*AC3518)</f>
        <v>12.557720725134745</v>
      </c>
      <c r="AJ3518" s="93">
        <v>2.39</v>
      </c>
      <c r="AK3518" s="94">
        <v>0.33</v>
      </c>
      <c r="AL3518" s="93">
        <f>IF(V3518=0,"",V3518/(1-AB3518-AK3518))</f>
        <v>3.1711415972562476</v>
      </c>
      <c r="AM3518" s="95">
        <v>0.33</v>
      </c>
      <c r="AN3518" s="93">
        <f>IF(V3518=0,"",V3518/(1-AB3518-AM3518))</f>
        <v>3.1711415972562476</v>
      </c>
      <c r="AO3518" s="96">
        <v>1.35</v>
      </c>
      <c r="AP3518" s="93">
        <f>IF(BD!AJ3518="","",BD!AJ3518*BD!AO3518)</f>
        <v>3.2265000000000006</v>
      </c>
      <c r="AQ3518" s="91">
        <f>BD!AM3518/BD!AK3518-1</f>
        <v>0</v>
      </c>
      <c r="AR3518" s="91">
        <f>IF(BD!AN3518="","",IF(BD!AJ3518="","",BD!AN3518/BD!AJ3518-1))</f>
        <v>0.3268374883917353</v>
      </c>
      <c r="AS3518" s="91" t="str">
        <f>IF(BD!AN3518="","",IF(BD!AN3518&lt;BD!AL3518,"ABAIXO DA META","DENTRO DA META"))</f>
        <v>DENTRO DA META</v>
      </c>
      <c r="AT3518" s="91" t="str">
        <f>IF(BD!AJ3518="","EM ANÁLISE",IF(BD!AP3518&gt;=BD!AN3518,"GO", "NO GO"))</f>
        <v>GO</v>
      </c>
      <c r="AU3518" s="97">
        <f>IF(AN3518="","",+BD!$AN3518-AJ3518)</f>
        <v>0.7811415972562474</v>
      </c>
      <c r="AV3518" s="98"/>
      <c r="AW3518" s="90">
        <f>BD!P3518*BD!AC3518</f>
        <v>20.252307692307696</v>
      </c>
      <c r="AX3518" s="90">
        <f>BD!V3518*BD!AC3518</f>
        <v>14.936076923076923</v>
      </c>
      <c r="AY3518" s="90">
        <f>IF(BD!AN3518="","",BD!AN3518*BD!AC3518)</f>
        <v>38.05369916707497</v>
      </c>
      <c r="AZ3518" s="75" t="s">
        <v>5272</v>
      </c>
      <c r="BA3518" s="75" t="s">
        <v>124</v>
      </c>
      <c r="BB3518" s="75">
        <v>1</v>
      </c>
      <c r="BC3518" s="75" t="s">
        <v>125</v>
      </c>
      <c r="BD3518" s="99" t="s">
        <v>5257</v>
      </c>
      <c r="BE3518" s="100" t="s">
        <v>4</v>
      </c>
      <c r="BF3518" s="100" t="s">
        <v>4</v>
      </c>
      <c r="BG3518" s="99" t="s">
        <v>5258</v>
      </c>
      <c r="BH3518" s="101"/>
      <c r="BI3518" s="101"/>
      <c r="BJ3518" s="101"/>
      <c r="BK3518" s="101"/>
      <c r="BL3518" s="101"/>
      <c r="BM3518" s="101"/>
      <c r="BN3518" s="101"/>
      <c r="BO3518" s="103"/>
      <c r="BP3518" s="99">
        <v>140.622</v>
      </c>
      <c r="BQ3518" s="99">
        <v>121</v>
      </c>
      <c r="BR3518" s="101"/>
      <c r="BS3518" s="99" t="s">
        <v>5260</v>
      </c>
      <c r="BT3518" s="99" t="s">
        <v>5261</v>
      </c>
      <c r="BU3518" s="99">
        <v>5102</v>
      </c>
      <c r="BV3518" s="99"/>
      <c r="BW3518" s="99"/>
      <c r="BX3518" s="99"/>
      <c r="BY3518" s="99"/>
      <c r="BZ3518" s="99"/>
      <c r="CA3518" s="99"/>
      <c r="CB3518" s="99"/>
      <c r="CC3518" s="99">
        <v>102</v>
      </c>
      <c r="CD3518" s="99">
        <v>8</v>
      </c>
      <c r="CE3518" s="99">
        <v>8</v>
      </c>
      <c r="CF3518" s="99"/>
      <c r="CG3518" s="37" t="e">
        <f>VLOOKUP(Table_1[[#This Row],[EAN]],'[1]Planilha1'!$E:$R,13,0)</f>
        <v>#N/A</v>
      </c>
    </row>
    <row r="3519" ht="15" hidden="1">
      <c r="A3519" s="7"/>
      <c r="B3519" s="84" t="s">
        <v>2735</v>
      </c>
      <c r="C3519" s="75">
        <v>222838</v>
      </c>
      <c r="D3519" s="75">
        <v>12479708</v>
      </c>
      <c r="E3519" s="85">
        <v>7891000339190</v>
      </c>
      <c r="F3519" s="86" t="s">
        <v>4044</v>
      </c>
      <c r="G3519" s="75" t="s">
        <v>21</v>
      </c>
      <c r="H3519" s="75">
        <v>470</v>
      </c>
      <c r="I3519" s="87" t="s">
        <v>3887</v>
      </c>
      <c r="J3519" s="75" t="s">
        <v>3189</v>
      </c>
      <c r="K3519" s="88" t="s">
        <v>84</v>
      </c>
      <c r="L3519" s="88">
        <v>52</v>
      </c>
      <c r="M3519" s="88">
        <v>0</v>
      </c>
      <c r="N3519" s="75" t="s">
        <v>85</v>
      </c>
      <c r="O3519" s="75" t="s">
        <v>122</v>
      </c>
      <c r="P3519" s="106">
        <v>1.6876923076923078</v>
      </c>
      <c r="Q3519" s="90">
        <f>(17/100+7.6/100+1.65/100)*P3519</f>
        <v>0.44301923076923083</v>
      </c>
      <c r="R3519" s="104"/>
      <c r="S3519" s="104"/>
      <c r="T3519" s="104"/>
      <c r="U3519" s="104"/>
      <c r="V3519" s="90">
        <f>+P3519-Q3519+R3519+S3519+T3519+U3519</f>
        <v>1.244673076923077</v>
      </c>
      <c r="W3519" s="91">
        <f>(1.02/100)</f>
        <v>1.02E-2</v>
      </c>
      <c r="X3519" s="91">
        <v>4.8E-3</v>
      </c>
      <c r="Y3519" s="91">
        <v>0.17</v>
      </c>
      <c r="Z3519" s="91">
        <v>1.65E-2</v>
      </c>
      <c r="AA3519" s="91">
        <v>7.6E-2</v>
      </c>
      <c r="AB3519" s="91">
        <f>SUM(W3519:AA3519)</f>
        <v>0.2775</v>
      </c>
      <c r="AC3519" s="75">
        <v>12</v>
      </c>
      <c r="AD3519" s="92">
        <f>IF(AL3519="","",+AC3519*AL3519)</f>
        <v>38.05369916707497</v>
      </c>
      <c r="AE3519" s="93">
        <f>IF(AL3519="","",+AL3519*AB3519)</f>
        <v>0.8799917932386088</v>
      </c>
      <c r="AF3519" s="92">
        <f>IF(AL3519="","",+AL3519-AE3519)</f>
        <v>2.291149804017639</v>
      </c>
      <c r="AG3519" s="93">
        <f>+V3519</f>
        <v>1.244673076923077</v>
      </c>
      <c r="AH3519" s="92">
        <f>IF(AF3519="","",+AF3519-AG3519)</f>
        <v>1.046476727094562</v>
      </c>
      <c r="AI3519" s="92">
        <f>IF(AH3519="","",+AH3519*AC3519)</f>
        <v>12.557720725134745</v>
      </c>
      <c r="AJ3519" s="93">
        <v>2.39</v>
      </c>
      <c r="AK3519" s="94">
        <v>0.33</v>
      </c>
      <c r="AL3519" s="93">
        <f>IF(V3519=0,"",V3519/(1-AB3519-AK3519))</f>
        <v>3.1711415972562476</v>
      </c>
      <c r="AM3519" s="95">
        <v>0.33</v>
      </c>
      <c r="AN3519" s="93">
        <f>IF(V3519=0,"",V3519/(1-AB3519-AM3519))</f>
        <v>3.1711415972562476</v>
      </c>
      <c r="AO3519" s="96">
        <v>1.35</v>
      </c>
      <c r="AP3519" s="93">
        <f>IF(BD!AJ3519="","",BD!AJ3519*BD!AO3519)</f>
        <v>3.2265000000000006</v>
      </c>
      <c r="AQ3519" s="91">
        <f>BD!AM3519/BD!AK3519-1</f>
        <v>0</v>
      </c>
      <c r="AR3519" s="91">
        <f>IF(BD!AN3519="","",IF(BD!AJ3519="","",BD!AN3519/BD!AJ3519-1))</f>
        <v>0.3268374883917353</v>
      </c>
      <c r="AS3519" s="91" t="str">
        <f>IF(BD!AN3519="","",IF(BD!AN3519&lt;BD!AL3519,"ABAIXO DA META","DENTRO DA META"))</f>
        <v>DENTRO DA META</v>
      </c>
      <c r="AT3519" s="91" t="str">
        <f>IF(BD!AJ3519="","EM ANÁLISE",IF(BD!AP3519&gt;=BD!AN3519,"GO", "NO GO"))</f>
        <v>GO</v>
      </c>
      <c r="AU3519" s="97">
        <f>IF(AN3519="","",+BD!$AN3519-AJ3519)</f>
        <v>0.7811415972562474</v>
      </c>
      <c r="AV3519" s="98"/>
      <c r="AW3519" s="90">
        <f>BD!P3519*BD!AC3519</f>
        <v>20.252307692307696</v>
      </c>
      <c r="AX3519" s="90">
        <f>BD!V3519*BD!AC3519</f>
        <v>14.936076923076923</v>
      </c>
      <c r="AY3519" s="90">
        <f>IF(BD!AN3519="","",BD!AN3519*BD!AC3519)</f>
        <v>38.05369916707497</v>
      </c>
      <c r="AZ3519" s="75" t="s">
        <v>5272</v>
      </c>
      <c r="BA3519" s="75" t="s">
        <v>124</v>
      </c>
      <c r="BB3519" s="75">
        <v>1</v>
      </c>
      <c r="BC3519" s="75" t="s">
        <v>125</v>
      </c>
      <c r="BD3519" s="99" t="s">
        <v>5257</v>
      </c>
      <c r="BE3519" s="100" t="s">
        <v>4</v>
      </c>
      <c r="BF3519" s="100" t="s">
        <v>4</v>
      </c>
      <c r="BG3519" s="99" t="s">
        <v>5258</v>
      </c>
      <c r="BH3519" s="101"/>
      <c r="BI3519" s="101"/>
      <c r="BJ3519" s="101"/>
      <c r="BK3519" s="101"/>
      <c r="BL3519" s="101"/>
      <c r="BM3519" s="101"/>
      <c r="BN3519" s="101"/>
      <c r="BO3519" s="103"/>
      <c r="BP3519" s="99">
        <v>140.622</v>
      </c>
      <c r="BQ3519" s="99">
        <v>121</v>
      </c>
      <c r="BR3519" s="101"/>
      <c r="BS3519" s="99" t="s">
        <v>5260</v>
      </c>
      <c r="BT3519" s="99" t="s">
        <v>5261</v>
      </c>
      <c r="BU3519" s="99">
        <v>5102</v>
      </c>
      <c r="BV3519" s="99"/>
      <c r="BW3519" s="99"/>
      <c r="BX3519" s="99"/>
      <c r="BY3519" s="99"/>
      <c r="BZ3519" s="99"/>
      <c r="CA3519" s="99"/>
      <c r="CB3519" s="99"/>
      <c r="CC3519" s="99">
        <v>102</v>
      </c>
      <c r="CD3519" s="99">
        <v>8</v>
      </c>
      <c r="CE3519" s="99">
        <v>8</v>
      </c>
      <c r="CF3519" s="99"/>
      <c r="CG3519" s="37" t="e">
        <f>VLOOKUP(Table_1[[#This Row],[EAN]],'[1]Planilha1'!$E:$R,13,0)</f>
        <v>#N/A</v>
      </c>
    </row>
    <row r="3520" ht="15" hidden="1">
      <c r="A3520" s="7"/>
      <c r="B3520" s="84" t="s">
        <v>2735</v>
      </c>
      <c r="C3520" s="75">
        <v>222839</v>
      </c>
      <c r="D3520" s="75">
        <v>12479850</v>
      </c>
      <c r="E3520" s="85">
        <v>7891000339558</v>
      </c>
      <c r="F3520" s="86" t="s">
        <v>4045</v>
      </c>
      <c r="G3520" s="75" t="s">
        <v>21</v>
      </c>
      <c r="H3520" s="75">
        <v>470</v>
      </c>
      <c r="I3520" s="87" t="s">
        <v>3887</v>
      </c>
      <c r="J3520" s="75" t="s">
        <v>3189</v>
      </c>
      <c r="K3520" s="88" t="s">
        <v>84</v>
      </c>
      <c r="L3520" s="88">
        <v>52</v>
      </c>
      <c r="M3520" s="88">
        <v>0</v>
      </c>
      <c r="N3520" s="75" t="s">
        <v>85</v>
      </c>
      <c r="O3520" s="75" t="s">
        <v>122</v>
      </c>
      <c r="P3520" s="106">
        <v>1.6876923076923078</v>
      </c>
      <c r="Q3520" s="90">
        <f>(17/100+7.6/100+1.65/100)*P3520</f>
        <v>0.44301923076923083</v>
      </c>
      <c r="R3520" s="104"/>
      <c r="S3520" s="104"/>
      <c r="T3520" s="104"/>
      <c r="U3520" s="104"/>
      <c r="V3520" s="90">
        <f>+P3520-Q3520+R3520+S3520+T3520+U3520</f>
        <v>1.244673076923077</v>
      </c>
      <c r="W3520" s="91">
        <f>(1.02/100)</f>
        <v>1.02E-2</v>
      </c>
      <c r="X3520" s="91">
        <v>4.8E-3</v>
      </c>
      <c r="Y3520" s="91">
        <v>0.17</v>
      </c>
      <c r="Z3520" s="91">
        <v>1.65E-2</v>
      </c>
      <c r="AA3520" s="91">
        <v>7.6E-2</v>
      </c>
      <c r="AB3520" s="91">
        <f>SUM(W3520:AA3520)</f>
        <v>0.2775</v>
      </c>
      <c r="AC3520" s="75">
        <v>12</v>
      </c>
      <c r="AD3520" s="92">
        <f>IF(AL3520="","",+AC3520*AL3520)</f>
        <v>38.05369916707497</v>
      </c>
      <c r="AE3520" s="93">
        <f>IF(AL3520="","",+AL3520*AB3520)</f>
        <v>0.8799917932386088</v>
      </c>
      <c r="AF3520" s="92">
        <f>IF(AL3520="","",+AL3520-AE3520)</f>
        <v>2.291149804017639</v>
      </c>
      <c r="AG3520" s="93">
        <f>+V3520</f>
        <v>1.244673076923077</v>
      </c>
      <c r="AH3520" s="92">
        <f>IF(AF3520="","",+AF3520-AG3520)</f>
        <v>1.046476727094562</v>
      </c>
      <c r="AI3520" s="92">
        <f>IF(AH3520="","",+AH3520*AC3520)</f>
        <v>12.557720725134745</v>
      </c>
      <c r="AJ3520" s="93">
        <v>2.39</v>
      </c>
      <c r="AK3520" s="94">
        <v>0.33</v>
      </c>
      <c r="AL3520" s="93">
        <f>IF(V3520=0,"",V3520/(1-AB3520-AK3520))</f>
        <v>3.1711415972562476</v>
      </c>
      <c r="AM3520" s="95">
        <v>0.33</v>
      </c>
      <c r="AN3520" s="93">
        <f>IF(V3520=0,"",V3520/(1-AB3520-AM3520))</f>
        <v>3.1711415972562476</v>
      </c>
      <c r="AO3520" s="96">
        <v>1.35</v>
      </c>
      <c r="AP3520" s="93">
        <f>IF(BD!AJ3520="","",BD!AJ3520*BD!AO3520)</f>
        <v>3.2265000000000006</v>
      </c>
      <c r="AQ3520" s="91">
        <f>BD!AM3520/BD!AK3520-1</f>
        <v>0</v>
      </c>
      <c r="AR3520" s="91">
        <f>IF(BD!AN3520="","",IF(BD!AJ3520="","",BD!AN3520/BD!AJ3520-1))</f>
        <v>0.3268374883917353</v>
      </c>
      <c r="AS3520" s="91" t="str">
        <f>IF(BD!AN3520="","",IF(BD!AN3520&lt;BD!AL3520,"ABAIXO DA META","DENTRO DA META"))</f>
        <v>DENTRO DA META</v>
      </c>
      <c r="AT3520" s="91" t="str">
        <f>IF(BD!AJ3520="","EM ANÁLISE",IF(BD!AP3520&gt;=BD!AN3520,"GO", "NO GO"))</f>
        <v>GO</v>
      </c>
      <c r="AU3520" s="97">
        <f>IF(AN3520="","",+BD!$AN3520-AJ3520)</f>
        <v>0.7811415972562474</v>
      </c>
      <c r="AV3520" s="98"/>
      <c r="AW3520" s="90">
        <f>BD!P3520*BD!AC3520</f>
        <v>20.252307692307696</v>
      </c>
      <c r="AX3520" s="90">
        <f>BD!V3520*BD!AC3520</f>
        <v>14.936076923076923</v>
      </c>
      <c r="AY3520" s="90">
        <f>IF(BD!AN3520="","",BD!AN3520*BD!AC3520)</f>
        <v>38.05369916707497</v>
      </c>
      <c r="AZ3520" s="75" t="s">
        <v>5272</v>
      </c>
      <c r="BA3520" s="75" t="s">
        <v>124</v>
      </c>
      <c r="BB3520" s="75">
        <v>1</v>
      </c>
      <c r="BC3520" s="75" t="s">
        <v>125</v>
      </c>
      <c r="BD3520" s="99" t="s">
        <v>5257</v>
      </c>
      <c r="BE3520" s="100" t="s">
        <v>4</v>
      </c>
      <c r="BF3520" s="100" t="s">
        <v>4</v>
      </c>
      <c r="BG3520" s="99" t="s">
        <v>5258</v>
      </c>
      <c r="BH3520" s="101"/>
      <c r="BI3520" s="101"/>
      <c r="BJ3520" s="101"/>
      <c r="BK3520" s="101"/>
      <c r="BL3520" s="101"/>
      <c r="BM3520" s="101"/>
      <c r="BN3520" s="101"/>
      <c r="BO3520" s="103"/>
      <c r="BP3520" s="99">
        <v>140.622</v>
      </c>
      <c r="BQ3520" s="99">
        <v>121</v>
      </c>
      <c r="BR3520" s="101"/>
      <c r="BS3520" s="99" t="s">
        <v>5260</v>
      </c>
      <c r="BT3520" s="99" t="s">
        <v>5261</v>
      </c>
      <c r="BU3520" s="99">
        <v>5102</v>
      </c>
      <c r="BV3520" s="99"/>
      <c r="BW3520" s="99"/>
      <c r="BX3520" s="99"/>
      <c r="BY3520" s="99"/>
      <c r="BZ3520" s="99"/>
      <c r="CA3520" s="99"/>
      <c r="CB3520" s="99"/>
      <c r="CC3520" s="99">
        <v>102</v>
      </c>
      <c r="CD3520" s="99">
        <v>8</v>
      </c>
      <c r="CE3520" s="99">
        <v>8</v>
      </c>
      <c r="CF3520" s="99"/>
      <c r="CG3520" s="37" t="e">
        <f>VLOOKUP(Table_1[[#This Row],[EAN]],'[1]Planilha1'!$E:$R,13,0)</f>
        <v>#N/A</v>
      </c>
    </row>
    <row r="3521" ht="15" hidden="1">
      <c r="A3521" s="7"/>
      <c r="B3521" s="84" t="s">
        <v>2735</v>
      </c>
      <c r="C3521" s="75">
        <v>222840</v>
      </c>
      <c r="D3521" s="75">
        <v>12360740</v>
      </c>
      <c r="E3521" s="85">
        <v>7891000255742</v>
      </c>
      <c r="F3521" s="86" t="s">
        <v>4046</v>
      </c>
      <c r="G3521" s="75" t="s">
        <v>11</v>
      </c>
      <c r="H3521" s="75">
        <v>470</v>
      </c>
      <c r="I3521" s="87" t="s">
        <v>3887</v>
      </c>
      <c r="J3521" s="75" t="s">
        <v>3189</v>
      </c>
      <c r="K3521" s="88" t="s">
        <v>84</v>
      </c>
      <c r="L3521" s="88">
        <v>52</v>
      </c>
      <c r="M3521" s="88">
        <v>0</v>
      </c>
      <c r="N3521" s="75" t="s">
        <v>85</v>
      </c>
      <c r="O3521" s="75" t="s">
        <v>122</v>
      </c>
      <c r="P3521" s="106">
        <v>1.7153846153846155</v>
      </c>
      <c r="Q3521" s="90">
        <f>(17/100+7.6/100+1.65/100)*P3521</f>
        <v>0.4502884615384616</v>
      </c>
      <c r="R3521" s="104"/>
      <c r="S3521" s="104"/>
      <c r="T3521" s="104"/>
      <c r="U3521" s="104"/>
      <c r="V3521" s="90">
        <f>+P3521-Q3521+R3521+S3521+T3521+U3521</f>
        <v>1.2650961538461538</v>
      </c>
      <c r="W3521" s="91">
        <f>(1.02/100)</f>
        <v>1.02E-2</v>
      </c>
      <c r="X3521" s="91">
        <v>4.8E-3</v>
      </c>
      <c r="Y3521" s="91">
        <v>0.17</v>
      </c>
      <c r="Z3521" s="91">
        <v>1.65E-2</v>
      </c>
      <c r="AA3521" s="91">
        <v>7.6E-2</v>
      </c>
      <c r="AB3521" s="91">
        <f>SUM(W3521:AA3521)</f>
        <v>0.2775</v>
      </c>
      <c r="AC3521" s="75">
        <v>12</v>
      </c>
      <c r="AD3521" s="92">
        <f>IF(AL3521="","",+AC3521*AL3521)</f>
        <v>38.67809897109261</v>
      </c>
      <c r="AE3521" s="93">
        <f>IF(AL3521="","",+AL3521*AB3521)</f>
        <v>0.8944310387065166</v>
      </c>
      <c r="AF3521" s="92">
        <f>IF(AL3521="","",+AL3521-AE3521)</f>
        <v>2.3287438755512007</v>
      </c>
      <c r="AG3521" s="93">
        <f>+V3521</f>
        <v>1.2650961538461538</v>
      </c>
      <c r="AH3521" s="92">
        <f>IF(AF3521="","",+AF3521-AG3521)</f>
        <v>1.0636477217050468</v>
      </c>
      <c r="AI3521" s="92">
        <f>IF(AH3521="","",+AH3521*AC3521)</f>
        <v>12.763772660460562</v>
      </c>
      <c r="AJ3521" s="93">
        <v>3.08</v>
      </c>
      <c r="AK3521" s="94">
        <v>0.33</v>
      </c>
      <c r="AL3521" s="93">
        <f>IF(V3521=0,"",V3521/(1-AB3521-AK3521))</f>
        <v>3.2231749142577173</v>
      </c>
      <c r="AM3521" s="95">
        <v>0.33</v>
      </c>
      <c r="AN3521" s="93">
        <f>IF(V3521=0,"",V3521/(1-AB3521-AM3521))</f>
        <v>3.2231749142577173</v>
      </c>
      <c r="AO3521" s="96">
        <v>1.2</v>
      </c>
      <c r="AP3521" s="93">
        <f>IF(BD!AJ3521="","",BD!AJ3521*BD!AO3521)</f>
        <v>3.6959999999999997</v>
      </c>
      <c r="AQ3521" s="91">
        <f>BD!AM3521/BD!AK3521-1</f>
        <v>0</v>
      </c>
      <c r="AR3521" s="91">
        <f>IF(BD!AN3521="","",IF(BD!AJ3521="","",BD!AN3521/BD!AJ3521-1))</f>
        <v>4.6485361771986033E-2</v>
      </c>
      <c r="AS3521" s="91" t="str">
        <f>IF(BD!AN3521="","",IF(BD!AN3521&lt;BD!AL3521,"ABAIXO DA META","DENTRO DA META"))</f>
        <v>DENTRO DA META</v>
      </c>
      <c r="AT3521" s="91" t="str">
        <f>IF(BD!AJ3521="","EM ANÁLISE",IF(BD!AP3521&gt;=BD!AN3521,"GO", "NO GO"))</f>
        <v>GO</v>
      </c>
      <c r="AU3521" s="97">
        <f>IF(AN3521="","",+BD!$AN3521-AJ3521)</f>
        <v>0.14317491425771722</v>
      </c>
      <c r="AV3521" s="98"/>
      <c r="AW3521" s="90">
        <f>BD!P3521*BD!AC3521</f>
        <v>20.584615384615386</v>
      </c>
      <c r="AX3521" s="90">
        <f>BD!V3521*BD!AC3521</f>
        <v>15.181153846153846</v>
      </c>
      <c r="AY3521" s="90">
        <f>IF(BD!AN3521="","",BD!AN3521*BD!AC3521)</f>
        <v>38.67809897109261</v>
      </c>
      <c r="AZ3521" s="75" t="s">
        <v>5272</v>
      </c>
      <c r="BA3521" s="75" t="s">
        <v>124</v>
      </c>
      <c r="BB3521" s="75">
        <v>1</v>
      </c>
      <c r="BC3521" s="75" t="s">
        <v>125</v>
      </c>
      <c r="BD3521" s="99" t="s">
        <v>5257</v>
      </c>
      <c r="BE3521" s="100" t="s">
        <v>4</v>
      </c>
      <c r="BF3521" s="100" t="s">
        <v>4</v>
      </c>
      <c r="BG3521" s="99" t="s">
        <v>5258</v>
      </c>
      <c r="BH3521" s="101"/>
      <c r="BI3521" s="101"/>
      <c r="BJ3521" s="101"/>
      <c r="BK3521" s="101"/>
      <c r="BL3521" s="101"/>
      <c r="BM3521" s="101"/>
      <c r="BN3521" s="101"/>
      <c r="BO3521" s="103"/>
      <c r="BP3521" s="99">
        <v>140.622</v>
      </c>
      <c r="BQ3521" s="99">
        <v>121</v>
      </c>
      <c r="BR3521" s="101"/>
      <c r="BS3521" s="99" t="s">
        <v>5260</v>
      </c>
      <c r="BT3521" s="99" t="s">
        <v>5261</v>
      </c>
      <c r="BU3521" s="99">
        <v>5102</v>
      </c>
      <c r="BV3521" s="99"/>
      <c r="BW3521" s="99"/>
      <c r="BX3521" s="99"/>
      <c r="BY3521" s="99"/>
      <c r="BZ3521" s="99"/>
      <c r="CA3521" s="99"/>
      <c r="CB3521" s="99"/>
      <c r="CC3521" s="99">
        <v>102</v>
      </c>
      <c r="CD3521" s="99">
        <v>8</v>
      </c>
      <c r="CE3521" s="99">
        <v>8</v>
      </c>
      <c r="CF3521" s="99"/>
      <c r="CG3521" s="37" t="e">
        <f>VLOOKUP(Table_1[[#This Row],[EAN]],'[1]Planilha1'!$E:$R,13,0)</f>
        <v>#N/A</v>
      </c>
    </row>
    <row r="3522" ht="15" hidden="1">
      <c r="A3522" s="7"/>
      <c r="B3522" s="84" t="s">
        <v>2735</v>
      </c>
      <c r="C3522" s="75">
        <v>222841</v>
      </c>
      <c r="D3522" s="75">
        <v>12360716</v>
      </c>
      <c r="E3522" s="85">
        <v>7891000255773</v>
      </c>
      <c r="F3522" s="86" t="s">
        <v>4047</v>
      </c>
      <c r="G3522" s="75" t="s">
        <v>11</v>
      </c>
      <c r="H3522" s="75">
        <v>470</v>
      </c>
      <c r="I3522" s="87" t="s">
        <v>3887</v>
      </c>
      <c r="J3522" s="75" t="s">
        <v>3189</v>
      </c>
      <c r="K3522" s="88" t="s">
        <v>84</v>
      </c>
      <c r="L3522" s="88">
        <v>52</v>
      </c>
      <c r="M3522" s="88">
        <v>0</v>
      </c>
      <c r="N3522" s="75" t="s">
        <v>85</v>
      </c>
      <c r="O3522" s="75" t="s">
        <v>122</v>
      </c>
      <c r="P3522" s="106">
        <v>1.7153846153846155</v>
      </c>
      <c r="Q3522" s="90">
        <f>(17/100+7.6/100+1.65/100)*P3522</f>
        <v>0.4502884615384616</v>
      </c>
      <c r="R3522" s="104"/>
      <c r="S3522" s="104"/>
      <c r="T3522" s="104"/>
      <c r="U3522" s="104"/>
      <c r="V3522" s="90">
        <f>+P3522-Q3522+R3522+S3522+T3522+U3522</f>
        <v>1.2650961538461538</v>
      </c>
      <c r="W3522" s="91">
        <f>(1.02/100)</f>
        <v>1.02E-2</v>
      </c>
      <c r="X3522" s="91">
        <v>4.8E-3</v>
      </c>
      <c r="Y3522" s="91">
        <v>0.17</v>
      </c>
      <c r="Z3522" s="91">
        <v>1.65E-2</v>
      </c>
      <c r="AA3522" s="91">
        <v>7.6E-2</v>
      </c>
      <c r="AB3522" s="91">
        <f>SUM(W3522:AA3522)</f>
        <v>0.2775</v>
      </c>
      <c r="AC3522" s="75">
        <v>12</v>
      </c>
      <c r="AD3522" s="92">
        <f>IF(AL3522="","",+AC3522*AL3522)</f>
        <v>38.67809897109261</v>
      </c>
      <c r="AE3522" s="93">
        <f>IF(AL3522="","",+AL3522*AB3522)</f>
        <v>0.8944310387065166</v>
      </c>
      <c r="AF3522" s="92">
        <f>IF(AL3522="","",+AL3522-AE3522)</f>
        <v>2.3287438755512007</v>
      </c>
      <c r="AG3522" s="93">
        <f>+V3522</f>
        <v>1.2650961538461538</v>
      </c>
      <c r="AH3522" s="92">
        <f>IF(AF3522="","",+AF3522-AG3522)</f>
        <v>1.0636477217050468</v>
      </c>
      <c r="AI3522" s="92">
        <f>IF(AH3522="","",+AH3522*AC3522)</f>
        <v>12.763772660460562</v>
      </c>
      <c r="AJ3522" s="93">
        <v>3.08</v>
      </c>
      <c r="AK3522" s="94">
        <v>0.33</v>
      </c>
      <c r="AL3522" s="93">
        <f>IF(V3522=0,"",V3522/(1-AB3522-AK3522))</f>
        <v>3.2231749142577173</v>
      </c>
      <c r="AM3522" s="95">
        <v>0.33</v>
      </c>
      <c r="AN3522" s="93">
        <f>IF(V3522=0,"",V3522/(1-AB3522-AM3522))</f>
        <v>3.2231749142577173</v>
      </c>
      <c r="AO3522" s="96">
        <v>1.2</v>
      </c>
      <c r="AP3522" s="93">
        <f>IF(BD!AJ3522="","",BD!AJ3522*BD!AO3522)</f>
        <v>3.6959999999999997</v>
      </c>
      <c r="AQ3522" s="91">
        <f>BD!AM3522/BD!AK3522-1</f>
        <v>0</v>
      </c>
      <c r="AR3522" s="91">
        <f>IF(BD!AN3522="","",IF(BD!AJ3522="","",BD!AN3522/BD!AJ3522-1))</f>
        <v>4.6485361771986033E-2</v>
      </c>
      <c r="AS3522" s="91" t="str">
        <f>IF(BD!AN3522="","",IF(BD!AN3522&lt;BD!AL3522,"ABAIXO DA META","DENTRO DA META"))</f>
        <v>DENTRO DA META</v>
      </c>
      <c r="AT3522" s="91" t="str">
        <f>IF(BD!AJ3522="","EM ANÁLISE",IF(BD!AP3522&gt;=BD!AN3522,"GO", "NO GO"))</f>
        <v>GO</v>
      </c>
      <c r="AU3522" s="97">
        <f>IF(AN3522="","",+BD!$AN3522-AJ3522)</f>
        <v>0.14317491425771722</v>
      </c>
      <c r="AV3522" s="98"/>
      <c r="AW3522" s="90">
        <f>BD!P3522*BD!AC3522</f>
        <v>20.584615384615386</v>
      </c>
      <c r="AX3522" s="90">
        <f>BD!V3522*BD!AC3522</f>
        <v>15.181153846153846</v>
      </c>
      <c r="AY3522" s="90">
        <f>IF(BD!AN3522="","",BD!AN3522*BD!AC3522)</f>
        <v>38.67809897109261</v>
      </c>
      <c r="AZ3522" s="75" t="s">
        <v>5272</v>
      </c>
      <c r="BA3522" s="75" t="s">
        <v>124</v>
      </c>
      <c r="BB3522" s="75">
        <v>1</v>
      </c>
      <c r="BC3522" s="75" t="s">
        <v>125</v>
      </c>
      <c r="BD3522" s="99" t="s">
        <v>5257</v>
      </c>
      <c r="BE3522" s="100" t="s">
        <v>4</v>
      </c>
      <c r="BF3522" s="100" t="s">
        <v>4</v>
      </c>
      <c r="BG3522" s="99" t="s">
        <v>5258</v>
      </c>
      <c r="BH3522" s="101"/>
      <c r="BI3522" s="101"/>
      <c r="BJ3522" s="101"/>
      <c r="BK3522" s="101"/>
      <c r="BL3522" s="101"/>
      <c r="BM3522" s="101"/>
      <c r="BN3522" s="101"/>
      <c r="BO3522" s="103"/>
      <c r="BP3522" s="99">
        <v>140.622</v>
      </c>
      <c r="BQ3522" s="99">
        <v>121</v>
      </c>
      <c r="BR3522" s="101"/>
      <c r="BS3522" s="99" t="s">
        <v>5260</v>
      </c>
      <c r="BT3522" s="99" t="s">
        <v>5261</v>
      </c>
      <c r="BU3522" s="99">
        <v>5102</v>
      </c>
      <c r="BV3522" s="99"/>
      <c r="BW3522" s="99"/>
      <c r="BX3522" s="99"/>
      <c r="BY3522" s="99"/>
      <c r="BZ3522" s="99"/>
      <c r="CA3522" s="99"/>
      <c r="CB3522" s="99"/>
      <c r="CC3522" s="99">
        <v>102</v>
      </c>
      <c r="CD3522" s="99">
        <v>8</v>
      </c>
      <c r="CE3522" s="99">
        <v>8</v>
      </c>
      <c r="CF3522" s="99"/>
      <c r="CG3522" s="37" t="e">
        <f>VLOOKUP(Table_1[[#This Row],[EAN]],'[1]Planilha1'!$E:$R,13,0)</f>
        <v>#N/A</v>
      </c>
    </row>
    <row r="3523" ht="15" hidden="1">
      <c r="A3523" s="7"/>
      <c r="B3523" s="84" t="s">
        <v>2735</v>
      </c>
      <c r="C3523" s="75">
        <v>222842</v>
      </c>
      <c r="D3523" s="75">
        <v>12479053</v>
      </c>
      <c r="E3523" s="85">
        <v>7891000338513</v>
      </c>
      <c r="F3523" s="86" t="s">
        <v>4048</v>
      </c>
      <c r="G3523" s="75" t="s">
        <v>11</v>
      </c>
      <c r="H3523" s="75">
        <v>470</v>
      </c>
      <c r="I3523" s="87" t="s">
        <v>3887</v>
      </c>
      <c r="J3523" s="75" t="s">
        <v>3189</v>
      </c>
      <c r="K3523" s="88" t="s">
        <v>84</v>
      </c>
      <c r="L3523" s="88">
        <v>52</v>
      </c>
      <c r="M3523" s="88">
        <v>0</v>
      </c>
      <c r="N3523" s="75" t="s">
        <v>85</v>
      </c>
      <c r="O3523" s="75" t="s">
        <v>122</v>
      </c>
      <c r="P3523" s="106">
        <v>1.7153846153846155</v>
      </c>
      <c r="Q3523" s="90">
        <f>(17/100+7.6/100+1.65/100)*P3523</f>
        <v>0.4502884615384616</v>
      </c>
      <c r="R3523" s="104"/>
      <c r="S3523" s="104"/>
      <c r="T3523" s="104"/>
      <c r="U3523" s="104"/>
      <c r="V3523" s="90">
        <f>+P3523-Q3523+R3523+S3523+T3523+U3523</f>
        <v>1.2650961538461538</v>
      </c>
      <c r="W3523" s="91">
        <f>(1.02/100)</f>
        <v>1.02E-2</v>
      </c>
      <c r="X3523" s="91">
        <v>4.8E-3</v>
      </c>
      <c r="Y3523" s="91">
        <v>0.17</v>
      </c>
      <c r="Z3523" s="91">
        <v>1.65E-2</v>
      </c>
      <c r="AA3523" s="91">
        <v>7.6E-2</v>
      </c>
      <c r="AB3523" s="91">
        <f>SUM(W3523:AA3523)</f>
        <v>0.2775</v>
      </c>
      <c r="AC3523" s="75">
        <v>12</v>
      </c>
      <c r="AD3523" s="92">
        <f>IF(AL3523="","",+AC3523*AL3523)</f>
        <v>38.67809897109261</v>
      </c>
      <c r="AE3523" s="93">
        <f>IF(AL3523="","",+AL3523*AB3523)</f>
        <v>0.8944310387065166</v>
      </c>
      <c r="AF3523" s="92">
        <f>IF(AL3523="","",+AL3523-AE3523)</f>
        <v>2.3287438755512007</v>
      </c>
      <c r="AG3523" s="93">
        <f>+V3523</f>
        <v>1.2650961538461538</v>
      </c>
      <c r="AH3523" s="92">
        <f>IF(AF3523="","",+AF3523-AG3523)</f>
        <v>1.0636477217050468</v>
      </c>
      <c r="AI3523" s="92">
        <f>IF(AH3523="","",+AH3523*AC3523)</f>
        <v>12.763772660460562</v>
      </c>
      <c r="AJ3523" s="93">
        <v>3.29</v>
      </c>
      <c r="AK3523" s="94">
        <v>0.33</v>
      </c>
      <c r="AL3523" s="93">
        <f>IF(V3523=0,"",V3523/(1-AB3523-AK3523))</f>
        <v>3.2231749142577173</v>
      </c>
      <c r="AM3523" s="95">
        <v>0.33</v>
      </c>
      <c r="AN3523" s="93">
        <f>IF(V3523=0,"",V3523/(1-AB3523-AM3523))</f>
        <v>3.2231749142577173</v>
      </c>
      <c r="AO3523" s="96">
        <v>1.2</v>
      </c>
      <c r="AP3523" s="93">
        <f>IF(BD!AJ3523="","",BD!AJ3523*BD!AO3523)</f>
        <v>3.948</v>
      </c>
      <c r="AQ3523" s="91">
        <f>BD!AM3523/BD!AK3523-1</f>
        <v>0</v>
      </c>
      <c r="AR3523" s="91">
        <f>IF(BD!AN3523="","",IF(BD!AJ3523="","",BD!AN3523/BD!AJ3523-1))</f>
        <v>-2.0311576213459803E-2</v>
      </c>
      <c r="AS3523" s="91" t="str">
        <f>IF(BD!AN3523="","",IF(BD!AN3523&lt;BD!AL3523,"ABAIXO DA META","DENTRO DA META"))</f>
        <v>DENTRO DA META</v>
      </c>
      <c r="AT3523" s="91" t="str">
        <f>IF(BD!AJ3523="","EM ANÁLISE",IF(BD!AP3523&gt;=BD!AN3523,"GO", "NO GO"))</f>
        <v>GO</v>
      </c>
      <c r="AU3523" s="97">
        <f>IF(AN3523="","",+BD!$AN3523-AJ3523)</f>
        <v>-6.682508574228274E-2</v>
      </c>
      <c r="AV3523" s="98"/>
      <c r="AW3523" s="90">
        <f>BD!P3523*BD!AC3523</f>
        <v>20.584615384615386</v>
      </c>
      <c r="AX3523" s="90">
        <f>BD!V3523*BD!AC3523</f>
        <v>15.181153846153846</v>
      </c>
      <c r="AY3523" s="90">
        <f>IF(BD!AN3523="","",BD!AN3523*BD!AC3523)</f>
        <v>38.67809897109261</v>
      </c>
      <c r="AZ3523" s="75" t="s">
        <v>5272</v>
      </c>
      <c r="BA3523" s="75" t="s">
        <v>124</v>
      </c>
      <c r="BB3523" s="75">
        <v>1</v>
      </c>
      <c r="BC3523" s="75" t="s">
        <v>125</v>
      </c>
      <c r="BD3523" s="99" t="s">
        <v>5257</v>
      </c>
      <c r="BE3523" s="100" t="s">
        <v>4</v>
      </c>
      <c r="BF3523" s="100" t="s">
        <v>4</v>
      </c>
      <c r="BG3523" s="99" t="s">
        <v>5258</v>
      </c>
      <c r="BH3523" s="101"/>
      <c r="BI3523" s="101"/>
      <c r="BJ3523" s="101"/>
      <c r="BK3523" s="101"/>
      <c r="BL3523" s="101"/>
      <c r="BM3523" s="101"/>
      <c r="BN3523" s="101"/>
      <c r="BO3523" s="103"/>
      <c r="BP3523" s="99">
        <v>140.622</v>
      </c>
      <c r="BQ3523" s="99">
        <v>121</v>
      </c>
      <c r="BR3523" s="101"/>
      <c r="BS3523" s="99" t="s">
        <v>5260</v>
      </c>
      <c r="BT3523" s="99" t="s">
        <v>5261</v>
      </c>
      <c r="BU3523" s="99">
        <v>5102</v>
      </c>
      <c r="BV3523" s="99"/>
      <c r="BW3523" s="99"/>
      <c r="BX3523" s="99"/>
      <c r="BY3523" s="99"/>
      <c r="BZ3523" s="99"/>
      <c r="CA3523" s="99"/>
      <c r="CB3523" s="99"/>
      <c r="CC3523" s="99">
        <v>102</v>
      </c>
      <c r="CD3523" s="99">
        <v>8</v>
      </c>
      <c r="CE3523" s="99">
        <v>8</v>
      </c>
      <c r="CF3523" s="99"/>
      <c r="CG3523" s="37" t="e">
        <f>VLOOKUP(Table_1[[#This Row],[EAN]],'[1]Planilha1'!$E:$R,13,0)</f>
        <v>#N/A</v>
      </c>
    </row>
    <row r="3524" ht="15" hidden="1">
      <c r="A3524" s="7"/>
      <c r="B3524" s="84" t="s">
        <v>2735</v>
      </c>
      <c r="C3524" s="75">
        <v>222843</v>
      </c>
      <c r="D3524" s="75">
        <v>12479042</v>
      </c>
      <c r="E3524" s="85">
        <v>7891000338476</v>
      </c>
      <c r="F3524" s="86" t="s">
        <v>4049</v>
      </c>
      <c r="G3524" s="75" t="s">
        <v>11</v>
      </c>
      <c r="H3524" s="75">
        <v>470</v>
      </c>
      <c r="I3524" s="87" t="s">
        <v>3887</v>
      </c>
      <c r="J3524" s="75" t="s">
        <v>3189</v>
      </c>
      <c r="K3524" s="88" t="s">
        <v>84</v>
      </c>
      <c r="L3524" s="88">
        <v>52</v>
      </c>
      <c r="M3524" s="88">
        <v>0</v>
      </c>
      <c r="N3524" s="75" t="s">
        <v>85</v>
      </c>
      <c r="O3524" s="75" t="s">
        <v>122</v>
      </c>
      <c r="P3524" s="106">
        <v>1.7153846153846155</v>
      </c>
      <c r="Q3524" s="90">
        <f>(17/100+7.6/100+1.65/100)*P3524</f>
        <v>0.4502884615384616</v>
      </c>
      <c r="R3524" s="104"/>
      <c r="S3524" s="104"/>
      <c r="T3524" s="104"/>
      <c r="U3524" s="104"/>
      <c r="V3524" s="90">
        <f>+P3524-Q3524+R3524+S3524+T3524+U3524</f>
        <v>1.2650961538461538</v>
      </c>
      <c r="W3524" s="91">
        <f>(1.02/100)</f>
        <v>1.02E-2</v>
      </c>
      <c r="X3524" s="91">
        <v>4.8E-3</v>
      </c>
      <c r="Y3524" s="91">
        <v>0.17</v>
      </c>
      <c r="Z3524" s="91">
        <v>1.65E-2</v>
      </c>
      <c r="AA3524" s="91">
        <v>7.6E-2</v>
      </c>
      <c r="AB3524" s="91">
        <f>SUM(W3524:AA3524)</f>
        <v>0.2775</v>
      </c>
      <c r="AC3524" s="75">
        <v>12</v>
      </c>
      <c r="AD3524" s="92">
        <f>IF(AL3524="","",+AC3524*AL3524)</f>
        <v>38.67809897109261</v>
      </c>
      <c r="AE3524" s="93">
        <f>IF(AL3524="","",+AL3524*AB3524)</f>
        <v>0.8944310387065166</v>
      </c>
      <c r="AF3524" s="92">
        <f>IF(AL3524="","",+AL3524-AE3524)</f>
        <v>2.3287438755512007</v>
      </c>
      <c r="AG3524" s="93">
        <f>+V3524</f>
        <v>1.2650961538461538</v>
      </c>
      <c r="AH3524" s="92">
        <f>IF(AF3524="","",+AF3524-AG3524)</f>
        <v>1.0636477217050468</v>
      </c>
      <c r="AI3524" s="92">
        <f>IF(AH3524="","",+AH3524*AC3524)</f>
        <v>12.763772660460562</v>
      </c>
      <c r="AJ3524" s="93">
        <v>3.29</v>
      </c>
      <c r="AK3524" s="94">
        <v>0.33</v>
      </c>
      <c r="AL3524" s="93">
        <f>IF(V3524=0,"",V3524/(1-AB3524-AK3524))</f>
        <v>3.2231749142577173</v>
      </c>
      <c r="AM3524" s="95">
        <v>0.33</v>
      </c>
      <c r="AN3524" s="93">
        <f>IF(V3524=0,"",V3524/(1-AB3524-AM3524))</f>
        <v>3.2231749142577173</v>
      </c>
      <c r="AO3524" s="96">
        <v>1.2</v>
      </c>
      <c r="AP3524" s="93">
        <f>IF(BD!AJ3524="","",BD!AJ3524*BD!AO3524)</f>
        <v>3.948</v>
      </c>
      <c r="AQ3524" s="91">
        <f>BD!AM3524/BD!AK3524-1</f>
        <v>0</v>
      </c>
      <c r="AR3524" s="91">
        <f>IF(BD!AN3524="","",IF(BD!AJ3524="","",BD!AN3524/BD!AJ3524-1))</f>
        <v>-2.0311576213459803E-2</v>
      </c>
      <c r="AS3524" s="91" t="str">
        <f>IF(BD!AN3524="","",IF(BD!AN3524&lt;BD!AL3524,"ABAIXO DA META","DENTRO DA META"))</f>
        <v>DENTRO DA META</v>
      </c>
      <c r="AT3524" s="91" t="str">
        <f>IF(BD!AJ3524="","EM ANÁLISE",IF(BD!AP3524&gt;=BD!AN3524,"GO", "NO GO"))</f>
        <v>GO</v>
      </c>
      <c r="AU3524" s="97">
        <f>IF(AN3524="","",+BD!$AN3524-AJ3524)</f>
        <v>-6.682508574228274E-2</v>
      </c>
      <c r="AV3524" s="98"/>
      <c r="AW3524" s="90">
        <f>BD!P3524*BD!AC3524</f>
        <v>20.584615384615386</v>
      </c>
      <c r="AX3524" s="90">
        <f>BD!V3524*BD!AC3524</f>
        <v>15.181153846153846</v>
      </c>
      <c r="AY3524" s="90">
        <f>IF(BD!AN3524="","",BD!AN3524*BD!AC3524)</f>
        <v>38.67809897109261</v>
      </c>
      <c r="AZ3524" s="75" t="s">
        <v>5272</v>
      </c>
      <c r="BA3524" s="75" t="s">
        <v>124</v>
      </c>
      <c r="BB3524" s="75">
        <v>1</v>
      </c>
      <c r="BC3524" s="75" t="s">
        <v>125</v>
      </c>
      <c r="BD3524" s="99" t="s">
        <v>5257</v>
      </c>
      <c r="BE3524" s="100" t="s">
        <v>4</v>
      </c>
      <c r="BF3524" s="100" t="s">
        <v>4</v>
      </c>
      <c r="BG3524" s="99" t="s">
        <v>5258</v>
      </c>
      <c r="BH3524" s="101"/>
      <c r="BI3524" s="101"/>
      <c r="BJ3524" s="101"/>
      <c r="BK3524" s="101"/>
      <c r="BL3524" s="101"/>
      <c r="BM3524" s="101"/>
      <c r="BN3524" s="101"/>
      <c r="BO3524" s="103"/>
      <c r="BP3524" s="99">
        <v>140.622</v>
      </c>
      <c r="BQ3524" s="99">
        <v>121</v>
      </c>
      <c r="BR3524" s="101"/>
      <c r="BS3524" s="99" t="s">
        <v>5260</v>
      </c>
      <c r="BT3524" s="99" t="s">
        <v>5261</v>
      </c>
      <c r="BU3524" s="99">
        <v>5102</v>
      </c>
      <c r="BV3524" s="99"/>
      <c r="BW3524" s="99"/>
      <c r="BX3524" s="99"/>
      <c r="BY3524" s="99"/>
      <c r="BZ3524" s="99"/>
      <c r="CA3524" s="99"/>
      <c r="CB3524" s="99"/>
      <c r="CC3524" s="99">
        <v>102</v>
      </c>
      <c r="CD3524" s="99">
        <v>8</v>
      </c>
      <c r="CE3524" s="99">
        <v>8</v>
      </c>
      <c r="CF3524" s="99"/>
      <c r="CG3524" s="37" t="e">
        <f>VLOOKUP(Table_1[[#This Row],[EAN]],'[1]Planilha1'!$E:$R,13,0)</f>
        <v>#N/A</v>
      </c>
    </row>
    <row r="3525" ht="15" hidden="1">
      <c r="A3525" s="7"/>
      <c r="B3525" s="84" t="s">
        <v>2735</v>
      </c>
      <c r="C3525" s="75">
        <v>222844</v>
      </c>
      <c r="D3525" s="75">
        <v>12479852</v>
      </c>
      <c r="E3525" s="85">
        <v>7891000339596</v>
      </c>
      <c r="F3525" s="86" t="s">
        <v>4050</v>
      </c>
      <c r="G3525" s="75" t="s">
        <v>21</v>
      </c>
      <c r="H3525" s="75">
        <v>470</v>
      </c>
      <c r="I3525" s="87" t="s">
        <v>3887</v>
      </c>
      <c r="J3525" s="75" t="s">
        <v>3189</v>
      </c>
      <c r="K3525" s="88" t="s">
        <v>84</v>
      </c>
      <c r="L3525" s="88">
        <v>52</v>
      </c>
      <c r="M3525" s="88">
        <v>0</v>
      </c>
      <c r="N3525" s="75" t="s">
        <v>85</v>
      </c>
      <c r="O3525" s="75" t="s">
        <v>122</v>
      </c>
      <c r="P3525" s="106">
        <v>1.6876923076923078</v>
      </c>
      <c r="Q3525" s="90">
        <f>(17/100+7.6/100+1.65/100)*P3525</f>
        <v>0.44301923076923083</v>
      </c>
      <c r="R3525" s="104"/>
      <c r="S3525" s="104"/>
      <c r="T3525" s="104"/>
      <c r="U3525" s="104"/>
      <c r="V3525" s="90">
        <f>+P3525-Q3525+R3525+S3525+T3525+U3525</f>
        <v>1.244673076923077</v>
      </c>
      <c r="W3525" s="91">
        <f>(1.02/100)</f>
        <v>1.02E-2</v>
      </c>
      <c r="X3525" s="91">
        <v>4.8E-3</v>
      </c>
      <c r="Y3525" s="91">
        <v>0.17</v>
      </c>
      <c r="Z3525" s="91">
        <v>1.65E-2</v>
      </c>
      <c r="AA3525" s="91">
        <v>7.6E-2</v>
      </c>
      <c r="AB3525" s="91">
        <f>SUM(W3525:AA3525)</f>
        <v>0.2775</v>
      </c>
      <c r="AC3525" s="75">
        <v>12</v>
      </c>
      <c r="AD3525" s="92">
        <f>IF(AL3525="","",+AC3525*AL3525)</f>
        <v>38.05369916707497</v>
      </c>
      <c r="AE3525" s="93">
        <f>IF(AL3525="","",+AL3525*AB3525)</f>
        <v>0.8799917932386088</v>
      </c>
      <c r="AF3525" s="92">
        <f>IF(AL3525="","",+AL3525-AE3525)</f>
        <v>2.291149804017639</v>
      </c>
      <c r="AG3525" s="93">
        <f>+V3525</f>
        <v>1.244673076923077</v>
      </c>
      <c r="AH3525" s="92">
        <f>IF(AF3525="","",+AF3525-AG3525)</f>
        <v>1.046476727094562</v>
      </c>
      <c r="AI3525" s="92">
        <f>IF(AH3525="","",+AH3525*AC3525)</f>
        <v>12.557720725134745</v>
      </c>
      <c r="AJ3525" s="93">
        <v>2.39</v>
      </c>
      <c r="AK3525" s="94">
        <v>0.33</v>
      </c>
      <c r="AL3525" s="93">
        <f>IF(V3525=0,"",V3525/(1-AB3525-AK3525))</f>
        <v>3.1711415972562476</v>
      </c>
      <c r="AM3525" s="95">
        <v>0.33</v>
      </c>
      <c r="AN3525" s="93">
        <f>IF(V3525=0,"",V3525/(1-AB3525-AM3525))</f>
        <v>3.1711415972562476</v>
      </c>
      <c r="AO3525" s="96">
        <v>1.35</v>
      </c>
      <c r="AP3525" s="93">
        <f>IF(BD!AJ3525="","",BD!AJ3525*BD!AO3525)</f>
        <v>3.2265000000000006</v>
      </c>
      <c r="AQ3525" s="91">
        <f>BD!AM3525/BD!AK3525-1</f>
        <v>0</v>
      </c>
      <c r="AR3525" s="91">
        <f>IF(BD!AN3525="","",IF(BD!AJ3525="","",BD!AN3525/BD!AJ3525-1))</f>
        <v>0.3268374883917353</v>
      </c>
      <c r="AS3525" s="91" t="str">
        <f>IF(BD!AN3525="","",IF(BD!AN3525&lt;BD!AL3525,"ABAIXO DA META","DENTRO DA META"))</f>
        <v>DENTRO DA META</v>
      </c>
      <c r="AT3525" s="91" t="str">
        <f>IF(BD!AJ3525="","EM ANÁLISE",IF(BD!AP3525&gt;=BD!AN3525,"GO", "NO GO"))</f>
        <v>GO</v>
      </c>
      <c r="AU3525" s="97">
        <f>IF(AN3525="","",+BD!$AN3525-AJ3525)</f>
        <v>0.7811415972562474</v>
      </c>
      <c r="AV3525" s="98"/>
      <c r="AW3525" s="90">
        <f>BD!P3525*BD!AC3525</f>
        <v>20.252307692307696</v>
      </c>
      <c r="AX3525" s="90">
        <f>BD!V3525*BD!AC3525</f>
        <v>14.936076923076923</v>
      </c>
      <c r="AY3525" s="90">
        <f>IF(BD!AN3525="","",BD!AN3525*BD!AC3525)</f>
        <v>38.05369916707497</v>
      </c>
      <c r="AZ3525" s="75" t="s">
        <v>5272</v>
      </c>
      <c r="BA3525" s="75" t="s">
        <v>124</v>
      </c>
      <c r="BB3525" s="75">
        <v>1</v>
      </c>
      <c r="BC3525" s="75" t="s">
        <v>125</v>
      </c>
      <c r="BD3525" s="99" t="s">
        <v>5257</v>
      </c>
      <c r="BE3525" s="100" t="s">
        <v>4</v>
      </c>
      <c r="BF3525" s="100" t="s">
        <v>4</v>
      </c>
      <c r="BG3525" s="99" t="s">
        <v>5258</v>
      </c>
      <c r="BH3525" s="101"/>
      <c r="BI3525" s="101"/>
      <c r="BJ3525" s="101"/>
      <c r="BK3525" s="101"/>
      <c r="BL3525" s="101"/>
      <c r="BM3525" s="101"/>
      <c r="BN3525" s="101"/>
      <c r="BO3525" s="103"/>
      <c r="BP3525" s="99">
        <v>140.622</v>
      </c>
      <c r="BQ3525" s="99">
        <v>121</v>
      </c>
      <c r="BR3525" s="101"/>
      <c r="BS3525" s="99" t="s">
        <v>5260</v>
      </c>
      <c r="BT3525" s="99" t="s">
        <v>5261</v>
      </c>
      <c r="BU3525" s="99">
        <v>5102</v>
      </c>
      <c r="BV3525" s="99"/>
      <c r="BW3525" s="99"/>
      <c r="BX3525" s="99"/>
      <c r="BY3525" s="99"/>
      <c r="BZ3525" s="99"/>
      <c r="CA3525" s="99"/>
      <c r="CB3525" s="99"/>
      <c r="CC3525" s="99">
        <v>102</v>
      </c>
      <c r="CD3525" s="99">
        <v>8</v>
      </c>
      <c r="CE3525" s="99">
        <v>8</v>
      </c>
      <c r="CF3525" s="99"/>
      <c r="CG3525" s="37" t="e">
        <f>VLOOKUP(Table_1[[#This Row],[EAN]],'[1]Planilha1'!$E:$R,13,0)</f>
        <v>#N/A</v>
      </c>
    </row>
    <row r="3526" ht="15" hidden="1">
      <c r="A3526" s="7"/>
      <c r="B3526" s="84" t="s">
        <v>2735</v>
      </c>
      <c r="C3526" s="75">
        <v>222845</v>
      </c>
      <c r="D3526" s="75">
        <v>12278536</v>
      </c>
      <c r="E3526" s="85">
        <v>7891000109298</v>
      </c>
      <c r="F3526" s="86" t="s">
        <v>4051</v>
      </c>
      <c r="G3526" s="75" t="s">
        <v>21</v>
      </c>
      <c r="H3526" s="75">
        <v>470</v>
      </c>
      <c r="I3526" s="87" t="s">
        <v>3887</v>
      </c>
      <c r="J3526" s="75" t="s">
        <v>3189</v>
      </c>
      <c r="K3526" s="88" t="s">
        <v>84</v>
      </c>
      <c r="L3526" s="88">
        <v>52</v>
      </c>
      <c r="M3526" s="88">
        <v>0</v>
      </c>
      <c r="N3526" s="75" t="s">
        <v>85</v>
      </c>
      <c r="O3526" s="75" t="s">
        <v>122</v>
      </c>
      <c r="P3526" s="106">
        <v>1.6876923076923078</v>
      </c>
      <c r="Q3526" s="90">
        <f>(17/100+7.6/100+1.65/100)*P3526</f>
        <v>0.44301923076923083</v>
      </c>
      <c r="R3526" s="104"/>
      <c r="S3526" s="104"/>
      <c r="T3526" s="104"/>
      <c r="U3526" s="104"/>
      <c r="V3526" s="90">
        <f>+P3526-Q3526+R3526+S3526+T3526+U3526</f>
        <v>1.244673076923077</v>
      </c>
      <c r="W3526" s="91">
        <f>(1.02/100)</f>
        <v>1.02E-2</v>
      </c>
      <c r="X3526" s="91">
        <v>4.8E-3</v>
      </c>
      <c r="Y3526" s="91">
        <v>0.17</v>
      </c>
      <c r="Z3526" s="91">
        <v>1.65E-2</v>
      </c>
      <c r="AA3526" s="91">
        <v>7.6E-2</v>
      </c>
      <c r="AB3526" s="91">
        <f>SUM(W3526:AA3526)</f>
        <v>0.2775</v>
      </c>
      <c r="AC3526" s="75">
        <v>12</v>
      </c>
      <c r="AD3526" s="92">
        <f>IF(AL3526="","",+AC3526*AL3526)</f>
        <v>38.05369916707497</v>
      </c>
      <c r="AE3526" s="93">
        <f>IF(AL3526="","",+AL3526*AB3526)</f>
        <v>0.8799917932386088</v>
      </c>
      <c r="AF3526" s="92">
        <f>IF(AL3526="","",+AL3526-AE3526)</f>
        <v>2.291149804017639</v>
      </c>
      <c r="AG3526" s="93">
        <f>+V3526</f>
        <v>1.244673076923077</v>
      </c>
      <c r="AH3526" s="92">
        <f>IF(AF3526="","",+AF3526-AG3526)</f>
        <v>1.046476727094562</v>
      </c>
      <c r="AI3526" s="92">
        <f>IF(AH3526="","",+AH3526*AC3526)</f>
        <v>12.557720725134745</v>
      </c>
      <c r="AJ3526" s="93">
        <v>2.39</v>
      </c>
      <c r="AK3526" s="94">
        <v>0.33</v>
      </c>
      <c r="AL3526" s="93">
        <f>IF(V3526=0,"",V3526/(1-AB3526-AK3526))</f>
        <v>3.1711415972562476</v>
      </c>
      <c r="AM3526" s="95">
        <v>0.33</v>
      </c>
      <c r="AN3526" s="93">
        <f>IF(V3526=0,"",V3526/(1-AB3526-AM3526))</f>
        <v>3.1711415972562476</v>
      </c>
      <c r="AO3526" s="96">
        <v>1.35</v>
      </c>
      <c r="AP3526" s="93">
        <f>IF(BD!AJ3526="","",BD!AJ3526*BD!AO3526)</f>
        <v>3.2265000000000006</v>
      </c>
      <c r="AQ3526" s="91">
        <f>BD!AM3526/BD!AK3526-1</f>
        <v>0</v>
      </c>
      <c r="AR3526" s="91">
        <f>IF(BD!AN3526="","",IF(BD!AJ3526="","",BD!AN3526/BD!AJ3526-1))</f>
        <v>0.3268374883917353</v>
      </c>
      <c r="AS3526" s="91" t="str">
        <f>IF(BD!AN3526="","",IF(BD!AN3526&lt;BD!AL3526,"ABAIXO DA META","DENTRO DA META"))</f>
        <v>DENTRO DA META</v>
      </c>
      <c r="AT3526" s="91" t="str">
        <f>IF(BD!AJ3526="","EM ANÁLISE",IF(BD!AP3526&gt;=BD!AN3526,"GO", "NO GO"))</f>
        <v>GO</v>
      </c>
      <c r="AU3526" s="97">
        <f>IF(AN3526="","",+BD!$AN3526-AJ3526)</f>
        <v>0.7811415972562474</v>
      </c>
      <c r="AV3526" s="98"/>
      <c r="AW3526" s="90">
        <f>BD!P3526*BD!AC3526</f>
        <v>20.252307692307696</v>
      </c>
      <c r="AX3526" s="90">
        <f>BD!V3526*BD!AC3526</f>
        <v>14.936076923076923</v>
      </c>
      <c r="AY3526" s="90">
        <f>IF(BD!AN3526="","",BD!AN3526*BD!AC3526)</f>
        <v>38.05369916707497</v>
      </c>
      <c r="AZ3526" s="75" t="s">
        <v>5272</v>
      </c>
      <c r="BA3526" s="75" t="s">
        <v>124</v>
      </c>
      <c r="BB3526" s="75">
        <v>1</v>
      </c>
      <c r="BC3526" s="75" t="s">
        <v>125</v>
      </c>
      <c r="BD3526" s="99" t="s">
        <v>5257</v>
      </c>
      <c r="BE3526" s="100" t="s">
        <v>4</v>
      </c>
      <c r="BF3526" s="100" t="s">
        <v>4</v>
      </c>
      <c r="BG3526" s="99" t="s">
        <v>5258</v>
      </c>
      <c r="BH3526" s="101"/>
      <c r="BI3526" s="101"/>
      <c r="BJ3526" s="101"/>
      <c r="BK3526" s="101"/>
      <c r="BL3526" s="101"/>
      <c r="BM3526" s="101"/>
      <c r="BN3526" s="101"/>
      <c r="BO3526" s="103"/>
      <c r="BP3526" s="99">
        <v>140.622</v>
      </c>
      <c r="BQ3526" s="99">
        <v>121</v>
      </c>
      <c r="BR3526" s="101"/>
      <c r="BS3526" s="99" t="s">
        <v>5260</v>
      </c>
      <c r="BT3526" s="99" t="s">
        <v>5261</v>
      </c>
      <c r="BU3526" s="99">
        <v>5102</v>
      </c>
      <c r="BV3526" s="99"/>
      <c r="BW3526" s="99"/>
      <c r="BX3526" s="99"/>
      <c r="BY3526" s="99"/>
      <c r="BZ3526" s="99"/>
      <c r="CA3526" s="99"/>
      <c r="CB3526" s="99"/>
      <c r="CC3526" s="99">
        <v>102</v>
      </c>
      <c r="CD3526" s="99">
        <v>8</v>
      </c>
      <c r="CE3526" s="99">
        <v>8</v>
      </c>
      <c r="CF3526" s="99"/>
      <c r="CG3526" s="37" t="e">
        <f>VLOOKUP(Table_1[[#This Row],[EAN]],'[1]Planilha1'!$E:$R,13,0)</f>
        <v>#N/A</v>
      </c>
    </row>
    <row r="3527" ht="15" hidden="1">
      <c r="A3527" s="7"/>
      <c r="B3527" s="84" t="s">
        <v>2735</v>
      </c>
      <c r="C3527" s="75">
        <v>222846</v>
      </c>
      <c r="D3527" s="75">
        <v>12479709</v>
      </c>
      <c r="E3527" s="85">
        <v>7891000339237</v>
      </c>
      <c r="F3527" s="86" t="s">
        <v>4052</v>
      </c>
      <c r="G3527" s="75" t="s">
        <v>21</v>
      </c>
      <c r="H3527" s="75">
        <v>470</v>
      </c>
      <c r="I3527" s="87" t="s">
        <v>3887</v>
      </c>
      <c r="J3527" s="75" t="s">
        <v>3189</v>
      </c>
      <c r="K3527" s="88" t="s">
        <v>84</v>
      </c>
      <c r="L3527" s="88">
        <v>52</v>
      </c>
      <c r="M3527" s="88">
        <v>0</v>
      </c>
      <c r="N3527" s="75" t="s">
        <v>85</v>
      </c>
      <c r="O3527" s="75" t="s">
        <v>122</v>
      </c>
      <c r="P3527" s="106">
        <v>1.6876923076923078</v>
      </c>
      <c r="Q3527" s="90">
        <f>(17/100+7.6/100+1.65/100)*P3527</f>
        <v>0.44301923076923083</v>
      </c>
      <c r="R3527" s="104"/>
      <c r="S3527" s="104"/>
      <c r="T3527" s="104"/>
      <c r="U3527" s="104"/>
      <c r="V3527" s="90">
        <f>+P3527-Q3527+R3527+S3527+T3527+U3527</f>
        <v>1.244673076923077</v>
      </c>
      <c r="W3527" s="91">
        <f>(1.02/100)</f>
        <v>1.02E-2</v>
      </c>
      <c r="X3527" s="91">
        <v>4.8E-3</v>
      </c>
      <c r="Y3527" s="91">
        <v>0.17</v>
      </c>
      <c r="Z3527" s="91">
        <v>1.65E-2</v>
      </c>
      <c r="AA3527" s="91">
        <v>7.6E-2</v>
      </c>
      <c r="AB3527" s="91">
        <f>SUM(W3527:AA3527)</f>
        <v>0.2775</v>
      </c>
      <c r="AC3527" s="75">
        <v>12</v>
      </c>
      <c r="AD3527" s="92">
        <f>IF(AL3527="","",+AC3527*AL3527)</f>
        <v>38.05369916707497</v>
      </c>
      <c r="AE3527" s="93">
        <f>IF(AL3527="","",+AL3527*AB3527)</f>
        <v>0.8799917932386088</v>
      </c>
      <c r="AF3527" s="92">
        <f>IF(AL3527="","",+AL3527-AE3527)</f>
        <v>2.291149804017639</v>
      </c>
      <c r="AG3527" s="93">
        <f>+V3527</f>
        <v>1.244673076923077</v>
      </c>
      <c r="AH3527" s="92">
        <f>IF(AF3527="","",+AF3527-AG3527)</f>
        <v>1.046476727094562</v>
      </c>
      <c r="AI3527" s="92">
        <f>IF(AH3527="","",+AH3527*AC3527)</f>
        <v>12.557720725134745</v>
      </c>
      <c r="AJ3527" s="93">
        <v>2.39</v>
      </c>
      <c r="AK3527" s="94">
        <v>0.33</v>
      </c>
      <c r="AL3527" s="93">
        <f>IF(V3527=0,"",V3527/(1-AB3527-AK3527))</f>
        <v>3.1711415972562476</v>
      </c>
      <c r="AM3527" s="95">
        <v>0.33</v>
      </c>
      <c r="AN3527" s="93">
        <f>IF(V3527=0,"",V3527/(1-AB3527-AM3527))</f>
        <v>3.1711415972562476</v>
      </c>
      <c r="AO3527" s="96">
        <v>1.35</v>
      </c>
      <c r="AP3527" s="93">
        <f>IF(BD!AJ3527="","",BD!AJ3527*BD!AO3527)</f>
        <v>3.2265000000000006</v>
      </c>
      <c r="AQ3527" s="91">
        <f>BD!AM3527/BD!AK3527-1</f>
        <v>0</v>
      </c>
      <c r="AR3527" s="91">
        <f>IF(BD!AN3527="","",IF(BD!AJ3527="","",BD!AN3527/BD!AJ3527-1))</f>
        <v>0.3268374883917353</v>
      </c>
      <c r="AS3527" s="91" t="str">
        <f>IF(BD!AN3527="","",IF(BD!AN3527&lt;BD!AL3527,"ABAIXO DA META","DENTRO DA META"))</f>
        <v>DENTRO DA META</v>
      </c>
      <c r="AT3527" s="91" t="str">
        <f>IF(BD!AJ3527="","EM ANÁLISE",IF(BD!AP3527&gt;=BD!AN3527,"GO", "NO GO"))</f>
        <v>GO</v>
      </c>
      <c r="AU3527" s="97">
        <f>IF(AN3527="","",+BD!$AN3527-AJ3527)</f>
        <v>0.7811415972562474</v>
      </c>
      <c r="AV3527" s="98"/>
      <c r="AW3527" s="90">
        <f>BD!P3527*BD!AC3527</f>
        <v>20.252307692307696</v>
      </c>
      <c r="AX3527" s="90">
        <f>BD!V3527*BD!AC3527</f>
        <v>14.936076923076923</v>
      </c>
      <c r="AY3527" s="90">
        <f>IF(BD!AN3527="","",BD!AN3527*BD!AC3527)</f>
        <v>38.05369916707497</v>
      </c>
      <c r="AZ3527" s="75" t="s">
        <v>5272</v>
      </c>
      <c r="BA3527" s="75" t="s">
        <v>124</v>
      </c>
      <c r="BB3527" s="75">
        <v>1</v>
      </c>
      <c r="BC3527" s="75" t="s">
        <v>125</v>
      </c>
      <c r="BD3527" s="99" t="s">
        <v>5257</v>
      </c>
      <c r="BE3527" s="100" t="s">
        <v>4</v>
      </c>
      <c r="BF3527" s="100" t="s">
        <v>4</v>
      </c>
      <c r="BG3527" s="99" t="s">
        <v>5258</v>
      </c>
      <c r="BH3527" s="101"/>
      <c r="BI3527" s="101"/>
      <c r="BJ3527" s="101"/>
      <c r="BK3527" s="101"/>
      <c r="BL3527" s="101"/>
      <c r="BM3527" s="101"/>
      <c r="BN3527" s="101"/>
      <c r="BO3527" s="103"/>
      <c r="BP3527" s="99">
        <v>140.622</v>
      </c>
      <c r="BQ3527" s="99">
        <v>121</v>
      </c>
      <c r="BR3527" s="101"/>
      <c r="BS3527" s="99" t="s">
        <v>5260</v>
      </c>
      <c r="BT3527" s="99" t="s">
        <v>5261</v>
      </c>
      <c r="BU3527" s="99">
        <v>5102</v>
      </c>
      <c r="BV3527" s="99"/>
      <c r="BW3527" s="99"/>
      <c r="BX3527" s="99"/>
      <c r="BY3527" s="99"/>
      <c r="BZ3527" s="99"/>
      <c r="CA3527" s="99"/>
      <c r="CB3527" s="99"/>
      <c r="CC3527" s="99">
        <v>102</v>
      </c>
      <c r="CD3527" s="99">
        <v>8</v>
      </c>
      <c r="CE3527" s="99">
        <v>8</v>
      </c>
      <c r="CF3527" s="99"/>
      <c r="CG3527" s="37" t="e">
        <f>VLOOKUP(Table_1[[#This Row],[EAN]],'[1]Planilha1'!$E:$R,13,0)</f>
        <v>#N/A</v>
      </c>
    </row>
    <row r="3528" ht="15" hidden="1">
      <c r="A3528" s="7"/>
      <c r="B3528" s="84" t="s">
        <v>2735</v>
      </c>
      <c r="C3528" s="75">
        <v>222847</v>
      </c>
      <c r="D3528" s="75">
        <v>12439788</v>
      </c>
      <c r="E3528" s="85">
        <v>7891000305232</v>
      </c>
      <c r="F3528" s="86" t="s">
        <v>4053</v>
      </c>
      <c r="G3528" s="75" t="s">
        <v>21</v>
      </c>
      <c r="H3528" s="75">
        <v>470</v>
      </c>
      <c r="I3528" s="87" t="s">
        <v>3887</v>
      </c>
      <c r="J3528" s="75" t="s">
        <v>3189</v>
      </c>
      <c r="K3528" s="88" t="s">
        <v>84</v>
      </c>
      <c r="L3528" s="88">
        <v>60</v>
      </c>
      <c r="M3528" s="88">
        <v>0</v>
      </c>
      <c r="N3528" s="75" t="s">
        <v>85</v>
      </c>
      <c r="O3528" s="75" t="s">
        <v>122</v>
      </c>
      <c r="P3528" s="106">
        <v>1.7998333333333332</v>
      </c>
      <c r="Q3528" s="90">
        <f>(17/100+7.6/100+1.65/100)*P3528</f>
        <v>0.47245624999999997</v>
      </c>
      <c r="R3528" s="104"/>
      <c r="S3528" s="104"/>
      <c r="T3528" s="104"/>
      <c r="U3528" s="104"/>
      <c r="V3528" s="90">
        <f>+P3528-Q3528+R3528+S3528+T3528+U3528</f>
        <v>1.3273770833333332</v>
      </c>
      <c r="W3528" s="91">
        <f>(1.02/100)</f>
        <v>1.02E-2</v>
      </c>
      <c r="X3528" s="91">
        <v>4.8E-3</v>
      </c>
      <c r="Y3528" s="91">
        <v>0.17</v>
      </c>
      <c r="Z3528" s="91">
        <v>1.65E-2</v>
      </c>
      <c r="AA3528" s="91">
        <v>7.6E-2</v>
      </c>
      <c r="AB3528" s="91">
        <f>SUM(W3528:AA3528)</f>
        <v>0.2775</v>
      </c>
      <c r="AC3528" s="75">
        <v>12</v>
      </c>
      <c r="AD3528" s="92">
        <f>IF(AL3528="","",+AC3528*AL3528)</f>
        <v>40.582229299363064</v>
      </c>
      <c r="AE3528" s="93">
        <f>IF(AL3528="","",+AL3528*AB3528)</f>
        <v>0.938464052547771</v>
      </c>
      <c r="AF3528" s="92">
        <f>IF(AL3528="","",+AL3528-AE3528)</f>
        <v>2.4433883890658175</v>
      </c>
      <c r="AG3528" s="93">
        <f>+V3528</f>
        <v>1.3273770833333332</v>
      </c>
      <c r="AH3528" s="92">
        <f>IF(AF3528="","",+AF3528-AG3528)</f>
        <v>1.1160113057324843</v>
      </c>
      <c r="AI3528" s="92">
        <f>IF(AH3528="","",+AH3528*AC3528)</f>
        <v>13.392135668789813</v>
      </c>
      <c r="AJ3528" s="93">
        <v>1.99</v>
      </c>
      <c r="AK3528" s="94">
        <v>0.33</v>
      </c>
      <c r="AL3528" s="93">
        <f>IF(V3528=0,"",V3528/(1-AB3528-AK3528))</f>
        <v>3.3818524416135887</v>
      </c>
      <c r="AM3528" s="95">
        <v>0.33</v>
      </c>
      <c r="AN3528" s="93">
        <f>IF(V3528=0,"",V3528/(1-AB3528-AM3528))</f>
        <v>3.3818524416135887</v>
      </c>
      <c r="AO3528" s="96">
        <v>1.2</v>
      </c>
      <c r="AP3528" s="93">
        <f>IF(BD!AJ3528="","",BD!AJ3528*BD!AO3528)</f>
        <v>2.388</v>
      </c>
      <c r="AQ3528" s="91">
        <f>BD!AM3528/BD!AK3528-1</f>
        <v>0</v>
      </c>
      <c r="AR3528" s="91">
        <f>IF(BD!AN3528="","",IF(BD!AJ3528="","",BD!AN3528/BD!AJ3528-1))</f>
        <v>0.6994233374942658</v>
      </c>
      <c r="AS3528" s="91" t="str">
        <f>IF(BD!AN3528="","",IF(BD!AN3528&lt;BD!AL3528,"ABAIXO DA META","DENTRO DA META"))</f>
        <v>DENTRO DA META</v>
      </c>
      <c r="AT3528" s="91" t="str">
        <f>IF(BD!AJ3528="","EM ANÁLISE",IF(BD!AP3528&gt;=BD!AN3528,"GO", "NO GO"))</f>
        <v>NO GO</v>
      </c>
      <c r="AU3528" s="97">
        <f>IF(AN3528="","",+BD!$AN3528-AJ3528)</f>
        <v>1.3918524416135887</v>
      </c>
      <c r="AV3528" s="98"/>
      <c r="AW3528" s="90">
        <f>BD!P3528*BD!AC3528</f>
        <v>21.598</v>
      </c>
      <c r="AX3528" s="90">
        <f>BD!V3528*BD!AC3528</f>
        <v>15.928524999999997</v>
      </c>
      <c r="AY3528" s="90">
        <f>IF(BD!AN3528="","",BD!AN3528*BD!AC3528)</f>
        <v>40.582229299363064</v>
      </c>
      <c r="AZ3528" s="75" t="s">
        <v>5272</v>
      </c>
      <c r="BA3528" s="75" t="s">
        <v>124</v>
      </c>
      <c r="BB3528" s="75">
        <v>1</v>
      </c>
      <c r="BC3528" s="75" t="s">
        <v>125</v>
      </c>
      <c r="BD3528" s="99" t="s">
        <v>5257</v>
      </c>
      <c r="BE3528" s="100" t="s">
        <v>4</v>
      </c>
      <c r="BF3528" s="100" t="s">
        <v>4</v>
      </c>
      <c r="BG3528" s="99" t="s">
        <v>5258</v>
      </c>
      <c r="BH3528" s="101"/>
      <c r="BI3528" s="101"/>
      <c r="BJ3528" s="101"/>
      <c r="BK3528" s="101"/>
      <c r="BL3528" s="101"/>
      <c r="BM3528" s="101"/>
      <c r="BN3528" s="101"/>
      <c r="BO3528" s="103"/>
      <c r="BP3528" s="99">
        <v>140.622</v>
      </c>
      <c r="BQ3528" s="99">
        <v>121</v>
      </c>
      <c r="BR3528" s="101"/>
      <c r="BS3528" s="99" t="s">
        <v>5260</v>
      </c>
      <c r="BT3528" s="99" t="s">
        <v>5261</v>
      </c>
      <c r="BU3528" s="99">
        <v>5102</v>
      </c>
      <c r="BV3528" s="99"/>
      <c r="BW3528" s="99"/>
      <c r="BX3528" s="99"/>
      <c r="BY3528" s="99"/>
      <c r="BZ3528" s="99"/>
      <c r="CA3528" s="99"/>
      <c r="CB3528" s="99"/>
      <c r="CC3528" s="99">
        <v>102</v>
      </c>
      <c r="CD3528" s="99">
        <v>8</v>
      </c>
      <c r="CE3528" s="99">
        <v>8</v>
      </c>
      <c r="CF3528" s="99"/>
      <c r="CG3528" s="37" t="e">
        <f>VLOOKUP(Table_1[[#This Row],[EAN]],'[1]Planilha1'!$E:$R,13,0)</f>
        <v>#N/A</v>
      </c>
    </row>
    <row r="3529" ht="15" hidden="1">
      <c r="A3529" s="7"/>
      <c r="B3529" s="84" t="s">
        <v>2735</v>
      </c>
      <c r="C3529" s="75">
        <v>222848</v>
      </c>
      <c r="D3529" s="75"/>
      <c r="E3529" s="85">
        <v>7891000305317</v>
      </c>
      <c r="F3529" s="86" t="s">
        <v>4054</v>
      </c>
      <c r="G3529" s="75" t="s">
        <v>21</v>
      </c>
      <c r="H3529" s="75">
        <v>470</v>
      </c>
      <c r="I3529" s="87" t="s">
        <v>3887</v>
      </c>
      <c r="J3529" s="75" t="s">
        <v>3189</v>
      </c>
      <c r="K3529" s="88" t="s">
        <v>84</v>
      </c>
      <c r="L3529" s="88">
        <v>60</v>
      </c>
      <c r="M3529" s="88">
        <v>0</v>
      </c>
      <c r="N3529" s="75" t="s">
        <v>85</v>
      </c>
      <c r="O3529" s="75"/>
      <c r="P3529" s="106"/>
      <c r="Q3529" s="90">
        <f>(17/100+7.6/100+1.65/100)*P3529</f>
        <v>0</v>
      </c>
      <c r="R3529" s="104"/>
      <c r="S3529" s="104"/>
      <c r="T3529" s="104"/>
      <c r="U3529" s="104"/>
      <c r="V3529" s="90">
        <f>+P3529-Q3529+R3529+S3529+T3529+U3529</f>
        <v>0</v>
      </c>
      <c r="W3529" s="91">
        <f>(1.02/100)</f>
        <v>1.02E-2</v>
      </c>
      <c r="X3529" s="91">
        <v>4.8E-3</v>
      </c>
      <c r="Y3529" s="91">
        <v>0.17</v>
      </c>
      <c r="Z3529" s="91">
        <v>1.65E-2</v>
      </c>
      <c r="AA3529" s="91">
        <v>7.6E-2</v>
      </c>
      <c r="AB3529" s="91">
        <f>SUM(W3529:AA3529)</f>
        <v>0.2775</v>
      </c>
      <c r="AC3529" s="75">
        <v>12</v>
      </c>
      <c r="AD3529" s="92">
        <f>IF(AL3529="","",+AC3529*AL3529)</f>
      </c>
      <c r="AE3529" s="93">
        <f>IF(AL3529="","",+AL3529*AB3529)</f>
      </c>
      <c r="AF3529" s="92">
        <f>IF(AL3529="","",+AL3529-AE3529)</f>
      </c>
      <c r="AG3529" s="93">
        <f>+V3529</f>
        <v>0</v>
      </c>
      <c r="AH3529" s="92">
        <f>IF(AF3529="","",+AF3529-AG3529)</f>
      </c>
      <c r="AI3529" s="92">
        <f>IF(AH3529="","",+AH3529*AC3529)</f>
      </c>
      <c r="AJ3529" s="93"/>
      <c r="AK3529" s="94">
        <v>0.33</v>
      </c>
      <c r="AL3529" s="93">
        <f>IF(V3529=0,"",V3529/(1-AB3529-AK3529))</f>
      </c>
      <c r="AM3529" s="95">
        <v>0.33</v>
      </c>
      <c r="AN3529" s="93">
        <f>IF(V3529=0,"",V3529/(1-AB3529-AM3529))</f>
      </c>
      <c r="AO3529" s="96">
        <v>1.2</v>
      </c>
      <c r="AP3529" s="93">
        <f>IF(BD!AJ3529="","",BD!AJ3529*BD!AO3529)</f>
      </c>
      <c r="AQ3529" s="91">
        <f>BD!AM3529/BD!AK3529-1</f>
        <v>0</v>
      </c>
      <c r="AR3529" s="91">
        <f>IF(BD!AN3529="","",IF(BD!AJ3529="","",BD!AN3529/BD!AJ3529-1))</f>
      </c>
      <c r="AS3529" s="91">
        <f>IF(BD!AN3529="","",IF(BD!AN3529&lt;BD!AL3529,"ABAIXO DA META","DENTRO DA META"))</f>
      </c>
      <c r="AT3529" s="91" t="str">
        <f>IF(BD!AJ3529="","EM ANÁLISE",IF(BD!AP3529&gt;=BD!AN3529,"GO", "NO GO"))</f>
        <v>EM ANÁLISE</v>
      </c>
      <c r="AU3529" s="97">
        <f>IF(AN3529="","",+BD!$AN3529-AJ3529)</f>
      </c>
      <c r="AV3529" s="98"/>
      <c r="AW3529" s="90">
        <f>BD!P3529*BD!AC3529</f>
        <v>0</v>
      </c>
      <c r="AX3529" s="90">
        <f>BD!V3529*BD!AC3529</f>
        <v>0</v>
      </c>
      <c r="AY3529" s="90">
        <f>IF(BD!AN3529="","",BD!AN3529*BD!AC3529)</f>
      </c>
      <c r="AZ3529" s="75" t="s">
        <v>123</v>
      </c>
      <c r="BA3529" s="75" t="s">
        <v>124</v>
      </c>
      <c r="BB3529" s="75">
        <v>1</v>
      </c>
      <c r="BC3529" s="75" t="s">
        <v>125</v>
      </c>
      <c r="BD3529" s="104"/>
      <c r="BE3529" s="104"/>
      <c r="BF3529" s="101"/>
      <c r="BG3529" s="101"/>
      <c r="BH3529" s="101"/>
      <c r="BI3529" s="101"/>
      <c r="BJ3529" s="101"/>
      <c r="BK3529" s="101"/>
      <c r="BL3529" s="101"/>
      <c r="BM3529" s="101"/>
      <c r="BN3529" s="101"/>
      <c r="BO3529" s="103"/>
      <c r="BP3529" s="101"/>
      <c r="BQ3529" s="101"/>
      <c r="BR3529" s="101"/>
      <c r="BS3529" s="101"/>
      <c r="BT3529" s="101"/>
      <c r="BU3529" s="101"/>
      <c r="BV3529" s="101"/>
      <c r="BW3529" s="101"/>
      <c r="BX3529" s="101"/>
      <c r="BY3529" s="101"/>
      <c r="BZ3529" s="101"/>
      <c r="CA3529" s="101"/>
      <c r="CB3529" s="101"/>
      <c r="CC3529" s="101"/>
      <c r="CD3529" s="101"/>
      <c r="CE3529" s="101"/>
      <c r="CF3529" s="101"/>
      <c r="CG3529" s="37" t="e">
        <f>VLOOKUP(Table_1[[#This Row],[EAN]],'[1]Planilha1'!$E:$R,13,0)</f>
        <v>#N/A</v>
      </c>
    </row>
    <row r="3530" ht="15" hidden="1">
      <c r="A3530" s="7"/>
      <c r="B3530" s="84" t="s">
        <v>2735</v>
      </c>
      <c r="C3530" s="75">
        <v>222849</v>
      </c>
      <c r="D3530" s="75"/>
      <c r="E3530" s="85">
        <v>7891000277928</v>
      </c>
      <c r="F3530" s="86" t="s">
        <v>4055</v>
      </c>
      <c r="G3530" s="75" t="s">
        <v>21</v>
      </c>
      <c r="H3530" s="75">
        <v>470</v>
      </c>
      <c r="I3530" s="87" t="s">
        <v>3887</v>
      </c>
      <c r="J3530" s="75" t="s">
        <v>3189</v>
      </c>
      <c r="K3530" s="88" t="s">
        <v>84</v>
      </c>
      <c r="L3530" s="88">
        <v>63</v>
      </c>
      <c r="M3530" s="88">
        <v>0</v>
      </c>
      <c r="N3530" s="75" t="s">
        <v>85</v>
      </c>
      <c r="O3530" s="75"/>
      <c r="P3530" s="106"/>
      <c r="Q3530" s="90">
        <f>(17/100+7.6/100+1.65/100)*P3530</f>
        <v>0</v>
      </c>
      <c r="R3530" s="104"/>
      <c r="S3530" s="104"/>
      <c r="T3530" s="104"/>
      <c r="U3530" s="104"/>
      <c r="V3530" s="90">
        <f>+P3530-Q3530+R3530+S3530+T3530+U3530</f>
        <v>0</v>
      </c>
      <c r="W3530" s="91">
        <f>(1.02/100)</f>
        <v>1.02E-2</v>
      </c>
      <c r="X3530" s="91">
        <v>4.8E-3</v>
      </c>
      <c r="Y3530" s="91">
        <v>0.17</v>
      </c>
      <c r="Z3530" s="91">
        <v>1.65E-2</v>
      </c>
      <c r="AA3530" s="91">
        <v>7.6E-2</v>
      </c>
      <c r="AB3530" s="91">
        <f>SUM(W3530:AA3530)</f>
        <v>0.2775</v>
      </c>
      <c r="AC3530" s="75">
        <v>12</v>
      </c>
      <c r="AD3530" s="92">
        <f>IF(AL3530="","",+AC3530*AL3530)</f>
      </c>
      <c r="AE3530" s="93">
        <f>IF(AL3530="","",+AL3530*AB3530)</f>
      </c>
      <c r="AF3530" s="92">
        <f>IF(AL3530="","",+AL3530-AE3530)</f>
      </c>
      <c r="AG3530" s="93">
        <f>+V3530</f>
        <v>0</v>
      </c>
      <c r="AH3530" s="92">
        <f>IF(AF3530="","",+AF3530-AG3530)</f>
      </c>
      <c r="AI3530" s="92">
        <f>IF(AH3530="","",+AH3530*AC3530)</f>
      </c>
      <c r="AJ3530" s="93"/>
      <c r="AK3530" s="94">
        <v>0.33</v>
      </c>
      <c r="AL3530" s="93">
        <f>IF(V3530=0,"",V3530/(1-AB3530-AK3530))</f>
      </c>
      <c r="AM3530" s="95">
        <v>0.33</v>
      </c>
      <c r="AN3530" s="93">
        <f>IF(V3530=0,"",V3530/(1-AB3530-AM3530))</f>
      </c>
      <c r="AO3530" s="96">
        <v>1.2</v>
      </c>
      <c r="AP3530" s="93">
        <f>IF(BD!AJ3530="","",BD!AJ3530*BD!AO3530)</f>
      </c>
      <c r="AQ3530" s="91">
        <f>BD!AM3530/BD!AK3530-1</f>
        <v>0</v>
      </c>
      <c r="AR3530" s="91">
        <f>IF(BD!AN3530="","",IF(BD!AJ3530="","",BD!AN3530/BD!AJ3530-1))</f>
      </c>
      <c r="AS3530" s="91">
        <f>IF(BD!AN3530="","",IF(BD!AN3530&lt;BD!AL3530,"ABAIXO DA META","DENTRO DA META"))</f>
      </c>
      <c r="AT3530" s="91" t="str">
        <f>IF(BD!AJ3530="","EM ANÁLISE",IF(BD!AP3530&gt;=BD!AN3530,"GO", "NO GO"))</f>
        <v>EM ANÁLISE</v>
      </c>
      <c r="AU3530" s="97">
        <f>IF(AN3530="","",+BD!$AN3530-AJ3530)</f>
      </c>
      <c r="AV3530" s="98"/>
      <c r="AW3530" s="90">
        <f>BD!P3530*BD!AC3530</f>
        <v>0</v>
      </c>
      <c r="AX3530" s="90">
        <f>BD!V3530*BD!AC3530</f>
        <v>0</v>
      </c>
      <c r="AY3530" s="90">
        <f>IF(BD!AN3530="","",BD!AN3530*BD!AC3530)</f>
      </c>
      <c r="AZ3530" s="75" t="s">
        <v>123</v>
      </c>
      <c r="BA3530" s="75" t="s">
        <v>124</v>
      </c>
      <c r="BB3530" s="75">
        <v>1</v>
      </c>
      <c r="BC3530" s="75" t="s">
        <v>125</v>
      </c>
      <c r="BD3530" s="104"/>
      <c r="BE3530" s="104"/>
      <c r="BF3530" s="101"/>
      <c r="BG3530" s="101"/>
      <c r="BH3530" s="101"/>
      <c r="BI3530" s="101"/>
      <c r="BJ3530" s="101"/>
      <c r="BK3530" s="101"/>
      <c r="BL3530" s="101"/>
      <c r="BM3530" s="101"/>
      <c r="BN3530" s="101"/>
      <c r="BO3530" s="103"/>
      <c r="BP3530" s="101"/>
      <c r="BQ3530" s="101"/>
      <c r="BR3530" s="101"/>
      <c r="BS3530" s="101"/>
      <c r="BT3530" s="101"/>
      <c r="BU3530" s="101"/>
      <c r="BV3530" s="101"/>
      <c r="BW3530" s="101"/>
      <c r="BX3530" s="101"/>
      <c r="BY3530" s="101"/>
      <c r="BZ3530" s="101"/>
      <c r="CA3530" s="101"/>
      <c r="CB3530" s="101"/>
      <c r="CC3530" s="101"/>
      <c r="CD3530" s="101"/>
      <c r="CE3530" s="101"/>
      <c r="CF3530" s="101"/>
      <c r="CG3530" s="37" t="e">
        <f>VLOOKUP(Table_1[[#This Row],[EAN]],'[1]Planilha1'!$E:$R,13,0)</f>
        <v>#N/A</v>
      </c>
    </row>
    <row r="3531" ht="15" hidden="1">
      <c r="A3531" s="7"/>
      <c r="B3531" s="84" t="s">
        <v>2735</v>
      </c>
      <c r="C3531" s="75">
        <v>222850</v>
      </c>
      <c r="D3531" s="75">
        <v>12439813</v>
      </c>
      <c r="E3531" s="85">
        <v>7891000305195</v>
      </c>
      <c r="F3531" s="86" t="s">
        <v>4056</v>
      </c>
      <c r="G3531" s="75" t="s">
        <v>21</v>
      </c>
      <c r="H3531" s="75">
        <v>470</v>
      </c>
      <c r="I3531" s="87" t="s">
        <v>3887</v>
      </c>
      <c r="J3531" s="75" t="s">
        <v>3189</v>
      </c>
      <c r="K3531" s="88" t="s">
        <v>84</v>
      </c>
      <c r="L3531" s="88">
        <v>60</v>
      </c>
      <c r="M3531" s="88">
        <v>0</v>
      </c>
      <c r="N3531" s="75" t="s">
        <v>85</v>
      </c>
      <c r="O3531" s="75" t="s">
        <v>122</v>
      </c>
      <c r="P3531" s="106">
        <v>1.7998333333333332</v>
      </c>
      <c r="Q3531" s="90">
        <f>(17/100+7.6/100+1.65/100)*P3531</f>
        <v>0.47245624999999997</v>
      </c>
      <c r="R3531" s="104"/>
      <c r="S3531" s="104"/>
      <c r="T3531" s="104"/>
      <c r="U3531" s="104"/>
      <c r="V3531" s="90">
        <f>+P3531-Q3531+R3531+S3531+T3531+U3531</f>
        <v>1.3273770833333332</v>
      </c>
      <c r="W3531" s="91">
        <f>(1.02/100)</f>
        <v>1.02E-2</v>
      </c>
      <c r="X3531" s="91">
        <v>4.8E-3</v>
      </c>
      <c r="Y3531" s="91">
        <v>0.17</v>
      </c>
      <c r="Z3531" s="91">
        <v>1.65E-2</v>
      </c>
      <c r="AA3531" s="91">
        <v>7.6E-2</v>
      </c>
      <c r="AB3531" s="91">
        <f>SUM(W3531:AA3531)</f>
        <v>0.2775</v>
      </c>
      <c r="AC3531" s="75">
        <v>12</v>
      </c>
      <c r="AD3531" s="92">
        <f>IF(AL3531="","",+AC3531*AL3531)</f>
        <v>40.582229299363064</v>
      </c>
      <c r="AE3531" s="93">
        <f>IF(AL3531="","",+AL3531*AB3531)</f>
        <v>0.938464052547771</v>
      </c>
      <c r="AF3531" s="92">
        <f>IF(AL3531="","",+AL3531-AE3531)</f>
        <v>2.4433883890658175</v>
      </c>
      <c r="AG3531" s="93">
        <f>+V3531</f>
        <v>1.3273770833333332</v>
      </c>
      <c r="AH3531" s="92">
        <f>IF(AF3531="","",+AF3531-AG3531)</f>
        <v>1.1160113057324843</v>
      </c>
      <c r="AI3531" s="92">
        <f>IF(AH3531="","",+AH3531*AC3531)</f>
        <v>13.392135668789813</v>
      </c>
      <c r="AJ3531" s="93">
        <v>1.99</v>
      </c>
      <c r="AK3531" s="94">
        <v>0.33</v>
      </c>
      <c r="AL3531" s="93">
        <f>IF(V3531=0,"",V3531/(1-AB3531-AK3531))</f>
        <v>3.3818524416135887</v>
      </c>
      <c r="AM3531" s="95">
        <v>0.33</v>
      </c>
      <c r="AN3531" s="93">
        <f>IF(V3531=0,"",V3531/(1-AB3531-AM3531))</f>
        <v>3.3818524416135887</v>
      </c>
      <c r="AO3531" s="96">
        <v>1.2</v>
      </c>
      <c r="AP3531" s="93">
        <f>IF(BD!AJ3531="","",BD!AJ3531*BD!AO3531)</f>
        <v>2.388</v>
      </c>
      <c r="AQ3531" s="91">
        <f>BD!AM3531/BD!AK3531-1</f>
        <v>0</v>
      </c>
      <c r="AR3531" s="91">
        <f>IF(BD!AN3531="","",IF(BD!AJ3531="","",BD!AN3531/BD!AJ3531-1))</f>
        <v>0.6994233374942658</v>
      </c>
      <c r="AS3531" s="91" t="str">
        <f>IF(BD!AN3531="","",IF(BD!AN3531&lt;BD!AL3531,"ABAIXO DA META","DENTRO DA META"))</f>
        <v>DENTRO DA META</v>
      </c>
      <c r="AT3531" s="91" t="str">
        <f>IF(BD!AJ3531="","EM ANÁLISE",IF(BD!AP3531&gt;=BD!AN3531,"GO", "NO GO"))</f>
        <v>NO GO</v>
      </c>
      <c r="AU3531" s="97">
        <f>IF(AN3531="","",+BD!$AN3531-AJ3531)</f>
        <v>1.3918524416135887</v>
      </c>
      <c r="AV3531" s="98"/>
      <c r="AW3531" s="90">
        <f>BD!P3531*BD!AC3531</f>
        <v>21.598</v>
      </c>
      <c r="AX3531" s="90">
        <f>BD!V3531*BD!AC3531</f>
        <v>15.928524999999997</v>
      </c>
      <c r="AY3531" s="90">
        <f>IF(BD!AN3531="","",BD!AN3531*BD!AC3531)</f>
        <v>40.582229299363064</v>
      </c>
      <c r="AZ3531" s="75" t="s">
        <v>5272</v>
      </c>
      <c r="BA3531" s="75" t="s">
        <v>124</v>
      </c>
      <c r="BB3531" s="75">
        <v>1</v>
      </c>
      <c r="BC3531" s="75" t="s">
        <v>125</v>
      </c>
      <c r="BD3531" s="99" t="s">
        <v>5257</v>
      </c>
      <c r="BE3531" s="100" t="s">
        <v>4</v>
      </c>
      <c r="BF3531" s="100" t="s">
        <v>4</v>
      </c>
      <c r="BG3531" s="99" t="s">
        <v>5258</v>
      </c>
      <c r="BH3531" s="101"/>
      <c r="BI3531" s="101"/>
      <c r="BJ3531" s="101"/>
      <c r="BK3531" s="101"/>
      <c r="BL3531" s="101"/>
      <c r="BM3531" s="101"/>
      <c r="BN3531" s="101"/>
      <c r="BO3531" s="103"/>
      <c r="BP3531" s="99">
        <v>140.622</v>
      </c>
      <c r="BQ3531" s="99">
        <v>121</v>
      </c>
      <c r="BR3531" s="101"/>
      <c r="BS3531" s="99" t="s">
        <v>5260</v>
      </c>
      <c r="BT3531" s="99" t="s">
        <v>5261</v>
      </c>
      <c r="BU3531" s="99">
        <v>5102</v>
      </c>
      <c r="BV3531" s="99"/>
      <c r="BW3531" s="99"/>
      <c r="BX3531" s="99"/>
      <c r="BY3531" s="99"/>
      <c r="BZ3531" s="99"/>
      <c r="CA3531" s="99"/>
      <c r="CB3531" s="99"/>
      <c r="CC3531" s="99">
        <v>102</v>
      </c>
      <c r="CD3531" s="99">
        <v>8</v>
      </c>
      <c r="CE3531" s="99">
        <v>8</v>
      </c>
      <c r="CF3531" s="99"/>
      <c r="CG3531" s="37" t="e">
        <f>VLOOKUP(Table_1[[#This Row],[EAN]],'[1]Planilha1'!$E:$R,13,0)</f>
        <v>#N/A</v>
      </c>
    </row>
    <row r="3532" ht="15" hidden="1">
      <c r="A3532" s="7"/>
      <c r="B3532" s="84" t="s">
        <v>2735</v>
      </c>
      <c r="C3532" s="75">
        <v>222851</v>
      </c>
      <c r="D3532" s="75">
        <v>12439789</v>
      </c>
      <c r="E3532" s="85">
        <v>7891000305270</v>
      </c>
      <c r="F3532" s="86" t="s">
        <v>4057</v>
      </c>
      <c r="G3532" s="75" t="s">
        <v>21</v>
      </c>
      <c r="H3532" s="75">
        <v>470</v>
      </c>
      <c r="I3532" s="87" t="s">
        <v>3887</v>
      </c>
      <c r="J3532" s="75" t="s">
        <v>3189</v>
      </c>
      <c r="K3532" s="88" t="s">
        <v>84</v>
      </c>
      <c r="L3532" s="88">
        <v>60</v>
      </c>
      <c r="M3532" s="88">
        <v>0</v>
      </c>
      <c r="N3532" s="75" t="s">
        <v>85</v>
      </c>
      <c r="O3532" s="75" t="s">
        <v>122</v>
      </c>
      <c r="P3532" s="106">
        <v>1.7998333333333332</v>
      </c>
      <c r="Q3532" s="90">
        <f>(17/100+7.6/100+1.65/100)*P3532</f>
        <v>0.47245624999999997</v>
      </c>
      <c r="R3532" s="104"/>
      <c r="S3532" s="104"/>
      <c r="T3532" s="104"/>
      <c r="U3532" s="104"/>
      <c r="V3532" s="90">
        <f>+P3532-Q3532+R3532+S3532+T3532+U3532</f>
        <v>1.3273770833333332</v>
      </c>
      <c r="W3532" s="91">
        <f>(1.02/100)</f>
        <v>1.02E-2</v>
      </c>
      <c r="X3532" s="91">
        <v>4.8E-3</v>
      </c>
      <c r="Y3532" s="91">
        <v>0.17</v>
      </c>
      <c r="Z3532" s="91">
        <v>1.65E-2</v>
      </c>
      <c r="AA3532" s="91">
        <v>7.6E-2</v>
      </c>
      <c r="AB3532" s="91">
        <f>SUM(W3532:AA3532)</f>
        <v>0.2775</v>
      </c>
      <c r="AC3532" s="75">
        <v>12</v>
      </c>
      <c r="AD3532" s="92">
        <f>IF(AL3532="","",+AC3532*AL3532)</f>
        <v>40.582229299363064</v>
      </c>
      <c r="AE3532" s="93">
        <f>IF(AL3532="","",+AL3532*AB3532)</f>
        <v>0.938464052547771</v>
      </c>
      <c r="AF3532" s="92">
        <f>IF(AL3532="","",+AL3532-AE3532)</f>
        <v>2.4433883890658175</v>
      </c>
      <c r="AG3532" s="93">
        <f>+V3532</f>
        <v>1.3273770833333332</v>
      </c>
      <c r="AH3532" s="92">
        <f>IF(AF3532="","",+AF3532-AG3532)</f>
        <v>1.1160113057324843</v>
      </c>
      <c r="AI3532" s="92">
        <f>IF(AH3532="","",+AH3532*AC3532)</f>
        <v>13.392135668789813</v>
      </c>
      <c r="AJ3532" s="93">
        <v>1.99</v>
      </c>
      <c r="AK3532" s="94">
        <v>0.33</v>
      </c>
      <c r="AL3532" s="93">
        <f>IF(V3532=0,"",V3532/(1-AB3532-AK3532))</f>
        <v>3.3818524416135887</v>
      </c>
      <c r="AM3532" s="95">
        <v>0.33</v>
      </c>
      <c r="AN3532" s="93">
        <f>IF(V3532=0,"",V3532/(1-AB3532-AM3532))</f>
        <v>3.3818524416135887</v>
      </c>
      <c r="AO3532" s="96">
        <v>1.2</v>
      </c>
      <c r="AP3532" s="93">
        <f>IF(BD!AJ3532="","",BD!AJ3532*BD!AO3532)</f>
        <v>2.388</v>
      </c>
      <c r="AQ3532" s="91">
        <f>BD!AM3532/BD!AK3532-1</f>
        <v>0</v>
      </c>
      <c r="AR3532" s="91">
        <f>IF(BD!AN3532="","",IF(BD!AJ3532="","",BD!AN3532/BD!AJ3532-1))</f>
        <v>0.6994233374942658</v>
      </c>
      <c r="AS3532" s="91" t="str">
        <f>IF(BD!AN3532="","",IF(BD!AN3532&lt;BD!AL3532,"ABAIXO DA META","DENTRO DA META"))</f>
        <v>DENTRO DA META</v>
      </c>
      <c r="AT3532" s="91" t="str">
        <f>IF(BD!AJ3532="","EM ANÁLISE",IF(BD!AP3532&gt;=BD!AN3532,"GO", "NO GO"))</f>
        <v>NO GO</v>
      </c>
      <c r="AU3532" s="97">
        <f>IF(AN3532="","",+BD!$AN3532-AJ3532)</f>
        <v>1.3918524416135887</v>
      </c>
      <c r="AV3532" s="98"/>
      <c r="AW3532" s="90">
        <f>BD!P3532*BD!AC3532</f>
        <v>21.598</v>
      </c>
      <c r="AX3532" s="90">
        <f>BD!V3532*BD!AC3532</f>
        <v>15.928524999999997</v>
      </c>
      <c r="AY3532" s="90">
        <f>IF(BD!AN3532="","",BD!AN3532*BD!AC3532)</f>
        <v>40.582229299363064</v>
      </c>
      <c r="AZ3532" s="75" t="s">
        <v>5272</v>
      </c>
      <c r="BA3532" s="75" t="s">
        <v>124</v>
      </c>
      <c r="BB3532" s="75">
        <v>1</v>
      </c>
      <c r="BC3532" s="75" t="s">
        <v>125</v>
      </c>
      <c r="BD3532" s="99" t="s">
        <v>5257</v>
      </c>
      <c r="BE3532" s="100" t="s">
        <v>4</v>
      </c>
      <c r="BF3532" s="100" t="s">
        <v>4</v>
      </c>
      <c r="BG3532" s="99" t="s">
        <v>5258</v>
      </c>
      <c r="BH3532" s="101"/>
      <c r="BI3532" s="101"/>
      <c r="BJ3532" s="101"/>
      <c r="BK3532" s="101"/>
      <c r="BL3532" s="101"/>
      <c r="BM3532" s="101"/>
      <c r="BN3532" s="101"/>
      <c r="BO3532" s="103"/>
      <c r="BP3532" s="99">
        <v>140.622</v>
      </c>
      <c r="BQ3532" s="99">
        <v>121</v>
      </c>
      <c r="BR3532" s="101"/>
      <c r="BS3532" s="99" t="s">
        <v>5260</v>
      </c>
      <c r="BT3532" s="99" t="s">
        <v>5261</v>
      </c>
      <c r="BU3532" s="99">
        <v>5102</v>
      </c>
      <c r="BV3532" s="99"/>
      <c r="BW3532" s="99"/>
      <c r="BX3532" s="99"/>
      <c r="BY3532" s="99"/>
      <c r="BZ3532" s="99"/>
      <c r="CA3532" s="99"/>
      <c r="CB3532" s="99"/>
      <c r="CC3532" s="99">
        <v>102</v>
      </c>
      <c r="CD3532" s="99">
        <v>8</v>
      </c>
      <c r="CE3532" s="99">
        <v>8</v>
      </c>
      <c r="CF3532" s="99"/>
      <c r="CG3532" s="37" t="e">
        <f>VLOOKUP(Table_1[[#This Row],[EAN]],'[1]Planilha1'!$E:$R,13,0)</f>
        <v>#N/A</v>
      </c>
    </row>
    <row r="3533" ht="15" hidden="1">
      <c r="A3533" s="7"/>
      <c r="B3533" s="84" t="s">
        <v>2735</v>
      </c>
      <c r="C3533" s="75">
        <v>222852</v>
      </c>
      <c r="D3533" s="75">
        <v>12182407</v>
      </c>
      <c r="E3533" s="85">
        <v>7891000089194</v>
      </c>
      <c r="F3533" s="86" t="s">
        <v>4058</v>
      </c>
      <c r="G3533" s="75" t="s">
        <v>21</v>
      </c>
      <c r="H3533" s="75">
        <v>470</v>
      </c>
      <c r="I3533" s="87" t="s">
        <v>3887</v>
      </c>
      <c r="J3533" s="75" t="s">
        <v>3189</v>
      </c>
      <c r="K3533" s="88" t="s">
        <v>84</v>
      </c>
      <c r="L3533" s="88">
        <v>60</v>
      </c>
      <c r="M3533" s="88">
        <v>0</v>
      </c>
      <c r="N3533" s="75" t="s">
        <v>85</v>
      </c>
      <c r="O3533" s="75" t="s">
        <v>122</v>
      </c>
      <c r="P3533" s="106">
        <v>2.322666666666667</v>
      </c>
      <c r="Q3533" s="90">
        <f>(17/100+7.6/100+1.65/100)*P3533</f>
        <v>0.6097000000000001</v>
      </c>
      <c r="R3533" s="104"/>
      <c r="S3533" s="104"/>
      <c r="T3533" s="104"/>
      <c r="U3533" s="104"/>
      <c r="V3533" s="90">
        <f>+P3533-Q3533+R3533+S3533+T3533+U3533</f>
        <v>1.712966666666667</v>
      </c>
      <c r="W3533" s="91">
        <f>(1.02/100)</f>
        <v>1.02E-2</v>
      </c>
      <c r="X3533" s="91">
        <v>4.8E-3</v>
      </c>
      <c r="Y3533" s="91">
        <v>0.17</v>
      </c>
      <c r="Z3533" s="91">
        <v>1.65E-2</v>
      </c>
      <c r="AA3533" s="91">
        <v>7.6E-2</v>
      </c>
      <c r="AB3533" s="91">
        <f>SUM(W3533:AA3533)</f>
        <v>0.2775</v>
      </c>
      <c r="AC3533" s="75">
        <v>12</v>
      </c>
      <c r="AD3533" s="92">
        <f>IF(AL3533="","",+AC3533*AL3533)</f>
        <v>52.370955414012755</v>
      </c>
      <c r="AE3533" s="93">
        <f>IF(AL3533="","",+AL3533*AB3533)</f>
        <v>1.2110783439490451</v>
      </c>
      <c r="AF3533" s="92">
        <f>IF(AL3533="","",+AL3533-AE3533)</f>
        <v>3.1531679405520183</v>
      </c>
      <c r="AG3533" s="93">
        <f>+V3533</f>
        <v>1.712966666666667</v>
      </c>
      <c r="AH3533" s="92">
        <f>IF(AF3533="","",+AF3533-AG3533)</f>
        <v>1.4402012738853514</v>
      </c>
      <c r="AI3533" s="92">
        <f>IF(AH3533="","",+AH3533*AC3533)</f>
        <v>17.282415286624214</v>
      </c>
      <c r="AJ3533" s="93">
        <v>3.8</v>
      </c>
      <c r="AK3533" s="94">
        <v>0.33</v>
      </c>
      <c r="AL3533" s="93">
        <f>IF(V3533=0,"",V3533/(1-AB3533-AK3533))</f>
        <v>4.364246284501063</v>
      </c>
      <c r="AM3533" s="95">
        <v>0.33</v>
      </c>
      <c r="AN3533" s="93">
        <f>IF(V3533=0,"",V3533/(1-AB3533-AM3533))</f>
        <v>4.364246284501063</v>
      </c>
      <c r="AO3533" s="96">
        <v>1.2</v>
      </c>
      <c r="AP3533" s="93">
        <f>IF(BD!AJ3533="","",BD!AJ3533*BD!AO3533)</f>
        <v>4.56</v>
      </c>
      <c r="AQ3533" s="91">
        <f>BD!AM3533/BD!AK3533-1</f>
        <v>0</v>
      </c>
      <c r="AR3533" s="91">
        <f>IF(BD!AN3533="","",IF(BD!AJ3533="","",BD!AN3533/BD!AJ3533-1))</f>
        <v>0.1484858643423852</v>
      </c>
      <c r="AS3533" s="91" t="str">
        <f>IF(BD!AN3533="","",IF(BD!AN3533&lt;BD!AL3533,"ABAIXO DA META","DENTRO DA META"))</f>
        <v>DENTRO DA META</v>
      </c>
      <c r="AT3533" s="91" t="str">
        <f>IF(BD!AJ3533="","EM ANÁLISE",IF(BD!AP3533&gt;=BD!AN3533,"GO", "NO GO"))</f>
        <v>GO</v>
      </c>
      <c r="AU3533" s="97">
        <f>IF(AN3533="","",+BD!$AN3533-AJ3533)</f>
        <v>0.5642462845010634</v>
      </c>
      <c r="AV3533" s="98"/>
      <c r="AW3533" s="90">
        <f>BD!P3533*BD!AC3533</f>
        <v>27.872000000000007</v>
      </c>
      <c r="AX3533" s="90">
        <f>BD!V3533*BD!AC3533</f>
        <v>20.555600000000005</v>
      </c>
      <c r="AY3533" s="90">
        <f>IF(BD!AN3533="","",BD!AN3533*BD!AC3533)</f>
        <v>52.370955414012755</v>
      </c>
      <c r="AZ3533" s="75" t="s">
        <v>5272</v>
      </c>
      <c r="BA3533" s="75" t="s">
        <v>124</v>
      </c>
      <c r="BB3533" s="75">
        <v>1</v>
      </c>
      <c r="BC3533" s="75" t="s">
        <v>125</v>
      </c>
      <c r="BD3533" s="99" t="s">
        <v>5257</v>
      </c>
      <c r="BE3533" s="100" t="s">
        <v>4</v>
      </c>
      <c r="BF3533" s="100" t="s">
        <v>4</v>
      </c>
      <c r="BG3533" s="99" t="s">
        <v>5258</v>
      </c>
      <c r="BH3533" s="101"/>
      <c r="BI3533" s="101"/>
      <c r="BJ3533" s="101"/>
      <c r="BK3533" s="101"/>
      <c r="BL3533" s="101"/>
      <c r="BM3533" s="101"/>
      <c r="BN3533" s="101"/>
      <c r="BO3533" s="103"/>
      <c r="BP3533" s="99">
        <v>140.622</v>
      </c>
      <c r="BQ3533" s="99">
        <v>121</v>
      </c>
      <c r="BR3533" s="101"/>
      <c r="BS3533" s="99" t="s">
        <v>5260</v>
      </c>
      <c r="BT3533" s="99" t="s">
        <v>5261</v>
      </c>
      <c r="BU3533" s="99">
        <v>5102</v>
      </c>
      <c r="BV3533" s="99"/>
      <c r="BW3533" s="99"/>
      <c r="BX3533" s="99"/>
      <c r="BY3533" s="99"/>
      <c r="BZ3533" s="99"/>
      <c r="CA3533" s="99"/>
      <c r="CB3533" s="99"/>
      <c r="CC3533" s="99">
        <v>102</v>
      </c>
      <c r="CD3533" s="99">
        <v>8</v>
      </c>
      <c r="CE3533" s="99">
        <v>8</v>
      </c>
      <c r="CF3533" s="99"/>
      <c r="CG3533" s="37" t="e">
        <f>VLOOKUP(Table_1[[#This Row],[EAN]],'[1]Planilha1'!$E:$R,13,0)</f>
        <v>#N/A</v>
      </c>
    </row>
    <row r="3534" ht="15" hidden="1">
      <c r="A3534" s="7"/>
      <c r="B3534" s="84" t="s">
        <v>2735</v>
      </c>
      <c r="C3534" s="75">
        <v>222853</v>
      </c>
      <c r="D3534" s="75"/>
      <c r="E3534" s="85">
        <v>7891000255285</v>
      </c>
      <c r="F3534" s="86" t="s">
        <v>4059</v>
      </c>
      <c r="G3534" s="75" t="s">
        <v>21</v>
      </c>
      <c r="H3534" s="75">
        <v>470</v>
      </c>
      <c r="I3534" s="87" t="s">
        <v>3887</v>
      </c>
      <c r="J3534" s="75" t="s">
        <v>3189</v>
      </c>
      <c r="K3534" s="88" t="s">
        <v>84</v>
      </c>
      <c r="L3534" s="88">
        <v>70</v>
      </c>
      <c r="M3534" s="88">
        <v>0</v>
      </c>
      <c r="N3534" s="75" t="s">
        <v>85</v>
      </c>
      <c r="O3534" s="75"/>
      <c r="P3534" s="106"/>
      <c r="Q3534" s="90">
        <f>(17/100+7.6/100+1.65/100)*P3534</f>
        <v>0</v>
      </c>
      <c r="R3534" s="104"/>
      <c r="S3534" s="104"/>
      <c r="T3534" s="104"/>
      <c r="U3534" s="104"/>
      <c r="V3534" s="90">
        <f>+P3534-Q3534+R3534+S3534+T3534+U3534</f>
        <v>0</v>
      </c>
      <c r="W3534" s="91">
        <f>(1.02/100)</f>
        <v>1.02E-2</v>
      </c>
      <c r="X3534" s="91">
        <v>4.8E-3</v>
      </c>
      <c r="Y3534" s="91">
        <v>0.17</v>
      </c>
      <c r="Z3534" s="91">
        <v>1.65E-2</v>
      </c>
      <c r="AA3534" s="91">
        <v>7.6E-2</v>
      </c>
      <c r="AB3534" s="91">
        <f>SUM(W3534:AA3534)</f>
        <v>0.2775</v>
      </c>
      <c r="AC3534" s="75">
        <v>12</v>
      </c>
      <c r="AD3534" s="92">
        <f>IF(AL3534="","",+AC3534*AL3534)</f>
      </c>
      <c r="AE3534" s="93">
        <f>IF(AL3534="","",+AL3534*AB3534)</f>
      </c>
      <c r="AF3534" s="92">
        <f>IF(AL3534="","",+AL3534-AE3534)</f>
      </c>
      <c r="AG3534" s="93">
        <f>+V3534</f>
        <v>0</v>
      </c>
      <c r="AH3534" s="92">
        <f>IF(AF3534="","",+AF3534-AG3534)</f>
      </c>
      <c r="AI3534" s="92">
        <f>IF(AH3534="","",+AH3534*AC3534)</f>
      </c>
      <c r="AJ3534" s="93"/>
      <c r="AK3534" s="94">
        <v>0.33</v>
      </c>
      <c r="AL3534" s="93">
        <f>IF(V3534=0,"",V3534/(1-AB3534-AK3534))</f>
      </c>
      <c r="AM3534" s="95">
        <v>0.33</v>
      </c>
      <c r="AN3534" s="93">
        <f>IF(V3534=0,"",V3534/(1-AB3534-AM3534))</f>
      </c>
      <c r="AO3534" s="96">
        <v>1.2</v>
      </c>
      <c r="AP3534" s="93">
        <f>IF(BD!AJ3534="","",BD!AJ3534*BD!AO3534)</f>
      </c>
      <c r="AQ3534" s="91">
        <f>BD!AM3534/BD!AK3534-1</f>
        <v>0</v>
      </c>
      <c r="AR3534" s="91">
        <f>IF(BD!AN3534="","",IF(BD!AJ3534="","",BD!AN3534/BD!AJ3534-1))</f>
      </c>
      <c r="AS3534" s="91">
        <f>IF(BD!AN3534="","",IF(BD!AN3534&lt;BD!AL3534,"ABAIXO DA META","DENTRO DA META"))</f>
      </c>
      <c r="AT3534" s="91" t="str">
        <f>IF(BD!AJ3534="","EM ANÁLISE",IF(BD!AP3534&gt;=BD!AN3534,"GO", "NO GO"))</f>
        <v>EM ANÁLISE</v>
      </c>
      <c r="AU3534" s="97">
        <f>IF(AN3534="","",+BD!$AN3534-AJ3534)</f>
      </c>
      <c r="AV3534" s="98"/>
      <c r="AW3534" s="90">
        <f>BD!P3534*BD!AC3534</f>
        <v>0</v>
      </c>
      <c r="AX3534" s="90">
        <f>BD!V3534*BD!AC3534</f>
        <v>0</v>
      </c>
      <c r="AY3534" s="90">
        <f>IF(BD!AN3534="","",BD!AN3534*BD!AC3534)</f>
      </c>
      <c r="AZ3534" s="75" t="s">
        <v>123</v>
      </c>
      <c r="BA3534" s="75" t="s">
        <v>124</v>
      </c>
      <c r="BB3534" s="75">
        <v>1</v>
      </c>
      <c r="BC3534" s="75" t="s">
        <v>125</v>
      </c>
      <c r="BD3534" s="104"/>
      <c r="BE3534" s="104"/>
      <c r="BF3534" s="101"/>
      <c r="BG3534" s="101"/>
      <c r="BH3534" s="101"/>
      <c r="BI3534" s="101"/>
      <c r="BJ3534" s="101"/>
      <c r="BK3534" s="101"/>
      <c r="BL3534" s="101"/>
      <c r="BM3534" s="101"/>
      <c r="BN3534" s="101"/>
      <c r="BO3534" s="103"/>
      <c r="BP3534" s="101"/>
      <c r="BQ3534" s="101"/>
      <c r="BR3534" s="101"/>
      <c r="BS3534" s="101"/>
      <c r="BT3534" s="101"/>
      <c r="BU3534" s="101"/>
      <c r="BV3534" s="101"/>
      <c r="BW3534" s="101"/>
      <c r="BX3534" s="101"/>
      <c r="BY3534" s="101"/>
      <c r="BZ3534" s="101"/>
      <c r="CA3534" s="101"/>
      <c r="CB3534" s="101"/>
      <c r="CC3534" s="101"/>
      <c r="CD3534" s="101"/>
      <c r="CE3534" s="101"/>
      <c r="CF3534" s="101"/>
      <c r="CG3534" s="37" t="e">
        <f>VLOOKUP(Table_1[[#This Row],[EAN]],'[1]Planilha1'!$E:$R,13,0)</f>
        <v>#N/A</v>
      </c>
    </row>
    <row r="3535" ht="15" hidden="1">
      <c r="A3535" s="7"/>
      <c r="B3535" s="84" t="s">
        <v>2735</v>
      </c>
      <c r="C3535" s="75">
        <v>222854</v>
      </c>
      <c r="D3535" s="75"/>
      <c r="E3535" s="85">
        <v>7891000255322</v>
      </c>
      <c r="F3535" s="86" t="s">
        <v>4060</v>
      </c>
      <c r="G3535" s="75" t="s">
        <v>21</v>
      </c>
      <c r="H3535" s="75">
        <v>470</v>
      </c>
      <c r="I3535" s="87" t="s">
        <v>3887</v>
      </c>
      <c r="J3535" s="75" t="s">
        <v>3189</v>
      </c>
      <c r="K3535" s="88" t="s">
        <v>84</v>
      </c>
      <c r="L3535" s="88">
        <v>70</v>
      </c>
      <c r="M3535" s="88">
        <v>0</v>
      </c>
      <c r="N3535" s="75" t="s">
        <v>85</v>
      </c>
      <c r="O3535" s="75"/>
      <c r="P3535" s="106"/>
      <c r="Q3535" s="90">
        <f>(17/100+7.6/100+1.65/100)*P3535</f>
        <v>0</v>
      </c>
      <c r="R3535" s="104"/>
      <c r="S3535" s="104"/>
      <c r="T3535" s="104"/>
      <c r="U3535" s="104"/>
      <c r="V3535" s="90">
        <f>+P3535-Q3535+R3535+S3535+T3535+U3535</f>
        <v>0</v>
      </c>
      <c r="W3535" s="91">
        <f>(1.02/100)</f>
        <v>1.02E-2</v>
      </c>
      <c r="X3535" s="91">
        <v>4.8E-3</v>
      </c>
      <c r="Y3535" s="91">
        <v>0.17</v>
      </c>
      <c r="Z3535" s="91">
        <v>1.65E-2</v>
      </c>
      <c r="AA3535" s="91">
        <v>7.6E-2</v>
      </c>
      <c r="AB3535" s="91">
        <f>SUM(W3535:AA3535)</f>
        <v>0.2775</v>
      </c>
      <c r="AC3535" s="75">
        <v>12</v>
      </c>
      <c r="AD3535" s="92">
        <f>IF(AL3535="","",+AC3535*AL3535)</f>
      </c>
      <c r="AE3535" s="93">
        <f>IF(AL3535="","",+AL3535*AB3535)</f>
      </c>
      <c r="AF3535" s="92">
        <f>IF(AL3535="","",+AL3535-AE3535)</f>
      </c>
      <c r="AG3535" s="93">
        <f>+V3535</f>
        <v>0</v>
      </c>
      <c r="AH3535" s="92">
        <f>IF(AF3535="","",+AF3535-AG3535)</f>
      </c>
      <c r="AI3535" s="92">
        <f>IF(AH3535="","",+AH3535*AC3535)</f>
      </c>
      <c r="AJ3535" s="93"/>
      <c r="AK3535" s="94">
        <v>0.33</v>
      </c>
      <c r="AL3535" s="93">
        <f>IF(V3535=0,"",V3535/(1-AB3535-AK3535))</f>
      </c>
      <c r="AM3535" s="95">
        <v>0.33</v>
      </c>
      <c r="AN3535" s="93">
        <f>IF(V3535=0,"",V3535/(1-AB3535-AM3535))</f>
      </c>
      <c r="AO3535" s="96">
        <v>1.2</v>
      </c>
      <c r="AP3535" s="93">
        <f>IF(BD!AJ3535="","",BD!AJ3535*BD!AO3535)</f>
      </c>
      <c r="AQ3535" s="91">
        <f>BD!AM3535/BD!AK3535-1</f>
        <v>0</v>
      </c>
      <c r="AR3535" s="91">
        <f>IF(BD!AN3535="","",IF(BD!AJ3535="","",BD!AN3535/BD!AJ3535-1))</f>
      </c>
      <c r="AS3535" s="91">
        <f>IF(BD!AN3535="","",IF(BD!AN3535&lt;BD!AL3535,"ABAIXO DA META","DENTRO DA META"))</f>
      </c>
      <c r="AT3535" s="91" t="str">
        <f>IF(BD!AJ3535="","EM ANÁLISE",IF(BD!AP3535&gt;=BD!AN3535,"GO", "NO GO"))</f>
        <v>EM ANÁLISE</v>
      </c>
      <c r="AU3535" s="97">
        <f>IF(AN3535="","",+BD!$AN3535-AJ3535)</f>
      </c>
      <c r="AV3535" s="98"/>
      <c r="AW3535" s="90">
        <f>BD!P3535*BD!AC3535</f>
        <v>0</v>
      </c>
      <c r="AX3535" s="90">
        <f>BD!V3535*BD!AC3535</f>
        <v>0</v>
      </c>
      <c r="AY3535" s="90">
        <f>IF(BD!AN3535="","",BD!AN3535*BD!AC3535)</f>
      </c>
      <c r="AZ3535" s="75" t="s">
        <v>123</v>
      </c>
      <c r="BA3535" s="75" t="s">
        <v>124</v>
      </c>
      <c r="BB3535" s="75">
        <v>1</v>
      </c>
      <c r="BC3535" s="75" t="s">
        <v>125</v>
      </c>
      <c r="BD3535" s="104"/>
      <c r="BE3535" s="104"/>
      <c r="BF3535" s="101"/>
      <c r="BG3535" s="101"/>
      <c r="BH3535" s="101"/>
      <c r="BI3535" s="101"/>
      <c r="BJ3535" s="101"/>
      <c r="BK3535" s="101"/>
      <c r="BL3535" s="101"/>
      <c r="BM3535" s="101"/>
      <c r="BN3535" s="101"/>
      <c r="BO3535" s="103"/>
      <c r="BP3535" s="101"/>
      <c r="BQ3535" s="101"/>
      <c r="BR3535" s="101"/>
      <c r="BS3535" s="101"/>
      <c r="BT3535" s="101"/>
      <c r="BU3535" s="101"/>
      <c r="BV3535" s="101"/>
      <c r="BW3535" s="101"/>
      <c r="BX3535" s="101"/>
      <c r="BY3535" s="101"/>
      <c r="BZ3535" s="101"/>
      <c r="CA3535" s="101"/>
      <c r="CB3535" s="101"/>
      <c r="CC3535" s="101"/>
      <c r="CD3535" s="101"/>
      <c r="CE3535" s="101"/>
      <c r="CF3535" s="101"/>
      <c r="CG3535" s="37" t="e">
        <f>VLOOKUP(Table_1[[#This Row],[EAN]],'[1]Planilha1'!$E:$R,13,0)</f>
        <v>#N/A</v>
      </c>
    </row>
    <row r="3536" ht="15" hidden="1">
      <c r="A3536" s="7"/>
      <c r="B3536" s="84" t="s">
        <v>2735</v>
      </c>
      <c r="C3536" s="75">
        <v>222855</v>
      </c>
      <c r="D3536" s="75">
        <v>12182409</v>
      </c>
      <c r="E3536" s="85">
        <v>7891000089255</v>
      </c>
      <c r="F3536" s="86" t="s">
        <v>4061</v>
      </c>
      <c r="G3536" s="75" t="s">
        <v>21</v>
      </c>
      <c r="H3536" s="75">
        <v>470</v>
      </c>
      <c r="I3536" s="87" t="s">
        <v>3887</v>
      </c>
      <c r="J3536" s="75" t="s">
        <v>3189</v>
      </c>
      <c r="K3536" s="88" t="s">
        <v>84</v>
      </c>
      <c r="L3536" s="88">
        <v>60</v>
      </c>
      <c r="M3536" s="88">
        <v>0</v>
      </c>
      <c r="N3536" s="75" t="s">
        <v>85</v>
      </c>
      <c r="O3536" s="75" t="s">
        <v>122</v>
      </c>
      <c r="P3536" s="106">
        <v>2.322666666666667</v>
      </c>
      <c r="Q3536" s="90">
        <f>(17/100+7.6/100+1.65/100)*P3536</f>
        <v>0.6097000000000001</v>
      </c>
      <c r="R3536" s="104"/>
      <c r="S3536" s="104"/>
      <c r="T3536" s="104"/>
      <c r="U3536" s="104"/>
      <c r="V3536" s="90">
        <f>+P3536-Q3536+R3536+S3536+T3536+U3536</f>
        <v>1.712966666666667</v>
      </c>
      <c r="W3536" s="91">
        <f>(1.02/100)</f>
        <v>1.02E-2</v>
      </c>
      <c r="X3536" s="91">
        <v>4.8E-3</v>
      </c>
      <c r="Y3536" s="91">
        <v>0.17</v>
      </c>
      <c r="Z3536" s="91">
        <v>1.65E-2</v>
      </c>
      <c r="AA3536" s="91">
        <v>7.6E-2</v>
      </c>
      <c r="AB3536" s="91">
        <f>SUM(W3536:AA3536)</f>
        <v>0.2775</v>
      </c>
      <c r="AC3536" s="75">
        <v>12</v>
      </c>
      <c r="AD3536" s="92">
        <f>IF(AL3536="","",+AC3536*AL3536)</f>
        <v>52.370955414012755</v>
      </c>
      <c r="AE3536" s="93">
        <f>IF(AL3536="","",+AL3536*AB3536)</f>
        <v>1.2110783439490451</v>
      </c>
      <c r="AF3536" s="92">
        <f>IF(AL3536="","",+AL3536-AE3536)</f>
        <v>3.1531679405520183</v>
      </c>
      <c r="AG3536" s="93">
        <f>+V3536</f>
        <v>1.712966666666667</v>
      </c>
      <c r="AH3536" s="92">
        <f>IF(AF3536="","",+AF3536-AG3536)</f>
        <v>1.4402012738853514</v>
      </c>
      <c r="AI3536" s="92">
        <f>IF(AH3536="","",+AH3536*AC3536)</f>
        <v>17.282415286624214</v>
      </c>
      <c r="AJ3536" s="93">
        <v>3.49</v>
      </c>
      <c r="AK3536" s="94">
        <v>0.33</v>
      </c>
      <c r="AL3536" s="93">
        <f>IF(V3536=0,"",V3536/(1-AB3536-AK3536))</f>
        <v>4.364246284501063</v>
      </c>
      <c r="AM3536" s="95">
        <v>0.33</v>
      </c>
      <c r="AN3536" s="93">
        <f>IF(V3536=0,"",V3536/(1-AB3536-AM3536))</f>
        <v>4.364246284501063</v>
      </c>
      <c r="AO3536" s="96">
        <v>1.3</v>
      </c>
      <c r="AP3536" s="93">
        <f>IF(BD!AJ3536="","",BD!AJ3536*BD!AO3536)</f>
        <v>4.537000000000001</v>
      </c>
      <c r="AQ3536" s="91">
        <f>BD!AM3536/BD!AK3536-1</f>
        <v>0</v>
      </c>
      <c r="AR3536" s="91">
        <f>IF(BD!AN3536="","",IF(BD!AJ3536="","",BD!AN3536/BD!AJ3536-1))</f>
        <v>0.2505003680518805</v>
      </c>
      <c r="AS3536" s="91" t="str">
        <f>IF(BD!AN3536="","",IF(BD!AN3536&lt;BD!AL3536,"ABAIXO DA META","DENTRO DA META"))</f>
        <v>DENTRO DA META</v>
      </c>
      <c r="AT3536" s="91" t="str">
        <f>IF(BD!AJ3536="","EM ANÁLISE",IF(BD!AP3536&gt;=BD!AN3536,"GO", "NO GO"))</f>
        <v>GO</v>
      </c>
      <c r="AU3536" s="97">
        <f>IF(AN3536="","",+BD!$AN3536-AJ3536)</f>
        <v>0.874246284501063</v>
      </c>
      <c r="AV3536" s="98"/>
      <c r="AW3536" s="90">
        <f>BD!P3536*BD!AC3536</f>
        <v>27.872000000000007</v>
      </c>
      <c r="AX3536" s="90">
        <f>BD!V3536*BD!AC3536</f>
        <v>20.555600000000005</v>
      </c>
      <c r="AY3536" s="90">
        <f>IF(BD!AN3536="","",BD!AN3536*BD!AC3536)</f>
        <v>52.370955414012755</v>
      </c>
      <c r="AZ3536" s="75" t="s">
        <v>5272</v>
      </c>
      <c r="BA3536" s="75" t="s">
        <v>124</v>
      </c>
      <c r="BB3536" s="75">
        <v>1</v>
      </c>
      <c r="BC3536" s="75" t="s">
        <v>125</v>
      </c>
      <c r="BD3536" s="99" t="s">
        <v>5257</v>
      </c>
      <c r="BE3536" s="100" t="s">
        <v>4</v>
      </c>
      <c r="BF3536" s="100" t="s">
        <v>4</v>
      </c>
      <c r="BG3536" s="99" t="s">
        <v>5258</v>
      </c>
      <c r="BH3536" s="101"/>
      <c r="BI3536" s="101"/>
      <c r="BJ3536" s="101"/>
      <c r="BK3536" s="101"/>
      <c r="BL3536" s="101"/>
      <c r="BM3536" s="101"/>
      <c r="BN3536" s="101"/>
      <c r="BO3536" s="103"/>
      <c r="BP3536" s="99">
        <v>140.622</v>
      </c>
      <c r="BQ3536" s="99">
        <v>121</v>
      </c>
      <c r="BR3536" s="101"/>
      <c r="BS3536" s="99" t="s">
        <v>5260</v>
      </c>
      <c r="BT3536" s="99" t="s">
        <v>5261</v>
      </c>
      <c r="BU3536" s="99">
        <v>5102</v>
      </c>
      <c r="BV3536" s="99"/>
      <c r="BW3536" s="99"/>
      <c r="BX3536" s="99"/>
      <c r="BY3536" s="99"/>
      <c r="BZ3536" s="99"/>
      <c r="CA3536" s="99"/>
      <c r="CB3536" s="99"/>
      <c r="CC3536" s="99">
        <v>102</v>
      </c>
      <c r="CD3536" s="99">
        <v>8</v>
      </c>
      <c r="CE3536" s="99">
        <v>8</v>
      </c>
      <c r="CF3536" s="99"/>
      <c r="CG3536" s="37" t="e">
        <f>VLOOKUP(Table_1[[#This Row],[EAN]],'[1]Planilha1'!$E:$R,13,0)</f>
        <v>#N/A</v>
      </c>
    </row>
    <row r="3537" ht="15" hidden="1">
      <c r="A3537" s="7"/>
      <c r="B3537" s="84" t="s">
        <v>2735</v>
      </c>
      <c r="C3537" s="75">
        <v>222856</v>
      </c>
      <c r="D3537" s="75"/>
      <c r="E3537" s="85">
        <v>7891000284483</v>
      </c>
      <c r="F3537" s="86" t="s">
        <v>4062</v>
      </c>
      <c r="G3537" s="75" t="s">
        <v>21</v>
      </c>
      <c r="H3537" s="75">
        <v>470</v>
      </c>
      <c r="I3537" s="87" t="s">
        <v>3887</v>
      </c>
      <c r="J3537" s="75" t="s">
        <v>3189</v>
      </c>
      <c r="K3537" s="88" t="s">
        <v>84</v>
      </c>
      <c r="L3537" s="88">
        <v>63</v>
      </c>
      <c r="M3537" s="88">
        <v>0</v>
      </c>
      <c r="N3537" s="75" t="s">
        <v>85</v>
      </c>
      <c r="O3537" s="75"/>
      <c r="P3537" s="106"/>
      <c r="Q3537" s="90">
        <f>(17/100+7.6/100+1.65/100)*P3537</f>
        <v>0</v>
      </c>
      <c r="R3537" s="104"/>
      <c r="S3537" s="104"/>
      <c r="T3537" s="104"/>
      <c r="U3537" s="104"/>
      <c r="V3537" s="90">
        <f>+P3537-Q3537+R3537+S3537+T3537+U3537</f>
        <v>0</v>
      </c>
      <c r="W3537" s="91">
        <f>(1.02/100)</f>
        <v>1.02E-2</v>
      </c>
      <c r="X3537" s="91">
        <v>4.8E-3</v>
      </c>
      <c r="Y3537" s="91">
        <v>0.17</v>
      </c>
      <c r="Z3537" s="91">
        <v>1.65E-2</v>
      </c>
      <c r="AA3537" s="91">
        <v>7.6E-2</v>
      </c>
      <c r="AB3537" s="91">
        <f>SUM(W3537:AA3537)</f>
        <v>0.2775</v>
      </c>
      <c r="AC3537" s="75">
        <v>12</v>
      </c>
      <c r="AD3537" s="92">
        <f>IF(AL3537="","",+AC3537*AL3537)</f>
      </c>
      <c r="AE3537" s="93">
        <f>IF(AL3537="","",+AL3537*AB3537)</f>
      </c>
      <c r="AF3537" s="92">
        <f>IF(AL3537="","",+AL3537-AE3537)</f>
      </c>
      <c r="AG3537" s="93">
        <f>+V3537</f>
        <v>0</v>
      </c>
      <c r="AH3537" s="92">
        <f>IF(AF3537="","",+AF3537-AG3537)</f>
      </c>
      <c r="AI3537" s="92">
        <f>IF(AH3537="","",+AH3537*AC3537)</f>
      </c>
      <c r="AJ3537" s="93"/>
      <c r="AK3537" s="94">
        <v>0.33</v>
      </c>
      <c r="AL3537" s="93">
        <f>IF(V3537=0,"",V3537/(1-AB3537-AK3537))</f>
      </c>
      <c r="AM3537" s="95">
        <v>0.33</v>
      </c>
      <c r="AN3537" s="93">
        <f>IF(V3537=0,"",V3537/(1-AB3537-AM3537))</f>
      </c>
      <c r="AO3537" s="96">
        <v>1.2</v>
      </c>
      <c r="AP3537" s="93">
        <f>IF(BD!AJ3537="","",BD!AJ3537*BD!AO3537)</f>
      </c>
      <c r="AQ3537" s="91">
        <f>BD!AM3537/BD!AK3537-1</f>
        <v>0</v>
      </c>
      <c r="AR3537" s="91">
        <f>IF(BD!AN3537="","",IF(BD!AJ3537="","",BD!AN3537/BD!AJ3537-1))</f>
      </c>
      <c r="AS3537" s="91">
        <f>IF(BD!AN3537="","",IF(BD!AN3537&lt;BD!AL3537,"ABAIXO DA META","DENTRO DA META"))</f>
      </c>
      <c r="AT3537" s="91" t="str">
        <f>IF(BD!AJ3537="","EM ANÁLISE",IF(BD!AP3537&gt;=BD!AN3537,"GO", "NO GO"))</f>
        <v>EM ANÁLISE</v>
      </c>
      <c r="AU3537" s="97">
        <f>IF(AN3537="","",+BD!$AN3537-AJ3537)</f>
      </c>
      <c r="AV3537" s="98"/>
      <c r="AW3537" s="90">
        <f>BD!P3537*BD!AC3537</f>
        <v>0</v>
      </c>
      <c r="AX3537" s="90">
        <f>BD!V3537*BD!AC3537</f>
        <v>0</v>
      </c>
      <c r="AY3537" s="90">
        <f>IF(BD!AN3537="","",BD!AN3537*BD!AC3537)</f>
      </c>
      <c r="AZ3537" s="75" t="s">
        <v>123</v>
      </c>
      <c r="BA3537" s="75" t="s">
        <v>124</v>
      </c>
      <c r="BB3537" s="75">
        <v>1</v>
      </c>
      <c r="BC3537" s="75" t="s">
        <v>125</v>
      </c>
      <c r="BD3537" s="104"/>
      <c r="BE3537" s="104"/>
      <c r="BF3537" s="101"/>
      <c r="BG3537" s="101"/>
      <c r="BH3537" s="101"/>
      <c r="BI3537" s="101"/>
      <c r="BJ3537" s="101"/>
      <c r="BK3537" s="101"/>
      <c r="BL3537" s="101"/>
      <c r="BM3537" s="101"/>
      <c r="BN3537" s="101"/>
      <c r="BO3537" s="103"/>
      <c r="BP3537" s="101"/>
      <c r="BQ3537" s="101"/>
      <c r="BR3537" s="101"/>
      <c r="BS3537" s="101"/>
      <c r="BT3537" s="101"/>
      <c r="BU3537" s="101"/>
      <c r="BV3537" s="101"/>
      <c r="BW3537" s="101"/>
      <c r="BX3537" s="101"/>
      <c r="BY3537" s="101"/>
      <c r="BZ3537" s="101"/>
      <c r="CA3537" s="101"/>
      <c r="CB3537" s="101"/>
      <c r="CC3537" s="101"/>
      <c r="CD3537" s="101"/>
      <c r="CE3537" s="101"/>
      <c r="CF3537" s="101"/>
      <c r="CG3537" s="37" t="e">
        <f>VLOOKUP(Table_1[[#This Row],[EAN]],'[1]Planilha1'!$E:$R,13,0)</f>
        <v>#N/A</v>
      </c>
    </row>
    <row r="3538" ht="15" hidden="1">
      <c r="A3538" s="7"/>
      <c r="B3538" s="84" t="s">
        <v>2735</v>
      </c>
      <c r="C3538" s="75">
        <v>222857</v>
      </c>
      <c r="D3538" s="75">
        <v>12131235</v>
      </c>
      <c r="E3538" s="85">
        <v>7891000023808</v>
      </c>
      <c r="F3538" s="86" t="s">
        <v>4063</v>
      </c>
      <c r="G3538" s="75" t="s">
        <v>21</v>
      </c>
      <c r="H3538" s="75">
        <v>470</v>
      </c>
      <c r="I3538" s="87" t="s">
        <v>3887</v>
      </c>
      <c r="J3538" s="75" t="s">
        <v>3189</v>
      </c>
      <c r="K3538" s="88" t="s">
        <v>84</v>
      </c>
      <c r="L3538" s="88">
        <v>63</v>
      </c>
      <c r="M3538" s="88">
        <v>0</v>
      </c>
      <c r="N3538" s="75" t="s">
        <v>85</v>
      </c>
      <c r="O3538" s="75" t="s">
        <v>122</v>
      </c>
      <c r="P3538" s="106">
        <v>1.80015873015873</v>
      </c>
      <c r="Q3538" s="90">
        <f>(17/100+7.6/100+1.65/100)*P3538</f>
        <v>0.47254166666666664</v>
      </c>
      <c r="R3538" s="104"/>
      <c r="S3538" s="104"/>
      <c r="T3538" s="104"/>
      <c r="U3538" s="104"/>
      <c r="V3538" s="90">
        <f>+P3538-Q3538+R3538+S3538+T3538+U3538</f>
        <v>1.3276170634920634</v>
      </c>
      <c r="W3538" s="91">
        <f>(1.02/100)</f>
        <v>1.02E-2</v>
      </c>
      <c r="X3538" s="91">
        <v>4.8E-3</v>
      </c>
      <c r="Y3538" s="91">
        <v>0.17</v>
      </c>
      <c r="Z3538" s="91">
        <v>1.65E-2</v>
      </c>
      <c r="AA3538" s="91">
        <v>7.6E-2</v>
      </c>
      <c r="AB3538" s="91">
        <f>SUM(W3538:AA3538)</f>
        <v>0.2775</v>
      </c>
      <c r="AC3538" s="75">
        <v>12</v>
      </c>
      <c r="AD3538" s="92">
        <f>IF(AL3538="","",+AC3538*AL3538)</f>
        <v>40.58956627236883</v>
      </c>
      <c r="AE3538" s="93">
        <f>IF(AL3538="","",+AL3538*AB3538)</f>
        <v>0.9386337200485292</v>
      </c>
      <c r="AF3538" s="92">
        <f>IF(AL3538="","",+AL3538-AE3538)</f>
        <v>2.4438301359822066</v>
      </c>
      <c r="AG3538" s="93">
        <f>+V3538</f>
        <v>1.3276170634920634</v>
      </c>
      <c r="AH3538" s="92">
        <f>IF(AF3538="","",+AF3538-AG3538)</f>
        <v>1.1162130724901431</v>
      </c>
      <c r="AI3538" s="92">
        <f>IF(AH3538="","",+AH3538*AC3538)</f>
        <v>13.394556869881718</v>
      </c>
      <c r="AJ3538" s="93">
        <v>1.99</v>
      </c>
      <c r="AK3538" s="94">
        <v>0.33</v>
      </c>
      <c r="AL3538" s="93">
        <f>IF(V3538=0,"",V3538/(1-AB3538-AK3538))</f>
        <v>3.3824638560307356</v>
      </c>
      <c r="AM3538" s="95">
        <v>0.33</v>
      </c>
      <c r="AN3538" s="93">
        <f>IF(V3538=0,"",V3538/(1-AB3538-AM3538))</f>
        <v>3.3824638560307356</v>
      </c>
      <c r="AO3538" s="96">
        <v>1.2</v>
      </c>
      <c r="AP3538" s="93">
        <f>IF(BD!AJ3538="","",BD!AJ3538*BD!AO3538)</f>
        <v>2.388</v>
      </c>
      <c r="AQ3538" s="91">
        <f>BD!AM3538/BD!AK3538-1</f>
        <v>0</v>
      </c>
      <c r="AR3538" s="91">
        <f>IF(BD!AN3538="","",IF(BD!AJ3538="","",BD!AN3538/BD!AJ3538-1))</f>
        <v>0.6997305809199676</v>
      </c>
      <c r="AS3538" s="91" t="str">
        <f>IF(BD!AN3538="","",IF(BD!AN3538&lt;BD!AL3538,"ABAIXO DA META","DENTRO DA META"))</f>
        <v>DENTRO DA META</v>
      </c>
      <c r="AT3538" s="91" t="str">
        <f>IF(BD!AJ3538="","EM ANÁLISE",IF(BD!AP3538&gt;=BD!AN3538,"GO", "NO GO"))</f>
        <v>NO GO</v>
      </c>
      <c r="AU3538" s="97">
        <f>IF(AN3538="","",+BD!$AN3538-AJ3538)</f>
        <v>1.3924638560307356</v>
      </c>
      <c r="AV3538" s="98"/>
      <c r="AW3538" s="90">
        <f>BD!P3538*BD!AC3538</f>
        <v>21.601904761904763</v>
      </c>
      <c r="AX3538" s="90">
        <f>BD!V3538*BD!AC3538</f>
        <v>15.931404761904762</v>
      </c>
      <c r="AY3538" s="90">
        <f>IF(BD!AN3538="","",BD!AN3538*BD!AC3538)</f>
        <v>40.58956627236883</v>
      </c>
      <c r="AZ3538" s="75" t="s">
        <v>5272</v>
      </c>
      <c r="BA3538" s="75" t="s">
        <v>124</v>
      </c>
      <c r="BB3538" s="75">
        <v>1</v>
      </c>
      <c r="BC3538" s="75" t="s">
        <v>125</v>
      </c>
      <c r="BD3538" s="99" t="s">
        <v>5257</v>
      </c>
      <c r="BE3538" s="100" t="s">
        <v>4</v>
      </c>
      <c r="BF3538" s="100" t="s">
        <v>4</v>
      </c>
      <c r="BG3538" s="99" t="s">
        <v>5258</v>
      </c>
      <c r="BH3538" s="101"/>
      <c r="BI3538" s="101"/>
      <c r="BJ3538" s="101"/>
      <c r="BK3538" s="101"/>
      <c r="BL3538" s="101"/>
      <c r="BM3538" s="101"/>
      <c r="BN3538" s="101"/>
      <c r="BO3538" s="103"/>
      <c r="BP3538" s="99">
        <v>140.622</v>
      </c>
      <c r="BQ3538" s="99">
        <v>121</v>
      </c>
      <c r="BR3538" s="101"/>
      <c r="BS3538" s="99" t="s">
        <v>5260</v>
      </c>
      <c r="BT3538" s="99" t="s">
        <v>5261</v>
      </c>
      <c r="BU3538" s="99">
        <v>5102</v>
      </c>
      <c r="BV3538" s="99"/>
      <c r="BW3538" s="99"/>
      <c r="BX3538" s="99"/>
      <c r="BY3538" s="99"/>
      <c r="BZ3538" s="99"/>
      <c r="CA3538" s="99"/>
      <c r="CB3538" s="99"/>
      <c r="CC3538" s="99">
        <v>102</v>
      </c>
      <c r="CD3538" s="99">
        <v>8</v>
      </c>
      <c r="CE3538" s="99">
        <v>8</v>
      </c>
      <c r="CF3538" s="99"/>
      <c r="CG3538" s="37" t="e">
        <f>VLOOKUP(Table_1[[#This Row],[EAN]],'[1]Planilha1'!$E:$R,13,0)</f>
        <v>#N/A</v>
      </c>
    </row>
    <row r="3539" ht="15" hidden="1">
      <c r="A3539" s="7"/>
      <c r="B3539" s="84" t="s">
        <v>2735</v>
      </c>
      <c r="C3539" s="75">
        <v>222858</v>
      </c>
      <c r="D3539" s="75">
        <v>12171631</v>
      </c>
      <c r="E3539" s="85">
        <v>7891000086216</v>
      </c>
      <c r="F3539" s="86" t="s">
        <v>4064</v>
      </c>
      <c r="G3539" s="75" t="s">
        <v>21</v>
      </c>
      <c r="H3539" s="75">
        <v>470</v>
      </c>
      <c r="I3539" s="87" t="s">
        <v>3887</v>
      </c>
      <c r="J3539" s="75" t="s">
        <v>3189</v>
      </c>
      <c r="K3539" s="88" t="s">
        <v>84</v>
      </c>
      <c r="L3539" s="88">
        <v>63</v>
      </c>
      <c r="M3539" s="88">
        <v>0</v>
      </c>
      <c r="N3539" s="75" t="s">
        <v>85</v>
      </c>
      <c r="O3539" s="75" t="s">
        <v>122</v>
      </c>
      <c r="P3539" s="106">
        <v>1.80015873015873</v>
      </c>
      <c r="Q3539" s="90">
        <f>(17/100+7.6/100+1.65/100)*P3539</f>
        <v>0.47254166666666664</v>
      </c>
      <c r="R3539" s="104"/>
      <c r="S3539" s="104"/>
      <c r="T3539" s="104"/>
      <c r="U3539" s="104"/>
      <c r="V3539" s="90">
        <f>+P3539-Q3539+R3539+S3539+T3539+U3539</f>
        <v>1.3276170634920634</v>
      </c>
      <c r="W3539" s="91">
        <f>(1.02/100)</f>
        <v>1.02E-2</v>
      </c>
      <c r="X3539" s="91">
        <v>4.8E-3</v>
      </c>
      <c r="Y3539" s="91">
        <v>0.17</v>
      </c>
      <c r="Z3539" s="91">
        <v>1.65E-2</v>
      </c>
      <c r="AA3539" s="91">
        <v>7.6E-2</v>
      </c>
      <c r="AB3539" s="91">
        <f>SUM(W3539:AA3539)</f>
        <v>0.2775</v>
      </c>
      <c r="AC3539" s="75">
        <v>12</v>
      </c>
      <c r="AD3539" s="92">
        <f>IF(AL3539="","",+AC3539*AL3539)</f>
        <v>40.58956627236883</v>
      </c>
      <c r="AE3539" s="93">
        <f>IF(AL3539="","",+AL3539*AB3539)</f>
        <v>0.9386337200485292</v>
      </c>
      <c r="AF3539" s="92">
        <f>IF(AL3539="","",+AL3539-AE3539)</f>
        <v>2.4438301359822066</v>
      </c>
      <c r="AG3539" s="93">
        <f>+V3539</f>
        <v>1.3276170634920634</v>
      </c>
      <c r="AH3539" s="92">
        <f>IF(AF3539="","",+AF3539-AG3539)</f>
        <v>1.1162130724901431</v>
      </c>
      <c r="AI3539" s="92">
        <f>IF(AH3539="","",+AH3539*AC3539)</f>
        <v>13.394556869881718</v>
      </c>
      <c r="AJ3539" s="93">
        <v>1.99</v>
      </c>
      <c r="AK3539" s="94">
        <v>0.33</v>
      </c>
      <c r="AL3539" s="93">
        <f>IF(V3539=0,"",V3539/(1-AB3539-AK3539))</f>
        <v>3.3824638560307356</v>
      </c>
      <c r="AM3539" s="95">
        <v>0.33</v>
      </c>
      <c r="AN3539" s="93">
        <f>IF(V3539=0,"",V3539/(1-AB3539-AM3539))</f>
        <v>3.3824638560307356</v>
      </c>
      <c r="AO3539" s="96">
        <v>1.2</v>
      </c>
      <c r="AP3539" s="93">
        <f>IF(BD!AJ3539="","",BD!AJ3539*BD!AO3539)</f>
        <v>2.388</v>
      </c>
      <c r="AQ3539" s="91">
        <f>BD!AM3539/BD!AK3539-1</f>
        <v>0</v>
      </c>
      <c r="AR3539" s="91">
        <f>IF(BD!AN3539="","",IF(BD!AJ3539="","",BD!AN3539/BD!AJ3539-1))</f>
        <v>0.6997305809199676</v>
      </c>
      <c r="AS3539" s="91" t="str">
        <f>IF(BD!AN3539="","",IF(BD!AN3539&lt;BD!AL3539,"ABAIXO DA META","DENTRO DA META"))</f>
        <v>DENTRO DA META</v>
      </c>
      <c r="AT3539" s="91" t="str">
        <f>IF(BD!AJ3539="","EM ANÁLISE",IF(BD!AP3539&gt;=BD!AN3539,"GO", "NO GO"))</f>
        <v>NO GO</v>
      </c>
      <c r="AU3539" s="97">
        <f>IF(AN3539="","",+BD!$AN3539-AJ3539)</f>
        <v>1.3924638560307356</v>
      </c>
      <c r="AV3539" s="98"/>
      <c r="AW3539" s="90">
        <f>BD!P3539*BD!AC3539</f>
        <v>21.601904761904763</v>
      </c>
      <c r="AX3539" s="90">
        <f>BD!V3539*BD!AC3539</f>
        <v>15.931404761904762</v>
      </c>
      <c r="AY3539" s="90">
        <f>IF(BD!AN3539="","",BD!AN3539*BD!AC3539)</f>
        <v>40.58956627236883</v>
      </c>
      <c r="AZ3539" s="75" t="s">
        <v>5272</v>
      </c>
      <c r="BA3539" s="75" t="s">
        <v>124</v>
      </c>
      <c r="BB3539" s="75">
        <v>1</v>
      </c>
      <c r="BC3539" s="75" t="s">
        <v>125</v>
      </c>
      <c r="BD3539" s="99" t="s">
        <v>5257</v>
      </c>
      <c r="BE3539" s="100" t="s">
        <v>4</v>
      </c>
      <c r="BF3539" s="100" t="s">
        <v>4</v>
      </c>
      <c r="BG3539" s="99" t="s">
        <v>5258</v>
      </c>
      <c r="BH3539" s="101"/>
      <c r="BI3539" s="101"/>
      <c r="BJ3539" s="101"/>
      <c r="BK3539" s="101"/>
      <c r="BL3539" s="101"/>
      <c r="BM3539" s="101"/>
      <c r="BN3539" s="101"/>
      <c r="BO3539" s="103"/>
      <c r="BP3539" s="99">
        <v>140.622</v>
      </c>
      <c r="BQ3539" s="99">
        <v>121</v>
      </c>
      <c r="BR3539" s="101"/>
      <c r="BS3539" s="99" t="s">
        <v>5260</v>
      </c>
      <c r="BT3539" s="99" t="s">
        <v>5261</v>
      </c>
      <c r="BU3539" s="99">
        <v>5102</v>
      </c>
      <c r="BV3539" s="99"/>
      <c r="BW3539" s="99"/>
      <c r="BX3539" s="99"/>
      <c r="BY3539" s="99"/>
      <c r="BZ3539" s="99"/>
      <c r="CA3539" s="99"/>
      <c r="CB3539" s="99"/>
      <c r="CC3539" s="99">
        <v>102</v>
      </c>
      <c r="CD3539" s="99">
        <v>8</v>
      </c>
      <c r="CE3539" s="99">
        <v>8</v>
      </c>
      <c r="CF3539" s="99"/>
      <c r="CG3539" s="37" t="e">
        <f>VLOOKUP(Table_1[[#This Row],[EAN]],'[1]Planilha1'!$E:$R,13,0)</f>
        <v>#N/A</v>
      </c>
    </row>
    <row r="3540" ht="15" hidden="1">
      <c r="A3540" s="7"/>
      <c r="B3540" s="84" t="s">
        <v>2735</v>
      </c>
      <c r="C3540" s="75">
        <v>222859</v>
      </c>
      <c r="D3540" s="75">
        <v>12182408</v>
      </c>
      <c r="E3540" s="85">
        <v>7891000089279</v>
      </c>
      <c r="F3540" s="86" t="s">
        <v>4065</v>
      </c>
      <c r="G3540" s="75" t="s">
        <v>21</v>
      </c>
      <c r="H3540" s="75">
        <v>470</v>
      </c>
      <c r="I3540" s="87" t="s">
        <v>3887</v>
      </c>
      <c r="J3540" s="75" t="s">
        <v>3189</v>
      </c>
      <c r="K3540" s="88" t="s">
        <v>84</v>
      </c>
      <c r="L3540" s="88">
        <v>60</v>
      </c>
      <c r="M3540" s="88">
        <v>0</v>
      </c>
      <c r="N3540" s="75" t="s">
        <v>85</v>
      </c>
      <c r="O3540" s="75" t="s">
        <v>122</v>
      </c>
      <c r="P3540" s="106">
        <v>2.322666666666667</v>
      </c>
      <c r="Q3540" s="90">
        <f>(17/100+7.6/100+1.65/100)*P3540</f>
        <v>0.6097000000000001</v>
      </c>
      <c r="R3540" s="104"/>
      <c r="S3540" s="104"/>
      <c r="T3540" s="104"/>
      <c r="U3540" s="104"/>
      <c r="V3540" s="90">
        <f>+P3540-Q3540+R3540+S3540+T3540+U3540</f>
        <v>1.712966666666667</v>
      </c>
      <c r="W3540" s="91">
        <f>(1.02/100)</f>
        <v>1.02E-2</v>
      </c>
      <c r="X3540" s="91">
        <v>4.8E-3</v>
      </c>
      <c r="Y3540" s="91">
        <v>0.17</v>
      </c>
      <c r="Z3540" s="91">
        <v>1.65E-2</v>
      </c>
      <c r="AA3540" s="91">
        <v>7.6E-2</v>
      </c>
      <c r="AB3540" s="91">
        <f>SUM(W3540:AA3540)</f>
        <v>0.2775</v>
      </c>
      <c r="AC3540" s="75">
        <v>12</v>
      </c>
      <c r="AD3540" s="92">
        <f>IF(AL3540="","",+AC3540*AL3540)</f>
        <v>52.370955414012755</v>
      </c>
      <c r="AE3540" s="93">
        <f>IF(AL3540="","",+AL3540*AB3540)</f>
        <v>1.2110783439490451</v>
      </c>
      <c r="AF3540" s="92">
        <f>IF(AL3540="","",+AL3540-AE3540)</f>
        <v>3.1531679405520183</v>
      </c>
      <c r="AG3540" s="93">
        <f>+V3540</f>
        <v>1.712966666666667</v>
      </c>
      <c r="AH3540" s="92">
        <f>IF(AF3540="","",+AF3540-AG3540)</f>
        <v>1.4402012738853514</v>
      </c>
      <c r="AI3540" s="92">
        <f>IF(AH3540="","",+AH3540*AC3540)</f>
        <v>17.282415286624214</v>
      </c>
      <c r="AJ3540" s="93">
        <v>3.49</v>
      </c>
      <c r="AK3540" s="94">
        <v>0.33</v>
      </c>
      <c r="AL3540" s="93">
        <f>IF(V3540=0,"",V3540/(1-AB3540-AK3540))</f>
        <v>4.364246284501063</v>
      </c>
      <c r="AM3540" s="95">
        <v>0.33</v>
      </c>
      <c r="AN3540" s="93">
        <f>IF(V3540=0,"",V3540/(1-AB3540-AM3540))</f>
        <v>4.364246284501063</v>
      </c>
      <c r="AO3540" s="96">
        <v>1.3</v>
      </c>
      <c r="AP3540" s="93">
        <f>IF(BD!AJ3540="","",BD!AJ3540*BD!AO3540)</f>
        <v>4.537000000000001</v>
      </c>
      <c r="AQ3540" s="91">
        <f>BD!AM3540/BD!AK3540-1</f>
        <v>0</v>
      </c>
      <c r="AR3540" s="91">
        <f>IF(BD!AN3540="","",IF(BD!AJ3540="","",BD!AN3540/BD!AJ3540-1))</f>
        <v>0.2505003680518805</v>
      </c>
      <c r="AS3540" s="91" t="str">
        <f>IF(BD!AN3540="","",IF(BD!AN3540&lt;BD!AL3540,"ABAIXO DA META","DENTRO DA META"))</f>
        <v>DENTRO DA META</v>
      </c>
      <c r="AT3540" s="91" t="str">
        <f>IF(BD!AJ3540="","EM ANÁLISE",IF(BD!AP3540&gt;=BD!AN3540,"GO", "NO GO"))</f>
        <v>GO</v>
      </c>
      <c r="AU3540" s="97">
        <f>IF(AN3540="","",+BD!$AN3540-AJ3540)</f>
        <v>0.874246284501063</v>
      </c>
      <c r="AV3540" s="98"/>
      <c r="AW3540" s="90">
        <f>BD!P3540*BD!AC3540</f>
        <v>27.872000000000007</v>
      </c>
      <c r="AX3540" s="90">
        <f>BD!V3540*BD!AC3540</f>
        <v>20.555600000000005</v>
      </c>
      <c r="AY3540" s="90">
        <f>IF(BD!AN3540="","",BD!AN3540*BD!AC3540)</f>
        <v>52.370955414012755</v>
      </c>
      <c r="AZ3540" s="75" t="s">
        <v>5272</v>
      </c>
      <c r="BA3540" s="75" t="s">
        <v>124</v>
      </c>
      <c r="BB3540" s="75">
        <v>1</v>
      </c>
      <c r="BC3540" s="75" t="s">
        <v>125</v>
      </c>
      <c r="BD3540" s="99" t="s">
        <v>5257</v>
      </c>
      <c r="BE3540" s="100" t="s">
        <v>4</v>
      </c>
      <c r="BF3540" s="100" t="s">
        <v>4</v>
      </c>
      <c r="BG3540" s="99" t="s">
        <v>5258</v>
      </c>
      <c r="BH3540" s="101"/>
      <c r="BI3540" s="101"/>
      <c r="BJ3540" s="101"/>
      <c r="BK3540" s="101"/>
      <c r="BL3540" s="101"/>
      <c r="BM3540" s="101"/>
      <c r="BN3540" s="101"/>
      <c r="BO3540" s="103"/>
      <c r="BP3540" s="99">
        <v>140.622</v>
      </c>
      <c r="BQ3540" s="99">
        <v>121</v>
      </c>
      <c r="BR3540" s="101"/>
      <c r="BS3540" s="99" t="s">
        <v>5260</v>
      </c>
      <c r="BT3540" s="99" t="s">
        <v>5261</v>
      </c>
      <c r="BU3540" s="99">
        <v>5102</v>
      </c>
      <c r="BV3540" s="99"/>
      <c r="BW3540" s="99"/>
      <c r="BX3540" s="99"/>
      <c r="BY3540" s="99"/>
      <c r="BZ3540" s="99"/>
      <c r="CA3540" s="99"/>
      <c r="CB3540" s="99"/>
      <c r="CC3540" s="99">
        <v>102</v>
      </c>
      <c r="CD3540" s="99">
        <v>8</v>
      </c>
      <c r="CE3540" s="99">
        <v>8</v>
      </c>
      <c r="CF3540" s="99"/>
      <c r="CG3540" s="37" t="e">
        <f>VLOOKUP(Table_1[[#This Row],[EAN]],'[1]Planilha1'!$E:$R,13,0)</f>
        <v>#N/A</v>
      </c>
    </row>
    <row r="3541" ht="15" hidden="1">
      <c r="A3541" s="7"/>
      <c r="B3541" s="84" t="s">
        <v>2735</v>
      </c>
      <c r="C3541" s="75">
        <v>222860</v>
      </c>
      <c r="D3541" s="75">
        <v>12182430</v>
      </c>
      <c r="E3541" s="85">
        <v>7891000089231</v>
      </c>
      <c r="F3541" s="86" t="s">
        <v>4066</v>
      </c>
      <c r="G3541" s="75" t="s">
        <v>21</v>
      </c>
      <c r="H3541" s="75">
        <v>470</v>
      </c>
      <c r="I3541" s="87" t="s">
        <v>3887</v>
      </c>
      <c r="J3541" s="75" t="s">
        <v>3189</v>
      </c>
      <c r="K3541" s="88" t="s">
        <v>84</v>
      </c>
      <c r="L3541" s="88">
        <v>60</v>
      </c>
      <c r="M3541" s="88">
        <v>0</v>
      </c>
      <c r="N3541" s="75" t="s">
        <v>85</v>
      </c>
      <c r="O3541" s="75" t="s">
        <v>122</v>
      </c>
      <c r="P3541" s="106">
        <v>2.322666666666667</v>
      </c>
      <c r="Q3541" s="90">
        <f>(17/100+7.6/100+1.65/100)*P3541</f>
        <v>0.6097000000000001</v>
      </c>
      <c r="R3541" s="104"/>
      <c r="S3541" s="104"/>
      <c r="T3541" s="104"/>
      <c r="U3541" s="104"/>
      <c r="V3541" s="90">
        <f>+P3541-Q3541+R3541+S3541+T3541+U3541</f>
        <v>1.712966666666667</v>
      </c>
      <c r="W3541" s="91">
        <f>(1.02/100)</f>
        <v>1.02E-2</v>
      </c>
      <c r="X3541" s="91">
        <v>4.8E-3</v>
      </c>
      <c r="Y3541" s="91">
        <v>0.17</v>
      </c>
      <c r="Z3541" s="91">
        <v>1.65E-2</v>
      </c>
      <c r="AA3541" s="91">
        <v>7.6E-2</v>
      </c>
      <c r="AB3541" s="91">
        <f>SUM(W3541:AA3541)</f>
        <v>0.2775</v>
      </c>
      <c r="AC3541" s="75">
        <v>12</v>
      </c>
      <c r="AD3541" s="92">
        <f>IF(AL3541="","",+AC3541*AL3541)</f>
        <v>52.370955414012755</v>
      </c>
      <c r="AE3541" s="93">
        <f>IF(AL3541="","",+AL3541*AB3541)</f>
        <v>1.2110783439490451</v>
      </c>
      <c r="AF3541" s="92">
        <f>IF(AL3541="","",+AL3541-AE3541)</f>
        <v>3.1531679405520183</v>
      </c>
      <c r="AG3541" s="93">
        <f>+V3541</f>
        <v>1.712966666666667</v>
      </c>
      <c r="AH3541" s="92">
        <f>IF(AF3541="","",+AF3541-AG3541)</f>
        <v>1.4402012738853514</v>
      </c>
      <c r="AI3541" s="92">
        <f>IF(AH3541="","",+AH3541*AC3541)</f>
        <v>17.282415286624214</v>
      </c>
      <c r="AJ3541" s="93">
        <v>3.13</v>
      </c>
      <c r="AK3541" s="94">
        <v>0.33</v>
      </c>
      <c r="AL3541" s="93">
        <f>IF(V3541=0,"",V3541/(1-AB3541-AK3541))</f>
        <v>4.364246284501063</v>
      </c>
      <c r="AM3541" s="95">
        <v>0.33</v>
      </c>
      <c r="AN3541" s="93">
        <f>IF(V3541=0,"",V3541/(1-AB3541-AM3541))</f>
        <v>4.364246284501063</v>
      </c>
      <c r="AO3541" s="96">
        <v>1.2</v>
      </c>
      <c r="AP3541" s="93">
        <f>IF(BD!AJ3541="","",BD!AJ3541*BD!AO3541)</f>
        <v>3.756</v>
      </c>
      <c r="AQ3541" s="91">
        <f>BD!AM3541/BD!AK3541-1</f>
        <v>0</v>
      </c>
      <c r="AR3541" s="91">
        <f>IF(BD!AN3541="","",IF(BD!AJ3541="","",BD!AN3541/BD!AJ3541-1))</f>
        <v>0.39432788642206495</v>
      </c>
      <c r="AS3541" s="91" t="str">
        <f>IF(BD!AN3541="","",IF(BD!AN3541&lt;BD!AL3541,"ABAIXO DA META","DENTRO DA META"))</f>
        <v>DENTRO DA META</v>
      </c>
      <c r="AT3541" s="91" t="str">
        <f>IF(BD!AJ3541="","EM ANÁLISE",IF(BD!AP3541&gt;=BD!AN3541,"GO", "NO GO"))</f>
        <v>NO GO</v>
      </c>
      <c r="AU3541" s="97">
        <f>IF(AN3541="","",+BD!$AN3541-AJ3541)</f>
        <v>1.2342462845010633</v>
      </c>
      <c r="AV3541" s="98"/>
      <c r="AW3541" s="90">
        <f>BD!P3541*BD!AC3541</f>
        <v>27.872000000000007</v>
      </c>
      <c r="AX3541" s="90">
        <f>BD!V3541*BD!AC3541</f>
        <v>20.555600000000005</v>
      </c>
      <c r="AY3541" s="90">
        <f>IF(BD!AN3541="","",BD!AN3541*BD!AC3541)</f>
        <v>52.370955414012755</v>
      </c>
      <c r="AZ3541" s="75" t="s">
        <v>5272</v>
      </c>
      <c r="BA3541" s="75" t="s">
        <v>124</v>
      </c>
      <c r="BB3541" s="75">
        <v>1</v>
      </c>
      <c r="BC3541" s="75" t="s">
        <v>125</v>
      </c>
      <c r="BD3541" s="99" t="s">
        <v>5257</v>
      </c>
      <c r="BE3541" s="100" t="s">
        <v>4</v>
      </c>
      <c r="BF3541" s="100" t="s">
        <v>4</v>
      </c>
      <c r="BG3541" s="99" t="s">
        <v>5258</v>
      </c>
      <c r="BH3541" s="101"/>
      <c r="BI3541" s="101"/>
      <c r="BJ3541" s="101"/>
      <c r="BK3541" s="101"/>
      <c r="BL3541" s="101"/>
      <c r="BM3541" s="101"/>
      <c r="BN3541" s="101"/>
      <c r="BO3541" s="103"/>
      <c r="BP3541" s="99">
        <v>140.622</v>
      </c>
      <c r="BQ3541" s="99">
        <v>121</v>
      </c>
      <c r="BR3541" s="101"/>
      <c r="BS3541" s="99" t="s">
        <v>5260</v>
      </c>
      <c r="BT3541" s="99" t="s">
        <v>5261</v>
      </c>
      <c r="BU3541" s="99">
        <v>5102</v>
      </c>
      <c r="BV3541" s="99"/>
      <c r="BW3541" s="99"/>
      <c r="BX3541" s="99"/>
      <c r="BY3541" s="99"/>
      <c r="BZ3541" s="99"/>
      <c r="CA3541" s="99"/>
      <c r="CB3541" s="99"/>
      <c r="CC3541" s="99">
        <v>102</v>
      </c>
      <c r="CD3541" s="99">
        <v>8</v>
      </c>
      <c r="CE3541" s="99">
        <v>8</v>
      </c>
      <c r="CF3541" s="99"/>
      <c r="CG3541" s="37" t="e">
        <f>VLOOKUP(Table_1[[#This Row],[EAN]],'[1]Planilha1'!$E:$R,13,0)</f>
        <v>#N/A</v>
      </c>
    </row>
    <row r="3542" ht="15" hidden="1">
      <c r="A3542" s="7"/>
      <c r="B3542" s="84" t="s">
        <v>2735</v>
      </c>
      <c r="C3542" s="75">
        <v>222861</v>
      </c>
      <c r="D3542" s="75">
        <v>12409656</v>
      </c>
      <c r="E3542" s="85">
        <v>7891000285541</v>
      </c>
      <c r="F3542" s="86" t="s">
        <v>4067</v>
      </c>
      <c r="G3542" s="75" t="s">
        <v>21</v>
      </c>
      <c r="H3542" s="75">
        <v>470</v>
      </c>
      <c r="I3542" s="87" t="s">
        <v>3887</v>
      </c>
      <c r="J3542" s="75" t="s">
        <v>3070</v>
      </c>
      <c r="K3542" s="88" t="s">
        <v>84</v>
      </c>
      <c r="L3542" s="88">
        <v>48</v>
      </c>
      <c r="M3542" s="88">
        <v>0</v>
      </c>
      <c r="N3542" s="75" t="s">
        <v>85</v>
      </c>
      <c r="O3542" s="75" t="s">
        <v>122</v>
      </c>
      <c r="P3542" s="106">
        <v>2.278541666666667</v>
      </c>
      <c r="Q3542" s="90">
        <f>(17/100+7.6/100+1.65/100)*P3542</f>
        <v>0.5981171875000001</v>
      </c>
      <c r="R3542" s="104"/>
      <c r="S3542" s="104"/>
      <c r="T3542" s="104"/>
      <c r="U3542" s="104"/>
      <c r="V3542" s="90">
        <f>+P3542-Q3542+R3542+S3542+T3542+U3542</f>
        <v>1.6804244791666667</v>
      </c>
      <c r="W3542" s="91">
        <f>(1.02/100)</f>
        <v>1.02E-2</v>
      </c>
      <c r="X3542" s="91">
        <v>4.8E-3</v>
      </c>
      <c r="Y3542" s="91">
        <v>0.17</v>
      </c>
      <c r="Z3542" s="91">
        <v>1.65E-2</v>
      </c>
      <c r="AA3542" s="91">
        <v>7.6E-2</v>
      </c>
      <c r="AB3542" s="91">
        <f>SUM(W3542:AA3542)</f>
        <v>0.2775</v>
      </c>
      <c r="AC3542" s="75">
        <v>12</v>
      </c>
      <c r="AD3542" s="92">
        <f>IF(AL3542="","",+AC3542*AL3542)</f>
        <v>51.37603503184715</v>
      </c>
      <c r="AE3542" s="93">
        <f>IF(AL3542="","",+AL3542*AB3542)</f>
        <v>1.1880708101114654</v>
      </c>
      <c r="AF3542" s="92">
        <f>IF(AL3542="","",+AL3542-AE3542)</f>
        <v>3.0932654425424637</v>
      </c>
      <c r="AG3542" s="93">
        <f>+V3542</f>
        <v>1.6804244791666667</v>
      </c>
      <c r="AH3542" s="92">
        <f>IF(AF3542="","",+AF3542-AG3542)</f>
        <v>1.412840963375797</v>
      </c>
      <c r="AI3542" s="92">
        <f>IF(AH3542="","",+AH3542*AC3542)</f>
        <v>16.954091560509564</v>
      </c>
      <c r="AJ3542" s="93">
        <v>4.11</v>
      </c>
      <c r="AK3542" s="94">
        <v>0.33</v>
      </c>
      <c r="AL3542" s="93">
        <f>IF(V3542=0,"",V3542/(1-AB3542-AK3542))</f>
        <v>4.281336252653929</v>
      </c>
      <c r="AM3542" s="95">
        <v>0.33</v>
      </c>
      <c r="AN3542" s="93">
        <f>IF(V3542=0,"",V3542/(1-AB3542-AM3542))</f>
        <v>4.281336252653929</v>
      </c>
      <c r="AO3542" s="96">
        <v>1.2</v>
      </c>
      <c r="AP3542" s="93">
        <f>IF(BD!AJ3542="","",BD!AJ3542*BD!AO3542)</f>
        <v>4.932</v>
      </c>
      <c r="AQ3542" s="91">
        <f>BD!AM3542/BD!AK3542-1</f>
        <v>0</v>
      </c>
      <c r="AR3542" s="91">
        <f>IF(BD!AN3542="","",IF(BD!AJ3542="","",BD!AN3542/BD!AJ3542-1))</f>
        <v>4.168765271385144E-2</v>
      </c>
      <c r="AS3542" s="91" t="str">
        <f>IF(BD!AN3542="","",IF(BD!AN3542&lt;BD!AL3542,"ABAIXO DA META","DENTRO DA META"))</f>
        <v>DENTRO DA META</v>
      </c>
      <c r="AT3542" s="91" t="str">
        <f>IF(BD!AJ3542="","EM ANÁLISE",IF(BD!AP3542&gt;=BD!AN3542,"GO", "NO GO"))</f>
        <v>GO</v>
      </c>
      <c r="AU3542" s="97">
        <f>IF(AN3542="","",+BD!$AN3542-AJ3542)</f>
        <v>0.17133625265392904</v>
      </c>
      <c r="AV3542" s="98"/>
      <c r="AW3542" s="90">
        <f>BD!P3542*BD!AC3542</f>
        <v>27.3425</v>
      </c>
      <c r="AX3542" s="90">
        <f>BD!V3542*BD!AC3542</f>
        <v>20.16509375</v>
      </c>
      <c r="AY3542" s="90">
        <f>IF(BD!AN3542="","",BD!AN3542*BD!AC3542)</f>
        <v>51.37603503184715</v>
      </c>
      <c r="AZ3542" s="75" t="s">
        <v>5272</v>
      </c>
      <c r="BA3542" s="75" t="s">
        <v>124</v>
      </c>
      <c r="BB3542" s="75">
        <v>1</v>
      </c>
      <c r="BC3542" s="75" t="s">
        <v>125</v>
      </c>
      <c r="BD3542" s="99" t="s">
        <v>5257</v>
      </c>
      <c r="BE3542" s="100" t="s">
        <v>4</v>
      </c>
      <c r="BF3542" s="100" t="s">
        <v>4</v>
      </c>
      <c r="BG3542" s="99" t="s">
        <v>5258</v>
      </c>
      <c r="BH3542" s="101"/>
      <c r="BI3542" s="101"/>
      <c r="BJ3542" s="101"/>
      <c r="BK3542" s="101"/>
      <c r="BL3542" s="101"/>
      <c r="BM3542" s="101"/>
      <c r="BN3542" s="101"/>
      <c r="BO3542" s="103"/>
      <c r="BP3542" s="99">
        <v>140.622</v>
      </c>
      <c r="BQ3542" s="99">
        <v>121</v>
      </c>
      <c r="BR3542" s="101"/>
      <c r="BS3542" s="99" t="s">
        <v>5260</v>
      </c>
      <c r="BT3542" s="99" t="s">
        <v>5261</v>
      </c>
      <c r="BU3542" s="99">
        <v>5102</v>
      </c>
      <c r="BV3542" s="99"/>
      <c r="BW3542" s="99"/>
      <c r="BX3542" s="99"/>
      <c r="BY3542" s="99"/>
      <c r="BZ3542" s="99"/>
      <c r="CA3542" s="99"/>
      <c r="CB3542" s="99"/>
      <c r="CC3542" s="99">
        <v>102</v>
      </c>
      <c r="CD3542" s="99">
        <v>8</v>
      </c>
      <c r="CE3542" s="99">
        <v>8</v>
      </c>
      <c r="CF3542" s="99"/>
      <c r="CG3542" s="37" t="e">
        <f>VLOOKUP(Table_1[[#This Row],[EAN]],'[1]Planilha1'!$E:$R,13,0)</f>
        <v>#N/A</v>
      </c>
    </row>
    <row r="3543" ht="15" hidden="1">
      <c r="A3543" s="7"/>
      <c r="B3543" s="84" t="s">
        <v>2735</v>
      </c>
      <c r="C3543" s="75">
        <v>222862</v>
      </c>
      <c r="D3543" s="75">
        <v>12463773</v>
      </c>
      <c r="E3543" s="85">
        <v>7891000329207</v>
      </c>
      <c r="F3543" s="86" t="s">
        <v>4068</v>
      </c>
      <c r="G3543" s="75" t="s">
        <v>21</v>
      </c>
      <c r="H3543" s="75">
        <v>470</v>
      </c>
      <c r="I3543" s="87" t="s">
        <v>3887</v>
      </c>
      <c r="J3543" s="75" t="s">
        <v>3070</v>
      </c>
      <c r="K3543" s="88" t="s">
        <v>84</v>
      </c>
      <c r="L3543" s="88">
        <v>48</v>
      </c>
      <c r="M3543" s="88">
        <v>0</v>
      </c>
      <c r="N3543" s="75" t="s">
        <v>85</v>
      </c>
      <c r="O3543" s="75" t="s">
        <v>122</v>
      </c>
      <c r="P3543" s="106">
        <v>2.278541666666667</v>
      </c>
      <c r="Q3543" s="90">
        <f>(17/100+7.6/100+1.65/100)*P3543</f>
        <v>0.5981171875000001</v>
      </c>
      <c r="R3543" s="104"/>
      <c r="S3543" s="104"/>
      <c r="T3543" s="104"/>
      <c r="U3543" s="104"/>
      <c r="V3543" s="90">
        <f>+P3543-Q3543+R3543+S3543+T3543+U3543</f>
        <v>1.6804244791666667</v>
      </c>
      <c r="W3543" s="91">
        <f>(1.02/100)</f>
        <v>1.02E-2</v>
      </c>
      <c r="X3543" s="91">
        <v>4.8E-3</v>
      </c>
      <c r="Y3543" s="91">
        <v>0.17</v>
      </c>
      <c r="Z3543" s="91">
        <v>1.65E-2</v>
      </c>
      <c r="AA3543" s="91">
        <v>7.6E-2</v>
      </c>
      <c r="AB3543" s="91">
        <f>SUM(W3543:AA3543)</f>
        <v>0.2775</v>
      </c>
      <c r="AC3543" s="75">
        <v>12</v>
      </c>
      <c r="AD3543" s="92">
        <f>IF(AL3543="","",+AC3543*AL3543)</f>
        <v>51.37603503184715</v>
      </c>
      <c r="AE3543" s="93">
        <f>IF(AL3543="","",+AL3543*AB3543)</f>
        <v>1.1880708101114654</v>
      </c>
      <c r="AF3543" s="92">
        <f>IF(AL3543="","",+AL3543-AE3543)</f>
        <v>3.0932654425424637</v>
      </c>
      <c r="AG3543" s="93">
        <f>+V3543</f>
        <v>1.6804244791666667</v>
      </c>
      <c r="AH3543" s="92">
        <f>IF(AF3543="","",+AF3543-AG3543)</f>
        <v>1.412840963375797</v>
      </c>
      <c r="AI3543" s="92">
        <f>IF(AH3543="","",+AH3543*AC3543)</f>
        <v>16.954091560509564</v>
      </c>
      <c r="AJ3543" s="93">
        <v>4.11</v>
      </c>
      <c r="AK3543" s="94">
        <v>0.33</v>
      </c>
      <c r="AL3543" s="93">
        <f>IF(V3543=0,"",V3543/(1-AB3543-AK3543))</f>
        <v>4.281336252653929</v>
      </c>
      <c r="AM3543" s="95">
        <v>0.33</v>
      </c>
      <c r="AN3543" s="93">
        <f>IF(V3543=0,"",V3543/(1-AB3543-AM3543))</f>
        <v>4.281336252653929</v>
      </c>
      <c r="AO3543" s="96">
        <v>1.2</v>
      </c>
      <c r="AP3543" s="93">
        <f>IF(BD!AJ3543="","",BD!AJ3543*BD!AO3543)</f>
        <v>4.932</v>
      </c>
      <c r="AQ3543" s="91">
        <f>BD!AM3543/BD!AK3543-1</f>
        <v>0</v>
      </c>
      <c r="AR3543" s="91">
        <f>IF(BD!AN3543="","",IF(BD!AJ3543="","",BD!AN3543/BD!AJ3543-1))</f>
        <v>4.168765271385144E-2</v>
      </c>
      <c r="AS3543" s="91" t="str">
        <f>IF(BD!AN3543="","",IF(BD!AN3543&lt;BD!AL3543,"ABAIXO DA META","DENTRO DA META"))</f>
        <v>DENTRO DA META</v>
      </c>
      <c r="AT3543" s="91" t="str">
        <f>IF(BD!AJ3543="","EM ANÁLISE",IF(BD!AP3543&gt;=BD!AN3543,"GO", "NO GO"))</f>
        <v>GO</v>
      </c>
      <c r="AU3543" s="97">
        <f>IF(AN3543="","",+BD!$AN3543-AJ3543)</f>
        <v>0.17133625265392904</v>
      </c>
      <c r="AV3543" s="98"/>
      <c r="AW3543" s="90">
        <f>BD!P3543*BD!AC3543</f>
        <v>27.3425</v>
      </c>
      <c r="AX3543" s="90">
        <f>BD!V3543*BD!AC3543</f>
        <v>20.16509375</v>
      </c>
      <c r="AY3543" s="90">
        <f>IF(BD!AN3543="","",BD!AN3543*BD!AC3543)</f>
        <v>51.37603503184715</v>
      </c>
      <c r="AZ3543" s="75" t="s">
        <v>5272</v>
      </c>
      <c r="BA3543" s="75" t="s">
        <v>124</v>
      </c>
      <c r="BB3543" s="75">
        <v>1</v>
      </c>
      <c r="BC3543" s="75" t="s">
        <v>125</v>
      </c>
      <c r="BD3543" s="99" t="s">
        <v>5257</v>
      </c>
      <c r="BE3543" s="100" t="s">
        <v>4</v>
      </c>
      <c r="BF3543" s="100" t="s">
        <v>4</v>
      </c>
      <c r="BG3543" s="99" t="s">
        <v>5258</v>
      </c>
      <c r="BH3543" s="101"/>
      <c r="BI3543" s="101"/>
      <c r="BJ3543" s="101"/>
      <c r="BK3543" s="101"/>
      <c r="BL3543" s="101"/>
      <c r="BM3543" s="101"/>
      <c r="BN3543" s="101"/>
      <c r="BO3543" s="103"/>
      <c r="BP3543" s="99">
        <v>140.622</v>
      </c>
      <c r="BQ3543" s="99">
        <v>121</v>
      </c>
      <c r="BR3543" s="101"/>
      <c r="BS3543" s="99" t="s">
        <v>5260</v>
      </c>
      <c r="BT3543" s="99" t="s">
        <v>5261</v>
      </c>
      <c r="BU3543" s="99">
        <v>5102</v>
      </c>
      <c r="BV3543" s="99"/>
      <c r="BW3543" s="99"/>
      <c r="BX3543" s="99"/>
      <c r="BY3543" s="99"/>
      <c r="BZ3543" s="99"/>
      <c r="CA3543" s="99"/>
      <c r="CB3543" s="99"/>
      <c r="CC3543" s="99">
        <v>102</v>
      </c>
      <c r="CD3543" s="99">
        <v>8</v>
      </c>
      <c r="CE3543" s="99">
        <v>8</v>
      </c>
      <c r="CF3543" s="99"/>
      <c r="CG3543" s="37" t="e">
        <f>VLOOKUP(Table_1[[#This Row],[EAN]],'[1]Planilha1'!$E:$R,13,0)</f>
        <v>#N/A</v>
      </c>
    </row>
    <row r="3544" ht="15" hidden="1">
      <c r="A3544" s="7"/>
      <c r="B3544" s="84" t="s">
        <v>2735</v>
      </c>
      <c r="C3544" s="75">
        <v>222863</v>
      </c>
      <c r="D3544" s="75">
        <v>12409925</v>
      </c>
      <c r="E3544" s="85">
        <v>7891000285626</v>
      </c>
      <c r="F3544" s="86" t="s">
        <v>4069</v>
      </c>
      <c r="G3544" s="75" t="s">
        <v>21</v>
      </c>
      <c r="H3544" s="75">
        <v>470</v>
      </c>
      <c r="I3544" s="87" t="s">
        <v>3887</v>
      </c>
      <c r="J3544" s="75" t="s">
        <v>3070</v>
      </c>
      <c r="K3544" s="88" t="s">
        <v>84</v>
      </c>
      <c r="L3544" s="88">
        <v>48</v>
      </c>
      <c r="M3544" s="88">
        <v>0</v>
      </c>
      <c r="N3544" s="75" t="s">
        <v>85</v>
      </c>
      <c r="O3544" s="75" t="s">
        <v>122</v>
      </c>
      <c r="P3544" s="106">
        <v>2.278541666666667</v>
      </c>
      <c r="Q3544" s="90">
        <f>(17/100+7.6/100+1.65/100)*P3544</f>
        <v>0.5981171875000001</v>
      </c>
      <c r="R3544" s="104"/>
      <c r="S3544" s="104"/>
      <c r="T3544" s="104"/>
      <c r="U3544" s="104"/>
      <c r="V3544" s="90">
        <f>+P3544-Q3544+R3544+S3544+T3544+U3544</f>
        <v>1.6804244791666667</v>
      </c>
      <c r="W3544" s="91">
        <f>(1.02/100)</f>
        <v>1.02E-2</v>
      </c>
      <c r="X3544" s="91">
        <v>4.8E-3</v>
      </c>
      <c r="Y3544" s="91">
        <v>0.17</v>
      </c>
      <c r="Z3544" s="91">
        <v>1.65E-2</v>
      </c>
      <c r="AA3544" s="91">
        <v>7.6E-2</v>
      </c>
      <c r="AB3544" s="91">
        <f>SUM(W3544:AA3544)</f>
        <v>0.2775</v>
      </c>
      <c r="AC3544" s="75">
        <v>12</v>
      </c>
      <c r="AD3544" s="92">
        <f>IF(AL3544="","",+AC3544*AL3544)</f>
        <v>51.37603503184715</v>
      </c>
      <c r="AE3544" s="93">
        <f>IF(AL3544="","",+AL3544*AB3544)</f>
        <v>1.1880708101114654</v>
      </c>
      <c r="AF3544" s="92">
        <f>IF(AL3544="","",+AL3544-AE3544)</f>
        <v>3.0932654425424637</v>
      </c>
      <c r="AG3544" s="93">
        <f>+V3544</f>
        <v>1.6804244791666667</v>
      </c>
      <c r="AH3544" s="92">
        <f>IF(AF3544="","",+AF3544-AG3544)</f>
        <v>1.412840963375797</v>
      </c>
      <c r="AI3544" s="92">
        <f>IF(AH3544="","",+AH3544*AC3544)</f>
        <v>16.954091560509564</v>
      </c>
      <c r="AJ3544" s="93">
        <v>4.11</v>
      </c>
      <c r="AK3544" s="94">
        <v>0.33</v>
      </c>
      <c r="AL3544" s="93">
        <f>IF(V3544=0,"",V3544/(1-AB3544-AK3544))</f>
        <v>4.281336252653929</v>
      </c>
      <c r="AM3544" s="95">
        <v>0.33</v>
      </c>
      <c r="AN3544" s="93">
        <f>IF(V3544=0,"",V3544/(1-AB3544-AM3544))</f>
        <v>4.281336252653929</v>
      </c>
      <c r="AO3544" s="96">
        <v>1.2</v>
      </c>
      <c r="AP3544" s="93">
        <f>IF(BD!AJ3544="","",BD!AJ3544*BD!AO3544)</f>
        <v>4.932</v>
      </c>
      <c r="AQ3544" s="91">
        <f>BD!AM3544/BD!AK3544-1</f>
        <v>0</v>
      </c>
      <c r="AR3544" s="91">
        <f>IF(BD!AN3544="","",IF(BD!AJ3544="","",BD!AN3544/BD!AJ3544-1))</f>
        <v>4.168765271385144E-2</v>
      </c>
      <c r="AS3544" s="91" t="str">
        <f>IF(BD!AN3544="","",IF(BD!AN3544&lt;BD!AL3544,"ABAIXO DA META","DENTRO DA META"))</f>
        <v>DENTRO DA META</v>
      </c>
      <c r="AT3544" s="91" t="str">
        <f>IF(BD!AJ3544="","EM ANÁLISE",IF(BD!AP3544&gt;=BD!AN3544,"GO", "NO GO"))</f>
        <v>GO</v>
      </c>
      <c r="AU3544" s="97">
        <f>IF(AN3544="","",+BD!$AN3544-AJ3544)</f>
        <v>0.17133625265392904</v>
      </c>
      <c r="AV3544" s="98"/>
      <c r="AW3544" s="90">
        <f>BD!P3544*BD!AC3544</f>
        <v>27.3425</v>
      </c>
      <c r="AX3544" s="90">
        <f>BD!V3544*BD!AC3544</f>
        <v>20.16509375</v>
      </c>
      <c r="AY3544" s="90">
        <f>IF(BD!AN3544="","",BD!AN3544*BD!AC3544)</f>
        <v>51.37603503184715</v>
      </c>
      <c r="AZ3544" s="75" t="s">
        <v>5272</v>
      </c>
      <c r="BA3544" s="75" t="s">
        <v>124</v>
      </c>
      <c r="BB3544" s="75">
        <v>1</v>
      </c>
      <c r="BC3544" s="75" t="s">
        <v>125</v>
      </c>
      <c r="BD3544" s="99" t="s">
        <v>5257</v>
      </c>
      <c r="BE3544" s="100" t="s">
        <v>4</v>
      </c>
      <c r="BF3544" s="100" t="s">
        <v>4</v>
      </c>
      <c r="BG3544" s="99" t="s">
        <v>5258</v>
      </c>
      <c r="BH3544" s="101"/>
      <c r="BI3544" s="101"/>
      <c r="BJ3544" s="101"/>
      <c r="BK3544" s="101"/>
      <c r="BL3544" s="101"/>
      <c r="BM3544" s="101"/>
      <c r="BN3544" s="101"/>
      <c r="BO3544" s="103"/>
      <c r="BP3544" s="99">
        <v>140.622</v>
      </c>
      <c r="BQ3544" s="99">
        <v>121</v>
      </c>
      <c r="BR3544" s="101"/>
      <c r="BS3544" s="99" t="s">
        <v>5260</v>
      </c>
      <c r="BT3544" s="99" t="s">
        <v>5261</v>
      </c>
      <c r="BU3544" s="99">
        <v>5102</v>
      </c>
      <c r="BV3544" s="99"/>
      <c r="BW3544" s="99"/>
      <c r="BX3544" s="99"/>
      <c r="BY3544" s="99"/>
      <c r="BZ3544" s="99"/>
      <c r="CA3544" s="99"/>
      <c r="CB3544" s="99"/>
      <c r="CC3544" s="99">
        <v>102</v>
      </c>
      <c r="CD3544" s="99">
        <v>8</v>
      </c>
      <c r="CE3544" s="99">
        <v>8</v>
      </c>
      <c r="CF3544" s="99"/>
      <c r="CG3544" s="37" t="e">
        <f>VLOOKUP(Table_1[[#This Row],[EAN]],'[1]Planilha1'!$E:$R,13,0)</f>
        <v>#N/A</v>
      </c>
    </row>
    <row r="3545" ht="15" hidden="1">
      <c r="A3545" s="7"/>
      <c r="B3545" s="84" t="s">
        <v>2735</v>
      </c>
      <c r="C3545" s="75">
        <v>222864</v>
      </c>
      <c r="D3545" s="75"/>
      <c r="E3545" s="85">
        <v>7891000077948</v>
      </c>
      <c r="F3545" s="86" t="s">
        <v>4070</v>
      </c>
      <c r="G3545" s="75" t="s">
        <v>21</v>
      </c>
      <c r="H3545" s="75">
        <v>470</v>
      </c>
      <c r="I3545" s="87" t="s">
        <v>3887</v>
      </c>
      <c r="J3545" s="75" t="s">
        <v>3070</v>
      </c>
      <c r="K3545" s="88" t="s">
        <v>84</v>
      </c>
      <c r="L3545" s="88">
        <v>48</v>
      </c>
      <c r="M3545" s="88">
        <v>0</v>
      </c>
      <c r="N3545" s="75" t="s">
        <v>85</v>
      </c>
      <c r="O3545" s="75"/>
      <c r="P3545" s="106"/>
      <c r="Q3545" s="90">
        <f>(17/100+7.6/100+1.65/100)*P3545</f>
        <v>0</v>
      </c>
      <c r="R3545" s="104"/>
      <c r="S3545" s="104"/>
      <c r="T3545" s="104"/>
      <c r="U3545" s="104"/>
      <c r="V3545" s="90">
        <f>+P3545-Q3545+R3545+S3545+T3545+U3545</f>
        <v>0</v>
      </c>
      <c r="W3545" s="91">
        <f>(1.02/100)</f>
        <v>1.02E-2</v>
      </c>
      <c r="X3545" s="91">
        <v>4.8E-3</v>
      </c>
      <c r="Y3545" s="91">
        <v>0.17</v>
      </c>
      <c r="Z3545" s="91">
        <v>1.65E-2</v>
      </c>
      <c r="AA3545" s="91">
        <v>7.6E-2</v>
      </c>
      <c r="AB3545" s="91">
        <f>SUM(W3545:AA3545)</f>
        <v>0.2775</v>
      </c>
      <c r="AC3545" s="75">
        <v>12</v>
      </c>
      <c r="AD3545" s="92">
        <f>IF(AL3545="","",+AC3545*AL3545)</f>
      </c>
      <c r="AE3545" s="93">
        <f>IF(AL3545="","",+AL3545*AB3545)</f>
      </c>
      <c r="AF3545" s="92">
        <f>IF(AL3545="","",+AL3545-AE3545)</f>
      </c>
      <c r="AG3545" s="93">
        <f>+V3545</f>
        <v>0</v>
      </c>
      <c r="AH3545" s="92">
        <f>IF(AF3545="","",+AF3545-AG3545)</f>
      </c>
      <c r="AI3545" s="92">
        <f>IF(AH3545="","",+AH3545*AC3545)</f>
      </c>
      <c r="AJ3545" s="93"/>
      <c r="AK3545" s="94">
        <v>0.33</v>
      </c>
      <c r="AL3545" s="93">
        <f>IF(V3545=0,"",V3545/(1-AB3545-AK3545))</f>
      </c>
      <c r="AM3545" s="95">
        <v>0.33</v>
      </c>
      <c r="AN3545" s="93">
        <f>IF(V3545=0,"",V3545/(1-AB3545-AM3545))</f>
      </c>
      <c r="AO3545" s="96">
        <v>1.2</v>
      </c>
      <c r="AP3545" s="93">
        <f>IF(BD!AJ3545="","",BD!AJ3545*BD!AO3545)</f>
      </c>
      <c r="AQ3545" s="91">
        <f>BD!AM3545/BD!AK3545-1</f>
        <v>0</v>
      </c>
      <c r="AR3545" s="91">
        <f>IF(BD!AN3545="","",IF(BD!AJ3545="","",BD!AN3545/BD!AJ3545-1))</f>
      </c>
      <c r="AS3545" s="91">
        <f>IF(BD!AN3545="","",IF(BD!AN3545&lt;BD!AL3545,"ABAIXO DA META","DENTRO DA META"))</f>
      </c>
      <c r="AT3545" s="91" t="str">
        <f>IF(BD!AJ3545="","EM ANÁLISE",IF(BD!AP3545&gt;=BD!AN3545,"GO", "NO GO"))</f>
        <v>EM ANÁLISE</v>
      </c>
      <c r="AU3545" s="97">
        <f>IF(AN3545="","",+BD!$AN3545-AJ3545)</f>
      </c>
      <c r="AV3545" s="98"/>
      <c r="AW3545" s="90">
        <f>BD!P3545*BD!AC3545</f>
        <v>0</v>
      </c>
      <c r="AX3545" s="90">
        <f>BD!V3545*BD!AC3545</f>
        <v>0</v>
      </c>
      <c r="AY3545" s="90">
        <f>IF(BD!AN3545="","",BD!AN3545*BD!AC3545)</f>
      </c>
      <c r="AZ3545" s="75" t="s">
        <v>123</v>
      </c>
      <c r="BA3545" s="75" t="s">
        <v>124</v>
      </c>
      <c r="BB3545" s="75">
        <v>1</v>
      </c>
      <c r="BC3545" s="75" t="s">
        <v>125</v>
      </c>
      <c r="BD3545" s="104"/>
      <c r="BE3545" s="104"/>
      <c r="BF3545" s="101"/>
      <c r="BG3545" s="101"/>
      <c r="BH3545" s="101"/>
      <c r="BI3545" s="101"/>
      <c r="BJ3545" s="101"/>
      <c r="BK3545" s="101"/>
      <c r="BL3545" s="101"/>
      <c r="BM3545" s="101"/>
      <c r="BN3545" s="101"/>
      <c r="BO3545" s="103"/>
      <c r="BP3545" s="101"/>
      <c r="BQ3545" s="101"/>
      <c r="BR3545" s="101"/>
      <c r="BS3545" s="101"/>
      <c r="BT3545" s="101"/>
      <c r="BU3545" s="101"/>
      <c r="BV3545" s="101"/>
      <c r="BW3545" s="101"/>
      <c r="BX3545" s="101"/>
      <c r="BY3545" s="101"/>
      <c r="BZ3545" s="101"/>
      <c r="CA3545" s="101"/>
      <c r="CB3545" s="101"/>
      <c r="CC3545" s="101"/>
      <c r="CD3545" s="101"/>
      <c r="CE3545" s="101"/>
      <c r="CF3545" s="101"/>
      <c r="CG3545" s="37" t="e">
        <f>VLOOKUP(Table_1[[#This Row],[EAN]],'[1]Planilha1'!$E:$R,13,0)</f>
        <v>#N/A</v>
      </c>
    </row>
    <row r="3546" ht="15" hidden="1">
      <c r="A3546" s="7"/>
      <c r="B3546" s="84" t="s">
        <v>2735</v>
      </c>
      <c r="C3546" s="75">
        <v>222865</v>
      </c>
      <c r="D3546" s="75">
        <v>12463765</v>
      </c>
      <c r="E3546" s="85">
        <v>7891000329245</v>
      </c>
      <c r="F3546" s="86" t="s">
        <v>4071</v>
      </c>
      <c r="G3546" s="75" t="s">
        <v>21</v>
      </c>
      <c r="H3546" s="75">
        <v>470</v>
      </c>
      <c r="I3546" s="87" t="s">
        <v>3887</v>
      </c>
      <c r="J3546" s="75" t="s">
        <v>3070</v>
      </c>
      <c r="K3546" s="88" t="s">
        <v>84</v>
      </c>
      <c r="L3546" s="88">
        <v>48</v>
      </c>
      <c r="M3546" s="88">
        <v>0</v>
      </c>
      <c r="N3546" s="75" t="s">
        <v>85</v>
      </c>
      <c r="O3546" s="75" t="s">
        <v>122</v>
      </c>
      <c r="P3546" s="106">
        <v>2.278541666666667</v>
      </c>
      <c r="Q3546" s="90">
        <f>(17/100+7.6/100+1.65/100)*P3546</f>
        <v>0.5981171875000001</v>
      </c>
      <c r="R3546" s="104"/>
      <c r="S3546" s="104"/>
      <c r="T3546" s="104"/>
      <c r="U3546" s="104"/>
      <c r="V3546" s="90">
        <f>+P3546-Q3546+R3546+S3546+T3546+U3546</f>
        <v>1.6804244791666667</v>
      </c>
      <c r="W3546" s="91">
        <f>(1.02/100)</f>
        <v>1.02E-2</v>
      </c>
      <c r="X3546" s="91">
        <v>4.8E-3</v>
      </c>
      <c r="Y3546" s="91">
        <v>0.17</v>
      </c>
      <c r="Z3546" s="91">
        <v>1.65E-2</v>
      </c>
      <c r="AA3546" s="91">
        <v>7.6E-2</v>
      </c>
      <c r="AB3546" s="91">
        <f>SUM(W3546:AA3546)</f>
        <v>0.2775</v>
      </c>
      <c r="AC3546" s="75">
        <v>12</v>
      </c>
      <c r="AD3546" s="92">
        <f>IF(AL3546="","",+AC3546*AL3546)</f>
        <v>51.37603503184715</v>
      </c>
      <c r="AE3546" s="93">
        <f>IF(AL3546="","",+AL3546*AB3546)</f>
        <v>1.1880708101114654</v>
      </c>
      <c r="AF3546" s="92">
        <f>IF(AL3546="","",+AL3546-AE3546)</f>
        <v>3.0932654425424637</v>
      </c>
      <c r="AG3546" s="93">
        <f>+V3546</f>
        <v>1.6804244791666667</v>
      </c>
      <c r="AH3546" s="92">
        <f>IF(AF3546="","",+AF3546-AG3546)</f>
        <v>1.412840963375797</v>
      </c>
      <c r="AI3546" s="92">
        <f>IF(AH3546="","",+AH3546*AC3546)</f>
        <v>16.954091560509564</v>
      </c>
      <c r="AJ3546" s="93">
        <v>4.11</v>
      </c>
      <c r="AK3546" s="94">
        <v>0.33</v>
      </c>
      <c r="AL3546" s="93">
        <f>IF(V3546=0,"",V3546/(1-AB3546-AK3546))</f>
        <v>4.281336252653929</v>
      </c>
      <c r="AM3546" s="95">
        <v>0.33</v>
      </c>
      <c r="AN3546" s="93">
        <f>IF(V3546=0,"",V3546/(1-AB3546-AM3546))</f>
        <v>4.281336252653929</v>
      </c>
      <c r="AO3546" s="96">
        <v>1.2</v>
      </c>
      <c r="AP3546" s="93">
        <f>IF(BD!AJ3546="","",BD!AJ3546*BD!AO3546)</f>
        <v>4.932</v>
      </c>
      <c r="AQ3546" s="91">
        <f>BD!AM3546/BD!AK3546-1</f>
        <v>0</v>
      </c>
      <c r="AR3546" s="91">
        <f>IF(BD!AN3546="","",IF(BD!AJ3546="","",BD!AN3546/BD!AJ3546-1))</f>
        <v>4.168765271385144E-2</v>
      </c>
      <c r="AS3546" s="91" t="str">
        <f>IF(BD!AN3546="","",IF(BD!AN3546&lt;BD!AL3546,"ABAIXO DA META","DENTRO DA META"))</f>
        <v>DENTRO DA META</v>
      </c>
      <c r="AT3546" s="91" t="str">
        <f>IF(BD!AJ3546="","EM ANÁLISE",IF(BD!AP3546&gt;=BD!AN3546,"GO", "NO GO"))</f>
        <v>GO</v>
      </c>
      <c r="AU3546" s="97">
        <f>IF(AN3546="","",+BD!$AN3546-AJ3546)</f>
        <v>0.17133625265392904</v>
      </c>
      <c r="AV3546" s="98"/>
      <c r="AW3546" s="90">
        <f>BD!P3546*BD!AC3546</f>
        <v>27.3425</v>
      </c>
      <c r="AX3546" s="90">
        <f>BD!V3546*BD!AC3546</f>
        <v>20.16509375</v>
      </c>
      <c r="AY3546" s="90">
        <f>IF(BD!AN3546="","",BD!AN3546*BD!AC3546)</f>
        <v>51.37603503184715</v>
      </c>
      <c r="AZ3546" s="75" t="s">
        <v>5272</v>
      </c>
      <c r="BA3546" s="75" t="s">
        <v>124</v>
      </c>
      <c r="BB3546" s="75">
        <v>1</v>
      </c>
      <c r="BC3546" s="75" t="s">
        <v>125</v>
      </c>
      <c r="BD3546" s="99" t="s">
        <v>5257</v>
      </c>
      <c r="BE3546" s="100" t="s">
        <v>4</v>
      </c>
      <c r="BF3546" s="100" t="s">
        <v>4</v>
      </c>
      <c r="BG3546" s="99" t="s">
        <v>5258</v>
      </c>
      <c r="BH3546" s="101"/>
      <c r="BI3546" s="101"/>
      <c r="BJ3546" s="101"/>
      <c r="BK3546" s="101"/>
      <c r="BL3546" s="101"/>
      <c r="BM3546" s="101"/>
      <c r="BN3546" s="101"/>
      <c r="BO3546" s="103"/>
      <c r="BP3546" s="99">
        <v>140.622</v>
      </c>
      <c r="BQ3546" s="99">
        <v>121</v>
      </c>
      <c r="BR3546" s="101"/>
      <c r="BS3546" s="99" t="s">
        <v>5260</v>
      </c>
      <c r="BT3546" s="99" t="s">
        <v>5261</v>
      </c>
      <c r="BU3546" s="99">
        <v>5102</v>
      </c>
      <c r="BV3546" s="99"/>
      <c r="BW3546" s="99"/>
      <c r="BX3546" s="99"/>
      <c r="BY3546" s="99"/>
      <c r="BZ3546" s="99"/>
      <c r="CA3546" s="99"/>
      <c r="CB3546" s="99"/>
      <c r="CC3546" s="99">
        <v>102</v>
      </c>
      <c r="CD3546" s="99">
        <v>8</v>
      </c>
      <c r="CE3546" s="99">
        <v>8</v>
      </c>
      <c r="CF3546" s="99"/>
      <c r="CG3546" s="37" t="e">
        <f>VLOOKUP(Table_1[[#This Row],[EAN]],'[1]Planilha1'!$E:$R,13,0)</f>
        <v>#N/A</v>
      </c>
    </row>
    <row r="3547" ht="15" hidden="1">
      <c r="A3547" s="7"/>
      <c r="B3547" s="84" t="s">
        <v>2735</v>
      </c>
      <c r="C3547" s="75">
        <v>222866</v>
      </c>
      <c r="D3547" s="75">
        <v>12136359</v>
      </c>
      <c r="E3547" s="85">
        <v>7891000077962</v>
      </c>
      <c r="F3547" s="86" t="s">
        <v>4072</v>
      </c>
      <c r="G3547" s="75" t="s">
        <v>21</v>
      </c>
      <c r="H3547" s="75">
        <v>470</v>
      </c>
      <c r="I3547" s="87" t="s">
        <v>3887</v>
      </c>
      <c r="J3547" s="75" t="s">
        <v>3070</v>
      </c>
      <c r="K3547" s="88" t="s">
        <v>84</v>
      </c>
      <c r="L3547" s="88">
        <v>48</v>
      </c>
      <c r="M3547" s="88">
        <v>0</v>
      </c>
      <c r="N3547" s="75" t="s">
        <v>85</v>
      </c>
      <c r="O3547" s="75" t="s">
        <v>122</v>
      </c>
      <c r="P3547" s="106">
        <v>2.278541666666667</v>
      </c>
      <c r="Q3547" s="90">
        <f>(17/100+7.6/100+1.65/100)*P3547</f>
        <v>0.5981171875000001</v>
      </c>
      <c r="R3547" s="104"/>
      <c r="S3547" s="104"/>
      <c r="T3547" s="104"/>
      <c r="U3547" s="104"/>
      <c r="V3547" s="90">
        <f>+P3547-Q3547+R3547+S3547+T3547+U3547</f>
        <v>1.6804244791666667</v>
      </c>
      <c r="W3547" s="91">
        <f>(1.02/100)</f>
        <v>1.02E-2</v>
      </c>
      <c r="X3547" s="91">
        <v>4.8E-3</v>
      </c>
      <c r="Y3547" s="91">
        <v>0.17</v>
      </c>
      <c r="Z3547" s="91">
        <v>1.65E-2</v>
      </c>
      <c r="AA3547" s="91">
        <v>7.6E-2</v>
      </c>
      <c r="AB3547" s="91">
        <f>SUM(W3547:AA3547)</f>
        <v>0.2775</v>
      </c>
      <c r="AC3547" s="75">
        <v>12</v>
      </c>
      <c r="AD3547" s="92">
        <f>IF(AL3547="","",+AC3547*AL3547)</f>
        <v>51.37603503184715</v>
      </c>
      <c r="AE3547" s="93">
        <f>IF(AL3547="","",+AL3547*AB3547)</f>
        <v>1.1880708101114654</v>
      </c>
      <c r="AF3547" s="92">
        <f>IF(AL3547="","",+AL3547-AE3547)</f>
        <v>3.0932654425424637</v>
      </c>
      <c r="AG3547" s="93">
        <f>+V3547</f>
        <v>1.6804244791666667</v>
      </c>
      <c r="AH3547" s="92">
        <f>IF(AF3547="","",+AF3547-AG3547)</f>
        <v>1.412840963375797</v>
      </c>
      <c r="AI3547" s="92">
        <f>IF(AH3547="","",+AH3547*AC3547)</f>
        <v>16.954091560509564</v>
      </c>
      <c r="AJ3547" s="93">
        <v>4.11</v>
      </c>
      <c r="AK3547" s="94">
        <v>0.33</v>
      </c>
      <c r="AL3547" s="93">
        <f>IF(V3547=0,"",V3547/(1-AB3547-AK3547))</f>
        <v>4.281336252653929</v>
      </c>
      <c r="AM3547" s="95">
        <v>0.33</v>
      </c>
      <c r="AN3547" s="93">
        <f>IF(V3547=0,"",V3547/(1-AB3547-AM3547))</f>
        <v>4.281336252653929</v>
      </c>
      <c r="AO3547" s="96">
        <v>1.2</v>
      </c>
      <c r="AP3547" s="93">
        <f>IF(BD!AJ3547="","",BD!AJ3547*BD!AO3547)</f>
        <v>4.932</v>
      </c>
      <c r="AQ3547" s="91">
        <f>BD!AM3547/BD!AK3547-1</f>
        <v>0</v>
      </c>
      <c r="AR3547" s="91">
        <f>IF(BD!AN3547="","",IF(BD!AJ3547="","",BD!AN3547/BD!AJ3547-1))</f>
        <v>4.168765271385144E-2</v>
      </c>
      <c r="AS3547" s="91" t="str">
        <f>IF(BD!AN3547="","",IF(BD!AN3547&lt;BD!AL3547,"ABAIXO DA META","DENTRO DA META"))</f>
        <v>DENTRO DA META</v>
      </c>
      <c r="AT3547" s="91" t="str">
        <f>IF(BD!AJ3547="","EM ANÁLISE",IF(BD!AP3547&gt;=BD!AN3547,"GO", "NO GO"))</f>
        <v>GO</v>
      </c>
      <c r="AU3547" s="97">
        <f>IF(AN3547="","",+BD!$AN3547-AJ3547)</f>
        <v>0.17133625265392904</v>
      </c>
      <c r="AV3547" s="98"/>
      <c r="AW3547" s="90">
        <f>BD!P3547*BD!AC3547</f>
        <v>27.3425</v>
      </c>
      <c r="AX3547" s="90">
        <f>BD!V3547*BD!AC3547</f>
        <v>20.16509375</v>
      </c>
      <c r="AY3547" s="90">
        <f>IF(BD!AN3547="","",BD!AN3547*BD!AC3547)</f>
        <v>51.37603503184715</v>
      </c>
      <c r="AZ3547" s="75" t="s">
        <v>5272</v>
      </c>
      <c r="BA3547" s="75" t="s">
        <v>124</v>
      </c>
      <c r="BB3547" s="75">
        <v>1</v>
      </c>
      <c r="BC3547" s="75" t="s">
        <v>125</v>
      </c>
      <c r="BD3547" s="99" t="s">
        <v>5257</v>
      </c>
      <c r="BE3547" s="100" t="s">
        <v>4</v>
      </c>
      <c r="BF3547" s="100" t="s">
        <v>4</v>
      </c>
      <c r="BG3547" s="99" t="s">
        <v>5258</v>
      </c>
      <c r="BH3547" s="101"/>
      <c r="BI3547" s="101"/>
      <c r="BJ3547" s="101"/>
      <c r="BK3547" s="101"/>
      <c r="BL3547" s="101"/>
      <c r="BM3547" s="101"/>
      <c r="BN3547" s="101"/>
      <c r="BO3547" s="103"/>
      <c r="BP3547" s="99">
        <v>140.622</v>
      </c>
      <c r="BQ3547" s="99">
        <v>121</v>
      </c>
      <c r="BR3547" s="101"/>
      <c r="BS3547" s="99" t="s">
        <v>5260</v>
      </c>
      <c r="BT3547" s="99" t="s">
        <v>5261</v>
      </c>
      <c r="BU3547" s="99">
        <v>5102</v>
      </c>
      <c r="BV3547" s="99"/>
      <c r="BW3547" s="99"/>
      <c r="BX3547" s="99"/>
      <c r="BY3547" s="99"/>
      <c r="BZ3547" s="99"/>
      <c r="CA3547" s="99"/>
      <c r="CB3547" s="99"/>
      <c r="CC3547" s="99">
        <v>102</v>
      </c>
      <c r="CD3547" s="99">
        <v>8</v>
      </c>
      <c r="CE3547" s="99">
        <v>8</v>
      </c>
      <c r="CF3547" s="99"/>
      <c r="CG3547" s="37" t="e">
        <f>VLOOKUP(Table_1[[#This Row],[EAN]],'[1]Planilha1'!$E:$R,13,0)</f>
        <v>#N/A</v>
      </c>
    </row>
    <row r="3548" ht="15" hidden="1">
      <c r="A3548" s="7"/>
      <c r="B3548" s="84" t="s">
        <v>2735</v>
      </c>
      <c r="C3548" s="75">
        <v>222867</v>
      </c>
      <c r="D3548" s="75"/>
      <c r="E3548" s="85">
        <v>7891000081211</v>
      </c>
      <c r="F3548" s="86" t="s">
        <v>4073</v>
      </c>
      <c r="G3548" s="75" t="s">
        <v>21</v>
      </c>
      <c r="H3548" s="75">
        <v>470</v>
      </c>
      <c r="I3548" s="87" t="s">
        <v>3887</v>
      </c>
      <c r="J3548" s="75" t="s">
        <v>3070</v>
      </c>
      <c r="K3548" s="88" t="s">
        <v>84</v>
      </c>
      <c r="L3548" s="88">
        <v>448</v>
      </c>
      <c r="M3548" s="88">
        <v>0</v>
      </c>
      <c r="N3548" s="75" t="s">
        <v>85</v>
      </c>
      <c r="O3548" s="75"/>
      <c r="P3548" s="106"/>
      <c r="Q3548" s="90">
        <f>(17/100+7.6/100+1.65/100)*P3548</f>
        <v>0</v>
      </c>
      <c r="R3548" s="104"/>
      <c r="S3548" s="104"/>
      <c r="T3548" s="104"/>
      <c r="U3548" s="104"/>
      <c r="V3548" s="90">
        <f>+P3548-Q3548+R3548+S3548+T3548+U3548</f>
        <v>0</v>
      </c>
      <c r="W3548" s="91">
        <f>(1.02/100)</f>
        <v>1.02E-2</v>
      </c>
      <c r="X3548" s="91">
        <v>4.8E-3</v>
      </c>
      <c r="Y3548" s="91">
        <v>0.17</v>
      </c>
      <c r="Z3548" s="91">
        <v>1.65E-2</v>
      </c>
      <c r="AA3548" s="91">
        <v>7.6E-2</v>
      </c>
      <c r="AB3548" s="91">
        <f>SUM(W3548:AA3548)</f>
        <v>0.2775</v>
      </c>
      <c r="AC3548" s="75">
        <v>12</v>
      </c>
      <c r="AD3548" s="92">
        <f>IF(AL3548="","",+AC3548*AL3548)</f>
      </c>
      <c r="AE3548" s="93">
        <f>IF(AL3548="","",+AL3548*AB3548)</f>
      </c>
      <c r="AF3548" s="92">
        <f>IF(AL3548="","",+AL3548-AE3548)</f>
      </c>
      <c r="AG3548" s="93">
        <f>+V3548</f>
        <v>0</v>
      </c>
      <c r="AH3548" s="92">
        <f>IF(AF3548="","",+AF3548-AG3548)</f>
      </c>
      <c r="AI3548" s="92">
        <f>IF(AH3548="","",+AH3548*AC3548)</f>
      </c>
      <c r="AJ3548" s="93"/>
      <c r="AK3548" s="94">
        <v>0.33</v>
      </c>
      <c r="AL3548" s="93">
        <f>IF(V3548=0,"",V3548/(1-AB3548-AK3548))</f>
      </c>
      <c r="AM3548" s="95">
        <v>0.33</v>
      </c>
      <c r="AN3548" s="93">
        <f>IF(V3548=0,"",V3548/(1-AB3548-AM3548))</f>
      </c>
      <c r="AO3548" s="96">
        <v>1.2</v>
      </c>
      <c r="AP3548" s="93">
        <f>IF(BD!AJ3548="","",BD!AJ3548*BD!AO3548)</f>
      </c>
      <c r="AQ3548" s="91">
        <f>BD!AM3548/BD!AK3548-1</f>
        <v>0</v>
      </c>
      <c r="AR3548" s="91">
        <f>IF(BD!AN3548="","",IF(BD!AJ3548="","",BD!AN3548/BD!AJ3548-1))</f>
      </c>
      <c r="AS3548" s="91">
        <f>IF(BD!AN3548="","",IF(BD!AN3548&lt;BD!AL3548,"ABAIXO DA META","DENTRO DA META"))</f>
      </c>
      <c r="AT3548" s="91" t="str">
        <f>IF(BD!AJ3548="","EM ANÁLISE",IF(BD!AP3548&gt;=BD!AN3548,"GO", "NO GO"))</f>
        <v>EM ANÁLISE</v>
      </c>
      <c r="AU3548" s="97">
        <f>IF(AN3548="","",+BD!$AN3548-AJ3548)</f>
      </c>
      <c r="AV3548" s="98"/>
      <c r="AW3548" s="90">
        <f>BD!P3548*BD!AC3548</f>
        <v>0</v>
      </c>
      <c r="AX3548" s="90">
        <f>BD!V3548*BD!AC3548</f>
        <v>0</v>
      </c>
      <c r="AY3548" s="90">
        <f>IF(BD!AN3548="","",BD!AN3548*BD!AC3548)</f>
      </c>
      <c r="AZ3548" s="75" t="s">
        <v>123</v>
      </c>
      <c r="BA3548" s="75" t="s">
        <v>124</v>
      </c>
      <c r="BB3548" s="75">
        <v>1</v>
      </c>
      <c r="BC3548" s="75" t="s">
        <v>125</v>
      </c>
      <c r="BD3548" s="104"/>
      <c r="BE3548" s="104"/>
      <c r="BF3548" s="101"/>
      <c r="BG3548" s="101"/>
      <c r="BH3548" s="101"/>
      <c r="BI3548" s="101"/>
      <c r="BJ3548" s="101"/>
      <c r="BK3548" s="101"/>
      <c r="BL3548" s="101"/>
      <c r="BM3548" s="101"/>
      <c r="BN3548" s="101"/>
      <c r="BO3548" s="103"/>
      <c r="BP3548" s="101"/>
      <c r="BQ3548" s="101"/>
      <c r="BR3548" s="101"/>
      <c r="BS3548" s="101"/>
      <c r="BT3548" s="101"/>
      <c r="BU3548" s="101"/>
      <c r="BV3548" s="101"/>
      <c r="BW3548" s="101"/>
      <c r="BX3548" s="101"/>
      <c r="BY3548" s="101"/>
      <c r="BZ3548" s="101"/>
      <c r="CA3548" s="101"/>
      <c r="CB3548" s="101"/>
      <c r="CC3548" s="101"/>
      <c r="CD3548" s="101"/>
      <c r="CE3548" s="101"/>
      <c r="CF3548" s="101"/>
      <c r="CG3548" s="37" t="e">
        <f>VLOOKUP(Table_1[[#This Row],[EAN]],'[1]Planilha1'!$E:$R,13,0)</f>
        <v>#N/A</v>
      </c>
    </row>
    <row r="3549" ht="15" hidden="1">
      <c r="A3549" s="7"/>
      <c r="B3549" s="84" t="s">
        <v>2735</v>
      </c>
      <c r="C3549" s="75">
        <v>222868</v>
      </c>
      <c r="D3549" s="75"/>
      <c r="E3549" s="85">
        <v>7891000081242</v>
      </c>
      <c r="F3549" s="86" t="s">
        <v>4074</v>
      </c>
      <c r="G3549" s="75" t="s">
        <v>21</v>
      </c>
      <c r="H3549" s="75">
        <v>470</v>
      </c>
      <c r="I3549" s="87" t="s">
        <v>3887</v>
      </c>
      <c r="J3549" s="75" t="s">
        <v>3070</v>
      </c>
      <c r="K3549" s="88" t="s">
        <v>84</v>
      </c>
      <c r="L3549" s="88">
        <v>448</v>
      </c>
      <c r="M3549" s="88">
        <v>0</v>
      </c>
      <c r="N3549" s="75" t="s">
        <v>85</v>
      </c>
      <c r="O3549" s="75"/>
      <c r="P3549" s="106"/>
      <c r="Q3549" s="90">
        <f>(17/100+7.6/100+1.65/100)*P3549</f>
        <v>0</v>
      </c>
      <c r="R3549" s="104"/>
      <c r="S3549" s="104"/>
      <c r="T3549" s="104"/>
      <c r="U3549" s="104"/>
      <c r="V3549" s="90">
        <f>+P3549-Q3549+R3549+S3549+T3549+U3549</f>
        <v>0</v>
      </c>
      <c r="W3549" s="91">
        <f>(1.02/100)</f>
        <v>1.02E-2</v>
      </c>
      <c r="X3549" s="91">
        <v>4.8E-3</v>
      </c>
      <c r="Y3549" s="91">
        <v>0.17</v>
      </c>
      <c r="Z3549" s="91">
        <v>1.65E-2</v>
      </c>
      <c r="AA3549" s="91">
        <v>7.6E-2</v>
      </c>
      <c r="AB3549" s="91">
        <f>SUM(W3549:AA3549)</f>
        <v>0.2775</v>
      </c>
      <c r="AC3549" s="75">
        <v>12</v>
      </c>
      <c r="AD3549" s="92">
        <f>IF(AL3549="","",+AC3549*AL3549)</f>
      </c>
      <c r="AE3549" s="93">
        <f>IF(AL3549="","",+AL3549*AB3549)</f>
      </c>
      <c r="AF3549" s="92">
        <f>IF(AL3549="","",+AL3549-AE3549)</f>
      </c>
      <c r="AG3549" s="93">
        <f>+V3549</f>
        <v>0</v>
      </c>
      <c r="AH3549" s="92">
        <f>IF(AF3549="","",+AF3549-AG3549)</f>
      </c>
      <c r="AI3549" s="92">
        <f>IF(AH3549="","",+AH3549*AC3549)</f>
      </c>
      <c r="AJ3549" s="93"/>
      <c r="AK3549" s="94">
        <v>0.33</v>
      </c>
      <c r="AL3549" s="93">
        <f>IF(V3549=0,"",V3549/(1-AB3549-AK3549))</f>
      </c>
      <c r="AM3549" s="95">
        <v>0.33</v>
      </c>
      <c r="AN3549" s="93">
        <f>IF(V3549=0,"",V3549/(1-AB3549-AM3549))</f>
      </c>
      <c r="AO3549" s="96">
        <v>1.2</v>
      </c>
      <c r="AP3549" s="93">
        <f>IF(BD!AJ3549="","",BD!AJ3549*BD!AO3549)</f>
      </c>
      <c r="AQ3549" s="91">
        <f>BD!AM3549/BD!AK3549-1</f>
        <v>0</v>
      </c>
      <c r="AR3549" s="91">
        <f>IF(BD!AN3549="","",IF(BD!AJ3549="","",BD!AN3549/BD!AJ3549-1))</f>
      </c>
      <c r="AS3549" s="91">
        <f>IF(BD!AN3549="","",IF(BD!AN3549&lt;BD!AL3549,"ABAIXO DA META","DENTRO DA META"))</f>
      </c>
      <c r="AT3549" s="91" t="str">
        <f>IF(BD!AJ3549="","EM ANÁLISE",IF(BD!AP3549&gt;=BD!AN3549,"GO", "NO GO"))</f>
        <v>EM ANÁLISE</v>
      </c>
      <c r="AU3549" s="97">
        <f>IF(AN3549="","",+BD!$AN3549-AJ3549)</f>
      </c>
      <c r="AV3549" s="98"/>
      <c r="AW3549" s="90">
        <f>BD!P3549*BD!AC3549</f>
        <v>0</v>
      </c>
      <c r="AX3549" s="90">
        <f>BD!V3549*BD!AC3549</f>
        <v>0</v>
      </c>
      <c r="AY3549" s="90">
        <f>IF(BD!AN3549="","",BD!AN3549*BD!AC3549)</f>
      </c>
      <c r="AZ3549" s="75" t="s">
        <v>123</v>
      </c>
      <c r="BA3549" s="75" t="s">
        <v>124</v>
      </c>
      <c r="BB3549" s="75">
        <v>1</v>
      </c>
      <c r="BC3549" s="75" t="s">
        <v>125</v>
      </c>
      <c r="BD3549" s="104"/>
      <c r="BE3549" s="104"/>
      <c r="BF3549" s="101"/>
      <c r="BG3549" s="101"/>
      <c r="BH3549" s="101"/>
      <c r="BI3549" s="101"/>
      <c r="BJ3549" s="101"/>
      <c r="BK3549" s="101"/>
      <c r="BL3549" s="101"/>
      <c r="BM3549" s="101"/>
      <c r="BN3549" s="101"/>
      <c r="BO3549" s="103"/>
      <c r="BP3549" s="101"/>
      <c r="BQ3549" s="101"/>
      <c r="BR3549" s="101"/>
      <c r="BS3549" s="101"/>
      <c r="BT3549" s="101"/>
      <c r="BU3549" s="101"/>
      <c r="BV3549" s="101"/>
      <c r="BW3549" s="101"/>
      <c r="BX3549" s="101"/>
      <c r="BY3549" s="101"/>
      <c r="BZ3549" s="101"/>
      <c r="CA3549" s="101"/>
      <c r="CB3549" s="101"/>
      <c r="CC3549" s="101"/>
      <c r="CD3549" s="101"/>
      <c r="CE3549" s="101"/>
      <c r="CF3549" s="101"/>
      <c r="CG3549" s="37" t="e">
        <f>VLOOKUP(Table_1[[#This Row],[EAN]],'[1]Planilha1'!$E:$R,13,0)</f>
        <v>#N/A</v>
      </c>
    </row>
    <row r="3550" ht="15" hidden="1">
      <c r="A3550" s="7"/>
      <c r="B3550" s="84" t="s">
        <v>2735</v>
      </c>
      <c r="C3550" s="75">
        <v>222869</v>
      </c>
      <c r="D3550" s="75">
        <v>12476092</v>
      </c>
      <c r="E3550" s="85">
        <v>7891000337363</v>
      </c>
      <c r="F3550" s="86" t="s">
        <v>4075</v>
      </c>
      <c r="G3550" s="75" t="s">
        <v>21</v>
      </c>
      <c r="H3550" s="75">
        <v>470</v>
      </c>
      <c r="I3550" s="87" t="s">
        <v>3887</v>
      </c>
      <c r="J3550" s="75" t="s">
        <v>3070</v>
      </c>
      <c r="K3550" s="88" t="s">
        <v>84</v>
      </c>
      <c r="L3550" s="88">
        <v>48</v>
      </c>
      <c r="M3550" s="88">
        <v>0</v>
      </c>
      <c r="N3550" s="75" t="s">
        <v>85</v>
      </c>
      <c r="O3550" s="75" t="s">
        <v>122</v>
      </c>
      <c r="P3550" s="106">
        <v>2.278541666666667</v>
      </c>
      <c r="Q3550" s="90">
        <f>(17/100+7.6/100+1.65/100)*P3550</f>
        <v>0.5981171875000001</v>
      </c>
      <c r="R3550" s="104"/>
      <c r="S3550" s="104"/>
      <c r="T3550" s="104"/>
      <c r="U3550" s="104"/>
      <c r="V3550" s="90">
        <f>+P3550-Q3550+R3550+S3550+T3550+U3550</f>
        <v>1.6804244791666667</v>
      </c>
      <c r="W3550" s="91">
        <f>(1.02/100)</f>
        <v>1.02E-2</v>
      </c>
      <c r="X3550" s="91">
        <v>4.8E-3</v>
      </c>
      <c r="Y3550" s="91">
        <v>0.17</v>
      </c>
      <c r="Z3550" s="91">
        <v>1.65E-2</v>
      </c>
      <c r="AA3550" s="91">
        <v>7.6E-2</v>
      </c>
      <c r="AB3550" s="91">
        <f>SUM(W3550:AA3550)</f>
        <v>0.2775</v>
      </c>
      <c r="AC3550" s="75">
        <v>12</v>
      </c>
      <c r="AD3550" s="92">
        <f>IF(AL3550="","",+AC3550*AL3550)</f>
        <v>51.37603503184715</v>
      </c>
      <c r="AE3550" s="93">
        <f>IF(AL3550="","",+AL3550*AB3550)</f>
        <v>1.1880708101114654</v>
      </c>
      <c r="AF3550" s="92">
        <f>IF(AL3550="","",+AL3550-AE3550)</f>
        <v>3.0932654425424637</v>
      </c>
      <c r="AG3550" s="93">
        <f>+V3550</f>
        <v>1.6804244791666667</v>
      </c>
      <c r="AH3550" s="92">
        <f>IF(AF3550="","",+AF3550-AG3550)</f>
        <v>1.412840963375797</v>
      </c>
      <c r="AI3550" s="92">
        <f>IF(AH3550="","",+AH3550*AC3550)</f>
        <v>16.954091560509564</v>
      </c>
      <c r="AJ3550" s="93">
        <v>4.11</v>
      </c>
      <c r="AK3550" s="94">
        <v>0.33</v>
      </c>
      <c r="AL3550" s="93">
        <f>IF(V3550=0,"",V3550/(1-AB3550-AK3550))</f>
        <v>4.281336252653929</v>
      </c>
      <c r="AM3550" s="95">
        <v>0.33</v>
      </c>
      <c r="AN3550" s="93">
        <f>IF(V3550=0,"",V3550/(1-AB3550-AM3550))</f>
        <v>4.281336252653929</v>
      </c>
      <c r="AO3550" s="96">
        <v>1.2</v>
      </c>
      <c r="AP3550" s="93">
        <f>IF(BD!AJ3550="","",BD!AJ3550*BD!AO3550)</f>
        <v>4.932</v>
      </c>
      <c r="AQ3550" s="91">
        <f>BD!AM3550/BD!AK3550-1</f>
        <v>0</v>
      </c>
      <c r="AR3550" s="91">
        <f>IF(BD!AN3550="","",IF(BD!AJ3550="","",BD!AN3550/BD!AJ3550-1))</f>
        <v>4.168765271385144E-2</v>
      </c>
      <c r="AS3550" s="91" t="str">
        <f>IF(BD!AN3550="","",IF(BD!AN3550&lt;BD!AL3550,"ABAIXO DA META","DENTRO DA META"))</f>
        <v>DENTRO DA META</v>
      </c>
      <c r="AT3550" s="91" t="str">
        <f>IF(BD!AJ3550="","EM ANÁLISE",IF(BD!AP3550&gt;=BD!AN3550,"GO", "NO GO"))</f>
        <v>GO</v>
      </c>
      <c r="AU3550" s="97">
        <f>IF(AN3550="","",+BD!$AN3550-AJ3550)</f>
        <v>0.17133625265392904</v>
      </c>
      <c r="AV3550" s="98"/>
      <c r="AW3550" s="90">
        <f>BD!P3550*BD!AC3550</f>
        <v>27.3425</v>
      </c>
      <c r="AX3550" s="90">
        <f>BD!V3550*BD!AC3550</f>
        <v>20.16509375</v>
      </c>
      <c r="AY3550" s="90">
        <f>IF(BD!AN3550="","",BD!AN3550*BD!AC3550)</f>
        <v>51.37603503184715</v>
      </c>
      <c r="AZ3550" s="75" t="s">
        <v>5272</v>
      </c>
      <c r="BA3550" s="75" t="s">
        <v>124</v>
      </c>
      <c r="BB3550" s="75">
        <v>1</v>
      </c>
      <c r="BC3550" s="75" t="s">
        <v>125</v>
      </c>
      <c r="BD3550" s="99" t="s">
        <v>5257</v>
      </c>
      <c r="BE3550" s="100" t="s">
        <v>4</v>
      </c>
      <c r="BF3550" s="100" t="s">
        <v>4</v>
      </c>
      <c r="BG3550" s="99" t="s">
        <v>5258</v>
      </c>
      <c r="BH3550" s="101"/>
      <c r="BI3550" s="101"/>
      <c r="BJ3550" s="101"/>
      <c r="BK3550" s="101"/>
      <c r="BL3550" s="101"/>
      <c r="BM3550" s="101"/>
      <c r="BN3550" s="101"/>
      <c r="BO3550" s="103"/>
      <c r="BP3550" s="99">
        <v>140.622</v>
      </c>
      <c r="BQ3550" s="99">
        <v>121</v>
      </c>
      <c r="BR3550" s="101"/>
      <c r="BS3550" s="99" t="s">
        <v>5260</v>
      </c>
      <c r="BT3550" s="99" t="s">
        <v>5261</v>
      </c>
      <c r="BU3550" s="99">
        <v>5102</v>
      </c>
      <c r="BV3550" s="99"/>
      <c r="BW3550" s="99"/>
      <c r="BX3550" s="99"/>
      <c r="BY3550" s="99"/>
      <c r="BZ3550" s="99"/>
      <c r="CA3550" s="99"/>
      <c r="CB3550" s="99"/>
      <c r="CC3550" s="99">
        <v>102</v>
      </c>
      <c r="CD3550" s="99">
        <v>8</v>
      </c>
      <c r="CE3550" s="99">
        <v>8</v>
      </c>
      <c r="CF3550" s="99"/>
      <c r="CG3550" s="37" t="e">
        <f>VLOOKUP(Table_1[[#This Row],[EAN]],'[1]Planilha1'!$E:$R,13,0)</f>
        <v>#N/A</v>
      </c>
    </row>
    <row r="3551" ht="15" hidden="1">
      <c r="A3551" s="7"/>
      <c r="B3551" s="84" t="s">
        <v>2735</v>
      </c>
      <c r="C3551" s="75">
        <v>222870</v>
      </c>
      <c r="D3551" s="75">
        <v>12476093</v>
      </c>
      <c r="E3551" s="85">
        <v>7891000337400</v>
      </c>
      <c r="F3551" s="86" t="s">
        <v>4076</v>
      </c>
      <c r="G3551" s="75" t="s">
        <v>21</v>
      </c>
      <c r="H3551" s="75">
        <v>470</v>
      </c>
      <c r="I3551" s="87" t="s">
        <v>3887</v>
      </c>
      <c r="J3551" s="75" t="s">
        <v>3070</v>
      </c>
      <c r="K3551" s="88" t="s">
        <v>84</v>
      </c>
      <c r="L3551" s="88">
        <v>48</v>
      </c>
      <c r="M3551" s="88">
        <v>0</v>
      </c>
      <c r="N3551" s="75" t="s">
        <v>85</v>
      </c>
      <c r="O3551" s="75" t="s">
        <v>122</v>
      </c>
      <c r="P3551" s="106">
        <v>2.278541666666667</v>
      </c>
      <c r="Q3551" s="90">
        <f>(17/100+7.6/100+1.65/100)*P3551</f>
        <v>0.5981171875000001</v>
      </c>
      <c r="R3551" s="104"/>
      <c r="S3551" s="104"/>
      <c r="T3551" s="104"/>
      <c r="U3551" s="104"/>
      <c r="V3551" s="90">
        <f>+P3551-Q3551+R3551+S3551+T3551+U3551</f>
        <v>1.6804244791666667</v>
      </c>
      <c r="W3551" s="91">
        <f>(1.02/100)</f>
        <v>1.02E-2</v>
      </c>
      <c r="X3551" s="91">
        <v>4.8E-3</v>
      </c>
      <c r="Y3551" s="91">
        <v>0.17</v>
      </c>
      <c r="Z3551" s="91">
        <v>1.65E-2</v>
      </c>
      <c r="AA3551" s="91">
        <v>7.6E-2</v>
      </c>
      <c r="AB3551" s="91">
        <f>SUM(W3551:AA3551)</f>
        <v>0.2775</v>
      </c>
      <c r="AC3551" s="75">
        <v>12</v>
      </c>
      <c r="AD3551" s="92">
        <f>IF(AL3551="","",+AC3551*AL3551)</f>
        <v>51.37603503184715</v>
      </c>
      <c r="AE3551" s="93">
        <f>IF(AL3551="","",+AL3551*AB3551)</f>
        <v>1.1880708101114654</v>
      </c>
      <c r="AF3551" s="92">
        <f>IF(AL3551="","",+AL3551-AE3551)</f>
        <v>3.0932654425424637</v>
      </c>
      <c r="AG3551" s="93">
        <f>+V3551</f>
        <v>1.6804244791666667</v>
      </c>
      <c r="AH3551" s="92">
        <f>IF(AF3551="","",+AF3551-AG3551)</f>
        <v>1.412840963375797</v>
      </c>
      <c r="AI3551" s="92">
        <f>IF(AH3551="","",+AH3551*AC3551)</f>
        <v>16.954091560509564</v>
      </c>
      <c r="AJ3551" s="93">
        <v>4.11</v>
      </c>
      <c r="AK3551" s="94">
        <v>0.33</v>
      </c>
      <c r="AL3551" s="93">
        <f>IF(V3551=0,"",V3551/(1-AB3551-AK3551))</f>
        <v>4.281336252653929</v>
      </c>
      <c r="AM3551" s="95">
        <v>0.33</v>
      </c>
      <c r="AN3551" s="93">
        <f>IF(V3551=0,"",V3551/(1-AB3551-AM3551))</f>
        <v>4.281336252653929</v>
      </c>
      <c r="AO3551" s="96">
        <v>1.2</v>
      </c>
      <c r="AP3551" s="93">
        <f>IF(BD!AJ3551="","",BD!AJ3551*BD!AO3551)</f>
        <v>4.932</v>
      </c>
      <c r="AQ3551" s="91">
        <f>BD!AM3551/BD!AK3551-1</f>
        <v>0</v>
      </c>
      <c r="AR3551" s="91">
        <f>IF(BD!AN3551="","",IF(BD!AJ3551="","",BD!AN3551/BD!AJ3551-1))</f>
        <v>4.168765271385144E-2</v>
      </c>
      <c r="AS3551" s="91" t="str">
        <f>IF(BD!AN3551="","",IF(BD!AN3551&lt;BD!AL3551,"ABAIXO DA META","DENTRO DA META"))</f>
        <v>DENTRO DA META</v>
      </c>
      <c r="AT3551" s="91" t="str">
        <f>IF(BD!AJ3551="","EM ANÁLISE",IF(BD!AP3551&gt;=BD!AN3551,"GO", "NO GO"))</f>
        <v>GO</v>
      </c>
      <c r="AU3551" s="97">
        <f>IF(AN3551="","",+BD!$AN3551-AJ3551)</f>
        <v>0.17133625265392904</v>
      </c>
      <c r="AV3551" s="98"/>
      <c r="AW3551" s="90">
        <f>BD!P3551*BD!AC3551</f>
        <v>27.3425</v>
      </c>
      <c r="AX3551" s="90">
        <f>BD!V3551*BD!AC3551</f>
        <v>20.16509375</v>
      </c>
      <c r="AY3551" s="90">
        <f>IF(BD!AN3551="","",BD!AN3551*BD!AC3551)</f>
        <v>51.37603503184715</v>
      </c>
      <c r="AZ3551" s="75" t="s">
        <v>5272</v>
      </c>
      <c r="BA3551" s="75" t="s">
        <v>124</v>
      </c>
      <c r="BB3551" s="75">
        <v>1</v>
      </c>
      <c r="BC3551" s="75" t="s">
        <v>125</v>
      </c>
      <c r="BD3551" s="99" t="s">
        <v>5257</v>
      </c>
      <c r="BE3551" s="100" t="s">
        <v>4</v>
      </c>
      <c r="BF3551" s="100" t="s">
        <v>4</v>
      </c>
      <c r="BG3551" s="99" t="s">
        <v>5258</v>
      </c>
      <c r="BH3551" s="101"/>
      <c r="BI3551" s="101"/>
      <c r="BJ3551" s="101"/>
      <c r="BK3551" s="101"/>
      <c r="BL3551" s="101"/>
      <c r="BM3551" s="101"/>
      <c r="BN3551" s="101"/>
      <c r="BO3551" s="103"/>
      <c r="BP3551" s="99">
        <v>140.622</v>
      </c>
      <c r="BQ3551" s="99">
        <v>121</v>
      </c>
      <c r="BR3551" s="101"/>
      <c r="BS3551" s="99" t="s">
        <v>5260</v>
      </c>
      <c r="BT3551" s="99" t="s">
        <v>5261</v>
      </c>
      <c r="BU3551" s="99">
        <v>5102</v>
      </c>
      <c r="BV3551" s="99"/>
      <c r="BW3551" s="99"/>
      <c r="BX3551" s="99"/>
      <c r="BY3551" s="99"/>
      <c r="BZ3551" s="99"/>
      <c r="CA3551" s="99"/>
      <c r="CB3551" s="99"/>
      <c r="CC3551" s="99">
        <v>102</v>
      </c>
      <c r="CD3551" s="99">
        <v>8</v>
      </c>
      <c r="CE3551" s="99">
        <v>8</v>
      </c>
      <c r="CF3551" s="99"/>
      <c r="CG3551" s="37" t="e">
        <f>VLOOKUP(Table_1[[#This Row],[EAN]],'[1]Planilha1'!$E:$R,13,0)</f>
        <v>#N/A</v>
      </c>
    </row>
    <row r="3552" ht="15" hidden="1">
      <c r="A3552" s="7"/>
      <c r="B3552" s="84" t="s">
        <v>2735</v>
      </c>
      <c r="C3552" s="75">
        <v>222871</v>
      </c>
      <c r="D3552" s="75">
        <v>12136357</v>
      </c>
      <c r="E3552" s="85">
        <v>7891000077924</v>
      </c>
      <c r="F3552" s="86" t="s">
        <v>4077</v>
      </c>
      <c r="G3552" s="75" t="s">
        <v>21</v>
      </c>
      <c r="H3552" s="75">
        <v>470</v>
      </c>
      <c r="I3552" s="87" t="s">
        <v>3887</v>
      </c>
      <c r="J3552" s="75" t="s">
        <v>3070</v>
      </c>
      <c r="K3552" s="88" t="s">
        <v>84</v>
      </c>
      <c r="L3552" s="88">
        <v>48</v>
      </c>
      <c r="M3552" s="88">
        <v>0</v>
      </c>
      <c r="N3552" s="75" t="s">
        <v>85</v>
      </c>
      <c r="O3552" s="75" t="s">
        <v>122</v>
      </c>
      <c r="P3552" s="106">
        <v>2.278541666666667</v>
      </c>
      <c r="Q3552" s="90">
        <f>(17/100+7.6/100+1.65/100)*P3552</f>
        <v>0.5981171875000001</v>
      </c>
      <c r="R3552" s="104"/>
      <c r="S3552" s="104"/>
      <c r="T3552" s="104"/>
      <c r="U3552" s="104"/>
      <c r="V3552" s="90">
        <f>+P3552-Q3552+R3552+S3552+T3552+U3552</f>
        <v>1.6804244791666667</v>
      </c>
      <c r="W3552" s="91">
        <f>(1.02/100)</f>
        <v>1.02E-2</v>
      </c>
      <c r="X3552" s="91">
        <v>4.8E-3</v>
      </c>
      <c r="Y3552" s="91">
        <v>0.17</v>
      </c>
      <c r="Z3552" s="91">
        <v>1.65E-2</v>
      </c>
      <c r="AA3552" s="91">
        <v>7.6E-2</v>
      </c>
      <c r="AB3552" s="91">
        <f>SUM(W3552:AA3552)</f>
        <v>0.2775</v>
      </c>
      <c r="AC3552" s="75">
        <v>12</v>
      </c>
      <c r="AD3552" s="92">
        <f>IF(AL3552="","",+AC3552*AL3552)</f>
        <v>51.37603503184715</v>
      </c>
      <c r="AE3552" s="93">
        <f>IF(AL3552="","",+AL3552*AB3552)</f>
        <v>1.1880708101114654</v>
      </c>
      <c r="AF3552" s="92">
        <f>IF(AL3552="","",+AL3552-AE3552)</f>
        <v>3.0932654425424637</v>
      </c>
      <c r="AG3552" s="93">
        <f>+V3552</f>
        <v>1.6804244791666667</v>
      </c>
      <c r="AH3552" s="92">
        <f>IF(AF3552="","",+AF3552-AG3552)</f>
        <v>1.412840963375797</v>
      </c>
      <c r="AI3552" s="92">
        <f>IF(AH3552="","",+AH3552*AC3552)</f>
        <v>16.954091560509564</v>
      </c>
      <c r="AJ3552" s="93">
        <v>4.11</v>
      </c>
      <c r="AK3552" s="94">
        <v>0.33</v>
      </c>
      <c r="AL3552" s="93">
        <f>IF(V3552=0,"",V3552/(1-AB3552-AK3552))</f>
        <v>4.281336252653929</v>
      </c>
      <c r="AM3552" s="95">
        <v>0.33</v>
      </c>
      <c r="AN3552" s="93">
        <f>IF(V3552=0,"",V3552/(1-AB3552-AM3552))</f>
        <v>4.281336252653929</v>
      </c>
      <c r="AO3552" s="96">
        <v>1.2</v>
      </c>
      <c r="AP3552" s="93">
        <f>IF(BD!AJ3552="","",BD!AJ3552*BD!AO3552)</f>
        <v>4.932</v>
      </c>
      <c r="AQ3552" s="91">
        <f>BD!AM3552/BD!AK3552-1</f>
        <v>0</v>
      </c>
      <c r="AR3552" s="91">
        <f>IF(BD!AN3552="","",IF(BD!AJ3552="","",BD!AN3552/BD!AJ3552-1))</f>
        <v>4.168765271385144E-2</v>
      </c>
      <c r="AS3552" s="91" t="str">
        <f>IF(BD!AN3552="","",IF(BD!AN3552&lt;BD!AL3552,"ABAIXO DA META","DENTRO DA META"))</f>
        <v>DENTRO DA META</v>
      </c>
      <c r="AT3552" s="91" t="str">
        <f>IF(BD!AJ3552="","EM ANÁLISE",IF(BD!AP3552&gt;=BD!AN3552,"GO", "NO GO"))</f>
        <v>GO</v>
      </c>
      <c r="AU3552" s="97">
        <f>IF(AN3552="","",+BD!$AN3552-AJ3552)</f>
        <v>0.17133625265392904</v>
      </c>
      <c r="AV3552" s="98"/>
      <c r="AW3552" s="90">
        <f>BD!P3552*BD!AC3552</f>
        <v>27.3425</v>
      </c>
      <c r="AX3552" s="90">
        <f>BD!V3552*BD!AC3552</f>
        <v>20.16509375</v>
      </c>
      <c r="AY3552" s="90">
        <f>IF(BD!AN3552="","",BD!AN3552*BD!AC3552)</f>
        <v>51.37603503184715</v>
      </c>
      <c r="AZ3552" s="75" t="s">
        <v>5272</v>
      </c>
      <c r="BA3552" s="75" t="s">
        <v>124</v>
      </c>
      <c r="BB3552" s="75">
        <v>1</v>
      </c>
      <c r="BC3552" s="75" t="s">
        <v>125</v>
      </c>
      <c r="BD3552" s="99" t="s">
        <v>5257</v>
      </c>
      <c r="BE3552" s="100" t="s">
        <v>4</v>
      </c>
      <c r="BF3552" s="100" t="s">
        <v>4</v>
      </c>
      <c r="BG3552" s="99" t="s">
        <v>5258</v>
      </c>
      <c r="BH3552" s="101"/>
      <c r="BI3552" s="101"/>
      <c r="BJ3552" s="101"/>
      <c r="BK3552" s="101"/>
      <c r="BL3552" s="101"/>
      <c r="BM3552" s="101"/>
      <c r="BN3552" s="101"/>
      <c r="BO3552" s="103"/>
      <c r="BP3552" s="99">
        <v>140.622</v>
      </c>
      <c r="BQ3552" s="99">
        <v>121</v>
      </c>
      <c r="BR3552" s="101"/>
      <c r="BS3552" s="99" t="s">
        <v>5260</v>
      </c>
      <c r="BT3552" s="99" t="s">
        <v>5261</v>
      </c>
      <c r="BU3552" s="99">
        <v>5102</v>
      </c>
      <c r="BV3552" s="99"/>
      <c r="BW3552" s="99"/>
      <c r="BX3552" s="99"/>
      <c r="BY3552" s="99"/>
      <c r="BZ3552" s="99"/>
      <c r="CA3552" s="99"/>
      <c r="CB3552" s="99"/>
      <c r="CC3552" s="99">
        <v>102</v>
      </c>
      <c r="CD3552" s="99">
        <v>8</v>
      </c>
      <c r="CE3552" s="99">
        <v>8</v>
      </c>
      <c r="CF3552" s="99"/>
      <c r="CG3552" s="37" t="e">
        <f>VLOOKUP(Table_1[[#This Row],[EAN]],'[1]Planilha1'!$E:$R,13,0)</f>
        <v>#N/A</v>
      </c>
    </row>
    <row r="3553" ht="15" hidden="1">
      <c r="A3553" s="7"/>
      <c r="B3553" s="84" t="s">
        <v>2735</v>
      </c>
      <c r="C3553" s="75">
        <v>222872</v>
      </c>
      <c r="D3553" s="75">
        <v>12250980</v>
      </c>
      <c r="E3553" s="85">
        <v>7891000104224</v>
      </c>
      <c r="F3553" s="86" t="s">
        <v>4078</v>
      </c>
      <c r="G3553" s="75" t="s">
        <v>11</v>
      </c>
      <c r="H3553" s="75">
        <v>470</v>
      </c>
      <c r="I3553" s="87" t="s">
        <v>3887</v>
      </c>
      <c r="J3553" s="75" t="s">
        <v>3189</v>
      </c>
      <c r="K3553" s="88" t="s">
        <v>84</v>
      </c>
      <c r="L3553" s="88">
        <v>216</v>
      </c>
      <c r="M3553" s="88">
        <v>0</v>
      </c>
      <c r="N3553" s="75" t="s">
        <v>85</v>
      </c>
      <c r="O3553" s="75" t="s">
        <v>122</v>
      </c>
      <c r="P3553" s="106">
        <v>2.2094444444444448</v>
      </c>
      <c r="Q3553" s="90">
        <f>(17/100+7.6/100+1.65/100)*P3553</f>
        <v>0.5799791666666668</v>
      </c>
      <c r="R3553" s="104"/>
      <c r="S3553" s="104"/>
      <c r="T3553" s="104"/>
      <c r="U3553" s="104"/>
      <c r="V3553" s="90">
        <f>+P3553-Q3553+R3553+S3553+T3553+U3553</f>
        <v>1.6294652777777778</v>
      </c>
      <c r="W3553" s="91">
        <f>(1.02/100)</f>
        <v>1.02E-2</v>
      </c>
      <c r="X3553" s="91">
        <v>4.8E-3</v>
      </c>
      <c r="Y3553" s="91">
        <v>0.17</v>
      </c>
      <c r="Z3553" s="91">
        <v>1.65E-2</v>
      </c>
      <c r="AA3553" s="91">
        <v>7.6E-2</v>
      </c>
      <c r="AB3553" s="91">
        <f>SUM(W3553:AA3553)</f>
        <v>0.2775</v>
      </c>
      <c r="AC3553" s="75">
        <v>12</v>
      </c>
      <c r="AD3553" s="92">
        <f>IF(AL3553="","",+AC3553*AL3553)</f>
        <v>49.81804670912953</v>
      </c>
      <c r="AE3553" s="93">
        <f>IF(AL3553="","",+AL3553*AB3553)</f>
        <v>1.1520423301486205</v>
      </c>
      <c r="AF3553" s="92">
        <f>IF(AL3553="","",+AL3553-AE3553)</f>
        <v>2.9994615622788405</v>
      </c>
      <c r="AG3553" s="93">
        <f>+V3553</f>
        <v>1.6294652777777778</v>
      </c>
      <c r="AH3553" s="92">
        <f>IF(AF3553="","",+AF3553-AG3553)</f>
        <v>1.3699962845010627</v>
      </c>
      <c r="AI3553" s="92">
        <f>IF(AH3553="","",+AH3553*AC3553)</f>
        <v>16.43995541401275</v>
      </c>
      <c r="AJ3553" s="93">
        <v>4.151503892427461</v>
      </c>
      <c r="AK3553" s="94">
        <v>0.33</v>
      </c>
      <c r="AL3553" s="93">
        <f>IF(V3553=0,"",V3553/(1-AB3553-AK3553))</f>
        <v>4.151503892427461</v>
      </c>
      <c r="AM3553" s="95">
        <v>0.33</v>
      </c>
      <c r="AN3553" s="93">
        <f>IF(V3553=0,"",V3553/(1-AB3553-AM3553))</f>
        <v>4.151503892427461</v>
      </c>
      <c r="AO3553" s="96">
        <v>1.2</v>
      </c>
      <c r="AP3553" s="93">
        <f>IF(BD!AJ3553="","",BD!AJ3553*BD!AO3553)</f>
        <v>4.981804670912953</v>
      </c>
      <c r="AQ3553" s="91">
        <f>BD!AM3553/BD!AK3553-1</f>
        <v>0</v>
      </c>
      <c r="AR3553" s="91">
        <f>IF(BD!AN3553="","",IF(BD!AJ3553="","",BD!AN3553/BD!AJ3553-1))</f>
        <v>0</v>
      </c>
      <c r="AS3553" s="91" t="str">
        <f>IF(BD!AN3553="","",IF(BD!AN3553&lt;BD!AL3553,"ABAIXO DA META","DENTRO DA META"))</f>
        <v>DENTRO DA META</v>
      </c>
      <c r="AT3553" s="91" t="str">
        <f>IF(BD!AJ3553="","EM ANÁLISE",IF(BD!AP3553&gt;=BD!AN3553,"GO", "NO GO"))</f>
        <v>GO</v>
      </c>
      <c r="AU3553" s="97">
        <f>IF(AN3553="","",+BD!$AN3553-AJ3553)</f>
        <v>0</v>
      </c>
      <c r="AV3553" s="98"/>
      <c r="AW3553" s="90">
        <f>BD!P3553*BD!AC3553</f>
        <v>26.513333333333335</v>
      </c>
      <c r="AX3553" s="90">
        <f>BD!V3553*BD!AC3553</f>
        <v>19.553583333333336</v>
      </c>
      <c r="AY3553" s="90">
        <f>IF(BD!AN3553="","",BD!AN3553*BD!AC3553)</f>
        <v>49.81804670912953</v>
      </c>
      <c r="AZ3553" s="75" t="s">
        <v>5272</v>
      </c>
      <c r="BA3553" s="75" t="s">
        <v>124</v>
      </c>
      <c r="BB3553" s="75">
        <v>1</v>
      </c>
      <c r="BC3553" s="75" t="s">
        <v>125</v>
      </c>
      <c r="BD3553" s="99" t="s">
        <v>5257</v>
      </c>
      <c r="BE3553" s="100" t="s">
        <v>4</v>
      </c>
      <c r="BF3553" s="100" t="s">
        <v>4</v>
      </c>
      <c r="BG3553" s="99" t="s">
        <v>5258</v>
      </c>
      <c r="BH3553" s="101"/>
      <c r="BI3553" s="101"/>
      <c r="BJ3553" s="101"/>
      <c r="BK3553" s="101"/>
      <c r="BL3553" s="101"/>
      <c r="BM3553" s="101"/>
      <c r="BN3553" s="101"/>
      <c r="BO3553" s="103"/>
      <c r="BP3553" s="99">
        <v>140.622</v>
      </c>
      <c r="BQ3553" s="99">
        <v>121</v>
      </c>
      <c r="BR3553" s="101"/>
      <c r="BS3553" s="99" t="s">
        <v>5260</v>
      </c>
      <c r="BT3553" s="99" t="s">
        <v>5261</v>
      </c>
      <c r="BU3553" s="99">
        <v>5102</v>
      </c>
      <c r="BV3553" s="99"/>
      <c r="BW3553" s="99"/>
      <c r="BX3553" s="99"/>
      <c r="BY3553" s="99"/>
      <c r="BZ3553" s="99"/>
      <c r="CA3553" s="99"/>
      <c r="CB3553" s="99"/>
      <c r="CC3553" s="99">
        <v>102</v>
      </c>
      <c r="CD3553" s="99">
        <v>8</v>
      </c>
      <c r="CE3553" s="99">
        <v>8</v>
      </c>
      <c r="CF3553" s="99"/>
      <c r="CG3553" s="37" t="e">
        <f>VLOOKUP(Table_1[[#This Row],[EAN]],'[1]Planilha1'!$E:$R,13,0)</f>
        <v>#N/A</v>
      </c>
    </row>
    <row r="3554" ht="15" hidden="1">
      <c r="A3554" s="7"/>
      <c r="B3554" s="84" t="s">
        <v>2735</v>
      </c>
      <c r="C3554" s="75">
        <v>222873</v>
      </c>
      <c r="D3554" s="75">
        <v>12250939</v>
      </c>
      <c r="E3554" s="85">
        <v>7891000068311</v>
      </c>
      <c r="F3554" s="86" t="s">
        <v>4079</v>
      </c>
      <c r="G3554" s="75" t="s">
        <v>11</v>
      </c>
      <c r="H3554" s="75">
        <v>470</v>
      </c>
      <c r="I3554" s="87" t="s">
        <v>3887</v>
      </c>
      <c r="J3554" s="75" t="s">
        <v>3189</v>
      </c>
      <c r="K3554" s="88" t="s">
        <v>84</v>
      </c>
      <c r="L3554" s="88">
        <v>216</v>
      </c>
      <c r="M3554" s="88">
        <v>0</v>
      </c>
      <c r="N3554" s="75" t="s">
        <v>85</v>
      </c>
      <c r="O3554" s="75" t="s">
        <v>122</v>
      </c>
      <c r="P3554" s="106">
        <v>2.2094444444444448</v>
      </c>
      <c r="Q3554" s="90">
        <f>(17/100+7.6/100+1.65/100)*P3554</f>
        <v>0.5799791666666668</v>
      </c>
      <c r="R3554" s="104"/>
      <c r="S3554" s="104"/>
      <c r="T3554" s="104"/>
      <c r="U3554" s="104"/>
      <c r="V3554" s="90">
        <f>+P3554-Q3554+R3554+S3554+T3554+U3554</f>
        <v>1.6294652777777778</v>
      </c>
      <c r="W3554" s="91">
        <f>(1.02/100)</f>
        <v>1.02E-2</v>
      </c>
      <c r="X3554" s="91">
        <v>4.8E-3</v>
      </c>
      <c r="Y3554" s="91">
        <v>0.17</v>
      </c>
      <c r="Z3554" s="91">
        <v>1.65E-2</v>
      </c>
      <c r="AA3554" s="91">
        <v>7.6E-2</v>
      </c>
      <c r="AB3554" s="91">
        <f>SUM(W3554:AA3554)</f>
        <v>0.2775</v>
      </c>
      <c r="AC3554" s="75">
        <v>12</v>
      </c>
      <c r="AD3554" s="92">
        <f>IF(AL3554="","",+AC3554*AL3554)</f>
        <v>49.81804670912953</v>
      </c>
      <c r="AE3554" s="93">
        <f>IF(AL3554="","",+AL3554*AB3554)</f>
        <v>1.1520423301486205</v>
      </c>
      <c r="AF3554" s="92">
        <f>IF(AL3554="","",+AL3554-AE3554)</f>
        <v>2.9994615622788405</v>
      </c>
      <c r="AG3554" s="93">
        <f>+V3554</f>
        <v>1.6294652777777778</v>
      </c>
      <c r="AH3554" s="92">
        <f>IF(AF3554="","",+AF3554-AG3554)</f>
        <v>1.3699962845010627</v>
      </c>
      <c r="AI3554" s="92">
        <f>IF(AH3554="","",+AH3554*AC3554)</f>
        <v>16.43995541401275</v>
      </c>
      <c r="AJ3554" s="93">
        <v>4.151503892427461</v>
      </c>
      <c r="AK3554" s="94">
        <v>0.33</v>
      </c>
      <c r="AL3554" s="93">
        <f>IF(V3554=0,"",V3554/(1-AB3554-AK3554))</f>
        <v>4.151503892427461</v>
      </c>
      <c r="AM3554" s="95">
        <v>0.33</v>
      </c>
      <c r="AN3554" s="93">
        <f>IF(V3554=0,"",V3554/(1-AB3554-AM3554))</f>
        <v>4.151503892427461</v>
      </c>
      <c r="AO3554" s="96">
        <v>1.2</v>
      </c>
      <c r="AP3554" s="93">
        <f>IF(BD!AJ3554="","",BD!AJ3554*BD!AO3554)</f>
        <v>4.981804670912953</v>
      </c>
      <c r="AQ3554" s="91">
        <f>BD!AM3554/BD!AK3554-1</f>
        <v>0</v>
      </c>
      <c r="AR3554" s="91">
        <f>IF(BD!AN3554="","",IF(BD!AJ3554="","",BD!AN3554/BD!AJ3554-1))</f>
        <v>0</v>
      </c>
      <c r="AS3554" s="91" t="str">
        <f>IF(BD!AN3554="","",IF(BD!AN3554&lt;BD!AL3554,"ABAIXO DA META","DENTRO DA META"))</f>
        <v>DENTRO DA META</v>
      </c>
      <c r="AT3554" s="91" t="str">
        <f>IF(BD!AJ3554="","EM ANÁLISE",IF(BD!AP3554&gt;=BD!AN3554,"GO", "NO GO"))</f>
        <v>GO</v>
      </c>
      <c r="AU3554" s="97">
        <f>IF(AN3554="","",+BD!$AN3554-AJ3554)</f>
        <v>0</v>
      </c>
      <c r="AV3554" s="98"/>
      <c r="AW3554" s="90">
        <f>BD!P3554*BD!AC3554</f>
        <v>26.513333333333335</v>
      </c>
      <c r="AX3554" s="90">
        <f>BD!V3554*BD!AC3554</f>
        <v>19.553583333333336</v>
      </c>
      <c r="AY3554" s="90">
        <f>IF(BD!AN3554="","",BD!AN3554*BD!AC3554)</f>
        <v>49.81804670912953</v>
      </c>
      <c r="AZ3554" s="75" t="s">
        <v>5272</v>
      </c>
      <c r="BA3554" s="75" t="s">
        <v>124</v>
      </c>
      <c r="BB3554" s="75">
        <v>1</v>
      </c>
      <c r="BC3554" s="75" t="s">
        <v>125</v>
      </c>
      <c r="BD3554" s="99" t="s">
        <v>5257</v>
      </c>
      <c r="BE3554" s="100" t="s">
        <v>4</v>
      </c>
      <c r="BF3554" s="100" t="s">
        <v>4</v>
      </c>
      <c r="BG3554" s="99" t="s">
        <v>5258</v>
      </c>
      <c r="BH3554" s="101"/>
      <c r="BI3554" s="101"/>
      <c r="BJ3554" s="101"/>
      <c r="BK3554" s="101"/>
      <c r="BL3554" s="101"/>
      <c r="BM3554" s="101"/>
      <c r="BN3554" s="101"/>
      <c r="BO3554" s="103"/>
      <c r="BP3554" s="99">
        <v>140.622</v>
      </c>
      <c r="BQ3554" s="99">
        <v>121</v>
      </c>
      <c r="BR3554" s="101"/>
      <c r="BS3554" s="99" t="s">
        <v>5260</v>
      </c>
      <c r="BT3554" s="99" t="s">
        <v>5261</v>
      </c>
      <c r="BU3554" s="99">
        <v>5102</v>
      </c>
      <c r="BV3554" s="99"/>
      <c r="BW3554" s="99"/>
      <c r="BX3554" s="99"/>
      <c r="BY3554" s="99"/>
      <c r="BZ3554" s="99"/>
      <c r="CA3554" s="99"/>
      <c r="CB3554" s="99"/>
      <c r="CC3554" s="99">
        <v>102</v>
      </c>
      <c r="CD3554" s="99">
        <v>8</v>
      </c>
      <c r="CE3554" s="99">
        <v>8</v>
      </c>
      <c r="CF3554" s="99"/>
      <c r="CG3554" s="37" t="e">
        <f>VLOOKUP(Table_1[[#This Row],[EAN]],'[1]Planilha1'!$E:$R,13,0)</f>
        <v>#N/A</v>
      </c>
    </row>
    <row r="3555" ht="15" hidden="1">
      <c r="A3555" s="7"/>
      <c r="B3555" s="84" t="s">
        <v>2735</v>
      </c>
      <c r="C3555" s="75">
        <v>222874</v>
      </c>
      <c r="D3555" s="75">
        <v>12203160</v>
      </c>
      <c r="E3555" s="85">
        <v>7891000060407</v>
      </c>
      <c r="F3555" s="86" t="s">
        <v>4080</v>
      </c>
      <c r="G3555" s="75" t="s">
        <v>11</v>
      </c>
      <c r="H3555" s="75">
        <v>470</v>
      </c>
      <c r="I3555" s="87" t="s">
        <v>3887</v>
      </c>
      <c r="J3555" s="75" t="s">
        <v>3189</v>
      </c>
      <c r="K3555" s="88" t="s">
        <v>84</v>
      </c>
      <c r="L3555" s="88">
        <v>50</v>
      </c>
      <c r="M3555" s="88">
        <v>0</v>
      </c>
      <c r="N3555" s="75" t="s">
        <v>85</v>
      </c>
      <c r="O3555" s="75" t="s">
        <v>122</v>
      </c>
      <c r="P3555" s="106">
        <v>2.0932</v>
      </c>
      <c r="Q3555" s="90">
        <f>(17/100+7.6/100+1.65/100)*P3555</f>
        <v>0.549465</v>
      </c>
      <c r="R3555" s="104"/>
      <c r="S3555" s="104"/>
      <c r="T3555" s="104"/>
      <c r="U3555" s="104"/>
      <c r="V3555" s="90">
        <f>+P3555-Q3555+R3555+S3555+T3555+U3555</f>
        <v>1.5437349999999999</v>
      </c>
      <c r="W3555" s="91">
        <f>(1.02/100)</f>
        <v>1.02E-2</v>
      </c>
      <c r="X3555" s="91">
        <v>4.8E-3</v>
      </c>
      <c r="Y3555" s="91">
        <v>0.17</v>
      </c>
      <c r="Z3555" s="91">
        <v>1.65E-2</v>
      </c>
      <c r="AA3555" s="91">
        <v>7.6E-2</v>
      </c>
      <c r="AB3555" s="91">
        <f>SUM(W3555:AA3555)</f>
        <v>0.2775</v>
      </c>
      <c r="AC3555" s="75">
        <v>12</v>
      </c>
      <c r="AD3555" s="92">
        <f>IF(AL3555="","",+AC3555*AL3555)</f>
        <v>47.19699363057325</v>
      </c>
      <c r="AE3555" s="93">
        <f>IF(AL3555="","",+AL3555*AB3555)</f>
        <v>1.0914304777070065</v>
      </c>
      <c r="AF3555" s="92">
        <f>IF(AL3555="","",+AL3555-AE3555)</f>
        <v>2.841652324840765</v>
      </c>
      <c r="AG3555" s="93">
        <f>+V3555</f>
        <v>1.5437349999999999</v>
      </c>
      <c r="AH3555" s="92">
        <f>IF(AF3555="","",+AF3555-AG3555)</f>
        <v>1.297917324840765</v>
      </c>
      <c r="AI3555" s="92">
        <f>IF(AH3555="","",+AH3555*AC3555)</f>
        <v>15.57500789808918</v>
      </c>
      <c r="AJ3555" s="93">
        <v>3.11</v>
      </c>
      <c r="AK3555" s="94">
        <v>0.33</v>
      </c>
      <c r="AL3555" s="93">
        <f>IF(V3555=0,"",V3555/(1-AB3555-AK3555))</f>
        <v>3.933082802547771</v>
      </c>
      <c r="AM3555" s="95">
        <v>0.33</v>
      </c>
      <c r="AN3555" s="93">
        <f>IF(V3555=0,"",V3555/(1-AB3555-AM3555))</f>
        <v>3.933082802547771</v>
      </c>
      <c r="AO3555" s="96">
        <v>1.3</v>
      </c>
      <c r="AP3555" s="93">
        <f>IF(BD!AJ3555="","",BD!AJ3555*BD!AO3555)</f>
        <v>4.043</v>
      </c>
      <c r="AQ3555" s="91">
        <f>BD!AM3555/BD!AK3555-1</f>
        <v>0</v>
      </c>
      <c r="AR3555" s="91">
        <f>IF(BD!AN3555="","",IF(BD!AJ3555="","",BD!AN3555/BD!AJ3555-1))</f>
        <v>0.2646568496938171</v>
      </c>
      <c r="AS3555" s="91" t="str">
        <f>IF(BD!AN3555="","",IF(BD!AN3555&lt;BD!AL3555,"ABAIXO DA META","DENTRO DA META"))</f>
        <v>DENTRO DA META</v>
      </c>
      <c r="AT3555" s="91" t="str">
        <f>IF(BD!AJ3555="","EM ANÁLISE",IF(BD!AP3555&gt;=BD!AN3555,"GO", "NO GO"))</f>
        <v>GO</v>
      </c>
      <c r="AU3555" s="97">
        <f>IF(AN3555="","",+BD!$AN3555-AJ3555)</f>
        <v>0.8230828025477712</v>
      </c>
      <c r="AV3555" s="98"/>
      <c r="AW3555" s="90">
        <f>BD!P3555*BD!AC3555</f>
        <v>25.1184</v>
      </c>
      <c r="AX3555" s="90">
        <f>BD!V3555*BD!AC3555</f>
        <v>18.52482</v>
      </c>
      <c r="AY3555" s="90">
        <f>IF(BD!AN3555="","",BD!AN3555*BD!AC3555)</f>
        <v>47.19699363057325</v>
      </c>
      <c r="AZ3555" s="75" t="s">
        <v>5272</v>
      </c>
      <c r="BA3555" s="75" t="s">
        <v>124</v>
      </c>
      <c r="BB3555" s="75">
        <v>1</v>
      </c>
      <c r="BC3555" s="75" t="s">
        <v>125</v>
      </c>
      <c r="BD3555" s="99" t="s">
        <v>5257</v>
      </c>
      <c r="BE3555" s="100" t="s">
        <v>4</v>
      </c>
      <c r="BF3555" s="100" t="s">
        <v>4</v>
      </c>
      <c r="BG3555" s="99" t="s">
        <v>5258</v>
      </c>
      <c r="BH3555" s="101"/>
      <c r="BI3555" s="101"/>
      <c r="BJ3555" s="101"/>
      <c r="BK3555" s="101"/>
      <c r="BL3555" s="101"/>
      <c r="BM3555" s="101"/>
      <c r="BN3555" s="101"/>
      <c r="BO3555" s="103"/>
      <c r="BP3555" s="99">
        <v>140.622</v>
      </c>
      <c r="BQ3555" s="99">
        <v>121</v>
      </c>
      <c r="BR3555" s="101"/>
      <c r="BS3555" s="99" t="s">
        <v>5260</v>
      </c>
      <c r="BT3555" s="99" t="s">
        <v>5261</v>
      </c>
      <c r="BU3555" s="99">
        <v>5102</v>
      </c>
      <c r="BV3555" s="99"/>
      <c r="BW3555" s="99"/>
      <c r="BX3555" s="99"/>
      <c r="BY3555" s="99"/>
      <c r="BZ3555" s="99"/>
      <c r="CA3555" s="99"/>
      <c r="CB3555" s="99"/>
      <c r="CC3555" s="99">
        <v>102</v>
      </c>
      <c r="CD3555" s="99">
        <v>8</v>
      </c>
      <c r="CE3555" s="99">
        <v>8</v>
      </c>
      <c r="CF3555" s="99"/>
      <c r="CG3555" s="37" t="e">
        <f>VLOOKUP(Table_1[[#This Row],[EAN]],'[1]Planilha1'!$E:$R,13,0)</f>
        <v>#N/A</v>
      </c>
    </row>
    <row r="3556" ht="15" hidden="1">
      <c r="A3556" s="7"/>
      <c r="B3556" s="84" t="s">
        <v>2735</v>
      </c>
      <c r="C3556" s="75">
        <v>222875</v>
      </c>
      <c r="D3556" s="75">
        <v>12250938</v>
      </c>
      <c r="E3556" s="85">
        <v>7891000068298</v>
      </c>
      <c r="F3556" s="86" t="s">
        <v>4081</v>
      </c>
      <c r="G3556" s="75" t="s">
        <v>11</v>
      </c>
      <c r="H3556" s="75">
        <v>470</v>
      </c>
      <c r="I3556" s="87" t="s">
        <v>3887</v>
      </c>
      <c r="J3556" s="75" t="s">
        <v>3189</v>
      </c>
      <c r="K3556" s="88" t="s">
        <v>84</v>
      </c>
      <c r="L3556" s="88">
        <v>216</v>
      </c>
      <c r="M3556" s="88">
        <v>0</v>
      </c>
      <c r="N3556" s="75" t="s">
        <v>85</v>
      </c>
      <c r="O3556" s="75" t="s">
        <v>122</v>
      </c>
      <c r="P3556" s="106">
        <v>2.2094444444444448</v>
      </c>
      <c r="Q3556" s="90">
        <f>(17/100+7.6/100+1.65/100)*P3556</f>
        <v>0.5799791666666668</v>
      </c>
      <c r="R3556" s="104"/>
      <c r="S3556" s="104"/>
      <c r="T3556" s="104"/>
      <c r="U3556" s="104"/>
      <c r="V3556" s="90">
        <f>+P3556-Q3556+R3556+S3556+T3556+U3556</f>
        <v>1.6294652777777778</v>
      </c>
      <c r="W3556" s="91">
        <f>(1.02/100)</f>
        <v>1.02E-2</v>
      </c>
      <c r="X3556" s="91">
        <v>4.8E-3</v>
      </c>
      <c r="Y3556" s="91">
        <v>0.17</v>
      </c>
      <c r="Z3556" s="91">
        <v>1.65E-2</v>
      </c>
      <c r="AA3556" s="91">
        <v>7.6E-2</v>
      </c>
      <c r="AB3556" s="91">
        <f>SUM(W3556:AA3556)</f>
        <v>0.2775</v>
      </c>
      <c r="AC3556" s="75">
        <v>12</v>
      </c>
      <c r="AD3556" s="92">
        <f>IF(AL3556="","",+AC3556*AL3556)</f>
        <v>49.81804670912953</v>
      </c>
      <c r="AE3556" s="93">
        <f>IF(AL3556="","",+AL3556*AB3556)</f>
        <v>1.1520423301486205</v>
      </c>
      <c r="AF3556" s="92">
        <f>IF(AL3556="","",+AL3556-AE3556)</f>
        <v>2.9994615622788405</v>
      </c>
      <c r="AG3556" s="93">
        <f>+V3556</f>
        <v>1.6294652777777778</v>
      </c>
      <c r="AH3556" s="92">
        <f>IF(AF3556="","",+AF3556-AG3556)</f>
        <v>1.3699962845010627</v>
      </c>
      <c r="AI3556" s="92">
        <f>IF(AH3556="","",+AH3556*AC3556)</f>
        <v>16.43995541401275</v>
      </c>
      <c r="AJ3556" s="93">
        <v>4.151503892427461</v>
      </c>
      <c r="AK3556" s="94">
        <v>0.33</v>
      </c>
      <c r="AL3556" s="93">
        <f>IF(V3556=0,"",V3556/(1-AB3556-AK3556))</f>
        <v>4.151503892427461</v>
      </c>
      <c r="AM3556" s="95">
        <v>0.33</v>
      </c>
      <c r="AN3556" s="93">
        <f>IF(V3556=0,"",V3556/(1-AB3556-AM3556))</f>
        <v>4.151503892427461</v>
      </c>
      <c r="AO3556" s="96">
        <v>1.2</v>
      </c>
      <c r="AP3556" s="93">
        <f>IF(BD!AJ3556="","",BD!AJ3556*BD!AO3556)</f>
        <v>4.981804670912953</v>
      </c>
      <c r="AQ3556" s="91">
        <f>BD!AM3556/BD!AK3556-1</f>
        <v>0</v>
      </c>
      <c r="AR3556" s="91">
        <f>IF(BD!AN3556="","",IF(BD!AJ3556="","",BD!AN3556/BD!AJ3556-1))</f>
        <v>0</v>
      </c>
      <c r="AS3556" s="91" t="str">
        <f>IF(BD!AN3556="","",IF(BD!AN3556&lt;BD!AL3556,"ABAIXO DA META","DENTRO DA META"))</f>
        <v>DENTRO DA META</v>
      </c>
      <c r="AT3556" s="91" t="str">
        <f>IF(BD!AJ3556="","EM ANÁLISE",IF(BD!AP3556&gt;=BD!AN3556,"GO", "NO GO"))</f>
        <v>GO</v>
      </c>
      <c r="AU3556" s="97">
        <f>IF(AN3556="","",+BD!$AN3556-AJ3556)</f>
        <v>0</v>
      </c>
      <c r="AV3556" s="98"/>
      <c r="AW3556" s="90">
        <f>BD!P3556*BD!AC3556</f>
        <v>26.513333333333335</v>
      </c>
      <c r="AX3556" s="90">
        <f>BD!V3556*BD!AC3556</f>
        <v>19.553583333333336</v>
      </c>
      <c r="AY3556" s="90">
        <f>IF(BD!AN3556="","",BD!AN3556*BD!AC3556)</f>
        <v>49.81804670912953</v>
      </c>
      <c r="AZ3556" s="75" t="s">
        <v>5272</v>
      </c>
      <c r="BA3556" s="75" t="s">
        <v>124</v>
      </c>
      <c r="BB3556" s="75">
        <v>1</v>
      </c>
      <c r="BC3556" s="75" t="s">
        <v>125</v>
      </c>
      <c r="BD3556" s="99" t="s">
        <v>5257</v>
      </c>
      <c r="BE3556" s="100" t="s">
        <v>4</v>
      </c>
      <c r="BF3556" s="100" t="s">
        <v>4</v>
      </c>
      <c r="BG3556" s="99" t="s">
        <v>5258</v>
      </c>
      <c r="BH3556" s="101"/>
      <c r="BI3556" s="101"/>
      <c r="BJ3556" s="101"/>
      <c r="BK3556" s="101"/>
      <c r="BL3556" s="101"/>
      <c r="BM3556" s="101"/>
      <c r="BN3556" s="101"/>
      <c r="BO3556" s="103"/>
      <c r="BP3556" s="99">
        <v>140.622</v>
      </c>
      <c r="BQ3556" s="99">
        <v>121</v>
      </c>
      <c r="BR3556" s="101"/>
      <c r="BS3556" s="99" t="s">
        <v>5260</v>
      </c>
      <c r="BT3556" s="99" t="s">
        <v>5261</v>
      </c>
      <c r="BU3556" s="99">
        <v>5102</v>
      </c>
      <c r="BV3556" s="99"/>
      <c r="BW3556" s="99"/>
      <c r="BX3556" s="99"/>
      <c r="BY3556" s="99"/>
      <c r="BZ3556" s="99"/>
      <c r="CA3556" s="99"/>
      <c r="CB3556" s="99"/>
      <c r="CC3556" s="99">
        <v>102</v>
      </c>
      <c r="CD3556" s="99">
        <v>8</v>
      </c>
      <c r="CE3556" s="99">
        <v>8</v>
      </c>
      <c r="CF3556" s="99"/>
      <c r="CG3556" s="37" t="e">
        <f>VLOOKUP(Table_1[[#This Row],[EAN]],'[1]Planilha1'!$E:$R,13,0)</f>
        <v>#N/A</v>
      </c>
    </row>
    <row r="3557" ht="15" hidden="1">
      <c r="A3557" s="7"/>
      <c r="B3557" s="84" t="s">
        <v>2735</v>
      </c>
      <c r="C3557" s="75">
        <v>222876</v>
      </c>
      <c r="D3557" s="75"/>
      <c r="E3557" s="85">
        <v>7891000060421</v>
      </c>
      <c r="F3557" s="86" t="s">
        <v>4082</v>
      </c>
      <c r="G3557" s="75" t="s">
        <v>11</v>
      </c>
      <c r="H3557" s="75">
        <v>470</v>
      </c>
      <c r="I3557" s="87" t="s">
        <v>3887</v>
      </c>
      <c r="J3557" s="75" t="s">
        <v>3189</v>
      </c>
      <c r="K3557" s="88" t="s">
        <v>84</v>
      </c>
      <c r="L3557" s="88">
        <v>50</v>
      </c>
      <c r="M3557" s="88">
        <v>0</v>
      </c>
      <c r="N3557" s="75" t="s">
        <v>85</v>
      </c>
      <c r="O3557" s="75"/>
      <c r="P3557" s="106"/>
      <c r="Q3557" s="90">
        <f>(17/100+7.6/100+1.65/100)*P3557</f>
        <v>0</v>
      </c>
      <c r="R3557" s="104"/>
      <c r="S3557" s="104"/>
      <c r="T3557" s="104"/>
      <c r="U3557" s="104"/>
      <c r="V3557" s="90">
        <f>+P3557-Q3557+R3557+S3557+T3557+U3557</f>
        <v>0</v>
      </c>
      <c r="W3557" s="91">
        <f>(1.02/100)</f>
        <v>1.02E-2</v>
      </c>
      <c r="X3557" s="91">
        <v>4.8E-3</v>
      </c>
      <c r="Y3557" s="91">
        <v>0.17</v>
      </c>
      <c r="Z3557" s="91">
        <v>1.65E-2</v>
      </c>
      <c r="AA3557" s="91">
        <v>7.6E-2</v>
      </c>
      <c r="AB3557" s="91">
        <f>SUM(W3557:AA3557)</f>
        <v>0.2775</v>
      </c>
      <c r="AC3557" s="75">
        <v>12</v>
      </c>
      <c r="AD3557" s="92">
        <f>IF(AL3557="","",+AC3557*AL3557)</f>
      </c>
      <c r="AE3557" s="93">
        <f>IF(AL3557="","",+AL3557*AB3557)</f>
      </c>
      <c r="AF3557" s="92">
        <f>IF(AL3557="","",+AL3557-AE3557)</f>
      </c>
      <c r="AG3557" s="93">
        <f>+V3557</f>
        <v>0</v>
      </c>
      <c r="AH3557" s="92">
        <f>IF(AF3557="","",+AF3557-AG3557)</f>
      </c>
      <c r="AI3557" s="92">
        <f>IF(AH3557="","",+AH3557*AC3557)</f>
      </c>
      <c r="AJ3557" s="93"/>
      <c r="AK3557" s="94">
        <v>0.33</v>
      </c>
      <c r="AL3557" s="93">
        <f>IF(V3557=0,"",V3557/(1-AB3557-AK3557))</f>
      </c>
      <c r="AM3557" s="95">
        <v>0.33</v>
      </c>
      <c r="AN3557" s="93">
        <f>IF(V3557=0,"",V3557/(1-AB3557-AM3557))</f>
      </c>
      <c r="AO3557" s="96">
        <v>1.2</v>
      </c>
      <c r="AP3557" s="93">
        <f>IF(BD!AJ3557="","",BD!AJ3557*BD!AO3557)</f>
      </c>
      <c r="AQ3557" s="91">
        <f>BD!AM3557/BD!AK3557-1</f>
        <v>0</v>
      </c>
      <c r="AR3557" s="91">
        <f>IF(BD!AN3557="","",IF(BD!AJ3557="","",BD!AN3557/BD!AJ3557-1))</f>
      </c>
      <c r="AS3557" s="91">
        <f>IF(BD!AN3557="","",IF(BD!AN3557&lt;BD!AL3557,"ABAIXO DA META","DENTRO DA META"))</f>
      </c>
      <c r="AT3557" s="91" t="str">
        <f>IF(BD!AJ3557="","EM ANÁLISE",IF(BD!AP3557&gt;=BD!AN3557,"GO", "NO GO"))</f>
        <v>EM ANÁLISE</v>
      </c>
      <c r="AU3557" s="97">
        <f>IF(AN3557="","",+BD!$AN3557-AJ3557)</f>
      </c>
      <c r="AV3557" s="98"/>
      <c r="AW3557" s="90">
        <f>BD!P3557*BD!AC3557</f>
        <v>0</v>
      </c>
      <c r="AX3557" s="90">
        <f>BD!V3557*BD!AC3557</f>
        <v>0</v>
      </c>
      <c r="AY3557" s="90">
        <f>IF(BD!AN3557="","",BD!AN3557*BD!AC3557)</f>
      </c>
      <c r="AZ3557" s="75" t="s">
        <v>123</v>
      </c>
      <c r="BA3557" s="75" t="s">
        <v>124</v>
      </c>
      <c r="BB3557" s="75">
        <v>1</v>
      </c>
      <c r="BC3557" s="75" t="s">
        <v>125</v>
      </c>
      <c r="BD3557" s="104"/>
      <c r="BE3557" s="104"/>
      <c r="BF3557" s="101"/>
      <c r="BG3557" s="101"/>
      <c r="BH3557" s="101"/>
      <c r="BI3557" s="101"/>
      <c r="BJ3557" s="101"/>
      <c r="BK3557" s="101"/>
      <c r="BL3557" s="101"/>
      <c r="BM3557" s="101"/>
      <c r="BN3557" s="101"/>
      <c r="BO3557" s="103"/>
      <c r="BP3557" s="101"/>
      <c r="BQ3557" s="101"/>
      <c r="BR3557" s="101"/>
      <c r="BS3557" s="101"/>
      <c r="BT3557" s="101"/>
      <c r="BU3557" s="101"/>
      <c r="BV3557" s="101"/>
      <c r="BW3557" s="101"/>
      <c r="BX3557" s="101"/>
      <c r="BY3557" s="101"/>
      <c r="BZ3557" s="101"/>
      <c r="CA3557" s="101"/>
      <c r="CB3557" s="101"/>
      <c r="CC3557" s="101"/>
      <c r="CD3557" s="101"/>
      <c r="CE3557" s="101"/>
      <c r="CF3557" s="101"/>
      <c r="CG3557" s="37" t="e">
        <f>VLOOKUP(Table_1[[#This Row],[EAN]],'[1]Planilha1'!$E:$R,13,0)</f>
        <v>#N/A</v>
      </c>
    </row>
    <row r="3558" ht="15" hidden="1">
      <c r="A3558" s="7"/>
      <c r="B3558" s="84" t="s">
        <v>2735</v>
      </c>
      <c r="C3558" s="75">
        <v>222877</v>
      </c>
      <c r="D3558" s="75">
        <v>12439508</v>
      </c>
      <c r="E3558" s="85">
        <v>7891000304839</v>
      </c>
      <c r="F3558" s="86" t="s">
        <v>4083</v>
      </c>
      <c r="G3558" s="75" t="s">
        <v>11</v>
      </c>
      <c r="H3558" s="75">
        <v>470</v>
      </c>
      <c r="I3558" s="87" t="s">
        <v>3887</v>
      </c>
      <c r="J3558" s="75" t="s">
        <v>3189</v>
      </c>
      <c r="K3558" s="88" t="s">
        <v>84</v>
      </c>
      <c r="L3558" s="88">
        <v>48</v>
      </c>
      <c r="M3558" s="88">
        <v>0</v>
      </c>
      <c r="N3558" s="75" t="s">
        <v>85</v>
      </c>
      <c r="O3558" s="75" t="s">
        <v>122</v>
      </c>
      <c r="P3558" s="106">
        <v>2.43</v>
      </c>
      <c r="Q3558" s="90">
        <f>(17/100+7.6/100+1.65/100)*P3558</f>
        <v>0.6378750000000001</v>
      </c>
      <c r="R3558" s="104"/>
      <c r="S3558" s="104"/>
      <c r="T3558" s="104"/>
      <c r="U3558" s="104"/>
      <c r="V3558" s="90">
        <f>+P3558-Q3558+R3558+S3558+T3558+U3558</f>
        <v>1.792125</v>
      </c>
      <c r="W3558" s="91">
        <f>(1.02/100)</f>
        <v>1.02E-2</v>
      </c>
      <c r="X3558" s="91">
        <v>4.8E-3</v>
      </c>
      <c r="Y3558" s="91">
        <v>0.17</v>
      </c>
      <c r="Z3558" s="91">
        <v>1.65E-2</v>
      </c>
      <c r="AA3558" s="91">
        <v>7.6E-2</v>
      </c>
      <c r="AB3558" s="91">
        <f>SUM(W3558:AA3558)</f>
        <v>0.2775</v>
      </c>
      <c r="AC3558" s="75">
        <v>12</v>
      </c>
      <c r="AD3558" s="92">
        <f>IF(AL3558="","",+AC3558*AL3558)</f>
        <v>54.79108280254778</v>
      </c>
      <c r="AE3558" s="93">
        <f>IF(AL3558="","",+AL3558*AB3558)</f>
        <v>1.2670437898089175</v>
      </c>
      <c r="AF3558" s="92">
        <f>IF(AL3558="","",+AL3558-AE3558)</f>
        <v>3.298879777070064</v>
      </c>
      <c r="AG3558" s="93">
        <f>+V3558</f>
        <v>1.792125</v>
      </c>
      <c r="AH3558" s="92">
        <f>IF(AF3558="","",+AF3558-AG3558)</f>
        <v>1.5067547770700642</v>
      </c>
      <c r="AI3558" s="92">
        <f>IF(AH3558="","",+AH3558*AC3558)</f>
        <v>18.08105732484077</v>
      </c>
      <c r="AJ3558" s="93">
        <v>3.9</v>
      </c>
      <c r="AK3558" s="94">
        <v>0.33</v>
      </c>
      <c r="AL3558" s="93">
        <f>IF(V3558=0,"",V3558/(1-AB3558-AK3558))</f>
        <v>4.565923566878982</v>
      </c>
      <c r="AM3558" s="95">
        <v>0.33</v>
      </c>
      <c r="AN3558" s="93">
        <f>IF(V3558=0,"",V3558/(1-AB3558-AM3558))</f>
        <v>4.565923566878982</v>
      </c>
      <c r="AO3558" s="96">
        <v>1.2</v>
      </c>
      <c r="AP3558" s="93">
        <f>IF(BD!AJ3558="","",BD!AJ3558*BD!AO3558)</f>
        <v>4.68</v>
      </c>
      <c r="AQ3558" s="91">
        <f>BD!AM3558/BD!AK3558-1</f>
        <v>0</v>
      </c>
      <c r="AR3558" s="91">
        <f>IF(BD!AN3558="","",IF(BD!AJ3558="","",BD!AN3558/BD!AJ3558-1))</f>
        <v>0.17074963253307218</v>
      </c>
      <c r="AS3558" s="91" t="str">
        <f>IF(BD!AN3558="","",IF(BD!AN3558&lt;BD!AL3558,"ABAIXO DA META","DENTRO DA META"))</f>
        <v>DENTRO DA META</v>
      </c>
      <c r="AT3558" s="91" t="str">
        <f>IF(BD!AJ3558="","EM ANÁLISE",IF(BD!AP3558&gt;=BD!AN3558,"GO", "NO GO"))</f>
        <v>GO</v>
      </c>
      <c r="AU3558" s="97">
        <f>IF(AN3558="","",+BD!$AN3558-AJ3558)</f>
        <v>0.6659235668789818</v>
      </c>
      <c r="AV3558" s="98"/>
      <c r="AW3558" s="90">
        <f>BD!P3558*BD!AC3558</f>
        <v>29.160000000000004</v>
      </c>
      <c r="AX3558" s="90">
        <f>BD!V3558*BD!AC3558</f>
        <v>21.505499999999998</v>
      </c>
      <c r="AY3558" s="90">
        <f>IF(BD!AN3558="","",BD!AN3558*BD!AC3558)</f>
        <v>54.79108280254778</v>
      </c>
      <c r="AZ3558" s="75" t="s">
        <v>5272</v>
      </c>
      <c r="BA3558" s="75" t="s">
        <v>124</v>
      </c>
      <c r="BB3558" s="75">
        <v>1</v>
      </c>
      <c r="BC3558" s="75" t="s">
        <v>125</v>
      </c>
      <c r="BD3558" s="99" t="s">
        <v>5257</v>
      </c>
      <c r="BE3558" s="100" t="s">
        <v>4</v>
      </c>
      <c r="BF3558" s="100" t="s">
        <v>4</v>
      </c>
      <c r="BG3558" s="99" t="s">
        <v>5258</v>
      </c>
      <c r="BH3558" s="101"/>
      <c r="BI3558" s="101"/>
      <c r="BJ3558" s="101"/>
      <c r="BK3558" s="101"/>
      <c r="BL3558" s="101"/>
      <c r="BM3558" s="101"/>
      <c r="BN3558" s="101"/>
      <c r="BO3558" s="103"/>
      <c r="BP3558" s="99">
        <v>140.622</v>
      </c>
      <c r="BQ3558" s="99">
        <v>121</v>
      </c>
      <c r="BR3558" s="101"/>
      <c r="BS3558" s="99" t="s">
        <v>5260</v>
      </c>
      <c r="BT3558" s="99" t="s">
        <v>5261</v>
      </c>
      <c r="BU3558" s="99">
        <v>5102</v>
      </c>
      <c r="BV3558" s="99"/>
      <c r="BW3558" s="99"/>
      <c r="BX3558" s="99"/>
      <c r="BY3558" s="99"/>
      <c r="BZ3558" s="99"/>
      <c r="CA3558" s="99"/>
      <c r="CB3558" s="99"/>
      <c r="CC3558" s="99">
        <v>102</v>
      </c>
      <c r="CD3558" s="99">
        <v>8</v>
      </c>
      <c r="CE3558" s="99">
        <v>8</v>
      </c>
      <c r="CF3558" s="99"/>
      <c r="CG3558" s="37" t="e">
        <f>VLOOKUP(Table_1[[#This Row],[EAN]],'[1]Planilha1'!$E:$R,13,0)</f>
        <v>#N/A</v>
      </c>
    </row>
    <row r="3559" ht="15" hidden="1">
      <c r="A3559" s="7"/>
      <c r="B3559" s="84" t="s">
        <v>2735</v>
      </c>
      <c r="C3559" s="75">
        <v>222878</v>
      </c>
      <c r="D3559" s="75">
        <v>12439444</v>
      </c>
      <c r="E3559" s="85">
        <v>7891000304754</v>
      </c>
      <c r="F3559" s="86" t="s">
        <v>4084</v>
      </c>
      <c r="G3559" s="75" t="s">
        <v>11</v>
      </c>
      <c r="H3559" s="75">
        <v>470</v>
      </c>
      <c r="I3559" s="87" t="s">
        <v>3887</v>
      </c>
      <c r="J3559" s="75" t="s">
        <v>3189</v>
      </c>
      <c r="K3559" s="88" t="s">
        <v>84</v>
      </c>
      <c r="L3559" s="88">
        <v>48</v>
      </c>
      <c r="M3559" s="88">
        <v>0</v>
      </c>
      <c r="N3559" s="75" t="s">
        <v>85</v>
      </c>
      <c r="O3559" s="75" t="s">
        <v>122</v>
      </c>
      <c r="P3559" s="106">
        <v>2.43</v>
      </c>
      <c r="Q3559" s="90">
        <f>(17/100+7.6/100+1.65/100)*P3559</f>
        <v>0.6378750000000001</v>
      </c>
      <c r="R3559" s="104"/>
      <c r="S3559" s="104"/>
      <c r="T3559" s="104"/>
      <c r="U3559" s="104"/>
      <c r="V3559" s="90">
        <f>+P3559-Q3559+R3559+S3559+T3559+U3559</f>
        <v>1.792125</v>
      </c>
      <c r="W3559" s="91">
        <f>(1.02/100)</f>
        <v>1.02E-2</v>
      </c>
      <c r="X3559" s="91">
        <v>4.8E-3</v>
      </c>
      <c r="Y3559" s="91">
        <v>0.17</v>
      </c>
      <c r="Z3559" s="91">
        <v>1.65E-2</v>
      </c>
      <c r="AA3559" s="91">
        <v>7.6E-2</v>
      </c>
      <c r="AB3559" s="91">
        <f>SUM(W3559:AA3559)</f>
        <v>0.2775</v>
      </c>
      <c r="AC3559" s="75">
        <v>12</v>
      </c>
      <c r="AD3559" s="92">
        <f>IF(AL3559="","",+AC3559*AL3559)</f>
        <v>54.79108280254778</v>
      </c>
      <c r="AE3559" s="93">
        <f>IF(AL3559="","",+AL3559*AB3559)</f>
        <v>1.2670437898089175</v>
      </c>
      <c r="AF3559" s="92">
        <f>IF(AL3559="","",+AL3559-AE3559)</f>
        <v>3.298879777070064</v>
      </c>
      <c r="AG3559" s="93">
        <f>+V3559</f>
        <v>1.792125</v>
      </c>
      <c r="AH3559" s="92">
        <f>IF(AF3559="","",+AF3559-AG3559)</f>
        <v>1.5067547770700642</v>
      </c>
      <c r="AI3559" s="92">
        <f>IF(AH3559="","",+AH3559*AC3559)</f>
        <v>18.08105732484077</v>
      </c>
      <c r="AJ3559" s="93">
        <v>3.9</v>
      </c>
      <c r="AK3559" s="94">
        <v>0.33</v>
      </c>
      <c r="AL3559" s="93">
        <f>IF(V3559=0,"",V3559/(1-AB3559-AK3559))</f>
        <v>4.565923566878982</v>
      </c>
      <c r="AM3559" s="95">
        <v>0.33</v>
      </c>
      <c r="AN3559" s="93">
        <f>IF(V3559=0,"",V3559/(1-AB3559-AM3559))</f>
        <v>4.565923566878982</v>
      </c>
      <c r="AO3559" s="96">
        <v>1.2</v>
      </c>
      <c r="AP3559" s="93">
        <f>IF(BD!AJ3559="","",BD!AJ3559*BD!AO3559)</f>
        <v>4.68</v>
      </c>
      <c r="AQ3559" s="91">
        <f>BD!AM3559/BD!AK3559-1</f>
        <v>0</v>
      </c>
      <c r="AR3559" s="91">
        <f>IF(BD!AN3559="","",IF(BD!AJ3559="","",BD!AN3559/BD!AJ3559-1))</f>
        <v>0.17074963253307218</v>
      </c>
      <c r="AS3559" s="91" t="str">
        <f>IF(BD!AN3559="","",IF(BD!AN3559&lt;BD!AL3559,"ABAIXO DA META","DENTRO DA META"))</f>
        <v>DENTRO DA META</v>
      </c>
      <c r="AT3559" s="91" t="str">
        <f>IF(BD!AJ3559="","EM ANÁLISE",IF(BD!AP3559&gt;=BD!AN3559,"GO", "NO GO"))</f>
        <v>GO</v>
      </c>
      <c r="AU3559" s="97">
        <f>IF(AN3559="","",+BD!$AN3559-AJ3559)</f>
        <v>0.6659235668789818</v>
      </c>
      <c r="AV3559" s="98"/>
      <c r="AW3559" s="90">
        <f>BD!P3559*BD!AC3559</f>
        <v>29.160000000000004</v>
      </c>
      <c r="AX3559" s="90">
        <f>BD!V3559*BD!AC3559</f>
        <v>21.505499999999998</v>
      </c>
      <c r="AY3559" s="90">
        <f>IF(BD!AN3559="","",BD!AN3559*BD!AC3559)</f>
        <v>54.79108280254778</v>
      </c>
      <c r="AZ3559" s="75" t="s">
        <v>5272</v>
      </c>
      <c r="BA3559" s="75" t="s">
        <v>124</v>
      </c>
      <c r="BB3559" s="75">
        <v>1</v>
      </c>
      <c r="BC3559" s="75" t="s">
        <v>125</v>
      </c>
      <c r="BD3559" s="99" t="s">
        <v>5257</v>
      </c>
      <c r="BE3559" s="100" t="s">
        <v>4</v>
      </c>
      <c r="BF3559" s="100" t="s">
        <v>4</v>
      </c>
      <c r="BG3559" s="99" t="s">
        <v>5258</v>
      </c>
      <c r="BH3559" s="101"/>
      <c r="BI3559" s="101"/>
      <c r="BJ3559" s="101"/>
      <c r="BK3559" s="101"/>
      <c r="BL3559" s="101"/>
      <c r="BM3559" s="101"/>
      <c r="BN3559" s="101"/>
      <c r="BO3559" s="103"/>
      <c r="BP3559" s="99">
        <v>140.622</v>
      </c>
      <c r="BQ3559" s="99">
        <v>121</v>
      </c>
      <c r="BR3559" s="101"/>
      <c r="BS3559" s="99" t="s">
        <v>5260</v>
      </c>
      <c r="BT3559" s="99" t="s">
        <v>5261</v>
      </c>
      <c r="BU3559" s="99">
        <v>5102</v>
      </c>
      <c r="BV3559" s="99"/>
      <c r="BW3559" s="99"/>
      <c r="BX3559" s="99"/>
      <c r="BY3559" s="99"/>
      <c r="BZ3559" s="99"/>
      <c r="CA3559" s="99"/>
      <c r="CB3559" s="99"/>
      <c r="CC3559" s="99">
        <v>102</v>
      </c>
      <c r="CD3559" s="99">
        <v>8</v>
      </c>
      <c r="CE3559" s="99">
        <v>8</v>
      </c>
      <c r="CF3559" s="99"/>
      <c r="CG3559" s="37" t="e">
        <f>VLOOKUP(Table_1[[#This Row],[EAN]],'[1]Planilha1'!$E:$R,13,0)</f>
        <v>#N/A</v>
      </c>
    </row>
    <row r="3560" ht="15" hidden="1">
      <c r="A3560" s="7"/>
      <c r="B3560" s="84" t="s">
        <v>2735</v>
      </c>
      <c r="C3560" s="75">
        <v>222879</v>
      </c>
      <c r="D3560" s="75">
        <v>12439452</v>
      </c>
      <c r="E3560" s="85">
        <v>7891000304631</v>
      </c>
      <c r="F3560" s="86" t="s">
        <v>4085</v>
      </c>
      <c r="G3560" s="75" t="s">
        <v>11</v>
      </c>
      <c r="H3560" s="75">
        <v>470</v>
      </c>
      <c r="I3560" s="87" t="s">
        <v>3887</v>
      </c>
      <c r="J3560" s="75" t="s">
        <v>3189</v>
      </c>
      <c r="K3560" s="88" t="s">
        <v>84</v>
      </c>
      <c r="L3560" s="88">
        <v>48</v>
      </c>
      <c r="M3560" s="88">
        <v>0</v>
      </c>
      <c r="N3560" s="75" t="s">
        <v>85</v>
      </c>
      <c r="O3560" s="75" t="s">
        <v>122</v>
      </c>
      <c r="P3560" s="106">
        <v>2.43</v>
      </c>
      <c r="Q3560" s="90">
        <f>(17/100+7.6/100+1.65/100)*P3560</f>
        <v>0.6378750000000001</v>
      </c>
      <c r="R3560" s="104"/>
      <c r="S3560" s="104"/>
      <c r="T3560" s="104"/>
      <c r="U3560" s="104"/>
      <c r="V3560" s="90">
        <f>+P3560-Q3560+R3560+S3560+T3560+U3560</f>
        <v>1.792125</v>
      </c>
      <c r="W3560" s="91">
        <f>(1.02/100)</f>
        <v>1.02E-2</v>
      </c>
      <c r="X3560" s="91">
        <v>4.8E-3</v>
      </c>
      <c r="Y3560" s="91">
        <v>0.17</v>
      </c>
      <c r="Z3560" s="91">
        <v>1.65E-2</v>
      </c>
      <c r="AA3560" s="91">
        <v>7.6E-2</v>
      </c>
      <c r="AB3560" s="91">
        <f>SUM(W3560:AA3560)</f>
        <v>0.2775</v>
      </c>
      <c r="AC3560" s="75">
        <v>12</v>
      </c>
      <c r="AD3560" s="92">
        <f>IF(AL3560="","",+AC3560*AL3560)</f>
        <v>54.79108280254778</v>
      </c>
      <c r="AE3560" s="93">
        <f>IF(AL3560="","",+AL3560*AB3560)</f>
        <v>1.2670437898089175</v>
      </c>
      <c r="AF3560" s="92">
        <f>IF(AL3560="","",+AL3560-AE3560)</f>
        <v>3.298879777070064</v>
      </c>
      <c r="AG3560" s="93">
        <f>+V3560</f>
        <v>1.792125</v>
      </c>
      <c r="AH3560" s="92">
        <f>IF(AF3560="","",+AF3560-AG3560)</f>
        <v>1.5067547770700642</v>
      </c>
      <c r="AI3560" s="92">
        <f>IF(AH3560="","",+AH3560*AC3560)</f>
        <v>18.08105732484077</v>
      </c>
      <c r="AJ3560" s="93">
        <v>3.9</v>
      </c>
      <c r="AK3560" s="94">
        <v>0.33</v>
      </c>
      <c r="AL3560" s="93">
        <f>IF(V3560=0,"",V3560/(1-AB3560-AK3560))</f>
        <v>4.565923566878982</v>
      </c>
      <c r="AM3560" s="95">
        <v>0.33</v>
      </c>
      <c r="AN3560" s="93">
        <f>IF(V3560=0,"",V3560/(1-AB3560-AM3560))</f>
        <v>4.565923566878982</v>
      </c>
      <c r="AO3560" s="96">
        <v>1.2</v>
      </c>
      <c r="AP3560" s="93">
        <f>IF(BD!AJ3560="","",BD!AJ3560*BD!AO3560)</f>
        <v>4.68</v>
      </c>
      <c r="AQ3560" s="91">
        <f>BD!AM3560/BD!AK3560-1</f>
        <v>0</v>
      </c>
      <c r="AR3560" s="91">
        <f>IF(BD!AN3560="","",IF(BD!AJ3560="","",BD!AN3560/BD!AJ3560-1))</f>
        <v>0.17074963253307218</v>
      </c>
      <c r="AS3560" s="91" t="str">
        <f>IF(BD!AN3560="","",IF(BD!AN3560&lt;BD!AL3560,"ABAIXO DA META","DENTRO DA META"))</f>
        <v>DENTRO DA META</v>
      </c>
      <c r="AT3560" s="91" t="str">
        <f>IF(BD!AJ3560="","EM ANÁLISE",IF(BD!AP3560&gt;=BD!AN3560,"GO", "NO GO"))</f>
        <v>GO</v>
      </c>
      <c r="AU3560" s="97">
        <f>IF(AN3560="","",+BD!$AN3560-AJ3560)</f>
        <v>0.6659235668789818</v>
      </c>
      <c r="AV3560" s="98"/>
      <c r="AW3560" s="90">
        <f>BD!P3560*BD!AC3560</f>
        <v>29.160000000000004</v>
      </c>
      <c r="AX3560" s="90">
        <f>BD!V3560*BD!AC3560</f>
        <v>21.505499999999998</v>
      </c>
      <c r="AY3560" s="90">
        <f>IF(BD!AN3560="","",BD!AN3560*BD!AC3560)</f>
        <v>54.79108280254778</v>
      </c>
      <c r="AZ3560" s="75" t="s">
        <v>5272</v>
      </c>
      <c r="BA3560" s="75" t="s">
        <v>124</v>
      </c>
      <c r="BB3560" s="75">
        <v>1</v>
      </c>
      <c r="BC3560" s="75" t="s">
        <v>125</v>
      </c>
      <c r="BD3560" s="99" t="s">
        <v>5257</v>
      </c>
      <c r="BE3560" s="100" t="s">
        <v>4</v>
      </c>
      <c r="BF3560" s="100" t="s">
        <v>4</v>
      </c>
      <c r="BG3560" s="99" t="s">
        <v>5258</v>
      </c>
      <c r="BH3560" s="101"/>
      <c r="BI3560" s="101"/>
      <c r="BJ3560" s="101"/>
      <c r="BK3560" s="101"/>
      <c r="BL3560" s="101"/>
      <c r="BM3560" s="101"/>
      <c r="BN3560" s="101"/>
      <c r="BO3560" s="103"/>
      <c r="BP3560" s="99">
        <v>140.622</v>
      </c>
      <c r="BQ3560" s="99">
        <v>121</v>
      </c>
      <c r="BR3560" s="101"/>
      <c r="BS3560" s="99" t="s">
        <v>5260</v>
      </c>
      <c r="BT3560" s="99" t="s">
        <v>5261</v>
      </c>
      <c r="BU3560" s="99">
        <v>5102</v>
      </c>
      <c r="BV3560" s="99"/>
      <c r="BW3560" s="99"/>
      <c r="BX3560" s="99"/>
      <c r="BY3560" s="99"/>
      <c r="BZ3560" s="99"/>
      <c r="CA3560" s="99"/>
      <c r="CB3560" s="99"/>
      <c r="CC3560" s="99">
        <v>102</v>
      </c>
      <c r="CD3560" s="99">
        <v>8</v>
      </c>
      <c r="CE3560" s="99">
        <v>8</v>
      </c>
      <c r="CF3560" s="99"/>
      <c r="CG3560" s="37" t="e">
        <f>VLOOKUP(Table_1[[#This Row],[EAN]],'[1]Planilha1'!$E:$R,13,0)</f>
        <v>#N/A</v>
      </c>
    </row>
    <row r="3561" ht="15" hidden="1">
      <c r="A3561" s="7"/>
      <c r="B3561" s="84" t="s">
        <v>2735</v>
      </c>
      <c r="C3561" s="75">
        <v>222880</v>
      </c>
      <c r="D3561" s="75">
        <v>12439442</v>
      </c>
      <c r="E3561" s="85">
        <v>7891000304556</v>
      </c>
      <c r="F3561" s="86" t="s">
        <v>4086</v>
      </c>
      <c r="G3561" s="75" t="s">
        <v>11</v>
      </c>
      <c r="H3561" s="75">
        <v>470</v>
      </c>
      <c r="I3561" s="87" t="s">
        <v>3887</v>
      </c>
      <c r="J3561" s="75" t="s">
        <v>3189</v>
      </c>
      <c r="K3561" s="88" t="s">
        <v>84</v>
      </c>
      <c r="L3561" s="88">
        <v>48</v>
      </c>
      <c r="M3561" s="88">
        <v>0</v>
      </c>
      <c r="N3561" s="75" t="s">
        <v>85</v>
      </c>
      <c r="O3561" s="75" t="s">
        <v>122</v>
      </c>
      <c r="P3561" s="106">
        <v>2.1377083333333333</v>
      </c>
      <c r="Q3561" s="90">
        <f>(17/100+7.6/100+1.65/100)*P3561</f>
        <v>0.5611484375</v>
      </c>
      <c r="R3561" s="104"/>
      <c r="S3561" s="104"/>
      <c r="T3561" s="104"/>
      <c r="U3561" s="104"/>
      <c r="V3561" s="90">
        <f>+P3561-Q3561+R3561+S3561+T3561+U3561</f>
        <v>1.5765598958333333</v>
      </c>
      <c r="W3561" s="91">
        <f>(1.02/100)</f>
        <v>1.02E-2</v>
      </c>
      <c r="X3561" s="91">
        <v>4.8E-3</v>
      </c>
      <c r="Y3561" s="91">
        <v>0.17</v>
      </c>
      <c r="Z3561" s="91">
        <v>1.65E-2</v>
      </c>
      <c r="AA3561" s="91">
        <v>7.6E-2</v>
      </c>
      <c r="AB3561" s="91">
        <f>SUM(W3561:AA3561)</f>
        <v>0.2775</v>
      </c>
      <c r="AC3561" s="75">
        <v>12</v>
      </c>
      <c r="AD3561" s="92">
        <f>IF(AL3561="","",+AC3561*AL3561)</f>
        <v>48.20055732484077</v>
      </c>
      <c r="AE3561" s="93">
        <f>IF(AL3561="","",+AL3561*AB3561)</f>
        <v>1.114637888136943</v>
      </c>
      <c r="AF3561" s="92">
        <f>IF(AL3561="","",+AL3561-AE3561)</f>
        <v>2.902075222266455</v>
      </c>
      <c r="AG3561" s="93">
        <f>+V3561</f>
        <v>1.5765598958333333</v>
      </c>
      <c r="AH3561" s="92">
        <f>IF(AF3561="","",+AF3561-AG3561)</f>
        <v>1.3255153264331216</v>
      </c>
      <c r="AI3561" s="92">
        <f>IF(AH3561="","",+AH3561*AC3561)</f>
        <v>15.90618391719746</v>
      </c>
      <c r="AJ3561" s="93">
        <v>3.9</v>
      </c>
      <c r="AK3561" s="94">
        <v>0.33</v>
      </c>
      <c r="AL3561" s="93">
        <f>IF(V3561=0,"",V3561/(1-AB3561-AK3561))</f>
        <v>4.016713110403398</v>
      </c>
      <c r="AM3561" s="95">
        <v>0.33</v>
      </c>
      <c r="AN3561" s="93">
        <f>IF(V3561=0,"",V3561/(1-AB3561-AM3561))</f>
        <v>4.016713110403398</v>
      </c>
      <c r="AO3561" s="96">
        <v>1.2</v>
      </c>
      <c r="AP3561" s="93">
        <f>IF(BD!AJ3561="","",BD!AJ3561*BD!AO3561)</f>
        <v>4.68</v>
      </c>
      <c r="AQ3561" s="91">
        <f>BD!AM3561/BD!AK3561-1</f>
        <v>0</v>
      </c>
      <c r="AR3561" s="91">
        <f>IF(BD!AN3561="","",IF(BD!AJ3561="","",BD!AN3561/BD!AJ3561-1))</f>
        <v>2.992643856497379E-2</v>
      </c>
      <c r="AS3561" s="91" t="str">
        <f>IF(BD!AN3561="","",IF(BD!AN3561&lt;BD!AL3561,"ABAIXO DA META","DENTRO DA META"))</f>
        <v>DENTRO DA META</v>
      </c>
      <c r="AT3561" s="91" t="str">
        <f>IF(BD!AJ3561="","EM ANÁLISE",IF(BD!AP3561&gt;=BD!AN3561,"GO", "NO GO"))</f>
        <v>GO</v>
      </c>
      <c r="AU3561" s="97">
        <f>IF(AN3561="","",+BD!$AN3561-AJ3561)</f>
        <v>0.11671311040339782</v>
      </c>
      <c r="AV3561" s="98"/>
      <c r="AW3561" s="90">
        <f>BD!P3561*BD!AC3561</f>
        <v>25.6525</v>
      </c>
      <c r="AX3561" s="90">
        <f>BD!V3561*BD!AC3561</f>
        <v>18.91871875</v>
      </c>
      <c r="AY3561" s="90">
        <f>IF(BD!AN3561="","",BD!AN3561*BD!AC3561)</f>
        <v>48.20055732484077</v>
      </c>
      <c r="AZ3561" s="75" t="s">
        <v>5272</v>
      </c>
      <c r="BA3561" s="75" t="s">
        <v>124</v>
      </c>
      <c r="BB3561" s="75">
        <v>1</v>
      </c>
      <c r="BC3561" s="75" t="s">
        <v>125</v>
      </c>
      <c r="BD3561" s="99" t="s">
        <v>5257</v>
      </c>
      <c r="BE3561" s="100" t="s">
        <v>4</v>
      </c>
      <c r="BF3561" s="100" t="s">
        <v>4</v>
      </c>
      <c r="BG3561" s="99" t="s">
        <v>5258</v>
      </c>
      <c r="BH3561" s="101"/>
      <c r="BI3561" s="101"/>
      <c r="BJ3561" s="101"/>
      <c r="BK3561" s="101"/>
      <c r="BL3561" s="101"/>
      <c r="BM3561" s="101"/>
      <c r="BN3561" s="101"/>
      <c r="BO3561" s="103"/>
      <c r="BP3561" s="99">
        <v>140.622</v>
      </c>
      <c r="BQ3561" s="99">
        <v>121</v>
      </c>
      <c r="BR3561" s="101"/>
      <c r="BS3561" s="99" t="s">
        <v>5260</v>
      </c>
      <c r="BT3561" s="99" t="s">
        <v>5261</v>
      </c>
      <c r="BU3561" s="99">
        <v>5102</v>
      </c>
      <c r="BV3561" s="99"/>
      <c r="BW3561" s="99"/>
      <c r="BX3561" s="99"/>
      <c r="BY3561" s="99"/>
      <c r="BZ3561" s="99"/>
      <c r="CA3561" s="99"/>
      <c r="CB3561" s="99"/>
      <c r="CC3561" s="99">
        <v>102</v>
      </c>
      <c r="CD3561" s="99">
        <v>8</v>
      </c>
      <c r="CE3561" s="99">
        <v>8</v>
      </c>
      <c r="CF3561" s="99"/>
      <c r="CG3561" s="37" t="e">
        <f>VLOOKUP(Table_1[[#This Row],[EAN]],'[1]Planilha1'!$E:$R,13,0)</f>
        <v>#N/A</v>
      </c>
    </row>
    <row r="3562" ht="15" hidden="1">
      <c r="A3562" s="7"/>
      <c r="B3562" s="84" t="s">
        <v>2735</v>
      </c>
      <c r="C3562" s="75">
        <v>222881</v>
      </c>
      <c r="D3562" s="75">
        <v>12439496</v>
      </c>
      <c r="E3562" s="85">
        <v>7891000304792</v>
      </c>
      <c r="F3562" s="86" t="s">
        <v>4087</v>
      </c>
      <c r="G3562" s="75" t="s">
        <v>11</v>
      </c>
      <c r="H3562" s="75">
        <v>470</v>
      </c>
      <c r="I3562" s="87" t="s">
        <v>3887</v>
      </c>
      <c r="J3562" s="75" t="s">
        <v>3189</v>
      </c>
      <c r="K3562" s="88" t="s">
        <v>84</v>
      </c>
      <c r="L3562" s="88">
        <v>48</v>
      </c>
      <c r="M3562" s="88">
        <v>0</v>
      </c>
      <c r="N3562" s="75" t="s">
        <v>85</v>
      </c>
      <c r="O3562" s="75" t="s">
        <v>122</v>
      </c>
      <c r="P3562" s="106">
        <v>2.43</v>
      </c>
      <c r="Q3562" s="90">
        <f>(17/100+7.6/100+1.65/100)*P3562</f>
        <v>0.6378750000000001</v>
      </c>
      <c r="R3562" s="104"/>
      <c r="S3562" s="104"/>
      <c r="T3562" s="104"/>
      <c r="U3562" s="104"/>
      <c r="V3562" s="90">
        <f>+P3562-Q3562+R3562+S3562+T3562+U3562</f>
        <v>1.792125</v>
      </c>
      <c r="W3562" s="91">
        <f>(1.02/100)</f>
        <v>1.02E-2</v>
      </c>
      <c r="X3562" s="91">
        <v>4.8E-3</v>
      </c>
      <c r="Y3562" s="91">
        <v>0.17</v>
      </c>
      <c r="Z3562" s="91">
        <v>1.65E-2</v>
      </c>
      <c r="AA3562" s="91">
        <v>7.6E-2</v>
      </c>
      <c r="AB3562" s="91">
        <f>SUM(W3562:AA3562)</f>
        <v>0.2775</v>
      </c>
      <c r="AC3562" s="75">
        <v>12</v>
      </c>
      <c r="AD3562" s="92">
        <f>IF(AL3562="","",+AC3562*AL3562)</f>
        <v>54.79108280254778</v>
      </c>
      <c r="AE3562" s="93">
        <f>IF(AL3562="","",+AL3562*AB3562)</f>
        <v>1.2670437898089175</v>
      </c>
      <c r="AF3562" s="92">
        <f>IF(AL3562="","",+AL3562-AE3562)</f>
        <v>3.298879777070064</v>
      </c>
      <c r="AG3562" s="93">
        <f>+V3562</f>
        <v>1.792125</v>
      </c>
      <c r="AH3562" s="92">
        <f>IF(AF3562="","",+AF3562-AG3562)</f>
        <v>1.5067547770700642</v>
      </c>
      <c r="AI3562" s="92">
        <f>IF(AH3562="","",+AH3562*AC3562)</f>
        <v>18.08105732484077</v>
      </c>
      <c r="AJ3562" s="93">
        <v>3.9</v>
      </c>
      <c r="AK3562" s="94">
        <v>0.33</v>
      </c>
      <c r="AL3562" s="93">
        <f>IF(V3562=0,"",V3562/(1-AB3562-AK3562))</f>
        <v>4.565923566878982</v>
      </c>
      <c r="AM3562" s="95">
        <v>0.33</v>
      </c>
      <c r="AN3562" s="93">
        <f>IF(V3562=0,"",V3562/(1-AB3562-AM3562))</f>
        <v>4.565923566878982</v>
      </c>
      <c r="AO3562" s="96">
        <v>1.2</v>
      </c>
      <c r="AP3562" s="93">
        <f>IF(BD!AJ3562="","",BD!AJ3562*BD!AO3562)</f>
        <v>4.68</v>
      </c>
      <c r="AQ3562" s="91">
        <f>BD!AM3562/BD!AK3562-1</f>
        <v>0</v>
      </c>
      <c r="AR3562" s="91">
        <f>IF(BD!AN3562="","",IF(BD!AJ3562="","",BD!AN3562/BD!AJ3562-1))</f>
        <v>0.17074963253307218</v>
      </c>
      <c r="AS3562" s="91" t="str">
        <f>IF(BD!AN3562="","",IF(BD!AN3562&lt;BD!AL3562,"ABAIXO DA META","DENTRO DA META"))</f>
        <v>DENTRO DA META</v>
      </c>
      <c r="AT3562" s="91" t="str">
        <f>IF(BD!AJ3562="","EM ANÁLISE",IF(BD!AP3562&gt;=BD!AN3562,"GO", "NO GO"))</f>
        <v>GO</v>
      </c>
      <c r="AU3562" s="97">
        <f>IF(AN3562="","",+BD!$AN3562-AJ3562)</f>
        <v>0.6659235668789818</v>
      </c>
      <c r="AV3562" s="98"/>
      <c r="AW3562" s="90">
        <f>BD!P3562*BD!AC3562</f>
        <v>29.160000000000004</v>
      </c>
      <c r="AX3562" s="90">
        <f>BD!V3562*BD!AC3562</f>
        <v>21.505499999999998</v>
      </c>
      <c r="AY3562" s="90">
        <f>IF(BD!AN3562="","",BD!AN3562*BD!AC3562)</f>
        <v>54.79108280254778</v>
      </c>
      <c r="AZ3562" s="75" t="s">
        <v>5272</v>
      </c>
      <c r="BA3562" s="75" t="s">
        <v>124</v>
      </c>
      <c r="BB3562" s="75">
        <v>1</v>
      </c>
      <c r="BC3562" s="75" t="s">
        <v>125</v>
      </c>
      <c r="BD3562" s="99" t="s">
        <v>5257</v>
      </c>
      <c r="BE3562" s="100" t="s">
        <v>4</v>
      </c>
      <c r="BF3562" s="100" t="s">
        <v>4</v>
      </c>
      <c r="BG3562" s="99" t="s">
        <v>5258</v>
      </c>
      <c r="BH3562" s="101"/>
      <c r="BI3562" s="101"/>
      <c r="BJ3562" s="101"/>
      <c r="BK3562" s="101"/>
      <c r="BL3562" s="101"/>
      <c r="BM3562" s="101"/>
      <c r="BN3562" s="101"/>
      <c r="BO3562" s="103"/>
      <c r="BP3562" s="99">
        <v>140.622</v>
      </c>
      <c r="BQ3562" s="99">
        <v>121</v>
      </c>
      <c r="BR3562" s="101"/>
      <c r="BS3562" s="99" t="s">
        <v>5260</v>
      </c>
      <c r="BT3562" s="99" t="s">
        <v>5261</v>
      </c>
      <c r="BU3562" s="99">
        <v>5102</v>
      </c>
      <c r="BV3562" s="99"/>
      <c r="BW3562" s="99"/>
      <c r="BX3562" s="99"/>
      <c r="BY3562" s="99"/>
      <c r="BZ3562" s="99"/>
      <c r="CA3562" s="99"/>
      <c r="CB3562" s="99"/>
      <c r="CC3562" s="99">
        <v>102</v>
      </c>
      <c r="CD3562" s="99">
        <v>8</v>
      </c>
      <c r="CE3562" s="99">
        <v>8</v>
      </c>
      <c r="CF3562" s="99"/>
      <c r="CG3562" s="37" t="e">
        <f>VLOOKUP(Table_1[[#This Row],[EAN]],'[1]Planilha1'!$E:$R,13,0)</f>
        <v>#N/A</v>
      </c>
    </row>
    <row r="3563" ht="15" hidden="1">
      <c r="A3563" s="7"/>
      <c r="B3563" s="84" t="s">
        <v>2735</v>
      </c>
      <c r="C3563" s="75">
        <v>222882</v>
      </c>
      <c r="D3563" s="75">
        <v>12439443</v>
      </c>
      <c r="E3563" s="85">
        <v>7891000304679</v>
      </c>
      <c r="F3563" s="86" t="s">
        <v>4088</v>
      </c>
      <c r="G3563" s="75" t="s">
        <v>11</v>
      </c>
      <c r="H3563" s="75">
        <v>470</v>
      </c>
      <c r="I3563" s="87" t="s">
        <v>3887</v>
      </c>
      <c r="J3563" s="75" t="s">
        <v>3189</v>
      </c>
      <c r="K3563" s="88" t="s">
        <v>84</v>
      </c>
      <c r="L3563" s="88">
        <v>48</v>
      </c>
      <c r="M3563" s="88">
        <v>0</v>
      </c>
      <c r="N3563" s="75" t="s">
        <v>85</v>
      </c>
      <c r="O3563" s="75" t="s">
        <v>122</v>
      </c>
      <c r="P3563" s="106">
        <v>2.43</v>
      </c>
      <c r="Q3563" s="90">
        <f>(17/100+7.6/100+1.65/100)*P3563</f>
        <v>0.6378750000000001</v>
      </c>
      <c r="R3563" s="104"/>
      <c r="S3563" s="104"/>
      <c r="T3563" s="104"/>
      <c r="U3563" s="104"/>
      <c r="V3563" s="90">
        <f>+P3563-Q3563+R3563+S3563+T3563+U3563</f>
        <v>1.792125</v>
      </c>
      <c r="W3563" s="91">
        <f>(1.02/100)</f>
        <v>1.02E-2</v>
      </c>
      <c r="X3563" s="91">
        <v>4.8E-3</v>
      </c>
      <c r="Y3563" s="91">
        <v>0.17</v>
      </c>
      <c r="Z3563" s="91">
        <v>1.65E-2</v>
      </c>
      <c r="AA3563" s="91">
        <v>7.6E-2</v>
      </c>
      <c r="AB3563" s="91">
        <f>SUM(W3563:AA3563)</f>
        <v>0.2775</v>
      </c>
      <c r="AC3563" s="75">
        <v>12</v>
      </c>
      <c r="AD3563" s="92">
        <f>IF(AL3563="","",+AC3563*AL3563)</f>
        <v>54.79108280254778</v>
      </c>
      <c r="AE3563" s="93">
        <f>IF(AL3563="","",+AL3563*AB3563)</f>
        <v>1.2670437898089175</v>
      </c>
      <c r="AF3563" s="92">
        <f>IF(AL3563="","",+AL3563-AE3563)</f>
        <v>3.298879777070064</v>
      </c>
      <c r="AG3563" s="93">
        <f>+V3563</f>
        <v>1.792125</v>
      </c>
      <c r="AH3563" s="92">
        <f>IF(AF3563="","",+AF3563-AG3563)</f>
        <v>1.5067547770700642</v>
      </c>
      <c r="AI3563" s="92">
        <f>IF(AH3563="","",+AH3563*AC3563)</f>
        <v>18.08105732484077</v>
      </c>
      <c r="AJ3563" s="93">
        <v>3.9</v>
      </c>
      <c r="AK3563" s="94">
        <v>0.33</v>
      </c>
      <c r="AL3563" s="93">
        <f>IF(V3563=0,"",V3563/(1-AB3563-AK3563))</f>
        <v>4.565923566878982</v>
      </c>
      <c r="AM3563" s="95">
        <v>0.33</v>
      </c>
      <c r="AN3563" s="93">
        <f>IF(V3563=0,"",V3563/(1-AB3563-AM3563))</f>
        <v>4.565923566878982</v>
      </c>
      <c r="AO3563" s="96">
        <v>1.2</v>
      </c>
      <c r="AP3563" s="93">
        <f>IF(BD!AJ3563="","",BD!AJ3563*BD!AO3563)</f>
        <v>4.68</v>
      </c>
      <c r="AQ3563" s="91">
        <f>BD!AM3563/BD!AK3563-1</f>
        <v>0</v>
      </c>
      <c r="AR3563" s="91">
        <f>IF(BD!AN3563="","",IF(BD!AJ3563="","",BD!AN3563/BD!AJ3563-1))</f>
        <v>0.17074963253307218</v>
      </c>
      <c r="AS3563" s="91" t="str">
        <f>IF(BD!AN3563="","",IF(BD!AN3563&lt;BD!AL3563,"ABAIXO DA META","DENTRO DA META"))</f>
        <v>DENTRO DA META</v>
      </c>
      <c r="AT3563" s="91" t="str">
        <f>IF(BD!AJ3563="","EM ANÁLISE",IF(BD!AP3563&gt;=BD!AN3563,"GO", "NO GO"))</f>
        <v>GO</v>
      </c>
      <c r="AU3563" s="97">
        <f>IF(AN3563="","",+BD!$AN3563-AJ3563)</f>
        <v>0.6659235668789818</v>
      </c>
      <c r="AV3563" s="98"/>
      <c r="AW3563" s="90">
        <f>BD!P3563*BD!AC3563</f>
        <v>29.160000000000004</v>
      </c>
      <c r="AX3563" s="90">
        <f>BD!V3563*BD!AC3563</f>
        <v>21.505499999999998</v>
      </c>
      <c r="AY3563" s="90">
        <f>IF(BD!AN3563="","",BD!AN3563*BD!AC3563)</f>
        <v>54.79108280254778</v>
      </c>
      <c r="AZ3563" s="75" t="s">
        <v>5272</v>
      </c>
      <c r="BA3563" s="75" t="s">
        <v>124</v>
      </c>
      <c r="BB3563" s="75">
        <v>1</v>
      </c>
      <c r="BC3563" s="75" t="s">
        <v>125</v>
      </c>
      <c r="BD3563" s="99" t="s">
        <v>5257</v>
      </c>
      <c r="BE3563" s="100" t="s">
        <v>4</v>
      </c>
      <c r="BF3563" s="100" t="s">
        <v>4</v>
      </c>
      <c r="BG3563" s="99" t="s">
        <v>5258</v>
      </c>
      <c r="BH3563" s="101"/>
      <c r="BI3563" s="101"/>
      <c r="BJ3563" s="101"/>
      <c r="BK3563" s="101"/>
      <c r="BL3563" s="101"/>
      <c r="BM3563" s="101"/>
      <c r="BN3563" s="101"/>
      <c r="BO3563" s="103"/>
      <c r="BP3563" s="99">
        <v>140.622</v>
      </c>
      <c r="BQ3563" s="99">
        <v>121</v>
      </c>
      <c r="BR3563" s="101"/>
      <c r="BS3563" s="99" t="s">
        <v>5260</v>
      </c>
      <c r="BT3563" s="99" t="s">
        <v>5261</v>
      </c>
      <c r="BU3563" s="99">
        <v>5102</v>
      </c>
      <c r="BV3563" s="99"/>
      <c r="BW3563" s="99"/>
      <c r="BX3563" s="99"/>
      <c r="BY3563" s="99"/>
      <c r="BZ3563" s="99"/>
      <c r="CA3563" s="99"/>
      <c r="CB3563" s="99"/>
      <c r="CC3563" s="99">
        <v>102</v>
      </c>
      <c r="CD3563" s="99">
        <v>8</v>
      </c>
      <c r="CE3563" s="99">
        <v>8</v>
      </c>
      <c r="CF3563" s="99"/>
      <c r="CG3563" s="37" t="e">
        <f>VLOOKUP(Table_1[[#This Row],[EAN]],'[1]Planilha1'!$E:$R,13,0)</f>
        <v>#N/A</v>
      </c>
    </row>
    <row r="3564" ht="15" hidden="1">
      <c r="A3564" s="7"/>
      <c r="B3564" s="84" t="s">
        <v>2735</v>
      </c>
      <c r="C3564" s="75">
        <v>222883</v>
      </c>
      <c r="D3564" s="75">
        <v>12439453</v>
      </c>
      <c r="E3564" s="85">
        <v>7891000304716</v>
      </c>
      <c r="F3564" s="86" t="s">
        <v>4089</v>
      </c>
      <c r="G3564" s="75" t="s">
        <v>11</v>
      </c>
      <c r="H3564" s="75">
        <v>470</v>
      </c>
      <c r="I3564" s="87" t="s">
        <v>3887</v>
      </c>
      <c r="J3564" s="75" t="s">
        <v>3189</v>
      </c>
      <c r="K3564" s="88" t="s">
        <v>84</v>
      </c>
      <c r="L3564" s="88">
        <v>48</v>
      </c>
      <c r="M3564" s="88">
        <v>0</v>
      </c>
      <c r="N3564" s="75" t="s">
        <v>85</v>
      </c>
      <c r="O3564" s="75" t="s">
        <v>122</v>
      </c>
      <c r="P3564" s="106">
        <v>2.43</v>
      </c>
      <c r="Q3564" s="90">
        <f>(17/100+7.6/100+1.65/100)*P3564</f>
        <v>0.6378750000000001</v>
      </c>
      <c r="R3564" s="104"/>
      <c r="S3564" s="104"/>
      <c r="T3564" s="104"/>
      <c r="U3564" s="104"/>
      <c r="V3564" s="90">
        <f>+P3564-Q3564+R3564+S3564+T3564+U3564</f>
        <v>1.792125</v>
      </c>
      <c r="W3564" s="91">
        <f>(1.02/100)</f>
        <v>1.02E-2</v>
      </c>
      <c r="X3564" s="91">
        <v>4.8E-3</v>
      </c>
      <c r="Y3564" s="91">
        <v>0.17</v>
      </c>
      <c r="Z3564" s="91">
        <v>1.65E-2</v>
      </c>
      <c r="AA3564" s="91">
        <v>7.6E-2</v>
      </c>
      <c r="AB3564" s="91">
        <f>SUM(W3564:AA3564)</f>
        <v>0.2775</v>
      </c>
      <c r="AC3564" s="75">
        <v>12</v>
      </c>
      <c r="AD3564" s="92">
        <f>IF(AL3564="","",+AC3564*AL3564)</f>
        <v>54.79108280254778</v>
      </c>
      <c r="AE3564" s="93">
        <f>IF(AL3564="","",+AL3564*AB3564)</f>
        <v>1.2670437898089175</v>
      </c>
      <c r="AF3564" s="92">
        <f>IF(AL3564="","",+AL3564-AE3564)</f>
        <v>3.298879777070064</v>
      </c>
      <c r="AG3564" s="93">
        <f>+V3564</f>
        <v>1.792125</v>
      </c>
      <c r="AH3564" s="92">
        <f>IF(AF3564="","",+AF3564-AG3564)</f>
        <v>1.5067547770700642</v>
      </c>
      <c r="AI3564" s="92">
        <f>IF(AH3564="","",+AH3564*AC3564)</f>
        <v>18.08105732484077</v>
      </c>
      <c r="AJ3564" s="93">
        <v>3.9</v>
      </c>
      <c r="AK3564" s="94">
        <v>0.33</v>
      </c>
      <c r="AL3564" s="93">
        <f>IF(V3564=0,"",V3564/(1-AB3564-AK3564))</f>
        <v>4.565923566878982</v>
      </c>
      <c r="AM3564" s="95">
        <v>0.33</v>
      </c>
      <c r="AN3564" s="93">
        <f>IF(V3564=0,"",V3564/(1-AB3564-AM3564))</f>
        <v>4.565923566878982</v>
      </c>
      <c r="AO3564" s="96">
        <v>1.2</v>
      </c>
      <c r="AP3564" s="93">
        <f>IF(BD!AJ3564="","",BD!AJ3564*BD!AO3564)</f>
        <v>4.68</v>
      </c>
      <c r="AQ3564" s="91">
        <f>BD!AM3564/BD!AK3564-1</f>
        <v>0</v>
      </c>
      <c r="AR3564" s="91">
        <f>IF(BD!AN3564="","",IF(BD!AJ3564="","",BD!AN3564/BD!AJ3564-1))</f>
        <v>0.17074963253307218</v>
      </c>
      <c r="AS3564" s="91" t="str">
        <f>IF(BD!AN3564="","",IF(BD!AN3564&lt;BD!AL3564,"ABAIXO DA META","DENTRO DA META"))</f>
        <v>DENTRO DA META</v>
      </c>
      <c r="AT3564" s="91" t="str">
        <f>IF(BD!AJ3564="","EM ANÁLISE",IF(BD!AP3564&gt;=BD!AN3564,"GO", "NO GO"))</f>
        <v>GO</v>
      </c>
      <c r="AU3564" s="97">
        <f>IF(AN3564="","",+BD!$AN3564-AJ3564)</f>
        <v>0.6659235668789818</v>
      </c>
      <c r="AV3564" s="98"/>
      <c r="AW3564" s="90">
        <f>BD!P3564*BD!AC3564</f>
        <v>29.160000000000004</v>
      </c>
      <c r="AX3564" s="90">
        <f>BD!V3564*BD!AC3564</f>
        <v>21.505499999999998</v>
      </c>
      <c r="AY3564" s="90">
        <f>IF(BD!AN3564="","",BD!AN3564*BD!AC3564)</f>
        <v>54.79108280254778</v>
      </c>
      <c r="AZ3564" s="75" t="s">
        <v>5272</v>
      </c>
      <c r="BA3564" s="75" t="s">
        <v>124</v>
      </c>
      <c r="BB3564" s="75">
        <v>1</v>
      </c>
      <c r="BC3564" s="75" t="s">
        <v>125</v>
      </c>
      <c r="BD3564" s="99" t="s">
        <v>5257</v>
      </c>
      <c r="BE3564" s="100" t="s">
        <v>4</v>
      </c>
      <c r="BF3564" s="100" t="s">
        <v>4</v>
      </c>
      <c r="BG3564" s="99" t="s">
        <v>5258</v>
      </c>
      <c r="BH3564" s="101"/>
      <c r="BI3564" s="101"/>
      <c r="BJ3564" s="101"/>
      <c r="BK3564" s="101"/>
      <c r="BL3564" s="101"/>
      <c r="BM3564" s="101"/>
      <c r="BN3564" s="101"/>
      <c r="BO3564" s="103"/>
      <c r="BP3564" s="99">
        <v>140.622</v>
      </c>
      <c r="BQ3564" s="99">
        <v>121</v>
      </c>
      <c r="BR3564" s="101"/>
      <c r="BS3564" s="99" t="s">
        <v>5260</v>
      </c>
      <c r="BT3564" s="99" t="s">
        <v>5261</v>
      </c>
      <c r="BU3564" s="99">
        <v>5102</v>
      </c>
      <c r="BV3564" s="99"/>
      <c r="BW3564" s="99"/>
      <c r="BX3564" s="99"/>
      <c r="BY3564" s="99"/>
      <c r="BZ3564" s="99"/>
      <c r="CA3564" s="99"/>
      <c r="CB3564" s="99"/>
      <c r="CC3564" s="99">
        <v>102</v>
      </c>
      <c r="CD3564" s="99">
        <v>8</v>
      </c>
      <c r="CE3564" s="99">
        <v>8</v>
      </c>
      <c r="CF3564" s="99"/>
      <c r="CG3564" s="37" t="e">
        <f>VLOOKUP(Table_1[[#This Row],[EAN]],'[1]Planilha1'!$E:$R,13,0)</f>
        <v>#N/A</v>
      </c>
    </row>
    <row r="3565" ht="15" hidden="1">
      <c r="A3565" s="7"/>
      <c r="B3565" s="84" t="s">
        <v>2735</v>
      </c>
      <c r="C3565" s="75">
        <v>222884</v>
      </c>
      <c r="D3565" s="75">
        <v>12439451</v>
      </c>
      <c r="E3565" s="85">
        <v>7891000304594</v>
      </c>
      <c r="F3565" s="86" t="s">
        <v>4090</v>
      </c>
      <c r="G3565" s="75" t="s">
        <v>11</v>
      </c>
      <c r="H3565" s="75">
        <v>470</v>
      </c>
      <c r="I3565" s="87" t="s">
        <v>3887</v>
      </c>
      <c r="J3565" s="75" t="s">
        <v>3189</v>
      </c>
      <c r="K3565" s="88" t="s">
        <v>84</v>
      </c>
      <c r="L3565" s="88">
        <v>48</v>
      </c>
      <c r="M3565" s="88">
        <v>0</v>
      </c>
      <c r="N3565" s="75" t="s">
        <v>85</v>
      </c>
      <c r="O3565" s="75" t="s">
        <v>122</v>
      </c>
      <c r="P3565" s="106">
        <v>2.43</v>
      </c>
      <c r="Q3565" s="90">
        <f>(17/100+7.6/100+1.65/100)*P3565</f>
        <v>0.6378750000000001</v>
      </c>
      <c r="R3565" s="104"/>
      <c r="S3565" s="104"/>
      <c r="T3565" s="104"/>
      <c r="U3565" s="104"/>
      <c r="V3565" s="90">
        <f>+P3565-Q3565+R3565+S3565+T3565+U3565</f>
        <v>1.792125</v>
      </c>
      <c r="W3565" s="91">
        <f>(1.02/100)</f>
        <v>1.02E-2</v>
      </c>
      <c r="X3565" s="91">
        <v>4.8E-3</v>
      </c>
      <c r="Y3565" s="91">
        <v>0.17</v>
      </c>
      <c r="Z3565" s="91">
        <v>1.65E-2</v>
      </c>
      <c r="AA3565" s="91">
        <v>7.6E-2</v>
      </c>
      <c r="AB3565" s="91">
        <f>SUM(W3565:AA3565)</f>
        <v>0.2775</v>
      </c>
      <c r="AC3565" s="75">
        <v>12</v>
      </c>
      <c r="AD3565" s="92">
        <f>IF(AL3565="","",+AC3565*AL3565)</f>
        <v>54.79108280254778</v>
      </c>
      <c r="AE3565" s="93">
        <f>IF(AL3565="","",+AL3565*AB3565)</f>
        <v>1.2670437898089175</v>
      </c>
      <c r="AF3565" s="92">
        <f>IF(AL3565="","",+AL3565-AE3565)</f>
        <v>3.298879777070064</v>
      </c>
      <c r="AG3565" s="93">
        <f>+V3565</f>
        <v>1.792125</v>
      </c>
      <c r="AH3565" s="92">
        <f>IF(AF3565="","",+AF3565-AG3565)</f>
        <v>1.5067547770700642</v>
      </c>
      <c r="AI3565" s="92">
        <f>IF(AH3565="","",+AH3565*AC3565)</f>
        <v>18.08105732484077</v>
      </c>
      <c r="AJ3565" s="93">
        <v>3.9</v>
      </c>
      <c r="AK3565" s="94">
        <v>0.33</v>
      </c>
      <c r="AL3565" s="93">
        <f>IF(V3565=0,"",V3565/(1-AB3565-AK3565))</f>
        <v>4.565923566878982</v>
      </c>
      <c r="AM3565" s="95">
        <v>0.33</v>
      </c>
      <c r="AN3565" s="93">
        <f>IF(V3565=0,"",V3565/(1-AB3565-AM3565))</f>
        <v>4.565923566878982</v>
      </c>
      <c r="AO3565" s="96">
        <v>1.2</v>
      </c>
      <c r="AP3565" s="93">
        <f>IF(BD!AJ3565="","",BD!AJ3565*BD!AO3565)</f>
        <v>4.68</v>
      </c>
      <c r="AQ3565" s="91">
        <f>BD!AM3565/BD!AK3565-1</f>
        <v>0</v>
      </c>
      <c r="AR3565" s="91">
        <f>IF(BD!AN3565="","",IF(BD!AJ3565="","",BD!AN3565/BD!AJ3565-1))</f>
        <v>0.17074963253307218</v>
      </c>
      <c r="AS3565" s="91" t="str">
        <f>IF(BD!AN3565="","",IF(BD!AN3565&lt;BD!AL3565,"ABAIXO DA META","DENTRO DA META"))</f>
        <v>DENTRO DA META</v>
      </c>
      <c r="AT3565" s="91" t="str">
        <f>IF(BD!AJ3565="","EM ANÁLISE",IF(BD!AP3565&gt;=BD!AN3565,"GO", "NO GO"))</f>
        <v>GO</v>
      </c>
      <c r="AU3565" s="97">
        <f>IF(AN3565="","",+BD!$AN3565-AJ3565)</f>
        <v>0.6659235668789818</v>
      </c>
      <c r="AV3565" s="98"/>
      <c r="AW3565" s="90">
        <f>BD!P3565*BD!AC3565</f>
        <v>29.160000000000004</v>
      </c>
      <c r="AX3565" s="90">
        <f>BD!V3565*BD!AC3565</f>
        <v>21.505499999999998</v>
      </c>
      <c r="AY3565" s="90">
        <f>IF(BD!AN3565="","",BD!AN3565*BD!AC3565)</f>
        <v>54.79108280254778</v>
      </c>
      <c r="AZ3565" s="75" t="s">
        <v>5272</v>
      </c>
      <c r="BA3565" s="75" t="s">
        <v>124</v>
      </c>
      <c r="BB3565" s="75">
        <v>1</v>
      </c>
      <c r="BC3565" s="75" t="s">
        <v>125</v>
      </c>
      <c r="BD3565" s="99" t="s">
        <v>5257</v>
      </c>
      <c r="BE3565" s="100" t="s">
        <v>4</v>
      </c>
      <c r="BF3565" s="100" t="s">
        <v>4</v>
      </c>
      <c r="BG3565" s="99" t="s">
        <v>5258</v>
      </c>
      <c r="BH3565" s="101"/>
      <c r="BI3565" s="101"/>
      <c r="BJ3565" s="101"/>
      <c r="BK3565" s="101"/>
      <c r="BL3565" s="101"/>
      <c r="BM3565" s="101"/>
      <c r="BN3565" s="101"/>
      <c r="BO3565" s="103"/>
      <c r="BP3565" s="99">
        <v>140.622</v>
      </c>
      <c r="BQ3565" s="99">
        <v>121</v>
      </c>
      <c r="BR3565" s="101"/>
      <c r="BS3565" s="99" t="s">
        <v>5260</v>
      </c>
      <c r="BT3565" s="99" t="s">
        <v>5261</v>
      </c>
      <c r="BU3565" s="99">
        <v>5102</v>
      </c>
      <c r="BV3565" s="99"/>
      <c r="BW3565" s="99"/>
      <c r="BX3565" s="99"/>
      <c r="BY3565" s="99"/>
      <c r="BZ3565" s="99"/>
      <c r="CA3565" s="99"/>
      <c r="CB3565" s="99"/>
      <c r="CC3565" s="99">
        <v>102</v>
      </c>
      <c r="CD3565" s="99">
        <v>8</v>
      </c>
      <c r="CE3565" s="99">
        <v>8</v>
      </c>
      <c r="CF3565" s="99"/>
      <c r="CG3565" s="37" t="e">
        <f>VLOOKUP(Table_1[[#This Row],[EAN]],'[1]Planilha1'!$E:$R,13,0)</f>
        <v>#N/A</v>
      </c>
    </row>
    <row r="3566" ht="15" hidden="1">
      <c r="A3566" s="7"/>
      <c r="B3566" s="84" t="s">
        <v>2735</v>
      </c>
      <c r="C3566" s="75">
        <v>222885</v>
      </c>
      <c r="D3566" s="75">
        <v>12420220</v>
      </c>
      <c r="E3566" s="85">
        <v>7891000289709</v>
      </c>
      <c r="F3566" s="86" t="s">
        <v>4091</v>
      </c>
      <c r="G3566" s="75" t="s">
        <v>11</v>
      </c>
      <c r="H3566" s="75">
        <v>470</v>
      </c>
      <c r="I3566" s="87" t="s">
        <v>3887</v>
      </c>
      <c r="J3566" s="75" t="s">
        <v>3189</v>
      </c>
      <c r="K3566" s="88" t="s">
        <v>84</v>
      </c>
      <c r="L3566" s="88">
        <v>45</v>
      </c>
      <c r="M3566" s="88">
        <v>0</v>
      </c>
      <c r="N3566" s="75" t="s">
        <v>85</v>
      </c>
      <c r="O3566" s="75" t="s">
        <v>122</v>
      </c>
      <c r="P3566" s="106">
        <v>2.1366666666666667</v>
      </c>
      <c r="Q3566" s="90">
        <f>(17/100+7.6/100+1.65/100)*P3566</f>
        <v>0.560875</v>
      </c>
      <c r="R3566" s="104"/>
      <c r="S3566" s="104"/>
      <c r="T3566" s="104"/>
      <c r="U3566" s="104"/>
      <c r="V3566" s="90">
        <f>+P3566-Q3566+R3566+S3566+T3566+U3566</f>
        <v>1.5757916666666667</v>
      </c>
      <c r="W3566" s="91">
        <f>(1.02/100)</f>
        <v>1.02E-2</v>
      </c>
      <c r="X3566" s="91">
        <v>4.8E-3</v>
      </c>
      <c r="Y3566" s="91">
        <v>0.17</v>
      </c>
      <c r="Z3566" s="91">
        <v>1.65E-2</v>
      </c>
      <c r="AA3566" s="91">
        <v>7.6E-2</v>
      </c>
      <c r="AB3566" s="91">
        <f>SUM(W3566:AA3566)</f>
        <v>0.2775</v>
      </c>
      <c r="AC3566" s="75">
        <v>12</v>
      </c>
      <c r="AD3566" s="92">
        <f>IF(AL3566="","",+AC3566*AL3566)</f>
        <v>48.17707006369429</v>
      </c>
      <c r="AE3566" s="93">
        <f>IF(AL3566="","",+AL3566*AB3566)</f>
        <v>1.1140947452229304</v>
      </c>
      <c r="AF3566" s="92">
        <f>IF(AL3566="","",+AL3566-AE3566)</f>
        <v>2.90066109341826</v>
      </c>
      <c r="AG3566" s="93">
        <f>+V3566</f>
        <v>1.5757916666666667</v>
      </c>
      <c r="AH3566" s="92">
        <f>IF(AF3566="","",+AF3566-AG3566)</f>
        <v>1.3248694267515935</v>
      </c>
      <c r="AI3566" s="92">
        <f>IF(AH3566="","",+AH3566*AC3566)</f>
        <v>15.89843312101912</v>
      </c>
      <c r="AJ3566" s="93">
        <v>3.7</v>
      </c>
      <c r="AK3566" s="94">
        <v>0.33</v>
      </c>
      <c r="AL3566" s="93">
        <f>IF(V3566=0,"",V3566/(1-AB3566-AK3566))</f>
        <v>4.01475583864119</v>
      </c>
      <c r="AM3566" s="95">
        <v>0.33</v>
      </c>
      <c r="AN3566" s="93">
        <f>IF(V3566=0,"",V3566/(1-AB3566-AM3566))</f>
        <v>4.01475583864119</v>
      </c>
      <c r="AO3566" s="96">
        <v>1.2</v>
      </c>
      <c r="AP3566" s="93">
        <f>IF(BD!AJ3566="","",BD!AJ3566*BD!AO3566)</f>
        <v>4.44</v>
      </c>
      <c r="AQ3566" s="91">
        <f>BD!AM3566/BD!AK3566-1</f>
        <v>0</v>
      </c>
      <c r="AR3566" s="91">
        <f>IF(BD!AN3566="","",IF(BD!AJ3566="","",BD!AN3566/BD!AJ3566-1))</f>
        <v>8.506914557870005E-2</v>
      </c>
      <c r="AS3566" s="91" t="str">
        <f>IF(BD!AN3566="","",IF(BD!AN3566&lt;BD!AL3566,"ABAIXO DA META","DENTRO DA META"))</f>
        <v>DENTRO DA META</v>
      </c>
      <c r="AT3566" s="91" t="str">
        <f>IF(BD!AJ3566="","EM ANÁLISE",IF(BD!AP3566&gt;=BD!AN3566,"GO", "NO GO"))</f>
        <v>GO</v>
      </c>
      <c r="AU3566" s="97">
        <f>IF(AN3566="","",+BD!$AN3566-AJ3566)</f>
        <v>0.31475583864119017</v>
      </c>
      <c r="AV3566" s="98"/>
      <c r="AW3566" s="90">
        <f>BD!P3566*BD!AC3566</f>
        <v>25.64</v>
      </c>
      <c r="AX3566" s="90">
        <f>BD!V3566*BD!AC3566</f>
        <v>18.9095</v>
      </c>
      <c r="AY3566" s="90">
        <f>IF(BD!AN3566="","",BD!AN3566*BD!AC3566)</f>
        <v>48.17707006369429</v>
      </c>
      <c r="AZ3566" s="75" t="s">
        <v>5272</v>
      </c>
      <c r="BA3566" s="75" t="s">
        <v>124</v>
      </c>
      <c r="BB3566" s="75">
        <v>1</v>
      </c>
      <c r="BC3566" s="75" t="s">
        <v>125</v>
      </c>
      <c r="BD3566" s="99" t="s">
        <v>5257</v>
      </c>
      <c r="BE3566" s="100" t="s">
        <v>4</v>
      </c>
      <c r="BF3566" s="100" t="s">
        <v>4</v>
      </c>
      <c r="BG3566" s="99" t="s">
        <v>5258</v>
      </c>
      <c r="BH3566" s="101"/>
      <c r="BI3566" s="101"/>
      <c r="BJ3566" s="101"/>
      <c r="BK3566" s="101"/>
      <c r="BL3566" s="101"/>
      <c r="BM3566" s="101"/>
      <c r="BN3566" s="101"/>
      <c r="BO3566" s="103"/>
      <c r="BP3566" s="99">
        <v>140.622</v>
      </c>
      <c r="BQ3566" s="99">
        <v>121</v>
      </c>
      <c r="BR3566" s="101"/>
      <c r="BS3566" s="99" t="s">
        <v>5260</v>
      </c>
      <c r="BT3566" s="99" t="s">
        <v>5261</v>
      </c>
      <c r="BU3566" s="99">
        <v>5102</v>
      </c>
      <c r="BV3566" s="99"/>
      <c r="BW3566" s="99"/>
      <c r="BX3566" s="99"/>
      <c r="BY3566" s="99"/>
      <c r="BZ3566" s="99"/>
      <c r="CA3566" s="99"/>
      <c r="CB3566" s="99"/>
      <c r="CC3566" s="99">
        <v>102</v>
      </c>
      <c r="CD3566" s="99">
        <v>8</v>
      </c>
      <c r="CE3566" s="99">
        <v>8</v>
      </c>
      <c r="CF3566" s="99"/>
      <c r="CG3566" s="37" t="e">
        <f>VLOOKUP(Table_1[[#This Row],[EAN]],'[1]Planilha1'!$E:$R,13,0)</f>
        <v>#N/A</v>
      </c>
    </row>
    <row r="3567" ht="15" hidden="1">
      <c r="A3567" s="7"/>
      <c r="B3567" s="84" t="s">
        <v>2735</v>
      </c>
      <c r="C3567" s="75">
        <v>222886</v>
      </c>
      <c r="D3567" s="75">
        <v>12454880</v>
      </c>
      <c r="E3567" s="85">
        <v>7891000321041</v>
      </c>
      <c r="F3567" s="86" t="s">
        <v>4092</v>
      </c>
      <c r="G3567" s="75" t="s">
        <v>11</v>
      </c>
      <c r="H3567" s="75">
        <v>470</v>
      </c>
      <c r="I3567" s="87" t="s">
        <v>3887</v>
      </c>
      <c r="J3567" s="75" t="s">
        <v>3189</v>
      </c>
      <c r="K3567" s="88" t="s">
        <v>84</v>
      </c>
      <c r="L3567" s="88">
        <v>45</v>
      </c>
      <c r="M3567" s="88">
        <v>0</v>
      </c>
      <c r="N3567" s="75" t="s">
        <v>85</v>
      </c>
      <c r="O3567" s="75" t="s">
        <v>122</v>
      </c>
      <c r="P3567" s="106">
        <v>2.428888888888889</v>
      </c>
      <c r="Q3567" s="90">
        <f>(17/100+7.6/100+1.65/100)*P3567</f>
        <v>0.6375833333333334</v>
      </c>
      <c r="R3567" s="104"/>
      <c r="S3567" s="104"/>
      <c r="T3567" s="104"/>
      <c r="U3567" s="104"/>
      <c r="V3567" s="90">
        <f>+P3567-Q3567+R3567+S3567+T3567+U3567</f>
        <v>1.7913055555555555</v>
      </c>
      <c r="W3567" s="91">
        <f>(1.02/100)</f>
        <v>1.02E-2</v>
      </c>
      <c r="X3567" s="91">
        <v>4.8E-3</v>
      </c>
      <c r="Y3567" s="91">
        <v>0.17</v>
      </c>
      <c r="Z3567" s="91">
        <v>1.65E-2</v>
      </c>
      <c r="AA3567" s="91">
        <v>7.6E-2</v>
      </c>
      <c r="AB3567" s="91">
        <f>SUM(W3567:AA3567)</f>
        <v>0.2775</v>
      </c>
      <c r="AC3567" s="75">
        <v>12</v>
      </c>
      <c r="AD3567" s="92">
        <f>IF(AL3567="","",+AC3567*AL3567)</f>
        <v>54.76602972399152</v>
      </c>
      <c r="AE3567" s="93">
        <f>IF(AL3567="","",+AL3567*AB3567)</f>
        <v>1.266464437367304</v>
      </c>
      <c r="AF3567" s="92">
        <f>IF(AL3567="","",+AL3567-AE3567)</f>
        <v>3.2973713729653227</v>
      </c>
      <c r="AG3567" s="93">
        <f>+V3567</f>
        <v>1.7913055555555555</v>
      </c>
      <c r="AH3567" s="92">
        <f>IF(AF3567="","",+AF3567-AG3567)</f>
        <v>1.5060658174097672</v>
      </c>
      <c r="AI3567" s="92">
        <f>IF(AH3567="","",+AH3567*AC3567)</f>
        <v>18.072789808917207</v>
      </c>
      <c r="AJ3567" s="93">
        <v>3.7</v>
      </c>
      <c r="AK3567" s="94">
        <v>0.33</v>
      </c>
      <c r="AL3567" s="93">
        <f>IF(V3567=0,"",V3567/(1-AB3567-AK3567))</f>
        <v>4.563835810332627</v>
      </c>
      <c r="AM3567" s="95">
        <v>0.33</v>
      </c>
      <c r="AN3567" s="93">
        <f>IF(V3567=0,"",V3567/(1-AB3567-AM3567))</f>
        <v>4.563835810332627</v>
      </c>
      <c r="AO3567" s="96">
        <v>1.3</v>
      </c>
      <c r="AP3567" s="93">
        <f>IF(BD!AJ3567="","",BD!AJ3567*BD!AO3567)</f>
        <v>4.8100000000000005</v>
      </c>
      <c r="AQ3567" s="91">
        <f>BD!AM3567/BD!AK3567-1</f>
        <v>0</v>
      </c>
      <c r="AR3567" s="91">
        <f>IF(BD!AN3567="","",IF(BD!AJ3567="","",BD!AN3567/BD!AJ3567-1))</f>
        <v>0.23346913792773694</v>
      </c>
      <c r="AS3567" s="91" t="str">
        <f>IF(BD!AN3567="","",IF(BD!AN3567&lt;BD!AL3567,"ABAIXO DA META","DENTRO DA META"))</f>
        <v>DENTRO DA META</v>
      </c>
      <c r="AT3567" s="91" t="str">
        <f>IF(BD!AJ3567="","EM ANÁLISE",IF(BD!AP3567&gt;=BD!AN3567,"GO", "NO GO"))</f>
        <v>GO</v>
      </c>
      <c r="AU3567" s="97">
        <f>IF(AN3567="","",+BD!$AN3567-AJ3567)</f>
        <v>0.8638358103326267</v>
      </c>
      <c r="AV3567" s="98"/>
      <c r="AW3567" s="90">
        <f>BD!P3567*BD!AC3567</f>
        <v>29.14666666666667</v>
      </c>
      <c r="AX3567" s="90">
        <f>BD!V3567*BD!AC3567</f>
        <v>21.495666666666665</v>
      </c>
      <c r="AY3567" s="90">
        <f>IF(BD!AN3567="","",BD!AN3567*BD!AC3567)</f>
        <v>54.76602972399152</v>
      </c>
      <c r="AZ3567" s="75" t="s">
        <v>5272</v>
      </c>
      <c r="BA3567" s="75" t="s">
        <v>124</v>
      </c>
      <c r="BB3567" s="75">
        <v>1</v>
      </c>
      <c r="BC3567" s="75" t="s">
        <v>125</v>
      </c>
      <c r="BD3567" s="99" t="s">
        <v>5257</v>
      </c>
      <c r="BE3567" s="100" t="s">
        <v>4</v>
      </c>
      <c r="BF3567" s="100" t="s">
        <v>4</v>
      </c>
      <c r="BG3567" s="99" t="s">
        <v>5258</v>
      </c>
      <c r="BH3567" s="101"/>
      <c r="BI3567" s="101"/>
      <c r="BJ3567" s="101"/>
      <c r="BK3567" s="101"/>
      <c r="BL3567" s="101"/>
      <c r="BM3567" s="101"/>
      <c r="BN3567" s="101"/>
      <c r="BO3567" s="103"/>
      <c r="BP3567" s="99">
        <v>140.622</v>
      </c>
      <c r="BQ3567" s="99">
        <v>121</v>
      </c>
      <c r="BR3567" s="101"/>
      <c r="BS3567" s="99" t="s">
        <v>5260</v>
      </c>
      <c r="BT3567" s="99" t="s">
        <v>5261</v>
      </c>
      <c r="BU3567" s="99">
        <v>5102</v>
      </c>
      <c r="BV3567" s="99"/>
      <c r="BW3567" s="99"/>
      <c r="BX3567" s="99"/>
      <c r="BY3567" s="99"/>
      <c r="BZ3567" s="99"/>
      <c r="CA3567" s="99"/>
      <c r="CB3567" s="99"/>
      <c r="CC3567" s="99">
        <v>102</v>
      </c>
      <c r="CD3567" s="99">
        <v>8</v>
      </c>
      <c r="CE3567" s="99">
        <v>8</v>
      </c>
      <c r="CF3567" s="99"/>
      <c r="CG3567" s="37" t="e">
        <f>VLOOKUP(Table_1[[#This Row],[EAN]],'[1]Planilha1'!$E:$R,13,0)</f>
        <v>#N/A</v>
      </c>
    </row>
    <row r="3568" ht="15" hidden="1">
      <c r="A3568" s="7"/>
      <c r="B3568" s="84" t="s">
        <v>2735</v>
      </c>
      <c r="C3568" s="75">
        <v>222887</v>
      </c>
      <c r="D3568" s="75">
        <v>12420221</v>
      </c>
      <c r="E3568" s="85">
        <v>7891000289747</v>
      </c>
      <c r="F3568" s="86" t="s">
        <v>4093</v>
      </c>
      <c r="G3568" s="75" t="s">
        <v>11</v>
      </c>
      <c r="H3568" s="75">
        <v>470</v>
      </c>
      <c r="I3568" s="87" t="s">
        <v>3887</v>
      </c>
      <c r="J3568" s="75" t="s">
        <v>3189</v>
      </c>
      <c r="K3568" s="88" t="s">
        <v>84</v>
      </c>
      <c r="L3568" s="88">
        <v>45</v>
      </c>
      <c r="M3568" s="88">
        <v>0</v>
      </c>
      <c r="N3568" s="75" t="s">
        <v>85</v>
      </c>
      <c r="O3568" s="75" t="s">
        <v>122</v>
      </c>
      <c r="P3568" s="106">
        <v>2.428888888888889</v>
      </c>
      <c r="Q3568" s="90">
        <f>(17/100+7.6/100+1.65/100)*P3568</f>
        <v>0.6375833333333334</v>
      </c>
      <c r="R3568" s="104"/>
      <c r="S3568" s="104"/>
      <c r="T3568" s="104"/>
      <c r="U3568" s="104"/>
      <c r="V3568" s="90">
        <f>+P3568-Q3568+R3568+S3568+T3568+U3568</f>
        <v>1.7913055555555555</v>
      </c>
      <c r="W3568" s="91">
        <f>(1.02/100)</f>
        <v>1.02E-2</v>
      </c>
      <c r="X3568" s="91">
        <v>4.8E-3</v>
      </c>
      <c r="Y3568" s="91">
        <v>0.17</v>
      </c>
      <c r="Z3568" s="91">
        <v>1.65E-2</v>
      </c>
      <c r="AA3568" s="91">
        <v>7.6E-2</v>
      </c>
      <c r="AB3568" s="91">
        <f>SUM(W3568:AA3568)</f>
        <v>0.2775</v>
      </c>
      <c r="AC3568" s="75">
        <v>12</v>
      </c>
      <c r="AD3568" s="92">
        <f>IF(AL3568="","",+AC3568*AL3568)</f>
        <v>54.76602972399152</v>
      </c>
      <c r="AE3568" s="93">
        <f>IF(AL3568="","",+AL3568*AB3568)</f>
        <v>1.266464437367304</v>
      </c>
      <c r="AF3568" s="92">
        <f>IF(AL3568="","",+AL3568-AE3568)</f>
        <v>3.2973713729653227</v>
      </c>
      <c r="AG3568" s="93">
        <f>+V3568</f>
        <v>1.7913055555555555</v>
      </c>
      <c r="AH3568" s="92">
        <f>IF(AF3568="","",+AF3568-AG3568)</f>
        <v>1.5060658174097672</v>
      </c>
      <c r="AI3568" s="92">
        <f>IF(AH3568="","",+AH3568*AC3568)</f>
        <v>18.072789808917207</v>
      </c>
      <c r="AJ3568" s="93">
        <v>3.8</v>
      </c>
      <c r="AK3568" s="94">
        <v>0.33</v>
      </c>
      <c r="AL3568" s="93">
        <f>IF(V3568=0,"",V3568/(1-AB3568-AK3568))</f>
        <v>4.563835810332627</v>
      </c>
      <c r="AM3568" s="95">
        <v>0.33</v>
      </c>
      <c r="AN3568" s="93">
        <f>IF(V3568=0,"",V3568/(1-AB3568-AM3568))</f>
        <v>4.563835810332627</v>
      </c>
      <c r="AO3568" s="96">
        <v>1.3</v>
      </c>
      <c r="AP3568" s="93">
        <f>IF(BD!AJ3568="","",BD!AJ3568*BD!AO3568)</f>
        <v>4.9399999999999995</v>
      </c>
      <c r="AQ3568" s="91">
        <f>BD!AM3568/BD!AK3568-1</f>
        <v>0</v>
      </c>
      <c r="AR3568" s="91">
        <f>IF(BD!AN3568="","",IF(BD!AJ3568="","",BD!AN3568/BD!AJ3568-1))</f>
        <v>0.2010094237717439</v>
      </c>
      <c r="AS3568" s="91" t="str">
        <f>IF(BD!AN3568="","",IF(BD!AN3568&lt;BD!AL3568,"ABAIXO DA META","DENTRO DA META"))</f>
        <v>DENTRO DA META</v>
      </c>
      <c r="AT3568" s="91" t="str">
        <f>IF(BD!AJ3568="","EM ANÁLISE",IF(BD!AP3568&gt;=BD!AN3568,"GO", "NO GO"))</f>
        <v>GO</v>
      </c>
      <c r="AU3568" s="97">
        <f>IF(AN3568="","",+BD!$AN3568-AJ3568)</f>
        <v>0.763835810332627</v>
      </c>
      <c r="AV3568" s="98"/>
      <c r="AW3568" s="90">
        <f>BD!P3568*BD!AC3568</f>
        <v>29.14666666666667</v>
      </c>
      <c r="AX3568" s="90">
        <f>BD!V3568*BD!AC3568</f>
        <v>21.495666666666665</v>
      </c>
      <c r="AY3568" s="90">
        <f>IF(BD!AN3568="","",BD!AN3568*BD!AC3568)</f>
        <v>54.76602972399152</v>
      </c>
      <c r="AZ3568" s="75" t="s">
        <v>5272</v>
      </c>
      <c r="BA3568" s="75" t="s">
        <v>124</v>
      </c>
      <c r="BB3568" s="75">
        <v>1</v>
      </c>
      <c r="BC3568" s="75" t="s">
        <v>125</v>
      </c>
      <c r="BD3568" s="99" t="s">
        <v>5257</v>
      </c>
      <c r="BE3568" s="100" t="s">
        <v>4</v>
      </c>
      <c r="BF3568" s="100" t="s">
        <v>4</v>
      </c>
      <c r="BG3568" s="99" t="s">
        <v>5258</v>
      </c>
      <c r="BH3568" s="101"/>
      <c r="BI3568" s="101"/>
      <c r="BJ3568" s="101"/>
      <c r="BK3568" s="101"/>
      <c r="BL3568" s="101"/>
      <c r="BM3568" s="101"/>
      <c r="BN3568" s="101"/>
      <c r="BO3568" s="103"/>
      <c r="BP3568" s="99">
        <v>140.622</v>
      </c>
      <c r="BQ3568" s="99">
        <v>121</v>
      </c>
      <c r="BR3568" s="101"/>
      <c r="BS3568" s="99" t="s">
        <v>5260</v>
      </c>
      <c r="BT3568" s="99" t="s">
        <v>5261</v>
      </c>
      <c r="BU3568" s="99">
        <v>5102</v>
      </c>
      <c r="BV3568" s="99"/>
      <c r="BW3568" s="99"/>
      <c r="BX3568" s="99"/>
      <c r="BY3568" s="99"/>
      <c r="BZ3568" s="99"/>
      <c r="CA3568" s="99"/>
      <c r="CB3568" s="99"/>
      <c r="CC3568" s="99">
        <v>102</v>
      </c>
      <c r="CD3568" s="99">
        <v>8</v>
      </c>
      <c r="CE3568" s="99">
        <v>8</v>
      </c>
      <c r="CF3568" s="99"/>
      <c r="CG3568" s="37" t="e">
        <f>VLOOKUP(Table_1[[#This Row],[EAN]],'[1]Planilha1'!$E:$R,13,0)</f>
        <v>#N/A</v>
      </c>
    </row>
    <row r="3569" ht="15" hidden="1">
      <c r="A3569" s="7"/>
      <c r="B3569" s="84" t="s">
        <v>2735</v>
      </c>
      <c r="C3569" s="75">
        <v>222888</v>
      </c>
      <c r="D3569" s="75">
        <v>12379785</v>
      </c>
      <c r="E3569" s="85">
        <v>7891000259351</v>
      </c>
      <c r="F3569" s="86" t="s">
        <v>4094</v>
      </c>
      <c r="G3569" s="75" t="s">
        <v>21</v>
      </c>
      <c r="H3569" s="75">
        <v>470</v>
      </c>
      <c r="I3569" s="87" t="s">
        <v>3887</v>
      </c>
      <c r="J3569" s="75" t="s">
        <v>3189</v>
      </c>
      <c r="K3569" s="88" t="s">
        <v>84</v>
      </c>
      <c r="L3569" s="88">
        <v>70</v>
      </c>
      <c r="M3569" s="88">
        <v>0</v>
      </c>
      <c r="N3569" s="75" t="s">
        <v>85</v>
      </c>
      <c r="O3569" s="75" t="s">
        <v>122</v>
      </c>
      <c r="P3569" s="106">
        <v>1.5334285714285716</v>
      </c>
      <c r="Q3569" s="90">
        <f>(17/100+7.6/100+1.65/100)*P3569</f>
        <v>0.4025250000000001</v>
      </c>
      <c r="R3569" s="104"/>
      <c r="S3569" s="104"/>
      <c r="T3569" s="104"/>
      <c r="U3569" s="104"/>
      <c r="V3569" s="90">
        <f>+P3569-Q3569+R3569+S3569+T3569+U3569</f>
        <v>1.1309035714285716</v>
      </c>
      <c r="W3569" s="91">
        <f>(1.02/100)</f>
        <v>1.02E-2</v>
      </c>
      <c r="X3569" s="91">
        <v>4.8E-3</v>
      </c>
      <c r="Y3569" s="91">
        <v>0.17</v>
      </c>
      <c r="Z3569" s="91">
        <v>1.65E-2</v>
      </c>
      <c r="AA3569" s="91">
        <v>7.6E-2</v>
      </c>
      <c r="AB3569" s="91">
        <f>SUM(W3569:AA3569)</f>
        <v>0.2775</v>
      </c>
      <c r="AC3569" s="75">
        <v>12</v>
      </c>
      <c r="AD3569" s="92">
        <f>IF(AL3569="","",+AC3569*AL3569)</f>
        <v>34.57539581437672</v>
      </c>
      <c r="AE3569" s="93">
        <f>IF(AL3569="","",+AL3569*AB3569)</f>
        <v>0.7995560282074617</v>
      </c>
      <c r="AF3569" s="92">
        <f>IF(AL3569="","",+AL3569-AE3569)</f>
        <v>2.081726956323932</v>
      </c>
      <c r="AG3569" s="93">
        <f>+V3569</f>
        <v>1.1309035714285716</v>
      </c>
      <c r="AH3569" s="92">
        <f>IF(AF3569="","",+AF3569-AG3569)</f>
        <v>0.9508233848953602</v>
      </c>
      <c r="AI3569" s="92">
        <f>IF(AH3569="","",+AH3569*AC3569)</f>
        <v>11.409880618744323</v>
      </c>
      <c r="AJ3569" s="93">
        <v>2.56</v>
      </c>
      <c r="AK3569" s="94">
        <v>0.33</v>
      </c>
      <c r="AL3569" s="93">
        <f>IF(V3569=0,"",V3569/(1-AB3569-AK3569))</f>
        <v>2.8812829845313934</v>
      </c>
      <c r="AM3569" s="95">
        <v>0.33</v>
      </c>
      <c r="AN3569" s="93">
        <f>IF(V3569=0,"",V3569/(1-AB3569-AM3569))</f>
        <v>2.8812829845313934</v>
      </c>
      <c r="AO3569" s="96">
        <v>1.2</v>
      </c>
      <c r="AP3569" s="93">
        <f>IF(BD!AJ3569="","",BD!AJ3569*BD!AO3569)</f>
        <v>3.072</v>
      </c>
      <c r="AQ3569" s="91">
        <f>BD!AM3569/BD!AK3569-1</f>
        <v>0</v>
      </c>
      <c r="AR3569" s="91">
        <f>IF(BD!AN3569="","",IF(BD!AJ3569="","",BD!AN3569/BD!AJ3569-1))</f>
        <v>0.12550116583257553</v>
      </c>
      <c r="AS3569" s="91" t="str">
        <f>IF(BD!AN3569="","",IF(BD!AN3569&lt;BD!AL3569,"ABAIXO DA META","DENTRO DA META"))</f>
        <v>DENTRO DA META</v>
      </c>
      <c r="AT3569" s="91" t="str">
        <f>IF(BD!AJ3569="","EM ANÁLISE",IF(BD!AP3569&gt;=BD!AN3569,"GO", "NO GO"))</f>
        <v>GO</v>
      </c>
      <c r="AU3569" s="97">
        <f>IF(AN3569="","",+BD!$AN3569-AJ3569)</f>
        <v>0.32128298453139337</v>
      </c>
      <c r="AV3569" s="98"/>
      <c r="AW3569" s="90">
        <f>BD!P3569*BD!AC3569</f>
        <v>18.401142857142858</v>
      </c>
      <c r="AX3569" s="90">
        <f>BD!V3569*BD!AC3569</f>
        <v>13.570842857142859</v>
      </c>
      <c r="AY3569" s="90">
        <f>IF(BD!AN3569="","",BD!AN3569*BD!AC3569)</f>
        <v>34.57539581437672</v>
      </c>
      <c r="AZ3569" s="75" t="s">
        <v>5272</v>
      </c>
      <c r="BA3569" s="75" t="s">
        <v>124</v>
      </c>
      <c r="BB3569" s="75">
        <v>1</v>
      </c>
      <c r="BC3569" s="75" t="s">
        <v>125</v>
      </c>
      <c r="BD3569" s="99" t="s">
        <v>5257</v>
      </c>
      <c r="BE3569" s="100" t="s">
        <v>4</v>
      </c>
      <c r="BF3569" s="100" t="s">
        <v>4</v>
      </c>
      <c r="BG3569" s="99" t="s">
        <v>5258</v>
      </c>
      <c r="BH3569" s="101"/>
      <c r="BI3569" s="101"/>
      <c r="BJ3569" s="101"/>
      <c r="BK3569" s="101"/>
      <c r="BL3569" s="101"/>
      <c r="BM3569" s="101"/>
      <c r="BN3569" s="101"/>
      <c r="BO3569" s="103"/>
      <c r="BP3569" s="99">
        <v>140.622</v>
      </c>
      <c r="BQ3569" s="99">
        <v>121</v>
      </c>
      <c r="BR3569" s="101"/>
      <c r="BS3569" s="99" t="s">
        <v>5260</v>
      </c>
      <c r="BT3569" s="99" t="s">
        <v>5261</v>
      </c>
      <c r="BU3569" s="99">
        <v>5102</v>
      </c>
      <c r="BV3569" s="99"/>
      <c r="BW3569" s="99"/>
      <c r="BX3569" s="99"/>
      <c r="BY3569" s="99"/>
      <c r="BZ3569" s="99"/>
      <c r="CA3569" s="99"/>
      <c r="CB3569" s="99"/>
      <c r="CC3569" s="99">
        <v>102</v>
      </c>
      <c r="CD3569" s="99">
        <v>8</v>
      </c>
      <c r="CE3569" s="99">
        <v>8</v>
      </c>
      <c r="CF3569" s="99"/>
      <c r="CG3569" s="37" t="e">
        <f>VLOOKUP(Table_1[[#This Row],[EAN]],'[1]Planilha1'!$E:$R,13,0)</f>
        <v>#N/A</v>
      </c>
    </row>
    <row r="3570" ht="15" hidden="1">
      <c r="A3570" s="7"/>
      <c r="B3570" s="84" t="s">
        <v>2735</v>
      </c>
      <c r="C3570" s="75">
        <v>222889</v>
      </c>
      <c r="D3570" s="75">
        <v>12379776</v>
      </c>
      <c r="E3570" s="85">
        <v>7891000259405</v>
      </c>
      <c r="F3570" s="86" t="s">
        <v>4095</v>
      </c>
      <c r="G3570" s="75" t="s">
        <v>21</v>
      </c>
      <c r="H3570" s="75">
        <v>470</v>
      </c>
      <c r="I3570" s="87" t="s">
        <v>3887</v>
      </c>
      <c r="J3570" s="75" t="s">
        <v>3189</v>
      </c>
      <c r="K3570" s="88" t="s">
        <v>84</v>
      </c>
      <c r="L3570" s="88">
        <v>70</v>
      </c>
      <c r="M3570" s="88">
        <v>0</v>
      </c>
      <c r="N3570" s="75" t="s">
        <v>85</v>
      </c>
      <c r="O3570" s="75" t="s">
        <v>122</v>
      </c>
      <c r="P3570" s="106">
        <v>1.5334285714285716</v>
      </c>
      <c r="Q3570" s="90">
        <f>(17/100+7.6/100+1.65/100)*P3570</f>
        <v>0.4025250000000001</v>
      </c>
      <c r="R3570" s="104"/>
      <c r="S3570" s="104"/>
      <c r="T3570" s="104"/>
      <c r="U3570" s="104"/>
      <c r="V3570" s="90">
        <f>+P3570-Q3570+R3570+S3570+T3570+U3570</f>
        <v>1.1309035714285716</v>
      </c>
      <c r="W3570" s="91">
        <f>(1.02/100)</f>
        <v>1.02E-2</v>
      </c>
      <c r="X3570" s="91">
        <v>4.8E-3</v>
      </c>
      <c r="Y3570" s="91">
        <v>0.17</v>
      </c>
      <c r="Z3570" s="91">
        <v>1.65E-2</v>
      </c>
      <c r="AA3570" s="91">
        <v>7.6E-2</v>
      </c>
      <c r="AB3570" s="91">
        <f>SUM(W3570:AA3570)</f>
        <v>0.2775</v>
      </c>
      <c r="AC3570" s="75">
        <v>12</v>
      </c>
      <c r="AD3570" s="92">
        <f>IF(AL3570="","",+AC3570*AL3570)</f>
        <v>34.57539581437672</v>
      </c>
      <c r="AE3570" s="93">
        <f>IF(AL3570="","",+AL3570*AB3570)</f>
        <v>0.7995560282074617</v>
      </c>
      <c r="AF3570" s="92">
        <f>IF(AL3570="","",+AL3570-AE3570)</f>
        <v>2.081726956323932</v>
      </c>
      <c r="AG3570" s="93">
        <f>+V3570</f>
        <v>1.1309035714285716</v>
      </c>
      <c r="AH3570" s="92">
        <f>IF(AF3570="","",+AF3570-AG3570)</f>
        <v>0.9508233848953602</v>
      </c>
      <c r="AI3570" s="92">
        <f>IF(AH3570="","",+AH3570*AC3570)</f>
        <v>11.409880618744323</v>
      </c>
      <c r="AJ3570" s="93">
        <v>2.56</v>
      </c>
      <c r="AK3570" s="94">
        <v>0.33</v>
      </c>
      <c r="AL3570" s="93">
        <f>IF(V3570=0,"",V3570/(1-AB3570-AK3570))</f>
        <v>2.8812829845313934</v>
      </c>
      <c r="AM3570" s="95">
        <v>0.33</v>
      </c>
      <c r="AN3570" s="93">
        <f>IF(V3570=0,"",V3570/(1-AB3570-AM3570))</f>
        <v>2.8812829845313934</v>
      </c>
      <c r="AO3570" s="96">
        <v>1.2</v>
      </c>
      <c r="AP3570" s="93">
        <f>IF(BD!AJ3570="","",BD!AJ3570*BD!AO3570)</f>
        <v>3.072</v>
      </c>
      <c r="AQ3570" s="91">
        <f>BD!AM3570/BD!AK3570-1</f>
        <v>0</v>
      </c>
      <c r="AR3570" s="91">
        <f>IF(BD!AN3570="","",IF(BD!AJ3570="","",BD!AN3570/BD!AJ3570-1))</f>
        <v>0.12550116583257553</v>
      </c>
      <c r="AS3570" s="91" t="str">
        <f>IF(BD!AN3570="","",IF(BD!AN3570&lt;BD!AL3570,"ABAIXO DA META","DENTRO DA META"))</f>
        <v>DENTRO DA META</v>
      </c>
      <c r="AT3570" s="91" t="str">
        <f>IF(BD!AJ3570="","EM ANÁLISE",IF(BD!AP3570&gt;=BD!AN3570,"GO", "NO GO"))</f>
        <v>GO</v>
      </c>
      <c r="AU3570" s="97">
        <f>IF(AN3570="","",+BD!$AN3570-AJ3570)</f>
        <v>0.32128298453139337</v>
      </c>
      <c r="AV3570" s="98"/>
      <c r="AW3570" s="90">
        <f>BD!P3570*BD!AC3570</f>
        <v>18.401142857142858</v>
      </c>
      <c r="AX3570" s="90">
        <f>BD!V3570*BD!AC3570</f>
        <v>13.570842857142859</v>
      </c>
      <c r="AY3570" s="90">
        <f>IF(BD!AN3570="","",BD!AN3570*BD!AC3570)</f>
        <v>34.57539581437672</v>
      </c>
      <c r="AZ3570" s="75" t="s">
        <v>5272</v>
      </c>
      <c r="BA3570" s="75" t="s">
        <v>124</v>
      </c>
      <c r="BB3570" s="75">
        <v>1</v>
      </c>
      <c r="BC3570" s="75" t="s">
        <v>125</v>
      </c>
      <c r="BD3570" s="99" t="s">
        <v>5257</v>
      </c>
      <c r="BE3570" s="100" t="s">
        <v>4</v>
      </c>
      <c r="BF3570" s="100" t="s">
        <v>4</v>
      </c>
      <c r="BG3570" s="99" t="s">
        <v>5258</v>
      </c>
      <c r="BH3570" s="101"/>
      <c r="BI3570" s="101"/>
      <c r="BJ3570" s="101"/>
      <c r="BK3570" s="101"/>
      <c r="BL3570" s="101"/>
      <c r="BM3570" s="101"/>
      <c r="BN3570" s="101"/>
      <c r="BO3570" s="103"/>
      <c r="BP3570" s="99">
        <v>140.622</v>
      </c>
      <c r="BQ3570" s="99">
        <v>121</v>
      </c>
      <c r="BR3570" s="101"/>
      <c r="BS3570" s="99" t="s">
        <v>5260</v>
      </c>
      <c r="BT3570" s="99" t="s">
        <v>5261</v>
      </c>
      <c r="BU3570" s="99">
        <v>5102</v>
      </c>
      <c r="BV3570" s="99"/>
      <c r="BW3570" s="99"/>
      <c r="BX3570" s="99"/>
      <c r="BY3570" s="99"/>
      <c r="BZ3570" s="99"/>
      <c r="CA3570" s="99"/>
      <c r="CB3570" s="99"/>
      <c r="CC3570" s="99">
        <v>102</v>
      </c>
      <c r="CD3570" s="99">
        <v>8</v>
      </c>
      <c r="CE3570" s="99">
        <v>8</v>
      </c>
      <c r="CF3570" s="99"/>
      <c r="CG3570" s="37" t="e">
        <f>VLOOKUP(Table_1[[#This Row],[EAN]],'[1]Planilha1'!$E:$R,13,0)</f>
        <v>#N/A</v>
      </c>
    </row>
    <row r="3571" ht="15" hidden="1">
      <c r="A3571" s="7"/>
      <c r="B3571" s="84" t="s">
        <v>2735</v>
      </c>
      <c r="C3571" s="75">
        <v>222890</v>
      </c>
      <c r="D3571" s="75">
        <v>12325231</v>
      </c>
      <c r="E3571" s="85">
        <v>7891000241356</v>
      </c>
      <c r="F3571" s="86" t="s">
        <v>4096</v>
      </c>
      <c r="G3571" s="75" t="s">
        <v>21</v>
      </c>
      <c r="H3571" s="75">
        <v>470</v>
      </c>
      <c r="I3571" s="87" t="s">
        <v>3887</v>
      </c>
      <c r="J3571" s="75" t="s">
        <v>3189</v>
      </c>
      <c r="K3571" s="88" t="s">
        <v>84</v>
      </c>
      <c r="L3571" s="88">
        <v>70</v>
      </c>
      <c r="M3571" s="88">
        <v>0</v>
      </c>
      <c r="N3571" s="75" t="s">
        <v>85</v>
      </c>
      <c r="O3571" s="75" t="s">
        <v>122</v>
      </c>
      <c r="P3571" s="106">
        <v>1.5334285714285716</v>
      </c>
      <c r="Q3571" s="90">
        <f>(17/100+7.6/100+1.65/100)*P3571</f>
        <v>0.4025250000000001</v>
      </c>
      <c r="R3571" s="104"/>
      <c r="S3571" s="104"/>
      <c r="T3571" s="104"/>
      <c r="U3571" s="104"/>
      <c r="V3571" s="90">
        <f>+P3571-Q3571+R3571+S3571+T3571+U3571</f>
        <v>1.1309035714285716</v>
      </c>
      <c r="W3571" s="91">
        <f>(1.02/100)</f>
        <v>1.02E-2</v>
      </c>
      <c r="X3571" s="91">
        <v>4.8E-3</v>
      </c>
      <c r="Y3571" s="91">
        <v>0.17</v>
      </c>
      <c r="Z3571" s="91">
        <v>1.65E-2</v>
      </c>
      <c r="AA3571" s="91">
        <v>7.6E-2</v>
      </c>
      <c r="AB3571" s="91">
        <f>SUM(W3571:AA3571)</f>
        <v>0.2775</v>
      </c>
      <c r="AC3571" s="75">
        <v>12</v>
      </c>
      <c r="AD3571" s="92">
        <f>IF(AL3571="","",+AC3571*AL3571)</f>
        <v>34.57539581437672</v>
      </c>
      <c r="AE3571" s="93">
        <f>IF(AL3571="","",+AL3571*AB3571)</f>
        <v>0.7995560282074617</v>
      </c>
      <c r="AF3571" s="92">
        <f>IF(AL3571="","",+AL3571-AE3571)</f>
        <v>2.081726956323932</v>
      </c>
      <c r="AG3571" s="93">
        <f>+V3571</f>
        <v>1.1309035714285716</v>
      </c>
      <c r="AH3571" s="92">
        <f>IF(AF3571="","",+AF3571-AG3571)</f>
        <v>0.9508233848953602</v>
      </c>
      <c r="AI3571" s="92">
        <f>IF(AH3571="","",+AH3571*AC3571)</f>
        <v>11.409880618744323</v>
      </c>
      <c r="AJ3571" s="93">
        <v>2.56</v>
      </c>
      <c r="AK3571" s="94">
        <v>0.33</v>
      </c>
      <c r="AL3571" s="93">
        <f>IF(V3571=0,"",V3571/(1-AB3571-AK3571))</f>
        <v>2.8812829845313934</v>
      </c>
      <c r="AM3571" s="95">
        <v>0.33</v>
      </c>
      <c r="AN3571" s="93">
        <f>IF(V3571=0,"",V3571/(1-AB3571-AM3571))</f>
        <v>2.8812829845313934</v>
      </c>
      <c r="AO3571" s="96">
        <v>1.2</v>
      </c>
      <c r="AP3571" s="93">
        <f>IF(BD!AJ3571="","",BD!AJ3571*BD!AO3571)</f>
        <v>3.072</v>
      </c>
      <c r="AQ3571" s="91">
        <f>BD!AM3571/BD!AK3571-1</f>
        <v>0</v>
      </c>
      <c r="AR3571" s="91">
        <f>IF(BD!AN3571="","",IF(BD!AJ3571="","",BD!AN3571/BD!AJ3571-1))</f>
        <v>0.12550116583257553</v>
      </c>
      <c r="AS3571" s="91" t="str">
        <f>IF(BD!AN3571="","",IF(BD!AN3571&lt;BD!AL3571,"ABAIXO DA META","DENTRO DA META"))</f>
        <v>DENTRO DA META</v>
      </c>
      <c r="AT3571" s="91" t="str">
        <f>IF(BD!AJ3571="","EM ANÁLISE",IF(BD!AP3571&gt;=BD!AN3571,"GO", "NO GO"))</f>
        <v>GO</v>
      </c>
      <c r="AU3571" s="97">
        <f>IF(AN3571="","",+BD!$AN3571-AJ3571)</f>
        <v>0.32128298453139337</v>
      </c>
      <c r="AV3571" s="98"/>
      <c r="AW3571" s="90">
        <f>BD!P3571*BD!AC3571</f>
        <v>18.401142857142858</v>
      </c>
      <c r="AX3571" s="90">
        <f>BD!V3571*BD!AC3571</f>
        <v>13.570842857142859</v>
      </c>
      <c r="AY3571" s="90">
        <f>IF(BD!AN3571="","",BD!AN3571*BD!AC3571)</f>
        <v>34.57539581437672</v>
      </c>
      <c r="AZ3571" s="75" t="s">
        <v>5272</v>
      </c>
      <c r="BA3571" s="75" t="s">
        <v>124</v>
      </c>
      <c r="BB3571" s="75">
        <v>1</v>
      </c>
      <c r="BC3571" s="75" t="s">
        <v>125</v>
      </c>
      <c r="BD3571" s="99" t="s">
        <v>5257</v>
      </c>
      <c r="BE3571" s="100" t="s">
        <v>4</v>
      </c>
      <c r="BF3571" s="100" t="s">
        <v>4</v>
      </c>
      <c r="BG3571" s="99" t="s">
        <v>5258</v>
      </c>
      <c r="BH3571" s="101"/>
      <c r="BI3571" s="101"/>
      <c r="BJ3571" s="101"/>
      <c r="BK3571" s="101"/>
      <c r="BL3571" s="101"/>
      <c r="BM3571" s="101"/>
      <c r="BN3571" s="101"/>
      <c r="BO3571" s="103"/>
      <c r="BP3571" s="99">
        <v>140.622</v>
      </c>
      <c r="BQ3571" s="99">
        <v>121</v>
      </c>
      <c r="BR3571" s="101"/>
      <c r="BS3571" s="99" t="s">
        <v>5260</v>
      </c>
      <c r="BT3571" s="99" t="s">
        <v>5261</v>
      </c>
      <c r="BU3571" s="99">
        <v>5102</v>
      </c>
      <c r="BV3571" s="99"/>
      <c r="BW3571" s="99"/>
      <c r="BX3571" s="99"/>
      <c r="BY3571" s="99"/>
      <c r="BZ3571" s="99"/>
      <c r="CA3571" s="99"/>
      <c r="CB3571" s="99"/>
      <c r="CC3571" s="99">
        <v>102</v>
      </c>
      <c r="CD3571" s="99">
        <v>8</v>
      </c>
      <c r="CE3571" s="99">
        <v>8</v>
      </c>
      <c r="CF3571" s="99"/>
      <c r="CG3571" s="37" t="e">
        <f>VLOOKUP(Table_1[[#This Row],[EAN]],'[1]Planilha1'!$E:$R,13,0)</f>
        <v>#N/A</v>
      </c>
    </row>
    <row r="3572" ht="15" hidden="1">
      <c r="A3572" s="7"/>
      <c r="B3572" s="84" t="s">
        <v>2735</v>
      </c>
      <c r="C3572" s="75">
        <v>222891</v>
      </c>
      <c r="D3572" s="75">
        <v>12351454</v>
      </c>
      <c r="E3572" s="85">
        <v>7891000251652</v>
      </c>
      <c r="F3572" s="86" t="s">
        <v>4097</v>
      </c>
      <c r="G3572" s="75" t="s">
        <v>21</v>
      </c>
      <c r="H3572" s="75">
        <v>470</v>
      </c>
      <c r="I3572" s="87" t="s">
        <v>3887</v>
      </c>
      <c r="J3572" s="75" t="s">
        <v>3189</v>
      </c>
      <c r="K3572" s="88" t="s">
        <v>84</v>
      </c>
      <c r="L3572" s="88">
        <v>70</v>
      </c>
      <c r="M3572" s="88">
        <v>0</v>
      </c>
      <c r="N3572" s="75" t="s">
        <v>85</v>
      </c>
      <c r="O3572" s="75" t="s">
        <v>122</v>
      </c>
      <c r="P3572" s="106">
        <v>1.5334285714285716</v>
      </c>
      <c r="Q3572" s="90">
        <f>(17/100+7.6/100+1.65/100)*P3572</f>
        <v>0.4025250000000001</v>
      </c>
      <c r="R3572" s="104"/>
      <c r="S3572" s="104"/>
      <c r="T3572" s="104"/>
      <c r="U3572" s="104"/>
      <c r="V3572" s="90">
        <f>+P3572-Q3572+R3572+S3572+T3572+U3572</f>
        <v>1.1309035714285716</v>
      </c>
      <c r="W3572" s="91">
        <f>(1.02/100)</f>
        <v>1.02E-2</v>
      </c>
      <c r="X3572" s="91">
        <v>4.8E-3</v>
      </c>
      <c r="Y3572" s="91">
        <v>0.17</v>
      </c>
      <c r="Z3572" s="91">
        <v>1.65E-2</v>
      </c>
      <c r="AA3572" s="91">
        <v>7.6E-2</v>
      </c>
      <c r="AB3572" s="91">
        <f>SUM(W3572:AA3572)</f>
        <v>0.2775</v>
      </c>
      <c r="AC3572" s="75">
        <v>12</v>
      </c>
      <c r="AD3572" s="92">
        <f>IF(AL3572="","",+AC3572*AL3572)</f>
        <v>34.57539581437672</v>
      </c>
      <c r="AE3572" s="93">
        <f>IF(AL3572="","",+AL3572*AB3572)</f>
        <v>0.7995560282074617</v>
      </c>
      <c r="AF3572" s="92">
        <f>IF(AL3572="","",+AL3572-AE3572)</f>
        <v>2.081726956323932</v>
      </c>
      <c r="AG3572" s="93">
        <f>+V3572</f>
        <v>1.1309035714285716</v>
      </c>
      <c r="AH3572" s="92">
        <f>IF(AF3572="","",+AF3572-AG3572)</f>
        <v>0.9508233848953602</v>
      </c>
      <c r="AI3572" s="92">
        <f>IF(AH3572="","",+AH3572*AC3572)</f>
        <v>11.409880618744323</v>
      </c>
      <c r="AJ3572" s="93">
        <v>2.56</v>
      </c>
      <c r="AK3572" s="94">
        <v>0.33</v>
      </c>
      <c r="AL3572" s="93">
        <f>IF(V3572=0,"",V3572/(1-AB3572-AK3572))</f>
        <v>2.8812829845313934</v>
      </c>
      <c r="AM3572" s="95">
        <v>0.33</v>
      </c>
      <c r="AN3572" s="93">
        <f>IF(V3572=0,"",V3572/(1-AB3572-AM3572))</f>
        <v>2.8812829845313934</v>
      </c>
      <c r="AO3572" s="96">
        <v>1.2</v>
      </c>
      <c r="AP3572" s="93">
        <f>IF(BD!AJ3572="","",BD!AJ3572*BD!AO3572)</f>
        <v>3.072</v>
      </c>
      <c r="AQ3572" s="91">
        <f>BD!AM3572/BD!AK3572-1</f>
        <v>0</v>
      </c>
      <c r="AR3572" s="91">
        <f>IF(BD!AN3572="","",IF(BD!AJ3572="","",BD!AN3572/BD!AJ3572-1))</f>
        <v>0.12550116583257553</v>
      </c>
      <c r="AS3572" s="91" t="str">
        <f>IF(BD!AN3572="","",IF(BD!AN3572&lt;BD!AL3572,"ABAIXO DA META","DENTRO DA META"))</f>
        <v>DENTRO DA META</v>
      </c>
      <c r="AT3572" s="91" t="str">
        <f>IF(BD!AJ3572="","EM ANÁLISE",IF(BD!AP3572&gt;=BD!AN3572,"GO", "NO GO"))</f>
        <v>GO</v>
      </c>
      <c r="AU3572" s="97">
        <f>IF(AN3572="","",+BD!$AN3572-AJ3572)</f>
        <v>0.32128298453139337</v>
      </c>
      <c r="AV3572" s="98"/>
      <c r="AW3572" s="90">
        <f>BD!P3572*BD!AC3572</f>
        <v>18.401142857142858</v>
      </c>
      <c r="AX3572" s="90">
        <f>BD!V3572*BD!AC3572</f>
        <v>13.570842857142859</v>
      </c>
      <c r="AY3572" s="90">
        <f>IF(BD!AN3572="","",BD!AN3572*BD!AC3572)</f>
        <v>34.57539581437672</v>
      </c>
      <c r="AZ3572" s="75" t="s">
        <v>5272</v>
      </c>
      <c r="BA3572" s="75" t="s">
        <v>124</v>
      </c>
      <c r="BB3572" s="75">
        <v>1</v>
      </c>
      <c r="BC3572" s="75" t="s">
        <v>125</v>
      </c>
      <c r="BD3572" s="99" t="s">
        <v>5257</v>
      </c>
      <c r="BE3572" s="100" t="s">
        <v>4</v>
      </c>
      <c r="BF3572" s="100" t="s">
        <v>4</v>
      </c>
      <c r="BG3572" s="99" t="s">
        <v>5258</v>
      </c>
      <c r="BH3572" s="101"/>
      <c r="BI3572" s="101"/>
      <c r="BJ3572" s="101"/>
      <c r="BK3572" s="101"/>
      <c r="BL3572" s="101"/>
      <c r="BM3572" s="101"/>
      <c r="BN3572" s="101"/>
      <c r="BO3572" s="103"/>
      <c r="BP3572" s="99">
        <v>140.622</v>
      </c>
      <c r="BQ3572" s="99">
        <v>121</v>
      </c>
      <c r="BR3572" s="101"/>
      <c r="BS3572" s="99" t="s">
        <v>5260</v>
      </c>
      <c r="BT3572" s="99" t="s">
        <v>5261</v>
      </c>
      <c r="BU3572" s="99">
        <v>5102</v>
      </c>
      <c r="BV3572" s="99"/>
      <c r="BW3572" s="99"/>
      <c r="BX3572" s="99"/>
      <c r="BY3572" s="99"/>
      <c r="BZ3572" s="99"/>
      <c r="CA3572" s="99"/>
      <c r="CB3572" s="99"/>
      <c r="CC3572" s="99">
        <v>102</v>
      </c>
      <c r="CD3572" s="99">
        <v>8</v>
      </c>
      <c r="CE3572" s="99">
        <v>8</v>
      </c>
      <c r="CF3572" s="99"/>
      <c r="CG3572" s="37" t="e">
        <f>VLOOKUP(Table_1[[#This Row],[EAN]],'[1]Planilha1'!$E:$R,13,0)</f>
        <v>#N/A</v>
      </c>
    </row>
    <row r="3573" ht="15" hidden="1">
      <c r="A3573" s="7"/>
      <c r="B3573" s="84" t="s">
        <v>2735</v>
      </c>
      <c r="C3573" s="75">
        <v>222892</v>
      </c>
      <c r="D3573" s="75">
        <v>12325232</v>
      </c>
      <c r="E3573" s="85">
        <v>7891000241370</v>
      </c>
      <c r="F3573" s="86" t="s">
        <v>4098</v>
      </c>
      <c r="G3573" s="75" t="s">
        <v>21</v>
      </c>
      <c r="H3573" s="75">
        <v>470</v>
      </c>
      <c r="I3573" s="87" t="s">
        <v>3887</v>
      </c>
      <c r="J3573" s="75" t="s">
        <v>3189</v>
      </c>
      <c r="K3573" s="88" t="s">
        <v>84</v>
      </c>
      <c r="L3573" s="88">
        <v>70</v>
      </c>
      <c r="M3573" s="88">
        <v>0</v>
      </c>
      <c r="N3573" s="75" t="s">
        <v>85</v>
      </c>
      <c r="O3573" s="75" t="s">
        <v>122</v>
      </c>
      <c r="P3573" s="106">
        <v>1.5334285714285716</v>
      </c>
      <c r="Q3573" s="90">
        <f>(17/100+7.6/100+1.65/100)*P3573</f>
        <v>0.4025250000000001</v>
      </c>
      <c r="R3573" s="104"/>
      <c r="S3573" s="104"/>
      <c r="T3573" s="104"/>
      <c r="U3573" s="104"/>
      <c r="V3573" s="90">
        <f>+P3573-Q3573+R3573+S3573+T3573+U3573</f>
        <v>1.1309035714285716</v>
      </c>
      <c r="W3573" s="91">
        <f>(1.02/100)</f>
        <v>1.02E-2</v>
      </c>
      <c r="X3573" s="91">
        <v>4.8E-3</v>
      </c>
      <c r="Y3573" s="91">
        <v>0.17</v>
      </c>
      <c r="Z3573" s="91">
        <v>1.65E-2</v>
      </c>
      <c r="AA3573" s="91">
        <v>7.6E-2</v>
      </c>
      <c r="AB3573" s="91">
        <f>SUM(W3573:AA3573)</f>
        <v>0.2775</v>
      </c>
      <c r="AC3573" s="75">
        <v>12</v>
      </c>
      <c r="AD3573" s="92">
        <f>IF(AL3573="","",+AC3573*AL3573)</f>
        <v>34.57539581437672</v>
      </c>
      <c r="AE3573" s="93">
        <f>IF(AL3573="","",+AL3573*AB3573)</f>
        <v>0.7995560282074617</v>
      </c>
      <c r="AF3573" s="92">
        <f>IF(AL3573="","",+AL3573-AE3573)</f>
        <v>2.081726956323932</v>
      </c>
      <c r="AG3573" s="93">
        <f>+V3573</f>
        <v>1.1309035714285716</v>
      </c>
      <c r="AH3573" s="92">
        <f>IF(AF3573="","",+AF3573-AG3573)</f>
        <v>0.9508233848953602</v>
      </c>
      <c r="AI3573" s="92">
        <f>IF(AH3573="","",+AH3573*AC3573)</f>
        <v>11.409880618744323</v>
      </c>
      <c r="AJ3573" s="93">
        <v>2.56</v>
      </c>
      <c r="AK3573" s="94">
        <v>0.33</v>
      </c>
      <c r="AL3573" s="93">
        <f>IF(V3573=0,"",V3573/(1-AB3573-AK3573))</f>
        <v>2.8812829845313934</v>
      </c>
      <c r="AM3573" s="95">
        <v>0.33</v>
      </c>
      <c r="AN3573" s="93">
        <f>IF(V3573=0,"",V3573/(1-AB3573-AM3573))</f>
        <v>2.8812829845313934</v>
      </c>
      <c r="AO3573" s="96">
        <v>1.2</v>
      </c>
      <c r="AP3573" s="93">
        <f>IF(BD!AJ3573="","",BD!AJ3573*BD!AO3573)</f>
        <v>3.072</v>
      </c>
      <c r="AQ3573" s="91">
        <f>BD!AM3573/BD!AK3573-1</f>
        <v>0</v>
      </c>
      <c r="AR3573" s="91">
        <f>IF(BD!AN3573="","",IF(BD!AJ3573="","",BD!AN3573/BD!AJ3573-1))</f>
        <v>0.12550116583257553</v>
      </c>
      <c r="AS3573" s="91" t="str">
        <f>IF(BD!AN3573="","",IF(BD!AN3573&lt;BD!AL3573,"ABAIXO DA META","DENTRO DA META"))</f>
        <v>DENTRO DA META</v>
      </c>
      <c r="AT3573" s="91" t="str">
        <f>IF(BD!AJ3573="","EM ANÁLISE",IF(BD!AP3573&gt;=BD!AN3573,"GO", "NO GO"))</f>
        <v>GO</v>
      </c>
      <c r="AU3573" s="97">
        <f>IF(AN3573="","",+BD!$AN3573-AJ3573)</f>
        <v>0.32128298453139337</v>
      </c>
      <c r="AV3573" s="98"/>
      <c r="AW3573" s="90">
        <f>BD!P3573*BD!AC3573</f>
        <v>18.401142857142858</v>
      </c>
      <c r="AX3573" s="90">
        <f>BD!V3573*BD!AC3573</f>
        <v>13.570842857142859</v>
      </c>
      <c r="AY3573" s="90">
        <f>IF(BD!AN3573="","",BD!AN3573*BD!AC3573)</f>
        <v>34.57539581437672</v>
      </c>
      <c r="AZ3573" s="75" t="s">
        <v>5272</v>
      </c>
      <c r="BA3573" s="75" t="s">
        <v>124</v>
      </c>
      <c r="BB3573" s="75">
        <v>1</v>
      </c>
      <c r="BC3573" s="75" t="s">
        <v>125</v>
      </c>
      <c r="BD3573" s="99" t="s">
        <v>5257</v>
      </c>
      <c r="BE3573" s="100" t="s">
        <v>4</v>
      </c>
      <c r="BF3573" s="100" t="s">
        <v>4</v>
      </c>
      <c r="BG3573" s="99" t="s">
        <v>5258</v>
      </c>
      <c r="BH3573" s="101"/>
      <c r="BI3573" s="101"/>
      <c r="BJ3573" s="101"/>
      <c r="BK3573" s="101"/>
      <c r="BL3573" s="101"/>
      <c r="BM3573" s="101"/>
      <c r="BN3573" s="101"/>
      <c r="BO3573" s="103"/>
      <c r="BP3573" s="99">
        <v>140.622</v>
      </c>
      <c r="BQ3573" s="99">
        <v>121</v>
      </c>
      <c r="BR3573" s="101"/>
      <c r="BS3573" s="99" t="s">
        <v>5260</v>
      </c>
      <c r="BT3573" s="99" t="s">
        <v>5261</v>
      </c>
      <c r="BU3573" s="99">
        <v>5102</v>
      </c>
      <c r="BV3573" s="99"/>
      <c r="BW3573" s="99"/>
      <c r="BX3573" s="99"/>
      <c r="BY3573" s="99"/>
      <c r="BZ3573" s="99"/>
      <c r="CA3573" s="99"/>
      <c r="CB3573" s="99"/>
      <c r="CC3573" s="99">
        <v>102</v>
      </c>
      <c r="CD3573" s="99">
        <v>8</v>
      </c>
      <c r="CE3573" s="99">
        <v>8</v>
      </c>
      <c r="CF3573" s="99"/>
      <c r="CG3573" s="37" t="e">
        <f>VLOOKUP(Table_1[[#This Row],[EAN]],'[1]Planilha1'!$E:$R,13,0)</f>
        <v>#N/A</v>
      </c>
    </row>
    <row r="3574" ht="15" hidden="1">
      <c r="A3574" s="7"/>
      <c r="B3574" s="84" t="s">
        <v>2735</v>
      </c>
      <c r="C3574" s="75">
        <v>222893</v>
      </c>
      <c r="D3574" s="75">
        <v>12325104</v>
      </c>
      <c r="E3574" s="85">
        <v>7891000241295</v>
      </c>
      <c r="F3574" s="86" t="s">
        <v>4099</v>
      </c>
      <c r="G3574" s="75" t="s">
        <v>21</v>
      </c>
      <c r="H3574" s="75">
        <v>470</v>
      </c>
      <c r="I3574" s="87" t="s">
        <v>3887</v>
      </c>
      <c r="J3574" s="75" t="s">
        <v>3189</v>
      </c>
      <c r="K3574" s="88" t="s">
        <v>84</v>
      </c>
      <c r="L3574" s="88">
        <v>70</v>
      </c>
      <c r="M3574" s="88">
        <v>0</v>
      </c>
      <c r="N3574" s="75" t="s">
        <v>85</v>
      </c>
      <c r="O3574" s="75" t="s">
        <v>122</v>
      </c>
      <c r="P3574" s="106">
        <v>1.5334285714285716</v>
      </c>
      <c r="Q3574" s="90">
        <f>(17/100+7.6/100+1.65/100)*P3574</f>
        <v>0.4025250000000001</v>
      </c>
      <c r="R3574" s="104"/>
      <c r="S3574" s="104"/>
      <c r="T3574" s="104"/>
      <c r="U3574" s="104"/>
      <c r="V3574" s="90">
        <f>+P3574-Q3574+R3574+S3574+T3574+U3574</f>
        <v>1.1309035714285716</v>
      </c>
      <c r="W3574" s="91">
        <f>(1.02/100)</f>
        <v>1.02E-2</v>
      </c>
      <c r="X3574" s="91">
        <v>4.8E-3</v>
      </c>
      <c r="Y3574" s="91">
        <v>0.17</v>
      </c>
      <c r="Z3574" s="91">
        <v>1.65E-2</v>
      </c>
      <c r="AA3574" s="91">
        <v>7.6E-2</v>
      </c>
      <c r="AB3574" s="91">
        <f>SUM(W3574:AA3574)</f>
        <v>0.2775</v>
      </c>
      <c r="AC3574" s="75">
        <v>12</v>
      </c>
      <c r="AD3574" s="92">
        <f>IF(AL3574="","",+AC3574*AL3574)</f>
        <v>34.57539581437672</v>
      </c>
      <c r="AE3574" s="93">
        <f>IF(AL3574="","",+AL3574*AB3574)</f>
        <v>0.7995560282074617</v>
      </c>
      <c r="AF3574" s="92">
        <f>IF(AL3574="","",+AL3574-AE3574)</f>
        <v>2.081726956323932</v>
      </c>
      <c r="AG3574" s="93">
        <f>+V3574</f>
        <v>1.1309035714285716</v>
      </c>
      <c r="AH3574" s="92">
        <f>IF(AF3574="","",+AF3574-AG3574)</f>
        <v>0.9508233848953602</v>
      </c>
      <c r="AI3574" s="92">
        <f>IF(AH3574="","",+AH3574*AC3574)</f>
        <v>11.409880618744323</v>
      </c>
      <c r="AJ3574" s="93">
        <v>2.56</v>
      </c>
      <c r="AK3574" s="94">
        <v>0.33</v>
      </c>
      <c r="AL3574" s="93">
        <f>IF(V3574=0,"",V3574/(1-AB3574-AK3574))</f>
        <v>2.8812829845313934</v>
      </c>
      <c r="AM3574" s="95">
        <v>0.33</v>
      </c>
      <c r="AN3574" s="93">
        <f>IF(V3574=0,"",V3574/(1-AB3574-AM3574))</f>
        <v>2.8812829845313934</v>
      </c>
      <c r="AO3574" s="96">
        <v>1.2</v>
      </c>
      <c r="AP3574" s="93">
        <f>IF(BD!AJ3574="","",BD!AJ3574*BD!AO3574)</f>
        <v>3.072</v>
      </c>
      <c r="AQ3574" s="91">
        <f>BD!AM3574/BD!AK3574-1</f>
        <v>0</v>
      </c>
      <c r="AR3574" s="91">
        <f>IF(BD!AN3574="","",IF(BD!AJ3574="","",BD!AN3574/BD!AJ3574-1))</f>
        <v>0.12550116583257553</v>
      </c>
      <c r="AS3574" s="91" t="str">
        <f>IF(BD!AN3574="","",IF(BD!AN3574&lt;BD!AL3574,"ABAIXO DA META","DENTRO DA META"))</f>
        <v>DENTRO DA META</v>
      </c>
      <c r="AT3574" s="91" t="str">
        <f>IF(BD!AJ3574="","EM ANÁLISE",IF(BD!AP3574&gt;=BD!AN3574,"GO", "NO GO"))</f>
        <v>GO</v>
      </c>
      <c r="AU3574" s="97">
        <f>IF(AN3574="","",+BD!$AN3574-AJ3574)</f>
        <v>0.32128298453139337</v>
      </c>
      <c r="AV3574" s="98"/>
      <c r="AW3574" s="90">
        <f>BD!P3574*BD!AC3574</f>
        <v>18.401142857142858</v>
      </c>
      <c r="AX3574" s="90">
        <f>BD!V3574*BD!AC3574</f>
        <v>13.570842857142859</v>
      </c>
      <c r="AY3574" s="90">
        <f>IF(BD!AN3574="","",BD!AN3574*BD!AC3574)</f>
        <v>34.57539581437672</v>
      </c>
      <c r="AZ3574" s="75" t="s">
        <v>5272</v>
      </c>
      <c r="BA3574" s="75" t="s">
        <v>124</v>
      </c>
      <c r="BB3574" s="75">
        <v>1</v>
      </c>
      <c r="BC3574" s="75" t="s">
        <v>125</v>
      </c>
      <c r="BD3574" s="99" t="s">
        <v>5257</v>
      </c>
      <c r="BE3574" s="100" t="s">
        <v>4</v>
      </c>
      <c r="BF3574" s="100" t="s">
        <v>4</v>
      </c>
      <c r="BG3574" s="99" t="s">
        <v>5258</v>
      </c>
      <c r="BH3574" s="101"/>
      <c r="BI3574" s="101"/>
      <c r="BJ3574" s="101"/>
      <c r="BK3574" s="101"/>
      <c r="BL3574" s="101"/>
      <c r="BM3574" s="101"/>
      <c r="BN3574" s="101"/>
      <c r="BO3574" s="103"/>
      <c r="BP3574" s="99">
        <v>140.622</v>
      </c>
      <c r="BQ3574" s="99">
        <v>121</v>
      </c>
      <c r="BR3574" s="101"/>
      <c r="BS3574" s="99" t="s">
        <v>5260</v>
      </c>
      <c r="BT3574" s="99" t="s">
        <v>5261</v>
      </c>
      <c r="BU3574" s="99">
        <v>5102</v>
      </c>
      <c r="BV3574" s="99"/>
      <c r="BW3574" s="99"/>
      <c r="BX3574" s="99"/>
      <c r="BY3574" s="99"/>
      <c r="BZ3574" s="99"/>
      <c r="CA3574" s="99"/>
      <c r="CB3574" s="99"/>
      <c r="CC3574" s="99">
        <v>102</v>
      </c>
      <c r="CD3574" s="99">
        <v>8</v>
      </c>
      <c r="CE3574" s="99">
        <v>8</v>
      </c>
      <c r="CF3574" s="99"/>
      <c r="CG3574" s="37" t="e">
        <f>VLOOKUP(Table_1[[#This Row],[EAN]],'[1]Planilha1'!$E:$R,13,0)</f>
        <v>#N/A</v>
      </c>
    </row>
    <row r="3575" ht="15" hidden="1">
      <c r="A3575" s="7"/>
      <c r="B3575" s="84" t="s">
        <v>2735</v>
      </c>
      <c r="C3575" s="75">
        <v>222894</v>
      </c>
      <c r="D3575" s="75"/>
      <c r="E3575" s="85">
        <v>7891000318614</v>
      </c>
      <c r="F3575" s="86" t="s">
        <v>4100</v>
      </c>
      <c r="G3575" s="75" t="s">
        <v>21</v>
      </c>
      <c r="H3575" s="75">
        <v>470</v>
      </c>
      <c r="I3575" s="87" t="s">
        <v>3887</v>
      </c>
      <c r="J3575" s="75" t="s">
        <v>3189</v>
      </c>
      <c r="K3575" s="88" t="s">
        <v>84</v>
      </c>
      <c r="L3575" s="88">
        <v>28</v>
      </c>
      <c r="M3575" s="88">
        <v>0</v>
      </c>
      <c r="N3575" s="75" t="s">
        <v>85</v>
      </c>
      <c r="O3575" s="75"/>
      <c r="P3575" s="106"/>
      <c r="Q3575" s="90">
        <f>(17/100+7.6/100+1.65/100)*P3575</f>
        <v>0</v>
      </c>
      <c r="R3575" s="104"/>
      <c r="S3575" s="104"/>
      <c r="T3575" s="104"/>
      <c r="U3575" s="104"/>
      <c r="V3575" s="90">
        <f>+P3575-Q3575+R3575+S3575+T3575+U3575</f>
        <v>0</v>
      </c>
      <c r="W3575" s="91">
        <f>(1.02/100)</f>
        <v>1.02E-2</v>
      </c>
      <c r="X3575" s="91">
        <v>4.8E-3</v>
      </c>
      <c r="Y3575" s="91">
        <v>0.17</v>
      </c>
      <c r="Z3575" s="91">
        <v>1.65E-2</v>
      </c>
      <c r="AA3575" s="91">
        <v>7.6E-2</v>
      </c>
      <c r="AB3575" s="91">
        <f>SUM(W3575:AA3575)</f>
        <v>0.2775</v>
      </c>
      <c r="AC3575" s="75">
        <v>12</v>
      </c>
      <c r="AD3575" s="92">
        <f>IF(AL3575="","",+AC3575*AL3575)</f>
      </c>
      <c r="AE3575" s="93">
        <f>IF(AL3575="","",+AL3575*AB3575)</f>
      </c>
      <c r="AF3575" s="92">
        <f>IF(AL3575="","",+AL3575-AE3575)</f>
      </c>
      <c r="AG3575" s="93">
        <f>+V3575</f>
        <v>0</v>
      </c>
      <c r="AH3575" s="92">
        <f>IF(AF3575="","",+AF3575-AG3575)</f>
      </c>
      <c r="AI3575" s="92">
        <f>IF(AH3575="","",+AH3575*AC3575)</f>
      </c>
      <c r="AJ3575" s="93"/>
      <c r="AK3575" s="94">
        <v>0.33</v>
      </c>
      <c r="AL3575" s="93">
        <f>IF(V3575=0,"",V3575/(1-AB3575-AK3575))</f>
      </c>
      <c r="AM3575" s="95">
        <v>0.33</v>
      </c>
      <c r="AN3575" s="93">
        <f>IF(V3575=0,"",V3575/(1-AB3575-AM3575))</f>
      </c>
      <c r="AO3575" s="96">
        <v>1.2</v>
      </c>
      <c r="AP3575" s="93">
        <f>IF(BD!AJ3575="","",BD!AJ3575*BD!AO3575)</f>
      </c>
      <c r="AQ3575" s="91">
        <f>BD!AM3575/BD!AK3575-1</f>
        <v>0</v>
      </c>
      <c r="AR3575" s="91">
        <f>IF(BD!AN3575="","",IF(BD!AJ3575="","",BD!AN3575/BD!AJ3575-1))</f>
      </c>
      <c r="AS3575" s="91">
        <f>IF(BD!AN3575="","",IF(BD!AN3575&lt;BD!AL3575,"ABAIXO DA META","DENTRO DA META"))</f>
      </c>
      <c r="AT3575" s="91" t="str">
        <f>IF(BD!AJ3575="","EM ANÁLISE",IF(BD!AP3575&gt;=BD!AN3575,"GO", "NO GO"))</f>
        <v>EM ANÁLISE</v>
      </c>
      <c r="AU3575" s="97">
        <f>IF(AN3575="","",+BD!$AN3575-AJ3575)</f>
      </c>
      <c r="AV3575" s="98"/>
      <c r="AW3575" s="90">
        <f>BD!P3575*BD!AC3575</f>
        <v>0</v>
      </c>
      <c r="AX3575" s="90">
        <f>BD!V3575*BD!AC3575</f>
        <v>0</v>
      </c>
      <c r="AY3575" s="90">
        <f>IF(BD!AN3575="","",BD!AN3575*BD!AC3575)</f>
      </c>
      <c r="AZ3575" s="75" t="s">
        <v>123</v>
      </c>
      <c r="BA3575" s="75" t="s">
        <v>124</v>
      </c>
      <c r="BB3575" s="75">
        <v>1</v>
      </c>
      <c r="BC3575" s="75" t="s">
        <v>125</v>
      </c>
      <c r="BD3575" s="104"/>
      <c r="BE3575" s="104"/>
      <c r="BF3575" s="101"/>
      <c r="BG3575" s="101"/>
      <c r="BH3575" s="101"/>
      <c r="BI3575" s="101"/>
      <c r="BJ3575" s="101"/>
      <c r="BK3575" s="101"/>
      <c r="BL3575" s="101"/>
      <c r="BM3575" s="101"/>
      <c r="BN3575" s="101"/>
      <c r="BO3575" s="103"/>
      <c r="BP3575" s="101"/>
      <c r="BQ3575" s="101"/>
      <c r="BR3575" s="101"/>
      <c r="BS3575" s="101"/>
      <c r="BT3575" s="101"/>
      <c r="BU3575" s="101"/>
      <c r="BV3575" s="101"/>
      <c r="BW3575" s="101"/>
      <c r="BX3575" s="101"/>
      <c r="BY3575" s="101"/>
      <c r="BZ3575" s="101"/>
      <c r="CA3575" s="101"/>
      <c r="CB3575" s="101"/>
      <c r="CC3575" s="101"/>
      <c r="CD3575" s="101"/>
      <c r="CE3575" s="101"/>
      <c r="CF3575" s="101"/>
      <c r="CG3575" s="37" t="e">
        <f>VLOOKUP(Table_1[[#This Row],[EAN]],'[1]Planilha1'!$E:$R,13,0)</f>
        <v>#N/A</v>
      </c>
    </row>
    <row r="3576" ht="15" hidden="1">
      <c r="A3576" s="7"/>
      <c r="B3576" s="84" t="s">
        <v>2735</v>
      </c>
      <c r="C3576" s="75">
        <v>222895</v>
      </c>
      <c r="D3576" s="75">
        <v>12452530</v>
      </c>
      <c r="E3576" s="85">
        <v>7891000318652</v>
      </c>
      <c r="F3576" s="86" t="s">
        <v>4101</v>
      </c>
      <c r="G3576" s="75" t="s">
        <v>21</v>
      </c>
      <c r="H3576" s="75">
        <v>470</v>
      </c>
      <c r="I3576" s="87" t="s">
        <v>3887</v>
      </c>
      <c r="J3576" s="75" t="s">
        <v>3189</v>
      </c>
      <c r="K3576" s="88" t="s">
        <v>84</v>
      </c>
      <c r="L3576" s="88">
        <v>28</v>
      </c>
      <c r="M3576" s="88">
        <v>0</v>
      </c>
      <c r="N3576" s="75" t="s">
        <v>85</v>
      </c>
      <c r="O3576" s="75" t="s">
        <v>122</v>
      </c>
      <c r="P3576" s="106">
        <v>1.5574999999999999</v>
      </c>
      <c r="Q3576" s="90">
        <f>(17/100+7.6/100+1.65/100)*P3576</f>
        <v>0.40884375</v>
      </c>
      <c r="R3576" s="104"/>
      <c r="S3576" s="104"/>
      <c r="T3576" s="104"/>
      <c r="U3576" s="104"/>
      <c r="V3576" s="90">
        <f>+P3576-Q3576+R3576+S3576+T3576+U3576</f>
        <v>1.14865625</v>
      </c>
      <c r="W3576" s="91">
        <f>(1.02/100)</f>
        <v>1.02E-2</v>
      </c>
      <c r="X3576" s="91">
        <v>4.8E-3</v>
      </c>
      <c r="Y3576" s="91">
        <v>0.17</v>
      </c>
      <c r="Z3576" s="91">
        <v>1.65E-2</v>
      </c>
      <c r="AA3576" s="91">
        <v>7.6E-2</v>
      </c>
      <c r="AB3576" s="91">
        <f>SUM(W3576:AA3576)</f>
        <v>0.2775</v>
      </c>
      <c r="AC3576" s="75">
        <v>12</v>
      </c>
      <c r="AD3576" s="92">
        <f>IF(AL3576="","",+AC3576*AL3576)</f>
        <v>35.11815286624205</v>
      </c>
      <c r="AE3576" s="93">
        <f>IF(AL3576="","",+AL3576*AB3576)</f>
        <v>0.8121072850318474</v>
      </c>
      <c r="AF3576" s="92">
        <f>IF(AL3576="","",+AL3576-AE3576)</f>
        <v>2.1144054538216563</v>
      </c>
      <c r="AG3576" s="93">
        <f>+V3576</f>
        <v>1.14865625</v>
      </c>
      <c r="AH3576" s="92">
        <f>IF(AF3576="","",+AF3576-AG3576)</f>
        <v>0.9657492038216564</v>
      </c>
      <c r="AI3576" s="92">
        <f>IF(AH3576="","",+AH3576*AC3576)</f>
        <v>11.588990445859878</v>
      </c>
      <c r="AJ3576" s="93">
        <v>2.77</v>
      </c>
      <c r="AK3576" s="94">
        <v>0.33</v>
      </c>
      <c r="AL3576" s="93">
        <f>IF(V3576=0,"",V3576/(1-AB3576-AK3576))</f>
        <v>2.926512738853504</v>
      </c>
      <c r="AM3576" s="95">
        <v>0.33</v>
      </c>
      <c r="AN3576" s="93">
        <f>IF(V3576=0,"",V3576/(1-AB3576-AM3576))</f>
        <v>2.926512738853504</v>
      </c>
      <c r="AO3576" s="96">
        <v>1.2</v>
      </c>
      <c r="AP3576" s="93">
        <f>IF(BD!AJ3576="","",BD!AJ3576*BD!AO3576)</f>
        <v>3.324</v>
      </c>
      <c r="AQ3576" s="91">
        <f>BD!AM3576/BD!AK3576-1</f>
        <v>0</v>
      </c>
      <c r="AR3576" s="91">
        <f>IF(BD!AN3576="","",IF(BD!AJ3576="","",BD!AN3576/BD!AJ3576-1))</f>
        <v>5.6502793809929175E-2</v>
      </c>
      <c r="AS3576" s="91" t="str">
        <f>IF(BD!AN3576="","",IF(BD!AN3576&lt;BD!AL3576,"ABAIXO DA META","DENTRO DA META"))</f>
        <v>DENTRO DA META</v>
      </c>
      <c r="AT3576" s="91" t="str">
        <f>IF(BD!AJ3576="","EM ANÁLISE",IF(BD!AP3576&gt;=BD!AN3576,"GO", "NO GO"))</f>
        <v>GO</v>
      </c>
      <c r="AU3576" s="97">
        <f>IF(AN3576="","",+BD!$AN3576-AJ3576)</f>
        <v>0.15651273885350392</v>
      </c>
      <c r="AV3576" s="98"/>
      <c r="AW3576" s="90">
        <f>BD!P3576*BD!AC3576</f>
        <v>18.689999999999998</v>
      </c>
      <c r="AX3576" s="90">
        <f>BD!V3576*BD!AC3576</f>
        <v>13.783874999999998</v>
      </c>
      <c r="AY3576" s="90">
        <f>IF(BD!AN3576="","",BD!AN3576*BD!AC3576)</f>
        <v>35.11815286624205</v>
      </c>
      <c r="AZ3576" s="75" t="s">
        <v>5272</v>
      </c>
      <c r="BA3576" s="75" t="s">
        <v>124</v>
      </c>
      <c r="BB3576" s="75">
        <v>1</v>
      </c>
      <c r="BC3576" s="75" t="s">
        <v>125</v>
      </c>
      <c r="BD3576" s="99" t="s">
        <v>5257</v>
      </c>
      <c r="BE3576" s="100" t="s">
        <v>4</v>
      </c>
      <c r="BF3576" s="100" t="s">
        <v>4</v>
      </c>
      <c r="BG3576" s="99" t="s">
        <v>5258</v>
      </c>
      <c r="BH3576" s="101"/>
      <c r="BI3576" s="101"/>
      <c r="BJ3576" s="101"/>
      <c r="BK3576" s="101"/>
      <c r="BL3576" s="101"/>
      <c r="BM3576" s="101"/>
      <c r="BN3576" s="101"/>
      <c r="BO3576" s="103"/>
      <c r="BP3576" s="99">
        <v>140.622</v>
      </c>
      <c r="BQ3576" s="99">
        <v>121</v>
      </c>
      <c r="BR3576" s="101"/>
      <c r="BS3576" s="99" t="s">
        <v>5260</v>
      </c>
      <c r="BT3576" s="99" t="s">
        <v>5261</v>
      </c>
      <c r="BU3576" s="99">
        <v>5102</v>
      </c>
      <c r="BV3576" s="99"/>
      <c r="BW3576" s="99"/>
      <c r="BX3576" s="99"/>
      <c r="BY3576" s="99"/>
      <c r="BZ3576" s="99"/>
      <c r="CA3576" s="99"/>
      <c r="CB3576" s="99"/>
      <c r="CC3576" s="99">
        <v>102</v>
      </c>
      <c r="CD3576" s="99">
        <v>8</v>
      </c>
      <c r="CE3576" s="99">
        <v>8</v>
      </c>
      <c r="CF3576" s="99"/>
      <c r="CG3576" s="37" t="e">
        <f>VLOOKUP(Table_1[[#This Row],[EAN]],'[1]Planilha1'!$E:$R,13,0)</f>
        <v>#N/A</v>
      </c>
    </row>
    <row r="3577" ht="15" hidden="1">
      <c r="A3577" s="7"/>
      <c r="B3577" s="84" t="s">
        <v>2735</v>
      </c>
      <c r="C3577" s="75">
        <v>222896</v>
      </c>
      <c r="D3577" s="75">
        <v>12045051</v>
      </c>
      <c r="E3577" s="85">
        <v>7891000051436</v>
      </c>
      <c r="F3577" s="86" t="s">
        <v>4102</v>
      </c>
      <c r="G3577" s="75" t="s">
        <v>21</v>
      </c>
      <c r="H3577" s="75">
        <v>470</v>
      </c>
      <c r="I3577" s="87" t="s">
        <v>3887</v>
      </c>
      <c r="J3577" s="75" t="s">
        <v>3189</v>
      </c>
      <c r="K3577" s="88" t="s">
        <v>84</v>
      </c>
      <c r="L3577" s="88">
        <v>54</v>
      </c>
      <c r="M3577" s="88">
        <v>0</v>
      </c>
      <c r="N3577" s="75" t="s">
        <v>85</v>
      </c>
      <c r="O3577" s="75" t="s">
        <v>122</v>
      </c>
      <c r="P3577" s="106">
        <v>1.9170370370370369</v>
      </c>
      <c r="Q3577" s="90">
        <f>(17/100+7.6/100+1.65/100)*P3577</f>
        <v>0.5032222222222222</v>
      </c>
      <c r="R3577" s="104"/>
      <c r="S3577" s="104"/>
      <c r="T3577" s="104"/>
      <c r="U3577" s="104"/>
      <c r="V3577" s="90">
        <f>+P3577-Q3577+R3577+S3577+T3577+U3577</f>
        <v>1.4138148148148146</v>
      </c>
      <c r="W3577" s="91">
        <f>(1.02/100)</f>
        <v>1.02E-2</v>
      </c>
      <c r="X3577" s="91">
        <v>4.8E-3</v>
      </c>
      <c r="Y3577" s="91">
        <v>0.17</v>
      </c>
      <c r="Z3577" s="91">
        <v>1.65E-2</v>
      </c>
      <c r="AA3577" s="91">
        <v>7.6E-2</v>
      </c>
      <c r="AB3577" s="91">
        <f>SUM(W3577:AA3577)</f>
        <v>0.2775</v>
      </c>
      <c r="AC3577" s="75">
        <v>12</v>
      </c>
      <c r="AD3577" s="92">
        <f>IF(AL3577="","",+AC3577*AL3577)</f>
        <v>43.224911535739565</v>
      </c>
      <c r="AE3577" s="93">
        <f>IF(AL3577="","",+AL3577*AB3577)</f>
        <v>0.9995760792639775</v>
      </c>
      <c r="AF3577" s="92">
        <f>IF(AL3577="","",+AL3577-AE3577)</f>
        <v>2.602499882047653</v>
      </c>
      <c r="AG3577" s="93">
        <f>+V3577</f>
        <v>1.4138148148148146</v>
      </c>
      <c r="AH3577" s="92">
        <f>IF(AF3577="","",+AF3577-AG3577)</f>
        <v>1.1886850672328384</v>
      </c>
      <c r="AI3577" s="92">
        <f>IF(AH3577="","",+AH3577*AC3577)</f>
        <v>14.26422080679406</v>
      </c>
      <c r="AJ3577" s="93">
        <v>3.08</v>
      </c>
      <c r="AK3577" s="94">
        <v>0.33</v>
      </c>
      <c r="AL3577" s="93">
        <f>IF(V3577=0,"",V3577/(1-AB3577-AK3577))</f>
        <v>3.6020759613116304</v>
      </c>
      <c r="AM3577" s="95">
        <v>0.33</v>
      </c>
      <c r="AN3577" s="93">
        <f>IF(V3577=0,"",V3577/(1-AB3577-AM3577))</f>
        <v>3.6020759613116304</v>
      </c>
      <c r="AO3577" s="96">
        <v>1.2</v>
      </c>
      <c r="AP3577" s="93">
        <f>IF(BD!AJ3577="","",BD!AJ3577*BD!AO3577)</f>
        <v>3.6959999999999997</v>
      </c>
      <c r="AQ3577" s="91">
        <f>BD!AM3577/BD!AK3577-1</f>
        <v>0</v>
      </c>
      <c r="AR3577" s="91">
        <f>IF(BD!AN3577="","",IF(BD!AJ3577="","",BD!AN3577/BD!AJ3577-1))</f>
        <v>0.16950518224403588</v>
      </c>
      <c r="AS3577" s="91" t="str">
        <f>IF(BD!AN3577="","",IF(BD!AN3577&lt;BD!AL3577,"ABAIXO DA META","DENTRO DA META"))</f>
        <v>DENTRO DA META</v>
      </c>
      <c r="AT3577" s="91" t="str">
        <f>IF(BD!AJ3577="","EM ANÁLISE",IF(BD!AP3577&gt;=BD!AN3577,"GO", "NO GO"))</f>
        <v>GO</v>
      </c>
      <c r="AU3577" s="97">
        <f>IF(AN3577="","",+BD!$AN3577-AJ3577)</f>
        <v>0.5220759613116304</v>
      </c>
      <c r="AV3577" s="98"/>
      <c r="AW3577" s="90">
        <f>BD!P3577*BD!AC3577</f>
        <v>23.00444444444444</v>
      </c>
      <c r="AX3577" s="90">
        <f>BD!V3577*BD!AC3577</f>
        <v>16.965777777777774</v>
      </c>
      <c r="AY3577" s="90">
        <f>IF(BD!AN3577="","",BD!AN3577*BD!AC3577)</f>
        <v>43.224911535739565</v>
      </c>
      <c r="AZ3577" s="75" t="s">
        <v>5272</v>
      </c>
      <c r="BA3577" s="75" t="s">
        <v>124</v>
      </c>
      <c r="BB3577" s="75">
        <v>1</v>
      </c>
      <c r="BC3577" s="75" t="s">
        <v>125</v>
      </c>
      <c r="BD3577" s="99" t="s">
        <v>5257</v>
      </c>
      <c r="BE3577" s="100" t="s">
        <v>4</v>
      </c>
      <c r="BF3577" s="100" t="s">
        <v>4</v>
      </c>
      <c r="BG3577" s="99" t="s">
        <v>5258</v>
      </c>
      <c r="BH3577" s="101"/>
      <c r="BI3577" s="101"/>
      <c r="BJ3577" s="101"/>
      <c r="BK3577" s="101"/>
      <c r="BL3577" s="101"/>
      <c r="BM3577" s="101"/>
      <c r="BN3577" s="101"/>
      <c r="BO3577" s="103"/>
      <c r="BP3577" s="99">
        <v>140.622</v>
      </c>
      <c r="BQ3577" s="99">
        <v>121</v>
      </c>
      <c r="BR3577" s="101"/>
      <c r="BS3577" s="99" t="s">
        <v>5260</v>
      </c>
      <c r="BT3577" s="99" t="s">
        <v>5261</v>
      </c>
      <c r="BU3577" s="99">
        <v>5102</v>
      </c>
      <c r="BV3577" s="99"/>
      <c r="BW3577" s="99"/>
      <c r="BX3577" s="99"/>
      <c r="BY3577" s="99"/>
      <c r="BZ3577" s="99"/>
      <c r="CA3577" s="99"/>
      <c r="CB3577" s="99"/>
      <c r="CC3577" s="99">
        <v>102</v>
      </c>
      <c r="CD3577" s="99">
        <v>8</v>
      </c>
      <c r="CE3577" s="99">
        <v>8</v>
      </c>
      <c r="CF3577" s="99"/>
      <c r="CG3577" s="37" t="e">
        <f>VLOOKUP(Table_1[[#This Row],[EAN]],'[1]Planilha1'!$E:$R,13,0)</f>
        <v>#N/A</v>
      </c>
    </row>
    <row r="3578" ht="15" hidden="1">
      <c r="A3578" s="7"/>
      <c r="B3578" s="84" t="s">
        <v>2735</v>
      </c>
      <c r="C3578" s="75">
        <v>222897</v>
      </c>
      <c r="D3578" s="75">
        <v>12407266</v>
      </c>
      <c r="E3578" s="85">
        <v>7891000284032</v>
      </c>
      <c r="F3578" s="86" t="s">
        <v>4103</v>
      </c>
      <c r="G3578" s="75" t="s">
        <v>21</v>
      </c>
      <c r="H3578" s="75">
        <v>470</v>
      </c>
      <c r="I3578" s="87" t="s">
        <v>3887</v>
      </c>
      <c r="J3578" s="75" t="s">
        <v>3189</v>
      </c>
      <c r="K3578" s="88" t="s">
        <v>84</v>
      </c>
      <c r="L3578" s="88">
        <v>54</v>
      </c>
      <c r="M3578" s="88">
        <v>0</v>
      </c>
      <c r="N3578" s="75" t="s">
        <v>85</v>
      </c>
      <c r="O3578" s="75" t="s">
        <v>122</v>
      </c>
      <c r="P3578" s="106">
        <v>2.025925925925926</v>
      </c>
      <c r="Q3578" s="90">
        <f>(17/100+7.6/100+1.65/100)*P3578</f>
        <v>0.5318055555555556</v>
      </c>
      <c r="R3578" s="104"/>
      <c r="S3578" s="104"/>
      <c r="T3578" s="104"/>
      <c r="U3578" s="104"/>
      <c r="V3578" s="90">
        <f>+P3578-Q3578+R3578+S3578+T3578+U3578</f>
        <v>1.4941203703703705</v>
      </c>
      <c r="W3578" s="91">
        <f>(1.02/100)</f>
        <v>1.02E-2</v>
      </c>
      <c r="X3578" s="91">
        <v>4.8E-3</v>
      </c>
      <c r="Y3578" s="91">
        <v>0.17</v>
      </c>
      <c r="Z3578" s="91">
        <v>1.65E-2</v>
      </c>
      <c r="AA3578" s="91">
        <v>7.6E-2</v>
      </c>
      <c r="AB3578" s="91">
        <f>SUM(W3578:AA3578)</f>
        <v>0.2775</v>
      </c>
      <c r="AC3578" s="75">
        <v>12</v>
      </c>
      <c r="AD3578" s="92">
        <f>IF(AL3578="","",+AC3578*AL3578)</f>
        <v>45.680113234253376</v>
      </c>
      <c r="AE3578" s="93">
        <f>IF(AL3578="","",+AL3578*AB3578)</f>
        <v>1.0563526185421095</v>
      </c>
      <c r="AF3578" s="92">
        <f>IF(AL3578="","",+AL3578-AE3578)</f>
        <v>2.7503234843123385</v>
      </c>
      <c r="AG3578" s="93">
        <f>+V3578</f>
        <v>1.4941203703703705</v>
      </c>
      <c r="AH3578" s="92">
        <f>IF(AF3578="","",+AF3578-AG3578)</f>
        <v>1.256203113941968</v>
      </c>
      <c r="AI3578" s="92">
        <f>IF(AH3578="","",+AH3578*AC3578)</f>
        <v>15.074437367303616</v>
      </c>
      <c r="AJ3578" s="93">
        <v>1.99</v>
      </c>
      <c r="AK3578" s="94">
        <v>0.33</v>
      </c>
      <c r="AL3578" s="93">
        <f>IF(V3578=0,"",V3578/(1-AB3578-AK3578))</f>
        <v>3.806676102854448</v>
      </c>
      <c r="AM3578" s="95">
        <v>0.33</v>
      </c>
      <c r="AN3578" s="93">
        <f>IF(V3578=0,"",V3578/(1-AB3578-AM3578))</f>
        <v>3.806676102854448</v>
      </c>
      <c r="AO3578" s="96">
        <v>1.2</v>
      </c>
      <c r="AP3578" s="93">
        <f>IF(BD!AJ3578="","",BD!AJ3578*BD!AO3578)</f>
        <v>2.388</v>
      </c>
      <c r="AQ3578" s="91">
        <f>BD!AM3578/BD!AK3578-1</f>
        <v>0</v>
      </c>
      <c r="AR3578" s="91">
        <f>IF(BD!AN3578="","",IF(BD!AJ3578="","",BD!AN3578/BD!AJ3578-1))</f>
        <v>0.9129025642484663</v>
      </c>
      <c r="AS3578" s="91" t="str">
        <f>IF(BD!AN3578="","",IF(BD!AN3578&lt;BD!AL3578,"ABAIXO DA META","DENTRO DA META"))</f>
        <v>DENTRO DA META</v>
      </c>
      <c r="AT3578" s="91" t="str">
        <f>IF(BD!AJ3578="","EM ANÁLISE",IF(BD!AP3578&gt;=BD!AN3578,"GO", "NO GO"))</f>
        <v>NO GO</v>
      </c>
      <c r="AU3578" s="97">
        <f>IF(AN3578="","",+BD!$AN3578-AJ3578)</f>
        <v>1.816676102854448</v>
      </c>
      <c r="AV3578" s="98"/>
      <c r="AW3578" s="90">
        <f>BD!P3578*BD!AC3578</f>
        <v>24.311111111111114</v>
      </c>
      <c r="AX3578" s="90">
        <f>BD!V3578*BD!AC3578</f>
        <v>17.929444444444446</v>
      </c>
      <c r="AY3578" s="90">
        <f>IF(BD!AN3578="","",BD!AN3578*BD!AC3578)</f>
        <v>45.680113234253376</v>
      </c>
      <c r="AZ3578" s="75" t="s">
        <v>5272</v>
      </c>
      <c r="BA3578" s="75" t="s">
        <v>124</v>
      </c>
      <c r="BB3578" s="75">
        <v>1</v>
      </c>
      <c r="BC3578" s="75" t="s">
        <v>125</v>
      </c>
      <c r="BD3578" s="99" t="s">
        <v>5257</v>
      </c>
      <c r="BE3578" s="100" t="s">
        <v>4</v>
      </c>
      <c r="BF3578" s="100" t="s">
        <v>4</v>
      </c>
      <c r="BG3578" s="99" t="s">
        <v>5258</v>
      </c>
      <c r="BH3578" s="101"/>
      <c r="BI3578" s="101"/>
      <c r="BJ3578" s="101"/>
      <c r="BK3578" s="101"/>
      <c r="BL3578" s="101"/>
      <c r="BM3578" s="101"/>
      <c r="BN3578" s="101"/>
      <c r="BO3578" s="103"/>
      <c r="BP3578" s="99">
        <v>140.622</v>
      </c>
      <c r="BQ3578" s="99">
        <v>121</v>
      </c>
      <c r="BR3578" s="101"/>
      <c r="BS3578" s="99" t="s">
        <v>5260</v>
      </c>
      <c r="BT3578" s="99" t="s">
        <v>5261</v>
      </c>
      <c r="BU3578" s="99">
        <v>5102</v>
      </c>
      <c r="BV3578" s="99"/>
      <c r="BW3578" s="99"/>
      <c r="BX3578" s="99"/>
      <c r="BY3578" s="99"/>
      <c r="BZ3578" s="99"/>
      <c r="CA3578" s="99"/>
      <c r="CB3578" s="99"/>
      <c r="CC3578" s="99">
        <v>102</v>
      </c>
      <c r="CD3578" s="99">
        <v>8</v>
      </c>
      <c r="CE3578" s="99">
        <v>8</v>
      </c>
      <c r="CF3578" s="99"/>
      <c r="CG3578" s="37" t="e">
        <f>VLOOKUP(Table_1[[#This Row],[EAN]],'[1]Planilha1'!$E:$R,13,0)</f>
        <v>#N/A</v>
      </c>
    </row>
    <row r="3579" ht="15" hidden="1">
      <c r="A3579" s="7"/>
      <c r="B3579" s="84" t="s">
        <v>2735</v>
      </c>
      <c r="C3579" s="75">
        <v>222898</v>
      </c>
      <c r="D3579" s="75">
        <v>12407264</v>
      </c>
      <c r="E3579" s="85">
        <v>7891000283950</v>
      </c>
      <c r="F3579" s="86" t="s">
        <v>4104</v>
      </c>
      <c r="G3579" s="75" t="s">
        <v>21</v>
      </c>
      <c r="H3579" s="75">
        <v>470</v>
      </c>
      <c r="I3579" s="87" t="s">
        <v>3887</v>
      </c>
      <c r="J3579" s="75" t="s">
        <v>3189</v>
      </c>
      <c r="K3579" s="88" t="s">
        <v>84</v>
      </c>
      <c r="L3579" s="88">
        <v>54</v>
      </c>
      <c r="M3579" s="88">
        <v>0</v>
      </c>
      <c r="N3579" s="75" t="s">
        <v>85</v>
      </c>
      <c r="O3579" s="75" t="s">
        <v>122</v>
      </c>
      <c r="P3579" s="106">
        <v>2.025925925925926</v>
      </c>
      <c r="Q3579" s="90">
        <f>(17/100+7.6/100+1.65/100)*P3579</f>
        <v>0.5318055555555556</v>
      </c>
      <c r="R3579" s="104"/>
      <c r="S3579" s="104"/>
      <c r="T3579" s="104"/>
      <c r="U3579" s="104"/>
      <c r="V3579" s="90">
        <f>+P3579-Q3579+R3579+S3579+T3579+U3579</f>
        <v>1.4941203703703705</v>
      </c>
      <c r="W3579" s="91">
        <f>(1.02/100)</f>
        <v>1.02E-2</v>
      </c>
      <c r="X3579" s="91">
        <v>4.8E-3</v>
      </c>
      <c r="Y3579" s="91">
        <v>0.17</v>
      </c>
      <c r="Z3579" s="91">
        <v>1.65E-2</v>
      </c>
      <c r="AA3579" s="91">
        <v>7.6E-2</v>
      </c>
      <c r="AB3579" s="91">
        <f>SUM(W3579:AA3579)</f>
        <v>0.2775</v>
      </c>
      <c r="AC3579" s="75">
        <v>12</v>
      </c>
      <c r="AD3579" s="92">
        <f>IF(AL3579="","",+AC3579*AL3579)</f>
        <v>45.680113234253376</v>
      </c>
      <c r="AE3579" s="93">
        <f>IF(AL3579="","",+AL3579*AB3579)</f>
        <v>1.0563526185421095</v>
      </c>
      <c r="AF3579" s="92">
        <f>IF(AL3579="","",+AL3579-AE3579)</f>
        <v>2.7503234843123385</v>
      </c>
      <c r="AG3579" s="93">
        <f>+V3579</f>
        <v>1.4941203703703705</v>
      </c>
      <c r="AH3579" s="92">
        <f>IF(AF3579="","",+AF3579-AG3579)</f>
        <v>1.256203113941968</v>
      </c>
      <c r="AI3579" s="92">
        <f>IF(AH3579="","",+AH3579*AC3579)</f>
        <v>15.074437367303616</v>
      </c>
      <c r="AJ3579" s="93">
        <v>3.806676102854448</v>
      </c>
      <c r="AK3579" s="94">
        <v>0.33</v>
      </c>
      <c r="AL3579" s="93">
        <f>IF(V3579=0,"",V3579/(1-AB3579-AK3579))</f>
        <v>3.806676102854448</v>
      </c>
      <c r="AM3579" s="95">
        <v>0.33</v>
      </c>
      <c r="AN3579" s="93">
        <f>IF(V3579=0,"",V3579/(1-AB3579-AM3579))</f>
        <v>3.806676102854448</v>
      </c>
      <c r="AO3579" s="96">
        <v>1.2</v>
      </c>
      <c r="AP3579" s="93">
        <f>IF(BD!AJ3579="","",BD!AJ3579*BD!AO3579)</f>
        <v>4.5680113234253374</v>
      </c>
      <c r="AQ3579" s="91">
        <f>BD!AM3579/BD!AK3579-1</f>
        <v>0</v>
      </c>
      <c r="AR3579" s="91">
        <f>IF(BD!AN3579="","",IF(BD!AJ3579="","",BD!AN3579/BD!AJ3579-1))</f>
        <v>0</v>
      </c>
      <c r="AS3579" s="91" t="str">
        <f>IF(BD!AN3579="","",IF(BD!AN3579&lt;BD!AL3579,"ABAIXO DA META","DENTRO DA META"))</f>
        <v>DENTRO DA META</v>
      </c>
      <c r="AT3579" s="91" t="str">
        <f>IF(BD!AJ3579="","EM ANÁLISE",IF(BD!AP3579&gt;=BD!AN3579,"GO", "NO GO"))</f>
        <v>GO</v>
      </c>
      <c r="AU3579" s="97">
        <f>IF(AN3579="","",+BD!$AN3579-AJ3579)</f>
        <v>0</v>
      </c>
      <c r="AV3579" s="98"/>
      <c r="AW3579" s="90">
        <f>BD!P3579*BD!AC3579</f>
        <v>24.311111111111114</v>
      </c>
      <c r="AX3579" s="90">
        <f>BD!V3579*BD!AC3579</f>
        <v>17.929444444444446</v>
      </c>
      <c r="AY3579" s="90">
        <f>IF(BD!AN3579="","",BD!AN3579*BD!AC3579)</f>
        <v>45.680113234253376</v>
      </c>
      <c r="AZ3579" s="75" t="s">
        <v>5272</v>
      </c>
      <c r="BA3579" s="75" t="s">
        <v>124</v>
      </c>
      <c r="BB3579" s="75">
        <v>1</v>
      </c>
      <c r="BC3579" s="75" t="s">
        <v>125</v>
      </c>
      <c r="BD3579" s="99" t="s">
        <v>5257</v>
      </c>
      <c r="BE3579" s="100" t="s">
        <v>4</v>
      </c>
      <c r="BF3579" s="100" t="s">
        <v>4</v>
      </c>
      <c r="BG3579" s="99" t="s">
        <v>5258</v>
      </c>
      <c r="BH3579" s="101"/>
      <c r="BI3579" s="101"/>
      <c r="BJ3579" s="101"/>
      <c r="BK3579" s="101"/>
      <c r="BL3579" s="101"/>
      <c r="BM3579" s="101"/>
      <c r="BN3579" s="101"/>
      <c r="BO3579" s="103"/>
      <c r="BP3579" s="99">
        <v>140.622</v>
      </c>
      <c r="BQ3579" s="99">
        <v>121</v>
      </c>
      <c r="BR3579" s="101"/>
      <c r="BS3579" s="99" t="s">
        <v>5260</v>
      </c>
      <c r="BT3579" s="99" t="s">
        <v>5261</v>
      </c>
      <c r="BU3579" s="99">
        <v>5102</v>
      </c>
      <c r="BV3579" s="99"/>
      <c r="BW3579" s="99"/>
      <c r="BX3579" s="99"/>
      <c r="BY3579" s="99"/>
      <c r="BZ3579" s="99"/>
      <c r="CA3579" s="99"/>
      <c r="CB3579" s="99"/>
      <c r="CC3579" s="99">
        <v>102</v>
      </c>
      <c r="CD3579" s="99">
        <v>8</v>
      </c>
      <c r="CE3579" s="99">
        <v>8</v>
      </c>
      <c r="CF3579" s="99"/>
      <c r="CG3579" s="37" t="e">
        <f>VLOOKUP(Table_1[[#This Row],[EAN]],'[1]Planilha1'!$E:$R,13,0)</f>
        <v>#N/A</v>
      </c>
    </row>
    <row r="3580" ht="15" hidden="1">
      <c r="A3580" s="7"/>
      <c r="B3580" s="84" t="s">
        <v>2735</v>
      </c>
      <c r="C3580" s="75">
        <v>222899</v>
      </c>
      <c r="D3580" s="75"/>
      <c r="E3580" s="85">
        <v>7891168100069</v>
      </c>
      <c r="F3580" s="86" t="s">
        <v>4105</v>
      </c>
      <c r="G3580" s="75" t="s">
        <v>21</v>
      </c>
      <c r="H3580" s="75">
        <v>470</v>
      </c>
      <c r="I3580" s="87" t="s">
        <v>3887</v>
      </c>
      <c r="J3580" s="75" t="s">
        <v>3189</v>
      </c>
      <c r="K3580" s="88" t="s">
        <v>84</v>
      </c>
      <c r="L3580" s="88">
        <v>40</v>
      </c>
      <c r="M3580" s="88">
        <v>0</v>
      </c>
      <c r="N3580" s="75" t="s">
        <v>85</v>
      </c>
      <c r="O3580" s="75"/>
      <c r="P3580" s="106"/>
      <c r="Q3580" s="90">
        <f>(17/100+7.6/100+1.65/100)*P3580</f>
        <v>0</v>
      </c>
      <c r="R3580" s="104"/>
      <c r="S3580" s="104"/>
      <c r="T3580" s="104"/>
      <c r="U3580" s="104"/>
      <c r="V3580" s="90">
        <f>+P3580-Q3580+R3580+S3580+T3580+U3580</f>
        <v>0</v>
      </c>
      <c r="W3580" s="91">
        <f>(1.02/100)</f>
        <v>1.02E-2</v>
      </c>
      <c r="X3580" s="91">
        <v>4.8E-3</v>
      </c>
      <c r="Y3580" s="91">
        <v>0.17</v>
      </c>
      <c r="Z3580" s="91">
        <v>1.65E-2</v>
      </c>
      <c r="AA3580" s="91">
        <v>7.6E-2</v>
      </c>
      <c r="AB3580" s="91">
        <f>SUM(W3580:AA3580)</f>
        <v>0.2775</v>
      </c>
      <c r="AC3580" s="75">
        <v>12</v>
      </c>
      <c r="AD3580" s="92">
        <f>IF(AL3580="","",+AC3580*AL3580)</f>
      </c>
      <c r="AE3580" s="93">
        <f>IF(AL3580="","",+AL3580*AB3580)</f>
      </c>
      <c r="AF3580" s="92">
        <f>IF(AL3580="","",+AL3580-AE3580)</f>
      </c>
      <c r="AG3580" s="93">
        <f>+V3580</f>
        <v>0</v>
      </c>
      <c r="AH3580" s="92">
        <f>IF(AF3580="","",+AF3580-AG3580)</f>
      </c>
      <c r="AI3580" s="92">
        <f>IF(AH3580="","",+AH3580*AC3580)</f>
      </c>
      <c r="AJ3580" s="93"/>
      <c r="AK3580" s="94">
        <v>0.33</v>
      </c>
      <c r="AL3580" s="93">
        <f>IF(V3580=0,"",V3580/(1-AB3580-AK3580))</f>
      </c>
      <c r="AM3580" s="95">
        <v>0.33</v>
      </c>
      <c r="AN3580" s="93">
        <f>IF(V3580=0,"",V3580/(1-AB3580-AM3580))</f>
      </c>
      <c r="AO3580" s="96">
        <v>1.2</v>
      </c>
      <c r="AP3580" s="93">
        <f>IF(BD!AJ3580="","",BD!AJ3580*BD!AO3580)</f>
      </c>
      <c r="AQ3580" s="91">
        <f>BD!AM3580/BD!AK3580-1</f>
        <v>0</v>
      </c>
      <c r="AR3580" s="91">
        <f>IF(BD!AN3580="","",IF(BD!AJ3580="","",BD!AN3580/BD!AJ3580-1))</f>
      </c>
      <c r="AS3580" s="91">
        <f>IF(BD!AN3580="","",IF(BD!AN3580&lt;BD!AL3580,"ABAIXO DA META","DENTRO DA META"))</f>
      </c>
      <c r="AT3580" s="91" t="str">
        <f>IF(BD!AJ3580="","EM ANÁLISE",IF(BD!AP3580&gt;=BD!AN3580,"GO", "NO GO"))</f>
        <v>EM ANÁLISE</v>
      </c>
      <c r="AU3580" s="97">
        <f>IF(AN3580="","",+BD!$AN3580-AJ3580)</f>
      </c>
      <c r="AV3580" s="98"/>
      <c r="AW3580" s="90">
        <f>BD!P3580*BD!AC3580</f>
        <v>0</v>
      </c>
      <c r="AX3580" s="90">
        <f>BD!V3580*BD!AC3580</f>
        <v>0</v>
      </c>
      <c r="AY3580" s="90">
        <f>IF(BD!AN3580="","",BD!AN3580*BD!AC3580)</f>
      </c>
      <c r="AZ3580" s="75" t="s">
        <v>123</v>
      </c>
      <c r="BA3580" s="75" t="s">
        <v>124</v>
      </c>
      <c r="BB3580" s="75">
        <v>1</v>
      </c>
      <c r="BC3580" s="75" t="s">
        <v>125</v>
      </c>
      <c r="BD3580" s="104"/>
      <c r="BE3580" s="104"/>
      <c r="BF3580" s="101"/>
      <c r="BG3580" s="101"/>
      <c r="BH3580" s="101"/>
      <c r="BI3580" s="101"/>
      <c r="BJ3580" s="101"/>
      <c r="BK3580" s="101"/>
      <c r="BL3580" s="101"/>
      <c r="BM3580" s="101"/>
      <c r="BN3580" s="101"/>
      <c r="BO3580" s="103"/>
      <c r="BP3580" s="101"/>
      <c r="BQ3580" s="101"/>
      <c r="BR3580" s="101"/>
      <c r="BS3580" s="101"/>
      <c r="BT3580" s="101"/>
      <c r="BU3580" s="101"/>
      <c r="BV3580" s="101"/>
      <c r="BW3580" s="101"/>
      <c r="BX3580" s="101"/>
      <c r="BY3580" s="101"/>
      <c r="BZ3580" s="101"/>
      <c r="CA3580" s="101"/>
      <c r="CB3580" s="101"/>
      <c r="CC3580" s="101"/>
      <c r="CD3580" s="101"/>
      <c r="CE3580" s="101"/>
      <c r="CF3580" s="101"/>
      <c r="CG3580" s="37" t="e">
        <f>VLOOKUP(Table_1[[#This Row],[EAN]],'[1]Planilha1'!$E:$R,13,0)</f>
        <v>#N/A</v>
      </c>
    </row>
    <row r="3581" ht="15" hidden="1">
      <c r="A3581" s="7"/>
      <c r="B3581" s="84" t="s">
        <v>2735</v>
      </c>
      <c r="C3581" s="75">
        <v>222900</v>
      </c>
      <c r="D3581" s="75">
        <v>418872</v>
      </c>
      <c r="E3581" s="85">
        <v>7891168100014</v>
      </c>
      <c r="F3581" s="86" t="s">
        <v>4106</v>
      </c>
      <c r="G3581" s="75" t="s">
        <v>21</v>
      </c>
      <c r="H3581" s="75">
        <v>470</v>
      </c>
      <c r="I3581" s="87" t="s">
        <v>3887</v>
      </c>
      <c r="J3581" s="75" t="s">
        <v>3189</v>
      </c>
      <c r="K3581" s="88" t="s">
        <v>84</v>
      </c>
      <c r="L3581" s="88">
        <v>40</v>
      </c>
      <c r="M3581" s="88">
        <v>0</v>
      </c>
      <c r="N3581" s="75" t="s">
        <v>85</v>
      </c>
      <c r="O3581" s="75" t="s">
        <v>122</v>
      </c>
      <c r="P3581" s="106">
        <v>2.34825</v>
      </c>
      <c r="Q3581" s="90">
        <f>(17/100+7.6/100+1.65/100)*P3581</f>
        <v>0.616415625</v>
      </c>
      <c r="R3581" s="104"/>
      <c r="S3581" s="104"/>
      <c r="T3581" s="104"/>
      <c r="U3581" s="104"/>
      <c r="V3581" s="90">
        <f>+P3581-Q3581+R3581+S3581+T3581+U3581</f>
        <v>1.731834375</v>
      </c>
      <c r="W3581" s="91">
        <f>(1.02/100)</f>
        <v>1.02E-2</v>
      </c>
      <c r="X3581" s="91">
        <v>4.8E-3</v>
      </c>
      <c r="Y3581" s="91">
        <v>0.17</v>
      </c>
      <c r="Z3581" s="91">
        <v>1.65E-2</v>
      </c>
      <c r="AA3581" s="91">
        <v>7.6E-2</v>
      </c>
      <c r="AB3581" s="91">
        <f>SUM(W3581:AA3581)</f>
        <v>0.2775</v>
      </c>
      <c r="AC3581" s="75">
        <v>12</v>
      </c>
      <c r="AD3581" s="92">
        <f>IF(AL3581="","",+AC3581*AL3581)</f>
        <v>52.94780254777072</v>
      </c>
      <c r="AE3581" s="93">
        <f>IF(AL3581="","",+AL3581*AB3581)</f>
        <v>1.2244179339171979</v>
      </c>
      <c r="AF3581" s="92">
        <f>IF(AL3581="","",+AL3581-AE3581)</f>
        <v>3.1878989450636954</v>
      </c>
      <c r="AG3581" s="93">
        <f>+V3581</f>
        <v>1.731834375</v>
      </c>
      <c r="AH3581" s="92">
        <f>IF(AF3581="","",+AF3581-AG3581)</f>
        <v>1.4560645700636954</v>
      </c>
      <c r="AI3581" s="92">
        <f>IF(AH3581="","",+AH3581*AC3581)</f>
        <v>17.472774840764345</v>
      </c>
      <c r="AJ3581" s="93">
        <v>3.9</v>
      </c>
      <c r="AK3581" s="94">
        <v>0.33</v>
      </c>
      <c r="AL3581" s="93">
        <f>IF(V3581=0,"",V3581/(1-AB3581-AK3581))</f>
        <v>4.412316878980893</v>
      </c>
      <c r="AM3581" s="95">
        <v>0.33</v>
      </c>
      <c r="AN3581" s="93">
        <f>IF(V3581=0,"",V3581/(1-AB3581-AM3581))</f>
        <v>4.412316878980893</v>
      </c>
      <c r="AO3581" s="96">
        <v>1.2</v>
      </c>
      <c r="AP3581" s="93">
        <f>IF(BD!AJ3581="","",BD!AJ3581*BD!AO3581)</f>
        <v>4.68</v>
      </c>
      <c r="AQ3581" s="91">
        <f>BD!AM3581/BD!AK3581-1</f>
        <v>0</v>
      </c>
      <c r="AR3581" s="91">
        <f>IF(BD!AN3581="","",IF(BD!AJ3581="","",BD!AN3581/BD!AJ3581-1))</f>
        <v>0.13136330230279314</v>
      </c>
      <c r="AS3581" s="91" t="str">
        <f>IF(BD!AN3581="","",IF(BD!AN3581&lt;BD!AL3581,"ABAIXO DA META","DENTRO DA META"))</f>
        <v>DENTRO DA META</v>
      </c>
      <c r="AT3581" s="91" t="str">
        <f>IF(BD!AJ3581="","EM ANÁLISE",IF(BD!AP3581&gt;=BD!AN3581,"GO", "NO GO"))</f>
        <v>GO</v>
      </c>
      <c r="AU3581" s="97">
        <f>IF(AN3581="","",+BD!$AN3581-AJ3581)</f>
        <v>0.5123168789808932</v>
      </c>
      <c r="AV3581" s="98"/>
      <c r="AW3581" s="90">
        <f>BD!P3581*BD!AC3581</f>
        <v>28.179000000000002</v>
      </c>
      <c r="AX3581" s="90">
        <f>BD!V3581*BD!AC3581</f>
        <v>20.7820125</v>
      </c>
      <c r="AY3581" s="90">
        <f>IF(BD!AN3581="","",BD!AN3581*BD!AC3581)</f>
        <v>52.94780254777072</v>
      </c>
      <c r="AZ3581" s="75" t="s">
        <v>5272</v>
      </c>
      <c r="BA3581" s="75" t="s">
        <v>124</v>
      </c>
      <c r="BB3581" s="75">
        <v>1</v>
      </c>
      <c r="BC3581" s="75" t="s">
        <v>125</v>
      </c>
      <c r="BD3581" s="99" t="s">
        <v>5257</v>
      </c>
      <c r="BE3581" s="100" t="s">
        <v>4</v>
      </c>
      <c r="BF3581" s="100" t="s">
        <v>4</v>
      </c>
      <c r="BG3581" s="99" t="s">
        <v>5258</v>
      </c>
      <c r="BH3581" s="101"/>
      <c r="BI3581" s="101"/>
      <c r="BJ3581" s="101"/>
      <c r="BK3581" s="101"/>
      <c r="BL3581" s="101"/>
      <c r="BM3581" s="101"/>
      <c r="BN3581" s="101"/>
      <c r="BO3581" s="103"/>
      <c r="BP3581" s="99">
        <v>140.622</v>
      </c>
      <c r="BQ3581" s="99">
        <v>121</v>
      </c>
      <c r="BR3581" s="101"/>
      <c r="BS3581" s="99" t="s">
        <v>5260</v>
      </c>
      <c r="BT3581" s="99" t="s">
        <v>5261</v>
      </c>
      <c r="BU3581" s="99">
        <v>5102</v>
      </c>
      <c r="BV3581" s="99"/>
      <c r="BW3581" s="99"/>
      <c r="BX3581" s="99"/>
      <c r="BY3581" s="99"/>
      <c r="BZ3581" s="99"/>
      <c r="CA3581" s="99"/>
      <c r="CB3581" s="99"/>
      <c r="CC3581" s="99">
        <v>102</v>
      </c>
      <c r="CD3581" s="99">
        <v>8</v>
      </c>
      <c r="CE3581" s="99">
        <v>8</v>
      </c>
      <c r="CF3581" s="99"/>
      <c r="CG3581" s="37" t="e">
        <f>VLOOKUP(Table_1[[#This Row],[EAN]],'[1]Planilha1'!$E:$R,13,0)</f>
        <v>#N/A</v>
      </c>
    </row>
    <row r="3582" ht="15" hidden="1">
      <c r="A3582" s="7"/>
      <c r="B3582" s="84" t="s">
        <v>2735</v>
      </c>
      <c r="C3582" s="75">
        <v>222901</v>
      </c>
      <c r="D3582" s="75">
        <v>12463873</v>
      </c>
      <c r="E3582" s="85">
        <v>7891000329498</v>
      </c>
      <c r="F3582" s="86" t="s">
        <v>4107</v>
      </c>
      <c r="G3582" s="75" t="s">
        <v>21</v>
      </c>
      <c r="H3582" s="75">
        <v>470</v>
      </c>
      <c r="I3582" s="87" t="s">
        <v>3887</v>
      </c>
      <c r="J3582" s="75" t="s">
        <v>3189</v>
      </c>
      <c r="K3582" s="88" t="s">
        <v>84</v>
      </c>
      <c r="L3582" s="88">
        <v>48</v>
      </c>
      <c r="M3582" s="88">
        <v>0</v>
      </c>
      <c r="N3582" s="75" t="s">
        <v>85</v>
      </c>
      <c r="O3582" s="75" t="s">
        <v>122</v>
      </c>
      <c r="P3582" s="106">
        <v>2.2547916666666667</v>
      </c>
      <c r="Q3582" s="90">
        <f>(17/100+7.6/100+1.65/100)*P3582</f>
        <v>0.5918828125000001</v>
      </c>
      <c r="R3582" s="104"/>
      <c r="S3582" s="104"/>
      <c r="T3582" s="104"/>
      <c r="U3582" s="104"/>
      <c r="V3582" s="90">
        <f>+P3582-Q3582+R3582+S3582+T3582+U3582</f>
        <v>1.6629088541666666</v>
      </c>
      <c r="W3582" s="91">
        <f>(1.02/100)</f>
        <v>1.02E-2</v>
      </c>
      <c r="X3582" s="91">
        <v>4.8E-3</v>
      </c>
      <c r="Y3582" s="91">
        <v>0.17</v>
      </c>
      <c r="Z3582" s="91">
        <v>1.65E-2</v>
      </c>
      <c r="AA3582" s="91">
        <v>7.6E-2</v>
      </c>
      <c r="AB3582" s="91">
        <f>SUM(W3582:AA3582)</f>
        <v>0.2775</v>
      </c>
      <c r="AC3582" s="75">
        <v>12</v>
      </c>
      <c r="AD3582" s="92">
        <f>IF(AL3582="","",+AC3582*AL3582)</f>
        <v>50.84052547770702</v>
      </c>
      <c r="AE3582" s="93">
        <f>IF(AL3582="","",+AL3582*AB3582)</f>
        <v>1.175687151671975</v>
      </c>
      <c r="AF3582" s="92">
        <f>IF(AL3582="","",+AL3582-AE3582)</f>
        <v>3.06102330480361</v>
      </c>
      <c r="AG3582" s="93">
        <f>+V3582</f>
        <v>1.6629088541666666</v>
      </c>
      <c r="AH3582" s="92">
        <f>IF(AF3582="","",+AF3582-AG3582)</f>
        <v>1.3981144506369434</v>
      </c>
      <c r="AI3582" s="92">
        <f>IF(AH3582="","",+AH3582*AC3582)</f>
        <v>16.77737340764332</v>
      </c>
      <c r="AJ3582" s="93">
        <v>3.8</v>
      </c>
      <c r="AK3582" s="94">
        <v>0.33</v>
      </c>
      <c r="AL3582" s="93">
        <f>IF(V3582=0,"",V3582/(1-AB3582-AK3582))</f>
        <v>4.236710456475585</v>
      </c>
      <c r="AM3582" s="95">
        <v>0.33</v>
      </c>
      <c r="AN3582" s="93">
        <f>IF(V3582=0,"",V3582/(1-AB3582-AM3582))</f>
        <v>4.236710456475585</v>
      </c>
      <c r="AO3582" s="96">
        <v>1.2</v>
      </c>
      <c r="AP3582" s="93">
        <f>IF(BD!AJ3582="","",BD!AJ3582*BD!AO3582)</f>
        <v>4.56</v>
      </c>
      <c r="AQ3582" s="91">
        <f>BD!AM3582/BD!AK3582-1</f>
        <v>0</v>
      </c>
      <c r="AR3582" s="91">
        <f>IF(BD!AN3582="","",IF(BD!AJ3582="","",BD!AN3582/BD!AJ3582-1))</f>
        <v>0.11492380433568017</v>
      </c>
      <c r="AS3582" s="91" t="str">
        <f>IF(BD!AN3582="","",IF(BD!AN3582&lt;BD!AL3582,"ABAIXO DA META","DENTRO DA META"))</f>
        <v>DENTRO DA META</v>
      </c>
      <c r="AT3582" s="91" t="str">
        <f>IF(BD!AJ3582="","EM ANÁLISE",IF(BD!AP3582&gt;=BD!AN3582,"GO", "NO GO"))</f>
        <v>GO</v>
      </c>
      <c r="AU3582" s="97">
        <f>IF(AN3582="","",+BD!$AN3582-AJ3582)</f>
        <v>0.43671045647558504</v>
      </c>
      <c r="AV3582" s="98"/>
      <c r="AW3582" s="90">
        <f>BD!P3582*BD!AC3582</f>
        <v>27.0575</v>
      </c>
      <c r="AX3582" s="90">
        <f>BD!V3582*BD!AC3582</f>
        <v>19.95490625</v>
      </c>
      <c r="AY3582" s="90">
        <f>IF(BD!AN3582="","",BD!AN3582*BD!AC3582)</f>
        <v>50.84052547770702</v>
      </c>
      <c r="AZ3582" s="75" t="s">
        <v>5272</v>
      </c>
      <c r="BA3582" s="75" t="s">
        <v>124</v>
      </c>
      <c r="BB3582" s="75">
        <v>1</v>
      </c>
      <c r="BC3582" s="75" t="s">
        <v>125</v>
      </c>
      <c r="BD3582" s="99" t="s">
        <v>5257</v>
      </c>
      <c r="BE3582" s="100" t="s">
        <v>4</v>
      </c>
      <c r="BF3582" s="100" t="s">
        <v>4</v>
      </c>
      <c r="BG3582" s="99" t="s">
        <v>5258</v>
      </c>
      <c r="BH3582" s="101"/>
      <c r="BI3582" s="101"/>
      <c r="BJ3582" s="101"/>
      <c r="BK3582" s="101"/>
      <c r="BL3582" s="101"/>
      <c r="BM3582" s="101"/>
      <c r="BN3582" s="101"/>
      <c r="BO3582" s="103"/>
      <c r="BP3582" s="99">
        <v>140.622</v>
      </c>
      <c r="BQ3582" s="99">
        <v>121</v>
      </c>
      <c r="BR3582" s="101"/>
      <c r="BS3582" s="99" t="s">
        <v>5260</v>
      </c>
      <c r="BT3582" s="99" t="s">
        <v>5261</v>
      </c>
      <c r="BU3582" s="99">
        <v>5102</v>
      </c>
      <c r="BV3582" s="99"/>
      <c r="BW3582" s="99"/>
      <c r="BX3582" s="99"/>
      <c r="BY3582" s="99"/>
      <c r="BZ3582" s="99"/>
      <c r="CA3582" s="99"/>
      <c r="CB3582" s="99"/>
      <c r="CC3582" s="99">
        <v>102</v>
      </c>
      <c r="CD3582" s="99">
        <v>8</v>
      </c>
      <c r="CE3582" s="99">
        <v>8</v>
      </c>
      <c r="CF3582" s="99"/>
      <c r="CG3582" s="37" t="e">
        <f>VLOOKUP(Table_1[[#This Row],[EAN]],'[1]Planilha1'!$E:$R,13,0)</f>
        <v>#N/A</v>
      </c>
    </row>
    <row r="3583" ht="15" hidden="1">
      <c r="A3583" s="7"/>
      <c r="B3583" s="84" t="s">
        <v>2735</v>
      </c>
      <c r="C3583" s="75">
        <v>222902</v>
      </c>
      <c r="D3583" s="75">
        <v>12463859</v>
      </c>
      <c r="E3583" s="85">
        <v>7891000329450</v>
      </c>
      <c r="F3583" s="86" t="s">
        <v>4108</v>
      </c>
      <c r="G3583" s="75" t="s">
        <v>21</v>
      </c>
      <c r="H3583" s="75">
        <v>470</v>
      </c>
      <c r="I3583" s="87" t="s">
        <v>3887</v>
      </c>
      <c r="J3583" s="75" t="s">
        <v>3189</v>
      </c>
      <c r="K3583" s="88" t="s">
        <v>84</v>
      </c>
      <c r="L3583" s="88">
        <v>48</v>
      </c>
      <c r="M3583" s="88">
        <v>0</v>
      </c>
      <c r="N3583" s="75" t="s">
        <v>85</v>
      </c>
      <c r="O3583" s="75" t="s">
        <v>122</v>
      </c>
      <c r="P3583" s="106">
        <v>2.2547916666666667</v>
      </c>
      <c r="Q3583" s="90">
        <f>(17/100+7.6/100+1.65/100)*P3583</f>
        <v>0.5918828125000001</v>
      </c>
      <c r="R3583" s="104"/>
      <c r="S3583" s="104"/>
      <c r="T3583" s="104"/>
      <c r="U3583" s="104"/>
      <c r="V3583" s="90">
        <f>+P3583-Q3583+R3583+S3583+T3583+U3583</f>
        <v>1.6629088541666666</v>
      </c>
      <c r="W3583" s="91">
        <f>(1.02/100)</f>
        <v>1.02E-2</v>
      </c>
      <c r="X3583" s="91">
        <v>4.8E-3</v>
      </c>
      <c r="Y3583" s="91">
        <v>0.17</v>
      </c>
      <c r="Z3583" s="91">
        <v>1.65E-2</v>
      </c>
      <c r="AA3583" s="91">
        <v>7.6E-2</v>
      </c>
      <c r="AB3583" s="91">
        <f>SUM(W3583:AA3583)</f>
        <v>0.2775</v>
      </c>
      <c r="AC3583" s="75">
        <v>12</v>
      </c>
      <c r="AD3583" s="92">
        <f>IF(AL3583="","",+AC3583*AL3583)</f>
        <v>50.84052547770702</v>
      </c>
      <c r="AE3583" s="93">
        <f>IF(AL3583="","",+AL3583*AB3583)</f>
        <v>1.175687151671975</v>
      </c>
      <c r="AF3583" s="92">
        <f>IF(AL3583="","",+AL3583-AE3583)</f>
        <v>3.06102330480361</v>
      </c>
      <c r="AG3583" s="93">
        <f>+V3583</f>
        <v>1.6629088541666666</v>
      </c>
      <c r="AH3583" s="92">
        <f>IF(AF3583="","",+AF3583-AG3583)</f>
        <v>1.3981144506369434</v>
      </c>
      <c r="AI3583" s="92">
        <f>IF(AH3583="","",+AH3583*AC3583)</f>
        <v>16.77737340764332</v>
      </c>
      <c r="AJ3583" s="93">
        <v>3.8</v>
      </c>
      <c r="AK3583" s="94">
        <v>0.33</v>
      </c>
      <c r="AL3583" s="93">
        <f>IF(V3583=0,"",V3583/(1-AB3583-AK3583))</f>
        <v>4.236710456475585</v>
      </c>
      <c r="AM3583" s="95">
        <v>0.33</v>
      </c>
      <c r="AN3583" s="93">
        <f>IF(V3583=0,"",V3583/(1-AB3583-AM3583))</f>
        <v>4.236710456475585</v>
      </c>
      <c r="AO3583" s="96">
        <v>1.2</v>
      </c>
      <c r="AP3583" s="93">
        <f>IF(BD!AJ3583="","",BD!AJ3583*BD!AO3583)</f>
        <v>4.56</v>
      </c>
      <c r="AQ3583" s="91">
        <f>BD!AM3583/BD!AK3583-1</f>
        <v>0</v>
      </c>
      <c r="AR3583" s="91">
        <f>IF(BD!AN3583="","",IF(BD!AJ3583="","",BD!AN3583/BD!AJ3583-1))</f>
        <v>0.11492380433568017</v>
      </c>
      <c r="AS3583" s="91" t="str">
        <f>IF(BD!AN3583="","",IF(BD!AN3583&lt;BD!AL3583,"ABAIXO DA META","DENTRO DA META"))</f>
        <v>DENTRO DA META</v>
      </c>
      <c r="AT3583" s="91" t="str">
        <f>IF(BD!AJ3583="","EM ANÁLISE",IF(BD!AP3583&gt;=BD!AN3583,"GO", "NO GO"))</f>
        <v>GO</v>
      </c>
      <c r="AU3583" s="97">
        <f>IF(AN3583="","",+BD!$AN3583-AJ3583)</f>
        <v>0.43671045647558504</v>
      </c>
      <c r="AV3583" s="98"/>
      <c r="AW3583" s="90">
        <f>BD!P3583*BD!AC3583</f>
        <v>27.0575</v>
      </c>
      <c r="AX3583" s="90">
        <f>BD!V3583*BD!AC3583</f>
        <v>19.95490625</v>
      </c>
      <c r="AY3583" s="90">
        <f>IF(BD!AN3583="","",BD!AN3583*BD!AC3583)</f>
        <v>50.84052547770702</v>
      </c>
      <c r="AZ3583" s="75" t="s">
        <v>5272</v>
      </c>
      <c r="BA3583" s="75" t="s">
        <v>124</v>
      </c>
      <c r="BB3583" s="75">
        <v>1</v>
      </c>
      <c r="BC3583" s="75" t="s">
        <v>125</v>
      </c>
      <c r="BD3583" s="99" t="s">
        <v>5257</v>
      </c>
      <c r="BE3583" s="100" t="s">
        <v>4</v>
      </c>
      <c r="BF3583" s="100" t="s">
        <v>4</v>
      </c>
      <c r="BG3583" s="99" t="s">
        <v>5258</v>
      </c>
      <c r="BH3583" s="101"/>
      <c r="BI3583" s="101"/>
      <c r="BJ3583" s="101"/>
      <c r="BK3583" s="101"/>
      <c r="BL3583" s="101"/>
      <c r="BM3583" s="101"/>
      <c r="BN3583" s="101"/>
      <c r="BO3583" s="103"/>
      <c r="BP3583" s="99">
        <v>140.622</v>
      </c>
      <c r="BQ3583" s="99">
        <v>121</v>
      </c>
      <c r="BR3583" s="101"/>
      <c r="BS3583" s="99" t="s">
        <v>5260</v>
      </c>
      <c r="BT3583" s="99" t="s">
        <v>5261</v>
      </c>
      <c r="BU3583" s="99">
        <v>5102</v>
      </c>
      <c r="BV3583" s="99"/>
      <c r="BW3583" s="99"/>
      <c r="BX3583" s="99"/>
      <c r="BY3583" s="99"/>
      <c r="BZ3583" s="99"/>
      <c r="CA3583" s="99"/>
      <c r="CB3583" s="99"/>
      <c r="CC3583" s="99">
        <v>102</v>
      </c>
      <c r="CD3583" s="99">
        <v>8</v>
      </c>
      <c r="CE3583" s="99">
        <v>8</v>
      </c>
      <c r="CF3583" s="99"/>
      <c r="CG3583" s="37" t="e">
        <f>VLOOKUP(Table_1[[#This Row],[EAN]],'[1]Planilha1'!$E:$R,13,0)</f>
        <v>#N/A</v>
      </c>
    </row>
    <row r="3584" ht="15" hidden="1">
      <c r="A3584" s="7"/>
      <c r="B3584" s="84" t="s">
        <v>2735</v>
      </c>
      <c r="C3584" s="75">
        <v>222952</v>
      </c>
      <c r="D3584" s="75">
        <v>415385</v>
      </c>
      <c r="E3584" s="85">
        <v>7891000538500</v>
      </c>
      <c r="F3584" s="86" t="s">
        <v>4109</v>
      </c>
      <c r="G3584" s="75" t="s">
        <v>21</v>
      </c>
      <c r="H3584" s="75">
        <v>470</v>
      </c>
      <c r="I3584" s="87" t="s">
        <v>3887</v>
      </c>
      <c r="J3584" s="75" t="s">
        <v>1201</v>
      </c>
      <c r="K3584" s="88" t="s">
        <v>84</v>
      </c>
      <c r="L3584" s="88">
        <v>144</v>
      </c>
      <c r="M3584" s="88">
        <v>0</v>
      </c>
      <c r="N3584" s="75" t="s">
        <v>85</v>
      </c>
      <c r="O3584" s="75" t="s">
        <v>122</v>
      </c>
      <c r="P3584" s="106">
        <v>3.276666666666667</v>
      </c>
      <c r="Q3584" s="90">
        <f>(17/100+7.6/100+1.65/100)*P3584</f>
        <v>0.860125</v>
      </c>
      <c r="R3584" s="104"/>
      <c r="S3584" s="104"/>
      <c r="T3584" s="104"/>
      <c r="U3584" s="104"/>
      <c r="V3584" s="90">
        <f>+P3584-Q3584+R3584+S3584+T3584+U3584</f>
        <v>2.416541666666667</v>
      </c>
      <c r="W3584" s="91">
        <f>(1.02/100)</f>
        <v>1.02E-2</v>
      </c>
      <c r="X3584" s="91">
        <v>4.8E-3</v>
      </c>
      <c r="Y3584" s="91">
        <v>0.17</v>
      </c>
      <c r="Z3584" s="91">
        <v>1.65E-2</v>
      </c>
      <c r="AA3584" s="91">
        <v>7.6E-2</v>
      </c>
      <c r="AB3584" s="91">
        <f>SUM(W3584:AA3584)</f>
        <v>0.2775</v>
      </c>
      <c r="AC3584" s="75">
        <v>12</v>
      </c>
      <c r="AD3584" s="92">
        <f>IF(AL3584="","",+AC3584*AL3584)</f>
        <v>73.88152866242041</v>
      </c>
      <c r="AE3584" s="93">
        <f>IF(AL3584="","",+AL3584*AB3584)</f>
        <v>1.708510350318472</v>
      </c>
      <c r="AF3584" s="92">
        <f>IF(AL3584="","",+AL3584-AE3584)</f>
        <v>4.448283704883229</v>
      </c>
      <c r="AG3584" s="93">
        <f>+V3584</f>
        <v>2.416541666666667</v>
      </c>
      <c r="AH3584" s="92">
        <f>IF(AF3584="","",+AF3584-AG3584)</f>
        <v>2.0317420382165623</v>
      </c>
      <c r="AI3584" s="92">
        <f>IF(AH3584="","",+AH3584*AC3584)</f>
        <v>24.38090445859875</v>
      </c>
      <c r="AJ3584" s="93">
        <v>6.14</v>
      </c>
      <c r="AK3584" s="94">
        <v>0.33</v>
      </c>
      <c r="AL3584" s="93">
        <f>IF(V3584=0,"",V3584/(1-AB3584-AK3584))</f>
        <v>6.156794055201701</v>
      </c>
      <c r="AM3584" s="95">
        <v>0.33</v>
      </c>
      <c r="AN3584" s="93">
        <f>IF(V3584=0,"",V3584/(1-AB3584-AM3584))</f>
        <v>6.156794055201701</v>
      </c>
      <c r="AO3584" s="96">
        <v>1.2</v>
      </c>
      <c r="AP3584" s="93">
        <f>IF(BD!AJ3584="","",BD!AJ3584*BD!AO3584)</f>
        <v>7.367999999999999</v>
      </c>
      <c r="AQ3584" s="91">
        <f>BD!AM3584/BD!AK3584-1</f>
        <v>0</v>
      </c>
      <c r="AR3584" s="91">
        <f>IF(BD!AN3584="","",IF(BD!AJ3584="","",BD!AN3584/BD!AJ3584-1))</f>
        <v>2.7351881435995207E-3</v>
      </c>
      <c r="AS3584" s="91" t="str">
        <f>IF(BD!AN3584="","",IF(BD!AN3584&lt;BD!AL3584,"ABAIXO DA META","DENTRO DA META"))</f>
        <v>DENTRO DA META</v>
      </c>
      <c r="AT3584" s="91" t="str">
        <f>IF(BD!AJ3584="","EM ANÁLISE",IF(BD!AP3584&gt;=BD!AN3584,"GO", "NO GO"))</f>
        <v>GO</v>
      </c>
      <c r="AU3584" s="97">
        <f>IF(AN3584="","",+BD!$AN3584-AJ3584)</f>
        <v>1.6794055201700964E-2</v>
      </c>
      <c r="AV3584" s="98"/>
      <c r="AW3584" s="90">
        <f>BD!P3584*BD!AC3584</f>
        <v>39.32</v>
      </c>
      <c r="AX3584" s="90">
        <f>BD!V3584*BD!AC3584</f>
        <v>28.9985</v>
      </c>
      <c r="AY3584" s="90">
        <f>IF(BD!AN3584="","",BD!AN3584*BD!AC3584)</f>
        <v>73.88152866242041</v>
      </c>
      <c r="AZ3584" s="75" t="s">
        <v>5272</v>
      </c>
      <c r="BA3584" s="75" t="s">
        <v>124</v>
      </c>
      <c r="BB3584" s="75">
        <v>1</v>
      </c>
      <c r="BC3584" s="75" t="s">
        <v>125</v>
      </c>
      <c r="BD3584" s="99" t="s">
        <v>5257</v>
      </c>
      <c r="BE3584" s="100" t="s">
        <v>4</v>
      </c>
      <c r="BF3584" s="100" t="s">
        <v>4</v>
      </c>
      <c r="BG3584" s="99" t="s">
        <v>5258</v>
      </c>
      <c r="BH3584" s="101"/>
      <c r="BI3584" s="101"/>
      <c r="BJ3584" s="101"/>
      <c r="BK3584" s="101"/>
      <c r="BL3584" s="101"/>
      <c r="BM3584" s="101"/>
      <c r="BN3584" s="101"/>
      <c r="BO3584" s="103"/>
      <c r="BP3584" s="99">
        <v>140.622</v>
      </c>
      <c r="BQ3584" s="99">
        <v>121</v>
      </c>
      <c r="BR3584" s="101"/>
      <c r="BS3584" s="99" t="s">
        <v>5260</v>
      </c>
      <c r="BT3584" s="99" t="s">
        <v>5261</v>
      </c>
      <c r="BU3584" s="99">
        <v>5102</v>
      </c>
      <c r="BV3584" s="99"/>
      <c r="BW3584" s="99"/>
      <c r="BX3584" s="99"/>
      <c r="BY3584" s="99"/>
      <c r="BZ3584" s="99"/>
      <c r="CA3584" s="99"/>
      <c r="CB3584" s="99"/>
      <c r="CC3584" s="99">
        <v>102</v>
      </c>
      <c r="CD3584" s="99">
        <v>8</v>
      </c>
      <c r="CE3584" s="99">
        <v>8</v>
      </c>
      <c r="CF3584" s="99"/>
      <c r="CG3584" s="37" t="e">
        <f>VLOOKUP(Table_1[[#This Row],[EAN]],'[1]Planilha1'!$E:$R,13,0)</f>
        <v>#N/A</v>
      </c>
    </row>
    <row r="3585" ht="15" hidden="1">
      <c r="A3585" s="7"/>
      <c r="B3585" s="84" t="s">
        <v>2735</v>
      </c>
      <c r="C3585" s="75">
        <v>222953</v>
      </c>
      <c r="D3585" s="75">
        <v>12400662</v>
      </c>
      <c r="E3585" s="85">
        <v>7891000279380</v>
      </c>
      <c r="F3585" s="86" t="s">
        <v>4110</v>
      </c>
      <c r="G3585" s="75" t="s">
        <v>21</v>
      </c>
      <c r="H3585" s="75">
        <v>470</v>
      </c>
      <c r="I3585" s="87" t="s">
        <v>3887</v>
      </c>
      <c r="J3585" s="75" t="s">
        <v>1201</v>
      </c>
      <c r="K3585" s="88" t="s">
        <v>84</v>
      </c>
      <c r="L3585" s="88">
        <v>144</v>
      </c>
      <c r="M3585" s="88">
        <v>0</v>
      </c>
      <c r="N3585" s="75" t="s">
        <v>85</v>
      </c>
      <c r="O3585" s="75" t="s">
        <v>122</v>
      </c>
      <c r="P3585" s="106">
        <v>3.276666666666667</v>
      </c>
      <c r="Q3585" s="90">
        <f>(17/100+7.6/100+1.65/100)*P3585</f>
        <v>0.860125</v>
      </c>
      <c r="R3585" s="104"/>
      <c r="S3585" s="104"/>
      <c r="T3585" s="104"/>
      <c r="U3585" s="104"/>
      <c r="V3585" s="90">
        <f>+P3585-Q3585+R3585+S3585+T3585+U3585</f>
        <v>2.416541666666667</v>
      </c>
      <c r="W3585" s="91">
        <f>(1.02/100)</f>
        <v>1.02E-2</v>
      </c>
      <c r="X3585" s="91">
        <v>4.8E-3</v>
      </c>
      <c r="Y3585" s="91">
        <v>0.17</v>
      </c>
      <c r="Z3585" s="91">
        <v>1.65E-2</v>
      </c>
      <c r="AA3585" s="91">
        <v>7.6E-2</v>
      </c>
      <c r="AB3585" s="91">
        <f>SUM(W3585:AA3585)</f>
        <v>0.2775</v>
      </c>
      <c r="AC3585" s="75">
        <v>12</v>
      </c>
      <c r="AD3585" s="92">
        <f>IF(AL3585="","",+AC3585*AL3585)</f>
        <v>73.88152866242041</v>
      </c>
      <c r="AE3585" s="93">
        <f>IF(AL3585="","",+AL3585*AB3585)</f>
        <v>1.708510350318472</v>
      </c>
      <c r="AF3585" s="92">
        <f>IF(AL3585="","",+AL3585-AE3585)</f>
        <v>4.448283704883229</v>
      </c>
      <c r="AG3585" s="93">
        <f>+V3585</f>
        <v>2.416541666666667</v>
      </c>
      <c r="AH3585" s="92">
        <f>IF(AF3585="","",+AF3585-AG3585)</f>
        <v>2.0317420382165623</v>
      </c>
      <c r="AI3585" s="92">
        <f>IF(AH3585="","",+AH3585*AC3585)</f>
        <v>24.38090445859875</v>
      </c>
      <c r="AJ3585" s="93">
        <v>6.156794055201701</v>
      </c>
      <c r="AK3585" s="94">
        <v>0.33</v>
      </c>
      <c r="AL3585" s="93">
        <f>IF(V3585=0,"",V3585/(1-AB3585-AK3585))</f>
        <v>6.156794055201701</v>
      </c>
      <c r="AM3585" s="95">
        <v>0.33</v>
      </c>
      <c r="AN3585" s="93">
        <f>IF(V3585=0,"",V3585/(1-AB3585-AM3585))</f>
        <v>6.156794055201701</v>
      </c>
      <c r="AO3585" s="96">
        <v>1.2</v>
      </c>
      <c r="AP3585" s="93">
        <f>IF(BD!AJ3585="","",BD!AJ3585*BD!AO3585)</f>
        <v>7.388152866242041</v>
      </c>
      <c r="AQ3585" s="91">
        <f>BD!AM3585/BD!AK3585-1</f>
        <v>0</v>
      </c>
      <c r="AR3585" s="91">
        <f>IF(BD!AN3585="","",IF(BD!AJ3585="","",BD!AN3585/BD!AJ3585-1))</f>
        <v>0</v>
      </c>
      <c r="AS3585" s="91" t="str">
        <f>IF(BD!AN3585="","",IF(BD!AN3585&lt;BD!AL3585,"ABAIXO DA META","DENTRO DA META"))</f>
        <v>DENTRO DA META</v>
      </c>
      <c r="AT3585" s="91" t="str">
        <f>IF(BD!AJ3585="","EM ANÁLISE",IF(BD!AP3585&gt;=BD!AN3585,"GO", "NO GO"))</f>
        <v>GO</v>
      </c>
      <c r="AU3585" s="97">
        <f>IF(AN3585="","",+BD!$AN3585-AJ3585)</f>
        <v>0</v>
      </c>
      <c r="AV3585" s="98"/>
      <c r="AW3585" s="90">
        <f>BD!P3585*BD!AC3585</f>
        <v>39.32</v>
      </c>
      <c r="AX3585" s="90">
        <f>BD!V3585*BD!AC3585</f>
        <v>28.9985</v>
      </c>
      <c r="AY3585" s="90">
        <f>IF(BD!AN3585="","",BD!AN3585*BD!AC3585)</f>
        <v>73.88152866242041</v>
      </c>
      <c r="AZ3585" s="75" t="s">
        <v>5272</v>
      </c>
      <c r="BA3585" s="75" t="s">
        <v>124</v>
      </c>
      <c r="BB3585" s="75">
        <v>1</v>
      </c>
      <c r="BC3585" s="75" t="s">
        <v>125</v>
      </c>
      <c r="BD3585" s="99" t="s">
        <v>5257</v>
      </c>
      <c r="BE3585" s="100" t="s">
        <v>4</v>
      </c>
      <c r="BF3585" s="100" t="s">
        <v>4</v>
      </c>
      <c r="BG3585" s="99" t="s">
        <v>5258</v>
      </c>
      <c r="BH3585" s="101"/>
      <c r="BI3585" s="101"/>
      <c r="BJ3585" s="101"/>
      <c r="BK3585" s="101"/>
      <c r="BL3585" s="101"/>
      <c r="BM3585" s="101"/>
      <c r="BN3585" s="101"/>
      <c r="BO3585" s="103"/>
      <c r="BP3585" s="99">
        <v>140.622</v>
      </c>
      <c r="BQ3585" s="99">
        <v>121</v>
      </c>
      <c r="BR3585" s="101"/>
      <c r="BS3585" s="99" t="s">
        <v>5260</v>
      </c>
      <c r="BT3585" s="99" t="s">
        <v>5261</v>
      </c>
      <c r="BU3585" s="99">
        <v>5102</v>
      </c>
      <c r="BV3585" s="99"/>
      <c r="BW3585" s="99"/>
      <c r="BX3585" s="99"/>
      <c r="BY3585" s="99"/>
      <c r="BZ3585" s="99"/>
      <c r="CA3585" s="99"/>
      <c r="CB3585" s="99"/>
      <c r="CC3585" s="99">
        <v>102</v>
      </c>
      <c r="CD3585" s="99">
        <v>8</v>
      </c>
      <c r="CE3585" s="99">
        <v>8</v>
      </c>
      <c r="CF3585" s="99"/>
      <c r="CG3585" s="37" t="e">
        <f>VLOOKUP(Table_1[[#This Row],[EAN]],'[1]Planilha1'!$E:$R,13,0)</f>
        <v>#N/A</v>
      </c>
    </row>
    <row r="3586" ht="15" hidden="1">
      <c r="A3586" s="7"/>
      <c r="B3586" s="84" t="s">
        <v>2735</v>
      </c>
      <c r="C3586" s="75">
        <v>222954</v>
      </c>
      <c r="D3586" s="75">
        <v>12438998</v>
      </c>
      <c r="E3586" s="85">
        <v>7891000304020</v>
      </c>
      <c r="F3586" s="86" t="s">
        <v>4111</v>
      </c>
      <c r="G3586" s="75" t="s">
        <v>21</v>
      </c>
      <c r="H3586" s="75">
        <v>470</v>
      </c>
      <c r="I3586" s="87" t="s">
        <v>3887</v>
      </c>
      <c r="J3586" s="75" t="s">
        <v>1201</v>
      </c>
      <c r="K3586" s="88" t="s">
        <v>84</v>
      </c>
      <c r="L3586" s="88">
        <v>144</v>
      </c>
      <c r="M3586" s="88">
        <v>0</v>
      </c>
      <c r="N3586" s="75" t="s">
        <v>85</v>
      </c>
      <c r="O3586" s="75" t="s">
        <v>122</v>
      </c>
      <c r="P3586" s="106">
        <v>3.276666666666667</v>
      </c>
      <c r="Q3586" s="90">
        <f>(17/100+7.6/100+1.65/100)*P3586</f>
        <v>0.860125</v>
      </c>
      <c r="R3586" s="104"/>
      <c r="S3586" s="104"/>
      <c r="T3586" s="104"/>
      <c r="U3586" s="104"/>
      <c r="V3586" s="90">
        <f>+P3586-Q3586+R3586+S3586+T3586+U3586</f>
        <v>2.416541666666667</v>
      </c>
      <c r="W3586" s="91">
        <f>(1.02/100)</f>
        <v>1.02E-2</v>
      </c>
      <c r="X3586" s="91">
        <v>4.8E-3</v>
      </c>
      <c r="Y3586" s="91">
        <v>0.17</v>
      </c>
      <c r="Z3586" s="91">
        <v>1.65E-2</v>
      </c>
      <c r="AA3586" s="91">
        <v>7.6E-2</v>
      </c>
      <c r="AB3586" s="91">
        <f>SUM(W3586:AA3586)</f>
        <v>0.2775</v>
      </c>
      <c r="AC3586" s="75">
        <v>12</v>
      </c>
      <c r="AD3586" s="92">
        <f>IF(AL3586="","",+AC3586*AL3586)</f>
        <v>73.88152866242041</v>
      </c>
      <c r="AE3586" s="93">
        <f>IF(AL3586="","",+AL3586*AB3586)</f>
        <v>1.708510350318472</v>
      </c>
      <c r="AF3586" s="92">
        <f>IF(AL3586="","",+AL3586-AE3586)</f>
        <v>4.448283704883229</v>
      </c>
      <c r="AG3586" s="93">
        <f>+V3586</f>
        <v>2.416541666666667</v>
      </c>
      <c r="AH3586" s="92">
        <f>IF(AF3586="","",+AF3586-AG3586)</f>
        <v>2.0317420382165623</v>
      </c>
      <c r="AI3586" s="92">
        <f>IF(AH3586="","",+AH3586*AC3586)</f>
        <v>24.38090445859875</v>
      </c>
      <c r="AJ3586" s="93">
        <v>6.35</v>
      </c>
      <c r="AK3586" s="94">
        <v>0.33</v>
      </c>
      <c r="AL3586" s="93">
        <f>IF(V3586=0,"",V3586/(1-AB3586-AK3586))</f>
        <v>6.156794055201701</v>
      </c>
      <c r="AM3586" s="95">
        <v>0.33</v>
      </c>
      <c r="AN3586" s="93">
        <f>IF(V3586=0,"",V3586/(1-AB3586-AM3586))</f>
        <v>6.156794055201701</v>
      </c>
      <c r="AO3586" s="96">
        <v>1.2</v>
      </c>
      <c r="AP3586" s="93">
        <f>IF(BD!AJ3586="","",BD!AJ3586*BD!AO3586)</f>
        <v>7.619999999999999</v>
      </c>
      <c r="AQ3586" s="91">
        <f>BD!AM3586/BD!AK3586-1</f>
        <v>0</v>
      </c>
      <c r="AR3586" s="91">
        <f>IF(BD!AN3586="","",IF(BD!AJ3586="","",BD!AN3586/BD!AJ3586-1))</f>
        <v>-3.0426133039102243E-2</v>
      </c>
      <c r="AS3586" s="91" t="str">
        <f>IF(BD!AN3586="","",IF(BD!AN3586&lt;BD!AL3586,"ABAIXO DA META","DENTRO DA META"))</f>
        <v>DENTRO DA META</v>
      </c>
      <c r="AT3586" s="91" t="str">
        <f>IF(BD!AJ3586="","EM ANÁLISE",IF(BD!AP3586&gt;=BD!AN3586,"GO", "NO GO"))</f>
        <v>GO</v>
      </c>
      <c r="AU3586" s="97">
        <f>IF(AN3586="","",+BD!$AN3586-AJ3586)</f>
        <v>-0.193205944798299</v>
      </c>
      <c r="AV3586" s="98"/>
      <c r="AW3586" s="90">
        <f>BD!P3586*BD!AC3586</f>
        <v>39.32</v>
      </c>
      <c r="AX3586" s="90">
        <f>BD!V3586*BD!AC3586</f>
        <v>28.9985</v>
      </c>
      <c r="AY3586" s="90">
        <f>IF(BD!AN3586="","",BD!AN3586*BD!AC3586)</f>
        <v>73.88152866242041</v>
      </c>
      <c r="AZ3586" s="75" t="s">
        <v>5272</v>
      </c>
      <c r="BA3586" s="75" t="s">
        <v>124</v>
      </c>
      <c r="BB3586" s="75">
        <v>1</v>
      </c>
      <c r="BC3586" s="75" t="s">
        <v>125</v>
      </c>
      <c r="BD3586" s="99" t="s">
        <v>5257</v>
      </c>
      <c r="BE3586" s="100" t="s">
        <v>4</v>
      </c>
      <c r="BF3586" s="100" t="s">
        <v>4</v>
      </c>
      <c r="BG3586" s="99" t="s">
        <v>5258</v>
      </c>
      <c r="BH3586" s="101"/>
      <c r="BI3586" s="101"/>
      <c r="BJ3586" s="101"/>
      <c r="BK3586" s="101"/>
      <c r="BL3586" s="101"/>
      <c r="BM3586" s="101"/>
      <c r="BN3586" s="101"/>
      <c r="BO3586" s="103"/>
      <c r="BP3586" s="99">
        <v>140.622</v>
      </c>
      <c r="BQ3586" s="99">
        <v>121</v>
      </c>
      <c r="BR3586" s="101"/>
      <c r="BS3586" s="99" t="s">
        <v>5260</v>
      </c>
      <c r="BT3586" s="99" t="s">
        <v>5261</v>
      </c>
      <c r="BU3586" s="99">
        <v>5102</v>
      </c>
      <c r="BV3586" s="99"/>
      <c r="BW3586" s="99"/>
      <c r="BX3586" s="99"/>
      <c r="BY3586" s="99"/>
      <c r="BZ3586" s="99"/>
      <c r="CA3586" s="99"/>
      <c r="CB3586" s="99"/>
      <c r="CC3586" s="99">
        <v>102</v>
      </c>
      <c r="CD3586" s="99">
        <v>8</v>
      </c>
      <c r="CE3586" s="99">
        <v>8</v>
      </c>
      <c r="CF3586" s="99"/>
      <c r="CG3586" s="37" t="e">
        <f>VLOOKUP(Table_1[[#This Row],[EAN]],'[1]Planilha1'!$E:$R,13,0)</f>
        <v>#N/A</v>
      </c>
    </row>
    <row r="3587" ht="15" hidden="1">
      <c r="A3587" s="7"/>
      <c r="B3587" s="84" t="s">
        <v>2735</v>
      </c>
      <c r="C3587" s="75">
        <v>222955</v>
      </c>
      <c r="D3587" s="75">
        <v>415444</v>
      </c>
      <c r="E3587" s="85">
        <v>7891000544402</v>
      </c>
      <c r="F3587" s="86" t="s">
        <v>4112</v>
      </c>
      <c r="G3587" s="75" t="s">
        <v>21</v>
      </c>
      <c r="H3587" s="75">
        <v>470</v>
      </c>
      <c r="I3587" s="87" t="s">
        <v>3887</v>
      </c>
      <c r="J3587" s="75" t="s">
        <v>1201</v>
      </c>
      <c r="K3587" s="88" t="s">
        <v>84</v>
      </c>
      <c r="L3587" s="88">
        <v>120</v>
      </c>
      <c r="M3587" s="88">
        <v>0</v>
      </c>
      <c r="N3587" s="75" t="s">
        <v>85</v>
      </c>
      <c r="O3587" s="75" t="s">
        <v>122</v>
      </c>
      <c r="P3587" s="106">
        <v>2.748</v>
      </c>
      <c r="Q3587" s="90">
        <f>(17/100+7.6/100+1.65/100)*P3587</f>
        <v>0.72135</v>
      </c>
      <c r="R3587" s="104"/>
      <c r="S3587" s="104"/>
      <c r="T3587" s="104"/>
      <c r="U3587" s="104"/>
      <c r="V3587" s="90">
        <f>+P3587-Q3587+R3587+S3587+T3587+U3587</f>
        <v>2.02665</v>
      </c>
      <c r="W3587" s="91">
        <f>(1.02/100)</f>
        <v>1.02E-2</v>
      </c>
      <c r="X3587" s="91">
        <v>4.8E-3</v>
      </c>
      <c r="Y3587" s="91">
        <v>0.17</v>
      </c>
      <c r="Z3587" s="91">
        <v>1.65E-2</v>
      </c>
      <c r="AA3587" s="91">
        <v>7.6E-2</v>
      </c>
      <c r="AB3587" s="91">
        <f>SUM(W3587:AA3587)</f>
        <v>0.2775</v>
      </c>
      <c r="AC3587" s="75">
        <v>12</v>
      </c>
      <c r="AD3587" s="92">
        <f>IF(AL3587="","",+AC3587*AL3587)</f>
        <v>61.96127388535034</v>
      </c>
      <c r="AE3587" s="93">
        <f>IF(AL3587="","",+AL3587*AB3587)</f>
        <v>1.4328544585987266</v>
      </c>
      <c r="AF3587" s="92">
        <f>IF(AL3587="","",+AL3587-AE3587)</f>
        <v>3.7305850318471343</v>
      </c>
      <c r="AG3587" s="93">
        <f>+V3587</f>
        <v>2.02665</v>
      </c>
      <c r="AH3587" s="92">
        <f>IF(AF3587="","",+AF3587-AG3587)</f>
        <v>1.7039350318471342</v>
      </c>
      <c r="AI3587" s="92">
        <f>IF(AH3587="","",+AH3587*AC3587)</f>
        <v>20.44722038216561</v>
      </c>
      <c r="AJ3587" s="93">
        <v>5.14</v>
      </c>
      <c r="AK3587" s="94">
        <v>0.33</v>
      </c>
      <c r="AL3587" s="93">
        <f>IF(V3587=0,"",V3587/(1-AB3587-AK3587))</f>
        <v>5.163439490445861</v>
      </c>
      <c r="AM3587" s="95">
        <v>0.33</v>
      </c>
      <c r="AN3587" s="93">
        <f>IF(V3587=0,"",V3587/(1-AB3587-AM3587))</f>
        <v>5.163439490445861</v>
      </c>
      <c r="AO3587" s="96">
        <v>1.2</v>
      </c>
      <c r="AP3587" s="93">
        <f>IF(BD!AJ3587="","",BD!AJ3587*BD!AO3587)</f>
        <v>6.167999999999999</v>
      </c>
      <c r="AQ3587" s="91">
        <f>BD!AM3587/BD!AK3587-1</f>
        <v>0</v>
      </c>
      <c r="AR3587" s="91">
        <f>IF(BD!AN3587="","",IF(BD!AJ3587="","",BD!AN3587/BD!AJ3587-1))</f>
        <v>4.5602121490002645E-3</v>
      </c>
      <c r="AS3587" s="91" t="str">
        <f>IF(BD!AN3587="","",IF(BD!AN3587&lt;BD!AL3587,"ABAIXO DA META","DENTRO DA META"))</f>
        <v>DENTRO DA META</v>
      </c>
      <c r="AT3587" s="91" t="str">
        <f>IF(BD!AJ3587="","EM ANÁLISE",IF(BD!AP3587&gt;=BD!AN3587,"GO", "NO GO"))</f>
        <v>GO</v>
      </c>
      <c r="AU3587" s="97">
        <f>IF(AN3587="","",+BD!$AN3587-AJ3587)</f>
        <v>2.3439490445861466E-2</v>
      </c>
      <c r="AV3587" s="98"/>
      <c r="AW3587" s="90">
        <f>BD!P3587*BD!AC3587</f>
        <v>32.976</v>
      </c>
      <c r="AX3587" s="90">
        <f>BD!V3587*BD!AC3587</f>
        <v>24.3198</v>
      </c>
      <c r="AY3587" s="90">
        <f>IF(BD!AN3587="","",BD!AN3587*BD!AC3587)</f>
        <v>61.96127388535034</v>
      </c>
      <c r="AZ3587" s="75" t="s">
        <v>5272</v>
      </c>
      <c r="BA3587" s="75" t="s">
        <v>124</v>
      </c>
      <c r="BB3587" s="75">
        <v>1</v>
      </c>
      <c r="BC3587" s="75" t="s">
        <v>125</v>
      </c>
      <c r="BD3587" s="99" t="s">
        <v>5257</v>
      </c>
      <c r="BE3587" s="100" t="s">
        <v>4</v>
      </c>
      <c r="BF3587" s="100" t="s">
        <v>4</v>
      </c>
      <c r="BG3587" s="99" t="s">
        <v>5258</v>
      </c>
      <c r="BH3587" s="101"/>
      <c r="BI3587" s="101"/>
      <c r="BJ3587" s="101"/>
      <c r="BK3587" s="101"/>
      <c r="BL3587" s="101"/>
      <c r="BM3587" s="101"/>
      <c r="BN3587" s="101"/>
      <c r="BO3587" s="103"/>
      <c r="BP3587" s="99">
        <v>140.622</v>
      </c>
      <c r="BQ3587" s="99">
        <v>121</v>
      </c>
      <c r="BR3587" s="101"/>
      <c r="BS3587" s="99" t="s">
        <v>5260</v>
      </c>
      <c r="BT3587" s="99" t="s">
        <v>5261</v>
      </c>
      <c r="BU3587" s="99">
        <v>5102</v>
      </c>
      <c r="BV3587" s="99"/>
      <c r="BW3587" s="99"/>
      <c r="BX3587" s="99"/>
      <c r="BY3587" s="99"/>
      <c r="BZ3587" s="99"/>
      <c r="CA3587" s="99"/>
      <c r="CB3587" s="99"/>
      <c r="CC3587" s="99">
        <v>102</v>
      </c>
      <c r="CD3587" s="99">
        <v>8</v>
      </c>
      <c r="CE3587" s="99">
        <v>8</v>
      </c>
      <c r="CF3587" s="99"/>
      <c r="CG3587" s="37" t="e">
        <f>VLOOKUP(Table_1[[#This Row],[EAN]],'[1]Planilha1'!$E:$R,13,0)</f>
        <v>#N/A</v>
      </c>
    </row>
    <row r="3588" ht="15" hidden="1">
      <c r="A3588" s="7"/>
      <c r="B3588" s="84" t="s">
        <v>2735</v>
      </c>
      <c r="C3588" s="75">
        <v>222956</v>
      </c>
      <c r="D3588" s="75">
        <v>415306</v>
      </c>
      <c r="E3588" s="85">
        <v>7891000530603</v>
      </c>
      <c r="F3588" s="86" t="s">
        <v>4113</v>
      </c>
      <c r="G3588" s="75" t="s">
        <v>21</v>
      </c>
      <c r="H3588" s="75">
        <v>470</v>
      </c>
      <c r="I3588" s="87" t="s">
        <v>3887</v>
      </c>
      <c r="J3588" s="75" t="s">
        <v>1201</v>
      </c>
      <c r="K3588" s="88" t="s">
        <v>84</v>
      </c>
      <c r="L3588" s="88">
        <v>144</v>
      </c>
      <c r="M3588" s="88">
        <v>0</v>
      </c>
      <c r="N3588" s="75" t="s">
        <v>85</v>
      </c>
      <c r="O3588" s="75" t="s">
        <v>122</v>
      </c>
      <c r="P3588" s="106">
        <v>2.77</v>
      </c>
      <c r="Q3588" s="90">
        <f>(17/100+7.6/100+1.65/100)*P3588</f>
        <v>0.727125</v>
      </c>
      <c r="R3588" s="104"/>
      <c r="S3588" s="104"/>
      <c r="T3588" s="104"/>
      <c r="U3588" s="104"/>
      <c r="V3588" s="90">
        <f>+P3588-Q3588+R3588+S3588+T3588+U3588</f>
        <v>2.042875</v>
      </c>
      <c r="W3588" s="91">
        <f>(1.02/100)</f>
        <v>1.02E-2</v>
      </c>
      <c r="X3588" s="91">
        <v>4.8E-3</v>
      </c>
      <c r="Y3588" s="91">
        <v>0.17</v>
      </c>
      <c r="Z3588" s="91">
        <v>1.65E-2</v>
      </c>
      <c r="AA3588" s="91">
        <v>7.6E-2</v>
      </c>
      <c r="AB3588" s="91">
        <f>SUM(W3588:AA3588)</f>
        <v>0.2775</v>
      </c>
      <c r="AC3588" s="75">
        <v>12</v>
      </c>
      <c r="AD3588" s="92">
        <f>IF(AL3588="","",+AC3588*AL3588)</f>
        <v>62.45732484076434</v>
      </c>
      <c r="AE3588" s="93">
        <f>IF(AL3588="","",+AL3588*AB3588)</f>
        <v>1.4443256369426756</v>
      </c>
      <c r="AF3588" s="92">
        <f>IF(AL3588="","",+AL3588-AE3588)</f>
        <v>3.7604514331210197</v>
      </c>
      <c r="AG3588" s="93">
        <f>+V3588</f>
        <v>2.042875</v>
      </c>
      <c r="AH3588" s="92">
        <f>IF(AF3588="","",+AF3588-AG3588)</f>
        <v>1.7175764331210197</v>
      </c>
      <c r="AI3588" s="92">
        <f>IF(AH3588="","",+AH3588*AC3588)</f>
        <v>20.61091719745224</v>
      </c>
      <c r="AJ3588" s="93">
        <v>5.14</v>
      </c>
      <c r="AK3588" s="94">
        <v>0.33</v>
      </c>
      <c r="AL3588" s="93">
        <f>IF(V3588=0,"",V3588/(1-AB3588-AK3588))</f>
        <v>5.204777070063695</v>
      </c>
      <c r="AM3588" s="95">
        <v>0.33</v>
      </c>
      <c r="AN3588" s="93">
        <f>IF(V3588=0,"",V3588/(1-AB3588-AM3588))</f>
        <v>5.204777070063695</v>
      </c>
      <c r="AO3588" s="96">
        <v>1.2</v>
      </c>
      <c r="AP3588" s="93">
        <f>IF(BD!AJ3588="","",BD!AJ3588*BD!AO3588)</f>
        <v>6.167999999999999</v>
      </c>
      <c r="AQ3588" s="91">
        <f>BD!AM3588/BD!AK3588-1</f>
        <v>0</v>
      </c>
      <c r="AR3588" s="91">
        <f>IF(BD!AN3588="","",IF(BD!AJ3588="","",BD!AN3588/BD!AJ3588-1))</f>
        <v>1.2602542813948459E-2</v>
      </c>
      <c r="AS3588" s="91" t="str">
        <f>IF(BD!AN3588="","",IF(BD!AN3588&lt;BD!AL3588,"ABAIXO DA META","DENTRO DA META"))</f>
        <v>DENTRO DA META</v>
      </c>
      <c r="AT3588" s="91" t="str">
        <f>IF(BD!AJ3588="","EM ANÁLISE",IF(BD!AP3588&gt;=BD!AN3588,"GO", "NO GO"))</f>
        <v>GO</v>
      </c>
      <c r="AU3588" s="97">
        <f>IF(AN3588="","",+BD!$AN3588-AJ3588)</f>
        <v>6.47770700636956E-2</v>
      </c>
      <c r="AV3588" s="98"/>
      <c r="AW3588" s="90">
        <f>BD!P3588*BD!AC3588</f>
        <v>33.24</v>
      </c>
      <c r="AX3588" s="90">
        <f>BD!V3588*BD!AC3588</f>
        <v>24.514499999999998</v>
      </c>
      <c r="AY3588" s="90">
        <f>IF(BD!AN3588="","",BD!AN3588*BD!AC3588)</f>
        <v>62.45732484076434</v>
      </c>
      <c r="AZ3588" s="75" t="s">
        <v>5272</v>
      </c>
      <c r="BA3588" s="75" t="s">
        <v>124</v>
      </c>
      <c r="BB3588" s="75">
        <v>1</v>
      </c>
      <c r="BC3588" s="75" t="s">
        <v>125</v>
      </c>
      <c r="BD3588" s="99" t="s">
        <v>5257</v>
      </c>
      <c r="BE3588" s="100" t="s">
        <v>4</v>
      </c>
      <c r="BF3588" s="100" t="s">
        <v>4</v>
      </c>
      <c r="BG3588" s="99" t="s">
        <v>5258</v>
      </c>
      <c r="BH3588" s="101"/>
      <c r="BI3588" s="101"/>
      <c r="BJ3588" s="101"/>
      <c r="BK3588" s="101"/>
      <c r="BL3588" s="101"/>
      <c r="BM3588" s="101"/>
      <c r="BN3588" s="101"/>
      <c r="BO3588" s="103"/>
      <c r="BP3588" s="99">
        <v>140.622</v>
      </c>
      <c r="BQ3588" s="99">
        <v>121</v>
      </c>
      <c r="BR3588" s="101"/>
      <c r="BS3588" s="99" t="s">
        <v>5260</v>
      </c>
      <c r="BT3588" s="99" t="s">
        <v>5261</v>
      </c>
      <c r="BU3588" s="99">
        <v>5102</v>
      </c>
      <c r="BV3588" s="99"/>
      <c r="BW3588" s="99"/>
      <c r="BX3588" s="99"/>
      <c r="BY3588" s="99"/>
      <c r="BZ3588" s="99"/>
      <c r="CA3588" s="99"/>
      <c r="CB3588" s="99"/>
      <c r="CC3588" s="99">
        <v>102</v>
      </c>
      <c r="CD3588" s="99">
        <v>8</v>
      </c>
      <c r="CE3588" s="99">
        <v>8</v>
      </c>
      <c r="CF3588" s="99"/>
      <c r="CG3588" s="37" t="e">
        <f>VLOOKUP(Table_1[[#This Row],[EAN]],'[1]Planilha1'!$E:$R,13,0)</f>
        <v>#N/A</v>
      </c>
    </row>
    <row r="3589" ht="15" hidden="1">
      <c r="A3589" s="7"/>
      <c r="B3589" s="84" t="s">
        <v>2735</v>
      </c>
      <c r="C3589" s="75">
        <v>222957</v>
      </c>
      <c r="D3589" s="75"/>
      <c r="E3589" s="85">
        <v>7891000530405</v>
      </c>
      <c r="F3589" s="86" t="s">
        <v>4114</v>
      </c>
      <c r="G3589" s="75" t="s">
        <v>21</v>
      </c>
      <c r="H3589" s="75">
        <v>470</v>
      </c>
      <c r="I3589" s="87" t="s">
        <v>3887</v>
      </c>
      <c r="J3589" s="75" t="s">
        <v>1201</v>
      </c>
      <c r="K3589" s="88" t="s">
        <v>84</v>
      </c>
      <c r="L3589" s="88">
        <v>144</v>
      </c>
      <c r="M3589" s="88">
        <v>0</v>
      </c>
      <c r="N3589" s="75" t="s">
        <v>85</v>
      </c>
      <c r="O3589" s="75"/>
      <c r="P3589" s="106"/>
      <c r="Q3589" s="90">
        <f>(17/100+7.6/100+1.65/100)*P3589</f>
        <v>0</v>
      </c>
      <c r="R3589" s="104"/>
      <c r="S3589" s="104"/>
      <c r="T3589" s="104"/>
      <c r="U3589" s="104"/>
      <c r="V3589" s="90">
        <f>+P3589-Q3589+R3589+S3589+T3589+U3589</f>
        <v>0</v>
      </c>
      <c r="W3589" s="91">
        <f>(1.02/100)</f>
        <v>1.02E-2</v>
      </c>
      <c r="X3589" s="91">
        <v>4.8E-3</v>
      </c>
      <c r="Y3589" s="91">
        <v>0.17</v>
      </c>
      <c r="Z3589" s="91">
        <v>1.65E-2</v>
      </c>
      <c r="AA3589" s="91">
        <v>7.6E-2</v>
      </c>
      <c r="AB3589" s="91">
        <f>SUM(W3589:AA3589)</f>
        <v>0.2775</v>
      </c>
      <c r="AC3589" s="75">
        <v>12</v>
      </c>
      <c r="AD3589" s="92">
        <f>IF(AL3589="","",+AC3589*AL3589)</f>
      </c>
      <c r="AE3589" s="93">
        <f>IF(AL3589="","",+AL3589*AB3589)</f>
      </c>
      <c r="AF3589" s="92">
        <f>IF(AL3589="","",+AL3589-AE3589)</f>
      </c>
      <c r="AG3589" s="93">
        <f>+V3589</f>
        <v>0</v>
      </c>
      <c r="AH3589" s="92">
        <f>IF(AF3589="","",+AF3589-AG3589)</f>
      </c>
      <c r="AI3589" s="92">
        <f>IF(AH3589="","",+AH3589*AC3589)</f>
      </c>
      <c r="AJ3589" s="93"/>
      <c r="AK3589" s="94">
        <v>0.33</v>
      </c>
      <c r="AL3589" s="93">
        <f>IF(V3589=0,"",V3589/(1-AB3589-AK3589))</f>
      </c>
      <c r="AM3589" s="95">
        <v>0.33</v>
      </c>
      <c r="AN3589" s="93">
        <f>IF(V3589=0,"",V3589/(1-AB3589-AM3589))</f>
      </c>
      <c r="AO3589" s="96">
        <v>1.2</v>
      </c>
      <c r="AP3589" s="93">
        <f>IF(BD!AJ3589="","",BD!AJ3589*BD!AO3589)</f>
      </c>
      <c r="AQ3589" s="91">
        <f>BD!AM3589/BD!AK3589-1</f>
        <v>0</v>
      </c>
      <c r="AR3589" s="91">
        <f>IF(BD!AN3589="","",IF(BD!AJ3589="","",BD!AN3589/BD!AJ3589-1))</f>
      </c>
      <c r="AS3589" s="91">
        <f>IF(BD!AN3589="","",IF(BD!AN3589&lt;BD!AL3589,"ABAIXO DA META","DENTRO DA META"))</f>
      </c>
      <c r="AT3589" s="91" t="str">
        <f>IF(BD!AJ3589="","EM ANÁLISE",IF(BD!AP3589&gt;=BD!AN3589,"GO", "NO GO"))</f>
        <v>EM ANÁLISE</v>
      </c>
      <c r="AU3589" s="97">
        <f>IF(AN3589="","",+BD!$AN3589-AJ3589)</f>
      </c>
      <c r="AV3589" s="98"/>
      <c r="AW3589" s="90">
        <f>BD!P3589*BD!AC3589</f>
        <v>0</v>
      </c>
      <c r="AX3589" s="90">
        <f>BD!V3589*BD!AC3589</f>
        <v>0</v>
      </c>
      <c r="AY3589" s="90">
        <f>IF(BD!AN3589="","",BD!AN3589*BD!AC3589)</f>
      </c>
      <c r="AZ3589" s="75" t="s">
        <v>123</v>
      </c>
      <c r="BA3589" s="75" t="s">
        <v>124</v>
      </c>
      <c r="BB3589" s="75">
        <v>1</v>
      </c>
      <c r="BC3589" s="75" t="s">
        <v>125</v>
      </c>
      <c r="BD3589" s="104"/>
      <c r="BE3589" s="104"/>
      <c r="BF3589" s="101"/>
      <c r="BG3589" s="101"/>
      <c r="BH3589" s="101"/>
      <c r="BI3589" s="101"/>
      <c r="BJ3589" s="101"/>
      <c r="BK3589" s="101"/>
      <c r="BL3589" s="101"/>
      <c r="BM3589" s="101"/>
      <c r="BN3589" s="101"/>
      <c r="BO3589" s="103"/>
      <c r="BP3589" s="101"/>
      <c r="BQ3589" s="101"/>
      <c r="BR3589" s="101"/>
      <c r="BS3589" s="101"/>
      <c r="BT3589" s="101"/>
      <c r="BU3589" s="101"/>
      <c r="BV3589" s="101"/>
      <c r="BW3589" s="101"/>
      <c r="BX3589" s="101"/>
      <c r="BY3589" s="101"/>
      <c r="BZ3589" s="101"/>
      <c r="CA3589" s="101"/>
      <c r="CB3589" s="101"/>
      <c r="CC3589" s="101"/>
      <c r="CD3589" s="101"/>
      <c r="CE3589" s="101"/>
      <c r="CF3589" s="101"/>
      <c r="CG3589" s="37" t="e">
        <f>VLOOKUP(Table_1[[#This Row],[EAN]],'[1]Planilha1'!$E:$R,13,0)</f>
        <v>#N/A</v>
      </c>
    </row>
    <row r="3590" ht="15" hidden="1">
      <c r="A3590" s="7"/>
      <c r="B3590" s="84" t="s">
        <v>2735</v>
      </c>
      <c r="C3590" s="75">
        <v>222958</v>
      </c>
      <c r="D3590" s="75">
        <v>412543</v>
      </c>
      <c r="E3590" s="85">
        <v>7891000011553</v>
      </c>
      <c r="F3590" s="86" t="s">
        <v>4115</v>
      </c>
      <c r="G3590" s="75" t="s">
        <v>21</v>
      </c>
      <c r="H3590" s="75">
        <v>470</v>
      </c>
      <c r="I3590" s="87" t="s">
        <v>3887</v>
      </c>
      <c r="J3590" s="75" t="s">
        <v>1201</v>
      </c>
      <c r="K3590" s="88" t="s">
        <v>84</v>
      </c>
      <c r="L3590" s="88">
        <v>144</v>
      </c>
      <c r="M3590" s="88">
        <v>0</v>
      </c>
      <c r="N3590" s="75" t="s">
        <v>85</v>
      </c>
      <c r="O3590" s="75" t="s">
        <v>122</v>
      </c>
      <c r="P3590" s="106">
        <v>3.276666666666667</v>
      </c>
      <c r="Q3590" s="90">
        <f>(17/100+7.6/100+1.65/100)*P3590</f>
        <v>0.860125</v>
      </c>
      <c r="R3590" s="104"/>
      <c r="S3590" s="104"/>
      <c r="T3590" s="104"/>
      <c r="U3590" s="104"/>
      <c r="V3590" s="90">
        <f>+P3590-Q3590+R3590+S3590+T3590+U3590</f>
        <v>2.416541666666667</v>
      </c>
      <c r="W3590" s="91">
        <f>(1.02/100)</f>
        <v>1.02E-2</v>
      </c>
      <c r="X3590" s="91">
        <v>4.8E-3</v>
      </c>
      <c r="Y3590" s="91">
        <v>0.17</v>
      </c>
      <c r="Z3590" s="91">
        <v>1.65E-2</v>
      </c>
      <c r="AA3590" s="91">
        <v>7.6E-2</v>
      </c>
      <c r="AB3590" s="91">
        <f>SUM(W3590:AA3590)</f>
        <v>0.2775</v>
      </c>
      <c r="AC3590" s="75">
        <v>12</v>
      </c>
      <c r="AD3590" s="92">
        <f>IF(AL3590="","",+AC3590*AL3590)</f>
        <v>73.88152866242041</v>
      </c>
      <c r="AE3590" s="93">
        <f>IF(AL3590="","",+AL3590*AB3590)</f>
        <v>1.708510350318472</v>
      </c>
      <c r="AF3590" s="92">
        <f>IF(AL3590="","",+AL3590-AE3590)</f>
        <v>4.448283704883229</v>
      </c>
      <c r="AG3590" s="93">
        <f>+V3590</f>
        <v>2.416541666666667</v>
      </c>
      <c r="AH3590" s="92">
        <f>IF(AF3590="","",+AF3590-AG3590)</f>
        <v>2.0317420382165623</v>
      </c>
      <c r="AI3590" s="92">
        <f>IF(AH3590="","",+AH3590*AC3590)</f>
        <v>24.38090445859875</v>
      </c>
      <c r="AJ3590" s="93">
        <v>6.14</v>
      </c>
      <c r="AK3590" s="94">
        <v>0.33</v>
      </c>
      <c r="AL3590" s="93">
        <f>IF(V3590=0,"",V3590/(1-AB3590-AK3590))</f>
        <v>6.156794055201701</v>
      </c>
      <c r="AM3590" s="95">
        <v>0.33</v>
      </c>
      <c r="AN3590" s="93">
        <f>IF(V3590=0,"",V3590/(1-AB3590-AM3590))</f>
        <v>6.156794055201701</v>
      </c>
      <c r="AO3590" s="96">
        <v>1.2</v>
      </c>
      <c r="AP3590" s="93">
        <f>IF(BD!AJ3590="","",BD!AJ3590*BD!AO3590)</f>
        <v>7.367999999999999</v>
      </c>
      <c r="AQ3590" s="91">
        <f>BD!AM3590/BD!AK3590-1</f>
        <v>0</v>
      </c>
      <c r="AR3590" s="91">
        <f>IF(BD!AN3590="","",IF(BD!AJ3590="","",BD!AN3590/BD!AJ3590-1))</f>
        <v>2.7351881435995207E-3</v>
      </c>
      <c r="AS3590" s="91" t="str">
        <f>IF(BD!AN3590="","",IF(BD!AN3590&lt;BD!AL3590,"ABAIXO DA META","DENTRO DA META"))</f>
        <v>DENTRO DA META</v>
      </c>
      <c r="AT3590" s="91" t="str">
        <f>IF(BD!AJ3590="","EM ANÁLISE",IF(BD!AP3590&gt;=BD!AN3590,"GO", "NO GO"))</f>
        <v>GO</v>
      </c>
      <c r="AU3590" s="97">
        <f>IF(AN3590="","",+BD!$AN3590-AJ3590)</f>
        <v>1.6794055201700964E-2</v>
      </c>
      <c r="AV3590" s="98"/>
      <c r="AW3590" s="90">
        <f>BD!P3590*BD!AC3590</f>
        <v>39.32</v>
      </c>
      <c r="AX3590" s="90">
        <f>BD!V3590*BD!AC3590</f>
        <v>28.9985</v>
      </c>
      <c r="AY3590" s="90">
        <f>IF(BD!AN3590="","",BD!AN3590*BD!AC3590)</f>
        <v>73.88152866242041</v>
      </c>
      <c r="AZ3590" s="75" t="s">
        <v>5272</v>
      </c>
      <c r="BA3590" s="75" t="s">
        <v>124</v>
      </c>
      <c r="BB3590" s="75">
        <v>1</v>
      </c>
      <c r="BC3590" s="75" t="s">
        <v>125</v>
      </c>
      <c r="BD3590" s="99" t="s">
        <v>5257</v>
      </c>
      <c r="BE3590" s="100" t="s">
        <v>4</v>
      </c>
      <c r="BF3590" s="100" t="s">
        <v>4</v>
      </c>
      <c r="BG3590" s="99" t="s">
        <v>5258</v>
      </c>
      <c r="BH3590" s="101"/>
      <c r="BI3590" s="101"/>
      <c r="BJ3590" s="101"/>
      <c r="BK3590" s="101"/>
      <c r="BL3590" s="101"/>
      <c r="BM3590" s="101"/>
      <c r="BN3590" s="101"/>
      <c r="BO3590" s="103"/>
      <c r="BP3590" s="99">
        <v>140.622</v>
      </c>
      <c r="BQ3590" s="99">
        <v>121</v>
      </c>
      <c r="BR3590" s="101"/>
      <c r="BS3590" s="99" t="s">
        <v>5260</v>
      </c>
      <c r="BT3590" s="99" t="s">
        <v>5261</v>
      </c>
      <c r="BU3590" s="99">
        <v>5102</v>
      </c>
      <c r="BV3590" s="99"/>
      <c r="BW3590" s="99"/>
      <c r="BX3590" s="99"/>
      <c r="BY3590" s="99"/>
      <c r="BZ3590" s="99"/>
      <c r="CA3590" s="99"/>
      <c r="CB3590" s="99"/>
      <c r="CC3590" s="99">
        <v>102</v>
      </c>
      <c r="CD3590" s="99">
        <v>8</v>
      </c>
      <c r="CE3590" s="99">
        <v>8</v>
      </c>
      <c r="CF3590" s="99"/>
      <c r="CG3590" s="37" t="e">
        <f>VLOOKUP(Table_1[[#This Row],[EAN]],'[1]Planilha1'!$E:$R,13,0)</f>
        <v>#N/A</v>
      </c>
    </row>
    <row r="3591" ht="15" hidden="1">
      <c r="A3591" s="7"/>
      <c r="B3591" s="84" t="s">
        <v>2735</v>
      </c>
      <c r="C3591" s="75">
        <v>222959</v>
      </c>
      <c r="D3591" s="75">
        <v>415446</v>
      </c>
      <c r="E3591" s="85">
        <v>7891000544600</v>
      </c>
      <c r="F3591" s="86" t="s">
        <v>4116</v>
      </c>
      <c r="G3591" s="75" t="s">
        <v>21</v>
      </c>
      <c r="H3591" s="75">
        <v>470</v>
      </c>
      <c r="I3591" s="87" t="s">
        <v>3887</v>
      </c>
      <c r="J3591" s="75" t="s">
        <v>1201</v>
      </c>
      <c r="K3591" s="88" t="s">
        <v>84</v>
      </c>
      <c r="L3591" s="88">
        <v>120</v>
      </c>
      <c r="M3591" s="88">
        <v>0</v>
      </c>
      <c r="N3591" s="75" t="s">
        <v>85</v>
      </c>
      <c r="O3591" s="75" t="s">
        <v>122</v>
      </c>
      <c r="P3591" s="106">
        <v>2.748</v>
      </c>
      <c r="Q3591" s="90">
        <f>(17/100+7.6/100+1.65/100)*P3591</f>
        <v>0.72135</v>
      </c>
      <c r="R3591" s="104"/>
      <c r="S3591" s="104"/>
      <c r="T3591" s="104"/>
      <c r="U3591" s="104"/>
      <c r="V3591" s="90">
        <f>+P3591-Q3591+R3591+S3591+T3591+U3591</f>
        <v>2.02665</v>
      </c>
      <c r="W3591" s="91">
        <f>(1.02/100)</f>
        <v>1.02E-2</v>
      </c>
      <c r="X3591" s="91">
        <v>4.8E-3</v>
      </c>
      <c r="Y3591" s="91">
        <v>0.17</v>
      </c>
      <c r="Z3591" s="91">
        <v>1.65E-2</v>
      </c>
      <c r="AA3591" s="91">
        <v>7.6E-2</v>
      </c>
      <c r="AB3591" s="91">
        <f>SUM(W3591:AA3591)</f>
        <v>0.2775</v>
      </c>
      <c r="AC3591" s="75">
        <v>12</v>
      </c>
      <c r="AD3591" s="92">
        <f>IF(AL3591="","",+AC3591*AL3591)</f>
        <v>61.96127388535034</v>
      </c>
      <c r="AE3591" s="93">
        <f>IF(AL3591="","",+AL3591*AB3591)</f>
        <v>1.4328544585987266</v>
      </c>
      <c r="AF3591" s="92">
        <f>IF(AL3591="","",+AL3591-AE3591)</f>
        <v>3.7305850318471343</v>
      </c>
      <c r="AG3591" s="93">
        <f>+V3591</f>
        <v>2.02665</v>
      </c>
      <c r="AH3591" s="92">
        <f>IF(AF3591="","",+AF3591-AG3591)</f>
        <v>1.7039350318471342</v>
      </c>
      <c r="AI3591" s="92">
        <f>IF(AH3591="","",+AH3591*AC3591)</f>
        <v>20.44722038216561</v>
      </c>
      <c r="AJ3591" s="93">
        <v>5.14</v>
      </c>
      <c r="AK3591" s="94">
        <v>0.33</v>
      </c>
      <c r="AL3591" s="93">
        <f>IF(V3591=0,"",V3591/(1-AB3591-AK3591))</f>
        <v>5.163439490445861</v>
      </c>
      <c r="AM3591" s="95">
        <v>0.33</v>
      </c>
      <c r="AN3591" s="93">
        <f>IF(V3591=0,"",V3591/(1-AB3591-AM3591))</f>
        <v>5.163439490445861</v>
      </c>
      <c r="AO3591" s="96">
        <v>1.2</v>
      </c>
      <c r="AP3591" s="93">
        <f>IF(BD!AJ3591="","",BD!AJ3591*BD!AO3591)</f>
        <v>6.167999999999999</v>
      </c>
      <c r="AQ3591" s="91">
        <f>BD!AM3591/BD!AK3591-1</f>
        <v>0</v>
      </c>
      <c r="AR3591" s="91">
        <f>IF(BD!AN3591="","",IF(BD!AJ3591="","",BD!AN3591/BD!AJ3591-1))</f>
        <v>4.5602121490002645E-3</v>
      </c>
      <c r="AS3591" s="91" t="str">
        <f>IF(BD!AN3591="","",IF(BD!AN3591&lt;BD!AL3591,"ABAIXO DA META","DENTRO DA META"))</f>
        <v>DENTRO DA META</v>
      </c>
      <c r="AT3591" s="91" t="str">
        <f>IF(BD!AJ3591="","EM ANÁLISE",IF(BD!AP3591&gt;=BD!AN3591,"GO", "NO GO"))</f>
        <v>GO</v>
      </c>
      <c r="AU3591" s="97">
        <f>IF(AN3591="","",+BD!$AN3591-AJ3591)</f>
        <v>2.3439490445861466E-2</v>
      </c>
      <c r="AV3591" s="98"/>
      <c r="AW3591" s="90">
        <f>BD!P3591*BD!AC3591</f>
        <v>32.976</v>
      </c>
      <c r="AX3591" s="90">
        <f>BD!V3591*BD!AC3591</f>
        <v>24.3198</v>
      </c>
      <c r="AY3591" s="90">
        <f>IF(BD!AN3591="","",BD!AN3591*BD!AC3591)</f>
        <v>61.96127388535034</v>
      </c>
      <c r="AZ3591" s="75" t="s">
        <v>5272</v>
      </c>
      <c r="BA3591" s="75" t="s">
        <v>124</v>
      </c>
      <c r="BB3591" s="75">
        <v>1</v>
      </c>
      <c r="BC3591" s="75" t="s">
        <v>125</v>
      </c>
      <c r="BD3591" s="99" t="s">
        <v>5257</v>
      </c>
      <c r="BE3591" s="100" t="s">
        <v>4</v>
      </c>
      <c r="BF3591" s="100" t="s">
        <v>4</v>
      </c>
      <c r="BG3591" s="99" t="s">
        <v>5258</v>
      </c>
      <c r="BH3591" s="101"/>
      <c r="BI3591" s="101"/>
      <c r="BJ3591" s="101"/>
      <c r="BK3591" s="101"/>
      <c r="BL3591" s="101"/>
      <c r="BM3591" s="101"/>
      <c r="BN3591" s="101"/>
      <c r="BO3591" s="103"/>
      <c r="BP3591" s="99">
        <v>140.622</v>
      </c>
      <c r="BQ3591" s="99">
        <v>121</v>
      </c>
      <c r="BR3591" s="101"/>
      <c r="BS3591" s="99" t="s">
        <v>5260</v>
      </c>
      <c r="BT3591" s="99" t="s">
        <v>5261</v>
      </c>
      <c r="BU3591" s="99">
        <v>5102</v>
      </c>
      <c r="BV3591" s="99"/>
      <c r="BW3591" s="99"/>
      <c r="BX3591" s="99"/>
      <c r="BY3591" s="99"/>
      <c r="BZ3591" s="99"/>
      <c r="CA3591" s="99"/>
      <c r="CB3591" s="99"/>
      <c r="CC3591" s="99">
        <v>102</v>
      </c>
      <c r="CD3591" s="99">
        <v>8</v>
      </c>
      <c r="CE3591" s="99">
        <v>8</v>
      </c>
      <c r="CF3591" s="99"/>
      <c r="CG3591" s="37" t="e">
        <f>VLOOKUP(Table_1[[#This Row],[EAN]],'[1]Planilha1'!$E:$R,13,0)</f>
        <v>#N/A</v>
      </c>
    </row>
    <row r="3592" ht="15" hidden="1">
      <c r="A3592" s="7"/>
      <c r="B3592" s="84" t="s">
        <v>2735</v>
      </c>
      <c r="C3592" s="75">
        <v>222960</v>
      </c>
      <c r="D3592" s="75">
        <v>415848</v>
      </c>
      <c r="E3592" s="85">
        <v>7891000584804</v>
      </c>
      <c r="F3592" s="86" t="s">
        <v>4117</v>
      </c>
      <c r="G3592" s="75" t="s">
        <v>21</v>
      </c>
      <c r="H3592" s="75">
        <v>470</v>
      </c>
      <c r="I3592" s="87" t="s">
        <v>3887</v>
      </c>
      <c r="J3592" s="75" t="s">
        <v>1201</v>
      </c>
      <c r="K3592" s="88" t="s">
        <v>84</v>
      </c>
      <c r="L3592" s="88">
        <v>24</v>
      </c>
      <c r="M3592" s="88">
        <v>0</v>
      </c>
      <c r="N3592" s="75" t="s">
        <v>85</v>
      </c>
      <c r="O3592" s="75" t="s">
        <v>122</v>
      </c>
      <c r="P3592" s="106">
        <v>4.64875</v>
      </c>
      <c r="Q3592" s="90">
        <f>(17/100+7.6/100+1.65/100)*P3592</f>
        <v>1.220296875</v>
      </c>
      <c r="R3592" s="104"/>
      <c r="S3592" s="104"/>
      <c r="T3592" s="104"/>
      <c r="U3592" s="104"/>
      <c r="V3592" s="90">
        <f>+P3592-Q3592+R3592+S3592+T3592+U3592</f>
        <v>3.428453125</v>
      </c>
      <c r="W3592" s="91">
        <f>(1.02/100)</f>
        <v>1.02E-2</v>
      </c>
      <c r="X3592" s="91">
        <v>4.8E-3</v>
      </c>
      <c r="Y3592" s="91">
        <v>0.17</v>
      </c>
      <c r="Z3592" s="91">
        <v>1.65E-2</v>
      </c>
      <c r="AA3592" s="91">
        <v>7.6E-2</v>
      </c>
      <c r="AB3592" s="91">
        <f>SUM(W3592:AA3592)</f>
        <v>0.2775</v>
      </c>
      <c r="AC3592" s="75">
        <v>12</v>
      </c>
      <c r="AD3592" s="92">
        <f>IF(AL3592="","",+AC3592*AL3592)</f>
        <v>104.81894904458602</v>
      </c>
      <c r="AE3592" s="93">
        <f>IF(AL3592="","",+AL3592*AB3592)</f>
        <v>2.4239381966560516</v>
      </c>
      <c r="AF3592" s="92">
        <f>IF(AL3592="","",+AL3592-AE3592)</f>
        <v>6.310974223726117</v>
      </c>
      <c r="AG3592" s="93">
        <f>+V3592</f>
        <v>3.428453125</v>
      </c>
      <c r="AH3592" s="92">
        <f>IF(AF3592="","",+AF3592-AG3592)</f>
        <v>2.8825210987261167</v>
      </c>
      <c r="AI3592" s="92">
        <f>IF(AH3592="","",+AH3592*AC3592)</f>
        <v>34.590253184713404</v>
      </c>
      <c r="AJ3592" s="93">
        <v>8.74</v>
      </c>
      <c r="AK3592" s="94">
        <v>0.33</v>
      </c>
      <c r="AL3592" s="93">
        <f>IF(V3592=0,"",V3592/(1-AB3592-AK3592))</f>
        <v>8.734912420382168</v>
      </c>
      <c r="AM3592" s="95">
        <v>0.33</v>
      </c>
      <c r="AN3592" s="93">
        <f>IF(V3592=0,"",V3592/(1-AB3592-AM3592))</f>
        <v>8.734912420382168</v>
      </c>
      <c r="AO3592" s="96">
        <v>1.2</v>
      </c>
      <c r="AP3592" s="93">
        <f>IF(BD!AJ3592="","",BD!AJ3592*BD!AO3592)</f>
        <v>10.488</v>
      </c>
      <c r="AQ3592" s="91">
        <f>BD!AM3592/BD!AK3592-1</f>
        <v>0</v>
      </c>
      <c r="AR3592" s="91">
        <f>IF(BD!AN3592="","",IF(BD!AJ3592="","",BD!AN3592/BD!AJ3592-1))</f>
        <v>-5.821029311020576E-4</v>
      </c>
      <c r="AS3592" s="91" t="str">
        <f>IF(BD!AN3592="","",IF(BD!AN3592&lt;BD!AL3592,"ABAIXO DA META","DENTRO DA META"))</f>
        <v>DENTRO DA META</v>
      </c>
      <c r="AT3592" s="91" t="str">
        <f>IF(BD!AJ3592="","EM ANÁLISE",IF(BD!AP3592&gt;=BD!AN3592,"GO", "NO GO"))</f>
        <v>GO</v>
      </c>
      <c r="AU3592" s="97">
        <f>IF(AN3592="","",+BD!$AN3592-AJ3592)</f>
        <v>-5.087579617832461E-3</v>
      </c>
      <c r="AV3592" s="98"/>
      <c r="AW3592" s="90">
        <f>BD!P3592*BD!AC3592</f>
        <v>55.785</v>
      </c>
      <c r="AX3592" s="90">
        <f>BD!V3592*BD!AC3592</f>
        <v>41.141437499999995</v>
      </c>
      <c r="AY3592" s="90">
        <f>IF(BD!AN3592="","",BD!AN3592*BD!AC3592)</f>
        <v>104.81894904458602</v>
      </c>
      <c r="AZ3592" s="75" t="s">
        <v>5272</v>
      </c>
      <c r="BA3592" s="75" t="s">
        <v>124</v>
      </c>
      <c r="BB3592" s="75">
        <v>1</v>
      </c>
      <c r="BC3592" s="75" t="s">
        <v>125</v>
      </c>
      <c r="BD3592" s="99" t="s">
        <v>5257</v>
      </c>
      <c r="BE3592" s="100" t="s">
        <v>4</v>
      </c>
      <c r="BF3592" s="100" t="s">
        <v>4</v>
      </c>
      <c r="BG3592" s="99" t="s">
        <v>5258</v>
      </c>
      <c r="BH3592" s="101"/>
      <c r="BI3592" s="101"/>
      <c r="BJ3592" s="101"/>
      <c r="BK3592" s="101"/>
      <c r="BL3592" s="101"/>
      <c r="BM3592" s="101"/>
      <c r="BN3592" s="101"/>
      <c r="BO3592" s="103"/>
      <c r="BP3592" s="99">
        <v>140.622</v>
      </c>
      <c r="BQ3592" s="99">
        <v>121</v>
      </c>
      <c r="BR3592" s="101"/>
      <c r="BS3592" s="99" t="s">
        <v>5260</v>
      </c>
      <c r="BT3592" s="99" t="s">
        <v>5261</v>
      </c>
      <c r="BU3592" s="99">
        <v>5102</v>
      </c>
      <c r="BV3592" s="99"/>
      <c r="BW3592" s="99"/>
      <c r="BX3592" s="99"/>
      <c r="BY3592" s="99"/>
      <c r="BZ3592" s="99"/>
      <c r="CA3592" s="99"/>
      <c r="CB3592" s="99"/>
      <c r="CC3592" s="99">
        <v>102</v>
      </c>
      <c r="CD3592" s="99">
        <v>8</v>
      </c>
      <c r="CE3592" s="99">
        <v>8</v>
      </c>
      <c r="CF3592" s="99"/>
      <c r="CG3592" s="37" t="e">
        <f>VLOOKUP(Table_1[[#This Row],[EAN]],'[1]Planilha1'!$E:$R,13,0)</f>
        <v>#N/A</v>
      </c>
    </row>
    <row r="3593" ht="15" hidden="1">
      <c r="A3593" s="7"/>
      <c r="B3593" s="84" t="s">
        <v>2735</v>
      </c>
      <c r="C3593" s="75">
        <v>222961</v>
      </c>
      <c r="D3593" s="75">
        <v>12392355</v>
      </c>
      <c r="E3593" s="85">
        <v>7891000275108</v>
      </c>
      <c r="F3593" s="86" t="s">
        <v>4118</v>
      </c>
      <c r="G3593" s="75" t="s">
        <v>21</v>
      </c>
      <c r="H3593" s="75">
        <v>470</v>
      </c>
      <c r="I3593" s="87" t="s">
        <v>3887</v>
      </c>
      <c r="J3593" s="75" t="s">
        <v>1201</v>
      </c>
      <c r="K3593" s="88" t="s">
        <v>84</v>
      </c>
      <c r="L3593" s="88">
        <v>24</v>
      </c>
      <c r="M3593" s="88">
        <v>0</v>
      </c>
      <c r="N3593" s="75" t="s">
        <v>85</v>
      </c>
      <c r="O3593" s="75" t="s">
        <v>122</v>
      </c>
      <c r="P3593" s="106">
        <v>4.64875</v>
      </c>
      <c r="Q3593" s="90">
        <f>(17/100+7.6/100+1.65/100)*P3593</f>
        <v>1.220296875</v>
      </c>
      <c r="R3593" s="104"/>
      <c r="S3593" s="104"/>
      <c r="T3593" s="104"/>
      <c r="U3593" s="104"/>
      <c r="V3593" s="90">
        <f>+P3593-Q3593+R3593+S3593+T3593+U3593</f>
        <v>3.428453125</v>
      </c>
      <c r="W3593" s="91">
        <f>(1.02/100)</f>
        <v>1.02E-2</v>
      </c>
      <c r="X3593" s="91">
        <v>4.8E-3</v>
      </c>
      <c r="Y3593" s="91">
        <v>0.17</v>
      </c>
      <c r="Z3593" s="91">
        <v>1.65E-2</v>
      </c>
      <c r="AA3593" s="91">
        <v>7.6E-2</v>
      </c>
      <c r="AB3593" s="91">
        <f>SUM(W3593:AA3593)</f>
        <v>0.2775</v>
      </c>
      <c r="AC3593" s="75">
        <v>12</v>
      </c>
      <c r="AD3593" s="92">
        <f>IF(AL3593="","",+AC3593*AL3593)</f>
        <v>104.81894904458602</v>
      </c>
      <c r="AE3593" s="93">
        <f>IF(AL3593="","",+AL3593*AB3593)</f>
        <v>2.4239381966560516</v>
      </c>
      <c r="AF3593" s="92">
        <f>IF(AL3593="","",+AL3593-AE3593)</f>
        <v>6.310974223726117</v>
      </c>
      <c r="AG3593" s="93">
        <f>+V3593</f>
        <v>3.428453125</v>
      </c>
      <c r="AH3593" s="92">
        <f>IF(AF3593="","",+AF3593-AG3593)</f>
        <v>2.8825210987261167</v>
      </c>
      <c r="AI3593" s="92">
        <f>IF(AH3593="","",+AH3593*AC3593)</f>
        <v>34.590253184713404</v>
      </c>
      <c r="AJ3593" s="93">
        <v>8.74</v>
      </c>
      <c r="AK3593" s="94">
        <v>0.33</v>
      </c>
      <c r="AL3593" s="93">
        <f>IF(V3593=0,"",V3593/(1-AB3593-AK3593))</f>
        <v>8.734912420382168</v>
      </c>
      <c r="AM3593" s="95">
        <v>0.33</v>
      </c>
      <c r="AN3593" s="93">
        <f>IF(V3593=0,"",V3593/(1-AB3593-AM3593))</f>
        <v>8.734912420382168</v>
      </c>
      <c r="AO3593" s="96">
        <v>1.2</v>
      </c>
      <c r="AP3593" s="93">
        <f>IF(BD!AJ3593="","",BD!AJ3593*BD!AO3593)</f>
        <v>10.488</v>
      </c>
      <c r="AQ3593" s="91">
        <f>BD!AM3593/BD!AK3593-1</f>
        <v>0</v>
      </c>
      <c r="AR3593" s="91">
        <f>IF(BD!AN3593="","",IF(BD!AJ3593="","",BD!AN3593/BD!AJ3593-1))</f>
        <v>-5.821029311020576E-4</v>
      </c>
      <c r="AS3593" s="91" t="str">
        <f>IF(BD!AN3593="","",IF(BD!AN3593&lt;BD!AL3593,"ABAIXO DA META","DENTRO DA META"))</f>
        <v>DENTRO DA META</v>
      </c>
      <c r="AT3593" s="91" t="str">
        <f>IF(BD!AJ3593="","EM ANÁLISE",IF(BD!AP3593&gt;=BD!AN3593,"GO", "NO GO"))</f>
        <v>GO</v>
      </c>
      <c r="AU3593" s="97">
        <f>IF(AN3593="","",+BD!$AN3593-AJ3593)</f>
        <v>-5.087579617832461E-3</v>
      </c>
      <c r="AV3593" s="98"/>
      <c r="AW3593" s="90">
        <f>BD!P3593*BD!AC3593</f>
        <v>55.785</v>
      </c>
      <c r="AX3593" s="90">
        <f>BD!V3593*BD!AC3593</f>
        <v>41.141437499999995</v>
      </c>
      <c r="AY3593" s="90">
        <f>IF(BD!AN3593="","",BD!AN3593*BD!AC3593)</f>
        <v>104.81894904458602</v>
      </c>
      <c r="AZ3593" s="75" t="s">
        <v>5272</v>
      </c>
      <c r="BA3593" s="75" t="s">
        <v>124</v>
      </c>
      <c r="BB3593" s="75">
        <v>1</v>
      </c>
      <c r="BC3593" s="75" t="s">
        <v>125</v>
      </c>
      <c r="BD3593" s="99" t="s">
        <v>5257</v>
      </c>
      <c r="BE3593" s="100" t="s">
        <v>4</v>
      </c>
      <c r="BF3593" s="100" t="s">
        <v>4</v>
      </c>
      <c r="BG3593" s="99" t="s">
        <v>5258</v>
      </c>
      <c r="BH3593" s="101"/>
      <c r="BI3593" s="101"/>
      <c r="BJ3593" s="101"/>
      <c r="BK3593" s="101"/>
      <c r="BL3593" s="101"/>
      <c r="BM3593" s="101"/>
      <c r="BN3593" s="101"/>
      <c r="BO3593" s="103"/>
      <c r="BP3593" s="99">
        <v>140.622</v>
      </c>
      <c r="BQ3593" s="99">
        <v>121</v>
      </c>
      <c r="BR3593" s="101"/>
      <c r="BS3593" s="99" t="s">
        <v>5260</v>
      </c>
      <c r="BT3593" s="99" t="s">
        <v>5261</v>
      </c>
      <c r="BU3593" s="99">
        <v>5102</v>
      </c>
      <c r="BV3593" s="99"/>
      <c r="BW3593" s="99"/>
      <c r="BX3593" s="99"/>
      <c r="BY3593" s="99"/>
      <c r="BZ3593" s="99"/>
      <c r="CA3593" s="99"/>
      <c r="CB3593" s="99"/>
      <c r="CC3593" s="99">
        <v>102</v>
      </c>
      <c r="CD3593" s="99">
        <v>8</v>
      </c>
      <c r="CE3593" s="99">
        <v>8</v>
      </c>
      <c r="CF3593" s="99"/>
      <c r="CG3593" s="37" t="e">
        <f>VLOOKUP(Table_1[[#This Row],[EAN]],'[1]Planilha1'!$E:$R,13,0)</f>
        <v>#N/A</v>
      </c>
    </row>
    <row r="3594" ht="15" hidden="1">
      <c r="A3594" s="7"/>
      <c r="B3594" s="84" t="s">
        <v>2735</v>
      </c>
      <c r="C3594" s="75">
        <v>222962</v>
      </c>
      <c r="D3594" s="75"/>
      <c r="E3594" s="85">
        <v>7891000097694</v>
      </c>
      <c r="F3594" s="86" t="s">
        <v>4119</v>
      </c>
      <c r="G3594" s="75" t="s">
        <v>21</v>
      </c>
      <c r="H3594" s="75">
        <v>470</v>
      </c>
      <c r="I3594" s="87" t="s">
        <v>3887</v>
      </c>
      <c r="J3594" s="75" t="s">
        <v>1201</v>
      </c>
      <c r="K3594" s="88" t="s">
        <v>84</v>
      </c>
      <c r="L3594" s="88">
        <v>24</v>
      </c>
      <c r="M3594" s="88">
        <v>0</v>
      </c>
      <c r="N3594" s="75" t="s">
        <v>85</v>
      </c>
      <c r="O3594" s="75"/>
      <c r="P3594" s="106"/>
      <c r="Q3594" s="90">
        <f>(17/100+7.6/100+1.65/100)*P3594</f>
        <v>0</v>
      </c>
      <c r="R3594" s="104"/>
      <c r="S3594" s="104"/>
      <c r="T3594" s="104"/>
      <c r="U3594" s="104"/>
      <c r="V3594" s="90">
        <f>+P3594-Q3594+R3594+S3594+T3594+U3594</f>
        <v>0</v>
      </c>
      <c r="W3594" s="91">
        <f>(1.02/100)</f>
        <v>1.02E-2</v>
      </c>
      <c r="X3594" s="91">
        <v>4.8E-3</v>
      </c>
      <c r="Y3594" s="91">
        <v>0.17</v>
      </c>
      <c r="Z3594" s="91">
        <v>1.65E-2</v>
      </c>
      <c r="AA3594" s="91">
        <v>7.6E-2</v>
      </c>
      <c r="AB3594" s="91">
        <f>SUM(W3594:AA3594)</f>
        <v>0.2775</v>
      </c>
      <c r="AC3594" s="75">
        <v>12</v>
      </c>
      <c r="AD3594" s="92">
        <f>IF(AL3594="","",+AC3594*AL3594)</f>
      </c>
      <c r="AE3594" s="93">
        <f>IF(AL3594="","",+AL3594*AB3594)</f>
      </c>
      <c r="AF3594" s="92">
        <f>IF(AL3594="","",+AL3594-AE3594)</f>
      </c>
      <c r="AG3594" s="93">
        <f>+V3594</f>
        <v>0</v>
      </c>
      <c r="AH3594" s="92">
        <f>IF(AF3594="","",+AF3594-AG3594)</f>
      </c>
      <c r="AI3594" s="92">
        <f>IF(AH3594="","",+AH3594*AC3594)</f>
      </c>
      <c r="AJ3594" s="93"/>
      <c r="AK3594" s="94">
        <v>0.33</v>
      </c>
      <c r="AL3594" s="93">
        <f>IF(V3594=0,"",V3594/(1-AB3594-AK3594))</f>
      </c>
      <c r="AM3594" s="95">
        <v>0.33</v>
      </c>
      <c r="AN3594" s="93">
        <f>IF(V3594=0,"",V3594/(1-AB3594-AM3594))</f>
      </c>
      <c r="AO3594" s="96">
        <v>1.2</v>
      </c>
      <c r="AP3594" s="93">
        <f>IF(BD!AJ3594="","",BD!AJ3594*BD!AO3594)</f>
      </c>
      <c r="AQ3594" s="91">
        <f>BD!AM3594/BD!AK3594-1</f>
        <v>0</v>
      </c>
      <c r="AR3594" s="91">
        <f>IF(BD!AN3594="","",IF(BD!AJ3594="","",BD!AN3594/BD!AJ3594-1))</f>
      </c>
      <c r="AS3594" s="91">
        <f>IF(BD!AN3594="","",IF(BD!AN3594&lt;BD!AL3594,"ABAIXO DA META","DENTRO DA META"))</f>
      </c>
      <c r="AT3594" s="91" t="str">
        <f>IF(BD!AJ3594="","EM ANÁLISE",IF(BD!AP3594&gt;=BD!AN3594,"GO", "NO GO"))</f>
        <v>EM ANÁLISE</v>
      </c>
      <c r="AU3594" s="97">
        <f>IF(AN3594="","",+BD!$AN3594-AJ3594)</f>
      </c>
      <c r="AV3594" s="98"/>
      <c r="AW3594" s="90">
        <f>BD!P3594*BD!AC3594</f>
        <v>0</v>
      </c>
      <c r="AX3594" s="90">
        <f>BD!V3594*BD!AC3594</f>
        <v>0</v>
      </c>
      <c r="AY3594" s="90">
        <f>IF(BD!AN3594="","",BD!AN3594*BD!AC3594)</f>
      </c>
      <c r="AZ3594" s="75" t="s">
        <v>123</v>
      </c>
      <c r="BA3594" s="75" t="s">
        <v>124</v>
      </c>
      <c r="BB3594" s="75">
        <v>1</v>
      </c>
      <c r="BC3594" s="75" t="s">
        <v>125</v>
      </c>
      <c r="BD3594" s="104"/>
      <c r="BE3594" s="104"/>
      <c r="BF3594" s="101"/>
      <c r="BG3594" s="101"/>
      <c r="BH3594" s="101"/>
      <c r="BI3594" s="101"/>
      <c r="BJ3594" s="101"/>
      <c r="BK3594" s="101"/>
      <c r="BL3594" s="101"/>
      <c r="BM3594" s="101"/>
      <c r="BN3594" s="101"/>
      <c r="BO3594" s="103"/>
      <c r="BP3594" s="101"/>
      <c r="BQ3594" s="101"/>
      <c r="BR3594" s="101"/>
      <c r="BS3594" s="101"/>
      <c r="BT3594" s="101"/>
      <c r="BU3594" s="101"/>
      <c r="BV3594" s="101"/>
      <c r="BW3594" s="101"/>
      <c r="BX3594" s="101"/>
      <c r="BY3594" s="101"/>
      <c r="BZ3594" s="101"/>
      <c r="CA3594" s="101"/>
      <c r="CB3594" s="101"/>
      <c r="CC3594" s="101"/>
      <c r="CD3594" s="101"/>
      <c r="CE3594" s="101"/>
      <c r="CF3594" s="101"/>
      <c r="CG3594" s="37" t="e">
        <f>VLOOKUP(Table_1[[#This Row],[EAN]],'[1]Planilha1'!$E:$R,13,0)</f>
        <v>#N/A</v>
      </c>
    </row>
    <row r="3595" ht="15" hidden="1">
      <c r="A3595" s="7"/>
      <c r="B3595" s="84" t="s">
        <v>2735</v>
      </c>
      <c r="C3595" s="75">
        <v>222963</v>
      </c>
      <c r="D3595" s="75">
        <v>415820</v>
      </c>
      <c r="E3595" s="85">
        <v>7891000582008</v>
      </c>
      <c r="F3595" s="86" t="s">
        <v>4120</v>
      </c>
      <c r="G3595" s="75" t="s">
        <v>21</v>
      </c>
      <c r="H3595" s="75">
        <v>470</v>
      </c>
      <c r="I3595" s="87" t="s">
        <v>3887</v>
      </c>
      <c r="J3595" s="75" t="s">
        <v>1201</v>
      </c>
      <c r="K3595" s="88" t="s">
        <v>84</v>
      </c>
      <c r="L3595" s="88">
        <v>24</v>
      </c>
      <c r="M3595" s="88">
        <v>0</v>
      </c>
      <c r="N3595" s="75" t="s">
        <v>85</v>
      </c>
      <c r="O3595" s="75" t="s">
        <v>122</v>
      </c>
      <c r="P3595" s="106">
        <v>4.64875</v>
      </c>
      <c r="Q3595" s="90">
        <f>(17/100+7.6/100+1.65/100)*P3595</f>
        <v>1.220296875</v>
      </c>
      <c r="R3595" s="104"/>
      <c r="S3595" s="104"/>
      <c r="T3595" s="104"/>
      <c r="U3595" s="104"/>
      <c r="V3595" s="90">
        <f>+P3595-Q3595+R3595+S3595+T3595+U3595</f>
        <v>3.428453125</v>
      </c>
      <c r="W3595" s="91">
        <f>(1.02/100)</f>
        <v>1.02E-2</v>
      </c>
      <c r="X3595" s="91">
        <v>4.8E-3</v>
      </c>
      <c r="Y3595" s="91">
        <v>0.17</v>
      </c>
      <c r="Z3595" s="91">
        <v>1.65E-2</v>
      </c>
      <c r="AA3595" s="91">
        <v>7.6E-2</v>
      </c>
      <c r="AB3595" s="91">
        <f>SUM(W3595:AA3595)</f>
        <v>0.2775</v>
      </c>
      <c r="AC3595" s="75">
        <v>12</v>
      </c>
      <c r="AD3595" s="92">
        <f>IF(AL3595="","",+AC3595*AL3595)</f>
        <v>104.81894904458602</v>
      </c>
      <c r="AE3595" s="93">
        <f>IF(AL3595="","",+AL3595*AB3595)</f>
        <v>2.4239381966560516</v>
      </c>
      <c r="AF3595" s="92">
        <f>IF(AL3595="","",+AL3595-AE3595)</f>
        <v>6.310974223726117</v>
      </c>
      <c r="AG3595" s="93">
        <f>+V3595</f>
        <v>3.428453125</v>
      </c>
      <c r="AH3595" s="92">
        <f>IF(AF3595="","",+AF3595-AG3595)</f>
        <v>2.8825210987261167</v>
      </c>
      <c r="AI3595" s="92">
        <f>IF(AH3595="","",+AH3595*AC3595)</f>
        <v>34.590253184713404</v>
      </c>
      <c r="AJ3595" s="93">
        <v>8.74</v>
      </c>
      <c r="AK3595" s="94">
        <v>0.33</v>
      </c>
      <c r="AL3595" s="93">
        <f>IF(V3595=0,"",V3595/(1-AB3595-AK3595))</f>
        <v>8.734912420382168</v>
      </c>
      <c r="AM3595" s="95">
        <v>0.33</v>
      </c>
      <c r="AN3595" s="93">
        <f>IF(V3595=0,"",V3595/(1-AB3595-AM3595))</f>
        <v>8.734912420382168</v>
      </c>
      <c r="AO3595" s="96">
        <v>1.2</v>
      </c>
      <c r="AP3595" s="93">
        <f>IF(BD!AJ3595="","",BD!AJ3595*BD!AO3595)</f>
        <v>10.488</v>
      </c>
      <c r="AQ3595" s="91">
        <f>BD!AM3595/BD!AK3595-1</f>
        <v>0</v>
      </c>
      <c r="AR3595" s="91">
        <f>IF(BD!AN3595="","",IF(BD!AJ3595="","",BD!AN3595/BD!AJ3595-1))</f>
        <v>-5.821029311020576E-4</v>
      </c>
      <c r="AS3595" s="91" t="str">
        <f>IF(BD!AN3595="","",IF(BD!AN3595&lt;BD!AL3595,"ABAIXO DA META","DENTRO DA META"))</f>
        <v>DENTRO DA META</v>
      </c>
      <c r="AT3595" s="91" t="str">
        <f>IF(BD!AJ3595="","EM ANÁLISE",IF(BD!AP3595&gt;=BD!AN3595,"GO", "NO GO"))</f>
        <v>GO</v>
      </c>
      <c r="AU3595" s="97">
        <f>IF(AN3595="","",+BD!$AN3595-AJ3595)</f>
        <v>-5.087579617832461E-3</v>
      </c>
      <c r="AV3595" s="98"/>
      <c r="AW3595" s="90">
        <f>BD!P3595*BD!AC3595</f>
        <v>55.785</v>
      </c>
      <c r="AX3595" s="90">
        <f>BD!V3595*BD!AC3595</f>
        <v>41.141437499999995</v>
      </c>
      <c r="AY3595" s="90">
        <f>IF(BD!AN3595="","",BD!AN3595*BD!AC3595)</f>
        <v>104.81894904458602</v>
      </c>
      <c r="AZ3595" s="75" t="s">
        <v>5272</v>
      </c>
      <c r="BA3595" s="75" t="s">
        <v>124</v>
      </c>
      <c r="BB3595" s="75">
        <v>1</v>
      </c>
      <c r="BC3595" s="75" t="s">
        <v>125</v>
      </c>
      <c r="BD3595" s="99" t="s">
        <v>5257</v>
      </c>
      <c r="BE3595" s="100" t="s">
        <v>4</v>
      </c>
      <c r="BF3595" s="100" t="s">
        <v>4</v>
      </c>
      <c r="BG3595" s="99" t="s">
        <v>5258</v>
      </c>
      <c r="BH3595" s="101"/>
      <c r="BI3595" s="101"/>
      <c r="BJ3595" s="101"/>
      <c r="BK3595" s="101"/>
      <c r="BL3595" s="101"/>
      <c r="BM3595" s="101"/>
      <c r="BN3595" s="101"/>
      <c r="BO3595" s="103"/>
      <c r="BP3595" s="99">
        <v>140.622</v>
      </c>
      <c r="BQ3595" s="99">
        <v>121</v>
      </c>
      <c r="BR3595" s="101"/>
      <c r="BS3595" s="99" t="s">
        <v>5260</v>
      </c>
      <c r="BT3595" s="99" t="s">
        <v>5261</v>
      </c>
      <c r="BU3595" s="99">
        <v>5102</v>
      </c>
      <c r="BV3595" s="99"/>
      <c r="BW3595" s="99"/>
      <c r="BX3595" s="99"/>
      <c r="BY3595" s="99"/>
      <c r="BZ3595" s="99"/>
      <c r="CA3595" s="99"/>
      <c r="CB3595" s="99"/>
      <c r="CC3595" s="99">
        <v>102</v>
      </c>
      <c r="CD3595" s="99">
        <v>8</v>
      </c>
      <c r="CE3595" s="99">
        <v>8</v>
      </c>
      <c r="CF3595" s="99"/>
      <c r="CG3595" s="37" t="e">
        <f>VLOOKUP(Table_1[[#This Row],[EAN]],'[1]Planilha1'!$E:$R,13,0)</f>
        <v>#N/A</v>
      </c>
    </row>
    <row r="3596" ht="15" hidden="1">
      <c r="A3596" s="7"/>
      <c r="B3596" s="84" t="s">
        <v>2735</v>
      </c>
      <c r="C3596" s="75">
        <v>222964</v>
      </c>
      <c r="D3596" s="75">
        <v>12041117</v>
      </c>
      <c r="E3596" s="85">
        <v>7891000049891</v>
      </c>
      <c r="F3596" s="86" t="s">
        <v>4121</v>
      </c>
      <c r="G3596" s="75" t="s">
        <v>21</v>
      </c>
      <c r="H3596" s="75">
        <v>470</v>
      </c>
      <c r="I3596" s="87" t="s">
        <v>3887</v>
      </c>
      <c r="J3596" s="75" t="s">
        <v>1201</v>
      </c>
      <c r="K3596" s="88" t="s">
        <v>84</v>
      </c>
      <c r="L3596" s="88">
        <v>24</v>
      </c>
      <c r="M3596" s="88">
        <v>0</v>
      </c>
      <c r="N3596" s="75" t="s">
        <v>85</v>
      </c>
      <c r="O3596" s="75" t="s">
        <v>122</v>
      </c>
      <c r="P3596" s="106">
        <v>4.64875</v>
      </c>
      <c r="Q3596" s="90">
        <f>(17/100+7.6/100+1.65/100)*P3596</f>
        <v>1.220296875</v>
      </c>
      <c r="R3596" s="104"/>
      <c r="S3596" s="104"/>
      <c r="T3596" s="104"/>
      <c r="U3596" s="104"/>
      <c r="V3596" s="90">
        <f>+P3596-Q3596+R3596+S3596+T3596+U3596</f>
        <v>3.428453125</v>
      </c>
      <c r="W3596" s="91">
        <f>(1.02/100)</f>
        <v>1.02E-2</v>
      </c>
      <c r="X3596" s="91">
        <v>4.8E-3</v>
      </c>
      <c r="Y3596" s="91">
        <v>0.17</v>
      </c>
      <c r="Z3596" s="91">
        <v>1.65E-2</v>
      </c>
      <c r="AA3596" s="91">
        <v>7.6E-2</v>
      </c>
      <c r="AB3596" s="91">
        <f>SUM(W3596:AA3596)</f>
        <v>0.2775</v>
      </c>
      <c r="AC3596" s="75">
        <v>12</v>
      </c>
      <c r="AD3596" s="92">
        <f>IF(AL3596="","",+AC3596*AL3596)</f>
        <v>104.81894904458602</v>
      </c>
      <c r="AE3596" s="93">
        <f>IF(AL3596="","",+AL3596*AB3596)</f>
        <v>2.4239381966560516</v>
      </c>
      <c r="AF3596" s="92">
        <f>IF(AL3596="","",+AL3596-AE3596)</f>
        <v>6.310974223726117</v>
      </c>
      <c r="AG3596" s="93">
        <f>+V3596</f>
        <v>3.428453125</v>
      </c>
      <c r="AH3596" s="92">
        <f>IF(AF3596="","",+AF3596-AG3596)</f>
        <v>2.8825210987261167</v>
      </c>
      <c r="AI3596" s="92">
        <f>IF(AH3596="","",+AH3596*AC3596)</f>
        <v>34.590253184713404</v>
      </c>
      <c r="AJ3596" s="93">
        <v>8.74</v>
      </c>
      <c r="AK3596" s="94">
        <v>0.33</v>
      </c>
      <c r="AL3596" s="93">
        <f>IF(V3596=0,"",V3596/(1-AB3596-AK3596))</f>
        <v>8.734912420382168</v>
      </c>
      <c r="AM3596" s="95">
        <v>0.33</v>
      </c>
      <c r="AN3596" s="93">
        <f>IF(V3596=0,"",V3596/(1-AB3596-AM3596))</f>
        <v>8.734912420382168</v>
      </c>
      <c r="AO3596" s="96">
        <v>1.2</v>
      </c>
      <c r="AP3596" s="93">
        <f>IF(BD!AJ3596="","",BD!AJ3596*BD!AO3596)</f>
        <v>10.488</v>
      </c>
      <c r="AQ3596" s="91">
        <f>BD!AM3596/BD!AK3596-1</f>
        <v>0</v>
      </c>
      <c r="AR3596" s="91">
        <f>IF(BD!AN3596="","",IF(BD!AJ3596="","",BD!AN3596/BD!AJ3596-1))</f>
        <v>-5.821029311020576E-4</v>
      </c>
      <c r="AS3596" s="91" t="str">
        <f>IF(BD!AN3596="","",IF(BD!AN3596&lt;BD!AL3596,"ABAIXO DA META","DENTRO DA META"))</f>
        <v>DENTRO DA META</v>
      </c>
      <c r="AT3596" s="91" t="str">
        <f>IF(BD!AJ3596="","EM ANÁLISE",IF(BD!AP3596&gt;=BD!AN3596,"GO", "NO GO"))</f>
        <v>GO</v>
      </c>
      <c r="AU3596" s="97">
        <f>IF(AN3596="","",+BD!$AN3596-AJ3596)</f>
        <v>-5.087579617832461E-3</v>
      </c>
      <c r="AV3596" s="98"/>
      <c r="AW3596" s="90">
        <f>BD!P3596*BD!AC3596</f>
        <v>55.785</v>
      </c>
      <c r="AX3596" s="90">
        <f>BD!V3596*BD!AC3596</f>
        <v>41.141437499999995</v>
      </c>
      <c r="AY3596" s="90">
        <f>IF(BD!AN3596="","",BD!AN3596*BD!AC3596)</f>
        <v>104.81894904458602</v>
      </c>
      <c r="AZ3596" s="75" t="s">
        <v>5272</v>
      </c>
      <c r="BA3596" s="75" t="s">
        <v>124</v>
      </c>
      <c r="BB3596" s="75">
        <v>1</v>
      </c>
      <c r="BC3596" s="75" t="s">
        <v>125</v>
      </c>
      <c r="BD3596" s="99" t="s">
        <v>5257</v>
      </c>
      <c r="BE3596" s="100" t="s">
        <v>4</v>
      </c>
      <c r="BF3596" s="100" t="s">
        <v>4</v>
      </c>
      <c r="BG3596" s="99" t="s">
        <v>5258</v>
      </c>
      <c r="BH3596" s="101"/>
      <c r="BI3596" s="101"/>
      <c r="BJ3596" s="101"/>
      <c r="BK3596" s="101"/>
      <c r="BL3596" s="101"/>
      <c r="BM3596" s="101"/>
      <c r="BN3596" s="101"/>
      <c r="BO3596" s="103"/>
      <c r="BP3596" s="99">
        <v>140.622</v>
      </c>
      <c r="BQ3596" s="99">
        <v>121</v>
      </c>
      <c r="BR3596" s="101"/>
      <c r="BS3596" s="99" t="s">
        <v>5260</v>
      </c>
      <c r="BT3596" s="99" t="s">
        <v>5261</v>
      </c>
      <c r="BU3596" s="99">
        <v>5102</v>
      </c>
      <c r="BV3596" s="99"/>
      <c r="BW3596" s="99"/>
      <c r="BX3596" s="99"/>
      <c r="BY3596" s="99"/>
      <c r="BZ3596" s="99"/>
      <c r="CA3596" s="99"/>
      <c r="CB3596" s="99"/>
      <c r="CC3596" s="99">
        <v>102</v>
      </c>
      <c r="CD3596" s="99">
        <v>8</v>
      </c>
      <c r="CE3596" s="99">
        <v>8</v>
      </c>
      <c r="CF3596" s="99"/>
      <c r="CG3596" s="37" t="e">
        <f>VLOOKUP(Table_1[[#This Row],[EAN]],'[1]Planilha1'!$E:$R,13,0)</f>
        <v>#N/A</v>
      </c>
    </row>
    <row r="3597" ht="15" hidden="1">
      <c r="A3597" s="7"/>
      <c r="B3597" s="84" t="s">
        <v>2735</v>
      </c>
      <c r="C3597" s="75">
        <v>222965</v>
      </c>
      <c r="D3597" s="75">
        <v>12392354</v>
      </c>
      <c r="E3597" s="85">
        <v>7891000275122</v>
      </c>
      <c r="F3597" s="86" t="s">
        <v>4122</v>
      </c>
      <c r="G3597" s="75" t="s">
        <v>21</v>
      </c>
      <c r="H3597" s="75">
        <v>470</v>
      </c>
      <c r="I3597" s="87" t="s">
        <v>3887</v>
      </c>
      <c r="J3597" s="75" t="s">
        <v>1201</v>
      </c>
      <c r="K3597" s="88" t="s">
        <v>84</v>
      </c>
      <c r="L3597" s="88">
        <v>24</v>
      </c>
      <c r="M3597" s="88">
        <v>0</v>
      </c>
      <c r="N3597" s="75" t="s">
        <v>85</v>
      </c>
      <c r="O3597" s="75" t="s">
        <v>122</v>
      </c>
      <c r="P3597" s="106">
        <v>4.64875</v>
      </c>
      <c r="Q3597" s="90">
        <f>(17/100+7.6/100+1.65/100)*P3597</f>
        <v>1.220296875</v>
      </c>
      <c r="R3597" s="104"/>
      <c r="S3597" s="104"/>
      <c r="T3597" s="104"/>
      <c r="U3597" s="104"/>
      <c r="V3597" s="90">
        <f>+P3597-Q3597+R3597+S3597+T3597+U3597</f>
        <v>3.428453125</v>
      </c>
      <c r="W3597" s="91">
        <f>(1.02/100)</f>
        <v>1.02E-2</v>
      </c>
      <c r="X3597" s="91">
        <v>4.8E-3</v>
      </c>
      <c r="Y3597" s="91">
        <v>0.17</v>
      </c>
      <c r="Z3597" s="91">
        <v>1.65E-2</v>
      </c>
      <c r="AA3597" s="91">
        <v>7.6E-2</v>
      </c>
      <c r="AB3597" s="91">
        <f>SUM(W3597:AA3597)</f>
        <v>0.2775</v>
      </c>
      <c r="AC3597" s="75">
        <v>12</v>
      </c>
      <c r="AD3597" s="92">
        <f>IF(AL3597="","",+AC3597*AL3597)</f>
        <v>104.81894904458602</v>
      </c>
      <c r="AE3597" s="93">
        <f>IF(AL3597="","",+AL3597*AB3597)</f>
        <v>2.4239381966560516</v>
      </c>
      <c r="AF3597" s="92">
        <f>IF(AL3597="","",+AL3597-AE3597)</f>
        <v>6.310974223726117</v>
      </c>
      <c r="AG3597" s="93">
        <f>+V3597</f>
        <v>3.428453125</v>
      </c>
      <c r="AH3597" s="92">
        <f>IF(AF3597="","",+AF3597-AG3597)</f>
        <v>2.8825210987261167</v>
      </c>
      <c r="AI3597" s="92">
        <f>IF(AH3597="","",+AH3597*AC3597)</f>
        <v>34.590253184713404</v>
      </c>
      <c r="AJ3597" s="93">
        <v>8.74</v>
      </c>
      <c r="AK3597" s="94">
        <v>0.33</v>
      </c>
      <c r="AL3597" s="93">
        <f>IF(V3597=0,"",V3597/(1-AB3597-AK3597))</f>
        <v>8.734912420382168</v>
      </c>
      <c r="AM3597" s="95">
        <v>0.33</v>
      </c>
      <c r="AN3597" s="93">
        <f>IF(V3597=0,"",V3597/(1-AB3597-AM3597))</f>
        <v>8.734912420382168</v>
      </c>
      <c r="AO3597" s="96">
        <v>1.2</v>
      </c>
      <c r="AP3597" s="93">
        <f>IF(BD!AJ3597="","",BD!AJ3597*BD!AO3597)</f>
        <v>10.488</v>
      </c>
      <c r="AQ3597" s="91">
        <f>BD!AM3597/BD!AK3597-1</f>
        <v>0</v>
      </c>
      <c r="AR3597" s="91">
        <f>IF(BD!AN3597="","",IF(BD!AJ3597="","",BD!AN3597/BD!AJ3597-1))</f>
        <v>-5.821029311020576E-4</v>
      </c>
      <c r="AS3597" s="91" t="str">
        <f>IF(BD!AN3597="","",IF(BD!AN3597&lt;BD!AL3597,"ABAIXO DA META","DENTRO DA META"))</f>
        <v>DENTRO DA META</v>
      </c>
      <c r="AT3597" s="91" t="str">
        <f>IF(BD!AJ3597="","EM ANÁLISE",IF(BD!AP3597&gt;=BD!AN3597,"GO", "NO GO"))</f>
        <v>GO</v>
      </c>
      <c r="AU3597" s="97">
        <f>IF(AN3597="","",+BD!$AN3597-AJ3597)</f>
        <v>-5.087579617832461E-3</v>
      </c>
      <c r="AV3597" s="98"/>
      <c r="AW3597" s="90">
        <f>BD!P3597*BD!AC3597</f>
        <v>55.785</v>
      </c>
      <c r="AX3597" s="90">
        <f>BD!V3597*BD!AC3597</f>
        <v>41.141437499999995</v>
      </c>
      <c r="AY3597" s="90">
        <f>IF(BD!AN3597="","",BD!AN3597*BD!AC3597)</f>
        <v>104.81894904458602</v>
      </c>
      <c r="AZ3597" s="75" t="s">
        <v>5272</v>
      </c>
      <c r="BA3597" s="75" t="s">
        <v>124</v>
      </c>
      <c r="BB3597" s="75">
        <v>1</v>
      </c>
      <c r="BC3597" s="75" t="s">
        <v>125</v>
      </c>
      <c r="BD3597" s="99" t="s">
        <v>5257</v>
      </c>
      <c r="BE3597" s="100" t="s">
        <v>4</v>
      </c>
      <c r="BF3597" s="100" t="s">
        <v>4</v>
      </c>
      <c r="BG3597" s="99" t="s">
        <v>5258</v>
      </c>
      <c r="BH3597" s="101"/>
      <c r="BI3597" s="101"/>
      <c r="BJ3597" s="101"/>
      <c r="BK3597" s="101"/>
      <c r="BL3597" s="101"/>
      <c r="BM3597" s="101"/>
      <c r="BN3597" s="101"/>
      <c r="BO3597" s="103"/>
      <c r="BP3597" s="99">
        <v>140.622</v>
      </c>
      <c r="BQ3597" s="99">
        <v>121</v>
      </c>
      <c r="BR3597" s="101"/>
      <c r="BS3597" s="99" t="s">
        <v>5260</v>
      </c>
      <c r="BT3597" s="99" t="s">
        <v>5261</v>
      </c>
      <c r="BU3597" s="99">
        <v>5102</v>
      </c>
      <c r="BV3597" s="99"/>
      <c r="BW3597" s="99"/>
      <c r="BX3597" s="99"/>
      <c r="BY3597" s="99"/>
      <c r="BZ3597" s="99"/>
      <c r="CA3597" s="99"/>
      <c r="CB3597" s="99"/>
      <c r="CC3597" s="99">
        <v>102</v>
      </c>
      <c r="CD3597" s="99">
        <v>8</v>
      </c>
      <c r="CE3597" s="99">
        <v>8</v>
      </c>
      <c r="CF3597" s="99"/>
      <c r="CG3597" s="37" t="e">
        <f>VLOOKUP(Table_1[[#This Row],[EAN]],'[1]Planilha1'!$E:$R,13,0)</f>
        <v>#N/A</v>
      </c>
    </row>
    <row r="3598" ht="15" hidden="1">
      <c r="A3598" s="7"/>
      <c r="B3598" s="84" t="s">
        <v>2735</v>
      </c>
      <c r="C3598" s="75">
        <v>222966</v>
      </c>
      <c r="D3598" s="75">
        <v>415823</v>
      </c>
      <c r="E3598" s="85">
        <v>7891000582305</v>
      </c>
      <c r="F3598" s="86" t="s">
        <v>4123</v>
      </c>
      <c r="G3598" s="75" t="s">
        <v>21</v>
      </c>
      <c r="H3598" s="75">
        <v>470</v>
      </c>
      <c r="I3598" s="87" t="s">
        <v>3887</v>
      </c>
      <c r="J3598" s="75" t="s">
        <v>1201</v>
      </c>
      <c r="K3598" s="88" t="s">
        <v>84</v>
      </c>
      <c r="L3598" s="88">
        <v>24</v>
      </c>
      <c r="M3598" s="88">
        <v>0</v>
      </c>
      <c r="N3598" s="75" t="s">
        <v>85</v>
      </c>
      <c r="O3598" s="75" t="s">
        <v>122</v>
      </c>
      <c r="P3598" s="106">
        <v>4.64875</v>
      </c>
      <c r="Q3598" s="90">
        <f>(17/100+7.6/100+1.65/100)*P3598</f>
        <v>1.220296875</v>
      </c>
      <c r="R3598" s="104"/>
      <c r="S3598" s="104"/>
      <c r="T3598" s="104"/>
      <c r="U3598" s="104"/>
      <c r="V3598" s="90">
        <f>+P3598-Q3598+R3598+S3598+T3598+U3598</f>
        <v>3.428453125</v>
      </c>
      <c r="W3598" s="91">
        <f>(1.02/100)</f>
        <v>1.02E-2</v>
      </c>
      <c r="X3598" s="91">
        <v>4.8E-3</v>
      </c>
      <c r="Y3598" s="91">
        <v>0.17</v>
      </c>
      <c r="Z3598" s="91">
        <v>1.65E-2</v>
      </c>
      <c r="AA3598" s="91">
        <v>7.6E-2</v>
      </c>
      <c r="AB3598" s="91">
        <f>SUM(W3598:AA3598)</f>
        <v>0.2775</v>
      </c>
      <c r="AC3598" s="75">
        <v>12</v>
      </c>
      <c r="AD3598" s="92">
        <f>IF(AL3598="","",+AC3598*AL3598)</f>
        <v>104.81894904458602</v>
      </c>
      <c r="AE3598" s="93">
        <f>IF(AL3598="","",+AL3598*AB3598)</f>
        <v>2.4239381966560516</v>
      </c>
      <c r="AF3598" s="92">
        <f>IF(AL3598="","",+AL3598-AE3598)</f>
        <v>6.310974223726117</v>
      </c>
      <c r="AG3598" s="93">
        <f>+V3598</f>
        <v>3.428453125</v>
      </c>
      <c r="AH3598" s="92">
        <f>IF(AF3598="","",+AF3598-AG3598)</f>
        <v>2.8825210987261167</v>
      </c>
      <c r="AI3598" s="92">
        <f>IF(AH3598="","",+AH3598*AC3598)</f>
        <v>34.590253184713404</v>
      </c>
      <c r="AJ3598" s="93">
        <v>8.74</v>
      </c>
      <c r="AK3598" s="94">
        <v>0.33</v>
      </c>
      <c r="AL3598" s="93">
        <f>IF(V3598=0,"",V3598/(1-AB3598-AK3598))</f>
        <v>8.734912420382168</v>
      </c>
      <c r="AM3598" s="95">
        <v>0.33</v>
      </c>
      <c r="AN3598" s="93">
        <f>IF(V3598=0,"",V3598/(1-AB3598-AM3598))</f>
        <v>8.734912420382168</v>
      </c>
      <c r="AO3598" s="96">
        <v>1.2</v>
      </c>
      <c r="AP3598" s="93">
        <f>IF(BD!AJ3598="","",BD!AJ3598*BD!AO3598)</f>
        <v>10.488</v>
      </c>
      <c r="AQ3598" s="91">
        <f>BD!AM3598/BD!AK3598-1</f>
        <v>0</v>
      </c>
      <c r="AR3598" s="91">
        <f>IF(BD!AN3598="","",IF(BD!AJ3598="","",BD!AN3598/BD!AJ3598-1))</f>
        <v>-5.821029311020576E-4</v>
      </c>
      <c r="AS3598" s="91" t="str">
        <f>IF(BD!AN3598="","",IF(BD!AN3598&lt;BD!AL3598,"ABAIXO DA META","DENTRO DA META"))</f>
        <v>DENTRO DA META</v>
      </c>
      <c r="AT3598" s="91" t="str">
        <f>IF(BD!AJ3598="","EM ANÁLISE",IF(BD!AP3598&gt;=BD!AN3598,"GO", "NO GO"))</f>
        <v>GO</v>
      </c>
      <c r="AU3598" s="97">
        <f>IF(AN3598="","",+BD!$AN3598-AJ3598)</f>
        <v>-5.087579617832461E-3</v>
      </c>
      <c r="AV3598" s="98"/>
      <c r="AW3598" s="90">
        <f>BD!P3598*BD!AC3598</f>
        <v>55.785</v>
      </c>
      <c r="AX3598" s="90">
        <f>BD!V3598*BD!AC3598</f>
        <v>41.141437499999995</v>
      </c>
      <c r="AY3598" s="90">
        <f>IF(BD!AN3598="","",BD!AN3598*BD!AC3598)</f>
        <v>104.81894904458602</v>
      </c>
      <c r="AZ3598" s="75" t="s">
        <v>5272</v>
      </c>
      <c r="BA3598" s="75" t="s">
        <v>124</v>
      </c>
      <c r="BB3598" s="75">
        <v>1</v>
      </c>
      <c r="BC3598" s="75" t="s">
        <v>125</v>
      </c>
      <c r="BD3598" s="99" t="s">
        <v>5257</v>
      </c>
      <c r="BE3598" s="100" t="s">
        <v>4</v>
      </c>
      <c r="BF3598" s="100" t="s">
        <v>4</v>
      </c>
      <c r="BG3598" s="99" t="s">
        <v>5258</v>
      </c>
      <c r="BH3598" s="101"/>
      <c r="BI3598" s="101"/>
      <c r="BJ3598" s="101"/>
      <c r="BK3598" s="101"/>
      <c r="BL3598" s="101"/>
      <c r="BM3598" s="101"/>
      <c r="BN3598" s="101"/>
      <c r="BO3598" s="103"/>
      <c r="BP3598" s="99">
        <v>140.622</v>
      </c>
      <c r="BQ3598" s="99">
        <v>121</v>
      </c>
      <c r="BR3598" s="101"/>
      <c r="BS3598" s="99" t="s">
        <v>5260</v>
      </c>
      <c r="BT3598" s="99" t="s">
        <v>5261</v>
      </c>
      <c r="BU3598" s="99">
        <v>5102</v>
      </c>
      <c r="BV3598" s="99"/>
      <c r="BW3598" s="99"/>
      <c r="BX3598" s="99"/>
      <c r="BY3598" s="99"/>
      <c r="BZ3598" s="99"/>
      <c r="CA3598" s="99"/>
      <c r="CB3598" s="99"/>
      <c r="CC3598" s="99">
        <v>102</v>
      </c>
      <c r="CD3598" s="99">
        <v>8</v>
      </c>
      <c r="CE3598" s="99">
        <v>8</v>
      </c>
      <c r="CF3598" s="99"/>
      <c r="CG3598" s="37" t="e">
        <f>VLOOKUP(Table_1[[#This Row],[EAN]],'[1]Planilha1'!$E:$R,13,0)</f>
        <v>#N/A</v>
      </c>
    </row>
    <row r="3599" ht="15" hidden="1">
      <c r="A3599" s="7"/>
      <c r="B3599" s="84" t="s">
        <v>2735</v>
      </c>
      <c r="C3599" s="75">
        <v>222967</v>
      </c>
      <c r="D3599" s="75">
        <v>415821</v>
      </c>
      <c r="E3599" s="85">
        <v>7891000582107</v>
      </c>
      <c r="F3599" s="86" t="s">
        <v>4124</v>
      </c>
      <c r="G3599" s="75" t="s">
        <v>21</v>
      </c>
      <c r="H3599" s="75">
        <v>470</v>
      </c>
      <c r="I3599" s="87" t="s">
        <v>3887</v>
      </c>
      <c r="J3599" s="75" t="s">
        <v>1201</v>
      </c>
      <c r="K3599" s="88" t="s">
        <v>84</v>
      </c>
      <c r="L3599" s="88">
        <v>24</v>
      </c>
      <c r="M3599" s="88">
        <v>0</v>
      </c>
      <c r="N3599" s="75" t="s">
        <v>85</v>
      </c>
      <c r="O3599" s="75" t="s">
        <v>122</v>
      </c>
      <c r="P3599" s="106">
        <v>4.64875</v>
      </c>
      <c r="Q3599" s="90">
        <f>(17/100+7.6/100+1.65/100)*P3599</f>
        <v>1.220296875</v>
      </c>
      <c r="R3599" s="104"/>
      <c r="S3599" s="104"/>
      <c r="T3599" s="104"/>
      <c r="U3599" s="104"/>
      <c r="V3599" s="90">
        <f>+P3599-Q3599+R3599+S3599+T3599+U3599</f>
        <v>3.428453125</v>
      </c>
      <c r="W3599" s="91">
        <f>(1.02/100)</f>
        <v>1.02E-2</v>
      </c>
      <c r="X3599" s="91">
        <v>4.8E-3</v>
      </c>
      <c r="Y3599" s="91">
        <v>0.17</v>
      </c>
      <c r="Z3599" s="91">
        <v>1.65E-2</v>
      </c>
      <c r="AA3599" s="91">
        <v>7.6E-2</v>
      </c>
      <c r="AB3599" s="91">
        <f>SUM(W3599:AA3599)</f>
        <v>0.2775</v>
      </c>
      <c r="AC3599" s="75">
        <v>12</v>
      </c>
      <c r="AD3599" s="92">
        <f>IF(AL3599="","",+AC3599*AL3599)</f>
        <v>104.81894904458602</v>
      </c>
      <c r="AE3599" s="93">
        <f>IF(AL3599="","",+AL3599*AB3599)</f>
        <v>2.4239381966560516</v>
      </c>
      <c r="AF3599" s="92">
        <f>IF(AL3599="","",+AL3599-AE3599)</f>
        <v>6.310974223726117</v>
      </c>
      <c r="AG3599" s="93">
        <f>+V3599</f>
        <v>3.428453125</v>
      </c>
      <c r="AH3599" s="92">
        <f>IF(AF3599="","",+AF3599-AG3599)</f>
        <v>2.8825210987261167</v>
      </c>
      <c r="AI3599" s="92">
        <f>IF(AH3599="","",+AH3599*AC3599)</f>
        <v>34.590253184713404</v>
      </c>
      <c r="AJ3599" s="93">
        <v>8.74</v>
      </c>
      <c r="AK3599" s="94">
        <v>0.33</v>
      </c>
      <c r="AL3599" s="93">
        <f>IF(V3599=0,"",V3599/(1-AB3599-AK3599))</f>
        <v>8.734912420382168</v>
      </c>
      <c r="AM3599" s="95">
        <v>0.33</v>
      </c>
      <c r="AN3599" s="93">
        <f>IF(V3599=0,"",V3599/(1-AB3599-AM3599))</f>
        <v>8.734912420382168</v>
      </c>
      <c r="AO3599" s="96">
        <v>1.2</v>
      </c>
      <c r="AP3599" s="93">
        <f>IF(BD!AJ3599="","",BD!AJ3599*BD!AO3599)</f>
        <v>10.488</v>
      </c>
      <c r="AQ3599" s="91">
        <f>BD!AM3599/BD!AK3599-1</f>
        <v>0</v>
      </c>
      <c r="AR3599" s="91">
        <f>IF(BD!AN3599="","",IF(BD!AJ3599="","",BD!AN3599/BD!AJ3599-1))</f>
        <v>-5.821029311020576E-4</v>
      </c>
      <c r="AS3599" s="91" t="str">
        <f>IF(BD!AN3599="","",IF(BD!AN3599&lt;BD!AL3599,"ABAIXO DA META","DENTRO DA META"))</f>
        <v>DENTRO DA META</v>
      </c>
      <c r="AT3599" s="91" t="str">
        <f>IF(BD!AJ3599="","EM ANÁLISE",IF(BD!AP3599&gt;=BD!AN3599,"GO", "NO GO"))</f>
        <v>GO</v>
      </c>
      <c r="AU3599" s="97">
        <f>IF(AN3599="","",+BD!$AN3599-AJ3599)</f>
        <v>-5.087579617832461E-3</v>
      </c>
      <c r="AV3599" s="98"/>
      <c r="AW3599" s="90">
        <f>BD!P3599*BD!AC3599</f>
        <v>55.785</v>
      </c>
      <c r="AX3599" s="90">
        <f>BD!V3599*BD!AC3599</f>
        <v>41.141437499999995</v>
      </c>
      <c r="AY3599" s="90">
        <f>IF(BD!AN3599="","",BD!AN3599*BD!AC3599)</f>
        <v>104.81894904458602</v>
      </c>
      <c r="AZ3599" s="75" t="s">
        <v>5272</v>
      </c>
      <c r="BA3599" s="75" t="s">
        <v>124</v>
      </c>
      <c r="BB3599" s="75">
        <v>1</v>
      </c>
      <c r="BC3599" s="75" t="s">
        <v>125</v>
      </c>
      <c r="BD3599" s="99" t="s">
        <v>5257</v>
      </c>
      <c r="BE3599" s="100" t="s">
        <v>4</v>
      </c>
      <c r="BF3599" s="100" t="s">
        <v>4</v>
      </c>
      <c r="BG3599" s="99" t="s">
        <v>5258</v>
      </c>
      <c r="BH3599" s="101"/>
      <c r="BI3599" s="101"/>
      <c r="BJ3599" s="101"/>
      <c r="BK3599" s="101"/>
      <c r="BL3599" s="101"/>
      <c r="BM3599" s="101"/>
      <c r="BN3599" s="101"/>
      <c r="BO3599" s="103"/>
      <c r="BP3599" s="99">
        <v>140.622</v>
      </c>
      <c r="BQ3599" s="99">
        <v>121</v>
      </c>
      <c r="BR3599" s="101"/>
      <c r="BS3599" s="99" t="s">
        <v>5260</v>
      </c>
      <c r="BT3599" s="99" t="s">
        <v>5261</v>
      </c>
      <c r="BU3599" s="99">
        <v>5102</v>
      </c>
      <c r="BV3599" s="99"/>
      <c r="BW3599" s="99"/>
      <c r="BX3599" s="99"/>
      <c r="BY3599" s="99"/>
      <c r="BZ3599" s="99"/>
      <c r="CA3599" s="99"/>
      <c r="CB3599" s="99"/>
      <c r="CC3599" s="99">
        <v>102</v>
      </c>
      <c r="CD3599" s="99">
        <v>8</v>
      </c>
      <c r="CE3599" s="99">
        <v>8</v>
      </c>
      <c r="CF3599" s="99"/>
      <c r="CG3599" s="37" t="e">
        <f>VLOOKUP(Table_1[[#This Row],[EAN]],'[1]Planilha1'!$E:$R,13,0)</f>
        <v>#N/A</v>
      </c>
    </row>
    <row r="3600" ht="15" hidden="1">
      <c r="A3600" s="7"/>
      <c r="B3600" s="84" t="s">
        <v>2735</v>
      </c>
      <c r="C3600" s="75">
        <v>222968</v>
      </c>
      <c r="D3600" s="75">
        <v>415400</v>
      </c>
      <c r="E3600" s="85">
        <v>7891000026182</v>
      </c>
      <c r="F3600" s="86" t="s">
        <v>4125</v>
      </c>
      <c r="G3600" s="75" t="s">
        <v>21</v>
      </c>
      <c r="H3600" s="75">
        <v>470</v>
      </c>
      <c r="I3600" s="87" t="s">
        <v>3887</v>
      </c>
      <c r="J3600" s="75" t="s">
        <v>1201</v>
      </c>
      <c r="K3600" s="88" t="s">
        <v>84</v>
      </c>
      <c r="L3600" s="88">
        <v>24</v>
      </c>
      <c r="M3600" s="88">
        <v>0</v>
      </c>
      <c r="N3600" s="75" t="s">
        <v>85</v>
      </c>
      <c r="O3600" s="75" t="s">
        <v>122</v>
      </c>
      <c r="P3600" s="106">
        <v>4.64875</v>
      </c>
      <c r="Q3600" s="90">
        <f>(17/100+7.6/100+1.65/100)*P3600</f>
        <v>1.220296875</v>
      </c>
      <c r="R3600" s="104"/>
      <c r="S3600" s="104"/>
      <c r="T3600" s="104"/>
      <c r="U3600" s="104"/>
      <c r="V3600" s="90">
        <f>+P3600-Q3600+R3600+S3600+T3600+U3600</f>
        <v>3.428453125</v>
      </c>
      <c r="W3600" s="91">
        <f>(1.02/100)</f>
        <v>1.02E-2</v>
      </c>
      <c r="X3600" s="91">
        <v>4.8E-3</v>
      </c>
      <c r="Y3600" s="91">
        <v>0.17</v>
      </c>
      <c r="Z3600" s="91">
        <v>1.65E-2</v>
      </c>
      <c r="AA3600" s="91">
        <v>7.6E-2</v>
      </c>
      <c r="AB3600" s="91">
        <f>SUM(W3600:AA3600)</f>
        <v>0.2775</v>
      </c>
      <c r="AC3600" s="75">
        <v>12</v>
      </c>
      <c r="AD3600" s="92">
        <f>IF(AL3600="","",+AC3600*AL3600)</f>
        <v>104.81894904458602</v>
      </c>
      <c r="AE3600" s="93">
        <f>IF(AL3600="","",+AL3600*AB3600)</f>
        <v>2.4239381966560516</v>
      </c>
      <c r="AF3600" s="92">
        <f>IF(AL3600="","",+AL3600-AE3600)</f>
        <v>6.310974223726117</v>
      </c>
      <c r="AG3600" s="93">
        <f>+V3600</f>
        <v>3.428453125</v>
      </c>
      <c r="AH3600" s="92">
        <f>IF(AF3600="","",+AF3600-AG3600)</f>
        <v>2.8825210987261167</v>
      </c>
      <c r="AI3600" s="92">
        <f>IF(AH3600="","",+AH3600*AC3600)</f>
        <v>34.590253184713404</v>
      </c>
      <c r="AJ3600" s="93">
        <v>8.74</v>
      </c>
      <c r="AK3600" s="94">
        <v>0.33</v>
      </c>
      <c r="AL3600" s="93">
        <f>IF(V3600=0,"",V3600/(1-AB3600-AK3600))</f>
        <v>8.734912420382168</v>
      </c>
      <c r="AM3600" s="95">
        <v>0.33</v>
      </c>
      <c r="AN3600" s="93">
        <f>IF(V3600=0,"",V3600/(1-AB3600-AM3600))</f>
        <v>8.734912420382168</v>
      </c>
      <c r="AO3600" s="96">
        <v>1.2</v>
      </c>
      <c r="AP3600" s="93">
        <f>IF(BD!AJ3600="","",BD!AJ3600*BD!AO3600)</f>
        <v>10.488</v>
      </c>
      <c r="AQ3600" s="91">
        <f>BD!AM3600/BD!AK3600-1</f>
        <v>0</v>
      </c>
      <c r="AR3600" s="91">
        <f>IF(BD!AN3600="","",IF(BD!AJ3600="","",BD!AN3600/BD!AJ3600-1))</f>
        <v>-5.821029311020576E-4</v>
      </c>
      <c r="AS3600" s="91" t="str">
        <f>IF(BD!AN3600="","",IF(BD!AN3600&lt;BD!AL3600,"ABAIXO DA META","DENTRO DA META"))</f>
        <v>DENTRO DA META</v>
      </c>
      <c r="AT3600" s="91" t="str">
        <f>IF(BD!AJ3600="","EM ANÁLISE",IF(BD!AP3600&gt;=BD!AN3600,"GO", "NO GO"))</f>
        <v>GO</v>
      </c>
      <c r="AU3600" s="97">
        <f>IF(AN3600="","",+BD!$AN3600-AJ3600)</f>
        <v>-5.087579617832461E-3</v>
      </c>
      <c r="AV3600" s="98"/>
      <c r="AW3600" s="90">
        <f>BD!P3600*BD!AC3600</f>
        <v>55.785</v>
      </c>
      <c r="AX3600" s="90">
        <f>BD!V3600*BD!AC3600</f>
        <v>41.141437499999995</v>
      </c>
      <c r="AY3600" s="90">
        <f>IF(BD!AN3600="","",BD!AN3600*BD!AC3600)</f>
        <v>104.81894904458602</v>
      </c>
      <c r="AZ3600" s="75" t="s">
        <v>5272</v>
      </c>
      <c r="BA3600" s="75" t="s">
        <v>124</v>
      </c>
      <c r="BB3600" s="75">
        <v>1</v>
      </c>
      <c r="BC3600" s="75" t="s">
        <v>125</v>
      </c>
      <c r="BD3600" s="99" t="s">
        <v>5257</v>
      </c>
      <c r="BE3600" s="100" t="s">
        <v>4</v>
      </c>
      <c r="BF3600" s="100" t="s">
        <v>4</v>
      </c>
      <c r="BG3600" s="99" t="s">
        <v>5258</v>
      </c>
      <c r="BH3600" s="101"/>
      <c r="BI3600" s="101"/>
      <c r="BJ3600" s="101"/>
      <c r="BK3600" s="101"/>
      <c r="BL3600" s="101"/>
      <c r="BM3600" s="101"/>
      <c r="BN3600" s="101"/>
      <c r="BO3600" s="103"/>
      <c r="BP3600" s="99">
        <v>140.622</v>
      </c>
      <c r="BQ3600" s="99">
        <v>121</v>
      </c>
      <c r="BR3600" s="101"/>
      <c r="BS3600" s="99" t="s">
        <v>5260</v>
      </c>
      <c r="BT3600" s="99" t="s">
        <v>5261</v>
      </c>
      <c r="BU3600" s="99">
        <v>5102</v>
      </c>
      <c r="BV3600" s="99"/>
      <c r="BW3600" s="99"/>
      <c r="BX3600" s="99"/>
      <c r="BY3600" s="99"/>
      <c r="BZ3600" s="99"/>
      <c r="CA3600" s="99"/>
      <c r="CB3600" s="99"/>
      <c r="CC3600" s="99">
        <v>102</v>
      </c>
      <c r="CD3600" s="99">
        <v>8</v>
      </c>
      <c r="CE3600" s="99">
        <v>8</v>
      </c>
      <c r="CF3600" s="99"/>
      <c r="CG3600" s="37" t="e">
        <f>VLOOKUP(Table_1[[#This Row],[EAN]],'[1]Planilha1'!$E:$R,13,0)</f>
        <v>#N/A</v>
      </c>
    </row>
    <row r="3601" ht="15" hidden="1">
      <c r="A3601" s="7"/>
      <c r="B3601" s="84" t="s">
        <v>2735</v>
      </c>
      <c r="C3601" s="75">
        <v>222986</v>
      </c>
      <c r="D3601" s="75">
        <v>12458626</v>
      </c>
      <c r="E3601" s="85">
        <v>7891000458655</v>
      </c>
      <c r="F3601" s="86" t="s">
        <v>4126</v>
      </c>
      <c r="G3601" s="75" t="s">
        <v>21</v>
      </c>
      <c r="H3601" s="75">
        <v>610</v>
      </c>
      <c r="I3601" s="87" t="s">
        <v>3589</v>
      </c>
      <c r="J3601" s="75" t="s">
        <v>3564</v>
      </c>
      <c r="K3601" s="88" t="s">
        <v>84</v>
      </c>
      <c r="L3601" s="88">
        <v>12</v>
      </c>
      <c r="M3601" s="88">
        <v>0</v>
      </c>
      <c r="N3601" s="75" t="s">
        <v>85</v>
      </c>
      <c r="O3601" s="75" t="s">
        <v>122</v>
      </c>
      <c r="P3601" s="106">
        <v>8.785</v>
      </c>
      <c r="Q3601" s="90">
        <f>(17/100+7.6/100+1.65/100)*P3601</f>
        <v>2.3060625000000003</v>
      </c>
      <c r="R3601" s="104"/>
      <c r="S3601" s="104"/>
      <c r="T3601" s="104"/>
      <c r="U3601" s="104"/>
      <c r="V3601" s="90">
        <f>+P3601-Q3601+R3601+S3601+T3601+U3601</f>
        <v>6.4789375</v>
      </c>
      <c r="W3601" s="91">
        <f>(1.02/100)</f>
        <v>1.02E-2</v>
      </c>
      <c r="X3601" s="91">
        <v>4.8E-3</v>
      </c>
      <c r="Y3601" s="91">
        <v>0.17</v>
      </c>
      <c r="Z3601" s="91">
        <v>1.65E-2</v>
      </c>
      <c r="AA3601" s="91">
        <v>7.6E-2</v>
      </c>
      <c r="AB3601" s="91">
        <f>SUM(W3601:AA3601)</f>
        <v>0.2775</v>
      </c>
      <c r="AC3601" s="75">
        <v>12</v>
      </c>
      <c r="AD3601" s="92">
        <f>IF(AL3601="","",+AC3601*AL3601)</f>
        <v>198.08216560509558</v>
      </c>
      <c r="AE3601" s="93">
        <f>IF(AL3601="","",+AL3601*AB3601)</f>
        <v>4.580650079617835</v>
      </c>
      <c r="AF3601" s="92">
        <f>IF(AL3601="","",+AL3601-AE3601)</f>
        <v>11.926197054140129</v>
      </c>
      <c r="AG3601" s="93">
        <f>+V3601</f>
        <v>6.4789375</v>
      </c>
      <c r="AH3601" s="92">
        <f>IF(AF3601="","",+AF3601-AG3601)</f>
        <v>5.447259554140129</v>
      </c>
      <c r="AI3601" s="92">
        <f>IF(AH3601="","",+AH3601*AC3601)</f>
        <v>65.36711464968155</v>
      </c>
      <c r="AJ3601" s="93">
        <v>16.506847133757965</v>
      </c>
      <c r="AK3601" s="94">
        <v>0.33</v>
      </c>
      <c r="AL3601" s="93">
        <f>IF(V3601=0,"",V3601/(1-AB3601-AK3601))</f>
        <v>16.506847133757965</v>
      </c>
      <c r="AM3601" s="95">
        <v>0.33</v>
      </c>
      <c r="AN3601" s="93">
        <f>IF(V3601=0,"",V3601/(1-AB3601-AM3601))</f>
        <v>16.506847133757965</v>
      </c>
      <c r="AO3601" s="96">
        <v>1.2</v>
      </c>
      <c r="AP3601" s="93">
        <f>IF(BD!AJ3601="","",BD!AJ3601*BD!AO3601)</f>
        <v>19.808216560509557</v>
      </c>
      <c r="AQ3601" s="91">
        <f>BD!AM3601/BD!AK3601-1</f>
        <v>0</v>
      </c>
      <c r="AR3601" s="91">
        <f>IF(BD!AN3601="","",IF(BD!AJ3601="","",BD!AN3601/BD!AJ3601-1))</f>
        <v>0</v>
      </c>
      <c r="AS3601" s="91" t="str">
        <f>IF(BD!AN3601="","",IF(BD!AN3601&lt;BD!AL3601,"ABAIXO DA META","DENTRO DA META"))</f>
        <v>DENTRO DA META</v>
      </c>
      <c r="AT3601" s="91" t="str">
        <f>IF(BD!AJ3601="","EM ANÁLISE",IF(BD!AP3601&gt;=BD!AN3601,"GO", "NO GO"))</f>
        <v>GO</v>
      </c>
      <c r="AU3601" s="97">
        <f>IF(AN3601="","",+BD!$AN3601-AJ3601)</f>
        <v>0</v>
      </c>
      <c r="AV3601" s="98"/>
      <c r="AW3601" s="90">
        <f>BD!P3601*BD!AC3601</f>
        <v>105.42</v>
      </c>
      <c r="AX3601" s="90">
        <f>BD!V3601*BD!AC3601</f>
        <v>77.74725</v>
      </c>
      <c r="AY3601" s="90">
        <f>IF(BD!AN3601="","",BD!AN3601*BD!AC3601)</f>
        <v>198.08216560509558</v>
      </c>
      <c r="AZ3601" s="75" t="s">
        <v>5272</v>
      </c>
      <c r="BA3601" s="75" t="s">
        <v>124</v>
      </c>
      <c r="BB3601" s="75">
        <v>1</v>
      </c>
      <c r="BC3601" s="75" t="s">
        <v>125</v>
      </c>
      <c r="BD3601" s="99" t="s">
        <v>5257</v>
      </c>
      <c r="BE3601" s="100" t="s">
        <v>4</v>
      </c>
      <c r="BF3601" s="100" t="s">
        <v>4</v>
      </c>
      <c r="BG3601" s="99" t="s">
        <v>5258</v>
      </c>
      <c r="BH3601" s="101"/>
      <c r="BI3601" s="101"/>
      <c r="BJ3601" s="101"/>
      <c r="BK3601" s="101"/>
      <c r="BL3601" s="101"/>
      <c r="BM3601" s="101"/>
      <c r="BN3601" s="101"/>
      <c r="BO3601" s="103"/>
      <c r="BP3601" s="99">
        <v>140.622</v>
      </c>
      <c r="BQ3601" s="99">
        <v>121</v>
      </c>
      <c r="BR3601" s="101"/>
      <c r="BS3601" s="99" t="s">
        <v>5260</v>
      </c>
      <c r="BT3601" s="99" t="s">
        <v>5261</v>
      </c>
      <c r="BU3601" s="99">
        <v>5102</v>
      </c>
      <c r="BV3601" s="99"/>
      <c r="BW3601" s="99"/>
      <c r="BX3601" s="99"/>
      <c r="BY3601" s="99"/>
      <c r="BZ3601" s="99"/>
      <c r="CA3601" s="99"/>
      <c r="CB3601" s="99"/>
      <c r="CC3601" s="99">
        <v>102</v>
      </c>
      <c r="CD3601" s="99">
        <v>8</v>
      </c>
      <c r="CE3601" s="99">
        <v>8</v>
      </c>
      <c r="CF3601" s="99"/>
      <c r="CG3601" s="37" t="e">
        <f>VLOOKUP(Table_1[[#This Row],[EAN]],'[1]Planilha1'!$E:$R,13,0)</f>
        <v>#N/A</v>
      </c>
    </row>
    <row r="3602" ht="15" hidden="1">
      <c r="A3602" s="7"/>
      <c r="B3602" s="84" t="s">
        <v>2735</v>
      </c>
      <c r="C3602" s="75">
        <v>222987</v>
      </c>
      <c r="D3602" s="75"/>
      <c r="E3602" s="85">
        <v>7891000026403</v>
      </c>
      <c r="F3602" s="86" t="s">
        <v>4127</v>
      </c>
      <c r="G3602" s="75" t="s">
        <v>21</v>
      </c>
      <c r="H3602" s="75">
        <v>470</v>
      </c>
      <c r="I3602" s="87" t="s">
        <v>3887</v>
      </c>
      <c r="J3602" s="75" t="s">
        <v>3564</v>
      </c>
      <c r="K3602" s="88" t="s">
        <v>84</v>
      </c>
      <c r="L3602" s="88">
        <v>24</v>
      </c>
      <c r="M3602" s="88">
        <v>0</v>
      </c>
      <c r="N3602" s="75" t="s">
        <v>85</v>
      </c>
      <c r="O3602" s="75"/>
      <c r="P3602" s="106"/>
      <c r="Q3602" s="90">
        <f>(17/100+7.6/100+1.65/100)*P3602</f>
        <v>0</v>
      </c>
      <c r="R3602" s="104"/>
      <c r="S3602" s="104"/>
      <c r="T3602" s="104"/>
      <c r="U3602" s="104"/>
      <c r="V3602" s="90">
        <f>+P3602-Q3602+R3602+S3602+T3602+U3602</f>
        <v>0</v>
      </c>
      <c r="W3602" s="91">
        <f>(1.02/100)</f>
        <v>1.02E-2</v>
      </c>
      <c r="X3602" s="91">
        <v>4.8E-3</v>
      </c>
      <c r="Y3602" s="91">
        <v>0.17</v>
      </c>
      <c r="Z3602" s="91">
        <v>1.65E-2</v>
      </c>
      <c r="AA3602" s="91">
        <v>7.6E-2</v>
      </c>
      <c r="AB3602" s="91">
        <f>SUM(W3602:AA3602)</f>
        <v>0.2775</v>
      </c>
      <c r="AC3602" s="75">
        <v>12</v>
      </c>
      <c r="AD3602" s="92">
        <f>IF(AL3602="","",+AC3602*AL3602)</f>
      </c>
      <c r="AE3602" s="93">
        <f>IF(AL3602="","",+AL3602*AB3602)</f>
      </c>
      <c r="AF3602" s="92">
        <f>IF(AL3602="","",+AL3602-AE3602)</f>
      </c>
      <c r="AG3602" s="93">
        <f>+V3602</f>
        <v>0</v>
      </c>
      <c r="AH3602" s="92">
        <f>IF(AF3602="","",+AF3602-AG3602)</f>
      </c>
      <c r="AI3602" s="92">
        <f>IF(AH3602="","",+AH3602*AC3602)</f>
      </c>
      <c r="AJ3602" s="93"/>
      <c r="AK3602" s="94">
        <v>0.33</v>
      </c>
      <c r="AL3602" s="93">
        <f>IF(V3602=0,"",V3602/(1-AB3602-AK3602))</f>
      </c>
      <c r="AM3602" s="95">
        <v>0.33</v>
      </c>
      <c r="AN3602" s="93">
        <f>IF(V3602=0,"",V3602/(1-AB3602-AM3602))</f>
      </c>
      <c r="AO3602" s="96">
        <v>1.2</v>
      </c>
      <c r="AP3602" s="93">
        <f>IF(BD!AJ3602="","",BD!AJ3602*BD!AO3602)</f>
      </c>
      <c r="AQ3602" s="91">
        <f>BD!AM3602/BD!AK3602-1</f>
        <v>0</v>
      </c>
      <c r="AR3602" s="91">
        <f>IF(BD!AN3602="","",IF(BD!AJ3602="","",BD!AN3602/BD!AJ3602-1))</f>
      </c>
      <c r="AS3602" s="91">
        <f>IF(BD!AN3602="","",IF(BD!AN3602&lt;BD!AL3602,"ABAIXO DA META","DENTRO DA META"))</f>
      </c>
      <c r="AT3602" s="91" t="str">
        <f>IF(BD!AJ3602="","EM ANÁLISE",IF(BD!AP3602&gt;=BD!AN3602,"GO", "NO GO"))</f>
        <v>EM ANÁLISE</v>
      </c>
      <c r="AU3602" s="97">
        <f>IF(AN3602="","",+BD!$AN3602-AJ3602)</f>
      </c>
      <c r="AV3602" s="98"/>
      <c r="AW3602" s="90">
        <f>BD!P3602*BD!AC3602</f>
        <v>0</v>
      </c>
      <c r="AX3602" s="90">
        <f>BD!V3602*BD!AC3602</f>
        <v>0</v>
      </c>
      <c r="AY3602" s="90">
        <f>IF(BD!AN3602="","",BD!AN3602*BD!AC3602)</f>
      </c>
      <c r="AZ3602" s="75" t="s">
        <v>123</v>
      </c>
      <c r="BA3602" s="75" t="s">
        <v>124</v>
      </c>
      <c r="BB3602" s="75">
        <v>1</v>
      </c>
      <c r="BC3602" s="75" t="s">
        <v>125</v>
      </c>
      <c r="BD3602" s="104"/>
      <c r="BE3602" s="104"/>
      <c r="BF3602" s="101"/>
      <c r="BG3602" s="101"/>
      <c r="BH3602" s="101"/>
      <c r="BI3602" s="101"/>
      <c r="BJ3602" s="101"/>
      <c r="BK3602" s="101"/>
      <c r="BL3602" s="101"/>
      <c r="BM3602" s="101"/>
      <c r="BN3602" s="101"/>
      <c r="BO3602" s="103"/>
      <c r="BP3602" s="101"/>
      <c r="BQ3602" s="101"/>
      <c r="BR3602" s="101"/>
      <c r="BS3602" s="101"/>
      <c r="BT3602" s="101"/>
      <c r="BU3602" s="101"/>
      <c r="BV3602" s="101"/>
      <c r="BW3602" s="101"/>
      <c r="BX3602" s="101"/>
      <c r="BY3602" s="101"/>
      <c r="BZ3602" s="101"/>
      <c r="CA3602" s="101"/>
      <c r="CB3602" s="101"/>
      <c r="CC3602" s="101"/>
      <c r="CD3602" s="101"/>
      <c r="CE3602" s="101"/>
      <c r="CF3602" s="101"/>
      <c r="CG3602" s="37" t="e">
        <f>VLOOKUP(Table_1[[#This Row],[EAN]],'[1]Planilha1'!$E:$R,13,0)</f>
        <v>#N/A</v>
      </c>
    </row>
    <row r="3603" ht="15" hidden="1">
      <c r="A3603" s="7"/>
      <c r="B3603" s="84" t="s">
        <v>2735</v>
      </c>
      <c r="C3603" s="75">
        <v>222988</v>
      </c>
      <c r="D3603" s="75"/>
      <c r="E3603" s="85">
        <v>7891000024454</v>
      </c>
      <c r="F3603" s="86" t="s">
        <v>4128</v>
      </c>
      <c r="G3603" s="75" t="s">
        <v>21</v>
      </c>
      <c r="H3603" s="75">
        <v>470</v>
      </c>
      <c r="I3603" s="87" t="s">
        <v>3887</v>
      </c>
      <c r="J3603" s="75" t="s">
        <v>4129</v>
      </c>
      <c r="K3603" s="88" t="s">
        <v>84</v>
      </c>
      <c r="L3603" s="88">
        <v>24</v>
      </c>
      <c r="M3603" s="88">
        <v>0</v>
      </c>
      <c r="N3603" s="75" t="s">
        <v>85</v>
      </c>
      <c r="O3603" s="75"/>
      <c r="P3603" s="106"/>
      <c r="Q3603" s="90">
        <f>(17/100+7.6/100+1.65/100)*P3603</f>
        <v>0</v>
      </c>
      <c r="R3603" s="104"/>
      <c r="S3603" s="104"/>
      <c r="T3603" s="104"/>
      <c r="U3603" s="104"/>
      <c r="V3603" s="90">
        <f>+P3603-Q3603+R3603+S3603+T3603+U3603</f>
        <v>0</v>
      </c>
      <c r="W3603" s="91">
        <f>(1.02/100)</f>
        <v>1.02E-2</v>
      </c>
      <c r="X3603" s="91">
        <v>4.8E-3</v>
      </c>
      <c r="Y3603" s="91">
        <v>0.17</v>
      </c>
      <c r="Z3603" s="91">
        <v>1.65E-2</v>
      </c>
      <c r="AA3603" s="91">
        <v>7.6E-2</v>
      </c>
      <c r="AB3603" s="91">
        <f>SUM(W3603:AA3603)</f>
        <v>0.2775</v>
      </c>
      <c r="AC3603" s="75">
        <v>12</v>
      </c>
      <c r="AD3603" s="92">
        <f>IF(AL3603="","",+AC3603*AL3603)</f>
      </c>
      <c r="AE3603" s="93">
        <f>IF(AL3603="","",+AL3603*AB3603)</f>
      </c>
      <c r="AF3603" s="92">
        <f>IF(AL3603="","",+AL3603-AE3603)</f>
      </c>
      <c r="AG3603" s="93">
        <f>+V3603</f>
        <v>0</v>
      </c>
      <c r="AH3603" s="92">
        <f>IF(AF3603="","",+AF3603-AG3603)</f>
      </c>
      <c r="AI3603" s="92">
        <f>IF(AH3603="","",+AH3603*AC3603)</f>
      </c>
      <c r="AJ3603" s="93"/>
      <c r="AK3603" s="94">
        <v>0.33</v>
      </c>
      <c r="AL3603" s="93">
        <f>IF(V3603=0,"",V3603/(1-AB3603-AK3603))</f>
      </c>
      <c r="AM3603" s="95">
        <v>0.33</v>
      </c>
      <c r="AN3603" s="93">
        <f>IF(V3603=0,"",V3603/(1-AB3603-AM3603))</f>
      </c>
      <c r="AO3603" s="96">
        <v>1.2</v>
      </c>
      <c r="AP3603" s="93">
        <f>IF(BD!AJ3603="","",BD!AJ3603*BD!AO3603)</f>
      </c>
      <c r="AQ3603" s="91">
        <f>BD!AM3603/BD!AK3603-1</f>
        <v>0</v>
      </c>
      <c r="AR3603" s="91">
        <f>IF(BD!AN3603="","",IF(BD!AJ3603="","",BD!AN3603/BD!AJ3603-1))</f>
      </c>
      <c r="AS3603" s="91">
        <f>IF(BD!AN3603="","",IF(BD!AN3603&lt;BD!AL3603,"ABAIXO DA META","DENTRO DA META"))</f>
      </c>
      <c r="AT3603" s="91" t="str">
        <f>IF(BD!AJ3603="","EM ANÁLISE",IF(BD!AP3603&gt;=BD!AN3603,"GO", "NO GO"))</f>
        <v>EM ANÁLISE</v>
      </c>
      <c r="AU3603" s="97">
        <f>IF(AN3603="","",+BD!$AN3603-AJ3603)</f>
      </c>
      <c r="AV3603" s="98"/>
      <c r="AW3603" s="90">
        <f>BD!P3603*BD!AC3603</f>
        <v>0</v>
      </c>
      <c r="AX3603" s="90">
        <f>BD!V3603*BD!AC3603</f>
        <v>0</v>
      </c>
      <c r="AY3603" s="90">
        <f>IF(BD!AN3603="","",BD!AN3603*BD!AC3603)</f>
      </c>
      <c r="AZ3603" s="75" t="s">
        <v>123</v>
      </c>
      <c r="BA3603" s="75" t="s">
        <v>124</v>
      </c>
      <c r="BB3603" s="75">
        <v>1</v>
      </c>
      <c r="BC3603" s="75" t="s">
        <v>125</v>
      </c>
      <c r="BD3603" s="104"/>
      <c r="BE3603" s="104"/>
      <c r="BF3603" s="101"/>
      <c r="BG3603" s="101"/>
      <c r="BH3603" s="101"/>
      <c r="BI3603" s="101"/>
      <c r="BJ3603" s="101"/>
      <c r="BK3603" s="101"/>
      <c r="BL3603" s="101"/>
      <c r="BM3603" s="101"/>
      <c r="BN3603" s="101"/>
      <c r="BO3603" s="103"/>
      <c r="BP3603" s="101"/>
      <c r="BQ3603" s="101"/>
      <c r="BR3603" s="101"/>
      <c r="BS3603" s="101"/>
      <c r="BT3603" s="101"/>
      <c r="BU3603" s="101"/>
      <c r="BV3603" s="101"/>
      <c r="BW3603" s="101"/>
      <c r="BX3603" s="101"/>
      <c r="BY3603" s="101"/>
      <c r="BZ3603" s="101"/>
      <c r="CA3603" s="101"/>
      <c r="CB3603" s="101"/>
      <c r="CC3603" s="101"/>
      <c r="CD3603" s="101"/>
      <c r="CE3603" s="101"/>
      <c r="CF3603" s="101"/>
      <c r="CG3603" s="37" t="e">
        <f>VLOOKUP(Table_1[[#This Row],[EAN]],'[1]Planilha1'!$E:$R,13,0)</f>
        <v>#N/A</v>
      </c>
    </row>
    <row r="3604" ht="15" hidden="1">
      <c r="A3604" s="7"/>
      <c r="B3604" s="84" t="s">
        <v>2735</v>
      </c>
      <c r="C3604" s="75">
        <v>222989</v>
      </c>
      <c r="D3604" s="75">
        <v>413152</v>
      </c>
      <c r="E3604" s="85">
        <v>7891000315200</v>
      </c>
      <c r="F3604" s="86" t="s">
        <v>4130</v>
      </c>
      <c r="G3604" s="75" t="s">
        <v>21</v>
      </c>
      <c r="H3604" s="75">
        <v>470</v>
      </c>
      <c r="I3604" s="87" t="s">
        <v>3887</v>
      </c>
      <c r="J3604" s="75" t="s">
        <v>3564</v>
      </c>
      <c r="K3604" s="88" t="s">
        <v>84</v>
      </c>
      <c r="L3604" s="88">
        <v>24</v>
      </c>
      <c r="M3604" s="88">
        <v>0</v>
      </c>
      <c r="N3604" s="75" t="s">
        <v>85</v>
      </c>
      <c r="O3604" s="75" t="s">
        <v>122</v>
      </c>
      <c r="P3604" s="106">
        <v>3.390416666666667</v>
      </c>
      <c r="Q3604" s="90">
        <f>(17/100+7.6/100+1.65/100)*P3604</f>
        <v>0.889984375</v>
      </c>
      <c r="R3604" s="104"/>
      <c r="S3604" s="104"/>
      <c r="T3604" s="104"/>
      <c r="U3604" s="104"/>
      <c r="V3604" s="90">
        <f>+P3604-Q3604+R3604+S3604+T3604+U3604</f>
        <v>2.500432291666667</v>
      </c>
      <c r="W3604" s="91">
        <f>(1.02/100)</f>
        <v>1.02E-2</v>
      </c>
      <c r="X3604" s="91">
        <v>4.8E-3</v>
      </c>
      <c r="Y3604" s="91">
        <v>0.17</v>
      </c>
      <c r="Z3604" s="91">
        <v>1.65E-2</v>
      </c>
      <c r="AA3604" s="91">
        <v>7.6E-2</v>
      </c>
      <c r="AB3604" s="91">
        <f>SUM(W3604:AA3604)</f>
        <v>0.2775</v>
      </c>
      <c r="AC3604" s="75">
        <v>12</v>
      </c>
      <c r="AD3604" s="92">
        <f>IF(AL3604="","",+AC3604*AL3604)</f>
        <v>76.44633757961786</v>
      </c>
      <c r="AE3604" s="93">
        <f>IF(AL3604="","",+AL3604*AB3604)</f>
        <v>1.767821556528663</v>
      </c>
      <c r="AF3604" s="92">
        <f>IF(AL3604="","",+AL3604-AE3604)</f>
        <v>4.602706575106159</v>
      </c>
      <c r="AG3604" s="93">
        <f>+V3604</f>
        <v>2.500432291666667</v>
      </c>
      <c r="AH3604" s="92">
        <f>IF(AF3604="","",+AF3604-AG3604)</f>
        <v>2.102274283439492</v>
      </c>
      <c r="AI3604" s="92">
        <f>IF(AH3604="","",+AH3604*AC3604)</f>
        <v>25.227291401273902</v>
      </c>
      <c r="AJ3604" s="93">
        <v>4.29</v>
      </c>
      <c r="AK3604" s="94">
        <v>0.33</v>
      </c>
      <c r="AL3604" s="93">
        <f>IF(V3604=0,"",V3604/(1-AB3604-AK3604))</f>
        <v>6.3705281316348215</v>
      </c>
      <c r="AM3604" s="95">
        <v>0.33</v>
      </c>
      <c r="AN3604" s="93">
        <f>IF(V3604=0,"",V3604/(1-AB3604-AM3604))</f>
        <v>6.3705281316348215</v>
      </c>
      <c r="AO3604" s="96">
        <v>1.2</v>
      </c>
      <c r="AP3604" s="93">
        <f>IF(BD!AJ3604="","",BD!AJ3604*BD!AO3604)</f>
        <v>5.148</v>
      </c>
      <c r="AQ3604" s="91">
        <f>BD!AM3604/BD!AK3604-1</f>
        <v>0</v>
      </c>
      <c r="AR3604" s="91">
        <f>IF(BD!AN3604="","",IF(BD!AJ3604="","",BD!AN3604/BD!AJ3604-1))</f>
        <v>0.48497159245566923</v>
      </c>
      <c r="AS3604" s="91" t="str">
        <f>IF(BD!AN3604="","",IF(BD!AN3604&lt;BD!AL3604,"ABAIXO DA META","DENTRO DA META"))</f>
        <v>DENTRO DA META</v>
      </c>
      <c r="AT3604" s="91" t="str">
        <f>IF(BD!AJ3604="","EM ANÁLISE",IF(BD!AP3604&gt;=BD!AN3604,"GO", "NO GO"))</f>
        <v>NO GO</v>
      </c>
      <c r="AU3604" s="97">
        <f>IF(AN3604="","",+BD!$AN3604-AJ3604)</f>
        <v>2.0805281316348214</v>
      </c>
      <c r="AV3604" s="98"/>
      <c r="AW3604" s="90">
        <f>BD!P3604*BD!AC3604</f>
        <v>40.685</v>
      </c>
      <c r="AX3604" s="90">
        <f>BD!V3604*BD!AC3604</f>
        <v>30.0051875</v>
      </c>
      <c r="AY3604" s="90">
        <f>IF(BD!AN3604="","",BD!AN3604*BD!AC3604)</f>
        <v>76.44633757961786</v>
      </c>
      <c r="AZ3604" s="75" t="s">
        <v>5272</v>
      </c>
      <c r="BA3604" s="75" t="s">
        <v>124</v>
      </c>
      <c r="BB3604" s="75">
        <v>1</v>
      </c>
      <c r="BC3604" s="75" t="s">
        <v>125</v>
      </c>
      <c r="BD3604" s="99" t="s">
        <v>5257</v>
      </c>
      <c r="BE3604" s="100" t="s">
        <v>4</v>
      </c>
      <c r="BF3604" s="100" t="s">
        <v>4</v>
      </c>
      <c r="BG3604" s="99" t="s">
        <v>5258</v>
      </c>
      <c r="BH3604" s="101"/>
      <c r="BI3604" s="101"/>
      <c r="BJ3604" s="101"/>
      <c r="BK3604" s="101"/>
      <c r="BL3604" s="101"/>
      <c r="BM3604" s="101"/>
      <c r="BN3604" s="101"/>
      <c r="BO3604" s="103"/>
      <c r="BP3604" s="99">
        <v>140.622</v>
      </c>
      <c r="BQ3604" s="99">
        <v>121</v>
      </c>
      <c r="BR3604" s="101"/>
      <c r="BS3604" s="99" t="s">
        <v>5260</v>
      </c>
      <c r="BT3604" s="99" t="s">
        <v>5261</v>
      </c>
      <c r="BU3604" s="99">
        <v>5102</v>
      </c>
      <c r="BV3604" s="99"/>
      <c r="BW3604" s="99"/>
      <c r="BX3604" s="99"/>
      <c r="BY3604" s="99"/>
      <c r="BZ3604" s="99"/>
      <c r="CA3604" s="99"/>
      <c r="CB3604" s="99"/>
      <c r="CC3604" s="99">
        <v>102</v>
      </c>
      <c r="CD3604" s="99">
        <v>8</v>
      </c>
      <c r="CE3604" s="99">
        <v>8</v>
      </c>
      <c r="CF3604" s="99"/>
      <c r="CG3604" s="37" t="e">
        <f>VLOOKUP(Table_1[[#This Row],[EAN]],'[1]Planilha1'!$E:$R,13,0)</f>
        <v>#N/A</v>
      </c>
    </row>
    <row r="3605" ht="15" hidden="1">
      <c r="A3605" s="7"/>
      <c r="B3605" s="84" t="s">
        <v>2735</v>
      </c>
      <c r="C3605" s="75">
        <v>222990</v>
      </c>
      <c r="D3605" s="75"/>
      <c r="E3605" s="85">
        <v>7891000307045</v>
      </c>
      <c r="F3605" s="86" t="s">
        <v>4131</v>
      </c>
      <c r="G3605" s="75" t="s">
        <v>21</v>
      </c>
      <c r="H3605" s="75">
        <v>470</v>
      </c>
      <c r="I3605" s="87" t="s">
        <v>3887</v>
      </c>
      <c r="J3605" s="75" t="s">
        <v>3564</v>
      </c>
      <c r="K3605" s="88" t="s">
        <v>84</v>
      </c>
      <c r="L3605" s="88">
        <v>24</v>
      </c>
      <c r="M3605" s="88">
        <v>0</v>
      </c>
      <c r="N3605" s="75" t="s">
        <v>85</v>
      </c>
      <c r="O3605" s="75"/>
      <c r="P3605" s="106"/>
      <c r="Q3605" s="90">
        <f>(17/100+7.6/100+1.65/100)*P3605</f>
        <v>0</v>
      </c>
      <c r="R3605" s="104"/>
      <c r="S3605" s="104"/>
      <c r="T3605" s="104"/>
      <c r="U3605" s="104"/>
      <c r="V3605" s="90">
        <f>+P3605-Q3605+R3605+S3605+T3605+U3605</f>
        <v>0</v>
      </c>
      <c r="W3605" s="91">
        <f>(1.02/100)</f>
        <v>1.02E-2</v>
      </c>
      <c r="X3605" s="91">
        <v>4.8E-3</v>
      </c>
      <c r="Y3605" s="91">
        <v>0.17</v>
      </c>
      <c r="Z3605" s="91">
        <v>1.65E-2</v>
      </c>
      <c r="AA3605" s="91">
        <v>7.6E-2</v>
      </c>
      <c r="AB3605" s="91">
        <f>SUM(W3605:AA3605)</f>
        <v>0.2775</v>
      </c>
      <c r="AC3605" s="75">
        <v>12</v>
      </c>
      <c r="AD3605" s="92">
        <f>IF(AL3605="","",+AC3605*AL3605)</f>
      </c>
      <c r="AE3605" s="93">
        <f>IF(AL3605="","",+AL3605*AB3605)</f>
      </c>
      <c r="AF3605" s="92">
        <f>IF(AL3605="","",+AL3605-AE3605)</f>
      </c>
      <c r="AG3605" s="93">
        <f>+V3605</f>
        <v>0</v>
      </c>
      <c r="AH3605" s="92">
        <f>IF(AF3605="","",+AF3605-AG3605)</f>
      </c>
      <c r="AI3605" s="92">
        <f>IF(AH3605="","",+AH3605*AC3605)</f>
      </c>
      <c r="AJ3605" s="93"/>
      <c r="AK3605" s="94">
        <v>0.33</v>
      </c>
      <c r="AL3605" s="93">
        <f>IF(V3605=0,"",V3605/(1-AB3605-AK3605))</f>
      </c>
      <c r="AM3605" s="95">
        <v>0.33</v>
      </c>
      <c r="AN3605" s="93">
        <f>IF(V3605=0,"",V3605/(1-AB3605-AM3605))</f>
      </c>
      <c r="AO3605" s="96">
        <v>1.2</v>
      </c>
      <c r="AP3605" s="93">
        <f>IF(BD!AJ3605="","",BD!AJ3605*BD!AO3605)</f>
      </c>
      <c r="AQ3605" s="91">
        <f>BD!AM3605/BD!AK3605-1</f>
        <v>0</v>
      </c>
      <c r="AR3605" s="91">
        <f>IF(BD!AN3605="","",IF(BD!AJ3605="","",BD!AN3605/BD!AJ3605-1))</f>
      </c>
      <c r="AS3605" s="91">
        <f>IF(BD!AN3605="","",IF(BD!AN3605&lt;BD!AL3605,"ABAIXO DA META","DENTRO DA META"))</f>
      </c>
      <c r="AT3605" s="91" t="str">
        <f>IF(BD!AJ3605="","EM ANÁLISE",IF(BD!AP3605&gt;=BD!AN3605,"GO", "NO GO"))</f>
        <v>EM ANÁLISE</v>
      </c>
      <c r="AU3605" s="97">
        <f>IF(AN3605="","",+BD!$AN3605-AJ3605)</f>
      </c>
      <c r="AV3605" s="98"/>
      <c r="AW3605" s="90">
        <f>BD!P3605*BD!AC3605</f>
        <v>0</v>
      </c>
      <c r="AX3605" s="90">
        <f>BD!V3605*BD!AC3605</f>
        <v>0</v>
      </c>
      <c r="AY3605" s="90">
        <f>IF(BD!AN3605="","",BD!AN3605*BD!AC3605)</f>
      </c>
      <c r="AZ3605" s="75" t="s">
        <v>123</v>
      </c>
      <c r="BA3605" s="75" t="s">
        <v>124</v>
      </c>
      <c r="BB3605" s="75">
        <v>1</v>
      </c>
      <c r="BC3605" s="75" t="s">
        <v>125</v>
      </c>
      <c r="BD3605" s="104"/>
      <c r="BE3605" s="104"/>
      <c r="BF3605" s="101"/>
      <c r="BG3605" s="101"/>
      <c r="BH3605" s="101"/>
      <c r="BI3605" s="101"/>
      <c r="BJ3605" s="101"/>
      <c r="BK3605" s="101"/>
      <c r="BL3605" s="101"/>
      <c r="BM3605" s="101"/>
      <c r="BN3605" s="101"/>
      <c r="BO3605" s="103"/>
      <c r="BP3605" s="101"/>
      <c r="BQ3605" s="101"/>
      <c r="BR3605" s="101"/>
      <c r="BS3605" s="101"/>
      <c r="BT3605" s="101"/>
      <c r="BU3605" s="101"/>
      <c r="BV3605" s="101"/>
      <c r="BW3605" s="101"/>
      <c r="BX3605" s="101"/>
      <c r="BY3605" s="101"/>
      <c r="BZ3605" s="101"/>
      <c r="CA3605" s="101"/>
      <c r="CB3605" s="101"/>
      <c r="CC3605" s="101"/>
      <c r="CD3605" s="101"/>
      <c r="CE3605" s="101"/>
      <c r="CF3605" s="101"/>
      <c r="CG3605" s="37" t="e">
        <f>VLOOKUP(Table_1[[#This Row],[EAN]],'[1]Planilha1'!$E:$R,13,0)</f>
        <v>#N/A</v>
      </c>
    </row>
    <row r="3606" ht="15" hidden="1">
      <c r="A3606" s="7"/>
      <c r="B3606" s="84" t="s">
        <v>2735</v>
      </c>
      <c r="C3606" s="75">
        <v>222991</v>
      </c>
      <c r="D3606" s="75"/>
      <c r="E3606" s="85">
        <v>7891000733608</v>
      </c>
      <c r="F3606" s="86" t="s">
        <v>4132</v>
      </c>
      <c r="G3606" s="75" t="s">
        <v>21</v>
      </c>
      <c r="H3606" s="75">
        <v>470</v>
      </c>
      <c r="I3606" s="87" t="s">
        <v>3887</v>
      </c>
      <c r="J3606" s="75" t="s">
        <v>3564</v>
      </c>
      <c r="K3606" s="88" t="s">
        <v>84</v>
      </c>
      <c r="L3606" s="88">
        <v>12</v>
      </c>
      <c r="M3606" s="88">
        <v>0</v>
      </c>
      <c r="N3606" s="75" t="s">
        <v>85</v>
      </c>
      <c r="O3606" s="75"/>
      <c r="P3606" s="106"/>
      <c r="Q3606" s="90">
        <f>(17/100+7.6/100+1.65/100)*P3606</f>
        <v>0</v>
      </c>
      <c r="R3606" s="104"/>
      <c r="S3606" s="104"/>
      <c r="T3606" s="104"/>
      <c r="U3606" s="104"/>
      <c r="V3606" s="90">
        <f>+P3606-Q3606+R3606+S3606+T3606+U3606</f>
        <v>0</v>
      </c>
      <c r="W3606" s="91">
        <f>(1.02/100)</f>
        <v>1.02E-2</v>
      </c>
      <c r="X3606" s="91">
        <v>4.8E-3</v>
      </c>
      <c r="Y3606" s="91">
        <v>0.17</v>
      </c>
      <c r="Z3606" s="91">
        <v>1.65E-2</v>
      </c>
      <c r="AA3606" s="91">
        <v>7.6E-2</v>
      </c>
      <c r="AB3606" s="91">
        <f>SUM(W3606:AA3606)</f>
        <v>0.2775</v>
      </c>
      <c r="AC3606" s="75">
        <v>12</v>
      </c>
      <c r="AD3606" s="92">
        <f>IF(AL3606="","",+AC3606*AL3606)</f>
      </c>
      <c r="AE3606" s="93">
        <f>IF(AL3606="","",+AL3606*AB3606)</f>
      </c>
      <c r="AF3606" s="92">
        <f>IF(AL3606="","",+AL3606-AE3606)</f>
      </c>
      <c r="AG3606" s="93">
        <f>+V3606</f>
        <v>0</v>
      </c>
      <c r="AH3606" s="92">
        <f>IF(AF3606="","",+AF3606-AG3606)</f>
      </c>
      <c r="AI3606" s="92">
        <f>IF(AH3606="","",+AH3606*AC3606)</f>
      </c>
      <c r="AJ3606" s="93"/>
      <c r="AK3606" s="94">
        <v>0.33</v>
      </c>
      <c r="AL3606" s="93">
        <f>IF(V3606=0,"",V3606/(1-AB3606-AK3606))</f>
      </c>
      <c r="AM3606" s="95">
        <v>0.33</v>
      </c>
      <c r="AN3606" s="93">
        <f>IF(V3606=0,"",V3606/(1-AB3606-AM3606))</f>
      </c>
      <c r="AO3606" s="96">
        <v>1.2</v>
      </c>
      <c r="AP3606" s="93">
        <f>IF(BD!AJ3606="","",BD!AJ3606*BD!AO3606)</f>
      </c>
      <c r="AQ3606" s="91">
        <f>BD!AM3606/BD!AK3606-1</f>
        <v>0</v>
      </c>
      <c r="AR3606" s="91">
        <f>IF(BD!AN3606="","",IF(BD!AJ3606="","",BD!AN3606/BD!AJ3606-1))</f>
      </c>
      <c r="AS3606" s="91">
        <f>IF(BD!AN3606="","",IF(BD!AN3606&lt;BD!AL3606,"ABAIXO DA META","DENTRO DA META"))</f>
      </c>
      <c r="AT3606" s="91" t="str">
        <f>IF(BD!AJ3606="","EM ANÁLISE",IF(BD!AP3606&gt;=BD!AN3606,"GO", "NO GO"))</f>
        <v>EM ANÁLISE</v>
      </c>
      <c r="AU3606" s="97">
        <f>IF(AN3606="","",+BD!$AN3606-AJ3606)</f>
      </c>
      <c r="AV3606" s="98"/>
      <c r="AW3606" s="90">
        <f>BD!P3606*BD!AC3606</f>
        <v>0</v>
      </c>
      <c r="AX3606" s="90">
        <f>BD!V3606*BD!AC3606</f>
        <v>0</v>
      </c>
      <c r="AY3606" s="90">
        <f>IF(BD!AN3606="","",BD!AN3606*BD!AC3606)</f>
      </c>
      <c r="AZ3606" s="75" t="s">
        <v>123</v>
      </c>
      <c r="BA3606" s="75" t="s">
        <v>124</v>
      </c>
      <c r="BB3606" s="75">
        <v>1</v>
      </c>
      <c r="BC3606" s="75" t="s">
        <v>125</v>
      </c>
      <c r="BD3606" s="104"/>
      <c r="BE3606" s="104"/>
      <c r="BF3606" s="101"/>
      <c r="BG3606" s="101"/>
      <c r="BH3606" s="101"/>
      <c r="BI3606" s="101"/>
      <c r="BJ3606" s="101"/>
      <c r="BK3606" s="101"/>
      <c r="BL3606" s="101"/>
      <c r="BM3606" s="101"/>
      <c r="BN3606" s="101"/>
      <c r="BO3606" s="103"/>
      <c r="BP3606" s="101"/>
      <c r="BQ3606" s="101"/>
      <c r="BR3606" s="101"/>
      <c r="BS3606" s="101"/>
      <c r="BT3606" s="101"/>
      <c r="BU3606" s="101"/>
      <c r="BV3606" s="101"/>
      <c r="BW3606" s="101"/>
      <c r="BX3606" s="101"/>
      <c r="BY3606" s="101"/>
      <c r="BZ3606" s="101"/>
      <c r="CA3606" s="101"/>
      <c r="CB3606" s="101"/>
      <c r="CC3606" s="101"/>
      <c r="CD3606" s="101"/>
      <c r="CE3606" s="101"/>
      <c r="CF3606" s="101"/>
      <c r="CG3606" s="37" t="e">
        <f>VLOOKUP(Table_1[[#This Row],[EAN]],'[1]Planilha1'!$E:$R,13,0)</f>
        <v>#N/A</v>
      </c>
    </row>
    <row r="3607" ht="15" hidden="1">
      <c r="A3607" s="7"/>
      <c r="B3607" s="84" t="s">
        <v>2735</v>
      </c>
      <c r="C3607" s="75">
        <v>222992</v>
      </c>
      <c r="D3607" s="75">
        <v>413067</v>
      </c>
      <c r="E3607" s="85">
        <v>7891000306703</v>
      </c>
      <c r="F3607" s="86" t="s">
        <v>4133</v>
      </c>
      <c r="G3607" s="75" t="s">
        <v>21</v>
      </c>
      <c r="H3607" s="75">
        <v>470</v>
      </c>
      <c r="I3607" s="87" t="s">
        <v>3887</v>
      </c>
      <c r="J3607" s="75" t="s">
        <v>3564</v>
      </c>
      <c r="K3607" s="88" t="s">
        <v>84</v>
      </c>
      <c r="L3607" s="88">
        <v>24</v>
      </c>
      <c r="M3607" s="88">
        <v>0</v>
      </c>
      <c r="N3607" s="75" t="s">
        <v>85</v>
      </c>
      <c r="O3607" s="75" t="s">
        <v>122</v>
      </c>
      <c r="P3607" s="106">
        <v>3.390416666666667</v>
      </c>
      <c r="Q3607" s="90">
        <f>(17/100+7.6/100+1.65/100)*P3607</f>
        <v>0.889984375</v>
      </c>
      <c r="R3607" s="104"/>
      <c r="S3607" s="104"/>
      <c r="T3607" s="104"/>
      <c r="U3607" s="104"/>
      <c r="V3607" s="90">
        <f>+P3607-Q3607+R3607+S3607+T3607+U3607</f>
        <v>2.500432291666667</v>
      </c>
      <c r="W3607" s="91">
        <f>(1.02/100)</f>
        <v>1.02E-2</v>
      </c>
      <c r="X3607" s="91">
        <v>4.8E-3</v>
      </c>
      <c r="Y3607" s="91">
        <v>0.17</v>
      </c>
      <c r="Z3607" s="91">
        <v>1.65E-2</v>
      </c>
      <c r="AA3607" s="91">
        <v>7.6E-2</v>
      </c>
      <c r="AB3607" s="91">
        <f>SUM(W3607:AA3607)</f>
        <v>0.2775</v>
      </c>
      <c r="AC3607" s="75">
        <v>12</v>
      </c>
      <c r="AD3607" s="92">
        <f>IF(AL3607="","",+AC3607*AL3607)</f>
        <v>76.44633757961786</v>
      </c>
      <c r="AE3607" s="93">
        <f>IF(AL3607="","",+AL3607*AB3607)</f>
        <v>1.767821556528663</v>
      </c>
      <c r="AF3607" s="92">
        <f>IF(AL3607="","",+AL3607-AE3607)</f>
        <v>4.602706575106159</v>
      </c>
      <c r="AG3607" s="93">
        <f>+V3607</f>
        <v>2.500432291666667</v>
      </c>
      <c r="AH3607" s="92">
        <f>IF(AF3607="","",+AF3607-AG3607)</f>
        <v>2.102274283439492</v>
      </c>
      <c r="AI3607" s="92">
        <f>IF(AH3607="","",+AH3607*AC3607)</f>
        <v>25.227291401273902</v>
      </c>
      <c r="AJ3607" s="93">
        <v>4.29</v>
      </c>
      <c r="AK3607" s="94">
        <v>0.33</v>
      </c>
      <c r="AL3607" s="93">
        <f>IF(V3607=0,"",V3607/(1-AB3607-AK3607))</f>
        <v>6.3705281316348215</v>
      </c>
      <c r="AM3607" s="95">
        <v>0.33</v>
      </c>
      <c r="AN3607" s="93">
        <f>IF(V3607=0,"",V3607/(1-AB3607-AM3607))</f>
        <v>6.3705281316348215</v>
      </c>
      <c r="AO3607" s="96">
        <v>1.2</v>
      </c>
      <c r="AP3607" s="93">
        <f>IF(BD!AJ3607="","",BD!AJ3607*BD!AO3607)</f>
        <v>5.148</v>
      </c>
      <c r="AQ3607" s="91">
        <f>BD!AM3607/BD!AK3607-1</f>
        <v>0</v>
      </c>
      <c r="AR3607" s="91">
        <f>IF(BD!AN3607="","",IF(BD!AJ3607="","",BD!AN3607/BD!AJ3607-1))</f>
        <v>0.48497159245566923</v>
      </c>
      <c r="AS3607" s="91" t="str">
        <f>IF(BD!AN3607="","",IF(BD!AN3607&lt;BD!AL3607,"ABAIXO DA META","DENTRO DA META"))</f>
        <v>DENTRO DA META</v>
      </c>
      <c r="AT3607" s="91" t="str">
        <f>IF(BD!AJ3607="","EM ANÁLISE",IF(BD!AP3607&gt;=BD!AN3607,"GO", "NO GO"))</f>
        <v>NO GO</v>
      </c>
      <c r="AU3607" s="97">
        <f>IF(AN3607="","",+BD!$AN3607-AJ3607)</f>
        <v>2.0805281316348214</v>
      </c>
      <c r="AV3607" s="98"/>
      <c r="AW3607" s="90">
        <f>BD!P3607*BD!AC3607</f>
        <v>40.685</v>
      </c>
      <c r="AX3607" s="90">
        <f>BD!V3607*BD!AC3607</f>
        <v>30.0051875</v>
      </c>
      <c r="AY3607" s="90">
        <f>IF(BD!AN3607="","",BD!AN3607*BD!AC3607)</f>
        <v>76.44633757961786</v>
      </c>
      <c r="AZ3607" s="75" t="s">
        <v>5272</v>
      </c>
      <c r="BA3607" s="75" t="s">
        <v>124</v>
      </c>
      <c r="BB3607" s="75">
        <v>1</v>
      </c>
      <c r="BC3607" s="75" t="s">
        <v>125</v>
      </c>
      <c r="BD3607" s="99" t="s">
        <v>5257</v>
      </c>
      <c r="BE3607" s="100" t="s">
        <v>4</v>
      </c>
      <c r="BF3607" s="100" t="s">
        <v>4</v>
      </c>
      <c r="BG3607" s="99" t="s">
        <v>5258</v>
      </c>
      <c r="BH3607" s="101"/>
      <c r="BI3607" s="101"/>
      <c r="BJ3607" s="101"/>
      <c r="BK3607" s="101"/>
      <c r="BL3607" s="101"/>
      <c r="BM3607" s="101"/>
      <c r="BN3607" s="101"/>
      <c r="BO3607" s="103"/>
      <c r="BP3607" s="99">
        <v>140.622</v>
      </c>
      <c r="BQ3607" s="99">
        <v>121</v>
      </c>
      <c r="BR3607" s="101"/>
      <c r="BS3607" s="99" t="s">
        <v>5260</v>
      </c>
      <c r="BT3607" s="99" t="s">
        <v>5261</v>
      </c>
      <c r="BU3607" s="99">
        <v>5102</v>
      </c>
      <c r="BV3607" s="99"/>
      <c r="BW3607" s="99"/>
      <c r="BX3607" s="99"/>
      <c r="BY3607" s="99"/>
      <c r="BZ3607" s="99"/>
      <c r="CA3607" s="99"/>
      <c r="CB3607" s="99"/>
      <c r="CC3607" s="99">
        <v>102</v>
      </c>
      <c r="CD3607" s="99">
        <v>8</v>
      </c>
      <c r="CE3607" s="99">
        <v>8</v>
      </c>
      <c r="CF3607" s="99"/>
      <c r="CG3607" s="37" t="e">
        <f>VLOOKUP(Table_1[[#This Row],[EAN]],'[1]Planilha1'!$E:$R,13,0)</f>
        <v>#N/A</v>
      </c>
    </row>
    <row r="3608" ht="15" hidden="1">
      <c r="A3608" s="7"/>
      <c r="B3608" s="84" t="s">
        <v>2735</v>
      </c>
      <c r="C3608" s="75">
        <v>222993</v>
      </c>
      <c r="D3608" s="75">
        <v>412397</v>
      </c>
      <c r="E3608" s="85">
        <v>7891000010860</v>
      </c>
      <c r="F3608" s="86" t="s">
        <v>4134</v>
      </c>
      <c r="G3608" s="75" t="s">
        <v>21</v>
      </c>
      <c r="H3608" s="75">
        <v>470</v>
      </c>
      <c r="I3608" s="87" t="s">
        <v>3887</v>
      </c>
      <c r="J3608" s="75" t="s">
        <v>3564</v>
      </c>
      <c r="K3608" s="88" t="s">
        <v>84</v>
      </c>
      <c r="L3608" s="88">
        <v>24</v>
      </c>
      <c r="M3608" s="88">
        <v>0</v>
      </c>
      <c r="N3608" s="75" t="s">
        <v>85</v>
      </c>
      <c r="O3608" s="75" t="s">
        <v>122</v>
      </c>
      <c r="P3608" s="106">
        <v>3.390416666666667</v>
      </c>
      <c r="Q3608" s="90">
        <f>(17/100+7.6/100+1.65/100)*P3608</f>
        <v>0.889984375</v>
      </c>
      <c r="R3608" s="104"/>
      <c r="S3608" s="104"/>
      <c r="T3608" s="104"/>
      <c r="U3608" s="104"/>
      <c r="V3608" s="90">
        <f>+P3608-Q3608+R3608+S3608+T3608+U3608</f>
        <v>2.500432291666667</v>
      </c>
      <c r="W3608" s="91">
        <f>(1.02/100)</f>
        <v>1.02E-2</v>
      </c>
      <c r="X3608" s="91">
        <v>4.8E-3</v>
      </c>
      <c r="Y3608" s="91">
        <v>0.17</v>
      </c>
      <c r="Z3608" s="91">
        <v>1.65E-2</v>
      </c>
      <c r="AA3608" s="91">
        <v>7.6E-2</v>
      </c>
      <c r="AB3608" s="91">
        <f>SUM(W3608:AA3608)</f>
        <v>0.2775</v>
      </c>
      <c r="AC3608" s="75">
        <v>12</v>
      </c>
      <c r="AD3608" s="92">
        <f>IF(AL3608="","",+AC3608*AL3608)</f>
        <v>76.44633757961786</v>
      </c>
      <c r="AE3608" s="93">
        <f>IF(AL3608="","",+AL3608*AB3608)</f>
        <v>1.767821556528663</v>
      </c>
      <c r="AF3608" s="92">
        <f>IF(AL3608="","",+AL3608-AE3608)</f>
        <v>4.602706575106159</v>
      </c>
      <c r="AG3608" s="93">
        <f>+V3608</f>
        <v>2.500432291666667</v>
      </c>
      <c r="AH3608" s="92">
        <f>IF(AF3608="","",+AF3608-AG3608)</f>
        <v>2.102274283439492</v>
      </c>
      <c r="AI3608" s="92">
        <f>IF(AH3608="","",+AH3608*AC3608)</f>
        <v>25.227291401273902</v>
      </c>
      <c r="AJ3608" s="93">
        <v>4.29</v>
      </c>
      <c r="AK3608" s="94">
        <v>0.33</v>
      </c>
      <c r="AL3608" s="93">
        <f>IF(V3608=0,"",V3608/(1-AB3608-AK3608))</f>
        <v>6.3705281316348215</v>
      </c>
      <c r="AM3608" s="95">
        <v>0.33</v>
      </c>
      <c r="AN3608" s="93">
        <f>IF(V3608=0,"",V3608/(1-AB3608-AM3608))</f>
        <v>6.3705281316348215</v>
      </c>
      <c r="AO3608" s="96">
        <v>1.2</v>
      </c>
      <c r="AP3608" s="93">
        <f>IF(BD!AJ3608="","",BD!AJ3608*BD!AO3608)</f>
        <v>5.148</v>
      </c>
      <c r="AQ3608" s="91">
        <f>BD!AM3608/BD!AK3608-1</f>
        <v>0</v>
      </c>
      <c r="AR3608" s="91">
        <f>IF(BD!AN3608="","",IF(BD!AJ3608="","",BD!AN3608/BD!AJ3608-1))</f>
        <v>0.48497159245566923</v>
      </c>
      <c r="AS3608" s="91" t="str">
        <f>IF(BD!AN3608="","",IF(BD!AN3608&lt;BD!AL3608,"ABAIXO DA META","DENTRO DA META"))</f>
        <v>DENTRO DA META</v>
      </c>
      <c r="AT3608" s="91" t="str">
        <f>IF(BD!AJ3608="","EM ANÁLISE",IF(BD!AP3608&gt;=BD!AN3608,"GO", "NO GO"))</f>
        <v>NO GO</v>
      </c>
      <c r="AU3608" s="97">
        <f>IF(AN3608="","",+BD!$AN3608-AJ3608)</f>
        <v>2.0805281316348214</v>
      </c>
      <c r="AV3608" s="98"/>
      <c r="AW3608" s="90">
        <f>BD!P3608*BD!AC3608</f>
        <v>40.685</v>
      </c>
      <c r="AX3608" s="90">
        <f>BD!V3608*BD!AC3608</f>
        <v>30.0051875</v>
      </c>
      <c r="AY3608" s="90">
        <f>IF(BD!AN3608="","",BD!AN3608*BD!AC3608)</f>
        <v>76.44633757961786</v>
      </c>
      <c r="AZ3608" s="75" t="s">
        <v>5272</v>
      </c>
      <c r="BA3608" s="75" t="s">
        <v>124</v>
      </c>
      <c r="BB3608" s="75">
        <v>1</v>
      </c>
      <c r="BC3608" s="75" t="s">
        <v>125</v>
      </c>
      <c r="BD3608" s="99" t="s">
        <v>5257</v>
      </c>
      <c r="BE3608" s="100" t="s">
        <v>4</v>
      </c>
      <c r="BF3608" s="100" t="s">
        <v>4</v>
      </c>
      <c r="BG3608" s="99" t="s">
        <v>5258</v>
      </c>
      <c r="BH3608" s="101"/>
      <c r="BI3608" s="101"/>
      <c r="BJ3608" s="101"/>
      <c r="BK3608" s="101"/>
      <c r="BL3608" s="101"/>
      <c r="BM3608" s="101"/>
      <c r="BN3608" s="101"/>
      <c r="BO3608" s="103"/>
      <c r="BP3608" s="99">
        <v>140.622</v>
      </c>
      <c r="BQ3608" s="99">
        <v>121</v>
      </c>
      <c r="BR3608" s="101"/>
      <c r="BS3608" s="99" t="s">
        <v>5260</v>
      </c>
      <c r="BT3608" s="99" t="s">
        <v>5261</v>
      </c>
      <c r="BU3608" s="99">
        <v>5102</v>
      </c>
      <c r="BV3608" s="99"/>
      <c r="BW3608" s="99"/>
      <c r="BX3608" s="99"/>
      <c r="BY3608" s="99"/>
      <c r="BZ3608" s="99"/>
      <c r="CA3608" s="99"/>
      <c r="CB3608" s="99"/>
      <c r="CC3608" s="99">
        <v>102</v>
      </c>
      <c r="CD3608" s="99">
        <v>8</v>
      </c>
      <c r="CE3608" s="99">
        <v>8</v>
      </c>
      <c r="CF3608" s="99"/>
      <c r="CG3608" s="37" t="e">
        <f>VLOOKUP(Table_1[[#This Row],[EAN]],'[1]Planilha1'!$E:$R,13,0)</f>
        <v>#N/A</v>
      </c>
    </row>
    <row r="3609" ht="15" hidden="1">
      <c r="A3609" s="7"/>
      <c r="B3609" s="84" t="s">
        <v>2735</v>
      </c>
      <c r="C3609" s="75">
        <v>222994</v>
      </c>
      <c r="D3609" s="75">
        <v>12029565</v>
      </c>
      <c r="E3609" s="85">
        <v>7891000315507</v>
      </c>
      <c r="F3609" s="86" t="s">
        <v>4135</v>
      </c>
      <c r="G3609" s="75" t="s">
        <v>21</v>
      </c>
      <c r="H3609" s="75">
        <v>610</v>
      </c>
      <c r="I3609" s="87" t="s">
        <v>3589</v>
      </c>
      <c r="J3609" s="75" t="s">
        <v>3564</v>
      </c>
      <c r="K3609" s="88" t="s">
        <v>84</v>
      </c>
      <c r="L3609" s="88">
        <v>24</v>
      </c>
      <c r="M3609" s="88">
        <v>0</v>
      </c>
      <c r="N3609" s="75" t="s">
        <v>85</v>
      </c>
      <c r="O3609" s="75" t="s">
        <v>122</v>
      </c>
      <c r="P3609" s="106">
        <v>8.379166666666666</v>
      </c>
      <c r="Q3609" s="90">
        <f>(17/100+7.6/100+1.65/100)*P3609</f>
        <v>2.19953125</v>
      </c>
      <c r="R3609" s="104"/>
      <c r="S3609" s="104"/>
      <c r="T3609" s="104"/>
      <c r="U3609" s="104"/>
      <c r="V3609" s="90">
        <f>+P3609-Q3609+R3609+S3609+T3609+U3609</f>
        <v>6.179635416666667</v>
      </c>
      <c r="W3609" s="91">
        <f>(1.02/100)</f>
        <v>1.02E-2</v>
      </c>
      <c r="X3609" s="91">
        <v>4.8E-3</v>
      </c>
      <c r="Y3609" s="91">
        <v>0.17</v>
      </c>
      <c r="Z3609" s="91">
        <v>1.65E-2</v>
      </c>
      <c r="AA3609" s="91">
        <v>7.6E-2</v>
      </c>
      <c r="AB3609" s="91">
        <f>SUM(W3609:AA3609)</f>
        <v>0.2775</v>
      </c>
      <c r="AC3609" s="75">
        <v>12</v>
      </c>
      <c r="AD3609" s="92">
        <f>IF(AL3609="","",+AC3609*AL3609)</f>
        <v>188.93152866242042</v>
      </c>
      <c r="AE3609" s="93">
        <f>IF(AL3609="","",+AL3609*AB3609)</f>
        <v>4.369041600318473</v>
      </c>
      <c r="AF3609" s="92">
        <f>IF(AL3609="","",+AL3609-AE3609)</f>
        <v>11.37525245488323</v>
      </c>
      <c r="AG3609" s="93">
        <f>+V3609</f>
        <v>6.179635416666667</v>
      </c>
      <c r="AH3609" s="92">
        <f>IF(AF3609="","",+AF3609-AG3609)</f>
        <v>5.195617038216563</v>
      </c>
      <c r="AI3609" s="92">
        <f>IF(AH3609="","",+AH3609*AC3609)</f>
        <v>62.34740445859875</v>
      </c>
      <c r="AJ3609" s="93">
        <v>11.73</v>
      </c>
      <c r="AK3609" s="94">
        <v>0.33</v>
      </c>
      <c r="AL3609" s="93">
        <f>IF(V3609=0,"",V3609/(1-AB3609-AK3609))</f>
        <v>15.744294055201703</v>
      </c>
      <c r="AM3609" s="95">
        <v>0.33</v>
      </c>
      <c r="AN3609" s="93">
        <f>IF(V3609=0,"",V3609/(1-AB3609-AM3609))</f>
        <v>15.744294055201703</v>
      </c>
      <c r="AO3609" s="96">
        <v>1.2</v>
      </c>
      <c r="AP3609" s="93">
        <f>IF(BD!AJ3609="","",BD!AJ3609*BD!AO3609)</f>
        <v>14.076</v>
      </c>
      <c r="AQ3609" s="91">
        <f>BD!AM3609/BD!AK3609-1</f>
        <v>0</v>
      </c>
      <c r="AR3609" s="91">
        <f>IF(BD!AN3609="","",IF(BD!AJ3609="","",BD!AN3609/BD!AJ3609-1))</f>
        <v>0.342224557135695</v>
      </c>
      <c r="AS3609" s="91" t="str">
        <f>IF(BD!AN3609="","",IF(BD!AN3609&lt;BD!AL3609,"ABAIXO DA META","DENTRO DA META"))</f>
        <v>DENTRO DA META</v>
      </c>
      <c r="AT3609" s="91" t="str">
        <f>IF(BD!AJ3609="","EM ANÁLISE",IF(BD!AP3609&gt;=BD!AN3609,"GO", "NO GO"))</f>
        <v>NO GO</v>
      </c>
      <c r="AU3609" s="97">
        <f>IF(AN3609="","",+BD!$AN3609-AJ3609)</f>
        <v>4.014294055201702</v>
      </c>
      <c r="AV3609" s="98"/>
      <c r="AW3609" s="90">
        <f>BD!P3609*BD!AC3609</f>
        <v>100.55</v>
      </c>
      <c r="AX3609" s="90">
        <f>BD!V3609*BD!AC3609</f>
        <v>74.155625</v>
      </c>
      <c r="AY3609" s="90">
        <f>IF(BD!AN3609="","",BD!AN3609*BD!AC3609)</f>
        <v>188.93152866242042</v>
      </c>
      <c r="AZ3609" s="75" t="s">
        <v>5272</v>
      </c>
      <c r="BA3609" s="75" t="s">
        <v>124</v>
      </c>
      <c r="BB3609" s="75">
        <v>1</v>
      </c>
      <c r="BC3609" s="75" t="s">
        <v>125</v>
      </c>
      <c r="BD3609" s="99" t="s">
        <v>5257</v>
      </c>
      <c r="BE3609" s="100" t="s">
        <v>4</v>
      </c>
      <c r="BF3609" s="100" t="s">
        <v>4</v>
      </c>
      <c r="BG3609" s="99" t="s">
        <v>5258</v>
      </c>
      <c r="BH3609" s="101"/>
      <c r="BI3609" s="101"/>
      <c r="BJ3609" s="101"/>
      <c r="BK3609" s="101"/>
      <c r="BL3609" s="101"/>
      <c r="BM3609" s="101"/>
      <c r="BN3609" s="101"/>
      <c r="BO3609" s="103"/>
      <c r="BP3609" s="99">
        <v>140.622</v>
      </c>
      <c r="BQ3609" s="99">
        <v>121</v>
      </c>
      <c r="BR3609" s="101"/>
      <c r="BS3609" s="99" t="s">
        <v>5260</v>
      </c>
      <c r="BT3609" s="99" t="s">
        <v>5261</v>
      </c>
      <c r="BU3609" s="99">
        <v>5102</v>
      </c>
      <c r="BV3609" s="99"/>
      <c r="BW3609" s="99"/>
      <c r="BX3609" s="99"/>
      <c r="BY3609" s="99"/>
      <c r="BZ3609" s="99"/>
      <c r="CA3609" s="99"/>
      <c r="CB3609" s="99"/>
      <c r="CC3609" s="99">
        <v>102</v>
      </c>
      <c r="CD3609" s="99">
        <v>8</v>
      </c>
      <c r="CE3609" s="99">
        <v>8</v>
      </c>
      <c r="CF3609" s="99"/>
      <c r="CG3609" s="37" t="e">
        <f>VLOOKUP(Table_1[[#This Row],[EAN]],'[1]Planilha1'!$E:$R,13,0)</f>
        <v>#N/A</v>
      </c>
    </row>
    <row r="3610" ht="15" hidden="1">
      <c r="A3610" s="7"/>
      <c r="B3610" s="84" t="s">
        <v>2735</v>
      </c>
      <c r="C3610" s="75">
        <v>222995</v>
      </c>
      <c r="D3610" s="75">
        <v>12028625</v>
      </c>
      <c r="E3610" s="85">
        <v>7891000300503</v>
      </c>
      <c r="F3610" s="86" t="s">
        <v>4136</v>
      </c>
      <c r="G3610" s="75" t="s">
        <v>21</v>
      </c>
      <c r="H3610" s="75">
        <v>470</v>
      </c>
      <c r="I3610" s="87" t="s">
        <v>3887</v>
      </c>
      <c r="J3610" s="75" t="s">
        <v>3564</v>
      </c>
      <c r="K3610" s="88" t="s">
        <v>84</v>
      </c>
      <c r="L3610" s="88">
        <v>24</v>
      </c>
      <c r="M3610" s="88">
        <v>0</v>
      </c>
      <c r="N3610" s="75" t="s">
        <v>85</v>
      </c>
      <c r="O3610" s="75" t="s">
        <v>122</v>
      </c>
      <c r="P3610" s="106">
        <v>8.379166666666666</v>
      </c>
      <c r="Q3610" s="90">
        <f>(17/100+7.6/100+1.65/100)*P3610</f>
        <v>2.19953125</v>
      </c>
      <c r="R3610" s="104"/>
      <c r="S3610" s="104"/>
      <c r="T3610" s="104"/>
      <c r="U3610" s="104"/>
      <c r="V3610" s="90">
        <f>+P3610-Q3610+R3610+S3610+T3610+U3610</f>
        <v>6.179635416666667</v>
      </c>
      <c r="W3610" s="91">
        <f>(1.02/100)</f>
        <v>1.02E-2</v>
      </c>
      <c r="X3610" s="91">
        <v>4.8E-3</v>
      </c>
      <c r="Y3610" s="91">
        <v>0.17</v>
      </c>
      <c r="Z3610" s="91">
        <v>1.65E-2</v>
      </c>
      <c r="AA3610" s="91">
        <v>7.6E-2</v>
      </c>
      <c r="AB3610" s="91">
        <f>SUM(W3610:AA3610)</f>
        <v>0.2775</v>
      </c>
      <c r="AC3610" s="75">
        <v>12</v>
      </c>
      <c r="AD3610" s="92">
        <f>IF(AL3610="","",+AC3610*AL3610)</f>
        <v>188.93152866242042</v>
      </c>
      <c r="AE3610" s="93">
        <f>IF(AL3610="","",+AL3610*AB3610)</f>
        <v>4.369041600318473</v>
      </c>
      <c r="AF3610" s="92">
        <f>IF(AL3610="","",+AL3610-AE3610)</f>
        <v>11.37525245488323</v>
      </c>
      <c r="AG3610" s="93">
        <f>+V3610</f>
        <v>6.179635416666667</v>
      </c>
      <c r="AH3610" s="92">
        <f>IF(AF3610="","",+AF3610-AG3610)</f>
        <v>5.195617038216563</v>
      </c>
      <c r="AI3610" s="92">
        <f>IF(AH3610="","",+AH3610*AC3610)</f>
        <v>62.34740445859875</v>
      </c>
      <c r="AJ3610" s="93">
        <v>11.73</v>
      </c>
      <c r="AK3610" s="94">
        <v>0.33</v>
      </c>
      <c r="AL3610" s="93">
        <f>IF(V3610=0,"",V3610/(1-AB3610-AK3610))</f>
        <v>15.744294055201703</v>
      </c>
      <c r="AM3610" s="95">
        <v>0.33</v>
      </c>
      <c r="AN3610" s="93">
        <f>IF(V3610=0,"",V3610/(1-AB3610-AM3610))</f>
        <v>15.744294055201703</v>
      </c>
      <c r="AO3610" s="96">
        <v>1.2</v>
      </c>
      <c r="AP3610" s="93">
        <f>IF(BD!AJ3610="","",BD!AJ3610*BD!AO3610)</f>
        <v>14.076</v>
      </c>
      <c r="AQ3610" s="91">
        <f>BD!AM3610/BD!AK3610-1</f>
        <v>0</v>
      </c>
      <c r="AR3610" s="91">
        <f>IF(BD!AN3610="","",IF(BD!AJ3610="","",BD!AN3610/BD!AJ3610-1))</f>
        <v>0.342224557135695</v>
      </c>
      <c r="AS3610" s="91" t="str">
        <f>IF(BD!AN3610="","",IF(BD!AN3610&lt;BD!AL3610,"ABAIXO DA META","DENTRO DA META"))</f>
        <v>DENTRO DA META</v>
      </c>
      <c r="AT3610" s="91" t="str">
        <f>IF(BD!AJ3610="","EM ANÁLISE",IF(BD!AP3610&gt;=BD!AN3610,"GO", "NO GO"))</f>
        <v>NO GO</v>
      </c>
      <c r="AU3610" s="97">
        <f>IF(AN3610="","",+BD!$AN3610-AJ3610)</f>
        <v>4.014294055201702</v>
      </c>
      <c r="AV3610" s="98"/>
      <c r="AW3610" s="90">
        <f>BD!P3610*BD!AC3610</f>
        <v>100.55</v>
      </c>
      <c r="AX3610" s="90">
        <f>BD!V3610*BD!AC3610</f>
        <v>74.155625</v>
      </c>
      <c r="AY3610" s="90">
        <f>IF(BD!AN3610="","",BD!AN3610*BD!AC3610)</f>
        <v>188.93152866242042</v>
      </c>
      <c r="AZ3610" s="75" t="s">
        <v>5272</v>
      </c>
      <c r="BA3610" s="75" t="s">
        <v>124</v>
      </c>
      <c r="BB3610" s="75">
        <v>1</v>
      </c>
      <c r="BC3610" s="75" t="s">
        <v>125</v>
      </c>
      <c r="BD3610" s="99" t="s">
        <v>5257</v>
      </c>
      <c r="BE3610" s="100" t="s">
        <v>4</v>
      </c>
      <c r="BF3610" s="100" t="s">
        <v>4</v>
      </c>
      <c r="BG3610" s="99" t="s">
        <v>5258</v>
      </c>
      <c r="BH3610" s="101"/>
      <c r="BI3610" s="101"/>
      <c r="BJ3610" s="101"/>
      <c r="BK3610" s="101"/>
      <c r="BL3610" s="101"/>
      <c r="BM3610" s="101"/>
      <c r="BN3610" s="101"/>
      <c r="BO3610" s="103"/>
      <c r="BP3610" s="99">
        <v>140.622</v>
      </c>
      <c r="BQ3610" s="99">
        <v>121</v>
      </c>
      <c r="BR3610" s="101"/>
      <c r="BS3610" s="99" t="s">
        <v>5260</v>
      </c>
      <c r="BT3610" s="99" t="s">
        <v>5261</v>
      </c>
      <c r="BU3610" s="99">
        <v>5102</v>
      </c>
      <c r="BV3610" s="99"/>
      <c r="BW3610" s="99"/>
      <c r="BX3610" s="99"/>
      <c r="BY3610" s="99"/>
      <c r="BZ3610" s="99"/>
      <c r="CA3610" s="99"/>
      <c r="CB3610" s="99"/>
      <c r="CC3610" s="99">
        <v>102</v>
      </c>
      <c r="CD3610" s="99">
        <v>8</v>
      </c>
      <c r="CE3610" s="99">
        <v>8</v>
      </c>
      <c r="CF3610" s="99"/>
      <c r="CG3610" s="37" t="e">
        <f>VLOOKUP(Table_1[[#This Row],[EAN]],'[1]Planilha1'!$E:$R,13,0)</f>
        <v>#N/A</v>
      </c>
    </row>
    <row r="3611" ht="15" hidden="1">
      <c r="A3611" s="7"/>
      <c r="B3611" s="84" t="s">
        <v>2735</v>
      </c>
      <c r="C3611" s="75">
        <v>222996</v>
      </c>
      <c r="D3611" s="75">
        <v>12028619</v>
      </c>
      <c r="E3611" s="85">
        <v>78900554</v>
      </c>
      <c r="F3611" s="86" t="s">
        <v>4137</v>
      </c>
      <c r="G3611" s="75" t="s">
        <v>21</v>
      </c>
      <c r="H3611" s="75">
        <v>470</v>
      </c>
      <c r="I3611" s="87" t="s">
        <v>3887</v>
      </c>
      <c r="J3611" s="75" t="s">
        <v>3564</v>
      </c>
      <c r="K3611" s="88" t="s">
        <v>84</v>
      </c>
      <c r="L3611" s="88">
        <v>24</v>
      </c>
      <c r="M3611" s="88">
        <v>0</v>
      </c>
      <c r="N3611" s="75" t="s">
        <v>85</v>
      </c>
      <c r="O3611" s="75" t="s">
        <v>122</v>
      </c>
      <c r="P3611" s="106">
        <v>3.733333333333333</v>
      </c>
      <c r="Q3611" s="90">
        <f>(17/100+7.6/100+1.65/100)*P3611</f>
        <v>0.98</v>
      </c>
      <c r="R3611" s="104"/>
      <c r="S3611" s="104"/>
      <c r="T3611" s="104"/>
      <c r="U3611" s="104"/>
      <c r="V3611" s="90">
        <f>+P3611-Q3611+R3611+S3611+T3611+U3611</f>
        <v>2.753333333333333</v>
      </c>
      <c r="W3611" s="91">
        <f>(1.02/100)</f>
        <v>1.02E-2</v>
      </c>
      <c r="X3611" s="91">
        <v>4.8E-3</v>
      </c>
      <c r="Y3611" s="91">
        <v>0.17</v>
      </c>
      <c r="Z3611" s="91">
        <v>1.65E-2</v>
      </c>
      <c r="AA3611" s="91">
        <v>7.6E-2</v>
      </c>
      <c r="AB3611" s="91">
        <f>SUM(W3611:AA3611)</f>
        <v>0.2775</v>
      </c>
      <c r="AC3611" s="75">
        <v>12</v>
      </c>
      <c r="AD3611" s="92">
        <f>IF(AL3611="","",+AC3611*AL3611)</f>
        <v>84.1783439490446</v>
      </c>
      <c r="AE3611" s="93">
        <f>IF(AL3611="","",+AL3611*AB3611)</f>
        <v>1.9466242038216566</v>
      </c>
      <c r="AF3611" s="92">
        <f>IF(AL3611="","",+AL3611-AE3611)</f>
        <v>5.06823779193206</v>
      </c>
      <c r="AG3611" s="93">
        <f>+V3611</f>
        <v>2.753333333333333</v>
      </c>
      <c r="AH3611" s="92">
        <f>IF(AF3611="","",+AF3611-AG3611)</f>
        <v>2.3149044585987273</v>
      </c>
      <c r="AI3611" s="92">
        <f>IF(AH3611="","",+AH3611*AC3611)</f>
        <v>27.778853503184727</v>
      </c>
      <c r="AJ3611" s="93">
        <v>7.014861995753717</v>
      </c>
      <c r="AK3611" s="94">
        <v>0.33</v>
      </c>
      <c r="AL3611" s="93">
        <f>IF(V3611=0,"",V3611/(1-AB3611-AK3611))</f>
        <v>7.014861995753717</v>
      </c>
      <c r="AM3611" s="95">
        <v>0.33</v>
      </c>
      <c r="AN3611" s="93">
        <f>IF(V3611=0,"",V3611/(1-AB3611-AM3611))</f>
        <v>7.014861995753717</v>
      </c>
      <c r="AO3611" s="96">
        <v>1.2</v>
      </c>
      <c r="AP3611" s="93">
        <f>IF(BD!AJ3611="","",BD!AJ3611*BD!AO3611)</f>
        <v>8.41783439490446</v>
      </c>
      <c r="AQ3611" s="91">
        <f>BD!AM3611/BD!AK3611-1</f>
        <v>0</v>
      </c>
      <c r="AR3611" s="91">
        <f>IF(BD!AN3611="","",IF(BD!AJ3611="","",BD!AN3611/BD!AJ3611-1))</f>
        <v>0</v>
      </c>
      <c r="AS3611" s="91" t="str">
        <f>IF(BD!AN3611="","",IF(BD!AN3611&lt;BD!AL3611,"ABAIXO DA META","DENTRO DA META"))</f>
        <v>DENTRO DA META</v>
      </c>
      <c r="AT3611" s="91" t="str">
        <f>IF(BD!AJ3611="","EM ANÁLISE",IF(BD!AP3611&gt;=BD!AN3611,"GO", "NO GO"))</f>
        <v>GO</v>
      </c>
      <c r="AU3611" s="97">
        <f>IF(AN3611="","",+BD!$AN3611-AJ3611)</f>
        <v>0</v>
      </c>
      <c r="AV3611" s="98"/>
      <c r="AW3611" s="90">
        <f>BD!P3611*BD!AC3611</f>
        <v>44.8</v>
      </c>
      <c r="AX3611" s="90">
        <f>BD!V3611*BD!AC3611</f>
        <v>33.03999999999999</v>
      </c>
      <c r="AY3611" s="90">
        <f>IF(BD!AN3611="","",BD!AN3611*BD!AC3611)</f>
        <v>84.1783439490446</v>
      </c>
      <c r="AZ3611" s="75" t="s">
        <v>5272</v>
      </c>
      <c r="BA3611" s="75" t="s">
        <v>124</v>
      </c>
      <c r="BB3611" s="75">
        <v>1</v>
      </c>
      <c r="BC3611" s="75" t="s">
        <v>125</v>
      </c>
      <c r="BD3611" s="99" t="s">
        <v>5257</v>
      </c>
      <c r="BE3611" s="100" t="s">
        <v>4</v>
      </c>
      <c r="BF3611" s="100" t="s">
        <v>4</v>
      </c>
      <c r="BG3611" s="99" t="s">
        <v>5258</v>
      </c>
      <c r="BH3611" s="101"/>
      <c r="BI3611" s="101"/>
      <c r="BJ3611" s="101"/>
      <c r="BK3611" s="101"/>
      <c r="BL3611" s="101"/>
      <c r="BM3611" s="101"/>
      <c r="BN3611" s="101"/>
      <c r="BO3611" s="103"/>
      <c r="BP3611" s="99">
        <v>140.622</v>
      </c>
      <c r="BQ3611" s="99">
        <v>121</v>
      </c>
      <c r="BR3611" s="101"/>
      <c r="BS3611" s="99" t="s">
        <v>5260</v>
      </c>
      <c r="BT3611" s="99" t="s">
        <v>5261</v>
      </c>
      <c r="BU3611" s="99">
        <v>5102</v>
      </c>
      <c r="BV3611" s="99"/>
      <c r="BW3611" s="99"/>
      <c r="BX3611" s="99"/>
      <c r="BY3611" s="99"/>
      <c r="BZ3611" s="99"/>
      <c r="CA3611" s="99"/>
      <c r="CB3611" s="99"/>
      <c r="CC3611" s="99">
        <v>102</v>
      </c>
      <c r="CD3611" s="99">
        <v>8</v>
      </c>
      <c r="CE3611" s="99">
        <v>8</v>
      </c>
      <c r="CF3611" s="99"/>
      <c r="CG3611" s="37" t="e">
        <f>VLOOKUP(Table_1[[#This Row],[EAN]],'[1]Planilha1'!$E:$R,13,0)</f>
        <v>#N/A</v>
      </c>
    </row>
    <row r="3612" ht="15" hidden="1">
      <c r="A3612" s="7"/>
      <c r="B3612" s="84" t="s">
        <v>2735</v>
      </c>
      <c r="C3612" s="75">
        <v>222997</v>
      </c>
      <c r="D3612" s="75">
        <v>12029252</v>
      </c>
      <c r="E3612" s="85">
        <v>7891000029329</v>
      </c>
      <c r="F3612" s="86" t="s">
        <v>4138</v>
      </c>
      <c r="G3612" s="75" t="s">
        <v>21</v>
      </c>
      <c r="H3612" s="75">
        <v>610</v>
      </c>
      <c r="I3612" s="87" t="s">
        <v>3589</v>
      </c>
      <c r="J3612" s="75" t="s">
        <v>3564</v>
      </c>
      <c r="K3612" s="88" t="s">
        <v>84</v>
      </c>
      <c r="L3612" s="88">
        <v>24</v>
      </c>
      <c r="M3612" s="88">
        <v>0</v>
      </c>
      <c r="N3612" s="75" t="s">
        <v>85</v>
      </c>
      <c r="O3612" s="75" t="s">
        <v>122</v>
      </c>
      <c r="P3612" s="106">
        <v>8.379166666666666</v>
      </c>
      <c r="Q3612" s="90">
        <f>(17/100+7.6/100+1.65/100)*P3612</f>
        <v>2.19953125</v>
      </c>
      <c r="R3612" s="104"/>
      <c r="S3612" s="104"/>
      <c r="T3612" s="104"/>
      <c r="U3612" s="104"/>
      <c r="V3612" s="90">
        <f>+P3612-Q3612+R3612+S3612+T3612+U3612</f>
        <v>6.179635416666667</v>
      </c>
      <c r="W3612" s="91">
        <f>(1.02/100)</f>
        <v>1.02E-2</v>
      </c>
      <c r="X3612" s="91">
        <v>4.8E-3</v>
      </c>
      <c r="Y3612" s="91">
        <v>0.17</v>
      </c>
      <c r="Z3612" s="91">
        <v>1.65E-2</v>
      </c>
      <c r="AA3612" s="91">
        <v>7.6E-2</v>
      </c>
      <c r="AB3612" s="91">
        <f>SUM(W3612:AA3612)</f>
        <v>0.2775</v>
      </c>
      <c r="AC3612" s="75">
        <v>12</v>
      </c>
      <c r="AD3612" s="92">
        <f>IF(AL3612="","",+AC3612*AL3612)</f>
        <v>188.93152866242042</v>
      </c>
      <c r="AE3612" s="93">
        <f>IF(AL3612="","",+AL3612*AB3612)</f>
        <v>4.369041600318473</v>
      </c>
      <c r="AF3612" s="92">
        <f>IF(AL3612="","",+AL3612-AE3612)</f>
        <v>11.37525245488323</v>
      </c>
      <c r="AG3612" s="93">
        <f>+V3612</f>
        <v>6.179635416666667</v>
      </c>
      <c r="AH3612" s="92">
        <f>IF(AF3612="","",+AF3612-AG3612)</f>
        <v>5.195617038216563</v>
      </c>
      <c r="AI3612" s="92">
        <f>IF(AH3612="","",+AH3612*AC3612)</f>
        <v>62.34740445859875</v>
      </c>
      <c r="AJ3612" s="93">
        <v>15.744294055201703</v>
      </c>
      <c r="AK3612" s="94">
        <v>0.33</v>
      </c>
      <c r="AL3612" s="93">
        <f>IF(V3612=0,"",V3612/(1-AB3612-AK3612))</f>
        <v>15.744294055201703</v>
      </c>
      <c r="AM3612" s="95">
        <v>0.33</v>
      </c>
      <c r="AN3612" s="93">
        <f>IF(V3612=0,"",V3612/(1-AB3612-AM3612))</f>
        <v>15.744294055201703</v>
      </c>
      <c r="AO3612" s="96">
        <v>1.2</v>
      </c>
      <c r="AP3612" s="93">
        <f>IF(BD!AJ3612="","",BD!AJ3612*BD!AO3612)</f>
        <v>18.893152866242044</v>
      </c>
      <c r="AQ3612" s="91">
        <f>BD!AM3612/BD!AK3612-1</f>
        <v>0</v>
      </c>
      <c r="AR3612" s="91">
        <f>IF(BD!AN3612="","",IF(BD!AJ3612="","",BD!AN3612/BD!AJ3612-1))</f>
        <v>0</v>
      </c>
      <c r="AS3612" s="91" t="str">
        <f>IF(BD!AN3612="","",IF(BD!AN3612&lt;BD!AL3612,"ABAIXO DA META","DENTRO DA META"))</f>
        <v>DENTRO DA META</v>
      </c>
      <c r="AT3612" s="91" t="str">
        <f>IF(BD!AJ3612="","EM ANÁLISE",IF(BD!AP3612&gt;=BD!AN3612,"GO", "NO GO"))</f>
        <v>GO</v>
      </c>
      <c r="AU3612" s="97">
        <f>IF(AN3612="","",+BD!$AN3612-AJ3612)</f>
        <v>0</v>
      </c>
      <c r="AV3612" s="98"/>
      <c r="AW3612" s="90">
        <f>BD!P3612*BD!AC3612</f>
        <v>100.55</v>
      </c>
      <c r="AX3612" s="90">
        <f>BD!V3612*BD!AC3612</f>
        <v>74.155625</v>
      </c>
      <c r="AY3612" s="90">
        <f>IF(BD!AN3612="","",BD!AN3612*BD!AC3612)</f>
        <v>188.93152866242042</v>
      </c>
      <c r="AZ3612" s="75" t="s">
        <v>5272</v>
      </c>
      <c r="BA3612" s="75" t="s">
        <v>124</v>
      </c>
      <c r="BB3612" s="75">
        <v>1</v>
      </c>
      <c r="BC3612" s="75" t="s">
        <v>125</v>
      </c>
      <c r="BD3612" s="99" t="s">
        <v>5257</v>
      </c>
      <c r="BE3612" s="100" t="s">
        <v>4</v>
      </c>
      <c r="BF3612" s="100" t="s">
        <v>4</v>
      </c>
      <c r="BG3612" s="99" t="s">
        <v>5258</v>
      </c>
      <c r="BH3612" s="101"/>
      <c r="BI3612" s="101"/>
      <c r="BJ3612" s="101"/>
      <c r="BK3612" s="101"/>
      <c r="BL3612" s="101"/>
      <c r="BM3612" s="101"/>
      <c r="BN3612" s="101"/>
      <c r="BO3612" s="103"/>
      <c r="BP3612" s="99">
        <v>140.622</v>
      </c>
      <c r="BQ3612" s="99">
        <v>121</v>
      </c>
      <c r="BR3612" s="101"/>
      <c r="BS3612" s="99" t="s">
        <v>5260</v>
      </c>
      <c r="BT3612" s="99" t="s">
        <v>5261</v>
      </c>
      <c r="BU3612" s="99">
        <v>5102</v>
      </c>
      <c r="BV3612" s="99"/>
      <c r="BW3612" s="99"/>
      <c r="BX3612" s="99"/>
      <c r="BY3612" s="99"/>
      <c r="BZ3612" s="99"/>
      <c r="CA3612" s="99"/>
      <c r="CB3612" s="99"/>
      <c r="CC3612" s="99">
        <v>102</v>
      </c>
      <c r="CD3612" s="99">
        <v>8</v>
      </c>
      <c r="CE3612" s="99">
        <v>8</v>
      </c>
      <c r="CF3612" s="99"/>
      <c r="CG3612" s="37" t="e">
        <f>VLOOKUP(Table_1[[#This Row],[EAN]],'[1]Planilha1'!$E:$R,13,0)</f>
        <v>#N/A</v>
      </c>
    </row>
    <row r="3613" ht="15" hidden="1">
      <c r="A3613" s="7"/>
      <c r="B3613" s="84" t="s">
        <v>2735</v>
      </c>
      <c r="C3613" s="75">
        <v>222998</v>
      </c>
      <c r="D3613" s="75">
        <v>12408235</v>
      </c>
      <c r="E3613" s="85">
        <v>7891000284155</v>
      </c>
      <c r="F3613" s="86" t="s">
        <v>4139</v>
      </c>
      <c r="G3613" s="75" t="s">
        <v>21</v>
      </c>
      <c r="H3613" s="75">
        <v>610</v>
      </c>
      <c r="I3613" s="87" t="s">
        <v>3589</v>
      </c>
      <c r="J3613" s="75" t="s">
        <v>3564</v>
      </c>
      <c r="K3613" s="88" t="s">
        <v>84</v>
      </c>
      <c r="L3613" s="88">
        <v>12</v>
      </c>
      <c r="M3613" s="88">
        <v>0</v>
      </c>
      <c r="N3613" s="75" t="s">
        <v>85</v>
      </c>
      <c r="O3613" s="75" t="s">
        <v>122</v>
      </c>
      <c r="P3613" s="106">
        <v>10.498333333333333</v>
      </c>
      <c r="Q3613" s="90">
        <f>(17/100+7.6/100+1.65/100)*P3613</f>
        <v>2.7558125</v>
      </c>
      <c r="R3613" s="104"/>
      <c r="S3613" s="104"/>
      <c r="T3613" s="104"/>
      <c r="U3613" s="104"/>
      <c r="V3613" s="90">
        <f>+P3613-Q3613+R3613+S3613+T3613+U3613</f>
        <v>7.742520833333333</v>
      </c>
      <c r="W3613" s="91">
        <f>(1.02/100)</f>
        <v>1.02E-2</v>
      </c>
      <c r="X3613" s="91">
        <v>4.8E-3</v>
      </c>
      <c r="Y3613" s="91">
        <v>0.17</v>
      </c>
      <c r="Z3613" s="91">
        <v>1.65E-2</v>
      </c>
      <c r="AA3613" s="91">
        <v>7.6E-2</v>
      </c>
      <c r="AB3613" s="91">
        <f>SUM(W3613:AA3613)</f>
        <v>0.2775</v>
      </c>
      <c r="AC3613" s="75">
        <v>12</v>
      </c>
      <c r="AD3613" s="92">
        <f>IF(AL3613="","",+AC3613*AL3613)</f>
        <v>236.7140127388535</v>
      </c>
      <c r="AE3613" s="93">
        <f>IF(AL3613="","",+AL3613*AB3613)</f>
        <v>5.474011544585989</v>
      </c>
      <c r="AF3613" s="92">
        <f>IF(AL3613="","",+AL3613-AE3613)</f>
        <v>14.252156183651806</v>
      </c>
      <c r="AG3613" s="93">
        <f>+V3613</f>
        <v>7.742520833333333</v>
      </c>
      <c r="AH3613" s="92">
        <f>IF(AF3613="","",+AF3613-AG3613)</f>
        <v>6.509635350318473</v>
      </c>
      <c r="AI3613" s="92">
        <f>IF(AH3613="","",+AH3613*AC3613)</f>
        <v>78.11562420382168</v>
      </c>
      <c r="AJ3613" s="93">
        <v>19.726167728237794</v>
      </c>
      <c r="AK3613" s="94">
        <v>0.33</v>
      </c>
      <c r="AL3613" s="93">
        <f>IF(V3613=0,"",V3613/(1-AB3613-AK3613))</f>
        <v>19.726167728237794</v>
      </c>
      <c r="AM3613" s="95">
        <v>0.33</v>
      </c>
      <c r="AN3613" s="93">
        <f>IF(V3613=0,"",V3613/(1-AB3613-AM3613))</f>
        <v>19.726167728237794</v>
      </c>
      <c r="AO3613" s="96">
        <v>1.2</v>
      </c>
      <c r="AP3613" s="93">
        <f>IF(BD!AJ3613="","",BD!AJ3613*BD!AO3613)</f>
        <v>23.67140127388535</v>
      </c>
      <c r="AQ3613" s="91">
        <f>BD!AM3613/BD!AK3613-1</f>
        <v>0</v>
      </c>
      <c r="AR3613" s="91">
        <f>IF(BD!AN3613="","",IF(BD!AJ3613="","",BD!AN3613/BD!AJ3613-1))</f>
        <v>0</v>
      </c>
      <c r="AS3613" s="91" t="str">
        <f>IF(BD!AN3613="","",IF(BD!AN3613&lt;BD!AL3613,"ABAIXO DA META","DENTRO DA META"))</f>
        <v>DENTRO DA META</v>
      </c>
      <c r="AT3613" s="91" t="str">
        <f>IF(BD!AJ3613="","EM ANÁLISE",IF(BD!AP3613&gt;=BD!AN3613,"GO", "NO GO"))</f>
        <v>GO</v>
      </c>
      <c r="AU3613" s="97">
        <f>IF(AN3613="","",+BD!$AN3613-AJ3613)</f>
        <v>0</v>
      </c>
      <c r="AV3613" s="98"/>
      <c r="AW3613" s="90">
        <f>BD!P3613*BD!AC3613</f>
        <v>125.97999999999999</v>
      </c>
      <c r="AX3613" s="90">
        <f>BD!V3613*BD!AC3613</f>
        <v>92.91024999999999</v>
      </c>
      <c r="AY3613" s="90">
        <f>IF(BD!AN3613="","",BD!AN3613*BD!AC3613)</f>
        <v>236.7140127388535</v>
      </c>
      <c r="AZ3613" s="75" t="s">
        <v>5272</v>
      </c>
      <c r="BA3613" s="75" t="s">
        <v>124</v>
      </c>
      <c r="BB3613" s="75">
        <v>1</v>
      </c>
      <c r="BC3613" s="75" t="s">
        <v>125</v>
      </c>
      <c r="BD3613" s="99" t="s">
        <v>5257</v>
      </c>
      <c r="BE3613" s="100" t="s">
        <v>4</v>
      </c>
      <c r="BF3613" s="100" t="s">
        <v>4</v>
      </c>
      <c r="BG3613" s="99" t="s">
        <v>5258</v>
      </c>
      <c r="BH3613" s="101"/>
      <c r="BI3613" s="101"/>
      <c r="BJ3613" s="101"/>
      <c r="BK3613" s="101"/>
      <c r="BL3613" s="101"/>
      <c r="BM3613" s="101"/>
      <c r="BN3613" s="101"/>
      <c r="BO3613" s="103"/>
      <c r="BP3613" s="99">
        <v>140.622</v>
      </c>
      <c r="BQ3613" s="99">
        <v>121</v>
      </c>
      <c r="BR3613" s="101"/>
      <c r="BS3613" s="99" t="s">
        <v>5260</v>
      </c>
      <c r="BT3613" s="99" t="s">
        <v>5261</v>
      </c>
      <c r="BU3613" s="99">
        <v>5102</v>
      </c>
      <c r="BV3613" s="99"/>
      <c r="BW3613" s="99"/>
      <c r="BX3613" s="99"/>
      <c r="BY3613" s="99"/>
      <c r="BZ3613" s="99"/>
      <c r="CA3613" s="99"/>
      <c r="CB3613" s="99"/>
      <c r="CC3613" s="99">
        <v>102</v>
      </c>
      <c r="CD3613" s="99">
        <v>8</v>
      </c>
      <c r="CE3613" s="99">
        <v>8</v>
      </c>
      <c r="CF3613" s="99"/>
      <c r="CG3613" s="37" t="e">
        <f>VLOOKUP(Table_1[[#This Row],[EAN]],'[1]Planilha1'!$E:$R,13,0)</f>
        <v>#N/A</v>
      </c>
    </row>
    <row r="3614" ht="15" hidden="1">
      <c r="A3614" s="7"/>
      <c r="B3614" s="84" t="s">
        <v>2735</v>
      </c>
      <c r="C3614" s="75">
        <v>222999</v>
      </c>
      <c r="D3614" s="75">
        <v>12408255</v>
      </c>
      <c r="E3614" s="85">
        <v>7891000284193</v>
      </c>
      <c r="F3614" s="86" t="s">
        <v>4140</v>
      </c>
      <c r="G3614" s="75" t="s">
        <v>21</v>
      </c>
      <c r="H3614" s="75">
        <v>470</v>
      </c>
      <c r="I3614" s="87" t="s">
        <v>3887</v>
      </c>
      <c r="J3614" s="75" t="s">
        <v>3564</v>
      </c>
      <c r="K3614" s="88" t="s">
        <v>84</v>
      </c>
      <c r="L3614" s="88">
        <v>12</v>
      </c>
      <c r="M3614" s="88">
        <v>0</v>
      </c>
      <c r="N3614" s="75" t="s">
        <v>85</v>
      </c>
      <c r="O3614" s="75" t="s">
        <v>122</v>
      </c>
      <c r="P3614" s="106">
        <v>10.498333333333333</v>
      </c>
      <c r="Q3614" s="90">
        <f>(17/100+7.6/100+1.65/100)*P3614</f>
        <v>2.7558125</v>
      </c>
      <c r="R3614" s="104"/>
      <c r="S3614" s="104"/>
      <c r="T3614" s="104"/>
      <c r="U3614" s="104"/>
      <c r="V3614" s="90">
        <f>+P3614-Q3614+R3614+S3614+T3614+U3614</f>
        <v>7.742520833333333</v>
      </c>
      <c r="W3614" s="91">
        <f>(1.02/100)</f>
        <v>1.02E-2</v>
      </c>
      <c r="X3614" s="91">
        <v>4.8E-3</v>
      </c>
      <c r="Y3614" s="91">
        <v>0.17</v>
      </c>
      <c r="Z3614" s="91">
        <v>1.65E-2</v>
      </c>
      <c r="AA3614" s="91">
        <v>7.6E-2</v>
      </c>
      <c r="AB3614" s="91">
        <f>SUM(W3614:AA3614)</f>
        <v>0.2775</v>
      </c>
      <c r="AC3614" s="75">
        <v>12</v>
      </c>
      <c r="AD3614" s="92">
        <f>IF(AL3614="","",+AC3614*AL3614)</f>
        <v>236.7140127388535</v>
      </c>
      <c r="AE3614" s="93">
        <f>IF(AL3614="","",+AL3614*AB3614)</f>
        <v>5.474011544585989</v>
      </c>
      <c r="AF3614" s="92">
        <f>IF(AL3614="","",+AL3614-AE3614)</f>
        <v>14.252156183651806</v>
      </c>
      <c r="AG3614" s="93">
        <f>+V3614</f>
        <v>7.742520833333333</v>
      </c>
      <c r="AH3614" s="92">
        <f>IF(AF3614="","",+AF3614-AG3614)</f>
        <v>6.509635350318473</v>
      </c>
      <c r="AI3614" s="92">
        <f>IF(AH3614="","",+AH3614*AC3614)</f>
        <v>78.11562420382168</v>
      </c>
      <c r="AJ3614" s="93">
        <v>19.726167728237794</v>
      </c>
      <c r="AK3614" s="94">
        <v>0.33</v>
      </c>
      <c r="AL3614" s="93">
        <f>IF(V3614=0,"",V3614/(1-AB3614-AK3614))</f>
        <v>19.726167728237794</v>
      </c>
      <c r="AM3614" s="95">
        <v>0.33</v>
      </c>
      <c r="AN3614" s="93">
        <f>IF(V3614=0,"",V3614/(1-AB3614-AM3614))</f>
        <v>19.726167728237794</v>
      </c>
      <c r="AO3614" s="96">
        <v>1.2</v>
      </c>
      <c r="AP3614" s="93">
        <f>IF(BD!AJ3614="","",BD!AJ3614*BD!AO3614)</f>
        <v>23.67140127388535</v>
      </c>
      <c r="AQ3614" s="91">
        <f>BD!AM3614/BD!AK3614-1</f>
        <v>0</v>
      </c>
      <c r="AR3614" s="91">
        <f>IF(BD!AN3614="","",IF(BD!AJ3614="","",BD!AN3614/BD!AJ3614-1))</f>
        <v>0</v>
      </c>
      <c r="AS3614" s="91" t="str">
        <f>IF(BD!AN3614="","",IF(BD!AN3614&lt;BD!AL3614,"ABAIXO DA META","DENTRO DA META"))</f>
        <v>DENTRO DA META</v>
      </c>
      <c r="AT3614" s="91" t="str">
        <f>IF(BD!AJ3614="","EM ANÁLISE",IF(BD!AP3614&gt;=BD!AN3614,"GO", "NO GO"))</f>
        <v>GO</v>
      </c>
      <c r="AU3614" s="97">
        <f>IF(AN3614="","",+BD!$AN3614-AJ3614)</f>
        <v>0</v>
      </c>
      <c r="AV3614" s="98"/>
      <c r="AW3614" s="90">
        <f>BD!P3614*BD!AC3614</f>
        <v>125.97999999999999</v>
      </c>
      <c r="AX3614" s="90">
        <f>BD!V3614*BD!AC3614</f>
        <v>92.91024999999999</v>
      </c>
      <c r="AY3614" s="90">
        <f>IF(BD!AN3614="","",BD!AN3614*BD!AC3614)</f>
        <v>236.7140127388535</v>
      </c>
      <c r="AZ3614" s="75" t="s">
        <v>5272</v>
      </c>
      <c r="BA3614" s="75" t="s">
        <v>124</v>
      </c>
      <c r="BB3614" s="75">
        <v>1</v>
      </c>
      <c r="BC3614" s="75" t="s">
        <v>125</v>
      </c>
      <c r="BD3614" s="99" t="s">
        <v>5257</v>
      </c>
      <c r="BE3614" s="100" t="s">
        <v>4</v>
      </c>
      <c r="BF3614" s="100" t="s">
        <v>4</v>
      </c>
      <c r="BG3614" s="99" t="s">
        <v>5258</v>
      </c>
      <c r="BH3614" s="101"/>
      <c r="BI3614" s="101"/>
      <c r="BJ3614" s="101"/>
      <c r="BK3614" s="101"/>
      <c r="BL3614" s="101"/>
      <c r="BM3614" s="101"/>
      <c r="BN3614" s="101"/>
      <c r="BO3614" s="103"/>
      <c r="BP3614" s="99">
        <v>140.622</v>
      </c>
      <c r="BQ3614" s="99">
        <v>121</v>
      </c>
      <c r="BR3614" s="101"/>
      <c r="BS3614" s="99" t="s">
        <v>5260</v>
      </c>
      <c r="BT3614" s="99" t="s">
        <v>5261</v>
      </c>
      <c r="BU3614" s="99">
        <v>5102</v>
      </c>
      <c r="BV3614" s="99"/>
      <c r="BW3614" s="99"/>
      <c r="BX3614" s="99"/>
      <c r="BY3614" s="99"/>
      <c r="BZ3614" s="99"/>
      <c r="CA3614" s="99"/>
      <c r="CB3614" s="99"/>
      <c r="CC3614" s="99">
        <v>102</v>
      </c>
      <c r="CD3614" s="99">
        <v>8</v>
      </c>
      <c r="CE3614" s="99">
        <v>8</v>
      </c>
      <c r="CF3614" s="99"/>
      <c r="CG3614" s="37" t="e">
        <f>VLOOKUP(Table_1[[#This Row],[EAN]],'[1]Planilha1'!$E:$R,13,0)</f>
        <v>#N/A</v>
      </c>
    </row>
    <row r="3615" ht="15" hidden="1">
      <c r="A3615" s="7"/>
      <c r="B3615" s="84" t="s">
        <v>2735</v>
      </c>
      <c r="C3615" s="75">
        <v>223000</v>
      </c>
      <c r="D3615" s="75">
        <v>12408256</v>
      </c>
      <c r="E3615" s="85">
        <v>7891000284230</v>
      </c>
      <c r="F3615" s="86" t="s">
        <v>4141</v>
      </c>
      <c r="G3615" s="75" t="s">
        <v>21</v>
      </c>
      <c r="H3615" s="75">
        <v>610</v>
      </c>
      <c r="I3615" s="87" t="s">
        <v>3589</v>
      </c>
      <c r="J3615" s="75" t="s">
        <v>3564</v>
      </c>
      <c r="K3615" s="88" t="s">
        <v>84</v>
      </c>
      <c r="L3615" s="88">
        <v>12</v>
      </c>
      <c r="M3615" s="88">
        <v>0</v>
      </c>
      <c r="N3615" s="75" t="s">
        <v>85</v>
      </c>
      <c r="O3615" s="75" t="s">
        <v>122</v>
      </c>
      <c r="P3615" s="106">
        <v>10.498333333333333</v>
      </c>
      <c r="Q3615" s="90">
        <f>(17/100+7.6/100+1.65/100)*P3615</f>
        <v>2.7558125</v>
      </c>
      <c r="R3615" s="104"/>
      <c r="S3615" s="104"/>
      <c r="T3615" s="104"/>
      <c r="U3615" s="104"/>
      <c r="V3615" s="90">
        <f>+P3615-Q3615+R3615+S3615+T3615+U3615</f>
        <v>7.742520833333333</v>
      </c>
      <c r="W3615" s="91">
        <f>(1.02/100)</f>
        <v>1.02E-2</v>
      </c>
      <c r="X3615" s="91">
        <v>4.8E-3</v>
      </c>
      <c r="Y3615" s="91">
        <v>0.17</v>
      </c>
      <c r="Z3615" s="91">
        <v>1.65E-2</v>
      </c>
      <c r="AA3615" s="91">
        <v>7.6E-2</v>
      </c>
      <c r="AB3615" s="91">
        <f>SUM(W3615:AA3615)</f>
        <v>0.2775</v>
      </c>
      <c r="AC3615" s="75">
        <v>12</v>
      </c>
      <c r="AD3615" s="92">
        <f>IF(AL3615="","",+AC3615*AL3615)</f>
        <v>236.7140127388535</v>
      </c>
      <c r="AE3615" s="93">
        <f>IF(AL3615="","",+AL3615*AB3615)</f>
        <v>5.474011544585989</v>
      </c>
      <c r="AF3615" s="92">
        <f>IF(AL3615="","",+AL3615-AE3615)</f>
        <v>14.252156183651806</v>
      </c>
      <c r="AG3615" s="93">
        <f>+V3615</f>
        <v>7.742520833333333</v>
      </c>
      <c r="AH3615" s="92">
        <f>IF(AF3615="","",+AF3615-AG3615)</f>
        <v>6.509635350318473</v>
      </c>
      <c r="AI3615" s="92">
        <f>IF(AH3615="","",+AH3615*AC3615)</f>
        <v>78.11562420382168</v>
      </c>
      <c r="AJ3615" s="93">
        <v>19.726167728237794</v>
      </c>
      <c r="AK3615" s="94">
        <v>0.33</v>
      </c>
      <c r="AL3615" s="93">
        <f>IF(V3615=0,"",V3615/(1-AB3615-AK3615))</f>
        <v>19.726167728237794</v>
      </c>
      <c r="AM3615" s="95">
        <v>0.33</v>
      </c>
      <c r="AN3615" s="93">
        <f>IF(V3615=0,"",V3615/(1-AB3615-AM3615))</f>
        <v>19.726167728237794</v>
      </c>
      <c r="AO3615" s="96">
        <v>1.2</v>
      </c>
      <c r="AP3615" s="93">
        <f>IF(BD!AJ3615="","",BD!AJ3615*BD!AO3615)</f>
        <v>23.67140127388535</v>
      </c>
      <c r="AQ3615" s="91">
        <f>BD!AM3615/BD!AK3615-1</f>
        <v>0</v>
      </c>
      <c r="AR3615" s="91">
        <f>IF(BD!AN3615="","",IF(BD!AJ3615="","",BD!AN3615/BD!AJ3615-1))</f>
        <v>0</v>
      </c>
      <c r="AS3615" s="91" t="str">
        <f>IF(BD!AN3615="","",IF(BD!AN3615&lt;BD!AL3615,"ABAIXO DA META","DENTRO DA META"))</f>
        <v>DENTRO DA META</v>
      </c>
      <c r="AT3615" s="91" t="str">
        <f>IF(BD!AJ3615="","EM ANÁLISE",IF(BD!AP3615&gt;=BD!AN3615,"GO", "NO GO"))</f>
        <v>GO</v>
      </c>
      <c r="AU3615" s="97">
        <f>IF(AN3615="","",+BD!$AN3615-AJ3615)</f>
        <v>0</v>
      </c>
      <c r="AV3615" s="98"/>
      <c r="AW3615" s="90">
        <f>BD!P3615*BD!AC3615</f>
        <v>125.97999999999999</v>
      </c>
      <c r="AX3615" s="90">
        <f>BD!V3615*BD!AC3615</f>
        <v>92.91024999999999</v>
      </c>
      <c r="AY3615" s="90">
        <f>IF(BD!AN3615="","",BD!AN3615*BD!AC3615)</f>
        <v>236.7140127388535</v>
      </c>
      <c r="AZ3615" s="75" t="s">
        <v>5272</v>
      </c>
      <c r="BA3615" s="75" t="s">
        <v>124</v>
      </c>
      <c r="BB3615" s="75">
        <v>1</v>
      </c>
      <c r="BC3615" s="75" t="s">
        <v>125</v>
      </c>
      <c r="BD3615" s="99" t="s">
        <v>5257</v>
      </c>
      <c r="BE3615" s="100" t="s">
        <v>4</v>
      </c>
      <c r="BF3615" s="100" t="s">
        <v>4</v>
      </c>
      <c r="BG3615" s="99" t="s">
        <v>5258</v>
      </c>
      <c r="BH3615" s="101"/>
      <c r="BI3615" s="101"/>
      <c r="BJ3615" s="101"/>
      <c r="BK3615" s="101"/>
      <c r="BL3615" s="101"/>
      <c r="BM3615" s="101"/>
      <c r="BN3615" s="101"/>
      <c r="BO3615" s="103"/>
      <c r="BP3615" s="99">
        <v>140.622</v>
      </c>
      <c r="BQ3615" s="99">
        <v>121</v>
      </c>
      <c r="BR3615" s="101"/>
      <c r="BS3615" s="99" t="s">
        <v>5260</v>
      </c>
      <c r="BT3615" s="99" t="s">
        <v>5261</v>
      </c>
      <c r="BU3615" s="99">
        <v>5102</v>
      </c>
      <c r="BV3615" s="99"/>
      <c r="BW3615" s="99"/>
      <c r="BX3615" s="99"/>
      <c r="BY3615" s="99"/>
      <c r="BZ3615" s="99"/>
      <c r="CA3615" s="99"/>
      <c r="CB3615" s="99"/>
      <c r="CC3615" s="99">
        <v>102</v>
      </c>
      <c r="CD3615" s="99">
        <v>8</v>
      </c>
      <c r="CE3615" s="99">
        <v>8</v>
      </c>
      <c r="CF3615" s="99"/>
      <c r="CG3615" s="37" t="e">
        <f>VLOOKUP(Table_1[[#This Row],[EAN]],'[1]Planilha1'!$E:$R,13,0)</f>
        <v>#N/A</v>
      </c>
    </row>
    <row r="3616" ht="15" hidden="1">
      <c r="A3616" s="7"/>
      <c r="B3616" s="84" t="s">
        <v>2735</v>
      </c>
      <c r="C3616" s="75">
        <v>223001</v>
      </c>
      <c r="D3616" s="75"/>
      <c r="E3616" s="85">
        <v>7891000613672</v>
      </c>
      <c r="F3616" s="86" t="s">
        <v>4142</v>
      </c>
      <c r="G3616" s="75" t="s">
        <v>21</v>
      </c>
      <c r="H3616" s="75">
        <v>610</v>
      </c>
      <c r="I3616" s="87" t="s">
        <v>3589</v>
      </c>
      <c r="J3616" s="75" t="s">
        <v>3564</v>
      </c>
      <c r="K3616" s="88" t="s">
        <v>84</v>
      </c>
      <c r="L3616" s="88">
        <v>4</v>
      </c>
      <c r="M3616" s="88">
        <v>0</v>
      </c>
      <c r="N3616" s="75" t="s">
        <v>85</v>
      </c>
      <c r="O3616" s="75"/>
      <c r="P3616" s="106"/>
      <c r="Q3616" s="90">
        <f>(17/100+7.6/100+1.65/100)*P3616</f>
        <v>0</v>
      </c>
      <c r="R3616" s="104"/>
      <c r="S3616" s="104"/>
      <c r="T3616" s="104"/>
      <c r="U3616" s="104"/>
      <c r="V3616" s="90">
        <f>+P3616-Q3616+R3616+S3616+T3616+U3616</f>
        <v>0</v>
      </c>
      <c r="W3616" s="91">
        <f>(1.02/100)</f>
        <v>1.02E-2</v>
      </c>
      <c r="X3616" s="91">
        <v>4.8E-3</v>
      </c>
      <c r="Y3616" s="91">
        <v>0.17</v>
      </c>
      <c r="Z3616" s="91">
        <v>1.65E-2</v>
      </c>
      <c r="AA3616" s="91">
        <v>7.6E-2</v>
      </c>
      <c r="AB3616" s="91">
        <f>SUM(W3616:AA3616)</f>
        <v>0.2775</v>
      </c>
      <c r="AC3616" s="75">
        <v>12</v>
      </c>
      <c r="AD3616" s="92">
        <f>IF(AL3616="","",+AC3616*AL3616)</f>
      </c>
      <c r="AE3616" s="93">
        <f>IF(AL3616="","",+AL3616*AB3616)</f>
      </c>
      <c r="AF3616" s="92">
        <f>IF(AL3616="","",+AL3616-AE3616)</f>
      </c>
      <c r="AG3616" s="93">
        <f>+V3616</f>
        <v>0</v>
      </c>
      <c r="AH3616" s="92">
        <f>IF(AF3616="","",+AF3616-AG3616)</f>
      </c>
      <c r="AI3616" s="92">
        <f>IF(AH3616="","",+AH3616*AC3616)</f>
      </c>
      <c r="AJ3616" s="93"/>
      <c r="AK3616" s="94">
        <v>0.33</v>
      </c>
      <c r="AL3616" s="93">
        <f>IF(V3616=0,"",V3616/(1-AB3616-AK3616))</f>
      </c>
      <c r="AM3616" s="95">
        <v>0.33</v>
      </c>
      <c r="AN3616" s="93">
        <f>IF(V3616=0,"",V3616/(1-AB3616-AM3616))</f>
      </c>
      <c r="AO3616" s="96">
        <v>1.2</v>
      </c>
      <c r="AP3616" s="93">
        <f>IF(BD!AJ3616="","",BD!AJ3616*BD!AO3616)</f>
      </c>
      <c r="AQ3616" s="91">
        <f>BD!AM3616/BD!AK3616-1</f>
        <v>0</v>
      </c>
      <c r="AR3616" s="91">
        <f>IF(BD!AN3616="","",IF(BD!AJ3616="","",BD!AN3616/BD!AJ3616-1))</f>
      </c>
      <c r="AS3616" s="91">
        <f>IF(BD!AN3616="","",IF(BD!AN3616&lt;BD!AL3616,"ABAIXO DA META","DENTRO DA META"))</f>
      </c>
      <c r="AT3616" s="91" t="str">
        <f>IF(BD!AJ3616="","EM ANÁLISE",IF(BD!AP3616&gt;=BD!AN3616,"GO", "NO GO"))</f>
        <v>EM ANÁLISE</v>
      </c>
      <c r="AU3616" s="97">
        <f>IF(AN3616="","",+BD!$AN3616-AJ3616)</f>
      </c>
      <c r="AV3616" s="98"/>
      <c r="AW3616" s="90">
        <f>BD!P3616*BD!AC3616</f>
        <v>0</v>
      </c>
      <c r="AX3616" s="90">
        <f>BD!V3616*BD!AC3616</f>
        <v>0</v>
      </c>
      <c r="AY3616" s="90">
        <f>IF(BD!AN3616="","",BD!AN3616*BD!AC3616)</f>
      </c>
      <c r="AZ3616" s="75" t="s">
        <v>123</v>
      </c>
      <c r="BA3616" s="75" t="s">
        <v>124</v>
      </c>
      <c r="BB3616" s="75">
        <v>1</v>
      </c>
      <c r="BC3616" s="75" t="s">
        <v>125</v>
      </c>
      <c r="BD3616" s="104"/>
      <c r="BE3616" s="104"/>
      <c r="BF3616" s="101"/>
      <c r="BG3616" s="101"/>
      <c r="BH3616" s="101"/>
      <c r="BI3616" s="101"/>
      <c r="BJ3616" s="101"/>
      <c r="BK3616" s="101"/>
      <c r="BL3616" s="101"/>
      <c r="BM3616" s="101"/>
      <c r="BN3616" s="101"/>
      <c r="BO3616" s="103"/>
      <c r="BP3616" s="101"/>
      <c r="BQ3616" s="101"/>
      <c r="BR3616" s="101"/>
      <c r="BS3616" s="101"/>
      <c r="BT3616" s="101"/>
      <c r="BU3616" s="101"/>
      <c r="BV3616" s="101"/>
      <c r="BW3616" s="101"/>
      <c r="BX3616" s="101"/>
      <c r="BY3616" s="101"/>
      <c r="BZ3616" s="101"/>
      <c r="CA3616" s="101"/>
      <c r="CB3616" s="101"/>
      <c r="CC3616" s="101"/>
      <c r="CD3616" s="101"/>
      <c r="CE3616" s="101"/>
      <c r="CF3616" s="101"/>
      <c r="CG3616" s="37" t="e">
        <f>VLOOKUP(Table_1[[#This Row],[EAN]],'[1]Planilha1'!$E:$R,13,0)</f>
        <v>#N/A</v>
      </c>
    </row>
    <row r="3617" ht="15" hidden="1">
      <c r="A3617" s="7"/>
      <c r="B3617" s="84" t="s">
        <v>2735</v>
      </c>
      <c r="C3617" s="75">
        <v>223002</v>
      </c>
      <c r="D3617" s="75"/>
      <c r="E3617" s="85">
        <v>7891000283400</v>
      </c>
      <c r="F3617" s="86" t="s">
        <v>4143</v>
      </c>
      <c r="G3617" s="75" t="s">
        <v>21</v>
      </c>
      <c r="H3617" s="75">
        <v>470</v>
      </c>
      <c r="I3617" s="87" t="s">
        <v>3887</v>
      </c>
      <c r="J3617" s="75" t="s">
        <v>3564</v>
      </c>
      <c r="K3617" s="88" t="s">
        <v>84</v>
      </c>
      <c r="L3617" s="88">
        <v>24</v>
      </c>
      <c r="M3617" s="88">
        <v>0</v>
      </c>
      <c r="N3617" s="75" t="s">
        <v>85</v>
      </c>
      <c r="O3617" s="75"/>
      <c r="P3617" s="106"/>
      <c r="Q3617" s="90">
        <f>(17/100+7.6/100+1.65/100)*P3617</f>
        <v>0</v>
      </c>
      <c r="R3617" s="104"/>
      <c r="S3617" s="104"/>
      <c r="T3617" s="104"/>
      <c r="U3617" s="104"/>
      <c r="V3617" s="90">
        <f>+P3617-Q3617+R3617+S3617+T3617+U3617</f>
        <v>0</v>
      </c>
      <c r="W3617" s="91">
        <f>(1.02/100)</f>
        <v>1.02E-2</v>
      </c>
      <c r="X3617" s="91">
        <v>4.8E-3</v>
      </c>
      <c r="Y3617" s="91">
        <v>0.17</v>
      </c>
      <c r="Z3617" s="91">
        <v>1.65E-2</v>
      </c>
      <c r="AA3617" s="91">
        <v>7.6E-2</v>
      </c>
      <c r="AB3617" s="91">
        <f>SUM(W3617:AA3617)</f>
        <v>0.2775</v>
      </c>
      <c r="AC3617" s="75">
        <v>12</v>
      </c>
      <c r="AD3617" s="92">
        <f>IF(AL3617="","",+AC3617*AL3617)</f>
      </c>
      <c r="AE3617" s="93">
        <f>IF(AL3617="","",+AL3617*AB3617)</f>
      </c>
      <c r="AF3617" s="92">
        <f>IF(AL3617="","",+AL3617-AE3617)</f>
      </c>
      <c r="AG3617" s="93">
        <f>+V3617</f>
        <v>0</v>
      </c>
      <c r="AH3617" s="92">
        <f>IF(AF3617="","",+AF3617-AG3617)</f>
      </c>
      <c r="AI3617" s="92">
        <f>IF(AH3617="","",+AH3617*AC3617)</f>
      </c>
      <c r="AJ3617" s="93"/>
      <c r="AK3617" s="94">
        <v>0.33</v>
      </c>
      <c r="AL3617" s="93">
        <f>IF(V3617=0,"",V3617/(1-AB3617-AK3617))</f>
      </c>
      <c r="AM3617" s="95">
        <v>0.33</v>
      </c>
      <c r="AN3617" s="93">
        <f>IF(V3617=0,"",V3617/(1-AB3617-AM3617))</f>
      </c>
      <c r="AO3617" s="96">
        <v>1.2</v>
      </c>
      <c r="AP3617" s="93">
        <f>IF(BD!AJ3617="","",BD!AJ3617*BD!AO3617)</f>
      </c>
      <c r="AQ3617" s="91">
        <f>BD!AM3617/BD!AK3617-1</f>
        <v>0</v>
      </c>
      <c r="AR3617" s="91">
        <f>IF(BD!AN3617="","",IF(BD!AJ3617="","",BD!AN3617/BD!AJ3617-1))</f>
      </c>
      <c r="AS3617" s="91">
        <f>IF(BD!AN3617="","",IF(BD!AN3617&lt;BD!AL3617,"ABAIXO DA META","DENTRO DA META"))</f>
      </c>
      <c r="AT3617" s="91" t="str">
        <f>IF(BD!AJ3617="","EM ANÁLISE",IF(BD!AP3617&gt;=BD!AN3617,"GO", "NO GO"))</f>
        <v>EM ANÁLISE</v>
      </c>
      <c r="AU3617" s="97">
        <f>IF(AN3617="","",+BD!$AN3617-AJ3617)</f>
      </c>
      <c r="AV3617" s="98"/>
      <c r="AW3617" s="90">
        <f>BD!P3617*BD!AC3617</f>
        <v>0</v>
      </c>
      <c r="AX3617" s="90">
        <f>BD!V3617*BD!AC3617</f>
        <v>0</v>
      </c>
      <c r="AY3617" s="90">
        <f>IF(BD!AN3617="","",BD!AN3617*BD!AC3617)</f>
      </c>
      <c r="AZ3617" s="75" t="s">
        <v>123</v>
      </c>
      <c r="BA3617" s="75" t="s">
        <v>124</v>
      </c>
      <c r="BB3617" s="75">
        <v>1</v>
      </c>
      <c r="BC3617" s="75" t="s">
        <v>125</v>
      </c>
      <c r="BD3617" s="104"/>
      <c r="BE3617" s="104"/>
      <c r="BF3617" s="101"/>
      <c r="BG3617" s="101"/>
      <c r="BH3617" s="101"/>
      <c r="BI3617" s="101"/>
      <c r="BJ3617" s="101"/>
      <c r="BK3617" s="101"/>
      <c r="BL3617" s="101"/>
      <c r="BM3617" s="101"/>
      <c r="BN3617" s="101"/>
      <c r="BO3617" s="103"/>
      <c r="BP3617" s="101"/>
      <c r="BQ3617" s="101"/>
      <c r="BR3617" s="101"/>
      <c r="BS3617" s="101"/>
      <c r="BT3617" s="101"/>
      <c r="BU3617" s="101"/>
      <c r="BV3617" s="101"/>
      <c r="BW3617" s="101"/>
      <c r="BX3617" s="101"/>
      <c r="BY3617" s="101"/>
      <c r="BZ3617" s="101"/>
      <c r="CA3617" s="101"/>
      <c r="CB3617" s="101"/>
      <c r="CC3617" s="101"/>
      <c r="CD3617" s="101"/>
      <c r="CE3617" s="101"/>
      <c r="CF3617" s="101"/>
      <c r="CG3617" s="37" t="e">
        <f>VLOOKUP(Table_1[[#This Row],[EAN]],'[1]Planilha1'!$E:$R,13,0)</f>
        <v>#N/A</v>
      </c>
    </row>
    <row r="3618" ht="15" hidden="1">
      <c r="A3618" s="7"/>
      <c r="B3618" s="84" t="s">
        <v>2735</v>
      </c>
      <c r="C3618" s="75">
        <v>223003</v>
      </c>
      <c r="D3618" s="75"/>
      <c r="E3618" s="85">
        <v>7891000283363</v>
      </c>
      <c r="F3618" s="86" t="s">
        <v>4144</v>
      </c>
      <c r="G3618" s="75" t="s">
        <v>21</v>
      </c>
      <c r="H3618" s="75">
        <v>470</v>
      </c>
      <c r="I3618" s="87" t="s">
        <v>3887</v>
      </c>
      <c r="J3618" s="75" t="s">
        <v>3564</v>
      </c>
      <c r="K3618" s="88" t="s">
        <v>84</v>
      </c>
      <c r="L3618" s="88">
        <v>24</v>
      </c>
      <c r="M3618" s="88">
        <v>0</v>
      </c>
      <c r="N3618" s="75" t="s">
        <v>85</v>
      </c>
      <c r="O3618" s="75"/>
      <c r="P3618" s="106"/>
      <c r="Q3618" s="90">
        <f>(17/100+7.6/100+1.65/100)*P3618</f>
        <v>0</v>
      </c>
      <c r="R3618" s="104"/>
      <c r="S3618" s="104"/>
      <c r="T3618" s="104"/>
      <c r="U3618" s="104"/>
      <c r="V3618" s="90">
        <f>+P3618-Q3618+R3618+S3618+T3618+U3618</f>
        <v>0</v>
      </c>
      <c r="W3618" s="91">
        <f>(1.02/100)</f>
        <v>1.02E-2</v>
      </c>
      <c r="X3618" s="91">
        <v>4.8E-3</v>
      </c>
      <c r="Y3618" s="91">
        <v>0.17</v>
      </c>
      <c r="Z3618" s="91">
        <v>1.65E-2</v>
      </c>
      <c r="AA3618" s="91">
        <v>7.6E-2</v>
      </c>
      <c r="AB3618" s="91">
        <f>SUM(W3618:AA3618)</f>
        <v>0.2775</v>
      </c>
      <c r="AC3618" s="75">
        <v>12</v>
      </c>
      <c r="AD3618" s="92">
        <f>IF(AL3618="","",+AC3618*AL3618)</f>
      </c>
      <c r="AE3618" s="93">
        <f>IF(AL3618="","",+AL3618*AB3618)</f>
      </c>
      <c r="AF3618" s="92">
        <f>IF(AL3618="","",+AL3618-AE3618)</f>
      </c>
      <c r="AG3618" s="93">
        <f>+V3618</f>
        <v>0</v>
      </c>
      <c r="AH3618" s="92">
        <f>IF(AF3618="","",+AF3618-AG3618)</f>
      </c>
      <c r="AI3618" s="92">
        <f>IF(AH3618="","",+AH3618*AC3618)</f>
      </c>
      <c r="AJ3618" s="93"/>
      <c r="AK3618" s="94">
        <v>0.33</v>
      </c>
      <c r="AL3618" s="93">
        <f>IF(V3618=0,"",V3618/(1-AB3618-AK3618))</f>
      </c>
      <c r="AM3618" s="95">
        <v>0.33</v>
      </c>
      <c r="AN3618" s="93">
        <f>IF(V3618=0,"",V3618/(1-AB3618-AM3618))</f>
      </c>
      <c r="AO3618" s="96">
        <v>1.2</v>
      </c>
      <c r="AP3618" s="93">
        <f>IF(BD!AJ3618="","",BD!AJ3618*BD!AO3618)</f>
      </c>
      <c r="AQ3618" s="91">
        <f>BD!AM3618/BD!AK3618-1</f>
        <v>0</v>
      </c>
      <c r="AR3618" s="91">
        <f>IF(BD!AN3618="","",IF(BD!AJ3618="","",BD!AN3618/BD!AJ3618-1))</f>
      </c>
      <c r="AS3618" s="91">
        <f>IF(BD!AN3618="","",IF(BD!AN3618&lt;BD!AL3618,"ABAIXO DA META","DENTRO DA META"))</f>
      </c>
      <c r="AT3618" s="91" t="str">
        <f>IF(BD!AJ3618="","EM ANÁLISE",IF(BD!AP3618&gt;=BD!AN3618,"GO", "NO GO"))</f>
        <v>EM ANÁLISE</v>
      </c>
      <c r="AU3618" s="97">
        <f>IF(AN3618="","",+BD!$AN3618-AJ3618)</f>
      </c>
      <c r="AV3618" s="98"/>
      <c r="AW3618" s="90">
        <f>BD!P3618*BD!AC3618</f>
        <v>0</v>
      </c>
      <c r="AX3618" s="90">
        <f>BD!V3618*BD!AC3618</f>
        <v>0</v>
      </c>
      <c r="AY3618" s="90">
        <f>IF(BD!AN3618="","",BD!AN3618*BD!AC3618)</f>
      </c>
      <c r="AZ3618" s="75" t="s">
        <v>123</v>
      </c>
      <c r="BA3618" s="75" t="s">
        <v>124</v>
      </c>
      <c r="BB3618" s="75">
        <v>1</v>
      </c>
      <c r="BC3618" s="75" t="s">
        <v>125</v>
      </c>
      <c r="BD3618" s="104"/>
      <c r="BE3618" s="104"/>
      <c r="BF3618" s="101"/>
      <c r="BG3618" s="101"/>
      <c r="BH3618" s="101"/>
      <c r="BI3618" s="101"/>
      <c r="BJ3618" s="101"/>
      <c r="BK3618" s="101"/>
      <c r="BL3618" s="101"/>
      <c r="BM3618" s="101"/>
      <c r="BN3618" s="101"/>
      <c r="BO3618" s="103"/>
      <c r="BP3618" s="101"/>
      <c r="BQ3618" s="101"/>
      <c r="BR3618" s="101"/>
      <c r="BS3618" s="101"/>
      <c r="BT3618" s="101"/>
      <c r="BU3618" s="101"/>
      <c r="BV3618" s="101"/>
      <c r="BW3618" s="101"/>
      <c r="BX3618" s="101"/>
      <c r="BY3618" s="101"/>
      <c r="BZ3618" s="101"/>
      <c r="CA3618" s="101"/>
      <c r="CB3618" s="101"/>
      <c r="CC3618" s="101"/>
      <c r="CD3618" s="101"/>
      <c r="CE3618" s="101"/>
      <c r="CF3618" s="101"/>
      <c r="CG3618" s="37" t="e">
        <f>VLOOKUP(Table_1[[#This Row],[EAN]],'[1]Planilha1'!$E:$R,13,0)</f>
        <v>#N/A</v>
      </c>
    </row>
    <row r="3619" ht="15" hidden="1">
      <c r="A3619" s="7"/>
      <c r="B3619" s="84" t="s">
        <v>2735</v>
      </c>
      <c r="C3619" s="75">
        <v>223004</v>
      </c>
      <c r="D3619" s="75"/>
      <c r="E3619" s="85">
        <v>7891000283325</v>
      </c>
      <c r="F3619" s="86" t="s">
        <v>4145</v>
      </c>
      <c r="G3619" s="75" t="s">
        <v>21</v>
      </c>
      <c r="H3619" s="75">
        <v>470</v>
      </c>
      <c r="I3619" s="87" t="s">
        <v>3887</v>
      </c>
      <c r="J3619" s="75" t="s">
        <v>3564</v>
      </c>
      <c r="K3619" s="88" t="s">
        <v>84</v>
      </c>
      <c r="L3619" s="88">
        <v>24</v>
      </c>
      <c r="M3619" s="88">
        <v>0</v>
      </c>
      <c r="N3619" s="75" t="s">
        <v>85</v>
      </c>
      <c r="O3619" s="75"/>
      <c r="P3619" s="106"/>
      <c r="Q3619" s="90">
        <f>(17/100+7.6/100+1.65/100)*P3619</f>
        <v>0</v>
      </c>
      <c r="R3619" s="104"/>
      <c r="S3619" s="104"/>
      <c r="T3619" s="104"/>
      <c r="U3619" s="104"/>
      <c r="V3619" s="90">
        <f>+P3619-Q3619+R3619+S3619+T3619+U3619</f>
        <v>0</v>
      </c>
      <c r="W3619" s="91">
        <f>(1.02/100)</f>
        <v>1.02E-2</v>
      </c>
      <c r="X3619" s="91">
        <v>4.8E-3</v>
      </c>
      <c r="Y3619" s="91">
        <v>0.17</v>
      </c>
      <c r="Z3619" s="91">
        <v>1.65E-2</v>
      </c>
      <c r="AA3619" s="91">
        <v>7.6E-2</v>
      </c>
      <c r="AB3619" s="91">
        <f>SUM(W3619:AA3619)</f>
        <v>0.2775</v>
      </c>
      <c r="AC3619" s="75">
        <v>12</v>
      </c>
      <c r="AD3619" s="92">
        <f>IF(AL3619="","",+AC3619*AL3619)</f>
      </c>
      <c r="AE3619" s="93">
        <f>IF(AL3619="","",+AL3619*AB3619)</f>
      </c>
      <c r="AF3619" s="92">
        <f>IF(AL3619="","",+AL3619-AE3619)</f>
      </c>
      <c r="AG3619" s="93">
        <f>+V3619</f>
        <v>0</v>
      </c>
      <c r="AH3619" s="92">
        <f>IF(AF3619="","",+AF3619-AG3619)</f>
      </c>
      <c r="AI3619" s="92">
        <f>IF(AH3619="","",+AH3619*AC3619)</f>
      </c>
      <c r="AJ3619" s="93"/>
      <c r="AK3619" s="94">
        <v>0.33</v>
      </c>
      <c r="AL3619" s="93">
        <f>IF(V3619=0,"",V3619/(1-AB3619-AK3619))</f>
      </c>
      <c r="AM3619" s="95">
        <v>0.33</v>
      </c>
      <c r="AN3619" s="93">
        <f>IF(V3619=0,"",V3619/(1-AB3619-AM3619))</f>
      </c>
      <c r="AO3619" s="96">
        <v>1.2</v>
      </c>
      <c r="AP3619" s="93">
        <f>IF(BD!AJ3619="","",BD!AJ3619*BD!AO3619)</f>
      </c>
      <c r="AQ3619" s="91">
        <f>BD!AM3619/BD!AK3619-1</f>
        <v>0</v>
      </c>
      <c r="AR3619" s="91">
        <f>IF(BD!AN3619="","",IF(BD!AJ3619="","",BD!AN3619/BD!AJ3619-1))</f>
      </c>
      <c r="AS3619" s="91">
        <f>IF(BD!AN3619="","",IF(BD!AN3619&lt;BD!AL3619,"ABAIXO DA META","DENTRO DA META"))</f>
      </c>
      <c r="AT3619" s="91" t="str">
        <f>IF(BD!AJ3619="","EM ANÁLISE",IF(BD!AP3619&gt;=BD!AN3619,"GO", "NO GO"))</f>
        <v>EM ANÁLISE</v>
      </c>
      <c r="AU3619" s="97">
        <f>IF(AN3619="","",+BD!$AN3619-AJ3619)</f>
      </c>
      <c r="AV3619" s="98"/>
      <c r="AW3619" s="90">
        <f>BD!P3619*BD!AC3619</f>
        <v>0</v>
      </c>
      <c r="AX3619" s="90">
        <f>BD!V3619*BD!AC3619</f>
        <v>0</v>
      </c>
      <c r="AY3619" s="90">
        <f>IF(BD!AN3619="","",BD!AN3619*BD!AC3619)</f>
      </c>
      <c r="AZ3619" s="75" t="s">
        <v>123</v>
      </c>
      <c r="BA3619" s="75" t="s">
        <v>124</v>
      </c>
      <c r="BB3619" s="75">
        <v>1</v>
      </c>
      <c r="BC3619" s="75" t="s">
        <v>125</v>
      </c>
      <c r="BD3619" s="104"/>
      <c r="BE3619" s="104"/>
      <c r="BF3619" s="101"/>
      <c r="BG3619" s="101"/>
      <c r="BH3619" s="101"/>
      <c r="BI3619" s="101"/>
      <c r="BJ3619" s="101"/>
      <c r="BK3619" s="101"/>
      <c r="BL3619" s="101"/>
      <c r="BM3619" s="101"/>
      <c r="BN3619" s="101"/>
      <c r="BO3619" s="103"/>
      <c r="BP3619" s="101"/>
      <c r="BQ3619" s="101"/>
      <c r="BR3619" s="101"/>
      <c r="BS3619" s="101"/>
      <c r="BT3619" s="101"/>
      <c r="BU3619" s="101"/>
      <c r="BV3619" s="101"/>
      <c r="BW3619" s="101"/>
      <c r="BX3619" s="101"/>
      <c r="BY3619" s="101"/>
      <c r="BZ3619" s="101"/>
      <c r="CA3619" s="101"/>
      <c r="CB3619" s="101"/>
      <c r="CC3619" s="101"/>
      <c r="CD3619" s="101"/>
      <c r="CE3619" s="101"/>
      <c r="CF3619" s="101"/>
      <c r="CG3619" s="37" t="e">
        <f>VLOOKUP(Table_1[[#This Row],[EAN]],'[1]Planilha1'!$E:$R,13,0)</f>
        <v>#N/A</v>
      </c>
    </row>
    <row r="3620" ht="15" hidden="1">
      <c r="A3620" s="7"/>
      <c r="B3620" s="84" t="s">
        <v>2735</v>
      </c>
      <c r="C3620" s="75">
        <v>223005</v>
      </c>
      <c r="D3620" s="75">
        <v>12407028</v>
      </c>
      <c r="E3620" s="85">
        <v>7613037064643</v>
      </c>
      <c r="F3620" s="86" t="s">
        <v>4146</v>
      </c>
      <c r="G3620" s="75" t="s">
        <v>21</v>
      </c>
      <c r="H3620" s="75">
        <v>610</v>
      </c>
      <c r="I3620" s="87" t="s">
        <v>3589</v>
      </c>
      <c r="J3620" s="75" t="s">
        <v>3564</v>
      </c>
      <c r="K3620" s="88" t="s">
        <v>84</v>
      </c>
      <c r="L3620" s="88">
        <v>6</v>
      </c>
      <c r="M3620" s="88">
        <v>0</v>
      </c>
      <c r="N3620" s="75" t="s">
        <v>85</v>
      </c>
      <c r="O3620" s="75" t="s">
        <v>122</v>
      </c>
      <c r="P3620" s="106">
        <v>15.058333333333332</v>
      </c>
      <c r="Q3620" s="90">
        <f>(17/100+7.6/100+1.65/100)*P3620</f>
        <v>3.9528125</v>
      </c>
      <c r="R3620" s="104"/>
      <c r="S3620" s="104"/>
      <c r="T3620" s="104"/>
      <c r="U3620" s="104"/>
      <c r="V3620" s="90">
        <f>+P3620-Q3620+R3620+S3620+T3620+U3620</f>
        <v>11.105520833333332</v>
      </c>
      <c r="W3620" s="91">
        <f>(1.02/100)</f>
        <v>1.02E-2</v>
      </c>
      <c r="X3620" s="91">
        <v>4.8E-3</v>
      </c>
      <c r="Y3620" s="91">
        <v>0.17</v>
      </c>
      <c r="Z3620" s="91">
        <v>1.65E-2</v>
      </c>
      <c r="AA3620" s="91">
        <v>7.6E-2</v>
      </c>
      <c r="AB3620" s="91">
        <f>SUM(W3620:AA3620)</f>
        <v>0.2775</v>
      </c>
      <c r="AC3620" s="75">
        <v>12</v>
      </c>
      <c r="AD3620" s="92">
        <f>IF(AL3620="","",+AC3620*AL3620)</f>
        <v>339.531847133758</v>
      </c>
      <c r="AE3620" s="93">
        <f>IF(AL3620="","",+AL3620*AB3620)</f>
        <v>7.851673964968154</v>
      </c>
      <c r="AF3620" s="92">
        <f>IF(AL3620="","",+AL3620-AE3620)</f>
        <v>20.442646629511678</v>
      </c>
      <c r="AG3620" s="93">
        <f>+V3620</f>
        <v>11.105520833333332</v>
      </c>
      <c r="AH3620" s="92">
        <f>IF(AF3620="","",+AF3620-AG3620)</f>
        <v>9.337125796178347</v>
      </c>
      <c r="AI3620" s="92">
        <f>IF(AH3620="","",+AH3620*AC3620)</f>
        <v>112.04550955414015</v>
      </c>
      <c r="AJ3620" s="93">
        <v>16.9</v>
      </c>
      <c r="AK3620" s="94">
        <v>0.33</v>
      </c>
      <c r="AL3620" s="93">
        <f>IF(V3620=0,"",V3620/(1-AB3620-AK3620))</f>
        <v>28.29432059447983</v>
      </c>
      <c r="AM3620" s="95">
        <v>0.33</v>
      </c>
      <c r="AN3620" s="93">
        <f>IF(V3620=0,"",V3620/(1-AB3620-AM3620))</f>
        <v>28.29432059447983</v>
      </c>
      <c r="AO3620" s="96">
        <v>1.2</v>
      </c>
      <c r="AP3620" s="93">
        <f>IF(BD!AJ3620="","",BD!AJ3620*BD!AO3620)</f>
        <v>20.279999999999998</v>
      </c>
      <c r="AQ3620" s="91">
        <f>BD!AM3620/BD!AK3620-1</f>
        <v>0</v>
      </c>
      <c r="AR3620" s="91">
        <f>IF(BD!AN3620="","",IF(BD!AJ3620="","",BD!AN3620/BD!AJ3620-1))</f>
        <v>0.6742201535195167</v>
      </c>
      <c r="AS3620" s="91" t="str">
        <f>IF(BD!AN3620="","",IF(BD!AN3620&lt;BD!AL3620,"ABAIXO DA META","DENTRO DA META"))</f>
        <v>DENTRO DA META</v>
      </c>
      <c r="AT3620" s="91" t="str">
        <f>IF(BD!AJ3620="","EM ANÁLISE",IF(BD!AP3620&gt;=BD!AN3620,"GO", "NO GO"))</f>
        <v>NO GO</v>
      </c>
      <c r="AU3620" s="97">
        <f>IF(AN3620="","",+BD!$AN3620-AJ3620)</f>
        <v>11.394320594479833</v>
      </c>
      <c r="AV3620" s="98"/>
      <c r="AW3620" s="90">
        <f>BD!P3620*BD!AC3620</f>
        <v>180.7</v>
      </c>
      <c r="AX3620" s="90">
        <f>BD!V3620*BD!AC3620</f>
        <v>133.26624999999999</v>
      </c>
      <c r="AY3620" s="90">
        <f>IF(BD!AN3620="","",BD!AN3620*BD!AC3620)</f>
        <v>339.531847133758</v>
      </c>
      <c r="AZ3620" s="75" t="s">
        <v>5272</v>
      </c>
      <c r="BA3620" s="75" t="s">
        <v>124</v>
      </c>
      <c r="BB3620" s="75">
        <v>1</v>
      </c>
      <c r="BC3620" s="75" t="s">
        <v>125</v>
      </c>
      <c r="BD3620" s="99" t="s">
        <v>5257</v>
      </c>
      <c r="BE3620" s="100" t="s">
        <v>4</v>
      </c>
      <c r="BF3620" s="100" t="s">
        <v>4</v>
      </c>
      <c r="BG3620" s="99" t="s">
        <v>5258</v>
      </c>
      <c r="BH3620" s="101"/>
      <c r="BI3620" s="101"/>
      <c r="BJ3620" s="101"/>
      <c r="BK3620" s="101"/>
      <c r="BL3620" s="101"/>
      <c r="BM3620" s="101"/>
      <c r="BN3620" s="101"/>
      <c r="BO3620" s="103"/>
      <c r="BP3620" s="99">
        <v>140.622</v>
      </c>
      <c r="BQ3620" s="99">
        <v>121</v>
      </c>
      <c r="BR3620" s="101"/>
      <c r="BS3620" s="99" t="s">
        <v>5260</v>
      </c>
      <c r="BT3620" s="99" t="s">
        <v>5261</v>
      </c>
      <c r="BU3620" s="99">
        <v>5102</v>
      </c>
      <c r="BV3620" s="99"/>
      <c r="BW3620" s="99"/>
      <c r="BX3620" s="99"/>
      <c r="BY3620" s="99"/>
      <c r="BZ3620" s="99"/>
      <c r="CA3620" s="99"/>
      <c r="CB3620" s="99"/>
      <c r="CC3620" s="99">
        <v>102</v>
      </c>
      <c r="CD3620" s="99">
        <v>8</v>
      </c>
      <c r="CE3620" s="99">
        <v>8</v>
      </c>
      <c r="CF3620" s="99"/>
      <c r="CG3620" s="37" t="e">
        <f>VLOOKUP(Table_1[[#This Row],[EAN]],'[1]Planilha1'!$E:$R,13,0)</f>
        <v>#N/A</v>
      </c>
    </row>
    <row r="3621" ht="15" hidden="1">
      <c r="A3621" s="7"/>
      <c r="B3621" s="84" t="s">
        <v>2735</v>
      </c>
      <c r="C3621" s="75">
        <v>223006</v>
      </c>
      <c r="D3621" s="75">
        <v>12410185</v>
      </c>
      <c r="E3621" s="85">
        <v>7613037094732</v>
      </c>
      <c r="F3621" s="86" t="s">
        <v>4147</v>
      </c>
      <c r="G3621" s="75" t="s">
        <v>21</v>
      </c>
      <c r="H3621" s="75">
        <v>610</v>
      </c>
      <c r="I3621" s="87" t="s">
        <v>3589</v>
      </c>
      <c r="J3621" s="75" t="s">
        <v>3564</v>
      </c>
      <c r="K3621" s="88" t="s">
        <v>84</v>
      </c>
      <c r="L3621" s="88">
        <v>6</v>
      </c>
      <c r="M3621" s="88">
        <v>0</v>
      </c>
      <c r="N3621" s="75" t="s">
        <v>85</v>
      </c>
      <c r="O3621" s="75" t="s">
        <v>122</v>
      </c>
      <c r="P3621" s="106">
        <v>15.058333333333332</v>
      </c>
      <c r="Q3621" s="90">
        <f>(17/100+7.6/100+1.65/100)*P3621</f>
        <v>3.9528125</v>
      </c>
      <c r="R3621" s="104"/>
      <c r="S3621" s="104"/>
      <c r="T3621" s="104"/>
      <c r="U3621" s="104"/>
      <c r="V3621" s="90">
        <f>+P3621-Q3621+R3621+S3621+T3621+U3621</f>
        <v>11.105520833333332</v>
      </c>
      <c r="W3621" s="91">
        <f>(1.02/100)</f>
        <v>1.02E-2</v>
      </c>
      <c r="X3621" s="91">
        <v>4.8E-3</v>
      </c>
      <c r="Y3621" s="91">
        <v>0.17</v>
      </c>
      <c r="Z3621" s="91">
        <v>1.65E-2</v>
      </c>
      <c r="AA3621" s="91">
        <v>7.6E-2</v>
      </c>
      <c r="AB3621" s="91">
        <f>SUM(W3621:AA3621)</f>
        <v>0.2775</v>
      </c>
      <c r="AC3621" s="75">
        <v>12</v>
      </c>
      <c r="AD3621" s="92">
        <f>IF(AL3621="","",+AC3621*AL3621)</f>
        <v>339.531847133758</v>
      </c>
      <c r="AE3621" s="93">
        <f>IF(AL3621="","",+AL3621*AB3621)</f>
        <v>7.851673964968154</v>
      </c>
      <c r="AF3621" s="92">
        <f>IF(AL3621="","",+AL3621-AE3621)</f>
        <v>20.442646629511678</v>
      </c>
      <c r="AG3621" s="93">
        <f>+V3621</f>
        <v>11.105520833333332</v>
      </c>
      <c r="AH3621" s="92">
        <f>IF(AF3621="","",+AF3621-AG3621)</f>
        <v>9.337125796178347</v>
      </c>
      <c r="AI3621" s="92">
        <f>IF(AH3621="","",+AH3621*AC3621)</f>
        <v>112.04550955414015</v>
      </c>
      <c r="AJ3621" s="93">
        <v>16.9</v>
      </c>
      <c r="AK3621" s="94">
        <v>0.33</v>
      </c>
      <c r="AL3621" s="93">
        <f>IF(V3621=0,"",V3621/(1-AB3621-AK3621))</f>
        <v>28.29432059447983</v>
      </c>
      <c r="AM3621" s="95">
        <v>0.33</v>
      </c>
      <c r="AN3621" s="93">
        <f>IF(V3621=0,"",V3621/(1-AB3621-AM3621))</f>
        <v>28.29432059447983</v>
      </c>
      <c r="AO3621" s="96">
        <v>1.2</v>
      </c>
      <c r="AP3621" s="93">
        <f>IF(BD!AJ3621="","",BD!AJ3621*BD!AO3621)</f>
        <v>20.279999999999998</v>
      </c>
      <c r="AQ3621" s="91">
        <f>BD!AM3621/BD!AK3621-1</f>
        <v>0</v>
      </c>
      <c r="AR3621" s="91">
        <f>IF(BD!AN3621="","",IF(BD!AJ3621="","",BD!AN3621/BD!AJ3621-1))</f>
        <v>0.6742201535195167</v>
      </c>
      <c r="AS3621" s="91" t="str">
        <f>IF(BD!AN3621="","",IF(BD!AN3621&lt;BD!AL3621,"ABAIXO DA META","DENTRO DA META"))</f>
        <v>DENTRO DA META</v>
      </c>
      <c r="AT3621" s="91" t="str">
        <f>IF(BD!AJ3621="","EM ANÁLISE",IF(BD!AP3621&gt;=BD!AN3621,"GO", "NO GO"))</f>
        <v>NO GO</v>
      </c>
      <c r="AU3621" s="97">
        <f>IF(AN3621="","",+BD!$AN3621-AJ3621)</f>
        <v>11.394320594479833</v>
      </c>
      <c r="AV3621" s="98"/>
      <c r="AW3621" s="90">
        <f>BD!P3621*BD!AC3621</f>
        <v>180.7</v>
      </c>
      <c r="AX3621" s="90">
        <f>BD!V3621*BD!AC3621</f>
        <v>133.26624999999999</v>
      </c>
      <c r="AY3621" s="90">
        <f>IF(BD!AN3621="","",BD!AN3621*BD!AC3621)</f>
        <v>339.531847133758</v>
      </c>
      <c r="AZ3621" s="75" t="s">
        <v>5272</v>
      </c>
      <c r="BA3621" s="75" t="s">
        <v>124</v>
      </c>
      <c r="BB3621" s="75">
        <v>1</v>
      </c>
      <c r="BC3621" s="75" t="s">
        <v>125</v>
      </c>
      <c r="BD3621" s="99" t="s">
        <v>5257</v>
      </c>
      <c r="BE3621" s="100" t="s">
        <v>4</v>
      </c>
      <c r="BF3621" s="100" t="s">
        <v>4</v>
      </c>
      <c r="BG3621" s="99" t="s">
        <v>5258</v>
      </c>
      <c r="BH3621" s="101"/>
      <c r="BI3621" s="101"/>
      <c r="BJ3621" s="101"/>
      <c r="BK3621" s="101"/>
      <c r="BL3621" s="101"/>
      <c r="BM3621" s="101"/>
      <c r="BN3621" s="101"/>
      <c r="BO3621" s="103"/>
      <c r="BP3621" s="99">
        <v>140.622</v>
      </c>
      <c r="BQ3621" s="99">
        <v>121</v>
      </c>
      <c r="BR3621" s="101"/>
      <c r="BS3621" s="99" t="s">
        <v>5260</v>
      </c>
      <c r="BT3621" s="99" t="s">
        <v>5261</v>
      </c>
      <c r="BU3621" s="99">
        <v>5102</v>
      </c>
      <c r="BV3621" s="99"/>
      <c r="BW3621" s="99"/>
      <c r="BX3621" s="99"/>
      <c r="BY3621" s="99"/>
      <c r="BZ3621" s="99"/>
      <c r="CA3621" s="99"/>
      <c r="CB3621" s="99"/>
      <c r="CC3621" s="99">
        <v>102</v>
      </c>
      <c r="CD3621" s="99">
        <v>8</v>
      </c>
      <c r="CE3621" s="99">
        <v>8</v>
      </c>
      <c r="CF3621" s="99"/>
      <c r="CG3621" s="37" t="e">
        <f>VLOOKUP(Table_1[[#This Row],[EAN]],'[1]Planilha1'!$E:$R,13,0)</f>
        <v>#N/A</v>
      </c>
    </row>
    <row r="3622" ht="15" hidden="1">
      <c r="A3622" s="7"/>
      <c r="B3622" s="84" t="s">
        <v>2735</v>
      </c>
      <c r="C3622" s="75">
        <v>223007</v>
      </c>
      <c r="D3622" s="75">
        <v>12407027</v>
      </c>
      <c r="E3622" s="85">
        <v>7613037064322</v>
      </c>
      <c r="F3622" s="86" t="s">
        <v>4148</v>
      </c>
      <c r="G3622" s="75" t="s">
        <v>21</v>
      </c>
      <c r="H3622" s="75">
        <v>610</v>
      </c>
      <c r="I3622" s="87" t="s">
        <v>3589</v>
      </c>
      <c r="J3622" s="75" t="s">
        <v>3564</v>
      </c>
      <c r="K3622" s="88" t="s">
        <v>84</v>
      </c>
      <c r="L3622" s="88">
        <v>6</v>
      </c>
      <c r="M3622" s="88">
        <v>0</v>
      </c>
      <c r="N3622" s="75" t="s">
        <v>85</v>
      </c>
      <c r="O3622" s="75" t="s">
        <v>122</v>
      </c>
      <c r="P3622" s="106">
        <v>15.058333333333332</v>
      </c>
      <c r="Q3622" s="90">
        <f>(17/100+7.6/100+1.65/100)*P3622</f>
        <v>3.9528125</v>
      </c>
      <c r="R3622" s="104"/>
      <c r="S3622" s="104"/>
      <c r="T3622" s="104"/>
      <c r="U3622" s="104"/>
      <c r="V3622" s="90">
        <f>+P3622-Q3622+R3622+S3622+T3622+U3622</f>
        <v>11.105520833333332</v>
      </c>
      <c r="W3622" s="91">
        <f>(1.02/100)</f>
        <v>1.02E-2</v>
      </c>
      <c r="X3622" s="91">
        <v>4.8E-3</v>
      </c>
      <c r="Y3622" s="91">
        <v>0.17</v>
      </c>
      <c r="Z3622" s="91">
        <v>1.65E-2</v>
      </c>
      <c r="AA3622" s="91">
        <v>7.6E-2</v>
      </c>
      <c r="AB3622" s="91">
        <f>SUM(W3622:AA3622)</f>
        <v>0.2775</v>
      </c>
      <c r="AC3622" s="75">
        <v>12</v>
      </c>
      <c r="AD3622" s="92">
        <f>IF(AL3622="","",+AC3622*AL3622)</f>
        <v>339.531847133758</v>
      </c>
      <c r="AE3622" s="93">
        <f>IF(AL3622="","",+AL3622*AB3622)</f>
        <v>7.851673964968154</v>
      </c>
      <c r="AF3622" s="92">
        <f>IF(AL3622="","",+AL3622-AE3622)</f>
        <v>20.442646629511678</v>
      </c>
      <c r="AG3622" s="93">
        <f>+V3622</f>
        <v>11.105520833333332</v>
      </c>
      <c r="AH3622" s="92">
        <f>IF(AF3622="","",+AF3622-AG3622)</f>
        <v>9.337125796178347</v>
      </c>
      <c r="AI3622" s="92">
        <f>IF(AH3622="","",+AH3622*AC3622)</f>
        <v>112.04550955414015</v>
      </c>
      <c r="AJ3622" s="93">
        <v>16.9</v>
      </c>
      <c r="AK3622" s="94">
        <v>0.33</v>
      </c>
      <c r="AL3622" s="93">
        <f>IF(V3622=0,"",V3622/(1-AB3622-AK3622))</f>
        <v>28.29432059447983</v>
      </c>
      <c r="AM3622" s="95">
        <v>0.33</v>
      </c>
      <c r="AN3622" s="93">
        <f>IF(V3622=0,"",V3622/(1-AB3622-AM3622))</f>
        <v>28.29432059447983</v>
      </c>
      <c r="AO3622" s="96">
        <v>1.2</v>
      </c>
      <c r="AP3622" s="93">
        <f>IF(BD!AJ3622="","",BD!AJ3622*BD!AO3622)</f>
        <v>20.279999999999998</v>
      </c>
      <c r="AQ3622" s="91">
        <f>BD!AM3622/BD!AK3622-1</f>
        <v>0</v>
      </c>
      <c r="AR3622" s="91">
        <f>IF(BD!AN3622="","",IF(BD!AJ3622="","",BD!AN3622/BD!AJ3622-1))</f>
        <v>0.6742201535195167</v>
      </c>
      <c r="AS3622" s="91" t="str">
        <f>IF(BD!AN3622="","",IF(BD!AN3622&lt;BD!AL3622,"ABAIXO DA META","DENTRO DA META"))</f>
        <v>DENTRO DA META</v>
      </c>
      <c r="AT3622" s="91" t="str">
        <f>IF(BD!AJ3622="","EM ANÁLISE",IF(BD!AP3622&gt;=BD!AN3622,"GO", "NO GO"))</f>
        <v>NO GO</v>
      </c>
      <c r="AU3622" s="97">
        <f>IF(AN3622="","",+BD!$AN3622-AJ3622)</f>
        <v>11.394320594479833</v>
      </c>
      <c r="AV3622" s="98"/>
      <c r="AW3622" s="90">
        <f>BD!P3622*BD!AC3622</f>
        <v>180.7</v>
      </c>
      <c r="AX3622" s="90">
        <f>BD!V3622*BD!AC3622</f>
        <v>133.26624999999999</v>
      </c>
      <c r="AY3622" s="90">
        <f>IF(BD!AN3622="","",BD!AN3622*BD!AC3622)</f>
        <v>339.531847133758</v>
      </c>
      <c r="AZ3622" s="75" t="s">
        <v>5272</v>
      </c>
      <c r="BA3622" s="75" t="s">
        <v>124</v>
      </c>
      <c r="BB3622" s="75">
        <v>1</v>
      </c>
      <c r="BC3622" s="75" t="s">
        <v>125</v>
      </c>
      <c r="BD3622" s="99" t="s">
        <v>5257</v>
      </c>
      <c r="BE3622" s="100" t="s">
        <v>4</v>
      </c>
      <c r="BF3622" s="100" t="s">
        <v>4</v>
      </c>
      <c r="BG3622" s="99" t="s">
        <v>5258</v>
      </c>
      <c r="BH3622" s="101"/>
      <c r="BI3622" s="101"/>
      <c r="BJ3622" s="101"/>
      <c r="BK3622" s="101"/>
      <c r="BL3622" s="101"/>
      <c r="BM3622" s="101"/>
      <c r="BN3622" s="101"/>
      <c r="BO3622" s="103"/>
      <c r="BP3622" s="99">
        <v>140.622</v>
      </c>
      <c r="BQ3622" s="99">
        <v>121</v>
      </c>
      <c r="BR3622" s="101"/>
      <c r="BS3622" s="99" t="s">
        <v>5260</v>
      </c>
      <c r="BT3622" s="99" t="s">
        <v>5261</v>
      </c>
      <c r="BU3622" s="99">
        <v>5102</v>
      </c>
      <c r="BV3622" s="99"/>
      <c r="BW3622" s="99"/>
      <c r="BX3622" s="99"/>
      <c r="BY3622" s="99"/>
      <c r="BZ3622" s="99"/>
      <c r="CA3622" s="99"/>
      <c r="CB3622" s="99"/>
      <c r="CC3622" s="99">
        <v>102</v>
      </c>
      <c r="CD3622" s="99">
        <v>8</v>
      </c>
      <c r="CE3622" s="99">
        <v>8</v>
      </c>
      <c r="CF3622" s="99"/>
      <c r="CG3622" s="37" t="e">
        <f>VLOOKUP(Table_1[[#This Row],[EAN]],'[1]Planilha1'!$E:$R,13,0)</f>
        <v>#N/A</v>
      </c>
    </row>
    <row r="3623" ht="15" hidden="1">
      <c r="A3623" s="7"/>
      <c r="B3623" s="84" t="s">
        <v>2735</v>
      </c>
      <c r="C3623" s="75">
        <v>223008</v>
      </c>
      <c r="D3623" s="75"/>
      <c r="E3623" s="85">
        <v>7891000718025</v>
      </c>
      <c r="F3623" s="86" t="s">
        <v>4149</v>
      </c>
      <c r="G3623" s="75" t="s">
        <v>21</v>
      </c>
      <c r="H3623" s="75">
        <v>610</v>
      </c>
      <c r="I3623" s="87" t="s">
        <v>3589</v>
      </c>
      <c r="J3623" s="75" t="s">
        <v>3564</v>
      </c>
      <c r="K3623" s="88" t="s">
        <v>84</v>
      </c>
      <c r="L3623" s="88">
        <v>12</v>
      </c>
      <c r="M3623" s="88">
        <v>0</v>
      </c>
      <c r="N3623" s="75" t="s">
        <v>85</v>
      </c>
      <c r="O3623" s="75"/>
      <c r="P3623" s="106"/>
      <c r="Q3623" s="90">
        <f>(17/100+7.6/100+1.65/100)*P3623</f>
        <v>0</v>
      </c>
      <c r="R3623" s="104"/>
      <c r="S3623" s="104"/>
      <c r="T3623" s="104"/>
      <c r="U3623" s="104"/>
      <c r="V3623" s="90">
        <f>+P3623-Q3623+R3623+S3623+T3623+U3623</f>
        <v>0</v>
      </c>
      <c r="W3623" s="91">
        <f>(1.02/100)</f>
        <v>1.02E-2</v>
      </c>
      <c r="X3623" s="91">
        <v>4.8E-3</v>
      </c>
      <c r="Y3623" s="91">
        <v>0.17</v>
      </c>
      <c r="Z3623" s="91">
        <v>1.65E-2</v>
      </c>
      <c r="AA3623" s="91">
        <v>7.6E-2</v>
      </c>
      <c r="AB3623" s="91">
        <f>SUM(W3623:AA3623)</f>
        <v>0.2775</v>
      </c>
      <c r="AC3623" s="75">
        <v>12</v>
      </c>
      <c r="AD3623" s="92">
        <f>IF(AL3623="","",+AC3623*AL3623)</f>
      </c>
      <c r="AE3623" s="93">
        <f>IF(AL3623="","",+AL3623*AB3623)</f>
      </c>
      <c r="AF3623" s="92">
        <f>IF(AL3623="","",+AL3623-AE3623)</f>
      </c>
      <c r="AG3623" s="93">
        <f>+V3623</f>
        <v>0</v>
      </c>
      <c r="AH3623" s="92">
        <f>IF(AF3623="","",+AF3623-AG3623)</f>
      </c>
      <c r="AI3623" s="92">
        <f>IF(AH3623="","",+AH3623*AC3623)</f>
      </c>
      <c r="AJ3623" s="93"/>
      <c r="AK3623" s="94">
        <v>0.33</v>
      </c>
      <c r="AL3623" s="93">
        <f>IF(V3623=0,"",V3623/(1-AB3623-AK3623))</f>
      </c>
      <c r="AM3623" s="95">
        <v>0.33</v>
      </c>
      <c r="AN3623" s="93">
        <f>IF(V3623=0,"",V3623/(1-AB3623-AM3623))</f>
      </c>
      <c r="AO3623" s="96">
        <v>1.2</v>
      </c>
      <c r="AP3623" s="93">
        <f>IF(BD!AJ3623="","",BD!AJ3623*BD!AO3623)</f>
      </c>
      <c r="AQ3623" s="91">
        <f>BD!AM3623/BD!AK3623-1</f>
        <v>0</v>
      </c>
      <c r="AR3623" s="91">
        <f>IF(BD!AN3623="","",IF(BD!AJ3623="","",BD!AN3623/BD!AJ3623-1))</f>
      </c>
      <c r="AS3623" s="91">
        <f>IF(BD!AN3623="","",IF(BD!AN3623&lt;BD!AL3623,"ABAIXO DA META","DENTRO DA META"))</f>
      </c>
      <c r="AT3623" s="91" t="str">
        <f>IF(BD!AJ3623="","EM ANÁLISE",IF(BD!AP3623&gt;=BD!AN3623,"GO", "NO GO"))</f>
        <v>EM ANÁLISE</v>
      </c>
      <c r="AU3623" s="97">
        <f>IF(AN3623="","",+BD!$AN3623-AJ3623)</f>
      </c>
      <c r="AV3623" s="98"/>
      <c r="AW3623" s="90">
        <f>BD!P3623*BD!AC3623</f>
        <v>0</v>
      </c>
      <c r="AX3623" s="90">
        <f>BD!V3623*BD!AC3623</f>
        <v>0</v>
      </c>
      <c r="AY3623" s="90">
        <f>IF(BD!AN3623="","",BD!AN3623*BD!AC3623)</f>
      </c>
      <c r="AZ3623" s="75" t="s">
        <v>123</v>
      </c>
      <c r="BA3623" s="75" t="s">
        <v>124</v>
      </c>
      <c r="BB3623" s="75">
        <v>1</v>
      </c>
      <c r="BC3623" s="75" t="s">
        <v>125</v>
      </c>
      <c r="BD3623" s="104"/>
      <c r="BE3623" s="104"/>
      <c r="BF3623" s="101"/>
      <c r="BG3623" s="101"/>
      <c r="BH3623" s="101"/>
      <c r="BI3623" s="101"/>
      <c r="BJ3623" s="101"/>
      <c r="BK3623" s="101"/>
      <c r="BL3623" s="101"/>
      <c r="BM3623" s="101"/>
      <c r="BN3623" s="101"/>
      <c r="BO3623" s="103"/>
      <c r="BP3623" s="101"/>
      <c r="BQ3623" s="101"/>
      <c r="BR3623" s="101"/>
      <c r="BS3623" s="101"/>
      <c r="BT3623" s="101"/>
      <c r="BU3623" s="101"/>
      <c r="BV3623" s="101"/>
      <c r="BW3623" s="101"/>
      <c r="BX3623" s="101"/>
      <c r="BY3623" s="101"/>
      <c r="BZ3623" s="101"/>
      <c r="CA3623" s="101"/>
      <c r="CB3623" s="101"/>
      <c r="CC3623" s="101"/>
      <c r="CD3623" s="101"/>
      <c r="CE3623" s="101"/>
      <c r="CF3623" s="101"/>
      <c r="CG3623" s="37" t="e">
        <f>VLOOKUP(Table_1[[#This Row],[EAN]],'[1]Planilha1'!$E:$R,13,0)</f>
        <v>#N/A</v>
      </c>
    </row>
    <row r="3624" ht="15" hidden="1">
      <c r="A3624" s="7"/>
      <c r="B3624" s="84" t="s">
        <v>2735</v>
      </c>
      <c r="C3624" s="75">
        <v>223009</v>
      </c>
      <c r="D3624" s="75"/>
      <c r="E3624" s="85">
        <v>7891000283622</v>
      </c>
      <c r="F3624" s="86" t="s">
        <v>4150</v>
      </c>
      <c r="G3624" s="75" t="s">
        <v>21</v>
      </c>
      <c r="H3624" s="75">
        <v>610</v>
      </c>
      <c r="I3624" s="87" t="s">
        <v>3589</v>
      </c>
      <c r="J3624" s="75" t="s">
        <v>3590</v>
      </c>
      <c r="K3624" s="88" t="s">
        <v>84</v>
      </c>
      <c r="L3624" s="88">
        <v>12</v>
      </c>
      <c r="M3624" s="88">
        <v>0</v>
      </c>
      <c r="N3624" s="75" t="s">
        <v>85</v>
      </c>
      <c r="O3624" s="75"/>
      <c r="P3624" s="106"/>
      <c r="Q3624" s="90">
        <f>(17/100+7.6/100+1.65/100)*P3624</f>
        <v>0</v>
      </c>
      <c r="R3624" s="104"/>
      <c r="S3624" s="104"/>
      <c r="T3624" s="104"/>
      <c r="U3624" s="104"/>
      <c r="V3624" s="90">
        <f>+P3624-Q3624+R3624+S3624+T3624+U3624</f>
        <v>0</v>
      </c>
      <c r="W3624" s="91">
        <f>(1.02/100)</f>
        <v>1.02E-2</v>
      </c>
      <c r="X3624" s="91">
        <v>4.8E-3</v>
      </c>
      <c r="Y3624" s="91">
        <v>0.17</v>
      </c>
      <c r="Z3624" s="91">
        <v>1.65E-2</v>
      </c>
      <c r="AA3624" s="91">
        <v>7.6E-2</v>
      </c>
      <c r="AB3624" s="91">
        <f>SUM(W3624:AA3624)</f>
        <v>0.2775</v>
      </c>
      <c r="AC3624" s="75">
        <v>12</v>
      </c>
      <c r="AD3624" s="92">
        <f>IF(AL3624="","",+AC3624*AL3624)</f>
      </c>
      <c r="AE3624" s="93">
        <f>IF(AL3624="","",+AL3624*AB3624)</f>
      </c>
      <c r="AF3624" s="92">
        <f>IF(AL3624="","",+AL3624-AE3624)</f>
      </c>
      <c r="AG3624" s="93">
        <f>+V3624</f>
        <v>0</v>
      </c>
      <c r="AH3624" s="92">
        <f>IF(AF3624="","",+AF3624-AG3624)</f>
      </c>
      <c r="AI3624" s="92">
        <f>IF(AH3624="","",+AH3624*AC3624)</f>
      </c>
      <c r="AJ3624" s="93"/>
      <c r="AK3624" s="94">
        <v>0.33</v>
      </c>
      <c r="AL3624" s="93">
        <f>IF(V3624=0,"",V3624/(1-AB3624-AK3624))</f>
      </c>
      <c r="AM3624" s="95">
        <v>0.33</v>
      </c>
      <c r="AN3624" s="93">
        <f>IF(V3624=0,"",V3624/(1-AB3624-AM3624))</f>
      </c>
      <c r="AO3624" s="96">
        <v>1.2</v>
      </c>
      <c r="AP3624" s="93">
        <f>IF(BD!AJ3624="","",BD!AJ3624*BD!AO3624)</f>
      </c>
      <c r="AQ3624" s="91">
        <f>BD!AM3624/BD!AK3624-1</f>
        <v>0</v>
      </c>
      <c r="AR3624" s="91">
        <f>IF(BD!AN3624="","",IF(BD!AJ3624="","",BD!AN3624/BD!AJ3624-1))</f>
      </c>
      <c r="AS3624" s="91">
        <f>IF(BD!AN3624="","",IF(BD!AN3624&lt;BD!AL3624,"ABAIXO DA META","DENTRO DA META"))</f>
      </c>
      <c r="AT3624" s="91" t="str">
        <f>IF(BD!AJ3624="","EM ANÁLISE",IF(BD!AP3624&gt;=BD!AN3624,"GO", "NO GO"))</f>
        <v>EM ANÁLISE</v>
      </c>
      <c r="AU3624" s="97">
        <f>IF(AN3624="","",+BD!$AN3624-AJ3624)</f>
      </c>
      <c r="AV3624" s="98"/>
      <c r="AW3624" s="90">
        <f>BD!P3624*BD!AC3624</f>
        <v>0</v>
      </c>
      <c r="AX3624" s="90">
        <f>BD!V3624*BD!AC3624</f>
        <v>0</v>
      </c>
      <c r="AY3624" s="90">
        <f>IF(BD!AN3624="","",BD!AN3624*BD!AC3624)</f>
      </c>
      <c r="AZ3624" s="75" t="s">
        <v>123</v>
      </c>
      <c r="BA3624" s="75" t="s">
        <v>124</v>
      </c>
      <c r="BB3624" s="75">
        <v>1</v>
      </c>
      <c r="BC3624" s="75" t="s">
        <v>125</v>
      </c>
      <c r="BD3624" s="104"/>
      <c r="BE3624" s="104"/>
      <c r="BF3624" s="101"/>
      <c r="BG3624" s="101"/>
      <c r="BH3624" s="101"/>
      <c r="BI3624" s="101"/>
      <c r="BJ3624" s="101"/>
      <c r="BK3624" s="101"/>
      <c r="BL3624" s="101"/>
      <c r="BM3624" s="101"/>
      <c r="BN3624" s="101"/>
      <c r="BO3624" s="103"/>
      <c r="BP3624" s="101"/>
      <c r="BQ3624" s="101"/>
      <c r="BR3624" s="101"/>
      <c r="BS3624" s="101"/>
      <c r="BT3624" s="101"/>
      <c r="BU3624" s="101"/>
      <c r="BV3624" s="101"/>
      <c r="BW3624" s="101"/>
      <c r="BX3624" s="101"/>
      <c r="BY3624" s="101"/>
      <c r="BZ3624" s="101"/>
      <c r="CA3624" s="101"/>
      <c r="CB3624" s="101"/>
      <c r="CC3624" s="101"/>
      <c r="CD3624" s="101"/>
      <c r="CE3624" s="101"/>
      <c r="CF3624" s="101"/>
      <c r="CG3624" s="37" t="e">
        <f>VLOOKUP(Table_1[[#This Row],[EAN]],'[1]Planilha1'!$E:$R,13,0)</f>
        <v>#N/A</v>
      </c>
    </row>
    <row r="3625" ht="15" hidden="1">
      <c r="A3625" s="7"/>
      <c r="B3625" s="84" t="s">
        <v>2735</v>
      </c>
      <c r="C3625" s="75">
        <v>223010</v>
      </c>
      <c r="D3625" s="75"/>
      <c r="E3625" s="85">
        <v>7891000283783</v>
      </c>
      <c r="F3625" s="86" t="s">
        <v>4151</v>
      </c>
      <c r="G3625" s="75" t="s">
        <v>21</v>
      </c>
      <c r="H3625" s="75">
        <v>470</v>
      </c>
      <c r="I3625" s="87" t="s">
        <v>3887</v>
      </c>
      <c r="J3625" s="75" t="s">
        <v>3590</v>
      </c>
      <c r="K3625" s="88" t="s">
        <v>84</v>
      </c>
      <c r="L3625" s="88">
        <v>12</v>
      </c>
      <c r="M3625" s="88">
        <v>0</v>
      </c>
      <c r="N3625" s="75" t="s">
        <v>85</v>
      </c>
      <c r="O3625" s="75"/>
      <c r="P3625" s="106"/>
      <c r="Q3625" s="90">
        <f>(17/100+7.6/100+1.65/100)*P3625</f>
        <v>0</v>
      </c>
      <c r="R3625" s="104"/>
      <c r="S3625" s="104"/>
      <c r="T3625" s="104"/>
      <c r="U3625" s="104"/>
      <c r="V3625" s="90">
        <f>+P3625-Q3625+R3625+S3625+T3625+U3625</f>
        <v>0</v>
      </c>
      <c r="W3625" s="91">
        <f>(1.02/100)</f>
        <v>1.02E-2</v>
      </c>
      <c r="X3625" s="91">
        <v>4.8E-3</v>
      </c>
      <c r="Y3625" s="91">
        <v>0.17</v>
      </c>
      <c r="Z3625" s="91">
        <v>1.65E-2</v>
      </c>
      <c r="AA3625" s="91">
        <v>7.6E-2</v>
      </c>
      <c r="AB3625" s="91">
        <f>SUM(W3625:AA3625)</f>
        <v>0.2775</v>
      </c>
      <c r="AC3625" s="75">
        <v>12</v>
      </c>
      <c r="AD3625" s="92">
        <f>IF(AL3625="","",+AC3625*AL3625)</f>
      </c>
      <c r="AE3625" s="93">
        <f>IF(AL3625="","",+AL3625*AB3625)</f>
      </c>
      <c r="AF3625" s="92">
        <f>IF(AL3625="","",+AL3625-AE3625)</f>
      </c>
      <c r="AG3625" s="93">
        <f>+V3625</f>
        <v>0</v>
      </c>
      <c r="AH3625" s="92">
        <f>IF(AF3625="","",+AF3625-AG3625)</f>
      </c>
      <c r="AI3625" s="92">
        <f>IF(AH3625="","",+AH3625*AC3625)</f>
      </c>
      <c r="AJ3625" s="93"/>
      <c r="AK3625" s="94">
        <v>0.33</v>
      </c>
      <c r="AL3625" s="93">
        <f>IF(V3625=0,"",V3625/(1-AB3625-AK3625))</f>
      </c>
      <c r="AM3625" s="95">
        <v>0.33</v>
      </c>
      <c r="AN3625" s="93">
        <f>IF(V3625=0,"",V3625/(1-AB3625-AM3625))</f>
      </c>
      <c r="AO3625" s="96">
        <v>1.2</v>
      </c>
      <c r="AP3625" s="93">
        <f>IF(BD!AJ3625="","",BD!AJ3625*BD!AO3625)</f>
      </c>
      <c r="AQ3625" s="91">
        <f>BD!AM3625/BD!AK3625-1</f>
        <v>0</v>
      </c>
      <c r="AR3625" s="91">
        <f>IF(BD!AN3625="","",IF(BD!AJ3625="","",BD!AN3625/BD!AJ3625-1))</f>
      </c>
      <c r="AS3625" s="91">
        <f>IF(BD!AN3625="","",IF(BD!AN3625&lt;BD!AL3625,"ABAIXO DA META","DENTRO DA META"))</f>
      </c>
      <c r="AT3625" s="91" t="str">
        <f>IF(BD!AJ3625="","EM ANÁLISE",IF(BD!AP3625&gt;=BD!AN3625,"GO", "NO GO"))</f>
        <v>EM ANÁLISE</v>
      </c>
      <c r="AU3625" s="97">
        <f>IF(AN3625="","",+BD!$AN3625-AJ3625)</f>
      </c>
      <c r="AV3625" s="98"/>
      <c r="AW3625" s="90">
        <f>BD!P3625*BD!AC3625</f>
        <v>0</v>
      </c>
      <c r="AX3625" s="90">
        <f>BD!V3625*BD!AC3625</f>
        <v>0</v>
      </c>
      <c r="AY3625" s="90">
        <f>IF(BD!AN3625="","",BD!AN3625*BD!AC3625)</f>
      </c>
      <c r="AZ3625" s="75" t="s">
        <v>123</v>
      </c>
      <c r="BA3625" s="75" t="s">
        <v>124</v>
      </c>
      <c r="BB3625" s="75">
        <v>1</v>
      </c>
      <c r="BC3625" s="75" t="s">
        <v>125</v>
      </c>
      <c r="BD3625" s="104"/>
      <c r="BE3625" s="104"/>
      <c r="BF3625" s="101"/>
      <c r="BG3625" s="101"/>
      <c r="BH3625" s="101"/>
      <c r="BI3625" s="101"/>
      <c r="BJ3625" s="101"/>
      <c r="BK3625" s="101"/>
      <c r="BL3625" s="101"/>
      <c r="BM3625" s="101"/>
      <c r="BN3625" s="101"/>
      <c r="BO3625" s="103"/>
      <c r="BP3625" s="101"/>
      <c r="BQ3625" s="101"/>
      <c r="BR3625" s="101"/>
      <c r="BS3625" s="101"/>
      <c r="BT3625" s="101"/>
      <c r="BU3625" s="101"/>
      <c r="BV3625" s="101"/>
      <c r="BW3625" s="101"/>
      <c r="BX3625" s="101"/>
      <c r="BY3625" s="101"/>
      <c r="BZ3625" s="101"/>
      <c r="CA3625" s="101"/>
      <c r="CB3625" s="101"/>
      <c r="CC3625" s="101"/>
      <c r="CD3625" s="101"/>
      <c r="CE3625" s="101"/>
      <c r="CF3625" s="101"/>
      <c r="CG3625" s="37" t="e">
        <f>VLOOKUP(Table_1[[#This Row],[EAN]],'[1]Planilha1'!$E:$R,13,0)</f>
        <v>#N/A</v>
      </c>
    </row>
    <row r="3626" ht="15" hidden="1">
      <c r="A3626" s="7"/>
      <c r="B3626" s="84" t="s">
        <v>2735</v>
      </c>
      <c r="C3626" s="75">
        <v>223011</v>
      </c>
      <c r="D3626" s="75"/>
      <c r="E3626" s="85">
        <v>7891000283660</v>
      </c>
      <c r="F3626" s="86" t="s">
        <v>4152</v>
      </c>
      <c r="G3626" s="75" t="s">
        <v>21</v>
      </c>
      <c r="H3626" s="75">
        <v>610</v>
      </c>
      <c r="I3626" s="87" t="s">
        <v>3589</v>
      </c>
      <c r="J3626" s="75" t="s">
        <v>3590</v>
      </c>
      <c r="K3626" s="88" t="s">
        <v>84</v>
      </c>
      <c r="L3626" s="88">
        <v>12</v>
      </c>
      <c r="M3626" s="88">
        <v>0</v>
      </c>
      <c r="N3626" s="75" t="s">
        <v>85</v>
      </c>
      <c r="O3626" s="75"/>
      <c r="P3626" s="106"/>
      <c r="Q3626" s="90">
        <f>(17/100+7.6/100+1.65/100)*P3626</f>
        <v>0</v>
      </c>
      <c r="R3626" s="104"/>
      <c r="S3626" s="104"/>
      <c r="T3626" s="104"/>
      <c r="U3626" s="104"/>
      <c r="V3626" s="90">
        <f>+P3626-Q3626+R3626+S3626+T3626+U3626</f>
        <v>0</v>
      </c>
      <c r="W3626" s="91">
        <f>(1.02/100)</f>
        <v>1.02E-2</v>
      </c>
      <c r="X3626" s="91">
        <v>4.8E-3</v>
      </c>
      <c r="Y3626" s="91">
        <v>0.17</v>
      </c>
      <c r="Z3626" s="91">
        <v>1.65E-2</v>
      </c>
      <c r="AA3626" s="91">
        <v>7.6E-2</v>
      </c>
      <c r="AB3626" s="91">
        <f>SUM(W3626:AA3626)</f>
        <v>0.2775</v>
      </c>
      <c r="AC3626" s="75">
        <v>12</v>
      </c>
      <c r="AD3626" s="92">
        <f>IF(AL3626="","",+AC3626*AL3626)</f>
      </c>
      <c r="AE3626" s="93">
        <f>IF(AL3626="","",+AL3626*AB3626)</f>
      </c>
      <c r="AF3626" s="92">
        <f>IF(AL3626="","",+AL3626-AE3626)</f>
      </c>
      <c r="AG3626" s="93">
        <f>+V3626</f>
        <v>0</v>
      </c>
      <c r="AH3626" s="92">
        <f>IF(AF3626="","",+AF3626-AG3626)</f>
      </c>
      <c r="AI3626" s="92">
        <f>IF(AH3626="","",+AH3626*AC3626)</f>
      </c>
      <c r="AJ3626" s="93"/>
      <c r="AK3626" s="94">
        <v>0.33</v>
      </c>
      <c r="AL3626" s="93">
        <f>IF(V3626=0,"",V3626/(1-AB3626-AK3626))</f>
      </c>
      <c r="AM3626" s="95">
        <v>0.33</v>
      </c>
      <c r="AN3626" s="93">
        <f>IF(V3626=0,"",V3626/(1-AB3626-AM3626))</f>
      </c>
      <c r="AO3626" s="96">
        <v>1.2</v>
      </c>
      <c r="AP3626" s="93">
        <f>IF(BD!AJ3626="","",BD!AJ3626*BD!AO3626)</f>
      </c>
      <c r="AQ3626" s="91">
        <f>BD!AM3626/BD!AK3626-1</f>
        <v>0</v>
      </c>
      <c r="AR3626" s="91">
        <f>IF(BD!AN3626="","",IF(BD!AJ3626="","",BD!AN3626/BD!AJ3626-1))</f>
      </c>
      <c r="AS3626" s="91">
        <f>IF(BD!AN3626="","",IF(BD!AN3626&lt;BD!AL3626,"ABAIXO DA META","DENTRO DA META"))</f>
      </c>
      <c r="AT3626" s="91" t="str">
        <f>IF(BD!AJ3626="","EM ANÁLISE",IF(BD!AP3626&gt;=BD!AN3626,"GO", "NO GO"))</f>
        <v>EM ANÁLISE</v>
      </c>
      <c r="AU3626" s="97">
        <f>IF(AN3626="","",+BD!$AN3626-AJ3626)</f>
      </c>
      <c r="AV3626" s="98"/>
      <c r="AW3626" s="90">
        <f>BD!P3626*BD!AC3626</f>
        <v>0</v>
      </c>
      <c r="AX3626" s="90">
        <f>BD!V3626*BD!AC3626</f>
        <v>0</v>
      </c>
      <c r="AY3626" s="90">
        <f>IF(BD!AN3626="","",BD!AN3626*BD!AC3626)</f>
      </c>
      <c r="AZ3626" s="75" t="s">
        <v>123</v>
      </c>
      <c r="BA3626" s="75" t="s">
        <v>124</v>
      </c>
      <c r="BB3626" s="75">
        <v>1</v>
      </c>
      <c r="BC3626" s="75" t="s">
        <v>125</v>
      </c>
      <c r="BD3626" s="104"/>
      <c r="BE3626" s="104"/>
      <c r="BF3626" s="101"/>
      <c r="BG3626" s="101"/>
      <c r="BH3626" s="101"/>
      <c r="BI3626" s="101"/>
      <c r="BJ3626" s="101"/>
      <c r="BK3626" s="101"/>
      <c r="BL3626" s="101"/>
      <c r="BM3626" s="101"/>
      <c r="BN3626" s="101"/>
      <c r="BO3626" s="103"/>
      <c r="BP3626" s="101"/>
      <c r="BQ3626" s="101"/>
      <c r="BR3626" s="101"/>
      <c r="BS3626" s="101"/>
      <c r="BT3626" s="101"/>
      <c r="BU3626" s="101"/>
      <c r="BV3626" s="101"/>
      <c r="BW3626" s="101"/>
      <c r="BX3626" s="101"/>
      <c r="BY3626" s="101"/>
      <c r="BZ3626" s="101"/>
      <c r="CA3626" s="101"/>
      <c r="CB3626" s="101"/>
      <c r="CC3626" s="101"/>
      <c r="CD3626" s="101"/>
      <c r="CE3626" s="101"/>
      <c r="CF3626" s="101"/>
      <c r="CG3626" s="37" t="e">
        <f>VLOOKUP(Table_1[[#This Row],[EAN]],'[1]Planilha1'!$E:$R,13,0)</f>
        <v>#N/A</v>
      </c>
    </row>
    <row r="3627" ht="15" hidden="1">
      <c r="A3627" s="7"/>
      <c r="B3627" s="84" t="s">
        <v>2735</v>
      </c>
      <c r="C3627" s="75">
        <v>223012</v>
      </c>
      <c r="D3627" s="75"/>
      <c r="E3627" s="85">
        <v>7891000283448</v>
      </c>
      <c r="F3627" s="86" t="s">
        <v>4153</v>
      </c>
      <c r="G3627" s="75" t="s">
        <v>21</v>
      </c>
      <c r="H3627" s="75">
        <v>470</v>
      </c>
      <c r="I3627" s="87" t="s">
        <v>3887</v>
      </c>
      <c r="J3627" s="75" t="s">
        <v>3590</v>
      </c>
      <c r="K3627" s="88" t="s">
        <v>84</v>
      </c>
      <c r="L3627" s="88">
        <v>12</v>
      </c>
      <c r="M3627" s="88">
        <v>0</v>
      </c>
      <c r="N3627" s="75" t="s">
        <v>85</v>
      </c>
      <c r="O3627" s="75"/>
      <c r="P3627" s="106"/>
      <c r="Q3627" s="90">
        <f>(17/100+7.6/100+1.65/100)*P3627</f>
        <v>0</v>
      </c>
      <c r="R3627" s="104"/>
      <c r="S3627" s="104"/>
      <c r="T3627" s="104"/>
      <c r="U3627" s="104"/>
      <c r="V3627" s="90">
        <f>+P3627-Q3627+R3627+S3627+T3627+U3627</f>
        <v>0</v>
      </c>
      <c r="W3627" s="91">
        <f>(1.02/100)</f>
        <v>1.02E-2</v>
      </c>
      <c r="X3627" s="91">
        <v>4.8E-3</v>
      </c>
      <c r="Y3627" s="91">
        <v>0.17</v>
      </c>
      <c r="Z3627" s="91">
        <v>1.65E-2</v>
      </c>
      <c r="AA3627" s="91">
        <v>7.6E-2</v>
      </c>
      <c r="AB3627" s="91">
        <f>SUM(W3627:AA3627)</f>
        <v>0.2775</v>
      </c>
      <c r="AC3627" s="75">
        <v>12</v>
      </c>
      <c r="AD3627" s="92">
        <f>IF(AL3627="","",+AC3627*AL3627)</f>
      </c>
      <c r="AE3627" s="93">
        <f>IF(AL3627="","",+AL3627*AB3627)</f>
      </c>
      <c r="AF3627" s="92">
        <f>IF(AL3627="","",+AL3627-AE3627)</f>
      </c>
      <c r="AG3627" s="93">
        <f>+V3627</f>
        <v>0</v>
      </c>
      <c r="AH3627" s="92">
        <f>IF(AF3627="","",+AF3627-AG3627)</f>
      </c>
      <c r="AI3627" s="92">
        <f>IF(AH3627="","",+AH3627*AC3627)</f>
      </c>
      <c r="AJ3627" s="93"/>
      <c r="AK3627" s="94">
        <v>0.33</v>
      </c>
      <c r="AL3627" s="93">
        <f>IF(V3627=0,"",V3627/(1-AB3627-AK3627))</f>
      </c>
      <c r="AM3627" s="95">
        <v>0.33</v>
      </c>
      <c r="AN3627" s="93">
        <f>IF(V3627=0,"",V3627/(1-AB3627-AM3627))</f>
      </c>
      <c r="AO3627" s="96">
        <v>1.2</v>
      </c>
      <c r="AP3627" s="93">
        <f>IF(BD!AJ3627="","",BD!AJ3627*BD!AO3627)</f>
      </c>
      <c r="AQ3627" s="91">
        <f>BD!AM3627/BD!AK3627-1</f>
        <v>0</v>
      </c>
      <c r="AR3627" s="91">
        <f>IF(BD!AN3627="","",IF(BD!AJ3627="","",BD!AN3627/BD!AJ3627-1))</f>
      </c>
      <c r="AS3627" s="91">
        <f>IF(BD!AN3627="","",IF(BD!AN3627&lt;BD!AL3627,"ABAIXO DA META","DENTRO DA META"))</f>
      </c>
      <c r="AT3627" s="91" t="str">
        <f>IF(BD!AJ3627="","EM ANÁLISE",IF(BD!AP3627&gt;=BD!AN3627,"GO", "NO GO"))</f>
        <v>EM ANÁLISE</v>
      </c>
      <c r="AU3627" s="97">
        <f>IF(AN3627="","",+BD!$AN3627-AJ3627)</f>
      </c>
      <c r="AV3627" s="98"/>
      <c r="AW3627" s="90">
        <f>BD!P3627*BD!AC3627</f>
        <v>0</v>
      </c>
      <c r="AX3627" s="90">
        <f>BD!V3627*BD!AC3627</f>
        <v>0</v>
      </c>
      <c r="AY3627" s="90">
        <f>IF(BD!AN3627="","",BD!AN3627*BD!AC3627)</f>
      </c>
      <c r="AZ3627" s="75" t="s">
        <v>123</v>
      </c>
      <c r="BA3627" s="75" t="s">
        <v>124</v>
      </c>
      <c r="BB3627" s="75">
        <v>1</v>
      </c>
      <c r="BC3627" s="75" t="s">
        <v>125</v>
      </c>
      <c r="BD3627" s="104"/>
      <c r="BE3627" s="104"/>
      <c r="BF3627" s="101"/>
      <c r="BG3627" s="101"/>
      <c r="BH3627" s="101"/>
      <c r="BI3627" s="101"/>
      <c r="BJ3627" s="101"/>
      <c r="BK3627" s="101"/>
      <c r="BL3627" s="101"/>
      <c r="BM3627" s="101"/>
      <c r="BN3627" s="101"/>
      <c r="BO3627" s="103"/>
      <c r="BP3627" s="101"/>
      <c r="BQ3627" s="101"/>
      <c r="BR3627" s="101"/>
      <c r="BS3627" s="101"/>
      <c r="BT3627" s="101"/>
      <c r="BU3627" s="101"/>
      <c r="BV3627" s="101"/>
      <c r="BW3627" s="101"/>
      <c r="BX3627" s="101"/>
      <c r="BY3627" s="101"/>
      <c r="BZ3627" s="101"/>
      <c r="CA3627" s="101"/>
      <c r="CB3627" s="101"/>
      <c r="CC3627" s="101"/>
      <c r="CD3627" s="101"/>
      <c r="CE3627" s="101"/>
      <c r="CF3627" s="101"/>
      <c r="CG3627" s="37" t="e">
        <f>VLOOKUP(Table_1[[#This Row],[EAN]],'[1]Planilha1'!$E:$R,13,0)</f>
        <v>#N/A</v>
      </c>
    </row>
    <row r="3628" ht="15" hidden="1">
      <c r="A3628" s="7"/>
      <c r="B3628" s="84" t="s">
        <v>2735</v>
      </c>
      <c r="C3628" s="75">
        <v>223013</v>
      </c>
      <c r="D3628" s="75"/>
      <c r="E3628" s="85">
        <v>7891000283707</v>
      </c>
      <c r="F3628" s="86" t="s">
        <v>4154</v>
      </c>
      <c r="G3628" s="75" t="s">
        <v>21</v>
      </c>
      <c r="H3628" s="75">
        <v>470</v>
      </c>
      <c r="I3628" s="87" t="s">
        <v>3887</v>
      </c>
      <c r="J3628" s="75" t="s">
        <v>3590</v>
      </c>
      <c r="K3628" s="88" t="s">
        <v>84</v>
      </c>
      <c r="L3628" s="88">
        <v>12</v>
      </c>
      <c r="M3628" s="88">
        <v>0</v>
      </c>
      <c r="N3628" s="75" t="s">
        <v>85</v>
      </c>
      <c r="O3628" s="75"/>
      <c r="P3628" s="106"/>
      <c r="Q3628" s="90">
        <f>(17/100+7.6/100+1.65/100)*P3628</f>
        <v>0</v>
      </c>
      <c r="R3628" s="104"/>
      <c r="S3628" s="104"/>
      <c r="T3628" s="104"/>
      <c r="U3628" s="104"/>
      <c r="V3628" s="90">
        <f>+P3628-Q3628+R3628+S3628+T3628+U3628</f>
        <v>0</v>
      </c>
      <c r="W3628" s="91">
        <f>(1.02/100)</f>
        <v>1.02E-2</v>
      </c>
      <c r="X3628" s="91">
        <v>4.8E-3</v>
      </c>
      <c r="Y3628" s="91">
        <v>0.17</v>
      </c>
      <c r="Z3628" s="91">
        <v>1.65E-2</v>
      </c>
      <c r="AA3628" s="91">
        <v>7.6E-2</v>
      </c>
      <c r="AB3628" s="91">
        <f>SUM(W3628:AA3628)</f>
        <v>0.2775</v>
      </c>
      <c r="AC3628" s="75">
        <v>12</v>
      </c>
      <c r="AD3628" s="92">
        <f>IF(AL3628="","",+AC3628*AL3628)</f>
      </c>
      <c r="AE3628" s="93">
        <f>IF(AL3628="","",+AL3628*AB3628)</f>
      </c>
      <c r="AF3628" s="92">
        <f>IF(AL3628="","",+AL3628-AE3628)</f>
      </c>
      <c r="AG3628" s="93">
        <f>+V3628</f>
        <v>0</v>
      </c>
      <c r="AH3628" s="92">
        <f>IF(AF3628="","",+AF3628-AG3628)</f>
      </c>
      <c r="AI3628" s="92">
        <f>IF(AH3628="","",+AH3628*AC3628)</f>
      </c>
      <c r="AJ3628" s="93"/>
      <c r="AK3628" s="94">
        <v>0.33</v>
      </c>
      <c r="AL3628" s="93">
        <f>IF(V3628=0,"",V3628/(1-AB3628-AK3628))</f>
      </c>
      <c r="AM3628" s="95">
        <v>0.33</v>
      </c>
      <c r="AN3628" s="93">
        <f>IF(V3628=0,"",V3628/(1-AB3628-AM3628))</f>
      </c>
      <c r="AO3628" s="96">
        <v>1.2</v>
      </c>
      <c r="AP3628" s="93">
        <f>IF(BD!AJ3628="","",BD!AJ3628*BD!AO3628)</f>
      </c>
      <c r="AQ3628" s="91">
        <f>BD!AM3628/BD!AK3628-1</f>
        <v>0</v>
      </c>
      <c r="AR3628" s="91">
        <f>IF(BD!AN3628="","",IF(BD!AJ3628="","",BD!AN3628/BD!AJ3628-1))</f>
      </c>
      <c r="AS3628" s="91">
        <f>IF(BD!AN3628="","",IF(BD!AN3628&lt;BD!AL3628,"ABAIXO DA META","DENTRO DA META"))</f>
      </c>
      <c r="AT3628" s="91" t="str">
        <f>IF(BD!AJ3628="","EM ANÁLISE",IF(BD!AP3628&gt;=BD!AN3628,"GO", "NO GO"))</f>
        <v>EM ANÁLISE</v>
      </c>
      <c r="AU3628" s="97">
        <f>IF(AN3628="","",+BD!$AN3628-AJ3628)</f>
      </c>
      <c r="AV3628" s="98"/>
      <c r="AW3628" s="90">
        <f>BD!P3628*BD!AC3628</f>
        <v>0</v>
      </c>
      <c r="AX3628" s="90">
        <f>BD!V3628*BD!AC3628</f>
        <v>0</v>
      </c>
      <c r="AY3628" s="90">
        <f>IF(BD!AN3628="","",BD!AN3628*BD!AC3628)</f>
      </c>
      <c r="AZ3628" s="75" t="s">
        <v>123</v>
      </c>
      <c r="BA3628" s="75" t="s">
        <v>124</v>
      </c>
      <c r="BB3628" s="75">
        <v>1</v>
      </c>
      <c r="BC3628" s="75" t="s">
        <v>125</v>
      </c>
      <c r="BD3628" s="104"/>
      <c r="BE3628" s="104"/>
      <c r="BF3628" s="101"/>
      <c r="BG3628" s="101"/>
      <c r="BH3628" s="101"/>
      <c r="BI3628" s="101"/>
      <c r="BJ3628" s="101"/>
      <c r="BK3628" s="101"/>
      <c r="BL3628" s="101"/>
      <c r="BM3628" s="101"/>
      <c r="BN3628" s="101"/>
      <c r="BO3628" s="103"/>
      <c r="BP3628" s="101"/>
      <c r="BQ3628" s="101"/>
      <c r="BR3628" s="101"/>
      <c r="BS3628" s="101"/>
      <c r="BT3628" s="101"/>
      <c r="BU3628" s="101"/>
      <c r="BV3628" s="101"/>
      <c r="BW3628" s="101"/>
      <c r="BX3628" s="101"/>
      <c r="BY3628" s="101"/>
      <c r="BZ3628" s="101"/>
      <c r="CA3628" s="101"/>
      <c r="CB3628" s="101"/>
      <c r="CC3628" s="101"/>
      <c r="CD3628" s="101"/>
      <c r="CE3628" s="101"/>
      <c r="CF3628" s="101"/>
      <c r="CG3628" s="37" t="e">
        <f>VLOOKUP(Table_1[[#This Row],[EAN]],'[1]Planilha1'!$E:$R,13,0)</f>
        <v>#N/A</v>
      </c>
    </row>
    <row r="3629" ht="15" hidden="1">
      <c r="A3629" s="7"/>
      <c r="B3629" s="84" t="s">
        <v>2735</v>
      </c>
      <c r="C3629" s="75">
        <v>223014</v>
      </c>
      <c r="D3629" s="75"/>
      <c r="E3629" s="85">
        <v>7891000283745</v>
      </c>
      <c r="F3629" s="86" t="s">
        <v>4155</v>
      </c>
      <c r="G3629" s="75" t="s">
        <v>21</v>
      </c>
      <c r="H3629" s="75">
        <v>470</v>
      </c>
      <c r="I3629" s="87" t="s">
        <v>3887</v>
      </c>
      <c r="J3629" s="75" t="s">
        <v>3590</v>
      </c>
      <c r="K3629" s="88" t="s">
        <v>84</v>
      </c>
      <c r="L3629" s="88">
        <v>12</v>
      </c>
      <c r="M3629" s="88">
        <v>0</v>
      </c>
      <c r="N3629" s="75" t="s">
        <v>85</v>
      </c>
      <c r="O3629" s="75"/>
      <c r="P3629" s="106"/>
      <c r="Q3629" s="90">
        <f>(17/100+7.6/100+1.65/100)*P3629</f>
        <v>0</v>
      </c>
      <c r="R3629" s="104"/>
      <c r="S3629" s="104"/>
      <c r="T3629" s="104"/>
      <c r="U3629" s="104"/>
      <c r="V3629" s="90">
        <f>+P3629-Q3629+R3629+S3629+T3629+U3629</f>
        <v>0</v>
      </c>
      <c r="W3629" s="91">
        <f>(1.02/100)</f>
        <v>1.02E-2</v>
      </c>
      <c r="X3629" s="91">
        <v>4.8E-3</v>
      </c>
      <c r="Y3629" s="91">
        <v>0.17</v>
      </c>
      <c r="Z3629" s="91">
        <v>1.65E-2</v>
      </c>
      <c r="AA3629" s="91">
        <v>7.6E-2</v>
      </c>
      <c r="AB3629" s="91">
        <f>SUM(W3629:AA3629)</f>
        <v>0.2775</v>
      </c>
      <c r="AC3629" s="75">
        <v>12</v>
      </c>
      <c r="AD3629" s="92">
        <f>IF(AL3629="","",+AC3629*AL3629)</f>
      </c>
      <c r="AE3629" s="93">
        <f>IF(AL3629="","",+AL3629*AB3629)</f>
      </c>
      <c r="AF3629" s="92">
        <f>IF(AL3629="","",+AL3629-AE3629)</f>
      </c>
      <c r="AG3629" s="93">
        <f>+V3629</f>
        <v>0</v>
      </c>
      <c r="AH3629" s="92">
        <f>IF(AF3629="","",+AF3629-AG3629)</f>
      </c>
      <c r="AI3629" s="92">
        <f>IF(AH3629="","",+AH3629*AC3629)</f>
      </c>
      <c r="AJ3629" s="93"/>
      <c r="AK3629" s="94">
        <v>0.33</v>
      </c>
      <c r="AL3629" s="93">
        <f>IF(V3629=0,"",V3629/(1-AB3629-AK3629))</f>
      </c>
      <c r="AM3629" s="95">
        <v>0.33</v>
      </c>
      <c r="AN3629" s="93">
        <f>IF(V3629=0,"",V3629/(1-AB3629-AM3629))</f>
      </c>
      <c r="AO3629" s="96">
        <v>1.2</v>
      </c>
      <c r="AP3629" s="93">
        <f>IF(BD!AJ3629="","",BD!AJ3629*BD!AO3629)</f>
      </c>
      <c r="AQ3629" s="91">
        <f>BD!AM3629/BD!AK3629-1</f>
        <v>0</v>
      </c>
      <c r="AR3629" s="91">
        <f>IF(BD!AN3629="","",IF(BD!AJ3629="","",BD!AN3629/BD!AJ3629-1))</f>
      </c>
      <c r="AS3629" s="91">
        <f>IF(BD!AN3629="","",IF(BD!AN3629&lt;BD!AL3629,"ABAIXO DA META","DENTRO DA META"))</f>
      </c>
      <c r="AT3629" s="91" t="str">
        <f>IF(BD!AJ3629="","EM ANÁLISE",IF(BD!AP3629&gt;=BD!AN3629,"GO", "NO GO"))</f>
        <v>EM ANÁLISE</v>
      </c>
      <c r="AU3629" s="97">
        <f>IF(AN3629="","",+BD!$AN3629-AJ3629)</f>
      </c>
      <c r="AV3629" s="98"/>
      <c r="AW3629" s="90">
        <f>BD!P3629*BD!AC3629</f>
        <v>0</v>
      </c>
      <c r="AX3629" s="90">
        <f>BD!V3629*BD!AC3629</f>
        <v>0</v>
      </c>
      <c r="AY3629" s="90">
        <f>IF(BD!AN3629="","",BD!AN3629*BD!AC3629)</f>
      </c>
      <c r="AZ3629" s="75" t="s">
        <v>123</v>
      </c>
      <c r="BA3629" s="75" t="s">
        <v>124</v>
      </c>
      <c r="BB3629" s="75">
        <v>1</v>
      </c>
      <c r="BC3629" s="75" t="s">
        <v>125</v>
      </c>
      <c r="BD3629" s="104"/>
      <c r="BE3629" s="104"/>
      <c r="BF3629" s="101"/>
      <c r="BG3629" s="101"/>
      <c r="BH3629" s="101"/>
      <c r="BI3629" s="101"/>
      <c r="BJ3629" s="101"/>
      <c r="BK3629" s="101"/>
      <c r="BL3629" s="101"/>
      <c r="BM3629" s="101"/>
      <c r="BN3629" s="101"/>
      <c r="BO3629" s="103"/>
      <c r="BP3629" s="101"/>
      <c r="BQ3629" s="101"/>
      <c r="BR3629" s="101"/>
      <c r="BS3629" s="101"/>
      <c r="BT3629" s="101"/>
      <c r="BU3629" s="101"/>
      <c r="BV3629" s="101"/>
      <c r="BW3629" s="101"/>
      <c r="BX3629" s="101"/>
      <c r="BY3629" s="101"/>
      <c r="BZ3629" s="101"/>
      <c r="CA3629" s="101"/>
      <c r="CB3629" s="101"/>
      <c r="CC3629" s="101"/>
      <c r="CD3629" s="101"/>
      <c r="CE3629" s="101"/>
      <c r="CF3629" s="101"/>
      <c r="CG3629" s="37" t="e">
        <f>VLOOKUP(Table_1[[#This Row],[EAN]],'[1]Planilha1'!$E:$R,13,0)</f>
        <v>#N/A</v>
      </c>
    </row>
    <row r="3630" ht="15" hidden="1">
      <c r="A3630" s="7"/>
      <c r="B3630" s="84" t="s">
        <v>2735</v>
      </c>
      <c r="C3630" s="75">
        <v>223015</v>
      </c>
      <c r="D3630" s="75"/>
      <c r="E3630" s="85">
        <v>7891000518540</v>
      </c>
      <c r="F3630" s="86" t="s">
        <v>4156</v>
      </c>
      <c r="G3630" s="75" t="s">
        <v>21</v>
      </c>
      <c r="H3630" s="75">
        <v>470</v>
      </c>
      <c r="I3630" s="87" t="s">
        <v>3887</v>
      </c>
      <c r="J3630" s="75" t="s">
        <v>3590</v>
      </c>
      <c r="K3630" s="88" t="s">
        <v>84</v>
      </c>
      <c r="L3630" s="88">
        <v>12</v>
      </c>
      <c r="M3630" s="88">
        <v>0</v>
      </c>
      <c r="N3630" s="75" t="s">
        <v>85</v>
      </c>
      <c r="O3630" s="75"/>
      <c r="P3630" s="106"/>
      <c r="Q3630" s="90">
        <f>(17/100+7.6/100+1.65/100)*P3630</f>
        <v>0</v>
      </c>
      <c r="R3630" s="104"/>
      <c r="S3630" s="104"/>
      <c r="T3630" s="104"/>
      <c r="U3630" s="104"/>
      <c r="V3630" s="90">
        <f>+P3630-Q3630+R3630+S3630+T3630+U3630</f>
        <v>0</v>
      </c>
      <c r="W3630" s="91">
        <f>(1.02/100)</f>
        <v>1.02E-2</v>
      </c>
      <c r="X3630" s="91">
        <v>4.8E-3</v>
      </c>
      <c r="Y3630" s="91">
        <v>0.17</v>
      </c>
      <c r="Z3630" s="91">
        <v>1.65E-2</v>
      </c>
      <c r="AA3630" s="91">
        <v>7.6E-2</v>
      </c>
      <c r="AB3630" s="91">
        <f>SUM(W3630:AA3630)</f>
        <v>0.2775</v>
      </c>
      <c r="AC3630" s="75">
        <v>12</v>
      </c>
      <c r="AD3630" s="92">
        <f>IF(AL3630="","",+AC3630*AL3630)</f>
      </c>
      <c r="AE3630" s="93">
        <f>IF(AL3630="","",+AL3630*AB3630)</f>
      </c>
      <c r="AF3630" s="92">
        <f>IF(AL3630="","",+AL3630-AE3630)</f>
      </c>
      <c r="AG3630" s="93">
        <f>+V3630</f>
        <v>0</v>
      </c>
      <c r="AH3630" s="92">
        <f>IF(AF3630="","",+AF3630-AG3630)</f>
      </c>
      <c r="AI3630" s="92">
        <f>IF(AH3630="","",+AH3630*AC3630)</f>
      </c>
      <c r="AJ3630" s="93"/>
      <c r="AK3630" s="94">
        <v>0.33</v>
      </c>
      <c r="AL3630" s="93">
        <f>IF(V3630=0,"",V3630/(1-AB3630-AK3630))</f>
      </c>
      <c r="AM3630" s="95">
        <v>0.33</v>
      </c>
      <c r="AN3630" s="93">
        <f>IF(V3630=0,"",V3630/(1-AB3630-AM3630))</f>
      </c>
      <c r="AO3630" s="96">
        <v>1.2</v>
      </c>
      <c r="AP3630" s="93">
        <f>IF(BD!AJ3630="","",BD!AJ3630*BD!AO3630)</f>
      </c>
      <c r="AQ3630" s="91">
        <f>BD!AM3630/BD!AK3630-1</f>
        <v>0</v>
      </c>
      <c r="AR3630" s="91">
        <f>IF(BD!AN3630="","",IF(BD!AJ3630="","",BD!AN3630/BD!AJ3630-1))</f>
      </c>
      <c r="AS3630" s="91">
        <f>IF(BD!AN3630="","",IF(BD!AN3630&lt;BD!AL3630,"ABAIXO DA META","DENTRO DA META"))</f>
      </c>
      <c r="AT3630" s="91" t="str">
        <f>IF(BD!AJ3630="","EM ANÁLISE",IF(BD!AP3630&gt;=BD!AN3630,"GO", "NO GO"))</f>
        <v>EM ANÁLISE</v>
      </c>
      <c r="AU3630" s="97">
        <f>IF(AN3630="","",+BD!$AN3630-AJ3630)</f>
      </c>
      <c r="AV3630" s="98"/>
      <c r="AW3630" s="90">
        <f>BD!P3630*BD!AC3630</f>
        <v>0</v>
      </c>
      <c r="AX3630" s="90">
        <f>BD!V3630*BD!AC3630</f>
        <v>0</v>
      </c>
      <c r="AY3630" s="90">
        <f>IF(BD!AN3630="","",BD!AN3630*BD!AC3630)</f>
      </c>
      <c r="AZ3630" s="75" t="s">
        <v>123</v>
      </c>
      <c r="BA3630" s="75" t="s">
        <v>124</v>
      </c>
      <c r="BB3630" s="75">
        <v>1</v>
      </c>
      <c r="BC3630" s="75" t="s">
        <v>125</v>
      </c>
      <c r="BD3630" s="104"/>
      <c r="BE3630" s="104"/>
      <c r="BF3630" s="101"/>
      <c r="BG3630" s="101"/>
      <c r="BH3630" s="101"/>
      <c r="BI3630" s="101"/>
      <c r="BJ3630" s="101"/>
      <c r="BK3630" s="101"/>
      <c r="BL3630" s="101"/>
      <c r="BM3630" s="101"/>
      <c r="BN3630" s="101"/>
      <c r="BO3630" s="103"/>
      <c r="BP3630" s="101"/>
      <c r="BQ3630" s="101"/>
      <c r="BR3630" s="101"/>
      <c r="BS3630" s="101"/>
      <c r="BT3630" s="101"/>
      <c r="BU3630" s="101"/>
      <c r="BV3630" s="101"/>
      <c r="BW3630" s="101"/>
      <c r="BX3630" s="101"/>
      <c r="BY3630" s="101"/>
      <c r="BZ3630" s="101"/>
      <c r="CA3630" s="101"/>
      <c r="CB3630" s="101"/>
      <c r="CC3630" s="101"/>
      <c r="CD3630" s="101"/>
      <c r="CE3630" s="101"/>
      <c r="CF3630" s="101"/>
      <c r="CG3630" s="37" t="e">
        <f>VLOOKUP(Table_1[[#This Row],[EAN]],'[1]Planilha1'!$E:$R,13,0)</f>
        <v>#N/A</v>
      </c>
    </row>
    <row r="3631" ht="15" hidden="1">
      <c r="A3631" s="7"/>
      <c r="B3631" s="84" t="s">
        <v>2735</v>
      </c>
      <c r="C3631" s="75">
        <v>223016</v>
      </c>
      <c r="D3631" s="75">
        <v>12099104</v>
      </c>
      <c r="E3631" s="85">
        <v>7891000067253</v>
      </c>
      <c r="F3631" s="86" t="s">
        <v>4157</v>
      </c>
      <c r="G3631" s="75" t="s">
        <v>21</v>
      </c>
      <c r="H3631" s="75">
        <v>980</v>
      </c>
      <c r="I3631" s="87" t="s">
        <v>3069</v>
      </c>
      <c r="J3631" s="75" t="s">
        <v>683</v>
      </c>
      <c r="K3631" s="88" t="s">
        <v>84</v>
      </c>
      <c r="L3631" s="88">
        <v>24</v>
      </c>
      <c r="M3631" s="88">
        <v>0</v>
      </c>
      <c r="N3631" s="75" t="s">
        <v>85</v>
      </c>
      <c r="O3631" s="75" t="s">
        <v>122</v>
      </c>
      <c r="P3631" s="106">
        <v>13.14625</v>
      </c>
      <c r="Q3631" s="90">
        <f>(17/100+7.6/100+1.65/100)*P3631</f>
        <v>3.450890625</v>
      </c>
      <c r="R3631" s="104"/>
      <c r="S3631" s="104"/>
      <c r="T3631" s="104"/>
      <c r="U3631" s="104"/>
      <c r="V3631" s="90">
        <f>+P3631-Q3631+R3631+S3631+T3631+U3631</f>
        <v>9.695359375</v>
      </c>
      <c r="W3631" s="91">
        <f>(1.02/100)</f>
        <v>1.02E-2</v>
      </c>
      <c r="X3631" s="91">
        <v>4.8E-3</v>
      </c>
      <c r="Y3631" s="91">
        <v>0.17</v>
      </c>
      <c r="Z3631" s="91">
        <v>1.65E-2</v>
      </c>
      <c r="AA3631" s="91">
        <v>7.6E-2</v>
      </c>
      <c r="AB3631" s="91">
        <f>SUM(W3631:AA3631)</f>
        <v>0.2775</v>
      </c>
      <c r="AC3631" s="75">
        <v>12</v>
      </c>
      <c r="AD3631" s="92">
        <f>IF(AL3631="","",+AC3631*AL3631)</f>
        <v>296.4186305732485</v>
      </c>
      <c r="AE3631" s="93">
        <f>IF(AL3631="","",+AL3631*AB3631)</f>
        <v>6.854680832006372</v>
      </c>
      <c r="AF3631" s="92">
        <f>IF(AL3631="","",+AL3631-AE3631)</f>
        <v>17.846871715764337</v>
      </c>
      <c r="AG3631" s="93">
        <f>+V3631</f>
        <v>9.695359375</v>
      </c>
      <c r="AH3631" s="92">
        <f>IF(AF3631="","",+AF3631-AG3631)</f>
        <v>8.151512340764336</v>
      </c>
      <c r="AI3631" s="92">
        <f>IF(AH3631="","",+AH3631*AC3631)</f>
        <v>97.81814808917204</v>
      </c>
      <c r="AJ3631" s="93">
        <v>24.70155254777071</v>
      </c>
      <c r="AK3631" s="94">
        <v>0.33</v>
      </c>
      <c r="AL3631" s="93">
        <f>IF(V3631=0,"",V3631/(1-AB3631-AK3631))</f>
        <v>24.70155254777071</v>
      </c>
      <c r="AM3631" s="95">
        <v>0.33</v>
      </c>
      <c r="AN3631" s="93">
        <f>IF(V3631=0,"",V3631/(1-AB3631-AM3631))</f>
        <v>24.70155254777071</v>
      </c>
      <c r="AO3631" s="96">
        <v>1.2</v>
      </c>
      <c r="AP3631" s="93">
        <f>IF(BD!AJ3631="","",BD!AJ3631*BD!AO3631)</f>
        <v>29.64186305732485</v>
      </c>
      <c r="AQ3631" s="91">
        <f>BD!AM3631/BD!AK3631-1</f>
        <v>0</v>
      </c>
      <c r="AR3631" s="91">
        <f>IF(BD!AN3631="","",IF(BD!AJ3631="","",BD!AN3631/BD!AJ3631-1))</f>
        <v>0</v>
      </c>
      <c r="AS3631" s="91" t="str">
        <f>IF(BD!AN3631="","",IF(BD!AN3631&lt;BD!AL3631,"ABAIXO DA META","DENTRO DA META"))</f>
        <v>DENTRO DA META</v>
      </c>
      <c r="AT3631" s="91" t="str">
        <f>IF(BD!AJ3631="","EM ANÁLISE",IF(BD!AP3631&gt;=BD!AN3631,"GO", "NO GO"))</f>
        <v>GO</v>
      </c>
      <c r="AU3631" s="97">
        <f>IF(AN3631="","",+BD!$AN3631-AJ3631)</f>
        <v>0</v>
      </c>
      <c r="AV3631" s="98"/>
      <c r="AW3631" s="90">
        <f>BD!P3631*BD!AC3631</f>
        <v>157.755</v>
      </c>
      <c r="AX3631" s="90">
        <f>BD!V3631*BD!AC3631</f>
        <v>116.3443125</v>
      </c>
      <c r="AY3631" s="90">
        <f>IF(BD!AN3631="","",BD!AN3631*BD!AC3631)</f>
        <v>296.4186305732485</v>
      </c>
      <c r="AZ3631" s="75" t="s">
        <v>5272</v>
      </c>
      <c r="BA3631" s="75" t="s">
        <v>124</v>
      </c>
      <c r="BB3631" s="75">
        <v>1</v>
      </c>
      <c r="BC3631" s="75" t="s">
        <v>125</v>
      </c>
      <c r="BD3631" s="99" t="s">
        <v>5257</v>
      </c>
      <c r="BE3631" s="100" t="s">
        <v>4</v>
      </c>
      <c r="BF3631" s="100" t="s">
        <v>4</v>
      </c>
      <c r="BG3631" s="99" t="s">
        <v>5258</v>
      </c>
      <c r="BH3631" s="101"/>
      <c r="BI3631" s="101"/>
      <c r="BJ3631" s="101"/>
      <c r="BK3631" s="101"/>
      <c r="BL3631" s="101"/>
      <c r="BM3631" s="101"/>
      <c r="BN3631" s="101"/>
      <c r="BO3631" s="103"/>
      <c r="BP3631" s="99">
        <v>140.622</v>
      </c>
      <c r="BQ3631" s="99">
        <v>121</v>
      </c>
      <c r="BR3631" s="101"/>
      <c r="BS3631" s="99" t="s">
        <v>5260</v>
      </c>
      <c r="BT3631" s="99" t="s">
        <v>5261</v>
      </c>
      <c r="BU3631" s="99">
        <v>5102</v>
      </c>
      <c r="BV3631" s="99"/>
      <c r="BW3631" s="99"/>
      <c r="BX3631" s="99"/>
      <c r="BY3631" s="99"/>
      <c r="BZ3631" s="99"/>
      <c r="CA3631" s="99"/>
      <c r="CB3631" s="99"/>
      <c r="CC3631" s="99">
        <v>102</v>
      </c>
      <c r="CD3631" s="99">
        <v>8</v>
      </c>
      <c r="CE3631" s="99">
        <v>8</v>
      </c>
      <c r="CF3631" s="99"/>
      <c r="CG3631" s="37" t="e">
        <f>VLOOKUP(Table_1[[#This Row],[EAN]],'[1]Planilha1'!$E:$R,13,0)</f>
        <v>#N/A</v>
      </c>
    </row>
    <row r="3632" ht="15" hidden="1">
      <c r="A3632" s="7"/>
      <c r="B3632" s="84" t="s">
        <v>2735</v>
      </c>
      <c r="C3632" s="75">
        <v>223017</v>
      </c>
      <c r="D3632" s="75">
        <v>12478287</v>
      </c>
      <c r="E3632" s="85">
        <v>7891000338285</v>
      </c>
      <c r="F3632" s="86" t="s">
        <v>4158</v>
      </c>
      <c r="G3632" s="75" t="s">
        <v>21</v>
      </c>
      <c r="H3632" s="75">
        <v>980</v>
      </c>
      <c r="I3632" s="87" t="s">
        <v>3069</v>
      </c>
      <c r="J3632" s="75" t="s">
        <v>683</v>
      </c>
      <c r="K3632" s="88" t="s">
        <v>84</v>
      </c>
      <c r="L3632" s="88">
        <v>48</v>
      </c>
      <c r="M3632" s="88">
        <v>0</v>
      </c>
      <c r="N3632" s="75" t="s">
        <v>85</v>
      </c>
      <c r="O3632" s="75" t="s">
        <v>122</v>
      </c>
      <c r="P3632" s="106">
        <v>4.590833333333333</v>
      </c>
      <c r="Q3632" s="90">
        <f>(17/100+7.6/100+1.65/100)*P3632</f>
        <v>1.20509375</v>
      </c>
      <c r="R3632" s="104"/>
      <c r="S3632" s="104"/>
      <c r="T3632" s="104"/>
      <c r="U3632" s="104"/>
      <c r="V3632" s="90">
        <f>+P3632-Q3632+R3632+S3632+T3632+U3632</f>
        <v>3.3857395833333332</v>
      </c>
      <c r="W3632" s="91">
        <f>(1.02/100)</f>
        <v>1.02E-2</v>
      </c>
      <c r="X3632" s="91">
        <v>4.8E-3</v>
      </c>
      <c r="Y3632" s="91">
        <v>0.17</v>
      </c>
      <c r="Z3632" s="91">
        <v>1.65E-2</v>
      </c>
      <c r="AA3632" s="91">
        <v>7.6E-2</v>
      </c>
      <c r="AB3632" s="91">
        <f>SUM(W3632:AA3632)</f>
        <v>0.2775</v>
      </c>
      <c r="AC3632" s="75">
        <v>12</v>
      </c>
      <c r="AD3632" s="92">
        <f>IF(AL3632="","",+AC3632*AL3632)</f>
        <v>103.51305732484079</v>
      </c>
      <c r="AE3632" s="93">
        <f>IF(AL3632="","",+AL3632*AB3632)</f>
        <v>2.3937394506369434</v>
      </c>
      <c r="AF3632" s="92">
        <f>IF(AL3632="","",+AL3632-AE3632)</f>
        <v>6.232348659766457</v>
      </c>
      <c r="AG3632" s="93">
        <f>+V3632</f>
        <v>3.3857395833333332</v>
      </c>
      <c r="AH3632" s="92">
        <f>IF(AF3632="","",+AF3632-AG3632)</f>
        <v>2.8466090764331233</v>
      </c>
      <c r="AI3632" s="92">
        <f>IF(AH3632="","",+AH3632*AC3632)</f>
        <v>34.15930891719748</v>
      </c>
      <c r="AJ3632" s="93">
        <v>7.2</v>
      </c>
      <c r="AK3632" s="94">
        <v>0.33</v>
      </c>
      <c r="AL3632" s="93">
        <f>IF(V3632=0,"",V3632/(1-AB3632-AK3632))</f>
        <v>8.6260881104034</v>
      </c>
      <c r="AM3632" s="95">
        <v>0.33</v>
      </c>
      <c r="AN3632" s="93">
        <f>IF(V3632=0,"",V3632/(1-AB3632-AM3632))</f>
        <v>8.6260881104034</v>
      </c>
      <c r="AO3632" s="96">
        <v>1.2</v>
      </c>
      <c r="AP3632" s="93">
        <f>IF(BD!AJ3632="","",BD!AJ3632*BD!AO3632)</f>
        <v>8.64</v>
      </c>
      <c r="AQ3632" s="91">
        <f>BD!AM3632/BD!AK3632-1</f>
        <v>0</v>
      </c>
      <c r="AR3632" s="91">
        <f>IF(BD!AN3632="","",IF(BD!AJ3632="","",BD!AN3632/BD!AJ3632-1))</f>
        <v>0.1980677931115833</v>
      </c>
      <c r="AS3632" s="91" t="str">
        <f>IF(BD!AN3632="","",IF(BD!AN3632&lt;BD!AL3632,"ABAIXO DA META","DENTRO DA META"))</f>
        <v>DENTRO DA META</v>
      </c>
      <c r="AT3632" s="91" t="str">
        <f>IF(BD!AJ3632="","EM ANÁLISE",IF(BD!AP3632&gt;=BD!AN3632,"GO", "NO GO"))</f>
        <v>GO</v>
      </c>
      <c r="AU3632" s="97">
        <f>IF(AN3632="","",+BD!$AN3632-AJ3632)</f>
        <v>1.4260881104033993</v>
      </c>
      <c r="AV3632" s="98"/>
      <c r="AW3632" s="90">
        <f>BD!P3632*BD!AC3632</f>
        <v>55.09</v>
      </c>
      <c r="AX3632" s="90">
        <f>BD!V3632*BD!AC3632</f>
        <v>40.628875</v>
      </c>
      <c r="AY3632" s="90">
        <f>IF(BD!AN3632="","",BD!AN3632*BD!AC3632)</f>
        <v>103.51305732484079</v>
      </c>
      <c r="AZ3632" s="75" t="s">
        <v>5272</v>
      </c>
      <c r="BA3632" s="75" t="s">
        <v>124</v>
      </c>
      <c r="BB3632" s="75">
        <v>1</v>
      </c>
      <c r="BC3632" s="75" t="s">
        <v>125</v>
      </c>
      <c r="BD3632" s="99" t="s">
        <v>5257</v>
      </c>
      <c r="BE3632" s="100" t="s">
        <v>4</v>
      </c>
      <c r="BF3632" s="100" t="s">
        <v>4</v>
      </c>
      <c r="BG3632" s="99" t="s">
        <v>5258</v>
      </c>
      <c r="BH3632" s="101"/>
      <c r="BI3632" s="101"/>
      <c r="BJ3632" s="101"/>
      <c r="BK3632" s="101"/>
      <c r="BL3632" s="101"/>
      <c r="BM3632" s="101"/>
      <c r="BN3632" s="101"/>
      <c r="BO3632" s="103"/>
      <c r="BP3632" s="99">
        <v>140.622</v>
      </c>
      <c r="BQ3632" s="99">
        <v>121</v>
      </c>
      <c r="BR3632" s="101"/>
      <c r="BS3632" s="99" t="s">
        <v>5260</v>
      </c>
      <c r="BT3632" s="99" t="s">
        <v>5261</v>
      </c>
      <c r="BU3632" s="99">
        <v>5102</v>
      </c>
      <c r="BV3632" s="99"/>
      <c r="BW3632" s="99"/>
      <c r="BX3632" s="99"/>
      <c r="BY3632" s="99"/>
      <c r="BZ3632" s="99"/>
      <c r="CA3632" s="99"/>
      <c r="CB3632" s="99"/>
      <c r="CC3632" s="99">
        <v>102</v>
      </c>
      <c r="CD3632" s="99">
        <v>8</v>
      </c>
      <c r="CE3632" s="99">
        <v>8</v>
      </c>
      <c r="CF3632" s="99"/>
      <c r="CG3632" s="37" t="e">
        <f>VLOOKUP(Table_1[[#This Row],[EAN]],'[1]Planilha1'!$E:$R,13,0)</f>
        <v>#N/A</v>
      </c>
    </row>
    <row r="3633" ht="15" hidden="1">
      <c r="A3633" s="7"/>
      <c r="B3633" s="84" t="s">
        <v>2735</v>
      </c>
      <c r="C3633" s="75">
        <v>223018</v>
      </c>
      <c r="D3633" s="75">
        <v>12458810</v>
      </c>
      <c r="E3633" s="85">
        <v>7891000325131</v>
      </c>
      <c r="F3633" s="86" t="s">
        <v>4159</v>
      </c>
      <c r="G3633" s="75" t="s">
        <v>21</v>
      </c>
      <c r="H3633" s="75">
        <v>980</v>
      </c>
      <c r="I3633" s="87" t="s">
        <v>3069</v>
      </c>
      <c r="J3633" s="75" t="s">
        <v>683</v>
      </c>
      <c r="K3633" s="88" t="s">
        <v>84</v>
      </c>
      <c r="L3633" s="88">
        <v>30</v>
      </c>
      <c r="M3633" s="88">
        <v>0</v>
      </c>
      <c r="N3633" s="75" t="s">
        <v>85</v>
      </c>
      <c r="O3633" s="75" t="s">
        <v>122</v>
      </c>
      <c r="P3633" s="106">
        <v>9.777999999999999</v>
      </c>
      <c r="Q3633" s="90">
        <f>(17/100+7.6/100+1.65/100)*P3633</f>
        <v>2.566725</v>
      </c>
      <c r="R3633" s="104"/>
      <c r="S3633" s="104"/>
      <c r="T3633" s="104"/>
      <c r="U3633" s="104"/>
      <c r="V3633" s="90">
        <f>+P3633-Q3633+R3633+S3633+T3633+U3633</f>
        <v>7.211274999999999</v>
      </c>
      <c r="W3633" s="91">
        <f>(1.02/100)</f>
        <v>1.02E-2</v>
      </c>
      <c r="X3633" s="91">
        <v>4.8E-3</v>
      </c>
      <c r="Y3633" s="91">
        <v>0.17</v>
      </c>
      <c r="Z3633" s="91">
        <v>1.65E-2</v>
      </c>
      <c r="AA3633" s="91">
        <v>7.6E-2</v>
      </c>
      <c r="AB3633" s="91">
        <f>SUM(W3633:AA3633)</f>
        <v>0.2775</v>
      </c>
      <c r="AC3633" s="75">
        <v>12</v>
      </c>
      <c r="AD3633" s="92">
        <f>IF(AL3633="","",+AC3633*AL3633)</f>
        <v>220.47210191082803</v>
      </c>
      <c r="AE3633" s="93">
        <f>IF(AL3633="","",+AL3633*AB3633)</f>
        <v>5.098417356687898</v>
      </c>
      <c r="AF3633" s="92">
        <f>IF(AL3633="","",+AL3633-AE3633)</f>
        <v>13.27425780254777</v>
      </c>
      <c r="AG3633" s="93">
        <f>+V3633</f>
        <v>7.211274999999999</v>
      </c>
      <c r="AH3633" s="92">
        <f>IF(AF3633="","",+AF3633-AG3633)</f>
        <v>6.062982802547772</v>
      </c>
      <c r="AI3633" s="92">
        <f>IF(AH3633="","",+AH3633*AC3633)</f>
        <v>72.75579363057327</v>
      </c>
      <c r="AJ3633" s="93">
        <v>13.37</v>
      </c>
      <c r="AK3633" s="94">
        <v>0.33</v>
      </c>
      <c r="AL3633" s="93">
        <f>IF(V3633=0,"",V3633/(1-AB3633-AK3633))</f>
        <v>18.37267515923567</v>
      </c>
      <c r="AM3633" s="95">
        <v>0.33</v>
      </c>
      <c r="AN3633" s="93">
        <f>IF(V3633=0,"",V3633/(1-AB3633-AM3633))</f>
        <v>18.37267515923567</v>
      </c>
      <c r="AO3633" s="96">
        <v>1.2</v>
      </c>
      <c r="AP3633" s="93">
        <f>IF(BD!AJ3633="","",BD!AJ3633*BD!AO3633)</f>
        <v>16.043999999999997</v>
      </c>
      <c r="AQ3633" s="91">
        <f>BD!AM3633/BD!AK3633-1</f>
        <v>0</v>
      </c>
      <c r="AR3633" s="91">
        <f>IF(BD!AN3633="","",IF(BD!AJ3633="","",BD!AN3633/BD!AJ3633-1))</f>
        <v>0.37417166486429854</v>
      </c>
      <c r="AS3633" s="91" t="str">
        <f>IF(BD!AN3633="","",IF(BD!AN3633&lt;BD!AL3633,"ABAIXO DA META","DENTRO DA META"))</f>
        <v>DENTRO DA META</v>
      </c>
      <c r="AT3633" s="91" t="str">
        <f>IF(BD!AJ3633="","EM ANÁLISE",IF(BD!AP3633&gt;=BD!AN3633,"GO", "NO GO"))</f>
        <v>NO GO</v>
      </c>
      <c r="AU3633" s="97">
        <f>IF(AN3633="","",+BD!$AN3633-AJ3633)</f>
        <v>5.00267515923567</v>
      </c>
      <c r="AV3633" s="98"/>
      <c r="AW3633" s="90">
        <f>BD!P3633*BD!AC3633</f>
        <v>117.33599999999998</v>
      </c>
      <c r="AX3633" s="90">
        <f>BD!V3633*BD!AC3633</f>
        <v>86.53529999999998</v>
      </c>
      <c r="AY3633" s="90">
        <f>IF(BD!AN3633="","",BD!AN3633*BD!AC3633)</f>
        <v>220.47210191082803</v>
      </c>
      <c r="AZ3633" s="75" t="s">
        <v>5272</v>
      </c>
      <c r="BA3633" s="75" t="s">
        <v>124</v>
      </c>
      <c r="BB3633" s="75">
        <v>1</v>
      </c>
      <c r="BC3633" s="75" t="s">
        <v>125</v>
      </c>
      <c r="BD3633" s="99" t="s">
        <v>5257</v>
      </c>
      <c r="BE3633" s="100" t="s">
        <v>4</v>
      </c>
      <c r="BF3633" s="100" t="s">
        <v>4</v>
      </c>
      <c r="BG3633" s="99" t="s">
        <v>5258</v>
      </c>
      <c r="BH3633" s="101"/>
      <c r="BI3633" s="101"/>
      <c r="BJ3633" s="101"/>
      <c r="BK3633" s="101"/>
      <c r="BL3633" s="101"/>
      <c r="BM3633" s="101"/>
      <c r="BN3633" s="101"/>
      <c r="BO3633" s="103"/>
      <c r="BP3633" s="99">
        <v>140.622</v>
      </c>
      <c r="BQ3633" s="99">
        <v>121</v>
      </c>
      <c r="BR3633" s="101"/>
      <c r="BS3633" s="99" t="s">
        <v>5260</v>
      </c>
      <c r="BT3633" s="99" t="s">
        <v>5261</v>
      </c>
      <c r="BU3633" s="99">
        <v>5102</v>
      </c>
      <c r="BV3633" s="99"/>
      <c r="BW3633" s="99"/>
      <c r="BX3633" s="99"/>
      <c r="BY3633" s="99"/>
      <c r="BZ3633" s="99"/>
      <c r="CA3633" s="99"/>
      <c r="CB3633" s="99"/>
      <c r="CC3633" s="99">
        <v>102</v>
      </c>
      <c r="CD3633" s="99">
        <v>8</v>
      </c>
      <c r="CE3633" s="99">
        <v>8</v>
      </c>
      <c r="CF3633" s="99"/>
      <c r="CG3633" s="37" t="e">
        <f>VLOOKUP(Table_1[[#This Row],[EAN]],'[1]Planilha1'!$E:$R,13,0)</f>
        <v>#N/A</v>
      </c>
    </row>
    <row r="3634" ht="15" hidden="1">
      <c r="A3634" s="7"/>
      <c r="B3634" s="84" t="s">
        <v>2735</v>
      </c>
      <c r="C3634" s="75">
        <v>223019</v>
      </c>
      <c r="D3634" s="75">
        <v>414649</v>
      </c>
      <c r="E3634" s="85">
        <v>7891000464908</v>
      </c>
      <c r="F3634" s="86" t="s">
        <v>4160</v>
      </c>
      <c r="G3634" s="75" t="s">
        <v>21</v>
      </c>
      <c r="H3634" s="75">
        <v>980</v>
      </c>
      <c r="I3634" s="87" t="s">
        <v>3069</v>
      </c>
      <c r="J3634" s="75" t="s">
        <v>683</v>
      </c>
      <c r="K3634" s="88" t="s">
        <v>84</v>
      </c>
      <c r="L3634" s="88">
        <v>360</v>
      </c>
      <c r="M3634" s="88">
        <v>0</v>
      </c>
      <c r="N3634" s="75" t="s">
        <v>85</v>
      </c>
      <c r="O3634" s="75" t="s">
        <v>122</v>
      </c>
      <c r="P3634" s="106">
        <v>1.3083333333333333</v>
      </c>
      <c r="Q3634" s="90">
        <f>(17/100+7.6/100+1.65/100)*P3634</f>
        <v>0.3434375</v>
      </c>
      <c r="R3634" s="104"/>
      <c r="S3634" s="104"/>
      <c r="T3634" s="104"/>
      <c r="U3634" s="104"/>
      <c r="V3634" s="90">
        <f>+P3634-Q3634+R3634+S3634+T3634+U3634</f>
        <v>0.9648958333333333</v>
      </c>
      <c r="W3634" s="91">
        <f>(1.02/100)</f>
        <v>1.02E-2</v>
      </c>
      <c r="X3634" s="91">
        <v>4.8E-3</v>
      </c>
      <c r="Y3634" s="91">
        <v>0.17</v>
      </c>
      <c r="Z3634" s="91">
        <v>1.65E-2</v>
      </c>
      <c r="AA3634" s="91">
        <v>7.6E-2</v>
      </c>
      <c r="AB3634" s="91">
        <f>SUM(W3634:AA3634)</f>
        <v>0.2775</v>
      </c>
      <c r="AC3634" s="75">
        <v>12</v>
      </c>
      <c r="AD3634" s="92">
        <f>IF(AL3634="","",+AC3634*AL3634)</f>
        <v>29.500000000000007</v>
      </c>
      <c r="AE3634" s="93">
        <f>IF(AL3634="","",+AL3634*AB3634)</f>
        <v>0.6821875000000003</v>
      </c>
      <c r="AF3634" s="92">
        <f>IF(AL3634="","",+AL3634-AE3634)</f>
        <v>1.7761458333333335</v>
      </c>
      <c r="AG3634" s="93">
        <f>+V3634</f>
        <v>0.9648958333333333</v>
      </c>
      <c r="AH3634" s="92">
        <f>IF(AF3634="","",+AF3634-AG3634)</f>
        <v>0.8112500000000002</v>
      </c>
      <c r="AI3634" s="92">
        <f>IF(AH3634="","",+AH3634*AC3634)</f>
        <v>9.735000000000003</v>
      </c>
      <c r="AJ3634" s="93">
        <v>2.458333333333334</v>
      </c>
      <c r="AK3634" s="94">
        <v>0.33</v>
      </c>
      <c r="AL3634" s="93">
        <f>IF(V3634=0,"",V3634/(1-AB3634-AK3634))</f>
        <v>2.458333333333334</v>
      </c>
      <c r="AM3634" s="95">
        <v>0.33</v>
      </c>
      <c r="AN3634" s="93">
        <f>IF(V3634=0,"",V3634/(1-AB3634-AM3634))</f>
        <v>2.458333333333334</v>
      </c>
      <c r="AO3634" s="96">
        <v>1.2</v>
      </c>
      <c r="AP3634" s="93">
        <f>IF(BD!AJ3634="","",BD!AJ3634*BD!AO3634)</f>
        <v>2.9500000000000006</v>
      </c>
      <c r="AQ3634" s="91">
        <f>BD!AM3634/BD!AK3634-1</f>
        <v>0</v>
      </c>
      <c r="AR3634" s="91">
        <f>IF(BD!AN3634="","",IF(BD!AJ3634="","",BD!AN3634/BD!AJ3634-1))</f>
        <v>0</v>
      </c>
      <c r="AS3634" s="91" t="str">
        <f>IF(BD!AN3634="","",IF(BD!AN3634&lt;BD!AL3634,"ABAIXO DA META","DENTRO DA META"))</f>
        <v>DENTRO DA META</v>
      </c>
      <c r="AT3634" s="91" t="str">
        <f>IF(BD!AJ3634="","EM ANÁLISE",IF(BD!AP3634&gt;=BD!AN3634,"GO", "NO GO"))</f>
        <v>GO</v>
      </c>
      <c r="AU3634" s="97">
        <f>IF(AN3634="","",+BD!$AN3634-AJ3634)</f>
        <v>0</v>
      </c>
      <c r="AV3634" s="98"/>
      <c r="AW3634" s="90">
        <f>BD!P3634*BD!AC3634</f>
        <v>15.7</v>
      </c>
      <c r="AX3634" s="90">
        <f>BD!V3634*BD!AC3634</f>
        <v>11.57875</v>
      </c>
      <c r="AY3634" s="90">
        <f>IF(BD!AN3634="","",BD!AN3634*BD!AC3634)</f>
        <v>29.500000000000007</v>
      </c>
      <c r="AZ3634" s="75" t="s">
        <v>5272</v>
      </c>
      <c r="BA3634" s="75" t="s">
        <v>124</v>
      </c>
      <c r="BB3634" s="75">
        <v>1</v>
      </c>
      <c r="BC3634" s="75" t="s">
        <v>125</v>
      </c>
      <c r="BD3634" s="99" t="s">
        <v>5257</v>
      </c>
      <c r="BE3634" s="100" t="s">
        <v>4</v>
      </c>
      <c r="BF3634" s="100" t="s">
        <v>4</v>
      </c>
      <c r="BG3634" s="99" t="s">
        <v>5258</v>
      </c>
      <c r="BH3634" s="101"/>
      <c r="BI3634" s="101"/>
      <c r="BJ3634" s="101"/>
      <c r="BK3634" s="101"/>
      <c r="BL3634" s="101"/>
      <c r="BM3634" s="101"/>
      <c r="BN3634" s="101"/>
      <c r="BO3634" s="103"/>
      <c r="BP3634" s="99">
        <v>140.622</v>
      </c>
      <c r="BQ3634" s="99">
        <v>121</v>
      </c>
      <c r="BR3634" s="101"/>
      <c r="BS3634" s="99" t="s">
        <v>5260</v>
      </c>
      <c r="BT3634" s="99" t="s">
        <v>5261</v>
      </c>
      <c r="BU3634" s="99">
        <v>5102</v>
      </c>
      <c r="BV3634" s="99"/>
      <c r="BW3634" s="99"/>
      <c r="BX3634" s="99"/>
      <c r="BY3634" s="99"/>
      <c r="BZ3634" s="99"/>
      <c r="CA3634" s="99"/>
      <c r="CB3634" s="99"/>
      <c r="CC3634" s="99">
        <v>102</v>
      </c>
      <c r="CD3634" s="99">
        <v>8</v>
      </c>
      <c r="CE3634" s="99">
        <v>8</v>
      </c>
      <c r="CF3634" s="99"/>
      <c r="CG3634" s="37" t="e">
        <f>VLOOKUP(Table_1[[#This Row],[EAN]],'[1]Planilha1'!$E:$R,13,0)</f>
        <v>#N/A</v>
      </c>
    </row>
    <row r="3635" ht="15" hidden="1">
      <c r="A3635" s="7"/>
      <c r="B3635" s="84" t="s">
        <v>2735</v>
      </c>
      <c r="C3635" s="75">
        <v>223020</v>
      </c>
      <c r="D3635" s="75">
        <v>12377691</v>
      </c>
      <c r="E3635" s="85">
        <v>7891000258477</v>
      </c>
      <c r="F3635" s="86" t="s">
        <v>4161</v>
      </c>
      <c r="G3635" s="75" t="s">
        <v>21</v>
      </c>
      <c r="H3635" s="75">
        <v>980</v>
      </c>
      <c r="I3635" s="87" t="s">
        <v>3069</v>
      </c>
      <c r="J3635" s="75" t="s">
        <v>683</v>
      </c>
      <c r="K3635" s="88" t="s">
        <v>84</v>
      </c>
      <c r="L3635" s="88">
        <v>30</v>
      </c>
      <c r="M3635" s="88">
        <v>0</v>
      </c>
      <c r="N3635" s="75" t="s">
        <v>85</v>
      </c>
      <c r="O3635" s="75" t="s">
        <v>122</v>
      </c>
      <c r="P3635" s="106">
        <v>4.814666666666667</v>
      </c>
      <c r="Q3635" s="90">
        <f>(17/100+7.6/100+1.65/100)*P3635</f>
        <v>1.2638500000000001</v>
      </c>
      <c r="R3635" s="104"/>
      <c r="S3635" s="104"/>
      <c r="T3635" s="104"/>
      <c r="U3635" s="104"/>
      <c r="V3635" s="90">
        <f>+P3635-Q3635+R3635+S3635+T3635+U3635</f>
        <v>3.5508166666666665</v>
      </c>
      <c r="W3635" s="91">
        <f>(1.02/100)</f>
        <v>1.02E-2</v>
      </c>
      <c r="X3635" s="91">
        <v>4.8E-3</v>
      </c>
      <c r="Y3635" s="91">
        <v>0.17</v>
      </c>
      <c r="Z3635" s="91">
        <v>1.65E-2</v>
      </c>
      <c r="AA3635" s="91">
        <v>7.6E-2</v>
      </c>
      <c r="AB3635" s="91">
        <f>SUM(W3635:AA3635)</f>
        <v>0.2775</v>
      </c>
      <c r="AC3635" s="75">
        <v>12</v>
      </c>
      <c r="AD3635" s="92">
        <f>IF(AL3635="","",+AC3635*AL3635)</f>
        <v>108.56000000000003</v>
      </c>
      <c r="AE3635" s="93">
        <f>IF(AL3635="","",+AL3635*AB3635)</f>
        <v>2.510450000000001</v>
      </c>
      <c r="AF3635" s="92">
        <f>IF(AL3635="","",+AL3635-AE3635)</f>
        <v>6.536216666666668</v>
      </c>
      <c r="AG3635" s="93">
        <f>+V3635</f>
        <v>3.5508166666666665</v>
      </c>
      <c r="AH3635" s="92">
        <f>IF(AF3635="","",+AF3635-AG3635)</f>
        <v>2.9854000000000016</v>
      </c>
      <c r="AI3635" s="92">
        <f>IF(AH3635="","",+AH3635*AC3635)</f>
        <v>35.82480000000002</v>
      </c>
      <c r="AJ3635" s="93">
        <v>9.046666666666669</v>
      </c>
      <c r="AK3635" s="94">
        <v>0.33</v>
      </c>
      <c r="AL3635" s="93">
        <f>IF(V3635=0,"",V3635/(1-AB3635-AK3635))</f>
        <v>9.046666666666669</v>
      </c>
      <c r="AM3635" s="95">
        <v>0.33</v>
      </c>
      <c r="AN3635" s="93">
        <f>IF(V3635=0,"",V3635/(1-AB3635-AM3635))</f>
        <v>9.046666666666669</v>
      </c>
      <c r="AO3635" s="96">
        <v>1.2</v>
      </c>
      <c r="AP3635" s="93">
        <f>IF(BD!AJ3635="","",BD!AJ3635*BD!AO3635)</f>
        <v>10.856000000000002</v>
      </c>
      <c r="AQ3635" s="91">
        <f>BD!AM3635/BD!AK3635-1</f>
        <v>0</v>
      </c>
      <c r="AR3635" s="91">
        <f>IF(BD!AN3635="","",IF(BD!AJ3635="","",BD!AN3635/BD!AJ3635-1))</f>
        <v>0</v>
      </c>
      <c r="AS3635" s="91" t="str">
        <f>IF(BD!AN3635="","",IF(BD!AN3635&lt;BD!AL3635,"ABAIXO DA META","DENTRO DA META"))</f>
        <v>DENTRO DA META</v>
      </c>
      <c r="AT3635" s="91" t="str">
        <f>IF(BD!AJ3635="","EM ANÁLISE",IF(BD!AP3635&gt;=BD!AN3635,"GO", "NO GO"))</f>
        <v>GO</v>
      </c>
      <c r="AU3635" s="97">
        <f>IF(AN3635="","",+BD!$AN3635-AJ3635)</f>
        <v>0</v>
      </c>
      <c r="AV3635" s="98"/>
      <c r="AW3635" s="90">
        <f>BD!P3635*BD!AC3635</f>
        <v>57.775999999999996</v>
      </c>
      <c r="AX3635" s="90">
        <f>BD!V3635*BD!AC3635</f>
        <v>42.6098</v>
      </c>
      <c r="AY3635" s="90">
        <f>IF(BD!AN3635="","",BD!AN3635*BD!AC3635)</f>
        <v>108.56000000000003</v>
      </c>
      <c r="AZ3635" s="75" t="s">
        <v>5272</v>
      </c>
      <c r="BA3635" s="75" t="s">
        <v>124</v>
      </c>
      <c r="BB3635" s="75">
        <v>1</v>
      </c>
      <c r="BC3635" s="75" t="s">
        <v>125</v>
      </c>
      <c r="BD3635" s="99" t="s">
        <v>5257</v>
      </c>
      <c r="BE3635" s="100" t="s">
        <v>4</v>
      </c>
      <c r="BF3635" s="100" t="s">
        <v>4</v>
      </c>
      <c r="BG3635" s="99" t="s">
        <v>5258</v>
      </c>
      <c r="BH3635" s="101"/>
      <c r="BI3635" s="101"/>
      <c r="BJ3635" s="101"/>
      <c r="BK3635" s="101"/>
      <c r="BL3635" s="101"/>
      <c r="BM3635" s="101"/>
      <c r="BN3635" s="101"/>
      <c r="BO3635" s="103"/>
      <c r="BP3635" s="99">
        <v>140.622</v>
      </c>
      <c r="BQ3635" s="99">
        <v>121</v>
      </c>
      <c r="BR3635" s="101"/>
      <c r="BS3635" s="99" t="s">
        <v>5260</v>
      </c>
      <c r="BT3635" s="99" t="s">
        <v>5261</v>
      </c>
      <c r="BU3635" s="99">
        <v>5102</v>
      </c>
      <c r="BV3635" s="99"/>
      <c r="BW3635" s="99"/>
      <c r="BX3635" s="99"/>
      <c r="BY3635" s="99"/>
      <c r="BZ3635" s="99"/>
      <c r="CA3635" s="99"/>
      <c r="CB3635" s="99"/>
      <c r="CC3635" s="99">
        <v>102</v>
      </c>
      <c r="CD3635" s="99">
        <v>8</v>
      </c>
      <c r="CE3635" s="99">
        <v>8</v>
      </c>
      <c r="CF3635" s="99"/>
      <c r="CG3635" s="37" t="e">
        <f>VLOOKUP(Table_1[[#This Row],[EAN]],'[1]Planilha1'!$E:$R,13,0)</f>
        <v>#N/A</v>
      </c>
    </row>
    <row r="3636" ht="15" hidden="1">
      <c r="A3636" s="7"/>
      <c r="B3636" s="84" t="s">
        <v>2735</v>
      </c>
      <c r="C3636" s="75">
        <v>223021</v>
      </c>
      <c r="D3636" s="75">
        <v>414216</v>
      </c>
      <c r="E3636" s="85">
        <v>7891000462300</v>
      </c>
      <c r="F3636" s="86" t="s">
        <v>4162</v>
      </c>
      <c r="G3636" s="75" t="s">
        <v>21</v>
      </c>
      <c r="H3636" s="75">
        <v>980</v>
      </c>
      <c r="I3636" s="87" t="s">
        <v>3069</v>
      </c>
      <c r="J3636" s="75" t="s">
        <v>683</v>
      </c>
      <c r="K3636" s="88" t="s">
        <v>84</v>
      </c>
      <c r="L3636" s="88">
        <v>540</v>
      </c>
      <c r="M3636" s="88">
        <v>0</v>
      </c>
      <c r="N3636" s="75" t="s">
        <v>85</v>
      </c>
      <c r="O3636" s="75" t="s">
        <v>122</v>
      </c>
      <c r="P3636" s="106">
        <v>1.3083333333333333</v>
      </c>
      <c r="Q3636" s="90">
        <f>(17/100+7.6/100+1.65/100)*P3636</f>
        <v>0.3434375</v>
      </c>
      <c r="R3636" s="104"/>
      <c r="S3636" s="104"/>
      <c r="T3636" s="104"/>
      <c r="U3636" s="104"/>
      <c r="V3636" s="90">
        <f>+P3636-Q3636+R3636+S3636+T3636+U3636</f>
        <v>0.9648958333333333</v>
      </c>
      <c r="W3636" s="91">
        <f>(1.02/100)</f>
        <v>1.02E-2</v>
      </c>
      <c r="X3636" s="91">
        <v>4.8E-3</v>
      </c>
      <c r="Y3636" s="91">
        <v>0.17</v>
      </c>
      <c r="Z3636" s="91">
        <v>1.65E-2</v>
      </c>
      <c r="AA3636" s="91">
        <v>7.6E-2</v>
      </c>
      <c r="AB3636" s="91">
        <f>SUM(W3636:AA3636)</f>
        <v>0.2775</v>
      </c>
      <c r="AC3636" s="75">
        <v>12</v>
      </c>
      <c r="AD3636" s="92">
        <f>IF(AL3636="","",+AC3636*AL3636)</f>
        <v>29.500000000000007</v>
      </c>
      <c r="AE3636" s="93">
        <f>IF(AL3636="","",+AL3636*AB3636)</f>
        <v>0.6821875000000003</v>
      </c>
      <c r="AF3636" s="92">
        <f>IF(AL3636="","",+AL3636-AE3636)</f>
        <v>1.7761458333333335</v>
      </c>
      <c r="AG3636" s="93">
        <f>+V3636</f>
        <v>0.9648958333333333</v>
      </c>
      <c r="AH3636" s="92">
        <f>IF(AF3636="","",+AF3636-AG3636)</f>
        <v>0.8112500000000002</v>
      </c>
      <c r="AI3636" s="92">
        <f>IF(AH3636="","",+AH3636*AC3636)</f>
        <v>9.735000000000003</v>
      </c>
      <c r="AJ3636" s="93">
        <v>2.458333333333334</v>
      </c>
      <c r="AK3636" s="94">
        <v>0.33</v>
      </c>
      <c r="AL3636" s="93">
        <f>IF(V3636=0,"",V3636/(1-AB3636-AK3636))</f>
        <v>2.458333333333334</v>
      </c>
      <c r="AM3636" s="95">
        <v>0.33</v>
      </c>
      <c r="AN3636" s="93">
        <f>IF(V3636=0,"",V3636/(1-AB3636-AM3636))</f>
        <v>2.458333333333334</v>
      </c>
      <c r="AO3636" s="96">
        <v>1.2</v>
      </c>
      <c r="AP3636" s="93">
        <f>IF(BD!AJ3636="","",BD!AJ3636*BD!AO3636)</f>
        <v>2.9500000000000006</v>
      </c>
      <c r="AQ3636" s="91">
        <f>BD!AM3636/BD!AK3636-1</f>
        <v>0</v>
      </c>
      <c r="AR3636" s="91">
        <f>IF(BD!AN3636="","",IF(BD!AJ3636="","",BD!AN3636/BD!AJ3636-1))</f>
        <v>0</v>
      </c>
      <c r="AS3636" s="91" t="str">
        <f>IF(BD!AN3636="","",IF(BD!AN3636&lt;BD!AL3636,"ABAIXO DA META","DENTRO DA META"))</f>
        <v>DENTRO DA META</v>
      </c>
      <c r="AT3636" s="91" t="str">
        <f>IF(BD!AJ3636="","EM ANÁLISE",IF(BD!AP3636&gt;=BD!AN3636,"GO", "NO GO"))</f>
        <v>GO</v>
      </c>
      <c r="AU3636" s="97">
        <f>IF(AN3636="","",+BD!$AN3636-AJ3636)</f>
        <v>0</v>
      </c>
      <c r="AV3636" s="98"/>
      <c r="AW3636" s="90">
        <f>BD!P3636*BD!AC3636</f>
        <v>15.7</v>
      </c>
      <c r="AX3636" s="90">
        <f>BD!V3636*BD!AC3636</f>
        <v>11.57875</v>
      </c>
      <c r="AY3636" s="90">
        <f>IF(BD!AN3636="","",BD!AN3636*BD!AC3636)</f>
        <v>29.500000000000007</v>
      </c>
      <c r="AZ3636" s="75" t="s">
        <v>5272</v>
      </c>
      <c r="BA3636" s="75" t="s">
        <v>124</v>
      </c>
      <c r="BB3636" s="75">
        <v>1</v>
      </c>
      <c r="BC3636" s="75" t="s">
        <v>125</v>
      </c>
      <c r="BD3636" s="99" t="s">
        <v>5257</v>
      </c>
      <c r="BE3636" s="100" t="s">
        <v>4</v>
      </c>
      <c r="BF3636" s="100" t="s">
        <v>4</v>
      </c>
      <c r="BG3636" s="99" t="s">
        <v>5258</v>
      </c>
      <c r="BH3636" s="101"/>
      <c r="BI3636" s="101"/>
      <c r="BJ3636" s="101"/>
      <c r="BK3636" s="101"/>
      <c r="BL3636" s="101"/>
      <c r="BM3636" s="101"/>
      <c r="BN3636" s="101"/>
      <c r="BO3636" s="103"/>
      <c r="BP3636" s="99">
        <v>140.622</v>
      </c>
      <c r="BQ3636" s="99">
        <v>121</v>
      </c>
      <c r="BR3636" s="101"/>
      <c r="BS3636" s="99" t="s">
        <v>5260</v>
      </c>
      <c r="BT3636" s="99" t="s">
        <v>5261</v>
      </c>
      <c r="BU3636" s="99">
        <v>5102</v>
      </c>
      <c r="BV3636" s="99"/>
      <c r="BW3636" s="99"/>
      <c r="BX3636" s="99"/>
      <c r="BY3636" s="99"/>
      <c r="BZ3636" s="99"/>
      <c r="CA3636" s="99"/>
      <c r="CB3636" s="99"/>
      <c r="CC3636" s="99">
        <v>102</v>
      </c>
      <c r="CD3636" s="99">
        <v>8</v>
      </c>
      <c r="CE3636" s="99">
        <v>8</v>
      </c>
      <c r="CF3636" s="99"/>
      <c r="CG3636" s="37" t="e">
        <f>VLOOKUP(Table_1[[#This Row],[EAN]],'[1]Planilha1'!$E:$R,13,0)</f>
        <v>#N/A</v>
      </c>
    </row>
    <row r="3637" ht="15" hidden="1">
      <c r="A3637" s="7"/>
      <c r="B3637" s="84" t="s">
        <v>2735</v>
      </c>
      <c r="C3637" s="75">
        <v>223022</v>
      </c>
      <c r="D3637" s="75">
        <v>12377692</v>
      </c>
      <c r="E3637" s="85">
        <v>7891000258491</v>
      </c>
      <c r="F3637" s="86" t="s">
        <v>4163</v>
      </c>
      <c r="G3637" s="75" t="s">
        <v>21</v>
      </c>
      <c r="H3637" s="75">
        <v>980</v>
      </c>
      <c r="I3637" s="87" t="s">
        <v>3069</v>
      </c>
      <c r="J3637" s="75" t="s">
        <v>683</v>
      </c>
      <c r="K3637" s="88" t="s">
        <v>84</v>
      </c>
      <c r="L3637" s="88">
        <v>30</v>
      </c>
      <c r="M3637" s="88">
        <v>0</v>
      </c>
      <c r="N3637" s="75" t="s">
        <v>85</v>
      </c>
      <c r="O3637" s="75" t="s">
        <v>122</v>
      </c>
      <c r="P3637" s="106">
        <v>4.814666666666667</v>
      </c>
      <c r="Q3637" s="90">
        <f>(17/100+7.6/100+1.65/100)*P3637</f>
        <v>1.2638500000000001</v>
      </c>
      <c r="R3637" s="104"/>
      <c r="S3637" s="104"/>
      <c r="T3637" s="104"/>
      <c r="U3637" s="104"/>
      <c r="V3637" s="90">
        <f>+P3637-Q3637+R3637+S3637+T3637+U3637</f>
        <v>3.5508166666666665</v>
      </c>
      <c r="W3637" s="91">
        <f>(1.02/100)</f>
        <v>1.02E-2</v>
      </c>
      <c r="X3637" s="91">
        <v>4.8E-3</v>
      </c>
      <c r="Y3637" s="91">
        <v>0.17</v>
      </c>
      <c r="Z3637" s="91">
        <v>1.65E-2</v>
      </c>
      <c r="AA3637" s="91">
        <v>7.6E-2</v>
      </c>
      <c r="AB3637" s="91">
        <f>SUM(W3637:AA3637)</f>
        <v>0.2775</v>
      </c>
      <c r="AC3637" s="75">
        <v>12</v>
      </c>
      <c r="AD3637" s="92">
        <f>IF(AL3637="","",+AC3637*AL3637)</f>
        <v>108.56000000000003</v>
      </c>
      <c r="AE3637" s="93">
        <f>IF(AL3637="","",+AL3637*AB3637)</f>
        <v>2.510450000000001</v>
      </c>
      <c r="AF3637" s="92">
        <f>IF(AL3637="","",+AL3637-AE3637)</f>
        <v>6.536216666666668</v>
      </c>
      <c r="AG3637" s="93">
        <f>+V3637</f>
        <v>3.5508166666666665</v>
      </c>
      <c r="AH3637" s="92">
        <f>IF(AF3637="","",+AF3637-AG3637)</f>
        <v>2.9854000000000016</v>
      </c>
      <c r="AI3637" s="92">
        <f>IF(AH3637="","",+AH3637*AC3637)</f>
        <v>35.82480000000002</v>
      </c>
      <c r="AJ3637" s="93">
        <v>7.2</v>
      </c>
      <c r="AK3637" s="94">
        <v>0.33</v>
      </c>
      <c r="AL3637" s="93">
        <f>IF(V3637=0,"",V3637/(1-AB3637-AK3637))</f>
        <v>9.046666666666669</v>
      </c>
      <c r="AM3637" s="95">
        <v>0.33</v>
      </c>
      <c r="AN3637" s="93">
        <f>IF(V3637=0,"",V3637/(1-AB3637-AM3637))</f>
        <v>9.046666666666669</v>
      </c>
      <c r="AO3637" s="96">
        <v>1.3</v>
      </c>
      <c r="AP3637" s="93">
        <f>IF(BD!AJ3637="","",BD!AJ3637*BD!AO3637)</f>
        <v>9.360000000000001</v>
      </c>
      <c r="AQ3637" s="91">
        <f>BD!AM3637/BD!AK3637-1</f>
        <v>0</v>
      </c>
      <c r="AR3637" s="91">
        <f>IF(BD!AN3637="","",IF(BD!AJ3637="","",BD!AN3637/BD!AJ3637-1))</f>
        <v>0.25648148148148175</v>
      </c>
      <c r="AS3637" s="91" t="str">
        <f>IF(BD!AN3637="","",IF(BD!AN3637&lt;BD!AL3637,"ABAIXO DA META","DENTRO DA META"))</f>
        <v>DENTRO DA META</v>
      </c>
      <c r="AT3637" s="91" t="str">
        <f>IF(BD!AJ3637="","EM ANÁLISE",IF(BD!AP3637&gt;=BD!AN3637,"GO", "NO GO"))</f>
        <v>GO</v>
      </c>
      <c r="AU3637" s="97">
        <f>IF(AN3637="","",+BD!$AN3637-AJ3637)</f>
        <v>1.8466666666666685</v>
      </c>
      <c r="AV3637" s="98"/>
      <c r="AW3637" s="90">
        <f>BD!P3637*BD!AC3637</f>
        <v>57.775999999999996</v>
      </c>
      <c r="AX3637" s="90">
        <f>BD!V3637*BD!AC3637</f>
        <v>42.6098</v>
      </c>
      <c r="AY3637" s="90">
        <f>IF(BD!AN3637="","",BD!AN3637*BD!AC3637)</f>
        <v>108.56000000000003</v>
      </c>
      <c r="AZ3637" s="75" t="s">
        <v>5272</v>
      </c>
      <c r="BA3637" s="75" t="s">
        <v>124</v>
      </c>
      <c r="BB3637" s="75">
        <v>1</v>
      </c>
      <c r="BC3637" s="75" t="s">
        <v>125</v>
      </c>
      <c r="BD3637" s="99" t="s">
        <v>5257</v>
      </c>
      <c r="BE3637" s="100" t="s">
        <v>4</v>
      </c>
      <c r="BF3637" s="100" t="s">
        <v>4</v>
      </c>
      <c r="BG3637" s="99" t="s">
        <v>5258</v>
      </c>
      <c r="BH3637" s="101"/>
      <c r="BI3637" s="101"/>
      <c r="BJ3637" s="101"/>
      <c r="BK3637" s="101"/>
      <c r="BL3637" s="101"/>
      <c r="BM3637" s="101"/>
      <c r="BN3637" s="101"/>
      <c r="BO3637" s="103"/>
      <c r="BP3637" s="99">
        <v>140.622</v>
      </c>
      <c r="BQ3637" s="99">
        <v>121</v>
      </c>
      <c r="BR3637" s="101"/>
      <c r="BS3637" s="99" t="s">
        <v>5260</v>
      </c>
      <c r="BT3637" s="99" t="s">
        <v>5261</v>
      </c>
      <c r="BU3637" s="99">
        <v>5102</v>
      </c>
      <c r="BV3637" s="99"/>
      <c r="BW3637" s="99"/>
      <c r="BX3637" s="99"/>
      <c r="BY3637" s="99"/>
      <c r="BZ3637" s="99"/>
      <c r="CA3637" s="99"/>
      <c r="CB3637" s="99"/>
      <c r="CC3637" s="99">
        <v>102</v>
      </c>
      <c r="CD3637" s="99">
        <v>8</v>
      </c>
      <c r="CE3637" s="99">
        <v>8</v>
      </c>
      <c r="CF3637" s="99"/>
      <c r="CG3637" s="37" t="e">
        <f>VLOOKUP(Table_1[[#This Row],[EAN]],'[1]Planilha1'!$E:$R,13,0)</f>
        <v>#N/A</v>
      </c>
    </row>
    <row r="3638" ht="15" hidden="1">
      <c r="A3638" s="7"/>
      <c r="B3638" s="84" t="s">
        <v>2735</v>
      </c>
      <c r="C3638" s="75">
        <v>223023</v>
      </c>
      <c r="D3638" s="75">
        <v>12196210</v>
      </c>
      <c r="E3638" s="85">
        <v>7891000092606</v>
      </c>
      <c r="F3638" s="86" t="s">
        <v>4164</v>
      </c>
      <c r="G3638" s="75" t="s">
        <v>21</v>
      </c>
      <c r="H3638" s="75">
        <v>980</v>
      </c>
      <c r="I3638" s="87" t="s">
        <v>3069</v>
      </c>
      <c r="J3638" s="75" t="s">
        <v>683</v>
      </c>
      <c r="K3638" s="88" t="s">
        <v>84</v>
      </c>
      <c r="L3638" s="88">
        <v>360</v>
      </c>
      <c r="M3638" s="88">
        <v>0</v>
      </c>
      <c r="N3638" s="75" t="s">
        <v>85</v>
      </c>
      <c r="O3638" s="75" t="s">
        <v>122</v>
      </c>
      <c r="P3638" s="106">
        <v>1.3083333333333333</v>
      </c>
      <c r="Q3638" s="90">
        <f>(17/100+7.6/100+1.65/100)*P3638</f>
        <v>0.3434375</v>
      </c>
      <c r="R3638" s="104"/>
      <c r="S3638" s="104"/>
      <c r="T3638" s="104"/>
      <c r="U3638" s="104"/>
      <c r="V3638" s="90">
        <f>+P3638-Q3638+R3638+S3638+T3638+U3638</f>
        <v>0.9648958333333333</v>
      </c>
      <c r="W3638" s="91">
        <f>(1.02/100)</f>
        <v>1.02E-2</v>
      </c>
      <c r="X3638" s="91">
        <v>4.8E-3</v>
      </c>
      <c r="Y3638" s="91">
        <v>0.17</v>
      </c>
      <c r="Z3638" s="91">
        <v>1.65E-2</v>
      </c>
      <c r="AA3638" s="91">
        <v>7.6E-2</v>
      </c>
      <c r="AB3638" s="91">
        <f>SUM(W3638:AA3638)</f>
        <v>0.2775</v>
      </c>
      <c r="AC3638" s="75">
        <v>12</v>
      </c>
      <c r="AD3638" s="92">
        <f>IF(AL3638="","",+AC3638*AL3638)</f>
        <v>29.500000000000007</v>
      </c>
      <c r="AE3638" s="93">
        <f>IF(AL3638="","",+AL3638*AB3638)</f>
        <v>0.6821875000000003</v>
      </c>
      <c r="AF3638" s="92">
        <f>IF(AL3638="","",+AL3638-AE3638)</f>
        <v>1.7761458333333335</v>
      </c>
      <c r="AG3638" s="93">
        <f>+V3638</f>
        <v>0.9648958333333333</v>
      </c>
      <c r="AH3638" s="92">
        <f>IF(AF3638="","",+AF3638-AG3638)</f>
        <v>0.8112500000000002</v>
      </c>
      <c r="AI3638" s="92">
        <f>IF(AH3638="","",+AH3638*AC3638)</f>
        <v>9.735000000000003</v>
      </c>
      <c r="AJ3638" s="93">
        <v>2.458333333333334</v>
      </c>
      <c r="AK3638" s="94">
        <v>0.33</v>
      </c>
      <c r="AL3638" s="93">
        <f>IF(V3638=0,"",V3638/(1-AB3638-AK3638))</f>
        <v>2.458333333333334</v>
      </c>
      <c r="AM3638" s="95">
        <v>0.33</v>
      </c>
      <c r="AN3638" s="93">
        <f>IF(V3638=0,"",V3638/(1-AB3638-AM3638))</f>
        <v>2.458333333333334</v>
      </c>
      <c r="AO3638" s="96">
        <v>1.2</v>
      </c>
      <c r="AP3638" s="93">
        <f>IF(BD!AJ3638="","",BD!AJ3638*BD!AO3638)</f>
        <v>2.9500000000000006</v>
      </c>
      <c r="AQ3638" s="91">
        <f>BD!AM3638/BD!AK3638-1</f>
        <v>0</v>
      </c>
      <c r="AR3638" s="91">
        <f>IF(BD!AN3638="","",IF(BD!AJ3638="","",BD!AN3638/BD!AJ3638-1))</f>
        <v>0</v>
      </c>
      <c r="AS3638" s="91" t="str">
        <f>IF(BD!AN3638="","",IF(BD!AN3638&lt;BD!AL3638,"ABAIXO DA META","DENTRO DA META"))</f>
        <v>DENTRO DA META</v>
      </c>
      <c r="AT3638" s="91" t="str">
        <f>IF(BD!AJ3638="","EM ANÁLISE",IF(BD!AP3638&gt;=BD!AN3638,"GO", "NO GO"))</f>
        <v>GO</v>
      </c>
      <c r="AU3638" s="97">
        <f>IF(AN3638="","",+BD!$AN3638-AJ3638)</f>
        <v>0</v>
      </c>
      <c r="AV3638" s="98"/>
      <c r="AW3638" s="90">
        <f>BD!P3638*BD!AC3638</f>
        <v>15.7</v>
      </c>
      <c r="AX3638" s="90">
        <f>BD!V3638*BD!AC3638</f>
        <v>11.57875</v>
      </c>
      <c r="AY3638" s="90">
        <f>IF(BD!AN3638="","",BD!AN3638*BD!AC3638)</f>
        <v>29.500000000000007</v>
      </c>
      <c r="AZ3638" s="75" t="s">
        <v>5272</v>
      </c>
      <c r="BA3638" s="75" t="s">
        <v>124</v>
      </c>
      <c r="BB3638" s="75">
        <v>1</v>
      </c>
      <c r="BC3638" s="75" t="s">
        <v>125</v>
      </c>
      <c r="BD3638" s="99" t="s">
        <v>5257</v>
      </c>
      <c r="BE3638" s="100" t="s">
        <v>4</v>
      </c>
      <c r="BF3638" s="100" t="s">
        <v>4</v>
      </c>
      <c r="BG3638" s="99" t="s">
        <v>5258</v>
      </c>
      <c r="BH3638" s="101"/>
      <c r="BI3638" s="101"/>
      <c r="BJ3638" s="101"/>
      <c r="BK3638" s="101"/>
      <c r="BL3638" s="101"/>
      <c r="BM3638" s="101"/>
      <c r="BN3638" s="101"/>
      <c r="BO3638" s="103"/>
      <c r="BP3638" s="99">
        <v>140.622</v>
      </c>
      <c r="BQ3638" s="99">
        <v>121</v>
      </c>
      <c r="BR3638" s="101"/>
      <c r="BS3638" s="99" t="s">
        <v>5260</v>
      </c>
      <c r="BT3638" s="99" t="s">
        <v>5261</v>
      </c>
      <c r="BU3638" s="99">
        <v>5102</v>
      </c>
      <c r="BV3638" s="99"/>
      <c r="BW3638" s="99"/>
      <c r="BX3638" s="99"/>
      <c r="BY3638" s="99"/>
      <c r="BZ3638" s="99"/>
      <c r="CA3638" s="99"/>
      <c r="CB3638" s="99"/>
      <c r="CC3638" s="99">
        <v>102</v>
      </c>
      <c r="CD3638" s="99">
        <v>8</v>
      </c>
      <c r="CE3638" s="99">
        <v>8</v>
      </c>
      <c r="CF3638" s="99"/>
      <c r="CG3638" s="37" t="e">
        <f>VLOOKUP(Table_1[[#This Row],[EAN]],'[1]Planilha1'!$E:$R,13,0)</f>
        <v>#N/A</v>
      </c>
    </row>
    <row r="3639" ht="15" hidden="1">
      <c r="A3639" s="7"/>
      <c r="B3639" s="84" t="s">
        <v>2735</v>
      </c>
      <c r="C3639" s="75">
        <v>223024</v>
      </c>
      <c r="D3639" s="75">
        <v>12377690</v>
      </c>
      <c r="E3639" s="85">
        <v>7891000258453</v>
      </c>
      <c r="F3639" s="86" t="s">
        <v>4165</v>
      </c>
      <c r="G3639" s="75" t="s">
        <v>21</v>
      </c>
      <c r="H3639" s="75">
        <v>980</v>
      </c>
      <c r="I3639" s="87" t="s">
        <v>3069</v>
      </c>
      <c r="J3639" s="75" t="s">
        <v>683</v>
      </c>
      <c r="K3639" s="88" t="s">
        <v>84</v>
      </c>
      <c r="L3639" s="88">
        <v>30</v>
      </c>
      <c r="M3639" s="88">
        <v>0</v>
      </c>
      <c r="N3639" s="75" t="s">
        <v>85</v>
      </c>
      <c r="O3639" s="75" t="s">
        <v>122</v>
      </c>
      <c r="P3639" s="106">
        <v>4.814666666666667</v>
      </c>
      <c r="Q3639" s="90">
        <f>(17/100+7.6/100+1.65/100)*P3639</f>
        <v>1.2638500000000001</v>
      </c>
      <c r="R3639" s="104"/>
      <c r="S3639" s="104"/>
      <c r="T3639" s="104"/>
      <c r="U3639" s="104"/>
      <c r="V3639" s="90">
        <f>+P3639-Q3639+R3639+S3639+T3639+U3639</f>
        <v>3.5508166666666665</v>
      </c>
      <c r="W3639" s="91">
        <f>(1.02/100)</f>
        <v>1.02E-2</v>
      </c>
      <c r="X3639" s="91">
        <v>4.8E-3</v>
      </c>
      <c r="Y3639" s="91">
        <v>0.17</v>
      </c>
      <c r="Z3639" s="91">
        <v>1.65E-2</v>
      </c>
      <c r="AA3639" s="91">
        <v>7.6E-2</v>
      </c>
      <c r="AB3639" s="91">
        <f>SUM(W3639:AA3639)</f>
        <v>0.2775</v>
      </c>
      <c r="AC3639" s="75">
        <v>12</v>
      </c>
      <c r="AD3639" s="92">
        <f>IF(AL3639="","",+AC3639*AL3639)</f>
        <v>108.56000000000003</v>
      </c>
      <c r="AE3639" s="93">
        <f>IF(AL3639="","",+AL3639*AB3639)</f>
        <v>2.510450000000001</v>
      </c>
      <c r="AF3639" s="92">
        <f>IF(AL3639="","",+AL3639-AE3639)</f>
        <v>6.536216666666668</v>
      </c>
      <c r="AG3639" s="93">
        <f>+V3639</f>
        <v>3.5508166666666665</v>
      </c>
      <c r="AH3639" s="92">
        <f>IF(AF3639="","",+AF3639-AG3639)</f>
        <v>2.9854000000000016</v>
      </c>
      <c r="AI3639" s="92">
        <f>IF(AH3639="","",+AH3639*AC3639)</f>
        <v>35.82480000000002</v>
      </c>
      <c r="AJ3639" s="93">
        <v>9.046666666666669</v>
      </c>
      <c r="AK3639" s="94">
        <v>0.33</v>
      </c>
      <c r="AL3639" s="93">
        <f>IF(V3639=0,"",V3639/(1-AB3639-AK3639))</f>
        <v>9.046666666666669</v>
      </c>
      <c r="AM3639" s="95">
        <v>0.33</v>
      </c>
      <c r="AN3639" s="93">
        <f>IF(V3639=0,"",V3639/(1-AB3639-AM3639))</f>
        <v>9.046666666666669</v>
      </c>
      <c r="AO3639" s="96">
        <v>1.2</v>
      </c>
      <c r="AP3639" s="93">
        <f>IF(BD!AJ3639="","",BD!AJ3639*BD!AO3639)</f>
        <v>10.856000000000002</v>
      </c>
      <c r="AQ3639" s="91">
        <f>BD!AM3639/BD!AK3639-1</f>
        <v>0</v>
      </c>
      <c r="AR3639" s="91">
        <f>IF(BD!AN3639="","",IF(BD!AJ3639="","",BD!AN3639/BD!AJ3639-1))</f>
        <v>0</v>
      </c>
      <c r="AS3639" s="91" t="str">
        <f>IF(BD!AN3639="","",IF(BD!AN3639&lt;BD!AL3639,"ABAIXO DA META","DENTRO DA META"))</f>
        <v>DENTRO DA META</v>
      </c>
      <c r="AT3639" s="91" t="str">
        <f>IF(BD!AJ3639="","EM ANÁLISE",IF(BD!AP3639&gt;=BD!AN3639,"GO", "NO GO"))</f>
        <v>GO</v>
      </c>
      <c r="AU3639" s="97">
        <f>IF(AN3639="","",+BD!$AN3639-AJ3639)</f>
        <v>0</v>
      </c>
      <c r="AV3639" s="98"/>
      <c r="AW3639" s="90">
        <f>BD!P3639*BD!AC3639</f>
        <v>57.775999999999996</v>
      </c>
      <c r="AX3639" s="90">
        <f>BD!V3639*BD!AC3639</f>
        <v>42.6098</v>
      </c>
      <c r="AY3639" s="90">
        <f>IF(BD!AN3639="","",BD!AN3639*BD!AC3639)</f>
        <v>108.56000000000003</v>
      </c>
      <c r="AZ3639" s="75" t="s">
        <v>5272</v>
      </c>
      <c r="BA3639" s="75" t="s">
        <v>124</v>
      </c>
      <c r="BB3639" s="75">
        <v>1</v>
      </c>
      <c r="BC3639" s="75" t="s">
        <v>125</v>
      </c>
      <c r="BD3639" s="99" t="s">
        <v>5257</v>
      </c>
      <c r="BE3639" s="100" t="s">
        <v>4</v>
      </c>
      <c r="BF3639" s="100" t="s">
        <v>4</v>
      </c>
      <c r="BG3639" s="99" t="s">
        <v>5258</v>
      </c>
      <c r="BH3639" s="101"/>
      <c r="BI3639" s="101"/>
      <c r="BJ3639" s="101"/>
      <c r="BK3639" s="101"/>
      <c r="BL3639" s="101"/>
      <c r="BM3639" s="101"/>
      <c r="BN3639" s="101"/>
      <c r="BO3639" s="103"/>
      <c r="BP3639" s="99">
        <v>140.622</v>
      </c>
      <c r="BQ3639" s="99">
        <v>121</v>
      </c>
      <c r="BR3639" s="101"/>
      <c r="BS3639" s="99" t="s">
        <v>5260</v>
      </c>
      <c r="BT3639" s="99" t="s">
        <v>5261</v>
      </c>
      <c r="BU3639" s="99">
        <v>5102</v>
      </c>
      <c r="BV3639" s="99"/>
      <c r="BW3639" s="99"/>
      <c r="BX3639" s="99"/>
      <c r="BY3639" s="99"/>
      <c r="BZ3639" s="99"/>
      <c r="CA3639" s="99"/>
      <c r="CB3639" s="99"/>
      <c r="CC3639" s="99">
        <v>102</v>
      </c>
      <c r="CD3639" s="99">
        <v>8</v>
      </c>
      <c r="CE3639" s="99">
        <v>8</v>
      </c>
      <c r="CF3639" s="99"/>
      <c r="CG3639" s="37" t="e">
        <f>VLOOKUP(Table_1[[#This Row],[EAN]],'[1]Planilha1'!$E:$R,13,0)</f>
        <v>#N/A</v>
      </c>
    </row>
    <row r="3640" ht="15" hidden="1">
      <c r="A3640" s="7"/>
      <c r="B3640" s="84" t="s">
        <v>2735</v>
      </c>
      <c r="C3640" s="75">
        <v>223025</v>
      </c>
      <c r="D3640" s="75">
        <v>12368428</v>
      </c>
      <c r="E3640" s="85">
        <v>7891000256152</v>
      </c>
      <c r="F3640" s="86" t="s">
        <v>4166</v>
      </c>
      <c r="G3640" s="75" t="s">
        <v>21</v>
      </c>
      <c r="H3640" s="75">
        <v>980</v>
      </c>
      <c r="I3640" s="87" t="s">
        <v>3069</v>
      </c>
      <c r="J3640" s="75" t="s">
        <v>683</v>
      </c>
      <c r="K3640" s="88" t="s">
        <v>84</v>
      </c>
      <c r="L3640" s="88">
        <v>30</v>
      </c>
      <c r="M3640" s="88">
        <v>0</v>
      </c>
      <c r="N3640" s="75" t="s">
        <v>85</v>
      </c>
      <c r="O3640" s="75" t="s">
        <v>122</v>
      </c>
      <c r="P3640" s="106">
        <v>4.814666666666667</v>
      </c>
      <c r="Q3640" s="90">
        <f>(17/100+7.6/100+1.65/100)*P3640</f>
        <v>1.2638500000000001</v>
      </c>
      <c r="R3640" s="104"/>
      <c r="S3640" s="104"/>
      <c r="T3640" s="104"/>
      <c r="U3640" s="104"/>
      <c r="V3640" s="90">
        <f>+P3640-Q3640+R3640+S3640+T3640+U3640</f>
        <v>3.5508166666666665</v>
      </c>
      <c r="W3640" s="91">
        <f>(1.02/100)</f>
        <v>1.02E-2</v>
      </c>
      <c r="X3640" s="91">
        <v>4.8E-3</v>
      </c>
      <c r="Y3640" s="91">
        <v>0.17</v>
      </c>
      <c r="Z3640" s="91">
        <v>1.65E-2</v>
      </c>
      <c r="AA3640" s="91">
        <v>7.6E-2</v>
      </c>
      <c r="AB3640" s="91">
        <f>SUM(W3640:AA3640)</f>
        <v>0.2775</v>
      </c>
      <c r="AC3640" s="75">
        <v>12</v>
      </c>
      <c r="AD3640" s="92">
        <f>IF(AL3640="","",+AC3640*AL3640)</f>
        <v>108.56000000000003</v>
      </c>
      <c r="AE3640" s="93">
        <f>IF(AL3640="","",+AL3640*AB3640)</f>
        <v>2.510450000000001</v>
      </c>
      <c r="AF3640" s="92">
        <f>IF(AL3640="","",+AL3640-AE3640)</f>
        <v>6.536216666666668</v>
      </c>
      <c r="AG3640" s="93">
        <f>+V3640</f>
        <v>3.5508166666666665</v>
      </c>
      <c r="AH3640" s="92">
        <f>IF(AF3640="","",+AF3640-AG3640)</f>
        <v>2.9854000000000016</v>
      </c>
      <c r="AI3640" s="92">
        <f>IF(AH3640="","",+AH3640*AC3640)</f>
        <v>35.82480000000002</v>
      </c>
      <c r="AJ3640" s="93">
        <v>7.2</v>
      </c>
      <c r="AK3640" s="94">
        <v>0.33</v>
      </c>
      <c r="AL3640" s="93">
        <f>IF(V3640=0,"",V3640/(1-AB3640-AK3640))</f>
        <v>9.046666666666669</v>
      </c>
      <c r="AM3640" s="95">
        <v>0.33</v>
      </c>
      <c r="AN3640" s="93">
        <f>IF(V3640=0,"",V3640/(1-AB3640-AM3640))</f>
        <v>9.046666666666669</v>
      </c>
      <c r="AO3640" s="96">
        <v>1.3</v>
      </c>
      <c r="AP3640" s="93">
        <f>IF(BD!AJ3640="","",BD!AJ3640*BD!AO3640)</f>
        <v>9.360000000000001</v>
      </c>
      <c r="AQ3640" s="91">
        <f>BD!AM3640/BD!AK3640-1</f>
        <v>0</v>
      </c>
      <c r="AR3640" s="91">
        <f>IF(BD!AN3640="","",IF(BD!AJ3640="","",BD!AN3640/BD!AJ3640-1))</f>
        <v>0.25648148148148175</v>
      </c>
      <c r="AS3640" s="91" t="str">
        <f>IF(BD!AN3640="","",IF(BD!AN3640&lt;BD!AL3640,"ABAIXO DA META","DENTRO DA META"))</f>
        <v>DENTRO DA META</v>
      </c>
      <c r="AT3640" s="91" t="str">
        <f>IF(BD!AJ3640="","EM ANÁLISE",IF(BD!AP3640&gt;=BD!AN3640,"GO", "NO GO"))</f>
        <v>GO</v>
      </c>
      <c r="AU3640" s="97">
        <f>IF(AN3640="","",+BD!$AN3640-AJ3640)</f>
        <v>1.8466666666666685</v>
      </c>
      <c r="AV3640" s="98"/>
      <c r="AW3640" s="90">
        <f>BD!P3640*BD!AC3640</f>
        <v>57.775999999999996</v>
      </c>
      <c r="AX3640" s="90">
        <f>BD!V3640*BD!AC3640</f>
        <v>42.6098</v>
      </c>
      <c r="AY3640" s="90">
        <f>IF(BD!AN3640="","",BD!AN3640*BD!AC3640)</f>
        <v>108.56000000000003</v>
      </c>
      <c r="AZ3640" s="75" t="s">
        <v>5272</v>
      </c>
      <c r="BA3640" s="75" t="s">
        <v>124</v>
      </c>
      <c r="BB3640" s="75">
        <v>1</v>
      </c>
      <c r="BC3640" s="75" t="s">
        <v>125</v>
      </c>
      <c r="BD3640" s="99" t="s">
        <v>5257</v>
      </c>
      <c r="BE3640" s="100" t="s">
        <v>4</v>
      </c>
      <c r="BF3640" s="100" t="s">
        <v>4</v>
      </c>
      <c r="BG3640" s="99" t="s">
        <v>5258</v>
      </c>
      <c r="BH3640" s="101"/>
      <c r="BI3640" s="101"/>
      <c r="BJ3640" s="101"/>
      <c r="BK3640" s="101"/>
      <c r="BL3640" s="101"/>
      <c r="BM3640" s="101"/>
      <c r="BN3640" s="101"/>
      <c r="BO3640" s="103"/>
      <c r="BP3640" s="99">
        <v>140.622</v>
      </c>
      <c r="BQ3640" s="99">
        <v>121</v>
      </c>
      <c r="BR3640" s="101"/>
      <c r="BS3640" s="99" t="s">
        <v>5260</v>
      </c>
      <c r="BT3640" s="99" t="s">
        <v>5261</v>
      </c>
      <c r="BU3640" s="99">
        <v>5102</v>
      </c>
      <c r="BV3640" s="99"/>
      <c r="BW3640" s="99"/>
      <c r="BX3640" s="99"/>
      <c r="BY3640" s="99"/>
      <c r="BZ3640" s="99"/>
      <c r="CA3640" s="99"/>
      <c r="CB3640" s="99"/>
      <c r="CC3640" s="99">
        <v>102</v>
      </c>
      <c r="CD3640" s="99">
        <v>8</v>
      </c>
      <c r="CE3640" s="99">
        <v>8</v>
      </c>
      <c r="CF3640" s="99"/>
      <c r="CG3640" s="37" t="e">
        <f>VLOOKUP(Table_1[[#This Row],[EAN]],'[1]Planilha1'!$E:$R,13,0)</f>
        <v>#N/A</v>
      </c>
    </row>
    <row r="3641" ht="15" hidden="1">
      <c r="A3641" s="7"/>
      <c r="B3641" s="84" t="s">
        <v>2735</v>
      </c>
      <c r="C3641" s="75">
        <v>223026</v>
      </c>
      <c r="D3641" s="75">
        <v>12350191</v>
      </c>
      <c r="E3641" s="85">
        <v>7891000251133</v>
      </c>
      <c r="F3641" s="86" t="s">
        <v>4167</v>
      </c>
      <c r="G3641" s="75" t="s">
        <v>21</v>
      </c>
      <c r="H3641" s="75">
        <v>980</v>
      </c>
      <c r="I3641" s="87" t="s">
        <v>3069</v>
      </c>
      <c r="J3641" s="75" t="s">
        <v>3972</v>
      </c>
      <c r="K3641" s="88" t="s">
        <v>84</v>
      </c>
      <c r="L3641" s="88">
        <v>540</v>
      </c>
      <c r="M3641" s="88">
        <v>0</v>
      </c>
      <c r="N3641" s="75" t="s">
        <v>85</v>
      </c>
      <c r="O3641" s="75" t="s">
        <v>122</v>
      </c>
      <c r="P3641" s="106"/>
      <c r="Q3641" s="90">
        <f>(17/100+7.6/100+1.65/100)*P3641</f>
        <v>0</v>
      </c>
      <c r="R3641" s="104"/>
      <c r="S3641" s="104"/>
      <c r="T3641" s="104"/>
      <c r="U3641" s="104"/>
      <c r="V3641" s="90">
        <f>+P3641-Q3641+R3641+S3641+T3641+U3641</f>
        <v>0</v>
      </c>
      <c r="W3641" s="91">
        <f>(1.02/100)</f>
        <v>1.02E-2</v>
      </c>
      <c r="X3641" s="91">
        <v>4.8E-3</v>
      </c>
      <c r="Y3641" s="91">
        <v>0.17</v>
      </c>
      <c r="Z3641" s="91">
        <v>1.65E-2</v>
      </c>
      <c r="AA3641" s="91">
        <v>7.6E-2</v>
      </c>
      <c r="AB3641" s="91">
        <f>SUM(W3641:AA3641)</f>
        <v>0.2775</v>
      </c>
      <c r="AC3641" s="75">
        <v>12</v>
      </c>
      <c r="AD3641" s="92">
        <f>IF(AL3641="","",+AC3641*AL3641)</f>
      </c>
      <c r="AE3641" s="93">
        <f>IF(AL3641="","",+AL3641*AB3641)</f>
      </c>
      <c r="AF3641" s="92">
        <f>IF(AL3641="","",+AL3641-AE3641)</f>
      </c>
      <c r="AG3641" s="93">
        <f>+V3641</f>
        <v>0</v>
      </c>
      <c r="AH3641" s="92">
        <f>IF(AF3641="","",+AF3641-AG3641)</f>
      </c>
      <c r="AI3641" s="92">
        <f>IF(AH3641="","",+AH3641*AC3641)</f>
      </c>
      <c r="AJ3641" s="93"/>
      <c r="AK3641" s="94">
        <v>0.33</v>
      </c>
      <c r="AL3641" s="93">
        <f>IF(V3641=0,"",V3641/(1-AB3641-AK3641))</f>
      </c>
      <c r="AM3641" s="95">
        <v>0.33</v>
      </c>
      <c r="AN3641" s="93">
        <f>IF(V3641=0,"",V3641/(1-AB3641-AM3641))</f>
      </c>
      <c r="AO3641" s="96">
        <v>1.2</v>
      </c>
      <c r="AP3641" s="93">
        <f>IF(BD!AJ3641="","",BD!AJ3641*BD!AO3641)</f>
      </c>
      <c r="AQ3641" s="91">
        <f>BD!AM3641/BD!AK3641-1</f>
        <v>0</v>
      </c>
      <c r="AR3641" s="91">
        <f>IF(BD!AN3641="","",IF(BD!AJ3641="","",BD!AN3641/BD!AJ3641-1))</f>
      </c>
      <c r="AS3641" s="91">
        <f>IF(BD!AN3641="","",IF(BD!AN3641&lt;BD!AL3641,"ABAIXO DA META","DENTRO DA META"))</f>
      </c>
      <c r="AT3641" s="91" t="str">
        <f>IF(BD!AJ3641="","EM ANÁLISE",IF(BD!AP3641&gt;=BD!AN3641,"GO", "NO GO"))</f>
        <v>EM ANÁLISE</v>
      </c>
      <c r="AU3641" s="97">
        <f>IF(AN3641="","",+BD!$AN3641-AJ3641)</f>
      </c>
      <c r="AV3641" s="98"/>
      <c r="AW3641" s="90">
        <f>BD!P3641*BD!AC3641</f>
        <v>0</v>
      </c>
      <c r="AX3641" s="90">
        <f>BD!V3641*BD!AC3641</f>
        <v>0</v>
      </c>
      <c r="AY3641" s="90">
        <f>IF(BD!AN3641="","",BD!AN3641*BD!AC3641)</f>
      </c>
      <c r="AZ3641" s="75" t="s">
        <v>123</v>
      </c>
      <c r="BA3641" s="75" t="s">
        <v>124</v>
      </c>
      <c r="BB3641" s="75">
        <v>1</v>
      </c>
      <c r="BC3641" s="75" t="s">
        <v>125</v>
      </c>
      <c r="BD3641" s="104"/>
      <c r="BE3641" s="104"/>
      <c r="BF3641" s="101"/>
      <c r="BG3641" s="101"/>
      <c r="BH3641" s="101"/>
      <c r="BI3641" s="101"/>
      <c r="BJ3641" s="101"/>
      <c r="BK3641" s="101"/>
      <c r="BL3641" s="101"/>
      <c r="BM3641" s="101"/>
      <c r="BN3641" s="101"/>
      <c r="BO3641" s="103"/>
      <c r="BP3641" s="101"/>
      <c r="BQ3641" s="101"/>
      <c r="BR3641" s="101"/>
      <c r="BS3641" s="101"/>
      <c r="BT3641" s="101"/>
      <c r="BU3641" s="101"/>
      <c r="BV3641" s="101"/>
      <c r="BW3641" s="101"/>
      <c r="BX3641" s="101"/>
      <c r="BY3641" s="101"/>
      <c r="BZ3641" s="101"/>
      <c r="CA3641" s="101"/>
      <c r="CB3641" s="101"/>
      <c r="CC3641" s="101"/>
      <c r="CD3641" s="101"/>
      <c r="CE3641" s="101"/>
      <c r="CF3641" s="101"/>
      <c r="CG3641" s="37" t="e">
        <f>VLOOKUP(Table_1[[#This Row],[EAN]],'[1]Planilha1'!$E:$R,13,0)</f>
        <v>#N/A</v>
      </c>
    </row>
    <row r="3642" ht="15" hidden="1">
      <c r="A3642" s="7"/>
      <c r="B3642" s="84" t="s">
        <v>2735</v>
      </c>
      <c r="C3642" s="75">
        <v>223027</v>
      </c>
      <c r="D3642" s="75">
        <v>12368385</v>
      </c>
      <c r="E3642" s="85">
        <v>7891000256138</v>
      </c>
      <c r="F3642" s="86" t="s">
        <v>4168</v>
      </c>
      <c r="G3642" s="75" t="s">
        <v>21</v>
      </c>
      <c r="H3642" s="75">
        <v>980</v>
      </c>
      <c r="I3642" s="87" t="s">
        <v>3069</v>
      </c>
      <c r="J3642" s="75" t="s">
        <v>3972</v>
      </c>
      <c r="K3642" s="88" t="s">
        <v>84</v>
      </c>
      <c r="L3642" s="88">
        <v>30</v>
      </c>
      <c r="M3642" s="88">
        <v>0</v>
      </c>
      <c r="N3642" s="75" t="s">
        <v>85</v>
      </c>
      <c r="O3642" s="75" t="s">
        <v>122</v>
      </c>
      <c r="P3642" s="106">
        <v>4.814666666666667</v>
      </c>
      <c r="Q3642" s="90">
        <f>(17/100+7.6/100+1.65/100)*P3642</f>
        <v>1.2638500000000001</v>
      </c>
      <c r="R3642" s="104"/>
      <c r="S3642" s="104"/>
      <c r="T3642" s="104"/>
      <c r="U3642" s="104"/>
      <c r="V3642" s="90">
        <f>+P3642-Q3642+R3642+S3642+T3642+U3642</f>
        <v>3.5508166666666665</v>
      </c>
      <c r="W3642" s="91">
        <f>(1.02/100)</f>
        <v>1.02E-2</v>
      </c>
      <c r="X3642" s="91">
        <v>4.8E-3</v>
      </c>
      <c r="Y3642" s="91">
        <v>0.17</v>
      </c>
      <c r="Z3642" s="91">
        <v>1.65E-2</v>
      </c>
      <c r="AA3642" s="91">
        <v>7.6E-2</v>
      </c>
      <c r="AB3642" s="91">
        <f>SUM(W3642:AA3642)</f>
        <v>0.2775</v>
      </c>
      <c r="AC3642" s="75">
        <v>12</v>
      </c>
      <c r="AD3642" s="92">
        <f>IF(AL3642="","",+AC3642*AL3642)</f>
        <v>108.56000000000003</v>
      </c>
      <c r="AE3642" s="93">
        <f>IF(AL3642="","",+AL3642*AB3642)</f>
        <v>2.510450000000001</v>
      </c>
      <c r="AF3642" s="92">
        <f>IF(AL3642="","",+AL3642-AE3642)</f>
        <v>6.536216666666668</v>
      </c>
      <c r="AG3642" s="93">
        <f>+V3642</f>
        <v>3.5508166666666665</v>
      </c>
      <c r="AH3642" s="92">
        <f>IF(AF3642="","",+AF3642-AG3642)</f>
        <v>2.9854000000000016</v>
      </c>
      <c r="AI3642" s="92">
        <f>IF(AH3642="","",+AH3642*AC3642)</f>
        <v>35.82480000000002</v>
      </c>
      <c r="AJ3642" s="93">
        <v>7.2</v>
      </c>
      <c r="AK3642" s="94">
        <v>0.33</v>
      </c>
      <c r="AL3642" s="93">
        <f>IF(V3642=0,"",V3642/(1-AB3642-AK3642))</f>
        <v>9.046666666666669</v>
      </c>
      <c r="AM3642" s="95">
        <v>0.33</v>
      </c>
      <c r="AN3642" s="93">
        <f>IF(V3642=0,"",V3642/(1-AB3642-AM3642))</f>
        <v>9.046666666666669</v>
      </c>
      <c r="AO3642" s="96">
        <v>1.3</v>
      </c>
      <c r="AP3642" s="93">
        <f>IF(BD!AJ3642="","",BD!AJ3642*BD!AO3642)</f>
        <v>9.360000000000001</v>
      </c>
      <c r="AQ3642" s="91">
        <f>BD!AM3642/BD!AK3642-1</f>
        <v>0</v>
      </c>
      <c r="AR3642" s="91">
        <f>IF(BD!AN3642="","",IF(BD!AJ3642="","",BD!AN3642/BD!AJ3642-1))</f>
        <v>0.25648148148148175</v>
      </c>
      <c r="AS3642" s="91" t="str">
        <f>IF(BD!AN3642="","",IF(BD!AN3642&lt;BD!AL3642,"ABAIXO DA META","DENTRO DA META"))</f>
        <v>DENTRO DA META</v>
      </c>
      <c r="AT3642" s="91" t="str">
        <f>IF(BD!AJ3642="","EM ANÁLISE",IF(BD!AP3642&gt;=BD!AN3642,"GO", "NO GO"))</f>
        <v>GO</v>
      </c>
      <c r="AU3642" s="97">
        <f>IF(AN3642="","",+BD!$AN3642-AJ3642)</f>
        <v>1.8466666666666685</v>
      </c>
      <c r="AV3642" s="98"/>
      <c r="AW3642" s="90">
        <f>BD!P3642*BD!AC3642</f>
        <v>57.775999999999996</v>
      </c>
      <c r="AX3642" s="90">
        <f>BD!V3642*BD!AC3642</f>
        <v>42.6098</v>
      </c>
      <c r="AY3642" s="90">
        <f>IF(BD!AN3642="","",BD!AN3642*BD!AC3642)</f>
        <v>108.56000000000003</v>
      </c>
      <c r="AZ3642" s="75" t="s">
        <v>5272</v>
      </c>
      <c r="BA3642" s="75" t="s">
        <v>124</v>
      </c>
      <c r="BB3642" s="75">
        <v>1</v>
      </c>
      <c r="BC3642" s="75" t="s">
        <v>125</v>
      </c>
      <c r="BD3642" s="99" t="s">
        <v>5257</v>
      </c>
      <c r="BE3642" s="100" t="s">
        <v>4</v>
      </c>
      <c r="BF3642" s="100" t="s">
        <v>4</v>
      </c>
      <c r="BG3642" s="99" t="s">
        <v>5258</v>
      </c>
      <c r="BH3642" s="101"/>
      <c r="BI3642" s="101"/>
      <c r="BJ3642" s="101"/>
      <c r="BK3642" s="101"/>
      <c r="BL3642" s="101"/>
      <c r="BM3642" s="101"/>
      <c r="BN3642" s="101"/>
      <c r="BO3642" s="103"/>
      <c r="BP3642" s="99">
        <v>140.622</v>
      </c>
      <c r="BQ3642" s="99">
        <v>121</v>
      </c>
      <c r="BR3642" s="101"/>
      <c r="BS3642" s="99" t="s">
        <v>5260</v>
      </c>
      <c r="BT3642" s="99" t="s">
        <v>5261</v>
      </c>
      <c r="BU3642" s="99">
        <v>5102</v>
      </c>
      <c r="BV3642" s="99"/>
      <c r="BW3642" s="99"/>
      <c r="BX3642" s="99"/>
      <c r="BY3642" s="99"/>
      <c r="BZ3642" s="99"/>
      <c r="CA3642" s="99"/>
      <c r="CB3642" s="99"/>
      <c r="CC3642" s="99">
        <v>102</v>
      </c>
      <c r="CD3642" s="99">
        <v>8</v>
      </c>
      <c r="CE3642" s="99">
        <v>8</v>
      </c>
      <c r="CF3642" s="99"/>
      <c r="CG3642" s="37" t="e">
        <f>VLOOKUP(Table_1[[#This Row],[EAN]],'[1]Planilha1'!$E:$R,13,0)</f>
        <v>#N/A</v>
      </c>
    </row>
    <row r="3643" ht="15" hidden="1">
      <c r="A3643" s="7"/>
      <c r="B3643" s="84" t="s">
        <v>2735</v>
      </c>
      <c r="C3643" s="75">
        <v>223028</v>
      </c>
      <c r="D3643" s="75">
        <v>414602</v>
      </c>
      <c r="E3643" s="85">
        <v>7891000460207</v>
      </c>
      <c r="F3643" s="86" t="s">
        <v>4169</v>
      </c>
      <c r="G3643" s="75" t="s">
        <v>21</v>
      </c>
      <c r="H3643" s="75">
        <v>980</v>
      </c>
      <c r="I3643" s="87" t="s">
        <v>3069</v>
      </c>
      <c r="J3643" s="75" t="s">
        <v>683</v>
      </c>
      <c r="K3643" s="88" t="s">
        <v>84</v>
      </c>
      <c r="L3643" s="88">
        <v>540</v>
      </c>
      <c r="M3643" s="88">
        <v>0</v>
      </c>
      <c r="N3643" s="75" t="s">
        <v>85</v>
      </c>
      <c r="O3643" s="75" t="s">
        <v>122</v>
      </c>
      <c r="P3643" s="106">
        <v>1.3083333333333333</v>
      </c>
      <c r="Q3643" s="90">
        <f>(17/100+7.6/100+1.65/100)*P3643</f>
        <v>0.3434375</v>
      </c>
      <c r="R3643" s="104"/>
      <c r="S3643" s="104"/>
      <c r="T3643" s="104"/>
      <c r="U3643" s="104"/>
      <c r="V3643" s="90">
        <f>+P3643-Q3643+R3643+S3643+T3643+U3643</f>
        <v>0.9648958333333333</v>
      </c>
      <c r="W3643" s="91">
        <f>(1.02/100)</f>
        <v>1.02E-2</v>
      </c>
      <c r="X3643" s="91">
        <v>4.8E-3</v>
      </c>
      <c r="Y3643" s="91">
        <v>0.17</v>
      </c>
      <c r="Z3643" s="91">
        <v>1.65E-2</v>
      </c>
      <c r="AA3643" s="91">
        <v>7.6E-2</v>
      </c>
      <c r="AB3643" s="91">
        <f>SUM(W3643:AA3643)</f>
        <v>0.2775</v>
      </c>
      <c r="AC3643" s="75">
        <v>12</v>
      </c>
      <c r="AD3643" s="92">
        <f>IF(AL3643="","",+AC3643*AL3643)</f>
        <v>29.500000000000007</v>
      </c>
      <c r="AE3643" s="93">
        <f>IF(AL3643="","",+AL3643*AB3643)</f>
        <v>0.6821875000000003</v>
      </c>
      <c r="AF3643" s="92">
        <f>IF(AL3643="","",+AL3643-AE3643)</f>
        <v>1.7761458333333335</v>
      </c>
      <c r="AG3643" s="93">
        <f>+V3643</f>
        <v>0.9648958333333333</v>
      </c>
      <c r="AH3643" s="92">
        <f>IF(AF3643="","",+AF3643-AG3643)</f>
        <v>0.8112500000000002</v>
      </c>
      <c r="AI3643" s="92">
        <f>IF(AH3643="","",+AH3643*AC3643)</f>
        <v>9.735000000000003</v>
      </c>
      <c r="AJ3643" s="93">
        <v>2.05</v>
      </c>
      <c r="AK3643" s="94">
        <v>0.33</v>
      </c>
      <c r="AL3643" s="93">
        <f>IF(V3643=0,"",V3643/(1-AB3643-AK3643))</f>
        <v>2.458333333333334</v>
      </c>
      <c r="AM3643" s="95">
        <v>0.33</v>
      </c>
      <c r="AN3643" s="93">
        <f>IF(V3643=0,"",V3643/(1-AB3643-AM3643))</f>
        <v>2.458333333333334</v>
      </c>
      <c r="AO3643" s="96">
        <v>1.2</v>
      </c>
      <c r="AP3643" s="93">
        <f>IF(BD!AJ3643="","",BD!AJ3643*BD!AO3643)</f>
        <v>2.4599999999999995</v>
      </c>
      <c r="AQ3643" s="91">
        <f>BD!AM3643/BD!AK3643-1</f>
        <v>0</v>
      </c>
      <c r="AR3643" s="91">
        <f>IF(BD!AN3643="","",IF(BD!AJ3643="","",BD!AN3643/BD!AJ3643-1))</f>
        <v>0.19918699186991917</v>
      </c>
      <c r="AS3643" s="91" t="str">
        <f>IF(BD!AN3643="","",IF(BD!AN3643&lt;BD!AL3643,"ABAIXO DA META","DENTRO DA META"))</f>
        <v>DENTRO DA META</v>
      </c>
      <c r="AT3643" s="91" t="str">
        <f>IF(BD!AJ3643="","EM ANÁLISE",IF(BD!AP3643&gt;=BD!AN3643,"GO", "NO GO"))</f>
        <v>GO</v>
      </c>
      <c r="AU3643" s="97">
        <f>IF(AN3643="","",+BD!$AN3643-AJ3643)</f>
        <v>0.4083333333333341</v>
      </c>
      <c r="AV3643" s="98"/>
      <c r="AW3643" s="90">
        <f>BD!P3643*BD!AC3643</f>
        <v>15.7</v>
      </c>
      <c r="AX3643" s="90">
        <f>BD!V3643*BD!AC3643</f>
        <v>11.57875</v>
      </c>
      <c r="AY3643" s="90">
        <f>IF(BD!AN3643="","",BD!AN3643*BD!AC3643)</f>
        <v>29.500000000000007</v>
      </c>
      <c r="AZ3643" s="75" t="s">
        <v>5272</v>
      </c>
      <c r="BA3643" s="75" t="s">
        <v>124</v>
      </c>
      <c r="BB3643" s="75">
        <v>1</v>
      </c>
      <c r="BC3643" s="75" t="s">
        <v>125</v>
      </c>
      <c r="BD3643" s="99" t="s">
        <v>5257</v>
      </c>
      <c r="BE3643" s="100" t="s">
        <v>4</v>
      </c>
      <c r="BF3643" s="100" t="s">
        <v>4</v>
      </c>
      <c r="BG3643" s="99" t="s">
        <v>5258</v>
      </c>
      <c r="BH3643" s="101"/>
      <c r="BI3643" s="101"/>
      <c r="BJ3643" s="101"/>
      <c r="BK3643" s="101"/>
      <c r="BL3643" s="101"/>
      <c r="BM3643" s="101"/>
      <c r="BN3643" s="101"/>
      <c r="BO3643" s="103"/>
      <c r="BP3643" s="99">
        <v>140.622</v>
      </c>
      <c r="BQ3643" s="99">
        <v>121</v>
      </c>
      <c r="BR3643" s="101"/>
      <c r="BS3643" s="99" t="s">
        <v>5260</v>
      </c>
      <c r="BT3643" s="99" t="s">
        <v>5261</v>
      </c>
      <c r="BU3643" s="99">
        <v>5102</v>
      </c>
      <c r="BV3643" s="99"/>
      <c r="BW3643" s="99"/>
      <c r="BX3643" s="99"/>
      <c r="BY3643" s="99"/>
      <c r="BZ3643" s="99"/>
      <c r="CA3643" s="99"/>
      <c r="CB3643" s="99"/>
      <c r="CC3643" s="99">
        <v>102</v>
      </c>
      <c r="CD3643" s="99">
        <v>8</v>
      </c>
      <c r="CE3643" s="99">
        <v>8</v>
      </c>
      <c r="CF3643" s="99"/>
      <c r="CG3643" s="37" t="e">
        <f>VLOOKUP(Table_1[[#This Row],[EAN]],'[1]Planilha1'!$E:$R,13,0)</f>
        <v>#N/A</v>
      </c>
    </row>
    <row r="3644" ht="15" hidden="1">
      <c r="A3644" s="7"/>
      <c r="B3644" s="84" t="s">
        <v>2735</v>
      </c>
      <c r="C3644" s="75">
        <v>223029</v>
      </c>
      <c r="D3644" s="75">
        <v>12316706</v>
      </c>
      <c r="E3644" s="85">
        <v>7891000118580</v>
      </c>
      <c r="F3644" s="86" t="s">
        <v>4170</v>
      </c>
      <c r="G3644" s="75" t="s">
        <v>21</v>
      </c>
      <c r="H3644" s="75">
        <v>980</v>
      </c>
      <c r="I3644" s="87" t="s">
        <v>3069</v>
      </c>
      <c r="J3644" s="75" t="s">
        <v>683</v>
      </c>
      <c r="K3644" s="88" t="s">
        <v>84</v>
      </c>
      <c r="L3644" s="88">
        <v>540</v>
      </c>
      <c r="M3644" s="88">
        <v>0</v>
      </c>
      <c r="N3644" s="75" t="s">
        <v>85</v>
      </c>
      <c r="O3644" s="75" t="s">
        <v>122</v>
      </c>
      <c r="P3644" s="106">
        <v>1.3083333333333333</v>
      </c>
      <c r="Q3644" s="90">
        <f>(17/100+7.6/100+1.65/100)*P3644</f>
        <v>0.3434375</v>
      </c>
      <c r="R3644" s="104"/>
      <c r="S3644" s="104"/>
      <c r="T3644" s="104"/>
      <c r="U3644" s="104"/>
      <c r="V3644" s="90">
        <f>+P3644-Q3644+R3644+S3644+T3644+U3644</f>
        <v>0.9648958333333333</v>
      </c>
      <c r="W3644" s="91">
        <f>(1.02/100)</f>
        <v>1.02E-2</v>
      </c>
      <c r="X3644" s="91">
        <v>4.8E-3</v>
      </c>
      <c r="Y3644" s="91">
        <v>0.17</v>
      </c>
      <c r="Z3644" s="91">
        <v>1.65E-2</v>
      </c>
      <c r="AA3644" s="91">
        <v>7.6E-2</v>
      </c>
      <c r="AB3644" s="91">
        <f>SUM(W3644:AA3644)</f>
        <v>0.2775</v>
      </c>
      <c r="AC3644" s="75">
        <v>12</v>
      </c>
      <c r="AD3644" s="92">
        <f>IF(AL3644="","",+AC3644*AL3644)</f>
        <v>29.500000000000007</v>
      </c>
      <c r="AE3644" s="93">
        <f>IF(AL3644="","",+AL3644*AB3644)</f>
        <v>0.6821875000000003</v>
      </c>
      <c r="AF3644" s="92">
        <f>IF(AL3644="","",+AL3644-AE3644)</f>
        <v>1.7761458333333335</v>
      </c>
      <c r="AG3644" s="93">
        <f>+V3644</f>
        <v>0.9648958333333333</v>
      </c>
      <c r="AH3644" s="92">
        <f>IF(AF3644="","",+AF3644-AG3644)</f>
        <v>0.8112500000000002</v>
      </c>
      <c r="AI3644" s="92">
        <f>IF(AH3644="","",+AH3644*AC3644)</f>
        <v>9.735000000000003</v>
      </c>
      <c r="AJ3644" s="93">
        <v>2.458333333333334</v>
      </c>
      <c r="AK3644" s="94">
        <v>0.33</v>
      </c>
      <c r="AL3644" s="93">
        <f>IF(V3644=0,"",V3644/(1-AB3644-AK3644))</f>
        <v>2.458333333333334</v>
      </c>
      <c r="AM3644" s="95">
        <v>0.33</v>
      </c>
      <c r="AN3644" s="93">
        <f>IF(V3644=0,"",V3644/(1-AB3644-AM3644))</f>
        <v>2.458333333333334</v>
      </c>
      <c r="AO3644" s="96">
        <v>1.2</v>
      </c>
      <c r="AP3644" s="93">
        <f>IF(BD!AJ3644="","",BD!AJ3644*BD!AO3644)</f>
        <v>2.9500000000000006</v>
      </c>
      <c r="AQ3644" s="91">
        <f>BD!AM3644/BD!AK3644-1</f>
        <v>0</v>
      </c>
      <c r="AR3644" s="91">
        <f>IF(BD!AN3644="","",IF(BD!AJ3644="","",BD!AN3644/BD!AJ3644-1))</f>
        <v>0</v>
      </c>
      <c r="AS3644" s="91" t="str">
        <f>IF(BD!AN3644="","",IF(BD!AN3644&lt;BD!AL3644,"ABAIXO DA META","DENTRO DA META"))</f>
        <v>DENTRO DA META</v>
      </c>
      <c r="AT3644" s="91" t="str">
        <f>IF(BD!AJ3644="","EM ANÁLISE",IF(BD!AP3644&gt;=BD!AN3644,"GO", "NO GO"))</f>
        <v>GO</v>
      </c>
      <c r="AU3644" s="97">
        <f>IF(AN3644="","",+BD!$AN3644-AJ3644)</f>
        <v>0</v>
      </c>
      <c r="AV3644" s="98"/>
      <c r="AW3644" s="90">
        <f>BD!P3644*BD!AC3644</f>
        <v>15.7</v>
      </c>
      <c r="AX3644" s="90">
        <f>BD!V3644*BD!AC3644</f>
        <v>11.57875</v>
      </c>
      <c r="AY3644" s="90">
        <f>IF(BD!AN3644="","",BD!AN3644*BD!AC3644)</f>
        <v>29.500000000000007</v>
      </c>
      <c r="AZ3644" s="75" t="s">
        <v>5272</v>
      </c>
      <c r="BA3644" s="75" t="s">
        <v>124</v>
      </c>
      <c r="BB3644" s="75">
        <v>1</v>
      </c>
      <c r="BC3644" s="75" t="s">
        <v>125</v>
      </c>
      <c r="BD3644" s="99" t="s">
        <v>5257</v>
      </c>
      <c r="BE3644" s="100" t="s">
        <v>4</v>
      </c>
      <c r="BF3644" s="100" t="s">
        <v>4</v>
      </c>
      <c r="BG3644" s="99" t="s">
        <v>5258</v>
      </c>
      <c r="BH3644" s="101"/>
      <c r="BI3644" s="101"/>
      <c r="BJ3644" s="101"/>
      <c r="BK3644" s="101"/>
      <c r="BL3644" s="101"/>
      <c r="BM3644" s="101"/>
      <c r="BN3644" s="101"/>
      <c r="BO3644" s="103"/>
      <c r="BP3644" s="99">
        <v>140.622</v>
      </c>
      <c r="BQ3644" s="99">
        <v>121</v>
      </c>
      <c r="BR3644" s="101"/>
      <c r="BS3644" s="99" t="s">
        <v>5260</v>
      </c>
      <c r="BT3644" s="99" t="s">
        <v>5261</v>
      </c>
      <c r="BU3644" s="99">
        <v>5102</v>
      </c>
      <c r="BV3644" s="99"/>
      <c r="BW3644" s="99"/>
      <c r="BX3644" s="99"/>
      <c r="BY3644" s="99"/>
      <c r="BZ3644" s="99"/>
      <c r="CA3644" s="99"/>
      <c r="CB3644" s="99"/>
      <c r="CC3644" s="99">
        <v>102</v>
      </c>
      <c r="CD3644" s="99">
        <v>8</v>
      </c>
      <c r="CE3644" s="99">
        <v>8</v>
      </c>
      <c r="CF3644" s="99"/>
      <c r="CG3644" s="37" t="e">
        <f>VLOOKUP(Table_1[[#This Row],[EAN]],'[1]Planilha1'!$E:$R,13,0)</f>
        <v>#N/A</v>
      </c>
    </row>
    <row r="3645" ht="15" hidden="1">
      <c r="A3645" s="7"/>
      <c r="B3645" s="84" t="s">
        <v>2735</v>
      </c>
      <c r="C3645" s="75">
        <v>223030</v>
      </c>
      <c r="D3645" s="75"/>
      <c r="E3645" s="85">
        <v>7891000326695</v>
      </c>
      <c r="F3645" s="86" t="s">
        <v>4171</v>
      </c>
      <c r="G3645" s="75" t="s">
        <v>21</v>
      </c>
      <c r="H3645" s="75">
        <v>980</v>
      </c>
      <c r="I3645" s="87" t="s">
        <v>3069</v>
      </c>
      <c r="J3645" s="75" t="s">
        <v>4172</v>
      </c>
      <c r="K3645" s="88" t="s">
        <v>84</v>
      </c>
      <c r="L3645" s="88">
        <v>20</v>
      </c>
      <c r="M3645" s="88">
        <v>0</v>
      </c>
      <c r="N3645" s="75" t="s">
        <v>85</v>
      </c>
      <c r="O3645" s="75"/>
      <c r="P3645" s="106"/>
      <c r="Q3645" s="90">
        <f>(17/100+7.6/100+1.65/100)*P3645</f>
        <v>0</v>
      </c>
      <c r="R3645" s="104"/>
      <c r="S3645" s="104"/>
      <c r="T3645" s="104"/>
      <c r="U3645" s="104"/>
      <c r="V3645" s="90">
        <f>+P3645-Q3645+R3645+S3645+T3645+U3645</f>
        <v>0</v>
      </c>
      <c r="W3645" s="91">
        <f>(1.02/100)</f>
        <v>1.02E-2</v>
      </c>
      <c r="X3645" s="91">
        <v>4.8E-3</v>
      </c>
      <c r="Y3645" s="91">
        <v>0.17</v>
      </c>
      <c r="Z3645" s="91">
        <v>1.65E-2</v>
      </c>
      <c r="AA3645" s="91">
        <v>7.6E-2</v>
      </c>
      <c r="AB3645" s="91">
        <f>SUM(W3645:AA3645)</f>
        <v>0.2775</v>
      </c>
      <c r="AC3645" s="75">
        <v>12</v>
      </c>
      <c r="AD3645" s="92">
        <f>IF(AL3645="","",+AC3645*AL3645)</f>
      </c>
      <c r="AE3645" s="93">
        <f>IF(AL3645="","",+AL3645*AB3645)</f>
      </c>
      <c r="AF3645" s="92">
        <f>IF(AL3645="","",+AL3645-AE3645)</f>
      </c>
      <c r="AG3645" s="93">
        <f>+V3645</f>
        <v>0</v>
      </c>
      <c r="AH3645" s="92">
        <f>IF(AF3645="","",+AF3645-AG3645)</f>
      </c>
      <c r="AI3645" s="92">
        <f>IF(AH3645="","",+AH3645*AC3645)</f>
      </c>
      <c r="AJ3645" s="93"/>
      <c r="AK3645" s="94">
        <v>0.33</v>
      </c>
      <c r="AL3645" s="93">
        <f>IF(V3645=0,"",V3645/(1-AB3645-AK3645))</f>
      </c>
      <c r="AM3645" s="95">
        <v>0.33</v>
      </c>
      <c r="AN3645" s="93">
        <f>IF(V3645=0,"",V3645/(1-AB3645-AM3645))</f>
      </c>
      <c r="AO3645" s="96">
        <v>1.2</v>
      </c>
      <c r="AP3645" s="93">
        <f>IF(BD!AJ3645="","",BD!AJ3645*BD!AO3645)</f>
      </c>
      <c r="AQ3645" s="91">
        <f>BD!AM3645/BD!AK3645-1</f>
        <v>0</v>
      </c>
      <c r="AR3645" s="91">
        <f>IF(BD!AN3645="","",IF(BD!AJ3645="","",BD!AN3645/BD!AJ3645-1))</f>
      </c>
      <c r="AS3645" s="91">
        <f>IF(BD!AN3645="","",IF(BD!AN3645&lt;BD!AL3645,"ABAIXO DA META","DENTRO DA META"))</f>
      </c>
      <c r="AT3645" s="91" t="str">
        <f>IF(BD!AJ3645="","EM ANÁLISE",IF(BD!AP3645&gt;=BD!AN3645,"GO", "NO GO"))</f>
        <v>EM ANÁLISE</v>
      </c>
      <c r="AU3645" s="97">
        <f>IF(AN3645="","",+BD!$AN3645-AJ3645)</f>
      </c>
      <c r="AV3645" s="98"/>
      <c r="AW3645" s="90">
        <f>BD!P3645*BD!AC3645</f>
        <v>0</v>
      </c>
      <c r="AX3645" s="90">
        <f>BD!V3645*BD!AC3645</f>
        <v>0</v>
      </c>
      <c r="AY3645" s="90">
        <f>IF(BD!AN3645="","",BD!AN3645*BD!AC3645)</f>
      </c>
      <c r="AZ3645" s="75" t="s">
        <v>123</v>
      </c>
      <c r="BA3645" s="75" t="s">
        <v>124</v>
      </c>
      <c r="BB3645" s="75">
        <v>1</v>
      </c>
      <c r="BC3645" s="75" t="s">
        <v>125</v>
      </c>
      <c r="BD3645" s="104"/>
      <c r="BE3645" s="104"/>
      <c r="BF3645" s="101"/>
      <c r="BG3645" s="101"/>
      <c r="BH3645" s="101"/>
      <c r="BI3645" s="101"/>
      <c r="BJ3645" s="101"/>
      <c r="BK3645" s="101"/>
      <c r="BL3645" s="101"/>
      <c r="BM3645" s="101"/>
      <c r="BN3645" s="101"/>
      <c r="BO3645" s="103"/>
      <c r="BP3645" s="101"/>
      <c r="BQ3645" s="101"/>
      <c r="BR3645" s="101"/>
      <c r="BS3645" s="101"/>
      <c r="BT3645" s="101"/>
      <c r="BU3645" s="101"/>
      <c r="BV3645" s="101"/>
      <c r="BW3645" s="101"/>
      <c r="BX3645" s="101"/>
      <c r="BY3645" s="101"/>
      <c r="BZ3645" s="101"/>
      <c r="CA3645" s="101"/>
      <c r="CB3645" s="101"/>
      <c r="CC3645" s="101"/>
      <c r="CD3645" s="101"/>
      <c r="CE3645" s="101"/>
      <c r="CF3645" s="101"/>
      <c r="CG3645" s="37" t="e">
        <f>VLOOKUP(Table_1[[#This Row],[EAN]],'[1]Planilha1'!$E:$R,13,0)</f>
        <v>#N/A</v>
      </c>
    </row>
    <row r="3646" ht="15" hidden="1">
      <c r="A3646" s="7"/>
      <c r="B3646" s="84" t="s">
        <v>2735</v>
      </c>
      <c r="C3646" s="75">
        <v>223031</v>
      </c>
      <c r="D3646" s="75">
        <v>12380253</v>
      </c>
      <c r="E3646" s="85">
        <v>7891000259818</v>
      </c>
      <c r="F3646" s="86" t="s">
        <v>4173</v>
      </c>
      <c r="G3646" s="75" t="s">
        <v>21</v>
      </c>
      <c r="H3646" s="75">
        <v>980</v>
      </c>
      <c r="I3646" s="87" t="s">
        <v>3069</v>
      </c>
      <c r="J3646" s="75" t="s">
        <v>4172</v>
      </c>
      <c r="K3646" s="88" t="s">
        <v>84</v>
      </c>
      <c r="L3646" s="88">
        <v>20</v>
      </c>
      <c r="M3646" s="88">
        <v>0</v>
      </c>
      <c r="N3646" s="75" t="s">
        <v>85</v>
      </c>
      <c r="O3646" s="75" t="s">
        <v>122</v>
      </c>
      <c r="P3646" s="106">
        <v>24.5475</v>
      </c>
      <c r="Q3646" s="90">
        <f>(17/100+7.6/100+1.65/100)*P3646</f>
        <v>6.44371875</v>
      </c>
      <c r="R3646" s="104"/>
      <c r="S3646" s="104"/>
      <c r="T3646" s="104"/>
      <c r="U3646" s="104"/>
      <c r="V3646" s="90">
        <f>+P3646-Q3646+R3646+S3646+T3646+U3646</f>
        <v>18.103781249999997</v>
      </c>
      <c r="W3646" s="91">
        <f>(1.02/100)</f>
        <v>1.02E-2</v>
      </c>
      <c r="X3646" s="91">
        <v>4.8E-3</v>
      </c>
      <c r="Y3646" s="91">
        <v>0.17</v>
      </c>
      <c r="Z3646" s="91">
        <v>1.65E-2</v>
      </c>
      <c r="AA3646" s="91">
        <v>7.6E-2</v>
      </c>
      <c r="AB3646" s="91">
        <f>SUM(W3646:AA3646)</f>
        <v>0.2775</v>
      </c>
      <c r="AC3646" s="75">
        <v>12</v>
      </c>
      <c r="AD3646" s="92">
        <f>IF(AL3646="","",+AC3646*AL3646)</f>
        <v>553.4914012738853</v>
      </c>
      <c r="AE3646" s="93">
        <f>IF(AL3646="","",+AL3646*AB3646)</f>
        <v>12.7994886544586</v>
      </c>
      <c r="AF3646" s="92">
        <f>IF(AL3646="","",+AL3646-AE3646)</f>
        <v>33.32479478503185</v>
      </c>
      <c r="AG3646" s="93">
        <f>+V3646</f>
        <v>18.103781249999997</v>
      </c>
      <c r="AH3646" s="92">
        <f>IF(AF3646="","",+AF3646-AG3646)</f>
        <v>15.221013535031851</v>
      </c>
      <c r="AI3646" s="92">
        <f>IF(AH3646="","",+AH3646*AC3646)</f>
        <v>182.6521624203822</v>
      </c>
      <c r="AJ3646" s="93">
        <v>35.94</v>
      </c>
      <c r="AK3646" s="94">
        <v>0.33</v>
      </c>
      <c r="AL3646" s="93">
        <f>IF(V3646=0,"",V3646/(1-AB3646-AK3646))</f>
        <v>46.12428343949045</v>
      </c>
      <c r="AM3646" s="95">
        <v>0.33</v>
      </c>
      <c r="AN3646" s="93">
        <f>IF(V3646=0,"",V3646/(1-AB3646-AM3646))</f>
        <v>46.12428343949045</v>
      </c>
      <c r="AO3646" s="96">
        <v>1.2</v>
      </c>
      <c r="AP3646" s="93">
        <f>IF(BD!AJ3646="","",BD!AJ3646*BD!AO3646)</f>
        <v>43.12799999999999</v>
      </c>
      <c r="AQ3646" s="91">
        <f>BD!AM3646/BD!AK3646-1</f>
        <v>0</v>
      </c>
      <c r="AR3646" s="91">
        <f>IF(BD!AN3646="","",IF(BD!AJ3646="","",BD!AN3646/BD!AJ3646-1))</f>
        <v>0.28336904394798146</v>
      </c>
      <c r="AS3646" s="91" t="str">
        <f>IF(BD!AN3646="","",IF(BD!AN3646&lt;BD!AL3646,"ABAIXO DA META","DENTRO DA META"))</f>
        <v>DENTRO DA META</v>
      </c>
      <c r="AT3646" s="91" t="str">
        <f>IF(BD!AJ3646="","EM ANÁLISE",IF(BD!AP3646&gt;=BD!AN3646,"GO", "NO GO"))</f>
        <v>NO GO</v>
      </c>
      <c r="AU3646" s="97">
        <f>IF(AN3646="","",+BD!$AN3646-AJ3646)</f>
        <v>10.18428343949045</v>
      </c>
      <c r="AV3646" s="98"/>
      <c r="AW3646" s="90">
        <f>BD!P3646*BD!AC3646</f>
        <v>294.57</v>
      </c>
      <c r="AX3646" s="90">
        <f>BD!V3646*BD!AC3646</f>
        <v>217.24537499999997</v>
      </c>
      <c r="AY3646" s="90">
        <f>IF(BD!AN3646="","",BD!AN3646*BD!AC3646)</f>
        <v>553.4914012738853</v>
      </c>
      <c r="AZ3646" s="75" t="s">
        <v>5272</v>
      </c>
      <c r="BA3646" s="75" t="s">
        <v>124</v>
      </c>
      <c r="BB3646" s="75">
        <v>1</v>
      </c>
      <c r="BC3646" s="75" t="s">
        <v>125</v>
      </c>
      <c r="BD3646" s="99" t="s">
        <v>5257</v>
      </c>
      <c r="BE3646" s="100" t="s">
        <v>4</v>
      </c>
      <c r="BF3646" s="100" t="s">
        <v>4</v>
      </c>
      <c r="BG3646" s="99" t="s">
        <v>5258</v>
      </c>
      <c r="BH3646" s="101"/>
      <c r="BI3646" s="101"/>
      <c r="BJ3646" s="101"/>
      <c r="BK3646" s="101"/>
      <c r="BL3646" s="101"/>
      <c r="BM3646" s="101"/>
      <c r="BN3646" s="101"/>
      <c r="BO3646" s="103"/>
      <c r="BP3646" s="99">
        <v>140.622</v>
      </c>
      <c r="BQ3646" s="99">
        <v>121</v>
      </c>
      <c r="BR3646" s="101"/>
      <c r="BS3646" s="99" t="s">
        <v>5260</v>
      </c>
      <c r="BT3646" s="99" t="s">
        <v>5261</v>
      </c>
      <c r="BU3646" s="99">
        <v>5102</v>
      </c>
      <c r="BV3646" s="99"/>
      <c r="BW3646" s="99"/>
      <c r="BX3646" s="99"/>
      <c r="BY3646" s="99"/>
      <c r="BZ3646" s="99"/>
      <c r="CA3646" s="99"/>
      <c r="CB3646" s="99"/>
      <c r="CC3646" s="99">
        <v>102</v>
      </c>
      <c r="CD3646" s="99">
        <v>8</v>
      </c>
      <c r="CE3646" s="99">
        <v>8</v>
      </c>
      <c r="CF3646" s="99"/>
      <c r="CG3646" s="37" t="e">
        <f>VLOOKUP(Table_1[[#This Row],[EAN]],'[1]Planilha1'!$E:$R,13,0)</f>
        <v>#N/A</v>
      </c>
    </row>
    <row r="3647" ht="15" hidden="1">
      <c r="A3647" s="7"/>
      <c r="B3647" s="84" t="s">
        <v>2735</v>
      </c>
      <c r="C3647" s="75">
        <v>223032</v>
      </c>
      <c r="D3647" s="75"/>
      <c r="E3647" s="85">
        <v>7891000326497</v>
      </c>
      <c r="F3647" s="86" t="s">
        <v>4174</v>
      </c>
      <c r="G3647" s="75" t="s">
        <v>21</v>
      </c>
      <c r="H3647" s="75">
        <v>980</v>
      </c>
      <c r="I3647" s="87" t="s">
        <v>3069</v>
      </c>
      <c r="J3647" s="75" t="s">
        <v>4172</v>
      </c>
      <c r="K3647" s="88" t="s">
        <v>84</v>
      </c>
      <c r="L3647" s="88">
        <v>11</v>
      </c>
      <c r="M3647" s="88">
        <v>0</v>
      </c>
      <c r="N3647" s="75" t="s">
        <v>85</v>
      </c>
      <c r="O3647" s="75"/>
      <c r="P3647" s="106"/>
      <c r="Q3647" s="90">
        <f>(17/100+7.6/100+1.65/100)*P3647</f>
        <v>0</v>
      </c>
      <c r="R3647" s="104"/>
      <c r="S3647" s="104"/>
      <c r="T3647" s="104"/>
      <c r="U3647" s="104"/>
      <c r="V3647" s="90">
        <f>+P3647-Q3647+R3647+S3647+T3647+U3647</f>
        <v>0</v>
      </c>
      <c r="W3647" s="91">
        <f>(1.02/100)</f>
        <v>1.02E-2</v>
      </c>
      <c r="X3647" s="91">
        <v>4.8E-3</v>
      </c>
      <c r="Y3647" s="91">
        <v>0.17</v>
      </c>
      <c r="Z3647" s="91">
        <v>1.65E-2</v>
      </c>
      <c r="AA3647" s="91">
        <v>7.6E-2</v>
      </c>
      <c r="AB3647" s="91">
        <f>SUM(W3647:AA3647)</f>
        <v>0.2775</v>
      </c>
      <c r="AC3647" s="75">
        <v>12</v>
      </c>
      <c r="AD3647" s="92">
        <f>IF(AL3647="","",+AC3647*AL3647)</f>
      </c>
      <c r="AE3647" s="93">
        <f>IF(AL3647="","",+AL3647*AB3647)</f>
      </c>
      <c r="AF3647" s="92">
        <f>IF(AL3647="","",+AL3647-AE3647)</f>
      </c>
      <c r="AG3647" s="93">
        <f>+V3647</f>
        <v>0</v>
      </c>
      <c r="AH3647" s="92">
        <f>IF(AF3647="","",+AF3647-AG3647)</f>
      </c>
      <c r="AI3647" s="92">
        <f>IF(AH3647="","",+AH3647*AC3647)</f>
      </c>
      <c r="AJ3647" s="93"/>
      <c r="AK3647" s="94">
        <v>0.33</v>
      </c>
      <c r="AL3647" s="93">
        <f>IF(V3647=0,"",V3647/(1-AB3647-AK3647))</f>
      </c>
      <c r="AM3647" s="95">
        <v>0.33</v>
      </c>
      <c r="AN3647" s="93">
        <f>IF(V3647=0,"",V3647/(1-AB3647-AM3647))</f>
      </c>
      <c r="AO3647" s="96">
        <v>1.2</v>
      </c>
      <c r="AP3647" s="93">
        <f>IF(BD!AJ3647="","",BD!AJ3647*BD!AO3647)</f>
      </c>
      <c r="AQ3647" s="91">
        <f>BD!AM3647/BD!AK3647-1</f>
        <v>0</v>
      </c>
      <c r="AR3647" s="91">
        <f>IF(BD!AN3647="","",IF(BD!AJ3647="","",BD!AN3647/BD!AJ3647-1))</f>
      </c>
      <c r="AS3647" s="91">
        <f>IF(BD!AN3647="","",IF(BD!AN3647&lt;BD!AL3647,"ABAIXO DA META","DENTRO DA META"))</f>
      </c>
      <c r="AT3647" s="91" t="str">
        <f>IF(BD!AJ3647="","EM ANÁLISE",IF(BD!AP3647&gt;=BD!AN3647,"GO", "NO GO"))</f>
        <v>EM ANÁLISE</v>
      </c>
      <c r="AU3647" s="97">
        <f>IF(AN3647="","",+BD!$AN3647-AJ3647)</f>
      </c>
      <c r="AV3647" s="98"/>
      <c r="AW3647" s="90">
        <f>BD!P3647*BD!AC3647</f>
        <v>0</v>
      </c>
      <c r="AX3647" s="90">
        <f>BD!V3647*BD!AC3647</f>
        <v>0</v>
      </c>
      <c r="AY3647" s="90">
        <f>IF(BD!AN3647="","",BD!AN3647*BD!AC3647)</f>
      </c>
      <c r="AZ3647" s="75" t="s">
        <v>123</v>
      </c>
      <c r="BA3647" s="75" t="s">
        <v>124</v>
      </c>
      <c r="BB3647" s="75">
        <v>1</v>
      </c>
      <c r="BC3647" s="75" t="s">
        <v>125</v>
      </c>
      <c r="BD3647" s="104"/>
      <c r="BE3647" s="104"/>
      <c r="BF3647" s="101"/>
      <c r="BG3647" s="101"/>
      <c r="BH3647" s="101"/>
      <c r="BI3647" s="101"/>
      <c r="BJ3647" s="101"/>
      <c r="BK3647" s="101"/>
      <c r="BL3647" s="101"/>
      <c r="BM3647" s="101"/>
      <c r="BN3647" s="101"/>
      <c r="BO3647" s="103"/>
      <c r="BP3647" s="101"/>
      <c r="BQ3647" s="101"/>
      <c r="BR3647" s="101"/>
      <c r="BS3647" s="101"/>
      <c r="BT3647" s="101"/>
      <c r="BU3647" s="101"/>
      <c r="BV3647" s="101"/>
      <c r="BW3647" s="101"/>
      <c r="BX3647" s="101"/>
      <c r="BY3647" s="101"/>
      <c r="BZ3647" s="101"/>
      <c r="CA3647" s="101"/>
      <c r="CB3647" s="101"/>
      <c r="CC3647" s="101"/>
      <c r="CD3647" s="101"/>
      <c r="CE3647" s="101"/>
      <c r="CF3647" s="101"/>
      <c r="CG3647" s="37" t="e">
        <f>VLOOKUP(Table_1[[#This Row],[EAN]],'[1]Planilha1'!$E:$R,13,0)</f>
        <v>#N/A</v>
      </c>
    </row>
    <row r="3648" ht="15" hidden="1">
      <c r="A3648" s="7"/>
      <c r="B3648" s="84" t="s">
        <v>2735</v>
      </c>
      <c r="C3648" s="75">
        <v>223033</v>
      </c>
      <c r="D3648" s="75"/>
      <c r="E3648" s="85">
        <v>7891000326619</v>
      </c>
      <c r="F3648" s="86" t="s">
        <v>4175</v>
      </c>
      <c r="G3648" s="75" t="s">
        <v>21</v>
      </c>
      <c r="H3648" s="75">
        <v>980</v>
      </c>
      <c r="I3648" s="87" t="s">
        <v>3069</v>
      </c>
      <c r="J3648" s="75" t="s">
        <v>3972</v>
      </c>
      <c r="K3648" s="88" t="s">
        <v>84</v>
      </c>
      <c r="L3648" s="88">
        <v>11</v>
      </c>
      <c r="M3648" s="88">
        <v>0</v>
      </c>
      <c r="N3648" s="75" t="s">
        <v>85</v>
      </c>
      <c r="O3648" s="75"/>
      <c r="P3648" s="106"/>
      <c r="Q3648" s="90">
        <f>(17/100+7.6/100+1.65/100)*P3648</f>
        <v>0</v>
      </c>
      <c r="R3648" s="104"/>
      <c r="S3648" s="104"/>
      <c r="T3648" s="104"/>
      <c r="U3648" s="104"/>
      <c r="V3648" s="90">
        <f>+P3648-Q3648+R3648+S3648+T3648+U3648</f>
        <v>0</v>
      </c>
      <c r="W3648" s="91">
        <f>(1.02/100)</f>
        <v>1.02E-2</v>
      </c>
      <c r="X3648" s="91">
        <v>4.8E-3</v>
      </c>
      <c r="Y3648" s="91">
        <v>0.17</v>
      </c>
      <c r="Z3648" s="91">
        <v>1.65E-2</v>
      </c>
      <c r="AA3648" s="91">
        <v>7.6E-2</v>
      </c>
      <c r="AB3648" s="91">
        <f>SUM(W3648:AA3648)</f>
        <v>0.2775</v>
      </c>
      <c r="AC3648" s="75">
        <v>12</v>
      </c>
      <c r="AD3648" s="92">
        <f>IF(AL3648="","",+AC3648*AL3648)</f>
      </c>
      <c r="AE3648" s="93">
        <f>IF(AL3648="","",+AL3648*AB3648)</f>
      </c>
      <c r="AF3648" s="92">
        <f>IF(AL3648="","",+AL3648-AE3648)</f>
      </c>
      <c r="AG3648" s="93">
        <f>+V3648</f>
        <v>0</v>
      </c>
      <c r="AH3648" s="92">
        <f>IF(AF3648="","",+AF3648-AG3648)</f>
      </c>
      <c r="AI3648" s="92">
        <f>IF(AH3648="","",+AH3648*AC3648)</f>
      </c>
      <c r="AJ3648" s="93"/>
      <c r="AK3648" s="94">
        <v>0.33</v>
      </c>
      <c r="AL3648" s="93">
        <f>IF(V3648=0,"",V3648/(1-AB3648-AK3648))</f>
      </c>
      <c r="AM3648" s="95">
        <v>0.33</v>
      </c>
      <c r="AN3648" s="93">
        <f>IF(V3648=0,"",V3648/(1-AB3648-AM3648))</f>
      </c>
      <c r="AO3648" s="96">
        <v>1.2</v>
      </c>
      <c r="AP3648" s="93">
        <f>IF(BD!AJ3648="","",BD!AJ3648*BD!AO3648)</f>
      </c>
      <c r="AQ3648" s="91">
        <f>BD!AM3648/BD!AK3648-1</f>
        <v>0</v>
      </c>
      <c r="AR3648" s="91">
        <f>IF(BD!AN3648="","",IF(BD!AJ3648="","",BD!AN3648/BD!AJ3648-1))</f>
      </c>
      <c r="AS3648" s="91">
        <f>IF(BD!AN3648="","",IF(BD!AN3648&lt;BD!AL3648,"ABAIXO DA META","DENTRO DA META"))</f>
      </c>
      <c r="AT3648" s="91" t="str">
        <f>IF(BD!AJ3648="","EM ANÁLISE",IF(BD!AP3648&gt;=BD!AN3648,"GO", "NO GO"))</f>
        <v>EM ANÁLISE</v>
      </c>
      <c r="AU3648" s="97">
        <f>IF(AN3648="","",+BD!$AN3648-AJ3648)</f>
      </c>
      <c r="AV3648" s="98"/>
      <c r="AW3648" s="90">
        <f>BD!P3648*BD!AC3648</f>
        <v>0</v>
      </c>
      <c r="AX3648" s="90">
        <f>BD!V3648*BD!AC3648</f>
        <v>0</v>
      </c>
      <c r="AY3648" s="90">
        <f>IF(BD!AN3648="","",BD!AN3648*BD!AC3648)</f>
      </c>
      <c r="AZ3648" s="75" t="s">
        <v>123</v>
      </c>
      <c r="BA3648" s="75" t="s">
        <v>124</v>
      </c>
      <c r="BB3648" s="75">
        <v>1</v>
      </c>
      <c r="BC3648" s="75" t="s">
        <v>125</v>
      </c>
      <c r="BD3648" s="104"/>
      <c r="BE3648" s="104"/>
      <c r="BF3648" s="101"/>
      <c r="BG3648" s="101"/>
      <c r="BH3648" s="101"/>
      <c r="BI3648" s="101"/>
      <c r="BJ3648" s="101"/>
      <c r="BK3648" s="101"/>
      <c r="BL3648" s="101"/>
      <c r="BM3648" s="101"/>
      <c r="BN3648" s="101"/>
      <c r="BO3648" s="103"/>
      <c r="BP3648" s="101"/>
      <c r="BQ3648" s="101"/>
      <c r="BR3648" s="101"/>
      <c r="BS3648" s="101"/>
      <c r="BT3648" s="101"/>
      <c r="BU3648" s="101"/>
      <c r="BV3648" s="101"/>
      <c r="BW3648" s="101"/>
      <c r="BX3648" s="101"/>
      <c r="BY3648" s="101"/>
      <c r="BZ3648" s="101"/>
      <c r="CA3648" s="101"/>
      <c r="CB3648" s="101"/>
      <c r="CC3648" s="101"/>
      <c r="CD3648" s="101"/>
      <c r="CE3648" s="101"/>
      <c r="CF3648" s="101"/>
      <c r="CG3648" s="37" t="e">
        <f>VLOOKUP(Table_1[[#This Row],[EAN]],'[1]Planilha1'!$E:$R,13,0)</f>
        <v>#N/A</v>
      </c>
    </row>
    <row r="3649" ht="15" hidden="1">
      <c r="A3649" s="7"/>
      <c r="B3649" s="84" t="s">
        <v>2735</v>
      </c>
      <c r="C3649" s="75">
        <v>223034</v>
      </c>
      <c r="D3649" s="75"/>
      <c r="E3649" s="85">
        <v>7891000326657</v>
      </c>
      <c r="F3649" s="86" t="s">
        <v>4176</v>
      </c>
      <c r="G3649" s="75" t="s">
        <v>21</v>
      </c>
      <c r="H3649" s="75">
        <v>980</v>
      </c>
      <c r="I3649" s="87" t="s">
        <v>3069</v>
      </c>
      <c r="J3649" s="75" t="s">
        <v>3972</v>
      </c>
      <c r="K3649" s="88" t="s">
        <v>84</v>
      </c>
      <c r="L3649" s="88">
        <v>20</v>
      </c>
      <c r="M3649" s="88">
        <v>0</v>
      </c>
      <c r="N3649" s="75" t="s">
        <v>85</v>
      </c>
      <c r="O3649" s="75"/>
      <c r="P3649" s="106"/>
      <c r="Q3649" s="90">
        <f>(17/100+7.6/100+1.65/100)*P3649</f>
        <v>0</v>
      </c>
      <c r="R3649" s="104"/>
      <c r="S3649" s="104"/>
      <c r="T3649" s="104"/>
      <c r="U3649" s="104"/>
      <c r="V3649" s="90">
        <f>+P3649-Q3649+R3649+S3649+T3649+U3649</f>
        <v>0</v>
      </c>
      <c r="W3649" s="91">
        <f>(1.02/100)</f>
        <v>1.02E-2</v>
      </c>
      <c r="X3649" s="91">
        <v>4.8E-3</v>
      </c>
      <c r="Y3649" s="91">
        <v>0.17</v>
      </c>
      <c r="Z3649" s="91">
        <v>1.65E-2</v>
      </c>
      <c r="AA3649" s="91">
        <v>7.6E-2</v>
      </c>
      <c r="AB3649" s="91">
        <f>SUM(W3649:AA3649)</f>
        <v>0.2775</v>
      </c>
      <c r="AC3649" s="75">
        <v>12</v>
      </c>
      <c r="AD3649" s="92">
        <f>IF(AL3649="","",+AC3649*AL3649)</f>
      </c>
      <c r="AE3649" s="93">
        <f>IF(AL3649="","",+AL3649*AB3649)</f>
      </c>
      <c r="AF3649" s="92">
        <f>IF(AL3649="","",+AL3649-AE3649)</f>
      </c>
      <c r="AG3649" s="93">
        <f>+V3649</f>
        <v>0</v>
      </c>
      <c r="AH3649" s="92">
        <f>IF(AF3649="","",+AF3649-AG3649)</f>
      </c>
      <c r="AI3649" s="92">
        <f>IF(AH3649="","",+AH3649*AC3649)</f>
      </c>
      <c r="AJ3649" s="93"/>
      <c r="AK3649" s="94">
        <v>0.33</v>
      </c>
      <c r="AL3649" s="93">
        <f>IF(V3649=0,"",V3649/(1-AB3649-AK3649))</f>
      </c>
      <c r="AM3649" s="95">
        <v>0.33</v>
      </c>
      <c r="AN3649" s="93">
        <f>IF(V3649=0,"",V3649/(1-AB3649-AM3649))</f>
      </c>
      <c r="AO3649" s="96">
        <v>1.2</v>
      </c>
      <c r="AP3649" s="93">
        <f>IF(BD!AJ3649="","",BD!AJ3649*BD!AO3649)</f>
      </c>
      <c r="AQ3649" s="91">
        <f>BD!AM3649/BD!AK3649-1</f>
        <v>0</v>
      </c>
      <c r="AR3649" s="91">
        <f>IF(BD!AN3649="","",IF(BD!AJ3649="","",BD!AN3649/BD!AJ3649-1))</f>
      </c>
      <c r="AS3649" s="91">
        <f>IF(BD!AN3649="","",IF(BD!AN3649&lt;BD!AL3649,"ABAIXO DA META","DENTRO DA META"))</f>
      </c>
      <c r="AT3649" s="91" t="str">
        <f>IF(BD!AJ3649="","EM ANÁLISE",IF(BD!AP3649&gt;=BD!AN3649,"GO", "NO GO"))</f>
        <v>EM ANÁLISE</v>
      </c>
      <c r="AU3649" s="97">
        <f>IF(AN3649="","",+BD!$AN3649-AJ3649)</f>
      </c>
      <c r="AV3649" s="98"/>
      <c r="AW3649" s="90">
        <f>BD!P3649*BD!AC3649</f>
        <v>0</v>
      </c>
      <c r="AX3649" s="90">
        <f>BD!V3649*BD!AC3649</f>
        <v>0</v>
      </c>
      <c r="AY3649" s="90">
        <f>IF(BD!AN3649="","",BD!AN3649*BD!AC3649)</f>
      </c>
      <c r="AZ3649" s="75" t="s">
        <v>123</v>
      </c>
      <c r="BA3649" s="75" t="s">
        <v>124</v>
      </c>
      <c r="BB3649" s="75">
        <v>1</v>
      </c>
      <c r="BC3649" s="75" t="s">
        <v>125</v>
      </c>
      <c r="BD3649" s="104"/>
      <c r="BE3649" s="104"/>
      <c r="BF3649" s="101"/>
      <c r="BG3649" s="101"/>
      <c r="BH3649" s="101"/>
      <c r="BI3649" s="101"/>
      <c r="BJ3649" s="101"/>
      <c r="BK3649" s="101"/>
      <c r="BL3649" s="101"/>
      <c r="BM3649" s="101"/>
      <c r="BN3649" s="101"/>
      <c r="BO3649" s="103"/>
      <c r="BP3649" s="101"/>
      <c r="BQ3649" s="101"/>
      <c r="BR3649" s="101"/>
      <c r="BS3649" s="101"/>
      <c r="BT3649" s="101"/>
      <c r="BU3649" s="101"/>
      <c r="BV3649" s="101"/>
      <c r="BW3649" s="101"/>
      <c r="BX3649" s="101"/>
      <c r="BY3649" s="101"/>
      <c r="BZ3649" s="101"/>
      <c r="CA3649" s="101"/>
      <c r="CB3649" s="101"/>
      <c r="CC3649" s="101"/>
      <c r="CD3649" s="101"/>
      <c r="CE3649" s="101"/>
      <c r="CF3649" s="101"/>
      <c r="CG3649" s="37" t="e">
        <f>VLOOKUP(Table_1[[#This Row],[EAN]],'[1]Planilha1'!$E:$R,13,0)</f>
        <v>#N/A</v>
      </c>
    </row>
    <row r="3650" ht="15" hidden="1">
      <c r="A3650" s="7"/>
      <c r="B3650" s="84" t="s">
        <v>2735</v>
      </c>
      <c r="C3650" s="75">
        <v>223035</v>
      </c>
      <c r="D3650" s="75"/>
      <c r="E3650" s="85">
        <v>7891000326534</v>
      </c>
      <c r="F3650" s="86" t="s">
        <v>4177</v>
      </c>
      <c r="G3650" s="75" t="s">
        <v>21</v>
      </c>
      <c r="H3650" s="75">
        <v>980</v>
      </c>
      <c r="I3650" s="87" t="s">
        <v>3069</v>
      </c>
      <c r="J3650" s="75" t="s">
        <v>4172</v>
      </c>
      <c r="K3650" s="88" t="s">
        <v>84</v>
      </c>
      <c r="L3650" s="88">
        <v>11</v>
      </c>
      <c r="M3650" s="88">
        <v>0</v>
      </c>
      <c r="N3650" s="75" t="s">
        <v>85</v>
      </c>
      <c r="O3650" s="75"/>
      <c r="P3650" s="106"/>
      <c r="Q3650" s="90">
        <f>(17/100+7.6/100+1.65/100)*P3650</f>
        <v>0</v>
      </c>
      <c r="R3650" s="104"/>
      <c r="S3650" s="104"/>
      <c r="T3650" s="104"/>
      <c r="U3650" s="104"/>
      <c r="V3650" s="90">
        <f>+P3650-Q3650+R3650+S3650+T3650+U3650</f>
        <v>0</v>
      </c>
      <c r="W3650" s="91">
        <f>(1.02/100)</f>
        <v>1.02E-2</v>
      </c>
      <c r="X3650" s="91">
        <v>4.8E-3</v>
      </c>
      <c r="Y3650" s="91">
        <v>0.17</v>
      </c>
      <c r="Z3650" s="91">
        <v>1.65E-2</v>
      </c>
      <c r="AA3650" s="91">
        <v>7.6E-2</v>
      </c>
      <c r="AB3650" s="91">
        <f>SUM(W3650:AA3650)</f>
        <v>0.2775</v>
      </c>
      <c r="AC3650" s="75">
        <v>12</v>
      </c>
      <c r="AD3650" s="92">
        <f>IF(AL3650="","",+AC3650*AL3650)</f>
      </c>
      <c r="AE3650" s="93">
        <f>IF(AL3650="","",+AL3650*AB3650)</f>
      </c>
      <c r="AF3650" s="92">
        <f>IF(AL3650="","",+AL3650-AE3650)</f>
      </c>
      <c r="AG3650" s="93">
        <f>+V3650</f>
        <v>0</v>
      </c>
      <c r="AH3650" s="92">
        <f>IF(AF3650="","",+AF3650-AG3650)</f>
      </c>
      <c r="AI3650" s="92">
        <f>IF(AH3650="","",+AH3650*AC3650)</f>
      </c>
      <c r="AJ3650" s="93"/>
      <c r="AK3650" s="94">
        <v>0.33</v>
      </c>
      <c r="AL3650" s="93">
        <f>IF(V3650=0,"",V3650/(1-AB3650-AK3650))</f>
      </c>
      <c r="AM3650" s="95">
        <v>0.33</v>
      </c>
      <c r="AN3650" s="93">
        <f>IF(V3650=0,"",V3650/(1-AB3650-AM3650))</f>
      </c>
      <c r="AO3650" s="96">
        <v>1.2</v>
      </c>
      <c r="AP3650" s="93">
        <f>IF(BD!AJ3650="","",BD!AJ3650*BD!AO3650)</f>
      </c>
      <c r="AQ3650" s="91">
        <f>BD!AM3650/BD!AK3650-1</f>
        <v>0</v>
      </c>
      <c r="AR3650" s="91">
        <f>IF(BD!AN3650="","",IF(BD!AJ3650="","",BD!AN3650/BD!AJ3650-1))</f>
      </c>
      <c r="AS3650" s="91">
        <f>IF(BD!AN3650="","",IF(BD!AN3650&lt;BD!AL3650,"ABAIXO DA META","DENTRO DA META"))</f>
      </c>
      <c r="AT3650" s="91" t="str">
        <f>IF(BD!AJ3650="","EM ANÁLISE",IF(BD!AP3650&gt;=BD!AN3650,"GO", "NO GO"))</f>
        <v>EM ANÁLISE</v>
      </c>
      <c r="AU3650" s="97">
        <f>IF(AN3650="","",+BD!$AN3650-AJ3650)</f>
      </c>
      <c r="AV3650" s="98"/>
      <c r="AW3650" s="90">
        <f>BD!P3650*BD!AC3650</f>
        <v>0</v>
      </c>
      <c r="AX3650" s="90">
        <f>BD!V3650*BD!AC3650</f>
        <v>0</v>
      </c>
      <c r="AY3650" s="90">
        <f>IF(BD!AN3650="","",BD!AN3650*BD!AC3650)</f>
      </c>
      <c r="AZ3650" s="75" t="s">
        <v>123</v>
      </c>
      <c r="BA3650" s="75" t="s">
        <v>124</v>
      </c>
      <c r="BB3650" s="75">
        <v>1</v>
      </c>
      <c r="BC3650" s="75" t="s">
        <v>125</v>
      </c>
      <c r="BD3650" s="104"/>
      <c r="BE3650" s="104"/>
      <c r="BF3650" s="101"/>
      <c r="BG3650" s="101"/>
      <c r="BH3650" s="101"/>
      <c r="BI3650" s="101"/>
      <c r="BJ3650" s="101"/>
      <c r="BK3650" s="101"/>
      <c r="BL3650" s="101"/>
      <c r="BM3650" s="101"/>
      <c r="BN3650" s="101"/>
      <c r="BO3650" s="103"/>
      <c r="BP3650" s="101"/>
      <c r="BQ3650" s="101"/>
      <c r="BR3650" s="101"/>
      <c r="BS3650" s="101"/>
      <c r="BT3650" s="101"/>
      <c r="BU3650" s="101"/>
      <c r="BV3650" s="101"/>
      <c r="BW3650" s="101"/>
      <c r="BX3650" s="101"/>
      <c r="BY3650" s="101"/>
      <c r="BZ3650" s="101"/>
      <c r="CA3650" s="101"/>
      <c r="CB3650" s="101"/>
      <c r="CC3650" s="101"/>
      <c r="CD3650" s="101"/>
      <c r="CE3650" s="101"/>
      <c r="CF3650" s="101"/>
      <c r="CG3650" s="37" t="e">
        <f>VLOOKUP(Table_1[[#This Row],[EAN]],'[1]Planilha1'!$E:$R,13,0)</f>
        <v>#N/A</v>
      </c>
    </row>
    <row r="3651" ht="15" hidden="1">
      <c r="A3651" s="7"/>
      <c r="B3651" s="84" t="s">
        <v>2735</v>
      </c>
      <c r="C3651" s="75">
        <v>223036</v>
      </c>
      <c r="D3651" s="75"/>
      <c r="E3651" s="85">
        <v>7891000305065</v>
      </c>
      <c r="F3651" s="86" t="s">
        <v>4178</v>
      </c>
      <c r="G3651" s="75" t="s">
        <v>21</v>
      </c>
      <c r="H3651" s="75">
        <v>980</v>
      </c>
      <c r="I3651" s="87" t="s">
        <v>3069</v>
      </c>
      <c r="J3651" s="75" t="s">
        <v>683</v>
      </c>
      <c r="K3651" s="88" t="s">
        <v>84</v>
      </c>
      <c r="L3651" s="88">
        <v>40</v>
      </c>
      <c r="M3651" s="88">
        <v>0</v>
      </c>
      <c r="N3651" s="75" t="s">
        <v>85</v>
      </c>
      <c r="O3651" s="75"/>
      <c r="P3651" s="106"/>
      <c r="Q3651" s="90">
        <f>(17/100+7.6/100+1.65/100)*P3651</f>
        <v>0</v>
      </c>
      <c r="R3651" s="104"/>
      <c r="S3651" s="104"/>
      <c r="T3651" s="104"/>
      <c r="U3651" s="104"/>
      <c r="V3651" s="90">
        <f>+P3651-Q3651+R3651+S3651+T3651+U3651</f>
        <v>0</v>
      </c>
      <c r="W3651" s="91">
        <f>(1.02/100)</f>
        <v>1.02E-2</v>
      </c>
      <c r="X3651" s="91">
        <v>4.8E-3</v>
      </c>
      <c r="Y3651" s="91">
        <v>0.17</v>
      </c>
      <c r="Z3651" s="91">
        <v>1.65E-2</v>
      </c>
      <c r="AA3651" s="91">
        <v>7.6E-2</v>
      </c>
      <c r="AB3651" s="91">
        <f>SUM(W3651:AA3651)</f>
        <v>0.2775</v>
      </c>
      <c r="AC3651" s="75">
        <v>12</v>
      </c>
      <c r="AD3651" s="92">
        <f>IF(AL3651="","",+AC3651*AL3651)</f>
      </c>
      <c r="AE3651" s="93">
        <f>IF(AL3651="","",+AL3651*AB3651)</f>
      </c>
      <c r="AF3651" s="92">
        <f>IF(AL3651="","",+AL3651-AE3651)</f>
      </c>
      <c r="AG3651" s="93">
        <f>+V3651</f>
        <v>0</v>
      </c>
      <c r="AH3651" s="92">
        <f>IF(AF3651="","",+AF3651-AG3651)</f>
      </c>
      <c r="AI3651" s="92">
        <f>IF(AH3651="","",+AH3651*AC3651)</f>
      </c>
      <c r="AJ3651" s="93"/>
      <c r="AK3651" s="94">
        <v>0.33</v>
      </c>
      <c r="AL3651" s="93">
        <f>IF(V3651=0,"",V3651/(1-AB3651-AK3651))</f>
      </c>
      <c r="AM3651" s="95">
        <v>0.33</v>
      </c>
      <c r="AN3651" s="93">
        <f>IF(V3651=0,"",V3651/(1-AB3651-AM3651))</f>
      </c>
      <c r="AO3651" s="96">
        <v>1.2</v>
      </c>
      <c r="AP3651" s="93">
        <f>IF(BD!AJ3651="","",BD!AJ3651*BD!AO3651)</f>
      </c>
      <c r="AQ3651" s="91">
        <f>BD!AM3651/BD!AK3651-1</f>
        <v>0</v>
      </c>
      <c r="AR3651" s="91">
        <f>IF(BD!AN3651="","",IF(BD!AJ3651="","",BD!AN3651/BD!AJ3651-1))</f>
      </c>
      <c r="AS3651" s="91">
        <f>IF(BD!AN3651="","",IF(BD!AN3651&lt;BD!AL3651,"ABAIXO DA META","DENTRO DA META"))</f>
      </c>
      <c r="AT3651" s="91" t="str">
        <f>IF(BD!AJ3651="","EM ANÁLISE",IF(BD!AP3651&gt;=BD!AN3651,"GO", "NO GO"))</f>
        <v>EM ANÁLISE</v>
      </c>
      <c r="AU3651" s="97">
        <f>IF(AN3651="","",+BD!$AN3651-AJ3651)</f>
      </c>
      <c r="AV3651" s="98"/>
      <c r="AW3651" s="90">
        <f>BD!P3651*BD!AC3651</f>
        <v>0</v>
      </c>
      <c r="AX3651" s="90">
        <f>BD!V3651*BD!AC3651</f>
        <v>0</v>
      </c>
      <c r="AY3651" s="90">
        <f>IF(BD!AN3651="","",BD!AN3651*BD!AC3651)</f>
      </c>
      <c r="AZ3651" s="75" t="s">
        <v>123</v>
      </c>
      <c r="BA3651" s="75" t="s">
        <v>124</v>
      </c>
      <c r="BB3651" s="75">
        <v>1</v>
      </c>
      <c r="BC3651" s="75" t="s">
        <v>125</v>
      </c>
      <c r="BD3651" s="104"/>
      <c r="BE3651" s="104"/>
      <c r="BF3651" s="101"/>
      <c r="BG3651" s="101"/>
      <c r="BH3651" s="101"/>
      <c r="BI3651" s="101"/>
      <c r="BJ3651" s="101"/>
      <c r="BK3651" s="101"/>
      <c r="BL3651" s="101"/>
      <c r="BM3651" s="101"/>
      <c r="BN3651" s="101"/>
      <c r="BO3651" s="103"/>
      <c r="BP3651" s="101"/>
      <c r="BQ3651" s="101"/>
      <c r="BR3651" s="101"/>
      <c r="BS3651" s="101"/>
      <c r="BT3651" s="101"/>
      <c r="BU3651" s="101"/>
      <c r="BV3651" s="101"/>
      <c r="BW3651" s="101"/>
      <c r="BX3651" s="101"/>
      <c r="BY3651" s="101"/>
      <c r="BZ3651" s="101"/>
      <c r="CA3651" s="101"/>
      <c r="CB3651" s="101"/>
      <c r="CC3651" s="101"/>
      <c r="CD3651" s="101"/>
      <c r="CE3651" s="101"/>
      <c r="CF3651" s="101"/>
      <c r="CG3651" s="37" t="e">
        <f>VLOOKUP(Table_1[[#This Row],[EAN]],'[1]Planilha1'!$E:$R,13,0)</f>
        <v>#N/A</v>
      </c>
    </row>
    <row r="3652" ht="15" hidden="1">
      <c r="A3652" s="7"/>
      <c r="B3652" s="84" t="s">
        <v>2735</v>
      </c>
      <c r="C3652" s="75">
        <v>223037</v>
      </c>
      <c r="D3652" s="75"/>
      <c r="E3652" s="85">
        <v>7891000305102</v>
      </c>
      <c r="F3652" s="86" t="s">
        <v>4179</v>
      </c>
      <c r="G3652" s="75" t="s">
        <v>21</v>
      </c>
      <c r="H3652" s="75">
        <v>980</v>
      </c>
      <c r="I3652" s="87" t="s">
        <v>3069</v>
      </c>
      <c r="J3652" s="75" t="s">
        <v>3972</v>
      </c>
      <c r="K3652" s="88" t="s">
        <v>84</v>
      </c>
      <c r="L3652" s="88">
        <v>40</v>
      </c>
      <c r="M3652" s="88">
        <v>0</v>
      </c>
      <c r="N3652" s="75" t="s">
        <v>85</v>
      </c>
      <c r="O3652" s="75"/>
      <c r="P3652" s="106"/>
      <c r="Q3652" s="90">
        <f>(17/100+7.6/100+1.65/100)*P3652</f>
        <v>0</v>
      </c>
      <c r="R3652" s="104"/>
      <c r="S3652" s="104"/>
      <c r="T3652" s="104"/>
      <c r="U3652" s="104"/>
      <c r="V3652" s="90">
        <f>+P3652-Q3652+R3652+S3652+T3652+U3652</f>
        <v>0</v>
      </c>
      <c r="W3652" s="91">
        <f>(1.02/100)</f>
        <v>1.02E-2</v>
      </c>
      <c r="X3652" s="91">
        <v>4.8E-3</v>
      </c>
      <c r="Y3652" s="91">
        <v>0.17</v>
      </c>
      <c r="Z3652" s="91">
        <v>1.65E-2</v>
      </c>
      <c r="AA3652" s="91">
        <v>7.6E-2</v>
      </c>
      <c r="AB3652" s="91">
        <f>SUM(W3652:AA3652)</f>
        <v>0.2775</v>
      </c>
      <c r="AC3652" s="75">
        <v>12</v>
      </c>
      <c r="AD3652" s="92">
        <f>IF(AL3652="","",+AC3652*AL3652)</f>
      </c>
      <c r="AE3652" s="93">
        <f>IF(AL3652="","",+AL3652*AB3652)</f>
      </c>
      <c r="AF3652" s="92">
        <f>IF(AL3652="","",+AL3652-AE3652)</f>
      </c>
      <c r="AG3652" s="93">
        <f>+V3652</f>
        <v>0</v>
      </c>
      <c r="AH3652" s="92">
        <f>IF(AF3652="","",+AF3652-AG3652)</f>
      </c>
      <c r="AI3652" s="92">
        <f>IF(AH3652="","",+AH3652*AC3652)</f>
      </c>
      <c r="AJ3652" s="93"/>
      <c r="AK3652" s="94">
        <v>0.33</v>
      </c>
      <c r="AL3652" s="93">
        <f>IF(V3652=0,"",V3652/(1-AB3652-AK3652))</f>
      </c>
      <c r="AM3652" s="95">
        <v>0.33</v>
      </c>
      <c r="AN3652" s="93">
        <f>IF(V3652=0,"",V3652/(1-AB3652-AM3652))</f>
      </c>
      <c r="AO3652" s="96">
        <v>1.2</v>
      </c>
      <c r="AP3652" s="93">
        <f>IF(BD!AJ3652="","",BD!AJ3652*BD!AO3652)</f>
      </c>
      <c r="AQ3652" s="91">
        <f>BD!AM3652/BD!AK3652-1</f>
        <v>0</v>
      </c>
      <c r="AR3652" s="91">
        <f>IF(BD!AN3652="","",IF(BD!AJ3652="","",BD!AN3652/BD!AJ3652-1))</f>
      </c>
      <c r="AS3652" s="91">
        <f>IF(BD!AN3652="","",IF(BD!AN3652&lt;BD!AL3652,"ABAIXO DA META","DENTRO DA META"))</f>
      </c>
      <c r="AT3652" s="91" t="str">
        <f>IF(BD!AJ3652="","EM ANÁLISE",IF(BD!AP3652&gt;=BD!AN3652,"GO", "NO GO"))</f>
        <v>EM ANÁLISE</v>
      </c>
      <c r="AU3652" s="97">
        <f>IF(AN3652="","",+BD!$AN3652-AJ3652)</f>
      </c>
      <c r="AV3652" s="98"/>
      <c r="AW3652" s="90">
        <f>BD!P3652*BD!AC3652</f>
        <v>0</v>
      </c>
      <c r="AX3652" s="90">
        <f>BD!V3652*BD!AC3652</f>
        <v>0</v>
      </c>
      <c r="AY3652" s="90">
        <f>IF(BD!AN3652="","",BD!AN3652*BD!AC3652)</f>
      </c>
      <c r="AZ3652" s="75" t="s">
        <v>123</v>
      </c>
      <c r="BA3652" s="75" t="s">
        <v>124</v>
      </c>
      <c r="BB3652" s="75">
        <v>1</v>
      </c>
      <c r="BC3652" s="75" t="s">
        <v>125</v>
      </c>
      <c r="BD3652" s="104"/>
      <c r="BE3652" s="104"/>
      <c r="BF3652" s="101"/>
      <c r="BG3652" s="101"/>
      <c r="BH3652" s="101"/>
      <c r="BI3652" s="101"/>
      <c r="BJ3652" s="101"/>
      <c r="BK3652" s="101"/>
      <c r="BL3652" s="101"/>
      <c r="BM3652" s="101"/>
      <c r="BN3652" s="101"/>
      <c r="BO3652" s="103"/>
      <c r="BP3652" s="101"/>
      <c r="BQ3652" s="101"/>
      <c r="BR3652" s="101"/>
      <c r="BS3652" s="101"/>
      <c r="BT3652" s="101"/>
      <c r="BU3652" s="101"/>
      <c r="BV3652" s="101"/>
      <c r="BW3652" s="101"/>
      <c r="BX3652" s="101"/>
      <c r="BY3652" s="101"/>
      <c r="BZ3652" s="101"/>
      <c r="CA3652" s="101"/>
      <c r="CB3652" s="101"/>
      <c r="CC3652" s="101"/>
      <c r="CD3652" s="101"/>
      <c r="CE3652" s="101"/>
      <c r="CF3652" s="101"/>
      <c r="CG3652" s="37" t="e">
        <f>VLOOKUP(Table_1[[#This Row],[EAN]],'[1]Planilha1'!$E:$R,13,0)</f>
        <v>#N/A</v>
      </c>
    </row>
    <row r="3653" ht="15" hidden="1">
      <c r="A3653" s="7"/>
      <c r="B3653" s="84" t="s">
        <v>2735</v>
      </c>
      <c r="C3653" s="75">
        <v>223038</v>
      </c>
      <c r="D3653" s="75"/>
      <c r="E3653" s="85">
        <v>7891000305027</v>
      </c>
      <c r="F3653" s="86" t="s">
        <v>4180</v>
      </c>
      <c r="G3653" s="75" t="s">
        <v>21</v>
      </c>
      <c r="H3653" s="75">
        <v>980</v>
      </c>
      <c r="I3653" s="87" t="s">
        <v>3069</v>
      </c>
      <c r="J3653" s="75" t="s">
        <v>683</v>
      </c>
      <c r="K3653" s="88" t="s">
        <v>84</v>
      </c>
      <c r="L3653" s="88">
        <v>40</v>
      </c>
      <c r="M3653" s="88">
        <v>0</v>
      </c>
      <c r="N3653" s="75" t="s">
        <v>85</v>
      </c>
      <c r="O3653" s="75"/>
      <c r="P3653" s="106"/>
      <c r="Q3653" s="90">
        <f>(17/100+7.6/100+1.65/100)*P3653</f>
        <v>0</v>
      </c>
      <c r="R3653" s="104"/>
      <c r="S3653" s="104"/>
      <c r="T3653" s="104"/>
      <c r="U3653" s="104"/>
      <c r="V3653" s="90">
        <f>+P3653-Q3653+R3653+S3653+T3653+U3653</f>
        <v>0</v>
      </c>
      <c r="W3653" s="91">
        <f>(1.02/100)</f>
        <v>1.02E-2</v>
      </c>
      <c r="X3653" s="91">
        <v>4.8E-3</v>
      </c>
      <c r="Y3653" s="91">
        <v>0.17</v>
      </c>
      <c r="Z3653" s="91">
        <v>1.65E-2</v>
      </c>
      <c r="AA3653" s="91">
        <v>7.6E-2</v>
      </c>
      <c r="AB3653" s="91">
        <f>SUM(W3653:AA3653)</f>
        <v>0.2775</v>
      </c>
      <c r="AC3653" s="75">
        <v>12</v>
      </c>
      <c r="AD3653" s="92">
        <f>IF(AL3653="","",+AC3653*AL3653)</f>
      </c>
      <c r="AE3653" s="93">
        <f>IF(AL3653="","",+AL3653*AB3653)</f>
      </c>
      <c r="AF3653" s="92">
        <f>IF(AL3653="","",+AL3653-AE3653)</f>
      </c>
      <c r="AG3653" s="93">
        <f>+V3653</f>
        <v>0</v>
      </c>
      <c r="AH3653" s="92">
        <f>IF(AF3653="","",+AF3653-AG3653)</f>
      </c>
      <c r="AI3653" s="92">
        <f>IF(AH3653="","",+AH3653*AC3653)</f>
      </c>
      <c r="AJ3653" s="93"/>
      <c r="AK3653" s="94">
        <v>0.33</v>
      </c>
      <c r="AL3653" s="93">
        <f>IF(V3653=0,"",V3653/(1-AB3653-AK3653))</f>
      </c>
      <c r="AM3653" s="95">
        <v>0.33</v>
      </c>
      <c r="AN3653" s="93">
        <f>IF(V3653=0,"",V3653/(1-AB3653-AM3653))</f>
      </c>
      <c r="AO3653" s="96">
        <v>1.2</v>
      </c>
      <c r="AP3653" s="93">
        <f>IF(BD!AJ3653="","",BD!AJ3653*BD!AO3653)</f>
      </c>
      <c r="AQ3653" s="91">
        <f>BD!AM3653/BD!AK3653-1</f>
        <v>0</v>
      </c>
      <c r="AR3653" s="91">
        <f>IF(BD!AN3653="","",IF(BD!AJ3653="","",BD!AN3653/BD!AJ3653-1))</f>
      </c>
      <c r="AS3653" s="91">
        <f>IF(BD!AN3653="","",IF(BD!AN3653&lt;BD!AL3653,"ABAIXO DA META","DENTRO DA META"))</f>
      </c>
      <c r="AT3653" s="91" t="str">
        <f>IF(BD!AJ3653="","EM ANÁLISE",IF(BD!AP3653&gt;=BD!AN3653,"GO", "NO GO"))</f>
        <v>EM ANÁLISE</v>
      </c>
      <c r="AU3653" s="97">
        <f>IF(AN3653="","",+BD!$AN3653-AJ3653)</f>
      </c>
      <c r="AV3653" s="98"/>
      <c r="AW3653" s="90">
        <f>BD!P3653*BD!AC3653</f>
        <v>0</v>
      </c>
      <c r="AX3653" s="90">
        <f>BD!V3653*BD!AC3653</f>
        <v>0</v>
      </c>
      <c r="AY3653" s="90">
        <f>IF(BD!AN3653="","",BD!AN3653*BD!AC3653)</f>
      </c>
      <c r="AZ3653" s="75" t="s">
        <v>123</v>
      </c>
      <c r="BA3653" s="75" t="s">
        <v>124</v>
      </c>
      <c r="BB3653" s="75">
        <v>1</v>
      </c>
      <c r="BC3653" s="75" t="s">
        <v>125</v>
      </c>
      <c r="BD3653" s="104"/>
      <c r="BE3653" s="104"/>
      <c r="BF3653" s="101"/>
      <c r="BG3653" s="101"/>
      <c r="BH3653" s="101"/>
      <c r="BI3653" s="101"/>
      <c r="BJ3653" s="101"/>
      <c r="BK3653" s="101"/>
      <c r="BL3653" s="101"/>
      <c r="BM3653" s="101"/>
      <c r="BN3653" s="101"/>
      <c r="BO3653" s="103"/>
      <c r="BP3653" s="101"/>
      <c r="BQ3653" s="101"/>
      <c r="BR3653" s="101"/>
      <c r="BS3653" s="101"/>
      <c r="BT3653" s="101"/>
      <c r="BU3653" s="101"/>
      <c r="BV3653" s="101"/>
      <c r="BW3653" s="101"/>
      <c r="BX3653" s="101"/>
      <c r="BY3653" s="101"/>
      <c r="BZ3653" s="101"/>
      <c r="CA3653" s="101"/>
      <c r="CB3653" s="101"/>
      <c r="CC3653" s="101"/>
      <c r="CD3653" s="101"/>
      <c r="CE3653" s="101"/>
      <c r="CF3653" s="101"/>
      <c r="CG3653" s="37" t="e">
        <f>VLOOKUP(Table_1[[#This Row],[EAN]],'[1]Planilha1'!$E:$R,13,0)</f>
        <v>#N/A</v>
      </c>
    </row>
    <row r="3654" ht="15" hidden="1">
      <c r="A3654" s="7"/>
      <c r="B3654" s="84" t="s">
        <v>2735</v>
      </c>
      <c r="C3654" s="75">
        <v>223039</v>
      </c>
      <c r="D3654" s="75">
        <v>12396175</v>
      </c>
      <c r="E3654" s="85">
        <v>7891000276556</v>
      </c>
      <c r="F3654" s="86" t="s">
        <v>4181</v>
      </c>
      <c r="G3654" s="75" t="s">
        <v>21</v>
      </c>
      <c r="H3654" s="75">
        <v>980</v>
      </c>
      <c r="I3654" s="87" t="s">
        <v>3069</v>
      </c>
      <c r="J3654" s="75" t="s">
        <v>4172</v>
      </c>
      <c r="K3654" s="88" t="s">
        <v>84</v>
      </c>
      <c r="L3654" s="88">
        <v>56</v>
      </c>
      <c r="M3654" s="88">
        <v>0</v>
      </c>
      <c r="N3654" s="75" t="s">
        <v>85</v>
      </c>
      <c r="O3654" s="75" t="s">
        <v>122</v>
      </c>
      <c r="P3654" s="106">
        <v>4.751964285714286</v>
      </c>
      <c r="Q3654" s="90">
        <f>(17/100+7.6/100+1.65/100)*P3654</f>
        <v>1.2473906250000002</v>
      </c>
      <c r="R3654" s="104"/>
      <c r="S3654" s="104"/>
      <c r="T3654" s="104"/>
      <c r="U3654" s="104"/>
      <c r="V3654" s="90">
        <f>+P3654-Q3654+R3654+S3654+T3654+U3654</f>
        <v>3.5045736607142857</v>
      </c>
      <c r="W3654" s="91">
        <f>(1.02/100)</f>
        <v>1.02E-2</v>
      </c>
      <c r="X3654" s="91">
        <v>4.8E-3</v>
      </c>
      <c r="Y3654" s="91">
        <v>0.17</v>
      </c>
      <c r="Z3654" s="91">
        <v>1.65E-2</v>
      </c>
      <c r="AA3654" s="91">
        <v>7.6E-2</v>
      </c>
      <c r="AB3654" s="91">
        <f>SUM(W3654:AA3654)</f>
        <v>0.2775</v>
      </c>
      <c r="AC3654" s="75">
        <v>12</v>
      </c>
      <c r="AD3654" s="92">
        <f>IF(AL3654="","",+AC3654*AL3654)</f>
        <v>107.14620109190174</v>
      </c>
      <c r="AE3654" s="93">
        <f>IF(AL3654="","",+AL3654*AB3654)</f>
        <v>2.477755900250228</v>
      </c>
      <c r="AF3654" s="92">
        <f>IF(AL3654="","",+AL3654-AE3654)</f>
        <v>6.451094190741584</v>
      </c>
      <c r="AG3654" s="93">
        <f>+V3654</f>
        <v>3.5045736607142857</v>
      </c>
      <c r="AH3654" s="92">
        <f>IF(AF3654="","",+AF3654-AG3654)</f>
        <v>2.946520530027298</v>
      </c>
      <c r="AI3654" s="92">
        <f>IF(AH3654="","",+AH3654*AC3654)</f>
        <v>35.35824636032758</v>
      </c>
      <c r="AJ3654" s="93">
        <v>7.1</v>
      </c>
      <c r="AK3654" s="94">
        <v>0.33</v>
      </c>
      <c r="AL3654" s="93">
        <f>IF(V3654=0,"",V3654/(1-AB3654-AK3654))</f>
        <v>8.928850090991812</v>
      </c>
      <c r="AM3654" s="95">
        <v>0.33</v>
      </c>
      <c r="AN3654" s="93">
        <f>IF(V3654=0,"",V3654/(1-AB3654-AM3654))</f>
        <v>8.928850090991812</v>
      </c>
      <c r="AO3654" s="96">
        <v>1.2</v>
      </c>
      <c r="AP3654" s="93">
        <f>IF(BD!AJ3654="","",BD!AJ3654*BD!AO3654)</f>
        <v>8.52</v>
      </c>
      <c r="AQ3654" s="91">
        <f>BD!AM3654/BD!AK3654-1</f>
        <v>0</v>
      </c>
      <c r="AR3654" s="91">
        <f>IF(BD!AN3654="","",IF(BD!AJ3654="","",BD!AN3654/BD!AJ3654-1))</f>
        <v>0.2575845198580018</v>
      </c>
      <c r="AS3654" s="91" t="str">
        <f>IF(BD!AN3654="","",IF(BD!AN3654&lt;BD!AL3654,"ABAIXO DA META","DENTRO DA META"))</f>
        <v>DENTRO DA META</v>
      </c>
      <c r="AT3654" s="91" t="str">
        <f>IF(BD!AJ3654="","EM ANÁLISE",IF(BD!AP3654&gt;=BD!AN3654,"GO", "NO GO"))</f>
        <v>NO GO</v>
      </c>
      <c r="AU3654" s="97">
        <f>IF(AN3654="","",+BD!$AN3654-AJ3654)</f>
        <v>1.8288500909918124</v>
      </c>
      <c r="AV3654" s="98"/>
      <c r="AW3654" s="90">
        <f>BD!P3654*BD!AC3654</f>
        <v>57.02357142857143</v>
      </c>
      <c r="AX3654" s="90">
        <f>BD!V3654*BD!AC3654</f>
        <v>42.05488392857143</v>
      </c>
      <c r="AY3654" s="90">
        <f>IF(BD!AN3654="","",BD!AN3654*BD!AC3654)</f>
        <v>107.14620109190174</v>
      </c>
      <c r="AZ3654" s="75" t="s">
        <v>5272</v>
      </c>
      <c r="BA3654" s="75" t="s">
        <v>124</v>
      </c>
      <c r="BB3654" s="75">
        <v>1</v>
      </c>
      <c r="BC3654" s="75" t="s">
        <v>125</v>
      </c>
      <c r="BD3654" s="99" t="s">
        <v>5257</v>
      </c>
      <c r="BE3654" s="100" t="s">
        <v>4</v>
      </c>
      <c r="BF3654" s="100" t="s">
        <v>4</v>
      </c>
      <c r="BG3654" s="99" t="s">
        <v>5258</v>
      </c>
      <c r="BH3654" s="101"/>
      <c r="BI3654" s="101"/>
      <c r="BJ3654" s="101"/>
      <c r="BK3654" s="101"/>
      <c r="BL3654" s="101"/>
      <c r="BM3654" s="101"/>
      <c r="BN3654" s="101"/>
      <c r="BO3654" s="103"/>
      <c r="BP3654" s="99">
        <v>140.622</v>
      </c>
      <c r="BQ3654" s="99">
        <v>121</v>
      </c>
      <c r="BR3654" s="101"/>
      <c r="BS3654" s="99" t="s">
        <v>5260</v>
      </c>
      <c r="BT3654" s="99" t="s">
        <v>5261</v>
      </c>
      <c r="BU3654" s="99">
        <v>5102</v>
      </c>
      <c r="BV3654" s="99"/>
      <c r="BW3654" s="99"/>
      <c r="BX3654" s="99"/>
      <c r="BY3654" s="99"/>
      <c r="BZ3654" s="99"/>
      <c r="CA3654" s="99"/>
      <c r="CB3654" s="99"/>
      <c r="CC3654" s="99">
        <v>102</v>
      </c>
      <c r="CD3654" s="99">
        <v>8</v>
      </c>
      <c r="CE3654" s="99">
        <v>8</v>
      </c>
      <c r="CF3654" s="99"/>
      <c r="CG3654" s="37" t="e">
        <f>VLOOKUP(Table_1[[#This Row],[EAN]],'[1]Planilha1'!$E:$R,13,0)</f>
        <v>#N/A</v>
      </c>
    </row>
    <row r="3655" ht="15" hidden="1">
      <c r="A3655" s="7"/>
      <c r="B3655" s="84" t="s">
        <v>2735</v>
      </c>
      <c r="C3655" s="75">
        <v>223040</v>
      </c>
      <c r="D3655" s="75">
        <v>12441799</v>
      </c>
      <c r="E3655" s="85">
        <v>7891000306758</v>
      </c>
      <c r="F3655" s="86" t="s">
        <v>4182</v>
      </c>
      <c r="G3655" s="75" t="s">
        <v>21</v>
      </c>
      <c r="H3655" s="75">
        <v>980</v>
      </c>
      <c r="I3655" s="87" t="s">
        <v>3069</v>
      </c>
      <c r="J3655" s="75" t="s">
        <v>4172</v>
      </c>
      <c r="K3655" s="88" t="s">
        <v>84</v>
      </c>
      <c r="L3655" s="88">
        <v>56</v>
      </c>
      <c r="M3655" s="88">
        <v>0</v>
      </c>
      <c r="N3655" s="75" t="s">
        <v>85</v>
      </c>
      <c r="O3655" s="75" t="s">
        <v>122</v>
      </c>
      <c r="P3655" s="106">
        <v>5.548214285714286</v>
      </c>
      <c r="Q3655" s="90">
        <f>(17/100+7.6/100+1.65/100)*P3655</f>
        <v>1.4564062500000001</v>
      </c>
      <c r="R3655" s="104"/>
      <c r="S3655" s="104"/>
      <c r="T3655" s="104"/>
      <c r="U3655" s="104"/>
      <c r="V3655" s="90">
        <f>+P3655-Q3655+R3655+S3655+T3655+U3655</f>
        <v>4.091808035714285</v>
      </c>
      <c r="W3655" s="91">
        <f>(1.02/100)</f>
        <v>1.02E-2</v>
      </c>
      <c r="X3655" s="91">
        <v>4.8E-3</v>
      </c>
      <c r="Y3655" s="91">
        <v>0.17</v>
      </c>
      <c r="Z3655" s="91">
        <v>1.65E-2</v>
      </c>
      <c r="AA3655" s="91">
        <v>7.6E-2</v>
      </c>
      <c r="AB3655" s="91">
        <f>SUM(W3655:AA3655)</f>
        <v>0.2775</v>
      </c>
      <c r="AC3655" s="75">
        <v>12</v>
      </c>
      <c r="AD3655" s="92">
        <f>IF(AL3655="","",+AC3655*AL3655)</f>
        <v>125.0998635122839</v>
      </c>
      <c r="AE3655" s="93">
        <f>IF(AL3655="","",+AL3655*AB3655)</f>
        <v>2.8929343437215653</v>
      </c>
      <c r="AF3655" s="92">
        <f>IF(AL3655="","",+AL3655-AE3655)</f>
        <v>7.532054282302093</v>
      </c>
      <c r="AG3655" s="93">
        <f>+V3655</f>
        <v>4.091808035714285</v>
      </c>
      <c r="AH3655" s="92">
        <f>IF(AF3655="","",+AF3655-AG3655)</f>
        <v>3.440246246587808</v>
      </c>
      <c r="AI3655" s="92">
        <f>IF(AH3655="","",+AH3655*AC3655)</f>
        <v>41.2829549590537</v>
      </c>
      <c r="AJ3655" s="93">
        <v>8.23</v>
      </c>
      <c r="AK3655" s="94">
        <v>0.33</v>
      </c>
      <c r="AL3655" s="93">
        <f>IF(V3655=0,"",V3655/(1-AB3655-AK3655))</f>
        <v>10.424988626023659</v>
      </c>
      <c r="AM3655" s="95">
        <v>0.33</v>
      </c>
      <c r="AN3655" s="93">
        <f>IF(V3655=0,"",V3655/(1-AB3655-AM3655))</f>
        <v>10.424988626023659</v>
      </c>
      <c r="AO3655" s="96">
        <v>1.2</v>
      </c>
      <c r="AP3655" s="93">
        <f>IF(BD!AJ3655="","",BD!AJ3655*BD!AO3655)</f>
        <v>9.876</v>
      </c>
      <c r="AQ3655" s="91">
        <f>BD!AM3655/BD!AK3655-1</f>
        <v>0</v>
      </c>
      <c r="AR3655" s="91">
        <f>IF(BD!AN3655="","",IF(BD!AJ3655="","",BD!AN3655/BD!AJ3655-1))</f>
        <v>0.2667057868801528</v>
      </c>
      <c r="AS3655" s="91" t="str">
        <f>IF(BD!AN3655="","",IF(BD!AN3655&lt;BD!AL3655,"ABAIXO DA META","DENTRO DA META"))</f>
        <v>DENTRO DA META</v>
      </c>
      <c r="AT3655" s="91" t="str">
        <f>IF(BD!AJ3655="","EM ANÁLISE",IF(BD!AP3655&gt;=BD!AN3655,"GO", "NO GO"))</f>
        <v>NO GO</v>
      </c>
      <c r="AU3655" s="97">
        <f>IF(AN3655="","",+BD!$AN3655-AJ3655)</f>
        <v>2.194988626023658</v>
      </c>
      <c r="AV3655" s="98"/>
      <c r="AW3655" s="90">
        <f>BD!P3655*BD!AC3655</f>
        <v>66.57857142857142</v>
      </c>
      <c r="AX3655" s="90">
        <f>BD!V3655*BD!AC3655</f>
        <v>49.10169642857142</v>
      </c>
      <c r="AY3655" s="90">
        <f>IF(BD!AN3655="","",BD!AN3655*BD!AC3655)</f>
        <v>125.0998635122839</v>
      </c>
      <c r="AZ3655" s="75" t="s">
        <v>5272</v>
      </c>
      <c r="BA3655" s="75" t="s">
        <v>124</v>
      </c>
      <c r="BB3655" s="75">
        <v>1</v>
      </c>
      <c r="BC3655" s="75" t="s">
        <v>125</v>
      </c>
      <c r="BD3655" s="99" t="s">
        <v>5257</v>
      </c>
      <c r="BE3655" s="100" t="s">
        <v>4</v>
      </c>
      <c r="BF3655" s="100" t="s">
        <v>4</v>
      </c>
      <c r="BG3655" s="99" t="s">
        <v>5258</v>
      </c>
      <c r="BH3655" s="101"/>
      <c r="BI3655" s="101"/>
      <c r="BJ3655" s="101"/>
      <c r="BK3655" s="101"/>
      <c r="BL3655" s="101"/>
      <c r="BM3655" s="101"/>
      <c r="BN3655" s="101"/>
      <c r="BO3655" s="103"/>
      <c r="BP3655" s="99">
        <v>140.622</v>
      </c>
      <c r="BQ3655" s="99">
        <v>121</v>
      </c>
      <c r="BR3655" s="101"/>
      <c r="BS3655" s="99" t="s">
        <v>5260</v>
      </c>
      <c r="BT3655" s="99" t="s">
        <v>5261</v>
      </c>
      <c r="BU3655" s="99">
        <v>5102</v>
      </c>
      <c r="BV3655" s="99"/>
      <c r="BW3655" s="99"/>
      <c r="BX3655" s="99"/>
      <c r="BY3655" s="99"/>
      <c r="BZ3655" s="99"/>
      <c r="CA3655" s="99"/>
      <c r="CB3655" s="99"/>
      <c r="CC3655" s="99">
        <v>102</v>
      </c>
      <c r="CD3655" s="99">
        <v>8</v>
      </c>
      <c r="CE3655" s="99">
        <v>8</v>
      </c>
      <c r="CF3655" s="99"/>
      <c r="CG3655" s="37" t="e">
        <f>VLOOKUP(Table_1[[#This Row],[EAN]],'[1]Planilha1'!$E:$R,13,0)</f>
        <v>#N/A</v>
      </c>
    </row>
    <row r="3656" ht="15" hidden="1">
      <c r="A3656" s="7"/>
      <c r="B3656" s="84" t="s">
        <v>2735</v>
      </c>
      <c r="C3656" s="75">
        <v>223041</v>
      </c>
      <c r="D3656" s="75">
        <v>12441836</v>
      </c>
      <c r="E3656" s="85">
        <v>7891000306901</v>
      </c>
      <c r="F3656" s="86" t="s">
        <v>4183</v>
      </c>
      <c r="G3656" s="75" t="s">
        <v>21</v>
      </c>
      <c r="H3656" s="75">
        <v>980</v>
      </c>
      <c r="I3656" s="87" t="s">
        <v>3069</v>
      </c>
      <c r="J3656" s="75" t="s">
        <v>4172</v>
      </c>
      <c r="K3656" s="88" t="s">
        <v>84</v>
      </c>
      <c r="L3656" s="88">
        <v>56</v>
      </c>
      <c r="M3656" s="88">
        <v>0</v>
      </c>
      <c r="N3656" s="75" t="s">
        <v>85</v>
      </c>
      <c r="O3656" s="75" t="s">
        <v>122</v>
      </c>
      <c r="P3656" s="106">
        <v>5.548214285714286</v>
      </c>
      <c r="Q3656" s="90">
        <f>(17/100+7.6/100+1.65/100)*P3656</f>
        <v>1.4564062500000001</v>
      </c>
      <c r="R3656" s="104"/>
      <c r="S3656" s="104"/>
      <c r="T3656" s="104"/>
      <c r="U3656" s="104"/>
      <c r="V3656" s="90">
        <f>+P3656-Q3656+R3656+S3656+T3656+U3656</f>
        <v>4.091808035714285</v>
      </c>
      <c r="W3656" s="91">
        <f>(1.02/100)</f>
        <v>1.02E-2</v>
      </c>
      <c r="X3656" s="91">
        <v>4.8E-3</v>
      </c>
      <c r="Y3656" s="91">
        <v>0.17</v>
      </c>
      <c r="Z3656" s="91">
        <v>1.65E-2</v>
      </c>
      <c r="AA3656" s="91">
        <v>7.6E-2</v>
      </c>
      <c r="AB3656" s="91">
        <f>SUM(W3656:AA3656)</f>
        <v>0.2775</v>
      </c>
      <c r="AC3656" s="75">
        <v>12</v>
      </c>
      <c r="AD3656" s="92">
        <f>IF(AL3656="","",+AC3656*AL3656)</f>
        <v>125.0998635122839</v>
      </c>
      <c r="AE3656" s="93">
        <f>IF(AL3656="","",+AL3656*AB3656)</f>
        <v>2.8929343437215653</v>
      </c>
      <c r="AF3656" s="92">
        <f>IF(AL3656="","",+AL3656-AE3656)</f>
        <v>7.532054282302093</v>
      </c>
      <c r="AG3656" s="93">
        <f>+V3656</f>
        <v>4.091808035714285</v>
      </c>
      <c r="AH3656" s="92">
        <f>IF(AF3656="","",+AF3656-AG3656)</f>
        <v>3.440246246587808</v>
      </c>
      <c r="AI3656" s="92">
        <f>IF(AH3656="","",+AH3656*AC3656)</f>
        <v>41.2829549590537</v>
      </c>
      <c r="AJ3656" s="93">
        <v>8.23</v>
      </c>
      <c r="AK3656" s="94">
        <v>0.33</v>
      </c>
      <c r="AL3656" s="93">
        <f>IF(V3656=0,"",V3656/(1-AB3656-AK3656))</f>
        <v>10.424988626023659</v>
      </c>
      <c r="AM3656" s="95">
        <v>0.33</v>
      </c>
      <c r="AN3656" s="93">
        <f>IF(V3656=0,"",V3656/(1-AB3656-AM3656))</f>
        <v>10.424988626023659</v>
      </c>
      <c r="AO3656" s="96">
        <v>1.2</v>
      </c>
      <c r="AP3656" s="93">
        <f>IF(BD!AJ3656="","",BD!AJ3656*BD!AO3656)</f>
        <v>9.876</v>
      </c>
      <c r="AQ3656" s="91">
        <f>BD!AM3656/BD!AK3656-1</f>
        <v>0</v>
      </c>
      <c r="AR3656" s="91">
        <f>IF(BD!AN3656="","",IF(BD!AJ3656="","",BD!AN3656/BD!AJ3656-1))</f>
        <v>0.2667057868801528</v>
      </c>
      <c r="AS3656" s="91" t="str">
        <f>IF(BD!AN3656="","",IF(BD!AN3656&lt;BD!AL3656,"ABAIXO DA META","DENTRO DA META"))</f>
        <v>DENTRO DA META</v>
      </c>
      <c r="AT3656" s="91" t="str">
        <f>IF(BD!AJ3656="","EM ANÁLISE",IF(BD!AP3656&gt;=BD!AN3656,"GO", "NO GO"))</f>
        <v>NO GO</v>
      </c>
      <c r="AU3656" s="97">
        <f>IF(AN3656="","",+BD!$AN3656-AJ3656)</f>
        <v>2.194988626023658</v>
      </c>
      <c r="AV3656" s="98"/>
      <c r="AW3656" s="90">
        <f>BD!P3656*BD!AC3656</f>
        <v>66.57857142857142</v>
      </c>
      <c r="AX3656" s="90">
        <f>BD!V3656*BD!AC3656</f>
        <v>49.10169642857142</v>
      </c>
      <c r="AY3656" s="90">
        <f>IF(BD!AN3656="","",BD!AN3656*BD!AC3656)</f>
        <v>125.0998635122839</v>
      </c>
      <c r="AZ3656" s="75" t="s">
        <v>5272</v>
      </c>
      <c r="BA3656" s="75" t="s">
        <v>124</v>
      </c>
      <c r="BB3656" s="75">
        <v>1</v>
      </c>
      <c r="BC3656" s="75" t="s">
        <v>125</v>
      </c>
      <c r="BD3656" s="99" t="s">
        <v>5257</v>
      </c>
      <c r="BE3656" s="100" t="s">
        <v>4</v>
      </c>
      <c r="BF3656" s="100" t="s">
        <v>4</v>
      </c>
      <c r="BG3656" s="99" t="s">
        <v>5258</v>
      </c>
      <c r="BH3656" s="101"/>
      <c r="BI3656" s="101"/>
      <c r="BJ3656" s="101"/>
      <c r="BK3656" s="101"/>
      <c r="BL3656" s="101"/>
      <c r="BM3656" s="101"/>
      <c r="BN3656" s="101"/>
      <c r="BO3656" s="103"/>
      <c r="BP3656" s="99">
        <v>140.622</v>
      </c>
      <c r="BQ3656" s="99">
        <v>121</v>
      </c>
      <c r="BR3656" s="101"/>
      <c r="BS3656" s="99" t="s">
        <v>5260</v>
      </c>
      <c r="BT3656" s="99" t="s">
        <v>5261</v>
      </c>
      <c r="BU3656" s="99">
        <v>5102</v>
      </c>
      <c r="BV3656" s="99"/>
      <c r="BW3656" s="99"/>
      <c r="BX3656" s="99"/>
      <c r="BY3656" s="99"/>
      <c r="BZ3656" s="99"/>
      <c r="CA3656" s="99"/>
      <c r="CB3656" s="99"/>
      <c r="CC3656" s="99">
        <v>102</v>
      </c>
      <c r="CD3656" s="99">
        <v>8</v>
      </c>
      <c r="CE3656" s="99">
        <v>8</v>
      </c>
      <c r="CF3656" s="99"/>
      <c r="CG3656" s="37" t="e">
        <f>VLOOKUP(Table_1[[#This Row],[EAN]],'[1]Planilha1'!$E:$R,13,0)</f>
        <v>#N/A</v>
      </c>
    </row>
    <row r="3657" ht="15" hidden="1">
      <c r="A3657" s="7"/>
      <c r="B3657" s="84" t="s">
        <v>2735</v>
      </c>
      <c r="C3657" s="75">
        <v>223042</v>
      </c>
      <c r="D3657" s="75">
        <v>12441842</v>
      </c>
      <c r="E3657" s="85">
        <v>7891000306857</v>
      </c>
      <c r="F3657" s="86" t="s">
        <v>4184</v>
      </c>
      <c r="G3657" s="75" t="s">
        <v>21</v>
      </c>
      <c r="H3657" s="75">
        <v>470</v>
      </c>
      <c r="I3657" s="87" t="s">
        <v>3887</v>
      </c>
      <c r="J3657" s="75" t="s">
        <v>4172</v>
      </c>
      <c r="K3657" s="88" t="s">
        <v>84</v>
      </c>
      <c r="L3657" s="88">
        <v>56</v>
      </c>
      <c r="M3657" s="88">
        <v>0</v>
      </c>
      <c r="N3657" s="75" t="s">
        <v>85</v>
      </c>
      <c r="O3657" s="75" t="s">
        <v>122</v>
      </c>
      <c r="P3657" s="106">
        <v>5.548214285714286</v>
      </c>
      <c r="Q3657" s="90">
        <f>(17/100+7.6/100+1.65/100)*P3657</f>
        <v>1.4564062500000001</v>
      </c>
      <c r="R3657" s="104"/>
      <c r="S3657" s="104"/>
      <c r="T3657" s="104"/>
      <c r="U3657" s="104"/>
      <c r="V3657" s="90">
        <f>+P3657-Q3657+R3657+S3657+T3657+U3657</f>
        <v>4.091808035714285</v>
      </c>
      <c r="W3657" s="91">
        <f>(1.02/100)</f>
        <v>1.02E-2</v>
      </c>
      <c r="X3657" s="91">
        <v>4.8E-3</v>
      </c>
      <c r="Y3657" s="91">
        <v>0.17</v>
      </c>
      <c r="Z3657" s="91">
        <v>1.65E-2</v>
      </c>
      <c r="AA3657" s="91">
        <v>7.6E-2</v>
      </c>
      <c r="AB3657" s="91">
        <f>SUM(W3657:AA3657)</f>
        <v>0.2775</v>
      </c>
      <c r="AC3657" s="75">
        <v>12</v>
      </c>
      <c r="AD3657" s="92">
        <f>IF(AL3657="","",+AC3657*AL3657)</f>
        <v>125.0998635122839</v>
      </c>
      <c r="AE3657" s="93">
        <f>IF(AL3657="","",+AL3657*AB3657)</f>
        <v>2.8929343437215653</v>
      </c>
      <c r="AF3657" s="92">
        <f>IF(AL3657="","",+AL3657-AE3657)</f>
        <v>7.532054282302093</v>
      </c>
      <c r="AG3657" s="93">
        <f>+V3657</f>
        <v>4.091808035714285</v>
      </c>
      <c r="AH3657" s="92">
        <f>IF(AF3657="","",+AF3657-AG3657)</f>
        <v>3.440246246587808</v>
      </c>
      <c r="AI3657" s="92">
        <f>IF(AH3657="","",+AH3657*AC3657)</f>
        <v>41.2829549590537</v>
      </c>
      <c r="AJ3657" s="93">
        <v>7.1</v>
      </c>
      <c r="AK3657" s="94">
        <v>0.33</v>
      </c>
      <c r="AL3657" s="93">
        <f>IF(V3657=0,"",V3657/(1-AB3657-AK3657))</f>
        <v>10.424988626023659</v>
      </c>
      <c r="AM3657" s="95">
        <v>0.33</v>
      </c>
      <c r="AN3657" s="93">
        <f>IF(V3657=0,"",V3657/(1-AB3657-AM3657))</f>
        <v>10.424988626023659</v>
      </c>
      <c r="AO3657" s="96">
        <v>1.2</v>
      </c>
      <c r="AP3657" s="93">
        <f>IF(BD!AJ3657="","",BD!AJ3657*BD!AO3657)</f>
        <v>8.52</v>
      </c>
      <c r="AQ3657" s="91">
        <f>BD!AM3657/BD!AK3657-1</f>
        <v>0</v>
      </c>
      <c r="AR3657" s="91">
        <f>IF(BD!AN3657="","",IF(BD!AJ3657="","",BD!AN3657/BD!AJ3657-1))</f>
        <v>0.46830825718643077</v>
      </c>
      <c r="AS3657" s="91" t="str">
        <f>IF(BD!AN3657="","",IF(BD!AN3657&lt;BD!AL3657,"ABAIXO DA META","DENTRO DA META"))</f>
        <v>DENTRO DA META</v>
      </c>
      <c r="AT3657" s="91" t="str">
        <f>IF(BD!AJ3657="","EM ANÁLISE",IF(BD!AP3657&gt;=BD!AN3657,"GO", "NO GO"))</f>
        <v>NO GO</v>
      </c>
      <c r="AU3657" s="97">
        <f>IF(AN3657="","",+BD!$AN3657-AJ3657)</f>
        <v>3.324988626023659</v>
      </c>
      <c r="AV3657" s="98"/>
      <c r="AW3657" s="90">
        <f>BD!P3657*BD!AC3657</f>
        <v>66.57857142857142</v>
      </c>
      <c r="AX3657" s="90">
        <f>BD!V3657*BD!AC3657</f>
        <v>49.10169642857142</v>
      </c>
      <c r="AY3657" s="90">
        <f>IF(BD!AN3657="","",BD!AN3657*BD!AC3657)</f>
        <v>125.0998635122839</v>
      </c>
      <c r="AZ3657" s="75" t="s">
        <v>5272</v>
      </c>
      <c r="BA3657" s="75" t="s">
        <v>124</v>
      </c>
      <c r="BB3657" s="75">
        <v>1</v>
      </c>
      <c r="BC3657" s="75" t="s">
        <v>125</v>
      </c>
      <c r="BD3657" s="99" t="s">
        <v>5257</v>
      </c>
      <c r="BE3657" s="100" t="s">
        <v>4</v>
      </c>
      <c r="BF3657" s="100" t="s">
        <v>4</v>
      </c>
      <c r="BG3657" s="99" t="s">
        <v>5258</v>
      </c>
      <c r="BH3657" s="101"/>
      <c r="BI3657" s="101"/>
      <c r="BJ3657" s="101"/>
      <c r="BK3657" s="101"/>
      <c r="BL3657" s="101"/>
      <c r="BM3657" s="101"/>
      <c r="BN3657" s="101"/>
      <c r="BO3657" s="103"/>
      <c r="BP3657" s="99">
        <v>140.622</v>
      </c>
      <c r="BQ3657" s="99">
        <v>121</v>
      </c>
      <c r="BR3657" s="101"/>
      <c r="BS3657" s="99" t="s">
        <v>5260</v>
      </c>
      <c r="BT3657" s="99" t="s">
        <v>5261</v>
      </c>
      <c r="BU3657" s="99">
        <v>5102</v>
      </c>
      <c r="BV3657" s="99"/>
      <c r="BW3657" s="99"/>
      <c r="BX3657" s="99"/>
      <c r="BY3657" s="99"/>
      <c r="BZ3657" s="99"/>
      <c r="CA3657" s="99"/>
      <c r="CB3657" s="99"/>
      <c r="CC3657" s="99">
        <v>102</v>
      </c>
      <c r="CD3657" s="99">
        <v>8</v>
      </c>
      <c r="CE3657" s="99">
        <v>8</v>
      </c>
      <c r="CF3657" s="99"/>
      <c r="CG3657" s="37" t="e">
        <f>VLOOKUP(Table_1[[#This Row],[EAN]],'[1]Planilha1'!$E:$R,13,0)</f>
        <v>#N/A</v>
      </c>
    </row>
    <row r="3658" ht="15" hidden="1">
      <c r="A3658" s="7"/>
      <c r="B3658" s="84" t="s">
        <v>2735</v>
      </c>
      <c r="C3658" s="75">
        <v>223043</v>
      </c>
      <c r="D3658" s="75">
        <v>12396177</v>
      </c>
      <c r="E3658" s="85">
        <v>7891000276594</v>
      </c>
      <c r="F3658" s="86" t="s">
        <v>4185</v>
      </c>
      <c r="G3658" s="75" t="s">
        <v>21</v>
      </c>
      <c r="H3658" s="75">
        <v>980</v>
      </c>
      <c r="I3658" s="87" t="s">
        <v>3069</v>
      </c>
      <c r="J3658" s="75" t="s">
        <v>4172</v>
      </c>
      <c r="K3658" s="88" t="s">
        <v>84</v>
      </c>
      <c r="L3658" s="88">
        <v>56</v>
      </c>
      <c r="M3658" s="88">
        <v>0</v>
      </c>
      <c r="N3658" s="75" t="s">
        <v>85</v>
      </c>
      <c r="O3658" s="75" t="s">
        <v>122</v>
      </c>
      <c r="P3658" s="106">
        <v>4.751964285714286</v>
      </c>
      <c r="Q3658" s="90">
        <f>(17/100+7.6/100+1.65/100)*P3658</f>
        <v>1.2473906250000002</v>
      </c>
      <c r="R3658" s="104"/>
      <c r="S3658" s="104"/>
      <c r="T3658" s="104"/>
      <c r="U3658" s="104"/>
      <c r="V3658" s="90">
        <f>+P3658-Q3658+R3658+S3658+T3658+U3658</f>
        <v>3.5045736607142857</v>
      </c>
      <c r="W3658" s="91">
        <f>(1.02/100)</f>
        <v>1.02E-2</v>
      </c>
      <c r="X3658" s="91">
        <v>4.8E-3</v>
      </c>
      <c r="Y3658" s="91">
        <v>0.17</v>
      </c>
      <c r="Z3658" s="91">
        <v>1.65E-2</v>
      </c>
      <c r="AA3658" s="91">
        <v>7.6E-2</v>
      </c>
      <c r="AB3658" s="91">
        <f>SUM(W3658:AA3658)</f>
        <v>0.2775</v>
      </c>
      <c r="AC3658" s="75">
        <v>12</v>
      </c>
      <c r="AD3658" s="92">
        <f>IF(AL3658="","",+AC3658*AL3658)</f>
        <v>107.14620109190174</v>
      </c>
      <c r="AE3658" s="93">
        <f>IF(AL3658="","",+AL3658*AB3658)</f>
        <v>2.477755900250228</v>
      </c>
      <c r="AF3658" s="92">
        <f>IF(AL3658="","",+AL3658-AE3658)</f>
        <v>6.451094190741584</v>
      </c>
      <c r="AG3658" s="93">
        <f>+V3658</f>
        <v>3.5045736607142857</v>
      </c>
      <c r="AH3658" s="92">
        <f>IF(AF3658="","",+AF3658-AG3658)</f>
        <v>2.946520530027298</v>
      </c>
      <c r="AI3658" s="92">
        <f>IF(AH3658="","",+AH3658*AC3658)</f>
        <v>35.35824636032758</v>
      </c>
      <c r="AJ3658" s="93">
        <v>7.1</v>
      </c>
      <c r="AK3658" s="94">
        <v>0.33</v>
      </c>
      <c r="AL3658" s="93">
        <f>IF(V3658=0,"",V3658/(1-AB3658-AK3658))</f>
        <v>8.928850090991812</v>
      </c>
      <c r="AM3658" s="95">
        <v>0.33</v>
      </c>
      <c r="AN3658" s="93">
        <f>IF(V3658=0,"",V3658/(1-AB3658-AM3658))</f>
        <v>8.928850090991812</v>
      </c>
      <c r="AO3658" s="96">
        <v>1.3</v>
      </c>
      <c r="AP3658" s="93">
        <f>IF(BD!AJ3658="","",BD!AJ3658*BD!AO3658)</f>
        <v>9.23</v>
      </c>
      <c r="AQ3658" s="91">
        <f>BD!AM3658/BD!AK3658-1</f>
        <v>0</v>
      </c>
      <c r="AR3658" s="91">
        <f>IF(BD!AN3658="","",IF(BD!AJ3658="","",BD!AN3658/BD!AJ3658-1))</f>
        <v>0.2575845198580018</v>
      </c>
      <c r="AS3658" s="91" t="str">
        <f>IF(BD!AN3658="","",IF(BD!AN3658&lt;BD!AL3658,"ABAIXO DA META","DENTRO DA META"))</f>
        <v>DENTRO DA META</v>
      </c>
      <c r="AT3658" s="91" t="str">
        <f>IF(BD!AJ3658="","EM ANÁLISE",IF(BD!AP3658&gt;=BD!AN3658,"GO", "NO GO"))</f>
        <v>GO</v>
      </c>
      <c r="AU3658" s="97">
        <f>IF(AN3658="","",+BD!$AN3658-AJ3658)</f>
        <v>1.8288500909918124</v>
      </c>
      <c r="AV3658" s="98"/>
      <c r="AW3658" s="90">
        <f>BD!P3658*BD!AC3658</f>
        <v>57.02357142857143</v>
      </c>
      <c r="AX3658" s="90">
        <f>BD!V3658*BD!AC3658</f>
        <v>42.05488392857143</v>
      </c>
      <c r="AY3658" s="90">
        <f>IF(BD!AN3658="","",BD!AN3658*BD!AC3658)</f>
        <v>107.14620109190174</v>
      </c>
      <c r="AZ3658" s="75" t="s">
        <v>5272</v>
      </c>
      <c r="BA3658" s="75" t="s">
        <v>124</v>
      </c>
      <c r="BB3658" s="75">
        <v>1</v>
      </c>
      <c r="BC3658" s="75" t="s">
        <v>125</v>
      </c>
      <c r="BD3658" s="99" t="s">
        <v>5257</v>
      </c>
      <c r="BE3658" s="100" t="s">
        <v>4</v>
      </c>
      <c r="BF3658" s="100" t="s">
        <v>4</v>
      </c>
      <c r="BG3658" s="99" t="s">
        <v>5258</v>
      </c>
      <c r="BH3658" s="101"/>
      <c r="BI3658" s="101"/>
      <c r="BJ3658" s="101"/>
      <c r="BK3658" s="101"/>
      <c r="BL3658" s="101"/>
      <c r="BM3658" s="101"/>
      <c r="BN3658" s="101"/>
      <c r="BO3658" s="103"/>
      <c r="BP3658" s="99">
        <v>140.622</v>
      </c>
      <c r="BQ3658" s="99">
        <v>121</v>
      </c>
      <c r="BR3658" s="101"/>
      <c r="BS3658" s="99" t="s">
        <v>5260</v>
      </c>
      <c r="BT3658" s="99" t="s">
        <v>5261</v>
      </c>
      <c r="BU3658" s="99">
        <v>5102</v>
      </c>
      <c r="BV3658" s="99"/>
      <c r="BW3658" s="99"/>
      <c r="BX3658" s="99"/>
      <c r="BY3658" s="99"/>
      <c r="BZ3658" s="99"/>
      <c r="CA3658" s="99"/>
      <c r="CB3658" s="99"/>
      <c r="CC3658" s="99">
        <v>102</v>
      </c>
      <c r="CD3658" s="99">
        <v>8</v>
      </c>
      <c r="CE3658" s="99">
        <v>8</v>
      </c>
      <c r="CF3658" s="99"/>
      <c r="CG3658" s="37" t="e">
        <f>VLOOKUP(Table_1[[#This Row],[EAN]],'[1]Planilha1'!$E:$R,13,0)</f>
        <v>#N/A</v>
      </c>
    </row>
    <row r="3659" ht="15" hidden="1">
      <c r="A3659" s="7"/>
      <c r="B3659" s="84" t="s">
        <v>2735</v>
      </c>
      <c r="C3659" s="75">
        <v>223044</v>
      </c>
      <c r="D3659" s="75">
        <v>12396178</v>
      </c>
      <c r="E3659" s="85">
        <v>7891000276631</v>
      </c>
      <c r="F3659" s="86" t="s">
        <v>4186</v>
      </c>
      <c r="G3659" s="75" t="s">
        <v>21</v>
      </c>
      <c r="H3659" s="75">
        <v>980</v>
      </c>
      <c r="I3659" s="87" t="s">
        <v>3069</v>
      </c>
      <c r="J3659" s="75" t="s">
        <v>4172</v>
      </c>
      <c r="K3659" s="88" t="s">
        <v>84</v>
      </c>
      <c r="L3659" s="88">
        <v>56</v>
      </c>
      <c r="M3659" s="88">
        <v>0</v>
      </c>
      <c r="N3659" s="75" t="s">
        <v>85</v>
      </c>
      <c r="O3659" s="75" t="s">
        <v>122</v>
      </c>
      <c r="P3659" s="106">
        <v>4.751964285714286</v>
      </c>
      <c r="Q3659" s="90">
        <f>(17/100+7.6/100+1.65/100)*P3659</f>
        <v>1.2473906250000002</v>
      </c>
      <c r="R3659" s="104"/>
      <c r="S3659" s="104"/>
      <c r="T3659" s="104"/>
      <c r="U3659" s="104"/>
      <c r="V3659" s="90">
        <f>+P3659-Q3659+R3659+S3659+T3659+U3659</f>
        <v>3.5045736607142857</v>
      </c>
      <c r="W3659" s="91">
        <f>(1.02/100)</f>
        <v>1.02E-2</v>
      </c>
      <c r="X3659" s="91">
        <v>4.8E-3</v>
      </c>
      <c r="Y3659" s="91">
        <v>0.17</v>
      </c>
      <c r="Z3659" s="91">
        <v>1.65E-2</v>
      </c>
      <c r="AA3659" s="91">
        <v>7.6E-2</v>
      </c>
      <c r="AB3659" s="91">
        <f>SUM(W3659:AA3659)</f>
        <v>0.2775</v>
      </c>
      <c r="AC3659" s="75">
        <v>12</v>
      </c>
      <c r="AD3659" s="92">
        <f>IF(AL3659="","",+AC3659*AL3659)</f>
        <v>107.14620109190174</v>
      </c>
      <c r="AE3659" s="93">
        <f>IF(AL3659="","",+AL3659*AB3659)</f>
        <v>2.477755900250228</v>
      </c>
      <c r="AF3659" s="92">
        <f>IF(AL3659="","",+AL3659-AE3659)</f>
        <v>6.451094190741584</v>
      </c>
      <c r="AG3659" s="93">
        <f>+V3659</f>
        <v>3.5045736607142857</v>
      </c>
      <c r="AH3659" s="92">
        <f>IF(AF3659="","",+AF3659-AG3659)</f>
        <v>2.946520530027298</v>
      </c>
      <c r="AI3659" s="92">
        <f>IF(AH3659="","",+AH3659*AC3659)</f>
        <v>35.35824636032758</v>
      </c>
      <c r="AJ3659" s="93">
        <v>8.23</v>
      </c>
      <c r="AK3659" s="94">
        <v>0.33</v>
      </c>
      <c r="AL3659" s="93">
        <f>IF(V3659=0,"",V3659/(1-AB3659-AK3659))</f>
        <v>8.928850090991812</v>
      </c>
      <c r="AM3659" s="95">
        <v>0.33</v>
      </c>
      <c r="AN3659" s="93">
        <f>IF(V3659=0,"",V3659/(1-AB3659-AM3659))</f>
        <v>8.928850090991812</v>
      </c>
      <c r="AO3659" s="96">
        <v>1.2</v>
      </c>
      <c r="AP3659" s="93">
        <f>IF(BD!AJ3659="","",BD!AJ3659*BD!AO3659)</f>
        <v>9.876</v>
      </c>
      <c r="AQ3659" s="91">
        <f>BD!AM3659/BD!AK3659-1</f>
        <v>0</v>
      </c>
      <c r="AR3659" s="91">
        <f>IF(BD!AN3659="","",IF(BD!AJ3659="","",BD!AN3659/BD!AJ3659-1))</f>
        <v>8.491495637810598E-2</v>
      </c>
      <c r="AS3659" s="91" t="str">
        <f>IF(BD!AN3659="","",IF(BD!AN3659&lt;BD!AL3659,"ABAIXO DA META","DENTRO DA META"))</f>
        <v>DENTRO DA META</v>
      </c>
      <c r="AT3659" s="91" t="str">
        <f>IF(BD!AJ3659="","EM ANÁLISE",IF(BD!AP3659&gt;=BD!AN3659,"GO", "NO GO"))</f>
        <v>GO</v>
      </c>
      <c r="AU3659" s="97">
        <f>IF(AN3659="","",+BD!$AN3659-AJ3659)</f>
        <v>0.6988500909918116</v>
      </c>
      <c r="AV3659" s="98"/>
      <c r="AW3659" s="90">
        <f>BD!P3659*BD!AC3659</f>
        <v>57.02357142857143</v>
      </c>
      <c r="AX3659" s="90">
        <f>BD!V3659*BD!AC3659</f>
        <v>42.05488392857143</v>
      </c>
      <c r="AY3659" s="90">
        <f>IF(BD!AN3659="","",BD!AN3659*BD!AC3659)</f>
        <v>107.14620109190174</v>
      </c>
      <c r="AZ3659" s="75" t="s">
        <v>5272</v>
      </c>
      <c r="BA3659" s="75" t="s">
        <v>124</v>
      </c>
      <c r="BB3659" s="75">
        <v>1</v>
      </c>
      <c r="BC3659" s="75" t="s">
        <v>125</v>
      </c>
      <c r="BD3659" s="99" t="s">
        <v>5257</v>
      </c>
      <c r="BE3659" s="100" t="s">
        <v>4</v>
      </c>
      <c r="BF3659" s="100" t="s">
        <v>4</v>
      </c>
      <c r="BG3659" s="99" t="s">
        <v>5258</v>
      </c>
      <c r="BH3659" s="101"/>
      <c r="BI3659" s="101"/>
      <c r="BJ3659" s="101"/>
      <c r="BK3659" s="101"/>
      <c r="BL3659" s="101"/>
      <c r="BM3659" s="101"/>
      <c r="BN3659" s="101"/>
      <c r="BO3659" s="103"/>
      <c r="BP3659" s="99">
        <v>140.622</v>
      </c>
      <c r="BQ3659" s="99">
        <v>121</v>
      </c>
      <c r="BR3659" s="101"/>
      <c r="BS3659" s="99" t="s">
        <v>5260</v>
      </c>
      <c r="BT3659" s="99" t="s">
        <v>5261</v>
      </c>
      <c r="BU3659" s="99">
        <v>5102</v>
      </c>
      <c r="BV3659" s="99"/>
      <c r="BW3659" s="99"/>
      <c r="BX3659" s="99"/>
      <c r="BY3659" s="99"/>
      <c r="BZ3659" s="99"/>
      <c r="CA3659" s="99"/>
      <c r="CB3659" s="99"/>
      <c r="CC3659" s="99">
        <v>102</v>
      </c>
      <c r="CD3659" s="99">
        <v>8</v>
      </c>
      <c r="CE3659" s="99">
        <v>8</v>
      </c>
      <c r="CF3659" s="99"/>
      <c r="CG3659" s="37" t="e">
        <f>VLOOKUP(Table_1[[#This Row],[EAN]],'[1]Planilha1'!$E:$R,13,0)</f>
        <v>#N/A</v>
      </c>
    </row>
    <row r="3660" ht="15" hidden="1">
      <c r="A3660" s="7"/>
      <c r="B3660" s="84" t="s">
        <v>2735</v>
      </c>
      <c r="C3660" s="75">
        <v>223045</v>
      </c>
      <c r="D3660" s="75">
        <v>12396173</v>
      </c>
      <c r="E3660" s="85">
        <v>7891000276471</v>
      </c>
      <c r="F3660" s="86" t="s">
        <v>4187</v>
      </c>
      <c r="G3660" s="75" t="s">
        <v>21</v>
      </c>
      <c r="H3660" s="75">
        <v>980</v>
      </c>
      <c r="I3660" s="87" t="s">
        <v>3069</v>
      </c>
      <c r="J3660" s="75" t="s">
        <v>4172</v>
      </c>
      <c r="K3660" s="88" t="s">
        <v>84</v>
      </c>
      <c r="L3660" s="88">
        <v>56</v>
      </c>
      <c r="M3660" s="88">
        <v>0</v>
      </c>
      <c r="N3660" s="75" t="s">
        <v>85</v>
      </c>
      <c r="O3660" s="75" t="s">
        <v>122</v>
      </c>
      <c r="P3660" s="106">
        <v>4.751964285714286</v>
      </c>
      <c r="Q3660" s="90">
        <f>(17/100+7.6/100+1.65/100)*P3660</f>
        <v>1.2473906250000002</v>
      </c>
      <c r="R3660" s="104"/>
      <c r="S3660" s="104"/>
      <c r="T3660" s="104"/>
      <c r="U3660" s="104"/>
      <c r="V3660" s="90">
        <f>+P3660-Q3660+R3660+S3660+T3660+U3660</f>
        <v>3.5045736607142857</v>
      </c>
      <c r="W3660" s="91">
        <f>(1.02/100)</f>
        <v>1.02E-2</v>
      </c>
      <c r="X3660" s="91">
        <v>4.8E-3</v>
      </c>
      <c r="Y3660" s="91">
        <v>0.17</v>
      </c>
      <c r="Z3660" s="91">
        <v>1.65E-2</v>
      </c>
      <c r="AA3660" s="91">
        <v>7.6E-2</v>
      </c>
      <c r="AB3660" s="91">
        <f>SUM(W3660:AA3660)</f>
        <v>0.2775</v>
      </c>
      <c r="AC3660" s="75">
        <v>12</v>
      </c>
      <c r="AD3660" s="92">
        <f>IF(AL3660="","",+AC3660*AL3660)</f>
        <v>107.14620109190174</v>
      </c>
      <c r="AE3660" s="93">
        <f>IF(AL3660="","",+AL3660*AB3660)</f>
        <v>2.477755900250228</v>
      </c>
      <c r="AF3660" s="92">
        <f>IF(AL3660="","",+AL3660-AE3660)</f>
        <v>6.451094190741584</v>
      </c>
      <c r="AG3660" s="93">
        <f>+V3660</f>
        <v>3.5045736607142857</v>
      </c>
      <c r="AH3660" s="92">
        <f>IF(AF3660="","",+AF3660-AG3660)</f>
        <v>2.946520530027298</v>
      </c>
      <c r="AI3660" s="92">
        <f>IF(AH3660="","",+AH3660*AC3660)</f>
        <v>35.35824636032758</v>
      </c>
      <c r="AJ3660" s="93">
        <v>7.1</v>
      </c>
      <c r="AK3660" s="94">
        <v>0.33</v>
      </c>
      <c r="AL3660" s="93">
        <f>IF(V3660=0,"",V3660/(1-AB3660-AK3660))</f>
        <v>8.928850090991812</v>
      </c>
      <c r="AM3660" s="95">
        <v>0.33</v>
      </c>
      <c r="AN3660" s="93">
        <f>IF(V3660=0,"",V3660/(1-AB3660-AM3660))</f>
        <v>8.928850090991812</v>
      </c>
      <c r="AO3660" s="96">
        <v>1.3</v>
      </c>
      <c r="AP3660" s="93">
        <f>IF(BD!AJ3660="","",BD!AJ3660*BD!AO3660)</f>
        <v>9.23</v>
      </c>
      <c r="AQ3660" s="91">
        <f>BD!AM3660/BD!AK3660-1</f>
        <v>0</v>
      </c>
      <c r="AR3660" s="91">
        <f>IF(BD!AN3660="","",IF(BD!AJ3660="","",BD!AN3660/BD!AJ3660-1))</f>
        <v>0.2575845198580018</v>
      </c>
      <c r="AS3660" s="91" t="str">
        <f>IF(BD!AN3660="","",IF(BD!AN3660&lt;BD!AL3660,"ABAIXO DA META","DENTRO DA META"))</f>
        <v>DENTRO DA META</v>
      </c>
      <c r="AT3660" s="91" t="str">
        <f>IF(BD!AJ3660="","EM ANÁLISE",IF(BD!AP3660&gt;=BD!AN3660,"GO", "NO GO"))</f>
        <v>GO</v>
      </c>
      <c r="AU3660" s="97">
        <f>IF(AN3660="","",+BD!$AN3660-AJ3660)</f>
        <v>1.8288500909918124</v>
      </c>
      <c r="AV3660" s="98"/>
      <c r="AW3660" s="90">
        <f>BD!P3660*BD!AC3660</f>
        <v>57.02357142857143</v>
      </c>
      <c r="AX3660" s="90">
        <f>BD!V3660*BD!AC3660</f>
        <v>42.05488392857143</v>
      </c>
      <c r="AY3660" s="90">
        <f>IF(BD!AN3660="","",BD!AN3660*BD!AC3660)</f>
        <v>107.14620109190174</v>
      </c>
      <c r="AZ3660" s="75" t="s">
        <v>5272</v>
      </c>
      <c r="BA3660" s="75" t="s">
        <v>124</v>
      </c>
      <c r="BB3660" s="75">
        <v>1</v>
      </c>
      <c r="BC3660" s="75" t="s">
        <v>125</v>
      </c>
      <c r="BD3660" s="99" t="s">
        <v>5257</v>
      </c>
      <c r="BE3660" s="100" t="s">
        <v>4</v>
      </c>
      <c r="BF3660" s="100" t="s">
        <v>4</v>
      </c>
      <c r="BG3660" s="99" t="s">
        <v>5258</v>
      </c>
      <c r="BH3660" s="101"/>
      <c r="BI3660" s="101"/>
      <c r="BJ3660" s="101"/>
      <c r="BK3660" s="101"/>
      <c r="BL3660" s="101"/>
      <c r="BM3660" s="101"/>
      <c r="BN3660" s="101"/>
      <c r="BO3660" s="103"/>
      <c r="BP3660" s="99">
        <v>140.622</v>
      </c>
      <c r="BQ3660" s="99">
        <v>121</v>
      </c>
      <c r="BR3660" s="101"/>
      <c r="BS3660" s="99" t="s">
        <v>5260</v>
      </c>
      <c r="BT3660" s="99" t="s">
        <v>5261</v>
      </c>
      <c r="BU3660" s="99">
        <v>5102</v>
      </c>
      <c r="BV3660" s="99"/>
      <c r="BW3660" s="99"/>
      <c r="BX3660" s="99"/>
      <c r="BY3660" s="99"/>
      <c r="BZ3660" s="99"/>
      <c r="CA3660" s="99"/>
      <c r="CB3660" s="99"/>
      <c r="CC3660" s="99">
        <v>102</v>
      </c>
      <c r="CD3660" s="99">
        <v>8</v>
      </c>
      <c r="CE3660" s="99">
        <v>8</v>
      </c>
      <c r="CF3660" s="99"/>
      <c r="CG3660" s="37" t="e">
        <f>VLOOKUP(Table_1[[#This Row],[EAN]],'[1]Planilha1'!$E:$R,13,0)</f>
        <v>#N/A</v>
      </c>
    </row>
    <row r="3661" ht="15" hidden="1">
      <c r="A3661" s="7"/>
      <c r="B3661" s="84" t="s">
        <v>2735</v>
      </c>
      <c r="C3661" s="75">
        <v>223046</v>
      </c>
      <c r="D3661" s="75">
        <v>12396176</v>
      </c>
      <c r="E3661" s="85">
        <v>7891000276433</v>
      </c>
      <c r="F3661" s="86" t="s">
        <v>4188</v>
      </c>
      <c r="G3661" s="75" t="s">
        <v>21</v>
      </c>
      <c r="H3661" s="75">
        <v>980</v>
      </c>
      <c r="I3661" s="87" t="s">
        <v>3069</v>
      </c>
      <c r="J3661" s="75" t="s">
        <v>4172</v>
      </c>
      <c r="K3661" s="88" t="s">
        <v>84</v>
      </c>
      <c r="L3661" s="88">
        <v>56</v>
      </c>
      <c r="M3661" s="88">
        <v>0</v>
      </c>
      <c r="N3661" s="75" t="s">
        <v>85</v>
      </c>
      <c r="O3661" s="75" t="s">
        <v>122</v>
      </c>
      <c r="P3661" s="106">
        <v>4.751964285714286</v>
      </c>
      <c r="Q3661" s="90">
        <f>(17/100+7.6/100+1.65/100)*P3661</f>
        <v>1.2473906250000002</v>
      </c>
      <c r="R3661" s="104"/>
      <c r="S3661" s="104"/>
      <c r="T3661" s="104"/>
      <c r="U3661" s="104"/>
      <c r="V3661" s="90">
        <f>+P3661-Q3661+R3661+S3661+T3661+U3661</f>
        <v>3.5045736607142857</v>
      </c>
      <c r="W3661" s="91">
        <f>(1.02/100)</f>
        <v>1.02E-2</v>
      </c>
      <c r="X3661" s="91">
        <v>4.8E-3</v>
      </c>
      <c r="Y3661" s="91">
        <v>0.17</v>
      </c>
      <c r="Z3661" s="91">
        <v>1.65E-2</v>
      </c>
      <c r="AA3661" s="91">
        <v>7.6E-2</v>
      </c>
      <c r="AB3661" s="91">
        <f>SUM(W3661:AA3661)</f>
        <v>0.2775</v>
      </c>
      <c r="AC3661" s="75">
        <v>12</v>
      </c>
      <c r="AD3661" s="92">
        <f>IF(AL3661="","",+AC3661*AL3661)</f>
        <v>107.14620109190174</v>
      </c>
      <c r="AE3661" s="93">
        <f>IF(AL3661="","",+AL3661*AB3661)</f>
        <v>2.477755900250228</v>
      </c>
      <c r="AF3661" s="92">
        <f>IF(AL3661="","",+AL3661-AE3661)</f>
        <v>6.451094190741584</v>
      </c>
      <c r="AG3661" s="93">
        <f>+V3661</f>
        <v>3.5045736607142857</v>
      </c>
      <c r="AH3661" s="92">
        <f>IF(AF3661="","",+AF3661-AG3661)</f>
        <v>2.946520530027298</v>
      </c>
      <c r="AI3661" s="92">
        <f>IF(AH3661="","",+AH3661*AC3661)</f>
        <v>35.35824636032758</v>
      </c>
      <c r="AJ3661" s="93">
        <v>7.1</v>
      </c>
      <c r="AK3661" s="94">
        <v>0.33</v>
      </c>
      <c r="AL3661" s="93">
        <f>IF(V3661=0,"",V3661/(1-AB3661-AK3661))</f>
        <v>8.928850090991812</v>
      </c>
      <c r="AM3661" s="95">
        <v>0.33</v>
      </c>
      <c r="AN3661" s="93">
        <f>IF(V3661=0,"",V3661/(1-AB3661-AM3661))</f>
        <v>8.928850090991812</v>
      </c>
      <c r="AO3661" s="96">
        <v>1.2</v>
      </c>
      <c r="AP3661" s="93">
        <f>IF(BD!AJ3661="","",BD!AJ3661*BD!AO3661)</f>
        <v>8.52</v>
      </c>
      <c r="AQ3661" s="91">
        <f>BD!AM3661/BD!AK3661-1</f>
        <v>0</v>
      </c>
      <c r="AR3661" s="91">
        <f>IF(BD!AN3661="","",IF(BD!AJ3661="","",BD!AN3661/BD!AJ3661-1))</f>
        <v>0.2575845198580018</v>
      </c>
      <c r="AS3661" s="91" t="str">
        <f>IF(BD!AN3661="","",IF(BD!AN3661&lt;BD!AL3661,"ABAIXO DA META","DENTRO DA META"))</f>
        <v>DENTRO DA META</v>
      </c>
      <c r="AT3661" s="91" t="str">
        <f>IF(BD!AJ3661="","EM ANÁLISE",IF(BD!AP3661&gt;=BD!AN3661,"GO", "NO GO"))</f>
        <v>NO GO</v>
      </c>
      <c r="AU3661" s="97">
        <f>IF(AN3661="","",+BD!$AN3661-AJ3661)</f>
        <v>1.8288500909918124</v>
      </c>
      <c r="AV3661" s="98"/>
      <c r="AW3661" s="90">
        <f>BD!P3661*BD!AC3661</f>
        <v>57.02357142857143</v>
      </c>
      <c r="AX3661" s="90">
        <f>BD!V3661*BD!AC3661</f>
        <v>42.05488392857143</v>
      </c>
      <c r="AY3661" s="90">
        <f>IF(BD!AN3661="","",BD!AN3661*BD!AC3661)</f>
        <v>107.14620109190174</v>
      </c>
      <c r="AZ3661" s="75" t="s">
        <v>5272</v>
      </c>
      <c r="BA3661" s="75" t="s">
        <v>124</v>
      </c>
      <c r="BB3661" s="75">
        <v>1</v>
      </c>
      <c r="BC3661" s="75" t="s">
        <v>125</v>
      </c>
      <c r="BD3661" s="99" t="s">
        <v>5257</v>
      </c>
      <c r="BE3661" s="100" t="s">
        <v>4</v>
      </c>
      <c r="BF3661" s="100" t="s">
        <v>4</v>
      </c>
      <c r="BG3661" s="99" t="s">
        <v>5258</v>
      </c>
      <c r="BH3661" s="101"/>
      <c r="BI3661" s="101"/>
      <c r="BJ3661" s="101"/>
      <c r="BK3661" s="101"/>
      <c r="BL3661" s="101"/>
      <c r="BM3661" s="101"/>
      <c r="BN3661" s="101"/>
      <c r="BO3661" s="103"/>
      <c r="BP3661" s="99">
        <v>140.622</v>
      </c>
      <c r="BQ3661" s="99">
        <v>121</v>
      </c>
      <c r="BR3661" s="101"/>
      <c r="BS3661" s="99" t="s">
        <v>5260</v>
      </c>
      <c r="BT3661" s="99" t="s">
        <v>5261</v>
      </c>
      <c r="BU3661" s="99">
        <v>5102</v>
      </c>
      <c r="BV3661" s="99"/>
      <c r="BW3661" s="99"/>
      <c r="BX3661" s="99"/>
      <c r="BY3661" s="99"/>
      <c r="BZ3661" s="99"/>
      <c r="CA3661" s="99"/>
      <c r="CB3661" s="99"/>
      <c r="CC3661" s="99">
        <v>102</v>
      </c>
      <c r="CD3661" s="99">
        <v>8</v>
      </c>
      <c r="CE3661" s="99">
        <v>8</v>
      </c>
      <c r="CF3661" s="99"/>
      <c r="CG3661" s="37" t="e">
        <f>VLOOKUP(Table_1[[#This Row],[EAN]],'[1]Planilha1'!$E:$R,13,0)</f>
        <v>#N/A</v>
      </c>
    </row>
    <row r="3662" ht="15" hidden="1">
      <c r="A3662" s="7"/>
      <c r="B3662" s="84" t="s">
        <v>2735</v>
      </c>
      <c r="C3662" s="75">
        <v>223047</v>
      </c>
      <c r="D3662" s="75">
        <v>12396209</v>
      </c>
      <c r="E3662" s="85">
        <v>7891000276877</v>
      </c>
      <c r="F3662" s="86" t="s">
        <v>4189</v>
      </c>
      <c r="G3662" s="75" t="s">
        <v>21</v>
      </c>
      <c r="H3662" s="75">
        <v>980</v>
      </c>
      <c r="I3662" s="87" t="s">
        <v>3069</v>
      </c>
      <c r="J3662" s="75" t="s">
        <v>4172</v>
      </c>
      <c r="K3662" s="88" t="s">
        <v>84</v>
      </c>
      <c r="L3662" s="88">
        <v>56</v>
      </c>
      <c r="M3662" s="88">
        <v>0</v>
      </c>
      <c r="N3662" s="75" t="s">
        <v>85</v>
      </c>
      <c r="O3662" s="75" t="s">
        <v>122</v>
      </c>
      <c r="P3662" s="106">
        <v>4.751964285714286</v>
      </c>
      <c r="Q3662" s="90">
        <f>(17/100+7.6/100+1.65/100)*P3662</f>
        <v>1.2473906250000002</v>
      </c>
      <c r="R3662" s="104"/>
      <c r="S3662" s="104"/>
      <c r="T3662" s="104"/>
      <c r="U3662" s="104"/>
      <c r="V3662" s="90">
        <f>+P3662-Q3662+R3662+S3662+T3662+U3662</f>
        <v>3.5045736607142857</v>
      </c>
      <c r="W3662" s="91">
        <f>(1.02/100)</f>
        <v>1.02E-2</v>
      </c>
      <c r="X3662" s="91">
        <v>4.8E-3</v>
      </c>
      <c r="Y3662" s="91">
        <v>0.17</v>
      </c>
      <c r="Z3662" s="91">
        <v>1.65E-2</v>
      </c>
      <c r="AA3662" s="91">
        <v>7.6E-2</v>
      </c>
      <c r="AB3662" s="91">
        <f>SUM(W3662:AA3662)</f>
        <v>0.2775</v>
      </c>
      <c r="AC3662" s="75">
        <v>12</v>
      </c>
      <c r="AD3662" s="92">
        <f>IF(AL3662="","",+AC3662*AL3662)</f>
        <v>107.14620109190174</v>
      </c>
      <c r="AE3662" s="93">
        <f>IF(AL3662="","",+AL3662*AB3662)</f>
        <v>2.477755900250228</v>
      </c>
      <c r="AF3662" s="92">
        <f>IF(AL3662="","",+AL3662-AE3662)</f>
        <v>6.451094190741584</v>
      </c>
      <c r="AG3662" s="93">
        <f>+V3662</f>
        <v>3.5045736607142857</v>
      </c>
      <c r="AH3662" s="92">
        <f>IF(AF3662="","",+AF3662-AG3662)</f>
        <v>2.946520530027298</v>
      </c>
      <c r="AI3662" s="92">
        <f>IF(AH3662="","",+AH3662*AC3662)</f>
        <v>35.35824636032758</v>
      </c>
      <c r="AJ3662" s="93">
        <v>7.1</v>
      </c>
      <c r="AK3662" s="94">
        <v>0.33</v>
      </c>
      <c r="AL3662" s="93">
        <f>IF(V3662=0,"",V3662/(1-AB3662-AK3662))</f>
        <v>8.928850090991812</v>
      </c>
      <c r="AM3662" s="95">
        <v>0.33</v>
      </c>
      <c r="AN3662" s="93">
        <f>IF(V3662=0,"",V3662/(1-AB3662-AM3662))</f>
        <v>8.928850090991812</v>
      </c>
      <c r="AO3662" s="96">
        <v>1.2</v>
      </c>
      <c r="AP3662" s="93">
        <f>IF(BD!AJ3662="","",BD!AJ3662*BD!AO3662)</f>
        <v>8.52</v>
      </c>
      <c r="AQ3662" s="91">
        <f>BD!AM3662/BD!AK3662-1</f>
        <v>0</v>
      </c>
      <c r="AR3662" s="91">
        <f>IF(BD!AN3662="","",IF(BD!AJ3662="","",BD!AN3662/BD!AJ3662-1))</f>
        <v>0.2575845198580018</v>
      </c>
      <c r="AS3662" s="91" t="str">
        <f>IF(BD!AN3662="","",IF(BD!AN3662&lt;BD!AL3662,"ABAIXO DA META","DENTRO DA META"))</f>
        <v>DENTRO DA META</v>
      </c>
      <c r="AT3662" s="91" t="str">
        <f>IF(BD!AJ3662="","EM ANÁLISE",IF(BD!AP3662&gt;=BD!AN3662,"GO", "NO GO"))</f>
        <v>NO GO</v>
      </c>
      <c r="AU3662" s="97">
        <f>IF(AN3662="","",+BD!$AN3662-AJ3662)</f>
        <v>1.8288500909918124</v>
      </c>
      <c r="AV3662" s="98"/>
      <c r="AW3662" s="90">
        <f>BD!P3662*BD!AC3662</f>
        <v>57.02357142857143</v>
      </c>
      <c r="AX3662" s="90">
        <f>BD!V3662*BD!AC3662</f>
        <v>42.05488392857143</v>
      </c>
      <c r="AY3662" s="90">
        <f>IF(BD!AN3662="","",BD!AN3662*BD!AC3662)</f>
        <v>107.14620109190174</v>
      </c>
      <c r="AZ3662" s="75" t="s">
        <v>5272</v>
      </c>
      <c r="BA3662" s="75" t="s">
        <v>124</v>
      </c>
      <c r="BB3662" s="75">
        <v>1</v>
      </c>
      <c r="BC3662" s="75" t="s">
        <v>125</v>
      </c>
      <c r="BD3662" s="99" t="s">
        <v>5257</v>
      </c>
      <c r="BE3662" s="100" t="s">
        <v>4</v>
      </c>
      <c r="BF3662" s="100" t="s">
        <v>4</v>
      </c>
      <c r="BG3662" s="99" t="s">
        <v>5258</v>
      </c>
      <c r="BH3662" s="101"/>
      <c r="BI3662" s="101"/>
      <c r="BJ3662" s="101"/>
      <c r="BK3662" s="101"/>
      <c r="BL3662" s="101"/>
      <c r="BM3662" s="101"/>
      <c r="BN3662" s="101"/>
      <c r="BO3662" s="103"/>
      <c r="BP3662" s="99">
        <v>140.622</v>
      </c>
      <c r="BQ3662" s="99">
        <v>121</v>
      </c>
      <c r="BR3662" s="101"/>
      <c r="BS3662" s="99" t="s">
        <v>5260</v>
      </c>
      <c r="BT3662" s="99" t="s">
        <v>5261</v>
      </c>
      <c r="BU3662" s="99">
        <v>5102</v>
      </c>
      <c r="BV3662" s="99"/>
      <c r="BW3662" s="99"/>
      <c r="BX3662" s="99"/>
      <c r="BY3662" s="99"/>
      <c r="BZ3662" s="99"/>
      <c r="CA3662" s="99"/>
      <c r="CB3662" s="99"/>
      <c r="CC3662" s="99">
        <v>102</v>
      </c>
      <c r="CD3662" s="99">
        <v>8</v>
      </c>
      <c r="CE3662" s="99">
        <v>8</v>
      </c>
      <c r="CF3662" s="99"/>
      <c r="CG3662" s="37" t="e">
        <f>VLOOKUP(Table_1[[#This Row],[EAN]],'[1]Planilha1'!$E:$R,13,0)</f>
        <v>#N/A</v>
      </c>
    </row>
    <row r="3663" ht="15" hidden="1">
      <c r="A3663" s="7"/>
      <c r="B3663" s="84" t="s">
        <v>2735</v>
      </c>
      <c r="C3663" s="75">
        <v>223048</v>
      </c>
      <c r="D3663" s="75">
        <v>12396208</v>
      </c>
      <c r="E3663" s="85">
        <v>7891000276914</v>
      </c>
      <c r="F3663" s="86" t="s">
        <v>4190</v>
      </c>
      <c r="G3663" s="75" t="s">
        <v>21</v>
      </c>
      <c r="H3663" s="75">
        <v>980</v>
      </c>
      <c r="I3663" s="87" t="s">
        <v>3069</v>
      </c>
      <c r="J3663" s="75" t="s">
        <v>4172</v>
      </c>
      <c r="K3663" s="88" t="s">
        <v>84</v>
      </c>
      <c r="L3663" s="88">
        <v>56</v>
      </c>
      <c r="M3663" s="88">
        <v>0</v>
      </c>
      <c r="N3663" s="75" t="s">
        <v>85</v>
      </c>
      <c r="O3663" s="75" t="s">
        <v>122</v>
      </c>
      <c r="P3663" s="106">
        <v>4.751964285714286</v>
      </c>
      <c r="Q3663" s="90">
        <f>(17/100+7.6/100+1.65/100)*P3663</f>
        <v>1.2473906250000002</v>
      </c>
      <c r="R3663" s="104"/>
      <c r="S3663" s="104"/>
      <c r="T3663" s="104"/>
      <c r="U3663" s="104"/>
      <c r="V3663" s="90">
        <f>+P3663-Q3663+R3663+S3663+T3663+U3663</f>
        <v>3.5045736607142857</v>
      </c>
      <c r="W3663" s="91">
        <f>(1.02/100)</f>
        <v>1.02E-2</v>
      </c>
      <c r="X3663" s="91">
        <v>4.8E-3</v>
      </c>
      <c r="Y3663" s="91">
        <v>0.17</v>
      </c>
      <c r="Z3663" s="91">
        <v>1.65E-2</v>
      </c>
      <c r="AA3663" s="91">
        <v>7.6E-2</v>
      </c>
      <c r="AB3663" s="91">
        <f>SUM(W3663:AA3663)</f>
        <v>0.2775</v>
      </c>
      <c r="AC3663" s="75">
        <v>12</v>
      </c>
      <c r="AD3663" s="92">
        <f>IF(AL3663="","",+AC3663*AL3663)</f>
        <v>107.14620109190174</v>
      </c>
      <c r="AE3663" s="93">
        <f>IF(AL3663="","",+AL3663*AB3663)</f>
        <v>2.477755900250228</v>
      </c>
      <c r="AF3663" s="92">
        <f>IF(AL3663="","",+AL3663-AE3663)</f>
        <v>6.451094190741584</v>
      </c>
      <c r="AG3663" s="93">
        <f>+V3663</f>
        <v>3.5045736607142857</v>
      </c>
      <c r="AH3663" s="92">
        <f>IF(AF3663="","",+AF3663-AG3663)</f>
        <v>2.946520530027298</v>
      </c>
      <c r="AI3663" s="92">
        <f>IF(AH3663="","",+AH3663*AC3663)</f>
        <v>35.35824636032758</v>
      </c>
      <c r="AJ3663" s="93">
        <v>7.1</v>
      </c>
      <c r="AK3663" s="94">
        <v>0.33</v>
      </c>
      <c r="AL3663" s="93">
        <f>IF(V3663=0,"",V3663/(1-AB3663-AK3663))</f>
        <v>8.928850090991812</v>
      </c>
      <c r="AM3663" s="95">
        <v>0.33</v>
      </c>
      <c r="AN3663" s="93">
        <f>IF(V3663=0,"",V3663/(1-AB3663-AM3663))</f>
        <v>8.928850090991812</v>
      </c>
      <c r="AO3663" s="96">
        <v>1.2</v>
      </c>
      <c r="AP3663" s="93">
        <f>IF(BD!AJ3663="","",BD!AJ3663*BD!AO3663)</f>
        <v>8.52</v>
      </c>
      <c r="AQ3663" s="91">
        <f>BD!AM3663/BD!AK3663-1</f>
        <v>0</v>
      </c>
      <c r="AR3663" s="91">
        <f>IF(BD!AN3663="","",IF(BD!AJ3663="","",BD!AN3663/BD!AJ3663-1))</f>
        <v>0.2575845198580018</v>
      </c>
      <c r="AS3663" s="91" t="str">
        <f>IF(BD!AN3663="","",IF(BD!AN3663&lt;BD!AL3663,"ABAIXO DA META","DENTRO DA META"))</f>
        <v>DENTRO DA META</v>
      </c>
      <c r="AT3663" s="91" t="str">
        <f>IF(BD!AJ3663="","EM ANÁLISE",IF(BD!AP3663&gt;=BD!AN3663,"GO", "NO GO"))</f>
        <v>NO GO</v>
      </c>
      <c r="AU3663" s="97">
        <f>IF(AN3663="","",+BD!$AN3663-AJ3663)</f>
        <v>1.8288500909918124</v>
      </c>
      <c r="AV3663" s="98"/>
      <c r="AW3663" s="90">
        <f>BD!P3663*BD!AC3663</f>
        <v>57.02357142857143</v>
      </c>
      <c r="AX3663" s="90">
        <f>BD!V3663*BD!AC3663</f>
        <v>42.05488392857143</v>
      </c>
      <c r="AY3663" s="90">
        <f>IF(BD!AN3663="","",BD!AN3663*BD!AC3663)</f>
        <v>107.14620109190174</v>
      </c>
      <c r="AZ3663" s="75" t="s">
        <v>5272</v>
      </c>
      <c r="BA3663" s="75" t="s">
        <v>124</v>
      </c>
      <c r="BB3663" s="75">
        <v>1</v>
      </c>
      <c r="BC3663" s="75" t="s">
        <v>125</v>
      </c>
      <c r="BD3663" s="99" t="s">
        <v>5257</v>
      </c>
      <c r="BE3663" s="100" t="s">
        <v>4</v>
      </c>
      <c r="BF3663" s="100" t="s">
        <v>4</v>
      </c>
      <c r="BG3663" s="99" t="s">
        <v>5258</v>
      </c>
      <c r="BH3663" s="101"/>
      <c r="BI3663" s="101"/>
      <c r="BJ3663" s="101"/>
      <c r="BK3663" s="101"/>
      <c r="BL3663" s="101"/>
      <c r="BM3663" s="101"/>
      <c r="BN3663" s="101"/>
      <c r="BO3663" s="103"/>
      <c r="BP3663" s="99">
        <v>140.622</v>
      </c>
      <c r="BQ3663" s="99">
        <v>121</v>
      </c>
      <c r="BR3663" s="101"/>
      <c r="BS3663" s="99" t="s">
        <v>5260</v>
      </c>
      <c r="BT3663" s="99" t="s">
        <v>5261</v>
      </c>
      <c r="BU3663" s="99">
        <v>5102</v>
      </c>
      <c r="BV3663" s="99"/>
      <c r="BW3663" s="99"/>
      <c r="BX3663" s="99"/>
      <c r="BY3663" s="99"/>
      <c r="BZ3663" s="99"/>
      <c r="CA3663" s="99"/>
      <c r="CB3663" s="99"/>
      <c r="CC3663" s="99">
        <v>102</v>
      </c>
      <c r="CD3663" s="99">
        <v>8</v>
      </c>
      <c r="CE3663" s="99">
        <v>8</v>
      </c>
      <c r="CF3663" s="99"/>
      <c r="CG3663" s="37" t="e">
        <f>VLOOKUP(Table_1[[#This Row],[EAN]],'[1]Planilha1'!$E:$R,13,0)</f>
        <v>#N/A</v>
      </c>
    </row>
    <row r="3664" ht="15" hidden="1">
      <c r="A3664" s="7"/>
      <c r="B3664" s="84" t="s">
        <v>2735</v>
      </c>
      <c r="C3664" s="75">
        <v>223049</v>
      </c>
      <c r="D3664" s="75">
        <v>12396270</v>
      </c>
      <c r="E3664" s="85">
        <v>7891000276839</v>
      </c>
      <c r="F3664" s="86" t="s">
        <v>4191</v>
      </c>
      <c r="G3664" s="75" t="s">
        <v>21</v>
      </c>
      <c r="H3664" s="75">
        <v>980</v>
      </c>
      <c r="I3664" s="87" t="s">
        <v>3069</v>
      </c>
      <c r="J3664" s="75" t="s">
        <v>4172</v>
      </c>
      <c r="K3664" s="88" t="s">
        <v>84</v>
      </c>
      <c r="L3664" s="88">
        <v>56</v>
      </c>
      <c r="M3664" s="88">
        <v>0</v>
      </c>
      <c r="N3664" s="75" t="s">
        <v>85</v>
      </c>
      <c r="O3664" s="75" t="s">
        <v>122</v>
      </c>
      <c r="P3664" s="106">
        <v>4.751964285714286</v>
      </c>
      <c r="Q3664" s="90">
        <f>(17/100+7.6/100+1.65/100)*P3664</f>
        <v>1.2473906250000002</v>
      </c>
      <c r="R3664" s="104"/>
      <c r="S3664" s="104"/>
      <c r="T3664" s="104"/>
      <c r="U3664" s="104"/>
      <c r="V3664" s="90">
        <f>+P3664-Q3664+R3664+S3664+T3664+U3664</f>
        <v>3.5045736607142857</v>
      </c>
      <c r="W3664" s="91">
        <f>(1.02/100)</f>
        <v>1.02E-2</v>
      </c>
      <c r="X3664" s="91">
        <v>4.8E-3</v>
      </c>
      <c r="Y3664" s="91">
        <v>0.17</v>
      </c>
      <c r="Z3664" s="91">
        <v>1.65E-2</v>
      </c>
      <c r="AA3664" s="91">
        <v>7.6E-2</v>
      </c>
      <c r="AB3664" s="91">
        <f>SUM(W3664:AA3664)</f>
        <v>0.2775</v>
      </c>
      <c r="AC3664" s="75">
        <v>12</v>
      </c>
      <c r="AD3664" s="92">
        <f>IF(AL3664="","",+AC3664*AL3664)</f>
        <v>107.14620109190174</v>
      </c>
      <c r="AE3664" s="93">
        <f>IF(AL3664="","",+AL3664*AB3664)</f>
        <v>2.477755900250228</v>
      </c>
      <c r="AF3664" s="92">
        <f>IF(AL3664="","",+AL3664-AE3664)</f>
        <v>6.451094190741584</v>
      </c>
      <c r="AG3664" s="93">
        <f>+V3664</f>
        <v>3.5045736607142857</v>
      </c>
      <c r="AH3664" s="92">
        <f>IF(AF3664="","",+AF3664-AG3664)</f>
        <v>2.946520530027298</v>
      </c>
      <c r="AI3664" s="92">
        <f>IF(AH3664="","",+AH3664*AC3664)</f>
        <v>35.35824636032758</v>
      </c>
      <c r="AJ3664" s="93">
        <v>7.1</v>
      </c>
      <c r="AK3664" s="94">
        <v>0.33</v>
      </c>
      <c r="AL3664" s="93">
        <f>IF(V3664=0,"",V3664/(1-AB3664-AK3664))</f>
        <v>8.928850090991812</v>
      </c>
      <c r="AM3664" s="95">
        <v>0.33</v>
      </c>
      <c r="AN3664" s="93">
        <f>IF(V3664=0,"",V3664/(1-AB3664-AM3664))</f>
        <v>8.928850090991812</v>
      </c>
      <c r="AO3664" s="96">
        <v>1.2</v>
      </c>
      <c r="AP3664" s="93">
        <f>IF(BD!AJ3664="","",BD!AJ3664*BD!AO3664)</f>
        <v>8.52</v>
      </c>
      <c r="AQ3664" s="91">
        <f>BD!AM3664/BD!AK3664-1</f>
        <v>0</v>
      </c>
      <c r="AR3664" s="91">
        <f>IF(BD!AN3664="","",IF(BD!AJ3664="","",BD!AN3664/BD!AJ3664-1))</f>
        <v>0.2575845198580018</v>
      </c>
      <c r="AS3664" s="91" t="str">
        <f>IF(BD!AN3664="","",IF(BD!AN3664&lt;BD!AL3664,"ABAIXO DA META","DENTRO DA META"))</f>
        <v>DENTRO DA META</v>
      </c>
      <c r="AT3664" s="91" t="str">
        <f>IF(BD!AJ3664="","EM ANÁLISE",IF(BD!AP3664&gt;=BD!AN3664,"GO", "NO GO"))</f>
        <v>NO GO</v>
      </c>
      <c r="AU3664" s="97">
        <f>IF(AN3664="","",+BD!$AN3664-AJ3664)</f>
        <v>1.8288500909918124</v>
      </c>
      <c r="AV3664" s="98"/>
      <c r="AW3664" s="90">
        <f>BD!P3664*BD!AC3664</f>
        <v>57.02357142857143</v>
      </c>
      <c r="AX3664" s="90">
        <f>BD!V3664*BD!AC3664</f>
        <v>42.05488392857143</v>
      </c>
      <c r="AY3664" s="90">
        <f>IF(BD!AN3664="","",BD!AN3664*BD!AC3664)</f>
        <v>107.14620109190174</v>
      </c>
      <c r="AZ3664" s="75" t="s">
        <v>5272</v>
      </c>
      <c r="BA3664" s="75" t="s">
        <v>124</v>
      </c>
      <c r="BB3664" s="75">
        <v>1</v>
      </c>
      <c r="BC3664" s="75" t="s">
        <v>125</v>
      </c>
      <c r="BD3664" s="99" t="s">
        <v>5257</v>
      </c>
      <c r="BE3664" s="100" t="s">
        <v>4</v>
      </c>
      <c r="BF3664" s="100" t="s">
        <v>4</v>
      </c>
      <c r="BG3664" s="99" t="s">
        <v>5258</v>
      </c>
      <c r="BH3664" s="101"/>
      <c r="BI3664" s="101"/>
      <c r="BJ3664" s="101"/>
      <c r="BK3664" s="101"/>
      <c r="BL3664" s="101"/>
      <c r="BM3664" s="101"/>
      <c r="BN3664" s="101"/>
      <c r="BO3664" s="103"/>
      <c r="BP3664" s="99">
        <v>140.622</v>
      </c>
      <c r="BQ3664" s="99">
        <v>121</v>
      </c>
      <c r="BR3664" s="101"/>
      <c r="BS3664" s="99" t="s">
        <v>5260</v>
      </c>
      <c r="BT3664" s="99" t="s">
        <v>5261</v>
      </c>
      <c r="BU3664" s="99">
        <v>5102</v>
      </c>
      <c r="BV3664" s="99"/>
      <c r="BW3664" s="99"/>
      <c r="BX3664" s="99"/>
      <c r="BY3664" s="99"/>
      <c r="BZ3664" s="99"/>
      <c r="CA3664" s="99"/>
      <c r="CB3664" s="99"/>
      <c r="CC3664" s="99">
        <v>102</v>
      </c>
      <c r="CD3664" s="99">
        <v>8</v>
      </c>
      <c r="CE3664" s="99">
        <v>8</v>
      </c>
      <c r="CF3664" s="99"/>
      <c r="CG3664" s="37" t="e">
        <f>VLOOKUP(Table_1[[#This Row],[EAN]],'[1]Planilha1'!$E:$R,13,0)</f>
        <v>#N/A</v>
      </c>
    </row>
    <row r="3665" ht="15" hidden="1">
      <c r="A3665" s="7"/>
      <c r="B3665" s="84" t="s">
        <v>2735</v>
      </c>
      <c r="C3665" s="75">
        <v>223050</v>
      </c>
      <c r="D3665" s="75">
        <v>12396271</v>
      </c>
      <c r="E3665" s="85">
        <v>7891000276792</v>
      </c>
      <c r="F3665" s="86" t="s">
        <v>4192</v>
      </c>
      <c r="G3665" s="75" t="s">
        <v>21</v>
      </c>
      <c r="H3665" s="75">
        <v>980</v>
      </c>
      <c r="I3665" s="87" t="s">
        <v>3069</v>
      </c>
      <c r="J3665" s="75" t="s">
        <v>4172</v>
      </c>
      <c r="K3665" s="88" t="s">
        <v>84</v>
      </c>
      <c r="L3665" s="88">
        <v>56</v>
      </c>
      <c r="M3665" s="88">
        <v>0</v>
      </c>
      <c r="N3665" s="75" t="s">
        <v>85</v>
      </c>
      <c r="O3665" s="75" t="s">
        <v>122</v>
      </c>
      <c r="P3665" s="106">
        <v>4.751964285714286</v>
      </c>
      <c r="Q3665" s="90">
        <f>(17/100+7.6/100+1.65/100)*P3665</f>
        <v>1.2473906250000002</v>
      </c>
      <c r="R3665" s="104"/>
      <c r="S3665" s="104"/>
      <c r="T3665" s="104"/>
      <c r="U3665" s="104"/>
      <c r="V3665" s="90">
        <f>+P3665-Q3665+R3665+S3665+T3665+U3665</f>
        <v>3.5045736607142857</v>
      </c>
      <c r="W3665" s="91">
        <f>(1.02/100)</f>
        <v>1.02E-2</v>
      </c>
      <c r="X3665" s="91">
        <v>4.8E-3</v>
      </c>
      <c r="Y3665" s="91">
        <v>0.17</v>
      </c>
      <c r="Z3665" s="91">
        <v>1.65E-2</v>
      </c>
      <c r="AA3665" s="91">
        <v>7.6E-2</v>
      </c>
      <c r="AB3665" s="91">
        <f>SUM(W3665:AA3665)</f>
        <v>0.2775</v>
      </c>
      <c r="AC3665" s="75">
        <v>12</v>
      </c>
      <c r="AD3665" s="92">
        <f>IF(AL3665="","",+AC3665*AL3665)</f>
        <v>107.14620109190174</v>
      </c>
      <c r="AE3665" s="93">
        <f>IF(AL3665="","",+AL3665*AB3665)</f>
        <v>2.477755900250228</v>
      </c>
      <c r="AF3665" s="92">
        <f>IF(AL3665="","",+AL3665-AE3665)</f>
        <v>6.451094190741584</v>
      </c>
      <c r="AG3665" s="93">
        <f>+V3665</f>
        <v>3.5045736607142857</v>
      </c>
      <c r="AH3665" s="92">
        <f>IF(AF3665="","",+AF3665-AG3665)</f>
        <v>2.946520530027298</v>
      </c>
      <c r="AI3665" s="92">
        <f>IF(AH3665="","",+AH3665*AC3665)</f>
        <v>35.35824636032758</v>
      </c>
      <c r="AJ3665" s="93">
        <v>8.928850090991812</v>
      </c>
      <c r="AK3665" s="94">
        <v>0.33</v>
      </c>
      <c r="AL3665" s="93">
        <f>IF(V3665=0,"",V3665/(1-AB3665-AK3665))</f>
        <v>8.928850090991812</v>
      </c>
      <c r="AM3665" s="95">
        <v>0.33</v>
      </c>
      <c r="AN3665" s="93">
        <f>IF(V3665=0,"",V3665/(1-AB3665-AM3665))</f>
        <v>8.928850090991812</v>
      </c>
      <c r="AO3665" s="96">
        <v>1.2</v>
      </c>
      <c r="AP3665" s="93">
        <f>IF(BD!AJ3665="","",BD!AJ3665*BD!AO3665)</f>
        <v>10.714620109190173</v>
      </c>
      <c r="AQ3665" s="91">
        <f>BD!AM3665/BD!AK3665-1</f>
        <v>0</v>
      </c>
      <c r="AR3665" s="91">
        <f>IF(BD!AN3665="","",IF(BD!AJ3665="","",BD!AN3665/BD!AJ3665-1))</f>
        <v>0</v>
      </c>
      <c r="AS3665" s="91" t="str">
        <f>IF(BD!AN3665="","",IF(BD!AN3665&lt;BD!AL3665,"ABAIXO DA META","DENTRO DA META"))</f>
        <v>DENTRO DA META</v>
      </c>
      <c r="AT3665" s="91" t="str">
        <f>IF(BD!AJ3665="","EM ANÁLISE",IF(BD!AP3665&gt;=BD!AN3665,"GO", "NO GO"))</f>
        <v>GO</v>
      </c>
      <c r="AU3665" s="97">
        <f>IF(AN3665="","",+BD!$AN3665-AJ3665)</f>
        <v>0</v>
      </c>
      <c r="AV3665" s="98"/>
      <c r="AW3665" s="90">
        <f>BD!P3665*BD!AC3665</f>
        <v>57.02357142857143</v>
      </c>
      <c r="AX3665" s="90">
        <f>BD!V3665*BD!AC3665</f>
        <v>42.05488392857143</v>
      </c>
      <c r="AY3665" s="90">
        <f>IF(BD!AN3665="","",BD!AN3665*BD!AC3665)</f>
        <v>107.14620109190174</v>
      </c>
      <c r="AZ3665" s="75" t="s">
        <v>5272</v>
      </c>
      <c r="BA3665" s="75" t="s">
        <v>124</v>
      </c>
      <c r="BB3665" s="75">
        <v>1</v>
      </c>
      <c r="BC3665" s="75" t="s">
        <v>125</v>
      </c>
      <c r="BD3665" s="99" t="s">
        <v>5257</v>
      </c>
      <c r="BE3665" s="100" t="s">
        <v>4</v>
      </c>
      <c r="BF3665" s="100" t="s">
        <v>4</v>
      </c>
      <c r="BG3665" s="99" t="s">
        <v>5258</v>
      </c>
      <c r="BH3665" s="101"/>
      <c r="BI3665" s="101"/>
      <c r="BJ3665" s="101"/>
      <c r="BK3665" s="101"/>
      <c r="BL3665" s="101"/>
      <c r="BM3665" s="101"/>
      <c r="BN3665" s="101"/>
      <c r="BO3665" s="103"/>
      <c r="BP3665" s="99">
        <v>140.622</v>
      </c>
      <c r="BQ3665" s="99">
        <v>121</v>
      </c>
      <c r="BR3665" s="101"/>
      <c r="BS3665" s="99" t="s">
        <v>5260</v>
      </c>
      <c r="BT3665" s="99" t="s">
        <v>5261</v>
      </c>
      <c r="BU3665" s="99">
        <v>5102</v>
      </c>
      <c r="BV3665" s="99"/>
      <c r="BW3665" s="99"/>
      <c r="BX3665" s="99"/>
      <c r="BY3665" s="99"/>
      <c r="BZ3665" s="99"/>
      <c r="CA3665" s="99"/>
      <c r="CB3665" s="99"/>
      <c r="CC3665" s="99">
        <v>102</v>
      </c>
      <c r="CD3665" s="99">
        <v>8</v>
      </c>
      <c r="CE3665" s="99">
        <v>8</v>
      </c>
      <c r="CF3665" s="99"/>
      <c r="CG3665" s="37" t="e">
        <f>VLOOKUP(Table_1[[#This Row],[EAN]],'[1]Planilha1'!$E:$R,13,0)</f>
        <v>#N/A</v>
      </c>
    </row>
    <row r="3666" ht="15" hidden="1">
      <c r="A3666" s="7"/>
      <c r="B3666" s="84" t="s">
        <v>2735</v>
      </c>
      <c r="C3666" s="75">
        <v>223051</v>
      </c>
      <c r="D3666" s="75">
        <v>12396192</v>
      </c>
      <c r="E3666" s="85">
        <v>7891000276952</v>
      </c>
      <c r="F3666" s="86" t="s">
        <v>4193</v>
      </c>
      <c r="G3666" s="75" t="s">
        <v>21</v>
      </c>
      <c r="H3666" s="75">
        <v>980</v>
      </c>
      <c r="I3666" s="87" t="s">
        <v>3069</v>
      </c>
      <c r="J3666" s="75" t="s">
        <v>4172</v>
      </c>
      <c r="K3666" s="88" t="s">
        <v>84</v>
      </c>
      <c r="L3666" s="88">
        <v>56</v>
      </c>
      <c r="M3666" s="88">
        <v>0</v>
      </c>
      <c r="N3666" s="75" t="s">
        <v>85</v>
      </c>
      <c r="O3666" s="75" t="s">
        <v>122</v>
      </c>
      <c r="P3666" s="106">
        <v>4.751964285714286</v>
      </c>
      <c r="Q3666" s="90">
        <f>(17/100+7.6/100+1.65/100)*P3666</f>
        <v>1.2473906250000002</v>
      </c>
      <c r="R3666" s="104"/>
      <c r="S3666" s="104"/>
      <c r="T3666" s="104"/>
      <c r="U3666" s="104"/>
      <c r="V3666" s="90">
        <f>+P3666-Q3666+R3666+S3666+T3666+U3666</f>
        <v>3.5045736607142857</v>
      </c>
      <c r="W3666" s="91">
        <f>(1.02/100)</f>
        <v>1.02E-2</v>
      </c>
      <c r="X3666" s="91">
        <v>4.8E-3</v>
      </c>
      <c r="Y3666" s="91">
        <v>0.17</v>
      </c>
      <c r="Z3666" s="91">
        <v>1.65E-2</v>
      </c>
      <c r="AA3666" s="91">
        <v>7.6E-2</v>
      </c>
      <c r="AB3666" s="91">
        <f>SUM(W3666:AA3666)</f>
        <v>0.2775</v>
      </c>
      <c r="AC3666" s="75">
        <v>12</v>
      </c>
      <c r="AD3666" s="92">
        <f>IF(AL3666="","",+AC3666*AL3666)</f>
        <v>107.14620109190174</v>
      </c>
      <c r="AE3666" s="93">
        <f>IF(AL3666="","",+AL3666*AB3666)</f>
        <v>2.477755900250228</v>
      </c>
      <c r="AF3666" s="92">
        <f>IF(AL3666="","",+AL3666-AE3666)</f>
        <v>6.451094190741584</v>
      </c>
      <c r="AG3666" s="93">
        <f>+V3666</f>
        <v>3.5045736607142857</v>
      </c>
      <c r="AH3666" s="92">
        <f>IF(AF3666="","",+AF3666-AG3666)</f>
        <v>2.946520530027298</v>
      </c>
      <c r="AI3666" s="92">
        <f>IF(AH3666="","",+AH3666*AC3666)</f>
        <v>35.35824636032758</v>
      </c>
      <c r="AJ3666" s="93">
        <v>7.1</v>
      </c>
      <c r="AK3666" s="94">
        <v>0.33</v>
      </c>
      <c r="AL3666" s="93">
        <f>IF(V3666=0,"",V3666/(1-AB3666-AK3666))</f>
        <v>8.928850090991812</v>
      </c>
      <c r="AM3666" s="95">
        <v>0.33</v>
      </c>
      <c r="AN3666" s="93">
        <f>IF(V3666=0,"",V3666/(1-AB3666-AM3666))</f>
        <v>8.928850090991812</v>
      </c>
      <c r="AO3666" s="96">
        <v>1.2</v>
      </c>
      <c r="AP3666" s="93">
        <f>IF(BD!AJ3666="","",BD!AJ3666*BD!AO3666)</f>
        <v>8.52</v>
      </c>
      <c r="AQ3666" s="91">
        <f>BD!AM3666/BD!AK3666-1</f>
        <v>0</v>
      </c>
      <c r="AR3666" s="91">
        <f>IF(BD!AN3666="","",IF(BD!AJ3666="","",BD!AN3666/BD!AJ3666-1))</f>
        <v>0.2575845198580018</v>
      </c>
      <c r="AS3666" s="91" t="str">
        <f>IF(BD!AN3666="","",IF(BD!AN3666&lt;BD!AL3666,"ABAIXO DA META","DENTRO DA META"))</f>
        <v>DENTRO DA META</v>
      </c>
      <c r="AT3666" s="91" t="str">
        <f>IF(BD!AJ3666="","EM ANÁLISE",IF(BD!AP3666&gt;=BD!AN3666,"GO", "NO GO"))</f>
        <v>NO GO</v>
      </c>
      <c r="AU3666" s="97">
        <f>IF(AN3666="","",+BD!$AN3666-AJ3666)</f>
        <v>1.8288500909918124</v>
      </c>
      <c r="AV3666" s="98"/>
      <c r="AW3666" s="90">
        <f>BD!P3666*BD!AC3666</f>
        <v>57.02357142857143</v>
      </c>
      <c r="AX3666" s="90">
        <f>BD!V3666*BD!AC3666</f>
        <v>42.05488392857143</v>
      </c>
      <c r="AY3666" s="90">
        <f>IF(BD!AN3666="","",BD!AN3666*BD!AC3666)</f>
        <v>107.14620109190174</v>
      </c>
      <c r="AZ3666" s="75" t="s">
        <v>5272</v>
      </c>
      <c r="BA3666" s="75" t="s">
        <v>124</v>
      </c>
      <c r="BB3666" s="75">
        <v>1</v>
      </c>
      <c r="BC3666" s="75" t="s">
        <v>125</v>
      </c>
      <c r="BD3666" s="99" t="s">
        <v>5257</v>
      </c>
      <c r="BE3666" s="100" t="s">
        <v>4</v>
      </c>
      <c r="BF3666" s="100" t="s">
        <v>4</v>
      </c>
      <c r="BG3666" s="99" t="s">
        <v>5258</v>
      </c>
      <c r="BH3666" s="101"/>
      <c r="BI3666" s="101"/>
      <c r="BJ3666" s="101"/>
      <c r="BK3666" s="101"/>
      <c r="BL3666" s="101"/>
      <c r="BM3666" s="101"/>
      <c r="BN3666" s="101"/>
      <c r="BO3666" s="103"/>
      <c r="BP3666" s="99">
        <v>140.622</v>
      </c>
      <c r="BQ3666" s="99">
        <v>121</v>
      </c>
      <c r="BR3666" s="101"/>
      <c r="BS3666" s="99" t="s">
        <v>5260</v>
      </c>
      <c r="BT3666" s="99" t="s">
        <v>5261</v>
      </c>
      <c r="BU3666" s="99">
        <v>5102</v>
      </c>
      <c r="BV3666" s="99"/>
      <c r="BW3666" s="99"/>
      <c r="BX3666" s="99"/>
      <c r="BY3666" s="99"/>
      <c r="BZ3666" s="99"/>
      <c r="CA3666" s="99"/>
      <c r="CB3666" s="99"/>
      <c r="CC3666" s="99">
        <v>102</v>
      </c>
      <c r="CD3666" s="99">
        <v>8</v>
      </c>
      <c r="CE3666" s="99">
        <v>8</v>
      </c>
      <c r="CF3666" s="99"/>
      <c r="CG3666" s="37" t="e">
        <f>VLOOKUP(Table_1[[#This Row],[EAN]],'[1]Planilha1'!$E:$R,13,0)</f>
        <v>#N/A</v>
      </c>
    </row>
    <row r="3667" ht="15" hidden="1">
      <c r="A3667" s="7"/>
      <c r="B3667" s="84" t="s">
        <v>2735</v>
      </c>
      <c r="C3667" s="75">
        <v>223052</v>
      </c>
      <c r="D3667" s="75">
        <v>12396179</v>
      </c>
      <c r="E3667" s="85">
        <v>7891000277072</v>
      </c>
      <c r="F3667" s="86" t="s">
        <v>4194</v>
      </c>
      <c r="G3667" s="75" t="s">
        <v>21</v>
      </c>
      <c r="H3667" s="75">
        <v>980</v>
      </c>
      <c r="I3667" s="87" t="s">
        <v>3069</v>
      </c>
      <c r="J3667" s="75" t="s">
        <v>4172</v>
      </c>
      <c r="K3667" s="88" t="s">
        <v>84</v>
      </c>
      <c r="L3667" s="88">
        <v>56</v>
      </c>
      <c r="M3667" s="88">
        <v>0</v>
      </c>
      <c r="N3667" s="75" t="s">
        <v>85</v>
      </c>
      <c r="O3667" s="75" t="s">
        <v>122</v>
      </c>
      <c r="P3667" s="106">
        <v>4.751964285714286</v>
      </c>
      <c r="Q3667" s="90">
        <f>(17/100+7.6/100+1.65/100)*P3667</f>
        <v>1.2473906250000002</v>
      </c>
      <c r="R3667" s="104"/>
      <c r="S3667" s="104"/>
      <c r="T3667" s="104"/>
      <c r="U3667" s="104"/>
      <c r="V3667" s="90">
        <f>+P3667-Q3667+R3667+S3667+T3667+U3667</f>
        <v>3.5045736607142857</v>
      </c>
      <c r="W3667" s="91">
        <f>(1.02/100)</f>
        <v>1.02E-2</v>
      </c>
      <c r="X3667" s="91">
        <v>4.8E-3</v>
      </c>
      <c r="Y3667" s="91">
        <v>0.17</v>
      </c>
      <c r="Z3667" s="91">
        <v>1.65E-2</v>
      </c>
      <c r="AA3667" s="91">
        <v>7.6E-2</v>
      </c>
      <c r="AB3667" s="91">
        <f>SUM(W3667:AA3667)</f>
        <v>0.2775</v>
      </c>
      <c r="AC3667" s="75">
        <v>12</v>
      </c>
      <c r="AD3667" s="92">
        <f>IF(AL3667="","",+AC3667*AL3667)</f>
        <v>107.14620109190174</v>
      </c>
      <c r="AE3667" s="93">
        <f>IF(AL3667="","",+AL3667*AB3667)</f>
        <v>2.477755900250228</v>
      </c>
      <c r="AF3667" s="92">
        <f>IF(AL3667="","",+AL3667-AE3667)</f>
        <v>6.451094190741584</v>
      </c>
      <c r="AG3667" s="93">
        <f>+V3667</f>
        <v>3.5045736607142857</v>
      </c>
      <c r="AH3667" s="92">
        <f>IF(AF3667="","",+AF3667-AG3667)</f>
        <v>2.946520530027298</v>
      </c>
      <c r="AI3667" s="92">
        <f>IF(AH3667="","",+AH3667*AC3667)</f>
        <v>35.35824636032758</v>
      </c>
      <c r="AJ3667" s="93">
        <v>7.1</v>
      </c>
      <c r="AK3667" s="94">
        <v>0.33</v>
      </c>
      <c r="AL3667" s="93">
        <f>IF(V3667=0,"",V3667/(1-AB3667-AK3667))</f>
        <v>8.928850090991812</v>
      </c>
      <c r="AM3667" s="95">
        <v>0.33</v>
      </c>
      <c r="AN3667" s="93">
        <f>IF(V3667=0,"",V3667/(1-AB3667-AM3667))</f>
        <v>8.928850090991812</v>
      </c>
      <c r="AO3667" s="96">
        <v>1.2</v>
      </c>
      <c r="AP3667" s="93">
        <f>IF(BD!AJ3667="","",BD!AJ3667*BD!AO3667)</f>
        <v>8.52</v>
      </c>
      <c r="AQ3667" s="91">
        <f>BD!AM3667/BD!AK3667-1</f>
        <v>0</v>
      </c>
      <c r="AR3667" s="91">
        <f>IF(BD!AN3667="","",IF(BD!AJ3667="","",BD!AN3667/BD!AJ3667-1))</f>
        <v>0.2575845198580018</v>
      </c>
      <c r="AS3667" s="91" t="str">
        <f>IF(BD!AN3667="","",IF(BD!AN3667&lt;BD!AL3667,"ABAIXO DA META","DENTRO DA META"))</f>
        <v>DENTRO DA META</v>
      </c>
      <c r="AT3667" s="91" t="str">
        <f>IF(BD!AJ3667="","EM ANÁLISE",IF(BD!AP3667&gt;=BD!AN3667,"GO", "NO GO"))</f>
        <v>NO GO</v>
      </c>
      <c r="AU3667" s="97">
        <f>IF(AN3667="","",+BD!$AN3667-AJ3667)</f>
        <v>1.8288500909918124</v>
      </c>
      <c r="AV3667" s="98"/>
      <c r="AW3667" s="90">
        <f>BD!P3667*BD!AC3667</f>
        <v>57.02357142857143</v>
      </c>
      <c r="AX3667" s="90">
        <f>BD!V3667*BD!AC3667</f>
        <v>42.05488392857143</v>
      </c>
      <c r="AY3667" s="90">
        <f>IF(BD!AN3667="","",BD!AN3667*BD!AC3667)</f>
        <v>107.14620109190174</v>
      </c>
      <c r="AZ3667" s="75" t="s">
        <v>5272</v>
      </c>
      <c r="BA3667" s="75" t="s">
        <v>124</v>
      </c>
      <c r="BB3667" s="75">
        <v>1</v>
      </c>
      <c r="BC3667" s="75" t="s">
        <v>125</v>
      </c>
      <c r="BD3667" s="99" t="s">
        <v>5257</v>
      </c>
      <c r="BE3667" s="100" t="s">
        <v>4</v>
      </c>
      <c r="BF3667" s="100" t="s">
        <v>4</v>
      </c>
      <c r="BG3667" s="99" t="s">
        <v>5258</v>
      </c>
      <c r="BH3667" s="101"/>
      <c r="BI3667" s="101"/>
      <c r="BJ3667" s="101"/>
      <c r="BK3667" s="101"/>
      <c r="BL3667" s="101"/>
      <c r="BM3667" s="101"/>
      <c r="BN3667" s="101"/>
      <c r="BO3667" s="103"/>
      <c r="BP3667" s="99">
        <v>140.622</v>
      </c>
      <c r="BQ3667" s="99">
        <v>121</v>
      </c>
      <c r="BR3667" s="101"/>
      <c r="BS3667" s="99" t="s">
        <v>5260</v>
      </c>
      <c r="BT3667" s="99" t="s">
        <v>5261</v>
      </c>
      <c r="BU3667" s="99">
        <v>5102</v>
      </c>
      <c r="BV3667" s="99"/>
      <c r="BW3667" s="99"/>
      <c r="BX3667" s="99"/>
      <c r="BY3667" s="99"/>
      <c r="BZ3667" s="99"/>
      <c r="CA3667" s="99"/>
      <c r="CB3667" s="99"/>
      <c r="CC3667" s="99">
        <v>102</v>
      </c>
      <c r="CD3667" s="99">
        <v>8</v>
      </c>
      <c r="CE3667" s="99">
        <v>8</v>
      </c>
      <c r="CF3667" s="99"/>
      <c r="CG3667" s="37" t="e">
        <f>VLOOKUP(Table_1[[#This Row],[EAN]],'[1]Planilha1'!$E:$R,13,0)</f>
        <v>#N/A</v>
      </c>
    </row>
    <row r="3668" ht="15" hidden="1">
      <c r="A3668" s="7"/>
      <c r="B3668" s="84" t="s">
        <v>2735</v>
      </c>
      <c r="C3668" s="75">
        <v>223053</v>
      </c>
      <c r="D3668" s="75">
        <v>12396191</v>
      </c>
      <c r="E3668" s="85">
        <v>7891000276990</v>
      </c>
      <c r="F3668" s="86" t="s">
        <v>4195</v>
      </c>
      <c r="G3668" s="75" t="s">
        <v>21</v>
      </c>
      <c r="H3668" s="75">
        <v>980</v>
      </c>
      <c r="I3668" s="87" t="s">
        <v>3069</v>
      </c>
      <c r="J3668" s="75" t="s">
        <v>4172</v>
      </c>
      <c r="K3668" s="88" t="s">
        <v>84</v>
      </c>
      <c r="L3668" s="88">
        <v>56</v>
      </c>
      <c r="M3668" s="88">
        <v>0</v>
      </c>
      <c r="N3668" s="75" t="s">
        <v>85</v>
      </c>
      <c r="O3668" s="75" t="s">
        <v>122</v>
      </c>
      <c r="P3668" s="106">
        <v>4.751964285714286</v>
      </c>
      <c r="Q3668" s="90">
        <f>(17/100+7.6/100+1.65/100)*P3668</f>
        <v>1.2473906250000002</v>
      </c>
      <c r="R3668" s="104"/>
      <c r="S3668" s="104"/>
      <c r="T3668" s="104"/>
      <c r="U3668" s="104"/>
      <c r="V3668" s="90">
        <f>+P3668-Q3668+R3668+S3668+T3668+U3668</f>
        <v>3.5045736607142857</v>
      </c>
      <c r="W3668" s="91">
        <f>(1.02/100)</f>
        <v>1.02E-2</v>
      </c>
      <c r="X3668" s="91">
        <v>4.8E-3</v>
      </c>
      <c r="Y3668" s="91">
        <v>0.17</v>
      </c>
      <c r="Z3668" s="91">
        <v>1.65E-2</v>
      </c>
      <c r="AA3668" s="91">
        <v>7.6E-2</v>
      </c>
      <c r="AB3668" s="91">
        <f>SUM(W3668:AA3668)</f>
        <v>0.2775</v>
      </c>
      <c r="AC3668" s="75">
        <v>12</v>
      </c>
      <c r="AD3668" s="92">
        <f>IF(AL3668="","",+AC3668*AL3668)</f>
        <v>107.14620109190174</v>
      </c>
      <c r="AE3668" s="93">
        <f>IF(AL3668="","",+AL3668*AB3668)</f>
        <v>2.477755900250228</v>
      </c>
      <c r="AF3668" s="92">
        <f>IF(AL3668="","",+AL3668-AE3668)</f>
        <v>6.451094190741584</v>
      </c>
      <c r="AG3668" s="93">
        <f>+V3668</f>
        <v>3.5045736607142857</v>
      </c>
      <c r="AH3668" s="92">
        <f>IF(AF3668="","",+AF3668-AG3668)</f>
        <v>2.946520530027298</v>
      </c>
      <c r="AI3668" s="92">
        <f>IF(AH3668="","",+AH3668*AC3668)</f>
        <v>35.35824636032758</v>
      </c>
      <c r="AJ3668" s="93">
        <v>7.1</v>
      </c>
      <c r="AK3668" s="94">
        <v>0.33</v>
      </c>
      <c r="AL3668" s="93">
        <f>IF(V3668=0,"",V3668/(1-AB3668-AK3668))</f>
        <v>8.928850090991812</v>
      </c>
      <c r="AM3668" s="95">
        <v>0.33</v>
      </c>
      <c r="AN3668" s="93">
        <f>IF(V3668=0,"",V3668/(1-AB3668-AM3668))</f>
        <v>8.928850090991812</v>
      </c>
      <c r="AO3668" s="96">
        <v>1.2</v>
      </c>
      <c r="AP3668" s="93">
        <f>IF(BD!AJ3668="","",BD!AJ3668*BD!AO3668)</f>
        <v>8.52</v>
      </c>
      <c r="AQ3668" s="91">
        <f>BD!AM3668/BD!AK3668-1</f>
        <v>0</v>
      </c>
      <c r="AR3668" s="91">
        <f>IF(BD!AN3668="","",IF(BD!AJ3668="","",BD!AN3668/BD!AJ3668-1))</f>
        <v>0.2575845198580018</v>
      </c>
      <c r="AS3668" s="91" t="str">
        <f>IF(BD!AN3668="","",IF(BD!AN3668&lt;BD!AL3668,"ABAIXO DA META","DENTRO DA META"))</f>
        <v>DENTRO DA META</v>
      </c>
      <c r="AT3668" s="91" t="str">
        <f>IF(BD!AJ3668="","EM ANÁLISE",IF(BD!AP3668&gt;=BD!AN3668,"GO", "NO GO"))</f>
        <v>NO GO</v>
      </c>
      <c r="AU3668" s="97">
        <f>IF(AN3668="","",+BD!$AN3668-AJ3668)</f>
        <v>1.8288500909918124</v>
      </c>
      <c r="AV3668" s="98"/>
      <c r="AW3668" s="90">
        <f>BD!P3668*BD!AC3668</f>
        <v>57.02357142857143</v>
      </c>
      <c r="AX3668" s="90">
        <f>BD!V3668*BD!AC3668</f>
        <v>42.05488392857143</v>
      </c>
      <c r="AY3668" s="90">
        <f>IF(BD!AN3668="","",BD!AN3668*BD!AC3668)</f>
        <v>107.14620109190174</v>
      </c>
      <c r="AZ3668" s="75" t="s">
        <v>5272</v>
      </c>
      <c r="BA3668" s="75" t="s">
        <v>124</v>
      </c>
      <c r="BB3668" s="75">
        <v>1</v>
      </c>
      <c r="BC3668" s="75" t="s">
        <v>125</v>
      </c>
      <c r="BD3668" s="99" t="s">
        <v>5257</v>
      </c>
      <c r="BE3668" s="100" t="s">
        <v>4</v>
      </c>
      <c r="BF3668" s="100" t="s">
        <v>4</v>
      </c>
      <c r="BG3668" s="99" t="s">
        <v>5258</v>
      </c>
      <c r="BH3668" s="101"/>
      <c r="BI3668" s="101"/>
      <c r="BJ3668" s="101"/>
      <c r="BK3668" s="101"/>
      <c r="BL3668" s="101"/>
      <c r="BM3668" s="101"/>
      <c r="BN3668" s="101"/>
      <c r="BO3668" s="103"/>
      <c r="BP3668" s="99">
        <v>140.622</v>
      </c>
      <c r="BQ3668" s="99">
        <v>121</v>
      </c>
      <c r="BR3668" s="101"/>
      <c r="BS3668" s="99" t="s">
        <v>5260</v>
      </c>
      <c r="BT3668" s="99" t="s">
        <v>5261</v>
      </c>
      <c r="BU3668" s="99">
        <v>5102</v>
      </c>
      <c r="BV3668" s="99"/>
      <c r="BW3668" s="99"/>
      <c r="BX3668" s="99"/>
      <c r="BY3668" s="99"/>
      <c r="BZ3668" s="99"/>
      <c r="CA3668" s="99"/>
      <c r="CB3668" s="99"/>
      <c r="CC3668" s="99">
        <v>102</v>
      </c>
      <c r="CD3668" s="99">
        <v>8</v>
      </c>
      <c r="CE3668" s="99">
        <v>8</v>
      </c>
      <c r="CF3668" s="99"/>
      <c r="CG3668" s="37" t="e">
        <f>VLOOKUP(Table_1[[#This Row],[EAN]],'[1]Planilha1'!$E:$R,13,0)</f>
        <v>#N/A</v>
      </c>
    </row>
    <row r="3669" ht="15" hidden="1">
      <c r="A3669" s="7"/>
      <c r="B3669" s="84" t="s">
        <v>2735</v>
      </c>
      <c r="C3669" s="75">
        <v>223054</v>
      </c>
      <c r="D3669" s="75">
        <v>12396174</v>
      </c>
      <c r="E3669" s="85">
        <v>7891000276518</v>
      </c>
      <c r="F3669" s="86" t="s">
        <v>4196</v>
      </c>
      <c r="G3669" s="75" t="s">
        <v>21</v>
      </c>
      <c r="H3669" s="75">
        <v>980</v>
      </c>
      <c r="I3669" s="87" t="s">
        <v>3069</v>
      </c>
      <c r="J3669" s="75" t="s">
        <v>3972</v>
      </c>
      <c r="K3669" s="88" t="s">
        <v>84</v>
      </c>
      <c r="L3669" s="88">
        <v>56</v>
      </c>
      <c r="M3669" s="88">
        <v>0</v>
      </c>
      <c r="N3669" s="75" t="s">
        <v>85</v>
      </c>
      <c r="O3669" s="75" t="s">
        <v>122</v>
      </c>
      <c r="P3669" s="106">
        <v>4.751964285714286</v>
      </c>
      <c r="Q3669" s="90">
        <f>(17/100+7.6/100+1.65/100)*P3669</f>
        <v>1.2473906250000002</v>
      </c>
      <c r="R3669" s="104"/>
      <c r="S3669" s="104"/>
      <c r="T3669" s="104"/>
      <c r="U3669" s="104"/>
      <c r="V3669" s="90">
        <f>+P3669-Q3669+R3669+S3669+T3669+U3669</f>
        <v>3.5045736607142857</v>
      </c>
      <c r="W3669" s="91">
        <f>(1.02/100)</f>
        <v>1.02E-2</v>
      </c>
      <c r="X3669" s="91">
        <v>4.8E-3</v>
      </c>
      <c r="Y3669" s="91">
        <v>0.17</v>
      </c>
      <c r="Z3669" s="91">
        <v>1.65E-2</v>
      </c>
      <c r="AA3669" s="91">
        <v>7.6E-2</v>
      </c>
      <c r="AB3669" s="91">
        <f>SUM(W3669:AA3669)</f>
        <v>0.2775</v>
      </c>
      <c r="AC3669" s="75">
        <v>12</v>
      </c>
      <c r="AD3669" s="92">
        <f>IF(AL3669="","",+AC3669*AL3669)</f>
        <v>107.14620109190174</v>
      </c>
      <c r="AE3669" s="93">
        <f>IF(AL3669="","",+AL3669*AB3669)</f>
        <v>2.477755900250228</v>
      </c>
      <c r="AF3669" s="92">
        <f>IF(AL3669="","",+AL3669-AE3669)</f>
        <v>6.451094190741584</v>
      </c>
      <c r="AG3669" s="93">
        <f>+V3669</f>
        <v>3.5045736607142857</v>
      </c>
      <c r="AH3669" s="92">
        <f>IF(AF3669="","",+AF3669-AG3669)</f>
        <v>2.946520530027298</v>
      </c>
      <c r="AI3669" s="92">
        <f>IF(AH3669="","",+AH3669*AC3669)</f>
        <v>35.35824636032758</v>
      </c>
      <c r="AJ3669" s="93">
        <v>7.1</v>
      </c>
      <c r="AK3669" s="94">
        <v>0.33</v>
      </c>
      <c r="AL3669" s="93">
        <f>IF(V3669=0,"",V3669/(1-AB3669-AK3669))</f>
        <v>8.928850090991812</v>
      </c>
      <c r="AM3669" s="95">
        <v>0.33</v>
      </c>
      <c r="AN3669" s="93">
        <f>IF(V3669=0,"",V3669/(1-AB3669-AM3669))</f>
        <v>8.928850090991812</v>
      </c>
      <c r="AO3669" s="96">
        <v>1.2</v>
      </c>
      <c r="AP3669" s="93">
        <f>IF(BD!AJ3669="","",BD!AJ3669*BD!AO3669)</f>
        <v>8.52</v>
      </c>
      <c r="AQ3669" s="91">
        <f>BD!AM3669/BD!AK3669-1</f>
        <v>0</v>
      </c>
      <c r="AR3669" s="91">
        <f>IF(BD!AN3669="","",IF(BD!AJ3669="","",BD!AN3669/BD!AJ3669-1))</f>
        <v>0.2575845198580018</v>
      </c>
      <c r="AS3669" s="91" t="str">
        <f>IF(BD!AN3669="","",IF(BD!AN3669&lt;BD!AL3669,"ABAIXO DA META","DENTRO DA META"))</f>
        <v>DENTRO DA META</v>
      </c>
      <c r="AT3669" s="91" t="str">
        <f>IF(BD!AJ3669="","EM ANÁLISE",IF(BD!AP3669&gt;=BD!AN3669,"GO", "NO GO"))</f>
        <v>NO GO</v>
      </c>
      <c r="AU3669" s="97">
        <f>IF(AN3669="","",+BD!$AN3669-AJ3669)</f>
        <v>1.8288500909918124</v>
      </c>
      <c r="AV3669" s="98"/>
      <c r="AW3669" s="90">
        <f>BD!P3669*BD!AC3669</f>
        <v>57.02357142857143</v>
      </c>
      <c r="AX3669" s="90">
        <f>BD!V3669*BD!AC3669</f>
        <v>42.05488392857143</v>
      </c>
      <c r="AY3669" s="90">
        <f>IF(BD!AN3669="","",BD!AN3669*BD!AC3669)</f>
        <v>107.14620109190174</v>
      </c>
      <c r="AZ3669" s="75" t="s">
        <v>5272</v>
      </c>
      <c r="BA3669" s="75" t="s">
        <v>124</v>
      </c>
      <c r="BB3669" s="75">
        <v>1</v>
      </c>
      <c r="BC3669" s="75" t="s">
        <v>125</v>
      </c>
      <c r="BD3669" s="99" t="s">
        <v>5257</v>
      </c>
      <c r="BE3669" s="100" t="s">
        <v>4</v>
      </c>
      <c r="BF3669" s="100" t="s">
        <v>4</v>
      </c>
      <c r="BG3669" s="99" t="s">
        <v>5258</v>
      </c>
      <c r="BH3669" s="101"/>
      <c r="BI3669" s="101"/>
      <c r="BJ3669" s="101"/>
      <c r="BK3669" s="101"/>
      <c r="BL3669" s="101"/>
      <c r="BM3669" s="101"/>
      <c r="BN3669" s="101"/>
      <c r="BO3669" s="103"/>
      <c r="BP3669" s="99">
        <v>140.622</v>
      </c>
      <c r="BQ3669" s="99">
        <v>121</v>
      </c>
      <c r="BR3669" s="101"/>
      <c r="BS3669" s="99" t="s">
        <v>5260</v>
      </c>
      <c r="BT3669" s="99" t="s">
        <v>5261</v>
      </c>
      <c r="BU3669" s="99">
        <v>5102</v>
      </c>
      <c r="BV3669" s="99"/>
      <c r="BW3669" s="99"/>
      <c r="BX3669" s="99"/>
      <c r="BY3669" s="99"/>
      <c r="BZ3669" s="99"/>
      <c r="CA3669" s="99"/>
      <c r="CB3669" s="99"/>
      <c r="CC3669" s="99">
        <v>102</v>
      </c>
      <c r="CD3669" s="99">
        <v>8</v>
      </c>
      <c r="CE3669" s="99">
        <v>8</v>
      </c>
      <c r="CF3669" s="99"/>
      <c r="CG3669" s="37" t="e">
        <f>VLOOKUP(Table_1[[#This Row],[EAN]],'[1]Planilha1'!$E:$R,13,0)</f>
        <v>#N/A</v>
      </c>
    </row>
    <row r="3670" ht="15" hidden="1">
      <c r="A3670" s="7"/>
      <c r="B3670" s="84" t="s">
        <v>2735</v>
      </c>
      <c r="C3670" s="75">
        <v>223055</v>
      </c>
      <c r="D3670" s="75">
        <v>12460225</v>
      </c>
      <c r="E3670" s="85">
        <v>7891000326442</v>
      </c>
      <c r="F3670" s="86" t="s">
        <v>4197</v>
      </c>
      <c r="G3670" s="75" t="s">
        <v>21</v>
      </c>
      <c r="H3670" s="75">
        <v>980</v>
      </c>
      <c r="I3670" s="87" t="s">
        <v>3069</v>
      </c>
      <c r="J3670" s="75" t="s">
        <v>4172</v>
      </c>
      <c r="K3670" s="88" t="s">
        <v>84</v>
      </c>
      <c r="L3670" s="88">
        <v>56</v>
      </c>
      <c r="M3670" s="88">
        <v>0</v>
      </c>
      <c r="N3670" s="75" t="s">
        <v>85</v>
      </c>
      <c r="O3670" s="75" t="s">
        <v>122</v>
      </c>
      <c r="P3670" s="106">
        <v>4.751964285714286</v>
      </c>
      <c r="Q3670" s="90">
        <f>(17/100+7.6/100+1.65/100)*P3670</f>
        <v>1.2473906250000002</v>
      </c>
      <c r="R3670" s="104"/>
      <c r="S3670" s="104"/>
      <c r="T3670" s="104"/>
      <c r="U3670" s="104"/>
      <c r="V3670" s="90">
        <f>+P3670-Q3670+R3670+S3670+T3670+U3670</f>
        <v>3.5045736607142857</v>
      </c>
      <c r="W3670" s="91">
        <f>(1.02/100)</f>
        <v>1.02E-2</v>
      </c>
      <c r="X3670" s="91">
        <v>4.8E-3</v>
      </c>
      <c r="Y3670" s="91">
        <v>0.17</v>
      </c>
      <c r="Z3670" s="91">
        <v>1.65E-2</v>
      </c>
      <c r="AA3670" s="91">
        <v>7.6E-2</v>
      </c>
      <c r="AB3670" s="91">
        <f>SUM(W3670:AA3670)</f>
        <v>0.2775</v>
      </c>
      <c r="AC3670" s="75">
        <v>12</v>
      </c>
      <c r="AD3670" s="92">
        <f>IF(AL3670="","",+AC3670*AL3670)</f>
        <v>107.14620109190174</v>
      </c>
      <c r="AE3670" s="93">
        <f>IF(AL3670="","",+AL3670*AB3670)</f>
        <v>2.477755900250228</v>
      </c>
      <c r="AF3670" s="92">
        <f>IF(AL3670="","",+AL3670-AE3670)</f>
        <v>6.451094190741584</v>
      </c>
      <c r="AG3670" s="93">
        <f>+V3670</f>
        <v>3.5045736607142857</v>
      </c>
      <c r="AH3670" s="92">
        <f>IF(AF3670="","",+AF3670-AG3670)</f>
        <v>2.946520530027298</v>
      </c>
      <c r="AI3670" s="92">
        <f>IF(AH3670="","",+AH3670*AC3670)</f>
        <v>35.35824636032758</v>
      </c>
      <c r="AJ3670" s="93">
        <v>8.928850090991812</v>
      </c>
      <c r="AK3670" s="94">
        <v>0.33</v>
      </c>
      <c r="AL3670" s="93">
        <f>IF(V3670=0,"",V3670/(1-AB3670-AK3670))</f>
        <v>8.928850090991812</v>
      </c>
      <c r="AM3670" s="95">
        <v>0.33</v>
      </c>
      <c r="AN3670" s="93">
        <f>IF(V3670=0,"",V3670/(1-AB3670-AM3670))</f>
        <v>8.928850090991812</v>
      </c>
      <c r="AO3670" s="96">
        <v>1.2</v>
      </c>
      <c r="AP3670" s="93">
        <f>IF(BD!AJ3670="","",BD!AJ3670*BD!AO3670)</f>
        <v>10.714620109190173</v>
      </c>
      <c r="AQ3670" s="91">
        <f>BD!AM3670/BD!AK3670-1</f>
        <v>0</v>
      </c>
      <c r="AR3670" s="91">
        <f>IF(BD!AN3670="","",IF(BD!AJ3670="","",BD!AN3670/BD!AJ3670-1))</f>
        <v>0</v>
      </c>
      <c r="AS3670" s="91" t="str">
        <f>IF(BD!AN3670="","",IF(BD!AN3670&lt;BD!AL3670,"ABAIXO DA META","DENTRO DA META"))</f>
        <v>DENTRO DA META</v>
      </c>
      <c r="AT3670" s="91" t="str">
        <f>IF(BD!AJ3670="","EM ANÁLISE",IF(BD!AP3670&gt;=BD!AN3670,"GO", "NO GO"))</f>
        <v>GO</v>
      </c>
      <c r="AU3670" s="97">
        <f>IF(AN3670="","",+BD!$AN3670-AJ3670)</f>
        <v>0</v>
      </c>
      <c r="AV3670" s="98"/>
      <c r="AW3670" s="90">
        <f>BD!P3670*BD!AC3670</f>
        <v>57.02357142857143</v>
      </c>
      <c r="AX3670" s="90">
        <f>BD!V3670*BD!AC3670</f>
        <v>42.05488392857143</v>
      </c>
      <c r="AY3670" s="90">
        <f>IF(BD!AN3670="","",BD!AN3670*BD!AC3670)</f>
        <v>107.14620109190174</v>
      </c>
      <c r="AZ3670" s="75" t="s">
        <v>5272</v>
      </c>
      <c r="BA3670" s="75" t="s">
        <v>124</v>
      </c>
      <c r="BB3670" s="75">
        <v>1</v>
      </c>
      <c r="BC3670" s="75" t="s">
        <v>125</v>
      </c>
      <c r="BD3670" s="99" t="s">
        <v>5257</v>
      </c>
      <c r="BE3670" s="100" t="s">
        <v>4</v>
      </c>
      <c r="BF3670" s="100" t="s">
        <v>4</v>
      </c>
      <c r="BG3670" s="99" t="s">
        <v>5258</v>
      </c>
      <c r="BH3670" s="101"/>
      <c r="BI3670" s="101"/>
      <c r="BJ3670" s="101"/>
      <c r="BK3670" s="101"/>
      <c r="BL3670" s="101"/>
      <c r="BM3670" s="101"/>
      <c r="BN3670" s="101"/>
      <c r="BO3670" s="103"/>
      <c r="BP3670" s="99">
        <v>140.622</v>
      </c>
      <c r="BQ3670" s="99">
        <v>121</v>
      </c>
      <c r="BR3670" s="101"/>
      <c r="BS3670" s="99" t="s">
        <v>5260</v>
      </c>
      <c r="BT3670" s="99" t="s">
        <v>5261</v>
      </c>
      <c r="BU3670" s="99">
        <v>5102</v>
      </c>
      <c r="BV3670" s="99"/>
      <c r="BW3670" s="99"/>
      <c r="BX3670" s="99"/>
      <c r="BY3670" s="99"/>
      <c r="BZ3670" s="99"/>
      <c r="CA3670" s="99"/>
      <c r="CB3670" s="99"/>
      <c r="CC3670" s="99">
        <v>102</v>
      </c>
      <c r="CD3670" s="99">
        <v>8</v>
      </c>
      <c r="CE3670" s="99">
        <v>8</v>
      </c>
      <c r="CF3670" s="99"/>
      <c r="CG3670" s="37" t="e">
        <f>VLOOKUP(Table_1[[#This Row],[EAN]],'[1]Planilha1'!$E:$R,13,0)</f>
        <v>#N/A</v>
      </c>
    </row>
    <row r="3671" ht="15" hidden="1">
      <c r="A3671" s="7"/>
      <c r="B3671" s="84" t="s">
        <v>2735</v>
      </c>
      <c r="C3671" s="75">
        <v>223056</v>
      </c>
      <c r="D3671" s="75">
        <v>12460235</v>
      </c>
      <c r="E3671" s="85">
        <v>7891000326398</v>
      </c>
      <c r="F3671" s="86" t="s">
        <v>4198</v>
      </c>
      <c r="G3671" s="75" t="s">
        <v>21</v>
      </c>
      <c r="H3671" s="75">
        <v>980</v>
      </c>
      <c r="I3671" s="87" t="s">
        <v>3069</v>
      </c>
      <c r="J3671" s="75" t="s">
        <v>4172</v>
      </c>
      <c r="K3671" s="88" t="s">
        <v>84</v>
      </c>
      <c r="L3671" s="88">
        <v>56</v>
      </c>
      <c r="M3671" s="88">
        <v>0</v>
      </c>
      <c r="N3671" s="75" t="s">
        <v>85</v>
      </c>
      <c r="O3671" s="75" t="s">
        <v>122</v>
      </c>
      <c r="P3671" s="106">
        <v>4.751964285714286</v>
      </c>
      <c r="Q3671" s="90">
        <f>(17/100+7.6/100+1.65/100)*P3671</f>
        <v>1.2473906250000002</v>
      </c>
      <c r="R3671" s="104"/>
      <c r="S3671" s="104"/>
      <c r="T3671" s="104"/>
      <c r="U3671" s="104"/>
      <c r="V3671" s="90">
        <f>+P3671-Q3671+R3671+S3671+T3671+U3671</f>
        <v>3.5045736607142857</v>
      </c>
      <c r="W3671" s="91">
        <f>(1.02/100)</f>
        <v>1.02E-2</v>
      </c>
      <c r="X3671" s="91">
        <v>4.8E-3</v>
      </c>
      <c r="Y3671" s="91">
        <v>0.17</v>
      </c>
      <c r="Z3671" s="91">
        <v>1.65E-2</v>
      </c>
      <c r="AA3671" s="91">
        <v>7.6E-2</v>
      </c>
      <c r="AB3671" s="91">
        <f>SUM(W3671:AA3671)</f>
        <v>0.2775</v>
      </c>
      <c r="AC3671" s="75">
        <v>12</v>
      </c>
      <c r="AD3671" s="92">
        <f>IF(AL3671="","",+AC3671*AL3671)</f>
        <v>107.14620109190174</v>
      </c>
      <c r="AE3671" s="93">
        <f>IF(AL3671="","",+AL3671*AB3671)</f>
        <v>2.477755900250228</v>
      </c>
      <c r="AF3671" s="92">
        <f>IF(AL3671="","",+AL3671-AE3671)</f>
        <v>6.451094190741584</v>
      </c>
      <c r="AG3671" s="93">
        <f>+V3671</f>
        <v>3.5045736607142857</v>
      </c>
      <c r="AH3671" s="92">
        <f>IF(AF3671="","",+AF3671-AG3671)</f>
        <v>2.946520530027298</v>
      </c>
      <c r="AI3671" s="92">
        <f>IF(AH3671="","",+AH3671*AC3671)</f>
        <v>35.35824636032758</v>
      </c>
      <c r="AJ3671" s="93">
        <v>8.928850090991812</v>
      </c>
      <c r="AK3671" s="94">
        <v>0.33</v>
      </c>
      <c r="AL3671" s="93">
        <f>IF(V3671=0,"",V3671/(1-AB3671-AK3671))</f>
        <v>8.928850090991812</v>
      </c>
      <c r="AM3671" s="95">
        <v>0.33</v>
      </c>
      <c r="AN3671" s="93">
        <f>IF(V3671=0,"",V3671/(1-AB3671-AM3671))</f>
        <v>8.928850090991812</v>
      </c>
      <c r="AO3671" s="96">
        <v>1.2</v>
      </c>
      <c r="AP3671" s="93">
        <f>IF(BD!AJ3671="","",BD!AJ3671*BD!AO3671)</f>
        <v>10.714620109190173</v>
      </c>
      <c r="AQ3671" s="91">
        <f>BD!AM3671/BD!AK3671-1</f>
        <v>0</v>
      </c>
      <c r="AR3671" s="91">
        <f>IF(BD!AN3671="","",IF(BD!AJ3671="","",BD!AN3671/BD!AJ3671-1))</f>
        <v>0</v>
      </c>
      <c r="AS3671" s="91" t="str">
        <f>IF(BD!AN3671="","",IF(BD!AN3671&lt;BD!AL3671,"ABAIXO DA META","DENTRO DA META"))</f>
        <v>DENTRO DA META</v>
      </c>
      <c r="AT3671" s="91" t="str">
        <f>IF(BD!AJ3671="","EM ANÁLISE",IF(BD!AP3671&gt;=BD!AN3671,"GO", "NO GO"))</f>
        <v>GO</v>
      </c>
      <c r="AU3671" s="97">
        <f>IF(AN3671="","",+BD!$AN3671-AJ3671)</f>
        <v>0</v>
      </c>
      <c r="AV3671" s="98"/>
      <c r="AW3671" s="90">
        <f>BD!P3671*BD!AC3671</f>
        <v>57.02357142857143</v>
      </c>
      <c r="AX3671" s="90">
        <f>BD!V3671*BD!AC3671</f>
        <v>42.05488392857143</v>
      </c>
      <c r="AY3671" s="90">
        <f>IF(BD!AN3671="","",BD!AN3671*BD!AC3671)</f>
        <v>107.14620109190174</v>
      </c>
      <c r="AZ3671" s="75" t="s">
        <v>5272</v>
      </c>
      <c r="BA3671" s="75" t="s">
        <v>124</v>
      </c>
      <c r="BB3671" s="75">
        <v>1</v>
      </c>
      <c r="BC3671" s="75" t="s">
        <v>125</v>
      </c>
      <c r="BD3671" s="99" t="s">
        <v>5257</v>
      </c>
      <c r="BE3671" s="100" t="s">
        <v>4</v>
      </c>
      <c r="BF3671" s="100" t="s">
        <v>4</v>
      </c>
      <c r="BG3671" s="99" t="s">
        <v>5258</v>
      </c>
      <c r="BH3671" s="101"/>
      <c r="BI3671" s="101"/>
      <c r="BJ3671" s="101"/>
      <c r="BK3671" s="101"/>
      <c r="BL3671" s="101"/>
      <c r="BM3671" s="101"/>
      <c r="BN3671" s="101"/>
      <c r="BO3671" s="103"/>
      <c r="BP3671" s="99">
        <v>140.622</v>
      </c>
      <c r="BQ3671" s="99">
        <v>121</v>
      </c>
      <c r="BR3671" s="101"/>
      <c r="BS3671" s="99" t="s">
        <v>5260</v>
      </c>
      <c r="BT3671" s="99" t="s">
        <v>5261</v>
      </c>
      <c r="BU3671" s="99">
        <v>5102</v>
      </c>
      <c r="BV3671" s="99"/>
      <c r="BW3671" s="99"/>
      <c r="BX3671" s="99"/>
      <c r="BY3671" s="99"/>
      <c r="BZ3671" s="99"/>
      <c r="CA3671" s="99"/>
      <c r="CB3671" s="99"/>
      <c r="CC3671" s="99">
        <v>102</v>
      </c>
      <c r="CD3671" s="99">
        <v>8</v>
      </c>
      <c r="CE3671" s="99">
        <v>8</v>
      </c>
      <c r="CF3671" s="99"/>
      <c r="CG3671" s="37" t="e">
        <f>VLOOKUP(Table_1[[#This Row],[EAN]],'[1]Planilha1'!$E:$R,13,0)</f>
        <v>#N/A</v>
      </c>
    </row>
    <row r="3672" ht="15" hidden="1">
      <c r="A3672" s="7"/>
      <c r="B3672" s="84" t="s">
        <v>2735</v>
      </c>
      <c r="C3672" s="75">
        <v>223057</v>
      </c>
      <c r="D3672" s="75">
        <v>12464249</v>
      </c>
      <c r="E3672" s="85">
        <v>7891000329856</v>
      </c>
      <c r="F3672" s="86" t="s">
        <v>4199</v>
      </c>
      <c r="G3672" s="75" t="s">
        <v>21</v>
      </c>
      <c r="H3672" s="75">
        <v>980</v>
      </c>
      <c r="I3672" s="87" t="s">
        <v>3069</v>
      </c>
      <c r="J3672" s="75" t="s">
        <v>4172</v>
      </c>
      <c r="K3672" s="88" t="s">
        <v>84</v>
      </c>
      <c r="L3672" s="88">
        <v>64</v>
      </c>
      <c r="M3672" s="88">
        <v>0</v>
      </c>
      <c r="N3672" s="75" t="s">
        <v>85</v>
      </c>
      <c r="O3672" s="75" t="s">
        <v>122</v>
      </c>
      <c r="P3672" s="106">
        <v>4.75171875</v>
      </c>
      <c r="Q3672" s="90">
        <f>(17/100+7.6/100+1.65/100)*P3672</f>
        <v>1.2473261718750002</v>
      </c>
      <c r="R3672" s="104"/>
      <c r="S3672" s="104"/>
      <c r="T3672" s="104"/>
      <c r="U3672" s="104"/>
      <c r="V3672" s="90">
        <f>+P3672-Q3672+R3672+S3672+T3672+U3672</f>
        <v>3.504392578125</v>
      </c>
      <c r="W3672" s="91">
        <f>(1.02/100)</f>
        <v>1.02E-2</v>
      </c>
      <c r="X3672" s="91">
        <v>4.8E-3</v>
      </c>
      <c r="Y3672" s="91">
        <v>0.17</v>
      </c>
      <c r="Z3672" s="91">
        <v>1.65E-2</v>
      </c>
      <c r="AA3672" s="91">
        <v>7.6E-2</v>
      </c>
      <c r="AB3672" s="91">
        <f>SUM(W3672:AA3672)</f>
        <v>0.2775</v>
      </c>
      <c r="AC3672" s="75">
        <v>12</v>
      </c>
      <c r="AD3672" s="92">
        <f>IF(AL3672="","",+AC3672*AL3672)</f>
        <v>107.14066480891722</v>
      </c>
      <c r="AE3672" s="93">
        <f>IF(AL3672="","",+AL3672*AB3672)</f>
        <v>2.477627873706211</v>
      </c>
      <c r="AF3672" s="92">
        <f>IF(AL3672="","",+AL3672-AE3672)</f>
        <v>6.450760860370224</v>
      </c>
      <c r="AG3672" s="93">
        <f>+V3672</f>
        <v>3.504392578125</v>
      </c>
      <c r="AH3672" s="92">
        <f>IF(AF3672="","",+AF3672-AG3672)</f>
        <v>2.9463682822452237</v>
      </c>
      <c r="AI3672" s="92">
        <f>IF(AH3672="","",+AH3672*AC3672)</f>
        <v>35.35641938694268</v>
      </c>
      <c r="AJ3672" s="93">
        <v>7.1</v>
      </c>
      <c r="AK3672" s="94">
        <v>0.33</v>
      </c>
      <c r="AL3672" s="93">
        <f>IF(V3672=0,"",V3672/(1-AB3672-AK3672))</f>
        <v>8.928388734076435</v>
      </c>
      <c r="AM3672" s="95">
        <v>0.33</v>
      </c>
      <c r="AN3672" s="93">
        <f>IF(V3672=0,"",V3672/(1-AB3672-AM3672))</f>
        <v>8.928388734076435</v>
      </c>
      <c r="AO3672" s="96">
        <v>1.2</v>
      </c>
      <c r="AP3672" s="93">
        <f>IF(BD!AJ3672="","",BD!AJ3672*BD!AO3672)</f>
        <v>8.52</v>
      </c>
      <c r="AQ3672" s="91">
        <f>BD!AM3672/BD!AK3672-1</f>
        <v>0</v>
      </c>
      <c r="AR3672" s="91">
        <f>IF(BD!AN3672="","",IF(BD!AJ3672="","",BD!AN3672/BD!AJ3672-1))</f>
        <v>0.2575195400107655</v>
      </c>
      <c r="AS3672" s="91" t="str">
        <f>IF(BD!AN3672="","",IF(BD!AN3672&lt;BD!AL3672,"ABAIXO DA META","DENTRO DA META"))</f>
        <v>DENTRO DA META</v>
      </c>
      <c r="AT3672" s="91" t="str">
        <f>IF(BD!AJ3672="","EM ANÁLISE",IF(BD!AP3672&gt;=BD!AN3672,"GO", "NO GO"))</f>
        <v>NO GO</v>
      </c>
      <c r="AU3672" s="97">
        <f>IF(AN3672="","",+BD!$AN3672-AJ3672)</f>
        <v>1.8283887340764355</v>
      </c>
      <c r="AV3672" s="98"/>
      <c r="AW3672" s="90">
        <f>BD!P3672*BD!AC3672</f>
        <v>57.020625</v>
      </c>
      <c r="AX3672" s="90">
        <f>BD!V3672*BD!AC3672</f>
        <v>42.0527109375</v>
      </c>
      <c r="AY3672" s="90">
        <f>IF(BD!AN3672="","",BD!AN3672*BD!AC3672)</f>
        <v>107.14066480891722</v>
      </c>
      <c r="AZ3672" s="75" t="s">
        <v>5272</v>
      </c>
      <c r="BA3672" s="75" t="s">
        <v>124</v>
      </c>
      <c r="BB3672" s="75">
        <v>1</v>
      </c>
      <c r="BC3672" s="75" t="s">
        <v>125</v>
      </c>
      <c r="BD3672" s="99" t="s">
        <v>5257</v>
      </c>
      <c r="BE3672" s="100" t="s">
        <v>4</v>
      </c>
      <c r="BF3672" s="100" t="s">
        <v>4</v>
      </c>
      <c r="BG3672" s="99" t="s">
        <v>5258</v>
      </c>
      <c r="BH3672" s="101"/>
      <c r="BI3672" s="101"/>
      <c r="BJ3672" s="101"/>
      <c r="BK3672" s="101"/>
      <c r="BL3672" s="101"/>
      <c r="BM3672" s="101"/>
      <c r="BN3672" s="101"/>
      <c r="BO3672" s="103"/>
      <c r="BP3672" s="99">
        <v>140.622</v>
      </c>
      <c r="BQ3672" s="99">
        <v>121</v>
      </c>
      <c r="BR3672" s="101"/>
      <c r="BS3672" s="99" t="s">
        <v>5260</v>
      </c>
      <c r="BT3672" s="99" t="s">
        <v>5261</v>
      </c>
      <c r="BU3672" s="99">
        <v>5102</v>
      </c>
      <c r="BV3672" s="99"/>
      <c r="BW3672" s="99"/>
      <c r="BX3672" s="99"/>
      <c r="BY3672" s="99"/>
      <c r="BZ3672" s="99"/>
      <c r="CA3672" s="99"/>
      <c r="CB3672" s="99"/>
      <c r="CC3672" s="99">
        <v>102</v>
      </c>
      <c r="CD3672" s="99">
        <v>8</v>
      </c>
      <c r="CE3672" s="99">
        <v>8</v>
      </c>
      <c r="CF3672" s="99"/>
      <c r="CG3672" s="37" t="e">
        <f>VLOOKUP(Table_1[[#This Row],[EAN]],'[1]Planilha1'!$E:$R,13,0)</f>
        <v>#N/A</v>
      </c>
    </row>
    <row r="3673" ht="15" hidden="1">
      <c r="A3673" s="7"/>
      <c r="B3673" s="84" t="s">
        <v>2735</v>
      </c>
      <c r="C3673" s="75">
        <v>223058</v>
      </c>
      <c r="D3673" s="75">
        <v>12464177</v>
      </c>
      <c r="E3673" s="85">
        <v>7891000329665</v>
      </c>
      <c r="F3673" s="86" t="s">
        <v>4200</v>
      </c>
      <c r="G3673" s="75" t="s">
        <v>21</v>
      </c>
      <c r="H3673" s="75">
        <v>980</v>
      </c>
      <c r="I3673" s="87" t="s">
        <v>3069</v>
      </c>
      <c r="J3673" s="75" t="s">
        <v>4172</v>
      </c>
      <c r="K3673" s="88" t="s">
        <v>84</v>
      </c>
      <c r="L3673" s="88">
        <v>64</v>
      </c>
      <c r="M3673" s="88">
        <v>0</v>
      </c>
      <c r="N3673" s="75" t="s">
        <v>85</v>
      </c>
      <c r="O3673" s="75" t="s">
        <v>122</v>
      </c>
      <c r="P3673" s="106">
        <v>4.75171875</v>
      </c>
      <c r="Q3673" s="90">
        <f>(17/100+7.6/100+1.65/100)*P3673</f>
        <v>1.2473261718750002</v>
      </c>
      <c r="R3673" s="104"/>
      <c r="S3673" s="104"/>
      <c r="T3673" s="104"/>
      <c r="U3673" s="104"/>
      <c r="V3673" s="90">
        <f>+P3673-Q3673+R3673+S3673+T3673+U3673</f>
        <v>3.504392578125</v>
      </c>
      <c r="W3673" s="91">
        <f>(1.02/100)</f>
        <v>1.02E-2</v>
      </c>
      <c r="X3673" s="91">
        <v>4.8E-3</v>
      </c>
      <c r="Y3673" s="91">
        <v>0.17</v>
      </c>
      <c r="Z3673" s="91">
        <v>1.65E-2</v>
      </c>
      <c r="AA3673" s="91">
        <v>7.6E-2</v>
      </c>
      <c r="AB3673" s="91">
        <f>SUM(W3673:AA3673)</f>
        <v>0.2775</v>
      </c>
      <c r="AC3673" s="75">
        <v>12</v>
      </c>
      <c r="AD3673" s="92">
        <f>IF(AL3673="","",+AC3673*AL3673)</f>
        <v>107.14066480891722</v>
      </c>
      <c r="AE3673" s="93">
        <f>IF(AL3673="","",+AL3673*AB3673)</f>
        <v>2.477627873706211</v>
      </c>
      <c r="AF3673" s="92">
        <f>IF(AL3673="","",+AL3673-AE3673)</f>
        <v>6.450760860370224</v>
      </c>
      <c r="AG3673" s="93">
        <f>+V3673</f>
        <v>3.504392578125</v>
      </c>
      <c r="AH3673" s="92">
        <f>IF(AF3673="","",+AF3673-AG3673)</f>
        <v>2.9463682822452237</v>
      </c>
      <c r="AI3673" s="92">
        <f>IF(AH3673="","",+AH3673*AC3673)</f>
        <v>35.35641938694268</v>
      </c>
      <c r="AJ3673" s="93">
        <v>7.1</v>
      </c>
      <c r="AK3673" s="94">
        <v>0.33</v>
      </c>
      <c r="AL3673" s="93">
        <f>IF(V3673=0,"",V3673/(1-AB3673-AK3673))</f>
        <v>8.928388734076435</v>
      </c>
      <c r="AM3673" s="95">
        <v>0.33</v>
      </c>
      <c r="AN3673" s="93">
        <f>IF(V3673=0,"",V3673/(1-AB3673-AM3673))</f>
        <v>8.928388734076435</v>
      </c>
      <c r="AO3673" s="96">
        <v>1.2</v>
      </c>
      <c r="AP3673" s="93">
        <f>IF(BD!AJ3673="","",BD!AJ3673*BD!AO3673)</f>
        <v>8.52</v>
      </c>
      <c r="AQ3673" s="91">
        <f>BD!AM3673/BD!AK3673-1</f>
        <v>0</v>
      </c>
      <c r="AR3673" s="91">
        <f>IF(BD!AN3673="","",IF(BD!AJ3673="","",BD!AN3673/BD!AJ3673-1))</f>
        <v>0.2575195400107655</v>
      </c>
      <c r="AS3673" s="91" t="str">
        <f>IF(BD!AN3673="","",IF(BD!AN3673&lt;BD!AL3673,"ABAIXO DA META","DENTRO DA META"))</f>
        <v>DENTRO DA META</v>
      </c>
      <c r="AT3673" s="91" t="str">
        <f>IF(BD!AJ3673="","EM ANÁLISE",IF(BD!AP3673&gt;=BD!AN3673,"GO", "NO GO"))</f>
        <v>NO GO</v>
      </c>
      <c r="AU3673" s="97">
        <f>IF(AN3673="","",+BD!$AN3673-AJ3673)</f>
        <v>1.8283887340764355</v>
      </c>
      <c r="AV3673" s="98"/>
      <c r="AW3673" s="90">
        <f>BD!P3673*BD!AC3673</f>
        <v>57.020625</v>
      </c>
      <c r="AX3673" s="90">
        <f>BD!V3673*BD!AC3673</f>
        <v>42.0527109375</v>
      </c>
      <c r="AY3673" s="90">
        <f>IF(BD!AN3673="","",BD!AN3673*BD!AC3673)</f>
        <v>107.14066480891722</v>
      </c>
      <c r="AZ3673" s="75" t="s">
        <v>5272</v>
      </c>
      <c r="BA3673" s="75" t="s">
        <v>124</v>
      </c>
      <c r="BB3673" s="75">
        <v>1</v>
      </c>
      <c r="BC3673" s="75" t="s">
        <v>125</v>
      </c>
      <c r="BD3673" s="99" t="s">
        <v>5257</v>
      </c>
      <c r="BE3673" s="100" t="s">
        <v>4</v>
      </c>
      <c r="BF3673" s="100" t="s">
        <v>4</v>
      </c>
      <c r="BG3673" s="99" t="s">
        <v>5258</v>
      </c>
      <c r="BH3673" s="101"/>
      <c r="BI3673" s="101"/>
      <c r="BJ3673" s="101"/>
      <c r="BK3673" s="101"/>
      <c r="BL3673" s="101"/>
      <c r="BM3673" s="101"/>
      <c r="BN3673" s="101"/>
      <c r="BO3673" s="103"/>
      <c r="BP3673" s="99">
        <v>140.622</v>
      </c>
      <c r="BQ3673" s="99">
        <v>121</v>
      </c>
      <c r="BR3673" s="101"/>
      <c r="BS3673" s="99" t="s">
        <v>5260</v>
      </c>
      <c r="BT3673" s="99" t="s">
        <v>5261</v>
      </c>
      <c r="BU3673" s="99">
        <v>5102</v>
      </c>
      <c r="BV3673" s="99"/>
      <c r="BW3673" s="99"/>
      <c r="BX3673" s="99"/>
      <c r="BY3673" s="99"/>
      <c r="BZ3673" s="99"/>
      <c r="CA3673" s="99"/>
      <c r="CB3673" s="99"/>
      <c r="CC3673" s="99">
        <v>102</v>
      </c>
      <c r="CD3673" s="99">
        <v>8</v>
      </c>
      <c r="CE3673" s="99">
        <v>8</v>
      </c>
      <c r="CF3673" s="99"/>
      <c r="CG3673" s="37" t="e">
        <f>VLOOKUP(Table_1[[#This Row],[EAN]],'[1]Planilha1'!$E:$R,13,0)</f>
        <v>#N/A</v>
      </c>
    </row>
    <row r="3674" ht="15" hidden="1">
      <c r="A3674" s="7"/>
      <c r="B3674" s="84" t="s">
        <v>2735</v>
      </c>
      <c r="C3674" s="75">
        <v>223059</v>
      </c>
      <c r="D3674" s="75">
        <v>12342557</v>
      </c>
      <c r="E3674" s="85">
        <v>7891000248768</v>
      </c>
      <c r="F3674" s="86" t="s">
        <v>4201</v>
      </c>
      <c r="G3674" s="75" t="s">
        <v>21</v>
      </c>
      <c r="H3674" s="75">
        <v>980</v>
      </c>
      <c r="I3674" s="87" t="s">
        <v>3069</v>
      </c>
      <c r="J3674" s="75" t="s">
        <v>3070</v>
      </c>
      <c r="K3674" s="88" t="s">
        <v>84</v>
      </c>
      <c r="L3674" s="88">
        <v>96</v>
      </c>
      <c r="M3674" s="88">
        <v>0</v>
      </c>
      <c r="N3674" s="75" t="s">
        <v>85</v>
      </c>
      <c r="O3674" s="75" t="s">
        <v>122</v>
      </c>
      <c r="P3674" s="106">
        <v>2.3397916666666667</v>
      </c>
      <c r="Q3674" s="90">
        <f>(17/100+7.6/100+1.65/100)*P3674</f>
        <v>0.6141953125</v>
      </c>
      <c r="R3674" s="104"/>
      <c r="S3674" s="104"/>
      <c r="T3674" s="104"/>
      <c r="U3674" s="104"/>
      <c r="V3674" s="90">
        <f>+P3674-Q3674+R3674+S3674+T3674+U3674</f>
        <v>1.7255963541666666</v>
      </c>
      <c r="W3674" s="91">
        <f>(1.02/100)</f>
        <v>1.02E-2</v>
      </c>
      <c r="X3674" s="91">
        <v>4.8E-3</v>
      </c>
      <c r="Y3674" s="91">
        <v>0.17</v>
      </c>
      <c r="Z3674" s="91">
        <v>1.65E-2</v>
      </c>
      <c r="AA3674" s="91">
        <v>7.6E-2</v>
      </c>
      <c r="AB3674" s="91">
        <f>SUM(W3674:AA3674)</f>
        <v>0.2775</v>
      </c>
      <c r="AC3674" s="75">
        <v>12</v>
      </c>
      <c r="AD3674" s="92">
        <f>IF(AL3674="","",+AC3674*AL3674)</f>
        <v>52.757085987261156</v>
      </c>
      <c r="AE3674" s="93">
        <f>IF(AL3674="","",+AL3674*AB3674)</f>
        <v>1.2200076134554143</v>
      </c>
      <c r="AF3674" s="92">
        <f>IF(AL3674="","",+AL3674-AE3674)</f>
        <v>3.1764162188163487</v>
      </c>
      <c r="AG3674" s="93">
        <f>+V3674</f>
        <v>1.7255963541666666</v>
      </c>
      <c r="AH3674" s="92">
        <f>IF(AF3674="","",+AF3674-AG3674)</f>
        <v>1.4508198646496822</v>
      </c>
      <c r="AI3674" s="92">
        <f>IF(AH3674="","",+AH3674*AC3674)</f>
        <v>17.409838375796184</v>
      </c>
      <c r="AJ3674" s="93">
        <v>3.39</v>
      </c>
      <c r="AK3674" s="94">
        <v>0.33</v>
      </c>
      <c r="AL3674" s="93">
        <f>IF(V3674=0,"",V3674/(1-AB3674-AK3674))</f>
        <v>4.396423832271763</v>
      </c>
      <c r="AM3674" s="95">
        <v>0.33</v>
      </c>
      <c r="AN3674" s="93">
        <f>IF(V3674=0,"",V3674/(1-AB3674-AM3674))</f>
        <v>4.396423832271763</v>
      </c>
      <c r="AO3674" s="96">
        <v>1.3</v>
      </c>
      <c r="AP3674" s="93">
        <f>IF(BD!AJ3674="","",BD!AJ3674*BD!AO3674)</f>
        <v>4.407</v>
      </c>
      <c r="AQ3674" s="91">
        <f>BD!AM3674/BD!AK3674-1</f>
        <v>0</v>
      </c>
      <c r="AR3674" s="91">
        <f>IF(BD!AN3674="","",IF(BD!AJ3674="","",BD!AN3674/BD!AJ3674-1))</f>
        <v>0.2968801865108446</v>
      </c>
      <c r="AS3674" s="91" t="str">
        <f>IF(BD!AN3674="","",IF(BD!AN3674&lt;BD!AL3674,"ABAIXO DA META","DENTRO DA META"))</f>
        <v>DENTRO DA META</v>
      </c>
      <c r="AT3674" s="91" t="str">
        <f>IF(BD!AJ3674="","EM ANÁLISE",IF(BD!AP3674&gt;=BD!AN3674,"GO", "NO GO"))</f>
        <v>GO</v>
      </c>
      <c r="AU3674" s="97">
        <f>IF(AN3674="","",+BD!$AN3674-AJ3674)</f>
        <v>1.006423832271763</v>
      </c>
      <c r="AV3674" s="98"/>
      <c r="AW3674" s="90">
        <f>BD!P3674*BD!AC3674</f>
        <v>28.0775</v>
      </c>
      <c r="AX3674" s="90">
        <f>BD!V3674*BD!AC3674</f>
        <v>20.707156249999997</v>
      </c>
      <c r="AY3674" s="90">
        <f>IF(BD!AN3674="","",BD!AN3674*BD!AC3674)</f>
        <v>52.757085987261156</v>
      </c>
      <c r="AZ3674" s="75" t="s">
        <v>5272</v>
      </c>
      <c r="BA3674" s="75" t="s">
        <v>124</v>
      </c>
      <c r="BB3674" s="75">
        <v>1</v>
      </c>
      <c r="BC3674" s="75" t="s">
        <v>125</v>
      </c>
      <c r="BD3674" s="99" t="s">
        <v>5257</v>
      </c>
      <c r="BE3674" s="100" t="s">
        <v>4</v>
      </c>
      <c r="BF3674" s="100" t="s">
        <v>4</v>
      </c>
      <c r="BG3674" s="99" t="s">
        <v>5258</v>
      </c>
      <c r="BH3674" s="101"/>
      <c r="BI3674" s="101"/>
      <c r="BJ3674" s="101"/>
      <c r="BK3674" s="101"/>
      <c r="BL3674" s="101"/>
      <c r="BM3674" s="101"/>
      <c r="BN3674" s="101"/>
      <c r="BO3674" s="103"/>
      <c r="BP3674" s="99">
        <v>140.622</v>
      </c>
      <c r="BQ3674" s="99">
        <v>121</v>
      </c>
      <c r="BR3674" s="101"/>
      <c r="BS3674" s="99" t="s">
        <v>5260</v>
      </c>
      <c r="BT3674" s="99" t="s">
        <v>5261</v>
      </c>
      <c r="BU3674" s="99">
        <v>5102</v>
      </c>
      <c r="BV3674" s="99"/>
      <c r="BW3674" s="99"/>
      <c r="BX3674" s="99"/>
      <c r="BY3674" s="99"/>
      <c r="BZ3674" s="99"/>
      <c r="CA3674" s="99"/>
      <c r="CB3674" s="99"/>
      <c r="CC3674" s="99">
        <v>102</v>
      </c>
      <c r="CD3674" s="99">
        <v>8</v>
      </c>
      <c r="CE3674" s="99">
        <v>8</v>
      </c>
      <c r="CF3674" s="99"/>
      <c r="CG3674" s="37" t="e">
        <f>VLOOKUP(Table_1[[#This Row],[EAN]],'[1]Planilha1'!$E:$R,13,0)</f>
        <v>#N/A</v>
      </c>
    </row>
    <row r="3675" ht="15" hidden="1">
      <c r="A3675" s="7"/>
      <c r="B3675" s="84" t="s">
        <v>2735</v>
      </c>
      <c r="C3675" s="75">
        <v>223060</v>
      </c>
      <c r="D3675" s="75">
        <v>12343630</v>
      </c>
      <c r="E3675" s="85">
        <v>7891000249239</v>
      </c>
      <c r="F3675" s="86" t="s">
        <v>4202</v>
      </c>
      <c r="G3675" s="75" t="s">
        <v>21</v>
      </c>
      <c r="H3675" s="75">
        <v>980</v>
      </c>
      <c r="I3675" s="87" t="s">
        <v>3069</v>
      </c>
      <c r="J3675" s="75" t="s">
        <v>3070</v>
      </c>
      <c r="K3675" s="88" t="s">
        <v>84</v>
      </c>
      <c r="L3675" s="88">
        <v>96</v>
      </c>
      <c r="M3675" s="88">
        <v>0</v>
      </c>
      <c r="N3675" s="75" t="s">
        <v>85</v>
      </c>
      <c r="O3675" s="75" t="s">
        <v>122</v>
      </c>
      <c r="P3675" s="106">
        <v>2.3397916666666667</v>
      </c>
      <c r="Q3675" s="90">
        <f>(17/100+7.6/100+1.65/100)*P3675</f>
        <v>0.6141953125</v>
      </c>
      <c r="R3675" s="104"/>
      <c r="S3675" s="104"/>
      <c r="T3675" s="104"/>
      <c r="U3675" s="104"/>
      <c r="V3675" s="90">
        <f>+P3675-Q3675+R3675+S3675+T3675+U3675</f>
        <v>1.7255963541666666</v>
      </c>
      <c r="W3675" s="91">
        <f>(1.02/100)</f>
        <v>1.02E-2</v>
      </c>
      <c r="X3675" s="91">
        <v>4.8E-3</v>
      </c>
      <c r="Y3675" s="91">
        <v>0.17</v>
      </c>
      <c r="Z3675" s="91">
        <v>1.65E-2</v>
      </c>
      <c r="AA3675" s="91">
        <v>7.6E-2</v>
      </c>
      <c r="AB3675" s="91">
        <f>SUM(W3675:AA3675)</f>
        <v>0.2775</v>
      </c>
      <c r="AC3675" s="75">
        <v>12</v>
      </c>
      <c r="AD3675" s="92">
        <f>IF(AL3675="","",+AC3675*AL3675)</f>
        <v>52.757085987261156</v>
      </c>
      <c r="AE3675" s="93">
        <f>IF(AL3675="","",+AL3675*AB3675)</f>
        <v>1.2200076134554143</v>
      </c>
      <c r="AF3675" s="92">
        <f>IF(AL3675="","",+AL3675-AE3675)</f>
        <v>3.1764162188163487</v>
      </c>
      <c r="AG3675" s="93">
        <f>+V3675</f>
        <v>1.7255963541666666</v>
      </c>
      <c r="AH3675" s="92">
        <f>IF(AF3675="","",+AF3675-AG3675)</f>
        <v>1.4508198646496822</v>
      </c>
      <c r="AI3675" s="92">
        <f>IF(AH3675="","",+AH3675*AC3675)</f>
        <v>17.409838375796184</v>
      </c>
      <c r="AJ3675" s="93">
        <v>3.39</v>
      </c>
      <c r="AK3675" s="94">
        <v>0.33</v>
      </c>
      <c r="AL3675" s="93">
        <f>IF(V3675=0,"",V3675/(1-AB3675-AK3675))</f>
        <v>4.396423832271763</v>
      </c>
      <c r="AM3675" s="95">
        <v>0.33</v>
      </c>
      <c r="AN3675" s="93">
        <f>IF(V3675=0,"",V3675/(1-AB3675-AM3675))</f>
        <v>4.396423832271763</v>
      </c>
      <c r="AO3675" s="96">
        <v>1.3</v>
      </c>
      <c r="AP3675" s="93">
        <f>IF(BD!AJ3675="","",BD!AJ3675*BD!AO3675)</f>
        <v>4.407</v>
      </c>
      <c r="AQ3675" s="91">
        <f>BD!AM3675/BD!AK3675-1</f>
        <v>0</v>
      </c>
      <c r="AR3675" s="91">
        <f>IF(BD!AN3675="","",IF(BD!AJ3675="","",BD!AN3675/BD!AJ3675-1))</f>
        <v>0.2968801865108446</v>
      </c>
      <c r="AS3675" s="91" t="str">
        <f>IF(BD!AN3675="","",IF(BD!AN3675&lt;BD!AL3675,"ABAIXO DA META","DENTRO DA META"))</f>
        <v>DENTRO DA META</v>
      </c>
      <c r="AT3675" s="91" t="str">
        <f>IF(BD!AJ3675="","EM ANÁLISE",IF(BD!AP3675&gt;=BD!AN3675,"GO", "NO GO"))</f>
        <v>GO</v>
      </c>
      <c r="AU3675" s="97">
        <f>IF(AN3675="","",+BD!$AN3675-AJ3675)</f>
        <v>1.006423832271763</v>
      </c>
      <c r="AV3675" s="98"/>
      <c r="AW3675" s="90">
        <f>BD!P3675*BD!AC3675</f>
        <v>28.0775</v>
      </c>
      <c r="AX3675" s="90">
        <f>BD!V3675*BD!AC3675</f>
        <v>20.707156249999997</v>
      </c>
      <c r="AY3675" s="90">
        <f>IF(BD!AN3675="","",BD!AN3675*BD!AC3675)</f>
        <v>52.757085987261156</v>
      </c>
      <c r="AZ3675" s="75" t="s">
        <v>5272</v>
      </c>
      <c r="BA3675" s="75" t="s">
        <v>124</v>
      </c>
      <c r="BB3675" s="75">
        <v>1</v>
      </c>
      <c r="BC3675" s="75" t="s">
        <v>125</v>
      </c>
      <c r="BD3675" s="99" t="s">
        <v>5257</v>
      </c>
      <c r="BE3675" s="100" t="s">
        <v>4</v>
      </c>
      <c r="BF3675" s="100" t="s">
        <v>4</v>
      </c>
      <c r="BG3675" s="99" t="s">
        <v>5258</v>
      </c>
      <c r="BH3675" s="101"/>
      <c r="BI3675" s="101"/>
      <c r="BJ3675" s="101"/>
      <c r="BK3675" s="101"/>
      <c r="BL3675" s="101"/>
      <c r="BM3675" s="101"/>
      <c r="BN3675" s="101"/>
      <c r="BO3675" s="103"/>
      <c r="BP3675" s="99">
        <v>140.622</v>
      </c>
      <c r="BQ3675" s="99">
        <v>121</v>
      </c>
      <c r="BR3675" s="101"/>
      <c r="BS3675" s="99" t="s">
        <v>5260</v>
      </c>
      <c r="BT3675" s="99" t="s">
        <v>5261</v>
      </c>
      <c r="BU3675" s="99">
        <v>5102</v>
      </c>
      <c r="BV3675" s="99"/>
      <c r="BW3675" s="99"/>
      <c r="BX3675" s="99"/>
      <c r="BY3675" s="99"/>
      <c r="BZ3675" s="99"/>
      <c r="CA3675" s="99"/>
      <c r="CB3675" s="99"/>
      <c r="CC3675" s="99">
        <v>102</v>
      </c>
      <c r="CD3675" s="99">
        <v>8</v>
      </c>
      <c r="CE3675" s="99">
        <v>8</v>
      </c>
      <c r="CF3675" s="99"/>
      <c r="CG3675" s="37" t="e">
        <f>VLOOKUP(Table_1[[#This Row],[EAN]],'[1]Planilha1'!$E:$R,13,0)</f>
        <v>#N/A</v>
      </c>
    </row>
    <row r="3676" ht="15" hidden="1">
      <c r="A3676" s="7"/>
      <c r="B3676" s="84" t="s">
        <v>2735</v>
      </c>
      <c r="C3676" s="75">
        <v>223061</v>
      </c>
      <c r="D3676" s="75">
        <v>12342558</v>
      </c>
      <c r="E3676" s="85">
        <v>7891000248829</v>
      </c>
      <c r="F3676" s="86" t="s">
        <v>4203</v>
      </c>
      <c r="G3676" s="75" t="s">
        <v>21</v>
      </c>
      <c r="H3676" s="75">
        <v>980</v>
      </c>
      <c r="I3676" s="87" t="s">
        <v>3069</v>
      </c>
      <c r="J3676" s="75" t="s">
        <v>3070</v>
      </c>
      <c r="K3676" s="88" t="s">
        <v>84</v>
      </c>
      <c r="L3676" s="88">
        <v>96</v>
      </c>
      <c r="M3676" s="88">
        <v>0</v>
      </c>
      <c r="N3676" s="75" t="s">
        <v>85</v>
      </c>
      <c r="O3676" s="75" t="s">
        <v>122</v>
      </c>
      <c r="P3676" s="106">
        <v>2.3397916666666667</v>
      </c>
      <c r="Q3676" s="90">
        <f>(17/100+7.6/100+1.65/100)*P3676</f>
        <v>0.6141953125</v>
      </c>
      <c r="R3676" s="104"/>
      <c r="S3676" s="104"/>
      <c r="T3676" s="104"/>
      <c r="U3676" s="104"/>
      <c r="V3676" s="90">
        <f>+P3676-Q3676+R3676+S3676+T3676+U3676</f>
        <v>1.7255963541666666</v>
      </c>
      <c r="W3676" s="91">
        <f>(1.02/100)</f>
        <v>1.02E-2</v>
      </c>
      <c r="X3676" s="91">
        <v>4.8E-3</v>
      </c>
      <c r="Y3676" s="91">
        <v>0.17</v>
      </c>
      <c r="Z3676" s="91">
        <v>1.65E-2</v>
      </c>
      <c r="AA3676" s="91">
        <v>7.6E-2</v>
      </c>
      <c r="AB3676" s="91">
        <f>SUM(W3676:AA3676)</f>
        <v>0.2775</v>
      </c>
      <c r="AC3676" s="75">
        <v>12</v>
      </c>
      <c r="AD3676" s="92">
        <f>IF(AL3676="","",+AC3676*AL3676)</f>
        <v>52.757085987261156</v>
      </c>
      <c r="AE3676" s="93">
        <f>IF(AL3676="","",+AL3676*AB3676)</f>
        <v>1.2200076134554143</v>
      </c>
      <c r="AF3676" s="92">
        <f>IF(AL3676="","",+AL3676-AE3676)</f>
        <v>3.1764162188163487</v>
      </c>
      <c r="AG3676" s="93">
        <f>+V3676</f>
        <v>1.7255963541666666</v>
      </c>
      <c r="AH3676" s="92">
        <f>IF(AF3676="","",+AF3676-AG3676)</f>
        <v>1.4508198646496822</v>
      </c>
      <c r="AI3676" s="92">
        <f>IF(AH3676="","",+AH3676*AC3676)</f>
        <v>17.409838375796184</v>
      </c>
      <c r="AJ3676" s="93">
        <v>3.39</v>
      </c>
      <c r="AK3676" s="94">
        <v>0.33</v>
      </c>
      <c r="AL3676" s="93">
        <f>IF(V3676=0,"",V3676/(1-AB3676-AK3676))</f>
        <v>4.396423832271763</v>
      </c>
      <c r="AM3676" s="95">
        <v>0.33</v>
      </c>
      <c r="AN3676" s="93">
        <f>IF(V3676=0,"",V3676/(1-AB3676-AM3676))</f>
        <v>4.396423832271763</v>
      </c>
      <c r="AO3676" s="96">
        <v>1.3</v>
      </c>
      <c r="AP3676" s="93">
        <f>IF(BD!AJ3676="","",BD!AJ3676*BD!AO3676)</f>
        <v>4.407</v>
      </c>
      <c r="AQ3676" s="91">
        <f>BD!AM3676/BD!AK3676-1</f>
        <v>0</v>
      </c>
      <c r="AR3676" s="91">
        <f>IF(BD!AN3676="","",IF(BD!AJ3676="","",BD!AN3676/BD!AJ3676-1))</f>
        <v>0.2968801865108446</v>
      </c>
      <c r="AS3676" s="91" t="str">
        <f>IF(BD!AN3676="","",IF(BD!AN3676&lt;BD!AL3676,"ABAIXO DA META","DENTRO DA META"))</f>
        <v>DENTRO DA META</v>
      </c>
      <c r="AT3676" s="91" t="str">
        <f>IF(BD!AJ3676="","EM ANÁLISE",IF(BD!AP3676&gt;=BD!AN3676,"GO", "NO GO"))</f>
        <v>GO</v>
      </c>
      <c r="AU3676" s="97">
        <f>IF(AN3676="","",+BD!$AN3676-AJ3676)</f>
        <v>1.006423832271763</v>
      </c>
      <c r="AV3676" s="98"/>
      <c r="AW3676" s="90">
        <f>BD!P3676*BD!AC3676</f>
        <v>28.0775</v>
      </c>
      <c r="AX3676" s="90">
        <f>BD!V3676*BD!AC3676</f>
        <v>20.707156249999997</v>
      </c>
      <c r="AY3676" s="90">
        <f>IF(BD!AN3676="","",BD!AN3676*BD!AC3676)</f>
        <v>52.757085987261156</v>
      </c>
      <c r="AZ3676" s="75" t="s">
        <v>5272</v>
      </c>
      <c r="BA3676" s="75" t="s">
        <v>124</v>
      </c>
      <c r="BB3676" s="75">
        <v>1</v>
      </c>
      <c r="BC3676" s="75" t="s">
        <v>125</v>
      </c>
      <c r="BD3676" s="99" t="s">
        <v>5257</v>
      </c>
      <c r="BE3676" s="100" t="s">
        <v>4</v>
      </c>
      <c r="BF3676" s="100" t="s">
        <v>4</v>
      </c>
      <c r="BG3676" s="99" t="s">
        <v>5258</v>
      </c>
      <c r="BH3676" s="101"/>
      <c r="BI3676" s="101"/>
      <c r="BJ3676" s="101"/>
      <c r="BK3676" s="101"/>
      <c r="BL3676" s="101"/>
      <c r="BM3676" s="101"/>
      <c r="BN3676" s="101"/>
      <c r="BO3676" s="103"/>
      <c r="BP3676" s="99">
        <v>140.622</v>
      </c>
      <c r="BQ3676" s="99">
        <v>121</v>
      </c>
      <c r="BR3676" s="101"/>
      <c r="BS3676" s="99" t="s">
        <v>5260</v>
      </c>
      <c r="BT3676" s="99" t="s">
        <v>5261</v>
      </c>
      <c r="BU3676" s="99">
        <v>5102</v>
      </c>
      <c r="BV3676" s="99"/>
      <c r="BW3676" s="99"/>
      <c r="BX3676" s="99"/>
      <c r="BY3676" s="99"/>
      <c r="BZ3676" s="99"/>
      <c r="CA3676" s="99"/>
      <c r="CB3676" s="99"/>
      <c r="CC3676" s="99">
        <v>102</v>
      </c>
      <c r="CD3676" s="99">
        <v>8</v>
      </c>
      <c r="CE3676" s="99">
        <v>8</v>
      </c>
      <c r="CF3676" s="99"/>
      <c r="CG3676" s="37" t="e">
        <f>VLOOKUP(Table_1[[#This Row],[EAN]],'[1]Planilha1'!$E:$R,13,0)</f>
        <v>#N/A</v>
      </c>
    </row>
    <row r="3677" ht="15" hidden="1">
      <c r="A3677" s="7"/>
      <c r="B3677" s="84" t="s">
        <v>2735</v>
      </c>
      <c r="C3677" s="75">
        <v>223062</v>
      </c>
      <c r="D3677" s="75"/>
      <c r="E3677" s="85">
        <v>7891000288580</v>
      </c>
      <c r="F3677" s="86" t="s">
        <v>4204</v>
      </c>
      <c r="G3677" s="75" t="s">
        <v>21</v>
      </c>
      <c r="H3677" s="75">
        <v>980</v>
      </c>
      <c r="I3677" s="87" t="s">
        <v>3069</v>
      </c>
      <c r="J3677" s="75" t="s">
        <v>3070</v>
      </c>
      <c r="K3677" s="88" t="s">
        <v>84</v>
      </c>
      <c r="L3677" s="88">
        <v>96</v>
      </c>
      <c r="M3677" s="88">
        <v>0</v>
      </c>
      <c r="N3677" s="75" t="s">
        <v>85</v>
      </c>
      <c r="O3677" s="75"/>
      <c r="P3677" s="106"/>
      <c r="Q3677" s="90">
        <f>(17/100+7.6/100+1.65/100)*P3677</f>
        <v>0</v>
      </c>
      <c r="R3677" s="104"/>
      <c r="S3677" s="104"/>
      <c r="T3677" s="104"/>
      <c r="U3677" s="104"/>
      <c r="V3677" s="90">
        <f>+P3677-Q3677+R3677+S3677+T3677+U3677</f>
        <v>0</v>
      </c>
      <c r="W3677" s="91">
        <f>(1.02/100)</f>
        <v>1.02E-2</v>
      </c>
      <c r="X3677" s="91">
        <v>4.8E-3</v>
      </c>
      <c r="Y3677" s="91">
        <v>0.17</v>
      </c>
      <c r="Z3677" s="91">
        <v>1.65E-2</v>
      </c>
      <c r="AA3677" s="91">
        <v>7.6E-2</v>
      </c>
      <c r="AB3677" s="91">
        <f>SUM(W3677:AA3677)</f>
        <v>0.2775</v>
      </c>
      <c r="AC3677" s="75">
        <v>12</v>
      </c>
      <c r="AD3677" s="92">
        <f>IF(AL3677="","",+AC3677*AL3677)</f>
      </c>
      <c r="AE3677" s="93">
        <f>IF(AL3677="","",+AL3677*AB3677)</f>
      </c>
      <c r="AF3677" s="92">
        <f>IF(AL3677="","",+AL3677-AE3677)</f>
      </c>
      <c r="AG3677" s="93">
        <f>+V3677</f>
        <v>0</v>
      </c>
      <c r="AH3677" s="92">
        <f>IF(AF3677="","",+AF3677-AG3677)</f>
      </c>
      <c r="AI3677" s="92">
        <f>IF(AH3677="","",+AH3677*AC3677)</f>
      </c>
      <c r="AJ3677" s="93"/>
      <c r="AK3677" s="94">
        <v>0.33</v>
      </c>
      <c r="AL3677" s="93">
        <f>IF(V3677=0,"",V3677/(1-AB3677-AK3677))</f>
      </c>
      <c r="AM3677" s="95">
        <v>0.33</v>
      </c>
      <c r="AN3677" s="93">
        <f>IF(V3677=0,"",V3677/(1-AB3677-AM3677))</f>
      </c>
      <c r="AO3677" s="96">
        <v>1.2</v>
      </c>
      <c r="AP3677" s="93">
        <f>IF(BD!AJ3677="","",BD!AJ3677*BD!AO3677)</f>
      </c>
      <c r="AQ3677" s="91">
        <f>BD!AM3677/BD!AK3677-1</f>
        <v>0</v>
      </c>
      <c r="AR3677" s="91">
        <f>IF(BD!AN3677="","",IF(BD!AJ3677="","",BD!AN3677/BD!AJ3677-1))</f>
      </c>
      <c r="AS3677" s="91">
        <f>IF(BD!AN3677="","",IF(BD!AN3677&lt;BD!AL3677,"ABAIXO DA META","DENTRO DA META"))</f>
      </c>
      <c r="AT3677" s="91" t="str">
        <f>IF(BD!AJ3677="","EM ANÁLISE",IF(BD!AP3677&gt;=BD!AN3677,"GO", "NO GO"))</f>
        <v>EM ANÁLISE</v>
      </c>
      <c r="AU3677" s="97">
        <f>IF(AN3677="","",+BD!$AN3677-AJ3677)</f>
      </c>
      <c r="AV3677" s="98"/>
      <c r="AW3677" s="90">
        <f>BD!P3677*BD!AC3677</f>
        <v>0</v>
      </c>
      <c r="AX3677" s="90">
        <f>BD!V3677*BD!AC3677</f>
        <v>0</v>
      </c>
      <c r="AY3677" s="90">
        <f>IF(BD!AN3677="","",BD!AN3677*BD!AC3677)</f>
      </c>
      <c r="AZ3677" s="75" t="s">
        <v>123</v>
      </c>
      <c r="BA3677" s="75" t="s">
        <v>124</v>
      </c>
      <c r="BB3677" s="75">
        <v>1</v>
      </c>
      <c r="BC3677" s="75" t="s">
        <v>125</v>
      </c>
      <c r="BD3677" s="104"/>
      <c r="BE3677" s="104"/>
      <c r="BF3677" s="101"/>
      <c r="BG3677" s="101"/>
      <c r="BH3677" s="101"/>
      <c r="BI3677" s="101"/>
      <c r="BJ3677" s="101"/>
      <c r="BK3677" s="101"/>
      <c r="BL3677" s="101"/>
      <c r="BM3677" s="101"/>
      <c r="BN3677" s="101"/>
      <c r="BO3677" s="103"/>
      <c r="BP3677" s="101"/>
      <c r="BQ3677" s="101"/>
      <c r="BR3677" s="101"/>
      <c r="BS3677" s="101"/>
      <c r="BT3677" s="101"/>
      <c r="BU3677" s="101"/>
      <c r="BV3677" s="101"/>
      <c r="BW3677" s="101"/>
      <c r="BX3677" s="101"/>
      <c r="BY3677" s="101"/>
      <c r="BZ3677" s="101"/>
      <c r="CA3677" s="101"/>
      <c r="CB3677" s="101"/>
      <c r="CC3677" s="101"/>
      <c r="CD3677" s="101"/>
      <c r="CE3677" s="101"/>
      <c r="CF3677" s="101"/>
      <c r="CG3677" s="37" t="e">
        <f>VLOOKUP(Table_1[[#This Row],[EAN]],'[1]Planilha1'!$E:$R,13,0)</f>
        <v>#N/A</v>
      </c>
    </row>
    <row r="3678" ht="15" hidden="1">
      <c r="A3678" s="7"/>
      <c r="B3678" s="84" t="s">
        <v>2735</v>
      </c>
      <c r="C3678" s="75">
        <v>223063</v>
      </c>
      <c r="D3678" s="75"/>
      <c r="E3678" s="85">
        <v>7891000265871</v>
      </c>
      <c r="F3678" s="86" t="s">
        <v>4205</v>
      </c>
      <c r="G3678" s="75" t="s">
        <v>21</v>
      </c>
      <c r="H3678" s="75">
        <v>980</v>
      </c>
      <c r="I3678" s="87" t="s">
        <v>3069</v>
      </c>
      <c r="J3678" s="75" t="s">
        <v>3070</v>
      </c>
      <c r="K3678" s="88" t="s">
        <v>84</v>
      </c>
      <c r="L3678" s="88">
        <v>96</v>
      </c>
      <c r="M3678" s="88">
        <v>0</v>
      </c>
      <c r="N3678" s="75" t="s">
        <v>85</v>
      </c>
      <c r="O3678" s="75"/>
      <c r="P3678" s="106"/>
      <c r="Q3678" s="90">
        <f>(17/100+7.6/100+1.65/100)*P3678</f>
        <v>0</v>
      </c>
      <c r="R3678" s="104"/>
      <c r="S3678" s="104"/>
      <c r="T3678" s="104"/>
      <c r="U3678" s="104"/>
      <c r="V3678" s="90">
        <f>+P3678-Q3678+R3678+S3678+T3678+U3678</f>
        <v>0</v>
      </c>
      <c r="W3678" s="91">
        <f>(1.02/100)</f>
        <v>1.02E-2</v>
      </c>
      <c r="X3678" s="91">
        <v>4.8E-3</v>
      </c>
      <c r="Y3678" s="91">
        <v>0.17</v>
      </c>
      <c r="Z3678" s="91">
        <v>1.65E-2</v>
      </c>
      <c r="AA3678" s="91">
        <v>7.6E-2</v>
      </c>
      <c r="AB3678" s="91">
        <f>SUM(W3678:AA3678)</f>
        <v>0.2775</v>
      </c>
      <c r="AC3678" s="75">
        <v>12</v>
      </c>
      <c r="AD3678" s="92">
        <f>IF(AL3678="","",+AC3678*AL3678)</f>
      </c>
      <c r="AE3678" s="93">
        <f>IF(AL3678="","",+AL3678*AB3678)</f>
      </c>
      <c r="AF3678" s="92">
        <f>IF(AL3678="","",+AL3678-AE3678)</f>
      </c>
      <c r="AG3678" s="93">
        <f>+V3678</f>
        <v>0</v>
      </c>
      <c r="AH3678" s="92">
        <f>IF(AF3678="","",+AF3678-AG3678)</f>
      </c>
      <c r="AI3678" s="92">
        <f>IF(AH3678="","",+AH3678*AC3678)</f>
      </c>
      <c r="AJ3678" s="93"/>
      <c r="AK3678" s="94">
        <v>0.33</v>
      </c>
      <c r="AL3678" s="93">
        <f>IF(V3678=0,"",V3678/(1-AB3678-AK3678))</f>
      </c>
      <c r="AM3678" s="95">
        <v>0.33</v>
      </c>
      <c r="AN3678" s="93">
        <f>IF(V3678=0,"",V3678/(1-AB3678-AM3678))</f>
      </c>
      <c r="AO3678" s="96">
        <v>1.2</v>
      </c>
      <c r="AP3678" s="93">
        <f>IF(BD!AJ3678="","",BD!AJ3678*BD!AO3678)</f>
      </c>
      <c r="AQ3678" s="91">
        <f>BD!AM3678/BD!AK3678-1</f>
        <v>0</v>
      </c>
      <c r="AR3678" s="91">
        <f>IF(BD!AN3678="","",IF(BD!AJ3678="","",BD!AN3678/BD!AJ3678-1))</f>
      </c>
      <c r="AS3678" s="91">
        <f>IF(BD!AN3678="","",IF(BD!AN3678&lt;BD!AL3678,"ABAIXO DA META","DENTRO DA META"))</f>
      </c>
      <c r="AT3678" s="91" t="str">
        <f>IF(BD!AJ3678="","EM ANÁLISE",IF(BD!AP3678&gt;=BD!AN3678,"GO", "NO GO"))</f>
        <v>EM ANÁLISE</v>
      </c>
      <c r="AU3678" s="97">
        <f>IF(AN3678="","",+BD!$AN3678-AJ3678)</f>
      </c>
      <c r="AV3678" s="98"/>
      <c r="AW3678" s="90">
        <f>BD!P3678*BD!AC3678</f>
        <v>0</v>
      </c>
      <c r="AX3678" s="90">
        <f>BD!V3678*BD!AC3678</f>
        <v>0</v>
      </c>
      <c r="AY3678" s="90">
        <f>IF(BD!AN3678="","",BD!AN3678*BD!AC3678)</f>
      </c>
      <c r="AZ3678" s="75" t="s">
        <v>123</v>
      </c>
      <c r="BA3678" s="75" t="s">
        <v>124</v>
      </c>
      <c r="BB3678" s="75">
        <v>1</v>
      </c>
      <c r="BC3678" s="75" t="s">
        <v>125</v>
      </c>
      <c r="BD3678" s="104"/>
      <c r="BE3678" s="104"/>
      <c r="BF3678" s="101"/>
      <c r="BG3678" s="101"/>
      <c r="BH3678" s="101"/>
      <c r="BI3678" s="101"/>
      <c r="BJ3678" s="101"/>
      <c r="BK3678" s="101"/>
      <c r="BL3678" s="101"/>
      <c r="BM3678" s="101"/>
      <c r="BN3678" s="101"/>
      <c r="BO3678" s="103"/>
      <c r="BP3678" s="101"/>
      <c r="BQ3678" s="101"/>
      <c r="BR3678" s="101"/>
      <c r="BS3678" s="101"/>
      <c r="BT3678" s="101"/>
      <c r="BU3678" s="101"/>
      <c r="BV3678" s="101"/>
      <c r="BW3678" s="101"/>
      <c r="BX3678" s="101"/>
      <c r="BY3678" s="101"/>
      <c r="BZ3678" s="101"/>
      <c r="CA3678" s="101"/>
      <c r="CB3678" s="101"/>
      <c r="CC3678" s="101"/>
      <c r="CD3678" s="101"/>
      <c r="CE3678" s="101"/>
      <c r="CF3678" s="101"/>
      <c r="CG3678" s="37" t="e">
        <f>VLOOKUP(Table_1[[#This Row],[EAN]],'[1]Planilha1'!$E:$R,13,0)</f>
        <v>#N/A</v>
      </c>
    </row>
    <row r="3679" ht="15" hidden="1">
      <c r="A3679" s="7"/>
      <c r="B3679" s="84" t="s">
        <v>2735</v>
      </c>
      <c r="C3679" s="75">
        <v>223064</v>
      </c>
      <c r="D3679" s="75"/>
      <c r="E3679" s="85">
        <v>7891000283530</v>
      </c>
      <c r="F3679" s="86" t="s">
        <v>4206</v>
      </c>
      <c r="G3679" s="75" t="s">
        <v>21</v>
      </c>
      <c r="H3679" s="75">
        <v>980</v>
      </c>
      <c r="I3679" s="87" t="s">
        <v>3069</v>
      </c>
      <c r="J3679" s="75" t="s">
        <v>3070</v>
      </c>
      <c r="K3679" s="88" t="s">
        <v>84</v>
      </c>
      <c r="L3679" s="88">
        <v>56</v>
      </c>
      <c r="M3679" s="88">
        <v>0</v>
      </c>
      <c r="N3679" s="75" t="s">
        <v>85</v>
      </c>
      <c r="O3679" s="75"/>
      <c r="P3679" s="106"/>
      <c r="Q3679" s="90">
        <f>(17/100+7.6/100+1.65/100)*P3679</f>
        <v>0</v>
      </c>
      <c r="R3679" s="104"/>
      <c r="S3679" s="104"/>
      <c r="T3679" s="104"/>
      <c r="U3679" s="104"/>
      <c r="V3679" s="90">
        <f>+P3679-Q3679+R3679+S3679+T3679+U3679</f>
        <v>0</v>
      </c>
      <c r="W3679" s="91">
        <f>(1.02/100)</f>
        <v>1.02E-2</v>
      </c>
      <c r="X3679" s="91">
        <v>4.8E-3</v>
      </c>
      <c r="Y3679" s="91">
        <v>0.17</v>
      </c>
      <c r="Z3679" s="91">
        <v>1.65E-2</v>
      </c>
      <c r="AA3679" s="91">
        <v>7.6E-2</v>
      </c>
      <c r="AB3679" s="91">
        <f>SUM(W3679:AA3679)</f>
        <v>0.2775</v>
      </c>
      <c r="AC3679" s="75">
        <v>12</v>
      </c>
      <c r="AD3679" s="92">
        <f>IF(AL3679="","",+AC3679*AL3679)</f>
      </c>
      <c r="AE3679" s="93">
        <f>IF(AL3679="","",+AL3679*AB3679)</f>
      </c>
      <c r="AF3679" s="92">
        <f>IF(AL3679="","",+AL3679-AE3679)</f>
      </c>
      <c r="AG3679" s="93">
        <f>+V3679</f>
        <v>0</v>
      </c>
      <c r="AH3679" s="92">
        <f>IF(AF3679="","",+AF3679-AG3679)</f>
      </c>
      <c r="AI3679" s="92">
        <f>IF(AH3679="","",+AH3679*AC3679)</f>
      </c>
      <c r="AJ3679" s="93"/>
      <c r="AK3679" s="94">
        <v>0.33</v>
      </c>
      <c r="AL3679" s="93">
        <f>IF(V3679=0,"",V3679/(1-AB3679-AK3679))</f>
      </c>
      <c r="AM3679" s="95">
        <v>0.33</v>
      </c>
      <c r="AN3679" s="93">
        <f>IF(V3679=0,"",V3679/(1-AB3679-AM3679))</f>
      </c>
      <c r="AO3679" s="96">
        <v>1.2</v>
      </c>
      <c r="AP3679" s="93">
        <f>IF(BD!AJ3679="","",BD!AJ3679*BD!AO3679)</f>
      </c>
      <c r="AQ3679" s="91">
        <f>BD!AM3679/BD!AK3679-1</f>
        <v>0</v>
      </c>
      <c r="AR3679" s="91">
        <f>IF(BD!AN3679="","",IF(BD!AJ3679="","",BD!AN3679/BD!AJ3679-1))</f>
      </c>
      <c r="AS3679" s="91">
        <f>IF(BD!AN3679="","",IF(BD!AN3679&lt;BD!AL3679,"ABAIXO DA META","DENTRO DA META"))</f>
      </c>
      <c r="AT3679" s="91" t="str">
        <f>IF(BD!AJ3679="","EM ANÁLISE",IF(BD!AP3679&gt;=BD!AN3679,"GO", "NO GO"))</f>
        <v>EM ANÁLISE</v>
      </c>
      <c r="AU3679" s="97">
        <f>IF(AN3679="","",+BD!$AN3679-AJ3679)</f>
      </c>
      <c r="AV3679" s="98"/>
      <c r="AW3679" s="90">
        <f>BD!P3679*BD!AC3679</f>
        <v>0</v>
      </c>
      <c r="AX3679" s="90">
        <f>BD!V3679*BD!AC3679</f>
        <v>0</v>
      </c>
      <c r="AY3679" s="90">
        <f>IF(BD!AN3679="","",BD!AN3679*BD!AC3679)</f>
      </c>
      <c r="AZ3679" s="75" t="s">
        <v>123</v>
      </c>
      <c r="BA3679" s="75" t="s">
        <v>124</v>
      </c>
      <c r="BB3679" s="75">
        <v>1</v>
      </c>
      <c r="BC3679" s="75" t="s">
        <v>125</v>
      </c>
      <c r="BD3679" s="104"/>
      <c r="BE3679" s="104"/>
      <c r="BF3679" s="101"/>
      <c r="BG3679" s="101"/>
      <c r="BH3679" s="101"/>
      <c r="BI3679" s="101"/>
      <c r="BJ3679" s="101"/>
      <c r="BK3679" s="101"/>
      <c r="BL3679" s="101"/>
      <c r="BM3679" s="101"/>
      <c r="BN3679" s="101"/>
      <c r="BO3679" s="103"/>
      <c r="BP3679" s="101"/>
      <c r="BQ3679" s="101"/>
      <c r="BR3679" s="101"/>
      <c r="BS3679" s="101"/>
      <c r="BT3679" s="101"/>
      <c r="BU3679" s="101"/>
      <c r="BV3679" s="101"/>
      <c r="BW3679" s="101"/>
      <c r="BX3679" s="101"/>
      <c r="BY3679" s="101"/>
      <c r="BZ3679" s="101"/>
      <c r="CA3679" s="101"/>
      <c r="CB3679" s="101"/>
      <c r="CC3679" s="101"/>
      <c r="CD3679" s="101"/>
      <c r="CE3679" s="101"/>
      <c r="CF3679" s="101"/>
      <c r="CG3679" s="37" t="e">
        <f>VLOOKUP(Table_1[[#This Row],[EAN]],'[1]Planilha1'!$E:$R,13,0)</f>
        <v>#N/A</v>
      </c>
    </row>
    <row r="3680" ht="15" hidden="1">
      <c r="A3680" s="7"/>
      <c r="B3680" s="84" t="s">
        <v>2735</v>
      </c>
      <c r="C3680" s="75">
        <v>223065</v>
      </c>
      <c r="D3680" s="75">
        <v>12321616</v>
      </c>
      <c r="E3680" s="85">
        <v>7891000120095</v>
      </c>
      <c r="F3680" s="86" t="s">
        <v>4207</v>
      </c>
      <c r="G3680" s="75" t="s">
        <v>21</v>
      </c>
      <c r="H3680" s="75">
        <v>470</v>
      </c>
      <c r="I3680" s="87" t="s">
        <v>3887</v>
      </c>
      <c r="J3680" s="75" t="s">
        <v>4208</v>
      </c>
      <c r="K3680" s="88" t="s">
        <v>84</v>
      </c>
      <c r="L3680" s="88">
        <v>25</v>
      </c>
      <c r="M3680" s="88">
        <v>0</v>
      </c>
      <c r="N3680" s="75" t="s">
        <v>85</v>
      </c>
      <c r="O3680" s="75" t="s">
        <v>122</v>
      </c>
      <c r="P3680" s="106">
        <v>16.976</v>
      </c>
      <c r="Q3680" s="90">
        <f>(17/100+7.6/100+1.65/100)*P3680</f>
        <v>4.4562</v>
      </c>
      <c r="R3680" s="104"/>
      <c r="S3680" s="104"/>
      <c r="T3680" s="104"/>
      <c r="U3680" s="104"/>
      <c r="V3680" s="90">
        <f>+P3680-Q3680+R3680+S3680+T3680+U3680</f>
        <v>12.5198</v>
      </c>
      <c r="W3680" s="91">
        <f>(1.02/100)</f>
        <v>1.02E-2</v>
      </c>
      <c r="X3680" s="91">
        <v>4.8E-3</v>
      </c>
      <c r="Y3680" s="91">
        <v>0.17</v>
      </c>
      <c r="Z3680" s="91">
        <v>1.65E-2</v>
      </c>
      <c r="AA3680" s="91">
        <v>7.6E-2</v>
      </c>
      <c r="AB3680" s="91">
        <f>SUM(W3680:AA3680)</f>
        <v>0.2775</v>
      </c>
      <c r="AC3680" s="75">
        <v>12</v>
      </c>
      <c r="AD3680" s="92">
        <f>IF(AL3680="","",+AC3680*AL3680)</f>
        <v>382.77095541401286</v>
      </c>
      <c r="AE3680" s="93">
        <f>IF(AL3680="","",+AL3680*AB3680)</f>
        <v>8.851578343949047</v>
      </c>
      <c r="AF3680" s="92">
        <f>IF(AL3680="","",+AL3680-AE3680)</f>
        <v>23.046001273885356</v>
      </c>
      <c r="AG3680" s="93">
        <f>+V3680</f>
        <v>12.5198</v>
      </c>
      <c r="AH3680" s="92">
        <f>IF(AF3680="","",+AF3680-AG3680)</f>
        <v>10.526201273885356</v>
      </c>
      <c r="AI3680" s="92">
        <f>IF(AH3680="","",+AH3680*AC3680)</f>
        <v>126.31441528662427</v>
      </c>
      <c r="AJ3680" s="93">
        <v>30.89</v>
      </c>
      <c r="AK3680" s="94">
        <v>0.33</v>
      </c>
      <c r="AL3680" s="93">
        <f>IF(V3680=0,"",V3680/(1-AB3680-AK3680))</f>
        <v>31.897579617834403</v>
      </c>
      <c r="AM3680" s="95">
        <v>0.33</v>
      </c>
      <c r="AN3680" s="93">
        <f>IF(V3680=0,"",V3680/(1-AB3680-AM3680))</f>
        <v>31.897579617834403</v>
      </c>
      <c r="AO3680" s="96">
        <v>1.2</v>
      </c>
      <c r="AP3680" s="93">
        <f>IF(BD!AJ3680="","",BD!AJ3680*BD!AO3680)</f>
        <v>37.068</v>
      </c>
      <c r="AQ3680" s="91">
        <f>BD!AM3680/BD!AK3680-1</f>
        <v>0</v>
      </c>
      <c r="AR3680" s="91">
        <f>IF(BD!AN3680="","",IF(BD!AJ3680="","",BD!AN3680/BD!AJ3680-1))</f>
        <v>3.261831071008103E-2</v>
      </c>
      <c r="AS3680" s="91" t="str">
        <f>IF(BD!AN3680="","",IF(BD!AN3680&lt;BD!AL3680,"ABAIXO DA META","DENTRO DA META"))</f>
        <v>DENTRO DA META</v>
      </c>
      <c r="AT3680" s="91" t="str">
        <f>IF(BD!AJ3680="","EM ANÁLISE",IF(BD!AP3680&gt;=BD!AN3680,"GO", "NO GO"))</f>
        <v>GO</v>
      </c>
      <c r="AU3680" s="97">
        <f>IF(AN3680="","",+BD!$AN3680-AJ3680)</f>
        <v>1.007579617834402</v>
      </c>
      <c r="AV3680" s="98"/>
      <c r="AW3680" s="90">
        <f>BD!P3680*BD!AC3680</f>
        <v>203.712</v>
      </c>
      <c r="AX3680" s="90">
        <f>BD!V3680*BD!AC3680</f>
        <v>150.2376</v>
      </c>
      <c r="AY3680" s="90">
        <f>IF(BD!AN3680="","",BD!AN3680*BD!AC3680)</f>
        <v>382.77095541401286</v>
      </c>
      <c r="AZ3680" s="75" t="s">
        <v>5272</v>
      </c>
      <c r="BA3680" s="75" t="s">
        <v>124</v>
      </c>
      <c r="BB3680" s="75">
        <v>1</v>
      </c>
      <c r="BC3680" s="75" t="s">
        <v>125</v>
      </c>
      <c r="BD3680" s="99" t="s">
        <v>5257</v>
      </c>
      <c r="BE3680" s="100" t="s">
        <v>4</v>
      </c>
      <c r="BF3680" s="100" t="s">
        <v>4</v>
      </c>
      <c r="BG3680" s="99" t="s">
        <v>5258</v>
      </c>
      <c r="BH3680" s="101"/>
      <c r="BI3680" s="101"/>
      <c r="BJ3680" s="101"/>
      <c r="BK3680" s="101"/>
      <c r="BL3680" s="101"/>
      <c r="BM3680" s="101"/>
      <c r="BN3680" s="101"/>
      <c r="BO3680" s="103"/>
      <c r="BP3680" s="99">
        <v>140.622</v>
      </c>
      <c r="BQ3680" s="99">
        <v>121</v>
      </c>
      <c r="BR3680" s="101"/>
      <c r="BS3680" s="99" t="s">
        <v>5260</v>
      </c>
      <c r="BT3680" s="99" t="s">
        <v>5261</v>
      </c>
      <c r="BU3680" s="99">
        <v>5102</v>
      </c>
      <c r="BV3680" s="99"/>
      <c r="BW3680" s="99"/>
      <c r="BX3680" s="99"/>
      <c r="BY3680" s="99"/>
      <c r="BZ3680" s="99"/>
      <c r="CA3680" s="99"/>
      <c r="CB3680" s="99"/>
      <c r="CC3680" s="99">
        <v>102</v>
      </c>
      <c r="CD3680" s="99">
        <v>8</v>
      </c>
      <c r="CE3680" s="99">
        <v>8</v>
      </c>
      <c r="CF3680" s="99"/>
      <c r="CG3680" s="37" t="e">
        <f>VLOOKUP(Table_1[[#This Row],[EAN]],'[1]Planilha1'!$E:$R,13,0)</f>
        <v>#N/A</v>
      </c>
    </row>
    <row r="3681" ht="15" hidden="1">
      <c r="A3681" s="7"/>
      <c r="B3681" s="84" t="s">
        <v>2735</v>
      </c>
      <c r="C3681" s="75">
        <v>223066</v>
      </c>
      <c r="D3681" s="75">
        <v>414513</v>
      </c>
      <c r="E3681" s="85">
        <v>7891000451304</v>
      </c>
      <c r="F3681" s="86" t="s">
        <v>4209</v>
      </c>
      <c r="G3681" s="75" t="s">
        <v>21</v>
      </c>
      <c r="H3681" s="75">
        <v>470</v>
      </c>
      <c r="I3681" s="87" t="s">
        <v>3887</v>
      </c>
      <c r="J3681" s="75" t="s">
        <v>4210</v>
      </c>
      <c r="K3681" s="88" t="s">
        <v>84</v>
      </c>
      <c r="L3681" s="88">
        <v>25</v>
      </c>
      <c r="M3681" s="88">
        <v>0</v>
      </c>
      <c r="N3681" s="75" t="s">
        <v>85</v>
      </c>
      <c r="O3681" s="75" t="s">
        <v>122</v>
      </c>
      <c r="P3681" s="106">
        <v>11.187999999999999</v>
      </c>
      <c r="Q3681" s="90">
        <f>(17/100+7.6/100+1.65/100)*P3681</f>
        <v>2.9368499999999997</v>
      </c>
      <c r="R3681" s="104"/>
      <c r="S3681" s="104"/>
      <c r="T3681" s="104"/>
      <c r="U3681" s="104"/>
      <c r="V3681" s="90">
        <f>+P3681-Q3681+R3681+S3681+T3681+U3681</f>
        <v>8.251149999999999</v>
      </c>
      <c r="W3681" s="91">
        <f>(1.02/100)</f>
        <v>1.02E-2</v>
      </c>
      <c r="X3681" s="91">
        <v>4.8E-3</v>
      </c>
      <c r="Y3681" s="91">
        <v>0.17</v>
      </c>
      <c r="Z3681" s="91">
        <v>1.65E-2</v>
      </c>
      <c r="AA3681" s="91">
        <v>7.6E-2</v>
      </c>
      <c r="AB3681" s="91">
        <f>SUM(W3681:AA3681)</f>
        <v>0.2775</v>
      </c>
      <c r="AC3681" s="75">
        <v>12</v>
      </c>
      <c r="AD3681" s="92">
        <f>IF(AL3681="","",+AC3681*AL3681)</f>
        <v>252.26445859872615</v>
      </c>
      <c r="AE3681" s="93">
        <f>IF(AL3681="","",+AL3681*AB3681)</f>
        <v>5.833615605095543</v>
      </c>
      <c r="AF3681" s="92">
        <f>IF(AL3681="","",+AL3681-AE3681)</f>
        <v>15.18842261146497</v>
      </c>
      <c r="AG3681" s="93">
        <f>+V3681</f>
        <v>8.251149999999999</v>
      </c>
      <c r="AH3681" s="92">
        <f>IF(AF3681="","",+AF3681-AG3681)</f>
        <v>6.937272611464971</v>
      </c>
      <c r="AI3681" s="92">
        <f>IF(AH3681="","",+AH3681*AC3681)</f>
        <v>83.24727133757966</v>
      </c>
      <c r="AJ3681" s="93">
        <v>21.022038216560514</v>
      </c>
      <c r="AK3681" s="94">
        <v>0.33</v>
      </c>
      <c r="AL3681" s="93">
        <f>IF(V3681=0,"",V3681/(1-AB3681-AK3681))</f>
        <v>21.022038216560514</v>
      </c>
      <c r="AM3681" s="95">
        <v>0.33</v>
      </c>
      <c r="AN3681" s="93">
        <f>IF(V3681=0,"",V3681/(1-AB3681-AM3681))</f>
        <v>21.022038216560514</v>
      </c>
      <c r="AO3681" s="96">
        <v>1.2</v>
      </c>
      <c r="AP3681" s="93">
        <f>IF(BD!AJ3681="","",BD!AJ3681*BD!AO3681)</f>
        <v>25.226445859872616</v>
      </c>
      <c r="AQ3681" s="91">
        <f>BD!AM3681/BD!AK3681-1</f>
        <v>0</v>
      </c>
      <c r="AR3681" s="91">
        <f>IF(BD!AN3681="","",IF(BD!AJ3681="","",BD!AN3681/BD!AJ3681-1))</f>
        <v>0</v>
      </c>
      <c r="AS3681" s="91" t="str">
        <f>IF(BD!AN3681="","",IF(BD!AN3681&lt;BD!AL3681,"ABAIXO DA META","DENTRO DA META"))</f>
        <v>DENTRO DA META</v>
      </c>
      <c r="AT3681" s="91" t="str">
        <f>IF(BD!AJ3681="","EM ANÁLISE",IF(BD!AP3681&gt;=BD!AN3681,"GO", "NO GO"))</f>
        <v>GO</v>
      </c>
      <c r="AU3681" s="97">
        <f>IF(AN3681="","",+BD!$AN3681-AJ3681)</f>
        <v>0</v>
      </c>
      <c r="AV3681" s="98"/>
      <c r="AW3681" s="90">
        <f>BD!P3681*BD!AC3681</f>
        <v>134.25599999999997</v>
      </c>
      <c r="AX3681" s="90">
        <f>BD!V3681*BD!AC3681</f>
        <v>99.01379999999999</v>
      </c>
      <c r="AY3681" s="90">
        <f>IF(BD!AN3681="","",BD!AN3681*BD!AC3681)</f>
        <v>252.26445859872615</v>
      </c>
      <c r="AZ3681" s="75" t="s">
        <v>5272</v>
      </c>
      <c r="BA3681" s="75" t="s">
        <v>124</v>
      </c>
      <c r="BB3681" s="75">
        <v>1</v>
      </c>
      <c r="BC3681" s="75" t="s">
        <v>125</v>
      </c>
      <c r="BD3681" s="99" t="s">
        <v>5257</v>
      </c>
      <c r="BE3681" s="100" t="s">
        <v>4</v>
      </c>
      <c r="BF3681" s="100" t="s">
        <v>4</v>
      </c>
      <c r="BG3681" s="99" t="s">
        <v>5258</v>
      </c>
      <c r="BH3681" s="101"/>
      <c r="BI3681" s="101"/>
      <c r="BJ3681" s="101"/>
      <c r="BK3681" s="101"/>
      <c r="BL3681" s="101"/>
      <c r="BM3681" s="101"/>
      <c r="BN3681" s="101"/>
      <c r="BO3681" s="103"/>
      <c r="BP3681" s="99">
        <v>140.622</v>
      </c>
      <c r="BQ3681" s="99">
        <v>121</v>
      </c>
      <c r="BR3681" s="101"/>
      <c r="BS3681" s="99" t="s">
        <v>5260</v>
      </c>
      <c r="BT3681" s="99" t="s">
        <v>5261</v>
      </c>
      <c r="BU3681" s="99">
        <v>5102</v>
      </c>
      <c r="BV3681" s="99"/>
      <c r="BW3681" s="99"/>
      <c r="BX3681" s="99"/>
      <c r="BY3681" s="99"/>
      <c r="BZ3681" s="99"/>
      <c r="CA3681" s="99"/>
      <c r="CB3681" s="99"/>
      <c r="CC3681" s="99">
        <v>102</v>
      </c>
      <c r="CD3681" s="99">
        <v>8</v>
      </c>
      <c r="CE3681" s="99">
        <v>8</v>
      </c>
      <c r="CF3681" s="99"/>
      <c r="CG3681" s="37" t="e">
        <f>VLOOKUP(Table_1[[#This Row],[EAN]],'[1]Planilha1'!$E:$R,13,0)</f>
        <v>#N/A</v>
      </c>
    </row>
    <row r="3682" ht="15" hidden="1">
      <c r="A3682" s="7"/>
      <c r="B3682" s="84" t="s">
        <v>2735</v>
      </c>
      <c r="C3682" s="75">
        <v>223067</v>
      </c>
      <c r="D3682" s="75"/>
      <c r="E3682" s="85">
        <v>7891000326237</v>
      </c>
      <c r="F3682" s="86" t="s">
        <v>4211</v>
      </c>
      <c r="G3682" s="75" t="s">
        <v>21</v>
      </c>
      <c r="H3682" s="75">
        <v>470</v>
      </c>
      <c r="I3682" s="87" t="s">
        <v>3887</v>
      </c>
      <c r="J3682" s="75" t="s">
        <v>4210</v>
      </c>
      <c r="K3682" s="88" t="s">
        <v>84</v>
      </c>
      <c r="L3682" s="88">
        <v>25</v>
      </c>
      <c r="M3682" s="88">
        <v>0</v>
      </c>
      <c r="N3682" s="75" t="s">
        <v>85</v>
      </c>
      <c r="O3682" s="75"/>
      <c r="P3682" s="106"/>
      <c r="Q3682" s="90">
        <f>(17/100+7.6/100+1.65/100)*P3682</f>
        <v>0</v>
      </c>
      <c r="R3682" s="104"/>
      <c r="S3682" s="104"/>
      <c r="T3682" s="104"/>
      <c r="U3682" s="104"/>
      <c r="V3682" s="90">
        <f>+P3682-Q3682+R3682+S3682+T3682+U3682</f>
        <v>0</v>
      </c>
      <c r="W3682" s="91">
        <f>(1.02/100)</f>
        <v>1.02E-2</v>
      </c>
      <c r="X3682" s="91">
        <v>4.8E-3</v>
      </c>
      <c r="Y3682" s="91">
        <v>0.17</v>
      </c>
      <c r="Z3682" s="91">
        <v>1.65E-2</v>
      </c>
      <c r="AA3682" s="91">
        <v>7.6E-2</v>
      </c>
      <c r="AB3682" s="91">
        <f>SUM(W3682:AA3682)</f>
        <v>0.2775</v>
      </c>
      <c r="AC3682" s="75">
        <v>12</v>
      </c>
      <c r="AD3682" s="92">
        <f>IF(AL3682="","",+AC3682*AL3682)</f>
      </c>
      <c r="AE3682" s="93">
        <f>IF(AL3682="","",+AL3682*AB3682)</f>
      </c>
      <c r="AF3682" s="92">
        <f>IF(AL3682="","",+AL3682-AE3682)</f>
      </c>
      <c r="AG3682" s="93">
        <f>+V3682</f>
        <v>0</v>
      </c>
      <c r="AH3682" s="92">
        <f>IF(AF3682="","",+AF3682-AG3682)</f>
      </c>
      <c r="AI3682" s="92">
        <f>IF(AH3682="","",+AH3682*AC3682)</f>
      </c>
      <c r="AJ3682" s="93"/>
      <c r="AK3682" s="94">
        <v>0.33</v>
      </c>
      <c r="AL3682" s="93">
        <f>IF(V3682=0,"",V3682/(1-AB3682-AK3682))</f>
      </c>
      <c r="AM3682" s="95">
        <v>0.33</v>
      </c>
      <c r="AN3682" s="93">
        <f>IF(V3682=0,"",V3682/(1-AB3682-AM3682))</f>
      </c>
      <c r="AO3682" s="96">
        <v>1.2</v>
      </c>
      <c r="AP3682" s="93">
        <f>IF(BD!AJ3682="","",BD!AJ3682*BD!AO3682)</f>
      </c>
      <c r="AQ3682" s="91">
        <f>BD!AM3682/BD!AK3682-1</f>
        <v>0</v>
      </c>
      <c r="AR3682" s="91">
        <f>IF(BD!AN3682="","",IF(BD!AJ3682="","",BD!AN3682/BD!AJ3682-1))</f>
      </c>
      <c r="AS3682" s="91">
        <f>IF(BD!AN3682="","",IF(BD!AN3682&lt;BD!AL3682,"ABAIXO DA META","DENTRO DA META"))</f>
      </c>
      <c r="AT3682" s="91" t="str">
        <f>IF(BD!AJ3682="","EM ANÁLISE",IF(BD!AP3682&gt;=BD!AN3682,"GO", "NO GO"))</f>
        <v>EM ANÁLISE</v>
      </c>
      <c r="AU3682" s="97">
        <f>IF(AN3682="","",+BD!$AN3682-AJ3682)</f>
      </c>
      <c r="AV3682" s="98"/>
      <c r="AW3682" s="90">
        <f>BD!P3682*BD!AC3682</f>
        <v>0</v>
      </c>
      <c r="AX3682" s="90">
        <f>BD!V3682*BD!AC3682</f>
        <v>0</v>
      </c>
      <c r="AY3682" s="90">
        <f>IF(BD!AN3682="","",BD!AN3682*BD!AC3682)</f>
      </c>
      <c r="AZ3682" s="75" t="s">
        <v>123</v>
      </c>
      <c r="BA3682" s="75" t="s">
        <v>124</v>
      </c>
      <c r="BB3682" s="75">
        <v>1</v>
      </c>
      <c r="BC3682" s="75" t="s">
        <v>125</v>
      </c>
      <c r="BD3682" s="104"/>
      <c r="BE3682" s="104"/>
      <c r="BF3682" s="101"/>
      <c r="BG3682" s="101"/>
      <c r="BH3682" s="101"/>
      <c r="BI3682" s="101"/>
      <c r="BJ3682" s="101"/>
      <c r="BK3682" s="101"/>
      <c r="BL3682" s="101"/>
      <c r="BM3682" s="101"/>
      <c r="BN3682" s="101"/>
      <c r="BO3682" s="103"/>
      <c r="BP3682" s="101"/>
      <c r="BQ3682" s="101"/>
      <c r="BR3682" s="101"/>
      <c r="BS3682" s="101"/>
      <c r="BT3682" s="101"/>
      <c r="BU3682" s="101"/>
      <c r="BV3682" s="101"/>
      <c r="BW3682" s="101"/>
      <c r="BX3682" s="101"/>
      <c r="BY3682" s="101"/>
      <c r="BZ3682" s="101"/>
      <c r="CA3682" s="101"/>
      <c r="CB3682" s="101"/>
      <c r="CC3682" s="101"/>
      <c r="CD3682" s="101"/>
      <c r="CE3682" s="101"/>
      <c r="CF3682" s="101"/>
      <c r="CG3682" s="37" t="e">
        <f>VLOOKUP(Table_1[[#This Row],[EAN]],'[1]Planilha1'!$E:$R,13,0)</f>
        <v>#N/A</v>
      </c>
    </row>
    <row r="3683" ht="15" hidden="1">
      <c r="A3683" s="7"/>
      <c r="B3683" s="84" t="s">
        <v>2735</v>
      </c>
      <c r="C3683" s="75">
        <v>223068</v>
      </c>
      <c r="D3683" s="75"/>
      <c r="E3683" s="85">
        <v>7891000338209</v>
      </c>
      <c r="F3683" s="86" t="s">
        <v>4212</v>
      </c>
      <c r="G3683" s="75" t="s">
        <v>21</v>
      </c>
      <c r="H3683" s="75">
        <v>980</v>
      </c>
      <c r="I3683" s="87" t="s">
        <v>3069</v>
      </c>
      <c r="J3683" s="75" t="s">
        <v>673</v>
      </c>
      <c r="K3683" s="88" t="s">
        <v>84</v>
      </c>
      <c r="L3683" s="88">
        <v>12</v>
      </c>
      <c r="M3683" s="88">
        <v>0</v>
      </c>
      <c r="N3683" s="75" t="s">
        <v>85</v>
      </c>
      <c r="O3683" s="75"/>
      <c r="P3683" s="106"/>
      <c r="Q3683" s="90">
        <f>(17/100+7.6/100+1.65/100)*P3683</f>
        <v>0</v>
      </c>
      <c r="R3683" s="104"/>
      <c r="S3683" s="104"/>
      <c r="T3683" s="104"/>
      <c r="U3683" s="104"/>
      <c r="V3683" s="90">
        <f>+P3683-Q3683+R3683+S3683+T3683+U3683</f>
        <v>0</v>
      </c>
      <c r="W3683" s="91">
        <f>(1.02/100)</f>
        <v>1.02E-2</v>
      </c>
      <c r="X3683" s="91">
        <v>4.8E-3</v>
      </c>
      <c r="Y3683" s="91">
        <v>0.17</v>
      </c>
      <c r="Z3683" s="91">
        <v>1.65E-2</v>
      </c>
      <c r="AA3683" s="91">
        <v>7.6E-2</v>
      </c>
      <c r="AB3683" s="91">
        <f>SUM(W3683:AA3683)</f>
        <v>0.2775</v>
      </c>
      <c r="AC3683" s="75">
        <v>12</v>
      </c>
      <c r="AD3683" s="92">
        <f>IF(AL3683="","",+AC3683*AL3683)</f>
      </c>
      <c r="AE3683" s="93">
        <f>IF(AL3683="","",+AL3683*AB3683)</f>
      </c>
      <c r="AF3683" s="92">
        <f>IF(AL3683="","",+AL3683-AE3683)</f>
      </c>
      <c r="AG3683" s="93">
        <f>+V3683</f>
        <v>0</v>
      </c>
      <c r="AH3683" s="92">
        <f>IF(AF3683="","",+AF3683-AG3683)</f>
      </c>
      <c r="AI3683" s="92">
        <f>IF(AH3683="","",+AH3683*AC3683)</f>
      </c>
      <c r="AJ3683" s="93"/>
      <c r="AK3683" s="94">
        <v>0.33</v>
      </c>
      <c r="AL3683" s="93">
        <f>IF(V3683=0,"",V3683/(1-AB3683-AK3683))</f>
      </c>
      <c r="AM3683" s="95">
        <v>0.33</v>
      </c>
      <c r="AN3683" s="93">
        <f>IF(V3683=0,"",V3683/(1-AB3683-AM3683))</f>
      </c>
      <c r="AO3683" s="96">
        <v>1.2</v>
      </c>
      <c r="AP3683" s="93">
        <f>IF(BD!AJ3683="","",BD!AJ3683*BD!AO3683)</f>
      </c>
      <c r="AQ3683" s="91">
        <f>BD!AM3683/BD!AK3683-1</f>
        <v>0</v>
      </c>
      <c r="AR3683" s="91">
        <f>IF(BD!AN3683="","",IF(BD!AJ3683="","",BD!AN3683/BD!AJ3683-1))</f>
      </c>
      <c r="AS3683" s="91">
        <f>IF(BD!AN3683="","",IF(BD!AN3683&lt;BD!AL3683,"ABAIXO DA META","DENTRO DA META"))</f>
      </c>
      <c r="AT3683" s="91" t="str">
        <f>IF(BD!AJ3683="","EM ANÁLISE",IF(BD!AP3683&gt;=BD!AN3683,"GO", "NO GO"))</f>
        <v>EM ANÁLISE</v>
      </c>
      <c r="AU3683" s="97">
        <f>IF(AN3683="","",+BD!$AN3683-AJ3683)</f>
      </c>
      <c r="AV3683" s="98"/>
      <c r="AW3683" s="90">
        <f>BD!P3683*BD!AC3683</f>
        <v>0</v>
      </c>
      <c r="AX3683" s="90">
        <f>BD!V3683*BD!AC3683</f>
        <v>0</v>
      </c>
      <c r="AY3683" s="90">
        <f>IF(BD!AN3683="","",BD!AN3683*BD!AC3683)</f>
      </c>
      <c r="AZ3683" s="75" t="s">
        <v>123</v>
      </c>
      <c r="BA3683" s="75" t="s">
        <v>124</v>
      </c>
      <c r="BB3683" s="75">
        <v>1</v>
      </c>
      <c r="BC3683" s="75" t="s">
        <v>125</v>
      </c>
      <c r="BD3683" s="104"/>
      <c r="BE3683" s="104"/>
      <c r="BF3683" s="101"/>
      <c r="BG3683" s="101"/>
      <c r="BH3683" s="101"/>
      <c r="BI3683" s="101"/>
      <c r="BJ3683" s="101"/>
      <c r="BK3683" s="101"/>
      <c r="BL3683" s="101"/>
      <c r="BM3683" s="101"/>
      <c r="BN3683" s="101"/>
      <c r="BO3683" s="103"/>
      <c r="BP3683" s="101"/>
      <c r="BQ3683" s="101"/>
      <c r="BR3683" s="101"/>
      <c r="BS3683" s="101"/>
      <c r="BT3683" s="101"/>
      <c r="BU3683" s="101"/>
      <c r="BV3683" s="101"/>
      <c r="BW3683" s="101"/>
      <c r="BX3683" s="101"/>
      <c r="BY3683" s="101"/>
      <c r="BZ3683" s="101"/>
      <c r="CA3683" s="101"/>
      <c r="CB3683" s="101"/>
      <c r="CC3683" s="101"/>
      <c r="CD3683" s="101"/>
      <c r="CE3683" s="101"/>
      <c r="CF3683" s="101"/>
      <c r="CG3683" s="37" t="e">
        <f>VLOOKUP(Table_1[[#This Row],[EAN]],'[1]Planilha1'!$E:$R,13,0)</f>
        <v>#N/A</v>
      </c>
    </row>
    <row r="3684" ht="15" hidden="1">
      <c r="A3684" s="7"/>
      <c r="B3684" s="84" t="s">
        <v>2735</v>
      </c>
      <c r="C3684" s="75">
        <v>223069</v>
      </c>
      <c r="D3684" s="75">
        <v>12448721</v>
      </c>
      <c r="E3684" s="85">
        <v>7891000313015</v>
      </c>
      <c r="F3684" s="86" t="s">
        <v>4213</v>
      </c>
      <c r="G3684" s="75" t="s">
        <v>21</v>
      </c>
      <c r="H3684" s="75">
        <v>980</v>
      </c>
      <c r="I3684" s="87" t="s">
        <v>3069</v>
      </c>
      <c r="J3684" s="75" t="s">
        <v>4172</v>
      </c>
      <c r="K3684" s="88" t="s">
        <v>84</v>
      </c>
      <c r="L3684" s="88">
        <v>264</v>
      </c>
      <c r="M3684" s="88">
        <v>0</v>
      </c>
      <c r="N3684" s="75" t="s">
        <v>85</v>
      </c>
      <c r="O3684" s="75" t="s">
        <v>122</v>
      </c>
      <c r="P3684" s="106">
        <v>1.5611111111111111</v>
      </c>
      <c r="Q3684" s="90">
        <f>(17/100+7.6/100+1.65/100)*P3684</f>
        <v>0.40979166666666667</v>
      </c>
      <c r="R3684" s="104"/>
      <c r="S3684" s="104"/>
      <c r="T3684" s="104"/>
      <c r="U3684" s="104"/>
      <c r="V3684" s="90">
        <f>+P3684-Q3684+R3684+S3684+T3684+U3684</f>
        <v>1.1513194444444443</v>
      </c>
      <c r="W3684" s="91">
        <f>(1.02/100)</f>
        <v>1.02E-2</v>
      </c>
      <c r="X3684" s="91">
        <v>4.8E-3</v>
      </c>
      <c r="Y3684" s="91">
        <v>0.17</v>
      </c>
      <c r="Z3684" s="91">
        <v>1.65E-2</v>
      </c>
      <c r="AA3684" s="91">
        <v>7.6E-2</v>
      </c>
      <c r="AB3684" s="91">
        <f>SUM(W3684:AA3684)</f>
        <v>0.2775</v>
      </c>
      <c r="AC3684" s="75">
        <v>12</v>
      </c>
      <c r="AD3684" s="92">
        <f>IF(AL3684="","",+AC3684*AL3684)</f>
        <v>35.1995753715499</v>
      </c>
      <c r="AE3684" s="93">
        <f>IF(AL3684="","",+AL3684*AB3684)</f>
        <v>0.8139901804670915</v>
      </c>
      <c r="AF3684" s="92">
        <f>IF(AL3684="","",+AL3684-AE3684)</f>
        <v>2.119307767162067</v>
      </c>
      <c r="AG3684" s="93">
        <f>+V3684</f>
        <v>1.1513194444444443</v>
      </c>
      <c r="AH3684" s="92">
        <f>IF(AF3684="","",+AF3684-AG3684)</f>
        <v>0.9679883227176225</v>
      </c>
      <c r="AI3684" s="92">
        <f>IF(AH3684="","",+AH3684*AC3684)</f>
        <v>11.61585987261147</v>
      </c>
      <c r="AJ3684" s="93">
        <v>2.05</v>
      </c>
      <c r="AK3684" s="94">
        <v>0.33</v>
      </c>
      <c r="AL3684" s="93">
        <f>IF(V3684=0,"",V3684/(1-AB3684-AK3684))</f>
        <v>2.9332979476291583</v>
      </c>
      <c r="AM3684" s="95">
        <v>0.33</v>
      </c>
      <c r="AN3684" s="93">
        <f>IF(V3684=0,"",V3684/(1-AB3684-AM3684))</f>
        <v>2.9332979476291583</v>
      </c>
      <c r="AO3684" s="96">
        <v>1.2</v>
      </c>
      <c r="AP3684" s="93">
        <f>IF(BD!AJ3684="","",BD!AJ3684*BD!AO3684)</f>
        <v>2.4599999999999995</v>
      </c>
      <c r="AQ3684" s="91">
        <f>BD!AM3684/BD!AK3684-1</f>
        <v>0</v>
      </c>
      <c r="AR3684" s="91">
        <f>IF(BD!AN3684="","",IF(BD!AJ3684="","",BD!AN3684/BD!AJ3684-1))</f>
        <v>0.4308770476239798</v>
      </c>
      <c r="AS3684" s="91" t="str">
        <f>IF(BD!AN3684="","",IF(BD!AN3684&lt;BD!AL3684,"ABAIXO DA META","DENTRO DA META"))</f>
        <v>DENTRO DA META</v>
      </c>
      <c r="AT3684" s="91" t="str">
        <f>IF(BD!AJ3684="","EM ANÁLISE",IF(BD!AP3684&gt;=BD!AN3684,"GO", "NO GO"))</f>
        <v>NO GO</v>
      </c>
      <c r="AU3684" s="97">
        <f>IF(AN3684="","",+BD!$AN3684-AJ3684)</f>
        <v>0.8832979476291585</v>
      </c>
      <c r="AV3684" s="98"/>
      <c r="AW3684" s="90">
        <f>BD!P3684*BD!AC3684</f>
        <v>18.733333333333334</v>
      </c>
      <c r="AX3684" s="90">
        <f>BD!V3684*BD!AC3684</f>
        <v>13.815833333333332</v>
      </c>
      <c r="AY3684" s="90">
        <f>IF(BD!AN3684="","",BD!AN3684*BD!AC3684)</f>
        <v>35.1995753715499</v>
      </c>
      <c r="AZ3684" s="75" t="s">
        <v>5272</v>
      </c>
      <c r="BA3684" s="75" t="s">
        <v>124</v>
      </c>
      <c r="BB3684" s="75">
        <v>1</v>
      </c>
      <c r="BC3684" s="75" t="s">
        <v>125</v>
      </c>
      <c r="BD3684" s="99" t="s">
        <v>5257</v>
      </c>
      <c r="BE3684" s="100" t="s">
        <v>4</v>
      </c>
      <c r="BF3684" s="100" t="s">
        <v>4</v>
      </c>
      <c r="BG3684" s="99" t="s">
        <v>5258</v>
      </c>
      <c r="BH3684" s="101"/>
      <c r="BI3684" s="101"/>
      <c r="BJ3684" s="101"/>
      <c r="BK3684" s="101"/>
      <c r="BL3684" s="101"/>
      <c r="BM3684" s="101"/>
      <c r="BN3684" s="101"/>
      <c r="BO3684" s="103"/>
      <c r="BP3684" s="99">
        <v>140.622</v>
      </c>
      <c r="BQ3684" s="99">
        <v>121</v>
      </c>
      <c r="BR3684" s="101"/>
      <c r="BS3684" s="99" t="s">
        <v>5260</v>
      </c>
      <c r="BT3684" s="99" t="s">
        <v>5261</v>
      </c>
      <c r="BU3684" s="99">
        <v>5102</v>
      </c>
      <c r="BV3684" s="99"/>
      <c r="BW3684" s="99"/>
      <c r="BX3684" s="99"/>
      <c r="BY3684" s="99"/>
      <c r="BZ3684" s="99"/>
      <c r="CA3684" s="99"/>
      <c r="CB3684" s="99"/>
      <c r="CC3684" s="99">
        <v>102</v>
      </c>
      <c r="CD3684" s="99">
        <v>8</v>
      </c>
      <c r="CE3684" s="99">
        <v>8</v>
      </c>
      <c r="CF3684" s="99"/>
      <c r="CG3684" s="37" t="e">
        <f>VLOOKUP(Table_1[[#This Row],[EAN]],'[1]Planilha1'!$E:$R,13,0)</f>
        <v>#N/A</v>
      </c>
    </row>
    <row r="3685" ht="15" hidden="1">
      <c r="A3685" s="7"/>
      <c r="B3685" s="84" t="s">
        <v>2735</v>
      </c>
      <c r="C3685" s="75">
        <v>223070</v>
      </c>
      <c r="D3685" s="75">
        <v>12448706</v>
      </c>
      <c r="E3685" s="85">
        <v>7891000312919</v>
      </c>
      <c r="F3685" s="86" t="s">
        <v>4214</v>
      </c>
      <c r="G3685" s="75" t="s">
        <v>21</v>
      </c>
      <c r="H3685" s="75">
        <v>980</v>
      </c>
      <c r="I3685" s="87" t="s">
        <v>3069</v>
      </c>
      <c r="J3685" s="75" t="s">
        <v>4172</v>
      </c>
      <c r="K3685" s="88" t="s">
        <v>84</v>
      </c>
      <c r="L3685" s="88">
        <v>264</v>
      </c>
      <c r="M3685" s="88">
        <v>0</v>
      </c>
      <c r="N3685" s="75" t="s">
        <v>85</v>
      </c>
      <c r="O3685" s="75" t="s">
        <v>122</v>
      </c>
      <c r="P3685" s="106"/>
      <c r="Q3685" s="90">
        <f>(17/100+7.6/100+1.65/100)*P3685</f>
        <v>0</v>
      </c>
      <c r="R3685" s="104"/>
      <c r="S3685" s="104"/>
      <c r="T3685" s="104"/>
      <c r="U3685" s="104"/>
      <c r="V3685" s="90">
        <f>+P3685-Q3685+R3685+S3685+T3685+U3685</f>
        <v>0</v>
      </c>
      <c r="W3685" s="91">
        <f>(1.02/100)</f>
        <v>1.02E-2</v>
      </c>
      <c r="X3685" s="91">
        <v>4.8E-3</v>
      </c>
      <c r="Y3685" s="91">
        <v>0.17</v>
      </c>
      <c r="Z3685" s="91">
        <v>1.65E-2</v>
      </c>
      <c r="AA3685" s="91">
        <v>7.6E-2</v>
      </c>
      <c r="AB3685" s="91">
        <f>SUM(W3685:AA3685)</f>
        <v>0.2775</v>
      </c>
      <c r="AC3685" s="75">
        <v>12</v>
      </c>
      <c r="AD3685" s="92">
        <f>IF(AL3685="","",+AC3685*AL3685)</f>
      </c>
      <c r="AE3685" s="93">
        <f>IF(AL3685="","",+AL3685*AB3685)</f>
      </c>
      <c r="AF3685" s="92">
        <f>IF(AL3685="","",+AL3685-AE3685)</f>
      </c>
      <c r="AG3685" s="93">
        <f>+V3685</f>
        <v>0</v>
      </c>
      <c r="AH3685" s="92">
        <f>IF(AF3685="","",+AF3685-AG3685)</f>
      </c>
      <c r="AI3685" s="92">
        <f>IF(AH3685="","",+AH3685*AC3685)</f>
      </c>
      <c r="AJ3685" s="93"/>
      <c r="AK3685" s="94">
        <v>0.33</v>
      </c>
      <c r="AL3685" s="93">
        <f>IF(V3685=0,"",V3685/(1-AB3685-AK3685))</f>
      </c>
      <c r="AM3685" s="95">
        <v>0.33</v>
      </c>
      <c r="AN3685" s="93">
        <f>IF(V3685=0,"",V3685/(1-AB3685-AM3685))</f>
      </c>
      <c r="AO3685" s="96">
        <v>1.2</v>
      </c>
      <c r="AP3685" s="93">
        <f>IF(BD!AJ3685="","",BD!AJ3685*BD!AO3685)</f>
      </c>
      <c r="AQ3685" s="91">
        <f>BD!AM3685/BD!AK3685-1</f>
        <v>0</v>
      </c>
      <c r="AR3685" s="91">
        <f>IF(BD!AN3685="","",IF(BD!AJ3685="","",BD!AN3685/BD!AJ3685-1))</f>
      </c>
      <c r="AS3685" s="91">
        <f>IF(BD!AN3685="","",IF(BD!AN3685&lt;BD!AL3685,"ABAIXO DA META","DENTRO DA META"))</f>
      </c>
      <c r="AT3685" s="91" t="str">
        <f>IF(BD!AJ3685="","EM ANÁLISE",IF(BD!AP3685&gt;=BD!AN3685,"GO", "NO GO"))</f>
        <v>EM ANÁLISE</v>
      </c>
      <c r="AU3685" s="97">
        <f>IF(AN3685="","",+BD!$AN3685-AJ3685)</f>
      </c>
      <c r="AV3685" s="98"/>
      <c r="AW3685" s="90">
        <f>BD!P3685*BD!AC3685</f>
        <v>0</v>
      </c>
      <c r="AX3685" s="90">
        <f>BD!V3685*BD!AC3685</f>
        <v>0</v>
      </c>
      <c r="AY3685" s="90">
        <f>IF(BD!AN3685="","",BD!AN3685*BD!AC3685)</f>
      </c>
      <c r="AZ3685" s="75" t="s">
        <v>123</v>
      </c>
      <c r="BA3685" s="75" t="s">
        <v>124</v>
      </c>
      <c r="BB3685" s="75">
        <v>1</v>
      </c>
      <c r="BC3685" s="75" t="s">
        <v>125</v>
      </c>
      <c r="BD3685" s="104"/>
      <c r="BE3685" s="104"/>
      <c r="BF3685" s="101"/>
      <c r="BG3685" s="101"/>
      <c r="BH3685" s="101"/>
      <c r="BI3685" s="101"/>
      <c r="BJ3685" s="101"/>
      <c r="BK3685" s="101"/>
      <c r="BL3685" s="101"/>
      <c r="BM3685" s="101"/>
      <c r="BN3685" s="101"/>
      <c r="BO3685" s="103"/>
      <c r="BP3685" s="101"/>
      <c r="BQ3685" s="101"/>
      <c r="BR3685" s="101"/>
      <c r="BS3685" s="101"/>
      <c r="BT3685" s="101"/>
      <c r="BU3685" s="101"/>
      <c r="BV3685" s="101"/>
      <c r="BW3685" s="101"/>
      <c r="BX3685" s="101"/>
      <c r="BY3685" s="101"/>
      <c r="BZ3685" s="101"/>
      <c r="CA3685" s="101"/>
      <c r="CB3685" s="101"/>
      <c r="CC3685" s="101"/>
      <c r="CD3685" s="101"/>
      <c r="CE3685" s="101"/>
      <c r="CF3685" s="101"/>
      <c r="CG3685" s="37" t="e">
        <f>VLOOKUP(Table_1[[#This Row],[EAN]],'[1]Planilha1'!$E:$R,13,0)</f>
        <v>#N/A</v>
      </c>
    </row>
    <row r="3686" ht="15" hidden="1">
      <c r="A3686" s="7"/>
      <c r="B3686" s="84" t="s">
        <v>2735</v>
      </c>
      <c r="C3686" s="75">
        <v>223071</v>
      </c>
      <c r="D3686" s="75">
        <v>12227748</v>
      </c>
      <c r="E3686" s="85">
        <v>7891000098844</v>
      </c>
      <c r="F3686" s="86" t="s">
        <v>4215</v>
      </c>
      <c r="G3686" s="75" t="s">
        <v>21</v>
      </c>
      <c r="H3686" s="75">
        <v>980</v>
      </c>
      <c r="I3686" s="87" t="s">
        <v>3069</v>
      </c>
      <c r="J3686" s="75" t="s">
        <v>4172</v>
      </c>
      <c r="K3686" s="88" t="s">
        <v>84</v>
      </c>
      <c r="L3686" s="88">
        <v>264</v>
      </c>
      <c r="M3686" s="88">
        <v>0</v>
      </c>
      <c r="N3686" s="75" t="s">
        <v>85</v>
      </c>
      <c r="O3686" s="75" t="s">
        <v>122</v>
      </c>
      <c r="P3686" s="106">
        <v>1.9922727272727272</v>
      </c>
      <c r="Q3686" s="90">
        <f>(17/100+7.6/100+1.65/100)*P3686</f>
        <v>0.522971590909091</v>
      </c>
      <c r="R3686" s="104"/>
      <c r="S3686" s="104"/>
      <c r="T3686" s="104"/>
      <c r="U3686" s="104"/>
      <c r="V3686" s="90">
        <f>+P3686-Q3686+R3686+S3686+T3686+U3686</f>
        <v>1.4693011363636361</v>
      </c>
      <c r="W3686" s="91">
        <f>(1.02/100)</f>
        <v>1.02E-2</v>
      </c>
      <c r="X3686" s="91">
        <v>4.8E-3</v>
      </c>
      <c r="Y3686" s="91">
        <v>0.17</v>
      </c>
      <c r="Z3686" s="91">
        <v>1.65E-2</v>
      </c>
      <c r="AA3686" s="91">
        <v>7.6E-2</v>
      </c>
      <c r="AB3686" s="91">
        <f>SUM(W3686:AA3686)</f>
        <v>0.2775</v>
      </c>
      <c r="AC3686" s="75">
        <v>12</v>
      </c>
      <c r="AD3686" s="92">
        <f>IF(AL3686="","",+AC3686*AL3686)</f>
        <v>44.92130862767806</v>
      </c>
      <c r="AE3686" s="93">
        <f>IF(AL3686="","",+AL3686*AB3686)</f>
        <v>1.0388052620150552</v>
      </c>
      <c r="AF3686" s="92">
        <f>IF(AL3686="","",+AL3686-AE3686)</f>
        <v>2.7046371236247833</v>
      </c>
      <c r="AG3686" s="93">
        <f>+V3686</f>
        <v>1.4693011363636361</v>
      </c>
      <c r="AH3686" s="92">
        <f>IF(AF3686="","",+AF3686-AG3686)</f>
        <v>1.2353359872611471</v>
      </c>
      <c r="AI3686" s="92">
        <f>IF(AH3686="","",+AH3686*AC3686)</f>
        <v>14.824031847133766</v>
      </c>
      <c r="AJ3686" s="93">
        <v>3.743442385639838</v>
      </c>
      <c r="AK3686" s="94">
        <v>0.33</v>
      </c>
      <c r="AL3686" s="93">
        <f>IF(V3686=0,"",V3686/(1-AB3686-AK3686))</f>
        <v>3.743442385639838</v>
      </c>
      <c r="AM3686" s="95">
        <v>0.33</v>
      </c>
      <c r="AN3686" s="93">
        <f>IF(V3686=0,"",V3686/(1-AB3686-AM3686))</f>
        <v>3.743442385639838</v>
      </c>
      <c r="AO3686" s="96">
        <v>1.2</v>
      </c>
      <c r="AP3686" s="93">
        <f>IF(BD!AJ3686="","",BD!AJ3686*BD!AO3686)</f>
        <v>4.492130862767806</v>
      </c>
      <c r="AQ3686" s="91">
        <f>BD!AM3686/BD!AK3686-1</f>
        <v>0</v>
      </c>
      <c r="AR3686" s="91">
        <f>IF(BD!AN3686="","",IF(BD!AJ3686="","",BD!AN3686/BD!AJ3686-1))</f>
        <v>0</v>
      </c>
      <c r="AS3686" s="91" t="str">
        <f>IF(BD!AN3686="","",IF(BD!AN3686&lt;BD!AL3686,"ABAIXO DA META","DENTRO DA META"))</f>
        <v>DENTRO DA META</v>
      </c>
      <c r="AT3686" s="91" t="str">
        <f>IF(BD!AJ3686="","EM ANÁLISE",IF(BD!AP3686&gt;=BD!AN3686,"GO", "NO GO"))</f>
        <v>GO</v>
      </c>
      <c r="AU3686" s="97">
        <f>IF(AN3686="","",+BD!$AN3686-AJ3686)</f>
        <v>0</v>
      </c>
      <c r="AV3686" s="98"/>
      <c r="AW3686" s="90">
        <f>BD!P3686*BD!AC3686</f>
        <v>23.907272727272726</v>
      </c>
      <c r="AX3686" s="90">
        <f>BD!V3686*BD!AC3686</f>
        <v>17.63161363636363</v>
      </c>
      <c r="AY3686" s="90">
        <f>IF(BD!AN3686="","",BD!AN3686*BD!AC3686)</f>
        <v>44.92130862767806</v>
      </c>
      <c r="AZ3686" s="75" t="s">
        <v>5272</v>
      </c>
      <c r="BA3686" s="75" t="s">
        <v>124</v>
      </c>
      <c r="BB3686" s="75">
        <v>1</v>
      </c>
      <c r="BC3686" s="75" t="s">
        <v>125</v>
      </c>
      <c r="BD3686" s="99" t="s">
        <v>5257</v>
      </c>
      <c r="BE3686" s="100" t="s">
        <v>4</v>
      </c>
      <c r="BF3686" s="100" t="s">
        <v>4</v>
      </c>
      <c r="BG3686" s="99" t="s">
        <v>5258</v>
      </c>
      <c r="BH3686" s="101"/>
      <c r="BI3686" s="101"/>
      <c r="BJ3686" s="101"/>
      <c r="BK3686" s="101"/>
      <c r="BL3686" s="101"/>
      <c r="BM3686" s="101"/>
      <c r="BN3686" s="101"/>
      <c r="BO3686" s="103"/>
      <c r="BP3686" s="99">
        <v>140.622</v>
      </c>
      <c r="BQ3686" s="99">
        <v>121</v>
      </c>
      <c r="BR3686" s="101"/>
      <c r="BS3686" s="99" t="s">
        <v>5260</v>
      </c>
      <c r="BT3686" s="99" t="s">
        <v>5261</v>
      </c>
      <c r="BU3686" s="99">
        <v>5102</v>
      </c>
      <c r="BV3686" s="99"/>
      <c r="BW3686" s="99"/>
      <c r="BX3686" s="99"/>
      <c r="BY3686" s="99"/>
      <c r="BZ3686" s="99"/>
      <c r="CA3686" s="99"/>
      <c r="CB3686" s="99"/>
      <c r="CC3686" s="99">
        <v>102</v>
      </c>
      <c r="CD3686" s="99">
        <v>8</v>
      </c>
      <c r="CE3686" s="99">
        <v>8</v>
      </c>
      <c r="CF3686" s="99"/>
      <c r="CG3686" s="37" t="e">
        <f>VLOOKUP(Table_1[[#This Row],[EAN]],'[1]Planilha1'!$E:$R,13,0)</f>
        <v>#N/A</v>
      </c>
    </row>
    <row r="3687" ht="15" hidden="1">
      <c r="A3687" s="7"/>
      <c r="B3687" s="84" t="s">
        <v>2735</v>
      </c>
      <c r="C3687" s="75">
        <v>223072</v>
      </c>
      <c r="D3687" s="75"/>
      <c r="E3687" s="85">
        <v>7891000312964</v>
      </c>
      <c r="F3687" s="86" t="s">
        <v>4216</v>
      </c>
      <c r="G3687" s="75" t="s">
        <v>21</v>
      </c>
      <c r="H3687" s="75">
        <v>980</v>
      </c>
      <c r="I3687" s="87" t="s">
        <v>3069</v>
      </c>
      <c r="J3687" s="75" t="s">
        <v>4172</v>
      </c>
      <c r="K3687" s="88" t="s">
        <v>84</v>
      </c>
      <c r="L3687" s="88">
        <v>264</v>
      </c>
      <c r="M3687" s="88">
        <v>0</v>
      </c>
      <c r="N3687" s="75" t="s">
        <v>85</v>
      </c>
      <c r="O3687" s="75"/>
      <c r="P3687" s="106"/>
      <c r="Q3687" s="90">
        <f>(17/100+7.6/100+1.65/100)*P3687</f>
        <v>0</v>
      </c>
      <c r="R3687" s="104"/>
      <c r="S3687" s="104"/>
      <c r="T3687" s="104"/>
      <c r="U3687" s="104"/>
      <c r="V3687" s="90">
        <f>+P3687-Q3687+R3687+S3687+T3687+U3687</f>
        <v>0</v>
      </c>
      <c r="W3687" s="91">
        <f>(1.02/100)</f>
        <v>1.02E-2</v>
      </c>
      <c r="X3687" s="91">
        <v>4.8E-3</v>
      </c>
      <c r="Y3687" s="91">
        <v>0.17</v>
      </c>
      <c r="Z3687" s="91">
        <v>1.65E-2</v>
      </c>
      <c r="AA3687" s="91">
        <v>7.6E-2</v>
      </c>
      <c r="AB3687" s="91">
        <f>SUM(W3687:AA3687)</f>
        <v>0.2775</v>
      </c>
      <c r="AC3687" s="75">
        <v>12</v>
      </c>
      <c r="AD3687" s="92">
        <f>IF(AL3687="","",+AC3687*AL3687)</f>
      </c>
      <c r="AE3687" s="93">
        <f>IF(AL3687="","",+AL3687*AB3687)</f>
      </c>
      <c r="AF3687" s="92">
        <f>IF(AL3687="","",+AL3687-AE3687)</f>
      </c>
      <c r="AG3687" s="93">
        <f>+V3687</f>
        <v>0</v>
      </c>
      <c r="AH3687" s="92">
        <f>IF(AF3687="","",+AF3687-AG3687)</f>
      </c>
      <c r="AI3687" s="92">
        <f>IF(AH3687="","",+AH3687*AC3687)</f>
      </c>
      <c r="AJ3687" s="93"/>
      <c r="AK3687" s="94">
        <v>0.33</v>
      </c>
      <c r="AL3687" s="93">
        <f>IF(V3687=0,"",V3687/(1-AB3687-AK3687))</f>
      </c>
      <c r="AM3687" s="95">
        <v>0.33</v>
      </c>
      <c r="AN3687" s="93">
        <f>IF(V3687=0,"",V3687/(1-AB3687-AM3687))</f>
      </c>
      <c r="AO3687" s="96">
        <v>1.2</v>
      </c>
      <c r="AP3687" s="93">
        <f>IF(BD!AJ3687="","",BD!AJ3687*BD!AO3687)</f>
      </c>
      <c r="AQ3687" s="91">
        <f>BD!AM3687/BD!AK3687-1</f>
        <v>0</v>
      </c>
      <c r="AR3687" s="91">
        <f>IF(BD!AN3687="","",IF(BD!AJ3687="","",BD!AN3687/BD!AJ3687-1))</f>
      </c>
      <c r="AS3687" s="91">
        <f>IF(BD!AN3687="","",IF(BD!AN3687&lt;BD!AL3687,"ABAIXO DA META","DENTRO DA META"))</f>
      </c>
      <c r="AT3687" s="91" t="str">
        <f>IF(BD!AJ3687="","EM ANÁLISE",IF(BD!AP3687&gt;=BD!AN3687,"GO", "NO GO"))</f>
        <v>EM ANÁLISE</v>
      </c>
      <c r="AU3687" s="97">
        <f>IF(AN3687="","",+BD!$AN3687-AJ3687)</f>
      </c>
      <c r="AV3687" s="98"/>
      <c r="AW3687" s="90">
        <f>BD!P3687*BD!AC3687</f>
        <v>0</v>
      </c>
      <c r="AX3687" s="90">
        <f>BD!V3687*BD!AC3687</f>
        <v>0</v>
      </c>
      <c r="AY3687" s="90">
        <f>IF(BD!AN3687="","",BD!AN3687*BD!AC3687)</f>
      </c>
      <c r="AZ3687" s="75" t="s">
        <v>123</v>
      </c>
      <c r="BA3687" s="75" t="s">
        <v>124</v>
      </c>
      <c r="BB3687" s="75">
        <v>1</v>
      </c>
      <c r="BC3687" s="75" t="s">
        <v>125</v>
      </c>
      <c r="BD3687" s="104"/>
      <c r="BE3687" s="104"/>
      <c r="BF3687" s="101"/>
      <c r="BG3687" s="101"/>
      <c r="BH3687" s="101"/>
      <c r="BI3687" s="101"/>
      <c r="BJ3687" s="101"/>
      <c r="BK3687" s="101"/>
      <c r="BL3687" s="101"/>
      <c r="BM3687" s="101"/>
      <c r="BN3687" s="101"/>
      <c r="BO3687" s="103"/>
      <c r="BP3687" s="101"/>
      <c r="BQ3687" s="101"/>
      <c r="BR3687" s="101"/>
      <c r="BS3687" s="101"/>
      <c r="BT3687" s="101"/>
      <c r="BU3687" s="101"/>
      <c r="BV3687" s="101"/>
      <c r="BW3687" s="101"/>
      <c r="BX3687" s="101"/>
      <c r="BY3687" s="101"/>
      <c r="BZ3687" s="101"/>
      <c r="CA3687" s="101"/>
      <c r="CB3687" s="101"/>
      <c r="CC3687" s="101"/>
      <c r="CD3687" s="101"/>
      <c r="CE3687" s="101"/>
      <c r="CF3687" s="101"/>
      <c r="CG3687" s="37" t="e">
        <f>VLOOKUP(Table_1[[#This Row],[EAN]],'[1]Planilha1'!$E:$R,13,0)</f>
        <v>#N/A</v>
      </c>
    </row>
    <row r="3688" ht="15" hidden="1">
      <c r="A3688" s="7"/>
      <c r="B3688" s="84" t="s">
        <v>2735</v>
      </c>
      <c r="C3688" s="75">
        <v>223073</v>
      </c>
      <c r="D3688" s="75"/>
      <c r="E3688" s="85">
        <v>7891000248065</v>
      </c>
      <c r="F3688" s="86" t="s">
        <v>4217</v>
      </c>
      <c r="G3688" s="75" t="s">
        <v>21</v>
      </c>
      <c r="H3688" s="75">
        <v>980</v>
      </c>
      <c r="I3688" s="87" t="s">
        <v>3069</v>
      </c>
      <c r="J3688" s="75" t="s">
        <v>3972</v>
      </c>
      <c r="K3688" s="88" t="s">
        <v>84</v>
      </c>
      <c r="L3688" s="88">
        <v>216</v>
      </c>
      <c r="M3688" s="88">
        <v>0</v>
      </c>
      <c r="N3688" s="75" t="s">
        <v>85</v>
      </c>
      <c r="O3688" s="75"/>
      <c r="P3688" s="106"/>
      <c r="Q3688" s="90">
        <f>(17/100+7.6/100+1.65/100)*P3688</f>
        <v>0</v>
      </c>
      <c r="R3688" s="104"/>
      <c r="S3688" s="104"/>
      <c r="T3688" s="104"/>
      <c r="U3688" s="104"/>
      <c r="V3688" s="90">
        <f>+P3688-Q3688+R3688+S3688+T3688+U3688</f>
        <v>0</v>
      </c>
      <c r="W3688" s="91">
        <f>(1.02/100)</f>
        <v>1.02E-2</v>
      </c>
      <c r="X3688" s="91">
        <v>4.8E-3</v>
      </c>
      <c r="Y3688" s="91">
        <v>0.17</v>
      </c>
      <c r="Z3688" s="91">
        <v>1.65E-2</v>
      </c>
      <c r="AA3688" s="91">
        <v>7.6E-2</v>
      </c>
      <c r="AB3688" s="91">
        <f>SUM(W3688:AA3688)</f>
        <v>0.2775</v>
      </c>
      <c r="AC3688" s="75">
        <v>12</v>
      </c>
      <c r="AD3688" s="92">
        <f>IF(AL3688="","",+AC3688*AL3688)</f>
      </c>
      <c r="AE3688" s="93">
        <f>IF(AL3688="","",+AL3688*AB3688)</f>
      </c>
      <c r="AF3688" s="92">
        <f>IF(AL3688="","",+AL3688-AE3688)</f>
      </c>
      <c r="AG3688" s="93">
        <f>+V3688</f>
        <v>0</v>
      </c>
      <c r="AH3688" s="92">
        <f>IF(AF3688="","",+AF3688-AG3688)</f>
      </c>
      <c r="AI3688" s="92">
        <f>IF(AH3688="","",+AH3688*AC3688)</f>
      </c>
      <c r="AJ3688" s="93"/>
      <c r="AK3688" s="94">
        <v>0.33</v>
      </c>
      <c r="AL3688" s="93">
        <f>IF(V3688=0,"",V3688/(1-AB3688-AK3688))</f>
      </c>
      <c r="AM3688" s="95">
        <v>0.33</v>
      </c>
      <c r="AN3688" s="93">
        <f>IF(V3688=0,"",V3688/(1-AB3688-AM3688))</f>
      </c>
      <c r="AO3688" s="96">
        <v>1.2</v>
      </c>
      <c r="AP3688" s="93">
        <f>IF(BD!AJ3688="","",BD!AJ3688*BD!AO3688)</f>
      </c>
      <c r="AQ3688" s="91">
        <f>BD!AM3688/BD!AK3688-1</f>
        <v>0</v>
      </c>
      <c r="AR3688" s="91">
        <f>IF(BD!AN3688="","",IF(BD!AJ3688="","",BD!AN3688/BD!AJ3688-1))</f>
      </c>
      <c r="AS3688" s="91">
        <f>IF(BD!AN3688="","",IF(BD!AN3688&lt;BD!AL3688,"ABAIXO DA META","DENTRO DA META"))</f>
      </c>
      <c r="AT3688" s="91" t="str">
        <f>IF(BD!AJ3688="","EM ANÁLISE",IF(BD!AP3688&gt;=BD!AN3688,"GO", "NO GO"))</f>
        <v>EM ANÁLISE</v>
      </c>
      <c r="AU3688" s="97">
        <f>IF(AN3688="","",+BD!$AN3688-AJ3688)</f>
      </c>
      <c r="AV3688" s="98"/>
      <c r="AW3688" s="90">
        <f>BD!P3688*BD!AC3688</f>
        <v>0</v>
      </c>
      <c r="AX3688" s="90">
        <f>BD!V3688*BD!AC3688</f>
        <v>0</v>
      </c>
      <c r="AY3688" s="90">
        <f>IF(BD!AN3688="","",BD!AN3688*BD!AC3688)</f>
      </c>
      <c r="AZ3688" s="75" t="s">
        <v>123</v>
      </c>
      <c r="BA3688" s="75" t="s">
        <v>124</v>
      </c>
      <c r="BB3688" s="75">
        <v>1</v>
      </c>
      <c r="BC3688" s="75" t="s">
        <v>125</v>
      </c>
      <c r="BD3688" s="104"/>
      <c r="BE3688" s="104"/>
      <c r="BF3688" s="101"/>
      <c r="BG3688" s="101"/>
      <c r="BH3688" s="101"/>
      <c r="BI3688" s="101"/>
      <c r="BJ3688" s="101"/>
      <c r="BK3688" s="101"/>
      <c r="BL3688" s="101"/>
      <c r="BM3688" s="101"/>
      <c r="BN3688" s="101"/>
      <c r="BO3688" s="103"/>
      <c r="BP3688" s="101"/>
      <c r="BQ3688" s="101"/>
      <c r="BR3688" s="101"/>
      <c r="BS3688" s="101"/>
      <c r="BT3688" s="101"/>
      <c r="BU3688" s="101"/>
      <c r="BV3688" s="101"/>
      <c r="BW3688" s="101"/>
      <c r="BX3688" s="101"/>
      <c r="BY3688" s="101"/>
      <c r="BZ3688" s="101"/>
      <c r="CA3688" s="101"/>
      <c r="CB3688" s="101"/>
      <c r="CC3688" s="101"/>
      <c r="CD3688" s="101"/>
      <c r="CE3688" s="101"/>
      <c r="CF3688" s="101"/>
      <c r="CG3688" s="37" t="e">
        <f>VLOOKUP(Table_1[[#This Row],[EAN]],'[1]Planilha1'!$E:$R,13,0)</f>
        <v>#N/A</v>
      </c>
    </row>
    <row r="3689" ht="15" hidden="1">
      <c r="A3689" s="7"/>
      <c r="B3689" s="84" t="s">
        <v>2735</v>
      </c>
      <c r="C3689" s="75">
        <v>223074</v>
      </c>
      <c r="D3689" s="75">
        <v>12454930</v>
      </c>
      <c r="E3689" s="85">
        <v>7891000321652</v>
      </c>
      <c r="F3689" s="86" t="s">
        <v>4218</v>
      </c>
      <c r="G3689" s="75" t="s">
        <v>21</v>
      </c>
      <c r="H3689" s="75">
        <v>980</v>
      </c>
      <c r="I3689" s="87" t="s">
        <v>3069</v>
      </c>
      <c r="J3689" s="75" t="s">
        <v>3972</v>
      </c>
      <c r="K3689" s="88" t="s">
        <v>84</v>
      </c>
      <c r="L3689" s="88">
        <v>264</v>
      </c>
      <c r="M3689" s="88">
        <v>0</v>
      </c>
      <c r="N3689" s="75" t="s">
        <v>85</v>
      </c>
      <c r="O3689" s="75" t="s">
        <v>122</v>
      </c>
      <c r="P3689" s="106"/>
      <c r="Q3689" s="90">
        <f>(17/100+7.6/100+1.65/100)*P3689</f>
        <v>0</v>
      </c>
      <c r="R3689" s="104"/>
      <c r="S3689" s="104"/>
      <c r="T3689" s="104"/>
      <c r="U3689" s="104"/>
      <c r="V3689" s="90">
        <f>+P3689-Q3689+R3689+S3689+T3689+U3689</f>
        <v>0</v>
      </c>
      <c r="W3689" s="91">
        <f>(1.02/100)</f>
        <v>1.02E-2</v>
      </c>
      <c r="X3689" s="91">
        <v>4.8E-3</v>
      </c>
      <c r="Y3689" s="91">
        <v>0.17</v>
      </c>
      <c r="Z3689" s="91">
        <v>1.65E-2</v>
      </c>
      <c r="AA3689" s="91">
        <v>7.6E-2</v>
      </c>
      <c r="AB3689" s="91">
        <f>SUM(W3689:AA3689)</f>
        <v>0.2775</v>
      </c>
      <c r="AC3689" s="75">
        <v>12</v>
      </c>
      <c r="AD3689" s="92">
        <f>IF(AL3689="","",+AC3689*AL3689)</f>
      </c>
      <c r="AE3689" s="93">
        <f>IF(AL3689="","",+AL3689*AB3689)</f>
      </c>
      <c r="AF3689" s="92">
        <f>IF(AL3689="","",+AL3689-AE3689)</f>
      </c>
      <c r="AG3689" s="93">
        <f>+V3689</f>
        <v>0</v>
      </c>
      <c r="AH3689" s="92">
        <f>IF(AF3689="","",+AF3689-AG3689)</f>
      </c>
      <c r="AI3689" s="92">
        <f>IF(AH3689="","",+AH3689*AC3689)</f>
      </c>
      <c r="AJ3689" s="93"/>
      <c r="AK3689" s="94">
        <v>0.33</v>
      </c>
      <c r="AL3689" s="93">
        <f>IF(V3689=0,"",V3689/(1-AB3689-AK3689))</f>
      </c>
      <c r="AM3689" s="95">
        <v>0.33</v>
      </c>
      <c r="AN3689" s="93">
        <f>IF(V3689=0,"",V3689/(1-AB3689-AM3689))</f>
      </c>
      <c r="AO3689" s="96">
        <v>1.2</v>
      </c>
      <c r="AP3689" s="93">
        <f>IF(BD!AJ3689="","",BD!AJ3689*BD!AO3689)</f>
      </c>
      <c r="AQ3689" s="91">
        <f>BD!AM3689/BD!AK3689-1</f>
        <v>0</v>
      </c>
      <c r="AR3689" s="91">
        <f>IF(BD!AN3689="","",IF(BD!AJ3689="","",BD!AN3689/BD!AJ3689-1))</f>
      </c>
      <c r="AS3689" s="91">
        <f>IF(BD!AN3689="","",IF(BD!AN3689&lt;BD!AL3689,"ABAIXO DA META","DENTRO DA META"))</f>
      </c>
      <c r="AT3689" s="91" t="str">
        <f>IF(BD!AJ3689="","EM ANÁLISE",IF(BD!AP3689&gt;=BD!AN3689,"GO", "NO GO"))</f>
        <v>EM ANÁLISE</v>
      </c>
      <c r="AU3689" s="97">
        <f>IF(AN3689="","",+BD!$AN3689-AJ3689)</f>
      </c>
      <c r="AV3689" s="98"/>
      <c r="AW3689" s="90">
        <f>BD!P3689*BD!AC3689</f>
        <v>0</v>
      </c>
      <c r="AX3689" s="90">
        <f>BD!V3689*BD!AC3689</f>
        <v>0</v>
      </c>
      <c r="AY3689" s="90">
        <f>IF(BD!AN3689="","",BD!AN3689*BD!AC3689)</f>
      </c>
      <c r="AZ3689" s="75" t="s">
        <v>123</v>
      </c>
      <c r="BA3689" s="75" t="s">
        <v>124</v>
      </c>
      <c r="BB3689" s="75">
        <v>1</v>
      </c>
      <c r="BC3689" s="75" t="s">
        <v>125</v>
      </c>
      <c r="BD3689" s="104"/>
      <c r="BE3689" s="104"/>
      <c r="BF3689" s="101"/>
      <c r="BG3689" s="101"/>
      <c r="BH3689" s="101"/>
      <c r="BI3689" s="101"/>
      <c r="BJ3689" s="101"/>
      <c r="BK3689" s="101"/>
      <c r="BL3689" s="101"/>
      <c r="BM3689" s="101"/>
      <c r="BN3689" s="101"/>
      <c r="BO3689" s="103"/>
      <c r="BP3689" s="101"/>
      <c r="BQ3689" s="101"/>
      <c r="BR3689" s="101"/>
      <c r="BS3689" s="101"/>
      <c r="BT3689" s="101"/>
      <c r="BU3689" s="101"/>
      <c r="BV3689" s="101"/>
      <c r="BW3689" s="101"/>
      <c r="BX3689" s="101"/>
      <c r="BY3689" s="101"/>
      <c r="BZ3689" s="101"/>
      <c r="CA3689" s="101"/>
      <c r="CB3689" s="101"/>
      <c r="CC3689" s="101"/>
      <c r="CD3689" s="101"/>
      <c r="CE3689" s="101"/>
      <c r="CF3689" s="101"/>
      <c r="CG3689" s="37" t="e">
        <f>VLOOKUP(Table_1[[#This Row],[EAN]],'[1]Planilha1'!$E:$R,13,0)</f>
        <v>#N/A</v>
      </c>
    </row>
    <row r="3690" ht="15" hidden="1">
      <c r="A3690" s="7"/>
      <c r="B3690" s="84" t="s">
        <v>2735</v>
      </c>
      <c r="C3690" s="75">
        <v>223075</v>
      </c>
      <c r="D3690" s="75">
        <v>414057</v>
      </c>
      <c r="E3690" s="85">
        <v>7891000405703</v>
      </c>
      <c r="F3690" s="86" t="s">
        <v>4219</v>
      </c>
      <c r="G3690" s="75" t="s">
        <v>21</v>
      </c>
      <c r="H3690" s="75">
        <v>470</v>
      </c>
      <c r="I3690" s="87" t="s">
        <v>3887</v>
      </c>
      <c r="J3690" s="75" t="s">
        <v>4220</v>
      </c>
      <c r="K3690" s="88" t="s">
        <v>84</v>
      </c>
      <c r="L3690" s="88">
        <v>288</v>
      </c>
      <c r="M3690" s="88">
        <v>0</v>
      </c>
      <c r="N3690" s="75" t="s">
        <v>85</v>
      </c>
      <c r="O3690" s="75" t="s">
        <v>122</v>
      </c>
      <c r="P3690" s="106">
        <v>1.682986111111111</v>
      </c>
      <c r="Q3690" s="90">
        <f>(17/100+7.6/100+1.65/100)*P3690</f>
        <v>0.44178385416666666</v>
      </c>
      <c r="R3690" s="104"/>
      <c r="S3690" s="104"/>
      <c r="T3690" s="104"/>
      <c r="U3690" s="104"/>
      <c r="V3690" s="90">
        <f>+P3690-Q3690+R3690+S3690+T3690+U3690</f>
        <v>1.2412022569444443</v>
      </c>
      <c r="W3690" s="91">
        <f>(1.02/100)</f>
        <v>1.02E-2</v>
      </c>
      <c r="X3690" s="91">
        <v>4.8E-3</v>
      </c>
      <c r="Y3690" s="91">
        <v>0.17</v>
      </c>
      <c r="Z3690" s="91">
        <v>1.65E-2</v>
      </c>
      <c r="AA3690" s="91">
        <v>7.6E-2</v>
      </c>
      <c r="AB3690" s="91">
        <f>SUM(W3690:AA3690)</f>
        <v>0.2775</v>
      </c>
      <c r="AC3690" s="75">
        <v>12</v>
      </c>
      <c r="AD3690" s="92">
        <f>IF(AL3690="","",+AC3690*AL3690)</f>
        <v>37.94758492569002</v>
      </c>
      <c r="AE3690" s="93">
        <f>IF(AL3690="","",+AL3690*AB3690)</f>
        <v>0.8775379014065819</v>
      </c>
      <c r="AF3690" s="92">
        <f>IF(AL3690="","",+AL3690-AE3690)</f>
        <v>2.28476084240092</v>
      </c>
      <c r="AG3690" s="93">
        <f>+V3690</f>
        <v>1.2412022569444443</v>
      </c>
      <c r="AH3690" s="92">
        <f>IF(AF3690="","",+AF3690-AG3690)</f>
        <v>1.0435585854564757</v>
      </c>
      <c r="AI3690" s="92">
        <f>IF(AH3690="","",+AH3690*AC3690)</f>
        <v>12.522703025477709</v>
      </c>
      <c r="AJ3690" s="93">
        <v>3.162298743807502</v>
      </c>
      <c r="AK3690" s="94">
        <v>0.33</v>
      </c>
      <c r="AL3690" s="93">
        <f>IF(V3690=0,"",V3690/(1-AB3690-AK3690))</f>
        <v>3.162298743807502</v>
      </c>
      <c r="AM3690" s="95">
        <v>0.33</v>
      </c>
      <c r="AN3690" s="93">
        <f>IF(V3690=0,"",V3690/(1-AB3690-AM3690))</f>
        <v>3.162298743807502</v>
      </c>
      <c r="AO3690" s="96">
        <v>1.2</v>
      </c>
      <c r="AP3690" s="93">
        <f>IF(BD!AJ3690="","",BD!AJ3690*BD!AO3690)</f>
        <v>3.7947584925690023</v>
      </c>
      <c r="AQ3690" s="91">
        <f>BD!AM3690/BD!AK3690-1</f>
        <v>0</v>
      </c>
      <c r="AR3690" s="91">
        <f>IF(BD!AN3690="","",IF(BD!AJ3690="","",BD!AN3690/BD!AJ3690-1))</f>
        <v>0</v>
      </c>
      <c r="AS3690" s="91" t="str">
        <f>IF(BD!AN3690="","",IF(BD!AN3690&lt;BD!AL3690,"ABAIXO DA META","DENTRO DA META"))</f>
        <v>DENTRO DA META</v>
      </c>
      <c r="AT3690" s="91" t="str">
        <f>IF(BD!AJ3690="","EM ANÁLISE",IF(BD!AP3690&gt;=BD!AN3690,"GO", "NO GO"))</f>
        <v>GO</v>
      </c>
      <c r="AU3690" s="97">
        <f>IF(AN3690="","",+BD!$AN3690-AJ3690)</f>
        <v>0</v>
      </c>
      <c r="AV3690" s="98"/>
      <c r="AW3690" s="90">
        <f>BD!P3690*BD!AC3690</f>
        <v>20.195833333333333</v>
      </c>
      <c r="AX3690" s="90">
        <f>BD!V3690*BD!AC3690</f>
        <v>14.894427083333332</v>
      </c>
      <c r="AY3690" s="90">
        <f>IF(BD!AN3690="","",BD!AN3690*BD!AC3690)</f>
        <v>37.94758492569002</v>
      </c>
      <c r="AZ3690" s="75" t="s">
        <v>5272</v>
      </c>
      <c r="BA3690" s="75" t="s">
        <v>124</v>
      </c>
      <c r="BB3690" s="75">
        <v>1</v>
      </c>
      <c r="BC3690" s="75" t="s">
        <v>125</v>
      </c>
      <c r="BD3690" s="99" t="s">
        <v>5257</v>
      </c>
      <c r="BE3690" s="100" t="s">
        <v>4</v>
      </c>
      <c r="BF3690" s="100" t="s">
        <v>4</v>
      </c>
      <c r="BG3690" s="99" t="s">
        <v>5258</v>
      </c>
      <c r="BH3690" s="101"/>
      <c r="BI3690" s="101"/>
      <c r="BJ3690" s="101"/>
      <c r="BK3690" s="101"/>
      <c r="BL3690" s="101"/>
      <c r="BM3690" s="101"/>
      <c r="BN3690" s="101"/>
      <c r="BO3690" s="103"/>
      <c r="BP3690" s="99">
        <v>140.622</v>
      </c>
      <c r="BQ3690" s="99">
        <v>121</v>
      </c>
      <c r="BR3690" s="101"/>
      <c r="BS3690" s="99" t="s">
        <v>5260</v>
      </c>
      <c r="BT3690" s="99" t="s">
        <v>5261</v>
      </c>
      <c r="BU3690" s="99">
        <v>5102</v>
      </c>
      <c r="BV3690" s="99"/>
      <c r="BW3690" s="99"/>
      <c r="BX3690" s="99"/>
      <c r="BY3690" s="99"/>
      <c r="BZ3690" s="99"/>
      <c r="CA3690" s="99"/>
      <c r="CB3690" s="99"/>
      <c r="CC3690" s="99">
        <v>102</v>
      </c>
      <c r="CD3690" s="99">
        <v>8</v>
      </c>
      <c r="CE3690" s="99">
        <v>8</v>
      </c>
      <c r="CF3690" s="99"/>
      <c r="CG3690" s="37" t="e">
        <f>VLOOKUP(Table_1[[#This Row],[EAN]],'[1]Planilha1'!$E:$R,13,0)</f>
        <v>#N/A</v>
      </c>
    </row>
    <row r="3691" ht="15" hidden="1">
      <c r="A3691" s="7"/>
      <c r="B3691" s="84" t="s">
        <v>2735</v>
      </c>
      <c r="C3691" s="75">
        <v>223076</v>
      </c>
      <c r="D3691" s="75">
        <v>414050</v>
      </c>
      <c r="E3691" s="85">
        <v>7891000405000</v>
      </c>
      <c r="F3691" s="86" t="s">
        <v>4221</v>
      </c>
      <c r="G3691" s="75" t="s">
        <v>21</v>
      </c>
      <c r="H3691" s="75">
        <v>980</v>
      </c>
      <c r="I3691" s="87" t="s">
        <v>3069</v>
      </c>
      <c r="J3691" s="75" t="s">
        <v>4220</v>
      </c>
      <c r="K3691" s="88" t="s">
        <v>84</v>
      </c>
      <c r="L3691" s="88">
        <v>288</v>
      </c>
      <c r="M3691" s="88">
        <v>0</v>
      </c>
      <c r="N3691" s="75" t="s">
        <v>85</v>
      </c>
      <c r="O3691" s="75" t="s">
        <v>122</v>
      </c>
      <c r="P3691" s="106">
        <v>1.682986111111111</v>
      </c>
      <c r="Q3691" s="90">
        <f>(17/100+7.6/100+1.65/100)*P3691</f>
        <v>0.44178385416666666</v>
      </c>
      <c r="R3691" s="104"/>
      <c r="S3691" s="104"/>
      <c r="T3691" s="104"/>
      <c r="U3691" s="104"/>
      <c r="V3691" s="90">
        <f>+P3691-Q3691+R3691+S3691+T3691+U3691</f>
        <v>1.2412022569444443</v>
      </c>
      <c r="W3691" s="91">
        <f>(1.02/100)</f>
        <v>1.02E-2</v>
      </c>
      <c r="X3691" s="91">
        <v>4.8E-3</v>
      </c>
      <c r="Y3691" s="91">
        <v>0.17</v>
      </c>
      <c r="Z3691" s="91">
        <v>1.65E-2</v>
      </c>
      <c r="AA3691" s="91">
        <v>7.6E-2</v>
      </c>
      <c r="AB3691" s="91">
        <f>SUM(W3691:AA3691)</f>
        <v>0.2775</v>
      </c>
      <c r="AC3691" s="75">
        <v>12</v>
      </c>
      <c r="AD3691" s="92">
        <f>IF(AL3691="","",+AC3691*AL3691)</f>
        <v>37.94758492569002</v>
      </c>
      <c r="AE3691" s="93">
        <f>IF(AL3691="","",+AL3691*AB3691)</f>
        <v>0.8775379014065819</v>
      </c>
      <c r="AF3691" s="92">
        <f>IF(AL3691="","",+AL3691-AE3691)</f>
        <v>2.28476084240092</v>
      </c>
      <c r="AG3691" s="93">
        <f>+V3691</f>
        <v>1.2412022569444443</v>
      </c>
      <c r="AH3691" s="92">
        <f>IF(AF3691="","",+AF3691-AG3691)</f>
        <v>1.0435585854564757</v>
      </c>
      <c r="AI3691" s="92">
        <f>IF(AH3691="","",+AH3691*AC3691)</f>
        <v>12.522703025477709</v>
      </c>
      <c r="AJ3691" s="93">
        <v>3.162298743807502</v>
      </c>
      <c r="AK3691" s="94">
        <v>0.33</v>
      </c>
      <c r="AL3691" s="93">
        <f>IF(V3691=0,"",V3691/(1-AB3691-AK3691))</f>
        <v>3.162298743807502</v>
      </c>
      <c r="AM3691" s="95">
        <v>0.33</v>
      </c>
      <c r="AN3691" s="93">
        <f>IF(V3691=0,"",V3691/(1-AB3691-AM3691))</f>
        <v>3.162298743807502</v>
      </c>
      <c r="AO3691" s="96">
        <v>1.2</v>
      </c>
      <c r="AP3691" s="93">
        <f>IF(BD!AJ3691="","",BD!AJ3691*BD!AO3691)</f>
        <v>3.7947584925690023</v>
      </c>
      <c r="AQ3691" s="91">
        <f>BD!AM3691/BD!AK3691-1</f>
        <v>0</v>
      </c>
      <c r="AR3691" s="91">
        <f>IF(BD!AN3691="","",IF(BD!AJ3691="","",BD!AN3691/BD!AJ3691-1))</f>
        <v>0</v>
      </c>
      <c r="AS3691" s="91" t="str">
        <f>IF(BD!AN3691="","",IF(BD!AN3691&lt;BD!AL3691,"ABAIXO DA META","DENTRO DA META"))</f>
        <v>DENTRO DA META</v>
      </c>
      <c r="AT3691" s="91" t="str">
        <f>IF(BD!AJ3691="","EM ANÁLISE",IF(BD!AP3691&gt;=BD!AN3691,"GO", "NO GO"))</f>
        <v>GO</v>
      </c>
      <c r="AU3691" s="97">
        <f>IF(AN3691="","",+BD!$AN3691-AJ3691)</f>
        <v>0</v>
      </c>
      <c r="AV3691" s="98"/>
      <c r="AW3691" s="90">
        <f>BD!P3691*BD!AC3691</f>
        <v>20.195833333333333</v>
      </c>
      <c r="AX3691" s="90">
        <f>BD!V3691*BD!AC3691</f>
        <v>14.894427083333332</v>
      </c>
      <c r="AY3691" s="90">
        <f>IF(BD!AN3691="","",BD!AN3691*BD!AC3691)</f>
        <v>37.94758492569002</v>
      </c>
      <c r="AZ3691" s="75" t="s">
        <v>5272</v>
      </c>
      <c r="BA3691" s="75" t="s">
        <v>124</v>
      </c>
      <c r="BB3691" s="75">
        <v>1</v>
      </c>
      <c r="BC3691" s="75" t="s">
        <v>125</v>
      </c>
      <c r="BD3691" s="99" t="s">
        <v>5257</v>
      </c>
      <c r="BE3691" s="100" t="s">
        <v>4</v>
      </c>
      <c r="BF3691" s="100" t="s">
        <v>4</v>
      </c>
      <c r="BG3691" s="99" t="s">
        <v>5258</v>
      </c>
      <c r="BH3691" s="101"/>
      <c r="BI3691" s="101"/>
      <c r="BJ3691" s="101"/>
      <c r="BK3691" s="101"/>
      <c r="BL3691" s="101"/>
      <c r="BM3691" s="101"/>
      <c r="BN3691" s="101"/>
      <c r="BO3691" s="103"/>
      <c r="BP3691" s="99">
        <v>140.622</v>
      </c>
      <c r="BQ3691" s="99">
        <v>121</v>
      </c>
      <c r="BR3691" s="101"/>
      <c r="BS3691" s="99" t="s">
        <v>5260</v>
      </c>
      <c r="BT3691" s="99" t="s">
        <v>5261</v>
      </c>
      <c r="BU3691" s="99">
        <v>5102</v>
      </c>
      <c r="BV3691" s="99"/>
      <c r="BW3691" s="99"/>
      <c r="BX3691" s="99"/>
      <c r="BY3691" s="99"/>
      <c r="BZ3691" s="99"/>
      <c r="CA3691" s="99"/>
      <c r="CB3691" s="99"/>
      <c r="CC3691" s="99">
        <v>102</v>
      </c>
      <c r="CD3691" s="99">
        <v>8</v>
      </c>
      <c r="CE3691" s="99">
        <v>8</v>
      </c>
      <c r="CF3691" s="99"/>
      <c r="CG3691" s="37" t="e">
        <f>VLOOKUP(Table_1[[#This Row],[EAN]],'[1]Planilha1'!$E:$R,13,0)</f>
        <v>#N/A</v>
      </c>
    </row>
    <row r="3692" ht="15" hidden="1">
      <c r="A3692" s="7"/>
      <c r="B3692" s="84" t="s">
        <v>2735</v>
      </c>
      <c r="C3692" s="75">
        <v>223077</v>
      </c>
      <c r="D3692" s="75">
        <v>12272482</v>
      </c>
      <c r="E3692" s="85">
        <v>7891000107836</v>
      </c>
      <c r="F3692" s="86" t="s">
        <v>4222</v>
      </c>
      <c r="G3692" s="75" t="s">
        <v>21</v>
      </c>
      <c r="H3692" s="75">
        <v>980</v>
      </c>
      <c r="I3692" s="87" t="s">
        <v>3069</v>
      </c>
      <c r="J3692" s="75" t="s">
        <v>4172</v>
      </c>
      <c r="K3692" s="88" t="s">
        <v>84</v>
      </c>
      <c r="L3692" s="88">
        <v>240</v>
      </c>
      <c r="M3692" s="88">
        <v>0</v>
      </c>
      <c r="N3692" s="75" t="s">
        <v>85</v>
      </c>
      <c r="O3692" s="75" t="s">
        <v>122</v>
      </c>
      <c r="P3692" s="106">
        <v>2.618</v>
      </c>
      <c r="Q3692" s="90">
        <f>(17/100+7.6/100+1.65/100)*P3692</f>
        <v>0.687225</v>
      </c>
      <c r="R3692" s="104"/>
      <c r="S3692" s="104"/>
      <c r="T3692" s="104"/>
      <c r="U3692" s="104"/>
      <c r="V3692" s="90">
        <f>+P3692-Q3692+R3692+S3692+T3692+U3692</f>
        <v>1.930775</v>
      </c>
      <c r="W3692" s="91">
        <f>(1.02/100)</f>
        <v>1.02E-2</v>
      </c>
      <c r="X3692" s="91">
        <v>4.8E-3</v>
      </c>
      <c r="Y3692" s="91">
        <v>0.17</v>
      </c>
      <c r="Z3692" s="91">
        <v>1.65E-2</v>
      </c>
      <c r="AA3692" s="91">
        <v>7.6E-2</v>
      </c>
      <c r="AB3692" s="91">
        <f>SUM(W3692:AA3692)</f>
        <v>0.2775</v>
      </c>
      <c r="AC3692" s="75">
        <v>12</v>
      </c>
      <c r="AD3692" s="92">
        <f>IF(AL3692="","",+AC3692*AL3692)</f>
        <v>59.03006369426753</v>
      </c>
      <c r="AE3692" s="93">
        <f>IF(AL3692="","",+AL3692*AB3692)</f>
        <v>1.3650702229299367</v>
      </c>
      <c r="AF3692" s="92">
        <f>IF(AL3692="","",+AL3692-AE3692)</f>
        <v>3.5541017515923574</v>
      </c>
      <c r="AG3692" s="93">
        <f>+V3692</f>
        <v>1.930775</v>
      </c>
      <c r="AH3692" s="92">
        <f>IF(AF3692="","",+AF3692-AG3692)</f>
        <v>1.6233267515923575</v>
      </c>
      <c r="AI3692" s="92">
        <f>IF(AH3692="","",+AH3692*AC3692)</f>
        <v>19.47992101910829</v>
      </c>
      <c r="AJ3692" s="93">
        <v>4.919171974522294</v>
      </c>
      <c r="AK3692" s="94">
        <v>0.33</v>
      </c>
      <c r="AL3692" s="93">
        <f>IF(V3692=0,"",V3692/(1-AB3692-AK3692))</f>
        <v>4.919171974522294</v>
      </c>
      <c r="AM3692" s="95">
        <v>0.33</v>
      </c>
      <c r="AN3692" s="93">
        <f>IF(V3692=0,"",V3692/(1-AB3692-AM3692))</f>
        <v>4.919171974522294</v>
      </c>
      <c r="AO3692" s="96">
        <v>1.2</v>
      </c>
      <c r="AP3692" s="93">
        <f>IF(BD!AJ3692="","",BD!AJ3692*BD!AO3692)</f>
        <v>5.903006369426753</v>
      </c>
      <c r="AQ3692" s="91">
        <f>BD!AM3692/BD!AK3692-1</f>
        <v>0</v>
      </c>
      <c r="AR3692" s="91">
        <f>IF(BD!AN3692="","",IF(BD!AJ3692="","",BD!AN3692/BD!AJ3692-1))</f>
        <v>0</v>
      </c>
      <c r="AS3692" s="91" t="str">
        <f>IF(BD!AN3692="","",IF(BD!AN3692&lt;BD!AL3692,"ABAIXO DA META","DENTRO DA META"))</f>
        <v>DENTRO DA META</v>
      </c>
      <c r="AT3692" s="91" t="str">
        <f>IF(BD!AJ3692="","EM ANÁLISE",IF(BD!AP3692&gt;=BD!AN3692,"GO", "NO GO"))</f>
        <v>GO</v>
      </c>
      <c r="AU3692" s="97">
        <f>IF(AN3692="","",+BD!$AN3692-AJ3692)</f>
        <v>0</v>
      </c>
      <c r="AV3692" s="98"/>
      <c r="AW3692" s="90">
        <f>BD!P3692*BD!AC3692</f>
        <v>31.415999999999997</v>
      </c>
      <c r="AX3692" s="90">
        <f>BD!V3692*BD!AC3692</f>
        <v>23.1693</v>
      </c>
      <c r="AY3692" s="90">
        <f>IF(BD!AN3692="","",BD!AN3692*BD!AC3692)</f>
        <v>59.03006369426753</v>
      </c>
      <c r="AZ3692" s="75" t="s">
        <v>5272</v>
      </c>
      <c r="BA3692" s="75" t="s">
        <v>124</v>
      </c>
      <c r="BB3692" s="75">
        <v>1</v>
      </c>
      <c r="BC3692" s="75" t="s">
        <v>125</v>
      </c>
      <c r="BD3692" s="99" t="s">
        <v>5257</v>
      </c>
      <c r="BE3692" s="100" t="s">
        <v>4</v>
      </c>
      <c r="BF3692" s="100" t="s">
        <v>4</v>
      </c>
      <c r="BG3692" s="99" t="s">
        <v>5258</v>
      </c>
      <c r="BH3692" s="101"/>
      <c r="BI3692" s="101"/>
      <c r="BJ3692" s="101"/>
      <c r="BK3692" s="101"/>
      <c r="BL3692" s="101"/>
      <c r="BM3692" s="101"/>
      <c r="BN3692" s="101"/>
      <c r="BO3692" s="103"/>
      <c r="BP3692" s="99">
        <v>140.622</v>
      </c>
      <c r="BQ3692" s="99">
        <v>121</v>
      </c>
      <c r="BR3692" s="101"/>
      <c r="BS3692" s="99" t="s">
        <v>5260</v>
      </c>
      <c r="BT3692" s="99" t="s">
        <v>5261</v>
      </c>
      <c r="BU3692" s="99">
        <v>5102</v>
      </c>
      <c r="BV3692" s="99"/>
      <c r="BW3692" s="99"/>
      <c r="BX3692" s="99"/>
      <c r="BY3692" s="99"/>
      <c r="BZ3692" s="99"/>
      <c r="CA3692" s="99"/>
      <c r="CB3692" s="99"/>
      <c r="CC3692" s="99">
        <v>102</v>
      </c>
      <c r="CD3692" s="99">
        <v>8</v>
      </c>
      <c r="CE3692" s="99">
        <v>8</v>
      </c>
      <c r="CF3692" s="99"/>
      <c r="CG3692" s="37" t="e">
        <f>VLOOKUP(Table_1[[#This Row],[EAN]],'[1]Planilha1'!$E:$R,13,0)</f>
        <v>#N/A</v>
      </c>
    </row>
    <row r="3693" ht="15" hidden="1">
      <c r="A3693" s="7"/>
      <c r="B3693" s="84" t="s">
        <v>2735</v>
      </c>
      <c r="C3693" s="75">
        <v>223078</v>
      </c>
      <c r="D3693" s="75"/>
      <c r="E3693" s="85">
        <v>7891000305454</v>
      </c>
      <c r="F3693" s="86" t="s">
        <v>4223</v>
      </c>
      <c r="G3693" s="75" t="s">
        <v>21</v>
      </c>
      <c r="H3693" s="75">
        <v>3960</v>
      </c>
      <c r="I3693" s="87" t="e">
        <v>#N/A</v>
      </c>
      <c r="J3693" s="75" t="s">
        <v>1534</v>
      </c>
      <c r="K3693" s="88" t="s">
        <v>84</v>
      </c>
      <c r="L3693" s="88">
        <v>12</v>
      </c>
      <c r="M3693" s="88">
        <v>0</v>
      </c>
      <c r="N3693" s="75" t="s">
        <v>85</v>
      </c>
      <c r="O3693" s="75"/>
      <c r="P3693" s="106"/>
      <c r="Q3693" s="90">
        <f>(17/100+7.6/100+1.65/100)*P3693</f>
        <v>0</v>
      </c>
      <c r="R3693" s="104"/>
      <c r="S3693" s="104"/>
      <c r="T3693" s="104"/>
      <c r="U3693" s="104"/>
      <c r="V3693" s="90">
        <f>+P3693-Q3693+R3693+S3693+T3693+U3693</f>
        <v>0</v>
      </c>
      <c r="W3693" s="91">
        <f>(1.02/100)</f>
        <v>1.02E-2</v>
      </c>
      <c r="X3693" s="91">
        <v>4.8E-3</v>
      </c>
      <c r="Y3693" s="91">
        <v>0.17</v>
      </c>
      <c r="Z3693" s="91">
        <v>1.65E-2</v>
      </c>
      <c r="AA3693" s="91">
        <v>7.6E-2</v>
      </c>
      <c r="AB3693" s="91">
        <f>SUM(W3693:AA3693)</f>
        <v>0.2775</v>
      </c>
      <c r="AC3693" s="75">
        <v>12</v>
      </c>
      <c r="AD3693" s="92">
        <f>IF(AL3693="","",+AC3693*AL3693)</f>
      </c>
      <c r="AE3693" s="93">
        <f>IF(AL3693="","",+AL3693*AB3693)</f>
      </c>
      <c r="AF3693" s="92">
        <f>IF(AL3693="","",+AL3693-AE3693)</f>
      </c>
      <c r="AG3693" s="93">
        <f>+V3693</f>
        <v>0</v>
      </c>
      <c r="AH3693" s="92">
        <f>IF(AF3693="","",+AF3693-AG3693)</f>
      </c>
      <c r="AI3693" s="92">
        <f>IF(AH3693="","",+AH3693*AC3693)</f>
      </c>
      <c r="AJ3693" s="93"/>
      <c r="AK3693" s="94">
        <v>0.33</v>
      </c>
      <c r="AL3693" s="93">
        <f>IF(V3693=0,"",V3693/(1-AB3693-AK3693))</f>
      </c>
      <c r="AM3693" s="95">
        <v>0.33</v>
      </c>
      <c r="AN3693" s="93">
        <f>IF(V3693=0,"",V3693/(1-AB3693-AM3693))</f>
      </c>
      <c r="AO3693" s="96">
        <v>1.2</v>
      </c>
      <c r="AP3693" s="93">
        <f>IF(BD!AJ3693="","",BD!AJ3693*BD!AO3693)</f>
      </c>
      <c r="AQ3693" s="91">
        <f>BD!AM3693/BD!AK3693-1</f>
        <v>0</v>
      </c>
      <c r="AR3693" s="91">
        <f>IF(BD!AN3693="","",IF(BD!AJ3693="","",BD!AN3693/BD!AJ3693-1))</f>
      </c>
      <c r="AS3693" s="91">
        <f>IF(BD!AN3693="","",IF(BD!AN3693&lt;BD!AL3693,"ABAIXO DA META","DENTRO DA META"))</f>
      </c>
      <c r="AT3693" s="91" t="str">
        <f>IF(BD!AJ3693="","EM ANÁLISE",IF(BD!AP3693&gt;=BD!AN3693,"GO", "NO GO"))</f>
        <v>EM ANÁLISE</v>
      </c>
      <c r="AU3693" s="97">
        <f>IF(AN3693="","",+BD!$AN3693-AJ3693)</f>
      </c>
      <c r="AV3693" s="98"/>
      <c r="AW3693" s="90">
        <f>BD!P3693*BD!AC3693</f>
        <v>0</v>
      </c>
      <c r="AX3693" s="90">
        <f>BD!V3693*BD!AC3693</f>
        <v>0</v>
      </c>
      <c r="AY3693" s="90">
        <f>IF(BD!AN3693="","",BD!AN3693*BD!AC3693)</f>
      </c>
      <c r="AZ3693" s="75" t="s">
        <v>123</v>
      </c>
      <c r="BA3693" s="75" t="s">
        <v>124</v>
      </c>
      <c r="BB3693" s="75">
        <v>1</v>
      </c>
      <c r="BC3693" s="75" t="s">
        <v>125</v>
      </c>
      <c r="BD3693" s="104"/>
      <c r="BE3693" s="104"/>
      <c r="BF3693" s="101"/>
      <c r="BG3693" s="101"/>
      <c r="BH3693" s="101"/>
      <c r="BI3693" s="101"/>
      <c r="BJ3693" s="101"/>
      <c r="BK3693" s="101"/>
      <c r="BL3693" s="101"/>
      <c r="BM3693" s="101"/>
      <c r="BN3693" s="101"/>
      <c r="BO3693" s="103"/>
      <c r="BP3693" s="101"/>
      <c r="BQ3693" s="101"/>
      <c r="BR3693" s="101"/>
      <c r="BS3693" s="101"/>
      <c r="BT3693" s="101"/>
      <c r="BU3693" s="101"/>
      <c r="BV3693" s="101"/>
      <c r="BW3693" s="101"/>
      <c r="BX3693" s="101"/>
      <c r="BY3693" s="101"/>
      <c r="BZ3693" s="101"/>
      <c r="CA3693" s="101"/>
      <c r="CB3693" s="101"/>
      <c r="CC3693" s="101"/>
      <c r="CD3693" s="101"/>
      <c r="CE3693" s="101"/>
      <c r="CF3693" s="101"/>
      <c r="CG3693" s="37" t="e">
        <f>VLOOKUP(Table_1[[#This Row],[EAN]],'[1]Planilha1'!$E:$R,13,0)</f>
        <v>#N/A</v>
      </c>
    </row>
    <row r="3694" ht="15" hidden="1">
      <c r="A3694" s="7"/>
      <c r="B3694" s="84" t="s">
        <v>2735</v>
      </c>
      <c r="C3694" s="75">
        <v>223079</v>
      </c>
      <c r="D3694" s="75"/>
      <c r="E3694" s="85">
        <v>7891000314555</v>
      </c>
      <c r="F3694" s="86" t="s">
        <v>4224</v>
      </c>
      <c r="G3694" s="75" t="s">
        <v>21</v>
      </c>
      <c r="H3694" s="75">
        <v>3960</v>
      </c>
      <c r="I3694" s="87" t="e">
        <v>#N/A</v>
      </c>
      <c r="J3694" s="75" t="s">
        <v>1534</v>
      </c>
      <c r="K3694" s="88" t="s">
        <v>84</v>
      </c>
      <c r="L3694" s="88">
        <v>24</v>
      </c>
      <c r="M3694" s="88">
        <v>0</v>
      </c>
      <c r="N3694" s="75" t="s">
        <v>85</v>
      </c>
      <c r="O3694" s="75"/>
      <c r="P3694" s="106"/>
      <c r="Q3694" s="90">
        <f>(17/100+7.6/100+1.65/100)*P3694</f>
        <v>0</v>
      </c>
      <c r="R3694" s="104"/>
      <c r="S3694" s="104"/>
      <c r="T3694" s="104"/>
      <c r="U3694" s="104"/>
      <c r="V3694" s="90">
        <f>+P3694-Q3694+R3694+S3694+T3694+U3694</f>
        <v>0</v>
      </c>
      <c r="W3694" s="91">
        <f>(1.02/100)</f>
        <v>1.02E-2</v>
      </c>
      <c r="X3694" s="91">
        <v>4.8E-3</v>
      </c>
      <c r="Y3694" s="91">
        <v>0.17</v>
      </c>
      <c r="Z3694" s="91">
        <v>1.65E-2</v>
      </c>
      <c r="AA3694" s="91">
        <v>7.6E-2</v>
      </c>
      <c r="AB3694" s="91">
        <f>SUM(W3694:AA3694)</f>
        <v>0.2775</v>
      </c>
      <c r="AC3694" s="75">
        <v>12</v>
      </c>
      <c r="AD3694" s="92">
        <f>IF(AL3694="","",+AC3694*AL3694)</f>
      </c>
      <c r="AE3694" s="93">
        <f>IF(AL3694="","",+AL3694*AB3694)</f>
      </c>
      <c r="AF3694" s="92">
        <f>IF(AL3694="","",+AL3694-AE3694)</f>
      </c>
      <c r="AG3694" s="93">
        <f>+V3694</f>
        <v>0</v>
      </c>
      <c r="AH3694" s="92">
        <f>IF(AF3694="","",+AF3694-AG3694)</f>
      </c>
      <c r="AI3694" s="92">
        <f>IF(AH3694="","",+AH3694*AC3694)</f>
      </c>
      <c r="AJ3694" s="93"/>
      <c r="AK3694" s="94">
        <v>0.33</v>
      </c>
      <c r="AL3694" s="93">
        <f>IF(V3694=0,"",V3694/(1-AB3694-AK3694))</f>
      </c>
      <c r="AM3694" s="95">
        <v>0.33</v>
      </c>
      <c r="AN3694" s="93">
        <f>IF(V3694=0,"",V3694/(1-AB3694-AM3694))</f>
      </c>
      <c r="AO3694" s="96">
        <v>1.2</v>
      </c>
      <c r="AP3694" s="93">
        <f>IF(BD!AJ3694="","",BD!AJ3694*BD!AO3694)</f>
      </c>
      <c r="AQ3694" s="91">
        <f>BD!AM3694/BD!AK3694-1</f>
        <v>0</v>
      </c>
      <c r="AR3694" s="91">
        <f>IF(BD!AN3694="","",IF(BD!AJ3694="","",BD!AN3694/BD!AJ3694-1))</f>
      </c>
      <c r="AS3694" s="91">
        <f>IF(BD!AN3694="","",IF(BD!AN3694&lt;BD!AL3694,"ABAIXO DA META","DENTRO DA META"))</f>
      </c>
      <c r="AT3694" s="91" t="str">
        <f>IF(BD!AJ3694="","EM ANÁLISE",IF(BD!AP3694&gt;=BD!AN3694,"GO", "NO GO"))</f>
        <v>EM ANÁLISE</v>
      </c>
      <c r="AU3694" s="97">
        <f>IF(AN3694="","",+BD!$AN3694-AJ3694)</f>
      </c>
      <c r="AV3694" s="98"/>
      <c r="AW3694" s="90">
        <f>BD!P3694*BD!AC3694</f>
        <v>0</v>
      </c>
      <c r="AX3694" s="90">
        <f>BD!V3694*BD!AC3694</f>
        <v>0</v>
      </c>
      <c r="AY3694" s="90">
        <f>IF(BD!AN3694="","",BD!AN3694*BD!AC3694)</f>
      </c>
      <c r="AZ3694" s="75" t="s">
        <v>123</v>
      </c>
      <c r="BA3694" s="75" t="s">
        <v>124</v>
      </c>
      <c r="BB3694" s="75">
        <v>1</v>
      </c>
      <c r="BC3694" s="75" t="s">
        <v>125</v>
      </c>
      <c r="BD3694" s="104"/>
      <c r="BE3694" s="104"/>
      <c r="BF3694" s="101"/>
      <c r="BG3694" s="101"/>
      <c r="BH3694" s="101"/>
      <c r="BI3694" s="101"/>
      <c r="BJ3694" s="101"/>
      <c r="BK3694" s="101"/>
      <c r="BL3694" s="101"/>
      <c r="BM3694" s="101"/>
      <c r="BN3694" s="101"/>
      <c r="BO3694" s="103"/>
      <c r="BP3694" s="101"/>
      <c r="BQ3694" s="101"/>
      <c r="BR3694" s="101"/>
      <c r="BS3694" s="101"/>
      <c r="BT3694" s="101"/>
      <c r="BU3694" s="101"/>
      <c r="BV3694" s="101"/>
      <c r="BW3694" s="101"/>
      <c r="BX3694" s="101"/>
      <c r="BY3694" s="101"/>
      <c r="BZ3694" s="101"/>
      <c r="CA3694" s="101"/>
      <c r="CB3694" s="101"/>
      <c r="CC3694" s="101"/>
      <c r="CD3694" s="101"/>
      <c r="CE3694" s="101"/>
      <c r="CF3694" s="101"/>
      <c r="CG3694" s="37" t="e">
        <f>VLOOKUP(Table_1[[#This Row],[EAN]],'[1]Planilha1'!$E:$R,13,0)</f>
        <v>#N/A</v>
      </c>
    </row>
    <row r="3695" ht="15" hidden="1">
      <c r="A3695" s="7"/>
      <c r="B3695" s="84" t="s">
        <v>2735</v>
      </c>
      <c r="C3695" s="75">
        <v>223080</v>
      </c>
      <c r="D3695" s="75">
        <v>12435369</v>
      </c>
      <c r="E3695" s="85">
        <v>7891000301517</v>
      </c>
      <c r="F3695" s="86" t="s">
        <v>4225</v>
      </c>
      <c r="G3695" s="75" t="s">
        <v>21</v>
      </c>
      <c r="H3695" s="75">
        <v>3960</v>
      </c>
      <c r="I3695" s="87" t="e">
        <v>#N/A</v>
      </c>
      <c r="J3695" s="75" t="s">
        <v>1534</v>
      </c>
      <c r="K3695" s="88" t="s">
        <v>84</v>
      </c>
      <c r="L3695" s="88">
        <v>24</v>
      </c>
      <c r="M3695" s="88">
        <v>0</v>
      </c>
      <c r="N3695" s="75" t="s">
        <v>85</v>
      </c>
      <c r="O3695" s="75" t="s">
        <v>122</v>
      </c>
      <c r="P3695" s="106">
        <v>6.4937499999999995</v>
      </c>
      <c r="Q3695" s="90">
        <f>(17/100+7.6/100+1.65/100)*P3695</f>
        <v>1.704609375</v>
      </c>
      <c r="R3695" s="104"/>
      <c r="S3695" s="104"/>
      <c r="T3695" s="104"/>
      <c r="U3695" s="104"/>
      <c r="V3695" s="90">
        <f>+P3695-Q3695+R3695+S3695+T3695+U3695</f>
        <v>4.789140625</v>
      </c>
      <c r="W3695" s="91">
        <f>(1.02/100)</f>
        <v>1.02E-2</v>
      </c>
      <c r="X3695" s="91">
        <v>4.8E-3</v>
      </c>
      <c r="Y3695" s="91">
        <v>0.17</v>
      </c>
      <c r="Z3695" s="91">
        <v>1.65E-2</v>
      </c>
      <c r="AA3695" s="91">
        <v>7.6E-2</v>
      </c>
      <c r="AB3695" s="91">
        <f>SUM(W3695:AA3695)</f>
        <v>0.2775</v>
      </c>
      <c r="AC3695" s="75">
        <v>12</v>
      </c>
      <c r="AD3695" s="92">
        <f>IF(AL3695="","",+AC3695*AL3695)</f>
        <v>146.41958598726117</v>
      </c>
      <c r="AE3695" s="93">
        <f>IF(AL3695="","",+AL3695*AB3695)</f>
        <v>3.385952925955415</v>
      </c>
      <c r="AF3695" s="92">
        <f>IF(AL3695="","",+AL3695-AE3695)</f>
        <v>8.815679239649683</v>
      </c>
      <c r="AG3695" s="93">
        <f>+V3695</f>
        <v>4.789140625</v>
      </c>
      <c r="AH3695" s="92">
        <f>IF(AF3695="","",+AF3695-AG3695)</f>
        <v>4.026538614649683</v>
      </c>
      <c r="AI3695" s="92">
        <f>IF(AH3695="","",+AH3695*AC3695)</f>
        <v>48.31846337579619</v>
      </c>
      <c r="AJ3695" s="93">
        <v>12.201632165605098</v>
      </c>
      <c r="AK3695" s="94">
        <v>0.33</v>
      </c>
      <c r="AL3695" s="93">
        <f>IF(V3695=0,"",V3695/(1-AB3695-AK3695))</f>
        <v>12.201632165605098</v>
      </c>
      <c r="AM3695" s="95">
        <v>0.33</v>
      </c>
      <c r="AN3695" s="93">
        <f>IF(V3695=0,"",V3695/(1-AB3695-AM3695))</f>
        <v>12.201632165605098</v>
      </c>
      <c r="AO3695" s="96">
        <v>1.2</v>
      </c>
      <c r="AP3695" s="93">
        <f>IF(BD!AJ3695="","",BD!AJ3695*BD!AO3695)</f>
        <v>14.641958598726116</v>
      </c>
      <c r="AQ3695" s="91">
        <f>BD!AM3695/BD!AK3695-1</f>
        <v>0</v>
      </c>
      <c r="AR3695" s="91">
        <f>IF(BD!AN3695="","",IF(BD!AJ3695="","",BD!AN3695/BD!AJ3695-1))</f>
        <v>0</v>
      </c>
      <c r="AS3695" s="91" t="str">
        <f>IF(BD!AN3695="","",IF(BD!AN3695&lt;BD!AL3695,"ABAIXO DA META","DENTRO DA META"))</f>
        <v>DENTRO DA META</v>
      </c>
      <c r="AT3695" s="91" t="str">
        <f>IF(BD!AJ3695="","EM ANÁLISE",IF(BD!AP3695&gt;=BD!AN3695,"GO", "NO GO"))</f>
        <v>GO</v>
      </c>
      <c r="AU3695" s="97">
        <f>IF(AN3695="","",+BD!$AN3695-AJ3695)</f>
        <v>0</v>
      </c>
      <c r="AV3695" s="98"/>
      <c r="AW3695" s="90">
        <f>BD!P3695*BD!AC3695</f>
        <v>77.925</v>
      </c>
      <c r="AX3695" s="90">
        <f>BD!V3695*BD!AC3695</f>
        <v>57.4696875</v>
      </c>
      <c r="AY3695" s="90">
        <f>IF(BD!AN3695="","",BD!AN3695*BD!AC3695)</f>
        <v>146.41958598726117</v>
      </c>
      <c r="AZ3695" s="75" t="s">
        <v>5272</v>
      </c>
      <c r="BA3695" s="75" t="s">
        <v>124</v>
      </c>
      <c r="BB3695" s="75">
        <v>1</v>
      </c>
      <c r="BC3695" s="75" t="s">
        <v>125</v>
      </c>
      <c r="BD3695" s="99" t="s">
        <v>5257</v>
      </c>
      <c r="BE3695" s="100" t="s">
        <v>4</v>
      </c>
      <c r="BF3695" s="100" t="s">
        <v>4</v>
      </c>
      <c r="BG3695" s="99" t="s">
        <v>5258</v>
      </c>
      <c r="BH3695" s="101"/>
      <c r="BI3695" s="101"/>
      <c r="BJ3695" s="101"/>
      <c r="BK3695" s="101"/>
      <c r="BL3695" s="101"/>
      <c r="BM3695" s="101"/>
      <c r="BN3695" s="101"/>
      <c r="BO3695" s="103"/>
      <c r="BP3695" s="99">
        <v>140.622</v>
      </c>
      <c r="BQ3695" s="99">
        <v>121</v>
      </c>
      <c r="BR3695" s="101"/>
      <c r="BS3695" s="99" t="s">
        <v>5260</v>
      </c>
      <c r="BT3695" s="99" t="s">
        <v>5261</v>
      </c>
      <c r="BU3695" s="99">
        <v>5102</v>
      </c>
      <c r="BV3695" s="99"/>
      <c r="BW3695" s="99"/>
      <c r="BX3695" s="99"/>
      <c r="BY3695" s="99"/>
      <c r="BZ3695" s="99"/>
      <c r="CA3695" s="99"/>
      <c r="CB3695" s="99"/>
      <c r="CC3695" s="99">
        <v>102</v>
      </c>
      <c r="CD3695" s="99">
        <v>8</v>
      </c>
      <c r="CE3695" s="99">
        <v>8</v>
      </c>
      <c r="CF3695" s="99"/>
      <c r="CG3695" s="37" t="e">
        <f>VLOOKUP(Table_1[[#This Row],[EAN]],'[1]Planilha1'!$E:$R,13,0)</f>
        <v>#N/A</v>
      </c>
    </row>
    <row r="3696" ht="15" hidden="1">
      <c r="A3696" s="7"/>
      <c r="B3696" s="84" t="s">
        <v>2735</v>
      </c>
      <c r="C3696" s="75">
        <v>223081</v>
      </c>
      <c r="D3696" s="75"/>
      <c r="E3696" s="85">
        <v>7891000255421</v>
      </c>
      <c r="F3696" s="86" t="s">
        <v>4226</v>
      </c>
      <c r="G3696" s="75" t="s">
        <v>21</v>
      </c>
      <c r="H3696" s="75">
        <v>3960</v>
      </c>
      <c r="I3696" s="87" t="e">
        <v>#N/A</v>
      </c>
      <c r="J3696" s="75" t="s">
        <v>1534</v>
      </c>
      <c r="K3696" s="88" t="s">
        <v>84</v>
      </c>
      <c r="L3696" s="88">
        <v>20</v>
      </c>
      <c r="M3696" s="88">
        <v>0</v>
      </c>
      <c r="N3696" s="75" t="s">
        <v>85</v>
      </c>
      <c r="O3696" s="75"/>
      <c r="P3696" s="106"/>
      <c r="Q3696" s="90">
        <f>(17/100+7.6/100+1.65/100)*P3696</f>
        <v>0</v>
      </c>
      <c r="R3696" s="104"/>
      <c r="S3696" s="104"/>
      <c r="T3696" s="104"/>
      <c r="U3696" s="104"/>
      <c r="V3696" s="90">
        <f>+P3696-Q3696+R3696+S3696+T3696+U3696</f>
        <v>0</v>
      </c>
      <c r="W3696" s="91">
        <f>(1.02/100)</f>
        <v>1.02E-2</v>
      </c>
      <c r="X3696" s="91">
        <v>4.8E-3</v>
      </c>
      <c r="Y3696" s="91">
        <v>0.17</v>
      </c>
      <c r="Z3696" s="91">
        <v>1.65E-2</v>
      </c>
      <c r="AA3696" s="91">
        <v>7.6E-2</v>
      </c>
      <c r="AB3696" s="91">
        <f>SUM(W3696:AA3696)</f>
        <v>0.2775</v>
      </c>
      <c r="AC3696" s="75">
        <v>12</v>
      </c>
      <c r="AD3696" s="92">
        <f>IF(AL3696="","",+AC3696*AL3696)</f>
      </c>
      <c r="AE3696" s="93">
        <f>IF(AL3696="","",+AL3696*AB3696)</f>
      </c>
      <c r="AF3696" s="92">
        <f>IF(AL3696="","",+AL3696-AE3696)</f>
      </c>
      <c r="AG3696" s="93">
        <f>+V3696</f>
        <v>0</v>
      </c>
      <c r="AH3696" s="92">
        <f>IF(AF3696="","",+AF3696-AG3696)</f>
      </c>
      <c r="AI3696" s="92">
        <f>IF(AH3696="","",+AH3696*AC3696)</f>
      </c>
      <c r="AJ3696" s="93"/>
      <c r="AK3696" s="94">
        <v>0.33</v>
      </c>
      <c r="AL3696" s="93">
        <f>IF(V3696=0,"",V3696/(1-AB3696-AK3696))</f>
      </c>
      <c r="AM3696" s="95">
        <v>0.33</v>
      </c>
      <c r="AN3696" s="93">
        <f>IF(V3696=0,"",V3696/(1-AB3696-AM3696))</f>
      </c>
      <c r="AO3696" s="96">
        <v>1.2</v>
      </c>
      <c r="AP3696" s="93">
        <f>IF(BD!AJ3696="","",BD!AJ3696*BD!AO3696)</f>
      </c>
      <c r="AQ3696" s="91">
        <f>BD!AM3696/BD!AK3696-1</f>
        <v>0</v>
      </c>
      <c r="AR3696" s="91">
        <f>IF(BD!AN3696="","",IF(BD!AJ3696="","",BD!AN3696/BD!AJ3696-1))</f>
      </c>
      <c r="AS3696" s="91">
        <f>IF(BD!AN3696="","",IF(BD!AN3696&lt;BD!AL3696,"ABAIXO DA META","DENTRO DA META"))</f>
      </c>
      <c r="AT3696" s="91" t="str">
        <f>IF(BD!AJ3696="","EM ANÁLISE",IF(BD!AP3696&gt;=BD!AN3696,"GO", "NO GO"))</f>
        <v>EM ANÁLISE</v>
      </c>
      <c r="AU3696" s="97">
        <f>IF(AN3696="","",+BD!$AN3696-AJ3696)</f>
      </c>
      <c r="AV3696" s="98"/>
      <c r="AW3696" s="90">
        <f>BD!P3696*BD!AC3696</f>
        <v>0</v>
      </c>
      <c r="AX3696" s="90">
        <f>BD!V3696*BD!AC3696</f>
        <v>0</v>
      </c>
      <c r="AY3696" s="90">
        <f>IF(BD!AN3696="","",BD!AN3696*BD!AC3696)</f>
      </c>
      <c r="AZ3696" s="75" t="s">
        <v>123</v>
      </c>
      <c r="BA3696" s="75" t="s">
        <v>124</v>
      </c>
      <c r="BB3696" s="75">
        <v>1</v>
      </c>
      <c r="BC3696" s="75" t="s">
        <v>125</v>
      </c>
      <c r="BD3696" s="104"/>
      <c r="BE3696" s="104"/>
      <c r="BF3696" s="101"/>
      <c r="BG3696" s="101"/>
      <c r="BH3696" s="101"/>
      <c r="BI3696" s="101"/>
      <c r="BJ3696" s="101"/>
      <c r="BK3696" s="101"/>
      <c r="BL3696" s="101"/>
      <c r="BM3696" s="101"/>
      <c r="BN3696" s="101"/>
      <c r="BO3696" s="103"/>
      <c r="BP3696" s="101"/>
      <c r="BQ3696" s="101"/>
      <c r="BR3696" s="101"/>
      <c r="BS3696" s="101"/>
      <c r="BT3696" s="101"/>
      <c r="BU3696" s="101"/>
      <c r="BV3696" s="101"/>
      <c r="BW3696" s="101"/>
      <c r="BX3696" s="101"/>
      <c r="BY3696" s="101"/>
      <c r="BZ3696" s="101"/>
      <c r="CA3696" s="101"/>
      <c r="CB3696" s="101"/>
      <c r="CC3696" s="101"/>
      <c r="CD3696" s="101"/>
      <c r="CE3696" s="101"/>
      <c r="CF3696" s="101"/>
      <c r="CG3696" s="37" t="e">
        <f>VLOOKUP(Table_1[[#This Row],[EAN]],'[1]Planilha1'!$E:$R,13,0)</f>
        <v>#N/A</v>
      </c>
    </row>
    <row r="3697" ht="15" hidden="1">
      <c r="A3697" s="7"/>
      <c r="B3697" s="84" t="s">
        <v>2735</v>
      </c>
      <c r="C3697" s="75">
        <v>223082</v>
      </c>
      <c r="D3697" s="75">
        <v>12119720</v>
      </c>
      <c r="E3697" s="85">
        <v>7891000072899</v>
      </c>
      <c r="F3697" s="86" t="s">
        <v>4227</v>
      </c>
      <c r="G3697" s="75" t="s">
        <v>21</v>
      </c>
      <c r="H3697" s="75">
        <v>3960</v>
      </c>
      <c r="I3697" s="87" t="e">
        <v>#N/A</v>
      </c>
      <c r="J3697" s="75" t="s">
        <v>1534</v>
      </c>
      <c r="K3697" s="88" t="s">
        <v>84</v>
      </c>
      <c r="L3697" s="88">
        <v>20</v>
      </c>
      <c r="M3697" s="88">
        <v>0</v>
      </c>
      <c r="N3697" s="75" t="s">
        <v>85</v>
      </c>
      <c r="O3697" s="75" t="s">
        <v>122</v>
      </c>
      <c r="P3697" s="106">
        <v>11.458499999999999</v>
      </c>
      <c r="Q3697" s="90">
        <f>(17/100+7.6/100+1.65/100)*P3697</f>
        <v>3.0078562499999997</v>
      </c>
      <c r="R3697" s="104"/>
      <c r="S3697" s="104"/>
      <c r="T3697" s="104"/>
      <c r="U3697" s="104"/>
      <c r="V3697" s="90">
        <f>+P3697-Q3697+R3697+S3697+T3697+U3697</f>
        <v>8.45064375</v>
      </c>
      <c r="W3697" s="91">
        <f>(1.02/100)</f>
        <v>1.02E-2</v>
      </c>
      <c r="X3697" s="91">
        <v>4.8E-3</v>
      </c>
      <c r="Y3697" s="91">
        <v>0.17</v>
      </c>
      <c r="Z3697" s="91">
        <v>1.65E-2</v>
      </c>
      <c r="AA3697" s="91">
        <v>7.6E-2</v>
      </c>
      <c r="AB3697" s="91">
        <f>SUM(W3697:AA3697)</f>
        <v>0.2775</v>
      </c>
      <c r="AC3697" s="75">
        <v>12</v>
      </c>
      <c r="AD3697" s="92">
        <f>IF(AL3697="","",+AC3697*AL3697)</f>
        <v>258.3636305732485</v>
      </c>
      <c r="AE3697" s="93">
        <f>IF(AL3697="","",+AL3697*AB3697)</f>
        <v>5.974658957006372</v>
      </c>
      <c r="AF3697" s="92">
        <f>IF(AL3697="","",+AL3697-AE3697)</f>
        <v>15.555643590764333</v>
      </c>
      <c r="AG3697" s="93">
        <f>+V3697</f>
        <v>8.45064375</v>
      </c>
      <c r="AH3697" s="92">
        <f>IF(AF3697="","",+AF3697-AG3697)</f>
        <v>7.104999840764334</v>
      </c>
      <c r="AI3697" s="92">
        <f>IF(AH3697="","",+AH3697*AC3697)</f>
        <v>85.259998089172</v>
      </c>
      <c r="AJ3697" s="93">
        <v>21.530302547770706</v>
      </c>
      <c r="AK3697" s="94">
        <v>0.33</v>
      </c>
      <c r="AL3697" s="93">
        <f>IF(V3697=0,"",V3697/(1-AB3697-AK3697))</f>
        <v>21.530302547770706</v>
      </c>
      <c r="AM3697" s="95">
        <v>0.33</v>
      </c>
      <c r="AN3697" s="93">
        <f>IF(V3697=0,"",V3697/(1-AB3697-AM3697))</f>
        <v>21.530302547770706</v>
      </c>
      <c r="AO3697" s="96">
        <v>1.2</v>
      </c>
      <c r="AP3697" s="93">
        <f>IF(BD!AJ3697="","",BD!AJ3697*BD!AO3697)</f>
        <v>25.836363057324846</v>
      </c>
      <c r="AQ3697" s="91">
        <f>BD!AM3697/BD!AK3697-1</f>
        <v>0</v>
      </c>
      <c r="AR3697" s="91">
        <f>IF(BD!AN3697="","",IF(BD!AJ3697="","",BD!AN3697/BD!AJ3697-1))</f>
        <v>0</v>
      </c>
      <c r="AS3697" s="91" t="str">
        <f>IF(BD!AN3697="","",IF(BD!AN3697&lt;BD!AL3697,"ABAIXO DA META","DENTRO DA META"))</f>
        <v>DENTRO DA META</v>
      </c>
      <c r="AT3697" s="91" t="str">
        <f>IF(BD!AJ3697="","EM ANÁLISE",IF(BD!AP3697&gt;=BD!AN3697,"GO", "NO GO"))</f>
        <v>GO</v>
      </c>
      <c r="AU3697" s="97">
        <f>IF(AN3697="","",+BD!$AN3697-AJ3697)</f>
        <v>0</v>
      </c>
      <c r="AV3697" s="98"/>
      <c r="AW3697" s="90">
        <f>BD!P3697*BD!AC3697</f>
        <v>137.50199999999998</v>
      </c>
      <c r="AX3697" s="90">
        <f>BD!V3697*BD!AC3697</f>
        <v>101.407725</v>
      </c>
      <c r="AY3697" s="90">
        <f>IF(BD!AN3697="","",BD!AN3697*BD!AC3697)</f>
        <v>258.3636305732485</v>
      </c>
      <c r="AZ3697" s="75" t="s">
        <v>5272</v>
      </c>
      <c r="BA3697" s="75" t="s">
        <v>124</v>
      </c>
      <c r="BB3697" s="75">
        <v>1</v>
      </c>
      <c r="BC3697" s="75" t="s">
        <v>125</v>
      </c>
      <c r="BD3697" s="99" t="s">
        <v>5257</v>
      </c>
      <c r="BE3697" s="100" t="s">
        <v>4</v>
      </c>
      <c r="BF3697" s="100" t="s">
        <v>4</v>
      </c>
      <c r="BG3697" s="99" t="s">
        <v>5258</v>
      </c>
      <c r="BH3697" s="101"/>
      <c r="BI3697" s="101"/>
      <c r="BJ3697" s="101"/>
      <c r="BK3697" s="101"/>
      <c r="BL3697" s="101"/>
      <c r="BM3697" s="101"/>
      <c r="BN3697" s="101"/>
      <c r="BO3697" s="103"/>
      <c r="BP3697" s="99">
        <v>140.622</v>
      </c>
      <c r="BQ3697" s="99">
        <v>121</v>
      </c>
      <c r="BR3697" s="101"/>
      <c r="BS3697" s="99" t="s">
        <v>5260</v>
      </c>
      <c r="BT3697" s="99" t="s">
        <v>5261</v>
      </c>
      <c r="BU3697" s="99">
        <v>5102</v>
      </c>
      <c r="BV3697" s="99"/>
      <c r="BW3697" s="99"/>
      <c r="BX3697" s="99"/>
      <c r="BY3697" s="99"/>
      <c r="BZ3697" s="99"/>
      <c r="CA3697" s="99"/>
      <c r="CB3697" s="99"/>
      <c r="CC3697" s="99">
        <v>102</v>
      </c>
      <c r="CD3697" s="99">
        <v>8</v>
      </c>
      <c r="CE3697" s="99">
        <v>8</v>
      </c>
      <c r="CF3697" s="99"/>
      <c r="CG3697" s="37" t="e">
        <f>VLOOKUP(Table_1[[#This Row],[EAN]],'[1]Planilha1'!$E:$R,13,0)</f>
        <v>#N/A</v>
      </c>
    </row>
    <row r="3698" ht="15" hidden="1">
      <c r="A3698" s="7"/>
      <c r="B3698" s="84" t="s">
        <v>2735</v>
      </c>
      <c r="C3698" s="75">
        <v>223083</v>
      </c>
      <c r="D3698" s="75"/>
      <c r="E3698" s="85">
        <v>7891000255445</v>
      </c>
      <c r="F3698" s="86" t="s">
        <v>4228</v>
      </c>
      <c r="G3698" s="75" t="s">
        <v>21</v>
      </c>
      <c r="H3698" s="75">
        <v>3960</v>
      </c>
      <c r="I3698" s="87" t="e">
        <v>#N/A</v>
      </c>
      <c r="J3698" s="75" t="s">
        <v>1534</v>
      </c>
      <c r="K3698" s="88" t="s">
        <v>84</v>
      </c>
      <c r="L3698" s="88">
        <v>20</v>
      </c>
      <c r="M3698" s="88">
        <v>0</v>
      </c>
      <c r="N3698" s="75" t="s">
        <v>85</v>
      </c>
      <c r="O3698" s="75"/>
      <c r="P3698" s="106"/>
      <c r="Q3698" s="90">
        <f>(17/100+7.6/100+1.65/100)*P3698</f>
        <v>0</v>
      </c>
      <c r="R3698" s="104"/>
      <c r="S3698" s="104"/>
      <c r="T3698" s="104"/>
      <c r="U3698" s="104"/>
      <c r="V3698" s="90">
        <f>+P3698-Q3698+R3698+S3698+T3698+U3698</f>
        <v>0</v>
      </c>
      <c r="W3698" s="91">
        <f>(1.02/100)</f>
        <v>1.02E-2</v>
      </c>
      <c r="X3698" s="91">
        <v>4.8E-3</v>
      </c>
      <c r="Y3698" s="91">
        <v>0.17</v>
      </c>
      <c r="Z3698" s="91">
        <v>1.65E-2</v>
      </c>
      <c r="AA3698" s="91">
        <v>7.6E-2</v>
      </c>
      <c r="AB3698" s="91">
        <f>SUM(W3698:AA3698)</f>
        <v>0.2775</v>
      </c>
      <c r="AC3698" s="75">
        <v>12</v>
      </c>
      <c r="AD3698" s="92">
        <f>IF(AL3698="","",+AC3698*AL3698)</f>
      </c>
      <c r="AE3698" s="93">
        <f>IF(AL3698="","",+AL3698*AB3698)</f>
      </c>
      <c r="AF3698" s="92">
        <f>IF(AL3698="","",+AL3698-AE3698)</f>
      </c>
      <c r="AG3698" s="93">
        <f>+V3698</f>
        <v>0</v>
      </c>
      <c r="AH3698" s="92">
        <f>IF(AF3698="","",+AF3698-AG3698)</f>
      </c>
      <c r="AI3698" s="92">
        <f>IF(AH3698="","",+AH3698*AC3698)</f>
      </c>
      <c r="AJ3698" s="93"/>
      <c r="AK3698" s="94">
        <v>0.33</v>
      </c>
      <c r="AL3698" s="93">
        <f>IF(V3698=0,"",V3698/(1-AB3698-AK3698))</f>
      </c>
      <c r="AM3698" s="95">
        <v>0.33</v>
      </c>
      <c r="AN3698" s="93">
        <f>IF(V3698=0,"",V3698/(1-AB3698-AM3698))</f>
      </c>
      <c r="AO3698" s="96">
        <v>1.2</v>
      </c>
      <c r="AP3698" s="93">
        <f>IF(BD!AJ3698="","",BD!AJ3698*BD!AO3698)</f>
      </c>
      <c r="AQ3698" s="91">
        <f>BD!AM3698/BD!AK3698-1</f>
        <v>0</v>
      </c>
      <c r="AR3698" s="91">
        <f>IF(BD!AN3698="","",IF(BD!AJ3698="","",BD!AN3698/BD!AJ3698-1))</f>
      </c>
      <c r="AS3698" s="91">
        <f>IF(BD!AN3698="","",IF(BD!AN3698&lt;BD!AL3698,"ABAIXO DA META","DENTRO DA META"))</f>
      </c>
      <c r="AT3698" s="91" t="str">
        <f>IF(BD!AJ3698="","EM ANÁLISE",IF(BD!AP3698&gt;=BD!AN3698,"GO", "NO GO"))</f>
        <v>EM ANÁLISE</v>
      </c>
      <c r="AU3698" s="97">
        <f>IF(AN3698="","",+BD!$AN3698-AJ3698)</f>
      </c>
      <c r="AV3698" s="98"/>
      <c r="AW3698" s="90">
        <f>BD!P3698*BD!AC3698</f>
        <v>0</v>
      </c>
      <c r="AX3698" s="90">
        <f>BD!V3698*BD!AC3698</f>
        <v>0</v>
      </c>
      <c r="AY3698" s="90">
        <f>IF(BD!AN3698="","",BD!AN3698*BD!AC3698)</f>
      </c>
      <c r="AZ3698" s="75" t="s">
        <v>123</v>
      </c>
      <c r="BA3698" s="75" t="s">
        <v>124</v>
      </c>
      <c r="BB3698" s="75">
        <v>1</v>
      </c>
      <c r="BC3698" s="75" t="s">
        <v>125</v>
      </c>
      <c r="BD3698" s="104"/>
      <c r="BE3698" s="104"/>
      <c r="BF3698" s="101"/>
      <c r="BG3698" s="101"/>
      <c r="BH3698" s="101"/>
      <c r="BI3698" s="101"/>
      <c r="BJ3698" s="101"/>
      <c r="BK3698" s="101"/>
      <c r="BL3698" s="101"/>
      <c r="BM3698" s="101"/>
      <c r="BN3698" s="101"/>
      <c r="BO3698" s="103"/>
      <c r="BP3698" s="101"/>
      <c r="BQ3698" s="101"/>
      <c r="BR3698" s="101"/>
      <c r="BS3698" s="101"/>
      <c r="BT3698" s="101"/>
      <c r="BU3698" s="101"/>
      <c r="BV3698" s="101"/>
      <c r="BW3698" s="101"/>
      <c r="BX3698" s="101"/>
      <c r="BY3698" s="101"/>
      <c r="BZ3698" s="101"/>
      <c r="CA3698" s="101"/>
      <c r="CB3698" s="101"/>
      <c r="CC3698" s="101"/>
      <c r="CD3698" s="101"/>
      <c r="CE3698" s="101"/>
      <c r="CF3698" s="101"/>
      <c r="CG3698" s="37" t="e">
        <f>VLOOKUP(Table_1[[#This Row],[EAN]],'[1]Planilha1'!$E:$R,13,0)</f>
        <v>#N/A</v>
      </c>
    </row>
    <row r="3699" ht="15" hidden="1">
      <c r="A3699" s="7"/>
      <c r="B3699" s="84" t="s">
        <v>2735</v>
      </c>
      <c r="C3699" s="75">
        <v>223084</v>
      </c>
      <c r="D3699" s="75">
        <v>12402771</v>
      </c>
      <c r="E3699" s="85">
        <v>7891000279809</v>
      </c>
      <c r="F3699" s="86" t="s">
        <v>4229</v>
      </c>
      <c r="G3699" s="75" t="s">
        <v>21</v>
      </c>
      <c r="H3699" s="75">
        <v>3960</v>
      </c>
      <c r="I3699" s="87" t="e">
        <v>#N/A</v>
      </c>
      <c r="J3699" s="75" t="s">
        <v>1534</v>
      </c>
      <c r="K3699" s="88" t="s">
        <v>84</v>
      </c>
      <c r="L3699" s="88">
        <v>24</v>
      </c>
      <c r="M3699" s="88">
        <v>0</v>
      </c>
      <c r="N3699" s="75" t="s">
        <v>85</v>
      </c>
      <c r="O3699" s="75" t="s">
        <v>122</v>
      </c>
      <c r="P3699" s="106">
        <v>7.221666666666667</v>
      </c>
      <c r="Q3699" s="90">
        <f>(17/100+7.6/100+1.65/100)*P3699</f>
        <v>1.8956875000000002</v>
      </c>
      <c r="R3699" s="104"/>
      <c r="S3699" s="104"/>
      <c r="T3699" s="104"/>
      <c r="U3699" s="104"/>
      <c r="V3699" s="90">
        <f>+P3699-Q3699+R3699+S3699+T3699+U3699</f>
        <v>5.3259791666666665</v>
      </c>
      <c r="W3699" s="91">
        <f>(1.02/100)</f>
        <v>1.02E-2</v>
      </c>
      <c r="X3699" s="91">
        <v>4.8E-3</v>
      </c>
      <c r="Y3699" s="91">
        <v>0.17</v>
      </c>
      <c r="Z3699" s="91">
        <v>1.65E-2</v>
      </c>
      <c r="AA3699" s="91">
        <v>7.6E-2</v>
      </c>
      <c r="AB3699" s="91">
        <f>SUM(W3699:AA3699)</f>
        <v>0.2775</v>
      </c>
      <c r="AC3699" s="75">
        <v>12</v>
      </c>
      <c r="AD3699" s="92">
        <f>IF(AL3699="","",+AC3699*AL3699)</f>
        <v>162.83248407643316</v>
      </c>
      <c r="AE3699" s="93">
        <f>IF(AL3699="","",+AL3699*AB3699)</f>
        <v>3.765501194267517</v>
      </c>
      <c r="AF3699" s="92">
        <f>IF(AL3699="","",+AL3699-AE3699)</f>
        <v>9.803872478768579</v>
      </c>
      <c r="AG3699" s="93">
        <f>+V3699</f>
        <v>5.3259791666666665</v>
      </c>
      <c r="AH3699" s="92">
        <f>IF(AF3699="","",+AF3699-AG3699)</f>
        <v>4.477893312101912</v>
      </c>
      <c r="AI3699" s="92">
        <f>IF(AH3699="","",+AH3699*AC3699)</f>
        <v>53.73471974522295</v>
      </c>
      <c r="AJ3699" s="93">
        <v>10.28</v>
      </c>
      <c r="AK3699" s="94">
        <v>0.33</v>
      </c>
      <c r="AL3699" s="93">
        <f>IF(V3699=0,"",V3699/(1-AB3699-AK3699))</f>
        <v>13.569373673036097</v>
      </c>
      <c r="AM3699" s="95">
        <v>0.33</v>
      </c>
      <c r="AN3699" s="93">
        <f>IF(V3699=0,"",V3699/(1-AB3699-AM3699))</f>
        <v>13.569373673036097</v>
      </c>
      <c r="AO3699" s="96">
        <v>1.2</v>
      </c>
      <c r="AP3699" s="93">
        <f>IF(BD!AJ3699="","",BD!AJ3699*BD!AO3699)</f>
        <v>12.335999999999999</v>
      </c>
      <c r="AQ3699" s="91">
        <f>BD!AM3699/BD!AK3699-1</f>
        <v>0</v>
      </c>
      <c r="AR3699" s="91">
        <f>IF(BD!AN3699="","",IF(BD!AJ3699="","",BD!AN3699/BD!AJ3699-1))</f>
        <v>0.31997798375837516</v>
      </c>
      <c r="AS3699" s="91" t="str">
        <f>IF(BD!AN3699="","",IF(BD!AN3699&lt;BD!AL3699,"ABAIXO DA META","DENTRO DA META"))</f>
        <v>DENTRO DA META</v>
      </c>
      <c r="AT3699" s="91" t="str">
        <f>IF(BD!AJ3699="","EM ANÁLISE",IF(BD!AP3699&gt;=BD!AN3699,"GO", "NO GO"))</f>
        <v>NO GO</v>
      </c>
      <c r="AU3699" s="97">
        <f>IF(AN3699="","",+BD!$AN3699-AJ3699)</f>
        <v>3.2893736730360974</v>
      </c>
      <c r="AV3699" s="98"/>
      <c r="AW3699" s="90">
        <f>BD!P3699*BD!AC3699</f>
        <v>86.66</v>
      </c>
      <c r="AX3699" s="90">
        <f>BD!V3699*BD!AC3699</f>
        <v>63.91175</v>
      </c>
      <c r="AY3699" s="90">
        <f>IF(BD!AN3699="","",BD!AN3699*BD!AC3699)</f>
        <v>162.83248407643316</v>
      </c>
      <c r="AZ3699" s="75" t="s">
        <v>5272</v>
      </c>
      <c r="BA3699" s="75" t="s">
        <v>124</v>
      </c>
      <c r="BB3699" s="75">
        <v>1</v>
      </c>
      <c r="BC3699" s="75" t="s">
        <v>125</v>
      </c>
      <c r="BD3699" s="99" t="s">
        <v>5257</v>
      </c>
      <c r="BE3699" s="100" t="s">
        <v>4</v>
      </c>
      <c r="BF3699" s="100" t="s">
        <v>4</v>
      </c>
      <c r="BG3699" s="99" t="s">
        <v>5258</v>
      </c>
      <c r="BH3699" s="101"/>
      <c r="BI3699" s="101"/>
      <c r="BJ3699" s="101"/>
      <c r="BK3699" s="101"/>
      <c r="BL3699" s="101"/>
      <c r="BM3699" s="101"/>
      <c r="BN3699" s="101"/>
      <c r="BO3699" s="103"/>
      <c r="BP3699" s="99">
        <v>140.622</v>
      </c>
      <c r="BQ3699" s="99">
        <v>121</v>
      </c>
      <c r="BR3699" s="101"/>
      <c r="BS3699" s="99" t="s">
        <v>5260</v>
      </c>
      <c r="BT3699" s="99" t="s">
        <v>5261</v>
      </c>
      <c r="BU3699" s="99">
        <v>5102</v>
      </c>
      <c r="BV3699" s="99"/>
      <c r="BW3699" s="99"/>
      <c r="BX3699" s="99"/>
      <c r="BY3699" s="99"/>
      <c r="BZ3699" s="99"/>
      <c r="CA3699" s="99"/>
      <c r="CB3699" s="99"/>
      <c r="CC3699" s="99">
        <v>102</v>
      </c>
      <c r="CD3699" s="99">
        <v>8</v>
      </c>
      <c r="CE3699" s="99">
        <v>8</v>
      </c>
      <c r="CF3699" s="99"/>
      <c r="CG3699" s="37" t="e">
        <f>VLOOKUP(Table_1[[#This Row],[EAN]],'[1]Planilha1'!$E:$R,13,0)</f>
        <v>#N/A</v>
      </c>
    </row>
    <row r="3700" ht="15" hidden="1">
      <c r="A3700" s="7"/>
      <c r="B3700" s="84" t="s">
        <v>2735</v>
      </c>
      <c r="C3700" s="75">
        <v>223085</v>
      </c>
      <c r="D3700" s="75">
        <v>12307594</v>
      </c>
      <c r="E3700" s="85">
        <v>7891000050927</v>
      </c>
      <c r="F3700" s="86" t="s">
        <v>4230</v>
      </c>
      <c r="G3700" s="75" t="s">
        <v>21</v>
      </c>
      <c r="H3700" s="75">
        <v>3960</v>
      </c>
      <c r="I3700" s="87" t="e">
        <v>#N/A</v>
      </c>
      <c r="J3700" s="75" t="s">
        <v>1534</v>
      </c>
      <c r="K3700" s="88" t="s">
        <v>84</v>
      </c>
      <c r="L3700" s="88">
        <v>20</v>
      </c>
      <c r="M3700" s="88">
        <v>0</v>
      </c>
      <c r="N3700" s="75" t="s">
        <v>85</v>
      </c>
      <c r="O3700" s="75" t="s">
        <v>122</v>
      </c>
      <c r="P3700" s="106">
        <v>3.5595</v>
      </c>
      <c r="Q3700" s="90">
        <f>(17/100+7.6/100+1.65/100)*P3700</f>
        <v>0.93436875</v>
      </c>
      <c r="R3700" s="104"/>
      <c r="S3700" s="104"/>
      <c r="T3700" s="104"/>
      <c r="U3700" s="104"/>
      <c r="V3700" s="90">
        <f>+P3700-Q3700+R3700+S3700+T3700+U3700</f>
        <v>2.62513125</v>
      </c>
      <c r="W3700" s="91">
        <f>(1.02/100)</f>
        <v>1.02E-2</v>
      </c>
      <c r="X3700" s="91">
        <v>4.8E-3</v>
      </c>
      <c r="Y3700" s="91">
        <v>0.17</v>
      </c>
      <c r="Z3700" s="91">
        <v>1.65E-2</v>
      </c>
      <c r="AA3700" s="91">
        <v>7.6E-2</v>
      </c>
      <c r="AB3700" s="91">
        <f>SUM(W3700:AA3700)</f>
        <v>0.2775</v>
      </c>
      <c r="AC3700" s="75">
        <v>12</v>
      </c>
      <c r="AD3700" s="92">
        <f>IF(AL3700="","",+AC3700*AL3700)</f>
        <v>80.25878980891721</v>
      </c>
      <c r="AE3700" s="93">
        <f>IF(AL3700="","",+AL3700*AB3700)</f>
        <v>1.8559845143312106</v>
      </c>
      <c r="AF3700" s="92">
        <f>IF(AL3700="","",+AL3700-AE3700)</f>
        <v>4.832247969745223</v>
      </c>
      <c r="AG3700" s="93">
        <f>+V3700</f>
        <v>2.62513125</v>
      </c>
      <c r="AH3700" s="92">
        <f>IF(AF3700="","",+AF3700-AG3700)</f>
        <v>2.2071167197452235</v>
      </c>
      <c r="AI3700" s="92">
        <f>IF(AH3700="","",+AH3700*AC3700)</f>
        <v>26.485400636942682</v>
      </c>
      <c r="AJ3700" s="93">
        <v>5</v>
      </c>
      <c r="AK3700" s="94">
        <v>0.33</v>
      </c>
      <c r="AL3700" s="93">
        <f>IF(V3700=0,"",V3700/(1-AB3700-AK3700))</f>
        <v>6.688232484076434</v>
      </c>
      <c r="AM3700" s="95">
        <v>0.33</v>
      </c>
      <c r="AN3700" s="93">
        <f>IF(V3700=0,"",V3700/(1-AB3700-AM3700))</f>
        <v>6.688232484076434</v>
      </c>
      <c r="AO3700" s="96">
        <v>1.2</v>
      </c>
      <c r="AP3700" s="93">
        <f>IF(BD!AJ3700="","",BD!AJ3700*BD!AO3700)</f>
        <v>6</v>
      </c>
      <c r="AQ3700" s="91">
        <f>BD!AM3700/BD!AK3700-1</f>
        <v>0</v>
      </c>
      <c r="AR3700" s="91">
        <f>IF(BD!AN3700="","",IF(BD!AJ3700="","",BD!AN3700/BD!AJ3700-1))</f>
        <v>0.3376464968152868</v>
      </c>
      <c r="AS3700" s="91" t="str">
        <f>IF(BD!AN3700="","",IF(BD!AN3700&lt;BD!AL3700,"ABAIXO DA META","DENTRO DA META"))</f>
        <v>DENTRO DA META</v>
      </c>
      <c r="AT3700" s="91" t="str">
        <f>IF(BD!AJ3700="","EM ANÁLISE",IF(BD!AP3700&gt;=BD!AN3700,"GO", "NO GO"))</f>
        <v>NO GO</v>
      </c>
      <c r="AU3700" s="97">
        <f>IF(AN3700="","",+BD!$AN3700-AJ3700)</f>
        <v>1.6882324840764342</v>
      </c>
      <c r="AV3700" s="98"/>
      <c r="AW3700" s="90">
        <f>BD!P3700*BD!AC3700</f>
        <v>42.714</v>
      </c>
      <c r="AX3700" s="90">
        <f>BD!V3700*BD!AC3700</f>
        <v>31.501575</v>
      </c>
      <c r="AY3700" s="90">
        <f>IF(BD!AN3700="","",BD!AN3700*BD!AC3700)</f>
        <v>80.25878980891721</v>
      </c>
      <c r="AZ3700" s="75" t="s">
        <v>5272</v>
      </c>
      <c r="BA3700" s="75" t="s">
        <v>124</v>
      </c>
      <c r="BB3700" s="75">
        <v>1</v>
      </c>
      <c r="BC3700" s="75" t="s">
        <v>125</v>
      </c>
      <c r="BD3700" s="99" t="s">
        <v>5257</v>
      </c>
      <c r="BE3700" s="100" t="s">
        <v>4</v>
      </c>
      <c r="BF3700" s="100" t="s">
        <v>4</v>
      </c>
      <c r="BG3700" s="99" t="s">
        <v>5258</v>
      </c>
      <c r="BH3700" s="101"/>
      <c r="BI3700" s="101"/>
      <c r="BJ3700" s="101"/>
      <c r="BK3700" s="101"/>
      <c r="BL3700" s="101"/>
      <c r="BM3700" s="101"/>
      <c r="BN3700" s="101"/>
      <c r="BO3700" s="103"/>
      <c r="BP3700" s="99">
        <v>140.622</v>
      </c>
      <c r="BQ3700" s="99">
        <v>121</v>
      </c>
      <c r="BR3700" s="101"/>
      <c r="BS3700" s="99" t="s">
        <v>5260</v>
      </c>
      <c r="BT3700" s="99" t="s">
        <v>5261</v>
      </c>
      <c r="BU3700" s="99">
        <v>5102</v>
      </c>
      <c r="BV3700" s="99"/>
      <c r="BW3700" s="99"/>
      <c r="BX3700" s="99"/>
      <c r="BY3700" s="99"/>
      <c r="BZ3700" s="99"/>
      <c r="CA3700" s="99"/>
      <c r="CB3700" s="99"/>
      <c r="CC3700" s="99">
        <v>102</v>
      </c>
      <c r="CD3700" s="99">
        <v>8</v>
      </c>
      <c r="CE3700" s="99">
        <v>8</v>
      </c>
      <c r="CF3700" s="99"/>
      <c r="CG3700" s="37" t="e">
        <f>VLOOKUP(Table_1[[#This Row],[EAN]],'[1]Planilha1'!$E:$R,13,0)</f>
        <v>#N/A</v>
      </c>
    </row>
    <row r="3701" ht="15" hidden="1">
      <c r="A3701" s="7"/>
      <c r="B3701" s="84" t="s">
        <v>2735</v>
      </c>
      <c r="C3701" s="75">
        <v>223086</v>
      </c>
      <c r="D3701" s="75">
        <v>413356</v>
      </c>
      <c r="E3701" s="85">
        <v>7891000006634</v>
      </c>
      <c r="F3701" s="86" t="s">
        <v>4231</v>
      </c>
      <c r="G3701" s="75" t="s">
        <v>21</v>
      </c>
      <c r="H3701" s="75">
        <v>3960</v>
      </c>
      <c r="I3701" s="87" t="e">
        <v>#N/A</v>
      </c>
      <c r="J3701" s="75" t="s">
        <v>1534</v>
      </c>
      <c r="K3701" s="88" t="s">
        <v>84</v>
      </c>
      <c r="L3701" s="88">
        <v>20</v>
      </c>
      <c r="M3701" s="88">
        <v>0</v>
      </c>
      <c r="N3701" s="75" t="s">
        <v>85</v>
      </c>
      <c r="O3701" s="75" t="s">
        <v>122</v>
      </c>
      <c r="P3701" s="106">
        <v>11.458499999999999</v>
      </c>
      <c r="Q3701" s="90">
        <f>(17/100+7.6/100+1.65/100)*P3701</f>
        <v>3.0078562499999997</v>
      </c>
      <c r="R3701" s="104"/>
      <c r="S3701" s="104"/>
      <c r="T3701" s="104"/>
      <c r="U3701" s="104"/>
      <c r="V3701" s="90">
        <f>+P3701-Q3701+R3701+S3701+T3701+U3701</f>
        <v>8.45064375</v>
      </c>
      <c r="W3701" s="91">
        <f>(1.02/100)</f>
        <v>1.02E-2</v>
      </c>
      <c r="X3701" s="91">
        <v>4.8E-3</v>
      </c>
      <c r="Y3701" s="91">
        <v>0.17</v>
      </c>
      <c r="Z3701" s="91">
        <v>1.65E-2</v>
      </c>
      <c r="AA3701" s="91">
        <v>7.6E-2</v>
      </c>
      <c r="AB3701" s="91">
        <f>SUM(W3701:AA3701)</f>
        <v>0.2775</v>
      </c>
      <c r="AC3701" s="75">
        <v>12</v>
      </c>
      <c r="AD3701" s="92">
        <f>IF(AL3701="","",+AC3701*AL3701)</f>
        <v>258.3636305732485</v>
      </c>
      <c r="AE3701" s="93">
        <f>IF(AL3701="","",+AL3701*AB3701)</f>
        <v>5.974658957006372</v>
      </c>
      <c r="AF3701" s="92">
        <f>IF(AL3701="","",+AL3701-AE3701)</f>
        <v>15.555643590764333</v>
      </c>
      <c r="AG3701" s="93">
        <f>+V3701</f>
        <v>8.45064375</v>
      </c>
      <c r="AH3701" s="92">
        <f>IF(AF3701="","",+AF3701-AG3701)</f>
        <v>7.104999840764334</v>
      </c>
      <c r="AI3701" s="92">
        <f>IF(AH3701="","",+AH3701*AC3701)</f>
        <v>85.259998089172</v>
      </c>
      <c r="AJ3701" s="93">
        <v>15.44</v>
      </c>
      <c r="AK3701" s="94">
        <v>0.33</v>
      </c>
      <c r="AL3701" s="93">
        <f>IF(V3701=0,"",V3701/(1-AB3701-AK3701))</f>
        <v>21.530302547770706</v>
      </c>
      <c r="AM3701" s="95">
        <v>0.33</v>
      </c>
      <c r="AN3701" s="93">
        <f>IF(V3701=0,"",V3701/(1-AB3701-AM3701))</f>
        <v>21.530302547770706</v>
      </c>
      <c r="AO3701" s="96">
        <v>1.2</v>
      </c>
      <c r="AP3701" s="93">
        <f>IF(BD!AJ3701="","",BD!AJ3701*BD!AO3701)</f>
        <v>18.528</v>
      </c>
      <c r="AQ3701" s="91">
        <f>BD!AM3701/BD!AK3701-1</f>
        <v>0</v>
      </c>
      <c r="AR3701" s="91">
        <f>IF(BD!AN3701="","",IF(BD!AJ3701="","",BD!AN3701/BD!AJ3701-1))</f>
        <v>0.3944496468763412</v>
      </c>
      <c r="AS3701" s="91" t="str">
        <f>IF(BD!AN3701="","",IF(BD!AN3701&lt;BD!AL3701,"ABAIXO DA META","DENTRO DA META"))</f>
        <v>DENTRO DA META</v>
      </c>
      <c r="AT3701" s="91" t="str">
        <f>IF(BD!AJ3701="","EM ANÁLISE",IF(BD!AP3701&gt;=BD!AN3701,"GO", "NO GO"))</f>
        <v>NO GO</v>
      </c>
      <c r="AU3701" s="97">
        <f>IF(AN3701="","",+BD!$AN3701-AJ3701)</f>
        <v>6.0903025477707065</v>
      </c>
      <c r="AV3701" s="98"/>
      <c r="AW3701" s="90">
        <f>BD!P3701*BD!AC3701</f>
        <v>137.50199999999998</v>
      </c>
      <c r="AX3701" s="90">
        <f>BD!V3701*BD!AC3701</f>
        <v>101.407725</v>
      </c>
      <c r="AY3701" s="90">
        <f>IF(BD!AN3701="","",BD!AN3701*BD!AC3701)</f>
        <v>258.3636305732485</v>
      </c>
      <c r="AZ3701" s="75" t="s">
        <v>5272</v>
      </c>
      <c r="BA3701" s="75" t="s">
        <v>124</v>
      </c>
      <c r="BB3701" s="75">
        <v>1</v>
      </c>
      <c r="BC3701" s="75" t="s">
        <v>125</v>
      </c>
      <c r="BD3701" s="99" t="s">
        <v>5257</v>
      </c>
      <c r="BE3701" s="100" t="s">
        <v>4</v>
      </c>
      <c r="BF3701" s="100" t="s">
        <v>4</v>
      </c>
      <c r="BG3701" s="99" t="s">
        <v>5258</v>
      </c>
      <c r="BH3701" s="101"/>
      <c r="BI3701" s="101"/>
      <c r="BJ3701" s="101"/>
      <c r="BK3701" s="101"/>
      <c r="BL3701" s="101"/>
      <c r="BM3701" s="101"/>
      <c r="BN3701" s="101"/>
      <c r="BO3701" s="103"/>
      <c r="BP3701" s="99">
        <v>140.622</v>
      </c>
      <c r="BQ3701" s="99">
        <v>121</v>
      </c>
      <c r="BR3701" s="101"/>
      <c r="BS3701" s="99" t="s">
        <v>5260</v>
      </c>
      <c r="BT3701" s="99" t="s">
        <v>5261</v>
      </c>
      <c r="BU3701" s="99">
        <v>5102</v>
      </c>
      <c r="BV3701" s="99"/>
      <c r="BW3701" s="99"/>
      <c r="BX3701" s="99"/>
      <c r="BY3701" s="99"/>
      <c r="BZ3701" s="99"/>
      <c r="CA3701" s="99"/>
      <c r="CB3701" s="99"/>
      <c r="CC3701" s="99">
        <v>102</v>
      </c>
      <c r="CD3701" s="99">
        <v>8</v>
      </c>
      <c r="CE3701" s="99">
        <v>8</v>
      </c>
      <c r="CF3701" s="99"/>
      <c r="CG3701" s="37" t="e">
        <f>VLOOKUP(Table_1[[#This Row],[EAN]],'[1]Planilha1'!$E:$R,13,0)</f>
        <v>#N/A</v>
      </c>
    </row>
    <row r="3702" ht="15" hidden="1">
      <c r="A3702" s="7"/>
      <c r="B3702" s="84" t="s">
        <v>2735</v>
      </c>
      <c r="C3702" s="75">
        <v>223087</v>
      </c>
      <c r="D3702" s="75"/>
      <c r="E3702" s="85">
        <v>7891000339312</v>
      </c>
      <c r="F3702" s="86" t="s">
        <v>4232</v>
      </c>
      <c r="G3702" s="75" t="s">
        <v>21</v>
      </c>
      <c r="H3702" s="75">
        <v>3960</v>
      </c>
      <c r="I3702" s="87" t="e">
        <v>#N/A</v>
      </c>
      <c r="J3702" s="75" t="s">
        <v>1534</v>
      </c>
      <c r="K3702" s="88" t="s">
        <v>84</v>
      </c>
      <c r="L3702" s="88">
        <v>10</v>
      </c>
      <c r="M3702" s="88">
        <v>0</v>
      </c>
      <c r="N3702" s="75" t="s">
        <v>85</v>
      </c>
      <c r="O3702" s="75"/>
      <c r="P3702" s="106"/>
      <c r="Q3702" s="90">
        <f>(17/100+7.6/100+1.65/100)*P3702</f>
        <v>0</v>
      </c>
      <c r="R3702" s="104"/>
      <c r="S3702" s="104"/>
      <c r="T3702" s="104"/>
      <c r="U3702" s="104"/>
      <c r="V3702" s="90">
        <f>+P3702-Q3702+R3702+S3702+T3702+U3702</f>
        <v>0</v>
      </c>
      <c r="W3702" s="91">
        <f>(1.02/100)</f>
        <v>1.02E-2</v>
      </c>
      <c r="X3702" s="91">
        <v>4.8E-3</v>
      </c>
      <c r="Y3702" s="91">
        <v>0.17</v>
      </c>
      <c r="Z3702" s="91">
        <v>1.65E-2</v>
      </c>
      <c r="AA3702" s="91">
        <v>7.6E-2</v>
      </c>
      <c r="AB3702" s="91">
        <f>SUM(W3702:AA3702)</f>
        <v>0.2775</v>
      </c>
      <c r="AC3702" s="75">
        <v>12</v>
      </c>
      <c r="AD3702" s="92">
        <f>IF(AL3702="","",+AC3702*AL3702)</f>
      </c>
      <c r="AE3702" s="93">
        <f>IF(AL3702="","",+AL3702*AB3702)</f>
      </c>
      <c r="AF3702" s="92">
        <f>IF(AL3702="","",+AL3702-AE3702)</f>
      </c>
      <c r="AG3702" s="93">
        <f>+V3702</f>
        <v>0</v>
      </c>
      <c r="AH3702" s="92">
        <f>IF(AF3702="","",+AF3702-AG3702)</f>
      </c>
      <c r="AI3702" s="92">
        <f>IF(AH3702="","",+AH3702*AC3702)</f>
      </c>
      <c r="AJ3702" s="93"/>
      <c r="AK3702" s="94">
        <v>0.33</v>
      </c>
      <c r="AL3702" s="93">
        <f>IF(V3702=0,"",V3702/(1-AB3702-AK3702))</f>
      </c>
      <c r="AM3702" s="95">
        <v>0.33</v>
      </c>
      <c r="AN3702" s="93">
        <f>IF(V3702=0,"",V3702/(1-AB3702-AM3702))</f>
      </c>
      <c r="AO3702" s="96">
        <v>1.2</v>
      </c>
      <c r="AP3702" s="93">
        <f>IF(BD!AJ3702="","",BD!AJ3702*BD!AO3702)</f>
      </c>
      <c r="AQ3702" s="91">
        <f>BD!AM3702/BD!AK3702-1</f>
        <v>0</v>
      </c>
      <c r="AR3702" s="91">
        <f>IF(BD!AN3702="","",IF(BD!AJ3702="","",BD!AN3702/BD!AJ3702-1))</f>
      </c>
      <c r="AS3702" s="91">
        <f>IF(BD!AN3702="","",IF(BD!AN3702&lt;BD!AL3702,"ABAIXO DA META","DENTRO DA META"))</f>
      </c>
      <c r="AT3702" s="91" t="str">
        <f>IF(BD!AJ3702="","EM ANÁLISE",IF(BD!AP3702&gt;=BD!AN3702,"GO", "NO GO"))</f>
        <v>EM ANÁLISE</v>
      </c>
      <c r="AU3702" s="97">
        <f>IF(AN3702="","",+BD!$AN3702-AJ3702)</f>
      </c>
      <c r="AV3702" s="98"/>
      <c r="AW3702" s="90">
        <f>BD!P3702*BD!AC3702</f>
        <v>0</v>
      </c>
      <c r="AX3702" s="90">
        <f>BD!V3702*BD!AC3702</f>
        <v>0</v>
      </c>
      <c r="AY3702" s="90">
        <f>IF(BD!AN3702="","",BD!AN3702*BD!AC3702)</f>
      </c>
      <c r="AZ3702" s="75" t="s">
        <v>123</v>
      </c>
      <c r="BA3702" s="75" t="s">
        <v>124</v>
      </c>
      <c r="BB3702" s="75">
        <v>1</v>
      </c>
      <c r="BC3702" s="75" t="s">
        <v>125</v>
      </c>
      <c r="BD3702" s="104"/>
      <c r="BE3702" s="104"/>
      <c r="BF3702" s="101"/>
      <c r="BG3702" s="101"/>
      <c r="BH3702" s="101"/>
      <c r="BI3702" s="101"/>
      <c r="BJ3702" s="101"/>
      <c r="BK3702" s="101"/>
      <c r="BL3702" s="101"/>
      <c r="BM3702" s="101"/>
      <c r="BN3702" s="101"/>
      <c r="BO3702" s="103"/>
      <c r="BP3702" s="101"/>
      <c r="BQ3702" s="101"/>
      <c r="BR3702" s="101"/>
      <c r="BS3702" s="101"/>
      <c r="BT3702" s="101"/>
      <c r="BU3702" s="101"/>
      <c r="BV3702" s="101"/>
      <c r="BW3702" s="101"/>
      <c r="BX3702" s="101"/>
      <c r="BY3702" s="101"/>
      <c r="BZ3702" s="101"/>
      <c r="CA3702" s="101"/>
      <c r="CB3702" s="101"/>
      <c r="CC3702" s="101"/>
      <c r="CD3702" s="101"/>
      <c r="CE3702" s="101"/>
      <c r="CF3702" s="101"/>
      <c r="CG3702" s="37" t="e">
        <f>VLOOKUP(Table_1[[#This Row],[EAN]],'[1]Planilha1'!$E:$R,13,0)</f>
        <v>#N/A</v>
      </c>
    </row>
    <row r="3703" ht="15" hidden="1">
      <c r="A3703" s="7"/>
      <c r="B3703" s="84" t="s">
        <v>2735</v>
      </c>
      <c r="C3703" s="75">
        <v>223088</v>
      </c>
      <c r="D3703" s="75">
        <v>413335</v>
      </c>
      <c r="E3703" s="85">
        <v>7891000002186</v>
      </c>
      <c r="F3703" s="86" t="s">
        <v>4233</v>
      </c>
      <c r="G3703" s="75" t="s">
        <v>21</v>
      </c>
      <c r="H3703" s="75">
        <v>3960</v>
      </c>
      <c r="I3703" s="87" t="e">
        <v>#N/A</v>
      </c>
      <c r="J3703" s="75" t="s">
        <v>1534</v>
      </c>
      <c r="K3703" s="88" t="s">
        <v>84</v>
      </c>
      <c r="L3703" s="88">
        <v>20</v>
      </c>
      <c r="M3703" s="88">
        <v>0</v>
      </c>
      <c r="N3703" s="75" t="s">
        <v>85</v>
      </c>
      <c r="O3703" s="75" t="s">
        <v>122</v>
      </c>
      <c r="P3703" s="106">
        <v>8.828</v>
      </c>
      <c r="Q3703" s="90">
        <f>(17/100+7.6/100+1.65/100)*P3703</f>
        <v>2.31735</v>
      </c>
      <c r="R3703" s="104"/>
      <c r="S3703" s="104"/>
      <c r="T3703" s="104"/>
      <c r="U3703" s="104"/>
      <c r="V3703" s="90">
        <f>+P3703-Q3703+R3703+S3703+T3703+U3703</f>
        <v>6.51065</v>
      </c>
      <c r="W3703" s="91">
        <f>(1.02/100)</f>
        <v>1.02E-2</v>
      </c>
      <c r="X3703" s="91">
        <v>4.8E-3</v>
      </c>
      <c r="Y3703" s="91">
        <v>0.17</v>
      </c>
      <c r="Z3703" s="91">
        <v>1.65E-2</v>
      </c>
      <c r="AA3703" s="91">
        <v>7.6E-2</v>
      </c>
      <c r="AB3703" s="91">
        <f>SUM(W3703:AA3703)</f>
        <v>0.2775</v>
      </c>
      <c r="AC3703" s="75">
        <v>12</v>
      </c>
      <c r="AD3703" s="92">
        <f>IF(AL3703="","",+AC3703*AL3703)</f>
        <v>199.05171974522295</v>
      </c>
      <c r="AE3703" s="93">
        <f>IF(AL3703="","",+AL3703*AB3703)</f>
        <v>4.603071019108282</v>
      </c>
      <c r="AF3703" s="92">
        <f>IF(AL3703="","",+AL3703-AE3703)</f>
        <v>11.984572292993633</v>
      </c>
      <c r="AG3703" s="93">
        <f>+V3703</f>
        <v>6.51065</v>
      </c>
      <c r="AH3703" s="92">
        <f>IF(AF3703="","",+AF3703-AG3703)</f>
        <v>5.473922292993633</v>
      </c>
      <c r="AI3703" s="92">
        <f>IF(AH3703="","",+AH3703*AC3703)</f>
        <v>65.68706751592359</v>
      </c>
      <c r="AJ3703" s="93">
        <v>12.86</v>
      </c>
      <c r="AK3703" s="94">
        <v>0.33</v>
      </c>
      <c r="AL3703" s="93">
        <f>IF(V3703=0,"",V3703/(1-AB3703-AK3703))</f>
        <v>16.587643312101914</v>
      </c>
      <c r="AM3703" s="95">
        <v>0.33</v>
      </c>
      <c r="AN3703" s="93">
        <f>IF(V3703=0,"",V3703/(1-AB3703-AM3703))</f>
        <v>16.587643312101914</v>
      </c>
      <c r="AO3703" s="96">
        <v>1.2</v>
      </c>
      <c r="AP3703" s="93">
        <f>IF(BD!AJ3703="","",BD!AJ3703*BD!AO3703)</f>
        <v>15.431999999999999</v>
      </c>
      <c r="AQ3703" s="91">
        <f>BD!AM3703/BD!AK3703-1</f>
        <v>0</v>
      </c>
      <c r="AR3703" s="91">
        <f>IF(BD!AN3703="","",IF(BD!AJ3703="","",BD!AN3703/BD!AJ3703-1))</f>
        <v>0.28986339907479897</v>
      </c>
      <c r="AS3703" s="91" t="str">
        <f>IF(BD!AN3703="","",IF(BD!AN3703&lt;BD!AL3703,"ABAIXO DA META","DENTRO DA META"))</f>
        <v>DENTRO DA META</v>
      </c>
      <c r="AT3703" s="91" t="str">
        <f>IF(BD!AJ3703="","EM ANÁLISE",IF(BD!AP3703&gt;=BD!AN3703,"GO", "NO GO"))</f>
        <v>NO GO</v>
      </c>
      <c r="AU3703" s="97">
        <f>IF(AN3703="","",+BD!$AN3703-AJ3703)</f>
        <v>3.7276433121019146</v>
      </c>
      <c r="AV3703" s="98"/>
      <c r="AW3703" s="90">
        <f>BD!P3703*BD!AC3703</f>
        <v>105.93599999999999</v>
      </c>
      <c r="AX3703" s="90">
        <f>BD!V3703*BD!AC3703</f>
        <v>78.12780000000001</v>
      </c>
      <c r="AY3703" s="90">
        <f>IF(BD!AN3703="","",BD!AN3703*BD!AC3703)</f>
        <v>199.05171974522295</v>
      </c>
      <c r="AZ3703" s="75" t="s">
        <v>5272</v>
      </c>
      <c r="BA3703" s="75" t="s">
        <v>124</v>
      </c>
      <c r="BB3703" s="75">
        <v>1</v>
      </c>
      <c r="BC3703" s="75" t="s">
        <v>125</v>
      </c>
      <c r="BD3703" s="99" t="s">
        <v>5257</v>
      </c>
      <c r="BE3703" s="100" t="s">
        <v>4</v>
      </c>
      <c r="BF3703" s="100" t="s">
        <v>4</v>
      </c>
      <c r="BG3703" s="99" t="s">
        <v>5258</v>
      </c>
      <c r="BH3703" s="101"/>
      <c r="BI3703" s="101"/>
      <c r="BJ3703" s="101"/>
      <c r="BK3703" s="101"/>
      <c r="BL3703" s="101"/>
      <c r="BM3703" s="101"/>
      <c r="BN3703" s="101"/>
      <c r="BO3703" s="103"/>
      <c r="BP3703" s="99">
        <v>140.622</v>
      </c>
      <c r="BQ3703" s="99">
        <v>121</v>
      </c>
      <c r="BR3703" s="101"/>
      <c r="BS3703" s="99" t="s">
        <v>5260</v>
      </c>
      <c r="BT3703" s="99" t="s">
        <v>5261</v>
      </c>
      <c r="BU3703" s="99">
        <v>5102</v>
      </c>
      <c r="BV3703" s="99"/>
      <c r="BW3703" s="99"/>
      <c r="BX3703" s="99"/>
      <c r="BY3703" s="99"/>
      <c r="BZ3703" s="99"/>
      <c r="CA3703" s="99"/>
      <c r="CB3703" s="99"/>
      <c r="CC3703" s="99">
        <v>102</v>
      </c>
      <c r="CD3703" s="99">
        <v>8</v>
      </c>
      <c r="CE3703" s="99">
        <v>8</v>
      </c>
      <c r="CF3703" s="99"/>
      <c r="CG3703" s="37" t="e">
        <f>VLOOKUP(Table_1[[#This Row],[EAN]],'[1]Planilha1'!$E:$R,13,0)</f>
        <v>#N/A</v>
      </c>
    </row>
    <row r="3704" ht="15" hidden="1">
      <c r="A3704" s="7"/>
      <c r="B3704" s="84" t="s">
        <v>2735</v>
      </c>
      <c r="C3704" s="75">
        <v>223089</v>
      </c>
      <c r="D3704" s="75"/>
      <c r="E3704" s="85">
        <v>7891000367506</v>
      </c>
      <c r="F3704" s="86" t="s">
        <v>4234</v>
      </c>
      <c r="G3704" s="75" t="s">
        <v>21</v>
      </c>
      <c r="H3704" s="75">
        <v>3960</v>
      </c>
      <c r="I3704" s="87" t="e">
        <v>#N/A</v>
      </c>
      <c r="J3704" s="75" t="s">
        <v>1534</v>
      </c>
      <c r="K3704" s="88" t="s">
        <v>84</v>
      </c>
      <c r="L3704" s="88">
        <v>192</v>
      </c>
      <c r="M3704" s="88">
        <v>0</v>
      </c>
      <c r="N3704" s="75" t="s">
        <v>85</v>
      </c>
      <c r="O3704" s="75"/>
      <c r="P3704" s="106"/>
      <c r="Q3704" s="90">
        <f>(17/100+7.6/100+1.65/100)*P3704</f>
        <v>0</v>
      </c>
      <c r="R3704" s="104"/>
      <c r="S3704" s="104"/>
      <c r="T3704" s="104"/>
      <c r="U3704" s="104"/>
      <c r="V3704" s="90">
        <f>+P3704-Q3704+R3704+S3704+T3704+U3704</f>
        <v>0</v>
      </c>
      <c r="W3704" s="91">
        <f>(1.02/100)</f>
        <v>1.02E-2</v>
      </c>
      <c r="X3704" s="91">
        <v>4.8E-3</v>
      </c>
      <c r="Y3704" s="91">
        <v>0.17</v>
      </c>
      <c r="Z3704" s="91">
        <v>1.65E-2</v>
      </c>
      <c r="AA3704" s="91">
        <v>7.6E-2</v>
      </c>
      <c r="AB3704" s="91">
        <f>SUM(W3704:AA3704)</f>
        <v>0.2775</v>
      </c>
      <c r="AC3704" s="75">
        <v>12</v>
      </c>
      <c r="AD3704" s="92">
        <f>IF(AL3704="","",+AC3704*AL3704)</f>
      </c>
      <c r="AE3704" s="93">
        <f>IF(AL3704="","",+AL3704*AB3704)</f>
      </c>
      <c r="AF3704" s="92">
        <f>IF(AL3704="","",+AL3704-AE3704)</f>
      </c>
      <c r="AG3704" s="93">
        <f>+V3704</f>
        <v>0</v>
      </c>
      <c r="AH3704" s="92">
        <f>IF(AF3704="","",+AF3704-AG3704)</f>
      </c>
      <c r="AI3704" s="92">
        <f>IF(AH3704="","",+AH3704*AC3704)</f>
      </c>
      <c r="AJ3704" s="93"/>
      <c r="AK3704" s="94">
        <v>0.33</v>
      </c>
      <c r="AL3704" s="93">
        <f>IF(V3704=0,"",V3704/(1-AB3704-AK3704))</f>
      </c>
      <c r="AM3704" s="95">
        <v>0.33</v>
      </c>
      <c r="AN3704" s="93">
        <f>IF(V3704=0,"",V3704/(1-AB3704-AM3704))</f>
      </c>
      <c r="AO3704" s="96">
        <v>1.2</v>
      </c>
      <c r="AP3704" s="93">
        <f>IF(BD!AJ3704="","",BD!AJ3704*BD!AO3704)</f>
      </c>
      <c r="AQ3704" s="91">
        <f>BD!AM3704/BD!AK3704-1</f>
        <v>0</v>
      </c>
      <c r="AR3704" s="91">
        <f>IF(BD!AN3704="","",IF(BD!AJ3704="","",BD!AN3704/BD!AJ3704-1))</f>
      </c>
      <c r="AS3704" s="91">
        <f>IF(BD!AN3704="","",IF(BD!AN3704&lt;BD!AL3704,"ABAIXO DA META","DENTRO DA META"))</f>
      </c>
      <c r="AT3704" s="91" t="str">
        <f>IF(BD!AJ3704="","EM ANÁLISE",IF(BD!AP3704&gt;=BD!AN3704,"GO", "NO GO"))</f>
        <v>EM ANÁLISE</v>
      </c>
      <c r="AU3704" s="97">
        <f>IF(AN3704="","",+BD!$AN3704-AJ3704)</f>
      </c>
      <c r="AV3704" s="98"/>
      <c r="AW3704" s="90">
        <f>BD!P3704*BD!AC3704</f>
        <v>0</v>
      </c>
      <c r="AX3704" s="90">
        <f>BD!V3704*BD!AC3704</f>
        <v>0</v>
      </c>
      <c r="AY3704" s="90">
        <f>IF(BD!AN3704="","",BD!AN3704*BD!AC3704)</f>
      </c>
      <c r="AZ3704" s="75" t="s">
        <v>123</v>
      </c>
      <c r="BA3704" s="75" t="s">
        <v>124</v>
      </c>
      <c r="BB3704" s="75">
        <v>1</v>
      </c>
      <c r="BC3704" s="75" t="s">
        <v>125</v>
      </c>
      <c r="BD3704" s="104"/>
      <c r="BE3704" s="104"/>
      <c r="BF3704" s="101"/>
      <c r="BG3704" s="101"/>
      <c r="BH3704" s="101"/>
      <c r="BI3704" s="101"/>
      <c r="BJ3704" s="101"/>
      <c r="BK3704" s="101"/>
      <c r="BL3704" s="101"/>
      <c r="BM3704" s="101"/>
      <c r="BN3704" s="101"/>
      <c r="BO3704" s="103"/>
      <c r="BP3704" s="101"/>
      <c r="BQ3704" s="101"/>
      <c r="BR3704" s="101"/>
      <c r="BS3704" s="101"/>
      <c r="BT3704" s="101"/>
      <c r="BU3704" s="101"/>
      <c r="BV3704" s="101"/>
      <c r="BW3704" s="101"/>
      <c r="BX3704" s="101"/>
      <c r="BY3704" s="101"/>
      <c r="BZ3704" s="101"/>
      <c r="CA3704" s="101"/>
      <c r="CB3704" s="101"/>
      <c r="CC3704" s="101"/>
      <c r="CD3704" s="101"/>
      <c r="CE3704" s="101"/>
      <c r="CF3704" s="101"/>
      <c r="CG3704" s="37" t="e">
        <f>VLOOKUP(Table_1[[#This Row],[EAN]],'[1]Planilha1'!$E:$R,13,0)</f>
        <v>#N/A</v>
      </c>
    </row>
    <row r="3705" ht="15" hidden="1">
      <c r="A3705" s="7"/>
      <c r="B3705" s="84" t="s">
        <v>2735</v>
      </c>
      <c r="C3705" s="75">
        <v>223090</v>
      </c>
      <c r="D3705" s="75">
        <v>12234477</v>
      </c>
      <c r="E3705" s="85">
        <v>7891000100448</v>
      </c>
      <c r="F3705" s="86" t="s">
        <v>4235</v>
      </c>
      <c r="G3705" s="75" t="s">
        <v>21</v>
      </c>
      <c r="H3705" s="75">
        <v>3960</v>
      </c>
      <c r="I3705" s="87" t="e">
        <v>#N/A</v>
      </c>
      <c r="J3705" s="75" t="s">
        <v>1534</v>
      </c>
      <c r="K3705" s="88" t="s">
        <v>84</v>
      </c>
      <c r="L3705" s="88">
        <v>14</v>
      </c>
      <c r="M3705" s="88">
        <v>0</v>
      </c>
      <c r="N3705" s="75" t="s">
        <v>85</v>
      </c>
      <c r="O3705" s="75" t="s">
        <v>122</v>
      </c>
      <c r="P3705" s="106">
        <v>15.852857142857143</v>
      </c>
      <c r="Q3705" s="90">
        <f>(17/100+7.6/100+1.65/100)*P3705</f>
        <v>4.1613750000000005</v>
      </c>
      <c r="R3705" s="104"/>
      <c r="S3705" s="104"/>
      <c r="T3705" s="104"/>
      <c r="U3705" s="104"/>
      <c r="V3705" s="90">
        <f>+P3705-Q3705+R3705+S3705+T3705+U3705</f>
        <v>11.691482142857144</v>
      </c>
      <c r="W3705" s="91">
        <f>(1.02/100)</f>
        <v>1.02E-2</v>
      </c>
      <c r="X3705" s="91">
        <v>4.8E-3</v>
      </c>
      <c r="Y3705" s="91">
        <v>0.17</v>
      </c>
      <c r="Z3705" s="91">
        <v>1.65E-2</v>
      </c>
      <c r="AA3705" s="91">
        <v>7.6E-2</v>
      </c>
      <c r="AB3705" s="91">
        <f>SUM(W3705:AA3705)</f>
        <v>0.2775</v>
      </c>
      <c r="AC3705" s="75">
        <v>12</v>
      </c>
      <c r="AD3705" s="92">
        <f>IF(AL3705="","",+AC3705*AL3705)</f>
        <v>357.44658780709744</v>
      </c>
      <c r="AE3705" s="93">
        <f>IF(AL3705="","",+AL3705*AB3705)</f>
        <v>8.26595234303913</v>
      </c>
      <c r="AF3705" s="92">
        <f>IF(AL3705="","",+AL3705-AE3705)</f>
        <v>21.521263307552324</v>
      </c>
      <c r="AG3705" s="93">
        <f>+V3705</f>
        <v>11.691482142857144</v>
      </c>
      <c r="AH3705" s="92">
        <f>IF(AF3705="","",+AF3705-AG3705)</f>
        <v>9.82978116469518</v>
      </c>
      <c r="AI3705" s="92">
        <f>IF(AH3705="","",+AH3705*AC3705)</f>
        <v>117.95737397634217</v>
      </c>
      <c r="AJ3705" s="93">
        <v>19.99</v>
      </c>
      <c r="AK3705" s="94">
        <v>0.33</v>
      </c>
      <c r="AL3705" s="93">
        <f>IF(V3705=0,"",V3705/(1-AB3705-AK3705))</f>
        <v>29.787215650591456</v>
      </c>
      <c r="AM3705" s="95">
        <v>0.33</v>
      </c>
      <c r="AN3705" s="93">
        <f>IF(V3705=0,"",V3705/(1-AB3705-AM3705))</f>
        <v>29.787215650591456</v>
      </c>
      <c r="AO3705" s="96">
        <v>1.2</v>
      </c>
      <c r="AP3705" s="93">
        <f>IF(BD!AJ3705="","",BD!AJ3705*BD!AO3705)</f>
        <v>23.987999999999996</v>
      </c>
      <c r="AQ3705" s="91">
        <f>BD!AM3705/BD!AK3705-1</f>
        <v>0</v>
      </c>
      <c r="AR3705" s="91">
        <f>IF(BD!AN3705="","",IF(BD!AJ3705="","",BD!AN3705/BD!AJ3705-1))</f>
        <v>0.49010583544729647</v>
      </c>
      <c r="AS3705" s="91" t="str">
        <f>IF(BD!AN3705="","",IF(BD!AN3705&lt;BD!AL3705,"ABAIXO DA META","DENTRO DA META"))</f>
        <v>DENTRO DA META</v>
      </c>
      <c r="AT3705" s="91" t="str">
        <f>IF(BD!AJ3705="","EM ANÁLISE",IF(BD!AP3705&gt;=BD!AN3705,"GO", "NO GO"))</f>
        <v>NO GO</v>
      </c>
      <c r="AU3705" s="97">
        <f>IF(AN3705="","",+BD!$AN3705-AJ3705)</f>
        <v>9.797215650591458</v>
      </c>
      <c r="AV3705" s="98"/>
      <c r="AW3705" s="90">
        <f>BD!P3705*BD!AC3705</f>
        <v>190.2342857142857</v>
      </c>
      <c r="AX3705" s="90">
        <f>BD!V3705*BD!AC3705</f>
        <v>140.29778571428574</v>
      </c>
      <c r="AY3705" s="90">
        <f>IF(BD!AN3705="","",BD!AN3705*BD!AC3705)</f>
        <v>357.44658780709744</v>
      </c>
      <c r="AZ3705" s="75" t="s">
        <v>5272</v>
      </c>
      <c r="BA3705" s="75" t="s">
        <v>124</v>
      </c>
      <c r="BB3705" s="75">
        <v>1</v>
      </c>
      <c r="BC3705" s="75" t="s">
        <v>125</v>
      </c>
      <c r="BD3705" s="99" t="s">
        <v>5257</v>
      </c>
      <c r="BE3705" s="100" t="s">
        <v>4</v>
      </c>
      <c r="BF3705" s="100" t="s">
        <v>4</v>
      </c>
      <c r="BG3705" s="99" t="s">
        <v>5258</v>
      </c>
      <c r="BH3705" s="101"/>
      <c r="BI3705" s="101"/>
      <c r="BJ3705" s="101"/>
      <c r="BK3705" s="101"/>
      <c r="BL3705" s="101"/>
      <c r="BM3705" s="101"/>
      <c r="BN3705" s="101"/>
      <c r="BO3705" s="103"/>
      <c r="BP3705" s="99">
        <v>140.622</v>
      </c>
      <c r="BQ3705" s="99">
        <v>121</v>
      </c>
      <c r="BR3705" s="101"/>
      <c r="BS3705" s="99" t="s">
        <v>5260</v>
      </c>
      <c r="BT3705" s="99" t="s">
        <v>5261</v>
      </c>
      <c r="BU3705" s="99">
        <v>5102</v>
      </c>
      <c r="BV3705" s="99"/>
      <c r="BW3705" s="99"/>
      <c r="BX3705" s="99"/>
      <c r="BY3705" s="99"/>
      <c r="BZ3705" s="99"/>
      <c r="CA3705" s="99"/>
      <c r="CB3705" s="99"/>
      <c r="CC3705" s="99">
        <v>102</v>
      </c>
      <c r="CD3705" s="99">
        <v>8</v>
      </c>
      <c r="CE3705" s="99">
        <v>8</v>
      </c>
      <c r="CF3705" s="99"/>
      <c r="CG3705" s="37" t="e">
        <f>VLOOKUP(Table_1[[#This Row],[EAN]],'[1]Planilha1'!$E:$R,13,0)</f>
        <v>#N/A</v>
      </c>
    </row>
    <row r="3706" ht="15" hidden="1">
      <c r="A3706" s="7"/>
      <c r="B3706" s="84" t="s">
        <v>2735</v>
      </c>
      <c r="C3706" s="75">
        <v>223091</v>
      </c>
      <c r="D3706" s="75"/>
      <c r="E3706" s="85">
        <v>7891000266182</v>
      </c>
      <c r="F3706" s="86" t="s">
        <v>4236</v>
      </c>
      <c r="G3706" s="75" t="s">
        <v>21</v>
      </c>
      <c r="H3706" s="75">
        <v>3960</v>
      </c>
      <c r="I3706" s="87" t="e">
        <v>#N/A</v>
      </c>
      <c r="J3706" s="75" t="s">
        <v>1534</v>
      </c>
      <c r="K3706" s="88" t="s">
        <v>84</v>
      </c>
      <c r="L3706" s="88">
        <v>16</v>
      </c>
      <c r="M3706" s="88">
        <v>0</v>
      </c>
      <c r="N3706" s="75" t="s">
        <v>85</v>
      </c>
      <c r="O3706" s="75"/>
      <c r="P3706" s="106"/>
      <c r="Q3706" s="90">
        <f>(17/100+7.6/100+1.65/100)*P3706</f>
        <v>0</v>
      </c>
      <c r="R3706" s="104"/>
      <c r="S3706" s="104"/>
      <c r="T3706" s="104"/>
      <c r="U3706" s="104"/>
      <c r="V3706" s="90">
        <f>+P3706-Q3706+R3706+S3706+T3706+U3706</f>
        <v>0</v>
      </c>
      <c r="W3706" s="91">
        <f>(1.02/100)</f>
        <v>1.02E-2</v>
      </c>
      <c r="X3706" s="91">
        <v>4.8E-3</v>
      </c>
      <c r="Y3706" s="91">
        <v>0.17</v>
      </c>
      <c r="Z3706" s="91">
        <v>1.65E-2</v>
      </c>
      <c r="AA3706" s="91">
        <v>7.6E-2</v>
      </c>
      <c r="AB3706" s="91">
        <f>SUM(W3706:AA3706)</f>
        <v>0.2775</v>
      </c>
      <c r="AC3706" s="75">
        <v>12</v>
      </c>
      <c r="AD3706" s="92">
        <f>IF(AL3706="","",+AC3706*AL3706)</f>
      </c>
      <c r="AE3706" s="93">
        <f>IF(AL3706="","",+AL3706*AB3706)</f>
      </c>
      <c r="AF3706" s="92">
        <f>IF(AL3706="","",+AL3706-AE3706)</f>
      </c>
      <c r="AG3706" s="93">
        <f>+V3706</f>
        <v>0</v>
      </c>
      <c r="AH3706" s="92">
        <f>IF(AF3706="","",+AF3706-AG3706)</f>
      </c>
      <c r="AI3706" s="92">
        <f>IF(AH3706="","",+AH3706*AC3706)</f>
      </c>
      <c r="AJ3706" s="93"/>
      <c r="AK3706" s="94">
        <v>0.33</v>
      </c>
      <c r="AL3706" s="93">
        <f>IF(V3706=0,"",V3706/(1-AB3706-AK3706))</f>
      </c>
      <c r="AM3706" s="95">
        <v>0.33</v>
      </c>
      <c r="AN3706" s="93">
        <f>IF(V3706=0,"",V3706/(1-AB3706-AM3706))</f>
      </c>
      <c r="AO3706" s="96">
        <v>1.2</v>
      </c>
      <c r="AP3706" s="93">
        <f>IF(BD!AJ3706="","",BD!AJ3706*BD!AO3706)</f>
      </c>
      <c r="AQ3706" s="91">
        <f>BD!AM3706/BD!AK3706-1</f>
        <v>0</v>
      </c>
      <c r="AR3706" s="91">
        <f>IF(BD!AN3706="","",IF(BD!AJ3706="","",BD!AN3706/BD!AJ3706-1))</f>
      </c>
      <c r="AS3706" s="91">
        <f>IF(BD!AN3706="","",IF(BD!AN3706&lt;BD!AL3706,"ABAIXO DA META","DENTRO DA META"))</f>
      </c>
      <c r="AT3706" s="91" t="str">
        <f>IF(BD!AJ3706="","EM ANÁLISE",IF(BD!AP3706&gt;=BD!AN3706,"GO", "NO GO"))</f>
        <v>EM ANÁLISE</v>
      </c>
      <c r="AU3706" s="97">
        <f>IF(AN3706="","",+BD!$AN3706-AJ3706)</f>
      </c>
      <c r="AV3706" s="98"/>
      <c r="AW3706" s="90">
        <f>BD!P3706*BD!AC3706</f>
        <v>0</v>
      </c>
      <c r="AX3706" s="90">
        <f>BD!V3706*BD!AC3706</f>
        <v>0</v>
      </c>
      <c r="AY3706" s="90">
        <f>IF(BD!AN3706="","",BD!AN3706*BD!AC3706)</f>
      </c>
      <c r="AZ3706" s="75" t="s">
        <v>123</v>
      </c>
      <c r="BA3706" s="75" t="s">
        <v>124</v>
      </c>
      <c r="BB3706" s="75">
        <v>1</v>
      </c>
      <c r="BC3706" s="75" t="s">
        <v>125</v>
      </c>
      <c r="BD3706" s="104"/>
      <c r="BE3706" s="104"/>
      <c r="BF3706" s="101"/>
      <c r="BG3706" s="101"/>
      <c r="BH3706" s="101"/>
      <c r="BI3706" s="101"/>
      <c r="BJ3706" s="101"/>
      <c r="BK3706" s="101"/>
      <c r="BL3706" s="101"/>
      <c r="BM3706" s="101"/>
      <c r="BN3706" s="101"/>
      <c r="BO3706" s="103"/>
      <c r="BP3706" s="101"/>
      <c r="BQ3706" s="101"/>
      <c r="BR3706" s="101"/>
      <c r="BS3706" s="101"/>
      <c r="BT3706" s="101"/>
      <c r="BU3706" s="101"/>
      <c r="BV3706" s="101"/>
      <c r="BW3706" s="101"/>
      <c r="BX3706" s="101"/>
      <c r="BY3706" s="101"/>
      <c r="BZ3706" s="101"/>
      <c r="CA3706" s="101"/>
      <c r="CB3706" s="101"/>
      <c r="CC3706" s="101"/>
      <c r="CD3706" s="101"/>
      <c r="CE3706" s="101"/>
      <c r="CF3706" s="101"/>
      <c r="CG3706" s="37" t="e">
        <f>VLOOKUP(Table_1[[#This Row],[EAN]],'[1]Planilha1'!$E:$R,13,0)</f>
        <v>#N/A</v>
      </c>
    </row>
    <row r="3707" ht="15" hidden="1">
      <c r="A3707" s="7"/>
      <c r="B3707" s="84" t="s">
        <v>2735</v>
      </c>
      <c r="C3707" s="75">
        <v>223092</v>
      </c>
      <c r="D3707" s="75">
        <v>12370783</v>
      </c>
      <c r="E3707" s="85">
        <v>7891000111161</v>
      </c>
      <c r="F3707" s="86" t="s">
        <v>4237</v>
      </c>
      <c r="G3707" s="75" t="s">
        <v>21</v>
      </c>
      <c r="H3707" s="75">
        <v>3960</v>
      </c>
      <c r="I3707" s="87" t="e">
        <v>#N/A</v>
      </c>
      <c r="J3707" s="75" t="s">
        <v>1534</v>
      </c>
      <c r="K3707" s="88" t="s">
        <v>84</v>
      </c>
      <c r="L3707" s="88">
        <v>24</v>
      </c>
      <c r="M3707" s="88">
        <v>0</v>
      </c>
      <c r="N3707" s="75" t="s">
        <v>85</v>
      </c>
      <c r="O3707" s="75" t="s">
        <v>122</v>
      </c>
      <c r="P3707" s="106">
        <v>6.046666666666667</v>
      </c>
      <c r="Q3707" s="90">
        <f>(17/100+7.6/100+1.65/100)*P3707</f>
        <v>1.58725</v>
      </c>
      <c r="R3707" s="104"/>
      <c r="S3707" s="104"/>
      <c r="T3707" s="104"/>
      <c r="U3707" s="104"/>
      <c r="V3707" s="90">
        <f>+P3707-Q3707+R3707+S3707+T3707+U3707</f>
        <v>4.459416666666667</v>
      </c>
      <c r="W3707" s="91">
        <f>(1.02/100)</f>
        <v>1.02E-2</v>
      </c>
      <c r="X3707" s="91">
        <v>4.8E-3</v>
      </c>
      <c r="Y3707" s="91">
        <v>0.17</v>
      </c>
      <c r="Z3707" s="91">
        <v>1.65E-2</v>
      </c>
      <c r="AA3707" s="91">
        <v>7.6E-2</v>
      </c>
      <c r="AB3707" s="91">
        <f>SUM(W3707:AA3707)</f>
        <v>0.2775</v>
      </c>
      <c r="AC3707" s="75">
        <v>12</v>
      </c>
      <c r="AD3707" s="92">
        <f>IF(AL3707="","",+AC3707*AL3707)</f>
        <v>136.33885350318474</v>
      </c>
      <c r="AE3707" s="93">
        <f>IF(AL3707="","",+AL3707*AB3707)</f>
        <v>3.1528359872611476</v>
      </c>
      <c r="AF3707" s="92">
        <f>IF(AL3707="","",+AL3707-AE3707)</f>
        <v>8.208735138004249</v>
      </c>
      <c r="AG3707" s="93">
        <f>+V3707</f>
        <v>4.459416666666667</v>
      </c>
      <c r="AH3707" s="92">
        <f>IF(AF3707="","",+AF3707-AG3707)</f>
        <v>3.749318471337582</v>
      </c>
      <c r="AI3707" s="92">
        <f>IF(AH3707="","",+AH3707*AC3707)</f>
        <v>44.99182165605099</v>
      </c>
      <c r="AJ3707" s="93">
        <v>6.99</v>
      </c>
      <c r="AK3707" s="94">
        <v>0.33</v>
      </c>
      <c r="AL3707" s="93">
        <f>IF(V3707=0,"",V3707/(1-AB3707-AK3707))</f>
        <v>11.361571125265396</v>
      </c>
      <c r="AM3707" s="95">
        <v>0.33</v>
      </c>
      <c r="AN3707" s="93">
        <f>IF(V3707=0,"",V3707/(1-AB3707-AM3707))</f>
        <v>11.361571125265396</v>
      </c>
      <c r="AO3707" s="96">
        <v>1.2</v>
      </c>
      <c r="AP3707" s="93">
        <f>IF(BD!AJ3707="","",BD!AJ3707*BD!AO3707)</f>
        <v>8.388</v>
      </c>
      <c r="AQ3707" s="91">
        <f>BD!AM3707/BD!AK3707-1</f>
        <v>0</v>
      </c>
      <c r="AR3707" s="91">
        <f>IF(BD!AN3707="","",IF(BD!AJ3707="","",BD!AN3707/BD!AJ3707-1))</f>
        <v>0.6254035944585687</v>
      </c>
      <c r="AS3707" s="91" t="str">
        <f>IF(BD!AN3707="","",IF(BD!AN3707&lt;BD!AL3707,"ABAIXO DA META","DENTRO DA META"))</f>
        <v>DENTRO DA META</v>
      </c>
      <c r="AT3707" s="91" t="str">
        <f>IF(BD!AJ3707="","EM ANÁLISE",IF(BD!AP3707&gt;=BD!AN3707,"GO", "NO GO"))</f>
        <v>NO GO</v>
      </c>
      <c r="AU3707" s="97">
        <f>IF(AN3707="","",+BD!$AN3707-AJ3707)</f>
        <v>4.371571125265396</v>
      </c>
      <c r="AV3707" s="98"/>
      <c r="AW3707" s="90">
        <f>BD!P3707*BD!AC3707</f>
        <v>72.56</v>
      </c>
      <c r="AX3707" s="90">
        <f>BD!V3707*BD!AC3707</f>
        <v>53.513000000000005</v>
      </c>
      <c r="AY3707" s="90">
        <f>IF(BD!AN3707="","",BD!AN3707*BD!AC3707)</f>
        <v>136.33885350318474</v>
      </c>
      <c r="AZ3707" s="75" t="s">
        <v>5272</v>
      </c>
      <c r="BA3707" s="75" t="s">
        <v>124</v>
      </c>
      <c r="BB3707" s="75">
        <v>1</v>
      </c>
      <c r="BC3707" s="75" t="s">
        <v>125</v>
      </c>
      <c r="BD3707" s="99" t="s">
        <v>5257</v>
      </c>
      <c r="BE3707" s="100" t="s">
        <v>4</v>
      </c>
      <c r="BF3707" s="100" t="s">
        <v>4</v>
      </c>
      <c r="BG3707" s="99" t="s">
        <v>5258</v>
      </c>
      <c r="BH3707" s="101"/>
      <c r="BI3707" s="101"/>
      <c r="BJ3707" s="101"/>
      <c r="BK3707" s="101"/>
      <c r="BL3707" s="101"/>
      <c r="BM3707" s="101"/>
      <c r="BN3707" s="101"/>
      <c r="BO3707" s="103"/>
      <c r="BP3707" s="99">
        <v>140.622</v>
      </c>
      <c r="BQ3707" s="99">
        <v>121</v>
      </c>
      <c r="BR3707" s="101"/>
      <c r="BS3707" s="99" t="s">
        <v>5260</v>
      </c>
      <c r="BT3707" s="99" t="s">
        <v>5261</v>
      </c>
      <c r="BU3707" s="99">
        <v>5102</v>
      </c>
      <c r="BV3707" s="99"/>
      <c r="BW3707" s="99"/>
      <c r="BX3707" s="99"/>
      <c r="BY3707" s="99"/>
      <c r="BZ3707" s="99"/>
      <c r="CA3707" s="99"/>
      <c r="CB3707" s="99"/>
      <c r="CC3707" s="99">
        <v>102</v>
      </c>
      <c r="CD3707" s="99">
        <v>8</v>
      </c>
      <c r="CE3707" s="99">
        <v>8</v>
      </c>
      <c r="CF3707" s="99"/>
      <c r="CG3707" s="37" t="e">
        <f>VLOOKUP(Table_1[[#This Row],[EAN]],'[1]Planilha1'!$E:$R,13,0)</f>
        <v>#N/A</v>
      </c>
    </row>
    <row r="3708" ht="15" hidden="1">
      <c r="A3708" s="7"/>
      <c r="B3708" s="84" t="s">
        <v>2735</v>
      </c>
      <c r="C3708" s="75">
        <v>223093</v>
      </c>
      <c r="D3708" s="75">
        <v>12307595</v>
      </c>
      <c r="E3708" s="85">
        <v>7891000070673</v>
      </c>
      <c r="F3708" s="86" t="s">
        <v>4238</v>
      </c>
      <c r="G3708" s="75" t="s">
        <v>21</v>
      </c>
      <c r="H3708" s="75">
        <v>3960</v>
      </c>
      <c r="I3708" s="87" t="e">
        <v>#N/A</v>
      </c>
      <c r="J3708" s="75" t="s">
        <v>1534</v>
      </c>
      <c r="K3708" s="88" t="s">
        <v>84</v>
      </c>
      <c r="L3708" s="88">
        <v>20</v>
      </c>
      <c r="M3708" s="88">
        <v>0</v>
      </c>
      <c r="N3708" s="75" t="s">
        <v>85</v>
      </c>
      <c r="O3708" s="75" t="s">
        <v>122</v>
      </c>
      <c r="P3708" s="106">
        <v>3.5595</v>
      </c>
      <c r="Q3708" s="90">
        <f>(17/100+7.6/100+1.65/100)*P3708</f>
        <v>0.93436875</v>
      </c>
      <c r="R3708" s="104"/>
      <c r="S3708" s="104"/>
      <c r="T3708" s="104"/>
      <c r="U3708" s="104"/>
      <c r="V3708" s="90">
        <f>+P3708-Q3708+R3708+S3708+T3708+U3708</f>
        <v>2.62513125</v>
      </c>
      <c r="W3708" s="91">
        <f>(1.02/100)</f>
        <v>1.02E-2</v>
      </c>
      <c r="X3708" s="91">
        <v>4.8E-3</v>
      </c>
      <c r="Y3708" s="91">
        <v>0.17</v>
      </c>
      <c r="Z3708" s="91">
        <v>1.65E-2</v>
      </c>
      <c r="AA3708" s="91">
        <v>7.6E-2</v>
      </c>
      <c r="AB3708" s="91">
        <f>SUM(W3708:AA3708)</f>
        <v>0.2775</v>
      </c>
      <c r="AC3708" s="75">
        <v>12</v>
      </c>
      <c r="AD3708" s="92">
        <f>IF(AL3708="","",+AC3708*AL3708)</f>
        <v>80.25878980891721</v>
      </c>
      <c r="AE3708" s="93">
        <f>IF(AL3708="","",+AL3708*AB3708)</f>
        <v>1.8559845143312106</v>
      </c>
      <c r="AF3708" s="92">
        <f>IF(AL3708="","",+AL3708-AE3708)</f>
        <v>4.832247969745223</v>
      </c>
      <c r="AG3708" s="93">
        <f>+V3708</f>
        <v>2.62513125</v>
      </c>
      <c r="AH3708" s="92">
        <f>IF(AF3708="","",+AF3708-AG3708)</f>
        <v>2.2071167197452235</v>
      </c>
      <c r="AI3708" s="92">
        <f>IF(AH3708="","",+AH3708*AC3708)</f>
        <v>26.485400636942682</v>
      </c>
      <c r="AJ3708" s="93">
        <v>5.13</v>
      </c>
      <c r="AK3708" s="94">
        <v>0.33</v>
      </c>
      <c r="AL3708" s="93">
        <f>IF(V3708=0,"",V3708/(1-AB3708-AK3708))</f>
        <v>6.688232484076434</v>
      </c>
      <c r="AM3708" s="95">
        <v>0.33</v>
      </c>
      <c r="AN3708" s="93">
        <f>IF(V3708=0,"",V3708/(1-AB3708-AM3708))</f>
        <v>6.688232484076434</v>
      </c>
      <c r="AO3708" s="96">
        <v>1.35</v>
      </c>
      <c r="AP3708" s="93">
        <f>IF(BD!AJ3708="","",BD!AJ3708*BD!AO3708)</f>
        <v>6.9255</v>
      </c>
      <c r="AQ3708" s="91">
        <f>BD!AM3708/BD!AK3708-1</f>
        <v>0</v>
      </c>
      <c r="AR3708" s="91">
        <f>IF(BD!AN3708="","",IF(BD!AJ3708="","",BD!AN3708/BD!AJ3708-1))</f>
        <v>0.30374902223712175</v>
      </c>
      <c r="AS3708" s="91" t="str">
        <f>IF(BD!AN3708="","",IF(BD!AN3708&lt;BD!AL3708,"ABAIXO DA META","DENTRO DA META"))</f>
        <v>DENTRO DA META</v>
      </c>
      <c r="AT3708" s="91" t="str">
        <f>IF(BD!AJ3708="","EM ANÁLISE",IF(BD!AP3708&gt;=BD!AN3708,"GO", "NO GO"))</f>
        <v>GO</v>
      </c>
      <c r="AU3708" s="97">
        <f>IF(AN3708="","",+BD!$AN3708-AJ3708)</f>
        <v>1.5582324840764343</v>
      </c>
      <c r="AV3708" s="98"/>
      <c r="AW3708" s="90">
        <f>BD!P3708*BD!AC3708</f>
        <v>42.714</v>
      </c>
      <c r="AX3708" s="90">
        <f>BD!V3708*BD!AC3708</f>
        <v>31.501575</v>
      </c>
      <c r="AY3708" s="90">
        <f>IF(BD!AN3708="","",BD!AN3708*BD!AC3708)</f>
        <v>80.25878980891721</v>
      </c>
      <c r="AZ3708" s="75" t="s">
        <v>5272</v>
      </c>
      <c r="BA3708" s="75" t="s">
        <v>124</v>
      </c>
      <c r="BB3708" s="75">
        <v>1</v>
      </c>
      <c r="BC3708" s="75" t="s">
        <v>125</v>
      </c>
      <c r="BD3708" s="99" t="s">
        <v>5257</v>
      </c>
      <c r="BE3708" s="100" t="s">
        <v>4</v>
      </c>
      <c r="BF3708" s="100" t="s">
        <v>4</v>
      </c>
      <c r="BG3708" s="99" t="s">
        <v>5258</v>
      </c>
      <c r="BH3708" s="101"/>
      <c r="BI3708" s="101"/>
      <c r="BJ3708" s="101"/>
      <c r="BK3708" s="101"/>
      <c r="BL3708" s="101"/>
      <c r="BM3708" s="101"/>
      <c r="BN3708" s="101"/>
      <c r="BO3708" s="103"/>
      <c r="BP3708" s="99">
        <v>140.622</v>
      </c>
      <c r="BQ3708" s="99">
        <v>121</v>
      </c>
      <c r="BR3708" s="101"/>
      <c r="BS3708" s="99" t="s">
        <v>5260</v>
      </c>
      <c r="BT3708" s="99" t="s">
        <v>5261</v>
      </c>
      <c r="BU3708" s="99">
        <v>5102</v>
      </c>
      <c r="BV3708" s="99"/>
      <c r="BW3708" s="99"/>
      <c r="BX3708" s="99"/>
      <c r="BY3708" s="99"/>
      <c r="BZ3708" s="99"/>
      <c r="CA3708" s="99"/>
      <c r="CB3708" s="99"/>
      <c r="CC3708" s="99">
        <v>102</v>
      </c>
      <c r="CD3708" s="99">
        <v>8</v>
      </c>
      <c r="CE3708" s="99">
        <v>8</v>
      </c>
      <c r="CF3708" s="99"/>
      <c r="CG3708" s="37" t="e">
        <f>VLOOKUP(Table_1[[#This Row],[EAN]],'[1]Planilha1'!$E:$R,13,0)</f>
        <v>#N/A</v>
      </c>
    </row>
    <row r="3709" ht="15" hidden="1">
      <c r="A3709" s="7"/>
      <c r="B3709" s="84" t="s">
        <v>2735</v>
      </c>
      <c r="C3709" s="75">
        <v>223094</v>
      </c>
      <c r="D3709" s="75">
        <v>12437280</v>
      </c>
      <c r="E3709" s="85">
        <v>7891000302286</v>
      </c>
      <c r="F3709" s="86" t="s">
        <v>4239</v>
      </c>
      <c r="G3709" s="75" t="s">
        <v>21</v>
      </c>
      <c r="H3709" s="75">
        <v>3960</v>
      </c>
      <c r="I3709" s="87" t="e">
        <v>#N/A</v>
      </c>
      <c r="J3709" s="75" t="s">
        <v>1534</v>
      </c>
      <c r="K3709" s="88" t="s">
        <v>84</v>
      </c>
      <c r="L3709" s="88">
        <v>24</v>
      </c>
      <c r="M3709" s="88">
        <v>0</v>
      </c>
      <c r="N3709" s="75" t="s">
        <v>85</v>
      </c>
      <c r="O3709" s="75" t="s">
        <v>122</v>
      </c>
      <c r="P3709" s="106">
        <v>6.590416666666666</v>
      </c>
      <c r="Q3709" s="90">
        <f>(17/100+7.6/100+1.65/100)*P3709</f>
        <v>1.729984375</v>
      </c>
      <c r="R3709" s="104"/>
      <c r="S3709" s="104"/>
      <c r="T3709" s="104"/>
      <c r="U3709" s="104"/>
      <c r="V3709" s="90">
        <f>+P3709-Q3709+R3709+S3709+T3709+U3709</f>
        <v>4.860432291666666</v>
      </c>
      <c r="W3709" s="91">
        <f>(1.02/100)</f>
        <v>1.02E-2</v>
      </c>
      <c r="X3709" s="91">
        <v>4.8E-3</v>
      </c>
      <c r="Y3709" s="91">
        <v>0.17</v>
      </c>
      <c r="Z3709" s="91">
        <v>1.65E-2</v>
      </c>
      <c r="AA3709" s="91">
        <v>7.6E-2</v>
      </c>
      <c r="AB3709" s="91">
        <f>SUM(W3709:AA3709)</f>
        <v>0.2775</v>
      </c>
      <c r="AC3709" s="75">
        <v>12</v>
      </c>
      <c r="AD3709" s="92">
        <f>IF(AL3709="","",+AC3709*AL3709)</f>
        <v>148.59920382165606</v>
      </c>
      <c r="AE3709" s="93">
        <f>IF(AL3709="","",+AL3709*AB3709)</f>
        <v>3.436356588375797</v>
      </c>
      <c r="AF3709" s="92">
        <f>IF(AL3709="","",+AL3709-AE3709)</f>
        <v>8.94691039676221</v>
      </c>
      <c r="AG3709" s="93">
        <f>+V3709</f>
        <v>4.860432291666666</v>
      </c>
      <c r="AH3709" s="92">
        <f>IF(AF3709="","",+AF3709-AG3709)</f>
        <v>4.086478105095543</v>
      </c>
      <c r="AI3709" s="92">
        <f>IF(AH3709="","",+AH3709*AC3709)</f>
        <v>49.03773726114652</v>
      </c>
      <c r="AJ3709" s="93">
        <v>9.26</v>
      </c>
      <c r="AK3709" s="94">
        <v>0.33</v>
      </c>
      <c r="AL3709" s="93">
        <f>IF(V3709=0,"",V3709/(1-AB3709-AK3709))</f>
        <v>12.383266985138006</v>
      </c>
      <c r="AM3709" s="95">
        <v>0.33</v>
      </c>
      <c r="AN3709" s="93">
        <f>IF(V3709=0,"",V3709/(1-AB3709-AM3709))</f>
        <v>12.383266985138006</v>
      </c>
      <c r="AO3709" s="96">
        <v>1.2</v>
      </c>
      <c r="AP3709" s="93">
        <f>IF(BD!AJ3709="","",BD!AJ3709*BD!AO3709)</f>
        <v>11.112</v>
      </c>
      <c r="AQ3709" s="91">
        <f>BD!AM3709/BD!AK3709-1</f>
        <v>0</v>
      </c>
      <c r="AR3709" s="91">
        <f>IF(BD!AN3709="","",IF(BD!AJ3709="","",BD!AN3709/BD!AJ3709-1))</f>
        <v>0.3372858515267825</v>
      </c>
      <c r="AS3709" s="91" t="str">
        <f>IF(BD!AN3709="","",IF(BD!AN3709&lt;BD!AL3709,"ABAIXO DA META","DENTRO DA META"))</f>
        <v>DENTRO DA META</v>
      </c>
      <c r="AT3709" s="91" t="str">
        <f>IF(BD!AJ3709="","EM ANÁLISE",IF(BD!AP3709&gt;=BD!AN3709,"GO", "NO GO"))</f>
        <v>NO GO</v>
      </c>
      <c r="AU3709" s="97">
        <f>IF(AN3709="","",+BD!$AN3709-AJ3709)</f>
        <v>3.123266985138006</v>
      </c>
      <c r="AV3709" s="98"/>
      <c r="AW3709" s="90">
        <f>BD!P3709*BD!AC3709</f>
        <v>79.085</v>
      </c>
      <c r="AX3709" s="90">
        <f>BD!V3709*BD!AC3709</f>
        <v>58.3251875</v>
      </c>
      <c r="AY3709" s="90">
        <f>IF(BD!AN3709="","",BD!AN3709*BD!AC3709)</f>
        <v>148.59920382165606</v>
      </c>
      <c r="AZ3709" s="75" t="s">
        <v>5272</v>
      </c>
      <c r="BA3709" s="75" t="s">
        <v>124</v>
      </c>
      <c r="BB3709" s="75">
        <v>1</v>
      </c>
      <c r="BC3709" s="75" t="s">
        <v>125</v>
      </c>
      <c r="BD3709" s="99" t="s">
        <v>5257</v>
      </c>
      <c r="BE3709" s="100" t="s">
        <v>4</v>
      </c>
      <c r="BF3709" s="100" t="s">
        <v>4</v>
      </c>
      <c r="BG3709" s="99" t="s">
        <v>5258</v>
      </c>
      <c r="BH3709" s="101"/>
      <c r="BI3709" s="101"/>
      <c r="BJ3709" s="101"/>
      <c r="BK3709" s="101"/>
      <c r="BL3709" s="101"/>
      <c r="BM3709" s="101"/>
      <c r="BN3709" s="101"/>
      <c r="BO3709" s="103"/>
      <c r="BP3709" s="99">
        <v>140.622</v>
      </c>
      <c r="BQ3709" s="99">
        <v>121</v>
      </c>
      <c r="BR3709" s="101"/>
      <c r="BS3709" s="99" t="s">
        <v>5260</v>
      </c>
      <c r="BT3709" s="99" t="s">
        <v>5261</v>
      </c>
      <c r="BU3709" s="99">
        <v>5102</v>
      </c>
      <c r="BV3709" s="99"/>
      <c r="BW3709" s="99"/>
      <c r="BX3709" s="99"/>
      <c r="BY3709" s="99"/>
      <c r="BZ3709" s="99"/>
      <c r="CA3709" s="99"/>
      <c r="CB3709" s="99"/>
      <c r="CC3709" s="99">
        <v>102</v>
      </c>
      <c r="CD3709" s="99">
        <v>8</v>
      </c>
      <c r="CE3709" s="99">
        <v>8</v>
      </c>
      <c r="CF3709" s="99"/>
      <c r="CG3709" s="37" t="e">
        <f>VLOOKUP(Table_1[[#This Row],[EAN]],'[1]Planilha1'!$E:$R,13,0)</f>
        <v>#N/A</v>
      </c>
    </row>
    <row r="3710" ht="15" hidden="1">
      <c r="A3710" s="7"/>
      <c r="B3710" s="84" t="s">
        <v>2735</v>
      </c>
      <c r="C3710" s="75">
        <v>223095</v>
      </c>
      <c r="D3710" s="75"/>
      <c r="E3710" s="85">
        <v>7891000104491</v>
      </c>
      <c r="F3710" s="86" t="s">
        <v>4240</v>
      </c>
      <c r="G3710" s="75" t="s">
        <v>21</v>
      </c>
      <c r="H3710" s="75">
        <v>3960</v>
      </c>
      <c r="I3710" s="87" t="e">
        <v>#N/A</v>
      </c>
      <c r="J3710" s="75" t="s">
        <v>1534</v>
      </c>
      <c r="K3710" s="88" t="s">
        <v>84</v>
      </c>
      <c r="L3710" s="88">
        <v>8</v>
      </c>
      <c r="M3710" s="88">
        <v>0</v>
      </c>
      <c r="N3710" s="75" t="s">
        <v>85</v>
      </c>
      <c r="O3710" s="75"/>
      <c r="P3710" s="106"/>
      <c r="Q3710" s="90">
        <f>(17/100+7.6/100+1.65/100)*P3710</f>
        <v>0</v>
      </c>
      <c r="R3710" s="104"/>
      <c r="S3710" s="104"/>
      <c r="T3710" s="104"/>
      <c r="U3710" s="104"/>
      <c r="V3710" s="90">
        <f>+P3710-Q3710+R3710+S3710+T3710+U3710</f>
        <v>0</v>
      </c>
      <c r="W3710" s="91">
        <f>(1.02/100)</f>
        <v>1.02E-2</v>
      </c>
      <c r="X3710" s="91">
        <v>4.8E-3</v>
      </c>
      <c r="Y3710" s="91">
        <v>0.17</v>
      </c>
      <c r="Z3710" s="91">
        <v>1.65E-2</v>
      </c>
      <c r="AA3710" s="91">
        <v>7.6E-2</v>
      </c>
      <c r="AB3710" s="91">
        <f>SUM(W3710:AA3710)</f>
        <v>0.2775</v>
      </c>
      <c r="AC3710" s="75">
        <v>12</v>
      </c>
      <c r="AD3710" s="92">
        <f>IF(AL3710="","",+AC3710*AL3710)</f>
      </c>
      <c r="AE3710" s="93">
        <f>IF(AL3710="","",+AL3710*AB3710)</f>
      </c>
      <c r="AF3710" s="92">
        <f>IF(AL3710="","",+AL3710-AE3710)</f>
      </c>
      <c r="AG3710" s="93">
        <f>+V3710</f>
        <v>0</v>
      </c>
      <c r="AH3710" s="92">
        <f>IF(AF3710="","",+AF3710-AG3710)</f>
      </c>
      <c r="AI3710" s="92">
        <f>IF(AH3710="","",+AH3710*AC3710)</f>
      </c>
      <c r="AJ3710" s="93"/>
      <c r="AK3710" s="94">
        <v>0.33</v>
      </c>
      <c r="AL3710" s="93">
        <f>IF(V3710=0,"",V3710/(1-AB3710-AK3710))</f>
      </c>
      <c r="AM3710" s="95">
        <v>0.33</v>
      </c>
      <c r="AN3710" s="93">
        <f>IF(V3710=0,"",V3710/(1-AB3710-AM3710))</f>
      </c>
      <c r="AO3710" s="96">
        <v>1.2</v>
      </c>
      <c r="AP3710" s="93">
        <f>IF(BD!AJ3710="","",BD!AJ3710*BD!AO3710)</f>
      </c>
      <c r="AQ3710" s="91">
        <f>BD!AM3710/BD!AK3710-1</f>
        <v>0</v>
      </c>
      <c r="AR3710" s="91">
        <f>IF(BD!AN3710="","",IF(BD!AJ3710="","",BD!AN3710/BD!AJ3710-1))</f>
      </c>
      <c r="AS3710" s="91">
        <f>IF(BD!AN3710="","",IF(BD!AN3710&lt;BD!AL3710,"ABAIXO DA META","DENTRO DA META"))</f>
      </c>
      <c r="AT3710" s="91" t="str">
        <f>IF(BD!AJ3710="","EM ANÁLISE",IF(BD!AP3710&gt;=BD!AN3710,"GO", "NO GO"))</f>
        <v>EM ANÁLISE</v>
      </c>
      <c r="AU3710" s="97">
        <f>IF(AN3710="","",+BD!$AN3710-AJ3710)</f>
      </c>
      <c r="AV3710" s="98"/>
      <c r="AW3710" s="90">
        <f>BD!P3710*BD!AC3710</f>
        <v>0</v>
      </c>
      <c r="AX3710" s="90">
        <f>BD!V3710*BD!AC3710</f>
        <v>0</v>
      </c>
      <c r="AY3710" s="90">
        <f>IF(BD!AN3710="","",BD!AN3710*BD!AC3710)</f>
      </c>
      <c r="AZ3710" s="75" t="s">
        <v>123</v>
      </c>
      <c r="BA3710" s="75" t="s">
        <v>124</v>
      </c>
      <c r="BB3710" s="75">
        <v>1</v>
      </c>
      <c r="BC3710" s="75" t="s">
        <v>125</v>
      </c>
      <c r="BD3710" s="104"/>
      <c r="BE3710" s="104"/>
      <c r="BF3710" s="101"/>
      <c r="BG3710" s="101"/>
      <c r="BH3710" s="101"/>
      <c r="BI3710" s="101"/>
      <c r="BJ3710" s="101"/>
      <c r="BK3710" s="101"/>
      <c r="BL3710" s="101"/>
      <c r="BM3710" s="101"/>
      <c r="BN3710" s="101"/>
      <c r="BO3710" s="103"/>
      <c r="BP3710" s="101"/>
      <c r="BQ3710" s="101"/>
      <c r="BR3710" s="101"/>
      <c r="BS3710" s="101"/>
      <c r="BT3710" s="101"/>
      <c r="BU3710" s="101"/>
      <c r="BV3710" s="101"/>
      <c r="BW3710" s="101"/>
      <c r="BX3710" s="101"/>
      <c r="BY3710" s="101"/>
      <c r="BZ3710" s="101"/>
      <c r="CA3710" s="101"/>
      <c r="CB3710" s="101"/>
      <c r="CC3710" s="101"/>
      <c r="CD3710" s="101"/>
      <c r="CE3710" s="101"/>
      <c r="CF3710" s="101"/>
      <c r="CG3710" s="37" t="e">
        <f>VLOOKUP(Table_1[[#This Row],[EAN]],'[1]Planilha1'!$E:$R,13,0)</f>
        <v>#N/A</v>
      </c>
    </row>
    <row r="3711" ht="15" hidden="1">
      <c r="A3711" s="7"/>
      <c r="B3711" s="84" t="s">
        <v>2735</v>
      </c>
      <c r="C3711" s="75">
        <v>223096</v>
      </c>
      <c r="D3711" s="75">
        <v>12378133</v>
      </c>
      <c r="E3711" s="85">
        <v>7891000258613</v>
      </c>
      <c r="F3711" s="86" t="s">
        <v>4241</v>
      </c>
      <c r="G3711" s="75" t="s">
        <v>21</v>
      </c>
      <c r="H3711" s="75">
        <v>3960</v>
      </c>
      <c r="I3711" s="87" t="e">
        <v>#N/A</v>
      </c>
      <c r="J3711" s="75" t="s">
        <v>1534</v>
      </c>
      <c r="K3711" s="88" t="s">
        <v>84</v>
      </c>
      <c r="L3711" s="88">
        <v>24</v>
      </c>
      <c r="M3711" s="88">
        <v>0</v>
      </c>
      <c r="N3711" s="75" t="s">
        <v>85</v>
      </c>
      <c r="O3711" s="75" t="s">
        <v>122</v>
      </c>
      <c r="P3711" s="106">
        <v>6.046666666666667</v>
      </c>
      <c r="Q3711" s="90">
        <f>(17/100+7.6/100+1.65/100)*P3711</f>
        <v>1.58725</v>
      </c>
      <c r="R3711" s="104"/>
      <c r="S3711" s="104"/>
      <c r="T3711" s="104"/>
      <c r="U3711" s="104"/>
      <c r="V3711" s="90">
        <f>+P3711-Q3711+R3711+S3711+T3711+U3711</f>
        <v>4.459416666666667</v>
      </c>
      <c r="W3711" s="91">
        <f>(1.02/100)</f>
        <v>1.02E-2</v>
      </c>
      <c r="X3711" s="91">
        <v>4.8E-3</v>
      </c>
      <c r="Y3711" s="91">
        <v>0.17</v>
      </c>
      <c r="Z3711" s="91">
        <v>1.65E-2</v>
      </c>
      <c r="AA3711" s="91">
        <v>7.6E-2</v>
      </c>
      <c r="AB3711" s="91">
        <f>SUM(W3711:AA3711)</f>
        <v>0.2775</v>
      </c>
      <c r="AC3711" s="75">
        <v>12</v>
      </c>
      <c r="AD3711" s="92">
        <f>IF(AL3711="","",+AC3711*AL3711)</f>
        <v>136.33885350318474</v>
      </c>
      <c r="AE3711" s="93">
        <f>IF(AL3711="","",+AL3711*AB3711)</f>
        <v>3.1528359872611476</v>
      </c>
      <c r="AF3711" s="92">
        <f>IF(AL3711="","",+AL3711-AE3711)</f>
        <v>8.208735138004249</v>
      </c>
      <c r="AG3711" s="93">
        <f>+V3711</f>
        <v>4.459416666666667</v>
      </c>
      <c r="AH3711" s="92">
        <f>IF(AF3711="","",+AF3711-AG3711)</f>
        <v>3.749318471337582</v>
      </c>
      <c r="AI3711" s="92">
        <f>IF(AH3711="","",+AH3711*AC3711)</f>
        <v>44.99182165605099</v>
      </c>
      <c r="AJ3711" s="93">
        <v>6.99</v>
      </c>
      <c r="AK3711" s="94">
        <v>0.33</v>
      </c>
      <c r="AL3711" s="93">
        <f>IF(V3711=0,"",V3711/(1-AB3711-AK3711))</f>
        <v>11.361571125265396</v>
      </c>
      <c r="AM3711" s="95">
        <v>0.33</v>
      </c>
      <c r="AN3711" s="93">
        <f>IF(V3711=0,"",V3711/(1-AB3711-AM3711))</f>
        <v>11.361571125265396</v>
      </c>
      <c r="AO3711" s="96">
        <v>1.2</v>
      </c>
      <c r="AP3711" s="93">
        <f>IF(BD!AJ3711="","",BD!AJ3711*BD!AO3711)</f>
        <v>8.388</v>
      </c>
      <c r="AQ3711" s="91">
        <f>BD!AM3711/BD!AK3711-1</f>
        <v>0</v>
      </c>
      <c r="AR3711" s="91">
        <f>IF(BD!AN3711="","",IF(BD!AJ3711="","",BD!AN3711/BD!AJ3711-1))</f>
        <v>0.6254035944585687</v>
      </c>
      <c r="AS3711" s="91" t="str">
        <f>IF(BD!AN3711="","",IF(BD!AN3711&lt;BD!AL3711,"ABAIXO DA META","DENTRO DA META"))</f>
        <v>DENTRO DA META</v>
      </c>
      <c r="AT3711" s="91" t="str">
        <f>IF(BD!AJ3711="","EM ANÁLISE",IF(BD!AP3711&gt;=BD!AN3711,"GO", "NO GO"))</f>
        <v>NO GO</v>
      </c>
      <c r="AU3711" s="97">
        <f>IF(AN3711="","",+BD!$AN3711-AJ3711)</f>
        <v>4.371571125265396</v>
      </c>
      <c r="AV3711" s="98"/>
      <c r="AW3711" s="90">
        <f>BD!P3711*BD!AC3711</f>
        <v>72.56</v>
      </c>
      <c r="AX3711" s="90">
        <f>BD!V3711*BD!AC3711</f>
        <v>53.513000000000005</v>
      </c>
      <c r="AY3711" s="90">
        <f>IF(BD!AN3711="","",BD!AN3711*BD!AC3711)</f>
        <v>136.33885350318474</v>
      </c>
      <c r="AZ3711" s="75" t="s">
        <v>5272</v>
      </c>
      <c r="BA3711" s="75" t="s">
        <v>124</v>
      </c>
      <c r="BB3711" s="75">
        <v>1</v>
      </c>
      <c r="BC3711" s="75" t="s">
        <v>125</v>
      </c>
      <c r="BD3711" s="99" t="s">
        <v>5257</v>
      </c>
      <c r="BE3711" s="100" t="s">
        <v>4</v>
      </c>
      <c r="BF3711" s="100" t="s">
        <v>4</v>
      </c>
      <c r="BG3711" s="99" t="s">
        <v>5258</v>
      </c>
      <c r="BH3711" s="101"/>
      <c r="BI3711" s="101"/>
      <c r="BJ3711" s="101"/>
      <c r="BK3711" s="101"/>
      <c r="BL3711" s="101"/>
      <c r="BM3711" s="101"/>
      <c r="BN3711" s="101"/>
      <c r="BO3711" s="103"/>
      <c r="BP3711" s="99">
        <v>140.622</v>
      </c>
      <c r="BQ3711" s="99">
        <v>121</v>
      </c>
      <c r="BR3711" s="101"/>
      <c r="BS3711" s="99" t="s">
        <v>5260</v>
      </c>
      <c r="BT3711" s="99" t="s">
        <v>5261</v>
      </c>
      <c r="BU3711" s="99">
        <v>5102</v>
      </c>
      <c r="BV3711" s="99"/>
      <c r="BW3711" s="99"/>
      <c r="BX3711" s="99"/>
      <c r="BY3711" s="99"/>
      <c r="BZ3711" s="99"/>
      <c r="CA3711" s="99"/>
      <c r="CB3711" s="99"/>
      <c r="CC3711" s="99">
        <v>102</v>
      </c>
      <c r="CD3711" s="99">
        <v>8</v>
      </c>
      <c r="CE3711" s="99">
        <v>8</v>
      </c>
      <c r="CF3711" s="99"/>
      <c r="CG3711" s="37" t="e">
        <f>VLOOKUP(Table_1[[#This Row],[EAN]],'[1]Planilha1'!$E:$R,13,0)</f>
        <v>#N/A</v>
      </c>
    </row>
    <row r="3712" ht="15" hidden="1">
      <c r="A3712" s="7"/>
      <c r="B3712" s="84" t="s">
        <v>2735</v>
      </c>
      <c r="C3712" s="75">
        <v>223097</v>
      </c>
      <c r="D3712" s="75"/>
      <c r="E3712" s="85">
        <v>7891000288801</v>
      </c>
      <c r="F3712" s="86" t="s">
        <v>4242</v>
      </c>
      <c r="G3712" s="75" t="s">
        <v>21</v>
      </c>
      <c r="H3712" s="75">
        <v>3960</v>
      </c>
      <c r="I3712" s="87" t="e">
        <v>#N/A</v>
      </c>
      <c r="J3712" s="75" t="s">
        <v>1534</v>
      </c>
      <c r="K3712" s="88" t="s">
        <v>84</v>
      </c>
      <c r="L3712" s="88">
        <v>24</v>
      </c>
      <c r="M3712" s="88">
        <v>0</v>
      </c>
      <c r="N3712" s="75" t="s">
        <v>85</v>
      </c>
      <c r="O3712" s="75"/>
      <c r="P3712" s="106"/>
      <c r="Q3712" s="90">
        <f>(17/100+7.6/100+1.65/100)*P3712</f>
        <v>0</v>
      </c>
      <c r="R3712" s="104"/>
      <c r="S3712" s="104"/>
      <c r="T3712" s="104"/>
      <c r="U3712" s="104"/>
      <c r="V3712" s="90">
        <f>+P3712-Q3712+R3712+S3712+T3712+U3712</f>
        <v>0</v>
      </c>
      <c r="W3712" s="91">
        <f>(1.02/100)</f>
        <v>1.02E-2</v>
      </c>
      <c r="X3712" s="91">
        <v>4.8E-3</v>
      </c>
      <c r="Y3712" s="91">
        <v>0.17</v>
      </c>
      <c r="Z3712" s="91">
        <v>1.65E-2</v>
      </c>
      <c r="AA3712" s="91">
        <v>7.6E-2</v>
      </c>
      <c r="AB3712" s="91">
        <f>SUM(W3712:AA3712)</f>
        <v>0.2775</v>
      </c>
      <c r="AC3712" s="75">
        <v>12</v>
      </c>
      <c r="AD3712" s="92">
        <f>IF(AL3712="","",+AC3712*AL3712)</f>
      </c>
      <c r="AE3712" s="93">
        <f>IF(AL3712="","",+AL3712*AB3712)</f>
      </c>
      <c r="AF3712" s="92">
        <f>IF(AL3712="","",+AL3712-AE3712)</f>
      </c>
      <c r="AG3712" s="93">
        <f>+V3712</f>
        <v>0</v>
      </c>
      <c r="AH3712" s="92">
        <f>IF(AF3712="","",+AF3712-AG3712)</f>
      </c>
      <c r="AI3712" s="92">
        <f>IF(AH3712="","",+AH3712*AC3712)</f>
      </c>
      <c r="AJ3712" s="93"/>
      <c r="AK3712" s="94">
        <v>0.33</v>
      </c>
      <c r="AL3712" s="93">
        <f>IF(V3712=0,"",V3712/(1-AB3712-AK3712))</f>
      </c>
      <c r="AM3712" s="95">
        <v>0.33</v>
      </c>
      <c r="AN3712" s="93">
        <f>IF(V3712=0,"",V3712/(1-AB3712-AM3712))</f>
      </c>
      <c r="AO3712" s="96">
        <v>1.2</v>
      </c>
      <c r="AP3712" s="93">
        <f>IF(BD!AJ3712="","",BD!AJ3712*BD!AO3712)</f>
      </c>
      <c r="AQ3712" s="91">
        <f>BD!AM3712/BD!AK3712-1</f>
        <v>0</v>
      </c>
      <c r="AR3712" s="91">
        <f>IF(BD!AN3712="","",IF(BD!AJ3712="","",BD!AN3712/BD!AJ3712-1))</f>
      </c>
      <c r="AS3712" s="91">
        <f>IF(BD!AN3712="","",IF(BD!AN3712&lt;BD!AL3712,"ABAIXO DA META","DENTRO DA META"))</f>
      </c>
      <c r="AT3712" s="91" t="str">
        <f>IF(BD!AJ3712="","EM ANÁLISE",IF(BD!AP3712&gt;=BD!AN3712,"GO", "NO GO"))</f>
        <v>EM ANÁLISE</v>
      </c>
      <c r="AU3712" s="97">
        <f>IF(AN3712="","",+BD!$AN3712-AJ3712)</f>
      </c>
      <c r="AV3712" s="98"/>
      <c r="AW3712" s="90">
        <f>BD!P3712*BD!AC3712</f>
        <v>0</v>
      </c>
      <c r="AX3712" s="90">
        <f>BD!V3712*BD!AC3712</f>
        <v>0</v>
      </c>
      <c r="AY3712" s="90">
        <f>IF(BD!AN3712="","",BD!AN3712*BD!AC3712)</f>
      </c>
      <c r="AZ3712" s="75" t="s">
        <v>123</v>
      </c>
      <c r="BA3712" s="75" t="s">
        <v>124</v>
      </c>
      <c r="BB3712" s="75">
        <v>1</v>
      </c>
      <c r="BC3712" s="75" t="s">
        <v>125</v>
      </c>
      <c r="BD3712" s="104"/>
      <c r="BE3712" s="104"/>
      <c r="BF3712" s="101"/>
      <c r="BG3712" s="101"/>
      <c r="BH3712" s="101"/>
      <c r="BI3712" s="101"/>
      <c r="BJ3712" s="101"/>
      <c r="BK3712" s="101"/>
      <c r="BL3712" s="101"/>
      <c r="BM3712" s="101"/>
      <c r="BN3712" s="101"/>
      <c r="BO3712" s="103"/>
      <c r="BP3712" s="101"/>
      <c r="BQ3712" s="101"/>
      <c r="BR3712" s="101"/>
      <c r="BS3712" s="101"/>
      <c r="BT3712" s="101"/>
      <c r="BU3712" s="101"/>
      <c r="BV3712" s="101"/>
      <c r="BW3712" s="101"/>
      <c r="BX3712" s="101"/>
      <c r="BY3712" s="101"/>
      <c r="BZ3712" s="101"/>
      <c r="CA3712" s="101"/>
      <c r="CB3712" s="101"/>
      <c r="CC3712" s="101"/>
      <c r="CD3712" s="101"/>
      <c r="CE3712" s="101"/>
      <c r="CF3712" s="101"/>
      <c r="CG3712" s="37" t="e">
        <f>VLOOKUP(Table_1[[#This Row],[EAN]],'[1]Planilha1'!$E:$R,13,0)</f>
        <v>#N/A</v>
      </c>
    </row>
    <row r="3713" ht="15" hidden="1">
      <c r="A3713" s="7"/>
      <c r="B3713" s="84" t="s">
        <v>2735</v>
      </c>
      <c r="C3713" s="75">
        <v>223098</v>
      </c>
      <c r="D3713" s="75">
        <v>12469063</v>
      </c>
      <c r="E3713" s="85">
        <v>7891000333600</v>
      </c>
      <c r="F3713" s="86" t="s">
        <v>4243</v>
      </c>
      <c r="G3713" s="75" t="s">
        <v>21</v>
      </c>
      <c r="H3713" s="75">
        <v>3960</v>
      </c>
      <c r="I3713" s="87" t="e">
        <v>#N/A</v>
      </c>
      <c r="J3713" s="75" t="s">
        <v>1534</v>
      </c>
      <c r="K3713" s="88" t="s">
        <v>84</v>
      </c>
      <c r="L3713" s="88">
        <v>24</v>
      </c>
      <c r="M3713" s="88">
        <v>0</v>
      </c>
      <c r="N3713" s="75" t="s">
        <v>85</v>
      </c>
      <c r="O3713" s="75" t="s">
        <v>122</v>
      </c>
      <c r="P3713" s="106">
        <v>9.41125</v>
      </c>
      <c r="Q3713" s="90">
        <f>(17/100+7.6/100+1.65/100)*P3713</f>
        <v>2.470453125</v>
      </c>
      <c r="R3713" s="104"/>
      <c r="S3713" s="104"/>
      <c r="T3713" s="104"/>
      <c r="U3713" s="104"/>
      <c r="V3713" s="90">
        <f>+P3713-Q3713+R3713+S3713+T3713+U3713</f>
        <v>6.940796875</v>
      </c>
      <c r="W3713" s="91">
        <f>(1.02/100)</f>
        <v>1.02E-2</v>
      </c>
      <c r="X3713" s="91">
        <v>4.8E-3</v>
      </c>
      <c r="Y3713" s="91">
        <v>0.17</v>
      </c>
      <c r="Z3713" s="91">
        <v>1.65E-2</v>
      </c>
      <c r="AA3713" s="91">
        <v>7.6E-2</v>
      </c>
      <c r="AB3713" s="91">
        <f>SUM(W3713:AA3713)</f>
        <v>0.2775</v>
      </c>
      <c r="AC3713" s="75">
        <v>12</v>
      </c>
      <c r="AD3713" s="92">
        <f>IF(AL3713="","",+AC3713*AL3713)</f>
        <v>212.20270700636945</v>
      </c>
      <c r="AE3713" s="93">
        <f>IF(AL3713="","",+AL3713*AB3713)</f>
        <v>4.907187599522294</v>
      </c>
      <c r="AF3713" s="92">
        <f>IF(AL3713="","",+AL3713-AE3713)</f>
        <v>12.77637131767516</v>
      </c>
      <c r="AG3713" s="93">
        <f>+V3713</f>
        <v>6.940796875</v>
      </c>
      <c r="AH3713" s="92">
        <f>IF(AF3713="","",+AF3713-AG3713)</f>
        <v>5.83557444267516</v>
      </c>
      <c r="AI3713" s="92">
        <f>IF(AH3713="","",+AH3713*AC3713)</f>
        <v>70.02689331210192</v>
      </c>
      <c r="AJ3713" s="93">
        <v>15.44</v>
      </c>
      <c r="AK3713" s="94">
        <v>0.33</v>
      </c>
      <c r="AL3713" s="93">
        <f>IF(V3713=0,"",V3713/(1-AB3713-AK3713))</f>
        <v>17.683558917197455</v>
      </c>
      <c r="AM3713" s="95">
        <v>0.33</v>
      </c>
      <c r="AN3713" s="93">
        <f>IF(V3713=0,"",V3713/(1-AB3713-AM3713))</f>
        <v>17.683558917197455</v>
      </c>
      <c r="AO3713" s="96">
        <v>1.2</v>
      </c>
      <c r="AP3713" s="93">
        <f>IF(BD!AJ3713="","",BD!AJ3713*BD!AO3713)</f>
        <v>18.528</v>
      </c>
      <c r="AQ3713" s="91">
        <f>BD!AM3713/BD!AK3713-1</f>
        <v>0</v>
      </c>
      <c r="AR3713" s="91">
        <f>IF(BD!AN3713="","",IF(BD!AJ3713="","",BD!AN3713/BD!AJ3713-1))</f>
        <v>0.14530822002574206</v>
      </c>
      <c r="AS3713" s="91" t="str">
        <f>IF(BD!AN3713="","",IF(BD!AN3713&lt;BD!AL3713,"ABAIXO DA META","DENTRO DA META"))</f>
        <v>DENTRO DA META</v>
      </c>
      <c r="AT3713" s="91" t="str">
        <f>IF(BD!AJ3713="","EM ANÁLISE",IF(BD!AP3713&gt;=BD!AN3713,"GO", "NO GO"))</f>
        <v>GO</v>
      </c>
      <c r="AU3713" s="97">
        <f>IF(AN3713="","",+BD!$AN3713-AJ3713)</f>
        <v>2.243558917197456</v>
      </c>
      <c r="AV3713" s="98"/>
      <c r="AW3713" s="90">
        <f>BD!P3713*BD!AC3713</f>
        <v>112.935</v>
      </c>
      <c r="AX3713" s="90">
        <f>BD!V3713*BD!AC3713</f>
        <v>83.2895625</v>
      </c>
      <c r="AY3713" s="90">
        <f>IF(BD!AN3713="","",BD!AN3713*BD!AC3713)</f>
        <v>212.20270700636945</v>
      </c>
      <c r="AZ3713" s="75" t="s">
        <v>5272</v>
      </c>
      <c r="BA3713" s="75" t="s">
        <v>124</v>
      </c>
      <c r="BB3713" s="75">
        <v>1</v>
      </c>
      <c r="BC3713" s="75" t="s">
        <v>125</v>
      </c>
      <c r="BD3713" s="99" t="s">
        <v>5257</v>
      </c>
      <c r="BE3713" s="100" t="s">
        <v>4</v>
      </c>
      <c r="BF3713" s="100" t="s">
        <v>4</v>
      </c>
      <c r="BG3713" s="99" t="s">
        <v>5258</v>
      </c>
      <c r="BH3713" s="101"/>
      <c r="BI3713" s="101"/>
      <c r="BJ3713" s="101"/>
      <c r="BK3713" s="101"/>
      <c r="BL3713" s="101"/>
      <c r="BM3713" s="101"/>
      <c r="BN3713" s="101"/>
      <c r="BO3713" s="103"/>
      <c r="BP3713" s="99">
        <v>140.622</v>
      </c>
      <c r="BQ3713" s="99">
        <v>121</v>
      </c>
      <c r="BR3713" s="101"/>
      <c r="BS3713" s="99" t="s">
        <v>5260</v>
      </c>
      <c r="BT3713" s="99" t="s">
        <v>5261</v>
      </c>
      <c r="BU3713" s="99">
        <v>5102</v>
      </c>
      <c r="BV3713" s="99"/>
      <c r="BW3713" s="99"/>
      <c r="BX3713" s="99"/>
      <c r="BY3713" s="99"/>
      <c r="BZ3713" s="99"/>
      <c r="CA3713" s="99"/>
      <c r="CB3713" s="99"/>
      <c r="CC3713" s="99">
        <v>102</v>
      </c>
      <c r="CD3713" s="99">
        <v>8</v>
      </c>
      <c r="CE3713" s="99">
        <v>8</v>
      </c>
      <c r="CF3713" s="99"/>
      <c r="CG3713" s="37" t="e">
        <f>VLOOKUP(Table_1[[#This Row],[EAN]],'[1]Planilha1'!$E:$R,13,0)</f>
        <v>#N/A</v>
      </c>
    </row>
    <row r="3714" ht="15" hidden="1">
      <c r="A3714" s="7"/>
      <c r="B3714" s="84" t="s">
        <v>2735</v>
      </c>
      <c r="C3714" s="75">
        <v>223099</v>
      </c>
      <c r="D3714" s="75"/>
      <c r="E3714" s="85">
        <v>7891000339671</v>
      </c>
      <c r="F3714" s="86" t="s">
        <v>4244</v>
      </c>
      <c r="G3714" s="75" t="s">
        <v>21</v>
      </c>
      <c r="H3714" s="75">
        <v>3960</v>
      </c>
      <c r="I3714" s="87" t="e">
        <v>#N/A</v>
      </c>
      <c r="J3714" s="75" t="s">
        <v>1534</v>
      </c>
      <c r="K3714" s="88" t="s">
        <v>84</v>
      </c>
      <c r="L3714" s="88">
        <v>8</v>
      </c>
      <c r="M3714" s="88">
        <v>0</v>
      </c>
      <c r="N3714" s="75" t="s">
        <v>85</v>
      </c>
      <c r="O3714" s="75"/>
      <c r="P3714" s="106"/>
      <c r="Q3714" s="90">
        <f>(17/100+7.6/100+1.65/100)*P3714</f>
        <v>0</v>
      </c>
      <c r="R3714" s="104"/>
      <c r="S3714" s="104"/>
      <c r="T3714" s="104"/>
      <c r="U3714" s="104"/>
      <c r="V3714" s="90">
        <f>+P3714-Q3714+R3714+S3714+T3714+U3714</f>
        <v>0</v>
      </c>
      <c r="W3714" s="91">
        <f>(1.02/100)</f>
        <v>1.02E-2</v>
      </c>
      <c r="X3714" s="91">
        <v>4.8E-3</v>
      </c>
      <c r="Y3714" s="91">
        <v>0.17</v>
      </c>
      <c r="Z3714" s="91">
        <v>1.65E-2</v>
      </c>
      <c r="AA3714" s="91">
        <v>7.6E-2</v>
      </c>
      <c r="AB3714" s="91">
        <f>SUM(W3714:AA3714)</f>
        <v>0.2775</v>
      </c>
      <c r="AC3714" s="75">
        <v>12</v>
      </c>
      <c r="AD3714" s="92">
        <f>IF(AL3714="","",+AC3714*AL3714)</f>
      </c>
      <c r="AE3714" s="93">
        <f>IF(AL3714="","",+AL3714*AB3714)</f>
      </c>
      <c r="AF3714" s="92">
        <f>IF(AL3714="","",+AL3714-AE3714)</f>
      </c>
      <c r="AG3714" s="93">
        <f>+V3714</f>
        <v>0</v>
      </c>
      <c r="AH3714" s="92">
        <f>IF(AF3714="","",+AF3714-AG3714)</f>
      </c>
      <c r="AI3714" s="92">
        <f>IF(AH3714="","",+AH3714*AC3714)</f>
      </c>
      <c r="AJ3714" s="93"/>
      <c r="AK3714" s="94">
        <v>0.33</v>
      </c>
      <c r="AL3714" s="93">
        <f>IF(V3714=0,"",V3714/(1-AB3714-AK3714))</f>
      </c>
      <c r="AM3714" s="95">
        <v>0.33</v>
      </c>
      <c r="AN3714" s="93">
        <f>IF(V3714=0,"",V3714/(1-AB3714-AM3714))</f>
      </c>
      <c r="AO3714" s="96">
        <v>1.2</v>
      </c>
      <c r="AP3714" s="93">
        <f>IF(BD!AJ3714="","",BD!AJ3714*BD!AO3714)</f>
      </c>
      <c r="AQ3714" s="91">
        <f>BD!AM3714/BD!AK3714-1</f>
        <v>0</v>
      </c>
      <c r="AR3714" s="91">
        <f>IF(BD!AN3714="","",IF(BD!AJ3714="","",BD!AN3714/BD!AJ3714-1))</f>
      </c>
      <c r="AS3714" s="91">
        <f>IF(BD!AN3714="","",IF(BD!AN3714&lt;BD!AL3714,"ABAIXO DA META","DENTRO DA META"))</f>
      </c>
      <c r="AT3714" s="91" t="str">
        <f>IF(BD!AJ3714="","EM ANÁLISE",IF(BD!AP3714&gt;=BD!AN3714,"GO", "NO GO"))</f>
        <v>EM ANÁLISE</v>
      </c>
      <c r="AU3714" s="97">
        <f>IF(AN3714="","",+BD!$AN3714-AJ3714)</f>
      </c>
      <c r="AV3714" s="98"/>
      <c r="AW3714" s="90">
        <f>BD!P3714*BD!AC3714</f>
        <v>0</v>
      </c>
      <c r="AX3714" s="90">
        <f>BD!V3714*BD!AC3714</f>
        <v>0</v>
      </c>
      <c r="AY3714" s="90">
        <f>IF(BD!AN3714="","",BD!AN3714*BD!AC3714)</f>
      </c>
      <c r="AZ3714" s="75" t="s">
        <v>123</v>
      </c>
      <c r="BA3714" s="75" t="s">
        <v>124</v>
      </c>
      <c r="BB3714" s="75">
        <v>1</v>
      </c>
      <c r="BC3714" s="75" t="s">
        <v>125</v>
      </c>
      <c r="BD3714" s="104"/>
      <c r="BE3714" s="104"/>
      <c r="BF3714" s="101"/>
      <c r="BG3714" s="101"/>
      <c r="BH3714" s="101"/>
      <c r="BI3714" s="101"/>
      <c r="BJ3714" s="101"/>
      <c r="BK3714" s="101"/>
      <c r="BL3714" s="101"/>
      <c r="BM3714" s="101"/>
      <c r="BN3714" s="101"/>
      <c r="BO3714" s="103"/>
      <c r="BP3714" s="101"/>
      <c r="BQ3714" s="101"/>
      <c r="BR3714" s="101"/>
      <c r="BS3714" s="101"/>
      <c r="BT3714" s="101"/>
      <c r="BU3714" s="101"/>
      <c r="BV3714" s="101"/>
      <c r="BW3714" s="101"/>
      <c r="BX3714" s="101"/>
      <c r="BY3714" s="101"/>
      <c r="BZ3714" s="101"/>
      <c r="CA3714" s="101"/>
      <c r="CB3714" s="101"/>
      <c r="CC3714" s="101"/>
      <c r="CD3714" s="101"/>
      <c r="CE3714" s="101"/>
      <c r="CF3714" s="101"/>
      <c r="CG3714" s="37" t="e">
        <f>VLOOKUP(Table_1[[#This Row],[EAN]],'[1]Planilha1'!$E:$R,13,0)</f>
        <v>#N/A</v>
      </c>
    </row>
    <row r="3715" ht="15" hidden="1">
      <c r="A3715" s="7"/>
      <c r="B3715" s="84" t="s">
        <v>2735</v>
      </c>
      <c r="C3715" s="75">
        <v>223100</v>
      </c>
      <c r="D3715" s="75">
        <v>12469780</v>
      </c>
      <c r="E3715" s="85">
        <v>7891000333969</v>
      </c>
      <c r="F3715" s="86" t="s">
        <v>4245</v>
      </c>
      <c r="G3715" s="75" t="s">
        <v>21</v>
      </c>
      <c r="H3715" s="75">
        <v>3960</v>
      </c>
      <c r="I3715" s="87" t="e">
        <v>#N/A</v>
      </c>
      <c r="J3715" s="75" t="s">
        <v>1534</v>
      </c>
      <c r="K3715" s="88" t="s">
        <v>84</v>
      </c>
      <c r="L3715" s="88">
        <v>24</v>
      </c>
      <c r="M3715" s="88">
        <v>0</v>
      </c>
      <c r="N3715" s="75" t="s">
        <v>85</v>
      </c>
      <c r="O3715" s="75" t="s">
        <v>122</v>
      </c>
      <c r="P3715" s="106">
        <v>9.41125</v>
      </c>
      <c r="Q3715" s="90">
        <f>(17/100+7.6/100+1.65/100)*P3715</f>
        <v>2.470453125</v>
      </c>
      <c r="R3715" s="104"/>
      <c r="S3715" s="104"/>
      <c r="T3715" s="104"/>
      <c r="U3715" s="104"/>
      <c r="V3715" s="90">
        <f>+P3715-Q3715+R3715+S3715+T3715+U3715</f>
        <v>6.940796875</v>
      </c>
      <c r="W3715" s="91">
        <f>(1.02/100)</f>
        <v>1.02E-2</v>
      </c>
      <c r="X3715" s="91">
        <v>4.8E-3</v>
      </c>
      <c r="Y3715" s="91">
        <v>0.17</v>
      </c>
      <c r="Z3715" s="91">
        <v>1.65E-2</v>
      </c>
      <c r="AA3715" s="91">
        <v>7.6E-2</v>
      </c>
      <c r="AB3715" s="91">
        <f>SUM(W3715:AA3715)</f>
        <v>0.2775</v>
      </c>
      <c r="AC3715" s="75">
        <v>12</v>
      </c>
      <c r="AD3715" s="92">
        <f>IF(AL3715="","",+AC3715*AL3715)</f>
        <v>212.20270700636945</v>
      </c>
      <c r="AE3715" s="93">
        <f>IF(AL3715="","",+AL3715*AB3715)</f>
        <v>4.907187599522294</v>
      </c>
      <c r="AF3715" s="92">
        <f>IF(AL3715="","",+AL3715-AE3715)</f>
        <v>12.77637131767516</v>
      </c>
      <c r="AG3715" s="93">
        <f>+V3715</f>
        <v>6.940796875</v>
      </c>
      <c r="AH3715" s="92">
        <f>IF(AF3715="","",+AF3715-AG3715)</f>
        <v>5.83557444267516</v>
      </c>
      <c r="AI3715" s="92">
        <f>IF(AH3715="","",+AH3715*AC3715)</f>
        <v>70.02689331210192</v>
      </c>
      <c r="AJ3715" s="93">
        <v>17.683558917197455</v>
      </c>
      <c r="AK3715" s="94">
        <v>0.33</v>
      </c>
      <c r="AL3715" s="93">
        <f>IF(V3715=0,"",V3715/(1-AB3715-AK3715))</f>
        <v>17.683558917197455</v>
      </c>
      <c r="AM3715" s="95">
        <v>0.33</v>
      </c>
      <c r="AN3715" s="93">
        <f>IF(V3715=0,"",V3715/(1-AB3715-AM3715))</f>
        <v>17.683558917197455</v>
      </c>
      <c r="AO3715" s="96">
        <v>1.2</v>
      </c>
      <c r="AP3715" s="93">
        <f>IF(BD!AJ3715="","",BD!AJ3715*BD!AO3715)</f>
        <v>21.220270700636945</v>
      </c>
      <c r="AQ3715" s="91">
        <f>BD!AM3715/BD!AK3715-1</f>
        <v>0</v>
      </c>
      <c r="AR3715" s="91">
        <f>IF(BD!AN3715="","",IF(BD!AJ3715="","",BD!AN3715/BD!AJ3715-1))</f>
        <v>0</v>
      </c>
      <c r="AS3715" s="91" t="str">
        <f>IF(BD!AN3715="","",IF(BD!AN3715&lt;BD!AL3715,"ABAIXO DA META","DENTRO DA META"))</f>
        <v>DENTRO DA META</v>
      </c>
      <c r="AT3715" s="91" t="str">
        <f>IF(BD!AJ3715="","EM ANÁLISE",IF(BD!AP3715&gt;=BD!AN3715,"GO", "NO GO"))</f>
        <v>GO</v>
      </c>
      <c r="AU3715" s="97">
        <f>IF(AN3715="","",+BD!$AN3715-AJ3715)</f>
        <v>0</v>
      </c>
      <c r="AV3715" s="98"/>
      <c r="AW3715" s="90">
        <f>BD!P3715*BD!AC3715</f>
        <v>112.935</v>
      </c>
      <c r="AX3715" s="90">
        <f>BD!V3715*BD!AC3715</f>
        <v>83.2895625</v>
      </c>
      <c r="AY3715" s="90">
        <f>IF(BD!AN3715="","",BD!AN3715*BD!AC3715)</f>
        <v>212.20270700636945</v>
      </c>
      <c r="AZ3715" s="75" t="s">
        <v>5272</v>
      </c>
      <c r="BA3715" s="75" t="s">
        <v>124</v>
      </c>
      <c r="BB3715" s="75">
        <v>1</v>
      </c>
      <c r="BC3715" s="75" t="s">
        <v>125</v>
      </c>
      <c r="BD3715" s="99" t="s">
        <v>5257</v>
      </c>
      <c r="BE3715" s="100" t="s">
        <v>4</v>
      </c>
      <c r="BF3715" s="100" t="s">
        <v>4</v>
      </c>
      <c r="BG3715" s="99" t="s">
        <v>5258</v>
      </c>
      <c r="BH3715" s="101"/>
      <c r="BI3715" s="101"/>
      <c r="BJ3715" s="101"/>
      <c r="BK3715" s="101"/>
      <c r="BL3715" s="101"/>
      <c r="BM3715" s="101"/>
      <c r="BN3715" s="101"/>
      <c r="BO3715" s="103"/>
      <c r="BP3715" s="99">
        <v>140.622</v>
      </c>
      <c r="BQ3715" s="99">
        <v>121</v>
      </c>
      <c r="BR3715" s="101"/>
      <c r="BS3715" s="99" t="s">
        <v>5260</v>
      </c>
      <c r="BT3715" s="99" t="s">
        <v>5261</v>
      </c>
      <c r="BU3715" s="99">
        <v>5102</v>
      </c>
      <c r="BV3715" s="99"/>
      <c r="BW3715" s="99"/>
      <c r="BX3715" s="99"/>
      <c r="BY3715" s="99"/>
      <c r="BZ3715" s="99"/>
      <c r="CA3715" s="99"/>
      <c r="CB3715" s="99"/>
      <c r="CC3715" s="99">
        <v>102</v>
      </c>
      <c r="CD3715" s="99">
        <v>8</v>
      </c>
      <c r="CE3715" s="99">
        <v>8</v>
      </c>
      <c r="CF3715" s="99"/>
      <c r="CG3715" s="37" t="e">
        <f>VLOOKUP(Table_1[[#This Row],[EAN]],'[1]Planilha1'!$E:$R,13,0)</f>
        <v>#N/A</v>
      </c>
    </row>
    <row r="3716" ht="15" hidden="1">
      <c r="A3716" s="7"/>
      <c r="B3716" s="84" t="s">
        <v>2735</v>
      </c>
      <c r="C3716" s="75">
        <v>223101</v>
      </c>
      <c r="D3716" s="75">
        <v>12480034</v>
      </c>
      <c r="E3716" s="85">
        <v>7891000339633</v>
      </c>
      <c r="F3716" s="86" t="s">
        <v>4246</v>
      </c>
      <c r="G3716" s="75" t="s">
        <v>21</v>
      </c>
      <c r="H3716" s="75">
        <v>3960</v>
      </c>
      <c r="I3716" s="87" t="e">
        <v>#N/A</v>
      </c>
      <c r="J3716" s="75" t="s">
        <v>1534</v>
      </c>
      <c r="K3716" s="88" t="s">
        <v>84</v>
      </c>
      <c r="L3716" s="88">
        <v>24</v>
      </c>
      <c r="M3716" s="88">
        <v>0</v>
      </c>
      <c r="N3716" s="75" t="s">
        <v>85</v>
      </c>
      <c r="O3716" s="75" t="s">
        <v>122</v>
      </c>
      <c r="P3716" s="106">
        <v>6.046250000000001</v>
      </c>
      <c r="Q3716" s="90">
        <f>(17/100+7.6/100+1.65/100)*P3716</f>
        <v>1.5871406250000002</v>
      </c>
      <c r="R3716" s="104"/>
      <c r="S3716" s="104"/>
      <c r="T3716" s="104"/>
      <c r="U3716" s="104"/>
      <c r="V3716" s="90">
        <f>+P3716-Q3716+R3716+S3716+T3716+U3716</f>
        <v>4.459109375000001</v>
      </c>
      <c r="W3716" s="91">
        <f>(1.02/100)</f>
        <v>1.02E-2</v>
      </c>
      <c r="X3716" s="91">
        <v>4.8E-3</v>
      </c>
      <c r="Y3716" s="91">
        <v>0.17</v>
      </c>
      <c r="Z3716" s="91">
        <v>1.65E-2</v>
      </c>
      <c r="AA3716" s="91">
        <v>7.6E-2</v>
      </c>
      <c r="AB3716" s="91">
        <f>SUM(W3716:AA3716)</f>
        <v>0.2775</v>
      </c>
      <c r="AC3716" s="75">
        <v>12</v>
      </c>
      <c r="AD3716" s="92">
        <f>IF(AL3716="","",+AC3716*AL3716)</f>
        <v>136.32945859872615</v>
      </c>
      <c r="AE3716" s="93">
        <f>IF(AL3716="","",+AL3716*AB3716)</f>
        <v>3.1526187300955426</v>
      </c>
      <c r="AF3716" s="92">
        <f>IF(AL3716="","",+AL3716-AE3716)</f>
        <v>8.208169486464971</v>
      </c>
      <c r="AG3716" s="93">
        <f>+V3716</f>
        <v>4.459109375000001</v>
      </c>
      <c r="AH3716" s="92">
        <f>IF(AF3716="","",+AF3716-AG3716)</f>
        <v>3.7490601114649706</v>
      </c>
      <c r="AI3716" s="92">
        <f>IF(AH3716="","",+AH3716*AC3716)</f>
        <v>44.98872133757965</v>
      </c>
      <c r="AJ3716" s="93">
        <v>6.89</v>
      </c>
      <c r="AK3716" s="94">
        <v>0.33</v>
      </c>
      <c r="AL3716" s="93">
        <f>IF(V3716=0,"",V3716/(1-AB3716-AK3716))</f>
        <v>11.360788216560513</v>
      </c>
      <c r="AM3716" s="95">
        <v>0.33</v>
      </c>
      <c r="AN3716" s="93">
        <f>IF(V3716=0,"",V3716/(1-AB3716-AM3716))</f>
        <v>11.360788216560513</v>
      </c>
      <c r="AO3716" s="96">
        <v>1.2</v>
      </c>
      <c r="AP3716" s="93">
        <f>IF(BD!AJ3716="","",BD!AJ3716*BD!AO3716)</f>
        <v>8.267999999999999</v>
      </c>
      <c r="AQ3716" s="91">
        <f>BD!AM3716/BD!AK3716-1</f>
        <v>0</v>
      </c>
      <c r="AR3716" s="91">
        <f>IF(BD!AN3716="","",IF(BD!AJ3716="","",BD!AN3716/BD!AJ3716-1))</f>
        <v>0.6488807280929627</v>
      </c>
      <c r="AS3716" s="91" t="str">
        <f>IF(BD!AN3716="","",IF(BD!AN3716&lt;BD!AL3716,"ABAIXO DA META","DENTRO DA META"))</f>
        <v>DENTRO DA META</v>
      </c>
      <c r="AT3716" s="91" t="str">
        <f>IF(BD!AJ3716="","EM ANÁLISE",IF(BD!AP3716&gt;=BD!AN3716,"GO", "NO GO"))</f>
        <v>NO GO</v>
      </c>
      <c r="AU3716" s="97">
        <f>IF(AN3716="","",+BD!$AN3716-AJ3716)</f>
        <v>4.470788216560513</v>
      </c>
      <c r="AV3716" s="98"/>
      <c r="AW3716" s="90">
        <f>BD!P3716*BD!AC3716</f>
        <v>72.555</v>
      </c>
      <c r="AX3716" s="90">
        <f>BD!V3716*BD!AC3716</f>
        <v>53.50931250000001</v>
      </c>
      <c r="AY3716" s="90">
        <f>IF(BD!AN3716="","",BD!AN3716*BD!AC3716)</f>
        <v>136.32945859872615</v>
      </c>
      <c r="AZ3716" s="75" t="s">
        <v>5272</v>
      </c>
      <c r="BA3716" s="75" t="s">
        <v>124</v>
      </c>
      <c r="BB3716" s="75">
        <v>1</v>
      </c>
      <c r="BC3716" s="75" t="s">
        <v>125</v>
      </c>
      <c r="BD3716" s="99" t="s">
        <v>5257</v>
      </c>
      <c r="BE3716" s="100" t="s">
        <v>4</v>
      </c>
      <c r="BF3716" s="100" t="s">
        <v>4</v>
      </c>
      <c r="BG3716" s="99" t="s">
        <v>5258</v>
      </c>
      <c r="BH3716" s="101"/>
      <c r="BI3716" s="101"/>
      <c r="BJ3716" s="101"/>
      <c r="BK3716" s="101"/>
      <c r="BL3716" s="101"/>
      <c r="BM3716" s="101"/>
      <c r="BN3716" s="101"/>
      <c r="BO3716" s="103"/>
      <c r="BP3716" s="99">
        <v>140.622</v>
      </c>
      <c r="BQ3716" s="99">
        <v>121</v>
      </c>
      <c r="BR3716" s="101"/>
      <c r="BS3716" s="99" t="s">
        <v>5260</v>
      </c>
      <c r="BT3716" s="99" t="s">
        <v>5261</v>
      </c>
      <c r="BU3716" s="99">
        <v>5102</v>
      </c>
      <c r="BV3716" s="99"/>
      <c r="BW3716" s="99"/>
      <c r="BX3716" s="99"/>
      <c r="BY3716" s="99"/>
      <c r="BZ3716" s="99"/>
      <c r="CA3716" s="99"/>
      <c r="CB3716" s="99"/>
      <c r="CC3716" s="99">
        <v>102</v>
      </c>
      <c r="CD3716" s="99">
        <v>8</v>
      </c>
      <c r="CE3716" s="99">
        <v>8</v>
      </c>
      <c r="CF3716" s="99"/>
      <c r="CG3716" s="37" t="e">
        <f>VLOOKUP(Table_1[[#This Row],[EAN]],'[1]Planilha1'!$E:$R,13,0)</f>
        <v>#N/A</v>
      </c>
    </row>
    <row r="3717" ht="15" hidden="1">
      <c r="A3717" s="7"/>
      <c r="B3717" s="84" t="s">
        <v>2735</v>
      </c>
      <c r="C3717" s="75">
        <v>223102</v>
      </c>
      <c r="D3717" s="75">
        <v>12307596</v>
      </c>
      <c r="E3717" s="85">
        <v>7891000050880</v>
      </c>
      <c r="F3717" s="86" t="s">
        <v>4247</v>
      </c>
      <c r="G3717" s="75" t="s">
        <v>21</v>
      </c>
      <c r="H3717" s="75">
        <v>3960</v>
      </c>
      <c r="I3717" s="87" t="e">
        <v>#N/A</v>
      </c>
      <c r="J3717" s="75" t="s">
        <v>1534</v>
      </c>
      <c r="K3717" s="88" t="s">
        <v>84</v>
      </c>
      <c r="L3717" s="88">
        <v>20</v>
      </c>
      <c r="M3717" s="88">
        <v>0</v>
      </c>
      <c r="N3717" s="75" t="s">
        <v>85</v>
      </c>
      <c r="O3717" s="75" t="s">
        <v>122</v>
      </c>
      <c r="P3717" s="106">
        <v>3.5595</v>
      </c>
      <c r="Q3717" s="90">
        <f>(17/100+7.6/100+1.65/100)*P3717</f>
        <v>0.93436875</v>
      </c>
      <c r="R3717" s="104"/>
      <c r="S3717" s="104"/>
      <c r="T3717" s="104"/>
      <c r="U3717" s="104"/>
      <c r="V3717" s="90">
        <f>+P3717-Q3717+R3717+S3717+T3717+U3717</f>
        <v>2.62513125</v>
      </c>
      <c r="W3717" s="91">
        <f>(1.02/100)</f>
        <v>1.02E-2</v>
      </c>
      <c r="X3717" s="91">
        <v>4.8E-3</v>
      </c>
      <c r="Y3717" s="91">
        <v>0.17</v>
      </c>
      <c r="Z3717" s="91">
        <v>1.65E-2</v>
      </c>
      <c r="AA3717" s="91">
        <v>7.6E-2</v>
      </c>
      <c r="AB3717" s="91">
        <f>SUM(W3717:AA3717)</f>
        <v>0.2775</v>
      </c>
      <c r="AC3717" s="75">
        <v>12</v>
      </c>
      <c r="AD3717" s="92">
        <f>IF(AL3717="","",+AC3717*AL3717)</f>
        <v>80.25878980891721</v>
      </c>
      <c r="AE3717" s="93">
        <f>IF(AL3717="","",+AL3717*AB3717)</f>
        <v>1.8559845143312106</v>
      </c>
      <c r="AF3717" s="92">
        <f>IF(AL3717="","",+AL3717-AE3717)</f>
        <v>4.832247969745223</v>
      </c>
      <c r="AG3717" s="93">
        <f>+V3717</f>
        <v>2.62513125</v>
      </c>
      <c r="AH3717" s="92">
        <f>IF(AF3717="","",+AF3717-AG3717)</f>
        <v>2.2071167197452235</v>
      </c>
      <c r="AI3717" s="92">
        <f>IF(AH3717="","",+AH3717*AC3717)</f>
        <v>26.485400636942682</v>
      </c>
      <c r="AJ3717" s="93">
        <v>5.13</v>
      </c>
      <c r="AK3717" s="94">
        <v>0.33</v>
      </c>
      <c r="AL3717" s="93">
        <f>IF(V3717=0,"",V3717/(1-AB3717-AK3717))</f>
        <v>6.688232484076434</v>
      </c>
      <c r="AM3717" s="95">
        <v>0.33</v>
      </c>
      <c r="AN3717" s="93">
        <f>IF(V3717=0,"",V3717/(1-AB3717-AM3717))</f>
        <v>6.688232484076434</v>
      </c>
      <c r="AO3717" s="96">
        <v>1.3</v>
      </c>
      <c r="AP3717" s="93">
        <f>IF(BD!AJ3717="","",BD!AJ3717*BD!AO3717)</f>
        <v>6.6690000000000005</v>
      </c>
      <c r="AQ3717" s="91">
        <f>BD!AM3717/BD!AK3717-1</f>
        <v>0</v>
      </c>
      <c r="AR3717" s="91">
        <f>IF(BD!AN3717="","",IF(BD!AJ3717="","",BD!AN3717/BD!AJ3717-1))</f>
        <v>0.30374902223712175</v>
      </c>
      <c r="AS3717" s="91" t="str">
        <f>IF(BD!AN3717="","",IF(BD!AN3717&lt;BD!AL3717,"ABAIXO DA META","DENTRO DA META"))</f>
        <v>DENTRO DA META</v>
      </c>
      <c r="AT3717" s="91" t="str">
        <f>IF(BD!AJ3717="","EM ANÁLISE",IF(BD!AP3717&gt;=BD!AN3717,"GO", "NO GO"))</f>
        <v>NO GO</v>
      </c>
      <c r="AU3717" s="97">
        <f>IF(AN3717="","",+BD!$AN3717-AJ3717)</f>
        <v>1.5582324840764343</v>
      </c>
      <c r="AV3717" s="98"/>
      <c r="AW3717" s="90">
        <f>BD!P3717*BD!AC3717</f>
        <v>42.714</v>
      </c>
      <c r="AX3717" s="90">
        <f>BD!V3717*BD!AC3717</f>
        <v>31.501575</v>
      </c>
      <c r="AY3717" s="90">
        <f>IF(BD!AN3717="","",BD!AN3717*BD!AC3717)</f>
        <v>80.25878980891721</v>
      </c>
      <c r="AZ3717" s="75" t="s">
        <v>5272</v>
      </c>
      <c r="BA3717" s="75" t="s">
        <v>124</v>
      </c>
      <c r="BB3717" s="75">
        <v>1</v>
      </c>
      <c r="BC3717" s="75" t="s">
        <v>125</v>
      </c>
      <c r="BD3717" s="99" t="s">
        <v>5257</v>
      </c>
      <c r="BE3717" s="100" t="s">
        <v>4</v>
      </c>
      <c r="BF3717" s="100" t="s">
        <v>4</v>
      </c>
      <c r="BG3717" s="99" t="s">
        <v>5258</v>
      </c>
      <c r="BH3717" s="101"/>
      <c r="BI3717" s="101"/>
      <c r="BJ3717" s="101"/>
      <c r="BK3717" s="101"/>
      <c r="BL3717" s="101"/>
      <c r="BM3717" s="101"/>
      <c r="BN3717" s="101"/>
      <c r="BO3717" s="103"/>
      <c r="BP3717" s="99">
        <v>140.622</v>
      </c>
      <c r="BQ3717" s="99">
        <v>121</v>
      </c>
      <c r="BR3717" s="101"/>
      <c r="BS3717" s="99" t="s">
        <v>5260</v>
      </c>
      <c r="BT3717" s="99" t="s">
        <v>5261</v>
      </c>
      <c r="BU3717" s="99">
        <v>5102</v>
      </c>
      <c r="BV3717" s="99"/>
      <c r="BW3717" s="99"/>
      <c r="BX3717" s="99"/>
      <c r="BY3717" s="99"/>
      <c r="BZ3717" s="99"/>
      <c r="CA3717" s="99"/>
      <c r="CB3717" s="99"/>
      <c r="CC3717" s="99">
        <v>102</v>
      </c>
      <c r="CD3717" s="99">
        <v>8</v>
      </c>
      <c r="CE3717" s="99">
        <v>8</v>
      </c>
      <c r="CF3717" s="99"/>
      <c r="CG3717" s="37" t="e">
        <f>VLOOKUP(Table_1[[#This Row],[EAN]],'[1]Planilha1'!$E:$R,13,0)</f>
        <v>#N/A</v>
      </c>
    </row>
    <row r="3718" ht="15" hidden="1">
      <c r="A3718" s="7"/>
      <c r="B3718" s="84" t="s">
        <v>2735</v>
      </c>
      <c r="C3718" s="75">
        <v>223103</v>
      </c>
      <c r="D3718" s="75"/>
      <c r="E3718" s="85">
        <v>7891000369500</v>
      </c>
      <c r="F3718" s="86" t="s">
        <v>4248</v>
      </c>
      <c r="G3718" s="75" t="s">
        <v>21</v>
      </c>
      <c r="H3718" s="75">
        <v>3960</v>
      </c>
      <c r="I3718" s="87" t="e">
        <v>#N/A</v>
      </c>
      <c r="J3718" s="75" t="s">
        <v>1534</v>
      </c>
      <c r="K3718" s="88" t="s">
        <v>84</v>
      </c>
      <c r="L3718" s="88">
        <v>14</v>
      </c>
      <c r="M3718" s="88">
        <v>0</v>
      </c>
      <c r="N3718" s="75" t="s">
        <v>85</v>
      </c>
      <c r="O3718" s="75"/>
      <c r="P3718" s="106"/>
      <c r="Q3718" s="90">
        <f>(17/100+7.6/100+1.65/100)*P3718</f>
        <v>0</v>
      </c>
      <c r="R3718" s="104"/>
      <c r="S3718" s="104"/>
      <c r="T3718" s="104"/>
      <c r="U3718" s="104"/>
      <c r="V3718" s="90">
        <f>+P3718-Q3718+R3718+S3718+T3718+U3718</f>
        <v>0</v>
      </c>
      <c r="W3718" s="91">
        <f>(1.02/100)</f>
        <v>1.02E-2</v>
      </c>
      <c r="X3718" s="91">
        <v>4.8E-3</v>
      </c>
      <c r="Y3718" s="91">
        <v>0.17</v>
      </c>
      <c r="Z3718" s="91">
        <v>1.65E-2</v>
      </c>
      <c r="AA3718" s="91">
        <v>7.6E-2</v>
      </c>
      <c r="AB3718" s="91">
        <f>SUM(W3718:AA3718)</f>
        <v>0.2775</v>
      </c>
      <c r="AC3718" s="75">
        <v>12</v>
      </c>
      <c r="AD3718" s="92">
        <f>IF(AL3718="","",+AC3718*AL3718)</f>
      </c>
      <c r="AE3718" s="93">
        <f>IF(AL3718="","",+AL3718*AB3718)</f>
      </c>
      <c r="AF3718" s="92">
        <f>IF(AL3718="","",+AL3718-AE3718)</f>
      </c>
      <c r="AG3718" s="93">
        <f>+V3718</f>
        <v>0</v>
      </c>
      <c r="AH3718" s="92">
        <f>IF(AF3718="","",+AF3718-AG3718)</f>
      </c>
      <c r="AI3718" s="92">
        <f>IF(AH3718="","",+AH3718*AC3718)</f>
      </c>
      <c r="AJ3718" s="93"/>
      <c r="AK3718" s="94">
        <v>0.33</v>
      </c>
      <c r="AL3718" s="93">
        <f>IF(V3718=0,"",V3718/(1-AB3718-AK3718))</f>
      </c>
      <c r="AM3718" s="95">
        <v>0.33</v>
      </c>
      <c r="AN3718" s="93">
        <f>IF(V3718=0,"",V3718/(1-AB3718-AM3718))</f>
      </c>
      <c r="AO3718" s="96">
        <v>1.2</v>
      </c>
      <c r="AP3718" s="93">
        <f>IF(BD!AJ3718="","",BD!AJ3718*BD!AO3718)</f>
      </c>
      <c r="AQ3718" s="91">
        <f>BD!AM3718/BD!AK3718-1</f>
        <v>0</v>
      </c>
      <c r="AR3718" s="91">
        <f>IF(BD!AN3718="","",IF(BD!AJ3718="","",BD!AN3718/BD!AJ3718-1))</f>
      </c>
      <c r="AS3718" s="91">
        <f>IF(BD!AN3718="","",IF(BD!AN3718&lt;BD!AL3718,"ABAIXO DA META","DENTRO DA META"))</f>
      </c>
      <c r="AT3718" s="91" t="str">
        <f>IF(BD!AJ3718="","EM ANÁLISE",IF(BD!AP3718&gt;=BD!AN3718,"GO", "NO GO"))</f>
        <v>EM ANÁLISE</v>
      </c>
      <c r="AU3718" s="97">
        <f>IF(AN3718="","",+BD!$AN3718-AJ3718)</f>
      </c>
      <c r="AV3718" s="98"/>
      <c r="AW3718" s="90">
        <f>BD!P3718*BD!AC3718</f>
        <v>0</v>
      </c>
      <c r="AX3718" s="90">
        <f>BD!V3718*BD!AC3718</f>
        <v>0</v>
      </c>
      <c r="AY3718" s="90">
        <f>IF(BD!AN3718="","",BD!AN3718*BD!AC3718)</f>
      </c>
      <c r="AZ3718" s="75" t="s">
        <v>123</v>
      </c>
      <c r="BA3718" s="75" t="s">
        <v>124</v>
      </c>
      <c r="BB3718" s="75">
        <v>1</v>
      </c>
      <c r="BC3718" s="75" t="s">
        <v>125</v>
      </c>
      <c r="BD3718" s="104"/>
      <c r="BE3718" s="104"/>
      <c r="BF3718" s="101"/>
      <c r="BG3718" s="101"/>
      <c r="BH3718" s="101"/>
      <c r="BI3718" s="101"/>
      <c r="BJ3718" s="101"/>
      <c r="BK3718" s="101"/>
      <c r="BL3718" s="101"/>
      <c r="BM3718" s="101"/>
      <c r="BN3718" s="101"/>
      <c r="BO3718" s="103"/>
      <c r="BP3718" s="101"/>
      <c r="BQ3718" s="101"/>
      <c r="BR3718" s="101"/>
      <c r="BS3718" s="101"/>
      <c r="BT3718" s="101"/>
      <c r="BU3718" s="101"/>
      <c r="BV3718" s="101"/>
      <c r="BW3718" s="101"/>
      <c r="BX3718" s="101"/>
      <c r="BY3718" s="101"/>
      <c r="BZ3718" s="101"/>
      <c r="CA3718" s="101"/>
      <c r="CB3718" s="101"/>
      <c r="CC3718" s="101"/>
      <c r="CD3718" s="101"/>
      <c r="CE3718" s="101"/>
      <c r="CF3718" s="101"/>
      <c r="CG3718" s="37" t="e">
        <f>VLOOKUP(Table_1[[#This Row],[EAN]],'[1]Planilha1'!$E:$R,13,0)</f>
        <v>#N/A</v>
      </c>
    </row>
    <row r="3719" ht="15" hidden="1">
      <c r="A3719" s="7"/>
      <c r="B3719" s="84" t="s">
        <v>2735</v>
      </c>
      <c r="C3719" s="75">
        <v>223104</v>
      </c>
      <c r="D3719" s="75">
        <v>12237906</v>
      </c>
      <c r="E3719" s="85">
        <v>7891000100721</v>
      </c>
      <c r="F3719" s="86" t="s">
        <v>4249</v>
      </c>
      <c r="G3719" s="75" t="s">
        <v>21</v>
      </c>
      <c r="H3719" s="75">
        <v>3960</v>
      </c>
      <c r="I3719" s="87" t="e">
        <v>#N/A</v>
      </c>
      <c r="J3719" s="75" t="s">
        <v>1534</v>
      </c>
      <c r="K3719" s="88" t="s">
        <v>84</v>
      </c>
      <c r="L3719" s="88">
        <v>20</v>
      </c>
      <c r="M3719" s="88">
        <v>0</v>
      </c>
      <c r="N3719" s="75" t="s">
        <v>85</v>
      </c>
      <c r="O3719" s="75" t="s">
        <v>122</v>
      </c>
      <c r="P3719" s="106">
        <v>6.0465</v>
      </c>
      <c r="Q3719" s="90">
        <f>(17/100+7.6/100+1.65/100)*P3719</f>
        <v>1.5872062500000002</v>
      </c>
      <c r="R3719" s="104"/>
      <c r="S3719" s="104"/>
      <c r="T3719" s="104"/>
      <c r="U3719" s="104"/>
      <c r="V3719" s="90">
        <f>+P3719-Q3719+R3719+S3719+T3719+U3719</f>
        <v>4.45929375</v>
      </c>
      <c r="W3719" s="91">
        <f>(1.02/100)</f>
        <v>1.02E-2</v>
      </c>
      <c r="X3719" s="91">
        <v>4.8E-3</v>
      </c>
      <c r="Y3719" s="91">
        <v>0.17</v>
      </c>
      <c r="Z3719" s="91">
        <v>1.65E-2</v>
      </c>
      <c r="AA3719" s="91">
        <v>7.6E-2</v>
      </c>
      <c r="AB3719" s="91">
        <f>SUM(W3719:AA3719)</f>
        <v>0.2775</v>
      </c>
      <c r="AC3719" s="75">
        <v>12</v>
      </c>
      <c r="AD3719" s="92">
        <f>IF(AL3719="","",+AC3719*AL3719)</f>
        <v>136.3350955414013</v>
      </c>
      <c r="AE3719" s="93">
        <f>IF(AL3719="","",+AL3719*AB3719)</f>
        <v>3.152749084394905</v>
      </c>
      <c r="AF3719" s="92">
        <f>IF(AL3719="","",+AL3719-AE3719)</f>
        <v>8.208508877388535</v>
      </c>
      <c r="AG3719" s="93">
        <f>+V3719</f>
        <v>4.45929375</v>
      </c>
      <c r="AH3719" s="92">
        <f>IF(AF3719="","",+AF3719-AG3719)</f>
        <v>3.7492151273885357</v>
      </c>
      <c r="AI3719" s="92">
        <f>IF(AH3719="","",+AH3719*AC3719)</f>
        <v>44.99058152866243</v>
      </c>
      <c r="AJ3719" s="93">
        <v>6.89</v>
      </c>
      <c r="AK3719" s="94">
        <v>0.33</v>
      </c>
      <c r="AL3719" s="93">
        <f>IF(V3719=0,"",V3719/(1-AB3719-AK3719))</f>
        <v>11.36125796178344</v>
      </c>
      <c r="AM3719" s="95">
        <v>0.33</v>
      </c>
      <c r="AN3719" s="93">
        <f>IF(V3719=0,"",V3719/(1-AB3719-AM3719))</f>
        <v>11.36125796178344</v>
      </c>
      <c r="AO3719" s="96">
        <v>1.2</v>
      </c>
      <c r="AP3719" s="93">
        <f>IF(BD!AJ3719="","",BD!AJ3719*BD!AO3719)</f>
        <v>8.267999999999999</v>
      </c>
      <c r="AQ3719" s="91">
        <f>BD!AM3719/BD!AK3719-1</f>
        <v>0</v>
      </c>
      <c r="AR3719" s="91">
        <f>IF(BD!AN3719="","",IF(BD!AJ3719="","",BD!AN3719/BD!AJ3719-1))</f>
        <v>0.6489489059192222</v>
      </c>
      <c r="AS3719" s="91" t="str">
        <f>IF(BD!AN3719="","",IF(BD!AN3719&lt;BD!AL3719,"ABAIXO DA META","DENTRO DA META"))</f>
        <v>DENTRO DA META</v>
      </c>
      <c r="AT3719" s="91" t="str">
        <f>IF(BD!AJ3719="","EM ANÁLISE",IF(BD!AP3719&gt;=BD!AN3719,"GO", "NO GO"))</f>
        <v>NO GO</v>
      </c>
      <c r="AU3719" s="97">
        <f>IF(AN3719="","",+BD!$AN3719-AJ3719)</f>
        <v>4.471257961783441</v>
      </c>
      <c r="AV3719" s="98"/>
      <c r="AW3719" s="90">
        <f>BD!P3719*BD!AC3719</f>
        <v>72.55799999999999</v>
      </c>
      <c r="AX3719" s="90">
        <f>BD!V3719*BD!AC3719</f>
        <v>53.51152499999999</v>
      </c>
      <c r="AY3719" s="90">
        <f>IF(BD!AN3719="","",BD!AN3719*BD!AC3719)</f>
        <v>136.3350955414013</v>
      </c>
      <c r="AZ3719" s="75" t="s">
        <v>5272</v>
      </c>
      <c r="BA3719" s="75" t="s">
        <v>124</v>
      </c>
      <c r="BB3719" s="75">
        <v>1</v>
      </c>
      <c r="BC3719" s="75" t="s">
        <v>125</v>
      </c>
      <c r="BD3719" s="99" t="s">
        <v>5257</v>
      </c>
      <c r="BE3719" s="100" t="s">
        <v>4</v>
      </c>
      <c r="BF3719" s="100" t="s">
        <v>4</v>
      </c>
      <c r="BG3719" s="99" t="s">
        <v>5258</v>
      </c>
      <c r="BH3719" s="101"/>
      <c r="BI3719" s="101"/>
      <c r="BJ3719" s="101"/>
      <c r="BK3719" s="101"/>
      <c r="BL3719" s="101"/>
      <c r="BM3719" s="101"/>
      <c r="BN3719" s="101"/>
      <c r="BO3719" s="103"/>
      <c r="BP3719" s="99">
        <v>140.622</v>
      </c>
      <c r="BQ3719" s="99">
        <v>121</v>
      </c>
      <c r="BR3719" s="101"/>
      <c r="BS3719" s="99" t="s">
        <v>5260</v>
      </c>
      <c r="BT3719" s="99" t="s">
        <v>5261</v>
      </c>
      <c r="BU3719" s="99">
        <v>5102</v>
      </c>
      <c r="BV3719" s="99"/>
      <c r="BW3719" s="99"/>
      <c r="BX3719" s="99"/>
      <c r="BY3719" s="99"/>
      <c r="BZ3719" s="99"/>
      <c r="CA3719" s="99"/>
      <c r="CB3719" s="99"/>
      <c r="CC3719" s="99">
        <v>102</v>
      </c>
      <c r="CD3719" s="99">
        <v>8</v>
      </c>
      <c r="CE3719" s="99">
        <v>8</v>
      </c>
      <c r="CF3719" s="99"/>
      <c r="CG3719" s="37" t="e">
        <f>VLOOKUP(Table_1[[#This Row],[EAN]],'[1]Planilha1'!$E:$R,13,0)</f>
        <v>#N/A</v>
      </c>
    </row>
    <row r="3720" ht="15" hidden="1">
      <c r="A3720" s="7"/>
      <c r="B3720" s="84" t="s">
        <v>2735</v>
      </c>
      <c r="C3720" s="75">
        <v>223105</v>
      </c>
      <c r="D3720" s="75">
        <v>12445269</v>
      </c>
      <c r="E3720" s="85">
        <v>7891000309988</v>
      </c>
      <c r="F3720" s="86" t="s">
        <v>4250</v>
      </c>
      <c r="G3720" s="75" t="s">
        <v>21</v>
      </c>
      <c r="H3720" s="75">
        <v>470</v>
      </c>
      <c r="I3720" s="87" t="s">
        <v>3887</v>
      </c>
      <c r="J3720" s="75" t="s">
        <v>3228</v>
      </c>
      <c r="K3720" s="88" t="s">
        <v>84</v>
      </c>
      <c r="L3720" s="88">
        <v>3</v>
      </c>
      <c r="M3720" s="88">
        <v>0</v>
      </c>
      <c r="N3720" s="75" t="s">
        <v>85</v>
      </c>
      <c r="O3720" s="75" t="s">
        <v>122</v>
      </c>
      <c r="P3720" s="106">
        <v>15.986666666666666</v>
      </c>
      <c r="Q3720" s="90">
        <f>(17/100+7.6/100+1.65/100)*P3720</f>
        <v>4.1965</v>
      </c>
      <c r="R3720" s="104"/>
      <c r="S3720" s="104"/>
      <c r="T3720" s="104"/>
      <c r="U3720" s="104"/>
      <c r="V3720" s="90">
        <f>+P3720-Q3720+R3720+S3720+T3720+U3720</f>
        <v>11.790166666666666</v>
      </c>
      <c r="W3720" s="91">
        <f>(1.02/100)</f>
        <v>1.02E-2</v>
      </c>
      <c r="X3720" s="91">
        <v>4.8E-3</v>
      </c>
      <c r="Y3720" s="91">
        <v>0.17</v>
      </c>
      <c r="Z3720" s="91">
        <v>1.65E-2</v>
      </c>
      <c r="AA3720" s="91">
        <v>7.6E-2</v>
      </c>
      <c r="AB3720" s="91">
        <f>SUM(W3720:AA3720)</f>
        <v>0.2775</v>
      </c>
      <c r="AC3720" s="75">
        <v>12</v>
      </c>
      <c r="AD3720" s="92">
        <f>IF(AL3720="","",+AC3720*AL3720)</f>
        <v>360.46369426751596</v>
      </c>
      <c r="AE3720" s="93">
        <f>IF(AL3720="","",+AL3720*AB3720)</f>
        <v>8.335722929936308</v>
      </c>
      <c r="AF3720" s="92">
        <f>IF(AL3720="","",+AL3720-AE3720)</f>
        <v>21.702918259023356</v>
      </c>
      <c r="AG3720" s="93">
        <f>+V3720</f>
        <v>11.790166666666666</v>
      </c>
      <c r="AH3720" s="92">
        <f>IF(AF3720="","",+AF3720-AG3720)</f>
        <v>9.91275159235669</v>
      </c>
      <c r="AI3720" s="92">
        <f>IF(AH3720="","",+AH3720*AC3720)</f>
        <v>118.95301910828027</v>
      </c>
      <c r="AJ3720" s="93">
        <v>24.61</v>
      </c>
      <c r="AK3720" s="94">
        <v>0.33</v>
      </c>
      <c r="AL3720" s="93">
        <f>IF(V3720=0,"",V3720/(1-AB3720-AK3720))</f>
        <v>30.038641188959666</v>
      </c>
      <c r="AM3720" s="95">
        <v>0.33</v>
      </c>
      <c r="AN3720" s="93">
        <f>IF(V3720=0,"",V3720/(1-AB3720-AM3720))</f>
        <v>30.038641188959666</v>
      </c>
      <c r="AO3720" s="96">
        <v>1.2</v>
      </c>
      <c r="AP3720" s="93">
        <f>IF(BD!AJ3720="","",BD!AJ3720*BD!AO3720)</f>
        <v>29.531999999999996</v>
      </c>
      <c r="AQ3720" s="91">
        <f>BD!AM3720/BD!AK3720-1</f>
        <v>0</v>
      </c>
      <c r="AR3720" s="91">
        <f>IF(BD!AN3720="","",IF(BD!AJ3720="","",BD!AN3720/BD!AJ3720-1))</f>
        <v>0.22058680166435063</v>
      </c>
      <c r="AS3720" s="91" t="str">
        <f>IF(BD!AN3720="","",IF(BD!AN3720&lt;BD!AL3720,"ABAIXO DA META","DENTRO DA META"))</f>
        <v>DENTRO DA META</v>
      </c>
      <c r="AT3720" s="91" t="str">
        <f>IF(BD!AJ3720="","EM ANÁLISE",IF(BD!AP3720&gt;=BD!AN3720,"GO", "NO GO"))</f>
        <v>NO GO</v>
      </c>
      <c r="AU3720" s="97">
        <f>IF(AN3720="","",+BD!$AN3720-AJ3720)</f>
        <v>5.428641188959666</v>
      </c>
      <c r="AV3720" s="98"/>
      <c r="AW3720" s="90">
        <f>BD!P3720*BD!AC3720</f>
        <v>191.84</v>
      </c>
      <c r="AX3720" s="90">
        <f>BD!V3720*BD!AC3720</f>
        <v>141.482</v>
      </c>
      <c r="AY3720" s="90">
        <f>IF(BD!AN3720="","",BD!AN3720*BD!AC3720)</f>
        <v>360.46369426751596</v>
      </c>
      <c r="AZ3720" s="75" t="s">
        <v>5272</v>
      </c>
      <c r="BA3720" s="75" t="s">
        <v>124</v>
      </c>
      <c r="BB3720" s="75">
        <v>1</v>
      </c>
      <c r="BC3720" s="75" t="s">
        <v>125</v>
      </c>
      <c r="BD3720" s="99" t="s">
        <v>5257</v>
      </c>
      <c r="BE3720" s="100" t="s">
        <v>4</v>
      </c>
      <c r="BF3720" s="100" t="s">
        <v>4</v>
      </c>
      <c r="BG3720" s="99" t="s">
        <v>5258</v>
      </c>
      <c r="BH3720" s="101"/>
      <c r="BI3720" s="101"/>
      <c r="BJ3720" s="101"/>
      <c r="BK3720" s="101"/>
      <c r="BL3720" s="101"/>
      <c r="BM3720" s="101"/>
      <c r="BN3720" s="101"/>
      <c r="BO3720" s="103"/>
      <c r="BP3720" s="99">
        <v>140.622</v>
      </c>
      <c r="BQ3720" s="99">
        <v>121</v>
      </c>
      <c r="BR3720" s="101"/>
      <c r="BS3720" s="99" t="s">
        <v>5260</v>
      </c>
      <c r="BT3720" s="99" t="s">
        <v>5261</v>
      </c>
      <c r="BU3720" s="99">
        <v>5102</v>
      </c>
      <c r="BV3720" s="99"/>
      <c r="BW3720" s="99"/>
      <c r="BX3720" s="99"/>
      <c r="BY3720" s="99"/>
      <c r="BZ3720" s="99"/>
      <c r="CA3720" s="99"/>
      <c r="CB3720" s="99"/>
      <c r="CC3720" s="99">
        <v>102</v>
      </c>
      <c r="CD3720" s="99">
        <v>8</v>
      </c>
      <c r="CE3720" s="99">
        <v>8</v>
      </c>
      <c r="CF3720" s="99"/>
      <c r="CG3720" s="37" t="e">
        <f>VLOOKUP(Table_1[[#This Row],[EAN]],'[1]Planilha1'!$E:$R,13,0)</f>
        <v>#N/A</v>
      </c>
    </row>
    <row r="3721" ht="15" hidden="1">
      <c r="A3721" s="7"/>
      <c r="B3721" s="84" t="s">
        <v>2735</v>
      </c>
      <c r="C3721" s="75">
        <v>223106</v>
      </c>
      <c r="D3721" s="75">
        <v>12445270</v>
      </c>
      <c r="E3721" s="85">
        <v>7891000310021</v>
      </c>
      <c r="F3721" s="86" t="s">
        <v>4251</v>
      </c>
      <c r="G3721" s="75" t="s">
        <v>21</v>
      </c>
      <c r="H3721" s="75">
        <v>470</v>
      </c>
      <c r="I3721" s="87" t="s">
        <v>3887</v>
      </c>
      <c r="J3721" s="75" t="s">
        <v>3228</v>
      </c>
      <c r="K3721" s="88" t="s">
        <v>84</v>
      </c>
      <c r="L3721" s="88">
        <v>3</v>
      </c>
      <c r="M3721" s="88">
        <v>0</v>
      </c>
      <c r="N3721" s="75" t="s">
        <v>85</v>
      </c>
      <c r="O3721" s="75" t="s">
        <v>122</v>
      </c>
      <c r="P3721" s="106">
        <v>15.986666666666666</v>
      </c>
      <c r="Q3721" s="90">
        <f>(17/100+7.6/100+1.65/100)*P3721</f>
        <v>4.1965</v>
      </c>
      <c r="R3721" s="104"/>
      <c r="S3721" s="104"/>
      <c r="T3721" s="104"/>
      <c r="U3721" s="104"/>
      <c r="V3721" s="90">
        <f>+P3721-Q3721+R3721+S3721+T3721+U3721</f>
        <v>11.790166666666666</v>
      </c>
      <c r="W3721" s="91">
        <f>(1.02/100)</f>
        <v>1.02E-2</v>
      </c>
      <c r="X3721" s="91">
        <v>4.8E-3</v>
      </c>
      <c r="Y3721" s="91">
        <v>0.17</v>
      </c>
      <c r="Z3721" s="91">
        <v>1.65E-2</v>
      </c>
      <c r="AA3721" s="91">
        <v>7.6E-2</v>
      </c>
      <c r="AB3721" s="91">
        <f>SUM(W3721:AA3721)</f>
        <v>0.2775</v>
      </c>
      <c r="AC3721" s="75">
        <v>12</v>
      </c>
      <c r="AD3721" s="92">
        <f>IF(AL3721="","",+AC3721*AL3721)</f>
        <v>360.46369426751596</v>
      </c>
      <c r="AE3721" s="93">
        <f>IF(AL3721="","",+AL3721*AB3721)</f>
        <v>8.335722929936308</v>
      </c>
      <c r="AF3721" s="92">
        <f>IF(AL3721="","",+AL3721-AE3721)</f>
        <v>21.702918259023356</v>
      </c>
      <c r="AG3721" s="93">
        <f>+V3721</f>
        <v>11.790166666666666</v>
      </c>
      <c r="AH3721" s="92">
        <f>IF(AF3721="","",+AF3721-AG3721)</f>
        <v>9.91275159235669</v>
      </c>
      <c r="AI3721" s="92">
        <f>IF(AH3721="","",+AH3721*AC3721)</f>
        <v>118.95301910828027</v>
      </c>
      <c r="AJ3721" s="93">
        <v>24.61</v>
      </c>
      <c r="AK3721" s="94">
        <v>0.33</v>
      </c>
      <c r="AL3721" s="93">
        <f>IF(V3721=0,"",V3721/(1-AB3721-AK3721))</f>
        <v>30.038641188959666</v>
      </c>
      <c r="AM3721" s="95">
        <v>0.33</v>
      </c>
      <c r="AN3721" s="93">
        <f>IF(V3721=0,"",V3721/(1-AB3721-AM3721))</f>
        <v>30.038641188959666</v>
      </c>
      <c r="AO3721" s="96">
        <v>1.2</v>
      </c>
      <c r="AP3721" s="93">
        <f>IF(BD!AJ3721="","",BD!AJ3721*BD!AO3721)</f>
        <v>29.531999999999996</v>
      </c>
      <c r="AQ3721" s="91">
        <f>BD!AM3721/BD!AK3721-1</f>
        <v>0</v>
      </c>
      <c r="AR3721" s="91">
        <f>IF(BD!AN3721="","",IF(BD!AJ3721="","",BD!AN3721/BD!AJ3721-1))</f>
        <v>0.22058680166435063</v>
      </c>
      <c r="AS3721" s="91" t="str">
        <f>IF(BD!AN3721="","",IF(BD!AN3721&lt;BD!AL3721,"ABAIXO DA META","DENTRO DA META"))</f>
        <v>DENTRO DA META</v>
      </c>
      <c r="AT3721" s="91" t="str">
        <f>IF(BD!AJ3721="","EM ANÁLISE",IF(BD!AP3721&gt;=BD!AN3721,"GO", "NO GO"))</f>
        <v>NO GO</v>
      </c>
      <c r="AU3721" s="97">
        <f>IF(AN3721="","",+BD!$AN3721-AJ3721)</f>
        <v>5.428641188959666</v>
      </c>
      <c r="AV3721" s="98"/>
      <c r="AW3721" s="90">
        <f>BD!P3721*BD!AC3721</f>
        <v>191.84</v>
      </c>
      <c r="AX3721" s="90">
        <f>BD!V3721*BD!AC3721</f>
        <v>141.482</v>
      </c>
      <c r="AY3721" s="90">
        <f>IF(BD!AN3721="","",BD!AN3721*BD!AC3721)</f>
        <v>360.46369426751596</v>
      </c>
      <c r="AZ3721" s="75" t="s">
        <v>5272</v>
      </c>
      <c r="BA3721" s="75" t="s">
        <v>124</v>
      </c>
      <c r="BB3721" s="75">
        <v>1</v>
      </c>
      <c r="BC3721" s="75" t="s">
        <v>125</v>
      </c>
      <c r="BD3721" s="99" t="s">
        <v>5257</v>
      </c>
      <c r="BE3721" s="100" t="s">
        <v>4</v>
      </c>
      <c r="BF3721" s="100" t="s">
        <v>4</v>
      </c>
      <c r="BG3721" s="99" t="s">
        <v>5258</v>
      </c>
      <c r="BH3721" s="101"/>
      <c r="BI3721" s="101"/>
      <c r="BJ3721" s="101"/>
      <c r="BK3721" s="101"/>
      <c r="BL3721" s="101"/>
      <c r="BM3721" s="101"/>
      <c r="BN3721" s="101"/>
      <c r="BO3721" s="103"/>
      <c r="BP3721" s="99">
        <v>140.622</v>
      </c>
      <c r="BQ3721" s="99">
        <v>121</v>
      </c>
      <c r="BR3721" s="101"/>
      <c r="BS3721" s="99" t="s">
        <v>5260</v>
      </c>
      <c r="BT3721" s="99" t="s">
        <v>5261</v>
      </c>
      <c r="BU3721" s="99">
        <v>5102</v>
      </c>
      <c r="BV3721" s="99"/>
      <c r="BW3721" s="99"/>
      <c r="BX3721" s="99"/>
      <c r="BY3721" s="99"/>
      <c r="BZ3721" s="99"/>
      <c r="CA3721" s="99"/>
      <c r="CB3721" s="99"/>
      <c r="CC3721" s="99">
        <v>102</v>
      </c>
      <c r="CD3721" s="99">
        <v>8</v>
      </c>
      <c r="CE3721" s="99">
        <v>8</v>
      </c>
      <c r="CF3721" s="99"/>
      <c r="CG3721" s="37" t="e">
        <f>VLOOKUP(Table_1[[#This Row],[EAN]],'[1]Planilha1'!$E:$R,13,0)</f>
        <v>#N/A</v>
      </c>
    </row>
    <row r="3722" ht="15" hidden="1">
      <c r="A3722" s="7"/>
      <c r="B3722" s="84" t="s">
        <v>2735</v>
      </c>
      <c r="C3722" s="75">
        <v>223107</v>
      </c>
      <c r="D3722" s="75">
        <v>12445257</v>
      </c>
      <c r="E3722" s="85">
        <v>7891000310106</v>
      </c>
      <c r="F3722" s="86" t="s">
        <v>4252</v>
      </c>
      <c r="G3722" s="75" t="s">
        <v>21</v>
      </c>
      <c r="H3722" s="75">
        <v>470</v>
      </c>
      <c r="I3722" s="87" t="s">
        <v>3887</v>
      </c>
      <c r="J3722" s="75" t="s">
        <v>3228</v>
      </c>
      <c r="K3722" s="88" t="s">
        <v>84</v>
      </c>
      <c r="L3722" s="88">
        <v>3</v>
      </c>
      <c r="M3722" s="88">
        <v>0</v>
      </c>
      <c r="N3722" s="75" t="s">
        <v>85</v>
      </c>
      <c r="O3722" s="75" t="s">
        <v>122</v>
      </c>
      <c r="P3722" s="106">
        <v>15.986666666666666</v>
      </c>
      <c r="Q3722" s="90">
        <f>(17/100+7.6/100+1.65/100)*P3722</f>
        <v>4.1965</v>
      </c>
      <c r="R3722" s="104"/>
      <c r="S3722" s="104"/>
      <c r="T3722" s="104"/>
      <c r="U3722" s="104"/>
      <c r="V3722" s="90">
        <f>+P3722-Q3722+R3722+S3722+T3722+U3722</f>
        <v>11.790166666666666</v>
      </c>
      <c r="W3722" s="91">
        <f>(1.02/100)</f>
        <v>1.02E-2</v>
      </c>
      <c r="X3722" s="91">
        <v>4.8E-3</v>
      </c>
      <c r="Y3722" s="91">
        <v>0.17</v>
      </c>
      <c r="Z3722" s="91">
        <v>1.65E-2</v>
      </c>
      <c r="AA3722" s="91">
        <v>7.6E-2</v>
      </c>
      <c r="AB3722" s="91">
        <f>SUM(W3722:AA3722)</f>
        <v>0.2775</v>
      </c>
      <c r="AC3722" s="75">
        <v>12</v>
      </c>
      <c r="AD3722" s="92">
        <f>IF(AL3722="","",+AC3722*AL3722)</f>
        <v>360.46369426751596</v>
      </c>
      <c r="AE3722" s="93">
        <f>IF(AL3722="","",+AL3722*AB3722)</f>
        <v>8.335722929936308</v>
      </c>
      <c r="AF3722" s="92">
        <f>IF(AL3722="","",+AL3722-AE3722)</f>
        <v>21.702918259023356</v>
      </c>
      <c r="AG3722" s="93">
        <f>+V3722</f>
        <v>11.790166666666666</v>
      </c>
      <c r="AH3722" s="92">
        <f>IF(AF3722="","",+AF3722-AG3722)</f>
        <v>9.91275159235669</v>
      </c>
      <c r="AI3722" s="92">
        <f>IF(AH3722="","",+AH3722*AC3722)</f>
        <v>118.95301910828027</v>
      </c>
      <c r="AJ3722" s="93">
        <v>24.61</v>
      </c>
      <c r="AK3722" s="94">
        <v>0.33</v>
      </c>
      <c r="AL3722" s="93">
        <f>IF(V3722=0,"",V3722/(1-AB3722-AK3722))</f>
        <v>30.038641188959666</v>
      </c>
      <c r="AM3722" s="95">
        <v>0.33</v>
      </c>
      <c r="AN3722" s="93">
        <f>IF(V3722=0,"",V3722/(1-AB3722-AM3722))</f>
        <v>30.038641188959666</v>
      </c>
      <c r="AO3722" s="96">
        <v>1.2</v>
      </c>
      <c r="AP3722" s="93">
        <f>IF(BD!AJ3722="","",BD!AJ3722*BD!AO3722)</f>
        <v>29.531999999999996</v>
      </c>
      <c r="AQ3722" s="91">
        <f>BD!AM3722/BD!AK3722-1</f>
        <v>0</v>
      </c>
      <c r="AR3722" s="91">
        <f>IF(BD!AN3722="","",IF(BD!AJ3722="","",BD!AN3722/BD!AJ3722-1))</f>
        <v>0.22058680166435063</v>
      </c>
      <c r="AS3722" s="91" t="str">
        <f>IF(BD!AN3722="","",IF(BD!AN3722&lt;BD!AL3722,"ABAIXO DA META","DENTRO DA META"))</f>
        <v>DENTRO DA META</v>
      </c>
      <c r="AT3722" s="91" t="str">
        <f>IF(BD!AJ3722="","EM ANÁLISE",IF(BD!AP3722&gt;=BD!AN3722,"GO", "NO GO"))</f>
        <v>NO GO</v>
      </c>
      <c r="AU3722" s="97">
        <f>IF(AN3722="","",+BD!$AN3722-AJ3722)</f>
        <v>5.428641188959666</v>
      </c>
      <c r="AV3722" s="98"/>
      <c r="AW3722" s="90">
        <f>BD!P3722*BD!AC3722</f>
        <v>191.84</v>
      </c>
      <c r="AX3722" s="90">
        <f>BD!V3722*BD!AC3722</f>
        <v>141.482</v>
      </c>
      <c r="AY3722" s="90">
        <f>IF(BD!AN3722="","",BD!AN3722*BD!AC3722)</f>
        <v>360.46369426751596</v>
      </c>
      <c r="AZ3722" s="75" t="s">
        <v>5272</v>
      </c>
      <c r="BA3722" s="75" t="s">
        <v>124</v>
      </c>
      <c r="BB3722" s="75">
        <v>1</v>
      </c>
      <c r="BC3722" s="75" t="s">
        <v>125</v>
      </c>
      <c r="BD3722" s="99" t="s">
        <v>5257</v>
      </c>
      <c r="BE3722" s="100" t="s">
        <v>4</v>
      </c>
      <c r="BF3722" s="100" t="s">
        <v>4</v>
      </c>
      <c r="BG3722" s="99" t="s">
        <v>5258</v>
      </c>
      <c r="BH3722" s="101"/>
      <c r="BI3722" s="101"/>
      <c r="BJ3722" s="101"/>
      <c r="BK3722" s="101"/>
      <c r="BL3722" s="101"/>
      <c r="BM3722" s="101"/>
      <c r="BN3722" s="101"/>
      <c r="BO3722" s="103"/>
      <c r="BP3722" s="99">
        <v>140.622</v>
      </c>
      <c r="BQ3722" s="99">
        <v>121</v>
      </c>
      <c r="BR3722" s="101"/>
      <c r="BS3722" s="99" t="s">
        <v>5260</v>
      </c>
      <c r="BT3722" s="99" t="s">
        <v>5261</v>
      </c>
      <c r="BU3722" s="99">
        <v>5102</v>
      </c>
      <c r="BV3722" s="99"/>
      <c r="BW3722" s="99"/>
      <c r="BX3722" s="99"/>
      <c r="BY3722" s="99"/>
      <c r="BZ3722" s="99"/>
      <c r="CA3722" s="99"/>
      <c r="CB3722" s="99"/>
      <c r="CC3722" s="99">
        <v>102</v>
      </c>
      <c r="CD3722" s="99">
        <v>8</v>
      </c>
      <c r="CE3722" s="99">
        <v>8</v>
      </c>
      <c r="CF3722" s="99"/>
      <c r="CG3722" s="37" t="e">
        <f>VLOOKUP(Table_1[[#This Row],[EAN]],'[1]Planilha1'!$E:$R,13,0)</f>
        <v>#N/A</v>
      </c>
    </row>
    <row r="3723" ht="15" hidden="1">
      <c r="A3723" s="7"/>
      <c r="B3723" s="84" t="s">
        <v>2735</v>
      </c>
      <c r="C3723" s="75">
        <v>223108</v>
      </c>
      <c r="D3723" s="75"/>
      <c r="E3723" s="85">
        <v>7891000310069</v>
      </c>
      <c r="F3723" s="86" t="s">
        <v>4253</v>
      </c>
      <c r="G3723" s="75" t="s">
        <v>21</v>
      </c>
      <c r="H3723" s="75">
        <v>470</v>
      </c>
      <c r="I3723" s="87" t="s">
        <v>3887</v>
      </c>
      <c r="J3723" s="75" t="s">
        <v>3228</v>
      </c>
      <c r="K3723" s="88" t="s">
        <v>84</v>
      </c>
      <c r="L3723" s="88">
        <v>3</v>
      </c>
      <c r="M3723" s="88">
        <v>0</v>
      </c>
      <c r="N3723" s="75" t="s">
        <v>85</v>
      </c>
      <c r="O3723" s="75"/>
      <c r="P3723" s="106"/>
      <c r="Q3723" s="90">
        <f>(17/100+7.6/100+1.65/100)*P3723</f>
        <v>0</v>
      </c>
      <c r="R3723" s="104"/>
      <c r="S3723" s="104"/>
      <c r="T3723" s="104"/>
      <c r="U3723" s="104"/>
      <c r="V3723" s="90">
        <f>+P3723-Q3723+R3723+S3723+T3723+U3723</f>
        <v>0</v>
      </c>
      <c r="W3723" s="91">
        <f>(1.02/100)</f>
        <v>1.02E-2</v>
      </c>
      <c r="X3723" s="91">
        <v>4.8E-3</v>
      </c>
      <c r="Y3723" s="91">
        <v>0.17</v>
      </c>
      <c r="Z3723" s="91">
        <v>1.65E-2</v>
      </c>
      <c r="AA3723" s="91">
        <v>7.6E-2</v>
      </c>
      <c r="AB3723" s="91">
        <f>SUM(W3723:AA3723)</f>
        <v>0.2775</v>
      </c>
      <c r="AC3723" s="75">
        <v>12</v>
      </c>
      <c r="AD3723" s="92">
        <f>IF(AL3723="","",+AC3723*AL3723)</f>
      </c>
      <c r="AE3723" s="93">
        <f>IF(AL3723="","",+AL3723*AB3723)</f>
      </c>
      <c r="AF3723" s="92">
        <f>IF(AL3723="","",+AL3723-AE3723)</f>
      </c>
      <c r="AG3723" s="93">
        <f>+V3723</f>
        <v>0</v>
      </c>
      <c r="AH3723" s="92">
        <f>IF(AF3723="","",+AF3723-AG3723)</f>
      </c>
      <c r="AI3723" s="92">
        <f>IF(AH3723="","",+AH3723*AC3723)</f>
      </c>
      <c r="AJ3723" s="93"/>
      <c r="AK3723" s="94">
        <v>0.33</v>
      </c>
      <c r="AL3723" s="93">
        <f>IF(V3723=0,"",V3723/(1-AB3723-AK3723))</f>
      </c>
      <c r="AM3723" s="95">
        <v>0.33</v>
      </c>
      <c r="AN3723" s="93">
        <f>IF(V3723=0,"",V3723/(1-AB3723-AM3723))</f>
      </c>
      <c r="AO3723" s="96">
        <v>1.2</v>
      </c>
      <c r="AP3723" s="93">
        <f>IF(BD!AJ3723="","",BD!AJ3723*BD!AO3723)</f>
      </c>
      <c r="AQ3723" s="91">
        <f>BD!AM3723/BD!AK3723-1</f>
        <v>0</v>
      </c>
      <c r="AR3723" s="91">
        <f>IF(BD!AN3723="","",IF(BD!AJ3723="","",BD!AN3723/BD!AJ3723-1))</f>
      </c>
      <c r="AS3723" s="91">
        <f>IF(BD!AN3723="","",IF(BD!AN3723&lt;BD!AL3723,"ABAIXO DA META","DENTRO DA META"))</f>
      </c>
      <c r="AT3723" s="91" t="str">
        <f>IF(BD!AJ3723="","EM ANÁLISE",IF(BD!AP3723&gt;=BD!AN3723,"GO", "NO GO"))</f>
        <v>EM ANÁLISE</v>
      </c>
      <c r="AU3723" s="97">
        <f>IF(AN3723="","",+BD!$AN3723-AJ3723)</f>
      </c>
      <c r="AV3723" s="98"/>
      <c r="AW3723" s="90">
        <f>BD!P3723*BD!AC3723</f>
        <v>0</v>
      </c>
      <c r="AX3723" s="90">
        <f>BD!V3723*BD!AC3723</f>
        <v>0</v>
      </c>
      <c r="AY3723" s="90">
        <f>IF(BD!AN3723="","",BD!AN3723*BD!AC3723)</f>
      </c>
      <c r="AZ3723" s="75" t="s">
        <v>123</v>
      </c>
      <c r="BA3723" s="75" t="s">
        <v>124</v>
      </c>
      <c r="BB3723" s="75">
        <v>1</v>
      </c>
      <c r="BC3723" s="75" t="s">
        <v>125</v>
      </c>
      <c r="BD3723" s="104"/>
      <c r="BE3723" s="104"/>
      <c r="BF3723" s="101"/>
      <c r="BG3723" s="101"/>
      <c r="BH3723" s="101"/>
      <c r="BI3723" s="101"/>
      <c r="BJ3723" s="101"/>
      <c r="BK3723" s="101"/>
      <c r="BL3723" s="101"/>
      <c r="BM3723" s="101"/>
      <c r="BN3723" s="101"/>
      <c r="BO3723" s="103"/>
      <c r="BP3723" s="101"/>
      <c r="BQ3723" s="101"/>
      <c r="BR3723" s="101"/>
      <c r="BS3723" s="101"/>
      <c r="BT3723" s="101"/>
      <c r="BU3723" s="101"/>
      <c r="BV3723" s="101"/>
      <c r="BW3723" s="101"/>
      <c r="BX3723" s="101"/>
      <c r="BY3723" s="101"/>
      <c r="BZ3723" s="101"/>
      <c r="CA3723" s="101"/>
      <c r="CB3723" s="101"/>
      <c r="CC3723" s="101"/>
      <c r="CD3723" s="101"/>
      <c r="CE3723" s="101"/>
      <c r="CF3723" s="101"/>
      <c r="CG3723" s="37" t="e">
        <f>VLOOKUP(Table_1[[#This Row],[EAN]],'[1]Planilha1'!$E:$R,13,0)</f>
        <v>#N/A</v>
      </c>
    </row>
    <row r="3724" ht="15" hidden="1">
      <c r="A3724" s="7"/>
      <c r="B3724" s="84" t="s">
        <v>2735</v>
      </c>
      <c r="C3724" s="75">
        <v>223109</v>
      </c>
      <c r="D3724" s="75"/>
      <c r="E3724" s="85">
        <v>7891000243749</v>
      </c>
      <c r="F3724" s="86" t="s">
        <v>4254</v>
      </c>
      <c r="G3724" s="75" t="s">
        <v>21</v>
      </c>
      <c r="H3724" s="75">
        <v>470</v>
      </c>
      <c r="I3724" s="87" t="s">
        <v>3887</v>
      </c>
      <c r="J3724" s="75" t="s">
        <v>3590</v>
      </c>
      <c r="K3724" s="88" t="s">
        <v>84</v>
      </c>
      <c r="L3724" s="88">
        <v>3</v>
      </c>
      <c r="M3724" s="88">
        <v>0</v>
      </c>
      <c r="N3724" s="75" t="s">
        <v>85</v>
      </c>
      <c r="O3724" s="75"/>
      <c r="P3724" s="106"/>
      <c r="Q3724" s="90">
        <f>(17/100+7.6/100+1.65/100)*P3724</f>
        <v>0</v>
      </c>
      <c r="R3724" s="104"/>
      <c r="S3724" s="104"/>
      <c r="T3724" s="104"/>
      <c r="U3724" s="104"/>
      <c r="V3724" s="90">
        <f>+P3724-Q3724+R3724+S3724+T3724+U3724</f>
        <v>0</v>
      </c>
      <c r="W3724" s="91">
        <f>(1.02/100)</f>
        <v>1.02E-2</v>
      </c>
      <c r="X3724" s="91">
        <v>4.8E-3</v>
      </c>
      <c r="Y3724" s="91">
        <v>0.17</v>
      </c>
      <c r="Z3724" s="91">
        <v>1.65E-2</v>
      </c>
      <c r="AA3724" s="91">
        <v>7.6E-2</v>
      </c>
      <c r="AB3724" s="91">
        <f>SUM(W3724:AA3724)</f>
        <v>0.2775</v>
      </c>
      <c r="AC3724" s="75">
        <v>12</v>
      </c>
      <c r="AD3724" s="92">
        <f>IF(AL3724="","",+AC3724*AL3724)</f>
      </c>
      <c r="AE3724" s="93">
        <f>IF(AL3724="","",+AL3724*AB3724)</f>
      </c>
      <c r="AF3724" s="92">
        <f>IF(AL3724="","",+AL3724-AE3724)</f>
      </c>
      <c r="AG3724" s="93">
        <f>+V3724</f>
        <v>0</v>
      </c>
      <c r="AH3724" s="92">
        <f>IF(AF3724="","",+AF3724-AG3724)</f>
      </c>
      <c r="AI3724" s="92">
        <f>IF(AH3724="","",+AH3724*AC3724)</f>
      </c>
      <c r="AJ3724" s="93"/>
      <c r="AK3724" s="94">
        <v>0.33</v>
      </c>
      <c r="AL3724" s="93">
        <f>IF(V3724=0,"",V3724/(1-AB3724-AK3724))</f>
      </c>
      <c r="AM3724" s="95">
        <v>0.33</v>
      </c>
      <c r="AN3724" s="93">
        <f>IF(V3724=0,"",V3724/(1-AB3724-AM3724))</f>
      </c>
      <c r="AO3724" s="96">
        <v>1.2</v>
      </c>
      <c r="AP3724" s="93">
        <f>IF(BD!AJ3724="","",BD!AJ3724*BD!AO3724)</f>
      </c>
      <c r="AQ3724" s="91">
        <f>BD!AM3724/BD!AK3724-1</f>
        <v>0</v>
      </c>
      <c r="AR3724" s="91">
        <f>IF(BD!AN3724="","",IF(BD!AJ3724="","",BD!AN3724/BD!AJ3724-1))</f>
      </c>
      <c r="AS3724" s="91">
        <f>IF(BD!AN3724="","",IF(BD!AN3724&lt;BD!AL3724,"ABAIXO DA META","DENTRO DA META"))</f>
      </c>
      <c r="AT3724" s="91" t="str">
        <f>IF(BD!AJ3724="","EM ANÁLISE",IF(BD!AP3724&gt;=BD!AN3724,"GO", "NO GO"))</f>
        <v>EM ANÁLISE</v>
      </c>
      <c r="AU3724" s="97">
        <f>IF(AN3724="","",+BD!$AN3724-AJ3724)</f>
      </c>
      <c r="AV3724" s="98"/>
      <c r="AW3724" s="90">
        <f>BD!P3724*BD!AC3724</f>
        <v>0</v>
      </c>
      <c r="AX3724" s="90">
        <f>BD!V3724*BD!AC3724</f>
        <v>0</v>
      </c>
      <c r="AY3724" s="90">
        <f>IF(BD!AN3724="","",BD!AN3724*BD!AC3724)</f>
      </c>
      <c r="AZ3724" s="75" t="s">
        <v>123</v>
      </c>
      <c r="BA3724" s="75" t="s">
        <v>124</v>
      </c>
      <c r="BB3724" s="75">
        <v>1</v>
      </c>
      <c r="BC3724" s="75" t="s">
        <v>125</v>
      </c>
      <c r="BD3724" s="104"/>
      <c r="BE3724" s="104"/>
      <c r="BF3724" s="101"/>
      <c r="BG3724" s="101"/>
      <c r="BH3724" s="101"/>
      <c r="BI3724" s="101"/>
      <c r="BJ3724" s="101"/>
      <c r="BK3724" s="101"/>
      <c r="BL3724" s="101"/>
      <c r="BM3724" s="101"/>
      <c r="BN3724" s="101"/>
      <c r="BO3724" s="103"/>
      <c r="BP3724" s="101"/>
      <c r="BQ3724" s="101"/>
      <c r="BR3724" s="101"/>
      <c r="BS3724" s="101"/>
      <c r="BT3724" s="101"/>
      <c r="BU3724" s="101"/>
      <c r="BV3724" s="101"/>
      <c r="BW3724" s="101"/>
      <c r="BX3724" s="101"/>
      <c r="BY3724" s="101"/>
      <c r="BZ3724" s="101"/>
      <c r="CA3724" s="101"/>
      <c r="CB3724" s="101"/>
      <c r="CC3724" s="101"/>
      <c r="CD3724" s="101"/>
      <c r="CE3724" s="101"/>
      <c r="CF3724" s="101"/>
      <c r="CG3724" s="37" t="e">
        <f>VLOOKUP(Table_1[[#This Row],[EAN]],'[1]Planilha1'!$E:$R,13,0)</f>
        <v>#N/A</v>
      </c>
    </row>
    <row r="3725" ht="15" hidden="1">
      <c r="A3725" s="7"/>
      <c r="B3725" s="84" t="s">
        <v>2735</v>
      </c>
      <c r="C3725" s="75">
        <v>223110</v>
      </c>
      <c r="D3725" s="75"/>
      <c r="E3725" s="85">
        <v>7891000291863</v>
      </c>
      <c r="F3725" s="86" t="s">
        <v>4255</v>
      </c>
      <c r="G3725" s="75" t="s">
        <v>21</v>
      </c>
      <c r="H3725" s="75">
        <v>470</v>
      </c>
      <c r="I3725" s="87" t="s">
        <v>3887</v>
      </c>
      <c r="J3725" s="75" t="s">
        <v>3590</v>
      </c>
      <c r="K3725" s="88" t="s">
        <v>84</v>
      </c>
      <c r="L3725" s="88">
        <v>3</v>
      </c>
      <c r="M3725" s="88">
        <v>0</v>
      </c>
      <c r="N3725" s="75" t="s">
        <v>85</v>
      </c>
      <c r="O3725" s="75"/>
      <c r="P3725" s="106"/>
      <c r="Q3725" s="90">
        <f>(17/100+7.6/100+1.65/100)*P3725</f>
        <v>0</v>
      </c>
      <c r="R3725" s="104"/>
      <c r="S3725" s="104"/>
      <c r="T3725" s="104"/>
      <c r="U3725" s="104"/>
      <c r="V3725" s="90">
        <f>+P3725-Q3725+R3725+S3725+T3725+U3725</f>
        <v>0</v>
      </c>
      <c r="W3725" s="91">
        <f>(1.02/100)</f>
        <v>1.02E-2</v>
      </c>
      <c r="X3725" s="91">
        <v>4.8E-3</v>
      </c>
      <c r="Y3725" s="91">
        <v>0.17</v>
      </c>
      <c r="Z3725" s="91">
        <v>1.65E-2</v>
      </c>
      <c r="AA3725" s="91">
        <v>7.6E-2</v>
      </c>
      <c r="AB3725" s="91">
        <f>SUM(W3725:AA3725)</f>
        <v>0.2775</v>
      </c>
      <c r="AC3725" s="75">
        <v>12</v>
      </c>
      <c r="AD3725" s="92">
        <f>IF(AL3725="","",+AC3725*AL3725)</f>
      </c>
      <c r="AE3725" s="93">
        <f>IF(AL3725="","",+AL3725*AB3725)</f>
      </c>
      <c r="AF3725" s="92">
        <f>IF(AL3725="","",+AL3725-AE3725)</f>
      </c>
      <c r="AG3725" s="93">
        <f>+V3725</f>
        <v>0</v>
      </c>
      <c r="AH3725" s="92">
        <f>IF(AF3725="","",+AF3725-AG3725)</f>
      </c>
      <c r="AI3725" s="92">
        <f>IF(AH3725="","",+AH3725*AC3725)</f>
      </c>
      <c r="AJ3725" s="93"/>
      <c r="AK3725" s="94">
        <v>0.33</v>
      </c>
      <c r="AL3725" s="93">
        <f>IF(V3725=0,"",V3725/(1-AB3725-AK3725))</f>
      </c>
      <c r="AM3725" s="95">
        <v>0.33</v>
      </c>
      <c r="AN3725" s="93">
        <f>IF(V3725=0,"",V3725/(1-AB3725-AM3725))</f>
      </c>
      <c r="AO3725" s="96">
        <v>1.2</v>
      </c>
      <c r="AP3725" s="93">
        <f>IF(BD!AJ3725="","",BD!AJ3725*BD!AO3725)</f>
      </c>
      <c r="AQ3725" s="91">
        <f>BD!AM3725/BD!AK3725-1</f>
        <v>0</v>
      </c>
      <c r="AR3725" s="91">
        <f>IF(BD!AN3725="","",IF(BD!AJ3725="","",BD!AN3725/BD!AJ3725-1))</f>
      </c>
      <c r="AS3725" s="91">
        <f>IF(BD!AN3725="","",IF(BD!AN3725&lt;BD!AL3725,"ABAIXO DA META","DENTRO DA META"))</f>
      </c>
      <c r="AT3725" s="91" t="str">
        <f>IF(BD!AJ3725="","EM ANÁLISE",IF(BD!AP3725&gt;=BD!AN3725,"GO", "NO GO"))</f>
        <v>EM ANÁLISE</v>
      </c>
      <c r="AU3725" s="97">
        <f>IF(AN3725="","",+BD!$AN3725-AJ3725)</f>
      </c>
      <c r="AV3725" s="98"/>
      <c r="AW3725" s="90">
        <f>BD!P3725*BD!AC3725</f>
        <v>0</v>
      </c>
      <c r="AX3725" s="90">
        <f>BD!V3725*BD!AC3725</f>
        <v>0</v>
      </c>
      <c r="AY3725" s="90">
        <f>IF(BD!AN3725="","",BD!AN3725*BD!AC3725)</f>
      </c>
      <c r="AZ3725" s="75" t="s">
        <v>123</v>
      </c>
      <c r="BA3725" s="75" t="s">
        <v>124</v>
      </c>
      <c r="BB3725" s="75">
        <v>1</v>
      </c>
      <c r="BC3725" s="75" t="s">
        <v>125</v>
      </c>
      <c r="BD3725" s="104"/>
      <c r="BE3725" s="104"/>
      <c r="BF3725" s="101"/>
      <c r="BG3725" s="101"/>
      <c r="BH3725" s="101"/>
      <c r="BI3725" s="101"/>
      <c r="BJ3725" s="101"/>
      <c r="BK3725" s="101"/>
      <c r="BL3725" s="101"/>
      <c r="BM3725" s="101"/>
      <c r="BN3725" s="101"/>
      <c r="BO3725" s="103"/>
      <c r="BP3725" s="101"/>
      <c r="BQ3725" s="101"/>
      <c r="BR3725" s="101"/>
      <c r="BS3725" s="101"/>
      <c r="BT3725" s="101"/>
      <c r="BU3725" s="101"/>
      <c r="BV3725" s="101"/>
      <c r="BW3725" s="101"/>
      <c r="BX3725" s="101"/>
      <c r="BY3725" s="101"/>
      <c r="BZ3725" s="101"/>
      <c r="CA3725" s="101"/>
      <c r="CB3725" s="101"/>
      <c r="CC3725" s="101"/>
      <c r="CD3725" s="101"/>
      <c r="CE3725" s="101"/>
      <c r="CF3725" s="101"/>
      <c r="CG3725" s="37" t="e">
        <f>VLOOKUP(Table_1[[#This Row],[EAN]],'[1]Planilha1'!$E:$R,13,0)</f>
        <v>#N/A</v>
      </c>
    </row>
    <row r="3726" ht="15" hidden="1">
      <c r="A3726" s="7"/>
      <c r="B3726" s="84" t="s">
        <v>2735</v>
      </c>
      <c r="C3726" s="75">
        <v>223111</v>
      </c>
      <c r="D3726" s="75"/>
      <c r="E3726" s="85">
        <v>7891000243725</v>
      </c>
      <c r="F3726" s="86" t="s">
        <v>4256</v>
      </c>
      <c r="G3726" s="75" t="s">
        <v>21</v>
      </c>
      <c r="H3726" s="75">
        <v>470</v>
      </c>
      <c r="I3726" s="87" t="s">
        <v>3887</v>
      </c>
      <c r="J3726" s="75" t="s">
        <v>3590</v>
      </c>
      <c r="K3726" s="88" t="s">
        <v>84</v>
      </c>
      <c r="L3726" s="88">
        <v>3</v>
      </c>
      <c r="M3726" s="88">
        <v>0</v>
      </c>
      <c r="N3726" s="75" t="s">
        <v>85</v>
      </c>
      <c r="O3726" s="75"/>
      <c r="P3726" s="106"/>
      <c r="Q3726" s="90">
        <f>(17/100+7.6/100+1.65/100)*P3726</f>
        <v>0</v>
      </c>
      <c r="R3726" s="104"/>
      <c r="S3726" s="104"/>
      <c r="T3726" s="104"/>
      <c r="U3726" s="104"/>
      <c r="V3726" s="90">
        <f>+P3726-Q3726+R3726+S3726+T3726+U3726</f>
        <v>0</v>
      </c>
      <c r="W3726" s="91">
        <f>(1.02/100)</f>
        <v>1.02E-2</v>
      </c>
      <c r="X3726" s="91">
        <v>4.8E-3</v>
      </c>
      <c r="Y3726" s="91">
        <v>0.17</v>
      </c>
      <c r="Z3726" s="91">
        <v>1.65E-2</v>
      </c>
      <c r="AA3726" s="91">
        <v>7.6E-2</v>
      </c>
      <c r="AB3726" s="91">
        <f>SUM(W3726:AA3726)</f>
        <v>0.2775</v>
      </c>
      <c r="AC3726" s="75">
        <v>12</v>
      </c>
      <c r="AD3726" s="92">
        <f>IF(AL3726="","",+AC3726*AL3726)</f>
      </c>
      <c r="AE3726" s="93">
        <f>IF(AL3726="","",+AL3726*AB3726)</f>
      </c>
      <c r="AF3726" s="92">
        <f>IF(AL3726="","",+AL3726-AE3726)</f>
      </c>
      <c r="AG3726" s="93">
        <f>+V3726</f>
        <v>0</v>
      </c>
      <c r="AH3726" s="92">
        <f>IF(AF3726="","",+AF3726-AG3726)</f>
      </c>
      <c r="AI3726" s="92">
        <f>IF(AH3726="","",+AH3726*AC3726)</f>
      </c>
      <c r="AJ3726" s="93"/>
      <c r="AK3726" s="94">
        <v>0.33</v>
      </c>
      <c r="AL3726" s="93">
        <f>IF(V3726=0,"",V3726/(1-AB3726-AK3726))</f>
      </c>
      <c r="AM3726" s="95">
        <v>0.33</v>
      </c>
      <c r="AN3726" s="93">
        <f>IF(V3726=0,"",V3726/(1-AB3726-AM3726))</f>
      </c>
      <c r="AO3726" s="96">
        <v>1.2</v>
      </c>
      <c r="AP3726" s="93">
        <f>IF(BD!AJ3726="","",BD!AJ3726*BD!AO3726)</f>
      </c>
      <c r="AQ3726" s="91">
        <f>BD!AM3726/BD!AK3726-1</f>
        <v>0</v>
      </c>
      <c r="AR3726" s="91">
        <f>IF(BD!AN3726="","",IF(BD!AJ3726="","",BD!AN3726/BD!AJ3726-1))</f>
      </c>
      <c r="AS3726" s="91">
        <f>IF(BD!AN3726="","",IF(BD!AN3726&lt;BD!AL3726,"ABAIXO DA META","DENTRO DA META"))</f>
      </c>
      <c r="AT3726" s="91" t="str">
        <f>IF(BD!AJ3726="","EM ANÁLISE",IF(BD!AP3726&gt;=BD!AN3726,"GO", "NO GO"))</f>
        <v>EM ANÁLISE</v>
      </c>
      <c r="AU3726" s="97">
        <f>IF(AN3726="","",+BD!$AN3726-AJ3726)</f>
      </c>
      <c r="AV3726" s="98"/>
      <c r="AW3726" s="90">
        <f>BD!P3726*BD!AC3726</f>
        <v>0</v>
      </c>
      <c r="AX3726" s="90">
        <f>BD!V3726*BD!AC3726</f>
        <v>0</v>
      </c>
      <c r="AY3726" s="90">
        <f>IF(BD!AN3726="","",BD!AN3726*BD!AC3726)</f>
      </c>
      <c r="AZ3726" s="75" t="s">
        <v>123</v>
      </c>
      <c r="BA3726" s="75" t="s">
        <v>124</v>
      </c>
      <c r="BB3726" s="75">
        <v>1</v>
      </c>
      <c r="BC3726" s="75" t="s">
        <v>125</v>
      </c>
      <c r="BD3726" s="104"/>
      <c r="BE3726" s="104"/>
      <c r="BF3726" s="101"/>
      <c r="BG3726" s="101"/>
      <c r="BH3726" s="101"/>
      <c r="BI3726" s="101"/>
      <c r="BJ3726" s="101"/>
      <c r="BK3726" s="101"/>
      <c r="BL3726" s="101"/>
      <c r="BM3726" s="101"/>
      <c r="BN3726" s="101"/>
      <c r="BO3726" s="103"/>
      <c r="BP3726" s="101"/>
      <c r="BQ3726" s="101"/>
      <c r="BR3726" s="101"/>
      <c r="BS3726" s="101"/>
      <c r="BT3726" s="101"/>
      <c r="BU3726" s="101"/>
      <c r="BV3726" s="101"/>
      <c r="BW3726" s="101"/>
      <c r="BX3726" s="101"/>
      <c r="BY3726" s="101"/>
      <c r="BZ3726" s="101"/>
      <c r="CA3726" s="101"/>
      <c r="CB3726" s="101"/>
      <c r="CC3726" s="101"/>
      <c r="CD3726" s="101"/>
      <c r="CE3726" s="101"/>
      <c r="CF3726" s="101"/>
      <c r="CG3726" s="37" t="e">
        <f>VLOOKUP(Table_1[[#This Row],[EAN]],'[1]Planilha1'!$E:$R,13,0)</f>
        <v>#N/A</v>
      </c>
    </row>
    <row r="3727" ht="15" hidden="1">
      <c r="A3727" s="7"/>
      <c r="B3727" s="84" t="s">
        <v>2735</v>
      </c>
      <c r="C3727" s="75">
        <v>223112</v>
      </c>
      <c r="D3727" s="75"/>
      <c r="E3727" s="85">
        <v>7891000243930</v>
      </c>
      <c r="F3727" s="86" t="s">
        <v>4257</v>
      </c>
      <c r="G3727" s="75" t="s">
        <v>21</v>
      </c>
      <c r="H3727" s="75">
        <v>470</v>
      </c>
      <c r="I3727" s="87" t="s">
        <v>3887</v>
      </c>
      <c r="J3727" s="75" t="s">
        <v>683</v>
      </c>
      <c r="K3727" s="88" t="s">
        <v>84</v>
      </c>
      <c r="L3727" s="88">
        <v>3</v>
      </c>
      <c r="M3727" s="88">
        <v>0</v>
      </c>
      <c r="N3727" s="75" t="s">
        <v>85</v>
      </c>
      <c r="O3727" s="75"/>
      <c r="P3727" s="106"/>
      <c r="Q3727" s="90">
        <f>(17/100+7.6/100+1.65/100)*P3727</f>
        <v>0</v>
      </c>
      <c r="R3727" s="104"/>
      <c r="S3727" s="104"/>
      <c r="T3727" s="104"/>
      <c r="U3727" s="104"/>
      <c r="V3727" s="90">
        <f>+P3727-Q3727+R3727+S3727+T3727+U3727</f>
        <v>0</v>
      </c>
      <c r="W3727" s="91">
        <f>(1.02/100)</f>
        <v>1.02E-2</v>
      </c>
      <c r="X3727" s="91">
        <v>4.8E-3</v>
      </c>
      <c r="Y3727" s="91">
        <v>0.17</v>
      </c>
      <c r="Z3727" s="91">
        <v>1.65E-2</v>
      </c>
      <c r="AA3727" s="91">
        <v>7.6E-2</v>
      </c>
      <c r="AB3727" s="91">
        <f>SUM(W3727:AA3727)</f>
        <v>0.2775</v>
      </c>
      <c r="AC3727" s="75">
        <v>12</v>
      </c>
      <c r="AD3727" s="92">
        <f>IF(AL3727="","",+AC3727*AL3727)</f>
      </c>
      <c r="AE3727" s="93">
        <f>IF(AL3727="","",+AL3727*AB3727)</f>
      </c>
      <c r="AF3727" s="92">
        <f>IF(AL3727="","",+AL3727-AE3727)</f>
      </c>
      <c r="AG3727" s="93">
        <f>+V3727</f>
        <v>0</v>
      </c>
      <c r="AH3727" s="92">
        <f>IF(AF3727="","",+AF3727-AG3727)</f>
      </c>
      <c r="AI3727" s="92">
        <f>IF(AH3727="","",+AH3727*AC3727)</f>
      </c>
      <c r="AJ3727" s="93"/>
      <c r="AK3727" s="94">
        <v>0.33</v>
      </c>
      <c r="AL3727" s="93">
        <f>IF(V3727=0,"",V3727/(1-AB3727-AK3727))</f>
      </c>
      <c r="AM3727" s="95">
        <v>0.33</v>
      </c>
      <c r="AN3727" s="93">
        <f>IF(V3727=0,"",V3727/(1-AB3727-AM3727))</f>
      </c>
      <c r="AO3727" s="96">
        <v>1.2</v>
      </c>
      <c r="AP3727" s="93">
        <f>IF(BD!AJ3727="","",BD!AJ3727*BD!AO3727)</f>
      </c>
      <c r="AQ3727" s="91">
        <f>BD!AM3727/BD!AK3727-1</f>
        <v>0</v>
      </c>
      <c r="AR3727" s="91">
        <f>IF(BD!AN3727="","",IF(BD!AJ3727="","",BD!AN3727/BD!AJ3727-1))</f>
      </c>
      <c r="AS3727" s="91">
        <f>IF(BD!AN3727="","",IF(BD!AN3727&lt;BD!AL3727,"ABAIXO DA META","DENTRO DA META"))</f>
      </c>
      <c r="AT3727" s="91" t="str">
        <f>IF(BD!AJ3727="","EM ANÁLISE",IF(BD!AP3727&gt;=BD!AN3727,"GO", "NO GO"))</f>
        <v>EM ANÁLISE</v>
      </c>
      <c r="AU3727" s="97">
        <f>IF(AN3727="","",+BD!$AN3727-AJ3727)</f>
      </c>
      <c r="AV3727" s="98"/>
      <c r="AW3727" s="90">
        <f>BD!P3727*BD!AC3727</f>
        <v>0</v>
      </c>
      <c r="AX3727" s="90">
        <f>BD!V3727*BD!AC3727</f>
        <v>0</v>
      </c>
      <c r="AY3727" s="90">
        <f>IF(BD!AN3727="","",BD!AN3727*BD!AC3727)</f>
      </c>
      <c r="AZ3727" s="75" t="s">
        <v>123</v>
      </c>
      <c r="BA3727" s="75" t="s">
        <v>124</v>
      </c>
      <c r="BB3727" s="75">
        <v>1</v>
      </c>
      <c r="BC3727" s="75" t="s">
        <v>125</v>
      </c>
      <c r="BD3727" s="104"/>
      <c r="BE3727" s="104"/>
      <c r="BF3727" s="101"/>
      <c r="BG3727" s="101"/>
      <c r="BH3727" s="101"/>
      <c r="BI3727" s="101"/>
      <c r="BJ3727" s="101"/>
      <c r="BK3727" s="101"/>
      <c r="BL3727" s="101"/>
      <c r="BM3727" s="101"/>
      <c r="BN3727" s="101"/>
      <c r="BO3727" s="103"/>
      <c r="BP3727" s="101"/>
      <c r="BQ3727" s="101"/>
      <c r="BR3727" s="101"/>
      <c r="BS3727" s="101"/>
      <c r="BT3727" s="101"/>
      <c r="BU3727" s="101"/>
      <c r="BV3727" s="101"/>
      <c r="BW3727" s="101"/>
      <c r="BX3727" s="101"/>
      <c r="BY3727" s="101"/>
      <c r="BZ3727" s="101"/>
      <c r="CA3727" s="101"/>
      <c r="CB3727" s="101"/>
      <c r="CC3727" s="101"/>
      <c r="CD3727" s="101"/>
      <c r="CE3727" s="101"/>
      <c r="CF3727" s="101"/>
      <c r="CG3727" s="37" t="e">
        <f>VLOOKUP(Table_1[[#This Row],[EAN]],'[1]Planilha1'!$E:$R,13,0)</f>
        <v>#N/A</v>
      </c>
    </row>
    <row r="3728" ht="15" hidden="1">
      <c r="A3728" s="7"/>
      <c r="B3728" s="84" t="s">
        <v>2735</v>
      </c>
      <c r="C3728" s="75">
        <v>223113</v>
      </c>
      <c r="D3728" s="75"/>
      <c r="E3728" s="85">
        <v>7891000243787</v>
      </c>
      <c r="F3728" s="86" t="s">
        <v>4258</v>
      </c>
      <c r="G3728" s="75" t="s">
        <v>21</v>
      </c>
      <c r="H3728" s="75">
        <v>470</v>
      </c>
      <c r="I3728" s="87" t="s">
        <v>3887</v>
      </c>
      <c r="J3728" s="75" t="s">
        <v>3590</v>
      </c>
      <c r="K3728" s="88" t="s">
        <v>84</v>
      </c>
      <c r="L3728" s="88">
        <v>3</v>
      </c>
      <c r="M3728" s="88">
        <v>0</v>
      </c>
      <c r="N3728" s="75" t="s">
        <v>85</v>
      </c>
      <c r="O3728" s="75"/>
      <c r="P3728" s="106"/>
      <c r="Q3728" s="90">
        <f>(17/100+7.6/100+1.65/100)*P3728</f>
        <v>0</v>
      </c>
      <c r="R3728" s="104"/>
      <c r="S3728" s="104"/>
      <c r="T3728" s="104"/>
      <c r="U3728" s="104"/>
      <c r="V3728" s="90">
        <f>+P3728-Q3728+R3728+S3728+T3728+U3728</f>
        <v>0</v>
      </c>
      <c r="W3728" s="91">
        <f>(1.02/100)</f>
        <v>1.02E-2</v>
      </c>
      <c r="X3728" s="91">
        <v>4.8E-3</v>
      </c>
      <c r="Y3728" s="91">
        <v>0.17</v>
      </c>
      <c r="Z3728" s="91">
        <v>1.65E-2</v>
      </c>
      <c r="AA3728" s="91">
        <v>7.6E-2</v>
      </c>
      <c r="AB3728" s="91">
        <f>SUM(W3728:AA3728)</f>
        <v>0.2775</v>
      </c>
      <c r="AC3728" s="75">
        <v>12</v>
      </c>
      <c r="AD3728" s="92">
        <f>IF(AL3728="","",+AC3728*AL3728)</f>
      </c>
      <c r="AE3728" s="93">
        <f>IF(AL3728="","",+AL3728*AB3728)</f>
      </c>
      <c r="AF3728" s="92">
        <f>IF(AL3728="","",+AL3728-AE3728)</f>
      </c>
      <c r="AG3728" s="93">
        <f>+V3728</f>
        <v>0</v>
      </c>
      <c r="AH3728" s="92">
        <f>IF(AF3728="","",+AF3728-AG3728)</f>
      </c>
      <c r="AI3728" s="92">
        <f>IF(AH3728="","",+AH3728*AC3728)</f>
      </c>
      <c r="AJ3728" s="93"/>
      <c r="AK3728" s="94">
        <v>0.33</v>
      </c>
      <c r="AL3728" s="93">
        <f>IF(V3728=0,"",V3728/(1-AB3728-AK3728))</f>
      </c>
      <c r="AM3728" s="95">
        <v>0.33</v>
      </c>
      <c r="AN3728" s="93">
        <f>IF(V3728=0,"",V3728/(1-AB3728-AM3728))</f>
      </c>
      <c r="AO3728" s="96">
        <v>1.2</v>
      </c>
      <c r="AP3728" s="93">
        <f>IF(BD!AJ3728="","",BD!AJ3728*BD!AO3728)</f>
      </c>
      <c r="AQ3728" s="91">
        <f>BD!AM3728/BD!AK3728-1</f>
        <v>0</v>
      </c>
      <c r="AR3728" s="91">
        <f>IF(BD!AN3728="","",IF(BD!AJ3728="","",BD!AN3728/BD!AJ3728-1))</f>
      </c>
      <c r="AS3728" s="91">
        <f>IF(BD!AN3728="","",IF(BD!AN3728&lt;BD!AL3728,"ABAIXO DA META","DENTRO DA META"))</f>
      </c>
      <c r="AT3728" s="91" t="str">
        <f>IF(BD!AJ3728="","EM ANÁLISE",IF(BD!AP3728&gt;=BD!AN3728,"GO", "NO GO"))</f>
        <v>EM ANÁLISE</v>
      </c>
      <c r="AU3728" s="97">
        <f>IF(AN3728="","",+BD!$AN3728-AJ3728)</f>
      </c>
      <c r="AV3728" s="98"/>
      <c r="AW3728" s="90">
        <f>BD!P3728*BD!AC3728</f>
        <v>0</v>
      </c>
      <c r="AX3728" s="90">
        <f>BD!V3728*BD!AC3728</f>
        <v>0</v>
      </c>
      <c r="AY3728" s="90">
        <f>IF(BD!AN3728="","",BD!AN3728*BD!AC3728)</f>
      </c>
      <c r="AZ3728" s="75" t="s">
        <v>123</v>
      </c>
      <c r="BA3728" s="75" t="s">
        <v>124</v>
      </c>
      <c r="BB3728" s="75">
        <v>1</v>
      </c>
      <c r="BC3728" s="75" t="s">
        <v>125</v>
      </c>
      <c r="BD3728" s="104"/>
      <c r="BE3728" s="104"/>
      <c r="BF3728" s="101"/>
      <c r="BG3728" s="101"/>
      <c r="BH3728" s="101"/>
      <c r="BI3728" s="101"/>
      <c r="BJ3728" s="101"/>
      <c r="BK3728" s="101"/>
      <c r="BL3728" s="101"/>
      <c r="BM3728" s="101"/>
      <c r="BN3728" s="101"/>
      <c r="BO3728" s="103"/>
      <c r="BP3728" s="101"/>
      <c r="BQ3728" s="101"/>
      <c r="BR3728" s="101"/>
      <c r="BS3728" s="101"/>
      <c r="BT3728" s="101"/>
      <c r="BU3728" s="101"/>
      <c r="BV3728" s="101"/>
      <c r="BW3728" s="101"/>
      <c r="BX3728" s="101"/>
      <c r="BY3728" s="101"/>
      <c r="BZ3728" s="101"/>
      <c r="CA3728" s="101"/>
      <c r="CB3728" s="101"/>
      <c r="CC3728" s="101"/>
      <c r="CD3728" s="101"/>
      <c r="CE3728" s="101"/>
      <c r="CF3728" s="101"/>
      <c r="CG3728" s="37" t="e">
        <f>VLOOKUP(Table_1[[#This Row],[EAN]],'[1]Planilha1'!$E:$R,13,0)</f>
        <v>#N/A</v>
      </c>
    </row>
    <row r="3729" ht="15" hidden="1">
      <c r="A3729" s="7"/>
      <c r="B3729" s="84" t="s">
        <v>2735</v>
      </c>
      <c r="C3729" s="75">
        <v>223114</v>
      </c>
      <c r="D3729" s="75"/>
      <c r="E3729" s="85">
        <v>7891000243688</v>
      </c>
      <c r="F3729" s="86" t="s">
        <v>4259</v>
      </c>
      <c r="G3729" s="75" t="s">
        <v>21</v>
      </c>
      <c r="H3729" s="75">
        <v>470</v>
      </c>
      <c r="I3729" s="87" t="s">
        <v>3887</v>
      </c>
      <c r="J3729" s="75" t="s">
        <v>683</v>
      </c>
      <c r="K3729" s="88" t="s">
        <v>84</v>
      </c>
      <c r="L3729" s="88">
        <v>3</v>
      </c>
      <c r="M3729" s="88">
        <v>0</v>
      </c>
      <c r="N3729" s="75" t="s">
        <v>85</v>
      </c>
      <c r="O3729" s="75"/>
      <c r="P3729" s="106"/>
      <c r="Q3729" s="90">
        <f>(17/100+7.6/100+1.65/100)*P3729</f>
        <v>0</v>
      </c>
      <c r="R3729" s="104"/>
      <c r="S3729" s="104"/>
      <c r="T3729" s="104"/>
      <c r="U3729" s="104"/>
      <c r="V3729" s="90">
        <f>+P3729-Q3729+R3729+S3729+T3729+U3729</f>
        <v>0</v>
      </c>
      <c r="W3729" s="91">
        <f>(1.02/100)</f>
        <v>1.02E-2</v>
      </c>
      <c r="X3729" s="91">
        <v>4.8E-3</v>
      </c>
      <c r="Y3729" s="91">
        <v>0.17</v>
      </c>
      <c r="Z3729" s="91">
        <v>1.65E-2</v>
      </c>
      <c r="AA3729" s="91">
        <v>7.6E-2</v>
      </c>
      <c r="AB3729" s="91">
        <f>SUM(W3729:AA3729)</f>
        <v>0.2775</v>
      </c>
      <c r="AC3729" s="75">
        <v>12</v>
      </c>
      <c r="AD3729" s="92">
        <f>IF(AL3729="","",+AC3729*AL3729)</f>
      </c>
      <c r="AE3729" s="93">
        <f>IF(AL3729="","",+AL3729*AB3729)</f>
      </c>
      <c r="AF3729" s="92">
        <f>IF(AL3729="","",+AL3729-AE3729)</f>
      </c>
      <c r="AG3729" s="93">
        <f>+V3729</f>
        <v>0</v>
      </c>
      <c r="AH3729" s="92">
        <f>IF(AF3729="","",+AF3729-AG3729)</f>
      </c>
      <c r="AI3729" s="92">
        <f>IF(AH3729="","",+AH3729*AC3729)</f>
      </c>
      <c r="AJ3729" s="93"/>
      <c r="AK3729" s="94">
        <v>0.33</v>
      </c>
      <c r="AL3729" s="93">
        <f>IF(V3729=0,"",V3729/(1-AB3729-AK3729))</f>
      </c>
      <c r="AM3729" s="95">
        <v>0.33</v>
      </c>
      <c r="AN3729" s="93">
        <f>IF(V3729=0,"",V3729/(1-AB3729-AM3729))</f>
      </c>
      <c r="AO3729" s="96">
        <v>1.2</v>
      </c>
      <c r="AP3729" s="93">
        <f>IF(BD!AJ3729="","",BD!AJ3729*BD!AO3729)</f>
      </c>
      <c r="AQ3729" s="91">
        <f>BD!AM3729/BD!AK3729-1</f>
        <v>0</v>
      </c>
      <c r="AR3729" s="91">
        <f>IF(BD!AN3729="","",IF(BD!AJ3729="","",BD!AN3729/BD!AJ3729-1))</f>
      </c>
      <c r="AS3729" s="91">
        <f>IF(BD!AN3729="","",IF(BD!AN3729&lt;BD!AL3729,"ABAIXO DA META","DENTRO DA META"))</f>
      </c>
      <c r="AT3729" s="91" t="str">
        <f>IF(BD!AJ3729="","EM ANÁLISE",IF(BD!AP3729&gt;=BD!AN3729,"GO", "NO GO"))</f>
        <v>EM ANÁLISE</v>
      </c>
      <c r="AU3729" s="97">
        <f>IF(AN3729="","",+BD!$AN3729-AJ3729)</f>
      </c>
      <c r="AV3729" s="98"/>
      <c r="AW3729" s="90">
        <f>BD!P3729*BD!AC3729</f>
        <v>0</v>
      </c>
      <c r="AX3729" s="90">
        <f>BD!V3729*BD!AC3729</f>
        <v>0</v>
      </c>
      <c r="AY3729" s="90">
        <f>IF(BD!AN3729="","",BD!AN3729*BD!AC3729)</f>
      </c>
      <c r="AZ3729" s="75" t="s">
        <v>123</v>
      </c>
      <c r="BA3729" s="75" t="s">
        <v>124</v>
      </c>
      <c r="BB3729" s="75">
        <v>1</v>
      </c>
      <c r="BC3729" s="75" t="s">
        <v>125</v>
      </c>
      <c r="BD3729" s="104"/>
      <c r="BE3729" s="104"/>
      <c r="BF3729" s="101"/>
      <c r="BG3729" s="101"/>
      <c r="BH3729" s="101"/>
      <c r="BI3729" s="101"/>
      <c r="BJ3729" s="101"/>
      <c r="BK3729" s="101"/>
      <c r="BL3729" s="101"/>
      <c r="BM3729" s="101"/>
      <c r="BN3729" s="101"/>
      <c r="BO3729" s="103"/>
      <c r="BP3729" s="101"/>
      <c r="BQ3729" s="101"/>
      <c r="BR3729" s="101"/>
      <c r="BS3729" s="101"/>
      <c r="BT3729" s="101"/>
      <c r="BU3729" s="101"/>
      <c r="BV3729" s="101"/>
      <c r="BW3729" s="101"/>
      <c r="BX3729" s="101"/>
      <c r="BY3729" s="101"/>
      <c r="BZ3729" s="101"/>
      <c r="CA3729" s="101"/>
      <c r="CB3729" s="101"/>
      <c r="CC3729" s="101"/>
      <c r="CD3729" s="101"/>
      <c r="CE3729" s="101"/>
      <c r="CF3729" s="101"/>
      <c r="CG3729" s="37" t="e">
        <f>VLOOKUP(Table_1[[#This Row],[EAN]],'[1]Planilha1'!$E:$R,13,0)</f>
        <v>#N/A</v>
      </c>
    </row>
    <row r="3730" ht="15" hidden="1">
      <c r="A3730" s="7"/>
      <c r="B3730" s="107" t="s">
        <v>2735</v>
      </c>
      <c r="C3730" s="110">
        <v>223115</v>
      </c>
      <c r="D3730" s="110"/>
      <c r="E3730" s="108">
        <v>7891000243954</v>
      </c>
      <c r="F3730" s="109" t="s">
        <v>4260</v>
      </c>
      <c r="G3730" s="75" t="s">
        <v>21</v>
      </c>
      <c r="H3730" s="110">
        <v>470</v>
      </c>
      <c r="I3730" s="111" t="s">
        <v>3887</v>
      </c>
      <c r="J3730" s="110" t="s">
        <v>4129</v>
      </c>
      <c r="K3730" s="112" t="s">
        <v>84</v>
      </c>
      <c r="L3730" s="112">
        <v>3</v>
      </c>
      <c r="M3730" s="112">
        <v>0</v>
      </c>
      <c r="N3730" s="110" t="s">
        <v>85</v>
      </c>
      <c r="O3730" s="110"/>
      <c r="P3730" s="152"/>
      <c r="Q3730" s="114">
        <f>(17/100+7.6/100+1.65/100)*P3730</f>
        <v>0</v>
      </c>
      <c r="R3730" s="153"/>
      <c r="S3730" s="153"/>
      <c r="T3730" s="153"/>
      <c r="U3730" s="153"/>
      <c r="V3730" s="114">
        <f>+P3730-Q3730+R3730+S3730+T3730+U3730</f>
        <v>0</v>
      </c>
      <c r="W3730" s="115">
        <f>(1.02/100)</f>
        <v>1.02E-2</v>
      </c>
      <c r="X3730" s="115">
        <v>4.8E-3</v>
      </c>
      <c r="Y3730" s="115">
        <v>0.17</v>
      </c>
      <c r="Z3730" s="115">
        <v>1.65E-2</v>
      </c>
      <c r="AA3730" s="115">
        <v>7.6E-2</v>
      </c>
      <c r="AB3730" s="115">
        <f>SUM(W3730:AA3730)</f>
        <v>0.2775</v>
      </c>
      <c r="AC3730" s="110">
        <v>12</v>
      </c>
      <c r="AD3730" s="116">
        <f>IF(AL3730="","",+AC3730*AL3730)</f>
      </c>
      <c r="AE3730" s="117">
        <f>IF(AL3730="","",+AL3730*AB3730)</f>
      </c>
      <c r="AF3730" s="116">
        <f>IF(AL3730="","",+AL3730-AE3730)</f>
      </c>
      <c r="AG3730" s="117">
        <f>+V3730</f>
        <v>0</v>
      </c>
      <c r="AH3730" s="116">
        <f>IF(AF3730="","",+AF3730-AG3730)</f>
      </c>
      <c r="AI3730" s="116">
        <f>IF(AH3730="","",+AH3730*AC3730)</f>
      </c>
      <c r="AJ3730" s="117"/>
      <c r="AK3730" s="118">
        <v>0.33</v>
      </c>
      <c r="AL3730" s="117">
        <f>IF(V3730=0,"",V3730/(1-AB3730-AK3730))</f>
      </c>
      <c r="AM3730" s="119">
        <v>0.33</v>
      </c>
      <c r="AN3730" s="117">
        <f>IF(V3730=0,"",V3730/(1-AB3730-AM3730))</f>
      </c>
      <c r="AO3730" s="120">
        <v>1.2</v>
      </c>
      <c r="AP3730" s="117">
        <f>IF(BD!AJ3730="","",BD!AJ3730*BD!AO3730)</f>
      </c>
      <c r="AQ3730" s="115">
        <f>BD!AM3730/BD!AK3730-1</f>
        <v>0</v>
      </c>
      <c r="AR3730" s="115">
        <f>IF(BD!AN3730="","",IF(BD!AJ3730="","",BD!AN3730/BD!AJ3730-1))</f>
      </c>
      <c r="AS3730" s="115">
        <f>IF(BD!AN3730="","",IF(BD!AN3730&lt;BD!AL3730,"ABAIXO DA META","DENTRO DA META"))</f>
      </c>
      <c r="AT3730" s="115" t="str">
        <f>IF(BD!AJ3730="","EM ANÁLISE",IF(BD!AP3730&gt;=BD!AN3730,"GO", "NO GO"))</f>
        <v>EM ANÁLISE</v>
      </c>
      <c r="AU3730" s="121">
        <f>IF(AN3730="","",+BD!$AN3730-AJ3730)</f>
      </c>
      <c r="AV3730" s="98"/>
      <c r="AW3730" s="114">
        <f>BD!P3730*BD!AC3730</f>
        <v>0</v>
      </c>
      <c r="AX3730" s="114">
        <f>BD!V3730*BD!AC3730</f>
        <v>0</v>
      </c>
      <c r="AY3730" s="114">
        <f>IF(BD!AN3730="","",BD!AN3730*BD!AC3730)</f>
      </c>
      <c r="AZ3730" s="110" t="s">
        <v>123</v>
      </c>
      <c r="BA3730" s="110" t="s">
        <v>124</v>
      </c>
      <c r="BB3730" s="110">
        <v>1</v>
      </c>
      <c r="BC3730" s="110" t="s">
        <v>125</v>
      </c>
      <c r="BD3730" s="104"/>
      <c r="BE3730" s="104"/>
      <c r="BF3730" s="101"/>
      <c r="BG3730" s="101"/>
      <c r="BH3730" s="101"/>
      <c r="BI3730" s="101"/>
      <c r="BJ3730" s="101"/>
      <c r="BK3730" s="101"/>
      <c r="BL3730" s="101"/>
      <c r="BM3730" s="101"/>
      <c r="BN3730" s="101"/>
      <c r="BO3730" s="103"/>
      <c r="BP3730" s="101"/>
      <c r="BQ3730" s="101"/>
      <c r="BR3730" s="101"/>
      <c r="BS3730" s="101"/>
      <c r="BT3730" s="101"/>
      <c r="BU3730" s="101"/>
      <c r="BV3730" s="101"/>
      <c r="BW3730" s="101"/>
      <c r="BX3730" s="101"/>
      <c r="BY3730" s="101"/>
      <c r="BZ3730" s="101"/>
      <c r="CA3730" s="101"/>
      <c r="CB3730" s="101"/>
      <c r="CC3730" s="101"/>
      <c r="CD3730" s="101"/>
      <c r="CE3730" s="101"/>
      <c r="CF3730" s="101"/>
      <c r="CG3730" s="37" t="e">
        <f>VLOOKUP(Table_1[[#This Row],[EAN]],'[1]Planilha1'!$E:$R,13,0)</f>
        <v>#N/A</v>
      </c>
    </row>
    <row r="3731" ht="15" hidden="1">
      <c r="A3731" s="7"/>
      <c r="B3731" s="75" t="s">
        <v>2735</v>
      </c>
      <c r="C3731" s="75">
        <v>223116</v>
      </c>
      <c r="D3731" s="75"/>
      <c r="E3731" s="85">
        <v>7613035260771</v>
      </c>
      <c r="F3731" s="86" t="s">
        <v>4261</v>
      </c>
      <c r="G3731" s="75" t="s">
        <v>21</v>
      </c>
      <c r="H3731" s="75">
        <v>470</v>
      </c>
      <c r="I3731" s="87" t="s">
        <v>3887</v>
      </c>
      <c r="J3731" s="75" t="s">
        <v>4262</v>
      </c>
      <c r="K3731" s="88" t="s">
        <v>84</v>
      </c>
      <c r="L3731" s="88">
        <v>3</v>
      </c>
      <c r="M3731" s="88">
        <v>0</v>
      </c>
      <c r="N3731" s="75" t="s">
        <v>85</v>
      </c>
      <c r="O3731" s="75"/>
      <c r="P3731" s="106"/>
      <c r="Q3731" s="90">
        <f>(17/100+7.6/100+1.65/100)*P3731</f>
        <v>0</v>
      </c>
      <c r="R3731" s="104"/>
      <c r="S3731" s="104"/>
      <c r="T3731" s="104"/>
      <c r="U3731" s="104"/>
      <c r="V3731" s="90">
        <f>+P3731-Q3731+R3731+S3731+T3731+U3731</f>
        <v>0</v>
      </c>
      <c r="W3731" s="91">
        <f>(1.02/100)</f>
        <v>1.02E-2</v>
      </c>
      <c r="X3731" s="91">
        <v>4.8E-3</v>
      </c>
      <c r="Y3731" s="91">
        <v>0.17</v>
      </c>
      <c r="Z3731" s="91">
        <v>1.65E-2</v>
      </c>
      <c r="AA3731" s="91">
        <v>7.6E-2</v>
      </c>
      <c r="AB3731" s="91">
        <f>SUM(W3731:AA3731)</f>
        <v>0.2775</v>
      </c>
      <c r="AC3731" s="75">
        <v>12</v>
      </c>
      <c r="AD3731" s="92">
        <f>IF(AL3731="","",+AC3731*AL3731)</f>
      </c>
      <c r="AE3731" s="93">
        <f>IF(AL3731="","",+AL3731*AB3731)</f>
      </c>
      <c r="AF3731" s="92">
        <f>IF(AL3731="","",+AL3731-AE3731)</f>
      </c>
      <c r="AG3731" s="93">
        <f>+V3731</f>
        <v>0</v>
      </c>
      <c r="AH3731" s="92">
        <f>IF(AF3731="","",+AF3731-AG3731)</f>
      </c>
      <c r="AI3731" s="92">
        <f>IF(AH3731="","",+AH3731*AC3731)</f>
      </c>
      <c r="AJ3731" s="93"/>
      <c r="AK3731" s="94">
        <v>0.33</v>
      </c>
      <c r="AL3731" s="93">
        <f>IF(V3731=0,"",V3731/(1-AB3731-AK3731))</f>
      </c>
      <c r="AM3731" s="95">
        <v>0.33</v>
      </c>
      <c r="AN3731" s="93">
        <f>IF(V3731=0,"",V3731/(1-AB3731-AM3731))</f>
      </c>
      <c r="AO3731" s="96">
        <v>1.2</v>
      </c>
      <c r="AP3731" s="93">
        <f>IF(BD!AJ3731="","",BD!AJ3731*BD!AO3731)</f>
      </c>
      <c r="AQ3731" s="91">
        <f>BD!AM3731/BD!AK3731-1</f>
        <v>0</v>
      </c>
      <c r="AR3731" s="91">
        <f>IF(BD!AN3731="","",IF(BD!AJ3731="","",BD!AN3731/BD!AJ3731-1))</f>
      </c>
      <c r="AS3731" s="91">
        <f>IF(BD!AN3731="","",IF(BD!AN3731&lt;BD!AL3731,"ABAIXO DA META","DENTRO DA META"))</f>
      </c>
      <c r="AT3731" s="91" t="str">
        <f>IF(BD!AJ3731="","EM ANÁLISE",IF(BD!AP3731&gt;=BD!AN3731,"GO", "NO GO"))</f>
        <v>EM ANÁLISE</v>
      </c>
      <c r="AU3731" s="97">
        <f>IF(AN3731="","",+BD!$AN3731-AJ3731)</f>
      </c>
      <c r="AV3731" s="98"/>
      <c r="AW3731" s="90">
        <f>BD!P3731*BD!AC3731</f>
        <v>0</v>
      </c>
      <c r="AX3731" s="90">
        <f>BD!V3731*BD!AC3731</f>
        <v>0</v>
      </c>
      <c r="AY3731" s="90">
        <f>IF(BD!AN3731="","",BD!AN3731*BD!AC3731)</f>
      </c>
      <c r="AZ3731" s="75" t="s">
        <v>123</v>
      </c>
      <c r="BA3731" s="75" t="s">
        <v>124</v>
      </c>
      <c r="BB3731" s="75">
        <v>1</v>
      </c>
      <c r="BC3731" s="75" t="s">
        <v>125</v>
      </c>
      <c r="BD3731" s="104"/>
      <c r="BE3731" s="104"/>
      <c r="BF3731" s="101"/>
      <c r="BG3731" s="101"/>
      <c r="BH3731" s="101"/>
      <c r="BI3731" s="101"/>
      <c r="BJ3731" s="101"/>
      <c r="BK3731" s="101"/>
      <c r="BL3731" s="101"/>
      <c r="BM3731" s="101"/>
      <c r="BN3731" s="101"/>
      <c r="BO3731" s="103"/>
      <c r="BP3731" s="101"/>
      <c r="BQ3731" s="101"/>
      <c r="BR3731" s="101"/>
      <c r="BS3731" s="101"/>
      <c r="BT3731" s="101"/>
      <c r="BU3731" s="101"/>
      <c r="BV3731" s="101"/>
      <c r="BW3731" s="101"/>
      <c r="BX3731" s="101"/>
      <c r="BY3731" s="101"/>
      <c r="BZ3731" s="101"/>
      <c r="CA3731" s="101"/>
      <c r="CB3731" s="101"/>
      <c r="CC3731" s="101"/>
      <c r="CD3731" s="101"/>
      <c r="CE3731" s="101"/>
      <c r="CF3731" s="101"/>
      <c r="CG3731" s="37" t="e">
        <f>VLOOKUP(Table_1[[#This Row],[EAN]],'[1]Planilha1'!$E:$R,13,0)</f>
        <v>#N/A</v>
      </c>
    </row>
    <row r="3732" ht="15" hidden="1">
      <c r="A3732" s="7"/>
      <c r="B3732" s="75" t="s">
        <v>2735</v>
      </c>
      <c r="C3732" s="75">
        <v>223117</v>
      </c>
      <c r="D3732" s="75">
        <v>12302061</v>
      </c>
      <c r="E3732" s="85">
        <v>7613033026720</v>
      </c>
      <c r="F3732" s="86" t="s">
        <v>4263</v>
      </c>
      <c r="G3732" s="75" t="s">
        <v>21</v>
      </c>
      <c r="H3732" s="75">
        <v>470</v>
      </c>
      <c r="I3732" s="87" t="s">
        <v>3887</v>
      </c>
      <c r="J3732" s="75" t="s">
        <v>3590</v>
      </c>
      <c r="K3732" s="88" t="s">
        <v>84</v>
      </c>
      <c r="L3732" s="88">
        <v>3</v>
      </c>
      <c r="M3732" s="88">
        <v>0</v>
      </c>
      <c r="N3732" s="75" t="s">
        <v>85</v>
      </c>
      <c r="O3732" s="75" t="s">
        <v>122</v>
      </c>
      <c r="P3732" s="106">
        <v>20.55333333333333</v>
      </c>
      <c r="Q3732" s="90">
        <f>(17/100+7.6/100+1.65/100)*P3732</f>
        <v>5.39525</v>
      </c>
      <c r="R3732" s="104"/>
      <c r="S3732" s="104"/>
      <c r="T3732" s="104"/>
      <c r="U3732" s="104"/>
      <c r="V3732" s="90">
        <f>+P3732-Q3732+R3732+S3732+T3732+U3732</f>
        <v>15.15808333333333</v>
      </c>
      <c r="W3732" s="91">
        <f>(1.02/100)</f>
        <v>1.02E-2</v>
      </c>
      <c r="X3732" s="91">
        <v>4.8E-3</v>
      </c>
      <c r="Y3732" s="91">
        <v>0.17</v>
      </c>
      <c r="Z3732" s="91">
        <v>1.65E-2</v>
      </c>
      <c r="AA3732" s="91">
        <v>7.6E-2</v>
      </c>
      <c r="AB3732" s="91">
        <f>SUM(W3732:AA3732)</f>
        <v>0.2775</v>
      </c>
      <c r="AC3732" s="75">
        <v>12</v>
      </c>
      <c r="AD3732" s="92">
        <f>IF(AL3732="","",+AC3732*AL3732)</f>
        <v>463.43184713375797</v>
      </c>
      <c r="AE3732" s="93">
        <f>IF(AL3732="","",+AL3732*AB3732)</f>
        <v>10.716861464968154</v>
      </c>
      <c r="AF3732" s="92">
        <f>IF(AL3732="","",+AL3732-AE3732)</f>
        <v>27.902459129511676</v>
      </c>
      <c r="AG3732" s="93">
        <f>+V3732</f>
        <v>15.15808333333333</v>
      </c>
      <c r="AH3732" s="92">
        <f>IF(AF3732="","",+AF3732-AG3732)</f>
        <v>12.744375796178346</v>
      </c>
      <c r="AI3732" s="92">
        <f>IF(AH3732="","",+AH3732*AC3732)</f>
        <v>152.93250955414015</v>
      </c>
      <c r="AJ3732" s="93">
        <v>20.9</v>
      </c>
      <c r="AK3732" s="94">
        <v>0.33</v>
      </c>
      <c r="AL3732" s="93">
        <f>IF(V3732=0,"",V3732/(1-AB3732-AK3732))</f>
        <v>38.61932059447983</v>
      </c>
      <c r="AM3732" s="95">
        <v>0.33</v>
      </c>
      <c r="AN3732" s="93">
        <f>IF(V3732=0,"",V3732/(1-AB3732-AM3732))</f>
        <v>38.61932059447983</v>
      </c>
      <c r="AO3732" s="96">
        <v>1.2</v>
      </c>
      <c r="AP3732" s="93">
        <f>IF(BD!AJ3732="","",BD!AJ3732*BD!AO3732)</f>
        <v>25.08</v>
      </c>
      <c r="AQ3732" s="91">
        <f>BD!AM3732/BD!AK3732-1</f>
        <v>0</v>
      </c>
      <c r="AR3732" s="91">
        <f>IF(BD!AN3732="","",IF(BD!AJ3732="","",BD!AN3732/BD!AJ3732-1))</f>
        <v>0.8478143825109967</v>
      </c>
      <c r="AS3732" s="91" t="str">
        <f>IF(BD!AN3732="","",IF(BD!AN3732&lt;BD!AL3732,"ABAIXO DA META","DENTRO DA META"))</f>
        <v>DENTRO DA META</v>
      </c>
      <c r="AT3732" s="91" t="str">
        <f>IF(BD!AJ3732="","EM ANÁLISE",IF(BD!AP3732&gt;=BD!AN3732,"GO", "NO GO"))</f>
        <v>NO GO</v>
      </c>
      <c r="AU3732" s="97">
        <f>IF(AN3732="","",+BD!$AN3732-AJ3732)</f>
        <v>17.719320594479832</v>
      </c>
      <c r="AV3732" s="98"/>
      <c r="AW3732" s="90">
        <f>BD!P3732*BD!AC3732</f>
        <v>246.64</v>
      </c>
      <c r="AX3732" s="90">
        <f>BD!V3732*BD!AC3732</f>
        <v>181.89699999999996</v>
      </c>
      <c r="AY3732" s="90">
        <f>IF(BD!AN3732="","",BD!AN3732*BD!AC3732)</f>
        <v>463.43184713375797</v>
      </c>
      <c r="AZ3732" s="75" t="s">
        <v>5272</v>
      </c>
      <c r="BA3732" s="75" t="s">
        <v>124</v>
      </c>
      <c r="BB3732" s="75">
        <v>1</v>
      </c>
      <c r="BC3732" s="75" t="s">
        <v>125</v>
      </c>
      <c r="BD3732" s="99" t="s">
        <v>5257</v>
      </c>
      <c r="BE3732" s="100" t="s">
        <v>4</v>
      </c>
      <c r="BF3732" s="100" t="s">
        <v>4</v>
      </c>
      <c r="BG3732" s="99" t="s">
        <v>5258</v>
      </c>
      <c r="BH3732" s="101"/>
      <c r="BI3732" s="101"/>
      <c r="BJ3732" s="101"/>
      <c r="BK3732" s="101"/>
      <c r="BL3732" s="101"/>
      <c r="BM3732" s="101"/>
      <c r="BN3732" s="101"/>
      <c r="BO3732" s="103"/>
      <c r="BP3732" s="99">
        <v>140.622</v>
      </c>
      <c r="BQ3732" s="99">
        <v>121</v>
      </c>
      <c r="BR3732" s="101"/>
      <c r="BS3732" s="99" t="s">
        <v>5260</v>
      </c>
      <c r="BT3732" s="99" t="s">
        <v>5261</v>
      </c>
      <c r="BU3732" s="99">
        <v>5102</v>
      </c>
      <c r="BV3732" s="99"/>
      <c r="BW3732" s="99"/>
      <c r="BX3732" s="99"/>
      <c r="BY3732" s="99"/>
      <c r="BZ3732" s="99"/>
      <c r="CA3732" s="99"/>
      <c r="CB3732" s="99"/>
      <c r="CC3732" s="99">
        <v>102</v>
      </c>
      <c r="CD3732" s="99">
        <v>8</v>
      </c>
      <c r="CE3732" s="99">
        <v>8</v>
      </c>
      <c r="CF3732" s="99"/>
      <c r="CG3732" s="37" t="e">
        <f>VLOOKUP(Table_1[[#This Row],[EAN]],'[1]Planilha1'!$E:$R,13,0)</f>
        <v>#N/A</v>
      </c>
    </row>
    <row r="3733" ht="15" hidden="1">
      <c r="A3733" s="7"/>
      <c r="B3733" s="75" t="s">
        <v>2735</v>
      </c>
      <c r="C3733" s="75">
        <v>223118</v>
      </c>
      <c r="D3733" s="75"/>
      <c r="E3733" s="85">
        <v>7613035260771</v>
      </c>
      <c r="F3733" s="86" t="s">
        <v>4264</v>
      </c>
      <c r="G3733" s="75" t="s">
        <v>21</v>
      </c>
      <c r="H3733" s="75">
        <v>470</v>
      </c>
      <c r="I3733" s="87" t="s">
        <v>3887</v>
      </c>
      <c r="J3733" s="75" t="s">
        <v>4262</v>
      </c>
      <c r="K3733" s="88" t="s">
        <v>84</v>
      </c>
      <c r="L3733" s="88">
        <v>3</v>
      </c>
      <c r="M3733" s="88">
        <v>0</v>
      </c>
      <c r="N3733" s="75" t="s">
        <v>85</v>
      </c>
      <c r="O3733" s="75"/>
      <c r="P3733" s="106"/>
      <c r="Q3733" s="90">
        <f>(17/100+7.6/100+1.65/100)*P3733</f>
        <v>0</v>
      </c>
      <c r="R3733" s="104"/>
      <c r="S3733" s="104"/>
      <c r="T3733" s="104"/>
      <c r="U3733" s="104"/>
      <c r="V3733" s="90">
        <f>+P3733-Q3733+R3733+S3733+T3733+U3733</f>
        <v>0</v>
      </c>
      <c r="W3733" s="91">
        <f>(1.02/100)</f>
        <v>1.02E-2</v>
      </c>
      <c r="X3733" s="91">
        <v>4.8E-3</v>
      </c>
      <c r="Y3733" s="91">
        <v>0.17</v>
      </c>
      <c r="Z3733" s="91">
        <v>1.65E-2</v>
      </c>
      <c r="AA3733" s="91">
        <v>7.6E-2</v>
      </c>
      <c r="AB3733" s="91">
        <f>SUM(W3733:AA3733)</f>
        <v>0.2775</v>
      </c>
      <c r="AC3733" s="75">
        <v>12</v>
      </c>
      <c r="AD3733" s="92">
        <f>IF(AL3733="","",+AC3733*AL3733)</f>
      </c>
      <c r="AE3733" s="93">
        <f>IF(AL3733="","",+AL3733*AB3733)</f>
      </c>
      <c r="AF3733" s="92">
        <f>IF(AL3733="","",+AL3733-AE3733)</f>
      </c>
      <c r="AG3733" s="93">
        <f>+V3733</f>
        <v>0</v>
      </c>
      <c r="AH3733" s="92">
        <f>IF(AF3733="","",+AF3733-AG3733)</f>
      </c>
      <c r="AI3733" s="92">
        <f>IF(AH3733="","",+AH3733*AC3733)</f>
      </c>
      <c r="AJ3733" s="93"/>
      <c r="AK3733" s="94">
        <v>0.33</v>
      </c>
      <c r="AL3733" s="93">
        <f>IF(V3733=0,"",V3733/(1-AB3733-AK3733))</f>
      </c>
      <c r="AM3733" s="95">
        <v>0.33</v>
      </c>
      <c r="AN3733" s="93">
        <f>IF(V3733=0,"",V3733/(1-AB3733-AM3733))</f>
      </c>
      <c r="AO3733" s="96">
        <v>1.2</v>
      </c>
      <c r="AP3733" s="93">
        <f>IF(BD!AJ3733="","",BD!AJ3733*BD!AO3733)</f>
      </c>
      <c r="AQ3733" s="91">
        <f>BD!AM3733/BD!AK3733-1</f>
        <v>0</v>
      </c>
      <c r="AR3733" s="91">
        <f>IF(BD!AN3733="","",IF(BD!AJ3733="","",BD!AN3733/BD!AJ3733-1))</f>
      </c>
      <c r="AS3733" s="91">
        <f>IF(BD!AN3733="","",IF(BD!AN3733&lt;BD!AL3733,"ABAIXO DA META","DENTRO DA META"))</f>
      </c>
      <c r="AT3733" s="91" t="str">
        <f>IF(BD!AJ3733="","EM ANÁLISE",IF(BD!AP3733&gt;=BD!AN3733,"GO", "NO GO"))</f>
        <v>EM ANÁLISE</v>
      </c>
      <c r="AU3733" s="97">
        <f>IF(AN3733="","",+BD!$AN3733-AJ3733)</f>
      </c>
      <c r="AV3733" s="98"/>
      <c r="AW3733" s="90">
        <f>BD!P3733*BD!AC3733</f>
        <v>0</v>
      </c>
      <c r="AX3733" s="90">
        <f>BD!V3733*BD!AC3733</f>
        <v>0</v>
      </c>
      <c r="AY3733" s="90">
        <f>IF(BD!AN3733="","",BD!AN3733*BD!AC3733)</f>
      </c>
      <c r="AZ3733" s="75" t="s">
        <v>123</v>
      </c>
      <c r="BA3733" s="75" t="s">
        <v>124</v>
      </c>
      <c r="BB3733" s="75">
        <v>1</v>
      </c>
      <c r="BC3733" s="75" t="s">
        <v>125</v>
      </c>
      <c r="BD3733" s="104"/>
      <c r="BE3733" s="104"/>
      <c r="BF3733" s="101"/>
      <c r="BG3733" s="101"/>
      <c r="BH3733" s="101"/>
      <c r="BI3733" s="101"/>
      <c r="BJ3733" s="101"/>
      <c r="BK3733" s="101"/>
      <c r="BL3733" s="101"/>
      <c r="BM3733" s="101"/>
      <c r="BN3733" s="101"/>
      <c r="BO3733" s="103"/>
      <c r="BP3733" s="101"/>
      <c r="BQ3733" s="101"/>
      <c r="BR3733" s="101"/>
      <c r="BS3733" s="101"/>
      <c r="BT3733" s="101"/>
      <c r="BU3733" s="101"/>
      <c r="BV3733" s="101"/>
      <c r="BW3733" s="101"/>
      <c r="BX3733" s="101"/>
      <c r="BY3733" s="101"/>
      <c r="BZ3733" s="101"/>
      <c r="CA3733" s="101"/>
      <c r="CB3733" s="101"/>
      <c r="CC3733" s="101"/>
      <c r="CD3733" s="101"/>
      <c r="CE3733" s="101"/>
      <c r="CF3733" s="101"/>
      <c r="CG3733" s="37" t="e">
        <f>VLOOKUP(Table_1[[#This Row],[EAN]],'[1]Planilha1'!$E:$R,13,0)</f>
        <v>#N/A</v>
      </c>
    </row>
    <row r="3734" ht="15" hidden="1">
      <c r="A3734" s="7"/>
      <c r="B3734" s="75" t="s">
        <v>2735</v>
      </c>
      <c r="C3734" s="75">
        <v>223119</v>
      </c>
      <c r="D3734" s="75"/>
      <c r="E3734" s="85">
        <v>7613035177611</v>
      </c>
      <c r="F3734" s="86" t="s">
        <v>4265</v>
      </c>
      <c r="G3734" s="75" t="s">
        <v>21</v>
      </c>
      <c r="H3734" s="75">
        <v>470</v>
      </c>
      <c r="I3734" s="87" t="s">
        <v>3887</v>
      </c>
      <c r="J3734" s="75" t="s">
        <v>3590</v>
      </c>
      <c r="K3734" s="88" t="s">
        <v>84</v>
      </c>
      <c r="L3734" s="88">
        <v>3</v>
      </c>
      <c r="M3734" s="88">
        <v>0</v>
      </c>
      <c r="N3734" s="75" t="s">
        <v>85</v>
      </c>
      <c r="O3734" s="75"/>
      <c r="P3734" s="106"/>
      <c r="Q3734" s="90">
        <f>(17/100+7.6/100+1.65/100)*P3734</f>
        <v>0</v>
      </c>
      <c r="R3734" s="104"/>
      <c r="S3734" s="104"/>
      <c r="T3734" s="104"/>
      <c r="U3734" s="104"/>
      <c r="V3734" s="90">
        <f>+P3734-Q3734+R3734+S3734+T3734+U3734</f>
        <v>0</v>
      </c>
      <c r="W3734" s="91">
        <f>(1.02/100)</f>
        <v>1.02E-2</v>
      </c>
      <c r="X3734" s="91">
        <v>4.8E-3</v>
      </c>
      <c r="Y3734" s="91">
        <v>0.17</v>
      </c>
      <c r="Z3734" s="91">
        <v>1.65E-2</v>
      </c>
      <c r="AA3734" s="91">
        <v>7.6E-2</v>
      </c>
      <c r="AB3734" s="91">
        <f>SUM(W3734:AA3734)</f>
        <v>0.2775</v>
      </c>
      <c r="AC3734" s="75">
        <v>12</v>
      </c>
      <c r="AD3734" s="92">
        <f>IF(AL3734="","",+AC3734*AL3734)</f>
      </c>
      <c r="AE3734" s="93">
        <f>IF(AL3734="","",+AL3734*AB3734)</f>
      </c>
      <c r="AF3734" s="92">
        <f>IF(AL3734="","",+AL3734-AE3734)</f>
      </c>
      <c r="AG3734" s="93">
        <f>+V3734</f>
        <v>0</v>
      </c>
      <c r="AH3734" s="92">
        <f>IF(AF3734="","",+AF3734-AG3734)</f>
      </c>
      <c r="AI3734" s="92">
        <f>IF(AH3734="","",+AH3734*AC3734)</f>
      </c>
      <c r="AJ3734" s="93"/>
      <c r="AK3734" s="94">
        <v>0.33</v>
      </c>
      <c r="AL3734" s="93">
        <f>IF(V3734=0,"",V3734/(1-AB3734-AK3734))</f>
      </c>
      <c r="AM3734" s="95">
        <v>0.33</v>
      </c>
      <c r="AN3734" s="93">
        <f>IF(V3734=0,"",V3734/(1-AB3734-AM3734))</f>
      </c>
      <c r="AO3734" s="96">
        <v>1.2</v>
      </c>
      <c r="AP3734" s="93">
        <f>IF(BD!AJ3734="","",BD!AJ3734*BD!AO3734)</f>
      </c>
      <c r="AQ3734" s="91">
        <f>BD!AM3734/BD!AK3734-1</f>
        <v>0</v>
      </c>
      <c r="AR3734" s="91">
        <f>IF(BD!AN3734="","",IF(BD!AJ3734="","",BD!AN3734/BD!AJ3734-1))</f>
      </c>
      <c r="AS3734" s="91">
        <f>IF(BD!AN3734="","",IF(BD!AN3734&lt;BD!AL3734,"ABAIXO DA META","DENTRO DA META"))</f>
      </c>
      <c r="AT3734" s="91" t="str">
        <f>IF(BD!AJ3734="","EM ANÁLISE",IF(BD!AP3734&gt;=BD!AN3734,"GO", "NO GO"))</f>
        <v>EM ANÁLISE</v>
      </c>
      <c r="AU3734" s="97">
        <f>IF(AN3734="","",+BD!$AN3734-AJ3734)</f>
      </c>
      <c r="AV3734" s="98"/>
      <c r="AW3734" s="90">
        <f>BD!P3734*BD!AC3734</f>
        <v>0</v>
      </c>
      <c r="AX3734" s="90">
        <f>BD!V3734*BD!AC3734</f>
        <v>0</v>
      </c>
      <c r="AY3734" s="90">
        <f>IF(BD!AN3734="","",BD!AN3734*BD!AC3734)</f>
      </c>
      <c r="AZ3734" s="75" t="s">
        <v>123</v>
      </c>
      <c r="BA3734" s="75" t="s">
        <v>124</v>
      </c>
      <c r="BB3734" s="75">
        <v>1</v>
      </c>
      <c r="BC3734" s="75" t="s">
        <v>125</v>
      </c>
      <c r="BD3734" s="104"/>
      <c r="BE3734" s="104"/>
      <c r="BF3734" s="101"/>
      <c r="BG3734" s="101"/>
      <c r="BH3734" s="101"/>
      <c r="BI3734" s="101"/>
      <c r="BJ3734" s="101"/>
      <c r="BK3734" s="101"/>
      <c r="BL3734" s="101"/>
      <c r="BM3734" s="101"/>
      <c r="BN3734" s="101"/>
      <c r="BO3734" s="103"/>
      <c r="BP3734" s="101"/>
      <c r="BQ3734" s="101"/>
      <c r="BR3734" s="101"/>
      <c r="BS3734" s="101"/>
      <c r="BT3734" s="101"/>
      <c r="BU3734" s="101"/>
      <c r="BV3734" s="101"/>
      <c r="BW3734" s="101"/>
      <c r="BX3734" s="101"/>
      <c r="BY3734" s="101"/>
      <c r="BZ3734" s="101"/>
      <c r="CA3734" s="101"/>
      <c r="CB3734" s="101"/>
      <c r="CC3734" s="101"/>
      <c r="CD3734" s="101"/>
      <c r="CE3734" s="101"/>
      <c r="CF3734" s="101"/>
      <c r="CG3734" s="37" t="e">
        <f>VLOOKUP(Table_1[[#This Row],[EAN]],'[1]Planilha1'!$E:$R,13,0)</f>
        <v>#N/A</v>
      </c>
    </row>
    <row r="3735" ht="15" hidden="1">
      <c r="A3735" s="7"/>
      <c r="B3735" s="75" t="s">
        <v>2735</v>
      </c>
      <c r="C3735" s="75">
        <v>223120</v>
      </c>
      <c r="D3735" s="75"/>
      <c r="E3735" s="85">
        <v>7891000294376</v>
      </c>
      <c r="F3735" s="86" t="s">
        <v>4266</v>
      </c>
      <c r="G3735" s="75" t="s">
        <v>21</v>
      </c>
      <c r="H3735" s="75">
        <v>470</v>
      </c>
      <c r="I3735" s="87" t="s">
        <v>3887</v>
      </c>
      <c r="J3735" s="75" t="s">
        <v>4129</v>
      </c>
      <c r="K3735" s="88" t="s">
        <v>84</v>
      </c>
      <c r="L3735" s="88">
        <v>3</v>
      </c>
      <c r="M3735" s="88">
        <v>0</v>
      </c>
      <c r="N3735" s="75" t="s">
        <v>85</v>
      </c>
      <c r="O3735" s="75"/>
      <c r="P3735" s="106"/>
      <c r="Q3735" s="90">
        <f>(17/100+7.6/100+1.65/100)*P3735</f>
        <v>0</v>
      </c>
      <c r="R3735" s="104"/>
      <c r="S3735" s="104"/>
      <c r="T3735" s="104"/>
      <c r="U3735" s="104"/>
      <c r="V3735" s="90">
        <f>+P3735-Q3735+R3735+S3735+T3735+U3735</f>
        <v>0</v>
      </c>
      <c r="W3735" s="91">
        <f>(1.02/100)</f>
        <v>1.02E-2</v>
      </c>
      <c r="X3735" s="91">
        <v>4.8E-3</v>
      </c>
      <c r="Y3735" s="91">
        <v>0.17</v>
      </c>
      <c r="Z3735" s="91">
        <v>1.65E-2</v>
      </c>
      <c r="AA3735" s="91">
        <v>7.6E-2</v>
      </c>
      <c r="AB3735" s="91">
        <f>SUM(W3735:AA3735)</f>
        <v>0.2775</v>
      </c>
      <c r="AC3735" s="75">
        <v>12</v>
      </c>
      <c r="AD3735" s="92">
        <f>IF(AL3735="","",+AC3735*AL3735)</f>
      </c>
      <c r="AE3735" s="93">
        <f>IF(AL3735="","",+AL3735*AB3735)</f>
      </c>
      <c r="AF3735" s="92">
        <f>IF(AL3735="","",+AL3735-AE3735)</f>
      </c>
      <c r="AG3735" s="93">
        <f>+V3735</f>
        <v>0</v>
      </c>
      <c r="AH3735" s="92">
        <f>IF(AF3735="","",+AF3735-AG3735)</f>
      </c>
      <c r="AI3735" s="92">
        <f>IF(AH3735="","",+AH3735*AC3735)</f>
      </c>
      <c r="AJ3735" s="93"/>
      <c r="AK3735" s="94">
        <v>0.33</v>
      </c>
      <c r="AL3735" s="93">
        <f>IF(V3735=0,"",V3735/(1-AB3735-AK3735))</f>
      </c>
      <c r="AM3735" s="95">
        <v>0.33</v>
      </c>
      <c r="AN3735" s="93">
        <f>IF(V3735=0,"",V3735/(1-AB3735-AM3735))</f>
      </c>
      <c r="AO3735" s="96">
        <v>1.2</v>
      </c>
      <c r="AP3735" s="93">
        <f>IF(BD!AJ3735="","",BD!AJ3735*BD!AO3735)</f>
      </c>
      <c r="AQ3735" s="91">
        <f>BD!AM3735/BD!AK3735-1</f>
        <v>0</v>
      </c>
      <c r="AR3735" s="91">
        <f>IF(BD!AN3735="","",IF(BD!AJ3735="","",BD!AN3735/BD!AJ3735-1))</f>
      </c>
      <c r="AS3735" s="91">
        <f>IF(BD!AN3735="","",IF(BD!AN3735&lt;BD!AL3735,"ABAIXO DA META","DENTRO DA META"))</f>
      </c>
      <c r="AT3735" s="91" t="str">
        <f>IF(BD!AJ3735="","EM ANÁLISE",IF(BD!AP3735&gt;=BD!AN3735,"GO", "NO GO"))</f>
        <v>EM ANÁLISE</v>
      </c>
      <c r="AU3735" s="97">
        <f>IF(AN3735="","",+BD!$AN3735-AJ3735)</f>
      </c>
      <c r="AV3735" s="98"/>
      <c r="AW3735" s="90">
        <f>BD!P3735*BD!AC3735</f>
        <v>0</v>
      </c>
      <c r="AX3735" s="90">
        <f>BD!V3735*BD!AC3735</f>
        <v>0</v>
      </c>
      <c r="AY3735" s="90">
        <f>IF(BD!AN3735="","",BD!AN3735*BD!AC3735)</f>
      </c>
      <c r="AZ3735" s="75" t="s">
        <v>123</v>
      </c>
      <c r="BA3735" s="75" t="s">
        <v>124</v>
      </c>
      <c r="BB3735" s="75">
        <v>1</v>
      </c>
      <c r="BC3735" s="75" t="s">
        <v>125</v>
      </c>
      <c r="BD3735" s="104"/>
      <c r="BE3735" s="104"/>
      <c r="BF3735" s="101"/>
      <c r="BG3735" s="101"/>
      <c r="BH3735" s="101"/>
      <c r="BI3735" s="101"/>
      <c r="BJ3735" s="101"/>
      <c r="BK3735" s="101"/>
      <c r="BL3735" s="101"/>
      <c r="BM3735" s="101"/>
      <c r="BN3735" s="101"/>
      <c r="BO3735" s="103"/>
      <c r="BP3735" s="101"/>
      <c r="BQ3735" s="101"/>
      <c r="BR3735" s="101"/>
      <c r="BS3735" s="101"/>
      <c r="BT3735" s="101"/>
      <c r="BU3735" s="101"/>
      <c r="BV3735" s="101"/>
      <c r="BW3735" s="101"/>
      <c r="BX3735" s="101"/>
      <c r="BY3735" s="101"/>
      <c r="BZ3735" s="101"/>
      <c r="CA3735" s="101"/>
      <c r="CB3735" s="101"/>
      <c r="CC3735" s="101"/>
      <c r="CD3735" s="101"/>
      <c r="CE3735" s="101"/>
      <c r="CF3735" s="101"/>
      <c r="CG3735" s="37" t="e">
        <f>VLOOKUP(Table_1[[#This Row],[EAN]],'[1]Planilha1'!$E:$R,13,0)</f>
        <v>#N/A</v>
      </c>
    </row>
    <row r="3736" ht="15" hidden="1">
      <c r="A3736" s="7"/>
      <c r="B3736" s="75" t="s">
        <v>2735</v>
      </c>
      <c r="C3736" s="75">
        <v>223121</v>
      </c>
      <c r="D3736" s="75"/>
      <c r="E3736" s="85">
        <v>7501059273597</v>
      </c>
      <c r="F3736" s="86" t="s">
        <v>4267</v>
      </c>
      <c r="G3736" s="75" t="s">
        <v>21</v>
      </c>
      <c r="H3736" s="75">
        <v>470</v>
      </c>
      <c r="I3736" s="87" t="s">
        <v>3887</v>
      </c>
      <c r="J3736" s="75" t="s">
        <v>683</v>
      </c>
      <c r="K3736" s="88" t="s">
        <v>84</v>
      </c>
      <c r="L3736" s="88">
        <v>3</v>
      </c>
      <c r="M3736" s="88">
        <v>0</v>
      </c>
      <c r="N3736" s="75" t="s">
        <v>85</v>
      </c>
      <c r="O3736" s="75"/>
      <c r="P3736" s="106"/>
      <c r="Q3736" s="90">
        <f>(17/100+7.6/100+1.65/100)*P3736</f>
        <v>0</v>
      </c>
      <c r="R3736" s="104"/>
      <c r="S3736" s="104"/>
      <c r="T3736" s="104"/>
      <c r="U3736" s="104"/>
      <c r="V3736" s="90">
        <f>+P3736-Q3736+R3736+S3736+T3736+U3736</f>
        <v>0</v>
      </c>
      <c r="W3736" s="91">
        <f>(1.02/100)</f>
        <v>1.02E-2</v>
      </c>
      <c r="X3736" s="91">
        <v>4.8E-3</v>
      </c>
      <c r="Y3736" s="91">
        <v>0.17</v>
      </c>
      <c r="Z3736" s="91">
        <v>1.65E-2</v>
      </c>
      <c r="AA3736" s="91">
        <v>7.6E-2</v>
      </c>
      <c r="AB3736" s="91">
        <f>SUM(W3736:AA3736)</f>
        <v>0.2775</v>
      </c>
      <c r="AC3736" s="75">
        <v>12</v>
      </c>
      <c r="AD3736" s="92">
        <f>IF(AL3736="","",+AC3736*AL3736)</f>
      </c>
      <c r="AE3736" s="93">
        <f>IF(AL3736="","",+AL3736*AB3736)</f>
      </c>
      <c r="AF3736" s="92">
        <f>IF(AL3736="","",+AL3736-AE3736)</f>
      </c>
      <c r="AG3736" s="93">
        <f>+V3736</f>
        <v>0</v>
      </c>
      <c r="AH3736" s="92">
        <f>IF(AF3736="","",+AF3736-AG3736)</f>
      </c>
      <c r="AI3736" s="92">
        <f>IF(AH3736="","",+AH3736*AC3736)</f>
      </c>
      <c r="AJ3736" s="93"/>
      <c r="AK3736" s="94">
        <v>0.33</v>
      </c>
      <c r="AL3736" s="93">
        <f>IF(V3736=0,"",V3736/(1-AB3736-AK3736))</f>
      </c>
      <c r="AM3736" s="95">
        <v>0.33</v>
      </c>
      <c r="AN3736" s="93">
        <f>IF(V3736=0,"",V3736/(1-AB3736-AM3736))</f>
      </c>
      <c r="AO3736" s="96">
        <v>1.2</v>
      </c>
      <c r="AP3736" s="93">
        <f>IF(BD!AJ3736="","",BD!AJ3736*BD!AO3736)</f>
      </c>
      <c r="AQ3736" s="91">
        <f>BD!AM3736/BD!AK3736-1</f>
        <v>0</v>
      </c>
      <c r="AR3736" s="91">
        <f>IF(BD!AN3736="","",IF(BD!AJ3736="","",BD!AN3736/BD!AJ3736-1))</f>
      </c>
      <c r="AS3736" s="91">
        <f>IF(BD!AN3736="","",IF(BD!AN3736&lt;BD!AL3736,"ABAIXO DA META","DENTRO DA META"))</f>
      </c>
      <c r="AT3736" s="91" t="str">
        <f>IF(BD!AJ3736="","EM ANÁLISE",IF(BD!AP3736&gt;=BD!AN3736,"GO", "NO GO"))</f>
        <v>EM ANÁLISE</v>
      </c>
      <c r="AU3736" s="97">
        <f>IF(AN3736="","",+BD!$AN3736-AJ3736)</f>
      </c>
      <c r="AV3736" s="98"/>
      <c r="AW3736" s="90">
        <f>BD!P3736*BD!AC3736</f>
        <v>0</v>
      </c>
      <c r="AX3736" s="90">
        <f>BD!V3736*BD!AC3736</f>
        <v>0</v>
      </c>
      <c r="AY3736" s="90">
        <f>IF(BD!AN3736="","",BD!AN3736*BD!AC3736)</f>
      </c>
      <c r="AZ3736" s="75" t="s">
        <v>123</v>
      </c>
      <c r="BA3736" s="75" t="s">
        <v>124</v>
      </c>
      <c r="BB3736" s="75">
        <v>1</v>
      </c>
      <c r="BC3736" s="75" t="s">
        <v>125</v>
      </c>
      <c r="BD3736" s="104"/>
      <c r="BE3736" s="104"/>
      <c r="BF3736" s="101"/>
      <c r="BG3736" s="101"/>
      <c r="BH3736" s="101"/>
      <c r="BI3736" s="101"/>
      <c r="BJ3736" s="101"/>
      <c r="BK3736" s="101"/>
      <c r="BL3736" s="101"/>
      <c r="BM3736" s="101"/>
      <c r="BN3736" s="101"/>
      <c r="BO3736" s="103"/>
      <c r="BP3736" s="101"/>
      <c r="BQ3736" s="101"/>
      <c r="BR3736" s="101"/>
      <c r="BS3736" s="101"/>
      <c r="BT3736" s="101"/>
      <c r="BU3736" s="101"/>
      <c r="BV3736" s="101"/>
      <c r="BW3736" s="101"/>
      <c r="BX3736" s="101"/>
      <c r="BY3736" s="101"/>
      <c r="BZ3736" s="101"/>
      <c r="CA3736" s="101"/>
      <c r="CB3736" s="101"/>
      <c r="CC3736" s="101"/>
      <c r="CD3736" s="101"/>
      <c r="CE3736" s="101"/>
      <c r="CF3736" s="101"/>
      <c r="CG3736" s="37" t="e">
        <f>VLOOKUP(Table_1[[#This Row],[EAN]],'[1]Planilha1'!$E:$R,13,0)</f>
        <v>#N/A</v>
      </c>
    </row>
    <row r="3737" ht="15" hidden="1">
      <c r="A3737" s="7"/>
      <c r="B3737" s="75" t="s">
        <v>2735</v>
      </c>
      <c r="C3737" s="75">
        <v>223122</v>
      </c>
      <c r="D3737" s="75"/>
      <c r="E3737" s="85">
        <v>7613035260566</v>
      </c>
      <c r="F3737" s="86" t="s">
        <v>4268</v>
      </c>
      <c r="G3737" s="75" t="s">
        <v>21</v>
      </c>
      <c r="H3737" s="75">
        <v>470</v>
      </c>
      <c r="I3737" s="87" t="s">
        <v>3887</v>
      </c>
      <c r="J3737" s="75" t="s">
        <v>3590</v>
      </c>
      <c r="K3737" s="88" t="s">
        <v>84</v>
      </c>
      <c r="L3737" s="88">
        <v>3</v>
      </c>
      <c r="M3737" s="88">
        <v>0</v>
      </c>
      <c r="N3737" s="75" t="s">
        <v>85</v>
      </c>
      <c r="O3737" s="75"/>
      <c r="P3737" s="106"/>
      <c r="Q3737" s="90">
        <f>(17/100+7.6/100+1.65/100)*P3737</f>
        <v>0</v>
      </c>
      <c r="R3737" s="104"/>
      <c r="S3737" s="104"/>
      <c r="T3737" s="104"/>
      <c r="U3737" s="104"/>
      <c r="V3737" s="90">
        <f>+P3737-Q3737+R3737+S3737+T3737+U3737</f>
        <v>0</v>
      </c>
      <c r="W3737" s="91">
        <f>(1.02/100)</f>
        <v>1.02E-2</v>
      </c>
      <c r="X3737" s="91">
        <v>4.8E-3</v>
      </c>
      <c r="Y3737" s="91">
        <v>0.17</v>
      </c>
      <c r="Z3737" s="91">
        <v>1.65E-2</v>
      </c>
      <c r="AA3737" s="91">
        <v>7.6E-2</v>
      </c>
      <c r="AB3737" s="91">
        <f>SUM(W3737:AA3737)</f>
        <v>0.2775</v>
      </c>
      <c r="AC3737" s="75">
        <v>12</v>
      </c>
      <c r="AD3737" s="92">
        <f>IF(AL3737="","",+AC3737*AL3737)</f>
      </c>
      <c r="AE3737" s="93">
        <f>IF(AL3737="","",+AL3737*AB3737)</f>
      </c>
      <c r="AF3737" s="92">
        <f>IF(AL3737="","",+AL3737-AE3737)</f>
      </c>
      <c r="AG3737" s="93">
        <f>+V3737</f>
        <v>0</v>
      </c>
      <c r="AH3737" s="92">
        <f>IF(AF3737="","",+AF3737-AG3737)</f>
      </c>
      <c r="AI3737" s="92">
        <f>IF(AH3737="","",+AH3737*AC3737)</f>
      </c>
      <c r="AJ3737" s="93"/>
      <c r="AK3737" s="94">
        <v>0.33</v>
      </c>
      <c r="AL3737" s="93">
        <f>IF(V3737=0,"",V3737/(1-AB3737-AK3737))</f>
      </c>
      <c r="AM3737" s="95">
        <v>0.33</v>
      </c>
      <c r="AN3737" s="93">
        <f>IF(V3737=0,"",V3737/(1-AB3737-AM3737))</f>
      </c>
      <c r="AO3737" s="96">
        <v>1.2</v>
      </c>
      <c r="AP3737" s="93">
        <f>IF(BD!AJ3737="","",BD!AJ3737*BD!AO3737)</f>
      </c>
      <c r="AQ3737" s="91">
        <f>BD!AM3737/BD!AK3737-1</f>
        <v>0</v>
      </c>
      <c r="AR3737" s="91">
        <f>IF(BD!AN3737="","",IF(BD!AJ3737="","",BD!AN3737/BD!AJ3737-1))</f>
      </c>
      <c r="AS3737" s="91">
        <f>IF(BD!AN3737="","",IF(BD!AN3737&lt;BD!AL3737,"ABAIXO DA META","DENTRO DA META"))</f>
      </c>
      <c r="AT3737" s="91" t="str">
        <f>IF(BD!AJ3737="","EM ANÁLISE",IF(BD!AP3737&gt;=BD!AN3737,"GO", "NO GO"))</f>
        <v>EM ANÁLISE</v>
      </c>
      <c r="AU3737" s="97">
        <f>IF(AN3737="","",+BD!$AN3737-AJ3737)</f>
      </c>
      <c r="AV3737" s="98"/>
      <c r="AW3737" s="90">
        <f>BD!P3737*BD!AC3737</f>
        <v>0</v>
      </c>
      <c r="AX3737" s="90">
        <f>BD!V3737*BD!AC3737</f>
        <v>0</v>
      </c>
      <c r="AY3737" s="90">
        <f>IF(BD!AN3737="","",BD!AN3737*BD!AC3737)</f>
      </c>
      <c r="AZ3737" s="75" t="s">
        <v>123</v>
      </c>
      <c r="BA3737" s="75" t="s">
        <v>124</v>
      </c>
      <c r="BB3737" s="75">
        <v>1</v>
      </c>
      <c r="BC3737" s="75" t="s">
        <v>125</v>
      </c>
      <c r="BD3737" s="104"/>
      <c r="BE3737" s="104"/>
      <c r="BF3737" s="101"/>
      <c r="BG3737" s="101"/>
      <c r="BH3737" s="101"/>
      <c r="BI3737" s="101"/>
      <c r="BJ3737" s="101"/>
      <c r="BK3737" s="101"/>
      <c r="BL3737" s="101"/>
      <c r="BM3737" s="101"/>
      <c r="BN3737" s="101"/>
      <c r="BO3737" s="103"/>
      <c r="BP3737" s="101"/>
      <c r="BQ3737" s="101"/>
      <c r="BR3737" s="101"/>
      <c r="BS3737" s="101"/>
      <c r="BT3737" s="101"/>
      <c r="BU3737" s="101"/>
      <c r="BV3737" s="101"/>
      <c r="BW3737" s="101"/>
      <c r="BX3737" s="101"/>
      <c r="BY3737" s="101"/>
      <c r="BZ3737" s="101"/>
      <c r="CA3737" s="101"/>
      <c r="CB3737" s="101"/>
      <c r="CC3737" s="101"/>
      <c r="CD3737" s="101"/>
      <c r="CE3737" s="101"/>
      <c r="CF3737" s="101"/>
      <c r="CG3737" s="37" t="e">
        <f>VLOOKUP(Table_1[[#This Row],[EAN]],'[1]Planilha1'!$E:$R,13,0)</f>
        <v>#N/A</v>
      </c>
    </row>
    <row r="3738" ht="15" hidden="1">
      <c r="A3738" s="7"/>
      <c r="B3738" s="75" t="s">
        <v>2735</v>
      </c>
      <c r="C3738" s="75">
        <v>223123</v>
      </c>
      <c r="D3738" s="75"/>
      <c r="E3738" s="85">
        <v>7613034735034</v>
      </c>
      <c r="F3738" s="86" t="s">
        <v>4269</v>
      </c>
      <c r="G3738" s="75" t="s">
        <v>21</v>
      </c>
      <c r="H3738" s="75">
        <v>470</v>
      </c>
      <c r="I3738" s="87" t="s">
        <v>3887</v>
      </c>
      <c r="J3738" s="75" t="s">
        <v>683</v>
      </c>
      <c r="K3738" s="88" t="s">
        <v>84</v>
      </c>
      <c r="L3738" s="88">
        <v>3</v>
      </c>
      <c r="M3738" s="88">
        <v>0</v>
      </c>
      <c r="N3738" s="75" t="s">
        <v>85</v>
      </c>
      <c r="O3738" s="75"/>
      <c r="P3738" s="106"/>
      <c r="Q3738" s="90">
        <f>(17/100+7.6/100+1.65/100)*P3738</f>
        <v>0</v>
      </c>
      <c r="R3738" s="104"/>
      <c r="S3738" s="104"/>
      <c r="T3738" s="104"/>
      <c r="U3738" s="104"/>
      <c r="V3738" s="90">
        <f>+P3738-Q3738+R3738+S3738+T3738+U3738</f>
        <v>0</v>
      </c>
      <c r="W3738" s="91">
        <f>(1.02/100)</f>
        <v>1.02E-2</v>
      </c>
      <c r="X3738" s="91">
        <v>4.8E-3</v>
      </c>
      <c r="Y3738" s="91">
        <v>0.17</v>
      </c>
      <c r="Z3738" s="91">
        <v>1.65E-2</v>
      </c>
      <c r="AA3738" s="91">
        <v>7.6E-2</v>
      </c>
      <c r="AB3738" s="91">
        <f>SUM(W3738:AA3738)</f>
        <v>0.2775</v>
      </c>
      <c r="AC3738" s="75">
        <v>12</v>
      </c>
      <c r="AD3738" s="92">
        <f>IF(AL3738="","",+AC3738*AL3738)</f>
      </c>
      <c r="AE3738" s="93">
        <f>IF(AL3738="","",+AL3738*AB3738)</f>
      </c>
      <c r="AF3738" s="92">
        <f>IF(AL3738="","",+AL3738-AE3738)</f>
      </c>
      <c r="AG3738" s="93">
        <f>+V3738</f>
        <v>0</v>
      </c>
      <c r="AH3738" s="92">
        <f>IF(AF3738="","",+AF3738-AG3738)</f>
      </c>
      <c r="AI3738" s="92">
        <f>IF(AH3738="","",+AH3738*AC3738)</f>
      </c>
      <c r="AJ3738" s="93"/>
      <c r="AK3738" s="94">
        <v>0.33</v>
      </c>
      <c r="AL3738" s="93">
        <f>IF(V3738=0,"",V3738/(1-AB3738-AK3738))</f>
      </c>
      <c r="AM3738" s="95">
        <v>0.33</v>
      </c>
      <c r="AN3738" s="93">
        <f>IF(V3738=0,"",V3738/(1-AB3738-AM3738))</f>
      </c>
      <c r="AO3738" s="96">
        <v>1.2</v>
      </c>
      <c r="AP3738" s="93">
        <f>IF(BD!AJ3738="","",BD!AJ3738*BD!AO3738)</f>
      </c>
      <c r="AQ3738" s="91">
        <f>BD!AM3738/BD!AK3738-1</f>
        <v>0</v>
      </c>
      <c r="AR3738" s="91">
        <f>IF(BD!AN3738="","",IF(BD!AJ3738="","",BD!AN3738/BD!AJ3738-1))</f>
      </c>
      <c r="AS3738" s="91">
        <f>IF(BD!AN3738="","",IF(BD!AN3738&lt;BD!AL3738,"ABAIXO DA META","DENTRO DA META"))</f>
      </c>
      <c r="AT3738" s="91" t="str">
        <f>IF(BD!AJ3738="","EM ANÁLISE",IF(BD!AP3738&gt;=BD!AN3738,"GO", "NO GO"))</f>
        <v>EM ANÁLISE</v>
      </c>
      <c r="AU3738" s="97">
        <f>IF(AN3738="","",+BD!$AN3738-AJ3738)</f>
      </c>
      <c r="AV3738" s="98"/>
      <c r="AW3738" s="90">
        <f>BD!P3738*BD!AC3738</f>
        <v>0</v>
      </c>
      <c r="AX3738" s="90">
        <f>BD!V3738*BD!AC3738</f>
        <v>0</v>
      </c>
      <c r="AY3738" s="90">
        <f>IF(BD!AN3738="","",BD!AN3738*BD!AC3738)</f>
      </c>
      <c r="AZ3738" s="75" t="s">
        <v>123</v>
      </c>
      <c r="BA3738" s="75" t="s">
        <v>124</v>
      </c>
      <c r="BB3738" s="75">
        <v>1</v>
      </c>
      <c r="BC3738" s="75" t="s">
        <v>125</v>
      </c>
      <c r="BD3738" s="104"/>
      <c r="BE3738" s="104"/>
      <c r="BF3738" s="101"/>
      <c r="BG3738" s="101"/>
      <c r="BH3738" s="101"/>
      <c r="BI3738" s="101"/>
      <c r="BJ3738" s="101"/>
      <c r="BK3738" s="101"/>
      <c r="BL3738" s="101"/>
      <c r="BM3738" s="101"/>
      <c r="BN3738" s="101"/>
      <c r="BO3738" s="103"/>
      <c r="BP3738" s="101"/>
      <c r="BQ3738" s="101"/>
      <c r="BR3738" s="101"/>
      <c r="BS3738" s="101"/>
      <c r="BT3738" s="101"/>
      <c r="BU3738" s="101"/>
      <c r="BV3738" s="101"/>
      <c r="BW3738" s="101"/>
      <c r="BX3738" s="101"/>
      <c r="BY3738" s="101"/>
      <c r="BZ3738" s="101"/>
      <c r="CA3738" s="101"/>
      <c r="CB3738" s="101"/>
      <c r="CC3738" s="101"/>
      <c r="CD3738" s="101"/>
      <c r="CE3738" s="101"/>
      <c r="CF3738" s="101"/>
      <c r="CG3738" s="37" t="e">
        <f>VLOOKUP(Table_1[[#This Row],[EAN]],'[1]Planilha1'!$E:$R,13,0)</f>
        <v>#N/A</v>
      </c>
    </row>
    <row r="3739" ht="15" hidden="1">
      <c r="A3739" s="7"/>
      <c r="B3739" s="75" t="s">
        <v>2735</v>
      </c>
      <c r="C3739" s="75">
        <v>223124</v>
      </c>
      <c r="D3739" s="75"/>
      <c r="E3739" s="85">
        <v>7891000256510</v>
      </c>
      <c r="F3739" s="86" t="s">
        <v>4270</v>
      </c>
      <c r="G3739" s="75" t="s">
        <v>21</v>
      </c>
      <c r="H3739" s="75">
        <v>470</v>
      </c>
      <c r="I3739" s="87" t="s">
        <v>3887</v>
      </c>
      <c r="J3739" s="75" t="s">
        <v>4129</v>
      </c>
      <c r="K3739" s="88" t="s">
        <v>84</v>
      </c>
      <c r="L3739" s="88">
        <v>3</v>
      </c>
      <c r="M3739" s="88">
        <v>0</v>
      </c>
      <c r="N3739" s="75" t="s">
        <v>85</v>
      </c>
      <c r="O3739" s="75"/>
      <c r="P3739" s="106"/>
      <c r="Q3739" s="90">
        <f>(17/100+7.6/100+1.65/100)*P3739</f>
        <v>0</v>
      </c>
      <c r="R3739" s="104"/>
      <c r="S3739" s="104"/>
      <c r="T3739" s="104"/>
      <c r="U3739" s="104"/>
      <c r="V3739" s="90">
        <f>+P3739-Q3739+R3739+S3739+T3739+U3739</f>
        <v>0</v>
      </c>
      <c r="W3739" s="91">
        <f>(1.02/100)</f>
        <v>1.02E-2</v>
      </c>
      <c r="X3739" s="91">
        <v>4.8E-3</v>
      </c>
      <c r="Y3739" s="91">
        <v>0.17</v>
      </c>
      <c r="Z3739" s="91">
        <v>1.65E-2</v>
      </c>
      <c r="AA3739" s="91">
        <v>7.6E-2</v>
      </c>
      <c r="AB3739" s="91">
        <f>SUM(W3739:AA3739)</f>
        <v>0.2775</v>
      </c>
      <c r="AC3739" s="75">
        <v>12</v>
      </c>
      <c r="AD3739" s="92">
        <f>IF(AL3739="","",+AC3739*AL3739)</f>
      </c>
      <c r="AE3739" s="93">
        <f>IF(AL3739="","",+AL3739*AB3739)</f>
      </c>
      <c r="AF3739" s="92">
        <f>IF(AL3739="","",+AL3739-AE3739)</f>
      </c>
      <c r="AG3739" s="93">
        <f>+V3739</f>
        <v>0</v>
      </c>
      <c r="AH3739" s="92">
        <f>IF(AF3739="","",+AF3739-AG3739)</f>
      </c>
      <c r="AI3739" s="92">
        <f>IF(AH3739="","",+AH3739*AC3739)</f>
      </c>
      <c r="AJ3739" s="93"/>
      <c r="AK3739" s="94">
        <v>0.33</v>
      </c>
      <c r="AL3739" s="93">
        <f>IF(V3739=0,"",V3739/(1-AB3739-AK3739))</f>
      </c>
      <c r="AM3739" s="95">
        <v>0.33</v>
      </c>
      <c r="AN3739" s="93">
        <f>IF(V3739=0,"",V3739/(1-AB3739-AM3739))</f>
      </c>
      <c r="AO3739" s="96">
        <v>1.2</v>
      </c>
      <c r="AP3739" s="93">
        <f>IF(BD!AJ3739="","",BD!AJ3739*BD!AO3739)</f>
      </c>
      <c r="AQ3739" s="91">
        <f>BD!AM3739/BD!AK3739-1</f>
        <v>0</v>
      </c>
      <c r="AR3739" s="91">
        <f>IF(BD!AN3739="","",IF(BD!AJ3739="","",BD!AN3739/BD!AJ3739-1))</f>
      </c>
      <c r="AS3739" s="91">
        <f>IF(BD!AN3739="","",IF(BD!AN3739&lt;BD!AL3739,"ABAIXO DA META","DENTRO DA META"))</f>
      </c>
      <c r="AT3739" s="91" t="str">
        <f>IF(BD!AJ3739="","EM ANÁLISE",IF(BD!AP3739&gt;=BD!AN3739,"GO", "NO GO"))</f>
        <v>EM ANÁLISE</v>
      </c>
      <c r="AU3739" s="97">
        <f>IF(AN3739="","",+BD!$AN3739-AJ3739)</f>
      </c>
      <c r="AV3739" s="98"/>
      <c r="AW3739" s="90">
        <f>BD!P3739*BD!AC3739</f>
        <v>0</v>
      </c>
      <c r="AX3739" s="90">
        <f>BD!V3739*BD!AC3739</f>
        <v>0</v>
      </c>
      <c r="AY3739" s="90">
        <f>IF(BD!AN3739="","",BD!AN3739*BD!AC3739)</f>
      </c>
      <c r="AZ3739" s="75" t="s">
        <v>123</v>
      </c>
      <c r="BA3739" s="75" t="s">
        <v>124</v>
      </c>
      <c r="BB3739" s="75">
        <v>1</v>
      </c>
      <c r="BC3739" s="75" t="s">
        <v>125</v>
      </c>
      <c r="BD3739" s="104"/>
      <c r="BE3739" s="104"/>
      <c r="BF3739" s="101"/>
      <c r="BG3739" s="101"/>
      <c r="BH3739" s="101"/>
      <c r="BI3739" s="101"/>
      <c r="BJ3739" s="101"/>
      <c r="BK3739" s="101"/>
      <c r="BL3739" s="101"/>
      <c r="BM3739" s="101"/>
      <c r="BN3739" s="101"/>
      <c r="BO3739" s="103"/>
      <c r="BP3739" s="101"/>
      <c r="BQ3739" s="101"/>
      <c r="BR3739" s="101"/>
      <c r="BS3739" s="101"/>
      <c r="BT3739" s="101"/>
      <c r="BU3739" s="101"/>
      <c r="BV3739" s="101"/>
      <c r="BW3739" s="101"/>
      <c r="BX3739" s="101"/>
      <c r="BY3739" s="101"/>
      <c r="BZ3739" s="101"/>
      <c r="CA3739" s="101"/>
      <c r="CB3739" s="101"/>
      <c r="CC3739" s="101"/>
      <c r="CD3739" s="101"/>
      <c r="CE3739" s="101"/>
      <c r="CF3739" s="101"/>
      <c r="CG3739" s="37" t="e">
        <f>VLOOKUP(Table_1[[#This Row],[EAN]],'[1]Planilha1'!$E:$R,13,0)</f>
        <v>#N/A</v>
      </c>
    </row>
    <row r="3740" ht="15" hidden="1">
      <c r="A3740" s="7"/>
      <c r="B3740" s="75" t="s">
        <v>2735</v>
      </c>
      <c r="C3740" s="75">
        <v>223125</v>
      </c>
      <c r="D3740" s="75"/>
      <c r="E3740" s="85">
        <v>7891000256619</v>
      </c>
      <c r="F3740" s="86" t="s">
        <v>4271</v>
      </c>
      <c r="G3740" s="75" t="s">
        <v>21</v>
      </c>
      <c r="H3740" s="75">
        <v>470</v>
      </c>
      <c r="I3740" s="87" t="s">
        <v>3887</v>
      </c>
      <c r="J3740" s="75" t="s">
        <v>3228</v>
      </c>
      <c r="K3740" s="88" t="s">
        <v>84</v>
      </c>
      <c r="L3740" s="88">
        <v>3</v>
      </c>
      <c r="M3740" s="88">
        <v>0</v>
      </c>
      <c r="N3740" s="75" t="s">
        <v>85</v>
      </c>
      <c r="O3740" s="75"/>
      <c r="P3740" s="106"/>
      <c r="Q3740" s="90">
        <f>(17/100+7.6/100+1.65/100)*P3740</f>
        <v>0</v>
      </c>
      <c r="R3740" s="104"/>
      <c r="S3740" s="104"/>
      <c r="T3740" s="104"/>
      <c r="U3740" s="104"/>
      <c r="V3740" s="90">
        <f>+P3740-Q3740+R3740+S3740+T3740+U3740</f>
        <v>0</v>
      </c>
      <c r="W3740" s="91">
        <f>(1.02/100)</f>
        <v>1.02E-2</v>
      </c>
      <c r="X3740" s="91">
        <v>4.8E-3</v>
      </c>
      <c r="Y3740" s="91">
        <v>0.17</v>
      </c>
      <c r="Z3740" s="91">
        <v>1.65E-2</v>
      </c>
      <c r="AA3740" s="91">
        <v>7.6E-2</v>
      </c>
      <c r="AB3740" s="91">
        <f>SUM(W3740:AA3740)</f>
        <v>0.2775</v>
      </c>
      <c r="AC3740" s="75">
        <v>12</v>
      </c>
      <c r="AD3740" s="92">
        <f>IF(AL3740="","",+AC3740*AL3740)</f>
      </c>
      <c r="AE3740" s="93">
        <f>IF(AL3740="","",+AL3740*AB3740)</f>
      </c>
      <c r="AF3740" s="92">
        <f>IF(AL3740="","",+AL3740-AE3740)</f>
      </c>
      <c r="AG3740" s="93">
        <f>+V3740</f>
        <v>0</v>
      </c>
      <c r="AH3740" s="92">
        <f>IF(AF3740="","",+AF3740-AG3740)</f>
      </c>
      <c r="AI3740" s="92">
        <f>IF(AH3740="","",+AH3740*AC3740)</f>
      </c>
      <c r="AJ3740" s="93"/>
      <c r="AK3740" s="94">
        <v>0.33</v>
      </c>
      <c r="AL3740" s="93">
        <f>IF(V3740=0,"",V3740/(1-AB3740-AK3740))</f>
      </c>
      <c r="AM3740" s="95">
        <v>0.33</v>
      </c>
      <c r="AN3740" s="93">
        <f>IF(V3740=0,"",V3740/(1-AB3740-AM3740))</f>
      </c>
      <c r="AO3740" s="96">
        <v>1.2</v>
      </c>
      <c r="AP3740" s="93">
        <f>IF(BD!AJ3740="","",BD!AJ3740*BD!AO3740)</f>
      </c>
      <c r="AQ3740" s="91">
        <f>BD!AM3740/BD!AK3740-1</f>
        <v>0</v>
      </c>
      <c r="AR3740" s="91">
        <f>IF(BD!AN3740="","",IF(BD!AJ3740="","",BD!AN3740/BD!AJ3740-1))</f>
      </c>
      <c r="AS3740" s="91">
        <f>IF(BD!AN3740="","",IF(BD!AN3740&lt;BD!AL3740,"ABAIXO DA META","DENTRO DA META"))</f>
      </c>
      <c r="AT3740" s="91" t="str">
        <f>IF(BD!AJ3740="","EM ANÁLISE",IF(BD!AP3740&gt;=BD!AN3740,"GO", "NO GO"))</f>
        <v>EM ANÁLISE</v>
      </c>
      <c r="AU3740" s="97">
        <f>IF(AN3740="","",+BD!$AN3740-AJ3740)</f>
      </c>
      <c r="AV3740" s="98"/>
      <c r="AW3740" s="90">
        <f>BD!P3740*BD!AC3740</f>
        <v>0</v>
      </c>
      <c r="AX3740" s="90">
        <f>BD!V3740*BD!AC3740</f>
        <v>0</v>
      </c>
      <c r="AY3740" s="90">
        <f>IF(BD!AN3740="","",BD!AN3740*BD!AC3740)</f>
      </c>
      <c r="AZ3740" s="75" t="s">
        <v>123</v>
      </c>
      <c r="BA3740" s="75" t="s">
        <v>124</v>
      </c>
      <c r="BB3740" s="75">
        <v>1</v>
      </c>
      <c r="BC3740" s="75" t="s">
        <v>125</v>
      </c>
      <c r="BD3740" s="104"/>
      <c r="BE3740" s="104"/>
      <c r="BF3740" s="101"/>
      <c r="BG3740" s="101"/>
      <c r="BH3740" s="101"/>
      <c r="BI3740" s="101"/>
      <c r="BJ3740" s="101"/>
      <c r="BK3740" s="101"/>
      <c r="BL3740" s="101"/>
      <c r="BM3740" s="101"/>
      <c r="BN3740" s="101"/>
      <c r="BO3740" s="103"/>
      <c r="BP3740" s="101"/>
      <c r="BQ3740" s="101"/>
      <c r="BR3740" s="101"/>
      <c r="BS3740" s="101"/>
      <c r="BT3740" s="101"/>
      <c r="BU3740" s="101"/>
      <c r="BV3740" s="101"/>
      <c r="BW3740" s="101"/>
      <c r="BX3740" s="101"/>
      <c r="BY3740" s="101"/>
      <c r="BZ3740" s="101"/>
      <c r="CA3740" s="101"/>
      <c r="CB3740" s="101"/>
      <c r="CC3740" s="101"/>
      <c r="CD3740" s="101"/>
      <c r="CE3740" s="101"/>
      <c r="CF3740" s="101"/>
      <c r="CG3740" s="37" t="e">
        <f>VLOOKUP(Table_1[[#This Row],[EAN]],'[1]Planilha1'!$E:$R,13,0)</f>
        <v>#N/A</v>
      </c>
    </row>
    <row r="3741" ht="15" hidden="1">
      <c r="A3741" s="7"/>
      <c r="B3741" s="75" t="s">
        <v>2735</v>
      </c>
      <c r="C3741" s="75">
        <v>223126</v>
      </c>
      <c r="D3741" s="75"/>
      <c r="E3741" s="85">
        <v>7891000291900</v>
      </c>
      <c r="F3741" s="86" t="s">
        <v>4272</v>
      </c>
      <c r="G3741" s="75" t="s">
        <v>21</v>
      </c>
      <c r="H3741" s="75">
        <v>470</v>
      </c>
      <c r="I3741" s="87" t="s">
        <v>3887</v>
      </c>
      <c r="J3741" s="75" t="s">
        <v>3590</v>
      </c>
      <c r="K3741" s="88" t="s">
        <v>84</v>
      </c>
      <c r="L3741" s="88">
        <v>3</v>
      </c>
      <c r="M3741" s="88">
        <v>0</v>
      </c>
      <c r="N3741" s="75" t="s">
        <v>85</v>
      </c>
      <c r="O3741" s="75"/>
      <c r="P3741" s="106"/>
      <c r="Q3741" s="90">
        <f>(17/100+7.6/100+1.65/100)*P3741</f>
        <v>0</v>
      </c>
      <c r="R3741" s="104"/>
      <c r="S3741" s="104"/>
      <c r="T3741" s="104"/>
      <c r="U3741" s="104"/>
      <c r="V3741" s="90">
        <f>+P3741-Q3741+R3741+S3741+T3741+U3741</f>
        <v>0</v>
      </c>
      <c r="W3741" s="91">
        <f>(1.02/100)</f>
        <v>1.02E-2</v>
      </c>
      <c r="X3741" s="91">
        <v>4.8E-3</v>
      </c>
      <c r="Y3741" s="91">
        <v>0.17</v>
      </c>
      <c r="Z3741" s="91">
        <v>1.65E-2</v>
      </c>
      <c r="AA3741" s="91">
        <v>7.6E-2</v>
      </c>
      <c r="AB3741" s="91">
        <f>SUM(W3741:AA3741)</f>
        <v>0.2775</v>
      </c>
      <c r="AC3741" s="75">
        <v>12</v>
      </c>
      <c r="AD3741" s="92">
        <f>IF(AL3741="","",+AC3741*AL3741)</f>
      </c>
      <c r="AE3741" s="93">
        <f>IF(AL3741="","",+AL3741*AB3741)</f>
      </c>
      <c r="AF3741" s="92">
        <f>IF(AL3741="","",+AL3741-AE3741)</f>
      </c>
      <c r="AG3741" s="93">
        <f>+V3741</f>
        <v>0</v>
      </c>
      <c r="AH3741" s="92">
        <f>IF(AF3741="","",+AF3741-AG3741)</f>
      </c>
      <c r="AI3741" s="92">
        <f>IF(AH3741="","",+AH3741*AC3741)</f>
      </c>
      <c r="AJ3741" s="93"/>
      <c r="AK3741" s="94">
        <v>0.33</v>
      </c>
      <c r="AL3741" s="93">
        <f>IF(V3741=0,"",V3741/(1-AB3741-AK3741))</f>
      </c>
      <c r="AM3741" s="95">
        <v>0.33</v>
      </c>
      <c r="AN3741" s="93">
        <f>IF(V3741=0,"",V3741/(1-AB3741-AM3741))</f>
      </c>
      <c r="AO3741" s="96">
        <v>1.2</v>
      </c>
      <c r="AP3741" s="93">
        <f>IF(BD!AJ3741="","",BD!AJ3741*BD!AO3741)</f>
      </c>
      <c r="AQ3741" s="91">
        <f>BD!AM3741/BD!AK3741-1</f>
        <v>0</v>
      </c>
      <c r="AR3741" s="91">
        <f>IF(BD!AN3741="","",IF(BD!AJ3741="","",BD!AN3741/BD!AJ3741-1))</f>
      </c>
      <c r="AS3741" s="91">
        <f>IF(BD!AN3741="","",IF(BD!AN3741&lt;BD!AL3741,"ABAIXO DA META","DENTRO DA META"))</f>
      </c>
      <c r="AT3741" s="91" t="str">
        <f>IF(BD!AJ3741="","EM ANÁLISE",IF(BD!AP3741&gt;=BD!AN3741,"GO", "NO GO"))</f>
        <v>EM ANÁLISE</v>
      </c>
      <c r="AU3741" s="97">
        <f>IF(AN3741="","",+BD!$AN3741-AJ3741)</f>
      </c>
      <c r="AV3741" s="98"/>
      <c r="AW3741" s="90">
        <f>BD!P3741*BD!AC3741</f>
        <v>0</v>
      </c>
      <c r="AX3741" s="90">
        <f>BD!V3741*BD!AC3741</f>
        <v>0</v>
      </c>
      <c r="AY3741" s="90">
        <f>IF(BD!AN3741="","",BD!AN3741*BD!AC3741)</f>
      </c>
      <c r="AZ3741" s="75" t="s">
        <v>123</v>
      </c>
      <c r="BA3741" s="75" t="s">
        <v>124</v>
      </c>
      <c r="BB3741" s="75">
        <v>1</v>
      </c>
      <c r="BC3741" s="75" t="s">
        <v>125</v>
      </c>
      <c r="BD3741" s="104"/>
      <c r="BE3741" s="104"/>
      <c r="BF3741" s="101"/>
      <c r="BG3741" s="101"/>
      <c r="BH3741" s="101"/>
      <c r="BI3741" s="101"/>
      <c r="BJ3741" s="101"/>
      <c r="BK3741" s="101"/>
      <c r="BL3741" s="101"/>
      <c r="BM3741" s="101"/>
      <c r="BN3741" s="101"/>
      <c r="BO3741" s="103"/>
      <c r="BP3741" s="101"/>
      <c r="BQ3741" s="101"/>
      <c r="BR3741" s="101"/>
      <c r="BS3741" s="101"/>
      <c r="BT3741" s="101"/>
      <c r="BU3741" s="101"/>
      <c r="BV3741" s="101"/>
      <c r="BW3741" s="101"/>
      <c r="BX3741" s="101"/>
      <c r="BY3741" s="101"/>
      <c r="BZ3741" s="101"/>
      <c r="CA3741" s="101"/>
      <c r="CB3741" s="101"/>
      <c r="CC3741" s="101"/>
      <c r="CD3741" s="101"/>
      <c r="CE3741" s="101"/>
      <c r="CF3741" s="101"/>
      <c r="CG3741" s="37" t="e">
        <f>VLOOKUP(Table_1[[#This Row],[EAN]],'[1]Planilha1'!$E:$R,13,0)</f>
        <v>#N/A</v>
      </c>
    </row>
    <row r="3742" ht="15" hidden="1">
      <c r="A3742" s="7"/>
      <c r="B3742" s="75" t="s">
        <v>2735</v>
      </c>
      <c r="C3742" s="75">
        <v>223127</v>
      </c>
      <c r="D3742" s="75"/>
      <c r="E3742" s="85">
        <v>7501059273269</v>
      </c>
      <c r="F3742" s="86" t="s">
        <v>4273</v>
      </c>
      <c r="G3742" s="75" t="s">
        <v>21</v>
      </c>
      <c r="H3742" s="75">
        <v>470</v>
      </c>
      <c r="I3742" s="87" t="s">
        <v>3887</v>
      </c>
      <c r="J3742" s="75" t="s">
        <v>3590</v>
      </c>
      <c r="K3742" s="88" t="s">
        <v>84</v>
      </c>
      <c r="L3742" s="88">
        <v>3</v>
      </c>
      <c r="M3742" s="88">
        <v>0</v>
      </c>
      <c r="N3742" s="75" t="s">
        <v>85</v>
      </c>
      <c r="O3742" s="75"/>
      <c r="P3742" s="106"/>
      <c r="Q3742" s="90">
        <f>(17/100+7.6/100+1.65/100)*P3742</f>
        <v>0</v>
      </c>
      <c r="R3742" s="104"/>
      <c r="S3742" s="104"/>
      <c r="T3742" s="104"/>
      <c r="U3742" s="104"/>
      <c r="V3742" s="90">
        <f>+P3742-Q3742+R3742+S3742+T3742+U3742</f>
        <v>0</v>
      </c>
      <c r="W3742" s="91">
        <f>(1.02/100)</f>
        <v>1.02E-2</v>
      </c>
      <c r="X3742" s="91">
        <v>4.8E-3</v>
      </c>
      <c r="Y3742" s="91">
        <v>0.17</v>
      </c>
      <c r="Z3742" s="91">
        <v>1.65E-2</v>
      </c>
      <c r="AA3742" s="91">
        <v>7.6E-2</v>
      </c>
      <c r="AB3742" s="91">
        <f>SUM(W3742:AA3742)</f>
        <v>0.2775</v>
      </c>
      <c r="AC3742" s="75">
        <v>12</v>
      </c>
      <c r="AD3742" s="92">
        <f>IF(AL3742="","",+AC3742*AL3742)</f>
      </c>
      <c r="AE3742" s="93">
        <f>IF(AL3742="","",+AL3742*AB3742)</f>
      </c>
      <c r="AF3742" s="92">
        <f>IF(AL3742="","",+AL3742-AE3742)</f>
      </c>
      <c r="AG3742" s="93">
        <f>+V3742</f>
        <v>0</v>
      </c>
      <c r="AH3742" s="92">
        <f>IF(AF3742="","",+AF3742-AG3742)</f>
      </c>
      <c r="AI3742" s="92">
        <f>IF(AH3742="","",+AH3742*AC3742)</f>
      </c>
      <c r="AJ3742" s="93"/>
      <c r="AK3742" s="94">
        <v>0.33</v>
      </c>
      <c r="AL3742" s="93">
        <f>IF(V3742=0,"",V3742/(1-AB3742-AK3742))</f>
      </c>
      <c r="AM3742" s="95">
        <v>0.33</v>
      </c>
      <c r="AN3742" s="93">
        <f>IF(V3742=0,"",V3742/(1-AB3742-AM3742))</f>
      </c>
      <c r="AO3742" s="96">
        <v>1.2</v>
      </c>
      <c r="AP3742" s="93">
        <f>IF(BD!AJ3742="","",BD!AJ3742*BD!AO3742)</f>
      </c>
      <c r="AQ3742" s="91">
        <f>BD!AM3742/BD!AK3742-1</f>
        <v>0</v>
      </c>
      <c r="AR3742" s="91">
        <f>IF(BD!AN3742="","",IF(BD!AJ3742="","",BD!AN3742/BD!AJ3742-1))</f>
      </c>
      <c r="AS3742" s="91">
        <f>IF(BD!AN3742="","",IF(BD!AN3742&lt;BD!AL3742,"ABAIXO DA META","DENTRO DA META"))</f>
      </c>
      <c r="AT3742" s="91" t="str">
        <f>IF(BD!AJ3742="","EM ANÁLISE",IF(BD!AP3742&gt;=BD!AN3742,"GO", "NO GO"))</f>
        <v>EM ANÁLISE</v>
      </c>
      <c r="AU3742" s="97">
        <f>IF(AN3742="","",+BD!$AN3742-AJ3742)</f>
      </c>
      <c r="AV3742" s="98"/>
      <c r="AW3742" s="90">
        <f>BD!P3742*BD!AC3742</f>
        <v>0</v>
      </c>
      <c r="AX3742" s="90">
        <f>BD!V3742*BD!AC3742</f>
        <v>0</v>
      </c>
      <c r="AY3742" s="90">
        <f>IF(BD!AN3742="","",BD!AN3742*BD!AC3742)</f>
      </c>
      <c r="AZ3742" s="75" t="s">
        <v>123</v>
      </c>
      <c r="BA3742" s="75" t="s">
        <v>124</v>
      </c>
      <c r="BB3742" s="75">
        <v>1</v>
      </c>
      <c r="BC3742" s="75" t="s">
        <v>125</v>
      </c>
      <c r="BD3742" s="104"/>
      <c r="BE3742" s="104"/>
      <c r="BF3742" s="101"/>
      <c r="BG3742" s="101"/>
      <c r="BH3742" s="101"/>
      <c r="BI3742" s="101"/>
      <c r="BJ3742" s="101"/>
      <c r="BK3742" s="101"/>
      <c r="BL3742" s="101"/>
      <c r="BM3742" s="101"/>
      <c r="BN3742" s="101"/>
      <c r="BO3742" s="103"/>
      <c r="BP3742" s="101"/>
      <c r="BQ3742" s="101"/>
      <c r="BR3742" s="101"/>
      <c r="BS3742" s="101"/>
      <c r="BT3742" s="101"/>
      <c r="BU3742" s="101"/>
      <c r="BV3742" s="101"/>
      <c r="BW3742" s="101"/>
      <c r="BX3742" s="101"/>
      <c r="BY3742" s="101"/>
      <c r="BZ3742" s="101"/>
      <c r="CA3742" s="101"/>
      <c r="CB3742" s="101"/>
      <c r="CC3742" s="101"/>
      <c r="CD3742" s="101"/>
      <c r="CE3742" s="101"/>
      <c r="CF3742" s="101"/>
      <c r="CG3742" s="37" t="e">
        <f>VLOOKUP(Table_1[[#This Row],[EAN]],'[1]Planilha1'!$E:$R,13,0)</f>
        <v>#N/A</v>
      </c>
    </row>
    <row r="3743" ht="15" hidden="1">
      <c r="A3743" s="7"/>
      <c r="B3743" s="75" t="s">
        <v>2735</v>
      </c>
      <c r="C3743" s="75">
        <v>223128</v>
      </c>
      <c r="D3743" s="75"/>
      <c r="E3743" s="85">
        <v>7501059273283</v>
      </c>
      <c r="F3743" s="86" t="s">
        <v>4274</v>
      </c>
      <c r="G3743" s="75" t="s">
        <v>21</v>
      </c>
      <c r="H3743" s="75">
        <v>470</v>
      </c>
      <c r="I3743" s="87" t="s">
        <v>3887</v>
      </c>
      <c r="J3743" s="75" t="s">
        <v>683</v>
      </c>
      <c r="K3743" s="88" t="s">
        <v>84</v>
      </c>
      <c r="L3743" s="88">
        <v>3</v>
      </c>
      <c r="M3743" s="88">
        <v>0</v>
      </c>
      <c r="N3743" s="75" t="s">
        <v>85</v>
      </c>
      <c r="O3743" s="75"/>
      <c r="P3743" s="106"/>
      <c r="Q3743" s="90">
        <f>(17/100+7.6/100+1.65/100)*P3743</f>
        <v>0</v>
      </c>
      <c r="R3743" s="104"/>
      <c r="S3743" s="104"/>
      <c r="T3743" s="104"/>
      <c r="U3743" s="104"/>
      <c r="V3743" s="90">
        <f>+P3743-Q3743+R3743+S3743+T3743+U3743</f>
        <v>0</v>
      </c>
      <c r="W3743" s="91">
        <f>(1.02/100)</f>
        <v>1.02E-2</v>
      </c>
      <c r="X3743" s="91">
        <v>4.8E-3</v>
      </c>
      <c r="Y3743" s="91">
        <v>0.17</v>
      </c>
      <c r="Z3743" s="91">
        <v>1.65E-2</v>
      </c>
      <c r="AA3743" s="91">
        <v>7.6E-2</v>
      </c>
      <c r="AB3743" s="91">
        <f>SUM(W3743:AA3743)</f>
        <v>0.2775</v>
      </c>
      <c r="AC3743" s="75">
        <v>12</v>
      </c>
      <c r="AD3743" s="92">
        <f>IF(AL3743="","",+AC3743*AL3743)</f>
      </c>
      <c r="AE3743" s="93">
        <f>IF(AL3743="","",+AL3743*AB3743)</f>
      </c>
      <c r="AF3743" s="92">
        <f>IF(AL3743="","",+AL3743-AE3743)</f>
      </c>
      <c r="AG3743" s="93">
        <f>+V3743</f>
        <v>0</v>
      </c>
      <c r="AH3743" s="92">
        <f>IF(AF3743="","",+AF3743-AG3743)</f>
      </c>
      <c r="AI3743" s="92">
        <f>IF(AH3743="","",+AH3743*AC3743)</f>
      </c>
      <c r="AJ3743" s="93"/>
      <c r="AK3743" s="94">
        <v>0.33</v>
      </c>
      <c r="AL3743" s="93">
        <f>IF(V3743=0,"",V3743/(1-AB3743-AK3743))</f>
      </c>
      <c r="AM3743" s="95">
        <v>0.33</v>
      </c>
      <c r="AN3743" s="93">
        <f>IF(V3743=0,"",V3743/(1-AB3743-AM3743))</f>
      </c>
      <c r="AO3743" s="96">
        <v>1.2</v>
      </c>
      <c r="AP3743" s="93">
        <f>IF(BD!AJ3743="","",BD!AJ3743*BD!AO3743)</f>
      </c>
      <c r="AQ3743" s="91">
        <f>BD!AM3743/BD!AK3743-1</f>
        <v>0</v>
      </c>
      <c r="AR3743" s="91">
        <f>IF(BD!AN3743="","",IF(BD!AJ3743="","",BD!AN3743/BD!AJ3743-1))</f>
      </c>
      <c r="AS3743" s="91">
        <f>IF(BD!AN3743="","",IF(BD!AN3743&lt;BD!AL3743,"ABAIXO DA META","DENTRO DA META"))</f>
      </c>
      <c r="AT3743" s="91" t="str">
        <f>IF(BD!AJ3743="","EM ANÁLISE",IF(BD!AP3743&gt;=BD!AN3743,"GO", "NO GO"))</f>
        <v>EM ANÁLISE</v>
      </c>
      <c r="AU3743" s="97">
        <f>IF(AN3743="","",+BD!$AN3743-AJ3743)</f>
      </c>
      <c r="AV3743" s="98"/>
      <c r="AW3743" s="90">
        <f>BD!P3743*BD!AC3743</f>
        <v>0</v>
      </c>
      <c r="AX3743" s="90">
        <f>BD!V3743*BD!AC3743</f>
        <v>0</v>
      </c>
      <c r="AY3743" s="90">
        <f>IF(BD!AN3743="","",BD!AN3743*BD!AC3743)</f>
      </c>
      <c r="AZ3743" s="75" t="s">
        <v>123</v>
      </c>
      <c r="BA3743" s="75" t="s">
        <v>124</v>
      </c>
      <c r="BB3743" s="75">
        <v>1</v>
      </c>
      <c r="BC3743" s="75" t="s">
        <v>125</v>
      </c>
      <c r="BD3743" s="104"/>
      <c r="BE3743" s="104"/>
      <c r="BF3743" s="101"/>
      <c r="BG3743" s="101"/>
      <c r="BH3743" s="101"/>
      <c r="BI3743" s="101"/>
      <c r="BJ3743" s="101"/>
      <c r="BK3743" s="101"/>
      <c r="BL3743" s="101"/>
      <c r="BM3743" s="101"/>
      <c r="BN3743" s="101"/>
      <c r="BO3743" s="103"/>
      <c r="BP3743" s="101"/>
      <c r="BQ3743" s="101"/>
      <c r="BR3743" s="101"/>
      <c r="BS3743" s="101"/>
      <c r="BT3743" s="101"/>
      <c r="BU3743" s="101"/>
      <c r="BV3743" s="101"/>
      <c r="BW3743" s="101"/>
      <c r="BX3743" s="101"/>
      <c r="BY3743" s="101"/>
      <c r="BZ3743" s="101"/>
      <c r="CA3743" s="101"/>
      <c r="CB3743" s="101"/>
      <c r="CC3743" s="101"/>
      <c r="CD3743" s="101"/>
      <c r="CE3743" s="101"/>
      <c r="CF3743" s="101"/>
      <c r="CG3743" s="37" t="e">
        <f>VLOOKUP(Table_1[[#This Row],[EAN]],'[1]Planilha1'!$E:$R,13,0)</f>
        <v>#N/A</v>
      </c>
    </row>
    <row r="3744" ht="15" hidden="1">
      <c r="A3744" s="7"/>
      <c r="B3744" s="75" t="s">
        <v>2735</v>
      </c>
      <c r="C3744" s="75">
        <v>223129</v>
      </c>
      <c r="D3744" s="75"/>
      <c r="E3744" s="85">
        <v>7891000118924</v>
      </c>
      <c r="F3744" s="86" t="s">
        <v>4275</v>
      </c>
      <c r="G3744" s="75" t="s">
        <v>21</v>
      </c>
      <c r="H3744" s="75">
        <v>470</v>
      </c>
      <c r="I3744" s="87" t="s">
        <v>3887</v>
      </c>
      <c r="J3744" s="75" t="s">
        <v>683</v>
      </c>
      <c r="K3744" s="88" t="s">
        <v>84</v>
      </c>
      <c r="L3744" s="88">
        <v>3</v>
      </c>
      <c r="M3744" s="88">
        <v>0</v>
      </c>
      <c r="N3744" s="75" t="s">
        <v>85</v>
      </c>
      <c r="O3744" s="75"/>
      <c r="P3744" s="106"/>
      <c r="Q3744" s="90">
        <f>(17/100+7.6/100+1.65/100)*P3744</f>
        <v>0</v>
      </c>
      <c r="R3744" s="104"/>
      <c r="S3744" s="104"/>
      <c r="T3744" s="104"/>
      <c r="U3744" s="104"/>
      <c r="V3744" s="90">
        <f>+P3744-Q3744+R3744+S3744+T3744+U3744</f>
        <v>0</v>
      </c>
      <c r="W3744" s="91">
        <f>(1.02/100)</f>
        <v>1.02E-2</v>
      </c>
      <c r="X3744" s="91">
        <v>4.8E-3</v>
      </c>
      <c r="Y3744" s="91">
        <v>0.17</v>
      </c>
      <c r="Z3744" s="91">
        <v>1.65E-2</v>
      </c>
      <c r="AA3744" s="91">
        <v>7.6E-2</v>
      </c>
      <c r="AB3744" s="91">
        <f>SUM(W3744:AA3744)</f>
        <v>0.2775</v>
      </c>
      <c r="AC3744" s="75">
        <v>12</v>
      </c>
      <c r="AD3744" s="92">
        <f>IF(AL3744="","",+AC3744*AL3744)</f>
      </c>
      <c r="AE3744" s="93">
        <f>IF(AL3744="","",+AL3744*AB3744)</f>
      </c>
      <c r="AF3744" s="92">
        <f>IF(AL3744="","",+AL3744-AE3744)</f>
      </c>
      <c r="AG3744" s="93">
        <f>+V3744</f>
        <v>0</v>
      </c>
      <c r="AH3744" s="92">
        <f>IF(AF3744="","",+AF3744-AG3744)</f>
      </c>
      <c r="AI3744" s="92">
        <f>IF(AH3744="","",+AH3744*AC3744)</f>
      </c>
      <c r="AJ3744" s="93"/>
      <c r="AK3744" s="94">
        <v>0.33</v>
      </c>
      <c r="AL3744" s="93">
        <f>IF(V3744=0,"",V3744/(1-AB3744-AK3744))</f>
      </c>
      <c r="AM3744" s="95">
        <v>0.33</v>
      </c>
      <c r="AN3744" s="93">
        <f>IF(V3744=0,"",V3744/(1-AB3744-AM3744))</f>
      </c>
      <c r="AO3744" s="96">
        <v>1.2</v>
      </c>
      <c r="AP3744" s="93">
        <f>IF(BD!AJ3744="","",BD!AJ3744*BD!AO3744)</f>
      </c>
      <c r="AQ3744" s="91">
        <f>BD!AM3744/BD!AK3744-1</f>
        <v>0</v>
      </c>
      <c r="AR3744" s="91">
        <f>IF(BD!AN3744="","",IF(BD!AJ3744="","",BD!AN3744/BD!AJ3744-1))</f>
      </c>
      <c r="AS3744" s="91">
        <f>IF(BD!AN3744="","",IF(BD!AN3744&lt;BD!AL3744,"ABAIXO DA META","DENTRO DA META"))</f>
      </c>
      <c r="AT3744" s="91" t="str">
        <f>IF(BD!AJ3744="","EM ANÁLISE",IF(BD!AP3744&gt;=BD!AN3744,"GO", "NO GO"))</f>
        <v>EM ANÁLISE</v>
      </c>
      <c r="AU3744" s="97">
        <f>IF(AN3744="","",+BD!$AN3744-AJ3744)</f>
      </c>
      <c r="AV3744" s="98"/>
      <c r="AW3744" s="90">
        <f>BD!P3744*BD!AC3744</f>
        <v>0</v>
      </c>
      <c r="AX3744" s="90">
        <f>BD!V3744*BD!AC3744</f>
        <v>0</v>
      </c>
      <c r="AY3744" s="90">
        <f>IF(BD!AN3744="","",BD!AN3744*BD!AC3744)</f>
      </c>
      <c r="AZ3744" s="75" t="s">
        <v>123</v>
      </c>
      <c r="BA3744" s="75" t="s">
        <v>124</v>
      </c>
      <c r="BB3744" s="75">
        <v>1</v>
      </c>
      <c r="BC3744" s="75" t="s">
        <v>125</v>
      </c>
      <c r="BD3744" s="104"/>
      <c r="BE3744" s="104"/>
      <c r="BF3744" s="101"/>
      <c r="BG3744" s="101"/>
      <c r="BH3744" s="101"/>
      <c r="BI3744" s="101"/>
      <c r="BJ3744" s="101"/>
      <c r="BK3744" s="101"/>
      <c r="BL3744" s="101"/>
      <c r="BM3744" s="101"/>
      <c r="BN3744" s="101"/>
      <c r="BO3744" s="103"/>
      <c r="BP3744" s="101"/>
      <c r="BQ3744" s="101"/>
      <c r="BR3744" s="101"/>
      <c r="BS3744" s="101"/>
      <c r="BT3744" s="101"/>
      <c r="BU3744" s="101"/>
      <c r="BV3744" s="101"/>
      <c r="BW3744" s="101"/>
      <c r="BX3744" s="101"/>
      <c r="BY3744" s="101"/>
      <c r="BZ3744" s="101"/>
      <c r="CA3744" s="101"/>
      <c r="CB3744" s="101"/>
      <c r="CC3744" s="101"/>
      <c r="CD3744" s="101"/>
      <c r="CE3744" s="101"/>
      <c r="CF3744" s="101"/>
      <c r="CG3744" s="37" t="e">
        <f>VLOOKUP(Table_1[[#This Row],[EAN]],'[1]Planilha1'!$E:$R,13,0)</f>
        <v>#N/A</v>
      </c>
    </row>
    <row r="3745" ht="15" hidden="1">
      <c r="A3745" s="7"/>
      <c r="B3745" s="75" t="s">
        <v>2735</v>
      </c>
      <c r="C3745" s="75">
        <v>223130</v>
      </c>
      <c r="D3745" s="75"/>
      <c r="E3745" s="85">
        <v>7891000302644</v>
      </c>
      <c r="F3745" s="86" t="s">
        <v>4276</v>
      </c>
      <c r="G3745" s="75" t="s">
        <v>21</v>
      </c>
      <c r="H3745" s="75">
        <v>470</v>
      </c>
      <c r="I3745" s="87" t="s">
        <v>3887</v>
      </c>
      <c r="J3745" s="75" t="s">
        <v>3590</v>
      </c>
      <c r="K3745" s="88" t="s">
        <v>84</v>
      </c>
      <c r="L3745" s="88">
        <v>3</v>
      </c>
      <c r="M3745" s="88">
        <v>0</v>
      </c>
      <c r="N3745" s="75" t="s">
        <v>85</v>
      </c>
      <c r="O3745" s="75"/>
      <c r="P3745" s="106"/>
      <c r="Q3745" s="90">
        <f>(17/100+7.6/100+1.65/100)*P3745</f>
        <v>0</v>
      </c>
      <c r="R3745" s="104"/>
      <c r="S3745" s="104"/>
      <c r="T3745" s="104"/>
      <c r="U3745" s="104"/>
      <c r="V3745" s="90">
        <f>+P3745-Q3745+R3745+S3745+T3745+U3745</f>
        <v>0</v>
      </c>
      <c r="W3745" s="91">
        <f>(1.02/100)</f>
        <v>1.02E-2</v>
      </c>
      <c r="X3745" s="91">
        <v>4.8E-3</v>
      </c>
      <c r="Y3745" s="91">
        <v>0.17</v>
      </c>
      <c r="Z3745" s="91">
        <v>1.65E-2</v>
      </c>
      <c r="AA3745" s="91">
        <v>7.6E-2</v>
      </c>
      <c r="AB3745" s="91">
        <f>SUM(W3745:AA3745)</f>
        <v>0.2775</v>
      </c>
      <c r="AC3745" s="75">
        <v>12</v>
      </c>
      <c r="AD3745" s="92">
        <f>IF(AL3745="","",+AC3745*AL3745)</f>
      </c>
      <c r="AE3745" s="93">
        <f>IF(AL3745="","",+AL3745*AB3745)</f>
      </c>
      <c r="AF3745" s="92">
        <f>IF(AL3745="","",+AL3745-AE3745)</f>
      </c>
      <c r="AG3745" s="93">
        <f>+V3745</f>
        <v>0</v>
      </c>
      <c r="AH3745" s="92">
        <f>IF(AF3745="","",+AF3745-AG3745)</f>
      </c>
      <c r="AI3745" s="92">
        <f>IF(AH3745="","",+AH3745*AC3745)</f>
      </c>
      <c r="AJ3745" s="93"/>
      <c r="AK3745" s="94">
        <v>0.33</v>
      </c>
      <c r="AL3745" s="93">
        <f>IF(V3745=0,"",V3745/(1-AB3745-AK3745))</f>
      </c>
      <c r="AM3745" s="95">
        <v>0.33</v>
      </c>
      <c r="AN3745" s="93">
        <f>IF(V3745=0,"",V3745/(1-AB3745-AM3745))</f>
      </c>
      <c r="AO3745" s="96">
        <v>1.2</v>
      </c>
      <c r="AP3745" s="93">
        <f>IF(BD!AJ3745="","",BD!AJ3745*BD!AO3745)</f>
      </c>
      <c r="AQ3745" s="91">
        <f>BD!AM3745/BD!AK3745-1</f>
        <v>0</v>
      </c>
      <c r="AR3745" s="91">
        <f>IF(BD!AN3745="","",IF(BD!AJ3745="","",BD!AN3745/BD!AJ3745-1))</f>
      </c>
      <c r="AS3745" s="91">
        <f>IF(BD!AN3745="","",IF(BD!AN3745&lt;BD!AL3745,"ABAIXO DA META","DENTRO DA META"))</f>
      </c>
      <c r="AT3745" s="91" t="str">
        <f>IF(BD!AJ3745="","EM ANÁLISE",IF(BD!AP3745&gt;=BD!AN3745,"GO", "NO GO"))</f>
        <v>EM ANÁLISE</v>
      </c>
      <c r="AU3745" s="97">
        <f>IF(AN3745="","",+BD!$AN3745-AJ3745)</f>
      </c>
      <c r="AV3745" s="98"/>
      <c r="AW3745" s="90">
        <f>BD!P3745*BD!AC3745</f>
        <v>0</v>
      </c>
      <c r="AX3745" s="90">
        <f>BD!V3745*BD!AC3745</f>
        <v>0</v>
      </c>
      <c r="AY3745" s="90">
        <f>IF(BD!AN3745="","",BD!AN3745*BD!AC3745)</f>
      </c>
      <c r="AZ3745" s="75" t="s">
        <v>123</v>
      </c>
      <c r="BA3745" s="75" t="s">
        <v>124</v>
      </c>
      <c r="BB3745" s="75">
        <v>1</v>
      </c>
      <c r="BC3745" s="75" t="s">
        <v>125</v>
      </c>
      <c r="BD3745" s="104"/>
      <c r="BE3745" s="104"/>
      <c r="BF3745" s="101"/>
      <c r="BG3745" s="101"/>
      <c r="BH3745" s="101"/>
      <c r="BI3745" s="101"/>
      <c r="BJ3745" s="101"/>
      <c r="BK3745" s="101"/>
      <c r="BL3745" s="101"/>
      <c r="BM3745" s="101"/>
      <c r="BN3745" s="101"/>
      <c r="BO3745" s="103"/>
      <c r="BP3745" s="101"/>
      <c r="BQ3745" s="101"/>
      <c r="BR3745" s="101"/>
      <c r="BS3745" s="101"/>
      <c r="BT3745" s="101"/>
      <c r="BU3745" s="101"/>
      <c r="BV3745" s="101"/>
      <c r="BW3745" s="101"/>
      <c r="BX3745" s="101"/>
      <c r="BY3745" s="101"/>
      <c r="BZ3745" s="101"/>
      <c r="CA3745" s="101"/>
      <c r="CB3745" s="101"/>
      <c r="CC3745" s="101"/>
      <c r="CD3745" s="101"/>
      <c r="CE3745" s="101"/>
      <c r="CF3745" s="101"/>
      <c r="CG3745" s="37" t="e">
        <f>VLOOKUP(Table_1[[#This Row],[EAN]],'[1]Planilha1'!$E:$R,13,0)</f>
        <v>#N/A</v>
      </c>
    </row>
    <row r="3746" ht="15" hidden="1">
      <c r="A3746" s="7"/>
      <c r="B3746" s="75" t="s">
        <v>2735</v>
      </c>
      <c r="C3746" s="75">
        <v>223131</v>
      </c>
      <c r="D3746" s="75"/>
      <c r="E3746" s="85">
        <v>7613033174728</v>
      </c>
      <c r="F3746" s="86" t="s">
        <v>4277</v>
      </c>
      <c r="G3746" s="75" t="s">
        <v>21</v>
      </c>
      <c r="H3746" s="75">
        <v>470</v>
      </c>
      <c r="I3746" s="87" t="s">
        <v>3887</v>
      </c>
      <c r="J3746" s="75" t="s">
        <v>4129</v>
      </c>
      <c r="K3746" s="88" t="s">
        <v>84</v>
      </c>
      <c r="L3746" s="88">
        <v>3</v>
      </c>
      <c r="M3746" s="88">
        <v>0</v>
      </c>
      <c r="N3746" s="75" t="s">
        <v>85</v>
      </c>
      <c r="O3746" s="75"/>
      <c r="P3746" s="106"/>
      <c r="Q3746" s="90">
        <f>(17/100+7.6/100+1.65/100)*P3746</f>
        <v>0</v>
      </c>
      <c r="R3746" s="104"/>
      <c r="S3746" s="104"/>
      <c r="T3746" s="104"/>
      <c r="U3746" s="104"/>
      <c r="V3746" s="90">
        <f>+P3746-Q3746+R3746+S3746+T3746+U3746</f>
        <v>0</v>
      </c>
      <c r="W3746" s="91">
        <f>(1.02/100)</f>
        <v>1.02E-2</v>
      </c>
      <c r="X3746" s="91">
        <v>4.8E-3</v>
      </c>
      <c r="Y3746" s="91">
        <v>0.17</v>
      </c>
      <c r="Z3746" s="91">
        <v>1.65E-2</v>
      </c>
      <c r="AA3746" s="91">
        <v>7.6E-2</v>
      </c>
      <c r="AB3746" s="91">
        <f>SUM(W3746:AA3746)</f>
        <v>0.2775</v>
      </c>
      <c r="AC3746" s="75">
        <v>12</v>
      </c>
      <c r="AD3746" s="92">
        <f>IF(AL3746="","",+AC3746*AL3746)</f>
      </c>
      <c r="AE3746" s="93">
        <f>IF(AL3746="","",+AL3746*AB3746)</f>
      </c>
      <c r="AF3746" s="92">
        <f>IF(AL3746="","",+AL3746-AE3746)</f>
      </c>
      <c r="AG3746" s="93">
        <f>+V3746</f>
        <v>0</v>
      </c>
      <c r="AH3746" s="92">
        <f>IF(AF3746="","",+AF3746-AG3746)</f>
      </c>
      <c r="AI3746" s="92">
        <f>IF(AH3746="","",+AH3746*AC3746)</f>
      </c>
      <c r="AJ3746" s="93"/>
      <c r="AK3746" s="94">
        <v>0.33</v>
      </c>
      <c r="AL3746" s="93">
        <f>IF(V3746=0,"",V3746/(1-AB3746-AK3746))</f>
      </c>
      <c r="AM3746" s="95">
        <v>0.33</v>
      </c>
      <c r="AN3746" s="93">
        <f>IF(V3746=0,"",V3746/(1-AB3746-AM3746))</f>
      </c>
      <c r="AO3746" s="96">
        <v>1.2</v>
      </c>
      <c r="AP3746" s="93">
        <f>IF(BD!AJ3746="","",BD!AJ3746*BD!AO3746)</f>
      </c>
      <c r="AQ3746" s="91">
        <f>BD!AM3746/BD!AK3746-1</f>
        <v>0</v>
      </c>
      <c r="AR3746" s="91">
        <f>IF(BD!AN3746="","",IF(BD!AJ3746="","",BD!AN3746/BD!AJ3746-1))</f>
      </c>
      <c r="AS3746" s="91">
        <f>IF(BD!AN3746="","",IF(BD!AN3746&lt;BD!AL3746,"ABAIXO DA META","DENTRO DA META"))</f>
      </c>
      <c r="AT3746" s="91" t="str">
        <f>IF(BD!AJ3746="","EM ANÁLISE",IF(BD!AP3746&gt;=BD!AN3746,"GO", "NO GO"))</f>
        <v>EM ANÁLISE</v>
      </c>
      <c r="AU3746" s="97">
        <f>IF(AN3746="","",+BD!$AN3746-AJ3746)</f>
      </c>
      <c r="AV3746" s="98"/>
      <c r="AW3746" s="90">
        <f>BD!P3746*BD!AC3746</f>
        <v>0</v>
      </c>
      <c r="AX3746" s="90">
        <f>BD!V3746*BD!AC3746</f>
        <v>0</v>
      </c>
      <c r="AY3746" s="90">
        <f>IF(BD!AN3746="","",BD!AN3746*BD!AC3746)</f>
      </c>
      <c r="AZ3746" s="75" t="s">
        <v>123</v>
      </c>
      <c r="BA3746" s="75" t="s">
        <v>124</v>
      </c>
      <c r="BB3746" s="75">
        <v>1</v>
      </c>
      <c r="BC3746" s="75" t="s">
        <v>125</v>
      </c>
      <c r="BD3746" s="104"/>
      <c r="BE3746" s="104"/>
      <c r="BF3746" s="101"/>
      <c r="BG3746" s="101"/>
      <c r="BH3746" s="101"/>
      <c r="BI3746" s="101"/>
      <c r="BJ3746" s="101"/>
      <c r="BK3746" s="101"/>
      <c r="BL3746" s="101"/>
      <c r="BM3746" s="101"/>
      <c r="BN3746" s="101"/>
      <c r="BO3746" s="103"/>
      <c r="BP3746" s="101"/>
      <c r="BQ3746" s="101"/>
      <c r="BR3746" s="101"/>
      <c r="BS3746" s="101"/>
      <c r="BT3746" s="101"/>
      <c r="BU3746" s="101"/>
      <c r="BV3746" s="101"/>
      <c r="BW3746" s="101"/>
      <c r="BX3746" s="101"/>
      <c r="BY3746" s="101"/>
      <c r="BZ3746" s="101"/>
      <c r="CA3746" s="101"/>
      <c r="CB3746" s="101"/>
      <c r="CC3746" s="101"/>
      <c r="CD3746" s="101"/>
      <c r="CE3746" s="101"/>
      <c r="CF3746" s="101"/>
      <c r="CG3746" s="37" t="e">
        <f>VLOOKUP(Table_1[[#This Row],[EAN]],'[1]Planilha1'!$E:$R,13,0)</f>
        <v>#N/A</v>
      </c>
    </row>
    <row r="3747" ht="15" hidden="1">
      <c r="A3747" s="7"/>
      <c r="B3747" s="75" t="s">
        <v>2735</v>
      </c>
      <c r="C3747" s="75">
        <v>223132</v>
      </c>
      <c r="D3747" s="75"/>
      <c r="E3747" s="85">
        <v>7613033279461</v>
      </c>
      <c r="F3747" s="86" t="s">
        <v>4278</v>
      </c>
      <c r="G3747" s="75" t="s">
        <v>21</v>
      </c>
      <c r="H3747" s="75">
        <v>470</v>
      </c>
      <c r="I3747" s="87" t="s">
        <v>3887</v>
      </c>
      <c r="J3747" s="75" t="s">
        <v>3590</v>
      </c>
      <c r="K3747" s="88" t="s">
        <v>84</v>
      </c>
      <c r="L3747" s="88">
        <v>3</v>
      </c>
      <c r="M3747" s="88">
        <v>0</v>
      </c>
      <c r="N3747" s="75" t="s">
        <v>85</v>
      </c>
      <c r="O3747" s="75"/>
      <c r="P3747" s="106"/>
      <c r="Q3747" s="90">
        <f>(17/100+7.6/100+1.65/100)*P3747</f>
        <v>0</v>
      </c>
      <c r="R3747" s="104"/>
      <c r="S3747" s="104"/>
      <c r="T3747" s="104"/>
      <c r="U3747" s="104"/>
      <c r="V3747" s="90">
        <f>+P3747-Q3747+R3747+S3747+T3747+U3747</f>
        <v>0</v>
      </c>
      <c r="W3747" s="91">
        <f>(1.02/100)</f>
        <v>1.02E-2</v>
      </c>
      <c r="X3747" s="91">
        <v>4.8E-3</v>
      </c>
      <c r="Y3747" s="91">
        <v>0.17</v>
      </c>
      <c r="Z3747" s="91">
        <v>1.65E-2</v>
      </c>
      <c r="AA3747" s="91">
        <v>7.6E-2</v>
      </c>
      <c r="AB3747" s="91">
        <f>SUM(W3747:AA3747)</f>
        <v>0.2775</v>
      </c>
      <c r="AC3747" s="75">
        <v>12</v>
      </c>
      <c r="AD3747" s="92">
        <f>IF(AL3747="","",+AC3747*AL3747)</f>
      </c>
      <c r="AE3747" s="93">
        <f>IF(AL3747="","",+AL3747*AB3747)</f>
      </c>
      <c r="AF3747" s="92">
        <f>IF(AL3747="","",+AL3747-AE3747)</f>
      </c>
      <c r="AG3747" s="93">
        <f>+V3747</f>
        <v>0</v>
      </c>
      <c r="AH3747" s="92">
        <f>IF(AF3747="","",+AF3747-AG3747)</f>
      </c>
      <c r="AI3747" s="92">
        <f>IF(AH3747="","",+AH3747*AC3747)</f>
      </c>
      <c r="AJ3747" s="93"/>
      <c r="AK3747" s="94">
        <v>0.33</v>
      </c>
      <c r="AL3747" s="93">
        <f>IF(V3747=0,"",V3747/(1-AB3747-AK3747))</f>
      </c>
      <c r="AM3747" s="95">
        <v>0.33</v>
      </c>
      <c r="AN3747" s="93">
        <f>IF(V3747=0,"",V3747/(1-AB3747-AM3747))</f>
      </c>
      <c r="AO3747" s="96">
        <v>1.2</v>
      </c>
      <c r="AP3747" s="93">
        <f>IF(BD!AJ3747="","",BD!AJ3747*BD!AO3747)</f>
      </c>
      <c r="AQ3747" s="91">
        <f>BD!AM3747/BD!AK3747-1</f>
        <v>0</v>
      </c>
      <c r="AR3747" s="91">
        <f>IF(BD!AN3747="","",IF(BD!AJ3747="","",BD!AN3747/BD!AJ3747-1))</f>
      </c>
      <c r="AS3747" s="91">
        <f>IF(BD!AN3747="","",IF(BD!AN3747&lt;BD!AL3747,"ABAIXO DA META","DENTRO DA META"))</f>
      </c>
      <c r="AT3747" s="91" t="str">
        <f>IF(BD!AJ3747="","EM ANÁLISE",IF(BD!AP3747&gt;=BD!AN3747,"GO", "NO GO"))</f>
        <v>EM ANÁLISE</v>
      </c>
      <c r="AU3747" s="97">
        <f>IF(AN3747="","",+BD!$AN3747-AJ3747)</f>
      </c>
      <c r="AV3747" s="98"/>
      <c r="AW3747" s="90">
        <f>BD!P3747*BD!AC3747</f>
        <v>0</v>
      </c>
      <c r="AX3747" s="90">
        <f>BD!V3747*BD!AC3747</f>
        <v>0</v>
      </c>
      <c r="AY3747" s="90">
        <f>IF(BD!AN3747="","",BD!AN3747*BD!AC3747)</f>
      </c>
      <c r="AZ3747" s="75" t="s">
        <v>123</v>
      </c>
      <c r="BA3747" s="75" t="s">
        <v>124</v>
      </c>
      <c r="BB3747" s="75">
        <v>1</v>
      </c>
      <c r="BC3747" s="75" t="s">
        <v>125</v>
      </c>
      <c r="BD3747" s="104"/>
      <c r="BE3747" s="104"/>
      <c r="BF3747" s="101"/>
      <c r="BG3747" s="101"/>
      <c r="BH3747" s="101"/>
      <c r="BI3747" s="101"/>
      <c r="BJ3747" s="101"/>
      <c r="BK3747" s="101"/>
      <c r="BL3747" s="101"/>
      <c r="BM3747" s="101"/>
      <c r="BN3747" s="101"/>
      <c r="BO3747" s="103"/>
      <c r="BP3747" s="101"/>
      <c r="BQ3747" s="101"/>
      <c r="BR3747" s="101"/>
      <c r="BS3747" s="101"/>
      <c r="BT3747" s="101"/>
      <c r="BU3747" s="101"/>
      <c r="BV3747" s="101"/>
      <c r="BW3747" s="101"/>
      <c r="BX3747" s="101"/>
      <c r="BY3747" s="101"/>
      <c r="BZ3747" s="101"/>
      <c r="CA3747" s="101"/>
      <c r="CB3747" s="101"/>
      <c r="CC3747" s="101"/>
      <c r="CD3747" s="101"/>
      <c r="CE3747" s="101"/>
      <c r="CF3747" s="101"/>
      <c r="CG3747" s="37" t="e">
        <f>VLOOKUP(Table_1[[#This Row],[EAN]],'[1]Planilha1'!$E:$R,13,0)</f>
        <v>#N/A</v>
      </c>
    </row>
    <row r="3748" ht="15" hidden="1">
      <c r="A3748" s="7"/>
      <c r="B3748" s="75" t="s">
        <v>2735</v>
      </c>
      <c r="C3748" s="75">
        <v>223133</v>
      </c>
      <c r="D3748" s="75"/>
      <c r="E3748" s="85">
        <v>7501059273245</v>
      </c>
      <c r="F3748" s="86" t="s">
        <v>4279</v>
      </c>
      <c r="G3748" s="75" t="s">
        <v>21</v>
      </c>
      <c r="H3748" s="75">
        <v>470</v>
      </c>
      <c r="I3748" s="87" t="s">
        <v>3887</v>
      </c>
      <c r="J3748" s="75" t="s">
        <v>3590</v>
      </c>
      <c r="K3748" s="88" t="s">
        <v>84</v>
      </c>
      <c r="L3748" s="88">
        <v>3</v>
      </c>
      <c r="M3748" s="88">
        <v>0</v>
      </c>
      <c r="N3748" s="75" t="s">
        <v>85</v>
      </c>
      <c r="O3748" s="75"/>
      <c r="P3748" s="106"/>
      <c r="Q3748" s="90">
        <f>(17/100+7.6/100+1.65/100)*P3748</f>
        <v>0</v>
      </c>
      <c r="R3748" s="104"/>
      <c r="S3748" s="104"/>
      <c r="T3748" s="104"/>
      <c r="U3748" s="104"/>
      <c r="V3748" s="90">
        <f>+P3748-Q3748+R3748+S3748+T3748+U3748</f>
        <v>0</v>
      </c>
      <c r="W3748" s="91">
        <f>(1.02/100)</f>
        <v>1.02E-2</v>
      </c>
      <c r="X3748" s="91">
        <v>4.8E-3</v>
      </c>
      <c r="Y3748" s="91">
        <v>0.17</v>
      </c>
      <c r="Z3748" s="91">
        <v>1.65E-2</v>
      </c>
      <c r="AA3748" s="91">
        <v>7.6E-2</v>
      </c>
      <c r="AB3748" s="91">
        <f>SUM(W3748:AA3748)</f>
        <v>0.2775</v>
      </c>
      <c r="AC3748" s="75">
        <v>12</v>
      </c>
      <c r="AD3748" s="92">
        <f>IF(AL3748="","",+AC3748*AL3748)</f>
      </c>
      <c r="AE3748" s="93">
        <f>IF(AL3748="","",+AL3748*AB3748)</f>
      </c>
      <c r="AF3748" s="92">
        <f>IF(AL3748="","",+AL3748-AE3748)</f>
      </c>
      <c r="AG3748" s="93">
        <f>+V3748</f>
        <v>0</v>
      </c>
      <c r="AH3748" s="92">
        <f>IF(AF3748="","",+AF3748-AG3748)</f>
      </c>
      <c r="AI3748" s="92">
        <f>IF(AH3748="","",+AH3748*AC3748)</f>
      </c>
      <c r="AJ3748" s="93"/>
      <c r="AK3748" s="94">
        <v>0.33</v>
      </c>
      <c r="AL3748" s="93">
        <f>IF(V3748=0,"",V3748/(1-AB3748-AK3748))</f>
      </c>
      <c r="AM3748" s="95">
        <v>0.33</v>
      </c>
      <c r="AN3748" s="93">
        <f>IF(V3748=0,"",V3748/(1-AB3748-AM3748))</f>
      </c>
      <c r="AO3748" s="96">
        <v>1.2</v>
      </c>
      <c r="AP3748" s="93">
        <f>IF(BD!AJ3748="","",BD!AJ3748*BD!AO3748)</f>
      </c>
      <c r="AQ3748" s="91">
        <f>BD!AM3748/BD!AK3748-1</f>
        <v>0</v>
      </c>
      <c r="AR3748" s="91">
        <f>IF(BD!AN3748="","",IF(BD!AJ3748="","",BD!AN3748/BD!AJ3748-1))</f>
      </c>
      <c r="AS3748" s="91">
        <f>IF(BD!AN3748="","",IF(BD!AN3748&lt;BD!AL3748,"ABAIXO DA META","DENTRO DA META"))</f>
      </c>
      <c r="AT3748" s="91" t="str">
        <f>IF(BD!AJ3748="","EM ANÁLISE",IF(BD!AP3748&gt;=BD!AN3748,"GO", "NO GO"))</f>
        <v>EM ANÁLISE</v>
      </c>
      <c r="AU3748" s="97">
        <f>IF(AN3748="","",+BD!$AN3748-AJ3748)</f>
      </c>
      <c r="AV3748" s="98"/>
      <c r="AW3748" s="90">
        <f>BD!P3748*BD!AC3748</f>
        <v>0</v>
      </c>
      <c r="AX3748" s="90">
        <f>BD!V3748*BD!AC3748</f>
        <v>0</v>
      </c>
      <c r="AY3748" s="90">
        <f>IF(BD!AN3748="","",BD!AN3748*BD!AC3748)</f>
      </c>
      <c r="AZ3748" s="75" t="s">
        <v>123</v>
      </c>
      <c r="BA3748" s="75" t="s">
        <v>124</v>
      </c>
      <c r="BB3748" s="75">
        <v>1</v>
      </c>
      <c r="BC3748" s="75" t="s">
        <v>125</v>
      </c>
      <c r="BD3748" s="104"/>
      <c r="BE3748" s="104"/>
      <c r="BF3748" s="101"/>
      <c r="BG3748" s="101"/>
      <c r="BH3748" s="101"/>
      <c r="BI3748" s="101"/>
      <c r="BJ3748" s="101"/>
      <c r="BK3748" s="101"/>
      <c r="BL3748" s="101"/>
      <c r="BM3748" s="101"/>
      <c r="BN3748" s="101"/>
      <c r="BO3748" s="103"/>
      <c r="BP3748" s="101"/>
      <c r="BQ3748" s="101"/>
      <c r="BR3748" s="101"/>
      <c r="BS3748" s="101"/>
      <c r="BT3748" s="101"/>
      <c r="BU3748" s="101"/>
      <c r="BV3748" s="101"/>
      <c r="BW3748" s="101"/>
      <c r="BX3748" s="101"/>
      <c r="BY3748" s="101"/>
      <c r="BZ3748" s="101"/>
      <c r="CA3748" s="101"/>
      <c r="CB3748" s="101"/>
      <c r="CC3748" s="101"/>
      <c r="CD3748" s="101"/>
      <c r="CE3748" s="101"/>
      <c r="CF3748" s="101"/>
      <c r="CG3748" s="37" t="e">
        <f>VLOOKUP(Table_1[[#This Row],[EAN]],'[1]Planilha1'!$E:$R,13,0)</f>
        <v>#N/A</v>
      </c>
    </row>
    <row r="3749" ht="15" hidden="1">
      <c r="A3749" s="7"/>
      <c r="B3749" s="75" t="s">
        <v>2735</v>
      </c>
      <c r="C3749" s="75">
        <v>223134</v>
      </c>
      <c r="D3749" s="75"/>
      <c r="E3749" s="85">
        <v>7501059273245</v>
      </c>
      <c r="F3749" s="86" t="s">
        <v>4280</v>
      </c>
      <c r="G3749" s="75" t="s">
        <v>21</v>
      </c>
      <c r="H3749" s="75">
        <v>470</v>
      </c>
      <c r="I3749" s="87" t="s">
        <v>3887</v>
      </c>
      <c r="J3749" s="75" t="s">
        <v>3590</v>
      </c>
      <c r="K3749" s="88" t="s">
        <v>84</v>
      </c>
      <c r="L3749" s="88">
        <v>3</v>
      </c>
      <c r="M3749" s="88">
        <v>0</v>
      </c>
      <c r="N3749" s="75" t="s">
        <v>85</v>
      </c>
      <c r="O3749" s="75"/>
      <c r="P3749" s="106"/>
      <c r="Q3749" s="90">
        <f>(17/100+7.6/100+1.65/100)*P3749</f>
        <v>0</v>
      </c>
      <c r="R3749" s="104"/>
      <c r="S3749" s="104"/>
      <c r="T3749" s="104"/>
      <c r="U3749" s="104"/>
      <c r="V3749" s="90">
        <f>+P3749-Q3749+R3749+S3749+T3749+U3749</f>
        <v>0</v>
      </c>
      <c r="W3749" s="91">
        <f>(1.02/100)</f>
        <v>1.02E-2</v>
      </c>
      <c r="X3749" s="91">
        <v>4.8E-3</v>
      </c>
      <c r="Y3749" s="91">
        <v>0.17</v>
      </c>
      <c r="Z3749" s="91">
        <v>1.65E-2</v>
      </c>
      <c r="AA3749" s="91">
        <v>7.6E-2</v>
      </c>
      <c r="AB3749" s="91">
        <f>SUM(W3749:AA3749)</f>
        <v>0.2775</v>
      </c>
      <c r="AC3749" s="75">
        <v>12</v>
      </c>
      <c r="AD3749" s="92">
        <f>IF(AL3749="","",+AC3749*AL3749)</f>
      </c>
      <c r="AE3749" s="93">
        <f>IF(AL3749="","",+AL3749*AB3749)</f>
      </c>
      <c r="AF3749" s="92">
        <f>IF(AL3749="","",+AL3749-AE3749)</f>
      </c>
      <c r="AG3749" s="93">
        <f>+V3749</f>
        <v>0</v>
      </c>
      <c r="AH3749" s="92">
        <f>IF(AF3749="","",+AF3749-AG3749)</f>
      </c>
      <c r="AI3749" s="92">
        <f>IF(AH3749="","",+AH3749*AC3749)</f>
      </c>
      <c r="AJ3749" s="93"/>
      <c r="AK3749" s="94">
        <v>0.33</v>
      </c>
      <c r="AL3749" s="93">
        <f>IF(V3749=0,"",V3749/(1-AB3749-AK3749))</f>
      </c>
      <c r="AM3749" s="95">
        <v>0.33</v>
      </c>
      <c r="AN3749" s="93">
        <f>IF(V3749=0,"",V3749/(1-AB3749-AM3749))</f>
      </c>
      <c r="AO3749" s="96">
        <v>1.2</v>
      </c>
      <c r="AP3749" s="93">
        <f>IF(BD!AJ3749="","",BD!AJ3749*BD!AO3749)</f>
      </c>
      <c r="AQ3749" s="91">
        <f>BD!AM3749/BD!AK3749-1</f>
        <v>0</v>
      </c>
      <c r="AR3749" s="91">
        <f>IF(BD!AN3749="","",IF(BD!AJ3749="","",BD!AN3749/BD!AJ3749-1))</f>
      </c>
      <c r="AS3749" s="91">
        <f>IF(BD!AN3749="","",IF(BD!AN3749&lt;BD!AL3749,"ABAIXO DA META","DENTRO DA META"))</f>
      </c>
      <c r="AT3749" s="91" t="str">
        <f>IF(BD!AJ3749="","EM ANÁLISE",IF(BD!AP3749&gt;=BD!AN3749,"GO", "NO GO"))</f>
        <v>EM ANÁLISE</v>
      </c>
      <c r="AU3749" s="97">
        <f>IF(AN3749="","",+BD!$AN3749-AJ3749)</f>
      </c>
      <c r="AV3749" s="98"/>
      <c r="AW3749" s="90">
        <f>BD!P3749*BD!AC3749</f>
        <v>0</v>
      </c>
      <c r="AX3749" s="90">
        <f>BD!V3749*BD!AC3749</f>
        <v>0</v>
      </c>
      <c r="AY3749" s="90">
        <f>IF(BD!AN3749="","",BD!AN3749*BD!AC3749)</f>
      </c>
      <c r="AZ3749" s="75" t="s">
        <v>123</v>
      </c>
      <c r="BA3749" s="75" t="s">
        <v>124</v>
      </c>
      <c r="BB3749" s="75">
        <v>1</v>
      </c>
      <c r="BC3749" s="75" t="s">
        <v>125</v>
      </c>
      <c r="BD3749" s="104"/>
      <c r="BE3749" s="104"/>
      <c r="BF3749" s="101"/>
      <c r="BG3749" s="101"/>
      <c r="BH3749" s="101"/>
      <c r="BI3749" s="101"/>
      <c r="BJ3749" s="101"/>
      <c r="BK3749" s="101"/>
      <c r="BL3749" s="101"/>
      <c r="BM3749" s="101"/>
      <c r="BN3749" s="101"/>
      <c r="BO3749" s="103"/>
      <c r="BP3749" s="101"/>
      <c r="BQ3749" s="101"/>
      <c r="BR3749" s="101"/>
      <c r="BS3749" s="101"/>
      <c r="BT3749" s="101"/>
      <c r="BU3749" s="101"/>
      <c r="BV3749" s="101"/>
      <c r="BW3749" s="101"/>
      <c r="BX3749" s="101"/>
      <c r="BY3749" s="101"/>
      <c r="BZ3749" s="101"/>
      <c r="CA3749" s="101"/>
      <c r="CB3749" s="101"/>
      <c r="CC3749" s="101"/>
      <c r="CD3749" s="101"/>
      <c r="CE3749" s="101"/>
      <c r="CF3749" s="101"/>
      <c r="CG3749" s="37" t="e">
        <f>VLOOKUP(Table_1[[#This Row],[EAN]],'[1]Planilha1'!$E:$R,13,0)</f>
        <v>#N/A</v>
      </c>
    </row>
    <row r="3750" ht="15" hidden="1">
      <c r="A3750" s="7"/>
      <c r="B3750" s="75" t="s">
        <v>2735</v>
      </c>
      <c r="C3750" s="75">
        <v>223135</v>
      </c>
      <c r="D3750" s="75">
        <v>12282735</v>
      </c>
      <c r="E3750" s="85">
        <v>7613032396350</v>
      </c>
      <c r="F3750" s="86" t="s">
        <v>4281</v>
      </c>
      <c r="G3750" s="75" t="s">
        <v>21</v>
      </c>
      <c r="H3750" s="75">
        <v>470</v>
      </c>
      <c r="I3750" s="87" t="s">
        <v>3887</v>
      </c>
      <c r="J3750" s="75" t="s">
        <v>4129</v>
      </c>
      <c r="K3750" s="88" t="s">
        <v>84</v>
      </c>
      <c r="L3750" s="88">
        <v>3</v>
      </c>
      <c r="M3750" s="88">
        <v>0</v>
      </c>
      <c r="N3750" s="75" t="s">
        <v>85</v>
      </c>
      <c r="O3750" s="75" t="s">
        <v>122</v>
      </c>
      <c r="P3750" s="106">
        <v>18.43</v>
      </c>
      <c r="Q3750" s="90">
        <f>(17/100+7.6/100+1.65/100)*P3750</f>
        <v>4.837875</v>
      </c>
      <c r="R3750" s="104"/>
      <c r="S3750" s="104"/>
      <c r="T3750" s="104"/>
      <c r="U3750" s="104"/>
      <c r="V3750" s="90">
        <f>+P3750-Q3750+R3750+S3750+T3750+U3750</f>
        <v>13.592125</v>
      </c>
      <c r="W3750" s="91">
        <f>(1.02/100)</f>
        <v>1.02E-2</v>
      </c>
      <c r="X3750" s="91">
        <v>4.8E-3</v>
      </c>
      <c r="Y3750" s="91">
        <v>0.17</v>
      </c>
      <c r="Z3750" s="91">
        <v>1.65E-2</v>
      </c>
      <c r="AA3750" s="91">
        <v>7.6E-2</v>
      </c>
      <c r="AB3750" s="91">
        <f>SUM(W3750:AA3750)</f>
        <v>0.2775</v>
      </c>
      <c r="AC3750" s="75">
        <v>12</v>
      </c>
      <c r="AD3750" s="92">
        <f>IF(AL3750="","",+AC3750*AL3750)</f>
        <v>415.555414012739</v>
      </c>
      <c r="AE3750" s="93">
        <f>IF(AL3750="","",+AL3750*AB3750)</f>
        <v>9.60971894904459</v>
      </c>
      <c r="AF3750" s="92">
        <f>IF(AL3750="","",+AL3750-AE3750)</f>
        <v>25.019898885350322</v>
      </c>
      <c r="AG3750" s="93">
        <f>+V3750</f>
        <v>13.592125</v>
      </c>
      <c r="AH3750" s="92">
        <f>IF(AF3750="","",+AF3750-AG3750)</f>
        <v>11.427773885350323</v>
      </c>
      <c r="AI3750" s="92">
        <f>IF(AH3750="","",+AH3750*AC3750)</f>
        <v>137.1332866242039</v>
      </c>
      <c r="AJ3750" s="93">
        <v>20.9</v>
      </c>
      <c r="AK3750" s="94">
        <v>0.33</v>
      </c>
      <c r="AL3750" s="93">
        <f>IF(V3750=0,"",V3750/(1-AB3750-AK3750))</f>
        <v>34.629617834394914</v>
      </c>
      <c r="AM3750" s="95">
        <v>0.33</v>
      </c>
      <c r="AN3750" s="93">
        <f>IF(V3750=0,"",V3750/(1-AB3750-AM3750))</f>
        <v>34.629617834394914</v>
      </c>
      <c r="AO3750" s="96">
        <v>1.2</v>
      </c>
      <c r="AP3750" s="93">
        <f>IF(BD!AJ3750="","",BD!AJ3750*BD!AO3750)</f>
        <v>25.08</v>
      </c>
      <c r="AQ3750" s="91">
        <f>BD!AM3750/BD!AK3750-1</f>
        <v>0</v>
      </c>
      <c r="AR3750" s="91">
        <f>IF(BD!AN3750="","",IF(BD!AJ3750="","",BD!AN3750/BD!AJ3750-1))</f>
        <v>0.6569195136074122</v>
      </c>
      <c r="AS3750" s="91" t="str">
        <f>IF(BD!AN3750="","",IF(BD!AN3750&lt;BD!AL3750,"ABAIXO DA META","DENTRO DA META"))</f>
        <v>DENTRO DA META</v>
      </c>
      <c r="AT3750" s="91" t="str">
        <f>IF(BD!AJ3750="","EM ANÁLISE",IF(BD!AP3750&gt;=BD!AN3750,"GO", "NO GO"))</f>
        <v>NO GO</v>
      </c>
      <c r="AU3750" s="97">
        <f>IF(AN3750="","",+BD!$AN3750-AJ3750)</f>
        <v>13.729617834394915</v>
      </c>
      <c r="AV3750" s="98"/>
      <c r="AW3750" s="90">
        <f>BD!P3750*BD!AC3750</f>
        <v>221.16</v>
      </c>
      <c r="AX3750" s="90">
        <f>BD!V3750*BD!AC3750</f>
        <v>163.1055</v>
      </c>
      <c r="AY3750" s="90">
        <f>IF(BD!AN3750="","",BD!AN3750*BD!AC3750)</f>
        <v>415.555414012739</v>
      </c>
      <c r="AZ3750" s="75" t="s">
        <v>5272</v>
      </c>
      <c r="BA3750" s="75" t="s">
        <v>124</v>
      </c>
      <c r="BB3750" s="75">
        <v>1</v>
      </c>
      <c r="BC3750" s="75" t="s">
        <v>125</v>
      </c>
      <c r="BD3750" s="99" t="s">
        <v>5257</v>
      </c>
      <c r="BE3750" s="100" t="s">
        <v>4</v>
      </c>
      <c r="BF3750" s="100" t="s">
        <v>4</v>
      </c>
      <c r="BG3750" s="99" t="s">
        <v>5258</v>
      </c>
      <c r="BH3750" s="101"/>
      <c r="BI3750" s="101"/>
      <c r="BJ3750" s="101"/>
      <c r="BK3750" s="101"/>
      <c r="BL3750" s="101"/>
      <c r="BM3750" s="101"/>
      <c r="BN3750" s="101"/>
      <c r="BO3750" s="103"/>
      <c r="BP3750" s="99">
        <v>140.622</v>
      </c>
      <c r="BQ3750" s="99">
        <v>121</v>
      </c>
      <c r="BR3750" s="101"/>
      <c r="BS3750" s="99" t="s">
        <v>5260</v>
      </c>
      <c r="BT3750" s="99" t="s">
        <v>5261</v>
      </c>
      <c r="BU3750" s="99">
        <v>5102</v>
      </c>
      <c r="BV3750" s="99"/>
      <c r="BW3750" s="99"/>
      <c r="BX3750" s="99"/>
      <c r="BY3750" s="99"/>
      <c r="BZ3750" s="99"/>
      <c r="CA3750" s="99"/>
      <c r="CB3750" s="99"/>
      <c r="CC3750" s="99">
        <v>102</v>
      </c>
      <c r="CD3750" s="99">
        <v>8</v>
      </c>
      <c r="CE3750" s="99">
        <v>8</v>
      </c>
      <c r="CF3750" s="99"/>
      <c r="CG3750" s="37" t="e">
        <f>VLOOKUP(Table_1[[#This Row],[EAN]],'[1]Planilha1'!$E:$R,13,0)</f>
        <v>#N/A</v>
      </c>
    </row>
    <row r="3751" ht="15" hidden="1">
      <c r="A3751" s="7"/>
      <c r="B3751" s="75" t="s">
        <v>2735</v>
      </c>
      <c r="C3751" s="75">
        <v>223136</v>
      </c>
      <c r="D3751" s="75"/>
      <c r="E3751" s="85">
        <v>7613031526406</v>
      </c>
      <c r="F3751" s="86" t="s">
        <v>4282</v>
      </c>
      <c r="G3751" s="75" t="s">
        <v>21</v>
      </c>
      <c r="H3751" s="75">
        <v>470</v>
      </c>
      <c r="I3751" s="87" t="s">
        <v>3887</v>
      </c>
      <c r="J3751" s="75" t="s">
        <v>3590</v>
      </c>
      <c r="K3751" s="88" t="s">
        <v>84</v>
      </c>
      <c r="L3751" s="88">
        <v>3</v>
      </c>
      <c r="M3751" s="88">
        <v>0</v>
      </c>
      <c r="N3751" s="75" t="s">
        <v>85</v>
      </c>
      <c r="O3751" s="75"/>
      <c r="P3751" s="106"/>
      <c r="Q3751" s="90">
        <f>(17/100+7.6/100+1.65/100)*P3751</f>
        <v>0</v>
      </c>
      <c r="R3751" s="104"/>
      <c r="S3751" s="104"/>
      <c r="T3751" s="104"/>
      <c r="U3751" s="104"/>
      <c r="V3751" s="90">
        <f>+P3751-Q3751+R3751+S3751+T3751+U3751</f>
        <v>0</v>
      </c>
      <c r="W3751" s="91">
        <f>(1.02/100)</f>
        <v>1.02E-2</v>
      </c>
      <c r="X3751" s="91">
        <v>4.8E-3</v>
      </c>
      <c r="Y3751" s="91">
        <v>0.17</v>
      </c>
      <c r="Z3751" s="91">
        <v>1.65E-2</v>
      </c>
      <c r="AA3751" s="91">
        <v>7.6E-2</v>
      </c>
      <c r="AB3751" s="91">
        <f>SUM(W3751:AA3751)</f>
        <v>0.2775</v>
      </c>
      <c r="AC3751" s="75">
        <v>12</v>
      </c>
      <c r="AD3751" s="92">
        <f>IF(AL3751="","",+AC3751*AL3751)</f>
      </c>
      <c r="AE3751" s="93">
        <f>IF(AL3751="","",+AL3751*AB3751)</f>
      </c>
      <c r="AF3751" s="92">
        <f>IF(AL3751="","",+AL3751-AE3751)</f>
      </c>
      <c r="AG3751" s="93">
        <f>+V3751</f>
        <v>0</v>
      </c>
      <c r="AH3751" s="92">
        <f>IF(AF3751="","",+AF3751-AG3751)</f>
      </c>
      <c r="AI3751" s="92">
        <f>IF(AH3751="","",+AH3751*AC3751)</f>
      </c>
      <c r="AJ3751" s="93"/>
      <c r="AK3751" s="94">
        <v>0.33</v>
      </c>
      <c r="AL3751" s="93">
        <f>IF(V3751=0,"",V3751/(1-AB3751-AK3751))</f>
      </c>
      <c r="AM3751" s="95">
        <v>0.33</v>
      </c>
      <c r="AN3751" s="93">
        <f>IF(V3751=0,"",V3751/(1-AB3751-AM3751))</f>
      </c>
      <c r="AO3751" s="96">
        <v>1.2</v>
      </c>
      <c r="AP3751" s="93">
        <f>IF(BD!AJ3751="","",BD!AJ3751*BD!AO3751)</f>
      </c>
      <c r="AQ3751" s="91">
        <f>BD!AM3751/BD!AK3751-1</f>
        <v>0</v>
      </c>
      <c r="AR3751" s="91">
        <f>IF(BD!AN3751="","",IF(BD!AJ3751="","",BD!AN3751/BD!AJ3751-1))</f>
      </c>
      <c r="AS3751" s="91">
        <f>IF(BD!AN3751="","",IF(BD!AN3751&lt;BD!AL3751,"ABAIXO DA META","DENTRO DA META"))</f>
      </c>
      <c r="AT3751" s="91" t="str">
        <f>IF(BD!AJ3751="","EM ANÁLISE",IF(BD!AP3751&gt;=BD!AN3751,"GO", "NO GO"))</f>
        <v>EM ANÁLISE</v>
      </c>
      <c r="AU3751" s="97">
        <f>IF(AN3751="","",+BD!$AN3751-AJ3751)</f>
      </c>
      <c r="AV3751" s="98"/>
      <c r="AW3751" s="90">
        <f>BD!P3751*BD!AC3751</f>
        <v>0</v>
      </c>
      <c r="AX3751" s="90">
        <f>BD!V3751*BD!AC3751</f>
        <v>0</v>
      </c>
      <c r="AY3751" s="90">
        <f>IF(BD!AN3751="","",BD!AN3751*BD!AC3751)</f>
      </c>
      <c r="AZ3751" s="75" t="s">
        <v>123</v>
      </c>
      <c r="BA3751" s="75" t="s">
        <v>124</v>
      </c>
      <c r="BB3751" s="75">
        <v>1</v>
      </c>
      <c r="BC3751" s="75" t="s">
        <v>125</v>
      </c>
      <c r="BD3751" s="104"/>
      <c r="BE3751" s="104"/>
      <c r="BF3751" s="101"/>
      <c r="BG3751" s="101"/>
      <c r="BH3751" s="101"/>
      <c r="BI3751" s="101"/>
      <c r="BJ3751" s="101"/>
      <c r="BK3751" s="101"/>
      <c r="BL3751" s="101"/>
      <c r="BM3751" s="101"/>
      <c r="BN3751" s="101"/>
      <c r="BO3751" s="103"/>
      <c r="BP3751" s="101"/>
      <c r="BQ3751" s="101"/>
      <c r="BR3751" s="101"/>
      <c r="BS3751" s="101"/>
      <c r="BT3751" s="101"/>
      <c r="BU3751" s="101"/>
      <c r="BV3751" s="101"/>
      <c r="BW3751" s="101"/>
      <c r="BX3751" s="101"/>
      <c r="BY3751" s="101"/>
      <c r="BZ3751" s="101"/>
      <c r="CA3751" s="101"/>
      <c r="CB3751" s="101"/>
      <c r="CC3751" s="101"/>
      <c r="CD3751" s="101"/>
      <c r="CE3751" s="101"/>
      <c r="CF3751" s="101"/>
      <c r="CG3751" s="37" t="e">
        <f>VLOOKUP(Table_1[[#This Row],[EAN]],'[1]Planilha1'!$E:$R,13,0)</f>
        <v>#N/A</v>
      </c>
    </row>
    <row r="3752" ht="15" hidden="1">
      <c r="A3752" s="7"/>
      <c r="B3752" s="75" t="s">
        <v>2735</v>
      </c>
      <c r="C3752" s="75">
        <v>223137</v>
      </c>
      <c r="D3752" s="75"/>
      <c r="E3752" s="85">
        <v>7501059273252</v>
      </c>
      <c r="F3752" s="86" t="s">
        <v>4283</v>
      </c>
      <c r="G3752" s="75" t="s">
        <v>21</v>
      </c>
      <c r="H3752" s="75">
        <v>470</v>
      </c>
      <c r="I3752" s="87" t="s">
        <v>3887</v>
      </c>
      <c r="J3752" s="75" t="s">
        <v>3590</v>
      </c>
      <c r="K3752" s="88" t="s">
        <v>84</v>
      </c>
      <c r="L3752" s="88">
        <v>3</v>
      </c>
      <c r="M3752" s="88">
        <v>0</v>
      </c>
      <c r="N3752" s="75" t="s">
        <v>85</v>
      </c>
      <c r="O3752" s="75"/>
      <c r="P3752" s="106"/>
      <c r="Q3752" s="90">
        <f>(17/100+7.6/100+1.65/100)*P3752</f>
        <v>0</v>
      </c>
      <c r="R3752" s="104"/>
      <c r="S3752" s="104"/>
      <c r="T3752" s="104"/>
      <c r="U3752" s="104"/>
      <c r="V3752" s="90">
        <f>+P3752-Q3752+R3752+S3752+T3752+U3752</f>
        <v>0</v>
      </c>
      <c r="W3752" s="91">
        <f>(1.02/100)</f>
        <v>1.02E-2</v>
      </c>
      <c r="X3752" s="91">
        <v>4.8E-3</v>
      </c>
      <c r="Y3752" s="91">
        <v>0.17</v>
      </c>
      <c r="Z3752" s="91">
        <v>1.65E-2</v>
      </c>
      <c r="AA3752" s="91">
        <v>7.6E-2</v>
      </c>
      <c r="AB3752" s="91">
        <f>SUM(W3752:AA3752)</f>
        <v>0.2775</v>
      </c>
      <c r="AC3752" s="75">
        <v>12</v>
      </c>
      <c r="AD3752" s="92">
        <f>IF(AL3752="","",+AC3752*AL3752)</f>
      </c>
      <c r="AE3752" s="93">
        <f>IF(AL3752="","",+AL3752*AB3752)</f>
      </c>
      <c r="AF3752" s="92">
        <f>IF(AL3752="","",+AL3752-AE3752)</f>
      </c>
      <c r="AG3752" s="93">
        <f>+V3752</f>
        <v>0</v>
      </c>
      <c r="AH3752" s="92">
        <f>IF(AF3752="","",+AF3752-AG3752)</f>
      </c>
      <c r="AI3752" s="92">
        <f>IF(AH3752="","",+AH3752*AC3752)</f>
      </c>
      <c r="AJ3752" s="93"/>
      <c r="AK3752" s="94">
        <v>0.33</v>
      </c>
      <c r="AL3752" s="93">
        <f>IF(V3752=0,"",V3752/(1-AB3752-AK3752))</f>
      </c>
      <c r="AM3752" s="95">
        <v>0.33</v>
      </c>
      <c r="AN3752" s="93">
        <f>IF(V3752=0,"",V3752/(1-AB3752-AM3752))</f>
      </c>
      <c r="AO3752" s="96">
        <v>1.2</v>
      </c>
      <c r="AP3752" s="93">
        <f>IF(BD!AJ3752="","",BD!AJ3752*BD!AO3752)</f>
      </c>
      <c r="AQ3752" s="91">
        <f>BD!AM3752/BD!AK3752-1</f>
        <v>0</v>
      </c>
      <c r="AR3752" s="91">
        <f>IF(BD!AN3752="","",IF(BD!AJ3752="","",BD!AN3752/BD!AJ3752-1))</f>
      </c>
      <c r="AS3752" s="91">
        <f>IF(BD!AN3752="","",IF(BD!AN3752&lt;BD!AL3752,"ABAIXO DA META","DENTRO DA META"))</f>
      </c>
      <c r="AT3752" s="91" t="str">
        <f>IF(BD!AJ3752="","EM ANÁLISE",IF(BD!AP3752&gt;=BD!AN3752,"GO", "NO GO"))</f>
        <v>EM ANÁLISE</v>
      </c>
      <c r="AU3752" s="97">
        <f>IF(AN3752="","",+BD!$AN3752-AJ3752)</f>
      </c>
      <c r="AV3752" s="98"/>
      <c r="AW3752" s="90">
        <f>BD!P3752*BD!AC3752</f>
        <v>0</v>
      </c>
      <c r="AX3752" s="90">
        <f>BD!V3752*BD!AC3752</f>
        <v>0</v>
      </c>
      <c r="AY3752" s="90">
        <f>IF(BD!AN3752="","",BD!AN3752*BD!AC3752)</f>
      </c>
      <c r="AZ3752" s="75" t="s">
        <v>123</v>
      </c>
      <c r="BA3752" s="75" t="s">
        <v>124</v>
      </c>
      <c r="BB3752" s="75">
        <v>1</v>
      </c>
      <c r="BC3752" s="75" t="s">
        <v>125</v>
      </c>
      <c r="BD3752" s="104"/>
      <c r="BE3752" s="104"/>
      <c r="BF3752" s="101"/>
      <c r="BG3752" s="101"/>
      <c r="BH3752" s="101"/>
      <c r="BI3752" s="101"/>
      <c r="BJ3752" s="101"/>
      <c r="BK3752" s="101"/>
      <c r="BL3752" s="101"/>
      <c r="BM3752" s="101"/>
      <c r="BN3752" s="101"/>
      <c r="BO3752" s="103"/>
      <c r="BP3752" s="101"/>
      <c r="BQ3752" s="101"/>
      <c r="BR3752" s="101"/>
      <c r="BS3752" s="101"/>
      <c r="BT3752" s="101"/>
      <c r="BU3752" s="101"/>
      <c r="BV3752" s="101"/>
      <c r="BW3752" s="101"/>
      <c r="BX3752" s="101"/>
      <c r="BY3752" s="101"/>
      <c r="BZ3752" s="101"/>
      <c r="CA3752" s="101"/>
      <c r="CB3752" s="101"/>
      <c r="CC3752" s="101"/>
      <c r="CD3752" s="101"/>
      <c r="CE3752" s="101"/>
      <c r="CF3752" s="101"/>
      <c r="CG3752" s="37" t="e">
        <f>VLOOKUP(Table_1[[#This Row],[EAN]],'[1]Planilha1'!$E:$R,13,0)</f>
        <v>#N/A</v>
      </c>
    </row>
    <row r="3753" ht="15" hidden="1">
      <c r="A3753" s="7"/>
      <c r="B3753" s="75" t="s">
        <v>2735</v>
      </c>
      <c r="C3753" s="75">
        <v>223138</v>
      </c>
      <c r="D3753" s="75"/>
      <c r="E3753" s="85">
        <v>7891000302606</v>
      </c>
      <c r="F3753" s="86" t="s">
        <v>4284</v>
      </c>
      <c r="G3753" s="75" t="s">
        <v>21</v>
      </c>
      <c r="H3753" s="75">
        <v>470</v>
      </c>
      <c r="I3753" s="87" t="s">
        <v>3887</v>
      </c>
      <c r="J3753" s="75" t="s">
        <v>3590</v>
      </c>
      <c r="K3753" s="88" t="s">
        <v>84</v>
      </c>
      <c r="L3753" s="88">
        <v>3</v>
      </c>
      <c r="M3753" s="88">
        <v>0</v>
      </c>
      <c r="N3753" s="75" t="s">
        <v>85</v>
      </c>
      <c r="O3753" s="75"/>
      <c r="P3753" s="106"/>
      <c r="Q3753" s="90">
        <f>(17/100+7.6/100+1.65/100)*P3753</f>
        <v>0</v>
      </c>
      <c r="R3753" s="104"/>
      <c r="S3753" s="104"/>
      <c r="T3753" s="104"/>
      <c r="U3753" s="104"/>
      <c r="V3753" s="90">
        <f>+P3753-Q3753+R3753+S3753+T3753+U3753</f>
        <v>0</v>
      </c>
      <c r="W3753" s="91">
        <f>(1.02/100)</f>
        <v>1.02E-2</v>
      </c>
      <c r="X3753" s="91">
        <v>4.8E-3</v>
      </c>
      <c r="Y3753" s="91">
        <v>0.17</v>
      </c>
      <c r="Z3753" s="91">
        <v>1.65E-2</v>
      </c>
      <c r="AA3753" s="91">
        <v>7.6E-2</v>
      </c>
      <c r="AB3753" s="91">
        <f>SUM(W3753:AA3753)</f>
        <v>0.2775</v>
      </c>
      <c r="AC3753" s="75">
        <v>12</v>
      </c>
      <c r="AD3753" s="92">
        <f>IF(AL3753="","",+AC3753*AL3753)</f>
      </c>
      <c r="AE3753" s="93">
        <f>IF(AL3753="","",+AL3753*AB3753)</f>
      </c>
      <c r="AF3753" s="92">
        <f>IF(AL3753="","",+AL3753-AE3753)</f>
      </c>
      <c r="AG3753" s="93">
        <f>+V3753</f>
        <v>0</v>
      </c>
      <c r="AH3753" s="92">
        <f>IF(AF3753="","",+AF3753-AG3753)</f>
      </c>
      <c r="AI3753" s="92">
        <f>IF(AH3753="","",+AH3753*AC3753)</f>
      </c>
      <c r="AJ3753" s="93"/>
      <c r="AK3753" s="94">
        <v>0.33</v>
      </c>
      <c r="AL3753" s="93">
        <f>IF(V3753=0,"",V3753/(1-AB3753-AK3753))</f>
      </c>
      <c r="AM3753" s="95">
        <v>0.33</v>
      </c>
      <c r="AN3753" s="93">
        <f>IF(V3753=0,"",V3753/(1-AB3753-AM3753))</f>
      </c>
      <c r="AO3753" s="96">
        <v>1.2</v>
      </c>
      <c r="AP3753" s="93">
        <f>IF(BD!AJ3753="","",BD!AJ3753*BD!AO3753)</f>
      </c>
      <c r="AQ3753" s="91">
        <f>BD!AM3753/BD!AK3753-1</f>
        <v>0</v>
      </c>
      <c r="AR3753" s="91">
        <f>IF(BD!AN3753="","",IF(BD!AJ3753="","",BD!AN3753/BD!AJ3753-1))</f>
      </c>
      <c r="AS3753" s="91">
        <f>IF(BD!AN3753="","",IF(BD!AN3753&lt;BD!AL3753,"ABAIXO DA META","DENTRO DA META"))</f>
      </c>
      <c r="AT3753" s="91" t="str">
        <f>IF(BD!AJ3753="","EM ANÁLISE",IF(BD!AP3753&gt;=BD!AN3753,"GO", "NO GO"))</f>
        <v>EM ANÁLISE</v>
      </c>
      <c r="AU3753" s="97">
        <f>IF(AN3753="","",+BD!$AN3753-AJ3753)</f>
      </c>
      <c r="AV3753" s="98"/>
      <c r="AW3753" s="90">
        <f>BD!P3753*BD!AC3753</f>
        <v>0</v>
      </c>
      <c r="AX3753" s="90">
        <f>BD!V3753*BD!AC3753</f>
        <v>0</v>
      </c>
      <c r="AY3753" s="90">
        <f>IF(BD!AN3753="","",BD!AN3753*BD!AC3753)</f>
      </c>
      <c r="AZ3753" s="75" t="s">
        <v>123</v>
      </c>
      <c r="BA3753" s="75" t="s">
        <v>124</v>
      </c>
      <c r="BB3753" s="75">
        <v>1</v>
      </c>
      <c r="BC3753" s="75" t="s">
        <v>125</v>
      </c>
      <c r="BD3753" s="104"/>
      <c r="BE3753" s="104"/>
      <c r="BF3753" s="101"/>
      <c r="BG3753" s="101"/>
      <c r="BH3753" s="101"/>
      <c r="BI3753" s="101"/>
      <c r="BJ3753" s="101"/>
      <c r="BK3753" s="101"/>
      <c r="BL3753" s="101"/>
      <c r="BM3753" s="101"/>
      <c r="BN3753" s="101"/>
      <c r="BO3753" s="103"/>
      <c r="BP3753" s="101"/>
      <c r="BQ3753" s="101"/>
      <c r="BR3753" s="101"/>
      <c r="BS3753" s="101"/>
      <c r="BT3753" s="101"/>
      <c r="BU3753" s="101"/>
      <c r="BV3753" s="101"/>
      <c r="BW3753" s="101"/>
      <c r="BX3753" s="101"/>
      <c r="BY3753" s="101"/>
      <c r="BZ3753" s="101"/>
      <c r="CA3753" s="101"/>
      <c r="CB3753" s="101"/>
      <c r="CC3753" s="101"/>
      <c r="CD3753" s="101"/>
      <c r="CE3753" s="101"/>
      <c r="CF3753" s="101"/>
      <c r="CG3753" s="37" t="e">
        <f>VLOOKUP(Table_1[[#This Row],[EAN]],'[1]Planilha1'!$E:$R,13,0)</f>
        <v>#N/A</v>
      </c>
    </row>
    <row r="3754" ht="15" hidden="1">
      <c r="A3754" s="7"/>
      <c r="B3754" s="75" t="s">
        <v>2735</v>
      </c>
      <c r="C3754" s="75">
        <v>223139</v>
      </c>
      <c r="D3754" s="75">
        <v>12432495</v>
      </c>
      <c r="E3754" s="85">
        <v>7891000299098</v>
      </c>
      <c r="F3754" s="86" t="s">
        <v>4285</v>
      </c>
      <c r="G3754" s="75" t="s">
        <v>21</v>
      </c>
      <c r="H3754" s="75">
        <v>470</v>
      </c>
      <c r="I3754" s="87" t="s">
        <v>3887</v>
      </c>
      <c r="J3754" s="75" t="s">
        <v>4129</v>
      </c>
      <c r="K3754" s="88" t="s">
        <v>84</v>
      </c>
      <c r="L3754" s="88">
        <v>3</v>
      </c>
      <c r="M3754" s="88">
        <v>0</v>
      </c>
      <c r="N3754" s="75" t="s">
        <v>85</v>
      </c>
      <c r="O3754" s="75" t="s">
        <v>122</v>
      </c>
      <c r="P3754" s="106">
        <v>18.43</v>
      </c>
      <c r="Q3754" s="90">
        <f>(17/100+7.6/100+1.65/100)*P3754</f>
        <v>4.837875</v>
      </c>
      <c r="R3754" s="104"/>
      <c r="S3754" s="104"/>
      <c r="T3754" s="104"/>
      <c r="U3754" s="104"/>
      <c r="V3754" s="90">
        <f>+P3754-Q3754+R3754+S3754+T3754+U3754</f>
        <v>13.592125</v>
      </c>
      <c r="W3754" s="91">
        <f>(1.02/100)</f>
        <v>1.02E-2</v>
      </c>
      <c r="X3754" s="91">
        <v>4.8E-3</v>
      </c>
      <c r="Y3754" s="91">
        <v>0.17</v>
      </c>
      <c r="Z3754" s="91">
        <v>1.65E-2</v>
      </c>
      <c r="AA3754" s="91">
        <v>7.6E-2</v>
      </c>
      <c r="AB3754" s="91">
        <f>SUM(W3754:AA3754)</f>
        <v>0.2775</v>
      </c>
      <c r="AC3754" s="75">
        <v>12</v>
      </c>
      <c r="AD3754" s="92">
        <f>IF(AL3754="","",+AC3754*AL3754)</f>
        <v>415.555414012739</v>
      </c>
      <c r="AE3754" s="93">
        <f>IF(AL3754="","",+AL3754*AB3754)</f>
        <v>9.60971894904459</v>
      </c>
      <c r="AF3754" s="92">
        <f>IF(AL3754="","",+AL3754-AE3754)</f>
        <v>25.019898885350322</v>
      </c>
      <c r="AG3754" s="93">
        <f>+V3754</f>
        <v>13.592125</v>
      </c>
      <c r="AH3754" s="92">
        <f>IF(AF3754="","",+AF3754-AG3754)</f>
        <v>11.427773885350323</v>
      </c>
      <c r="AI3754" s="92">
        <f>IF(AH3754="","",+AH3754*AC3754)</f>
        <v>137.1332866242039</v>
      </c>
      <c r="AJ3754" s="93">
        <v>20.9</v>
      </c>
      <c r="AK3754" s="94">
        <v>0.33</v>
      </c>
      <c r="AL3754" s="93">
        <f>IF(V3754=0,"",V3754/(1-AB3754-AK3754))</f>
        <v>34.629617834394914</v>
      </c>
      <c r="AM3754" s="95">
        <v>0.33</v>
      </c>
      <c r="AN3754" s="93">
        <f>IF(V3754=0,"",V3754/(1-AB3754-AM3754))</f>
        <v>34.629617834394914</v>
      </c>
      <c r="AO3754" s="96">
        <v>1.2</v>
      </c>
      <c r="AP3754" s="93">
        <f>IF(BD!AJ3754="","",BD!AJ3754*BD!AO3754)</f>
        <v>25.08</v>
      </c>
      <c r="AQ3754" s="91">
        <f>BD!AM3754/BD!AK3754-1</f>
        <v>0</v>
      </c>
      <c r="AR3754" s="91">
        <f>IF(BD!AN3754="","",IF(BD!AJ3754="","",BD!AN3754/BD!AJ3754-1))</f>
        <v>0.6569195136074122</v>
      </c>
      <c r="AS3754" s="91" t="str">
        <f>IF(BD!AN3754="","",IF(BD!AN3754&lt;BD!AL3754,"ABAIXO DA META","DENTRO DA META"))</f>
        <v>DENTRO DA META</v>
      </c>
      <c r="AT3754" s="91" t="str">
        <f>IF(BD!AJ3754="","EM ANÁLISE",IF(BD!AP3754&gt;=BD!AN3754,"GO", "NO GO"))</f>
        <v>NO GO</v>
      </c>
      <c r="AU3754" s="97">
        <f>IF(AN3754="","",+BD!$AN3754-AJ3754)</f>
        <v>13.729617834394915</v>
      </c>
      <c r="AV3754" s="98"/>
      <c r="AW3754" s="90">
        <f>BD!P3754*BD!AC3754</f>
        <v>221.16</v>
      </c>
      <c r="AX3754" s="90">
        <f>BD!V3754*BD!AC3754</f>
        <v>163.1055</v>
      </c>
      <c r="AY3754" s="90">
        <f>IF(BD!AN3754="","",BD!AN3754*BD!AC3754)</f>
        <v>415.555414012739</v>
      </c>
      <c r="AZ3754" s="75" t="s">
        <v>5272</v>
      </c>
      <c r="BA3754" s="75" t="s">
        <v>124</v>
      </c>
      <c r="BB3754" s="75">
        <v>1</v>
      </c>
      <c r="BC3754" s="75" t="s">
        <v>125</v>
      </c>
      <c r="BD3754" s="99" t="s">
        <v>5257</v>
      </c>
      <c r="BE3754" s="100" t="s">
        <v>4</v>
      </c>
      <c r="BF3754" s="100" t="s">
        <v>4</v>
      </c>
      <c r="BG3754" s="99" t="s">
        <v>5258</v>
      </c>
      <c r="BH3754" s="101"/>
      <c r="BI3754" s="101"/>
      <c r="BJ3754" s="101"/>
      <c r="BK3754" s="101"/>
      <c r="BL3754" s="101"/>
      <c r="BM3754" s="101"/>
      <c r="BN3754" s="101"/>
      <c r="BO3754" s="103"/>
      <c r="BP3754" s="99">
        <v>140.622</v>
      </c>
      <c r="BQ3754" s="99">
        <v>121</v>
      </c>
      <c r="BR3754" s="101"/>
      <c r="BS3754" s="99" t="s">
        <v>5260</v>
      </c>
      <c r="BT3754" s="99" t="s">
        <v>5261</v>
      </c>
      <c r="BU3754" s="99">
        <v>5102</v>
      </c>
      <c r="BV3754" s="99"/>
      <c r="BW3754" s="99"/>
      <c r="BX3754" s="99"/>
      <c r="BY3754" s="99"/>
      <c r="BZ3754" s="99"/>
      <c r="CA3754" s="99"/>
      <c r="CB3754" s="99"/>
      <c r="CC3754" s="99">
        <v>102</v>
      </c>
      <c r="CD3754" s="99">
        <v>8</v>
      </c>
      <c r="CE3754" s="99">
        <v>8</v>
      </c>
      <c r="CF3754" s="99"/>
      <c r="CG3754" s="37" t="e">
        <f>VLOOKUP(Table_1[[#This Row],[EAN]],'[1]Planilha1'!$E:$R,13,0)</f>
        <v>#N/A</v>
      </c>
    </row>
    <row r="3755" ht="15" hidden="1">
      <c r="A3755" s="7"/>
      <c r="B3755" s="75" t="s">
        <v>2735</v>
      </c>
      <c r="C3755" s="75">
        <v>223140</v>
      </c>
      <c r="D3755" s="75"/>
      <c r="E3755" s="85">
        <v>7891008116670</v>
      </c>
      <c r="F3755" s="86" t="s">
        <v>4286</v>
      </c>
      <c r="G3755" s="75" t="s">
        <v>21</v>
      </c>
      <c r="H3755" s="75">
        <v>980</v>
      </c>
      <c r="I3755" s="87" t="s">
        <v>3069</v>
      </c>
      <c r="J3755" s="75" t="s">
        <v>4172</v>
      </c>
      <c r="K3755" s="88" t="s">
        <v>84</v>
      </c>
      <c r="L3755" s="88">
        <v>56</v>
      </c>
      <c r="M3755" s="88">
        <v>0</v>
      </c>
      <c r="N3755" s="75" t="s">
        <v>85</v>
      </c>
      <c r="O3755" s="75"/>
      <c r="P3755" s="106"/>
      <c r="Q3755" s="90">
        <f>(17/100+7.6/100+1.65/100)*P3755</f>
        <v>0</v>
      </c>
      <c r="R3755" s="104"/>
      <c r="S3755" s="104"/>
      <c r="T3755" s="104"/>
      <c r="U3755" s="104"/>
      <c r="V3755" s="90">
        <f>+P3755-Q3755+R3755+S3755+T3755+U3755</f>
        <v>0</v>
      </c>
      <c r="W3755" s="91">
        <f>(1.02/100)</f>
        <v>1.02E-2</v>
      </c>
      <c r="X3755" s="91">
        <v>4.8E-3</v>
      </c>
      <c r="Y3755" s="91">
        <v>0.17</v>
      </c>
      <c r="Z3755" s="91">
        <v>1.65E-2</v>
      </c>
      <c r="AA3755" s="91">
        <v>7.6E-2</v>
      </c>
      <c r="AB3755" s="91">
        <f>SUM(W3755:AA3755)</f>
        <v>0.2775</v>
      </c>
      <c r="AC3755" s="75">
        <v>12</v>
      </c>
      <c r="AD3755" s="92">
        <f>IF(AL3755="","",+AC3755*AL3755)</f>
      </c>
      <c r="AE3755" s="93">
        <f>IF(AL3755="","",+AL3755*AB3755)</f>
      </c>
      <c r="AF3755" s="92">
        <f>IF(AL3755="","",+AL3755-AE3755)</f>
      </c>
      <c r="AG3755" s="93">
        <f>+V3755</f>
        <v>0</v>
      </c>
      <c r="AH3755" s="92">
        <f>IF(AF3755="","",+AF3755-AG3755)</f>
      </c>
      <c r="AI3755" s="92">
        <f>IF(AH3755="","",+AH3755*AC3755)</f>
      </c>
      <c r="AJ3755" s="93"/>
      <c r="AK3755" s="94">
        <v>0.33</v>
      </c>
      <c r="AL3755" s="93">
        <f>IF(V3755=0,"",V3755/(1-AB3755-AK3755))</f>
      </c>
      <c r="AM3755" s="95">
        <v>0.33</v>
      </c>
      <c r="AN3755" s="93">
        <f>IF(V3755=0,"",V3755/(1-AB3755-AM3755))</f>
      </c>
      <c r="AO3755" s="96">
        <v>1.2</v>
      </c>
      <c r="AP3755" s="93">
        <f>IF(BD!AJ3755="","",BD!AJ3755*BD!AO3755)</f>
      </c>
      <c r="AQ3755" s="91">
        <f>BD!AM3755/BD!AK3755-1</f>
        <v>0</v>
      </c>
      <c r="AR3755" s="91">
        <f>IF(BD!AN3755="","",IF(BD!AJ3755="","",BD!AN3755/BD!AJ3755-1))</f>
      </c>
      <c r="AS3755" s="91">
        <f>IF(BD!AN3755="","",IF(BD!AN3755&lt;BD!AL3755,"ABAIXO DA META","DENTRO DA META"))</f>
      </c>
      <c r="AT3755" s="91" t="str">
        <f>IF(BD!AJ3755="","EM ANÁLISE",IF(BD!AP3755&gt;=BD!AN3755,"GO", "NO GO"))</f>
        <v>EM ANÁLISE</v>
      </c>
      <c r="AU3755" s="97">
        <f>IF(AN3755="","",+BD!$AN3755-AJ3755)</f>
      </c>
      <c r="AV3755" s="98"/>
      <c r="AW3755" s="90">
        <f>BD!P3755*BD!AC3755</f>
        <v>0</v>
      </c>
      <c r="AX3755" s="90">
        <f>BD!V3755*BD!AC3755</f>
        <v>0</v>
      </c>
      <c r="AY3755" s="90">
        <f>IF(BD!AN3755="","",BD!AN3755*BD!AC3755)</f>
      </c>
      <c r="AZ3755" s="75" t="s">
        <v>123</v>
      </c>
      <c r="BA3755" s="75" t="s">
        <v>124</v>
      </c>
      <c r="BB3755" s="75">
        <v>1</v>
      </c>
      <c r="BC3755" s="75" t="s">
        <v>125</v>
      </c>
      <c r="BD3755" s="104"/>
      <c r="BE3755" s="104"/>
      <c r="BF3755" s="101"/>
      <c r="BG3755" s="101"/>
      <c r="BH3755" s="101"/>
      <c r="BI3755" s="101"/>
      <c r="BJ3755" s="101"/>
      <c r="BK3755" s="101"/>
      <c r="BL3755" s="101"/>
      <c r="BM3755" s="101"/>
      <c r="BN3755" s="101"/>
      <c r="BO3755" s="103"/>
      <c r="BP3755" s="101"/>
      <c r="BQ3755" s="101"/>
      <c r="BR3755" s="101"/>
      <c r="BS3755" s="101"/>
      <c r="BT3755" s="101"/>
      <c r="BU3755" s="101"/>
      <c r="BV3755" s="101"/>
      <c r="BW3755" s="101"/>
      <c r="BX3755" s="101"/>
      <c r="BY3755" s="101"/>
      <c r="BZ3755" s="101"/>
      <c r="CA3755" s="101"/>
      <c r="CB3755" s="101"/>
      <c r="CC3755" s="101"/>
      <c r="CD3755" s="101"/>
      <c r="CE3755" s="101"/>
      <c r="CF3755" s="101"/>
      <c r="CG3755" s="37" t="e">
        <f>VLOOKUP(Table_1[[#This Row],[EAN]],'[1]Planilha1'!$E:$R,13,0)</f>
        <v>#N/A</v>
      </c>
    </row>
    <row r="3756" ht="15" hidden="1">
      <c r="A3756" s="7"/>
      <c r="B3756" s="75" t="s">
        <v>2735</v>
      </c>
      <c r="C3756" s="75">
        <v>223141</v>
      </c>
      <c r="D3756" s="75">
        <v>12473018</v>
      </c>
      <c r="E3756" s="85">
        <v>7891008119831</v>
      </c>
      <c r="F3756" s="86" t="s">
        <v>4287</v>
      </c>
      <c r="G3756" s="75" t="s">
        <v>21</v>
      </c>
      <c r="H3756" s="75">
        <v>980</v>
      </c>
      <c r="I3756" s="87" t="s">
        <v>3069</v>
      </c>
      <c r="J3756" s="75" t="s">
        <v>4172</v>
      </c>
      <c r="K3756" s="88" t="s">
        <v>84</v>
      </c>
      <c r="L3756" s="88">
        <v>120</v>
      </c>
      <c r="M3756" s="88">
        <v>0</v>
      </c>
      <c r="N3756" s="75" t="s">
        <v>85</v>
      </c>
      <c r="O3756" s="75" t="s">
        <v>122</v>
      </c>
      <c r="P3756" s="106"/>
      <c r="Q3756" s="90">
        <f>(17/100+7.6/100+1.65/100)*P3756</f>
        <v>0</v>
      </c>
      <c r="R3756" s="104"/>
      <c r="S3756" s="104"/>
      <c r="T3756" s="104"/>
      <c r="U3756" s="104"/>
      <c r="V3756" s="90">
        <f>+P3756-Q3756+R3756+S3756+T3756+U3756</f>
        <v>0</v>
      </c>
      <c r="W3756" s="91">
        <f>(1.02/100)</f>
        <v>1.02E-2</v>
      </c>
      <c r="X3756" s="91">
        <v>4.8E-3</v>
      </c>
      <c r="Y3756" s="91">
        <v>0.17</v>
      </c>
      <c r="Z3756" s="91">
        <v>1.65E-2</v>
      </c>
      <c r="AA3756" s="91">
        <v>7.6E-2</v>
      </c>
      <c r="AB3756" s="91">
        <f>SUM(W3756:AA3756)</f>
        <v>0.2775</v>
      </c>
      <c r="AC3756" s="75">
        <v>12</v>
      </c>
      <c r="AD3756" s="92">
        <f>IF(AL3756="","",+AC3756*AL3756)</f>
      </c>
      <c r="AE3756" s="93">
        <f>IF(AL3756="","",+AL3756*AB3756)</f>
      </c>
      <c r="AF3756" s="92">
        <f>IF(AL3756="","",+AL3756-AE3756)</f>
      </c>
      <c r="AG3756" s="93">
        <f>+V3756</f>
        <v>0</v>
      </c>
      <c r="AH3756" s="92">
        <f>IF(AF3756="","",+AF3756-AG3756)</f>
      </c>
      <c r="AI3756" s="92">
        <f>IF(AH3756="","",+AH3756*AC3756)</f>
      </c>
      <c r="AJ3756" s="93">
        <v>7.2</v>
      </c>
      <c r="AK3756" s="94">
        <v>0.33</v>
      </c>
      <c r="AL3756" s="93">
        <f>IF(V3756=0,"",V3756/(1-AB3756-AK3756))</f>
      </c>
      <c r="AM3756" s="95">
        <v>0.33</v>
      </c>
      <c r="AN3756" s="93">
        <f>IF(V3756=0,"",V3756/(1-AB3756-AM3756))</f>
      </c>
      <c r="AO3756" s="96">
        <v>1.2</v>
      </c>
      <c r="AP3756" s="93">
        <f>IF(BD!AJ3756="","",BD!AJ3756*BD!AO3756)</f>
        <v>8.64</v>
      </c>
      <c r="AQ3756" s="91">
        <f>BD!AM3756/BD!AK3756-1</f>
        <v>0</v>
      </c>
      <c r="AR3756" s="91">
        <f>IF(BD!AN3756="","",IF(BD!AJ3756="","",BD!AN3756/BD!AJ3756-1))</f>
      </c>
      <c r="AS3756" s="91">
        <f>IF(BD!AN3756="","",IF(BD!AN3756&lt;BD!AL3756,"ABAIXO DA META","DENTRO DA META"))</f>
      </c>
      <c r="AT3756" s="91" t="str">
        <f>IF(BD!AJ3756="","EM ANÁLISE",IF(BD!AP3756&gt;=BD!AN3756,"GO", "NO GO"))</f>
        <v>NO GO</v>
      </c>
      <c r="AU3756" s="97">
        <f>IF(AN3756="","",+BD!$AN3756-AJ3756)</f>
      </c>
      <c r="AV3756" s="98"/>
      <c r="AW3756" s="90">
        <f>BD!P3756*BD!AC3756</f>
        <v>0</v>
      </c>
      <c r="AX3756" s="90">
        <f>BD!V3756*BD!AC3756</f>
        <v>0</v>
      </c>
      <c r="AY3756" s="90">
        <f>IF(BD!AN3756="","",BD!AN3756*BD!AC3756)</f>
      </c>
      <c r="AZ3756" s="75" t="s">
        <v>123</v>
      </c>
      <c r="BA3756" s="75" t="s">
        <v>124</v>
      </c>
      <c r="BB3756" s="75">
        <v>1</v>
      </c>
      <c r="BC3756" s="75" t="s">
        <v>125</v>
      </c>
      <c r="BD3756" s="104"/>
      <c r="BE3756" s="104"/>
      <c r="BF3756" s="101"/>
      <c r="BG3756" s="101"/>
      <c r="BH3756" s="101"/>
      <c r="BI3756" s="101"/>
      <c r="BJ3756" s="101"/>
      <c r="BK3756" s="101"/>
      <c r="BL3756" s="101"/>
      <c r="BM3756" s="101"/>
      <c r="BN3756" s="101"/>
      <c r="BO3756" s="103"/>
      <c r="BP3756" s="101"/>
      <c r="BQ3756" s="101"/>
      <c r="BR3756" s="101"/>
      <c r="BS3756" s="101"/>
      <c r="BT3756" s="101"/>
      <c r="BU3756" s="101"/>
      <c r="BV3756" s="101"/>
      <c r="BW3756" s="101"/>
      <c r="BX3756" s="101"/>
      <c r="BY3756" s="101"/>
      <c r="BZ3756" s="101"/>
      <c r="CA3756" s="101"/>
      <c r="CB3756" s="101"/>
      <c r="CC3756" s="101"/>
      <c r="CD3756" s="101"/>
      <c r="CE3756" s="101"/>
      <c r="CF3756" s="101"/>
      <c r="CG3756" s="37" t="e">
        <f>VLOOKUP(Table_1[[#This Row],[EAN]],'[1]Planilha1'!$E:$R,13,0)</f>
        <v>#N/A</v>
      </c>
    </row>
    <row r="3757" ht="15" hidden="1">
      <c r="A3757" s="7"/>
      <c r="B3757" s="75" t="s">
        <v>2735</v>
      </c>
      <c r="C3757" s="75">
        <v>223142</v>
      </c>
      <c r="D3757" s="75">
        <v>12454381</v>
      </c>
      <c r="E3757" s="85">
        <v>7891008116540</v>
      </c>
      <c r="F3757" s="86" t="s">
        <v>4288</v>
      </c>
      <c r="G3757" s="75" t="s">
        <v>21</v>
      </c>
      <c r="H3757" s="75">
        <v>980</v>
      </c>
      <c r="I3757" s="87" t="s">
        <v>3069</v>
      </c>
      <c r="J3757" s="75" t="s">
        <v>4172</v>
      </c>
      <c r="K3757" s="88" t="s">
        <v>84</v>
      </c>
      <c r="L3757" s="88">
        <v>120</v>
      </c>
      <c r="M3757" s="88">
        <v>0</v>
      </c>
      <c r="N3757" s="75" t="s">
        <v>85</v>
      </c>
      <c r="O3757" s="75" t="s">
        <v>122</v>
      </c>
      <c r="P3757" s="106">
        <v>4.746166666666666</v>
      </c>
      <c r="Q3757" s="90">
        <f>(17/100+7.6/100+1.65/100)*P3757</f>
        <v>1.24586875</v>
      </c>
      <c r="R3757" s="104"/>
      <c r="S3757" s="104"/>
      <c r="T3757" s="104"/>
      <c r="U3757" s="104"/>
      <c r="V3757" s="90">
        <f>+P3757-Q3757+R3757+S3757+T3757+U3757</f>
        <v>3.5002979166666663</v>
      </c>
      <c r="W3757" s="91">
        <f>(1.02/100)</f>
        <v>1.02E-2</v>
      </c>
      <c r="X3757" s="91">
        <v>4.8E-3</v>
      </c>
      <c r="Y3757" s="91">
        <v>0.17</v>
      </c>
      <c r="Z3757" s="91">
        <v>1.65E-2</v>
      </c>
      <c r="AA3757" s="91">
        <v>7.6E-2</v>
      </c>
      <c r="AB3757" s="91">
        <f>SUM(W3757:AA3757)</f>
        <v>0.2775</v>
      </c>
      <c r="AC3757" s="75">
        <v>12</v>
      </c>
      <c r="AD3757" s="92">
        <f>IF(AL3757="","",+AC3757*AL3757)</f>
        <v>107.0154777070064</v>
      </c>
      <c r="AE3757" s="93">
        <f>IF(AL3757="","",+AL3757*AB3757)</f>
        <v>2.474732921974523</v>
      </c>
      <c r="AF3757" s="92">
        <f>IF(AL3757="","",+AL3757-AE3757)</f>
        <v>6.443223553609343</v>
      </c>
      <c r="AG3757" s="93">
        <f>+V3757</f>
        <v>3.5002979166666663</v>
      </c>
      <c r="AH3757" s="92">
        <f>IF(AF3757="","",+AF3757-AG3757)</f>
        <v>2.9429256369426766</v>
      </c>
      <c r="AI3757" s="92">
        <f>IF(AH3757="","",+AH3757*AC3757)</f>
        <v>35.31510764331212</v>
      </c>
      <c r="AJ3757" s="93">
        <v>7.2</v>
      </c>
      <c r="AK3757" s="94">
        <v>0.33</v>
      </c>
      <c r="AL3757" s="93">
        <f>IF(V3757=0,"",V3757/(1-AB3757-AK3757))</f>
        <v>8.917956475583866</v>
      </c>
      <c r="AM3757" s="95">
        <v>0.33</v>
      </c>
      <c r="AN3757" s="93">
        <f>IF(V3757=0,"",V3757/(1-AB3757-AM3757))</f>
        <v>8.917956475583866</v>
      </c>
      <c r="AO3757" s="96">
        <v>1.2</v>
      </c>
      <c r="AP3757" s="93">
        <f>IF(BD!AJ3757="","",BD!AJ3757*BD!AO3757)</f>
        <v>8.64</v>
      </c>
      <c r="AQ3757" s="91">
        <f>BD!AM3757/BD!AK3757-1</f>
        <v>0</v>
      </c>
      <c r="AR3757" s="91">
        <f>IF(BD!AN3757="","",IF(BD!AJ3757="","",BD!AN3757/BD!AJ3757-1))</f>
        <v>0.23860506605331477</v>
      </c>
      <c r="AS3757" s="91" t="str">
        <f>IF(BD!AN3757="","",IF(BD!AN3757&lt;BD!AL3757,"ABAIXO DA META","DENTRO DA META"))</f>
        <v>DENTRO DA META</v>
      </c>
      <c r="AT3757" s="91" t="str">
        <f>IF(BD!AJ3757="","EM ANÁLISE",IF(BD!AP3757&gt;=BD!AN3757,"GO", "NO GO"))</f>
        <v>NO GO</v>
      </c>
      <c r="AU3757" s="97">
        <f>IF(AN3757="","",+BD!$AN3757-AJ3757)</f>
        <v>1.7179564755838657</v>
      </c>
      <c r="AV3757" s="98"/>
      <c r="AW3757" s="90">
        <f>BD!P3757*BD!AC3757</f>
        <v>56.95399999999999</v>
      </c>
      <c r="AX3757" s="90">
        <f>BD!V3757*BD!AC3757</f>
        <v>42.003575</v>
      </c>
      <c r="AY3757" s="90">
        <f>IF(BD!AN3757="","",BD!AN3757*BD!AC3757)</f>
        <v>107.0154777070064</v>
      </c>
      <c r="AZ3757" s="75" t="s">
        <v>5272</v>
      </c>
      <c r="BA3757" s="75" t="s">
        <v>124</v>
      </c>
      <c r="BB3757" s="75">
        <v>1</v>
      </c>
      <c r="BC3757" s="75" t="s">
        <v>125</v>
      </c>
      <c r="BD3757" s="99" t="s">
        <v>5257</v>
      </c>
      <c r="BE3757" s="100" t="s">
        <v>4</v>
      </c>
      <c r="BF3757" s="100" t="s">
        <v>4</v>
      </c>
      <c r="BG3757" s="99" t="s">
        <v>5258</v>
      </c>
      <c r="BH3757" s="101"/>
      <c r="BI3757" s="101"/>
      <c r="BJ3757" s="101"/>
      <c r="BK3757" s="101"/>
      <c r="BL3757" s="101"/>
      <c r="BM3757" s="101"/>
      <c r="BN3757" s="101"/>
      <c r="BO3757" s="103"/>
      <c r="BP3757" s="99">
        <v>140.622</v>
      </c>
      <c r="BQ3757" s="99">
        <v>121</v>
      </c>
      <c r="BR3757" s="101"/>
      <c r="BS3757" s="99" t="s">
        <v>5260</v>
      </c>
      <c r="BT3757" s="99" t="s">
        <v>5261</v>
      </c>
      <c r="BU3757" s="99">
        <v>5102</v>
      </c>
      <c r="BV3757" s="99"/>
      <c r="BW3757" s="99"/>
      <c r="BX3757" s="99"/>
      <c r="BY3757" s="99"/>
      <c r="BZ3757" s="99"/>
      <c r="CA3757" s="99"/>
      <c r="CB3757" s="99"/>
      <c r="CC3757" s="99">
        <v>102</v>
      </c>
      <c r="CD3757" s="99">
        <v>8</v>
      </c>
      <c r="CE3757" s="99">
        <v>8</v>
      </c>
      <c r="CF3757" s="99"/>
      <c r="CG3757" s="37" t="e">
        <f>VLOOKUP(Table_1[[#This Row],[EAN]],'[1]Planilha1'!$E:$R,13,0)</f>
        <v>#N/A</v>
      </c>
    </row>
    <row r="3758" ht="15" hidden="1">
      <c r="A3758" s="7"/>
      <c r="B3758" s="75" t="s">
        <v>2735</v>
      </c>
      <c r="C3758" s="75">
        <v>223143</v>
      </c>
      <c r="D3758" s="75"/>
      <c r="E3758" s="85">
        <v>7891008119787</v>
      </c>
      <c r="F3758" s="86" t="s">
        <v>4289</v>
      </c>
      <c r="G3758" s="75" t="s">
        <v>21</v>
      </c>
      <c r="H3758" s="75">
        <v>980</v>
      </c>
      <c r="I3758" s="87" t="s">
        <v>3069</v>
      </c>
      <c r="J3758" s="75" t="s">
        <v>4172</v>
      </c>
      <c r="K3758" s="88" t="s">
        <v>84</v>
      </c>
      <c r="L3758" s="88">
        <v>120</v>
      </c>
      <c r="M3758" s="88">
        <v>0</v>
      </c>
      <c r="N3758" s="75" t="s">
        <v>85</v>
      </c>
      <c r="O3758" s="75"/>
      <c r="P3758" s="106"/>
      <c r="Q3758" s="90">
        <f>(17/100+7.6/100+1.65/100)*P3758</f>
        <v>0</v>
      </c>
      <c r="R3758" s="104"/>
      <c r="S3758" s="104"/>
      <c r="T3758" s="104"/>
      <c r="U3758" s="104"/>
      <c r="V3758" s="90">
        <f>+P3758-Q3758+R3758+S3758+T3758+U3758</f>
        <v>0</v>
      </c>
      <c r="W3758" s="91">
        <f>(1.02/100)</f>
        <v>1.02E-2</v>
      </c>
      <c r="X3758" s="91">
        <v>4.8E-3</v>
      </c>
      <c r="Y3758" s="91">
        <v>0.17</v>
      </c>
      <c r="Z3758" s="91">
        <v>1.65E-2</v>
      </c>
      <c r="AA3758" s="91">
        <v>7.6E-2</v>
      </c>
      <c r="AB3758" s="91">
        <f>SUM(W3758:AA3758)</f>
        <v>0.2775</v>
      </c>
      <c r="AC3758" s="75">
        <v>12</v>
      </c>
      <c r="AD3758" s="92">
        <f>IF(AL3758="","",+AC3758*AL3758)</f>
      </c>
      <c r="AE3758" s="93">
        <f>IF(AL3758="","",+AL3758*AB3758)</f>
      </c>
      <c r="AF3758" s="92">
        <f>IF(AL3758="","",+AL3758-AE3758)</f>
      </c>
      <c r="AG3758" s="93">
        <f>+V3758</f>
        <v>0</v>
      </c>
      <c r="AH3758" s="92">
        <f>IF(AF3758="","",+AF3758-AG3758)</f>
      </c>
      <c r="AI3758" s="92">
        <f>IF(AH3758="","",+AH3758*AC3758)</f>
      </c>
      <c r="AJ3758" s="93"/>
      <c r="AK3758" s="94">
        <v>0.33</v>
      </c>
      <c r="AL3758" s="93">
        <f>IF(V3758=0,"",V3758/(1-AB3758-AK3758))</f>
      </c>
      <c r="AM3758" s="95">
        <v>0.33</v>
      </c>
      <c r="AN3758" s="93">
        <f>IF(V3758=0,"",V3758/(1-AB3758-AM3758))</f>
      </c>
      <c r="AO3758" s="96">
        <v>1.2</v>
      </c>
      <c r="AP3758" s="93">
        <f>IF(BD!AJ3758="","",BD!AJ3758*BD!AO3758)</f>
      </c>
      <c r="AQ3758" s="91">
        <f>BD!AM3758/BD!AK3758-1</f>
        <v>0</v>
      </c>
      <c r="AR3758" s="91">
        <f>IF(BD!AN3758="","",IF(BD!AJ3758="","",BD!AN3758/BD!AJ3758-1))</f>
      </c>
      <c r="AS3758" s="91">
        <f>IF(BD!AN3758="","",IF(BD!AN3758&lt;BD!AL3758,"ABAIXO DA META","DENTRO DA META"))</f>
      </c>
      <c r="AT3758" s="91" t="str">
        <f>IF(BD!AJ3758="","EM ANÁLISE",IF(BD!AP3758&gt;=BD!AN3758,"GO", "NO GO"))</f>
        <v>EM ANÁLISE</v>
      </c>
      <c r="AU3758" s="97">
        <f>IF(AN3758="","",+BD!$AN3758-AJ3758)</f>
      </c>
      <c r="AV3758" s="98"/>
      <c r="AW3758" s="90">
        <f>BD!P3758*BD!AC3758</f>
        <v>0</v>
      </c>
      <c r="AX3758" s="90">
        <f>BD!V3758*BD!AC3758</f>
        <v>0</v>
      </c>
      <c r="AY3758" s="90">
        <f>IF(BD!AN3758="","",BD!AN3758*BD!AC3758)</f>
      </c>
      <c r="AZ3758" s="75" t="s">
        <v>123</v>
      </c>
      <c r="BA3758" s="75" t="s">
        <v>124</v>
      </c>
      <c r="BB3758" s="75">
        <v>1</v>
      </c>
      <c r="BC3758" s="75" t="s">
        <v>125</v>
      </c>
      <c r="BD3758" s="104"/>
      <c r="BE3758" s="104"/>
      <c r="BF3758" s="101"/>
      <c r="BG3758" s="101"/>
      <c r="BH3758" s="101"/>
      <c r="BI3758" s="101"/>
      <c r="BJ3758" s="101"/>
      <c r="BK3758" s="101"/>
      <c r="BL3758" s="101"/>
      <c r="BM3758" s="101"/>
      <c r="BN3758" s="101"/>
      <c r="BO3758" s="103"/>
      <c r="BP3758" s="101"/>
      <c r="BQ3758" s="101"/>
      <c r="BR3758" s="101"/>
      <c r="BS3758" s="101"/>
      <c r="BT3758" s="101"/>
      <c r="BU3758" s="101"/>
      <c r="BV3758" s="101"/>
      <c r="BW3758" s="101"/>
      <c r="BX3758" s="101"/>
      <c r="BY3758" s="101"/>
      <c r="BZ3758" s="101"/>
      <c r="CA3758" s="101"/>
      <c r="CB3758" s="101"/>
      <c r="CC3758" s="101"/>
      <c r="CD3758" s="101"/>
      <c r="CE3758" s="101"/>
      <c r="CF3758" s="101"/>
      <c r="CG3758" s="37" t="e">
        <f>VLOOKUP(Table_1[[#This Row],[EAN]],'[1]Planilha1'!$E:$R,13,0)</f>
        <v>#N/A</v>
      </c>
    </row>
    <row r="3759" ht="15" hidden="1">
      <c r="A3759" s="7"/>
      <c r="B3759" s="75" t="s">
        <v>2735</v>
      </c>
      <c r="C3759" s="75">
        <v>223144</v>
      </c>
      <c r="D3759" s="75">
        <v>12248827</v>
      </c>
      <c r="E3759" s="85">
        <v>7891008188271</v>
      </c>
      <c r="F3759" s="86" t="s">
        <v>4290</v>
      </c>
      <c r="G3759" s="75" t="s">
        <v>21</v>
      </c>
      <c r="H3759" s="75">
        <v>980</v>
      </c>
      <c r="I3759" s="87" t="s">
        <v>3069</v>
      </c>
      <c r="J3759" s="75" t="s">
        <v>4172</v>
      </c>
      <c r="K3759" s="88" t="s">
        <v>84</v>
      </c>
      <c r="L3759" s="88">
        <v>120</v>
      </c>
      <c r="M3759" s="88">
        <v>0</v>
      </c>
      <c r="N3759" s="75" t="s">
        <v>85</v>
      </c>
      <c r="O3759" s="75" t="s">
        <v>122</v>
      </c>
      <c r="P3759" s="106">
        <v>3.499</v>
      </c>
      <c r="Q3759" s="90">
        <f>(17/100+7.6/100+1.65/100)*P3759</f>
        <v>0.9184875000000001</v>
      </c>
      <c r="R3759" s="104"/>
      <c r="S3759" s="104"/>
      <c r="T3759" s="104"/>
      <c r="U3759" s="104"/>
      <c r="V3759" s="90">
        <f>+P3759-Q3759+R3759+S3759+T3759+U3759</f>
        <v>2.5805125</v>
      </c>
      <c r="W3759" s="91">
        <f>(1.02/100)</f>
        <v>1.02E-2</v>
      </c>
      <c r="X3759" s="91">
        <v>4.8E-3</v>
      </c>
      <c r="Y3759" s="91">
        <v>0.17</v>
      </c>
      <c r="Z3759" s="91">
        <v>1.65E-2</v>
      </c>
      <c r="AA3759" s="91">
        <v>7.6E-2</v>
      </c>
      <c r="AB3759" s="91">
        <f>SUM(W3759:AA3759)</f>
        <v>0.2775</v>
      </c>
      <c r="AC3759" s="75">
        <v>12</v>
      </c>
      <c r="AD3759" s="92">
        <f>IF(AL3759="","",+AC3759*AL3759)</f>
        <v>78.89464968152869</v>
      </c>
      <c r="AE3759" s="93">
        <f>IF(AL3759="","",+AL3759*AB3759)</f>
        <v>1.8244387738853511</v>
      </c>
      <c r="AF3759" s="92">
        <f>IF(AL3759="","",+AL3759-AE3759)</f>
        <v>4.7501153662420394</v>
      </c>
      <c r="AG3759" s="93">
        <f>+V3759</f>
        <v>2.5805125</v>
      </c>
      <c r="AH3759" s="92">
        <f>IF(AF3759="","",+AF3759-AG3759)</f>
        <v>2.1696028662420392</v>
      </c>
      <c r="AI3759" s="92">
        <f>IF(AH3759="","",+AH3759*AC3759)</f>
        <v>26.03523439490447</v>
      </c>
      <c r="AJ3759" s="93">
        <v>6.574554140127391</v>
      </c>
      <c r="AK3759" s="94">
        <v>0.33</v>
      </c>
      <c r="AL3759" s="93">
        <f>IF(V3759=0,"",V3759/(1-AB3759-AK3759))</f>
        <v>6.574554140127391</v>
      </c>
      <c r="AM3759" s="95">
        <v>0.33</v>
      </c>
      <c r="AN3759" s="93">
        <f>IF(V3759=0,"",V3759/(1-AB3759-AM3759))</f>
        <v>6.574554140127391</v>
      </c>
      <c r="AO3759" s="96">
        <v>1.2</v>
      </c>
      <c r="AP3759" s="93">
        <f>IF(BD!AJ3759="","",BD!AJ3759*BD!AO3759)</f>
        <v>7.889464968152868</v>
      </c>
      <c r="AQ3759" s="91">
        <f>BD!AM3759/BD!AK3759-1</f>
        <v>0</v>
      </c>
      <c r="AR3759" s="91">
        <f>IF(BD!AN3759="","",IF(BD!AJ3759="","",BD!AN3759/BD!AJ3759-1))</f>
        <v>0</v>
      </c>
      <c r="AS3759" s="91" t="str">
        <f>IF(BD!AN3759="","",IF(BD!AN3759&lt;BD!AL3759,"ABAIXO DA META","DENTRO DA META"))</f>
        <v>DENTRO DA META</v>
      </c>
      <c r="AT3759" s="91" t="str">
        <f>IF(BD!AJ3759="","EM ANÁLISE",IF(BD!AP3759&gt;=BD!AN3759,"GO", "NO GO"))</f>
        <v>GO</v>
      </c>
      <c r="AU3759" s="97">
        <f>IF(AN3759="","",+BD!$AN3759-AJ3759)</f>
        <v>0</v>
      </c>
      <c r="AV3759" s="98"/>
      <c r="AW3759" s="90">
        <f>BD!P3759*BD!AC3759</f>
        <v>41.988</v>
      </c>
      <c r="AX3759" s="90">
        <f>BD!V3759*BD!AC3759</f>
        <v>30.966150000000003</v>
      </c>
      <c r="AY3759" s="90">
        <f>IF(BD!AN3759="","",BD!AN3759*BD!AC3759)</f>
        <v>78.89464968152869</v>
      </c>
      <c r="AZ3759" s="75" t="s">
        <v>5272</v>
      </c>
      <c r="BA3759" s="75" t="s">
        <v>124</v>
      </c>
      <c r="BB3759" s="75">
        <v>1</v>
      </c>
      <c r="BC3759" s="75" t="s">
        <v>125</v>
      </c>
      <c r="BD3759" s="99" t="s">
        <v>5257</v>
      </c>
      <c r="BE3759" s="100" t="s">
        <v>4</v>
      </c>
      <c r="BF3759" s="100" t="s">
        <v>4</v>
      </c>
      <c r="BG3759" s="99" t="s">
        <v>5258</v>
      </c>
      <c r="BH3759" s="101"/>
      <c r="BI3759" s="101"/>
      <c r="BJ3759" s="101"/>
      <c r="BK3759" s="101"/>
      <c r="BL3759" s="101"/>
      <c r="BM3759" s="101"/>
      <c r="BN3759" s="101"/>
      <c r="BO3759" s="103"/>
      <c r="BP3759" s="99">
        <v>140.622</v>
      </c>
      <c r="BQ3759" s="99">
        <v>121</v>
      </c>
      <c r="BR3759" s="101"/>
      <c r="BS3759" s="99" t="s">
        <v>5260</v>
      </c>
      <c r="BT3759" s="99" t="s">
        <v>5261</v>
      </c>
      <c r="BU3759" s="99">
        <v>5102</v>
      </c>
      <c r="BV3759" s="99"/>
      <c r="BW3759" s="99"/>
      <c r="BX3759" s="99"/>
      <c r="BY3759" s="99"/>
      <c r="BZ3759" s="99"/>
      <c r="CA3759" s="99"/>
      <c r="CB3759" s="99"/>
      <c r="CC3759" s="99">
        <v>102</v>
      </c>
      <c r="CD3759" s="99">
        <v>8</v>
      </c>
      <c r="CE3759" s="99">
        <v>8</v>
      </c>
      <c r="CF3759" s="99"/>
      <c r="CG3759" s="37" t="e">
        <f>VLOOKUP(Table_1[[#This Row],[EAN]],'[1]Planilha1'!$E:$R,13,0)</f>
        <v>#N/A</v>
      </c>
    </row>
    <row r="3760" ht="15" hidden="1">
      <c r="A3760" s="7"/>
      <c r="B3760" s="75" t="s">
        <v>2735</v>
      </c>
      <c r="C3760" s="75">
        <v>223145</v>
      </c>
      <c r="D3760" s="75">
        <v>12248828</v>
      </c>
      <c r="E3760" s="85">
        <v>7891008188288</v>
      </c>
      <c r="F3760" s="86" t="s">
        <v>4291</v>
      </c>
      <c r="G3760" s="75" t="s">
        <v>21</v>
      </c>
      <c r="H3760" s="75">
        <v>980</v>
      </c>
      <c r="I3760" s="87" t="s">
        <v>3069</v>
      </c>
      <c r="J3760" s="75" t="s">
        <v>3972</v>
      </c>
      <c r="K3760" s="88" t="s">
        <v>84</v>
      </c>
      <c r="L3760" s="88">
        <v>120</v>
      </c>
      <c r="M3760" s="88">
        <v>0</v>
      </c>
      <c r="N3760" s="75" t="s">
        <v>85</v>
      </c>
      <c r="O3760" s="75" t="s">
        <v>122</v>
      </c>
      <c r="P3760" s="106">
        <v>6.969166666666666</v>
      </c>
      <c r="Q3760" s="90">
        <f>(17/100+7.6/100+1.65/100)*P3760</f>
        <v>1.82940625</v>
      </c>
      <c r="R3760" s="104"/>
      <c r="S3760" s="104"/>
      <c r="T3760" s="104"/>
      <c r="U3760" s="104"/>
      <c r="V3760" s="90">
        <f>+P3760-Q3760+R3760+S3760+T3760+U3760</f>
        <v>5.139760416666666</v>
      </c>
      <c r="W3760" s="91">
        <f>(1.02/100)</f>
        <v>1.02E-2</v>
      </c>
      <c r="X3760" s="91">
        <v>4.8E-3</v>
      </c>
      <c r="Y3760" s="91">
        <v>0.17</v>
      </c>
      <c r="Z3760" s="91">
        <v>1.65E-2</v>
      </c>
      <c r="AA3760" s="91">
        <v>7.6E-2</v>
      </c>
      <c r="AB3760" s="91">
        <f>SUM(W3760:AA3760)</f>
        <v>0.2775</v>
      </c>
      <c r="AC3760" s="75">
        <v>12</v>
      </c>
      <c r="AD3760" s="92">
        <f>IF(AL3760="","",+AC3760*AL3760)</f>
        <v>157.13917197452233</v>
      </c>
      <c r="AE3760" s="93">
        <f>IF(AL3760="","",+AL3760*AB3760)</f>
        <v>3.633843351910829</v>
      </c>
      <c r="AF3760" s="92">
        <f>IF(AL3760="","",+AL3760-AE3760)</f>
        <v>9.461087645966032</v>
      </c>
      <c r="AG3760" s="93">
        <f>+V3760</f>
        <v>5.139760416666666</v>
      </c>
      <c r="AH3760" s="92">
        <f>IF(AF3760="","",+AF3760-AG3760)</f>
        <v>4.321327229299365</v>
      </c>
      <c r="AI3760" s="92">
        <f>IF(AH3760="","",+AH3760*AC3760)</f>
        <v>51.855926751592385</v>
      </c>
      <c r="AJ3760" s="93">
        <v>13.09493099787686</v>
      </c>
      <c r="AK3760" s="94">
        <v>0.33</v>
      </c>
      <c r="AL3760" s="93">
        <f>IF(V3760=0,"",V3760/(1-AB3760-AK3760))</f>
        <v>13.09493099787686</v>
      </c>
      <c r="AM3760" s="95">
        <v>0.33</v>
      </c>
      <c r="AN3760" s="93">
        <f>IF(V3760=0,"",V3760/(1-AB3760-AM3760))</f>
        <v>13.09493099787686</v>
      </c>
      <c r="AO3760" s="96">
        <v>1.2</v>
      </c>
      <c r="AP3760" s="93">
        <f>IF(BD!AJ3760="","",BD!AJ3760*BD!AO3760)</f>
        <v>15.713917197452231</v>
      </c>
      <c r="AQ3760" s="91">
        <f>BD!AM3760/BD!AK3760-1</f>
        <v>0</v>
      </c>
      <c r="AR3760" s="91">
        <f>IF(BD!AN3760="","",IF(BD!AJ3760="","",BD!AN3760/BD!AJ3760-1))</f>
        <v>0</v>
      </c>
      <c r="AS3760" s="91" t="str">
        <f>IF(BD!AN3760="","",IF(BD!AN3760&lt;BD!AL3760,"ABAIXO DA META","DENTRO DA META"))</f>
        <v>DENTRO DA META</v>
      </c>
      <c r="AT3760" s="91" t="str">
        <f>IF(BD!AJ3760="","EM ANÁLISE",IF(BD!AP3760&gt;=BD!AN3760,"GO", "NO GO"))</f>
        <v>GO</v>
      </c>
      <c r="AU3760" s="97">
        <f>IF(AN3760="","",+BD!$AN3760-AJ3760)</f>
        <v>0</v>
      </c>
      <c r="AV3760" s="98"/>
      <c r="AW3760" s="90">
        <f>BD!P3760*BD!AC3760</f>
        <v>83.63</v>
      </c>
      <c r="AX3760" s="90">
        <f>BD!V3760*BD!AC3760</f>
        <v>61.677125</v>
      </c>
      <c r="AY3760" s="90">
        <f>IF(BD!AN3760="","",BD!AN3760*BD!AC3760)</f>
        <v>157.13917197452233</v>
      </c>
      <c r="AZ3760" s="75" t="s">
        <v>5272</v>
      </c>
      <c r="BA3760" s="75" t="s">
        <v>124</v>
      </c>
      <c r="BB3760" s="75">
        <v>1</v>
      </c>
      <c r="BC3760" s="75" t="s">
        <v>125</v>
      </c>
      <c r="BD3760" s="99" t="s">
        <v>5257</v>
      </c>
      <c r="BE3760" s="100" t="s">
        <v>4</v>
      </c>
      <c r="BF3760" s="100" t="s">
        <v>4</v>
      </c>
      <c r="BG3760" s="99" t="s">
        <v>5258</v>
      </c>
      <c r="BH3760" s="101"/>
      <c r="BI3760" s="101"/>
      <c r="BJ3760" s="101"/>
      <c r="BK3760" s="101"/>
      <c r="BL3760" s="101"/>
      <c r="BM3760" s="101"/>
      <c r="BN3760" s="101"/>
      <c r="BO3760" s="103"/>
      <c r="BP3760" s="99">
        <v>140.622</v>
      </c>
      <c r="BQ3760" s="99">
        <v>121</v>
      </c>
      <c r="BR3760" s="101"/>
      <c r="BS3760" s="99" t="s">
        <v>5260</v>
      </c>
      <c r="BT3760" s="99" t="s">
        <v>5261</v>
      </c>
      <c r="BU3760" s="99">
        <v>5102</v>
      </c>
      <c r="BV3760" s="99"/>
      <c r="BW3760" s="99"/>
      <c r="BX3760" s="99"/>
      <c r="BY3760" s="99"/>
      <c r="BZ3760" s="99"/>
      <c r="CA3760" s="99"/>
      <c r="CB3760" s="99"/>
      <c r="CC3760" s="99">
        <v>102</v>
      </c>
      <c r="CD3760" s="99">
        <v>8</v>
      </c>
      <c r="CE3760" s="99">
        <v>8</v>
      </c>
      <c r="CF3760" s="99"/>
      <c r="CG3760" s="37" t="e">
        <f>VLOOKUP(Table_1[[#This Row],[EAN]],'[1]Planilha1'!$E:$R,13,0)</f>
        <v>#N/A</v>
      </c>
    </row>
    <row r="3761" ht="15" hidden="1">
      <c r="A3761" s="7"/>
      <c r="B3761" s="75" t="s">
        <v>2735</v>
      </c>
      <c r="C3761" s="75">
        <v>223146</v>
      </c>
      <c r="D3761" s="75"/>
      <c r="E3761" s="85">
        <v>78912366</v>
      </c>
      <c r="F3761" s="86" t="s">
        <v>4292</v>
      </c>
      <c r="G3761" s="75" t="s">
        <v>21</v>
      </c>
      <c r="H3761" s="75">
        <v>980</v>
      </c>
      <c r="I3761" s="87" t="s">
        <v>3069</v>
      </c>
      <c r="J3761" s="75" t="s">
        <v>3972</v>
      </c>
      <c r="K3761" s="88" t="s">
        <v>84</v>
      </c>
      <c r="L3761" s="88">
        <v>960</v>
      </c>
      <c r="M3761" s="88">
        <v>0</v>
      </c>
      <c r="N3761" s="75" t="s">
        <v>85</v>
      </c>
      <c r="O3761" s="75"/>
      <c r="P3761" s="106"/>
      <c r="Q3761" s="90">
        <f>(17/100+7.6/100+1.65/100)*P3761</f>
        <v>0</v>
      </c>
      <c r="R3761" s="104"/>
      <c r="S3761" s="104"/>
      <c r="T3761" s="104"/>
      <c r="U3761" s="104"/>
      <c r="V3761" s="90">
        <f>+P3761-Q3761+R3761+S3761+T3761+U3761</f>
        <v>0</v>
      </c>
      <c r="W3761" s="91">
        <f>(1.02/100)</f>
        <v>1.02E-2</v>
      </c>
      <c r="X3761" s="91">
        <v>4.8E-3</v>
      </c>
      <c r="Y3761" s="91">
        <v>0.17</v>
      </c>
      <c r="Z3761" s="91">
        <v>1.65E-2</v>
      </c>
      <c r="AA3761" s="91">
        <v>7.6E-2</v>
      </c>
      <c r="AB3761" s="91">
        <f>SUM(W3761:AA3761)</f>
        <v>0.2775</v>
      </c>
      <c r="AC3761" s="75">
        <v>12</v>
      </c>
      <c r="AD3761" s="92">
        <f>IF(AL3761="","",+AC3761*AL3761)</f>
      </c>
      <c r="AE3761" s="93">
        <f>IF(AL3761="","",+AL3761*AB3761)</f>
      </c>
      <c r="AF3761" s="92">
        <f>IF(AL3761="","",+AL3761-AE3761)</f>
      </c>
      <c r="AG3761" s="93">
        <f>+V3761</f>
        <v>0</v>
      </c>
      <c r="AH3761" s="92">
        <f>IF(AF3761="","",+AF3761-AG3761)</f>
      </c>
      <c r="AI3761" s="92">
        <f>IF(AH3761="","",+AH3761*AC3761)</f>
      </c>
      <c r="AJ3761" s="93"/>
      <c r="AK3761" s="94">
        <v>0.33</v>
      </c>
      <c r="AL3761" s="93">
        <f>IF(V3761=0,"",V3761/(1-AB3761-AK3761))</f>
      </c>
      <c r="AM3761" s="95">
        <v>0.33</v>
      </c>
      <c r="AN3761" s="93">
        <f>IF(V3761=0,"",V3761/(1-AB3761-AM3761))</f>
      </c>
      <c r="AO3761" s="96">
        <v>1.2</v>
      </c>
      <c r="AP3761" s="93">
        <f>IF(BD!AJ3761="","",BD!AJ3761*BD!AO3761)</f>
      </c>
      <c r="AQ3761" s="91">
        <f>BD!AM3761/BD!AK3761-1</f>
        <v>0</v>
      </c>
      <c r="AR3761" s="91">
        <f>IF(BD!AN3761="","",IF(BD!AJ3761="","",BD!AN3761/BD!AJ3761-1))</f>
      </c>
      <c r="AS3761" s="91">
        <f>IF(BD!AN3761="","",IF(BD!AN3761&lt;BD!AL3761,"ABAIXO DA META","DENTRO DA META"))</f>
      </c>
      <c r="AT3761" s="91" t="str">
        <f>IF(BD!AJ3761="","EM ANÁLISE",IF(BD!AP3761&gt;=BD!AN3761,"GO", "NO GO"))</f>
        <v>EM ANÁLISE</v>
      </c>
      <c r="AU3761" s="97">
        <f>IF(AN3761="","",+BD!$AN3761-AJ3761)</f>
      </c>
      <c r="AV3761" s="98"/>
      <c r="AW3761" s="90">
        <f>BD!P3761*BD!AC3761</f>
        <v>0</v>
      </c>
      <c r="AX3761" s="90">
        <f>BD!V3761*BD!AC3761</f>
        <v>0</v>
      </c>
      <c r="AY3761" s="90">
        <f>IF(BD!AN3761="","",BD!AN3761*BD!AC3761)</f>
      </c>
      <c r="AZ3761" s="75" t="s">
        <v>123</v>
      </c>
      <c r="BA3761" s="75" t="s">
        <v>124</v>
      </c>
      <c r="BB3761" s="75">
        <v>1</v>
      </c>
      <c r="BC3761" s="75" t="s">
        <v>125</v>
      </c>
      <c r="BD3761" s="104"/>
      <c r="BE3761" s="104"/>
      <c r="BF3761" s="101"/>
      <c r="BG3761" s="101"/>
      <c r="BH3761" s="101"/>
      <c r="BI3761" s="101"/>
      <c r="BJ3761" s="101"/>
      <c r="BK3761" s="101"/>
      <c r="BL3761" s="101"/>
      <c r="BM3761" s="101"/>
      <c r="BN3761" s="101"/>
      <c r="BO3761" s="103"/>
      <c r="BP3761" s="101"/>
      <c r="BQ3761" s="101"/>
      <c r="BR3761" s="101"/>
      <c r="BS3761" s="101"/>
      <c r="BT3761" s="101"/>
      <c r="BU3761" s="101"/>
      <c r="BV3761" s="101"/>
      <c r="BW3761" s="101"/>
      <c r="BX3761" s="101"/>
      <c r="BY3761" s="101"/>
      <c r="BZ3761" s="101"/>
      <c r="CA3761" s="101"/>
      <c r="CB3761" s="101"/>
      <c r="CC3761" s="101"/>
      <c r="CD3761" s="101"/>
      <c r="CE3761" s="101"/>
      <c r="CF3761" s="101"/>
      <c r="CG3761" s="37" t="e">
        <f>VLOOKUP(Table_1[[#This Row],[EAN]],'[1]Planilha1'!$E:$R,13,0)</f>
        <v>#N/A</v>
      </c>
    </row>
    <row r="3762" ht="15" hidden="1">
      <c r="A3762" s="7"/>
      <c r="B3762" s="75" t="s">
        <v>2735</v>
      </c>
      <c r="C3762" s="75">
        <v>223147</v>
      </c>
      <c r="D3762" s="75">
        <v>11320367</v>
      </c>
      <c r="E3762" s="85">
        <v>78912359</v>
      </c>
      <c r="F3762" s="86" t="s">
        <v>4293</v>
      </c>
      <c r="G3762" s="75" t="s">
        <v>21</v>
      </c>
      <c r="H3762" s="75">
        <v>980</v>
      </c>
      <c r="I3762" s="87" t="s">
        <v>3069</v>
      </c>
      <c r="J3762" s="75" t="s">
        <v>4172</v>
      </c>
      <c r="K3762" s="88" t="s">
        <v>84</v>
      </c>
      <c r="L3762" s="88">
        <v>960</v>
      </c>
      <c r="M3762" s="88">
        <v>0</v>
      </c>
      <c r="N3762" s="75" t="s">
        <v>85</v>
      </c>
      <c r="O3762" s="75" t="s">
        <v>122</v>
      </c>
      <c r="P3762" s="106">
        <v>0.8023333333333333</v>
      </c>
      <c r="Q3762" s="90">
        <f>(17/100+7.6/100+1.65/100)*P3762</f>
        <v>0.2106125</v>
      </c>
      <c r="R3762" s="104"/>
      <c r="S3762" s="104"/>
      <c r="T3762" s="104"/>
      <c r="U3762" s="104"/>
      <c r="V3762" s="90">
        <f>+P3762-Q3762+R3762+S3762+T3762+U3762</f>
        <v>0.5917208333333334</v>
      </c>
      <c r="W3762" s="91">
        <f>(1.02/100)</f>
        <v>1.02E-2</v>
      </c>
      <c r="X3762" s="91">
        <v>4.8E-3</v>
      </c>
      <c r="Y3762" s="91">
        <v>0.17</v>
      </c>
      <c r="Z3762" s="91">
        <v>1.65E-2</v>
      </c>
      <c r="AA3762" s="91">
        <v>7.6E-2</v>
      </c>
      <c r="AB3762" s="91">
        <f>SUM(W3762:AA3762)</f>
        <v>0.2775</v>
      </c>
      <c r="AC3762" s="75">
        <v>12</v>
      </c>
      <c r="AD3762" s="92">
        <f>IF(AL3762="","",+AC3762*AL3762)</f>
        <v>18.090828025477713</v>
      </c>
      <c r="AE3762" s="93">
        <f>IF(AL3762="","",+AL3762*AB3762)</f>
        <v>0.4183503980891721</v>
      </c>
      <c r="AF3762" s="92">
        <f>IF(AL3762="","",+AL3762-AE3762)</f>
        <v>1.0892186040339706</v>
      </c>
      <c r="AG3762" s="93">
        <f>+V3762</f>
        <v>0.5917208333333334</v>
      </c>
      <c r="AH3762" s="92">
        <f>IF(AF3762="","",+AF3762-AG3762)</f>
        <v>0.4974977707006373</v>
      </c>
      <c r="AI3762" s="92">
        <f>IF(AH3762="","",+AH3762*AC3762)</f>
        <v>5.969973248407648</v>
      </c>
      <c r="AJ3762" s="93">
        <v>1.12</v>
      </c>
      <c r="AK3762" s="94">
        <v>0.33</v>
      </c>
      <c r="AL3762" s="93">
        <f>IF(V3762=0,"",V3762/(1-AB3762-AK3762))</f>
        <v>1.5075690021231427</v>
      </c>
      <c r="AM3762" s="95">
        <v>0.33</v>
      </c>
      <c r="AN3762" s="93">
        <f>IF(V3762=0,"",V3762/(1-AB3762-AM3762))</f>
        <v>1.5075690021231427</v>
      </c>
      <c r="AO3762" s="96">
        <v>1.35</v>
      </c>
      <c r="AP3762" s="93">
        <f>IF(BD!AJ3762="","",BD!AJ3762*BD!AO3762)</f>
        <v>1.5120000000000002</v>
      </c>
      <c r="AQ3762" s="91">
        <f>BD!AM3762/BD!AK3762-1</f>
        <v>0</v>
      </c>
      <c r="AR3762" s="91">
        <f>IF(BD!AN3762="","",IF(BD!AJ3762="","",BD!AN3762/BD!AJ3762-1))</f>
        <v>0.34604375189566294</v>
      </c>
      <c r="AS3762" s="91" t="str">
        <f>IF(BD!AN3762="","",IF(BD!AN3762&lt;BD!AL3762,"ABAIXO DA META","DENTRO DA META"))</f>
        <v>DENTRO DA META</v>
      </c>
      <c r="AT3762" s="91" t="str">
        <f>IF(BD!AJ3762="","EM ANÁLISE",IF(BD!AP3762&gt;=BD!AN3762,"GO", "NO GO"))</f>
        <v>GO</v>
      </c>
      <c r="AU3762" s="97">
        <f>IF(AN3762="","",+BD!$AN3762-AJ3762)</f>
        <v>0.3875690021231426</v>
      </c>
      <c r="AV3762" s="98"/>
      <c r="AW3762" s="90">
        <f>BD!P3762*BD!AC3762</f>
        <v>9.628</v>
      </c>
      <c r="AX3762" s="90">
        <f>BD!V3762*BD!AC3762</f>
        <v>7.10065</v>
      </c>
      <c r="AY3762" s="90">
        <f>IF(BD!AN3762="","",BD!AN3762*BD!AC3762)</f>
        <v>18.090828025477713</v>
      </c>
      <c r="AZ3762" s="75" t="s">
        <v>5272</v>
      </c>
      <c r="BA3762" s="75" t="s">
        <v>124</v>
      </c>
      <c r="BB3762" s="75">
        <v>1</v>
      </c>
      <c r="BC3762" s="75" t="s">
        <v>125</v>
      </c>
      <c r="BD3762" s="99" t="s">
        <v>5257</v>
      </c>
      <c r="BE3762" s="100" t="s">
        <v>4</v>
      </c>
      <c r="BF3762" s="100" t="s">
        <v>4</v>
      </c>
      <c r="BG3762" s="99" t="s">
        <v>5258</v>
      </c>
      <c r="BH3762" s="101"/>
      <c r="BI3762" s="101"/>
      <c r="BJ3762" s="101"/>
      <c r="BK3762" s="101"/>
      <c r="BL3762" s="101"/>
      <c r="BM3762" s="101"/>
      <c r="BN3762" s="101"/>
      <c r="BO3762" s="103"/>
      <c r="BP3762" s="99">
        <v>140.622</v>
      </c>
      <c r="BQ3762" s="99">
        <v>121</v>
      </c>
      <c r="BR3762" s="101"/>
      <c r="BS3762" s="99" t="s">
        <v>5260</v>
      </c>
      <c r="BT3762" s="99" t="s">
        <v>5261</v>
      </c>
      <c r="BU3762" s="99">
        <v>5102</v>
      </c>
      <c r="BV3762" s="99"/>
      <c r="BW3762" s="99"/>
      <c r="BX3762" s="99"/>
      <c r="BY3762" s="99"/>
      <c r="BZ3762" s="99"/>
      <c r="CA3762" s="99"/>
      <c r="CB3762" s="99"/>
      <c r="CC3762" s="99">
        <v>102</v>
      </c>
      <c r="CD3762" s="99">
        <v>8</v>
      </c>
      <c r="CE3762" s="99">
        <v>8</v>
      </c>
      <c r="CF3762" s="99"/>
      <c r="CG3762" s="37" t="e">
        <f>VLOOKUP(Table_1[[#This Row],[EAN]],'[1]Planilha1'!$E:$R,13,0)</f>
        <v>#N/A</v>
      </c>
    </row>
    <row r="3763" ht="15" hidden="1">
      <c r="A3763" s="7"/>
      <c r="B3763" s="75" t="s">
        <v>2735</v>
      </c>
      <c r="C3763" s="75">
        <v>223148</v>
      </c>
      <c r="D3763" s="75"/>
      <c r="E3763" s="85">
        <v>78930193</v>
      </c>
      <c r="F3763" s="86" t="s">
        <v>4294</v>
      </c>
      <c r="G3763" s="75" t="s">
        <v>21</v>
      </c>
      <c r="H3763" s="75">
        <v>980</v>
      </c>
      <c r="I3763" s="87" t="s">
        <v>3069</v>
      </c>
      <c r="J3763" s="75" t="s">
        <v>4172</v>
      </c>
      <c r="K3763" s="88" t="s">
        <v>84</v>
      </c>
      <c r="L3763" s="88">
        <v>960</v>
      </c>
      <c r="M3763" s="88">
        <v>0</v>
      </c>
      <c r="N3763" s="75" t="s">
        <v>85</v>
      </c>
      <c r="O3763" s="75"/>
      <c r="P3763" s="106"/>
      <c r="Q3763" s="90">
        <f>(17/100+7.6/100+1.65/100)*P3763</f>
        <v>0</v>
      </c>
      <c r="R3763" s="104"/>
      <c r="S3763" s="104"/>
      <c r="T3763" s="104"/>
      <c r="U3763" s="104"/>
      <c r="V3763" s="90">
        <f>+P3763-Q3763+R3763+S3763+T3763+U3763</f>
        <v>0</v>
      </c>
      <c r="W3763" s="91">
        <f>(1.02/100)</f>
        <v>1.02E-2</v>
      </c>
      <c r="X3763" s="91">
        <v>4.8E-3</v>
      </c>
      <c r="Y3763" s="91">
        <v>0.17</v>
      </c>
      <c r="Z3763" s="91">
        <v>1.65E-2</v>
      </c>
      <c r="AA3763" s="91">
        <v>7.6E-2</v>
      </c>
      <c r="AB3763" s="91">
        <f>SUM(W3763:AA3763)</f>
        <v>0.2775</v>
      </c>
      <c r="AC3763" s="75">
        <v>12</v>
      </c>
      <c r="AD3763" s="92">
        <f>IF(AL3763="","",+AC3763*AL3763)</f>
      </c>
      <c r="AE3763" s="93">
        <f>IF(AL3763="","",+AL3763*AB3763)</f>
      </c>
      <c r="AF3763" s="92">
        <f>IF(AL3763="","",+AL3763-AE3763)</f>
      </c>
      <c r="AG3763" s="93">
        <f>+V3763</f>
        <v>0</v>
      </c>
      <c r="AH3763" s="92">
        <f>IF(AF3763="","",+AF3763-AG3763)</f>
      </c>
      <c r="AI3763" s="92">
        <f>IF(AH3763="","",+AH3763*AC3763)</f>
      </c>
      <c r="AJ3763" s="93"/>
      <c r="AK3763" s="94">
        <v>0.33</v>
      </c>
      <c r="AL3763" s="93">
        <f>IF(V3763=0,"",V3763/(1-AB3763-AK3763))</f>
      </c>
      <c r="AM3763" s="95">
        <v>0.33</v>
      </c>
      <c r="AN3763" s="93">
        <f>IF(V3763=0,"",V3763/(1-AB3763-AM3763))</f>
      </c>
      <c r="AO3763" s="96">
        <v>1.2</v>
      </c>
      <c r="AP3763" s="93">
        <f>IF(BD!AJ3763="","",BD!AJ3763*BD!AO3763)</f>
      </c>
      <c r="AQ3763" s="91">
        <f>BD!AM3763/BD!AK3763-1</f>
        <v>0</v>
      </c>
      <c r="AR3763" s="91">
        <f>IF(BD!AN3763="","",IF(BD!AJ3763="","",BD!AN3763/BD!AJ3763-1))</f>
      </c>
      <c r="AS3763" s="91">
        <f>IF(BD!AN3763="","",IF(BD!AN3763&lt;BD!AL3763,"ABAIXO DA META","DENTRO DA META"))</f>
      </c>
      <c r="AT3763" s="91" t="str">
        <f>IF(BD!AJ3763="","EM ANÁLISE",IF(BD!AP3763&gt;=BD!AN3763,"GO", "NO GO"))</f>
        <v>EM ANÁLISE</v>
      </c>
      <c r="AU3763" s="97">
        <f>IF(AN3763="","",+BD!$AN3763-AJ3763)</f>
      </c>
      <c r="AV3763" s="98"/>
      <c r="AW3763" s="90">
        <f>BD!P3763*BD!AC3763</f>
        <v>0</v>
      </c>
      <c r="AX3763" s="90">
        <f>BD!V3763*BD!AC3763</f>
        <v>0</v>
      </c>
      <c r="AY3763" s="90">
        <f>IF(BD!AN3763="","",BD!AN3763*BD!AC3763)</f>
      </c>
      <c r="AZ3763" s="75" t="s">
        <v>123</v>
      </c>
      <c r="BA3763" s="75" t="s">
        <v>124</v>
      </c>
      <c r="BB3763" s="75">
        <v>1</v>
      </c>
      <c r="BC3763" s="75" t="s">
        <v>125</v>
      </c>
      <c r="BD3763" s="104"/>
      <c r="BE3763" s="104"/>
      <c r="BF3763" s="101"/>
      <c r="BG3763" s="101"/>
      <c r="BH3763" s="101"/>
      <c r="BI3763" s="101"/>
      <c r="BJ3763" s="101"/>
      <c r="BK3763" s="101"/>
      <c r="BL3763" s="101"/>
      <c r="BM3763" s="101"/>
      <c r="BN3763" s="101"/>
      <c r="BO3763" s="103"/>
      <c r="BP3763" s="101"/>
      <c r="BQ3763" s="101"/>
      <c r="BR3763" s="101"/>
      <c r="BS3763" s="101"/>
      <c r="BT3763" s="101"/>
      <c r="BU3763" s="101"/>
      <c r="BV3763" s="101"/>
      <c r="BW3763" s="101"/>
      <c r="BX3763" s="101"/>
      <c r="BY3763" s="101"/>
      <c r="BZ3763" s="101"/>
      <c r="CA3763" s="101"/>
      <c r="CB3763" s="101"/>
      <c r="CC3763" s="101"/>
      <c r="CD3763" s="101"/>
      <c r="CE3763" s="101"/>
      <c r="CF3763" s="101"/>
      <c r="CG3763" s="37" t="e">
        <f>VLOOKUP(Table_1[[#This Row],[EAN]],'[1]Planilha1'!$E:$R,13,0)</f>
        <v>#N/A</v>
      </c>
    </row>
    <row r="3764" ht="15" hidden="1">
      <c r="A3764" s="7"/>
      <c r="B3764" s="75" t="s">
        <v>2735</v>
      </c>
      <c r="C3764" s="75">
        <v>223149</v>
      </c>
      <c r="D3764" s="75"/>
      <c r="E3764" s="85">
        <v>78936911</v>
      </c>
      <c r="F3764" s="86" t="s">
        <v>4295</v>
      </c>
      <c r="G3764" s="75" t="s">
        <v>21</v>
      </c>
      <c r="H3764" s="75">
        <v>980</v>
      </c>
      <c r="I3764" s="87" t="s">
        <v>3069</v>
      </c>
      <c r="J3764" s="75" t="s">
        <v>4220</v>
      </c>
      <c r="K3764" s="88" t="s">
        <v>84</v>
      </c>
      <c r="L3764" s="88">
        <v>960</v>
      </c>
      <c r="M3764" s="88">
        <v>0</v>
      </c>
      <c r="N3764" s="75" t="s">
        <v>85</v>
      </c>
      <c r="O3764" s="75"/>
      <c r="P3764" s="106"/>
      <c r="Q3764" s="90">
        <f>(17/100+7.6/100+1.65/100)*P3764</f>
        <v>0</v>
      </c>
      <c r="R3764" s="104"/>
      <c r="S3764" s="104"/>
      <c r="T3764" s="104"/>
      <c r="U3764" s="104"/>
      <c r="V3764" s="90">
        <f>+P3764-Q3764+R3764+S3764+T3764+U3764</f>
        <v>0</v>
      </c>
      <c r="W3764" s="91">
        <f>(1.02/100)</f>
        <v>1.02E-2</v>
      </c>
      <c r="X3764" s="91">
        <v>4.8E-3</v>
      </c>
      <c r="Y3764" s="91">
        <v>0.17</v>
      </c>
      <c r="Z3764" s="91">
        <v>1.65E-2</v>
      </c>
      <c r="AA3764" s="91">
        <v>7.6E-2</v>
      </c>
      <c r="AB3764" s="91">
        <f>SUM(W3764:AA3764)</f>
        <v>0.2775</v>
      </c>
      <c r="AC3764" s="75">
        <v>12</v>
      </c>
      <c r="AD3764" s="92">
        <f>IF(AL3764="","",+AC3764*AL3764)</f>
      </c>
      <c r="AE3764" s="93">
        <f>IF(AL3764="","",+AL3764*AB3764)</f>
      </c>
      <c r="AF3764" s="92">
        <f>IF(AL3764="","",+AL3764-AE3764)</f>
      </c>
      <c r="AG3764" s="93">
        <f>+V3764</f>
        <v>0</v>
      </c>
      <c r="AH3764" s="92">
        <f>IF(AF3764="","",+AF3764-AG3764)</f>
      </c>
      <c r="AI3764" s="92">
        <f>IF(AH3764="","",+AH3764*AC3764)</f>
      </c>
      <c r="AJ3764" s="93"/>
      <c r="AK3764" s="94">
        <v>0.33</v>
      </c>
      <c r="AL3764" s="93">
        <f>IF(V3764=0,"",V3764/(1-AB3764-AK3764))</f>
      </c>
      <c r="AM3764" s="95">
        <v>0.33</v>
      </c>
      <c r="AN3764" s="93">
        <f>IF(V3764=0,"",V3764/(1-AB3764-AM3764))</f>
      </c>
      <c r="AO3764" s="96">
        <v>1.2</v>
      </c>
      <c r="AP3764" s="93">
        <f>IF(BD!AJ3764="","",BD!AJ3764*BD!AO3764)</f>
      </c>
      <c r="AQ3764" s="91">
        <f>BD!AM3764/BD!AK3764-1</f>
        <v>0</v>
      </c>
      <c r="AR3764" s="91">
        <f>IF(BD!AN3764="","",IF(BD!AJ3764="","",BD!AN3764/BD!AJ3764-1))</f>
      </c>
      <c r="AS3764" s="91">
        <f>IF(BD!AN3764="","",IF(BD!AN3764&lt;BD!AL3764,"ABAIXO DA META","DENTRO DA META"))</f>
      </c>
      <c r="AT3764" s="91" t="str">
        <f>IF(BD!AJ3764="","EM ANÁLISE",IF(BD!AP3764&gt;=BD!AN3764,"GO", "NO GO"))</f>
        <v>EM ANÁLISE</v>
      </c>
      <c r="AU3764" s="97">
        <f>IF(AN3764="","",+BD!$AN3764-AJ3764)</f>
      </c>
      <c r="AV3764" s="98"/>
      <c r="AW3764" s="90">
        <f>BD!P3764*BD!AC3764</f>
        <v>0</v>
      </c>
      <c r="AX3764" s="90">
        <f>BD!V3764*BD!AC3764</f>
        <v>0</v>
      </c>
      <c r="AY3764" s="90">
        <f>IF(BD!AN3764="","",BD!AN3764*BD!AC3764)</f>
      </c>
      <c r="AZ3764" s="75" t="s">
        <v>123</v>
      </c>
      <c r="BA3764" s="75" t="s">
        <v>124</v>
      </c>
      <c r="BB3764" s="75">
        <v>1</v>
      </c>
      <c r="BC3764" s="75" t="s">
        <v>125</v>
      </c>
      <c r="BD3764" s="104"/>
      <c r="BE3764" s="104"/>
      <c r="BF3764" s="101"/>
      <c r="BG3764" s="101"/>
      <c r="BH3764" s="101"/>
      <c r="BI3764" s="101"/>
      <c r="BJ3764" s="101"/>
      <c r="BK3764" s="101"/>
      <c r="BL3764" s="101"/>
      <c r="BM3764" s="101"/>
      <c r="BN3764" s="101"/>
      <c r="BO3764" s="103"/>
      <c r="BP3764" s="101"/>
      <c r="BQ3764" s="101"/>
      <c r="BR3764" s="101"/>
      <c r="BS3764" s="101"/>
      <c r="BT3764" s="101"/>
      <c r="BU3764" s="101"/>
      <c r="BV3764" s="101"/>
      <c r="BW3764" s="101"/>
      <c r="BX3764" s="101"/>
      <c r="BY3764" s="101"/>
      <c r="BZ3764" s="101"/>
      <c r="CA3764" s="101"/>
      <c r="CB3764" s="101"/>
      <c r="CC3764" s="101"/>
      <c r="CD3764" s="101"/>
      <c r="CE3764" s="101"/>
      <c r="CF3764" s="101"/>
      <c r="CG3764" s="37" t="e">
        <f>VLOOKUP(Table_1[[#This Row],[EAN]],'[1]Planilha1'!$E:$R,13,0)</f>
        <v>#N/A</v>
      </c>
    </row>
    <row r="3765" ht="15" hidden="1">
      <c r="A3765" s="7"/>
      <c r="B3765" s="75" t="s">
        <v>2735</v>
      </c>
      <c r="C3765" s="75">
        <v>223150</v>
      </c>
      <c r="D3765" s="75"/>
      <c r="E3765" s="85">
        <v>78930230</v>
      </c>
      <c r="F3765" s="86" t="s">
        <v>4296</v>
      </c>
      <c r="G3765" s="75" t="s">
        <v>21</v>
      </c>
      <c r="H3765" s="75">
        <v>980</v>
      </c>
      <c r="I3765" s="87" t="s">
        <v>3069</v>
      </c>
      <c r="J3765" s="75" t="s">
        <v>4220</v>
      </c>
      <c r="K3765" s="88" t="s">
        <v>84</v>
      </c>
      <c r="L3765" s="88">
        <v>960</v>
      </c>
      <c r="M3765" s="88">
        <v>0</v>
      </c>
      <c r="N3765" s="75" t="s">
        <v>85</v>
      </c>
      <c r="O3765" s="75"/>
      <c r="P3765" s="106"/>
      <c r="Q3765" s="90">
        <f>(17/100+7.6/100+1.65/100)*P3765</f>
        <v>0</v>
      </c>
      <c r="R3765" s="104"/>
      <c r="S3765" s="104"/>
      <c r="T3765" s="104"/>
      <c r="U3765" s="104"/>
      <c r="V3765" s="90">
        <f>+P3765-Q3765+R3765+S3765+T3765+U3765</f>
        <v>0</v>
      </c>
      <c r="W3765" s="91">
        <f>(1.02/100)</f>
        <v>1.02E-2</v>
      </c>
      <c r="X3765" s="91">
        <v>4.8E-3</v>
      </c>
      <c r="Y3765" s="91">
        <v>0.17</v>
      </c>
      <c r="Z3765" s="91">
        <v>1.65E-2</v>
      </c>
      <c r="AA3765" s="91">
        <v>7.6E-2</v>
      </c>
      <c r="AB3765" s="91">
        <f>SUM(W3765:AA3765)</f>
        <v>0.2775</v>
      </c>
      <c r="AC3765" s="75">
        <v>12</v>
      </c>
      <c r="AD3765" s="92">
        <f>IF(AL3765="","",+AC3765*AL3765)</f>
      </c>
      <c r="AE3765" s="93">
        <f>IF(AL3765="","",+AL3765*AB3765)</f>
      </c>
      <c r="AF3765" s="92">
        <f>IF(AL3765="","",+AL3765-AE3765)</f>
      </c>
      <c r="AG3765" s="93">
        <f>+V3765</f>
        <v>0</v>
      </c>
      <c r="AH3765" s="92">
        <f>IF(AF3765="","",+AF3765-AG3765)</f>
      </c>
      <c r="AI3765" s="92">
        <f>IF(AH3765="","",+AH3765*AC3765)</f>
      </c>
      <c r="AJ3765" s="93"/>
      <c r="AK3765" s="94">
        <v>0.33</v>
      </c>
      <c r="AL3765" s="93">
        <f>IF(V3765=0,"",V3765/(1-AB3765-AK3765))</f>
      </c>
      <c r="AM3765" s="95">
        <v>0.33</v>
      </c>
      <c r="AN3765" s="93">
        <f>IF(V3765=0,"",V3765/(1-AB3765-AM3765))</f>
      </c>
      <c r="AO3765" s="96">
        <v>1.2</v>
      </c>
      <c r="AP3765" s="93">
        <f>IF(BD!AJ3765="","",BD!AJ3765*BD!AO3765)</f>
      </c>
      <c r="AQ3765" s="91">
        <f>BD!AM3765/BD!AK3765-1</f>
        <v>0</v>
      </c>
      <c r="AR3765" s="91">
        <f>IF(BD!AN3765="","",IF(BD!AJ3765="","",BD!AN3765/BD!AJ3765-1))</f>
      </c>
      <c r="AS3765" s="91">
        <f>IF(BD!AN3765="","",IF(BD!AN3765&lt;BD!AL3765,"ABAIXO DA META","DENTRO DA META"))</f>
      </c>
      <c r="AT3765" s="91" t="str">
        <f>IF(BD!AJ3765="","EM ANÁLISE",IF(BD!AP3765&gt;=BD!AN3765,"GO", "NO GO"))</f>
        <v>EM ANÁLISE</v>
      </c>
      <c r="AU3765" s="97">
        <f>IF(AN3765="","",+BD!$AN3765-AJ3765)</f>
      </c>
      <c r="AV3765" s="98"/>
      <c r="AW3765" s="90">
        <f>BD!P3765*BD!AC3765</f>
        <v>0</v>
      </c>
      <c r="AX3765" s="90">
        <f>BD!V3765*BD!AC3765</f>
        <v>0</v>
      </c>
      <c r="AY3765" s="90">
        <f>IF(BD!AN3765="","",BD!AN3765*BD!AC3765)</f>
      </c>
      <c r="AZ3765" s="75" t="s">
        <v>123</v>
      </c>
      <c r="BA3765" s="75" t="s">
        <v>124</v>
      </c>
      <c r="BB3765" s="75">
        <v>1</v>
      </c>
      <c r="BC3765" s="75" t="s">
        <v>125</v>
      </c>
      <c r="BD3765" s="104"/>
      <c r="BE3765" s="104"/>
      <c r="BF3765" s="101"/>
      <c r="BG3765" s="101"/>
      <c r="BH3765" s="101"/>
      <c r="BI3765" s="101"/>
      <c r="BJ3765" s="101"/>
      <c r="BK3765" s="101"/>
      <c r="BL3765" s="101"/>
      <c r="BM3765" s="101"/>
      <c r="BN3765" s="101"/>
      <c r="BO3765" s="103"/>
      <c r="BP3765" s="101"/>
      <c r="BQ3765" s="101"/>
      <c r="BR3765" s="101"/>
      <c r="BS3765" s="101"/>
      <c r="BT3765" s="101"/>
      <c r="BU3765" s="101"/>
      <c r="BV3765" s="101"/>
      <c r="BW3765" s="101"/>
      <c r="BX3765" s="101"/>
      <c r="BY3765" s="101"/>
      <c r="BZ3765" s="101"/>
      <c r="CA3765" s="101"/>
      <c r="CB3765" s="101"/>
      <c r="CC3765" s="101"/>
      <c r="CD3765" s="101"/>
      <c r="CE3765" s="101"/>
      <c r="CF3765" s="101"/>
      <c r="CG3765" s="37" t="e">
        <f>VLOOKUP(Table_1[[#This Row],[EAN]],'[1]Planilha1'!$E:$R,13,0)</f>
        <v>#N/A</v>
      </c>
    </row>
    <row r="3766" ht="15" hidden="1">
      <c r="A3766" s="7"/>
      <c r="B3766" s="75" t="s">
        <v>2735</v>
      </c>
      <c r="C3766" s="75">
        <v>223151</v>
      </c>
      <c r="D3766" s="75"/>
      <c r="E3766" s="85">
        <v>7891008189810</v>
      </c>
      <c r="F3766" s="86" t="s">
        <v>4297</v>
      </c>
      <c r="G3766" s="75" t="s">
        <v>21</v>
      </c>
      <c r="H3766" s="75">
        <v>980</v>
      </c>
      <c r="I3766" s="87" t="s">
        <v>3069</v>
      </c>
      <c r="J3766" s="75" t="s">
        <v>4220</v>
      </c>
      <c r="K3766" s="88" t="s">
        <v>84</v>
      </c>
      <c r="L3766" s="88">
        <v>120</v>
      </c>
      <c r="M3766" s="88">
        <v>0</v>
      </c>
      <c r="N3766" s="75" t="s">
        <v>85</v>
      </c>
      <c r="O3766" s="75"/>
      <c r="P3766" s="106"/>
      <c r="Q3766" s="90">
        <f>(17/100+7.6/100+1.65/100)*P3766</f>
        <v>0</v>
      </c>
      <c r="R3766" s="104"/>
      <c r="S3766" s="104"/>
      <c r="T3766" s="104"/>
      <c r="U3766" s="104"/>
      <c r="V3766" s="90">
        <f>+P3766-Q3766+R3766+S3766+T3766+U3766</f>
        <v>0</v>
      </c>
      <c r="W3766" s="91">
        <f>(1.02/100)</f>
        <v>1.02E-2</v>
      </c>
      <c r="X3766" s="91">
        <v>4.8E-3</v>
      </c>
      <c r="Y3766" s="91">
        <v>0.17</v>
      </c>
      <c r="Z3766" s="91">
        <v>1.65E-2</v>
      </c>
      <c r="AA3766" s="91">
        <v>7.6E-2</v>
      </c>
      <c r="AB3766" s="91">
        <f>SUM(W3766:AA3766)</f>
        <v>0.2775</v>
      </c>
      <c r="AC3766" s="75">
        <v>12</v>
      </c>
      <c r="AD3766" s="92">
        <f>IF(AL3766="","",+AC3766*AL3766)</f>
      </c>
      <c r="AE3766" s="93">
        <f>IF(AL3766="","",+AL3766*AB3766)</f>
      </c>
      <c r="AF3766" s="92">
        <f>IF(AL3766="","",+AL3766-AE3766)</f>
      </c>
      <c r="AG3766" s="93">
        <f>+V3766</f>
        <v>0</v>
      </c>
      <c r="AH3766" s="92">
        <f>IF(AF3766="","",+AF3766-AG3766)</f>
      </c>
      <c r="AI3766" s="92">
        <f>IF(AH3766="","",+AH3766*AC3766)</f>
      </c>
      <c r="AJ3766" s="93"/>
      <c r="AK3766" s="94">
        <v>0.33</v>
      </c>
      <c r="AL3766" s="93">
        <f>IF(V3766=0,"",V3766/(1-AB3766-AK3766))</f>
      </c>
      <c r="AM3766" s="95">
        <v>0.33</v>
      </c>
      <c r="AN3766" s="93">
        <f>IF(V3766=0,"",V3766/(1-AB3766-AM3766))</f>
      </c>
      <c r="AO3766" s="96">
        <v>1.2</v>
      </c>
      <c r="AP3766" s="93">
        <f>IF(BD!AJ3766="","",BD!AJ3766*BD!AO3766)</f>
      </c>
      <c r="AQ3766" s="91">
        <f>BD!AM3766/BD!AK3766-1</f>
        <v>0</v>
      </c>
      <c r="AR3766" s="91">
        <f>IF(BD!AN3766="","",IF(BD!AJ3766="","",BD!AN3766/BD!AJ3766-1))</f>
      </c>
      <c r="AS3766" s="91">
        <f>IF(BD!AN3766="","",IF(BD!AN3766&lt;BD!AL3766,"ABAIXO DA META","DENTRO DA META"))</f>
      </c>
      <c r="AT3766" s="91" t="str">
        <f>IF(BD!AJ3766="","EM ANÁLISE",IF(BD!AP3766&gt;=BD!AN3766,"GO", "NO GO"))</f>
        <v>EM ANÁLISE</v>
      </c>
      <c r="AU3766" s="97">
        <f>IF(AN3766="","",+BD!$AN3766-AJ3766)</f>
      </c>
      <c r="AV3766" s="98"/>
      <c r="AW3766" s="90">
        <f>BD!P3766*BD!AC3766</f>
        <v>0</v>
      </c>
      <c r="AX3766" s="90">
        <f>BD!V3766*BD!AC3766</f>
        <v>0</v>
      </c>
      <c r="AY3766" s="90">
        <f>IF(BD!AN3766="","",BD!AN3766*BD!AC3766)</f>
      </c>
      <c r="AZ3766" s="75" t="s">
        <v>123</v>
      </c>
      <c r="BA3766" s="75" t="s">
        <v>124</v>
      </c>
      <c r="BB3766" s="75">
        <v>1</v>
      </c>
      <c r="BC3766" s="75" t="s">
        <v>125</v>
      </c>
      <c r="BD3766" s="104"/>
      <c r="BE3766" s="104"/>
      <c r="BF3766" s="101"/>
      <c r="BG3766" s="101"/>
      <c r="BH3766" s="101"/>
      <c r="BI3766" s="101"/>
      <c r="BJ3766" s="101"/>
      <c r="BK3766" s="101"/>
      <c r="BL3766" s="101"/>
      <c r="BM3766" s="101"/>
      <c r="BN3766" s="101"/>
      <c r="BO3766" s="103"/>
      <c r="BP3766" s="101"/>
      <c r="BQ3766" s="101"/>
      <c r="BR3766" s="101"/>
      <c r="BS3766" s="101"/>
      <c r="BT3766" s="101"/>
      <c r="BU3766" s="101"/>
      <c r="BV3766" s="101"/>
      <c r="BW3766" s="101"/>
      <c r="BX3766" s="101"/>
      <c r="BY3766" s="101"/>
      <c r="BZ3766" s="101"/>
      <c r="CA3766" s="101"/>
      <c r="CB3766" s="101"/>
      <c r="CC3766" s="101"/>
      <c r="CD3766" s="101"/>
      <c r="CE3766" s="101"/>
      <c r="CF3766" s="101"/>
      <c r="CG3766" s="37" t="e">
        <f>VLOOKUP(Table_1[[#This Row],[EAN]],'[1]Planilha1'!$E:$R,13,0)</f>
        <v>#N/A</v>
      </c>
    </row>
    <row r="3767" ht="15" hidden="1">
      <c r="A3767" s="7"/>
      <c r="B3767" s="75" t="s">
        <v>2735</v>
      </c>
      <c r="C3767" s="75">
        <v>223152</v>
      </c>
      <c r="D3767" s="75"/>
      <c r="E3767" s="85">
        <v>78939363</v>
      </c>
      <c r="F3767" s="86" t="s">
        <v>4298</v>
      </c>
      <c r="G3767" s="75" t="s">
        <v>21</v>
      </c>
      <c r="H3767" s="75">
        <v>980</v>
      </c>
      <c r="I3767" s="87" t="s">
        <v>3069</v>
      </c>
      <c r="J3767" s="75" t="s">
        <v>4220</v>
      </c>
      <c r="K3767" s="88" t="s">
        <v>84</v>
      </c>
      <c r="L3767" s="88">
        <v>960</v>
      </c>
      <c r="M3767" s="88">
        <v>0</v>
      </c>
      <c r="N3767" s="75" t="s">
        <v>85</v>
      </c>
      <c r="O3767" s="75"/>
      <c r="P3767" s="106"/>
      <c r="Q3767" s="90">
        <f>(17/100+7.6/100+1.65/100)*P3767</f>
        <v>0</v>
      </c>
      <c r="R3767" s="104"/>
      <c r="S3767" s="104"/>
      <c r="T3767" s="104"/>
      <c r="U3767" s="104"/>
      <c r="V3767" s="90">
        <f>+P3767-Q3767+R3767+S3767+T3767+U3767</f>
        <v>0</v>
      </c>
      <c r="W3767" s="91">
        <f>(1.02/100)</f>
        <v>1.02E-2</v>
      </c>
      <c r="X3767" s="91">
        <v>4.8E-3</v>
      </c>
      <c r="Y3767" s="91">
        <v>0.17</v>
      </c>
      <c r="Z3767" s="91">
        <v>1.65E-2</v>
      </c>
      <c r="AA3767" s="91">
        <v>7.6E-2</v>
      </c>
      <c r="AB3767" s="91">
        <f>SUM(W3767:AA3767)</f>
        <v>0.2775</v>
      </c>
      <c r="AC3767" s="75">
        <v>12</v>
      </c>
      <c r="AD3767" s="92">
        <f>IF(AL3767="","",+AC3767*AL3767)</f>
      </c>
      <c r="AE3767" s="93">
        <f>IF(AL3767="","",+AL3767*AB3767)</f>
      </c>
      <c r="AF3767" s="92">
        <f>IF(AL3767="","",+AL3767-AE3767)</f>
      </c>
      <c r="AG3767" s="93">
        <f>+V3767</f>
        <v>0</v>
      </c>
      <c r="AH3767" s="92">
        <f>IF(AF3767="","",+AF3767-AG3767)</f>
      </c>
      <c r="AI3767" s="92">
        <f>IF(AH3767="","",+AH3767*AC3767)</f>
      </c>
      <c r="AJ3767" s="93"/>
      <c r="AK3767" s="94">
        <v>0.33</v>
      </c>
      <c r="AL3767" s="93">
        <f>IF(V3767=0,"",V3767/(1-AB3767-AK3767))</f>
      </c>
      <c r="AM3767" s="95">
        <v>0.33</v>
      </c>
      <c r="AN3767" s="93">
        <f>IF(V3767=0,"",V3767/(1-AB3767-AM3767))</f>
      </c>
      <c r="AO3767" s="96">
        <v>1.2</v>
      </c>
      <c r="AP3767" s="93">
        <f>IF(BD!AJ3767="","",BD!AJ3767*BD!AO3767)</f>
      </c>
      <c r="AQ3767" s="91">
        <f>BD!AM3767/BD!AK3767-1</f>
        <v>0</v>
      </c>
      <c r="AR3767" s="91">
        <f>IF(BD!AN3767="","",IF(BD!AJ3767="","",BD!AN3767/BD!AJ3767-1))</f>
      </c>
      <c r="AS3767" s="91">
        <f>IF(BD!AN3767="","",IF(BD!AN3767&lt;BD!AL3767,"ABAIXO DA META","DENTRO DA META"))</f>
      </c>
      <c r="AT3767" s="91" t="str">
        <f>IF(BD!AJ3767="","EM ANÁLISE",IF(BD!AP3767&gt;=BD!AN3767,"GO", "NO GO"))</f>
        <v>EM ANÁLISE</v>
      </c>
      <c r="AU3767" s="97">
        <f>IF(AN3767="","",+BD!$AN3767-AJ3767)</f>
      </c>
      <c r="AV3767" s="98"/>
      <c r="AW3767" s="90">
        <f>BD!P3767*BD!AC3767</f>
        <v>0</v>
      </c>
      <c r="AX3767" s="90">
        <f>BD!V3767*BD!AC3767</f>
        <v>0</v>
      </c>
      <c r="AY3767" s="90">
        <f>IF(BD!AN3767="","",BD!AN3767*BD!AC3767)</f>
      </c>
      <c r="AZ3767" s="75" t="s">
        <v>123</v>
      </c>
      <c r="BA3767" s="75" t="s">
        <v>124</v>
      </c>
      <c r="BB3767" s="75">
        <v>1</v>
      </c>
      <c r="BC3767" s="75" t="s">
        <v>125</v>
      </c>
      <c r="BD3767" s="104"/>
      <c r="BE3767" s="104"/>
      <c r="BF3767" s="101"/>
      <c r="BG3767" s="101"/>
      <c r="BH3767" s="101"/>
      <c r="BI3767" s="101"/>
      <c r="BJ3767" s="101"/>
      <c r="BK3767" s="101"/>
      <c r="BL3767" s="101"/>
      <c r="BM3767" s="101"/>
      <c r="BN3767" s="101"/>
      <c r="BO3767" s="103"/>
      <c r="BP3767" s="101"/>
      <c r="BQ3767" s="101"/>
      <c r="BR3767" s="101"/>
      <c r="BS3767" s="101"/>
      <c r="BT3767" s="101"/>
      <c r="BU3767" s="101"/>
      <c r="BV3767" s="101"/>
      <c r="BW3767" s="101"/>
      <c r="BX3767" s="101"/>
      <c r="BY3767" s="101"/>
      <c r="BZ3767" s="101"/>
      <c r="CA3767" s="101"/>
      <c r="CB3767" s="101"/>
      <c r="CC3767" s="101"/>
      <c r="CD3767" s="101"/>
      <c r="CE3767" s="101"/>
      <c r="CF3767" s="101"/>
      <c r="CG3767" s="37" t="e">
        <f>VLOOKUP(Table_1[[#This Row],[EAN]],'[1]Planilha1'!$E:$R,13,0)</f>
        <v>#N/A</v>
      </c>
    </row>
    <row r="3768" ht="15" hidden="1">
      <c r="A3768" s="7"/>
      <c r="B3768" s="75" t="s">
        <v>2735</v>
      </c>
      <c r="C3768" s="75">
        <v>223153</v>
      </c>
      <c r="D3768" s="75"/>
      <c r="E3768" s="85">
        <v>7891008114126</v>
      </c>
      <c r="F3768" s="86" t="s">
        <v>4299</v>
      </c>
      <c r="G3768" s="75" t="s">
        <v>21</v>
      </c>
      <c r="H3768" s="75">
        <v>980</v>
      </c>
      <c r="I3768" s="87" t="s">
        <v>3069</v>
      </c>
      <c r="J3768" s="75" t="s">
        <v>3070</v>
      </c>
      <c r="K3768" s="88" t="s">
        <v>84</v>
      </c>
      <c r="L3768" s="88">
        <v>10</v>
      </c>
      <c r="M3768" s="88">
        <v>0</v>
      </c>
      <c r="N3768" s="75" t="s">
        <v>85</v>
      </c>
      <c r="O3768" s="75"/>
      <c r="P3768" s="106"/>
      <c r="Q3768" s="90">
        <f>(17/100+7.6/100+1.65/100)*P3768</f>
        <v>0</v>
      </c>
      <c r="R3768" s="104"/>
      <c r="S3768" s="104"/>
      <c r="T3768" s="104"/>
      <c r="U3768" s="104"/>
      <c r="V3768" s="90">
        <f>+P3768-Q3768+R3768+S3768+T3768+U3768</f>
        <v>0</v>
      </c>
      <c r="W3768" s="91">
        <f>(1.02/100)</f>
        <v>1.02E-2</v>
      </c>
      <c r="X3768" s="91">
        <v>4.8E-3</v>
      </c>
      <c r="Y3768" s="91">
        <v>0.17</v>
      </c>
      <c r="Z3768" s="91">
        <v>1.65E-2</v>
      </c>
      <c r="AA3768" s="91">
        <v>7.6E-2</v>
      </c>
      <c r="AB3768" s="91">
        <f>SUM(W3768:AA3768)</f>
        <v>0.2775</v>
      </c>
      <c r="AC3768" s="75">
        <v>12</v>
      </c>
      <c r="AD3768" s="92">
        <f>IF(AL3768="","",+AC3768*AL3768)</f>
      </c>
      <c r="AE3768" s="93">
        <f>IF(AL3768="","",+AL3768*AB3768)</f>
      </c>
      <c r="AF3768" s="92">
        <f>IF(AL3768="","",+AL3768-AE3768)</f>
      </c>
      <c r="AG3768" s="93">
        <f>+V3768</f>
        <v>0</v>
      </c>
      <c r="AH3768" s="92">
        <f>IF(AF3768="","",+AF3768-AG3768)</f>
      </c>
      <c r="AI3768" s="92">
        <f>IF(AH3768="","",+AH3768*AC3768)</f>
      </c>
      <c r="AJ3768" s="93"/>
      <c r="AK3768" s="94">
        <v>0.33</v>
      </c>
      <c r="AL3768" s="93">
        <f>IF(V3768=0,"",V3768/(1-AB3768-AK3768))</f>
      </c>
      <c r="AM3768" s="95">
        <v>0.33</v>
      </c>
      <c r="AN3768" s="93">
        <f>IF(V3768=0,"",V3768/(1-AB3768-AM3768))</f>
      </c>
      <c r="AO3768" s="96">
        <v>1.2</v>
      </c>
      <c r="AP3768" s="93">
        <f>IF(BD!AJ3768="","",BD!AJ3768*BD!AO3768)</f>
      </c>
      <c r="AQ3768" s="91">
        <f>BD!AM3768/BD!AK3768-1</f>
        <v>0</v>
      </c>
      <c r="AR3768" s="91">
        <f>IF(BD!AN3768="","",IF(BD!AJ3768="","",BD!AN3768/BD!AJ3768-1))</f>
      </c>
      <c r="AS3768" s="91">
        <f>IF(BD!AN3768="","",IF(BD!AN3768&lt;BD!AL3768,"ABAIXO DA META","DENTRO DA META"))</f>
      </c>
      <c r="AT3768" s="91" t="str">
        <f>IF(BD!AJ3768="","EM ANÁLISE",IF(BD!AP3768&gt;=BD!AN3768,"GO", "NO GO"))</f>
        <v>EM ANÁLISE</v>
      </c>
      <c r="AU3768" s="97">
        <f>IF(AN3768="","",+BD!$AN3768-AJ3768)</f>
      </c>
      <c r="AV3768" s="98"/>
      <c r="AW3768" s="90">
        <f>BD!P3768*BD!AC3768</f>
        <v>0</v>
      </c>
      <c r="AX3768" s="90">
        <f>BD!V3768*BD!AC3768</f>
        <v>0</v>
      </c>
      <c r="AY3768" s="90">
        <f>IF(BD!AN3768="","",BD!AN3768*BD!AC3768)</f>
      </c>
      <c r="AZ3768" s="75" t="s">
        <v>123</v>
      </c>
      <c r="BA3768" s="75" t="s">
        <v>124</v>
      </c>
      <c r="BB3768" s="75">
        <v>1</v>
      </c>
      <c r="BC3768" s="75" t="s">
        <v>125</v>
      </c>
      <c r="BD3768" s="104"/>
      <c r="BE3768" s="104"/>
      <c r="BF3768" s="101"/>
      <c r="BG3768" s="101"/>
      <c r="BH3768" s="101"/>
      <c r="BI3768" s="101"/>
      <c r="BJ3768" s="101"/>
      <c r="BK3768" s="101"/>
      <c r="BL3768" s="101"/>
      <c r="BM3768" s="101"/>
      <c r="BN3768" s="101"/>
      <c r="BO3768" s="103"/>
      <c r="BP3768" s="101"/>
      <c r="BQ3768" s="101"/>
      <c r="BR3768" s="101"/>
      <c r="BS3768" s="101"/>
      <c r="BT3768" s="101"/>
      <c r="BU3768" s="101"/>
      <c r="BV3768" s="101"/>
      <c r="BW3768" s="101"/>
      <c r="BX3768" s="101"/>
      <c r="BY3768" s="101"/>
      <c r="BZ3768" s="101"/>
      <c r="CA3768" s="101"/>
      <c r="CB3768" s="101"/>
      <c r="CC3768" s="101"/>
      <c r="CD3768" s="101"/>
      <c r="CE3768" s="101"/>
      <c r="CF3768" s="101"/>
      <c r="CG3768" s="37" t="e">
        <f>VLOOKUP(Table_1[[#This Row],[EAN]],'[1]Planilha1'!$E:$R,13,0)</f>
        <v>#N/A</v>
      </c>
    </row>
    <row r="3769" ht="15" hidden="1">
      <c r="A3769" s="7"/>
      <c r="B3769" s="75" t="s">
        <v>2735</v>
      </c>
      <c r="C3769" s="75">
        <v>223154</v>
      </c>
      <c r="D3769" s="75"/>
      <c r="E3769" s="85">
        <v>7891008114003</v>
      </c>
      <c r="F3769" s="86" t="s">
        <v>4300</v>
      </c>
      <c r="G3769" s="75" t="s">
        <v>21</v>
      </c>
      <c r="H3769" s="75">
        <v>980</v>
      </c>
      <c r="I3769" s="87" t="s">
        <v>3069</v>
      </c>
      <c r="J3769" s="75" t="s">
        <v>683</v>
      </c>
      <c r="K3769" s="88" t="s">
        <v>84</v>
      </c>
      <c r="L3769" s="88">
        <v>30</v>
      </c>
      <c r="M3769" s="88">
        <v>0</v>
      </c>
      <c r="N3769" s="75" t="s">
        <v>85</v>
      </c>
      <c r="O3769" s="75"/>
      <c r="P3769" s="106"/>
      <c r="Q3769" s="90">
        <f>(17/100+7.6/100+1.65/100)*P3769</f>
        <v>0</v>
      </c>
      <c r="R3769" s="104"/>
      <c r="S3769" s="104"/>
      <c r="T3769" s="104"/>
      <c r="U3769" s="104"/>
      <c r="V3769" s="90">
        <f>+P3769-Q3769+R3769+S3769+T3769+U3769</f>
        <v>0</v>
      </c>
      <c r="W3769" s="91">
        <f>(1.02/100)</f>
        <v>1.02E-2</v>
      </c>
      <c r="X3769" s="91">
        <v>4.8E-3</v>
      </c>
      <c r="Y3769" s="91">
        <v>0.17</v>
      </c>
      <c r="Z3769" s="91">
        <v>1.65E-2</v>
      </c>
      <c r="AA3769" s="91">
        <v>7.6E-2</v>
      </c>
      <c r="AB3769" s="91">
        <f>SUM(W3769:AA3769)</f>
        <v>0.2775</v>
      </c>
      <c r="AC3769" s="75">
        <v>12</v>
      </c>
      <c r="AD3769" s="92">
        <f>IF(AL3769="","",+AC3769*AL3769)</f>
      </c>
      <c r="AE3769" s="93">
        <f>IF(AL3769="","",+AL3769*AB3769)</f>
      </c>
      <c r="AF3769" s="92">
        <f>IF(AL3769="","",+AL3769-AE3769)</f>
      </c>
      <c r="AG3769" s="93">
        <f>+V3769</f>
        <v>0</v>
      </c>
      <c r="AH3769" s="92">
        <f>IF(AF3769="","",+AF3769-AG3769)</f>
      </c>
      <c r="AI3769" s="92">
        <f>IF(AH3769="","",+AH3769*AC3769)</f>
      </c>
      <c r="AJ3769" s="93"/>
      <c r="AK3769" s="94">
        <v>0.33</v>
      </c>
      <c r="AL3769" s="93">
        <f>IF(V3769=0,"",V3769/(1-AB3769-AK3769))</f>
      </c>
      <c r="AM3769" s="95">
        <v>0.33</v>
      </c>
      <c r="AN3769" s="93">
        <f>IF(V3769=0,"",V3769/(1-AB3769-AM3769))</f>
      </c>
      <c r="AO3769" s="96">
        <v>1.2</v>
      </c>
      <c r="AP3769" s="93">
        <f>IF(BD!AJ3769="","",BD!AJ3769*BD!AO3769)</f>
      </c>
      <c r="AQ3769" s="91">
        <f>BD!AM3769/BD!AK3769-1</f>
        <v>0</v>
      </c>
      <c r="AR3769" s="91">
        <f>IF(BD!AN3769="","",IF(BD!AJ3769="","",BD!AN3769/BD!AJ3769-1))</f>
      </c>
      <c r="AS3769" s="91">
        <f>IF(BD!AN3769="","",IF(BD!AN3769&lt;BD!AL3769,"ABAIXO DA META","DENTRO DA META"))</f>
      </c>
      <c r="AT3769" s="91" t="str">
        <f>IF(BD!AJ3769="","EM ANÁLISE",IF(BD!AP3769&gt;=BD!AN3769,"GO", "NO GO"))</f>
        <v>EM ANÁLISE</v>
      </c>
      <c r="AU3769" s="97">
        <f>IF(AN3769="","",+BD!$AN3769-AJ3769)</f>
      </c>
      <c r="AV3769" s="98"/>
      <c r="AW3769" s="90">
        <f>BD!P3769*BD!AC3769</f>
        <v>0</v>
      </c>
      <c r="AX3769" s="90">
        <f>BD!V3769*BD!AC3769</f>
        <v>0</v>
      </c>
      <c r="AY3769" s="90">
        <f>IF(BD!AN3769="","",BD!AN3769*BD!AC3769)</f>
      </c>
      <c r="AZ3769" s="75" t="s">
        <v>123</v>
      </c>
      <c r="BA3769" s="75" t="s">
        <v>124</v>
      </c>
      <c r="BB3769" s="75">
        <v>1</v>
      </c>
      <c r="BC3769" s="75" t="s">
        <v>125</v>
      </c>
      <c r="BD3769" s="104"/>
      <c r="BE3769" s="104"/>
      <c r="BF3769" s="101"/>
      <c r="BG3769" s="101"/>
      <c r="BH3769" s="101"/>
      <c r="BI3769" s="101"/>
      <c r="BJ3769" s="101"/>
      <c r="BK3769" s="101"/>
      <c r="BL3769" s="101"/>
      <c r="BM3769" s="101"/>
      <c r="BN3769" s="101"/>
      <c r="BO3769" s="103"/>
      <c r="BP3769" s="101"/>
      <c r="BQ3769" s="101"/>
      <c r="BR3769" s="101"/>
      <c r="BS3769" s="101"/>
      <c r="BT3769" s="101"/>
      <c r="BU3769" s="101"/>
      <c r="BV3769" s="101"/>
      <c r="BW3769" s="101"/>
      <c r="BX3769" s="101"/>
      <c r="BY3769" s="101"/>
      <c r="BZ3769" s="101"/>
      <c r="CA3769" s="101"/>
      <c r="CB3769" s="101"/>
      <c r="CC3769" s="101"/>
      <c r="CD3769" s="101"/>
      <c r="CE3769" s="101"/>
      <c r="CF3769" s="101"/>
      <c r="CG3769" s="37" t="e">
        <f>VLOOKUP(Table_1[[#This Row],[EAN]],'[1]Planilha1'!$E:$R,13,0)</f>
        <v>#N/A</v>
      </c>
    </row>
    <row r="3770" ht="15" hidden="1">
      <c r="A3770" s="7"/>
      <c r="B3770" s="75" t="s">
        <v>2735</v>
      </c>
      <c r="C3770" s="75">
        <v>223155</v>
      </c>
      <c r="D3770" s="75">
        <v>12458949</v>
      </c>
      <c r="E3770" s="85">
        <v>7891008116632</v>
      </c>
      <c r="F3770" s="86" t="s">
        <v>4301</v>
      </c>
      <c r="G3770" s="75" t="s">
        <v>21</v>
      </c>
      <c r="H3770" s="75">
        <v>980</v>
      </c>
      <c r="I3770" s="87" t="s">
        <v>3069</v>
      </c>
      <c r="J3770" s="75" t="s">
        <v>683</v>
      </c>
      <c r="K3770" s="88" t="s">
        <v>84</v>
      </c>
      <c r="L3770" s="88">
        <v>30</v>
      </c>
      <c r="M3770" s="88">
        <v>0</v>
      </c>
      <c r="N3770" s="75" t="s">
        <v>85</v>
      </c>
      <c r="O3770" s="75" t="s">
        <v>122</v>
      </c>
      <c r="P3770" s="106">
        <v>9.288666666666668</v>
      </c>
      <c r="Q3770" s="90">
        <f>(17/100+7.6/100+1.65/100)*P3770</f>
        <v>2.4382750000000004</v>
      </c>
      <c r="R3770" s="104"/>
      <c r="S3770" s="104"/>
      <c r="T3770" s="104"/>
      <c r="U3770" s="104"/>
      <c r="V3770" s="90">
        <f>+P3770-Q3770+R3770+S3770+T3770+U3770</f>
        <v>6.850391666666667</v>
      </c>
      <c r="W3770" s="91">
        <f>(1.02/100)</f>
        <v>1.02E-2</v>
      </c>
      <c r="X3770" s="91">
        <v>4.8E-3</v>
      </c>
      <c r="Y3770" s="91">
        <v>0.17</v>
      </c>
      <c r="Z3770" s="91">
        <v>1.65E-2</v>
      </c>
      <c r="AA3770" s="91">
        <v>7.6E-2</v>
      </c>
      <c r="AB3770" s="91">
        <f>SUM(W3770:AA3770)</f>
        <v>0.2775</v>
      </c>
      <c r="AC3770" s="75">
        <v>12</v>
      </c>
      <c r="AD3770" s="92">
        <f>IF(AL3770="","",+AC3770*AL3770)</f>
        <v>209.43872611464974</v>
      </c>
      <c r="AE3770" s="93">
        <f>IF(AL3770="","",+AL3770*AB3770)</f>
        <v>4.843270541401275</v>
      </c>
      <c r="AF3770" s="92">
        <f>IF(AL3770="","",+AL3770-AE3770)</f>
        <v>12.609956634819536</v>
      </c>
      <c r="AG3770" s="93">
        <f>+V3770</f>
        <v>6.850391666666667</v>
      </c>
      <c r="AH3770" s="92">
        <f>IF(AF3770="","",+AF3770-AG3770)</f>
        <v>5.759564968152869</v>
      </c>
      <c r="AI3770" s="92">
        <f>IF(AH3770="","",+AH3770*AC3770)</f>
        <v>69.11477961783443</v>
      </c>
      <c r="AJ3770" s="93">
        <v>10.99</v>
      </c>
      <c r="AK3770" s="94">
        <v>0.33</v>
      </c>
      <c r="AL3770" s="93">
        <f>IF(V3770=0,"",V3770/(1-AB3770-AK3770))</f>
        <v>17.45322717622081</v>
      </c>
      <c r="AM3770" s="95">
        <v>0.33</v>
      </c>
      <c r="AN3770" s="93">
        <f>IF(V3770=0,"",V3770/(1-AB3770-AM3770))</f>
        <v>17.45322717622081</v>
      </c>
      <c r="AO3770" s="96">
        <v>1.2</v>
      </c>
      <c r="AP3770" s="93">
        <f>IF(BD!AJ3770="","",BD!AJ3770*BD!AO3770)</f>
        <v>13.188</v>
      </c>
      <c r="AQ3770" s="91">
        <f>BD!AM3770/BD!AK3770-1</f>
        <v>0</v>
      </c>
      <c r="AR3770" s="91">
        <f>IF(BD!AN3770="","",IF(BD!AJ3770="","",BD!AN3770/BD!AJ3770-1))</f>
        <v>0.5881007439691366</v>
      </c>
      <c r="AS3770" s="91" t="str">
        <f>IF(BD!AN3770="","",IF(BD!AN3770&lt;BD!AL3770,"ABAIXO DA META","DENTRO DA META"))</f>
        <v>DENTRO DA META</v>
      </c>
      <c r="AT3770" s="91" t="str">
        <f>IF(BD!AJ3770="","EM ANÁLISE",IF(BD!AP3770&gt;=BD!AN3770,"GO", "NO GO"))</f>
        <v>NO GO</v>
      </c>
      <c r="AU3770" s="97">
        <f>IF(AN3770="","",+BD!$AN3770-AJ3770)</f>
        <v>6.46322717622081</v>
      </c>
      <c r="AV3770" s="98"/>
      <c r="AW3770" s="90">
        <f>BD!P3770*BD!AC3770</f>
        <v>111.46400000000001</v>
      </c>
      <c r="AX3770" s="90">
        <f>BD!V3770*BD!AC3770</f>
        <v>82.2047</v>
      </c>
      <c r="AY3770" s="90">
        <f>IF(BD!AN3770="","",BD!AN3770*BD!AC3770)</f>
        <v>209.43872611464974</v>
      </c>
      <c r="AZ3770" s="75" t="s">
        <v>5272</v>
      </c>
      <c r="BA3770" s="75" t="s">
        <v>124</v>
      </c>
      <c r="BB3770" s="75">
        <v>1</v>
      </c>
      <c r="BC3770" s="75" t="s">
        <v>125</v>
      </c>
      <c r="BD3770" s="99" t="s">
        <v>5257</v>
      </c>
      <c r="BE3770" s="100" t="s">
        <v>4</v>
      </c>
      <c r="BF3770" s="100" t="s">
        <v>4</v>
      </c>
      <c r="BG3770" s="99" t="s">
        <v>5258</v>
      </c>
      <c r="BH3770" s="101"/>
      <c r="BI3770" s="101"/>
      <c r="BJ3770" s="101"/>
      <c r="BK3770" s="101"/>
      <c r="BL3770" s="101"/>
      <c r="BM3770" s="101"/>
      <c r="BN3770" s="101"/>
      <c r="BO3770" s="103"/>
      <c r="BP3770" s="99">
        <v>140.622</v>
      </c>
      <c r="BQ3770" s="99">
        <v>121</v>
      </c>
      <c r="BR3770" s="101"/>
      <c r="BS3770" s="99" t="s">
        <v>5260</v>
      </c>
      <c r="BT3770" s="99" t="s">
        <v>5261</v>
      </c>
      <c r="BU3770" s="99">
        <v>5102</v>
      </c>
      <c r="BV3770" s="99"/>
      <c r="BW3770" s="99"/>
      <c r="BX3770" s="99"/>
      <c r="BY3770" s="99"/>
      <c r="BZ3770" s="99"/>
      <c r="CA3770" s="99"/>
      <c r="CB3770" s="99"/>
      <c r="CC3770" s="99">
        <v>102</v>
      </c>
      <c r="CD3770" s="99">
        <v>8</v>
      </c>
      <c r="CE3770" s="99">
        <v>8</v>
      </c>
      <c r="CF3770" s="99"/>
      <c r="CG3770" s="37" t="e">
        <f>VLOOKUP(Table_1[[#This Row],[EAN]],'[1]Planilha1'!$E:$R,13,0)</f>
        <v>#N/A</v>
      </c>
    </row>
    <row r="3771" ht="15" hidden="1">
      <c r="A3771" s="7"/>
      <c r="B3771" s="75" t="s">
        <v>2735</v>
      </c>
      <c r="C3771" s="75">
        <v>223156</v>
      </c>
      <c r="D3771" s="75"/>
      <c r="E3771" s="85">
        <v>78930223</v>
      </c>
      <c r="F3771" s="86" t="s">
        <v>4302</v>
      </c>
      <c r="G3771" s="75" t="s">
        <v>21</v>
      </c>
      <c r="H3771" s="75">
        <v>980</v>
      </c>
      <c r="I3771" s="87" t="s">
        <v>3069</v>
      </c>
      <c r="J3771" s="75" t="s">
        <v>683</v>
      </c>
      <c r="K3771" s="88" t="s">
        <v>84</v>
      </c>
      <c r="L3771" s="88">
        <v>240</v>
      </c>
      <c r="M3771" s="88">
        <v>0</v>
      </c>
      <c r="N3771" s="75" t="s">
        <v>85</v>
      </c>
      <c r="O3771" s="75"/>
      <c r="P3771" s="106"/>
      <c r="Q3771" s="90">
        <f>(17/100+7.6/100+1.65/100)*P3771</f>
        <v>0</v>
      </c>
      <c r="R3771" s="104"/>
      <c r="S3771" s="104"/>
      <c r="T3771" s="104"/>
      <c r="U3771" s="104"/>
      <c r="V3771" s="90">
        <f>+P3771-Q3771+R3771+S3771+T3771+U3771</f>
        <v>0</v>
      </c>
      <c r="W3771" s="91">
        <f>(1.02/100)</f>
        <v>1.02E-2</v>
      </c>
      <c r="X3771" s="91">
        <v>4.8E-3</v>
      </c>
      <c r="Y3771" s="91">
        <v>0.17</v>
      </c>
      <c r="Z3771" s="91">
        <v>1.65E-2</v>
      </c>
      <c r="AA3771" s="91">
        <v>7.6E-2</v>
      </c>
      <c r="AB3771" s="91">
        <f>SUM(W3771:AA3771)</f>
        <v>0.2775</v>
      </c>
      <c r="AC3771" s="75">
        <v>12</v>
      </c>
      <c r="AD3771" s="92">
        <f>IF(AL3771="","",+AC3771*AL3771)</f>
      </c>
      <c r="AE3771" s="93">
        <f>IF(AL3771="","",+AL3771*AB3771)</f>
      </c>
      <c r="AF3771" s="92">
        <f>IF(AL3771="","",+AL3771-AE3771)</f>
      </c>
      <c r="AG3771" s="93">
        <f>+V3771</f>
        <v>0</v>
      </c>
      <c r="AH3771" s="92">
        <f>IF(AF3771="","",+AF3771-AG3771)</f>
      </c>
      <c r="AI3771" s="92">
        <f>IF(AH3771="","",+AH3771*AC3771)</f>
      </c>
      <c r="AJ3771" s="93"/>
      <c r="AK3771" s="94">
        <v>0.33</v>
      </c>
      <c r="AL3771" s="93">
        <f>IF(V3771=0,"",V3771/(1-AB3771-AK3771))</f>
      </c>
      <c r="AM3771" s="95">
        <v>0.33</v>
      </c>
      <c r="AN3771" s="93">
        <f>IF(V3771=0,"",V3771/(1-AB3771-AM3771))</f>
      </c>
      <c r="AO3771" s="96">
        <v>1.2</v>
      </c>
      <c r="AP3771" s="93">
        <f>IF(BD!AJ3771="","",BD!AJ3771*BD!AO3771)</f>
      </c>
      <c r="AQ3771" s="91">
        <f>BD!AM3771/BD!AK3771-1</f>
        <v>0</v>
      </c>
      <c r="AR3771" s="91">
        <f>IF(BD!AN3771="","",IF(BD!AJ3771="","",BD!AN3771/BD!AJ3771-1))</f>
      </c>
      <c r="AS3771" s="91">
        <f>IF(BD!AN3771="","",IF(BD!AN3771&lt;BD!AL3771,"ABAIXO DA META","DENTRO DA META"))</f>
      </c>
      <c r="AT3771" s="91" t="str">
        <f>IF(BD!AJ3771="","EM ANÁLISE",IF(BD!AP3771&gt;=BD!AN3771,"GO", "NO GO"))</f>
        <v>EM ANÁLISE</v>
      </c>
      <c r="AU3771" s="97">
        <f>IF(AN3771="","",+BD!$AN3771-AJ3771)</f>
      </c>
      <c r="AV3771" s="98"/>
      <c r="AW3771" s="90">
        <f>BD!P3771*BD!AC3771</f>
        <v>0</v>
      </c>
      <c r="AX3771" s="90">
        <f>BD!V3771*BD!AC3771</f>
        <v>0</v>
      </c>
      <c r="AY3771" s="90">
        <f>IF(BD!AN3771="","",BD!AN3771*BD!AC3771)</f>
      </c>
      <c r="AZ3771" s="75" t="s">
        <v>123</v>
      </c>
      <c r="BA3771" s="75" t="s">
        <v>124</v>
      </c>
      <c r="BB3771" s="75">
        <v>1</v>
      </c>
      <c r="BC3771" s="75" t="s">
        <v>125</v>
      </c>
      <c r="BD3771" s="104"/>
      <c r="BE3771" s="104"/>
      <c r="BF3771" s="101"/>
      <c r="BG3771" s="101"/>
      <c r="BH3771" s="101"/>
      <c r="BI3771" s="101"/>
      <c r="BJ3771" s="101"/>
      <c r="BK3771" s="101"/>
      <c r="BL3771" s="101"/>
      <c r="BM3771" s="101"/>
      <c r="BN3771" s="101"/>
      <c r="BO3771" s="103"/>
      <c r="BP3771" s="101"/>
      <c r="BQ3771" s="101"/>
      <c r="BR3771" s="101"/>
      <c r="BS3771" s="101"/>
      <c r="BT3771" s="101"/>
      <c r="BU3771" s="101"/>
      <c r="BV3771" s="101"/>
      <c r="BW3771" s="101"/>
      <c r="BX3771" s="101"/>
      <c r="BY3771" s="101"/>
      <c r="BZ3771" s="101"/>
      <c r="CA3771" s="101"/>
      <c r="CB3771" s="101"/>
      <c r="CC3771" s="101"/>
      <c r="CD3771" s="101"/>
      <c r="CE3771" s="101"/>
      <c r="CF3771" s="101"/>
      <c r="CG3771" s="37" t="e">
        <f>VLOOKUP(Table_1[[#This Row],[EAN]],'[1]Planilha1'!$E:$R,13,0)</f>
        <v>#N/A</v>
      </c>
    </row>
    <row r="3772" ht="15" hidden="1">
      <c r="A3772" s="7"/>
      <c r="B3772" s="75" t="s">
        <v>2735</v>
      </c>
      <c r="C3772" s="75">
        <v>223157</v>
      </c>
      <c r="D3772" s="75"/>
      <c r="E3772" s="85">
        <v>7891008047080</v>
      </c>
      <c r="F3772" s="86" t="s">
        <v>4303</v>
      </c>
      <c r="G3772" s="75" t="s">
        <v>21</v>
      </c>
      <c r="H3772" s="75">
        <v>980</v>
      </c>
      <c r="I3772" s="87" t="s">
        <v>3069</v>
      </c>
      <c r="J3772" s="75" t="s">
        <v>4304</v>
      </c>
      <c r="K3772" s="88" t="s">
        <v>84</v>
      </c>
      <c r="L3772" s="88">
        <v>5</v>
      </c>
      <c r="M3772" s="88">
        <v>0</v>
      </c>
      <c r="N3772" s="75" t="s">
        <v>85</v>
      </c>
      <c r="O3772" s="75"/>
      <c r="P3772" s="106"/>
      <c r="Q3772" s="90">
        <f>(17/100+7.6/100+1.65/100)*P3772</f>
        <v>0</v>
      </c>
      <c r="R3772" s="104"/>
      <c r="S3772" s="104"/>
      <c r="T3772" s="104"/>
      <c r="U3772" s="104"/>
      <c r="V3772" s="90">
        <f>+P3772-Q3772+R3772+S3772+T3772+U3772</f>
        <v>0</v>
      </c>
      <c r="W3772" s="91">
        <f>(1.02/100)</f>
        <v>1.02E-2</v>
      </c>
      <c r="X3772" s="91">
        <v>4.8E-3</v>
      </c>
      <c r="Y3772" s="91">
        <v>0.17</v>
      </c>
      <c r="Z3772" s="91">
        <v>1.65E-2</v>
      </c>
      <c r="AA3772" s="91">
        <v>7.6E-2</v>
      </c>
      <c r="AB3772" s="91">
        <f>SUM(W3772:AA3772)</f>
        <v>0.2775</v>
      </c>
      <c r="AC3772" s="75">
        <v>12</v>
      </c>
      <c r="AD3772" s="92">
        <f>IF(AL3772="","",+AC3772*AL3772)</f>
      </c>
      <c r="AE3772" s="93">
        <f>IF(AL3772="","",+AL3772*AB3772)</f>
      </c>
      <c r="AF3772" s="92">
        <f>IF(AL3772="","",+AL3772-AE3772)</f>
      </c>
      <c r="AG3772" s="93">
        <f>+V3772</f>
        <v>0</v>
      </c>
      <c r="AH3772" s="92">
        <f>IF(AF3772="","",+AF3772-AG3772)</f>
      </c>
      <c r="AI3772" s="92">
        <f>IF(AH3772="","",+AH3772*AC3772)</f>
      </c>
      <c r="AJ3772" s="93"/>
      <c r="AK3772" s="94">
        <v>0.33</v>
      </c>
      <c r="AL3772" s="93">
        <f>IF(V3772=0,"",V3772/(1-AB3772-AK3772))</f>
      </c>
      <c r="AM3772" s="95">
        <v>0.33</v>
      </c>
      <c r="AN3772" s="93">
        <f>IF(V3772=0,"",V3772/(1-AB3772-AM3772))</f>
      </c>
      <c r="AO3772" s="96">
        <v>1.2</v>
      </c>
      <c r="AP3772" s="93">
        <f>IF(BD!AJ3772="","",BD!AJ3772*BD!AO3772)</f>
      </c>
      <c r="AQ3772" s="91">
        <f>BD!AM3772/BD!AK3772-1</f>
        <v>0</v>
      </c>
      <c r="AR3772" s="91">
        <f>IF(BD!AN3772="","",IF(BD!AJ3772="","",BD!AN3772/BD!AJ3772-1))</f>
      </c>
      <c r="AS3772" s="91">
        <f>IF(BD!AN3772="","",IF(BD!AN3772&lt;BD!AL3772,"ABAIXO DA META","DENTRO DA META"))</f>
      </c>
      <c r="AT3772" s="91" t="str">
        <f>IF(BD!AJ3772="","EM ANÁLISE",IF(BD!AP3772&gt;=BD!AN3772,"GO", "NO GO"))</f>
        <v>EM ANÁLISE</v>
      </c>
      <c r="AU3772" s="97">
        <f>IF(AN3772="","",+BD!$AN3772-AJ3772)</f>
      </c>
      <c r="AV3772" s="98"/>
      <c r="AW3772" s="90">
        <f>BD!P3772*BD!AC3772</f>
        <v>0</v>
      </c>
      <c r="AX3772" s="90">
        <f>BD!V3772*BD!AC3772</f>
        <v>0</v>
      </c>
      <c r="AY3772" s="90">
        <f>IF(BD!AN3772="","",BD!AN3772*BD!AC3772)</f>
      </c>
      <c r="AZ3772" s="75" t="s">
        <v>123</v>
      </c>
      <c r="BA3772" s="75" t="s">
        <v>124</v>
      </c>
      <c r="BB3772" s="75">
        <v>1</v>
      </c>
      <c r="BC3772" s="75" t="s">
        <v>125</v>
      </c>
      <c r="BD3772" s="104"/>
      <c r="BE3772" s="104"/>
      <c r="BF3772" s="101"/>
      <c r="BG3772" s="101"/>
      <c r="BH3772" s="101"/>
      <c r="BI3772" s="101"/>
      <c r="BJ3772" s="101"/>
      <c r="BK3772" s="101"/>
      <c r="BL3772" s="101"/>
      <c r="BM3772" s="101"/>
      <c r="BN3772" s="101"/>
      <c r="BO3772" s="103"/>
      <c r="BP3772" s="101"/>
      <c r="BQ3772" s="101"/>
      <c r="BR3772" s="101"/>
      <c r="BS3772" s="101"/>
      <c r="BT3772" s="101"/>
      <c r="BU3772" s="101"/>
      <c r="BV3772" s="101"/>
      <c r="BW3772" s="101"/>
      <c r="BX3772" s="101"/>
      <c r="BY3772" s="101"/>
      <c r="BZ3772" s="101"/>
      <c r="CA3772" s="101"/>
      <c r="CB3772" s="101"/>
      <c r="CC3772" s="101"/>
      <c r="CD3772" s="101"/>
      <c r="CE3772" s="101"/>
      <c r="CF3772" s="101"/>
      <c r="CG3772" s="37" t="e">
        <f>VLOOKUP(Table_1[[#This Row],[EAN]],'[1]Planilha1'!$E:$R,13,0)</f>
        <v>#N/A</v>
      </c>
    </row>
    <row r="3773" ht="15" hidden="1">
      <c r="A3773" s="7"/>
      <c r="B3773" s="75" t="s">
        <v>2735</v>
      </c>
      <c r="C3773" s="75">
        <v>223158</v>
      </c>
      <c r="D3773" s="75"/>
      <c r="E3773" s="85">
        <v>7891008045154</v>
      </c>
      <c r="F3773" s="86" t="s">
        <v>4305</v>
      </c>
      <c r="G3773" s="75" t="s">
        <v>21</v>
      </c>
      <c r="H3773" s="75">
        <v>980</v>
      </c>
      <c r="I3773" s="87" t="s">
        <v>3069</v>
      </c>
      <c r="J3773" s="75" t="s">
        <v>4304</v>
      </c>
      <c r="K3773" s="88" t="s">
        <v>84</v>
      </c>
      <c r="L3773" s="88">
        <v>5</v>
      </c>
      <c r="M3773" s="88">
        <v>0</v>
      </c>
      <c r="N3773" s="75" t="s">
        <v>85</v>
      </c>
      <c r="O3773" s="75"/>
      <c r="P3773" s="106"/>
      <c r="Q3773" s="90">
        <f>(17/100+7.6/100+1.65/100)*P3773</f>
        <v>0</v>
      </c>
      <c r="R3773" s="104"/>
      <c r="S3773" s="104"/>
      <c r="T3773" s="104"/>
      <c r="U3773" s="104"/>
      <c r="V3773" s="90">
        <f>+P3773-Q3773+R3773+S3773+T3773+U3773</f>
        <v>0</v>
      </c>
      <c r="W3773" s="91">
        <f>(1.02/100)</f>
        <v>1.02E-2</v>
      </c>
      <c r="X3773" s="91">
        <v>4.8E-3</v>
      </c>
      <c r="Y3773" s="91">
        <v>0.17</v>
      </c>
      <c r="Z3773" s="91">
        <v>1.65E-2</v>
      </c>
      <c r="AA3773" s="91">
        <v>7.6E-2</v>
      </c>
      <c r="AB3773" s="91">
        <f>SUM(W3773:AA3773)</f>
        <v>0.2775</v>
      </c>
      <c r="AC3773" s="75">
        <v>12</v>
      </c>
      <c r="AD3773" s="92">
        <f>IF(AL3773="","",+AC3773*AL3773)</f>
      </c>
      <c r="AE3773" s="93">
        <f>IF(AL3773="","",+AL3773*AB3773)</f>
      </c>
      <c r="AF3773" s="92">
        <f>IF(AL3773="","",+AL3773-AE3773)</f>
      </c>
      <c r="AG3773" s="93">
        <f>+V3773</f>
        <v>0</v>
      </c>
      <c r="AH3773" s="92">
        <f>IF(AF3773="","",+AF3773-AG3773)</f>
      </c>
      <c r="AI3773" s="92">
        <f>IF(AH3773="","",+AH3773*AC3773)</f>
      </c>
      <c r="AJ3773" s="93"/>
      <c r="AK3773" s="94">
        <v>0.33</v>
      </c>
      <c r="AL3773" s="93">
        <f>IF(V3773=0,"",V3773/(1-AB3773-AK3773))</f>
      </c>
      <c r="AM3773" s="95">
        <v>0.33</v>
      </c>
      <c r="AN3773" s="93">
        <f>IF(V3773=0,"",V3773/(1-AB3773-AM3773))</f>
      </c>
      <c r="AO3773" s="96">
        <v>1.2</v>
      </c>
      <c r="AP3773" s="93">
        <f>IF(BD!AJ3773="","",BD!AJ3773*BD!AO3773)</f>
      </c>
      <c r="AQ3773" s="91">
        <f>BD!AM3773/BD!AK3773-1</f>
        <v>0</v>
      </c>
      <c r="AR3773" s="91">
        <f>IF(BD!AN3773="","",IF(BD!AJ3773="","",BD!AN3773/BD!AJ3773-1))</f>
      </c>
      <c r="AS3773" s="91">
        <f>IF(BD!AN3773="","",IF(BD!AN3773&lt;BD!AL3773,"ABAIXO DA META","DENTRO DA META"))</f>
      </c>
      <c r="AT3773" s="91" t="str">
        <f>IF(BD!AJ3773="","EM ANÁLISE",IF(BD!AP3773&gt;=BD!AN3773,"GO", "NO GO"))</f>
        <v>EM ANÁLISE</v>
      </c>
      <c r="AU3773" s="97">
        <f>IF(AN3773="","",+BD!$AN3773-AJ3773)</f>
      </c>
      <c r="AV3773" s="98"/>
      <c r="AW3773" s="90">
        <f>BD!P3773*BD!AC3773</f>
        <v>0</v>
      </c>
      <c r="AX3773" s="90">
        <f>BD!V3773*BD!AC3773</f>
        <v>0</v>
      </c>
      <c r="AY3773" s="90">
        <f>IF(BD!AN3773="","",BD!AN3773*BD!AC3773)</f>
      </c>
      <c r="AZ3773" s="75" t="s">
        <v>123</v>
      </c>
      <c r="BA3773" s="75" t="s">
        <v>124</v>
      </c>
      <c r="BB3773" s="75">
        <v>1</v>
      </c>
      <c r="BC3773" s="75" t="s">
        <v>125</v>
      </c>
      <c r="BD3773" s="104"/>
      <c r="BE3773" s="104"/>
      <c r="BF3773" s="101"/>
      <c r="BG3773" s="101"/>
      <c r="BH3773" s="101"/>
      <c r="BI3773" s="101"/>
      <c r="BJ3773" s="101"/>
      <c r="BK3773" s="101"/>
      <c r="BL3773" s="101"/>
      <c r="BM3773" s="101"/>
      <c r="BN3773" s="101"/>
      <c r="BO3773" s="103"/>
      <c r="BP3773" s="101"/>
      <c r="BQ3773" s="101"/>
      <c r="BR3773" s="101"/>
      <c r="BS3773" s="101"/>
      <c r="BT3773" s="101"/>
      <c r="BU3773" s="101"/>
      <c r="BV3773" s="101"/>
      <c r="BW3773" s="101"/>
      <c r="BX3773" s="101"/>
      <c r="BY3773" s="101"/>
      <c r="BZ3773" s="101"/>
      <c r="CA3773" s="101"/>
      <c r="CB3773" s="101"/>
      <c r="CC3773" s="101"/>
      <c r="CD3773" s="101"/>
      <c r="CE3773" s="101"/>
      <c r="CF3773" s="101"/>
      <c r="CG3773" s="37" t="e">
        <f>VLOOKUP(Table_1[[#This Row],[EAN]],'[1]Planilha1'!$E:$R,13,0)</f>
        <v>#N/A</v>
      </c>
    </row>
    <row r="3774" ht="15" hidden="1">
      <c r="A3774" s="7"/>
      <c r="B3774" s="75" t="s">
        <v>2735</v>
      </c>
      <c r="C3774" s="75">
        <v>223159</v>
      </c>
      <c r="D3774" s="75"/>
      <c r="E3774" s="85">
        <v>7891008116991</v>
      </c>
      <c r="F3774" s="86" t="s">
        <v>4306</v>
      </c>
      <c r="G3774" s="75" t="s">
        <v>21</v>
      </c>
      <c r="H3774" s="75">
        <v>980</v>
      </c>
      <c r="I3774" s="87" t="s">
        <v>3069</v>
      </c>
      <c r="J3774" s="75" t="s">
        <v>4172</v>
      </c>
      <c r="K3774" s="88" t="s">
        <v>84</v>
      </c>
      <c r="L3774" s="88">
        <v>20</v>
      </c>
      <c r="M3774" s="88">
        <v>0</v>
      </c>
      <c r="N3774" s="75" t="s">
        <v>85</v>
      </c>
      <c r="O3774" s="75"/>
      <c r="P3774" s="106"/>
      <c r="Q3774" s="90">
        <f>(17/100+7.6/100+1.65/100)*P3774</f>
        <v>0</v>
      </c>
      <c r="R3774" s="104"/>
      <c r="S3774" s="104"/>
      <c r="T3774" s="104"/>
      <c r="U3774" s="104"/>
      <c r="V3774" s="90">
        <f>+P3774-Q3774+R3774+S3774+T3774+U3774</f>
        <v>0</v>
      </c>
      <c r="W3774" s="91">
        <f>(1.02/100)</f>
        <v>1.02E-2</v>
      </c>
      <c r="X3774" s="91">
        <v>4.8E-3</v>
      </c>
      <c r="Y3774" s="91">
        <v>0.17</v>
      </c>
      <c r="Z3774" s="91">
        <v>1.65E-2</v>
      </c>
      <c r="AA3774" s="91">
        <v>7.6E-2</v>
      </c>
      <c r="AB3774" s="91">
        <f>SUM(W3774:AA3774)</f>
        <v>0.2775</v>
      </c>
      <c r="AC3774" s="75">
        <v>12</v>
      </c>
      <c r="AD3774" s="92">
        <f>IF(AL3774="","",+AC3774*AL3774)</f>
      </c>
      <c r="AE3774" s="93">
        <f>IF(AL3774="","",+AL3774*AB3774)</f>
      </c>
      <c r="AF3774" s="92">
        <f>IF(AL3774="","",+AL3774-AE3774)</f>
      </c>
      <c r="AG3774" s="93">
        <f>+V3774</f>
        <v>0</v>
      </c>
      <c r="AH3774" s="92">
        <f>IF(AF3774="","",+AF3774-AG3774)</f>
      </c>
      <c r="AI3774" s="92">
        <f>IF(AH3774="","",+AH3774*AC3774)</f>
      </c>
      <c r="AJ3774" s="93"/>
      <c r="AK3774" s="94">
        <v>0.33</v>
      </c>
      <c r="AL3774" s="93">
        <f>IF(V3774=0,"",V3774/(1-AB3774-AK3774))</f>
      </c>
      <c r="AM3774" s="95">
        <v>0.33</v>
      </c>
      <c r="AN3774" s="93">
        <f>IF(V3774=0,"",V3774/(1-AB3774-AM3774))</f>
      </c>
      <c r="AO3774" s="96">
        <v>1.2</v>
      </c>
      <c r="AP3774" s="93">
        <f>IF(BD!AJ3774="","",BD!AJ3774*BD!AO3774)</f>
      </c>
      <c r="AQ3774" s="91">
        <f>BD!AM3774/BD!AK3774-1</f>
        <v>0</v>
      </c>
      <c r="AR3774" s="91">
        <f>IF(BD!AN3774="","",IF(BD!AJ3774="","",BD!AN3774/BD!AJ3774-1))</f>
      </c>
      <c r="AS3774" s="91">
        <f>IF(BD!AN3774="","",IF(BD!AN3774&lt;BD!AL3774,"ABAIXO DA META","DENTRO DA META"))</f>
      </c>
      <c r="AT3774" s="91" t="str">
        <f>IF(BD!AJ3774="","EM ANÁLISE",IF(BD!AP3774&gt;=BD!AN3774,"GO", "NO GO"))</f>
        <v>EM ANÁLISE</v>
      </c>
      <c r="AU3774" s="97">
        <f>IF(AN3774="","",+BD!$AN3774-AJ3774)</f>
      </c>
      <c r="AV3774" s="98"/>
      <c r="AW3774" s="90">
        <f>BD!P3774*BD!AC3774</f>
        <v>0</v>
      </c>
      <c r="AX3774" s="90">
        <f>BD!V3774*BD!AC3774</f>
        <v>0</v>
      </c>
      <c r="AY3774" s="90">
        <f>IF(BD!AN3774="","",BD!AN3774*BD!AC3774)</f>
      </c>
      <c r="AZ3774" s="75" t="s">
        <v>123</v>
      </c>
      <c r="BA3774" s="75" t="s">
        <v>124</v>
      </c>
      <c r="BB3774" s="75">
        <v>1</v>
      </c>
      <c r="BC3774" s="75" t="s">
        <v>125</v>
      </c>
      <c r="BD3774" s="104"/>
      <c r="BE3774" s="104"/>
      <c r="BF3774" s="101"/>
      <c r="BG3774" s="101"/>
      <c r="BH3774" s="101"/>
      <c r="BI3774" s="101"/>
      <c r="BJ3774" s="101"/>
      <c r="BK3774" s="101"/>
      <c r="BL3774" s="101"/>
      <c r="BM3774" s="101"/>
      <c r="BN3774" s="101"/>
      <c r="BO3774" s="103"/>
      <c r="BP3774" s="101"/>
      <c r="BQ3774" s="101"/>
      <c r="BR3774" s="101"/>
      <c r="BS3774" s="101"/>
      <c r="BT3774" s="101"/>
      <c r="BU3774" s="101"/>
      <c r="BV3774" s="101"/>
      <c r="BW3774" s="101"/>
      <c r="BX3774" s="101"/>
      <c r="BY3774" s="101"/>
      <c r="BZ3774" s="101"/>
      <c r="CA3774" s="101"/>
      <c r="CB3774" s="101"/>
      <c r="CC3774" s="101"/>
      <c r="CD3774" s="101"/>
      <c r="CE3774" s="101"/>
      <c r="CF3774" s="101"/>
      <c r="CG3774" s="37" t="e">
        <f>VLOOKUP(Table_1[[#This Row],[EAN]],'[1]Planilha1'!$E:$R,13,0)</f>
        <v>#N/A</v>
      </c>
    </row>
    <row r="3775" ht="15" hidden="1">
      <c r="A3775" s="7"/>
      <c r="B3775" s="75" t="s">
        <v>2735</v>
      </c>
      <c r="C3775" s="75">
        <v>223160</v>
      </c>
      <c r="D3775" s="75"/>
      <c r="E3775" s="85">
        <v>7891008044881</v>
      </c>
      <c r="F3775" s="86" t="s">
        <v>4307</v>
      </c>
      <c r="G3775" s="75" t="s">
        <v>21</v>
      </c>
      <c r="H3775" s="75">
        <v>980</v>
      </c>
      <c r="I3775" s="87" t="s">
        <v>3069</v>
      </c>
      <c r="J3775" s="75" t="s">
        <v>3972</v>
      </c>
      <c r="K3775" s="88" t="s">
        <v>84</v>
      </c>
      <c r="L3775" s="88">
        <v>5</v>
      </c>
      <c r="M3775" s="88">
        <v>0</v>
      </c>
      <c r="N3775" s="75" t="s">
        <v>85</v>
      </c>
      <c r="O3775" s="75"/>
      <c r="P3775" s="106"/>
      <c r="Q3775" s="90">
        <f>(17/100+7.6/100+1.65/100)*P3775</f>
        <v>0</v>
      </c>
      <c r="R3775" s="104"/>
      <c r="S3775" s="104"/>
      <c r="T3775" s="104"/>
      <c r="U3775" s="104"/>
      <c r="V3775" s="90">
        <f>+P3775-Q3775+R3775+S3775+T3775+U3775</f>
        <v>0</v>
      </c>
      <c r="W3775" s="91">
        <f>(1.02/100)</f>
        <v>1.02E-2</v>
      </c>
      <c r="X3775" s="91">
        <v>4.8E-3</v>
      </c>
      <c r="Y3775" s="91">
        <v>0.17</v>
      </c>
      <c r="Z3775" s="91">
        <v>1.65E-2</v>
      </c>
      <c r="AA3775" s="91">
        <v>7.6E-2</v>
      </c>
      <c r="AB3775" s="91">
        <f>SUM(W3775:AA3775)</f>
        <v>0.2775</v>
      </c>
      <c r="AC3775" s="75">
        <v>12</v>
      </c>
      <c r="AD3775" s="92">
        <f>IF(AL3775="","",+AC3775*AL3775)</f>
      </c>
      <c r="AE3775" s="93">
        <f>IF(AL3775="","",+AL3775*AB3775)</f>
      </c>
      <c r="AF3775" s="92">
        <f>IF(AL3775="","",+AL3775-AE3775)</f>
      </c>
      <c r="AG3775" s="93">
        <f>+V3775</f>
        <v>0</v>
      </c>
      <c r="AH3775" s="92">
        <f>IF(AF3775="","",+AF3775-AG3775)</f>
      </c>
      <c r="AI3775" s="92">
        <f>IF(AH3775="","",+AH3775*AC3775)</f>
      </c>
      <c r="AJ3775" s="93"/>
      <c r="AK3775" s="94">
        <v>0.33</v>
      </c>
      <c r="AL3775" s="93">
        <f>IF(V3775=0,"",V3775/(1-AB3775-AK3775))</f>
      </c>
      <c r="AM3775" s="95">
        <v>0.33</v>
      </c>
      <c r="AN3775" s="93">
        <f>IF(V3775=0,"",V3775/(1-AB3775-AM3775))</f>
      </c>
      <c r="AO3775" s="96">
        <v>1.2</v>
      </c>
      <c r="AP3775" s="93">
        <f>IF(BD!AJ3775="","",BD!AJ3775*BD!AO3775)</f>
      </c>
      <c r="AQ3775" s="91">
        <f>BD!AM3775/BD!AK3775-1</f>
        <v>0</v>
      </c>
      <c r="AR3775" s="91">
        <f>IF(BD!AN3775="","",IF(BD!AJ3775="","",BD!AN3775/BD!AJ3775-1))</f>
      </c>
      <c r="AS3775" s="91">
        <f>IF(BD!AN3775="","",IF(BD!AN3775&lt;BD!AL3775,"ABAIXO DA META","DENTRO DA META"))</f>
      </c>
      <c r="AT3775" s="91" t="str">
        <f>IF(BD!AJ3775="","EM ANÁLISE",IF(BD!AP3775&gt;=BD!AN3775,"GO", "NO GO"))</f>
        <v>EM ANÁLISE</v>
      </c>
      <c r="AU3775" s="97">
        <f>IF(AN3775="","",+BD!$AN3775-AJ3775)</f>
      </c>
      <c r="AV3775" s="98"/>
      <c r="AW3775" s="90">
        <f>BD!P3775*BD!AC3775</f>
        <v>0</v>
      </c>
      <c r="AX3775" s="90">
        <f>BD!V3775*BD!AC3775</f>
        <v>0</v>
      </c>
      <c r="AY3775" s="90">
        <f>IF(BD!AN3775="","",BD!AN3775*BD!AC3775)</f>
      </c>
      <c r="AZ3775" s="75" t="s">
        <v>123</v>
      </c>
      <c r="BA3775" s="75" t="s">
        <v>124</v>
      </c>
      <c r="BB3775" s="75">
        <v>1</v>
      </c>
      <c r="BC3775" s="75" t="s">
        <v>125</v>
      </c>
      <c r="BD3775" s="104"/>
      <c r="BE3775" s="104"/>
      <c r="BF3775" s="101"/>
      <c r="BG3775" s="101"/>
      <c r="BH3775" s="101"/>
      <c r="BI3775" s="101"/>
      <c r="BJ3775" s="101"/>
      <c r="BK3775" s="101"/>
      <c r="BL3775" s="101"/>
      <c r="BM3775" s="101"/>
      <c r="BN3775" s="101"/>
      <c r="BO3775" s="103"/>
      <c r="BP3775" s="101"/>
      <c r="BQ3775" s="101"/>
      <c r="BR3775" s="101"/>
      <c r="BS3775" s="101"/>
      <c r="BT3775" s="101"/>
      <c r="BU3775" s="101"/>
      <c r="BV3775" s="101"/>
      <c r="BW3775" s="101"/>
      <c r="BX3775" s="101"/>
      <c r="BY3775" s="101"/>
      <c r="BZ3775" s="101"/>
      <c r="CA3775" s="101"/>
      <c r="CB3775" s="101"/>
      <c r="CC3775" s="101"/>
      <c r="CD3775" s="101"/>
      <c r="CE3775" s="101"/>
      <c r="CF3775" s="101"/>
      <c r="CG3775" s="37" t="e">
        <f>VLOOKUP(Table_1[[#This Row],[EAN]],'[1]Planilha1'!$E:$R,13,0)</f>
        <v>#N/A</v>
      </c>
    </row>
    <row r="3776" ht="15" hidden="1">
      <c r="A3776" s="7"/>
      <c r="B3776" s="75" t="s">
        <v>2735</v>
      </c>
      <c r="C3776" s="75">
        <v>223161</v>
      </c>
      <c r="D3776" s="75"/>
      <c r="E3776" s="85">
        <v>7891008044898</v>
      </c>
      <c r="F3776" s="86" t="s">
        <v>4308</v>
      </c>
      <c r="G3776" s="75" t="s">
        <v>21</v>
      </c>
      <c r="H3776" s="75">
        <v>980</v>
      </c>
      <c r="I3776" s="87" t="s">
        <v>3069</v>
      </c>
      <c r="J3776" s="75" t="s">
        <v>4304</v>
      </c>
      <c r="K3776" s="88" t="s">
        <v>84</v>
      </c>
      <c r="L3776" s="88">
        <v>5</v>
      </c>
      <c r="M3776" s="88">
        <v>0</v>
      </c>
      <c r="N3776" s="75" t="s">
        <v>85</v>
      </c>
      <c r="O3776" s="75"/>
      <c r="P3776" s="106"/>
      <c r="Q3776" s="90">
        <f>(17/100+7.6/100+1.65/100)*P3776</f>
        <v>0</v>
      </c>
      <c r="R3776" s="104"/>
      <c r="S3776" s="104"/>
      <c r="T3776" s="104"/>
      <c r="U3776" s="104"/>
      <c r="V3776" s="90">
        <f>+P3776-Q3776+R3776+S3776+T3776+U3776</f>
        <v>0</v>
      </c>
      <c r="W3776" s="91">
        <f>(1.02/100)</f>
        <v>1.02E-2</v>
      </c>
      <c r="X3776" s="91">
        <v>4.8E-3</v>
      </c>
      <c r="Y3776" s="91">
        <v>0.17</v>
      </c>
      <c r="Z3776" s="91">
        <v>1.65E-2</v>
      </c>
      <c r="AA3776" s="91">
        <v>7.6E-2</v>
      </c>
      <c r="AB3776" s="91">
        <f>SUM(W3776:AA3776)</f>
        <v>0.2775</v>
      </c>
      <c r="AC3776" s="75">
        <v>12</v>
      </c>
      <c r="AD3776" s="92">
        <f>IF(AL3776="","",+AC3776*AL3776)</f>
      </c>
      <c r="AE3776" s="93">
        <f>IF(AL3776="","",+AL3776*AB3776)</f>
      </c>
      <c r="AF3776" s="92">
        <f>IF(AL3776="","",+AL3776-AE3776)</f>
      </c>
      <c r="AG3776" s="93">
        <f>+V3776</f>
        <v>0</v>
      </c>
      <c r="AH3776" s="92">
        <f>IF(AF3776="","",+AF3776-AG3776)</f>
      </c>
      <c r="AI3776" s="92">
        <f>IF(AH3776="","",+AH3776*AC3776)</f>
      </c>
      <c r="AJ3776" s="93"/>
      <c r="AK3776" s="94">
        <v>0.33</v>
      </c>
      <c r="AL3776" s="93">
        <f>IF(V3776=0,"",V3776/(1-AB3776-AK3776))</f>
      </c>
      <c r="AM3776" s="95">
        <v>0.33</v>
      </c>
      <c r="AN3776" s="93">
        <f>IF(V3776=0,"",V3776/(1-AB3776-AM3776))</f>
      </c>
      <c r="AO3776" s="96">
        <v>1.2</v>
      </c>
      <c r="AP3776" s="93">
        <f>IF(BD!AJ3776="","",BD!AJ3776*BD!AO3776)</f>
      </c>
      <c r="AQ3776" s="91">
        <f>BD!AM3776/BD!AK3776-1</f>
        <v>0</v>
      </c>
      <c r="AR3776" s="91">
        <f>IF(BD!AN3776="","",IF(BD!AJ3776="","",BD!AN3776/BD!AJ3776-1))</f>
      </c>
      <c r="AS3776" s="91">
        <f>IF(BD!AN3776="","",IF(BD!AN3776&lt;BD!AL3776,"ABAIXO DA META","DENTRO DA META"))</f>
      </c>
      <c r="AT3776" s="91" t="str">
        <f>IF(BD!AJ3776="","EM ANÁLISE",IF(BD!AP3776&gt;=BD!AN3776,"GO", "NO GO"))</f>
        <v>EM ANÁLISE</v>
      </c>
      <c r="AU3776" s="97">
        <f>IF(AN3776="","",+BD!$AN3776-AJ3776)</f>
      </c>
      <c r="AV3776" s="98"/>
      <c r="AW3776" s="90">
        <f>BD!P3776*BD!AC3776</f>
        <v>0</v>
      </c>
      <c r="AX3776" s="90">
        <f>BD!V3776*BD!AC3776</f>
        <v>0</v>
      </c>
      <c r="AY3776" s="90">
        <f>IF(BD!AN3776="","",BD!AN3776*BD!AC3776)</f>
      </c>
      <c r="AZ3776" s="75" t="s">
        <v>123</v>
      </c>
      <c r="BA3776" s="75" t="s">
        <v>124</v>
      </c>
      <c r="BB3776" s="75">
        <v>1</v>
      </c>
      <c r="BC3776" s="75" t="s">
        <v>125</v>
      </c>
      <c r="BD3776" s="104"/>
      <c r="BE3776" s="104"/>
      <c r="BF3776" s="101"/>
      <c r="BG3776" s="101"/>
      <c r="BH3776" s="101"/>
      <c r="BI3776" s="101"/>
      <c r="BJ3776" s="101"/>
      <c r="BK3776" s="101"/>
      <c r="BL3776" s="101"/>
      <c r="BM3776" s="101"/>
      <c r="BN3776" s="101"/>
      <c r="BO3776" s="103"/>
      <c r="BP3776" s="101"/>
      <c r="BQ3776" s="101"/>
      <c r="BR3776" s="101"/>
      <c r="BS3776" s="101"/>
      <c r="BT3776" s="101"/>
      <c r="BU3776" s="101"/>
      <c r="BV3776" s="101"/>
      <c r="BW3776" s="101"/>
      <c r="BX3776" s="101"/>
      <c r="BY3776" s="101"/>
      <c r="BZ3776" s="101"/>
      <c r="CA3776" s="101"/>
      <c r="CB3776" s="101"/>
      <c r="CC3776" s="101"/>
      <c r="CD3776" s="101"/>
      <c r="CE3776" s="101"/>
      <c r="CF3776" s="101"/>
      <c r="CG3776" s="37" t="e">
        <f>VLOOKUP(Table_1[[#This Row],[EAN]],'[1]Planilha1'!$E:$R,13,0)</f>
        <v>#N/A</v>
      </c>
    </row>
    <row r="3777" ht="15" hidden="1">
      <c r="A3777" s="7"/>
      <c r="B3777" s="75" t="s">
        <v>2735</v>
      </c>
      <c r="C3777" s="75">
        <v>223162</v>
      </c>
      <c r="D3777" s="75"/>
      <c r="E3777" s="85">
        <v>7891008116878</v>
      </c>
      <c r="F3777" s="86" t="s">
        <v>4309</v>
      </c>
      <c r="G3777" s="75" t="s">
        <v>21</v>
      </c>
      <c r="H3777" s="75">
        <v>980</v>
      </c>
      <c r="I3777" s="87" t="s">
        <v>3069</v>
      </c>
      <c r="J3777" s="75" t="s">
        <v>4172</v>
      </c>
      <c r="K3777" s="88" t="s">
        <v>84</v>
      </c>
      <c r="L3777" s="88">
        <v>11</v>
      </c>
      <c r="M3777" s="88">
        <v>0</v>
      </c>
      <c r="N3777" s="75" t="s">
        <v>85</v>
      </c>
      <c r="O3777" s="75"/>
      <c r="P3777" s="106"/>
      <c r="Q3777" s="90">
        <f>(17/100+7.6/100+1.65/100)*P3777</f>
        <v>0</v>
      </c>
      <c r="R3777" s="104"/>
      <c r="S3777" s="104"/>
      <c r="T3777" s="104"/>
      <c r="U3777" s="104"/>
      <c r="V3777" s="90">
        <f>+P3777-Q3777+R3777+S3777+T3777+U3777</f>
        <v>0</v>
      </c>
      <c r="W3777" s="91">
        <f>(1.02/100)</f>
        <v>1.02E-2</v>
      </c>
      <c r="X3777" s="91">
        <v>4.8E-3</v>
      </c>
      <c r="Y3777" s="91">
        <v>0.17</v>
      </c>
      <c r="Z3777" s="91">
        <v>1.65E-2</v>
      </c>
      <c r="AA3777" s="91">
        <v>7.6E-2</v>
      </c>
      <c r="AB3777" s="91">
        <f>SUM(W3777:AA3777)</f>
        <v>0.2775</v>
      </c>
      <c r="AC3777" s="75">
        <v>12</v>
      </c>
      <c r="AD3777" s="92">
        <f>IF(AL3777="","",+AC3777*AL3777)</f>
      </c>
      <c r="AE3777" s="93">
        <f>IF(AL3777="","",+AL3777*AB3777)</f>
      </c>
      <c r="AF3777" s="92">
        <f>IF(AL3777="","",+AL3777-AE3777)</f>
      </c>
      <c r="AG3777" s="93">
        <f>+V3777</f>
        <v>0</v>
      </c>
      <c r="AH3777" s="92">
        <f>IF(AF3777="","",+AF3777-AG3777)</f>
      </c>
      <c r="AI3777" s="92">
        <f>IF(AH3777="","",+AH3777*AC3777)</f>
      </c>
      <c r="AJ3777" s="93"/>
      <c r="AK3777" s="94">
        <v>0.33</v>
      </c>
      <c r="AL3777" s="93">
        <f>IF(V3777=0,"",V3777/(1-AB3777-AK3777))</f>
      </c>
      <c r="AM3777" s="95">
        <v>0.33</v>
      </c>
      <c r="AN3777" s="93">
        <f>IF(V3777=0,"",V3777/(1-AB3777-AM3777))</f>
      </c>
      <c r="AO3777" s="96">
        <v>1.2</v>
      </c>
      <c r="AP3777" s="93">
        <f>IF(BD!AJ3777="","",BD!AJ3777*BD!AO3777)</f>
      </c>
      <c r="AQ3777" s="91">
        <f>BD!AM3777/BD!AK3777-1</f>
        <v>0</v>
      </c>
      <c r="AR3777" s="91">
        <f>IF(BD!AN3777="","",IF(BD!AJ3777="","",BD!AN3777/BD!AJ3777-1))</f>
      </c>
      <c r="AS3777" s="91">
        <f>IF(BD!AN3777="","",IF(BD!AN3777&lt;BD!AL3777,"ABAIXO DA META","DENTRO DA META"))</f>
      </c>
      <c r="AT3777" s="91" t="str">
        <f>IF(BD!AJ3777="","EM ANÁLISE",IF(BD!AP3777&gt;=BD!AN3777,"GO", "NO GO"))</f>
        <v>EM ANÁLISE</v>
      </c>
      <c r="AU3777" s="97">
        <f>IF(AN3777="","",+BD!$AN3777-AJ3777)</f>
      </c>
      <c r="AV3777" s="98"/>
      <c r="AW3777" s="90">
        <f>BD!P3777*BD!AC3777</f>
        <v>0</v>
      </c>
      <c r="AX3777" s="90">
        <f>BD!V3777*BD!AC3777</f>
        <v>0</v>
      </c>
      <c r="AY3777" s="90">
        <f>IF(BD!AN3777="","",BD!AN3777*BD!AC3777)</f>
      </c>
      <c r="AZ3777" s="75" t="s">
        <v>123</v>
      </c>
      <c r="BA3777" s="75" t="s">
        <v>124</v>
      </c>
      <c r="BB3777" s="75">
        <v>1</v>
      </c>
      <c r="BC3777" s="75" t="s">
        <v>125</v>
      </c>
      <c r="BD3777" s="104"/>
      <c r="BE3777" s="104"/>
      <c r="BF3777" s="101"/>
      <c r="BG3777" s="101"/>
      <c r="BH3777" s="101"/>
      <c r="BI3777" s="101"/>
      <c r="BJ3777" s="101"/>
      <c r="BK3777" s="101"/>
      <c r="BL3777" s="101"/>
      <c r="BM3777" s="101"/>
      <c r="BN3777" s="101"/>
      <c r="BO3777" s="103"/>
      <c r="BP3777" s="101"/>
      <c r="BQ3777" s="101"/>
      <c r="BR3777" s="101"/>
      <c r="BS3777" s="101"/>
      <c r="BT3777" s="101"/>
      <c r="BU3777" s="101"/>
      <c r="BV3777" s="101"/>
      <c r="BW3777" s="101"/>
      <c r="BX3777" s="101"/>
      <c r="BY3777" s="101"/>
      <c r="BZ3777" s="101"/>
      <c r="CA3777" s="101"/>
      <c r="CB3777" s="101"/>
      <c r="CC3777" s="101"/>
      <c r="CD3777" s="101"/>
      <c r="CE3777" s="101"/>
      <c r="CF3777" s="101"/>
      <c r="CG3777" s="37" t="e">
        <f>VLOOKUP(Table_1[[#This Row],[EAN]],'[1]Planilha1'!$E:$R,13,0)</f>
        <v>#N/A</v>
      </c>
    </row>
    <row r="3778" ht="15" hidden="1">
      <c r="A3778" s="7"/>
      <c r="B3778" s="75" t="s">
        <v>2735</v>
      </c>
      <c r="C3778" s="75">
        <v>223163</v>
      </c>
      <c r="D3778" s="75"/>
      <c r="E3778" s="85">
        <v>7891008116915</v>
      </c>
      <c r="F3778" s="86" t="s">
        <v>4310</v>
      </c>
      <c r="G3778" s="75" t="s">
        <v>21</v>
      </c>
      <c r="H3778" s="75">
        <v>980</v>
      </c>
      <c r="I3778" s="87" t="s">
        <v>3069</v>
      </c>
      <c r="J3778" s="75" t="s">
        <v>3972</v>
      </c>
      <c r="K3778" s="88" t="s">
        <v>84</v>
      </c>
      <c r="L3778" s="88">
        <v>11</v>
      </c>
      <c r="M3778" s="88">
        <v>0</v>
      </c>
      <c r="N3778" s="75" t="s">
        <v>85</v>
      </c>
      <c r="O3778" s="75"/>
      <c r="P3778" s="106"/>
      <c r="Q3778" s="90">
        <f>(17/100+7.6/100+1.65/100)*P3778</f>
        <v>0</v>
      </c>
      <c r="R3778" s="104"/>
      <c r="S3778" s="104"/>
      <c r="T3778" s="104"/>
      <c r="U3778" s="104"/>
      <c r="V3778" s="90">
        <f>+P3778-Q3778+R3778+S3778+T3778+U3778</f>
        <v>0</v>
      </c>
      <c r="W3778" s="91">
        <f>(1.02/100)</f>
        <v>1.02E-2</v>
      </c>
      <c r="X3778" s="91">
        <v>4.8E-3</v>
      </c>
      <c r="Y3778" s="91">
        <v>0.17</v>
      </c>
      <c r="Z3778" s="91">
        <v>1.65E-2</v>
      </c>
      <c r="AA3778" s="91">
        <v>7.6E-2</v>
      </c>
      <c r="AB3778" s="91">
        <f>SUM(W3778:AA3778)</f>
        <v>0.2775</v>
      </c>
      <c r="AC3778" s="75">
        <v>12</v>
      </c>
      <c r="AD3778" s="92">
        <f>IF(AL3778="","",+AC3778*AL3778)</f>
      </c>
      <c r="AE3778" s="93">
        <f>IF(AL3778="","",+AL3778*AB3778)</f>
      </c>
      <c r="AF3778" s="92">
        <f>IF(AL3778="","",+AL3778-AE3778)</f>
      </c>
      <c r="AG3778" s="93">
        <f>+V3778</f>
        <v>0</v>
      </c>
      <c r="AH3778" s="92">
        <f>IF(AF3778="","",+AF3778-AG3778)</f>
      </c>
      <c r="AI3778" s="92">
        <f>IF(AH3778="","",+AH3778*AC3778)</f>
      </c>
      <c r="AJ3778" s="93"/>
      <c r="AK3778" s="94">
        <v>0.33</v>
      </c>
      <c r="AL3778" s="93">
        <f>IF(V3778=0,"",V3778/(1-AB3778-AK3778))</f>
      </c>
      <c r="AM3778" s="95">
        <v>0.33</v>
      </c>
      <c r="AN3778" s="93">
        <f>IF(V3778=0,"",V3778/(1-AB3778-AM3778))</f>
      </c>
      <c r="AO3778" s="96">
        <v>1.2</v>
      </c>
      <c r="AP3778" s="93">
        <f>IF(BD!AJ3778="","",BD!AJ3778*BD!AO3778)</f>
      </c>
      <c r="AQ3778" s="91">
        <f>BD!AM3778/BD!AK3778-1</f>
        <v>0</v>
      </c>
      <c r="AR3778" s="91">
        <f>IF(BD!AN3778="","",IF(BD!AJ3778="","",BD!AN3778/BD!AJ3778-1))</f>
      </c>
      <c r="AS3778" s="91">
        <f>IF(BD!AN3778="","",IF(BD!AN3778&lt;BD!AL3778,"ABAIXO DA META","DENTRO DA META"))</f>
      </c>
      <c r="AT3778" s="91" t="str">
        <f>IF(BD!AJ3778="","EM ANÁLISE",IF(BD!AP3778&gt;=BD!AN3778,"GO", "NO GO"))</f>
        <v>EM ANÁLISE</v>
      </c>
      <c r="AU3778" s="97">
        <f>IF(AN3778="","",+BD!$AN3778-AJ3778)</f>
      </c>
      <c r="AV3778" s="98"/>
      <c r="AW3778" s="90">
        <f>BD!P3778*BD!AC3778</f>
        <v>0</v>
      </c>
      <c r="AX3778" s="90">
        <f>BD!V3778*BD!AC3778</f>
        <v>0</v>
      </c>
      <c r="AY3778" s="90">
        <f>IF(BD!AN3778="","",BD!AN3778*BD!AC3778)</f>
      </c>
      <c r="AZ3778" s="75" t="s">
        <v>123</v>
      </c>
      <c r="BA3778" s="75" t="s">
        <v>124</v>
      </c>
      <c r="BB3778" s="75">
        <v>1</v>
      </c>
      <c r="BC3778" s="75" t="s">
        <v>125</v>
      </c>
      <c r="BD3778" s="104"/>
      <c r="BE3778" s="104"/>
      <c r="BF3778" s="101"/>
      <c r="BG3778" s="101"/>
      <c r="BH3778" s="101"/>
      <c r="BI3778" s="101"/>
      <c r="BJ3778" s="101"/>
      <c r="BK3778" s="101"/>
      <c r="BL3778" s="101"/>
      <c r="BM3778" s="101"/>
      <c r="BN3778" s="101"/>
      <c r="BO3778" s="103"/>
      <c r="BP3778" s="101"/>
      <c r="BQ3778" s="101"/>
      <c r="BR3778" s="101"/>
      <c r="BS3778" s="101"/>
      <c r="BT3778" s="101"/>
      <c r="BU3778" s="101"/>
      <c r="BV3778" s="101"/>
      <c r="BW3778" s="101"/>
      <c r="BX3778" s="101"/>
      <c r="BY3778" s="101"/>
      <c r="BZ3778" s="101"/>
      <c r="CA3778" s="101"/>
      <c r="CB3778" s="101"/>
      <c r="CC3778" s="101"/>
      <c r="CD3778" s="101"/>
      <c r="CE3778" s="101"/>
      <c r="CF3778" s="101"/>
      <c r="CG3778" s="37" t="e">
        <f>VLOOKUP(Table_1[[#This Row],[EAN]],'[1]Planilha1'!$E:$R,13,0)</f>
        <v>#N/A</v>
      </c>
    </row>
    <row r="3779" ht="15" hidden="1">
      <c r="A3779" s="7"/>
      <c r="B3779" s="75" t="s">
        <v>2735</v>
      </c>
      <c r="C3779" s="75">
        <v>223164</v>
      </c>
      <c r="D3779" s="75">
        <v>11320309</v>
      </c>
      <c r="E3779" s="85">
        <v>7891008309010</v>
      </c>
      <c r="F3779" s="86" t="s">
        <v>4311</v>
      </c>
      <c r="G3779" s="75" t="s">
        <v>21</v>
      </c>
      <c r="H3779" s="75">
        <v>980</v>
      </c>
      <c r="I3779" s="87" t="s">
        <v>3069</v>
      </c>
      <c r="J3779" s="75" t="s">
        <v>4172</v>
      </c>
      <c r="K3779" s="88" t="s">
        <v>84</v>
      </c>
      <c r="L3779" s="88">
        <v>12</v>
      </c>
      <c r="M3779" s="88">
        <v>0</v>
      </c>
      <c r="N3779" s="75" t="s">
        <v>85</v>
      </c>
      <c r="O3779" s="75" t="s">
        <v>122</v>
      </c>
      <c r="P3779" s="106">
        <v>35.541666666666664</v>
      </c>
      <c r="Q3779" s="90">
        <f>(17/100+7.6/100+1.65/100)*P3779</f>
        <v>9.3296875</v>
      </c>
      <c r="R3779" s="104"/>
      <c r="S3779" s="104"/>
      <c r="T3779" s="104"/>
      <c r="U3779" s="104"/>
      <c r="V3779" s="90">
        <f>+P3779-Q3779+R3779+S3779+T3779+U3779</f>
        <v>26.211979166666666</v>
      </c>
      <c r="W3779" s="91">
        <f>(1.02/100)</f>
        <v>1.02E-2</v>
      </c>
      <c r="X3779" s="91">
        <v>4.8E-3</v>
      </c>
      <c r="Y3779" s="91">
        <v>0.17</v>
      </c>
      <c r="Z3779" s="91">
        <v>1.65E-2</v>
      </c>
      <c r="AA3779" s="91">
        <v>7.6E-2</v>
      </c>
      <c r="AB3779" s="91">
        <f>SUM(W3779:AA3779)</f>
        <v>0.2775</v>
      </c>
      <c r="AC3779" s="75">
        <v>12</v>
      </c>
      <c r="AD3779" s="92">
        <f>IF(AL3779="","",+AC3779*AL3779)</f>
        <v>801.3853503184715</v>
      </c>
      <c r="AE3779" s="93">
        <f>IF(AL3779="","",+AL3779*AB3779)</f>
        <v>18.532036226114656</v>
      </c>
      <c r="AF3779" s="92">
        <f>IF(AL3779="","",+AL3779-AE3779)</f>
        <v>48.25007630042464</v>
      </c>
      <c r="AG3779" s="93">
        <f>+V3779</f>
        <v>26.211979166666666</v>
      </c>
      <c r="AH3779" s="92">
        <f>IF(AF3779="","",+AF3779-AG3779)</f>
        <v>22.038097133757972</v>
      </c>
      <c r="AI3779" s="92">
        <f>IF(AH3779="","",+AH3779*AC3779)</f>
        <v>264.45716560509567</v>
      </c>
      <c r="AJ3779" s="93">
        <v>45.31</v>
      </c>
      <c r="AK3779" s="94">
        <v>0.33</v>
      </c>
      <c r="AL3779" s="93">
        <f>IF(V3779=0,"",V3779/(1-AB3779-AK3779))</f>
        <v>66.7821125265393</v>
      </c>
      <c r="AM3779" s="95">
        <v>0.33</v>
      </c>
      <c r="AN3779" s="93">
        <f>IF(V3779=0,"",V3779/(1-AB3779-AM3779))</f>
        <v>66.7821125265393</v>
      </c>
      <c r="AO3779" s="96">
        <v>1.2</v>
      </c>
      <c r="AP3779" s="93">
        <f>IF(BD!AJ3779="","",BD!AJ3779*BD!AO3779)</f>
        <v>54.372</v>
      </c>
      <c r="AQ3779" s="91">
        <f>BD!AM3779/BD!AK3779-1</f>
        <v>0</v>
      </c>
      <c r="AR3779" s="91">
        <f>IF(BD!AN3779="","",IF(BD!AJ3779="","",BD!AN3779/BD!AJ3779-1))</f>
        <v>0.4738934567764135</v>
      </c>
      <c r="AS3779" s="91" t="str">
        <f>IF(BD!AN3779="","",IF(BD!AN3779&lt;BD!AL3779,"ABAIXO DA META","DENTRO DA META"))</f>
        <v>DENTRO DA META</v>
      </c>
      <c r="AT3779" s="91" t="str">
        <f>IF(BD!AJ3779="","EM ANÁLISE",IF(BD!AP3779&gt;=BD!AN3779,"GO", "NO GO"))</f>
        <v>NO GO</v>
      </c>
      <c r="AU3779" s="97">
        <f>IF(AN3779="","",+BD!$AN3779-AJ3779)</f>
        <v>21.47211252653929</v>
      </c>
      <c r="AV3779" s="98"/>
      <c r="AW3779" s="90">
        <f>BD!P3779*BD!AC3779</f>
        <v>426.5</v>
      </c>
      <c r="AX3779" s="90">
        <f>BD!V3779*BD!AC3779</f>
        <v>314.54375</v>
      </c>
      <c r="AY3779" s="90">
        <f>IF(BD!AN3779="","",BD!AN3779*BD!AC3779)</f>
        <v>801.3853503184715</v>
      </c>
      <c r="AZ3779" s="75" t="s">
        <v>5272</v>
      </c>
      <c r="BA3779" s="75" t="s">
        <v>124</v>
      </c>
      <c r="BB3779" s="75">
        <v>1</v>
      </c>
      <c r="BC3779" s="75" t="s">
        <v>125</v>
      </c>
      <c r="BD3779" s="99" t="s">
        <v>5257</v>
      </c>
      <c r="BE3779" s="100" t="s">
        <v>4</v>
      </c>
      <c r="BF3779" s="100" t="s">
        <v>4</v>
      </c>
      <c r="BG3779" s="99" t="s">
        <v>5258</v>
      </c>
      <c r="BH3779" s="101"/>
      <c r="BI3779" s="101"/>
      <c r="BJ3779" s="101"/>
      <c r="BK3779" s="101"/>
      <c r="BL3779" s="101"/>
      <c r="BM3779" s="101"/>
      <c r="BN3779" s="101"/>
      <c r="BO3779" s="103"/>
      <c r="BP3779" s="99">
        <v>140.622</v>
      </c>
      <c r="BQ3779" s="99">
        <v>121</v>
      </c>
      <c r="BR3779" s="101"/>
      <c r="BS3779" s="99" t="s">
        <v>5260</v>
      </c>
      <c r="BT3779" s="99" t="s">
        <v>5261</v>
      </c>
      <c r="BU3779" s="99">
        <v>5102</v>
      </c>
      <c r="BV3779" s="99"/>
      <c r="BW3779" s="99"/>
      <c r="BX3779" s="99"/>
      <c r="BY3779" s="99"/>
      <c r="BZ3779" s="99"/>
      <c r="CA3779" s="99"/>
      <c r="CB3779" s="99"/>
      <c r="CC3779" s="99">
        <v>102</v>
      </c>
      <c r="CD3779" s="99">
        <v>8</v>
      </c>
      <c r="CE3779" s="99">
        <v>8</v>
      </c>
      <c r="CF3779" s="99"/>
      <c r="CG3779" s="37" t="e">
        <f>VLOOKUP(Table_1[[#This Row],[EAN]],'[1]Planilha1'!$E:$R,13,0)</f>
        <v>#N/A</v>
      </c>
    </row>
    <row r="3780" ht="15" hidden="1">
      <c r="A3780" s="7"/>
      <c r="B3780" s="75" t="s">
        <v>2735</v>
      </c>
      <c r="C3780" s="75">
        <v>223165</v>
      </c>
      <c r="D3780" s="75">
        <v>11320351</v>
      </c>
      <c r="E3780" s="85">
        <v>7891008351026</v>
      </c>
      <c r="F3780" s="86" t="s">
        <v>4312</v>
      </c>
      <c r="G3780" s="75" t="s">
        <v>21</v>
      </c>
      <c r="H3780" s="75">
        <v>980</v>
      </c>
      <c r="I3780" s="87" t="s">
        <v>3069</v>
      </c>
      <c r="J3780" s="75" t="s">
        <v>4172</v>
      </c>
      <c r="K3780" s="88" t="s">
        <v>84</v>
      </c>
      <c r="L3780" s="88">
        <v>20</v>
      </c>
      <c r="M3780" s="88">
        <v>0</v>
      </c>
      <c r="N3780" s="75" t="s">
        <v>85</v>
      </c>
      <c r="O3780" s="75" t="s">
        <v>122</v>
      </c>
      <c r="P3780" s="106">
        <v>24.808500000000002</v>
      </c>
      <c r="Q3780" s="90">
        <f>(17/100+7.6/100+1.65/100)*P3780</f>
        <v>6.512231250000001</v>
      </c>
      <c r="R3780" s="104"/>
      <c r="S3780" s="104"/>
      <c r="T3780" s="104"/>
      <c r="U3780" s="104"/>
      <c r="V3780" s="90">
        <f>+P3780-Q3780+R3780+S3780+T3780+U3780</f>
        <v>18.296268750000003</v>
      </c>
      <c r="W3780" s="91">
        <f>(1.02/100)</f>
        <v>1.02E-2</v>
      </c>
      <c r="X3780" s="91">
        <v>4.8E-3</v>
      </c>
      <c r="Y3780" s="91">
        <v>0.17</v>
      </c>
      <c r="Z3780" s="91">
        <v>1.65E-2</v>
      </c>
      <c r="AA3780" s="91">
        <v>7.6E-2</v>
      </c>
      <c r="AB3780" s="91">
        <f>SUM(W3780:AA3780)</f>
        <v>0.2775</v>
      </c>
      <c r="AC3780" s="75">
        <v>12</v>
      </c>
      <c r="AD3780" s="92">
        <f>IF(AL3780="","",+AC3780*AL3780)</f>
        <v>559.3763694267518</v>
      </c>
      <c r="AE3780" s="93">
        <f>IF(AL3780="","",+AL3780*AB3780)</f>
        <v>12.935578542993635</v>
      </c>
      <c r="AF3780" s="92">
        <f>IF(AL3780="","",+AL3780-AE3780)</f>
        <v>33.67911890923568</v>
      </c>
      <c r="AG3780" s="93">
        <f>+V3780</f>
        <v>18.296268750000003</v>
      </c>
      <c r="AH3780" s="92">
        <f>IF(AF3780="","",+AF3780-AG3780)</f>
        <v>15.38285015923568</v>
      </c>
      <c r="AI3780" s="92">
        <f>IF(AH3780="","",+AH3780*AC3780)</f>
        <v>184.59420191082816</v>
      </c>
      <c r="AJ3780" s="93">
        <v>30.89</v>
      </c>
      <c r="AK3780" s="94">
        <v>0.33</v>
      </c>
      <c r="AL3780" s="93">
        <f>IF(V3780=0,"",V3780/(1-AB3780-AK3780))</f>
        <v>46.614697452229315</v>
      </c>
      <c r="AM3780" s="95">
        <v>0.33</v>
      </c>
      <c r="AN3780" s="93">
        <f>IF(V3780=0,"",V3780/(1-AB3780-AM3780))</f>
        <v>46.614697452229315</v>
      </c>
      <c r="AO3780" s="96">
        <v>1.2</v>
      </c>
      <c r="AP3780" s="93">
        <f>IF(BD!AJ3780="","",BD!AJ3780*BD!AO3780)</f>
        <v>37.068</v>
      </c>
      <c r="AQ3780" s="91">
        <f>BD!AM3780/BD!AK3780-1</f>
        <v>0</v>
      </c>
      <c r="AR3780" s="91">
        <f>IF(BD!AN3780="","",IF(BD!AJ3780="","",BD!AN3780/BD!AJ3780-1))</f>
        <v>0.5090546277834029</v>
      </c>
      <c r="AS3780" s="91" t="str">
        <f>IF(BD!AN3780="","",IF(BD!AN3780&lt;BD!AL3780,"ABAIXO DA META","DENTRO DA META"))</f>
        <v>DENTRO DA META</v>
      </c>
      <c r="AT3780" s="91" t="str">
        <f>IF(BD!AJ3780="","EM ANÁLISE",IF(BD!AP3780&gt;=BD!AN3780,"GO", "NO GO"))</f>
        <v>NO GO</v>
      </c>
      <c r="AU3780" s="97">
        <f>IF(AN3780="","",+BD!$AN3780-AJ3780)</f>
        <v>15.724697452229314</v>
      </c>
      <c r="AV3780" s="98"/>
      <c r="AW3780" s="90">
        <f>BD!P3780*BD!AC3780</f>
        <v>297.702</v>
      </c>
      <c r="AX3780" s="90">
        <f>BD!V3780*BD!AC3780</f>
        <v>219.55522500000004</v>
      </c>
      <c r="AY3780" s="90">
        <f>IF(BD!AN3780="","",BD!AN3780*BD!AC3780)</f>
        <v>559.3763694267518</v>
      </c>
      <c r="AZ3780" s="75" t="s">
        <v>5272</v>
      </c>
      <c r="BA3780" s="75" t="s">
        <v>124</v>
      </c>
      <c r="BB3780" s="75">
        <v>1</v>
      </c>
      <c r="BC3780" s="75" t="s">
        <v>125</v>
      </c>
      <c r="BD3780" s="99" t="s">
        <v>5257</v>
      </c>
      <c r="BE3780" s="100" t="s">
        <v>4</v>
      </c>
      <c r="BF3780" s="100" t="s">
        <v>4</v>
      </c>
      <c r="BG3780" s="99" t="s">
        <v>5258</v>
      </c>
      <c r="BH3780" s="101"/>
      <c r="BI3780" s="101"/>
      <c r="BJ3780" s="101"/>
      <c r="BK3780" s="101"/>
      <c r="BL3780" s="101"/>
      <c r="BM3780" s="101"/>
      <c r="BN3780" s="101"/>
      <c r="BO3780" s="103"/>
      <c r="BP3780" s="99">
        <v>140.622</v>
      </c>
      <c r="BQ3780" s="99">
        <v>121</v>
      </c>
      <c r="BR3780" s="101"/>
      <c r="BS3780" s="99" t="s">
        <v>5260</v>
      </c>
      <c r="BT3780" s="99" t="s">
        <v>5261</v>
      </c>
      <c r="BU3780" s="99">
        <v>5102</v>
      </c>
      <c r="BV3780" s="99"/>
      <c r="BW3780" s="99"/>
      <c r="BX3780" s="99"/>
      <c r="BY3780" s="99"/>
      <c r="BZ3780" s="99"/>
      <c r="CA3780" s="99"/>
      <c r="CB3780" s="99"/>
      <c r="CC3780" s="99">
        <v>102</v>
      </c>
      <c r="CD3780" s="99">
        <v>8</v>
      </c>
      <c r="CE3780" s="99">
        <v>8</v>
      </c>
      <c r="CF3780" s="99"/>
      <c r="CG3780" s="37" t="e">
        <f>VLOOKUP(Table_1[[#This Row],[EAN]],'[1]Planilha1'!$E:$R,13,0)</f>
        <v>#N/A</v>
      </c>
    </row>
    <row r="3781" ht="15" hidden="1">
      <c r="A3781" s="7"/>
      <c r="B3781" s="75" t="s">
        <v>2735</v>
      </c>
      <c r="C3781" s="75">
        <v>223166</v>
      </c>
      <c r="D3781" s="75"/>
      <c r="E3781" s="85">
        <v>7891008085105</v>
      </c>
      <c r="F3781" s="86" t="s">
        <v>4313</v>
      </c>
      <c r="G3781" s="75" t="s">
        <v>21</v>
      </c>
      <c r="H3781" s="75">
        <v>980</v>
      </c>
      <c r="I3781" s="87" t="s">
        <v>3069</v>
      </c>
      <c r="J3781" s="75" t="s">
        <v>4172</v>
      </c>
      <c r="K3781" s="88" t="s">
        <v>84</v>
      </c>
      <c r="L3781" s="88">
        <v>12</v>
      </c>
      <c r="M3781" s="88">
        <v>0</v>
      </c>
      <c r="N3781" s="75" t="s">
        <v>85</v>
      </c>
      <c r="O3781" s="75"/>
      <c r="P3781" s="106"/>
      <c r="Q3781" s="90">
        <f>(17/100+7.6/100+1.65/100)*P3781</f>
        <v>0</v>
      </c>
      <c r="R3781" s="104"/>
      <c r="S3781" s="104"/>
      <c r="T3781" s="104"/>
      <c r="U3781" s="104"/>
      <c r="V3781" s="90">
        <f>+P3781-Q3781+R3781+S3781+T3781+U3781</f>
        <v>0</v>
      </c>
      <c r="W3781" s="91">
        <f>(1.02/100)</f>
        <v>1.02E-2</v>
      </c>
      <c r="X3781" s="91">
        <v>4.8E-3</v>
      </c>
      <c r="Y3781" s="91">
        <v>0.17</v>
      </c>
      <c r="Z3781" s="91">
        <v>1.65E-2</v>
      </c>
      <c r="AA3781" s="91">
        <v>7.6E-2</v>
      </c>
      <c r="AB3781" s="91">
        <f>SUM(W3781:AA3781)</f>
        <v>0.2775</v>
      </c>
      <c r="AC3781" s="75">
        <v>12</v>
      </c>
      <c r="AD3781" s="92">
        <f>IF(AL3781="","",+AC3781*AL3781)</f>
      </c>
      <c r="AE3781" s="93">
        <f>IF(AL3781="","",+AL3781*AB3781)</f>
      </c>
      <c r="AF3781" s="92">
        <f>IF(AL3781="","",+AL3781-AE3781)</f>
      </c>
      <c r="AG3781" s="93">
        <f>+V3781</f>
        <v>0</v>
      </c>
      <c r="AH3781" s="92">
        <f>IF(AF3781="","",+AF3781-AG3781)</f>
      </c>
      <c r="AI3781" s="92">
        <f>IF(AH3781="","",+AH3781*AC3781)</f>
      </c>
      <c r="AJ3781" s="93"/>
      <c r="AK3781" s="94">
        <v>0.33</v>
      </c>
      <c r="AL3781" s="93">
        <f>IF(V3781=0,"",V3781/(1-AB3781-AK3781))</f>
      </c>
      <c r="AM3781" s="95">
        <v>0.33</v>
      </c>
      <c r="AN3781" s="93">
        <f>IF(V3781=0,"",V3781/(1-AB3781-AM3781))</f>
      </c>
      <c r="AO3781" s="96">
        <v>1.2</v>
      </c>
      <c r="AP3781" s="93">
        <f>IF(BD!AJ3781="","",BD!AJ3781*BD!AO3781)</f>
      </c>
      <c r="AQ3781" s="91">
        <f>BD!AM3781/BD!AK3781-1</f>
        <v>0</v>
      </c>
      <c r="AR3781" s="91">
        <f>IF(BD!AN3781="","",IF(BD!AJ3781="","",BD!AN3781/BD!AJ3781-1))</f>
      </c>
      <c r="AS3781" s="91">
        <f>IF(BD!AN3781="","",IF(BD!AN3781&lt;BD!AL3781,"ABAIXO DA META","DENTRO DA META"))</f>
      </c>
      <c r="AT3781" s="91" t="str">
        <f>IF(BD!AJ3781="","EM ANÁLISE",IF(BD!AP3781&gt;=BD!AN3781,"GO", "NO GO"))</f>
        <v>EM ANÁLISE</v>
      </c>
      <c r="AU3781" s="97">
        <f>IF(AN3781="","",+BD!$AN3781-AJ3781)</f>
      </c>
      <c r="AV3781" s="98"/>
      <c r="AW3781" s="90">
        <f>BD!P3781*BD!AC3781</f>
        <v>0</v>
      </c>
      <c r="AX3781" s="90">
        <f>BD!V3781*BD!AC3781</f>
        <v>0</v>
      </c>
      <c r="AY3781" s="90">
        <f>IF(BD!AN3781="","",BD!AN3781*BD!AC3781)</f>
      </c>
      <c r="AZ3781" s="75" t="s">
        <v>123</v>
      </c>
      <c r="BA3781" s="75" t="s">
        <v>124</v>
      </c>
      <c r="BB3781" s="75">
        <v>1</v>
      </c>
      <c r="BC3781" s="75" t="s">
        <v>125</v>
      </c>
      <c r="BD3781" s="104"/>
      <c r="BE3781" s="104"/>
      <c r="BF3781" s="101"/>
      <c r="BG3781" s="101"/>
      <c r="BH3781" s="101"/>
      <c r="BI3781" s="101"/>
      <c r="BJ3781" s="101"/>
      <c r="BK3781" s="101"/>
      <c r="BL3781" s="101"/>
      <c r="BM3781" s="101"/>
      <c r="BN3781" s="101"/>
      <c r="BO3781" s="103"/>
      <c r="BP3781" s="101"/>
      <c r="BQ3781" s="101"/>
      <c r="BR3781" s="101"/>
      <c r="BS3781" s="101"/>
      <c r="BT3781" s="101"/>
      <c r="BU3781" s="101"/>
      <c r="BV3781" s="101"/>
      <c r="BW3781" s="101"/>
      <c r="BX3781" s="101"/>
      <c r="BY3781" s="101"/>
      <c r="BZ3781" s="101"/>
      <c r="CA3781" s="101"/>
      <c r="CB3781" s="101"/>
      <c r="CC3781" s="101"/>
      <c r="CD3781" s="101"/>
      <c r="CE3781" s="101"/>
      <c r="CF3781" s="101"/>
      <c r="CG3781" s="37" t="e">
        <f>VLOOKUP(Table_1[[#This Row],[EAN]],'[1]Planilha1'!$E:$R,13,0)</f>
        <v>#N/A</v>
      </c>
    </row>
    <row r="3782" ht="15" hidden="1">
      <c r="A3782" s="7"/>
      <c r="B3782" s="75" t="s">
        <v>2735</v>
      </c>
      <c r="C3782" s="75">
        <v>223167</v>
      </c>
      <c r="D3782" s="75"/>
      <c r="E3782" s="85">
        <v>7891008116953</v>
      </c>
      <c r="F3782" s="86" t="s">
        <v>4314</v>
      </c>
      <c r="G3782" s="75" t="s">
        <v>21</v>
      </c>
      <c r="H3782" s="75">
        <v>980</v>
      </c>
      <c r="I3782" s="87" t="s">
        <v>3069</v>
      </c>
      <c r="J3782" s="75" t="s">
        <v>4172</v>
      </c>
      <c r="K3782" s="88" t="s">
        <v>84</v>
      </c>
      <c r="L3782" s="88">
        <v>11</v>
      </c>
      <c r="M3782" s="88">
        <v>0</v>
      </c>
      <c r="N3782" s="75" t="s">
        <v>85</v>
      </c>
      <c r="O3782" s="75"/>
      <c r="P3782" s="106"/>
      <c r="Q3782" s="90">
        <f>(17/100+7.6/100+1.65/100)*P3782</f>
        <v>0</v>
      </c>
      <c r="R3782" s="104"/>
      <c r="S3782" s="104"/>
      <c r="T3782" s="104"/>
      <c r="U3782" s="104"/>
      <c r="V3782" s="90">
        <f>+P3782-Q3782+R3782+S3782+T3782+U3782</f>
        <v>0</v>
      </c>
      <c r="W3782" s="91">
        <f>(1.02/100)</f>
        <v>1.02E-2</v>
      </c>
      <c r="X3782" s="91">
        <v>4.8E-3</v>
      </c>
      <c r="Y3782" s="91">
        <v>0.17</v>
      </c>
      <c r="Z3782" s="91">
        <v>1.65E-2</v>
      </c>
      <c r="AA3782" s="91">
        <v>7.6E-2</v>
      </c>
      <c r="AB3782" s="91">
        <f>SUM(W3782:AA3782)</f>
        <v>0.2775</v>
      </c>
      <c r="AC3782" s="75">
        <v>12</v>
      </c>
      <c r="AD3782" s="92">
        <f>IF(AL3782="","",+AC3782*AL3782)</f>
      </c>
      <c r="AE3782" s="93">
        <f>IF(AL3782="","",+AL3782*AB3782)</f>
      </c>
      <c r="AF3782" s="92">
        <f>IF(AL3782="","",+AL3782-AE3782)</f>
      </c>
      <c r="AG3782" s="93">
        <f>+V3782</f>
        <v>0</v>
      </c>
      <c r="AH3782" s="92">
        <f>IF(AF3782="","",+AF3782-AG3782)</f>
      </c>
      <c r="AI3782" s="92">
        <f>IF(AH3782="","",+AH3782*AC3782)</f>
      </c>
      <c r="AJ3782" s="93"/>
      <c r="AK3782" s="94">
        <v>0.33</v>
      </c>
      <c r="AL3782" s="93">
        <f>IF(V3782=0,"",V3782/(1-AB3782-AK3782))</f>
      </c>
      <c r="AM3782" s="95">
        <v>0.33</v>
      </c>
      <c r="AN3782" s="93">
        <f>IF(V3782=0,"",V3782/(1-AB3782-AM3782))</f>
      </c>
      <c r="AO3782" s="96">
        <v>1.2</v>
      </c>
      <c r="AP3782" s="93">
        <f>IF(BD!AJ3782="","",BD!AJ3782*BD!AO3782)</f>
      </c>
      <c r="AQ3782" s="91">
        <f>BD!AM3782/BD!AK3782-1</f>
        <v>0</v>
      </c>
      <c r="AR3782" s="91">
        <f>IF(BD!AN3782="","",IF(BD!AJ3782="","",BD!AN3782/BD!AJ3782-1))</f>
      </c>
      <c r="AS3782" s="91">
        <f>IF(BD!AN3782="","",IF(BD!AN3782&lt;BD!AL3782,"ABAIXO DA META","DENTRO DA META"))</f>
      </c>
      <c r="AT3782" s="91" t="str">
        <f>IF(BD!AJ3782="","EM ANÁLISE",IF(BD!AP3782&gt;=BD!AN3782,"GO", "NO GO"))</f>
        <v>EM ANÁLISE</v>
      </c>
      <c r="AU3782" s="97">
        <f>IF(AN3782="","",+BD!$AN3782-AJ3782)</f>
      </c>
      <c r="AV3782" s="98"/>
      <c r="AW3782" s="90">
        <f>BD!P3782*BD!AC3782</f>
        <v>0</v>
      </c>
      <c r="AX3782" s="90">
        <f>BD!V3782*BD!AC3782</f>
        <v>0</v>
      </c>
      <c r="AY3782" s="90">
        <f>IF(BD!AN3782="","",BD!AN3782*BD!AC3782)</f>
      </c>
      <c r="AZ3782" s="75" t="s">
        <v>123</v>
      </c>
      <c r="BA3782" s="75" t="s">
        <v>124</v>
      </c>
      <c r="BB3782" s="75">
        <v>1</v>
      </c>
      <c r="BC3782" s="75" t="s">
        <v>125</v>
      </c>
      <c r="BD3782" s="104"/>
      <c r="BE3782" s="104"/>
      <c r="BF3782" s="101"/>
      <c r="BG3782" s="101"/>
      <c r="BH3782" s="101"/>
      <c r="BI3782" s="101"/>
      <c r="BJ3782" s="101"/>
      <c r="BK3782" s="101"/>
      <c r="BL3782" s="101"/>
      <c r="BM3782" s="101"/>
      <c r="BN3782" s="101"/>
      <c r="BO3782" s="103"/>
      <c r="BP3782" s="101"/>
      <c r="BQ3782" s="101"/>
      <c r="BR3782" s="101"/>
      <c r="BS3782" s="101"/>
      <c r="BT3782" s="101"/>
      <c r="BU3782" s="101"/>
      <c r="BV3782" s="101"/>
      <c r="BW3782" s="101"/>
      <c r="BX3782" s="101"/>
      <c r="BY3782" s="101"/>
      <c r="BZ3782" s="101"/>
      <c r="CA3782" s="101"/>
      <c r="CB3782" s="101"/>
      <c r="CC3782" s="101"/>
      <c r="CD3782" s="101"/>
      <c r="CE3782" s="101"/>
      <c r="CF3782" s="101"/>
      <c r="CG3782" s="37" t="e">
        <f>VLOOKUP(Table_1[[#This Row],[EAN]],'[1]Planilha1'!$E:$R,13,0)</f>
        <v>#N/A</v>
      </c>
    </row>
    <row r="3783" ht="15" hidden="1">
      <c r="A3783" s="7"/>
      <c r="B3783" s="75" t="s">
        <v>2735</v>
      </c>
      <c r="C3783" s="75">
        <v>223168</v>
      </c>
      <c r="D3783" s="75">
        <v>11320308</v>
      </c>
      <c r="E3783" s="85">
        <v>7891008312003</v>
      </c>
      <c r="F3783" s="86" t="s">
        <v>4315</v>
      </c>
      <c r="G3783" s="75" t="s">
        <v>21</v>
      </c>
      <c r="H3783" s="75">
        <v>980</v>
      </c>
      <c r="I3783" s="87" t="s">
        <v>3069</v>
      </c>
      <c r="J3783" s="75" t="s">
        <v>4172</v>
      </c>
      <c r="K3783" s="88" t="s">
        <v>84</v>
      </c>
      <c r="L3783" s="88">
        <v>12</v>
      </c>
      <c r="M3783" s="88">
        <v>0</v>
      </c>
      <c r="N3783" s="75" t="s">
        <v>85</v>
      </c>
      <c r="O3783" s="75" t="s">
        <v>122</v>
      </c>
      <c r="P3783" s="106">
        <v>34.454166666666666</v>
      </c>
      <c r="Q3783" s="90">
        <f>(17/100+7.6/100+1.65/100)*P3783</f>
        <v>9.04421875</v>
      </c>
      <c r="R3783" s="104"/>
      <c r="S3783" s="104"/>
      <c r="T3783" s="104"/>
      <c r="U3783" s="104"/>
      <c r="V3783" s="90">
        <f>+P3783-Q3783+R3783+S3783+T3783+U3783</f>
        <v>25.409947916666667</v>
      </c>
      <c r="W3783" s="91">
        <f>(1.02/100)</f>
        <v>1.02E-2</v>
      </c>
      <c r="X3783" s="91">
        <v>4.8E-3</v>
      </c>
      <c r="Y3783" s="91">
        <v>0.17</v>
      </c>
      <c r="Z3783" s="91">
        <v>1.65E-2</v>
      </c>
      <c r="AA3783" s="91">
        <v>7.6E-2</v>
      </c>
      <c r="AB3783" s="91">
        <f>SUM(W3783:AA3783)</f>
        <v>0.2775</v>
      </c>
      <c r="AC3783" s="75">
        <v>12</v>
      </c>
      <c r="AD3783" s="92">
        <f>IF(AL3783="","",+AC3783*AL3783)</f>
        <v>776.8646496815289</v>
      </c>
      <c r="AE3783" s="93">
        <f>IF(AL3783="","",+AL3783*AB3783)</f>
        <v>17.964995023885358</v>
      </c>
      <c r="AF3783" s="92">
        <f>IF(AL3783="","",+AL3783-AE3783)</f>
        <v>46.77372578290872</v>
      </c>
      <c r="AG3783" s="93">
        <f>+V3783</f>
        <v>25.409947916666667</v>
      </c>
      <c r="AH3783" s="92">
        <f>IF(AF3783="","",+AF3783-AG3783)</f>
        <v>21.363777866242053</v>
      </c>
      <c r="AI3783" s="92">
        <f>IF(AH3783="","",+AH3783*AC3783)</f>
        <v>256.3653343949046</v>
      </c>
      <c r="AJ3783" s="93">
        <v>48.59</v>
      </c>
      <c r="AK3783" s="94">
        <v>0.33</v>
      </c>
      <c r="AL3783" s="93">
        <f>IF(V3783=0,"",V3783/(1-AB3783-AK3783))</f>
        <v>64.73872080679408</v>
      </c>
      <c r="AM3783" s="95">
        <v>0.33</v>
      </c>
      <c r="AN3783" s="93">
        <f>IF(V3783=0,"",V3783/(1-AB3783-AM3783))</f>
        <v>64.73872080679408</v>
      </c>
      <c r="AO3783" s="96">
        <v>1.2</v>
      </c>
      <c r="AP3783" s="93">
        <f>IF(BD!AJ3783="","",BD!AJ3783*BD!AO3783)</f>
        <v>58.308</v>
      </c>
      <c r="AQ3783" s="91">
        <f>BD!AM3783/BD!AK3783-1</f>
        <v>0</v>
      </c>
      <c r="AR3783" s="91">
        <f>IF(BD!AN3783="","",IF(BD!AJ3783="","",BD!AN3783/BD!AJ3783-1))</f>
        <v>0.3323465899731235</v>
      </c>
      <c r="AS3783" s="91" t="str">
        <f>IF(BD!AN3783="","",IF(BD!AN3783&lt;BD!AL3783,"ABAIXO DA META","DENTRO DA META"))</f>
        <v>DENTRO DA META</v>
      </c>
      <c r="AT3783" s="91" t="str">
        <f>IF(BD!AJ3783="","EM ANÁLISE",IF(BD!AP3783&gt;=BD!AN3783,"GO", "NO GO"))</f>
        <v>NO GO</v>
      </c>
      <c r="AU3783" s="97">
        <f>IF(AN3783="","",+BD!$AN3783-AJ3783)</f>
        <v>16.148720806794074</v>
      </c>
      <c r="AV3783" s="98"/>
      <c r="AW3783" s="90">
        <f>BD!P3783*BD!AC3783</f>
        <v>413.45</v>
      </c>
      <c r="AX3783" s="90">
        <f>BD!V3783*BD!AC3783</f>
        <v>304.919375</v>
      </c>
      <c r="AY3783" s="90">
        <f>IF(BD!AN3783="","",BD!AN3783*BD!AC3783)</f>
        <v>776.8646496815289</v>
      </c>
      <c r="AZ3783" s="75" t="s">
        <v>5272</v>
      </c>
      <c r="BA3783" s="75" t="s">
        <v>124</v>
      </c>
      <c r="BB3783" s="75">
        <v>1</v>
      </c>
      <c r="BC3783" s="75" t="s">
        <v>125</v>
      </c>
      <c r="BD3783" s="99" t="s">
        <v>5257</v>
      </c>
      <c r="BE3783" s="100" t="s">
        <v>4</v>
      </c>
      <c r="BF3783" s="100" t="s">
        <v>4</v>
      </c>
      <c r="BG3783" s="99" t="s">
        <v>5258</v>
      </c>
      <c r="BH3783" s="101"/>
      <c r="BI3783" s="101"/>
      <c r="BJ3783" s="101"/>
      <c r="BK3783" s="101"/>
      <c r="BL3783" s="101"/>
      <c r="BM3783" s="101"/>
      <c r="BN3783" s="101"/>
      <c r="BO3783" s="103"/>
      <c r="BP3783" s="99">
        <v>140.622</v>
      </c>
      <c r="BQ3783" s="99">
        <v>121</v>
      </c>
      <c r="BR3783" s="101"/>
      <c r="BS3783" s="99" t="s">
        <v>5260</v>
      </c>
      <c r="BT3783" s="99" t="s">
        <v>5261</v>
      </c>
      <c r="BU3783" s="99">
        <v>5102</v>
      </c>
      <c r="BV3783" s="99"/>
      <c r="BW3783" s="99"/>
      <c r="BX3783" s="99"/>
      <c r="BY3783" s="99"/>
      <c r="BZ3783" s="99"/>
      <c r="CA3783" s="99"/>
      <c r="CB3783" s="99"/>
      <c r="CC3783" s="99">
        <v>102</v>
      </c>
      <c r="CD3783" s="99">
        <v>8</v>
      </c>
      <c r="CE3783" s="99">
        <v>8</v>
      </c>
      <c r="CF3783" s="99"/>
      <c r="CG3783" s="37" t="e">
        <f>VLOOKUP(Table_1[[#This Row],[EAN]],'[1]Planilha1'!$E:$R,13,0)</f>
        <v>#N/A</v>
      </c>
    </row>
    <row r="3784" ht="15" hidden="1">
      <c r="A3784" s="7"/>
      <c r="B3784" s="75" t="s">
        <v>2735</v>
      </c>
      <c r="C3784" s="75">
        <v>223169</v>
      </c>
      <c r="D3784" s="75">
        <v>11320349</v>
      </c>
      <c r="E3784" s="85">
        <v>7891008349023</v>
      </c>
      <c r="F3784" s="86" t="s">
        <v>4316</v>
      </c>
      <c r="G3784" s="75" t="s">
        <v>21</v>
      </c>
      <c r="H3784" s="75">
        <v>980</v>
      </c>
      <c r="I3784" s="87" t="s">
        <v>3069</v>
      </c>
      <c r="J3784" s="75" t="s">
        <v>4172</v>
      </c>
      <c r="K3784" s="88" t="s">
        <v>84</v>
      </c>
      <c r="L3784" s="88">
        <v>20</v>
      </c>
      <c r="M3784" s="88">
        <v>0</v>
      </c>
      <c r="N3784" s="75" t="s">
        <v>85</v>
      </c>
      <c r="O3784" s="75" t="s">
        <v>122</v>
      </c>
      <c r="P3784" s="106">
        <v>24.548</v>
      </c>
      <c r="Q3784" s="90">
        <f>(17/100+7.6/100+1.65/100)*P3784</f>
        <v>6.443849999999999</v>
      </c>
      <c r="R3784" s="104"/>
      <c r="S3784" s="104"/>
      <c r="T3784" s="104"/>
      <c r="U3784" s="104"/>
      <c r="V3784" s="90">
        <f>+P3784-Q3784+R3784+S3784+T3784+U3784</f>
        <v>18.104149999999997</v>
      </c>
      <c r="W3784" s="91">
        <f>(1.02/100)</f>
        <v>1.02E-2</v>
      </c>
      <c r="X3784" s="91">
        <v>4.8E-3</v>
      </c>
      <c r="Y3784" s="91">
        <v>0.17</v>
      </c>
      <c r="Z3784" s="91">
        <v>1.65E-2</v>
      </c>
      <c r="AA3784" s="91">
        <v>7.6E-2</v>
      </c>
      <c r="AB3784" s="91">
        <f>SUM(W3784:AA3784)</f>
        <v>0.2775</v>
      </c>
      <c r="AC3784" s="75">
        <v>12</v>
      </c>
      <c r="AD3784" s="92">
        <f>IF(AL3784="","",+AC3784*AL3784)</f>
        <v>553.5026751592357</v>
      </c>
      <c r="AE3784" s="93">
        <f>IF(AL3784="","",+AL3784*AB3784)</f>
        <v>12.799749363057327</v>
      </c>
      <c r="AF3784" s="92">
        <f>IF(AL3784="","",+AL3784-AE3784)</f>
        <v>33.32547356687898</v>
      </c>
      <c r="AG3784" s="93">
        <f>+V3784</f>
        <v>18.104149999999997</v>
      </c>
      <c r="AH3784" s="92">
        <f>IF(AF3784="","",+AF3784-AG3784)</f>
        <v>15.221323566878986</v>
      </c>
      <c r="AI3784" s="92">
        <f>IF(AH3784="","",+AH3784*AC3784)</f>
        <v>182.65588280254784</v>
      </c>
      <c r="AJ3784" s="93">
        <v>33.98</v>
      </c>
      <c r="AK3784" s="94">
        <v>0.33</v>
      </c>
      <c r="AL3784" s="93">
        <f>IF(V3784=0,"",V3784/(1-AB3784-AK3784))</f>
        <v>46.12522292993631</v>
      </c>
      <c r="AM3784" s="95">
        <v>0.33</v>
      </c>
      <c r="AN3784" s="93">
        <f>IF(V3784=0,"",V3784/(1-AB3784-AM3784))</f>
        <v>46.12522292993631</v>
      </c>
      <c r="AO3784" s="96">
        <v>1.2</v>
      </c>
      <c r="AP3784" s="93">
        <f>IF(BD!AJ3784="","",BD!AJ3784*BD!AO3784)</f>
        <v>40.775999999999996</v>
      </c>
      <c r="AQ3784" s="91">
        <f>BD!AM3784/BD!AK3784-1</f>
        <v>0</v>
      </c>
      <c r="AR3784" s="91">
        <f>IF(BD!AN3784="","",IF(BD!AJ3784="","",BD!AN3784/BD!AJ3784-1))</f>
        <v>0.35742268775563013</v>
      </c>
      <c r="AS3784" s="91" t="str">
        <f>IF(BD!AN3784="","",IF(BD!AN3784&lt;BD!AL3784,"ABAIXO DA META","DENTRO DA META"))</f>
        <v>DENTRO DA META</v>
      </c>
      <c r="AT3784" s="91" t="str">
        <f>IF(BD!AJ3784="","EM ANÁLISE",IF(BD!AP3784&gt;=BD!AN3784,"GO", "NO GO"))</f>
        <v>NO GO</v>
      </c>
      <c r="AU3784" s="97">
        <f>IF(AN3784="","",+BD!$AN3784-AJ3784)</f>
        <v>12.14522292993631</v>
      </c>
      <c r="AV3784" s="98"/>
      <c r="AW3784" s="90">
        <f>BD!P3784*BD!AC3784</f>
        <v>294.57599999999996</v>
      </c>
      <c r="AX3784" s="90">
        <f>BD!V3784*BD!AC3784</f>
        <v>217.24979999999996</v>
      </c>
      <c r="AY3784" s="90">
        <f>IF(BD!AN3784="","",BD!AN3784*BD!AC3784)</f>
        <v>553.5026751592357</v>
      </c>
      <c r="AZ3784" s="75" t="s">
        <v>5272</v>
      </c>
      <c r="BA3784" s="75" t="s">
        <v>124</v>
      </c>
      <c r="BB3784" s="75">
        <v>1</v>
      </c>
      <c r="BC3784" s="75" t="s">
        <v>125</v>
      </c>
      <c r="BD3784" s="99" t="s">
        <v>5257</v>
      </c>
      <c r="BE3784" s="100" t="s">
        <v>4</v>
      </c>
      <c r="BF3784" s="100" t="s">
        <v>4</v>
      </c>
      <c r="BG3784" s="99" t="s">
        <v>5258</v>
      </c>
      <c r="BH3784" s="101"/>
      <c r="BI3784" s="101"/>
      <c r="BJ3784" s="101"/>
      <c r="BK3784" s="101"/>
      <c r="BL3784" s="101"/>
      <c r="BM3784" s="101"/>
      <c r="BN3784" s="101"/>
      <c r="BO3784" s="103"/>
      <c r="BP3784" s="99">
        <v>140.622</v>
      </c>
      <c r="BQ3784" s="99">
        <v>121</v>
      </c>
      <c r="BR3784" s="101"/>
      <c r="BS3784" s="99" t="s">
        <v>5260</v>
      </c>
      <c r="BT3784" s="99" t="s">
        <v>5261</v>
      </c>
      <c r="BU3784" s="99">
        <v>5102</v>
      </c>
      <c r="BV3784" s="99"/>
      <c r="BW3784" s="99"/>
      <c r="BX3784" s="99"/>
      <c r="BY3784" s="99"/>
      <c r="BZ3784" s="99"/>
      <c r="CA3784" s="99"/>
      <c r="CB3784" s="99"/>
      <c r="CC3784" s="99">
        <v>102</v>
      </c>
      <c r="CD3784" s="99">
        <v>8</v>
      </c>
      <c r="CE3784" s="99">
        <v>8</v>
      </c>
      <c r="CF3784" s="99"/>
      <c r="CG3784" s="37" t="e">
        <f>VLOOKUP(Table_1[[#This Row],[EAN]],'[1]Planilha1'!$E:$R,13,0)</f>
        <v>#N/A</v>
      </c>
    </row>
    <row r="3785" ht="15" hidden="1">
      <c r="A3785" s="7"/>
      <c r="B3785" s="75" t="s">
        <v>2735</v>
      </c>
      <c r="C3785" s="75">
        <v>223170</v>
      </c>
      <c r="D3785" s="75"/>
      <c r="E3785" s="85">
        <v>7891008339017</v>
      </c>
      <c r="F3785" s="86" t="s">
        <v>4317</v>
      </c>
      <c r="G3785" s="75" t="s">
        <v>21</v>
      </c>
      <c r="H3785" s="75">
        <v>980</v>
      </c>
      <c r="I3785" s="87" t="s">
        <v>3069</v>
      </c>
      <c r="J3785" s="75" t="s">
        <v>3972</v>
      </c>
      <c r="K3785" s="88" t="s">
        <v>84</v>
      </c>
      <c r="L3785" s="88">
        <v>12</v>
      </c>
      <c r="M3785" s="88">
        <v>0</v>
      </c>
      <c r="N3785" s="75" t="s">
        <v>85</v>
      </c>
      <c r="O3785" s="75"/>
      <c r="P3785" s="106"/>
      <c r="Q3785" s="90">
        <f>(17/100+7.6/100+1.65/100)*P3785</f>
        <v>0</v>
      </c>
      <c r="R3785" s="104"/>
      <c r="S3785" s="104"/>
      <c r="T3785" s="104"/>
      <c r="U3785" s="104"/>
      <c r="V3785" s="90">
        <f>+P3785-Q3785+R3785+S3785+T3785+U3785</f>
        <v>0</v>
      </c>
      <c r="W3785" s="91">
        <f>(1.02/100)</f>
        <v>1.02E-2</v>
      </c>
      <c r="X3785" s="91">
        <v>4.8E-3</v>
      </c>
      <c r="Y3785" s="91">
        <v>0.17</v>
      </c>
      <c r="Z3785" s="91">
        <v>1.65E-2</v>
      </c>
      <c r="AA3785" s="91">
        <v>7.6E-2</v>
      </c>
      <c r="AB3785" s="91">
        <f>SUM(W3785:AA3785)</f>
        <v>0.2775</v>
      </c>
      <c r="AC3785" s="75">
        <v>12</v>
      </c>
      <c r="AD3785" s="92">
        <f>IF(AL3785="","",+AC3785*AL3785)</f>
      </c>
      <c r="AE3785" s="93">
        <f>IF(AL3785="","",+AL3785*AB3785)</f>
      </c>
      <c r="AF3785" s="92">
        <f>IF(AL3785="","",+AL3785-AE3785)</f>
      </c>
      <c r="AG3785" s="93">
        <f>+V3785</f>
        <v>0</v>
      </c>
      <c r="AH3785" s="92">
        <f>IF(AF3785="","",+AF3785-AG3785)</f>
      </c>
      <c r="AI3785" s="92">
        <f>IF(AH3785="","",+AH3785*AC3785)</f>
      </c>
      <c r="AJ3785" s="93"/>
      <c r="AK3785" s="94">
        <v>0.33</v>
      </c>
      <c r="AL3785" s="93">
        <f>IF(V3785=0,"",V3785/(1-AB3785-AK3785))</f>
      </c>
      <c r="AM3785" s="95">
        <v>0.33</v>
      </c>
      <c r="AN3785" s="93">
        <f>IF(V3785=0,"",V3785/(1-AB3785-AM3785))</f>
      </c>
      <c r="AO3785" s="96">
        <v>1.2</v>
      </c>
      <c r="AP3785" s="93">
        <f>IF(BD!AJ3785="","",BD!AJ3785*BD!AO3785)</f>
      </c>
      <c r="AQ3785" s="91">
        <f>BD!AM3785/BD!AK3785-1</f>
        <v>0</v>
      </c>
      <c r="AR3785" s="91">
        <f>IF(BD!AN3785="","",IF(BD!AJ3785="","",BD!AN3785/BD!AJ3785-1))</f>
      </c>
      <c r="AS3785" s="91">
        <f>IF(BD!AN3785="","",IF(BD!AN3785&lt;BD!AL3785,"ABAIXO DA META","DENTRO DA META"))</f>
      </c>
      <c r="AT3785" s="91" t="str">
        <f>IF(BD!AJ3785="","EM ANÁLISE",IF(BD!AP3785&gt;=BD!AN3785,"GO", "NO GO"))</f>
        <v>EM ANÁLISE</v>
      </c>
      <c r="AU3785" s="97">
        <f>IF(AN3785="","",+BD!$AN3785-AJ3785)</f>
      </c>
      <c r="AV3785" s="98"/>
      <c r="AW3785" s="90">
        <f>BD!P3785*BD!AC3785</f>
        <v>0</v>
      </c>
      <c r="AX3785" s="90">
        <f>BD!V3785*BD!AC3785</f>
        <v>0</v>
      </c>
      <c r="AY3785" s="90">
        <f>IF(BD!AN3785="","",BD!AN3785*BD!AC3785)</f>
      </c>
      <c r="AZ3785" s="75" t="s">
        <v>123</v>
      </c>
      <c r="BA3785" s="75" t="s">
        <v>124</v>
      </c>
      <c r="BB3785" s="75">
        <v>1</v>
      </c>
      <c r="BC3785" s="75" t="s">
        <v>125</v>
      </c>
      <c r="BD3785" s="104"/>
      <c r="BE3785" s="104"/>
      <c r="BF3785" s="101"/>
      <c r="BG3785" s="101"/>
      <c r="BH3785" s="101"/>
      <c r="BI3785" s="101"/>
      <c r="BJ3785" s="101"/>
      <c r="BK3785" s="101"/>
      <c r="BL3785" s="101"/>
      <c r="BM3785" s="101"/>
      <c r="BN3785" s="101"/>
      <c r="BO3785" s="103"/>
      <c r="BP3785" s="101"/>
      <c r="BQ3785" s="101"/>
      <c r="BR3785" s="101"/>
      <c r="BS3785" s="101"/>
      <c r="BT3785" s="101"/>
      <c r="BU3785" s="101"/>
      <c r="BV3785" s="101"/>
      <c r="BW3785" s="101"/>
      <c r="BX3785" s="101"/>
      <c r="BY3785" s="101"/>
      <c r="BZ3785" s="101"/>
      <c r="CA3785" s="101"/>
      <c r="CB3785" s="101"/>
      <c r="CC3785" s="101"/>
      <c r="CD3785" s="101"/>
      <c r="CE3785" s="101"/>
      <c r="CF3785" s="101"/>
      <c r="CG3785" s="37" t="e">
        <f>VLOOKUP(Table_1[[#This Row],[EAN]],'[1]Planilha1'!$E:$R,13,0)</f>
        <v>#N/A</v>
      </c>
    </row>
    <row r="3786" ht="15" hidden="1">
      <c r="A3786" s="7"/>
      <c r="B3786" s="75" t="s">
        <v>2735</v>
      </c>
      <c r="C3786" s="75">
        <v>223171</v>
      </c>
      <c r="D3786" s="75">
        <v>11320350</v>
      </c>
      <c r="E3786" s="85">
        <v>7891008350029</v>
      </c>
      <c r="F3786" s="86" t="s">
        <v>4318</v>
      </c>
      <c r="G3786" s="75" t="s">
        <v>21</v>
      </c>
      <c r="H3786" s="75">
        <v>980</v>
      </c>
      <c r="I3786" s="87" t="s">
        <v>3069</v>
      </c>
      <c r="J3786" s="75" t="s">
        <v>3972</v>
      </c>
      <c r="K3786" s="88" t="s">
        <v>84</v>
      </c>
      <c r="L3786" s="88">
        <v>20</v>
      </c>
      <c r="M3786" s="88">
        <v>0</v>
      </c>
      <c r="N3786" s="75" t="s">
        <v>85</v>
      </c>
      <c r="O3786" s="75" t="s">
        <v>122</v>
      </c>
      <c r="P3786" s="106">
        <v>27.157999999999998</v>
      </c>
      <c r="Q3786" s="90">
        <f>(17/100+7.6/100+1.65/100)*P3786</f>
        <v>7.128975</v>
      </c>
      <c r="R3786" s="104"/>
      <c r="S3786" s="104"/>
      <c r="T3786" s="104"/>
      <c r="U3786" s="104"/>
      <c r="V3786" s="90">
        <f>+P3786-Q3786+R3786+S3786+T3786+U3786</f>
        <v>20.029024999999997</v>
      </c>
      <c r="W3786" s="91">
        <f>(1.02/100)</f>
        <v>1.02E-2</v>
      </c>
      <c r="X3786" s="91">
        <v>4.8E-3</v>
      </c>
      <c r="Y3786" s="91">
        <v>0.17</v>
      </c>
      <c r="Z3786" s="91">
        <v>1.65E-2</v>
      </c>
      <c r="AA3786" s="91">
        <v>7.6E-2</v>
      </c>
      <c r="AB3786" s="91">
        <f>SUM(W3786:AA3786)</f>
        <v>0.2775</v>
      </c>
      <c r="AC3786" s="75">
        <v>12</v>
      </c>
      <c r="AD3786" s="92">
        <f>IF(AL3786="","",+AC3786*AL3786)</f>
        <v>612.3523566878981</v>
      </c>
      <c r="AE3786" s="93">
        <f>IF(AL3786="","",+AL3786*AB3786)</f>
        <v>14.160648248407645</v>
      </c>
      <c r="AF3786" s="92">
        <f>IF(AL3786="","",+AL3786-AE3786)</f>
        <v>36.8687148089172</v>
      </c>
      <c r="AG3786" s="93">
        <f>+V3786</f>
        <v>20.029024999999997</v>
      </c>
      <c r="AH3786" s="92">
        <f>IF(AF3786="","",+AF3786-AG3786)</f>
        <v>16.8396898089172</v>
      </c>
      <c r="AI3786" s="92">
        <f>IF(AH3786="","",+AH3786*AC3786)</f>
        <v>202.0762777070064</v>
      </c>
      <c r="AJ3786" s="93">
        <v>37.07</v>
      </c>
      <c r="AK3786" s="94">
        <v>0.33</v>
      </c>
      <c r="AL3786" s="93">
        <f>IF(V3786=0,"",V3786/(1-AB3786-AK3786))</f>
        <v>51.029363057324844</v>
      </c>
      <c r="AM3786" s="95">
        <v>0.33</v>
      </c>
      <c r="AN3786" s="93">
        <f>IF(V3786=0,"",V3786/(1-AB3786-AM3786))</f>
        <v>51.029363057324844</v>
      </c>
      <c r="AO3786" s="96">
        <v>1.2</v>
      </c>
      <c r="AP3786" s="93">
        <f>IF(BD!AJ3786="","",BD!AJ3786*BD!AO3786)</f>
        <v>44.484</v>
      </c>
      <c r="AQ3786" s="91">
        <f>BD!AM3786/BD!AK3786-1</f>
        <v>0</v>
      </c>
      <c r="AR3786" s="91">
        <f>IF(BD!AN3786="","",IF(BD!AJ3786="","",BD!AN3786/BD!AJ3786-1))</f>
        <v>0.37656765733274455</v>
      </c>
      <c r="AS3786" s="91" t="str">
        <f>IF(BD!AN3786="","",IF(BD!AN3786&lt;BD!AL3786,"ABAIXO DA META","DENTRO DA META"))</f>
        <v>DENTRO DA META</v>
      </c>
      <c r="AT3786" s="91" t="str">
        <f>IF(BD!AJ3786="","EM ANÁLISE",IF(BD!AP3786&gt;=BD!AN3786,"GO", "NO GO"))</f>
        <v>NO GO</v>
      </c>
      <c r="AU3786" s="97">
        <f>IF(AN3786="","",+BD!$AN3786-AJ3786)</f>
        <v>13.959363057324843</v>
      </c>
      <c r="AV3786" s="98"/>
      <c r="AW3786" s="90">
        <f>BD!P3786*BD!AC3786</f>
        <v>325.89599999999996</v>
      </c>
      <c r="AX3786" s="90">
        <f>BD!V3786*BD!AC3786</f>
        <v>240.34829999999997</v>
      </c>
      <c r="AY3786" s="90">
        <f>IF(BD!AN3786="","",BD!AN3786*BD!AC3786)</f>
        <v>612.3523566878981</v>
      </c>
      <c r="AZ3786" s="75" t="s">
        <v>5272</v>
      </c>
      <c r="BA3786" s="75" t="s">
        <v>124</v>
      </c>
      <c r="BB3786" s="75">
        <v>1</v>
      </c>
      <c r="BC3786" s="75" t="s">
        <v>125</v>
      </c>
      <c r="BD3786" s="99" t="s">
        <v>5257</v>
      </c>
      <c r="BE3786" s="100" t="s">
        <v>4</v>
      </c>
      <c r="BF3786" s="100" t="s">
        <v>4</v>
      </c>
      <c r="BG3786" s="99" t="s">
        <v>5258</v>
      </c>
      <c r="BH3786" s="101"/>
      <c r="BI3786" s="101"/>
      <c r="BJ3786" s="101"/>
      <c r="BK3786" s="101"/>
      <c r="BL3786" s="101"/>
      <c r="BM3786" s="101"/>
      <c r="BN3786" s="101"/>
      <c r="BO3786" s="103"/>
      <c r="BP3786" s="99">
        <v>140.622</v>
      </c>
      <c r="BQ3786" s="99">
        <v>121</v>
      </c>
      <c r="BR3786" s="101"/>
      <c r="BS3786" s="99" t="s">
        <v>5260</v>
      </c>
      <c r="BT3786" s="99" t="s">
        <v>5261</v>
      </c>
      <c r="BU3786" s="99">
        <v>5102</v>
      </c>
      <c r="BV3786" s="99"/>
      <c r="BW3786" s="99"/>
      <c r="BX3786" s="99"/>
      <c r="BY3786" s="99"/>
      <c r="BZ3786" s="99"/>
      <c r="CA3786" s="99"/>
      <c r="CB3786" s="99"/>
      <c r="CC3786" s="99">
        <v>102</v>
      </c>
      <c r="CD3786" s="99">
        <v>8</v>
      </c>
      <c r="CE3786" s="99">
        <v>8</v>
      </c>
      <c r="CF3786" s="99"/>
      <c r="CG3786" s="37" t="e">
        <f>VLOOKUP(Table_1[[#This Row],[EAN]],'[1]Planilha1'!$E:$R,13,0)</f>
        <v>#N/A</v>
      </c>
    </row>
    <row r="3787" ht="15" hidden="1">
      <c r="A3787" s="7"/>
      <c r="B3787" s="75" t="s">
        <v>2735</v>
      </c>
      <c r="C3787" s="75">
        <v>223172</v>
      </c>
      <c r="D3787" s="75"/>
      <c r="E3787" s="85">
        <v>7891008115840</v>
      </c>
      <c r="F3787" s="86" t="s">
        <v>4319</v>
      </c>
      <c r="G3787" s="75" t="s">
        <v>21</v>
      </c>
      <c r="H3787" s="75">
        <v>980</v>
      </c>
      <c r="I3787" s="87" t="s">
        <v>3069</v>
      </c>
      <c r="J3787" s="75" t="s">
        <v>683</v>
      </c>
      <c r="K3787" s="88" t="s">
        <v>84</v>
      </c>
      <c r="L3787" s="88">
        <v>40</v>
      </c>
      <c r="M3787" s="88">
        <v>0</v>
      </c>
      <c r="N3787" s="75" t="s">
        <v>85</v>
      </c>
      <c r="O3787" s="75"/>
      <c r="P3787" s="106"/>
      <c r="Q3787" s="90">
        <f>(17/100+7.6/100+1.65/100)*P3787</f>
        <v>0</v>
      </c>
      <c r="R3787" s="104"/>
      <c r="S3787" s="104"/>
      <c r="T3787" s="104"/>
      <c r="U3787" s="104"/>
      <c r="V3787" s="90">
        <f>+P3787-Q3787+R3787+S3787+T3787+U3787</f>
        <v>0</v>
      </c>
      <c r="W3787" s="91">
        <f>(1.02/100)</f>
        <v>1.02E-2</v>
      </c>
      <c r="X3787" s="91">
        <v>4.8E-3</v>
      </c>
      <c r="Y3787" s="91">
        <v>0.17</v>
      </c>
      <c r="Z3787" s="91">
        <v>1.65E-2</v>
      </c>
      <c r="AA3787" s="91">
        <v>7.6E-2</v>
      </c>
      <c r="AB3787" s="91">
        <f>SUM(W3787:AA3787)</f>
        <v>0.2775</v>
      </c>
      <c r="AC3787" s="75">
        <v>12</v>
      </c>
      <c r="AD3787" s="92">
        <f>IF(AL3787="","",+AC3787*AL3787)</f>
      </c>
      <c r="AE3787" s="93">
        <f>IF(AL3787="","",+AL3787*AB3787)</f>
      </c>
      <c r="AF3787" s="92">
        <f>IF(AL3787="","",+AL3787-AE3787)</f>
      </c>
      <c r="AG3787" s="93">
        <f>+V3787</f>
        <v>0</v>
      </c>
      <c r="AH3787" s="92">
        <f>IF(AF3787="","",+AF3787-AG3787)</f>
      </c>
      <c r="AI3787" s="92">
        <f>IF(AH3787="","",+AH3787*AC3787)</f>
      </c>
      <c r="AJ3787" s="93"/>
      <c r="AK3787" s="94">
        <v>0.33</v>
      </c>
      <c r="AL3787" s="93">
        <f>IF(V3787=0,"",V3787/(1-AB3787-AK3787))</f>
      </c>
      <c r="AM3787" s="95">
        <v>0.33</v>
      </c>
      <c r="AN3787" s="93">
        <f>IF(V3787=0,"",V3787/(1-AB3787-AM3787))</f>
      </c>
      <c r="AO3787" s="96">
        <v>1.2</v>
      </c>
      <c r="AP3787" s="93">
        <f>IF(BD!AJ3787="","",BD!AJ3787*BD!AO3787)</f>
      </c>
      <c r="AQ3787" s="91">
        <f>BD!AM3787/BD!AK3787-1</f>
        <v>0</v>
      </c>
      <c r="AR3787" s="91">
        <f>IF(BD!AN3787="","",IF(BD!AJ3787="","",BD!AN3787/BD!AJ3787-1))</f>
      </c>
      <c r="AS3787" s="91">
        <f>IF(BD!AN3787="","",IF(BD!AN3787&lt;BD!AL3787,"ABAIXO DA META","DENTRO DA META"))</f>
      </c>
      <c r="AT3787" s="91" t="str">
        <f>IF(BD!AJ3787="","EM ANÁLISE",IF(BD!AP3787&gt;=BD!AN3787,"GO", "NO GO"))</f>
        <v>EM ANÁLISE</v>
      </c>
      <c r="AU3787" s="97">
        <f>IF(AN3787="","",+BD!$AN3787-AJ3787)</f>
      </c>
      <c r="AV3787" s="98"/>
      <c r="AW3787" s="90">
        <f>BD!P3787*BD!AC3787</f>
        <v>0</v>
      </c>
      <c r="AX3787" s="90">
        <f>BD!V3787*BD!AC3787</f>
        <v>0</v>
      </c>
      <c r="AY3787" s="90">
        <f>IF(BD!AN3787="","",BD!AN3787*BD!AC3787)</f>
      </c>
      <c r="AZ3787" s="75" t="s">
        <v>123</v>
      </c>
      <c r="BA3787" s="75" t="s">
        <v>124</v>
      </c>
      <c r="BB3787" s="75">
        <v>1</v>
      </c>
      <c r="BC3787" s="75" t="s">
        <v>125</v>
      </c>
      <c r="BD3787" s="104"/>
      <c r="BE3787" s="104"/>
      <c r="BF3787" s="101"/>
      <c r="BG3787" s="101"/>
      <c r="BH3787" s="101"/>
      <c r="BI3787" s="101"/>
      <c r="BJ3787" s="101"/>
      <c r="BK3787" s="101"/>
      <c r="BL3787" s="101"/>
      <c r="BM3787" s="101"/>
      <c r="BN3787" s="101"/>
      <c r="BO3787" s="103"/>
      <c r="BP3787" s="101"/>
      <c r="BQ3787" s="101"/>
      <c r="BR3787" s="101"/>
      <c r="BS3787" s="101"/>
      <c r="BT3787" s="101"/>
      <c r="BU3787" s="101"/>
      <c r="BV3787" s="101"/>
      <c r="BW3787" s="101"/>
      <c r="BX3787" s="101"/>
      <c r="BY3787" s="101"/>
      <c r="BZ3787" s="101"/>
      <c r="CA3787" s="101"/>
      <c r="CB3787" s="101"/>
      <c r="CC3787" s="101"/>
      <c r="CD3787" s="101"/>
      <c r="CE3787" s="101"/>
      <c r="CF3787" s="101"/>
      <c r="CG3787" s="37" t="e">
        <f>VLOOKUP(Table_1[[#This Row],[EAN]],'[1]Planilha1'!$E:$R,13,0)</f>
        <v>#N/A</v>
      </c>
    </row>
    <row r="3788" ht="15" hidden="1">
      <c r="A3788" s="7"/>
      <c r="B3788" s="75" t="s">
        <v>2735</v>
      </c>
      <c r="C3788" s="75">
        <v>223173</v>
      </c>
      <c r="D3788" s="75">
        <v>12356998</v>
      </c>
      <c r="E3788" s="85">
        <v>7891008169980</v>
      </c>
      <c r="F3788" s="86" t="s">
        <v>4320</v>
      </c>
      <c r="G3788" s="75" t="s">
        <v>21</v>
      </c>
      <c r="H3788" s="75">
        <v>980</v>
      </c>
      <c r="I3788" s="87" t="s">
        <v>3069</v>
      </c>
      <c r="J3788" s="75" t="s">
        <v>4172</v>
      </c>
      <c r="K3788" s="88" t="s">
        <v>84</v>
      </c>
      <c r="L3788" s="88">
        <v>40</v>
      </c>
      <c r="M3788" s="88">
        <v>0</v>
      </c>
      <c r="N3788" s="75" t="s">
        <v>85</v>
      </c>
      <c r="O3788" s="75" t="s">
        <v>122</v>
      </c>
      <c r="P3788" s="106">
        <v>4.29075</v>
      </c>
      <c r="Q3788" s="90">
        <f>(17/100+7.6/100+1.65/100)*P3788</f>
        <v>1.1263218750000001</v>
      </c>
      <c r="R3788" s="104"/>
      <c r="S3788" s="104"/>
      <c r="T3788" s="104"/>
      <c r="U3788" s="104"/>
      <c r="V3788" s="90">
        <f>+P3788-Q3788+R3788+S3788+T3788+U3788</f>
        <v>3.1644281249999997</v>
      </c>
      <c r="W3788" s="91">
        <f>(1.02/100)</f>
        <v>1.02E-2</v>
      </c>
      <c r="X3788" s="91">
        <v>4.8E-3</v>
      </c>
      <c r="Y3788" s="91">
        <v>0.17</v>
      </c>
      <c r="Z3788" s="91">
        <v>1.65E-2</v>
      </c>
      <c r="AA3788" s="91">
        <v>7.6E-2</v>
      </c>
      <c r="AB3788" s="91">
        <f>SUM(W3788:AA3788)</f>
        <v>0.2775</v>
      </c>
      <c r="AC3788" s="75">
        <v>12</v>
      </c>
      <c r="AD3788" s="92">
        <f>IF(AL3788="","",+AC3788*AL3788)</f>
        <v>96.74684713375797</v>
      </c>
      <c r="AE3788" s="93">
        <f>IF(AL3788="","",+AL3788*AB3788)</f>
        <v>2.2372708399681533</v>
      </c>
      <c r="AF3788" s="92">
        <f>IF(AL3788="","",+AL3788-AE3788)</f>
        <v>5.8249664211783445</v>
      </c>
      <c r="AG3788" s="93">
        <f>+V3788</f>
        <v>3.1644281249999997</v>
      </c>
      <c r="AH3788" s="92">
        <f>IF(AF3788="","",+AF3788-AG3788)</f>
        <v>2.660538296178345</v>
      </c>
      <c r="AI3788" s="92">
        <f>IF(AH3788="","",+AH3788*AC3788)</f>
        <v>31.926459554140138</v>
      </c>
      <c r="AJ3788" s="93">
        <v>6.17</v>
      </c>
      <c r="AK3788" s="94">
        <v>0.33</v>
      </c>
      <c r="AL3788" s="93">
        <f>IF(V3788=0,"",V3788/(1-AB3788-AK3788))</f>
        <v>8.062237261146498</v>
      </c>
      <c r="AM3788" s="95">
        <v>0.33</v>
      </c>
      <c r="AN3788" s="93">
        <f>IF(V3788=0,"",V3788/(1-AB3788-AM3788))</f>
        <v>8.062237261146498</v>
      </c>
      <c r="AO3788" s="96">
        <v>1.2</v>
      </c>
      <c r="AP3788" s="93">
        <f>IF(BD!AJ3788="","",BD!AJ3788*BD!AO3788)</f>
        <v>7.404</v>
      </c>
      <c r="AQ3788" s="91">
        <f>BD!AM3788/BD!AK3788-1</f>
        <v>0</v>
      </c>
      <c r="AR3788" s="91">
        <f>IF(BD!AN3788="","",IF(BD!AJ3788="","",BD!AN3788/BD!AJ3788-1))</f>
        <v>0.30668351072066424</v>
      </c>
      <c r="AS3788" s="91" t="str">
        <f>IF(BD!AN3788="","",IF(BD!AN3788&lt;BD!AL3788,"ABAIXO DA META","DENTRO DA META"))</f>
        <v>DENTRO DA META</v>
      </c>
      <c r="AT3788" s="91" t="str">
        <f>IF(BD!AJ3788="","EM ANÁLISE",IF(BD!AP3788&gt;=BD!AN3788,"GO", "NO GO"))</f>
        <v>NO GO</v>
      </c>
      <c r="AU3788" s="97">
        <f>IF(AN3788="","",+BD!$AN3788-AJ3788)</f>
        <v>1.892237261146498</v>
      </c>
      <c r="AV3788" s="98"/>
      <c r="AW3788" s="90">
        <f>BD!P3788*BD!AC3788</f>
        <v>51.489000000000004</v>
      </c>
      <c r="AX3788" s="90">
        <f>BD!V3788*BD!AC3788</f>
        <v>37.97313749999999</v>
      </c>
      <c r="AY3788" s="90">
        <f>IF(BD!AN3788="","",BD!AN3788*BD!AC3788)</f>
        <v>96.74684713375797</v>
      </c>
      <c r="AZ3788" s="75" t="s">
        <v>5272</v>
      </c>
      <c r="BA3788" s="75" t="s">
        <v>124</v>
      </c>
      <c r="BB3788" s="75">
        <v>1</v>
      </c>
      <c r="BC3788" s="75" t="s">
        <v>125</v>
      </c>
      <c r="BD3788" s="99" t="s">
        <v>5257</v>
      </c>
      <c r="BE3788" s="100" t="s">
        <v>4</v>
      </c>
      <c r="BF3788" s="100" t="s">
        <v>4</v>
      </c>
      <c r="BG3788" s="99" t="s">
        <v>5258</v>
      </c>
      <c r="BH3788" s="101"/>
      <c r="BI3788" s="101"/>
      <c r="BJ3788" s="101"/>
      <c r="BK3788" s="101"/>
      <c r="BL3788" s="101"/>
      <c r="BM3788" s="101"/>
      <c r="BN3788" s="101"/>
      <c r="BO3788" s="103"/>
      <c r="BP3788" s="99">
        <v>140.622</v>
      </c>
      <c r="BQ3788" s="99">
        <v>121</v>
      </c>
      <c r="BR3788" s="101"/>
      <c r="BS3788" s="99" t="s">
        <v>5260</v>
      </c>
      <c r="BT3788" s="99" t="s">
        <v>5261</v>
      </c>
      <c r="BU3788" s="99">
        <v>5102</v>
      </c>
      <c r="BV3788" s="99"/>
      <c r="BW3788" s="99"/>
      <c r="BX3788" s="99"/>
      <c r="BY3788" s="99"/>
      <c r="BZ3788" s="99"/>
      <c r="CA3788" s="99"/>
      <c r="CB3788" s="99"/>
      <c r="CC3788" s="99">
        <v>102</v>
      </c>
      <c r="CD3788" s="99">
        <v>8</v>
      </c>
      <c r="CE3788" s="99">
        <v>8</v>
      </c>
      <c r="CF3788" s="99"/>
      <c r="CG3788" s="37" t="e">
        <f>VLOOKUP(Table_1[[#This Row],[EAN]],'[1]Planilha1'!$E:$R,13,0)</f>
        <v>#N/A</v>
      </c>
    </row>
    <row r="3789" ht="15" hidden="1">
      <c r="A3789" s="7"/>
      <c r="B3789" s="75" t="s">
        <v>2735</v>
      </c>
      <c r="C3789" s="75">
        <v>223174</v>
      </c>
      <c r="D3789" s="75"/>
      <c r="E3789" s="85">
        <v>7891008117271</v>
      </c>
      <c r="F3789" s="86" t="s">
        <v>4321</v>
      </c>
      <c r="G3789" s="75" t="s">
        <v>21</v>
      </c>
      <c r="H3789" s="75">
        <v>980</v>
      </c>
      <c r="I3789" s="87" t="s">
        <v>3069</v>
      </c>
      <c r="J3789" s="75" t="s">
        <v>4172</v>
      </c>
      <c r="K3789" s="88" t="s">
        <v>84</v>
      </c>
      <c r="L3789" s="88">
        <v>56</v>
      </c>
      <c r="M3789" s="88">
        <v>0</v>
      </c>
      <c r="N3789" s="75" t="s">
        <v>85</v>
      </c>
      <c r="O3789" s="75"/>
      <c r="P3789" s="106"/>
      <c r="Q3789" s="90">
        <f>(17/100+7.6/100+1.65/100)*P3789</f>
        <v>0</v>
      </c>
      <c r="R3789" s="104"/>
      <c r="S3789" s="104"/>
      <c r="T3789" s="104"/>
      <c r="U3789" s="104"/>
      <c r="V3789" s="90">
        <f>+P3789-Q3789+R3789+S3789+T3789+U3789</f>
        <v>0</v>
      </c>
      <c r="W3789" s="91">
        <f>(1.02/100)</f>
        <v>1.02E-2</v>
      </c>
      <c r="X3789" s="91">
        <v>4.8E-3</v>
      </c>
      <c r="Y3789" s="91">
        <v>0.17</v>
      </c>
      <c r="Z3789" s="91">
        <v>1.65E-2</v>
      </c>
      <c r="AA3789" s="91">
        <v>7.6E-2</v>
      </c>
      <c r="AB3789" s="91">
        <f>SUM(W3789:AA3789)</f>
        <v>0.2775</v>
      </c>
      <c r="AC3789" s="75">
        <v>12</v>
      </c>
      <c r="AD3789" s="92">
        <f>IF(AL3789="","",+AC3789*AL3789)</f>
      </c>
      <c r="AE3789" s="93">
        <f>IF(AL3789="","",+AL3789*AB3789)</f>
      </c>
      <c r="AF3789" s="92">
        <f>IF(AL3789="","",+AL3789-AE3789)</f>
      </c>
      <c r="AG3789" s="93">
        <f>+V3789</f>
        <v>0</v>
      </c>
      <c r="AH3789" s="92">
        <f>IF(AF3789="","",+AF3789-AG3789)</f>
      </c>
      <c r="AI3789" s="92">
        <f>IF(AH3789="","",+AH3789*AC3789)</f>
      </c>
      <c r="AJ3789" s="93"/>
      <c r="AK3789" s="94">
        <v>0.33</v>
      </c>
      <c r="AL3789" s="93">
        <f>IF(V3789=0,"",V3789/(1-AB3789-AK3789))</f>
      </c>
      <c r="AM3789" s="95">
        <v>0.33</v>
      </c>
      <c r="AN3789" s="93">
        <f>IF(V3789=0,"",V3789/(1-AB3789-AM3789))</f>
      </c>
      <c r="AO3789" s="96">
        <v>1.2</v>
      </c>
      <c r="AP3789" s="93">
        <f>IF(BD!AJ3789="","",BD!AJ3789*BD!AO3789)</f>
      </c>
      <c r="AQ3789" s="91">
        <f>BD!AM3789/BD!AK3789-1</f>
        <v>0</v>
      </c>
      <c r="AR3789" s="91">
        <f>IF(BD!AN3789="","",IF(BD!AJ3789="","",BD!AN3789/BD!AJ3789-1))</f>
      </c>
      <c r="AS3789" s="91">
        <f>IF(BD!AN3789="","",IF(BD!AN3789&lt;BD!AL3789,"ABAIXO DA META","DENTRO DA META"))</f>
      </c>
      <c r="AT3789" s="91" t="str">
        <f>IF(BD!AJ3789="","EM ANÁLISE",IF(BD!AP3789&gt;=BD!AN3789,"GO", "NO GO"))</f>
        <v>EM ANÁLISE</v>
      </c>
      <c r="AU3789" s="97">
        <f>IF(AN3789="","",+BD!$AN3789-AJ3789)</f>
      </c>
      <c r="AV3789" s="98"/>
      <c r="AW3789" s="90">
        <f>BD!P3789*BD!AC3789</f>
        <v>0</v>
      </c>
      <c r="AX3789" s="90">
        <f>BD!V3789*BD!AC3789</f>
        <v>0</v>
      </c>
      <c r="AY3789" s="90">
        <f>IF(BD!AN3789="","",BD!AN3789*BD!AC3789)</f>
      </c>
      <c r="AZ3789" s="75" t="s">
        <v>123</v>
      </c>
      <c r="BA3789" s="75" t="s">
        <v>124</v>
      </c>
      <c r="BB3789" s="75">
        <v>1</v>
      </c>
      <c r="BC3789" s="75" t="s">
        <v>125</v>
      </c>
      <c r="BD3789" s="104"/>
      <c r="BE3789" s="104"/>
      <c r="BF3789" s="101"/>
      <c r="BG3789" s="101"/>
      <c r="BH3789" s="101"/>
      <c r="BI3789" s="101"/>
      <c r="BJ3789" s="101"/>
      <c r="BK3789" s="101"/>
      <c r="BL3789" s="101"/>
      <c r="BM3789" s="101"/>
      <c r="BN3789" s="101"/>
      <c r="BO3789" s="103"/>
      <c r="BP3789" s="101"/>
      <c r="BQ3789" s="101"/>
      <c r="BR3789" s="101"/>
      <c r="BS3789" s="101"/>
      <c r="BT3789" s="101"/>
      <c r="BU3789" s="101"/>
      <c r="BV3789" s="101"/>
      <c r="BW3789" s="101"/>
      <c r="BX3789" s="101"/>
      <c r="BY3789" s="101"/>
      <c r="BZ3789" s="101"/>
      <c r="CA3789" s="101"/>
      <c r="CB3789" s="101"/>
      <c r="CC3789" s="101"/>
      <c r="CD3789" s="101"/>
      <c r="CE3789" s="101"/>
      <c r="CF3789" s="101"/>
      <c r="CG3789" s="37" t="e">
        <f>VLOOKUP(Table_1[[#This Row],[EAN]],'[1]Planilha1'!$E:$R,13,0)</f>
        <v>#N/A</v>
      </c>
    </row>
    <row r="3790" ht="15" hidden="1">
      <c r="A3790" s="7"/>
      <c r="B3790" s="75" t="s">
        <v>2735</v>
      </c>
      <c r="C3790" s="75">
        <v>223175</v>
      </c>
      <c r="D3790" s="75">
        <v>12356997</v>
      </c>
      <c r="E3790" s="85">
        <v>7891008169973</v>
      </c>
      <c r="F3790" s="86" t="s">
        <v>4322</v>
      </c>
      <c r="G3790" s="75" t="s">
        <v>21</v>
      </c>
      <c r="H3790" s="75">
        <v>980</v>
      </c>
      <c r="I3790" s="87" t="s">
        <v>3069</v>
      </c>
      <c r="J3790" s="75" t="s">
        <v>3972</v>
      </c>
      <c r="K3790" s="88" t="s">
        <v>84</v>
      </c>
      <c r="L3790" s="88">
        <v>40</v>
      </c>
      <c r="M3790" s="88">
        <v>0</v>
      </c>
      <c r="N3790" s="75" t="s">
        <v>85</v>
      </c>
      <c r="O3790" s="75" t="s">
        <v>122</v>
      </c>
      <c r="P3790" s="106">
        <v>4.29075</v>
      </c>
      <c r="Q3790" s="90">
        <f>(17/100+7.6/100+1.65/100)*P3790</f>
        <v>1.1263218750000001</v>
      </c>
      <c r="R3790" s="104"/>
      <c r="S3790" s="104"/>
      <c r="T3790" s="104"/>
      <c r="U3790" s="104"/>
      <c r="V3790" s="90">
        <f>+P3790-Q3790+R3790+S3790+T3790+U3790</f>
        <v>3.1644281249999997</v>
      </c>
      <c r="W3790" s="91">
        <f>(1.02/100)</f>
        <v>1.02E-2</v>
      </c>
      <c r="X3790" s="91">
        <v>4.8E-3</v>
      </c>
      <c r="Y3790" s="91">
        <v>0.17</v>
      </c>
      <c r="Z3790" s="91">
        <v>1.65E-2</v>
      </c>
      <c r="AA3790" s="91">
        <v>7.6E-2</v>
      </c>
      <c r="AB3790" s="91">
        <f>SUM(W3790:AA3790)</f>
        <v>0.2775</v>
      </c>
      <c r="AC3790" s="75">
        <v>12</v>
      </c>
      <c r="AD3790" s="92">
        <f>IF(AL3790="","",+AC3790*AL3790)</f>
        <v>96.74684713375797</v>
      </c>
      <c r="AE3790" s="93">
        <f>IF(AL3790="","",+AL3790*AB3790)</f>
        <v>2.2372708399681533</v>
      </c>
      <c r="AF3790" s="92">
        <f>IF(AL3790="","",+AL3790-AE3790)</f>
        <v>5.8249664211783445</v>
      </c>
      <c r="AG3790" s="93">
        <f>+V3790</f>
        <v>3.1644281249999997</v>
      </c>
      <c r="AH3790" s="92">
        <f>IF(AF3790="","",+AF3790-AG3790)</f>
        <v>2.660538296178345</v>
      </c>
      <c r="AI3790" s="92">
        <f>IF(AH3790="","",+AH3790*AC3790)</f>
        <v>31.926459554140138</v>
      </c>
      <c r="AJ3790" s="93">
        <v>8.062237261146498</v>
      </c>
      <c r="AK3790" s="94">
        <v>0.33</v>
      </c>
      <c r="AL3790" s="93">
        <f>IF(V3790=0,"",V3790/(1-AB3790-AK3790))</f>
        <v>8.062237261146498</v>
      </c>
      <c r="AM3790" s="95">
        <v>0.33</v>
      </c>
      <c r="AN3790" s="93">
        <f>IF(V3790=0,"",V3790/(1-AB3790-AM3790))</f>
        <v>8.062237261146498</v>
      </c>
      <c r="AO3790" s="96">
        <v>1.2</v>
      </c>
      <c r="AP3790" s="93">
        <f>IF(BD!AJ3790="","",BD!AJ3790*BD!AO3790)</f>
        <v>9.674684713375797</v>
      </c>
      <c r="AQ3790" s="91">
        <f>BD!AM3790/BD!AK3790-1</f>
        <v>0</v>
      </c>
      <c r="AR3790" s="91">
        <f>IF(BD!AN3790="","",IF(BD!AJ3790="","",BD!AN3790/BD!AJ3790-1))</f>
        <v>0</v>
      </c>
      <c r="AS3790" s="91" t="str">
        <f>IF(BD!AN3790="","",IF(BD!AN3790&lt;BD!AL3790,"ABAIXO DA META","DENTRO DA META"))</f>
        <v>DENTRO DA META</v>
      </c>
      <c r="AT3790" s="91" t="str">
        <f>IF(BD!AJ3790="","EM ANÁLISE",IF(BD!AP3790&gt;=BD!AN3790,"GO", "NO GO"))</f>
        <v>GO</v>
      </c>
      <c r="AU3790" s="97">
        <f>IF(AN3790="","",+BD!$AN3790-AJ3790)</f>
        <v>0</v>
      </c>
      <c r="AV3790" s="98"/>
      <c r="AW3790" s="90">
        <f>BD!P3790*BD!AC3790</f>
        <v>51.489000000000004</v>
      </c>
      <c r="AX3790" s="90">
        <f>BD!V3790*BD!AC3790</f>
        <v>37.97313749999999</v>
      </c>
      <c r="AY3790" s="90">
        <f>IF(BD!AN3790="","",BD!AN3790*BD!AC3790)</f>
        <v>96.74684713375797</v>
      </c>
      <c r="AZ3790" s="75" t="s">
        <v>5272</v>
      </c>
      <c r="BA3790" s="75" t="s">
        <v>124</v>
      </c>
      <c r="BB3790" s="75">
        <v>1</v>
      </c>
      <c r="BC3790" s="75" t="s">
        <v>125</v>
      </c>
      <c r="BD3790" s="99" t="s">
        <v>5257</v>
      </c>
      <c r="BE3790" s="100" t="s">
        <v>4</v>
      </c>
      <c r="BF3790" s="100" t="s">
        <v>4</v>
      </c>
      <c r="BG3790" s="99" t="s">
        <v>5258</v>
      </c>
      <c r="BH3790" s="101"/>
      <c r="BI3790" s="101"/>
      <c r="BJ3790" s="101"/>
      <c r="BK3790" s="101"/>
      <c r="BL3790" s="101"/>
      <c r="BM3790" s="101"/>
      <c r="BN3790" s="101"/>
      <c r="BO3790" s="103"/>
      <c r="BP3790" s="99">
        <v>140.622</v>
      </c>
      <c r="BQ3790" s="99">
        <v>121</v>
      </c>
      <c r="BR3790" s="101"/>
      <c r="BS3790" s="99" t="s">
        <v>5260</v>
      </c>
      <c r="BT3790" s="99" t="s">
        <v>5261</v>
      </c>
      <c r="BU3790" s="99">
        <v>5102</v>
      </c>
      <c r="BV3790" s="99"/>
      <c r="BW3790" s="99"/>
      <c r="BX3790" s="99"/>
      <c r="BY3790" s="99"/>
      <c r="BZ3790" s="99"/>
      <c r="CA3790" s="99"/>
      <c r="CB3790" s="99"/>
      <c r="CC3790" s="99">
        <v>102</v>
      </c>
      <c r="CD3790" s="99">
        <v>8</v>
      </c>
      <c r="CE3790" s="99">
        <v>8</v>
      </c>
      <c r="CF3790" s="99"/>
      <c r="CG3790" s="37" t="e">
        <f>VLOOKUP(Table_1[[#This Row],[EAN]],'[1]Planilha1'!$E:$R,13,0)</f>
        <v>#N/A</v>
      </c>
    </row>
    <row r="3791" ht="15" hidden="1">
      <c r="A3791" s="7"/>
      <c r="B3791" s="75" t="s">
        <v>2735</v>
      </c>
      <c r="C3791" s="75">
        <v>223176</v>
      </c>
      <c r="D3791" s="75">
        <v>12356994</v>
      </c>
      <c r="E3791" s="85">
        <v>7891008169942</v>
      </c>
      <c r="F3791" s="86" t="s">
        <v>4323</v>
      </c>
      <c r="G3791" s="75" t="s">
        <v>21</v>
      </c>
      <c r="H3791" s="75">
        <v>980</v>
      </c>
      <c r="I3791" s="87" t="s">
        <v>3069</v>
      </c>
      <c r="J3791" s="75" t="s">
        <v>4220</v>
      </c>
      <c r="K3791" s="88" t="s">
        <v>84</v>
      </c>
      <c r="L3791" s="88">
        <v>40</v>
      </c>
      <c r="M3791" s="88">
        <v>0</v>
      </c>
      <c r="N3791" s="75" t="s">
        <v>85</v>
      </c>
      <c r="O3791" s="75" t="s">
        <v>122</v>
      </c>
      <c r="P3791" s="106">
        <v>4.475</v>
      </c>
      <c r="Q3791" s="90">
        <f>(17/100+7.6/100+1.65/100)*P3791</f>
        <v>1.1746874999999999</v>
      </c>
      <c r="R3791" s="104"/>
      <c r="S3791" s="104"/>
      <c r="T3791" s="104"/>
      <c r="U3791" s="104"/>
      <c r="V3791" s="90">
        <f>+P3791-Q3791+R3791+S3791+T3791+U3791</f>
        <v>3.3003124999999995</v>
      </c>
      <c r="W3791" s="91">
        <f>(1.02/100)</f>
        <v>1.02E-2</v>
      </c>
      <c r="X3791" s="91">
        <v>4.8E-3</v>
      </c>
      <c r="Y3791" s="91">
        <v>0.17</v>
      </c>
      <c r="Z3791" s="91">
        <v>1.65E-2</v>
      </c>
      <c r="AA3791" s="91">
        <v>7.6E-2</v>
      </c>
      <c r="AB3791" s="91">
        <f>SUM(W3791:AA3791)</f>
        <v>0.2775</v>
      </c>
      <c r="AC3791" s="75">
        <v>12</v>
      </c>
      <c r="AD3791" s="92">
        <f>IF(AL3791="","",+AC3791*AL3791)</f>
        <v>100.90127388535034</v>
      </c>
      <c r="AE3791" s="93">
        <f>IF(AL3791="","",+AL3791*AB3791)</f>
        <v>2.3333419585987265</v>
      </c>
      <c r="AF3791" s="92">
        <f>IF(AL3791="","",+AL3791-AE3791)</f>
        <v>6.075097531847135</v>
      </c>
      <c r="AG3791" s="93">
        <f>+V3791</f>
        <v>3.3003124999999995</v>
      </c>
      <c r="AH3791" s="92">
        <f>IF(AF3791="","",+AF3791-AG3791)</f>
        <v>2.774785031847135</v>
      </c>
      <c r="AI3791" s="92">
        <f>IF(AH3791="","",+AH3791*AC3791)</f>
        <v>33.297420382165626</v>
      </c>
      <c r="AJ3791" s="93">
        <v>8.408439490445861</v>
      </c>
      <c r="AK3791" s="94">
        <v>0.33</v>
      </c>
      <c r="AL3791" s="93">
        <f>IF(V3791=0,"",V3791/(1-AB3791-AK3791))</f>
        <v>8.408439490445861</v>
      </c>
      <c r="AM3791" s="95">
        <v>0.33</v>
      </c>
      <c r="AN3791" s="93">
        <f>IF(V3791=0,"",V3791/(1-AB3791-AM3791))</f>
        <v>8.408439490445861</v>
      </c>
      <c r="AO3791" s="96">
        <v>1.2</v>
      </c>
      <c r="AP3791" s="93">
        <f>IF(BD!AJ3791="","",BD!AJ3791*BD!AO3791)</f>
        <v>10.090127388535032</v>
      </c>
      <c r="AQ3791" s="91">
        <f>BD!AM3791/BD!AK3791-1</f>
        <v>0</v>
      </c>
      <c r="AR3791" s="91">
        <f>IF(BD!AN3791="","",IF(BD!AJ3791="","",BD!AN3791/BD!AJ3791-1))</f>
        <v>0</v>
      </c>
      <c r="AS3791" s="91" t="str">
        <f>IF(BD!AN3791="","",IF(BD!AN3791&lt;BD!AL3791,"ABAIXO DA META","DENTRO DA META"))</f>
        <v>DENTRO DA META</v>
      </c>
      <c r="AT3791" s="91" t="str">
        <f>IF(BD!AJ3791="","EM ANÁLISE",IF(BD!AP3791&gt;=BD!AN3791,"GO", "NO GO"))</f>
        <v>GO</v>
      </c>
      <c r="AU3791" s="97">
        <f>IF(AN3791="","",+BD!$AN3791-AJ3791)</f>
        <v>0</v>
      </c>
      <c r="AV3791" s="98"/>
      <c r="AW3791" s="90">
        <f>BD!P3791*BD!AC3791</f>
        <v>53.699999999999996</v>
      </c>
      <c r="AX3791" s="90">
        <f>BD!V3791*BD!AC3791</f>
        <v>39.60374999999999</v>
      </c>
      <c r="AY3791" s="90">
        <f>IF(BD!AN3791="","",BD!AN3791*BD!AC3791)</f>
        <v>100.90127388535034</v>
      </c>
      <c r="AZ3791" s="75" t="s">
        <v>5272</v>
      </c>
      <c r="BA3791" s="75" t="s">
        <v>124</v>
      </c>
      <c r="BB3791" s="75">
        <v>1</v>
      </c>
      <c r="BC3791" s="75" t="s">
        <v>125</v>
      </c>
      <c r="BD3791" s="99" t="s">
        <v>5257</v>
      </c>
      <c r="BE3791" s="100" t="s">
        <v>4</v>
      </c>
      <c r="BF3791" s="100" t="s">
        <v>4</v>
      </c>
      <c r="BG3791" s="99" t="s">
        <v>5258</v>
      </c>
      <c r="BH3791" s="101"/>
      <c r="BI3791" s="101"/>
      <c r="BJ3791" s="101"/>
      <c r="BK3791" s="101"/>
      <c r="BL3791" s="101"/>
      <c r="BM3791" s="101"/>
      <c r="BN3791" s="101"/>
      <c r="BO3791" s="103"/>
      <c r="BP3791" s="99">
        <v>140.622</v>
      </c>
      <c r="BQ3791" s="99">
        <v>121</v>
      </c>
      <c r="BR3791" s="101"/>
      <c r="BS3791" s="99" t="s">
        <v>5260</v>
      </c>
      <c r="BT3791" s="99" t="s">
        <v>5261</v>
      </c>
      <c r="BU3791" s="99">
        <v>5102</v>
      </c>
      <c r="BV3791" s="99"/>
      <c r="BW3791" s="99"/>
      <c r="BX3791" s="99"/>
      <c r="BY3791" s="99"/>
      <c r="BZ3791" s="99"/>
      <c r="CA3791" s="99"/>
      <c r="CB3791" s="99"/>
      <c r="CC3791" s="99">
        <v>102</v>
      </c>
      <c r="CD3791" s="99">
        <v>8</v>
      </c>
      <c r="CE3791" s="99">
        <v>8</v>
      </c>
      <c r="CF3791" s="99"/>
      <c r="CG3791" s="37" t="e">
        <f>VLOOKUP(Table_1[[#This Row],[EAN]],'[1]Planilha1'!$E:$R,13,0)</f>
        <v>#N/A</v>
      </c>
    </row>
    <row r="3792" ht="15" hidden="1">
      <c r="A3792" s="7"/>
      <c r="B3792" s="75" t="s">
        <v>2735</v>
      </c>
      <c r="C3792" s="75">
        <v>223177</v>
      </c>
      <c r="D3792" s="75">
        <v>12464228</v>
      </c>
      <c r="E3792" s="85">
        <v>7891008117974</v>
      </c>
      <c r="F3792" s="86" t="s">
        <v>4324</v>
      </c>
      <c r="G3792" s="75" t="s">
        <v>21</v>
      </c>
      <c r="H3792" s="75">
        <v>980</v>
      </c>
      <c r="I3792" s="87" t="s">
        <v>3069</v>
      </c>
      <c r="J3792" s="75" t="s">
        <v>4172</v>
      </c>
      <c r="K3792" s="88" t="s">
        <v>84</v>
      </c>
      <c r="L3792" s="88">
        <v>64</v>
      </c>
      <c r="M3792" s="88">
        <v>0</v>
      </c>
      <c r="N3792" s="75" t="s">
        <v>85</v>
      </c>
      <c r="O3792" s="75" t="s">
        <v>122</v>
      </c>
      <c r="P3792" s="106">
        <v>4.28109375</v>
      </c>
      <c r="Q3792" s="90">
        <f>(17/100+7.6/100+1.65/100)*P3792</f>
        <v>1.123787109375</v>
      </c>
      <c r="R3792" s="104"/>
      <c r="S3792" s="104"/>
      <c r="T3792" s="104"/>
      <c r="U3792" s="104"/>
      <c r="V3792" s="90">
        <f>+P3792-Q3792+R3792+S3792+T3792+U3792</f>
        <v>3.1573066406250003</v>
      </c>
      <c r="W3792" s="91">
        <f>(1.02/100)</f>
        <v>1.02E-2</v>
      </c>
      <c r="X3792" s="91">
        <v>4.8E-3</v>
      </c>
      <c r="Y3792" s="91">
        <v>0.17</v>
      </c>
      <c r="Z3792" s="91">
        <v>1.65E-2</v>
      </c>
      <c r="AA3792" s="91">
        <v>7.6E-2</v>
      </c>
      <c r="AB3792" s="91">
        <f>SUM(W3792:AA3792)</f>
        <v>0.2775</v>
      </c>
      <c r="AC3792" s="75">
        <v>12</v>
      </c>
      <c r="AD3792" s="92">
        <f>IF(AL3792="","",+AC3792*AL3792)</f>
        <v>96.52912022292998</v>
      </c>
      <c r="AE3792" s="93">
        <f>IF(AL3792="","",+AL3792*AB3792)</f>
        <v>2.232235905155256</v>
      </c>
      <c r="AF3792" s="92">
        <f>IF(AL3792="","",+AL3792-AE3792)</f>
        <v>5.8118574467555755</v>
      </c>
      <c r="AG3792" s="93">
        <f>+V3792</f>
        <v>3.1573066406250003</v>
      </c>
      <c r="AH3792" s="92">
        <f>IF(AF3792="","",+AF3792-AG3792)</f>
        <v>2.654550806130575</v>
      </c>
      <c r="AI3792" s="92">
        <f>IF(AH3792="","",+AH3792*AC3792)</f>
        <v>31.8546096735669</v>
      </c>
      <c r="AJ3792" s="93">
        <v>6.17</v>
      </c>
      <c r="AK3792" s="94">
        <v>0.33</v>
      </c>
      <c r="AL3792" s="93">
        <f>IF(V3792=0,"",V3792/(1-AB3792-AK3792))</f>
        <v>8.044093351910831</v>
      </c>
      <c r="AM3792" s="95">
        <v>0.33</v>
      </c>
      <c r="AN3792" s="93">
        <f>IF(V3792=0,"",V3792/(1-AB3792-AM3792))</f>
        <v>8.044093351910831</v>
      </c>
      <c r="AO3792" s="96">
        <v>1.2</v>
      </c>
      <c r="AP3792" s="93">
        <f>IF(BD!AJ3792="","",BD!AJ3792*BD!AO3792)</f>
        <v>7.404</v>
      </c>
      <c r="AQ3792" s="91">
        <f>BD!AM3792/BD!AK3792-1</f>
        <v>0</v>
      </c>
      <c r="AR3792" s="91">
        <f>IF(BD!AN3792="","",IF(BD!AJ3792="","",BD!AN3792/BD!AJ3792-1))</f>
        <v>0.30374284471812496</v>
      </c>
      <c r="AS3792" s="91" t="str">
        <f>IF(BD!AN3792="","",IF(BD!AN3792&lt;BD!AL3792,"ABAIXO DA META","DENTRO DA META"))</f>
        <v>DENTRO DA META</v>
      </c>
      <c r="AT3792" s="91" t="str">
        <f>IF(BD!AJ3792="","EM ANÁLISE",IF(BD!AP3792&gt;=BD!AN3792,"GO", "NO GO"))</f>
        <v>NO GO</v>
      </c>
      <c r="AU3792" s="97">
        <f>IF(AN3792="","",+BD!$AN3792-AJ3792)</f>
        <v>1.8740933519108314</v>
      </c>
      <c r="AV3792" s="98"/>
      <c r="AW3792" s="90">
        <f>BD!P3792*BD!AC3792</f>
        <v>51.373125</v>
      </c>
      <c r="AX3792" s="90">
        <f>BD!V3792*BD!AC3792</f>
        <v>37.887679687500004</v>
      </c>
      <c r="AY3792" s="90">
        <f>IF(BD!AN3792="","",BD!AN3792*BD!AC3792)</f>
        <v>96.52912022292998</v>
      </c>
      <c r="AZ3792" s="75" t="s">
        <v>5272</v>
      </c>
      <c r="BA3792" s="75" t="s">
        <v>124</v>
      </c>
      <c r="BB3792" s="75">
        <v>1</v>
      </c>
      <c r="BC3792" s="75" t="s">
        <v>125</v>
      </c>
      <c r="BD3792" s="99" t="s">
        <v>5257</v>
      </c>
      <c r="BE3792" s="100" t="s">
        <v>4</v>
      </c>
      <c r="BF3792" s="100" t="s">
        <v>4</v>
      </c>
      <c r="BG3792" s="99" t="s">
        <v>5258</v>
      </c>
      <c r="BH3792" s="101"/>
      <c r="BI3792" s="101"/>
      <c r="BJ3792" s="101"/>
      <c r="BK3792" s="101"/>
      <c r="BL3792" s="101"/>
      <c r="BM3792" s="101"/>
      <c r="BN3792" s="101"/>
      <c r="BO3792" s="103"/>
      <c r="BP3792" s="99">
        <v>140.622</v>
      </c>
      <c r="BQ3792" s="99">
        <v>121</v>
      </c>
      <c r="BR3792" s="101"/>
      <c r="BS3792" s="99" t="s">
        <v>5260</v>
      </c>
      <c r="BT3792" s="99" t="s">
        <v>5261</v>
      </c>
      <c r="BU3792" s="99">
        <v>5102</v>
      </c>
      <c r="BV3792" s="99"/>
      <c r="BW3792" s="99"/>
      <c r="BX3792" s="99"/>
      <c r="BY3792" s="99"/>
      <c r="BZ3792" s="99"/>
      <c r="CA3792" s="99"/>
      <c r="CB3792" s="99"/>
      <c r="CC3792" s="99">
        <v>102</v>
      </c>
      <c r="CD3792" s="99">
        <v>8</v>
      </c>
      <c r="CE3792" s="99">
        <v>8</v>
      </c>
      <c r="CF3792" s="99"/>
      <c r="CG3792" s="37" t="e">
        <f>VLOOKUP(Table_1[[#This Row],[EAN]],'[1]Planilha1'!$E:$R,13,0)</f>
        <v>#N/A</v>
      </c>
    </row>
    <row r="3793" ht="15" hidden="1">
      <c r="A3793" s="7"/>
      <c r="B3793" s="75" t="s">
        <v>2735</v>
      </c>
      <c r="C3793" s="75">
        <v>223178</v>
      </c>
      <c r="D3793" s="75">
        <v>12396633</v>
      </c>
      <c r="E3793" s="85">
        <v>7891008166330</v>
      </c>
      <c r="F3793" s="86" t="s">
        <v>4325</v>
      </c>
      <c r="G3793" s="75" t="s">
        <v>21</v>
      </c>
      <c r="H3793" s="75">
        <v>980</v>
      </c>
      <c r="I3793" s="87" t="s">
        <v>3069</v>
      </c>
      <c r="J3793" s="75" t="s">
        <v>3972</v>
      </c>
      <c r="K3793" s="88" t="s">
        <v>84</v>
      </c>
      <c r="L3793" s="88">
        <v>56</v>
      </c>
      <c r="M3793" s="88">
        <v>0</v>
      </c>
      <c r="N3793" s="75" t="s">
        <v>85</v>
      </c>
      <c r="O3793" s="75" t="s">
        <v>122</v>
      </c>
      <c r="P3793" s="106">
        <v>4.28125</v>
      </c>
      <c r="Q3793" s="90">
        <f>(17/100+7.6/100+1.65/100)*P3793</f>
        <v>1.123828125</v>
      </c>
      <c r="R3793" s="104"/>
      <c r="S3793" s="104"/>
      <c r="T3793" s="104"/>
      <c r="U3793" s="104"/>
      <c r="V3793" s="90">
        <f>+P3793-Q3793+R3793+S3793+T3793+U3793</f>
        <v>3.157421875</v>
      </c>
      <c r="W3793" s="91">
        <f>(1.02/100)</f>
        <v>1.02E-2</v>
      </c>
      <c r="X3793" s="91">
        <v>4.8E-3</v>
      </c>
      <c r="Y3793" s="91">
        <v>0.17</v>
      </c>
      <c r="Z3793" s="91">
        <v>1.65E-2</v>
      </c>
      <c r="AA3793" s="91">
        <v>7.6E-2</v>
      </c>
      <c r="AB3793" s="91">
        <f>SUM(W3793:AA3793)</f>
        <v>0.2775</v>
      </c>
      <c r="AC3793" s="75">
        <v>12</v>
      </c>
      <c r="AD3793" s="92">
        <f>IF(AL3793="","",+AC3793*AL3793)</f>
        <v>96.53264331210192</v>
      </c>
      <c r="AE3793" s="93">
        <f>IF(AL3793="","",+AL3793*AB3793)</f>
        <v>2.2323173765923574</v>
      </c>
      <c r="AF3793" s="92">
        <f>IF(AL3793="","",+AL3793-AE3793)</f>
        <v>5.812069566082803</v>
      </c>
      <c r="AG3793" s="93">
        <f>+V3793</f>
        <v>3.157421875</v>
      </c>
      <c r="AH3793" s="92">
        <f>IF(AF3793="","",+AF3793-AG3793)</f>
        <v>2.654647691082803</v>
      </c>
      <c r="AI3793" s="92">
        <f>IF(AH3793="","",+AH3793*AC3793)</f>
        <v>31.855772292993638</v>
      </c>
      <c r="AJ3793" s="93">
        <v>6.17</v>
      </c>
      <c r="AK3793" s="94">
        <v>0.33</v>
      </c>
      <c r="AL3793" s="93">
        <f>IF(V3793=0,"",V3793/(1-AB3793-AK3793))</f>
        <v>8.04438694267516</v>
      </c>
      <c r="AM3793" s="95">
        <v>0.33</v>
      </c>
      <c r="AN3793" s="93">
        <f>IF(V3793=0,"",V3793/(1-AB3793-AM3793))</f>
        <v>8.04438694267516</v>
      </c>
      <c r="AO3793" s="96">
        <v>1.2</v>
      </c>
      <c r="AP3793" s="93">
        <f>IF(BD!AJ3793="","",BD!AJ3793*BD!AO3793)</f>
        <v>7.404</v>
      </c>
      <c r="AQ3793" s="91">
        <f>BD!AM3793/BD!AK3793-1</f>
        <v>0</v>
      </c>
      <c r="AR3793" s="91">
        <f>IF(BD!AN3793="","",IF(BD!AJ3793="","",BD!AN3793/BD!AJ3793-1))</f>
        <v>0.3037904283103987</v>
      </c>
      <c r="AS3793" s="91" t="str">
        <f>IF(BD!AN3793="","",IF(BD!AN3793&lt;BD!AL3793,"ABAIXO DA META","DENTRO DA META"))</f>
        <v>DENTRO DA META</v>
      </c>
      <c r="AT3793" s="91" t="str">
        <f>IF(BD!AJ3793="","EM ANÁLISE",IF(BD!AP3793&gt;=BD!AN3793,"GO", "NO GO"))</f>
        <v>NO GO</v>
      </c>
      <c r="AU3793" s="97">
        <f>IF(AN3793="","",+BD!$AN3793-AJ3793)</f>
        <v>1.8743869426751605</v>
      </c>
      <c r="AV3793" s="98"/>
      <c r="AW3793" s="90">
        <f>BD!P3793*BD!AC3793</f>
        <v>51.375</v>
      </c>
      <c r="AX3793" s="90">
        <f>BD!V3793*BD!AC3793</f>
        <v>37.889062499999994</v>
      </c>
      <c r="AY3793" s="90">
        <f>IF(BD!AN3793="","",BD!AN3793*BD!AC3793)</f>
        <v>96.53264331210192</v>
      </c>
      <c r="AZ3793" s="75" t="s">
        <v>5272</v>
      </c>
      <c r="BA3793" s="75" t="s">
        <v>124</v>
      </c>
      <c r="BB3793" s="75">
        <v>1</v>
      </c>
      <c r="BC3793" s="75" t="s">
        <v>125</v>
      </c>
      <c r="BD3793" s="99" t="s">
        <v>5257</v>
      </c>
      <c r="BE3793" s="100" t="s">
        <v>4</v>
      </c>
      <c r="BF3793" s="100" t="s">
        <v>4</v>
      </c>
      <c r="BG3793" s="99" t="s">
        <v>5258</v>
      </c>
      <c r="BH3793" s="101"/>
      <c r="BI3793" s="101"/>
      <c r="BJ3793" s="101"/>
      <c r="BK3793" s="101"/>
      <c r="BL3793" s="101"/>
      <c r="BM3793" s="101"/>
      <c r="BN3793" s="101"/>
      <c r="BO3793" s="103"/>
      <c r="BP3793" s="99">
        <v>140.622</v>
      </c>
      <c r="BQ3793" s="99">
        <v>121</v>
      </c>
      <c r="BR3793" s="101"/>
      <c r="BS3793" s="99" t="s">
        <v>5260</v>
      </c>
      <c r="BT3793" s="99" t="s">
        <v>5261</v>
      </c>
      <c r="BU3793" s="99">
        <v>5102</v>
      </c>
      <c r="BV3793" s="99"/>
      <c r="BW3793" s="99"/>
      <c r="BX3793" s="99"/>
      <c r="BY3793" s="99"/>
      <c r="BZ3793" s="99"/>
      <c r="CA3793" s="99"/>
      <c r="CB3793" s="99"/>
      <c r="CC3793" s="99">
        <v>102</v>
      </c>
      <c r="CD3793" s="99">
        <v>8</v>
      </c>
      <c r="CE3793" s="99">
        <v>8</v>
      </c>
      <c r="CF3793" s="99"/>
      <c r="CG3793" s="37" t="e">
        <f>VLOOKUP(Table_1[[#This Row],[EAN]],'[1]Planilha1'!$E:$R,13,0)</f>
        <v>#N/A</v>
      </c>
    </row>
    <row r="3794" ht="15" hidden="1">
      <c r="A3794" s="7"/>
      <c r="B3794" s="75" t="s">
        <v>2735</v>
      </c>
      <c r="C3794" s="75">
        <v>223179</v>
      </c>
      <c r="D3794" s="75">
        <v>12396921</v>
      </c>
      <c r="E3794" s="85">
        <v>7891008169218</v>
      </c>
      <c r="F3794" s="86" t="s">
        <v>4326</v>
      </c>
      <c r="G3794" s="75" t="s">
        <v>21</v>
      </c>
      <c r="H3794" s="75">
        <v>980</v>
      </c>
      <c r="I3794" s="87" t="s">
        <v>3069</v>
      </c>
      <c r="J3794" s="75" t="s">
        <v>4172</v>
      </c>
      <c r="K3794" s="88" t="s">
        <v>84</v>
      </c>
      <c r="L3794" s="88">
        <v>56</v>
      </c>
      <c r="M3794" s="88">
        <v>0</v>
      </c>
      <c r="N3794" s="75" t="s">
        <v>85</v>
      </c>
      <c r="O3794" s="75" t="s">
        <v>122</v>
      </c>
      <c r="P3794" s="106">
        <v>4.28125</v>
      </c>
      <c r="Q3794" s="90">
        <f>(17/100+7.6/100+1.65/100)*P3794</f>
        <v>1.123828125</v>
      </c>
      <c r="R3794" s="104"/>
      <c r="S3794" s="104"/>
      <c r="T3794" s="104"/>
      <c r="U3794" s="104"/>
      <c r="V3794" s="90">
        <f>+P3794-Q3794+R3794+S3794+T3794+U3794</f>
        <v>3.157421875</v>
      </c>
      <c r="W3794" s="91">
        <f>(1.02/100)</f>
        <v>1.02E-2</v>
      </c>
      <c r="X3794" s="91">
        <v>4.8E-3</v>
      </c>
      <c r="Y3794" s="91">
        <v>0.17</v>
      </c>
      <c r="Z3794" s="91">
        <v>1.65E-2</v>
      </c>
      <c r="AA3794" s="91">
        <v>7.6E-2</v>
      </c>
      <c r="AB3794" s="91">
        <f>SUM(W3794:AA3794)</f>
        <v>0.2775</v>
      </c>
      <c r="AC3794" s="75">
        <v>12</v>
      </c>
      <c r="AD3794" s="92">
        <f>IF(AL3794="","",+AC3794*AL3794)</f>
        <v>96.53264331210192</v>
      </c>
      <c r="AE3794" s="93">
        <f>IF(AL3794="","",+AL3794*AB3794)</f>
        <v>2.2323173765923574</v>
      </c>
      <c r="AF3794" s="92">
        <f>IF(AL3794="","",+AL3794-AE3794)</f>
        <v>5.812069566082803</v>
      </c>
      <c r="AG3794" s="93">
        <f>+V3794</f>
        <v>3.157421875</v>
      </c>
      <c r="AH3794" s="92">
        <f>IF(AF3794="","",+AF3794-AG3794)</f>
        <v>2.654647691082803</v>
      </c>
      <c r="AI3794" s="92">
        <f>IF(AH3794="","",+AH3794*AC3794)</f>
        <v>31.855772292993638</v>
      </c>
      <c r="AJ3794" s="93">
        <v>6.17</v>
      </c>
      <c r="AK3794" s="94">
        <v>0.33</v>
      </c>
      <c r="AL3794" s="93">
        <f>IF(V3794=0,"",V3794/(1-AB3794-AK3794))</f>
        <v>8.04438694267516</v>
      </c>
      <c r="AM3794" s="95">
        <v>0.33</v>
      </c>
      <c r="AN3794" s="93">
        <f>IF(V3794=0,"",V3794/(1-AB3794-AM3794))</f>
        <v>8.04438694267516</v>
      </c>
      <c r="AO3794" s="96">
        <v>1.2</v>
      </c>
      <c r="AP3794" s="93">
        <f>IF(BD!AJ3794="","",BD!AJ3794*BD!AO3794)</f>
        <v>7.404</v>
      </c>
      <c r="AQ3794" s="91">
        <f>BD!AM3794/BD!AK3794-1</f>
        <v>0</v>
      </c>
      <c r="AR3794" s="91">
        <f>IF(BD!AN3794="","",IF(BD!AJ3794="","",BD!AN3794/BD!AJ3794-1))</f>
        <v>0.3037904283103987</v>
      </c>
      <c r="AS3794" s="91" t="str">
        <f>IF(BD!AN3794="","",IF(BD!AN3794&lt;BD!AL3794,"ABAIXO DA META","DENTRO DA META"))</f>
        <v>DENTRO DA META</v>
      </c>
      <c r="AT3794" s="91" t="str">
        <f>IF(BD!AJ3794="","EM ANÁLISE",IF(BD!AP3794&gt;=BD!AN3794,"GO", "NO GO"))</f>
        <v>NO GO</v>
      </c>
      <c r="AU3794" s="97">
        <f>IF(AN3794="","",+BD!$AN3794-AJ3794)</f>
        <v>1.8743869426751605</v>
      </c>
      <c r="AV3794" s="98"/>
      <c r="AW3794" s="90">
        <f>BD!P3794*BD!AC3794</f>
        <v>51.375</v>
      </c>
      <c r="AX3794" s="90">
        <f>BD!V3794*BD!AC3794</f>
        <v>37.889062499999994</v>
      </c>
      <c r="AY3794" s="90">
        <f>IF(BD!AN3794="","",BD!AN3794*BD!AC3794)</f>
        <v>96.53264331210192</v>
      </c>
      <c r="AZ3794" s="75" t="s">
        <v>5272</v>
      </c>
      <c r="BA3794" s="75" t="s">
        <v>124</v>
      </c>
      <c r="BB3794" s="75">
        <v>1</v>
      </c>
      <c r="BC3794" s="75" t="s">
        <v>125</v>
      </c>
      <c r="BD3794" s="99" t="s">
        <v>5257</v>
      </c>
      <c r="BE3794" s="100" t="s">
        <v>4</v>
      </c>
      <c r="BF3794" s="100" t="s">
        <v>4</v>
      </c>
      <c r="BG3794" s="99" t="s">
        <v>5258</v>
      </c>
      <c r="BH3794" s="101"/>
      <c r="BI3794" s="101"/>
      <c r="BJ3794" s="101"/>
      <c r="BK3794" s="101"/>
      <c r="BL3794" s="101"/>
      <c r="BM3794" s="101"/>
      <c r="BN3794" s="101"/>
      <c r="BO3794" s="103"/>
      <c r="BP3794" s="99">
        <v>140.622</v>
      </c>
      <c r="BQ3794" s="99">
        <v>121</v>
      </c>
      <c r="BR3794" s="101"/>
      <c r="BS3794" s="99" t="s">
        <v>5260</v>
      </c>
      <c r="BT3794" s="99" t="s">
        <v>5261</v>
      </c>
      <c r="BU3794" s="99">
        <v>5102</v>
      </c>
      <c r="BV3794" s="99"/>
      <c r="BW3794" s="99"/>
      <c r="BX3794" s="99"/>
      <c r="BY3794" s="99"/>
      <c r="BZ3794" s="99"/>
      <c r="CA3794" s="99"/>
      <c r="CB3794" s="99"/>
      <c r="CC3794" s="99">
        <v>102</v>
      </c>
      <c r="CD3794" s="99">
        <v>8</v>
      </c>
      <c r="CE3794" s="99">
        <v>8</v>
      </c>
      <c r="CF3794" s="99"/>
      <c r="CG3794" s="37" t="e">
        <f>VLOOKUP(Table_1[[#This Row],[EAN]],'[1]Planilha1'!$E:$R,13,0)</f>
        <v>#N/A</v>
      </c>
    </row>
    <row r="3795" ht="15" hidden="1">
      <c r="A3795" s="7"/>
      <c r="B3795" s="75" t="s">
        <v>2735</v>
      </c>
      <c r="C3795" s="75">
        <v>223180</v>
      </c>
      <c r="D3795" s="75">
        <v>12396923</v>
      </c>
      <c r="E3795" s="85">
        <v>7891008169232</v>
      </c>
      <c r="F3795" s="86" t="s">
        <v>4327</v>
      </c>
      <c r="G3795" s="75" t="s">
        <v>21</v>
      </c>
      <c r="H3795" s="75">
        <v>980</v>
      </c>
      <c r="I3795" s="87" t="s">
        <v>3069</v>
      </c>
      <c r="J3795" s="75" t="s">
        <v>4172</v>
      </c>
      <c r="K3795" s="88" t="s">
        <v>84</v>
      </c>
      <c r="L3795" s="88">
        <v>56</v>
      </c>
      <c r="M3795" s="88">
        <v>0</v>
      </c>
      <c r="N3795" s="75" t="s">
        <v>85</v>
      </c>
      <c r="O3795" s="75" t="s">
        <v>122</v>
      </c>
      <c r="P3795" s="106">
        <v>4.28125</v>
      </c>
      <c r="Q3795" s="90">
        <f>(17/100+7.6/100+1.65/100)*P3795</f>
        <v>1.123828125</v>
      </c>
      <c r="R3795" s="104"/>
      <c r="S3795" s="104"/>
      <c r="T3795" s="104"/>
      <c r="U3795" s="104"/>
      <c r="V3795" s="90">
        <f>+P3795-Q3795+R3795+S3795+T3795+U3795</f>
        <v>3.157421875</v>
      </c>
      <c r="W3795" s="91">
        <f>(1.02/100)</f>
        <v>1.02E-2</v>
      </c>
      <c r="X3795" s="91">
        <v>4.8E-3</v>
      </c>
      <c r="Y3795" s="91">
        <v>0.17</v>
      </c>
      <c r="Z3795" s="91">
        <v>1.65E-2</v>
      </c>
      <c r="AA3795" s="91">
        <v>7.6E-2</v>
      </c>
      <c r="AB3795" s="91">
        <f>SUM(W3795:AA3795)</f>
        <v>0.2775</v>
      </c>
      <c r="AC3795" s="75">
        <v>12</v>
      </c>
      <c r="AD3795" s="92">
        <f>IF(AL3795="","",+AC3795*AL3795)</f>
        <v>96.53264331210192</v>
      </c>
      <c r="AE3795" s="93">
        <f>IF(AL3795="","",+AL3795*AB3795)</f>
        <v>2.2323173765923574</v>
      </c>
      <c r="AF3795" s="92">
        <f>IF(AL3795="","",+AL3795-AE3795)</f>
        <v>5.812069566082803</v>
      </c>
      <c r="AG3795" s="93">
        <f>+V3795</f>
        <v>3.157421875</v>
      </c>
      <c r="AH3795" s="92">
        <f>IF(AF3795="","",+AF3795-AG3795)</f>
        <v>2.654647691082803</v>
      </c>
      <c r="AI3795" s="92">
        <f>IF(AH3795="","",+AH3795*AC3795)</f>
        <v>31.855772292993638</v>
      </c>
      <c r="AJ3795" s="93">
        <v>6.17</v>
      </c>
      <c r="AK3795" s="94">
        <v>0.33</v>
      </c>
      <c r="AL3795" s="93">
        <f>IF(V3795=0,"",V3795/(1-AB3795-AK3795))</f>
        <v>8.04438694267516</v>
      </c>
      <c r="AM3795" s="95">
        <v>0.33</v>
      </c>
      <c r="AN3795" s="93">
        <f>IF(V3795=0,"",V3795/(1-AB3795-AM3795))</f>
        <v>8.04438694267516</v>
      </c>
      <c r="AO3795" s="96">
        <v>1.2</v>
      </c>
      <c r="AP3795" s="93">
        <f>IF(BD!AJ3795="","",BD!AJ3795*BD!AO3795)</f>
        <v>7.404</v>
      </c>
      <c r="AQ3795" s="91">
        <f>BD!AM3795/BD!AK3795-1</f>
        <v>0</v>
      </c>
      <c r="AR3795" s="91">
        <f>IF(BD!AN3795="","",IF(BD!AJ3795="","",BD!AN3795/BD!AJ3795-1))</f>
        <v>0.3037904283103987</v>
      </c>
      <c r="AS3795" s="91" t="str">
        <f>IF(BD!AN3795="","",IF(BD!AN3795&lt;BD!AL3795,"ABAIXO DA META","DENTRO DA META"))</f>
        <v>DENTRO DA META</v>
      </c>
      <c r="AT3795" s="91" t="str">
        <f>IF(BD!AJ3795="","EM ANÁLISE",IF(BD!AP3795&gt;=BD!AN3795,"GO", "NO GO"))</f>
        <v>NO GO</v>
      </c>
      <c r="AU3795" s="97">
        <f>IF(AN3795="","",+BD!$AN3795-AJ3795)</f>
        <v>1.8743869426751605</v>
      </c>
      <c r="AV3795" s="98"/>
      <c r="AW3795" s="90">
        <f>BD!P3795*BD!AC3795</f>
        <v>51.375</v>
      </c>
      <c r="AX3795" s="90">
        <f>BD!V3795*BD!AC3795</f>
        <v>37.889062499999994</v>
      </c>
      <c r="AY3795" s="90">
        <f>IF(BD!AN3795="","",BD!AN3795*BD!AC3795)</f>
        <v>96.53264331210192</v>
      </c>
      <c r="AZ3795" s="75" t="s">
        <v>5272</v>
      </c>
      <c r="BA3795" s="75" t="s">
        <v>124</v>
      </c>
      <c r="BB3795" s="75">
        <v>1</v>
      </c>
      <c r="BC3795" s="75" t="s">
        <v>125</v>
      </c>
      <c r="BD3795" s="99" t="s">
        <v>5257</v>
      </c>
      <c r="BE3795" s="100" t="s">
        <v>4</v>
      </c>
      <c r="BF3795" s="100" t="s">
        <v>4</v>
      </c>
      <c r="BG3795" s="99" t="s">
        <v>5258</v>
      </c>
      <c r="BH3795" s="101"/>
      <c r="BI3795" s="101"/>
      <c r="BJ3795" s="101"/>
      <c r="BK3795" s="101"/>
      <c r="BL3795" s="101"/>
      <c r="BM3795" s="101"/>
      <c r="BN3795" s="101"/>
      <c r="BO3795" s="103"/>
      <c r="BP3795" s="99">
        <v>140.622</v>
      </c>
      <c r="BQ3795" s="99">
        <v>121</v>
      </c>
      <c r="BR3795" s="101"/>
      <c r="BS3795" s="99" t="s">
        <v>5260</v>
      </c>
      <c r="BT3795" s="99" t="s">
        <v>5261</v>
      </c>
      <c r="BU3795" s="99">
        <v>5102</v>
      </c>
      <c r="BV3795" s="99"/>
      <c r="BW3795" s="99"/>
      <c r="BX3795" s="99"/>
      <c r="BY3795" s="99"/>
      <c r="BZ3795" s="99"/>
      <c r="CA3795" s="99"/>
      <c r="CB3795" s="99"/>
      <c r="CC3795" s="99">
        <v>102</v>
      </c>
      <c r="CD3795" s="99">
        <v>8</v>
      </c>
      <c r="CE3795" s="99">
        <v>8</v>
      </c>
      <c r="CF3795" s="99"/>
      <c r="CG3795" s="37" t="e">
        <f>VLOOKUP(Table_1[[#This Row],[EAN]],'[1]Planilha1'!$E:$R,13,0)</f>
        <v>#N/A</v>
      </c>
    </row>
    <row r="3796" ht="15" hidden="1">
      <c r="A3796" s="7"/>
      <c r="B3796" s="75" t="s">
        <v>2735</v>
      </c>
      <c r="C3796" s="75">
        <v>223181</v>
      </c>
      <c r="D3796" s="75"/>
      <c r="E3796" s="85">
        <v>7891008116724</v>
      </c>
      <c r="F3796" s="86" t="s">
        <v>4328</v>
      </c>
      <c r="G3796" s="75" t="s">
        <v>21</v>
      </c>
      <c r="H3796" s="75">
        <v>980</v>
      </c>
      <c r="I3796" s="87" t="s">
        <v>3069</v>
      </c>
      <c r="J3796" s="75" t="s">
        <v>4172</v>
      </c>
      <c r="K3796" s="88" t="s">
        <v>84</v>
      </c>
      <c r="L3796" s="88">
        <v>56</v>
      </c>
      <c r="M3796" s="88">
        <v>0</v>
      </c>
      <c r="N3796" s="75" t="s">
        <v>85</v>
      </c>
      <c r="O3796" s="75"/>
      <c r="P3796" s="106"/>
      <c r="Q3796" s="90">
        <f>(17/100+7.6/100+1.65/100)*P3796</f>
        <v>0</v>
      </c>
      <c r="R3796" s="104"/>
      <c r="S3796" s="104"/>
      <c r="T3796" s="104"/>
      <c r="U3796" s="104"/>
      <c r="V3796" s="90">
        <f>+P3796-Q3796+R3796+S3796+T3796+U3796</f>
        <v>0</v>
      </c>
      <c r="W3796" s="91">
        <f>(1.02/100)</f>
        <v>1.02E-2</v>
      </c>
      <c r="X3796" s="91">
        <v>4.8E-3</v>
      </c>
      <c r="Y3796" s="91">
        <v>0.17</v>
      </c>
      <c r="Z3796" s="91">
        <v>1.65E-2</v>
      </c>
      <c r="AA3796" s="91">
        <v>7.6E-2</v>
      </c>
      <c r="AB3796" s="91">
        <f>SUM(W3796:AA3796)</f>
        <v>0.2775</v>
      </c>
      <c r="AC3796" s="75">
        <v>12</v>
      </c>
      <c r="AD3796" s="92">
        <f>IF(AL3796="","",+AC3796*AL3796)</f>
      </c>
      <c r="AE3796" s="93">
        <f>IF(AL3796="","",+AL3796*AB3796)</f>
      </c>
      <c r="AF3796" s="92">
        <f>IF(AL3796="","",+AL3796-AE3796)</f>
      </c>
      <c r="AG3796" s="93">
        <f>+V3796</f>
        <v>0</v>
      </c>
      <c r="AH3796" s="92">
        <f>IF(AF3796="","",+AF3796-AG3796)</f>
      </c>
      <c r="AI3796" s="92">
        <f>IF(AH3796="","",+AH3796*AC3796)</f>
      </c>
      <c r="AJ3796" s="93"/>
      <c r="AK3796" s="94">
        <v>0.33</v>
      </c>
      <c r="AL3796" s="93">
        <f>IF(V3796=0,"",V3796/(1-AB3796-AK3796))</f>
      </c>
      <c r="AM3796" s="95">
        <v>0.33</v>
      </c>
      <c r="AN3796" s="93">
        <f>IF(V3796=0,"",V3796/(1-AB3796-AM3796))</f>
      </c>
      <c r="AO3796" s="96">
        <v>1.2</v>
      </c>
      <c r="AP3796" s="93">
        <f>IF(BD!AJ3796="","",BD!AJ3796*BD!AO3796)</f>
      </c>
      <c r="AQ3796" s="91">
        <f>BD!AM3796/BD!AK3796-1</f>
        <v>0</v>
      </c>
      <c r="AR3796" s="91">
        <f>IF(BD!AN3796="","",IF(BD!AJ3796="","",BD!AN3796/BD!AJ3796-1))</f>
      </c>
      <c r="AS3796" s="91">
        <f>IF(BD!AN3796="","",IF(BD!AN3796&lt;BD!AL3796,"ABAIXO DA META","DENTRO DA META"))</f>
      </c>
      <c r="AT3796" s="91" t="str">
        <f>IF(BD!AJ3796="","EM ANÁLISE",IF(BD!AP3796&gt;=BD!AN3796,"GO", "NO GO"))</f>
        <v>EM ANÁLISE</v>
      </c>
      <c r="AU3796" s="97">
        <f>IF(AN3796="","",+BD!$AN3796-AJ3796)</f>
      </c>
      <c r="AV3796" s="98"/>
      <c r="AW3796" s="90">
        <f>BD!P3796*BD!AC3796</f>
        <v>0</v>
      </c>
      <c r="AX3796" s="90">
        <f>BD!V3796*BD!AC3796</f>
        <v>0</v>
      </c>
      <c r="AY3796" s="90">
        <f>IF(BD!AN3796="","",BD!AN3796*BD!AC3796)</f>
      </c>
      <c r="AZ3796" s="75" t="s">
        <v>123</v>
      </c>
      <c r="BA3796" s="75" t="s">
        <v>124</v>
      </c>
      <c r="BB3796" s="75">
        <v>1</v>
      </c>
      <c r="BC3796" s="75" t="s">
        <v>125</v>
      </c>
      <c r="BD3796" s="104"/>
      <c r="BE3796" s="104"/>
      <c r="BF3796" s="101"/>
      <c r="BG3796" s="101"/>
      <c r="BH3796" s="101"/>
      <c r="BI3796" s="101"/>
      <c r="BJ3796" s="101"/>
      <c r="BK3796" s="101"/>
      <c r="BL3796" s="101"/>
      <c r="BM3796" s="101"/>
      <c r="BN3796" s="101"/>
      <c r="BO3796" s="103"/>
      <c r="BP3796" s="101"/>
      <c r="BQ3796" s="101"/>
      <c r="BR3796" s="101"/>
      <c r="BS3796" s="101"/>
      <c r="BT3796" s="101"/>
      <c r="BU3796" s="101"/>
      <c r="BV3796" s="101"/>
      <c r="BW3796" s="101"/>
      <c r="BX3796" s="101"/>
      <c r="BY3796" s="101"/>
      <c r="BZ3796" s="101"/>
      <c r="CA3796" s="101"/>
      <c r="CB3796" s="101"/>
      <c r="CC3796" s="101"/>
      <c r="CD3796" s="101"/>
      <c r="CE3796" s="101"/>
      <c r="CF3796" s="101"/>
      <c r="CG3796" s="37" t="e">
        <f>VLOOKUP(Table_1[[#This Row],[EAN]],'[1]Planilha1'!$E:$R,13,0)</f>
        <v>#N/A</v>
      </c>
    </row>
    <row r="3797" ht="15" hidden="1">
      <c r="A3797" s="7"/>
      <c r="B3797" s="75" t="s">
        <v>2735</v>
      </c>
      <c r="C3797" s="75">
        <v>223182</v>
      </c>
      <c r="D3797" s="75">
        <v>12427549</v>
      </c>
      <c r="E3797" s="85">
        <v>7891008114812</v>
      </c>
      <c r="F3797" s="86" t="s">
        <v>4329</v>
      </c>
      <c r="G3797" s="75" t="s">
        <v>21</v>
      </c>
      <c r="H3797" s="75">
        <v>980</v>
      </c>
      <c r="I3797" s="87" t="s">
        <v>3069</v>
      </c>
      <c r="J3797" s="75" t="s">
        <v>4172</v>
      </c>
      <c r="K3797" s="88" t="s">
        <v>84</v>
      </c>
      <c r="L3797" s="88">
        <v>56</v>
      </c>
      <c r="M3797" s="88">
        <v>0</v>
      </c>
      <c r="N3797" s="75" t="s">
        <v>85</v>
      </c>
      <c r="O3797" s="75" t="s">
        <v>122</v>
      </c>
      <c r="P3797" s="106">
        <v>4.28125</v>
      </c>
      <c r="Q3797" s="90">
        <f>(17/100+7.6/100+1.65/100)*P3797</f>
        <v>1.123828125</v>
      </c>
      <c r="R3797" s="104"/>
      <c r="S3797" s="104"/>
      <c r="T3797" s="104"/>
      <c r="U3797" s="104"/>
      <c r="V3797" s="90">
        <f>+P3797-Q3797+R3797+S3797+T3797+U3797</f>
        <v>3.157421875</v>
      </c>
      <c r="W3797" s="91">
        <f>(1.02/100)</f>
        <v>1.02E-2</v>
      </c>
      <c r="X3797" s="91">
        <v>4.8E-3</v>
      </c>
      <c r="Y3797" s="91">
        <v>0.17</v>
      </c>
      <c r="Z3797" s="91">
        <v>1.65E-2</v>
      </c>
      <c r="AA3797" s="91">
        <v>7.6E-2</v>
      </c>
      <c r="AB3797" s="91">
        <f>SUM(W3797:AA3797)</f>
        <v>0.2775</v>
      </c>
      <c r="AC3797" s="75">
        <v>12</v>
      </c>
      <c r="AD3797" s="92">
        <f>IF(AL3797="","",+AC3797*AL3797)</f>
        <v>96.53264331210192</v>
      </c>
      <c r="AE3797" s="93">
        <f>IF(AL3797="","",+AL3797*AB3797)</f>
        <v>2.2323173765923574</v>
      </c>
      <c r="AF3797" s="92">
        <f>IF(AL3797="","",+AL3797-AE3797)</f>
        <v>5.812069566082803</v>
      </c>
      <c r="AG3797" s="93">
        <f>+V3797</f>
        <v>3.157421875</v>
      </c>
      <c r="AH3797" s="92">
        <f>IF(AF3797="","",+AF3797-AG3797)</f>
        <v>2.654647691082803</v>
      </c>
      <c r="AI3797" s="92">
        <f>IF(AH3797="","",+AH3797*AC3797)</f>
        <v>31.855772292993638</v>
      </c>
      <c r="AJ3797" s="93">
        <v>6.17</v>
      </c>
      <c r="AK3797" s="94">
        <v>0.33</v>
      </c>
      <c r="AL3797" s="93">
        <f>IF(V3797=0,"",V3797/(1-AB3797-AK3797))</f>
        <v>8.04438694267516</v>
      </c>
      <c r="AM3797" s="95">
        <v>0.33</v>
      </c>
      <c r="AN3797" s="93">
        <f>IF(V3797=0,"",V3797/(1-AB3797-AM3797))</f>
        <v>8.04438694267516</v>
      </c>
      <c r="AO3797" s="96">
        <v>1.2</v>
      </c>
      <c r="AP3797" s="93">
        <f>IF(BD!AJ3797="","",BD!AJ3797*BD!AO3797)</f>
        <v>7.404</v>
      </c>
      <c r="AQ3797" s="91">
        <f>BD!AM3797/BD!AK3797-1</f>
        <v>0</v>
      </c>
      <c r="AR3797" s="91">
        <f>IF(BD!AN3797="","",IF(BD!AJ3797="","",BD!AN3797/BD!AJ3797-1))</f>
        <v>0.3037904283103987</v>
      </c>
      <c r="AS3797" s="91" t="str">
        <f>IF(BD!AN3797="","",IF(BD!AN3797&lt;BD!AL3797,"ABAIXO DA META","DENTRO DA META"))</f>
        <v>DENTRO DA META</v>
      </c>
      <c r="AT3797" s="91" t="str">
        <f>IF(BD!AJ3797="","EM ANÁLISE",IF(BD!AP3797&gt;=BD!AN3797,"GO", "NO GO"))</f>
        <v>NO GO</v>
      </c>
      <c r="AU3797" s="97">
        <f>IF(AN3797="","",+BD!$AN3797-AJ3797)</f>
        <v>1.8743869426751605</v>
      </c>
      <c r="AV3797" s="98"/>
      <c r="AW3797" s="90">
        <f>BD!P3797*BD!AC3797</f>
        <v>51.375</v>
      </c>
      <c r="AX3797" s="90">
        <f>BD!V3797*BD!AC3797</f>
        <v>37.889062499999994</v>
      </c>
      <c r="AY3797" s="90">
        <f>IF(BD!AN3797="","",BD!AN3797*BD!AC3797)</f>
        <v>96.53264331210192</v>
      </c>
      <c r="AZ3797" s="75" t="s">
        <v>5272</v>
      </c>
      <c r="BA3797" s="75" t="s">
        <v>124</v>
      </c>
      <c r="BB3797" s="75">
        <v>1</v>
      </c>
      <c r="BC3797" s="75" t="s">
        <v>125</v>
      </c>
      <c r="BD3797" s="99" t="s">
        <v>5257</v>
      </c>
      <c r="BE3797" s="100" t="s">
        <v>4</v>
      </c>
      <c r="BF3797" s="100" t="s">
        <v>4</v>
      </c>
      <c r="BG3797" s="99" t="s">
        <v>5258</v>
      </c>
      <c r="BH3797" s="101"/>
      <c r="BI3797" s="101"/>
      <c r="BJ3797" s="101"/>
      <c r="BK3797" s="101"/>
      <c r="BL3797" s="101"/>
      <c r="BM3797" s="101"/>
      <c r="BN3797" s="101"/>
      <c r="BO3797" s="103"/>
      <c r="BP3797" s="99">
        <v>140.622</v>
      </c>
      <c r="BQ3797" s="99">
        <v>121</v>
      </c>
      <c r="BR3797" s="101"/>
      <c r="BS3797" s="99" t="s">
        <v>5260</v>
      </c>
      <c r="BT3797" s="99" t="s">
        <v>5261</v>
      </c>
      <c r="BU3797" s="99">
        <v>5102</v>
      </c>
      <c r="BV3797" s="99"/>
      <c r="BW3797" s="99"/>
      <c r="BX3797" s="99"/>
      <c r="BY3797" s="99"/>
      <c r="BZ3797" s="99"/>
      <c r="CA3797" s="99"/>
      <c r="CB3797" s="99"/>
      <c r="CC3797" s="99">
        <v>102</v>
      </c>
      <c r="CD3797" s="99">
        <v>8</v>
      </c>
      <c r="CE3797" s="99">
        <v>8</v>
      </c>
      <c r="CF3797" s="99"/>
      <c r="CG3797" s="37" t="e">
        <f>VLOOKUP(Table_1[[#This Row],[EAN]],'[1]Planilha1'!$E:$R,13,0)</f>
        <v>#N/A</v>
      </c>
    </row>
    <row r="3798" ht="15" hidden="1">
      <c r="A3798" s="7"/>
      <c r="B3798" s="75" t="s">
        <v>2735</v>
      </c>
      <c r="C3798" s="75">
        <v>223183</v>
      </c>
      <c r="D3798" s="75">
        <v>12396888</v>
      </c>
      <c r="E3798" s="85">
        <v>7891008168884</v>
      </c>
      <c r="F3798" s="86" t="s">
        <v>4330</v>
      </c>
      <c r="G3798" s="75" t="s">
        <v>21</v>
      </c>
      <c r="H3798" s="75">
        <v>980</v>
      </c>
      <c r="I3798" s="87" t="s">
        <v>3069</v>
      </c>
      <c r="J3798" s="75" t="s">
        <v>4172</v>
      </c>
      <c r="K3798" s="88" t="s">
        <v>84</v>
      </c>
      <c r="L3798" s="88">
        <v>56</v>
      </c>
      <c r="M3798" s="88">
        <v>0</v>
      </c>
      <c r="N3798" s="75" t="s">
        <v>85</v>
      </c>
      <c r="O3798" s="75" t="s">
        <v>122</v>
      </c>
      <c r="P3798" s="106">
        <v>4.28125</v>
      </c>
      <c r="Q3798" s="90">
        <f>(17/100+7.6/100+1.65/100)*P3798</f>
        <v>1.123828125</v>
      </c>
      <c r="R3798" s="104"/>
      <c r="S3798" s="104"/>
      <c r="T3798" s="104"/>
      <c r="U3798" s="104"/>
      <c r="V3798" s="90">
        <f>+P3798-Q3798+R3798+S3798+T3798+U3798</f>
        <v>3.157421875</v>
      </c>
      <c r="W3798" s="91">
        <f>(1.02/100)</f>
        <v>1.02E-2</v>
      </c>
      <c r="X3798" s="91">
        <v>4.8E-3</v>
      </c>
      <c r="Y3798" s="91">
        <v>0.17</v>
      </c>
      <c r="Z3798" s="91">
        <v>1.65E-2</v>
      </c>
      <c r="AA3798" s="91">
        <v>7.6E-2</v>
      </c>
      <c r="AB3798" s="91">
        <f>SUM(W3798:AA3798)</f>
        <v>0.2775</v>
      </c>
      <c r="AC3798" s="75">
        <v>12</v>
      </c>
      <c r="AD3798" s="92">
        <f>IF(AL3798="","",+AC3798*AL3798)</f>
        <v>96.53264331210192</v>
      </c>
      <c r="AE3798" s="93">
        <f>IF(AL3798="","",+AL3798*AB3798)</f>
        <v>2.2323173765923574</v>
      </c>
      <c r="AF3798" s="92">
        <f>IF(AL3798="","",+AL3798-AE3798)</f>
        <v>5.812069566082803</v>
      </c>
      <c r="AG3798" s="93">
        <f>+V3798</f>
        <v>3.157421875</v>
      </c>
      <c r="AH3798" s="92">
        <f>IF(AF3798="","",+AF3798-AG3798)</f>
        <v>2.654647691082803</v>
      </c>
      <c r="AI3798" s="92">
        <f>IF(AH3798="","",+AH3798*AC3798)</f>
        <v>31.855772292993638</v>
      </c>
      <c r="AJ3798" s="93">
        <v>6.17</v>
      </c>
      <c r="AK3798" s="94">
        <v>0.33</v>
      </c>
      <c r="AL3798" s="93">
        <f>IF(V3798=0,"",V3798/(1-AB3798-AK3798))</f>
        <v>8.04438694267516</v>
      </c>
      <c r="AM3798" s="95">
        <v>0.33</v>
      </c>
      <c r="AN3798" s="93">
        <f>IF(V3798=0,"",V3798/(1-AB3798-AM3798))</f>
        <v>8.04438694267516</v>
      </c>
      <c r="AO3798" s="96">
        <v>1.2</v>
      </c>
      <c r="AP3798" s="93">
        <f>IF(BD!AJ3798="","",BD!AJ3798*BD!AO3798)</f>
        <v>7.404</v>
      </c>
      <c r="AQ3798" s="91">
        <f>BD!AM3798/BD!AK3798-1</f>
        <v>0</v>
      </c>
      <c r="AR3798" s="91">
        <f>IF(BD!AN3798="","",IF(BD!AJ3798="","",BD!AN3798/BD!AJ3798-1))</f>
        <v>0.3037904283103987</v>
      </c>
      <c r="AS3798" s="91" t="str">
        <f>IF(BD!AN3798="","",IF(BD!AN3798&lt;BD!AL3798,"ABAIXO DA META","DENTRO DA META"))</f>
        <v>DENTRO DA META</v>
      </c>
      <c r="AT3798" s="91" t="str">
        <f>IF(BD!AJ3798="","EM ANÁLISE",IF(BD!AP3798&gt;=BD!AN3798,"GO", "NO GO"))</f>
        <v>NO GO</v>
      </c>
      <c r="AU3798" s="97">
        <f>IF(AN3798="","",+BD!$AN3798-AJ3798)</f>
        <v>1.8743869426751605</v>
      </c>
      <c r="AV3798" s="98"/>
      <c r="AW3798" s="90">
        <f>BD!P3798*BD!AC3798</f>
        <v>51.375</v>
      </c>
      <c r="AX3798" s="90">
        <f>BD!V3798*BD!AC3798</f>
        <v>37.889062499999994</v>
      </c>
      <c r="AY3798" s="90">
        <f>IF(BD!AN3798="","",BD!AN3798*BD!AC3798)</f>
        <v>96.53264331210192</v>
      </c>
      <c r="AZ3798" s="75" t="s">
        <v>5272</v>
      </c>
      <c r="BA3798" s="75" t="s">
        <v>124</v>
      </c>
      <c r="BB3798" s="75">
        <v>1</v>
      </c>
      <c r="BC3798" s="75" t="s">
        <v>125</v>
      </c>
      <c r="BD3798" s="99" t="s">
        <v>5257</v>
      </c>
      <c r="BE3798" s="100" t="s">
        <v>4</v>
      </c>
      <c r="BF3798" s="100" t="s">
        <v>4</v>
      </c>
      <c r="BG3798" s="99" t="s">
        <v>5258</v>
      </c>
      <c r="BH3798" s="101"/>
      <c r="BI3798" s="101"/>
      <c r="BJ3798" s="101"/>
      <c r="BK3798" s="101"/>
      <c r="BL3798" s="101"/>
      <c r="BM3798" s="101"/>
      <c r="BN3798" s="101"/>
      <c r="BO3798" s="103"/>
      <c r="BP3798" s="99">
        <v>140.622</v>
      </c>
      <c r="BQ3798" s="99">
        <v>121</v>
      </c>
      <c r="BR3798" s="101"/>
      <c r="BS3798" s="99" t="s">
        <v>5260</v>
      </c>
      <c r="BT3798" s="99" t="s">
        <v>5261</v>
      </c>
      <c r="BU3798" s="99">
        <v>5102</v>
      </c>
      <c r="BV3798" s="99"/>
      <c r="BW3798" s="99"/>
      <c r="BX3798" s="99"/>
      <c r="BY3798" s="99"/>
      <c r="BZ3798" s="99"/>
      <c r="CA3798" s="99"/>
      <c r="CB3798" s="99"/>
      <c r="CC3798" s="99">
        <v>102</v>
      </c>
      <c r="CD3798" s="99">
        <v>8</v>
      </c>
      <c r="CE3798" s="99">
        <v>8</v>
      </c>
      <c r="CF3798" s="99"/>
      <c r="CG3798" s="37" t="e">
        <f>VLOOKUP(Table_1[[#This Row],[EAN]],'[1]Planilha1'!$E:$R,13,0)</f>
        <v>#N/A</v>
      </c>
    </row>
    <row r="3799" ht="15" hidden="1">
      <c r="A3799" s="7"/>
      <c r="B3799" s="75" t="s">
        <v>2735</v>
      </c>
      <c r="C3799" s="75">
        <v>223184</v>
      </c>
      <c r="D3799" s="75">
        <v>12396886</v>
      </c>
      <c r="E3799" s="85">
        <v>7891008168860</v>
      </c>
      <c r="F3799" s="86" t="s">
        <v>4331</v>
      </c>
      <c r="G3799" s="75" t="s">
        <v>21</v>
      </c>
      <c r="H3799" s="75">
        <v>980</v>
      </c>
      <c r="I3799" s="87" t="s">
        <v>3069</v>
      </c>
      <c r="J3799" s="75" t="s">
        <v>3972</v>
      </c>
      <c r="K3799" s="88" t="s">
        <v>84</v>
      </c>
      <c r="L3799" s="88">
        <v>56</v>
      </c>
      <c r="M3799" s="88">
        <v>0</v>
      </c>
      <c r="N3799" s="75" t="s">
        <v>85</v>
      </c>
      <c r="O3799" s="75" t="s">
        <v>122</v>
      </c>
      <c r="P3799" s="106">
        <v>4.28125</v>
      </c>
      <c r="Q3799" s="90">
        <f>(17/100+7.6/100+1.65/100)*P3799</f>
        <v>1.123828125</v>
      </c>
      <c r="R3799" s="104"/>
      <c r="S3799" s="104"/>
      <c r="T3799" s="104"/>
      <c r="U3799" s="104"/>
      <c r="V3799" s="90">
        <f>+P3799-Q3799+R3799+S3799+T3799+U3799</f>
        <v>3.157421875</v>
      </c>
      <c r="W3799" s="91">
        <f>(1.02/100)</f>
        <v>1.02E-2</v>
      </c>
      <c r="X3799" s="91">
        <v>4.8E-3</v>
      </c>
      <c r="Y3799" s="91">
        <v>0.17</v>
      </c>
      <c r="Z3799" s="91">
        <v>1.65E-2</v>
      </c>
      <c r="AA3799" s="91">
        <v>7.6E-2</v>
      </c>
      <c r="AB3799" s="91">
        <f>SUM(W3799:AA3799)</f>
        <v>0.2775</v>
      </c>
      <c r="AC3799" s="75">
        <v>12</v>
      </c>
      <c r="AD3799" s="92">
        <f>IF(AL3799="","",+AC3799*AL3799)</f>
        <v>96.53264331210192</v>
      </c>
      <c r="AE3799" s="93">
        <f>IF(AL3799="","",+AL3799*AB3799)</f>
        <v>2.2323173765923574</v>
      </c>
      <c r="AF3799" s="92">
        <f>IF(AL3799="","",+AL3799-AE3799)</f>
        <v>5.812069566082803</v>
      </c>
      <c r="AG3799" s="93">
        <f>+V3799</f>
        <v>3.157421875</v>
      </c>
      <c r="AH3799" s="92">
        <f>IF(AF3799="","",+AF3799-AG3799)</f>
        <v>2.654647691082803</v>
      </c>
      <c r="AI3799" s="92">
        <f>IF(AH3799="","",+AH3799*AC3799)</f>
        <v>31.855772292993638</v>
      </c>
      <c r="AJ3799" s="93">
        <v>6.17</v>
      </c>
      <c r="AK3799" s="94">
        <v>0.33</v>
      </c>
      <c r="AL3799" s="93">
        <f>IF(V3799=0,"",V3799/(1-AB3799-AK3799))</f>
        <v>8.04438694267516</v>
      </c>
      <c r="AM3799" s="95">
        <v>0.33</v>
      </c>
      <c r="AN3799" s="93">
        <f>IF(V3799=0,"",V3799/(1-AB3799-AM3799))</f>
        <v>8.04438694267516</v>
      </c>
      <c r="AO3799" s="96">
        <v>1.2</v>
      </c>
      <c r="AP3799" s="93">
        <f>IF(BD!AJ3799="","",BD!AJ3799*BD!AO3799)</f>
        <v>7.404</v>
      </c>
      <c r="AQ3799" s="91">
        <f>BD!AM3799/BD!AK3799-1</f>
        <v>0</v>
      </c>
      <c r="AR3799" s="91">
        <f>IF(BD!AN3799="","",IF(BD!AJ3799="","",BD!AN3799/BD!AJ3799-1))</f>
        <v>0.3037904283103987</v>
      </c>
      <c r="AS3799" s="91" t="str">
        <f>IF(BD!AN3799="","",IF(BD!AN3799&lt;BD!AL3799,"ABAIXO DA META","DENTRO DA META"))</f>
        <v>DENTRO DA META</v>
      </c>
      <c r="AT3799" s="91" t="str">
        <f>IF(BD!AJ3799="","EM ANÁLISE",IF(BD!AP3799&gt;=BD!AN3799,"GO", "NO GO"))</f>
        <v>NO GO</v>
      </c>
      <c r="AU3799" s="97">
        <f>IF(AN3799="","",+BD!$AN3799-AJ3799)</f>
        <v>1.8743869426751605</v>
      </c>
      <c r="AV3799" s="98"/>
      <c r="AW3799" s="90">
        <f>BD!P3799*BD!AC3799</f>
        <v>51.375</v>
      </c>
      <c r="AX3799" s="90">
        <f>BD!V3799*BD!AC3799</f>
        <v>37.889062499999994</v>
      </c>
      <c r="AY3799" s="90">
        <f>IF(BD!AN3799="","",BD!AN3799*BD!AC3799)</f>
        <v>96.53264331210192</v>
      </c>
      <c r="AZ3799" s="75" t="s">
        <v>5272</v>
      </c>
      <c r="BA3799" s="75" t="s">
        <v>124</v>
      </c>
      <c r="BB3799" s="75">
        <v>1</v>
      </c>
      <c r="BC3799" s="75" t="s">
        <v>125</v>
      </c>
      <c r="BD3799" s="99" t="s">
        <v>5257</v>
      </c>
      <c r="BE3799" s="100" t="s">
        <v>4</v>
      </c>
      <c r="BF3799" s="100" t="s">
        <v>4</v>
      </c>
      <c r="BG3799" s="99" t="s">
        <v>5258</v>
      </c>
      <c r="BH3799" s="101"/>
      <c r="BI3799" s="101"/>
      <c r="BJ3799" s="101"/>
      <c r="BK3799" s="101"/>
      <c r="BL3799" s="101"/>
      <c r="BM3799" s="101"/>
      <c r="BN3799" s="101"/>
      <c r="BO3799" s="103"/>
      <c r="BP3799" s="99">
        <v>140.622</v>
      </c>
      <c r="BQ3799" s="99">
        <v>121</v>
      </c>
      <c r="BR3799" s="101"/>
      <c r="BS3799" s="99" t="s">
        <v>5260</v>
      </c>
      <c r="BT3799" s="99" t="s">
        <v>5261</v>
      </c>
      <c r="BU3799" s="99">
        <v>5102</v>
      </c>
      <c r="BV3799" s="99"/>
      <c r="BW3799" s="99"/>
      <c r="BX3799" s="99"/>
      <c r="BY3799" s="99"/>
      <c r="BZ3799" s="99"/>
      <c r="CA3799" s="99"/>
      <c r="CB3799" s="99"/>
      <c r="CC3799" s="99">
        <v>102</v>
      </c>
      <c r="CD3799" s="99">
        <v>8</v>
      </c>
      <c r="CE3799" s="99">
        <v>8</v>
      </c>
      <c r="CF3799" s="99"/>
      <c r="CG3799" s="37" t="e">
        <f>VLOOKUP(Table_1[[#This Row],[EAN]],'[1]Planilha1'!$E:$R,13,0)</f>
        <v>#N/A</v>
      </c>
    </row>
    <row r="3800" ht="15" hidden="1">
      <c r="A3800" s="7"/>
      <c r="B3800" s="75" t="s">
        <v>2735</v>
      </c>
      <c r="C3800" s="75">
        <v>223185</v>
      </c>
      <c r="D3800" s="75">
        <v>12426261</v>
      </c>
      <c r="E3800" s="85">
        <v>7891008114690</v>
      </c>
      <c r="F3800" s="86" t="s">
        <v>4332</v>
      </c>
      <c r="G3800" s="75" t="s">
        <v>21</v>
      </c>
      <c r="H3800" s="75">
        <v>980</v>
      </c>
      <c r="I3800" s="87" t="s">
        <v>3069</v>
      </c>
      <c r="J3800" s="75" t="s">
        <v>4172</v>
      </c>
      <c r="K3800" s="88" t="s">
        <v>84</v>
      </c>
      <c r="L3800" s="88">
        <v>56</v>
      </c>
      <c r="M3800" s="88">
        <v>0</v>
      </c>
      <c r="N3800" s="75" t="s">
        <v>85</v>
      </c>
      <c r="O3800" s="75" t="s">
        <v>122</v>
      </c>
      <c r="P3800" s="106">
        <v>4.28125</v>
      </c>
      <c r="Q3800" s="90">
        <f>(17/100+7.6/100+1.65/100)*P3800</f>
        <v>1.123828125</v>
      </c>
      <c r="R3800" s="104"/>
      <c r="S3800" s="104"/>
      <c r="T3800" s="104"/>
      <c r="U3800" s="104"/>
      <c r="V3800" s="90">
        <f>+P3800-Q3800+R3800+S3800+T3800+U3800</f>
        <v>3.157421875</v>
      </c>
      <c r="W3800" s="91">
        <f>(1.02/100)</f>
        <v>1.02E-2</v>
      </c>
      <c r="X3800" s="91">
        <v>4.8E-3</v>
      </c>
      <c r="Y3800" s="91">
        <v>0.17</v>
      </c>
      <c r="Z3800" s="91">
        <v>1.65E-2</v>
      </c>
      <c r="AA3800" s="91">
        <v>7.6E-2</v>
      </c>
      <c r="AB3800" s="91">
        <f>SUM(W3800:AA3800)</f>
        <v>0.2775</v>
      </c>
      <c r="AC3800" s="75">
        <v>12</v>
      </c>
      <c r="AD3800" s="92">
        <f>IF(AL3800="","",+AC3800*AL3800)</f>
        <v>96.53264331210192</v>
      </c>
      <c r="AE3800" s="93">
        <f>IF(AL3800="","",+AL3800*AB3800)</f>
        <v>2.2323173765923574</v>
      </c>
      <c r="AF3800" s="92">
        <f>IF(AL3800="","",+AL3800-AE3800)</f>
        <v>5.812069566082803</v>
      </c>
      <c r="AG3800" s="93">
        <f>+V3800</f>
        <v>3.157421875</v>
      </c>
      <c r="AH3800" s="92">
        <f>IF(AF3800="","",+AF3800-AG3800)</f>
        <v>2.654647691082803</v>
      </c>
      <c r="AI3800" s="92">
        <f>IF(AH3800="","",+AH3800*AC3800)</f>
        <v>31.855772292993638</v>
      </c>
      <c r="AJ3800" s="93">
        <v>6.17</v>
      </c>
      <c r="AK3800" s="94">
        <v>0.33</v>
      </c>
      <c r="AL3800" s="93">
        <f>IF(V3800=0,"",V3800/(1-AB3800-AK3800))</f>
        <v>8.04438694267516</v>
      </c>
      <c r="AM3800" s="95">
        <v>0.33</v>
      </c>
      <c r="AN3800" s="93">
        <f>IF(V3800=0,"",V3800/(1-AB3800-AM3800))</f>
        <v>8.04438694267516</v>
      </c>
      <c r="AO3800" s="96">
        <v>1.2</v>
      </c>
      <c r="AP3800" s="93">
        <f>IF(BD!AJ3800="","",BD!AJ3800*BD!AO3800)</f>
        <v>7.404</v>
      </c>
      <c r="AQ3800" s="91">
        <f>BD!AM3800/BD!AK3800-1</f>
        <v>0</v>
      </c>
      <c r="AR3800" s="91">
        <f>IF(BD!AN3800="","",IF(BD!AJ3800="","",BD!AN3800/BD!AJ3800-1))</f>
        <v>0.3037904283103987</v>
      </c>
      <c r="AS3800" s="91" t="str">
        <f>IF(BD!AN3800="","",IF(BD!AN3800&lt;BD!AL3800,"ABAIXO DA META","DENTRO DA META"))</f>
        <v>DENTRO DA META</v>
      </c>
      <c r="AT3800" s="91" t="str">
        <f>IF(BD!AJ3800="","EM ANÁLISE",IF(BD!AP3800&gt;=BD!AN3800,"GO", "NO GO"))</f>
        <v>NO GO</v>
      </c>
      <c r="AU3800" s="97">
        <f>IF(AN3800="","",+BD!$AN3800-AJ3800)</f>
        <v>1.8743869426751605</v>
      </c>
      <c r="AV3800" s="98"/>
      <c r="AW3800" s="90">
        <f>BD!P3800*BD!AC3800</f>
        <v>51.375</v>
      </c>
      <c r="AX3800" s="90">
        <f>BD!V3800*BD!AC3800</f>
        <v>37.889062499999994</v>
      </c>
      <c r="AY3800" s="90">
        <f>IF(BD!AN3800="","",BD!AN3800*BD!AC3800)</f>
        <v>96.53264331210192</v>
      </c>
      <c r="AZ3800" s="75" t="s">
        <v>5272</v>
      </c>
      <c r="BA3800" s="75" t="s">
        <v>124</v>
      </c>
      <c r="BB3800" s="75">
        <v>1</v>
      </c>
      <c r="BC3800" s="75" t="s">
        <v>125</v>
      </c>
      <c r="BD3800" s="99" t="s">
        <v>5257</v>
      </c>
      <c r="BE3800" s="100" t="s">
        <v>4</v>
      </c>
      <c r="BF3800" s="100" t="s">
        <v>4</v>
      </c>
      <c r="BG3800" s="99" t="s">
        <v>5258</v>
      </c>
      <c r="BH3800" s="101"/>
      <c r="BI3800" s="101"/>
      <c r="BJ3800" s="101"/>
      <c r="BK3800" s="101"/>
      <c r="BL3800" s="101"/>
      <c r="BM3800" s="101"/>
      <c r="BN3800" s="101"/>
      <c r="BO3800" s="103"/>
      <c r="BP3800" s="99">
        <v>140.622</v>
      </c>
      <c r="BQ3800" s="99">
        <v>121</v>
      </c>
      <c r="BR3800" s="101"/>
      <c r="BS3800" s="99" t="s">
        <v>5260</v>
      </c>
      <c r="BT3800" s="99" t="s">
        <v>5261</v>
      </c>
      <c r="BU3800" s="99">
        <v>5102</v>
      </c>
      <c r="BV3800" s="99"/>
      <c r="BW3800" s="99"/>
      <c r="BX3800" s="99"/>
      <c r="BY3800" s="99"/>
      <c r="BZ3800" s="99"/>
      <c r="CA3800" s="99"/>
      <c r="CB3800" s="99"/>
      <c r="CC3800" s="99">
        <v>102</v>
      </c>
      <c r="CD3800" s="99">
        <v>8</v>
      </c>
      <c r="CE3800" s="99">
        <v>8</v>
      </c>
      <c r="CF3800" s="99"/>
      <c r="CG3800" s="37" t="e">
        <f>VLOOKUP(Table_1[[#This Row],[EAN]],'[1]Planilha1'!$E:$R,13,0)</f>
        <v>#N/A</v>
      </c>
    </row>
    <row r="3801" ht="15" hidden="1">
      <c r="A3801" s="7"/>
      <c r="B3801" s="75" t="s">
        <v>2735</v>
      </c>
      <c r="C3801" s="75">
        <v>223186</v>
      </c>
      <c r="D3801" s="75">
        <v>12396885</v>
      </c>
      <c r="E3801" s="85">
        <v>7891008168853</v>
      </c>
      <c r="F3801" s="86" t="s">
        <v>4333</v>
      </c>
      <c r="G3801" s="75" t="s">
        <v>21</v>
      </c>
      <c r="H3801" s="75">
        <v>980</v>
      </c>
      <c r="I3801" s="87" t="s">
        <v>3069</v>
      </c>
      <c r="J3801" s="75" t="s">
        <v>4172</v>
      </c>
      <c r="K3801" s="88" t="s">
        <v>84</v>
      </c>
      <c r="L3801" s="88">
        <v>56</v>
      </c>
      <c r="M3801" s="88">
        <v>0</v>
      </c>
      <c r="N3801" s="75" t="s">
        <v>85</v>
      </c>
      <c r="O3801" s="75" t="s">
        <v>122</v>
      </c>
      <c r="P3801" s="106">
        <v>4.28125</v>
      </c>
      <c r="Q3801" s="90">
        <f>(17/100+7.6/100+1.65/100)*P3801</f>
        <v>1.123828125</v>
      </c>
      <c r="R3801" s="104"/>
      <c r="S3801" s="104"/>
      <c r="T3801" s="104"/>
      <c r="U3801" s="104"/>
      <c r="V3801" s="90">
        <f>+P3801-Q3801+R3801+S3801+T3801+U3801</f>
        <v>3.157421875</v>
      </c>
      <c r="W3801" s="91">
        <f>(1.02/100)</f>
        <v>1.02E-2</v>
      </c>
      <c r="X3801" s="91">
        <v>4.8E-3</v>
      </c>
      <c r="Y3801" s="91">
        <v>0.17</v>
      </c>
      <c r="Z3801" s="91">
        <v>1.65E-2</v>
      </c>
      <c r="AA3801" s="91">
        <v>7.6E-2</v>
      </c>
      <c r="AB3801" s="91">
        <f>SUM(W3801:AA3801)</f>
        <v>0.2775</v>
      </c>
      <c r="AC3801" s="75">
        <v>12</v>
      </c>
      <c r="AD3801" s="92">
        <f>IF(AL3801="","",+AC3801*AL3801)</f>
        <v>96.53264331210192</v>
      </c>
      <c r="AE3801" s="93">
        <f>IF(AL3801="","",+AL3801*AB3801)</f>
        <v>2.2323173765923574</v>
      </c>
      <c r="AF3801" s="92">
        <f>IF(AL3801="","",+AL3801-AE3801)</f>
        <v>5.812069566082803</v>
      </c>
      <c r="AG3801" s="93">
        <f>+V3801</f>
        <v>3.157421875</v>
      </c>
      <c r="AH3801" s="92">
        <f>IF(AF3801="","",+AF3801-AG3801)</f>
        <v>2.654647691082803</v>
      </c>
      <c r="AI3801" s="92">
        <f>IF(AH3801="","",+AH3801*AC3801)</f>
        <v>31.855772292993638</v>
      </c>
      <c r="AJ3801" s="93">
        <v>6.17</v>
      </c>
      <c r="AK3801" s="94">
        <v>0.33</v>
      </c>
      <c r="AL3801" s="93">
        <f>IF(V3801=0,"",V3801/(1-AB3801-AK3801))</f>
        <v>8.04438694267516</v>
      </c>
      <c r="AM3801" s="95">
        <v>0.33</v>
      </c>
      <c r="AN3801" s="93">
        <f>IF(V3801=0,"",V3801/(1-AB3801-AM3801))</f>
        <v>8.04438694267516</v>
      </c>
      <c r="AO3801" s="96">
        <v>1.2</v>
      </c>
      <c r="AP3801" s="93">
        <f>IF(BD!AJ3801="","",BD!AJ3801*BD!AO3801)</f>
        <v>7.404</v>
      </c>
      <c r="AQ3801" s="91">
        <f>BD!AM3801/BD!AK3801-1</f>
        <v>0</v>
      </c>
      <c r="AR3801" s="91">
        <f>IF(BD!AN3801="","",IF(BD!AJ3801="","",BD!AN3801/BD!AJ3801-1))</f>
        <v>0.3037904283103987</v>
      </c>
      <c r="AS3801" s="91" t="str">
        <f>IF(BD!AN3801="","",IF(BD!AN3801&lt;BD!AL3801,"ABAIXO DA META","DENTRO DA META"))</f>
        <v>DENTRO DA META</v>
      </c>
      <c r="AT3801" s="91" t="str">
        <f>IF(BD!AJ3801="","EM ANÁLISE",IF(BD!AP3801&gt;=BD!AN3801,"GO", "NO GO"))</f>
        <v>NO GO</v>
      </c>
      <c r="AU3801" s="97">
        <f>IF(AN3801="","",+BD!$AN3801-AJ3801)</f>
        <v>1.8743869426751605</v>
      </c>
      <c r="AV3801" s="98"/>
      <c r="AW3801" s="90">
        <f>BD!P3801*BD!AC3801</f>
        <v>51.375</v>
      </c>
      <c r="AX3801" s="90">
        <f>BD!V3801*BD!AC3801</f>
        <v>37.889062499999994</v>
      </c>
      <c r="AY3801" s="90">
        <f>IF(BD!AN3801="","",BD!AN3801*BD!AC3801)</f>
        <v>96.53264331210192</v>
      </c>
      <c r="AZ3801" s="75" t="s">
        <v>5272</v>
      </c>
      <c r="BA3801" s="75" t="s">
        <v>124</v>
      </c>
      <c r="BB3801" s="75">
        <v>1</v>
      </c>
      <c r="BC3801" s="75" t="s">
        <v>125</v>
      </c>
      <c r="BD3801" s="99" t="s">
        <v>5257</v>
      </c>
      <c r="BE3801" s="100" t="s">
        <v>4</v>
      </c>
      <c r="BF3801" s="100" t="s">
        <v>4</v>
      </c>
      <c r="BG3801" s="99" t="s">
        <v>5258</v>
      </c>
      <c r="BH3801" s="101"/>
      <c r="BI3801" s="101"/>
      <c r="BJ3801" s="101"/>
      <c r="BK3801" s="101"/>
      <c r="BL3801" s="101"/>
      <c r="BM3801" s="101"/>
      <c r="BN3801" s="101"/>
      <c r="BO3801" s="103"/>
      <c r="BP3801" s="99">
        <v>140.622</v>
      </c>
      <c r="BQ3801" s="99">
        <v>121</v>
      </c>
      <c r="BR3801" s="101"/>
      <c r="BS3801" s="99" t="s">
        <v>5260</v>
      </c>
      <c r="BT3801" s="99" t="s">
        <v>5261</v>
      </c>
      <c r="BU3801" s="99">
        <v>5102</v>
      </c>
      <c r="BV3801" s="99"/>
      <c r="BW3801" s="99"/>
      <c r="BX3801" s="99"/>
      <c r="BY3801" s="99"/>
      <c r="BZ3801" s="99"/>
      <c r="CA3801" s="99"/>
      <c r="CB3801" s="99"/>
      <c r="CC3801" s="99">
        <v>102</v>
      </c>
      <c r="CD3801" s="99">
        <v>8</v>
      </c>
      <c r="CE3801" s="99">
        <v>8</v>
      </c>
      <c r="CF3801" s="99"/>
      <c r="CG3801" s="37" t="e">
        <f>VLOOKUP(Table_1[[#This Row],[EAN]],'[1]Planilha1'!$E:$R,13,0)</f>
        <v>#N/A</v>
      </c>
    </row>
    <row r="3802" ht="15" hidden="1">
      <c r="A3802" s="7"/>
      <c r="B3802" s="75" t="s">
        <v>2735</v>
      </c>
      <c r="C3802" s="75">
        <v>223187</v>
      </c>
      <c r="D3802" s="75">
        <v>12396883</v>
      </c>
      <c r="E3802" s="85">
        <v>7891008168839</v>
      </c>
      <c r="F3802" s="86" t="s">
        <v>4334</v>
      </c>
      <c r="G3802" s="75" t="s">
        <v>21</v>
      </c>
      <c r="H3802" s="75">
        <v>980</v>
      </c>
      <c r="I3802" s="87" t="s">
        <v>3069</v>
      </c>
      <c r="J3802" s="75" t="s">
        <v>4172</v>
      </c>
      <c r="K3802" s="88" t="s">
        <v>84</v>
      </c>
      <c r="L3802" s="88">
        <v>56</v>
      </c>
      <c r="M3802" s="88">
        <v>0</v>
      </c>
      <c r="N3802" s="75" t="s">
        <v>85</v>
      </c>
      <c r="O3802" s="75" t="s">
        <v>122</v>
      </c>
      <c r="P3802" s="106">
        <v>4.28125</v>
      </c>
      <c r="Q3802" s="90">
        <f>(17/100+7.6/100+1.65/100)*P3802</f>
        <v>1.123828125</v>
      </c>
      <c r="R3802" s="104"/>
      <c r="S3802" s="104"/>
      <c r="T3802" s="104"/>
      <c r="U3802" s="104"/>
      <c r="V3802" s="90">
        <f>+P3802-Q3802+R3802+S3802+T3802+U3802</f>
        <v>3.157421875</v>
      </c>
      <c r="W3802" s="91">
        <f>(1.02/100)</f>
        <v>1.02E-2</v>
      </c>
      <c r="X3802" s="91">
        <v>4.8E-3</v>
      </c>
      <c r="Y3802" s="91">
        <v>0.17</v>
      </c>
      <c r="Z3802" s="91">
        <v>1.65E-2</v>
      </c>
      <c r="AA3802" s="91">
        <v>7.6E-2</v>
      </c>
      <c r="AB3802" s="91">
        <f>SUM(W3802:AA3802)</f>
        <v>0.2775</v>
      </c>
      <c r="AC3802" s="75">
        <v>12</v>
      </c>
      <c r="AD3802" s="92">
        <f>IF(AL3802="","",+AC3802*AL3802)</f>
        <v>96.53264331210192</v>
      </c>
      <c r="AE3802" s="93">
        <f>IF(AL3802="","",+AL3802*AB3802)</f>
        <v>2.2323173765923574</v>
      </c>
      <c r="AF3802" s="92">
        <f>IF(AL3802="","",+AL3802-AE3802)</f>
        <v>5.812069566082803</v>
      </c>
      <c r="AG3802" s="93">
        <f>+V3802</f>
        <v>3.157421875</v>
      </c>
      <c r="AH3802" s="92">
        <f>IF(AF3802="","",+AF3802-AG3802)</f>
        <v>2.654647691082803</v>
      </c>
      <c r="AI3802" s="92">
        <f>IF(AH3802="","",+AH3802*AC3802)</f>
        <v>31.855772292993638</v>
      </c>
      <c r="AJ3802" s="93">
        <v>6.17</v>
      </c>
      <c r="AK3802" s="94">
        <v>0.33</v>
      </c>
      <c r="AL3802" s="93">
        <f>IF(V3802=0,"",V3802/(1-AB3802-AK3802))</f>
        <v>8.04438694267516</v>
      </c>
      <c r="AM3802" s="95">
        <v>0.33</v>
      </c>
      <c r="AN3802" s="93">
        <f>IF(V3802=0,"",V3802/(1-AB3802-AM3802))</f>
        <v>8.04438694267516</v>
      </c>
      <c r="AO3802" s="96">
        <v>1.2</v>
      </c>
      <c r="AP3802" s="93">
        <f>IF(BD!AJ3802="","",BD!AJ3802*BD!AO3802)</f>
        <v>7.404</v>
      </c>
      <c r="AQ3802" s="91">
        <f>BD!AM3802/BD!AK3802-1</f>
        <v>0</v>
      </c>
      <c r="AR3802" s="91">
        <f>IF(BD!AN3802="","",IF(BD!AJ3802="","",BD!AN3802/BD!AJ3802-1))</f>
        <v>0.3037904283103987</v>
      </c>
      <c r="AS3802" s="91" t="str">
        <f>IF(BD!AN3802="","",IF(BD!AN3802&lt;BD!AL3802,"ABAIXO DA META","DENTRO DA META"))</f>
        <v>DENTRO DA META</v>
      </c>
      <c r="AT3802" s="91" t="str">
        <f>IF(BD!AJ3802="","EM ANÁLISE",IF(BD!AP3802&gt;=BD!AN3802,"GO", "NO GO"))</f>
        <v>NO GO</v>
      </c>
      <c r="AU3802" s="97">
        <f>IF(AN3802="","",+BD!$AN3802-AJ3802)</f>
        <v>1.8743869426751605</v>
      </c>
      <c r="AV3802" s="98"/>
      <c r="AW3802" s="90">
        <f>BD!P3802*BD!AC3802</f>
        <v>51.375</v>
      </c>
      <c r="AX3802" s="90">
        <f>BD!V3802*BD!AC3802</f>
        <v>37.889062499999994</v>
      </c>
      <c r="AY3802" s="90">
        <f>IF(BD!AN3802="","",BD!AN3802*BD!AC3802)</f>
        <v>96.53264331210192</v>
      </c>
      <c r="AZ3802" s="75" t="s">
        <v>5272</v>
      </c>
      <c r="BA3802" s="75" t="s">
        <v>124</v>
      </c>
      <c r="BB3802" s="75">
        <v>1</v>
      </c>
      <c r="BC3802" s="75" t="s">
        <v>125</v>
      </c>
      <c r="BD3802" s="99" t="s">
        <v>5257</v>
      </c>
      <c r="BE3802" s="100" t="s">
        <v>4</v>
      </c>
      <c r="BF3802" s="100" t="s">
        <v>4</v>
      </c>
      <c r="BG3802" s="99" t="s">
        <v>5258</v>
      </c>
      <c r="BH3802" s="101"/>
      <c r="BI3802" s="101"/>
      <c r="BJ3802" s="101"/>
      <c r="BK3802" s="101"/>
      <c r="BL3802" s="101"/>
      <c r="BM3802" s="101"/>
      <c r="BN3802" s="101"/>
      <c r="BO3802" s="103"/>
      <c r="BP3802" s="99">
        <v>140.622</v>
      </c>
      <c r="BQ3802" s="99">
        <v>121</v>
      </c>
      <c r="BR3802" s="101"/>
      <c r="BS3802" s="99" t="s">
        <v>5260</v>
      </c>
      <c r="BT3802" s="99" t="s">
        <v>5261</v>
      </c>
      <c r="BU3802" s="99">
        <v>5102</v>
      </c>
      <c r="BV3802" s="99"/>
      <c r="BW3802" s="99"/>
      <c r="BX3802" s="99"/>
      <c r="BY3802" s="99"/>
      <c r="BZ3802" s="99"/>
      <c r="CA3802" s="99"/>
      <c r="CB3802" s="99"/>
      <c r="CC3802" s="99">
        <v>102</v>
      </c>
      <c r="CD3802" s="99">
        <v>8</v>
      </c>
      <c r="CE3802" s="99">
        <v>8</v>
      </c>
      <c r="CF3802" s="99"/>
      <c r="CG3802" s="37" t="e">
        <f>VLOOKUP(Table_1[[#This Row],[EAN]],'[1]Planilha1'!$E:$R,13,0)</f>
        <v>#N/A</v>
      </c>
    </row>
    <row r="3803" ht="15" hidden="1">
      <c r="A3803" s="7"/>
      <c r="B3803" s="75" t="s">
        <v>2735</v>
      </c>
      <c r="C3803" s="75">
        <v>223188</v>
      </c>
      <c r="D3803" s="75">
        <v>12396887</v>
      </c>
      <c r="E3803" s="85">
        <v>7891008168877</v>
      </c>
      <c r="F3803" s="86" t="s">
        <v>4335</v>
      </c>
      <c r="G3803" s="75" t="s">
        <v>21</v>
      </c>
      <c r="H3803" s="75">
        <v>980</v>
      </c>
      <c r="I3803" s="87" t="s">
        <v>3069</v>
      </c>
      <c r="J3803" s="75" t="s">
        <v>4172</v>
      </c>
      <c r="K3803" s="88" t="s">
        <v>84</v>
      </c>
      <c r="L3803" s="88">
        <v>56</v>
      </c>
      <c r="M3803" s="88">
        <v>0</v>
      </c>
      <c r="N3803" s="75" t="s">
        <v>85</v>
      </c>
      <c r="O3803" s="75" t="s">
        <v>122</v>
      </c>
      <c r="P3803" s="106">
        <v>4.28125</v>
      </c>
      <c r="Q3803" s="90">
        <f>(17/100+7.6/100+1.65/100)*P3803</f>
        <v>1.123828125</v>
      </c>
      <c r="R3803" s="104"/>
      <c r="S3803" s="104"/>
      <c r="T3803" s="104"/>
      <c r="U3803" s="104"/>
      <c r="V3803" s="90">
        <f>+P3803-Q3803+R3803+S3803+T3803+U3803</f>
        <v>3.157421875</v>
      </c>
      <c r="W3803" s="91">
        <f>(1.02/100)</f>
        <v>1.02E-2</v>
      </c>
      <c r="X3803" s="91">
        <v>4.8E-3</v>
      </c>
      <c r="Y3803" s="91">
        <v>0.17</v>
      </c>
      <c r="Z3803" s="91">
        <v>1.65E-2</v>
      </c>
      <c r="AA3803" s="91">
        <v>7.6E-2</v>
      </c>
      <c r="AB3803" s="91">
        <f>SUM(W3803:AA3803)</f>
        <v>0.2775</v>
      </c>
      <c r="AC3803" s="75">
        <v>12</v>
      </c>
      <c r="AD3803" s="92">
        <f>IF(AL3803="","",+AC3803*AL3803)</f>
        <v>96.53264331210192</v>
      </c>
      <c r="AE3803" s="93">
        <f>IF(AL3803="","",+AL3803*AB3803)</f>
        <v>2.2323173765923574</v>
      </c>
      <c r="AF3803" s="92">
        <f>IF(AL3803="","",+AL3803-AE3803)</f>
        <v>5.812069566082803</v>
      </c>
      <c r="AG3803" s="93">
        <f>+V3803</f>
        <v>3.157421875</v>
      </c>
      <c r="AH3803" s="92">
        <f>IF(AF3803="","",+AF3803-AG3803)</f>
        <v>2.654647691082803</v>
      </c>
      <c r="AI3803" s="92">
        <f>IF(AH3803="","",+AH3803*AC3803)</f>
        <v>31.855772292993638</v>
      </c>
      <c r="AJ3803" s="93">
        <v>6.17</v>
      </c>
      <c r="AK3803" s="94">
        <v>0.33</v>
      </c>
      <c r="AL3803" s="93">
        <f>IF(V3803=0,"",V3803/(1-AB3803-AK3803))</f>
        <v>8.04438694267516</v>
      </c>
      <c r="AM3803" s="95">
        <v>0.33</v>
      </c>
      <c r="AN3803" s="93">
        <f>IF(V3803=0,"",V3803/(1-AB3803-AM3803))</f>
        <v>8.04438694267516</v>
      </c>
      <c r="AO3803" s="96">
        <v>1.2</v>
      </c>
      <c r="AP3803" s="93">
        <f>IF(BD!AJ3803="","",BD!AJ3803*BD!AO3803)</f>
        <v>7.404</v>
      </c>
      <c r="AQ3803" s="91">
        <f>BD!AM3803/BD!AK3803-1</f>
        <v>0</v>
      </c>
      <c r="AR3803" s="91">
        <f>IF(BD!AN3803="","",IF(BD!AJ3803="","",BD!AN3803/BD!AJ3803-1))</f>
        <v>0.3037904283103987</v>
      </c>
      <c r="AS3803" s="91" t="str">
        <f>IF(BD!AN3803="","",IF(BD!AN3803&lt;BD!AL3803,"ABAIXO DA META","DENTRO DA META"))</f>
        <v>DENTRO DA META</v>
      </c>
      <c r="AT3803" s="91" t="str">
        <f>IF(BD!AJ3803="","EM ANÁLISE",IF(BD!AP3803&gt;=BD!AN3803,"GO", "NO GO"))</f>
        <v>NO GO</v>
      </c>
      <c r="AU3803" s="97">
        <f>IF(AN3803="","",+BD!$AN3803-AJ3803)</f>
        <v>1.8743869426751605</v>
      </c>
      <c r="AV3803" s="98"/>
      <c r="AW3803" s="90">
        <f>BD!P3803*BD!AC3803</f>
        <v>51.375</v>
      </c>
      <c r="AX3803" s="90">
        <f>BD!V3803*BD!AC3803</f>
        <v>37.889062499999994</v>
      </c>
      <c r="AY3803" s="90">
        <f>IF(BD!AN3803="","",BD!AN3803*BD!AC3803)</f>
        <v>96.53264331210192</v>
      </c>
      <c r="AZ3803" s="75" t="s">
        <v>5272</v>
      </c>
      <c r="BA3803" s="75" t="s">
        <v>124</v>
      </c>
      <c r="BB3803" s="75">
        <v>1</v>
      </c>
      <c r="BC3803" s="75" t="s">
        <v>125</v>
      </c>
      <c r="BD3803" s="99" t="s">
        <v>5257</v>
      </c>
      <c r="BE3803" s="100" t="s">
        <v>4</v>
      </c>
      <c r="BF3803" s="100" t="s">
        <v>4</v>
      </c>
      <c r="BG3803" s="99" t="s">
        <v>5258</v>
      </c>
      <c r="BH3803" s="101"/>
      <c r="BI3803" s="101"/>
      <c r="BJ3803" s="101"/>
      <c r="BK3803" s="101"/>
      <c r="BL3803" s="101"/>
      <c r="BM3803" s="101"/>
      <c r="BN3803" s="101"/>
      <c r="BO3803" s="103"/>
      <c r="BP3803" s="99">
        <v>140.622</v>
      </c>
      <c r="BQ3803" s="99">
        <v>121</v>
      </c>
      <c r="BR3803" s="101"/>
      <c r="BS3803" s="99" t="s">
        <v>5260</v>
      </c>
      <c r="BT3803" s="99" t="s">
        <v>5261</v>
      </c>
      <c r="BU3803" s="99">
        <v>5102</v>
      </c>
      <c r="BV3803" s="99"/>
      <c r="BW3803" s="99"/>
      <c r="BX3803" s="99"/>
      <c r="BY3803" s="99"/>
      <c r="BZ3803" s="99"/>
      <c r="CA3803" s="99"/>
      <c r="CB3803" s="99"/>
      <c r="CC3803" s="99">
        <v>102</v>
      </c>
      <c r="CD3803" s="99">
        <v>8</v>
      </c>
      <c r="CE3803" s="99">
        <v>8</v>
      </c>
      <c r="CF3803" s="99"/>
      <c r="CG3803" s="37" t="e">
        <f>VLOOKUP(Table_1[[#This Row],[EAN]],'[1]Planilha1'!$E:$R,13,0)</f>
        <v>#N/A</v>
      </c>
    </row>
    <row r="3804" ht="15" hidden="1">
      <c r="A3804" s="7"/>
      <c r="B3804" s="75" t="s">
        <v>2735</v>
      </c>
      <c r="C3804" s="75">
        <v>223189</v>
      </c>
      <c r="D3804" s="75">
        <v>12396920</v>
      </c>
      <c r="E3804" s="85">
        <v>7891008169201</v>
      </c>
      <c r="F3804" s="86" t="s">
        <v>4336</v>
      </c>
      <c r="G3804" s="75" t="s">
        <v>21</v>
      </c>
      <c r="H3804" s="75">
        <v>980</v>
      </c>
      <c r="I3804" s="87" t="s">
        <v>3069</v>
      </c>
      <c r="J3804" s="75" t="s">
        <v>3972</v>
      </c>
      <c r="K3804" s="88" t="s">
        <v>84</v>
      </c>
      <c r="L3804" s="88">
        <v>56</v>
      </c>
      <c r="M3804" s="88">
        <v>0</v>
      </c>
      <c r="N3804" s="75" t="s">
        <v>85</v>
      </c>
      <c r="O3804" s="75" t="s">
        <v>122</v>
      </c>
      <c r="P3804" s="106">
        <v>4.28125</v>
      </c>
      <c r="Q3804" s="90">
        <f>(17/100+7.6/100+1.65/100)*P3804</f>
        <v>1.123828125</v>
      </c>
      <c r="R3804" s="104"/>
      <c r="S3804" s="104"/>
      <c r="T3804" s="104"/>
      <c r="U3804" s="104"/>
      <c r="V3804" s="90">
        <f>+P3804-Q3804+R3804+S3804+T3804+U3804</f>
        <v>3.157421875</v>
      </c>
      <c r="W3804" s="91">
        <f>(1.02/100)</f>
        <v>1.02E-2</v>
      </c>
      <c r="X3804" s="91">
        <v>4.8E-3</v>
      </c>
      <c r="Y3804" s="91">
        <v>0.17</v>
      </c>
      <c r="Z3804" s="91">
        <v>1.65E-2</v>
      </c>
      <c r="AA3804" s="91">
        <v>7.6E-2</v>
      </c>
      <c r="AB3804" s="91">
        <f>SUM(W3804:AA3804)</f>
        <v>0.2775</v>
      </c>
      <c r="AC3804" s="75">
        <v>12</v>
      </c>
      <c r="AD3804" s="92">
        <f>IF(AL3804="","",+AC3804*AL3804)</f>
        <v>96.53264331210192</v>
      </c>
      <c r="AE3804" s="93">
        <f>IF(AL3804="","",+AL3804*AB3804)</f>
        <v>2.2323173765923574</v>
      </c>
      <c r="AF3804" s="92">
        <f>IF(AL3804="","",+AL3804-AE3804)</f>
        <v>5.812069566082803</v>
      </c>
      <c r="AG3804" s="93">
        <f>+V3804</f>
        <v>3.157421875</v>
      </c>
      <c r="AH3804" s="92">
        <f>IF(AF3804="","",+AF3804-AG3804)</f>
        <v>2.654647691082803</v>
      </c>
      <c r="AI3804" s="92">
        <f>IF(AH3804="","",+AH3804*AC3804)</f>
        <v>31.855772292993638</v>
      </c>
      <c r="AJ3804" s="93">
        <v>6.17</v>
      </c>
      <c r="AK3804" s="94">
        <v>0.33</v>
      </c>
      <c r="AL3804" s="93">
        <f>IF(V3804=0,"",V3804/(1-AB3804-AK3804))</f>
        <v>8.04438694267516</v>
      </c>
      <c r="AM3804" s="95">
        <v>0.33</v>
      </c>
      <c r="AN3804" s="93">
        <f>IF(V3804=0,"",V3804/(1-AB3804-AM3804))</f>
        <v>8.04438694267516</v>
      </c>
      <c r="AO3804" s="96">
        <v>1.2</v>
      </c>
      <c r="AP3804" s="93">
        <f>IF(BD!AJ3804="","",BD!AJ3804*BD!AO3804)</f>
        <v>7.404</v>
      </c>
      <c r="AQ3804" s="91">
        <f>BD!AM3804/BD!AK3804-1</f>
        <v>0</v>
      </c>
      <c r="AR3804" s="91">
        <f>IF(BD!AN3804="","",IF(BD!AJ3804="","",BD!AN3804/BD!AJ3804-1))</f>
        <v>0.3037904283103987</v>
      </c>
      <c r="AS3804" s="91" t="str">
        <f>IF(BD!AN3804="","",IF(BD!AN3804&lt;BD!AL3804,"ABAIXO DA META","DENTRO DA META"))</f>
        <v>DENTRO DA META</v>
      </c>
      <c r="AT3804" s="91" t="str">
        <f>IF(BD!AJ3804="","EM ANÁLISE",IF(BD!AP3804&gt;=BD!AN3804,"GO", "NO GO"))</f>
        <v>NO GO</v>
      </c>
      <c r="AU3804" s="97">
        <f>IF(AN3804="","",+BD!$AN3804-AJ3804)</f>
        <v>1.8743869426751605</v>
      </c>
      <c r="AV3804" s="98"/>
      <c r="AW3804" s="90">
        <f>BD!P3804*BD!AC3804</f>
        <v>51.375</v>
      </c>
      <c r="AX3804" s="90">
        <f>BD!V3804*BD!AC3804</f>
        <v>37.889062499999994</v>
      </c>
      <c r="AY3804" s="90">
        <f>IF(BD!AN3804="","",BD!AN3804*BD!AC3804)</f>
        <v>96.53264331210192</v>
      </c>
      <c r="AZ3804" s="75" t="s">
        <v>5272</v>
      </c>
      <c r="BA3804" s="75" t="s">
        <v>124</v>
      </c>
      <c r="BB3804" s="75">
        <v>1</v>
      </c>
      <c r="BC3804" s="75" t="s">
        <v>125</v>
      </c>
      <c r="BD3804" s="99" t="s">
        <v>5257</v>
      </c>
      <c r="BE3804" s="100" t="s">
        <v>4</v>
      </c>
      <c r="BF3804" s="100" t="s">
        <v>4</v>
      </c>
      <c r="BG3804" s="99" t="s">
        <v>5258</v>
      </c>
      <c r="BH3804" s="101"/>
      <c r="BI3804" s="101"/>
      <c r="BJ3804" s="101"/>
      <c r="BK3804" s="101"/>
      <c r="BL3804" s="101"/>
      <c r="BM3804" s="101"/>
      <c r="BN3804" s="101"/>
      <c r="BO3804" s="103"/>
      <c r="BP3804" s="99">
        <v>140.622</v>
      </c>
      <c r="BQ3804" s="99">
        <v>121</v>
      </c>
      <c r="BR3804" s="101"/>
      <c r="BS3804" s="99" t="s">
        <v>5260</v>
      </c>
      <c r="BT3804" s="99" t="s">
        <v>5261</v>
      </c>
      <c r="BU3804" s="99">
        <v>5102</v>
      </c>
      <c r="BV3804" s="99"/>
      <c r="BW3804" s="99"/>
      <c r="BX3804" s="99"/>
      <c r="BY3804" s="99"/>
      <c r="BZ3804" s="99"/>
      <c r="CA3804" s="99"/>
      <c r="CB3804" s="99"/>
      <c r="CC3804" s="99">
        <v>102</v>
      </c>
      <c r="CD3804" s="99">
        <v>8</v>
      </c>
      <c r="CE3804" s="99">
        <v>8</v>
      </c>
      <c r="CF3804" s="99"/>
      <c r="CG3804" s="37" t="e">
        <f>VLOOKUP(Table_1[[#This Row],[EAN]],'[1]Planilha1'!$E:$R,13,0)</f>
        <v>#N/A</v>
      </c>
    </row>
    <row r="3805" ht="15" hidden="1">
      <c r="A3805" s="7"/>
      <c r="B3805" s="75" t="s">
        <v>2735</v>
      </c>
      <c r="C3805" s="75">
        <v>223190</v>
      </c>
      <c r="D3805" s="75"/>
      <c r="E3805" s="85">
        <v>7891008116823</v>
      </c>
      <c r="F3805" s="86" t="s">
        <v>4337</v>
      </c>
      <c r="G3805" s="75" t="s">
        <v>21</v>
      </c>
      <c r="H3805" s="75">
        <v>470</v>
      </c>
      <c r="I3805" s="87" t="s">
        <v>3887</v>
      </c>
      <c r="J3805" s="75" t="s">
        <v>1474</v>
      </c>
      <c r="K3805" s="88" t="s">
        <v>84</v>
      </c>
      <c r="L3805" s="88">
        <v>960</v>
      </c>
      <c r="M3805" s="88">
        <v>0</v>
      </c>
      <c r="N3805" s="75" t="s">
        <v>85</v>
      </c>
      <c r="O3805" s="75"/>
      <c r="P3805" s="106"/>
      <c r="Q3805" s="90">
        <f>(17/100+7.6/100+1.65/100)*P3805</f>
        <v>0</v>
      </c>
      <c r="R3805" s="104"/>
      <c r="S3805" s="104"/>
      <c r="T3805" s="104"/>
      <c r="U3805" s="104"/>
      <c r="V3805" s="90">
        <f>+P3805-Q3805+R3805+S3805+T3805+U3805</f>
        <v>0</v>
      </c>
      <c r="W3805" s="91">
        <f>(1.02/100)</f>
        <v>1.02E-2</v>
      </c>
      <c r="X3805" s="91">
        <v>4.8E-3</v>
      </c>
      <c r="Y3805" s="91">
        <v>0.17</v>
      </c>
      <c r="Z3805" s="91">
        <v>1.65E-2</v>
      </c>
      <c r="AA3805" s="91">
        <v>7.6E-2</v>
      </c>
      <c r="AB3805" s="91">
        <f>SUM(W3805:AA3805)</f>
        <v>0.2775</v>
      </c>
      <c r="AC3805" s="75">
        <v>12</v>
      </c>
      <c r="AD3805" s="92">
        <f>IF(AL3805="","",+AC3805*AL3805)</f>
      </c>
      <c r="AE3805" s="93">
        <f>IF(AL3805="","",+AL3805*AB3805)</f>
      </c>
      <c r="AF3805" s="92">
        <f>IF(AL3805="","",+AL3805-AE3805)</f>
      </c>
      <c r="AG3805" s="93">
        <f>+V3805</f>
        <v>0</v>
      </c>
      <c r="AH3805" s="92">
        <f>IF(AF3805="","",+AF3805-AG3805)</f>
      </c>
      <c r="AI3805" s="92">
        <f>IF(AH3805="","",+AH3805*AC3805)</f>
      </c>
      <c r="AJ3805" s="93"/>
      <c r="AK3805" s="94">
        <v>0.33</v>
      </c>
      <c r="AL3805" s="93">
        <f>IF(V3805=0,"",V3805/(1-AB3805-AK3805))</f>
      </c>
      <c r="AM3805" s="95">
        <v>0.33</v>
      </c>
      <c r="AN3805" s="93">
        <f>IF(V3805=0,"",V3805/(1-AB3805-AM3805))</f>
      </c>
      <c r="AO3805" s="96">
        <v>1.2</v>
      </c>
      <c r="AP3805" s="93">
        <f>IF(BD!AJ3805="","",BD!AJ3805*BD!AO3805)</f>
      </c>
      <c r="AQ3805" s="91">
        <f>BD!AM3805/BD!AK3805-1</f>
        <v>0</v>
      </c>
      <c r="AR3805" s="91">
        <f>IF(BD!AN3805="","",IF(BD!AJ3805="","",BD!AN3805/BD!AJ3805-1))</f>
      </c>
      <c r="AS3805" s="91">
        <f>IF(BD!AN3805="","",IF(BD!AN3805&lt;BD!AL3805,"ABAIXO DA META","DENTRO DA META"))</f>
      </c>
      <c r="AT3805" s="91" t="str">
        <f>IF(BD!AJ3805="","EM ANÁLISE",IF(BD!AP3805&gt;=BD!AN3805,"GO", "NO GO"))</f>
        <v>EM ANÁLISE</v>
      </c>
      <c r="AU3805" s="97">
        <f>IF(AN3805="","",+BD!$AN3805-AJ3805)</f>
      </c>
      <c r="AV3805" s="98"/>
      <c r="AW3805" s="90">
        <f>BD!P3805*BD!AC3805</f>
        <v>0</v>
      </c>
      <c r="AX3805" s="90">
        <f>BD!V3805*BD!AC3805</f>
        <v>0</v>
      </c>
      <c r="AY3805" s="90">
        <f>IF(BD!AN3805="","",BD!AN3805*BD!AC3805)</f>
      </c>
      <c r="AZ3805" s="75" t="s">
        <v>123</v>
      </c>
      <c r="BA3805" s="75" t="s">
        <v>124</v>
      </c>
      <c r="BB3805" s="75">
        <v>1</v>
      </c>
      <c r="BC3805" s="75" t="s">
        <v>125</v>
      </c>
      <c r="BD3805" s="104"/>
      <c r="BE3805" s="104"/>
      <c r="BF3805" s="101"/>
      <c r="BG3805" s="101"/>
      <c r="BH3805" s="101"/>
      <c r="BI3805" s="101"/>
      <c r="BJ3805" s="101"/>
      <c r="BK3805" s="101"/>
      <c r="BL3805" s="101"/>
      <c r="BM3805" s="101"/>
      <c r="BN3805" s="101"/>
      <c r="BO3805" s="103"/>
      <c r="BP3805" s="101"/>
      <c r="BQ3805" s="101"/>
      <c r="BR3805" s="101"/>
      <c r="BS3805" s="101"/>
      <c r="BT3805" s="101"/>
      <c r="BU3805" s="101"/>
      <c r="BV3805" s="101"/>
      <c r="BW3805" s="101"/>
      <c r="BX3805" s="101"/>
      <c r="BY3805" s="101"/>
      <c r="BZ3805" s="101"/>
      <c r="CA3805" s="101"/>
      <c r="CB3805" s="101"/>
      <c r="CC3805" s="101"/>
      <c r="CD3805" s="101"/>
      <c r="CE3805" s="101"/>
      <c r="CF3805" s="101"/>
      <c r="CG3805" s="37" t="e">
        <f>VLOOKUP(Table_1[[#This Row],[EAN]],'[1]Planilha1'!$E:$R,13,0)</f>
        <v>#N/A</v>
      </c>
    </row>
    <row r="3806" ht="15" hidden="1">
      <c r="A3806" s="7"/>
      <c r="B3806" s="75" t="s">
        <v>2735</v>
      </c>
      <c r="C3806" s="75">
        <v>223191</v>
      </c>
      <c r="D3806" s="75"/>
      <c r="E3806" s="85">
        <v>78910041</v>
      </c>
      <c r="F3806" s="86" t="s">
        <v>4338</v>
      </c>
      <c r="G3806" s="75" t="s">
        <v>21</v>
      </c>
      <c r="H3806" s="75">
        <v>470</v>
      </c>
      <c r="I3806" s="87" t="s">
        <v>3887</v>
      </c>
      <c r="J3806" s="75" t="s">
        <v>1474</v>
      </c>
      <c r="K3806" s="88" t="s">
        <v>84</v>
      </c>
      <c r="L3806" s="88">
        <v>960</v>
      </c>
      <c r="M3806" s="88">
        <v>0</v>
      </c>
      <c r="N3806" s="75" t="s">
        <v>85</v>
      </c>
      <c r="O3806" s="75"/>
      <c r="P3806" s="106"/>
      <c r="Q3806" s="90">
        <f>(17/100+7.6/100+1.65/100)*P3806</f>
        <v>0</v>
      </c>
      <c r="R3806" s="104"/>
      <c r="S3806" s="104"/>
      <c r="T3806" s="104"/>
      <c r="U3806" s="104"/>
      <c r="V3806" s="90">
        <f>+P3806-Q3806+R3806+S3806+T3806+U3806</f>
        <v>0</v>
      </c>
      <c r="W3806" s="91">
        <f>(1.02/100)</f>
        <v>1.02E-2</v>
      </c>
      <c r="X3806" s="91">
        <v>4.8E-3</v>
      </c>
      <c r="Y3806" s="91">
        <v>0.17</v>
      </c>
      <c r="Z3806" s="91">
        <v>1.65E-2</v>
      </c>
      <c r="AA3806" s="91">
        <v>7.6E-2</v>
      </c>
      <c r="AB3806" s="91">
        <f>SUM(W3806:AA3806)</f>
        <v>0.2775</v>
      </c>
      <c r="AC3806" s="75">
        <v>12</v>
      </c>
      <c r="AD3806" s="92">
        <f>IF(AL3806="","",+AC3806*AL3806)</f>
      </c>
      <c r="AE3806" s="93">
        <f>IF(AL3806="","",+AL3806*AB3806)</f>
      </c>
      <c r="AF3806" s="92">
        <f>IF(AL3806="","",+AL3806-AE3806)</f>
      </c>
      <c r="AG3806" s="93">
        <f>+V3806</f>
        <v>0</v>
      </c>
      <c r="AH3806" s="92">
        <f>IF(AF3806="","",+AF3806-AG3806)</f>
      </c>
      <c r="AI3806" s="92">
        <f>IF(AH3806="","",+AH3806*AC3806)</f>
      </c>
      <c r="AJ3806" s="93"/>
      <c r="AK3806" s="94">
        <v>0.33</v>
      </c>
      <c r="AL3806" s="93">
        <f>IF(V3806=0,"",V3806/(1-AB3806-AK3806))</f>
      </c>
      <c r="AM3806" s="95">
        <v>0.33</v>
      </c>
      <c r="AN3806" s="93">
        <f>IF(V3806=0,"",V3806/(1-AB3806-AM3806))</f>
      </c>
      <c r="AO3806" s="96">
        <v>1.2</v>
      </c>
      <c r="AP3806" s="93">
        <f>IF(BD!AJ3806="","",BD!AJ3806*BD!AO3806)</f>
      </c>
      <c r="AQ3806" s="91">
        <f>BD!AM3806/BD!AK3806-1</f>
        <v>0</v>
      </c>
      <c r="AR3806" s="91">
        <f>IF(BD!AN3806="","",IF(BD!AJ3806="","",BD!AN3806/BD!AJ3806-1))</f>
      </c>
      <c r="AS3806" s="91">
        <f>IF(BD!AN3806="","",IF(BD!AN3806&lt;BD!AL3806,"ABAIXO DA META","DENTRO DA META"))</f>
      </c>
      <c r="AT3806" s="91" t="str">
        <f>IF(BD!AJ3806="","EM ANÁLISE",IF(BD!AP3806&gt;=BD!AN3806,"GO", "NO GO"))</f>
        <v>EM ANÁLISE</v>
      </c>
      <c r="AU3806" s="97">
        <f>IF(AN3806="","",+BD!$AN3806-AJ3806)</f>
      </c>
      <c r="AV3806" s="98"/>
      <c r="AW3806" s="90">
        <f>BD!P3806*BD!AC3806</f>
        <v>0</v>
      </c>
      <c r="AX3806" s="90">
        <f>BD!V3806*BD!AC3806</f>
        <v>0</v>
      </c>
      <c r="AY3806" s="90">
        <f>IF(BD!AN3806="","",BD!AN3806*BD!AC3806)</f>
      </c>
      <c r="AZ3806" s="75" t="s">
        <v>123</v>
      </c>
      <c r="BA3806" s="75" t="s">
        <v>124</v>
      </c>
      <c r="BB3806" s="75">
        <v>1</v>
      </c>
      <c r="BC3806" s="75" t="s">
        <v>125</v>
      </c>
      <c r="BD3806" s="104"/>
      <c r="BE3806" s="104"/>
      <c r="BF3806" s="101"/>
      <c r="BG3806" s="101"/>
      <c r="BH3806" s="101"/>
      <c r="BI3806" s="101"/>
      <c r="BJ3806" s="101"/>
      <c r="BK3806" s="101"/>
      <c r="BL3806" s="101"/>
      <c r="BM3806" s="101"/>
      <c r="BN3806" s="101"/>
      <c r="BO3806" s="103"/>
      <c r="BP3806" s="101"/>
      <c r="BQ3806" s="101"/>
      <c r="BR3806" s="101"/>
      <c r="BS3806" s="101"/>
      <c r="BT3806" s="101"/>
      <c r="BU3806" s="101"/>
      <c r="BV3806" s="101"/>
      <c r="BW3806" s="101"/>
      <c r="BX3806" s="101"/>
      <c r="BY3806" s="101"/>
      <c r="BZ3806" s="101"/>
      <c r="CA3806" s="101"/>
      <c r="CB3806" s="101"/>
      <c r="CC3806" s="101"/>
      <c r="CD3806" s="101"/>
      <c r="CE3806" s="101"/>
      <c r="CF3806" s="101"/>
      <c r="CG3806" s="37" t="e">
        <f>VLOOKUP(Table_1[[#This Row],[EAN]],'[1]Planilha1'!$E:$R,13,0)</f>
        <v>#N/A</v>
      </c>
    </row>
    <row r="3807" ht="15" hidden="1">
      <c r="A3807" s="7"/>
      <c r="B3807" s="75" t="s">
        <v>2735</v>
      </c>
      <c r="C3807" s="75">
        <v>223192</v>
      </c>
      <c r="D3807" s="75"/>
      <c r="E3807" s="85">
        <v>7891008116779</v>
      </c>
      <c r="F3807" s="86" t="s">
        <v>4339</v>
      </c>
      <c r="G3807" s="75" t="s">
        <v>21</v>
      </c>
      <c r="H3807" s="75">
        <v>470</v>
      </c>
      <c r="I3807" s="87" t="s">
        <v>3887</v>
      </c>
      <c r="J3807" s="75" t="s">
        <v>1474</v>
      </c>
      <c r="K3807" s="88" t="s">
        <v>84</v>
      </c>
      <c r="L3807" s="88">
        <v>960</v>
      </c>
      <c r="M3807" s="88">
        <v>0</v>
      </c>
      <c r="N3807" s="75" t="s">
        <v>85</v>
      </c>
      <c r="O3807" s="75"/>
      <c r="P3807" s="106"/>
      <c r="Q3807" s="90">
        <f>(17/100+7.6/100+1.65/100)*P3807</f>
        <v>0</v>
      </c>
      <c r="R3807" s="104"/>
      <c r="S3807" s="104"/>
      <c r="T3807" s="104"/>
      <c r="U3807" s="104"/>
      <c r="V3807" s="90">
        <f>+P3807-Q3807+R3807+S3807+T3807+U3807</f>
        <v>0</v>
      </c>
      <c r="W3807" s="91">
        <f>(1.02/100)</f>
        <v>1.02E-2</v>
      </c>
      <c r="X3807" s="91">
        <v>4.8E-3</v>
      </c>
      <c r="Y3807" s="91">
        <v>0.17</v>
      </c>
      <c r="Z3807" s="91">
        <v>1.65E-2</v>
      </c>
      <c r="AA3807" s="91">
        <v>7.6E-2</v>
      </c>
      <c r="AB3807" s="91">
        <f>SUM(W3807:AA3807)</f>
        <v>0.2775</v>
      </c>
      <c r="AC3807" s="75">
        <v>12</v>
      </c>
      <c r="AD3807" s="92">
        <f>IF(AL3807="","",+AC3807*AL3807)</f>
      </c>
      <c r="AE3807" s="93">
        <f>IF(AL3807="","",+AL3807*AB3807)</f>
      </c>
      <c r="AF3807" s="92">
        <f>IF(AL3807="","",+AL3807-AE3807)</f>
      </c>
      <c r="AG3807" s="93">
        <f>+V3807</f>
        <v>0</v>
      </c>
      <c r="AH3807" s="92">
        <f>IF(AF3807="","",+AF3807-AG3807)</f>
      </c>
      <c r="AI3807" s="92">
        <f>IF(AH3807="","",+AH3807*AC3807)</f>
      </c>
      <c r="AJ3807" s="93"/>
      <c r="AK3807" s="94">
        <v>0.33</v>
      </c>
      <c r="AL3807" s="93">
        <f>IF(V3807=0,"",V3807/(1-AB3807-AK3807))</f>
      </c>
      <c r="AM3807" s="95">
        <v>0.33</v>
      </c>
      <c r="AN3807" s="93">
        <f>IF(V3807=0,"",V3807/(1-AB3807-AM3807))</f>
      </c>
      <c r="AO3807" s="96">
        <v>1.2</v>
      </c>
      <c r="AP3807" s="93">
        <f>IF(BD!AJ3807="","",BD!AJ3807*BD!AO3807)</f>
      </c>
      <c r="AQ3807" s="91">
        <f>BD!AM3807/BD!AK3807-1</f>
        <v>0</v>
      </c>
      <c r="AR3807" s="91">
        <f>IF(BD!AN3807="","",IF(BD!AJ3807="","",BD!AN3807/BD!AJ3807-1))</f>
      </c>
      <c r="AS3807" s="91">
        <f>IF(BD!AN3807="","",IF(BD!AN3807&lt;BD!AL3807,"ABAIXO DA META","DENTRO DA META"))</f>
      </c>
      <c r="AT3807" s="91" t="str">
        <f>IF(BD!AJ3807="","EM ANÁLISE",IF(BD!AP3807&gt;=BD!AN3807,"GO", "NO GO"))</f>
        <v>EM ANÁLISE</v>
      </c>
      <c r="AU3807" s="97">
        <f>IF(AN3807="","",+BD!$AN3807-AJ3807)</f>
      </c>
      <c r="AV3807" s="98"/>
      <c r="AW3807" s="90">
        <f>BD!P3807*BD!AC3807</f>
        <v>0</v>
      </c>
      <c r="AX3807" s="90">
        <f>BD!V3807*BD!AC3807</f>
        <v>0</v>
      </c>
      <c r="AY3807" s="90">
        <f>IF(BD!AN3807="","",BD!AN3807*BD!AC3807)</f>
      </c>
      <c r="AZ3807" s="75" t="s">
        <v>123</v>
      </c>
      <c r="BA3807" s="75" t="s">
        <v>124</v>
      </c>
      <c r="BB3807" s="75">
        <v>1</v>
      </c>
      <c r="BC3807" s="75" t="s">
        <v>125</v>
      </c>
      <c r="BD3807" s="104"/>
      <c r="BE3807" s="104"/>
      <c r="BF3807" s="101"/>
      <c r="BG3807" s="101"/>
      <c r="BH3807" s="101"/>
      <c r="BI3807" s="101"/>
      <c r="BJ3807" s="101"/>
      <c r="BK3807" s="101"/>
      <c r="BL3807" s="101"/>
      <c r="BM3807" s="101"/>
      <c r="BN3807" s="101"/>
      <c r="BO3807" s="103"/>
      <c r="BP3807" s="101"/>
      <c r="BQ3807" s="101"/>
      <c r="BR3807" s="101"/>
      <c r="BS3807" s="101"/>
      <c r="BT3807" s="101"/>
      <c r="BU3807" s="101"/>
      <c r="BV3807" s="101"/>
      <c r="BW3807" s="101"/>
      <c r="BX3807" s="101"/>
      <c r="BY3807" s="101"/>
      <c r="BZ3807" s="101"/>
      <c r="CA3807" s="101"/>
      <c r="CB3807" s="101"/>
      <c r="CC3807" s="101"/>
      <c r="CD3807" s="101"/>
      <c r="CE3807" s="101"/>
      <c r="CF3807" s="101"/>
      <c r="CG3807" s="37" t="e">
        <f>VLOOKUP(Table_1[[#This Row],[EAN]],'[1]Planilha1'!$E:$R,13,0)</f>
        <v>#N/A</v>
      </c>
    </row>
    <row r="3808" ht="15" hidden="1">
      <c r="A3808" s="7"/>
      <c r="B3808" s="75" t="s">
        <v>2735</v>
      </c>
      <c r="C3808" s="75">
        <v>223193</v>
      </c>
      <c r="D3808" s="75">
        <v>11320042</v>
      </c>
      <c r="E3808" s="85">
        <v>7891008042023</v>
      </c>
      <c r="F3808" s="86" t="s">
        <v>4340</v>
      </c>
      <c r="G3808" s="75" t="s">
        <v>21</v>
      </c>
      <c r="H3808" s="75">
        <v>980</v>
      </c>
      <c r="I3808" s="87" t="s">
        <v>3069</v>
      </c>
      <c r="J3808" s="75" t="s">
        <v>4208</v>
      </c>
      <c r="K3808" s="88" t="s">
        <v>84</v>
      </c>
      <c r="L3808" s="88">
        <v>20</v>
      </c>
      <c r="M3808" s="88">
        <v>0</v>
      </c>
      <c r="N3808" s="75" t="s">
        <v>85</v>
      </c>
      <c r="O3808" s="75" t="s">
        <v>122</v>
      </c>
      <c r="P3808" s="106">
        <v>16.1415</v>
      </c>
      <c r="Q3808" s="90">
        <f>(17/100+7.6/100+1.65/100)*P3808</f>
        <v>4.23714375</v>
      </c>
      <c r="R3808" s="104"/>
      <c r="S3808" s="104"/>
      <c r="T3808" s="104"/>
      <c r="U3808" s="104"/>
      <c r="V3808" s="90">
        <f>+P3808-Q3808+R3808+S3808+T3808+U3808</f>
        <v>11.90435625</v>
      </c>
      <c r="W3808" s="91">
        <f>(1.02/100)</f>
        <v>1.02E-2</v>
      </c>
      <c r="X3808" s="91">
        <v>4.8E-3</v>
      </c>
      <c r="Y3808" s="91">
        <v>0.17</v>
      </c>
      <c r="Z3808" s="91">
        <v>1.65E-2</v>
      </c>
      <c r="AA3808" s="91">
        <v>7.6E-2</v>
      </c>
      <c r="AB3808" s="91">
        <f>SUM(W3808:AA3808)</f>
        <v>0.2775</v>
      </c>
      <c r="AC3808" s="75">
        <v>12</v>
      </c>
      <c r="AD3808" s="92">
        <f>IF(AL3808="","",+AC3808*AL3808)</f>
        <v>363.95484076433127</v>
      </c>
      <c r="AE3808" s="93">
        <f>IF(AL3808="","",+AL3808*AB3808)</f>
        <v>8.41645569267516</v>
      </c>
      <c r="AF3808" s="92">
        <f>IF(AL3808="","",+AL3808-AE3808)</f>
        <v>21.913114371019113</v>
      </c>
      <c r="AG3808" s="93">
        <f>+V3808</f>
        <v>11.90435625</v>
      </c>
      <c r="AH3808" s="92">
        <f>IF(AF3808="","",+AF3808-AG3808)</f>
        <v>10.008758121019113</v>
      </c>
      <c r="AI3808" s="92">
        <f>IF(AH3808="","",+AH3808*AC3808)</f>
        <v>120.10509745222936</v>
      </c>
      <c r="AJ3808" s="93">
        <v>23.68</v>
      </c>
      <c r="AK3808" s="94">
        <v>0.33</v>
      </c>
      <c r="AL3808" s="93">
        <f>IF(V3808=0,"",V3808/(1-AB3808-AK3808))</f>
        <v>30.329570063694273</v>
      </c>
      <c r="AM3808" s="95">
        <v>0.33</v>
      </c>
      <c r="AN3808" s="93">
        <f>IF(V3808=0,"",V3808/(1-AB3808-AM3808))</f>
        <v>30.329570063694273</v>
      </c>
      <c r="AO3808" s="96">
        <v>1.2</v>
      </c>
      <c r="AP3808" s="93">
        <f>IF(BD!AJ3808="","",BD!AJ3808*BD!AO3808)</f>
        <v>28.416</v>
      </c>
      <c r="AQ3808" s="91">
        <f>BD!AM3808/BD!AK3808-1</f>
        <v>0</v>
      </c>
      <c r="AR3808" s="91">
        <f>IF(BD!AN3808="","",IF(BD!AJ3808="","",BD!AN3808/BD!AJ3808-1))</f>
        <v>0.2808095466087108</v>
      </c>
      <c r="AS3808" s="91" t="str">
        <f>IF(BD!AN3808="","",IF(BD!AN3808&lt;BD!AL3808,"ABAIXO DA META","DENTRO DA META"))</f>
        <v>DENTRO DA META</v>
      </c>
      <c r="AT3808" s="91" t="str">
        <f>IF(BD!AJ3808="","EM ANÁLISE",IF(BD!AP3808&gt;=BD!AN3808,"GO", "NO GO"))</f>
        <v>NO GO</v>
      </c>
      <c r="AU3808" s="97">
        <f>IF(AN3808="","",+BD!$AN3808-AJ3808)</f>
        <v>6.649570063694274</v>
      </c>
      <c r="AV3808" s="98"/>
      <c r="AW3808" s="90">
        <f>BD!P3808*BD!AC3808</f>
        <v>193.698</v>
      </c>
      <c r="AX3808" s="90">
        <f>BD!V3808*BD!AC3808</f>
        <v>142.852275</v>
      </c>
      <c r="AY3808" s="90">
        <f>IF(BD!AN3808="","",BD!AN3808*BD!AC3808)</f>
        <v>363.95484076433127</v>
      </c>
      <c r="AZ3808" s="75" t="s">
        <v>5272</v>
      </c>
      <c r="BA3808" s="75" t="s">
        <v>124</v>
      </c>
      <c r="BB3808" s="75">
        <v>1</v>
      </c>
      <c r="BC3808" s="75" t="s">
        <v>125</v>
      </c>
      <c r="BD3808" s="99" t="s">
        <v>5257</v>
      </c>
      <c r="BE3808" s="100" t="s">
        <v>4</v>
      </c>
      <c r="BF3808" s="100" t="s">
        <v>4</v>
      </c>
      <c r="BG3808" s="99" t="s">
        <v>5258</v>
      </c>
      <c r="BH3808" s="101"/>
      <c r="BI3808" s="101"/>
      <c r="BJ3808" s="101"/>
      <c r="BK3808" s="101"/>
      <c r="BL3808" s="101"/>
      <c r="BM3808" s="101"/>
      <c r="BN3808" s="101"/>
      <c r="BO3808" s="103"/>
      <c r="BP3808" s="99">
        <v>140.622</v>
      </c>
      <c r="BQ3808" s="99">
        <v>121</v>
      </c>
      <c r="BR3808" s="101"/>
      <c r="BS3808" s="99" t="s">
        <v>5260</v>
      </c>
      <c r="BT3808" s="99" t="s">
        <v>5261</v>
      </c>
      <c r="BU3808" s="99">
        <v>5102</v>
      </c>
      <c r="BV3808" s="99"/>
      <c r="BW3808" s="99"/>
      <c r="BX3808" s="99"/>
      <c r="BY3808" s="99"/>
      <c r="BZ3808" s="99"/>
      <c r="CA3808" s="99"/>
      <c r="CB3808" s="99"/>
      <c r="CC3808" s="99">
        <v>102</v>
      </c>
      <c r="CD3808" s="99">
        <v>8</v>
      </c>
      <c r="CE3808" s="99">
        <v>8</v>
      </c>
      <c r="CF3808" s="99"/>
      <c r="CG3808" s="37" t="e">
        <f>VLOOKUP(Table_1[[#This Row],[EAN]],'[1]Planilha1'!$E:$R,13,0)</f>
        <v>#N/A</v>
      </c>
    </row>
    <row r="3809" ht="15" hidden="1">
      <c r="A3809" s="7"/>
      <c r="B3809" s="75" t="s">
        <v>2735</v>
      </c>
      <c r="C3809" s="75">
        <v>223194</v>
      </c>
      <c r="D3809" s="75">
        <v>11320040</v>
      </c>
      <c r="E3809" s="85">
        <v>7891008040029</v>
      </c>
      <c r="F3809" s="86" t="s">
        <v>4341</v>
      </c>
      <c r="G3809" s="75" t="s">
        <v>21</v>
      </c>
      <c r="H3809" s="75">
        <v>470</v>
      </c>
      <c r="I3809" s="87" t="s">
        <v>3887</v>
      </c>
      <c r="J3809" s="75" t="s">
        <v>4210</v>
      </c>
      <c r="K3809" s="88" t="s">
        <v>84</v>
      </c>
      <c r="L3809" s="88">
        <v>20</v>
      </c>
      <c r="M3809" s="88">
        <v>0</v>
      </c>
      <c r="N3809" s="75" t="s">
        <v>85</v>
      </c>
      <c r="O3809" s="75" t="s">
        <v>122</v>
      </c>
      <c r="P3809" s="106">
        <v>10.6155</v>
      </c>
      <c r="Q3809" s="90">
        <f>(17/100+7.6/100+1.65/100)*P3809</f>
        <v>2.7865687500000003</v>
      </c>
      <c r="R3809" s="104"/>
      <c r="S3809" s="104"/>
      <c r="T3809" s="104"/>
      <c r="U3809" s="104"/>
      <c r="V3809" s="90">
        <f>+P3809-Q3809+R3809+S3809+T3809+U3809</f>
        <v>7.82893125</v>
      </c>
      <c r="W3809" s="91">
        <f>(1.02/100)</f>
        <v>1.02E-2</v>
      </c>
      <c r="X3809" s="91">
        <v>4.8E-3</v>
      </c>
      <c r="Y3809" s="91">
        <v>0.17</v>
      </c>
      <c r="Z3809" s="91">
        <v>1.65E-2</v>
      </c>
      <c r="AA3809" s="91">
        <v>7.6E-2</v>
      </c>
      <c r="AB3809" s="91">
        <f>SUM(W3809:AA3809)</f>
        <v>0.2775</v>
      </c>
      <c r="AC3809" s="75">
        <v>12</v>
      </c>
      <c r="AD3809" s="92">
        <f>IF(AL3809="","",+AC3809*AL3809)</f>
        <v>239.35585987261155</v>
      </c>
      <c r="AE3809" s="93">
        <f>IF(AL3809="","",+AL3809*AB3809)</f>
        <v>5.535104259554142</v>
      </c>
      <c r="AF3809" s="92">
        <f>IF(AL3809="","",+AL3809-AE3809)</f>
        <v>14.41121739649682</v>
      </c>
      <c r="AG3809" s="93">
        <f>+V3809</f>
        <v>7.82893125</v>
      </c>
      <c r="AH3809" s="92">
        <f>IF(AF3809="","",+AF3809-AG3809)</f>
        <v>6.58228614649682</v>
      </c>
      <c r="AI3809" s="92">
        <f>IF(AH3809="","",+AH3809*AC3809)</f>
        <v>78.98743375796184</v>
      </c>
      <c r="AJ3809" s="93">
        <v>19.946321656050962</v>
      </c>
      <c r="AK3809" s="94">
        <v>0.33</v>
      </c>
      <c r="AL3809" s="93">
        <f>IF(V3809=0,"",V3809/(1-AB3809-AK3809))</f>
        <v>19.946321656050962</v>
      </c>
      <c r="AM3809" s="95">
        <v>0.33</v>
      </c>
      <c r="AN3809" s="93">
        <f>IF(V3809=0,"",V3809/(1-AB3809-AM3809))</f>
        <v>19.946321656050962</v>
      </c>
      <c r="AO3809" s="96">
        <v>1.2</v>
      </c>
      <c r="AP3809" s="93">
        <f>IF(BD!AJ3809="","",BD!AJ3809*BD!AO3809)</f>
        <v>23.935585987261152</v>
      </c>
      <c r="AQ3809" s="91">
        <f>BD!AM3809/BD!AK3809-1</f>
        <v>0</v>
      </c>
      <c r="AR3809" s="91">
        <f>IF(BD!AN3809="","",IF(BD!AJ3809="","",BD!AN3809/BD!AJ3809-1))</f>
        <v>0</v>
      </c>
      <c r="AS3809" s="91" t="str">
        <f>IF(BD!AN3809="","",IF(BD!AN3809&lt;BD!AL3809,"ABAIXO DA META","DENTRO DA META"))</f>
        <v>DENTRO DA META</v>
      </c>
      <c r="AT3809" s="91" t="str">
        <f>IF(BD!AJ3809="","EM ANÁLISE",IF(BD!AP3809&gt;=BD!AN3809,"GO", "NO GO"))</f>
        <v>GO</v>
      </c>
      <c r="AU3809" s="97">
        <f>IF(AN3809="","",+BD!$AN3809-AJ3809)</f>
        <v>0</v>
      </c>
      <c r="AV3809" s="98"/>
      <c r="AW3809" s="90">
        <f>BD!P3809*BD!AC3809</f>
        <v>127.38600000000001</v>
      </c>
      <c r="AX3809" s="90">
        <f>BD!V3809*BD!AC3809</f>
        <v>93.947175</v>
      </c>
      <c r="AY3809" s="90">
        <f>IF(BD!AN3809="","",BD!AN3809*BD!AC3809)</f>
        <v>239.35585987261155</v>
      </c>
      <c r="AZ3809" s="75" t="s">
        <v>5272</v>
      </c>
      <c r="BA3809" s="75" t="s">
        <v>124</v>
      </c>
      <c r="BB3809" s="75">
        <v>1</v>
      </c>
      <c r="BC3809" s="75" t="s">
        <v>125</v>
      </c>
      <c r="BD3809" s="99" t="s">
        <v>5257</v>
      </c>
      <c r="BE3809" s="100" t="s">
        <v>4</v>
      </c>
      <c r="BF3809" s="100" t="s">
        <v>4</v>
      </c>
      <c r="BG3809" s="99" t="s">
        <v>5258</v>
      </c>
      <c r="BH3809" s="101"/>
      <c r="BI3809" s="101"/>
      <c r="BJ3809" s="101"/>
      <c r="BK3809" s="101"/>
      <c r="BL3809" s="101"/>
      <c r="BM3809" s="101"/>
      <c r="BN3809" s="101"/>
      <c r="BO3809" s="103"/>
      <c r="BP3809" s="99">
        <v>140.622</v>
      </c>
      <c r="BQ3809" s="99">
        <v>121</v>
      </c>
      <c r="BR3809" s="101"/>
      <c r="BS3809" s="99" t="s">
        <v>5260</v>
      </c>
      <c r="BT3809" s="99" t="s">
        <v>5261</v>
      </c>
      <c r="BU3809" s="99">
        <v>5102</v>
      </c>
      <c r="BV3809" s="99"/>
      <c r="BW3809" s="99"/>
      <c r="BX3809" s="99"/>
      <c r="BY3809" s="99"/>
      <c r="BZ3809" s="99"/>
      <c r="CA3809" s="99"/>
      <c r="CB3809" s="99"/>
      <c r="CC3809" s="99">
        <v>102</v>
      </c>
      <c r="CD3809" s="99">
        <v>8</v>
      </c>
      <c r="CE3809" s="99">
        <v>8</v>
      </c>
      <c r="CF3809" s="99"/>
      <c r="CG3809" s="37" t="e">
        <f>VLOOKUP(Table_1[[#This Row],[EAN]],'[1]Planilha1'!$E:$R,13,0)</f>
        <v>#N/A</v>
      </c>
    </row>
    <row r="3810" ht="15" hidden="1">
      <c r="A3810" s="7"/>
      <c r="B3810" s="75" t="s">
        <v>2735</v>
      </c>
      <c r="C3810" s="75">
        <v>223195</v>
      </c>
      <c r="D3810" s="75"/>
      <c r="E3810" s="85">
        <v>7891008117035</v>
      </c>
      <c r="F3810" s="86" t="s">
        <v>4342</v>
      </c>
      <c r="G3810" s="75" t="s">
        <v>21</v>
      </c>
      <c r="H3810" s="75">
        <v>470</v>
      </c>
      <c r="I3810" s="87" t="s">
        <v>3887</v>
      </c>
      <c r="J3810" s="75" t="s">
        <v>4210</v>
      </c>
      <c r="K3810" s="88" t="s">
        <v>84</v>
      </c>
      <c r="L3810" s="88">
        <v>20</v>
      </c>
      <c r="M3810" s="88">
        <v>0</v>
      </c>
      <c r="N3810" s="75" t="s">
        <v>85</v>
      </c>
      <c r="O3810" s="75"/>
      <c r="P3810" s="106"/>
      <c r="Q3810" s="90">
        <f>(17/100+7.6/100+1.65/100)*P3810</f>
        <v>0</v>
      </c>
      <c r="R3810" s="104"/>
      <c r="S3810" s="104"/>
      <c r="T3810" s="104"/>
      <c r="U3810" s="104"/>
      <c r="V3810" s="90">
        <f>+P3810-Q3810+R3810+S3810+T3810+U3810</f>
        <v>0</v>
      </c>
      <c r="W3810" s="91">
        <f>(1.02/100)</f>
        <v>1.02E-2</v>
      </c>
      <c r="X3810" s="91">
        <v>4.8E-3</v>
      </c>
      <c r="Y3810" s="91">
        <v>0.17</v>
      </c>
      <c r="Z3810" s="91">
        <v>1.65E-2</v>
      </c>
      <c r="AA3810" s="91">
        <v>7.6E-2</v>
      </c>
      <c r="AB3810" s="91">
        <f>SUM(W3810:AA3810)</f>
        <v>0.2775</v>
      </c>
      <c r="AC3810" s="75">
        <v>12</v>
      </c>
      <c r="AD3810" s="92">
        <f>IF(AL3810="","",+AC3810*AL3810)</f>
      </c>
      <c r="AE3810" s="93">
        <f>IF(AL3810="","",+AL3810*AB3810)</f>
      </c>
      <c r="AF3810" s="92">
        <f>IF(AL3810="","",+AL3810-AE3810)</f>
      </c>
      <c r="AG3810" s="93">
        <f>+V3810</f>
        <v>0</v>
      </c>
      <c r="AH3810" s="92">
        <f>IF(AF3810="","",+AF3810-AG3810)</f>
      </c>
      <c r="AI3810" s="92">
        <f>IF(AH3810="","",+AH3810*AC3810)</f>
      </c>
      <c r="AJ3810" s="93"/>
      <c r="AK3810" s="94">
        <v>0.33</v>
      </c>
      <c r="AL3810" s="93">
        <f>IF(V3810=0,"",V3810/(1-AB3810-AK3810))</f>
      </c>
      <c r="AM3810" s="95">
        <v>0.33</v>
      </c>
      <c r="AN3810" s="93">
        <f>IF(V3810=0,"",V3810/(1-AB3810-AM3810))</f>
      </c>
      <c r="AO3810" s="96">
        <v>1.2</v>
      </c>
      <c r="AP3810" s="93">
        <f>IF(BD!AJ3810="","",BD!AJ3810*BD!AO3810)</f>
      </c>
      <c r="AQ3810" s="91">
        <f>BD!AM3810/BD!AK3810-1</f>
        <v>0</v>
      </c>
      <c r="AR3810" s="91">
        <f>IF(BD!AN3810="","",IF(BD!AJ3810="","",BD!AN3810/BD!AJ3810-1))</f>
      </c>
      <c r="AS3810" s="91">
        <f>IF(BD!AN3810="","",IF(BD!AN3810&lt;BD!AL3810,"ABAIXO DA META","DENTRO DA META"))</f>
      </c>
      <c r="AT3810" s="91" t="str">
        <f>IF(BD!AJ3810="","EM ANÁLISE",IF(BD!AP3810&gt;=BD!AN3810,"GO", "NO GO"))</f>
        <v>EM ANÁLISE</v>
      </c>
      <c r="AU3810" s="97">
        <f>IF(AN3810="","",+BD!$AN3810-AJ3810)</f>
      </c>
      <c r="AV3810" s="98"/>
      <c r="AW3810" s="90">
        <f>BD!P3810*BD!AC3810</f>
        <v>0</v>
      </c>
      <c r="AX3810" s="90">
        <f>BD!V3810*BD!AC3810</f>
        <v>0</v>
      </c>
      <c r="AY3810" s="90">
        <f>IF(BD!AN3810="","",BD!AN3810*BD!AC3810)</f>
      </c>
      <c r="AZ3810" s="75" t="s">
        <v>123</v>
      </c>
      <c r="BA3810" s="75" t="s">
        <v>124</v>
      </c>
      <c r="BB3810" s="75">
        <v>1</v>
      </c>
      <c r="BC3810" s="75" t="s">
        <v>125</v>
      </c>
      <c r="BD3810" s="104"/>
      <c r="BE3810" s="104"/>
      <c r="BF3810" s="101"/>
      <c r="BG3810" s="101"/>
      <c r="BH3810" s="101"/>
      <c r="BI3810" s="101"/>
      <c r="BJ3810" s="101"/>
      <c r="BK3810" s="101"/>
      <c r="BL3810" s="101"/>
      <c r="BM3810" s="101"/>
      <c r="BN3810" s="101"/>
      <c r="BO3810" s="103"/>
      <c r="BP3810" s="101"/>
      <c r="BQ3810" s="101"/>
      <c r="BR3810" s="101"/>
      <c r="BS3810" s="101"/>
      <c r="BT3810" s="101"/>
      <c r="BU3810" s="101"/>
      <c r="BV3810" s="101"/>
      <c r="BW3810" s="101"/>
      <c r="BX3810" s="101"/>
      <c r="BY3810" s="101"/>
      <c r="BZ3810" s="101"/>
      <c r="CA3810" s="101"/>
      <c r="CB3810" s="101"/>
      <c r="CC3810" s="101"/>
      <c r="CD3810" s="101"/>
      <c r="CE3810" s="101"/>
      <c r="CF3810" s="101"/>
      <c r="CG3810" s="37" t="e">
        <f>VLOOKUP(Table_1[[#This Row],[EAN]],'[1]Planilha1'!$E:$R,13,0)</f>
        <v>#N/A</v>
      </c>
    </row>
    <row r="3811" ht="15" hidden="1">
      <c r="A3811" s="7"/>
      <c r="B3811" s="75" t="s">
        <v>2735</v>
      </c>
      <c r="C3811" s="75">
        <v>223196</v>
      </c>
      <c r="D3811" s="75"/>
      <c r="E3811" s="85">
        <v>7891008127409</v>
      </c>
      <c r="F3811" s="86" t="s">
        <v>4343</v>
      </c>
      <c r="G3811" s="75" t="s">
        <v>21</v>
      </c>
      <c r="H3811" s="75">
        <v>980</v>
      </c>
      <c r="I3811" s="87" t="s">
        <v>3069</v>
      </c>
      <c r="J3811" s="75" t="s">
        <v>3972</v>
      </c>
      <c r="K3811" s="88" t="s">
        <v>84</v>
      </c>
      <c r="L3811" s="88">
        <v>96</v>
      </c>
      <c r="M3811" s="88">
        <v>0</v>
      </c>
      <c r="N3811" s="75" t="s">
        <v>85</v>
      </c>
      <c r="O3811" s="75"/>
      <c r="P3811" s="106"/>
      <c r="Q3811" s="90">
        <f>(17/100+7.6/100+1.65/100)*P3811</f>
        <v>0</v>
      </c>
      <c r="R3811" s="104"/>
      <c r="S3811" s="104"/>
      <c r="T3811" s="104"/>
      <c r="U3811" s="104"/>
      <c r="V3811" s="90">
        <f>+P3811-Q3811+R3811+S3811+T3811+U3811</f>
        <v>0</v>
      </c>
      <c r="W3811" s="91">
        <f>(1.02/100)</f>
        <v>1.02E-2</v>
      </c>
      <c r="X3811" s="91">
        <v>4.8E-3</v>
      </c>
      <c r="Y3811" s="91">
        <v>0.17</v>
      </c>
      <c r="Z3811" s="91">
        <v>1.65E-2</v>
      </c>
      <c r="AA3811" s="91">
        <v>7.6E-2</v>
      </c>
      <c r="AB3811" s="91">
        <f>SUM(W3811:AA3811)</f>
        <v>0.2775</v>
      </c>
      <c r="AC3811" s="75">
        <v>12</v>
      </c>
      <c r="AD3811" s="92">
        <f>IF(AL3811="","",+AC3811*AL3811)</f>
      </c>
      <c r="AE3811" s="93">
        <f>IF(AL3811="","",+AL3811*AB3811)</f>
      </c>
      <c r="AF3811" s="92">
        <f>IF(AL3811="","",+AL3811-AE3811)</f>
      </c>
      <c r="AG3811" s="93">
        <f>+V3811</f>
        <v>0</v>
      </c>
      <c r="AH3811" s="92">
        <f>IF(AF3811="","",+AF3811-AG3811)</f>
      </c>
      <c r="AI3811" s="92">
        <f>IF(AH3811="","",+AH3811*AC3811)</f>
      </c>
      <c r="AJ3811" s="93"/>
      <c r="AK3811" s="94">
        <v>0.33</v>
      </c>
      <c r="AL3811" s="93">
        <f>IF(V3811=0,"",V3811/(1-AB3811-AK3811))</f>
      </c>
      <c r="AM3811" s="95">
        <v>0.33</v>
      </c>
      <c r="AN3811" s="93">
        <f>IF(V3811=0,"",V3811/(1-AB3811-AM3811))</f>
      </c>
      <c r="AO3811" s="96">
        <v>1.2</v>
      </c>
      <c r="AP3811" s="93">
        <f>IF(BD!AJ3811="","",BD!AJ3811*BD!AO3811)</f>
      </c>
      <c r="AQ3811" s="91">
        <f>BD!AM3811/BD!AK3811-1</f>
        <v>0</v>
      </c>
      <c r="AR3811" s="91">
        <f>IF(BD!AN3811="","",IF(BD!AJ3811="","",BD!AN3811/BD!AJ3811-1))</f>
      </c>
      <c r="AS3811" s="91">
        <f>IF(BD!AN3811="","",IF(BD!AN3811&lt;BD!AL3811,"ABAIXO DA META","DENTRO DA META"))</f>
      </c>
      <c r="AT3811" s="91" t="str">
        <f>IF(BD!AJ3811="","EM ANÁLISE",IF(BD!AP3811&gt;=BD!AN3811,"GO", "NO GO"))</f>
        <v>EM ANÁLISE</v>
      </c>
      <c r="AU3811" s="97">
        <f>IF(AN3811="","",+BD!$AN3811-AJ3811)</f>
      </c>
      <c r="AV3811" s="98"/>
      <c r="AW3811" s="90">
        <f>BD!P3811*BD!AC3811</f>
        <v>0</v>
      </c>
      <c r="AX3811" s="90">
        <f>BD!V3811*BD!AC3811</f>
        <v>0</v>
      </c>
      <c r="AY3811" s="90">
        <f>IF(BD!AN3811="","",BD!AN3811*BD!AC3811)</f>
      </c>
      <c r="AZ3811" s="75" t="s">
        <v>123</v>
      </c>
      <c r="BA3811" s="75" t="s">
        <v>124</v>
      </c>
      <c r="BB3811" s="75">
        <v>1</v>
      </c>
      <c r="BC3811" s="75" t="s">
        <v>125</v>
      </c>
      <c r="BD3811" s="104"/>
      <c r="BE3811" s="104"/>
      <c r="BF3811" s="101"/>
      <c r="BG3811" s="101"/>
      <c r="BH3811" s="101"/>
      <c r="BI3811" s="101"/>
      <c r="BJ3811" s="101"/>
      <c r="BK3811" s="101"/>
      <c r="BL3811" s="101"/>
      <c r="BM3811" s="101"/>
      <c r="BN3811" s="101"/>
      <c r="BO3811" s="103"/>
      <c r="BP3811" s="101"/>
      <c r="BQ3811" s="101"/>
      <c r="BR3811" s="101"/>
      <c r="BS3811" s="101"/>
      <c r="BT3811" s="101"/>
      <c r="BU3811" s="101"/>
      <c r="BV3811" s="101"/>
      <c r="BW3811" s="101"/>
      <c r="BX3811" s="101"/>
      <c r="BY3811" s="101"/>
      <c r="BZ3811" s="101"/>
      <c r="CA3811" s="101"/>
      <c r="CB3811" s="101"/>
      <c r="CC3811" s="101"/>
      <c r="CD3811" s="101"/>
      <c r="CE3811" s="101"/>
      <c r="CF3811" s="101"/>
      <c r="CG3811" s="37" t="e">
        <f>VLOOKUP(Table_1[[#This Row],[EAN]],'[1]Planilha1'!$E:$R,13,0)</f>
        <v>#N/A</v>
      </c>
    </row>
    <row r="3812" ht="15" hidden="1">
      <c r="A3812" s="7"/>
      <c r="B3812" s="75" t="s">
        <v>2735</v>
      </c>
      <c r="C3812" s="75">
        <v>223197</v>
      </c>
      <c r="D3812" s="75">
        <v>12312330</v>
      </c>
      <c r="E3812" s="85">
        <v>7891008123302</v>
      </c>
      <c r="F3812" s="86" t="s">
        <v>4344</v>
      </c>
      <c r="G3812" s="75" t="s">
        <v>21</v>
      </c>
      <c r="H3812" s="75">
        <v>980</v>
      </c>
      <c r="I3812" s="87" t="s">
        <v>3069</v>
      </c>
      <c r="J3812" s="75" t="s">
        <v>4172</v>
      </c>
      <c r="K3812" s="88" t="s">
        <v>84</v>
      </c>
      <c r="L3812" s="88">
        <v>96</v>
      </c>
      <c r="M3812" s="88">
        <v>0</v>
      </c>
      <c r="N3812" s="75" t="s">
        <v>85</v>
      </c>
      <c r="O3812" s="75" t="s">
        <v>122</v>
      </c>
      <c r="P3812" s="106">
        <v>4.751875</v>
      </c>
      <c r="Q3812" s="90">
        <f>(17/100+7.6/100+1.65/100)*P3812</f>
        <v>1.2473671875</v>
      </c>
      <c r="R3812" s="104"/>
      <c r="S3812" s="104"/>
      <c r="T3812" s="104"/>
      <c r="U3812" s="104"/>
      <c r="V3812" s="90">
        <f>+P3812-Q3812+R3812+S3812+T3812+U3812</f>
        <v>3.5045078125</v>
      </c>
      <c r="W3812" s="91">
        <f>(1.02/100)</f>
        <v>1.02E-2</v>
      </c>
      <c r="X3812" s="91">
        <v>4.8E-3</v>
      </c>
      <c r="Y3812" s="91">
        <v>0.17</v>
      </c>
      <c r="Z3812" s="91">
        <v>1.65E-2</v>
      </c>
      <c r="AA3812" s="91">
        <v>7.6E-2</v>
      </c>
      <c r="AB3812" s="91">
        <f>SUM(W3812:AA3812)</f>
        <v>0.2775</v>
      </c>
      <c r="AC3812" s="75">
        <v>12</v>
      </c>
      <c r="AD3812" s="92">
        <f>IF(AL3812="","",+AC3812*AL3812)</f>
        <v>107.1441878980892</v>
      </c>
      <c r="AE3812" s="93">
        <f>IF(AL3812="","",+AL3812*AB3812)</f>
        <v>2.477709345143313</v>
      </c>
      <c r="AF3812" s="92">
        <f>IF(AL3812="","",+AL3812-AE3812)</f>
        <v>6.450972979697453</v>
      </c>
      <c r="AG3812" s="93">
        <f>+V3812</f>
        <v>3.5045078125</v>
      </c>
      <c r="AH3812" s="92">
        <f>IF(AF3812="","",+AF3812-AG3812)</f>
        <v>2.946465167197453</v>
      </c>
      <c r="AI3812" s="92">
        <f>IF(AH3812="","",+AH3812*AC3812)</f>
        <v>35.35758200636944</v>
      </c>
      <c r="AJ3812" s="93">
        <v>7.2</v>
      </c>
      <c r="AK3812" s="94">
        <v>0.33</v>
      </c>
      <c r="AL3812" s="93">
        <f>IF(V3812=0,"",V3812/(1-AB3812-AK3812))</f>
        <v>8.928682324840766</v>
      </c>
      <c r="AM3812" s="95">
        <v>0.33</v>
      </c>
      <c r="AN3812" s="93">
        <f>IF(V3812=0,"",V3812/(1-AB3812-AM3812))</f>
        <v>8.928682324840766</v>
      </c>
      <c r="AO3812" s="96">
        <v>1.2</v>
      </c>
      <c r="AP3812" s="93">
        <f>IF(BD!AJ3812="","",BD!AJ3812*BD!AO3812)</f>
        <v>8.64</v>
      </c>
      <c r="AQ3812" s="91">
        <f>BD!AM3812/BD!AK3812-1</f>
        <v>0</v>
      </c>
      <c r="AR3812" s="91">
        <f>IF(BD!AN3812="","",IF(BD!AJ3812="","",BD!AN3812/BD!AJ3812-1))</f>
        <v>0.24009476733899526</v>
      </c>
      <c r="AS3812" s="91" t="str">
        <f>IF(BD!AN3812="","",IF(BD!AN3812&lt;BD!AL3812,"ABAIXO DA META","DENTRO DA META"))</f>
        <v>DENTRO DA META</v>
      </c>
      <c r="AT3812" s="91" t="str">
        <f>IF(BD!AJ3812="","EM ANÁLISE",IF(BD!AP3812&gt;=BD!AN3812,"GO", "NO GO"))</f>
        <v>NO GO</v>
      </c>
      <c r="AU3812" s="97">
        <f>IF(AN3812="","",+BD!$AN3812-AJ3812)</f>
        <v>1.728682324840766</v>
      </c>
      <c r="AV3812" s="98"/>
      <c r="AW3812" s="90">
        <f>BD!P3812*BD!AC3812</f>
        <v>57.0225</v>
      </c>
      <c r="AX3812" s="90">
        <f>BD!V3812*BD!AC3812</f>
        <v>42.05409375</v>
      </c>
      <c r="AY3812" s="90">
        <f>IF(BD!AN3812="","",BD!AN3812*BD!AC3812)</f>
        <v>107.1441878980892</v>
      </c>
      <c r="AZ3812" s="75" t="s">
        <v>5272</v>
      </c>
      <c r="BA3812" s="75" t="s">
        <v>124</v>
      </c>
      <c r="BB3812" s="75">
        <v>1</v>
      </c>
      <c r="BC3812" s="75" t="s">
        <v>125</v>
      </c>
      <c r="BD3812" s="99" t="s">
        <v>5257</v>
      </c>
      <c r="BE3812" s="100" t="s">
        <v>4</v>
      </c>
      <c r="BF3812" s="100" t="s">
        <v>4</v>
      </c>
      <c r="BG3812" s="99" t="s">
        <v>5258</v>
      </c>
      <c r="BH3812" s="101"/>
      <c r="BI3812" s="101"/>
      <c r="BJ3812" s="101"/>
      <c r="BK3812" s="101"/>
      <c r="BL3812" s="101"/>
      <c r="BM3812" s="101"/>
      <c r="BN3812" s="101"/>
      <c r="BO3812" s="103"/>
      <c r="BP3812" s="99">
        <v>140.622</v>
      </c>
      <c r="BQ3812" s="99">
        <v>121</v>
      </c>
      <c r="BR3812" s="101"/>
      <c r="BS3812" s="99" t="s">
        <v>5260</v>
      </c>
      <c r="BT3812" s="99" t="s">
        <v>5261</v>
      </c>
      <c r="BU3812" s="99">
        <v>5102</v>
      </c>
      <c r="BV3812" s="99"/>
      <c r="BW3812" s="99"/>
      <c r="BX3812" s="99"/>
      <c r="BY3812" s="99"/>
      <c r="BZ3812" s="99"/>
      <c r="CA3812" s="99"/>
      <c r="CB3812" s="99"/>
      <c r="CC3812" s="99">
        <v>102</v>
      </c>
      <c r="CD3812" s="99">
        <v>8</v>
      </c>
      <c r="CE3812" s="99">
        <v>8</v>
      </c>
      <c r="CF3812" s="99"/>
      <c r="CG3812" s="37" t="e">
        <f>VLOOKUP(Table_1[[#This Row],[EAN]],'[1]Planilha1'!$E:$R,13,0)</f>
        <v>#N/A</v>
      </c>
    </row>
    <row r="3813" ht="15" hidden="1">
      <c r="A3813" s="7"/>
      <c r="B3813" s="75" t="s">
        <v>2735</v>
      </c>
      <c r="C3813" s="75">
        <v>223198</v>
      </c>
      <c r="D3813" s="75"/>
      <c r="E3813" s="85">
        <v>7891008151275</v>
      </c>
      <c r="F3813" s="86" t="s">
        <v>4345</v>
      </c>
      <c r="G3813" s="75" t="s">
        <v>21</v>
      </c>
      <c r="H3813" s="75">
        <v>980</v>
      </c>
      <c r="I3813" s="87" t="s">
        <v>3069</v>
      </c>
      <c r="J3813" s="75" t="s">
        <v>3972</v>
      </c>
      <c r="K3813" s="88" t="s">
        <v>84</v>
      </c>
      <c r="L3813" s="88">
        <v>96</v>
      </c>
      <c r="M3813" s="88">
        <v>0</v>
      </c>
      <c r="N3813" s="75" t="s">
        <v>85</v>
      </c>
      <c r="O3813" s="75"/>
      <c r="P3813" s="106"/>
      <c r="Q3813" s="90">
        <f>(17/100+7.6/100+1.65/100)*P3813</f>
        <v>0</v>
      </c>
      <c r="R3813" s="104"/>
      <c r="S3813" s="104"/>
      <c r="T3813" s="104"/>
      <c r="U3813" s="104"/>
      <c r="V3813" s="90">
        <f>+P3813-Q3813+R3813+S3813+T3813+U3813</f>
        <v>0</v>
      </c>
      <c r="W3813" s="91">
        <f>(1.02/100)</f>
        <v>1.02E-2</v>
      </c>
      <c r="X3813" s="91">
        <v>4.8E-3</v>
      </c>
      <c r="Y3813" s="91">
        <v>0.17</v>
      </c>
      <c r="Z3813" s="91">
        <v>1.65E-2</v>
      </c>
      <c r="AA3813" s="91">
        <v>7.6E-2</v>
      </c>
      <c r="AB3813" s="91">
        <f>SUM(W3813:AA3813)</f>
        <v>0.2775</v>
      </c>
      <c r="AC3813" s="75">
        <v>12</v>
      </c>
      <c r="AD3813" s="92">
        <f>IF(AL3813="","",+AC3813*AL3813)</f>
      </c>
      <c r="AE3813" s="93">
        <f>IF(AL3813="","",+AL3813*AB3813)</f>
      </c>
      <c r="AF3813" s="92">
        <f>IF(AL3813="","",+AL3813-AE3813)</f>
      </c>
      <c r="AG3813" s="93">
        <f>+V3813</f>
        <v>0</v>
      </c>
      <c r="AH3813" s="92">
        <f>IF(AF3813="","",+AF3813-AG3813)</f>
      </c>
      <c r="AI3813" s="92">
        <f>IF(AH3813="","",+AH3813*AC3813)</f>
      </c>
      <c r="AJ3813" s="93"/>
      <c r="AK3813" s="94">
        <v>0.33</v>
      </c>
      <c r="AL3813" s="93">
        <f>IF(V3813=0,"",V3813/(1-AB3813-AK3813))</f>
      </c>
      <c r="AM3813" s="95">
        <v>0.33</v>
      </c>
      <c r="AN3813" s="93">
        <f>IF(V3813=0,"",V3813/(1-AB3813-AM3813))</f>
      </c>
      <c r="AO3813" s="96">
        <v>1.2</v>
      </c>
      <c r="AP3813" s="93">
        <f>IF(BD!AJ3813="","",BD!AJ3813*BD!AO3813)</f>
      </c>
      <c r="AQ3813" s="91">
        <f>BD!AM3813/BD!AK3813-1</f>
        <v>0</v>
      </c>
      <c r="AR3813" s="91">
        <f>IF(BD!AN3813="","",IF(BD!AJ3813="","",BD!AN3813/BD!AJ3813-1))</f>
      </c>
      <c r="AS3813" s="91">
        <f>IF(BD!AN3813="","",IF(BD!AN3813&lt;BD!AL3813,"ABAIXO DA META","DENTRO DA META"))</f>
      </c>
      <c r="AT3813" s="91" t="str">
        <f>IF(BD!AJ3813="","EM ANÁLISE",IF(BD!AP3813&gt;=BD!AN3813,"GO", "NO GO"))</f>
        <v>EM ANÁLISE</v>
      </c>
      <c r="AU3813" s="97">
        <f>IF(AN3813="","",+BD!$AN3813-AJ3813)</f>
      </c>
      <c r="AV3813" s="98"/>
      <c r="AW3813" s="90">
        <f>BD!P3813*BD!AC3813</f>
        <v>0</v>
      </c>
      <c r="AX3813" s="90">
        <f>BD!V3813*BD!AC3813</f>
        <v>0</v>
      </c>
      <c r="AY3813" s="90">
        <f>IF(BD!AN3813="","",BD!AN3813*BD!AC3813)</f>
      </c>
      <c r="AZ3813" s="75" t="s">
        <v>123</v>
      </c>
      <c r="BA3813" s="75" t="s">
        <v>124</v>
      </c>
      <c r="BB3813" s="75">
        <v>1</v>
      </c>
      <c r="BC3813" s="75" t="s">
        <v>125</v>
      </c>
      <c r="BD3813" s="104"/>
      <c r="BE3813" s="104"/>
      <c r="BF3813" s="101"/>
      <c r="BG3813" s="101"/>
      <c r="BH3813" s="101"/>
      <c r="BI3813" s="101"/>
      <c r="BJ3813" s="101"/>
      <c r="BK3813" s="101"/>
      <c r="BL3813" s="101"/>
      <c r="BM3813" s="101"/>
      <c r="BN3813" s="101"/>
      <c r="BO3813" s="103"/>
      <c r="BP3813" s="101"/>
      <c r="BQ3813" s="101"/>
      <c r="BR3813" s="101"/>
      <c r="BS3813" s="101"/>
      <c r="BT3813" s="101"/>
      <c r="BU3813" s="101"/>
      <c r="BV3813" s="101"/>
      <c r="BW3813" s="101"/>
      <c r="BX3813" s="101"/>
      <c r="BY3813" s="101"/>
      <c r="BZ3813" s="101"/>
      <c r="CA3813" s="101"/>
      <c r="CB3813" s="101"/>
      <c r="CC3813" s="101"/>
      <c r="CD3813" s="101"/>
      <c r="CE3813" s="101"/>
      <c r="CF3813" s="101"/>
      <c r="CG3813" s="37" t="e">
        <f>VLOOKUP(Table_1[[#This Row],[EAN]],'[1]Planilha1'!$E:$R,13,0)</f>
        <v>#N/A</v>
      </c>
    </row>
    <row r="3814" ht="15" hidden="1">
      <c r="A3814" s="7"/>
      <c r="B3814" s="75" t="s">
        <v>2735</v>
      </c>
      <c r="C3814" s="75">
        <v>223199</v>
      </c>
      <c r="D3814" s="75"/>
      <c r="E3814" s="85">
        <v>7891008137378</v>
      </c>
      <c r="F3814" s="86" t="s">
        <v>4346</v>
      </c>
      <c r="G3814" s="75" t="s">
        <v>21</v>
      </c>
      <c r="H3814" s="75">
        <v>980</v>
      </c>
      <c r="I3814" s="87" t="s">
        <v>3069</v>
      </c>
      <c r="J3814" s="75" t="s">
        <v>4172</v>
      </c>
      <c r="K3814" s="88" t="s">
        <v>84</v>
      </c>
      <c r="L3814" s="88">
        <v>120</v>
      </c>
      <c r="M3814" s="88">
        <v>0</v>
      </c>
      <c r="N3814" s="75" t="s">
        <v>85</v>
      </c>
      <c r="O3814" s="75"/>
      <c r="P3814" s="106"/>
      <c r="Q3814" s="90">
        <f>(17/100+7.6/100+1.65/100)*P3814</f>
        <v>0</v>
      </c>
      <c r="R3814" s="104"/>
      <c r="S3814" s="104"/>
      <c r="T3814" s="104"/>
      <c r="U3814" s="104"/>
      <c r="V3814" s="90">
        <f>+P3814-Q3814+R3814+S3814+T3814+U3814</f>
        <v>0</v>
      </c>
      <c r="W3814" s="91">
        <f>(1.02/100)</f>
        <v>1.02E-2</v>
      </c>
      <c r="X3814" s="91">
        <v>4.8E-3</v>
      </c>
      <c r="Y3814" s="91">
        <v>0.17</v>
      </c>
      <c r="Z3814" s="91">
        <v>1.65E-2</v>
      </c>
      <c r="AA3814" s="91">
        <v>7.6E-2</v>
      </c>
      <c r="AB3814" s="91">
        <f>SUM(W3814:AA3814)</f>
        <v>0.2775</v>
      </c>
      <c r="AC3814" s="75">
        <v>12</v>
      </c>
      <c r="AD3814" s="92">
        <f>IF(AL3814="","",+AC3814*AL3814)</f>
      </c>
      <c r="AE3814" s="93">
        <f>IF(AL3814="","",+AL3814*AB3814)</f>
      </c>
      <c r="AF3814" s="92">
        <f>IF(AL3814="","",+AL3814-AE3814)</f>
      </c>
      <c r="AG3814" s="93">
        <f>+V3814</f>
        <v>0</v>
      </c>
      <c r="AH3814" s="92">
        <f>IF(AF3814="","",+AF3814-AG3814)</f>
      </c>
      <c r="AI3814" s="92">
        <f>IF(AH3814="","",+AH3814*AC3814)</f>
      </c>
      <c r="AJ3814" s="93"/>
      <c r="AK3814" s="94">
        <v>0.33</v>
      </c>
      <c r="AL3814" s="93">
        <f>IF(V3814=0,"",V3814/(1-AB3814-AK3814))</f>
      </c>
      <c r="AM3814" s="95">
        <v>0.33</v>
      </c>
      <c r="AN3814" s="93">
        <f>IF(V3814=0,"",V3814/(1-AB3814-AM3814))</f>
      </c>
      <c r="AO3814" s="96">
        <v>1.2</v>
      </c>
      <c r="AP3814" s="93">
        <f>IF(BD!AJ3814="","",BD!AJ3814*BD!AO3814)</f>
      </c>
      <c r="AQ3814" s="91">
        <f>BD!AM3814/BD!AK3814-1</f>
        <v>0</v>
      </c>
      <c r="AR3814" s="91">
        <f>IF(BD!AN3814="","",IF(BD!AJ3814="","",BD!AN3814/BD!AJ3814-1))</f>
      </c>
      <c r="AS3814" s="91">
        <f>IF(BD!AN3814="","",IF(BD!AN3814&lt;BD!AL3814,"ABAIXO DA META","DENTRO DA META"))</f>
      </c>
      <c r="AT3814" s="91" t="str">
        <f>IF(BD!AJ3814="","EM ANÁLISE",IF(BD!AP3814&gt;=BD!AN3814,"GO", "NO GO"))</f>
        <v>EM ANÁLISE</v>
      </c>
      <c r="AU3814" s="97">
        <f>IF(AN3814="","",+BD!$AN3814-AJ3814)</f>
      </c>
      <c r="AV3814" s="98"/>
      <c r="AW3814" s="90">
        <f>BD!P3814*BD!AC3814</f>
        <v>0</v>
      </c>
      <c r="AX3814" s="90">
        <f>BD!V3814*BD!AC3814</f>
        <v>0</v>
      </c>
      <c r="AY3814" s="90">
        <f>IF(BD!AN3814="","",BD!AN3814*BD!AC3814)</f>
      </c>
      <c r="AZ3814" s="75" t="s">
        <v>123</v>
      </c>
      <c r="BA3814" s="75" t="s">
        <v>124</v>
      </c>
      <c r="BB3814" s="75">
        <v>1</v>
      </c>
      <c r="BC3814" s="75" t="s">
        <v>125</v>
      </c>
      <c r="BD3814" s="104"/>
      <c r="BE3814" s="104"/>
      <c r="BF3814" s="101"/>
      <c r="BG3814" s="101"/>
      <c r="BH3814" s="101"/>
      <c r="BI3814" s="101"/>
      <c r="BJ3814" s="101"/>
      <c r="BK3814" s="101"/>
      <c r="BL3814" s="101"/>
      <c r="BM3814" s="101"/>
      <c r="BN3814" s="101"/>
      <c r="BO3814" s="103"/>
      <c r="BP3814" s="101"/>
      <c r="BQ3814" s="101"/>
      <c r="BR3814" s="101"/>
      <c r="BS3814" s="101"/>
      <c r="BT3814" s="101"/>
      <c r="BU3814" s="101"/>
      <c r="BV3814" s="101"/>
      <c r="BW3814" s="101"/>
      <c r="BX3814" s="101"/>
      <c r="BY3814" s="101"/>
      <c r="BZ3814" s="101"/>
      <c r="CA3814" s="101"/>
      <c r="CB3814" s="101"/>
      <c r="CC3814" s="101"/>
      <c r="CD3814" s="101"/>
      <c r="CE3814" s="101"/>
      <c r="CF3814" s="101"/>
      <c r="CG3814" s="37" t="e">
        <f>VLOOKUP(Table_1[[#This Row],[EAN]],'[1]Planilha1'!$E:$R,13,0)</f>
        <v>#N/A</v>
      </c>
    </row>
    <row r="3815" ht="15" hidden="1">
      <c r="A3815" s="7"/>
      <c r="B3815" s="75" t="s">
        <v>2735</v>
      </c>
      <c r="C3815" s="75">
        <v>223200</v>
      </c>
      <c r="D3815" s="75"/>
      <c r="E3815" s="85">
        <v>7891008137361</v>
      </c>
      <c r="F3815" s="86" t="s">
        <v>4347</v>
      </c>
      <c r="G3815" s="75" t="s">
        <v>21</v>
      </c>
      <c r="H3815" s="75">
        <v>980</v>
      </c>
      <c r="I3815" s="87" t="s">
        <v>3069</v>
      </c>
      <c r="J3815" s="75" t="s">
        <v>4172</v>
      </c>
      <c r="K3815" s="88" t="s">
        <v>84</v>
      </c>
      <c r="L3815" s="88">
        <v>120</v>
      </c>
      <c r="M3815" s="88">
        <v>0</v>
      </c>
      <c r="N3815" s="75" t="s">
        <v>85</v>
      </c>
      <c r="O3815" s="75"/>
      <c r="P3815" s="106"/>
      <c r="Q3815" s="90">
        <f>(17/100+7.6/100+1.65/100)*P3815</f>
        <v>0</v>
      </c>
      <c r="R3815" s="104"/>
      <c r="S3815" s="104"/>
      <c r="T3815" s="104"/>
      <c r="U3815" s="104"/>
      <c r="V3815" s="90">
        <f>+P3815-Q3815+R3815+S3815+T3815+U3815</f>
        <v>0</v>
      </c>
      <c r="W3815" s="91">
        <f>(1.02/100)</f>
        <v>1.02E-2</v>
      </c>
      <c r="X3815" s="91">
        <v>4.8E-3</v>
      </c>
      <c r="Y3815" s="91">
        <v>0.17</v>
      </c>
      <c r="Z3815" s="91">
        <v>1.65E-2</v>
      </c>
      <c r="AA3815" s="91">
        <v>7.6E-2</v>
      </c>
      <c r="AB3815" s="91">
        <f>SUM(W3815:AA3815)</f>
        <v>0.2775</v>
      </c>
      <c r="AC3815" s="75">
        <v>12</v>
      </c>
      <c r="AD3815" s="92">
        <f>IF(AL3815="","",+AC3815*AL3815)</f>
      </c>
      <c r="AE3815" s="93">
        <f>IF(AL3815="","",+AL3815*AB3815)</f>
      </c>
      <c r="AF3815" s="92">
        <f>IF(AL3815="","",+AL3815-AE3815)</f>
      </c>
      <c r="AG3815" s="93">
        <f>+V3815</f>
        <v>0</v>
      </c>
      <c r="AH3815" s="92">
        <f>IF(AF3815="","",+AF3815-AG3815)</f>
      </c>
      <c r="AI3815" s="92">
        <f>IF(AH3815="","",+AH3815*AC3815)</f>
      </c>
      <c r="AJ3815" s="93"/>
      <c r="AK3815" s="94">
        <v>0.33</v>
      </c>
      <c r="AL3815" s="93">
        <f>IF(V3815=0,"",V3815/(1-AB3815-AK3815))</f>
      </c>
      <c r="AM3815" s="95">
        <v>0.33</v>
      </c>
      <c r="AN3815" s="93">
        <f>IF(V3815=0,"",V3815/(1-AB3815-AM3815))</f>
      </c>
      <c r="AO3815" s="96">
        <v>1.2</v>
      </c>
      <c r="AP3815" s="93">
        <f>IF(BD!AJ3815="","",BD!AJ3815*BD!AO3815)</f>
      </c>
      <c r="AQ3815" s="91">
        <f>BD!AM3815/BD!AK3815-1</f>
        <v>0</v>
      </c>
      <c r="AR3815" s="91">
        <f>IF(BD!AN3815="","",IF(BD!AJ3815="","",BD!AN3815/BD!AJ3815-1))</f>
      </c>
      <c r="AS3815" s="91">
        <f>IF(BD!AN3815="","",IF(BD!AN3815&lt;BD!AL3815,"ABAIXO DA META","DENTRO DA META"))</f>
      </c>
      <c r="AT3815" s="91" t="str">
        <f>IF(BD!AJ3815="","EM ANÁLISE",IF(BD!AP3815&gt;=BD!AN3815,"GO", "NO GO"))</f>
        <v>EM ANÁLISE</v>
      </c>
      <c r="AU3815" s="97">
        <f>IF(AN3815="","",+BD!$AN3815-AJ3815)</f>
      </c>
      <c r="AV3815" s="98"/>
      <c r="AW3815" s="90">
        <f>BD!P3815*BD!AC3815</f>
        <v>0</v>
      </c>
      <c r="AX3815" s="90">
        <f>BD!V3815*BD!AC3815</f>
        <v>0</v>
      </c>
      <c r="AY3815" s="90">
        <f>IF(BD!AN3815="","",BD!AN3815*BD!AC3815)</f>
      </c>
      <c r="AZ3815" s="75" t="s">
        <v>123</v>
      </c>
      <c r="BA3815" s="75" t="s">
        <v>124</v>
      </c>
      <c r="BB3815" s="75">
        <v>1</v>
      </c>
      <c r="BC3815" s="75" t="s">
        <v>125</v>
      </c>
      <c r="BD3815" s="104"/>
      <c r="BE3815" s="104"/>
      <c r="BF3815" s="101"/>
      <c r="BG3815" s="101"/>
      <c r="BH3815" s="101"/>
      <c r="BI3815" s="101"/>
      <c r="BJ3815" s="101"/>
      <c r="BK3815" s="101"/>
      <c r="BL3815" s="101"/>
      <c r="BM3815" s="101"/>
      <c r="BN3815" s="101"/>
      <c r="BO3815" s="103"/>
      <c r="BP3815" s="101"/>
      <c r="BQ3815" s="101"/>
      <c r="BR3815" s="101"/>
      <c r="BS3815" s="101"/>
      <c r="BT3815" s="101"/>
      <c r="BU3815" s="101"/>
      <c r="BV3815" s="101"/>
      <c r="BW3815" s="101"/>
      <c r="BX3815" s="101"/>
      <c r="BY3815" s="101"/>
      <c r="BZ3815" s="101"/>
      <c r="CA3815" s="101"/>
      <c r="CB3815" s="101"/>
      <c r="CC3815" s="101"/>
      <c r="CD3815" s="101"/>
      <c r="CE3815" s="101"/>
      <c r="CF3815" s="101"/>
      <c r="CG3815" s="37" t="e">
        <f>VLOOKUP(Table_1[[#This Row],[EAN]],'[1]Planilha1'!$E:$R,13,0)</f>
        <v>#N/A</v>
      </c>
    </row>
    <row r="3816" ht="15" hidden="1">
      <c r="A3816" s="7"/>
      <c r="B3816" s="75" t="s">
        <v>2735</v>
      </c>
      <c r="C3816" s="75">
        <v>223201</v>
      </c>
      <c r="D3816" s="75">
        <v>12393735</v>
      </c>
      <c r="E3816" s="85">
        <v>7891008137354</v>
      </c>
      <c r="F3816" s="86" t="s">
        <v>4348</v>
      </c>
      <c r="G3816" s="75" t="s">
        <v>21</v>
      </c>
      <c r="H3816" s="75">
        <v>980</v>
      </c>
      <c r="I3816" s="87" t="s">
        <v>3069</v>
      </c>
      <c r="J3816" s="75" t="s">
        <v>4172</v>
      </c>
      <c r="K3816" s="88" t="s">
        <v>84</v>
      </c>
      <c r="L3816" s="88">
        <v>120</v>
      </c>
      <c r="M3816" s="88">
        <v>0</v>
      </c>
      <c r="N3816" s="75" t="s">
        <v>85</v>
      </c>
      <c r="O3816" s="75" t="s">
        <v>122</v>
      </c>
      <c r="P3816" s="106">
        <v>4.746166666666666</v>
      </c>
      <c r="Q3816" s="90">
        <f>(17/100+7.6/100+1.65/100)*P3816</f>
        <v>1.24586875</v>
      </c>
      <c r="R3816" s="104"/>
      <c r="S3816" s="104"/>
      <c r="T3816" s="104"/>
      <c r="U3816" s="104"/>
      <c r="V3816" s="90">
        <f>+P3816-Q3816+R3816+S3816+T3816+U3816</f>
        <v>3.5002979166666663</v>
      </c>
      <c r="W3816" s="91">
        <f>(1.02/100)</f>
        <v>1.02E-2</v>
      </c>
      <c r="X3816" s="91">
        <v>4.8E-3</v>
      </c>
      <c r="Y3816" s="91">
        <v>0.17</v>
      </c>
      <c r="Z3816" s="91">
        <v>1.65E-2</v>
      </c>
      <c r="AA3816" s="91">
        <v>7.6E-2</v>
      </c>
      <c r="AB3816" s="91">
        <f>SUM(W3816:AA3816)</f>
        <v>0.2775</v>
      </c>
      <c r="AC3816" s="75">
        <v>12</v>
      </c>
      <c r="AD3816" s="92">
        <f>IF(AL3816="","",+AC3816*AL3816)</f>
        <v>107.0154777070064</v>
      </c>
      <c r="AE3816" s="93">
        <f>IF(AL3816="","",+AL3816*AB3816)</f>
        <v>2.474732921974523</v>
      </c>
      <c r="AF3816" s="92">
        <f>IF(AL3816="","",+AL3816-AE3816)</f>
        <v>6.443223553609343</v>
      </c>
      <c r="AG3816" s="93">
        <f>+V3816</f>
        <v>3.5002979166666663</v>
      </c>
      <c r="AH3816" s="92">
        <f>IF(AF3816="","",+AF3816-AG3816)</f>
        <v>2.9429256369426766</v>
      </c>
      <c r="AI3816" s="92">
        <f>IF(AH3816="","",+AH3816*AC3816)</f>
        <v>35.31510764331212</v>
      </c>
      <c r="AJ3816" s="93">
        <v>7.2</v>
      </c>
      <c r="AK3816" s="94">
        <v>0.33</v>
      </c>
      <c r="AL3816" s="93">
        <f>IF(V3816=0,"",V3816/(1-AB3816-AK3816))</f>
        <v>8.917956475583866</v>
      </c>
      <c r="AM3816" s="95">
        <v>0.33</v>
      </c>
      <c r="AN3816" s="93">
        <f>IF(V3816=0,"",V3816/(1-AB3816-AM3816))</f>
        <v>8.917956475583866</v>
      </c>
      <c r="AO3816" s="96">
        <v>1.2</v>
      </c>
      <c r="AP3816" s="93">
        <f>IF(BD!AJ3816="","",BD!AJ3816*BD!AO3816)</f>
        <v>8.64</v>
      </c>
      <c r="AQ3816" s="91">
        <f>BD!AM3816/BD!AK3816-1</f>
        <v>0</v>
      </c>
      <c r="AR3816" s="91">
        <f>IF(BD!AN3816="","",IF(BD!AJ3816="","",BD!AN3816/BD!AJ3816-1))</f>
        <v>0.23860506605331477</v>
      </c>
      <c r="AS3816" s="91" t="str">
        <f>IF(BD!AN3816="","",IF(BD!AN3816&lt;BD!AL3816,"ABAIXO DA META","DENTRO DA META"))</f>
        <v>DENTRO DA META</v>
      </c>
      <c r="AT3816" s="91" t="str">
        <f>IF(BD!AJ3816="","EM ANÁLISE",IF(BD!AP3816&gt;=BD!AN3816,"GO", "NO GO"))</f>
        <v>NO GO</v>
      </c>
      <c r="AU3816" s="97">
        <f>IF(AN3816="","",+BD!$AN3816-AJ3816)</f>
        <v>1.7179564755838657</v>
      </c>
      <c r="AV3816" s="98"/>
      <c r="AW3816" s="90">
        <f>BD!P3816*BD!AC3816</f>
        <v>56.95399999999999</v>
      </c>
      <c r="AX3816" s="90">
        <f>BD!V3816*BD!AC3816</f>
        <v>42.003575</v>
      </c>
      <c r="AY3816" s="90">
        <f>IF(BD!AN3816="","",BD!AN3816*BD!AC3816)</f>
        <v>107.0154777070064</v>
      </c>
      <c r="AZ3816" s="75" t="s">
        <v>5272</v>
      </c>
      <c r="BA3816" s="75" t="s">
        <v>124</v>
      </c>
      <c r="BB3816" s="75">
        <v>1</v>
      </c>
      <c r="BC3816" s="75" t="s">
        <v>125</v>
      </c>
      <c r="BD3816" s="99" t="s">
        <v>5257</v>
      </c>
      <c r="BE3816" s="100" t="s">
        <v>4</v>
      </c>
      <c r="BF3816" s="100" t="s">
        <v>4</v>
      </c>
      <c r="BG3816" s="99" t="s">
        <v>5258</v>
      </c>
      <c r="BH3816" s="101"/>
      <c r="BI3816" s="101"/>
      <c r="BJ3816" s="101"/>
      <c r="BK3816" s="101"/>
      <c r="BL3816" s="101"/>
      <c r="BM3816" s="101"/>
      <c r="BN3816" s="101"/>
      <c r="BO3816" s="103"/>
      <c r="BP3816" s="99">
        <v>140.622</v>
      </c>
      <c r="BQ3816" s="99">
        <v>121</v>
      </c>
      <c r="BR3816" s="101"/>
      <c r="BS3816" s="99" t="s">
        <v>5260</v>
      </c>
      <c r="BT3816" s="99" t="s">
        <v>5261</v>
      </c>
      <c r="BU3816" s="99">
        <v>5102</v>
      </c>
      <c r="BV3816" s="99"/>
      <c r="BW3816" s="99"/>
      <c r="BX3816" s="99"/>
      <c r="BY3816" s="99"/>
      <c r="BZ3816" s="99"/>
      <c r="CA3816" s="99"/>
      <c r="CB3816" s="99"/>
      <c r="CC3816" s="99">
        <v>102</v>
      </c>
      <c r="CD3816" s="99">
        <v>8</v>
      </c>
      <c r="CE3816" s="99">
        <v>8</v>
      </c>
      <c r="CF3816" s="99"/>
      <c r="CG3816" s="37" t="e">
        <f>VLOOKUP(Table_1[[#This Row],[EAN]],'[1]Planilha1'!$E:$R,13,0)</f>
        <v>#N/A</v>
      </c>
    </row>
    <row r="3817" ht="15" hidden="1">
      <c r="A3817" s="7"/>
      <c r="B3817" s="75" t="s">
        <v>2735</v>
      </c>
      <c r="C3817" s="75">
        <v>223202</v>
      </c>
      <c r="D3817" s="75">
        <v>12311892</v>
      </c>
      <c r="E3817" s="85">
        <v>7891008118926</v>
      </c>
      <c r="F3817" s="86" t="s">
        <v>4349</v>
      </c>
      <c r="G3817" s="75" t="s">
        <v>21</v>
      </c>
      <c r="H3817" s="75">
        <v>980</v>
      </c>
      <c r="I3817" s="87" t="s">
        <v>3069</v>
      </c>
      <c r="J3817" s="75" t="s">
        <v>4172</v>
      </c>
      <c r="K3817" s="88" t="s">
        <v>84</v>
      </c>
      <c r="L3817" s="88">
        <v>96</v>
      </c>
      <c r="M3817" s="88">
        <v>0</v>
      </c>
      <c r="N3817" s="75" t="s">
        <v>85</v>
      </c>
      <c r="O3817" s="75" t="s">
        <v>122</v>
      </c>
      <c r="P3817" s="106">
        <v>4.751875</v>
      </c>
      <c r="Q3817" s="90">
        <f>(17/100+7.6/100+1.65/100)*P3817</f>
        <v>1.2473671875</v>
      </c>
      <c r="R3817" s="104"/>
      <c r="S3817" s="104"/>
      <c r="T3817" s="104"/>
      <c r="U3817" s="104"/>
      <c r="V3817" s="90">
        <f>+P3817-Q3817+R3817+S3817+T3817+U3817</f>
        <v>3.5045078125</v>
      </c>
      <c r="W3817" s="91">
        <f>(1.02/100)</f>
        <v>1.02E-2</v>
      </c>
      <c r="X3817" s="91">
        <v>4.8E-3</v>
      </c>
      <c r="Y3817" s="91">
        <v>0.17</v>
      </c>
      <c r="Z3817" s="91">
        <v>1.65E-2</v>
      </c>
      <c r="AA3817" s="91">
        <v>7.6E-2</v>
      </c>
      <c r="AB3817" s="91">
        <f>SUM(W3817:AA3817)</f>
        <v>0.2775</v>
      </c>
      <c r="AC3817" s="75">
        <v>12</v>
      </c>
      <c r="AD3817" s="92">
        <f>IF(AL3817="","",+AC3817*AL3817)</f>
        <v>107.1441878980892</v>
      </c>
      <c r="AE3817" s="93">
        <f>IF(AL3817="","",+AL3817*AB3817)</f>
        <v>2.477709345143313</v>
      </c>
      <c r="AF3817" s="92">
        <f>IF(AL3817="","",+AL3817-AE3817)</f>
        <v>6.450972979697453</v>
      </c>
      <c r="AG3817" s="93">
        <f>+V3817</f>
        <v>3.5045078125</v>
      </c>
      <c r="AH3817" s="92">
        <f>IF(AF3817="","",+AF3817-AG3817)</f>
        <v>2.946465167197453</v>
      </c>
      <c r="AI3817" s="92">
        <f>IF(AH3817="","",+AH3817*AC3817)</f>
        <v>35.35758200636944</v>
      </c>
      <c r="AJ3817" s="93">
        <v>7.2</v>
      </c>
      <c r="AK3817" s="94">
        <v>0.33</v>
      </c>
      <c r="AL3817" s="93">
        <f>IF(V3817=0,"",V3817/(1-AB3817-AK3817))</f>
        <v>8.928682324840766</v>
      </c>
      <c r="AM3817" s="95">
        <v>0.33</v>
      </c>
      <c r="AN3817" s="93">
        <f>IF(V3817=0,"",V3817/(1-AB3817-AM3817))</f>
        <v>8.928682324840766</v>
      </c>
      <c r="AO3817" s="96">
        <v>1.2</v>
      </c>
      <c r="AP3817" s="93">
        <f>IF(BD!AJ3817="","",BD!AJ3817*BD!AO3817)</f>
        <v>8.64</v>
      </c>
      <c r="AQ3817" s="91">
        <f>BD!AM3817/BD!AK3817-1</f>
        <v>0</v>
      </c>
      <c r="AR3817" s="91">
        <f>IF(BD!AN3817="","",IF(BD!AJ3817="","",BD!AN3817/BD!AJ3817-1))</f>
        <v>0.24009476733899526</v>
      </c>
      <c r="AS3817" s="91" t="str">
        <f>IF(BD!AN3817="","",IF(BD!AN3817&lt;BD!AL3817,"ABAIXO DA META","DENTRO DA META"))</f>
        <v>DENTRO DA META</v>
      </c>
      <c r="AT3817" s="91" t="str">
        <f>IF(BD!AJ3817="","EM ANÁLISE",IF(BD!AP3817&gt;=BD!AN3817,"GO", "NO GO"))</f>
        <v>NO GO</v>
      </c>
      <c r="AU3817" s="97">
        <f>IF(AN3817="","",+BD!$AN3817-AJ3817)</f>
        <v>1.728682324840766</v>
      </c>
      <c r="AV3817" s="98"/>
      <c r="AW3817" s="90">
        <f>BD!P3817*BD!AC3817</f>
        <v>57.0225</v>
      </c>
      <c r="AX3817" s="90">
        <f>BD!V3817*BD!AC3817</f>
        <v>42.05409375</v>
      </c>
      <c r="AY3817" s="90">
        <f>IF(BD!AN3817="","",BD!AN3817*BD!AC3817)</f>
        <v>107.1441878980892</v>
      </c>
      <c r="AZ3817" s="75" t="s">
        <v>5272</v>
      </c>
      <c r="BA3817" s="75" t="s">
        <v>124</v>
      </c>
      <c r="BB3817" s="75">
        <v>1</v>
      </c>
      <c r="BC3817" s="75" t="s">
        <v>125</v>
      </c>
      <c r="BD3817" s="99" t="s">
        <v>5257</v>
      </c>
      <c r="BE3817" s="100" t="s">
        <v>4</v>
      </c>
      <c r="BF3817" s="100" t="s">
        <v>4</v>
      </c>
      <c r="BG3817" s="99" t="s">
        <v>5258</v>
      </c>
      <c r="BH3817" s="101"/>
      <c r="BI3817" s="101"/>
      <c r="BJ3817" s="101"/>
      <c r="BK3817" s="101"/>
      <c r="BL3817" s="101"/>
      <c r="BM3817" s="101"/>
      <c r="BN3817" s="101"/>
      <c r="BO3817" s="103"/>
      <c r="BP3817" s="99">
        <v>140.622</v>
      </c>
      <c r="BQ3817" s="99">
        <v>121</v>
      </c>
      <c r="BR3817" s="101"/>
      <c r="BS3817" s="99" t="s">
        <v>5260</v>
      </c>
      <c r="BT3817" s="99" t="s">
        <v>5261</v>
      </c>
      <c r="BU3817" s="99">
        <v>5102</v>
      </c>
      <c r="BV3817" s="99"/>
      <c r="BW3817" s="99"/>
      <c r="BX3817" s="99"/>
      <c r="BY3817" s="99"/>
      <c r="BZ3817" s="99"/>
      <c r="CA3817" s="99"/>
      <c r="CB3817" s="99"/>
      <c r="CC3817" s="99">
        <v>102</v>
      </c>
      <c r="CD3817" s="99">
        <v>8</v>
      </c>
      <c r="CE3817" s="99">
        <v>8</v>
      </c>
      <c r="CF3817" s="99"/>
      <c r="CG3817" s="37" t="e">
        <f>VLOOKUP(Table_1[[#This Row],[EAN]],'[1]Planilha1'!$E:$R,13,0)</f>
        <v>#N/A</v>
      </c>
    </row>
    <row r="3818" ht="15" hidden="1">
      <c r="A3818" s="7"/>
      <c r="B3818" s="75" t="s">
        <v>2735</v>
      </c>
      <c r="C3818" s="75">
        <v>223203</v>
      </c>
      <c r="D3818" s="75">
        <v>12312312</v>
      </c>
      <c r="E3818" s="85">
        <v>7891008123128</v>
      </c>
      <c r="F3818" s="86" t="s">
        <v>4350</v>
      </c>
      <c r="G3818" s="75" t="s">
        <v>21</v>
      </c>
      <c r="H3818" s="75">
        <v>980</v>
      </c>
      <c r="I3818" s="87" t="s">
        <v>3069</v>
      </c>
      <c r="J3818" s="75" t="s">
        <v>4172</v>
      </c>
      <c r="K3818" s="88" t="s">
        <v>84</v>
      </c>
      <c r="L3818" s="88">
        <v>96</v>
      </c>
      <c r="M3818" s="88">
        <v>0</v>
      </c>
      <c r="N3818" s="75" t="s">
        <v>85</v>
      </c>
      <c r="O3818" s="75" t="s">
        <v>122</v>
      </c>
      <c r="P3818" s="106">
        <v>4.751875</v>
      </c>
      <c r="Q3818" s="90">
        <f>(17/100+7.6/100+1.65/100)*P3818</f>
        <v>1.2473671875</v>
      </c>
      <c r="R3818" s="104"/>
      <c r="S3818" s="104"/>
      <c r="T3818" s="104"/>
      <c r="U3818" s="104"/>
      <c r="V3818" s="90">
        <f>+P3818-Q3818+R3818+S3818+T3818+U3818</f>
        <v>3.5045078125</v>
      </c>
      <c r="W3818" s="91">
        <f>(1.02/100)</f>
        <v>1.02E-2</v>
      </c>
      <c r="X3818" s="91">
        <v>4.8E-3</v>
      </c>
      <c r="Y3818" s="91">
        <v>0.17</v>
      </c>
      <c r="Z3818" s="91">
        <v>1.65E-2</v>
      </c>
      <c r="AA3818" s="91">
        <v>7.6E-2</v>
      </c>
      <c r="AB3818" s="91">
        <f>SUM(W3818:AA3818)</f>
        <v>0.2775</v>
      </c>
      <c r="AC3818" s="75">
        <v>12</v>
      </c>
      <c r="AD3818" s="92">
        <f>IF(AL3818="","",+AC3818*AL3818)</f>
        <v>107.1441878980892</v>
      </c>
      <c r="AE3818" s="93">
        <f>IF(AL3818="","",+AL3818*AB3818)</f>
        <v>2.477709345143313</v>
      </c>
      <c r="AF3818" s="92">
        <f>IF(AL3818="","",+AL3818-AE3818)</f>
        <v>6.450972979697453</v>
      </c>
      <c r="AG3818" s="93">
        <f>+V3818</f>
        <v>3.5045078125</v>
      </c>
      <c r="AH3818" s="92">
        <f>IF(AF3818="","",+AF3818-AG3818)</f>
        <v>2.946465167197453</v>
      </c>
      <c r="AI3818" s="92">
        <f>IF(AH3818="","",+AH3818*AC3818)</f>
        <v>35.35758200636944</v>
      </c>
      <c r="AJ3818" s="93">
        <v>7.2</v>
      </c>
      <c r="AK3818" s="94">
        <v>0.33</v>
      </c>
      <c r="AL3818" s="93">
        <f>IF(V3818=0,"",V3818/(1-AB3818-AK3818))</f>
        <v>8.928682324840766</v>
      </c>
      <c r="AM3818" s="95">
        <v>0.33</v>
      </c>
      <c r="AN3818" s="93">
        <f>IF(V3818=0,"",V3818/(1-AB3818-AM3818))</f>
        <v>8.928682324840766</v>
      </c>
      <c r="AO3818" s="96">
        <v>1.2</v>
      </c>
      <c r="AP3818" s="93">
        <f>IF(BD!AJ3818="","",BD!AJ3818*BD!AO3818)</f>
        <v>8.64</v>
      </c>
      <c r="AQ3818" s="91">
        <f>BD!AM3818/BD!AK3818-1</f>
        <v>0</v>
      </c>
      <c r="AR3818" s="91">
        <f>IF(BD!AN3818="","",IF(BD!AJ3818="","",BD!AN3818/BD!AJ3818-1))</f>
        <v>0.24009476733899526</v>
      </c>
      <c r="AS3818" s="91" t="str">
        <f>IF(BD!AN3818="","",IF(BD!AN3818&lt;BD!AL3818,"ABAIXO DA META","DENTRO DA META"))</f>
        <v>DENTRO DA META</v>
      </c>
      <c r="AT3818" s="91" t="str">
        <f>IF(BD!AJ3818="","EM ANÁLISE",IF(BD!AP3818&gt;=BD!AN3818,"GO", "NO GO"))</f>
        <v>NO GO</v>
      </c>
      <c r="AU3818" s="97">
        <f>IF(AN3818="","",+BD!$AN3818-AJ3818)</f>
        <v>1.728682324840766</v>
      </c>
      <c r="AV3818" s="98"/>
      <c r="AW3818" s="90">
        <f>BD!P3818*BD!AC3818</f>
        <v>57.0225</v>
      </c>
      <c r="AX3818" s="90">
        <f>BD!V3818*BD!AC3818</f>
        <v>42.05409375</v>
      </c>
      <c r="AY3818" s="90">
        <f>IF(BD!AN3818="","",BD!AN3818*BD!AC3818)</f>
        <v>107.1441878980892</v>
      </c>
      <c r="AZ3818" s="75" t="s">
        <v>5272</v>
      </c>
      <c r="BA3818" s="75" t="s">
        <v>124</v>
      </c>
      <c r="BB3818" s="75">
        <v>1</v>
      </c>
      <c r="BC3818" s="75" t="s">
        <v>125</v>
      </c>
      <c r="BD3818" s="99" t="s">
        <v>5257</v>
      </c>
      <c r="BE3818" s="100" t="s">
        <v>4</v>
      </c>
      <c r="BF3818" s="100" t="s">
        <v>4</v>
      </c>
      <c r="BG3818" s="99" t="s">
        <v>5258</v>
      </c>
      <c r="BH3818" s="101"/>
      <c r="BI3818" s="101"/>
      <c r="BJ3818" s="101"/>
      <c r="BK3818" s="101"/>
      <c r="BL3818" s="101"/>
      <c r="BM3818" s="101"/>
      <c r="BN3818" s="101"/>
      <c r="BO3818" s="103"/>
      <c r="BP3818" s="99">
        <v>140.622</v>
      </c>
      <c r="BQ3818" s="99">
        <v>121</v>
      </c>
      <c r="BR3818" s="101"/>
      <c r="BS3818" s="99" t="s">
        <v>5260</v>
      </c>
      <c r="BT3818" s="99" t="s">
        <v>5261</v>
      </c>
      <c r="BU3818" s="99">
        <v>5102</v>
      </c>
      <c r="BV3818" s="99"/>
      <c r="BW3818" s="99"/>
      <c r="BX3818" s="99"/>
      <c r="BY3818" s="99"/>
      <c r="BZ3818" s="99"/>
      <c r="CA3818" s="99"/>
      <c r="CB3818" s="99"/>
      <c r="CC3818" s="99">
        <v>102</v>
      </c>
      <c r="CD3818" s="99">
        <v>8</v>
      </c>
      <c r="CE3818" s="99">
        <v>8</v>
      </c>
      <c r="CF3818" s="99"/>
      <c r="CG3818" s="37" t="e">
        <f>VLOOKUP(Table_1[[#This Row],[EAN]],'[1]Planilha1'!$E:$R,13,0)</f>
        <v>#N/A</v>
      </c>
    </row>
    <row r="3819" ht="15" hidden="1">
      <c r="A3819" s="7"/>
      <c r="B3819" s="75" t="s">
        <v>2735</v>
      </c>
      <c r="C3819" s="75">
        <v>223204</v>
      </c>
      <c r="D3819" s="75">
        <v>12347059</v>
      </c>
      <c r="E3819" s="85">
        <v>7891008170597</v>
      </c>
      <c r="F3819" s="86" t="s">
        <v>4351</v>
      </c>
      <c r="G3819" s="75" t="s">
        <v>21</v>
      </c>
      <c r="H3819" s="75">
        <v>980</v>
      </c>
      <c r="I3819" s="87" t="s">
        <v>3069</v>
      </c>
      <c r="J3819" s="75" t="s">
        <v>4220</v>
      </c>
      <c r="K3819" s="88" t="s">
        <v>84</v>
      </c>
      <c r="L3819" s="88">
        <v>96</v>
      </c>
      <c r="M3819" s="88">
        <v>0</v>
      </c>
      <c r="N3819" s="75" t="s">
        <v>85</v>
      </c>
      <c r="O3819" s="75" t="s">
        <v>122</v>
      </c>
      <c r="P3819" s="106">
        <v>4.955729166666667</v>
      </c>
      <c r="Q3819" s="90">
        <f>(17/100+7.6/100+1.65/100)*P3819</f>
        <v>1.3008789062500001</v>
      </c>
      <c r="R3819" s="104"/>
      <c r="S3819" s="104"/>
      <c r="T3819" s="104"/>
      <c r="U3819" s="104"/>
      <c r="V3819" s="90">
        <f>+P3819-Q3819+R3819+S3819+T3819+U3819</f>
        <v>3.6548502604166666</v>
      </c>
      <c r="W3819" s="91">
        <f>(1.02/100)</f>
        <v>1.02E-2</v>
      </c>
      <c r="X3819" s="91">
        <v>4.8E-3</v>
      </c>
      <c r="Y3819" s="91">
        <v>0.17</v>
      </c>
      <c r="Z3819" s="91">
        <v>1.65E-2</v>
      </c>
      <c r="AA3819" s="91">
        <v>7.6E-2</v>
      </c>
      <c r="AB3819" s="91">
        <f>SUM(W3819:AA3819)</f>
        <v>0.2775</v>
      </c>
      <c r="AC3819" s="75">
        <v>12</v>
      </c>
      <c r="AD3819" s="92">
        <f>IF(AL3819="","",+AC3819*AL3819)</f>
        <v>111.74064490445863</v>
      </c>
      <c r="AE3819" s="93">
        <f>IF(AL3819="","",+AL3819*AB3819)</f>
        <v>2.584002413415606</v>
      </c>
      <c r="AF3819" s="92">
        <f>IF(AL3819="","",+AL3819-AE3819)</f>
        <v>6.7277179952892805</v>
      </c>
      <c r="AG3819" s="93">
        <f>+V3819</f>
        <v>3.6548502604166666</v>
      </c>
      <c r="AH3819" s="92">
        <f>IF(AF3819="","",+AF3819-AG3819)</f>
        <v>3.072867734872614</v>
      </c>
      <c r="AI3819" s="92">
        <f>IF(AH3819="","",+AH3819*AC3819)</f>
        <v>36.87441281847137</v>
      </c>
      <c r="AJ3819" s="93">
        <v>7.2</v>
      </c>
      <c r="AK3819" s="94">
        <v>0.33</v>
      </c>
      <c r="AL3819" s="93">
        <f>IF(V3819=0,"",V3819/(1-AB3819-AK3819))</f>
        <v>9.311720408704886</v>
      </c>
      <c r="AM3819" s="95">
        <v>0.33</v>
      </c>
      <c r="AN3819" s="93">
        <f>IF(V3819=0,"",V3819/(1-AB3819-AM3819))</f>
        <v>9.311720408704886</v>
      </c>
      <c r="AO3819" s="96">
        <v>1.2</v>
      </c>
      <c r="AP3819" s="93">
        <f>IF(BD!AJ3819="","",BD!AJ3819*BD!AO3819)</f>
        <v>8.64</v>
      </c>
      <c r="AQ3819" s="91">
        <f>BD!AM3819/BD!AK3819-1</f>
        <v>0</v>
      </c>
      <c r="AR3819" s="91">
        <f>IF(BD!AN3819="","",IF(BD!AJ3819="","",BD!AN3819/BD!AJ3819-1))</f>
        <v>0.293294501209012</v>
      </c>
      <c r="AS3819" s="91" t="str">
        <f>IF(BD!AN3819="","",IF(BD!AN3819&lt;BD!AL3819,"ABAIXO DA META","DENTRO DA META"))</f>
        <v>DENTRO DA META</v>
      </c>
      <c r="AT3819" s="91" t="str">
        <f>IF(BD!AJ3819="","EM ANÁLISE",IF(BD!AP3819&gt;=BD!AN3819,"GO", "NO GO"))</f>
        <v>NO GO</v>
      </c>
      <c r="AU3819" s="97">
        <f>IF(AN3819="","",+BD!$AN3819-AJ3819)</f>
        <v>2.111720408704886</v>
      </c>
      <c r="AV3819" s="98"/>
      <c r="AW3819" s="90">
        <f>BD!P3819*BD!AC3819</f>
        <v>59.46875</v>
      </c>
      <c r="AX3819" s="90">
        <f>BD!V3819*BD!AC3819</f>
        <v>43.858203125</v>
      </c>
      <c r="AY3819" s="90">
        <f>IF(BD!AN3819="","",BD!AN3819*BD!AC3819)</f>
        <v>111.74064490445863</v>
      </c>
      <c r="AZ3819" s="75" t="s">
        <v>5272</v>
      </c>
      <c r="BA3819" s="75" t="s">
        <v>124</v>
      </c>
      <c r="BB3819" s="75">
        <v>1</v>
      </c>
      <c r="BC3819" s="75" t="s">
        <v>125</v>
      </c>
      <c r="BD3819" s="99" t="s">
        <v>5257</v>
      </c>
      <c r="BE3819" s="100" t="s">
        <v>4</v>
      </c>
      <c r="BF3819" s="100" t="s">
        <v>4</v>
      </c>
      <c r="BG3819" s="99" t="s">
        <v>5258</v>
      </c>
      <c r="BH3819" s="101"/>
      <c r="BI3819" s="101"/>
      <c r="BJ3819" s="101"/>
      <c r="BK3819" s="101"/>
      <c r="BL3819" s="101"/>
      <c r="BM3819" s="101"/>
      <c r="BN3819" s="101"/>
      <c r="BO3819" s="103"/>
      <c r="BP3819" s="99">
        <v>140.622</v>
      </c>
      <c r="BQ3819" s="99">
        <v>121</v>
      </c>
      <c r="BR3819" s="101"/>
      <c r="BS3819" s="99" t="s">
        <v>5260</v>
      </c>
      <c r="BT3819" s="99" t="s">
        <v>5261</v>
      </c>
      <c r="BU3819" s="99">
        <v>5102</v>
      </c>
      <c r="BV3819" s="99"/>
      <c r="BW3819" s="99"/>
      <c r="BX3819" s="99"/>
      <c r="BY3819" s="99"/>
      <c r="BZ3819" s="99"/>
      <c r="CA3819" s="99"/>
      <c r="CB3819" s="99"/>
      <c r="CC3819" s="99">
        <v>102</v>
      </c>
      <c r="CD3819" s="99">
        <v>8</v>
      </c>
      <c r="CE3819" s="99">
        <v>8</v>
      </c>
      <c r="CF3819" s="99"/>
      <c r="CG3819" s="37" t="e">
        <f>VLOOKUP(Table_1[[#This Row],[EAN]],'[1]Planilha1'!$E:$R,13,0)</f>
        <v>#N/A</v>
      </c>
    </row>
    <row r="3820" ht="15" hidden="1">
      <c r="A3820" s="7"/>
      <c r="B3820" s="75" t="s">
        <v>2735</v>
      </c>
      <c r="C3820" s="75">
        <v>223205</v>
      </c>
      <c r="D3820" s="75">
        <v>12347058</v>
      </c>
      <c r="E3820" s="85">
        <v>7891008170580</v>
      </c>
      <c r="F3820" s="86" t="s">
        <v>4352</v>
      </c>
      <c r="G3820" s="75" t="s">
        <v>21</v>
      </c>
      <c r="H3820" s="75">
        <v>980</v>
      </c>
      <c r="I3820" s="87" t="s">
        <v>3069</v>
      </c>
      <c r="J3820" s="75" t="s">
        <v>4220</v>
      </c>
      <c r="K3820" s="88" t="s">
        <v>84</v>
      </c>
      <c r="L3820" s="88">
        <v>96</v>
      </c>
      <c r="M3820" s="88">
        <v>0</v>
      </c>
      <c r="N3820" s="75" t="s">
        <v>85</v>
      </c>
      <c r="O3820" s="75" t="s">
        <v>122</v>
      </c>
      <c r="P3820" s="106">
        <v>4.955729166666667</v>
      </c>
      <c r="Q3820" s="90">
        <f>(17/100+7.6/100+1.65/100)*P3820</f>
        <v>1.3008789062500001</v>
      </c>
      <c r="R3820" s="104"/>
      <c r="S3820" s="104"/>
      <c r="T3820" s="104"/>
      <c r="U3820" s="104"/>
      <c r="V3820" s="90">
        <f>+P3820-Q3820+R3820+S3820+T3820+U3820</f>
        <v>3.6548502604166666</v>
      </c>
      <c r="W3820" s="91">
        <f>(1.02/100)</f>
        <v>1.02E-2</v>
      </c>
      <c r="X3820" s="91">
        <v>4.8E-3</v>
      </c>
      <c r="Y3820" s="91">
        <v>0.17</v>
      </c>
      <c r="Z3820" s="91">
        <v>1.65E-2</v>
      </c>
      <c r="AA3820" s="91">
        <v>7.6E-2</v>
      </c>
      <c r="AB3820" s="91">
        <f>SUM(W3820:AA3820)</f>
        <v>0.2775</v>
      </c>
      <c r="AC3820" s="75">
        <v>12</v>
      </c>
      <c r="AD3820" s="92">
        <f>IF(AL3820="","",+AC3820*AL3820)</f>
        <v>111.74064490445863</v>
      </c>
      <c r="AE3820" s="93">
        <f>IF(AL3820="","",+AL3820*AB3820)</f>
        <v>2.584002413415606</v>
      </c>
      <c r="AF3820" s="92">
        <f>IF(AL3820="","",+AL3820-AE3820)</f>
        <v>6.7277179952892805</v>
      </c>
      <c r="AG3820" s="93">
        <f>+V3820</f>
        <v>3.6548502604166666</v>
      </c>
      <c r="AH3820" s="92">
        <f>IF(AF3820="","",+AF3820-AG3820)</f>
        <v>3.072867734872614</v>
      </c>
      <c r="AI3820" s="92">
        <f>IF(AH3820="","",+AH3820*AC3820)</f>
        <v>36.87441281847137</v>
      </c>
      <c r="AJ3820" s="93">
        <v>7.2</v>
      </c>
      <c r="AK3820" s="94">
        <v>0.33</v>
      </c>
      <c r="AL3820" s="93">
        <f>IF(V3820=0,"",V3820/(1-AB3820-AK3820))</f>
        <v>9.311720408704886</v>
      </c>
      <c r="AM3820" s="95">
        <v>0.33</v>
      </c>
      <c r="AN3820" s="93">
        <f>IF(V3820=0,"",V3820/(1-AB3820-AM3820))</f>
        <v>9.311720408704886</v>
      </c>
      <c r="AO3820" s="96">
        <v>1.2</v>
      </c>
      <c r="AP3820" s="93">
        <f>IF(BD!AJ3820="","",BD!AJ3820*BD!AO3820)</f>
        <v>8.64</v>
      </c>
      <c r="AQ3820" s="91">
        <f>BD!AM3820/BD!AK3820-1</f>
        <v>0</v>
      </c>
      <c r="AR3820" s="91">
        <f>IF(BD!AN3820="","",IF(BD!AJ3820="","",BD!AN3820/BD!AJ3820-1))</f>
        <v>0.293294501209012</v>
      </c>
      <c r="AS3820" s="91" t="str">
        <f>IF(BD!AN3820="","",IF(BD!AN3820&lt;BD!AL3820,"ABAIXO DA META","DENTRO DA META"))</f>
        <v>DENTRO DA META</v>
      </c>
      <c r="AT3820" s="91" t="str">
        <f>IF(BD!AJ3820="","EM ANÁLISE",IF(BD!AP3820&gt;=BD!AN3820,"GO", "NO GO"))</f>
        <v>NO GO</v>
      </c>
      <c r="AU3820" s="97">
        <f>IF(AN3820="","",+BD!$AN3820-AJ3820)</f>
        <v>2.111720408704886</v>
      </c>
      <c r="AV3820" s="98"/>
      <c r="AW3820" s="90">
        <f>BD!P3820*BD!AC3820</f>
        <v>59.46875</v>
      </c>
      <c r="AX3820" s="90">
        <f>BD!V3820*BD!AC3820</f>
        <v>43.858203125</v>
      </c>
      <c r="AY3820" s="90">
        <f>IF(BD!AN3820="","",BD!AN3820*BD!AC3820)</f>
        <v>111.74064490445863</v>
      </c>
      <c r="AZ3820" s="75" t="s">
        <v>5272</v>
      </c>
      <c r="BA3820" s="75" t="s">
        <v>124</v>
      </c>
      <c r="BB3820" s="75">
        <v>1</v>
      </c>
      <c r="BC3820" s="75" t="s">
        <v>125</v>
      </c>
      <c r="BD3820" s="99" t="s">
        <v>5257</v>
      </c>
      <c r="BE3820" s="100" t="s">
        <v>4</v>
      </c>
      <c r="BF3820" s="100" t="s">
        <v>4</v>
      </c>
      <c r="BG3820" s="99" t="s">
        <v>5258</v>
      </c>
      <c r="BH3820" s="101"/>
      <c r="BI3820" s="101"/>
      <c r="BJ3820" s="101"/>
      <c r="BK3820" s="101"/>
      <c r="BL3820" s="101"/>
      <c r="BM3820" s="101"/>
      <c r="BN3820" s="101"/>
      <c r="BO3820" s="103"/>
      <c r="BP3820" s="99">
        <v>140.622</v>
      </c>
      <c r="BQ3820" s="99">
        <v>121</v>
      </c>
      <c r="BR3820" s="101"/>
      <c r="BS3820" s="99" t="s">
        <v>5260</v>
      </c>
      <c r="BT3820" s="99" t="s">
        <v>5261</v>
      </c>
      <c r="BU3820" s="99">
        <v>5102</v>
      </c>
      <c r="BV3820" s="99"/>
      <c r="BW3820" s="99"/>
      <c r="BX3820" s="99"/>
      <c r="BY3820" s="99"/>
      <c r="BZ3820" s="99"/>
      <c r="CA3820" s="99"/>
      <c r="CB3820" s="99"/>
      <c r="CC3820" s="99">
        <v>102</v>
      </c>
      <c r="CD3820" s="99">
        <v>8</v>
      </c>
      <c r="CE3820" s="99">
        <v>8</v>
      </c>
      <c r="CF3820" s="99"/>
      <c r="CG3820" s="37" t="e">
        <f>VLOOKUP(Table_1[[#This Row],[EAN]],'[1]Planilha1'!$E:$R,13,0)</f>
        <v>#N/A</v>
      </c>
    </row>
    <row r="3821" ht="15" hidden="1">
      <c r="A3821" s="7"/>
      <c r="B3821" s="75" t="s">
        <v>2735</v>
      </c>
      <c r="C3821" s="75">
        <v>223206</v>
      </c>
      <c r="D3821" s="75">
        <v>12347057</v>
      </c>
      <c r="E3821" s="85">
        <v>7891008170573</v>
      </c>
      <c r="F3821" s="86" t="s">
        <v>4353</v>
      </c>
      <c r="G3821" s="75" t="s">
        <v>21</v>
      </c>
      <c r="H3821" s="75">
        <v>980</v>
      </c>
      <c r="I3821" s="87" t="s">
        <v>3069</v>
      </c>
      <c r="J3821" s="75" t="s">
        <v>4220</v>
      </c>
      <c r="K3821" s="88" t="s">
        <v>84</v>
      </c>
      <c r="L3821" s="88">
        <v>96</v>
      </c>
      <c r="M3821" s="88">
        <v>0</v>
      </c>
      <c r="N3821" s="75" t="s">
        <v>85</v>
      </c>
      <c r="O3821" s="75" t="s">
        <v>122</v>
      </c>
      <c r="P3821" s="106">
        <v>4.955729166666667</v>
      </c>
      <c r="Q3821" s="90">
        <f>(17/100+7.6/100+1.65/100)*P3821</f>
        <v>1.3008789062500001</v>
      </c>
      <c r="R3821" s="104"/>
      <c r="S3821" s="104"/>
      <c r="T3821" s="104"/>
      <c r="U3821" s="104"/>
      <c r="V3821" s="90">
        <f>+P3821-Q3821+R3821+S3821+T3821+U3821</f>
        <v>3.6548502604166666</v>
      </c>
      <c r="W3821" s="91">
        <f>(1.02/100)</f>
        <v>1.02E-2</v>
      </c>
      <c r="X3821" s="91">
        <v>4.8E-3</v>
      </c>
      <c r="Y3821" s="91">
        <v>0.17</v>
      </c>
      <c r="Z3821" s="91">
        <v>1.65E-2</v>
      </c>
      <c r="AA3821" s="91">
        <v>7.6E-2</v>
      </c>
      <c r="AB3821" s="91">
        <f>SUM(W3821:AA3821)</f>
        <v>0.2775</v>
      </c>
      <c r="AC3821" s="75">
        <v>12</v>
      </c>
      <c r="AD3821" s="92">
        <f>IF(AL3821="","",+AC3821*AL3821)</f>
        <v>111.74064490445863</v>
      </c>
      <c r="AE3821" s="93">
        <f>IF(AL3821="","",+AL3821*AB3821)</f>
        <v>2.584002413415606</v>
      </c>
      <c r="AF3821" s="92">
        <f>IF(AL3821="","",+AL3821-AE3821)</f>
        <v>6.7277179952892805</v>
      </c>
      <c r="AG3821" s="93">
        <f>+V3821</f>
        <v>3.6548502604166666</v>
      </c>
      <c r="AH3821" s="92">
        <f>IF(AF3821="","",+AF3821-AG3821)</f>
        <v>3.072867734872614</v>
      </c>
      <c r="AI3821" s="92">
        <f>IF(AH3821="","",+AH3821*AC3821)</f>
        <v>36.87441281847137</v>
      </c>
      <c r="AJ3821" s="93">
        <v>7.2</v>
      </c>
      <c r="AK3821" s="94">
        <v>0.33</v>
      </c>
      <c r="AL3821" s="93">
        <f>IF(V3821=0,"",V3821/(1-AB3821-AK3821))</f>
        <v>9.311720408704886</v>
      </c>
      <c r="AM3821" s="95">
        <v>0.33</v>
      </c>
      <c r="AN3821" s="93">
        <f>IF(V3821=0,"",V3821/(1-AB3821-AM3821))</f>
        <v>9.311720408704886</v>
      </c>
      <c r="AO3821" s="96">
        <v>1.2</v>
      </c>
      <c r="AP3821" s="93">
        <f>IF(BD!AJ3821="","",BD!AJ3821*BD!AO3821)</f>
        <v>8.64</v>
      </c>
      <c r="AQ3821" s="91">
        <f>BD!AM3821/BD!AK3821-1</f>
        <v>0</v>
      </c>
      <c r="AR3821" s="91">
        <f>IF(BD!AN3821="","",IF(BD!AJ3821="","",BD!AN3821/BD!AJ3821-1))</f>
        <v>0.293294501209012</v>
      </c>
      <c r="AS3821" s="91" t="str">
        <f>IF(BD!AN3821="","",IF(BD!AN3821&lt;BD!AL3821,"ABAIXO DA META","DENTRO DA META"))</f>
        <v>DENTRO DA META</v>
      </c>
      <c r="AT3821" s="91" t="str">
        <f>IF(BD!AJ3821="","EM ANÁLISE",IF(BD!AP3821&gt;=BD!AN3821,"GO", "NO GO"))</f>
        <v>NO GO</v>
      </c>
      <c r="AU3821" s="97">
        <f>IF(AN3821="","",+BD!$AN3821-AJ3821)</f>
        <v>2.111720408704886</v>
      </c>
      <c r="AV3821" s="98"/>
      <c r="AW3821" s="90">
        <f>BD!P3821*BD!AC3821</f>
        <v>59.46875</v>
      </c>
      <c r="AX3821" s="90">
        <f>BD!V3821*BD!AC3821</f>
        <v>43.858203125</v>
      </c>
      <c r="AY3821" s="90">
        <f>IF(BD!AN3821="","",BD!AN3821*BD!AC3821)</f>
        <v>111.74064490445863</v>
      </c>
      <c r="AZ3821" s="75" t="s">
        <v>5272</v>
      </c>
      <c r="BA3821" s="75" t="s">
        <v>124</v>
      </c>
      <c r="BB3821" s="75">
        <v>1</v>
      </c>
      <c r="BC3821" s="75" t="s">
        <v>125</v>
      </c>
      <c r="BD3821" s="99" t="s">
        <v>5257</v>
      </c>
      <c r="BE3821" s="100" t="s">
        <v>4</v>
      </c>
      <c r="BF3821" s="100" t="s">
        <v>4</v>
      </c>
      <c r="BG3821" s="99" t="s">
        <v>5258</v>
      </c>
      <c r="BH3821" s="101"/>
      <c r="BI3821" s="101"/>
      <c r="BJ3821" s="101"/>
      <c r="BK3821" s="101"/>
      <c r="BL3821" s="101"/>
      <c r="BM3821" s="101"/>
      <c r="BN3821" s="101"/>
      <c r="BO3821" s="103"/>
      <c r="BP3821" s="99">
        <v>140.622</v>
      </c>
      <c r="BQ3821" s="99">
        <v>121</v>
      </c>
      <c r="BR3821" s="101"/>
      <c r="BS3821" s="99" t="s">
        <v>5260</v>
      </c>
      <c r="BT3821" s="99" t="s">
        <v>5261</v>
      </c>
      <c r="BU3821" s="99">
        <v>5102</v>
      </c>
      <c r="BV3821" s="99"/>
      <c r="BW3821" s="99"/>
      <c r="BX3821" s="99"/>
      <c r="BY3821" s="99"/>
      <c r="BZ3821" s="99"/>
      <c r="CA3821" s="99"/>
      <c r="CB3821" s="99"/>
      <c r="CC3821" s="99">
        <v>102</v>
      </c>
      <c r="CD3821" s="99">
        <v>8</v>
      </c>
      <c r="CE3821" s="99">
        <v>8</v>
      </c>
      <c r="CF3821" s="99"/>
      <c r="CG3821" s="37" t="e">
        <f>VLOOKUP(Table_1[[#This Row],[EAN]],'[1]Planilha1'!$E:$R,13,0)</f>
        <v>#N/A</v>
      </c>
    </row>
    <row r="3822" ht="15" hidden="1">
      <c r="A3822" s="7"/>
      <c r="B3822" s="75" t="s">
        <v>2735</v>
      </c>
      <c r="C3822" s="75">
        <v>223207</v>
      </c>
      <c r="D3822" s="75">
        <v>12423748</v>
      </c>
      <c r="E3822" s="85">
        <v>7891008114539</v>
      </c>
      <c r="F3822" s="86" t="s">
        <v>4354</v>
      </c>
      <c r="G3822" s="75" t="s">
        <v>21</v>
      </c>
      <c r="H3822" s="75">
        <v>980</v>
      </c>
      <c r="I3822" s="87" t="s">
        <v>3069</v>
      </c>
      <c r="J3822" s="75" t="s">
        <v>3972</v>
      </c>
      <c r="K3822" s="88" t="s">
        <v>84</v>
      </c>
      <c r="L3822" s="88">
        <v>96</v>
      </c>
      <c r="M3822" s="88">
        <v>0</v>
      </c>
      <c r="N3822" s="75" t="s">
        <v>85</v>
      </c>
      <c r="O3822" s="75" t="s">
        <v>122</v>
      </c>
      <c r="P3822" s="106">
        <v>4.955729166666667</v>
      </c>
      <c r="Q3822" s="90">
        <f>(17/100+7.6/100+1.65/100)*P3822</f>
        <v>1.3008789062500001</v>
      </c>
      <c r="R3822" s="104"/>
      <c r="S3822" s="104"/>
      <c r="T3822" s="104"/>
      <c r="U3822" s="104"/>
      <c r="V3822" s="90">
        <f>+P3822-Q3822+R3822+S3822+T3822+U3822</f>
        <v>3.6548502604166666</v>
      </c>
      <c r="W3822" s="91">
        <f>(1.02/100)</f>
        <v>1.02E-2</v>
      </c>
      <c r="X3822" s="91">
        <v>4.8E-3</v>
      </c>
      <c r="Y3822" s="91">
        <v>0.17</v>
      </c>
      <c r="Z3822" s="91">
        <v>1.65E-2</v>
      </c>
      <c r="AA3822" s="91">
        <v>7.6E-2</v>
      </c>
      <c r="AB3822" s="91">
        <f>SUM(W3822:AA3822)</f>
        <v>0.2775</v>
      </c>
      <c r="AC3822" s="75">
        <v>12</v>
      </c>
      <c r="AD3822" s="92">
        <f>IF(AL3822="","",+AC3822*AL3822)</f>
        <v>111.74064490445863</v>
      </c>
      <c r="AE3822" s="93">
        <f>IF(AL3822="","",+AL3822*AB3822)</f>
        <v>2.584002413415606</v>
      </c>
      <c r="AF3822" s="92">
        <f>IF(AL3822="","",+AL3822-AE3822)</f>
        <v>6.7277179952892805</v>
      </c>
      <c r="AG3822" s="93">
        <f>+V3822</f>
        <v>3.6548502604166666</v>
      </c>
      <c r="AH3822" s="92">
        <f>IF(AF3822="","",+AF3822-AG3822)</f>
        <v>3.072867734872614</v>
      </c>
      <c r="AI3822" s="92">
        <f>IF(AH3822="","",+AH3822*AC3822)</f>
        <v>36.87441281847137</v>
      </c>
      <c r="AJ3822" s="93">
        <v>7.2</v>
      </c>
      <c r="AK3822" s="94">
        <v>0.33</v>
      </c>
      <c r="AL3822" s="93">
        <f>IF(V3822=0,"",V3822/(1-AB3822-AK3822))</f>
        <v>9.311720408704886</v>
      </c>
      <c r="AM3822" s="95">
        <v>0.33</v>
      </c>
      <c r="AN3822" s="93">
        <f>IF(V3822=0,"",V3822/(1-AB3822-AM3822))</f>
        <v>9.311720408704886</v>
      </c>
      <c r="AO3822" s="96">
        <v>1.2</v>
      </c>
      <c r="AP3822" s="93">
        <f>IF(BD!AJ3822="","",BD!AJ3822*BD!AO3822)</f>
        <v>8.64</v>
      </c>
      <c r="AQ3822" s="91">
        <f>BD!AM3822/BD!AK3822-1</f>
        <v>0</v>
      </c>
      <c r="AR3822" s="91">
        <f>IF(BD!AN3822="","",IF(BD!AJ3822="","",BD!AN3822/BD!AJ3822-1))</f>
        <v>0.293294501209012</v>
      </c>
      <c r="AS3822" s="91" t="str">
        <f>IF(BD!AN3822="","",IF(BD!AN3822&lt;BD!AL3822,"ABAIXO DA META","DENTRO DA META"))</f>
        <v>DENTRO DA META</v>
      </c>
      <c r="AT3822" s="91" t="str">
        <f>IF(BD!AJ3822="","EM ANÁLISE",IF(BD!AP3822&gt;=BD!AN3822,"GO", "NO GO"))</f>
        <v>NO GO</v>
      </c>
      <c r="AU3822" s="97">
        <f>IF(AN3822="","",+BD!$AN3822-AJ3822)</f>
        <v>2.111720408704886</v>
      </c>
      <c r="AV3822" s="98"/>
      <c r="AW3822" s="90">
        <f>BD!P3822*BD!AC3822</f>
        <v>59.46875</v>
      </c>
      <c r="AX3822" s="90">
        <f>BD!V3822*BD!AC3822</f>
        <v>43.858203125</v>
      </c>
      <c r="AY3822" s="90">
        <f>IF(BD!AN3822="","",BD!AN3822*BD!AC3822)</f>
        <v>111.74064490445863</v>
      </c>
      <c r="AZ3822" s="75" t="s">
        <v>5272</v>
      </c>
      <c r="BA3822" s="75" t="s">
        <v>124</v>
      </c>
      <c r="BB3822" s="75">
        <v>1</v>
      </c>
      <c r="BC3822" s="75" t="s">
        <v>125</v>
      </c>
      <c r="BD3822" s="99" t="s">
        <v>5257</v>
      </c>
      <c r="BE3822" s="100" t="s">
        <v>4</v>
      </c>
      <c r="BF3822" s="100" t="s">
        <v>4</v>
      </c>
      <c r="BG3822" s="99" t="s">
        <v>5258</v>
      </c>
      <c r="BH3822" s="101"/>
      <c r="BI3822" s="101"/>
      <c r="BJ3822" s="101"/>
      <c r="BK3822" s="101"/>
      <c r="BL3822" s="101"/>
      <c r="BM3822" s="101"/>
      <c r="BN3822" s="101"/>
      <c r="BO3822" s="103"/>
      <c r="BP3822" s="99">
        <v>140.622</v>
      </c>
      <c r="BQ3822" s="99">
        <v>121</v>
      </c>
      <c r="BR3822" s="101"/>
      <c r="BS3822" s="99" t="s">
        <v>5260</v>
      </c>
      <c r="BT3822" s="99" t="s">
        <v>5261</v>
      </c>
      <c r="BU3822" s="99">
        <v>5102</v>
      </c>
      <c r="BV3822" s="99"/>
      <c r="BW3822" s="99"/>
      <c r="BX3822" s="99"/>
      <c r="BY3822" s="99"/>
      <c r="BZ3822" s="99"/>
      <c r="CA3822" s="99"/>
      <c r="CB3822" s="99"/>
      <c r="CC3822" s="99">
        <v>102</v>
      </c>
      <c r="CD3822" s="99">
        <v>8</v>
      </c>
      <c r="CE3822" s="99">
        <v>8</v>
      </c>
      <c r="CF3822" s="99"/>
      <c r="CG3822" s="37" t="e">
        <f>VLOOKUP(Table_1[[#This Row],[EAN]],'[1]Planilha1'!$E:$R,13,0)</f>
        <v>#N/A</v>
      </c>
    </row>
    <row r="3823" ht="15" hidden="1">
      <c r="A3823" s="7"/>
      <c r="B3823" s="75" t="s">
        <v>2735</v>
      </c>
      <c r="C3823" s="75">
        <v>223208</v>
      </c>
      <c r="D3823" s="75">
        <v>12393734</v>
      </c>
      <c r="E3823" s="85">
        <v>7891008137347</v>
      </c>
      <c r="F3823" s="86" t="s">
        <v>4355</v>
      </c>
      <c r="G3823" s="75" t="s">
        <v>21</v>
      </c>
      <c r="H3823" s="75">
        <v>980</v>
      </c>
      <c r="I3823" s="87" t="s">
        <v>3069</v>
      </c>
      <c r="J3823" s="75" t="s">
        <v>4172</v>
      </c>
      <c r="K3823" s="88" t="s">
        <v>84</v>
      </c>
      <c r="L3823" s="88">
        <v>120</v>
      </c>
      <c r="M3823" s="88">
        <v>0</v>
      </c>
      <c r="N3823" s="75" t="s">
        <v>85</v>
      </c>
      <c r="O3823" s="75" t="s">
        <v>122</v>
      </c>
      <c r="P3823" s="106">
        <v>4.746166666666666</v>
      </c>
      <c r="Q3823" s="90">
        <f>(17/100+7.6/100+1.65/100)*P3823</f>
        <v>1.24586875</v>
      </c>
      <c r="R3823" s="104"/>
      <c r="S3823" s="104"/>
      <c r="T3823" s="104"/>
      <c r="U3823" s="104"/>
      <c r="V3823" s="90">
        <f>+P3823-Q3823+R3823+S3823+T3823+U3823</f>
        <v>3.5002979166666663</v>
      </c>
      <c r="W3823" s="91">
        <f>(1.02/100)</f>
        <v>1.02E-2</v>
      </c>
      <c r="X3823" s="91">
        <v>4.8E-3</v>
      </c>
      <c r="Y3823" s="91">
        <v>0.17</v>
      </c>
      <c r="Z3823" s="91">
        <v>1.65E-2</v>
      </c>
      <c r="AA3823" s="91">
        <v>7.6E-2</v>
      </c>
      <c r="AB3823" s="91">
        <f>SUM(W3823:AA3823)</f>
        <v>0.2775</v>
      </c>
      <c r="AC3823" s="75">
        <v>12</v>
      </c>
      <c r="AD3823" s="92">
        <f>IF(AL3823="","",+AC3823*AL3823)</f>
        <v>107.0154777070064</v>
      </c>
      <c r="AE3823" s="93">
        <f>IF(AL3823="","",+AL3823*AB3823)</f>
        <v>2.474732921974523</v>
      </c>
      <c r="AF3823" s="92">
        <f>IF(AL3823="","",+AL3823-AE3823)</f>
        <v>6.443223553609343</v>
      </c>
      <c r="AG3823" s="93">
        <f>+V3823</f>
        <v>3.5002979166666663</v>
      </c>
      <c r="AH3823" s="92">
        <f>IF(AF3823="","",+AF3823-AG3823)</f>
        <v>2.9429256369426766</v>
      </c>
      <c r="AI3823" s="92">
        <f>IF(AH3823="","",+AH3823*AC3823)</f>
        <v>35.31510764331212</v>
      </c>
      <c r="AJ3823" s="93">
        <v>7.2</v>
      </c>
      <c r="AK3823" s="94">
        <v>0.33</v>
      </c>
      <c r="AL3823" s="93">
        <f>IF(V3823=0,"",V3823/(1-AB3823-AK3823))</f>
        <v>8.917956475583866</v>
      </c>
      <c r="AM3823" s="95">
        <v>0.33</v>
      </c>
      <c r="AN3823" s="93">
        <f>IF(V3823=0,"",V3823/(1-AB3823-AM3823))</f>
        <v>8.917956475583866</v>
      </c>
      <c r="AO3823" s="96">
        <v>1.2</v>
      </c>
      <c r="AP3823" s="93">
        <f>IF(BD!AJ3823="","",BD!AJ3823*BD!AO3823)</f>
        <v>8.64</v>
      </c>
      <c r="AQ3823" s="91">
        <f>BD!AM3823/BD!AK3823-1</f>
        <v>0</v>
      </c>
      <c r="AR3823" s="91">
        <f>IF(BD!AN3823="","",IF(BD!AJ3823="","",BD!AN3823/BD!AJ3823-1))</f>
        <v>0.23860506605331477</v>
      </c>
      <c r="AS3823" s="91" t="str">
        <f>IF(BD!AN3823="","",IF(BD!AN3823&lt;BD!AL3823,"ABAIXO DA META","DENTRO DA META"))</f>
        <v>DENTRO DA META</v>
      </c>
      <c r="AT3823" s="91" t="str">
        <f>IF(BD!AJ3823="","EM ANÁLISE",IF(BD!AP3823&gt;=BD!AN3823,"GO", "NO GO"))</f>
        <v>NO GO</v>
      </c>
      <c r="AU3823" s="97">
        <f>IF(AN3823="","",+BD!$AN3823-AJ3823)</f>
        <v>1.7179564755838657</v>
      </c>
      <c r="AV3823" s="98"/>
      <c r="AW3823" s="90">
        <f>BD!P3823*BD!AC3823</f>
        <v>56.95399999999999</v>
      </c>
      <c r="AX3823" s="90">
        <f>BD!V3823*BD!AC3823</f>
        <v>42.003575</v>
      </c>
      <c r="AY3823" s="90">
        <f>IF(BD!AN3823="","",BD!AN3823*BD!AC3823)</f>
        <v>107.0154777070064</v>
      </c>
      <c r="AZ3823" s="75" t="s">
        <v>5272</v>
      </c>
      <c r="BA3823" s="75" t="s">
        <v>124</v>
      </c>
      <c r="BB3823" s="75">
        <v>1</v>
      </c>
      <c r="BC3823" s="75" t="s">
        <v>125</v>
      </c>
      <c r="BD3823" s="99" t="s">
        <v>5257</v>
      </c>
      <c r="BE3823" s="100" t="s">
        <v>4</v>
      </c>
      <c r="BF3823" s="100" t="s">
        <v>4</v>
      </c>
      <c r="BG3823" s="99" t="s">
        <v>5258</v>
      </c>
      <c r="BH3823" s="101"/>
      <c r="BI3823" s="101"/>
      <c r="BJ3823" s="101"/>
      <c r="BK3823" s="101"/>
      <c r="BL3823" s="101"/>
      <c r="BM3823" s="101"/>
      <c r="BN3823" s="101"/>
      <c r="BO3823" s="103"/>
      <c r="BP3823" s="99">
        <v>140.622</v>
      </c>
      <c r="BQ3823" s="99">
        <v>121</v>
      </c>
      <c r="BR3823" s="101"/>
      <c r="BS3823" s="99" t="s">
        <v>5260</v>
      </c>
      <c r="BT3823" s="99" t="s">
        <v>5261</v>
      </c>
      <c r="BU3823" s="99">
        <v>5102</v>
      </c>
      <c r="BV3823" s="99"/>
      <c r="BW3823" s="99"/>
      <c r="BX3823" s="99"/>
      <c r="BY3823" s="99"/>
      <c r="BZ3823" s="99"/>
      <c r="CA3823" s="99"/>
      <c r="CB3823" s="99"/>
      <c r="CC3823" s="99">
        <v>102</v>
      </c>
      <c r="CD3823" s="99">
        <v>8</v>
      </c>
      <c r="CE3823" s="99">
        <v>8</v>
      </c>
      <c r="CF3823" s="99"/>
      <c r="CG3823" s="37" t="e">
        <f>VLOOKUP(Table_1[[#This Row],[EAN]],'[1]Planilha1'!$E:$R,13,0)</f>
        <v>#N/A</v>
      </c>
    </row>
    <row r="3824" ht="15" hidden="1">
      <c r="A3824" s="7"/>
      <c r="B3824" s="75" t="s">
        <v>2735</v>
      </c>
      <c r="C3824" s="75">
        <v>223209</v>
      </c>
      <c r="D3824" s="75">
        <v>12239753</v>
      </c>
      <c r="E3824" s="85">
        <v>7891008097535</v>
      </c>
      <c r="F3824" s="86" t="s">
        <v>4356</v>
      </c>
      <c r="G3824" s="75" t="s">
        <v>21</v>
      </c>
      <c r="H3824" s="75">
        <v>980</v>
      </c>
      <c r="I3824" s="87" t="s">
        <v>3069</v>
      </c>
      <c r="J3824" s="75" t="s">
        <v>4172</v>
      </c>
      <c r="K3824" s="88" t="s">
        <v>84</v>
      </c>
      <c r="L3824" s="88">
        <v>96</v>
      </c>
      <c r="M3824" s="88">
        <v>0</v>
      </c>
      <c r="N3824" s="75" t="s">
        <v>85</v>
      </c>
      <c r="O3824" s="75" t="s">
        <v>122</v>
      </c>
      <c r="P3824" s="106">
        <v>4.751875</v>
      </c>
      <c r="Q3824" s="90">
        <f>(17/100+7.6/100+1.65/100)*P3824</f>
        <v>1.2473671875</v>
      </c>
      <c r="R3824" s="104"/>
      <c r="S3824" s="104"/>
      <c r="T3824" s="104"/>
      <c r="U3824" s="104"/>
      <c r="V3824" s="90">
        <f>+P3824-Q3824+R3824+S3824+T3824+U3824</f>
        <v>3.5045078125</v>
      </c>
      <c r="W3824" s="91">
        <f>(1.02/100)</f>
        <v>1.02E-2</v>
      </c>
      <c r="X3824" s="91">
        <v>4.8E-3</v>
      </c>
      <c r="Y3824" s="91">
        <v>0.17</v>
      </c>
      <c r="Z3824" s="91">
        <v>1.65E-2</v>
      </c>
      <c r="AA3824" s="91">
        <v>7.6E-2</v>
      </c>
      <c r="AB3824" s="91">
        <f>SUM(W3824:AA3824)</f>
        <v>0.2775</v>
      </c>
      <c r="AC3824" s="75">
        <v>12</v>
      </c>
      <c r="AD3824" s="92">
        <f>IF(AL3824="","",+AC3824*AL3824)</f>
        <v>107.1441878980892</v>
      </c>
      <c r="AE3824" s="93">
        <f>IF(AL3824="","",+AL3824*AB3824)</f>
        <v>2.477709345143313</v>
      </c>
      <c r="AF3824" s="92">
        <f>IF(AL3824="","",+AL3824-AE3824)</f>
        <v>6.450972979697453</v>
      </c>
      <c r="AG3824" s="93">
        <f>+V3824</f>
        <v>3.5045078125</v>
      </c>
      <c r="AH3824" s="92">
        <f>IF(AF3824="","",+AF3824-AG3824)</f>
        <v>2.946465167197453</v>
      </c>
      <c r="AI3824" s="92">
        <f>IF(AH3824="","",+AH3824*AC3824)</f>
        <v>35.35758200636944</v>
      </c>
      <c r="AJ3824" s="93">
        <v>7.2</v>
      </c>
      <c r="AK3824" s="94">
        <v>0.33</v>
      </c>
      <c r="AL3824" s="93">
        <f>IF(V3824=0,"",V3824/(1-AB3824-AK3824))</f>
        <v>8.928682324840766</v>
      </c>
      <c r="AM3824" s="95">
        <v>0.33</v>
      </c>
      <c r="AN3824" s="93">
        <f>IF(V3824=0,"",V3824/(1-AB3824-AM3824))</f>
        <v>8.928682324840766</v>
      </c>
      <c r="AO3824" s="96">
        <v>1.2</v>
      </c>
      <c r="AP3824" s="93">
        <f>IF(BD!AJ3824="","",BD!AJ3824*BD!AO3824)</f>
        <v>8.64</v>
      </c>
      <c r="AQ3824" s="91">
        <f>BD!AM3824/BD!AK3824-1</f>
        <v>0</v>
      </c>
      <c r="AR3824" s="91">
        <f>IF(BD!AN3824="","",IF(BD!AJ3824="","",BD!AN3824/BD!AJ3824-1))</f>
        <v>0.24009476733899526</v>
      </c>
      <c r="AS3824" s="91" t="str">
        <f>IF(BD!AN3824="","",IF(BD!AN3824&lt;BD!AL3824,"ABAIXO DA META","DENTRO DA META"))</f>
        <v>DENTRO DA META</v>
      </c>
      <c r="AT3824" s="91" t="str">
        <f>IF(BD!AJ3824="","EM ANÁLISE",IF(BD!AP3824&gt;=BD!AN3824,"GO", "NO GO"))</f>
        <v>NO GO</v>
      </c>
      <c r="AU3824" s="97">
        <f>IF(AN3824="","",+BD!$AN3824-AJ3824)</f>
        <v>1.728682324840766</v>
      </c>
      <c r="AV3824" s="98"/>
      <c r="AW3824" s="90">
        <f>BD!P3824*BD!AC3824</f>
        <v>57.0225</v>
      </c>
      <c r="AX3824" s="90">
        <f>BD!V3824*BD!AC3824</f>
        <v>42.05409375</v>
      </c>
      <c r="AY3824" s="90">
        <f>IF(BD!AN3824="","",BD!AN3824*BD!AC3824)</f>
        <v>107.1441878980892</v>
      </c>
      <c r="AZ3824" s="75" t="s">
        <v>5272</v>
      </c>
      <c r="BA3824" s="75" t="s">
        <v>124</v>
      </c>
      <c r="BB3824" s="75">
        <v>1</v>
      </c>
      <c r="BC3824" s="75" t="s">
        <v>125</v>
      </c>
      <c r="BD3824" s="99" t="s">
        <v>5257</v>
      </c>
      <c r="BE3824" s="100" t="s">
        <v>4</v>
      </c>
      <c r="BF3824" s="100" t="s">
        <v>4</v>
      </c>
      <c r="BG3824" s="99" t="s">
        <v>5258</v>
      </c>
      <c r="BH3824" s="101"/>
      <c r="BI3824" s="101"/>
      <c r="BJ3824" s="101"/>
      <c r="BK3824" s="101"/>
      <c r="BL3824" s="101"/>
      <c r="BM3824" s="101"/>
      <c r="BN3824" s="101"/>
      <c r="BO3824" s="103"/>
      <c r="BP3824" s="99">
        <v>140.622</v>
      </c>
      <c r="BQ3824" s="99">
        <v>121</v>
      </c>
      <c r="BR3824" s="101"/>
      <c r="BS3824" s="99" t="s">
        <v>5260</v>
      </c>
      <c r="BT3824" s="99" t="s">
        <v>5261</v>
      </c>
      <c r="BU3824" s="99">
        <v>5102</v>
      </c>
      <c r="BV3824" s="99"/>
      <c r="BW3824" s="99"/>
      <c r="BX3824" s="99"/>
      <c r="BY3824" s="99"/>
      <c r="BZ3824" s="99"/>
      <c r="CA3824" s="99"/>
      <c r="CB3824" s="99"/>
      <c r="CC3824" s="99">
        <v>102</v>
      </c>
      <c r="CD3824" s="99">
        <v>8</v>
      </c>
      <c r="CE3824" s="99">
        <v>8</v>
      </c>
      <c r="CF3824" s="99"/>
      <c r="CG3824" s="37" t="e">
        <f>VLOOKUP(Table_1[[#This Row],[EAN]],'[1]Planilha1'!$E:$R,13,0)</f>
        <v>#N/A</v>
      </c>
    </row>
    <row r="3825" ht="15" hidden="1">
      <c r="A3825" s="7"/>
      <c r="B3825" s="75" t="s">
        <v>2735</v>
      </c>
      <c r="C3825" s="75">
        <v>223210</v>
      </c>
      <c r="D3825" s="75">
        <v>12380835</v>
      </c>
      <c r="E3825" s="85">
        <v>7891008108354</v>
      </c>
      <c r="F3825" s="86" t="s">
        <v>4357</v>
      </c>
      <c r="G3825" s="75" t="s">
        <v>21</v>
      </c>
      <c r="H3825" s="75">
        <v>980</v>
      </c>
      <c r="I3825" s="87" t="s">
        <v>3069</v>
      </c>
      <c r="J3825" s="75" t="s">
        <v>4220</v>
      </c>
      <c r="K3825" s="88" t="s">
        <v>84</v>
      </c>
      <c r="L3825" s="88">
        <v>96</v>
      </c>
      <c r="M3825" s="88">
        <v>0</v>
      </c>
      <c r="N3825" s="75" t="s">
        <v>85</v>
      </c>
      <c r="O3825" s="75" t="s">
        <v>122</v>
      </c>
      <c r="P3825" s="106">
        <v>4.955729166666667</v>
      </c>
      <c r="Q3825" s="90">
        <f>(17/100+7.6/100+1.65/100)*P3825</f>
        <v>1.3008789062500001</v>
      </c>
      <c r="R3825" s="104"/>
      <c r="S3825" s="104"/>
      <c r="T3825" s="104"/>
      <c r="U3825" s="104"/>
      <c r="V3825" s="90">
        <f>+P3825-Q3825+R3825+S3825+T3825+U3825</f>
        <v>3.6548502604166666</v>
      </c>
      <c r="W3825" s="91">
        <f>(1.02/100)</f>
        <v>1.02E-2</v>
      </c>
      <c r="X3825" s="91">
        <v>4.8E-3</v>
      </c>
      <c r="Y3825" s="91">
        <v>0.17</v>
      </c>
      <c r="Z3825" s="91">
        <v>1.65E-2</v>
      </c>
      <c r="AA3825" s="91">
        <v>7.6E-2</v>
      </c>
      <c r="AB3825" s="91">
        <f>SUM(W3825:AA3825)</f>
        <v>0.2775</v>
      </c>
      <c r="AC3825" s="75">
        <v>12</v>
      </c>
      <c r="AD3825" s="92">
        <f>IF(AL3825="","",+AC3825*AL3825)</f>
        <v>111.74064490445863</v>
      </c>
      <c r="AE3825" s="93">
        <f>IF(AL3825="","",+AL3825*AB3825)</f>
        <v>2.584002413415606</v>
      </c>
      <c r="AF3825" s="92">
        <f>IF(AL3825="","",+AL3825-AE3825)</f>
        <v>6.7277179952892805</v>
      </c>
      <c r="AG3825" s="93">
        <f>+V3825</f>
        <v>3.6548502604166666</v>
      </c>
      <c r="AH3825" s="92">
        <f>IF(AF3825="","",+AF3825-AG3825)</f>
        <v>3.072867734872614</v>
      </c>
      <c r="AI3825" s="92">
        <f>IF(AH3825="","",+AH3825*AC3825)</f>
        <v>36.87441281847137</v>
      </c>
      <c r="AJ3825" s="93">
        <v>7.2</v>
      </c>
      <c r="AK3825" s="94">
        <v>0.33</v>
      </c>
      <c r="AL3825" s="93">
        <f>IF(V3825=0,"",V3825/(1-AB3825-AK3825))</f>
        <v>9.311720408704886</v>
      </c>
      <c r="AM3825" s="95">
        <v>0.33</v>
      </c>
      <c r="AN3825" s="93">
        <f>IF(V3825=0,"",V3825/(1-AB3825-AM3825))</f>
        <v>9.311720408704886</v>
      </c>
      <c r="AO3825" s="96">
        <v>1.2</v>
      </c>
      <c r="AP3825" s="93">
        <f>IF(BD!AJ3825="","",BD!AJ3825*BD!AO3825)</f>
        <v>8.64</v>
      </c>
      <c r="AQ3825" s="91">
        <f>BD!AM3825/BD!AK3825-1</f>
        <v>0</v>
      </c>
      <c r="AR3825" s="91">
        <f>IF(BD!AN3825="","",IF(BD!AJ3825="","",BD!AN3825/BD!AJ3825-1))</f>
        <v>0.293294501209012</v>
      </c>
      <c r="AS3825" s="91" t="str">
        <f>IF(BD!AN3825="","",IF(BD!AN3825&lt;BD!AL3825,"ABAIXO DA META","DENTRO DA META"))</f>
        <v>DENTRO DA META</v>
      </c>
      <c r="AT3825" s="91" t="str">
        <f>IF(BD!AJ3825="","EM ANÁLISE",IF(BD!AP3825&gt;=BD!AN3825,"GO", "NO GO"))</f>
        <v>NO GO</v>
      </c>
      <c r="AU3825" s="97">
        <f>IF(AN3825="","",+BD!$AN3825-AJ3825)</f>
        <v>2.111720408704886</v>
      </c>
      <c r="AV3825" s="98"/>
      <c r="AW3825" s="90">
        <f>BD!P3825*BD!AC3825</f>
        <v>59.46875</v>
      </c>
      <c r="AX3825" s="90">
        <f>BD!V3825*BD!AC3825</f>
        <v>43.858203125</v>
      </c>
      <c r="AY3825" s="90">
        <f>IF(BD!AN3825="","",BD!AN3825*BD!AC3825)</f>
        <v>111.74064490445863</v>
      </c>
      <c r="AZ3825" s="75" t="s">
        <v>5272</v>
      </c>
      <c r="BA3825" s="75" t="s">
        <v>124</v>
      </c>
      <c r="BB3825" s="75">
        <v>1</v>
      </c>
      <c r="BC3825" s="75" t="s">
        <v>125</v>
      </c>
      <c r="BD3825" s="99" t="s">
        <v>5257</v>
      </c>
      <c r="BE3825" s="100" t="s">
        <v>4</v>
      </c>
      <c r="BF3825" s="100" t="s">
        <v>4</v>
      </c>
      <c r="BG3825" s="99" t="s">
        <v>5258</v>
      </c>
      <c r="BH3825" s="101"/>
      <c r="BI3825" s="101"/>
      <c r="BJ3825" s="101"/>
      <c r="BK3825" s="101"/>
      <c r="BL3825" s="101"/>
      <c r="BM3825" s="101"/>
      <c r="BN3825" s="101"/>
      <c r="BO3825" s="103"/>
      <c r="BP3825" s="99">
        <v>140.622</v>
      </c>
      <c r="BQ3825" s="99">
        <v>121</v>
      </c>
      <c r="BR3825" s="101"/>
      <c r="BS3825" s="99" t="s">
        <v>5260</v>
      </c>
      <c r="BT3825" s="99" t="s">
        <v>5261</v>
      </c>
      <c r="BU3825" s="99">
        <v>5102</v>
      </c>
      <c r="BV3825" s="99"/>
      <c r="BW3825" s="99"/>
      <c r="BX3825" s="99"/>
      <c r="BY3825" s="99"/>
      <c r="BZ3825" s="99"/>
      <c r="CA3825" s="99"/>
      <c r="CB3825" s="99"/>
      <c r="CC3825" s="99">
        <v>102</v>
      </c>
      <c r="CD3825" s="99">
        <v>8</v>
      </c>
      <c r="CE3825" s="99">
        <v>8</v>
      </c>
      <c r="CF3825" s="99"/>
      <c r="CG3825" s="37" t="e">
        <f>VLOOKUP(Table_1[[#This Row],[EAN]],'[1]Planilha1'!$E:$R,13,0)</f>
        <v>#N/A</v>
      </c>
    </row>
    <row r="3826" ht="15" hidden="1">
      <c r="A3826" s="7"/>
      <c r="B3826" s="75" t="s">
        <v>2735</v>
      </c>
      <c r="C3826" s="75">
        <v>223211</v>
      </c>
      <c r="D3826" s="75">
        <v>11324001</v>
      </c>
      <c r="E3826" s="85">
        <v>78917125</v>
      </c>
      <c r="F3826" s="86" t="s">
        <v>4358</v>
      </c>
      <c r="G3826" s="75" t="s">
        <v>21</v>
      </c>
      <c r="H3826" s="75">
        <v>980</v>
      </c>
      <c r="I3826" s="87" t="s">
        <v>3069</v>
      </c>
      <c r="J3826" s="75" t="s">
        <v>4172</v>
      </c>
      <c r="K3826" s="88" t="s">
        <v>84</v>
      </c>
      <c r="L3826" s="88">
        <v>180</v>
      </c>
      <c r="M3826" s="88">
        <v>0</v>
      </c>
      <c r="N3826" s="75" t="s">
        <v>85</v>
      </c>
      <c r="O3826" s="75" t="s">
        <v>122</v>
      </c>
      <c r="P3826" s="106">
        <v>2.1246666666666667</v>
      </c>
      <c r="Q3826" s="90">
        <f>(17/100+7.6/100+1.65/100)*P3826</f>
        <v>0.557725</v>
      </c>
      <c r="R3826" s="104"/>
      <c r="S3826" s="104"/>
      <c r="T3826" s="104"/>
      <c r="U3826" s="104"/>
      <c r="V3826" s="90">
        <f>+P3826-Q3826+R3826+S3826+T3826+U3826</f>
        <v>1.5669416666666667</v>
      </c>
      <c r="W3826" s="91">
        <f>(1.02/100)</f>
        <v>1.02E-2</v>
      </c>
      <c r="X3826" s="91">
        <v>4.8E-3</v>
      </c>
      <c r="Y3826" s="91">
        <v>0.17</v>
      </c>
      <c r="Z3826" s="91">
        <v>1.65E-2</v>
      </c>
      <c r="AA3826" s="91">
        <v>7.6E-2</v>
      </c>
      <c r="AB3826" s="91">
        <f>SUM(W3826:AA3826)</f>
        <v>0.2775</v>
      </c>
      <c r="AC3826" s="75">
        <v>12</v>
      </c>
      <c r="AD3826" s="92">
        <f>IF(AL3826="","",+AC3826*AL3826)</f>
        <v>47.90649681528664</v>
      </c>
      <c r="AE3826" s="93">
        <f>IF(AL3826="","",+AL3826*AB3826)</f>
        <v>1.1078377388535035</v>
      </c>
      <c r="AF3826" s="92">
        <f>IF(AL3826="","",+AL3826-AE3826)</f>
        <v>2.8843703290870497</v>
      </c>
      <c r="AG3826" s="93">
        <f>+V3826</f>
        <v>1.5669416666666667</v>
      </c>
      <c r="AH3826" s="92">
        <f>IF(AF3826="","",+AF3826-AG3826)</f>
        <v>1.317428662420383</v>
      </c>
      <c r="AI3826" s="92">
        <f>IF(AH3826="","",+AH3826*AC3826)</f>
        <v>15.809143949044596</v>
      </c>
      <c r="AJ3826" s="93">
        <v>3.992208067940553</v>
      </c>
      <c r="AK3826" s="94">
        <v>0.33</v>
      </c>
      <c r="AL3826" s="93">
        <f>IF(V3826=0,"",V3826/(1-AB3826-AK3826))</f>
        <v>3.992208067940553</v>
      </c>
      <c r="AM3826" s="95">
        <v>0.33</v>
      </c>
      <c r="AN3826" s="93">
        <f>IF(V3826=0,"",V3826/(1-AB3826-AM3826))</f>
        <v>3.992208067940553</v>
      </c>
      <c r="AO3826" s="96">
        <v>1.2</v>
      </c>
      <c r="AP3826" s="93">
        <f>IF(BD!AJ3826="","",BD!AJ3826*BD!AO3826)</f>
        <v>4.790649681528663</v>
      </c>
      <c r="AQ3826" s="91">
        <f>BD!AM3826/BD!AK3826-1</f>
        <v>0</v>
      </c>
      <c r="AR3826" s="91">
        <f>IF(BD!AN3826="","",IF(BD!AJ3826="","",BD!AN3826/BD!AJ3826-1))</f>
        <v>0</v>
      </c>
      <c r="AS3826" s="91" t="str">
        <f>IF(BD!AN3826="","",IF(BD!AN3826&lt;BD!AL3826,"ABAIXO DA META","DENTRO DA META"))</f>
        <v>DENTRO DA META</v>
      </c>
      <c r="AT3826" s="91" t="str">
        <f>IF(BD!AJ3826="","EM ANÁLISE",IF(BD!AP3826&gt;=BD!AN3826,"GO", "NO GO"))</f>
        <v>GO</v>
      </c>
      <c r="AU3826" s="97">
        <f>IF(AN3826="","",+BD!$AN3826-AJ3826)</f>
        <v>0</v>
      </c>
      <c r="AV3826" s="98"/>
      <c r="AW3826" s="90">
        <f>BD!P3826*BD!AC3826</f>
        <v>25.496000000000002</v>
      </c>
      <c r="AX3826" s="90">
        <f>BD!V3826*BD!AC3826</f>
        <v>18.8033</v>
      </c>
      <c r="AY3826" s="90">
        <f>IF(BD!AN3826="","",BD!AN3826*BD!AC3826)</f>
        <v>47.90649681528664</v>
      </c>
      <c r="AZ3826" s="75" t="s">
        <v>5272</v>
      </c>
      <c r="BA3826" s="75" t="s">
        <v>124</v>
      </c>
      <c r="BB3826" s="75">
        <v>1</v>
      </c>
      <c r="BC3826" s="75" t="s">
        <v>125</v>
      </c>
      <c r="BD3826" s="99" t="s">
        <v>5257</v>
      </c>
      <c r="BE3826" s="100" t="s">
        <v>4</v>
      </c>
      <c r="BF3826" s="100" t="s">
        <v>4</v>
      </c>
      <c r="BG3826" s="99" t="s">
        <v>5258</v>
      </c>
      <c r="BH3826" s="101"/>
      <c r="BI3826" s="101"/>
      <c r="BJ3826" s="101"/>
      <c r="BK3826" s="101"/>
      <c r="BL3826" s="101"/>
      <c r="BM3826" s="101"/>
      <c r="BN3826" s="101"/>
      <c r="BO3826" s="103"/>
      <c r="BP3826" s="99">
        <v>140.622</v>
      </c>
      <c r="BQ3826" s="99">
        <v>121</v>
      </c>
      <c r="BR3826" s="101"/>
      <c r="BS3826" s="99" t="s">
        <v>5260</v>
      </c>
      <c r="BT3826" s="99" t="s">
        <v>5261</v>
      </c>
      <c r="BU3826" s="99">
        <v>5102</v>
      </c>
      <c r="BV3826" s="99"/>
      <c r="BW3826" s="99"/>
      <c r="BX3826" s="99"/>
      <c r="BY3826" s="99"/>
      <c r="BZ3826" s="99"/>
      <c r="CA3826" s="99"/>
      <c r="CB3826" s="99"/>
      <c r="CC3826" s="99">
        <v>102</v>
      </c>
      <c r="CD3826" s="99">
        <v>8</v>
      </c>
      <c r="CE3826" s="99">
        <v>8</v>
      </c>
      <c r="CF3826" s="99"/>
      <c r="CG3826" s="37" t="e">
        <f>VLOOKUP(Table_1[[#This Row],[EAN]],'[1]Planilha1'!$E:$R,13,0)</f>
        <v>#N/A</v>
      </c>
    </row>
    <row r="3827" ht="15" hidden="1">
      <c r="A3827" s="7"/>
      <c r="B3827" s="75" t="s">
        <v>2735</v>
      </c>
      <c r="C3827" s="75">
        <v>223212</v>
      </c>
      <c r="D3827" s="75">
        <v>11320197</v>
      </c>
      <c r="E3827" s="85">
        <v>78907492</v>
      </c>
      <c r="F3827" s="86" t="s">
        <v>4359</v>
      </c>
      <c r="G3827" s="75" t="s">
        <v>21</v>
      </c>
      <c r="H3827" s="75">
        <v>980</v>
      </c>
      <c r="I3827" s="87" t="s">
        <v>3069</v>
      </c>
      <c r="J3827" s="75" t="s">
        <v>4172</v>
      </c>
      <c r="K3827" s="88" t="s">
        <v>84</v>
      </c>
      <c r="L3827" s="88">
        <v>270</v>
      </c>
      <c r="M3827" s="88">
        <v>0</v>
      </c>
      <c r="N3827" s="75" t="s">
        <v>85</v>
      </c>
      <c r="O3827" s="75" t="s">
        <v>122</v>
      </c>
      <c r="P3827" s="106">
        <v>1.4546666666666668</v>
      </c>
      <c r="Q3827" s="90">
        <f>(17/100+7.6/100+1.65/100)*P3827</f>
        <v>0.38185</v>
      </c>
      <c r="R3827" s="104"/>
      <c r="S3827" s="104"/>
      <c r="T3827" s="104"/>
      <c r="U3827" s="104"/>
      <c r="V3827" s="90">
        <f>+P3827-Q3827+R3827+S3827+T3827+U3827</f>
        <v>1.0728166666666668</v>
      </c>
      <c r="W3827" s="91">
        <f>(1.02/100)</f>
        <v>1.02E-2</v>
      </c>
      <c r="X3827" s="91">
        <v>4.8E-3</v>
      </c>
      <c r="Y3827" s="91">
        <v>0.17</v>
      </c>
      <c r="Z3827" s="91">
        <v>1.65E-2</v>
      </c>
      <c r="AA3827" s="91">
        <v>7.6E-2</v>
      </c>
      <c r="AB3827" s="91">
        <f>SUM(W3827:AA3827)</f>
        <v>0.2775</v>
      </c>
      <c r="AC3827" s="75">
        <v>12</v>
      </c>
      <c r="AD3827" s="92">
        <f>IF(AL3827="","",+AC3827*AL3827)</f>
        <v>32.79949044585988</v>
      </c>
      <c r="AE3827" s="93">
        <f>IF(AL3827="","",+AL3827*AB3827)</f>
        <v>0.7584882165605098</v>
      </c>
      <c r="AF3827" s="92">
        <f>IF(AL3827="","",+AL3827-AE3827)</f>
        <v>1.9748026539278136</v>
      </c>
      <c r="AG3827" s="93">
        <f>+V3827</f>
        <v>1.0728166666666668</v>
      </c>
      <c r="AH3827" s="92">
        <f>IF(AF3827="","",+AF3827-AG3827)</f>
        <v>0.9019859872611469</v>
      </c>
      <c r="AI3827" s="92">
        <f>IF(AH3827="","",+AH3827*AC3827)</f>
        <v>10.823831847133762</v>
      </c>
      <c r="AJ3827" s="93">
        <v>7.2</v>
      </c>
      <c r="AK3827" s="94">
        <v>0.33</v>
      </c>
      <c r="AL3827" s="93">
        <f>IF(V3827=0,"",V3827/(1-AB3827-AK3827))</f>
        <v>2.7332908704883234</v>
      </c>
      <c r="AM3827" s="95">
        <v>0.33</v>
      </c>
      <c r="AN3827" s="93">
        <f>IF(V3827=0,"",V3827/(1-AB3827-AM3827))</f>
        <v>2.7332908704883234</v>
      </c>
      <c r="AO3827" s="96">
        <v>1.2</v>
      </c>
      <c r="AP3827" s="93">
        <f>IF(BD!AJ3827="","",BD!AJ3827*BD!AO3827)</f>
        <v>8.64</v>
      </c>
      <c r="AQ3827" s="91">
        <f>BD!AM3827/BD!AK3827-1</f>
        <v>0</v>
      </c>
      <c r="AR3827" s="91">
        <f>IF(BD!AN3827="","",IF(BD!AJ3827="","",BD!AN3827/BD!AJ3827-1))</f>
        <v>-0.6203762679877329</v>
      </c>
      <c r="AS3827" s="91" t="str">
        <f>IF(BD!AN3827="","",IF(BD!AN3827&lt;BD!AL3827,"ABAIXO DA META","DENTRO DA META"))</f>
        <v>DENTRO DA META</v>
      </c>
      <c r="AT3827" s="91" t="str">
        <f>IF(BD!AJ3827="","EM ANÁLISE",IF(BD!AP3827&gt;=BD!AN3827,"GO", "NO GO"))</f>
        <v>GO</v>
      </c>
      <c r="AU3827" s="97">
        <f>IF(AN3827="","",+BD!$AN3827-AJ3827)</f>
        <v>-4.466709129511677</v>
      </c>
      <c r="AV3827" s="98"/>
      <c r="AW3827" s="90">
        <f>BD!P3827*BD!AC3827</f>
        <v>17.456000000000003</v>
      </c>
      <c r="AX3827" s="90">
        <f>BD!V3827*BD!AC3827</f>
        <v>12.873800000000001</v>
      </c>
      <c r="AY3827" s="90">
        <f>IF(BD!AN3827="","",BD!AN3827*BD!AC3827)</f>
        <v>32.79949044585988</v>
      </c>
      <c r="AZ3827" s="75" t="s">
        <v>5272</v>
      </c>
      <c r="BA3827" s="75" t="s">
        <v>124</v>
      </c>
      <c r="BB3827" s="75">
        <v>1</v>
      </c>
      <c r="BC3827" s="75" t="s">
        <v>125</v>
      </c>
      <c r="BD3827" s="99" t="s">
        <v>5257</v>
      </c>
      <c r="BE3827" s="100" t="s">
        <v>4</v>
      </c>
      <c r="BF3827" s="100" t="s">
        <v>4</v>
      </c>
      <c r="BG3827" s="99" t="s">
        <v>5258</v>
      </c>
      <c r="BH3827" s="101"/>
      <c r="BI3827" s="101"/>
      <c r="BJ3827" s="101"/>
      <c r="BK3827" s="101"/>
      <c r="BL3827" s="101"/>
      <c r="BM3827" s="101"/>
      <c r="BN3827" s="101"/>
      <c r="BO3827" s="103"/>
      <c r="BP3827" s="99">
        <v>140.622</v>
      </c>
      <c r="BQ3827" s="99">
        <v>121</v>
      </c>
      <c r="BR3827" s="101"/>
      <c r="BS3827" s="99" t="s">
        <v>5260</v>
      </c>
      <c r="BT3827" s="99" t="s">
        <v>5261</v>
      </c>
      <c r="BU3827" s="99">
        <v>5102</v>
      </c>
      <c r="BV3827" s="99"/>
      <c r="BW3827" s="99"/>
      <c r="BX3827" s="99"/>
      <c r="BY3827" s="99"/>
      <c r="BZ3827" s="99"/>
      <c r="CA3827" s="99"/>
      <c r="CB3827" s="99"/>
      <c r="CC3827" s="99">
        <v>102</v>
      </c>
      <c r="CD3827" s="99">
        <v>8</v>
      </c>
      <c r="CE3827" s="99">
        <v>8</v>
      </c>
      <c r="CF3827" s="99"/>
      <c r="CG3827" s="37" t="e">
        <f>VLOOKUP(Table_1[[#This Row],[EAN]],'[1]Planilha1'!$E:$R,13,0)</f>
        <v>#N/A</v>
      </c>
    </row>
    <row r="3828" ht="15" hidden="1">
      <c r="A3828" s="7"/>
      <c r="B3828" s="75" t="s">
        <v>2735</v>
      </c>
      <c r="C3828" s="75">
        <v>223213</v>
      </c>
      <c r="D3828" s="75"/>
      <c r="E3828" s="85">
        <v>78907461</v>
      </c>
      <c r="F3828" s="86" t="s">
        <v>4360</v>
      </c>
      <c r="G3828" s="75" t="s">
        <v>21</v>
      </c>
      <c r="H3828" s="75">
        <v>980</v>
      </c>
      <c r="I3828" s="87" t="s">
        <v>3069</v>
      </c>
      <c r="J3828" s="75" t="s">
        <v>4172</v>
      </c>
      <c r="K3828" s="88" t="s">
        <v>84</v>
      </c>
      <c r="L3828" s="88">
        <v>270</v>
      </c>
      <c r="M3828" s="88">
        <v>0</v>
      </c>
      <c r="N3828" s="75" t="s">
        <v>85</v>
      </c>
      <c r="O3828" s="75"/>
      <c r="P3828" s="106"/>
      <c r="Q3828" s="90">
        <f>(17/100+7.6/100+1.65/100)*P3828</f>
        <v>0</v>
      </c>
      <c r="R3828" s="104"/>
      <c r="S3828" s="104"/>
      <c r="T3828" s="104"/>
      <c r="U3828" s="104"/>
      <c r="V3828" s="90">
        <f>+P3828-Q3828+R3828+S3828+T3828+U3828</f>
        <v>0</v>
      </c>
      <c r="W3828" s="91">
        <f>(1.02/100)</f>
        <v>1.02E-2</v>
      </c>
      <c r="X3828" s="91">
        <v>4.8E-3</v>
      </c>
      <c r="Y3828" s="91">
        <v>0.17</v>
      </c>
      <c r="Z3828" s="91">
        <v>1.65E-2</v>
      </c>
      <c r="AA3828" s="91">
        <v>7.6E-2</v>
      </c>
      <c r="AB3828" s="91">
        <f>SUM(W3828:AA3828)</f>
        <v>0.2775</v>
      </c>
      <c r="AC3828" s="75">
        <v>12</v>
      </c>
      <c r="AD3828" s="92">
        <f>IF(AL3828="","",+AC3828*AL3828)</f>
      </c>
      <c r="AE3828" s="93">
        <f>IF(AL3828="","",+AL3828*AB3828)</f>
      </c>
      <c r="AF3828" s="92">
        <f>IF(AL3828="","",+AL3828-AE3828)</f>
      </c>
      <c r="AG3828" s="93">
        <f>+V3828</f>
        <v>0</v>
      </c>
      <c r="AH3828" s="92">
        <f>IF(AF3828="","",+AF3828-AG3828)</f>
      </c>
      <c r="AI3828" s="92">
        <f>IF(AH3828="","",+AH3828*AC3828)</f>
      </c>
      <c r="AJ3828" s="93"/>
      <c r="AK3828" s="94">
        <v>0.33</v>
      </c>
      <c r="AL3828" s="93">
        <f>IF(V3828=0,"",V3828/(1-AB3828-AK3828))</f>
      </c>
      <c r="AM3828" s="95">
        <v>0.33</v>
      </c>
      <c r="AN3828" s="93">
        <f>IF(V3828=0,"",V3828/(1-AB3828-AM3828))</f>
      </c>
      <c r="AO3828" s="96">
        <v>1.2</v>
      </c>
      <c r="AP3828" s="93">
        <f>IF(BD!AJ3828="","",BD!AJ3828*BD!AO3828)</f>
      </c>
      <c r="AQ3828" s="91">
        <f>BD!AM3828/BD!AK3828-1</f>
        <v>0</v>
      </c>
      <c r="AR3828" s="91">
        <f>IF(BD!AN3828="","",IF(BD!AJ3828="","",BD!AN3828/BD!AJ3828-1))</f>
      </c>
      <c r="AS3828" s="91">
        <f>IF(BD!AN3828="","",IF(BD!AN3828&lt;BD!AL3828,"ABAIXO DA META","DENTRO DA META"))</f>
      </c>
      <c r="AT3828" s="91" t="str">
        <f>IF(BD!AJ3828="","EM ANÁLISE",IF(BD!AP3828&gt;=BD!AN3828,"GO", "NO GO"))</f>
        <v>EM ANÁLISE</v>
      </c>
      <c r="AU3828" s="97">
        <f>IF(AN3828="","",+BD!$AN3828-AJ3828)</f>
      </c>
      <c r="AV3828" s="98"/>
      <c r="AW3828" s="90">
        <f>BD!P3828*BD!AC3828</f>
        <v>0</v>
      </c>
      <c r="AX3828" s="90">
        <f>BD!V3828*BD!AC3828</f>
        <v>0</v>
      </c>
      <c r="AY3828" s="90">
        <f>IF(BD!AN3828="","",BD!AN3828*BD!AC3828)</f>
      </c>
      <c r="AZ3828" s="75" t="s">
        <v>123</v>
      </c>
      <c r="BA3828" s="75" t="s">
        <v>124</v>
      </c>
      <c r="BB3828" s="75">
        <v>1</v>
      </c>
      <c r="BC3828" s="75" t="s">
        <v>125</v>
      </c>
      <c r="BD3828" s="104"/>
      <c r="BE3828" s="104"/>
      <c r="BF3828" s="101"/>
      <c r="BG3828" s="101"/>
      <c r="BH3828" s="101"/>
      <c r="BI3828" s="101"/>
      <c r="BJ3828" s="101"/>
      <c r="BK3828" s="101"/>
      <c r="BL3828" s="101"/>
      <c r="BM3828" s="101"/>
      <c r="BN3828" s="101"/>
      <c r="BO3828" s="103"/>
      <c r="BP3828" s="101"/>
      <c r="BQ3828" s="101"/>
      <c r="BR3828" s="101"/>
      <c r="BS3828" s="101"/>
      <c r="BT3828" s="101"/>
      <c r="BU3828" s="101"/>
      <c r="BV3828" s="101"/>
      <c r="BW3828" s="101"/>
      <c r="BX3828" s="101"/>
      <c r="BY3828" s="101"/>
      <c r="BZ3828" s="101"/>
      <c r="CA3828" s="101"/>
      <c r="CB3828" s="101"/>
      <c r="CC3828" s="101"/>
      <c r="CD3828" s="101"/>
      <c r="CE3828" s="101"/>
      <c r="CF3828" s="101"/>
      <c r="CG3828" s="37" t="e">
        <f>VLOOKUP(Table_1[[#This Row],[EAN]],'[1]Planilha1'!$E:$R,13,0)</f>
        <v>#N/A</v>
      </c>
    </row>
    <row r="3829" ht="15" hidden="1">
      <c r="A3829" s="7"/>
      <c r="B3829" s="75" t="s">
        <v>2735</v>
      </c>
      <c r="C3829" s="75">
        <v>223214</v>
      </c>
      <c r="D3829" s="75">
        <v>11320198</v>
      </c>
      <c r="E3829" s="85">
        <v>78907478</v>
      </c>
      <c r="F3829" s="86" t="s">
        <v>4361</v>
      </c>
      <c r="G3829" s="75" t="s">
        <v>21</v>
      </c>
      <c r="H3829" s="75">
        <v>980</v>
      </c>
      <c r="I3829" s="87" t="s">
        <v>3069</v>
      </c>
      <c r="J3829" s="75" t="s">
        <v>4172</v>
      </c>
      <c r="K3829" s="88" t="s">
        <v>84</v>
      </c>
      <c r="L3829" s="88">
        <v>270</v>
      </c>
      <c r="M3829" s="88">
        <v>0</v>
      </c>
      <c r="N3829" s="75" t="s">
        <v>85</v>
      </c>
      <c r="O3829" s="75" t="s">
        <v>122</v>
      </c>
      <c r="P3829" s="106">
        <v>1.4546666666666668</v>
      </c>
      <c r="Q3829" s="90">
        <f>(17/100+7.6/100+1.65/100)*P3829</f>
        <v>0.38185</v>
      </c>
      <c r="R3829" s="104"/>
      <c r="S3829" s="104"/>
      <c r="T3829" s="104"/>
      <c r="U3829" s="104"/>
      <c r="V3829" s="90">
        <f>+P3829-Q3829+R3829+S3829+T3829+U3829</f>
        <v>1.0728166666666668</v>
      </c>
      <c r="W3829" s="91">
        <f>(1.02/100)</f>
        <v>1.02E-2</v>
      </c>
      <c r="X3829" s="91">
        <v>4.8E-3</v>
      </c>
      <c r="Y3829" s="91">
        <v>0.17</v>
      </c>
      <c r="Z3829" s="91">
        <v>1.65E-2</v>
      </c>
      <c r="AA3829" s="91">
        <v>7.6E-2</v>
      </c>
      <c r="AB3829" s="91">
        <f>SUM(W3829:AA3829)</f>
        <v>0.2775</v>
      </c>
      <c r="AC3829" s="75">
        <v>12</v>
      </c>
      <c r="AD3829" s="92">
        <f>IF(AL3829="","",+AC3829*AL3829)</f>
        <v>32.79949044585988</v>
      </c>
      <c r="AE3829" s="93">
        <f>IF(AL3829="","",+AL3829*AB3829)</f>
        <v>0.7584882165605098</v>
      </c>
      <c r="AF3829" s="92">
        <f>IF(AL3829="","",+AL3829-AE3829)</f>
        <v>1.9748026539278136</v>
      </c>
      <c r="AG3829" s="93">
        <f>+V3829</f>
        <v>1.0728166666666668</v>
      </c>
      <c r="AH3829" s="92">
        <f>IF(AF3829="","",+AF3829-AG3829)</f>
        <v>0.9019859872611469</v>
      </c>
      <c r="AI3829" s="92">
        <f>IF(AH3829="","",+AH3829*AC3829)</f>
        <v>10.823831847133762</v>
      </c>
      <c r="AJ3829" s="93">
        <v>7.2</v>
      </c>
      <c r="AK3829" s="94">
        <v>0.33</v>
      </c>
      <c r="AL3829" s="93">
        <f>IF(V3829=0,"",V3829/(1-AB3829-AK3829))</f>
        <v>2.7332908704883234</v>
      </c>
      <c r="AM3829" s="95">
        <v>0.33</v>
      </c>
      <c r="AN3829" s="93">
        <f>IF(V3829=0,"",V3829/(1-AB3829-AM3829))</f>
        <v>2.7332908704883234</v>
      </c>
      <c r="AO3829" s="96">
        <v>1.2</v>
      </c>
      <c r="AP3829" s="93">
        <f>IF(BD!AJ3829="","",BD!AJ3829*BD!AO3829)</f>
        <v>8.64</v>
      </c>
      <c r="AQ3829" s="91">
        <f>BD!AM3829/BD!AK3829-1</f>
        <v>0</v>
      </c>
      <c r="AR3829" s="91">
        <f>IF(BD!AN3829="","",IF(BD!AJ3829="","",BD!AN3829/BD!AJ3829-1))</f>
        <v>-0.6203762679877329</v>
      </c>
      <c r="AS3829" s="91" t="str">
        <f>IF(BD!AN3829="","",IF(BD!AN3829&lt;BD!AL3829,"ABAIXO DA META","DENTRO DA META"))</f>
        <v>DENTRO DA META</v>
      </c>
      <c r="AT3829" s="91" t="str">
        <f>IF(BD!AJ3829="","EM ANÁLISE",IF(BD!AP3829&gt;=BD!AN3829,"GO", "NO GO"))</f>
        <v>GO</v>
      </c>
      <c r="AU3829" s="97">
        <f>IF(AN3829="","",+BD!$AN3829-AJ3829)</f>
        <v>-4.466709129511677</v>
      </c>
      <c r="AV3829" s="98"/>
      <c r="AW3829" s="90">
        <f>BD!P3829*BD!AC3829</f>
        <v>17.456000000000003</v>
      </c>
      <c r="AX3829" s="90">
        <f>BD!V3829*BD!AC3829</f>
        <v>12.873800000000001</v>
      </c>
      <c r="AY3829" s="90">
        <f>IF(BD!AN3829="","",BD!AN3829*BD!AC3829)</f>
        <v>32.79949044585988</v>
      </c>
      <c r="AZ3829" s="75" t="s">
        <v>5272</v>
      </c>
      <c r="BA3829" s="75" t="s">
        <v>124</v>
      </c>
      <c r="BB3829" s="75">
        <v>1</v>
      </c>
      <c r="BC3829" s="75" t="s">
        <v>125</v>
      </c>
      <c r="BD3829" s="99" t="s">
        <v>5257</v>
      </c>
      <c r="BE3829" s="100" t="s">
        <v>4</v>
      </c>
      <c r="BF3829" s="100" t="s">
        <v>4</v>
      </c>
      <c r="BG3829" s="99" t="s">
        <v>5258</v>
      </c>
      <c r="BH3829" s="101"/>
      <c r="BI3829" s="101"/>
      <c r="BJ3829" s="101"/>
      <c r="BK3829" s="101"/>
      <c r="BL3829" s="101"/>
      <c r="BM3829" s="101"/>
      <c r="BN3829" s="101"/>
      <c r="BO3829" s="103"/>
      <c r="BP3829" s="99">
        <v>140.622</v>
      </c>
      <c r="BQ3829" s="99">
        <v>121</v>
      </c>
      <c r="BR3829" s="101"/>
      <c r="BS3829" s="99" t="s">
        <v>5260</v>
      </c>
      <c r="BT3829" s="99" t="s">
        <v>5261</v>
      </c>
      <c r="BU3829" s="99">
        <v>5102</v>
      </c>
      <c r="BV3829" s="99"/>
      <c r="BW3829" s="99"/>
      <c r="BX3829" s="99"/>
      <c r="BY3829" s="99"/>
      <c r="BZ3829" s="99"/>
      <c r="CA3829" s="99"/>
      <c r="CB3829" s="99"/>
      <c r="CC3829" s="99">
        <v>102</v>
      </c>
      <c r="CD3829" s="99">
        <v>8</v>
      </c>
      <c r="CE3829" s="99">
        <v>8</v>
      </c>
      <c r="CF3829" s="99"/>
      <c r="CG3829" s="37" t="e">
        <f>VLOOKUP(Table_1[[#This Row],[EAN]],'[1]Planilha1'!$E:$R,13,0)</f>
        <v>#N/A</v>
      </c>
    </row>
    <row r="3830" ht="15" hidden="1">
      <c r="A3830" s="7"/>
      <c r="B3830" s="75" t="s">
        <v>2735</v>
      </c>
      <c r="C3830" s="75">
        <v>223215</v>
      </c>
      <c r="D3830" s="75"/>
      <c r="E3830" s="85">
        <v>78907355</v>
      </c>
      <c r="F3830" s="86" t="s">
        <v>4362</v>
      </c>
      <c r="G3830" s="75" t="s">
        <v>21</v>
      </c>
      <c r="H3830" s="75">
        <v>980</v>
      </c>
      <c r="I3830" s="87" t="s">
        <v>3069</v>
      </c>
      <c r="J3830" s="75" t="s">
        <v>4172</v>
      </c>
      <c r="K3830" s="88" t="s">
        <v>84</v>
      </c>
      <c r="L3830" s="88">
        <v>270</v>
      </c>
      <c r="M3830" s="88">
        <v>0</v>
      </c>
      <c r="N3830" s="75" t="s">
        <v>85</v>
      </c>
      <c r="O3830" s="75"/>
      <c r="P3830" s="106"/>
      <c r="Q3830" s="90">
        <f>(17/100+7.6/100+1.65/100)*P3830</f>
        <v>0</v>
      </c>
      <c r="R3830" s="104"/>
      <c r="S3830" s="104"/>
      <c r="T3830" s="104"/>
      <c r="U3830" s="104"/>
      <c r="V3830" s="90">
        <f>+P3830-Q3830+R3830+S3830+T3830+U3830</f>
        <v>0</v>
      </c>
      <c r="W3830" s="91">
        <f>(1.02/100)</f>
        <v>1.02E-2</v>
      </c>
      <c r="X3830" s="91">
        <v>4.8E-3</v>
      </c>
      <c r="Y3830" s="91">
        <v>0.17</v>
      </c>
      <c r="Z3830" s="91">
        <v>1.65E-2</v>
      </c>
      <c r="AA3830" s="91">
        <v>7.6E-2</v>
      </c>
      <c r="AB3830" s="91">
        <f>SUM(W3830:AA3830)</f>
        <v>0.2775</v>
      </c>
      <c r="AC3830" s="75">
        <v>12</v>
      </c>
      <c r="AD3830" s="92">
        <f>IF(AL3830="","",+AC3830*AL3830)</f>
      </c>
      <c r="AE3830" s="93">
        <f>IF(AL3830="","",+AL3830*AB3830)</f>
      </c>
      <c r="AF3830" s="92">
        <f>IF(AL3830="","",+AL3830-AE3830)</f>
      </c>
      <c r="AG3830" s="93">
        <f>+V3830</f>
        <v>0</v>
      </c>
      <c r="AH3830" s="92">
        <f>IF(AF3830="","",+AF3830-AG3830)</f>
      </c>
      <c r="AI3830" s="92">
        <f>IF(AH3830="","",+AH3830*AC3830)</f>
      </c>
      <c r="AJ3830" s="93"/>
      <c r="AK3830" s="94">
        <v>0.33</v>
      </c>
      <c r="AL3830" s="93">
        <f>IF(V3830=0,"",V3830/(1-AB3830-AK3830))</f>
      </c>
      <c r="AM3830" s="95">
        <v>0.33</v>
      </c>
      <c r="AN3830" s="93">
        <f>IF(V3830=0,"",V3830/(1-AB3830-AM3830))</f>
      </c>
      <c r="AO3830" s="96">
        <v>1.2</v>
      </c>
      <c r="AP3830" s="93">
        <f>IF(BD!AJ3830="","",BD!AJ3830*BD!AO3830)</f>
      </c>
      <c r="AQ3830" s="91">
        <f>BD!AM3830/BD!AK3830-1</f>
        <v>0</v>
      </c>
      <c r="AR3830" s="91">
        <f>IF(BD!AN3830="","",IF(BD!AJ3830="","",BD!AN3830/BD!AJ3830-1))</f>
      </c>
      <c r="AS3830" s="91">
        <f>IF(BD!AN3830="","",IF(BD!AN3830&lt;BD!AL3830,"ABAIXO DA META","DENTRO DA META"))</f>
      </c>
      <c r="AT3830" s="91" t="str">
        <f>IF(BD!AJ3830="","EM ANÁLISE",IF(BD!AP3830&gt;=BD!AN3830,"GO", "NO GO"))</f>
        <v>EM ANÁLISE</v>
      </c>
      <c r="AU3830" s="97">
        <f>IF(AN3830="","",+BD!$AN3830-AJ3830)</f>
      </c>
      <c r="AV3830" s="98"/>
      <c r="AW3830" s="90">
        <f>BD!P3830*BD!AC3830</f>
        <v>0</v>
      </c>
      <c r="AX3830" s="90">
        <f>BD!V3830*BD!AC3830</f>
        <v>0</v>
      </c>
      <c r="AY3830" s="90">
        <f>IF(BD!AN3830="","",BD!AN3830*BD!AC3830)</f>
      </c>
      <c r="AZ3830" s="75" t="s">
        <v>123</v>
      </c>
      <c r="BA3830" s="75" t="s">
        <v>124</v>
      </c>
      <c r="BB3830" s="75">
        <v>1</v>
      </c>
      <c r="BC3830" s="75" t="s">
        <v>125</v>
      </c>
      <c r="BD3830" s="104"/>
      <c r="BE3830" s="104"/>
      <c r="BF3830" s="101"/>
      <c r="BG3830" s="101"/>
      <c r="BH3830" s="101"/>
      <c r="BI3830" s="101"/>
      <c r="BJ3830" s="101"/>
      <c r="BK3830" s="101"/>
      <c r="BL3830" s="101"/>
      <c r="BM3830" s="101"/>
      <c r="BN3830" s="101"/>
      <c r="BO3830" s="103"/>
      <c r="BP3830" s="101"/>
      <c r="BQ3830" s="101"/>
      <c r="BR3830" s="101"/>
      <c r="BS3830" s="101"/>
      <c r="BT3830" s="101"/>
      <c r="BU3830" s="101"/>
      <c r="BV3830" s="101"/>
      <c r="BW3830" s="101"/>
      <c r="BX3830" s="101"/>
      <c r="BY3830" s="101"/>
      <c r="BZ3830" s="101"/>
      <c r="CA3830" s="101"/>
      <c r="CB3830" s="101"/>
      <c r="CC3830" s="101"/>
      <c r="CD3830" s="101"/>
      <c r="CE3830" s="101"/>
      <c r="CF3830" s="101"/>
      <c r="CG3830" s="37" t="e">
        <f>VLOOKUP(Table_1[[#This Row],[EAN]],'[1]Planilha1'!$E:$R,13,0)</f>
        <v>#N/A</v>
      </c>
    </row>
    <row r="3831" ht="15" hidden="1">
      <c r="A3831" s="7"/>
      <c r="B3831" s="75" t="s">
        <v>2735</v>
      </c>
      <c r="C3831" s="75">
        <v>223216</v>
      </c>
      <c r="D3831" s="75"/>
      <c r="E3831" s="85">
        <v>7891000319383</v>
      </c>
      <c r="F3831" s="86" t="s">
        <v>4363</v>
      </c>
      <c r="G3831" s="75" t="s">
        <v>21</v>
      </c>
      <c r="H3831" s="75">
        <v>470</v>
      </c>
      <c r="I3831" s="87" t="s">
        <v>3887</v>
      </c>
      <c r="J3831" s="75" t="s">
        <v>3685</v>
      </c>
      <c r="K3831" s="88" t="s">
        <v>84</v>
      </c>
      <c r="L3831" s="88">
        <v>24</v>
      </c>
      <c r="M3831" s="88">
        <v>0</v>
      </c>
      <c r="N3831" s="75" t="s">
        <v>85</v>
      </c>
      <c r="O3831" s="75"/>
      <c r="P3831" s="106"/>
      <c r="Q3831" s="90">
        <f>(17/100+7.6/100+1.65/100)*P3831</f>
        <v>0</v>
      </c>
      <c r="R3831" s="104"/>
      <c r="S3831" s="104"/>
      <c r="T3831" s="104"/>
      <c r="U3831" s="104"/>
      <c r="V3831" s="90">
        <f>+P3831-Q3831+R3831+S3831+T3831+U3831</f>
        <v>0</v>
      </c>
      <c r="W3831" s="91">
        <f>(1.02/100)</f>
        <v>1.02E-2</v>
      </c>
      <c r="X3831" s="91">
        <v>4.8E-3</v>
      </c>
      <c r="Y3831" s="91">
        <v>0.17</v>
      </c>
      <c r="Z3831" s="91">
        <v>1.65E-2</v>
      </c>
      <c r="AA3831" s="91">
        <v>7.6E-2</v>
      </c>
      <c r="AB3831" s="91">
        <f>SUM(W3831:AA3831)</f>
        <v>0.2775</v>
      </c>
      <c r="AC3831" s="75">
        <v>12</v>
      </c>
      <c r="AD3831" s="92">
        <f>IF(AL3831="","",+AC3831*AL3831)</f>
      </c>
      <c r="AE3831" s="93">
        <f>IF(AL3831="","",+AL3831*AB3831)</f>
      </c>
      <c r="AF3831" s="92">
        <f>IF(AL3831="","",+AL3831-AE3831)</f>
      </c>
      <c r="AG3831" s="93">
        <f>+V3831</f>
        <v>0</v>
      </c>
      <c r="AH3831" s="92">
        <f>IF(AF3831="","",+AF3831-AG3831)</f>
      </c>
      <c r="AI3831" s="92">
        <f>IF(AH3831="","",+AH3831*AC3831)</f>
      </c>
      <c r="AJ3831" s="93"/>
      <c r="AK3831" s="94">
        <v>0.33</v>
      </c>
      <c r="AL3831" s="93">
        <f>IF(V3831=0,"",V3831/(1-AB3831-AK3831))</f>
      </c>
      <c r="AM3831" s="95">
        <v>0.33</v>
      </c>
      <c r="AN3831" s="93">
        <f>IF(V3831=0,"",V3831/(1-AB3831-AM3831))</f>
      </c>
      <c r="AO3831" s="96">
        <v>1.2</v>
      </c>
      <c r="AP3831" s="93">
        <f>IF(BD!AJ3831="","",BD!AJ3831*BD!AO3831)</f>
      </c>
      <c r="AQ3831" s="91">
        <f>BD!AM3831/BD!AK3831-1</f>
        <v>0</v>
      </c>
      <c r="AR3831" s="91">
        <f>IF(BD!AN3831="","",IF(BD!AJ3831="","",BD!AN3831/BD!AJ3831-1))</f>
      </c>
      <c r="AS3831" s="91">
        <f>IF(BD!AN3831="","",IF(BD!AN3831&lt;BD!AL3831,"ABAIXO DA META","DENTRO DA META"))</f>
      </c>
      <c r="AT3831" s="91" t="str">
        <f>IF(BD!AJ3831="","EM ANÁLISE",IF(BD!AP3831&gt;=BD!AN3831,"GO", "NO GO"))</f>
        <v>EM ANÁLISE</v>
      </c>
      <c r="AU3831" s="97">
        <f>IF(AN3831="","",+BD!$AN3831-AJ3831)</f>
      </c>
      <c r="AV3831" s="98"/>
      <c r="AW3831" s="90">
        <f>BD!P3831*BD!AC3831</f>
        <v>0</v>
      </c>
      <c r="AX3831" s="90">
        <f>BD!V3831*BD!AC3831</f>
        <v>0</v>
      </c>
      <c r="AY3831" s="90">
        <f>IF(BD!AN3831="","",BD!AN3831*BD!AC3831)</f>
      </c>
      <c r="AZ3831" s="75" t="s">
        <v>123</v>
      </c>
      <c r="BA3831" s="75" t="s">
        <v>124</v>
      </c>
      <c r="BB3831" s="75">
        <v>1</v>
      </c>
      <c r="BC3831" s="75" t="s">
        <v>125</v>
      </c>
      <c r="BD3831" s="104"/>
      <c r="BE3831" s="104"/>
      <c r="BF3831" s="101"/>
      <c r="BG3831" s="101"/>
      <c r="BH3831" s="101"/>
      <c r="BI3831" s="101"/>
      <c r="BJ3831" s="101"/>
      <c r="BK3831" s="101"/>
      <c r="BL3831" s="101"/>
      <c r="BM3831" s="101"/>
      <c r="BN3831" s="101"/>
      <c r="BO3831" s="103"/>
      <c r="BP3831" s="101"/>
      <c r="BQ3831" s="101"/>
      <c r="BR3831" s="101"/>
      <c r="BS3831" s="101"/>
      <c r="BT3831" s="101"/>
      <c r="BU3831" s="101"/>
      <c r="BV3831" s="101"/>
      <c r="BW3831" s="101"/>
      <c r="BX3831" s="101"/>
      <c r="BY3831" s="101"/>
      <c r="BZ3831" s="101"/>
      <c r="CA3831" s="101"/>
      <c r="CB3831" s="101"/>
      <c r="CC3831" s="101"/>
      <c r="CD3831" s="101"/>
      <c r="CE3831" s="101"/>
      <c r="CF3831" s="101"/>
      <c r="CG3831" s="37" t="e">
        <f>VLOOKUP(Table_1[[#This Row],[EAN]],'[1]Planilha1'!$E:$R,13,0)</f>
        <v>#N/A</v>
      </c>
    </row>
    <row r="3832" ht="15" hidden="1">
      <c r="A3832" s="7"/>
      <c r="B3832" s="75" t="s">
        <v>2735</v>
      </c>
      <c r="C3832" s="75">
        <v>223217</v>
      </c>
      <c r="D3832" s="75"/>
      <c r="E3832" s="85">
        <v>7891000306390</v>
      </c>
      <c r="F3832" s="86" t="s">
        <v>4364</v>
      </c>
      <c r="G3832" s="75" t="s">
        <v>21</v>
      </c>
      <c r="H3832" s="75">
        <v>470</v>
      </c>
      <c r="I3832" s="87" t="s">
        <v>3887</v>
      </c>
      <c r="J3832" s="75" t="s">
        <v>4365</v>
      </c>
      <c r="K3832" s="88" t="s">
        <v>84</v>
      </c>
      <c r="L3832" s="88">
        <v>12</v>
      </c>
      <c r="M3832" s="88">
        <v>0</v>
      </c>
      <c r="N3832" s="75" t="s">
        <v>85</v>
      </c>
      <c r="O3832" s="75"/>
      <c r="P3832" s="106"/>
      <c r="Q3832" s="90">
        <f>(17/100+7.6/100+1.65/100)*P3832</f>
        <v>0</v>
      </c>
      <c r="R3832" s="104"/>
      <c r="S3832" s="104"/>
      <c r="T3832" s="104"/>
      <c r="U3832" s="104"/>
      <c r="V3832" s="90">
        <f>+P3832-Q3832+R3832+S3832+T3832+U3832</f>
        <v>0</v>
      </c>
      <c r="W3832" s="91">
        <f>(1.02/100)</f>
        <v>1.02E-2</v>
      </c>
      <c r="X3832" s="91">
        <v>4.8E-3</v>
      </c>
      <c r="Y3832" s="91">
        <v>0.17</v>
      </c>
      <c r="Z3832" s="91">
        <v>1.65E-2</v>
      </c>
      <c r="AA3832" s="91">
        <v>7.6E-2</v>
      </c>
      <c r="AB3832" s="91">
        <f>SUM(W3832:AA3832)</f>
        <v>0.2775</v>
      </c>
      <c r="AC3832" s="75">
        <v>12</v>
      </c>
      <c r="AD3832" s="92">
        <f>IF(AL3832="","",+AC3832*AL3832)</f>
      </c>
      <c r="AE3832" s="93">
        <f>IF(AL3832="","",+AL3832*AB3832)</f>
      </c>
      <c r="AF3832" s="92">
        <f>IF(AL3832="","",+AL3832-AE3832)</f>
      </c>
      <c r="AG3832" s="93">
        <f>+V3832</f>
        <v>0</v>
      </c>
      <c r="AH3832" s="92">
        <f>IF(AF3832="","",+AF3832-AG3832)</f>
      </c>
      <c r="AI3832" s="92">
        <f>IF(AH3832="","",+AH3832*AC3832)</f>
      </c>
      <c r="AJ3832" s="93"/>
      <c r="AK3832" s="94">
        <v>0.33</v>
      </c>
      <c r="AL3832" s="93">
        <f>IF(V3832=0,"",V3832/(1-AB3832-AK3832))</f>
      </c>
      <c r="AM3832" s="95">
        <v>0.33</v>
      </c>
      <c r="AN3832" s="93">
        <f>IF(V3832=0,"",V3832/(1-AB3832-AM3832))</f>
      </c>
      <c r="AO3832" s="96">
        <v>1.2</v>
      </c>
      <c r="AP3832" s="93">
        <f>IF(BD!AJ3832="","",BD!AJ3832*BD!AO3832)</f>
      </c>
      <c r="AQ3832" s="91">
        <f>BD!AM3832/BD!AK3832-1</f>
        <v>0</v>
      </c>
      <c r="AR3832" s="91">
        <f>IF(BD!AN3832="","",IF(BD!AJ3832="","",BD!AN3832/BD!AJ3832-1))</f>
      </c>
      <c r="AS3832" s="91">
        <f>IF(BD!AN3832="","",IF(BD!AN3832&lt;BD!AL3832,"ABAIXO DA META","DENTRO DA META"))</f>
      </c>
      <c r="AT3832" s="91" t="str">
        <f>IF(BD!AJ3832="","EM ANÁLISE",IF(BD!AP3832&gt;=BD!AN3832,"GO", "NO GO"))</f>
        <v>EM ANÁLISE</v>
      </c>
      <c r="AU3832" s="97">
        <f>IF(AN3832="","",+BD!$AN3832-AJ3832)</f>
      </c>
      <c r="AV3832" s="98"/>
      <c r="AW3832" s="90">
        <f>BD!P3832*BD!AC3832</f>
        <v>0</v>
      </c>
      <c r="AX3832" s="90">
        <f>BD!V3832*BD!AC3832</f>
        <v>0</v>
      </c>
      <c r="AY3832" s="90">
        <f>IF(BD!AN3832="","",BD!AN3832*BD!AC3832)</f>
      </c>
      <c r="AZ3832" s="75" t="s">
        <v>123</v>
      </c>
      <c r="BA3832" s="75" t="s">
        <v>124</v>
      </c>
      <c r="BB3832" s="75">
        <v>1</v>
      </c>
      <c r="BC3832" s="75" t="s">
        <v>125</v>
      </c>
      <c r="BD3832" s="104"/>
      <c r="BE3832" s="104"/>
      <c r="BF3832" s="101"/>
      <c r="BG3832" s="101"/>
      <c r="BH3832" s="101"/>
      <c r="BI3832" s="101"/>
      <c r="BJ3832" s="101"/>
      <c r="BK3832" s="101"/>
      <c r="BL3832" s="101"/>
      <c r="BM3832" s="101"/>
      <c r="BN3832" s="101"/>
      <c r="BO3832" s="103"/>
      <c r="BP3832" s="101"/>
      <c r="BQ3832" s="101"/>
      <c r="BR3832" s="101"/>
      <c r="BS3832" s="101"/>
      <c r="BT3832" s="101"/>
      <c r="BU3832" s="101"/>
      <c r="BV3832" s="101"/>
      <c r="BW3832" s="101"/>
      <c r="BX3832" s="101"/>
      <c r="BY3832" s="101"/>
      <c r="BZ3832" s="101"/>
      <c r="CA3832" s="101"/>
      <c r="CB3832" s="101"/>
      <c r="CC3832" s="101"/>
      <c r="CD3832" s="101"/>
      <c r="CE3832" s="101"/>
      <c r="CF3832" s="101"/>
      <c r="CG3832" s="37" t="e">
        <f>VLOOKUP(Table_1[[#This Row],[EAN]],'[1]Planilha1'!$E:$R,13,0)</f>
        <v>#N/A</v>
      </c>
    </row>
    <row r="3833" ht="15" hidden="1">
      <c r="A3833" s="7"/>
      <c r="B3833" s="75" t="s">
        <v>2735</v>
      </c>
      <c r="C3833" s="75">
        <v>223218</v>
      </c>
      <c r="D3833" s="75"/>
      <c r="E3833" s="85">
        <v>7891000334324</v>
      </c>
      <c r="F3833" s="86" t="s">
        <v>4366</v>
      </c>
      <c r="G3833" s="75" t="s">
        <v>21</v>
      </c>
      <c r="H3833" s="75">
        <v>470</v>
      </c>
      <c r="I3833" s="87" t="s">
        <v>3887</v>
      </c>
      <c r="J3833" s="75" t="s">
        <v>4365</v>
      </c>
      <c r="K3833" s="88" t="s">
        <v>84</v>
      </c>
      <c r="L3833" s="88">
        <v>21</v>
      </c>
      <c r="M3833" s="88">
        <v>0</v>
      </c>
      <c r="N3833" s="75" t="s">
        <v>85</v>
      </c>
      <c r="O3833" s="75"/>
      <c r="P3833" s="106"/>
      <c r="Q3833" s="90">
        <f>(17/100+7.6/100+1.65/100)*P3833</f>
        <v>0</v>
      </c>
      <c r="R3833" s="104"/>
      <c r="S3833" s="104"/>
      <c r="T3833" s="104"/>
      <c r="U3833" s="104"/>
      <c r="V3833" s="90">
        <f>+P3833-Q3833+R3833+S3833+T3833+U3833</f>
        <v>0</v>
      </c>
      <c r="W3833" s="91">
        <f>(1.02/100)</f>
        <v>1.02E-2</v>
      </c>
      <c r="X3833" s="91">
        <v>4.8E-3</v>
      </c>
      <c r="Y3833" s="91">
        <v>0.17</v>
      </c>
      <c r="Z3833" s="91">
        <v>1.65E-2</v>
      </c>
      <c r="AA3833" s="91">
        <v>7.6E-2</v>
      </c>
      <c r="AB3833" s="91">
        <f>SUM(W3833:AA3833)</f>
        <v>0.2775</v>
      </c>
      <c r="AC3833" s="75">
        <v>12</v>
      </c>
      <c r="AD3833" s="92">
        <f>IF(AL3833="","",+AC3833*AL3833)</f>
      </c>
      <c r="AE3833" s="93">
        <f>IF(AL3833="","",+AL3833*AB3833)</f>
      </c>
      <c r="AF3833" s="92">
        <f>IF(AL3833="","",+AL3833-AE3833)</f>
      </c>
      <c r="AG3833" s="93">
        <f>+V3833</f>
        <v>0</v>
      </c>
      <c r="AH3833" s="92">
        <f>IF(AF3833="","",+AF3833-AG3833)</f>
      </c>
      <c r="AI3833" s="92">
        <f>IF(AH3833="","",+AH3833*AC3833)</f>
      </c>
      <c r="AJ3833" s="93"/>
      <c r="AK3833" s="94">
        <v>0.33</v>
      </c>
      <c r="AL3833" s="93">
        <f>IF(V3833=0,"",V3833/(1-AB3833-AK3833))</f>
      </c>
      <c r="AM3833" s="95">
        <v>0.33</v>
      </c>
      <c r="AN3833" s="93">
        <f>IF(V3833=0,"",V3833/(1-AB3833-AM3833))</f>
      </c>
      <c r="AO3833" s="96">
        <v>1.2</v>
      </c>
      <c r="AP3833" s="93">
        <f>IF(BD!AJ3833="","",BD!AJ3833*BD!AO3833)</f>
      </c>
      <c r="AQ3833" s="91">
        <f>BD!AM3833/BD!AK3833-1</f>
        <v>0</v>
      </c>
      <c r="AR3833" s="91">
        <f>IF(BD!AN3833="","",IF(BD!AJ3833="","",BD!AN3833/BD!AJ3833-1))</f>
      </c>
      <c r="AS3833" s="91">
        <f>IF(BD!AN3833="","",IF(BD!AN3833&lt;BD!AL3833,"ABAIXO DA META","DENTRO DA META"))</f>
      </c>
      <c r="AT3833" s="91" t="str">
        <f>IF(BD!AJ3833="","EM ANÁLISE",IF(BD!AP3833&gt;=BD!AN3833,"GO", "NO GO"))</f>
        <v>EM ANÁLISE</v>
      </c>
      <c r="AU3833" s="97">
        <f>IF(AN3833="","",+BD!$AN3833-AJ3833)</f>
      </c>
      <c r="AV3833" s="98"/>
      <c r="AW3833" s="90">
        <f>BD!P3833*BD!AC3833</f>
        <v>0</v>
      </c>
      <c r="AX3833" s="90">
        <f>BD!V3833*BD!AC3833</f>
        <v>0</v>
      </c>
      <c r="AY3833" s="90">
        <f>IF(BD!AN3833="","",BD!AN3833*BD!AC3833)</f>
      </c>
      <c r="AZ3833" s="75" t="s">
        <v>123</v>
      </c>
      <c r="BA3833" s="75" t="s">
        <v>124</v>
      </c>
      <c r="BB3833" s="75">
        <v>1</v>
      </c>
      <c r="BC3833" s="75" t="s">
        <v>125</v>
      </c>
      <c r="BD3833" s="104"/>
      <c r="BE3833" s="104"/>
      <c r="BF3833" s="101"/>
      <c r="BG3833" s="101"/>
      <c r="BH3833" s="101"/>
      <c r="BI3833" s="101"/>
      <c r="BJ3833" s="101"/>
      <c r="BK3833" s="101"/>
      <c r="BL3833" s="101"/>
      <c r="BM3833" s="101"/>
      <c r="BN3833" s="101"/>
      <c r="BO3833" s="103"/>
      <c r="BP3833" s="101"/>
      <c r="BQ3833" s="101"/>
      <c r="BR3833" s="101"/>
      <c r="BS3833" s="101"/>
      <c r="BT3833" s="101"/>
      <c r="BU3833" s="101"/>
      <c r="BV3833" s="101"/>
      <c r="BW3833" s="101"/>
      <c r="BX3833" s="101"/>
      <c r="BY3833" s="101"/>
      <c r="BZ3833" s="101"/>
      <c r="CA3833" s="101"/>
      <c r="CB3833" s="101"/>
      <c r="CC3833" s="101"/>
      <c r="CD3833" s="101"/>
      <c r="CE3833" s="101"/>
      <c r="CF3833" s="101"/>
      <c r="CG3833" s="37" t="e">
        <f>VLOOKUP(Table_1[[#This Row],[EAN]],'[1]Planilha1'!$E:$R,13,0)</f>
        <v>#N/A</v>
      </c>
    </row>
    <row r="3834" ht="15" hidden="1">
      <c r="A3834" s="7"/>
      <c r="B3834" s="75" t="s">
        <v>2735</v>
      </c>
      <c r="C3834" s="75">
        <v>223219</v>
      </c>
      <c r="D3834" s="75">
        <v>12408826</v>
      </c>
      <c r="E3834" s="85">
        <v>7891000285015</v>
      </c>
      <c r="F3834" s="86" t="s">
        <v>4367</v>
      </c>
      <c r="G3834" s="75" t="s">
        <v>21</v>
      </c>
      <c r="H3834" s="75">
        <v>470</v>
      </c>
      <c r="I3834" s="87" t="s">
        <v>3887</v>
      </c>
      <c r="J3834" s="75" t="s">
        <v>4365</v>
      </c>
      <c r="K3834" s="88" t="s">
        <v>84</v>
      </c>
      <c r="L3834" s="88">
        <v>24</v>
      </c>
      <c r="M3834" s="88">
        <v>0</v>
      </c>
      <c r="N3834" s="75" t="s">
        <v>85</v>
      </c>
      <c r="O3834" s="75" t="s">
        <v>122</v>
      </c>
      <c r="P3834" s="106">
        <v>14.30375</v>
      </c>
      <c r="Q3834" s="90">
        <f>(17/100+7.6/100+1.65/100)*P3834</f>
        <v>3.7547343750000004</v>
      </c>
      <c r="R3834" s="104"/>
      <c r="S3834" s="104"/>
      <c r="T3834" s="104"/>
      <c r="U3834" s="104"/>
      <c r="V3834" s="90">
        <f>+P3834-Q3834+R3834+S3834+T3834+U3834</f>
        <v>10.549015625000001</v>
      </c>
      <c r="W3834" s="91">
        <f>(1.02/100)</f>
        <v>1.02E-2</v>
      </c>
      <c r="X3834" s="91">
        <v>4.8E-3</v>
      </c>
      <c r="Y3834" s="91">
        <v>0.17</v>
      </c>
      <c r="Z3834" s="91">
        <v>1.65E-2</v>
      </c>
      <c r="AA3834" s="91">
        <v>7.6E-2</v>
      </c>
      <c r="AB3834" s="91">
        <f>SUM(W3834:AA3834)</f>
        <v>0.2775</v>
      </c>
      <c r="AC3834" s="75">
        <v>12</v>
      </c>
      <c r="AD3834" s="92">
        <f>IF(AL3834="","",+AC3834*AL3834)</f>
        <v>322.5176751592358</v>
      </c>
      <c r="AE3834" s="93">
        <f>IF(AL3834="","",+AL3834*AB3834)</f>
        <v>7.4582212380573285</v>
      </c>
      <c r="AF3834" s="92">
        <f>IF(AL3834="","",+AL3834-AE3834)</f>
        <v>19.418251691878986</v>
      </c>
      <c r="AG3834" s="93">
        <f>+V3834</f>
        <v>10.549015625000001</v>
      </c>
      <c r="AH3834" s="92">
        <f>IF(AF3834="","",+AF3834-AG3834)</f>
        <v>8.869236066878985</v>
      </c>
      <c r="AI3834" s="92">
        <f>IF(AH3834="","",+AH3834*AC3834)</f>
        <v>106.43083280254783</v>
      </c>
      <c r="AJ3834" s="93">
        <v>20.19</v>
      </c>
      <c r="AK3834" s="94">
        <v>0.33</v>
      </c>
      <c r="AL3834" s="93">
        <f>IF(V3834=0,"",V3834/(1-AB3834-AK3834))</f>
        <v>26.876472929936316</v>
      </c>
      <c r="AM3834" s="95">
        <v>0.33</v>
      </c>
      <c r="AN3834" s="93">
        <f>IF(V3834=0,"",V3834/(1-AB3834-AM3834))</f>
        <v>26.876472929936316</v>
      </c>
      <c r="AO3834" s="96">
        <v>1.2</v>
      </c>
      <c r="AP3834" s="93">
        <f>IF(BD!AJ3834="","",BD!AJ3834*BD!AO3834)</f>
        <v>24.228</v>
      </c>
      <c r="AQ3834" s="91">
        <f>BD!AM3834/BD!AK3834-1</f>
        <v>0</v>
      </c>
      <c r="AR3834" s="91">
        <f>IF(BD!AN3834="","",IF(BD!AJ3834="","",BD!AN3834/BD!AJ3834-1))</f>
        <v>0.331177460620917</v>
      </c>
      <c r="AS3834" s="91" t="str">
        <f>IF(BD!AN3834="","",IF(BD!AN3834&lt;BD!AL3834,"ABAIXO DA META","DENTRO DA META"))</f>
        <v>DENTRO DA META</v>
      </c>
      <c r="AT3834" s="91" t="str">
        <f>IF(BD!AJ3834="","EM ANÁLISE",IF(BD!AP3834&gt;=BD!AN3834,"GO", "NO GO"))</f>
        <v>NO GO</v>
      </c>
      <c r="AU3834" s="97">
        <f>IF(AN3834="","",+BD!$AN3834-AJ3834)</f>
        <v>6.686472929936315</v>
      </c>
      <c r="AV3834" s="98"/>
      <c r="AW3834" s="90">
        <f>BD!P3834*BD!AC3834</f>
        <v>171.645</v>
      </c>
      <c r="AX3834" s="90">
        <f>BD!V3834*BD!AC3834</f>
        <v>126.5881875</v>
      </c>
      <c r="AY3834" s="90">
        <f>IF(BD!AN3834="","",BD!AN3834*BD!AC3834)</f>
        <v>322.5176751592358</v>
      </c>
      <c r="AZ3834" s="75" t="s">
        <v>5272</v>
      </c>
      <c r="BA3834" s="75" t="s">
        <v>124</v>
      </c>
      <c r="BB3834" s="75">
        <v>1</v>
      </c>
      <c r="BC3834" s="75" t="s">
        <v>125</v>
      </c>
      <c r="BD3834" s="99" t="s">
        <v>5257</v>
      </c>
      <c r="BE3834" s="100" t="s">
        <v>4</v>
      </c>
      <c r="BF3834" s="100" t="s">
        <v>4</v>
      </c>
      <c r="BG3834" s="99" t="s">
        <v>5258</v>
      </c>
      <c r="BH3834" s="101"/>
      <c r="BI3834" s="101"/>
      <c r="BJ3834" s="101"/>
      <c r="BK3834" s="101"/>
      <c r="BL3834" s="101"/>
      <c r="BM3834" s="101"/>
      <c r="BN3834" s="101"/>
      <c r="BO3834" s="103"/>
      <c r="BP3834" s="99">
        <v>140.622</v>
      </c>
      <c r="BQ3834" s="99">
        <v>121</v>
      </c>
      <c r="BR3834" s="101"/>
      <c r="BS3834" s="99" t="s">
        <v>5260</v>
      </c>
      <c r="BT3834" s="99" t="s">
        <v>5261</v>
      </c>
      <c r="BU3834" s="99">
        <v>5102</v>
      </c>
      <c r="BV3834" s="99"/>
      <c r="BW3834" s="99"/>
      <c r="BX3834" s="99"/>
      <c r="BY3834" s="99"/>
      <c r="BZ3834" s="99"/>
      <c r="CA3834" s="99"/>
      <c r="CB3834" s="99"/>
      <c r="CC3834" s="99">
        <v>102</v>
      </c>
      <c r="CD3834" s="99">
        <v>8</v>
      </c>
      <c r="CE3834" s="99">
        <v>8</v>
      </c>
      <c r="CF3834" s="99"/>
      <c r="CG3834" s="37" t="e">
        <f>VLOOKUP(Table_1[[#This Row],[EAN]],'[1]Planilha1'!$E:$R,13,0)</f>
        <v>#N/A</v>
      </c>
    </row>
    <row r="3835" ht="15" hidden="1">
      <c r="A3835" s="7"/>
      <c r="B3835" s="75" t="s">
        <v>2735</v>
      </c>
      <c r="C3835" s="75">
        <v>223220</v>
      </c>
      <c r="D3835" s="75">
        <v>12445262</v>
      </c>
      <c r="E3835" s="85">
        <v>7891000309667</v>
      </c>
      <c r="F3835" s="86" t="s">
        <v>4368</v>
      </c>
      <c r="G3835" s="75" t="s">
        <v>21</v>
      </c>
      <c r="H3835" s="75">
        <v>470</v>
      </c>
      <c r="I3835" s="87" t="s">
        <v>3887</v>
      </c>
      <c r="J3835" s="75" t="s">
        <v>4365</v>
      </c>
      <c r="K3835" s="88" t="s">
        <v>84</v>
      </c>
      <c r="L3835" s="88">
        <v>12</v>
      </c>
      <c r="M3835" s="88">
        <v>0</v>
      </c>
      <c r="N3835" s="75" t="s">
        <v>85</v>
      </c>
      <c r="O3835" s="75" t="s">
        <v>122</v>
      </c>
      <c r="P3835" s="106">
        <v>17.24416666666667</v>
      </c>
      <c r="Q3835" s="90">
        <f>(17/100+7.6/100+1.65/100)*P3835</f>
        <v>4.526593750000001</v>
      </c>
      <c r="R3835" s="104"/>
      <c r="S3835" s="104"/>
      <c r="T3835" s="104"/>
      <c r="U3835" s="104"/>
      <c r="V3835" s="90">
        <f>+P3835-Q3835+R3835+S3835+T3835+U3835</f>
        <v>12.717572916666668</v>
      </c>
      <c r="W3835" s="91">
        <f>(1.02/100)</f>
        <v>1.02E-2</v>
      </c>
      <c r="X3835" s="91">
        <v>4.8E-3</v>
      </c>
      <c r="Y3835" s="91">
        <v>0.17</v>
      </c>
      <c r="Z3835" s="91">
        <v>1.65E-2</v>
      </c>
      <c r="AA3835" s="91">
        <v>7.6E-2</v>
      </c>
      <c r="AB3835" s="91">
        <f>SUM(W3835:AA3835)</f>
        <v>0.2775</v>
      </c>
      <c r="AC3835" s="75">
        <v>12</v>
      </c>
      <c r="AD3835" s="92">
        <f>IF(AL3835="","",+AC3835*AL3835)</f>
        <v>388.817515923567</v>
      </c>
      <c r="AE3835" s="93">
        <f>IF(AL3835="","",+AL3835*AB3835)</f>
        <v>8.991405055732487</v>
      </c>
      <c r="AF3835" s="92">
        <f>IF(AL3835="","",+AL3835-AE3835)</f>
        <v>23.410054604564763</v>
      </c>
      <c r="AG3835" s="93">
        <f>+V3835</f>
        <v>12.717572916666668</v>
      </c>
      <c r="AH3835" s="92">
        <f>IF(AF3835="","",+AF3835-AG3835)</f>
        <v>10.692481687898095</v>
      </c>
      <c r="AI3835" s="92">
        <f>IF(AH3835="","",+AH3835*AC3835)</f>
        <v>128.30978025477714</v>
      </c>
      <c r="AJ3835" s="93">
        <v>24.38</v>
      </c>
      <c r="AK3835" s="94">
        <v>0.33</v>
      </c>
      <c r="AL3835" s="93">
        <f>IF(V3835=0,"",V3835/(1-AB3835-AK3835))</f>
        <v>32.40145966029725</v>
      </c>
      <c r="AM3835" s="95">
        <v>0.33</v>
      </c>
      <c r="AN3835" s="93">
        <f>IF(V3835=0,"",V3835/(1-AB3835-AM3835))</f>
        <v>32.40145966029725</v>
      </c>
      <c r="AO3835" s="96">
        <v>1.2</v>
      </c>
      <c r="AP3835" s="93">
        <f>IF(BD!AJ3835="","",BD!AJ3835*BD!AO3835)</f>
        <v>29.255999999999997</v>
      </c>
      <c r="AQ3835" s="91">
        <f>BD!AM3835/BD!AK3835-1</f>
        <v>0</v>
      </c>
      <c r="AR3835" s="91">
        <f>IF(BD!AN3835="","",IF(BD!AJ3835="","",BD!AN3835/BD!AJ3835-1))</f>
        <v>0.32901803364631865</v>
      </c>
      <c r="AS3835" s="91" t="str">
        <f>IF(BD!AN3835="","",IF(BD!AN3835&lt;BD!AL3835,"ABAIXO DA META","DENTRO DA META"))</f>
        <v>DENTRO DA META</v>
      </c>
      <c r="AT3835" s="91" t="str">
        <f>IF(BD!AJ3835="","EM ANÁLISE",IF(BD!AP3835&gt;=BD!AN3835,"GO", "NO GO"))</f>
        <v>NO GO</v>
      </c>
      <c r="AU3835" s="97">
        <f>IF(AN3835="","",+BD!$AN3835-AJ3835)</f>
        <v>8.02145966029725</v>
      </c>
      <c r="AV3835" s="98"/>
      <c r="AW3835" s="90">
        <f>BD!P3835*BD!AC3835</f>
        <v>206.93</v>
      </c>
      <c r="AX3835" s="90">
        <f>BD!V3835*BD!AC3835</f>
        <v>152.61087500000002</v>
      </c>
      <c r="AY3835" s="90">
        <f>IF(BD!AN3835="","",BD!AN3835*BD!AC3835)</f>
        <v>388.817515923567</v>
      </c>
      <c r="AZ3835" s="75" t="s">
        <v>5272</v>
      </c>
      <c r="BA3835" s="75" t="s">
        <v>124</v>
      </c>
      <c r="BB3835" s="75">
        <v>1</v>
      </c>
      <c r="BC3835" s="75" t="s">
        <v>125</v>
      </c>
      <c r="BD3835" s="99" t="s">
        <v>5257</v>
      </c>
      <c r="BE3835" s="100" t="s">
        <v>4</v>
      </c>
      <c r="BF3835" s="100" t="s">
        <v>4</v>
      </c>
      <c r="BG3835" s="99" t="s">
        <v>5258</v>
      </c>
      <c r="BH3835" s="101"/>
      <c r="BI3835" s="101"/>
      <c r="BJ3835" s="101"/>
      <c r="BK3835" s="101"/>
      <c r="BL3835" s="101"/>
      <c r="BM3835" s="101"/>
      <c r="BN3835" s="101"/>
      <c r="BO3835" s="103"/>
      <c r="BP3835" s="99">
        <v>140.622</v>
      </c>
      <c r="BQ3835" s="99">
        <v>121</v>
      </c>
      <c r="BR3835" s="101"/>
      <c r="BS3835" s="99" t="s">
        <v>5260</v>
      </c>
      <c r="BT3835" s="99" t="s">
        <v>5261</v>
      </c>
      <c r="BU3835" s="99">
        <v>5102</v>
      </c>
      <c r="BV3835" s="99"/>
      <c r="BW3835" s="99"/>
      <c r="BX3835" s="99"/>
      <c r="BY3835" s="99"/>
      <c r="BZ3835" s="99"/>
      <c r="CA3835" s="99"/>
      <c r="CB3835" s="99"/>
      <c r="CC3835" s="99">
        <v>102</v>
      </c>
      <c r="CD3835" s="99">
        <v>8</v>
      </c>
      <c r="CE3835" s="99">
        <v>8</v>
      </c>
      <c r="CF3835" s="99"/>
      <c r="CG3835" s="37" t="e">
        <f>VLOOKUP(Table_1[[#This Row],[EAN]],'[1]Planilha1'!$E:$R,13,0)</f>
        <v>#N/A</v>
      </c>
    </row>
    <row r="3836" ht="15" hidden="1">
      <c r="A3836" s="7"/>
      <c r="B3836" s="75" t="s">
        <v>2735</v>
      </c>
      <c r="C3836" s="75">
        <v>223221</v>
      </c>
      <c r="D3836" s="75">
        <v>12420222</v>
      </c>
      <c r="E3836" s="85">
        <v>7891000289860</v>
      </c>
      <c r="F3836" s="86" t="s">
        <v>4369</v>
      </c>
      <c r="G3836" s="75" t="s">
        <v>21</v>
      </c>
      <c r="H3836" s="75">
        <v>470</v>
      </c>
      <c r="I3836" s="87" t="s">
        <v>3887</v>
      </c>
      <c r="J3836" s="75" t="s">
        <v>4365</v>
      </c>
      <c r="K3836" s="88" t="s">
        <v>84</v>
      </c>
      <c r="L3836" s="88">
        <v>12</v>
      </c>
      <c r="M3836" s="88">
        <v>0</v>
      </c>
      <c r="N3836" s="75" t="s">
        <v>85</v>
      </c>
      <c r="O3836" s="75" t="s">
        <v>122</v>
      </c>
      <c r="P3836" s="106">
        <v>14.303333333333333</v>
      </c>
      <c r="Q3836" s="90">
        <f>(17/100+7.6/100+1.65/100)*P3836</f>
        <v>3.754625</v>
      </c>
      <c r="R3836" s="104"/>
      <c r="S3836" s="104"/>
      <c r="T3836" s="104"/>
      <c r="U3836" s="104"/>
      <c r="V3836" s="90">
        <f>+P3836-Q3836+R3836+S3836+T3836+U3836</f>
        <v>10.548708333333334</v>
      </c>
      <c r="W3836" s="91">
        <f>(1.02/100)</f>
        <v>1.02E-2</v>
      </c>
      <c r="X3836" s="91">
        <v>4.8E-3</v>
      </c>
      <c r="Y3836" s="91">
        <v>0.17</v>
      </c>
      <c r="Z3836" s="91">
        <v>1.65E-2</v>
      </c>
      <c r="AA3836" s="91">
        <v>7.6E-2</v>
      </c>
      <c r="AB3836" s="91">
        <f>SUM(W3836:AA3836)</f>
        <v>0.2775</v>
      </c>
      <c r="AC3836" s="75">
        <v>12</v>
      </c>
      <c r="AD3836" s="92">
        <f>IF(AL3836="","",+AC3836*AL3836)</f>
        <v>322.50828025477716</v>
      </c>
      <c r="AE3836" s="93">
        <f>IF(AL3836="","",+AL3836*AB3836)</f>
        <v>7.458003980891723</v>
      </c>
      <c r="AF3836" s="92">
        <f>IF(AL3836="","",+AL3836-AE3836)</f>
        <v>19.41768604033971</v>
      </c>
      <c r="AG3836" s="93">
        <f>+V3836</f>
        <v>10.548708333333334</v>
      </c>
      <c r="AH3836" s="92">
        <f>IF(AF3836="","",+AF3836-AG3836)</f>
        <v>8.868977707006376</v>
      </c>
      <c r="AI3836" s="92">
        <f>IF(AH3836="","",+AH3836*AC3836)</f>
        <v>106.42773248407651</v>
      </c>
      <c r="AJ3836" s="93">
        <v>20.19</v>
      </c>
      <c r="AK3836" s="94">
        <v>0.33</v>
      </c>
      <c r="AL3836" s="93">
        <f>IF(V3836=0,"",V3836/(1-AB3836-AK3836))</f>
        <v>26.87569002123143</v>
      </c>
      <c r="AM3836" s="95">
        <v>0.33</v>
      </c>
      <c r="AN3836" s="93">
        <f>IF(V3836=0,"",V3836/(1-AB3836-AM3836))</f>
        <v>26.87569002123143</v>
      </c>
      <c r="AO3836" s="96">
        <v>1.2</v>
      </c>
      <c r="AP3836" s="93">
        <f>IF(BD!AJ3836="","",BD!AJ3836*BD!AO3836)</f>
        <v>24.228</v>
      </c>
      <c r="AQ3836" s="91">
        <f>BD!AM3836/BD!AK3836-1</f>
        <v>0</v>
      </c>
      <c r="AR3836" s="91">
        <f>IF(BD!AN3836="","",IF(BD!AJ3836="","",BD!AN3836/BD!AJ3836-1))</f>
        <v>0.3311386835676786</v>
      </c>
      <c r="AS3836" s="91" t="str">
        <f>IF(BD!AN3836="","",IF(BD!AN3836&lt;BD!AL3836,"ABAIXO DA META","DENTRO DA META"))</f>
        <v>DENTRO DA META</v>
      </c>
      <c r="AT3836" s="91" t="str">
        <f>IF(BD!AJ3836="","EM ANÁLISE",IF(BD!AP3836&gt;=BD!AN3836,"GO", "NO GO"))</f>
        <v>NO GO</v>
      </c>
      <c r="AU3836" s="97">
        <f>IF(AN3836="","",+BD!$AN3836-AJ3836)</f>
        <v>6.68569002123143</v>
      </c>
      <c r="AV3836" s="98"/>
      <c r="AW3836" s="90">
        <f>BD!P3836*BD!AC3836</f>
        <v>171.64</v>
      </c>
      <c r="AX3836" s="90">
        <f>BD!V3836*BD!AC3836</f>
        <v>126.5845</v>
      </c>
      <c r="AY3836" s="90">
        <f>IF(BD!AN3836="","",BD!AN3836*BD!AC3836)</f>
        <v>322.50828025477716</v>
      </c>
      <c r="AZ3836" s="75" t="s">
        <v>5272</v>
      </c>
      <c r="BA3836" s="75" t="s">
        <v>124</v>
      </c>
      <c r="BB3836" s="75">
        <v>1</v>
      </c>
      <c r="BC3836" s="75" t="s">
        <v>125</v>
      </c>
      <c r="BD3836" s="99" t="s">
        <v>5257</v>
      </c>
      <c r="BE3836" s="100" t="s">
        <v>4</v>
      </c>
      <c r="BF3836" s="100" t="s">
        <v>4</v>
      </c>
      <c r="BG3836" s="99" t="s">
        <v>5258</v>
      </c>
      <c r="BH3836" s="101"/>
      <c r="BI3836" s="101"/>
      <c r="BJ3836" s="101"/>
      <c r="BK3836" s="101"/>
      <c r="BL3836" s="101"/>
      <c r="BM3836" s="101"/>
      <c r="BN3836" s="101"/>
      <c r="BO3836" s="103"/>
      <c r="BP3836" s="99">
        <v>140.622</v>
      </c>
      <c r="BQ3836" s="99">
        <v>121</v>
      </c>
      <c r="BR3836" s="101"/>
      <c r="BS3836" s="99" t="s">
        <v>5260</v>
      </c>
      <c r="BT3836" s="99" t="s">
        <v>5261</v>
      </c>
      <c r="BU3836" s="99">
        <v>5102</v>
      </c>
      <c r="BV3836" s="99"/>
      <c r="BW3836" s="99"/>
      <c r="BX3836" s="99"/>
      <c r="BY3836" s="99"/>
      <c r="BZ3836" s="99"/>
      <c r="CA3836" s="99"/>
      <c r="CB3836" s="99"/>
      <c r="CC3836" s="99">
        <v>102</v>
      </c>
      <c r="CD3836" s="99">
        <v>8</v>
      </c>
      <c r="CE3836" s="99">
        <v>8</v>
      </c>
      <c r="CF3836" s="99"/>
      <c r="CG3836" s="37" t="e">
        <f>VLOOKUP(Table_1[[#This Row],[EAN]],'[1]Planilha1'!$E:$R,13,0)</f>
        <v>#N/A</v>
      </c>
    </row>
    <row r="3837" ht="15" hidden="1">
      <c r="A3837" s="7"/>
      <c r="B3837" s="75" t="s">
        <v>2735</v>
      </c>
      <c r="C3837" s="75">
        <v>223222</v>
      </c>
      <c r="D3837" s="75">
        <v>12454874</v>
      </c>
      <c r="E3837" s="85">
        <v>7891000321003</v>
      </c>
      <c r="F3837" s="86" t="s">
        <v>4370</v>
      </c>
      <c r="G3837" s="75" t="s">
        <v>21</v>
      </c>
      <c r="H3837" s="75">
        <v>470</v>
      </c>
      <c r="I3837" s="87" t="s">
        <v>3887</v>
      </c>
      <c r="J3837" s="75" t="s">
        <v>485</v>
      </c>
      <c r="K3837" s="88" t="s">
        <v>84</v>
      </c>
      <c r="L3837" s="88">
        <v>12</v>
      </c>
      <c r="M3837" s="88">
        <v>0</v>
      </c>
      <c r="N3837" s="75" t="s">
        <v>85</v>
      </c>
      <c r="O3837" s="75" t="s">
        <v>122</v>
      </c>
      <c r="P3837" s="106">
        <v>12.789166666666667</v>
      </c>
      <c r="Q3837" s="90">
        <f>(17/100+7.6/100+1.65/100)*P3837</f>
        <v>3.35715625</v>
      </c>
      <c r="R3837" s="104"/>
      <c r="S3837" s="104"/>
      <c r="T3837" s="104"/>
      <c r="U3837" s="104"/>
      <c r="V3837" s="90">
        <f>+P3837-Q3837+R3837+S3837+T3837+U3837</f>
        <v>9.432010416666667</v>
      </c>
      <c r="W3837" s="91">
        <f>(1.02/100)</f>
        <v>1.02E-2</v>
      </c>
      <c r="X3837" s="91">
        <v>4.8E-3</v>
      </c>
      <c r="Y3837" s="91">
        <v>0.17</v>
      </c>
      <c r="Z3837" s="91">
        <v>1.65E-2</v>
      </c>
      <c r="AA3837" s="91">
        <v>7.6E-2</v>
      </c>
      <c r="AB3837" s="91">
        <f>SUM(W3837:AA3837)</f>
        <v>0.2775</v>
      </c>
      <c r="AC3837" s="75">
        <v>12</v>
      </c>
      <c r="AD3837" s="92">
        <f>IF(AL3837="","",+AC3837*AL3837)</f>
        <v>288.3671974522294</v>
      </c>
      <c r="AE3837" s="93">
        <f>IF(AL3837="","",+AL3837*AB3837)</f>
        <v>6.668491441082805</v>
      </c>
      <c r="AF3837" s="92">
        <f>IF(AL3837="","",+AL3837-AE3837)</f>
        <v>17.36210834660298</v>
      </c>
      <c r="AG3837" s="93">
        <f>+V3837</f>
        <v>9.432010416666667</v>
      </c>
      <c r="AH3837" s="92">
        <f>IF(AF3837="","",+AF3837-AG3837)</f>
        <v>7.930097929936313</v>
      </c>
      <c r="AI3837" s="92">
        <f>IF(AH3837="","",+AH3837*AC3837)</f>
        <v>95.16117515923575</v>
      </c>
      <c r="AJ3837" s="93">
        <v>22.21</v>
      </c>
      <c r="AK3837" s="94">
        <v>0.33</v>
      </c>
      <c r="AL3837" s="93">
        <f>IF(V3837=0,"",V3837/(1-AB3837-AK3837))</f>
        <v>24.030599787685784</v>
      </c>
      <c r="AM3837" s="95">
        <v>0.33</v>
      </c>
      <c r="AN3837" s="93">
        <f>IF(V3837=0,"",V3837/(1-AB3837-AM3837))</f>
        <v>24.030599787685784</v>
      </c>
      <c r="AO3837" s="96">
        <v>1.2</v>
      </c>
      <c r="AP3837" s="93">
        <f>IF(BD!AJ3837="","",BD!AJ3837*BD!AO3837)</f>
        <v>26.652</v>
      </c>
      <c r="AQ3837" s="91">
        <f>BD!AM3837/BD!AK3837-1</f>
        <v>0</v>
      </c>
      <c r="AR3837" s="91">
        <f>IF(BD!AN3837="","",IF(BD!AJ3837="","",BD!AN3837/BD!AJ3837-1))</f>
        <v>8.19720750871582E-2</v>
      </c>
      <c r="AS3837" s="91" t="str">
        <f>IF(BD!AN3837="","",IF(BD!AN3837&lt;BD!AL3837,"ABAIXO DA META","DENTRO DA META"))</f>
        <v>DENTRO DA META</v>
      </c>
      <c r="AT3837" s="91" t="str">
        <f>IF(BD!AJ3837="","EM ANÁLISE",IF(BD!AP3837&gt;=BD!AN3837,"GO", "NO GO"))</f>
        <v>GO</v>
      </c>
      <c r="AU3837" s="97">
        <f>IF(AN3837="","",+BD!$AN3837-AJ3837)</f>
        <v>1.820599787685783</v>
      </c>
      <c r="AV3837" s="98"/>
      <c r="AW3837" s="90">
        <f>BD!P3837*BD!AC3837</f>
        <v>153.47</v>
      </c>
      <c r="AX3837" s="90">
        <f>BD!V3837*BD!AC3837</f>
        <v>113.18412500000001</v>
      </c>
      <c r="AY3837" s="90">
        <f>IF(BD!AN3837="","",BD!AN3837*BD!AC3837)</f>
        <v>288.3671974522294</v>
      </c>
      <c r="AZ3837" s="75" t="s">
        <v>5272</v>
      </c>
      <c r="BA3837" s="75" t="s">
        <v>124</v>
      </c>
      <c r="BB3837" s="75">
        <v>1</v>
      </c>
      <c r="BC3837" s="75" t="s">
        <v>125</v>
      </c>
      <c r="BD3837" s="99" t="s">
        <v>5257</v>
      </c>
      <c r="BE3837" s="100" t="s">
        <v>4</v>
      </c>
      <c r="BF3837" s="100" t="s">
        <v>4</v>
      </c>
      <c r="BG3837" s="99" t="s">
        <v>5258</v>
      </c>
      <c r="BH3837" s="101"/>
      <c r="BI3837" s="101"/>
      <c r="BJ3837" s="101"/>
      <c r="BK3837" s="101"/>
      <c r="BL3837" s="101"/>
      <c r="BM3837" s="101"/>
      <c r="BN3837" s="101"/>
      <c r="BO3837" s="103"/>
      <c r="BP3837" s="99">
        <v>140.622</v>
      </c>
      <c r="BQ3837" s="99">
        <v>121</v>
      </c>
      <c r="BR3837" s="101"/>
      <c r="BS3837" s="99" t="s">
        <v>5260</v>
      </c>
      <c r="BT3837" s="99" t="s">
        <v>5261</v>
      </c>
      <c r="BU3837" s="99">
        <v>5102</v>
      </c>
      <c r="BV3837" s="99"/>
      <c r="BW3837" s="99"/>
      <c r="BX3837" s="99"/>
      <c r="BY3837" s="99"/>
      <c r="BZ3837" s="99"/>
      <c r="CA3837" s="99"/>
      <c r="CB3837" s="99"/>
      <c r="CC3837" s="99">
        <v>102</v>
      </c>
      <c r="CD3837" s="99">
        <v>8</v>
      </c>
      <c r="CE3837" s="99">
        <v>8</v>
      </c>
      <c r="CF3837" s="99"/>
      <c r="CG3837" s="37" t="e">
        <f>VLOOKUP(Table_1[[#This Row],[EAN]],'[1]Planilha1'!$E:$R,13,0)</f>
        <v>#N/A</v>
      </c>
    </row>
    <row r="3838" ht="15" hidden="1">
      <c r="A3838" s="7"/>
      <c r="B3838" s="75" t="s">
        <v>2735</v>
      </c>
      <c r="C3838" s="75">
        <v>223223</v>
      </c>
      <c r="D3838" s="75"/>
      <c r="E3838" s="85">
        <v>7891000251638</v>
      </c>
      <c r="F3838" s="86" t="s">
        <v>4371</v>
      </c>
      <c r="G3838" s="75" t="s">
        <v>21</v>
      </c>
      <c r="H3838" s="75">
        <v>470</v>
      </c>
      <c r="I3838" s="87" t="s">
        <v>3887</v>
      </c>
      <c r="J3838" s="75" t="s">
        <v>4365</v>
      </c>
      <c r="K3838" s="88" t="s">
        <v>84</v>
      </c>
      <c r="L3838" s="88">
        <v>24</v>
      </c>
      <c r="M3838" s="88">
        <v>0</v>
      </c>
      <c r="N3838" s="75" t="s">
        <v>85</v>
      </c>
      <c r="O3838" s="75"/>
      <c r="P3838" s="106"/>
      <c r="Q3838" s="90">
        <f>(17/100+7.6/100+1.65/100)*P3838</f>
        <v>0</v>
      </c>
      <c r="R3838" s="104"/>
      <c r="S3838" s="104"/>
      <c r="T3838" s="104"/>
      <c r="U3838" s="104"/>
      <c r="V3838" s="90">
        <f>+P3838-Q3838+R3838+S3838+T3838+U3838</f>
        <v>0</v>
      </c>
      <c r="W3838" s="91">
        <f>(1.02/100)</f>
        <v>1.02E-2</v>
      </c>
      <c r="X3838" s="91">
        <v>4.8E-3</v>
      </c>
      <c r="Y3838" s="91">
        <v>0.17</v>
      </c>
      <c r="Z3838" s="91">
        <v>1.65E-2</v>
      </c>
      <c r="AA3838" s="91">
        <v>7.6E-2</v>
      </c>
      <c r="AB3838" s="91">
        <f>SUM(W3838:AA3838)</f>
        <v>0.2775</v>
      </c>
      <c r="AC3838" s="75">
        <v>12</v>
      </c>
      <c r="AD3838" s="92">
        <f>IF(AL3838="","",+AC3838*AL3838)</f>
      </c>
      <c r="AE3838" s="93">
        <f>IF(AL3838="","",+AL3838*AB3838)</f>
      </c>
      <c r="AF3838" s="92">
        <f>IF(AL3838="","",+AL3838-AE3838)</f>
      </c>
      <c r="AG3838" s="93">
        <f>+V3838</f>
        <v>0</v>
      </c>
      <c r="AH3838" s="92">
        <f>IF(AF3838="","",+AF3838-AG3838)</f>
      </c>
      <c r="AI3838" s="92">
        <f>IF(AH3838="","",+AH3838*AC3838)</f>
      </c>
      <c r="AJ3838" s="93"/>
      <c r="AK3838" s="94">
        <v>0.33</v>
      </c>
      <c r="AL3838" s="93">
        <f>IF(V3838=0,"",V3838/(1-AB3838-AK3838))</f>
      </c>
      <c r="AM3838" s="95">
        <v>0.33</v>
      </c>
      <c r="AN3838" s="93">
        <f>IF(V3838=0,"",V3838/(1-AB3838-AM3838))</f>
      </c>
      <c r="AO3838" s="96">
        <v>1.2</v>
      </c>
      <c r="AP3838" s="93">
        <f>IF(BD!AJ3838="","",BD!AJ3838*BD!AO3838)</f>
      </c>
      <c r="AQ3838" s="91">
        <f>BD!AM3838/BD!AK3838-1</f>
        <v>0</v>
      </c>
      <c r="AR3838" s="91">
        <f>IF(BD!AN3838="","",IF(BD!AJ3838="","",BD!AN3838/BD!AJ3838-1))</f>
      </c>
      <c r="AS3838" s="91">
        <f>IF(BD!AN3838="","",IF(BD!AN3838&lt;BD!AL3838,"ABAIXO DA META","DENTRO DA META"))</f>
      </c>
      <c r="AT3838" s="91" t="str">
        <f>IF(BD!AJ3838="","EM ANÁLISE",IF(BD!AP3838&gt;=BD!AN3838,"GO", "NO GO"))</f>
        <v>EM ANÁLISE</v>
      </c>
      <c r="AU3838" s="97">
        <f>IF(AN3838="","",+BD!$AN3838-AJ3838)</f>
      </c>
      <c r="AV3838" s="98"/>
      <c r="AW3838" s="90">
        <f>BD!P3838*BD!AC3838</f>
        <v>0</v>
      </c>
      <c r="AX3838" s="90">
        <f>BD!V3838*BD!AC3838</f>
        <v>0</v>
      </c>
      <c r="AY3838" s="90">
        <f>IF(BD!AN3838="","",BD!AN3838*BD!AC3838)</f>
      </c>
      <c r="AZ3838" s="75" t="s">
        <v>123</v>
      </c>
      <c r="BA3838" s="75" t="s">
        <v>124</v>
      </c>
      <c r="BB3838" s="75">
        <v>1</v>
      </c>
      <c r="BC3838" s="75" t="s">
        <v>125</v>
      </c>
      <c r="BD3838" s="104"/>
      <c r="BE3838" s="104"/>
      <c r="BF3838" s="101"/>
      <c r="BG3838" s="101"/>
      <c r="BH3838" s="101"/>
      <c r="BI3838" s="101"/>
      <c r="BJ3838" s="101"/>
      <c r="BK3838" s="101"/>
      <c r="BL3838" s="101"/>
      <c r="BM3838" s="101"/>
      <c r="BN3838" s="101"/>
      <c r="BO3838" s="103"/>
      <c r="BP3838" s="101"/>
      <c r="BQ3838" s="101"/>
      <c r="BR3838" s="101"/>
      <c r="BS3838" s="101"/>
      <c r="BT3838" s="101"/>
      <c r="BU3838" s="101"/>
      <c r="BV3838" s="101"/>
      <c r="BW3838" s="101"/>
      <c r="BX3838" s="101"/>
      <c r="BY3838" s="101"/>
      <c r="BZ3838" s="101"/>
      <c r="CA3838" s="101"/>
      <c r="CB3838" s="101"/>
      <c r="CC3838" s="101"/>
      <c r="CD3838" s="101"/>
      <c r="CE3838" s="101"/>
      <c r="CF3838" s="101"/>
      <c r="CG3838" s="37" t="e">
        <f>VLOOKUP(Table_1[[#This Row],[EAN]],'[1]Planilha1'!$E:$R,13,0)</f>
        <v>#N/A</v>
      </c>
    </row>
    <row r="3839" ht="15" hidden="1">
      <c r="A3839" s="7"/>
      <c r="B3839" s="75" t="s">
        <v>2735</v>
      </c>
      <c r="C3839" s="75">
        <v>223224</v>
      </c>
      <c r="D3839" s="75">
        <v>12240801</v>
      </c>
      <c r="E3839" s="85">
        <v>7891000101506</v>
      </c>
      <c r="F3839" s="86" t="s">
        <v>4372</v>
      </c>
      <c r="G3839" s="75" t="s">
        <v>21</v>
      </c>
      <c r="H3839" s="75">
        <v>470</v>
      </c>
      <c r="I3839" s="87" t="s">
        <v>3887</v>
      </c>
      <c r="J3839" s="75" t="s">
        <v>4373</v>
      </c>
      <c r="K3839" s="88" t="s">
        <v>84</v>
      </c>
      <c r="L3839" s="88">
        <v>24</v>
      </c>
      <c r="M3839" s="88">
        <v>0</v>
      </c>
      <c r="N3839" s="75" t="s">
        <v>85</v>
      </c>
      <c r="O3839" s="75" t="s">
        <v>122</v>
      </c>
      <c r="P3839" s="106">
        <v>15.832500000000001</v>
      </c>
      <c r="Q3839" s="90">
        <f>(17/100+7.6/100+1.65/100)*P3839</f>
        <v>4.156031250000001</v>
      </c>
      <c r="R3839" s="104"/>
      <c r="S3839" s="104"/>
      <c r="T3839" s="104"/>
      <c r="U3839" s="104"/>
      <c r="V3839" s="90">
        <f>+P3839-Q3839+R3839+S3839+T3839+U3839</f>
        <v>11.676468750000002</v>
      </c>
      <c r="W3839" s="91">
        <f>(1.02/100)</f>
        <v>1.02E-2</v>
      </c>
      <c r="X3839" s="91">
        <v>4.8E-3</v>
      </c>
      <c r="Y3839" s="91">
        <v>0.17</v>
      </c>
      <c r="Z3839" s="91">
        <v>1.65E-2</v>
      </c>
      <c r="AA3839" s="91">
        <v>7.6E-2</v>
      </c>
      <c r="AB3839" s="91">
        <f>SUM(W3839:AA3839)</f>
        <v>0.2775</v>
      </c>
      <c r="AC3839" s="75">
        <v>12</v>
      </c>
      <c r="AD3839" s="92">
        <f>IF(AL3839="","",+AC3839*AL3839)</f>
        <v>356.9875796178345</v>
      </c>
      <c r="AE3839" s="93">
        <f>IF(AL3839="","",+AL3839*AB3839)</f>
        <v>8.255337778662424</v>
      </c>
      <c r="AF3839" s="92">
        <f>IF(AL3839="","",+AL3839-AE3839)</f>
        <v>21.493627189490454</v>
      </c>
      <c r="AG3839" s="93">
        <f>+V3839</f>
        <v>11.676468750000002</v>
      </c>
      <c r="AH3839" s="92">
        <f>IF(AF3839="","",+AF3839-AG3839)</f>
        <v>9.817158439490452</v>
      </c>
      <c r="AI3839" s="92">
        <f>IF(AH3839="","",+AH3839*AC3839)</f>
        <v>117.80590127388542</v>
      </c>
      <c r="AJ3839" s="93">
        <v>18.17</v>
      </c>
      <c r="AK3839" s="94">
        <v>0.33</v>
      </c>
      <c r="AL3839" s="93">
        <f>IF(V3839=0,"",V3839/(1-AB3839-AK3839))</f>
        <v>29.748964968152876</v>
      </c>
      <c r="AM3839" s="95">
        <v>0.33</v>
      </c>
      <c r="AN3839" s="93">
        <f>IF(V3839=0,"",V3839/(1-AB3839-AM3839))</f>
        <v>29.748964968152876</v>
      </c>
      <c r="AO3839" s="96">
        <v>1.2</v>
      </c>
      <c r="AP3839" s="93">
        <f>IF(BD!AJ3839="","",BD!AJ3839*BD!AO3839)</f>
        <v>21.804000000000002</v>
      </c>
      <c r="AQ3839" s="91">
        <f>BD!AM3839/BD!AK3839-1</f>
        <v>0</v>
      </c>
      <c r="AR3839" s="91">
        <f>IF(BD!AN3839="","",IF(BD!AJ3839="","",BD!AN3839/BD!AJ3839-1))</f>
        <v>0.6372572904872247</v>
      </c>
      <c r="AS3839" s="91" t="str">
        <f>IF(BD!AN3839="","",IF(BD!AN3839&lt;BD!AL3839,"ABAIXO DA META","DENTRO DA META"))</f>
        <v>DENTRO DA META</v>
      </c>
      <c r="AT3839" s="91" t="str">
        <f>IF(BD!AJ3839="","EM ANÁLISE",IF(BD!AP3839&gt;=BD!AN3839,"GO", "NO GO"))</f>
        <v>NO GO</v>
      </c>
      <c r="AU3839" s="97">
        <f>IF(AN3839="","",+BD!$AN3839-AJ3839)</f>
        <v>11.578964968152874</v>
      </c>
      <c r="AV3839" s="98"/>
      <c r="AW3839" s="90">
        <f>BD!P3839*BD!AC3839</f>
        <v>189.99</v>
      </c>
      <c r="AX3839" s="90">
        <f>BD!V3839*BD!AC3839</f>
        <v>140.11762500000003</v>
      </c>
      <c r="AY3839" s="90">
        <f>IF(BD!AN3839="","",BD!AN3839*BD!AC3839)</f>
        <v>356.9875796178345</v>
      </c>
      <c r="AZ3839" s="75" t="s">
        <v>5272</v>
      </c>
      <c r="BA3839" s="75" t="s">
        <v>124</v>
      </c>
      <c r="BB3839" s="75">
        <v>1</v>
      </c>
      <c r="BC3839" s="75" t="s">
        <v>125</v>
      </c>
      <c r="BD3839" s="99" t="s">
        <v>5257</v>
      </c>
      <c r="BE3839" s="100" t="s">
        <v>4</v>
      </c>
      <c r="BF3839" s="100" t="s">
        <v>4</v>
      </c>
      <c r="BG3839" s="99" t="s">
        <v>5258</v>
      </c>
      <c r="BH3839" s="101"/>
      <c r="BI3839" s="101"/>
      <c r="BJ3839" s="101"/>
      <c r="BK3839" s="101"/>
      <c r="BL3839" s="101"/>
      <c r="BM3839" s="101"/>
      <c r="BN3839" s="101"/>
      <c r="BO3839" s="103"/>
      <c r="BP3839" s="99">
        <v>140.622</v>
      </c>
      <c r="BQ3839" s="99">
        <v>121</v>
      </c>
      <c r="BR3839" s="101"/>
      <c r="BS3839" s="99" t="s">
        <v>5260</v>
      </c>
      <c r="BT3839" s="99" t="s">
        <v>5261</v>
      </c>
      <c r="BU3839" s="99">
        <v>5102</v>
      </c>
      <c r="BV3839" s="99"/>
      <c r="BW3839" s="99"/>
      <c r="BX3839" s="99"/>
      <c r="BY3839" s="99"/>
      <c r="BZ3839" s="99"/>
      <c r="CA3839" s="99"/>
      <c r="CB3839" s="99"/>
      <c r="CC3839" s="99">
        <v>102</v>
      </c>
      <c r="CD3839" s="99">
        <v>8</v>
      </c>
      <c r="CE3839" s="99">
        <v>8</v>
      </c>
      <c r="CF3839" s="99"/>
      <c r="CG3839" s="37" t="e">
        <f>VLOOKUP(Table_1[[#This Row],[EAN]],'[1]Planilha1'!$E:$R,13,0)</f>
        <v>#N/A</v>
      </c>
    </row>
    <row r="3840" ht="15" hidden="1">
      <c r="A3840" s="7"/>
      <c r="B3840" s="75" t="s">
        <v>2735</v>
      </c>
      <c r="C3840" s="75">
        <v>223225</v>
      </c>
      <c r="D3840" s="75"/>
      <c r="E3840" s="85">
        <v>7891000101520</v>
      </c>
      <c r="F3840" s="86" t="s">
        <v>4374</v>
      </c>
      <c r="G3840" s="75" t="s">
        <v>21</v>
      </c>
      <c r="H3840" s="75">
        <v>470</v>
      </c>
      <c r="I3840" s="87" t="s">
        <v>3887</v>
      </c>
      <c r="J3840" s="75" t="s">
        <v>4373</v>
      </c>
      <c r="K3840" s="88" t="s">
        <v>84</v>
      </c>
      <c r="L3840" s="88">
        <v>12</v>
      </c>
      <c r="M3840" s="88">
        <v>0</v>
      </c>
      <c r="N3840" s="75" t="s">
        <v>85</v>
      </c>
      <c r="O3840" s="75"/>
      <c r="P3840" s="106"/>
      <c r="Q3840" s="90">
        <f>(17/100+7.6/100+1.65/100)*P3840</f>
        <v>0</v>
      </c>
      <c r="R3840" s="104"/>
      <c r="S3840" s="104"/>
      <c r="T3840" s="104"/>
      <c r="U3840" s="104"/>
      <c r="V3840" s="90">
        <f>+P3840-Q3840+R3840+S3840+T3840+U3840</f>
        <v>0</v>
      </c>
      <c r="W3840" s="91">
        <f>(1.02/100)</f>
        <v>1.02E-2</v>
      </c>
      <c r="X3840" s="91">
        <v>4.8E-3</v>
      </c>
      <c r="Y3840" s="91">
        <v>0.17</v>
      </c>
      <c r="Z3840" s="91">
        <v>1.65E-2</v>
      </c>
      <c r="AA3840" s="91">
        <v>7.6E-2</v>
      </c>
      <c r="AB3840" s="91">
        <f>SUM(W3840:AA3840)</f>
        <v>0.2775</v>
      </c>
      <c r="AC3840" s="75">
        <v>12</v>
      </c>
      <c r="AD3840" s="92">
        <f>IF(AL3840="","",+AC3840*AL3840)</f>
      </c>
      <c r="AE3840" s="93">
        <f>IF(AL3840="","",+AL3840*AB3840)</f>
      </c>
      <c r="AF3840" s="92">
        <f>IF(AL3840="","",+AL3840-AE3840)</f>
      </c>
      <c r="AG3840" s="93">
        <f>+V3840</f>
        <v>0</v>
      </c>
      <c r="AH3840" s="92">
        <f>IF(AF3840="","",+AF3840-AG3840)</f>
      </c>
      <c r="AI3840" s="92">
        <f>IF(AH3840="","",+AH3840*AC3840)</f>
      </c>
      <c r="AJ3840" s="93"/>
      <c r="AK3840" s="94">
        <v>0.33</v>
      </c>
      <c r="AL3840" s="93">
        <f>IF(V3840=0,"",V3840/(1-AB3840-AK3840))</f>
      </c>
      <c r="AM3840" s="95">
        <v>0.33</v>
      </c>
      <c r="AN3840" s="93">
        <f>IF(V3840=0,"",V3840/(1-AB3840-AM3840))</f>
      </c>
      <c r="AO3840" s="96">
        <v>1.2</v>
      </c>
      <c r="AP3840" s="93">
        <f>IF(BD!AJ3840="","",BD!AJ3840*BD!AO3840)</f>
      </c>
      <c r="AQ3840" s="91">
        <f>BD!AM3840/BD!AK3840-1</f>
        <v>0</v>
      </c>
      <c r="AR3840" s="91">
        <f>IF(BD!AN3840="","",IF(BD!AJ3840="","",BD!AN3840/BD!AJ3840-1))</f>
      </c>
      <c r="AS3840" s="91">
        <f>IF(BD!AN3840="","",IF(BD!AN3840&lt;BD!AL3840,"ABAIXO DA META","DENTRO DA META"))</f>
      </c>
      <c r="AT3840" s="91" t="str">
        <f>IF(BD!AJ3840="","EM ANÁLISE",IF(BD!AP3840&gt;=BD!AN3840,"GO", "NO GO"))</f>
        <v>EM ANÁLISE</v>
      </c>
      <c r="AU3840" s="97">
        <f>IF(AN3840="","",+BD!$AN3840-AJ3840)</f>
      </c>
      <c r="AV3840" s="98"/>
      <c r="AW3840" s="90">
        <f>BD!P3840*BD!AC3840</f>
        <v>0</v>
      </c>
      <c r="AX3840" s="90">
        <f>BD!V3840*BD!AC3840</f>
        <v>0</v>
      </c>
      <c r="AY3840" s="90">
        <f>IF(BD!AN3840="","",BD!AN3840*BD!AC3840)</f>
      </c>
      <c r="AZ3840" s="75" t="s">
        <v>123</v>
      </c>
      <c r="BA3840" s="75" t="s">
        <v>124</v>
      </c>
      <c r="BB3840" s="75">
        <v>1</v>
      </c>
      <c r="BC3840" s="75" t="s">
        <v>125</v>
      </c>
      <c r="BD3840" s="104"/>
      <c r="BE3840" s="104"/>
      <c r="BF3840" s="101"/>
      <c r="BG3840" s="101"/>
      <c r="BH3840" s="101"/>
      <c r="BI3840" s="101"/>
      <c r="BJ3840" s="101"/>
      <c r="BK3840" s="101"/>
      <c r="BL3840" s="101"/>
      <c r="BM3840" s="101"/>
      <c r="BN3840" s="101"/>
      <c r="BO3840" s="103"/>
      <c r="BP3840" s="101"/>
      <c r="BQ3840" s="101"/>
      <c r="BR3840" s="101"/>
      <c r="BS3840" s="101"/>
      <c r="BT3840" s="101"/>
      <c r="BU3840" s="101"/>
      <c r="BV3840" s="101"/>
      <c r="BW3840" s="101"/>
      <c r="BX3840" s="101"/>
      <c r="BY3840" s="101"/>
      <c r="BZ3840" s="101"/>
      <c r="CA3840" s="101"/>
      <c r="CB3840" s="101"/>
      <c r="CC3840" s="101"/>
      <c r="CD3840" s="101"/>
      <c r="CE3840" s="101"/>
      <c r="CF3840" s="101"/>
      <c r="CG3840" s="37" t="e">
        <f>VLOOKUP(Table_1[[#This Row],[EAN]],'[1]Planilha1'!$E:$R,13,0)</f>
        <v>#N/A</v>
      </c>
    </row>
    <row r="3841" ht="15" hidden="1">
      <c r="A3841" s="7"/>
      <c r="B3841" s="75" t="s">
        <v>2735</v>
      </c>
      <c r="C3841" s="75">
        <v>223226</v>
      </c>
      <c r="D3841" s="75"/>
      <c r="E3841" s="85">
        <v>7891000249376</v>
      </c>
      <c r="F3841" s="86" t="s">
        <v>4375</v>
      </c>
      <c r="G3841" s="75" t="s">
        <v>21</v>
      </c>
      <c r="H3841" s="75">
        <v>470</v>
      </c>
      <c r="I3841" s="87" t="s">
        <v>3887</v>
      </c>
      <c r="J3841" s="75" t="s">
        <v>4373</v>
      </c>
      <c r="K3841" s="88" t="s">
        <v>84</v>
      </c>
      <c r="L3841" s="88">
        <v>24</v>
      </c>
      <c r="M3841" s="88">
        <v>0</v>
      </c>
      <c r="N3841" s="75" t="s">
        <v>85</v>
      </c>
      <c r="O3841" s="75"/>
      <c r="P3841" s="106"/>
      <c r="Q3841" s="90">
        <f>(17/100+7.6/100+1.65/100)*P3841</f>
        <v>0</v>
      </c>
      <c r="R3841" s="104"/>
      <c r="S3841" s="104"/>
      <c r="T3841" s="104"/>
      <c r="U3841" s="104"/>
      <c r="V3841" s="90">
        <f>+P3841-Q3841+R3841+S3841+T3841+U3841</f>
        <v>0</v>
      </c>
      <c r="W3841" s="91">
        <f>(1.02/100)</f>
        <v>1.02E-2</v>
      </c>
      <c r="X3841" s="91">
        <v>4.8E-3</v>
      </c>
      <c r="Y3841" s="91">
        <v>0.17</v>
      </c>
      <c r="Z3841" s="91">
        <v>1.65E-2</v>
      </c>
      <c r="AA3841" s="91">
        <v>7.6E-2</v>
      </c>
      <c r="AB3841" s="91">
        <f>SUM(W3841:AA3841)</f>
        <v>0.2775</v>
      </c>
      <c r="AC3841" s="75">
        <v>12</v>
      </c>
      <c r="AD3841" s="92">
        <f>IF(AL3841="","",+AC3841*AL3841)</f>
      </c>
      <c r="AE3841" s="93">
        <f>IF(AL3841="","",+AL3841*AB3841)</f>
      </c>
      <c r="AF3841" s="92">
        <f>IF(AL3841="","",+AL3841-AE3841)</f>
      </c>
      <c r="AG3841" s="93">
        <f>+V3841</f>
        <v>0</v>
      </c>
      <c r="AH3841" s="92">
        <f>IF(AF3841="","",+AF3841-AG3841)</f>
      </c>
      <c r="AI3841" s="92">
        <f>IF(AH3841="","",+AH3841*AC3841)</f>
      </c>
      <c r="AJ3841" s="93"/>
      <c r="AK3841" s="94">
        <v>0.33</v>
      </c>
      <c r="AL3841" s="93">
        <f>IF(V3841=0,"",V3841/(1-AB3841-AK3841))</f>
      </c>
      <c r="AM3841" s="95">
        <v>0.33</v>
      </c>
      <c r="AN3841" s="93">
        <f>IF(V3841=0,"",V3841/(1-AB3841-AM3841))</f>
      </c>
      <c r="AO3841" s="96">
        <v>1.2</v>
      </c>
      <c r="AP3841" s="93">
        <f>IF(BD!AJ3841="","",BD!AJ3841*BD!AO3841)</f>
      </c>
      <c r="AQ3841" s="91">
        <f>BD!AM3841/BD!AK3841-1</f>
        <v>0</v>
      </c>
      <c r="AR3841" s="91">
        <f>IF(BD!AN3841="","",IF(BD!AJ3841="","",BD!AN3841/BD!AJ3841-1))</f>
      </c>
      <c r="AS3841" s="91">
        <f>IF(BD!AN3841="","",IF(BD!AN3841&lt;BD!AL3841,"ABAIXO DA META","DENTRO DA META"))</f>
      </c>
      <c r="AT3841" s="91" t="str">
        <f>IF(BD!AJ3841="","EM ANÁLISE",IF(BD!AP3841&gt;=BD!AN3841,"GO", "NO GO"))</f>
        <v>EM ANÁLISE</v>
      </c>
      <c r="AU3841" s="97">
        <f>IF(AN3841="","",+BD!$AN3841-AJ3841)</f>
      </c>
      <c r="AV3841" s="98"/>
      <c r="AW3841" s="90">
        <f>BD!P3841*BD!AC3841</f>
        <v>0</v>
      </c>
      <c r="AX3841" s="90">
        <f>BD!V3841*BD!AC3841</f>
        <v>0</v>
      </c>
      <c r="AY3841" s="90">
        <f>IF(BD!AN3841="","",BD!AN3841*BD!AC3841)</f>
      </c>
      <c r="AZ3841" s="75" t="s">
        <v>123</v>
      </c>
      <c r="BA3841" s="75" t="s">
        <v>124</v>
      </c>
      <c r="BB3841" s="75">
        <v>1</v>
      </c>
      <c r="BC3841" s="75" t="s">
        <v>125</v>
      </c>
      <c r="BD3841" s="104"/>
      <c r="BE3841" s="104"/>
      <c r="BF3841" s="101"/>
      <c r="BG3841" s="101"/>
      <c r="BH3841" s="101"/>
      <c r="BI3841" s="101"/>
      <c r="BJ3841" s="101"/>
      <c r="BK3841" s="101"/>
      <c r="BL3841" s="101"/>
      <c r="BM3841" s="101"/>
      <c r="BN3841" s="101"/>
      <c r="BO3841" s="103"/>
      <c r="BP3841" s="101"/>
      <c r="BQ3841" s="101"/>
      <c r="BR3841" s="101"/>
      <c r="BS3841" s="101"/>
      <c r="BT3841" s="101"/>
      <c r="BU3841" s="101"/>
      <c r="BV3841" s="101"/>
      <c r="BW3841" s="101"/>
      <c r="BX3841" s="101"/>
      <c r="BY3841" s="101"/>
      <c r="BZ3841" s="101"/>
      <c r="CA3841" s="101"/>
      <c r="CB3841" s="101"/>
      <c r="CC3841" s="101"/>
      <c r="CD3841" s="101"/>
      <c r="CE3841" s="101"/>
      <c r="CF3841" s="101"/>
      <c r="CG3841" s="37" t="e">
        <f>VLOOKUP(Table_1[[#This Row],[EAN]],'[1]Planilha1'!$E:$R,13,0)</f>
        <v>#N/A</v>
      </c>
    </row>
    <row r="3842" ht="15" hidden="1">
      <c r="A3842" s="7"/>
      <c r="B3842" s="75" t="s">
        <v>2735</v>
      </c>
      <c r="C3842" s="75">
        <v>223227</v>
      </c>
      <c r="D3842" s="75">
        <v>12395224</v>
      </c>
      <c r="E3842" s="85">
        <v>7891000276167</v>
      </c>
      <c r="F3842" s="86" t="s">
        <v>4376</v>
      </c>
      <c r="G3842" s="75" t="s">
        <v>21</v>
      </c>
      <c r="H3842" s="75">
        <v>470</v>
      </c>
      <c r="I3842" s="87" t="s">
        <v>3887</v>
      </c>
      <c r="J3842" s="75" t="s">
        <v>3685</v>
      </c>
      <c r="K3842" s="88" t="s">
        <v>84</v>
      </c>
      <c r="L3842" s="88">
        <v>24</v>
      </c>
      <c r="M3842" s="88">
        <v>0</v>
      </c>
      <c r="N3842" s="75" t="s">
        <v>85</v>
      </c>
      <c r="O3842" s="75" t="s">
        <v>122</v>
      </c>
      <c r="P3842" s="106">
        <v>3.7937499999999997</v>
      </c>
      <c r="Q3842" s="90">
        <f>(17/100+7.6/100+1.65/100)*P3842</f>
        <v>0.995859375</v>
      </c>
      <c r="R3842" s="104"/>
      <c r="S3842" s="104"/>
      <c r="T3842" s="104"/>
      <c r="U3842" s="104"/>
      <c r="V3842" s="90">
        <f>+P3842-Q3842+R3842+S3842+T3842+U3842</f>
        <v>2.797890625</v>
      </c>
      <c r="W3842" s="91">
        <f>(1.02/100)</f>
        <v>1.02E-2</v>
      </c>
      <c r="X3842" s="91">
        <v>4.8E-3</v>
      </c>
      <c r="Y3842" s="91">
        <v>0.17</v>
      </c>
      <c r="Z3842" s="91">
        <v>1.65E-2</v>
      </c>
      <c r="AA3842" s="91">
        <v>7.6E-2</v>
      </c>
      <c r="AB3842" s="91">
        <f>SUM(W3842:AA3842)</f>
        <v>0.2775</v>
      </c>
      <c r="AC3842" s="75">
        <v>12</v>
      </c>
      <c r="AD3842" s="92">
        <f>IF(AL3842="","",+AC3842*AL3842)</f>
        <v>85.54060509554142</v>
      </c>
      <c r="AE3842" s="93">
        <f>IF(AL3842="","",+AL3842*AB3842)</f>
        <v>1.9781264928343956</v>
      </c>
      <c r="AF3842" s="92">
        <f>IF(AL3842="","",+AL3842-AE3842)</f>
        <v>5.15025726512739</v>
      </c>
      <c r="AG3842" s="93">
        <f>+V3842</f>
        <v>2.797890625</v>
      </c>
      <c r="AH3842" s="92">
        <f>IF(AF3842="","",+AF3842-AG3842)</f>
        <v>2.35236664012739</v>
      </c>
      <c r="AI3842" s="92">
        <f>IF(AH3842="","",+AH3842*AC3842)</f>
        <v>28.228399681528682</v>
      </c>
      <c r="AJ3842" s="93">
        <v>7.128383757961785</v>
      </c>
      <c r="AK3842" s="94">
        <v>0.33</v>
      </c>
      <c r="AL3842" s="93">
        <f>IF(V3842=0,"",V3842/(1-AB3842-AK3842))</f>
        <v>7.128383757961785</v>
      </c>
      <c r="AM3842" s="95">
        <v>0.33</v>
      </c>
      <c r="AN3842" s="93">
        <f>IF(V3842=0,"",V3842/(1-AB3842-AM3842))</f>
        <v>7.128383757961785</v>
      </c>
      <c r="AO3842" s="96">
        <v>1.2</v>
      </c>
      <c r="AP3842" s="93">
        <f>IF(BD!AJ3842="","",BD!AJ3842*BD!AO3842)</f>
        <v>8.554060509554143</v>
      </c>
      <c r="AQ3842" s="91">
        <f>BD!AM3842/BD!AK3842-1</f>
        <v>0</v>
      </c>
      <c r="AR3842" s="91">
        <f>IF(BD!AN3842="","",IF(BD!AJ3842="","",BD!AN3842/BD!AJ3842-1))</f>
        <v>0</v>
      </c>
      <c r="AS3842" s="91" t="str">
        <f>IF(BD!AN3842="","",IF(BD!AN3842&lt;BD!AL3842,"ABAIXO DA META","DENTRO DA META"))</f>
        <v>DENTRO DA META</v>
      </c>
      <c r="AT3842" s="91" t="str">
        <f>IF(BD!AJ3842="","EM ANÁLISE",IF(BD!AP3842&gt;=BD!AN3842,"GO", "NO GO"))</f>
        <v>GO</v>
      </c>
      <c r="AU3842" s="97">
        <f>IF(AN3842="","",+BD!$AN3842-AJ3842)</f>
        <v>0</v>
      </c>
      <c r="AV3842" s="98"/>
      <c r="AW3842" s="90">
        <f>BD!P3842*BD!AC3842</f>
        <v>45.525</v>
      </c>
      <c r="AX3842" s="90">
        <f>BD!V3842*BD!AC3842</f>
        <v>33.574687499999996</v>
      </c>
      <c r="AY3842" s="90">
        <f>IF(BD!AN3842="","",BD!AN3842*BD!AC3842)</f>
        <v>85.54060509554142</v>
      </c>
      <c r="AZ3842" s="75" t="s">
        <v>5272</v>
      </c>
      <c r="BA3842" s="75" t="s">
        <v>124</v>
      </c>
      <c r="BB3842" s="75">
        <v>1</v>
      </c>
      <c r="BC3842" s="75" t="s">
        <v>125</v>
      </c>
      <c r="BD3842" s="99" t="s">
        <v>5257</v>
      </c>
      <c r="BE3842" s="100" t="s">
        <v>4</v>
      </c>
      <c r="BF3842" s="100" t="s">
        <v>4</v>
      </c>
      <c r="BG3842" s="99" t="s">
        <v>5258</v>
      </c>
      <c r="BH3842" s="101"/>
      <c r="BI3842" s="101"/>
      <c r="BJ3842" s="101"/>
      <c r="BK3842" s="101"/>
      <c r="BL3842" s="101"/>
      <c r="BM3842" s="101"/>
      <c r="BN3842" s="101"/>
      <c r="BO3842" s="103"/>
      <c r="BP3842" s="99">
        <v>140.622</v>
      </c>
      <c r="BQ3842" s="99">
        <v>121</v>
      </c>
      <c r="BR3842" s="101"/>
      <c r="BS3842" s="99" t="s">
        <v>5260</v>
      </c>
      <c r="BT3842" s="99" t="s">
        <v>5261</v>
      </c>
      <c r="BU3842" s="99">
        <v>5102</v>
      </c>
      <c r="BV3842" s="99"/>
      <c r="BW3842" s="99"/>
      <c r="BX3842" s="99"/>
      <c r="BY3842" s="99"/>
      <c r="BZ3842" s="99"/>
      <c r="CA3842" s="99"/>
      <c r="CB3842" s="99"/>
      <c r="CC3842" s="99">
        <v>102</v>
      </c>
      <c r="CD3842" s="99">
        <v>8</v>
      </c>
      <c r="CE3842" s="99">
        <v>8</v>
      </c>
      <c r="CF3842" s="99"/>
      <c r="CG3842" s="37" t="e">
        <f>VLOOKUP(Table_1[[#This Row],[EAN]],'[1]Planilha1'!$E:$R,13,0)</f>
        <v>#N/A</v>
      </c>
    </row>
    <row r="3843" ht="15" hidden="1">
      <c r="A3843" s="7"/>
      <c r="B3843" s="75" t="s">
        <v>2735</v>
      </c>
      <c r="C3843" s="75">
        <v>223228</v>
      </c>
      <c r="D3843" s="75">
        <v>12451789</v>
      </c>
      <c r="E3843" s="85">
        <v>7891000318294</v>
      </c>
      <c r="F3843" s="86" t="s">
        <v>4377</v>
      </c>
      <c r="G3843" s="75" t="s">
        <v>21</v>
      </c>
      <c r="H3843" s="75">
        <v>470</v>
      </c>
      <c r="I3843" s="87" t="s">
        <v>3887</v>
      </c>
      <c r="J3843" s="75" t="s">
        <v>3685</v>
      </c>
      <c r="K3843" s="88" t="s">
        <v>84</v>
      </c>
      <c r="L3843" s="88">
        <v>24</v>
      </c>
      <c r="M3843" s="88">
        <v>0</v>
      </c>
      <c r="N3843" s="75" t="s">
        <v>85</v>
      </c>
      <c r="O3843" s="75" t="s">
        <v>122</v>
      </c>
      <c r="P3843" s="106">
        <v>3.1670833333333337</v>
      </c>
      <c r="Q3843" s="90">
        <f>(17/100+7.6/100+1.65/100)*P3843</f>
        <v>0.8313593750000001</v>
      </c>
      <c r="R3843" s="104"/>
      <c r="S3843" s="104"/>
      <c r="T3843" s="104"/>
      <c r="U3843" s="104"/>
      <c r="V3843" s="90">
        <f>+P3843-Q3843+R3843+S3843+T3843+U3843</f>
        <v>2.3357239583333333</v>
      </c>
      <c r="W3843" s="91">
        <f>(1.02/100)</f>
        <v>1.02E-2</v>
      </c>
      <c r="X3843" s="91">
        <v>4.8E-3</v>
      </c>
      <c r="Y3843" s="91">
        <v>0.17</v>
      </c>
      <c r="Z3843" s="91">
        <v>1.65E-2</v>
      </c>
      <c r="AA3843" s="91">
        <v>7.6E-2</v>
      </c>
      <c r="AB3843" s="91">
        <f>SUM(W3843:AA3843)</f>
        <v>0.2775</v>
      </c>
      <c r="AC3843" s="75">
        <v>12</v>
      </c>
      <c r="AD3843" s="92">
        <f>IF(AL3843="","",+AC3843*AL3843)</f>
        <v>71.41066878980894</v>
      </c>
      <c r="AE3843" s="93">
        <f>IF(AL3843="","",+AL3843*AB3843)</f>
        <v>1.6513717157643317</v>
      </c>
      <c r="AF3843" s="92">
        <f>IF(AL3843="","",+AL3843-AE3843)</f>
        <v>4.29951735005308</v>
      </c>
      <c r="AG3843" s="93">
        <f>+V3843</f>
        <v>2.3357239583333333</v>
      </c>
      <c r="AH3843" s="92">
        <f>IF(AF3843="","",+AF3843-AG3843)</f>
        <v>1.9637933917197463</v>
      </c>
      <c r="AI3843" s="92">
        <f>IF(AH3843="","",+AH3843*AC3843)</f>
        <v>23.565520700636956</v>
      </c>
      <c r="AJ3843" s="93">
        <v>5.950889065817411</v>
      </c>
      <c r="AK3843" s="94">
        <v>0.33</v>
      </c>
      <c r="AL3843" s="93">
        <f>IF(V3843=0,"",V3843/(1-AB3843-AK3843))</f>
        <v>5.950889065817411</v>
      </c>
      <c r="AM3843" s="95">
        <v>0.33</v>
      </c>
      <c r="AN3843" s="93">
        <f>IF(V3843=0,"",V3843/(1-AB3843-AM3843))</f>
        <v>5.950889065817411</v>
      </c>
      <c r="AO3843" s="96">
        <v>1.2</v>
      </c>
      <c r="AP3843" s="93">
        <f>IF(BD!AJ3843="","",BD!AJ3843*BD!AO3843)</f>
        <v>7.141066878980893</v>
      </c>
      <c r="AQ3843" s="91">
        <f>BD!AM3843/BD!AK3843-1</f>
        <v>0</v>
      </c>
      <c r="AR3843" s="91">
        <f>IF(BD!AN3843="","",IF(BD!AJ3843="","",BD!AN3843/BD!AJ3843-1))</f>
        <v>0</v>
      </c>
      <c r="AS3843" s="91" t="str">
        <f>IF(BD!AN3843="","",IF(BD!AN3843&lt;BD!AL3843,"ABAIXO DA META","DENTRO DA META"))</f>
        <v>DENTRO DA META</v>
      </c>
      <c r="AT3843" s="91" t="str">
        <f>IF(BD!AJ3843="","EM ANÁLISE",IF(BD!AP3843&gt;=BD!AN3843,"GO", "NO GO"))</f>
        <v>GO</v>
      </c>
      <c r="AU3843" s="97">
        <f>IF(AN3843="","",+BD!$AN3843-AJ3843)</f>
        <v>0</v>
      </c>
      <c r="AV3843" s="98"/>
      <c r="AW3843" s="90">
        <f>BD!P3843*BD!AC3843</f>
        <v>38.005</v>
      </c>
      <c r="AX3843" s="90">
        <f>BD!V3843*BD!AC3843</f>
        <v>28.0286875</v>
      </c>
      <c r="AY3843" s="90">
        <f>IF(BD!AN3843="","",BD!AN3843*BD!AC3843)</f>
        <v>71.41066878980894</v>
      </c>
      <c r="AZ3843" s="75" t="s">
        <v>5272</v>
      </c>
      <c r="BA3843" s="75" t="s">
        <v>124</v>
      </c>
      <c r="BB3843" s="75">
        <v>1</v>
      </c>
      <c r="BC3843" s="75" t="s">
        <v>125</v>
      </c>
      <c r="BD3843" s="99" t="s">
        <v>5257</v>
      </c>
      <c r="BE3843" s="100" t="s">
        <v>4</v>
      </c>
      <c r="BF3843" s="100" t="s">
        <v>4</v>
      </c>
      <c r="BG3843" s="99" t="s">
        <v>5258</v>
      </c>
      <c r="BH3843" s="101"/>
      <c r="BI3843" s="101"/>
      <c r="BJ3843" s="101"/>
      <c r="BK3843" s="101"/>
      <c r="BL3843" s="101"/>
      <c r="BM3843" s="101"/>
      <c r="BN3843" s="101"/>
      <c r="BO3843" s="103"/>
      <c r="BP3843" s="99">
        <v>140.622</v>
      </c>
      <c r="BQ3843" s="99">
        <v>121</v>
      </c>
      <c r="BR3843" s="101"/>
      <c r="BS3843" s="99" t="s">
        <v>5260</v>
      </c>
      <c r="BT3843" s="99" t="s">
        <v>5261</v>
      </c>
      <c r="BU3843" s="99">
        <v>5102</v>
      </c>
      <c r="BV3843" s="99"/>
      <c r="BW3843" s="99"/>
      <c r="BX3843" s="99"/>
      <c r="BY3843" s="99"/>
      <c r="BZ3843" s="99"/>
      <c r="CA3843" s="99"/>
      <c r="CB3843" s="99"/>
      <c r="CC3843" s="99">
        <v>102</v>
      </c>
      <c r="CD3843" s="99">
        <v>8</v>
      </c>
      <c r="CE3843" s="99">
        <v>8</v>
      </c>
      <c r="CF3843" s="99"/>
      <c r="CG3843" s="37" t="e">
        <f>VLOOKUP(Table_1[[#This Row],[EAN]],'[1]Planilha1'!$E:$R,13,0)</f>
        <v>#N/A</v>
      </c>
    </row>
    <row r="3844" ht="15" hidden="1">
      <c r="A3844" s="7"/>
      <c r="B3844" s="75" t="s">
        <v>2735</v>
      </c>
      <c r="C3844" s="75">
        <v>223229</v>
      </c>
      <c r="D3844" s="75"/>
      <c r="E3844" s="85">
        <v>7891000318249</v>
      </c>
      <c r="F3844" s="86" t="s">
        <v>4378</v>
      </c>
      <c r="G3844" s="75" t="s">
        <v>21</v>
      </c>
      <c r="H3844" s="75">
        <v>470</v>
      </c>
      <c r="I3844" s="87" t="s">
        <v>3887</v>
      </c>
      <c r="J3844" s="75" t="s">
        <v>3685</v>
      </c>
      <c r="K3844" s="88" t="s">
        <v>84</v>
      </c>
      <c r="L3844" s="88">
        <v>24</v>
      </c>
      <c r="M3844" s="88">
        <v>0</v>
      </c>
      <c r="N3844" s="75" t="s">
        <v>85</v>
      </c>
      <c r="O3844" s="75"/>
      <c r="P3844" s="106"/>
      <c r="Q3844" s="90">
        <f>(17/100+7.6/100+1.65/100)*P3844</f>
        <v>0</v>
      </c>
      <c r="R3844" s="104"/>
      <c r="S3844" s="104"/>
      <c r="T3844" s="104"/>
      <c r="U3844" s="104"/>
      <c r="V3844" s="90">
        <f>+P3844-Q3844+R3844+S3844+T3844+U3844</f>
        <v>0</v>
      </c>
      <c r="W3844" s="91">
        <f>(1.02/100)</f>
        <v>1.02E-2</v>
      </c>
      <c r="X3844" s="91">
        <v>4.8E-3</v>
      </c>
      <c r="Y3844" s="91">
        <v>0.17</v>
      </c>
      <c r="Z3844" s="91">
        <v>1.65E-2</v>
      </c>
      <c r="AA3844" s="91">
        <v>7.6E-2</v>
      </c>
      <c r="AB3844" s="91">
        <f>SUM(W3844:AA3844)</f>
        <v>0.2775</v>
      </c>
      <c r="AC3844" s="75">
        <v>12</v>
      </c>
      <c r="AD3844" s="92">
        <f>IF(AL3844="","",+AC3844*AL3844)</f>
      </c>
      <c r="AE3844" s="93">
        <f>IF(AL3844="","",+AL3844*AB3844)</f>
      </c>
      <c r="AF3844" s="92">
        <f>IF(AL3844="","",+AL3844-AE3844)</f>
      </c>
      <c r="AG3844" s="93">
        <f>+V3844</f>
        <v>0</v>
      </c>
      <c r="AH3844" s="92">
        <f>IF(AF3844="","",+AF3844-AG3844)</f>
      </c>
      <c r="AI3844" s="92">
        <f>IF(AH3844="","",+AH3844*AC3844)</f>
      </c>
      <c r="AJ3844" s="93"/>
      <c r="AK3844" s="94">
        <v>0.33</v>
      </c>
      <c r="AL3844" s="93">
        <f>IF(V3844=0,"",V3844/(1-AB3844-AK3844))</f>
      </c>
      <c r="AM3844" s="95">
        <v>0.33</v>
      </c>
      <c r="AN3844" s="93">
        <f>IF(V3844=0,"",V3844/(1-AB3844-AM3844))</f>
      </c>
      <c r="AO3844" s="96">
        <v>1.2</v>
      </c>
      <c r="AP3844" s="93">
        <f>IF(BD!AJ3844="","",BD!AJ3844*BD!AO3844)</f>
      </c>
      <c r="AQ3844" s="91">
        <f>BD!AM3844/BD!AK3844-1</f>
        <v>0</v>
      </c>
      <c r="AR3844" s="91">
        <f>IF(BD!AN3844="","",IF(BD!AJ3844="","",BD!AN3844/BD!AJ3844-1))</f>
      </c>
      <c r="AS3844" s="91">
        <f>IF(BD!AN3844="","",IF(BD!AN3844&lt;BD!AL3844,"ABAIXO DA META","DENTRO DA META"))</f>
      </c>
      <c r="AT3844" s="91" t="str">
        <f>IF(BD!AJ3844="","EM ANÁLISE",IF(BD!AP3844&gt;=BD!AN3844,"GO", "NO GO"))</f>
        <v>EM ANÁLISE</v>
      </c>
      <c r="AU3844" s="97">
        <f>IF(AN3844="","",+BD!$AN3844-AJ3844)</f>
      </c>
      <c r="AV3844" s="98"/>
      <c r="AW3844" s="90">
        <f>BD!P3844*BD!AC3844</f>
        <v>0</v>
      </c>
      <c r="AX3844" s="90">
        <f>BD!V3844*BD!AC3844</f>
        <v>0</v>
      </c>
      <c r="AY3844" s="90">
        <f>IF(BD!AN3844="","",BD!AN3844*BD!AC3844)</f>
      </c>
      <c r="AZ3844" s="75" t="s">
        <v>123</v>
      </c>
      <c r="BA3844" s="75" t="s">
        <v>124</v>
      </c>
      <c r="BB3844" s="75">
        <v>1</v>
      </c>
      <c r="BC3844" s="75" t="s">
        <v>125</v>
      </c>
      <c r="BD3844" s="104"/>
      <c r="BE3844" s="104"/>
      <c r="BF3844" s="101"/>
      <c r="BG3844" s="101"/>
      <c r="BH3844" s="101"/>
      <c r="BI3844" s="101"/>
      <c r="BJ3844" s="101"/>
      <c r="BK3844" s="101"/>
      <c r="BL3844" s="101"/>
      <c r="BM3844" s="101"/>
      <c r="BN3844" s="101"/>
      <c r="BO3844" s="103"/>
      <c r="BP3844" s="101"/>
      <c r="BQ3844" s="101"/>
      <c r="BR3844" s="101"/>
      <c r="BS3844" s="101"/>
      <c r="BT3844" s="101"/>
      <c r="BU3844" s="101"/>
      <c r="BV3844" s="101"/>
      <c r="BW3844" s="101"/>
      <c r="BX3844" s="101"/>
      <c r="BY3844" s="101"/>
      <c r="BZ3844" s="101"/>
      <c r="CA3844" s="101"/>
      <c r="CB3844" s="101"/>
      <c r="CC3844" s="101"/>
      <c r="CD3844" s="101"/>
      <c r="CE3844" s="101"/>
      <c r="CF3844" s="101"/>
      <c r="CG3844" s="37" t="e">
        <f>VLOOKUP(Table_1[[#This Row],[EAN]],'[1]Planilha1'!$E:$R,13,0)</f>
        <v>#N/A</v>
      </c>
    </row>
    <row r="3845" ht="15" hidden="1">
      <c r="A3845" s="7"/>
      <c r="B3845" s="75" t="s">
        <v>2735</v>
      </c>
      <c r="C3845" s="75">
        <v>223230</v>
      </c>
      <c r="D3845" s="75"/>
      <c r="E3845" s="85">
        <v>7891000340035</v>
      </c>
      <c r="F3845" s="86" t="s">
        <v>4379</v>
      </c>
      <c r="G3845" s="75" t="s">
        <v>21</v>
      </c>
      <c r="H3845" s="75">
        <v>470</v>
      </c>
      <c r="I3845" s="87" t="s">
        <v>3887</v>
      </c>
      <c r="J3845" s="75" t="s">
        <v>3685</v>
      </c>
      <c r="K3845" s="88" t="s">
        <v>84</v>
      </c>
      <c r="L3845" s="88">
        <v>27</v>
      </c>
      <c r="M3845" s="88">
        <v>0</v>
      </c>
      <c r="N3845" s="75" t="s">
        <v>85</v>
      </c>
      <c r="O3845" s="75"/>
      <c r="P3845" s="106"/>
      <c r="Q3845" s="90">
        <f>(17/100+7.6/100+1.65/100)*P3845</f>
        <v>0</v>
      </c>
      <c r="R3845" s="104"/>
      <c r="S3845" s="104"/>
      <c r="T3845" s="104"/>
      <c r="U3845" s="104"/>
      <c r="V3845" s="90">
        <f>+P3845-Q3845+R3845+S3845+T3845+U3845</f>
        <v>0</v>
      </c>
      <c r="W3845" s="91">
        <f>(1.02/100)</f>
        <v>1.02E-2</v>
      </c>
      <c r="X3845" s="91">
        <v>4.8E-3</v>
      </c>
      <c r="Y3845" s="91">
        <v>0.17</v>
      </c>
      <c r="Z3845" s="91">
        <v>1.65E-2</v>
      </c>
      <c r="AA3845" s="91">
        <v>7.6E-2</v>
      </c>
      <c r="AB3845" s="91">
        <f>SUM(W3845:AA3845)</f>
        <v>0.2775</v>
      </c>
      <c r="AC3845" s="75">
        <v>12</v>
      </c>
      <c r="AD3845" s="92">
        <f>IF(AL3845="","",+AC3845*AL3845)</f>
      </c>
      <c r="AE3845" s="93">
        <f>IF(AL3845="","",+AL3845*AB3845)</f>
      </c>
      <c r="AF3845" s="92">
        <f>IF(AL3845="","",+AL3845-AE3845)</f>
      </c>
      <c r="AG3845" s="93">
        <f>+V3845</f>
        <v>0</v>
      </c>
      <c r="AH3845" s="92">
        <f>IF(AF3845="","",+AF3845-AG3845)</f>
      </c>
      <c r="AI3845" s="92">
        <f>IF(AH3845="","",+AH3845*AC3845)</f>
      </c>
      <c r="AJ3845" s="93"/>
      <c r="AK3845" s="94">
        <v>0.33</v>
      </c>
      <c r="AL3845" s="93">
        <f>IF(V3845=0,"",V3845/(1-AB3845-AK3845))</f>
      </c>
      <c r="AM3845" s="95">
        <v>0.33</v>
      </c>
      <c r="AN3845" s="93">
        <f>IF(V3845=0,"",V3845/(1-AB3845-AM3845))</f>
      </c>
      <c r="AO3845" s="96">
        <v>1.2</v>
      </c>
      <c r="AP3845" s="93">
        <f>IF(BD!AJ3845="","",BD!AJ3845*BD!AO3845)</f>
      </c>
      <c r="AQ3845" s="91">
        <f>BD!AM3845/BD!AK3845-1</f>
        <v>0</v>
      </c>
      <c r="AR3845" s="91">
        <f>IF(BD!AN3845="","",IF(BD!AJ3845="","",BD!AN3845/BD!AJ3845-1))</f>
      </c>
      <c r="AS3845" s="91">
        <f>IF(BD!AN3845="","",IF(BD!AN3845&lt;BD!AL3845,"ABAIXO DA META","DENTRO DA META"))</f>
      </c>
      <c r="AT3845" s="91" t="str">
        <f>IF(BD!AJ3845="","EM ANÁLISE",IF(BD!AP3845&gt;=BD!AN3845,"GO", "NO GO"))</f>
        <v>EM ANÁLISE</v>
      </c>
      <c r="AU3845" s="97">
        <f>IF(AN3845="","",+BD!$AN3845-AJ3845)</f>
      </c>
      <c r="AV3845" s="98"/>
      <c r="AW3845" s="90">
        <f>BD!P3845*BD!AC3845</f>
        <v>0</v>
      </c>
      <c r="AX3845" s="90">
        <f>BD!V3845*BD!AC3845</f>
        <v>0</v>
      </c>
      <c r="AY3845" s="90">
        <f>IF(BD!AN3845="","",BD!AN3845*BD!AC3845)</f>
      </c>
      <c r="AZ3845" s="75" t="s">
        <v>123</v>
      </c>
      <c r="BA3845" s="75" t="s">
        <v>124</v>
      </c>
      <c r="BB3845" s="75">
        <v>1</v>
      </c>
      <c r="BC3845" s="75" t="s">
        <v>125</v>
      </c>
      <c r="BD3845" s="104"/>
      <c r="BE3845" s="104"/>
      <c r="BF3845" s="101"/>
      <c r="BG3845" s="101"/>
      <c r="BH3845" s="101"/>
      <c r="BI3845" s="101"/>
      <c r="BJ3845" s="101"/>
      <c r="BK3845" s="101"/>
      <c r="BL3845" s="101"/>
      <c r="BM3845" s="101"/>
      <c r="BN3845" s="101"/>
      <c r="BO3845" s="103"/>
      <c r="BP3845" s="101"/>
      <c r="BQ3845" s="101"/>
      <c r="BR3845" s="101"/>
      <c r="BS3845" s="101"/>
      <c r="BT3845" s="101"/>
      <c r="BU3845" s="101"/>
      <c r="BV3845" s="101"/>
      <c r="BW3845" s="101"/>
      <c r="BX3845" s="101"/>
      <c r="BY3845" s="101"/>
      <c r="BZ3845" s="101"/>
      <c r="CA3845" s="101"/>
      <c r="CB3845" s="101"/>
      <c r="CC3845" s="101"/>
      <c r="CD3845" s="101"/>
      <c r="CE3845" s="101"/>
      <c r="CF3845" s="101"/>
      <c r="CG3845" s="37" t="e">
        <f>VLOOKUP(Table_1[[#This Row],[EAN]],'[1]Planilha1'!$E:$R,13,0)</f>
        <v>#N/A</v>
      </c>
    </row>
    <row r="3846" ht="15" hidden="1">
      <c r="A3846" s="7"/>
      <c r="B3846" s="75" t="s">
        <v>2735</v>
      </c>
      <c r="C3846" s="75">
        <v>223231</v>
      </c>
      <c r="D3846" s="75"/>
      <c r="E3846" s="85">
        <v>7891000291269</v>
      </c>
      <c r="F3846" s="86" t="s">
        <v>4380</v>
      </c>
      <c r="G3846" s="75" t="s">
        <v>21</v>
      </c>
      <c r="H3846" s="75">
        <v>470</v>
      </c>
      <c r="I3846" s="87" t="s">
        <v>3887</v>
      </c>
      <c r="J3846" s="75" t="s">
        <v>3685</v>
      </c>
      <c r="K3846" s="88" t="s">
        <v>84</v>
      </c>
      <c r="L3846" s="88">
        <v>24</v>
      </c>
      <c r="M3846" s="88">
        <v>0</v>
      </c>
      <c r="N3846" s="75" t="s">
        <v>85</v>
      </c>
      <c r="O3846" s="75"/>
      <c r="P3846" s="106"/>
      <c r="Q3846" s="90">
        <f>(17/100+7.6/100+1.65/100)*P3846</f>
        <v>0</v>
      </c>
      <c r="R3846" s="104"/>
      <c r="S3846" s="104"/>
      <c r="T3846" s="104"/>
      <c r="U3846" s="104"/>
      <c r="V3846" s="90">
        <f>+P3846-Q3846+R3846+S3846+T3846+U3846</f>
        <v>0</v>
      </c>
      <c r="W3846" s="91">
        <f>(1.02/100)</f>
        <v>1.02E-2</v>
      </c>
      <c r="X3846" s="91">
        <v>4.8E-3</v>
      </c>
      <c r="Y3846" s="91">
        <v>0.17</v>
      </c>
      <c r="Z3846" s="91">
        <v>1.65E-2</v>
      </c>
      <c r="AA3846" s="91">
        <v>7.6E-2</v>
      </c>
      <c r="AB3846" s="91">
        <f>SUM(W3846:AA3846)</f>
        <v>0.2775</v>
      </c>
      <c r="AC3846" s="75">
        <v>12</v>
      </c>
      <c r="AD3846" s="92">
        <f>IF(AL3846="","",+AC3846*AL3846)</f>
      </c>
      <c r="AE3846" s="93">
        <f>IF(AL3846="","",+AL3846*AB3846)</f>
      </c>
      <c r="AF3846" s="92">
        <f>IF(AL3846="","",+AL3846-AE3846)</f>
      </c>
      <c r="AG3846" s="93">
        <f>+V3846</f>
        <v>0</v>
      </c>
      <c r="AH3846" s="92">
        <f>IF(AF3846="","",+AF3846-AG3846)</f>
      </c>
      <c r="AI3846" s="92">
        <f>IF(AH3846="","",+AH3846*AC3846)</f>
      </c>
      <c r="AJ3846" s="93"/>
      <c r="AK3846" s="94">
        <v>0.33</v>
      </c>
      <c r="AL3846" s="93">
        <f>IF(V3846=0,"",V3846/(1-AB3846-AK3846))</f>
      </c>
      <c r="AM3846" s="95">
        <v>0.33</v>
      </c>
      <c r="AN3846" s="93">
        <f>IF(V3846=0,"",V3846/(1-AB3846-AM3846))</f>
      </c>
      <c r="AO3846" s="96">
        <v>1.2</v>
      </c>
      <c r="AP3846" s="93">
        <f>IF(BD!AJ3846="","",BD!AJ3846*BD!AO3846)</f>
      </c>
      <c r="AQ3846" s="91">
        <f>BD!AM3846/BD!AK3846-1</f>
        <v>0</v>
      </c>
      <c r="AR3846" s="91">
        <f>IF(BD!AN3846="","",IF(BD!AJ3846="","",BD!AN3846/BD!AJ3846-1))</f>
      </c>
      <c r="AS3846" s="91">
        <f>IF(BD!AN3846="","",IF(BD!AN3846&lt;BD!AL3846,"ABAIXO DA META","DENTRO DA META"))</f>
      </c>
      <c r="AT3846" s="91" t="str">
        <f>IF(BD!AJ3846="","EM ANÁLISE",IF(BD!AP3846&gt;=BD!AN3846,"GO", "NO GO"))</f>
        <v>EM ANÁLISE</v>
      </c>
      <c r="AU3846" s="97">
        <f>IF(AN3846="","",+BD!$AN3846-AJ3846)</f>
      </c>
      <c r="AV3846" s="98"/>
      <c r="AW3846" s="90">
        <f>BD!P3846*BD!AC3846</f>
        <v>0</v>
      </c>
      <c r="AX3846" s="90">
        <f>BD!V3846*BD!AC3846</f>
        <v>0</v>
      </c>
      <c r="AY3846" s="90">
        <f>IF(BD!AN3846="","",BD!AN3846*BD!AC3846)</f>
      </c>
      <c r="AZ3846" s="75" t="s">
        <v>123</v>
      </c>
      <c r="BA3846" s="75" t="s">
        <v>124</v>
      </c>
      <c r="BB3846" s="75">
        <v>1</v>
      </c>
      <c r="BC3846" s="75" t="s">
        <v>125</v>
      </c>
      <c r="BD3846" s="104"/>
      <c r="BE3846" s="104"/>
      <c r="BF3846" s="101"/>
      <c r="BG3846" s="101"/>
      <c r="BH3846" s="101"/>
      <c r="BI3846" s="101"/>
      <c r="BJ3846" s="101"/>
      <c r="BK3846" s="101"/>
      <c r="BL3846" s="101"/>
      <c r="BM3846" s="101"/>
      <c r="BN3846" s="101"/>
      <c r="BO3846" s="103"/>
      <c r="BP3846" s="101"/>
      <c r="BQ3846" s="101"/>
      <c r="BR3846" s="101"/>
      <c r="BS3846" s="101"/>
      <c r="BT3846" s="101"/>
      <c r="BU3846" s="101"/>
      <c r="BV3846" s="101"/>
      <c r="BW3846" s="101"/>
      <c r="BX3846" s="101"/>
      <c r="BY3846" s="101"/>
      <c r="BZ3846" s="101"/>
      <c r="CA3846" s="101"/>
      <c r="CB3846" s="101"/>
      <c r="CC3846" s="101"/>
      <c r="CD3846" s="101"/>
      <c r="CE3846" s="101"/>
      <c r="CF3846" s="101"/>
      <c r="CG3846" s="37" t="e">
        <f>VLOOKUP(Table_1[[#This Row],[EAN]],'[1]Planilha1'!$E:$R,13,0)</f>
        <v>#N/A</v>
      </c>
    </row>
    <row r="3847" ht="15" hidden="1">
      <c r="A3847" s="7"/>
      <c r="B3847" s="75" t="s">
        <v>2735</v>
      </c>
      <c r="C3847" s="75">
        <v>223232</v>
      </c>
      <c r="D3847" s="75"/>
      <c r="E3847" s="85">
        <v>7891000291306</v>
      </c>
      <c r="F3847" s="86" t="s">
        <v>4381</v>
      </c>
      <c r="G3847" s="75" t="s">
        <v>21</v>
      </c>
      <c r="H3847" s="75">
        <v>470</v>
      </c>
      <c r="I3847" s="87" t="s">
        <v>3887</v>
      </c>
      <c r="J3847" s="75" t="s">
        <v>3685</v>
      </c>
      <c r="K3847" s="88" t="s">
        <v>84</v>
      </c>
      <c r="L3847" s="88">
        <v>24</v>
      </c>
      <c r="M3847" s="88">
        <v>0</v>
      </c>
      <c r="N3847" s="75" t="s">
        <v>85</v>
      </c>
      <c r="O3847" s="75"/>
      <c r="P3847" s="106"/>
      <c r="Q3847" s="90">
        <f>(17/100+7.6/100+1.65/100)*P3847</f>
        <v>0</v>
      </c>
      <c r="R3847" s="104"/>
      <c r="S3847" s="104"/>
      <c r="T3847" s="104"/>
      <c r="U3847" s="104"/>
      <c r="V3847" s="90">
        <f>+P3847-Q3847+R3847+S3847+T3847+U3847</f>
        <v>0</v>
      </c>
      <c r="W3847" s="91">
        <f>(1.02/100)</f>
        <v>1.02E-2</v>
      </c>
      <c r="X3847" s="91">
        <v>4.8E-3</v>
      </c>
      <c r="Y3847" s="91">
        <v>0.17</v>
      </c>
      <c r="Z3847" s="91">
        <v>1.65E-2</v>
      </c>
      <c r="AA3847" s="91">
        <v>7.6E-2</v>
      </c>
      <c r="AB3847" s="91">
        <f>SUM(W3847:AA3847)</f>
        <v>0.2775</v>
      </c>
      <c r="AC3847" s="75">
        <v>12</v>
      </c>
      <c r="AD3847" s="92">
        <f>IF(AL3847="","",+AC3847*AL3847)</f>
      </c>
      <c r="AE3847" s="93">
        <f>IF(AL3847="","",+AL3847*AB3847)</f>
      </c>
      <c r="AF3847" s="92">
        <f>IF(AL3847="","",+AL3847-AE3847)</f>
      </c>
      <c r="AG3847" s="93">
        <f>+V3847</f>
        <v>0</v>
      </c>
      <c r="AH3847" s="92">
        <f>IF(AF3847="","",+AF3847-AG3847)</f>
      </c>
      <c r="AI3847" s="92">
        <f>IF(AH3847="","",+AH3847*AC3847)</f>
      </c>
      <c r="AJ3847" s="93"/>
      <c r="AK3847" s="94">
        <v>0.33</v>
      </c>
      <c r="AL3847" s="93">
        <f>IF(V3847=0,"",V3847/(1-AB3847-AK3847))</f>
      </c>
      <c r="AM3847" s="95">
        <v>0.33</v>
      </c>
      <c r="AN3847" s="93">
        <f>IF(V3847=0,"",V3847/(1-AB3847-AM3847))</f>
      </c>
      <c r="AO3847" s="96">
        <v>1.2</v>
      </c>
      <c r="AP3847" s="93">
        <f>IF(BD!AJ3847="","",BD!AJ3847*BD!AO3847)</f>
      </c>
      <c r="AQ3847" s="91">
        <f>BD!AM3847/BD!AK3847-1</f>
        <v>0</v>
      </c>
      <c r="AR3847" s="91">
        <f>IF(BD!AN3847="","",IF(BD!AJ3847="","",BD!AN3847/BD!AJ3847-1))</f>
      </c>
      <c r="AS3847" s="91">
        <f>IF(BD!AN3847="","",IF(BD!AN3847&lt;BD!AL3847,"ABAIXO DA META","DENTRO DA META"))</f>
      </c>
      <c r="AT3847" s="91" t="str">
        <f>IF(BD!AJ3847="","EM ANÁLISE",IF(BD!AP3847&gt;=BD!AN3847,"GO", "NO GO"))</f>
        <v>EM ANÁLISE</v>
      </c>
      <c r="AU3847" s="97">
        <f>IF(AN3847="","",+BD!$AN3847-AJ3847)</f>
      </c>
      <c r="AV3847" s="98"/>
      <c r="AW3847" s="90">
        <f>BD!P3847*BD!AC3847</f>
        <v>0</v>
      </c>
      <c r="AX3847" s="90">
        <f>BD!V3847*BD!AC3847</f>
        <v>0</v>
      </c>
      <c r="AY3847" s="90">
        <f>IF(BD!AN3847="","",BD!AN3847*BD!AC3847)</f>
      </c>
      <c r="AZ3847" s="75" t="s">
        <v>123</v>
      </c>
      <c r="BA3847" s="75" t="s">
        <v>124</v>
      </c>
      <c r="BB3847" s="75">
        <v>1</v>
      </c>
      <c r="BC3847" s="75" t="s">
        <v>125</v>
      </c>
      <c r="BD3847" s="104"/>
      <c r="BE3847" s="104"/>
      <c r="BF3847" s="101"/>
      <c r="BG3847" s="101"/>
      <c r="BH3847" s="101"/>
      <c r="BI3847" s="101"/>
      <c r="BJ3847" s="101"/>
      <c r="BK3847" s="101"/>
      <c r="BL3847" s="101"/>
      <c r="BM3847" s="101"/>
      <c r="BN3847" s="101"/>
      <c r="BO3847" s="103"/>
      <c r="BP3847" s="101"/>
      <c r="BQ3847" s="101"/>
      <c r="BR3847" s="101"/>
      <c r="BS3847" s="101"/>
      <c r="BT3847" s="101"/>
      <c r="BU3847" s="101"/>
      <c r="BV3847" s="101"/>
      <c r="BW3847" s="101"/>
      <c r="BX3847" s="101"/>
      <c r="BY3847" s="101"/>
      <c r="BZ3847" s="101"/>
      <c r="CA3847" s="101"/>
      <c r="CB3847" s="101"/>
      <c r="CC3847" s="101"/>
      <c r="CD3847" s="101"/>
      <c r="CE3847" s="101"/>
      <c r="CF3847" s="101"/>
      <c r="CG3847" s="37" t="e">
        <f>VLOOKUP(Table_1[[#This Row],[EAN]],'[1]Planilha1'!$E:$R,13,0)</f>
        <v>#N/A</v>
      </c>
    </row>
    <row r="3848" ht="15" hidden="1">
      <c r="A3848" s="7"/>
      <c r="B3848" s="75" t="s">
        <v>2735</v>
      </c>
      <c r="C3848" s="75">
        <v>223233</v>
      </c>
      <c r="D3848" s="75"/>
      <c r="E3848" s="85">
        <v>7891000077610</v>
      </c>
      <c r="F3848" s="86" t="s">
        <v>4382</v>
      </c>
      <c r="G3848" s="75" t="s">
        <v>21</v>
      </c>
      <c r="H3848" s="75">
        <v>470</v>
      </c>
      <c r="I3848" s="87" t="s">
        <v>3887</v>
      </c>
      <c r="J3848" s="75" t="s">
        <v>3685</v>
      </c>
      <c r="K3848" s="88" t="s">
        <v>84</v>
      </c>
      <c r="L3848" s="88">
        <v>27</v>
      </c>
      <c r="M3848" s="88">
        <v>0</v>
      </c>
      <c r="N3848" s="75" t="s">
        <v>85</v>
      </c>
      <c r="O3848" s="75"/>
      <c r="P3848" s="106"/>
      <c r="Q3848" s="90">
        <f>(17/100+7.6/100+1.65/100)*P3848</f>
        <v>0</v>
      </c>
      <c r="R3848" s="104"/>
      <c r="S3848" s="104"/>
      <c r="T3848" s="104"/>
      <c r="U3848" s="104"/>
      <c r="V3848" s="90">
        <f>+P3848-Q3848+R3848+S3848+T3848+U3848</f>
        <v>0</v>
      </c>
      <c r="W3848" s="91">
        <f>(1.02/100)</f>
        <v>1.02E-2</v>
      </c>
      <c r="X3848" s="91">
        <v>4.8E-3</v>
      </c>
      <c r="Y3848" s="91">
        <v>0.17</v>
      </c>
      <c r="Z3848" s="91">
        <v>1.65E-2</v>
      </c>
      <c r="AA3848" s="91">
        <v>7.6E-2</v>
      </c>
      <c r="AB3848" s="91">
        <f>SUM(W3848:AA3848)</f>
        <v>0.2775</v>
      </c>
      <c r="AC3848" s="75">
        <v>12</v>
      </c>
      <c r="AD3848" s="92">
        <f>IF(AL3848="","",+AC3848*AL3848)</f>
      </c>
      <c r="AE3848" s="93">
        <f>IF(AL3848="","",+AL3848*AB3848)</f>
      </c>
      <c r="AF3848" s="92">
        <f>IF(AL3848="","",+AL3848-AE3848)</f>
      </c>
      <c r="AG3848" s="93">
        <f>+V3848</f>
        <v>0</v>
      </c>
      <c r="AH3848" s="92">
        <f>IF(AF3848="","",+AF3848-AG3848)</f>
      </c>
      <c r="AI3848" s="92">
        <f>IF(AH3848="","",+AH3848*AC3848)</f>
      </c>
      <c r="AJ3848" s="93"/>
      <c r="AK3848" s="94">
        <v>0.33</v>
      </c>
      <c r="AL3848" s="93">
        <f>IF(V3848=0,"",V3848/(1-AB3848-AK3848))</f>
      </c>
      <c r="AM3848" s="95">
        <v>0.33</v>
      </c>
      <c r="AN3848" s="93">
        <f>IF(V3848=0,"",V3848/(1-AB3848-AM3848))</f>
      </c>
      <c r="AO3848" s="96">
        <v>1.2</v>
      </c>
      <c r="AP3848" s="93">
        <f>IF(BD!AJ3848="","",BD!AJ3848*BD!AO3848)</f>
      </c>
      <c r="AQ3848" s="91">
        <f>BD!AM3848/BD!AK3848-1</f>
        <v>0</v>
      </c>
      <c r="AR3848" s="91">
        <f>IF(BD!AN3848="","",IF(BD!AJ3848="","",BD!AN3848/BD!AJ3848-1))</f>
      </c>
      <c r="AS3848" s="91">
        <f>IF(BD!AN3848="","",IF(BD!AN3848&lt;BD!AL3848,"ABAIXO DA META","DENTRO DA META"))</f>
      </c>
      <c r="AT3848" s="91" t="str">
        <f>IF(BD!AJ3848="","EM ANÁLISE",IF(BD!AP3848&gt;=BD!AN3848,"GO", "NO GO"))</f>
        <v>EM ANÁLISE</v>
      </c>
      <c r="AU3848" s="97">
        <f>IF(AN3848="","",+BD!$AN3848-AJ3848)</f>
      </c>
      <c r="AV3848" s="98"/>
      <c r="AW3848" s="90">
        <f>BD!P3848*BD!AC3848</f>
        <v>0</v>
      </c>
      <c r="AX3848" s="90">
        <f>BD!V3848*BD!AC3848</f>
        <v>0</v>
      </c>
      <c r="AY3848" s="90">
        <f>IF(BD!AN3848="","",BD!AN3848*BD!AC3848)</f>
      </c>
      <c r="AZ3848" s="75" t="s">
        <v>123</v>
      </c>
      <c r="BA3848" s="75" t="s">
        <v>124</v>
      </c>
      <c r="BB3848" s="75">
        <v>1</v>
      </c>
      <c r="BC3848" s="75" t="s">
        <v>125</v>
      </c>
      <c r="BD3848" s="104"/>
      <c r="BE3848" s="104"/>
      <c r="BF3848" s="101"/>
      <c r="BG3848" s="101"/>
      <c r="BH3848" s="101"/>
      <c r="BI3848" s="101"/>
      <c r="BJ3848" s="101"/>
      <c r="BK3848" s="101"/>
      <c r="BL3848" s="101"/>
      <c r="BM3848" s="101"/>
      <c r="BN3848" s="101"/>
      <c r="BO3848" s="103"/>
      <c r="BP3848" s="101"/>
      <c r="BQ3848" s="101"/>
      <c r="BR3848" s="101"/>
      <c r="BS3848" s="101"/>
      <c r="BT3848" s="101"/>
      <c r="BU3848" s="101"/>
      <c r="BV3848" s="101"/>
      <c r="BW3848" s="101"/>
      <c r="BX3848" s="101"/>
      <c r="BY3848" s="101"/>
      <c r="BZ3848" s="101"/>
      <c r="CA3848" s="101"/>
      <c r="CB3848" s="101"/>
      <c r="CC3848" s="101"/>
      <c r="CD3848" s="101"/>
      <c r="CE3848" s="101"/>
      <c r="CF3848" s="101"/>
      <c r="CG3848" s="37" t="e">
        <f>VLOOKUP(Table_1[[#This Row],[EAN]],'[1]Planilha1'!$E:$R,13,0)</f>
        <v>#N/A</v>
      </c>
    </row>
    <row r="3849" ht="15" hidden="1">
      <c r="A3849" s="7"/>
      <c r="B3849" s="75" t="s">
        <v>2735</v>
      </c>
      <c r="C3849" s="75">
        <v>223234</v>
      </c>
      <c r="D3849" s="75"/>
      <c r="E3849" s="85">
        <v>7891000318355</v>
      </c>
      <c r="F3849" s="86" t="s">
        <v>4383</v>
      </c>
      <c r="G3849" s="75" t="s">
        <v>21</v>
      </c>
      <c r="H3849" s="75">
        <v>470</v>
      </c>
      <c r="I3849" s="87" t="s">
        <v>3887</v>
      </c>
      <c r="J3849" s="75" t="s">
        <v>485</v>
      </c>
      <c r="K3849" s="88" t="s">
        <v>84</v>
      </c>
      <c r="L3849" s="88">
        <v>12</v>
      </c>
      <c r="M3849" s="88">
        <v>0</v>
      </c>
      <c r="N3849" s="75" t="s">
        <v>85</v>
      </c>
      <c r="O3849" s="75"/>
      <c r="P3849" s="106"/>
      <c r="Q3849" s="90">
        <f>(17/100+7.6/100+1.65/100)*P3849</f>
        <v>0</v>
      </c>
      <c r="R3849" s="104"/>
      <c r="S3849" s="104"/>
      <c r="T3849" s="104"/>
      <c r="U3849" s="104"/>
      <c r="V3849" s="90">
        <f>+P3849-Q3849+R3849+S3849+T3849+U3849</f>
        <v>0</v>
      </c>
      <c r="W3849" s="91">
        <f>(1.02/100)</f>
        <v>1.02E-2</v>
      </c>
      <c r="X3849" s="91">
        <v>4.8E-3</v>
      </c>
      <c r="Y3849" s="91">
        <v>0.17</v>
      </c>
      <c r="Z3849" s="91">
        <v>1.65E-2</v>
      </c>
      <c r="AA3849" s="91">
        <v>7.6E-2</v>
      </c>
      <c r="AB3849" s="91">
        <f>SUM(W3849:AA3849)</f>
        <v>0.2775</v>
      </c>
      <c r="AC3849" s="75">
        <v>12</v>
      </c>
      <c r="AD3849" s="92">
        <f>IF(AL3849="","",+AC3849*AL3849)</f>
      </c>
      <c r="AE3849" s="93">
        <f>IF(AL3849="","",+AL3849*AB3849)</f>
      </c>
      <c r="AF3849" s="92">
        <f>IF(AL3849="","",+AL3849-AE3849)</f>
      </c>
      <c r="AG3849" s="93">
        <f>+V3849</f>
        <v>0</v>
      </c>
      <c r="AH3849" s="92">
        <f>IF(AF3849="","",+AF3849-AG3849)</f>
      </c>
      <c r="AI3849" s="92">
        <f>IF(AH3849="","",+AH3849*AC3849)</f>
      </c>
      <c r="AJ3849" s="93"/>
      <c r="AK3849" s="94">
        <v>0.33</v>
      </c>
      <c r="AL3849" s="93">
        <f>IF(V3849=0,"",V3849/(1-AB3849-AK3849))</f>
      </c>
      <c r="AM3849" s="95">
        <v>0.33</v>
      </c>
      <c r="AN3849" s="93">
        <f>IF(V3849=0,"",V3849/(1-AB3849-AM3849))</f>
      </c>
      <c r="AO3849" s="96">
        <v>1.2</v>
      </c>
      <c r="AP3849" s="93">
        <f>IF(BD!AJ3849="","",BD!AJ3849*BD!AO3849)</f>
      </c>
      <c r="AQ3849" s="91">
        <f>BD!AM3849/BD!AK3849-1</f>
        <v>0</v>
      </c>
      <c r="AR3849" s="91">
        <f>IF(BD!AN3849="","",IF(BD!AJ3849="","",BD!AN3849/BD!AJ3849-1))</f>
      </c>
      <c r="AS3849" s="91">
        <f>IF(BD!AN3849="","",IF(BD!AN3849&lt;BD!AL3849,"ABAIXO DA META","DENTRO DA META"))</f>
      </c>
      <c r="AT3849" s="91" t="str">
        <f>IF(BD!AJ3849="","EM ANÁLISE",IF(BD!AP3849&gt;=BD!AN3849,"GO", "NO GO"))</f>
        <v>EM ANÁLISE</v>
      </c>
      <c r="AU3849" s="97">
        <f>IF(AN3849="","",+BD!$AN3849-AJ3849)</f>
      </c>
      <c r="AV3849" s="98"/>
      <c r="AW3849" s="90">
        <f>BD!P3849*BD!AC3849</f>
        <v>0</v>
      </c>
      <c r="AX3849" s="90">
        <f>BD!V3849*BD!AC3849</f>
        <v>0</v>
      </c>
      <c r="AY3849" s="90">
        <f>IF(BD!AN3849="","",BD!AN3849*BD!AC3849)</f>
      </c>
      <c r="AZ3849" s="75" t="s">
        <v>123</v>
      </c>
      <c r="BA3849" s="75" t="s">
        <v>124</v>
      </c>
      <c r="BB3849" s="75">
        <v>1</v>
      </c>
      <c r="BC3849" s="75" t="s">
        <v>125</v>
      </c>
      <c r="BD3849" s="104"/>
      <c r="BE3849" s="104"/>
      <c r="BF3849" s="101"/>
      <c r="BG3849" s="101"/>
      <c r="BH3849" s="101"/>
      <c r="BI3849" s="101"/>
      <c r="BJ3849" s="101"/>
      <c r="BK3849" s="101"/>
      <c r="BL3849" s="101"/>
      <c r="BM3849" s="101"/>
      <c r="BN3849" s="101"/>
      <c r="BO3849" s="103"/>
      <c r="BP3849" s="101"/>
      <c r="BQ3849" s="101"/>
      <c r="BR3849" s="101"/>
      <c r="BS3849" s="101"/>
      <c r="BT3849" s="101"/>
      <c r="BU3849" s="101"/>
      <c r="BV3849" s="101"/>
      <c r="BW3849" s="101"/>
      <c r="BX3849" s="101"/>
      <c r="BY3849" s="101"/>
      <c r="BZ3849" s="101"/>
      <c r="CA3849" s="101"/>
      <c r="CB3849" s="101"/>
      <c r="CC3849" s="101"/>
      <c r="CD3849" s="101"/>
      <c r="CE3849" s="101"/>
      <c r="CF3849" s="101"/>
      <c r="CG3849" s="37" t="e">
        <f>VLOOKUP(Table_1[[#This Row],[EAN]],'[1]Planilha1'!$E:$R,13,0)</f>
        <v>#N/A</v>
      </c>
    </row>
    <row r="3850" ht="15" hidden="1">
      <c r="A3850" s="7"/>
      <c r="B3850" s="75" t="s">
        <v>2735</v>
      </c>
      <c r="C3850" s="75">
        <v>223235</v>
      </c>
      <c r="D3850" s="75"/>
      <c r="E3850" s="85">
        <v>7891000285138</v>
      </c>
      <c r="F3850" s="86" t="s">
        <v>4384</v>
      </c>
      <c r="G3850" s="75" t="s">
        <v>21</v>
      </c>
      <c r="H3850" s="75">
        <v>470</v>
      </c>
      <c r="I3850" s="87" t="s">
        <v>3887</v>
      </c>
      <c r="J3850" s="75" t="s">
        <v>4365</v>
      </c>
      <c r="K3850" s="88" t="s">
        <v>84</v>
      </c>
      <c r="L3850" s="88">
        <v>12</v>
      </c>
      <c r="M3850" s="88">
        <v>0</v>
      </c>
      <c r="N3850" s="75" t="s">
        <v>85</v>
      </c>
      <c r="O3850" s="75"/>
      <c r="P3850" s="106"/>
      <c r="Q3850" s="90">
        <f>(17/100+7.6/100+1.65/100)*P3850</f>
        <v>0</v>
      </c>
      <c r="R3850" s="104"/>
      <c r="S3850" s="104"/>
      <c r="T3850" s="104"/>
      <c r="U3850" s="104"/>
      <c r="V3850" s="90">
        <f>+P3850-Q3850+R3850+S3850+T3850+U3850</f>
        <v>0</v>
      </c>
      <c r="W3850" s="91">
        <f>(1.02/100)</f>
        <v>1.02E-2</v>
      </c>
      <c r="X3850" s="91">
        <v>4.8E-3</v>
      </c>
      <c r="Y3850" s="91">
        <v>0.17</v>
      </c>
      <c r="Z3850" s="91">
        <v>1.65E-2</v>
      </c>
      <c r="AA3850" s="91">
        <v>7.6E-2</v>
      </c>
      <c r="AB3850" s="91">
        <f>SUM(W3850:AA3850)</f>
        <v>0.2775</v>
      </c>
      <c r="AC3850" s="75">
        <v>12</v>
      </c>
      <c r="AD3850" s="92">
        <f>IF(AL3850="","",+AC3850*AL3850)</f>
      </c>
      <c r="AE3850" s="93">
        <f>IF(AL3850="","",+AL3850*AB3850)</f>
      </c>
      <c r="AF3850" s="92">
        <f>IF(AL3850="","",+AL3850-AE3850)</f>
      </c>
      <c r="AG3850" s="93">
        <f>+V3850</f>
        <v>0</v>
      </c>
      <c r="AH3850" s="92">
        <f>IF(AF3850="","",+AF3850-AG3850)</f>
      </c>
      <c r="AI3850" s="92">
        <f>IF(AH3850="","",+AH3850*AC3850)</f>
      </c>
      <c r="AJ3850" s="93"/>
      <c r="AK3850" s="94">
        <v>0.33</v>
      </c>
      <c r="AL3850" s="93">
        <f>IF(V3850=0,"",V3850/(1-AB3850-AK3850))</f>
      </c>
      <c r="AM3850" s="95">
        <v>0.33</v>
      </c>
      <c r="AN3850" s="93">
        <f>IF(V3850=0,"",V3850/(1-AB3850-AM3850))</f>
      </c>
      <c r="AO3850" s="96">
        <v>1.2</v>
      </c>
      <c r="AP3850" s="93">
        <f>IF(BD!AJ3850="","",BD!AJ3850*BD!AO3850)</f>
      </c>
      <c r="AQ3850" s="91">
        <f>BD!AM3850/BD!AK3850-1</f>
        <v>0</v>
      </c>
      <c r="AR3850" s="91">
        <f>IF(BD!AN3850="","",IF(BD!AJ3850="","",BD!AN3850/BD!AJ3850-1))</f>
      </c>
      <c r="AS3850" s="91">
        <f>IF(BD!AN3850="","",IF(BD!AN3850&lt;BD!AL3850,"ABAIXO DA META","DENTRO DA META"))</f>
      </c>
      <c r="AT3850" s="91" t="str">
        <f>IF(BD!AJ3850="","EM ANÁLISE",IF(BD!AP3850&gt;=BD!AN3850,"GO", "NO GO"))</f>
        <v>EM ANÁLISE</v>
      </c>
      <c r="AU3850" s="97">
        <f>IF(AN3850="","",+BD!$AN3850-AJ3850)</f>
      </c>
      <c r="AV3850" s="98"/>
      <c r="AW3850" s="90">
        <f>BD!P3850*BD!AC3850</f>
        <v>0</v>
      </c>
      <c r="AX3850" s="90">
        <f>BD!V3850*BD!AC3850</f>
        <v>0</v>
      </c>
      <c r="AY3850" s="90">
        <f>IF(BD!AN3850="","",BD!AN3850*BD!AC3850)</f>
      </c>
      <c r="AZ3850" s="75" t="s">
        <v>123</v>
      </c>
      <c r="BA3850" s="75" t="s">
        <v>124</v>
      </c>
      <c r="BB3850" s="75">
        <v>1</v>
      </c>
      <c r="BC3850" s="75" t="s">
        <v>125</v>
      </c>
      <c r="BD3850" s="104"/>
      <c r="BE3850" s="104"/>
      <c r="BF3850" s="101"/>
      <c r="BG3850" s="101"/>
      <c r="BH3850" s="101"/>
      <c r="BI3850" s="101"/>
      <c r="BJ3850" s="101"/>
      <c r="BK3850" s="101"/>
      <c r="BL3850" s="101"/>
      <c r="BM3850" s="101"/>
      <c r="BN3850" s="101"/>
      <c r="BO3850" s="103"/>
      <c r="BP3850" s="101"/>
      <c r="BQ3850" s="101"/>
      <c r="BR3850" s="101"/>
      <c r="BS3850" s="101"/>
      <c r="BT3850" s="101"/>
      <c r="BU3850" s="101"/>
      <c r="BV3850" s="101"/>
      <c r="BW3850" s="101"/>
      <c r="BX3850" s="101"/>
      <c r="BY3850" s="101"/>
      <c r="BZ3850" s="101"/>
      <c r="CA3850" s="101"/>
      <c r="CB3850" s="101"/>
      <c r="CC3850" s="101"/>
      <c r="CD3850" s="101"/>
      <c r="CE3850" s="101"/>
      <c r="CF3850" s="101"/>
      <c r="CG3850" s="37" t="e">
        <f>VLOOKUP(Table_1[[#This Row],[EAN]],'[1]Planilha1'!$E:$R,13,0)</f>
        <v>#N/A</v>
      </c>
    </row>
    <row r="3851" ht="15" hidden="1">
      <c r="A3851" s="7"/>
      <c r="B3851" s="75" t="s">
        <v>2735</v>
      </c>
      <c r="C3851" s="75">
        <v>223236</v>
      </c>
      <c r="D3851" s="75">
        <v>12420148</v>
      </c>
      <c r="E3851" s="85">
        <v>7891000289570</v>
      </c>
      <c r="F3851" s="86" t="s">
        <v>4385</v>
      </c>
      <c r="G3851" s="75" t="s">
        <v>21</v>
      </c>
      <c r="H3851" s="75">
        <v>470</v>
      </c>
      <c r="I3851" s="87" t="s">
        <v>3887</v>
      </c>
      <c r="J3851" s="75" t="s">
        <v>3854</v>
      </c>
      <c r="K3851" s="88" t="s">
        <v>84</v>
      </c>
      <c r="L3851" s="88">
        <v>24</v>
      </c>
      <c r="M3851" s="88">
        <v>0</v>
      </c>
      <c r="N3851" s="75" t="s">
        <v>85</v>
      </c>
      <c r="O3851" s="75" t="s">
        <v>122</v>
      </c>
      <c r="P3851" s="106">
        <v>16.15458333333333</v>
      </c>
      <c r="Q3851" s="90">
        <f>(17/100+7.6/100+1.65/100)*P3851</f>
        <v>4.240578125</v>
      </c>
      <c r="R3851" s="104"/>
      <c r="S3851" s="104"/>
      <c r="T3851" s="104"/>
      <c r="U3851" s="104"/>
      <c r="V3851" s="90">
        <f>+P3851-Q3851+R3851+S3851+T3851+U3851</f>
        <v>11.914005208333332</v>
      </c>
      <c r="W3851" s="91">
        <f>(1.02/100)</f>
        <v>1.02E-2</v>
      </c>
      <c r="X3851" s="91">
        <v>4.8E-3</v>
      </c>
      <c r="Y3851" s="91">
        <v>0.17</v>
      </c>
      <c r="Z3851" s="91">
        <v>1.65E-2</v>
      </c>
      <c r="AA3851" s="91">
        <v>7.6E-2</v>
      </c>
      <c r="AB3851" s="91">
        <f>SUM(W3851:AA3851)</f>
        <v>0.2775</v>
      </c>
      <c r="AC3851" s="75">
        <v>12</v>
      </c>
      <c r="AD3851" s="92">
        <f>IF(AL3851="","",+AC3851*AL3851)</f>
        <v>364.2498407643313</v>
      </c>
      <c r="AE3851" s="93">
        <f>IF(AL3851="","",+AL3851*AB3851)</f>
        <v>8.42327756767516</v>
      </c>
      <c r="AF3851" s="92">
        <f>IF(AL3851="","",+AL3851-AE3851)</f>
        <v>21.930875829352445</v>
      </c>
      <c r="AG3851" s="93">
        <f>+V3851</f>
        <v>11.914005208333332</v>
      </c>
      <c r="AH3851" s="92">
        <f>IF(AF3851="","",+AF3851-AG3851)</f>
        <v>10.016870621019113</v>
      </c>
      <c r="AI3851" s="92">
        <f>IF(AH3851="","",+AH3851*AC3851)</f>
        <v>120.20244745222935</v>
      </c>
      <c r="AJ3851" s="93">
        <v>21.6</v>
      </c>
      <c r="AK3851" s="94">
        <v>0.33</v>
      </c>
      <c r="AL3851" s="93">
        <f>IF(V3851=0,"",V3851/(1-AB3851-AK3851))</f>
        <v>30.354153397027606</v>
      </c>
      <c r="AM3851" s="95">
        <v>0.33</v>
      </c>
      <c r="AN3851" s="93">
        <f>IF(V3851=0,"",V3851/(1-AB3851-AM3851))</f>
        <v>30.354153397027606</v>
      </c>
      <c r="AO3851" s="96">
        <v>1.2</v>
      </c>
      <c r="AP3851" s="93">
        <f>IF(BD!AJ3851="","",BD!AJ3851*BD!AO3851)</f>
        <v>25.92</v>
      </c>
      <c r="AQ3851" s="91">
        <f>BD!AM3851/BD!AK3851-1</f>
        <v>0</v>
      </c>
      <c r="AR3851" s="91">
        <f>IF(BD!AN3851="","",IF(BD!AJ3851="","",BD!AN3851/BD!AJ3851-1))</f>
        <v>0.40528487949201875</v>
      </c>
      <c r="AS3851" s="91" t="str">
        <f>IF(BD!AN3851="","",IF(BD!AN3851&lt;BD!AL3851,"ABAIXO DA META","DENTRO DA META"))</f>
        <v>DENTRO DA META</v>
      </c>
      <c r="AT3851" s="91" t="str">
        <f>IF(BD!AJ3851="","EM ANÁLISE",IF(BD!AP3851&gt;=BD!AN3851,"GO", "NO GO"))</f>
        <v>NO GO</v>
      </c>
      <c r="AU3851" s="97">
        <f>IF(AN3851="","",+BD!$AN3851-AJ3851)</f>
        <v>8.754153397027604</v>
      </c>
      <c r="AV3851" s="98"/>
      <c r="AW3851" s="90">
        <f>BD!P3851*BD!AC3851</f>
        <v>193.85499999999996</v>
      </c>
      <c r="AX3851" s="90">
        <f>BD!V3851*BD!AC3851</f>
        <v>142.96806249999997</v>
      </c>
      <c r="AY3851" s="90">
        <f>IF(BD!AN3851="","",BD!AN3851*BD!AC3851)</f>
        <v>364.2498407643313</v>
      </c>
      <c r="AZ3851" s="75" t="s">
        <v>5272</v>
      </c>
      <c r="BA3851" s="75" t="s">
        <v>124</v>
      </c>
      <c r="BB3851" s="75">
        <v>1</v>
      </c>
      <c r="BC3851" s="75" t="s">
        <v>125</v>
      </c>
      <c r="BD3851" s="99" t="s">
        <v>5257</v>
      </c>
      <c r="BE3851" s="100" t="s">
        <v>4</v>
      </c>
      <c r="BF3851" s="100" t="s">
        <v>4</v>
      </c>
      <c r="BG3851" s="99" t="s">
        <v>5258</v>
      </c>
      <c r="BH3851" s="101"/>
      <c r="BI3851" s="101"/>
      <c r="BJ3851" s="101"/>
      <c r="BK3851" s="101"/>
      <c r="BL3851" s="101"/>
      <c r="BM3851" s="101"/>
      <c r="BN3851" s="101"/>
      <c r="BO3851" s="103"/>
      <c r="BP3851" s="99">
        <v>140.622</v>
      </c>
      <c r="BQ3851" s="99">
        <v>121</v>
      </c>
      <c r="BR3851" s="101"/>
      <c r="BS3851" s="99" t="s">
        <v>5260</v>
      </c>
      <c r="BT3851" s="99" t="s">
        <v>5261</v>
      </c>
      <c r="BU3851" s="99">
        <v>5102</v>
      </c>
      <c r="BV3851" s="99"/>
      <c r="BW3851" s="99"/>
      <c r="BX3851" s="99"/>
      <c r="BY3851" s="99"/>
      <c r="BZ3851" s="99"/>
      <c r="CA3851" s="99"/>
      <c r="CB3851" s="99"/>
      <c r="CC3851" s="99">
        <v>102</v>
      </c>
      <c r="CD3851" s="99">
        <v>8</v>
      </c>
      <c r="CE3851" s="99">
        <v>8</v>
      </c>
      <c r="CF3851" s="99"/>
      <c r="CG3851" s="37" t="e">
        <f>VLOOKUP(Table_1[[#This Row],[EAN]],'[1]Planilha1'!$E:$R,13,0)</f>
        <v>#N/A</v>
      </c>
    </row>
    <row r="3852" ht="15" hidden="1">
      <c r="A3852" s="7"/>
      <c r="B3852" s="75" t="s">
        <v>2735</v>
      </c>
      <c r="C3852" s="75">
        <v>223237</v>
      </c>
      <c r="D3852" s="75">
        <v>12481518</v>
      </c>
      <c r="E3852" s="85">
        <v>7891000340882</v>
      </c>
      <c r="F3852" s="86" t="s">
        <v>4386</v>
      </c>
      <c r="G3852" s="75" t="s">
        <v>21</v>
      </c>
      <c r="H3852" s="75">
        <v>470</v>
      </c>
      <c r="I3852" s="87" t="s">
        <v>3887</v>
      </c>
      <c r="J3852" s="75" t="s">
        <v>4365</v>
      </c>
      <c r="K3852" s="88" t="s">
        <v>84</v>
      </c>
      <c r="L3852" s="88">
        <v>24</v>
      </c>
      <c r="M3852" s="88">
        <v>0</v>
      </c>
      <c r="N3852" s="75" t="s">
        <v>85</v>
      </c>
      <c r="O3852" s="75" t="s">
        <v>122</v>
      </c>
      <c r="P3852" s="106">
        <v>12.27375</v>
      </c>
      <c r="Q3852" s="90">
        <f>(17/100+7.6/100+1.65/100)*P3852</f>
        <v>3.221859375</v>
      </c>
      <c r="R3852" s="104"/>
      <c r="S3852" s="104"/>
      <c r="T3852" s="104"/>
      <c r="U3852" s="104"/>
      <c r="V3852" s="90">
        <f>+P3852-Q3852+R3852+S3852+T3852+U3852</f>
        <v>9.051890624999999</v>
      </c>
      <c r="W3852" s="91">
        <f>(1.02/100)</f>
        <v>1.02E-2</v>
      </c>
      <c r="X3852" s="91">
        <v>4.8E-3</v>
      </c>
      <c r="Y3852" s="91">
        <v>0.17</v>
      </c>
      <c r="Z3852" s="91">
        <v>1.65E-2</v>
      </c>
      <c r="AA3852" s="91">
        <v>7.6E-2</v>
      </c>
      <c r="AB3852" s="91">
        <f>SUM(W3852:AA3852)</f>
        <v>0.2775</v>
      </c>
      <c r="AC3852" s="75">
        <v>12</v>
      </c>
      <c r="AD3852" s="92">
        <f>IF(AL3852="","",+AC3852*AL3852)</f>
        <v>276.7457006369427</v>
      </c>
      <c r="AE3852" s="93">
        <f>IF(AL3852="","",+AL3852*AB3852)</f>
        <v>6.3997443272293</v>
      </c>
      <c r="AF3852" s="92">
        <f>IF(AL3852="","",+AL3852-AE3852)</f>
        <v>16.662397392515924</v>
      </c>
      <c r="AG3852" s="93">
        <f>+V3852</f>
        <v>9.051890624999999</v>
      </c>
      <c r="AH3852" s="92">
        <f>IF(AF3852="","",+AF3852-AG3852)</f>
        <v>7.6105067675159255</v>
      </c>
      <c r="AI3852" s="92">
        <f>IF(AH3852="","",+AH3852*AC3852)</f>
        <v>91.3260812101911</v>
      </c>
      <c r="AJ3852" s="93">
        <v>23.062141719745224</v>
      </c>
      <c r="AK3852" s="94">
        <v>0.33</v>
      </c>
      <c r="AL3852" s="93">
        <f>IF(V3852=0,"",V3852/(1-AB3852-AK3852))</f>
        <v>23.062141719745224</v>
      </c>
      <c r="AM3852" s="95">
        <v>0.33</v>
      </c>
      <c r="AN3852" s="93">
        <f>IF(V3852=0,"",V3852/(1-AB3852-AM3852))</f>
        <v>23.062141719745224</v>
      </c>
      <c r="AO3852" s="96">
        <v>1.2</v>
      </c>
      <c r="AP3852" s="93">
        <f>IF(BD!AJ3852="","",BD!AJ3852*BD!AO3852)</f>
        <v>27.67457006369427</v>
      </c>
      <c r="AQ3852" s="91">
        <f>BD!AM3852/BD!AK3852-1</f>
        <v>0</v>
      </c>
      <c r="AR3852" s="91">
        <f>IF(BD!AN3852="","",IF(BD!AJ3852="","",BD!AN3852/BD!AJ3852-1))</f>
        <v>0</v>
      </c>
      <c r="AS3852" s="91" t="str">
        <f>IF(BD!AN3852="","",IF(BD!AN3852&lt;BD!AL3852,"ABAIXO DA META","DENTRO DA META"))</f>
        <v>DENTRO DA META</v>
      </c>
      <c r="AT3852" s="91" t="str">
        <f>IF(BD!AJ3852="","EM ANÁLISE",IF(BD!AP3852&gt;=BD!AN3852,"GO", "NO GO"))</f>
        <v>GO</v>
      </c>
      <c r="AU3852" s="97">
        <f>IF(AN3852="","",+BD!$AN3852-AJ3852)</f>
        <v>0</v>
      </c>
      <c r="AV3852" s="98"/>
      <c r="AW3852" s="90">
        <f>BD!P3852*BD!AC3852</f>
        <v>147.285</v>
      </c>
      <c r="AX3852" s="90">
        <f>BD!V3852*BD!AC3852</f>
        <v>108.62268749999998</v>
      </c>
      <c r="AY3852" s="90">
        <f>IF(BD!AN3852="","",BD!AN3852*BD!AC3852)</f>
        <v>276.7457006369427</v>
      </c>
      <c r="AZ3852" s="75" t="s">
        <v>5272</v>
      </c>
      <c r="BA3852" s="75" t="s">
        <v>124</v>
      </c>
      <c r="BB3852" s="75">
        <v>1</v>
      </c>
      <c r="BC3852" s="75" t="s">
        <v>125</v>
      </c>
      <c r="BD3852" s="99" t="s">
        <v>5257</v>
      </c>
      <c r="BE3852" s="100" t="s">
        <v>4</v>
      </c>
      <c r="BF3852" s="100" t="s">
        <v>4</v>
      </c>
      <c r="BG3852" s="99" t="s">
        <v>5258</v>
      </c>
      <c r="BH3852" s="101"/>
      <c r="BI3852" s="101"/>
      <c r="BJ3852" s="101"/>
      <c r="BK3852" s="101"/>
      <c r="BL3852" s="101"/>
      <c r="BM3852" s="101"/>
      <c r="BN3852" s="101"/>
      <c r="BO3852" s="103"/>
      <c r="BP3852" s="99">
        <v>140.622</v>
      </c>
      <c r="BQ3852" s="99">
        <v>121</v>
      </c>
      <c r="BR3852" s="101"/>
      <c r="BS3852" s="99" t="s">
        <v>5260</v>
      </c>
      <c r="BT3852" s="99" t="s">
        <v>5261</v>
      </c>
      <c r="BU3852" s="99">
        <v>5102</v>
      </c>
      <c r="BV3852" s="99"/>
      <c r="BW3852" s="99"/>
      <c r="BX3852" s="99"/>
      <c r="BY3852" s="99"/>
      <c r="BZ3852" s="99"/>
      <c r="CA3852" s="99"/>
      <c r="CB3852" s="99"/>
      <c r="CC3852" s="99">
        <v>102</v>
      </c>
      <c r="CD3852" s="99">
        <v>8</v>
      </c>
      <c r="CE3852" s="99">
        <v>8</v>
      </c>
      <c r="CF3852" s="99"/>
      <c r="CG3852" s="37" t="e">
        <f>VLOOKUP(Table_1[[#This Row],[EAN]],'[1]Planilha1'!$E:$R,13,0)</f>
        <v>#N/A</v>
      </c>
    </row>
    <row r="3853" ht="15" hidden="1">
      <c r="A3853" s="7"/>
      <c r="B3853" s="75" t="s">
        <v>2735</v>
      </c>
      <c r="C3853" s="75">
        <v>223238</v>
      </c>
      <c r="D3853" s="75">
        <v>12408849</v>
      </c>
      <c r="E3853" s="85">
        <v>7891000284933</v>
      </c>
      <c r="F3853" s="86" t="s">
        <v>4387</v>
      </c>
      <c r="G3853" s="75" t="s">
        <v>21</v>
      </c>
      <c r="H3853" s="75">
        <v>470</v>
      </c>
      <c r="I3853" s="87" t="s">
        <v>3887</v>
      </c>
      <c r="J3853" s="75" t="s">
        <v>4365</v>
      </c>
      <c r="K3853" s="88" t="s">
        <v>84</v>
      </c>
      <c r="L3853" s="88">
        <v>24</v>
      </c>
      <c r="M3853" s="88">
        <v>0</v>
      </c>
      <c r="N3853" s="75" t="s">
        <v>85</v>
      </c>
      <c r="O3853" s="75" t="s">
        <v>122</v>
      </c>
      <c r="P3853" s="106">
        <v>14.297916666666666</v>
      </c>
      <c r="Q3853" s="90">
        <f>(17/100+7.6/100+1.65/100)*P3853</f>
        <v>3.7532031249999998</v>
      </c>
      <c r="R3853" s="104"/>
      <c r="S3853" s="104"/>
      <c r="T3853" s="104"/>
      <c r="U3853" s="104"/>
      <c r="V3853" s="90">
        <f>+P3853-Q3853+R3853+S3853+T3853+U3853</f>
        <v>10.544713541666667</v>
      </c>
      <c r="W3853" s="91">
        <f>(1.02/100)</f>
        <v>1.02E-2</v>
      </c>
      <c r="X3853" s="91">
        <v>4.8E-3</v>
      </c>
      <c r="Y3853" s="91">
        <v>0.17</v>
      </c>
      <c r="Z3853" s="91">
        <v>1.65E-2</v>
      </c>
      <c r="AA3853" s="91">
        <v>7.6E-2</v>
      </c>
      <c r="AB3853" s="91">
        <f>SUM(W3853:AA3853)</f>
        <v>0.2775</v>
      </c>
      <c r="AC3853" s="75">
        <v>12</v>
      </c>
      <c r="AD3853" s="92">
        <f>IF(AL3853="","",+AC3853*AL3853)</f>
        <v>322.3861464968154</v>
      </c>
      <c r="AE3853" s="93">
        <f>IF(AL3853="","",+AL3853*AB3853)</f>
        <v>7.455179637738856</v>
      </c>
      <c r="AF3853" s="92">
        <f>IF(AL3853="","",+AL3853-AE3853)</f>
        <v>19.410332570329093</v>
      </c>
      <c r="AG3853" s="93">
        <f>+V3853</f>
        <v>10.544713541666667</v>
      </c>
      <c r="AH3853" s="92">
        <f>IF(AF3853="","",+AF3853-AG3853)</f>
        <v>8.865619028662426</v>
      </c>
      <c r="AI3853" s="92">
        <f>IF(AH3853="","",+AH3853*AC3853)</f>
        <v>106.38742834394911</v>
      </c>
      <c r="AJ3853" s="93">
        <v>18.99</v>
      </c>
      <c r="AK3853" s="94">
        <v>0.33</v>
      </c>
      <c r="AL3853" s="93">
        <f>IF(V3853=0,"",V3853/(1-AB3853-AK3853))</f>
        <v>26.865512208067948</v>
      </c>
      <c r="AM3853" s="95">
        <v>0.33</v>
      </c>
      <c r="AN3853" s="93">
        <f>IF(V3853=0,"",V3853/(1-AB3853-AM3853))</f>
        <v>26.865512208067948</v>
      </c>
      <c r="AO3853" s="96">
        <v>1.2</v>
      </c>
      <c r="AP3853" s="93">
        <f>IF(BD!AJ3853="","",BD!AJ3853*BD!AO3853)</f>
        <v>22.787999999999997</v>
      </c>
      <c r="AQ3853" s="91">
        <f>BD!AM3853/BD!AK3853-1</f>
        <v>0</v>
      </c>
      <c r="AR3853" s="91">
        <f>IF(BD!AN3853="","",IF(BD!AJ3853="","",BD!AN3853/BD!AJ3853-1))</f>
        <v>0.4147189156433886</v>
      </c>
      <c r="AS3853" s="91" t="str">
        <f>IF(BD!AN3853="","",IF(BD!AN3853&lt;BD!AL3853,"ABAIXO DA META","DENTRO DA META"))</f>
        <v>DENTRO DA META</v>
      </c>
      <c r="AT3853" s="91" t="str">
        <f>IF(BD!AJ3853="","EM ANÁLISE",IF(BD!AP3853&gt;=BD!AN3853,"GO", "NO GO"))</f>
        <v>NO GO</v>
      </c>
      <c r="AU3853" s="97">
        <f>IF(AN3853="","",+BD!$AN3853-AJ3853)</f>
        <v>7.875512208067949</v>
      </c>
      <c r="AV3853" s="98"/>
      <c r="AW3853" s="90">
        <f>BD!P3853*BD!AC3853</f>
        <v>171.575</v>
      </c>
      <c r="AX3853" s="90">
        <f>BD!V3853*BD!AC3853</f>
        <v>126.5365625</v>
      </c>
      <c r="AY3853" s="90">
        <f>IF(BD!AN3853="","",BD!AN3853*BD!AC3853)</f>
        <v>322.3861464968154</v>
      </c>
      <c r="AZ3853" s="75" t="s">
        <v>5272</v>
      </c>
      <c r="BA3853" s="75" t="s">
        <v>124</v>
      </c>
      <c r="BB3853" s="75">
        <v>1</v>
      </c>
      <c r="BC3853" s="75" t="s">
        <v>125</v>
      </c>
      <c r="BD3853" s="99" t="s">
        <v>5257</v>
      </c>
      <c r="BE3853" s="100" t="s">
        <v>4</v>
      </c>
      <c r="BF3853" s="100" t="s">
        <v>4</v>
      </c>
      <c r="BG3853" s="99" t="s">
        <v>5258</v>
      </c>
      <c r="BH3853" s="101"/>
      <c r="BI3853" s="101"/>
      <c r="BJ3853" s="101"/>
      <c r="BK3853" s="101"/>
      <c r="BL3853" s="101"/>
      <c r="BM3853" s="101"/>
      <c r="BN3853" s="101"/>
      <c r="BO3853" s="103"/>
      <c r="BP3853" s="99">
        <v>140.622</v>
      </c>
      <c r="BQ3853" s="99">
        <v>121</v>
      </c>
      <c r="BR3853" s="101"/>
      <c r="BS3853" s="99" t="s">
        <v>5260</v>
      </c>
      <c r="BT3853" s="99" t="s">
        <v>5261</v>
      </c>
      <c r="BU3853" s="99">
        <v>5102</v>
      </c>
      <c r="BV3853" s="99"/>
      <c r="BW3853" s="99"/>
      <c r="BX3853" s="99"/>
      <c r="BY3853" s="99"/>
      <c r="BZ3853" s="99"/>
      <c r="CA3853" s="99"/>
      <c r="CB3853" s="99"/>
      <c r="CC3853" s="99">
        <v>102</v>
      </c>
      <c r="CD3853" s="99">
        <v>8</v>
      </c>
      <c r="CE3853" s="99">
        <v>8</v>
      </c>
      <c r="CF3853" s="99"/>
      <c r="CG3853" s="37" t="e">
        <f>VLOOKUP(Table_1[[#This Row],[EAN]],'[1]Planilha1'!$E:$R,13,0)</f>
        <v>#N/A</v>
      </c>
    </row>
    <row r="3854" ht="15" hidden="1">
      <c r="A3854" s="7"/>
      <c r="B3854" s="75" t="s">
        <v>2735</v>
      </c>
      <c r="C3854" s="75">
        <v>223239</v>
      </c>
      <c r="D3854" s="75">
        <v>12408916</v>
      </c>
      <c r="E3854" s="85">
        <v>7891000285091</v>
      </c>
      <c r="F3854" s="86" t="s">
        <v>4388</v>
      </c>
      <c r="G3854" s="75" t="s">
        <v>21</v>
      </c>
      <c r="H3854" s="75">
        <v>470</v>
      </c>
      <c r="I3854" s="87" t="s">
        <v>3887</v>
      </c>
      <c r="J3854" s="75" t="s">
        <v>4365</v>
      </c>
      <c r="K3854" s="88" t="s">
        <v>84</v>
      </c>
      <c r="L3854" s="88">
        <v>12</v>
      </c>
      <c r="M3854" s="88">
        <v>0</v>
      </c>
      <c r="N3854" s="75" t="s">
        <v>85</v>
      </c>
      <c r="O3854" s="75" t="s">
        <v>122</v>
      </c>
      <c r="P3854" s="106">
        <v>27.175833333333333</v>
      </c>
      <c r="Q3854" s="90">
        <f>(17/100+7.6/100+1.65/100)*P3854</f>
        <v>7.1336562500000005</v>
      </c>
      <c r="R3854" s="104"/>
      <c r="S3854" s="104"/>
      <c r="T3854" s="104"/>
      <c r="U3854" s="104"/>
      <c r="V3854" s="90">
        <f>+P3854-Q3854+R3854+S3854+T3854+U3854</f>
        <v>20.042177083333332</v>
      </c>
      <c r="W3854" s="91">
        <f>(1.02/100)</f>
        <v>1.02E-2</v>
      </c>
      <c r="X3854" s="91">
        <v>4.8E-3</v>
      </c>
      <c r="Y3854" s="91">
        <v>0.17</v>
      </c>
      <c r="Z3854" s="91">
        <v>1.65E-2</v>
      </c>
      <c r="AA3854" s="91">
        <v>7.6E-2</v>
      </c>
      <c r="AB3854" s="91">
        <f>SUM(W3854:AA3854)</f>
        <v>0.2775</v>
      </c>
      <c r="AC3854" s="75">
        <v>12</v>
      </c>
      <c r="AD3854" s="92">
        <f>IF(AL3854="","",+AC3854*AL3854)</f>
        <v>612.7544585987262</v>
      </c>
      <c r="AE3854" s="93">
        <f>IF(AL3854="","",+AL3854*AB3854)</f>
        <v>14.169946855095544</v>
      </c>
      <c r="AF3854" s="92">
        <f>IF(AL3854="","",+AL3854-AE3854)</f>
        <v>36.8929246947983</v>
      </c>
      <c r="AG3854" s="93">
        <f>+V3854</f>
        <v>20.042177083333332</v>
      </c>
      <c r="AH3854" s="92">
        <f>IF(AF3854="","",+AF3854-AG3854)</f>
        <v>16.85074761146497</v>
      </c>
      <c r="AI3854" s="92">
        <f>IF(AH3854="","",+AH3854*AC3854)</f>
        <v>202.20897133757967</v>
      </c>
      <c r="AJ3854" s="93">
        <v>51.06287154989385</v>
      </c>
      <c r="AK3854" s="94">
        <v>0.33</v>
      </c>
      <c r="AL3854" s="93">
        <f>IF(V3854=0,"",V3854/(1-AB3854-AK3854))</f>
        <v>51.06287154989385</v>
      </c>
      <c r="AM3854" s="95">
        <v>0.33</v>
      </c>
      <c r="AN3854" s="93">
        <f>IF(V3854=0,"",V3854/(1-AB3854-AM3854))</f>
        <v>51.06287154989385</v>
      </c>
      <c r="AO3854" s="96">
        <v>1.2</v>
      </c>
      <c r="AP3854" s="93">
        <f>IF(BD!AJ3854="","",BD!AJ3854*BD!AO3854)</f>
        <v>61.27544585987262</v>
      </c>
      <c r="AQ3854" s="91">
        <f>BD!AM3854/BD!AK3854-1</f>
        <v>0</v>
      </c>
      <c r="AR3854" s="91">
        <f>IF(BD!AN3854="","",IF(BD!AJ3854="","",BD!AN3854/BD!AJ3854-1))</f>
        <v>0</v>
      </c>
      <c r="AS3854" s="91" t="str">
        <f>IF(BD!AN3854="","",IF(BD!AN3854&lt;BD!AL3854,"ABAIXO DA META","DENTRO DA META"))</f>
        <v>DENTRO DA META</v>
      </c>
      <c r="AT3854" s="91" t="str">
        <f>IF(BD!AJ3854="","EM ANÁLISE",IF(BD!AP3854&gt;=BD!AN3854,"GO", "NO GO"))</f>
        <v>GO</v>
      </c>
      <c r="AU3854" s="97">
        <f>IF(AN3854="","",+BD!$AN3854-AJ3854)</f>
        <v>0</v>
      </c>
      <c r="AV3854" s="98"/>
      <c r="AW3854" s="90">
        <f>BD!P3854*BD!AC3854</f>
        <v>326.11</v>
      </c>
      <c r="AX3854" s="90">
        <f>BD!V3854*BD!AC3854</f>
        <v>240.506125</v>
      </c>
      <c r="AY3854" s="90">
        <f>IF(BD!AN3854="","",BD!AN3854*BD!AC3854)</f>
        <v>612.7544585987262</v>
      </c>
      <c r="AZ3854" s="75" t="s">
        <v>5272</v>
      </c>
      <c r="BA3854" s="75" t="s">
        <v>124</v>
      </c>
      <c r="BB3854" s="75">
        <v>1</v>
      </c>
      <c r="BC3854" s="75" t="s">
        <v>125</v>
      </c>
      <c r="BD3854" s="99" t="s">
        <v>5257</v>
      </c>
      <c r="BE3854" s="100" t="s">
        <v>4</v>
      </c>
      <c r="BF3854" s="100" t="s">
        <v>4</v>
      </c>
      <c r="BG3854" s="99" t="s">
        <v>5258</v>
      </c>
      <c r="BH3854" s="101"/>
      <c r="BI3854" s="101"/>
      <c r="BJ3854" s="101"/>
      <c r="BK3854" s="101"/>
      <c r="BL3854" s="101"/>
      <c r="BM3854" s="101"/>
      <c r="BN3854" s="101"/>
      <c r="BO3854" s="103"/>
      <c r="BP3854" s="99">
        <v>140.622</v>
      </c>
      <c r="BQ3854" s="99">
        <v>121</v>
      </c>
      <c r="BR3854" s="101"/>
      <c r="BS3854" s="99" t="s">
        <v>5260</v>
      </c>
      <c r="BT3854" s="99" t="s">
        <v>5261</v>
      </c>
      <c r="BU3854" s="99">
        <v>5102</v>
      </c>
      <c r="BV3854" s="99"/>
      <c r="BW3854" s="99"/>
      <c r="BX3854" s="99"/>
      <c r="BY3854" s="99"/>
      <c r="BZ3854" s="99"/>
      <c r="CA3854" s="99"/>
      <c r="CB3854" s="99"/>
      <c r="CC3854" s="99">
        <v>102</v>
      </c>
      <c r="CD3854" s="99">
        <v>8</v>
      </c>
      <c r="CE3854" s="99">
        <v>8</v>
      </c>
      <c r="CF3854" s="99"/>
      <c r="CG3854" s="37" t="e">
        <f>VLOOKUP(Table_1[[#This Row],[EAN]],'[1]Planilha1'!$E:$R,13,0)</f>
        <v>#N/A</v>
      </c>
    </row>
    <row r="3855" ht="15" hidden="1">
      <c r="A3855" s="7"/>
      <c r="B3855" s="75" t="s">
        <v>2735</v>
      </c>
      <c r="C3855" s="75">
        <v>223240</v>
      </c>
      <c r="D3855" s="75">
        <v>12408873</v>
      </c>
      <c r="E3855" s="85">
        <v>7891000284971</v>
      </c>
      <c r="F3855" s="86" t="s">
        <v>4389</v>
      </c>
      <c r="G3855" s="75" t="s">
        <v>21</v>
      </c>
      <c r="H3855" s="75">
        <v>470</v>
      </c>
      <c r="I3855" s="87" t="s">
        <v>3887</v>
      </c>
      <c r="J3855" s="75" t="s">
        <v>4373</v>
      </c>
      <c r="K3855" s="88" t="s">
        <v>84</v>
      </c>
      <c r="L3855" s="88">
        <v>24</v>
      </c>
      <c r="M3855" s="88">
        <v>0</v>
      </c>
      <c r="N3855" s="75" t="s">
        <v>85</v>
      </c>
      <c r="O3855" s="75" t="s">
        <v>122</v>
      </c>
      <c r="P3855" s="106">
        <v>15.825833333333334</v>
      </c>
      <c r="Q3855" s="90">
        <f>(17/100+7.6/100+1.65/100)*P3855</f>
        <v>4.15428125</v>
      </c>
      <c r="R3855" s="104"/>
      <c r="S3855" s="104"/>
      <c r="T3855" s="104"/>
      <c r="U3855" s="104"/>
      <c r="V3855" s="90">
        <f>+P3855-Q3855+R3855+S3855+T3855+U3855</f>
        <v>11.671552083333333</v>
      </c>
      <c r="W3855" s="91">
        <f>(1.02/100)</f>
        <v>1.02E-2</v>
      </c>
      <c r="X3855" s="91">
        <v>4.8E-3</v>
      </c>
      <c r="Y3855" s="91">
        <v>0.17</v>
      </c>
      <c r="Z3855" s="91">
        <v>1.65E-2</v>
      </c>
      <c r="AA3855" s="91">
        <v>7.6E-2</v>
      </c>
      <c r="AB3855" s="91">
        <f>SUM(W3855:AA3855)</f>
        <v>0.2775</v>
      </c>
      <c r="AC3855" s="75">
        <v>12</v>
      </c>
      <c r="AD3855" s="92">
        <f>IF(AL3855="","",+AC3855*AL3855)</f>
        <v>356.83726114649687</v>
      </c>
      <c r="AE3855" s="93">
        <f>IF(AL3855="","",+AL3855*AB3855)</f>
        <v>8.251861664012742</v>
      </c>
      <c r="AF3855" s="92">
        <f>IF(AL3855="","",+AL3855-AE3855)</f>
        <v>21.484576764862</v>
      </c>
      <c r="AG3855" s="93">
        <f>+V3855</f>
        <v>11.671552083333333</v>
      </c>
      <c r="AH3855" s="92">
        <f>IF(AF3855="","",+AF3855-AG3855)</f>
        <v>9.813024681528665</v>
      </c>
      <c r="AI3855" s="92">
        <f>IF(AH3855="","",+AH3855*AC3855)</f>
        <v>117.75629617834397</v>
      </c>
      <c r="AJ3855" s="93">
        <v>21.2</v>
      </c>
      <c r="AK3855" s="94">
        <v>0.33</v>
      </c>
      <c r="AL3855" s="93">
        <f>IF(V3855=0,"",V3855/(1-AB3855-AK3855))</f>
        <v>29.73643842887474</v>
      </c>
      <c r="AM3855" s="95">
        <v>0.33</v>
      </c>
      <c r="AN3855" s="93">
        <f>IF(V3855=0,"",V3855/(1-AB3855-AM3855))</f>
        <v>29.73643842887474</v>
      </c>
      <c r="AO3855" s="96">
        <v>1.2</v>
      </c>
      <c r="AP3855" s="93">
        <f>IF(BD!AJ3855="","",BD!AJ3855*BD!AO3855)</f>
        <v>25.439999999999998</v>
      </c>
      <c r="AQ3855" s="91">
        <f>BD!AM3855/BD!AK3855-1</f>
        <v>0</v>
      </c>
      <c r="AR3855" s="91">
        <f>IF(BD!AN3855="","",IF(BD!AJ3855="","",BD!AN3855/BD!AJ3855-1))</f>
        <v>0.40266219004126147</v>
      </c>
      <c r="AS3855" s="91" t="str">
        <f>IF(BD!AN3855="","",IF(BD!AN3855&lt;BD!AL3855,"ABAIXO DA META","DENTRO DA META"))</f>
        <v>DENTRO DA META</v>
      </c>
      <c r="AT3855" s="91" t="str">
        <f>IF(BD!AJ3855="","EM ANÁLISE",IF(BD!AP3855&gt;=BD!AN3855,"GO", "NO GO"))</f>
        <v>NO GO</v>
      </c>
      <c r="AU3855" s="97">
        <f>IF(AN3855="","",+BD!$AN3855-AJ3855)</f>
        <v>8.536438428874742</v>
      </c>
      <c r="AV3855" s="98"/>
      <c r="AW3855" s="90">
        <f>BD!P3855*BD!AC3855</f>
        <v>189.91</v>
      </c>
      <c r="AX3855" s="90">
        <f>BD!V3855*BD!AC3855</f>
        <v>140.058625</v>
      </c>
      <c r="AY3855" s="90">
        <f>IF(BD!AN3855="","",BD!AN3855*BD!AC3855)</f>
        <v>356.83726114649687</v>
      </c>
      <c r="AZ3855" s="75" t="s">
        <v>5272</v>
      </c>
      <c r="BA3855" s="75" t="s">
        <v>124</v>
      </c>
      <c r="BB3855" s="75">
        <v>1</v>
      </c>
      <c r="BC3855" s="75" t="s">
        <v>125</v>
      </c>
      <c r="BD3855" s="99" t="s">
        <v>5257</v>
      </c>
      <c r="BE3855" s="100" t="s">
        <v>4</v>
      </c>
      <c r="BF3855" s="100" t="s">
        <v>4</v>
      </c>
      <c r="BG3855" s="99" t="s">
        <v>5258</v>
      </c>
      <c r="BH3855" s="101"/>
      <c r="BI3855" s="101"/>
      <c r="BJ3855" s="101"/>
      <c r="BK3855" s="101"/>
      <c r="BL3855" s="101"/>
      <c r="BM3855" s="101"/>
      <c r="BN3855" s="101"/>
      <c r="BO3855" s="103"/>
      <c r="BP3855" s="99">
        <v>140.622</v>
      </c>
      <c r="BQ3855" s="99">
        <v>121</v>
      </c>
      <c r="BR3855" s="101"/>
      <c r="BS3855" s="99" t="s">
        <v>5260</v>
      </c>
      <c r="BT3855" s="99" t="s">
        <v>5261</v>
      </c>
      <c r="BU3855" s="99">
        <v>5102</v>
      </c>
      <c r="BV3855" s="99"/>
      <c r="BW3855" s="99"/>
      <c r="BX3855" s="99"/>
      <c r="BY3855" s="99"/>
      <c r="BZ3855" s="99"/>
      <c r="CA3855" s="99"/>
      <c r="CB3855" s="99"/>
      <c r="CC3855" s="99">
        <v>102</v>
      </c>
      <c r="CD3855" s="99">
        <v>8</v>
      </c>
      <c r="CE3855" s="99">
        <v>8</v>
      </c>
      <c r="CF3855" s="99"/>
      <c r="CG3855" s="37" t="e">
        <f>VLOOKUP(Table_1[[#This Row],[EAN]],'[1]Planilha1'!$E:$R,13,0)</f>
        <v>#N/A</v>
      </c>
    </row>
    <row r="3856" ht="15" hidden="1">
      <c r="A3856" s="7"/>
      <c r="B3856" s="75" t="s">
        <v>2735</v>
      </c>
      <c r="C3856" s="75">
        <v>223241</v>
      </c>
      <c r="D3856" s="75"/>
      <c r="E3856" s="85">
        <v>7891000140307</v>
      </c>
      <c r="F3856" s="86" t="s">
        <v>4390</v>
      </c>
      <c r="G3856" s="75" t="s">
        <v>21</v>
      </c>
      <c r="H3856" s="75">
        <v>470</v>
      </c>
      <c r="I3856" s="87" t="s">
        <v>3887</v>
      </c>
      <c r="J3856" s="75" t="s">
        <v>3854</v>
      </c>
      <c r="K3856" s="88" t="s">
        <v>84</v>
      </c>
      <c r="L3856" s="88">
        <v>24</v>
      </c>
      <c r="M3856" s="88">
        <v>0</v>
      </c>
      <c r="N3856" s="75" t="s">
        <v>85</v>
      </c>
      <c r="O3856" s="75"/>
      <c r="P3856" s="106"/>
      <c r="Q3856" s="90">
        <f>(17/100+7.6/100+1.65/100)*P3856</f>
        <v>0</v>
      </c>
      <c r="R3856" s="104"/>
      <c r="S3856" s="104"/>
      <c r="T3856" s="104"/>
      <c r="U3856" s="104"/>
      <c r="V3856" s="90">
        <f>+P3856-Q3856+R3856+S3856+T3856+U3856</f>
        <v>0</v>
      </c>
      <c r="W3856" s="91">
        <f>(1.02/100)</f>
        <v>1.02E-2</v>
      </c>
      <c r="X3856" s="91">
        <v>4.8E-3</v>
      </c>
      <c r="Y3856" s="91">
        <v>0.17</v>
      </c>
      <c r="Z3856" s="91">
        <v>1.65E-2</v>
      </c>
      <c r="AA3856" s="91">
        <v>7.6E-2</v>
      </c>
      <c r="AB3856" s="91">
        <f>SUM(W3856:AA3856)</f>
        <v>0.2775</v>
      </c>
      <c r="AC3856" s="75">
        <v>12</v>
      </c>
      <c r="AD3856" s="92">
        <f>IF(AL3856="","",+AC3856*AL3856)</f>
      </c>
      <c r="AE3856" s="93">
        <f>IF(AL3856="","",+AL3856*AB3856)</f>
      </c>
      <c r="AF3856" s="92">
        <f>IF(AL3856="","",+AL3856-AE3856)</f>
      </c>
      <c r="AG3856" s="93">
        <f>+V3856</f>
        <v>0</v>
      </c>
      <c r="AH3856" s="92">
        <f>IF(AF3856="","",+AF3856-AG3856)</f>
      </c>
      <c r="AI3856" s="92">
        <f>IF(AH3856="","",+AH3856*AC3856)</f>
      </c>
      <c r="AJ3856" s="93"/>
      <c r="AK3856" s="94">
        <v>0.33</v>
      </c>
      <c r="AL3856" s="93">
        <f>IF(V3856=0,"",V3856/(1-AB3856-AK3856))</f>
      </c>
      <c r="AM3856" s="95">
        <v>0.33</v>
      </c>
      <c r="AN3856" s="93">
        <f>IF(V3856=0,"",V3856/(1-AB3856-AM3856))</f>
      </c>
      <c r="AO3856" s="96">
        <v>1.2</v>
      </c>
      <c r="AP3856" s="93">
        <f>IF(BD!AJ3856="","",BD!AJ3856*BD!AO3856)</f>
      </c>
      <c r="AQ3856" s="91">
        <f>BD!AM3856/BD!AK3856-1</f>
        <v>0</v>
      </c>
      <c r="AR3856" s="91">
        <f>IF(BD!AN3856="","",IF(BD!AJ3856="","",BD!AN3856/BD!AJ3856-1))</f>
      </c>
      <c r="AS3856" s="91">
        <f>IF(BD!AN3856="","",IF(BD!AN3856&lt;BD!AL3856,"ABAIXO DA META","DENTRO DA META"))</f>
      </c>
      <c r="AT3856" s="91" t="str">
        <f>IF(BD!AJ3856="","EM ANÁLISE",IF(BD!AP3856&gt;=BD!AN3856,"GO", "NO GO"))</f>
        <v>EM ANÁLISE</v>
      </c>
      <c r="AU3856" s="97">
        <f>IF(AN3856="","",+BD!$AN3856-AJ3856)</f>
      </c>
      <c r="AV3856" s="98"/>
      <c r="AW3856" s="90">
        <f>BD!P3856*BD!AC3856</f>
        <v>0</v>
      </c>
      <c r="AX3856" s="90">
        <f>BD!V3856*BD!AC3856</f>
        <v>0</v>
      </c>
      <c r="AY3856" s="90">
        <f>IF(BD!AN3856="","",BD!AN3856*BD!AC3856)</f>
      </c>
      <c r="AZ3856" s="75" t="s">
        <v>123</v>
      </c>
      <c r="BA3856" s="75" t="s">
        <v>124</v>
      </c>
      <c r="BB3856" s="75">
        <v>1</v>
      </c>
      <c r="BC3856" s="75" t="s">
        <v>125</v>
      </c>
      <c r="BD3856" s="104"/>
      <c r="BE3856" s="104"/>
      <c r="BF3856" s="101"/>
      <c r="BG3856" s="101"/>
      <c r="BH3856" s="101"/>
      <c r="BI3856" s="101"/>
      <c r="BJ3856" s="101"/>
      <c r="BK3856" s="101"/>
      <c r="BL3856" s="101"/>
      <c r="BM3856" s="101"/>
      <c r="BN3856" s="101"/>
      <c r="BO3856" s="103"/>
      <c r="BP3856" s="101"/>
      <c r="BQ3856" s="101"/>
      <c r="BR3856" s="101"/>
      <c r="BS3856" s="101"/>
      <c r="BT3856" s="101"/>
      <c r="BU3856" s="101"/>
      <c r="BV3856" s="101"/>
      <c r="BW3856" s="101"/>
      <c r="BX3856" s="101"/>
      <c r="BY3856" s="101"/>
      <c r="BZ3856" s="101"/>
      <c r="CA3856" s="101"/>
      <c r="CB3856" s="101"/>
      <c r="CC3856" s="101"/>
      <c r="CD3856" s="101"/>
      <c r="CE3856" s="101"/>
      <c r="CF3856" s="101"/>
      <c r="CG3856" s="37" t="e">
        <f>VLOOKUP(Table_1[[#This Row],[EAN]],'[1]Planilha1'!$E:$R,13,0)</f>
        <v>#N/A</v>
      </c>
    </row>
    <row r="3857" ht="15" hidden="1">
      <c r="A3857" s="7"/>
      <c r="B3857" s="75" t="s">
        <v>2735</v>
      </c>
      <c r="C3857" s="75">
        <v>223242</v>
      </c>
      <c r="D3857" s="75">
        <v>12459555</v>
      </c>
      <c r="E3857" s="85">
        <v>7891000325858</v>
      </c>
      <c r="F3857" s="86" t="s">
        <v>4391</v>
      </c>
      <c r="G3857" s="75" t="s">
        <v>21</v>
      </c>
      <c r="H3857" s="75">
        <v>470</v>
      </c>
      <c r="I3857" s="87" t="s">
        <v>3887</v>
      </c>
      <c r="J3857" s="75" t="s">
        <v>3854</v>
      </c>
      <c r="K3857" s="88" t="s">
        <v>84</v>
      </c>
      <c r="L3857" s="88">
        <v>24</v>
      </c>
      <c r="M3857" s="88">
        <v>0</v>
      </c>
      <c r="N3857" s="75" t="s">
        <v>85</v>
      </c>
      <c r="O3857" s="75" t="s">
        <v>122</v>
      </c>
      <c r="P3857" s="106">
        <v>15.083333333333334</v>
      </c>
      <c r="Q3857" s="90">
        <f>(17/100+7.6/100+1.65/100)*P3857</f>
        <v>3.9593750000000005</v>
      </c>
      <c r="R3857" s="104"/>
      <c r="S3857" s="104"/>
      <c r="T3857" s="104"/>
      <c r="U3857" s="104"/>
      <c r="V3857" s="90">
        <f>+P3857-Q3857+R3857+S3857+T3857+U3857</f>
        <v>11.123958333333334</v>
      </c>
      <c r="W3857" s="91">
        <f>(1.02/100)</f>
        <v>1.02E-2</v>
      </c>
      <c r="X3857" s="91">
        <v>4.8E-3</v>
      </c>
      <c r="Y3857" s="91">
        <v>0.17</v>
      </c>
      <c r="Z3857" s="91">
        <v>1.65E-2</v>
      </c>
      <c r="AA3857" s="91">
        <v>7.6E-2</v>
      </c>
      <c r="AB3857" s="91">
        <f>SUM(W3857:AA3857)</f>
        <v>0.2775</v>
      </c>
      <c r="AC3857" s="75">
        <v>12</v>
      </c>
      <c r="AD3857" s="92">
        <f>IF(AL3857="","",+AC3857*AL3857)</f>
        <v>340.095541401274</v>
      </c>
      <c r="AE3857" s="93">
        <f>IF(AL3857="","",+AL3857*AB3857)</f>
        <v>7.864709394904462</v>
      </c>
      <c r="AF3857" s="92">
        <f>IF(AL3857="","",+AL3857-AE3857)</f>
        <v>20.47658572186837</v>
      </c>
      <c r="AG3857" s="93">
        <f>+V3857</f>
        <v>11.123958333333334</v>
      </c>
      <c r="AH3857" s="92">
        <f>IF(AF3857="","",+AF3857-AG3857)</f>
        <v>9.352627388535037</v>
      </c>
      <c r="AI3857" s="92">
        <f>IF(AH3857="","",+AH3857*AC3857)</f>
        <v>112.23152866242044</v>
      </c>
      <c r="AJ3857" s="93">
        <v>17.16</v>
      </c>
      <c r="AK3857" s="94">
        <v>0.33</v>
      </c>
      <c r="AL3857" s="93">
        <f>IF(V3857=0,"",V3857/(1-AB3857-AK3857))</f>
        <v>28.341295116772834</v>
      </c>
      <c r="AM3857" s="95">
        <v>0.33</v>
      </c>
      <c r="AN3857" s="93">
        <f>IF(V3857=0,"",V3857/(1-AB3857-AM3857))</f>
        <v>28.341295116772834</v>
      </c>
      <c r="AO3857" s="96">
        <v>1.2</v>
      </c>
      <c r="AP3857" s="93">
        <f>IF(BD!AJ3857="","",BD!AJ3857*BD!AO3857)</f>
        <v>20.592</v>
      </c>
      <c r="AQ3857" s="91">
        <f>BD!AM3857/BD!AK3857-1</f>
        <v>0</v>
      </c>
      <c r="AR3857" s="91">
        <f>IF(BD!AN3857="","",IF(BD!AJ3857="","",BD!AN3857/BD!AJ3857-1))</f>
        <v>0.6515906245205614</v>
      </c>
      <c r="AS3857" s="91" t="str">
        <f>IF(BD!AN3857="","",IF(BD!AN3857&lt;BD!AL3857,"ABAIXO DA META","DENTRO DA META"))</f>
        <v>DENTRO DA META</v>
      </c>
      <c r="AT3857" s="91" t="str">
        <f>IF(BD!AJ3857="","EM ANÁLISE",IF(BD!AP3857&gt;=BD!AN3857,"GO", "NO GO"))</f>
        <v>NO GO</v>
      </c>
      <c r="AU3857" s="97">
        <f>IF(AN3857="","",+BD!$AN3857-AJ3857)</f>
        <v>11.181295116772834</v>
      </c>
      <c r="AV3857" s="98"/>
      <c r="AW3857" s="90">
        <f>BD!P3857*BD!AC3857</f>
        <v>181</v>
      </c>
      <c r="AX3857" s="90">
        <f>BD!V3857*BD!AC3857</f>
        <v>133.4875</v>
      </c>
      <c r="AY3857" s="90">
        <f>IF(BD!AN3857="","",BD!AN3857*BD!AC3857)</f>
        <v>340.095541401274</v>
      </c>
      <c r="AZ3857" s="75" t="s">
        <v>5272</v>
      </c>
      <c r="BA3857" s="75" t="s">
        <v>124</v>
      </c>
      <c r="BB3857" s="75">
        <v>1</v>
      </c>
      <c r="BC3857" s="75" t="s">
        <v>125</v>
      </c>
      <c r="BD3857" s="99" t="s">
        <v>5257</v>
      </c>
      <c r="BE3857" s="100" t="s">
        <v>4</v>
      </c>
      <c r="BF3857" s="100" t="s">
        <v>4</v>
      </c>
      <c r="BG3857" s="99" t="s">
        <v>5258</v>
      </c>
      <c r="BH3857" s="101"/>
      <c r="BI3857" s="101"/>
      <c r="BJ3857" s="101"/>
      <c r="BK3857" s="101"/>
      <c r="BL3857" s="101"/>
      <c r="BM3857" s="101"/>
      <c r="BN3857" s="101"/>
      <c r="BO3857" s="103"/>
      <c r="BP3857" s="99">
        <v>140.622</v>
      </c>
      <c r="BQ3857" s="99">
        <v>121</v>
      </c>
      <c r="BR3857" s="101"/>
      <c r="BS3857" s="99" t="s">
        <v>5260</v>
      </c>
      <c r="BT3857" s="99" t="s">
        <v>5261</v>
      </c>
      <c r="BU3857" s="99">
        <v>5102</v>
      </c>
      <c r="BV3857" s="99"/>
      <c r="BW3857" s="99"/>
      <c r="BX3857" s="99"/>
      <c r="BY3857" s="99"/>
      <c r="BZ3857" s="99"/>
      <c r="CA3857" s="99"/>
      <c r="CB3857" s="99"/>
      <c r="CC3857" s="99">
        <v>102</v>
      </c>
      <c r="CD3857" s="99">
        <v>8</v>
      </c>
      <c r="CE3857" s="99">
        <v>8</v>
      </c>
      <c r="CF3857" s="99"/>
      <c r="CG3857" s="37" t="e">
        <f>VLOOKUP(Table_1[[#This Row],[EAN]],'[1]Planilha1'!$E:$R,13,0)</f>
        <v>#N/A</v>
      </c>
    </row>
    <row r="3858" ht="15" hidden="1">
      <c r="A3858" s="7"/>
      <c r="B3858" s="75" t="s">
        <v>2735</v>
      </c>
      <c r="C3858" s="75">
        <v>223243</v>
      </c>
      <c r="D3858" s="75"/>
      <c r="E3858" s="85">
        <v>7891000325896</v>
      </c>
      <c r="F3858" s="86" t="s">
        <v>4392</v>
      </c>
      <c r="G3858" s="75" t="s">
        <v>21</v>
      </c>
      <c r="H3858" s="75">
        <v>470</v>
      </c>
      <c r="I3858" s="87" t="s">
        <v>3887</v>
      </c>
      <c r="J3858" s="75" t="s">
        <v>3854</v>
      </c>
      <c r="K3858" s="88" t="s">
        <v>84</v>
      </c>
      <c r="L3858" s="88">
        <v>12</v>
      </c>
      <c r="M3858" s="88">
        <v>0</v>
      </c>
      <c r="N3858" s="75" t="s">
        <v>85</v>
      </c>
      <c r="O3858" s="75"/>
      <c r="P3858" s="106"/>
      <c r="Q3858" s="90">
        <f>(17/100+7.6/100+1.65/100)*P3858</f>
        <v>0</v>
      </c>
      <c r="R3858" s="104"/>
      <c r="S3858" s="104"/>
      <c r="T3858" s="104"/>
      <c r="U3858" s="104"/>
      <c r="V3858" s="90">
        <f>+P3858-Q3858+R3858+S3858+T3858+U3858</f>
        <v>0</v>
      </c>
      <c r="W3858" s="91">
        <f>(1.02/100)</f>
        <v>1.02E-2</v>
      </c>
      <c r="X3858" s="91">
        <v>4.8E-3</v>
      </c>
      <c r="Y3858" s="91">
        <v>0.17</v>
      </c>
      <c r="Z3858" s="91">
        <v>1.65E-2</v>
      </c>
      <c r="AA3858" s="91">
        <v>7.6E-2</v>
      </c>
      <c r="AB3858" s="91">
        <f>SUM(W3858:AA3858)</f>
        <v>0.2775</v>
      </c>
      <c r="AC3858" s="75">
        <v>12</v>
      </c>
      <c r="AD3858" s="92">
        <f>IF(AL3858="","",+AC3858*AL3858)</f>
      </c>
      <c r="AE3858" s="93">
        <f>IF(AL3858="","",+AL3858*AB3858)</f>
      </c>
      <c r="AF3858" s="92">
        <f>IF(AL3858="","",+AL3858-AE3858)</f>
      </c>
      <c r="AG3858" s="93">
        <f>+V3858</f>
        <v>0</v>
      </c>
      <c r="AH3858" s="92">
        <f>IF(AF3858="","",+AF3858-AG3858)</f>
      </c>
      <c r="AI3858" s="92">
        <f>IF(AH3858="","",+AH3858*AC3858)</f>
      </c>
      <c r="AJ3858" s="93"/>
      <c r="AK3858" s="94">
        <v>0.33</v>
      </c>
      <c r="AL3858" s="93">
        <f>IF(V3858=0,"",V3858/(1-AB3858-AK3858))</f>
      </c>
      <c r="AM3858" s="95">
        <v>0.33</v>
      </c>
      <c r="AN3858" s="93">
        <f>IF(V3858=0,"",V3858/(1-AB3858-AM3858))</f>
      </c>
      <c r="AO3858" s="96">
        <v>1.2</v>
      </c>
      <c r="AP3858" s="93">
        <f>IF(BD!AJ3858="","",BD!AJ3858*BD!AO3858)</f>
      </c>
      <c r="AQ3858" s="91">
        <f>BD!AM3858/BD!AK3858-1</f>
        <v>0</v>
      </c>
      <c r="AR3858" s="91">
        <f>IF(BD!AN3858="","",IF(BD!AJ3858="","",BD!AN3858/BD!AJ3858-1))</f>
      </c>
      <c r="AS3858" s="91">
        <f>IF(BD!AN3858="","",IF(BD!AN3858&lt;BD!AL3858,"ABAIXO DA META","DENTRO DA META"))</f>
      </c>
      <c r="AT3858" s="91" t="str">
        <f>IF(BD!AJ3858="","EM ANÁLISE",IF(BD!AP3858&gt;=BD!AN3858,"GO", "NO GO"))</f>
        <v>EM ANÁLISE</v>
      </c>
      <c r="AU3858" s="97">
        <f>IF(AN3858="","",+BD!$AN3858-AJ3858)</f>
      </c>
      <c r="AV3858" s="98"/>
      <c r="AW3858" s="90">
        <f>BD!P3858*BD!AC3858</f>
        <v>0</v>
      </c>
      <c r="AX3858" s="90">
        <f>BD!V3858*BD!AC3858</f>
        <v>0</v>
      </c>
      <c r="AY3858" s="90">
        <f>IF(BD!AN3858="","",BD!AN3858*BD!AC3858)</f>
      </c>
      <c r="AZ3858" s="75" t="s">
        <v>123</v>
      </c>
      <c r="BA3858" s="75" t="s">
        <v>124</v>
      </c>
      <c r="BB3858" s="75">
        <v>1</v>
      </c>
      <c r="BC3858" s="75" t="s">
        <v>125</v>
      </c>
      <c r="BD3858" s="104"/>
      <c r="BE3858" s="104"/>
      <c r="BF3858" s="101"/>
      <c r="BG3858" s="101"/>
      <c r="BH3858" s="101"/>
      <c r="BI3858" s="101"/>
      <c r="BJ3858" s="101"/>
      <c r="BK3858" s="101"/>
      <c r="BL3858" s="101"/>
      <c r="BM3858" s="101"/>
      <c r="BN3858" s="101"/>
      <c r="BO3858" s="103"/>
      <c r="BP3858" s="101"/>
      <c r="BQ3858" s="101"/>
      <c r="BR3858" s="101"/>
      <c r="BS3858" s="101"/>
      <c r="BT3858" s="101"/>
      <c r="BU3858" s="101"/>
      <c r="BV3858" s="101"/>
      <c r="BW3858" s="101"/>
      <c r="BX3858" s="101"/>
      <c r="BY3858" s="101"/>
      <c r="BZ3858" s="101"/>
      <c r="CA3858" s="101"/>
      <c r="CB3858" s="101"/>
      <c r="CC3858" s="101"/>
      <c r="CD3858" s="101"/>
      <c r="CE3858" s="101"/>
      <c r="CF3858" s="101"/>
      <c r="CG3858" s="37" t="e">
        <f>VLOOKUP(Table_1[[#This Row],[EAN]],'[1]Planilha1'!$E:$R,13,0)</f>
        <v>#N/A</v>
      </c>
    </row>
    <row r="3859" ht="15" hidden="1">
      <c r="A3859" s="7"/>
      <c r="B3859" s="75" t="s">
        <v>2735</v>
      </c>
      <c r="C3859" s="75">
        <v>223244</v>
      </c>
      <c r="D3859" s="75"/>
      <c r="E3859" s="85">
        <v>7891000070765</v>
      </c>
      <c r="F3859" s="86" t="s">
        <v>4393</v>
      </c>
      <c r="G3859" s="75" t="s">
        <v>21</v>
      </c>
      <c r="H3859" s="75">
        <v>470</v>
      </c>
      <c r="I3859" s="87" t="s">
        <v>3887</v>
      </c>
      <c r="J3859" s="75" t="s">
        <v>3854</v>
      </c>
      <c r="K3859" s="88" t="s">
        <v>84</v>
      </c>
      <c r="L3859" s="88">
        <v>12</v>
      </c>
      <c r="M3859" s="88">
        <v>0</v>
      </c>
      <c r="N3859" s="75" t="s">
        <v>85</v>
      </c>
      <c r="O3859" s="75"/>
      <c r="P3859" s="106"/>
      <c r="Q3859" s="90">
        <f>(17/100+7.6/100+1.65/100)*P3859</f>
        <v>0</v>
      </c>
      <c r="R3859" s="104"/>
      <c r="S3859" s="104"/>
      <c r="T3859" s="104"/>
      <c r="U3859" s="104"/>
      <c r="V3859" s="90">
        <f>+P3859-Q3859+R3859+S3859+T3859+U3859</f>
        <v>0</v>
      </c>
      <c r="W3859" s="91">
        <f>(1.02/100)</f>
        <v>1.02E-2</v>
      </c>
      <c r="X3859" s="91">
        <v>4.8E-3</v>
      </c>
      <c r="Y3859" s="91">
        <v>0.17</v>
      </c>
      <c r="Z3859" s="91">
        <v>1.65E-2</v>
      </c>
      <c r="AA3859" s="91">
        <v>7.6E-2</v>
      </c>
      <c r="AB3859" s="91">
        <f>SUM(W3859:AA3859)</f>
        <v>0.2775</v>
      </c>
      <c r="AC3859" s="75">
        <v>12</v>
      </c>
      <c r="AD3859" s="92">
        <f>IF(AL3859="","",+AC3859*AL3859)</f>
      </c>
      <c r="AE3859" s="93">
        <f>IF(AL3859="","",+AL3859*AB3859)</f>
      </c>
      <c r="AF3859" s="92">
        <f>IF(AL3859="","",+AL3859-AE3859)</f>
      </c>
      <c r="AG3859" s="93">
        <f>+V3859</f>
        <v>0</v>
      </c>
      <c r="AH3859" s="92">
        <f>IF(AF3859="","",+AF3859-AG3859)</f>
      </c>
      <c r="AI3859" s="92">
        <f>IF(AH3859="","",+AH3859*AC3859)</f>
      </c>
      <c r="AJ3859" s="93"/>
      <c r="AK3859" s="94">
        <v>0.33</v>
      </c>
      <c r="AL3859" s="93">
        <f>IF(V3859=0,"",V3859/(1-AB3859-AK3859))</f>
      </c>
      <c r="AM3859" s="95">
        <v>0.33</v>
      </c>
      <c r="AN3859" s="93">
        <f>IF(V3859=0,"",V3859/(1-AB3859-AM3859))</f>
      </c>
      <c r="AO3859" s="96">
        <v>1.2</v>
      </c>
      <c r="AP3859" s="93">
        <f>IF(BD!AJ3859="","",BD!AJ3859*BD!AO3859)</f>
      </c>
      <c r="AQ3859" s="91">
        <f>BD!AM3859/BD!AK3859-1</f>
        <v>0</v>
      </c>
      <c r="AR3859" s="91">
        <f>IF(BD!AN3859="","",IF(BD!AJ3859="","",BD!AN3859/BD!AJ3859-1))</f>
      </c>
      <c r="AS3859" s="91">
        <f>IF(BD!AN3859="","",IF(BD!AN3859&lt;BD!AL3859,"ABAIXO DA META","DENTRO DA META"))</f>
      </c>
      <c r="AT3859" s="91" t="str">
        <f>IF(BD!AJ3859="","EM ANÁLISE",IF(BD!AP3859&gt;=BD!AN3859,"GO", "NO GO"))</f>
        <v>EM ANÁLISE</v>
      </c>
      <c r="AU3859" s="97">
        <f>IF(AN3859="","",+BD!$AN3859-AJ3859)</f>
      </c>
      <c r="AV3859" s="98"/>
      <c r="AW3859" s="90">
        <f>BD!P3859*BD!AC3859</f>
        <v>0</v>
      </c>
      <c r="AX3859" s="90">
        <f>BD!V3859*BD!AC3859</f>
        <v>0</v>
      </c>
      <c r="AY3859" s="90">
        <f>IF(BD!AN3859="","",BD!AN3859*BD!AC3859)</f>
      </c>
      <c r="AZ3859" s="75" t="s">
        <v>123</v>
      </c>
      <c r="BA3859" s="75" t="s">
        <v>124</v>
      </c>
      <c r="BB3859" s="75">
        <v>1</v>
      </c>
      <c r="BC3859" s="75" t="s">
        <v>125</v>
      </c>
      <c r="BD3859" s="104"/>
      <c r="BE3859" s="104"/>
      <c r="BF3859" s="101"/>
      <c r="BG3859" s="101"/>
      <c r="BH3859" s="101"/>
      <c r="BI3859" s="101"/>
      <c r="BJ3859" s="101"/>
      <c r="BK3859" s="101"/>
      <c r="BL3859" s="101"/>
      <c r="BM3859" s="101"/>
      <c r="BN3859" s="101"/>
      <c r="BO3859" s="103"/>
      <c r="BP3859" s="101"/>
      <c r="BQ3859" s="101"/>
      <c r="BR3859" s="101"/>
      <c r="BS3859" s="101"/>
      <c r="BT3859" s="101"/>
      <c r="BU3859" s="101"/>
      <c r="BV3859" s="101"/>
      <c r="BW3859" s="101"/>
      <c r="BX3859" s="101"/>
      <c r="BY3859" s="101"/>
      <c r="BZ3859" s="101"/>
      <c r="CA3859" s="101"/>
      <c r="CB3859" s="101"/>
      <c r="CC3859" s="101"/>
      <c r="CD3859" s="101"/>
      <c r="CE3859" s="101"/>
      <c r="CF3859" s="101"/>
      <c r="CG3859" s="37" t="e">
        <f>VLOOKUP(Table_1[[#This Row],[EAN]],'[1]Planilha1'!$E:$R,13,0)</f>
        <v>#N/A</v>
      </c>
    </row>
    <row r="3860" ht="15" hidden="1">
      <c r="A3860" s="7"/>
      <c r="B3860" s="75" t="s">
        <v>2735</v>
      </c>
      <c r="C3860" s="75">
        <v>223245</v>
      </c>
      <c r="D3860" s="75">
        <v>12384857</v>
      </c>
      <c r="E3860" s="85">
        <v>7891000261965</v>
      </c>
      <c r="F3860" s="86" t="s">
        <v>4394</v>
      </c>
      <c r="G3860" s="75" t="s">
        <v>21</v>
      </c>
      <c r="H3860" s="75">
        <v>470</v>
      </c>
      <c r="I3860" s="87" t="s">
        <v>3887</v>
      </c>
      <c r="J3860" s="75" t="s">
        <v>4365</v>
      </c>
      <c r="K3860" s="88" t="s">
        <v>84</v>
      </c>
      <c r="L3860" s="88">
        <v>6</v>
      </c>
      <c r="M3860" s="88">
        <v>0</v>
      </c>
      <c r="N3860" s="75" t="s">
        <v>85</v>
      </c>
      <c r="O3860" s="75" t="s">
        <v>122</v>
      </c>
      <c r="P3860" s="106">
        <v>31.765</v>
      </c>
      <c r="Q3860" s="90">
        <f>(17/100+7.6/100+1.65/100)*P3860</f>
        <v>8.3383125</v>
      </c>
      <c r="R3860" s="104"/>
      <c r="S3860" s="104"/>
      <c r="T3860" s="104"/>
      <c r="U3860" s="104"/>
      <c r="V3860" s="90">
        <f>+P3860-Q3860+R3860+S3860+T3860+U3860</f>
        <v>23.4266875</v>
      </c>
      <c r="W3860" s="91">
        <f>(1.02/100)</f>
        <v>1.02E-2</v>
      </c>
      <c r="X3860" s="91">
        <v>4.8E-3</v>
      </c>
      <c r="Y3860" s="91">
        <v>0.17</v>
      </c>
      <c r="Z3860" s="91">
        <v>1.65E-2</v>
      </c>
      <c r="AA3860" s="91">
        <v>7.6E-2</v>
      </c>
      <c r="AB3860" s="91">
        <f>SUM(W3860:AA3860)</f>
        <v>0.2775</v>
      </c>
      <c r="AC3860" s="75">
        <v>12</v>
      </c>
      <c r="AD3860" s="92">
        <f>IF(AL3860="","",+AC3860*AL3860)</f>
        <v>716.2299363057326</v>
      </c>
      <c r="AE3860" s="93">
        <f>IF(AL3860="","",+AL3860*AB3860)</f>
        <v>16.562817277070067</v>
      </c>
      <c r="AF3860" s="92">
        <f>IF(AL3860="","",+AL3860-AE3860)</f>
        <v>43.12301074840765</v>
      </c>
      <c r="AG3860" s="93">
        <f>+V3860</f>
        <v>23.4266875</v>
      </c>
      <c r="AH3860" s="92">
        <f>IF(AF3860="","",+AF3860-AG3860)</f>
        <v>19.69632324840765</v>
      </c>
      <c r="AI3860" s="92">
        <f>IF(AH3860="","",+AH3860*AC3860)</f>
        <v>236.35587898089182</v>
      </c>
      <c r="AJ3860" s="93">
        <v>44.43</v>
      </c>
      <c r="AK3860" s="94">
        <v>0.33</v>
      </c>
      <c r="AL3860" s="93">
        <f>IF(V3860=0,"",V3860/(1-AB3860-AK3860))</f>
        <v>59.68582802547772</v>
      </c>
      <c r="AM3860" s="95">
        <v>0.33</v>
      </c>
      <c r="AN3860" s="93">
        <f>IF(V3860=0,"",V3860/(1-AB3860-AM3860))</f>
        <v>59.68582802547772</v>
      </c>
      <c r="AO3860" s="96">
        <v>1.2</v>
      </c>
      <c r="AP3860" s="93">
        <f>IF(BD!AJ3860="","",BD!AJ3860*BD!AO3860)</f>
        <v>53.315999999999995</v>
      </c>
      <c r="AQ3860" s="91">
        <f>BD!AM3860/BD!AK3860-1</f>
        <v>0</v>
      </c>
      <c r="AR3860" s="91">
        <f>IF(BD!AN3860="","",IF(BD!AJ3860="","",BD!AN3860/BD!AJ3860-1))</f>
        <v>0.3433677250839009</v>
      </c>
      <c r="AS3860" s="91" t="str">
        <f>IF(BD!AN3860="","",IF(BD!AN3860&lt;BD!AL3860,"ABAIXO DA META","DENTRO DA META"))</f>
        <v>DENTRO DA META</v>
      </c>
      <c r="AT3860" s="91" t="str">
        <f>IF(BD!AJ3860="","EM ANÁLISE",IF(BD!AP3860&gt;=BD!AN3860,"GO", "NO GO"))</f>
        <v>NO GO</v>
      </c>
      <c r="AU3860" s="97">
        <f>IF(AN3860="","",+BD!$AN3860-AJ3860)</f>
        <v>15.255828025477719</v>
      </c>
      <c r="AV3860" s="98"/>
      <c r="AW3860" s="90">
        <f>BD!P3860*BD!AC3860</f>
        <v>381.18</v>
      </c>
      <c r="AX3860" s="90">
        <f>BD!V3860*BD!AC3860</f>
        <v>281.12025</v>
      </c>
      <c r="AY3860" s="90">
        <f>IF(BD!AN3860="","",BD!AN3860*BD!AC3860)</f>
        <v>716.2299363057326</v>
      </c>
      <c r="AZ3860" s="75" t="s">
        <v>5272</v>
      </c>
      <c r="BA3860" s="75" t="s">
        <v>124</v>
      </c>
      <c r="BB3860" s="75">
        <v>1</v>
      </c>
      <c r="BC3860" s="75" t="s">
        <v>125</v>
      </c>
      <c r="BD3860" s="99" t="s">
        <v>5257</v>
      </c>
      <c r="BE3860" s="100" t="s">
        <v>4</v>
      </c>
      <c r="BF3860" s="100" t="s">
        <v>4</v>
      </c>
      <c r="BG3860" s="99" t="s">
        <v>5258</v>
      </c>
      <c r="BH3860" s="101"/>
      <c r="BI3860" s="101"/>
      <c r="BJ3860" s="101"/>
      <c r="BK3860" s="101"/>
      <c r="BL3860" s="101"/>
      <c r="BM3860" s="101"/>
      <c r="BN3860" s="101"/>
      <c r="BO3860" s="103"/>
      <c r="BP3860" s="99">
        <v>140.622</v>
      </c>
      <c r="BQ3860" s="99">
        <v>121</v>
      </c>
      <c r="BR3860" s="101"/>
      <c r="BS3860" s="99" t="s">
        <v>5260</v>
      </c>
      <c r="BT3860" s="99" t="s">
        <v>5261</v>
      </c>
      <c r="BU3860" s="99">
        <v>5102</v>
      </c>
      <c r="BV3860" s="99"/>
      <c r="BW3860" s="99"/>
      <c r="BX3860" s="99"/>
      <c r="BY3860" s="99"/>
      <c r="BZ3860" s="99"/>
      <c r="CA3860" s="99"/>
      <c r="CB3860" s="99"/>
      <c r="CC3860" s="99">
        <v>102</v>
      </c>
      <c r="CD3860" s="99">
        <v>8</v>
      </c>
      <c r="CE3860" s="99">
        <v>8</v>
      </c>
      <c r="CF3860" s="99"/>
      <c r="CG3860" s="37" t="e">
        <f>VLOOKUP(Table_1[[#This Row],[EAN]],'[1]Planilha1'!$E:$R,13,0)</f>
        <v>#N/A</v>
      </c>
    </row>
    <row r="3861" ht="15" hidden="1">
      <c r="A3861" s="7"/>
      <c r="B3861" s="75" t="s">
        <v>2735</v>
      </c>
      <c r="C3861" s="75">
        <v>223246</v>
      </c>
      <c r="D3861" s="75">
        <v>12280693</v>
      </c>
      <c r="E3861" s="85">
        <v>7891000109908</v>
      </c>
      <c r="F3861" s="86" t="s">
        <v>4395</v>
      </c>
      <c r="G3861" s="75" t="s">
        <v>21</v>
      </c>
      <c r="H3861" s="75">
        <v>470</v>
      </c>
      <c r="I3861" s="87" t="s">
        <v>3887</v>
      </c>
      <c r="J3861" s="75" t="s">
        <v>4365</v>
      </c>
      <c r="K3861" s="88" t="s">
        <v>84</v>
      </c>
      <c r="L3861" s="88">
        <v>24</v>
      </c>
      <c r="M3861" s="88">
        <v>0</v>
      </c>
      <c r="N3861" s="75" t="s">
        <v>85</v>
      </c>
      <c r="O3861" s="75" t="s">
        <v>122</v>
      </c>
      <c r="P3861" s="106">
        <v>17.243750000000002</v>
      </c>
      <c r="Q3861" s="90">
        <f>(17/100+7.6/100+1.65/100)*P3861</f>
        <v>4.526484375000001</v>
      </c>
      <c r="R3861" s="104"/>
      <c r="S3861" s="104"/>
      <c r="T3861" s="104"/>
      <c r="U3861" s="104"/>
      <c r="V3861" s="90">
        <f>+P3861-Q3861+R3861+S3861+T3861+U3861</f>
        <v>12.717265625000001</v>
      </c>
      <c r="W3861" s="91">
        <f>(1.02/100)</f>
        <v>1.02E-2</v>
      </c>
      <c r="X3861" s="91">
        <v>4.8E-3</v>
      </c>
      <c r="Y3861" s="91">
        <v>0.17</v>
      </c>
      <c r="Z3861" s="91">
        <v>1.65E-2</v>
      </c>
      <c r="AA3861" s="91">
        <v>7.6E-2</v>
      </c>
      <c r="AB3861" s="91">
        <f>SUM(W3861:AA3861)</f>
        <v>0.2775</v>
      </c>
      <c r="AC3861" s="75">
        <v>12</v>
      </c>
      <c r="AD3861" s="92">
        <f>IF(AL3861="","",+AC3861*AL3861)</f>
        <v>388.80812101910846</v>
      </c>
      <c r="AE3861" s="93">
        <f>IF(AL3861="","",+AL3861*AB3861)</f>
        <v>8.991187798566884</v>
      </c>
      <c r="AF3861" s="92">
        <f>IF(AL3861="","",+AL3861-AE3861)</f>
        <v>23.409488953025487</v>
      </c>
      <c r="AG3861" s="93">
        <f>+V3861</f>
        <v>12.717265625000001</v>
      </c>
      <c r="AH3861" s="92">
        <f>IF(AF3861="","",+AF3861-AG3861)</f>
        <v>10.692223328025486</v>
      </c>
      <c r="AI3861" s="92">
        <f>IF(AH3861="","",+AH3861*AC3861)</f>
        <v>128.30667993630584</v>
      </c>
      <c r="AJ3861" s="93">
        <v>23.68</v>
      </c>
      <c r="AK3861" s="94">
        <v>0.33</v>
      </c>
      <c r="AL3861" s="93">
        <f>IF(V3861=0,"",V3861/(1-AB3861-AK3861))</f>
        <v>32.40067675159237</v>
      </c>
      <c r="AM3861" s="95">
        <v>0.33</v>
      </c>
      <c r="AN3861" s="93">
        <f>IF(V3861=0,"",V3861/(1-AB3861-AM3861))</f>
        <v>32.40067675159237</v>
      </c>
      <c r="AO3861" s="96">
        <v>1.2</v>
      </c>
      <c r="AP3861" s="93">
        <f>IF(BD!AJ3861="","",BD!AJ3861*BD!AO3861)</f>
        <v>28.416</v>
      </c>
      <c r="AQ3861" s="91">
        <f>BD!AM3861/BD!AK3861-1</f>
        <v>0</v>
      </c>
      <c r="AR3861" s="91">
        <f>IF(BD!AN3861="","",IF(BD!AJ3861="","",BD!AN3861/BD!AJ3861-1))</f>
        <v>0.36827182228008337</v>
      </c>
      <c r="AS3861" s="91" t="str">
        <f>IF(BD!AN3861="","",IF(BD!AN3861&lt;BD!AL3861,"ABAIXO DA META","DENTRO DA META"))</f>
        <v>DENTRO DA META</v>
      </c>
      <c r="AT3861" s="91" t="str">
        <f>IF(BD!AJ3861="","EM ANÁLISE",IF(BD!AP3861&gt;=BD!AN3861,"GO", "NO GO"))</f>
        <v>NO GO</v>
      </c>
      <c r="AU3861" s="97">
        <f>IF(AN3861="","",+BD!$AN3861-AJ3861)</f>
        <v>8.720676751592372</v>
      </c>
      <c r="AV3861" s="98"/>
      <c r="AW3861" s="90">
        <f>BD!P3861*BD!AC3861</f>
        <v>206.925</v>
      </c>
      <c r="AX3861" s="90">
        <f>BD!V3861*BD!AC3861</f>
        <v>152.6071875</v>
      </c>
      <c r="AY3861" s="90">
        <f>IF(BD!AN3861="","",BD!AN3861*BD!AC3861)</f>
        <v>388.80812101910846</v>
      </c>
      <c r="AZ3861" s="75" t="s">
        <v>5272</v>
      </c>
      <c r="BA3861" s="75" t="s">
        <v>124</v>
      </c>
      <c r="BB3861" s="75">
        <v>1</v>
      </c>
      <c r="BC3861" s="75" t="s">
        <v>125</v>
      </c>
      <c r="BD3861" s="99" t="s">
        <v>5257</v>
      </c>
      <c r="BE3861" s="100" t="s">
        <v>4</v>
      </c>
      <c r="BF3861" s="100" t="s">
        <v>4</v>
      </c>
      <c r="BG3861" s="99" t="s">
        <v>5258</v>
      </c>
      <c r="BH3861" s="101"/>
      <c r="BI3861" s="101"/>
      <c r="BJ3861" s="101"/>
      <c r="BK3861" s="101"/>
      <c r="BL3861" s="101"/>
      <c r="BM3861" s="101"/>
      <c r="BN3861" s="101"/>
      <c r="BO3861" s="103"/>
      <c r="BP3861" s="99">
        <v>140.622</v>
      </c>
      <c r="BQ3861" s="99">
        <v>121</v>
      </c>
      <c r="BR3861" s="101"/>
      <c r="BS3861" s="99" t="s">
        <v>5260</v>
      </c>
      <c r="BT3861" s="99" t="s">
        <v>5261</v>
      </c>
      <c r="BU3861" s="99">
        <v>5102</v>
      </c>
      <c r="BV3861" s="99"/>
      <c r="BW3861" s="99"/>
      <c r="BX3861" s="99"/>
      <c r="BY3861" s="99"/>
      <c r="BZ3861" s="99"/>
      <c r="CA3861" s="99"/>
      <c r="CB3861" s="99"/>
      <c r="CC3861" s="99">
        <v>102</v>
      </c>
      <c r="CD3861" s="99">
        <v>8</v>
      </c>
      <c r="CE3861" s="99">
        <v>8</v>
      </c>
      <c r="CF3861" s="99"/>
      <c r="CG3861" s="37" t="e">
        <f>VLOOKUP(Table_1[[#This Row],[EAN]],'[1]Planilha1'!$E:$R,13,0)</f>
        <v>#N/A</v>
      </c>
    </row>
    <row r="3862" ht="15" hidden="1">
      <c r="A3862" s="7"/>
      <c r="B3862" s="75" t="s">
        <v>2735</v>
      </c>
      <c r="C3862" s="75">
        <v>223247</v>
      </c>
      <c r="D3862" s="75">
        <v>411201</v>
      </c>
      <c r="E3862" s="85">
        <v>7891000120101</v>
      </c>
      <c r="F3862" s="86" t="s">
        <v>4396</v>
      </c>
      <c r="G3862" s="75" t="s">
        <v>21</v>
      </c>
      <c r="H3862" s="75">
        <v>470</v>
      </c>
      <c r="I3862" s="87" t="s">
        <v>3887</v>
      </c>
      <c r="J3862" s="75" t="s">
        <v>3726</v>
      </c>
      <c r="K3862" s="88" t="s">
        <v>84</v>
      </c>
      <c r="L3862" s="88">
        <v>48</v>
      </c>
      <c r="M3862" s="88">
        <v>0</v>
      </c>
      <c r="N3862" s="75" t="s">
        <v>85</v>
      </c>
      <c r="O3862" s="75" t="s">
        <v>122</v>
      </c>
      <c r="P3862" s="106">
        <v>4.788125</v>
      </c>
      <c r="Q3862" s="90">
        <f>(17/100+7.6/100+1.65/100)*P3862</f>
        <v>1.2568828125</v>
      </c>
      <c r="R3862" s="104"/>
      <c r="S3862" s="104"/>
      <c r="T3862" s="104"/>
      <c r="U3862" s="104"/>
      <c r="V3862" s="90">
        <f>+P3862-Q3862+R3862+S3862+T3862+U3862</f>
        <v>3.5312421875</v>
      </c>
      <c r="W3862" s="91">
        <f>(1.02/100)</f>
        <v>1.02E-2</v>
      </c>
      <c r="X3862" s="91">
        <v>4.8E-3</v>
      </c>
      <c r="Y3862" s="91">
        <v>0.17</v>
      </c>
      <c r="Z3862" s="91">
        <v>1.65E-2</v>
      </c>
      <c r="AA3862" s="91">
        <v>7.6E-2</v>
      </c>
      <c r="AB3862" s="91">
        <f>SUM(W3862:AA3862)</f>
        <v>0.2775</v>
      </c>
      <c r="AC3862" s="75">
        <v>12</v>
      </c>
      <c r="AD3862" s="92">
        <f>IF(AL3862="","",+AC3862*AL3862)</f>
        <v>107.9615445859873</v>
      </c>
      <c r="AE3862" s="93">
        <f>IF(AL3862="","",+AL3862*AB3862)</f>
        <v>2.4966107185509565</v>
      </c>
      <c r="AF3862" s="92">
        <f>IF(AL3862="","",+AL3862-AE3862)</f>
        <v>6.500184663614652</v>
      </c>
      <c r="AG3862" s="93">
        <f>+V3862</f>
        <v>3.5312421875</v>
      </c>
      <c r="AH3862" s="92">
        <f>IF(AF3862="","",+AF3862-AG3862)</f>
        <v>2.968942476114652</v>
      </c>
      <c r="AI3862" s="92">
        <f>IF(AH3862="","",+AH3862*AC3862)</f>
        <v>35.62730971337582</v>
      </c>
      <c r="AJ3862" s="93">
        <v>6.78</v>
      </c>
      <c r="AK3862" s="94">
        <v>0.33</v>
      </c>
      <c r="AL3862" s="93">
        <f>IF(V3862=0,"",V3862/(1-AB3862-AK3862))</f>
        <v>8.996795382165608</v>
      </c>
      <c r="AM3862" s="95">
        <v>0.33</v>
      </c>
      <c r="AN3862" s="93">
        <f>IF(V3862=0,"",V3862/(1-AB3862-AM3862))</f>
        <v>8.996795382165608</v>
      </c>
      <c r="AO3862" s="96">
        <v>1.2</v>
      </c>
      <c r="AP3862" s="93">
        <f>IF(BD!AJ3862="","",BD!AJ3862*BD!AO3862)</f>
        <v>8.136</v>
      </c>
      <c r="AQ3862" s="91">
        <f>BD!AM3862/BD!AK3862-1</f>
        <v>0</v>
      </c>
      <c r="AR3862" s="91">
        <f>IF(BD!AN3862="","",IF(BD!AJ3862="","",BD!AN3862/BD!AJ3862-1))</f>
        <v>0.32696097082088604</v>
      </c>
      <c r="AS3862" s="91" t="str">
        <f>IF(BD!AN3862="","",IF(BD!AN3862&lt;BD!AL3862,"ABAIXO DA META","DENTRO DA META"))</f>
        <v>DENTRO DA META</v>
      </c>
      <c r="AT3862" s="91" t="str">
        <f>IF(BD!AJ3862="","EM ANÁLISE",IF(BD!AP3862&gt;=BD!AN3862,"GO", "NO GO"))</f>
        <v>NO GO</v>
      </c>
      <c r="AU3862" s="97">
        <f>IF(AN3862="","",+BD!$AN3862-AJ3862)</f>
        <v>2.216795382165608</v>
      </c>
      <c r="AV3862" s="98"/>
      <c r="AW3862" s="90">
        <f>BD!P3862*BD!AC3862</f>
        <v>57.457499999999996</v>
      </c>
      <c r="AX3862" s="90">
        <f>BD!V3862*BD!AC3862</f>
        <v>42.37490625</v>
      </c>
      <c r="AY3862" s="90">
        <f>IF(BD!AN3862="","",BD!AN3862*BD!AC3862)</f>
        <v>107.9615445859873</v>
      </c>
      <c r="AZ3862" s="75" t="s">
        <v>5272</v>
      </c>
      <c r="BA3862" s="75" t="s">
        <v>124</v>
      </c>
      <c r="BB3862" s="75">
        <v>1</v>
      </c>
      <c r="BC3862" s="75" t="s">
        <v>125</v>
      </c>
      <c r="BD3862" s="99" t="s">
        <v>5257</v>
      </c>
      <c r="BE3862" s="100" t="s">
        <v>4</v>
      </c>
      <c r="BF3862" s="100" t="s">
        <v>4</v>
      </c>
      <c r="BG3862" s="99" t="s">
        <v>5258</v>
      </c>
      <c r="BH3862" s="101"/>
      <c r="BI3862" s="101"/>
      <c r="BJ3862" s="101"/>
      <c r="BK3862" s="101"/>
      <c r="BL3862" s="101"/>
      <c r="BM3862" s="101"/>
      <c r="BN3862" s="101"/>
      <c r="BO3862" s="103"/>
      <c r="BP3862" s="99">
        <v>140.622</v>
      </c>
      <c r="BQ3862" s="99">
        <v>121</v>
      </c>
      <c r="BR3862" s="101"/>
      <c r="BS3862" s="99" t="s">
        <v>5260</v>
      </c>
      <c r="BT3862" s="99" t="s">
        <v>5261</v>
      </c>
      <c r="BU3862" s="99">
        <v>5102</v>
      </c>
      <c r="BV3862" s="99"/>
      <c r="BW3862" s="99"/>
      <c r="BX3862" s="99"/>
      <c r="BY3862" s="99"/>
      <c r="BZ3862" s="99"/>
      <c r="CA3862" s="99"/>
      <c r="CB3862" s="99"/>
      <c r="CC3862" s="99">
        <v>102</v>
      </c>
      <c r="CD3862" s="99">
        <v>8</v>
      </c>
      <c r="CE3862" s="99">
        <v>8</v>
      </c>
      <c r="CF3862" s="99"/>
      <c r="CG3862" s="37" t="e">
        <f>VLOOKUP(Table_1[[#This Row],[EAN]],'[1]Planilha1'!$E:$R,13,0)</f>
        <v>#N/A</v>
      </c>
    </row>
    <row r="3863" ht="15" hidden="1">
      <c r="A3863" s="7"/>
      <c r="B3863" s="75" t="s">
        <v>2735</v>
      </c>
      <c r="C3863" s="75">
        <v>223248</v>
      </c>
      <c r="D3863" s="75"/>
      <c r="E3863" s="85">
        <v>7891000317099</v>
      </c>
      <c r="F3863" s="86" t="s">
        <v>4397</v>
      </c>
      <c r="G3863" s="75" t="s">
        <v>21</v>
      </c>
      <c r="H3863" s="75">
        <v>470</v>
      </c>
      <c r="I3863" s="87" t="s">
        <v>3887</v>
      </c>
      <c r="J3863" s="75" t="s">
        <v>539</v>
      </c>
      <c r="K3863" s="88" t="s">
        <v>84</v>
      </c>
      <c r="L3863" s="88">
        <v>48</v>
      </c>
      <c r="M3863" s="88">
        <v>0</v>
      </c>
      <c r="N3863" s="75" t="s">
        <v>85</v>
      </c>
      <c r="O3863" s="75"/>
      <c r="P3863" s="106"/>
      <c r="Q3863" s="90">
        <f>(17/100+7.6/100+1.65/100)*P3863</f>
        <v>0</v>
      </c>
      <c r="R3863" s="104"/>
      <c r="S3863" s="104"/>
      <c r="T3863" s="104"/>
      <c r="U3863" s="104"/>
      <c r="V3863" s="90">
        <f>+P3863-Q3863+R3863+S3863+T3863+U3863</f>
        <v>0</v>
      </c>
      <c r="W3863" s="91">
        <f>(1.02/100)</f>
        <v>1.02E-2</v>
      </c>
      <c r="X3863" s="91">
        <v>4.8E-3</v>
      </c>
      <c r="Y3863" s="91">
        <v>0.17</v>
      </c>
      <c r="Z3863" s="91">
        <v>1.65E-2</v>
      </c>
      <c r="AA3863" s="91">
        <v>7.6E-2</v>
      </c>
      <c r="AB3863" s="91">
        <f>SUM(W3863:AA3863)</f>
        <v>0.2775</v>
      </c>
      <c r="AC3863" s="75">
        <v>12</v>
      </c>
      <c r="AD3863" s="92">
        <f>IF(AL3863="","",+AC3863*AL3863)</f>
      </c>
      <c r="AE3863" s="93">
        <f>IF(AL3863="","",+AL3863*AB3863)</f>
      </c>
      <c r="AF3863" s="92">
        <f>IF(AL3863="","",+AL3863-AE3863)</f>
      </c>
      <c r="AG3863" s="93">
        <f>+V3863</f>
        <v>0</v>
      </c>
      <c r="AH3863" s="92">
        <f>IF(AF3863="","",+AF3863-AG3863)</f>
      </c>
      <c r="AI3863" s="92">
        <f>IF(AH3863="","",+AH3863*AC3863)</f>
      </c>
      <c r="AJ3863" s="93"/>
      <c r="AK3863" s="94">
        <v>0.33</v>
      </c>
      <c r="AL3863" s="93">
        <f>IF(V3863=0,"",V3863/(1-AB3863-AK3863))</f>
      </c>
      <c r="AM3863" s="95">
        <v>0.33</v>
      </c>
      <c r="AN3863" s="93">
        <f>IF(V3863=0,"",V3863/(1-AB3863-AM3863))</f>
      </c>
      <c r="AO3863" s="96">
        <v>1.2</v>
      </c>
      <c r="AP3863" s="93">
        <f>IF(BD!AJ3863="","",BD!AJ3863*BD!AO3863)</f>
      </c>
      <c r="AQ3863" s="91">
        <f>BD!AM3863/BD!AK3863-1</f>
        <v>0</v>
      </c>
      <c r="AR3863" s="91">
        <f>IF(BD!AN3863="","",IF(BD!AJ3863="","",BD!AN3863/BD!AJ3863-1))</f>
      </c>
      <c r="AS3863" s="91">
        <f>IF(BD!AN3863="","",IF(BD!AN3863&lt;BD!AL3863,"ABAIXO DA META","DENTRO DA META"))</f>
      </c>
      <c r="AT3863" s="91" t="str">
        <f>IF(BD!AJ3863="","EM ANÁLISE",IF(BD!AP3863&gt;=BD!AN3863,"GO", "NO GO"))</f>
        <v>EM ANÁLISE</v>
      </c>
      <c r="AU3863" s="97">
        <f>IF(AN3863="","",+BD!$AN3863-AJ3863)</f>
      </c>
      <c r="AV3863" s="98"/>
      <c r="AW3863" s="90">
        <f>BD!P3863*BD!AC3863</f>
        <v>0</v>
      </c>
      <c r="AX3863" s="90">
        <f>BD!V3863*BD!AC3863</f>
        <v>0</v>
      </c>
      <c r="AY3863" s="90">
        <f>IF(BD!AN3863="","",BD!AN3863*BD!AC3863)</f>
      </c>
      <c r="AZ3863" s="75" t="s">
        <v>123</v>
      </c>
      <c r="BA3863" s="75" t="s">
        <v>124</v>
      </c>
      <c r="BB3863" s="75">
        <v>1</v>
      </c>
      <c r="BC3863" s="75" t="s">
        <v>125</v>
      </c>
      <c r="BD3863" s="104"/>
      <c r="BE3863" s="104"/>
      <c r="BF3863" s="101"/>
      <c r="BG3863" s="101"/>
      <c r="BH3863" s="101"/>
      <c r="BI3863" s="101"/>
      <c r="BJ3863" s="101"/>
      <c r="BK3863" s="101"/>
      <c r="BL3863" s="101"/>
      <c r="BM3863" s="101"/>
      <c r="BN3863" s="101"/>
      <c r="BO3863" s="103"/>
      <c r="BP3863" s="101"/>
      <c r="BQ3863" s="101"/>
      <c r="BR3863" s="101"/>
      <c r="BS3863" s="101"/>
      <c r="BT3863" s="101"/>
      <c r="BU3863" s="101"/>
      <c r="BV3863" s="101"/>
      <c r="BW3863" s="101"/>
      <c r="BX3863" s="101"/>
      <c r="BY3863" s="101"/>
      <c r="BZ3863" s="101"/>
      <c r="CA3863" s="101"/>
      <c r="CB3863" s="101"/>
      <c r="CC3863" s="101"/>
      <c r="CD3863" s="101"/>
      <c r="CE3863" s="101"/>
      <c r="CF3863" s="101"/>
      <c r="CG3863" s="37" t="e">
        <f>VLOOKUP(Table_1[[#This Row],[EAN]],'[1]Planilha1'!$E:$R,13,0)</f>
        <v>#N/A</v>
      </c>
    </row>
    <row r="3864" ht="15" hidden="1">
      <c r="A3864" s="7"/>
      <c r="B3864" s="122" t="s">
        <v>2735</v>
      </c>
      <c r="C3864" s="138">
        <v>223249</v>
      </c>
      <c r="D3864" s="138"/>
      <c r="E3864" s="124">
        <v>7891000316887</v>
      </c>
      <c r="F3864" s="140" t="s">
        <v>4398</v>
      </c>
      <c r="G3864" s="75" t="s">
        <v>21</v>
      </c>
      <c r="H3864" s="138">
        <v>470</v>
      </c>
      <c r="I3864" s="141" t="s">
        <v>3887</v>
      </c>
      <c r="J3864" s="75" t="s">
        <v>539</v>
      </c>
      <c r="K3864" s="88" t="s">
        <v>84</v>
      </c>
      <c r="L3864" s="142">
        <v>48</v>
      </c>
      <c r="M3864" s="142">
        <v>0</v>
      </c>
      <c r="N3864" s="123" t="s">
        <v>85</v>
      </c>
      <c r="O3864" s="138"/>
      <c r="P3864" s="156"/>
      <c r="Q3864" s="129">
        <f>(17/100+7.6/100+1.65/100)*P3864</f>
        <v>0</v>
      </c>
      <c r="R3864" s="155"/>
      <c r="S3864" s="155"/>
      <c r="T3864" s="155"/>
      <c r="U3864" s="155"/>
      <c r="V3864" s="129">
        <f>+P3864-Q3864+R3864+S3864+T3864+U3864</f>
        <v>0</v>
      </c>
      <c r="W3864" s="130">
        <f>(1.02/100)</f>
        <v>1.02E-2</v>
      </c>
      <c r="X3864" s="130">
        <v>4.8E-3</v>
      </c>
      <c r="Y3864" s="130">
        <v>0.17</v>
      </c>
      <c r="Z3864" s="130">
        <v>1.65E-2</v>
      </c>
      <c r="AA3864" s="130">
        <v>7.6E-2</v>
      </c>
      <c r="AB3864" s="130">
        <f>SUM(W3864:AA3864)</f>
        <v>0.2775</v>
      </c>
      <c r="AC3864" s="123">
        <v>12</v>
      </c>
      <c r="AD3864" s="131">
        <f>IF(AL3864="","",+AC3864*AL3864)</f>
      </c>
      <c r="AE3864" s="132">
        <f>IF(AL3864="","",+AL3864*AB3864)</f>
      </c>
      <c r="AF3864" s="131">
        <f>IF(AL3864="","",+AL3864-AE3864)</f>
      </c>
      <c r="AG3864" s="132">
        <f>+V3864</f>
        <v>0</v>
      </c>
      <c r="AH3864" s="131">
        <f>IF(AF3864="","",+AF3864-AG3864)</f>
      </c>
      <c r="AI3864" s="131">
        <f>IF(AH3864="","",+AH3864*AC3864)</f>
      </c>
      <c r="AJ3864" s="147"/>
      <c r="AK3864" s="133">
        <v>0.33</v>
      </c>
      <c r="AL3864" s="132">
        <f>IF(V3864=0,"",V3864/(1-AB3864-AK3864))</f>
      </c>
      <c r="AM3864" s="149">
        <v>0.33</v>
      </c>
      <c r="AN3864" s="132">
        <f>IF(V3864=0,"",V3864/(1-AB3864-AM3864))</f>
      </c>
      <c r="AO3864" s="150">
        <v>1.2</v>
      </c>
      <c r="AP3864" s="147">
        <f>IF(BD!AJ3864="","",BD!AJ3864*BD!AO3864)</f>
      </c>
      <c r="AQ3864" s="130">
        <f>BD!AM3864/BD!AK3864-1</f>
        <v>0</v>
      </c>
      <c r="AR3864" s="145">
        <f>IF(BD!AN3864="","",IF(BD!AJ3864="","",BD!AN3864/BD!AJ3864-1))</f>
      </c>
      <c r="AS3864" s="145">
        <f>IF(BD!AN3864="","",IF(BD!AN3864&lt;BD!AL3864,"ABAIXO DA META","DENTRO DA META"))</f>
      </c>
      <c r="AT3864" s="130" t="str">
        <f>IF(BD!AJ3864="","EM ANÁLISE",IF(BD!AP3864&gt;=BD!AN3864,"GO", "NO GO"))</f>
        <v>EM ANÁLISE</v>
      </c>
      <c r="AU3864" s="136">
        <f>IF(AN3864="","",+BD!$AN3864-AJ3864)</f>
      </c>
      <c r="AV3864" s="98"/>
      <c r="AW3864" s="129">
        <f>BD!P3864*BD!AC3864</f>
        <v>0</v>
      </c>
      <c r="AX3864" s="129">
        <f>BD!V3864*BD!AC3864</f>
        <v>0</v>
      </c>
      <c r="AY3864" s="129">
        <f>IF(BD!AN3864="","",BD!AN3864*BD!AC3864)</f>
      </c>
      <c r="AZ3864" s="138" t="s">
        <v>123</v>
      </c>
      <c r="BA3864" s="138" t="s">
        <v>124</v>
      </c>
      <c r="BB3864" s="138">
        <v>1</v>
      </c>
      <c r="BC3864" s="138" t="s">
        <v>125</v>
      </c>
      <c r="BD3864" s="104"/>
      <c r="BE3864" s="104"/>
      <c r="BF3864" s="101"/>
      <c r="BG3864" s="101"/>
      <c r="BH3864" s="101"/>
      <c r="BI3864" s="101"/>
      <c r="BJ3864" s="101"/>
      <c r="BK3864" s="101"/>
      <c r="BL3864" s="101"/>
      <c r="BM3864" s="101"/>
      <c r="BN3864" s="101"/>
      <c r="BO3864" s="103"/>
      <c r="BP3864" s="101"/>
      <c r="BQ3864" s="101"/>
      <c r="BR3864" s="101"/>
      <c r="BS3864" s="101"/>
      <c r="BT3864" s="101"/>
      <c r="BU3864" s="101"/>
      <c r="BV3864" s="101"/>
      <c r="BW3864" s="101"/>
      <c r="BX3864" s="101"/>
      <c r="BY3864" s="101"/>
      <c r="BZ3864" s="101"/>
      <c r="CA3864" s="101"/>
      <c r="CB3864" s="101"/>
      <c r="CC3864" s="101"/>
      <c r="CD3864" s="101"/>
      <c r="CE3864" s="101"/>
      <c r="CF3864" s="101"/>
      <c r="CG3864" s="37" t="e">
        <f>VLOOKUP(Table_1[[#This Row],[EAN]],'[1]Planilha1'!$E:$R,13,0)</f>
        <v>#N/A</v>
      </c>
    </row>
    <row r="3865" ht="15" hidden="1">
      <c r="A3865" s="7"/>
      <c r="B3865" s="107" t="s">
        <v>2735</v>
      </c>
      <c r="C3865" s="75">
        <v>223250</v>
      </c>
      <c r="D3865" s="75"/>
      <c r="E3865" s="108">
        <v>7891000316849</v>
      </c>
      <c r="F3865" s="86" t="s">
        <v>4399</v>
      </c>
      <c r="G3865" s="75" t="s">
        <v>21</v>
      </c>
      <c r="H3865" s="75">
        <v>470</v>
      </c>
      <c r="I3865" s="87" t="s">
        <v>3887</v>
      </c>
      <c r="J3865" s="75" t="s">
        <v>3726</v>
      </c>
      <c r="K3865" s="88" t="s">
        <v>84</v>
      </c>
      <c r="L3865" s="88">
        <v>48</v>
      </c>
      <c r="M3865" s="88">
        <v>0</v>
      </c>
      <c r="N3865" s="110" t="s">
        <v>85</v>
      </c>
      <c r="O3865" s="75"/>
      <c r="P3865" s="106"/>
      <c r="Q3865" s="114">
        <f>(17/100+7.6/100+1.65/100)*P3865</f>
        <v>0</v>
      </c>
      <c r="R3865" s="153"/>
      <c r="S3865" s="153"/>
      <c r="T3865" s="153"/>
      <c r="U3865" s="153"/>
      <c r="V3865" s="114">
        <f>+P3865-Q3865+R3865+S3865+T3865+U3865</f>
        <v>0</v>
      </c>
      <c r="W3865" s="115">
        <f>(1.02/100)</f>
        <v>1.02E-2</v>
      </c>
      <c r="X3865" s="115">
        <v>4.8E-3</v>
      </c>
      <c r="Y3865" s="115">
        <v>0.17</v>
      </c>
      <c r="Z3865" s="115">
        <v>1.65E-2</v>
      </c>
      <c r="AA3865" s="115">
        <v>7.6E-2</v>
      </c>
      <c r="AB3865" s="115">
        <f>SUM(W3865:AA3865)</f>
        <v>0.2775</v>
      </c>
      <c r="AC3865" s="110">
        <v>12</v>
      </c>
      <c r="AD3865" s="116">
        <f>IF(AL3865="","",+AC3865*AL3865)</f>
      </c>
      <c r="AE3865" s="117">
        <f>IF(AL3865="","",+AL3865*AB3865)</f>
      </c>
      <c r="AF3865" s="116">
        <f>IF(AL3865="","",+AL3865-AE3865)</f>
      </c>
      <c r="AG3865" s="117">
        <f>+V3865</f>
        <v>0</v>
      </c>
      <c r="AH3865" s="116">
        <f>IF(AF3865="","",+AF3865-AG3865)</f>
      </c>
      <c r="AI3865" s="116">
        <f>IF(AH3865="","",+AH3865*AC3865)</f>
      </c>
      <c r="AJ3865" s="93"/>
      <c r="AK3865" s="118">
        <v>0.33</v>
      </c>
      <c r="AL3865" s="117">
        <f>IF(V3865=0,"",V3865/(1-AB3865-AK3865))</f>
      </c>
      <c r="AM3865" s="95">
        <v>0.33</v>
      </c>
      <c r="AN3865" s="117">
        <f>IF(V3865=0,"",V3865/(1-AB3865-AM3865))</f>
      </c>
      <c r="AO3865" s="96">
        <v>1.2</v>
      </c>
      <c r="AP3865" s="93">
        <f>IF(BD!AJ3865="","",BD!AJ3865*BD!AO3865)</f>
      </c>
      <c r="AQ3865" s="115">
        <f>BD!AM3865/BD!AK3865-1</f>
        <v>0</v>
      </c>
      <c r="AR3865" s="91">
        <f>IF(BD!AN3865="","",IF(BD!AJ3865="","",BD!AN3865/BD!AJ3865-1))</f>
      </c>
      <c r="AS3865" s="91">
        <f>IF(BD!AN3865="","",IF(BD!AN3865&lt;BD!AL3865,"ABAIXO DA META","DENTRO DA META"))</f>
      </c>
      <c r="AT3865" s="115" t="str">
        <f>IF(BD!AJ3865="","EM ANÁLISE",IF(BD!AP3865&gt;=BD!AN3865,"GO", "NO GO"))</f>
        <v>EM ANÁLISE</v>
      </c>
      <c r="AU3865" s="121">
        <f>IF(AN3865="","",+BD!$AN3865-AJ3865)</f>
      </c>
      <c r="AV3865" s="98"/>
      <c r="AW3865" s="114">
        <f>BD!P3865*BD!AC3865</f>
        <v>0</v>
      </c>
      <c r="AX3865" s="114">
        <f>BD!V3865*BD!AC3865</f>
        <v>0</v>
      </c>
      <c r="AY3865" s="114">
        <f>IF(BD!AN3865="","",BD!AN3865*BD!AC3865)</f>
      </c>
      <c r="AZ3865" s="75" t="s">
        <v>123</v>
      </c>
      <c r="BA3865" s="75" t="s">
        <v>124</v>
      </c>
      <c r="BB3865" s="75">
        <v>1</v>
      </c>
      <c r="BC3865" s="75" t="s">
        <v>125</v>
      </c>
      <c r="BD3865" s="104"/>
      <c r="BE3865" s="104"/>
      <c r="BF3865" s="101"/>
      <c r="BG3865" s="101"/>
      <c r="BH3865" s="101"/>
      <c r="BI3865" s="101"/>
      <c r="BJ3865" s="101"/>
      <c r="BK3865" s="101"/>
      <c r="BL3865" s="101"/>
      <c r="BM3865" s="101"/>
      <c r="BN3865" s="101"/>
      <c r="BO3865" s="103"/>
      <c r="BP3865" s="101"/>
      <c r="BQ3865" s="101"/>
      <c r="BR3865" s="101"/>
      <c r="BS3865" s="101"/>
      <c r="BT3865" s="101"/>
      <c r="BU3865" s="101"/>
      <c r="BV3865" s="101"/>
      <c r="BW3865" s="101"/>
      <c r="BX3865" s="101"/>
      <c r="BY3865" s="101"/>
      <c r="BZ3865" s="101"/>
      <c r="CA3865" s="101"/>
      <c r="CB3865" s="101"/>
      <c r="CC3865" s="101"/>
      <c r="CD3865" s="101"/>
      <c r="CE3865" s="101"/>
      <c r="CF3865" s="101"/>
      <c r="CG3865" s="37" t="e">
        <f>VLOOKUP(Table_1[[#This Row],[EAN]],'[1]Planilha1'!$E:$R,13,0)</f>
        <v>#N/A</v>
      </c>
    </row>
    <row r="3866" ht="15" hidden="1">
      <c r="A3866" s="7"/>
      <c r="B3866" s="107" t="s">
        <v>2735</v>
      </c>
      <c r="C3866" s="75">
        <v>223251</v>
      </c>
      <c r="D3866" s="75"/>
      <c r="E3866" s="108">
        <v>7891000317136</v>
      </c>
      <c r="F3866" s="86" t="s">
        <v>4400</v>
      </c>
      <c r="G3866" s="75" t="s">
        <v>21</v>
      </c>
      <c r="H3866" s="75">
        <v>470</v>
      </c>
      <c r="I3866" s="87" t="s">
        <v>3887</v>
      </c>
      <c r="J3866" s="75" t="s">
        <v>539</v>
      </c>
      <c r="K3866" s="88" t="s">
        <v>84</v>
      </c>
      <c r="L3866" s="88">
        <v>48</v>
      </c>
      <c r="M3866" s="88">
        <v>0</v>
      </c>
      <c r="N3866" s="110" t="s">
        <v>85</v>
      </c>
      <c r="O3866" s="75"/>
      <c r="P3866" s="106"/>
      <c r="Q3866" s="114">
        <f>(17/100+7.6/100+1.65/100)*P3866</f>
        <v>0</v>
      </c>
      <c r="R3866" s="153"/>
      <c r="S3866" s="153"/>
      <c r="T3866" s="153"/>
      <c r="U3866" s="153"/>
      <c r="V3866" s="114">
        <f>+P3866-Q3866+R3866+S3866+T3866+U3866</f>
        <v>0</v>
      </c>
      <c r="W3866" s="115">
        <f>(1.02/100)</f>
        <v>1.02E-2</v>
      </c>
      <c r="X3866" s="115">
        <v>4.8E-3</v>
      </c>
      <c r="Y3866" s="115">
        <v>0.17</v>
      </c>
      <c r="Z3866" s="115">
        <v>1.65E-2</v>
      </c>
      <c r="AA3866" s="115">
        <v>7.6E-2</v>
      </c>
      <c r="AB3866" s="115">
        <f>SUM(W3866:AA3866)</f>
        <v>0.2775</v>
      </c>
      <c r="AC3866" s="110">
        <v>12</v>
      </c>
      <c r="AD3866" s="116">
        <f>IF(AL3866="","",+AC3866*AL3866)</f>
      </c>
      <c r="AE3866" s="117">
        <f>IF(AL3866="","",+AL3866*AB3866)</f>
      </c>
      <c r="AF3866" s="116">
        <f>IF(AL3866="","",+AL3866-AE3866)</f>
      </c>
      <c r="AG3866" s="117">
        <f>+V3866</f>
        <v>0</v>
      </c>
      <c r="AH3866" s="116">
        <f>IF(AF3866="","",+AF3866-AG3866)</f>
      </c>
      <c r="AI3866" s="116">
        <f>IF(AH3866="","",+AH3866*AC3866)</f>
      </c>
      <c r="AJ3866" s="93"/>
      <c r="AK3866" s="118">
        <v>0.33</v>
      </c>
      <c r="AL3866" s="117">
        <f>IF(V3866=0,"",V3866/(1-AB3866-AK3866))</f>
      </c>
      <c r="AM3866" s="95">
        <v>0.33</v>
      </c>
      <c r="AN3866" s="117">
        <f>IF(V3866=0,"",V3866/(1-AB3866-AM3866))</f>
      </c>
      <c r="AO3866" s="96">
        <v>1.2</v>
      </c>
      <c r="AP3866" s="93">
        <f>IF(BD!AJ3866="","",BD!AJ3866*BD!AO3866)</f>
      </c>
      <c r="AQ3866" s="115">
        <f>BD!AM3866/BD!AK3866-1</f>
        <v>0</v>
      </c>
      <c r="AR3866" s="91">
        <f>IF(BD!AN3866="","",IF(BD!AJ3866="","",BD!AN3866/BD!AJ3866-1))</f>
      </c>
      <c r="AS3866" s="91">
        <f>IF(BD!AN3866="","",IF(BD!AN3866&lt;BD!AL3866,"ABAIXO DA META","DENTRO DA META"))</f>
      </c>
      <c r="AT3866" s="115" t="str">
        <f>IF(BD!AJ3866="","EM ANÁLISE",IF(BD!AP3866&gt;=BD!AN3866,"GO", "NO GO"))</f>
        <v>EM ANÁLISE</v>
      </c>
      <c r="AU3866" s="121">
        <f>IF(AN3866="","",+BD!$AN3866-AJ3866)</f>
      </c>
      <c r="AV3866" s="98"/>
      <c r="AW3866" s="114">
        <f>BD!P3866*BD!AC3866</f>
        <v>0</v>
      </c>
      <c r="AX3866" s="114">
        <f>BD!V3866*BD!AC3866</f>
        <v>0</v>
      </c>
      <c r="AY3866" s="114">
        <f>IF(BD!AN3866="","",BD!AN3866*BD!AC3866)</f>
      </c>
      <c r="AZ3866" s="75" t="s">
        <v>123</v>
      </c>
      <c r="BA3866" s="75" t="s">
        <v>124</v>
      </c>
      <c r="BB3866" s="75">
        <v>1</v>
      </c>
      <c r="BC3866" s="75" t="s">
        <v>125</v>
      </c>
      <c r="BD3866" s="104"/>
      <c r="BE3866" s="104"/>
      <c r="BF3866" s="101"/>
      <c r="BG3866" s="101"/>
      <c r="BH3866" s="101"/>
      <c r="BI3866" s="101"/>
      <c r="BJ3866" s="101"/>
      <c r="BK3866" s="101"/>
      <c r="BL3866" s="101"/>
      <c r="BM3866" s="101"/>
      <c r="BN3866" s="101"/>
      <c r="BO3866" s="103"/>
      <c r="BP3866" s="101"/>
      <c r="BQ3866" s="101"/>
      <c r="BR3866" s="101"/>
      <c r="BS3866" s="101"/>
      <c r="BT3866" s="101"/>
      <c r="BU3866" s="101"/>
      <c r="BV3866" s="101"/>
      <c r="BW3866" s="101"/>
      <c r="BX3866" s="101"/>
      <c r="BY3866" s="101"/>
      <c r="BZ3866" s="101"/>
      <c r="CA3866" s="101"/>
      <c r="CB3866" s="101"/>
      <c r="CC3866" s="101"/>
      <c r="CD3866" s="101"/>
      <c r="CE3866" s="101"/>
      <c r="CF3866" s="101"/>
      <c r="CG3866" s="37" t="e">
        <f>VLOOKUP(Table_1[[#This Row],[EAN]],'[1]Planilha1'!$E:$R,13,0)</f>
        <v>#N/A</v>
      </c>
    </row>
    <row r="3867" ht="15" hidden="1">
      <c r="A3867" s="7"/>
      <c r="B3867" s="107" t="s">
        <v>2735</v>
      </c>
      <c r="C3867" s="75">
        <v>223252</v>
      </c>
      <c r="D3867" s="75">
        <v>411269</v>
      </c>
      <c r="E3867" s="108">
        <v>7891000126905</v>
      </c>
      <c r="F3867" s="86" t="s">
        <v>4401</v>
      </c>
      <c r="G3867" s="75" t="s">
        <v>21</v>
      </c>
      <c r="H3867" s="75">
        <v>470</v>
      </c>
      <c r="I3867" s="87" t="s">
        <v>3887</v>
      </c>
      <c r="J3867" s="75" t="s">
        <v>3906</v>
      </c>
      <c r="K3867" s="88" t="s">
        <v>84</v>
      </c>
      <c r="L3867" s="88">
        <v>27</v>
      </c>
      <c r="M3867" s="88">
        <v>0</v>
      </c>
      <c r="N3867" s="110" t="s">
        <v>85</v>
      </c>
      <c r="O3867" s="75" t="s">
        <v>122</v>
      </c>
      <c r="P3867" s="106">
        <v>2.8403703703703704</v>
      </c>
      <c r="Q3867" s="114">
        <f>(17/100+7.6/100+1.65/100)*P3867</f>
        <v>0.7455972222222222</v>
      </c>
      <c r="R3867" s="153"/>
      <c r="S3867" s="153"/>
      <c r="T3867" s="153"/>
      <c r="U3867" s="153"/>
      <c r="V3867" s="114">
        <f>+P3867-Q3867+R3867+S3867+T3867+U3867</f>
        <v>2.094773148148148</v>
      </c>
      <c r="W3867" s="115">
        <f>(1.02/100)</f>
        <v>1.02E-2</v>
      </c>
      <c r="X3867" s="115">
        <v>4.8E-3</v>
      </c>
      <c r="Y3867" s="115">
        <v>0.17</v>
      </c>
      <c r="Z3867" s="115">
        <v>1.65E-2</v>
      </c>
      <c r="AA3867" s="115">
        <v>7.6E-2</v>
      </c>
      <c r="AB3867" s="115">
        <f>SUM(W3867:AA3867)</f>
        <v>0.2775</v>
      </c>
      <c r="AC3867" s="110">
        <v>12</v>
      </c>
      <c r="AD3867" s="116">
        <f>IF(AL3867="","",+AC3867*AL3867)</f>
        <v>64.04401981599435</v>
      </c>
      <c r="AE3867" s="117">
        <f>IF(AL3867="","",+AL3867*AB3867)</f>
        <v>1.4810179582448695</v>
      </c>
      <c r="AF3867" s="116">
        <f>IF(AL3867="","",+AL3867-AE3867)</f>
        <v>3.8559836930879925</v>
      </c>
      <c r="AG3867" s="117">
        <f>+V3867</f>
        <v>2.094773148148148</v>
      </c>
      <c r="AH3867" s="116">
        <f>IF(AF3867="","",+AF3867-AG3867)</f>
        <v>1.7612105449398445</v>
      </c>
      <c r="AI3867" s="116">
        <f>IF(AH3867="","",+AH3867*AC3867)</f>
        <v>21.134526539278134</v>
      </c>
      <c r="AJ3867" s="93">
        <v>3.69</v>
      </c>
      <c r="AK3867" s="118">
        <v>0.33</v>
      </c>
      <c r="AL3867" s="117">
        <f>IF(V3867=0,"",V3867/(1-AB3867-AK3867))</f>
        <v>5.337001651332862</v>
      </c>
      <c r="AM3867" s="95">
        <v>0.33</v>
      </c>
      <c r="AN3867" s="117">
        <f>IF(V3867=0,"",V3867/(1-AB3867-AM3867))</f>
        <v>5.337001651332862</v>
      </c>
      <c r="AO3867" s="96">
        <v>1.2</v>
      </c>
      <c r="AP3867" s="93">
        <f>IF(BD!AJ3867="","",BD!AJ3867*BD!AO3867)</f>
        <v>4.428</v>
      </c>
      <c r="AQ3867" s="115">
        <f>BD!AM3867/BD!AK3867-1</f>
        <v>0</v>
      </c>
      <c r="AR3867" s="91">
        <f>IF(BD!AN3867="","",IF(BD!AJ3867="","",BD!AN3867/BD!AJ3867-1))</f>
        <v>0.44634191093031506</v>
      </c>
      <c r="AS3867" s="91" t="str">
        <f>IF(BD!AN3867="","",IF(BD!AN3867&lt;BD!AL3867,"ABAIXO DA META","DENTRO DA META"))</f>
        <v>DENTRO DA META</v>
      </c>
      <c r="AT3867" s="115" t="str">
        <f>IF(BD!AJ3867="","EM ANÁLISE",IF(BD!AP3867&gt;=BD!AN3867,"GO", "NO GO"))</f>
        <v>NO GO</v>
      </c>
      <c r="AU3867" s="121">
        <f>IF(AN3867="","",+BD!$AN3867-AJ3867)</f>
        <v>1.6470016513328622</v>
      </c>
      <c r="AV3867" s="98"/>
      <c r="AW3867" s="114">
        <f>BD!P3867*BD!AC3867</f>
        <v>34.08444444444444</v>
      </c>
      <c r="AX3867" s="114">
        <f>BD!V3867*BD!AC3867</f>
        <v>25.137277777777776</v>
      </c>
      <c r="AY3867" s="114">
        <f>IF(BD!AN3867="","",BD!AN3867*BD!AC3867)</f>
        <v>64.04401981599435</v>
      </c>
      <c r="AZ3867" s="75" t="s">
        <v>5272</v>
      </c>
      <c r="BA3867" s="75" t="s">
        <v>124</v>
      </c>
      <c r="BB3867" s="75">
        <v>1</v>
      </c>
      <c r="BC3867" s="75" t="s">
        <v>125</v>
      </c>
      <c r="BD3867" s="99" t="s">
        <v>5257</v>
      </c>
      <c r="BE3867" s="100" t="s">
        <v>4</v>
      </c>
      <c r="BF3867" s="100" t="s">
        <v>4</v>
      </c>
      <c r="BG3867" s="99" t="s">
        <v>5258</v>
      </c>
      <c r="BH3867" s="101"/>
      <c r="BI3867" s="101"/>
      <c r="BJ3867" s="101"/>
      <c r="BK3867" s="101"/>
      <c r="BL3867" s="101"/>
      <c r="BM3867" s="101"/>
      <c r="BN3867" s="101"/>
      <c r="BO3867" s="103"/>
      <c r="BP3867" s="99">
        <v>140.622</v>
      </c>
      <c r="BQ3867" s="99">
        <v>121</v>
      </c>
      <c r="BR3867" s="101"/>
      <c r="BS3867" s="99" t="s">
        <v>5260</v>
      </c>
      <c r="BT3867" s="99" t="s">
        <v>5261</v>
      </c>
      <c r="BU3867" s="99">
        <v>5102</v>
      </c>
      <c r="BV3867" s="99"/>
      <c r="BW3867" s="99"/>
      <c r="BX3867" s="99"/>
      <c r="BY3867" s="99"/>
      <c r="BZ3867" s="99"/>
      <c r="CA3867" s="99"/>
      <c r="CB3867" s="99"/>
      <c r="CC3867" s="99">
        <v>102</v>
      </c>
      <c r="CD3867" s="99">
        <v>8</v>
      </c>
      <c r="CE3867" s="99">
        <v>8</v>
      </c>
      <c r="CF3867" s="99"/>
      <c r="CG3867" s="37" t="e">
        <f>VLOOKUP(Table_1[[#This Row],[EAN]],'[1]Planilha1'!$E:$R,13,0)</f>
        <v>#N/A</v>
      </c>
    </row>
    <row r="3868" ht="15" hidden="1">
      <c r="A3868" s="7"/>
      <c r="B3868" s="107" t="s">
        <v>2735</v>
      </c>
      <c r="C3868" s="75">
        <v>223253</v>
      </c>
      <c r="D3868" s="75">
        <v>12413903</v>
      </c>
      <c r="E3868" s="108">
        <v>7891000327371</v>
      </c>
      <c r="F3868" s="86" t="s">
        <v>4402</v>
      </c>
      <c r="G3868" s="75" t="s">
        <v>21</v>
      </c>
      <c r="H3868" s="75">
        <v>470</v>
      </c>
      <c r="I3868" s="87" t="s">
        <v>3887</v>
      </c>
      <c r="J3868" s="75" t="s">
        <v>3906</v>
      </c>
      <c r="K3868" s="88" t="s">
        <v>84</v>
      </c>
      <c r="L3868" s="88">
        <v>27</v>
      </c>
      <c r="M3868" s="88">
        <v>0</v>
      </c>
      <c r="N3868" s="110" t="s">
        <v>85</v>
      </c>
      <c r="O3868" s="75" t="s">
        <v>122</v>
      </c>
      <c r="P3868" s="106">
        <v>2.8403703703703704</v>
      </c>
      <c r="Q3868" s="114">
        <f>(17/100+7.6/100+1.65/100)*P3868</f>
        <v>0.7455972222222222</v>
      </c>
      <c r="R3868" s="153"/>
      <c r="S3868" s="153"/>
      <c r="T3868" s="153"/>
      <c r="U3868" s="153"/>
      <c r="V3868" s="114">
        <f>+P3868-Q3868+R3868+S3868+T3868+U3868</f>
        <v>2.094773148148148</v>
      </c>
      <c r="W3868" s="115">
        <f>(1.02/100)</f>
        <v>1.02E-2</v>
      </c>
      <c r="X3868" s="115">
        <v>4.8E-3</v>
      </c>
      <c r="Y3868" s="115">
        <v>0.17</v>
      </c>
      <c r="Z3868" s="115">
        <v>1.65E-2</v>
      </c>
      <c r="AA3868" s="115">
        <v>7.6E-2</v>
      </c>
      <c r="AB3868" s="115">
        <f>SUM(W3868:AA3868)</f>
        <v>0.2775</v>
      </c>
      <c r="AC3868" s="110">
        <v>12</v>
      </c>
      <c r="AD3868" s="116">
        <f>IF(AL3868="","",+AC3868*AL3868)</f>
        <v>64.04401981599435</v>
      </c>
      <c r="AE3868" s="117">
        <f>IF(AL3868="","",+AL3868*AB3868)</f>
        <v>1.4810179582448695</v>
      </c>
      <c r="AF3868" s="116">
        <f>IF(AL3868="","",+AL3868-AE3868)</f>
        <v>3.8559836930879925</v>
      </c>
      <c r="AG3868" s="117">
        <f>+V3868</f>
        <v>2.094773148148148</v>
      </c>
      <c r="AH3868" s="116">
        <f>IF(AF3868="","",+AF3868-AG3868)</f>
        <v>1.7612105449398445</v>
      </c>
      <c r="AI3868" s="116">
        <f>IF(AH3868="","",+AH3868*AC3868)</f>
        <v>21.134526539278134</v>
      </c>
      <c r="AJ3868" s="93">
        <v>5.337001651332862</v>
      </c>
      <c r="AK3868" s="118">
        <v>0.33</v>
      </c>
      <c r="AL3868" s="117">
        <f>IF(V3868=0,"",V3868/(1-AB3868-AK3868))</f>
        <v>5.337001651332862</v>
      </c>
      <c r="AM3868" s="95">
        <v>0.33</v>
      </c>
      <c r="AN3868" s="117">
        <f>IF(V3868=0,"",V3868/(1-AB3868-AM3868))</f>
        <v>5.337001651332862</v>
      </c>
      <c r="AO3868" s="96">
        <v>1.2</v>
      </c>
      <c r="AP3868" s="93">
        <f>IF(BD!AJ3868="","",BD!AJ3868*BD!AO3868)</f>
        <v>6.404401981599435</v>
      </c>
      <c r="AQ3868" s="115">
        <f>BD!AM3868/BD!AK3868-1</f>
        <v>0</v>
      </c>
      <c r="AR3868" s="91">
        <f>IF(BD!AN3868="","",IF(BD!AJ3868="","",BD!AN3868/BD!AJ3868-1))</f>
        <v>0</v>
      </c>
      <c r="AS3868" s="91" t="str">
        <f>IF(BD!AN3868="","",IF(BD!AN3868&lt;BD!AL3868,"ABAIXO DA META","DENTRO DA META"))</f>
        <v>DENTRO DA META</v>
      </c>
      <c r="AT3868" s="115" t="str">
        <f>IF(BD!AJ3868="","EM ANÁLISE",IF(BD!AP3868&gt;=BD!AN3868,"GO", "NO GO"))</f>
        <v>GO</v>
      </c>
      <c r="AU3868" s="121">
        <f>IF(AN3868="","",+BD!$AN3868-AJ3868)</f>
        <v>0</v>
      </c>
      <c r="AV3868" s="98"/>
      <c r="AW3868" s="114">
        <f>BD!P3868*BD!AC3868</f>
        <v>34.08444444444444</v>
      </c>
      <c r="AX3868" s="114">
        <f>BD!V3868*BD!AC3868</f>
        <v>25.137277777777776</v>
      </c>
      <c r="AY3868" s="114">
        <f>IF(BD!AN3868="","",BD!AN3868*BD!AC3868)</f>
        <v>64.04401981599435</v>
      </c>
      <c r="AZ3868" s="75" t="s">
        <v>5272</v>
      </c>
      <c r="BA3868" s="75" t="s">
        <v>124</v>
      </c>
      <c r="BB3868" s="75">
        <v>1</v>
      </c>
      <c r="BC3868" s="75" t="s">
        <v>125</v>
      </c>
      <c r="BD3868" s="99" t="s">
        <v>5257</v>
      </c>
      <c r="BE3868" s="100" t="s">
        <v>4</v>
      </c>
      <c r="BF3868" s="100" t="s">
        <v>4</v>
      </c>
      <c r="BG3868" s="99" t="s">
        <v>5258</v>
      </c>
      <c r="BH3868" s="101"/>
      <c r="BI3868" s="101"/>
      <c r="BJ3868" s="101"/>
      <c r="BK3868" s="101"/>
      <c r="BL3868" s="101"/>
      <c r="BM3868" s="101"/>
      <c r="BN3868" s="101"/>
      <c r="BO3868" s="103"/>
      <c r="BP3868" s="99">
        <v>140.622</v>
      </c>
      <c r="BQ3868" s="99">
        <v>121</v>
      </c>
      <c r="BR3868" s="101"/>
      <c r="BS3868" s="99" t="s">
        <v>5260</v>
      </c>
      <c r="BT3868" s="99" t="s">
        <v>5261</v>
      </c>
      <c r="BU3868" s="99">
        <v>5102</v>
      </c>
      <c r="BV3868" s="99"/>
      <c r="BW3868" s="99"/>
      <c r="BX3868" s="99"/>
      <c r="BY3868" s="99"/>
      <c r="BZ3868" s="99"/>
      <c r="CA3868" s="99"/>
      <c r="CB3868" s="99"/>
      <c r="CC3868" s="99">
        <v>102</v>
      </c>
      <c r="CD3868" s="99">
        <v>8</v>
      </c>
      <c r="CE3868" s="99">
        <v>8</v>
      </c>
      <c r="CF3868" s="99"/>
      <c r="CG3868" s="37" t="e">
        <f>VLOOKUP(Table_1[[#This Row],[EAN]],'[1]Planilha1'!$E:$R,13,0)</f>
        <v>#N/A</v>
      </c>
    </row>
    <row r="3869" ht="15" hidden="1">
      <c r="A3869" s="7"/>
      <c r="B3869" s="107" t="s">
        <v>2735</v>
      </c>
      <c r="C3869" s="75">
        <v>223254</v>
      </c>
      <c r="D3869" s="75">
        <v>12355348</v>
      </c>
      <c r="E3869" s="108">
        <v>7891000253182</v>
      </c>
      <c r="F3869" s="86" t="s">
        <v>4403</v>
      </c>
      <c r="G3869" s="75" t="s">
        <v>21</v>
      </c>
      <c r="H3869" s="75">
        <v>470</v>
      </c>
      <c r="I3869" s="87" t="s">
        <v>3887</v>
      </c>
      <c r="J3869" s="75" t="s">
        <v>3906</v>
      </c>
      <c r="K3869" s="88" t="s">
        <v>84</v>
      </c>
      <c r="L3869" s="88">
        <v>27</v>
      </c>
      <c r="M3869" s="88">
        <v>0</v>
      </c>
      <c r="N3869" s="110" t="s">
        <v>85</v>
      </c>
      <c r="O3869" s="75" t="s">
        <v>122</v>
      </c>
      <c r="P3869" s="106">
        <v>3.010740740740741</v>
      </c>
      <c r="Q3869" s="114">
        <f>(17/100+7.6/100+1.65/100)*P3869</f>
        <v>0.7903194444444446</v>
      </c>
      <c r="R3869" s="153"/>
      <c r="S3869" s="153"/>
      <c r="T3869" s="153"/>
      <c r="U3869" s="153"/>
      <c r="V3869" s="114">
        <f>+P3869-Q3869+R3869+S3869+T3869+U3869</f>
        <v>2.2204212962962964</v>
      </c>
      <c r="W3869" s="115">
        <f>(1.02/100)</f>
        <v>1.02E-2</v>
      </c>
      <c r="X3869" s="115">
        <v>4.8E-3</v>
      </c>
      <c r="Y3869" s="115">
        <v>0.17</v>
      </c>
      <c r="Z3869" s="115">
        <v>1.65E-2</v>
      </c>
      <c r="AA3869" s="115">
        <v>7.6E-2</v>
      </c>
      <c r="AB3869" s="115">
        <f>SUM(W3869:AA3869)</f>
        <v>0.2775</v>
      </c>
      <c r="AC3869" s="110">
        <v>12</v>
      </c>
      <c r="AD3869" s="116">
        <f>IF(AL3869="","",+AC3869*AL3869)</f>
        <v>67.88549186128806</v>
      </c>
      <c r="AE3869" s="117">
        <f>IF(AL3869="","",+AL3869*AB3869)</f>
        <v>1.5698519992922866</v>
      </c>
      <c r="AF3869" s="116">
        <f>IF(AL3869="","",+AL3869-AE3869)</f>
        <v>4.087272322481718</v>
      </c>
      <c r="AG3869" s="117">
        <f>+V3869</f>
        <v>2.2204212962962964</v>
      </c>
      <c r="AH3869" s="116">
        <f>IF(AF3869="","",+AF3869-AG3869)</f>
        <v>1.8668510261854219</v>
      </c>
      <c r="AI3869" s="116">
        <f>IF(AH3869="","",+AH3869*AC3869)</f>
        <v>22.40221231422506</v>
      </c>
      <c r="AJ3869" s="93">
        <v>3.79</v>
      </c>
      <c r="AK3869" s="118">
        <v>0.33</v>
      </c>
      <c r="AL3869" s="117">
        <f>IF(V3869=0,"",V3869/(1-AB3869-AK3869))</f>
        <v>5.657124321774005</v>
      </c>
      <c r="AM3869" s="95">
        <v>0.33</v>
      </c>
      <c r="AN3869" s="117">
        <f>IF(V3869=0,"",V3869/(1-AB3869-AM3869))</f>
        <v>5.657124321774005</v>
      </c>
      <c r="AO3869" s="96">
        <v>1.2</v>
      </c>
      <c r="AP3869" s="93">
        <f>IF(BD!AJ3869="","",BD!AJ3869*BD!AO3869)</f>
        <v>4.548</v>
      </c>
      <c r="AQ3869" s="115">
        <f>BD!AM3869/BD!AK3869-1</f>
        <v>0</v>
      </c>
      <c r="AR3869" s="91">
        <f>IF(BD!AN3869="","",IF(BD!AJ3869="","",BD!AN3869/BD!AJ3869-1))</f>
        <v>0.49264493978205937</v>
      </c>
      <c r="AS3869" s="91" t="str">
        <f>IF(BD!AN3869="","",IF(BD!AN3869&lt;BD!AL3869,"ABAIXO DA META","DENTRO DA META"))</f>
        <v>DENTRO DA META</v>
      </c>
      <c r="AT3869" s="115" t="str">
        <f>IF(BD!AJ3869="","EM ANÁLISE",IF(BD!AP3869&gt;=BD!AN3869,"GO", "NO GO"))</f>
        <v>NO GO</v>
      </c>
      <c r="AU3869" s="121">
        <f>IF(AN3869="","",+BD!$AN3869-AJ3869)</f>
        <v>1.8671243217740052</v>
      </c>
      <c r="AV3869" s="98"/>
      <c r="AW3869" s="114">
        <f>BD!P3869*BD!AC3869</f>
        <v>36.128888888888895</v>
      </c>
      <c r="AX3869" s="114">
        <f>BD!V3869*BD!AC3869</f>
        <v>26.645055555555558</v>
      </c>
      <c r="AY3869" s="114">
        <f>IF(BD!AN3869="","",BD!AN3869*BD!AC3869)</f>
        <v>67.88549186128806</v>
      </c>
      <c r="AZ3869" s="75" t="s">
        <v>5272</v>
      </c>
      <c r="BA3869" s="75" t="s">
        <v>124</v>
      </c>
      <c r="BB3869" s="75">
        <v>1</v>
      </c>
      <c r="BC3869" s="75" t="s">
        <v>125</v>
      </c>
      <c r="BD3869" s="99" t="s">
        <v>5257</v>
      </c>
      <c r="BE3869" s="100" t="s">
        <v>4</v>
      </c>
      <c r="BF3869" s="100" t="s">
        <v>4</v>
      </c>
      <c r="BG3869" s="99" t="s">
        <v>5258</v>
      </c>
      <c r="BH3869" s="101"/>
      <c r="BI3869" s="101"/>
      <c r="BJ3869" s="101"/>
      <c r="BK3869" s="101"/>
      <c r="BL3869" s="101"/>
      <c r="BM3869" s="101"/>
      <c r="BN3869" s="101"/>
      <c r="BO3869" s="103"/>
      <c r="BP3869" s="99">
        <v>140.622</v>
      </c>
      <c r="BQ3869" s="99">
        <v>121</v>
      </c>
      <c r="BR3869" s="101"/>
      <c r="BS3869" s="99" t="s">
        <v>5260</v>
      </c>
      <c r="BT3869" s="99" t="s">
        <v>5261</v>
      </c>
      <c r="BU3869" s="99">
        <v>5102</v>
      </c>
      <c r="BV3869" s="99"/>
      <c r="BW3869" s="99"/>
      <c r="BX3869" s="99"/>
      <c r="BY3869" s="99"/>
      <c r="BZ3869" s="99"/>
      <c r="CA3869" s="99"/>
      <c r="CB3869" s="99"/>
      <c r="CC3869" s="99">
        <v>102</v>
      </c>
      <c r="CD3869" s="99">
        <v>8</v>
      </c>
      <c r="CE3869" s="99">
        <v>8</v>
      </c>
      <c r="CF3869" s="99"/>
      <c r="CG3869" s="37" t="e">
        <f>VLOOKUP(Table_1[[#This Row],[EAN]],'[1]Planilha1'!$E:$R,13,0)</f>
        <v>#N/A</v>
      </c>
    </row>
    <row r="3870" ht="15" hidden="1">
      <c r="A3870" s="7"/>
      <c r="B3870" s="107" t="s">
        <v>2735</v>
      </c>
      <c r="C3870" s="75">
        <v>223255</v>
      </c>
      <c r="D3870" s="75">
        <v>12174457</v>
      </c>
      <c r="E3870" s="108">
        <v>7891000155905</v>
      </c>
      <c r="F3870" s="86" t="s">
        <v>4404</v>
      </c>
      <c r="G3870" s="75" t="s">
        <v>21</v>
      </c>
      <c r="H3870" s="75">
        <v>470</v>
      </c>
      <c r="I3870" s="87" t="s">
        <v>3887</v>
      </c>
      <c r="J3870" s="75" t="s">
        <v>1260</v>
      </c>
      <c r="K3870" s="88" t="s">
        <v>84</v>
      </c>
      <c r="L3870" s="88">
        <v>6</v>
      </c>
      <c r="M3870" s="88">
        <v>0</v>
      </c>
      <c r="N3870" s="110" t="s">
        <v>85</v>
      </c>
      <c r="O3870" s="75" t="s">
        <v>122</v>
      </c>
      <c r="P3870" s="106">
        <v>1.9175000000000002</v>
      </c>
      <c r="Q3870" s="114">
        <f>(17/100+7.6/100+1.65/100)*P3870</f>
        <v>0.5033437500000001</v>
      </c>
      <c r="R3870" s="153"/>
      <c r="S3870" s="153"/>
      <c r="T3870" s="153"/>
      <c r="U3870" s="153"/>
      <c r="V3870" s="114">
        <f>+P3870-Q3870+R3870+S3870+T3870+U3870</f>
        <v>1.41415625</v>
      </c>
      <c r="W3870" s="115">
        <f>(1.02/100)</f>
        <v>1.02E-2</v>
      </c>
      <c r="X3870" s="115">
        <v>4.8E-3</v>
      </c>
      <c r="Y3870" s="115">
        <v>0.17</v>
      </c>
      <c r="Z3870" s="115">
        <v>1.65E-2</v>
      </c>
      <c r="AA3870" s="115">
        <v>7.6E-2</v>
      </c>
      <c r="AB3870" s="115">
        <f>SUM(W3870:AA3870)</f>
        <v>0.2775</v>
      </c>
      <c r="AC3870" s="110">
        <v>12</v>
      </c>
      <c r="AD3870" s="116">
        <f>IF(AL3870="","",+AC3870*AL3870)</f>
        <v>43.23535031847135</v>
      </c>
      <c r="AE3870" s="117">
        <f>IF(AL3870="","",+AL3870*AB3870)</f>
        <v>0.99981747611465</v>
      </c>
      <c r="AF3870" s="116">
        <f>IF(AL3870="","",+AL3870-AE3870)</f>
        <v>2.603128383757962</v>
      </c>
      <c r="AG3870" s="117">
        <f>+V3870</f>
        <v>1.41415625</v>
      </c>
      <c r="AH3870" s="116">
        <f>IF(AF3870="","",+AF3870-AG3870)</f>
        <v>1.1889721337579622</v>
      </c>
      <c r="AI3870" s="116">
        <f>IF(AH3870="","",+AH3870*AC3870)</f>
        <v>14.267665605095546</v>
      </c>
      <c r="AJ3870" s="93">
        <v>14.27</v>
      </c>
      <c r="AK3870" s="118">
        <v>0.33</v>
      </c>
      <c r="AL3870" s="117">
        <f>IF(V3870=0,"",V3870/(1-AB3870-AK3870))</f>
        <v>3.6029458598726123</v>
      </c>
      <c r="AM3870" s="95">
        <v>0.33</v>
      </c>
      <c r="AN3870" s="117">
        <f>IF(V3870=0,"",V3870/(1-AB3870-AM3870))</f>
        <v>3.6029458598726123</v>
      </c>
      <c r="AO3870" s="96">
        <v>1.2</v>
      </c>
      <c r="AP3870" s="93">
        <f>IF(BD!AJ3870="","",BD!AJ3870*BD!AO3870)</f>
        <v>17.124</v>
      </c>
      <c r="AQ3870" s="115">
        <f>BD!AM3870/BD!AK3870-1</f>
        <v>0</v>
      </c>
      <c r="AR3870" s="91">
        <f>IF(BD!AN3870="","",IF(BD!AJ3870="","",BD!AN3870/BD!AJ3870-1))</f>
        <v>-0.7475160574721365</v>
      </c>
      <c r="AS3870" s="91" t="str">
        <f>IF(BD!AN3870="","",IF(BD!AN3870&lt;BD!AL3870,"ABAIXO DA META","DENTRO DA META"))</f>
        <v>DENTRO DA META</v>
      </c>
      <c r="AT3870" s="115" t="str">
        <f>IF(BD!AJ3870="","EM ANÁLISE",IF(BD!AP3870&gt;=BD!AN3870,"GO", "NO GO"))</f>
        <v>GO</v>
      </c>
      <c r="AU3870" s="121">
        <f>IF(AN3870="","",+BD!$AN3870-AJ3870)</f>
        <v>-10.667054140127387</v>
      </c>
      <c r="AV3870" s="98"/>
      <c r="AW3870" s="114">
        <f>BD!P3870*BD!AC3870</f>
        <v>23.01</v>
      </c>
      <c r="AX3870" s="114">
        <f>BD!V3870*BD!AC3870</f>
        <v>16.969875000000002</v>
      </c>
      <c r="AY3870" s="114">
        <f>IF(BD!AN3870="","",BD!AN3870*BD!AC3870)</f>
        <v>43.23535031847135</v>
      </c>
      <c r="AZ3870" s="75" t="s">
        <v>5272</v>
      </c>
      <c r="BA3870" s="75" t="s">
        <v>124</v>
      </c>
      <c r="BB3870" s="75">
        <v>1</v>
      </c>
      <c r="BC3870" s="75" t="s">
        <v>125</v>
      </c>
      <c r="BD3870" s="99" t="s">
        <v>5257</v>
      </c>
      <c r="BE3870" s="100" t="s">
        <v>4</v>
      </c>
      <c r="BF3870" s="100" t="s">
        <v>4</v>
      </c>
      <c r="BG3870" s="99" t="s">
        <v>5258</v>
      </c>
      <c r="BH3870" s="101"/>
      <c r="BI3870" s="101"/>
      <c r="BJ3870" s="101"/>
      <c r="BK3870" s="101"/>
      <c r="BL3870" s="101"/>
      <c r="BM3870" s="101"/>
      <c r="BN3870" s="101"/>
      <c r="BO3870" s="103"/>
      <c r="BP3870" s="99">
        <v>140.622</v>
      </c>
      <c r="BQ3870" s="99">
        <v>121</v>
      </c>
      <c r="BR3870" s="101"/>
      <c r="BS3870" s="99" t="s">
        <v>5260</v>
      </c>
      <c r="BT3870" s="99" t="s">
        <v>5261</v>
      </c>
      <c r="BU3870" s="99">
        <v>5102</v>
      </c>
      <c r="BV3870" s="99"/>
      <c r="BW3870" s="99"/>
      <c r="BX3870" s="99"/>
      <c r="BY3870" s="99"/>
      <c r="BZ3870" s="99"/>
      <c r="CA3870" s="99"/>
      <c r="CB3870" s="99"/>
      <c r="CC3870" s="99">
        <v>102</v>
      </c>
      <c r="CD3870" s="99">
        <v>8</v>
      </c>
      <c r="CE3870" s="99">
        <v>8</v>
      </c>
      <c r="CF3870" s="99"/>
      <c r="CG3870" s="37" t="e">
        <f>VLOOKUP(Table_1[[#This Row],[EAN]],'[1]Planilha1'!$E:$R,13,0)</f>
        <v>#N/A</v>
      </c>
    </row>
    <row r="3871" ht="15" hidden="1">
      <c r="A3871" s="7"/>
      <c r="B3871" s="107" t="s">
        <v>2735</v>
      </c>
      <c r="C3871" s="75">
        <v>223256</v>
      </c>
      <c r="D3871" s="75">
        <v>12174456</v>
      </c>
      <c r="E3871" s="108">
        <v>7891000155806</v>
      </c>
      <c r="F3871" s="86" t="s">
        <v>4405</v>
      </c>
      <c r="G3871" s="75" t="s">
        <v>21</v>
      </c>
      <c r="H3871" s="75">
        <v>470</v>
      </c>
      <c r="I3871" s="87" t="s">
        <v>3887</v>
      </c>
      <c r="J3871" s="75" t="s">
        <v>1260</v>
      </c>
      <c r="K3871" s="88" t="s">
        <v>84</v>
      </c>
      <c r="L3871" s="88">
        <v>6</v>
      </c>
      <c r="M3871" s="88">
        <v>0</v>
      </c>
      <c r="N3871" s="110" t="s">
        <v>85</v>
      </c>
      <c r="O3871" s="75" t="s">
        <v>122</v>
      </c>
      <c r="P3871" s="106">
        <v>8.23</v>
      </c>
      <c r="Q3871" s="114">
        <f>(17/100+7.6/100+1.65/100)*P3871</f>
        <v>2.160375</v>
      </c>
      <c r="R3871" s="153"/>
      <c r="S3871" s="153"/>
      <c r="T3871" s="153"/>
      <c r="U3871" s="153"/>
      <c r="V3871" s="114">
        <f>+P3871-Q3871+R3871+S3871+T3871+U3871</f>
        <v>6.069625</v>
      </c>
      <c r="W3871" s="115">
        <f>(1.02/100)</f>
        <v>1.02E-2</v>
      </c>
      <c r="X3871" s="115">
        <v>4.8E-3</v>
      </c>
      <c r="Y3871" s="115">
        <v>0.17</v>
      </c>
      <c r="Z3871" s="115">
        <v>1.65E-2</v>
      </c>
      <c r="AA3871" s="115">
        <v>7.6E-2</v>
      </c>
      <c r="AB3871" s="115">
        <f>SUM(W3871:AA3871)</f>
        <v>0.2775</v>
      </c>
      <c r="AC3871" s="110">
        <v>12</v>
      </c>
      <c r="AD3871" s="116">
        <f>IF(AL3871="","",+AC3871*AL3871)</f>
        <v>185.5681528662421</v>
      </c>
      <c r="AE3871" s="117">
        <f>IF(AL3871="","",+AL3871*AB3871)</f>
        <v>4.291263535031849</v>
      </c>
      <c r="AF3871" s="116">
        <f>IF(AL3871="","",+AL3871-AE3871)</f>
        <v>11.17274920382166</v>
      </c>
      <c r="AG3871" s="117">
        <f>+V3871</f>
        <v>6.069625</v>
      </c>
      <c r="AH3871" s="116">
        <f>IF(AF3871="","",+AF3871-AG3871)</f>
        <v>5.103124203821659</v>
      </c>
      <c r="AI3871" s="116">
        <f>IF(AH3871="","",+AH3871*AC3871)</f>
        <v>61.23749044585991</v>
      </c>
      <c r="AJ3871" s="93">
        <v>14.27</v>
      </c>
      <c r="AK3871" s="118">
        <v>0.33</v>
      </c>
      <c r="AL3871" s="117">
        <f>IF(V3871=0,"",V3871/(1-AB3871-AK3871))</f>
        <v>15.464012738853508</v>
      </c>
      <c r="AM3871" s="95">
        <v>0.33</v>
      </c>
      <c r="AN3871" s="117">
        <f>IF(V3871=0,"",V3871/(1-AB3871-AM3871))</f>
        <v>15.464012738853508</v>
      </c>
      <c r="AO3871" s="96">
        <v>1.2</v>
      </c>
      <c r="AP3871" s="93">
        <f>IF(BD!AJ3871="","",BD!AJ3871*BD!AO3871)</f>
        <v>17.124</v>
      </c>
      <c r="AQ3871" s="115">
        <f>BD!AM3871/BD!AK3871-1</f>
        <v>0</v>
      </c>
      <c r="AR3871" s="91">
        <f>IF(BD!AN3871="","",IF(BD!AJ3871="","",BD!AN3871/BD!AJ3871-1))</f>
        <v>8.367293194488501E-2</v>
      </c>
      <c r="AS3871" s="91" t="str">
        <f>IF(BD!AN3871="","",IF(BD!AN3871&lt;BD!AL3871,"ABAIXO DA META","DENTRO DA META"))</f>
        <v>DENTRO DA META</v>
      </c>
      <c r="AT3871" s="115" t="str">
        <f>IF(BD!AJ3871="","EM ANÁLISE",IF(BD!AP3871&gt;=BD!AN3871,"GO", "NO GO"))</f>
        <v>GO</v>
      </c>
      <c r="AU3871" s="121">
        <f>IF(AN3871="","",+BD!$AN3871-AJ3871)</f>
        <v>1.194012738853509</v>
      </c>
      <c r="AV3871" s="98"/>
      <c r="AW3871" s="114">
        <f>BD!P3871*BD!AC3871</f>
        <v>98.76</v>
      </c>
      <c r="AX3871" s="114">
        <f>BD!V3871*BD!AC3871</f>
        <v>72.8355</v>
      </c>
      <c r="AY3871" s="114">
        <f>IF(BD!AN3871="","",BD!AN3871*BD!AC3871)</f>
        <v>185.5681528662421</v>
      </c>
      <c r="AZ3871" s="75" t="s">
        <v>5272</v>
      </c>
      <c r="BA3871" s="75" t="s">
        <v>124</v>
      </c>
      <c r="BB3871" s="75">
        <v>1</v>
      </c>
      <c r="BC3871" s="75" t="s">
        <v>125</v>
      </c>
      <c r="BD3871" s="99" t="s">
        <v>5257</v>
      </c>
      <c r="BE3871" s="100" t="s">
        <v>4</v>
      </c>
      <c r="BF3871" s="100" t="s">
        <v>4</v>
      </c>
      <c r="BG3871" s="99" t="s">
        <v>5258</v>
      </c>
      <c r="BH3871" s="101"/>
      <c r="BI3871" s="101"/>
      <c r="BJ3871" s="101"/>
      <c r="BK3871" s="101"/>
      <c r="BL3871" s="101"/>
      <c r="BM3871" s="101"/>
      <c r="BN3871" s="101"/>
      <c r="BO3871" s="103"/>
      <c r="BP3871" s="99">
        <v>140.622</v>
      </c>
      <c r="BQ3871" s="99">
        <v>121</v>
      </c>
      <c r="BR3871" s="101"/>
      <c r="BS3871" s="99" t="s">
        <v>5260</v>
      </c>
      <c r="BT3871" s="99" t="s">
        <v>5261</v>
      </c>
      <c r="BU3871" s="99">
        <v>5102</v>
      </c>
      <c r="BV3871" s="99"/>
      <c r="BW3871" s="99"/>
      <c r="BX3871" s="99"/>
      <c r="BY3871" s="99"/>
      <c r="BZ3871" s="99"/>
      <c r="CA3871" s="99"/>
      <c r="CB3871" s="99"/>
      <c r="CC3871" s="99">
        <v>102</v>
      </c>
      <c r="CD3871" s="99">
        <v>8</v>
      </c>
      <c r="CE3871" s="99">
        <v>8</v>
      </c>
      <c r="CF3871" s="99"/>
      <c r="CG3871" s="37" t="e">
        <f>VLOOKUP(Table_1[[#This Row],[EAN]],'[1]Planilha1'!$E:$R,13,0)</f>
        <v>#N/A</v>
      </c>
    </row>
    <row r="3872" ht="15" hidden="1">
      <c r="A3872" s="7"/>
      <c r="B3872" s="107" t="s">
        <v>2735</v>
      </c>
      <c r="C3872" s="75">
        <v>223257</v>
      </c>
      <c r="D3872" s="75">
        <v>12174458</v>
      </c>
      <c r="E3872" s="108">
        <v>7891000156209</v>
      </c>
      <c r="F3872" s="86" t="s">
        <v>4406</v>
      </c>
      <c r="G3872" s="75" t="s">
        <v>21</v>
      </c>
      <c r="H3872" s="75">
        <v>470</v>
      </c>
      <c r="I3872" s="87" t="s">
        <v>3887</v>
      </c>
      <c r="J3872" s="75" t="s">
        <v>1260</v>
      </c>
      <c r="K3872" s="88" t="s">
        <v>84</v>
      </c>
      <c r="L3872" s="88">
        <v>6</v>
      </c>
      <c r="M3872" s="88">
        <v>0</v>
      </c>
      <c r="N3872" s="110" t="s">
        <v>85</v>
      </c>
      <c r="O3872" s="75" t="s">
        <v>122</v>
      </c>
      <c r="P3872" s="106">
        <v>8.23</v>
      </c>
      <c r="Q3872" s="114">
        <f>(17/100+7.6/100+1.65/100)*P3872</f>
        <v>2.160375</v>
      </c>
      <c r="R3872" s="153"/>
      <c r="S3872" s="153"/>
      <c r="T3872" s="153"/>
      <c r="U3872" s="153"/>
      <c r="V3872" s="114">
        <f>+P3872-Q3872+R3872+S3872+T3872+U3872</f>
        <v>6.069625</v>
      </c>
      <c r="W3872" s="115">
        <f>(1.02/100)</f>
        <v>1.02E-2</v>
      </c>
      <c r="X3872" s="115">
        <v>4.8E-3</v>
      </c>
      <c r="Y3872" s="115">
        <v>0.17</v>
      </c>
      <c r="Z3872" s="115">
        <v>1.65E-2</v>
      </c>
      <c r="AA3872" s="115">
        <v>7.6E-2</v>
      </c>
      <c r="AB3872" s="115">
        <f>SUM(W3872:AA3872)</f>
        <v>0.2775</v>
      </c>
      <c r="AC3872" s="110">
        <v>12</v>
      </c>
      <c r="AD3872" s="116">
        <f>IF(AL3872="","",+AC3872*AL3872)</f>
        <v>185.5681528662421</v>
      </c>
      <c r="AE3872" s="117">
        <f>IF(AL3872="","",+AL3872*AB3872)</f>
        <v>4.291263535031849</v>
      </c>
      <c r="AF3872" s="116">
        <f>IF(AL3872="","",+AL3872-AE3872)</f>
        <v>11.17274920382166</v>
      </c>
      <c r="AG3872" s="117">
        <f>+V3872</f>
        <v>6.069625</v>
      </c>
      <c r="AH3872" s="116">
        <f>IF(AF3872="","",+AF3872-AG3872)</f>
        <v>5.103124203821659</v>
      </c>
      <c r="AI3872" s="116">
        <f>IF(AH3872="","",+AH3872*AC3872)</f>
        <v>61.23749044585991</v>
      </c>
      <c r="AJ3872" s="93">
        <v>14.27</v>
      </c>
      <c r="AK3872" s="118">
        <v>0.33</v>
      </c>
      <c r="AL3872" s="117">
        <f>IF(V3872=0,"",V3872/(1-AB3872-AK3872))</f>
        <v>15.464012738853508</v>
      </c>
      <c r="AM3872" s="95">
        <v>0.33</v>
      </c>
      <c r="AN3872" s="117">
        <f>IF(V3872=0,"",V3872/(1-AB3872-AM3872))</f>
        <v>15.464012738853508</v>
      </c>
      <c r="AO3872" s="96">
        <v>1.2</v>
      </c>
      <c r="AP3872" s="93">
        <f>IF(BD!AJ3872="","",BD!AJ3872*BD!AO3872)</f>
        <v>17.124</v>
      </c>
      <c r="AQ3872" s="115">
        <f>BD!AM3872/BD!AK3872-1</f>
        <v>0</v>
      </c>
      <c r="AR3872" s="91">
        <f>IF(BD!AN3872="","",IF(BD!AJ3872="","",BD!AN3872/BD!AJ3872-1))</f>
        <v>8.367293194488501E-2</v>
      </c>
      <c r="AS3872" s="91" t="str">
        <f>IF(BD!AN3872="","",IF(BD!AN3872&lt;BD!AL3872,"ABAIXO DA META","DENTRO DA META"))</f>
        <v>DENTRO DA META</v>
      </c>
      <c r="AT3872" s="115" t="str">
        <f>IF(BD!AJ3872="","EM ANÁLISE",IF(BD!AP3872&gt;=BD!AN3872,"GO", "NO GO"))</f>
        <v>GO</v>
      </c>
      <c r="AU3872" s="121">
        <f>IF(AN3872="","",+BD!$AN3872-AJ3872)</f>
        <v>1.194012738853509</v>
      </c>
      <c r="AV3872" s="98"/>
      <c r="AW3872" s="114">
        <f>BD!P3872*BD!AC3872</f>
        <v>98.76</v>
      </c>
      <c r="AX3872" s="114">
        <f>BD!V3872*BD!AC3872</f>
        <v>72.8355</v>
      </c>
      <c r="AY3872" s="114">
        <f>IF(BD!AN3872="","",BD!AN3872*BD!AC3872)</f>
        <v>185.5681528662421</v>
      </c>
      <c r="AZ3872" s="75" t="s">
        <v>5272</v>
      </c>
      <c r="BA3872" s="75" t="s">
        <v>124</v>
      </c>
      <c r="BB3872" s="75">
        <v>1</v>
      </c>
      <c r="BC3872" s="75" t="s">
        <v>125</v>
      </c>
      <c r="BD3872" s="99" t="s">
        <v>5257</v>
      </c>
      <c r="BE3872" s="100" t="s">
        <v>4</v>
      </c>
      <c r="BF3872" s="100" t="s">
        <v>4</v>
      </c>
      <c r="BG3872" s="99" t="s">
        <v>5258</v>
      </c>
      <c r="BH3872" s="101"/>
      <c r="BI3872" s="101"/>
      <c r="BJ3872" s="101"/>
      <c r="BK3872" s="101"/>
      <c r="BL3872" s="101"/>
      <c r="BM3872" s="101"/>
      <c r="BN3872" s="101"/>
      <c r="BO3872" s="103"/>
      <c r="BP3872" s="99">
        <v>140.622</v>
      </c>
      <c r="BQ3872" s="99">
        <v>121</v>
      </c>
      <c r="BR3872" s="101"/>
      <c r="BS3872" s="99" t="s">
        <v>5260</v>
      </c>
      <c r="BT3872" s="99" t="s">
        <v>5261</v>
      </c>
      <c r="BU3872" s="99">
        <v>5102</v>
      </c>
      <c r="BV3872" s="99"/>
      <c r="BW3872" s="99"/>
      <c r="BX3872" s="99"/>
      <c r="BY3872" s="99"/>
      <c r="BZ3872" s="99"/>
      <c r="CA3872" s="99"/>
      <c r="CB3872" s="99"/>
      <c r="CC3872" s="99">
        <v>102</v>
      </c>
      <c r="CD3872" s="99">
        <v>8</v>
      </c>
      <c r="CE3872" s="99">
        <v>8</v>
      </c>
      <c r="CF3872" s="99"/>
      <c r="CG3872" s="37" t="e">
        <f>VLOOKUP(Table_1[[#This Row],[EAN]],'[1]Planilha1'!$E:$R,13,0)</f>
        <v>#N/A</v>
      </c>
    </row>
    <row r="3873" ht="15" hidden="1">
      <c r="A3873" s="7"/>
      <c r="B3873" s="107" t="s">
        <v>2735</v>
      </c>
      <c r="C3873" s="75">
        <v>223258</v>
      </c>
      <c r="D3873" s="75">
        <v>12326860</v>
      </c>
      <c r="E3873" s="108">
        <v>7891000241776</v>
      </c>
      <c r="F3873" s="86" t="s">
        <v>4407</v>
      </c>
      <c r="G3873" s="75" t="s">
        <v>21</v>
      </c>
      <c r="H3873" s="75">
        <v>470</v>
      </c>
      <c r="I3873" s="87" t="s">
        <v>3887</v>
      </c>
      <c r="J3873" s="75" t="s">
        <v>3913</v>
      </c>
      <c r="K3873" s="88" t="s">
        <v>84</v>
      </c>
      <c r="L3873" s="88">
        <v>48</v>
      </c>
      <c r="M3873" s="88">
        <v>0</v>
      </c>
      <c r="N3873" s="110" t="s">
        <v>85</v>
      </c>
      <c r="O3873" s="75" t="s">
        <v>122</v>
      </c>
      <c r="P3873" s="106">
        <v>7.095833333333334</v>
      </c>
      <c r="Q3873" s="114">
        <f>(17/100+7.6/100+1.65/100)*P3873</f>
        <v>1.8626562500000003</v>
      </c>
      <c r="R3873" s="153"/>
      <c r="S3873" s="153"/>
      <c r="T3873" s="153"/>
      <c r="U3873" s="153"/>
      <c r="V3873" s="114">
        <f>+P3873-Q3873+R3873+S3873+T3873+U3873</f>
        <v>5.2331770833333335</v>
      </c>
      <c r="W3873" s="115">
        <f>(1.02/100)</f>
        <v>1.02E-2</v>
      </c>
      <c r="X3873" s="115">
        <v>4.8E-3</v>
      </c>
      <c r="Y3873" s="115">
        <v>0.17</v>
      </c>
      <c r="Z3873" s="115">
        <v>1.65E-2</v>
      </c>
      <c r="AA3873" s="115">
        <v>7.6E-2</v>
      </c>
      <c r="AB3873" s="115">
        <f>SUM(W3873:AA3873)</f>
        <v>0.2775</v>
      </c>
      <c r="AC3873" s="110">
        <v>12</v>
      </c>
      <c r="AD3873" s="116">
        <f>IF(AL3873="","",+AC3873*AL3873)</f>
        <v>159.99522292993635</v>
      </c>
      <c r="AE3873" s="117">
        <f>IF(AL3873="","",+AL3873*AB3873)</f>
        <v>3.6998895302547785</v>
      </c>
      <c r="AF3873" s="116">
        <f>IF(AL3873="","",+AL3873-AE3873)</f>
        <v>9.633045713906583</v>
      </c>
      <c r="AG3873" s="117">
        <f>+V3873</f>
        <v>5.2331770833333335</v>
      </c>
      <c r="AH3873" s="116">
        <f>IF(AF3873="","",+AF3873-AG3873)</f>
        <v>4.399868630573249</v>
      </c>
      <c r="AI3873" s="116">
        <f>IF(AH3873="","",+AH3873*AC3873)</f>
        <v>52.798423566878995</v>
      </c>
      <c r="AJ3873" s="93">
        <v>10.19</v>
      </c>
      <c r="AK3873" s="118">
        <v>0.33</v>
      </c>
      <c r="AL3873" s="117">
        <f>IF(V3873=0,"",V3873/(1-AB3873-AK3873))</f>
        <v>13.332935244161362</v>
      </c>
      <c r="AM3873" s="95">
        <v>0.33</v>
      </c>
      <c r="AN3873" s="117">
        <f>IF(V3873=0,"",V3873/(1-AB3873-AM3873))</f>
        <v>13.332935244161362</v>
      </c>
      <c r="AO3873" s="96">
        <v>1.2</v>
      </c>
      <c r="AP3873" s="93">
        <f>IF(BD!AJ3873="","",BD!AJ3873*BD!AO3873)</f>
        <v>12.228</v>
      </c>
      <c r="AQ3873" s="115">
        <f>BD!AM3873/BD!AK3873-1</f>
        <v>0</v>
      </c>
      <c r="AR3873" s="91">
        <f>IF(BD!AN3873="","",IF(BD!AJ3873="","",BD!AN3873/BD!AJ3873-1))</f>
        <v>0.308433291870595</v>
      </c>
      <c r="AS3873" s="91" t="str">
        <f>IF(BD!AN3873="","",IF(BD!AN3873&lt;BD!AL3873,"ABAIXO DA META","DENTRO DA META"))</f>
        <v>DENTRO DA META</v>
      </c>
      <c r="AT3873" s="115" t="str">
        <f>IF(BD!AJ3873="","EM ANÁLISE",IF(BD!AP3873&gt;=BD!AN3873,"GO", "NO GO"))</f>
        <v>NO GO</v>
      </c>
      <c r="AU3873" s="121">
        <f>IF(AN3873="","",+BD!$AN3873-AJ3873)</f>
        <v>3.1429352441613627</v>
      </c>
      <c r="AV3873" s="98"/>
      <c r="AW3873" s="114">
        <f>BD!P3873*BD!AC3873</f>
        <v>85.15</v>
      </c>
      <c r="AX3873" s="114">
        <f>BD!V3873*BD!AC3873</f>
        <v>62.798125</v>
      </c>
      <c r="AY3873" s="114">
        <f>IF(BD!AN3873="","",BD!AN3873*BD!AC3873)</f>
        <v>159.99522292993635</v>
      </c>
      <c r="AZ3873" s="75" t="s">
        <v>5272</v>
      </c>
      <c r="BA3873" s="75" t="s">
        <v>124</v>
      </c>
      <c r="BB3873" s="75">
        <v>1</v>
      </c>
      <c r="BC3873" s="75" t="s">
        <v>125</v>
      </c>
      <c r="BD3873" s="99" t="s">
        <v>5257</v>
      </c>
      <c r="BE3873" s="100" t="s">
        <v>4</v>
      </c>
      <c r="BF3873" s="100" t="s">
        <v>4</v>
      </c>
      <c r="BG3873" s="99" t="s">
        <v>5258</v>
      </c>
      <c r="BH3873" s="101"/>
      <c r="BI3873" s="101"/>
      <c r="BJ3873" s="101"/>
      <c r="BK3873" s="101"/>
      <c r="BL3873" s="101"/>
      <c r="BM3873" s="101"/>
      <c r="BN3873" s="101"/>
      <c r="BO3873" s="103"/>
      <c r="BP3873" s="99">
        <v>140.622</v>
      </c>
      <c r="BQ3873" s="99">
        <v>121</v>
      </c>
      <c r="BR3873" s="101"/>
      <c r="BS3873" s="99" t="s">
        <v>5260</v>
      </c>
      <c r="BT3873" s="99" t="s">
        <v>5261</v>
      </c>
      <c r="BU3873" s="99">
        <v>5102</v>
      </c>
      <c r="BV3873" s="99"/>
      <c r="BW3873" s="99"/>
      <c r="BX3873" s="99"/>
      <c r="BY3873" s="99"/>
      <c r="BZ3873" s="99"/>
      <c r="CA3873" s="99"/>
      <c r="CB3873" s="99"/>
      <c r="CC3873" s="99">
        <v>102</v>
      </c>
      <c r="CD3873" s="99">
        <v>8</v>
      </c>
      <c r="CE3873" s="99">
        <v>8</v>
      </c>
      <c r="CF3873" s="99"/>
      <c r="CG3873" s="37" t="e">
        <f>VLOOKUP(Table_1[[#This Row],[EAN]],'[1]Planilha1'!$E:$R,13,0)</f>
        <v>#N/A</v>
      </c>
    </row>
    <row r="3874" ht="15" hidden="1">
      <c r="A3874" s="7"/>
      <c r="B3874" s="107" t="s">
        <v>2735</v>
      </c>
      <c r="C3874" s="75">
        <v>223259</v>
      </c>
      <c r="D3874" s="75">
        <v>411541</v>
      </c>
      <c r="E3874" s="108">
        <v>7891000154106</v>
      </c>
      <c r="F3874" s="86" t="s">
        <v>4408</v>
      </c>
      <c r="G3874" s="75" t="s">
        <v>21</v>
      </c>
      <c r="H3874" s="75">
        <v>470</v>
      </c>
      <c r="I3874" s="87" t="s">
        <v>3887</v>
      </c>
      <c r="J3874" s="75" t="s">
        <v>3288</v>
      </c>
      <c r="K3874" s="88" t="s">
        <v>84</v>
      </c>
      <c r="L3874" s="88">
        <v>48</v>
      </c>
      <c r="M3874" s="88">
        <v>0</v>
      </c>
      <c r="N3874" s="110" t="s">
        <v>85</v>
      </c>
      <c r="O3874" s="75" t="s">
        <v>122</v>
      </c>
      <c r="P3874" s="106">
        <v>6.325833333333333</v>
      </c>
      <c r="Q3874" s="114">
        <f>(17/100+7.6/100+1.65/100)*P3874</f>
        <v>1.66053125</v>
      </c>
      <c r="R3874" s="153"/>
      <c r="S3874" s="153"/>
      <c r="T3874" s="153"/>
      <c r="U3874" s="153"/>
      <c r="V3874" s="114">
        <f>+P3874-Q3874+R3874+S3874+T3874+U3874</f>
        <v>4.665302083333333</v>
      </c>
      <c r="W3874" s="115">
        <f>(1.02/100)</f>
        <v>1.02E-2</v>
      </c>
      <c r="X3874" s="115">
        <v>4.8E-3</v>
      </c>
      <c r="Y3874" s="115">
        <v>0.17</v>
      </c>
      <c r="Z3874" s="115">
        <v>1.65E-2</v>
      </c>
      <c r="AA3874" s="115">
        <v>7.6E-2</v>
      </c>
      <c r="AB3874" s="115">
        <f>SUM(W3874:AA3874)</f>
        <v>0.2775</v>
      </c>
      <c r="AC3874" s="110">
        <v>12</v>
      </c>
      <c r="AD3874" s="116">
        <f>IF(AL3874="","",+AC3874*AL3874)</f>
        <v>142.63343949044588</v>
      </c>
      <c r="AE3874" s="117">
        <f>IF(AL3874="","",+AL3874*AB3874)</f>
        <v>3.298398288216561</v>
      </c>
      <c r="AF3874" s="116">
        <f>IF(AL3874="","",+AL3874-AE3874)</f>
        <v>8.587721669320596</v>
      </c>
      <c r="AG3874" s="117">
        <f>+V3874</f>
        <v>4.665302083333333</v>
      </c>
      <c r="AH3874" s="116">
        <f>IF(AF3874="","",+AF3874-AG3874)</f>
        <v>3.922419585987263</v>
      </c>
      <c r="AI3874" s="116">
        <f>IF(AH3874="","",+AH3874*AC3874)</f>
        <v>47.06903503184715</v>
      </c>
      <c r="AJ3874" s="93">
        <v>11.21</v>
      </c>
      <c r="AK3874" s="118">
        <v>0.33</v>
      </c>
      <c r="AL3874" s="117">
        <f>IF(V3874=0,"",V3874/(1-AB3874-AK3874))</f>
        <v>11.886119957537156</v>
      </c>
      <c r="AM3874" s="95">
        <v>0.33</v>
      </c>
      <c r="AN3874" s="117">
        <f>IF(V3874=0,"",V3874/(1-AB3874-AM3874))</f>
        <v>11.886119957537156</v>
      </c>
      <c r="AO3874" s="96">
        <v>1.2</v>
      </c>
      <c r="AP3874" s="93">
        <f>IF(BD!AJ3874="","",BD!AJ3874*BD!AO3874)</f>
        <v>13.452</v>
      </c>
      <c r="AQ3874" s="115">
        <f>BD!AM3874/BD!AK3874-1</f>
        <v>0</v>
      </c>
      <c r="AR3874" s="91">
        <f>IF(BD!AN3874="","",IF(BD!AJ3874="","",BD!AN3874/BD!AJ3874-1))</f>
        <v>6.031400156442057E-2</v>
      </c>
      <c r="AS3874" s="91" t="str">
        <f>IF(BD!AN3874="","",IF(BD!AN3874&lt;BD!AL3874,"ABAIXO DA META","DENTRO DA META"))</f>
        <v>DENTRO DA META</v>
      </c>
      <c r="AT3874" s="115" t="str">
        <f>IF(BD!AJ3874="","EM ANÁLISE",IF(BD!AP3874&gt;=BD!AN3874,"GO", "NO GO"))</f>
        <v>GO</v>
      </c>
      <c r="AU3874" s="121">
        <f>IF(AN3874="","",+BD!$AN3874-AJ3874)</f>
        <v>0.6761199575371553</v>
      </c>
      <c r="AV3874" s="98"/>
      <c r="AW3874" s="114">
        <f>BD!P3874*BD!AC3874</f>
        <v>75.91</v>
      </c>
      <c r="AX3874" s="114">
        <f>BD!V3874*BD!AC3874</f>
        <v>55.98362499999999</v>
      </c>
      <c r="AY3874" s="114">
        <f>IF(BD!AN3874="","",BD!AN3874*BD!AC3874)</f>
        <v>142.63343949044588</v>
      </c>
      <c r="AZ3874" s="75" t="s">
        <v>5272</v>
      </c>
      <c r="BA3874" s="75" t="s">
        <v>124</v>
      </c>
      <c r="BB3874" s="75">
        <v>1</v>
      </c>
      <c r="BC3874" s="75" t="s">
        <v>125</v>
      </c>
      <c r="BD3874" s="99" t="s">
        <v>5257</v>
      </c>
      <c r="BE3874" s="100" t="s">
        <v>4</v>
      </c>
      <c r="BF3874" s="100" t="s">
        <v>4</v>
      </c>
      <c r="BG3874" s="99" t="s">
        <v>5258</v>
      </c>
      <c r="BH3874" s="101"/>
      <c r="BI3874" s="101"/>
      <c r="BJ3874" s="101"/>
      <c r="BK3874" s="101"/>
      <c r="BL3874" s="101"/>
      <c r="BM3874" s="101"/>
      <c r="BN3874" s="101"/>
      <c r="BO3874" s="103"/>
      <c r="BP3874" s="99">
        <v>140.622</v>
      </c>
      <c r="BQ3874" s="99">
        <v>121</v>
      </c>
      <c r="BR3874" s="101"/>
      <c r="BS3874" s="99" t="s">
        <v>5260</v>
      </c>
      <c r="BT3874" s="99" t="s">
        <v>5261</v>
      </c>
      <c r="BU3874" s="99">
        <v>5102</v>
      </c>
      <c r="BV3874" s="99"/>
      <c r="BW3874" s="99"/>
      <c r="BX3874" s="99"/>
      <c r="BY3874" s="99"/>
      <c r="BZ3874" s="99"/>
      <c r="CA3874" s="99"/>
      <c r="CB3874" s="99"/>
      <c r="CC3874" s="99">
        <v>102</v>
      </c>
      <c r="CD3874" s="99">
        <v>8</v>
      </c>
      <c r="CE3874" s="99">
        <v>8</v>
      </c>
      <c r="CF3874" s="99"/>
      <c r="CG3874" s="37" t="e">
        <f>VLOOKUP(Table_1[[#This Row],[EAN]],'[1]Planilha1'!$E:$R,13,0)</f>
        <v>#N/A</v>
      </c>
    </row>
    <row r="3875" ht="15" hidden="1">
      <c r="A3875" s="7"/>
      <c r="B3875" s="107" t="s">
        <v>2735</v>
      </c>
      <c r="C3875" s="75">
        <v>223260</v>
      </c>
      <c r="D3875" s="75"/>
      <c r="E3875" s="108">
        <v>7891000286104</v>
      </c>
      <c r="F3875" s="86" t="s">
        <v>4409</v>
      </c>
      <c r="G3875" s="75" t="s">
        <v>21</v>
      </c>
      <c r="H3875" s="75">
        <v>470</v>
      </c>
      <c r="I3875" s="87" t="s">
        <v>3887</v>
      </c>
      <c r="J3875" s="75" t="s">
        <v>3288</v>
      </c>
      <c r="K3875" s="88" t="s">
        <v>84</v>
      </c>
      <c r="L3875" s="88">
        <v>48</v>
      </c>
      <c r="M3875" s="88">
        <v>0</v>
      </c>
      <c r="N3875" s="110" t="s">
        <v>85</v>
      </c>
      <c r="O3875" s="75"/>
      <c r="P3875" s="106"/>
      <c r="Q3875" s="114">
        <f>(17/100+7.6/100+1.65/100)*P3875</f>
        <v>0</v>
      </c>
      <c r="R3875" s="153"/>
      <c r="S3875" s="153"/>
      <c r="T3875" s="153"/>
      <c r="U3875" s="153"/>
      <c r="V3875" s="114">
        <f>+P3875-Q3875+R3875+S3875+T3875+U3875</f>
        <v>0</v>
      </c>
      <c r="W3875" s="115">
        <f>(1.02/100)</f>
        <v>1.02E-2</v>
      </c>
      <c r="X3875" s="115">
        <v>4.8E-3</v>
      </c>
      <c r="Y3875" s="115">
        <v>0.17</v>
      </c>
      <c r="Z3875" s="115">
        <v>1.65E-2</v>
      </c>
      <c r="AA3875" s="115">
        <v>7.6E-2</v>
      </c>
      <c r="AB3875" s="115">
        <f>SUM(W3875:AA3875)</f>
        <v>0.2775</v>
      </c>
      <c r="AC3875" s="110">
        <v>12</v>
      </c>
      <c r="AD3875" s="116">
        <f>IF(AL3875="","",+AC3875*AL3875)</f>
      </c>
      <c r="AE3875" s="117">
        <f>IF(AL3875="","",+AL3875*AB3875)</f>
      </c>
      <c r="AF3875" s="116">
        <f>IF(AL3875="","",+AL3875-AE3875)</f>
      </c>
      <c r="AG3875" s="117">
        <f>+V3875</f>
        <v>0</v>
      </c>
      <c r="AH3875" s="116">
        <f>IF(AF3875="","",+AF3875-AG3875)</f>
      </c>
      <c r="AI3875" s="116">
        <f>IF(AH3875="","",+AH3875*AC3875)</f>
      </c>
      <c r="AJ3875" s="93"/>
      <c r="AK3875" s="118">
        <v>0.33</v>
      </c>
      <c r="AL3875" s="117">
        <f>IF(V3875=0,"",V3875/(1-AB3875-AK3875))</f>
      </c>
      <c r="AM3875" s="95">
        <v>0.33</v>
      </c>
      <c r="AN3875" s="117">
        <f>IF(V3875=0,"",V3875/(1-AB3875-AM3875))</f>
      </c>
      <c r="AO3875" s="96">
        <v>1.2</v>
      </c>
      <c r="AP3875" s="93">
        <f>IF(BD!AJ3875="","",BD!AJ3875*BD!AO3875)</f>
      </c>
      <c r="AQ3875" s="115">
        <f>BD!AM3875/BD!AK3875-1</f>
        <v>0</v>
      </c>
      <c r="AR3875" s="91">
        <f>IF(BD!AN3875="","",IF(BD!AJ3875="","",BD!AN3875/BD!AJ3875-1))</f>
      </c>
      <c r="AS3875" s="91">
        <f>IF(BD!AN3875="","",IF(BD!AN3875&lt;BD!AL3875,"ABAIXO DA META","DENTRO DA META"))</f>
      </c>
      <c r="AT3875" s="115" t="str">
        <f>IF(BD!AJ3875="","EM ANÁLISE",IF(BD!AP3875&gt;=BD!AN3875,"GO", "NO GO"))</f>
        <v>EM ANÁLISE</v>
      </c>
      <c r="AU3875" s="121">
        <f>IF(AN3875="","",+BD!$AN3875-AJ3875)</f>
      </c>
      <c r="AV3875" s="98"/>
      <c r="AW3875" s="114">
        <f>BD!P3875*BD!AC3875</f>
        <v>0</v>
      </c>
      <c r="AX3875" s="114">
        <f>BD!V3875*BD!AC3875</f>
        <v>0</v>
      </c>
      <c r="AY3875" s="114">
        <f>IF(BD!AN3875="","",BD!AN3875*BD!AC3875)</f>
      </c>
      <c r="AZ3875" s="75" t="s">
        <v>123</v>
      </c>
      <c r="BA3875" s="75" t="s">
        <v>124</v>
      </c>
      <c r="BB3875" s="75">
        <v>1</v>
      </c>
      <c r="BC3875" s="75" t="s">
        <v>125</v>
      </c>
      <c r="BD3875" s="104"/>
      <c r="BE3875" s="104"/>
      <c r="BF3875" s="101"/>
      <c r="BG3875" s="101"/>
      <c r="BH3875" s="101"/>
      <c r="BI3875" s="101"/>
      <c r="BJ3875" s="101"/>
      <c r="BK3875" s="101"/>
      <c r="BL3875" s="101"/>
      <c r="BM3875" s="101"/>
      <c r="BN3875" s="101"/>
      <c r="BO3875" s="103"/>
      <c r="BP3875" s="101"/>
      <c r="BQ3875" s="101"/>
      <c r="BR3875" s="101"/>
      <c r="BS3875" s="101"/>
      <c r="BT3875" s="101"/>
      <c r="BU3875" s="101"/>
      <c r="BV3875" s="101"/>
      <c r="BW3875" s="101"/>
      <c r="BX3875" s="101"/>
      <c r="BY3875" s="101"/>
      <c r="BZ3875" s="101"/>
      <c r="CA3875" s="101"/>
      <c r="CB3875" s="101"/>
      <c r="CC3875" s="101"/>
      <c r="CD3875" s="101"/>
      <c r="CE3875" s="101"/>
      <c r="CF3875" s="101"/>
      <c r="CG3875" s="37" t="e">
        <f>VLOOKUP(Table_1[[#This Row],[EAN]],'[1]Planilha1'!$E:$R,13,0)</f>
        <v>#N/A</v>
      </c>
    </row>
    <row r="3876" ht="15" hidden="1">
      <c r="A3876" s="7"/>
      <c r="B3876" s="107" t="s">
        <v>2735</v>
      </c>
      <c r="C3876" s="75">
        <v>223261</v>
      </c>
      <c r="D3876" s="75">
        <v>12439770</v>
      </c>
      <c r="E3876" s="108">
        <v>7891000107041</v>
      </c>
      <c r="F3876" s="86" t="s">
        <v>4410</v>
      </c>
      <c r="G3876" s="75" t="s">
        <v>21</v>
      </c>
      <c r="H3876" s="75">
        <v>470</v>
      </c>
      <c r="I3876" s="87" t="s">
        <v>3887</v>
      </c>
      <c r="J3876" s="75" t="s">
        <v>3913</v>
      </c>
      <c r="K3876" s="88" t="s">
        <v>84</v>
      </c>
      <c r="L3876" s="88">
        <v>27</v>
      </c>
      <c r="M3876" s="88">
        <v>0</v>
      </c>
      <c r="N3876" s="110" t="s">
        <v>85</v>
      </c>
      <c r="O3876" s="75" t="s">
        <v>122</v>
      </c>
      <c r="P3876" s="106">
        <v>7.095925925925926</v>
      </c>
      <c r="Q3876" s="114">
        <f>(17/100+7.6/100+1.65/100)*P3876</f>
        <v>1.8626805555555557</v>
      </c>
      <c r="R3876" s="153"/>
      <c r="S3876" s="153"/>
      <c r="T3876" s="153"/>
      <c r="U3876" s="153"/>
      <c r="V3876" s="114">
        <f>+P3876-Q3876+R3876+S3876+T3876+U3876</f>
        <v>5.233245370370371</v>
      </c>
      <c r="W3876" s="115">
        <f>(1.02/100)</f>
        <v>1.02E-2</v>
      </c>
      <c r="X3876" s="115">
        <v>4.8E-3</v>
      </c>
      <c r="Y3876" s="115">
        <v>0.17</v>
      </c>
      <c r="Z3876" s="115">
        <v>1.65E-2</v>
      </c>
      <c r="AA3876" s="115">
        <v>7.6E-2</v>
      </c>
      <c r="AB3876" s="115">
        <f>SUM(W3876:AA3876)</f>
        <v>0.2775</v>
      </c>
      <c r="AC3876" s="110">
        <v>12</v>
      </c>
      <c r="AD3876" s="116">
        <f>IF(AL3876="","",+AC3876*AL3876)</f>
        <v>159.9973106864827</v>
      </c>
      <c r="AE3876" s="117">
        <f>IF(AL3876="","",+AL3876*AB3876)</f>
        <v>3.699937809624913</v>
      </c>
      <c r="AF3876" s="116">
        <f>IF(AL3876="","",+AL3876-AE3876)</f>
        <v>9.633171414248647</v>
      </c>
      <c r="AG3876" s="117">
        <f>+V3876</f>
        <v>5.233245370370371</v>
      </c>
      <c r="AH3876" s="116">
        <f>IF(AF3876="","",+AF3876-AG3876)</f>
        <v>4.399926043878276</v>
      </c>
      <c r="AI3876" s="116">
        <f>IF(AH3876="","",+AH3876*AC3876)</f>
        <v>52.79911252653931</v>
      </c>
      <c r="AJ3876" s="93">
        <v>13.33310922387356</v>
      </c>
      <c r="AK3876" s="118">
        <v>0.33</v>
      </c>
      <c r="AL3876" s="117">
        <f>IF(V3876=0,"",V3876/(1-AB3876-AK3876))</f>
        <v>13.33310922387356</v>
      </c>
      <c r="AM3876" s="95">
        <v>0.33</v>
      </c>
      <c r="AN3876" s="117">
        <f>IF(V3876=0,"",V3876/(1-AB3876-AM3876))</f>
        <v>13.33310922387356</v>
      </c>
      <c r="AO3876" s="96">
        <v>1.2</v>
      </c>
      <c r="AP3876" s="93">
        <f>IF(BD!AJ3876="","",BD!AJ3876*BD!AO3876)</f>
        <v>15.999731068648272</v>
      </c>
      <c r="AQ3876" s="115">
        <f>BD!AM3876/BD!AK3876-1</f>
        <v>0</v>
      </c>
      <c r="AR3876" s="91">
        <f>IF(BD!AN3876="","",IF(BD!AJ3876="","",BD!AN3876/BD!AJ3876-1))</f>
        <v>0</v>
      </c>
      <c r="AS3876" s="91" t="str">
        <f>IF(BD!AN3876="","",IF(BD!AN3876&lt;BD!AL3876,"ABAIXO DA META","DENTRO DA META"))</f>
        <v>DENTRO DA META</v>
      </c>
      <c r="AT3876" s="115" t="str">
        <f>IF(BD!AJ3876="","EM ANÁLISE",IF(BD!AP3876&gt;=BD!AN3876,"GO", "NO GO"))</f>
        <v>GO</v>
      </c>
      <c r="AU3876" s="121">
        <f>IF(AN3876="","",+BD!$AN3876-AJ3876)</f>
        <v>0</v>
      </c>
      <c r="AV3876" s="98"/>
      <c r="AW3876" s="114">
        <f>BD!P3876*BD!AC3876</f>
        <v>85.15111111111112</v>
      </c>
      <c r="AX3876" s="114">
        <f>BD!V3876*BD!AC3876</f>
        <v>62.79894444444445</v>
      </c>
      <c r="AY3876" s="114">
        <f>IF(BD!AN3876="","",BD!AN3876*BD!AC3876)</f>
        <v>159.9973106864827</v>
      </c>
      <c r="AZ3876" s="75" t="s">
        <v>5272</v>
      </c>
      <c r="BA3876" s="75" t="s">
        <v>124</v>
      </c>
      <c r="BB3876" s="75">
        <v>1</v>
      </c>
      <c r="BC3876" s="75" t="s">
        <v>125</v>
      </c>
      <c r="BD3876" s="99" t="s">
        <v>5257</v>
      </c>
      <c r="BE3876" s="100" t="s">
        <v>4</v>
      </c>
      <c r="BF3876" s="100" t="s">
        <v>4</v>
      </c>
      <c r="BG3876" s="99" t="s">
        <v>5258</v>
      </c>
      <c r="BH3876" s="101"/>
      <c r="BI3876" s="101"/>
      <c r="BJ3876" s="101"/>
      <c r="BK3876" s="101"/>
      <c r="BL3876" s="101"/>
      <c r="BM3876" s="101"/>
      <c r="BN3876" s="101"/>
      <c r="BO3876" s="103"/>
      <c r="BP3876" s="99">
        <v>140.622</v>
      </c>
      <c r="BQ3876" s="99">
        <v>121</v>
      </c>
      <c r="BR3876" s="101"/>
      <c r="BS3876" s="99" t="s">
        <v>5260</v>
      </c>
      <c r="BT3876" s="99" t="s">
        <v>5261</v>
      </c>
      <c r="BU3876" s="99">
        <v>5102</v>
      </c>
      <c r="BV3876" s="99"/>
      <c r="BW3876" s="99"/>
      <c r="BX3876" s="99"/>
      <c r="BY3876" s="99"/>
      <c r="BZ3876" s="99"/>
      <c r="CA3876" s="99"/>
      <c r="CB3876" s="99"/>
      <c r="CC3876" s="99">
        <v>102</v>
      </c>
      <c r="CD3876" s="99">
        <v>8</v>
      </c>
      <c r="CE3876" s="99">
        <v>8</v>
      </c>
      <c r="CF3876" s="99"/>
      <c r="CG3876" s="37" t="e">
        <f>VLOOKUP(Table_1[[#This Row],[EAN]],'[1]Planilha1'!$E:$R,13,0)</f>
        <v>#N/A</v>
      </c>
    </row>
    <row r="3877" ht="15" hidden="1">
      <c r="A3877" s="7"/>
      <c r="B3877" s="107" t="s">
        <v>2735</v>
      </c>
      <c r="C3877" s="75">
        <v>223262</v>
      </c>
      <c r="D3877" s="75">
        <v>12451066</v>
      </c>
      <c r="E3877" s="108">
        <v>7891000317396</v>
      </c>
      <c r="F3877" s="86" t="s">
        <v>4411</v>
      </c>
      <c r="G3877" s="75" t="s">
        <v>21</v>
      </c>
      <c r="H3877" s="75">
        <v>470</v>
      </c>
      <c r="I3877" s="87" t="s">
        <v>3887</v>
      </c>
      <c r="J3877" s="75" t="s">
        <v>3913</v>
      </c>
      <c r="K3877" s="88" t="s">
        <v>84</v>
      </c>
      <c r="L3877" s="88">
        <v>27</v>
      </c>
      <c r="M3877" s="88">
        <v>0</v>
      </c>
      <c r="N3877" s="110" t="s">
        <v>85</v>
      </c>
      <c r="O3877" s="75" t="s">
        <v>122</v>
      </c>
      <c r="P3877" s="106">
        <v>7.095925925925926</v>
      </c>
      <c r="Q3877" s="114">
        <f>(17/100+7.6/100+1.65/100)*P3877</f>
        <v>1.8626805555555557</v>
      </c>
      <c r="R3877" s="153"/>
      <c r="S3877" s="153"/>
      <c r="T3877" s="153"/>
      <c r="U3877" s="153"/>
      <c r="V3877" s="114">
        <f>+P3877-Q3877+R3877+S3877+T3877+U3877</f>
        <v>5.233245370370371</v>
      </c>
      <c r="W3877" s="115">
        <f>(1.02/100)</f>
        <v>1.02E-2</v>
      </c>
      <c r="X3877" s="115">
        <v>4.8E-3</v>
      </c>
      <c r="Y3877" s="115">
        <v>0.17</v>
      </c>
      <c r="Z3877" s="115">
        <v>1.65E-2</v>
      </c>
      <c r="AA3877" s="115">
        <v>7.6E-2</v>
      </c>
      <c r="AB3877" s="115">
        <f>SUM(W3877:AA3877)</f>
        <v>0.2775</v>
      </c>
      <c r="AC3877" s="110">
        <v>12</v>
      </c>
      <c r="AD3877" s="116">
        <f>IF(AL3877="","",+AC3877*AL3877)</f>
        <v>159.9973106864827</v>
      </c>
      <c r="AE3877" s="117">
        <f>IF(AL3877="","",+AL3877*AB3877)</f>
        <v>3.699937809624913</v>
      </c>
      <c r="AF3877" s="116">
        <f>IF(AL3877="","",+AL3877-AE3877)</f>
        <v>9.633171414248647</v>
      </c>
      <c r="AG3877" s="117">
        <f>+V3877</f>
        <v>5.233245370370371</v>
      </c>
      <c r="AH3877" s="116">
        <f>IF(AF3877="","",+AF3877-AG3877)</f>
        <v>4.399926043878276</v>
      </c>
      <c r="AI3877" s="116">
        <f>IF(AH3877="","",+AH3877*AC3877)</f>
        <v>52.79911252653931</v>
      </c>
      <c r="AJ3877" s="93">
        <v>10.09</v>
      </c>
      <c r="AK3877" s="118">
        <v>0.33</v>
      </c>
      <c r="AL3877" s="117">
        <f>IF(V3877=0,"",V3877/(1-AB3877-AK3877))</f>
        <v>13.33310922387356</v>
      </c>
      <c r="AM3877" s="95">
        <v>0.33</v>
      </c>
      <c r="AN3877" s="117">
        <f>IF(V3877=0,"",V3877/(1-AB3877-AM3877))</f>
        <v>13.33310922387356</v>
      </c>
      <c r="AO3877" s="96">
        <v>1.2</v>
      </c>
      <c r="AP3877" s="93">
        <f>IF(BD!AJ3877="","",BD!AJ3877*BD!AO3877)</f>
        <v>12.107999999999999</v>
      </c>
      <c r="AQ3877" s="115">
        <f>BD!AM3877/BD!AK3877-1</f>
        <v>0</v>
      </c>
      <c r="AR3877" s="91">
        <f>IF(BD!AN3877="","",IF(BD!AJ3877="","",BD!AN3877/BD!AJ3877-1))</f>
        <v>0.3214181589567453</v>
      </c>
      <c r="AS3877" s="91" t="str">
        <f>IF(BD!AN3877="","",IF(BD!AN3877&lt;BD!AL3877,"ABAIXO DA META","DENTRO DA META"))</f>
        <v>DENTRO DA META</v>
      </c>
      <c r="AT3877" s="115" t="str">
        <f>IF(BD!AJ3877="","EM ANÁLISE",IF(BD!AP3877&gt;=BD!AN3877,"GO", "NO GO"))</f>
        <v>NO GO</v>
      </c>
      <c r="AU3877" s="121">
        <f>IF(AN3877="","",+BD!$AN3877-AJ3877)</f>
        <v>3.24310922387356</v>
      </c>
      <c r="AV3877" s="98"/>
      <c r="AW3877" s="114">
        <f>BD!P3877*BD!AC3877</f>
        <v>85.15111111111112</v>
      </c>
      <c r="AX3877" s="114">
        <f>BD!V3877*BD!AC3877</f>
        <v>62.79894444444445</v>
      </c>
      <c r="AY3877" s="114">
        <f>IF(BD!AN3877="","",BD!AN3877*BD!AC3877)</f>
        <v>159.9973106864827</v>
      </c>
      <c r="AZ3877" s="75" t="s">
        <v>5272</v>
      </c>
      <c r="BA3877" s="75" t="s">
        <v>124</v>
      </c>
      <c r="BB3877" s="75">
        <v>1</v>
      </c>
      <c r="BC3877" s="75" t="s">
        <v>125</v>
      </c>
      <c r="BD3877" s="99" t="s">
        <v>5257</v>
      </c>
      <c r="BE3877" s="100" t="s">
        <v>4</v>
      </c>
      <c r="BF3877" s="100" t="s">
        <v>4</v>
      </c>
      <c r="BG3877" s="99" t="s">
        <v>5258</v>
      </c>
      <c r="BH3877" s="101"/>
      <c r="BI3877" s="101"/>
      <c r="BJ3877" s="101"/>
      <c r="BK3877" s="101"/>
      <c r="BL3877" s="101"/>
      <c r="BM3877" s="101"/>
      <c r="BN3877" s="101"/>
      <c r="BO3877" s="103"/>
      <c r="BP3877" s="99">
        <v>140.622</v>
      </c>
      <c r="BQ3877" s="99">
        <v>121</v>
      </c>
      <c r="BR3877" s="101"/>
      <c r="BS3877" s="99" t="s">
        <v>5260</v>
      </c>
      <c r="BT3877" s="99" t="s">
        <v>5261</v>
      </c>
      <c r="BU3877" s="99">
        <v>5102</v>
      </c>
      <c r="BV3877" s="99"/>
      <c r="BW3877" s="99"/>
      <c r="BX3877" s="99"/>
      <c r="BY3877" s="99"/>
      <c r="BZ3877" s="99"/>
      <c r="CA3877" s="99"/>
      <c r="CB3877" s="99"/>
      <c r="CC3877" s="99">
        <v>102</v>
      </c>
      <c r="CD3877" s="99">
        <v>8</v>
      </c>
      <c r="CE3877" s="99">
        <v>8</v>
      </c>
      <c r="CF3877" s="99"/>
      <c r="CG3877" s="37" t="e">
        <f>VLOOKUP(Table_1[[#This Row],[EAN]],'[1]Planilha1'!$E:$R,13,0)</f>
        <v>#N/A</v>
      </c>
    </row>
    <row r="3878" ht="15" hidden="1">
      <c r="A3878" s="7"/>
      <c r="B3878" s="107" t="s">
        <v>2735</v>
      </c>
      <c r="C3878" s="75">
        <v>223263</v>
      </c>
      <c r="D3878" s="75"/>
      <c r="E3878" s="108">
        <v>7891000305553</v>
      </c>
      <c r="F3878" s="86" t="s">
        <v>4412</v>
      </c>
      <c r="G3878" s="75" t="s">
        <v>21</v>
      </c>
      <c r="H3878" s="75">
        <v>470</v>
      </c>
      <c r="I3878" s="87" t="s">
        <v>3887</v>
      </c>
      <c r="J3878" s="75" t="s">
        <v>3913</v>
      </c>
      <c r="K3878" s="88" t="s">
        <v>84</v>
      </c>
      <c r="L3878" s="88">
        <v>27</v>
      </c>
      <c r="M3878" s="88">
        <v>0</v>
      </c>
      <c r="N3878" s="110" t="s">
        <v>85</v>
      </c>
      <c r="O3878" s="75"/>
      <c r="P3878" s="106"/>
      <c r="Q3878" s="114">
        <f>(17/100+7.6/100+1.65/100)*P3878</f>
        <v>0</v>
      </c>
      <c r="R3878" s="153"/>
      <c r="S3878" s="153"/>
      <c r="T3878" s="153"/>
      <c r="U3878" s="153"/>
      <c r="V3878" s="114">
        <f>+P3878-Q3878+R3878+S3878+T3878+U3878</f>
        <v>0</v>
      </c>
      <c r="W3878" s="115">
        <f>(1.02/100)</f>
        <v>1.02E-2</v>
      </c>
      <c r="X3878" s="115">
        <v>4.8E-3</v>
      </c>
      <c r="Y3878" s="115">
        <v>0.17</v>
      </c>
      <c r="Z3878" s="115">
        <v>1.65E-2</v>
      </c>
      <c r="AA3878" s="115">
        <v>7.6E-2</v>
      </c>
      <c r="AB3878" s="115">
        <f>SUM(W3878:AA3878)</f>
        <v>0.2775</v>
      </c>
      <c r="AC3878" s="110">
        <v>12</v>
      </c>
      <c r="AD3878" s="116">
        <f>IF(AL3878="","",+AC3878*AL3878)</f>
      </c>
      <c r="AE3878" s="117">
        <f>IF(AL3878="","",+AL3878*AB3878)</f>
      </c>
      <c r="AF3878" s="116">
        <f>IF(AL3878="","",+AL3878-AE3878)</f>
      </c>
      <c r="AG3878" s="117">
        <f>+V3878</f>
        <v>0</v>
      </c>
      <c r="AH3878" s="116">
        <f>IF(AF3878="","",+AF3878-AG3878)</f>
      </c>
      <c r="AI3878" s="116">
        <f>IF(AH3878="","",+AH3878*AC3878)</f>
      </c>
      <c r="AJ3878" s="93"/>
      <c r="AK3878" s="118">
        <v>0.33</v>
      </c>
      <c r="AL3878" s="117">
        <f>IF(V3878=0,"",V3878/(1-AB3878-AK3878))</f>
      </c>
      <c r="AM3878" s="95">
        <v>0.33</v>
      </c>
      <c r="AN3878" s="117">
        <f>IF(V3878=0,"",V3878/(1-AB3878-AM3878))</f>
      </c>
      <c r="AO3878" s="96">
        <v>1.2</v>
      </c>
      <c r="AP3878" s="93">
        <f>IF(BD!AJ3878="","",BD!AJ3878*BD!AO3878)</f>
      </c>
      <c r="AQ3878" s="115">
        <f>BD!AM3878/BD!AK3878-1</f>
        <v>0</v>
      </c>
      <c r="AR3878" s="91">
        <f>IF(BD!AN3878="","",IF(BD!AJ3878="","",BD!AN3878/BD!AJ3878-1))</f>
      </c>
      <c r="AS3878" s="91">
        <f>IF(BD!AN3878="","",IF(BD!AN3878&lt;BD!AL3878,"ABAIXO DA META","DENTRO DA META"))</f>
      </c>
      <c r="AT3878" s="115" t="str">
        <f>IF(BD!AJ3878="","EM ANÁLISE",IF(BD!AP3878&gt;=BD!AN3878,"GO", "NO GO"))</f>
        <v>EM ANÁLISE</v>
      </c>
      <c r="AU3878" s="121">
        <f>IF(AN3878="","",+BD!$AN3878-AJ3878)</f>
      </c>
      <c r="AV3878" s="98"/>
      <c r="AW3878" s="114">
        <f>BD!P3878*BD!AC3878</f>
        <v>0</v>
      </c>
      <c r="AX3878" s="114">
        <f>BD!V3878*BD!AC3878</f>
        <v>0</v>
      </c>
      <c r="AY3878" s="114">
        <f>IF(BD!AN3878="","",BD!AN3878*BD!AC3878)</f>
      </c>
      <c r="AZ3878" s="75" t="s">
        <v>123</v>
      </c>
      <c r="BA3878" s="75" t="s">
        <v>124</v>
      </c>
      <c r="BB3878" s="75">
        <v>1</v>
      </c>
      <c r="BC3878" s="75" t="s">
        <v>125</v>
      </c>
      <c r="BD3878" s="104"/>
      <c r="BE3878" s="104"/>
      <c r="BF3878" s="101"/>
      <c r="BG3878" s="101"/>
      <c r="BH3878" s="101"/>
      <c r="BI3878" s="101"/>
      <c r="BJ3878" s="101"/>
      <c r="BK3878" s="101"/>
      <c r="BL3878" s="101"/>
      <c r="BM3878" s="101"/>
      <c r="BN3878" s="101"/>
      <c r="BO3878" s="103"/>
      <c r="BP3878" s="101"/>
      <c r="BQ3878" s="101"/>
      <c r="BR3878" s="101"/>
      <c r="BS3878" s="101"/>
      <c r="BT3878" s="101"/>
      <c r="BU3878" s="101"/>
      <c r="BV3878" s="101"/>
      <c r="BW3878" s="101"/>
      <c r="BX3878" s="101"/>
      <c r="BY3878" s="101"/>
      <c r="BZ3878" s="101"/>
      <c r="CA3878" s="101"/>
      <c r="CB3878" s="101"/>
      <c r="CC3878" s="101"/>
      <c r="CD3878" s="101"/>
      <c r="CE3878" s="101"/>
      <c r="CF3878" s="101"/>
      <c r="CG3878" s="37" t="e">
        <f>VLOOKUP(Table_1[[#This Row],[EAN]],'[1]Planilha1'!$E:$R,13,0)</f>
        <v>#N/A</v>
      </c>
    </row>
    <row r="3879" ht="15" hidden="1">
      <c r="A3879" s="7"/>
      <c r="B3879" s="107" t="s">
        <v>2735</v>
      </c>
      <c r="C3879" s="75">
        <v>223264</v>
      </c>
      <c r="D3879" s="75"/>
      <c r="E3879" s="108">
        <v>7891000065440</v>
      </c>
      <c r="F3879" s="86" t="s">
        <v>4413</v>
      </c>
      <c r="G3879" s="75" t="s">
        <v>21</v>
      </c>
      <c r="H3879" s="75">
        <v>470</v>
      </c>
      <c r="I3879" s="87" t="s">
        <v>3887</v>
      </c>
      <c r="J3879" s="75" t="s">
        <v>3913</v>
      </c>
      <c r="K3879" s="88" t="s">
        <v>84</v>
      </c>
      <c r="L3879" s="88">
        <v>27</v>
      </c>
      <c r="M3879" s="88">
        <v>0</v>
      </c>
      <c r="N3879" s="110" t="s">
        <v>85</v>
      </c>
      <c r="O3879" s="75"/>
      <c r="P3879" s="106"/>
      <c r="Q3879" s="114">
        <f>(17/100+7.6/100+1.65/100)*P3879</f>
        <v>0</v>
      </c>
      <c r="R3879" s="153"/>
      <c r="S3879" s="153"/>
      <c r="T3879" s="153"/>
      <c r="U3879" s="153"/>
      <c r="V3879" s="114">
        <f>+P3879-Q3879+R3879+S3879+T3879+U3879</f>
        <v>0</v>
      </c>
      <c r="W3879" s="115">
        <f>(1.02/100)</f>
        <v>1.02E-2</v>
      </c>
      <c r="X3879" s="115">
        <v>4.8E-3</v>
      </c>
      <c r="Y3879" s="115">
        <v>0.17</v>
      </c>
      <c r="Z3879" s="115">
        <v>1.65E-2</v>
      </c>
      <c r="AA3879" s="115">
        <v>7.6E-2</v>
      </c>
      <c r="AB3879" s="115">
        <f>SUM(W3879:AA3879)</f>
        <v>0.2775</v>
      </c>
      <c r="AC3879" s="110">
        <v>12</v>
      </c>
      <c r="AD3879" s="116">
        <f>IF(AL3879="","",+AC3879*AL3879)</f>
      </c>
      <c r="AE3879" s="117">
        <f>IF(AL3879="","",+AL3879*AB3879)</f>
      </c>
      <c r="AF3879" s="116">
        <f>IF(AL3879="","",+AL3879-AE3879)</f>
      </c>
      <c r="AG3879" s="117">
        <f>+V3879</f>
        <v>0</v>
      </c>
      <c r="AH3879" s="116">
        <f>IF(AF3879="","",+AF3879-AG3879)</f>
      </c>
      <c r="AI3879" s="116">
        <f>IF(AH3879="","",+AH3879*AC3879)</f>
      </c>
      <c r="AJ3879" s="93"/>
      <c r="AK3879" s="118">
        <v>0.33</v>
      </c>
      <c r="AL3879" s="117">
        <f>IF(V3879=0,"",V3879/(1-AB3879-AK3879))</f>
      </c>
      <c r="AM3879" s="95">
        <v>0.33</v>
      </c>
      <c r="AN3879" s="117">
        <f>IF(V3879=0,"",V3879/(1-AB3879-AM3879))</f>
      </c>
      <c r="AO3879" s="96">
        <v>1.2</v>
      </c>
      <c r="AP3879" s="93">
        <f>IF(BD!AJ3879="","",BD!AJ3879*BD!AO3879)</f>
      </c>
      <c r="AQ3879" s="115">
        <f>BD!AM3879/BD!AK3879-1</f>
        <v>0</v>
      </c>
      <c r="AR3879" s="91">
        <f>IF(BD!AN3879="","",IF(BD!AJ3879="","",BD!AN3879/BD!AJ3879-1))</f>
      </c>
      <c r="AS3879" s="91">
        <f>IF(BD!AN3879="","",IF(BD!AN3879&lt;BD!AL3879,"ABAIXO DA META","DENTRO DA META"))</f>
      </c>
      <c r="AT3879" s="115" t="str">
        <f>IF(BD!AJ3879="","EM ANÁLISE",IF(BD!AP3879&gt;=BD!AN3879,"GO", "NO GO"))</f>
        <v>EM ANÁLISE</v>
      </c>
      <c r="AU3879" s="121">
        <f>IF(AN3879="","",+BD!$AN3879-AJ3879)</f>
      </c>
      <c r="AV3879" s="98"/>
      <c r="AW3879" s="114">
        <f>BD!P3879*BD!AC3879</f>
        <v>0</v>
      </c>
      <c r="AX3879" s="114">
        <f>BD!V3879*BD!AC3879</f>
        <v>0</v>
      </c>
      <c r="AY3879" s="114">
        <f>IF(BD!AN3879="","",BD!AN3879*BD!AC3879)</f>
      </c>
      <c r="AZ3879" s="75" t="s">
        <v>123</v>
      </c>
      <c r="BA3879" s="75" t="s">
        <v>124</v>
      </c>
      <c r="BB3879" s="75">
        <v>1</v>
      </c>
      <c r="BC3879" s="75" t="s">
        <v>125</v>
      </c>
      <c r="BD3879" s="104"/>
      <c r="BE3879" s="104"/>
      <c r="BF3879" s="101"/>
      <c r="BG3879" s="101"/>
      <c r="BH3879" s="101"/>
      <c r="BI3879" s="101"/>
      <c r="BJ3879" s="101"/>
      <c r="BK3879" s="101"/>
      <c r="BL3879" s="101"/>
      <c r="BM3879" s="101"/>
      <c r="BN3879" s="101"/>
      <c r="BO3879" s="103"/>
      <c r="BP3879" s="101"/>
      <c r="BQ3879" s="101"/>
      <c r="BR3879" s="101"/>
      <c r="BS3879" s="101"/>
      <c r="BT3879" s="101"/>
      <c r="BU3879" s="101"/>
      <c r="BV3879" s="101"/>
      <c r="BW3879" s="101"/>
      <c r="BX3879" s="101"/>
      <c r="BY3879" s="101"/>
      <c r="BZ3879" s="101"/>
      <c r="CA3879" s="101"/>
      <c r="CB3879" s="101"/>
      <c r="CC3879" s="101"/>
      <c r="CD3879" s="101"/>
      <c r="CE3879" s="101"/>
      <c r="CF3879" s="101"/>
      <c r="CG3879" s="37" t="e">
        <f>VLOOKUP(Table_1[[#This Row],[EAN]],'[1]Planilha1'!$E:$R,13,0)</f>
        <v>#N/A</v>
      </c>
    </row>
    <row r="3880" ht="15" hidden="1">
      <c r="A3880" s="7"/>
      <c r="B3880" s="107" t="s">
        <v>2735</v>
      </c>
      <c r="C3880" s="75">
        <v>223265</v>
      </c>
      <c r="D3880" s="75">
        <v>12429156</v>
      </c>
      <c r="E3880" s="108">
        <v>7891000295595</v>
      </c>
      <c r="F3880" s="86" t="s">
        <v>4414</v>
      </c>
      <c r="G3880" s="75" t="s">
        <v>21</v>
      </c>
      <c r="H3880" s="75">
        <v>470</v>
      </c>
      <c r="I3880" s="87" t="s">
        <v>3887</v>
      </c>
      <c r="J3880" s="75" t="s">
        <v>1260</v>
      </c>
      <c r="K3880" s="88" t="s">
        <v>84</v>
      </c>
      <c r="L3880" s="88">
        <v>6</v>
      </c>
      <c r="M3880" s="88">
        <v>0</v>
      </c>
      <c r="N3880" s="110" t="s">
        <v>85</v>
      </c>
      <c r="O3880" s="75" t="s">
        <v>122</v>
      </c>
      <c r="P3880" s="106">
        <v>6.6499999999999995</v>
      </c>
      <c r="Q3880" s="114">
        <f>(17/100+7.6/100+1.65/100)*P3880</f>
        <v>1.745625</v>
      </c>
      <c r="R3880" s="153"/>
      <c r="S3880" s="153"/>
      <c r="T3880" s="153"/>
      <c r="U3880" s="153"/>
      <c r="V3880" s="114">
        <f>+P3880-Q3880+R3880+S3880+T3880+U3880</f>
        <v>4.904375</v>
      </c>
      <c r="W3880" s="115">
        <f>(1.02/100)</f>
        <v>1.02E-2</v>
      </c>
      <c r="X3880" s="115">
        <v>4.8E-3</v>
      </c>
      <c r="Y3880" s="115">
        <v>0.17</v>
      </c>
      <c r="Z3880" s="115">
        <v>1.65E-2</v>
      </c>
      <c r="AA3880" s="115">
        <v>7.6E-2</v>
      </c>
      <c r="AB3880" s="115">
        <f>SUM(W3880:AA3880)</f>
        <v>0.2775</v>
      </c>
      <c r="AC3880" s="110">
        <v>12</v>
      </c>
      <c r="AD3880" s="116">
        <f>IF(AL3880="","",+AC3880*AL3880)</f>
        <v>149.9426751592357</v>
      </c>
      <c r="AE3880" s="117">
        <f>IF(AL3880="","",+AL3880*AB3880)</f>
        <v>3.4674243630573263</v>
      </c>
      <c r="AF3880" s="116">
        <f>IF(AL3880="","",+AL3880-AE3880)</f>
        <v>9.027798566878984</v>
      </c>
      <c r="AG3880" s="117">
        <f>+V3880</f>
        <v>4.904375</v>
      </c>
      <c r="AH3880" s="116">
        <f>IF(AF3880="","",+AF3880-AG3880)</f>
        <v>4.123423566878984</v>
      </c>
      <c r="AI3880" s="116">
        <f>IF(AH3880="","",+AH3880*AC3880)</f>
        <v>49.4810828025478</v>
      </c>
      <c r="AJ3880" s="93">
        <v>13.38</v>
      </c>
      <c r="AK3880" s="118">
        <v>0.33</v>
      </c>
      <c r="AL3880" s="117">
        <f>IF(V3880=0,"",V3880/(1-AB3880-AK3880))</f>
        <v>12.49522292993631</v>
      </c>
      <c r="AM3880" s="95">
        <v>0.33</v>
      </c>
      <c r="AN3880" s="117">
        <f>IF(V3880=0,"",V3880/(1-AB3880-AM3880))</f>
        <v>12.49522292993631</v>
      </c>
      <c r="AO3880" s="96">
        <v>1.2</v>
      </c>
      <c r="AP3880" s="93">
        <f>IF(BD!AJ3880="","",BD!AJ3880*BD!AO3880)</f>
        <v>16.056</v>
      </c>
      <c r="AQ3880" s="115">
        <f>BD!AM3880/BD!AK3880-1</f>
        <v>0</v>
      </c>
      <c r="AR3880" s="91">
        <f>IF(BD!AN3880="","",IF(BD!AJ3880="","",BD!AN3880/BD!AJ3880-1))</f>
        <v>-6.612683632763017E-2</v>
      </c>
      <c r="AS3880" s="91" t="str">
        <f>IF(BD!AN3880="","",IF(BD!AN3880&lt;BD!AL3880,"ABAIXO DA META","DENTRO DA META"))</f>
        <v>DENTRO DA META</v>
      </c>
      <c r="AT3880" s="115" t="str">
        <f>IF(BD!AJ3880="","EM ANÁLISE",IF(BD!AP3880&gt;=BD!AN3880,"GO", "NO GO"))</f>
        <v>GO</v>
      </c>
      <c r="AU3880" s="121">
        <f>IF(AN3880="","",+BD!$AN3880-AJ3880)</f>
        <v>-0.8847770700636914</v>
      </c>
      <c r="AV3880" s="98"/>
      <c r="AW3880" s="114">
        <f>BD!P3880*BD!AC3880</f>
        <v>79.8</v>
      </c>
      <c r="AX3880" s="114">
        <f>BD!V3880*BD!AC3880</f>
        <v>58.8525</v>
      </c>
      <c r="AY3880" s="114">
        <f>IF(BD!AN3880="","",BD!AN3880*BD!AC3880)</f>
        <v>149.9426751592357</v>
      </c>
      <c r="AZ3880" s="75" t="s">
        <v>5272</v>
      </c>
      <c r="BA3880" s="75" t="s">
        <v>124</v>
      </c>
      <c r="BB3880" s="75">
        <v>1</v>
      </c>
      <c r="BC3880" s="75" t="s">
        <v>125</v>
      </c>
      <c r="BD3880" s="99" t="s">
        <v>5257</v>
      </c>
      <c r="BE3880" s="100" t="s">
        <v>4</v>
      </c>
      <c r="BF3880" s="100" t="s">
        <v>4</v>
      </c>
      <c r="BG3880" s="99" t="s">
        <v>5258</v>
      </c>
      <c r="BH3880" s="101"/>
      <c r="BI3880" s="101"/>
      <c r="BJ3880" s="101"/>
      <c r="BK3880" s="101"/>
      <c r="BL3880" s="101"/>
      <c r="BM3880" s="101"/>
      <c r="BN3880" s="101"/>
      <c r="BO3880" s="103"/>
      <c r="BP3880" s="99">
        <v>140.622</v>
      </c>
      <c r="BQ3880" s="99">
        <v>121</v>
      </c>
      <c r="BR3880" s="101"/>
      <c r="BS3880" s="99" t="s">
        <v>5260</v>
      </c>
      <c r="BT3880" s="99" t="s">
        <v>5261</v>
      </c>
      <c r="BU3880" s="99">
        <v>5102</v>
      </c>
      <c r="BV3880" s="99"/>
      <c r="BW3880" s="99"/>
      <c r="BX3880" s="99"/>
      <c r="BY3880" s="99"/>
      <c r="BZ3880" s="99"/>
      <c r="CA3880" s="99"/>
      <c r="CB3880" s="99"/>
      <c r="CC3880" s="99">
        <v>102</v>
      </c>
      <c r="CD3880" s="99">
        <v>8</v>
      </c>
      <c r="CE3880" s="99">
        <v>8</v>
      </c>
      <c r="CF3880" s="99"/>
      <c r="CG3880" s="37" t="e">
        <f>VLOOKUP(Table_1[[#This Row],[EAN]],'[1]Planilha1'!$E:$R,13,0)</f>
        <v>#N/A</v>
      </c>
    </row>
    <row r="3881" ht="15" hidden="1">
      <c r="A3881" s="7"/>
      <c r="B3881" s="107" t="s">
        <v>2735</v>
      </c>
      <c r="C3881" s="75">
        <v>223266</v>
      </c>
      <c r="D3881" s="75">
        <v>12429157</v>
      </c>
      <c r="E3881" s="108">
        <v>7891000295670</v>
      </c>
      <c r="F3881" s="86" t="s">
        <v>4415</v>
      </c>
      <c r="G3881" s="75" t="s">
        <v>21</v>
      </c>
      <c r="H3881" s="75">
        <v>470</v>
      </c>
      <c r="I3881" s="87" t="s">
        <v>3887</v>
      </c>
      <c r="J3881" s="75" t="s">
        <v>1260</v>
      </c>
      <c r="K3881" s="88" t="s">
        <v>84</v>
      </c>
      <c r="L3881" s="88">
        <v>6</v>
      </c>
      <c r="M3881" s="88">
        <v>0</v>
      </c>
      <c r="N3881" s="110" t="s">
        <v>85</v>
      </c>
      <c r="O3881" s="75" t="s">
        <v>122</v>
      </c>
      <c r="P3881" s="106">
        <v>6.6499999999999995</v>
      </c>
      <c r="Q3881" s="114">
        <f>(17/100+7.6/100+1.65/100)*P3881</f>
        <v>1.745625</v>
      </c>
      <c r="R3881" s="153"/>
      <c r="S3881" s="153"/>
      <c r="T3881" s="153"/>
      <c r="U3881" s="153"/>
      <c r="V3881" s="114">
        <f>+P3881-Q3881+R3881+S3881+T3881+U3881</f>
        <v>4.904375</v>
      </c>
      <c r="W3881" s="115">
        <f>(1.02/100)</f>
        <v>1.02E-2</v>
      </c>
      <c r="X3881" s="115">
        <v>4.8E-3</v>
      </c>
      <c r="Y3881" s="115">
        <v>0.17</v>
      </c>
      <c r="Z3881" s="115">
        <v>1.65E-2</v>
      </c>
      <c r="AA3881" s="115">
        <v>7.6E-2</v>
      </c>
      <c r="AB3881" s="115">
        <f>SUM(W3881:AA3881)</f>
        <v>0.2775</v>
      </c>
      <c r="AC3881" s="110">
        <v>12</v>
      </c>
      <c r="AD3881" s="116">
        <f>IF(AL3881="","",+AC3881*AL3881)</f>
        <v>149.9426751592357</v>
      </c>
      <c r="AE3881" s="117">
        <f>IF(AL3881="","",+AL3881*AB3881)</f>
        <v>3.4674243630573263</v>
      </c>
      <c r="AF3881" s="116">
        <f>IF(AL3881="","",+AL3881-AE3881)</f>
        <v>9.027798566878984</v>
      </c>
      <c r="AG3881" s="117">
        <f>+V3881</f>
        <v>4.904375</v>
      </c>
      <c r="AH3881" s="116">
        <f>IF(AF3881="","",+AF3881-AG3881)</f>
        <v>4.123423566878984</v>
      </c>
      <c r="AI3881" s="116">
        <f>IF(AH3881="","",+AH3881*AC3881)</f>
        <v>49.4810828025478</v>
      </c>
      <c r="AJ3881" s="93">
        <v>10.28</v>
      </c>
      <c r="AK3881" s="118">
        <v>0.33</v>
      </c>
      <c r="AL3881" s="117">
        <f>IF(V3881=0,"",V3881/(1-AB3881-AK3881))</f>
        <v>12.49522292993631</v>
      </c>
      <c r="AM3881" s="95">
        <v>0.33</v>
      </c>
      <c r="AN3881" s="117">
        <f>IF(V3881=0,"",V3881/(1-AB3881-AM3881))</f>
        <v>12.49522292993631</v>
      </c>
      <c r="AO3881" s="96">
        <v>1.2</v>
      </c>
      <c r="AP3881" s="93">
        <f>IF(BD!AJ3881="","",BD!AJ3881*BD!AO3881)</f>
        <v>12.335999999999999</v>
      </c>
      <c r="AQ3881" s="115">
        <f>BD!AM3881/BD!AK3881-1</f>
        <v>0</v>
      </c>
      <c r="AR3881" s="91">
        <f>IF(BD!AN3881="","",IF(BD!AJ3881="","",BD!AN3881/BD!AJ3881-1))</f>
        <v>0.2154886118615087</v>
      </c>
      <c r="AS3881" s="91" t="str">
        <f>IF(BD!AN3881="","",IF(BD!AN3881&lt;BD!AL3881,"ABAIXO DA META","DENTRO DA META"))</f>
        <v>DENTRO DA META</v>
      </c>
      <c r="AT3881" s="115" t="str">
        <f>IF(BD!AJ3881="","EM ANÁLISE",IF(BD!AP3881&gt;=BD!AN3881,"GO", "NO GO"))</f>
        <v>NO GO</v>
      </c>
      <c r="AU3881" s="121">
        <f>IF(AN3881="","",+BD!$AN3881-AJ3881)</f>
        <v>2.21522292993631</v>
      </c>
      <c r="AV3881" s="98"/>
      <c r="AW3881" s="114">
        <f>BD!P3881*BD!AC3881</f>
        <v>79.8</v>
      </c>
      <c r="AX3881" s="114">
        <f>BD!V3881*BD!AC3881</f>
        <v>58.8525</v>
      </c>
      <c r="AY3881" s="114">
        <f>IF(BD!AN3881="","",BD!AN3881*BD!AC3881)</f>
        <v>149.9426751592357</v>
      </c>
      <c r="AZ3881" s="75" t="s">
        <v>5272</v>
      </c>
      <c r="BA3881" s="75" t="s">
        <v>124</v>
      </c>
      <c r="BB3881" s="75">
        <v>1</v>
      </c>
      <c r="BC3881" s="75" t="s">
        <v>125</v>
      </c>
      <c r="BD3881" s="99" t="s">
        <v>5257</v>
      </c>
      <c r="BE3881" s="100" t="s">
        <v>4</v>
      </c>
      <c r="BF3881" s="100" t="s">
        <v>4</v>
      </c>
      <c r="BG3881" s="99" t="s">
        <v>5258</v>
      </c>
      <c r="BH3881" s="101"/>
      <c r="BI3881" s="101"/>
      <c r="BJ3881" s="101"/>
      <c r="BK3881" s="101"/>
      <c r="BL3881" s="101"/>
      <c r="BM3881" s="101"/>
      <c r="BN3881" s="101"/>
      <c r="BO3881" s="103"/>
      <c r="BP3881" s="99">
        <v>140.622</v>
      </c>
      <c r="BQ3881" s="99">
        <v>121</v>
      </c>
      <c r="BR3881" s="101"/>
      <c r="BS3881" s="99" t="s">
        <v>5260</v>
      </c>
      <c r="BT3881" s="99" t="s">
        <v>5261</v>
      </c>
      <c r="BU3881" s="99">
        <v>5102</v>
      </c>
      <c r="BV3881" s="99"/>
      <c r="BW3881" s="99"/>
      <c r="BX3881" s="99"/>
      <c r="BY3881" s="99"/>
      <c r="BZ3881" s="99"/>
      <c r="CA3881" s="99"/>
      <c r="CB3881" s="99"/>
      <c r="CC3881" s="99">
        <v>102</v>
      </c>
      <c r="CD3881" s="99">
        <v>8</v>
      </c>
      <c r="CE3881" s="99">
        <v>8</v>
      </c>
      <c r="CF3881" s="99"/>
      <c r="CG3881" s="37" t="e">
        <f>VLOOKUP(Table_1[[#This Row],[EAN]],'[1]Planilha1'!$E:$R,13,0)</f>
        <v>#N/A</v>
      </c>
    </row>
    <row r="3882" ht="15" hidden="1">
      <c r="A3882" s="7"/>
      <c r="B3882" s="107" t="s">
        <v>2735</v>
      </c>
      <c r="C3882" s="75">
        <v>223267</v>
      </c>
      <c r="D3882" s="75">
        <v>12429132</v>
      </c>
      <c r="E3882" s="108">
        <v>7891000295632</v>
      </c>
      <c r="F3882" s="86" t="s">
        <v>4416</v>
      </c>
      <c r="G3882" s="75" t="s">
        <v>21</v>
      </c>
      <c r="H3882" s="75">
        <v>470</v>
      </c>
      <c r="I3882" s="87" t="s">
        <v>3887</v>
      </c>
      <c r="J3882" s="75" t="s">
        <v>3288</v>
      </c>
      <c r="K3882" s="88" t="s">
        <v>84</v>
      </c>
      <c r="L3882" s="88">
        <v>6</v>
      </c>
      <c r="M3882" s="88">
        <v>0</v>
      </c>
      <c r="N3882" s="110" t="s">
        <v>85</v>
      </c>
      <c r="O3882" s="75" t="s">
        <v>122</v>
      </c>
      <c r="P3882" s="106">
        <v>6.6499999999999995</v>
      </c>
      <c r="Q3882" s="114">
        <f>(17/100+7.6/100+1.65/100)*P3882</f>
        <v>1.745625</v>
      </c>
      <c r="R3882" s="153"/>
      <c r="S3882" s="153"/>
      <c r="T3882" s="153"/>
      <c r="U3882" s="153"/>
      <c r="V3882" s="114">
        <f>+P3882-Q3882+R3882+S3882+T3882+U3882</f>
        <v>4.904375</v>
      </c>
      <c r="W3882" s="115">
        <f>(1.02/100)</f>
        <v>1.02E-2</v>
      </c>
      <c r="X3882" s="115">
        <v>4.8E-3</v>
      </c>
      <c r="Y3882" s="115">
        <v>0.17</v>
      </c>
      <c r="Z3882" s="115">
        <v>1.65E-2</v>
      </c>
      <c r="AA3882" s="115">
        <v>7.6E-2</v>
      </c>
      <c r="AB3882" s="115">
        <f>SUM(W3882:AA3882)</f>
        <v>0.2775</v>
      </c>
      <c r="AC3882" s="110">
        <v>12</v>
      </c>
      <c r="AD3882" s="116">
        <f>IF(AL3882="","",+AC3882*AL3882)</f>
        <v>149.9426751592357</v>
      </c>
      <c r="AE3882" s="117">
        <f>IF(AL3882="","",+AL3882*AB3882)</f>
        <v>3.4674243630573263</v>
      </c>
      <c r="AF3882" s="116">
        <f>IF(AL3882="","",+AL3882-AE3882)</f>
        <v>9.027798566878984</v>
      </c>
      <c r="AG3882" s="117">
        <f>+V3882</f>
        <v>4.904375</v>
      </c>
      <c r="AH3882" s="116">
        <f>IF(AF3882="","",+AF3882-AG3882)</f>
        <v>4.123423566878984</v>
      </c>
      <c r="AI3882" s="116">
        <f>IF(AH3882="","",+AH3882*AC3882)</f>
        <v>49.4810828025478</v>
      </c>
      <c r="AJ3882" s="93">
        <v>13.25</v>
      </c>
      <c r="AK3882" s="118">
        <v>0.33</v>
      </c>
      <c r="AL3882" s="117">
        <f>IF(V3882=0,"",V3882/(1-AB3882-AK3882))</f>
        <v>12.49522292993631</v>
      </c>
      <c r="AM3882" s="95">
        <v>0.33</v>
      </c>
      <c r="AN3882" s="117">
        <f>IF(V3882=0,"",V3882/(1-AB3882-AM3882))</f>
        <v>12.49522292993631</v>
      </c>
      <c r="AO3882" s="96">
        <v>1.2</v>
      </c>
      <c r="AP3882" s="93">
        <f>IF(BD!AJ3882="","",BD!AJ3882*BD!AO3882)</f>
        <v>15.899999999999999</v>
      </c>
      <c r="AQ3882" s="115">
        <f>BD!AM3882/BD!AK3882-1</f>
        <v>0</v>
      </c>
      <c r="AR3882" s="91">
        <f>IF(BD!AN3882="","",IF(BD!AJ3882="","",BD!AN3882/BD!AJ3882-1))</f>
        <v>-5.69643071746182E-2</v>
      </c>
      <c r="AS3882" s="91" t="str">
        <f>IF(BD!AN3882="","",IF(BD!AN3882&lt;BD!AL3882,"ABAIXO DA META","DENTRO DA META"))</f>
        <v>DENTRO DA META</v>
      </c>
      <c r="AT3882" s="115" t="str">
        <f>IF(BD!AJ3882="","EM ANÁLISE",IF(BD!AP3882&gt;=BD!AN3882,"GO", "NO GO"))</f>
        <v>GO</v>
      </c>
      <c r="AU3882" s="121">
        <f>IF(AN3882="","",+BD!$AN3882-AJ3882)</f>
        <v>-0.7547770700636907</v>
      </c>
      <c r="AV3882" s="98"/>
      <c r="AW3882" s="114">
        <f>BD!P3882*BD!AC3882</f>
        <v>79.8</v>
      </c>
      <c r="AX3882" s="114">
        <f>BD!V3882*BD!AC3882</f>
        <v>58.8525</v>
      </c>
      <c r="AY3882" s="114">
        <f>IF(BD!AN3882="","",BD!AN3882*BD!AC3882)</f>
        <v>149.9426751592357</v>
      </c>
      <c r="AZ3882" s="75" t="s">
        <v>5272</v>
      </c>
      <c r="BA3882" s="75" t="s">
        <v>124</v>
      </c>
      <c r="BB3882" s="75">
        <v>1</v>
      </c>
      <c r="BC3882" s="75" t="s">
        <v>125</v>
      </c>
      <c r="BD3882" s="99" t="s">
        <v>5257</v>
      </c>
      <c r="BE3882" s="100" t="s">
        <v>4</v>
      </c>
      <c r="BF3882" s="100" t="s">
        <v>4</v>
      </c>
      <c r="BG3882" s="99" t="s">
        <v>5258</v>
      </c>
      <c r="BH3882" s="101"/>
      <c r="BI3882" s="101"/>
      <c r="BJ3882" s="101"/>
      <c r="BK3882" s="101"/>
      <c r="BL3882" s="101"/>
      <c r="BM3882" s="101"/>
      <c r="BN3882" s="101"/>
      <c r="BO3882" s="103"/>
      <c r="BP3882" s="99">
        <v>140.622</v>
      </c>
      <c r="BQ3882" s="99">
        <v>121</v>
      </c>
      <c r="BR3882" s="101"/>
      <c r="BS3882" s="99" t="s">
        <v>5260</v>
      </c>
      <c r="BT3882" s="99" t="s">
        <v>5261</v>
      </c>
      <c r="BU3882" s="99">
        <v>5102</v>
      </c>
      <c r="BV3882" s="99"/>
      <c r="BW3882" s="99"/>
      <c r="BX3882" s="99"/>
      <c r="BY3882" s="99"/>
      <c r="BZ3882" s="99"/>
      <c r="CA3882" s="99"/>
      <c r="CB3882" s="99"/>
      <c r="CC3882" s="99">
        <v>102</v>
      </c>
      <c r="CD3882" s="99">
        <v>8</v>
      </c>
      <c r="CE3882" s="99">
        <v>8</v>
      </c>
      <c r="CF3882" s="99"/>
      <c r="CG3882" s="37" t="e">
        <f>VLOOKUP(Table_1[[#This Row],[EAN]],'[1]Planilha1'!$E:$R,13,0)</f>
        <v>#N/A</v>
      </c>
    </row>
    <row r="3883" ht="15" hidden="1">
      <c r="A3883" s="7"/>
      <c r="B3883" s="107" t="s">
        <v>2735</v>
      </c>
      <c r="C3883" s="75">
        <v>223268</v>
      </c>
      <c r="D3883" s="75">
        <v>12243344</v>
      </c>
      <c r="E3883" s="108">
        <v>7891000100103</v>
      </c>
      <c r="F3883" s="86" t="s">
        <v>4417</v>
      </c>
      <c r="G3883" s="75" t="s">
        <v>21</v>
      </c>
      <c r="H3883" s="75">
        <v>470</v>
      </c>
      <c r="I3883" s="87" t="s">
        <v>3887</v>
      </c>
      <c r="J3883" s="75" t="s">
        <v>3913</v>
      </c>
      <c r="K3883" s="88" t="s">
        <v>84</v>
      </c>
      <c r="L3883" s="88">
        <v>48</v>
      </c>
      <c r="M3883" s="88">
        <v>0</v>
      </c>
      <c r="N3883" s="110" t="s">
        <v>85</v>
      </c>
      <c r="O3883" s="75" t="s">
        <v>122</v>
      </c>
      <c r="P3883" s="106">
        <v>6.289375</v>
      </c>
      <c r="Q3883" s="114">
        <f>(17/100+7.6/100+1.65/100)*P3883</f>
        <v>1.6509609375</v>
      </c>
      <c r="R3883" s="153"/>
      <c r="S3883" s="153"/>
      <c r="T3883" s="153"/>
      <c r="U3883" s="153"/>
      <c r="V3883" s="114">
        <f>+P3883-Q3883+R3883+S3883+T3883+U3883</f>
        <v>4.6384140625</v>
      </c>
      <c r="W3883" s="115">
        <f>(1.02/100)</f>
        <v>1.02E-2</v>
      </c>
      <c r="X3883" s="115">
        <v>4.8E-3</v>
      </c>
      <c r="Y3883" s="115">
        <v>0.17</v>
      </c>
      <c r="Z3883" s="115">
        <v>1.65E-2</v>
      </c>
      <c r="AA3883" s="115">
        <v>7.6E-2</v>
      </c>
      <c r="AB3883" s="115">
        <f>SUM(W3883:AA3883)</f>
        <v>0.2775</v>
      </c>
      <c r="AC3883" s="110">
        <v>12</v>
      </c>
      <c r="AD3883" s="116">
        <f>IF(AL3883="","",+AC3883*AL3883)</f>
        <v>141.81138535031852</v>
      </c>
      <c r="AE3883" s="117">
        <f>IF(AL3883="","",+AL3883*AB3883)</f>
        <v>3.2793882862261157</v>
      </c>
      <c r="AF3883" s="116">
        <f>IF(AL3883="","",+AL3883-AE3883)</f>
        <v>8.53822715963376</v>
      </c>
      <c r="AG3883" s="117">
        <f>+V3883</f>
        <v>4.6384140625</v>
      </c>
      <c r="AH3883" s="116">
        <f>IF(AF3883="","",+AF3883-AG3883)</f>
        <v>3.8998130971337597</v>
      </c>
      <c r="AI3883" s="116">
        <f>IF(AH3883="","",+AH3883*AC3883)</f>
        <v>46.79775716560512</v>
      </c>
      <c r="AJ3883" s="93">
        <v>6.99</v>
      </c>
      <c r="AK3883" s="118">
        <v>0.33</v>
      </c>
      <c r="AL3883" s="117">
        <f>IF(V3883=0,"",V3883/(1-AB3883-AK3883))</f>
        <v>11.817615445859875</v>
      </c>
      <c r="AM3883" s="95">
        <v>0.33</v>
      </c>
      <c r="AN3883" s="117">
        <f>IF(V3883=0,"",V3883/(1-AB3883-AM3883))</f>
        <v>11.817615445859875</v>
      </c>
      <c r="AO3883" s="96">
        <v>1.2</v>
      </c>
      <c r="AP3883" s="93">
        <f>IF(BD!AJ3883="","",BD!AJ3883*BD!AO3883)</f>
        <v>8.388</v>
      </c>
      <c r="AQ3883" s="115">
        <f>BD!AM3883/BD!AK3883-1</f>
        <v>0</v>
      </c>
      <c r="AR3883" s="91">
        <f>IF(BD!AN3883="","",IF(BD!AJ3883="","",BD!AN3883/BD!AJ3883-1))</f>
        <v>0.690645986532171</v>
      </c>
      <c r="AS3883" s="91" t="str">
        <f>IF(BD!AN3883="","",IF(BD!AN3883&lt;BD!AL3883,"ABAIXO DA META","DENTRO DA META"))</f>
        <v>DENTRO DA META</v>
      </c>
      <c r="AT3883" s="115" t="str">
        <f>IF(BD!AJ3883="","EM ANÁLISE",IF(BD!AP3883&gt;=BD!AN3883,"GO", "NO GO"))</f>
        <v>NO GO</v>
      </c>
      <c r="AU3883" s="121">
        <f>IF(AN3883="","",+BD!$AN3883-AJ3883)</f>
        <v>4.827615445859875</v>
      </c>
      <c r="AV3883" s="98"/>
      <c r="AW3883" s="114">
        <f>BD!P3883*BD!AC3883</f>
        <v>75.4725</v>
      </c>
      <c r="AX3883" s="114">
        <f>BD!V3883*BD!AC3883</f>
        <v>55.660968749999995</v>
      </c>
      <c r="AY3883" s="114">
        <f>IF(BD!AN3883="","",BD!AN3883*BD!AC3883)</f>
        <v>141.81138535031852</v>
      </c>
      <c r="AZ3883" s="75" t="s">
        <v>5272</v>
      </c>
      <c r="BA3883" s="75" t="s">
        <v>124</v>
      </c>
      <c r="BB3883" s="75">
        <v>1</v>
      </c>
      <c r="BC3883" s="75" t="s">
        <v>125</v>
      </c>
      <c r="BD3883" s="99" t="s">
        <v>5257</v>
      </c>
      <c r="BE3883" s="100" t="s">
        <v>4</v>
      </c>
      <c r="BF3883" s="100" t="s">
        <v>4</v>
      </c>
      <c r="BG3883" s="99" t="s">
        <v>5258</v>
      </c>
      <c r="BH3883" s="101"/>
      <c r="BI3883" s="101"/>
      <c r="BJ3883" s="101"/>
      <c r="BK3883" s="101"/>
      <c r="BL3883" s="101"/>
      <c r="BM3883" s="101"/>
      <c r="BN3883" s="101"/>
      <c r="BO3883" s="103"/>
      <c r="BP3883" s="99">
        <v>140.622</v>
      </c>
      <c r="BQ3883" s="99">
        <v>121</v>
      </c>
      <c r="BR3883" s="101"/>
      <c r="BS3883" s="99" t="s">
        <v>5260</v>
      </c>
      <c r="BT3883" s="99" t="s">
        <v>5261</v>
      </c>
      <c r="BU3883" s="99">
        <v>5102</v>
      </c>
      <c r="BV3883" s="99"/>
      <c r="BW3883" s="99"/>
      <c r="BX3883" s="99"/>
      <c r="BY3883" s="99"/>
      <c r="BZ3883" s="99"/>
      <c r="CA3883" s="99"/>
      <c r="CB3883" s="99"/>
      <c r="CC3883" s="99">
        <v>102</v>
      </c>
      <c r="CD3883" s="99">
        <v>8</v>
      </c>
      <c r="CE3883" s="99">
        <v>8</v>
      </c>
      <c r="CF3883" s="99"/>
      <c r="CG3883" s="37" t="e">
        <f>VLOOKUP(Table_1[[#This Row],[EAN]],'[1]Planilha1'!$E:$R,13,0)</f>
        <v>#N/A</v>
      </c>
    </row>
    <row r="3884" ht="15" hidden="1">
      <c r="A3884" s="7"/>
      <c r="B3884" s="107" t="s">
        <v>2735</v>
      </c>
      <c r="C3884" s="75">
        <v>223269</v>
      </c>
      <c r="D3884" s="75"/>
      <c r="E3884" s="108">
        <v>7891000288177</v>
      </c>
      <c r="F3884" s="86" t="s">
        <v>4418</v>
      </c>
      <c r="G3884" s="75" t="s">
        <v>21</v>
      </c>
      <c r="H3884" s="75">
        <v>470</v>
      </c>
      <c r="I3884" s="87" t="s">
        <v>3887</v>
      </c>
      <c r="J3884" s="75" t="s">
        <v>3685</v>
      </c>
      <c r="K3884" s="88" t="s">
        <v>84</v>
      </c>
      <c r="L3884" s="88">
        <v>12</v>
      </c>
      <c r="M3884" s="88">
        <v>0</v>
      </c>
      <c r="N3884" s="110" t="s">
        <v>85</v>
      </c>
      <c r="O3884" s="75"/>
      <c r="P3884" s="106"/>
      <c r="Q3884" s="114">
        <f>(17/100+7.6/100+1.65/100)*P3884</f>
        <v>0</v>
      </c>
      <c r="R3884" s="153"/>
      <c r="S3884" s="153"/>
      <c r="T3884" s="153"/>
      <c r="U3884" s="153"/>
      <c r="V3884" s="114">
        <f>+P3884-Q3884+R3884+S3884+T3884+U3884</f>
        <v>0</v>
      </c>
      <c r="W3884" s="115">
        <f>(1.02/100)</f>
        <v>1.02E-2</v>
      </c>
      <c r="X3884" s="115">
        <v>4.8E-3</v>
      </c>
      <c r="Y3884" s="115">
        <v>0.17</v>
      </c>
      <c r="Z3884" s="115">
        <v>1.65E-2</v>
      </c>
      <c r="AA3884" s="115">
        <v>7.6E-2</v>
      </c>
      <c r="AB3884" s="115">
        <f>SUM(W3884:AA3884)</f>
        <v>0.2775</v>
      </c>
      <c r="AC3884" s="110">
        <v>12</v>
      </c>
      <c r="AD3884" s="116">
        <f>IF(AL3884="","",+AC3884*AL3884)</f>
      </c>
      <c r="AE3884" s="117">
        <f>IF(AL3884="","",+AL3884*AB3884)</f>
      </c>
      <c r="AF3884" s="116">
        <f>IF(AL3884="","",+AL3884-AE3884)</f>
      </c>
      <c r="AG3884" s="117">
        <f>+V3884</f>
        <v>0</v>
      </c>
      <c r="AH3884" s="116">
        <f>IF(AF3884="","",+AF3884-AG3884)</f>
      </c>
      <c r="AI3884" s="116">
        <f>IF(AH3884="","",+AH3884*AC3884)</f>
      </c>
      <c r="AJ3884" s="93"/>
      <c r="AK3884" s="118">
        <v>0.33</v>
      </c>
      <c r="AL3884" s="117">
        <f>IF(V3884=0,"",V3884/(1-AB3884-AK3884))</f>
      </c>
      <c r="AM3884" s="95">
        <v>0.33</v>
      </c>
      <c r="AN3884" s="117">
        <f>IF(V3884=0,"",V3884/(1-AB3884-AM3884))</f>
      </c>
      <c r="AO3884" s="96">
        <v>1.2</v>
      </c>
      <c r="AP3884" s="93">
        <f>IF(BD!AJ3884="","",BD!AJ3884*BD!AO3884)</f>
      </c>
      <c r="AQ3884" s="115">
        <f>BD!AM3884/BD!AK3884-1</f>
        <v>0</v>
      </c>
      <c r="AR3884" s="91">
        <f>IF(BD!AN3884="","",IF(BD!AJ3884="","",BD!AN3884/BD!AJ3884-1))</f>
      </c>
      <c r="AS3884" s="91">
        <f>IF(BD!AN3884="","",IF(BD!AN3884&lt;BD!AL3884,"ABAIXO DA META","DENTRO DA META"))</f>
      </c>
      <c r="AT3884" s="115" t="str">
        <f>IF(BD!AJ3884="","EM ANÁLISE",IF(BD!AP3884&gt;=BD!AN3884,"GO", "NO GO"))</f>
        <v>EM ANÁLISE</v>
      </c>
      <c r="AU3884" s="121">
        <f>IF(AN3884="","",+BD!$AN3884-AJ3884)</f>
      </c>
      <c r="AV3884" s="98"/>
      <c r="AW3884" s="114">
        <f>BD!P3884*BD!AC3884</f>
        <v>0</v>
      </c>
      <c r="AX3884" s="114">
        <f>BD!V3884*BD!AC3884</f>
        <v>0</v>
      </c>
      <c r="AY3884" s="114">
        <f>IF(BD!AN3884="","",BD!AN3884*BD!AC3884)</f>
      </c>
      <c r="AZ3884" s="75" t="s">
        <v>123</v>
      </c>
      <c r="BA3884" s="75" t="s">
        <v>124</v>
      </c>
      <c r="BB3884" s="75">
        <v>1</v>
      </c>
      <c r="BC3884" s="75" t="s">
        <v>125</v>
      </c>
      <c r="BD3884" s="104"/>
      <c r="BE3884" s="104"/>
      <c r="BF3884" s="101"/>
      <c r="BG3884" s="101"/>
      <c r="BH3884" s="101"/>
      <c r="BI3884" s="101"/>
      <c r="BJ3884" s="101"/>
      <c r="BK3884" s="101"/>
      <c r="BL3884" s="101"/>
      <c r="BM3884" s="101"/>
      <c r="BN3884" s="101"/>
      <c r="BO3884" s="103"/>
      <c r="BP3884" s="101"/>
      <c r="BQ3884" s="101"/>
      <c r="BR3884" s="101"/>
      <c r="BS3884" s="101"/>
      <c r="BT3884" s="101"/>
      <c r="BU3884" s="101"/>
      <c r="BV3884" s="101"/>
      <c r="BW3884" s="101"/>
      <c r="BX3884" s="101"/>
      <c r="BY3884" s="101"/>
      <c r="BZ3884" s="101"/>
      <c r="CA3884" s="101"/>
      <c r="CB3884" s="101"/>
      <c r="CC3884" s="101"/>
      <c r="CD3884" s="101"/>
      <c r="CE3884" s="101"/>
      <c r="CF3884" s="101"/>
      <c r="CG3884" s="37" t="e">
        <f>VLOOKUP(Table_1[[#This Row],[EAN]],'[1]Planilha1'!$E:$R,13,0)</f>
        <v>#N/A</v>
      </c>
    </row>
    <row r="3885" ht="15" hidden="1">
      <c r="A3885" s="7"/>
      <c r="B3885" s="107" t="s">
        <v>2735</v>
      </c>
      <c r="C3885" s="75">
        <v>223270</v>
      </c>
      <c r="D3885" s="75"/>
      <c r="E3885" s="108">
        <v>7891000288085</v>
      </c>
      <c r="F3885" s="86" t="s">
        <v>4419</v>
      </c>
      <c r="G3885" s="75" t="s">
        <v>21</v>
      </c>
      <c r="H3885" s="75">
        <v>470</v>
      </c>
      <c r="I3885" s="87" t="s">
        <v>3887</v>
      </c>
      <c r="J3885" s="75" t="s">
        <v>3685</v>
      </c>
      <c r="K3885" s="88" t="s">
        <v>84</v>
      </c>
      <c r="L3885" s="88">
        <v>12</v>
      </c>
      <c r="M3885" s="88">
        <v>0</v>
      </c>
      <c r="N3885" s="110" t="s">
        <v>85</v>
      </c>
      <c r="O3885" s="75"/>
      <c r="P3885" s="106"/>
      <c r="Q3885" s="114">
        <f>(17/100+7.6/100+1.65/100)*P3885</f>
        <v>0</v>
      </c>
      <c r="R3885" s="153"/>
      <c r="S3885" s="153"/>
      <c r="T3885" s="153"/>
      <c r="U3885" s="153"/>
      <c r="V3885" s="114">
        <f>+P3885-Q3885+R3885+S3885+T3885+U3885</f>
        <v>0</v>
      </c>
      <c r="W3885" s="115">
        <f>(1.02/100)</f>
        <v>1.02E-2</v>
      </c>
      <c r="X3885" s="115">
        <v>4.8E-3</v>
      </c>
      <c r="Y3885" s="115">
        <v>0.17</v>
      </c>
      <c r="Z3885" s="115">
        <v>1.65E-2</v>
      </c>
      <c r="AA3885" s="115">
        <v>7.6E-2</v>
      </c>
      <c r="AB3885" s="115">
        <f>SUM(W3885:AA3885)</f>
        <v>0.2775</v>
      </c>
      <c r="AC3885" s="110">
        <v>12</v>
      </c>
      <c r="AD3885" s="116">
        <f>IF(AL3885="","",+AC3885*AL3885)</f>
      </c>
      <c r="AE3885" s="117">
        <f>IF(AL3885="","",+AL3885*AB3885)</f>
      </c>
      <c r="AF3885" s="116">
        <f>IF(AL3885="","",+AL3885-AE3885)</f>
      </c>
      <c r="AG3885" s="117">
        <f>+V3885</f>
        <v>0</v>
      </c>
      <c r="AH3885" s="116">
        <f>IF(AF3885="","",+AF3885-AG3885)</f>
      </c>
      <c r="AI3885" s="116">
        <f>IF(AH3885="","",+AH3885*AC3885)</f>
      </c>
      <c r="AJ3885" s="93"/>
      <c r="AK3885" s="118">
        <v>0.33</v>
      </c>
      <c r="AL3885" s="117">
        <f>IF(V3885=0,"",V3885/(1-AB3885-AK3885))</f>
      </c>
      <c r="AM3885" s="95">
        <v>0.33</v>
      </c>
      <c r="AN3885" s="117">
        <f>IF(V3885=0,"",V3885/(1-AB3885-AM3885))</f>
      </c>
      <c r="AO3885" s="96">
        <v>1.2</v>
      </c>
      <c r="AP3885" s="93">
        <f>IF(BD!AJ3885="","",BD!AJ3885*BD!AO3885)</f>
      </c>
      <c r="AQ3885" s="115">
        <f>BD!AM3885/BD!AK3885-1</f>
        <v>0</v>
      </c>
      <c r="AR3885" s="91">
        <f>IF(BD!AN3885="","",IF(BD!AJ3885="","",BD!AN3885/BD!AJ3885-1))</f>
      </c>
      <c r="AS3885" s="91">
        <f>IF(BD!AN3885="","",IF(BD!AN3885&lt;BD!AL3885,"ABAIXO DA META","DENTRO DA META"))</f>
      </c>
      <c r="AT3885" s="115" t="str">
        <f>IF(BD!AJ3885="","EM ANÁLISE",IF(BD!AP3885&gt;=BD!AN3885,"GO", "NO GO"))</f>
        <v>EM ANÁLISE</v>
      </c>
      <c r="AU3885" s="121">
        <f>IF(AN3885="","",+BD!$AN3885-AJ3885)</f>
      </c>
      <c r="AV3885" s="98"/>
      <c r="AW3885" s="114">
        <f>BD!P3885*BD!AC3885</f>
        <v>0</v>
      </c>
      <c r="AX3885" s="114">
        <f>BD!V3885*BD!AC3885</f>
        <v>0</v>
      </c>
      <c r="AY3885" s="114">
        <f>IF(BD!AN3885="","",BD!AN3885*BD!AC3885)</f>
      </c>
      <c r="AZ3885" s="75" t="s">
        <v>123</v>
      </c>
      <c r="BA3885" s="75" t="s">
        <v>124</v>
      </c>
      <c r="BB3885" s="75">
        <v>1</v>
      </c>
      <c r="BC3885" s="75" t="s">
        <v>125</v>
      </c>
      <c r="BD3885" s="104"/>
      <c r="BE3885" s="104"/>
      <c r="BF3885" s="101"/>
      <c r="BG3885" s="101"/>
      <c r="BH3885" s="101"/>
      <c r="BI3885" s="101"/>
      <c r="BJ3885" s="101"/>
      <c r="BK3885" s="101"/>
      <c r="BL3885" s="101"/>
      <c r="BM3885" s="101"/>
      <c r="BN3885" s="101"/>
      <c r="BO3885" s="103"/>
      <c r="BP3885" s="101"/>
      <c r="BQ3885" s="101"/>
      <c r="BR3885" s="101"/>
      <c r="BS3885" s="101"/>
      <c r="BT3885" s="101"/>
      <c r="BU3885" s="101"/>
      <c r="BV3885" s="101"/>
      <c r="BW3885" s="101"/>
      <c r="BX3885" s="101"/>
      <c r="BY3885" s="101"/>
      <c r="BZ3885" s="101"/>
      <c r="CA3885" s="101"/>
      <c r="CB3885" s="101"/>
      <c r="CC3885" s="101"/>
      <c r="CD3885" s="101"/>
      <c r="CE3885" s="101"/>
      <c r="CF3885" s="101"/>
      <c r="CG3885" s="37" t="e">
        <f>VLOOKUP(Table_1[[#This Row],[EAN]],'[1]Planilha1'!$E:$R,13,0)</f>
        <v>#N/A</v>
      </c>
    </row>
    <row r="3886" ht="15" hidden="1">
      <c r="A3886" s="7"/>
      <c r="B3886" s="107" t="s">
        <v>2735</v>
      </c>
      <c r="C3886" s="75">
        <v>223271</v>
      </c>
      <c r="D3886" s="75">
        <v>12417114</v>
      </c>
      <c r="E3886" s="108">
        <v>7891000288207</v>
      </c>
      <c r="F3886" s="86" t="s">
        <v>4420</v>
      </c>
      <c r="G3886" s="75" t="s">
        <v>21</v>
      </c>
      <c r="H3886" s="75">
        <v>470</v>
      </c>
      <c r="I3886" s="87" t="s">
        <v>3887</v>
      </c>
      <c r="J3886" s="75" t="s">
        <v>3685</v>
      </c>
      <c r="K3886" s="88" t="s">
        <v>84</v>
      </c>
      <c r="L3886" s="88">
        <v>12</v>
      </c>
      <c r="M3886" s="88">
        <v>0</v>
      </c>
      <c r="N3886" s="110" t="s">
        <v>85</v>
      </c>
      <c r="O3886" s="75" t="s">
        <v>122</v>
      </c>
      <c r="P3886" s="106">
        <v>9.799166666666666</v>
      </c>
      <c r="Q3886" s="114">
        <f>(17/100+7.6/100+1.65/100)*P3886</f>
        <v>2.57228125</v>
      </c>
      <c r="R3886" s="153"/>
      <c r="S3886" s="153"/>
      <c r="T3886" s="153"/>
      <c r="U3886" s="153"/>
      <c r="V3886" s="114">
        <f>+P3886-Q3886+R3886+S3886+T3886+U3886</f>
        <v>7.226885416666667</v>
      </c>
      <c r="W3886" s="115">
        <f>(1.02/100)</f>
        <v>1.02E-2</v>
      </c>
      <c r="X3886" s="115">
        <v>4.8E-3</v>
      </c>
      <c r="Y3886" s="115">
        <v>0.17</v>
      </c>
      <c r="Z3886" s="115">
        <v>1.65E-2</v>
      </c>
      <c r="AA3886" s="115">
        <v>7.6E-2</v>
      </c>
      <c r="AB3886" s="115">
        <f>SUM(W3886:AA3886)</f>
        <v>0.2775</v>
      </c>
      <c r="AC3886" s="110">
        <v>12</v>
      </c>
      <c r="AD3886" s="116">
        <f>IF(AL3886="","",+AC3886*AL3886)</f>
        <v>220.9493630573249</v>
      </c>
      <c r="AE3886" s="117">
        <f>IF(AL3886="","",+AL3886*AB3886)</f>
        <v>5.109454020700639</v>
      </c>
      <c r="AF3886" s="116">
        <f>IF(AL3886="","",+AL3886-AE3886)</f>
        <v>13.302992900743103</v>
      </c>
      <c r="AG3886" s="117">
        <f>+V3886</f>
        <v>7.226885416666667</v>
      </c>
      <c r="AH3886" s="116">
        <f>IF(AF3886="","",+AF3886-AG3886)</f>
        <v>6.076107484076436</v>
      </c>
      <c r="AI3886" s="116">
        <f>IF(AH3886="","",+AH3886*AC3886)</f>
        <v>72.91328980891723</v>
      </c>
      <c r="AJ3886" s="93">
        <v>14.31</v>
      </c>
      <c r="AK3886" s="118">
        <v>0.33</v>
      </c>
      <c r="AL3886" s="117">
        <f>IF(V3886=0,"",V3886/(1-AB3886-AK3886))</f>
        <v>18.412446921443742</v>
      </c>
      <c r="AM3886" s="95">
        <v>0.33</v>
      </c>
      <c r="AN3886" s="117">
        <f>IF(V3886=0,"",V3886/(1-AB3886-AM3886))</f>
        <v>18.412446921443742</v>
      </c>
      <c r="AO3886" s="96">
        <v>1.2</v>
      </c>
      <c r="AP3886" s="93">
        <f>IF(BD!AJ3886="","",BD!AJ3886*BD!AO3886)</f>
        <v>17.172</v>
      </c>
      <c r="AQ3886" s="115">
        <f>BD!AM3886/BD!AK3886-1</f>
        <v>0</v>
      </c>
      <c r="AR3886" s="91">
        <f>IF(BD!AN3886="","",IF(BD!AJ3886="","",BD!AN3886/BD!AJ3886-1))</f>
        <v>0.2866839218339441</v>
      </c>
      <c r="AS3886" s="91" t="str">
        <f>IF(BD!AN3886="","",IF(BD!AN3886&lt;BD!AL3886,"ABAIXO DA META","DENTRO DA META"))</f>
        <v>DENTRO DA META</v>
      </c>
      <c r="AT3886" s="115" t="str">
        <f>IF(BD!AJ3886="","EM ANÁLISE",IF(BD!AP3886&gt;=BD!AN3886,"GO", "NO GO"))</f>
        <v>NO GO</v>
      </c>
      <c r="AU3886" s="121">
        <f>IF(AN3886="","",+BD!$AN3886-AJ3886)</f>
        <v>4.102446921443741</v>
      </c>
      <c r="AV3886" s="98"/>
      <c r="AW3886" s="114">
        <f>BD!P3886*BD!AC3886</f>
        <v>117.59</v>
      </c>
      <c r="AX3886" s="114">
        <f>BD!V3886*BD!AC3886</f>
        <v>86.722625</v>
      </c>
      <c r="AY3886" s="114">
        <f>IF(BD!AN3886="","",BD!AN3886*BD!AC3886)</f>
        <v>220.9493630573249</v>
      </c>
      <c r="AZ3886" s="75" t="s">
        <v>5272</v>
      </c>
      <c r="BA3886" s="75" t="s">
        <v>124</v>
      </c>
      <c r="BB3886" s="75">
        <v>1</v>
      </c>
      <c r="BC3886" s="75" t="s">
        <v>125</v>
      </c>
      <c r="BD3886" s="99" t="s">
        <v>5257</v>
      </c>
      <c r="BE3886" s="100" t="s">
        <v>4</v>
      </c>
      <c r="BF3886" s="100" t="s">
        <v>4</v>
      </c>
      <c r="BG3886" s="99" t="s">
        <v>5258</v>
      </c>
      <c r="BH3886" s="101"/>
      <c r="BI3886" s="101"/>
      <c r="BJ3886" s="101"/>
      <c r="BK3886" s="101"/>
      <c r="BL3886" s="101"/>
      <c r="BM3886" s="101"/>
      <c r="BN3886" s="101"/>
      <c r="BO3886" s="103"/>
      <c r="BP3886" s="99">
        <v>140.622</v>
      </c>
      <c r="BQ3886" s="99">
        <v>121</v>
      </c>
      <c r="BR3886" s="101"/>
      <c r="BS3886" s="99" t="s">
        <v>5260</v>
      </c>
      <c r="BT3886" s="99" t="s">
        <v>5261</v>
      </c>
      <c r="BU3886" s="99">
        <v>5102</v>
      </c>
      <c r="BV3886" s="99"/>
      <c r="BW3886" s="99"/>
      <c r="BX3886" s="99"/>
      <c r="BY3886" s="99"/>
      <c r="BZ3886" s="99"/>
      <c r="CA3886" s="99"/>
      <c r="CB3886" s="99"/>
      <c r="CC3886" s="99">
        <v>102</v>
      </c>
      <c r="CD3886" s="99">
        <v>8</v>
      </c>
      <c r="CE3886" s="99">
        <v>8</v>
      </c>
      <c r="CF3886" s="99"/>
      <c r="CG3886" s="37" t="e">
        <f>VLOOKUP(Table_1[[#This Row],[EAN]],'[1]Planilha1'!$E:$R,13,0)</f>
        <v>#N/A</v>
      </c>
    </row>
    <row r="3887" ht="15" hidden="1">
      <c r="A3887" s="7"/>
      <c r="B3887" s="107" t="s">
        <v>2735</v>
      </c>
      <c r="C3887" s="75">
        <v>223272</v>
      </c>
      <c r="D3887" s="75">
        <v>12417122</v>
      </c>
      <c r="E3887" s="108">
        <v>7891000288146</v>
      </c>
      <c r="F3887" s="86" t="s">
        <v>4421</v>
      </c>
      <c r="G3887" s="75" t="s">
        <v>21</v>
      </c>
      <c r="H3887" s="75">
        <v>470</v>
      </c>
      <c r="I3887" s="87" t="s">
        <v>3887</v>
      </c>
      <c r="J3887" s="75" t="s">
        <v>3685</v>
      </c>
      <c r="K3887" s="88" t="s">
        <v>84</v>
      </c>
      <c r="L3887" s="88">
        <v>12</v>
      </c>
      <c r="M3887" s="88">
        <v>0</v>
      </c>
      <c r="N3887" s="110" t="s">
        <v>85</v>
      </c>
      <c r="O3887" s="75" t="s">
        <v>122</v>
      </c>
      <c r="P3887" s="106">
        <v>10.179166666666667</v>
      </c>
      <c r="Q3887" s="114">
        <f>(17/100+7.6/100+1.65/100)*P3887</f>
        <v>2.6720312500000003</v>
      </c>
      <c r="R3887" s="153"/>
      <c r="S3887" s="153"/>
      <c r="T3887" s="153"/>
      <c r="U3887" s="153"/>
      <c r="V3887" s="114">
        <f>+P3887-Q3887+R3887+S3887+T3887+U3887</f>
        <v>7.507135416666667</v>
      </c>
      <c r="W3887" s="115">
        <f>(1.02/100)</f>
        <v>1.02E-2</v>
      </c>
      <c r="X3887" s="115">
        <v>4.8E-3</v>
      </c>
      <c r="Y3887" s="115">
        <v>0.17</v>
      </c>
      <c r="Z3887" s="115">
        <v>1.65E-2</v>
      </c>
      <c r="AA3887" s="115">
        <v>7.6E-2</v>
      </c>
      <c r="AB3887" s="115">
        <f>SUM(W3887:AA3887)</f>
        <v>0.2775</v>
      </c>
      <c r="AC3887" s="110">
        <v>12</v>
      </c>
      <c r="AD3887" s="116">
        <f>IF(AL3887="","",+AC3887*AL3887)</f>
        <v>229.51751592356698</v>
      </c>
      <c r="AE3887" s="117">
        <f>IF(AL3887="","",+AL3887*AB3887)</f>
        <v>5.307592555732486</v>
      </c>
      <c r="AF3887" s="116">
        <f>IF(AL3887="","",+AL3887-AE3887)</f>
        <v>13.81886710456476</v>
      </c>
      <c r="AG3887" s="117">
        <f>+V3887</f>
        <v>7.507135416666667</v>
      </c>
      <c r="AH3887" s="116">
        <f>IF(AF3887="","",+AF3887-AG3887)</f>
        <v>6.311731687898092</v>
      </c>
      <c r="AI3887" s="116">
        <f>IF(AH3887="","",+AH3887*AC3887)</f>
        <v>75.7407802547771</v>
      </c>
      <c r="AJ3887" s="93">
        <v>14.31</v>
      </c>
      <c r="AK3887" s="118">
        <v>0.33</v>
      </c>
      <c r="AL3887" s="117">
        <f>IF(V3887=0,"",V3887/(1-AB3887-AK3887))</f>
        <v>19.126459660297247</v>
      </c>
      <c r="AM3887" s="95">
        <v>0.33</v>
      </c>
      <c r="AN3887" s="117">
        <f>IF(V3887=0,"",V3887/(1-AB3887-AM3887))</f>
        <v>19.126459660297247</v>
      </c>
      <c r="AO3887" s="96">
        <v>1.2</v>
      </c>
      <c r="AP3887" s="93">
        <f>IF(BD!AJ3887="","",BD!AJ3887*BD!AO3887)</f>
        <v>17.172</v>
      </c>
      <c r="AQ3887" s="115">
        <f>BD!AM3887/BD!AK3887-1</f>
        <v>0</v>
      </c>
      <c r="AR3887" s="91">
        <f>IF(BD!AN3887="","",IF(BD!AJ3887="","",BD!AN3887/BD!AJ3887-1))</f>
        <v>0.3365799902374036</v>
      </c>
      <c r="AS3887" s="91" t="str">
        <f>IF(BD!AN3887="","",IF(BD!AN3887&lt;BD!AL3887,"ABAIXO DA META","DENTRO DA META"))</f>
        <v>DENTRO DA META</v>
      </c>
      <c r="AT3887" s="115" t="str">
        <f>IF(BD!AJ3887="","EM ANÁLISE",IF(BD!AP3887&gt;=BD!AN3887,"GO", "NO GO"))</f>
        <v>NO GO</v>
      </c>
      <c r="AU3887" s="121">
        <f>IF(AN3887="","",+BD!$AN3887-AJ3887)</f>
        <v>4.816459660297246</v>
      </c>
      <c r="AV3887" s="98"/>
      <c r="AW3887" s="114">
        <f>BD!P3887*BD!AC3887</f>
        <v>122.15</v>
      </c>
      <c r="AX3887" s="114">
        <f>BD!V3887*BD!AC3887</f>
        <v>90.08562500000001</v>
      </c>
      <c r="AY3887" s="114">
        <f>IF(BD!AN3887="","",BD!AN3887*BD!AC3887)</f>
        <v>229.51751592356698</v>
      </c>
      <c r="AZ3887" s="75" t="s">
        <v>5272</v>
      </c>
      <c r="BA3887" s="75" t="s">
        <v>124</v>
      </c>
      <c r="BB3887" s="75">
        <v>1</v>
      </c>
      <c r="BC3887" s="75" t="s">
        <v>125</v>
      </c>
      <c r="BD3887" s="99" t="s">
        <v>5257</v>
      </c>
      <c r="BE3887" s="100" t="s">
        <v>4</v>
      </c>
      <c r="BF3887" s="100" t="s">
        <v>4</v>
      </c>
      <c r="BG3887" s="99" t="s">
        <v>5258</v>
      </c>
      <c r="BH3887" s="101"/>
      <c r="BI3887" s="101"/>
      <c r="BJ3887" s="101"/>
      <c r="BK3887" s="101"/>
      <c r="BL3887" s="101"/>
      <c r="BM3887" s="101"/>
      <c r="BN3887" s="101"/>
      <c r="BO3887" s="103"/>
      <c r="BP3887" s="99">
        <v>140.622</v>
      </c>
      <c r="BQ3887" s="99">
        <v>121</v>
      </c>
      <c r="BR3887" s="101"/>
      <c r="BS3887" s="99" t="s">
        <v>5260</v>
      </c>
      <c r="BT3887" s="99" t="s">
        <v>5261</v>
      </c>
      <c r="BU3887" s="99">
        <v>5102</v>
      </c>
      <c r="BV3887" s="99"/>
      <c r="BW3887" s="99"/>
      <c r="BX3887" s="99"/>
      <c r="BY3887" s="99"/>
      <c r="BZ3887" s="99"/>
      <c r="CA3887" s="99"/>
      <c r="CB3887" s="99"/>
      <c r="CC3887" s="99">
        <v>102</v>
      </c>
      <c r="CD3887" s="99">
        <v>8</v>
      </c>
      <c r="CE3887" s="99">
        <v>8</v>
      </c>
      <c r="CF3887" s="99"/>
      <c r="CG3887" s="37" t="e">
        <f>VLOOKUP(Table_1[[#This Row],[EAN]],'[1]Planilha1'!$E:$R,13,0)</f>
        <v>#N/A</v>
      </c>
    </row>
    <row r="3888" ht="15" hidden="1">
      <c r="A3888" s="7"/>
      <c r="B3888" s="107" t="s">
        <v>2735</v>
      </c>
      <c r="C3888" s="75">
        <v>223273</v>
      </c>
      <c r="D3888" s="75">
        <v>12417109</v>
      </c>
      <c r="E3888" s="108">
        <v>7891000288238</v>
      </c>
      <c r="F3888" s="86" t="s">
        <v>4422</v>
      </c>
      <c r="G3888" s="75" t="s">
        <v>21</v>
      </c>
      <c r="H3888" s="75">
        <v>470</v>
      </c>
      <c r="I3888" s="87" t="s">
        <v>3887</v>
      </c>
      <c r="J3888" s="75" t="s">
        <v>3685</v>
      </c>
      <c r="K3888" s="88" t="s">
        <v>84</v>
      </c>
      <c r="L3888" s="88">
        <v>12</v>
      </c>
      <c r="M3888" s="88">
        <v>0</v>
      </c>
      <c r="N3888" s="110" t="s">
        <v>85</v>
      </c>
      <c r="O3888" s="75" t="s">
        <v>122</v>
      </c>
      <c r="P3888" s="106">
        <v>9.799166666666666</v>
      </c>
      <c r="Q3888" s="114">
        <f>(17/100+7.6/100+1.65/100)*P3888</f>
        <v>2.57228125</v>
      </c>
      <c r="R3888" s="153"/>
      <c r="S3888" s="153"/>
      <c r="T3888" s="153"/>
      <c r="U3888" s="153"/>
      <c r="V3888" s="114">
        <f>+P3888-Q3888+R3888+S3888+T3888+U3888</f>
        <v>7.226885416666667</v>
      </c>
      <c r="W3888" s="115">
        <f>(1.02/100)</f>
        <v>1.02E-2</v>
      </c>
      <c r="X3888" s="115">
        <v>4.8E-3</v>
      </c>
      <c r="Y3888" s="115">
        <v>0.17</v>
      </c>
      <c r="Z3888" s="115">
        <v>1.65E-2</v>
      </c>
      <c r="AA3888" s="115">
        <v>7.6E-2</v>
      </c>
      <c r="AB3888" s="115">
        <f>SUM(W3888:AA3888)</f>
        <v>0.2775</v>
      </c>
      <c r="AC3888" s="110">
        <v>12</v>
      </c>
      <c r="AD3888" s="116">
        <f>IF(AL3888="","",+AC3888*AL3888)</f>
        <v>220.9493630573249</v>
      </c>
      <c r="AE3888" s="117">
        <f>IF(AL3888="","",+AL3888*AB3888)</f>
        <v>5.109454020700639</v>
      </c>
      <c r="AF3888" s="116">
        <f>IF(AL3888="","",+AL3888-AE3888)</f>
        <v>13.302992900743103</v>
      </c>
      <c r="AG3888" s="117">
        <f>+V3888</f>
        <v>7.226885416666667</v>
      </c>
      <c r="AH3888" s="116">
        <f>IF(AF3888="","",+AF3888-AG3888)</f>
        <v>6.076107484076436</v>
      </c>
      <c r="AI3888" s="116">
        <f>IF(AH3888="","",+AH3888*AC3888)</f>
        <v>72.91328980891723</v>
      </c>
      <c r="AJ3888" s="93">
        <v>14.31</v>
      </c>
      <c r="AK3888" s="118">
        <v>0.33</v>
      </c>
      <c r="AL3888" s="117">
        <f>IF(V3888=0,"",V3888/(1-AB3888-AK3888))</f>
        <v>18.412446921443742</v>
      </c>
      <c r="AM3888" s="95">
        <v>0.33</v>
      </c>
      <c r="AN3888" s="117">
        <f>IF(V3888=0,"",V3888/(1-AB3888-AM3888))</f>
        <v>18.412446921443742</v>
      </c>
      <c r="AO3888" s="96">
        <v>1.2</v>
      </c>
      <c r="AP3888" s="93">
        <f>IF(BD!AJ3888="","",BD!AJ3888*BD!AO3888)</f>
        <v>17.172</v>
      </c>
      <c r="AQ3888" s="115">
        <f>BD!AM3888/BD!AK3888-1</f>
        <v>0</v>
      </c>
      <c r="AR3888" s="91">
        <f>IF(BD!AN3888="","",IF(BD!AJ3888="","",BD!AN3888/BD!AJ3888-1))</f>
        <v>0.2866839218339441</v>
      </c>
      <c r="AS3888" s="91" t="str">
        <f>IF(BD!AN3888="","",IF(BD!AN3888&lt;BD!AL3888,"ABAIXO DA META","DENTRO DA META"))</f>
        <v>DENTRO DA META</v>
      </c>
      <c r="AT3888" s="115" t="str">
        <f>IF(BD!AJ3888="","EM ANÁLISE",IF(BD!AP3888&gt;=BD!AN3888,"GO", "NO GO"))</f>
        <v>NO GO</v>
      </c>
      <c r="AU3888" s="121">
        <f>IF(AN3888="","",+BD!$AN3888-AJ3888)</f>
        <v>4.102446921443741</v>
      </c>
      <c r="AV3888" s="98"/>
      <c r="AW3888" s="114">
        <f>BD!P3888*BD!AC3888</f>
        <v>117.59</v>
      </c>
      <c r="AX3888" s="114">
        <f>BD!V3888*BD!AC3888</f>
        <v>86.722625</v>
      </c>
      <c r="AY3888" s="114">
        <f>IF(BD!AN3888="","",BD!AN3888*BD!AC3888)</f>
        <v>220.9493630573249</v>
      </c>
      <c r="AZ3888" s="75" t="s">
        <v>5272</v>
      </c>
      <c r="BA3888" s="75" t="s">
        <v>124</v>
      </c>
      <c r="BB3888" s="75">
        <v>1</v>
      </c>
      <c r="BC3888" s="75" t="s">
        <v>125</v>
      </c>
      <c r="BD3888" s="99" t="s">
        <v>5257</v>
      </c>
      <c r="BE3888" s="100" t="s">
        <v>4</v>
      </c>
      <c r="BF3888" s="100" t="s">
        <v>4</v>
      </c>
      <c r="BG3888" s="99" t="s">
        <v>5258</v>
      </c>
      <c r="BH3888" s="101"/>
      <c r="BI3888" s="101"/>
      <c r="BJ3888" s="101"/>
      <c r="BK3888" s="101"/>
      <c r="BL3888" s="101"/>
      <c r="BM3888" s="101"/>
      <c r="BN3888" s="101"/>
      <c r="BO3888" s="103"/>
      <c r="BP3888" s="99">
        <v>140.622</v>
      </c>
      <c r="BQ3888" s="99">
        <v>121</v>
      </c>
      <c r="BR3888" s="101"/>
      <c r="BS3888" s="99" t="s">
        <v>5260</v>
      </c>
      <c r="BT3888" s="99" t="s">
        <v>5261</v>
      </c>
      <c r="BU3888" s="99">
        <v>5102</v>
      </c>
      <c r="BV3888" s="99"/>
      <c r="BW3888" s="99"/>
      <c r="BX3888" s="99"/>
      <c r="BY3888" s="99"/>
      <c r="BZ3888" s="99"/>
      <c r="CA3888" s="99"/>
      <c r="CB3888" s="99"/>
      <c r="CC3888" s="99">
        <v>102</v>
      </c>
      <c r="CD3888" s="99">
        <v>8</v>
      </c>
      <c r="CE3888" s="99">
        <v>8</v>
      </c>
      <c r="CF3888" s="99"/>
      <c r="CG3888" s="37" t="e">
        <f>VLOOKUP(Table_1[[#This Row],[EAN]],'[1]Planilha1'!$E:$R,13,0)</f>
        <v>#N/A</v>
      </c>
    </row>
    <row r="3889" ht="15" hidden="1">
      <c r="A3889" s="7"/>
      <c r="B3889" s="107" t="s">
        <v>2735</v>
      </c>
      <c r="C3889" s="75">
        <v>223274</v>
      </c>
      <c r="D3889" s="75">
        <v>12417099</v>
      </c>
      <c r="E3889" s="108">
        <v>7891000288115</v>
      </c>
      <c r="F3889" s="86" t="s">
        <v>4423</v>
      </c>
      <c r="G3889" s="75" t="s">
        <v>21</v>
      </c>
      <c r="H3889" s="75">
        <v>470</v>
      </c>
      <c r="I3889" s="87" t="s">
        <v>3887</v>
      </c>
      <c r="J3889" s="75" t="s">
        <v>3685</v>
      </c>
      <c r="K3889" s="88" t="s">
        <v>84</v>
      </c>
      <c r="L3889" s="88">
        <v>12</v>
      </c>
      <c r="M3889" s="88">
        <v>0</v>
      </c>
      <c r="N3889" s="110" t="s">
        <v>85</v>
      </c>
      <c r="O3889" s="75" t="s">
        <v>122</v>
      </c>
      <c r="P3889" s="106">
        <v>9.799166666666666</v>
      </c>
      <c r="Q3889" s="114">
        <f>(17/100+7.6/100+1.65/100)*P3889</f>
        <v>2.57228125</v>
      </c>
      <c r="R3889" s="153"/>
      <c r="S3889" s="153"/>
      <c r="T3889" s="153"/>
      <c r="U3889" s="153"/>
      <c r="V3889" s="114">
        <f>+P3889-Q3889+R3889+S3889+T3889+U3889</f>
        <v>7.226885416666667</v>
      </c>
      <c r="W3889" s="115">
        <f>(1.02/100)</f>
        <v>1.02E-2</v>
      </c>
      <c r="X3889" s="115">
        <v>4.8E-3</v>
      </c>
      <c r="Y3889" s="115">
        <v>0.17</v>
      </c>
      <c r="Z3889" s="115">
        <v>1.65E-2</v>
      </c>
      <c r="AA3889" s="115">
        <v>7.6E-2</v>
      </c>
      <c r="AB3889" s="115">
        <f>SUM(W3889:AA3889)</f>
        <v>0.2775</v>
      </c>
      <c r="AC3889" s="110">
        <v>12</v>
      </c>
      <c r="AD3889" s="116">
        <f>IF(AL3889="","",+AC3889*AL3889)</f>
        <v>220.9493630573249</v>
      </c>
      <c r="AE3889" s="117">
        <f>IF(AL3889="","",+AL3889*AB3889)</f>
        <v>5.109454020700639</v>
      </c>
      <c r="AF3889" s="116">
        <f>IF(AL3889="","",+AL3889-AE3889)</f>
        <v>13.302992900743103</v>
      </c>
      <c r="AG3889" s="117">
        <f>+V3889</f>
        <v>7.226885416666667</v>
      </c>
      <c r="AH3889" s="116">
        <f>IF(AF3889="","",+AF3889-AG3889)</f>
        <v>6.076107484076436</v>
      </c>
      <c r="AI3889" s="116">
        <f>IF(AH3889="","",+AH3889*AC3889)</f>
        <v>72.91328980891723</v>
      </c>
      <c r="AJ3889" s="93">
        <v>14.31</v>
      </c>
      <c r="AK3889" s="118">
        <v>0.33</v>
      </c>
      <c r="AL3889" s="117">
        <f>IF(V3889=0,"",V3889/(1-AB3889-AK3889))</f>
        <v>18.412446921443742</v>
      </c>
      <c r="AM3889" s="95">
        <v>0.33</v>
      </c>
      <c r="AN3889" s="117">
        <f>IF(V3889=0,"",V3889/(1-AB3889-AM3889))</f>
        <v>18.412446921443742</v>
      </c>
      <c r="AO3889" s="96">
        <v>1.2</v>
      </c>
      <c r="AP3889" s="93">
        <f>IF(BD!AJ3889="","",BD!AJ3889*BD!AO3889)</f>
        <v>17.172</v>
      </c>
      <c r="AQ3889" s="115">
        <f>BD!AM3889/BD!AK3889-1</f>
        <v>0</v>
      </c>
      <c r="AR3889" s="91">
        <f>IF(BD!AN3889="","",IF(BD!AJ3889="","",BD!AN3889/BD!AJ3889-1))</f>
        <v>0.2866839218339441</v>
      </c>
      <c r="AS3889" s="91" t="str">
        <f>IF(BD!AN3889="","",IF(BD!AN3889&lt;BD!AL3889,"ABAIXO DA META","DENTRO DA META"))</f>
        <v>DENTRO DA META</v>
      </c>
      <c r="AT3889" s="115" t="str">
        <f>IF(BD!AJ3889="","EM ANÁLISE",IF(BD!AP3889&gt;=BD!AN3889,"GO", "NO GO"))</f>
        <v>NO GO</v>
      </c>
      <c r="AU3889" s="121">
        <f>IF(AN3889="","",+BD!$AN3889-AJ3889)</f>
        <v>4.102446921443741</v>
      </c>
      <c r="AV3889" s="98"/>
      <c r="AW3889" s="114">
        <f>BD!P3889*BD!AC3889</f>
        <v>117.59</v>
      </c>
      <c r="AX3889" s="114">
        <f>BD!V3889*BD!AC3889</f>
        <v>86.722625</v>
      </c>
      <c r="AY3889" s="114">
        <f>IF(BD!AN3889="","",BD!AN3889*BD!AC3889)</f>
        <v>220.9493630573249</v>
      </c>
      <c r="AZ3889" s="75" t="s">
        <v>5272</v>
      </c>
      <c r="BA3889" s="75" t="s">
        <v>124</v>
      </c>
      <c r="BB3889" s="75">
        <v>1</v>
      </c>
      <c r="BC3889" s="75" t="s">
        <v>125</v>
      </c>
      <c r="BD3889" s="99" t="s">
        <v>5257</v>
      </c>
      <c r="BE3889" s="100" t="s">
        <v>4</v>
      </c>
      <c r="BF3889" s="100" t="s">
        <v>4</v>
      </c>
      <c r="BG3889" s="99" t="s">
        <v>5258</v>
      </c>
      <c r="BH3889" s="101"/>
      <c r="BI3889" s="101"/>
      <c r="BJ3889" s="101"/>
      <c r="BK3889" s="101"/>
      <c r="BL3889" s="101"/>
      <c r="BM3889" s="101"/>
      <c r="BN3889" s="101"/>
      <c r="BO3889" s="103"/>
      <c r="BP3889" s="99">
        <v>140.622</v>
      </c>
      <c r="BQ3889" s="99">
        <v>121</v>
      </c>
      <c r="BR3889" s="101"/>
      <c r="BS3889" s="99" t="s">
        <v>5260</v>
      </c>
      <c r="BT3889" s="99" t="s">
        <v>5261</v>
      </c>
      <c r="BU3889" s="99">
        <v>5102</v>
      </c>
      <c r="BV3889" s="99"/>
      <c r="BW3889" s="99"/>
      <c r="BX3889" s="99"/>
      <c r="BY3889" s="99"/>
      <c r="BZ3889" s="99"/>
      <c r="CA3889" s="99"/>
      <c r="CB3889" s="99"/>
      <c r="CC3889" s="99">
        <v>102</v>
      </c>
      <c r="CD3889" s="99">
        <v>8</v>
      </c>
      <c r="CE3889" s="99">
        <v>8</v>
      </c>
      <c r="CF3889" s="99"/>
      <c r="CG3889" s="37" t="e">
        <f>VLOOKUP(Table_1[[#This Row],[EAN]],'[1]Planilha1'!$E:$R,13,0)</f>
        <v>#N/A</v>
      </c>
    </row>
    <row r="3890" ht="15" hidden="1">
      <c r="A3890" s="7"/>
      <c r="B3890" s="107" t="s">
        <v>2735</v>
      </c>
      <c r="C3890" s="75">
        <v>223275</v>
      </c>
      <c r="D3890" s="75"/>
      <c r="E3890" s="108">
        <v>7891008116281</v>
      </c>
      <c r="F3890" s="86" t="s">
        <v>4424</v>
      </c>
      <c r="G3890" s="75" t="s">
        <v>21</v>
      </c>
      <c r="H3890" s="75">
        <v>470</v>
      </c>
      <c r="I3890" s="87" t="s">
        <v>3887</v>
      </c>
      <c r="J3890" s="75" t="s">
        <v>683</v>
      </c>
      <c r="K3890" s="88" t="s">
        <v>84</v>
      </c>
      <c r="L3890" s="88">
        <v>10</v>
      </c>
      <c r="M3890" s="88">
        <v>0</v>
      </c>
      <c r="N3890" s="110" t="s">
        <v>85</v>
      </c>
      <c r="O3890" s="75"/>
      <c r="P3890" s="106"/>
      <c r="Q3890" s="114">
        <f>(17/100+7.6/100+1.65/100)*P3890</f>
        <v>0</v>
      </c>
      <c r="R3890" s="153"/>
      <c r="S3890" s="153"/>
      <c r="T3890" s="153"/>
      <c r="U3890" s="153"/>
      <c r="V3890" s="114">
        <f>+P3890-Q3890+R3890+S3890+T3890+U3890</f>
        <v>0</v>
      </c>
      <c r="W3890" s="115">
        <f>(1.02/100)</f>
        <v>1.02E-2</v>
      </c>
      <c r="X3890" s="115">
        <v>4.8E-3</v>
      </c>
      <c r="Y3890" s="115">
        <v>0.17</v>
      </c>
      <c r="Z3890" s="115">
        <v>1.65E-2</v>
      </c>
      <c r="AA3890" s="115">
        <v>7.6E-2</v>
      </c>
      <c r="AB3890" s="115">
        <f>SUM(W3890:AA3890)</f>
        <v>0.2775</v>
      </c>
      <c r="AC3890" s="110">
        <v>12</v>
      </c>
      <c r="AD3890" s="116">
        <f>IF(AL3890="","",+AC3890*AL3890)</f>
      </c>
      <c r="AE3890" s="117">
        <f>IF(AL3890="","",+AL3890*AB3890)</f>
      </c>
      <c r="AF3890" s="116">
        <f>IF(AL3890="","",+AL3890-AE3890)</f>
      </c>
      <c r="AG3890" s="117">
        <f>+V3890</f>
        <v>0</v>
      </c>
      <c r="AH3890" s="116">
        <f>IF(AF3890="","",+AF3890-AG3890)</f>
      </c>
      <c r="AI3890" s="116">
        <f>IF(AH3890="","",+AH3890*AC3890)</f>
      </c>
      <c r="AJ3890" s="93"/>
      <c r="AK3890" s="118">
        <v>0.33</v>
      </c>
      <c r="AL3890" s="117">
        <f>IF(V3890=0,"",V3890/(1-AB3890-AK3890))</f>
      </c>
      <c r="AM3890" s="95">
        <v>0.33</v>
      </c>
      <c r="AN3890" s="117">
        <f>IF(V3890=0,"",V3890/(1-AB3890-AM3890))</f>
      </c>
      <c r="AO3890" s="96">
        <v>1.2</v>
      </c>
      <c r="AP3890" s="93">
        <f>IF(BD!AJ3890="","",BD!AJ3890*BD!AO3890)</f>
      </c>
      <c r="AQ3890" s="115">
        <f>BD!AM3890/BD!AK3890-1</f>
        <v>0</v>
      </c>
      <c r="AR3890" s="91">
        <f>IF(BD!AN3890="","",IF(BD!AJ3890="","",BD!AN3890/BD!AJ3890-1))</f>
      </c>
      <c r="AS3890" s="91">
        <f>IF(BD!AN3890="","",IF(BD!AN3890&lt;BD!AL3890,"ABAIXO DA META","DENTRO DA META"))</f>
      </c>
      <c r="AT3890" s="115" t="str">
        <f>IF(BD!AJ3890="","EM ANÁLISE",IF(BD!AP3890&gt;=BD!AN3890,"GO", "NO GO"))</f>
        <v>EM ANÁLISE</v>
      </c>
      <c r="AU3890" s="121">
        <f>IF(AN3890="","",+BD!$AN3890-AJ3890)</f>
      </c>
      <c r="AV3890" s="98"/>
      <c r="AW3890" s="114">
        <f>BD!P3890*BD!AC3890</f>
        <v>0</v>
      </c>
      <c r="AX3890" s="114">
        <f>BD!V3890*BD!AC3890</f>
        <v>0</v>
      </c>
      <c r="AY3890" s="114">
        <f>IF(BD!AN3890="","",BD!AN3890*BD!AC3890)</f>
      </c>
      <c r="AZ3890" s="75" t="s">
        <v>123</v>
      </c>
      <c r="BA3890" s="75" t="s">
        <v>124</v>
      </c>
      <c r="BB3890" s="75">
        <v>1</v>
      </c>
      <c r="BC3890" s="75" t="s">
        <v>125</v>
      </c>
      <c r="BD3890" s="104"/>
      <c r="BE3890" s="104"/>
      <c r="BF3890" s="101"/>
      <c r="BG3890" s="101"/>
      <c r="BH3890" s="101"/>
      <c r="BI3890" s="101"/>
      <c r="BJ3890" s="101"/>
      <c r="BK3890" s="101"/>
      <c r="BL3890" s="101"/>
      <c r="BM3890" s="101"/>
      <c r="BN3890" s="101"/>
      <c r="BO3890" s="103"/>
      <c r="BP3890" s="101"/>
      <c r="BQ3890" s="101"/>
      <c r="BR3890" s="101"/>
      <c r="BS3890" s="101"/>
      <c r="BT3890" s="101"/>
      <c r="BU3890" s="101"/>
      <c r="BV3890" s="101"/>
      <c r="BW3890" s="101"/>
      <c r="BX3890" s="101"/>
      <c r="BY3890" s="101"/>
      <c r="BZ3890" s="101"/>
      <c r="CA3890" s="101"/>
      <c r="CB3890" s="101"/>
      <c r="CC3890" s="101"/>
      <c r="CD3890" s="101"/>
      <c r="CE3890" s="101"/>
      <c r="CF3890" s="101"/>
      <c r="CG3890" s="37" t="e">
        <f>VLOOKUP(Table_1[[#This Row],[EAN]],'[1]Planilha1'!$E:$R,13,0)</f>
        <v>#N/A</v>
      </c>
    </row>
    <row r="3891" ht="15" hidden="1">
      <c r="A3891" s="7"/>
      <c r="B3891" s="107" t="s">
        <v>2735</v>
      </c>
      <c r="C3891" s="75">
        <v>223276</v>
      </c>
      <c r="D3891" s="75"/>
      <c r="E3891" s="108">
        <v>7891008116328</v>
      </c>
      <c r="F3891" s="86" t="s">
        <v>4425</v>
      </c>
      <c r="G3891" s="75" t="s">
        <v>21</v>
      </c>
      <c r="H3891" s="75">
        <v>470</v>
      </c>
      <c r="I3891" s="87" t="s">
        <v>3887</v>
      </c>
      <c r="J3891" s="75" t="s">
        <v>683</v>
      </c>
      <c r="K3891" s="88" t="s">
        <v>84</v>
      </c>
      <c r="L3891" s="88">
        <v>10</v>
      </c>
      <c r="M3891" s="88">
        <v>0</v>
      </c>
      <c r="N3891" s="110" t="s">
        <v>85</v>
      </c>
      <c r="O3891" s="75"/>
      <c r="P3891" s="106"/>
      <c r="Q3891" s="114">
        <f>(17/100+7.6/100+1.65/100)*P3891</f>
        <v>0</v>
      </c>
      <c r="R3891" s="153"/>
      <c r="S3891" s="153"/>
      <c r="T3891" s="153"/>
      <c r="U3891" s="153"/>
      <c r="V3891" s="114">
        <f>+P3891-Q3891+R3891+S3891+T3891+U3891</f>
        <v>0</v>
      </c>
      <c r="W3891" s="115">
        <f>(1.02/100)</f>
        <v>1.02E-2</v>
      </c>
      <c r="X3891" s="115">
        <v>4.8E-3</v>
      </c>
      <c r="Y3891" s="115">
        <v>0.17</v>
      </c>
      <c r="Z3891" s="115">
        <v>1.65E-2</v>
      </c>
      <c r="AA3891" s="115">
        <v>7.6E-2</v>
      </c>
      <c r="AB3891" s="115">
        <f>SUM(W3891:AA3891)</f>
        <v>0.2775</v>
      </c>
      <c r="AC3891" s="110">
        <v>12</v>
      </c>
      <c r="AD3891" s="116">
        <f>IF(AL3891="","",+AC3891*AL3891)</f>
      </c>
      <c r="AE3891" s="117">
        <f>IF(AL3891="","",+AL3891*AB3891)</f>
      </c>
      <c r="AF3891" s="116">
        <f>IF(AL3891="","",+AL3891-AE3891)</f>
      </c>
      <c r="AG3891" s="117">
        <f>+V3891</f>
        <v>0</v>
      </c>
      <c r="AH3891" s="116">
        <f>IF(AF3891="","",+AF3891-AG3891)</f>
      </c>
      <c r="AI3891" s="116">
        <f>IF(AH3891="","",+AH3891*AC3891)</f>
      </c>
      <c r="AJ3891" s="93"/>
      <c r="AK3891" s="118">
        <v>0.33</v>
      </c>
      <c r="AL3891" s="117">
        <f>IF(V3891=0,"",V3891/(1-AB3891-AK3891))</f>
      </c>
      <c r="AM3891" s="95">
        <v>0.33</v>
      </c>
      <c r="AN3891" s="117">
        <f>IF(V3891=0,"",V3891/(1-AB3891-AM3891))</f>
      </c>
      <c r="AO3891" s="96">
        <v>1.2</v>
      </c>
      <c r="AP3891" s="93">
        <f>IF(BD!AJ3891="","",BD!AJ3891*BD!AO3891)</f>
      </c>
      <c r="AQ3891" s="115">
        <f>BD!AM3891/BD!AK3891-1</f>
        <v>0</v>
      </c>
      <c r="AR3891" s="91">
        <f>IF(BD!AN3891="","",IF(BD!AJ3891="","",BD!AN3891/BD!AJ3891-1))</f>
      </c>
      <c r="AS3891" s="91">
        <f>IF(BD!AN3891="","",IF(BD!AN3891&lt;BD!AL3891,"ABAIXO DA META","DENTRO DA META"))</f>
      </c>
      <c r="AT3891" s="115" t="str">
        <f>IF(BD!AJ3891="","EM ANÁLISE",IF(BD!AP3891&gt;=BD!AN3891,"GO", "NO GO"))</f>
        <v>EM ANÁLISE</v>
      </c>
      <c r="AU3891" s="121">
        <f>IF(AN3891="","",+BD!$AN3891-AJ3891)</f>
      </c>
      <c r="AV3891" s="98"/>
      <c r="AW3891" s="114">
        <f>BD!P3891*BD!AC3891</f>
        <v>0</v>
      </c>
      <c r="AX3891" s="114">
        <f>BD!V3891*BD!AC3891</f>
        <v>0</v>
      </c>
      <c r="AY3891" s="114">
        <f>IF(BD!AN3891="","",BD!AN3891*BD!AC3891)</f>
      </c>
      <c r="AZ3891" s="75" t="s">
        <v>123</v>
      </c>
      <c r="BA3891" s="75" t="s">
        <v>124</v>
      </c>
      <c r="BB3891" s="75">
        <v>1</v>
      </c>
      <c r="BC3891" s="75" t="s">
        <v>125</v>
      </c>
      <c r="BD3891" s="104"/>
      <c r="BE3891" s="104"/>
      <c r="BF3891" s="101"/>
      <c r="BG3891" s="101"/>
      <c r="BH3891" s="101"/>
      <c r="BI3891" s="101"/>
      <c r="BJ3891" s="101"/>
      <c r="BK3891" s="101"/>
      <c r="BL3891" s="101"/>
      <c r="BM3891" s="101"/>
      <c r="BN3891" s="101"/>
      <c r="BO3891" s="103"/>
      <c r="BP3891" s="101"/>
      <c r="BQ3891" s="101"/>
      <c r="BR3891" s="101"/>
      <c r="BS3891" s="101"/>
      <c r="BT3891" s="101"/>
      <c r="BU3891" s="101"/>
      <c r="BV3891" s="101"/>
      <c r="BW3891" s="101"/>
      <c r="BX3891" s="101"/>
      <c r="BY3891" s="101"/>
      <c r="BZ3891" s="101"/>
      <c r="CA3891" s="101"/>
      <c r="CB3891" s="101"/>
      <c r="CC3891" s="101"/>
      <c r="CD3891" s="101"/>
      <c r="CE3891" s="101"/>
      <c r="CF3891" s="101"/>
      <c r="CG3891" s="37" t="e">
        <f>VLOOKUP(Table_1[[#This Row],[EAN]],'[1]Planilha1'!$E:$R,13,0)</f>
        <v>#N/A</v>
      </c>
    </row>
    <row r="3892" ht="15" hidden="1">
      <c r="A3892" s="7"/>
      <c r="B3892" s="107" t="s">
        <v>2735</v>
      </c>
      <c r="C3892" s="75">
        <v>223277</v>
      </c>
      <c r="D3892" s="75"/>
      <c r="E3892" s="108">
        <v>7891000289037</v>
      </c>
      <c r="F3892" s="86" t="s">
        <v>4426</v>
      </c>
      <c r="G3892" s="75" t="s">
        <v>11</v>
      </c>
      <c r="H3892" s="75">
        <v>3270</v>
      </c>
      <c r="I3892" s="87" t="s">
        <v>4427</v>
      </c>
      <c r="J3892" s="75" t="s">
        <v>4428</v>
      </c>
      <c r="K3892" s="88" t="s">
        <v>84</v>
      </c>
      <c r="L3892" s="88">
        <v>10</v>
      </c>
      <c r="M3892" s="88">
        <v>0</v>
      </c>
      <c r="N3892" s="110" t="s">
        <v>85</v>
      </c>
      <c r="O3892" s="75"/>
      <c r="P3892" s="106"/>
      <c r="Q3892" s="114">
        <f>(17/100+7.6/100+1.65/100)*P3892</f>
        <v>0</v>
      </c>
      <c r="R3892" s="153"/>
      <c r="S3892" s="153"/>
      <c r="T3892" s="153"/>
      <c r="U3892" s="153"/>
      <c r="V3892" s="114">
        <f>+P3892-Q3892+R3892+S3892+T3892+U3892</f>
        <v>0</v>
      </c>
      <c r="W3892" s="115">
        <f>(1.02/100)</f>
        <v>1.02E-2</v>
      </c>
      <c r="X3892" s="115">
        <v>4.8E-3</v>
      </c>
      <c r="Y3892" s="115">
        <v>0.17</v>
      </c>
      <c r="Z3892" s="115">
        <v>1.65E-2</v>
      </c>
      <c r="AA3892" s="115">
        <v>7.6E-2</v>
      </c>
      <c r="AB3892" s="115">
        <f>SUM(W3892:AA3892)</f>
        <v>0.2775</v>
      </c>
      <c r="AC3892" s="110">
        <v>12</v>
      </c>
      <c r="AD3892" s="116">
        <f>IF(AL3892="","",+AC3892*AL3892)</f>
      </c>
      <c r="AE3892" s="117">
        <f>IF(AL3892="","",+AL3892*AB3892)</f>
      </c>
      <c r="AF3892" s="116">
        <f>IF(AL3892="","",+AL3892-AE3892)</f>
      </c>
      <c r="AG3892" s="117">
        <f>+V3892</f>
        <v>0</v>
      </c>
      <c r="AH3892" s="116">
        <f>IF(AF3892="","",+AF3892-AG3892)</f>
      </c>
      <c r="AI3892" s="116">
        <f>IF(AH3892="","",+AH3892*AC3892)</f>
      </c>
      <c r="AJ3892" s="93"/>
      <c r="AK3892" s="118">
        <v>0.33</v>
      </c>
      <c r="AL3892" s="117">
        <f>IF(V3892=0,"",V3892/(1-AB3892-AK3892))</f>
      </c>
      <c r="AM3892" s="95">
        <v>0.33</v>
      </c>
      <c r="AN3892" s="117">
        <f>IF(V3892=0,"",V3892/(1-AB3892-AM3892))</f>
      </c>
      <c r="AO3892" s="96">
        <v>1.2</v>
      </c>
      <c r="AP3892" s="93">
        <f>IF(BD!AJ3892="","",BD!AJ3892*BD!AO3892)</f>
      </c>
      <c r="AQ3892" s="115">
        <f>BD!AM3892/BD!AK3892-1</f>
        <v>0</v>
      </c>
      <c r="AR3892" s="91">
        <f>IF(BD!AN3892="","",IF(BD!AJ3892="","",BD!AN3892/BD!AJ3892-1))</f>
      </c>
      <c r="AS3892" s="91">
        <f>IF(BD!AN3892="","",IF(BD!AN3892&lt;BD!AL3892,"ABAIXO DA META","DENTRO DA META"))</f>
      </c>
      <c r="AT3892" s="115" t="str">
        <f>IF(BD!AJ3892="","EM ANÁLISE",IF(BD!AP3892&gt;=BD!AN3892,"GO", "NO GO"))</f>
        <v>EM ANÁLISE</v>
      </c>
      <c r="AU3892" s="121">
        <f>IF(AN3892="","",+BD!$AN3892-AJ3892)</f>
      </c>
      <c r="AV3892" s="98"/>
      <c r="AW3892" s="114">
        <f>BD!P3892*BD!AC3892</f>
        <v>0</v>
      </c>
      <c r="AX3892" s="114">
        <f>BD!V3892*BD!AC3892</f>
        <v>0</v>
      </c>
      <c r="AY3892" s="114">
        <f>IF(BD!AN3892="","",BD!AN3892*BD!AC3892)</f>
      </c>
      <c r="AZ3892" s="75" t="s">
        <v>123</v>
      </c>
      <c r="BA3892" s="75" t="s">
        <v>124</v>
      </c>
      <c r="BB3892" s="75">
        <v>1</v>
      </c>
      <c r="BC3892" s="75" t="s">
        <v>125</v>
      </c>
      <c r="BD3892" s="104"/>
      <c r="BE3892" s="104"/>
      <c r="BF3892" s="101"/>
      <c r="BG3892" s="101"/>
      <c r="BH3892" s="101"/>
      <c r="BI3892" s="101"/>
      <c r="BJ3892" s="101"/>
      <c r="BK3892" s="101"/>
      <c r="BL3892" s="101"/>
      <c r="BM3892" s="101"/>
      <c r="BN3892" s="101"/>
      <c r="BO3892" s="103"/>
      <c r="BP3892" s="101"/>
      <c r="BQ3892" s="101"/>
      <c r="BR3892" s="101"/>
      <c r="BS3892" s="101"/>
      <c r="BT3892" s="101"/>
      <c r="BU3892" s="101"/>
      <c r="BV3892" s="101"/>
      <c r="BW3892" s="101"/>
      <c r="BX3892" s="101"/>
      <c r="BY3892" s="101"/>
      <c r="BZ3892" s="101"/>
      <c r="CA3892" s="101"/>
      <c r="CB3892" s="101"/>
      <c r="CC3892" s="101"/>
      <c r="CD3892" s="101"/>
      <c r="CE3892" s="101"/>
      <c r="CF3892" s="101"/>
      <c r="CG3892" s="37" t="e">
        <f>VLOOKUP(Table_1[[#This Row],[EAN]],'[1]Planilha1'!$E:$R,13,0)</f>
        <v>#N/A</v>
      </c>
    </row>
    <row r="3893" ht="15" hidden="1">
      <c r="A3893" s="7"/>
      <c r="B3893" s="107" t="s">
        <v>2735</v>
      </c>
      <c r="C3893" s="75">
        <v>223278</v>
      </c>
      <c r="D3893" s="75"/>
      <c r="E3893" s="108">
        <v>7891000289099</v>
      </c>
      <c r="F3893" s="86" t="s">
        <v>4429</v>
      </c>
      <c r="G3893" s="75" t="s">
        <v>11</v>
      </c>
      <c r="H3893" s="75">
        <v>3270</v>
      </c>
      <c r="I3893" s="87" t="s">
        <v>4427</v>
      </c>
      <c r="J3893" s="75" t="s">
        <v>4428</v>
      </c>
      <c r="K3893" s="88" t="s">
        <v>84</v>
      </c>
      <c r="L3893" s="88">
        <v>10</v>
      </c>
      <c r="M3893" s="88">
        <v>0</v>
      </c>
      <c r="N3893" s="110" t="s">
        <v>85</v>
      </c>
      <c r="O3893" s="75"/>
      <c r="P3893" s="106"/>
      <c r="Q3893" s="114">
        <f>(17/100+7.6/100+1.65/100)*P3893</f>
        <v>0</v>
      </c>
      <c r="R3893" s="153"/>
      <c r="S3893" s="153"/>
      <c r="T3893" s="153"/>
      <c r="U3893" s="153"/>
      <c r="V3893" s="114">
        <f>+P3893-Q3893+R3893+S3893+T3893+U3893</f>
        <v>0</v>
      </c>
      <c r="W3893" s="115">
        <f>(1.02/100)</f>
        <v>1.02E-2</v>
      </c>
      <c r="X3893" s="115">
        <v>4.8E-3</v>
      </c>
      <c r="Y3893" s="115">
        <v>0.17</v>
      </c>
      <c r="Z3893" s="115">
        <v>1.65E-2</v>
      </c>
      <c r="AA3893" s="115">
        <v>7.6E-2</v>
      </c>
      <c r="AB3893" s="115">
        <f>SUM(W3893:AA3893)</f>
        <v>0.2775</v>
      </c>
      <c r="AC3893" s="110">
        <v>12</v>
      </c>
      <c r="AD3893" s="116">
        <f>IF(AL3893="","",+AC3893*AL3893)</f>
      </c>
      <c r="AE3893" s="117">
        <f>IF(AL3893="","",+AL3893*AB3893)</f>
      </c>
      <c r="AF3893" s="116">
        <f>IF(AL3893="","",+AL3893-AE3893)</f>
      </c>
      <c r="AG3893" s="117">
        <f>+V3893</f>
        <v>0</v>
      </c>
      <c r="AH3893" s="116">
        <f>IF(AF3893="","",+AF3893-AG3893)</f>
      </c>
      <c r="AI3893" s="116">
        <f>IF(AH3893="","",+AH3893*AC3893)</f>
      </c>
      <c r="AJ3893" s="93"/>
      <c r="AK3893" s="118">
        <v>0.33</v>
      </c>
      <c r="AL3893" s="117">
        <f>IF(V3893=0,"",V3893/(1-AB3893-AK3893))</f>
      </c>
      <c r="AM3893" s="95">
        <v>0.33</v>
      </c>
      <c r="AN3893" s="117">
        <f>IF(V3893=0,"",V3893/(1-AB3893-AM3893))</f>
      </c>
      <c r="AO3893" s="96">
        <v>1.2</v>
      </c>
      <c r="AP3893" s="93">
        <f>IF(BD!AJ3893="","",BD!AJ3893*BD!AO3893)</f>
      </c>
      <c r="AQ3893" s="115">
        <f>BD!AM3893/BD!AK3893-1</f>
        <v>0</v>
      </c>
      <c r="AR3893" s="91">
        <f>IF(BD!AN3893="","",IF(BD!AJ3893="","",BD!AN3893/BD!AJ3893-1))</f>
      </c>
      <c r="AS3893" s="91">
        <f>IF(BD!AN3893="","",IF(BD!AN3893&lt;BD!AL3893,"ABAIXO DA META","DENTRO DA META"))</f>
      </c>
      <c r="AT3893" s="115" t="str">
        <f>IF(BD!AJ3893="","EM ANÁLISE",IF(BD!AP3893&gt;=BD!AN3893,"GO", "NO GO"))</f>
        <v>EM ANÁLISE</v>
      </c>
      <c r="AU3893" s="121">
        <f>IF(AN3893="","",+BD!$AN3893-AJ3893)</f>
      </c>
      <c r="AV3893" s="98"/>
      <c r="AW3893" s="114">
        <f>BD!P3893*BD!AC3893</f>
        <v>0</v>
      </c>
      <c r="AX3893" s="114">
        <f>BD!V3893*BD!AC3893</f>
        <v>0</v>
      </c>
      <c r="AY3893" s="114">
        <f>IF(BD!AN3893="","",BD!AN3893*BD!AC3893)</f>
      </c>
      <c r="AZ3893" s="75" t="s">
        <v>123</v>
      </c>
      <c r="BA3893" s="75" t="s">
        <v>124</v>
      </c>
      <c r="BB3893" s="75">
        <v>1</v>
      </c>
      <c r="BC3893" s="75" t="s">
        <v>125</v>
      </c>
      <c r="BD3893" s="104"/>
      <c r="BE3893" s="104"/>
      <c r="BF3893" s="101"/>
      <c r="BG3893" s="101"/>
      <c r="BH3893" s="101"/>
      <c r="BI3893" s="101"/>
      <c r="BJ3893" s="101"/>
      <c r="BK3893" s="101"/>
      <c r="BL3893" s="101"/>
      <c r="BM3893" s="101"/>
      <c r="BN3893" s="101"/>
      <c r="BO3893" s="103"/>
      <c r="BP3893" s="101"/>
      <c r="BQ3893" s="101"/>
      <c r="BR3893" s="101"/>
      <c r="BS3893" s="101"/>
      <c r="BT3893" s="101"/>
      <c r="BU3893" s="101"/>
      <c r="BV3893" s="101"/>
      <c r="BW3893" s="101"/>
      <c r="BX3893" s="101"/>
      <c r="BY3893" s="101"/>
      <c r="BZ3893" s="101"/>
      <c r="CA3893" s="101"/>
      <c r="CB3893" s="101"/>
      <c r="CC3893" s="101"/>
      <c r="CD3893" s="101"/>
      <c r="CE3893" s="101"/>
      <c r="CF3893" s="101"/>
      <c r="CG3893" s="37" t="e">
        <f>VLOOKUP(Table_1[[#This Row],[EAN]],'[1]Planilha1'!$E:$R,13,0)</f>
        <v>#N/A</v>
      </c>
    </row>
    <row r="3894" ht="15" hidden="1">
      <c r="A3894" s="7"/>
      <c r="B3894" s="107" t="s">
        <v>2735</v>
      </c>
      <c r="C3894" s="75">
        <v>223279</v>
      </c>
      <c r="D3894" s="75"/>
      <c r="E3894" s="108">
        <v>7891000289075</v>
      </c>
      <c r="F3894" s="86" t="s">
        <v>4430</v>
      </c>
      <c r="G3894" s="75" t="s">
        <v>11</v>
      </c>
      <c r="H3894" s="75">
        <v>3270</v>
      </c>
      <c r="I3894" s="87" t="s">
        <v>4427</v>
      </c>
      <c r="J3894" s="75" t="s">
        <v>4428</v>
      </c>
      <c r="K3894" s="88" t="s">
        <v>84</v>
      </c>
      <c r="L3894" s="88">
        <v>10</v>
      </c>
      <c r="M3894" s="88">
        <v>0</v>
      </c>
      <c r="N3894" s="110" t="s">
        <v>85</v>
      </c>
      <c r="O3894" s="75"/>
      <c r="P3894" s="106"/>
      <c r="Q3894" s="114">
        <f>(17/100+7.6/100+1.65/100)*P3894</f>
        <v>0</v>
      </c>
      <c r="R3894" s="153"/>
      <c r="S3894" s="153"/>
      <c r="T3894" s="153"/>
      <c r="U3894" s="153"/>
      <c r="V3894" s="114">
        <f>+P3894-Q3894+R3894+S3894+T3894+U3894</f>
        <v>0</v>
      </c>
      <c r="W3894" s="115">
        <f>(1.02/100)</f>
        <v>1.02E-2</v>
      </c>
      <c r="X3894" s="115">
        <v>4.8E-3</v>
      </c>
      <c r="Y3894" s="115">
        <v>0.17</v>
      </c>
      <c r="Z3894" s="115">
        <v>1.65E-2</v>
      </c>
      <c r="AA3894" s="115">
        <v>7.6E-2</v>
      </c>
      <c r="AB3894" s="115">
        <f>SUM(W3894:AA3894)</f>
        <v>0.2775</v>
      </c>
      <c r="AC3894" s="110">
        <v>12</v>
      </c>
      <c r="AD3894" s="116">
        <f>IF(AL3894="","",+AC3894*AL3894)</f>
      </c>
      <c r="AE3894" s="117">
        <f>IF(AL3894="","",+AL3894*AB3894)</f>
      </c>
      <c r="AF3894" s="116">
        <f>IF(AL3894="","",+AL3894-AE3894)</f>
      </c>
      <c r="AG3894" s="117">
        <f>+V3894</f>
        <v>0</v>
      </c>
      <c r="AH3894" s="116">
        <f>IF(AF3894="","",+AF3894-AG3894)</f>
      </c>
      <c r="AI3894" s="116">
        <f>IF(AH3894="","",+AH3894*AC3894)</f>
      </c>
      <c r="AJ3894" s="93"/>
      <c r="AK3894" s="118">
        <v>0.33</v>
      </c>
      <c r="AL3894" s="117">
        <f>IF(V3894=0,"",V3894/(1-AB3894-AK3894))</f>
      </c>
      <c r="AM3894" s="95">
        <v>0.33</v>
      </c>
      <c r="AN3894" s="117">
        <f>IF(V3894=0,"",V3894/(1-AB3894-AM3894))</f>
      </c>
      <c r="AO3894" s="96">
        <v>1.2</v>
      </c>
      <c r="AP3894" s="93">
        <f>IF(BD!AJ3894="","",BD!AJ3894*BD!AO3894)</f>
      </c>
      <c r="AQ3894" s="115">
        <f>BD!AM3894/BD!AK3894-1</f>
        <v>0</v>
      </c>
      <c r="AR3894" s="91">
        <f>IF(BD!AN3894="","",IF(BD!AJ3894="","",BD!AN3894/BD!AJ3894-1))</f>
      </c>
      <c r="AS3894" s="91">
        <f>IF(BD!AN3894="","",IF(BD!AN3894&lt;BD!AL3894,"ABAIXO DA META","DENTRO DA META"))</f>
      </c>
      <c r="AT3894" s="115" t="str">
        <f>IF(BD!AJ3894="","EM ANÁLISE",IF(BD!AP3894&gt;=BD!AN3894,"GO", "NO GO"))</f>
        <v>EM ANÁLISE</v>
      </c>
      <c r="AU3894" s="121">
        <f>IF(AN3894="","",+BD!$AN3894-AJ3894)</f>
      </c>
      <c r="AV3894" s="98"/>
      <c r="AW3894" s="114">
        <f>BD!P3894*BD!AC3894</f>
        <v>0</v>
      </c>
      <c r="AX3894" s="114">
        <f>BD!V3894*BD!AC3894</f>
        <v>0</v>
      </c>
      <c r="AY3894" s="114">
        <f>IF(BD!AN3894="","",BD!AN3894*BD!AC3894)</f>
      </c>
      <c r="AZ3894" s="75" t="s">
        <v>123</v>
      </c>
      <c r="BA3894" s="75" t="s">
        <v>124</v>
      </c>
      <c r="BB3894" s="75">
        <v>1</v>
      </c>
      <c r="BC3894" s="75" t="s">
        <v>125</v>
      </c>
      <c r="BD3894" s="104"/>
      <c r="BE3894" s="104"/>
      <c r="BF3894" s="101"/>
      <c r="BG3894" s="101"/>
      <c r="BH3894" s="101"/>
      <c r="BI3894" s="101"/>
      <c r="BJ3894" s="101"/>
      <c r="BK3894" s="101"/>
      <c r="BL3894" s="101"/>
      <c r="BM3894" s="101"/>
      <c r="BN3894" s="101"/>
      <c r="BO3894" s="103"/>
      <c r="BP3894" s="101"/>
      <c r="BQ3894" s="101"/>
      <c r="BR3894" s="101"/>
      <c r="BS3894" s="101"/>
      <c r="BT3894" s="101"/>
      <c r="BU3894" s="101"/>
      <c r="BV3894" s="101"/>
      <c r="BW3894" s="101"/>
      <c r="BX3894" s="101"/>
      <c r="BY3894" s="101"/>
      <c r="BZ3894" s="101"/>
      <c r="CA3894" s="101"/>
      <c r="CB3894" s="101"/>
      <c r="CC3894" s="101"/>
      <c r="CD3894" s="101"/>
      <c r="CE3894" s="101"/>
      <c r="CF3894" s="101"/>
      <c r="CG3894" s="37" t="e">
        <f>VLOOKUP(Table_1[[#This Row],[EAN]],'[1]Planilha1'!$E:$R,13,0)</f>
        <v>#N/A</v>
      </c>
    </row>
    <row r="3895" ht="15" hidden="1">
      <c r="A3895" s="7"/>
      <c r="B3895" s="107" t="s">
        <v>2735</v>
      </c>
      <c r="C3895" s="75">
        <v>223280</v>
      </c>
      <c r="D3895" s="75"/>
      <c r="E3895" s="108">
        <v>7891008120349</v>
      </c>
      <c r="F3895" s="86" t="s">
        <v>4431</v>
      </c>
      <c r="G3895" s="75" t="s">
        <v>11</v>
      </c>
      <c r="H3895" s="75">
        <v>3270</v>
      </c>
      <c r="I3895" s="87" t="s">
        <v>4427</v>
      </c>
      <c r="J3895" s="75" t="s">
        <v>1483</v>
      </c>
      <c r="K3895" s="88" t="s">
        <v>84</v>
      </c>
      <c r="L3895" s="88">
        <v>56</v>
      </c>
      <c r="M3895" s="88">
        <v>0</v>
      </c>
      <c r="N3895" s="110" t="s">
        <v>85</v>
      </c>
      <c r="O3895" s="75"/>
      <c r="P3895" s="106"/>
      <c r="Q3895" s="114">
        <f>(17/100+7.6/100+1.65/100)*P3895</f>
        <v>0</v>
      </c>
      <c r="R3895" s="153"/>
      <c r="S3895" s="153"/>
      <c r="T3895" s="153"/>
      <c r="U3895" s="153"/>
      <c r="V3895" s="114">
        <f>+P3895-Q3895+R3895+S3895+T3895+U3895</f>
        <v>0</v>
      </c>
      <c r="W3895" s="115">
        <f>(1.02/100)</f>
        <v>1.02E-2</v>
      </c>
      <c r="X3895" s="115">
        <v>4.8E-3</v>
      </c>
      <c r="Y3895" s="115">
        <v>0.17</v>
      </c>
      <c r="Z3895" s="115">
        <v>1.65E-2</v>
      </c>
      <c r="AA3895" s="115">
        <v>7.6E-2</v>
      </c>
      <c r="AB3895" s="115">
        <f>SUM(W3895:AA3895)</f>
        <v>0.2775</v>
      </c>
      <c r="AC3895" s="110">
        <v>12</v>
      </c>
      <c r="AD3895" s="116">
        <f>IF(AL3895="","",+AC3895*AL3895)</f>
      </c>
      <c r="AE3895" s="117">
        <f>IF(AL3895="","",+AL3895*AB3895)</f>
      </c>
      <c r="AF3895" s="116">
        <f>IF(AL3895="","",+AL3895-AE3895)</f>
      </c>
      <c r="AG3895" s="117">
        <f>+V3895</f>
        <v>0</v>
      </c>
      <c r="AH3895" s="116">
        <f>IF(AF3895="","",+AF3895-AG3895)</f>
      </c>
      <c r="AI3895" s="116">
        <f>IF(AH3895="","",+AH3895*AC3895)</f>
      </c>
      <c r="AJ3895" s="93"/>
      <c r="AK3895" s="118">
        <v>0.33</v>
      </c>
      <c r="AL3895" s="117">
        <f>IF(V3895=0,"",V3895/(1-AB3895-AK3895))</f>
      </c>
      <c r="AM3895" s="95">
        <v>0.33</v>
      </c>
      <c r="AN3895" s="117">
        <f>IF(V3895=0,"",V3895/(1-AB3895-AM3895))</f>
      </c>
      <c r="AO3895" s="96">
        <v>1.2</v>
      </c>
      <c r="AP3895" s="93">
        <f>IF(BD!AJ3895="","",BD!AJ3895*BD!AO3895)</f>
      </c>
      <c r="AQ3895" s="115">
        <f>BD!AM3895/BD!AK3895-1</f>
        <v>0</v>
      </c>
      <c r="AR3895" s="91">
        <f>IF(BD!AN3895="","",IF(BD!AJ3895="","",BD!AN3895/BD!AJ3895-1))</f>
      </c>
      <c r="AS3895" s="91">
        <f>IF(BD!AN3895="","",IF(BD!AN3895&lt;BD!AL3895,"ABAIXO DA META","DENTRO DA META"))</f>
      </c>
      <c r="AT3895" s="115" t="str">
        <f>IF(BD!AJ3895="","EM ANÁLISE",IF(BD!AP3895&gt;=BD!AN3895,"GO", "NO GO"))</f>
        <v>EM ANÁLISE</v>
      </c>
      <c r="AU3895" s="121">
        <f>IF(AN3895="","",+BD!$AN3895-AJ3895)</f>
      </c>
      <c r="AV3895" s="98"/>
      <c r="AW3895" s="114">
        <f>BD!P3895*BD!AC3895</f>
        <v>0</v>
      </c>
      <c r="AX3895" s="114">
        <f>BD!V3895*BD!AC3895</f>
        <v>0</v>
      </c>
      <c r="AY3895" s="114">
        <f>IF(BD!AN3895="","",BD!AN3895*BD!AC3895)</f>
      </c>
      <c r="AZ3895" s="75" t="s">
        <v>123</v>
      </c>
      <c r="BA3895" s="75" t="s">
        <v>124</v>
      </c>
      <c r="BB3895" s="75">
        <v>1</v>
      </c>
      <c r="BC3895" s="75" t="s">
        <v>125</v>
      </c>
      <c r="BD3895" s="104"/>
      <c r="BE3895" s="104"/>
      <c r="BF3895" s="101"/>
      <c r="BG3895" s="101"/>
      <c r="BH3895" s="101"/>
      <c r="BI3895" s="101"/>
      <c r="BJ3895" s="101"/>
      <c r="BK3895" s="101"/>
      <c r="BL3895" s="101"/>
      <c r="BM3895" s="101"/>
      <c r="BN3895" s="101"/>
      <c r="BO3895" s="103"/>
      <c r="BP3895" s="101"/>
      <c r="BQ3895" s="101"/>
      <c r="BR3895" s="101"/>
      <c r="BS3895" s="101"/>
      <c r="BT3895" s="101"/>
      <c r="BU3895" s="101"/>
      <c r="BV3895" s="101"/>
      <c r="BW3895" s="101"/>
      <c r="BX3895" s="101"/>
      <c r="BY3895" s="101"/>
      <c r="BZ3895" s="101"/>
      <c r="CA3895" s="101"/>
      <c r="CB3895" s="101"/>
      <c r="CC3895" s="101"/>
      <c r="CD3895" s="101"/>
      <c r="CE3895" s="101"/>
      <c r="CF3895" s="101"/>
      <c r="CG3895" s="37" t="e">
        <f>VLOOKUP(Table_1[[#This Row],[EAN]],'[1]Planilha1'!$E:$R,13,0)</f>
        <v>#N/A</v>
      </c>
    </row>
    <row r="3896" ht="15" hidden="1">
      <c r="A3896" s="7"/>
      <c r="B3896" s="107" t="s">
        <v>2735</v>
      </c>
      <c r="C3896" s="75">
        <v>223281</v>
      </c>
      <c r="D3896" s="75"/>
      <c r="E3896" s="108">
        <v>7891000289051</v>
      </c>
      <c r="F3896" s="86" t="s">
        <v>4432</v>
      </c>
      <c r="G3896" s="75" t="s">
        <v>11</v>
      </c>
      <c r="H3896" s="75">
        <v>3270</v>
      </c>
      <c r="I3896" s="87" t="s">
        <v>4427</v>
      </c>
      <c r="J3896" s="75" t="s">
        <v>4428</v>
      </c>
      <c r="K3896" s="88" t="s">
        <v>84</v>
      </c>
      <c r="L3896" s="88">
        <v>10</v>
      </c>
      <c r="M3896" s="88">
        <v>0</v>
      </c>
      <c r="N3896" s="110" t="s">
        <v>85</v>
      </c>
      <c r="O3896" s="75"/>
      <c r="P3896" s="106"/>
      <c r="Q3896" s="114">
        <f>(17/100+7.6/100+1.65/100)*P3896</f>
        <v>0</v>
      </c>
      <c r="R3896" s="153"/>
      <c r="S3896" s="153"/>
      <c r="T3896" s="153"/>
      <c r="U3896" s="153"/>
      <c r="V3896" s="114">
        <f>+P3896-Q3896+R3896+S3896+T3896+U3896</f>
        <v>0</v>
      </c>
      <c r="W3896" s="115">
        <f>(1.02/100)</f>
        <v>1.02E-2</v>
      </c>
      <c r="X3896" s="115">
        <v>4.8E-3</v>
      </c>
      <c r="Y3896" s="115">
        <v>0.17</v>
      </c>
      <c r="Z3896" s="115">
        <v>1.65E-2</v>
      </c>
      <c r="AA3896" s="115">
        <v>7.6E-2</v>
      </c>
      <c r="AB3896" s="115">
        <f>SUM(W3896:AA3896)</f>
        <v>0.2775</v>
      </c>
      <c r="AC3896" s="110">
        <v>12</v>
      </c>
      <c r="AD3896" s="116">
        <f>IF(AL3896="","",+AC3896*AL3896)</f>
      </c>
      <c r="AE3896" s="117">
        <f>IF(AL3896="","",+AL3896*AB3896)</f>
      </c>
      <c r="AF3896" s="116">
        <f>IF(AL3896="","",+AL3896-AE3896)</f>
      </c>
      <c r="AG3896" s="117">
        <f>+V3896</f>
        <v>0</v>
      </c>
      <c r="AH3896" s="116">
        <f>IF(AF3896="","",+AF3896-AG3896)</f>
      </c>
      <c r="AI3896" s="116">
        <f>IF(AH3896="","",+AH3896*AC3896)</f>
      </c>
      <c r="AJ3896" s="93"/>
      <c r="AK3896" s="118">
        <v>0.33</v>
      </c>
      <c r="AL3896" s="117">
        <f>IF(V3896=0,"",V3896/(1-AB3896-AK3896))</f>
      </c>
      <c r="AM3896" s="95">
        <v>0.33</v>
      </c>
      <c r="AN3896" s="117">
        <f>IF(V3896=0,"",V3896/(1-AB3896-AM3896))</f>
      </c>
      <c r="AO3896" s="96">
        <v>1.2</v>
      </c>
      <c r="AP3896" s="93">
        <f>IF(BD!AJ3896="","",BD!AJ3896*BD!AO3896)</f>
      </c>
      <c r="AQ3896" s="115">
        <f>BD!AM3896/BD!AK3896-1</f>
        <v>0</v>
      </c>
      <c r="AR3896" s="91">
        <f>IF(BD!AN3896="","",IF(BD!AJ3896="","",BD!AN3896/BD!AJ3896-1))</f>
      </c>
      <c r="AS3896" s="91">
        <f>IF(BD!AN3896="","",IF(BD!AN3896&lt;BD!AL3896,"ABAIXO DA META","DENTRO DA META"))</f>
      </c>
      <c r="AT3896" s="115" t="str">
        <f>IF(BD!AJ3896="","EM ANÁLISE",IF(BD!AP3896&gt;=BD!AN3896,"GO", "NO GO"))</f>
        <v>EM ANÁLISE</v>
      </c>
      <c r="AU3896" s="121">
        <f>IF(AN3896="","",+BD!$AN3896-AJ3896)</f>
      </c>
      <c r="AV3896" s="98"/>
      <c r="AW3896" s="114">
        <f>BD!P3896*BD!AC3896</f>
        <v>0</v>
      </c>
      <c r="AX3896" s="114">
        <f>BD!V3896*BD!AC3896</f>
        <v>0</v>
      </c>
      <c r="AY3896" s="114">
        <f>IF(BD!AN3896="","",BD!AN3896*BD!AC3896)</f>
      </c>
      <c r="AZ3896" s="75" t="s">
        <v>123</v>
      </c>
      <c r="BA3896" s="75" t="s">
        <v>124</v>
      </c>
      <c r="BB3896" s="75">
        <v>1</v>
      </c>
      <c r="BC3896" s="75" t="s">
        <v>125</v>
      </c>
      <c r="BD3896" s="104"/>
      <c r="BE3896" s="104"/>
      <c r="BF3896" s="101"/>
      <c r="BG3896" s="101"/>
      <c r="BH3896" s="101"/>
      <c r="BI3896" s="101"/>
      <c r="BJ3896" s="101"/>
      <c r="BK3896" s="101"/>
      <c r="BL3896" s="101"/>
      <c r="BM3896" s="101"/>
      <c r="BN3896" s="101"/>
      <c r="BO3896" s="103"/>
      <c r="BP3896" s="101"/>
      <c r="BQ3896" s="101"/>
      <c r="BR3896" s="101"/>
      <c r="BS3896" s="101"/>
      <c r="BT3896" s="101"/>
      <c r="BU3896" s="101"/>
      <c r="BV3896" s="101"/>
      <c r="BW3896" s="101"/>
      <c r="BX3896" s="101"/>
      <c r="BY3896" s="101"/>
      <c r="BZ3896" s="101"/>
      <c r="CA3896" s="101"/>
      <c r="CB3896" s="101"/>
      <c r="CC3896" s="101"/>
      <c r="CD3896" s="101"/>
      <c r="CE3896" s="101"/>
      <c r="CF3896" s="101"/>
      <c r="CG3896" s="37" t="e">
        <f>VLOOKUP(Table_1[[#This Row],[EAN]],'[1]Planilha1'!$E:$R,13,0)</f>
        <v>#N/A</v>
      </c>
    </row>
    <row r="3897" ht="15" hidden="1">
      <c r="A3897" s="7"/>
      <c r="B3897" s="107" t="s">
        <v>2735</v>
      </c>
      <c r="C3897" s="75">
        <v>223282</v>
      </c>
      <c r="D3897" s="75"/>
      <c r="E3897" s="108">
        <v>7891008120493</v>
      </c>
      <c r="F3897" s="86" t="s">
        <v>4433</v>
      </c>
      <c r="G3897" s="75" t="s">
        <v>11</v>
      </c>
      <c r="H3897" s="75">
        <v>3270</v>
      </c>
      <c r="I3897" s="87" t="s">
        <v>4427</v>
      </c>
      <c r="J3897" s="75" t="s">
        <v>4428</v>
      </c>
      <c r="K3897" s="88" t="s">
        <v>84</v>
      </c>
      <c r="L3897" s="88">
        <v>56</v>
      </c>
      <c r="M3897" s="88">
        <v>0</v>
      </c>
      <c r="N3897" s="110" t="s">
        <v>85</v>
      </c>
      <c r="O3897" s="75"/>
      <c r="P3897" s="106"/>
      <c r="Q3897" s="114">
        <f>(17/100+7.6/100+1.65/100)*P3897</f>
        <v>0</v>
      </c>
      <c r="R3897" s="153"/>
      <c r="S3897" s="153"/>
      <c r="T3897" s="153"/>
      <c r="U3897" s="153"/>
      <c r="V3897" s="114">
        <f>+P3897-Q3897+R3897+S3897+T3897+U3897</f>
        <v>0</v>
      </c>
      <c r="W3897" s="115">
        <f>(1.02/100)</f>
        <v>1.02E-2</v>
      </c>
      <c r="X3897" s="115">
        <v>4.8E-3</v>
      </c>
      <c r="Y3897" s="115">
        <v>0.17</v>
      </c>
      <c r="Z3897" s="115">
        <v>1.65E-2</v>
      </c>
      <c r="AA3897" s="115">
        <v>7.6E-2</v>
      </c>
      <c r="AB3897" s="115">
        <f>SUM(W3897:AA3897)</f>
        <v>0.2775</v>
      </c>
      <c r="AC3897" s="110">
        <v>12</v>
      </c>
      <c r="AD3897" s="116">
        <f>IF(AL3897="","",+AC3897*AL3897)</f>
      </c>
      <c r="AE3897" s="117">
        <f>IF(AL3897="","",+AL3897*AB3897)</f>
      </c>
      <c r="AF3897" s="116">
        <f>IF(AL3897="","",+AL3897-AE3897)</f>
      </c>
      <c r="AG3897" s="117">
        <f>+V3897</f>
        <v>0</v>
      </c>
      <c r="AH3897" s="116">
        <f>IF(AF3897="","",+AF3897-AG3897)</f>
      </c>
      <c r="AI3897" s="116">
        <f>IF(AH3897="","",+AH3897*AC3897)</f>
      </c>
      <c r="AJ3897" s="93"/>
      <c r="AK3897" s="118">
        <v>0.33</v>
      </c>
      <c r="AL3897" s="117">
        <f>IF(V3897=0,"",V3897/(1-AB3897-AK3897))</f>
      </c>
      <c r="AM3897" s="95">
        <v>0.33</v>
      </c>
      <c r="AN3897" s="117">
        <f>IF(V3897=0,"",V3897/(1-AB3897-AM3897))</f>
      </c>
      <c r="AO3897" s="96">
        <v>1.2</v>
      </c>
      <c r="AP3897" s="93">
        <f>IF(BD!AJ3897="","",BD!AJ3897*BD!AO3897)</f>
      </c>
      <c r="AQ3897" s="115">
        <f>BD!AM3897/BD!AK3897-1</f>
        <v>0</v>
      </c>
      <c r="AR3897" s="91">
        <f>IF(BD!AN3897="","",IF(BD!AJ3897="","",BD!AN3897/BD!AJ3897-1))</f>
      </c>
      <c r="AS3897" s="91">
        <f>IF(BD!AN3897="","",IF(BD!AN3897&lt;BD!AL3897,"ABAIXO DA META","DENTRO DA META"))</f>
      </c>
      <c r="AT3897" s="115" t="str">
        <f>IF(BD!AJ3897="","EM ANÁLISE",IF(BD!AP3897&gt;=BD!AN3897,"GO", "NO GO"))</f>
        <v>EM ANÁLISE</v>
      </c>
      <c r="AU3897" s="121">
        <f>IF(AN3897="","",+BD!$AN3897-AJ3897)</f>
      </c>
      <c r="AV3897" s="98"/>
      <c r="AW3897" s="114">
        <f>BD!P3897*BD!AC3897</f>
        <v>0</v>
      </c>
      <c r="AX3897" s="114">
        <f>BD!V3897*BD!AC3897</f>
        <v>0</v>
      </c>
      <c r="AY3897" s="114">
        <f>IF(BD!AN3897="","",BD!AN3897*BD!AC3897)</f>
      </c>
      <c r="AZ3897" s="75" t="s">
        <v>123</v>
      </c>
      <c r="BA3897" s="75" t="s">
        <v>124</v>
      </c>
      <c r="BB3897" s="75">
        <v>1</v>
      </c>
      <c r="BC3897" s="75" t="s">
        <v>125</v>
      </c>
      <c r="BD3897" s="104"/>
      <c r="BE3897" s="104"/>
      <c r="BF3897" s="101"/>
      <c r="BG3897" s="101"/>
      <c r="BH3897" s="101"/>
      <c r="BI3897" s="101"/>
      <c r="BJ3897" s="101"/>
      <c r="BK3897" s="101"/>
      <c r="BL3897" s="101"/>
      <c r="BM3897" s="101"/>
      <c r="BN3897" s="101"/>
      <c r="BO3897" s="103"/>
      <c r="BP3897" s="101"/>
      <c r="BQ3897" s="101"/>
      <c r="BR3897" s="101"/>
      <c r="BS3897" s="101"/>
      <c r="BT3897" s="101"/>
      <c r="BU3897" s="101"/>
      <c r="BV3897" s="101"/>
      <c r="BW3897" s="101"/>
      <c r="BX3897" s="101"/>
      <c r="BY3897" s="101"/>
      <c r="BZ3897" s="101"/>
      <c r="CA3897" s="101"/>
      <c r="CB3897" s="101"/>
      <c r="CC3897" s="101"/>
      <c r="CD3897" s="101"/>
      <c r="CE3897" s="101"/>
      <c r="CF3897" s="101"/>
      <c r="CG3897" s="37" t="e">
        <f>VLOOKUP(Table_1[[#This Row],[EAN]],'[1]Planilha1'!$E:$R,13,0)</f>
        <v>#N/A</v>
      </c>
    </row>
    <row r="3898" ht="15" hidden="1">
      <c r="A3898" s="7"/>
      <c r="B3898" s="107" t="s">
        <v>2735</v>
      </c>
      <c r="C3898" s="75">
        <v>223283</v>
      </c>
      <c r="D3898" s="75"/>
      <c r="E3898" s="108">
        <v>7891000288917</v>
      </c>
      <c r="F3898" s="86" t="s">
        <v>4434</v>
      </c>
      <c r="G3898" s="75" t="s">
        <v>21</v>
      </c>
      <c r="H3898" s="75">
        <v>470</v>
      </c>
      <c r="I3898" s="87" t="s">
        <v>3887</v>
      </c>
      <c r="J3898" s="75" t="s">
        <v>4435</v>
      </c>
      <c r="K3898" s="88" t="s">
        <v>84</v>
      </c>
      <c r="L3898" s="88">
        <v>10</v>
      </c>
      <c r="M3898" s="88">
        <v>0</v>
      </c>
      <c r="N3898" s="110" t="s">
        <v>85</v>
      </c>
      <c r="O3898" s="75"/>
      <c r="P3898" s="106"/>
      <c r="Q3898" s="114">
        <f>(17/100+7.6/100+1.65/100)*P3898</f>
        <v>0</v>
      </c>
      <c r="R3898" s="153"/>
      <c r="S3898" s="153"/>
      <c r="T3898" s="153"/>
      <c r="U3898" s="153"/>
      <c r="V3898" s="114">
        <f>+P3898-Q3898+R3898+S3898+T3898+U3898</f>
        <v>0</v>
      </c>
      <c r="W3898" s="115">
        <f>(1.02/100)</f>
        <v>1.02E-2</v>
      </c>
      <c r="X3898" s="115">
        <v>4.8E-3</v>
      </c>
      <c r="Y3898" s="115">
        <v>0.17</v>
      </c>
      <c r="Z3898" s="115">
        <v>1.65E-2</v>
      </c>
      <c r="AA3898" s="115">
        <v>7.6E-2</v>
      </c>
      <c r="AB3898" s="115">
        <f>SUM(W3898:AA3898)</f>
        <v>0.2775</v>
      </c>
      <c r="AC3898" s="110">
        <v>12</v>
      </c>
      <c r="AD3898" s="116">
        <f>IF(AL3898="","",+AC3898*AL3898)</f>
      </c>
      <c r="AE3898" s="117">
        <f>IF(AL3898="","",+AL3898*AB3898)</f>
      </c>
      <c r="AF3898" s="116">
        <f>IF(AL3898="","",+AL3898-AE3898)</f>
      </c>
      <c r="AG3898" s="117">
        <f>+V3898</f>
        <v>0</v>
      </c>
      <c r="AH3898" s="116">
        <f>IF(AF3898="","",+AF3898-AG3898)</f>
      </c>
      <c r="AI3898" s="116">
        <f>IF(AH3898="","",+AH3898*AC3898)</f>
      </c>
      <c r="AJ3898" s="93"/>
      <c r="AK3898" s="118">
        <v>0.33</v>
      </c>
      <c r="AL3898" s="117">
        <f>IF(V3898=0,"",V3898/(1-AB3898-AK3898))</f>
      </c>
      <c r="AM3898" s="95">
        <v>0.33</v>
      </c>
      <c r="AN3898" s="117">
        <f>IF(V3898=0,"",V3898/(1-AB3898-AM3898))</f>
      </c>
      <c r="AO3898" s="96">
        <v>1.2</v>
      </c>
      <c r="AP3898" s="93">
        <f>IF(BD!AJ3898="","",BD!AJ3898*BD!AO3898)</f>
      </c>
      <c r="AQ3898" s="115">
        <f>BD!AM3898/BD!AK3898-1</f>
        <v>0</v>
      </c>
      <c r="AR3898" s="91">
        <f>IF(BD!AN3898="","",IF(BD!AJ3898="","",BD!AN3898/BD!AJ3898-1))</f>
      </c>
      <c r="AS3898" s="91">
        <f>IF(BD!AN3898="","",IF(BD!AN3898&lt;BD!AL3898,"ABAIXO DA META","DENTRO DA META"))</f>
      </c>
      <c r="AT3898" s="115" t="str">
        <f>IF(BD!AJ3898="","EM ANÁLISE",IF(BD!AP3898&gt;=BD!AN3898,"GO", "NO GO"))</f>
        <v>EM ANÁLISE</v>
      </c>
      <c r="AU3898" s="121">
        <f>IF(AN3898="","",+BD!$AN3898-AJ3898)</f>
      </c>
      <c r="AV3898" s="98"/>
      <c r="AW3898" s="114">
        <f>BD!P3898*BD!AC3898</f>
        <v>0</v>
      </c>
      <c r="AX3898" s="114">
        <f>BD!V3898*BD!AC3898</f>
        <v>0</v>
      </c>
      <c r="AY3898" s="114">
        <f>IF(BD!AN3898="","",BD!AN3898*BD!AC3898)</f>
      </c>
      <c r="AZ3898" s="75" t="s">
        <v>123</v>
      </c>
      <c r="BA3898" s="75" t="s">
        <v>124</v>
      </c>
      <c r="BB3898" s="75">
        <v>1</v>
      </c>
      <c r="BC3898" s="75" t="s">
        <v>125</v>
      </c>
      <c r="BD3898" s="104"/>
      <c r="BE3898" s="104"/>
      <c r="BF3898" s="101"/>
      <c r="BG3898" s="101"/>
      <c r="BH3898" s="101"/>
      <c r="BI3898" s="101"/>
      <c r="BJ3898" s="101"/>
      <c r="BK3898" s="101"/>
      <c r="BL3898" s="101"/>
      <c r="BM3898" s="101"/>
      <c r="BN3898" s="101"/>
      <c r="BO3898" s="103"/>
      <c r="BP3898" s="101"/>
      <c r="BQ3898" s="101"/>
      <c r="BR3898" s="101"/>
      <c r="BS3898" s="101"/>
      <c r="BT3898" s="101"/>
      <c r="BU3898" s="101"/>
      <c r="BV3898" s="101"/>
      <c r="BW3898" s="101"/>
      <c r="BX3898" s="101"/>
      <c r="BY3898" s="101"/>
      <c r="BZ3898" s="101"/>
      <c r="CA3898" s="101"/>
      <c r="CB3898" s="101"/>
      <c r="CC3898" s="101"/>
      <c r="CD3898" s="101"/>
      <c r="CE3898" s="101"/>
      <c r="CF3898" s="101"/>
      <c r="CG3898" s="37" t="e">
        <f>VLOOKUP(Table_1[[#This Row],[EAN]],'[1]Planilha1'!$E:$R,13,0)</f>
        <v>#N/A</v>
      </c>
    </row>
    <row r="3899" ht="15" hidden="1">
      <c r="A3899" s="7"/>
      <c r="B3899" s="107" t="s">
        <v>2735</v>
      </c>
      <c r="C3899" s="75">
        <v>223284</v>
      </c>
      <c r="D3899" s="75"/>
      <c r="E3899" s="108">
        <v>7891000288832</v>
      </c>
      <c r="F3899" s="86" t="s">
        <v>4436</v>
      </c>
      <c r="G3899" s="75" t="s">
        <v>21</v>
      </c>
      <c r="H3899" s="75">
        <v>470</v>
      </c>
      <c r="I3899" s="87" t="s">
        <v>3887</v>
      </c>
      <c r="J3899" s="75" t="s">
        <v>485</v>
      </c>
      <c r="K3899" s="88" t="s">
        <v>84</v>
      </c>
      <c r="L3899" s="88">
        <v>10</v>
      </c>
      <c r="M3899" s="88">
        <v>0</v>
      </c>
      <c r="N3899" s="110" t="s">
        <v>85</v>
      </c>
      <c r="O3899" s="75"/>
      <c r="P3899" s="106"/>
      <c r="Q3899" s="114">
        <f>(17/100+7.6/100+1.65/100)*P3899</f>
        <v>0</v>
      </c>
      <c r="R3899" s="153"/>
      <c r="S3899" s="153"/>
      <c r="T3899" s="153"/>
      <c r="U3899" s="153"/>
      <c r="V3899" s="114">
        <f>+P3899-Q3899+R3899+S3899+T3899+U3899</f>
        <v>0</v>
      </c>
      <c r="W3899" s="115">
        <f>(1.02/100)</f>
        <v>1.02E-2</v>
      </c>
      <c r="X3899" s="115">
        <v>4.8E-3</v>
      </c>
      <c r="Y3899" s="115">
        <v>0.17</v>
      </c>
      <c r="Z3899" s="115">
        <v>1.65E-2</v>
      </c>
      <c r="AA3899" s="115">
        <v>7.6E-2</v>
      </c>
      <c r="AB3899" s="115">
        <f>SUM(W3899:AA3899)</f>
        <v>0.2775</v>
      </c>
      <c r="AC3899" s="110">
        <v>12</v>
      </c>
      <c r="AD3899" s="116">
        <f>IF(AL3899="","",+AC3899*AL3899)</f>
      </c>
      <c r="AE3899" s="117">
        <f>IF(AL3899="","",+AL3899*AB3899)</f>
      </c>
      <c r="AF3899" s="116">
        <f>IF(AL3899="","",+AL3899-AE3899)</f>
      </c>
      <c r="AG3899" s="117">
        <f>+V3899</f>
        <v>0</v>
      </c>
      <c r="AH3899" s="116">
        <f>IF(AF3899="","",+AF3899-AG3899)</f>
      </c>
      <c r="AI3899" s="116">
        <f>IF(AH3899="","",+AH3899*AC3899)</f>
      </c>
      <c r="AJ3899" s="93"/>
      <c r="AK3899" s="118">
        <v>0.33</v>
      </c>
      <c r="AL3899" s="117">
        <f>IF(V3899=0,"",V3899/(1-AB3899-AK3899))</f>
      </c>
      <c r="AM3899" s="95">
        <v>0.33</v>
      </c>
      <c r="AN3899" s="117">
        <f>IF(V3899=0,"",V3899/(1-AB3899-AM3899))</f>
      </c>
      <c r="AO3899" s="96">
        <v>1.2</v>
      </c>
      <c r="AP3899" s="93">
        <f>IF(BD!AJ3899="","",BD!AJ3899*BD!AO3899)</f>
      </c>
      <c r="AQ3899" s="115">
        <f>BD!AM3899/BD!AK3899-1</f>
        <v>0</v>
      </c>
      <c r="AR3899" s="91">
        <f>IF(BD!AN3899="","",IF(BD!AJ3899="","",BD!AN3899/BD!AJ3899-1))</f>
      </c>
      <c r="AS3899" s="91">
        <f>IF(BD!AN3899="","",IF(BD!AN3899&lt;BD!AL3899,"ABAIXO DA META","DENTRO DA META"))</f>
      </c>
      <c r="AT3899" s="115" t="str">
        <f>IF(BD!AJ3899="","EM ANÁLISE",IF(BD!AP3899&gt;=BD!AN3899,"GO", "NO GO"))</f>
        <v>EM ANÁLISE</v>
      </c>
      <c r="AU3899" s="121">
        <f>IF(AN3899="","",+BD!$AN3899-AJ3899)</f>
      </c>
      <c r="AV3899" s="98"/>
      <c r="AW3899" s="114">
        <f>BD!P3899*BD!AC3899</f>
        <v>0</v>
      </c>
      <c r="AX3899" s="114">
        <f>BD!V3899*BD!AC3899</f>
        <v>0</v>
      </c>
      <c r="AY3899" s="114">
        <f>IF(BD!AN3899="","",BD!AN3899*BD!AC3899)</f>
      </c>
      <c r="AZ3899" s="75" t="s">
        <v>123</v>
      </c>
      <c r="BA3899" s="75" t="s">
        <v>124</v>
      </c>
      <c r="BB3899" s="75">
        <v>1</v>
      </c>
      <c r="BC3899" s="75" t="s">
        <v>125</v>
      </c>
      <c r="BD3899" s="104"/>
      <c r="BE3899" s="104"/>
      <c r="BF3899" s="101"/>
      <c r="BG3899" s="101"/>
      <c r="BH3899" s="101"/>
      <c r="BI3899" s="101"/>
      <c r="BJ3899" s="101"/>
      <c r="BK3899" s="101"/>
      <c r="BL3899" s="101"/>
      <c r="BM3899" s="101"/>
      <c r="BN3899" s="101"/>
      <c r="BO3899" s="103"/>
      <c r="BP3899" s="101"/>
      <c r="BQ3899" s="101"/>
      <c r="BR3899" s="101"/>
      <c r="BS3899" s="101"/>
      <c r="BT3899" s="101"/>
      <c r="BU3899" s="101"/>
      <c r="BV3899" s="101"/>
      <c r="BW3899" s="101"/>
      <c r="BX3899" s="101"/>
      <c r="BY3899" s="101"/>
      <c r="BZ3899" s="101"/>
      <c r="CA3899" s="101"/>
      <c r="CB3899" s="101"/>
      <c r="CC3899" s="101"/>
      <c r="CD3899" s="101"/>
      <c r="CE3899" s="101"/>
      <c r="CF3899" s="101"/>
      <c r="CG3899" s="37" t="e">
        <f>VLOOKUP(Table_1[[#This Row],[EAN]],'[1]Planilha1'!$E:$R,13,0)</f>
        <v>#N/A</v>
      </c>
    </row>
    <row r="3900" ht="15" hidden="1">
      <c r="A3900" s="7"/>
      <c r="B3900" s="107" t="s">
        <v>2735</v>
      </c>
      <c r="C3900" s="75">
        <v>223285</v>
      </c>
      <c r="D3900" s="75"/>
      <c r="E3900" s="108">
        <v>7891000251355</v>
      </c>
      <c r="F3900" s="86" t="s">
        <v>4437</v>
      </c>
      <c r="G3900" s="75" t="s">
        <v>21</v>
      </c>
      <c r="H3900" s="75">
        <v>3780</v>
      </c>
      <c r="I3900" s="87" t="s">
        <v>3982</v>
      </c>
      <c r="J3900" s="75" t="s">
        <v>683</v>
      </c>
      <c r="K3900" s="88" t="s">
        <v>84</v>
      </c>
      <c r="L3900" s="88">
        <v>6</v>
      </c>
      <c r="M3900" s="88">
        <v>0</v>
      </c>
      <c r="N3900" s="110" t="s">
        <v>85</v>
      </c>
      <c r="O3900" s="75"/>
      <c r="P3900" s="106"/>
      <c r="Q3900" s="114">
        <f>(17/100+7.6/100+1.65/100)*P3900</f>
        <v>0</v>
      </c>
      <c r="R3900" s="153"/>
      <c r="S3900" s="153"/>
      <c r="T3900" s="153"/>
      <c r="U3900" s="153"/>
      <c r="V3900" s="114">
        <f>+P3900-Q3900+R3900+S3900+T3900+U3900</f>
        <v>0</v>
      </c>
      <c r="W3900" s="115">
        <f>(1.02/100)</f>
        <v>1.02E-2</v>
      </c>
      <c r="X3900" s="115">
        <v>4.8E-3</v>
      </c>
      <c r="Y3900" s="115">
        <v>0.17</v>
      </c>
      <c r="Z3900" s="115">
        <v>1.65E-2</v>
      </c>
      <c r="AA3900" s="115">
        <v>7.6E-2</v>
      </c>
      <c r="AB3900" s="115">
        <f>SUM(W3900:AA3900)</f>
        <v>0.2775</v>
      </c>
      <c r="AC3900" s="110">
        <v>12</v>
      </c>
      <c r="AD3900" s="116">
        <f>IF(AL3900="","",+AC3900*AL3900)</f>
      </c>
      <c r="AE3900" s="117">
        <f>IF(AL3900="","",+AL3900*AB3900)</f>
      </c>
      <c r="AF3900" s="116">
        <f>IF(AL3900="","",+AL3900-AE3900)</f>
      </c>
      <c r="AG3900" s="117">
        <f>+V3900</f>
        <v>0</v>
      </c>
      <c r="AH3900" s="116">
        <f>IF(AF3900="","",+AF3900-AG3900)</f>
      </c>
      <c r="AI3900" s="116">
        <f>IF(AH3900="","",+AH3900*AC3900)</f>
      </c>
      <c r="AJ3900" s="93"/>
      <c r="AK3900" s="118">
        <v>0.33</v>
      </c>
      <c r="AL3900" s="117">
        <f>IF(V3900=0,"",V3900/(1-AB3900-AK3900))</f>
      </c>
      <c r="AM3900" s="95">
        <v>0.33</v>
      </c>
      <c r="AN3900" s="117">
        <f>IF(V3900=0,"",V3900/(1-AB3900-AM3900))</f>
      </c>
      <c r="AO3900" s="96">
        <v>1.2</v>
      </c>
      <c r="AP3900" s="93">
        <f>IF(BD!AJ3900="","",BD!AJ3900*BD!AO3900)</f>
      </c>
      <c r="AQ3900" s="115">
        <f>BD!AM3900/BD!AK3900-1</f>
        <v>0</v>
      </c>
      <c r="AR3900" s="91">
        <f>IF(BD!AN3900="","",IF(BD!AJ3900="","",BD!AN3900/BD!AJ3900-1))</f>
      </c>
      <c r="AS3900" s="91">
        <f>IF(BD!AN3900="","",IF(BD!AN3900&lt;BD!AL3900,"ABAIXO DA META","DENTRO DA META"))</f>
      </c>
      <c r="AT3900" s="115" t="str">
        <f>IF(BD!AJ3900="","EM ANÁLISE",IF(BD!AP3900&gt;=BD!AN3900,"GO", "NO GO"))</f>
        <v>EM ANÁLISE</v>
      </c>
      <c r="AU3900" s="121">
        <f>IF(AN3900="","",+BD!$AN3900-AJ3900)</f>
      </c>
      <c r="AV3900" s="98"/>
      <c r="AW3900" s="114">
        <f>BD!P3900*BD!AC3900</f>
        <v>0</v>
      </c>
      <c r="AX3900" s="114">
        <f>BD!V3900*BD!AC3900</f>
        <v>0</v>
      </c>
      <c r="AY3900" s="114">
        <f>IF(BD!AN3900="","",BD!AN3900*BD!AC3900)</f>
      </c>
      <c r="AZ3900" s="75" t="s">
        <v>123</v>
      </c>
      <c r="BA3900" s="75" t="s">
        <v>124</v>
      </c>
      <c r="BB3900" s="75">
        <v>1</v>
      </c>
      <c r="BC3900" s="75" t="s">
        <v>125</v>
      </c>
      <c r="BD3900" s="104"/>
      <c r="BE3900" s="104"/>
      <c r="BF3900" s="101"/>
      <c r="BG3900" s="101"/>
      <c r="BH3900" s="101"/>
      <c r="BI3900" s="101"/>
      <c r="BJ3900" s="101"/>
      <c r="BK3900" s="101"/>
      <c r="BL3900" s="101"/>
      <c r="BM3900" s="101"/>
      <c r="BN3900" s="101"/>
      <c r="BO3900" s="103"/>
      <c r="BP3900" s="101"/>
      <c r="BQ3900" s="101"/>
      <c r="BR3900" s="101"/>
      <c r="BS3900" s="101"/>
      <c r="BT3900" s="101"/>
      <c r="BU3900" s="101"/>
      <c r="BV3900" s="101"/>
      <c r="BW3900" s="101"/>
      <c r="BX3900" s="101"/>
      <c r="BY3900" s="101"/>
      <c r="BZ3900" s="101"/>
      <c r="CA3900" s="101"/>
      <c r="CB3900" s="101"/>
      <c r="CC3900" s="101"/>
      <c r="CD3900" s="101"/>
      <c r="CE3900" s="101"/>
      <c r="CF3900" s="101"/>
      <c r="CG3900" s="37" t="e">
        <f>VLOOKUP(Table_1[[#This Row],[EAN]],'[1]Planilha1'!$E:$R,13,0)</f>
        <v>#N/A</v>
      </c>
    </row>
    <row r="3901" ht="15" hidden="1">
      <c r="A3901" s="7"/>
      <c r="B3901" s="107" t="s">
        <v>2735</v>
      </c>
      <c r="C3901" s="75">
        <v>223286</v>
      </c>
      <c r="D3901" s="75"/>
      <c r="E3901" s="108">
        <v>7891000250884</v>
      </c>
      <c r="F3901" s="86" t="s">
        <v>4438</v>
      </c>
      <c r="G3901" s="75" t="s">
        <v>21</v>
      </c>
      <c r="H3901" s="75">
        <v>980</v>
      </c>
      <c r="I3901" s="87" t="s">
        <v>3069</v>
      </c>
      <c r="J3901" s="75" t="s">
        <v>4304</v>
      </c>
      <c r="K3901" s="88" t="s">
        <v>84</v>
      </c>
      <c r="L3901" s="88">
        <v>6</v>
      </c>
      <c r="M3901" s="88">
        <v>0</v>
      </c>
      <c r="N3901" s="110" t="s">
        <v>85</v>
      </c>
      <c r="O3901" s="75"/>
      <c r="P3901" s="106"/>
      <c r="Q3901" s="114">
        <f>(17/100+7.6/100+1.65/100)*P3901</f>
        <v>0</v>
      </c>
      <c r="R3901" s="153"/>
      <c r="S3901" s="153"/>
      <c r="T3901" s="153"/>
      <c r="U3901" s="153"/>
      <c r="V3901" s="114">
        <f>+P3901-Q3901+R3901+S3901+T3901+U3901</f>
        <v>0</v>
      </c>
      <c r="W3901" s="115">
        <f>(1.02/100)</f>
        <v>1.02E-2</v>
      </c>
      <c r="X3901" s="115">
        <v>4.8E-3</v>
      </c>
      <c r="Y3901" s="115">
        <v>0.17</v>
      </c>
      <c r="Z3901" s="115">
        <v>1.65E-2</v>
      </c>
      <c r="AA3901" s="115">
        <v>7.6E-2</v>
      </c>
      <c r="AB3901" s="115">
        <f>SUM(W3901:AA3901)</f>
        <v>0.2775</v>
      </c>
      <c r="AC3901" s="110">
        <v>12</v>
      </c>
      <c r="AD3901" s="116">
        <f>IF(AL3901="","",+AC3901*AL3901)</f>
      </c>
      <c r="AE3901" s="117">
        <f>IF(AL3901="","",+AL3901*AB3901)</f>
      </c>
      <c r="AF3901" s="116">
        <f>IF(AL3901="","",+AL3901-AE3901)</f>
      </c>
      <c r="AG3901" s="117">
        <f>+V3901</f>
        <v>0</v>
      </c>
      <c r="AH3901" s="116">
        <f>IF(AF3901="","",+AF3901-AG3901)</f>
      </c>
      <c r="AI3901" s="116">
        <f>IF(AH3901="","",+AH3901*AC3901)</f>
      </c>
      <c r="AJ3901" s="93"/>
      <c r="AK3901" s="118">
        <v>0.33</v>
      </c>
      <c r="AL3901" s="117">
        <f>IF(V3901=0,"",V3901/(1-AB3901-AK3901))</f>
      </c>
      <c r="AM3901" s="95">
        <v>0.33</v>
      </c>
      <c r="AN3901" s="117">
        <f>IF(V3901=0,"",V3901/(1-AB3901-AM3901))</f>
      </c>
      <c r="AO3901" s="96">
        <v>1.2</v>
      </c>
      <c r="AP3901" s="93">
        <f>IF(BD!AJ3901="","",BD!AJ3901*BD!AO3901)</f>
      </c>
      <c r="AQ3901" s="115">
        <f>BD!AM3901/BD!AK3901-1</f>
        <v>0</v>
      </c>
      <c r="AR3901" s="91">
        <f>IF(BD!AN3901="","",IF(BD!AJ3901="","",BD!AN3901/BD!AJ3901-1))</f>
      </c>
      <c r="AS3901" s="91">
        <f>IF(BD!AN3901="","",IF(BD!AN3901&lt;BD!AL3901,"ABAIXO DA META","DENTRO DA META"))</f>
      </c>
      <c r="AT3901" s="115" t="str">
        <f>IF(BD!AJ3901="","EM ANÁLISE",IF(BD!AP3901&gt;=BD!AN3901,"GO", "NO GO"))</f>
        <v>EM ANÁLISE</v>
      </c>
      <c r="AU3901" s="121">
        <f>IF(AN3901="","",+BD!$AN3901-AJ3901)</f>
      </c>
      <c r="AV3901" s="98"/>
      <c r="AW3901" s="114">
        <f>BD!P3901*BD!AC3901</f>
        <v>0</v>
      </c>
      <c r="AX3901" s="114">
        <f>BD!V3901*BD!AC3901</f>
        <v>0</v>
      </c>
      <c r="AY3901" s="114">
        <f>IF(BD!AN3901="","",BD!AN3901*BD!AC3901)</f>
      </c>
      <c r="AZ3901" s="75" t="s">
        <v>123</v>
      </c>
      <c r="BA3901" s="75" t="s">
        <v>124</v>
      </c>
      <c r="BB3901" s="75">
        <v>1</v>
      </c>
      <c r="BC3901" s="75" t="s">
        <v>125</v>
      </c>
      <c r="BD3901" s="104"/>
      <c r="BE3901" s="104"/>
      <c r="BF3901" s="101"/>
      <c r="BG3901" s="101"/>
      <c r="BH3901" s="101"/>
      <c r="BI3901" s="101"/>
      <c r="BJ3901" s="101"/>
      <c r="BK3901" s="101"/>
      <c r="BL3901" s="101"/>
      <c r="BM3901" s="101"/>
      <c r="BN3901" s="101"/>
      <c r="BO3901" s="103"/>
      <c r="BP3901" s="101"/>
      <c r="BQ3901" s="101"/>
      <c r="BR3901" s="101"/>
      <c r="BS3901" s="101"/>
      <c r="BT3901" s="101"/>
      <c r="BU3901" s="101"/>
      <c r="BV3901" s="101"/>
      <c r="BW3901" s="101"/>
      <c r="BX3901" s="101"/>
      <c r="BY3901" s="101"/>
      <c r="BZ3901" s="101"/>
      <c r="CA3901" s="101"/>
      <c r="CB3901" s="101"/>
      <c r="CC3901" s="101"/>
      <c r="CD3901" s="101"/>
      <c r="CE3901" s="101"/>
      <c r="CF3901" s="101"/>
      <c r="CG3901" s="37" t="e">
        <f>VLOOKUP(Table_1[[#This Row],[EAN]],'[1]Planilha1'!$E:$R,13,0)</f>
        <v>#N/A</v>
      </c>
    </row>
    <row r="3902" ht="15" hidden="1">
      <c r="A3902" s="7"/>
      <c r="B3902" s="107" t="s">
        <v>2735</v>
      </c>
      <c r="C3902" s="75">
        <v>223287</v>
      </c>
      <c r="D3902" s="75"/>
      <c r="E3902" s="108">
        <v>7891000119938</v>
      </c>
      <c r="F3902" s="86" t="s">
        <v>4439</v>
      </c>
      <c r="G3902" s="75" t="s">
        <v>21</v>
      </c>
      <c r="H3902" s="75">
        <v>980</v>
      </c>
      <c r="I3902" s="87" t="s">
        <v>3069</v>
      </c>
      <c r="J3902" s="75" t="s">
        <v>4304</v>
      </c>
      <c r="K3902" s="88" t="s">
        <v>84</v>
      </c>
      <c r="L3902" s="88">
        <v>6</v>
      </c>
      <c r="M3902" s="88">
        <v>0</v>
      </c>
      <c r="N3902" s="110" t="s">
        <v>85</v>
      </c>
      <c r="O3902" s="75"/>
      <c r="P3902" s="106"/>
      <c r="Q3902" s="114">
        <f>(17/100+7.6/100+1.65/100)*P3902</f>
        <v>0</v>
      </c>
      <c r="R3902" s="153"/>
      <c r="S3902" s="153"/>
      <c r="T3902" s="153"/>
      <c r="U3902" s="153"/>
      <c r="V3902" s="114">
        <f>+P3902-Q3902+R3902+S3902+T3902+U3902</f>
        <v>0</v>
      </c>
      <c r="W3902" s="115">
        <f>(1.02/100)</f>
        <v>1.02E-2</v>
      </c>
      <c r="X3902" s="115">
        <v>4.8E-3</v>
      </c>
      <c r="Y3902" s="115">
        <v>0.17</v>
      </c>
      <c r="Z3902" s="115">
        <v>1.65E-2</v>
      </c>
      <c r="AA3902" s="115">
        <v>7.6E-2</v>
      </c>
      <c r="AB3902" s="115">
        <f>SUM(W3902:AA3902)</f>
        <v>0.2775</v>
      </c>
      <c r="AC3902" s="110">
        <v>12</v>
      </c>
      <c r="AD3902" s="116">
        <f>IF(AL3902="","",+AC3902*AL3902)</f>
      </c>
      <c r="AE3902" s="117">
        <f>IF(AL3902="","",+AL3902*AB3902)</f>
      </c>
      <c r="AF3902" s="116">
        <f>IF(AL3902="","",+AL3902-AE3902)</f>
      </c>
      <c r="AG3902" s="117">
        <f>+V3902</f>
        <v>0</v>
      </c>
      <c r="AH3902" s="116">
        <f>IF(AF3902="","",+AF3902-AG3902)</f>
      </c>
      <c r="AI3902" s="116">
        <f>IF(AH3902="","",+AH3902*AC3902)</f>
      </c>
      <c r="AJ3902" s="93"/>
      <c r="AK3902" s="118">
        <v>0.33</v>
      </c>
      <c r="AL3902" s="117">
        <f>IF(V3902=0,"",V3902/(1-AB3902-AK3902))</f>
      </c>
      <c r="AM3902" s="95">
        <v>0.33</v>
      </c>
      <c r="AN3902" s="117">
        <f>IF(V3902=0,"",V3902/(1-AB3902-AM3902))</f>
      </c>
      <c r="AO3902" s="96">
        <v>1.2</v>
      </c>
      <c r="AP3902" s="93">
        <f>IF(BD!AJ3902="","",BD!AJ3902*BD!AO3902)</f>
      </c>
      <c r="AQ3902" s="115">
        <f>BD!AM3902/BD!AK3902-1</f>
        <v>0</v>
      </c>
      <c r="AR3902" s="91">
        <f>IF(BD!AN3902="","",IF(BD!AJ3902="","",BD!AN3902/BD!AJ3902-1))</f>
      </c>
      <c r="AS3902" s="91">
        <f>IF(BD!AN3902="","",IF(BD!AN3902&lt;BD!AL3902,"ABAIXO DA META","DENTRO DA META"))</f>
      </c>
      <c r="AT3902" s="115" t="str">
        <f>IF(BD!AJ3902="","EM ANÁLISE",IF(BD!AP3902&gt;=BD!AN3902,"GO", "NO GO"))</f>
        <v>EM ANÁLISE</v>
      </c>
      <c r="AU3902" s="121">
        <f>IF(AN3902="","",+BD!$AN3902-AJ3902)</f>
      </c>
      <c r="AV3902" s="98"/>
      <c r="AW3902" s="114">
        <f>BD!P3902*BD!AC3902</f>
        <v>0</v>
      </c>
      <c r="AX3902" s="114">
        <f>BD!V3902*BD!AC3902</f>
        <v>0</v>
      </c>
      <c r="AY3902" s="114">
        <f>IF(BD!AN3902="","",BD!AN3902*BD!AC3902)</f>
      </c>
      <c r="AZ3902" s="75" t="s">
        <v>123</v>
      </c>
      <c r="BA3902" s="75" t="s">
        <v>124</v>
      </c>
      <c r="BB3902" s="75">
        <v>1</v>
      </c>
      <c r="BC3902" s="75" t="s">
        <v>125</v>
      </c>
      <c r="BD3902" s="104"/>
      <c r="BE3902" s="104"/>
      <c r="BF3902" s="101"/>
      <c r="BG3902" s="101"/>
      <c r="BH3902" s="101"/>
      <c r="BI3902" s="101"/>
      <c r="BJ3902" s="101"/>
      <c r="BK3902" s="101"/>
      <c r="BL3902" s="101"/>
      <c r="BM3902" s="101"/>
      <c r="BN3902" s="101"/>
      <c r="BO3902" s="103"/>
      <c r="BP3902" s="101"/>
      <c r="BQ3902" s="101"/>
      <c r="BR3902" s="101"/>
      <c r="BS3902" s="101"/>
      <c r="BT3902" s="101"/>
      <c r="BU3902" s="101"/>
      <c r="BV3902" s="101"/>
      <c r="BW3902" s="101"/>
      <c r="BX3902" s="101"/>
      <c r="BY3902" s="101"/>
      <c r="BZ3902" s="101"/>
      <c r="CA3902" s="101"/>
      <c r="CB3902" s="101"/>
      <c r="CC3902" s="101"/>
      <c r="CD3902" s="101"/>
      <c r="CE3902" s="101"/>
      <c r="CF3902" s="101"/>
      <c r="CG3902" s="37" t="e">
        <f>VLOOKUP(Table_1[[#This Row],[EAN]],'[1]Planilha1'!$E:$R,13,0)</f>
        <v>#N/A</v>
      </c>
    </row>
    <row r="3903" ht="15" hidden="1">
      <c r="A3903" s="7"/>
      <c r="B3903" s="107" t="s">
        <v>2735</v>
      </c>
      <c r="C3903" s="75">
        <v>223288</v>
      </c>
      <c r="D3903" s="75"/>
      <c r="E3903" s="108">
        <v>7891000108314</v>
      </c>
      <c r="F3903" s="86" t="s">
        <v>4440</v>
      </c>
      <c r="G3903" s="75" t="s">
        <v>21</v>
      </c>
      <c r="H3903" s="75">
        <v>3780</v>
      </c>
      <c r="I3903" s="87" t="s">
        <v>3982</v>
      </c>
      <c r="J3903" s="75" t="s">
        <v>683</v>
      </c>
      <c r="K3903" s="88" t="s">
        <v>84</v>
      </c>
      <c r="L3903" s="88">
        <v>6</v>
      </c>
      <c r="M3903" s="88">
        <v>0</v>
      </c>
      <c r="N3903" s="110" t="s">
        <v>85</v>
      </c>
      <c r="O3903" s="75"/>
      <c r="P3903" s="106"/>
      <c r="Q3903" s="114">
        <f>(17/100+7.6/100+1.65/100)*P3903</f>
        <v>0</v>
      </c>
      <c r="R3903" s="153"/>
      <c r="S3903" s="153"/>
      <c r="T3903" s="153"/>
      <c r="U3903" s="153"/>
      <c r="V3903" s="114">
        <f>+P3903-Q3903+R3903+S3903+T3903+U3903</f>
        <v>0</v>
      </c>
      <c r="W3903" s="115">
        <f>(1.02/100)</f>
        <v>1.02E-2</v>
      </c>
      <c r="X3903" s="115">
        <v>4.8E-3</v>
      </c>
      <c r="Y3903" s="115">
        <v>0.17</v>
      </c>
      <c r="Z3903" s="115">
        <v>1.65E-2</v>
      </c>
      <c r="AA3903" s="115">
        <v>7.6E-2</v>
      </c>
      <c r="AB3903" s="115">
        <f>SUM(W3903:AA3903)</f>
        <v>0.2775</v>
      </c>
      <c r="AC3903" s="110">
        <v>12</v>
      </c>
      <c r="AD3903" s="116">
        <f>IF(AL3903="","",+AC3903*AL3903)</f>
      </c>
      <c r="AE3903" s="117">
        <f>IF(AL3903="","",+AL3903*AB3903)</f>
      </c>
      <c r="AF3903" s="116">
        <f>IF(AL3903="","",+AL3903-AE3903)</f>
      </c>
      <c r="AG3903" s="117">
        <f>+V3903</f>
        <v>0</v>
      </c>
      <c r="AH3903" s="116">
        <f>IF(AF3903="","",+AF3903-AG3903)</f>
      </c>
      <c r="AI3903" s="116">
        <f>IF(AH3903="","",+AH3903*AC3903)</f>
      </c>
      <c r="AJ3903" s="93"/>
      <c r="AK3903" s="118">
        <v>0.33</v>
      </c>
      <c r="AL3903" s="117">
        <f>IF(V3903=0,"",V3903/(1-AB3903-AK3903))</f>
      </c>
      <c r="AM3903" s="95">
        <v>0.33</v>
      </c>
      <c r="AN3903" s="117">
        <f>IF(V3903=0,"",V3903/(1-AB3903-AM3903))</f>
      </c>
      <c r="AO3903" s="96">
        <v>1.2</v>
      </c>
      <c r="AP3903" s="93">
        <f>IF(BD!AJ3903="","",BD!AJ3903*BD!AO3903)</f>
      </c>
      <c r="AQ3903" s="115">
        <f>BD!AM3903/BD!AK3903-1</f>
        <v>0</v>
      </c>
      <c r="AR3903" s="91">
        <f>IF(BD!AN3903="","",IF(BD!AJ3903="","",BD!AN3903/BD!AJ3903-1))</f>
      </c>
      <c r="AS3903" s="91">
        <f>IF(BD!AN3903="","",IF(BD!AN3903&lt;BD!AL3903,"ABAIXO DA META","DENTRO DA META"))</f>
      </c>
      <c r="AT3903" s="115" t="str">
        <f>IF(BD!AJ3903="","EM ANÁLISE",IF(BD!AP3903&gt;=BD!AN3903,"GO", "NO GO"))</f>
        <v>EM ANÁLISE</v>
      </c>
      <c r="AU3903" s="121">
        <f>IF(AN3903="","",+BD!$AN3903-AJ3903)</f>
      </c>
      <c r="AV3903" s="98"/>
      <c r="AW3903" s="114">
        <f>BD!P3903*BD!AC3903</f>
        <v>0</v>
      </c>
      <c r="AX3903" s="114">
        <f>BD!V3903*BD!AC3903</f>
        <v>0</v>
      </c>
      <c r="AY3903" s="114">
        <f>IF(BD!AN3903="","",BD!AN3903*BD!AC3903)</f>
      </c>
      <c r="AZ3903" s="75" t="s">
        <v>123</v>
      </c>
      <c r="BA3903" s="75" t="s">
        <v>124</v>
      </c>
      <c r="BB3903" s="75">
        <v>1</v>
      </c>
      <c r="BC3903" s="75" t="s">
        <v>125</v>
      </c>
      <c r="BD3903" s="104"/>
      <c r="BE3903" s="104"/>
      <c r="BF3903" s="101"/>
      <c r="BG3903" s="101"/>
      <c r="BH3903" s="101"/>
      <c r="BI3903" s="101"/>
      <c r="BJ3903" s="101"/>
      <c r="BK3903" s="101"/>
      <c r="BL3903" s="101"/>
      <c r="BM3903" s="101"/>
      <c r="BN3903" s="101"/>
      <c r="BO3903" s="103"/>
      <c r="BP3903" s="101"/>
      <c r="BQ3903" s="101"/>
      <c r="BR3903" s="101"/>
      <c r="BS3903" s="101"/>
      <c r="BT3903" s="101"/>
      <c r="BU3903" s="101"/>
      <c r="BV3903" s="101"/>
      <c r="BW3903" s="101"/>
      <c r="BX3903" s="101"/>
      <c r="BY3903" s="101"/>
      <c r="BZ3903" s="101"/>
      <c r="CA3903" s="101"/>
      <c r="CB3903" s="101"/>
      <c r="CC3903" s="101"/>
      <c r="CD3903" s="101"/>
      <c r="CE3903" s="101"/>
      <c r="CF3903" s="101"/>
      <c r="CG3903" s="37" t="e">
        <f>VLOOKUP(Table_1[[#This Row],[EAN]],'[1]Planilha1'!$E:$R,13,0)</f>
        <v>#N/A</v>
      </c>
    </row>
    <row r="3904" ht="15" hidden="1">
      <c r="A3904" s="7"/>
      <c r="B3904" s="107" t="s">
        <v>2735</v>
      </c>
      <c r="C3904" s="75">
        <v>223289</v>
      </c>
      <c r="D3904" s="75"/>
      <c r="E3904" s="108">
        <v>7891000453001</v>
      </c>
      <c r="F3904" s="86" t="s">
        <v>4441</v>
      </c>
      <c r="G3904" s="75" t="s">
        <v>21</v>
      </c>
      <c r="H3904" s="75">
        <v>970</v>
      </c>
      <c r="I3904" s="87" t="s">
        <v>4442</v>
      </c>
      <c r="J3904" s="75" t="s">
        <v>4210</v>
      </c>
      <c r="K3904" s="88" t="s">
        <v>84</v>
      </c>
      <c r="L3904" s="88">
        <v>1</v>
      </c>
      <c r="M3904" s="88">
        <v>0</v>
      </c>
      <c r="N3904" s="110" t="s">
        <v>85</v>
      </c>
      <c r="O3904" s="75"/>
      <c r="P3904" s="106"/>
      <c r="Q3904" s="114">
        <f>(17/100+7.6/100+1.65/100)*P3904</f>
        <v>0</v>
      </c>
      <c r="R3904" s="153"/>
      <c r="S3904" s="153"/>
      <c r="T3904" s="153"/>
      <c r="U3904" s="153"/>
      <c r="V3904" s="114">
        <f>+P3904-Q3904+R3904+S3904+T3904+U3904</f>
        <v>0</v>
      </c>
      <c r="W3904" s="115">
        <f>(1.02/100)</f>
        <v>1.02E-2</v>
      </c>
      <c r="X3904" s="115">
        <v>4.8E-3</v>
      </c>
      <c r="Y3904" s="115">
        <v>0.17</v>
      </c>
      <c r="Z3904" s="115">
        <v>1.65E-2</v>
      </c>
      <c r="AA3904" s="115">
        <v>7.6E-2</v>
      </c>
      <c r="AB3904" s="115">
        <f>SUM(W3904:AA3904)</f>
        <v>0.2775</v>
      </c>
      <c r="AC3904" s="110">
        <v>12</v>
      </c>
      <c r="AD3904" s="116">
        <f>IF(AL3904="","",+AC3904*AL3904)</f>
      </c>
      <c r="AE3904" s="117">
        <f>IF(AL3904="","",+AL3904*AB3904)</f>
      </c>
      <c r="AF3904" s="116">
        <f>IF(AL3904="","",+AL3904-AE3904)</f>
      </c>
      <c r="AG3904" s="117">
        <f>+V3904</f>
        <v>0</v>
      </c>
      <c r="AH3904" s="116">
        <f>IF(AF3904="","",+AF3904-AG3904)</f>
      </c>
      <c r="AI3904" s="116">
        <f>IF(AH3904="","",+AH3904*AC3904)</f>
      </c>
      <c r="AJ3904" s="93"/>
      <c r="AK3904" s="118">
        <v>0.33</v>
      </c>
      <c r="AL3904" s="117">
        <f>IF(V3904=0,"",V3904/(1-AB3904-AK3904))</f>
      </c>
      <c r="AM3904" s="95">
        <v>0.33</v>
      </c>
      <c r="AN3904" s="117">
        <f>IF(V3904=0,"",V3904/(1-AB3904-AM3904))</f>
      </c>
      <c r="AO3904" s="96">
        <v>1.2</v>
      </c>
      <c r="AP3904" s="93">
        <f>IF(BD!AJ3904="","",BD!AJ3904*BD!AO3904)</f>
      </c>
      <c r="AQ3904" s="115">
        <f>BD!AM3904/BD!AK3904-1</f>
        <v>0</v>
      </c>
      <c r="AR3904" s="91">
        <f>IF(BD!AN3904="","",IF(BD!AJ3904="","",BD!AN3904/BD!AJ3904-1))</f>
      </c>
      <c r="AS3904" s="91">
        <f>IF(BD!AN3904="","",IF(BD!AN3904&lt;BD!AL3904,"ABAIXO DA META","DENTRO DA META"))</f>
      </c>
      <c r="AT3904" s="115" t="str">
        <f>IF(BD!AJ3904="","EM ANÁLISE",IF(BD!AP3904&gt;=BD!AN3904,"GO", "NO GO"))</f>
        <v>EM ANÁLISE</v>
      </c>
      <c r="AU3904" s="121">
        <f>IF(AN3904="","",+BD!$AN3904-AJ3904)</f>
      </c>
      <c r="AV3904" s="98"/>
      <c r="AW3904" s="114">
        <f>BD!P3904*BD!AC3904</f>
        <v>0</v>
      </c>
      <c r="AX3904" s="114">
        <f>BD!V3904*BD!AC3904</f>
        <v>0</v>
      </c>
      <c r="AY3904" s="114">
        <f>IF(BD!AN3904="","",BD!AN3904*BD!AC3904)</f>
      </c>
      <c r="AZ3904" s="75" t="s">
        <v>123</v>
      </c>
      <c r="BA3904" s="75" t="s">
        <v>124</v>
      </c>
      <c r="BB3904" s="75">
        <v>1</v>
      </c>
      <c r="BC3904" s="75" t="s">
        <v>125</v>
      </c>
      <c r="BD3904" s="104"/>
      <c r="BE3904" s="104"/>
      <c r="BF3904" s="101"/>
      <c r="BG3904" s="101"/>
      <c r="BH3904" s="101"/>
      <c r="BI3904" s="101"/>
      <c r="BJ3904" s="101"/>
      <c r="BK3904" s="101"/>
      <c r="BL3904" s="101"/>
      <c r="BM3904" s="101"/>
      <c r="BN3904" s="101"/>
      <c r="BO3904" s="103"/>
      <c r="BP3904" s="101"/>
      <c r="BQ3904" s="101"/>
      <c r="BR3904" s="101"/>
      <c r="BS3904" s="101"/>
      <c r="BT3904" s="101"/>
      <c r="BU3904" s="101"/>
      <c r="BV3904" s="101"/>
      <c r="BW3904" s="101"/>
      <c r="BX3904" s="101"/>
      <c r="BY3904" s="101"/>
      <c r="BZ3904" s="101"/>
      <c r="CA3904" s="101"/>
      <c r="CB3904" s="101"/>
      <c r="CC3904" s="101"/>
      <c r="CD3904" s="101"/>
      <c r="CE3904" s="101"/>
      <c r="CF3904" s="101"/>
      <c r="CG3904" s="37" t="e">
        <f>VLOOKUP(Table_1[[#This Row],[EAN]],'[1]Planilha1'!$E:$R,13,0)</f>
        <v>#N/A</v>
      </c>
    </row>
    <row r="3905" ht="15" hidden="1">
      <c r="A3905" s="7"/>
      <c r="B3905" s="107" t="s">
        <v>2735</v>
      </c>
      <c r="C3905" s="75">
        <v>223290</v>
      </c>
      <c r="D3905" s="75"/>
      <c r="E3905" s="108">
        <v>7891000304952</v>
      </c>
      <c r="F3905" s="86" t="s">
        <v>4443</v>
      </c>
      <c r="G3905" s="75" t="s">
        <v>21</v>
      </c>
      <c r="H3905" s="75">
        <v>980</v>
      </c>
      <c r="I3905" s="87" t="s">
        <v>3069</v>
      </c>
      <c r="J3905" s="75" t="s">
        <v>683</v>
      </c>
      <c r="K3905" s="88" t="s">
        <v>84</v>
      </c>
      <c r="L3905" s="88">
        <v>6</v>
      </c>
      <c r="M3905" s="88">
        <v>0</v>
      </c>
      <c r="N3905" s="110" t="s">
        <v>85</v>
      </c>
      <c r="O3905" s="75"/>
      <c r="P3905" s="106"/>
      <c r="Q3905" s="114">
        <f>(17/100+7.6/100+1.65/100)*P3905</f>
        <v>0</v>
      </c>
      <c r="R3905" s="153"/>
      <c r="S3905" s="153"/>
      <c r="T3905" s="153"/>
      <c r="U3905" s="153"/>
      <c r="V3905" s="114">
        <f>+P3905-Q3905+R3905+S3905+T3905+U3905</f>
        <v>0</v>
      </c>
      <c r="W3905" s="115">
        <f>(1.02/100)</f>
        <v>1.02E-2</v>
      </c>
      <c r="X3905" s="115">
        <v>4.8E-3</v>
      </c>
      <c r="Y3905" s="115">
        <v>0.17</v>
      </c>
      <c r="Z3905" s="115">
        <v>1.65E-2</v>
      </c>
      <c r="AA3905" s="115">
        <v>7.6E-2</v>
      </c>
      <c r="AB3905" s="115">
        <f>SUM(W3905:AA3905)</f>
        <v>0.2775</v>
      </c>
      <c r="AC3905" s="110">
        <v>12</v>
      </c>
      <c r="AD3905" s="116">
        <f>IF(AL3905="","",+AC3905*AL3905)</f>
      </c>
      <c r="AE3905" s="117">
        <f>IF(AL3905="","",+AL3905*AB3905)</f>
      </c>
      <c r="AF3905" s="116">
        <f>IF(AL3905="","",+AL3905-AE3905)</f>
      </c>
      <c r="AG3905" s="117">
        <f>+V3905</f>
        <v>0</v>
      </c>
      <c r="AH3905" s="116">
        <f>IF(AF3905="","",+AF3905-AG3905)</f>
      </c>
      <c r="AI3905" s="116">
        <f>IF(AH3905="","",+AH3905*AC3905)</f>
      </c>
      <c r="AJ3905" s="93"/>
      <c r="AK3905" s="118">
        <v>0.33</v>
      </c>
      <c r="AL3905" s="117">
        <f>IF(V3905=0,"",V3905/(1-AB3905-AK3905))</f>
      </c>
      <c r="AM3905" s="95">
        <v>0.33</v>
      </c>
      <c r="AN3905" s="117">
        <f>IF(V3905=0,"",V3905/(1-AB3905-AM3905))</f>
      </c>
      <c r="AO3905" s="96">
        <v>1.2</v>
      </c>
      <c r="AP3905" s="93">
        <f>IF(BD!AJ3905="","",BD!AJ3905*BD!AO3905)</f>
      </c>
      <c r="AQ3905" s="115">
        <f>BD!AM3905/BD!AK3905-1</f>
        <v>0</v>
      </c>
      <c r="AR3905" s="91">
        <f>IF(BD!AN3905="","",IF(BD!AJ3905="","",BD!AN3905/BD!AJ3905-1))</f>
      </c>
      <c r="AS3905" s="91">
        <f>IF(BD!AN3905="","",IF(BD!AN3905&lt;BD!AL3905,"ABAIXO DA META","DENTRO DA META"))</f>
      </c>
      <c r="AT3905" s="115" t="str">
        <f>IF(BD!AJ3905="","EM ANÁLISE",IF(BD!AP3905&gt;=BD!AN3905,"GO", "NO GO"))</f>
        <v>EM ANÁLISE</v>
      </c>
      <c r="AU3905" s="121">
        <f>IF(AN3905="","",+BD!$AN3905-AJ3905)</f>
      </c>
      <c r="AV3905" s="98"/>
      <c r="AW3905" s="114">
        <f>BD!P3905*BD!AC3905</f>
        <v>0</v>
      </c>
      <c r="AX3905" s="114">
        <f>BD!V3905*BD!AC3905</f>
        <v>0</v>
      </c>
      <c r="AY3905" s="114">
        <f>IF(BD!AN3905="","",BD!AN3905*BD!AC3905)</f>
      </c>
      <c r="AZ3905" s="75" t="s">
        <v>123</v>
      </c>
      <c r="BA3905" s="75" t="s">
        <v>124</v>
      </c>
      <c r="BB3905" s="75">
        <v>1</v>
      </c>
      <c r="BC3905" s="75" t="s">
        <v>125</v>
      </c>
      <c r="BD3905" s="104"/>
      <c r="BE3905" s="104"/>
      <c r="BF3905" s="101"/>
      <c r="BG3905" s="101"/>
      <c r="BH3905" s="101"/>
      <c r="BI3905" s="101"/>
      <c r="BJ3905" s="101"/>
      <c r="BK3905" s="101"/>
      <c r="BL3905" s="101"/>
      <c r="BM3905" s="101"/>
      <c r="BN3905" s="101"/>
      <c r="BO3905" s="103"/>
      <c r="BP3905" s="101"/>
      <c r="BQ3905" s="101"/>
      <c r="BR3905" s="101"/>
      <c r="BS3905" s="101"/>
      <c r="BT3905" s="101"/>
      <c r="BU3905" s="101"/>
      <c r="BV3905" s="101"/>
      <c r="BW3905" s="101"/>
      <c r="BX3905" s="101"/>
      <c r="BY3905" s="101"/>
      <c r="BZ3905" s="101"/>
      <c r="CA3905" s="101"/>
      <c r="CB3905" s="101"/>
      <c r="CC3905" s="101"/>
      <c r="CD3905" s="101"/>
      <c r="CE3905" s="101"/>
      <c r="CF3905" s="101"/>
      <c r="CG3905" s="37" t="e">
        <f>VLOOKUP(Table_1[[#This Row],[EAN]],'[1]Planilha1'!$E:$R,13,0)</f>
        <v>#N/A</v>
      </c>
    </row>
    <row r="3906" ht="15" hidden="1">
      <c r="A3906" s="7"/>
      <c r="B3906" s="107" t="s">
        <v>2735</v>
      </c>
      <c r="C3906" s="75">
        <v>223291</v>
      </c>
      <c r="D3906" s="75"/>
      <c r="E3906" s="108">
        <v>7891000085455</v>
      </c>
      <c r="F3906" s="86" t="s">
        <v>4444</v>
      </c>
      <c r="G3906" s="75" t="s">
        <v>21</v>
      </c>
      <c r="H3906" s="75">
        <v>140</v>
      </c>
      <c r="I3906" s="87" t="s">
        <v>1243</v>
      </c>
      <c r="J3906" s="75" t="s">
        <v>1244</v>
      </c>
      <c r="K3906" s="88" t="s">
        <v>84</v>
      </c>
      <c r="L3906" s="88">
        <v>6</v>
      </c>
      <c r="M3906" s="88">
        <v>0</v>
      </c>
      <c r="N3906" s="110" t="s">
        <v>85</v>
      </c>
      <c r="O3906" s="75"/>
      <c r="P3906" s="106"/>
      <c r="Q3906" s="114">
        <f>(17/100+7.6/100+1.65/100)*P3906</f>
        <v>0</v>
      </c>
      <c r="R3906" s="153"/>
      <c r="S3906" s="153"/>
      <c r="T3906" s="153"/>
      <c r="U3906" s="153"/>
      <c r="V3906" s="114">
        <f>+P3906-Q3906+R3906+S3906+T3906+U3906</f>
        <v>0</v>
      </c>
      <c r="W3906" s="115">
        <f>(1.02/100)</f>
        <v>1.02E-2</v>
      </c>
      <c r="X3906" s="115">
        <v>4.8E-3</v>
      </c>
      <c r="Y3906" s="115">
        <v>0.17</v>
      </c>
      <c r="Z3906" s="115">
        <v>1.65E-2</v>
      </c>
      <c r="AA3906" s="115">
        <v>7.6E-2</v>
      </c>
      <c r="AB3906" s="115">
        <f>SUM(W3906:AA3906)</f>
        <v>0.2775</v>
      </c>
      <c r="AC3906" s="110">
        <v>12</v>
      </c>
      <c r="AD3906" s="116">
        <f>IF(AL3906="","",+AC3906*AL3906)</f>
      </c>
      <c r="AE3906" s="117">
        <f>IF(AL3906="","",+AL3906*AB3906)</f>
      </c>
      <c r="AF3906" s="116">
        <f>IF(AL3906="","",+AL3906-AE3906)</f>
      </c>
      <c r="AG3906" s="117">
        <f>+V3906</f>
        <v>0</v>
      </c>
      <c r="AH3906" s="116">
        <f>IF(AF3906="","",+AF3906-AG3906)</f>
      </c>
      <c r="AI3906" s="116">
        <f>IF(AH3906="","",+AH3906*AC3906)</f>
      </c>
      <c r="AJ3906" s="93"/>
      <c r="AK3906" s="118">
        <v>0.33</v>
      </c>
      <c r="AL3906" s="117">
        <f>IF(V3906=0,"",V3906/(1-AB3906-AK3906))</f>
      </c>
      <c r="AM3906" s="95">
        <v>0.33</v>
      </c>
      <c r="AN3906" s="117">
        <f>IF(V3906=0,"",V3906/(1-AB3906-AM3906))</f>
      </c>
      <c r="AO3906" s="96">
        <v>1.2</v>
      </c>
      <c r="AP3906" s="93">
        <f>IF(BD!AJ3906="","",BD!AJ3906*BD!AO3906)</f>
      </c>
      <c r="AQ3906" s="115">
        <f>BD!AM3906/BD!AK3906-1</f>
        <v>0</v>
      </c>
      <c r="AR3906" s="91">
        <f>IF(BD!AN3906="","",IF(BD!AJ3906="","",BD!AN3906/BD!AJ3906-1))</f>
      </c>
      <c r="AS3906" s="91">
        <f>IF(BD!AN3906="","",IF(BD!AN3906&lt;BD!AL3906,"ABAIXO DA META","DENTRO DA META"))</f>
      </c>
      <c r="AT3906" s="115" t="str">
        <f>IF(BD!AJ3906="","EM ANÁLISE",IF(BD!AP3906&gt;=BD!AN3906,"GO", "NO GO"))</f>
        <v>EM ANÁLISE</v>
      </c>
      <c r="AU3906" s="121">
        <f>IF(AN3906="","",+BD!$AN3906-AJ3906)</f>
      </c>
      <c r="AV3906" s="98"/>
      <c r="AW3906" s="114">
        <f>BD!P3906*BD!AC3906</f>
        <v>0</v>
      </c>
      <c r="AX3906" s="114">
        <f>BD!V3906*BD!AC3906</f>
        <v>0</v>
      </c>
      <c r="AY3906" s="114">
        <f>IF(BD!AN3906="","",BD!AN3906*BD!AC3906)</f>
      </c>
      <c r="AZ3906" s="75" t="s">
        <v>123</v>
      </c>
      <c r="BA3906" s="75" t="s">
        <v>124</v>
      </c>
      <c r="BB3906" s="75">
        <v>1</v>
      </c>
      <c r="BC3906" s="75" t="s">
        <v>125</v>
      </c>
      <c r="BD3906" s="104"/>
      <c r="BE3906" s="104"/>
      <c r="BF3906" s="101"/>
      <c r="BG3906" s="101"/>
      <c r="BH3906" s="101"/>
      <c r="BI3906" s="101"/>
      <c r="BJ3906" s="101"/>
      <c r="BK3906" s="101"/>
      <c r="BL3906" s="101"/>
      <c r="BM3906" s="101"/>
      <c r="BN3906" s="101"/>
      <c r="BO3906" s="103"/>
      <c r="BP3906" s="101"/>
      <c r="BQ3906" s="101"/>
      <c r="BR3906" s="101"/>
      <c r="BS3906" s="101"/>
      <c r="BT3906" s="101"/>
      <c r="BU3906" s="101"/>
      <c r="BV3906" s="101"/>
      <c r="BW3906" s="101"/>
      <c r="BX3906" s="101"/>
      <c r="BY3906" s="101"/>
      <c r="BZ3906" s="101"/>
      <c r="CA3906" s="101"/>
      <c r="CB3906" s="101"/>
      <c r="CC3906" s="101"/>
      <c r="CD3906" s="101"/>
      <c r="CE3906" s="101"/>
      <c r="CF3906" s="101"/>
      <c r="CG3906" s="37" t="e">
        <f>VLOOKUP(Table_1[[#This Row],[EAN]],'[1]Planilha1'!$E:$R,13,0)</f>
        <v>#N/A</v>
      </c>
    </row>
    <row r="3907" ht="15" hidden="1">
      <c r="A3907" s="7"/>
      <c r="B3907" s="107" t="s">
        <v>2735</v>
      </c>
      <c r="C3907" s="75">
        <v>223292</v>
      </c>
      <c r="D3907" s="75"/>
      <c r="E3907" s="108">
        <v>7891000120187</v>
      </c>
      <c r="F3907" s="86" t="s">
        <v>4445</v>
      </c>
      <c r="G3907" s="75" t="s">
        <v>21</v>
      </c>
      <c r="H3907" s="75">
        <v>650</v>
      </c>
      <c r="I3907" s="87" t="s">
        <v>1200</v>
      </c>
      <c r="J3907" s="75" t="s">
        <v>4446</v>
      </c>
      <c r="K3907" s="88" t="s">
        <v>84</v>
      </c>
      <c r="L3907" s="88">
        <v>6</v>
      </c>
      <c r="M3907" s="88">
        <v>0</v>
      </c>
      <c r="N3907" s="110" t="s">
        <v>85</v>
      </c>
      <c r="O3907" s="75"/>
      <c r="P3907" s="106"/>
      <c r="Q3907" s="114">
        <f>(17/100+7.6/100+1.65/100)*P3907</f>
        <v>0</v>
      </c>
      <c r="R3907" s="153"/>
      <c r="S3907" s="153"/>
      <c r="T3907" s="153"/>
      <c r="U3907" s="153"/>
      <c r="V3907" s="114">
        <f>+P3907-Q3907+R3907+S3907+T3907+U3907</f>
        <v>0</v>
      </c>
      <c r="W3907" s="115">
        <f>(1.02/100)</f>
        <v>1.02E-2</v>
      </c>
      <c r="X3907" s="115">
        <v>4.8E-3</v>
      </c>
      <c r="Y3907" s="115">
        <v>0.17</v>
      </c>
      <c r="Z3907" s="115">
        <v>1.65E-2</v>
      </c>
      <c r="AA3907" s="115">
        <v>7.6E-2</v>
      </c>
      <c r="AB3907" s="115">
        <f>SUM(W3907:AA3907)</f>
        <v>0.2775</v>
      </c>
      <c r="AC3907" s="110">
        <v>12</v>
      </c>
      <c r="AD3907" s="116">
        <f>IF(AL3907="","",+AC3907*AL3907)</f>
      </c>
      <c r="AE3907" s="117">
        <f>IF(AL3907="","",+AL3907*AB3907)</f>
      </c>
      <c r="AF3907" s="116">
        <f>IF(AL3907="","",+AL3907-AE3907)</f>
      </c>
      <c r="AG3907" s="117">
        <f>+V3907</f>
        <v>0</v>
      </c>
      <c r="AH3907" s="116">
        <f>IF(AF3907="","",+AF3907-AG3907)</f>
      </c>
      <c r="AI3907" s="116">
        <f>IF(AH3907="","",+AH3907*AC3907)</f>
      </c>
      <c r="AJ3907" s="93"/>
      <c r="AK3907" s="118">
        <v>0.33</v>
      </c>
      <c r="AL3907" s="117">
        <f>IF(V3907=0,"",V3907/(1-AB3907-AK3907))</f>
      </c>
      <c r="AM3907" s="95">
        <v>0.33</v>
      </c>
      <c r="AN3907" s="117">
        <f>IF(V3907=0,"",V3907/(1-AB3907-AM3907))</f>
      </c>
      <c r="AO3907" s="96">
        <v>1.2</v>
      </c>
      <c r="AP3907" s="93">
        <f>IF(BD!AJ3907="","",BD!AJ3907*BD!AO3907)</f>
      </c>
      <c r="AQ3907" s="115">
        <f>BD!AM3907/BD!AK3907-1</f>
        <v>0</v>
      </c>
      <c r="AR3907" s="91">
        <f>IF(BD!AN3907="","",IF(BD!AJ3907="","",BD!AN3907/BD!AJ3907-1))</f>
      </c>
      <c r="AS3907" s="91">
        <f>IF(BD!AN3907="","",IF(BD!AN3907&lt;BD!AL3907,"ABAIXO DA META","DENTRO DA META"))</f>
      </c>
      <c r="AT3907" s="115" t="str">
        <f>IF(BD!AJ3907="","EM ANÁLISE",IF(BD!AP3907&gt;=BD!AN3907,"GO", "NO GO"))</f>
        <v>EM ANÁLISE</v>
      </c>
      <c r="AU3907" s="121">
        <f>IF(AN3907="","",+BD!$AN3907-AJ3907)</f>
      </c>
      <c r="AV3907" s="98"/>
      <c r="AW3907" s="114">
        <f>BD!P3907*BD!AC3907</f>
        <v>0</v>
      </c>
      <c r="AX3907" s="114">
        <f>BD!V3907*BD!AC3907</f>
        <v>0</v>
      </c>
      <c r="AY3907" s="114">
        <f>IF(BD!AN3907="","",BD!AN3907*BD!AC3907)</f>
      </c>
      <c r="AZ3907" s="75" t="s">
        <v>123</v>
      </c>
      <c r="BA3907" s="75" t="s">
        <v>124</v>
      </c>
      <c r="BB3907" s="75">
        <v>1</v>
      </c>
      <c r="BC3907" s="75" t="s">
        <v>125</v>
      </c>
      <c r="BD3907" s="104"/>
      <c r="BE3907" s="104"/>
      <c r="BF3907" s="101"/>
      <c r="BG3907" s="101"/>
      <c r="BH3907" s="101"/>
      <c r="BI3907" s="101"/>
      <c r="BJ3907" s="101"/>
      <c r="BK3907" s="101"/>
      <c r="BL3907" s="101"/>
      <c r="BM3907" s="101"/>
      <c r="BN3907" s="101"/>
      <c r="BO3907" s="103"/>
      <c r="BP3907" s="101"/>
      <c r="BQ3907" s="101"/>
      <c r="BR3907" s="101"/>
      <c r="BS3907" s="101"/>
      <c r="BT3907" s="101"/>
      <c r="BU3907" s="101"/>
      <c r="BV3907" s="101"/>
      <c r="BW3907" s="101"/>
      <c r="BX3907" s="101"/>
      <c r="BY3907" s="101"/>
      <c r="BZ3907" s="101"/>
      <c r="CA3907" s="101"/>
      <c r="CB3907" s="101"/>
      <c r="CC3907" s="101"/>
      <c r="CD3907" s="101"/>
      <c r="CE3907" s="101"/>
      <c r="CF3907" s="101"/>
      <c r="CG3907" s="37" t="e">
        <f>VLOOKUP(Table_1[[#This Row],[EAN]],'[1]Planilha1'!$E:$R,13,0)</f>
        <v>#N/A</v>
      </c>
    </row>
    <row r="3908" ht="15" hidden="1">
      <c r="A3908" s="7"/>
      <c r="B3908" s="107" t="s">
        <v>2735</v>
      </c>
      <c r="C3908" s="75">
        <v>223293</v>
      </c>
      <c r="D3908" s="75"/>
      <c r="E3908" s="108">
        <v>7891000120163</v>
      </c>
      <c r="F3908" s="86" t="s">
        <v>4447</v>
      </c>
      <c r="G3908" s="75" t="s">
        <v>21</v>
      </c>
      <c r="H3908" s="75">
        <v>650</v>
      </c>
      <c r="I3908" s="87" t="s">
        <v>1200</v>
      </c>
      <c r="J3908" s="75" t="s">
        <v>4446</v>
      </c>
      <c r="K3908" s="88" t="s">
        <v>84</v>
      </c>
      <c r="L3908" s="88">
        <v>6</v>
      </c>
      <c r="M3908" s="88">
        <v>0</v>
      </c>
      <c r="N3908" s="110" t="s">
        <v>85</v>
      </c>
      <c r="O3908" s="75"/>
      <c r="P3908" s="106"/>
      <c r="Q3908" s="114">
        <f>(17/100+7.6/100+1.65/100)*P3908</f>
        <v>0</v>
      </c>
      <c r="R3908" s="153"/>
      <c r="S3908" s="153"/>
      <c r="T3908" s="153"/>
      <c r="U3908" s="153"/>
      <c r="V3908" s="114">
        <f>+P3908-Q3908+R3908+S3908+T3908+U3908</f>
        <v>0</v>
      </c>
      <c r="W3908" s="115">
        <f>(1.02/100)</f>
        <v>1.02E-2</v>
      </c>
      <c r="X3908" s="115">
        <v>4.8E-3</v>
      </c>
      <c r="Y3908" s="115">
        <v>0.17</v>
      </c>
      <c r="Z3908" s="115">
        <v>1.65E-2</v>
      </c>
      <c r="AA3908" s="115">
        <v>7.6E-2</v>
      </c>
      <c r="AB3908" s="115">
        <f>SUM(W3908:AA3908)</f>
        <v>0.2775</v>
      </c>
      <c r="AC3908" s="110">
        <v>12</v>
      </c>
      <c r="AD3908" s="116">
        <f>IF(AL3908="","",+AC3908*AL3908)</f>
      </c>
      <c r="AE3908" s="117">
        <f>IF(AL3908="","",+AL3908*AB3908)</f>
      </c>
      <c r="AF3908" s="116">
        <f>IF(AL3908="","",+AL3908-AE3908)</f>
      </c>
      <c r="AG3908" s="117">
        <f>+V3908</f>
        <v>0</v>
      </c>
      <c r="AH3908" s="116">
        <f>IF(AF3908="","",+AF3908-AG3908)</f>
      </c>
      <c r="AI3908" s="116">
        <f>IF(AH3908="","",+AH3908*AC3908)</f>
      </c>
      <c r="AJ3908" s="93"/>
      <c r="AK3908" s="118">
        <v>0.33</v>
      </c>
      <c r="AL3908" s="117">
        <f>IF(V3908=0,"",V3908/(1-AB3908-AK3908))</f>
      </c>
      <c r="AM3908" s="95">
        <v>0.33</v>
      </c>
      <c r="AN3908" s="117">
        <f>IF(V3908=0,"",V3908/(1-AB3908-AM3908))</f>
      </c>
      <c r="AO3908" s="96">
        <v>1.2</v>
      </c>
      <c r="AP3908" s="93">
        <f>IF(BD!AJ3908="","",BD!AJ3908*BD!AO3908)</f>
      </c>
      <c r="AQ3908" s="115">
        <f>BD!AM3908/BD!AK3908-1</f>
        <v>0</v>
      </c>
      <c r="AR3908" s="91">
        <f>IF(BD!AN3908="","",IF(BD!AJ3908="","",BD!AN3908/BD!AJ3908-1))</f>
      </c>
      <c r="AS3908" s="91">
        <f>IF(BD!AN3908="","",IF(BD!AN3908&lt;BD!AL3908,"ABAIXO DA META","DENTRO DA META"))</f>
      </c>
      <c r="AT3908" s="115" t="str">
        <f>IF(BD!AJ3908="","EM ANÁLISE",IF(BD!AP3908&gt;=BD!AN3908,"GO", "NO GO"))</f>
        <v>EM ANÁLISE</v>
      </c>
      <c r="AU3908" s="121">
        <f>IF(AN3908="","",+BD!$AN3908-AJ3908)</f>
      </c>
      <c r="AV3908" s="98"/>
      <c r="AW3908" s="114">
        <f>BD!P3908*BD!AC3908</f>
        <v>0</v>
      </c>
      <c r="AX3908" s="114">
        <f>BD!V3908*BD!AC3908</f>
        <v>0</v>
      </c>
      <c r="AY3908" s="114">
        <f>IF(BD!AN3908="","",BD!AN3908*BD!AC3908)</f>
      </c>
      <c r="AZ3908" s="75" t="s">
        <v>123</v>
      </c>
      <c r="BA3908" s="75" t="s">
        <v>124</v>
      </c>
      <c r="BB3908" s="75">
        <v>1</v>
      </c>
      <c r="BC3908" s="75" t="s">
        <v>125</v>
      </c>
      <c r="BD3908" s="104"/>
      <c r="BE3908" s="104"/>
      <c r="BF3908" s="101"/>
      <c r="BG3908" s="101"/>
      <c r="BH3908" s="101"/>
      <c r="BI3908" s="101"/>
      <c r="BJ3908" s="101"/>
      <c r="BK3908" s="101"/>
      <c r="BL3908" s="101"/>
      <c r="BM3908" s="101"/>
      <c r="BN3908" s="101"/>
      <c r="BO3908" s="103"/>
      <c r="BP3908" s="101"/>
      <c r="BQ3908" s="101"/>
      <c r="BR3908" s="101"/>
      <c r="BS3908" s="101"/>
      <c r="BT3908" s="101"/>
      <c r="BU3908" s="101"/>
      <c r="BV3908" s="101"/>
      <c r="BW3908" s="101"/>
      <c r="BX3908" s="101"/>
      <c r="BY3908" s="101"/>
      <c r="BZ3908" s="101"/>
      <c r="CA3908" s="101"/>
      <c r="CB3908" s="101"/>
      <c r="CC3908" s="101"/>
      <c r="CD3908" s="101"/>
      <c r="CE3908" s="101"/>
      <c r="CF3908" s="101"/>
      <c r="CG3908" s="37" t="e">
        <f>VLOOKUP(Table_1[[#This Row],[EAN]],'[1]Planilha1'!$E:$R,13,0)</f>
        <v>#N/A</v>
      </c>
    </row>
    <row r="3909" ht="15" hidden="1">
      <c r="A3909" s="7"/>
      <c r="B3909" s="107" t="s">
        <v>2735</v>
      </c>
      <c r="C3909" s="75">
        <v>223294</v>
      </c>
      <c r="D3909" s="75"/>
      <c r="E3909" s="108">
        <v>7891000085431</v>
      </c>
      <c r="F3909" s="86" t="s">
        <v>4448</v>
      </c>
      <c r="G3909" s="75" t="s">
        <v>21</v>
      </c>
      <c r="H3909" s="75">
        <v>3330</v>
      </c>
      <c r="I3909" s="87" t="s">
        <v>1226</v>
      </c>
      <c r="J3909" s="75" t="s">
        <v>4449</v>
      </c>
      <c r="K3909" s="88" t="s">
        <v>84</v>
      </c>
      <c r="L3909" s="88">
        <v>6</v>
      </c>
      <c r="M3909" s="88">
        <v>0</v>
      </c>
      <c r="N3909" s="110" t="s">
        <v>85</v>
      </c>
      <c r="O3909" s="75"/>
      <c r="P3909" s="106"/>
      <c r="Q3909" s="114">
        <f>(17/100+7.6/100+1.65/100)*P3909</f>
        <v>0</v>
      </c>
      <c r="R3909" s="153"/>
      <c r="S3909" s="153"/>
      <c r="T3909" s="153"/>
      <c r="U3909" s="153"/>
      <c r="V3909" s="114">
        <f>+P3909-Q3909+R3909+S3909+T3909+U3909</f>
        <v>0</v>
      </c>
      <c r="W3909" s="115">
        <f>(1.02/100)</f>
        <v>1.02E-2</v>
      </c>
      <c r="X3909" s="115">
        <v>4.8E-3</v>
      </c>
      <c r="Y3909" s="115">
        <v>0.17</v>
      </c>
      <c r="Z3909" s="115">
        <v>1.65E-2</v>
      </c>
      <c r="AA3909" s="115">
        <v>7.6E-2</v>
      </c>
      <c r="AB3909" s="115">
        <f>SUM(W3909:AA3909)</f>
        <v>0.2775</v>
      </c>
      <c r="AC3909" s="110">
        <v>12</v>
      </c>
      <c r="AD3909" s="116">
        <f>IF(AL3909="","",+AC3909*AL3909)</f>
      </c>
      <c r="AE3909" s="117">
        <f>IF(AL3909="","",+AL3909*AB3909)</f>
      </c>
      <c r="AF3909" s="116">
        <f>IF(AL3909="","",+AL3909-AE3909)</f>
      </c>
      <c r="AG3909" s="117">
        <f>+V3909</f>
        <v>0</v>
      </c>
      <c r="AH3909" s="116">
        <f>IF(AF3909="","",+AF3909-AG3909)</f>
      </c>
      <c r="AI3909" s="116">
        <f>IF(AH3909="","",+AH3909*AC3909)</f>
      </c>
      <c r="AJ3909" s="93"/>
      <c r="AK3909" s="118">
        <v>0.33</v>
      </c>
      <c r="AL3909" s="117">
        <f>IF(V3909=0,"",V3909/(1-AB3909-AK3909))</f>
      </c>
      <c r="AM3909" s="95">
        <v>0.33</v>
      </c>
      <c r="AN3909" s="117">
        <f>IF(V3909=0,"",V3909/(1-AB3909-AM3909))</f>
      </c>
      <c r="AO3909" s="96">
        <v>1.2</v>
      </c>
      <c r="AP3909" s="93">
        <f>IF(BD!AJ3909="","",BD!AJ3909*BD!AO3909)</f>
      </c>
      <c r="AQ3909" s="115">
        <f>BD!AM3909/BD!AK3909-1</f>
        <v>0</v>
      </c>
      <c r="AR3909" s="91">
        <f>IF(BD!AN3909="","",IF(BD!AJ3909="","",BD!AN3909/BD!AJ3909-1))</f>
      </c>
      <c r="AS3909" s="91">
        <f>IF(BD!AN3909="","",IF(BD!AN3909&lt;BD!AL3909,"ABAIXO DA META","DENTRO DA META"))</f>
      </c>
      <c r="AT3909" s="115" t="str">
        <f>IF(BD!AJ3909="","EM ANÁLISE",IF(BD!AP3909&gt;=BD!AN3909,"GO", "NO GO"))</f>
        <v>EM ANÁLISE</v>
      </c>
      <c r="AU3909" s="121">
        <f>IF(AN3909="","",+BD!$AN3909-AJ3909)</f>
      </c>
      <c r="AV3909" s="98"/>
      <c r="AW3909" s="114">
        <f>BD!P3909*BD!AC3909</f>
        <v>0</v>
      </c>
      <c r="AX3909" s="114">
        <f>BD!V3909*BD!AC3909</f>
        <v>0</v>
      </c>
      <c r="AY3909" s="114">
        <f>IF(BD!AN3909="","",BD!AN3909*BD!AC3909)</f>
      </c>
      <c r="AZ3909" s="75" t="s">
        <v>123</v>
      </c>
      <c r="BA3909" s="75" t="s">
        <v>124</v>
      </c>
      <c r="BB3909" s="75">
        <v>1</v>
      </c>
      <c r="BC3909" s="75" t="s">
        <v>125</v>
      </c>
      <c r="BD3909" s="104"/>
      <c r="BE3909" s="104"/>
      <c r="BF3909" s="101"/>
      <c r="BG3909" s="101"/>
      <c r="BH3909" s="101"/>
      <c r="BI3909" s="101"/>
      <c r="BJ3909" s="101"/>
      <c r="BK3909" s="101"/>
      <c r="BL3909" s="101"/>
      <c r="BM3909" s="101"/>
      <c r="BN3909" s="101"/>
      <c r="BO3909" s="103"/>
      <c r="BP3909" s="101"/>
      <c r="BQ3909" s="101"/>
      <c r="BR3909" s="101"/>
      <c r="BS3909" s="101"/>
      <c r="BT3909" s="101"/>
      <c r="BU3909" s="101"/>
      <c r="BV3909" s="101"/>
      <c r="BW3909" s="101"/>
      <c r="BX3909" s="101"/>
      <c r="BY3909" s="101"/>
      <c r="BZ3909" s="101"/>
      <c r="CA3909" s="101"/>
      <c r="CB3909" s="101"/>
      <c r="CC3909" s="101"/>
      <c r="CD3909" s="101"/>
      <c r="CE3909" s="101"/>
      <c r="CF3909" s="101"/>
      <c r="CG3909" s="37" t="e">
        <f>VLOOKUP(Table_1[[#This Row],[EAN]],'[1]Planilha1'!$E:$R,13,0)</f>
        <v>#N/A</v>
      </c>
    </row>
    <row r="3910" ht="15" hidden="1">
      <c r="A3910" s="7"/>
      <c r="B3910" s="107" t="s">
        <v>2735</v>
      </c>
      <c r="C3910" s="75">
        <v>223295</v>
      </c>
      <c r="D3910" s="75"/>
      <c r="E3910" s="108">
        <v>7891000085479</v>
      </c>
      <c r="F3910" s="86" t="s">
        <v>4450</v>
      </c>
      <c r="G3910" s="75" t="s">
        <v>21</v>
      </c>
      <c r="H3910" s="75">
        <v>3330</v>
      </c>
      <c r="I3910" s="87" t="s">
        <v>1226</v>
      </c>
      <c r="J3910" s="75" t="s">
        <v>4449</v>
      </c>
      <c r="K3910" s="88" t="s">
        <v>84</v>
      </c>
      <c r="L3910" s="88">
        <v>6</v>
      </c>
      <c r="M3910" s="88">
        <v>0</v>
      </c>
      <c r="N3910" s="110" t="s">
        <v>85</v>
      </c>
      <c r="O3910" s="75"/>
      <c r="P3910" s="106"/>
      <c r="Q3910" s="114">
        <f>(17/100+7.6/100+1.65/100)*P3910</f>
        <v>0</v>
      </c>
      <c r="R3910" s="153"/>
      <c r="S3910" s="153"/>
      <c r="T3910" s="153"/>
      <c r="U3910" s="153"/>
      <c r="V3910" s="114">
        <f>+P3910-Q3910+R3910+S3910+T3910+U3910</f>
        <v>0</v>
      </c>
      <c r="W3910" s="115">
        <f>(1.02/100)</f>
        <v>1.02E-2</v>
      </c>
      <c r="X3910" s="115">
        <v>4.8E-3</v>
      </c>
      <c r="Y3910" s="115">
        <v>0.17</v>
      </c>
      <c r="Z3910" s="115">
        <v>1.65E-2</v>
      </c>
      <c r="AA3910" s="115">
        <v>7.6E-2</v>
      </c>
      <c r="AB3910" s="115">
        <f>SUM(W3910:AA3910)</f>
        <v>0.2775</v>
      </c>
      <c r="AC3910" s="110">
        <v>12</v>
      </c>
      <c r="AD3910" s="116">
        <f>IF(AL3910="","",+AC3910*AL3910)</f>
      </c>
      <c r="AE3910" s="117">
        <f>IF(AL3910="","",+AL3910*AB3910)</f>
      </c>
      <c r="AF3910" s="116">
        <f>IF(AL3910="","",+AL3910-AE3910)</f>
      </c>
      <c r="AG3910" s="117">
        <f>+V3910</f>
        <v>0</v>
      </c>
      <c r="AH3910" s="116">
        <f>IF(AF3910="","",+AF3910-AG3910)</f>
      </c>
      <c r="AI3910" s="116">
        <f>IF(AH3910="","",+AH3910*AC3910)</f>
      </c>
      <c r="AJ3910" s="93"/>
      <c r="AK3910" s="118">
        <v>0.33</v>
      </c>
      <c r="AL3910" s="117">
        <f>IF(V3910=0,"",V3910/(1-AB3910-AK3910))</f>
      </c>
      <c r="AM3910" s="95">
        <v>0.33</v>
      </c>
      <c r="AN3910" s="117">
        <f>IF(V3910=0,"",V3910/(1-AB3910-AM3910))</f>
      </c>
      <c r="AO3910" s="96">
        <v>1.2</v>
      </c>
      <c r="AP3910" s="93">
        <f>IF(BD!AJ3910="","",BD!AJ3910*BD!AO3910)</f>
      </c>
      <c r="AQ3910" s="115">
        <f>BD!AM3910/BD!AK3910-1</f>
        <v>0</v>
      </c>
      <c r="AR3910" s="91">
        <f>IF(BD!AN3910="","",IF(BD!AJ3910="","",BD!AN3910/BD!AJ3910-1))</f>
      </c>
      <c r="AS3910" s="91">
        <f>IF(BD!AN3910="","",IF(BD!AN3910&lt;BD!AL3910,"ABAIXO DA META","DENTRO DA META"))</f>
      </c>
      <c r="AT3910" s="115" t="str">
        <f>IF(BD!AJ3910="","EM ANÁLISE",IF(BD!AP3910&gt;=BD!AN3910,"GO", "NO GO"))</f>
        <v>EM ANÁLISE</v>
      </c>
      <c r="AU3910" s="121">
        <f>IF(AN3910="","",+BD!$AN3910-AJ3910)</f>
      </c>
      <c r="AV3910" s="98"/>
      <c r="AW3910" s="114">
        <f>BD!P3910*BD!AC3910</f>
        <v>0</v>
      </c>
      <c r="AX3910" s="114">
        <f>BD!V3910*BD!AC3910</f>
        <v>0</v>
      </c>
      <c r="AY3910" s="114">
        <f>IF(BD!AN3910="","",BD!AN3910*BD!AC3910)</f>
      </c>
      <c r="AZ3910" s="75" t="s">
        <v>123</v>
      </c>
      <c r="BA3910" s="75" t="s">
        <v>124</v>
      </c>
      <c r="BB3910" s="75">
        <v>1</v>
      </c>
      <c r="BC3910" s="75" t="s">
        <v>125</v>
      </c>
      <c r="BD3910" s="104"/>
      <c r="BE3910" s="104"/>
      <c r="BF3910" s="101"/>
      <c r="BG3910" s="101"/>
      <c r="BH3910" s="101"/>
      <c r="BI3910" s="101"/>
      <c r="BJ3910" s="101"/>
      <c r="BK3910" s="101"/>
      <c r="BL3910" s="101"/>
      <c r="BM3910" s="101"/>
      <c r="BN3910" s="101"/>
      <c r="BO3910" s="103"/>
      <c r="BP3910" s="101"/>
      <c r="BQ3910" s="101"/>
      <c r="BR3910" s="101"/>
      <c r="BS3910" s="101"/>
      <c r="BT3910" s="101"/>
      <c r="BU3910" s="101"/>
      <c r="BV3910" s="101"/>
      <c r="BW3910" s="101"/>
      <c r="BX3910" s="101"/>
      <c r="BY3910" s="101"/>
      <c r="BZ3910" s="101"/>
      <c r="CA3910" s="101"/>
      <c r="CB3910" s="101"/>
      <c r="CC3910" s="101"/>
      <c r="CD3910" s="101"/>
      <c r="CE3910" s="101"/>
      <c r="CF3910" s="101"/>
      <c r="CG3910" s="37" t="e">
        <f>VLOOKUP(Table_1[[#This Row],[EAN]],'[1]Planilha1'!$E:$R,13,0)</f>
        <v>#N/A</v>
      </c>
    </row>
    <row r="3911" ht="15" hidden="1">
      <c r="A3911" s="7"/>
      <c r="B3911" s="107" t="s">
        <v>2735</v>
      </c>
      <c r="C3911" s="75">
        <v>223296</v>
      </c>
      <c r="D3911" s="75"/>
      <c r="E3911" s="108">
        <v>7891000090336</v>
      </c>
      <c r="F3911" s="86" t="s">
        <v>4451</v>
      </c>
      <c r="G3911" s="75" t="s">
        <v>21</v>
      </c>
      <c r="H3911" s="75">
        <v>3330</v>
      </c>
      <c r="I3911" s="87" t="s">
        <v>1226</v>
      </c>
      <c r="J3911" s="75" t="s">
        <v>4449</v>
      </c>
      <c r="K3911" s="88" t="s">
        <v>84</v>
      </c>
      <c r="L3911" s="88">
        <v>6</v>
      </c>
      <c r="M3911" s="88">
        <v>0</v>
      </c>
      <c r="N3911" s="110" t="s">
        <v>85</v>
      </c>
      <c r="O3911" s="75"/>
      <c r="P3911" s="106"/>
      <c r="Q3911" s="114">
        <f>(17/100+7.6/100+1.65/100)*P3911</f>
        <v>0</v>
      </c>
      <c r="R3911" s="153"/>
      <c r="S3911" s="153"/>
      <c r="T3911" s="153"/>
      <c r="U3911" s="153"/>
      <c r="V3911" s="114">
        <f>+P3911-Q3911+R3911+S3911+T3911+U3911</f>
        <v>0</v>
      </c>
      <c r="W3911" s="115">
        <f>(1.02/100)</f>
        <v>1.02E-2</v>
      </c>
      <c r="X3911" s="115">
        <v>4.8E-3</v>
      </c>
      <c r="Y3911" s="115">
        <v>0.17</v>
      </c>
      <c r="Z3911" s="115">
        <v>1.65E-2</v>
      </c>
      <c r="AA3911" s="115">
        <v>7.6E-2</v>
      </c>
      <c r="AB3911" s="115">
        <f>SUM(W3911:AA3911)</f>
        <v>0.2775</v>
      </c>
      <c r="AC3911" s="110">
        <v>12</v>
      </c>
      <c r="AD3911" s="116">
        <f>IF(AL3911="","",+AC3911*AL3911)</f>
      </c>
      <c r="AE3911" s="117">
        <f>IF(AL3911="","",+AL3911*AB3911)</f>
      </c>
      <c r="AF3911" s="116">
        <f>IF(AL3911="","",+AL3911-AE3911)</f>
      </c>
      <c r="AG3911" s="117">
        <f>+V3911</f>
        <v>0</v>
      </c>
      <c r="AH3911" s="116">
        <f>IF(AF3911="","",+AF3911-AG3911)</f>
      </c>
      <c r="AI3911" s="116">
        <f>IF(AH3911="","",+AH3911*AC3911)</f>
      </c>
      <c r="AJ3911" s="93"/>
      <c r="AK3911" s="118">
        <v>0.33</v>
      </c>
      <c r="AL3911" s="117">
        <f>IF(V3911=0,"",V3911/(1-AB3911-AK3911))</f>
      </c>
      <c r="AM3911" s="95">
        <v>0.33</v>
      </c>
      <c r="AN3911" s="117">
        <f>IF(V3911=0,"",V3911/(1-AB3911-AM3911))</f>
      </c>
      <c r="AO3911" s="96">
        <v>1.2</v>
      </c>
      <c r="AP3911" s="93">
        <f>IF(BD!AJ3911="","",BD!AJ3911*BD!AO3911)</f>
      </c>
      <c r="AQ3911" s="115">
        <f>BD!AM3911/BD!AK3911-1</f>
        <v>0</v>
      </c>
      <c r="AR3911" s="91">
        <f>IF(BD!AN3911="","",IF(BD!AJ3911="","",BD!AN3911/BD!AJ3911-1))</f>
      </c>
      <c r="AS3911" s="91">
        <f>IF(BD!AN3911="","",IF(BD!AN3911&lt;BD!AL3911,"ABAIXO DA META","DENTRO DA META"))</f>
      </c>
      <c r="AT3911" s="115" t="str">
        <f>IF(BD!AJ3911="","EM ANÁLISE",IF(BD!AP3911&gt;=BD!AN3911,"GO", "NO GO"))</f>
        <v>EM ANÁLISE</v>
      </c>
      <c r="AU3911" s="121">
        <f>IF(AN3911="","",+BD!$AN3911-AJ3911)</f>
      </c>
      <c r="AV3911" s="98"/>
      <c r="AW3911" s="114">
        <f>BD!P3911*BD!AC3911</f>
        <v>0</v>
      </c>
      <c r="AX3911" s="114">
        <f>BD!V3911*BD!AC3911</f>
        <v>0</v>
      </c>
      <c r="AY3911" s="114">
        <f>IF(BD!AN3911="","",BD!AN3911*BD!AC3911)</f>
      </c>
      <c r="AZ3911" s="75" t="s">
        <v>123</v>
      </c>
      <c r="BA3911" s="75" t="s">
        <v>124</v>
      </c>
      <c r="BB3911" s="75">
        <v>1</v>
      </c>
      <c r="BC3911" s="75" t="s">
        <v>125</v>
      </c>
      <c r="BD3911" s="104"/>
      <c r="BE3911" s="104"/>
      <c r="BF3911" s="101"/>
      <c r="BG3911" s="101"/>
      <c r="BH3911" s="101"/>
      <c r="BI3911" s="101"/>
      <c r="BJ3911" s="101"/>
      <c r="BK3911" s="101"/>
      <c r="BL3911" s="101"/>
      <c r="BM3911" s="101"/>
      <c r="BN3911" s="101"/>
      <c r="BO3911" s="103"/>
      <c r="BP3911" s="101"/>
      <c r="BQ3911" s="101"/>
      <c r="BR3911" s="101"/>
      <c r="BS3911" s="101"/>
      <c r="BT3911" s="101"/>
      <c r="BU3911" s="101"/>
      <c r="BV3911" s="101"/>
      <c r="BW3911" s="101"/>
      <c r="BX3911" s="101"/>
      <c r="BY3911" s="101"/>
      <c r="BZ3911" s="101"/>
      <c r="CA3911" s="101"/>
      <c r="CB3911" s="101"/>
      <c r="CC3911" s="101"/>
      <c r="CD3911" s="101"/>
      <c r="CE3911" s="101"/>
      <c r="CF3911" s="101"/>
      <c r="CG3911" s="37" t="e">
        <f>VLOOKUP(Table_1[[#This Row],[EAN]],'[1]Planilha1'!$E:$R,13,0)</f>
        <v>#N/A</v>
      </c>
    </row>
    <row r="3912" ht="15" hidden="1">
      <c r="A3912" s="7"/>
      <c r="B3912" s="107" t="s">
        <v>2735</v>
      </c>
      <c r="C3912" s="75">
        <v>223297</v>
      </c>
      <c r="D3912" s="75"/>
      <c r="E3912" s="108">
        <v>7891000004197</v>
      </c>
      <c r="F3912" s="86" t="s">
        <v>4452</v>
      </c>
      <c r="G3912" s="75" t="s">
        <v>21</v>
      </c>
      <c r="H3912" s="75">
        <v>1260</v>
      </c>
      <c r="I3912" s="87" t="s">
        <v>3254</v>
      </c>
      <c r="J3912" s="75" t="s">
        <v>1260</v>
      </c>
      <c r="K3912" s="88" t="s">
        <v>84</v>
      </c>
      <c r="L3912" s="88">
        <v>6</v>
      </c>
      <c r="M3912" s="88">
        <v>0</v>
      </c>
      <c r="N3912" s="110" t="s">
        <v>85</v>
      </c>
      <c r="O3912" s="75"/>
      <c r="P3912" s="106"/>
      <c r="Q3912" s="114">
        <f>(17/100+7.6/100+1.65/100)*P3912</f>
        <v>0</v>
      </c>
      <c r="R3912" s="153"/>
      <c r="S3912" s="153"/>
      <c r="T3912" s="153"/>
      <c r="U3912" s="153"/>
      <c r="V3912" s="114">
        <f>+P3912-Q3912+R3912+S3912+T3912+U3912</f>
        <v>0</v>
      </c>
      <c r="W3912" s="115">
        <f>(1.02/100)</f>
        <v>1.02E-2</v>
      </c>
      <c r="X3912" s="115">
        <v>4.8E-3</v>
      </c>
      <c r="Y3912" s="115">
        <v>0.17</v>
      </c>
      <c r="Z3912" s="115">
        <v>1.65E-2</v>
      </c>
      <c r="AA3912" s="115">
        <v>7.6E-2</v>
      </c>
      <c r="AB3912" s="115">
        <f>SUM(W3912:AA3912)</f>
        <v>0.2775</v>
      </c>
      <c r="AC3912" s="110">
        <v>12</v>
      </c>
      <c r="AD3912" s="116">
        <f>IF(AL3912="","",+AC3912*AL3912)</f>
      </c>
      <c r="AE3912" s="117">
        <f>IF(AL3912="","",+AL3912*AB3912)</f>
      </c>
      <c r="AF3912" s="116">
        <f>IF(AL3912="","",+AL3912-AE3912)</f>
      </c>
      <c r="AG3912" s="117">
        <f>+V3912</f>
        <v>0</v>
      </c>
      <c r="AH3912" s="116">
        <f>IF(AF3912="","",+AF3912-AG3912)</f>
      </c>
      <c r="AI3912" s="116">
        <f>IF(AH3912="","",+AH3912*AC3912)</f>
      </c>
      <c r="AJ3912" s="93"/>
      <c r="AK3912" s="118">
        <v>0.33</v>
      </c>
      <c r="AL3912" s="117">
        <f>IF(V3912=0,"",V3912/(1-AB3912-AK3912))</f>
      </c>
      <c r="AM3912" s="95">
        <v>0.33</v>
      </c>
      <c r="AN3912" s="117">
        <f>IF(V3912=0,"",V3912/(1-AB3912-AM3912))</f>
      </c>
      <c r="AO3912" s="96">
        <v>1.2</v>
      </c>
      <c r="AP3912" s="93">
        <f>IF(BD!AJ3912="","",BD!AJ3912*BD!AO3912)</f>
      </c>
      <c r="AQ3912" s="115">
        <f>BD!AM3912/BD!AK3912-1</f>
        <v>0</v>
      </c>
      <c r="AR3912" s="91">
        <f>IF(BD!AN3912="","",IF(BD!AJ3912="","",BD!AN3912/BD!AJ3912-1))</f>
      </c>
      <c r="AS3912" s="91">
        <f>IF(BD!AN3912="","",IF(BD!AN3912&lt;BD!AL3912,"ABAIXO DA META","DENTRO DA META"))</f>
      </c>
      <c r="AT3912" s="115" t="str">
        <f>IF(BD!AJ3912="","EM ANÁLISE",IF(BD!AP3912&gt;=BD!AN3912,"GO", "NO GO"))</f>
        <v>EM ANÁLISE</v>
      </c>
      <c r="AU3912" s="121">
        <f>IF(AN3912="","",+BD!$AN3912-AJ3912)</f>
      </c>
      <c r="AV3912" s="98"/>
      <c r="AW3912" s="114">
        <f>BD!P3912*BD!AC3912</f>
        <v>0</v>
      </c>
      <c r="AX3912" s="114">
        <f>BD!V3912*BD!AC3912</f>
        <v>0</v>
      </c>
      <c r="AY3912" s="114">
        <f>IF(BD!AN3912="","",BD!AN3912*BD!AC3912)</f>
      </c>
      <c r="AZ3912" s="75" t="s">
        <v>123</v>
      </c>
      <c r="BA3912" s="75" t="s">
        <v>124</v>
      </c>
      <c r="BB3912" s="75">
        <v>1</v>
      </c>
      <c r="BC3912" s="75" t="s">
        <v>125</v>
      </c>
      <c r="BD3912" s="104"/>
      <c r="BE3912" s="104"/>
      <c r="BF3912" s="101"/>
      <c r="BG3912" s="101"/>
      <c r="BH3912" s="101"/>
      <c r="BI3912" s="101"/>
      <c r="BJ3912" s="101"/>
      <c r="BK3912" s="101"/>
      <c r="BL3912" s="101"/>
      <c r="BM3912" s="101"/>
      <c r="BN3912" s="101"/>
      <c r="BO3912" s="103"/>
      <c r="BP3912" s="101"/>
      <c r="BQ3912" s="101"/>
      <c r="BR3912" s="101"/>
      <c r="BS3912" s="101"/>
      <c r="BT3912" s="101"/>
      <c r="BU3912" s="101"/>
      <c r="BV3912" s="101"/>
      <c r="BW3912" s="101"/>
      <c r="BX3912" s="101"/>
      <c r="BY3912" s="101"/>
      <c r="BZ3912" s="101"/>
      <c r="CA3912" s="101"/>
      <c r="CB3912" s="101"/>
      <c r="CC3912" s="101"/>
      <c r="CD3912" s="101"/>
      <c r="CE3912" s="101"/>
      <c r="CF3912" s="101"/>
      <c r="CG3912" s="37" t="e">
        <f>VLOOKUP(Table_1[[#This Row],[EAN]],'[1]Planilha1'!$E:$R,13,0)</f>
        <v>#N/A</v>
      </c>
    </row>
    <row r="3913" ht="15" hidden="1">
      <c r="A3913" s="7"/>
      <c r="B3913" s="107" t="s">
        <v>2735</v>
      </c>
      <c r="C3913" s="75">
        <v>223298</v>
      </c>
      <c r="D3913" s="75"/>
      <c r="E3913" s="108">
        <v>7891000004227</v>
      </c>
      <c r="F3913" s="86" t="s">
        <v>4453</v>
      </c>
      <c r="G3913" s="75" t="s">
        <v>21</v>
      </c>
      <c r="H3913" s="75">
        <v>1260</v>
      </c>
      <c r="I3913" s="87" t="s">
        <v>3254</v>
      </c>
      <c r="J3913" s="75" t="s">
        <v>1260</v>
      </c>
      <c r="K3913" s="88" t="s">
        <v>84</v>
      </c>
      <c r="L3913" s="88">
        <v>6</v>
      </c>
      <c r="M3913" s="88">
        <v>0</v>
      </c>
      <c r="N3913" s="110" t="s">
        <v>85</v>
      </c>
      <c r="O3913" s="75"/>
      <c r="P3913" s="106"/>
      <c r="Q3913" s="114">
        <f>(17/100+7.6/100+1.65/100)*P3913</f>
        <v>0</v>
      </c>
      <c r="R3913" s="153"/>
      <c r="S3913" s="153"/>
      <c r="T3913" s="153"/>
      <c r="U3913" s="153"/>
      <c r="V3913" s="114">
        <f>+P3913-Q3913+R3913+S3913+T3913+U3913</f>
        <v>0</v>
      </c>
      <c r="W3913" s="115">
        <f>(1.02/100)</f>
        <v>1.02E-2</v>
      </c>
      <c r="X3913" s="115">
        <v>4.8E-3</v>
      </c>
      <c r="Y3913" s="115">
        <v>0.17</v>
      </c>
      <c r="Z3913" s="115">
        <v>1.65E-2</v>
      </c>
      <c r="AA3913" s="115">
        <v>7.6E-2</v>
      </c>
      <c r="AB3913" s="115">
        <f>SUM(W3913:AA3913)</f>
        <v>0.2775</v>
      </c>
      <c r="AC3913" s="110">
        <v>12</v>
      </c>
      <c r="AD3913" s="116">
        <f>IF(AL3913="","",+AC3913*AL3913)</f>
      </c>
      <c r="AE3913" s="117">
        <f>IF(AL3913="","",+AL3913*AB3913)</f>
      </c>
      <c r="AF3913" s="116">
        <f>IF(AL3913="","",+AL3913-AE3913)</f>
      </c>
      <c r="AG3913" s="117">
        <f>+V3913</f>
        <v>0</v>
      </c>
      <c r="AH3913" s="116">
        <f>IF(AF3913="","",+AF3913-AG3913)</f>
      </c>
      <c r="AI3913" s="116">
        <f>IF(AH3913="","",+AH3913*AC3913)</f>
      </c>
      <c r="AJ3913" s="93"/>
      <c r="AK3913" s="118">
        <v>0.33</v>
      </c>
      <c r="AL3913" s="117">
        <f>IF(V3913=0,"",V3913/(1-AB3913-AK3913))</f>
      </c>
      <c r="AM3913" s="95">
        <v>0.33</v>
      </c>
      <c r="AN3913" s="117">
        <f>IF(V3913=0,"",V3913/(1-AB3913-AM3913))</f>
      </c>
      <c r="AO3913" s="96">
        <v>1.2</v>
      </c>
      <c r="AP3913" s="93">
        <f>IF(BD!AJ3913="","",BD!AJ3913*BD!AO3913)</f>
      </c>
      <c r="AQ3913" s="115">
        <f>BD!AM3913/BD!AK3913-1</f>
        <v>0</v>
      </c>
      <c r="AR3913" s="91">
        <f>IF(BD!AN3913="","",IF(BD!AJ3913="","",BD!AN3913/BD!AJ3913-1))</f>
      </c>
      <c r="AS3913" s="91">
        <f>IF(BD!AN3913="","",IF(BD!AN3913&lt;BD!AL3913,"ABAIXO DA META","DENTRO DA META"))</f>
      </c>
      <c r="AT3913" s="115" t="str">
        <f>IF(BD!AJ3913="","EM ANÁLISE",IF(BD!AP3913&gt;=BD!AN3913,"GO", "NO GO"))</f>
        <v>EM ANÁLISE</v>
      </c>
      <c r="AU3913" s="121">
        <f>IF(AN3913="","",+BD!$AN3913-AJ3913)</f>
      </c>
      <c r="AV3913" s="98"/>
      <c r="AW3913" s="114">
        <f>BD!P3913*BD!AC3913</f>
        <v>0</v>
      </c>
      <c r="AX3913" s="114">
        <f>BD!V3913*BD!AC3913</f>
        <v>0</v>
      </c>
      <c r="AY3913" s="114">
        <f>IF(BD!AN3913="","",BD!AN3913*BD!AC3913)</f>
      </c>
      <c r="AZ3913" s="75" t="s">
        <v>123</v>
      </c>
      <c r="BA3913" s="75" t="s">
        <v>124</v>
      </c>
      <c r="BB3913" s="75">
        <v>1</v>
      </c>
      <c r="BC3913" s="75" t="s">
        <v>125</v>
      </c>
      <c r="BD3913" s="104"/>
      <c r="BE3913" s="104"/>
      <c r="BF3913" s="101"/>
      <c r="BG3913" s="101"/>
      <c r="BH3913" s="101"/>
      <c r="BI3913" s="101"/>
      <c r="BJ3913" s="101"/>
      <c r="BK3913" s="101"/>
      <c r="BL3913" s="101"/>
      <c r="BM3913" s="101"/>
      <c r="BN3913" s="101"/>
      <c r="BO3913" s="103"/>
      <c r="BP3913" s="101"/>
      <c r="BQ3913" s="101"/>
      <c r="BR3913" s="101"/>
      <c r="BS3913" s="101"/>
      <c r="BT3913" s="101"/>
      <c r="BU3913" s="101"/>
      <c r="BV3913" s="101"/>
      <c r="BW3913" s="101"/>
      <c r="BX3913" s="101"/>
      <c r="BY3913" s="101"/>
      <c r="BZ3913" s="101"/>
      <c r="CA3913" s="101"/>
      <c r="CB3913" s="101"/>
      <c r="CC3913" s="101"/>
      <c r="CD3913" s="101"/>
      <c r="CE3913" s="101"/>
      <c r="CF3913" s="101"/>
      <c r="CG3913" s="37" t="e">
        <f>VLOOKUP(Table_1[[#This Row],[EAN]],'[1]Planilha1'!$E:$R,13,0)</f>
        <v>#N/A</v>
      </c>
    </row>
    <row r="3914" ht="15" hidden="1">
      <c r="A3914" s="7"/>
      <c r="B3914" s="107" t="s">
        <v>2735</v>
      </c>
      <c r="C3914" s="75">
        <v>223299</v>
      </c>
      <c r="D3914" s="75"/>
      <c r="E3914" s="108">
        <v>7891000004234</v>
      </c>
      <c r="F3914" s="86" t="s">
        <v>4454</v>
      </c>
      <c r="G3914" s="75" t="s">
        <v>21</v>
      </c>
      <c r="H3914" s="75">
        <v>1260</v>
      </c>
      <c r="I3914" s="87" t="s">
        <v>3254</v>
      </c>
      <c r="J3914" s="75" t="s">
        <v>4304</v>
      </c>
      <c r="K3914" s="88" t="s">
        <v>84</v>
      </c>
      <c r="L3914" s="88">
        <v>6</v>
      </c>
      <c r="M3914" s="88">
        <v>0</v>
      </c>
      <c r="N3914" s="110" t="s">
        <v>85</v>
      </c>
      <c r="O3914" s="75"/>
      <c r="P3914" s="106"/>
      <c r="Q3914" s="114">
        <f>(17/100+7.6/100+1.65/100)*P3914</f>
        <v>0</v>
      </c>
      <c r="R3914" s="153"/>
      <c r="S3914" s="153"/>
      <c r="T3914" s="153"/>
      <c r="U3914" s="153"/>
      <c r="V3914" s="114">
        <f>+P3914-Q3914+R3914+S3914+T3914+U3914</f>
        <v>0</v>
      </c>
      <c r="W3914" s="115">
        <f>(1.02/100)</f>
        <v>1.02E-2</v>
      </c>
      <c r="X3914" s="115">
        <v>4.8E-3</v>
      </c>
      <c r="Y3914" s="115">
        <v>0.17</v>
      </c>
      <c r="Z3914" s="115">
        <v>1.65E-2</v>
      </c>
      <c r="AA3914" s="115">
        <v>7.6E-2</v>
      </c>
      <c r="AB3914" s="115">
        <f>SUM(W3914:AA3914)</f>
        <v>0.2775</v>
      </c>
      <c r="AC3914" s="110">
        <v>12</v>
      </c>
      <c r="AD3914" s="116">
        <f>IF(AL3914="","",+AC3914*AL3914)</f>
      </c>
      <c r="AE3914" s="117">
        <f>IF(AL3914="","",+AL3914*AB3914)</f>
      </c>
      <c r="AF3914" s="116">
        <f>IF(AL3914="","",+AL3914-AE3914)</f>
      </c>
      <c r="AG3914" s="117">
        <f>+V3914</f>
        <v>0</v>
      </c>
      <c r="AH3914" s="116">
        <f>IF(AF3914="","",+AF3914-AG3914)</f>
      </c>
      <c r="AI3914" s="116">
        <f>IF(AH3914="","",+AH3914*AC3914)</f>
      </c>
      <c r="AJ3914" s="93"/>
      <c r="AK3914" s="118">
        <v>0.33</v>
      </c>
      <c r="AL3914" s="117">
        <f>IF(V3914=0,"",V3914/(1-AB3914-AK3914))</f>
      </c>
      <c r="AM3914" s="95">
        <v>0.33</v>
      </c>
      <c r="AN3914" s="117">
        <f>IF(V3914=0,"",V3914/(1-AB3914-AM3914))</f>
      </c>
      <c r="AO3914" s="96">
        <v>1.2</v>
      </c>
      <c r="AP3914" s="93">
        <f>IF(BD!AJ3914="","",BD!AJ3914*BD!AO3914)</f>
      </c>
      <c r="AQ3914" s="115">
        <f>BD!AM3914/BD!AK3914-1</f>
        <v>0</v>
      </c>
      <c r="AR3914" s="91">
        <f>IF(BD!AN3914="","",IF(BD!AJ3914="","",BD!AN3914/BD!AJ3914-1))</f>
      </c>
      <c r="AS3914" s="91">
        <f>IF(BD!AN3914="","",IF(BD!AN3914&lt;BD!AL3914,"ABAIXO DA META","DENTRO DA META"))</f>
      </c>
      <c r="AT3914" s="115" t="str">
        <f>IF(BD!AJ3914="","EM ANÁLISE",IF(BD!AP3914&gt;=BD!AN3914,"GO", "NO GO"))</f>
        <v>EM ANÁLISE</v>
      </c>
      <c r="AU3914" s="121">
        <f>IF(AN3914="","",+BD!$AN3914-AJ3914)</f>
      </c>
      <c r="AV3914" s="98"/>
      <c r="AW3914" s="114">
        <f>BD!P3914*BD!AC3914</f>
        <v>0</v>
      </c>
      <c r="AX3914" s="114">
        <f>BD!V3914*BD!AC3914</f>
        <v>0</v>
      </c>
      <c r="AY3914" s="114">
        <f>IF(BD!AN3914="","",BD!AN3914*BD!AC3914)</f>
      </c>
      <c r="AZ3914" s="75" t="s">
        <v>123</v>
      </c>
      <c r="BA3914" s="75" t="s">
        <v>124</v>
      </c>
      <c r="BB3914" s="75">
        <v>1</v>
      </c>
      <c r="BC3914" s="75" t="s">
        <v>125</v>
      </c>
      <c r="BD3914" s="104"/>
      <c r="BE3914" s="104"/>
      <c r="BF3914" s="101"/>
      <c r="BG3914" s="101"/>
      <c r="BH3914" s="101"/>
      <c r="BI3914" s="101"/>
      <c r="BJ3914" s="101"/>
      <c r="BK3914" s="101"/>
      <c r="BL3914" s="101"/>
      <c r="BM3914" s="101"/>
      <c r="BN3914" s="101"/>
      <c r="BO3914" s="103"/>
      <c r="BP3914" s="101"/>
      <c r="BQ3914" s="101"/>
      <c r="BR3914" s="101"/>
      <c r="BS3914" s="101"/>
      <c r="BT3914" s="101"/>
      <c r="BU3914" s="101"/>
      <c r="BV3914" s="101"/>
      <c r="BW3914" s="101"/>
      <c r="BX3914" s="101"/>
      <c r="BY3914" s="101"/>
      <c r="BZ3914" s="101"/>
      <c r="CA3914" s="101"/>
      <c r="CB3914" s="101"/>
      <c r="CC3914" s="101"/>
      <c r="CD3914" s="101"/>
      <c r="CE3914" s="101"/>
      <c r="CF3914" s="101"/>
      <c r="CG3914" s="37" t="e">
        <f>VLOOKUP(Table_1[[#This Row],[EAN]],'[1]Planilha1'!$E:$R,13,0)</f>
        <v>#N/A</v>
      </c>
    </row>
    <row r="3915" ht="15" hidden="1">
      <c r="A3915" s="7"/>
      <c r="B3915" s="107" t="s">
        <v>2735</v>
      </c>
      <c r="C3915" s="75">
        <v>223300</v>
      </c>
      <c r="D3915" s="75"/>
      <c r="E3915" s="108">
        <v>7891000077177</v>
      </c>
      <c r="F3915" s="86" t="s">
        <v>4455</v>
      </c>
      <c r="G3915" s="75" t="s">
        <v>21</v>
      </c>
      <c r="H3915" s="75">
        <v>1260</v>
      </c>
      <c r="I3915" s="87" t="s">
        <v>3254</v>
      </c>
      <c r="J3915" s="75" t="s">
        <v>3288</v>
      </c>
      <c r="K3915" s="88" t="s">
        <v>84</v>
      </c>
      <c r="L3915" s="88">
        <v>5</v>
      </c>
      <c r="M3915" s="88">
        <v>0</v>
      </c>
      <c r="N3915" s="110" t="s">
        <v>85</v>
      </c>
      <c r="O3915" s="75"/>
      <c r="P3915" s="106"/>
      <c r="Q3915" s="114">
        <f>(17/100+7.6/100+1.65/100)*P3915</f>
        <v>0</v>
      </c>
      <c r="R3915" s="153"/>
      <c r="S3915" s="153"/>
      <c r="T3915" s="153"/>
      <c r="U3915" s="153"/>
      <c r="V3915" s="114">
        <f>+P3915-Q3915+R3915+S3915+T3915+U3915</f>
        <v>0</v>
      </c>
      <c r="W3915" s="115">
        <f>(1.02/100)</f>
        <v>1.02E-2</v>
      </c>
      <c r="X3915" s="115">
        <v>4.8E-3</v>
      </c>
      <c r="Y3915" s="115">
        <v>0.17</v>
      </c>
      <c r="Z3915" s="115">
        <v>1.65E-2</v>
      </c>
      <c r="AA3915" s="115">
        <v>7.6E-2</v>
      </c>
      <c r="AB3915" s="115">
        <f>SUM(W3915:AA3915)</f>
        <v>0.2775</v>
      </c>
      <c r="AC3915" s="110">
        <v>12</v>
      </c>
      <c r="AD3915" s="116">
        <f>IF(AL3915="","",+AC3915*AL3915)</f>
      </c>
      <c r="AE3915" s="117">
        <f>IF(AL3915="","",+AL3915*AB3915)</f>
      </c>
      <c r="AF3915" s="116">
        <f>IF(AL3915="","",+AL3915-AE3915)</f>
      </c>
      <c r="AG3915" s="117">
        <f>+V3915</f>
        <v>0</v>
      </c>
      <c r="AH3915" s="116">
        <f>IF(AF3915="","",+AF3915-AG3915)</f>
      </c>
      <c r="AI3915" s="116">
        <f>IF(AH3915="","",+AH3915*AC3915)</f>
      </c>
      <c r="AJ3915" s="93"/>
      <c r="AK3915" s="118">
        <v>0.33</v>
      </c>
      <c r="AL3915" s="117">
        <f>IF(V3915=0,"",V3915/(1-AB3915-AK3915))</f>
      </c>
      <c r="AM3915" s="95">
        <v>0.33</v>
      </c>
      <c r="AN3915" s="117">
        <f>IF(V3915=0,"",V3915/(1-AB3915-AM3915))</f>
      </c>
      <c r="AO3915" s="96">
        <v>1.2</v>
      </c>
      <c r="AP3915" s="93">
        <f>IF(BD!AJ3915="","",BD!AJ3915*BD!AO3915)</f>
      </c>
      <c r="AQ3915" s="115">
        <f>BD!AM3915/BD!AK3915-1</f>
        <v>0</v>
      </c>
      <c r="AR3915" s="91">
        <f>IF(BD!AN3915="","",IF(BD!AJ3915="","",BD!AN3915/BD!AJ3915-1))</f>
      </c>
      <c r="AS3915" s="91">
        <f>IF(BD!AN3915="","",IF(BD!AN3915&lt;BD!AL3915,"ABAIXO DA META","DENTRO DA META"))</f>
      </c>
      <c r="AT3915" s="115" t="str">
        <f>IF(BD!AJ3915="","EM ANÁLISE",IF(BD!AP3915&gt;=BD!AN3915,"GO", "NO GO"))</f>
        <v>EM ANÁLISE</v>
      </c>
      <c r="AU3915" s="121">
        <f>IF(AN3915="","",+BD!$AN3915-AJ3915)</f>
      </c>
      <c r="AV3915" s="98"/>
      <c r="AW3915" s="114">
        <f>BD!P3915*BD!AC3915</f>
        <v>0</v>
      </c>
      <c r="AX3915" s="114">
        <f>BD!V3915*BD!AC3915</f>
        <v>0</v>
      </c>
      <c r="AY3915" s="114">
        <f>IF(BD!AN3915="","",BD!AN3915*BD!AC3915)</f>
      </c>
      <c r="AZ3915" s="75" t="s">
        <v>123</v>
      </c>
      <c r="BA3915" s="75" t="s">
        <v>124</v>
      </c>
      <c r="BB3915" s="75">
        <v>1</v>
      </c>
      <c r="BC3915" s="75" t="s">
        <v>125</v>
      </c>
      <c r="BD3915" s="104"/>
      <c r="BE3915" s="104"/>
      <c r="BF3915" s="101"/>
      <c r="BG3915" s="101"/>
      <c r="BH3915" s="101"/>
      <c r="BI3915" s="101"/>
      <c r="BJ3915" s="101"/>
      <c r="BK3915" s="101"/>
      <c r="BL3915" s="101"/>
      <c r="BM3915" s="101"/>
      <c r="BN3915" s="101"/>
      <c r="BO3915" s="103"/>
      <c r="BP3915" s="101"/>
      <c r="BQ3915" s="101"/>
      <c r="BR3915" s="101"/>
      <c r="BS3915" s="101"/>
      <c r="BT3915" s="101"/>
      <c r="BU3915" s="101"/>
      <c r="BV3915" s="101"/>
      <c r="BW3915" s="101"/>
      <c r="BX3915" s="101"/>
      <c r="BY3915" s="101"/>
      <c r="BZ3915" s="101"/>
      <c r="CA3915" s="101"/>
      <c r="CB3915" s="101"/>
      <c r="CC3915" s="101"/>
      <c r="CD3915" s="101"/>
      <c r="CE3915" s="101"/>
      <c r="CF3915" s="101"/>
      <c r="CG3915" s="37" t="e">
        <f>VLOOKUP(Table_1[[#This Row],[EAN]],'[1]Planilha1'!$E:$R,13,0)</f>
        <v>#N/A</v>
      </c>
    </row>
    <row r="3916" ht="15" hidden="1">
      <c r="A3916" s="7"/>
      <c r="B3916" s="107" t="s">
        <v>2735</v>
      </c>
      <c r="C3916" s="75">
        <v>223301</v>
      </c>
      <c r="D3916" s="75"/>
      <c r="E3916" s="108">
        <v>7891000004210</v>
      </c>
      <c r="F3916" s="86" t="s">
        <v>4456</v>
      </c>
      <c r="G3916" s="75" t="s">
        <v>21</v>
      </c>
      <c r="H3916" s="75">
        <v>1260</v>
      </c>
      <c r="I3916" s="87" t="s">
        <v>3254</v>
      </c>
      <c r="J3916" s="75" t="s">
        <v>3288</v>
      </c>
      <c r="K3916" s="88" t="s">
        <v>84</v>
      </c>
      <c r="L3916" s="88">
        <v>6</v>
      </c>
      <c r="M3916" s="88">
        <v>0</v>
      </c>
      <c r="N3916" s="110" t="s">
        <v>85</v>
      </c>
      <c r="O3916" s="75"/>
      <c r="P3916" s="106"/>
      <c r="Q3916" s="114">
        <f>(17/100+7.6/100+1.65/100)*P3916</f>
        <v>0</v>
      </c>
      <c r="R3916" s="153"/>
      <c r="S3916" s="153"/>
      <c r="T3916" s="153"/>
      <c r="U3916" s="153"/>
      <c r="V3916" s="114">
        <f>+P3916-Q3916+R3916+S3916+T3916+U3916</f>
        <v>0</v>
      </c>
      <c r="W3916" s="115">
        <f>(1.02/100)</f>
        <v>1.02E-2</v>
      </c>
      <c r="X3916" s="115">
        <v>4.8E-3</v>
      </c>
      <c r="Y3916" s="115">
        <v>0.17</v>
      </c>
      <c r="Z3916" s="115">
        <v>1.65E-2</v>
      </c>
      <c r="AA3916" s="115">
        <v>7.6E-2</v>
      </c>
      <c r="AB3916" s="115">
        <f>SUM(W3916:AA3916)</f>
        <v>0.2775</v>
      </c>
      <c r="AC3916" s="110">
        <v>12</v>
      </c>
      <c r="AD3916" s="116">
        <f>IF(AL3916="","",+AC3916*AL3916)</f>
      </c>
      <c r="AE3916" s="117">
        <f>IF(AL3916="","",+AL3916*AB3916)</f>
      </c>
      <c r="AF3916" s="116">
        <f>IF(AL3916="","",+AL3916-AE3916)</f>
      </c>
      <c r="AG3916" s="117">
        <f>+V3916</f>
        <v>0</v>
      </c>
      <c r="AH3916" s="116">
        <f>IF(AF3916="","",+AF3916-AG3916)</f>
      </c>
      <c r="AI3916" s="116">
        <f>IF(AH3916="","",+AH3916*AC3916)</f>
      </c>
      <c r="AJ3916" s="93"/>
      <c r="AK3916" s="118">
        <v>0.33</v>
      </c>
      <c r="AL3916" s="117">
        <f>IF(V3916=0,"",V3916/(1-AB3916-AK3916))</f>
      </c>
      <c r="AM3916" s="95">
        <v>0.33</v>
      </c>
      <c r="AN3916" s="117">
        <f>IF(V3916=0,"",V3916/(1-AB3916-AM3916))</f>
      </c>
      <c r="AO3916" s="96">
        <v>1.2</v>
      </c>
      <c r="AP3916" s="93">
        <f>IF(BD!AJ3916="","",BD!AJ3916*BD!AO3916)</f>
      </c>
      <c r="AQ3916" s="115">
        <f>BD!AM3916/BD!AK3916-1</f>
        <v>0</v>
      </c>
      <c r="AR3916" s="91">
        <f>IF(BD!AN3916="","",IF(BD!AJ3916="","",BD!AN3916/BD!AJ3916-1))</f>
      </c>
      <c r="AS3916" s="91">
        <f>IF(BD!AN3916="","",IF(BD!AN3916&lt;BD!AL3916,"ABAIXO DA META","DENTRO DA META"))</f>
      </c>
      <c r="AT3916" s="115" t="str">
        <f>IF(BD!AJ3916="","EM ANÁLISE",IF(BD!AP3916&gt;=BD!AN3916,"GO", "NO GO"))</f>
        <v>EM ANÁLISE</v>
      </c>
      <c r="AU3916" s="121">
        <f>IF(AN3916="","",+BD!$AN3916-AJ3916)</f>
      </c>
      <c r="AV3916" s="98"/>
      <c r="AW3916" s="114">
        <f>BD!P3916*BD!AC3916</f>
        <v>0</v>
      </c>
      <c r="AX3916" s="114">
        <f>BD!V3916*BD!AC3916</f>
        <v>0</v>
      </c>
      <c r="AY3916" s="114">
        <f>IF(BD!AN3916="","",BD!AN3916*BD!AC3916)</f>
      </c>
      <c r="AZ3916" s="75" t="s">
        <v>123</v>
      </c>
      <c r="BA3916" s="75" t="s">
        <v>124</v>
      </c>
      <c r="BB3916" s="75">
        <v>1</v>
      </c>
      <c r="BC3916" s="75" t="s">
        <v>125</v>
      </c>
      <c r="BD3916" s="104"/>
      <c r="BE3916" s="104"/>
      <c r="BF3916" s="101"/>
      <c r="BG3916" s="101"/>
      <c r="BH3916" s="101"/>
      <c r="BI3916" s="101"/>
      <c r="BJ3916" s="101"/>
      <c r="BK3916" s="101"/>
      <c r="BL3916" s="101"/>
      <c r="BM3916" s="101"/>
      <c r="BN3916" s="101"/>
      <c r="BO3916" s="103"/>
      <c r="BP3916" s="101"/>
      <c r="BQ3916" s="101"/>
      <c r="BR3916" s="101"/>
      <c r="BS3916" s="101"/>
      <c r="BT3916" s="101"/>
      <c r="BU3916" s="101"/>
      <c r="BV3916" s="101"/>
      <c r="BW3916" s="101"/>
      <c r="BX3916" s="101"/>
      <c r="BY3916" s="101"/>
      <c r="BZ3916" s="101"/>
      <c r="CA3916" s="101"/>
      <c r="CB3916" s="101"/>
      <c r="CC3916" s="101"/>
      <c r="CD3916" s="101"/>
      <c r="CE3916" s="101"/>
      <c r="CF3916" s="101"/>
      <c r="CG3916" s="37" t="e">
        <f>VLOOKUP(Table_1[[#This Row],[EAN]],'[1]Planilha1'!$E:$R,13,0)</f>
        <v>#N/A</v>
      </c>
    </row>
    <row r="3917" ht="15" hidden="1">
      <c r="A3917" s="7"/>
      <c r="B3917" s="107" t="s">
        <v>2735</v>
      </c>
      <c r="C3917" s="75">
        <v>223302</v>
      </c>
      <c r="D3917" s="75"/>
      <c r="E3917" s="108">
        <v>7891000101605</v>
      </c>
      <c r="F3917" s="86" t="s">
        <v>4457</v>
      </c>
      <c r="G3917" s="75" t="s">
        <v>21</v>
      </c>
      <c r="H3917" s="75">
        <v>1720</v>
      </c>
      <c r="I3917" s="87" t="s">
        <v>3912</v>
      </c>
      <c r="J3917" s="75" t="s">
        <v>3913</v>
      </c>
      <c r="K3917" s="88" t="s">
        <v>84</v>
      </c>
      <c r="L3917" s="88">
        <v>4</v>
      </c>
      <c r="M3917" s="88">
        <v>0</v>
      </c>
      <c r="N3917" s="110" t="s">
        <v>85</v>
      </c>
      <c r="O3917" s="75"/>
      <c r="P3917" s="106"/>
      <c r="Q3917" s="114">
        <f>(17/100+7.6/100+1.65/100)*P3917</f>
        <v>0</v>
      </c>
      <c r="R3917" s="153"/>
      <c r="S3917" s="153"/>
      <c r="T3917" s="153"/>
      <c r="U3917" s="153"/>
      <c r="V3917" s="114">
        <f>+P3917-Q3917+R3917+S3917+T3917+U3917</f>
        <v>0</v>
      </c>
      <c r="W3917" s="115">
        <f>(1.02/100)</f>
        <v>1.02E-2</v>
      </c>
      <c r="X3917" s="115">
        <v>4.8E-3</v>
      </c>
      <c r="Y3917" s="115">
        <v>0.17</v>
      </c>
      <c r="Z3917" s="115">
        <v>1.65E-2</v>
      </c>
      <c r="AA3917" s="115">
        <v>7.6E-2</v>
      </c>
      <c r="AB3917" s="115">
        <f>SUM(W3917:AA3917)</f>
        <v>0.2775</v>
      </c>
      <c r="AC3917" s="110">
        <v>12</v>
      </c>
      <c r="AD3917" s="116">
        <f>IF(AL3917="","",+AC3917*AL3917)</f>
      </c>
      <c r="AE3917" s="117">
        <f>IF(AL3917="","",+AL3917*AB3917)</f>
      </c>
      <c r="AF3917" s="116">
        <f>IF(AL3917="","",+AL3917-AE3917)</f>
      </c>
      <c r="AG3917" s="117">
        <f>+V3917</f>
        <v>0</v>
      </c>
      <c r="AH3917" s="116">
        <f>IF(AF3917="","",+AF3917-AG3917)</f>
      </c>
      <c r="AI3917" s="116">
        <f>IF(AH3917="","",+AH3917*AC3917)</f>
      </c>
      <c r="AJ3917" s="93"/>
      <c r="AK3917" s="118">
        <v>0.33</v>
      </c>
      <c r="AL3917" s="117">
        <f>IF(V3917=0,"",V3917/(1-AB3917-AK3917))</f>
      </c>
      <c r="AM3917" s="95">
        <v>0.33</v>
      </c>
      <c r="AN3917" s="117">
        <f>IF(V3917=0,"",V3917/(1-AB3917-AM3917))</f>
      </c>
      <c r="AO3917" s="96">
        <v>1.2</v>
      </c>
      <c r="AP3917" s="93">
        <f>IF(BD!AJ3917="","",BD!AJ3917*BD!AO3917)</f>
      </c>
      <c r="AQ3917" s="115">
        <f>BD!AM3917/BD!AK3917-1</f>
        <v>0</v>
      </c>
      <c r="AR3917" s="91">
        <f>IF(BD!AN3917="","",IF(BD!AJ3917="","",BD!AN3917/BD!AJ3917-1))</f>
      </c>
      <c r="AS3917" s="91">
        <f>IF(BD!AN3917="","",IF(BD!AN3917&lt;BD!AL3917,"ABAIXO DA META","DENTRO DA META"))</f>
      </c>
      <c r="AT3917" s="115" t="str">
        <f>IF(BD!AJ3917="","EM ANÁLISE",IF(BD!AP3917&gt;=BD!AN3917,"GO", "NO GO"))</f>
        <v>EM ANÁLISE</v>
      </c>
      <c r="AU3917" s="121">
        <f>IF(AN3917="","",+BD!$AN3917-AJ3917)</f>
      </c>
      <c r="AV3917" s="98"/>
      <c r="AW3917" s="114">
        <f>BD!P3917*BD!AC3917</f>
        <v>0</v>
      </c>
      <c r="AX3917" s="114">
        <f>BD!V3917*BD!AC3917</f>
        <v>0</v>
      </c>
      <c r="AY3917" s="114">
        <f>IF(BD!AN3917="","",BD!AN3917*BD!AC3917)</f>
      </c>
      <c r="AZ3917" s="75" t="s">
        <v>123</v>
      </c>
      <c r="BA3917" s="75" t="s">
        <v>124</v>
      </c>
      <c r="BB3917" s="75">
        <v>1</v>
      </c>
      <c r="BC3917" s="75" t="s">
        <v>125</v>
      </c>
      <c r="BD3917" s="104"/>
      <c r="BE3917" s="104"/>
      <c r="BF3917" s="101"/>
      <c r="BG3917" s="101"/>
      <c r="BH3917" s="101"/>
      <c r="BI3917" s="101"/>
      <c r="BJ3917" s="101"/>
      <c r="BK3917" s="101"/>
      <c r="BL3917" s="101"/>
      <c r="BM3917" s="101"/>
      <c r="BN3917" s="101"/>
      <c r="BO3917" s="103"/>
      <c r="BP3917" s="101"/>
      <c r="BQ3917" s="101"/>
      <c r="BR3917" s="101"/>
      <c r="BS3917" s="101"/>
      <c r="BT3917" s="101"/>
      <c r="BU3917" s="101"/>
      <c r="BV3917" s="101"/>
      <c r="BW3917" s="101"/>
      <c r="BX3917" s="101"/>
      <c r="BY3917" s="101"/>
      <c r="BZ3917" s="101"/>
      <c r="CA3917" s="101"/>
      <c r="CB3917" s="101"/>
      <c r="CC3917" s="101"/>
      <c r="CD3917" s="101"/>
      <c r="CE3917" s="101"/>
      <c r="CF3917" s="101"/>
      <c r="CG3917" s="37" t="e">
        <f>VLOOKUP(Table_1[[#This Row],[EAN]],'[1]Planilha1'!$E:$R,13,0)</f>
        <v>#N/A</v>
      </c>
    </row>
    <row r="3918" ht="15" hidden="1">
      <c r="A3918" s="7"/>
      <c r="B3918" s="107" t="s">
        <v>2735</v>
      </c>
      <c r="C3918" s="75">
        <v>223303</v>
      </c>
      <c r="D3918" s="75"/>
      <c r="E3918" s="108">
        <v>7891000004180</v>
      </c>
      <c r="F3918" s="86" t="s">
        <v>4458</v>
      </c>
      <c r="G3918" s="75" t="s">
        <v>21</v>
      </c>
      <c r="H3918" s="75">
        <v>1720</v>
      </c>
      <c r="I3918" s="87" t="s">
        <v>3912</v>
      </c>
      <c r="J3918" s="75" t="s">
        <v>3913</v>
      </c>
      <c r="K3918" s="88" t="s">
        <v>84</v>
      </c>
      <c r="L3918" s="88">
        <v>6</v>
      </c>
      <c r="M3918" s="88">
        <v>0</v>
      </c>
      <c r="N3918" s="110" t="s">
        <v>85</v>
      </c>
      <c r="O3918" s="75"/>
      <c r="P3918" s="106"/>
      <c r="Q3918" s="114">
        <f>(17/100+7.6/100+1.65/100)*P3918</f>
        <v>0</v>
      </c>
      <c r="R3918" s="153"/>
      <c r="S3918" s="153"/>
      <c r="T3918" s="153"/>
      <c r="U3918" s="153"/>
      <c r="V3918" s="114">
        <f>+P3918-Q3918+R3918+S3918+T3918+U3918</f>
        <v>0</v>
      </c>
      <c r="W3918" s="115">
        <f>(1.02/100)</f>
        <v>1.02E-2</v>
      </c>
      <c r="X3918" s="115">
        <v>4.8E-3</v>
      </c>
      <c r="Y3918" s="115">
        <v>0.17</v>
      </c>
      <c r="Z3918" s="115">
        <v>1.65E-2</v>
      </c>
      <c r="AA3918" s="115">
        <v>7.6E-2</v>
      </c>
      <c r="AB3918" s="115">
        <f>SUM(W3918:AA3918)</f>
        <v>0.2775</v>
      </c>
      <c r="AC3918" s="110">
        <v>12</v>
      </c>
      <c r="AD3918" s="116">
        <f>IF(AL3918="","",+AC3918*AL3918)</f>
      </c>
      <c r="AE3918" s="117">
        <f>IF(AL3918="","",+AL3918*AB3918)</f>
      </c>
      <c r="AF3918" s="116">
        <f>IF(AL3918="","",+AL3918-AE3918)</f>
      </c>
      <c r="AG3918" s="117">
        <f>+V3918</f>
        <v>0</v>
      </c>
      <c r="AH3918" s="116">
        <f>IF(AF3918="","",+AF3918-AG3918)</f>
      </c>
      <c r="AI3918" s="116">
        <f>IF(AH3918="","",+AH3918*AC3918)</f>
      </c>
      <c r="AJ3918" s="93"/>
      <c r="AK3918" s="118">
        <v>0.33</v>
      </c>
      <c r="AL3918" s="117">
        <f>IF(V3918=0,"",V3918/(1-AB3918-AK3918))</f>
      </c>
      <c r="AM3918" s="95">
        <v>0.33</v>
      </c>
      <c r="AN3918" s="117">
        <f>IF(V3918=0,"",V3918/(1-AB3918-AM3918))</f>
      </c>
      <c r="AO3918" s="96">
        <v>1.2</v>
      </c>
      <c r="AP3918" s="93">
        <f>IF(BD!AJ3918="","",BD!AJ3918*BD!AO3918)</f>
      </c>
      <c r="AQ3918" s="115">
        <f>BD!AM3918/BD!AK3918-1</f>
        <v>0</v>
      </c>
      <c r="AR3918" s="91">
        <f>IF(BD!AN3918="","",IF(BD!AJ3918="","",BD!AN3918/BD!AJ3918-1))</f>
      </c>
      <c r="AS3918" s="91">
        <f>IF(BD!AN3918="","",IF(BD!AN3918&lt;BD!AL3918,"ABAIXO DA META","DENTRO DA META"))</f>
      </c>
      <c r="AT3918" s="115" t="str">
        <f>IF(BD!AJ3918="","EM ANÁLISE",IF(BD!AP3918&gt;=BD!AN3918,"GO", "NO GO"))</f>
        <v>EM ANÁLISE</v>
      </c>
      <c r="AU3918" s="121">
        <f>IF(AN3918="","",+BD!$AN3918-AJ3918)</f>
      </c>
      <c r="AV3918" s="98"/>
      <c r="AW3918" s="114">
        <f>BD!P3918*BD!AC3918</f>
        <v>0</v>
      </c>
      <c r="AX3918" s="114">
        <f>BD!V3918*BD!AC3918</f>
        <v>0</v>
      </c>
      <c r="AY3918" s="114">
        <f>IF(BD!AN3918="","",BD!AN3918*BD!AC3918)</f>
      </c>
      <c r="AZ3918" s="75" t="s">
        <v>123</v>
      </c>
      <c r="BA3918" s="75" t="s">
        <v>124</v>
      </c>
      <c r="BB3918" s="75">
        <v>1</v>
      </c>
      <c r="BC3918" s="75" t="s">
        <v>125</v>
      </c>
      <c r="BD3918" s="104"/>
      <c r="BE3918" s="104"/>
      <c r="BF3918" s="101"/>
      <c r="BG3918" s="101"/>
      <c r="BH3918" s="101"/>
      <c r="BI3918" s="101"/>
      <c r="BJ3918" s="101"/>
      <c r="BK3918" s="101"/>
      <c r="BL3918" s="101"/>
      <c r="BM3918" s="101"/>
      <c r="BN3918" s="101"/>
      <c r="BO3918" s="103"/>
      <c r="BP3918" s="101"/>
      <c r="BQ3918" s="101"/>
      <c r="BR3918" s="101"/>
      <c r="BS3918" s="101"/>
      <c r="BT3918" s="101"/>
      <c r="BU3918" s="101"/>
      <c r="BV3918" s="101"/>
      <c r="BW3918" s="101"/>
      <c r="BX3918" s="101"/>
      <c r="BY3918" s="101"/>
      <c r="BZ3918" s="101"/>
      <c r="CA3918" s="101"/>
      <c r="CB3918" s="101"/>
      <c r="CC3918" s="101"/>
      <c r="CD3918" s="101"/>
      <c r="CE3918" s="101"/>
      <c r="CF3918" s="101"/>
      <c r="CG3918" s="37" t="e">
        <f>VLOOKUP(Table_1[[#This Row],[EAN]],'[1]Planilha1'!$E:$R,13,0)</f>
        <v>#N/A</v>
      </c>
    </row>
    <row r="3919" ht="15" hidden="1">
      <c r="A3919" s="7"/>
      <c r="B3919" s="107" t="s">
        <v>2735</v>
      </c>
      <c r="C3919" s="75">
        <v>223304</v>
      </c>
      <c r="D3919" s="75"/>
      <c r="E3919" s="108">
        <v>7891000027387</v>
      </c>
      <c r="F3919" s="86" t="s">
        <v>4459</v>
      </c>
      <c r="G3919" s="75" t="s">
        <v>21</v>
      </c>
      <c r="H3919" s="75">
        <v>1720</v>
      </c>
      <c r="I3919" s="87" t="s">
        <v>3912</v>
      </c>
      <c r="J3919" s="75" t="s">
        <v>3913</v>
      </c>
      <c r="K3919" s="88" t="s">
        <v>84</v>
      </c>
      <c r="L3919" s="88">
        <v>6</v>
      </c>
      <c r="M3919" s="88">
        <v>0</v>
      </c>
      <c r="N3919" s="110" t="s">
        <v>85</v>
      </c>
      <c r="O3919" s="75"/>
      <c r="P3919" s="106"/>
      <c r="Q3919" s="114">
        <f>(17/100+7.6/100+1.65/100)*P3919</f>
        <v>0</v>
      </c>
      <c r="R3919" s="153"/>
      <c r="S3919" s="153"/>
      <c r="T3919" s="153"/>
      <c r="U3919" s="153"/>
      <c r="V3919" s="114">
        <f>+P3919-Q3919+R3919+S3919+T3919+U3919</f>
        <v>0</v>
      </c>
      <c r="W3919" s="115">
        <f>(1.02/100)</f>
        <v>1.02E-2</v>
      </c>
      <c r="X3919" s="115">
        <v>4.8E-3</v>
      </c>
      <c r="Y3919" s="115">
        <v>0.17</v>
      </c>
      <c r="Z3919" s="115">
        <v>1.65E-2</v>
      </c>
      <c r="AA3919" s="115">
        <v>7.6E-2</v>
      </c>
      <c r="AB3919" s="115">
        <f>SUM(W3919:AA3919)</f>
        <v>0.2775</v>
      </c>
      <c r="AC3919" s="110">
        <v>12</v>
      </c>
      <c r="AD3919" s="116">
        <f>IF(AL3919="","",+AC3919*AL3919)</f>
      </c>
      <c r="AE3919" s="117">
        <f>IF(AL3919="","",+AL3919*AB3919)</f>
      </c>
      <c r="AF3919" s="116">
        <f>IF(AL3919="","",+AL3919-AE3919)</f>
      </c>
      <c r="AG3919" s="117">
        <f>+V3919</f>
        <v>0</v>
      </c>
      <c r="AH3919" s="116">
        <f>IF(AF3919="","",+AF3919-AG3919)</f>
      </c>
      <c r="AI3919" s="116">
        <f>IF(AH3919="","",+AH3919*AC3919)</f>
      </c>
      <c r="AJ3919" s="93"/>
      <c r="AK3919" s="118">
        <v>0.33</v>
      </c>
      <c r="AL3919" s="117">
        <f>IF(V3919=0,"",V3919/(1-AB3919-AK3919))</f>
      </c>
      <c r="AM3919" s="95">
        <v>0.33</v>
      </c>
      <c r="AN3919" s="117">
        <f>IF(V3919=0,"",V3919/(1-AB3919-AM3919))</f>
      </c>
      <c r="AO3919" s="96">
        <v>1.2</v>
      </c>
      <c r="AP3919" s="93">
        <f>IF(BD!AJ3919="","",BD!AJ3919*BD!AO3919)</f>
      </c>
      <c r="AQ3919" s="115">
        <f>BD!AM3919/BD!AK3919-1</f>
        <v>0</v>
      </c>
      <c r="AR3919" s="91">
        <f>IF(BD!AN3919="","",IF(BD!AJ3919="","",BD!AN3919/BD!AJ3919-1))</f>
      </c>
      <c r="AS3919" s="91">
        <f>IF(BD!AN3919="","",IF(BD!AN3919&lt;BD!AL3919,"ABAIXO DA META","DENTRO DA META"))</f>
      </c>
      <c r="AT3919" s="115" t="str">
        <f>IF(BD!AJ3919="","EM ANÁLISE",IF(BD!AP3919&gt;=BD!AN3919,"GO", "NO GO"))</f>
        <v>EM ANÁLISE</v>
      </c>
      <c r="AU3919" s="121">
        <f>IF(AN3919="","",+BD!$AN3919-AJ3919)</f>
      </c>
      <c r="AV3919" s="98"/>
      <c r="AW3919" s="114">
        <f>BD!P3919*BD!AC3919</f>
        <v>0</v>
      </c>
      <c r="AX3919" s="114">
        <f>BD!V3919*BD!AC3919</f>
        <v>0</v>
      </c>
      <c r="AY3919" s="114">
        <f>IF(BD!AN3919="","",BD!AN3919*BD!AC3919)</f>
      </c>
      <c r="AZ3919" s="75" t="s">
        <v>123</v>
      </c>
      <c r="BA3919" s="75" t="s">
        <v>124</v>
      </c>
      <c r="BB3919" s="75">
        <v>1</v>
      </c>
      <c r="BC3919" s="75" t="s">
        <v>125</v>
      </c>
      <c r="BD3919" s="104"/>
      <c r="BE3919" s="104"/>
      <c r="BF3919" s="101"/>
      <c r="BG3919" s="101"/>
      <c r="BH3919" s="101"/>
      <c r="BI3919" s="101"/>
      <c r="BJ3919" s="101"/>
      <c r="BK3919" s="101"/>
      <c r="BL3919" s="101"/>
      <c r="BM3919" s="101"/>
      <c r="BN3919" s="101"/>
      <c r="BO3919" s="103"/>
      <c r="BP3919" s="101"/>
      <c r="BQ3919" s="101"/>
      <c r="BR3919" s="101"/>
      <c r="BS3919" s="101"/>
      <c r="BT3919" s="101"/>
      <c r="BU3919" s="101"/>
      <c r="BV3919" s="101"/>
      <c r="BW3919" s="101"/>
      <c r="BX3919" s="101"/>
      <c r="BY3919" s="101"/>
      <c r="BZ3919" s="101"/>
      <c r="CA3919" s="101"/>
      <c r="CB3919" s="101"/>
      <c r="CC3919" s="101"/>
      <c r="CD3919" s="101"/>
      <c r="CE3919" s="101"/>
      <c r="CF3919" s="101"/>
      <c r="CG3919" s="37" t="e">
        <f>VLOOKUP(Table_1[[#This Row],[EAN]],'[1]Planilha1'!$E:$R,13,0)</f>
        <v>#N/A</v>
      </c>
    </row>
    <row r="3920" ht="15" hidden="1">
      <c r="A3920" s="7"/>
      <c r="B3920" s="107" t="s">
        <v>2735</v>
      </c>
      <c r="C3920" s="75">
        <v>223305</v>
      </c>
      <c r="D3920" s="75"/>
      <c r="E3920" s="108">
        <v>7891000286524</v>
      </c>
      <c r="F3920" s="86" t="s">
        <v>4460</v>
      </c>
      <c r="G3920" s="75" t="s">
        <v>21</v>
      </c>
      <c r="H3920" s="75">
        <v>1260</v>
      </c>
      <c r="I3920" s="87" t="s">
        <v>3254</v>
      </c>
      <c r="J3920" s="75" t="s">
        <v>1260</v>
      </c>
      <c r="K3920" s="88" t="s">
        <v>84</v>
      </c>
      <c r="L3920" s="88">
        <v>6</v>
      </c>
      <c r="M3920" s="88">
        <v>0</v>
      </c>
      <c r="N3920" s="110" t="s">
        <v>85</v>
      </c>
      <c r="O3920" s="75"/>
      <c r="P3920" s="106"/>
      <c r="Q3920" s="114">
        <f>(17/100+7.6/100+1.65/100)*P3920</f>
        <v>0</v>
      </c>
      <c r="R3920" s="153"/>
      <c r="S3920" s="153"/>
      <c r="T3920" s="153"/>
      <c r="U3920" s="153"/>
      <c r="V3920" s="114">
        <f>+P3920-Q3920+R3920+S3920+T3920+U3920</f>
        <v>0</v>
      </c>
      <c r="W3920" s="115">
        <f>(1.02/100)</f>
        <v>1.02E-2</v>
      </c>
      <c r="X3920" s="115">
        <v>4.8E-3</v>
      </c>
      <c r="Y3920" s="115">
        <v>0.17</v>
      </c>
      <c r="Z3920" s="115">
        <v>1.65E-2</v>
      </c>
      <c r="AA3920" s="115">
        <v>7.6E-2</v>
      </c>
      <c r="AB3920" s="115">
        <f>SUM(W3920:AA3920)</f>
        <v>0.2775</v>
      </c>
      <c r="AC3920" s="110">
        <v>12</v>
      </c>
      <c r="AD3920" s="116">
        <f>IF(AL3920="","",+AC3920*AL3920)</f>
      </c>
      <c r="AE3920" s="117">
        <f>IF(AL3920="","",+AL3920*AB3920)</f>
      </c>
      <c r="AF3920" s="116">
        <f>IF(AL3920="","",+AL3920-AE3920)</f>
      </c>
      <c r="AG3920" s="117">
        <f>+V3920</f>
        <v>0</v>
      </c>
      <c r="AH3920" s="116">
        <f>IF(AF3920="","",+AF3920-AG3920)</f>
      </c>
      <c r="AI3920" s="116">
        <f>IF(AH3920="","",+AH3920*AC3920)</f>
      </c>
      <c r="AJ3920" s="93"/>
      <c r="AK3920" s="118">
        <v>0.33</v>
      </c>
      <c r="AL3920" s="117">
        <f>IF(V3920=0,"",V3920/(1-AB3920-AK3920))</f>
      </c>
      <c r="AM3920" s="95">
        <v>0.33</v>
      </c>
      <c r="AN3920" s="117">
        <f>IF(V3920=0,"",V3920/(1-AB3920-AM3920))</f>
      </c>
      <c r="AO3920" s="96">
        <v>1.2</v>
      </c>
      <c r="AP3920" s="93">
        <f>IF(BD!AJ3920="","",BD!AJ3920*BD!AO3920)</f>
      </c>
      <c r="AQ3920" s="115">
        <f>BD!AM3920/BD!AK3920-1</f>
        <v>0</v>
      </c>
      <c r="AR3920" s="91">
        <f>IF(BD!AN3920="","",IF(BD!AJ3920="","",BD!AN3920/BD!AJ3920-1))</f>
      </c>
      <c r="AS3920" s="91">
        <f>IF(BD!AN3920="","",IF(BD!AN3920&lt;BD!AL3920,"ABAIXO DA META","DENTRO DA META"))</f>
      </c>
      <c r="AT3920" s="115" t="str">
        <f>IF(BD!AJ3920="","EM ANÁLISE",IF(BD!AP3920&gt;=BD!AN3920,"GO", "NO GO"))</f>
        <v>EM ANÁLISE</v>
      </c>
      <c r="AU3920" s="121">
        <f>IF(AN3920="","",+BD!$AN3920-AJ3920)</f>
      </c>
      <c r="AV3920" s="98"/>
      <c r="AW3920" s="114">
        <f>BD!P3920*BD!AC3920</f>
        <v>0</v>
      </c>
      <c r="AX3920" s="114">
        <f>BD!V3920*BD!AC3920</f>
        <v>0</v>
      </c>
      <c r="AY3920" s="114">
        <f>IF(BD!AN3920="","",BD!AN3920*BD!AC3920)</f>
      </c>
      <c r="AZ3920" s="75" t="s">
        <v>123</v>
      </c>
      <c r="BA3920" s="75" t="s">
        <v>124</v>
      </c>
      <c r="BB3920" s="75">
        <v>1</v>
      </c>
      <c r="BC3920" s="75" t="s">
        <v>125</v>
      </c>
      <c r="BD3920" s="104"/>
      <c r="BE3920" s="104"/>
      <c r="BF3920" s="101"/>
      <c r="BG3920" s="101"/>
      <c r="BH3920" s="101"/>
      <c r="BI3920" s="101"/>
      <c r="BJ3920" s="101"/>
      <c r="BK3920" s="101"/>
      <c r="BL3920" s="101"/>
      <c r="BM3920" s="101"/>
      <c r="BN3920" s="101"/>
      <c r="BO3920" s="103"/>
      <c r="BP3920" s="101"/>
      <c r="BQ3920" s="101"/>
      <c r="BR3920" s="101"/>
      <c r="BS3920" s="101"/>
      <c r="BT3920" s="101"/>
      <c r="BU3920" s="101"/>
      <c r="BV3920" s="101"/>
      <c r="BW3920" s="101"/>
      <c r="BX3920" s="101"/>
      <c r="BY3920" s="101"/>
      <c r="BZ3920" s="101"/>
      <c r="CA3920" s="101"/>
      <c r="CB3920" s="101"/>
      <c r="CC3920" s="101"/>
      <c r="CD3920" s="101"/>
      <c r="CE3920" s="101"/>
      <c r="CF3920" s="101"/>
      <c r="CG3920" s="37" t="e">
        <f>VLOOKUP(Table_1[[#This Row],[EAN]],'[1]Planilha1'!$E:$R,13,0)</f>
        <v>#N/A</v>
      </c>
    </row>
    <row r="3921" ht="15" hidden="1">
      <c r="A3921" s="7"/>
      <c r="B3921" s="107" t="s">
        <v>2735</v>
      </c>
      <c r="C3921" s="75">
        <v>223306</v>
      </c>
      <c r="D3921" s="75"/>
      <c r="E3921" s="108">
        <v>7891000095348</v>
      </c>
      <c r="F3921" s="86" t="s">
        <v>4461</v>
      </c>
      <c r="G3921" s="75" t="s">
        <v>21</v>
      </c>
      <c r="H3921" s="75">
        <v>1260</v>
      </c>
      <c r="I3921" s="87" t="s">
        <v>3254</v>
      </c>
      <c r="J3921" s="75" t="s">
        <v>1260</v>
      </c>
      <c r="K3921" s="88" t="s">
        <v>84</v>
      </c>
      <c r="L3921" s="88">
        <v>6</v>
      </c>
      <c r="M3921" s="88">
        <v>0</v>
      </c>
      <c r="N3921" s="110" t="s">
        <v>85</v>
      </c>
      <c r="O3921" s="75"/>
      <c r="P3921" s="106"/>
      <c r="Q3921" s="114">
        <f>(17/100+7.6/100+1.65/100)*P3921</f>
        <v>0</v>
      </c>
      <c r="R3921" s="153"/>
      <c r="S3921" s="153"/>
      <c r="T3921" s="153"/>
      <c r="U3921" s="153"/>
      <c r="V3921" s="114">
        <f>+P3921-Q3921+R3921+S3921+T3921+U3921</f>
        <v>0</v>
      </c>
      <c r="W3921" s="115">
        <f>(1.02/100)</f>
        <v>1.02E-2</v>
      </c>
      <c r="X3921" s="115">
        <v>4.8E-3</v>
      </c>
      <c r="Y3921" s="115">
        <v>0.17</v>
      </c>
      <c r="Z3921" s="115">
        <v>1.65E-2</v>
      </c>
      <c r="AA3921" s="115">
        <v>7.6E-2</v>
      </c>
      <c r="AB3921" s="115">
        <f>SUM(W3921:AA3921)</f>
        <v>0.2775</v>
      </c>
      <c r="AC3921" s="110">
        <v>12</v>
      </c>
      <c r="AD3921" s="116">
        <f>IF(AL3921="","",+AC3921*AL3921)</f>
      </c>
      <c r="AE3921" s="117">
        <f>IF(AL3921="","",+AL3921*AB3921)</f>
      </c>
      <c r="AF3921" s="116">
        <f>IF(AL3921="","",+AL3921-AE3921)</f>
      </c>
      <c r="AG3921" s="117">
        <f>+V3921</f>
        <v>0</v>
      </c>
      <c r="AH3921" s="116">
        <f>IF(AF3921="","",+AF3921-AG3921)</f>
      </c>
      <c r="AI3921" s="116">
        <f>IF(AH3921="","",+AH3921*AC3921)</f>
      </c>
      <c r="AJ3921" s="93"/>
      <c r="AK3921" s="118">
        <v>0.33</v>
      </c>
      <c r="AL3921" s="117">
        <f>IF(V3921=0,"",V3921/(1-AB3921-AK3921))</f>
      </c>
      <c r="AM3921" s="95">
        <v>0.33</v>
      </c>
      <c r="AN3921" s="117">
        <f>IF(V3921=0,"",V3921/(1-AB3921-AM3921))</f>
      </c>
      <c r="AO3921" s="96">
        <v>1.2</v>
      </c>
      <c r="AP3921" s="93">
        <f>IF(BD!AJ3921="","",BD!AJ3921*BD!AO3921)</f>
      </c>
      <c r="AQ3921" s="115">
        <f>BD!AM3921/BD!AK3921-1</f>
        <v>0</v>
      </c>
      <c r="AR3921" s="91">
        <f>IF(BD!AN3921="","",IF(BD!AJ3921="","",BD!AN3921/BD!AJ3921-1))</f>
      </c>
      <c r="AS3921" s="91">
        <f>IF(BD!AN3921="","",IF(BD!AN3921&lt;BD!AL3921,"ABAIXO DA META","DENTRO DA META"))</f>
      </c>
      <c r="AT3921" s="115" t="str">
        <f>IF(BD!AJ3921="","EM ANÁLISE",IF(BD!AP3921&gt;=BD!AN3921,"GO", "NO GO"))</f>
        <v>EM ANÁLISE</v>
      </c>
      <c r="AU3921" s="121">
        <f>IF(AN3921="","",+BD!$AN3921-AJ3921)</f>
      </c>
      <c r="AV3921" s="98"/>
      <c r="AW3921" s="114">
        <f>BD!P3921*BD!AC3921</f>
        <v>0</v>
      </c>
      <c r="AX3921" s="114">
        <f>BD!V3921*BD!AC3921</f>
        <v>0</v>
      </c>
      <c r="AY3921" s="114">
        <f>IF(BD!AN3921="","",BD!AN3921*BD!AC3921)</f>
      </c>
      <c r="AZ3921" s="75" t="s">
        <v>123</v>
      </c>
      <c r="BA3921" s="75" t="s">
        <v>124</v>
      </c>
      <c r="BB3921" s="75">
        <v>1</v>
      </c>
      <c r="BC3921" s="75" t="s">
        <v>125</v>
      </c>
      <c r="BD3921" s="104"/>
      <c r="BE3921" s="104"/>
      <c r="BF3921" s="101"/>
      <c r="BG3921" s="101"/>
      <c r="BH3921" s="101"/>
      <c r="BI3921" s="101"/>
      <c r="BJ3921" s="101"/>
      <c r="BK3921" s="101"/>
      <c r="BL3921" s="101"/>
      <c r="BM3921" s="101"/>
      <c r="BN3921" s="101"/>
      <c r="BO3921" s="103"/>
      <c r="BP3921" s="101"/>
      <c r="BQ3921" s="101"/>
      <c r="BR3921" s="101"/>
      <c r="BS3921" s="101"/>
      <c r="BT3921" s="101"/>
      <c r="BU3921" s="101"/>
      <c r="BV3921" s="101"/>
      <c r="BW3921" s="101"/>
      <c r="BX3921" s="101"/>
      <c r="BY3921" s="101"/>
      <c r="BZ3921" s="101"/>
      <c r="CA3921" s="101"/>
      <c r="CB3921" s="101"/>
      <c r="CC3921" s="101"/>
      <c r="CD3921" s="101"/>
      <c r="CE3921" s="101"/>
      <c r="CF3921" s="101"/>
      <c r="CG3921" s="37" t="e">
        <f>VLOOKUP(Table_1[[#This Row],[EAN]],'[1]Planilha1'!$E:$R,13,0)</f>
        <v>#N/A</v>
      </c>
    </row>
    <row r="3922" ht="15" hidden="1">
      <c r="A3922" s="7"/>
      <c r="B3922" s="107" t="s">
        <v>2735</v>
      </c>
      <c r="C3922" s="75">
        <v>223307</v>
      </c>
      <c r="D3922" s="75"/>
      <c r="E3922" s="108">
        <v>7891000308813</v>
      </c>
      <c r="F3922" s="86" t="s">
        <v>4462</v>
      </c>
      <c r="G3922" s="75" t="s">
        <v>21</v>
      </c>
      <c r="H3922" s="75">
        <v>610</v>
      </c>
      <c r="I3922" s="87" t="s">
        <v>3589</v>
      </c>
      <c r="J3922" s="75" t="s">
        <v>683</v>
      </c>
      <c r="K3922" s="88" t="s">
        <v>84</v>
      </c>
      <c r="L3922" s="88">
        <v>6</v>
      </c>
      <c r="M3922" s="88">
        <v>0</v>
      </c>
      <c r="N3922" s="110" t="s">
        <v>85</v>
      </c>
      <c r="O3922" s="75"/>
      <c r="P3922" s="106"/>
      <c r="Q3922" s="114">
        <f>(17/100+7.6/100+1.65/100)*P3922</f>
        <v>0</v>
      </c>
      <c r="R3922" s="153"/>
      <c r="S3922" s="153"/>
      <c r="T3922" s="153"/>
      <c r="U3922" s="153"/>
      <c r="V3922" s="114">
        <f>+P3922-Q3922+R3922+S3922+T3922+U3922</f>
        <v>0</v>
      </c>
      <c r="W3922" s="115">
        <f>(1.02/100)</f>
        <v>1.02E-2</v>
      </c>
      <c r="X3922" s="115">
        <v>4.8E-3</v>
      </c>
      <c r="Y3922" s="115">
        <v>0.17</v>
      </c>
      <c r="Z3922" s="115">
        <v>1.65E-2</v>
      </c>
      <c r="AA3922" s="115">
        <v>7.6E-2</v>
      </c>
      <c r="AB3922" s="115">
        <f>SUM(W3922:AA3922)</f>
        <v>0.2775</v>
      </c>
      <c r="AC3922" s="110">
        <v>12</v>
      </c>
      <c r="AD3922" s="116">
        <f>IF(AL3922="","",+AC3922*AL3922)</f>
      </c>
      <c r="AE3922" s="117">
        <f>IF(AL3922="","",+AL3922*AB3922)</f>
      </c>
      <c r="AF3922" s="116">
        <f>IF(AL3922="","",+AL3922-AE3922)</f>
      </c>
      <c r="AG3922" s="117">
        <f>+V3922</f>
        <v>0</v>
      </c>
      <c r="AH3922" s="116">
        <f>IF(AF3922="","",+AF3922-AG3922)</f>
      </c>
      <c r="AI3922" s="116">
        <f>IF(AH3922="","",+AH3922*AC3922)</f>
      </c>
      <c r="AJ3922" s="93"/>
      <c r="AK3922" s="118">
        <v>0.33</v>
      </c>
      <c r="AL3922" s="117">
        <f>IF(V3922=0,"",V3922/(1-AB3922-AK3922))</f>
      </c>
      <c r="AM3922" s="95">
        <v>0.33</v>
      </c>
      <c r="AN3922" s="117">
        <f>IF(V3922=0,"",V3922/(1-AB3922-AM3922))</f>
      </c>
      <c r="AO3922" s="96">
        <v>1.2</v>
      </c>
      <c r="AP3922" s="93">
        <f>IF(BD!AJ3922="","",BD!AJ3922*BD!AO3922)</f>
      </c>
      <c r="AQ3922" s="115">
        <f>BD!AM3922/BD!AK3922-1</f>
        <v>0</v>
      </c>
      <c r="AR3922" s="91">
        <f>IF(BD!AN3922="","",IF(BD!AJ3922="","",BD!AN3922/BD!AJ3922-1))</f>
      </c>
      <c r="AS3922" s="91">
        <f>IF(BD!AN3922="","",IF(BD!AN3922&lt;BD!AL3922,"ABAIXO DA META","DENTRO DA META"))</f>
      </c>
      <c r="AT3922" s="115" t="str">
        <f>IF(BD!AJ3922="","EM ANÁLISE",IF(BD!AP3922&gt;=BD!AN3922,"GO", "NO GO"))</f>
        <v>EM ANÁLISE</v>
      </c>
      <c r="AU3922" s="121">
        <f>IF(AN3922="","",+BD!$AN3922-AJ3922)</f>
      </c>
      <c r="AV3922" s="98"/>
      <c r="AW3922" s="114">
        <f>BD!P3922*BD!AC3922</f>
        <v>0</v>
      </c>
      <c r="AX3922" s="114">
        <f>BD!V3922*BD!AC3922</f>
        <v>0</v>
      </c>
      <c r="AY3922" s="114">
        <f>IF(BD!AN3922="","",BD!AN3922*BD!AC3922)</f>
      </c>
      <c r="AZ3922" s="75" t="s">
        <v>123</v>
      </c>
      <c r="BA3922" s="75" t="s">
        <v>124</v>
      </c>
      <c r="BB3922" s="75">
        <v>1</v>
      </c>
      <c r="BC3922" s="75" t="s">
        <v>125</v>
      </c>
      <c r="BD3922" s="104"/>
      <c r="BE3922" s="104"/>
      <c r="BF3922" s="101"/>
      <c r="BG3922" s="101"/>
      <c r="BH3922" s="101"/>
      <c r="BI3922" s="101"/>
      <c r="BJ3922" s="101"/>
      <c r="BK3922" s="101"/>
      <c r="BL3922" s="101"/>
      <c r="BM3922" s="101"/>
      <c r="BN3922" s="101"/>
      <c r="BO3922" s="103"/>
      <c r="BP3922" s="101"/>
      <c r="BQ3922" s="101"/>
      <c r="BR3922" s="101"/>
      <c r="BS3922" s="101"/>
      <c r="BT3922" s="101"/>
      <c r="BU3922" s="101"/>
      <c r="BV3922" s="101"/>
      <c r="BW3922" s="101"/>
      <c r="BX3922" s="101"/>
      <c r="BY3922" s="101"/>
      <c r="BZ3922" s="101"/>
      <c r="CA3922" s="101"/>
      <c r="CB3922" s="101"/>
      <c r="CC3922" s="101"/>
      <c r="CD3922" s="101"/>
      <c r="CE3922" s="101"/>
      <c r="CF3922" s="101"/>
      <c r="CG3922" s="37" t="e">
        <f>VLOOKUP(Table_1[[#This Row],[EAN]],'[1]Planilha1'!$E:$R,13,0)</f>
        <v>#N/A</v>
      </c>
    </row>
    <row r="3923" ht="15" hidden="1">
      <c r="A3923" s="7"/>
      <c r="B3923" s="107" t="s">
        <v>2735</v>
      </c>
      <c r="C3923" s="75">
        <v>223308</v>
      </c>
      <c r="D3923" s="75"/>
      <c r="E3923" s="108">
        <v>7891000242599</v>
      </c>
      <c r="F3923" s="86" t="s">
        <v>4463</v>
      </c>
      <c r="G3923" s="75" t="s">
        <v>21</v>
      </c>
      <c r="H3923" s="75">
        <v>3780</v>
      </c>
      <c r="I3923" s="87" t="s">
        <v>3982</v>
      </c>
      <c r="J3923" s="75" t="s">
        <v>683</v>
      </c>
      <c r="K3923" s="88" t="s">
        <v>84</v>
      </c>
      <c r="L3923" s="88">
        <v>4</v>
      </c>
      <c r="M3923" s="88">
        <v>0</v>
      </c>
      <c r="N3923" s="110" t="s">
        <v>85</v>
      </c>
      <c r="O3923" s="75"/>
      <c r="P3923" s="106"/>
      <c r="Q3923" s="114">
        <f>(17/100+7.6/100+1.65/100)*P3923</f>
        <v>0</v>
      </c>
      <c r="R3923" s="153"/>
      <c r="S3923" s="153"/>
      <c r="T3923" s="153"/>
      <c r="U3923" s="153"/>
      <c r="V3923" s="114">
        <f>+P3923-Q3923+R3923+S3923+T3923+U3923</f>
        <v>0</v>
      </c>
      <c r="W3923" s="115">
        <f>(1.02/100)</f>
        <v>1.02E-2</v>
      </c>
      <c r="X3923" s="115">
        <v>4.8E-3</v>
      </c>
      <c r="Y3923" s="115">
        <v>0.17</v>
      </c>
      <c r="Z3923" s="115">
        <v>1.65E-2</v>
      </c>
      <c r="AA3923" s="115">
        <v>7.6E-2</v>
      </c>
      <c r="AB3923" s="115">
        <f>SUM(W3923:AA3923)</f>
        <v>0.2775</v>
      </c>
      <c r="AC3923" s="110">
        <v>12</v>
      </c>
      <c r="AD3923" s="116">
        <f>IF(AL3923="","",+AC3923*AL3923)</f>
      </c>
      <c r="AE3923" s="117">
        <f>IF(AL3923="","",+AL3923*AB3923)</f>
      </c>
      <c r="AF3923" s="116">
        <f>IF(AL3923="","",+AL3923-AE3923)</f>
      </c>
      <c r="AG3923" s="117">
        <f>+V3923</f>
        <v>0</v>
      </c>
      <c r="AH3923" s="116">
        <f>IF(AF3923="","",+AF3923-AG3923)</f>
      </c>
      <c r="AI3923" s="116">
        <f>IF(AH3923="","",+AH3923*AC3923)</f>
      </c>
      <c r="AJ3923" s="93"/>
      <c r="AK3923" s="118">
        <v>0.33</v>
      </c>
      <c r="AL3923" s="117">
        <f>IF(V3923=0,"",V3923/(1-AB3923-AK3923))</f>
      </c>
      <c r="AM3923" s="95">
        <v>0.33</v>
      </c>
      <c r="AN3923" s="117">
        <f>IF(V3923=0,"",V3923/(1-AB3923-AM3923))</f>
      </c>
      <c r="AO3923" s="96">
        <v>1.2</v>
      </c>
      <c r="AP3923" s="93">
        <f>IF(BD!AJ3923="","",BD!AJ3923*BD!AO3923)</f>
      </c>
      <c r="AQ3923" s="115">
        <f>BD!AM3923/BD!AK3923-1</f>
        <v>0</v>
      </c>
      <c r="AR3923" s="91">
        <f>IF(BD!AN3923="","",IF(BD!AJ3923="","",BD!AN3923/BD!AJ3923-1))</f>
      </c>
      <c r="AS3923" s="91">
        <f>IF(BD!AN3923="","",IF(BD!AN3923&lt;BD!AL3923,"ABAIXO DA META","DENTRO DA META"))</f>
      </c>
      <c r="AT3923" s="115" t="str">
        <f>IF(BD!AJ3923="","EM ANÁLISE",IF(BD!AP3923&gt;=BD!AN3923,"GO", "NO GO"))</f>
        <v>EM ANÁLISE</v>
      </c>
      <c r="AU3923" s="121">
        <f>IF(AN3923="","",+BD!$AN3923-AJ3923)</f>
      </c>
      <c r="AV3923" s="98"/>
      <c r="AW3923" s="114">
        <f>BD!P3923*BD!AC3923</f>
        <v>0</v>
      </c>
      <c r="AX3923" s="114">
        <f>BD!V3923*BD!AC3923</f>
        <v>0</v>
      </c>
      <c r="AY3923" s="114">
        <f>IF(BD!AN3923="","",BD!AN3923*BD!AC3923)</f>
      </c>
      <c r="AZ3923" s="75" t="s">
        <v>123</v>
      </c>
      <c r="BA3923" s="75" t="s">
        <v>124</v>
      </c>
      <c r="BB3923" s="75">
        <v>1</v>
      </c>
      <c r="BC3923" s="75" t="s">
        <v>125</v>
      </c>
      <c r="BD3923" s="104"/>
      <c r="BE3923" s="104"/>
      <c r="BF3923" s="101"/>
      <c r="BG3923" s="101"/>
      <c r="BH3923" s="101"/>
      <c r="BI3923" s="101"/>
      <c r="BJ3923" s="101"/>
      <c r="BK3923" s="101"/>
      <c r="BL3923" s="101"/>
      <c r="BM3923" s="101"/>
      <c r="BN3923" s="101"/>
      <c r="BO3923" s="103"/>
      <c r="BP3923" s="101"/>
      <c r="BQ3923" s="101"/>
      <c r="BR3923" s="101"/>
      <c r="BS3923" s="101"/>
      <c r="BT3923" s="101"/>
      <c r="BU3923" s="101"/>
      <c r="BV3923" s="101"/>
      <c r="BW3923" s="101"/>
      <c r="BX3923" s="101"/>
      <c r="BY3923" s="101"/>
      <c r="BZ3923" s="101"/>
      <c r="CA3923" s="101"/>
      <c r="CB3923" s="101"/>
      <c r="CC3923" s="101"/>
      <c r="CD3923" s="101"/>
      <c r="CE3923" s="101"/>
      <c r="CF3923" s="101"/>
      <c r="CG3923" s="37" t="e">
        <f>VLOOKUP(Table_1[[#This Row],[EAN]],'[1]Planilha1'!$E:$R,13,0)</f>
        <v>#N/A</v>
      </c>
    </row>
    <row r="3924" ht="15" hidden="1">
      <c r="A3924" s="7"/>
      <c r="B3924" s="107" t="s">
        <v>2735</v>
      </c>
      <c r="C3924" s="75">
        <v>223309</v>
      </c>
      <c r="D3924" s="75"/>
      <c r="E3924" s="108">
        <v>7891000372401</v>
      </c>
      <c r="F3924" s="86" t="s">
        <v>4464</v>
      </c>
      <c r="G3924" s="75" t="s">
        <v>21</v>
      </c>
      <c r="H3924" s="75">
        <v>3780</v>
      </c>
      <c r="I3924" s="87" t="s">
        <v>3982</v>
      </c>
      <c r="J3924" s="75" t="s">
        <v>683</v>
      </c>
      <c r="K3924" s="88" t="s">
        <v>84</v>
      </c>
      <c r="L3924" s="88">
        <v>3</v>
      </c>
      <c r="M3924" s="88">
        <v>0</v>
      </c>
      <c r="N3924" s="110" t="s">
        <v>85</v>
      </c>
      <c r="O3924" s="75"/>
      <c r="P3924" s="106"/>
      <c r="Q3924" s="114">
        <f>(17/100+7.6/100+1.65/100)*P3924</f>
        <v>0</v>
      </c>
      <c r="R3924" s="153"/>
      <c r="S3924" s="153"/>
      <c r="T3924" s="153"/>
      <c r="U3924" s="153"/>
      <c r="V3924" s="114">
        <f>+P3924-Q3924+R3924+S3924+T3924+U3924</f>
        <v>0</v>
      </c>
      <c r="W3924" s="115">
        <f>(1.02/100)</f>
        <v>1.02E-2</v>
      </c>
      <c r="X3924" s="115">
        <v>4.8E-3</v>
      </c>
      <c r="Y3924" s="115">
        <v>0.17</v>
      </c>
      <c r="Z3924" s="115">
        <v>1.65E-2</v>
      </c>
      <c r="AA3924" s="115">
        <v>7.6E-2</v>
      </c>
      <c r="AB3924" s="115">
        <f>SUM(W3924:AA3924)</f>
        <v>0.2775</v>
      </c>
      <c r="AC3924" s="110">
        <v>12</v>
      </c>
      <c r="AD3924" s="116">
        <f>IF(AL3924="","",+AC3924*AL3924)</f>
      </c>
      <c r="AE3924" s="117">
        <f>IF(AL3924="","",+AL3924*AB3924)</f>
      </c>
      <c r="AF3924" s="116">
        <f>IF(AL3924="","",+AL3924-AE3924)</f>
      </c>
      <c r="AG3924" s="117">
        <f>+V3924</f>
        <v>0</v>
      </c>
      <c r="AH3924" s="116">
        <f>IF(AF3924="","",+AF3924-AG3924)</f>
      </c>
      <c r="AI3924" s="116">
        <f>IF(AH3924="","",+AH3924*AC3924)</f>
      </c>
      <c r="AJ3924" s="93"/>
      <c r="AK3924" s="118">
        <v>0.33</v>
      </c>
      <c r="AL3924" s="117">
        <f>IF(V3924=0,"",V3924/(1-AB3924-AK3924))</f>
      </c>
      <c r="AM3924" s="95">
        <v>0.33</v>
      </c>
      <c r="AN3924" s="117">
        <f>IF(V3924=0,"",V3924/(1-AB3924-AM3924))</f>
      </c>
      <c r="AO3924" s="96">
        <v>1.2</v>
      </c>
      <c r="AP3924" s="93">
        <f>IF(BD!AJ3924="","",BD!AJ3924*BD!AO3924)</f>
      </c>
      <c r="AQ3924" s="115">
        <f>BD!AM3924/BD!AK3924-1</f>
        <v>0</v>
      </c>
      <c r="AR3924" s="91">
        <f>IF(BD!AN3924="","",IF(BD!AJ3924="","",BD!AN3924/BD!AJ3924-1))</f>
      </c>
      <c r="AS3924" s="91">
        <f>IF(BD!AN3924="","",IF(BD!AN3924&lt;BD!AL3924,"ABAIXO DA META","DENTRO DA META"))</f>
      </c>
      <c r="AT3924" s="115" t="str">
        <f>IF(BD!AJ3924="","EM ANÁLISE",IF(BD!AP3924&gt;=BD!AN3924,"GO", "NO GO"))</f>
        <v>EM ANÁLISE</v>
      </c>
      <c r="AU3924" s="121">
        <f>IF(AN3924="","",+BD!$AN3924-AJ3924)</f>
      </c>
      <c r="AV3924" s="98"/>
      <c r="AW3924" s="114">
        <f>BD!P3924*BD!AC3924</f>
        <v>0</v>
      </c>
      <c r="AX3924" s="114">
        <f>BD!V3924*BD!AC3924</f>
        <v>0</v>
      </c>
      <c r="AY3924" s="114">
        <f>IF(BD!AN3924="","",BD!AN3924*BD!AC3924)</f>
      </c>
      <c r="AZ3924" s="75" t="s">
        <v>123</v>
      </c>
      <c r="BA3924" s="75" t="s">
        <v>124</v>
      </c>
      <c r="BB3924" s="75">
        <v>1</v>
      </c>
      <c r="BC3924" s="75" t="s">
        <v>125</v>
      </c>
      <c r="BD3924" s="104"/>
      <c r="BE3924" s="104"/>
      <c r="BF3924" s="101"/>
      <c r="BG3924" s="101"/>
      <c r="BH3924" s="101"/>
      <c r="BI3924" s="101"/>
      <c r="BJ3924" s="101"/>
      <c r="BK3924" s="101"/>
      <c r="BL3924" s="101"/>
      <c r="BM3924" s="101"/>
      <c r="BN3924" s="101"/>
      <c r="BO3924" s="103"/>
      <c r="BP3924" s="101"/>
      <c r="BQ3924" s="101"/>
      <c r="BR3924" s="101"/>
      <c r="BS3924" s="101"/>
      <c r="BT3924" s="101"/>
      <c r="BU3924" s="101"/>
      <c r="BV3924" s="101"/>
      <c r="BW3924" s="101"/>
      <c r="BX3924" s="101"/>
      <c r="BY3924" s="101"/>
      <c r="BZ3924" s="101"/>
      <c r="CA3924" s="101"/>
      <c r="CB3924" s="101"/>
      <c r="CC3924" s="101"/>
      <c r="CD3924" s="101"/>
      <c r="CE3924" s="101"/>
      <c r="CF3924" s="101"/>
      <c r="CG3924" s="37" t="e">
        <f>VLOOKUP(Table_1[[#This Row],[EAN]],'[1]Planilha1'!$E:$R,13,0)</f>
        <v>#N/A</v>
      </c>
    </row>
    <row r="3925" ht="15" hidden="1">
      <c r="A3925" s="7"/>
      <c r="B3925" s="107" t="s">
        <v>2735</v>
      </c>
      <c r="C3925" s="75">
        <v>223310</v>
      </c>
      <c r="D3925" s="75"/>
      <c r="E3925" s="108">
        <v>7891000168608</v>
      </c>
      <c r="F3925" s="86" t="s">
        <v>4465</v>
      </c>
      <c r="G3925" s="75" t="s">
        <v>21</v>
      </c>
      <c r="H3925" s="75">
        <v>1260</v>
      </c>
      <c r="I3925" s="87" t="s">
        <v>3254</v>
      </c>
      <c r="J3925" s="75" t="s">
        <v>4304</v>
      </c>
      <c r="K3925" s="88" t="s">
        <v>84</v>
      </c>
      <c r="L3925" s="88">
        <v>5</v>
      </c>
      <c r="M3925" s="88">
        <v>0</v>
      </c>
      <c r="N3925" s="110" t="s">
        <v>85</v>
      </c>
      <c r="O3925" s="75"/>
      <c r="P3925" s="106"/>
      <c r="Q3925" s="114">
        <f>(17/100+7.6/100+1.65/100)*P3925</f>
        <v>0</v>
      </c>
      <c r="R3925" s="153"/>
      <c r="S3925" s="153"/>
      <c r="T3925" s="153"/>
      <c r="U3925" s="153"/>
      <c r="V3925" s="114">
        <f>+P3925-Q3925+R3925+S3925+T3925+U3925</f>
        <v>0</v>
      </c>
      <c r="W3925" s="115">
        <f>(1.02/100)</f>
        <v>1.02E-2</v>
      </c>
      <c r="X3925" s="115">
        <v>4.8E-3</v>
      </c>
      <c r="Y3925" s="115">
        <v>0.17</v>
      </c>
      <c r="Z3925" s="115">
        <v>1.65E-2</v>
      </c>
      <c r="AA3925" s="115">
        <v>7.6E-2</v>
      </c>
      <c r="AB3925" s="115">
        <f>SUM(W3925:AA3925)</f>
        <v>0.2775</v>
      </c>
      <c r="AC3925" s="110">
        <v>12</v>
      </c>
      <c r="AD3925" s="116">
        <f>IF(AL3925="","",+AC3925*AL3925)</f>
      </c>
      <c r="AE3925" s="117">
        <f>IF(AL3925="","",+AL3925*AB3925)</f>
      </c>
      <c r="AF3925" s="116">
        <f>IF(AL3925="","",+AL3925-AE3925)</f>
      </c>
      <c r="AG3925" s="117">
        <f>+V3925</f>
        <v>0</v>
      </c>
      <c r="AH3925" s="116">
        <f>IF(AF3925="","",+AF3925-AG3925)</f>
      </c>
      <c r="AI3925" s="116">
        <f>IF(AH3925="","",+AH3925*AC3925)</f>
      </c>
      <c r="AJ3925" s="93"/>
      <c r="AK3925" s="118">
        <v>0.33</v>
      </c>
      <c r="AL3925" s="117">
        <f>IF(V3925=0,"",V3925/(1-AB3925-AK3925))</f>
      </c>
      <c r="AM3925" s="95">
        <v>0.33</v>
      </c>
      <c r="AN3925" s="117">
        <f>IF(V3925=0,"",V3925/(1-AB3925-AM3925))</f>
      </c>
      <c r="AO3925" s="96">
        <v>1.2</v>
      </c>
      <c r="AP3925" s="93">
        <f>IF(BD!AJ3925="","",BD!AJ3925*BD!AO3925)</f>
      </c>
      <c r="AQ3925" s="115">
        <f>BD!AM3925/BD!AK3925-1</f>
        <v>0</v>
      </c>
      <c r="AR3925" s="91">
        <f>IF(BD!AN3925="","",IF(BD!AJ3925="","",BD!AN3925/BD!AJ3925-1))</f>
      </c>
      <c r="AS3925" s="91">
        <f>IF(BD!AN3925="","",IF(BD!AN3925&lt;BD!AL3925,"ABAIXO DA META","DENTRO DA META"))</f>
      </c>
      <c r="AT3925" s="115" t="str">
        <f>IF(BD!AJ3925="","EM ANÁLISE",IF(BD!AP3925&gt;=BD!AN3925,"GO", "NO GO"))</f>
        <v>EM ANÁLISE</v>
      </c>
      <c r="AU3925" s="121">
        <f>IF(AN3925="","",+BD!$AN3925-AJ3925)</f>
      </c>
      <c r="AV3925" s="98"/>
      <c r="AW3925" s="114">
        <f>BD!P3925*BD!AC3925</f>
        <v>0</v>
      </c>
      <c r="AX3925" s="114">
        <f>BD!V3925*BD!AC3925</f>
        <v>0</v>
      </c>
      <c r="AY3925" s="114">
        <f>IF(BD!AN3925="","",BD!AN3925*BD!AC3925)</f>
      </c>
      <c r="AZ3925" s="75" t="s">
        <v>123</v>
      </c>
      <c r="BA3925" s="75" t="s">
        <v>124</v>
      </c>
      <c r="BB3925" s="75">
        <v>1</v>
      </c>
      <c r="BC3925" s="75" t="s">
        <v>125</v>
      </c>
      <c r="BD3925" s="104"/>
      <c r="BE3925" s="104"/>
      <c r="BF3925" s="101"/>
      <c r="BG3925" s="101"/>
      <c r="BH3925" s="101"/>
      <c r="BI3925" s="101"/>
      <c r="BJ3925" s="101"/>
      <c r="BK3925" s="101"/>
      <c r="BL3925" s="101"/>
      <c r="BM3925" s="101"/>
      <c r="BN3925" s="101"/>
      <c r="BO3925" s="103"/>
      <c r="BP3925" s="101"/>
      <c r="BQ3925" s="101"/>
      <c r="BR3925" s="101"/>
      <c r="BS3925" s="101"/>
      <c r="BT3925" s="101"/>
      <c r="BU3925" s="101"/>
      <c r="BV3925" s="101"/>
      <c r="BW3925" s="101"/>
      <c r="BX3925" s="101"/>
      <c r="BY3925" s="101"/>
      <c r="BZ3925" s="101"/>
      <c r="CA3925" s="101"/>
      <c r="CB3925" s="101"/>
      <c r="CC3925" s="101"/>
      <c r="CD3925" s="101"/>
      <c r="CE3925" s="101"/>
      <c r="CF3925" s="101"/>
      <c r="CG3925" s="37" t="e">
        <f>VLOOKUP(Table_1[[#This Row],[EAN]],'[1]Planilha1'!$E:$R,13,0)</f>
        <v>#N/A</v>
      </c>
    </row>
    <row r="3926" ht="15" hidden="1">
      <c r="A3926" s="7"/>
      <c r="B3926" s="107" t="s">
        <v>2735</v>
      </c>
      <c r="C3926" s="75">
        <v>223311</v>
      </c>
      <c r="D3926" s="75"/>
      <c r="E3926" s="108">
        <v>7891000261699</v>
      </c>
      <c r="F3926" s="86" t="s">
        <v>4466</v>
      </c>
      <c r="G3926" s="75" t="s">
        <v>21</v>
      </c>
      <c r="H3926" s="75">
        <v>980</v>
      </c>
      <c r="I3926" s="87" t="s">
        <v>3069</v>
      </c>
      <c r="J3926" s="75" t="s">
        <v>1260</v>
      </c>
      <c r="K3926" s="88" t="s">
        <v>84</v>
      </c>
      <c r="L3926" s="88">
        <v>8</v>
      </c>
      <c r="M3926" s="88">
        <v>0</v>
      </c>
      <c r="N3926" s="110" t="s">
        <v>85</v>
      </c>
      <c r="O3926" s="75"/>
      <c r="P3926" s="106"/>
      <c r="Q3926" s="114">
        <f>(17/100+7.6/100+1.65/100)*P3926</f>
        <v>0</v>
      </c>
      <c r="R3926" s="153"/>
      <c r="S3926" s="153"/>
      <c r="T3926" s="153"/>
      <c r="U3926" s="153"/>
      <c r="V3926" s="114">
        <f>+P3926-Q3926+R3926+S3926+T3926+U3926</f>
        <v>0</v>
      </c>
      <c r="W3926" s="115">
        <f>(1.02/100)</f>
        <v>1.02E-2</v>
      </c>
      <c r="X3926" s="115">
        <v>4.8E-3</v>
      </c>
      <c r="Y3926" s="115">
        <v>0.17</v>
      </c>
      <c r="Z3926" s="115">
        <v>1.65E-2</v>
      </c>
      <c r="AA3926" s="115">
        <v>7.6E-2</v>
      </c>
      <c r="AB3926" s="115">
        <f>SUM(W3926:AA3926)</f>
        <v>0.2775</v>
      </c>
      <c r="AC3926" s="110">
        <v>12</v>
      </c>
      <c r="AD3926" s="116">
        <f>IF(AL3926="","",+AC3926*AL3926)</f>
      </c>
      <c r="AE3926" s="117">
        <f>IF(AL3926="","",+AL3926*AB3926)</f>
      </c>
      <c r="AF3926" s="116">
        <f>IF(AL3926="","",+AL3926-AE3926)</f>
      </c>
      <c r="AG3926" s="117">
        <f>+V3926</f>
        <v>0</v>
      </c>
      <c r="AH3926" s="116">
        <f>IF(AF3926="","",+AF3926-AG3926)</f>
      </c>
      <c r="AI3926" s="116">
        <f>IF(AH3926="","",+AH3926*AC3926)</f>
      </c>
      <c r="AJ3926" s="93"/>
      <c r="AK3926" s="118">
        <v>0.33</v>
      </c>
      <c r="AL3926" s="117">
        <f>IF(V3926=0,"",V3926/(1-AB3926-AK3926))</f>
      </c>
      <c r="AM3926" s="95">
        <v>0.33</v>
      </c>
      <c r="AN3926" s="117">
        <f>IF(V3926=0,"",V3926/(1-AB3926-AM3926))</f>
      </c>
      <c r="AO3926" s="96">
        <v>1.2</v>
      </c>
      <c r="AP3926" s="93">
        <f>IF(BD!AJ3926="","",BD!AJ3926*BD!AO3926)</f>
      </c>
      <c r="AQ3926" s="115">
        <f>BD!AM3926/BD!AK3926-1</f>
        <v>0</v>
      </c>
      <c r="AR3926" s="91">
        <f>IF(BD!AN3926="","",IF(BD!AJ3926="","",BD!AN3926/BD!AJ3926-1))</f>
      </c>
      <c r="AS3926" s="91">
        <f>IF(BD!AN3926="","",IF(BD!AN3926&lt;BD!AL3926,"ABAIXO DA META","DENTRO DA META"))</f>
      </c>
      <c r="AT3926" s="115" t="str">
        <f>IF(BD!AJ3926="","EM ANÁLISE",IF(BD!AP3926&gt;=BD!AN3926,"GO", "NO GO"))</f>
        <v>EM ANÁLISE</v>
      </c>
      <c r="AU3926" s="121">
        <f>IF(AN3926="","",+BD!$AN3926-AJ3926)</f>
      </c>
      <c r="AV3926" s="98"/>
      <c r="AW3926" s="114">
        <f>BD!P3926*BD!AC3926</f>
        <v>0</v>
      </c>
      <c r="AX3926" s="114">
        <f>BD!V3926*BD!AC3926</f>
        <v>0</v>
      </c>
      <c r="AY3926" s="114">
        <f>IF(BD!AN3926="","",BD!AN3926*BD!AC3926)</f>
      </c>
      <c r="AZ3926" s="75" t="s">
        <v>123</v>
      </c>
      <c r="BA3926" s="75" t="s">
        <v>124</v>
      </c>
      <c r="BB3926" s="75">
        <v>1</v>
      </c>
      <c r="BC3926" s="75" t="s">
        <v>125</v>
      </c>
      <c r="BD3926" s="104"/>
      <c r="BE3926" s="104"/>
      <c r="BF3926" s="101"/>
      <c r="BG3926" s="101"/>
      <c r="BH3926" s="101"/>
      <c r="BI3926" s="101"/>
      <c r="BJ3926" s="101"/>
      <c r="BK3926" s="101"/>
      <c r="BL3926" s="101"/>
      <c r="BM3926" s="101"/>
      <c r="BN3926" s="101"/>
      <c r="BO3926" s="103"/>
      <c r="BP3926" s="101"/>
      <c r="BQ3926" s="101"/>
      <c r="BR3926" s="101"/>
      <c r="BS3926" s="101"/>
      <c r="BT3926" s="101"/>
      <c r="BU3926" s="101"/>
      <c r="BV3926" s="101"/>
      <c r="BW3926" s="101"/>
      <c r="BX3926" s="101"/>
      <c r="BY3926" s="101"/>
      <c r="BZ3926" s="101"/>
      <c r="CA3926" s="101"/>
      <c r="CB3926" s="101"/>
      <c r="CC3926" s="101"/>
      <c r="CD3926" s="101"/>
      <c r="CE3926" s="101"/>
      <c r="CF3926" s="101"/>
      <c r="CG3926" s="37" t="e">
        <f>VLOOKUP(Table_1[[#This Row],[EAN]],'[1]Planilha1'!$E:$R,13,0)</f>
        <v>#N/A</v>
      </c>
    </row>
    <row r="3927" ht="15" hidden="1">
      <c r="A3927" s="7"/>
      <c r="B3927" s="107" t="s">
        <v>2735</v>
      </c>
      <c r="C3927" s="75">
        <v>223312</v>
      </c>
      <c r="D3927" s="75"/>
      <c r="E3927" s="108">
        <v>7891000010945</v>
      </c>
      <c r="F3927" s="86" t="s">
        <v>4467</v>
      </c>
      <c r="G3927" s="75" t="s">
        <v>21</v>
      </c>
      <c r="H3927" s="75">
        <v>1260</v>
      </c>
      <c r="I3927" s="87" t="s">
        <v>3254</v>
      </c>
      <c r="J3927" s="75" t="s">
        <v>683</v>
      </c>
      <c r="K3927" s="88" t="s">
        <v>84</v>
      </c>
      <c r="L3927" s="88">
        <v>8</v>
      </c>
      <c r="M3927" s="88">
        <v>0</v>
      </c>
      <c r="N3927" s="110" t="s">
        <v>85</v>
      </c>
      <c r="O3927" s="75"/>
      <c r="P3927" s="106"/>
      <c r="Q3927" s="114">
        <f>(17/100+7.6/100+1.65/100)*P3927</f>
        <v>0</v>
      </c>
      <c r="R3927" s="153"/>
      <c r="S3927" s="153"/>
      <c r="T3927" s="153"/>
      <c r="U3927" s="153"/>
      <c r="V3927" s="114">
        <f>+P3927-Q3927+R3927+S3927+T3927+U3927</f>
        <v>0</v>
      </c>
      <c r="W3927" s="115">
        <f>(1.02/100)</f>
        <v>1.02E-2</v>
      </c>
      <c r="X3927" s="115">
        <v>4.8E-3</v>
      </c>
      <c r="Y3927" s="115">
        <v>0.17</v>
      </c>
      <c r="Z3927" s="115">
        <v>1.65E-2</v>
      </c>
      <c r="AA3927" s="115">
        <v>7.6E-2</v>
      </c>
      <c r="AB3927" s="115">
        <f>SUM(W3927:AA3927)</f>
        <v>0.2775</v>
      </c>
      <c r="AC3927" s="110">
        <v>12</v>
      </c>
      <c r="AD3927" s="116">
        <f>IF(AL3927="","",+AC3927*AL3927)</f>
      </c>
      <c r="AE3927" s="117">
        <f>IF(AL3927="","",+AL3927*AB3927)</f>
      </c>
      <c r="AF3927" s="116">
        <f>IF(AL3927="","",+AL3927-AE3927)</f>
      </c>
      <c r="AG3927" s="117">
        <f>+V3927</f>
        <v>0</v>
      </c>
      <c r="AH3927" s="116">
        <f>IF(AF3927="","",+AF3927-AG3927)</f>
      </c>
      <c r="AI3927" s="116">
        <f>IF(AH3927="","",+AH3927*AC3927)</f>
      </c>
      <c r="AJ3927" s="93"/>
      <c r="AK3927" s="118">
        <v>0.33</v>
      </c>
      <c r="AL3927" s="117">
        <f>IF(V3927=0,"",V3927/(1-AB3927-AK3927))</f>
      </c>
      <c r="AM3927" s="95">
        <v>0.33</v>
      </c>
      <c r="AN3927" s="117">
        <f>IF(V3927=0,"",V3927/(1-AB3927-AM3927))</f>
      </c>
      <c r="AO3927" s="96">
        <v>1.2</v>
      </c>
      <c r="AP3927" s="93">
        <f>IF(BD!AJ3927="","",BD!AJ3927*BD!AO3927)</f>
      </c>
      <c r="AQ3927" s="115">
        <f>BD!AM3927/BD!AK3927-1</f>
        <v>0</v>
      </c>
      <c r="AR3927" s="91">
        <f>IF(BD!AN3927="","",IF(BD!AJ3927="","",BD!AN3927/BD!AJ3927-1))</f>
      </c>
      <c r="AS3927" s="91">
        <f>IF(BD!AN3927="","",IF(BD!AN3927&lt;BD!AL3927,"ABAIXO DA META","DENTRO DA META"))</f>
      </c>
      <c r="AT3927" s="115" t="str">
        <f>IF(BD!AJ3927="","EM ANÁLISE",IF(BD!AP3927&gt;=BD!AN3927,"GO", "NO GO"))</f>
        <v>EM ANÁLISE</v>
      </c>
      <c r="AU3927" s="121">
        <f>IF(AN3927="","",+BD!$AN3927-AJ3927)</f>
      </c>
      <c r="AV3927" s="98"/>
      <c r="AW3927" s="114">
        <f>BD!P3927*BD!AC3927</f>
        <v>0</v>
      </c>
      <c r="AX3927" s="114">
        <f>BD!V3927*BD!AC3927</f>
        <v>0</v>
      </c>
      <c r="AY3927" s="114">
        <f>IF(BD!AN3927="","",BD!AN3927*BD!AC3927)</f>
      </c>
      <c r="AZ3927" s="75" t="s">
        <v>123</v>
      </c>
      <c r="BA3927" s="75" t="s">
        <v>124</v>
      </c>
      <c r="BB3927" s="75">
        <v>1</v>
      </c>
      <c r="BC3927" s="75" t="s">
        <v>125</v>
      </c>
      <c r="BD3927" s="104"/>
      <c r="BE3927" s="104"/>
      <c r="BF3927" s="101"/>
      <c r="BG3927" s="101"/>
      <c r="BH3927" s="101"/>
      <c r="BI3927" s="101"/>
      <c r="BJ3927" s="101"/>
      <c r="BK3927" s="101"/>
      <c r="BL3927" s="101"/>
      <c r="BM3927" s="101"/>
      <c r="BN3927" s="101"/>
      <c r="BO3927" s="103"/>
      <c r="BP3927" s="101"/>
      <c r="BQ3927" s="101"/>
      <c r="BR3927" s="101"/>
      <c r="BS3927" s="101"/>
      <c r="BT3927" s="101"/>
      <c r="BU3927" s="101"/>
      <c r="BV3927" s="101"/>
      <c r="BW3927" s="101"/>
      <c r="BX3927" s="101"/>
      <c r="BY3927" s="101"/>
      <c r="BZ3927" s="101"/>
      <c r="CA3927" s="101"/>
      <c r="CB3927" s="101"/>
      <c r="CC3927" s="101"/>
      <c r="CD3927" s="101"/>
      <c r="CE3927" s="101"/>
      <c r="CF3927" s="101"/>
      <c r="CG3927" s="37" t="e">
        <f>VLOOKUP(Table_1[[#This Row],[EAN]],'[1]Planilha1'!$E:$R,13,0)</f>
        <v>#N/A</v>
      </c>
    </row>
    <row r="3928" ht="15" hidden="1">
      <c r="A3928" s="7"/>
      <c r="B3928" s="107" t="s">
        <v>2735</v>
      </c>
      <c r="C3928" s="75">
        <v>223313</v>
      </c>
      <c r="D3928" s="75"/>
      <c r="E3928" s="108">
        <v>7891000104828</v>
      </c>
      <c r="F3928" s="86" t="s">
        <v>4468</v>
      </c>
      <c r="G3928" s="75" t="s">
        <v>21</v>
      </c>
      <c r="H3928" s="75">
        <v>980</v>
      </c>
      <c r="I3928" s="87" t="s">
        <v>3069</v>
      </c>
      <c r="J3928" s="75" t="s">
        <v>4172</v>
      </c>
      <c r="K3928" s="88" t="s">
        <v>84</v>
      </c>
      <c r="L3928" s="88">
        <v>12</v>
      </c>
      <c r="M3928" s="88">
        <v>0</v>
      </c>
      <c r="N3928" s="110" t="s">
        <v>85</v>
      </c>
      <c r="O3928" s="75"/>
      <c r="P3928" s="106"/>
      <c r="Q3928" s="114">
        <f>(17/100+7.6/100+1.65/100)*P3928</f>
        <v>0</v>
      </c>
      <c r="R3928" s="153"/>
      <c r="S3928" s="153"/>
      <c r="T3928" s="153"/>
      <c r="U3928" s="153"/>
      <c r="V3928" s="114">
        <f>+P3928-Q3928+R3928+S3928+T3928+U3928</f>
        <v>0</v>
      </c>
      <c r="W3928" s="115">
        <f>(1.02/100)</f>
        <v>1.02E-2</v>
      </c>
      <c r="X3928" s="115">
        <v>4.8E-3</v>
      </c>
      <c r="Y3928" s="115">
        <v>0.17</v>
      </c>
      <c r="Z3928" s="115">
        <v>1.65E-2</v>
      </c>
      <c r="AA3928" s="115">
        <v>7.6E-2</v>
      </c>
      <c r="AB3928" s="115">
        <f>SUM(W3928:AA3928)</f>
        <v>0.2775</v>
      </c>
      <c r="AC3928" s="110">
        <v>12</v>
      </c>
      <c r="AD3928" s="116">
        <f>IF(AL3928="","",+AC3928*AL3928)</f>
      </c>
      <c r="AE3928" s="117">
        <f>IF(AL3928="","",+AL3928*AB3928)</f>
      </c>
      <c r="AF3928" s="116">
        <f>IF(AL3928="","",+AL3928-AE3928)</f>
      </c>
      <c r="AG3928" s="117">
        <f>+V3928</f>
        <v>0</v>
      </c>
      <c r="AH3928" s="116">
        <f>IF(AF3928="","",+AF3928-AG3928)</f>
      </c>
      <c r="AI3928" s="116">
        <f>IF(AH3928="","",+AH3928*AC3928)</f>
      </c>
      <c r="AJ3928" s="93"/>
      <c r="AK3928" s="118">
        <v>0.33</v>
      </c>
      <c r="AL3928" s="117">
        <f>IF(V3928=0,"",V3928/(1-AB3928-AK3928))</f>
      </c>
      <c r="AM3928" s="95">
        <v>0.33</v>
      </c>
      <c r="AN3928" s="117">
        <f>IF(V3928=0,"",V3928/(1-AB3928-AM3928))</f>
      </c>
      <c r="AO3928" s="96">
        <v>1.2</v>
      </c>
      <c r="AP3928" s="93">
        <f>IF(BD!AJ3928="","",BD!AJ3928*BD!AO3928)</f>
      </c>
      <c r="AQ3928" s="115">
        <f>BD!AM3928/BD!AK3928-1</f>
        <v>0</v>
      </c>
      <c r="AR3928" s="91">
        <f>IF(BD!AN3928="","",IF(BD!AJ3928="","",BD!AN3928/BD!AJ3928-1))</f>
      </c>
      <c r="AS3928" s="91">
        <f>IF(BD!AN3928="","",IF(BD!AN3928&lt;BD!AL3928,"ABAIXO DA META","DENTRO DA META"))</f>
      </c>
      <c r="AT3928" s="115" t="str">
        <f>IF(BD!AJ3928="","EM ANÁLISE",IF(BD!AP3928&gt;=BD!AN3928,"GO", "NO GO"))</f>
        <v>EM ANÁLISE</v>
      </c>
      <c r="AU3928" s="121">
        <f>IF(AN3928="","",+BD!$AN3928-AJ3928)</f>
      </c>
      <c r="AV3928" s="98"/>
      <c r="AW3928" s="114">
        <f>BD!P3928*BD!AC3928</f>
        <v>0</v>
      </c>
      <c r="AX3928" s="114">
        <f>BD!V3928*BD!AC3928</f>
        <v>0</v>
      </c>
      <c r="AY3928" s="114">
        <f>IF(BD!AN3928="","",BD!AN3928*BD!AC3928)</f>
      </c>
      <c r="AZ3928" s="75" t="s">
        <v>123</v>
      </c>
      <c r="BA3928" s="75" t="s">
        <v>124</v>
      </c>
      <c r="BB3928" s="75">
        <v>1</v>
      </c>
      <c r="BC3928" s="75" t="s">
        <v>125</v>
      </c>
      <c r="BD3928" s="104"/>
      <c r="BE3928" s="104"/>
      <c r="BF3928" s="101"/>
      <c r="BG3928" s="101"/>
      <c r="BH3928" s="101"/>
      <c r="BI3928" s="101"/>
      <c r="BJ3928" s="101"/>
      <c r="BK3928" s="101"/>
      <c r="BL3928" s="101"/>
      <c r="BM3928" s="101"/>
      <c r="BN3928" s="101"/>
      <c r="BO3928" s="103"/>
      <c r="BP3928" s="101"/>
      <c r="BQ3928" s="101"/>
      <c r="BR3928" s="101"/>
      <c r="BS3928" s="101"/>
      <c r="BT3928" s="101"/>
      <c r="BU3928" s="101"/>
      <c r="BV3928" s="101"/>
      <c r="BW3928" s="101"/>
      <c r="BX3928" s="101"/>
      <c r="BY3928" s="101"/>
      <c r="BZ3928" s="101"/>
      <c r="CA3928" s="101"/>
      <c r="CB3928" s="101"/>
      <c r="CC3928" s="101"/>
      <c r="CD3928" s="101"/>
      <c r="CE3928" s="101"/>
      <c r="CF3928" s="101"/>
      <c r="CG3928" s="37" t="e">
        <f>VLOOKUP(Table_1[[#This Row],[EAN]],'[1]Planilha1'!$E:$R,13,0)</f>
        <v>#N/A</v>
      </c>
    </row>
    <row r="3929" ht="15" hidden="1">
      <c r="A3929" s="7"/>
      <c r="B3929" s="107" t="s">
        <v>2735</v>
      </c>
      <c r="C3929" s="75">
        <v>223314</v>
      </c>
      <c r="D3929" s="75"/>
      <c r="E3929" s="108">
        <v>7891000104842</v>
      </c>
      <c r="F3929" s="86" t="s">
        <v>4469</v>
      </c>
      <c r="G3929" s="75" t="s">
        <v>21</v>
      </c>
      <c r="H3929" s="75">
        <v>980</v>
      </c>
      <c r="I3929" s="87" t="s">
        <v>3069</v>
      </c>
      <c r="J3929" s="75" t="s">
        <v>4172</v>
      </c>
      <c r="K3929" s="88" t="s">
        <v>84</v>
      </c>
      <c r="L3929" s="88">
        <v>12</v>
      </c>
      <c r="M3929" s="88">
        <v>0</v>
      </c>
      <c r="N3929" s="110" t="s">
        <v>85</v>
      </c>
      <c r="O3929" s="75"/>
      <c r="P3929" s="106"/>
      <c r="Q3929" s="114">
        <f>(17/100+7.6/100+1.65/100)*P3929</f>
        <v>0</v>
      </c>
      <c r="R3929" s="153"/>
      <c r="S3929" s="153"/>
      <c r="T3929" s="153"/>
      <c r="U3929" s="153"/>
      <c r="V3929" s="114">
        <f>+P3929-Q3929+R3929+S3929+T3929+U3929</f>
        <v>0</v>
      </c>
      <c r="W3929" s="115">
        <f>(1.02/100)</f>
        <v>1.02E-2</v>
      </c>
      <c r="X3929" s="115">
        <v>4.8E-3</v>
      </c>
      <c r="Y3929" s="115">
        <v>0.17</v>
      </c>
      <c r="Z3929" s="115">
        <v>1.65E-2</v>
      </c>
      <c r="AA3929" s="115">
        <v>7.6E-2</v>
      </c>
      <c r="AB3929" s="115">
        <f>SUM(W3929:AA3929)</f>
        <v>0.2775</v>
      </c>
      <c r="AC3929" s="110">
        <v>12</v>
      </c>
      <c r="AD3929" s="116">
        <f>IF(AL3929="","",+AC3929*AL3929)</f>
      </c>
      <c r="AE3929" s="117">
        <f>IF(AL3929="","",+AL3929*AB3929)</f>
      </c>
      <c r="AF3929" s="116">
        <f>IF(AL3929="","",+AL3929-AE3929)</f>
      </c>
      <c r="AG3929" s="117">
        <f>+V3929</f>
        <v>0</v>
      </c>
      <c r="AH3929" s="116">
        <f>IF(AF3929="","",+AF3929-AG3929)</f>
      </c>
      <c r="AI3929" s="116">
        <f>IF(AH3929="","",+AH3929*AC3929)</f>
      </c>
      <c r="AJ3929" s="93"/>
      <c r="AK3929" s="118">
        <v>0.33</v>
      </c>
      <c r="AL3929" s="117">
        <f>IF(V3929=0,"",V3929/(1-AB3929-AK3929))</f>
      </c>
      <c r="AM3929" s="95">
        <v>0.33</v>
      </c>
      <c r="AN3929" s="117">
        <f>IF(V3929=0,"",V3929/(1-AB3929-AM3929))</f>
      </c>
      <c r="AO3929" s="96">
        <v>1.2</v>
      </c>
      <c r="AP3929" s="93">
        <f>IF(BD!AJ3929="","",BD!AJ3929*BD!AO3929)</f>
      </c>
      <c r="AQ3929" s="115">
        <f>BD!AM3929/BD!AK3929-1</f>
        <v>0</v>
      </c>
      <c r="AR3929" s="91">
        <f>IF(BD!AN3929="","",IF(BD!AJ3929="","",BD!AN3929/BD!AJ3929-1))</f>
      </c>
      <c r="AS3929" s="91">
        <f>IF(BD!AN3929="","",IF(BD!AN3929&lt;BD!AL3929,"ABAIXO DA META","DENTRO DA META"))</f>
      </c>
      <c r="AT3929" s="115" t="str">
        <f>IF(BD!AJ3929="","EM ANÁLISE",IF(BD!AP3929&gt;=BD!AN3929,"GO", "NO GO"))</f>
        <v>EM ANÁLISE</v>
      </c>
      <c r="AU3929" s="121">
        <f>IF(AN3929="","",+BD!$AN3929-AJ3929)</f>
      </c>
      <c r="AV3929" s="98"/>
      <c r="AW3929" s="114">
        <f>BD!P3929*BD!AC3929</f>
        <v>0</v>
      </c>
      <c r="AX3929" s="114">
        <f>BD!V3929*BD!AC3929</f>
        <v>0</v>
      </c>
      <c r="AY3929" s="114">
        <f>IF(BD!AN3929="","",BD!AN3929*BD!AC3929)</f>
      </c>
      <c r="AZ3929" s="75" t="s">
        <v>123</v>
      </c>
      <c r="BA3929" s="75" t="s">
        <v>124</v>
      </c>
      <c r="BB3929" s="75">
        <v>1</v>
      </c>
      <c r="BC3929" s="75" t="s">
        <v>125</v>
      </c>
      <c r="BD3929" s="104"/>
      <c r="BE3929" s="104"/>
      <c r="BF3929" s="101"/>
      <c r="BG3929" s="101"/>
      <c r="BH3929" s="101"/>
      <c r="BI3929" s="101"/>
      <c r="BJ3929" s="101"/>
      <c r="BK3929" s="101"/>
      <c r="BL3929" s="101"/>
      <c r="BM3929" s="101"/>
      <c r="BN3929" s="101"/>
      <c r="BO3929" s="103"/>
      <c r="BP3929" s="101"/>
      <c r="BQ3929" s="101"/>
      <c r="BR3929" s="101"/>
      <c r="BS3929" s="101"/>
      <c r="BT3929" s="101"/>
      <c r="BU3929" s="101"/>
      <c r="BV3929" s="101"/>
      <c r="BW3929" s="101"/>
      <c r="BX3929" s="101"/>
      <c r="BY3929" s="101"/>
      <c r="BZ3929" s="101"/>
      <c r="CA3929" s="101"/>
      <c r="CB3929" s="101"/>
      <c r="CC3929" s="101"/>
      <c r="CD3929" s="101"/>
      <c r="CE3929" s="101"/>
      <c r="CF3929" s="101"/>
      <c r="CG3929" s="37" t="e">
        <f>VLOOKUP(Table_1[[#This Row],[EAN]],'[1]Planilha1'!$E:$R,13,0)</f>
        <v>#N/A</v>
      </c>
    </row>
    <row r="3930" ht="15" hidden="1">
      <c r="A3930" s="7"/>
      <c r="B3930" s="107" t="s">
        <v>2735</v>
      </c>
      <c r="C3930" s="75">
        <v>223315</v>
      </c>
      <c r="D3930" s="75"/>
      <c r="E3930" s="108">
        <v>7891000121702</v>
      </c>
      <c r="F3930" s="86" t="s">
        <v>4470</v>
      </c>
      <c r="G3930" s="75" t="s">
        <v>21</v>
      </c>
      <c r="H3930" s="75">
        <v>1110</v>
      </c>
      <c r="I3930" s="87" t="s">
        <v>3905</v>
      </c>
      <c r="J3930" s="75" t="s">
        <v>3906</v>
      </c>
      <c r="K3930" s="88" t="s">
        <v>84</v>
      </c>
      <c r="L3930" s="88">
        <v>12</v>
      </c>
      <c r="M3930" s="88">
        <v>0</v>
      </c>
      <c r="N3930" s="110" t="s">
        <v>85</v>
      </c>
      <c r="O3930" s="75"/>
      <c r="P3930" s="106"/>
      <c r="Q3930" s="114">
        <f>(17/100+7.6/100+1.65/100)*P3930</f>
        <v>0</v>
      </c>
      <c r="R3930" s="153"/>
      <c r="S3930" s="153"/>
      <c r="T3930" s="153"/>
      <c r="U3930" s="153"/>
      <c r="V3930" s="114">
        <f>+P3930-Q3930+R3930+S3930+T3930+U3930</f>
        <v>0</v>
      </c>
      <c r="W3930" s="115">
        <f>(1.02/100)</f>
        <v>1.02E-2</v>
      </c>
      <c r="X3930" s="115">
        <v>4.8E-3</v>
      </c>
      <c r="Y3930" s="115">
        <v>0.17</v>
      </c>
      <c r="Z3930" s="115">
        <v>1.65E-2</v>
      </c>
      <c r="AA3930" s="115">
        <v>7.6E-2</v>
      </c>
      <c r="AB3930" s="115">
        <f>SUM(W3930:AA3930)</f>
        <v>0.2775</v>
      </c>
      <c r="AC3930" s="110">
        <v>12</v>
      </c>
      <c r="AD3930" s="116">
        <f>IF(AL3930="","",+AC3930*AL3930)</f>
      </c>
      <c r="AE3930" s="117">
        <f>IF(AL3930="","",+AL3930*AB3930)</f>
      </c>
      <c r="AF3930" s="116">
        <f>IF(AL3930="","",+AL3930-AE3930)</f>
      </c>
      <c r="AG3930" s="117">
        <f>+V3930</f>
        <v>0</v>
      </c>
      <c r="AH3930" s="116">
        <f>IF(AF3930="","",+AF3930-AG3930)</f>
      </c>
      <c r="AI3930" s="116">
        <f>IF(AH3930="","",+AH3930*AC3930)</f>
      </c>
      <c r="AJ3930" s="93"/>
      <c r="AK3930" s="118">
        <v>0.33</v>
      </c>
      <c r="AL3930" s="117">
        <f>IF(V3930=0,"",V3930/(1-AB3930-AK3930))</f>
      </c>
      <c r="AM3930" s="95">
        <v>0.33</v>
      </c>
      <c r="AN3930" s="117">
        <f>IF(V3930=0,"",V3930/(1-AB3930-AM3930))</f>
      </c>
      <c r="AO3930" s="96">
        <v>1.2</v>
      </c>
      <c r="AP3930" s="93">
        <f>IF(BD!AJ3930="","",BD!AJ3930*BD!AO3930)</f>
      </c>
      <c r="AQ3930" s="115">
        <f>BD!AM3930/BD!AK3930-1</f>
        <v>0</v>
      </c>
      <c r="AR3930" s="91">
        <f>IF(BD!AN3930="","",IF(BD!AJ3930="","",BD!AN3930/BD!AJ3930-1))</f>
      </c>
      <c r="AS3930" s="91">
        <f>IF(BD!AN3930="","",IF(BD!AN3930&lt;BD!AL3930,"ABAIXO DA META","DENTRO DA META"))</f>
      </c>
      <c r="AT3930" s="115" t="str">
        <f>IF(BD!AJ3930="","EM ANÁLISE",IF(BD!AP3930&gt;=BD!AN3930,"GO", "NO GO"))</f>
        <v>EM ANÁLISE</v>
      </c>
      <c r="AU3930" s="121">
        <f>IF(AN3930="","",+BD!$AN3930-AJ3930)</f>
      </c>
      <c r="AV3930" s="98"/>
      <c r="AW3930" s="114">
        <f>BD!P3930*BD!AC3930</f>
        <v>0</v>
      </c>
      <c r="AX3930" s="114">
        <f>BD!V3930*BD!AC3930</f>
        <v>0</v>
      </c>
      <c r="AY3930" s="114">
        <f>IF(BD!AN3930="","",BD!AN3930*BD!AC3930)</f>
      </c>
      <c r="AZ3930" s="75" t="s">
        <v>123</v>
      </c>
      <c r="BA3930" s="75" t="s">
        <v>124</v>
      </c>
      <c r="BB3930" s="75">
        <v>1</v>
      </c>
      <c r="BC3930" s="75" t="s">
        <v>125</v>
      </c>
      <c r="BD3930" s="104"/>
      <c r="BE3930" s="104"/>
      <c r="BF3930" s="101"/>
      <c r="BG3930" s="101"/>
      <c r="BH3930" s="101"/>
      <c r="BI3930" s="101"/>
      <c r="BJ3930" s="101"/>
      <c r="BK3930" s="101"/>
      <c r="BL3930" s="101"/>
      <c r="BM3930" s="101"/>
      <c r="BN3930" s="101"/>
      <c r="BO3930" s="103"/>
      <c r="BP3930" s="101"/>
      <c r="BQ3930" s="101"/>
      <c r="BR3930" s="101"/>
      <c r="BS3930" s="101"/>
      <c r="BT3930" s="101"/>
      <c r="BU3930" s="101"/>
      <c r="BV3930" s="101"/>
      <c r="BW3930" s="101"/>
      <c r="BX3930" s="101"/>
      <c r="BY3930" s="101"/>
      <c r="BZ3930" s="101"/>
      <c r="CA3930" s="101"/>
      <c r="CB3930" s="101"/>
      <c r="CC3930" s="101"/>
      <c r="CD3930" s="101"/>
      <c r="CE3930" s="101"/>
      <c r="CF3930" s="101"/>
      <c r="CG3930" s="37" t="e">
        <f>VLOOKUP(Table_1[[#This Row],[EAN]],'[1]Planilha1'!$E:$R,13,0)</f>
        <v>#N/A</v>
      </c>
    </row>
    <row r="3931" ht="15" hidden="1">
      <c r="A3931" s="7"/>
      <c r="B3931" s="107" t="s">
        <v>2735</v>
      </c>
      <c r="C3931" s="75">
        <v>223316</v>
      </c>
      <c r="D3931" s="75"/>
      <c r="E3931" s="108">
        <v>7891000086551</v>
      </c>
      <c r="F3931" s="86" t="s">
        <v>4471</v>
      </c>
      <c r="G3931" s="75" t="s">
        <v>21</v>
      </c>
      <c r="H3931" s="75">
        <v>1110</v>
      </c>
      <c r="I3931" s="87" t="s">
        <v>3905</v>
      </c>
      <c r="J3931" s="75" t="s">
        <v>3906</v>
      </c>
      <c r="K3931" s="88" t="s">
        <v>84</v>
      </c>
      <c r="L3931" s="88">
        <v>12</v>
      </c>
      <c r="M3931" s="88">
        <v>0</v>
      </c>
      <c r="N3931" s="110" t="s">
        <v>85</v>
      </c>
      <c r="O3931" s="75"/>
      <c r="P3931" s="106"/>
      <c r="Q3931" s="114">
        <f>(17/100+7.6/100+1.65/100)*P3931</f>
        <v>0</v>
      </c>
      <c r="R3931" s="153"/>
      <c r="S3931" s="153"/>
      <c r="T3931" s="153"/>
      <c r="U3931" s="153"/>
      <c r="V3931" s="114">
        <f>+P3931-Q3931+R3931+S3931+T3931+U3931</f>
        <v>0</v>
      </c>
      <c r="W3931" s="115">
        <f>(1.02/100)</f>
        <v>1.02E-2</v>
      </c>
      <c r="X3931" s="115">
        <v>4.8E-3</v>
      </c>
      <c r="Y3931" s="115">
        <v>0.17</v>
      </c>
      <c r="Z3931" s="115">
        <v>1.65E-2</v>
      </c>
      <c r="AA3931" s="115">
        <v>7.6E-2</v>
      </c>
      <c r="AB3931" s="115">
        <f>SUM(W3931:AA3931)</f>
        <v>0.2775</v>
      </c>
      <c r="AC3931" s="110">
        <v>12</v>
      </c>
      <c r="AD3931" s="116">
        <f>IF(AL3931="","",+AC3931*AL3931)</f>
      </c>
      <c r="AE3931" s="117">
        <f>IF(AL3931="","",+AL3931*AB3931)</f>
      </c>
      <c r="AF3931" s="116">
        <f>IF(AL3931="","",+AL3931-AE3931)</f>
      </c>
      <c r="AG3931" s="117">
        <f>+V3931</f>
        <v>0</v>
      </c>
      <c r="AH3931" s="116">
        <f>IF(AF3931="","",+AF3931-AG3931)</f>
      </c>
      <c r="AI3931" s="116">
        <f>IF(AH3931="","",+AH3931*AC3931)</f>
      </c>
      <c r="AJ3931" s="93"/>
      <c r="AK3931" s="118">
        <v>0.33</v>
      </c>
      <c r="AL3931" s="117">
        <f>IF(V3931=0,"",V3931/(1-AB3931-AK3931))</f>
      </c>
      <c r="AM3931" s="95">
        <v>0.33</v>
      </c>
      <c r="AN3931" s="117">
        <f>IF(V3931=0,"",V3931/(1-AB3931-AM3931))</f>
      </c>
      <c r="AO3931" s="96">
        <v>1.2</v>
      </c>
      <c r="AP3931" s="93">
        <f>IF(BD!AJ3931="","",BD!AJ3931*BD!AO3931)</f>
      </c>
      <c r="AQ3931" s="115">
        <f>BD!AM3931/BD!AK3931-1</f>
        <v>0</v>
      </c>
      <c r="AR3931" s="91">
        <f>IF(BD!AN3931="","",IF(BD!AJ3931="","",BD!AN3931/BD!AJ3931-1))</f>
      </c>
      <c r="AS3931" s="91">
        <f>IF(BD!AN3931="","",IF(BD!AN3931&lt;BD!AL3931,"ABAIXO DA META","DENTRO DA META"))</f>
      </c>
      <c r="AT3931" s="115" t="str">
        <f>IF(BD!AJ3931="","EM ANÁLISE",IF(BD!AP3931&gt;=BD!AN3931,"GO", "NO GO"))</f>
        <v>EM ANÁLISE</v>
      </c>
      <c r="AU3931" s="121">
        <f>IF(AN3931="","",+BD!$AN3931-AJ3931)</f>
      </c>
      <c r="AV3931" s="98"/>
      <c r="AW3931" s="114">
        <f>BD!P3931*BD!AC3931</f>
        <v>0</v>
      </c>
      <c r="AX3931" s="114">
        <f>BD!V3931*BD!AC3931</f>
        <v>0</v>
      </c>
      <c r="AY3931" s="114">
        <f>IF(BD!AN3931="","",BD!AN3931*BD!AC3931)</f>
      </c>
      <c r="AZ3931" s="75" t="s">
        <v>123</v>
      </c>
      <c r="BA3931" s="75" t="s">
        <v>124</v>
      </c>
      <c r="BB3931" s="75">
        <v>1</v>
      </c>
      <c r="BC3931" s="75" t="s">
        <v>125</v>
      </c>
      <c r="BD3931" s="104"/>
      <c r="BE3931" s="104"/>
      <c r="BF3931" s="101"/>
      <c r="BG3931" s="101"/>
      <c r="BH3931" s="101"/>
      <c r="BI3931" s="101"/>
      <c r="BJ3931" s="101"/>
      <c r="BK3931" s="101"/>
      <c r="BL3931" s="101"/>
      <c r="BM3931" s="101"/>
      <c r="BN3931" s="101"/>
      <c r="BO3931" s="103"/>
      <c r="BP3931" s="101"/>
      <c r="BQ3931" s="101"/>
      <c r="BR3931" s="101"/>
      <c r="BS3931" s="101"/>
      <c r="BT3931" s="101"/>
      <c r="BU3931" s="101"/>
      <c r="BV3931" s="101"/>
      <c r="BW3931" s="101"/>
      <c r="BX3931" s="101"/>
      <c r="BY3931" s="101"/>
      <c r="BZ3931" s="101"/>
      <c r="CA3931" s="101"/>
      <c r="CB3931" s="101"/>
      <c r="CC3931" s="101"/>
      <c r="CD3931" s="101"/>
      <c r="CE3931" s="101"/>
      <c r="CF3931" s="101"/>
      <c r="CG3931" s="37" t="e">
        <f>VLOOKUP(Table_1[[#This Row],[EAN]],'[1]Planilha1'!$E:$R,13,0)</f>
        <v>#N/A</v>
      </c>
    </row>
    <row r="3932" ht="15" hidden="1">
      <c r="A3932" s="7"/>
      <c r="B3932" s="107" t="s">
        <v>2735</v>
      </c>
      <c r="C3932" s="75">
        <v>223317</v>
      </c>
      <c r="D3932" s="75"/>
      <c r="E3932" s="108">
        <v>7891000113219</v>
      </c>
      <c r="F3932" s="86" t="s">
        <v>4472</v>
      </c>
      <c r="G3932" s="75" t="s">
        <v>21</v>
      </c>
      <c r="H3932" s="75">
        <v>3780</v>
      </c>
      <c r="I3932" s="87" t="s">
        <v>3982</v>
      </c>
      <c r="J3932" s="75" t="s">
        <v>683</v>
      </c>
      <c r="K3932" s="88" t="s">
        <v>84</v>
      </c>
      <c r="L3932" s="88">
        <v>6</v>
      </c>
      <c r="M3932" s="88">
        <v>0</v>
      </c>
      <c r="N3932" s="110" t="s">
        <v>85</v>
      </c>
      <c r="O3932" s="75"/>
      <c r="P3932" s="106"/>
      <c r="Q3932" s="114">
        <f>(17/100+7.6/100+1.65/100)*P3932</f>
        <v>0</v>
      </c>
      <c r="R3932" s="153"/>
      <c r="S3932" s="153"/>
      <c r="T3932" s="153"/>
      <c r="U3932" s="153"/>
      <c r="V3932" s="114">
        <f>+P3932-Q3932+R3932+S3932+T3932+U3932</f>
        <v>0</v>
      </c>
      <c r="W3932" s="115">
        <f>(1.02/100)</f>
        <v>1.02E-2</v>
      </c>
      <c r="X3932" s="115">
        <v>4.8E-3</v>
      </c>
      <c r="Y3932" s="115">
        <v>0.17</v>
      </c>
      <c r="Z3932" s="115">
        <v>1.65E-2</v>
      </c>
      <c r="AA3932" s="115">
        <v>7.6E-2</v>
      </c>
      <c r="AB3932" s="115">
        <f>SUM(W3932:AA3932)</f>
        <v>0.2775</v>
      </c>
      <c r="AC3932" s="110">
        <v>12</v>
      </c>
      <c r="AD3932" s="116">
        <f>IF(AL3932="","",+AC3932*AL3932)</f>
      </c>
      <c r="AE3932" s="117">
        <f>IF(AL3932="","",+AL3932*AB3932)</f>
      </c>
      <c r="AF3932" s="116">
        <f>IF(AL3932="","",+AL3932-AE3932)</f>
      </c>
      <c r="AG3932" s="117">
        <f>+V3932</f>
        <v>0</v>
      </c>
      <c r="AH3932" s="116">
        <f>IF(AF3932="","",+AF3932-AG3932)</f>
      </c>
      <c r="AI3932" s="116">
        <f>IF(AH3932="","",+AH3932*AC3932)</f>
      </c>
      <c r="AJ3932" s="93"/>
      <c r="AK3932" s="118">
        <v>0.33</v>
      </c>
      <c r="AL3932" s="117">
        <f>IF(V3932=0,"",V3932/(1-AB3932-AK3932))</f>
      </c>
      <c r="AM3932" s="95">
        <v>0.33</v>
      </c>
      <c r="AN3932" s="117">
        <f>IF(V3932=0,"",V3932/(1-AB3932-AM3932))</f>
      </c>
      <c r="AO3932" s="96">
        <v>1.2</v>
      </c>
      <c r="AP3932" s="93">
        <f>IF(BD!AJ3932="","",BD!AJ3932*BD!AO3932)</f>
      </c>
      <c r="AQ3932" s="115">
        <f>BD!AM3932/BD!AK3932-1</f>
        <v>0</v>
      </c>
      <c r="AR3932" s="91">
        <f>IF(BD!AN3932="","",IF(BD!AJ3932="","",BD!AN3932/BD!AJ3932-1))</f>
      </c>
      <c r="AS3932" s="91">
        <f>IF(BD!AN3932="","",IF(BD!AN3932&lt;BD!AL3932,"ABAIXO DA META","DENTRO DA META"))</f>
      </c>
      <c r="AT3932" s="115" t="str">
        <f>IF(BD!AJ3932="","EM ANÁLISE",IF(BD!AP3932&gt;=BD!AN3932,"GO", "NO GO"))</f>
        <v>EM ANÁLISE</v>
      </c>
      <c r="AU3932" s="121">
        <f>IF(AN3932="","",+BD!$AN3932-AJ3932)</f>
      </c>
      <c r="AV3932" s="98"/>
      <c r="AW3932" s="114">
        <f>BD!P3932*BD!AC3932</f>
        <v>0</v>
      </c>
      <c r="AX3932" s="114">
        <f>BD!V3932*BD!AC3932</f>
        <v>0</v>
      </c>
      <c r="AY3932" s="114">
        <f>IF(BD!AN3932="","",BD!AN3932*BD!AC3932)</f>
      </c>
      <c r="AZ3932" s="75" t="s">
        <v>123</v>
      </c>
      <c r="BA3932" s="75" t="s">
        <v>124</v>
      </c>
      <c r="BB3932" s="75">
        <v>1</v>
      </c>
      <c r="BC3932" s="75" t="s">
        <v>125</v>
      </c>
      <c r="BD3932" s="104"/>
      <c r="BE3932" s="104"/>
      <c r="BF3932" s="101"/>
      <c r="BG3932" s="101"/>
      <c r="BH3932" s="101"/>
      <c r="BI3932" s="101"/>
      <c r="BJ3932" s="101"/>
      <c r="BK3932" s="101"/>
      <c r="BL3932" s="101"/>
      <c r="BM3932" s="101"/>
      <c r="BN3932" s="101"/>
      <c r="BO3932" s="103"/>
      <c r="BP3932" s="101"/>
      <c r="BQ3932" s="101"/>
      <c r="BR3932" s="101"/>
      <c r="BS3932" s="101"/>
      <c r="BT3932" s="101"/>
      <c r="BU3932" s="101"/>
      <c r="BV3932" s="101"/>
      <c r="BW3932" s="101"/>
      <c r="BX3932" s="101"/>
      <c r="BY3932" s="101"/>
      <c r="BZ3932" s="101"/>
      <c r="CA3932" s="101"/>
      <c r="CB3932" s="101"/>
      <c r="CC3932" s="101"/>
      <c r="CD3932" s="101"/>
      <c r="CE3932" s="101"/>
      <c r="CF3932" s="101"/>
      <c r="CG3932" s="37" t="e">
        <f>VLOOKUP(Table_1[[#This Row],[EAN]],'[1]Planilha1'!$E:$R,13,0)</f>
        <v>#N/A</v>
      </c>
    </row>
    <row r="3933" ht="15" hidden="1">
      <c r="A3933" s="7"/>
      <c r="B3933" s="107" t="s">
        <v>2735</v>
      </c>
      <c r="C3933" s="75">
        <v>223318</v>
      </c>
      <c r="D3933" s="75"/>
      <c r="E3933" s="108">
        <v>7891000027448</v>
      </c>
      <c r="F3933" s="86" t="s">
        <v>4473</v>
      </c>
      <c r="G3933" s="75" t="s">
        <v>21</v>
      </c>
      <c r="H3933" s="75">
        <v>2830</v>
      </c>
      <c r="I3933" s="87" t="s">
        <v>4474</v>
      </c>
      <c r="J3933" s="75" t="s">
        <v>3906</v>
      </c>
      <c r="K3933" s="88" t="s">
        <v>84</v>
      </c>
      <c r="L3933" s="88">
        <v>12</v>
      </c>
      <c r="M3933" s="88">
        <v>0</v>
      </c>
      <c r="N3933" s="110" t="s">
        <v>85</v>
      </c>
      <c r="O3933" s="75"/>
      <c r="P3933" s="106"/>
      <c r="Q3933" s="114">
        <f>(17/100+7.6/100+1.65/100)*P3933</f>
        <v>0</v>
      </c>
      <c r="R3933" s="153"/>
      <c r="S3933" s="153"/>
      <c r="T3933" s="153"/>
      <c r="U3933" s="153"/>
      <c r="V3933" s="114">
        <f>+P3933-Q3933+R3933+S3933+T3933+U3933</f>
        <v>0</v>
      </c>
      <c r="W3933" s="115">
        <f>(1.02/100)</f>
        <v>1.02E-2</v>
      </c>
      <c r="X3933" s="115">
        <v>4.8E-3</v>
      </c>
      <c r="Y3933" s="115">
        <v>0.17</v>
      </c>
      <c r="Z3933" s="115">
        <v>1.65E-2</v>
      </c>
      <c r="AA3933" s="115">
        <v>7.6E-2</v>
      </c>
      <c r="AB3933" s="115">
        <f>SUM(W3933:AA3933)</f>
        <v>0.2775</v>
      </c>
      <c r="AC3933" s="110">
        <v>12</v>
      </c>
      <c r="AD3933" s="116">
        <f>IF(AL3933="","",+AC3933*AL3933)</f>
      </c>
      <c r="AE3933" s="117">
        <f>IF(AL3933="","",+AL3933*AB3933)</f>
      </c>
      <c r="AF3933" s="116">
        <f>IF(AL3933="","",+AL3933-AE3933)</f>
      </c>
      <c r="AG3933" s="117">
        <f>+V3933</f>
        <v>0</v>
      </c>
      <c r="AH3933" s="116">
        <f>IF(AF3933="","",+AF3933-AG3933)</f>
      </c>
      <c r="AI3933" s="116">
        <f>IF(AH3933="","",+AH3933*AC3933)</f>
      </c>
      <c r="AJ3933" s="93"/>
      <c r="AK3933" s="118">
        <v>0.33</v>
      </c>
      <c r="AL3933" s="117">
        <f>IF(V3933=0,"",V3933/(1-AB3933-AK3933))</f>
      </c>
      <c r="AM3933" s="95">
        <v>0.33</v>
      </c>
      <c r="AN3933" s="117">
        <f>IF(V3933=0,"",V3933/(1-AB3933-AM3933))</f>
      </c>
      <c r="AO3933" s="96">
        <v>1.2</v>
      </c>
      <c r="AP3933" s="93">
        <f>IF(BD!AJ3933="","",BD!AJ3933*BD!AO3933)</f>
      </c>
      <c r="AQ3933" s="115">
        <f>BD!AM3933/BD!AK3933-1</f>
        <v>0</v>
      </c>
      <c r="AR3933" s="91">
        <f>IF(BD!AN3933="","",IF(BD!AJ3933="","",BD!AN3933/BD!AJ3933-1))</f>
      </c>
      <c r="AS3933" s="91">
        <f>IF(BD!AN3933="","",IF(BD!AN3933&lt;BD!AL3933,"ABAIXO DA META","DENTRO DA META"))</f>
      </c>
      <c r="AT3933" s="115" t="str">
        <f>IF(BD!AJ3933="","EM ANÁLISE",IF(BD!AP3933&gt;=BD!AN3933,"GO", "NO GO"))</f>
        <v>EM ANÁLISE</v>
      </c>
      <c r="AU3933" s="121">
        <f>IF(AN3933="","",+BD!$AN3933-AJ3933)</f>
      </c>
      <c r="AV3933" s="98"/>
      <c r="AW3933" s="114">
        <f>BD!P3933*BD!AC3933</f>
        <v>0</v>
      </c>
      <c r="AX3933" s="114">
        <f>BD!V3933*BD!AC3933</f>
        <v>0</v>
      </c>
      <c r="AY3933" s="114">
        <f>IF(BD!AN3933="","",BD!AN3933*BD!AC3933)</f>
      </c>
      <c r="AZ3933" s="75" t="s">
        <v>123</v>
      </c>
      <c r="BA3933" s="75" t="s">
        <v>124</v>
      </c>
      <c r="BB3933" s="75">
        <v>1</v>
      </c>
      <c r="BC3933" s="75" t="s">
        <v>125</v>
      </c>
      <c r="BD3933" s="104"/>
      <c r="BE3933" s="104"/>
      <c r="BF3933" s="101"/>
      <c r="BG3933" s="101"/>
      <c r="BH3933" s="101"/>
      <c r="BI3933" s="101"/>
      <c r="BJ3933" s="101"/>
      <c r="BK3933" s="101"/>
      <c r="BL3933" s="101"/>
      <c r="BM3933" s="101"/>
      <c r="BN3933" s="101"/>
      <c r="BO3933" s="103"/>
      <c r="BP3933" s="101"/>
      <c r="BQ3933" s="101"/>
      <c r="BR3933" s="101"/>
      <c r="BS3933" s="101"/>
      <c r="BT3933" s="101"/>
      <c r="BU3933" s="101"/>
      <c r="BV3933" s="101"/>
      <c r="BW3933" s="101"/>
      <c r="BX3933" s="101"/>
      <c r="BY3933" s="101"/>
      <c r="BZ3933" s="101"/>
      <c r="CA3933" s="101"/>
      <c r="CB3933" s="101"/>
      <c r="CC3933" s="101"/>
      <c r="CD3933" s="101"/>
      <c r="CE3933" s="101"/>
      <c r="CF3933" s="101"/>
      <c r="CG3933" s="37" t="e">
        <f>VLOOKUP(Table_1[[#This Row],[EAN]],'[1]Planilha1'!$E:$R,13,0)</f>
        <v>#N/A</v>
      </c>
    </row>
    <row r="3934" ht="15" hidden="1">
      <c r="A3934" s="7"/>
      <c r="B3934" s="107" t="s">
        <v>2735</v>
      </c>
      <c r="C3934" s="75">
        <v>223319</v>
      </c>
      <c r="D3934" s="75"/>
      <c r="E3934" s="108">
        <v>7891000062234</v>
      </c>
      <c r="F3934" s="86" t="s">
        <v>4475</v>
      </c>
      <c r="G3934" s="75" t="s">
        <v>21</v>
      </c>
      <c r="H3934" s="75">
        <v>980</v>
      </c>
      <c r="I3934" s="87" t="s">
        <v>3069</v>
      </c>
      <c r="J3934" s="75" t="s">
        <v>4304</v>
      </c>
      <c r="K3934" s="88" t="s">
        <v>84</v>
      </c>
      <c r="L3934" s="88">
        <v>6</v>
      </c>
      <c r="M3934" s="88">
        <v>0</v>
      </c>
      <c r="N3934" s="110" t="s">
        <v>85</v>
      </c>
      <c r="O3934" s="75"/>
      <c r="P3934" s="106"/>
      <c r="Q3934" s="114">
        <f>(17/100+7.6/100+1.65/100)*P3934</f>
        <v>0</v>
      </c>
      <c r="R3934" s="153"/>
      <c r="S3934" s="153"/>
      <c r="T3934" s="153"/>
      <c r="U3934" s="153"/>
      <c r="V3934" s="114">
        <f>+P3934-Q3934+R3934+S3934+T3934+U3934</f>
        <v>0</v>
      </c>
      <c r="W3934" s="115">
        <f>(1.02/100)</f>
        <v>1.02E-2</v>
      </c>
      <c r="X3934" s="115">
        <v>4.8E-3</v>
      </c>
      <c r="Y3934" s="115">
        <v>0.17</v>
      </c>
      <c r="Z3934" s="115">
        <v>1.65E-2</v>
      </c>
      <c r="AA3934" s="115">
        <v>7.6E-2</v>
      </c>
      <c r="AB3934" s="115">
        <f>SUM(W3934:AA3934)</f>
        <v>0.2775</v>
      </c>
      <c r="AC3934" s="110">
        <v>12</v>
      </c>
      <c r="AD3934" s="116">
        <f>IF(AL3934="","",+AC3934*AL3934)</f>
      </c>
      <c r="AE3934" s="117">
        <f>IF(AL3934="","",+AL3934*AB3934)</f>
      </c>
      <c r="AF3934" s="116">
        <f>IF(AL3934="","",+AL3934-AE3934)</f>
      </c>
      <c r="AG3934" s="117">
        <f>+V3934</f>
        <v>0</v>
      </c>
      <c r="AH3934" s="116">
        <f>IF(AF3934="","",+AF3934-AG3934)</f>
      </c>
      <c r="AI3934" s="116">
        <f>IF(AH3934="","",+AH3934*AC3934)</f>
      </c>
      <c r="AJ3934" s="93"/>
      <c r="AK3934" s="118">
        <v>0.33</v>
      </c>
      <c r="AL3934" s="117">
        <f>IF(V3934=0,"",V3934/(1-AB3934-AK3934))</f>
      </c>
      <c r="AM3934" s="95">
        <v>0.33</v>
      </c>
      <c r="AN3934" s="117">
        <f>IF(V3934=0,"",V3934/(1-AB3934-AM3934))</f>
      </c>
      <c r="AO3934" s="96">
        <v>1.2</v>
      </c>
      <c r="AP3934" s="93">
        <f>IF(BD!AJ3934="","",BD!AJ3934*BD!AO3934)</f>
      </c>
      <c r="AQ3934" s="115">
        <f>BD!AM3934/BD!AK3934-1</f>
        <v>0</v>
      </c>
      <c r="AR3934" s="91">
        <f>IF(BD!AN3934="","",IF(BD!AJ3934="","",BD!AN3934/BD!AJ3934-1))</f>
      </c>
      <c r="AS3934" s="91">
        <f>IF(BD!AN3934="","",IF(BD!AN3934&lt;BD!AL3934,"ABAIXO DA META","DENTRO DA META"))</f>
      </c>
      <c r="AT3934" s="115" t="str">
        <f>IF(BD!AJ3934="","EM ANÁLISE",IF(BD!AP3934&gt;=BD!AN3934,"GO", "NO GO"))</f>
        <v>EM ANÁLISE</v>
      </c>
      <c r="AU3934" s="121">
        <f>IF(AN3934="","",+BD!$AN3934-AJ3934)</f>
      </c>
      <c r="AV3934" s="98"/>
      <c r="AW3934" s="114">
        <f>BD!P3934*BD!AC3934</f>
        <v>0</v>
      </c>
      <c r="AX3934" s="114">
        <f>BD!V3934*BD!AC3934</f>
        <v>0</v>
      </c>
      <c r="AY3934" s="114">
        <f>IF(BD!AN3934="","",BD!AN3934*BD!AC3934)</f>
      </c>
      <c r="AZ3934" s="75" t="s">
        <v>123</v>
      </c>
      <c r="BA3934" s="75" t="s">
        <v>124</v>
      </c>
      <c r="BB3934" s="75">
        <v>1</v>
      </c>
      <c r="BC3934" s="75" t="s">
        <v>125</v>
      </c>
      <c r="BD3934" s="104"/>
      <c r="BE3934" s="104"/>
      <c r="BF3934" s="101"/>
      <c r="BG3934" s="101"/>
      <c r="BH3934" s="101"/>
      <c r="BI3934" s="101"/>
      <c r="BJ3934" s="101"/>
      <c r="BK3934" s="101"/>
      <c r="BL3934" s="101"/>
      <c r="BM3934" s="101"/>
      <c r="BN3934" s="101"/>
      <c r="BO3934" s="103"/>
      <c r="BP3934" s="101"/>
      <c r="BQ3934" s="101"/>
      <c r="BR3934" s="101"/>
      <c r="BS3934" s="101"/>
      <c r="BT3934" s="101"/>
      <c r="BU3934" s="101"/>
      <c r="BV3934" s="101"/>
      <c r="BW3934" s="101"/>
      <c r="BX3934" s="101"/>
      <c r="BY3934" s="101"/>
      <c r="BZ3934" s="101"/>
      <c r="CA3934" s="101"/>
      <c r="CB3934" s="101"/>
      <c r="CC3934" s="101"/>
      <c r="CD3934" s="101"/>
      <c r="CE3934" s="101"/>
      <c r="CF3934" s="101"/>
      <c r="CG3934" s="37" t="e">
        <f>VLOOKUP(Table_1[[#This Row],[EAN]],'[1]Planilha1'!$E:$R,13,0)</f>
        <v>#N/A</v>
      </c>
    </row>
    <row r="3935" ht="15" hidden="1">
      <c r="A3935" s="7"/>
      <c r="B3935" s="107" t="s">
        <v>2735</v>
      </c>
      <c r="C3935" s="75">
        <v>223320</v>
      </c>
      <c r="D3935" s="75"/>
      <c r="E3935" s="108">
        <v>7891000261651</v>
      </c>
      <c r="F3935" s="86" t="s">
        <v>4476</v>
      </c>
      <c r="G3935" s="75" t="s">
        <v>21</v>
      </c>
      <c r="H3935" s="75">
        <v>1260</v>
      </c>
      <c r="I3935" s="87" t="s">
        <v>3254</v>
      </c>
      <c r="J3935" s="75" t="s">
        <v>4477</v>
      </c>
      <c r="K3935" s="88" t="s">
        <v>84</v>
      </c>
      <c r="L3935" s="88">
        <v>6</v>
      </c>
      <c r="M3935" s="88">
        <v>0</v>
      </c>
      <c r="N3935" s="110" t="s">
        <v>85</v>
      </c>
      <c r="O3935" s="75"/>
      <c r="P3935" s="106"/>
      <c r="Q3935" s="114">
        <f>(17/100+7.6/100+1.65/100)*P3935</f>
        <v>0</v>
      </c>
      <c r="R3935" s="153"/>
      <c r="S3935" s="153"/>
      <c r="T3935" s="153"/>
      <c r="U3935" s="153"/>
      <c r="V3935" s="114">
        <f>+P3935-Q3935+R3935+S3935+T3935+U3935</f>
        <v>0</v>
      </c>
      <c r="W3935" s="115">
        <f>(1.02/100)</f>
        <v>1.02E-2</v>
      </c>
      <c r="X3935" s="115">
        <v>4.8E-3</v>
      </c>
      <c r="Y3935" s="115">
        <v>0.17</v>
      </c>
      <c r="Z3935" s="115">
        <v>1.65E-2</v>
      </c>
      <c r="AA3935" s="115">
        <v>7.6E-2</v>
      </c>
      <c r="AB3935" s="115">
        <f>SUM(W3935:AA3935)</f>
        <v>0.2775</v>
      </c>
      <c r="AC3935" s="110">
        <v>12</v>
      </c>
      <c r="AD3935" s="116">
        <f>IF(AL3935="","",+AC3935*AL3935)</f>
      </c>
      <c r="AE3935" s="117">
        <f>IF(AL3935="","",+AL3935*AB3935)</f>
      </c>
      <c r="AF3935" s="116">
        <f>IF(AL3935="","",+AL3935-AE3935)</f>
      </c>
      <c r="AG3935" s="117">
        <f>+V3935</f>
        <v>0</v>
      </c>
      <c r="AH3935" s="116">
        <f>IF(AF3935="","",+AF3935-AG3935)</f>
      </c>
      <c r="AI3935" s="116">
        <f>IF(AH3935="","",+AH3935*AC3935)</f>
      </c>
      <c r="AJ3935" s="93"/>
      <c r="AK3935" s="118">
        <v>0.33</v>
      </c>
      <c r="AL3935" s="117">
        <f>IF(V3935=0,"",V3935/(1-AB3935-AK3935))</f>
      </c>
      <c r="AM3935" s="95">
        <v>0.33</v>
      </c>
      <c r="AN3935" s="117">
        <f>IF(V3935=0,"",V3935/(1-AB3935-AM3935))</f>
      </c>
      <c r="AO3935" s="96">
        <v>1.2</v>
      </c>
      <c r="AP3935" s="93">
        <f>IF(BD!AJ3935="","",BD!AJ3935*BD!AO3935)</f>
      </c>
      <c r="AQ3935" s="115">
        <f>BD!AM3935/BD!AK3935-1</f>
        <v>0</v>
      </c>
      <c r="AR3935" s="91">
        <f>IF(BD!AN3935="","",IF(BD!AJ3935="","",BD!AN3935/BD!AJ3935-1))</f>
      </c>
      <c r="AS3935" s="91">
        <f>IF(BD!AN3935="","",IF(BD!AN3935&lt;BD!AL3935,"ABAIXO DA META","DENTRO DA META"))</f>
      </c>
      <c r="AT3935" s="115" t="str">
        <f>IF(BD!AJ3935="","EM ANÁLISE",IF(BD!AP3935&gt;=BD!AN3935,"GO", "NO GO"))</f>
        <v>EM ANÁLISE</v>
      </c>
      <c r="AU3935" s="121">
        <f>IF(AN3935="","",+BD!$AN3935-AJ3935)</f>
      </c>
      <c r="AV3935" s="98"/>
      <c r="AW3935" s="114">
        <f>BD!P3935*BD!AC3935</f>
        <v>0</v>
      </c>
      <c r="AX3935" s="114">
        <f>BD!V3935*BD!AC3935</f>
        <v>0</v>
      </c>
      <c r="AY3935" s="114">
        <f>IF(BD!AN3935="","",BD!AN3935*BD!AC3935)</f>
      </c>
      <c r="AZ3935" s="75" t="s">
        <v>123</v>
      </c>
      <c r="BA3935" s="75" t="s">
        <v>124</v>
      </c>
      <c r="BB3935" s="75">
        <v>1</v>
      </c>
      <c r="BC3935" s="75" t="s">
        <v>125</v>
      </c>
      <c r="BD3935" s="104"/>
      <c r="BE3935" s="104"/>
      <c r="BF3935" s="101"/>
      <c r="BG3935" s="101"/>
      <c r="BH3935" s="101"/>
      <c r="BI3935" s="101"/>
      <c r="BJ3935" s="101"/>
      <c r="BK3935" s="101"/>
      <c r="BL3935" s="101"/>
      <c r="BM3935" s="101"/>
      <c r="BN3935" s="101"/>
      <c r="BO3935" s="103"/>
      <c r="BP3935" s="101"/>
      <c r="BQ3935" s="101"/>
      <c r="BR3935" s="101"/>
      <c r="BS3935" s="101"/>
      <c r="BT3935" s="101"/>
      <c r="BU3935" s="101"/>
      <c r="BV3935" s="101"/>
      <c r="BW3935" s="101"/>
      <c r="BX3935" s="101"/>
      <c r="BY3935" s="101"/>
      <c r="BZ3935" s="101"/>
      <c r="CA3935" s="101"/>
      <c r="CB3935" s="101"/>
      <c r="CC3935" s="101"/>
      <c r="CD3935" s="101"/>
      <c r="CE3935" s="101"/>
      <c r="CF3935" s="101"/>
      <c r="CG3935" s="37" t="e">
        <f>VLOOKUP(Table_1[[#This Row],[EAN]],'[1]Planilha1'!$E:$R,13,0)</f>
        <v>#N/A</v>
      </c>
    </row>
    <row r="3936" ht="15" hidden="1">
      <c r="A3936" s="7"/>
      <c r="B3936" s="107" t="s">
        <v>2735</v>
      </c>
      <c r="C3936" s="75">
        <v>223321</v>
      </c>
      <c r="D3936" s="75"/>
      <c r="E3936" s="108">
        <v>7891000276402</v>
      </c>
      <c r="F3936" s="86" t="s">
        <v>4478</v>
      </c>
      <c r="G3936" s="75" t="s">
        <v>21</v>
      </c>
      <c r="H3936" s="75">
        <v>3780</v>
      </c>
      <c r="I3936" s="87" t="s">
        <v>3982</v>
      </c>
      <c r="J3936" s="75" t="s">
        <v>683</v>
      </c>
      <c r="K3936" s="88" t="s">
        <v>84</v>
      </c>
      <c r="L3936" s="88">
        <v>6</v>
      </c>
      <c r="M3936" s="88">
        <v>0</v>
      </c>
      <c r="N3936" s="110" t="s">
        <v>85</v>
      </c>
      <c r="O3936" s="75"/>
      <c r="P3936" s="106"/>
      <c r="Q3936" s="114">
        <f>(17/100+7.6/100+1.65/100)*P3936</f>
        <v>0</v>
      </c>
      <c r="R3936" s="153"/>
      <c r="S3936" s="153"/>
      <c r="T3936" s="153"/>
      <c r="U3936" s="153"/>
      <c r="V3936" s="114">
        <f>+P3936-Q3936+R3936+S3936+T3936+U3936</f>
        <v>0</v>
      </c>
      <c r="W3936" s="115">
        <f>(1.02/100)</f>
        <v>1.02E-2</v>
      </c>
      <c r="X3936" s="115">
        <v>4.8E-3</v>
      </c>
      <c r="Y3936" s="115">
        <v>0.17</v>
      </c>
      <c r="Z3936" s="115">
        <v>1.65E-2</v>
      </c>
      <c r="AA3936" s="115">
        <v>7.6E-2</v>
      </c>
      <c r="AB3936" s="115">
        <f>SUM(W3936:AA3936)</f>
        <v>0.2775</v>
      </c>
      <c r="AC3936" s="110">
        <v>12</v>
      </c>
      <c r="AD3936" s="116">
        <f>IF(AL3936="","",+AC3936*AL3936)</f>
      </c>
      <c r="AE3936" s="117">
        <f>IF(AL3936="","",+AL3936*AB3936)</f>
      </c>
      <c r="AF3936" s="116">
        <f>IF(AL3936="","",+AL3936-AE3936)</f>
      </c>
      <c r="AG3936" s="117">
        <f>+V3936</f>
        <v>0</v>
      </c>
      <c r="AH3936" s="116">
        <f>IF(AF3936="","",+AF3936-AG3936)</f>
      </c>
      <c r="AI3936" s="116">
        <f>IF(AH3936="","",+AH3936*AC3936)</f>
      </c>
      <c r="AJ3936" s="93"/>
      <c r="AK3936" s="118">
        <v>0.33</v>
      </c>
      <c r="AL3936" s="117">
        <f>IF(V3936=0,"",V3936/(1-AB3936-AK3936))</f>
      </c>
      <c r="AM3936" s="95">
        <v>0.33</v>
      </c>
      <c r="AN3936" s="117">
        <f>IF(V3936=0,"",V3936/(1-AB3936-AM3936))</f>
      </c>
      <c r="AO3936" s="96">
        <v>1.2</v>
      </c>
      <c r="AP3936" s="93">
        <f>IF(BD!AJ3936="","",BD!AJ3936*BD!AO3936)</f>
      </c>
      <c r="AQ3936" s="115">
        <f>BD!AM3936/BD!AK3936-1</f>
        <v>0</v>
      </c>
      <c r="AR3936" s="91">
        <f>IF(BD!AN3936="","",IF(BD!AJ3936="","",BD!AN3936/BD!AJ3936-1))</f>
      </c>
      <c r="AS3936" s="91">
        <f>IF(BD!AN3936="","",IF(BD!AN3936&lt;BD!AL3936,"ABAIXO DA META","DENTRO DA META"))</f>
      </c>
      <c r="AT3936" s="115" t="str">
        <f>IF(BD!AJ3936="","EM ANÁLISE",IF(BD!AP3936&gt;=BD!AN3936,"GO", "NO GO"))</f>
        <v>EM ANÁLISE</v>
      </c>
      <c r="AU3936" s="121">
        <f>IF(AN3936="","",+BD!$AN3936-AJ3936)</f>
      </c>
      <c r="AV3936" s="98"/>
      <c r="AW3936" s="114">
        <f>BD!P3936*BD!AC3936</f>
        <v>0</v>
      </c>
      <c r="AX3936" s="114">
        <f>BD!V3936*BD!AC3936</f>
        <v>0</v>
      </c>
      <c r="AY3936" s="114">
        <f>IF(BD!AN3936="","",BD!AN3936*BD!AC3936)</f>
      </c>
      <c r="AZ3936" s="75" t="s">
        <v>123</v>
      </c>
      <c r="BA3936" s="75" t="s">
        <v>124</v>
      </c>
      <c r="BB3936" s="75">
        <v>1</v>
      </c>
      <c r="BC3936" s="75" t="s">
        <v>125</v>
      </c>
      <c r="BD3936" s="104"/>
      <c r="BE3936" s="104"/>
      <c r="BF3936" s="101"/>
      <c r="BG3936" s="101"/>
      <c r="BH3936" s="101"/>
      <c r="BI3936" s="101"/>
      <c r="BJ3936" s="101"/>
      <c r="BK3936" s="101"/>
      <c r="BL3936" s="101"/>
      <c r="BM3936" s="101"/>
      <c r="BN3936" s="101"/>
      <c r="BO3936" s="103"/>
      <c r="BP3936" s="101"/>
      <c r="BQ3936" s="101"/>
      <c r="BR3936" s="101"/>
      <c r="BS3936" s="101"/>
      <c r="BT3936" s="101"/>
      <c r="BU3936" s="101"/>
      <c r="BV3936" s="101"/>
      <c r="BW3936" s="101"/>
      <c r="BX3936" s="101"/>
      <c r="BY3936" s="101"/>
      <c r="BZ3936" s="101"/>
      <c r="CA3936" s="101"/>
      <c r="CB3936" s="101"/>
      <c r="CC3936" s="101"/>
      <c r="CD3936" s="101"/>
      <c r="CE3936" s="101"/>
      <c r="CF3936" s="101"/>
      <c r="CG3936" s="37" t="e">
        <f>VLOOKUP(Table_1[[#This Row],[EAN]],'[1]Planilha1'!$E:$R,13,0)</f>
        <v>#N/A</v>
      </c>
    </row>
    <row r="3937" ht="15" hidden="1">
      <c r="A3937" s="7"/>
      <c r="B3937" s="107" t="s">
        <v>2735</v>
      </c>
      <c r="C3937" s="75">
        <v>223322</v>
      </c>
      <c r="D3937" s="75"/>
      <c r="E3937" s="108">
        <v>7891000324905</v>
      </c>
      <c r="F3937" s="86" t="s">
        <v>4479</v>
      </c>
      <c r="G3937" s="75" t="s">
        <v>21</v>
      </c>
      <c r="H3937" s="75">
        <v>3780</v>
      </c>
      <c r="I3937" s="87" t="s">
        <v>3982</v>
      </c>
      <c r="J3937" s="75" t="s">
        <v>683</v>
      </c>
      <c r="K3937" s="88" t="s">
        <v>84</v>
      </c>
      <c r="L3937" s="88">
        <v>6</v>
      </c>
      <c r="M3937" s="88">
        <v>0</v>
      </c>
      <c r="N3937" s="110" t="s">
        <v>85</v>
      </c>
      <c r="O3937" s="75"/>
      <c r="P3937" s="106"/>
      <c r="Q3937" s="114">
        <f>(17/100+7.6/100+1.65/100)*P3937</f>
        <v>0</v>
      </c>
      <c r="R3937" s="153"/>
      <c r="S3937" s="153"/>
      <c r="T3937" s="153"/>
      <c r="U3937" s="153"/>
      <c r="V3937" s="114">
        <f>+P3937-Q3937+R3937+S3937+T3937+U3937</f>
        <v>0</v>
      </c>
      <c r="W3937" s="115">
        <f>(1.02/100)</f>
        <v>1.02E-2</v>
      </c>
      <c r="X3937" s="115">
        <v>4.8E-3</v>
      </c>
      <c r="Y3937" s="115">
        <v>0.17</v>
      </c>
      <c r="Z3937" s="115">
        <v>1.65E-2</v>
      </c>
      <c r="AA3937" s="115">
        <v>7.6E-2</v>
      </c>
      <c r="AB3937" s="115">
        <f>SUM(W3937:AA3937)</f>
        <v>0.2775</v>
      </c>
      <c r="AC3937" s="110">
        <v>12</v>
      </c>
      <c r="AD3937" s="116">
        <f>IF(AL3937="","",+AC3937*AL3937)</f>
      </c>
      <c r="AE3937" s="117">
        <f>IF(AL3937="","",+AL3937*AB3937)</f>
      </c>
      <c r="AF3937" s="116">
        <f>IF(AL3937="","",+AL3937-AE3937)</f>
      </c>
      <c r="AG3937" s="117">
        <f>+V3937</f>
        <v>0</v>
      </c>
      <c r="AH3937" s="116">
        <f>IF(AF3937="","",+AF3937-AG3937)</f>
      </c>
      <c r="AI3937" s="116">
        <f>IF(AH3937="","",+AH3937*AC3937)</f>
      </c>
      <c r="AJ3937" s="93"/>
      <c r="AK3937" s="118">
        <v>0.33</v>
      </c>
      <c r="AL3937" s="117">
        <f>IF(V3937=0,"",V3937/(1-AB3937-AK3937))</f>
      </c>
      <c r="AM3937" s="95">
        <v>0.33</v>
      </c>
      <c r="AN3937" s="117">
        <f>IF(V3937=0,"",V3937/(1-AB3937-AM3937))</f>
      </c>
      <c r="AO3937" s="96">
        <v>1.2</v>
      </c>
      <c r="AP3937" s="93">
        <f>IF(BD!AJ3937="","",BD!AJ3937*BD!AO3937)</f>
      </c>
      <c r="AQ3937" s="115">
        <f>BD!AM3937/BD!AK3937-1</f>
        <v>0</v>
      </c>
      <c r="AR3937" s="91">
        <f>IF(BD!AN3937="","",IF(BD!AJ3937="","",BD!AN3937/BD!AJ3937-1))</f>
      </c>
      <c r="AS3937" s="91">
        <f>IF(BD!AN3937="","",IF(BD!AN3937&lt;BD!AL3937,"ABAIXO DA META","DENTRO DA META"))</f>
      </c>
      <c r="AT3937" s="115" t="str">
        <f>IF(BD!AJ3937="","EM ANÁLISE",IF(BD!AP3937&gt;=BD!AN3937,"GO", "NO GO"))</f>
        <v>EM ANÁLISE</v>
      </c>
      <c r="AU3937" s="121">
        <f>IF(AN3937="","",+BD!$AN3937-AJ3937)</f>
      </c>
      <c r="AV3937" s="98"/>
      <c r="AW3937" s="114">
        <f>BD!P3937*BD!AC3937</f>
        <v>0</v>
      </c>
      <c r="AX3937" s="114">
        <f>BD!V3937*BD!AC3937</f>
        <v>0</v>
      </c>
      <c r="AY3937" s="114">
        <f>IF(BD!AN3937="","",BD!AN3937*BD!AC3937)</f>
      </c>
      <c r="AZ3937" s="75" t="s">
        <v>123</v>
      </c>
      <c r="BA3937" s="75" t="s">
        <v>124</v>
      </c>
      <c r="BB3937" s="75">
        <v>1</v>
      </c>
      <c r="BC3937" s="75" t="s">
        <v>125</v>
      </c>
      <c r="BD3937" s="104"/>
      <c r="BE3937" s="104"/>
      <c r="BF3937" s="101"/>
      <c r="BG3937" s="101"/>
      <c r="BH3937" s="101"/>
      <c r="BI3937" s="101"/>
      <c r="BJ3937" s="101"/>
      <c r="BK3937" s="101"/>
      <c r="BL3937" s="101"/>
      <c r="BM3937" s="101"/>
      <c r="BN3937" s="101"/>
      <c r="BO3937" s="103"/>
      <c r="BP3937" s="101"/>
      <c r="BQ3937" s="101"/>
      <c r="BR3937" s="101"/>
      <c r="BS3937" s="101"/>
      <c r="BT3937" s="101"/>
      <c r="BU3937" s="101"/>
      <c r="BV3937" s="101"/>
      <c r="BW3937" s="101"/>
      <c r="BX3937" s="101"/>
      <c r="BY3937" s="101"/>
      <c r="BZ3937" s="101"/>
      <c r="CA3937" s="101"/>
      <c r="CB3937" s="101"/>
      <c r="CC3937" s="101"/>
      <c r="CD3937" s="101"/>
      <c r="CE3937" s="101"/>
      <c r="CF3937" s="101"/>
      <c r="CG3937" s="37" t="e">
        <f>VLOOKUP(Table_1[[#This Row],[EAN]],'[1]Planilha1'!$E:$R,13,0)</f>
        <v>#N/A</v>
      </c>
    </row>
    <row r="3938" ht="15" hidden="1">
      <c r="A3938" s="7"/>
      <c r="B3938" s="107" t="s">
        <v>2735</v>
      </c>
      <c r="C3938" s="75">
        <v>223323</v>
      </c>
      <c r="D3938" s="75"/>
      <c r="E3938" s="108">
        <v>7891000107331</v>
      </c>
      <c r="F3938" s="86" t="s">
        <v>4480</v>
      </c>
      <c r="G3938" s="75" t="s">
        <v>21</v>
      </c>
      <c r="H3938" s="75">
        <v>1110</v>
      </c>
      <c r="I3938" s="87" t="s">
        <v>3905</v>
      </c>
      <c r="J3938" s="75" t="s">
        <v>3726</v>
      </c>
      <c r="K3938" s="88" t="s">
        <v>84</v>
      </c>
      <c r="L3938" s="88">
        <v>48</v>
      </c>
      <c r="M3938" s="88">
        <v>0</v>
      </c>
      <c r="N3938" s="110" t="s">
        <v>85</v>
      </c>
      <c r="O3938" s="75"/>
      <c r="P3938" s="106"/>
      <c r="Q3938" s="114">
        <f>(17/100+7.6/100+1.65/100)*P3938</f>
        <v>0</v>
      </c>
      <c r="R3938" s="153"/>
      <c r="S3938" s="153"/>
      <c r="T3938" s="153"/>
      <c r="U3938" s="153"/>
      <c r="V3938" s="114">
        <f>+P3938-Q3938+R3938+S3938+T3938+U3938</f>
        <v>0</v>
      </c>
      <c r="W3938" s="115">
        <f>(1.02/100)</f>
        <v>1.02E-2</v>
      </c>
      <c r="X3938" s="115">
        <v>4.8E-3</v>
      </c>
      <c r="Y3938" s="115">
        <v>0.17</v>
      </c>
      <c r="Z3938" s="115">
        <v>1.65E-2</v>
      </c>
      <c r="AA3938" s="115">
        <v>7.6E-2</v>
      </c>
      <c r="AB3938" s="115">
        <f>SUM(W3938:AA3938)</f>
        <v>0.2775</v>
      </c>
      <c r="AC3938" s="110">
        <v>12</v>
      </c>
      <c r="AD3938" s="116">
        <f>IF(AL3938="","",+AC3938*AL3938)</f>
      </c>
      <c r="AE3938" s="117">
        <f>IF(AL3938="","",+AL3938*AB3938)</f>
      </c>
      <c r="AF3938" s="116">
        <f>IF(AL3938="","",+AL3938-AE3938)</f>
      </c>
      <c r="AG3938" s="117">
        <f>+V3938</f>
        <v>0</v>
      </c>
      <c r="AH3938" s="116">
        <f>IF(AF3938="","",+AF3938-AG3938)</f>
      </c>
      <c r="AI3938" s="116">
        <f>IF(AH3938="","",+AH3938*AC3938)</f>
      </c>
      <c r="AJ3938" s="93"/>
      <c r="AK3938" s="118">
        <v>0.33</v>
      </c>
      <c r="AL3938" s="117">
        <f>IF(V3938=0,"",V3938/(1-AB3938-AK3938))</f>
      </c>
      <c r="AM3938" s="95">
        <v>0.33</v>
      </c>
      <c r="AN3938" s="117">
        <f>IF(V3938=0,"",V3938/(1-AB3938-AM3938))</f>
      </c>
      <c r="AO3938" s="96">
        <v>1.2</v>
      </c>
      <c r="AP3938" s="93">
        <f>IF(BD!AJ3938="","",BD!AJ3938*BD!AO3938)</f>
      </c>
      <c r="AQ3938" s="115">
        <f>BD!AM3938/BD!AK3938-1</f>
        <v>0</v>
      </c>
      <c r="AR3938" s="91">
        <f>IF(BD!AN3938="","",IF(BD!AJ3938="","",BD!AN3938/BD!AJ3938-1))</f>
      </c>
      <c r="AS3938" s="91">
        <f>IF(BD!AN3938="","",IF(BD!AN3938&lt;BD!AL3938,"ABAIXO DA META","DENTRO DA META"))</f>
      </c>
      <c r="AT3938" s="115" t="str">
        <f>IF(BD!AJ3938="","EM ANÁLISE",IF(BD!AP3938&gt;=BD!AN3938,"GO", "NO GO"))</f>
        <v>EM ANÁLISE</v>
      </c>
      <c r="AU3938" s="121">
        <f>IF(AN3938="","",+BD!$AN3938-AJ3938)</f>
      </c>
      <c r="AV3938" s="98"/>
      <c r="AW3938" s="114">
        <f>BD!P3938*BD!AC3938</f>
        <v>0</v>
      </c>
      <c r="AX3938" s="114">
        <f>BD!V3938*BD!AC3938</f>
        <v>0</v>
      </c>
      <c r="AY3938" s="114">
        <f>IF(BD!AN3938="","",BD!AN3938*BD!AC3938)</f>
      </c>
      <c r="AZ3938" s="75" t="s">
        <v>123</v>
      </c>
      <c r="BA3938" s="75" t="s">
        <v>124</v>
      </c>
      <c r="BB3938" s="75">
        <v>1</v>
      </c>
      <c r="BC3938" s="75" t="s">
        <v>125</v>
      </c>
      <c r="BD3938" s="104"/>
      <c r="BE3938" s="104"/>
      <c r="BF3938" s="101"/>
      <c r="BG3938" s="101"/>
      <c r="BH3938" s="101"/>
      <c r="BI3938" s="101"/>
      <c r="BJ3938" s="101"/>
      <c r="BK3938" s="101"/>
      <c r="BL3938" s="101"/>
      <c r="BM3938" s="101"/>
      <c r="BN3938" s="101"/>
      <c r="BO3938" s="103"/>
      <c r="BP3938" s="101"/>
      <c r="BQ3938" s="101"/>
      <c r="BR3938" s="101"/>
      <c r="BS3938" s="101"/>
      <c r="BT3938" s="101"/>
      <c r="BU3938" s="101"/>
      <c r="BV3938" s="101"/>
      <c r="BW3938" s="101"/>
      <c r="BX3938" s="101"/>
      <c r="BY3938" s="101"/>
      <c r="BZ3938" s="101"/>
      <c r="CA3938" s="101"/>
      <c r="CB3938" s="101"/>
      <c r="CC3938" s="101"/>
      <c r="CD3938" s="101"/>
      <c r="CE3938" s="101"/>
      <c r="CF3938" s="101"/>
      <c r="CG3938" s="37" t="e">
        <f>VLOOKUP(Table_1[[#This Row],[EAN]],'[1]Planilha1'!$E:$R,13,0)</f>
        <v>#N/A</v>
      </c>
    </row>
    <row r="3939" ht="15" hidden="1">
      <c r="A3939" s="7"/>
      <c r="B3939" s="107" t="s">
        <v>2735</v>
      </c>
      <c r="C3939" s="75">
        <v>223324</v>
      </c>
      <c r="D3939" s="75"/>
      <c r="E3939" s="108">
        <v>7891000261637</v>
      </c>
      <c r="F3939" s="86" t="s">
        <v>4481</v>
      </c>
      <c r="G3939" s="75" t="s">
        <v>21</v>
      </c>
      <c r="H3939" s="75">
        <v>980</v>
      </c>
      <c r="I3939" s="87" t="s">
        <v>3069</v>
      </c>
      <c r="J3939" s="75" t="s">
        <v>673</v>
      </c>
      <c r="K3939" s="88" t="s">
        <v>84</v>
      </c>
      <c r="L3939" s="88">
        <v>6</v>
      </c>
      <c r="M3939" s="88">
        <v>0</v>
      </c>
      <c r="N3939" s="110" t="s">
        <v>85</v>
      </c>
      <c r="O3939" s="75"/>
      <c r="P3939" s="106"/>
      <c r="Q3939" s="114">
        <f>(17/100+7.6/100+1.65/100)*P3939</f>
        <v>0</v>
      </c>
      <c r="R3939" s="153"/>
      <c r="S3939" s="153"/>
      <c r="T3939" s="153"/>
      <c r="U3939" s="153"/>
      <c r="V3939" s="114">
        <f>+P3939-Q3939+R3939+S3939+T3939+U3939</f>
        <v>0</v>
      </c>
      <c r="W3939" s="115">
        <f>(1.02/100)</f>
        <v>1.02E-2</v>
      </c>
      <c r="X3939" s="115">
        <v>4.8E-3</v>
      </c>
      <c r="Y3939" s="115">
        <v>0.17</v>
      </c>
      <c r="Z3939" s="115">
        <v>1.65E-2</v>
      </c>
      <c r="AA3939" s="115">
        <v>7.6E-2</v>
      </c>
      <c r="AB3939" s="115">
        <f>SUM(W3939:AA3939)</f>
        <v>0.2775</v>
      </c>
      <c r="AC3939" s="110">
        <v>12</v>
      </c>
      <c r="AD3939" s="116">
        <f>IF(AL3939="","",+AC3939*AL3939)</f>
      </c>
      <c r="AE3939" s="117">
        <f>IF(AL3939="","",+AL3939*AB3939)</f>
      </c>
      <c r="AF3939" s="116">
        <f>IF(AL3939="","",+AL3939-AE3939)</f>
      </c>
      <c r="AG3939" s="117">
        <f>+V3939</f>
        <v>0</v>
      </c>
      <c r="AH3939" s="116">
        <f>IF(AF3939="","",+AF3939-AG3939)</f>
      </c>
      <c r="AI3939" s="116">
        <f>IF(AH3939="","",+AH3939*AC3939)</f>
      </c>
      <c r="AJ3939" s="93"/>
      <c r="AK3939" s="118">
        <v>0.33</v>
      </c>
      <c r="AL3939" s="117">
        <f>IF(V3939=0,"",V3939/(1-AB3939-AK3939))</f>
      </c>
      <c r="AM3939" s="95">
        <v>0.33</v>
      </c>
      <c r="AN3939" s="117">
        <f>IF(V3939=0,"",V3939/(1-AB3939-AM3939))</f>
      </c>
      <c r="AO3939" s="96">
        <v>1.2</v>
      </c>
      <c r="AP3939" s="93">
        <f>IF(BD!AJ3939="","",BD!AJ3939*BD!AO3939)</f>
      </c>
      <c r="AQ3939" s="115">
        <f>BD!AM3939/BD!AK3939-1</f>
        <v>0</v>
      </c>
      <c r="AR3939" s="91">
        <f>IF(BD!AN3939="","",IF(BD!AJ3939="","",BD!AN3939/BD!AJ3939-1))</f>
      </c>
      <c r="AS3939" s="91">
        <f>IF(BD!AN3939="","",IF(BD!AN3939&lt;BD!AL3939,"ABAIXO DA META","DENTRO DA META"))</f>
      </c>
      <c r="AT3939" s="115" t="str">
        <f>IF(BD!AJ3939="","EM ANÁLISE",IF(BD!AP3939&gt;=BD!AN3939,"GO", "NO GO"))</f>
        <v>EM ANÁLISE</v>
      </c>
      <c r="AU3939" s="121">
        <f>IF(AN3939="","",+BD!$AN3939-AJ3939)</f>
      </c>
      <c r="AV3939" s="98"/>
      <c r="AW3939" s="114">
        <f>BD!P3939*BD!AC3939</f>
        <v>0</v>
      </c>
      <c r="AX3939" s="114">
        <f>BD!V3939*BD!AC3939</f>
        <v>0</v>
      </c>
      <c r="AY3939" s="114">
        <f>IF(BD!AN3939="","",BD!AN3939*BD!AC3939)</f>
      </c>
      <c r="AZ3939" s="75" t="s">
        <v>123</v>
      </c>
      <c r="BA3939" s="75" t="s">
        <v>124</v>
      </c>
      <c r="BB3939" s="75">
        <v>1</v>
      </c>
      <c r="BC3939" s="75" t="s">
        <v>125</v>
      </c>
      <c r="BD3939" s="104"/>
      <c r="BE3939" s="104"/>
      <c r="BF3939" s="101"/>
      <c r="BG3939" s="101"/>
      <c r="BH3939" s="101"/>
      <c r="BI3939" s="101"/>
      <c r="BJ3939" s="101"/>
      <c r="BK3939" s="101"/>
      <c r="BL3939" s="101"/>
      <c r="BM3939" s="101"/>
      <c r="BN3939" s="101"/>
      <c r="BO3939" s="103"/>
      <c r="BP3939" s="101"/>
      <c r="BQ3939" s="101"/>
      <c r="BR3939" s="101"/>
      <c r="BS3939" s="101"/>
      <c r="BT3939" s="101"/>
      <c r="BU3939" s="101"/>
      <c r="BV3939" s="101"/>
      <c r="BW3939" s="101"/>
      <c r="BX3939" s="101"/>
      <c r="BY3939" s="101"/>
      <c r="BZ3939" s="101"/>
      <c r="CA3939" s="101"/>
      <c r="CB3939" s="101"/>
      <c r="CC3939" s="101"/>
      <c r="CD3939" s="101"/>
      <c r="CE3939" s="101"/>
      <c r="CF3939" s="101"/>
      <c r="CG3939" s="37" t="e">
        <f>VLOOKUP(Table_1[[#This Row],[EAN]],'[1]Planilha1'!$E:$R,13,0)</f>
        <v>#N/A</v>
      </c>
    </row>
    <row r="3940" ht="15" hidden="1">
      <c r="A3940" s="7"/>
      <c r="B3940" s="107" t="s">
        <v>2735</v>
      </c>
      <c r="C3940" s="75">
        <v>223325</v>
      </c>
      <c r="D3940" s="75"/>
      <c r="E3940" s="108">
        <v>7891000105368</v>
      </c>
      <c r="F3940" s="86" t="s">
        <v>4482</v>
      </c>
      <c r="G3940" s="75" t="s">
        <v>21</v>
      </c>
      <c r="H3940" s="75">
        <v>610</v>
      </c>
      <c r="I3940" s="87" t="s">
        <v>3589</v>
      </c>
      <c r="J3940" s="75" t="s">
        <v>3564</v>
      </c>
      <c r="K3940" s="88" t="s">
        <v>84</v>
      </c>
      <c r="L3940" s="88">
        <v>6</v>
      </c>
      <c r="M3940" s="88">
        <v>0</v>
      </c>
      <c r="N3940" s="110" t="s">
        <v>85</v>
      </c>
      <c r="O3940" s="75"/>
      <c r="P3940" s="106"/>
      <c r="Q3940" s="114">
        <f>(17/100+7.6/100+1.65/100)*P3940</f>
        <v>0</v>
      </c>
      <c r="R3940" s="153"/>
      <c r="S3940" s="153"/>
      <c r="T3940" s="153"/>
      <c r="U3940" s="153"/>
      <c r="V3940" s="114">
        <f>+P3940-Q3940+R3940+S3940+T3940+U3940</f>
        <v>0</v>
      </c>
      <c r="W3940" s="115">
        <f>(1.02/100)</f>
        <v>1.02E-2</v>
      </c>
      <c r="X3940" s="115">
        <v>4.8E-3</v>
      </c>
      <c r="Y3940" s="115">
        <v>0.17</v>
      </c>
      <c r="Z3940" s="115">
        <v>1.65E-2</v>
      </c>
      <c r="AA3940" s="115">
        <v>7.6E-2</v>
      </c>
      <c r="AB3940" s="115">
        <f>SUM(W3940:AA3940)</f>
        <v>0.2775</v>
      </c>
      <c r="AC3940" s="110">
        <v>12</v>
      </c>
      <c r="AD3940" s="116">
        <f>IF(AL3940="","",+AC3940*AL3940)</f>
      </c>
      <c r="AE3940" s="117">
        <f>IF(AL3940="","",+AL3940*AB3940)</f>
      </c>
      <c r="AF3940" s="116">
        <f>IF(AL3940="","",+AL3940-AE3940)</f>
      </c>
      <c r="AG3940" s="117">
        <f>+V3940</f>
        <v>0</v>
      </c>
      <c r="AH3940" s="116">
        <f>IF(AF3940="","",+AF3940-AG3940)</f>
      </c>
      <c r="AI3940" s="116">
        <f>IF(AH3940="","",+AH3940*AC3940)</f>
      </c>
      <c r="AJ3940" s="93"/>
      <c r="AK3940" s="118">
        <v>0.33</v>
      </c>
      <c r="AL3940" s="117">
        <f>IF(V3940=0,"",V3940/(1-AB3940-AK3940))</f>
      </c>
      <c r="AM3940" s="95">
        <v>0.33</v>
      </c>
      <c r="AN3940" s="117">
        <f>IF(V3940=0,"",V3940/(1-AB3940-AM3940))</f>
      </c>
      <c r="AO3940" s="96">
        <v>1.2</v>
      </c>
      <c r="AP3940" s="93">
        <f>IF(BD!AJ3940="","",BD!AJ3940*BD!AO3940)</f>
      </c>
      <c r="AQ3940" s="115">
        <f>BD!AM3940/BD!AK3940-1</f>
        <v>0</v>
      </c>
      <c r="AR3940" s="91">
        <f>IF(BD!AN3940="","",IF(BD!AJ3940="","",BD!AN3940/BD!AJ3940-1))</f>
      </c>
      <c r="AS3940" s="91">
        <f>IF(BD!AN3940="","",IF(BD!AN3940&lt;BD!AL3940,"ABAIXO DA META","DENTRO DA META"))</f>
      </c>
      <c r="AT3940" s="115" t="str">
        <f>IF(BD!AJ3940="","EM ANÁLISE",IF(BD!AP3940&gt;=BD!AN3940,"GO", "NO GO"))</f>
        <v>EM ANÁLISE</v>
      </c>
      <c r="AU3940" s="121">
        <f>IF(AN3940="","",+BD!$AN3940-AJ3940)</f>
      </c>
      <c r="AV3940" s="98"/>
      <c r="AW3940" s="114">
        <f>BD!P3940*BD!AC3940</f>
        <v>0</v>
      </c>
      <c r="AX3940" s="114">
        <f>BD!V3940*BD!AC3940</f>
        <v>0</v>
      </c>
      <c r="AY3940" s="114">
        <f>IF(BD!AN3940="","",BD!AN3940*BD!AC3940)</f>
      </c>
      <c r="AZ3940" s="75" t="s">
        <v>123</v>
      </c>
      <c r="BA3940" s="75" t="s">
        <v>124</v>
      </c>
      <c r="BB3940" s="75">
        <v>1</v>
      </c>
      <c r="BC3940" s="75" t="s">
        <v>125</v>
      </c>
      <c r="BD3940" s="104"/>
      <c r="BE3940" s="104"/>
      <c r="BF3940" s="101"/>
      <c r="BG3940" s="101"/>
      <c r="BH3940" s="101"/>
      <c r="BI3940" s="101"/>
      <c r="BJ3940" s="101"/>
      <c r="BK3940" s="101"/>
      <c r="BL3940" s="101"/>
      <c r="BM3940" s="101"/>
      <c r="BN3940" s="101"/>
      <c r="BO3940" s="103"/>
      <c r="BP3940" s="101"/>
      <c r="BQ3940" s="101"/>
      <c r="BR3940" s="101"/>
      <c r="BS3940" s="101"/>
      <c r="BT3940" s="101"/>
      <c r="BU3940" s="101"/>
      <c r="BV3940" s="101"/>
      <c r="BW3940" s="101"/>
      <c r="BX3940" s="101"/>
      <c r="BY3940" s="101"/>
      <c r="BZ3940" s="101"/>
      <c r="CA3940" s="101"/>
      <c r="CB3940" s="101"/>
      <c r="CC3940" s="101"/>
      <c r="CD3940" s="101"/>
      <c r="CE3940" s="101"/>
      <c r="CF3940" s="101"/>
      <c r="CG3940" s="37" t="e">
        <f>VLOOKUP(Table_1[[#This Row],[EAN]],'[1]Planilha1'!$E:$R,13,0)</f>
        <v>#N/A</v>
      </c>
    </row>
    <row r="3941" ht="15" hidden="1">
      <c r="A3941" s="7"/>
      <c r="B3941" s="107" t="s">
        <v>2735</v>
      </c>
      <c r="C3941" s="75">
        <v>223326</v>
      </c>
      <c r="D3941" s="75"/>
      <c r="E3941" s="108">
        <v>7891000083567</v>
      </c>
      <c r="F3941" s="86" t="s">
        <v>4483</v>
      </c>
      <c r="G3941" s="75" t="s">
        <v>21</v>
      </c>
      <c r="H3941" s="75">
        <v>3780</v>
      </c>
      <c r="I3941" s="87" t="s">
        <v>3982</v>
      </c>
      <c r="J3941" s="75" t="s">
        <v>683</v>
      </c>
      <c r="K3941" s="88" t="s">
        <v>84</v>
      </c>
      <c r="L3941" s="88">
        <v>6</v>
      </c>
      <c r="M3941" s="88">
        <v>0</v>
      </c>
      <c r="N3941" s="110" t="s">
        <v>85</v>
      </c>
      <c r="O3941" s="75"/>
      <c r="P3941" s="106"/>
      <c r="Q3941" s="114">
        <f>(17/100+7.6/100+1.65/100)*P3941</f>
        <v>0</v>
      </c>
      <c r="R3941" s="153"/>
      <c r="S3941" s="153"/>
      <c r="T3941" s="153"/>
      <c r="U3941" s="153"/>
      <c r="V3941" s="114">
        <f>+P3941-Q3941+R3941+S3941+T3941+U3941</f>
        <v>0</v>
      </c>
      <c r="W3941" s="115">
        <f>(1.02/100)</f>
        <v>1.02E-2</v>
      </c>
      <c r="X3941" s="115">
        <v>4.8E-3</v>
      </c>
      <c r="Y3941" s="115">
        <v>0.17</v>
      </c>
      <c r="Z3941" s="115">
        <v>1.65E-2</v>
      </c>
      <c r="AA3941" s="115">
        <v>7.6E-2</v>
      </c>
      <c r="AB3941" s="115">
        <f>SUM(W3941:AA3941)</f>
        <v>0.2775</v>
      </c>
      <c r="AC3941" s="110">
        <v>12</v>
      </c>
      <c r="AD3941" s="116">
        <f>IF(AL3941="","",+AC3941*AL3941)</f>
      </c>
      <c r="AE3941" s="117">
        <f>IF(AL3941="","",+AL3941*AB3941)</f>
      </c>
      <c r="AF3941" s="116">
        <f>IF(AL3941="","",+AL3941-AE3941)</f>
      </c>
      <c r="AG3941" s="117">
        <f>+V3941</f>
        <v>0</v>
      </c>
      <c r="AH3941" s="116">
        <f>IF(AF3941="","",+AF3941-AG3941)</f>
      </c>
      <c r="AI3941" s="116">
        <f>IF(AH3941="","",+AH3941*AC3941)</f>
      </c>
      <c r="AJ3941" s="93"/>
      <c r="AK3941" s="118">
        <v>0.33</v>
      </c>
      <c r="AL3941" s="117">
        <f>IF(V3941=0,"",V3941/(1-AB3941-AK3941))</f>
      </c>
      <c r="AM3941" s="95">
        <v>0.33</v>
      </c>
      <c r="AN3941" s="117">
        <f>IF(V3941=0,"",V3941/(1-AB3941-AM3941))</f>
      </c>
      <c r="AO3941" s="96">
        <v>1.2</v>
      </c>
      <c r="AP3941" s="93">
        <f>IF(BD!AJ3941="","",BD!AJ3941*BD!AO3941)</f>
      </c>
      <c r="AQ3941" s="115">
        <f>BD!AM3941/BD!AK3941-1</f>
        <v>0</v>
      </c>
      <c r="AR3941" s="91">
        <f>IF(BD!AN3941="","",IF(BD!AJ3941="","",BD!AN3941/BD!AJ3941-1))</f>
      </c>
      <c r="AS3941" s="91">
        <f>IF(BD!AN3941="","",IF(BD!AN3941&lt;BD!AL3941,"ABAIXO DA META","DENTRO DA META"))</f>
      </c>
      <c r="AT3941" s="115" t="str">
        <f>IF(BD!AJ3941="","EM ANÁLISE",IF(BD!AP3941&gt;=BD!AN3941,"GO", "NO GO"))</f>
        <v>EM ANÁLISE</v>
      </c>
      <c r="AU3941" s="121">
        <f>IF(AN3941="","",+BD!$AN3941-AJ3941)</f>
      </c>
      <c r="AV3941" s="98"/>
      <c r="AW3941" s="114">
        <f>BD!P3941*BD!AC3941</f>
        <v>0</v>
      </c>
      <c r="AX3941" s="114">
        <f>BD!V3941*BD!AC3941</f>
        <v>0</v>
      </c>
      <c r="AY3941" s="114">
        <f>IF(BD!AN3941="","",BD!AN3941*BD!AC3941)</f>
      </c>
      <c r="AZ3941" s="75" t="s">
        <v>123</v>
      </c>
      <c r="BA3941" s="75" t="s">
        <v>124</v>
      </c>
      <c r="BB3941" s="75">
        <v>1</v>
      </c>
      <c r="BC3941" s="75" t="s">
        <v>125</v>
      </c>
      <c r="BD3941" s="104"/>
      <c r="BE3941" s="104"/>
      <c r="BF3941" s="101"/>
      <c r="BG3941" s="101"/>
      <c r="BH3941" s="101"/>
      <c r="BI3941" s="101"/>
      <c r="BJ3941" s="101"/>
      <c r="BK3941" s="101"/>
      <c r="BL3941" s="101"/>
      <c r="BM3941" s="101"/>
      <c r="BN3941" s="101"/>
      <c r="BO3941" s="103"/>
      <c r="BP3941" s="101"/>
      <c r="BQ3941" s="101"/>
      <c r="BR3941" s="101"/>
      <c r="BS3941" s="101"/>
      <c r="BT3941" s="101"/>
      <c r="BU3941" s="101"/>
      <c r="BV3941" s="101"/>
      <c r="BW3941" s="101"/>
      <c r="BX3941" s="101"/>
      <c r="BY3941" s="101"/>
      <c r="BZ3941" s="101"/>
      <c r="CA3941" s="101"/>
      <c r="CB3941" s="101"/>
      <c r="CC3941" s="101"/>
      <c r="CD3941" s="101"/>
      <c r="CE3941" s="101"/>
      <c r="CF3941" s="101"/>
      <c r="CG3941" s="37" t="e">
        <f>VLOOKUP(Table_1[[#This Row],[EAN]],'[1]Planilha1'!$E:$R,13,0)</f>
        <v>#N/A</v>
      </c>
    </row>
    <row r="3942" ht="15" hidden="1">
      <c r="A3942" s="7"/>
      <c r="B3942" s="107" t="s">
        <v>2735</v>
      </c>
      <c r="C3942" s="75">
        <v>223327</v>
      </c>
      <c r="D3942" s="75"/>
      <c r="E3942" s="108">
        <v>7891000105177</v>
      </c>
      <c r="F3942" s="86" t="s">
        <v>4484</v>
      </c>
      <c r="G3942" s="75" t="s">
        <v>21</v>
      </c>
      <c r="H3942" s="75">
        <v>610</v>
      </c>
      <c r="I3942" s="87" t="s">
        <v>3589</v>
      </c>
      <c r="J3942" s="75" t="s">
        <v>3564</v>
      </c>
      <c r="K3942" s="88" t="s">
        <v>84</v>
      </c>
      <c r="L3942" s="88">
        <v>6</v>
      </c>
      <c r="M3942" s="88">
        <v>0</v>
      </c>
      <c r="N3942" s="110" t="s">
        <v>85</v>
      </c>
      <c r="O3942" s="75"/>
      <c r="P3942" s="106"/>
      <c r="Q3942" s="114">
        <f>(17/100+7.6/100+1.65/100)*P3942</f>
        <v>0</v>
      </c>
      <c r="R3942" s="153"/>
      <c r="S3942" s="153"/>
      <c r="T3942" s="153"/>
      <c r="U3942" s="153"/>
      <c r="V3942" s="114">
        <f>+P3942-Q3942+R3942+S3942+T3942+U3942</f>
        <v>0</v>
      </c>
      <c r="W3942" s="115">
        <f>(1.02/100)</f>
        <v>1.02E-2</v>
      </c>
      <c r="X3942" s="115">
        <v>4.8E-3</v>
      </c>
      <c r="Y3942" s="115">
        <v>0.17</v>
      </c>
      <c r="Z3942" s="115">
        <v>1.65E-2</v>
      </c>
      <c r="AA3942" s="115">
        <v>7.6E-2</v>
      </c>
      <c r="AB3942" s="115">
        <f>SUM(W3942:AA3942)</f>
        <v>0.2775</v>
      </c>
      <c r="AC3942" s="110">
        <v>12</v>
      </c>
      <c r="AD3942" s="116">
        <f>IF(AL3942="","",+AC3942*AL3942)</f>
      </c>
      <c r="AE3942" s="117">
        <f>IF(AL3942="","",+AL3942*AB3942)</f>
      </c>
      <c r="AF3942" s="116">
        <f>IF(AL3942="","",+AL3942-AE3942)</f>
      </c>
      <c r="AG3942" s="117">
        <f>+V3942</f>
        <v>0</v>
      </c>
      <c r="AH3942" s="116">
        <f>IF(AF3942="","",+AF3942-AG3942)</f>
      </c>
      <c r="AI3942" s="116">
        <f>IF(AH3942="","",+AH3942*AC3942)</f>
      </c>
      <c r="AJ3942" s="93"/>
      <c r="AK3942" s="118">
        <v>0.33</v>
      </c>
      <c r="AL3942" s="117">
        <f>IF(V3942=0,"",V3942/(1-AB3942-AK3942))</f>
      </c>
      <c r="AM3942" s="95">
        <v>0.33</v>
      </c>
      <c r="AN3942" s="117">
        <f>IF(V3942=0,"",V3942/(1-AB3942-AM3942))</f>
      </c>
      <c r="AO3942" s="96">
        <v>1.2</v>
      </c>
      <c r="AP3942" s="93">
        <f>IF(BD!AJ3942="","",BD!AJ3942*BD!AO3942)</f>
      </c>
      <c r="AQ3942" s="115">
        <f>BD!AM3942/BD!AK3942-1</f>
        <v>0</v>
      </c>
      <c r="AR3942" s="91">
        <f>IF(BD!AN3942="","",IF(BD!AJ3942="","",BD!AN3942/BD!AJ3942-1))</f>
      </c>
      <c r="AS3942" s="91">
        <f>IF(BD!AN3942="","",IF(BD!AN3942&lt;BD!AL3942,"ABAIXO DA META","DENTRO DA META"))</f>
      </c>
      <c r="AT3942" s="115" t="str">
        <f>IF(BD!AJ3942="","EM ANÁLISE",IF(BD!AP3942&gt;=BD!AN3942,"GO", "NO GO"))</f>
        <v>EM ANÁLISE</v>
      </c>
      <c r="AU3942" s="121">
        <f>IF(AN3942="","",+BD!$AN3942-AJ3942)</f>
      </c>
      <c r="AV3942" s="98"/>
      <c r="AW3942" s="114">
        <f>BD!P3942*BD!AC3942</f>
        <v>0</v>
      </c>
      <c r="AX3942" s="114">
        <f>BD!V3942*BD!AC3942</f>
        <v>0</v>
      </c>
      <c r="AY3942" s="114">
        <f>IF(BD!AN3942="","",BD!AN3942*BD!AC3942)</f>
      </c>
      <c r="AZ3942" s="75" t="s">
        <v>123</v>
      </c>
      <c r="BA3942" s="75" t="s">
        <v>124</v>
      </c>
      <c r="BB3942" s="75">
        <v>1</v>
      </c>
      <c r="BC3942" s="75" t="s">
        <v>125</v>
      </c>
      <c r="BD3942" s="104"/>
      <c r="BE3942" s="104"/>
      <c r="BF3942" s="101"/>
      <c r="BG3942" s="101"/>
      <c r="BH3942" s="101"/>
      <c r="BI3942" s="101"/>
      <c r="BJ3942" s="101"/>
      <c r="BK3942" s="101"/>
      <c r="BL3942" s="101"/>
      <c r="BM3942" s="101"/>
      <c r="BN3942" s="101"/>
      <c r="BO3942" s="103"/>
      <c r="BP3942" s="101"/>
      <c r="BQ3942" s="101"/>
      <c r="BR3942" s="101"/>
      <c r="BS3942" s="101"/>
      <c r="BT3942" s="101"/>
      <c r="BU3942" s="101"/>
      <c r="BV3942" s="101"/>
      <c r="BW3942" s="101"/>
      <c r="BX3942" s="101"/>
      <c r="BY3942" s="101"/>
      <c r="BZ3942" s="101"/>
      <c r="CA3942" s="101"/>
      <c r="CB3942" s="101"/>
      <c r="CC3942" s="101"/>
      <c r="CD3942" s="101"/>
      <c r="CE3942" s="101"/>
      <c r="CF3942" s="101"/>
      <c r="CG3942" s="37" t="e">
        <f>VLOOKUP(Table_1[[#This Row],[EAN]],'[1]Planilha1'!$E:$R,13,0)</f>
        <v>#N/A</v>
      </c>
    </row>
    <row r="3943" ht="15" hidden="1">
      <c r="A3943" s="7"/>
      <c r="B3943" s="107" t="s">
        <v>2735</v>
      </c>
      <c r="C3943" s="75">
        <v>223328</v>
      </c>
      <c r="D3943" s="75"/>
      <c r="E3943" s="108">
        <v>7891000100646</v>
      </c>
      <c r="F3943" s="86" t="s">
        <v>4485</v>
      </c>
      <c r="G3943" s="75" t="s">
        <v>21</v>
      </c>
      <c r="H3943" s="75">
        <v>610</v>
      </c>
      <c r="I3943" s="87" t="s">
        <v>3589</v>
      </c>
      <c r="J3943" s="75" t="s">
        <v>4486</v>
      </c>
      <c r="K3943" s="88" t="s">
        <v>84</v>
      </c>
      <c r="L3943" s="88">
        <v>6</v>
      </c>
      <c r="M3943" s="88">
        <v>0</v>
      </c>
      <c r="N3943" s="110" t="s">
        <v>85</v>
      </c>
      <c r="O3943" s="75"/>
      <c r="P3943" s="106"/>
      <c r="Q3943" s="114">
        <f>(17/100+7.6/100+1.65/100)*P3943</f>
        <v>0</v>
      </c>
      <c r="R3943" s="153"/>
      <c r="S3943" s="153"/>
      <c r="T3943" s="153"/>
      <c r="U3943" s="153"/>
      <c r="V3943" s="114">
        <f>+P3943-Q3943+R3943+S3943+T3943+U3943</f>
        <v>0</v>
      </c>
      <c r="W3943" s="115">
        <f>(1.02/100)</f>
        <v>1.02E-2</v>
      </c>
      <c r="X3943" s="115">
        <v>4.8E-3</v>
      </c>
      <c r="Y3943" s="115">
        <v>0.17</v>
      </c>
      <c r="Z3943" s="115">
        <v>1.65E-2</v>
      </c>
      <c r="AA3943" s="115">
        <v>7.6E-2</v>
      </c>
      <c r="AB3943" s="115">
        <f>SUM(W3943:AA3943)</f>
        <v>0.2775</v>
      </c>
      <c r="AC3943" s="110">
        <v>12</v>
      </c>
      <c r="AD3943" s="116">
        <f>IF(AL3943="","",+AC3943*AL3943)</f>
      </c>
      <c r="AE3943" s="117">
        <f>IF(AL3943="","",+AL3943*AB3943)</f>
      </c>
      <c r="AF3943" s="116">
        <f>IF(AL3943="","",+AL3943-AE3943)</f>
      </c>
      <c r="AG3943" s="117">
        <f>+V3943</f>
        <v>0</v>
      </c>
      <c r="AH3943" s="116">
        <f>IF(AF3943="","",+AF3943-AG3943)</f>
      </c>
      <c r="AI3943" s="116">
        <f>IF(AH3943="","",+AH3943*AC3943)</f>
      </c>
      <c r="AJ3943" s="93"/>
      <c r="AK3943" s="118">
        <v>0.33</v>
      </c>
      <c r="AL3943" s="117">
        <f>IF(V3943=0,"",V3943/(1-AB3943-AK3943))</f>
      </c>
      <c r="AM3943" s="95">
        <v>0.33</v>
      </c>
      <c r="AN3943" s="117">
        <f>IF(V3943=0,"",V3943/(1-AB3943-AM3943))</f>
      </c>
      <c r="AO3943" s="96">
        <v>1.2</v>
      </c>
      <c r="AP3943" s="93">
        <f>IF(BD!AJ3943="","",BD!AJ3943*BD!AO3943)</f>
      </c>
      <c r="AQ3943" s="115">
        <f>BD!AM3943/BD!AK3943-1</f>
        <v>0</v>
      </c>
      <c r="AR3943" s="91">
        <f>IF(BD!AN3943="","",IF(BD!AJ3943="","",BD!AN3943/BD!AJ3943-1))</f>
      </c>
      <c r="AS3943" s="91">
        <f>IF(BD!AN3943="","",IF(BD!AN3943&lt;BD!AL3943,"ABAIXO DA META","DENTRO DA META"))</f>
      </c>
      <c r="AT3943" s="115" t="str">
        <f>IF(BD!AJ3943="","EM ANÁLISE",IF(BD!AP3943&gt;=BD!AN3943,"GO", "NO GO"))</f>
        <v>EM ANÁLISE</v>
      </c>
      <c r="AU3943" s="121">
        <f>IF(AN3943="","",+BD!$AN3943-AJ3943)</f>
      </c>
      <c r="AV3943" s="98"/>
      <c r="AW3943" s="114">
        <f>BD!P3943*BD!AC3943</f>
        <v>0</v>
      </c>
      <c r="AX3943" s="114">
        <f>BD!V3943*BD!AC3943</f>
        <v>0</v>
      </c>
      <c r="AY3943" s="114">
        <f>IF(BD!AN3943="","",BD!AN3943*BD!AC3943)</f>
      </c>
      <c r="AZ3943" s="75" t="s">
        <v>123</v>
      </c>
      <c r="BA3943" s="75" t="s">
        <v>124</v>
      </c>
      <c r="BB3943" s="75">
        <v>1</v>
      </c>
      <c r="BC3943" s="75" t="s">
        <v>125</v>
      </c>
      <c r="BD3943" s="104"/>
      <c r="BE3943" s="104"/>
      <c r="BF3943" s="101"/>
      <c r="BG3943" s="101"/>
      <c r="BH3943" s="101"/>
      <c r="BI3943" s="101"/>
      <c r="BJ3943" s="101"/>
      <c r="BK3943" s="101"/>
      <c r="BL3943" s="101"/>
      <c r="BM3943" s="101"/>
      <c r="BN3943" s="101"/>
      <c r="BO3943" s="103"/>
      <c r="BP3943" s="101"/>
      <c r="BQ3943" s="101"/>
      <c r="BR3943" s="101"/>
      <c r="BS3943" s="101"/>
      <c r="BT3943" s="101"/>
      <c r="BU3943" s="101"/>
      <c r="BV3943" s="101"/>
      <c r="BW3943" s="101"/>
      <c r="BX3943" s="101"/>
      <c r="BY3943" s="101"/>
      <c r="BZ3943" s="101"/>
      <c r="CA3943" s="101"/>
      <c r="CB3943" s="101"/>
      <c r="CC3943" s="101"/>
      <c r="CD3943" s="101"/>
      <c r="CE3943" s="101"/>
      <c r="CF3943" s="101"/>
      <c r="CG3943" s="37" t="e">
        <f>VLOOKUP(Table_1[[#This Row],[EAN]],'[1]Planilha1'!$E:$R,13,0)</f>
        <v>#N/A</v>
      </c>
    </row>
    <row r="3944" ht="15" hidden="1">
      <c r="A3944" s="7"/>
      <c r="B3944" s="107" t="s">
        <v>2735</v>
      </c>
      <c r="C3944" s="75">
        <v>223329</v>
      </c>
      <c r="D3944" s="75"/>
      <c r="E3944" s="108">
        <v>7891000017562</v>
      </c>
      <c r="F3944" s="86" t="s">
        <v>4487</v>
      </c>
      <c r="G3944" s="75" t="s">
        <v>21</v>
      </c>
      <c r="H3944" s="75">
        <v>610</v>
      </c>
      <c r="I3944" s="87" t="s">
        <v>3589</v>
      </c>
      <c r="J3944" s="75" t="s">
        <v>4129</v>
      </c>
      <c r="K3944" s="88" t="s">
        <v>84</v>
      </c>
      <c r="L3944" s="88">
        <v>6</v>
      </c>
      <c r="M3944" s="88">
        <v>0</v>
      </c>
      <c r="N3944" s="110" t="s">
        <v>85</v>
      </c>
      <c r="O3944" s="75"/>
      <c r="P3944" s="106"/>
      <c r="Q3944" s="114">
        <f>(17/100+7.6/100+1.65/100)*P3944</f>
        <v>0</v>
      </c>
      <c r="R3944" s="153"/>
      <c r="S3944" s="153"/>
      <c r="T3944" s="153"/>
      <c r="U3944" s="153"/>
      <c r="V3944" s="114">
        <f>+P3944-Q3944+R3944+S3944+T3944+U3944</f>
        <v>0</v>
      </c>
      <c r="W3944" s="115">
        <f>(1.02/100)</f>
        <v>1.02E-2</v>
      </c>
      <c r="X3944" s="115">
        <v>4.8E-3</v>
      </c>
      <c r="Y3944" s="115">
        <v>0.17</v>
      </c>
      <c r="Z3944" s="115">
        <v>1.65E-2</v>
      </c>
      <c r="AA3944" s="115">
        <v>7.6E-2</v>
      </c>
      <c r="AB3944" s="115">
        <f>SUM(W3944:AA3944)</f>
        <v>0.2775</v>
      </c>
      <c r="AC3944" s="110">
        <v>12</v>
      </c>
      <c r="AD3944" s="116">
        <f>IF(AL3944="","",+AC3944*AL3944)</f>
      </c>
      <c r="AE3944" s="117">
        <f>IF(AL3944="","",+AL3944*AB3944)</f>
      </c>
      <c r="AF3944" s="116">
        <f>IF(AL3944="","",+AL3944-AE3944)</f>
      </c>
      <c r="AG3944" s="117">
        <f>+V3944</f>
        <v>0</v>
      </c>
      <c r="AH3944" s="116">
        <f>IF(AF3944="","",+AF3944-AG3944)</f>
      </c>
      <c r="AI3944" s="116">
        <f>IF(AH3944="","",+AH3944*AC3944)</f>
      </c>
      <c r="AJ3944" s="93"/>
      <c r="AK3944" s="118">
        <v>0.33</v>
      </c>
      <c r="AL3944" s="117">
        <f>IF(V3944=0,"",V3944/(1-AB3944-AK3944))</f>
      </c>
      <c r="AM3944" s="95">
        <v>0.33</v>
      </c>
      <c r="AN3944" s="117">
        <f>IF(V3944=0,"",V3944/(1-AB3944-AM3944))</f>
      </c>
      <c r="AO3944" s="96">
        <v>1.2</v>
      </c>
      <c r="AP3944" s="93">
        <f>IF(BD!AJ3944="","",BD!AJ3944*BD!AO3944)</f>
      </c>
      <c r="AQ3944" s="115">
        <f>BD!AM3944/BD!AK3944-1</f>
        <v>0</v>
      </c>
      <c r="AR3944" s="91">
        <f>IF(BD!AN3944="","",IF(BD!AJ3944="","",BD!AN3944/BD!AJ3944-1))</f>
      </c>
      <c r="AS3944" s="91">
        <f>IF(BD!AN3944="","",IF(BD!AN3944&lt;BD!AL3944,"ABAIXO DA META","DENTRO DA META"))</f>
      </c>
      <c r="AT3944" s="115" t="str">
        <f>IF(BD!AJ3944="","EM ANÁLISE",IF(BD!AP3944&gt;=BD!AN3944,"GO", "NO GO"))</f>
        <v>EM ANÁLISE</v>
      </c>
      <c r="AU3944" s="121">
        <f>IF(AN3944="","",+BD!$AN3944-AJ3944)</f>
      </c>
      <c r="AV3944" s="98"/>
      <c r="AW3944" s="114">
        <f>BD!P3944*BD!AC3944</f>
        <v>0</v>
      </c>
      <c r="AX3944" s="114">
        <f>BD!V3944*BD!AC3944</f>
        <v>0</v>
      </c>
      <c r="AY3944" s="114">
        <f>IF(BD!AN3944="","",BD!AN3944*BD!AC3944)</f>
      </c>
      <c r="AZ3944" s="75" t="s">
        <v>123</v>
      </c>
      <c r="BA3944" s="75" t="s">
        <v>124</v>
      </c>
      <c r="BB3944" s="75">
        <v>1</v>
      </c>
      <c r="BC3944" s="75" t="s">
        <v>125</v>
      </c>
      <c r="BD3944" s="104"/>
      <c r="BE3944" s="104"/>
      <c r="BF3944" s="101"/>
      <c r="BG3944" s="101"/>
      <c r="BH3944" s="101"/>
      <c r="BI3944" s="101"/>
      <c r="BJ3944" s="101"/>
      <c r="BK3944" s="101"/>
      <c r="BL3944" s="101"/>
      <c r="BM3944" s="101"/>
      <c r="BN3944" s="101"/>
      <c r="BO3944" s="103"/>
      <c r="BP3944" s="101"/>
      <c r="BQ3944" s="101"/>
      <c r="BR3944" s="101"/>
      <c r="BS3944" s="101"/>
      <c r="BT3944" s="101"/>
      <c r="BU3944" s="101"/>
      <c r="BV3944" s="101"/>
      <c r="BW3944" s="101"/>
      <c r="BX3944" s="101"/>
      <c r="BY3944" s="101"/>
      <c r="BZ3944" s="101"/>
      <c r="CA3944" s="101"/>
      <c r="CB3944" s="101"/>
      <c r="CC3944" s="101"/>
      <c r="CD3944" s="101"/>
      <c r="CE3944" s="101"/>
      <c r="CF3944" s="101"/>
      <c r="CG3944" s="37" t="e">
        <f>VLOOKUP(Table_1[[#This Row],[EAN]],'[1]Planilha1'!$E:$R,13,0)</f>
        <v>#N/A</v>
      </c>
    </row>
    <row r="3945" ht="15" hidden="1">
      <c r="A3945" s="7"/>
      <c r="B3945" s="107" t="s">
        <v>2735</v>
      </c>
      <c r="C3945" s="75">
        <v>223330</v>
      </c>
      <c r="D3945" s="75"/>
      <c r="E3945" s="108">
        <v>7613036720366</v>
      </c>
      <c r="F3945" s="86" t="s">
        <v>4488</v>
      </c>
      <c r="G3945" s="75" t="s">
        <v>4489</v>
      </c>
      <c r="H3945" s="75">
        <v>3640</v>
      </c>
      <c r="I3945" s="87" t="s">
        <v>4489</v>
      </c>
      <c r="J3945" s="75" t="s">
        <v>4490</v>
      </c>
      <c r="K3945" s="88" t="s">
        <v>84</v>
      </c>
      <c r="L3945" s="88">
        <v>1000</v>
      </c>
      <c r="M3945" s="88">
        <v>0</v>
      </c>
      <c r="N3945" s="110" t="s">
        <v>85</v>
      </c>
      <c r="O3945" s="75"/>
      <c r="P3945" s="106"/>
      <c r="Q3945" s="114">
        <f>(17/100+7.6/100+1.65/100)*P3945</f>
        <v>0</v>
      </c>
      <c r="R3945" s="153"/>
      <c r="S3945" s="153"/>
      <c r="T3945" s="153"/>
      <c r="U3945" s="153"/>
      <c r="V3945" s="114">
        <f>+P3945-Q3945+R3945+S3945+T3945+U3945</f>
        <v>0</v>
      </c>
      <c r="W3945" s="115">
        <f>(1.02/100)</f>
        <v>1.02E-2</v>
      </c>
      <c r="X3945" s="115">
        <v>4.8E-3</v>
      </c>
      <c r="Y3945" s="115">
        <v>0.17</v>
      </c>
      <c r="Z3945" s="115">
        <v>1.65E-2</v>
      </c>
      <c r="AA3945" s="115">
        <v>7.6E-2</v>
      </c>
      <c r="AB3945" s="115">
        <f>SUM(W3945:AA3945)</f>
        <v>0.2775</v>
      </c>
      <c r="AC3945" s="110">
        <v>12</v>
      </c>
      <c r="AD3945" s="116">
        <f>IF(AL3945="","",+AC3945*AL3945)</f>
      </c>
      <c r="AE3945" s="117">
        <f>IF(AL3945="","",+AL3945*AB3945)</f>
      </c>
      <c r="AF3945" s="116">
        <f>IF(AL3945="","",+AL3945-AE3945)</f>
      </c>
      <c r="AG3945" s="117">
        <f>+V3945</f>
        <v>0</v>
      </c>
      <c r="AH3945" s="116">
        <f>IF(AF3945="","",+AF3945-AG3945)</f>
      </c>
      <c r="AI3945" s="116">
        <f>IF(AH3945="","",+AH3945*AC3945)</f>
      </c>
      <c r="AJ3945" s="93"/>
      <c r="AK3945" s="118">
        <v>0.33</v>
      </c>
      <c r="AL3945" s="117">
        <f>IF(V3945=0,"",V3945/(1-AB3945-AK3945))</f>
      </c>
      <c r="AM3945" s="95">
        <v>0.33</v>
      </c>
      <c r="AN3945" s="117">
        <f>IF(V3945=0,"",V3945/(1-AB3945-AM3945))</f>
      </c>
      <c r="AO3945" s="96">
        <v>1.2</v>
      </c>
      <c r="AP3945" s="93">
        <f>IF(BD!AJ3945="","",BD!AJ3945*BD!AO3945)</f>
      </c>
      <c r="AQ3945" s="115">
        <f>BD!AM3945/BD!AK3945-1</f>
        <v>0</v>
      </c>
      <c r="AR3945" s="91">
        <f>IF(BD!AN3945="","",IF(BD!AJ3945="","",BD!AN3945/BD!AJ3945-1))</f>
      </c>
      <c r="AS3945" s="91">
        <f>IF(BD!AN3945="","",IF(BD!AN3945&lt;BD!AL3945,"ABAIXO DA META","DENTRO DA META"))</f>
      </c>
      <c r="AT3945" s="115" t="str">
        <f>IF(BD!AJ3945="","EM ANÁLISE",IF(BD!AP3945&gt;=BD!AN3945,"GO", "NO GO"))</f>
        <v>EM ANÁLISE</v>
      </c>
      <c r="AU3945" s="121">
        <f>IF(AN3945="","",+BD!$AN3945-AJ3945)</f>
      </c>
      <c r="AV3945" s="98"/>
      <c r="AW3945" s="114">
        <f>BD!P3945*BD!AC3945</f>
        <v>0</v>
      </c>
      <c r="AX3945" s="114">
        <f>BD!V3945*BD!AC3945</f>
        <v>0</v>
      </c>
      <c r="AY3945" s="114">
        <f>IF(BD!AN3945="","",BD!AN3945*BD!AC3945)</f>
      </c>
      <c r="AZ3945" s="75" t="s">
        <v>123</v>
      </c>
      <c r="BA3945" s="75" t="s">
        <v>124</v>
      </c>
      <c r="BB3945" s="75">
        <v>1</v>
      </c>
      <c r="BC3945" s="75" t="s">
        <v>125</v>
      </c>
      <c r="BD3945" s="104"/>
      <c r="BE3945" s="104"/>
      <c r="BF3945" s="101"/>
      <c r="BG3945" s="101"/>
      <c r="BH3945" s="101"/>
      <c r="BI3945" s="101"/>
      <c r="BJ3945" s="101"/>
      <c r="BK3945" s="101"/>
      <c r="BL3945" s="101"/>
      <c r="BM3945" s="101"/>
      <c r="BN3945" s="101"/>
      <c r="BO3945" s="103"/>
      <c r="BP3945" s="101"/>
      <c r="BQ3945" s="101"/>
      <c r="BR3945" s="101"/>
      <c r="BS3945" s="101"/>
      <c r="BT3945" s="101"/>
      <c r="BU3945" s="101"/>
      <c r="BV3945" s="101"/>
      <c r="BW3945" s="101"/>
      <c r="BX3945" s="101"/>
      <c r="BY3945" s="101"/>
      <c r="BZ3945" s="101"/>
      <c r="CA3945" s="101"/>
      <c r="CB3945" s="101"/>
      <c r="CC3945" s="101"/>
      <c r="CD3945" s="101"/>
      <c r="CE3945" s="101"/>
      <c r="CF3945" s="101"/>
      <c r="CG3945" s="37" t="e">
        <f>VLOOKUP(Table_1[[#This Row],[EAN]],'[1]Planilha1'!$E:$R,13,0)</f>
        <v>#N/A</v>
      </c>
    </row>
    <row r="3946" ht="15" hidden="1">
      <c r="A3946" s="7"/>
      <c r="B3946" s="107" t="s">
        <v>2735</v>
      </c>
      <c r="C3946" s="75">
        <v>223331</v>
      </c>
      <c r="D3946" s="75"/>
      <c r="E3946" s="108">
        <v>7613036723855</v>
      </c>
      <c r="F3946" s="86" t="s">
        <v>4491</v>
      </c>
      <c r="G3946" s="75" t="s">
        <v>4489</v>
      </c>
      <c r="H3946" s="75">
        <v>3640</v>
      </c>
      <c r="I3946" s="87" t="s">
        <v>4489</v>
      </c>
      <c r="J3946" s="75" t="s">
        <v>4492</v>
      </c>
      <c r="K3946" s="88" t="s">
        <v>84</v>
      </c>
      <c r="L3946" s="88">
        <v>2000</v>
      </c>
      <c r="M3946" s="88">
        <v>0</v>
      </c>
      <c r="N3946" s="110" t="s">
        <v>85</v>
      </c>
      <c r="O3946" s="75"/>
      <c r="P3946" s="106"/>
      <c r="Q3946" s="114">
        <f>(17/100+7.6/100+1.65/100)*P3946</f>
        <v>0</v>
      </c>
      <c r="R3946" s="153"/>
      <c r="S3946" s="153"/>
      <c r="T3946" s="153"/>
      <c r="U3946" s="153"/>
      <c r="V3946" s="114">
        <f>+P3946-Q3946+R3946+S3946+T3946+U3946</f>
        <v>0</v>
      </c>
      <c r="W3946" s="115">
        <f>(1.02/100)</f>
        <v>1.02E-2</v>
      </c>
      <c r="X3946" s="115">
        <v>4.8E-3</v>
      </c>
      <c r="Y3946" s="115">
        <v>0.17</v>
      </c>
      <c r="Z3946" s="115">
        <v>1.65E-2</v>
      </c>
      <c r="AA3946" s="115">
        <v>7.6E-2</v>
      </c>
      <c r="AB3946" s="115">
        <f>SUM(W3946:AA3946)</f>
        <v>0.2775</v>
      </c>
      <c r="AC3946" s="110">
        <v>12</v>
      </c>
      <c r="AD3946" s="116">
        <f>IF(AL3946="","",+AC3946*AL3946)</f>
      </c>
      <c r="AE3946" s="117">
        <f>IF(AL3946="","",+AL3946*AB3946)</f>
      </c>
      <c r="AF3946" s="116">
        <f>IF(AL3946="","",+AL3946-AE3946)</f>
      </c>
      <c r="AG3946" s="117">
        <f>+V3946</f>
        <v>0</v>
      </c>
      <c r="AH3946" s="116">
        <f>IF(AF3946="","",+AF3946-AG3946)</f>
      </c>
      <c r="AI3946" s="116">
        <f>IF(AH3946="","",+AH3946*AC3946)</f>
      </c>
      <c r="AJ3946" s="93"/>
      <c r="AK3946" s="118">
        <v>0.33</v>
      </c>
      <c r="AL3946" s="117">
        <f>IF(V3946=0,"",V3946/(1-AB3946-AK3946))</f>
      </c>
      <c r="AM3946" s="95">
        <v>0.33</v>
      </c>
      <c r="AN3946" s="117">
        <f>IF(V3946=0,"",V3946/(1-AB3946-AM3946))</f>
      </c>
      <c r="AO3946" s="96">
        <v>1.2</v>
      </c>
      <c r="AP3946" s="93">
        <f>IF(BD!AJ3946="","",BD!AJ3946*BD!AO3946)</f>
      </c>
      <c r="AQ3946" s="115">
        <f>BD!AM3946/BD!AK3946-1</f>
        <v>0</v>
      </c>
      <c r="AR3946" s="91">
        <f>IF(BD!AN3946="","",IF(BD!AJ3946="","",BD!AN3946/BD!AJ3946-1))</f>
      </c>
      <c r="AS3946" s="91">
        <f>IF(BD!AN3946="","",IF(BD!AN3946&lt;BD!AL3946,"ABAIXO DA META","DENTRO DA META"))</f>
      </c>
      <c r="AT3946" s="115" t="str">
        <f>IF(BD!AJ3946="","EM ANÁLISE",IF(BD!AP3946&gt;=BD!AN3946,"GO", "NO GO"))</f>
        <v>EM ANÁLISE</v>
      </c>
      <c r="AU3946" s="121">
        <f>IF(AN3946="","",+BD!$AN3946-AJ3946)</f>
      </c>
      <c r="AV3946" s="98"/>
      <c r="AW3946" s="114">
        <f>BD!P3946*BD!AC3946</f>
        <v>0</v>
      </c>
      <c r="AX3946" s="114">
        <f>BD!V3946*BD!AC3946</f>
        <v>0</v>
      </c>
      <c r="AY3946" s="114">
        <f>IF(BD!AN3946="","",BD!AN3946*BD!AC3946)</f>
      </c>
      <c r="AZ3946" s="75" t="s">
        <v>123</v>
      </c>
      <c r="BA3946" s="75" t="s">
        <v>124</v>
      </c>
      <c r="BB3946" s="75">
        <v>1</v>
      </c>
      <c r="BC3946" s="75" t="s">
        <v>125</v>
      </c>
      <c r="BD3946" s="104"/>
      <c r="BE3946" s="104"/>
      <c r="BF3946" s="101"/>
      <c r="BG3946" s="101"/>
      <c r="BH3946" s="101"/>
      <c r="BI3946" s="101"/>
      <c r="BJ3946" s="101"/>
      <c r="BK3946" s="101"/>
      <c r="BL3946" s="101"/>
      <c r="BM3946" s="101"/>
      <c r="BN3946" s="101"/>
      <c r="BO3946" s="103"/>
      <c r="BP3946" s="101"/>
      <c r="BQ3946" s="101"/>
      <c r="BR3946" s="101"/>
      <c r="BS3946" s="101"/>
      <c r="BT3946" s="101"/>
      <c r="BU3946" s="101"/>
      <c r="BV3946" s="101"/>
      <c r="BW3946" s="101"/>
      <c r="BX3946" s="101"/>
      <c r="BY3946" s="101"/>
      <c r="BZ3946" s="101"/>
      <c r="CA3946" s="101"/>
      <c r="CB3946" s="101"/>
      <c r="CC3946" s="101"/>
      <c r="CD3946" s="101"/>
      <c r="CE3946" s="101"/>
      <c r="CF3946" s="101"/>
      <c r="CG3946" s="37" t="e">
        <f>VLOOKUP(Table_1[[#This Row],[EAN]],'[1]Planilha1'!$E:$R,13,0)</f>
        <v>#N/A</v>
      </c>
    </row>
    <row r="3947" ht="15" hidden="1">
      <c r="A3947" s="7"/>
      <c r="B3947" s="107" t="s">
        <v>2735</v>
      </c>
      <c r="C3947" s="75">
        <v>223332</v>
      </c>
      <c r="D3947" s="75"/>
      <c r="E3947" s="108">
        <v>7891000082430</v>
      </c>
      <c r="F3947" s="86" t="s">
        <v>4493</v>
      </c>
      <c r="G3947" s="75" t="s">
        <v>21</v>
      </c>
      <c r="H3947" s="75">
        <v>3780</v>
      </c>
      <c r="I3947" s="87" t="s">
        <v>3982</v>
      </c>
      <c r="J3947" s="75" t="s">
        <v>683</v>
      </c>
      <c r="K3947" s="88" t="s">
        <v>84</v>
      </c>
      <c r="L3947" s="88">
        <v>6</v>
      </c>
      <c r="M3947" s="88">
        <v>0</v>
      </c>
      <c r="N3947" s="110" t="s">
        <v>85</v>
      </c>
      <c r="O3947" s="75"/>
      <c r="P3947" s="106"/>
      <c r="Q3947" s="114">
        <f>(17/100+7.6/100+1.65/100)*P3947</f>
        <v>0</v>
      </c>
      <c r="R3947" s="153"/>
      <c r="S3947" s="153"/>
      <c r="T3947" s="153"/>
      <c r="U3947" s="153"/>
      <c r="V3947" s="114">
        <f>+P3947-Q3947+R3947+S3947+T3947+U3947</f>
        <v>0</v>
      </c>
      <c r="W3947" s="115">
        <f>(1.02/100)</f>
        <v>1.02E-2</v>
      </c>
      <c r="X3947" s="115">
        <v>4.8E-3</v>
      </c>
      <c r="Y3947" s="115">
        <v>0.17</v>
      </c>
      <c r="Z3947" s="115">
        <v>1.65E-2</v>
      </c>
      <c r="AA3947" s="115">
        <v>7.6E-2</v>
      </c>
      <c r="AB3947" s="115">
        <f>SUM(W3947:AA3947)</f>
        <v>0.2775</v>
      </c>
      <c r="AC3947" s="110">
        <v>12</v>
      </c>
      <c r="AD3947" s="116">
        <f>IF(AL3947="","",+AC3947*AL3947)</f>
      </c>
      <c r="AE3947" s="117">
        <f>IF(AL3947="","",+AL3947*AB3947)</f>
      </c>
      <c r="AF3947" s="116">
        <f>IF(AL3947="","",+AL3947-AE3947)</f>
      </c>
      <c r="AG3947" s="117">
        <f>+V3947</f>
        <v>0</v>
      </c>
      <c r="AH3947" s="116">
        <f>IF(AF3947="","",+AF3947-AG3947)</f>
      </c>
      <c r="AI3947" s="116">
        <f>IF(AH3947="","",+AH3947*AC3947)</f>
      </c>
      <c r="AJ3947" s="93"/>
      <c r="AK3947" s="118">
        <v>0.33</v>
      </c>
      <c r="AL3947" s="117">
        <f>IF(V3947=0,"",V3947/(1-AB3947-AK3947))</f>
      </c>
      <c r="AM3947" s="95">
        <v>0.33</v>
      </c>
      <c r="AN3947" s="117">
        <f>IF(V3947=0,"",V3947/(1-AB3947-AM3947))</f>
      </c>
      <c r="AO3947" s="96">
        <v>1.2</v>
      </c>
      <c r="AP3947" s="93">
        <f>IF(BD!AJ3947="","",BD!AJ3947*BD!AO3947)</f>
      </c>
      <c r="AQ3947" s="115">
        <f>BD!AM3947/BD!AK3947-1</f>
        <v>0</v>
      </c>
      <c r="AR3947" s="91">
        <f>IF(BD!AN3947="","",IF(BD!AJ3947="","",BD!AN3947/BD!AJ3947-1))</f>
      </c>
      <c r="AS3947" s="91">
        <f>IF(BD!AN3947="","",IF(BD!AN3947&lt;BD!AL3947,"ABAIXO DA META","DENTRO DA META"))</f>
      </c>
      <c r="AT3947" s="115" t="str">
        <f>IF(BD!AJ3947="","EM ANÁLISE",IF(BD!AP3947&gt;=BD!AN3947,"GO", "NO GO"))</f>
        <v>EM ANÁLISE</v>
      </c>
      <c r="AU3947" s="121">
        <f>IF(AN3947="","",+BD!$AN3947-AJ3947)</f>
      </c>
      <c r="AV3947" s="98"/>
      <c r="AW3947" s="114">
        <f>BD!P3947*BD!AC3947</f>
        <v>0</v>
      </c>
      <c r="AX3947" s="114">
        <f>BD!V3947*BD!AC3947</f>
        <v>0</v>
      </c>
      <c r="AY3947" s="114">
        <f>IF(BD!AN3947="","",BD!AN3947*BD!AC3947)</f>
      </c>
      <c r="AZ3947" s="75" t="s">
        <v>123</v>
      </c>
      <c r="BA3947" s="75" t="s">
        <v>124</v>
      </c>
      <c r="BB3947" s="75">
        <v>1</v>
      </c>
      <c r="BC3947" s="75" t="s">
        <v>125</v>
      </c>
      <c r="BD3947" s="104"/>
      <c r="BE3947" s="104"/>
      <c r="BF3947" s="101"/>
      <c r="BG3947" s="101"/>
      <c r="BH3947" s="101"/>
      <c r="BI3947" s="101"/>
      <c r="BJ3947" s="101"/>
      <c r="BK3947" s="101"/>
      <c r="BL3947" s="101"/>
      <c r="BM3947" s="101"/>
      <c r="BN3947" s="101"/>
      <c r="BO3947" s="103"/>
      <c r="BP3947" s="101"/>
      <c r="BQ3947" s="101"/>
      <c r="BR3947" s="101"/>
      <c r="BS3947" s="101"/>
      <c r="BT3947" s="101"/>
      <c r="BU3947" s="101"/>
      <c r="BV3947" s="101"/>
      <c r="BW3947" s="101"/>
      <c r="BX3947" s="101"/>
      <c r="BY3947" s="101"/>
      <c r="BZ3947" s="101"/>
      <c r="CA3947" s="101"/>
      <c r="CB3947" s="101"/>
      <c r="CC3947" s="101"/>
      <c r="CD3947" s="101"/>
      <c r="CE3947" s="101"/>
      <c r="CF3947" s="101"/>
      <c r="CG3947" s="37" t="e">
        <f>VLOOKUP(Table_1[[#This Row],[EAN]],'[1]Planilha1'!$E:$R,13,0)</f>
        <v>#N/A</v>
      </c>
    </row>
    <row r="3948" ht="15" hidden="1">
      <c r="A3948" s="7"/>
      <c r="B3948" s="107" t="s">
        <v>2735</v>
      </c>
      <c r="C3948" s="75">
        <v>223333</v>
      </c>
      <c r="D3948" s="75"/>
      <c r="E3948" s="108">
        <v>7891000090664</v>
      </c>
      <c r="F3948" s="86" t="s">
        <v>4494</v>
      </c>
      <c r="G3948" s="75" t="s">
        <v>21</v>
      </c>
      <c r="H3948" s="75">
        <v>1760</v>
      </c>
      <c r="I3948" s="87" t="s">
        <v>3848</v>
      </c>
      <c r="J3948" s="75" t="s">
        <v>4373</v>
      </c>
      <c r="K3948" s="88" t="s">
        <v>84</v>
      </c>
      <c r="L3948" s="88">
        <v>24</v>
      </c>
      <c r="M3948" s="88">
        <v>0</v>
      </c>
      <c r="N3948" s="110" t="s">
        <v>85</v>
      </c>
      <c r="O3948" s="75"/>
      <c r="P3948" s="106"/>
      <c r="Q3948" s="114">
        <f>(17/100+7.6/100+1.65/100)*P3948</f>
        <v>0</v>
      </c>
      <c r="R3948" s="153"/>
      <c r="S3948" s="153"/>
      <c r="T3948" s="153"/>
      <c r="U3948" s="153"/>
      <c r="V3948" s="114">
        <f>+P3948-Q3948+R3948+S3948+T3948+U3948</f>
        <v>0</v>
      </c>
      <c r="W3948" s="115">
        <f>(1.02/100)</f>
        <v>1.02E-2</v>
      </c>
      <c r="X3948" s="115">
        <v>4.8E-3</v>
      </c>
      <c r="Y3948" s="115">
        <v>0.17</v>
      </c>
      <c r="Z3948" s="115">
        <v>1.65E-2</v>
      </c>
      <c r="AA3948" s="115">
        <v>7.6E-2</v>
      </c>
      <c r="AB3948" s="115">
        <f>SUM(W3948:AA3948)</f>
        <v>0.2775</v>
      </c>
      <c r="AC3948" s="110">
        <v>12</v>
      </c>
      <c r="AD3948" s="116">
        <f>IF(AL3948="","",+AC3948*AL3948)</f>
      </c>
      <c r="AE3948" s="117">
        <f>IF(AL3948="","",+AL3948*AB3948)</f>
      </c>
      <c r="AF3948" s="116">
        <f>IF(AL3948="","",+AL3948-AE3948)</f>
      </c>
      <c r="AG3948" s="117">
        <f>+V3948</f>
        <v>0</v>
      </c>
      <c r="AH3948" s="116">
        <f>IF(AF3948="","",+AF3948-AG3948)</f>
      </c>
      <c r="AI3948" s="116">
        <f>IF(AH3948="","",+AH3948*AC3948)</f>
      </c>
      <c r="AJ3948" s="93"/>
      <c r="AK3948" s="118">
        <v>0.33</v>
      </c>
      <c r="AL3948" s="117">
        <f>IF(V3948=0,"",V3948/(1-AB3948-AK3948))</f>
      </c>
      <c r="AM3948" s="95">
        <v>0.33</v>
      </c>
      <c r="AN3948" s="117">
        <f>IF(V3948=0,"",V3948/(1-AB3948-AM3948))</f>
      </c>
      <c r="AO3948" s="96">
        <v>1.2</v>
      </c>
      <c r="AP3948" s="93">
        <f>IF(BD!AJ3948="","",BD!AJ3948*BD!AO3948)</f>
      </c>
      <c r="AQ3948" s="115">
        <f>BD!AM3948/BD!AK3948-1</f>
        <v>0</v>
      </c>
      <c r="AR3948" s="91">
        <f>IF(BD!AN3948="","",IF(BD!AJ3948="","",BD!AN3948/BD!AJ3948-1))</f>
      </c>
      <c r="AS3948" s="91">
        <f>IF(BD!AN3948="","",IF(BD!AN3948&lt;BD!AL3948,"ABAIXO DA META","DENTRO DA META"))</f>
      </c>
      <c r="AT3948" s="115" t="str">
        <f>IF(BD!AJ3948="","EM ANÁLISE",IF(BD!AP3948&gt;=BD!AN3948,"GO", "NO GO"))</f>
        <v>EM ANÁLISE</v>
      </c>
      <c r="AU3948" s="121">
        <f>IF(AN3948="","",+BD!$AN3948-AJ3948)</f>
      </c>
      <c r="AV3948" s="98"/>
      <c r="AW3948" s="114">
        <f>BD!P3948*BD!AC3948</f>
        <v>0</v>
      </c>
      <c r="AX3948" s="114">
        <f>BD!V3948*BD!AC3948</f>
        <v>0</v>
      </c>
      <c r="AY3948" s="114">
        <f>IF(BD!AN3948="","",BD!AN3948*BD!AC3948)</f>
      </c>
      <c r="AZ3948" s="75" t="s">
        <v>123</v>
      </c>
      <c r="BA3948" s="75" t="s">
        <v>124</v>
      </c>
      <c r="BB3948" s="75">
        <v>1</v>
      </c>
      <c r="BC3948" s="75" t="s">
        <v>125</v>
      </c>
      <c r="BD3948" s="104"/>
      <c r="BE3948" s="104"/>
      <c r="BF3948" s="101"/>
      <c r="BG3948" s="101"/>
      <c r="BH3948" s="101"/>
      <c r="BI3948" s="101"/>
      <c r="BJ3948" s="101"/>
      <c r="BK3948" s="101"/>
      <c r="BL3948" s="101"/>
      <c r="BM3948" s="101"/>
      <c r="BN3948" s="101"/>
      <c r="BO3948" s="103"/>
      <c r="BP3948" s="101"/>
      <c r="BQ3948" s="101"/>
      <c r="BR3948" s="101"/>
      <c r="BS3948" s="101"/>
      <c r="BT3948" s="101"/>
      <c r="BU3948" s="101"/>
      <c r="BV3948" s="101"/>
      <c r="BW3948" s="101"/>
      <c r="BX3948" s="101"/>
      <c r="BY3948" s="101"/>
      <c r="BZ3948" s="101"/>
      <c r="CA3948" s="101"/>
      <c r="CB3948" s="101"/>
      <c r="CC3948" s="101"/>
      <c r="CD3948" s="101"/>
      <c r="CE3948" s="101"/>
      <c r="CF3948" s="101"/>
      <c r="CG3948" s="37" t="e">
        <f>VLOOKUP(Table_1[[#This Row],[EAN]],'[1]Planilha1'!$E:$R,13,0)</f>
        <v>#N/A</v>
      </c>
    </row>
    <row r="3949" ht="15" hidden="1">
      <c r="A3949" s="7"/>
      <c r="B3949" s="107" t="s">
        <v>2735</v>
      </c>
      <c r="C3949" s="75">
        <v>223334</v>
      </c>
      <c r="D3949" s="75"/>
      <c r="E3949" s="108">
        <v>7891000095911</v>
      </c>
      <c r="F3949" s="86" t="s">
        <v>4495</v>
      </c>
      <c r="G3949" s="75" t="s">
        <v>21</v>
      </c>
      <c r="H3949" s="75">
        <v>3780</v>
      </c>
      <c r="I3949" s="87" t="s">
        <v>3982</v>
      </c>
      <c r="J3949" s="75" t="s">
        <v>683</v>
      </c>
      <c r="K3949" s="88" t="s">
        <v>84</v>
      </c>
      <c r="L3949" s="88">
        <v>6</v>
      </c>
      <c r="M3949" s="88">
        <v>0</v>
      </c>
      <c r="N3949" s="110" t="s">
        <v>85</v>
      </c>
      <c r="O3949" s="75"/>
      <c r="P3949" s="106"/>
      <c r="Q3949" s="114">
        <f>(17/100+7.6/100+1.65/100)*P3949</f>
        <v>0</v>
      </c>
      <c r="R3949" s="153"/>
      <c r="S3949" s="153"/>
      <c r="T3949" s="153"/>
      <c r="U3949" s="153"/>
      <c r="V3949" s="114">
        <f>+P3949-Q3949+R3949+S3949+T3949+U3949</f>
        <v>0</v>
      </c>
      <c r="W3949" s="115">
        <f>(1.02/100)</f>
        <v>1.02E-2</v>
      </c>
      <c r="X3949" s="115">
        <v>4.8E-3</v>
      </c>
      <c r="Y3949" s="115">
        <v>0.17</v>
      </c>
      <c r="Z3949" s="115">
        <v>1.65E-2</v>
      </c>
      <c r="AA3949" s="115">
        <v>7.6E-2</v>
      </c>
      <c r="AB3949" s="115">
        <f>SUM(W3949:AA3949)</f>
        <v>0.2775</v>
      </c>
      <c r="AC3949" s="110">
        <v>12</v>
      </c>
      <c r="AD3949" s="116">
        <f>IF(AL3949="","",+AC3949*AL3949)</f>
      </c>
      <c r="AE3949" s="117">
        <f>IF(AL3949="","",+AL3949*AB3949)</f>
      </c>
      <c r="AF3949" s="116">
        <f>IF(AL3949="","",+AL3949-AE3949)</f>
      </c>
      <c r="AG3949" s="117">
        <f>+V3949</f>
        <v>0</v>
      </c>
      <c r="AH3949" s="116">
        <f>IF(AF3949="","",+AF3949-AG3949)</f>
      </c>
      <c r="AI3949" s="116">
        <f>IF(AH3949="","",+AH3949*AC3949)</f>
      </c>
      <c r="AJ3949" s="93"/>
      <c r="AK3949" s="118">
        <v>0.33</v>
      </c>
      <c r="AL3949" s="117">
        <f>IF(V3949=0,"",V3949/(1-AB3949-AK3949))</f>
      </c>
      <c r="AM3949" s="95">
        <v>0.33</v>
      </c>
      <c r="AN3949" s="117">
        <f>IF(V3949=0,"",V3949/(1-AB3949-AM3949))</f>
      </c>
      <c r="AO3949" s="96">
        <v>1.2</v>
      </c>
      <c r="AP3949" s="93">
        <f>IF(BD!AJ3949="","",BD!AJ3949*BD!AO3949)</f>
      </c>
      <c r="AQ3949" s="115">
        <f>BD!AM3949/BD!AK3949-1</f>
        <v>0</v>
      </c>
      <c r="AR3949" s="91">
        <f>IF(BD!AN3949="","",IF(BD!AJ3949="","",BD!AN3949/BD!AJ3949-1))</f>
      </c>
      <c r="AS3949" s="91">
        <f>IF(BD!AN3949="","",IF(BD!AN3949&lt;BD!AL3949,"ABAIXO DA META","DENTRO DA META"))</f>
      </c>
      <c r="AT3949" s="115" t="str">
        <f>IF(BD!AJ3949="","EM ANÁLISE",IF(BD!AP3949&gt;=BD!AN3949,"GO", "NO GO"))</f>
        <v>EM ANÁLISE</v>
      </c>
      <c r="AU3949" s="121">
        <f>IF(AN3949="","",+BD!$AN3949-AJ3949)</f>
      </c>
      <c r="AV3949" s="98"/>
      <c r="AW3949" s="114">
        <f>BD!P3949*BD!AC3949</f>
        <v>0</v>
      </c>
      <c r="AX3949" s="114">
        <f>BD!V3949*BD!AC3949</f>
        <v>0</v>
      </c>
      <c r="AY3949" s="114">
        <f>IF(BD!AN3949="","",BD!AN3949*BD!AC3949)</f>
      </c>
      <c r="AZ3949" s="75" t="s">
        <v>123</v>
      </c>
      <c r="BA3949" s="75" t="s">
        <v>124</v>
      </c>
      <c r="BB3949" s="75">
        <v>1</v>
      </c>
      <c r="BC3949" s="75" t="s">
        <v>125</v>
      </c>
      <c r="BD3949" s="104"/>
      <c r="BE3949" s="104"/>
      <c r="BF3949" s="101"/>
      <c r="BG3949" s="101"/>
      <c r="BH3949" s="101"/>
      <c r="BI3949" s="101"/>
      <c r="BJ3949" s="101"/>
      <c r="BK3949" s="101"/>
      <c r="BL3949" s="101"/>
      <c r="BM3949" s="101"/>
      <c r="BN3949" s="101"/>
      <c r="BO3949" s="103"/>
      <c r="BP3949" s="101"/>
      <c r="BQ3949" s="101"/>
      <c r="BR3949" s="101"/>
      <c r="BS3949" s="101"/>
      <c r="BT3949" s="101"/>
      <c r="BU3949" s="101"/>
      <c r="BV3949" s="101"/>
      <c r="BW3949" s="101"/>
      <c r="BX3949" s="101"/>
      <c r="BY3949" s="101"/>
      <c r="BZ3949" s="101"/>
      <c r="CA3949" s="101"/>
      <c r="CB3949" s="101"/>
      <c r="CC3949" s="101"/>
      <c r="CD3949" s="101"/>
      <c r="CE3949" s="101"/>
      <c r="CF3949" s="101"/>
      <c r="CG3949" s="37" t="e">
        <f>VLOOKUP(Table_1[[#This Row],[EAN]],'[1]Planilha1'!$E:$R,13,0)</f>
        <v>#N/A</v>
      </c>
    </row>
    <row r="3950" ht="15" hidden="1">
      <c r="A3950" s="7"/>
      <c r="B3950" s="107" t="s">
        <v>2735</v>
      </c>
      <c r="C3950" s="75">
        <v>223335</v>
      </c>
      <c r="D3950" s="75"/>
      <c r="E3950" s="108">
        <v>7613038704654</v>
      </c>
      <c r="F3950" s="86" t="s">
        <v>4496</v>
      </c>
      <c r="G3950" s="75" t="s">
        <v>21</v>
      </c>
      <c r="H3950" s="75">
        <v>470</v>
      </c>
      <c r="I3950" s="87" t="s">
        <v>3887</v>
      </c>
      <c r="J3950" s="75" t="s">
        <v>4129</v>
      </c>
      <c r="K3950" s="88" t="s">
        <v>84</v>
      </c>
      <c r="L3950" s="88">
        <v>10</v>
      </c>
      <c r="M3950" s="88">
        <v>0</v>
      </c>
      <c r="N3950" s="110" t="s">
        <v>85</v>
      </c>
      <c r="O3950" s="75"/>
      <c r="P3950" s="106"/>
      <c r="Q3950" s="114">
        <f>(17/100+7.6/100+1.65/100)*P3950</f>
        <v>0</v>
      </c>
      <c r="R3950" s="153"/>
      <c r="S3950" s="153"/>
      <c r="T3950" s="153"/>
      <c r="U3950" s="153"/>
      <c r="V3950" s="114">
        <f>+P3950-Q3950+R3950+S3950+T3950+U3950</f>
        <v>0</v>
      </c>
      <c r="W3950" s="115">
        <f>(1.02/100)</f>
        <v>1.02E-2</v>
      </c>
      <c r="X3950" s="115">
        <v>4.8E-3</v>
      </c>
      <c r="Y3950" s="115">
        <v>0.17</v>
      </c>
      <c r="Z3950" s="115">
        <v>1.65E-2</v>
      </c>
      <c r="AA3950" s="115">
        <v>7.6E-2</v>
      </c>
      <c r="AB3950" s="115">
        <f>SUM(W3950:AA3950)</f>
        <v>0.2775</v>
      </c>
      <c r="AC3950" s="110">
        <v>12</v>
      </c>
      <c r="AD3950" s="116">
        <f>IF(AL3950="","",+AC3950*AL3950)</f>
      </c>
      <c r="AE3950" s="117">
        <f>IF(AL3950="","",+AL3950*AB3950)</f>
      </c>
      <c r="AF3950" s="116">
        <f>IF(AL3950="","",+AL3950-AE3950)</f>
      </c>
      <c r="AG3950" s="117">
        <f>+V3950</f>
        <v>0</v>
      </c>
      <c r="AH3950" s="116">
        <f>IF(AF3950="","",+AF3950-AG3950)</f>
      </c>
      <c r="AI3950" s="116">
        <f>IF(AH3950="","",+AH3950*AC3950)</f>
      </c>
      <c r="AJ3950" s="93"/>
      <c r="AK3950" s="118">
        <v>0.33</v>
      </c>
      <c r="AL3950" s="117">
        <f>IF(V3950=0,"",V3950/(1-AB3950-AK3950))</f>
      </c>
      <c r="AM3950" s="95">
        <v>0.33</v>
      </c>
      <c r="AN3950" s="117">
        <f>IF(V3950=0,"",V3950/(1-AB3950-AM3950))</f>
      </c>
      <c r="AO3950" s="96">
        <v>1.2</v>
      </c>
      <c r="AP3950" s="93">
        <f>IF(BD!AJ3950="","",BD!AJ3950*BD!AO3950)</f>
      </c>
      <c r="AQ3950" s="115">
        <f>BD!AM3950/BD!AK3950-1</f>
        <v>0</v>
      </c>
      <c r="AR3950" s="91">
        <f>IF(BD!AN3950="","",IF(BD!AJ3950="","",BD!AN3950/BD!AJ3950-1))</f>
      </c>
      <c r="AS3950" s="91">
        <f>IF(BD!AN3950="","",IF(BD!AN3950&lt;BD!AL3950,"ABAIXO DA META","DENTRO DA META"))</f>
      </c>
      <c r="AT3950" s="115" t="str">
        <f>IF(BD!AJ3950="","EM ANÁLISE",IF(BD!AP3950&gt;=BD!AN3950,"GO", "NO GO"))</f>
        <v>EM ANÁLISE</v>
      </c>
      <c r="AU3950" s="121">
        <f>IF(AN3950="","",+BD!$AN3950-AJ3950)</f>
      </c>
      <c r="AV3950" s="98"/>
      <c r="AW3950" s="114">
        <f>BD!P3950*BD!AC3950</f>
        <v>0</v>
      </c>
      <c r="AX3950" s="114">
        <f>BD!V3950*BD!AC3950</f>
        <v>0</v>
      </c>
      <c r="AY3950" s="114">
        <f>IF(BD!AN3950="","",BD!AN3950*BD!AC3950)</f>
      </c>
      <c r="AZ3950" s="75" t="s">
        <v>123</v>
      </c>
      <c r="BA3950" s="75" t="s">
        <v>124</v>
      </c>
      <c r="BB3950" s="75">
        <v>1</v>
      </c>
      <c r="BC3950" s="75" t="s">
        <v>125</v>
      </c>
      <c r="BD3950" s="104"/>
      <c r="BE3950" s="104"/>
      <c r="BF3950" s="101"/>
      <c r="BG3950" s="101"/>
      <c r="BH3950" s="101"/>
      <c r="BI3950" s="101"/>
      <c r="BJ3950" s="101"/>
      <c r="BK3950" s="101"/>
      <c r="BL3950" s="101"/>
      <c r="BM3950" s="101"/>
      <c r="BN3950" s="101"/>
      <c r="BO3950" s="103"/>
      <c r="BP3950" s="101"/>
      <c r="BQ3950" s="101"/>
      <c r="BR3950" s="101"/>
      <c r="BS3950" s="101"/>
      <c r="BT3950" s="101"/>
      <c r="BU3950" s="101"/>
      <c r="BV3950" s="101"/>
      <c r="BW3950" s="101"/>
      <c r="BX3950" s="101"/>
      <c r="BY3950" s="101"/>
      <c r="BZ3950" s="101"/>
      <c r="CA3950" s="101"/>
      <c r="CB3950" s="101"/>
      <c r="CC3950" s="101"/>
      <c r="CD3950" s="101"/>
      <c r="CE3950" s="101"/>
      <c r="CF3950" s="101"/>
      <c r="CG3950" s="37" t="e">
        <f>VLOOKUP(Table_1[[#This Row],[EAN]],'[1]Planilha1'!$E:$R,13,0)</f>
        <v>#N/A</v>
      </c>
    </row>
    <row r="3951" ht="15" hidden="1">
      <c r="A3951" s="7"/>
      <c r="B3951" s="107" t="s">
        <v>2735</v>
      </c>
      <c r="C3951" s="75">
        <v>223336</v>
      </c>
      <c r="D3951" s="75"/>
      <c r="E3951" s="108">
        <v>7613038919225</v>
      </c>
      <c r="F3951" s="86" t="s">
        <v>4497</v>
      </c>
      <c r="G3951" s="75" t="s">
        <v>21</v>
      </c>
      <c r="H3951" s="75">
        <v>470</v>
      </c>
      <c r="I3951" s="87" t="s">
        <v>3887</v>
      </c>
      <c r="J3951" s="75" t="s">
        <v>3564</v>
      </c>
      <c r="K3951" s="88" t="s">
        <v>84</v>
      </c>
      <c r="L3951" s="88">
        <v>6</v>
      </c>
      <c r="M3951" s="88">
        <v>0</v>
      </c>
      <c r="N3951" s="110" t="s">
        <v>85</v>
      </c>
      <c r="O3951" s="75"/>
      <c r="P3951" s="106"/>
      <c r="Q3951" s="114">
        <f>(17/100+7.6/100+1.65/100)*P3951</f>
        <v>0</v>
      </c>
      <c r="R3951" s="153"/>
      <c r="S3951" s="153"/>
      <c r="T3951" s="153"/>
      <c r="U3951" s="153"/>
      <c r="V3951" s="114">
        <f>+P3951-Q3951+R3951+S3951+T3951+U3951</f>
        <v>0</v>
      </c>
      <c r="W3951" s="115">
        <f>(1.02/100)</f>
        <v>1.02E-2</v>
      </c>
      <c r="X3951" s="115">
        <v>4.8E-3</v>
      </c>
      <c r="Y3951" s="115">
        <v>0.17</v>
      </c>
      <c r="Z3951" s="115">
        <v>1.65E-2</v>
      </c>
      <c r="AA3951" s="115">
        <v>7.6E-2</v>
      </c>
      <c r="AB3951" s="115">
        <f>SUM(W3951:AA3951)</f>
        <v>0.2775</v>
      </c>
      <c r="AC3951" s="110">
        <v>12</v>
      </c>
      <c r="AD3951" s="116">
        <f>IF(AL3951="","",+AC3951*AL3951)</f>
      </c>
      <c r="AE3951" s="117">
        <f>IF(AL3951="","",+AL3951*AB3951)</f>
      </c>
      <c r="AF3951" s="116">
        <f>IF(AL3951="","",+AL3951-AE3951)</f>
      </c>
      <c r="AG3951" s="117">
        <f>+V3951</f>
        <v>0</v>
      </c>
      <c r="AH3951" s="116">
        <f>IF(AF3951="","",+AF3951-AG3951)</f>
      </c>
      <c r="AI3951" s="116">
        <f>IF(AH3951="","",+AH3951*AC3951)</f>
      </c>
      <c r="AJ3951" s="93"/>
      <c r="AK3951" s="118">
        <v>0.33</v>
      </c>
      <c r="AL3951" s="117">
        <f>IF(V3951=0,"",V3951/(1-AB3951-AK3951))</f>
      </c>
      <c r="AM3951" s="95">
        <v>0.33</v>
      </c>
      <c r="AN3951" s="117">
        <f>IF(V3951=0,"",V3951/(1-AB3951-AM3951))</f>
      </c>
      <c r="AO3951" s="96">
        <v>1.2</v>
      </c>
      <c r="AP3951" s="93">
        <f>IF(BD!AJ3951="","",BD!AJ3951*BD!AO3951)</f>
      </c>
      <c r="AQ3951" s="115">
        <f>BD!AM3951/BD!AK3951-1</f>
        <v>0</v>
      </c>
      <c r="AR3951" s="91">
        <f>IF(BD!AN3951="","",IF(BD!AJ3951="","",BD!AN3951/BD!AJ3951-1))</f>
      </c>
      <c r="AS3951" s="91">
        <f>IF(BD!AN3951="","",IF(BD!AN3951&lt;BD!AL3951,"ABAIXO DA META","DENTRO DA META"))</f>
      </c>
      <c r="AT3951" s="115" t="str">
        <f>IF(BD!AJ3951="","EM ANÁLISE",IF(BD!AP3951&gt;=BD!AN3951,"GO", "NO GO"))</f>
        <v>EM ANÁLISE</v>
      </c>
      <c r="AU3951" s="121">
        <f>IF(AN3951="","",+BD!$AN3951-AJ3951)</f>
      </c>
      <c r="AV3951" s="98"/>
      <c r="AW3951" s="114">
        <f>BD!P3951*BD!AC3951</f>
        <v>0</v>
      </c>
      <c r="AX3951" s="114">
        <f>BD!V3951*BD!AC3951</f>
        <v>0</v>
      </c>
      <c r="AY3951" s="114">
        <f>IF(BD!AN3951="","",BD!AN3951*BD!AC3951)</f>
      </c>
      <c r="AZ3951" s="75" t="s">
        <v>123</v>
      </c>
      <c r="BA3951" s="75" t="s">
        <v>124</v>
      </c>
      <c r="BB3951" s="75">
        <v>1</v>
      </c>
      <c r="BC3951" s="75" t="s">
        <v>125</v>
      </c>
      <c r="BD3951" s="104"/>
      <c r="BE3951" s="104"/>
      <c r="BF3951" s="101"/>
      <c r="BG3951" s="101"/>
      <c r="BH3951" s="101"/>
      <c r="BI3951" s="101"/>
      <c r="BJ3951" s="101"/>
      <c r="BK3951" s="101"/>
      <c r="BL3951" s="101"/>
      <c r="BM3951" s="101"/>
      <c r="BN3951" s="101"/>
      <c r="BO3951" s="103"/>
      <c r="BP3951" s="101"/>
      <c r="BQ3951" s="101"/>
      <c r="BR3951" s="101"/>
      <c r="BS3951" s="101"/>
      <c r="BT3951" s="101"/>
      <c r="BU3951" s="101"/>
      <c r="BV3951" s="101"/>
      <c r="BW3951" s="101"/>
      <c r="BX3951" s="101"/>
      <c r="BY3951" s="101"/>
      <c r="BZ3951" s="101"/>
      <c r="CA3951" s="101"/>
      <c r="CB3951" s="101"/>
      <c r="CC3951" s="101"/>
      <c r="CD3951" s="101"/>
      <c r="CE3951" s="101"/>
      <c r="CF3951" s="101"/>
      <c r="CG3951" s="37" t="e">
        <f>VLOOKUP(Table_1[[#This Row],[EAN]],'[1]Planilha1'!$E:$R,13,0)</f>
        <v>#N/A</v>
      </c>
    </row>
    <row r="3952" ht="15" hidden="1">
      <c r="A3952" s="7"/>
      <c r="B3952" s="107" t="s">
        <v>2735</v>
      </c>
      <c r="C3952" s="75">
        <v>223337</v>
      </c>
      <c r="D3952" s="75"/>
      <c r="E3952" s="108">
        <v>7613038414621</v>
      </c>
      <c r="F3952" s="86" t="s">
        <v>4498</v>
      </c>
      <c r="G3952" s="75" t="s">
        <v>21</v>
      </c>
      <c r="H3952" s="75">
        <v>470</v>
      </c>
      <c r="I3952" s="87" t="s">
        <v>3887</v>
      </c>
      <c r="J3952" s="75" t="s">
        <v>3564</v>
      </c>
      <c r="K3952" s="88" t="s">
        <v>84</v>
      </c>
      <c r="L3952" s="88">
        <v>8</v>
      </c>
      <c r="M3952" s="88">
        <v>0</v>
      </c>
      <c r="N3952" s="110" t="s">
        <v>85</v>
      </c>
      <c r="O3952" s="75"/>
      <c r="P3952" s="106"/>
      <c r="Q3952" s="114">
        <f>(17/100+7.6/100+1.65/100)*P3952</f>
        <v>0</v>
      </c>
      <c r="R3952" s="153"/>
      <c r="S3952" s="153"/>
      <c r="T3952" s="153"/>
      <c r="U3952" s="153"/>
      <c r="V3952" s="114">
        <f>+P3952-Q3952+R3952+S3952+T3952+U3952</f>
        <v>0</v>
      </c>
      <c r="W3952" s="115">
        <f>(1.02/100)</f>
        <v>1.02E-2</v>
      </c>
      <c r="X3952" s="115">
        <v>4.8E-3</v>
      </c>
      <c r="Y3952" s="115">
        <v>0.17</v>
      </c>
      <c r="Z3952" s="115">
        <v>1.65E-2</v>
      </c>
      <c r="AA3952" s="115">
        <v>7.6E-2</v>
      </c>
      <c r="AB3952" s="115">
        <f>SUM(W3952:AA3952)</f>
        <v>0.2775</v>
      </c>
      <c r="AC3952" s="110">
        <v>12</v>
      </c>
      <c r="AD3952" s="116">
        <f>IF(AL3952="","",+AC3952*AL3952)</f>
      </c>
      <c r="AE3952" s="117">
        <f>IF(AL3952="","",+AL3952*AB3952)</f>
      </c>
      <c r="AF3952" s="116">
        <f>IF(AL3952="","",+AL3952-AE3952)</f>
      </c>
      <c r="AG3952" s="117">
        <f>+V3952</f>
        <v>0</v>
      </c>
      <c r="AH3952" s="116">
        <f>IF(AF3952="","",+AF3952-AG3952)</f>
      </c>
      <c r="AI3952" s="116">
        <f>IF(AH3952="","",+AH3952*AC3952)</f>
      </c>
      <c r="AJ3952" s="93"/>
      <c r="AK3952" s="118">
        <v>0.33</v>
      </c>
      <c r="AL3952" s="117">
        <f>IF(V3952=0,"",V3952/(1-AB3952-AK3952))</f>
      </c>
      <c r="AM3952" s="95">
        <v>0.33</v>
      </c>
      <c r="AN3952" s="117">
        <f>IF(V3952=0,"",V3952/(1-AB3952-AM3952))</f>
      </c>
      <c r="AO3952" s="96">
        <v>1.2</v>
      </c>
      <c r="AP3952" s="93">
        <f>IF(BD!AJ3952="","",BD!AJ3952*BD!AO3952)</f>
      </c>
      <c r="AQ3952" s="115">
        <f>BD!AM3952/BD!AK3952-1</f>
        <v>0</v>
      </c>
      <c r="AR3952" s="91">
        <f>IF(BD!AN3952="","",IF(BD!AJ3952="","",BD!AN3952/BD!AJ3952-1))</f>
      </c>
      <c r="AS3952" s="91">
        <f>IF(BD!AN3952="","",IF(BD!AN3952&lt;BD!AL3952,"ABAIXO DA META","DENTRO DA META"))</f>
      </c>
      <c r="AT3952" s="115" t="str">
        <f>IF(BD!AJ3952="","EM ANÁLISE",IF(BD!AP3952&gt;=BD!AN3952,"GO", "NO GO"))</f>
        <v>EM ANÁLISE</v>
      </c>
      <c r="AU3952" s="121">
        <f>IF(AN3952="","",+BD!$AN3952-AJ3952)</f>
      </c>
      <c r="AV3952" s="98"/>
      <c r="AW3952" s="114">
        <f>BD!P3952*BD!AC3952</f>
        <v>0</v>
      </c>
      <c r="AX3952" s="114">
        <f>BD!V3952*BD!AC3952</f>
        <v>0</v>
      </c>
      <c r="AY3952" s="114">
        <f>IF(BD!AN3952="","",BD!AN3952*BD!AC3952)</f>
      </c>
      <c r="AZ3952" s="75" t="s">
        <v>123</v>
      </c>
      <c r="BA3952" s="75" t="s">
        <v>124</v>
      </c>
      <c r="BB3952" s="75">
        <v>1</v>
      </c>
      <c r="BC3952" s="75" t="s">
        <v>125</v>
      </c>
      <c r="BD3952" s="104"/>
      <c r="BE3952" s="104"/>
      <c r="BF3952" s="101"/>
      <c r="BG3952" s="101"/>
      <c r="BH3952" s="101"/>
      <c r="BI3952" s="101"/>
      <c r="BJ3952" s="101"/>
      <c r="BK3952" s="101"/>
      <c r="BL3952" s="101"/>
      <c r="BM3952" s="101"/>
      <c r="BN3952" s="101"/>
      <c r="BO3952" s="103"/>
      <c r="BP3952" s="101"/>
      <c r="BQ3952" s="101"/>
      <c r="BR3952" s="101"/>
      <c r="BS3952" s="101"/>
      <c r="BT3952" s="101"/>
      <c r="BU3952" s="101"/>
      <c r="BV3952" s="101"/>
      <c r="BW3952" s="101"/>
      <c r="BX3952" s="101"/>
      <c r="BY3952" s="101"/>
      <c r="BZ3952" s="101"/>
      <c r="CA3952" s="101"/>
      <c r="CB3952" s="101"/>
      <c r="CC3952" s="101"/>
      <c r="CD3952" s="101"/>
      <c r="CE3952" s="101"/>
      <c r="CF3952" s="101"/>
      <c r="CG3952" s="37" t="e">
        <f>VLOOKUP(Table_1[[#This Row],[EAN]],'[1]Planilha1'!$E:$R,13,0)</f>
        <v>#N/A</v>
      </c>
    </row>
    <row r="3953" ht="15" hidden="1">
      <c r="A3953" s="7"/>
      <c r="B3953" s="107" t="s">
        <v>2735</v>
      </c>
      <c r="C3953" s="75">
        <v>223338</v>
      </c>
      <c r="D3953" s="75"/>
      <c r="E3953" s="108">
        <v>7613038916460</v>
      </c>
      <c r="F3953" s="86" t="s">
        <v>4499</v>
      </c>
      <c r="G3953" s="75" t="s">
        <v>21</v>
      </c>
      <c r="H3953" s="75">
        <v>470</v>
      </c>
      <c r="I3953" s="87" t="s">
        <v>3887</v>
      </c>
      <c r="J3953" s="75" t="s">
        <v>3564</v>
      </c>
      <c r="K3953" s="88" t="s">
        <v>84</v>
      </c>
      <c r="L3953" s="88">
        <v>6</v>
      </c>
      <c r="M3953" s="88">
        <v>0</v>
      </c>
      <c r="N3953" s="110" t="s">
        <v>85</v>
      </c>
      <c r="O3953" s="75"/>
      <c r="P3953" s="106"/>
      <c r="Q3953" s="114">
        <f>(17/100+7.6/100+1.65/100)*P3953</f>
        <v>0</v>
      </c>
      <c r="R3953" s="153"/>
      <c r="S3953" s="153"/>
      <c r="T3953" s="153"/>
      <c r="U3953" s="153"/>
      <c r="V3953" s="114">
        <f>+P3953-Q3953+R3953+S3953+T3953+U3953</f>
        <v>0</v>
      </c>
      <c r="W3953" s="115">
        <f>(1.02/100)</f>
        <v>1.02E-2</v>
      </c>
      <c r="X3953" s="115">
        <v>4.8E-3</v>
      </c>
      <c r="Y3953" s="115">
        <v>0.17</v>
      </c>
      <c r="Z3953" s="115">
        <v>1.65E-2</v>
      </c>
      <c r="AA3953" s="115">
        <v>7.6E-2</v>
      </c>
      <c r="AB3953" s="115">
        <f>SUM(W3953:AA3953)</f>
        <v>0.2775</v>
      </c>
      <c r="AC3953" s="110">
        <v>12</v>
      </c>
      <c r="AD3953" s="116">
        <f>IF(AL3953="","",+AC3953*AL3953)</f>
      </c>
      <c r="AE3953" s="117">
        <f>IF(AL3953="","",+AL3953*AB3953)</f>
      </c>
      <c r="AF3953" s="116">
        <f>IF(AL3953="","",+AL3953-AE3953)</f>
      </c>
      <c r="AG3953" s="117">
        <f>+V3953</f>
        <v>0</v>
      </c>
      <c r="AH3953" s="116">
        <f>IF(AF3953="","",+AF3953-AG3953)</f>
      </c>
      <c r="AI3953" s="116">
        <f>IF(AH3953="","",+AH3953*AC3953)</f>
      </c>
      <c r="AJ3953" s="93"/>
      <c r="AK3953" s="118">
        <v>0.33</v>
      </c>
      <c r="AL3953" s="117">
        <f>IF(V3953=0,"",V3953/(1-AB3953-AK3953))</f>
      </c>
      <c r="AM3953" s="95">
        <v>0.33</v>
      </c>
      <c r="AN3953" s="117">
        <f>IF(V3953=0,"",V3953/(1-AB3953-AM3953))</f>
      </c>
      <c r="AO3953" s="96">
        <v>1.2</v>
      </c>
      <c r="AP3953" s="93">
        <f>IF(BD!AJ3953="","",BD!AJ3953*BD!AO3953)</f>
      </c>
      <c r="AQ3953" s="115">
        <f>BD!AM3953/BD!AK3953-1</f>
        <v>0</v>
      </c>
      <c r="AR3953" s="91">
        <f>IF(BD!AN3953="","",IF(BD!AJ3953="","",BD!AN3953/BD!AJ3953-1))</f>
      </c>
      <c r="AS3953" s="91">
        <f>IF(BD!AN3953="","",IF(BD!AN3953&lt;BD!AL3953,"ABAIXO DA META","DENTRO DA META"))</f>
      </c>
      <c r="AT3953" s="115" t="str">
        <f>IF(BD!AJ3953="","EM ANÁLISE",IF(BD!AP3953&gt;=BD!AN3953,"GO", "NO GO"))</f>
        <v>EM ANÁLISE</v>
      </c>
      <c r="AU3953" s="121">
        <f>IF(AN3953="","",+BD!$AN3953-AJ3953)</f>
      </c>
      <c r="AV3953" s="98"/>
      <c r="AW3953" s="114">
        <f>BD!P3953*BD!AC3953</f>
        <v>0</v>
      </c>
      <c r="AX3953" s="114">
        <f>BD!V3953*BD!AC3953</f>
        <v>0</v>
      </c>
      <c r="AY3953" s="114">
        <f>IF(BD!AN3953="","",BD!AN3953*BD!AC3953)</f>
      </c>
      <c r="AZ3953" s="75" t="s">
        <v>123</v>
      </c>
      <c r="BA3953" s="75" t="s">
        <v>124</v>
      </c>
      <c r="BB3953" s="75">
        <v>1</v>
      </c>
      <c r="BC3953" s="75" t="s">
        <v>125</v>
      </c>
      <c r="BD3953" s="104"/>
      <c r="BE3953" s="104"/>
      <c r="BF3953" s="101"/>
      <c r="BG3953" s="101"/>
      <c r="BH3953" s="101"/>
      <c r="BI3953" s="101"/>
      <c r="BJ3953" s="101"/>
      <c r="BK3953" s="101"/>
      <c r="BL3953" s="101"/>
      <c r="BM3953" s="101"/>
      <c r="BN3953" s="101"/>
      <c r="BO3953" s="103"/>
      <c r="BP3953" s="101"/>
      <c r="BQ3953" s="101"/>
      <c r="BR3953" s="101"/>
      <c r="BS3953" s="101"/>
      <c r="BT3953" s="101"/>
      <c r="BU3953" s="101"/>
      <c r="BV3953" s="101"/>
      <c r="BW3953" s="101"/>
      <c r="BX3953" s="101"/>
      <c r="BY3953" s="101"/>
      <c r="BZ3953" s="101"/>
      <c r="CA3953" s="101"/>
      <c r="CB3953" s="101"/>
      <c r="CC3953" s="101"/>
      <c r="CD3953" s="101"/>
      <c r="CE3953" s="101"/>
      <c r="CF3953" s="101"/>
      <c r="CG3953" s="37" t="e">
        <f>VLOOKUP(Table_1[[#This Row],[EAN]],'[1]Planilha1'!$E:$R,13,0)</f>
        <v>#N/A</v>
      </c>
    </row>
    <row r="3954" ht="15" hidden="1">
      <c r="A3954" s="7"/>
      <c r="B3954" s="107" t="s">
        <v>2735</v>
      </c>
      <c r="C3954" s="75">
        <v>223339</v>
      </c>
      <c r="D3954" s="75"/>
      <c r="E3954" s="108">
        <v>7613038413662</v>
      </c>
      <c r="F3954" s="86" t="s">
        <v>4500</v>
      </c>
      <c r="G3954" s="75" t="s">
        <v>21</v>
      </c>
      <c r="H3954" s="75">
        <v>470</v>
      </c>
      <c r="I3954" s="87" t="s">
        <v>3887</v>
      </c>
      <c r="J3954" s="75" t="s">
        <v>3564</v>
      </c>
      <c r="K3954" s="88" t="s">
        <v>84</v>
      </c>
      <c r="L3954" s="88">
        <v>8</v>
      </c>
      <c r="M3954" s="88">
        <v>0</v>
      </c>
      <c r="N3954" s="110" t="s">
        <v>85</v>
      </c>
      <c r="O3954" s="75"/>
      <c r="P3954" s="106"/>
      <c r="Q3954" s="114">
        <f>(17/100+7.6/100+1.65/100)*P3954</f>
        <v>0</v>
      </c>
      <c r="R3954" s="153"/>
      <c r="S3954" s="153"/>
      <c r="T3954" s="153"/>
      <c r="U3954" s="153"/>
      <c r="V3954" s="114">
        <f>+P3954-Q3954+R3954+S3954+T3954+U3954</f>
        <v>0</v>
      </c>
      <c r="W3954" s="115">
        <f>(1.02/100)</f>
        <v>1.02E-2</v>
      </c>
      <c r="X3954" s="115">
        <v>4.8E-3</v>
      </c>
      <c r="Y3954" s="115">
        <v>0.17</v>
      </c>
      <c r="Z3954" s="115">
        <v>1.65E-2</v>
      </c>
      <c r="AA3954" s="115">
        <v>7.6E-2</v>
      </c>
      <c r="AB3954" s="115">
        <f>SUM(W3954:AA3954)</f>
        <v>0.2775</v>
      </c>
      <c r="AC3954" s="110">
        <v>12</v>
      </c>
      <c r="AD3954" s="116">
        <f>IF(AL3954="","",+AC3954*AL3954)</f>
      </c>
      <c r="AE3954" s="117">
        <f>IF(AL3954="","",+AL3954*AB3954)</f>
      </c>
      <c r="AF3954" s="116">
        <f>IF(AL3954="","",+AL3954-AE3954)</f>
      </c>
      <c r="AG3954" s="117">
        <f>+V3954</f>
        <v>0</v>
      </c>
      <c r="AH3954" s="116">
        <f>IF(AF3954="","",+AF3954-AG3954)</f>
      </c>
      <c r="AI3954" s="116">
        <f>IF(AH3954="","",+AH3954*AC3954)</f>
      </c>
      <c r="AJ3954" s="93"/>
      <c r="AK3954" s="118">
        <v>0.33</v>
      </c>
      <c r="AL3954" s="117">
        <f>IF(V3954=0,"",V3954/(1-AB3954-AK3954))</f>
      </c>
      <c r="AM3954" s="95">
        <v>0.33</v>
      </c>
      <c r="AN3954" s="117">
        <f>IF(V3954=0,"",V3954/(1-AB3954-AM3954))</f>
      </c>
      <c r="AO3954" s="96">
        <v>1.2</v>
      </c>
      <c r="AP3954" s="93">
        <f>IF(BD!AJ3954="","",BD!AJ3954*BD!AO3954)</f>
      </c>
      <c r="AQ3954" s="115">
        <f>BD!AM3954/BD!AK3954-1</f>
        <v>0</v>
      </c>
      <c r="AR3954" s="91">
        <f>IF(BD!AN3954="","",IF(BD!AJ3954="","",BD!AN3954/BD!AJ3954-1))</f>
      </c>
      <c r="AS3954" s="91">
        <f>IF(BD!AN3954="","",IF(BD!AN3954&lt;BD!AL3954,"ABAIXO DA META","DENTRO DA META"))</f>
      </c>
      <c r="AT3954" s="115" t="str">
        <f>IF(BD!AJ3954="","EM ANÁLISE",IF(BD!AP3954&gt;=BD!AN3954,"GO", "NO GO"))</f>
        <v>EM ANÁLISE</v>
      </c>
      <c r="AU3954" s="121">
        <f>IF(AN3954="","",+BD!$AN3954-AJ3954)</f>
      </c>
      <c r="AV3954" s="98"/>
      <c r="AW3954" s="114">
        <f>BD!P3954*BD!AC3954</f>
        <v>0</v>
      </c>
      <c r="AX3954" s="114">
        <f>BD!V3954*BD!AC3954</f>
        <v>0</v>
      </c>
      <c r="AY3954" s="114">
        <f>IF(BD!AN3954="","",BD!AN3954*BD!AC3954)</f>
      </c>
      <c r="AZ3954" s="75" t="s">
        <v>123</v>
      </c>
      <c r="BA3954" s="75" t="s">
        <v>124</v>
      </c>
      <c r="BB3954" s="75">
        <v>1</v>
      </c>
      <c r="BC3954" s="75" t="s">
        <v>125</v>
      </c>
      <c r="BD3954" s="104"/>
      <c r="BE3954" s="104"/>
      <c r="BF3954" s="101"/>
      <c r="BG3954" s="101"/>
      <c r="BH3954" s="101"/>
      <c r="BI3954" s="101"/>
      <c r="BJ3954" s="101"/>
      <c r="BK3954" s="101"/>
      <c r="BL3954" s="101"/>
      <c r="BM3954" s="101"/>
      <c r="BN3954" s="101"/>
      <c r="BO3954" s="103"/>
      <c r="BP3954" s="101"/>
      <c r="BQ3954" s="101"/>
      <c r="BR3954" s="101"/>
      <c r="BS3954" s="101"/>
      <c r="BT3954" s="101"/>
      <c r="BU3954" s="101"/>
      <c r="BV3954" s="101"/>
      <c r="BW3954" s="101"/>
      <c r="BX3954" s="101"/>
      <c r="BY3954" s="101"/>
      <c r="BZ3954" s="101"/>
      <c r="CA3954" s="101"/>
      <c r="CB3954" s="101"/>
      <c r="CC3954" s="101"/>
      <c r="CD3954" s="101"/>
      <c r="CE3954" s="101"/>
      <c r="CF3954" s="101"/>
      <c r="CG3954" s="37" t="e">
        <f>VLOOKUP(Table_1[[#This Row],[EAN]],'[1]Planilha1'!$E:$R,13,0)</f>
        <v>#N/A</v>
      </c>
    </row>
    <row r="3955" ht="15" hidden="1">
      <c r="A3955" s="7"/>
      <c r="B3955" s="107" t="s">
        <v>2735</v>
      </c>
      <c r="C3955" s="75">
        <v>223340</v>
      </c>
      <c r="D3955" s="75"/>
      <c r="E3955" s="108">
        <v>7613038704845</v>
      </c>
      <c r="F3955" s="86" t="s">
        <v>4501</v>
      </c>
      <c r="G3955" s="75" t="s">
        <v>21</v>
      </c>
      <c r="H3955" s="75">
        <v>470</v>
      </c>
      <c r="I3955" s="87" t="s">
        <v>3887</v>
      </c>
      <c r="J3955" s="75" t="s">
        <v>683</v>
      </c>
      <c r="K3955" s="88" t="s">
        <v>84</v>
      </c>
      <c r="L3955" s="88">
        <v>10</v>
      </c>
      <c r="M3955" s="88">
        <v>0</v>
      </c>
      <c r="N3955" s="110" t="s">
        <v>85</v>
      </c>
      <c r="O3955" s="75"/>
      <c r="P3955" s="106"/>
      <c r="Q3955" s="114">
        <f>(17/100+7.6/100+1.65/100)*P3955</f>
        <v>0</v>
      </c>
      <c r="R3955" s="153"/>
      <c r="S3955" s="153"/>
      <c r="T3955" s="153"/>
      <c r="U3955" s="153"/>
      <c r="V3955" s="114">
        <f>+P3955-Q3955+R3955+S3955+T3955+U3955</f>
        <v>0</v>
      </c>
      <c r="W3955" s="115">
        <f>(1.02/100)</f>
        <v>1.02E-2</v>
      </c>
      <c r="X3955" s="115">
        <v>4.8E-3</v>
      </c>
      <c r="Y3955" s="115">
        <v>0.17</v>
      </c>
      <c r="Z3955" s="115">
        <v>1.65E-2</v>
      </c>
      <c r="AA3955" s="115">
        <v>7.6E-2</v>
      </c>
      <c r="AB3955" s="115">
        <f>SUM(W3955:AA3955)</f>
        <v>0.2775</v>
      </c>
      <c r="AC3955" s="110">
        <v>12</v>
      </c>
      <c r="AD3955" s="116">
        <f>IF(AL3955="","",+AC3955*AL3955)</f>
      </c>
      <c r="AE3955" s="117">
        <f>IF(AL3955="","",+AL3955*AB3955)</f>
      </c>
      <c r="AF3955" s="116">
        <f>IF(AL3955="","",+AL3955-AE3955)</f>
      </c>
      <c r="AG3955" s="117">
        <f>+V3955</f>
        <v>0</v>
      </c>
      <c r="AH3955" s="116">
        <f>IF(AF3955="","",+AF3955-AG3955)</f>
      </c>
      <c r="AI3955" s="116">
        <f>IF(AH3955="","",+AH3955*AC3955)</f>
      </c>
      <c r="AJ3955" s="93"/>
      <c r="AK3955" s="118">
        <v>0.33</v>
      </c>
      <c r="AL3955" s="117">
        <f>IF(V3955=0,"",V3955/(1-AB3955-AK3955))</f>
      </c>
      <c r="AM3955" s="95">
        <v>0.33</v>
      </c>
      <c r="AN3955" s="117">
        <f>IF(V3955=0,"",V3955/(1-AB3955-AM3955))</f>
      </c>
      <c r="AO3955" s="96">
        <v>1.2</v>
      </c>
      <c r="AP3955" s="93">
        <f>IF(BD!AJ3955="","",BD!AJ3955*BD!AO3955)</f>
      </c>
      <c r="AQ3955" s="115">
        <f>BD!AM3955/BD!AK3955-1</f>
        <v>0</v>
      </c>
      <c r="AR3955" s="91">
        <f>IF(BD!AN3955="","",IF(BD!AJ3955="","",BD!AN3955/BD!AJ3955-1))</f>
      </c>
      <c r="AS3955" s="91">
        <f>IF(BD!AN3955="","",IF(BD!AN3955&lt;BD!AL3955,"ABAIXO DA META","DENTRO DA META"))</f>
      </c>
      <c r="AT3955" s="115" t="str">
        <f>IF(BD!AJ3955="","EM ANÁLISE",IF(BD!AP3955&gt;=BD!AN3955,"GO", "NO GO"))</f>
        <v>EM ANÁLISE</v>
      </c>
      <c r="AU3955" s="121">
        <f>IF(AN3955="","",+BD!$AN3955-AJ3955)</f>
      </c>
      <c r="AV3955" s="98"/>
      <c r="AW3955" s="114">
        <f>BD!P3955*BD!AC3955</f>
        <v>0</v>
      </c>
      <c r="AX3955" s="114">
        <f>BD!V3955*BD!AC3955</f>
        <v>0</v>
      </c>
      <c r="AY3955" s="114">
        <f>IF(BD!AN3955="","",BD!AN3955*BD!AC3955)</f>
      </c>
      <c r="AZ3955" s="75" t="s">
        <v>123</v>
      </c>
      <c r="BA3955" s="75" t="s">
        <v>124</v>
      </c>
      <c r="BB3955" s="75">
        <v>1</v>
      </c>
      <c r="BC3955" s="75" t="s">
        <v>125</v>
      </c>
      <c r="BD3955" s="104"/>
      <c r="BE3955" s="104"/>
      <c r="BF3955" s="101"/>
      <c r="BG3955" s="101"/>
      <c r="BH3955" s="101"/>
      <c r="BI3955" s="101"/>
      <c r="BJ3955" s="101"/>
      <c r="BK3955" s="101"/>
      <c r="BL3955" s="101"/>
      <c r="BM3955" s="101"/>
      <c r="BN3955" s="101"/>
      <c r="BO3955" s="103"/>
      <c r="BP3955" s="101"/>
      <c r="BQ3955" s="101"/>
      <c r="BR3955" s="101"/>
      <c r="BS3955" s="101"/>
      <c r="BT3955" s="101"/>
      <c r="BU3955" s="101"/>
      <c r="BV3955" s="101"/>
      <c r="BW3955" s="101"/>
      <c r="BX3955" s="101"/>
      <c r="BY3955" s="101"/>
      <c r="BZ3955" s="101"/>
      <c r="CA3955" s="101"/>
      <c r="CB3955" s="101"/>
      <c r="CC3955" s="101"/>
      <c r="CD3955" s="101"/>
      <c r="CE3955" s="101"/>
      <c r="CF3955" s="101"/>
      <c r="CG3955" s="37" t="e">
        <f>VLOOKUP(Table_1[[#This Row],[EAN]],'[1]Planilha1'!$E:$R,13,0)</f>
        <v>#N/A</v>
      </c>
    </row>
    <row r="3956" ht="15" hidden="1">
      <c r="A3956" s="7"/>
      <c r="B3956" s="107" t="s">
        <v>2735</v>
      </c>
      <c r="C3956" s="75">
        <v>223341</v>
      </c>
      <c r="D3956" s="75"/>
      <c r="E3956" s="108">
        <v>7613036940771</v>
      </c>
      <c r="F3956" s="86" t="s">
        <v>4502</v>
      </c>
      <c r="G3956" s="75" t="s">
        <v>21</v>
      </c>
      <c r="H3956" s="75">
        <v>670</v>
      </c>
      <c r="I3956" s="87" t="s">
        <v>3606</v>
      </c>
      <c r="J3956" s="75" t="s">
        <v>3590</v>
      </c>
      <c r="K3956" s="88" t="s">
        <v>84</v>
      </c>
      <c r="L3956" s="88">
        <v>3</v>
      </c>
      <c r="M3956" s="88">
        <v>0</v>
      </c>
      <c r="N3956" s="110" t="s">
        <v>85</v>
      </c>
      <c r="O3956" s="75"/>
      <c r="P3956" s="106"/>
      <c r="Q3956" s="114">
        <f>(17/100+7.6/100+1.65/100)*P3956</f>
        <v>0</v>
      </c>
      <c r="R3956" s="153"/>
      <c r="S3956" s="153"/>
      <c r="T3956" s="153"/>
      <c r="U3956" s="153"/>
      <c r="V3956" s="114">
        <f>+P3956-Q3956+R3956+S3956+T3956+U3956</f>
        <v>0</v>
      </c>
      <c r="W3956" s="115">
        <f>(1.02/100)</f>
        <v>1.02E-2</v>
      </c>
      <c r="X3956" s="115">
        <v>4.8E-3</v>
      </c>
      <c r="Y3956" s="115">
        <v>0.17</v>
      </c>
      <c r="Z3956" s="115">
        <v>1.65E-2</v>
      </c>
      <c r="AA3956" s="115">
        <v>7.6E-2</v>
      </c>
      <c r="AB3956" s="115">
        <f>SUM(W3956:AA3956)</f>
        <v>0.2775</v>
      </c>
      <c r="AC3956" s="110">
        <v>12</v>
      </c>
      <c r="AD3956" s="116">
        <f>IF(AL3956="","",+AC3956*AL3956)</f>
      </c>
      <c r="AE3956" s="117">
        <f>IF(AL3956="","",+AL3956*AB3956)</f>
      </c>
      <c r="AF3956" s="116">
        <f>IF(AL3956="","",+AL3956-AE3956)</f>
      </c>
      <c r="AG3956" s="117">
        <f>+V3956</f>
        <v>0</v>
      </c>
      <c r="AH3956" s="116">
        <f>IF(AF3956="","",+AF3956-AG3956)</f>
      </c>
      <c r="AI3956" s="116">
        <f>IF(AH3956="","",+AH3956*AC3956)</f>
      </c>
      <c r="AJ3956" s="93"/>
      <c r="AK3956" s="118">
        <v>0.33</v>
      </c>
      <c r="AL3956" s="117">
        <f>IF(V3956=0,"",V3956/(1-AB3956-AK3956))</f>
      </c>
      <c r="AM3956" s="95">
        <v>0.33</v>
      </c>
      <c r="AN3956" s="117">
        <f>IF(V3956=0,"",V3956/(1-AB3956-AM3956))</f>
      </c>
      <c r="AO3956" s="96">
        <v>1.2</v>
      </c>
      <c r="AP3956" s="93">
        <f>IF(BD!AJ3956="","",BD!AJ3956*BD!AO3956)</f>
      </c>
      <c r="AQ3956" s="115">
        <f>BD!AM3956/BD!AK3956-1</f>
        <v>0</v>
      </c>
      <c r="AR3956" s="91">
        <f>IF(BD!AN3956="","",IF(BD!AJ3956="","",BD!AN3956/BD!AJ3956-1))</f>
      </c>
      <c r="AS3956" s="91">
        <f>IF(BD!AN3956="","",IF(BD!AN3956&lt;BD!AL3956,"ABAIXO DA META","DENTRO DA META"))</f>
      </c>
      <c r="AT3956" s="115" t="str">
        <f>IF(BD!AJ3956="","EM ANÁLISE",IF(BD!AP3956&gt;=BD!AN3956,"GO", "NO GO"))</f>
        <v>EM ANÁLISE</v>
      </c>
      <c r="AU3956" s="121">
        <f>IF(AN3956="","",+BD!$AN3956-AJ3956)</f>
      </c>
      <c r="AV3956" s="98"/>
      <c r="AW3956" s="114">
        <f>BD!P3956*BD!AC3956</f>
        <v>0</v>
      </c>
      <c r="AX3956" s="114">
        <f>BD!V3956*BD!AC3956</f>
        <v>0</v>
      </c>
      <c r="AY3956" s="114">
        <f>IF(BD!AN3956="","",BD!AN3956*BD!AC3956)</f>
      </c>
      <c r="AZ3956" s="75" t="s">
        <v>123</v>
      </c>
      <c r="BA3956" s="75" t="s">
        <v>124</v>
      </c>
      <c r="BB3956" s="75">
        <v>1</v>
      </c>
      <c r="BC3956" s="75" t="s">
        <v>125</v>
      </c>
      <c r="BD3956" s="104"/>
      <c r="BE3956" s="104"/>
      <c r="BF3956" s="101"/>
      <c r="BG3956" s="101"/>
      <c r="BH3956" s="101"/>
      <c r="BI3956" s="101"/>
      <c r="BJ3956" s="101"/>
      <c r="BK3956" s="101"/>
      <c r="BL3956" s="101"/>
      <c r="BM3956" s="101"/>
      <c r="BN3956" s="101"/>
      <c r="BO3956" s="103"/>
      <c r="BP3956" s="101"/>
      <c r="BQ3956" s="101"/>
      <c r="BR3956" s="101"/>
      <c r="BS3956" s="101"/>
      <c r="BT3956" s="101"/>
      <c r="BU3956" s="101"/>
      <c r="BV3956" s="101"/>
      <c r="BW3956" s="101"/>
      <c r="BX3956" s="101"/>
      <c r="BY3956" s="101"/>
      <c r="BZ3956" s="101"/>
      <c r="CA3956" s="101"/>
      <c r="CB3956" s="101"/>
      <c r="CC3956" s="101"/>
      <c r="CD3956" s="101"/>
      <c r="CE3956" s="101"/>
      <c r="CF3956" s="101"/>
      <c r="CG3956" s="37" t="e">
        <f>VLOOKUP(Table_1[[#This Row],[EAN]],'[1]Planilha1'!$E:$R,13,0)</f>
        <v>#N/A</v>
      </c>
    </row>
    <row r="3957" ht="15" hidden="1">
      <c r="A3957" s="7"/>
      <c r="B3957" s="107" t="s">
        <v>2735</v>
      </c>
      <c r="C3957" s="75">
        <v>223342</v>
      </c>
      <c r="D3957" s="75"/>
      <c r="E3957" s="108">
        <v>7613036941358</v>
      </c>
      <c r="F3957" s="86" t="s">
        <v>4503</v>
      </c>
      <c r="G3957" s="75" t="s">
        <v>21</v>
      </c>
      <c r="H3957" s="75">
        <v>670</v>
      </c>
      <c r="I3957" s="87" t="s">
        <v>3606</v>
      </c>
      <c r="J3957" s="75" t="s">
        <v>3590</v>
      </c>
      <c r="K3957" s="88" t="s">
        <v>84</v>
      </c>
      <c r="L3957" s="88">
        <v>3</v>
      </c>
      <c r="M3957" s="88">
        <v>0</v>
      </c>
      <c r="N3957" s="110" t="s">
        <v>85</v>
      </c>
      <c r="O3957" s="75"/>
      <c r="P3957" s="106"/>
      <c r="Q3957" s="114">
        <f>(17/100+7.6/100+1.65/100)*P3957</f>
        <v>0</v>
      </c>
      <c r="R3957" s="153"/>
      <c r="S3957" s="153"/>
      <c r="T3957" s="153"/>
      <c r="U3957" s="153"/>
      <c r="V3957" s="114">
        <f>+P3957-Q3957+R3957+S3957+T3957+U3957</f>
        <v>0</v>
      </c>
      <c r="W3957" s="115">
        <f>(1.02/100)</f>
        <v>1.02E-2</v>
      </c>
      <c r="X3957" s="115">
        <v>4.8E-3</v>
      </c>
      <c r="Y3957" s="115">
        <v>0.17</v>
      </c>
      <c r="Z3957" s="115">
        <v>1.65E-2</v>
      </c>
      <c r="AA3957" s="115">
        <v>7.6E-2</v>
      </c>
      <c r="AB3957" s="115">
        <f>SUM(W3957:AA3957)</f>
        <v>0.2775</v>
      </c>
      <c r="AC3957" s="110">
        <v>12</v>
      </c>
      <c r="AD3957" s="116">
        <f>IF(AL3957="","",+AC3957*AL3957)</f>
      </c>
      <c r="AE3957" s="117">
        <f>IF(AL3957="","",+AL3957*AB3957)</f>
      </c>
      <c r="AF3957" s="116">
        <f>IF(AL3957="","",+AL3957-AE3957)</f>
      </c>
      <c r="AG3957" s="117">
        <f>+V3957</f>
        <v>0</v>
      </c>
      <c r="AH3957" s="116">
        <f>IF(AF3957="","",+AF3957-AG3957)</f>
      </c>
      <c r="AI3957" s="116">
        <f>IF(AH3957="","",+AH3957*AC3957)</f>
      </c>
      <c r="AJ3957" s="93"/>
      <c r="AK3957" s="118">
        <v>0.33</v>
      </c>
      <c r="AL3957" s="117">
        <f>IF(V3957=0,"",V3957/(1-AB3957-AK3957))</f>
      </c>
      <c r="AM3957" s="95">
        <v>0.33</v>
      </c>
      <c r="AN3957" s="117">
        <f>IF(V3957=0,"",V3957/(1-AB3957-AM3957))</f>
      </c>
      <c r="AO3957" s="96">
        <v>1.2</v>
      </c>
      <c r="AP3957" s="93">
        <f>IF(BD!AJ3957="","",BD!AJ3957*BD!AO3957)</f>
      </c>
      <c r="AQ3957" s="115">
        <f>BD!AM3957/BD!AK3957-1</f>
        <v>0</v>
      </c>
      <c r="AR3957" s="91">
        <f>IF(BD!AN3957="","",IF(BD!AJ3957="","",BD!AN3957/BD!AJ3957-1))</f>
      </c>
      <c r="AS3957" s="91">
        <f>IF(BD!AN3957="","",IF(BD!AN3957&lt;BD!AL3957,"ABAIXO DA META","DENTRO DA META"))</f>
      </c>
      <c r="AT3957" s="115" t="str">
        <f>IF(BD!AJ3957="","EM ANÁLISE",IF(BD!AP3957&gt;=BD!AN3957,"GO", "NO GO"))</f>
        <v>EM ANÁLISE</v>
      </c>
      <c r="AU3957" s="121">
        <f>IF(AN3957="","",+BD!$AN3957-AJ3957)</f>
      </c>
      <c r="AV3957" s="98"/>
      <c r="AW3957" s="114">
        <f>BD!P3957*BD!AC3957</f>
        <v>0</v>
      </c>
      <c r="AX3957" s="114">
        <f>BD!V3957*BD!AC3957</f>
        <v>0</v>
      </c>
      <c r="AY3957" s="114">
        <f>IF(BD!AN3957="","",BD!AN3957*BD!AC3957)</f>
      </c>
      <c r="AZ3957" s="75" t="s">
        <v>123</v>
      </c>
      <c r="BA3957" s="75" t="s">
        <v>124</v>
      </c>
      <c r="BB3957" s="75">
        <v>1</v>
      </c>
      <c r="BC3957" s="75" t="s">
        <v>125</v>
      </c>
      <c r="BD3957" s="104"/>
      <c r="BE3957" s="104"/>
      <c r="BF3957" s="101"/>
      <c r="BG3957" s="101"/>
      <c r="BH3957" s="101"/>
      <c r="BI3957" s="101"/>
      <c r="BJ3957" s="101"/>
      <c r="BK3957" s="101"/>
      <c r="BL3957" s="101"/>
      <c r="BM3957" s="101"/>
      <c r="BN3957" s="101"/>
      <c r="BO3957" s="103"/>
      <c r="BP3957" s="101"/>
      <c r="BQ3957" s="101"/>
      <c r="BR3957" s="101"/>
      <c r="BS3957" s="101"/>
      <c r="BT3957" s="101"/>
      <c r="BU3957" s="101"/>
      <c r="BV3957" s="101"/>
      <c r="BW3957" s="101"/>
      <c r="BX3957" s="101"/>
      <c r="BY3957" s="101"/>
      <c r="BZ3957" s="101"/>
      <c r="CA3957" s="101"/>
      <c r="CB3957" s="101"/>
      <c r="CC3957" s="101"/>
      <c r="CD3957" s="101"/>
      <c r="CE3957" s="101"/>
      <c r="CF3957" s="101"/>
      <c r="CG3957" s="37" t="e">
        <f>VLOOKUP(Table_1[[#This Row],[EAN]],'[1]Planilha1'!$E:$R,13,0)</f>
        <v>#N/A</v>
      </c>
    </row>
    <row r="3958" ht="15" hidden="1">
      <c r="A3958" s="7"/>
      <c r="B3958" s="107" t="s">
        <v>2735</v>
      </c>
      <c r="C3958" s="75">
        <v>223343</v>
      </c>
      <c r="D3958" s="75"/>
      <c r="E3958" s="108">
        <v>7613036943321</v>
      </c>
      <c r="F3958" s="86" t="s">
        <v>4504</v>
      </c>
      <c r="G3958" s="75" t="s">
        <v>21</v>
      </c>
      <c r="H3958" s="75">
        <v>670</v>
      </c>
      <c r="I3958" s="87" t="s">
        <v>3606</v>
      </c>
      <c r="J3958" s="75" t="s">
        <v>3590</v>
      </c>
      <c r="K3958" s="88" t="s">
        <v>84</v>
      </c>
      <c r="L3958" s="88">
        <v>3</v>
      </c>
      <c r="M3958" s="88">
        <v>0</v>
      </c>
      <c r="N3958" s="110" t="s">
        <v>85</v>
      </c>
      <c r="O3958" s="75"/>
      <c r="P3958" s="106"/>
      <c r="Q3958" s="114">
        <f>(17/100+7.6/100+1.65/100)*P3958</f>
        <v>0</v>
      </c>
      <c r="R3958" s="153"/>
      <c r="S3958" s="153"/>
      <c r="T3958" s="153"/>
      <c r="U3958" s="153"/>
      <c r="V3958" s="114">
        <f>+P3958-Q3958+R3958+S3958+T3958+U3958</f>
        <v>0</v>
      </c>
      <c r="W3958" s="115">
        <f>(1.02/100)</f>
        <v>1.02E-2</v>
      </c>
      <c r="X3958" s="115">
        <v>4.8E-3</v>
      </c>
      <c r="Y3958" s="115">
        <v>0.17</v>
      </c>
      <c r="Z3958" s="115">
        <v>1.65E-2</v>
      </c>
      <c r="AA3958" s="115">
        <v>7.6E-2</v>
      </c>
      <c r="AB3958" s="115">
        <f>SUM(W3958:AA3958)</f>
        <v>0.2775</v>
      </c>
      <c r="AC3958" s="110">
        <v>12</v>
      </c>
      <c r="AD3958" s="116">
        <f>IF(AL3958="","",+AC3958*AL3958)</f>
      </c>
      <c r="AE3958" s="117">
        <f>IF(AL3958="","",+AL3958*AB3958)</f>
      </c>
      <c r="AF3958" s="116">
        <f>IF(AL3958="","",+AL3958-AE3958)</f>
      </c>
      <c r="AG3958" s="117">
        <f>+V3958</f>
        <v>0</v>
      </c>
      <c r="AH3958" s="116">
        <f>IF(AF3958="","",+AF3958-AG3958)</f>
      </c>
      <c r="AI3958" s="116">
        <f>IF(AH3958="","",+AH3958*AC3958)</f>
      </c>
      <c r="AJ3958" s="93"/>
      <c r="AK3958" s="118">
        <v>0.33</v>
      </c>
      <c r="AL3958" s="117">
        <f>IF(V3958=0,"",V3958/(1-AB3958-AK3958))</f>
      </c>
      <c r="AM3958" s="95">
        <v>0.33</v>
      </c>
      <c r="AN3958" s="117">
        <f>IF(V3958=0,"",V3958/(1-AB3958-AM3958))</f>
      </c>
      <c r="AO3958" s="96">
        <v>1.2</v>
      </c>
      <c r="AP3958" s="93">
        <f>IF(BD!AJ3958="","",BD!AJ3958*BD!AO3958)</f>
      </c>
      <c r="AQ3958" s="115">
        <f>BD!AM3958/BD!AK3958-1</f>
        <v>0</v>
      </c>
      <c r="AR3958" s="91">
        <f>IF(BD!AN3958="","",IF(BD!AJ3958="","",BD!AN3958/BD!AJ3958-1))</f>
      </c>
      <c r="AS3958" s="91">
        <f>IF(BD!AN3958="","",IF(BD!AN3958&lt;BD!AL3958,"ABAIXO DA META","DENTRO DA META"))</f>
      </c>
      <c r="AT3958" s="115" t="str">
        <f>IF(BD!AJ3958="","EM ANÁLISE",IF(BD!AP3958&gt;=BD!AN3958,"GO", "NO GO"))</f>
        <v>EM ANÁLISE</v>
      </c>
      <c r="AU3958" s="121">
        <f>IF(AN3958="","",+BD!$AN3958-AJ3958)</f>
      </c>
      <c r="AV3958" s="98"/>
      <c r="AW3958" s="114">
        <f>BD!P3958*BD!AC3958</f>
        <v>0</v>
      </c>
      <c r="AX3958" s="114">
        <f>BD!V3958*BD!AC3958</f>
        <v>0</v>
      </c>
      <c r="AY3958" s="114">
        <f>IF(BD!AN3958="","",BD!AN3958*BD!AC3958)</f>
      </c>
      <c r="AZ3958" s="75" t="s">
        <v>123</v>
      </c>
      <c r="BA3958" s="75" t="s">
        <v>124</v>
      </c>
      <c r="BB3958" s="75">
        <v>1</v>
      </c>
      <c r="BC3958" s="75" t="s">
        <v>125</v>
      </c>
      <c r="BD3958" s="104"/>
      <c r="BE3958" s="104"/>
      <c r="BF3958" s="101"/>
      <c r="BG3958" s="101"/>
      <c r="BH3958" s="101"/>
      <c r="BI3958" s="101"/>
      <c r="BJ3958" s="101"/>
      <c r="BK3958" s="101"/>
      <c r="BL3958" s="101"/>
      <c r="BM3958" s="101"/>
      <c r="BN3958" s="101"/>
      <c r="BO3958" s="103"/>
      <c r="BP3958" s="101"/>
      <c r="BQ3958" s="101"/>
      <c r="BR3958" s="101"/>
      <c r="BS3958" s="101"/>
      <c r="BT3958" s="101"/>
      <c r="BU3958" s="101"/>
      <c r="BV3958" s="101"/>
      <c r="BW3958" s="101"/>
      <c r="BX3958" s="101"/>
      <c r="BY3958" s="101"/>
      <c r="BZ3958" s="101"/>
      <c r="CA3958" s="101"/>
      <c r="CB3958" s="101"/>
      <c r="CC3958" s="101"/>
      <c r="CD3958" s="101"/>
      <c r="CE3958" s="101"/>
      <c r="CF3958" s="101"/>
      <c r="CG3958" s="37" t="e">
        <f>VLOOKUP(Table_1[[#This Row],[EAN]],'[1]Planilha1'!$E:$R,13,0)</f>
        <v>#N/A</v>
      </c>
    </row>
    <row r="3959" ht="15" hidden="1">
      <c r="A3959" s="7"/>
      <c r="B3959" s="107" t="s">
        <v>2735</v>
      </c>
      <c r="C3959" s="75">
        <v>223344</v>
      </c>
      <c r="D3959" s="75"/>
      <c r="E3959" s="108">
        <v>7613036943376</v>
      </c>
      <c r="F3959" s="86" t="s">
        <v>4505</v>
      </c>
      <c r="G3959" s="75" t="s">
        <v>21</v>
      </c>
      <c r="H3959" s="75">
        <v>670</v>
      </c>
      <c r="I3959" s="87" t="s">
        <v>3606</v>
      </c>
      <c r="J3959" s="75" t="s">
        <v>3590</v>
      </c>
      <c r="K3959" s="88" t="s">
        <v>84</v>
      </c>
      <c r="L3959" s="88">
        <v>3</v>
      </c>
      <c r="M3959" s="88">
        <v>0</v>
      </c>
      <c r="N3959" s="110" t="s">
        <v>85</v>
      </c>
      <c r="O3959" s="75"/>
      <c r="P3959" s="106"/>
      <c r="Q3959" s="114">
        <f>(17/100+7.6/100+1.65/100)*P3959</f>
        <v>0</v>
      </c>
      <c r="R3959" s="153"/>
      <c r="S3959" s="153"/>
      <c r="T3959" s="153"/>
      <c r="U3959" s="153"/>
      <c r="V3959" s="114">
        <f>+P3959-Q3959+R3959+S3959+T3959+U3959</f>
        <v>0</v>
      </c>
      <c r="W3959" s="115">
        <f>(1.02/100)</f>
        <v>1.02E-2</v>
      </c>
      <c r="X3959" s="115">
        <v>4.8E-3</v>
      </c>
      <c r="Y3959" s="115">
        <v>0.17</v>
      </c>
      <c r="Z3959" s="115">
        <v>1.65E-2</v>
      </c>
      <c r="AA3959" s="115">
        <v>7.6E-2</v>
      </c>
      <c r="AB3959" s="115">
        <f>SUM(W3959:AA3959)</f>
        <v>0.2775</v>
      </c>
      <c r="AC3959" s="110">
        <v>12</v>
      </c>
      <c r="AD3959" s="116">
        <f>IF(AL3959="","",+AC3959*AL3959)</f>
      </c>
      <c r="AE3959" s="117">
        <f>IF(AL3959="","",+AL3959*AB3959)</f>
      </c>
      <c r="AF3959" s="116">
        <f>IF(AL3959="","",+AL3959-AE3959)</f>
      </c>
      <c r="AG3959" s="117">
        <f>+V3959</f>
        <v>0</v>
      </c>
      <c r="AH3959" s="116">
        <f>IF(AF3959="","",+AF3959-AG3959)</f>
      </c>
      <c r="AI3959" s="116">
        <f>IF(AH3959="","",+AH3959*AC3959)</f>
      </c>
      <c r="AJ3959" s="93"/>
      <c r="AK3959" s="118">
        <v>0.33</v>
      </c>
      <c r="AL3959" s="117">
        <f>IF(V3959=0,"",V3959/(1-AB3959-AK3959))</f>
      </c>
      <c r="AM3959" s="95">
        <v>0.33</v>
      </c>
      <c r="AN3959" s="117">
        <f>IF(V3959=0,"",V3959/(1-AB3959-AM3959))</f>
      </c>
      <c r="AO3959" s="96">
        <v>1.2</v>
      </c>
      <c r="AP3959" s="93">
        <f>IF(BD!AJ3959="","",BD!AJ3959*BD!AO3959)</f>
      </c>
      <c r="AQ3959" s="115">
        <f>BD!AM3959/BD!AK3959-1</f>
        <v>0</v>
      </c>
      <c r="AR3959" s="91">
        <f>IF(BD!AN3959="","",IF(BD!AJ3959="","",BD!AN3959/BD!AJ3959-1))</f>
      </c>
      <c r="AS3959" s="91">
        <f>IF(BD!AN3959="","",IF(BD!AN3959&lt;BD!AL3959,"ABAIXO DA META","DENTRO DA META"))</f>
      </c>
      <c r="AT3959" s="115" t="str">
        <f>IF(BD!AJ3959="","EM ANÁLISE",IF(BD!AP3959&gt;=BD!AN3959,"GO", "NO GO"))</f>
        <v>EM ANÁLISE</v>
      </c>
      <c r="AU3959" s="121">
        <f>IF(AN3959="","",+BD!$AN3959-AJ3959)</f>
      </c>
      <c r="AV3959" s="98"/>
      <c r="AW3959" s="114">
        <f>BD!P3959*BD!AC3959</f>
        <v>0</v>
      </c>
      <c r="AX3959" s="114">
        <f>BD!V3959*BD!AC3959</f>
        <v>0</v>
      </c>
      <c r="AY3959" s="114">
        <f>IF(BD!AN3959="","",BD!AN3959*BD!AC3959)</f>
      </c>
      <c r="AZ3959" s="75" t="s">
        <v>123</v>
      </c>
      <c r="BA3959" s="75" t="s">
        <v>124</v>
      </c>
      <c r="BB3959" s="75">
        <v>1</v>
      </c>
      <c r="BC3959" s="75" t="s">
        <v>125</v>
      </c>
      <c r="BD3959" s="104"/>
      <c r="BE3959" s="104"/>
      <c r="BF3959" s="101"/>
      <c r="BG3959" s="101"/>
      <c r="BH3959" s="101"/>
      <c r="BI3959" s="101"/>
      <c r="BJ3959" s="101"/>
      <c r="BK3959" s="101"/>
      <c r="BL3959" s="101"/>
      <c r="BM3959" s="101"/>
      <c r="BN3959" s="101"/>
      <c r="BO3959" s="103"/>
      <c r="BP3959" s="101"/>
      <c r="BQ3959" s="101"/>
      <c r="BR3959" s="101"/>
      <c r="BS3959" s="101"/>
      <c r="BT3959" s="101"/>
      <c r="BU3959" s="101"/>
      <c r="BV3959" s="101"/>
      <c r="BW3959" s="101"/>
      <c r="BX3959" s="101"/>
      <c r="BY3959" s="101"/>
      <c r="BZ3959" s="101"/>
      <c r="CA3959" s="101"/>
      <c r="CB3959" s="101"/>
      <c r="CC3959" s="101"/>
      <c r="CD3959" s="101"/>
      <c r="CE3959" s="101"/>
      <c r="CF3959" s="101"/>
      <c r="CG3959" s="37" t="e">
        <f>VLOOKUP(Table_1[[#This Row],[EAN]],'[1]Planilha1'!$E:$R,13,0)</f>
        <v>#N/A</v>
      </c>
    </row>
    <row r="3960" ht="15" hidden="1">
      <c r="A3960" s="7"/>
      <c r="B3960" s="107" t="s">
        <v>2735</v>
      </c>
      <c r="C3960" s="75">
        <v>223345</v>
      </c>
      <c r="D3960" s="75"/>
      <c r="E3960" s="108">
        <v>7613036942720</v>
      </c>
      <c r="F3960" s="86" t="s">
        <v>4506</v>
      </c>
      <c r="G3960" s="75" t="s">
        <v>21</v>
      </c>
      <c r="H3960" s="75">
        <v>670</v>
      </c>
      <c r="I3960" s="87" t="s">
        <v>3606</v>
      </c>
      <c r="J3960" s="75" t="s">
        <v>3590</v>
      </c>
      <c r="K3960" s="88" t="s">
        <v>84</v>
      </c>
      <c r="L3960" s="88">
        <v>3</v>
      </c>
      <c r="M3960" s="88">
        <v>0</v>
      </c>
      <c r="N3960" s="110" t="s">
        <v>85</v>
      </c>
      <c r="O3960" s="75"/>
      <c r="P3960" s="106"/>
      <c r="Q3960" s="114">
        <f>(17/100+7.6/100+1.65/100)*P3960</f>
        <v>0</v>
      </c>
      <c r="R3960" s="153"/>
      <c r="S3960" s="153"/>
      <c r="T3960" s="153"/>
      <c r="U3960" s="153"/>
      <c r="V3960" s="114">
        <f>+P3960-Q3960+R3960+S3960+T3960+U3960</f>
        <v>0</v>
      </c>
      <c r="W3960" s="115">
        <f>(1.02/100)</f>
        <v>1.02E-2</v>
      </c>
      <c r="X3960" s="115">
        <v>4.8E-3</v>
      </c>
      <c r="Y3960" s="115">
        <v>0.17</v>
      </c>
      <c r="Z3960" s="115">
        <v>1.65E-2</v>
      </c>
      <c r="AA3960" s="115">
        <v>7.6E-2</v>
      </c>
      <c r="AB3960" s="115">
        <f>SUM(W3960:AA3960)</f>
        <v>0.2775</v>
      </c>
      <c r="AC3960" s="110">
        <v>12</v>
      </c>
      <c r="AD3960" s="116">
        <f>IF(AL3960="","",+AC3960*AL3960)</f>
      </c>
      <c r="AE3960" s="117">
        <f>IF(AL3960="","",+AL3960*AB3960)</f>
      </c>
      <c r="AF3960" s="116">
        <f>IF(AL3960="","",+AL3960-AE3960)</f>
      </c>
      <c r="AG3960" s="117">
        <f>+V3960</f>
        <v>0</v>
      </c>
      <c r="AH3960" s="116">
        <f>IF(AF3960="","",+AF3960-AG3960)</f>
      </c>
      <c r="AI3960" s="116">
        <f>IF(AH3960="","",+AH3960*AC3960)</f>
      </c>
      <c r="AJ3960" s="93"/>
      <c r="AK3960" s="118">
        <v>0.33</v>
      </c>
      <c r="AL3960" s="117">
        <f>IF(V3960=0,"",V3960/(1-AB3960-AK3960))</f>
      </c>
      <c r="AM3960" s="95">
        <v>0.33</v>
      </c>
      <c r="AN3960" s="117">
        <f>IF(V3960=0,"",V3960/(1-AB3960-AM3960))</f>
      </c>
      <c r="AO3960" s="96">
        <v>1.2</v>
      </c>
      <c r="AP3960" s="93">
        <f>IF(BD!AJ3960="","",BD!AJ3960*BD!AO3960)</f>
      </c>
      <c r="AQ3960" s="115">
        <f>BD!AM3960/BD!AK3960-1</f>
        <v>0</v>
      </c>
      <c r="AR3960" s="91">
        <f>IF(BD!AN3960="","",IF(BD!AJ3960="","",BD!AN3960/BD!AJ3960-1))</f>
      </c>
      <c r="AS3960" s="91">
        <f>IF(BD!AN3960="","",IF(BD!AN3960&lt;BD!AL3960,"ABAIXO DA META","DENTRO DA META"))</f>
      </c>
      <c r="AT3960" s="115" t="str">
        <f>IF(BD!AJ3960="","EM ANÁLISE",IF(BD!AP3960&gt;=BD!AN3960,"GO", "NO GO"))</f>
        <v>EM ANÁLISE</v>
      </c>
      <c r="AU3960" s="121">
        <f>IF(AN3960="","",+BD!$AN3960-AJ3960)</f>
      </c>
      <c r="AV3960" s="98"/>
      <c r="AW3960" s="114">
        <f>BD!P3960*BD!AC3960</f>
        <v>0</v>
      </c>
      <c r="AX3960" s="114">
        <f>BD!V3960*BD!AC3960</f>
        <v>0</v>
      </c>
      <c r="AY3960" s="114">
        <f>IF(BD!AN3960="","",BD!AN3960*BD!AC3960)</f>
      </c>
      <c r="AZ3960" s="75" t="s">
        <v>123</v>
      </c>
      <c r="BA3960" s="75" t="s">
        <v>124</v>
      </c>
      <c r="BB3960" s="75">
        <v>1</v>
      </c>
      <c r="BC3960" s="75" t="s">
        <v>125</v>
      </c>
      <c r="BD3960" s="104"/>
      <c r="BE3960" s="104"/>
      <c r="BF3960" s="101"/>
      <c r="BG3960" s="101"/>
      <c r="BH3960" s="101"/>
      <c r="BI3960" s="101"/>
      <c r="BJ3960" s="101"/>
      <c r="BK3960" s="101"/>
      <c r="BL3960" s="101"/>
      <c r="BM3960" s="101"/>
      <c r="BN3960" s="101"/>
      <c r="BO3960" s="103"/>
      <c r="BP3960" s="101"/>
      <c r="BQ3960" s="101"/>
      <c r="BR3960" s="101"/>
      <c r="BS3960" s="101"/>
      <c r="BT3960" s="101"/>
      <c r="BU3960" s="101"/>
      <c r="BV3960" s="101"/>
      <c r="BW3960" s="101"/>
      <c r="BX3960" s="101"/>
      <c r="BY3960" s="101"/>
      <c r="BZ3960" s="101"/>
      <c r="CA3960" s="101"/>
      <c r="CB3960" s="101"/>
      <c r="CC3960" s="101"/>
      <c r="CD3960" s="101"/>
      <c r="CE3960" s="101"/>
      <c r="CF3960" s="101"/>
      <c r="CG3960" s="37" t="e">
        <f>VLOOKUP(Table_1[[#This Row],[EAN]],'[1]Planilha1'!$E:$R,13,0)</f>
        <v>#N/A</v>
      </c>
    </row>
    <row r="3961" ht="15" hidden="1">
      <c r="A3961" s="7"/>
      <c r="B3961" s="107" t="s">
        <v>2735</v>
      </c>
      <c r="C3961" s="75">
        <v>223346</v>
      </c>
      <c r="D3961" s="75"/>
      <c r="E3961" s="108">
        <v>7613036941419</v>
      </c>
      <c r="F3961" s="86" t="s">
        <v>4507</v>
      </c>
      <c r="G3961" s="75" t="s">
        <v>21</v>
      </c>
      <c r="H3961" s="75">
        <v>670</v>
      </c>
      <c r="I3961" s="87" t="s">
        <v>3606</v>
      </c>
      <c r="J3961" s="75" t="s">
        <v>3590</v>
      </c>
      <c r="K3961" s="88" t="s">
        <v>84</v>
      </c>
      <c r="L3961" s="88">
        <v>3</v>
      </c>
      <c r="M3961" s="88">
        <v>0</v>
      </c>
      <c r="N3961" s="110" t="s">
        <v>85</v>
      </c>
      <c r="O3961" s="75"/>
      <c r="P3961" s="106"/>
      <c r="Q3961" s="114">
        <f>(17/100+7.6/100+1.65/100)*P3961</f>
        <v>0</v>
      </c>
      <c r="R3961" s="153"/>
      <c r="S3961" s="153"/>
      <c r="T3961" s="153"/>
      <c r="U3961" s="153"/>
      <c r="V3961" s="114">
        <f>+P3961-Q3961+R3961+S3961+T3961+U3961</f>
        <v>0</v>
      </c>
      <c r="W3961" s="115">
        <f>(1.02/100)</f>
        <v>1.02E-2</v>
      </c>
      <c r="X3961" s="115">
        <v>4.8E-3</v>
      </c>
      <c r="Y3961" s="115">
        <v>0.17</v>
      </c>
      <c r="Z3961" s="115">
        <v>1.65E-2</v>
      </c>
      <c r="AA3961" s="115">
        <v>7.6E-2</v>
      </c>
      <c r="AB3961" s="115">
        <f>SUM(W3961:AA3961)</f>
        <v>0.2775</v>
      </c>
      <c r="AC3961" s="110">
        <v>12</v>
      </c>
      <c r="AD3961" s="116">
        <f>IF(AL3961="","",+AC3961*AL3961)</f>
      </c>
      <c r="AE3961" s="117">
        <f>IF(AL3961="","",+AL3961*AB3961)</f>
      </c>
      <c r="AF3961" s="116">
        <f>IF(AL3961="","",+AL3961-AE3961)</f>
      </c>
      <c r="AG3961" s="117">
        <f>+V3961</f>
        <v>0</v>
      </c>
      <c r="AH3961" s="116">
        <f>IF(AF3961="","",+AF3961-AG3961)</f>
      </c>
      <c r="AI3961" s="116">
        <f>IF(AH3961="","",+AH3961*AC3961)</f>
      </c>
      <c r="AJ3961" s="93"/>
      <c r="AK3961" s="118">
        <v>0.33</v>
      </c>
      <c r="AL3961" s="117">
        <f>IF(V3961=0,"",V3961/(1-AB3961-AK3961))</f>
      </c>
      <c r="AM3961" s="95">
        <v>0.33</v>
      </c>
      <c r="AN3961" s="117">
        <f>IF(V3961=0,"",V3961/(1-AB3961-AM3961))</f>
      </c>
      <c r="AO3961" s="96">
        <v>1.2</v>
      </c>
      <c r="AP3961" s="93">
        <f>IF(BD!AJ3961="","",BD!AJ3961*BD!AO3961)</f>
      </c>
      <c r="AQ3961" s="115">
        <f>BD!AM3961/BD!AK3961-1</f>
        <v>0</v>
      </c>
      <c r="AR3961" s="91">
        <f>IF(BD!AN3961="","",IF(BD!AJ3961="","",BD!AN3961/BD!AJ3961-1))</f>
      </c>
      <c r="AS3961" s="91">
        <f>IF(BD!AN3961="","",IF(BD!AN3961&lt;BD!AL3961,"ABAIXO DA META","DENTRO DA META"))</f>
      </c>
      <c r="AT3961" s="115" t="str">
        <f>IF(BD!AJ3961="","EM ANÁLISE",IF(BD!AP3961&gt;=BD!AN3961,"GO", "NO GO"))</f>
        <v>EM ANÁLISE</v>
      </c>
      <c r="AU3961" s="121">
        <f>IF(AN3961="","",+BD!$AN3961-AJ3961)</f>
      </c>
      <c r="AV3961" s="98"/>
      <c r="AW3961" s="114">
        <f>BD!P3961*BD!AC3961</f>
        <v>0</v>
      </c>
      <c r="AX3961" s="114">
        <f>BD!V3961*BD!AC3961</f>
        <v>0</v>
      </c>
      <c r="AY3961" s="114">
        <f>IF(BD!AN3961="","",BD!AN3961*BD!AC3961)</f>
      </c>
      <c r="AZ3961" s="75" t="s">
        <v>123</v>
      </c>
      <c r="BA3961" s="75" t="s">
        <v>124</v>
      </c>
      <c r="BB3961" s="75">
        <v>1</v>
      </c>
      <c r="BC3961" s="75" t="s">
        <v>125</v>
      </c>
      <c r="BD3961" s="104"/>
      <c r="BE3961" s="104"/>
      <c r="BF3961" s="101"/>
      <c r="BG3961" s="101"/>
      <c r="BH3961" s="101"/>
      <c r="BI3961" s="101"/>
      <c r="BJ3961" s="101"/>
      <c r="BK3961" s="101"/>
      <c r="BL3961" s="101"/>
      <c r="BM3961" s="101"/>
      <c r="BN3961" s="101"/>
      <c r="BO3961" s="103"/>
      <c r="BP3961" s="101"/>
      <c r="BQ3961" s="101"/>
      <c r="BR3961" s="101"/>
      <c r="BS3961" s="101"/>
      <c r="BT3961" s="101"/>
      <c r="BU3961" s="101"/>
      <c r="BV3961" s="101"/>
      <c r="BW3961" s="101"/>
      <c r="BX3961" s="101"/>
      <c r="BY3961" s="101"/>
      <c r="BZ3961" s="101"/>
      <c r="CA3961" s="101"/>
      <c r="CB3961" s="101"/>
      <c r="CC3961" s="101"/>
      <c r="CD3961" s="101"/>
      <c r="CE3961" s="101"/>
      <c r="CF3961" s="101"/>
      <c r="CG3961" s="37" t="e">
        <f>VLOOKUP(Table_1[[#This Row],[EAN]],'[1]Planilha1'!$E:$R,13,0)</f>
        <v>#N/A</v>
      </c>
    </row>
    <row r="3962" ht="15" hidden="1">
      <c r="A3962" s="7"/>
      <c r="B3962" s="107" t="s">
        <v>2735</v>
      </c>
      <c r="C3962" s="75">
        <v>223347</v>
      </c>
      <c r="D3962" s="75"/>
      <c r="E3962" s="108">
        <v>7613036961004</v>
      </c>
      <c r="F3962" s="86" t="s">
        <v>4508</v>
      </c>
      <c r="G3962" s="75" t="s">
        <v>21</v>
      </c>
      <c r="H3962" s="75">
        <v>670</v>
      </c>
      <c r="I3962" s="87" t="s">
        <v>3606</v>
      </c>
      <c r="J3962" s="75" t="s">
        <v>3590</v>
      </c>
      <c r="K3962" s="88" t="s">
        <v>84</v>
      </c>
      <c r="L3962" s="88">
        <v>12</v>
      </c>
      <c r="M3962" s="88">
        <v>0</v>
      </c>
      <c r="N3962" s="110" t="s">
        <v>85</v>
      </c>
      <c r="O3962" s="75"/>
      <c r="P3962" s="106"/>
      <c r="Q3962" s="114">
        <f>(17/100+7.6/100+1.65/100)*P3962</f>
        <v>0</v>
      </c>
      <c r="R3962" s="153"/>
      <c r="S3962" s="153"/>
      <c r="T3962" s="153"/>
      <c r="U3962" s="153"/>
      <c r="V3962" s="114">
        <f>+P3962-Q3962+R3962+S3962+T3962+U3962</f>
        <v>0</v>
      </c>
      <c r="W3962" s="115">
        <f>(1.02/100)</f>
        <v>1.02E-2</v>
      </c>
      <c r="X3962" s="115">
        <v>4.8E-3</v>
      </c>
      <c r="Y3962" s="115">
        <v>0.17</v>
      </c>
      <c r="Z3962" s="115">
        <v>1.65E-2</v>
      </c>
      <c r="AA3962" s="115">
        <v>7.6E-2</v>
      </c>
      <c r="AB3962" s="115">
        <f>SUM(W3962:AA3962)</f>
        <v>0.2775</v>
      </c>
      <c r="AC3962" s="110">
        <v>12</v>
      </c>
      <c r="AD3962" s="116">
        <f>IF(AL3962="","",+AC3962*AL3962)</f>
      </c>
      <c r="AE3962" s="117">
        <f>IF(AL3962="","",+AL3962*AB3962)</f>
      </c>
      <c r="AF3962" s="116">
        <f>IF(AL3962="","",+AL3962-AE3962)</f>
      </c>
      <c r="AG3962" s="117">
        <f>+V3962</f>
        <v>0</v>
      </c>
      <c r="AH3962" s="116">
        <f>IF(AF3962="","",+AF3962-AG3962)</f>
      </c>
      <c r="AI3962" s="116">
        <f>IF(AH3962="","",+AH3962*AC3962)</f>
      </c>
      <c r="AJ3962" s="93"/>
      <c r="AK3962" s="118">
        <v>0.33</v>
      </c>
      <c r="AL3962" s="117">
        <f>IF(V3962=0,"",V3962/(1-AB3962-AK3962))</f>
      </c>
      <c r="AM3962" s="95">
        <v>0.33</v>
      </c>
      <c r="AN3962" s="117">
        <f>IF(V3962=0,"",V3962/(1-AB3962-AM3962))</f>
      </c>
      <c r="AO3962" s="96">
        <v>1.2</v>
      </c>
      <c r="AP3962" s="93">
        <f>IF(BD!AJ3962="","",BD!AJ3962*BD!AO3962)</f>
      </c>
      <c r="AQ3962" s="115">
        <f>BD!AM3962/BD!AK3962-1</f>
        <v>0</v>
      </c>
      <c r="AR3962" s="91">
        <f>IF(BD!AN3962="","",IF(BD!AJ3962="","",BD!AN3962/BD!AJ3962-1))</f>
      </c>
      <c r="AS3962" s="91">
        <f>IF(BD!AN3962="","",IF(BD!AN3962&lt;BD!AL3962,"ABAIXO DA META","DENTRO DA META"))</f>
      </c>
      <c r="AT3962" s="115" t="str">
        <f>IF(BD!AJ3962="","EM ANÁLISE",IF(BD!AP3962&gt;=BD!AN3962,"GO", "NO GO"))</f>
        <v>EM ANÁLISE</v>
      </c>
      <c r="AU3962" s="121">
        <f>IF(AN3962="","",+BD!$AN3962-AJ3962)</f>
      </c>
      <c r="AV3962" s="98"/>
      <c r="AW3962" s="114">
        <f>BD!P3962*BD!AC3962</f>
        <v>0</v>
      </c>
      <c r="AX3962" s="114">
        <f>BD!V3962*BD!AC3962</f>
        <v>0</v>
      </c>
      <c r="AY3962" s="114">
        <f>IF(BD!AN3962="","",BD!AN3962*BD!AC3962)</f>
      </c>
      <c r="AZ3962" s="75" t="s">
        <v>123</v>
      </c>
      <c r="BA3962" s="75" t="s">
        <v>124</v>
      </c>
      <c r="BB3962" s="75">
        <v>1</v>
      </c>
      <c r="BC3962" s="75" t="s">
        <v>125</v>
      </c>
      <c r="BD3962" s="104"/>
      <c r="BE3962" s="104"/>
      <c r="BF3962" s="101"/>
      <c r="BG3962" s="101"/>
      <c r="BH3962" s="101"/>
      <c r="BI3962" s="101"/>
      <c r="BJ3962" s="101"/>
      <c r="BK3962" s="101"/>
      <c r="BL3962" s="101"/>
      <c r="BM3962" s="101"/>
      <c r="BN3962" s="101"/>
      <c r="BO3962" s="103"/>
      <c r="BP3962" s="101"/>
      <c r="BQ3962" s="101"/>
      <c r="BR3962" s="101"/>
      <c r="BS3962" s="101"/>
      <c r="BT3962" s="101"/>
      <c r="BU3962" s="101"/>
      <c r="BV3962" s="101"/>
      <c r="BW3962" s="101"/>
      <c r="BX3962" s="101"/>
      <c r="BY3962" s="101"/>
      <c r="BZ3962" s="101"/>
      <c r="CA3962" s="101"/>
      <c r="CB3962" s="101"/>
      <c r="CC3962" s="101"/>
      <c r="CD3962" s="101"/>
      <c r="CE3962" s="101"/>
      <c r="CF3962" s="101"/>
      <c r="CG3962" s="37" t="e">
        <f>VLOOKUP(Table_1[[#This Row],[EAN]],'[1]Planilha1'!$E:$R,13,0)</f>
        <v>#N/A</v>
      </c>
    </row>
    <row r="3963" ht="15" hidden="1">
      <c r="A3963" s="7"/>
      <c r="B3963" s="107" t="s">
        <v>2735</v>
      </c>
      <c r="C3963" s="75">
        <v>223348</v>
      </c>
      <c r="D3963" s="75"/>
      <c r="E3963" s="108">
        <v>7613036958943</v>
      </c>
      <c r="F3963" s="86" t="s">
        <v>4509</v>
      </c>
      <c r="G3963" s="75" t="s">
        <v>21</v>
      </c>
      <c r="H3963" s="75">
        <v>670</v>
      </c>
      <c r="I3963" s="87" t="s">
        <v>3606</v>
      </c>
      <c r="J3963" s="75" t="s">
        <v>3590</v>
      </c>
      <c r="K3963" s="88" t="s">
        <v>84</v>
      </c>
      <c r="L3963" s="88">
        <v>12</v>
      </c>
      <c r="M3963" s="88">
        <v>0</v>
      </c>
      <c r="N3963" s="110" t="s">
        <v>85</v>
      </c>
      <c r="O3963" s="75"/>
      <c r="P3963" s="106"/>
      <c r="Q3963" s="114">
        <f>(17/100+7.6/100+1.65/100)*P3963</f>
        <v>0</v>
      </c>
      <c r="R3963" s="153"/>
      <c r="S3963" s="153"/>
      <c r="T3963" s="153"/>
      <c r="U3963" s="153"/>
      <c r="V3963" s="114">
        <f>+P3963-Q3963+R3963+S3963+T3963+U3963</f>
        <v>0</v>
      </c>
      <c r="W3963" s="115">
        <f>(1.02/100)</f>
        <v>1.02E-2</v>
      </c>
      <c r="X3963" s="115">
        <v>4.8E-3</v>
      </c>
      <c r="Y3963" s="115">
        <v>0.17</v>
      </c>
      <c r="Z3963" s="115">
        <v>1.65E-2</v>
      </c>
      <c r="AA3963" s="115">
        <v>7.6E-2</v>
      </c>
      <c r="AB3963" s="115">
        <f>SUM(W3963:AA3963)</f>
        <v>0.2775</v>
      </c>
      <c r="AC3963" s="110">
        <v>12</v>
      </c>
      <c r="AD3963" s="116">
        <f>IF(AL3963="","",+AC3963*AL3963)</f>
      </c>
      <c r="AE3963" s="117">
        <f>IF(AL3963="","",+AL3963*AB3963)</f>
      </c>
      <c r="AF3963" s="116">
        <f>IF(AL3963="","",+AL3963-AE3963)</f>
      </c>
      <c r="AG3963" s="117">
        <f>+V3963</f>
        <v>0</v>
      </c>
      <c r="AH3963" s="116">
        <f>IF(AF3963="","",+AF3963-AG3963)</f>
      </c>
      <c r="AI3963" s="116">
        <f>IF(AH3963="","",+AH3963*AC3963)</f>
      </c>
      <c r="AJ3963" s="93"/>
      <c r="AK3963" s="118">
        <v>0.33</v>
      </c>
      <c r="AL3963" s="117">
        <f>IF(V3963=0,"",V3963/(1-AB3963-AK3963))</f>
      </c>
      <c r="AM3963" s="95">
        <v>0.33</v>
      </c>
      <c r="AN3963" s="117">
        <f>IF(V3963=0,"",V3963/(1-AB3963-AM3963))</f>
      </c>
      <c r="AO3963" s="96">
        <v>1.2</v>
      </c>
      <c r="AP3963" s="93">
        <f>IF(BD!AJ3963="","",BD!AJ3963*BD!AO3963)</f>
      </c>
      <c r="AQ3963" s="115">
        <f>BD!AM3963/BD!AK3963-1</f>
        <v>0</v>
      </c>
      <c r="AR3963" s="91">
        <f>IF(BD!AN3963="","",IF(BD!AJ3963="","",BD!AN3963/BD!AJ3963-1))</f>
      </c>
      <c r="AS3963" s="91">
        <f>IF(BD!AN3963="","",IF(BD!AN3963&lt;BD!AL3963,"ABAIXO DA META","DENTRO DA META"))</f>
      </c>
      <c r="AT3963" s="115" t="str">
        <f>IF(BD!AJ3963="","EM ANÁLISE",IF(BD!AP3963&gt;=BD!AN3963,"GO", "NO GO"))</f>
        <v>EM ANÁLISE</v>
      </c>
      <c r="AU3963" s="121">
        <f>IF(AN3963="","",+BD!$AN3963-AJ3963)</f>
      </c>
      <c r="AV3963" s="98"/>
      <c r="AW3963" s="114">
        <f>BD!P3963*BD!AC3963</f>
        <v>0</v>
      </c>
      <c r="AX3963" s="114">
        <f>BD!V3963*BD!AC3963</f>
        <v>0</v>
      </c>
      <c r="AY3963" s="114">
        <f>IF(BD!AN3963="","",BD!AN3963*BD!AC3963)</f>
      </c>
      <c r="AZ3963" s="75" t="s">
        <v>123</v>
      </c>
      <c r="BA3963" s="75" t="s">
        <v>124</v>
      </c>
      <c r="BB3963" s="75">
        <v>1</v>
      </c>
      <c r="BC3963" s="75" t="s">
        <v>125</v>
      </c>
      <c r="BD3963" s="104"/>
      <c r="BE3963" s="104"/>
      <c r="BF3963" s="101"/>
      <c r="BG3963" s="101"/>
      <c r="BH3963" s="101"/>
      <c r="BI3963" s="101"/>
      <c r="BJ3963" s="101"/>
      <c r="BK3963" s="101"/>
      <c r="BL3963" s="101"/>
      <c r="BM3963" s="101"/>
      <c r="BN3963" s="101"/>
      <c r="BO3963" s="103"/>
      <c r="BP3963" s="101"/>
      <c r="BQ3963" s="101"/>
      <c r="BR3963" s="101"/>
      <c r="BS3963" s="101"/>
      <c r="BT3963" s="101"/>
      <c r="BU3963" s="101"/>
      <c r="BV3963" s="101"/>
      <c r="BW3963" s="101"/>
      <c r="BX3963" s="101"/>
      <c r="BY3963" s="101"/>
      <c r="BZ3963" s="101"/>
      <c r="CA3963" s="101"/>
      <c r="CB3963" s="101"/>
      <c r="CC3963" s="101"/>
      <c r="CD3963" s="101"/>
      <c r="CE3963" s="101"/>
      <c r="CF3963" s="101"/>
      <c r="CG3963" s="37" t="e">
        <f>VLOOKUP(Table_1[[#This Row],[EAN]],'[1]Planilha1'!$E:$R,13,0)</f>
        <v>#N/A</v>
      </c>
    </row>
    <row r="3964" ht="15" hidden="1">
      <c r="A3964" s="7"/>
      <c r="B3964" s="107" t="s">
        <v>2735</v>
      </c>
      <c r="C3964" s="75">
        <v>223349</v>
      </c>
      <c r="D3964" s="75"/>
      <c r="E3964" s="108">
        <v>7613036961028</v>
      </c>
      <c r="F3964" s="86" t="s">
        <v>4510</v>
      </c>
      <c r="G3964" s="75" t="s">
        <v>21</v>
      </c>
      <c r="H3964" s="75">
        <v>670</v>
      </c>
      <c r="I3964" s="87" t="s">
        <v>3606</v>
      </c>
      <c r="J3964" s="75" t="s">
        <v>3590</v>
      </c>
      <c r="K3964" s="88" t="s">
        <v>84</v>
      </c>
      <c r="L3964" s="88">
        <v>12</v>
      </c>
      <c r="M3964" s="88">
        <v>0</v>
      </c>
      <c r="N3964" s="110" t="s">
        <v>85</v>
      </c>
      <c r="O3964" s="75"/>
      <c r="P3964" s="106"/>
      <c r="Q3964" s="114">
        <f>(17/100+7.6/100+1.65/100)*P3964</f>
        <v>0</v>
      </c>
      <c r="R3964" s="153"/>
      <c r="S3964" s="153"/>
      <c r="T3964" s="153"/>
      <c r="U3964" s="153"/>
      <c r="V3964" s="114">
        <f>+P3964-Q3964+R3964+S3964+T3964+U3964</f>
        <v>0</v>
      </c>
      <c r="W3964" s="115">
        <f>(1.02/100)</f>
        <v>1.02E-2</v>
      </c>
      <c r="X3964" s="115">
        <v>4.8E-3</v>
      </c>
      <c r="Y3964" s="115">
        <v>0.17</v>
      </c>
      <c r="Z3964" s="115">
        <v>1.65E-2</v>
      </c>
      <c r="AA3964" s="115">
        <v>7.6E-2</v>
      </c>
      <c r="AB3964" s="115">
        <f>SUM(W3964:AA3964)</f>
        <v>0.2775</v>
      </c>
      <c r="AC3964" s="110">
        <v>12</v>
      </c>
      <c r="AD3964" s="116">
        <f>IF(AL3964="","",+AC3964*AL3964)</f>
      </c>
      <c r="AE3964" s="117">
        <f>IF(AL3964="","",+AL3964*AB3964)</f>
      </c>
      <c r="AF3964" s="116">
        <f>IF(AL3964="","",+AL3964-AE3964)</f>
      </c>
      <c r="AG3964" s="117">
        <f>+V3964</f>
        <v>0</v>
      </c>
      <c r="AH3964" s="116">
        <f>IF(AF3964="","",+AF3964-AG3964)</f>
      </c>
      <c r="AI3964" s="116">
        <f>IF(AH3964="","",+AH3964*AC3964)</f>
      </c>
      <c r="AJ3964" s="93"/>
      <c r="AK3964" s="118">
        <v>0.33</v>
      </c>
      <c r="AL3964" s="117">
        <f>IF(V3964=0,"",V3964/(1-AB3964-AK3964))</f>
      </c>
      <c r="AM3964" s="95">
        <v>0.33</v>
      </c>
      <c r="AN3964" s="117">
        <f>IF(V3964=0,"",V3964/(1-AB3964-AM3964))</f>
      </c>
      <c r="AO3964" s="96">
        <v>1.2</v>
      </c>
      <c r="AP3964" s="93">
        <f>IF(BD!AJ3964="","",BD!AJ3964*BD!AO3964)</f>
      </c>
      <c r="AQ3964" s="115">
        <f>BD!AM3964/BD!AK3964-1</f>
        <v>0</v>
      </c>
      <c r="AR3964" s="91">
        <f>IF(BD!AN3964="","",IF(BD!AJ3964="","",BD!AN3964/BD!AJ3964-1))</f>
      </c>
      <c r="AS3964" s="91">
        <f>IF(BD!AN3964="","",IF(BD!AN3964&lt;BD!AL3964,"ABAIXO DA META","DENTRO DA META"))</f>
      </c>
      <c r="AT3964" s="115" t="str">
        <f>IF(BD!AJ3964="","EM ANÁLISE",IF(BD!AP3964&gt;=BD!AN3964,"GO", "NO GO"))</f>
        <v>EM ANÁLISE</v>
      </c>
      <c r="AU3964" s="121">
        <f>IF(AN3964="","",+BD!$AN3964-AJ3964)</f>
      </c>
      <c r="AV3964" s="98"/>
      <c r="AW3964" s="114">
        <f>BD!P3964*BD!AC3964</f>
        <v>0</v>
      </c>
      <c r="AX3964" s="114">
        <f>BD!V3964*BD!AC3964</f>
        <v>0</v>
      </c>
      <c r="AY3964" s="114">
        <f>IF(BD!AN3964="","",BD!AN3964*BD!AC3964)</f>
      </c>
      <c r="AZ3964" s="75" t="s">
        <v>123</v>
      </c>
      <c r="BA3964" s="75" t="s">
        <v>124</v>
      </c>
      <c r="BB3964" s="75">
        <v>1</v>
      </c>
      <c r="BC3964" s="75" t="s">
        <v>125</v>
      </c>
      <c r="BD3964" s="104"/>
      <c r="BE3964" s="104"/>
      <c r="BF3964" s="101"/>
      <c r="BG3964" s="101"/>
      <c r="BH3964" s="101"/>
      <c r="BI3964" s="101"/>
      <c r="BJ3964" s="101"/>
      <c r="BK3964" s="101"/>
      <c r="BL3964" s="101"/>
      <c r="BM3964" s="101"/>
      <c r="BN3964" s="101"/>
      <c r="BO3964" s="103"/>
      <c r="BP3964" s="101"/>
      <c r="BQ3964" s="101"/>
      <c r="BR3964" s="101"/>
      <c r="BS3964" s="101"/>
      <c r="BT3964" s="101"/>
      <c r="BU3964" s="101"/>
      <c r="BV3964" s="101"/>
      <c r="BW3964" s="101"/>
      <c r="BX3964" s="101"/>
      <c r="BY3964" s="101"/>
      <c r="BZ3964" s="101"/>
      <c r="CA3964" s="101"/>
      <c r="CB3964" s="101"/>
      <c r="CC3964" s="101"/>
      <c r="CD3964" s="101"/>
      <c r="CE3964" s="101"/>
      <c r="CF3964" s="101"/>
      <c r="CG3964" s="37" t="e">
        <f>VLOOKUP(Table_1[[#This Row],[EAN]],'[1]Planilha1'!$E:$R,13,0)</f>
        <v>#N/A</v>
      </c>
    </row>
    <row r="3965" ht="15" hidden="1">
      <c r="A3965" s="7"/>
      <c r="B3965" s="107" t="s">
        <v>2735</v>
      </c>
      <c r="C3965" s="75">
        <v>223350</v>
      </c>
      <c r="D3965" s="75"/>
      <c r="E3965" s="108">
        <v>7613037870701</v>
      </c>
      <c r="F3965" s="86" t="s">
        <v>4511</v>
      </c>
      <c r="G3965" s="75" t="s">
        <v>21</v>
      </c>
      <c r="H3965" s="75">
        <v>670</v>
      </c>
      <c r="I3965" s="87" t="s">
        <v>3606</v>
      </c>
      <c r="J3965" s="75" t="s">
        <v>3590</v>
      </c>
      <c r="K3965" s="88" t="s">
        <v>84</v>
      </c>
      <c r="L3965" s="88">
        <v>12</v>
      </c>
      <c r="M3965" s="88">
        <v>0</v>
      </c>
      <c r="N3965" s="110" t="s">
        <v>85</v>
      </c>
      <c r="O3965" s="75"/>
      <c r="P3965" s="106"/>
      <c r="Q3965" s="114">
        <f>(17/100+7.6/100+1.65/100)*P3965</f>
        <v>0</v>
      </c>
      <c r="R3965" s="153"/>
      <c r="S3965" s="153"/>
      <c r="T3965" s="153"/>
      <c r="U3965" s="153"/>
      <c r="V3965" s="114">
        <f>+P3965-Q3965+R3965+S3965+T3965+U3965</f>
        <v>0</v>
      </c>
      <c r="W3965" s="115">
        <f>(1.02/100)</f>
        <v>1.02E-2</v>
      </c>
      <c r="X3965" s="115">
        <v>4.8E-3</v>
      </c>
      <c r="Y3965" s="115">
        <v>0.17</v>
      </c>
      <c r="Z3965" s="115">
        <v>1.65E-2</v>
      </c>
      <c r="AA3965" s="115">
        <v>7.6E-2</v>
      </c>
      <c r="AB3965" s="115">
        <f>SUM(W3965:AA3965)</f>
        <v>0.2775</v>
      </c>
      <c r="AC3965" s="110">
        <v>12</v>
      </c>
      <c r="AD3965" s="116">
        <f>IF(AL3965="","",+AC3965*AL3965)</f>
      </c>
      <c r="AE3965" s="117">
        <f>IF(AL3965="","",+AL3965*AB3965)</f>
      </c>
      <c r="AF3965" s="116">
        <f>IF(AL3965="","",+AL3965-AE3965)</f>
      </c>
      <c r="AG3965" s="117">
        <f>+V3965</f>
        <v>0</v>
      </c>
      <c r="AH3965" s="116">
        <f>IF(AF3965="","",+AF3965-AG3965)</f>
      </c>
      <c r="AI3965" s="116">
        <f>IF(AH3965="","",+AH3965*AC3965)</f>
      </c>
      <c r="AJ3965" s="93"/>
      <c r="AK3965" s="118">
        <v>0.33</v>
      </c>
      <c r="AL3965" s="117">
        <f>IF(V3965=0,"",V3965/(1-AB3965-AK3965))</f>
      </c>
      <c r="AM3965" s="95">
        <v>0.33</v>
      </c>
      <c r="AN3965" s="117">
        <f>IF(V3965=0,"",V3965/(1-AB3965-AM3965))</f>
      </c>
      <c r="AO3965" s="96">
        <v>1.2</v>
      </c>
      <c r="AP3965" s="93">
        <f>IF(BD!AJ3965="","",BD!AJ3965*BD!AO3965)</f>
      </c>
      <c r="AQ3965" s="115">
        <f>BD!AM3965/BD!AK3965-1</f>
        <v>0</v>
      </c>
      <c r="AR3965" s="91">
        <f>IF(BD!AN3965="","",IF(BD!AJ3965="","",BD!AN3965/BD!AJ3965-1))</f>
      </c>
      <c r="AS3965" s="91">
        <f>IF(BD!AN3965="","",IF(BD!AN3965&lt;BD!AL3965,"ABAIXO DA META","DENTRO DA META"))</f>
      </c>
      <c r="AT3965" s="115" t="str">
        <f>IF(BD!AJ3965="","EM ANÁLISE",IF(BD!AP3965&gt;=BD!AN3965,"GO", "NO GO"))</f>
        <v>EM ANÁLISE</v>
      </c>
      <c r="AU3965" s="121">
        <f>IF(AN3965="","",+BD!$AN3965-AJ3965)</f>
      </c>
      <c r="AV3965" s="98"/>
      <c r="AW3965" s="114">
        <f>BD!P3965*BD!AC3965</f>
        <v>0</v>
      </c>
      <c r="AX3965" s="114">
        <f>BD!V3965*BD!AC3965</f>
        <v>0</v>
      </c>
      <c r="AY3965" s="114">
        <f>IF(BD!AN3965="","",BD!AN3965*BD!AC3965)</f>
      </c>
      <c r="AZ3965" s="75" t="s">
        <v>123</v>
      </c>
      <c r="BA3965" s="75" t="s">
        <v>124</v>
      </c>
      <c r="BB3965" s="75">
        <v>1</v>
      </c>
      <c r="BC3965" s="75" t="s">
        <v>125</v>
      </c>
      <c r="BD3965" s="104"/>
      <c r="BE3965" s="104"/>
      <c r="BF3965" s="101"/>
      <c r="BG3965" s="101"/>
      <c r="BH3965" s="101"/>
      <c r="BI3965" s="101"/>
      <c r="BJ3965" s="101"/>
      <c r="BK3965" s="101"/>
      <c r="BL3965" s="101"/>
      <c r="BM3965" s="101"/>
      <c r="BN3965" s="101"/>
      <c r="BO3965" s="103"/>
      <c r="BP3965" s="101"/>
      <c r="BQ3965" s="101"/>
      <c r="BR3965" s="101"/>
      <c r="BS3965" s="101"/>
      <c r="BT3965" s="101"/>
      <c r="BU3965" s="101"/>
      <c r="BV3965" s="101"/>
      <c r="BW3965" s="101"/>
      <c r="BX3965" s="101"/>
      <c r="BY3965" s="101"/>
      <c r="BZ3965" s="101"/>
      <c r="CA3965" s="101"/>
      <c r="CB3965" s="101"/>
      <c r="CC3965" s="101"/>
      <c r="CD3965" s="101"/>
      <c r="CE3965" s="101"/>
      <c r="CF3965" s="101"/>
      <c r="CG3965" s="37" t="e">
        <f>VLOOKUP(Table_1[[#This Row],[EAN]],'[1]Planilha1'!$E:$R,13,0)</f>
        <v>#N/A</v>
      </c>
    </row>
    <row r="3966" ht="15" hidden="1">
      <c r="A3966" s="7"/>
      <c r="B3966" s="107" t="s">
        <v>2735</v>
      </c>
      <c r="C3966" s="75">
        <v>223351</v>
      </c>
      <c r="D3966" s="75"/>
      <c r="E3966" s="108">
        <v>7613036957069</v>
      </c>
      <c r="F3966" s="86" t="s">
        <v>4512</v>
      </c>
      <c r="G3966" s="75" t="s">
        <v>21</v>
      </c>
      <c r="H3966" s="75">
        <v>670</v>
      </c>
      <c r="I3966" s="87" t="s">
        <v>3606</v>
      </c>
      <c r="J3966" s="75" t="s">
        <v>3590</v>
      </c>
      <c r="K3966" s="88" t="s">
        <v>84</v>
      </c>
      <c r="L3966" s="88">
        <v>12</v>
      </c>
      <c r="M3966" s="88">
        <v>0</v>
      </c>
      <c r="N3966" s="110" t="s">
        <v>85</v>
      </c>
      <c r="O3966" s="75"/>
      <c r="P3966" s="106"/>
      <c r="Q3966" s="114">
        <f>(17/100+7.6/100+1.65/100)*P3966</f>
        <v>0</v>
      </c>
      <c r="R3966" s="153"/>
      <c r="S3966" s="153"/>
      <c r="T3966" s="153"/>
      <c r="U3966" s="153"/>
      <c r="V3966" s="114">
        <f>+P3966-Q3966+R3966+S3966+T3966+U3966</f>
        <v>0</v>
      </c>
      <c r="W3966" s="115">
        <f>(1.02/100)</f>
        <v>1.02E-2</v>
      </c>
      <c r="X3966" s="115">
        <v>4.8E-3</v>
      </c>
      <c r="Y3966" s="115">
        <v>0.17</v>
      </c>
      <c r="Z3966" s="115">
        <v>1.65E-2</v>
      </c>
      <c r="AA3966" s="115">
        <v>7.6E-2</v>
      </c>
      <c r="AB3966" s="115">
        <f>SUM(W3966:AA3966)</f>
        <v>0.2775</v>
      </c>
      <c r="AC3966" s="110">
        <v>12</v>
      </c>
      <c r="AD3966" s="116">
        <f>IF(AL3966="","",+AC3966*AL3966)</f>
      </c>
      <c r="AE3966" s="117">
        <f>IF(AL3966="","",+AL3966*AB3966)</f>
      </c>
      <c r="AF3966" s="116">
        <f>IF(AL3966="","",+AL3966-AE3966)</f>
      </c>
      <c r="AG3966" s="117">
        <f>+V3966</f>
        <v>0</v>
      </c>
      <c r="AH3966" s="116">
        <f>IF(AF3966="","",+AF3966-AG3966)</f>
      </c>
      <c r="AI3966" s="116">
        <f>IF(AH3966="","",+AH3966*AC3966)</f>
      </c>
      <c r="AJ3966" s="93"/>
      <c r="AK3966" s="118">
        <v>0.33</v>
      </c>
      <c r="AL3966" s="117">
        <f>IF(V3966=0,"",V3966/(1-AB3966-AK3966))</f>
      </c>
      <c r="AM3966" s="95">
        <v>0.33</v>
      </c>
      <c r="AN3966" s="117">
        <f>IF(V3966=0,"",V3966/(1-AB3966-AM3966))</f>
      </c>
      <c r="AO3966" s="96">
        <v>1.2</v>
      </c>
      <c r="AP3966" s="93">
        <f>IF(BD!AJ3966="","",BD!AJ3966*BD!AO3966)</f>
      </c>
      <c r="AQ3966" s="115">
        <f>BD!AM3966/BD!AK3966-1</f>
        <v>0</v>
      </c>
      <c r="AR3966" s="91">
        <f>IF(BD!AN3966="","",IF(BD!AJ3966="","",BD!AN3966/BD!AJ3966-1))</f>
      </c>
      <c r="AS3966" s="91">
        <f>IF(BD!AN3966="","",IF(BD!AN3966&lt;BD!AL3966,"ABAIXO DA META","DENTRO DA META"))</f>
      </c>
      <c r="AT3966" s="115" t="str">
        <f>IF(BD!AJ3966="","EM ANÁLISE",IF(BD!AP3966&gt;=BD!AN3966,"GO", "NO GO"))</f>
        <v>EM ANÁLISE</v>
      </c>
      <c r="AU3966" s="121">
        <f>IF(AN3966="","",+BD!$AN3966-AJ3966)</f>
      </c>
      <c r="AV3966" s="98"/>
      <c r="AW3966" s="114">
        <f>BD!P3966*BD!AC3966</f>
        <v>0</v>
      </c>
      <c r="AX3966" s="114">
        <f>BD!V3966*BD!AC3966</f>
        <v>0</v>
      </c>
      <c r="AY3966" s="114">
        <f>IF(BD!AN3966="","",BD!AN3966*BD!AC3966)</f>
      </c>
      <c r="AZ3966" s="75" t="s">
        <v>123</v>
      </c>
      <c r="BA3966" s="75" t="s">
        <v>124</v>
      </c>
      <c r="BB3966" s="75">
        <v>1</v>
      </c>
      <c r="BC3966" s="75" t="s">
        <v>125</v>
      </c>
      <c r="BD3966" s="104"/>
      <c r="BE3966" s="104"/>
      <c r="BF3966" s="101"/>
      <c r="BG3966" s="101"/>
      <c r="BH3966" s="101"/>
      <c r="BI3966" s="101"/>
      <c r="BJ3966" s="101"/>
      <c r="BK3966" s="101"/>
      <c r="BL3966" s="101"/>
      <c r="BM3966" s="101"/>
      <c r="BN3966" s="101"/>
      <c r="BO3966" s="103"/>
      <c r="BP3966" s="101"/>
      <c r="BQ3966" s="101"/>
      <c r="BR3966" s="101"/>
      <c r="BS3966" s="101"/>
      <c r="BT3966" s="101"/>
      <c r="BU3966" s="101"/>
      <c r="BV3966" s="101"/>
      <c r="BW3966" s="101"/>
      <c r="BX3966" s="101"/>
      <c r="BY3966" s="101"/>
      <c r="BZ3966" s="101"/>
      <c r="CA3966" s="101"/>
      <c r="CB3966" s="101"/>
      <c r="CC3966" s="101"/>
      <c r="CD3966" s="101"/>
      <c r="CE3966" s="101"/>
      <c r="CF3966" s="101"/>
      <c r="CG3966" s="37" t="e">
        <f>VLOOKUP(Table_1[[#This Row],[EAN]],'[1]Planilha1'!$E:$R,13,0)</f>
        <v>#N/A</v>
      </c>
    </row>
    <row r="3967" ht="15" hidden="1">
      <c r="A3967" s="7"/>
      <c r="B3967" s="107" t="s">
        <v>2735</v>
      </c>
      <c r="C3967" s="75">
        <v>223352</v>
      </c>
      <c r="D3967" s="75"/>
      <c r="E3967" s="108">
        <v>7613036961745</v>
      </c>
      <c r="F3967" s="86" t="s">
        <v>4513</v>
      </c>
      <c r="G3967" s="75" t="s">
        <v>21</v>
      </c>
      <c r="H3967" s="75">
        <v>670</v>
      </c>
      <c r="I3967" s="87" t="s">
        <v>3606</v>
      </c>
      <c r="J3967" s="75" t="s">
        <v>3590</v>
      </c>
      <c r="K3967" s="88" t="s">
        <v>84</v>
      </c>
      <c r="L3967" s="88">
        <v>12</v>
      </c>
      <c r="M3967" s="88">
        <v>0</v>
      </c>
      <c r="N3967" s="110" t="s">
        <v>85</v>
      </c>
      <c r="O3967" s="75"/>
      <c r="P3967" s="106"/>
      <c r="Q3967" s="114">
        <f>(17/100+7.6/100+1.65/100)*P3967</f>
        <v>0</v>
      </c>
      <c r="R3967" s="153"/>
      <c r="S3967" s="153"/>
      <c r="T3967" s="153"/>
      <c r="U3967" s="153"/>
      <c r="V3967" s="114">
        <f>+P3967-Q3967+R3967+S3967+T3967+U3967</f>
        <v>0</v>
      </c>
      <c r="W3967" s="115">
        <f>(1.02/100)</f>
        <v>1.02E-2</v>
      </c>
      <c r="X3967" s="115">
        <v>4.8E-3</v>
      </c>
      <c r="Y3967" s="115">
        <v>0.17</v>
      </c>
      <c r="Z3967" s="115">
        <v>1.65E-2</v>
      </c>
      <c r="AA3967" s="115">
        <v>7.6E-2</v>
      </c>
      <c r="AB3967" s="115">
        <f>SUM(W3967:AA3967)</f>
        <v>0.2775</v>
      </c>
      <c r="AC3967" s="110">
        <v>12</v>
      </c>
      <c r="AD3967" s="116">
        <f>IF(AL3967="","",+AC3967*AL3967)</f>
      </c>
      <c r="AE3967" s="117">
        <f>IF(AL3967="","",+AL3967*AB3967)</f>
      </c>
      <c r="AF3967" s="116">
        <f>IF(AL3967="","",+AL3967-AE3967)</f>
      </c>
      <c r="AG3967" s="117">
        <f>+V3967</f>
        <v>0</v>
      </c>
      <c r="AH3967" s="116">
        <f>IF(AF3967="","",+AF3967-AG3967)</f>
      </c>
      <c r="AI3967" s="116">
        <f>IF(AH3967="","",+AH3967*AC3967)</f>
      </c>
      <c r="AJ3967" s="93"/>
      <c r="AK3967" s="118">
        <v>0.33</v>
      </c>
      <c r="AL3967" s="117">
        <f>IF(V3967=0,"",V3967/(1-AB3967-AK3967))</f>
      </c>
      <c r="AM3967" s="95">
        <v>0.33</v>
      </c>
      <c r="AN3967" s="117">
        <f>IF(V3967=0,"",V3967/(1-AB3967-AM3967))</f>
      </c>
      <c r="AO3967" s="96">
        <v>1.2</v>
      </c>
      <c r="AP3967" s="93">
        <f>IF(BD!AJ3967="","",BD!AJ3967*BD!AO3967)</f>
      </c>
      <c r="AQ3967" s="115">
        <f>BD!AM3967/BD!AK3967-1</f>
        <v>0</v>
      </c>
      <c r="AR3967" s="91">
        <f>IF(BD!AN3967="","",IF(BD!AJ3967="","",BD!AN3967/BD!AJ3967-1))</f>
      </c>
      <c r="AS3967" s="91">
        <f>IF(BD!AN3967="","",IF(BD!AN3967&lt;BD!AL3967,"ABAIXO DA META","DENTRO DA META"))</f>
      </c>
      <c r="AT3967" s="115" t="str">
        <f>IF(BD!AJ3967="","EM ANÁLISE",IF(BD!AP3967&gt;=BD!AN3967,"GO", "NO GO"))</f>
        <v>EM ANÁLISE</v>
      </c>
      <c r="AU3967" s="121">
        <f>IF(AN3967="","",+BD!$AN3967-AJ3967)</f>
      </c>
      <c r="AV3967" s="98"/>
      <c r="AW3967" s="114">
        <f>BD!P3967*BD!AC3967</f>
        <v>0</v>
      </c>
      <c r="AX3967" s="114">
        <f>BD!V3967*BD!AC3967</f>
        <v>0</v>
      </c>
      <c r="AY3967" s="114">
        <f>IF(BD!AN3967="","",BD!AN3967*BD!AC3967)</f>
      </c>
      <c r="AZ3967" s="75" t="s">
        <v>123</v>
      </c>
      <c r="BA3967" s="75" t="s">
        <v>124</v>
      </c>
      <c r="BB3967" s="75">
        <v>1</v>
      </c>
      <c r="BC3967" s="75" t="s">
        <v>125</v>
      </c>
      <c r="BD3967" s="104"/>
      <c r="BE3967" s="104"/>
      <c r="BF3967" s="101"/>
      <c r="BG3967" s="101"/>
      <c r="BH3967" s="101"/>
      <c r="BI3967" s="101"/>
      <c r="BJ3967" s="101"/>
      <c r="BK3967" s="101"/>
      <c r="BL3967" s="101"/>
      <c r="BM3967" s="101"/>
      <c r="BN3967" s="101"/>
      <c r="BO3967" s="103"/>
      <c r="BP3967" s="101"/>
      <c r="BQ3967" s="101"/>
      <c r="BR3967" s="101"/>
      <c r="BS3967" s="101"/>
      <c r="BT3967" s="101"/>
      <c r="BU3967" s="101"/>
      <c r="BV3967" s="101"/>
      <c r="BW3967" s="101"/>
      <c r="BX3967" s="101"/>
      <c r="BY3967" s="101"/>
      <c r="BZ3967" s="101"/>
      <c r="CA3967" s="101"/>
      <c r="CB3967" s="101"/>
      <c r="CC3967" s="101"/>
      <c r="CD3967" s="101"/>
      <c r="CE3967" s="101"/>
      <c r="CF3967" s="101"/>
      <c r="CG3967" s="37" t="e">
        <f>VLOOKUP(Table_1[[#This Row],[EAN]],'[1]Planilha1'!$E:$R,13,0)</f>
        <v>#N/A</v>
      </c>
    </row>
    <row r="3968" ht="15" hidden="1">
      <c r="A3968" s="7"/>
      <c r="B3968" s="107" t="s">
        <v>2735</v>
      </c>
      <c r="C3968" s="110">
        <v>223353</v>
      </c>
      <c r="D3968" s="110"/>
      <c r="E3968" s="108">
        <v>7613036961448</v>
      </c>
      <c r="F3968" s="109" t="s">
        <v>4514</v>
      </c>
      <c r="G3968" s="75" t="s">
        <v>21</v>
      </c>
      <c r="H3968" s="110">
        <v>670</v>
      </c>
      <c r="I3968" s="111" t="s">
        <v>3606</v>
      </c>
      <c r="J3968" s="75" t="s">
        <v>3590</v>
      </c>
      <c r="K3968" s="88" t="s">
        <v>84</v>
      </c>
      <c r="L3968" s="112">
        <v>12</v>
      </c>
      <c r="M3968" s="112">
        <v>0</v>
      </c>
      <c r="N3968" s="110" t="s">
        <v>85</v>
      </c>
      <c r="O3968" s="110"/>
      <c r="P3968" s="152"/>
      <c r="Q3968" s="114">
        <f>(17/100+7.6/100+1.65/100)*P3968</f>
        <v>0</v>
      </c>
      <c r="R3968" s="153"/>
      <c r="S3968" s="153"/>
      <c r="T3968" s="153"/>
      <c r="U3968" s="153"/>
      <c r="V3968" s="114">
        <f>+P3968-Q3968+R3968+S3968+T3968+U3968</f>
        <v>0</v>
      </c>
      <c r="W3968" s="115">
        <f>(1.02/100)</f>
        <v>1.02E-2</v>
      </c>
      <c r="X3968" s="115">
        <v>4.8E-3</v>
      </c>
      <c r="Y3968" s="115">
        <v>0.17</v>
      </c>
      <c r="Z3968" s="115">
        <v>1.65E-2</v>
      </c>
      <c r="AA3968" s="115">
        <v>7.6E-2</v>
      </c>
      <c r="AB3968" s="115">
        <f>SUM(W3968:AA3968)</f>
        <v>0.2775</v>
      </c>
      <c r="AC3968" s="110">
        <v>12</v>
      </c>
      <c r="AD3968" s="116">
        <f>IF(AL3968="","",+AC3968*AL3968)</f>
      </c>
      <c r="AE3968" s="117">
        <f>IF(AL3968="","",+AL3968*AB3968)</f>
      </c>
      <c r="AF3968" s="116">
        <f>IF(AL3968="","",+AL3968-AE3968)</f>
      </c>
      <c r="AG3968" s="117">
        <f>+V3968</f>
        <v>0</v>
      </c>
      <c r="AH3968" s="116">
        <f>IF(AF3968="","",+AF3968-AG3968)</f>
      </c>
      <c r="AI3968" s="116">
        <f>IF(AH3968="","",+AH3968*AC3968)</f>
      </c>
      <c r="AJ3968" s="117"/>
      <c r="AK3968" s="118">
        <v>0.33</v>
      </c>
      <c r="AL3968" s="117">
        <f>IF(V3968=0,"",V3968/(1-AB3968-AK3968))</f>
      </c>
      <c r="AM3968" s="119">
        <v>0.33</v>
      </c>
      <c r="AN3968" s="117">
        <f>IF(V3968=0,"",V3968/(1-AB3968-AM3968))</f>
      </c>
      <c r="AO3968" s="120">
        <v>1.2</v>
      </c>
      <c r="AP3968" s="117">
        <f>IF(BD!AJ3968="","",BD!AJ3968*BD!AO3968)</f>
      </c>
      <c r="AQ3968" s="115">
        <f>BD!AM3968/BD!AK3968-1</f>
        <v>0</v>
      </c>
      <c r="AR3968" s="115">
        <f>IF(BD!AN3968="","",IF(BD!AJ3968="","",BD!AN3968/BD!AJ3968-1))</f>
      </c>
      <c r="AS3968" s="115">
        <f>IF(BD!AN3968="","",IF(BD!AN3968&lt;BD!AL3968,"ABAIXO DA META","DENTRO DA META"))</f>
      </c>
      <c r="AT3968" s="115" t="str">
        <f>IF(BD!AJ3968="","EM ANÁLISE",IF(BD!AP3968&gt;=BD!AN3968,"GO", "NO GO"))</f>
        <v>EM ANÁLISE</v>
      </c>
      <c r="AU3968" s="121">
        <f>IF(AN3968="","",+BD!$AN3968-AJ3968)</f>
      </c>
      <c r="AV3968" s="98"/>
      <c r="AW3968" s="114">
        <f>BD!P3968*BD!AC3968</f>
        <v>0</v>
      </c>
      <c r="AX3968" s="114">
        <f>BD!V3968*BD!AC3968</f>
        <v>0</v>
      </c>
      <c r="AY3968" s="114">
        <f>IF(BD!AN3968="","",BD!AN3968*BD!AC3968)</f>
      </c>
      <c r="AZ3968" s="110" t="s">
        <v>123</v>
      </c>
      <c r="BA3968" s="110" t="s">
        <v>124</v>
      </c>
      <c r="BB3968" s="110">
        <v>1</v>
      </c>
      <c r="BC3968" s="110" t="s">
        <v>125</v>
      </c>
      <c r="BD3968" s="104"/>
      <c r="BE3968" s="104"/>
      <c r="BF3968" s="101"/>
      <c r="BG3968" s="101"/>
      <c r="BH3968" s="101"/>
      <c r="BI3968" s="101"/>
      <c r="BJ3968" s="101"/>
      <c r="BK3968" s="101"/>
      <c r="BL3968" s="101"/>
      <c r="BM3968" s="101"/>
      <c r="BN3968" s="101"/>
      <c r="BO3968" s="103"/>
      <c r="BP3968" s="101"/>
      <c r="BQ3968" s="101"/>
      <c r="BR3968" s="101"/>
      <c r="BS3968" s="101"/>
      <c r="BT3968" s="101"/>
      <c r="BU3968" s="101"/>
      <c r="BV3968" s="101"/>
      <c r="BW3968" s="101"/>
      <c r="BX3968" s="101"/>
      <c r="BY3968" s="101"/>
      <c r="BZ3968" s="101"/>
      <c r="CA3968" s="101"/>
      <c r="CB3968" s="101"/>
      <c r="CC3968" s="101"/>
      <c r="CD3968" s="101"/>
      <c r="CE3968" s="101"/>
      <c r="CF3968" s="101"/>
      <c r="CG3968" s="37" t="e">
        <f>VLOOKUP(Table_1[[#This Row],[EAN]],'[1]Planilha1'!$E:$R,13,0)</f>
        <v>#N/A</v>
      </c>
    </row>
    <row r="3969" ht="15" hidden="1">
      <c r="A3969" s="7"/>
      <c r="B3969" s="75" t="s">
        <v>2735</v>
      </c>
      <c r="C3969" s="75">
        <v>223354</v>
      </c>
      <c r="D3969" s="75"/>
      <c r="E3969" s="85">
        <v>762111364418</v>
      </c>
      <c r="F3969" s="86" t="s">
        <v>4515</v>
      </c>
      <c r="G3969" s="75" t="s">
        <v>21</v>
      </c>
      <c r="H3969" s="75">
        <v>470</v>
      </c>
      <c r="I3969" s="87" t="s">
        <v>3887</v>
      </c>
      <c r="J3969" s="75" t="s">
        <v>3590</v>
      </c>
      <c r="K3969" s="88" t="s">
        <v>84</v>
      </c>
      <c r="L3969" s="88">
        <v>12</v>
      </c>
      <c r="M3969" s="88">
        <v>0</v>
      </c>
      <c r="N3969" s="75" t="s">
        <v>85</v>
      </c>
      <c r="O3969" s="75"/>
      <c r="P3969" s="106"/>
      <c r="Q3969" s="90">
        <f>(17/100+7.6/100+1.65/100)*P3969</f>
        <v>0</v>
      </c>
      <c r="R3969" s="104"/>
      <c r="S3969" s="104"/>
      <c r="T3969" s="104"/>
      <c r="U3969" s="104"/>
      <c r="V3969" s="90">
        <f>+P3969-Q3969+R3969+S3969+T3969+U3969</f>
        <v>0</v>
      </c>
      <c r="W3969" s="91">
        <f>(1.02/100)</f>
        <v>1.02E-2</v>
      </c>
      <c r="X3969" s="91">
        <v>4.8E-3</v>
      </c>
      <c r="Y3969" s="91">
        <v>0.17</v>
      </c>
      <c r="Z3969" s="91">
        <v>1.65E-2</v>
      </c>
      <c r="AA3969" s="91">
        <v>7.6E-2</v>
      </c>
      <c r="AB3969" s="91">
        <f>SUM(W3969:AA3969)</f>
        <v>0.2775</v>
      </c>
      <c r="AC3969" s="75">
        <v>12</v>
      </c>
      <c r="AD3969" s="92">
        <f>IF(AL3969="","",+AC3969*AL3969)</f>
      </c>
      <c r="AE3969" s="93">
        <f>IF(AL3969="","",+AL3969*AB3969)</f>
      </c>
      <c r="AF3969" s="92">
        <f>IF(AL3969="","",+AL3969-AE3969)</f>
      </c>
      <c r="AG3969" s="93">
        <f>+V3969</f>
        <v>0</v>
      </c>
      <c r="AH3969" s="92">
        <f>IF(AF3969="","",+AF3969-AG3969)</f>
      </c>
      <c r="AI3969" s="92">
        <f>IF(AH3969="","",+AH3969*AC3969)</f>
      </c>
      <c r="AJ3969" s="93"/>
      <c r="AK3969" s="94">
        <v>0.33</v>
      </c>
      <c r="AL3969" s="93">
        <f>IF(V3969=0,"",V3969/(1-AB3969-AK3969))</f>
      </c>
      <c r="AM3969" s="95">
        <v>0.33</v>
      </c>
      <c r="AN3969" s="93">
        <f>IF(V3969=0,"",V3969/(1-AB3969-AM3969))</f>
      </c>
      <c r="AO3969" s="96">
        <v>1.2</v>
      </c>
      <c r="AP3969" s="93">
        <f>IF(BD!AJ3969="","",BD!AJ3969*BD!AO3969)</f>
      </c>
      <c r="AQ3969" s="91">
        <f>BD!AM3969/BD!AK3969-1</f>
        <v>0</v>
      </c>
      <c r="AR3969" s="91">
        <f>IF(BD!AN3969="","",IF(BD!AJ3969="","",BD!AN3969/BD!AJ3969-1))</f>
      </c>
      <c r="AS3969" s="91">
        <f>IF(BD!AN3969="","",IF(BD!AN3969&lt;BD!AL3969,"ABAIXO DA META","DENTRO DA META"))</f>
      </c>
      <c r="AT3969" s="91" t="str">
        <f>IF(BD!AJ3969="","EM ANÁLISE",IF(BD!AP3969&gt;=BD!AN3969,"GO", "NO GO"))</f>
        <v>EM ANÁLISE</v>
      </c>
      <c r="AU3969" s="97">
        <f>IF(AN3969="","",+BD!$AN3969-AJ3969)</f>
      </c>
      <c r="AV3969" s="98"/>
      <c r="AW3969" s="90">
        <f>BD!P3969*BD!AC3969</f>
        <v>0</v>
      </c>
      <c r="AX3969" s="90">
        <f>BD!V3969*BD!AC3969</f>
        <v>0</v>
      </c>
      <c r="AY3969" s="90">
        <f>IF(BD!AN3969="","",BD!AN3969*BD!AC3969)</f>
      </c>
      <c r="AZ3969" s="75" t="s">
        <v>123</v>
      </c>
      <c r="BA3969" s="75" t="s">
        <v>124</v>
      </c>
      <c r="BB3969" s="75">
        <v>1</v>
      </c>
      <c r="BC3969" s="75" t="s">
        <v>125</v>
      </c>
      <c r="BD3969" s="104"/>
      <c r="BE3969" s="104"/>
      <c r="BF3969" s="101"/>
      <c r="BG3969" s="101"/>
      <c r="BH3969" s="101"/>
      <c r="BI3969" s="101"/>
      <c r="BJ3969" s="101"/>
      <c r="BK3969" s="101"/>
      <c r="BL3969" s="101"/>
      <c r="BM3969" s="101"/>
      <c r="BN3969" s="101"/>
      <c r="BO3969" s="103"/>
      <c r="BP3969" s="101"/>
      <c r="BQ3969" s="101"/>
      <c r="BR3969" s="101"/>
      <c r="BS3969" s="101"/>
      <c r="BT3969" s="101"/>
      <c r="BU3969" s="101"/>
      <c r="BV3969" s="101"/>
      <c r="BW3969" s="101"/>
      <c r="BX3969" s="101"/>
      <c r="BY3969" s="101"/>
      <c r="BZ3969" s="101"/>
      <c r="CA3969" s="101"/>
      <c r="CB3969" s="101"/>
      <c r="CC3969" s="101"/>
      <c r="CD3969" s="101"/>
      <c r="CE3969" s="101"/>
      <c r="CF3969" s="101"/>
      <c r="CG3969" s="37" t="e">
        <f>VLOOKUP(Table_1[[#This Row],[EAN]],'[1]Planilha1'!$E:$R,13,0)</f>
        <v>#N/A</v>
      </c>
    </row>
    <row r="3970" ht="15" hidden="1">
      <c r="A3970" s="7"/>
      <c r="B3970" s="75" t="s">
        <v>2735</v>
      </c>
      <c r="C3970" s="75">
        <v>223355</v>
      </c>
      <c r="D3970" s="75"/>
      <c r="E3970" s="85">
        <v>762111364357</v>
      </c>
      <c r="F3970" s="86" t="s">
        <v>4516</v>
      </c>
      <c r="G3970" s="75" t="s">
        <v>21</v>
      </c>
      <c r="H3970" s="75">
        <v>470</v>
      </c>
      <c r="I3970" s="87" t="s">
        <v>3887</v>
      </c>
      <c r="J3970" s="75" t="s">
        <v>3590</v>
      </c>
      <c r="K3970" s="88" t="s">
        <v>84</v>
      </c>
      <c r="L3970" s="88">
        <v>12</v>
      </c>
      <c r="M3970" s="88">
        <v>0</v>
      </c>
      <c r="N3970" s="75" t="s">
        <v>85</v>
      </c>
      <c r="O3970" s="75"/>
      <c r="P3970" s="106"/>
      <c r="Q3970" s="90">
        <f>(17/100+7.6/100+1.65/100)*P3970</f>
        <v>0</v>
      </c>
      <c r="R3970" s="104"/>
      <c r="S3970" s="104"/>
      <c r="T3970" s="104"/>
      <c r="U3970" s="104"/>
      <c r="V3970" s="90">
        <f>+P3970-Q3970+R3970+S3970+T3970+U3970</f>
        <v>0</v>
      </c>
      <c r="W3970" s="91">
        <f>(1.02/100)</f>
        <v>1.02E-2</v>
      </c>
      <c r="X3970" s="91">
        <v>4.8E-3</v>
      </c>
      <c r="Y3970" s="91">
        <v>0.17</v>
      </c>
      <c r="Z3970" s="91">
        <v>1.65E-2</v>
      </c>
      <c r="AA3970" s="91">
        <v>7.6E-2</v>
      </c>
      <c r="AB3970" s="91">
        <f>SUM(W3970:AA3970)</f>
        <v>0.2775</v>
      </c>
      <c r="AC3970" s="75">
        <v>12</v>
      </c>
      <c r="AD3970" s="92">
        <f>IF(AL3970="","",+AC3970*AL3970)</f>
      </c>
      <c r="AE3970" s="93">
        <f>IF(AL3970="","",+AL3970*AB3970)</f>
      </c>
      <c r="AF3970" s="92">
        <f>IF(AL3970="","",+AL3970-AE3970)</f>
      </c>
      <c r="AG3970" s="93">
        <f>+V3970</f>
        <v>0</v>
      </c>
      <c r="AH3970" s="92">
        <f>IF(AF3970="","",+AF3970-AG3970)</f>
      </c>
      <c r="AI3970" s="92">
        <f>IF(AH3970="","",+AH3970*AC3970)</f>
      </c>
      <c r="AJ3970" s="93"/>
      <c r="AK3970" s="94">
        <v>0.33</v>
      </c>
      <c r="AL3970" s="93">
        <f>IF(V3970=0,"",V3970/(1-AB3970-AK3970))</f>
      </c>
      <c r="AM3970" s="95">
        <v>0.33</v>
      </c>
      <c r="AN3970" s="93">
        <f>IF(V3970=0,"",V3970/(1-AB3970-AM3970))</f>
      </c>
      <c r="AO3970" s="96">
        <v>1.2</v>
      </c>
      <c r="AP3970" s="93">
        <f>IF(BD!AJ3970="","",BD!AJ3970*BD!AO3970)</f>
      </c>
      <c r="AQ3970" s="91">
        <f>BD!AM3970/BD!AK3970-1</f>
        <v>0</v>
      </c>
      <c r="AR3970" s="91">
        <f>IF(BD!AN3970="","",IF(BD!AJ3970="","",BD!AN3970/BD!AJ3970-1))</f>
      </c>
      <c r="AS3970" s="91">
        <f>IF(BD!AN3970="","",IF(BD!AN3970&lt;BD!AL3970,"ABAIXO DA META","DENTRO DA META"))</f>
      </c>
      <c r="AT3970" s="91" t="str">
        <f>IF(BD!AJ3970="","EM ANÁLISE",IF(BD!AP3970&gt;=BD!AN3970,"GO", "NO GO"))</f>
        <v>EM ANÁLISE</v>
      </c>
      <c r="AU3970" s="97">
        <f>IF(AN3970="","",+BD!$AN3970-AJ3970)</f>
      </c>
      <c r="AV3970" s="98"/>
      <c r="AW3970" s="90">
        <f>BD!P3970*BD!AC3970</f>
        <v>0</v>
      </c>
      <c r="AX3970" s="90">
        <f>BD!V3970*BD!AC3970</f>
        <v>0</v>
      </c>
      <c r="AY3970" s="90">
        <f>IF(BD!AN3970="","",BD!AN3970*BD!AC3970)</f>
      </c>
      <c r="AZ3970" s="75" t="s">
        <v>123</v>
      </c>
      <c r="BA3970" s="75" t="s">
        <v>124</v>
      </c>
      <c r="BB3970" s="75">
        <v>1</v>
      </c>
      <c r="BC3970" s="75" t="s">
        <v>125</v>
      </c>
      <c r="BD3970" s="104"/>
      <c r="BE3970" s="104"/>
      <c r="BF3970" s="101"/>
      <c r="BG3970" s="101"/>
      <c r="BH3970" s="101"/>
      <c r="BI3970" s="101"/>
      <c r="BJ3970" s="101"/>
      <c r="BK3970" s="101"/>
      <c r="BL3970" s="101"/>
      <c r="BM3970" s="101"/>
      <c r="BN3970" s="101"/>
      <c r="BO3970" s="103"/>
      <c r="BP3970" s="101"/>
      <c r="BQ3970" s="101"/>
      <c r="BR3970" s="101"/>
      <c r="BS3970" s="101"/>
      <c r="BT3970" s="101"/>
      <c r="BU3970" s="101"/>
      <c r="BV3970" s="101"/>
      <c r="BW3970" s="101"/>
      <c r="BX3970" s="101"/>
      <c r="BY3970" s="101"/>
      <c r="BZ3970" s="101"/>
      <c r="CA3970" s="101"/>
      <c r="CB3970" s="101"/>
      <c r="CC3970" s="101"/>
      <c r="CD3970" s="101"/>
      <c r="CE3970" s="101"/>
      <c r="CF3970" s="101"/>
      <c r="CG3970" s="37" t="e">
        <f>VLOOKUP(Table_1[[#This Row],[EAN]],'[1]Planilha1'!$E:$R,13,0)</f>
        <v>#N/A</v>
      </c>
    </row>
    <row r="3971" ht="15" hidden="1">
      <c r="A3971" s="7"/>
      <c r="B3971" s="75" t="s">
        <v>2735</v>
      </c>
      <c r="C3971" s="75">
        <v>223356</v>
      </c>
      <c r="D3971" s="75"/>
      <c r="E3971" s="85">
        <v>762111364388</v>
      </c>
      <c r="F3971" s="86" t="s">
        <v>4517</v>
      </c>
      <c r="G3971" s="75" t="s">
        <v>21</v>
      </c>
      <c r="H3971" s="75">
        <v>470</v>
      </c>
      <c r="I3971" s="87" t="s">
        <v>3887</v>
      </c>
      <c r="J3971" s="75" t="s">
        <v>3590</v>
      </c>
      <c r="K3971" s="88" t="s">
        <v>84</v>
      </c>
      <c r="L3971" s="88">
        <v>12</v>
      </c>
      <c r="M3971" s="88">
        <v>0</v>
      </c>
      <c r="N3971" s="75" t="s">
        <v>85</v>
      </c>
      <c r="O3971" s="75"/>
      <c r="P3971" s="106"/>
      <c r="Q3971" s="90">
        <f>(17/100+7.6/100+1.65/100)*P3971</f>
        <v>0</v>
      </c>
      <c r="R3971" s="104"/>
      <c r="S3971" s="104"/>
      <c r="T3971" s="104"/>
      <c r="U3971" s="104"/>
      <c r="V3971" s="90">
        <f>+P3971-Q3971+R3971+S3971+T3971+U3971</f>
        <v>0</v>
      </c>
      <c r="W3971" s="91">
        <f>(1.02/100)</f>
        <v>1.02E-2</v>
      </c>
      <c r="X3971" s="91">
        <v>4.8E-3</v>
      </c>
      <c r="Y3971" s="91">
        <v>0.17</v>
      </c>
      <c r="Z3971" s="91">
        <v>1.65E-2</v>
      </c>
      <c r="AA3971" s="91">
        <v>7.6E-2</v>
      </c>
      <c r="AB3971" s="91">
        <f>SUM(W3971:AA3971)</f>
        <v>0.2775</v>
      </c>
      <c r="AC3971" s="75">
        <v>12</v>
      </c>
      <c r="AD3971" s="92">
        <f>IF(AL3971="","",+AC3971*AL3971)</f>
      </c>
      <c r="AE3971" s="93">
        <f>IF(AL3971="","",+AL3971*AB3971)</f>
      </c>
      <c r="AF3971" s="92">
        <f>IF(AL3971="","",+AL3971-AE3971)</f>
      </c>
      <c r="AG3971" s="93">
        <f>+V3971</f>
        <v>0</v>
      </c>
      <c r="AH3971" s="92">
        <f>IF(AF3971="","",+AF3971-AG3971)</f>
      </c>
      <c r="AI3971" s="92">
        <f>IF(AH3971="","",+AH3971*AC3971)</f>
      </c>
      <c r="AJ3971" s="93"/>
      <c r="AK3971" s="94">
        <v>0.33</v>
      </c>
      <c r="AL3971" s="93">
        <f>IF(V3971=0,"",V3971/(1-AB3971-AK3971))</f>
      </c>
      <c r="AM3971" s="95">
        <v>0.33</v>
      </c>
      <c r="AN3971" s="93">
        <f>IF(V3971=0,"",V3971/(1-AB3971-AM3971))</f>
      </c>
      <c r="AO3971" s="96">
        <v>1.2</v>
      </c>
      <c r="AP3971" s="93">
        <f>IF(BD!AJ3971="","",BD!AJ3971*BD!AO3971)</f>
      </c>
      <c r="AQ3971" s="91">
        <f>BD!AM3971/BD!AK3971-1</f>
        <v>0</v>
      </c>
      <c r="AR3971" s="91">
        <f>IF(BD!AN3971="","",IF(BD!AJ3971="","",BD!AN3971/BD!AJ3971-1))</f>
      </c>
      <c r="AS3971" s="91">
        <f>IF(BD!AN3971="","",IF(BD!AN3971&lt;BD!AL3971,"ABAIXO DA META","DENTRO DA META"))</f>
      </c>
      <c r="AT3971" s="91" t="str">
        <f>IF(BD!AJ3971="","EM ANÁLISE",IF(BD!AP3971&gt;=BD!AN3971,"GO", "NO GO"))</f>
        <v>EM ANÁLISE</v>
      </c>
      <c r="AU3971" s="97">
        <f>IF(AN3971="","",+BD!$AN3971-AJ3971)</f>
      </c>
      <c r="AV3971" s="98"/>
      <c r="AW3971" s="90">
        <f>BD!P3971*BD!AC3971</f>
        <v>0</v>
      </c>
      <c r="AX3971" s="90">
        <f>BD!V3971*BD!AC3971</f>
        <v>0</v>
      </c>
      <c r="AY3971" s="90">
        <f>IF(BD!AN3971="","",BD!AN3971*BD!AC3971)</f>
      </c>
      <c r="AZ3971" s="75" t="s">
        <v>123</v>
      </c>
      <c r="BA3971" s="75" t="s">
        <v>124</v>
      </c>
      <c r="BB3971" s="75">
        <v>1</v>
      </c>
      <c r="BC3971" s="75" t="s">
        <v>125</v>
      </c>
      <c r="BD3971" s="104"/>
      <c r="BE3971" s="104"/>
      <c r="BF3971" s="101"/>
      <c r="BG3971" s="101"/>
      <c r="BH3971" s="101"/>
      <c r="BI3971" s="101"/>
      <c r="BJ3971" s="101"/>
      <c r="BK3971" s="101"/>
      <c r="BL3971" s="101"/>
      <c r="BM3971" s="101"/>
      <c r="BN3971" s="101"/>
      <c r="BO3971" s="103"/>
      <c r="BP3971" s="101"/>
      <c r="BQ3971" s="101"/>
      <c r="BR3971" s="101"/>
      <c r="BS3971" s="101"/>
      <c r="BT3971" s="101"/>
      <c r="BU3971" s="101"/>
      <c r="BV3971" s="101"/>
      <c r="BW3971" s="101"/>
      <c r="BX3971" s="101"/>
      <c r="BY3971" s="101"/>
      <c r="BZ3971" s="101"/>
      <c r="CA3971" s="101"/>
      <c r="CB3971" s="101"/>
      <c r="CC3971" s="101"/>
      <c r="CD3971" s="101"/>
      <c r="CE3971" s="101"/>
      <c r="CF3971" s="101"/>
      <c r="CG3971" s="37" t="e">
        <f>VLOOKUP(Table_1[[#This Row],[EAN]],'[1]Planilha1'!$E:$R,13,0)</f>
        <v>#N/A</v>
      </c>
    </row>
    <row r="3972" ht="15" hidden="1">
      <c r="A3972" s="7"/>
      <c r="B3972" s="75" t="s">
        <v>400</v>
      </c>
      <c r="C3972" s="85">
        <v>220367</v>
      </c>
      <c r="D3972" s="85">
        <v>800</v>
      </c>
      <c r="E3972" s="85">
        <v>7898598183037</v>
      </c>
      <c r="F3972" s="86" t="s">
        <v>4518</v>
      </c>
      <c r="G3972" s="75" t="s">
        <v>18</v>
      </c>
      <c r="H3972" s="75">
        <v>770</v>
      </c>
      <c r="I3972" s="87" t="s">
        <v>1488</v>
      </c>
      <c r="J3972" s="75" t="s">
        <v>468</v>
      </c>
      <c r="K3972" s="88" t="s">
        <v>84</v>
      </c>
      <c r="L3972" s="88">
        <v>12</v>
      </c>
      <c r="M3972" s="88">
        <v>0</v>
      </c>
      <c r="N3972" s="75" t="s">
        <v>85</v>
      </c>
      <c r="O3972" s="75" t="s">
        <v>1471</v>
      </c>
      <c r="P3972" s="89">
        <v>10</v>
      </c>
      <c r="Q3972" s="90">
        <f>(17/100+7.6/100+1.65/100)*P3972</f>
        <v>2.625</v>
      </c>
      <c r="R3972" s="90"/>
      <c r="S3972" s="90"/>
      <c r="T3972" s="90"/>
      <c r="U3972" s="90"/>
      <c r="V3972" s="90">
        <f>+P3972-Q3972+R3972+S3972+T3972+U3972</f>
        <v>7.375</v>
      </c>
      <c r="W3972" s="91">
        <f>(1.02/100)</f>
        <v>1.02E-2</v>
      </c>
      <c r="X3972" s="91">
        <v>4.8E-3</v>
      </c>
      <c r="Y3972" s="91">
        <v>0.17</v>
      </c>
      <c r="Z3972" s="91">
        <v>1.65E-2</v>
      </c>
      <c r="AA3972" s="91">
        <v>7.6E-2</v>
      </c>
      <c r="AB3972" s="91">
        <f>SUM(W3972:AA3972)</f>
        <v>0.2775</v>
      </c>
      <c r="AC3972" s="75">
        <v>12</v>
      </c>
      <c r="AD3972" s="92">
        <f>IF(AL3972="","",+AC3972*AL3972)</f>
        <v>225.47770700636949</v>
      </c>
      <c r="AE3972" s="93">
        <f>IF(AL3972="","",+AL3972*AB3972)</f>
        <v>5.214171974522295</v>
      </c>
      <c r="AF3972" s="92">
        <f>IF(AL3972="","",+AL3972-AE3972)</f>
        <v>13.575636942675164</v>
      </c>
      <c r="AG3972" s="93">
        <f>+V3972</f>
        <v>7.375</v>
      </c>
      <c r="AH3972" s="92">
        <f>IF(AF3972="","",+AF3972-AG3972)</f>
        <v>6.200636942675164</v>
      </c>
      <c r="AI3972" s="92">
        <f>IF(AH3972="","",+AH3972*AC3972)</f>
        <v>74.40764331210197</v>
      </c>
      <c r="AJ3972" s="93">
        <v>13.2</v>
      </c>
      <c r="AK3972" s="94">
        <v>0.33</v>
      </c>
      <c r="AL3972" s="93">
        <f>IF(V3972=0,"",V3972/(1-AB3972-AK3972))</f>
        <v>18.78980891719746</v>
      </c>
      <c r="AM3972" s="95">
        <v>0.33</v>
      </c>
      <c r="AN3972" s="93">
        <f>IF(V3972=0,"",V3972/(1-AB3972-AM3972))</f>
        <v>18.78980891719746</v>
      </c>
      <c r="AO3972" s="96">
        <v>1.2</v>
      </c>
      <c r="AP3972" s="93">
        <f>IF(BD!AJ3972="","",BD!AJ3972*BD!AO3972)</f>
        <v>15.839999999999998</v>
      </c>
      <c r="AQ3972" s="91">
        <f>BD!AM3972/BD!AK3972-1</f>
        <v>0</v>
      </c>
      <c r="AR3972" s="91">
        <f>IF(BD!AN3972="","",IF(BD!AJ3972="","",BD!AN3972/BD!AJ3972-1))</f>
        <v>0.4234703725149591</v>
      </c>
      <c r="AS3972" s="91" t="str">
        <f>IF(BD!AN3972="","",IF(BD!AN3972&lt;BD!AL3972,"ABAIXO DA META","DENTRO DA META"))</f>
        <v>DENTRO DA META</v>
      </c>
      <c r="AT3972" s="91" t="str">
        <f>IF(BD!AJ3972="","EM ANÁLISE",IF(BD!AP3972&gt;=BD!AN3972,"GO", "NO GO"))</f>
        <v>NO GO</v>
      </c>
      <c r="AU3972" s="97">
        <f>IF(AN3972="","",+BD!$AN3972-AJ3972)</f>
        <v>5.589808917197459</v>
      </c>
      <c r="AV3972" s="98"/>
      <c r="AW3972" s="90">
        <f>BD!P3972*BD!AC3972</f>
        <v>120</v>
      </c>
      <c r="AX3972" s="90">
        <f>BD!V3972*BD!AC3972</f>
        <v>88.5</v>
      </c>
      <c r="AY3972" s="90">
        <f>IF(BD!AN3972="","",BD!AN3972*BD!AC3972)</f>
        <v>225.47770700636949</v>
      </c>
      <c r="AZ3972" s="75" t="s">
        <v>5272</v>
      </c>
      <c r="BA3972" s="75"/>
      <c r="BB3972" s="75"/>
      <c r="BC3972" s="75"/>
      <c r="BD3972" s="99" t="s">
        <v>5257</v>
      </c>
      <c r="BE3972" s="100" t="s">
        <v>4</v>
      </c>
      <c r="BF3972" s="100" t="s">
        <v>4</v>
      </c>
      <c r="BG3972" s="99" t="s">
        <v>5258</v>
      </c>
      <c r="BH3972" s="101"/>
      <c r="BI3972" s="101"/>
      <c r="BJ3972" s="101"/>
      <c r="BK3972" s="101"/>
      <c r="BL3972" s="101"/>
      <c r="BM3972" s="101"/>
      <c r="BN3972" s="101"/>
      <c r="BO3972" s="103"/>
      <c r="BP3972" s="99">
        <v>140.622</v>
      </c>
      <c r="BQ3972" s="99">
        <v>121</v>
      </c>
      <c r="BR3972" s="101"/>
      <c r="BS3972" s="99" t="s">
        <v>5260</v>
      </c>
      <c r="BT3972" s="99" t="s">
        <v>5261</v>
      </c>
      <c r="BU3972" s="99">
        <v>5102</v>
      </c>
      <c r="BV3972" s="99"/>
      <c r="BW3972" s="99"/>
      <c r="BX3972" s="99"/>
      <c r="BY3972" s="99"/>
      <c r="BZ3972" s="99"/>
      <c r="CA3972" s="99"/>
      <c r="CB3972" s="99"/>
      <c r="CC3972" s="99">
        <v>102</v>
      </c>
      <c r="CD3972" s="99">
        <v>8</v>
      </c>
      <c r="CE3972" s="99">
        <v>8</v>
      </c>
      <c r="CF3972" s="99"/>
      <c r="CG3972" s="37" t="e">
        <f>VLOOKUP(Table_1[[#This Row],[EAN]],'[1]Planilha1'!$E:$R,13,0)</f>
        <v>#N/A</v>
      </c>
    </row>
    <row r="3973" ht="15" hidden="1">
      <c r="A3973" s="7"/>
      <c r="B3973" s="75" t="s">
        <v>400</v>
      </c>
      <c r="C3973" s="85">
        <v>222422</v>
      </c>
      <c r="D3973" s="85">
        <v>4547</v>
      </c>
      <c r="E3973" s="85">
        <v>810508000514</v>
      </c>
      <c r="F3973" s="86" t="s">
        <v>4519</v>
      </c>
      <c r="G3973" s="75" t="s">
        <v>15</v>
      </c>
      <c r="H3973" s="75">
        <v>1620</v>
      </c>
      <c r="I3973" s="87" t="s">
        <v>1541</v>
      </c>
      <c r="J3973" s="75" t="s">
        <v>1719</v>
      </c>
      <c r="K3973" s="88" t="s">
        <v>84</v>
      </c>
      <c r="L3973" s="88">
        <v>12</v>
      </c>
      <c r="M3973" s="88">
        <v>4</v>
      </c>
      <c r="N3973" s="75" t="s">
        <v>85</v>
      </c>
      <c r="O3973" s="75" t="s">
        <v>208</v>
      </c>
      <c r="P3973" s="89">
        <v>10.39</v>
      </c>
      <c r="Q3973" s="90">
        <f>(17/100+7.6/100+1.65/100)*P3973</f>
        <v>2.7273750000000003</v>
      </c>
      <c r="R3973" s="90"/>
      <c r="S3973" s="90"/>
      <c r="T3973" s="90"/>
      <c r="U3973" s="90"/>
      <c r="V3973" s="90">
        <f>+P3973-Q3973+R3973+S3973+T3973+U3973</f>
        <v>7.662625</v>
      </c>
      <c r="W3973" s="91">
        <f>(1.02/100)</f>
        <v>1.02E-2</v>
      </c>
      <c r="X3973" s="91">
        <v>4.8E-3</v>
      </c>
      <c r="Y3973" s="91">
        <v>0.17</v>
      </c>
      <c r="Z3973" s="91">
        <v>1.65E-2</v>
      </c>
      <c r="AA3973" s="91">
        <v>7.6E-2</v>
      </c>
      <c r="AB3973" s="91">
        <f>SUM(W3973:AA3973)</f>
        <v>0.2775</v>
      </c>
      <c r="AC3973" s="75">
        <v>12</v>
      </c>
      <c r="AD3973" s="92">
        <f>IF(AL3973="","",+AC3973*AL3973)</f>
        <v>234.2713375796179</v>
      </c>
      <c r="AE3973" s="93">
        <f>IF(AL3973="","",+AL3973*AB3973)</f>
        <v>5.417524681528664</v>
      </c>
      <c r="AF3973" s="92">
        <f>IF(AL3973="","",+AL3973-AE3973)</f>
        <v>14.105086783439493</v>
      </c>
      <c r="AG3973" s="93">
        <f>+V3973</f>
        <v>7.662625</v>
      </c>
      <c r="AH3973" s="92">
        <f>IF(AF3973="","",+AF3973-AG3973)</f>
        <v>6.442461783439493</v>
      </c>
      <c r="AI3973" s="92">
        <f>IF(AH3973="","",+AH3973*AC3973)</f>
        <v>77.30954140127392</v>
      </c>
      <c r="AJ3973" s="93">
        <v>5.385</v>
      </c>
      <c r="AK3973" s="94">
        <v>0.33</v>
      </c>
      <c r="AL3973" s="93">
        <f>IF(V3973=0,"",V3973/(1-AB3973-AK3973))</f>
        <v>19.522611464968158</v>
      </c>
      <c r="AM3973" s="95">
        <v>0.33</v>
      </c>
      <c r="AN3973" s="93">
        <f>IF(V3973=0,"",V3973/(1-AB3973-AM3973))</f>
        <v>19.522611464968158</v>
      </c>
      <c r="AO3973" s="96">
        <v>1.2</v>
      </c>
      <c r="AP3973" s="93">
        <f>IF(BD!AJ3973="","",BD!AJ3973*BD!AO3973)</f>
        <v>6.462</v>
      </c>
      <c r="AQ3973" s="91">
        <f>BD!AM3973/BD!AK3973-1</f>
        <v>0</v>
      </c>
      <c r="AR3973" s="91">
        <f>IF(BD!AN3973="","",IF(BD!AJ3973="","",BD!AN3973/BD!AJ3973-1))</f>
        <v>2.6253688885734743</v>
      </c>
      <c r="AS3973" s="91" t="str">
        <f>IF(BD!AN3973="","",IF(BD!AN3973&lt;BD!AL3973,"ABAIXO DA META","DENTRO DA META"))</f>
        <v>DENTRO DA META</v>
      </c>
      <c r="AT3973" s="91" t="str">
        <f>IF(BD!AJ3973="","EM ANÁLISE",IF(BD!AP3973&gt;=BD!AN3973,"GO", "NO GO"))</f>
        <v>NO GO</v>
      </c>
      <c r="AU3973" s="97">
        <f>IF(AN3973="","",+BD!$AN3973-AJ3973)</f>
        <v>14.137611464968158</v>
      </c>
      <c r="AV3973" s="98"/>
      <c r="AW3973" s="90">
        <f>BD!P3973*BD!AC3973</f>
        <v>124.68</v>
      </c>
      <c r="AX3973" s="90">
        <f>BD!V3973*BD!AC3973</f>
        <v>91.95150000000001</v>
      </c>
      <c r="AY3973" s="90">
        <f>IF(BD!AN3973="","",BD!AN3973*BD!AC3973)</f>
        <v>234.2713375796179</v>
      </c>
      <c r="AZ3973" s="75" t="s">
        <v>5272</v>
      </c>
      <c r="BA3973" s="75" t="s">
        <v>115</v>
      </c>
      <c r="BB3973" s="75">
        <v>1</v>
      </c>
      <c r="BC3973" s="75" t="s">
        <v>209</v>
      </c>
      <c r="BD3973" s="99" t="s">
        <v>5257</v>
      </c>
      <c r="BE3973" s="100" t="s">
        <v>4</v>
      </c>
      <c r="BF3973" s="100" t="s">
        <v>4</v>
      </c>
      <c r="BG3973" s="99" t="s">
        <v>5258</v>
      </c>
      <c r="BH3973" s="101"/>
      <c r="BI3973" s="101"/>
      <c r="BJ3973" s="101"/>
      <c r="BK3973" s="101"/>
      <c r="BL3973" s="101"/>
      <c r="BM3973" s="101"/>
      <c r="BN3973" s="101"/>
      <c r="BO3973" s="103"/>
      <c r="BP3973" s="99">
        <v>140.622</v>
      </c>
      <c r="BQ3973" s="99">
        <v>121</v>
      </c>
      <c r="BR3973" s="101"/>
      <c r="BS3973" s="99" t="s">
        <v>5260</v>
      </c>
      <c r="BT3973" s="99" t="s">
        <v>5261</v>
      </c>
      <c r="BU3973" s="99">
        <v>5102</v>
      </c>
      <c r="BV3973" s="99"/>
      <c r="BW3973" s="99"/>
      <c r="BX3973" s="99"/>
      <c r="BY3973" s="99"/>
      <c r="BZ3973" s="99"/>
      <c r="CA3973" s="99"/>
      <c r="CB3973" s="99"/>
      <c r="CC3973" s="99">
        <v>102</v>
      </c>
      <c r="CD3973" s="99">
        <v>8</v>
      </c>
      <c r="CE3973" s="99">
        <v>8</v>
      </c>
      <c r="CF3973" s="99"/>
      <c r="CG3973" s="37" t="e">
        <f>VLOOKUP(Table_1[[#This Row],[EAN]],'[1]Planilha1'!$E:$R,13,0)</f>
        <v>#N/A</v>
      </c>
    </row>
    <row r="3974" ht="15" hidden="1">
      <c r="A3974" s="7"/>
      <c r="B3974" s="75" t="s">
        <v>400</v>
      </c>
      <c r="C3974" s="75">
        <v>222366</v>
      </c>
      <c r="D3974" s="75">
        <v>3560</v>
      </c>
      <c r="E3974" s="85">
        <v>7891010694593</v>
      </c>
      <c r="F3974" s="158" t="s">
        <v>4520</v>
      </c>
      <c r="G3974" s="75" t="s">
        <v>15</v>
      </c>
      <c r="H3974" s="75">
        <v>1150</v>
      </c>
      <c r="I3974" s="87" t="s">
        <v>1577</v>
      </c>
      <c r="J3974" s="75" t="s">
        <v>1069</v>
      </c>
      <c r="K3974" s="88" t="s">
        <v>84</v>
      </c>
      <c r="L3974" s="88">
        <v>24</v>
      </c>
      <c r="M3974" s="88">
        <v>4</v>
      </c>
      <c r="N3974" s="75" t="s">
        <v>85</v>
      </c>
      <c r="O3974" s="75" t="s">
        <v>208</v>
      </c>
      <c r="P3974" s="89"/>
      <c r="Q3974" s="90">
        <f>(17/100+7.6/100+1.65/100)*P3974</f>
        <v>0</v>
      </c>
      <c r="R3974" s="90"/>
      <c r="S3974" s="90"/>
      <c r="T3974" s="90"/>
      <c r="U3974" s="90"/>
      <c r="V3974" s="90">
        <f>+P3974-Q3974+R3974+S3974+T3974+U3974</f>
        <v>0</v>
      </c>
      <c r="W3974" s="91">
        <f>(1.02/100)</f>
        <v>1.02E-2</v>
      </c>
      <c r="X3974" s="91">
        <v>4.8E-3</v>
      </c>
      <c r="Y3974" s="91">
        <v>0.17</v>
      </c>
      <c r="Z3974" s="91">
        <v>1.65E-2</v>
      </c>
      <c r="AA3974" s="91">
        <v>7.6E-2</v>
      </c>
      <c r="AB3974" s="91">
        <f>SUM(W3974:AA3974)</f>
        <v>0.2775</v>
      </c>
      <c r="AC3974" s="75">
        <v>24</v>
      </c>
      <c r="AD3974" s="92">
        <f>IF(AL3974="","",+AC3974*AL3974)</f>
      </c>
      <c r="AE3974" s="93">
        <f>IF(AL3974="","",+AL3974*AB3974)</f>
      </c>
      <c r="AF3974" s="92">
        <f>IF(AL3974="","",+AL3974-AE3974)</f>
      </c>
      <c r="AG3974" s="93">
        <f>+V3974</f>
        <v>0</v>
      </c>
      <c r="AH3974" s="92">
        <f>IF(AF3974="","",+AF3974-AG3974)</f>
      </c>
      <c r="AI3974" s="92">
        <f>IF(AH3974="","",+AH3974*AC3974)</f>
      </c>
      <c r="AJ3974" s="93"/>
      <c r="AK3974" s="94">
        <v>0.33</v>
      </c>
      <c r="AL3974" s="93">
        <f>IF(V3974=0,"",V3974/(1-AB3974-AK3974))</f>
      </c>
      <c r="AM3974" s="95">
        <v>0.33</v>
      </c>
      <c r="AN3974" s="93">
        <f>IF(V3974=0,"",V3974/(1-AB3974-AM3974))</f>
      </c>
      <c r="AO3974" s="96">
        <v>1.2</v>
      </c>
      <c r="AP3974" s="93">
        <f>IF(BD!AJ3974="","",BD!AJ3974*BD!AO3974)</f>
      </c>
      <c r="AQ3974" s="91">
        <f>BD!AM3974/BD!AK3974-1</f>
        <v>0</v>
      </c>
      <c r="AR3974" s="91">
        <f>IF(BD!AN3974="","",IF(BD!AJ3974="","",BD!AN3974/BD!AJ3974-1))</f>
      </c>
      <c r="AS3974" s="91">
        <f>IF(BD!AN3974="","",IF(BD!AN3974&lt;BD!AL3974,"ABAIXO DA META","DENTRO DA META"))</f>
      </c>
      <c r="AT3974" s="91" t="str">
        <f>IF(BD!AJ3974="","EM ANÁLISE",IF(BD!AP3974&gt;=BD!AN3974,"GO", "NO GO"))</f>
        <v>EM ANÁLISE</v>
      </c>
      <c r="AU3974" s="97">
        <f>IF(AN3974="","",+BD!$AN3974-AJ3974)</f>
      </c>
      <c r="AV3974" s="98"/>
      <c r="AW3974" s="90">
        <f>BD!P3974*BD!AC3974</f>
        <v>0</v>
      </c>
      <c r="AX3974" s="90">
        <f>BD!V3974*BD!AC3974</f>
        <v>0</v>
      </c>
      <c r="AY3974" s="90">
        <f>IF(BD!AN3974="","",BD!AN3974*BD!AC3974)</f>
      </c>
      <c r="AZ3974" s="75" t="s">
        <v>123</v>
      </c>
      <c r="BA3974" s="75" t="s">
        <v>115</v>
      </c>
      <c r="BB3974" s="75">
        <v>1</v>
      </c>
      <c r="BC3974" s="75" t="s">
        <v>209</v>
      </c>
      <c r="BD3974" s="104"/>
      <c r="BE3974" s="104"/>
      <c r="BF3974" s="101"/>
      <c r="BG3974" s="101"/>
      <c r="BH3974" s="101"/>
      <c r="BI3974" s="101"/>
      <c r="BJ3974" s="101"/>
      <c r="BK3974" s="101"/>
      <c r="BL3974" s="101"/>
      <c r="BM3974" s="101"/>
      <c r="BN3974" s="101"/>
      <c r="BO3974" s="103"/>
      <c r="BP3974" s="101"/>
      <c r="BQ3974" s="101"/>
      <c r="BR3974" s="101"/>
      <c r="BS3974" s="101"/>
      <c r="BT3974" s="101"/>
      <c r="BU3974" s="101"/>
      <c r="BV3974" s="101"/>
      <c r="BW3974" s="101"/>
      <c r="BX3974" s="101"/>
      <c r="BY3974" s="101"/>
      <c r="BZ3974" s="101"/>
      <c r="CA3974" s="101"/>
      <c r="CB3974" s="101"/>
      <c r="CC3974" s="101"/>
      <c r="CD3974" s="101"/>
      <c r="CE3974" s="101"/>
      <c r="CF3974" s="101"/>
      <c r="CG3974" s="37" t="e">
        <f>VLOOKUP(Table_1[[#This Row],[EAN]],'[1]Planilha1'!$E:$R,13,0)</f>
        <v>#N/A</v>
      </c>
    </row>
    <row r="3975" ht="15" hidden="1">
      <c r="A3975" s="7"/>
      <c r="B3975" s="75" t="s">
        <v>400</v>
      </c>
      <c r="C3975" s="85">
        <v>222417</v>
      </c>
      <c r="D3975" s="85">
        <v>35482</v>
      </c>
      <c r="E3975" s="85">
        <v>7891010504106</v>
      </c>
      <c r="F3975" s="86" t="s">
        <v>4521</v>
      </c>
      <c r="G3975" s="75" t="s">
        <v>15</v>
      </c>
      <c r="H3975" s="75">
        <v>1620</v>
      </c>
      <c r="I3975" s="87" t="s">
        <v>1541</v>
      </c>
      <c r="J3975" s="75" t="s">
        <v>1719</v>
      </c>
      <c r="K3975" s="88" t="s">
        <v>84</v>
      </c>
      <c r="L3975" s="88">
        <v>12</v>
      </c>
      <c r="M3975" s="88">
        <v>4</v>
      </c>
      <c r="N3975" s="75" t="s">
        <v>85</v>
      </c>
      <c r="O3975" s="75" t="s">
        <v>208</v>
      </c>
      <c r="P3975" s="89">
        <v>16.94</v>
      </c>
      <c r="Q3975" s="90">
        <f>(17/100+7.6/100+1.65/100)*P3975</f>
        <v>4.446750000000001</v>
      </c>
      <c r="R3975" s="90"/>
      <c r="S3975" s="90"/>
      <c r="T3975" s="90"/>
      <c r="U3975" s="90"/>
      <c r="V3975" s="90">
        <f>+P3975-Q3975+R3975+S3975+T3975+U3975</f>
        <v>12.49325</v>
      </c>
      <c r="W3975" s="91">
        <f>(1.02/100)</f>
        <v>1.02E-2</v>
      </c>
      <c r="X3975" s="91">
        <v>4.8E-3</v>
      </c>
      <c r="Y3975" s="91">
        <v>0.17</v>
      </c>
      <c r="Z3975" s="91">
        <v>1.65E-2</v>
      </c>
      <c r="AA3975" s="91">
        <v>7.6E-2</v>
      </c>
      <c r="AB3975" s="91">
        <f>SUM(W3975:AA3975)</f>
        <v>0.2775</v>
      </c>
      <c r="AC3975" s="75">
        <v>12</v>
      </c>
      <c r="AD3975" s="92">
        <f>IF(AL3975="","",+AC3975*AL3975)</f>
        <v>381.9592356687899</v>
      </c>
      <c r="AE3975" s="93">
        <f>IF(AL3975="","",+AL3975*AB3975)</f>
        <v>8.832807324840767</v>
      </c>
      <c r="AF3975" s="92">
        <f>IF(AL3975="","",+AL3975-AE3975)</f>
        <v>22.997128980891723</v>
      </c>
      <c r="AG3975" s="93">
        <f>+V3975</f>
        <v>12.49325</v>
      </c>
      <c r="AH3975" s="92">
        <f>IF(AF3975="","",+AF3975-AG3975)</f>
        <v>10.503878980891724</v>
      </c>
      <c r="AI3975" s="92">
        <f>IF(AH3975="","",+AH3975*AC3975)</f>
        <v>126.04654777070068</v>
      </c>
      <c r="AJ3975" s="93">
        <v>11.015</v>
      </c>
      <c r="AK3975" s="94">
        <v>0.33</v>
      </c>
      <c r="AL3975" s="93">
        <f>IF(V3975=0,"",V3975/(1-AB3975-AK3975))</f>
        <v>31.82993630573249</v>
      </c>
      <c r="AM3975" s="95">
        <v>0.33</v>
      </c>
      <c r="AN3975" s="93">
        <f>IF(V3975=0,"",V3975/(1-AB3975-AM3975))</f>
        <v>31.82993630573249</v>
      </c>
      <c r="AO3975" s="96">
        <v>1.2</v>
      </c>
      <c r="AP3975" s="93">
        <f>IF(BD!AJ3975="","",BD!AJ3975*BD!AO3975)</f>
        <v>13.218</v>
      </c>
      <c r="AQ3975" s="91">
        <f>BD!AM3975/BD!AK3975-1</f>
        <v>0</v>
      </c>
      <c r="AR3975" s="91">
        <f>IF(BD!AN3975="","",IF(BD!AJ3975="","",BD!AN3975/BD!AJ3975-1))</f>
        <v>1.889690086766454</v>
      </c>
      <c r="AS3975" s="91" t="str">
        <f>IF(BD!AN3975="","",IF(BD!AN3975&lt;BD!AL3975,"ABAIXO DA META","DENTRO DA META"))</f>
        <v>DENTRO DA META</v>
      </c>
      <c r="AT3975" s="91" t="str">
        <f>IF(BD!AJ3975="","EM ANÁLISE",IF(BD!AP3975&gt;=BD!AN3975,"GO", "NO GO"))</f>
        <v>NO GO</v>
      </c>
      <c r="AU3975" s="97">
        <f>IF(AN3975="","",+BD!$AN3975-AJ3975)</f>
        <v>20.81493630573249</v>
      </c>
      <c r="AV3975" s="98"/>
      <c r="AW3975" s="90">
        <f>BD!P3975*BD!AC3975</f>
        <v>203.28000000000003</v>
      </c>
      <c r="AX3975" s="90">
        <f>BD!V3975*BD!AC3975</f>
        <v>149.91899999999998</v>
      </c>
      <c r="AY3975" s="90">
        <f>IF(BD!AN3975="","",BD!AN3975*BD!AC3975)</f>
        <v>381.9592356687899</v>
      </c>
      <c r="AZ3975" s="75" t="s">
        <v>5272</v>
      </c>
      <c r="BA3975" s="75" t="s">
        <v>115</v>
      </c>
      <c r="BB3975" s="75">
        <v>1</v>
      </c>
      <c r="BC3975" s="75" t="s">
        <v>209</v>
      </c>
      <c r="BD3975" s="99" t="s">
        <v>5257</v>
      </c>
      <c r="BE3975" s="100" t="s">
        <v>4</v>
      </c>
      <c r="BF3975" s="100" t="s">
        <v>4</v>
      </c>
      <c r="BG3975" s="99" t="s">
        <v>5258</v>
      </c>
      <c r="BH3975" s="101"/>
      <c r="BI3975" s="101"/>
      <c r="BJ3975" s="101"/>
      <c r="BK3975" s="101"/>
      <c r="BL3975" s="101"/>
      <c r="BM3975" s="101"/>
      <c r="BN3975" s="101"/>
      <c r="BO3975" s="103"/>
      <c r="BP3975" s="99">
        <v>140.622</v>
      </c>
      <c r="BQ3975" s="99">
        <v>121</v>
      </c>
      <c r="BR3975" s="101"/>
      <c r="BS3975" s="99" t="s">
        <v>5260</v>
      </c>
      <c r="BT3975" s="99" t="s">
        <v>5261</v>
      </c>
      <c r="BU3975" s="99">
        <v>5102</v>
      </c>
      <c r="BV3975" s="99"/>
      <c r="BW3975" s="99"/>
      <c r="BX3975" s="99"/>
      <c r="BY3975" s="99"/>
      <c r="BZ3975" s="99"/>
      <c r="CA3975" s="99"/>
      <c r="CB3975" s="99"/>
      <c r="CC3975" s="99">
        <v>102</v>
      </c>
      <c r="CD3975" s="99">
        <v>8</v>
      </c>
      <c r="CE3975" s="99">
        <v>8</v>
      </c>
      <c r="CF3975" s="99"/>
      <c r="CG3975" s="37" t="e">
        <f>VLOOKUP(Table_1[[#This Row],[EAN]],'[1]Planilha1'!$E:$R,13,0)</f>
        <v>#N/A</v>
      </c>
    </row>
    <row r="3976" ht="15" hidden="1">
      <c r="A3976" s="7"/>
      <c r="B3976" s="75" t="s">
        <v>400</v>
      </c>
      <c r="C3976" s="85">
        <v>222365</v>
      </c>
      <c r="D3976" s="85">
        <v>28805</v>
      </c>
      <c r="E3976" s="85">
        <v>7891010503031</v>
      </c>
      <c r="F3976" s="86" t="s">
        <v>4522</v>
      </c>
      <c r="G3976" s="75" t="s">
        <v>15</v>
      </c>
      <c r="H3976" s="75">
        <v>1150</v>
      </c>
      <c r="I3976" s="87" t="s">
        <v>1577</v>
      </c>
      <c r="J3976" s="75" t="s">
        <v>1069</v>
      </c>
      <c r="K3976" s="88" t="s">
        <v>84</v>
      </c>
      <c r="L3976" s="88">
        <v>48</v>
      </c>
      <c r="M3976" s="88">
        <v>4</v>
      </c>
      <c r="N3976" s="75" t="s">
        <v>85</v>
      </c>
      <c r="O3976" s="75" t="s">
        <v>208</v>
      </c>
      <c r="P3976" s="89">
        <v>3.49</v>
      </c>
      <c r="Q3976" s="90">
        <f>(17/100+7.6/100+1.65/100)*P3976</f>
        <v>0.9161250000000001</v>
      </c>
      <c r="R3976" s="90"/>
      <c r="S3976" s="90"/>
      <c r="T3976" s="90"/>
      <c r="U3976" s="90"/>
      <c r="V3976" s="90">
        <f>+P3976-Q3976+R3976+S3976+T3976+U3976</f>
        <v>2.573875</v>
      </c>
      <c r="W3976" s="91">
        <f>(1.02/100)</f>
        <v>1.02E-2</v>
      </c>
      <c r="X3976" s="91">
        <v>4.8E-3</v>
      </c>
      <c r="Y3976" s="91">
        <v>0.17</v>
      </c>
      <c r="Z3976" s="91">
        <v>1.65E-2</v>
      </c>
      <c r="AA3976" s="91">
        <v>7.6E-2</v>
      </c>
      <c r="AB3976" s="91">
        <f>SUM(W3976:AA3976)</f>
        <v>0.2775</v>
      </c>
      <c r="AC3976" s="75">
        <v>48</v>
      </c>
      <c r="AD3976" s="92">
        <f>IF(AL3976="","",+AC3976*AL3976)</f>
        <v>314.7668789808918</v>
      </c>
      <c r="AE3976" s="93">
        <f>IF(AL3976="","",+AL3976*AB3976)</f>
        <v>1.819746019108281</v>
      </c>
      <c r="AF3976" s="92">
        <f>IF(AL3976="","",+AL3976-AE3976)</f>
        <v>4.737897292993631</v>
      </c>
      <c r="AG3976" s="93">
        <f>+V3976</f>
        <v>2.573875</v>
      </c>
      <c r="AH3976" s="92">
        <f>IF(AF3976="","",+AF3976-AG3976)</f>
        <v>2.1640222929936312</v>
      </c>
      <c r="AI3976" s="92">
        <f>IF(AH3976="","",+AH3976*AC3976)</f>
        <v>103.8730700636943</v>
      </c>
      <c r="AJ3976" s="93">
        <v>7.2</v>
      </c>
      <c r="AK3976" s="94">
        <v>0.33</v>
      </c>
      <c r="AL3976" s="93">
        <f>IF(V3976=0,"",V3976/(1-AB3976-AK3976))</f>
        <v>6.557643312101913</v>
      </c>
      <c r="AM3976" s="95">
        <v>0.33</v>
      </c>
      <c r="AN3976" s="93">
        <f>IF(V3976=0,"",V3976/(1-AB3976-AM3976))</f>
        <v>6.557643312101913</v>
      </c>
      <c r="AO3976" s="96">
        <v>1.2</v>
      </c>
      <c r="AP3976" s="93">
        <f>IF(BD!AJ3976="","",BD!AJ3976*BD!AO3976)</f>
        <v>8.64</v>
      </c>
      <c r="AQ3976" s="91">
        <f>BD!AM3976/BD!AK3976-1</f>
        <v>0</v>
      </c>
      <c r="AR3976" s="91">
        <f>IF(BD!AN3976="","",IF(BD!AJ3976="","",BD!AN3976/BD!AJ3976-1))</f>
        <v>-8.921620665251218E-2</v>
      </c>
      <c r="AS3976" s="91" t="str">
        <f>IF(BD!AN3976="","",IF(BD!AN3976&lt;BD!AL3976,"ABAIXO DA META","DENTRO DA META"))</f>
        <v>DENTRO DA META</v>
      </c>
      <c r="AT3976" s="91" t="str">
        <f>IF(BD!AJ3976="","EM ANÁLISE",IF(BD!AP3976&gt;=BD!AN3976,"GO", "NO GO"))</f>
        <v>GO</v>
      </c>
      <c r="AU3976" s="97">
        <f>IF(AN3976="","",+BD!$AN3976-AJ3976)</f>
        <v>-0.6423566878980873</v>
      </c>
      <c r="AV3976" s="98"/>
      <c r="AW3976" s="90">
        <f>BD!P3976*BD!AC3976</f>
        <v>167.52</v>
      </c>
      <c r="AX3976" s="90">
        <f>BD!V3976*BD!AC3976</f>
        <v>123.546</v>
      </c>
      <c r="AY3976" s="90">
        <f>IF(BD!AN3976="","",BD!AN3976*BD!AC3976)</f>
        <v>314.7668789808918</v>
      </c>
      <c r="AZ3976" s="75" t="s">
        <v>5272</v>
      </c>
      <c r="BA3976" s="75" t="s">
        <v>115</v>
      </c>
      <c r="BB3976" s="75">
        <v>1</v>
      </c>
      <c r="BC3976" s="75" t="s">
        <v>209</v>
      </c>
      <c r="BD3976" s="99" t="s">
        <v>5257</v>
      </c>
      <c r="BE3976" s="100" t="s">
        <v>4</v>
      </c>
      <c r="BF3976" s="100" t="s">
        <v>4</v>
      </c>
      <c r="BG3976" s="99" t="s">
        <v>5258</v>
      </c>
      <c r="BH3976" s="101"/>
      <c r="BI3976" s="101"/>
      <c r="BJ3976" s="101"/>
      <c r="BK3976" s="101"/>
      <c r="BL3976" s="101"/>
      <c r="BM3976" s="101"/>
      <c r="BN3976" s="101"/>
      <c r="BO3976" s="103"/>
      <c r="BP3976" s="99">
        <v>140.622</v>
      </c>
      <c r="BQ3976" s="99">
        <v>121</v>
      </c>
      <c r="BR3976" s="101"/>
      <c r="BS3976" s="99" t="s">
        <v>5260</v>
      </c>
      <c r="BT3976" s="99" t="s">
        <v>5261</v>
      </c>
      <c r="BU3976" s="99">
        <v>5102</v>
      </c>
      <c r="BV3976" s="99"/>
      <c r="BW3976" s="99"/>
      <c r="BX3976" s="99"/>
      <c r="BY3976" s="99"/>
      <c r="BZ3976" s="99"/>
      <c r="CA3976" s="99"/>
      <c r="CB3976" s="99"/>
      <c r="CC3976" s="99">
        <v>102</v>
      </c>
      <c r="CD3976" s="99">
        <v>8</v>
      </c>
      <c r="CE3976" s="99">
        <v>8</v>
      </c>
      <c r="CF3976" s="99"/>
      <c r="CG3976" s="37" t="e">
        <f>VLOOKUP(Table_1[[#This Row],[EAN]],'[1]Planilha1'!$E:$R,13,0)</f>
        <v>#N/A</v>
      </c>
    </row>
    <row r="3977" ht="15" hidden="1">
      <c r="A3977" s="7"/>
      <c r="B3977" s="75" t="s">
        <v>400</v>
      </c>
      <c r="C3977" s="75">
        <v>222367</v>
      </c>
      <c r="D3977" s="75">
        <v>3563</v>
      </c>
      <c r="E3977" s="85">
        <v>7891010035631</v>
      </c>
      <c r="F3977" s="158" t="s">
        <v>4523</v>
      </c>
      <c r="G3977" s="75" t="s">
        <v>15</v>
      </c>
      <c r="H3977" s="75">
        <v>1150</v>
      </c>
      <c r="I3977" s="87" t="s">
        <v>1577</v>
      </c>
      <c r="J3977" s="75" t="s">
        <v>1069</v>
      </c>
      <c r="K3977" s="88" t="s">
        <v>84</v>
      </c>
      <c r="L3977" s="88">
        <v>24</v>
      </c>
      <c r="M3977" s="88">
        <v>4</v>
      </c>
      <c r="N3977" s="75" t="s">
        <v>85</v>
      </c>
      <c r="O3977" s="75" t="s">
        <v>208</v>
      </c>
      <c r="P3977" s="89"/>
      <c r="Q3977" s="90">
        <f>(17/100+7.6/100+1.65/100)*P3977</f>
        <v>0</v>
      </c>
      <c r="R3977" s="90"/>
      <c r="S3977" s="90"/>
      <c r="T3977" s="90"/>
      <c r="U3977" s="90"/>
      <c r="V3977" s="90">
        <f>+P3977-Q3977+R3977+S3977+T3977+U3977</f>
        <v>0</v>
      </c>
      <c r="W3977" s="91">
        <f>(1.02/100)</f>
        <v>1.02E-2</v>
      </c>
      <c r="X3977" s="91">
        <v>4.8E-3</v>
      </c>
      <c r="Y3977" s="91">
        <v>0.17</v>
      </c>
      <c r="Z3977" s="91">
        <v>1.65E-2</v>
      </c>
      <c r="AA3977" s="91">
        <v>7.6E-2</v>
      </c>
      <c r="AB3977" s="91">
        <f>SUM(W3977:AA3977)</f>
        <v>0.2775</v>
      </c>
      <c r="AC3977" s="75">
        <v>24</v>
      </c>
      <c r="AD3977" s="92">
        <f>IF(AL3977="","",+AC3977*AL3977)</f>
      </c>
      <c r="AE3977" s="93">
        <f>IF(AL3977="","",+AL3977*AB3977)</f>
      </c>
      <c r="AF3977" s="92">
        <f>IF(AL3977="","",+AL3977-AE3977)</f>
      </c>
      <c r="AG3977" s="93">
        <f>+V3977</f>
        <v>0</v>
      </c>
      <c r="AH3977" s="92">
        <f>IF(AF3977="","",+AF3977-AG3977)</f>
      </c>
      <c r="AI3977" s="92">
        <f>IF(AH3977="","",+AH3977*AC3977)</f>
      </c>
      <c r="AJ3977" s="93"/>
      <c r="AK3977" s="94">
        <v>0.33</v>
      </c>
      <c r="AL3977" s="93">
        <f>IF(V3977=0,"",V3977/(1-AB3977-AK3977))</f>
      </c>
      <c r="AM3977" s="95">
        <v>0.33</v>
      </c>
      <c r="AN3977" s="93">
        <f>IF(V3977=0,"",V3977/(1-AB3977-AM3977))</f>
      </c>
      <c r="AO3977" s="96">
        <v>1.2</v>
      </c>
      <c r="AP3977" s="93">
        <f>IF(BD!AJ3977="","",BD!AJ3977*BD!AO3977)</f>
      </c>
      <c r="AQ3977" s="91">
        <f>BD!AM3977/BD!AK3977-1</f>
        <v>0</v>
      </c>
      <c r="AR3977" s="91">
        <f>IF(BD!AN3977="","",IF(BD!AJ3977="","",BD!AN3977/BD!AJ3977-1))</f>
      </c>
      <c r="AS3977" s="91">
        <f>IF(BD!AN3977="","",IF(BD!AN3977&lt;BD!AL3977,"ABAIXO DA META","DENTRO DA META"))</f>
      </c>
      <c r="AT3977" s="91" t="str">
        <f>IF(BD!AJ3977="","EM ANÁLISE",IF(BD!AP3977&gt;=BD!AN3977,"GO", "NO GO"))</f>
        <v>EM ANÁLISE</v>
      </c>
      <c r="AU3977" s="97">
        <f>IF(AN3977="","",+BD!$AN3977-AJ3977)</f>
      </c>
      <c r="AV3977" s="98"/>
      <c r="AW3977" s="90">
        <f>BD!P3977*BD!AC3977</f>
        <v>0</v>
      </c>
      <c r="AX3977" s="90">
        <f>BD!V3977*BD!AC3977</f>
        <v>0</v>
      </c>
      <c r="AY3977" s="90">
        <f>IF(BD!AN3977="","",BD!AN3977*BD!AC3977)</f>
      </c>
      <c r="AZ3977" s="75" t="s">
        <v>123</v>
      </c>
      <c r="BA3977" s="75" t="s">
        <v>115</v>
      </c>
      <c r="BB3977" s="75">
        <v>1</v>
      </c>
      <c r="BC3977" s="75" t="s">
        <v>209</v>
      </c>
      <c r="BD3977" s="104"/>
      <c r="BE3977" s="104"/>
      <c r="BF3977" s="101"/>
      <c r="BG3977" s="101"/>
      <c r="BH3977" s="101"/>
      <c r="BI3977" s="101"/>
      <c r="BJ3977" s="101"/>
      <c r="BK3977" s="101"/>
      <c r="BL3977" s="101"/>
      <c r="BM3977" s="101"/>
      <c r="BN3977" s="101"/>
      <c r="BO3977" s="103"/>
      <c r="BP3977" s="101"/>
      <c r="BQ3977" s="101"/>
      <c r="BR3977" s="101"/>
      <c r="BS3977" s="101"/>
      <c r="BT3977" s="101"/>
      <c r="BU3977" s="101"/>
      <c r="BV3977" s="101"/>
      <c r="BW3977" s="101"/>
      <c r="BX3977" s="101"/>
      <c r="BY3977" s="101"/>
      <c r="BZ3977" s="101"/>
      <c r="CA3977" s="101"/>
      <c r="CB3977" s="101"/>
      <c r="CC3977" s="101"/>
      <c r="CD3977" s="101"/>
      <c r="CE3977" s="101"/>
      <c r="CF3977" s="101"/>
      <c r="CG3977" s="37" t="e">
        <f>VLOOKUP(Table_1[[#This Row],[EAN]],'[1]Planilha1'!$E:$R,13,0)</f>
        <v>#N/A</v>
      </c>
    </row>
    <row r="3978" ht="15" hidden="1">
      <c r="A3978" s="7"/>
      <c r="B3978" s="75" t="s">
        <v>400</v>
      </c>
      <c r="C3978" s="85">
        <v>222371</v>
      </c>
      <c r="D3978" s="85">
        <v>36368</v>
      </c>
      <c r="E3978" s="85">
        <v>7891010886547</v>
      </c>
      <c r="F3978" s="86" t="s">
        <v>4524</v>
      </c>
      <c r="G3978" s="75" t="s">
        <v>15</v>
      </c>
      <c r="H3978" s="75">
        <v>1150</v>
      </c>
      <c r="I3978" s="87" t="s">
        <v>1577</v>
      </c>
      <c r="J3978" s="75" t="s">
        <v>1069</v>
      </c>
      <c r="K3978" s="88" t="s">
        <v>84</v>
      </c>
      <c r="L3978" s="88">
        <v>40</v>
      </c>
      <c r="M3978" s="88">
        <v>4</v>
      </c>
      <c r="N3978" s="75" t="s">
        <v>85</v>
      </c>
      <c r="O3978" s="75" t="s">
        <v>208</v>
      </c>
      <c r="P3978" s="89">
        <v>7.69</v>
      </c>
      <c r="Q3978" s="90">
        <f>(17/100+7.6/100+1.65/100)*P3978</f>
        <v>2.018625</v>
      </c>
      <c r="R3978" s="90"/>
      <c r="S3978" s="90"/>
      <c r="T3978" s="90"/>
      <c r="U3978" s="90"/>
      <c r="V3978" s="90">
        <f>+P3978-Q3978+R3978+S3978+T3978+U3978</f>
        <v>5.671375</v>
      </c>
      <c r="W3978" s="91">
        <f>(1.02/100)</f>
        <v>1.02E-2</v>
      </c>
      <c r="X3978" s="91">
        <v>4.8E-3</v>
      </c>
      <c r="Y3978" s="91">
        <v>0.17</v>
      </c>
      <c r="Z3978" s="91">
        <v>1.65E-2</v>
      </c>
      <c r="AA3978" s="91">
        <v>7.6E-2</v>
      </c>
      <c r="AB3978" s="91">
        <f>SUM(W3978:AA3978)</f>
        <v>0.2775</v>
      </c>
      <c r="AC3978" s="75">
        <v>40</v>
      </c>
      <c r="AD3978" s="92">
        <f>IF(AL3978="","",+AC3978*AL3978)</f>
        <v>577.9745222929938</v>
      </c>
      <c r="AE3978" s="93">
        <f>IF(AL3978="","",+AL3978*AB3978)</f>
        <v>4.009698248407645</v>
      </c>
      <c r="AF3978" s="92">
        <f>IF(AL3978="","",+AL3978-AE3978)</f>
        <v>10.4396648089172</v>
      </c>
      <c r="AG3978" s="93">
        <f>+V3978</f>
        <v>5.671375</v>
      </c>
      <c r="AH3978" s="92">
        <f>IF(AF3978="","",+AF3978-AG3978)</f>
        <v>4.7682898089172</v>
      </c>
      <c r="AI3978" s="92">
        <f>IF(AH3978="","",+AH3978*AC3978)</f>
        <v>190.731592356688</v>
      </c>
      <c r="AJ3978" s="93">
        <v>5.65</v>
      </c>
      <c r="AK3978" s="94">
        <v>0.33</v>
      </c>
      <c r="AL3978" s="93">
        <f>IF(V3978=0,"",V3978/(1-AB3978-AK3978))</f>
        <v>14.449363057324845</v>
      </c>
      <c r="AM3978" s="95">
        <v>0.33</v>
      </c>
      <c r="AN3978" s="93">
        <f>IF(V3978=0,"",V3978/(1-AB3978-AM3978))</f>
        <v>14.449363057324845</v>
      </c>
      <c r="AO3978" s="96">
        <v>1.2</v>
      </c>
      <c r="AP3978" s="93">
        <f>IF(BD!AJ3978="","",BD!AJ3978*BD!AO3978)</f>
        <v>6.78</v>
      </c>
      <c r="AQ3978" s="91">
        <f>BD!AM3978/BD!AK3978-1</f>
        <v>0</v>
      </c>
      <c r="AR3978" s="91">
        <f>IF(BD!AN3978="","",IF(BD!AJ3978="","",BD!AN3978/BD!AJ3978-1))</f>
        <v>1.5574093906769635</v>
      </c>
      <c r="AS3978" s="91" t="str">
        <f>IF(BD!AN3978="","",IF(BD!AN3978&lt;BD!AL3978,"ABAIXO DA META","DENTRO DA META"))</f>
        <v>DENTRO DA META</v>
      </c>
      <c r="AT3978" s="91" t="str">
        <f>IF(BD!AJ3978="","EM ANÁLISE",IF(BD!AP3978&gt;=BD!AN3978,"GO", "NO GO"))</f>
        <v>NO GO</v>
      </c>
      <c r="AU3978" s="97">
        <f>IF(AN3978="","",+BD!$AN3978-AJ3978)</f>
        <v>8.799363057324845</v>
      </c>
      <c r="AV3978" s="98"/>
      <c r="AW3978" s="90">
        <f>BD!P3978*BD!AC3978</f>
        <v>307.6</v>
      </c>
      <c r="AX3978" s="90">
        <f>BD!V3978*BD!AC3978</f>
        <v>226.85500000000002</v>
      </c>
      <c r="AY3978" s="90">
        <f>IF(BD!AN3978="","",BD!AN3978*BD!AC3978)</f>
        <v>577.9745222929938</v>
      </c>
      <c r="AZ3978" s="75" t="s">
        <v>5272</v>
      </c>
      <c r="BA3978" s="75" t="s">
        <v>115</v>
      </c>
      <c r="BB3978" s="75">
        <v>1</v>
      </c>
      <c r="BC3978" s="75" t="s">
        <v>209</v>
      </c>
      <c r="BD3978" s="99" t="s">
        <v>5257</v>
      </c>
      <c r="BE3978" s="100" t="s">
        <v>4</v>
      </c>
      <c r="BF3978" s="100" t="s">
        <v>4</v>
      </c>
      <c r="BG3978" s="99" t="s">
        <v>5258</v>
      </c>
      <c r="BH3978" s="101"/>
      <c r="BI3978" s="101"/>
      <c r="BJ3978" s="101"/>
      <c r="BK3978" s="101"/>
      <c r="BL3978" s="101"/>
      <c r="BM3978" s="101"/>
      <c r="BN3978" s="101"/>
      <c r="BO3978" s="103"/>
      <c r="BP3978" s="99">
        <v>140.622</v>
      </c>
      <c r="BQ3978" s="99">
        <v>121</v>
      </c>
      <c r="BR3978" s="101"/>
      <c r="BS3978" s="99" t="s">
        <v>5260</v>
      </c>
      <c r="BT3978" s="99" t="s">
        <v>5261</v>
      </c>
      <c r="BU3978" s="99">
        <v>5102</v>
      </c>
      <c r="BV3978" s="99"/>
      <c r="BW3978" s="99"/>
      <c r="BX3978" s="99"/>
      <c r="BY3978" s="99"/>
      <c r="BZ3978" s="99"/>
      <c r="CA3978" s="99"/>
      <c r="CB3978" s="99"/>
      <c r="CC3978" s="99">
        <v>102</v>
      </c>
      <c r="CD3978" s="99">
        <v>8</v>
      </c>
      <c r="CE3978" s="99">
        <v>8</v>
      </c>
      <c r="CF3978" s="99"/>
      <c r="CG3978" s="37" t="e">
        <f>VLOOKUP(Table_1[[#This Row],[EAN]],'[1]Planilha1'!$E:$R,13,0)</f>
        <v>#N/A</v>
      </c>
    </row>
    <row r="3979" ht="15" hidden="1">
      <c r="A3979" s="7"/>
      <c r="B3979" s="75" t="s">
        <v>400</v>
      </c>
      <c r="C3979" s="85">
        <v>220339</v>
      </c>
      <c r="D3979" s="85">
        <v>325</v>
      </c>
      <c r="E3979" s="85">
        <v>7898205074345</v>
      </c>
      <c r="F3979" s="86" t="s">
        <v>4525</v>
      </c>
      <c r="G3979" s="75" t="s">
        <v>19</v>
      </c>
      <c r="H3979" s="75">
        <v>1510</v>
      </c>
      <c r="I3979" s="87" t="s">
        <v>461</v>
      </c>
      <c r="J3979" s="75" t="s">
        <v>4526</v>
      </c>
      <c r="K3979" s="88" t="s">
        <v>84</v>
      </c>
      <c r="L3979" s="88">
        <v>12</v>
      </c>
      <c r="M3979" s="88">
        <v>1</v>
      </c>
      <c r="N3979" s="75" t="s">
        <v>85</v>
      </c>
      <c r="O3979" s="75" t="s">
        <v>1471</v>
      </c>
      <c r="P3979" s="89">
        <v>9.9</v>
      </c>
      <c r="Q3979" s="90">
        <f>(17/100+7.6/100+1.65/100)*P3979</f>
        <v>2.5987500000000003</v>
      </c>
      <c r="R3979" s="90"/>
      <c r="S3979" s="90"/>
      <c r="T3979" s="90"/>
      <c r="U3979" s="90"/>
      <c r="V3979" s="90">
        <f>+P3979-Q3979+R3979+S3979+T3979+U3979</f>
        <v>7.30125</v>
      </c>
      <c r="W3979" s="91">
        <f>(1.02/100)</f>
        <v>1.02E-2</v>
      </c>
      <c r="X3979" s="91">
        <v>4.8E-3</v>
      </c>
      <c r="Y3979" s="91">
        <v>0.17</v>
      </c>
      <c r="Z3979" s="91">
        <v>1.65E-2</v>
      </c>
      <c r="AA3979" s="91">
        <v>7.6E-2</v>
      </c>
      <c r="AB3979" s="91">
        <f>SUM(W3979:AA3979)</f>
        <v>0.2775</v>
      </c>
      <c r="AC3979" s="75">
        <v>12</v>
      </c>
      <c r="AD3979" s="92">
        <f>IF(AL3979="","",+AC3979*AL3979)</f>
        <v>223.22292993630577</v>
      </c>
      <c r="AE3979" s="93">
        <f>IF(AL3979="","",+AL3979*AB3979)</f>
        <v>5.162030254777071</v>
      </c>
      <c r="AF3979" s="92">
        <f>IF(AL3979="","",+AL3979-AE3979)</f>
        <v>13.43988057324841</v>
      </c>
      <c r="AG3979" s="93">
        <f>+V3979</f>
        <v>7.30125</v>
      </c>
      <c r="AH3979" s="92">
        <f>IF(AF3979="","",+AF3979-AG3979)</f>
        <v>6.13863057324841</v>
      </c>
      <c r="AI3979" s="92">
        <f>IF(AH3979="","",+AH3979*AC3979)</f>
        <v>73.66356687898092</v>
      </c>
      <c r="AJ3979" s="93">
        <v>12.79</v>
      </c>
      <c r="AK3979" s="94">
        <v>0.33</v>
      </c>
      <c r="AL3979" s="93">
        <f>IF(V3979=0,"",V3979/(1-AB3979-AK3979))</f>
        <v>18.60191082802548</v>
      </c>
      <c r="AM3979" s="95">
        <v>0.33</v>
      </c>
      <c r="AN3979" s="93">
        <f>IF(V3979=0,"",V3979/(1-AB3979-AM3979))</f>
        <v>18.60191082802548</v>
      </c>
      <c r="AO3979" s="96">
        <v>1.2</v>
      </c>
      <c r="AP3979" s="93">
        <f>IF(BD!AJ3979="","",BD!AJ3979*BD!AO3979)</f>
        <v>15.347999999999999</v>
      </c>
      <c r="AQ3979" s="91">
        <f>BD!AM3979/BD!AK3979-1</f>
        <v>0</v>
      </c>
      <c r="AR3979" s="91">
        <f>IF(BD!AN3979="","",IF(BD!AJ3979="","",BD!AN3979/BD!AJ3979-1))</f>
        <v>0.4544105416751745</v>
      </c>
      <c r="AS3979" s="91" t="str">
        <f>IF(BD!AN3979="","",IF(BD!AN3979&lt;BD!AL3979,"ABAIXO DA META","DENTRO DA META"))</f>
        <v>DENTRO DA META</v>
      </c>
      <c r="AT3979" s="91" t="str">
        <f>IF(BD!AJ3979="","EM ANÁLISE",IF(BD!AP3979&gt;=BD!AN3979,"GO", "NO GO"))</f>
        <v>NO GO</v>
      </c>
      <c r="AU3979" s="97">
        <f>IF(AN3979="","",+BD!$AN3979-AJ3979)</f>
        <v>5.811910828025482</v>
      </c>
      <c r="AV3979" s="98"/>
      <c r="AW3979" s="90">
        <f>BD!P3979*BD!AC3979</f>
        <v>118.80000000000001</v>
      </c>
      <c r="AX3979" s="90">
        <f>BD!V3979*BD!AC3979</f>
        <v>87.615</v>
      </c>
      <c r="AY3979" s="90">
        <f>IF(BD!AN3979="","",BD!AN3979*BD!AC3979)</f>
        <v>223.22292993630577</v>
      </c>
      <c r="AZ3979" s="75" t="s">
        <v>5272</v>
      </c>
      <c r="BA3979" s="75"/>
      <c r="BB3979" s="75"/>
      <c r="BC3979" s="75"/>
      <c r="BD3979" s="99" t="s">
        <v>5257</v>
      </c>
      <c r="BE3979" s="100" t="s">
        <v>4</v>
      </c>
      <c r="BF3979" s="100" t="s">
        <v>4</v>
      </c>
      <c r="BG3979" s="99" t="s">
        <v>5258</v>
      </c>
      <c r="BH3979" s="101"/>
      <c r="BI3979" s="101"/>
      <c r="BJ3979" s="101"/>
      <c r="BK3979" s="101"/>
      <c r="BL3979" s="101"/>
      <c r="BM3979" s="101"/>
      <c r="BN3979" s="101"/>
      <c r="BO3979" s="103"/>
      <c r="BP3979" s="99">
        <v>140.622</v>
      </c>
      <c r="BQ3979" s="99">
        <v>121</v>
      </c>
      <c r="BR3979" s="101"/>
      <c r="BS3979" s="99" t="s">
        <v>5260</v>
      </c>
      <c r="BT3979" s="99" t="s">
        <v>5261</v>
      </c>
      <c r="BU3979" s="99">
        <v>5102</v>
      </c>
      <c r="BV3979" s="99"/>
      <c r="BW3979" s="99"/>
      <c r="BX3979" s="99"/>
      <c r="BY3979" s="99"/>
      <c r="BZ3979" s="99"/>
      <c r="CA3979" s="99"/>
      <c r="CB3979" s="99"/>
      <c r="CC3979" s="99">
        <v>102</v>
      </c>
      <c r="CD3979" s="99">
        <v>8</v>
      </c>
      <c r="CE3979" s="99">
        <v>8</v>
      </c>
      <c r="CF3979" s="99"/>
      <c r="CG3979" s="37" t="e">
        <f>VLOOKUP(Table_1[[#This Row],[EAN]],'[1]Planilha1'!$E:$R,13,0)</f>
        <v>#N/A</v>
      </c>
    </row>
    <row r="3980" ht="15" hidden="1">
      <c r="A3980" s="7"/>
      <c r="B3980" s="75" t="s">
        <v>400</v>
      </c>
      <c r="C3980" s="85">
        <v>220340</v>
      </c>
      <c r="D3980" s="85">
        <v>343</v>
      </c>
      <c r="E3980" s="85">
        <v>7898205076219</v>
      </c>
      <c r="F3980" s="86" t="s">
        <v>4527</v>
      </c>
      <c r="G3980" s="75" t="s">
        <v>19</v>
      </c>
      <c r="H3980" s="75">
        <v>1510</v>
      </c>
      <c r="I3980" s="87" t="s">
        <v>461</v>
      </c>
      <c r="J3980" s="75" t="s">
        <v>470</v>
      </c>
      <c r="K3980" s="88" t="s">
        <v>84</v>
      </c>
      <c r="L3980" s="88">
        <v>12</v>
      </c>
      <c r="M3980" s="88">
        <v>1</v>
      </c>
      <c r="N3980" s="75" t="s">
        <v>85</v>
      </c>
      <c r="O3980" s="75" t="s">
        <v>1471</v>
      </c>
      <c r="P3980" s="89">
        <v>8.5</v>
      </c>
      <c r="Q3980" s="90">
        <f>(17/100+7.6/100+1.65/100)*P3980</f>
        <v>2.23125</v>
      </c>
      <c r="R3980" s="90"/>
      <c r="S3980" s="90"/>
      <c r="T3980" s="90"/>
      <c r="U3980" s="90"/>
      <c r="V3980" s="90">
        <f>+P3980-Q3980+R3980+S3980+T3980+U3980</f>
        <v>6.26875</v>
      </c>
      <c r="W3980" s="91">
        <f>(1.02/100)</f>
        <v>1.02E-2</v>
      </c>
      <c r="X3980" s="91">
        <v>4.8E-3</v>
      </c>
      <c r="Y3980" s="91">
        <v>0.17</v>
      </c>
      <c r="Z3980" s="91">
        <v>1.65E-2</v>
      </c>
      <c r="AA3980" s="91">
        <v>7.6E-2</v>
      </c>
      <c r="AB3980" s="91">
        <f>SUM(W3980:AA3980)</f>
        <v>0.2775</v>
      </c>
      <c r="AC3980" s="75">
        <v>12</v>
      </c>
      <c r="AD3980" s="92">
        <f>IF(AL3980="","",+AC3980*AL3980)</f>
        <v>191.65605095541406</v>
      </c>
      <c r="AE3980" s="93">
        <f>IF(AL3980="","",+AL3980*AB3980)</f>
        <v>4.432046178343951</v>
      </c>
      <c r="AF3980" s="92">
        <f>IF(AL3980="","",+AL3980-AE3980)</f>
        <v>11.539291401273887</v>
      </c>
      <c r="AG3980" s="93">
        <f>+V3980</f>
        <v>6.26875</v>
      </c>
      <c r="AH3980" s="92">
        <f>IF(AF3980="","",+AF3980-AG3980)</f>
        <v>5.270541401273888</v>
      </c>
      <c r="AI3980" s="92">
        <f>IF(AH3980="","",+AH3980*AC3980)</f>
        <v>63.24649681528665</v>
      </c>
      <c r="AJ3980" s="93">
        <v>15</v>
      </c>
      <c r="AK3980" s="94">
        <v>0.33</v>
      </c>
      <c r="AL3980" s="93">
        <f>IF(V3980=0,"",V3980/(1-AB3980-AK3980))</f>
        <v>15.971337579617838</v>
      </c>
      <c r="AM3980" s="95">
        <v>0.33</v>
      </c>
      <c r="AN3980" s="93">
        <f>IF(V3980=0,"",V3980/(1-AB3980-AM3980))</f>
        <v>15.971337579617838</v>
      </c>
      <c r="AO3980" s="96">
        <v>1.2</v>
      </c>
      <c r="AP3980" s="93">
        <f>IF(BD!AJ3980="","",BD!AJ3980*BD!AO3980)</f>
        <v>18</v>
      </c>
      <c r="AQ3980" s="91">
        <f>BD!AM3980/BD!AK3980-1</f>
        <v>0</v>
      </c>
      <c r="AR3980" s="91">
        <f>IF(BD!AN3980="","",IF(BD!AJ3980="","",BD!AN3980/BD!AJ3980-1))</f>
        <v>6.475583864118928E-2</v>
      </c>
      <c r="AS3980" s="91" t="str">
        <f>IF(BD!AN3980="","",IF(BD!AN3980&lt;BD!AL3980,"ABAIXO DA META","DENTRO DA META"))</f>
        <v>DENTRO DA META</v>
      </c>
      <c r="AT3980" s="91" t="str">
        <f>IF(BD!AJ3980="","EM ANÁLISE",IF(BD!AP3980&gt;=BD!AN3980,"GO", "NO GO"))</f>
        <v>GO</v>
      </c>
      <c r="AU3980" s="97">
        <f>IF(AN3980="","",+BD!$AN3980-AJ3980)</f>
        <v>0.9713375796178383</v>
      </c>
      <c r="AV3980" s="98"/>
      <c r="AW3980" s="90">
        <f>BD!P3980*BD!AC3980</f>
        <v>102</v>
      </c>
      <c r="AX3980" s="90">
        <f>BD!V3980*BD!AC3980</f>
        <v>75.225</v>
      </c>
      <c r="AY3980" s="90">
        <f>IF(BD!AN3980="","",BD!AN3980*BD!AC3980)</f>
        <v>191.65605095541406</v>
      </c>
      <c r="AZ3980" s="75" t="s">
        <v>5272</v>
      </c>
      <c r="BA3980" s="75"/>
      <c r="BB3980" s="75"/>
      <c r="BC3980" s="75"/>
      <c r="BD3980" s="99" t="s">
        <v>5257</v>
      </c>
      <c r="BE3980" s="100" t="s">
        <v>4</v>
      </c>
      <c r="BF3980" s="100" t="s">
        <v>4</v>
      </c>
      <c r="BG3980" s="99" t="s">
        <v>5258</v>
      </c>
      <c r="BH3980" s="101"/>
      <c r="BI3980" s="101"/>
      <c r="BJ3980" s="101"/>
      <c r="BK3980" s="101"/>
      <c r="BL3980" s="101"/>
      <c r="BM3980" s="101"/>
      <c r="BN3980" s="101"/>
      <c r="BO3980" s="103"/>
      <c r="BP3980" s="99">
        <v>140.622</v>
      </c>
      <c r="BQ3980" s="99">
        <v>121</v>
      </c>
      <c r="BR3980" s="101"/>
      <c r="BS3980" s="99" t="s">
        <v>5260</v>
      </c>
      <c r="BT3980" s="99" t="s">
        <v>5261</v>
      </c>
      <c r="BU3980" s="99">
        <v>5102</v>
      </c>
      <c r="BV3980" s="99"/>
      <c r="BW3980" s="99"/>
      <c r="BX3980" s="99"/>
      <c r="BY3980" s="99"/>
      <c r="BZ3980" s="99"/>
      <c r="CA3980" s="99"/>
      <c r="CB3980" s="99"/>
      <c r="CC3980" s="99">
        <v>102</v>
      </c>
      <c r="CD3980" s="99">
        <v>8</v>
      </c>
      <c r="CE3980" s="99">
        <v>8</v>
      </c>
      <c r="CF3980" s="99"/>
      <c r="CG3980" s="37" t="e">
        <f>VLOOKUP(Table_1[[#This Row],[EAN]],'[1]Planilha1'!$E:$R,13,0)</f>
        <v>#N/A</v>
      </c>
    </row>
    <row r="3981" ht="15" hidden="1">
      <c r="A3981" s="7"/>
      <c r="B3981" s="75" t="s">
        <v>400</v>
      </c>
      <c r="C3981" s="85">
        <v>222288</v>
      </c>
      <c r="D3981" s="85">
        <v>1816</v>
      </c>
      <c r="E3981" s="85">
        <v>7908080030111</v>
      </c>
      <c r="F3981" s="86" t="s">
        <v>4528</v>
      </c>
      <c r="G3981" s="75" t="s">
        <v>15</v>
      </c>
      <c r="H3981" s="75">
        <v>1180</v>
      </c>
      <c r="I3981" s="87" t="s">
        <v>1619</v>
      </c>
      <c r="J3981" s="75" t="s">
        <v>1616</v>
      </c>
      <c r="K3981" s="88" t="s">
        <v>84</v>
      </c>
      <c r="L3981" s="88">
        <v>48</v>
      </c>
      <c r="M3981" s="88">
        <v>4</v>
      </c>
      <c r="N3981" s="75" t="s">
        <v>85</v>
      </c>
      <c r="O3981" s="75" t="s">
        <v>208</v>
      </c>
      <c r="P3981" s="89">
        <v>8.59</v>
      </c>
      <c r="Q3981" s="90">
        <f>(17/100+7.6/100+1.65/100)*P3981</f>
        <v>2.254875</v>
      </c>
      <c r="R3981" s="90"/>
      <c r="S3981" s="90"/>
      <c r="T3981" s="90"/>
      <c r="U3981" s="90"/>
      <c r="V3981" s="90">
        <f>+P3981-Q3981+R3981+S3981+T3981+U3981</f>
        <v>6.335125</v>
      </c>
      <c r="W3981" s="91">
        <f>(1.02/100)</f>
        <v>1.02E-2</v>
      </c>
      <c r="X3981" s="91">
        <v>4.8E-3</v>
      </c>
      <c r="Y3981" s="91">
        <v>0.17</v>
      </c>
      <c r="Z3981" s="91">
        <v>1.65E-2</v>
      </c>
      <c r="AA3981" s="91">
        <v>7.6E-2</v>
      </c>
      <c r="AB3981" s="91">
        <f>SUM(W3981:AA3981)</f>
        <v>0.2775</v>
      </c>
      <c r="AC3981" s="75">
        <v>48</v>
      </c>
      <c r="AD3981" s="92">
        <f>IF(AL3981="","",+AC3981*AL3981)</f>
        <v>774.7414012738855</v>
      </c>
      <c r="AE3981" s="93">
        <f>IF(AL3981="","",+AL3981*AB3981)</f>
        <v>4.478973726114651</v>
      </c>
      <c r="AF3981" s="92">
        <f>IF(AL3981="","",+AL3981-AE3981)</f>
        <v>11.661472133757963</v>
      </c>
      <c r="AG3981" s="93">
        <f>+V3981</f>
        <v>6.335125</v>
      </c>
      <c r="AH3981" s="92">
        <f>IF(AF3981="","",+AF3981-AG3981)</f>
        <v>5.326347133757963</v>
      </c>
      <c r="AI3981" s="92">
        <f>IF(AH3981="","",+AH3981*AC3981)</f>
        <v>255.66466242038223</v>
      </c>
      <c r="AJ3981" s="93">
        <v>8.13</v>
      </c>
      <c r="AK3981" s="94">
        <v>0.33</v>
      </c>
      <c r="AL3981" s="93">
        <f>IF(V3981=0,"",V3981/(1-AB3981-AK3981))</f>
        <v>16.140445859872614</v>
      </c>
      <c r="AM3981" s="95">
        <v>0.33</v>
      </c>
      <c r="AN3981" s="93">
        <f>IF(V3981=0,"",V3981/(1-AB3981-AM3981))</f>
        <v>16.140445859872614</v>
      </c>
      <c r="AO3981" s="96">
        <v>1.2</v>
      </c>
      <c r="AP3981" s="93">
        <f>IF(BD!AJ3981="","",BD!AJ3981*BD!AO3981)</f>
        <v>9.756</v>
      </c>
      <c r="AQ3981" s="91">
        <f>BD!AM3981/BD!AK3981-1</f>
        <v>0</v>
      </c>
      <c r="AR3981" s="91">
        <f>IF(BD!AN3981="","",IF(BD!AJ3981="","",BD!AN3981/BD!AJ3981-1))</f>
        <v>0.9852946937112683</v>
      </c>
      <c r="AS3981" s="91" t="str">
        <f>IF(BD!AN3981="","",IF(BD!AN3981&lt;BD!AL3981,"ABAIXO DA META","DENTRO DA META"))</f>
        <v>DENTRO DA META</v>
      </c>
      <c r="AT3981" s="91" t="str">
        <f>IF(BD!AJ3981="","EM ANÁLISE",IF(BD!AP3981&gt;=BD!AN3981,"GO", "NO GO"))</f>
        <v>NO GO</v>
      </c>
      <c r="AU3981" s="97">
        <f>IF(AN3981="","",+BD!$AN3981-AJ3981)</f>
        <v>8.010445859872613</v>
      </c>
      <c r="AV3981" s="98"/>
      <c r="AW3981" s="90">
        <f>BD!P3981*BD!AC3981</f>
        <v>412.32</v>
      </c>
      <c r="AX3981" s="90">
        <f>BD!V3981*BD!AC3981</f>
        <v>304.086</v>
      </c>
      <c r="AY3981" s="90">
        <f>IF(BD!AN3981="","",BD!AN3981*BD!AC3981)</f>
        <v>774.7414012738855</v>
      </c>
      <c r="AZ3981" s="75" t="s">
        <v>5272</v>
      </c>
      <c r="BA3981" s="75" t="s">
        <v>115</v>
      </c>
      <c r="BB3981" s="75">
        <v>1</v>
      </c>
      <c r="BC3981" s="75" t="s">
        <v>209</v>
      </c>
      <c r="BD3981" s="99" t="s">
        <v>5257</v>
      </c>
      <c r="BE3981" s="100" t="s">
        <v>4</v>
      </c>
      <c r="BF3981" s="100" t="s">
        <v>4</v>
      </c>
      <c r="BG3981" s="99" t="s">
        <v>5258</v>
      </c>
      <c r="BH3981" s="101"/>
      <c r="BI3981" s="101"/>
      <c r="BJ3981" s="101"/>
      <c r="BK3981" s="101"/>
      <c r="BL3981" s="101"/>
      <c r="BM3981" s="101"/>
      <c r="BN3981" s="101"/>
      <c r="BO3981" s="103"/>
      <c r="BP3981" s="99">
        <v>140.622</v>
      </c>
      <c r="BQ3981" s="99">
        <v>121</v>
      </c>
      <c r="BR3981" s="101"/>
      <c r="BS3981" s="99" t="s">
        <v>5260</v>
      </c>
      <c r="BT3981" s="99" t="s">
        <v>5261</v>
      </c>
      <c r="BU3981" s="99">
        <v>5102</v>
      </c>
      <c r="BV3981" s="99"/>
      <c r="BW3981" s="99"/>
      <c r="BX3981" s="99"/>
      <c r="BY3981" s="99"/>
      <c r="BZ3981" s="99"/>
      <c r="CA3981" s="99"/>
      <c r="CB3981" s="99"/>
      <c r="CC3981" s="99">
        <v>102</v>
      </c>
      <c r="CD3981" s="99">
        <v>8</v>
      </c>
      <c r="CE3981" s="99">
        <v>8</v>
      </c>
      <c r="CF3981" s="99"/>
      <c r="CG3981" s="37" t="e">
        <f>VLOOKUP(Table_1[[#This Row],[EAN]],'[1]Planilha1'!$E:$R,13,0)</f>
        <v>#N/A</v>
      </c>
    </row>
    <row r="3982" ht="15" hidden="1">
      <c r="A3982" s="7"/>
      <c r="B3982" s="75" t="s">
        <v>400</v>
      </c>
      <c r="C3982" s="85">
        <v>222296</v>
      </c>
      <c r="D3982" s="85">
        <v>1103</v>
      </c>
      <c r="E3982" s="85">
        <v>7891010601188</v>
      </c>
      <c r="F3982" s="86" t="s">
        <v>4529</v>
      </c>
      <c r="G3982" s="75" t="s">
        <v>13</v>
      </c>
      <c r="H3982" s="75">
        <v>3770</v>
      </c>
      <c r="I3982" s="87" t="s">
        <v>1627</v>
      </c>
      <c r="J3982" s="75" t="s">
        <v>1628</v>
      </c>
      <c r="K3982" s="88" t="s">
        <v>84</v>
      </c>
      <c r="L3982" s="88">
        <v>12</v>
      </c>
      <c r="M3982" s="88">
        <v>4</v>
      </c>
      <c r="N3982" s="75" t="s">
        <v>85</v>
      </c>
      <c r="O3982" s="75" t="s">
        <v>208</v>
      </c>
      <c r="P3982" s="89">
        <v>12.59</v>
      </c>
      <c r="Q3982" s="90">
        <f>(17/100+7.6/100+1.65/100)*P3982</f>
        <v>3.304875</v>
      </c>
      <c r="R3982" s="90"/>
      <c r="S3982" s="90"/>
      <c r="T3982" s="90"/>
      <c r="U3982" s="90"/>
      <c r="V3982" s="90">
        <f>+P3982-Q3982+R3982+S3982+T3982+U3982</f>
        <v>9.285125</v>
      </c>
      <c r="W3982" s="91">
        <f>(1.02/100)</f>
        <v>1.02E-2</v>
      </c>
      <c r="X3982" s="91">
        <v>4.8E-3</v>
      </c>
      <c r="Y3982" s="91">
        <v>0.17</v>
      </c>
      <c r="Z3982" s="91">
        <v>1.65E-2</v>
      </c>
      <c r="AA3982" s="91">
        <v>7.6E-2</v>
      </c>
      <c r="AB3982" s="91">
        <f>SUM(W3982:AA3982)</f>
        <v>0.2775</v>
      </c>
      <c r="AC3982" s="75">
        <v>12</v>
      </c>
      <c r="AD3982" s="92">
        <f>IF(AL3982="","",+AC3982*AL3982)</f>
        <v>283.8764331210192</v>
      </c>
      <c r="AE3982" s="93">
        <f>IF(AL3982="","",+AL3982*AB3982)</f>
        <v>6.56464251592357</v>
      </c>
      <c r="AF3982" s="92">
        <f>IF(AL3982="","",+AL3982-AE3982)</f>
        <v>17.09172691082803</v>
      </c>
      <c r="AG3982" s="93">
        <f>+V3982</f>
        <v>9.285125</v>
      </c>
      <c r="AH3982" s="92">
        <f>IF(AF3982="","",+AF3982-AG3982)</f>
        <v>7.806601910828029</v>
      </c>
      <c r="AI3982" s="92">
        <f>IF(AH3982="","",+AH3982*AC3982)</f>
        <v>93.67922292993634</v>
      </c>
      <c r="AJ3982" s="93">
        <v>11.969999999999999</v>
      </c>
      <c r="AK3982" s="94">
        <v>0.33</v>
      </c>
      <c r="AL3982" s="93">
        <f>IF(V3982=0,"",V3982/(1-AB3982-AK3982))</f>
        <v>23.6563694267516</v>
      </c>
      <c r="AM3982" s="95">
        <v>0.33</v>
      </c>
      <c r="AN3982" s="93">
        <f>IF(V3982=0,"",V3982/(1-AB3982-AM3982))</f>
        <v>23.6563694267516</v>
      </c>
      <c r="AO3982" s="96">
        <v>1.2</v>
      </c>
      <c r="AP3982" s="93">
        <f>IF(BD!AJ3982="","",BD!AJ3982*BD!AO3982)</f>
        <v>14.363999999999999</v>
      </c>
      <c r="AQ3982" s="91">
        <f>BD!AM3982/BD!AK3982-1</f>
        <v>0</v>
      </c>
      <c r="AR3982" s="91">
        <f>IF(BD!AN3982="","",IF(BD!AJ3982="","",BD!AN3982/BD!AJ3982-1))</f>
        <v>0.9763048810987136</v>
      </c>
      <c r="AS3982" s="91" t="str">
        <f>IF(BD!AN3982="","",IF(BD!AN3982&lt;BD!AL3982,"ABAIXO DA META","DENTRO DA META"))</f>
        <v>DENTRO DA META</v>
      </c>
      <c r="AT3982" s="91" t="str">
        <f>IF(BD!AJ3982="","EM ANÁLISE",IF(BD!AP3982&gt;=BD!AN3982,"GO", "NO GO"))</f>
        <v>NO GO</v>
      </c>
      <c r="AU3982" s="97">
        <f>IF(AN3982="","",+BD!$AN3982-AJ3982)</f>
        <v>11.6863694267516</v>
      </c>
      <c r="AV3982" s="98"/>
      <c r="AW3982" s="90">
        <f>BD!P3982*BD!AC3982</f>
        <v>151.07999999999998</v>
      </c>
      <c r="AX3982" s="90">
        <f>BD!V3982*BD!AC3982</f>
        <v>111.42150000000001</v>
      </c>
      <c r="AY3982" s="90">
        <f>IF(BD!AN3982="","",BD!AN3982*BD!AC3982)</f>
        <v>283.8764331210192</v>
      </c>
      <c r="AZ3982" s="75" t="s">
        <v>5272</v>
      </c>
      <c r="BA3982" s="75" t="s">
        <v>115</v>
      </c>
      <c r="BB3982" s="75">
        <v>1</v>
      </c>
      <c r="BC3982" s="75" t="s">
        <v>209</v>
      </c>
      <c r="BD3982" s="99" t="s">
        <v>5257</v>
      </c>
      <c r="BE3982" s="100" t="s">
        <v>4</v>
      </c>
      <c r="BF3982" s="100" t="s">
        <v>4</v>
      </c>
      <c r="BG3982" s="99" t="s">
        <v>5258</v>
      </c>
      <c r="BH3982" s="101"/>
      <c r="BI3982" s="101"/>
      <c r="BJ3982" s="101"/>
      <c r="BK3982" s="101"/>
      <c r="BL3982" s="101"/>
      <c r="BM3982" s="101"/>
      <c r="BN3982" s="101"/>
      <c r="BO3982" s="103"/>
      <c r="BP3982" s="99">
        <v>140.622</v>
      </c>
      <c r="BQ3982" s="99">
        <v>121</v>
      </c>
      <c r="BR3982" s="101"/>
      <c r="BS3982" s="99" t="s">
        <v>5260</v>
      </c>
      <c r="BT3982" s="99" t="s">
        <v>5261</v>
      </c>
      <c r="BU3982" s="99">
        <v>5102</v>
      </c>
      <c r="BV3982" s="99"/>
      <c r="BW3982" s="99"/>
      <c r="BX3982" s="99"/>
      <c r="BY3982" s="99"/>
      <c r="BZ3982" s="99"/>
      <c r="CA3982" s="99"/>
      <c r="CB3982" s="99"/>
      <c r="CC3982" s="99">
        <v>102</v>
      </c>
      <c r="CD3982" s="99">
        <v>8</v>
      </c>
      <c r="CE3982" s="99">
        <v>8</v>
      </c>
      <c r="CF3982" s="99"/>
      <c r="CG3982" s="37" t="e">
        <f>VLOOKUP(Table_1[[#This Row],[EAN]],'[1]Planilha1'!$E:$R,13,0)</f>
        <v>#N/A</v>
      </c>
    </row>
    <row r="3983" ht="15" hidden="1">
      <c r="A3983" s="7"/>
      <c r="B3983" s="75" t="s">
        <v>79</v>
      </c>
      <c r="C3983" s="85">
        <v>221041</v>
      </c>
      <c r="D3983" s="85">
        <v>8173</v>
      </c>
      <c r="E3983" s="85">
        <v>7891000254608</v>
      </c>
      <c r="F3983" s="86" t="s">
        <v>4530</v>
      </c>
      <c r="G3983" s="75" t="s">
        <v>17</v>
      </c>
      <c r="H3983" s="75">
        <v>1640</v>
      </c>
      <c r="I3983" s="87" t="s">
        <v>499</v>
      </c>
      <c r="J3983" s="75" t="s">
        <v>500</v>
      </c>
      <c r="K3983" s="88" t="s">
        <v>84</v>
      </c>
      <c r="L3983" s="88">
        <v>1</v>
      </c>
      <c r="M3983" s="88">
        <v>0</v>
      </c>
      <c r="N3983" s="75" t="s">
        <v>85</v>
      </c>
      <c r="O3983" s="75" t="s">
        <v>437</v>
      </c>
      <c r="P3983" s="89">
        <v>5.87</v>
      </c>
      <c r="Q3983" s="90">
        <f>(17/100+7.6/100+1.65/100)*P3983</f>
        <v>1.540875</v>
      </c>
      <c r="R3983" s="90"/>
      <c r="S3983" s="90"/>
      <c r="T3983" s="90"/>
      <c r="U3983" s="90"/>
      <c r="V3983" s="90">
        <f>+P3983-Q3983+R3983+S3983+T3983+U3983</f>
        <v>4.329125</v>
      </c>
      <c r="W3983" s="91">
        <f>(1.02/100)</f>
        <v>1.02E-2</v>
      </c>
      <c r="X3983" s="91">
        <v>4.8E-3</v>
      </c>
      <c r="Y3983" s="91">
        <v>0.17</v>
      </c>
      <c r="Z3983" s="91">
        <v>1.65E-2</v>
      </c>
      <c r="AA3983" s="91">
        <v>7.6E-2</v>
      </c>
      <c r="AB3983" s="91">
        <f>SUM(W3983:AA3983)</f>
        <v>0.2775</v>
      </c>
      <c r="AC3983" s="75">
        <v>1</v>
      </c>
      <c r="AD3983" s="92">
        <f>IF(AL3983="","",+AC3983*AL3983)</f>
        <v>11.029617834394909</v>
      </c>
      <c r="AE3983" s="93">
        <f>IF(AL3983="","",+AL3983*AB3983)</f>
        <v>3.0607189490445874</v>
      </c>
      <c r="AF3983" s="92">
        <f>IF(AL3983="","",+AL3983-AE3983)</f>
        <v>7.968898885350321</v>
      </c>
      <c r="AG3983" s="93">
        <f>+V3983</f>
        <v>4.329125</v>
      </c>
      <c r="AH3983" s="92">
        <f>IF(AF3983="","",+AF3983-AG3983)</f>
        <v>3.639773885350321</v>
      </c>
      <c r="AI3983" s="92">
        <f>IF(AH3983="","",+AH3983*AC3983)</f>
        <v>3.639773885350321</v>
      </c>
      <c r="AJ3983" s="93">
        <v>6.07</v>
      </c>
      <c r="AK3983" s="94">
        <v>0.33</v>
      </c>
      <c r="AL3983" s="93">
        <f>IF(V3983=0,"",V3983/(1-AB3983-AK3983))</f>
        <v>11.029617834394909</v>
      </c>
      <c r="AM3983" s="95">
        <v>0.33</v>
      </c>
      <c r="AN3983" s="93">
        <f>IF(V3983=0,"",V3983/(1-AB3983-AM3983))</f>
        <v>11.029617834394909</v>
      </c>
      <c r="AO3983" s="96">
        <v>1.2</v>
      </c>
      <c r="AP3983" s="93">
        <f>IF(BD!AJ3983="","",BD!AJ3983*BD!AO3983)</f>
        <v>7.284</v>
      </c>
      <c r="AQ3983" s="91">
        <f>BD!AM3983/BD!AK3983-1</f>
        <v>0</v>
      </c>
      <c r="AR3983" s="91">
        <f>IF(BD!AN3983="","",IF(BD!AJ3983="","",BD!AN3983/BD!AJ3983-1))</f>
        <v>0.8170704834258498</v>
      </c>
      <c r="AS3983" s="91" t="str">
        <f>IF(BD!AN3983="","",IF(BD!AN3983&lt;BD!AL3983,"ABAIXO DA META","DENTRO DA META"))</f>
        <v>DENTRO DA META</v>
      </c>
      <c r="AT3983" s="91" t="str">
        <f>IF(BD!AJ3983="","EM ANÁLISE",IF(BD!AP3983&gt;=BD!AN3983,"GO", "NO GO"))</f>
        <v>NO GO</v>
      </c>
      <c r="AU3983" s="97">
        <f>IF(AN3983="","",+BD!$AN3983-AJ3983)</f>
        <v>4.959617834394908</v>
      </c>
      <c r="AV3983" s="98"/>
      <c r="AW3983" s="90">
        <f>BD!P3983*BD!AC3983</f>
        <v>5.87</v>
      </c>
      <c r="AX3983" s="90">
        <f>BD!V3983*BD!AC3983</f>
        <v>4.329125</v>
      </c>
      <c r="AY3983" s="90">
        <f>IF(BD!AN3983="","",BD!AN3983*BD!AC3983)</f>
        <v>11.029617834394909</v>
      </c>
      <c r="AZ3983" s="75" t="s">
        <v>5272</v>
      </c>
      <c r="BA3983" s="75"/>
      <c r="BB3983" s="75"/>
      <c r="BC3983" s="75"/>
      <c r="BD3983" s="99" t="s">
        <v>5257</v>
      </c>
      <c r="BE3983" s="100" t="s">
        <v>4</v>
      </c>
      <c r="BF3983" s="100" t="s">
        <v>4</v>
      </c>
      <c r="BG3983" s="99" t="s">
        <v>5258</v>
      </c>
      <c r="BH3983" s="101"/>
      <c r="BI3983" s="101"/>
      <c r="BJ3983" s="101"/>
      <c r="BK3983" s="101"/>
      <c r="BL3983" s="101"/>
      <c r="BM3983" s="101"/>
      <c r="BN3983" s="101"/>
      <c r="BO3983" s="103"/>
      <c r="BP3983" s="99">
        <v>140.622</v>
      </c>
      <c r="BQ3983" s="99">
        <v>121</v>
      </c>
      <c r="BR3983" s="101"/>
      <c r="BS3983" s="99" t="s">
        <v>5260</v>
      </c>
      <c r="BT3983" s="99" t="s">
        <v>5261</v>
      </c>
      <c r="BU3983" s="99">
        <v>5102</v>
      </c>
      <c r="BV3983" s="99"/>
      <c r="BW3983" s="99"/>
      <c r="BX3983" s="99"/>
      <c r="BY3983" s="99"/>
      <c r="BZ3983" s="99"/>
      <c r="CA3983" s="99"/>
      <c r="CB3983" s="99"/>
      <c r="CC3983" s="99">
        <v>102</v>
      </c>
      <c r="CD3983" s="99">
        <v>8</v>
      </c>
      <c r="CE3983" s="99">
        <v>8</v>
      </c>
      <c r="CF3983" s="99"/>
      <c r="CG3983" s="37" t="e">
        <f>VLOOKUP(Table_1[[#This Row],[EAN]],'[1]Planilha1'!$E:$R,13,0)</f>
        <v>#N/A</v>
      </c>
    </row>
    <row r="3984" ht="15" hidden="1">
      <c r="A3984" s="7"/>
      <c r="B3984" s="75" t="s">
        <v>400</v>
      </c>
      <c r="C3984" s="85">
        <v>222370</v>
      </c>
      <c r="D3984" s="85">
        <v>51884</v>
      </c>
      <c r="E3984" s="85">
        <v>7891010518844</v>
      </c>
      <c r="F3984" s="86" t="s">
        <v>4531</v>
      </c>
      <c r="G3984" s="75" t="s">
        <v>15</v>
      </c>
      <c r="H3984" s="75">
        <v>1150</v>
      </c>
      <c r="I3984" s="87" t="s">
        <v>1577</v>
      </c>
      <c r="J3984" s="75" t="s">
        <v>1069</v>
      </c>
      <c r="K3984" s="88" t="s">
        <v>84</v>
      </c>
      <c r="L3984" s="88">
        <v>12</v>
      </c>
      <c r="M3984" s="88">
        <v>4</v>
      </c>
      <c r="N3984" s="75" t="s">
        <v>85</v>
      </c>
      <c r="O3984" s="75" t="s">
        <v>208</v>
      </c>
      <c r="P3984" s="89">
        <v>21.99</v>
      </c>
      <c r="Q3984" s="90">
        <f>(17/100+7.6/100+1.65/100)*P3984</f>
        <v>5.772375</v>
      </c>
      <c r="R3984" s="90"/>
      <c r="S3984" s="90"/>
      <c r="T3984" s="90"/>
      <c r="U3984" s="90"/>
      <c r="V3984" s="90">
        <f>+P3984-Q3984+R3984+S3984+T3984+U3984</f>
        <v>16.217624999999998</v>
      </c>
      <c r="W3984" s="91">
        <f>(1.02/100)</f>
        <v>1.02E-2</v>
      </c>
      <c r="X3984" s="91">
        <v>4.8E-3</v>
      </c>
      <c r="Y3984" s="91">
        <v>0.17</v>
      </c>
      <c r="Z3984" s="91">
        <v>1.65E-2</v>
      </c>
      <c r="AA3984" s="91">
        <v>7.6E-2</v>
      </c>
      <c r="AB3984" s="91">
        <f>SUM(W3984:AA3984)</f>
        <v>0.2775</v>
      </c>
      <c r="AC3984" s="75">
        <v>12</v>
      </c>
      <c r="AD3984" s="92">
        <f>IF(AL3984="","",+AC3984*AL3984)</f>
        <v>495.8254777070064</v>
      </c>
      <c r="AE3984" s="93">
        <f>IF(AL3984="","",+AL3984*AB3984)</f>
        <v>11.465964171974525</v>
      </c>
      <c r="AF3984" s="92">
        <f>IF(AL3984="","",+AL3984-AE3984)</f>
        <v>29.852825636942676</v>
      </c>
      <c r="AG3984" s="93">
        <f>+V3984</f>
        <v>16.217624999999998</v>
      </c>
      <c r="AH3984" s="92">
        <f>IF(AF3984="","",+AF3984-AG3984)</f>
        <v>13.635200636942677</v>
      </c>
      <c r="AI3984" s="92">
        <f>IF(AH3984="","",+AH3984*AC3984)</f>
        <v>163.62240764331213</v>
      </c>
      <c r="AJ3984" s="93">
        <v>22.9</v>
      </c>
      <c r="AK3984" s="94">
        <v>0.33</v>
      </c>
      <c r="AL3984" s="93">
        <f>IF(V3984=0,"",V3984/(1-AB3984-AK3984))</f>
        <v>41.3187898089172</v>
      </c>
      <c r="AM3984" s="95">
        <v>0.33</v>
      </c>
      <c r="AN3984" s="93">
        <f>IF(V3984=0,"",V3984/(1-AB3984-AM3984))</f>
        <v>41.3187898089172</v>
      </c>
      <c r="AO3984" s="96">
        <v>1.2</v>
      </c>
      <c r="AP3984" s="93">
        <f>IF(BD!AJ3984="","",BD!AJ3984*BD!AO3984)</f>
        <v>27.479999999999997</v>
      </c>
      <c r="AQ3984" s="91">
        <f>BD!AM3984/BD!AK3984-1</f>
        <v>0</v>
      </c>
      <c r="AR3984" s="91">
        <f>IF(BD!AN3984="","",IF(BD!AJ3984="","",BD!AN3984/BD!AJ3984-1))</f>
        <v>0.8043139654548999</v>
      </c>
      <c r="AS3984" s="91" t="str">
        <f>IF(BD!AN3984="","",IF(BD!AN3984&lt;BD!AL3984,"ABAIXO DA META","DENTRO DA META"))</f>
        <v>DENTRO DA META</v>
      </c>
      <c r="AT3984" s="91" t="str">
        <f>IF(BD!AJ3984="","EM ANÁLISE",IF(BD!AP3984&gt;=BD!AN3984,"GO", "NO GO"))</f>
        <v>NO GO</v>
      </c>
      <c r="AU3984" s="97">
        <f>IF(AN3984="","",+BD!$AN3984-AJ3984)</f>
        <v>18.418789808917204</v>
      </c>
      <c r="AV3984" s="98"/>
      <c r="AW3984" s="90">
        <f>BD!P3984*BD!AC3984</f>
        <v>263.88</v>
      </c>
      <c r="AX3984" s="90">
        <f>BD!V3984*BD!AC3984</f>
        <v>194.61149999999998</v>
      </c>
      <c r="AY3984" s="90">
        <f>IF(BD!AN3984="","",BD!AN3984*BD!AC3984)</f>
        <v>495.8254777070064</v>
      </c>
      <c r="AZ3984" s="75" t="s">
        <v>5272</v>
      </c>
      <c r="BA3984" s="75" t="s">
        <v>115</v>
      </c>
      <c r="BB3984" s="75">
        <v>1</v>
      </c>
      <c r="BC3984" s="75" t="s">
        <v>209</v>
      </c>
      <c r="BD3984" s="99" t="s">
        <v>5257</v>
      </c>
      <c r="BE3984" s="100" t="s">
        <v>4</v>
      </c>
      <c r="BF3984" s="100" t="s">
        <v>4</v>
      </c>
      <c r="BG3984" s="99" t="s">
        <v>5258</v>
      </c>
      <c r="BH3984" s="101"/>
      <c r="BI3984" s="101"/>
      <c r="BJ3984" s="101"/>
      <c r="BK3984" s="101"/>
      <c r="BL3984" s="101"/>
      <c r="BM3984" s="101"/>
      <c r="BN3984" s="101"/>
      <c r="BO3984" s="103"/>
      <c r="BP3984" s="99">
        <v>140.622</v>
      </c>
      <c r="BQ3984" s="99">
        <v>121</v>
      </c>
      <c r="BR3984" s="101"/>
      <c r="BS3984" s="99" t="s">
        <v>5260</v>
      </c>
      <c r="BT3984" s="99" t="s">
        <v>5261</v>
      </c>
      <c r="BU3984" s="99">
        <v>5102</v>
      </c>
      <c r="BV3984" s="99"/>
      <c r="BW3984" s="99"/>
      <c r="BX3984" s="99"/>
      <c r="BY3984" s="99"/>
      <c r="BZ3984" s="99"/>
      <c r="CA3984" s="99"/>
      <c r="CB3984" s="99"/>
      <c r="CC3984" s="99">
        <v>102</v>
      </c>
      <c r="CD3984" s="99">
        <v>8</v>
      </c>
      <c r="CE3984" s="99">
        <v>8</v>
      </c>
      <c r="CF3984" s="99"/>
      <c r="CG3984" s="37" t="e">
        <f>VLOOKUP(Table_1[[#This Row],[EAN]],'[1]Planilha1'!$E:$R,13,0)</f>
        <v>#N/A</v>
      </c>
    </row>
    <row r="3985" ht="15" hidden="1">
      <c r="A3985" s="7"/>
      <c r="B3985" s="75" t="s">
        <v>400</v>
      </c>
      <c r="C3985" s="85">
        <v>222368</v>
      </c>
      <c r="D3985" s="85">
        <v>69751</v>
      </c>
      <c r="E3985" s="85">
        <v>7891010697518</v>
      </c>
      <c r="F3985" s="86" t="s">
        <v>4532</v>
      </c>
      <c r="G3985" s="75" t="s">
        <v>15</v>
      </c>
      <c r="H3985" s="75">
        <v>1150</v>
      </c>
      <c r="I3985" s="87" t="s">
        <v>1577</v>
      </c>
      <c r="J3985" s="75" t="s">
        <v>1069</v>
      </c>
      <c r="K3985" s="88" t="s">
        <v>84</v>
      </c>
      <c r="L3985" s="88">
        <v>12</v>
      </c>
      <c r="M3985" s="88">
        <v>4</v>
      </c>
      <c r="N3985" s="75" t="s">
        <v>85</v>
      </c>
      <c r="O3985" s="75" t="s">
        <v>208</v>
      </c>
      <c r="P3985" s="89">
        <v>21.99</v>
      </c>
      <c r="Q3985" s="90">
        <f>(17/100+7.6/100+1.65/100)*P3985</f>
        <v>5.772375</v>
      </c>
      <c r="R3985" s="90"/>
      <c r="S3985" s="90"/>
      <c r="T3985" s="90"/>
      <c r="U3985" s="90"/>
      <c r="V3985" s="90">
        <f>+P3985-Q3985+R3985+S3985+T3985+U3985</f>
        <v>16.217624999999998</v>
      </c>
      <c r="W3985" s="91">
        <f>(1.02/100)</f>
        <v>1.02E-2</v>
      </c>
      <c r="X3985" s="91">
        <v>4.8E-3</v>
      </c>
      <c r="Y3985" s="91">
        <v>0.17</v>
      </c>
      <c r="Z3985" s="91">
        <v>1.65E-2</v>
      </c>
      <c r="AA3985" s="91">
        <v>7.6E-2</v>
      </c>
      <c r="AB3985" s="91">
        <f>SUM(W3985:AA3985)</f>
        <v>0.2775</v>
      </c>
      <c r="AC3985" s="75">
        <v>12</v>
      </c>
      <c r="AD3985" s="92">
        <f>IF(AL3985="","",+AC3985*AL3985)</f>
        <v>495.8254777070064</v>
      </c>
      <c r="AE3985" s="93">
        <f>IF(AL3985="","",+AL3985*AB3985)</f>
        <v>11.465964171974525</v>
      </c>
      <c r="AF3985" s="92">
        <f>IF(AL3985="","",+AL3985-AE3985)</f>
        <v>29.852825636942676</v>
      </c>
      <c r="AG3985" s="93">
        <f>+V3985</f>
        <v>16.217624999999998</v>
      </c>
      <c r="AH3985" s="92">
        <f>IF(AF3985="","",+AF3985-AG3985)</f>
        <v>13.635200636942677</v>
      </c>
      <c r="AI3985" s="92">
        <f>IF(AH3985="","",+AH3985*AC3985)</f>
        <v>163.62240764331213</v>
      </c>
      <c r="AJ3985" s="93">
        <v>24.165</v>
      </c>
      <c r="AK3985" s="94">
        <v>0.33</v>
      </c>
      <c r="AL3985" s="93">
        <f>IF(V3985=0,"",V3985/(1-AB3985-AK3985))</f>
        <v>41.3187898089172</v>
      </c>
      <c r="AM3985" s="95">
        <v>0.33</v>
      </c>
      <c r="AN3985" s="93">
        <f>IF(V3985=0,"",V3985/(1-AB3985-AM3985))</f>
        <v>41.3187898089172</v>
      </c>
      <c r="AO3985" s="96">
        <v>1.2</v>
      </c>
      <c r="AP3985" s="93">
        <f>IF(BD!AJ3985="","",BD!AJ3985*BD!AO3985)</f>
        <v>28.997999999999998</v>
      </c>
      <c r="AQ3985" s="91">
        <f>BD!AM3985/BD!AK3985-1</f>
        <v>0</v>
      </c>
      <c r="AR3985" s="91">
        <f>IF(BD!AN3985="","",IF(BD!AJ3985="","",BD!AN3985/BD!AJ3985-1))</f>
        <v>0.7098609480205753</v>
      </c>
      <c r="AS3985" s="91" t="str">
        <f>IF(BD!AN3985="","",IF(BD!AN3985&lt;BD!AL3985,"ABAIXO DA META","DENTRO DA META"))</f>
        <v>DENTRO DA META</v>
      </c>
      <c r="AT3985" s="91" t="str">
        <f>IF(BD!AJ3985="","EM ANÁLISE",IF(BD!AP3985&gt;=BD!AN3985,"GO", "NO GO"))</f>
        <v>NO GO</v>
      </c>
      <c r="AU3985" s="97">
        <f>IF(AN3985="","",+BD!$AN3985-AJ3985)</f>
        <v>17.153789808917203</v>
      </c>
      <c r="AV3985" s="98"/>
      <c r="AW3985" s="90">
        <f>BD!P3985*BD!AC3985</f>
        <v>263.88</v>
      </c>
      <c r="AX3985" s="90">
        <f>BD!V3985*BD!AC3985</f>
        <v>194.61149999999998</v>
      </c>
      <c r="AY3985" s="90">
        <f>IF(BD!AN3985="","",BD!AN3985*BD!AC3985)</f>
        <v>495.8254777070064</v>
      </c>
      <c r="AZ3985" s="75" t="s">
        <v>5272</v>
      </c>
      <c r="BA3985" s="75" t="s">
        <v>115</v>
      </c>
      <c r="BB3985" s="75">
        <v>1</v>
      </c>
      <c r="BC3985" s="75" t="s">
        <v>209</v>
      </c>
      <c r="BD3985" s="99" t="s">
        <v>5257</v>
      </c>
      <c r="BE3985" s="100" t="s">
        <v>4</v>
      </c>
      <c r="BF3985" s="100" t="s">
        <v>4</v>
      </c>
      <c r="BG3985" s="99" t="s">
        <v>5258</v>
      </c>
      <c r="BH3985" s="101"/>
      <c r="BI3985" s="101"/>
      <c r="BJ3985" s="101"/>
      <c r="BK3985" s="101"/>
      <c r="BL3985" s="101"/>
      <c r="BM3985" s="101"/>
      <c r="BN3985" s="101"/>
      <c r="BO3985" s="103"/>
      <c r="BP3985" s="99">
        <v>140.622</v>
      </c>
      <c r="BQ3985" s="99">
        <v>121</v>
      </c>
      <c r="BR3985" s="101"/>
      <c r="BS3985" s="99" t="s">
        <v>5260</v>
      </c>
      <c r="BT3985" s="99" t="s">
        <v>5261</v>
      </c>
      <c r="BU3985" s="99">
        <v>5102</v>
      </c>
      <c r="BV3985" s="99"/>
      <c r="BW3985" s="99"/>
      <c r="BX3985" s="99"/>
      <c r="BY3985" s="99"/>
      <c r="BZ3985" s="99"/>
      <c r="CA3985" s="99"/>
      <c r="CB3985" s="99"/>
      <c r="CC3985" s="99">
        <v>102</v>
      </c>
      <c r="CD3985" s="99">
        <v>8</v>
      </c>
      <c r="CE3985" s="99">
        <v>8</v>
      </c>
      <c r="CF3985" s="99"/>
      <c r="CG3985" s="37" t="e">
        <f>VLOOKUP(Table_1[[#This Row],[EAN]],'[1]Planilha1'!$E:$R,13,0)</f>
        <v>#N/A</v>
      </c>
    </row>
    <row r="3986" ht="15" hidden="1">
      <c r="A3986" s="7"/>
      <c r="B3986" s="75" t="s">
        <v>400</v>
      </c>
      <c r="C3986" s="85">
        <v>222267</v>
      </c>
      <c r="D3986" s="85">
        <v>10661</v>
      </c>
      <c r="E3986" s="85">
        <v>7896007200887</v>
      </c>
      <c r="F3986" s="86" t="s">
        <v>4533</v>
      </c>
      <c r="G3986" s="75" t="s">
        <v>15</v>
      </c>
      <c r="H3986" s="75">
        <v>1150</v>
      </c>
      <c r="I3986" s="87" t="s">
        <v>1577</v>
      </c>
      <c r="J3986" s="75" t="s">
        <v>1578</v>
      </c>
      <c r="K3986" s="88" t="s">
        <v>84</v>
      </c>
      <c r="L3986" s="88">
        <v>24</v>
      </c>
      <c r="M3986" s="88">
        <v>4</v>
      </c>
      <c r="N3986" s="75" t="s">
        <v>85</v>
      </c>
      <c r="O3986" s="75" t="s">
        <v>208</v>
      </c>
      <c r="P3986" s="89">
        <v>13.99</v>
      </c>
      <c r="Q3986" s="90">
        <f>(17/100+7.6/100+1.65/100)*P3986</f>
        <v>3.672375</v>
      </c>
      <c r="R3986" s="90"/>
      <c r="S3986" s="90"/>
      <c r="T3986" s="90"/>
      <c r="U3986" s="90"/>
      <c r="V3986" s="90">
        <f>+P3986-Q3986+R3986+S3986+T3986+U3986</f>
        <v>10.317625</v>
      </c>
      <c r="W3986" s="91">
        <f>(1.02/100)</f>
        <v>1.02E-2</v>
      </c>
      <c r="X3986" s="91">
        <v>4.8E-3</v>
      </c>
      <c r="Y3986" s="91">
        <v>0.17</v>
      </c>
      <c r="Z3986" s="91">
        <v>1.65E-2</v>
      </c>
      <c r="AA3986" s="91">
        <v>7.6E-2</v>
      </c>
      <c r="AB3986" s="91">
        <f>SUM(W3986:AA3986)</f>
        <v>0.2775</v>
      </c>
      <c r="AC3986" s="75">
        <v>24</v>
      </c>
      <c r="AD3986" s="92">
        <f>IF(AL3986="","",+AC3986*AL3986)</f>
        <v>630.8866242038218</v>
      </c>
      <c r="AE3986" s="93">
        <f>IF(AL3986="","",+AL3986*AB3986)</f>
        <v>7.29462659235669</v>
      </c>
      <c r="AF3986" s="92">
        <f>IF(AL3986="","",+AL3986-AE3986)</f>
        <v>18.992316082802553</v>
      </c>
      <c r="AG3986" s="93">
        <f>+V3986</f>
        <v>10.317625</v>
      </c>
      <c r="AH3986" s="92">
        <f>IF(AF3986="","",+AF3986-AG3986)</f>
        <v>8.674691082802553</v>
      </c>
      <c r="AI3986" s="92">
        <f>IF(AH3986="","",+AH3986*AC3986)</f>
        <v>208.19258598726128</v>
      </c>
      <c r="AJ3986" s="93">
        <v>15.375</v>
      </c>
      <c r="AK3986" s="94">
        <v>0.33</v>
      </c>
      <c r="AL3986" s="93">
        <f>IF(V3986=0,"",V3986/(1-AB3986-AK3986))</f>
        <v>26.286942675159242</v>
      </c>
      <c r="AM3986" s="95">
        <v>0.33</v>
      </c>
      <c r="AN3986" s="93">
        <f>IF(V3986=0,"",V3986/(1-AB3986-AM3986))</f>
        <v>26.286942675159242</v>
      </c>
      <c r="AO3986" s="96">
        <v>1.2</v>
      </c>
      <c r="AP3986" s="93">
        <f>IF(BD!AJ3986="","",BD!AJ3986*BD!AO3986)</f>
        <v>18.45</v>
      </c>
      <c r="AQ3986" s="91">
        <f>BD!AM3986/BD!AK3986-1</f>
        <v>0</v>
      </c>
      <c r="AR3986" s="91">
        <f>IF(BD!AN3986="","",IF(BD!AJ3986="","",BD!AN3986/BD!AJ3986-1))</f>
        <v>0.7097198487908449</v>
      </c>
      <c r="AS3986" s="91" t="str">
        <f>IF(BD!AN3986="","",IF(BD!AN3986&lt;BD!AL3986,"ABAIXO DA META","DENTRO DA META"))</f>
        <v>DENTRO DA META</v>
      </c>
      <c r="AT3986" s="91" t="str">
        <f>IF(BD!AJ3986="","EM ANÁLISE",IF(BD!AP3986&gt;=BD!AN3986,"GO", "NO GO"))</f>
        <v>NO GO</v>
      </c>
      <c r="AU3986" s="97">
        <f>IF(AN3986="","",+BD!$AN3986-AJ3986)</f>
        <v>10.911942675159242</v>
      </c>
      <c r="AV3986" s="98"/>
      <c r="AW3986" s="90">
        <f>BD!P3986*BD!AC3986</f>
        <v>335.76</v>
      </c>
      <c r="AX3986" s="90">
        <f>BD!V3986*BD!AC3986</f>
        <v>247.623</v>
      </c>
      <c r="AY3986" s="90">
        <f>IF(BD!AN3986="","",BD!AN3986*BD!AC3986)</f>
        <v>630.8866242038218</v>
      </c>
      <c r="AZ3986" s="75" t="s">
        <v>5272</v>
      </c>
      <c r="BA3986" s="75" t="s">
        <v>115</v>
      </c>
      <c r="BB3986" s="75">
        <v>1</v>
      </c>
      <c r="BC3986" s="75" t="s">
        <v>209</v>
      </c>
      <c r="BD3986" s="99" t="s">
        <v>5257</v>
      </c>
      <c r="BE3986" s="100" t="s">
        <v>4</v>
      </c>
      <c r="BF3986" s="100" t="s">
        <v>4</v>
      </c>
      <c r="BG3986" s="99" t="s">
        <v>5258</v>
      </c>
      <c r="BH3986" s="101"/>
      <c r="BI3986" s="101"/>
      <c r="BJ3986" s="101"/>
      <c r="BK3986" s="101"/>
      <c r="BL3986" s="101"/>
      <c r="BM3986" s="101"/>
      <c r="BN3986" s="101"/>
      <c r="BO3986" s="103"/>
      <c r="BP3986" s="99">
        <v>140.622</v>
      </c>
      <c r="BQ3986" s="99">
        <v>121</v>
      </c>
      <c r="BR3986" s="101"/>
      <c r="BS3986" s="99" t="s">
        <v>5260</v>
      </c>
      <c r="BT3986" s="99" t="s">
        <v>5261</v>
      </c>
      <c r="BU3986" s="99">
        <v>5102</v>
      </c>
      <c r="BV3986" s="99"/>
      <c r="BW3986" s="99"/>
      <c r="BX3986" s="99"/>
      <c r="BY3986" s="99"/>
      <c r="BZ3986" s="99"/>
      <c r="CA3986" s="99"/>
      <c r="CB3986" s="99"/>
      <c r="CC3986" s="99">
        <v>102</v>
      </c>
      <c r="CD3986" s="99">
        <v>8</v>
      </c>
      <c r="CE3986" s="99">
        <v>8</v>
      </c>
      <c r="CF3986" s="99"/>
      <c r="CG3986" s="37" t="e">
        <f>VLOOKUP(Table_1[[#This Row],[EAN]],'[1]Planilha1'!$E:$R,13,0)</f>
        <v>#N/A</v>
      </c>
    </row>
    <row r="3987" ht="15" hidden="1">
      <c r="A3987" s="7"/>
      <c r="B3987" s="75" t="s">
        <v>79</v>
      </c>
      <c r="C3987" s="85">
        <v>221075</v>
      </c>
      <c r="D3987" s="85">
        <v>1029</v>
      </c>
      <c r="E3987" s="85">
        <v>7896331100051</v>
      </c>
      <c r="F3987" s="86" t="s">
        <v>4534</v>
      </c>
      <c r="G3987" s="75" t="s">
        <v>17</v>
      </c>
      <c r="H3987" s="75">
        <v>2180</v>
      </c>
      <c r="I3987" s="87" t="s">
        <v>559</v>
      </c>
      <c r="J3987" s="75" t="s">
        <v>560</v>
      </c>
      <c r="K3987" s="88" t="s">
        <v>84</v>
      </c>
      <c r="L3987" s="88">
        <v>2</v>
      </c>
      <c r="M3987" s="88">
        <v>0</v>
      </c>
      <c r="N3987" s="75" t="s">
        <v>85</v>
      </c>
      <c r="O3987" s="75" t="s">
        <v>437</v>
      </c>
      <c r="P3987" s="89">
        <v>13.39</v>
      </c>
      <c r="Q3987" s="90">
        <f>(17/100+7.6/100+1.65/100)*P3987</f>
        <v>3.5148750000000004</v>
      </c>
      <c r="R3987" s="90"/>
      <c r="S3987" s="90"/>
      <c r="T3987" s="90"/>
      <c r="U3987" s="90"/>
      <c r="V3987" s="90">
        <f>+P3987-Q3987+R3987+S3987+T3987+U3987</f>
        <v>9.875125</v>
      </c>
      <c r="W3987" s="91">
        <f>(1.02/100)</f>
        <v>1.02E-2</v>
      </c>
      <c r="X3987" s="91">
        <v>4.8E-3</v>
      </c>
      <c r="Y3987" s="91">
        <v>0.17</v>
      </c>
      <c r="Z3987" s="91">
        <v>1.65E-2</v>
      </c>
      <c r="AA3987" s="91">
        <v>7.6E-2</v>
      </c>
      <c r="AB3987" s="91">
        <f>SUM(W3987:AA3987)</f>
        <v>0.2775</v>
      </c>
      <c r="AC3987" s="75">
        <v>2</v>
      </c>
      <c r="AD3987" s="92">
        <f>IF(AL3987="","",+AC3987*AL3987)</f>
        <v>50.319108280254795</v>
      </c>
      <c r="AE3987" s="93">
        <f>IF(AL3987="","",+AL3987*AB3987)</f>
        <v>6.9817762738853535</v>
      </c>
      <c r="AF3987" s="92">
        <f>IF(AL3987="","",+AL3987-AE3987)</f>
        <v>18.177777866242046</v>
      </c>
      <c r="AG3987" s="93">
        <f>+V3987</f>
        <v>9.875125</v>
      </c>
      <c r="AH3987" s="92">
        <f>IF(AF3987="","",+AF3987-AG3987)</f>
        <v>8.302652866242045</v>
      </c>
      <c r="AI3987" s="92">
        <f>IF(AH3987="","",+AH3987*AC3987)</f>
        <v>16.60530573248409</v>
      </c>
      <c r="AJ3987" s="93">
        <v>15.66</v>
      </c>
      <c r="AK3987" s="94">
        <v>0.33</v>
      </c>
      <c r="AL3987" s="93">
        <f>IF(V3987=0,"",V3987/(1-AB3987-AK3987))</f>
        <v>25.159554140127398</v>
      </c>
      <c r="AM3987" s="95">
        <v>0.33</v>
      </c>
      <c r="AN3987" s="93">
        <f>IF(V3987=0,"",V3987/(1-AB3987-AM3987))</f>
        <v>25.159554140127398</v>
      </c>
      <c r="AO3987" s="96">
        <v>1.2</v>
      </c>
      <c r="AP3987" s="93">
        <f>IF(BD!AJ3987="","",BD!AJ3987*BD!AO3987)</f>
        <v>18.791999999999998</v>
      </c>
      <c r="AQ3987" s="91">
        <f>BD!AM3987/BD!AK3987-1</f>
        <v>0</v>
      </c>
      <c r="AR3987" s="91">
        <f>IF(BD!AN3987="","",IF(BD!AJ3987="","",BD!AN3987/BD!AJ3987-1))</f>
        <v>0.6066126526262705</v>
      </c>
      <c r="AS3987" s="91" t="str">
        <f>IF(BD!AN3987="","",IF(BD!AN3987&lt;BD!AL3987,"ABAIXO DA META","DENTRO DA META"))</f>
        <v>DENTRO DA META</v>
      </c>
      <c r="AT3987" s="91" t="str">
        <f>IF(BD!AJ3987="","EM ANÁLISE",IF(BD!AP3987&gt;=BD!AN3987,"GO", "NO GO"))</f>
        <v>NO GO</v>
      </c>
      <c r="AU3987" s="97">
        <f>IF(AN3987="","",+BD!$AN3987-AJ3987)</f>
        <v>9.499554140127398</v>
      </c>
      <c r="AV3987" s="98"/>
      <c r="AW3987" s="90">
        <f>BD!P3987*BD!AC3987</f>
        <v>26.78</v>
      </c>
      <c r="AX3987" s="90">
        <f>BD!V3987*BD!AC3987</f>
        <v>19.75025</v>
      </c>
      <c r="AY3987" s="90">
        <f>IF(BD!AN3987="","",BD!AN3987*BD!AC3987)</f>
        <v>50.319108280254795</v>
      </c>
      <c r="AZ3987" s="75" t="s">
        <v>5272</v>
      </c>
      <c r="BA3987" s="75"/>
      <c r="BB3987" s="75"/>
      <c r="BC3987" s="75"/>
      <c r="BD3987" s="99" t="s">
        <v>5257</v>
      </c>
      <c r="BE3987" s="100" t="s">
        <v>4</v>
      </c>
      <c r="BF3987" s="100" t="s">
        <v>4</v>
      </c>
      <c r="BG3987" s="99" t="s">
        <v>5258</v>
      </c>
      <c r="BH3987" s="101"/>
      <c r="BI3987" s="101"/>
      <c r="BJ3987" s="101"/>
      <c r="BK3987" s="101"/>
      <c r="BL3987" s="101"/>
      <c r="BM3987" s="101"/>
      <c r="BN3987" s="101"/>
      <c r="BO3987" s="103"/>
      <c r="BP3987" s="99">
        <v>140.622</v>
      </c>
      <c r="BQ3987" s="99">
        <v>121</v>
      </c>
      <c r="BR3987" s="101"/>
      <c r="BS3987" s="99" t="s">
        <v>5260</v>
      </c>
      <c r="BT3987" s="99" t="s">
        <v>5261</v>
      </c>
      <c r="BU3987" s="99">
        <v>5102</v>
      </c>
      <c r="BV3987" s="99"/>
      <c r="BW3987" s="99"/>
      <c r="BX3987" s="99"/>
      <c r="BY3987" s="99"/>
      <c r="BZ3987" s="99"/>
      <c r="CA3987" s="99"/>
      <c r="CB3987" s="99"/>
      <c r="CC3987" s="99">
        <v>102</v>
      </c>
      <c r="CD3987" s="99">
        <v>8</v>
      </c>
      <c r="CE3987" s="99">
        <v>8</v>
      </c>
      <c r="CF3987" s="99"/>
      <c r="CG3987" s="37" t="e">
        <f>VLOOKUP(Table_1[[#This Row],[EAN]],'[1]Planilha1'!$E:$R,13,0)</f>
        <v>#N/A</v>
      </c>
    </row>
    <row r="3988" ht="15" hidden="1">
      <c r="A3988" s="7"/>
      <c r="B3988" s="75" t="s">
        <v>400</v>
      </c>
      <c r="C3988" s="85">
        <v>222305</v>
      </c>
      <c r="D3988" s="85">
        <v>3597</v>
      </c>
      <c r="E3988" s="85">
        <v>7891010035976</v>
      </c>
      <c r="F3988" s="86" t="s">
        <v>4535</v>
      </c>
      <c r="G3988" s="75" t="s">
        <v>13</v>
      </c>
      <c r="H3988" s="75">
        <v>3770</v>
      </c>
      <c r="I3988" s="87" t="s">
        <v>1627</v>
      </c>
      <c r="J3988" s="75" t="s">
        <v>1607</v>
      </c>
      <c r="K3988" s="88" t="s">
        <v>84</v>
      </c>
      <c r="L3988" s="88">
        <v>72</v>
      </c>
      <c r="M3988" s="88">
        <v>4</v>
      </c>
      <c r="N3988" s="75" t="s">
        <v>85</v>
      </c>
      <c r="O3988" s="75" t="s">
        <v>208</v>
      </c>
      <c r="P3988" s="89">
        <v>2.99</v>
      </c>
      <c r="Q3988" s="90">
        <f>(17/100+7.6/100+1.65/100)*P3988</f>
        <v>0.7848750000000001</v>
      </c>
      <c r="R3988" s="90"/>
      <c r="S3988" s="90"/>
      <c r="T3988" s="90"/>
      <c r="U3988" s="90"/>
      <c r="V3988" s="90">
        <f>+P3988-Q3988+R3988+S3988+T3988+U3988</f>
        <v>2.2051250000000002</v>
      </c>
      <c r="W3988" s="91">
        <f>(1.02/100)</f>
        <v>1.02E-2</v>
      </c>
      <c r="X3988" s="91">
        <v>4.8E-3</v>
      </c>
      <c r="Y3988" s="91">
        <v>0.17</v>
      </c>
      <c r="Z3988" s="91">
        <v>1.65E-2</v>
      </c>
      <c r="AA3988" s="91">
        <v>7.6E-2</v>
      </c>
      <c r="AB3988" s="91">
        <f>SUM(W3988:AA3988)</f>
        <v>0.2775</v>
      </c>
      <c r="AC3988" s="75">
        <v>72</v>
      </c>
      <c r="AD3988" s="92">
        <f>IF(AL3988="","",+AC3988*AL3988)</f>
        <v>404.5070063694269</v>
      </c>
      <c r="AE3988" s="93">
        <f>IF(AL3988="","",+AL3988*AB3988)</f>
        <v>1.5590374203821662</v>
      </c>
      <c r="AF3988" s="92">
        <f>IF(AL3988="","",+AL3988-AE3988)</f>
        <v>4.059115445859874</v>
      </c>
      <c r="AG3988" s="93">
        <f>+V3988</f>
        <v>2.2051250000000002</v>
      </c>
      <c r="AH3988" s="92">
        <f>IF(AF3988="","",+AF3988-AG3988)</f>
        <v>1.8539904458598735</v>
      </c>
      <c r="AI3988" s="92">
        <f>IF(AH3988="","",+AH3988*AC3988)</f>
        <v>133.4873121019109</v>
      </c>
      <c r="AJ3988" s="93">
        <v>3.34</v>
      </c>
      <c r="AK3988" s="94">
        <v>0.33</v>
      </c>
      <c r="AL3988" s="93">
        <f>IF(V3988=0,"",V3988/(1-AB3988-AK3988))</f>
        <v>5.61815286624204</v>
      </c>
      <c r="AM3988" s="95">
        <v>0.33</v>
      </c>
      <c r="AN3988" s="93">
        <f>IF(V3988=0,"",V3988/(1-AB3988-AM3988))</f>
        <v>5.61815286624204</v>
      </c>
      <c r="AO3988" s="96">
        <v>1.2</v>
      </c>
      <c r="AP3988" s="93">
        <f>IF(BD!AJ3988="","",BD!AJ3988*BD!AO3988)</f>
        <v>4.008</v>
      </c>
      <c r="AQ3988" s="91">
        <f>BD!AM3988/BD!AK3988-1</f>
        <v>0</v>
      </c>
      <c r="AR3988" s="91">
        <f>IF(BD!AN3988="","",IF(BD!AJ3988="","",BD!AN3988/BD!AJ3988-1))</f>
        <v>0.6820816964796528</v>
      </c>
      <c r="AS3988" s="91" t="str">
        <f>IF(BD!AN3988="","",IF(BD!AN3988&lt;BD!AL3988,"ABAIXO DA META","DENTRO DA META"))</f>
        <v>DENTRO DA META</v>
      </c>
      <c r="AT3988" s="91" t="str">
        <f>IF(BD!AJ3988="","EM ANÁLISE",IF(BD!AP3988&gt;=BD!AN3988,"GO", "NO GO"))</f>
        <v>NO GO</v>
      </c>
      <c r="AU3988" s="97">
        <f>IF(AN3988="","",+BD!$AN3988-AJ3988)</f>
        <v>2.2781528662420403</v>
      </c>
      <c r="AV3988" s="98"/>
      <c r="AW3988" s="90">
        <f>BD!P3988*BD!AC3988</f>
        <v>215.28000000000003</v>
      </c>
      <c r="AX3988" s="90">
        <f>BD!V3988*BD!AC3988</f>
        <v>158.769</v>
      </c>
      <c r="AY3988" s="90">
        <f>IF(BD!AN3988="","",BD!AN3988*BD!AC3988)</f>
        <v>404.5070063694269</v>
      </c>
      <c r="AZ3988" s="75" t="s">
        <v>5272</v>
      </c>
      <c r="BA3988" s="75" t="s">
        <v>115</v>
      </c>
      <c r="BB3988" s="75">
        <v>1</v>
      </c>
      <c r="BC3988" s="75" t="s">
        <v>209</v>
      </c>
      <c r="BD3988" s="99" t="s">
        <v>5257</v>
      </c>
      <c r="BE3988" s="100" t="s">
        <v>4</v>
      </c>
      <c r="BF3988" s="100" t="s">
        <v>4</v>
      </c>
      <c r="BG3988" s="99" t="s">
        <v>5258</v>
      </c>
      <c r="BH3988" s="101"/>
      <c r="BI3988" s="101"/>
      <c r="BJ3988" s="101"/>
      <c r="BK3988" s="101"/>
      <c r="BL3988" s="101"/>
      <c r="BM3988" s="101"/>
      <c r="BN3988" s="101"/>
      <c r="BO3988" s="103"/>
      <c r="BP3988" s="99">
        <v>140.622</v>
      </c>
      <c r="BQ3988" s="99">
        <v>121</v>
      </c>
      <c r="BR3988" s="101"/>
      <c r="BS3988" s="99" t="s">
        <v>5260</v>
      </c>
      <c r="BT3988" s="99" t="s">
        <v>5261</v>
      </c>
      <c r="BU3988" s="99">
        <v>5102</v>
      </c>
      <c r="BV3988" s="99"/>
      <c r="BW3988" s="99"/>
      <c r="BX3988" s="99"/>
      <c r="BY3988" s="99"/>
      <c r="BZ3988" s="99"/>
      <c r="CA3988" s="99"/>
      <c r="CB3988" s="99"/>
      <c r="CC3988" s="99">
        <v>102</v>
      </c>
      <c r="CD3988" s="99">
        <v>8</v>
      </c>
      <c r="CE3988" s="99">
        <v>8</v>
      </c>
      <c r="CF3988" s="99"/>
      <c r="CG3988" s="37" t="e">
        <f>VLOOKUP(Table_1[[#This Row],[EAN]],'[1]Planilha1'!$E:$R,13,0)</f>
        <v>#N/A</v>
      </c>
    </row>
    <row r="3989" ht="15" hidden="1">
      <c r="A3989" s="7"/>
      <c r="B3989" s="75" t="s">
        <v>400</v>
      </c>
      <c r="C3989" s="85">
        <v>222334</v>
      </c>
      <c r="D3989" s="85">
        <v>58961</v>
      </c>
      <c r="E3989" s="85">
        <v>7891010589615</v>
      </c>
      <c r="F3989" s="86" t="s">
        <v>4536</v>
      </c>
      <c r="G3989" s="75" t="s">
        <v>13</v>
      </c>
      <c r="H3989" s="75">
        <v>3770</v>
      </c>
      <c r="I3989" s="87" t="s">
        <v>1627</v>
      </c>
      <c r="J3989" s="75" t="s">
        <v>1607</v>
      </c>
      <c r="K3989" s="88" t="s">
        <v>84</v>
      </c>
      <c r="L3989" s="88">
        <v>12</v>
      </c>
      <c r="M3989" s="88">
        <v>4</v>
      </c>
      <c r="N3989" s="75" t="s">
        <v>85</v>
      </c>
      <c r="O3989" s="75" t="s">
        <v>208</v>
      </c>
      <c r="P3989" s="89">
        <v>20.79</v>
      </c>
      <c r="Q3989" s="90">
        <f>(17/100+7.6/100+1.65/100)*P3989</f>
        <v>5.457375</v>
      </c>
      <c r="R3989" s="90"/>
      <c r="S3989" s="90"/>
      <c r="T3989" s="90"/>
      <c r="U3989" s="90"/>
      <c r="V3989" s="90">
        <f>+P3989-Q3989+R3989+S3989+T3989+U3989</f>
        <v>15.332625</v>
      </c>
      <c r="W3989" s="91">
        <f>(1.02/100)</f>
        <v>1.02E-2</v>
      </c>
      <c r="X3989" s="91">
        <v>4.8E-3</v>
      </c>
      <c r="Y3989" s="91">
        <v>0.17</v>
      </c>
      <c r="Z3989" s="91">
        <v>1.65E-2</v>
      </c>
      <c r="AA3989" s="91">
        <v>7.6E-2</v>
      </c>
      <c r="AB3989" s="91">
        <f>SUM(W3989:AA3989)</f>
        <v>0.2775</v>
      </c>
      <c r="AC3989" s="75">
        <v>12</v>
      </c>
      <c r="AD3989" s="92">
        <f>IF(AL3989="","",+AC3989*AL3989)</f>
        <v>468.7681528662422</v>
      </c>
      <c r="AE3989" s="93">
        <f>IF(AL3989="","",+AL3989*AB3989)</f>
        <v>10.84026353503185</v>
      </c>
      <c r="AF3989" s="92">
        <f>IF(AL3989="","",+AL3989-AE3989)</f>
        <v>28.22374920382166</v>
      </c>
      <c r="AG3989" s="93">
        <f>+V3989</f>
        <v>15.332625</v>
      </c>
      <c r="AH3989" s="92">
        <f>IF(AF3989="","",+AF3989-AG3989)</f>
        <v>12.891124203821661</v>
      </c>
      <c r="AI3989" s="92">
        <f>IF(AH3989="","",+AH3989*AC3989)</f>
        <v>154.69349044585994</v>
      </c>
      <c r="AJ3989" s="93">
        <v>23.229999999999997</v>
      </c>
      <c r="AK3989" s="94">
        <v>0.33</v>
      </c>
      <c r="AL3989" s="93">
        <f>IF(V3989=0,"",V3989/(1-AB3989-AK3989))</f>
        <v>39.06401273885351</v>
      </c>
      <c r="AM3989" s="95">
        <v>0.33</v>
      </c>
      <c r="AN3989" s="93">
        <f>IF(V3989=0,"",V3989/(1-AB3989-AM3989))</f>
        <v>39.06401273885351</v>
      </c>
      <c r="AO3989" s="96">
        <v>1.2</v>
      </c>
      <c r="AP3989" s="93">
        <f>IF(BD!AJ3989="","",BD!AJ3989*BD!AO3989)</f>
        <v>27.875999999999994</v>
      </c>
      <c r="AQ3989" s="91">
        <f>BD!AM3989/BD!AK3989-1</f>
        <v>0</v>
      </c>
      <c r="AR3989" s="91">
        <f>IF(BD!AN3989="","",IF(BD!AJ3989="","",BD!AN3989/BD!AJ3989-1))</f>
        <v>0.6816191450216753</v>
      </c>
      <c r="AS3989" s="91" t="str">
        <f>IF(BD!AN3989="","",IF(BD!AN3989&lt;BD!AL3989,"ABAIXO DA META","DENTRO DA META"))</f>
        <v>DENTRO DA META</v>
      </c>
      <c r="AT3989" s="91" t="str">
        <f>IF(BD!AJ3989="","EM ANÁLISE",IF(BD!AP3989&gt;=BD!AN3989,"GO", "NO GO"))</f>
        <v>NO GO</v>
      </c>
      <c r="AU3989" s="97">
        <f>IF(AN3989="","",+BD!$AN3989-AJ3989)</f>
        <v>15.834012738853517</v>
      </c>
      <c r="AV3989" s="98"/>
      <c r="AW3989" s="90">
        <f>BD!P3989*BD!AC3989</f>
        <v>249.48</v>
      </c>
      <c r="AX3989" s="90">
        <f>BD!V3989*BD!AC3989</f>
        <v>183.9915</v>
      </c>
      <c r="AY3989" s="90">
        <f>IF(BD!AN3989="","",BD!AN3989*BD!AC3989)</f>
        <v>468.7681528662422</v>
      </c>
      <c r="AZ3989" s="75" t="s">
        <v>5272</v>
      </c>
      <c r="BA3989" s="75" t="s">
        <v>115</v>
      </c>
      <c r="BB3989" s="75">
        <v>1</v>
      </c>
      <c r="BC3989" s="75" t="s">
        <v>209</v>
      </c>
      <c r="BD3989" s="99" t="s">
        <v>5257</v>
      </c>
      <c r="BE3989" s="100" t="s">
        <v>4</v>
      </c>
      <c r="BF3989" s="100" t="s">
        <v>4</v>
      </c>
      <c r="BG3989" s="99" t="s">
        <v>5258</v>
      </c>
      <c r="BH3989" s="101"/>
      <c r="BI3989" s="101"/>
      <c r="BJ3989" s="101"/>
      <c r="BK3989" s="101"/>
      <c r="BL3989" s="101"/>
      <c r="BM3989" s="101"/>
      <c r="BN3989" s="101"/>
      <c r="BO3989" s="103"/>
      <c r="BP3989" s="99">
        <v>140.622</v>
      </c>
      <c r="BQ3989" s="99">
        <v>121</v>
      </c>
      <c r="BR3989" s="101"/>
      <c r="BS3989" s="99" t="s">
        <v>5260</v>
      </c>
      <c r="BT3989" s="99" t="s">
        <v>5261</v>
      </c>
      <c r="BU3989" s="99">
        <v>5102</v>
      </c>
      <c r="BV3989" s="99"/>
      <c r="BW3989" s="99"/>
      <c r="BX3989" s="99"/>
      <c r="BY3989" s="99"/>
      <c r="BZ3989" s="99"/>
      <c r="CA3989" s="99"/>
      <c r="CB3989" s="99"/>
      <c r="CC3989" s="99">
        <v>102</v>
      </c>
      <c r="CD3989" s="99">
        <v>8</v>
      </c>
      <c r="CE3989" s="99">
        <v>8</v>
      </c>
      <c r="CF3989" s="99"/>
      <c r="CG3989" s="37" t="e">
        <f>VLOOKUP(Table_1[[#This Row],[EAN]],'[1]Planilha1'!$E:$R,13,0)</f>
        <v>#N/A</v>
      </c>
    </row>
    <row r="3990" ht="15" hidden="1">
      <c r="A3990" s="7"/>
      <c r="B3990" s="75" t="s">
        <v>400</v>
      </c>
      <c r="C3990" s="85">
        <v>222410</v>
      </c>
      <c r="D3990" s="85">
        <v>10346</v>
      </c>
      <c r="E3990" s="85">
        <v>7891010504779</v>
      </c>
      <c r="F3990" s="86" t="s">
        <v>4537</v>
      </c>
      <c r="G3990" s="75" t="s">
        <v>15</v>
      </c>
      <c r="H3990" s="75">
        <v>1620</v>
      </c>
      <c r="I3990" s="87" t="s">
        <v>1541</v>
      </c>
      <c r="J3990" s="75" t="s">
        <v>1713</v>
      </c>
      <c r="K3990" s="88" t="s">
        <v>84</v>
      </c>
      <c r="L3990" s="88">
        <v>144</v>
      </c>
      <c r="M3990" s="88">
        <v>4</v>
      </c>
      <c r="N3990" s="75" t="s">
        <v>85</v>
      </c>
      <c r="O3990" s="75" t="s">
        <v>208</v>
      </c>
      <c r="P3990" s="89">
        <v>4.69</v>
      </c>
      <c r="Q3990" s="90">
        <f>(17/100+7.6/100+1.65/100)*P3990</f>
        <v>1.2311250000000002</v>
      </c>
      <c r="R3990" s="90"/>
      <c r="S3990" s="90"/>
      <c r="T3990" s="90"/>
      <c r="U3990" s="90"/>
      <c r="V3990" s="90">
        <f>+P3990-Q3990+R3990+S3990+T3990+U3990</f>
        <v>3.458875</v>
      </c>
      <c r="W3990" s="91">
        <f>(1.02/100)</f>
        <v>1.02E-2</v>
      </c>
      <c r="X3990" s="91">
        <v>4.8E-3</v>
      </c>
      <c r="Y3990" s="91">
        <v>0.17</v>
      </c>
      <c r="Z3990" s="91">
        <v>1.65E-2</v>
      </c>
      <c r="AA3990" s="91">
        <v>7.6E-2</v>
      </c>
      <c r="AB3990" s="91">
        <f>SUM(W3990:AA3990)</f>
        <v>0.2775</v>
      </c>
      <c r="AC3990" s="75">
        <v>144</v>
      </c>
      <c r="AD3990" s="92">
        <f>IF(AL3990="","",+AC3990*AL3990)</f>
        <v>1268.9885350318475</v>
      </c>
      <c r="AE3990" s="93">
        <f>IF(AL3990="","",+AL3990*AB3990)</f>
        <v>2.4454466560509562</v>
      </c>
      <c r="AF3990" s="92">
        <f>IF(AL3990="","",+AL3990-AE3990)</f>
        <v>6.366973726114651</v>
      </c>
      <c r="AG3990" s="93">
        <f>+V3990</f>
        <v>3.458875</v>
      </c>
      <c r="AH3990" s="92">
        <f>IF(AF3990="","",+AF3990-AG3990)</f>
        <v>2.908098726114651</v>
      </c>
      <c r="AI3990" s="92">
        <f>IF(AH3990="","",+AH3990*AC3990)</f>
        <v>418.76621656050975</v>
      </c>
      <c r="AJ3990" s="93">
        <v>5.5600000000000005</v>
      </c>
      <c r="AK3990" s="94">
        <v>0.33</v>
      </c>
      <c r="AL3990" s="93">
        <f>IF(V3990=0,"",V3990/(1-AB3990-AK3990))</f>
        <v>8.812420382165607</v>
      </c>
      <c r="AM3990" s="95">
        <v>0.33</v>
      </c>
      <c r="AN3990" s="93">
        <f>IF(V3990=0,"",V3990/(1-AB3990-AM3990))</f>
        <v>8.812420382165607</v>
      </c>
      <c r="AO3990" s="96">
        <v>1.2</v>
      </c>
      <c r="AP3990" s="93">
        <f>IF(BD!AJ3990="","",BD!AJ3990*BD!AO3990)</f>
        <v>6.672000000000001</v>
      </c>
      <c r="AQ3990" s="91">
        <f>BD!AM3990/BD!AK3990-1</f>
        <v>0</v>
      </c>
      <c r="AR3990" s="91">
        <f>IF(BD!AN3990="","",IF(BD!AJ3990="","",BD!AN3990/BD!AJ3990-1))</f>
        <v>0.5849676946341018</v>
      </c>
      <c r="AS3990" s="91" t="str">
        <f>IF(BD!AN3990="","",IF(BD!AN3990&lt;BD!AL3990,"ABAIXO DA META","DENTRO DA META"))</f>
        <v>DENTRO DA META</v>
      </c>
      <c r="AT3990" s="91" t="str">
        <f>IF(BD!AJ3990="","EM ANÁLISE",IF(BD!AP3990&gt;=BD!AN3990,"GO", "NO GO"))</f>
        <v>NO GO</v>
      </c>
      <c r="AU3990" s="97">
        <f>IF(AN3990="","",+BD!$AN3990-AJ3990)</f>
        <v>3.2524203821656066</v>
      </c>
      <c r="AV3990" s="98"/>
      <c r="AW3990" s="90">
        <f>BD!P3990*BD!AC3990</f>
        <v>675.36</v>
      </c>
      <c r="AX3990" s="90">
        <f>BD!V3990*BD!AC3990</f>
        <v>498.078</v>
      </c>
      <c r="AY3990" s="90">
        <f>IF(BD!AN3990="","",BD!AN3990*BD!AC3990)</f>
        <v>1268.9885350318475</v>
      </c>
      <c r="AZ3990" s="75" t="s">
        <v>5272</v>
      </c>
      <c r="BA3990" s="75" t="s">
        <v>115</v>
      </c>
      <c r="BB3990" s="75">
        <v>1</v>
      </c>
      <c r="BC3990" s="75" t="s">
        <v>209</v>
      </c>
      <c r="BD3990" s="99" t="s">
        <v>5257</v>
      </c>
      <c r="BE3990" s="100" t="s">
        <v>4</v>
      </c>
      <c r="BF3990" s="100" t="s">
        <v>4</v>
      </c>
      <c r="BG3990" s="99" t="s">
        <v>5258</v>
      </c>
      <c r="BH3990" s="101"/>
      <c r="BI3990" s="101"/>
      <c r="BJ3990" s="101"/>
      <c r="BK3990" s="101"/>
      <c r="BL3990" s="101"/>
      <c r="BM3990" s="101"/>
      <c r="BN3990" s="101"/>
      <c r="BO3990" s="103"/>
      <c r="BP3990" s="99">
        <v>140.622</v>
      </c>
      <c r="BQ3990" s="99">
        <v>121</v>
      </c>
      <c r="BR3990" s="101"/>
      <c r="BS3990" s="99" t="s">
        <v>5260</v>
      </c>
      <c r="BT3990" s="99" t="s">
        <v>5261</v>
      </c>
      <c r="BU3990" s="99">
        <v>5102</v>
      </c>
      <c r="BV3990" s="99"/>
      <c r="BW3990" s="99"/>
      <c r="BX3990" s="99"/>
      <c r="BY3990" s="99"/>
      <c r="BZ3990" s="99"/>
      <c r="CA3990" s="99"/>
      <c r="CB3990" s="99"/>
      <c r="CC3990" s="99">
        <v>102</v>
      </c>
      <c r="CD3990" s="99">
        <v>8</v>
      </c>
      <c r="CE3990" s="99">
        <v>8</v>
      </c>
      <c r="CF3990" s="99"/>
      <c r="CG3990" s="37" t="e">
        <f>VLOOKUP(Table_1[[#This Row],[EAN]],'[1]Planilha1'!$E:$R,13,0)</f>
        <v>#N/A</v>
      </c>
    </row>
    <row r="3991" ht="15" hidden="1">
      <c r="A3991" s="7"/>
      <c r="B3991" s="75" t="s">
        <v>79</v>
      </c>
      <c r="C3991" s="85">
        <v>221218</v>
      </c>
      <c r="D3991" s="85">
        <v>14</v>
      </c>
      <c r="E3991" s="85">
        <v>7896077600129</v>
      </c>
      <c r="F3991" s="86" t="s">
        <v>4538</v>
      </c>
      <c r="G3991" s="75" t="s">
        <v>17</v>
      </c>
      <c r="H3991" s="75">
        <v>2930</v>
      </c>
      <c r="I3991" s="87" t="s">
        <v>735</v>
      </c>
      <c r="J3991" s="75" t="s">
        <v>729</v>
      </c>
      <c r="K3991" s="88" t="s">
        <v>202</v>
      </c>
      <c r="L3991" s="88">
        <v>9</v>
      </c>
      <c r="M3991" s="88">
        <v>4</v>
      </c>
      <c r="N3991" s="75" t="s">
        <v>85</v>
      </c>
      <c r="O3991" s="75" t="s">
        <v>732</v>
      </c>
      <c r="P3991" s="89">
        <v>36.437571592210766</v>
      </c>
      <c r="Q3991" s="90">
        <f>(17/100+7.6/100+1.65/100)*P3991</f>
        <v>9.564862542955327</v>
      </c>
      <c r="R3991" s="90"/>
      <c r="S3991" s="90"/>
      <c r="T3991" s="90"/>
      <c r="U3991" s="90"/>
      <c r="V3991" s="90">
        <f>+P3991-Q3991+R3991+S3991+T3991+U3991</f>
        <v>26.87270904925544</v>
      </c>
      <c r="W3991" s="91">
        <f>(1.02/100)</f>
        <v>1.02E-2</v>
      </c>
      <c r="X3991" s="91">
        <v>4.8E-3</v>
      </c>
      <c r="Y3991" s="91">
        <v>0.17</v>
      </c>
      <c r="Z3991" s="91">
        <v>1.65E-2</v>
      </c>
      <c r="AA3991" s="91">
        <v>7.6E-2</v>
      </c>
      <c r="AB3991" s="91">
        <f>SUM(W3991:AA3991)</f>
        <v>0.2775</v>
      </c>
      <c r="AC3991" s="75">
        <v>9</v>
      </c>
      <c r="AD3991" s="92">
        <f>IF(AL3991="","",+AC3991*AL3991)</f>
        <v>616.1895068619083</v>
      </c>
      <c r="AE3991" s="93">
        <f>IF(AL3991="","",+AL3991*AB3991)</f>
        <v>18.99917646157551</v>
      </c>
      <c r="AF3991" s="92">
        <f>IF(AL3991="","",+AL3991-AE3991)</f>
        <v>49.46632430085875</v>
      </c>
      <c r="AG3991" s="93">
        <f>+V3991</f>
        <v>26.87270904925544</v>
      </c>
      <c r="AH3991" s="92">
        <f>IF(AF3991="","",+AF3991-AG3991)</f>
        <v>22.59361525160331</v>
      </c>
      <c r="AI3991" s="92">
        <f>IF(AH3991="","",+AH3991*AC3991)</f>
        <v>203.34253726442978</v>
      </c>
      <c r="AJ3991" s="93">
        <v>43.2</v>
      </c>
      <c r="AK3991" s="94">
        <v>0.33</v>
      </c>
      <c r="AL3991" s="93">
        <f>IF(V3991=0,"",V3991/(1-AB3991-AK3991))</f>
        <v>68.46550076243426</v>
      </c>
      <c r="AM3991" s="95">
        <v>0.33</v>
      </c>
      <c r="AN3991" s="93">
        <f>IF(V3991=0,"",V3991/(1-AB3991-AM3991))</f>
        <v>68.46550076243426</v>
      </c>
      <c r="AO3991" s="96">
        <v>1.2</v>
      </c>
      <c r="AP3991" s="93">
        <f>IF(BD!AJ3991="","",BD!AJ3991*BD!AO3991)</f>
        <v>51.84</v>
      </c>
      <c r="AQ3991" s="91">
        <f>BD!AM3991/BD!AK3991-1</f>
        <v>0</v>
      </c>
      <c r="AR3991" s="91">
        <f>IF(BD!AN3991="","",IF(BD!AJ3991="","",BD!AN3991/BD!AJ3991-1))</f>
        <v>0.5848495546859782</v>
      </c>
      <c r="AS3991" s="91" t="str">
        <f>IF(BD!AN3991="","",IF(BD!AN3991&lt;BD!AL3991,"ABAIXO DA META","DENTRO DA META"))</f>
        <v>DENTRO DA META</v>
      </c>
      <c r="AT3991" s="91" t="str">
        <f>IF(BD!AJ3991="","EM ANÁLISE",IF(BD!AP3991&gt;=BD!AN3991,"GO", "NO GO"))</f>
        <v>NO GO</v>
      </c>
      <c r="AU3991" s="97">
        <f>IF(AN3991="","",+BD!$AN3991-AJ3991)</f>
        <v>25.265500762434257</v>
      </c>
      <c r="AV3991" s="98"/>
      <c r="AW3991" s="90">
        <f>BD!P3991*BD!AC3991</f>
        <v>327.9381443298969</v>
      </c>
      <c r="AX3991" s="90">
        <f>BD!V3991*BD!AC3991</f>
        <v>241.85438144329896</v>
      </c>
      <c r="AY3991" s="90">
        <f>IF(BD!AN3991="","",BD!AN3991*BD!AC3991)</f>
        <v>616.1895068619083</v>
      </c>
      <c r="AZ3991" s="75" t="s">
        <v>5272</v>
      </c>
      <c r="BA3991" s="75"/>
      <c r="BB3991" s="75"/>
      <c r="BC3991" s="75"/>
      <c r="BD3991" s="99" t="s">
        <v>5257</v>
      </c>
      <c r="BE3991" s="100" t="s">
        <v>4</v>
      </c>
      <c r="BF3991" s="100" t="s">
        <v>4</v>
      </c>
      <c r="BG3991" s="99" t="s">
        <v>5258</v>
      </c>
      <c r="BH3991" s="101"/>
      <c r="BI3991" s="101"/>
      <c r="BJ3991" s="101"/>
      <c r="BK3991" s="101"/>
      <c r="BL3991" s="101"/>
      <c r="BM3991" s="101"/>
      <c r="BN3991" s="101"/>
      <c r="BO3991" s="103"/>
      <c r="BP3991" s="99">
        <v>140.622</v>
      </c>
      <c r="BQ3991" s="99">
        <v>121</v>
      </c>
      <c r="BR3991" s="101"/>
      <c r="BS3991" s="99" t="s">
        <v>5260</v>
      </c>
      <c r="BT3991" s="99" t="s">
        <v>5261</v>
      </c>
      <c r="BU3991" s="99">
        <v>5102</v>
      </c>
      <c r="BV3991" s="99"/>
      <c r="BW3991" s="99"/>
      <c r="BX3991" s="99"/>
      <c r="BY3991" s="99"/>
      <c r="BZ3991" s="99"/>
      <c r="CA3991" s="99"/>
      <c r="CB3991" s="99"/>
      <c r="CC3991" s="99">
        <v>102</v>
      </c>
      <c r="CD3991" s="99">
        <v>8</v>
      </c>
      <c r="CE3991" s="99">
        <v>8</v>
      </c>
      <c r="CF3991" s="99"/>
      <c r="CG3991" s="37" t="e">
        <f>VLOOKUP(Table_1[[#This Row],[EAN]],'[1]Planilha1'!$E:$R,13,0)</f>
        <v>#N/A</v>
      </c>
    </row>
    <row r="3992" ht="15" hidden="1">
      <c r="A3992" s="7"/>
      <c r="B3992" s="75" t="s">
        <v>400</v>
      </c>
      <c r="C3992" s="85">
        <v>222389</v>
      </c>
      <c r="D3992" s="85">
        <v>32913</v>
      </c>
      <c r="E3992" s="85">
        <v>7891268400212</v>
      </c>
      <c r="F3992" s="86" t="s">
        <v>4539</v>
      </c>
      <c r="G3992" s="75" t="s">
        <v>15</v>
      </c>
      <c r="H3992" s="75">
        <v>1620</v>
      </c>
      <c r="I3992" s="87" t="s">
        <v>1541</v>
      </c>
      <c r="J3992" s="75" t="s">
        <v>1697</v>
      </c>
      <c r="K3992" s="88" t="s">
        <v>84</v>
      </c>
      <c r="L3992" s="88">
        <v>12</v>
      </c>
      <c r="M3992" s="88">
        <v>4</v>
      </c>
      <c r="N3992" s="75" t="s">
        <v>85</v>
      </c>
      <c r="O3992" s="75" t="s">
        <v>208</v>
      </c>
      <c r="P3992" s="89">
        <v>15.96</v>
      </c>
      <c r="Q3992" s="90">
        <f>(17/100+7.6/100+1.65/100)*P3992</f>
        <v>4.189500000000001</v>
      </c>
      <c r="R3992" s="90"/>
      <c r="S3992" s="90"/>
      <c r="T3992" s="90"/>
      <c r="U3992" s="90"/>
      <c r="V3992" s="90">
        <f>+P3992-Q3992+R3992+S3992+T3992+U3992</f>
        <v>11.7705</v>
      </c>
      <c r="W3992" s="91">
        <f>(1.02/100)</f>
        <v>1.02E-2</v>
      </c>
      <c r="X3992" s="91">
        <v>4.8E-3</v>
      </c>
      <c r="Y3992" s="91">
        <v>0.17</v>
      </c>
      <c r="Z3992" s="91">
        <v>1.65E-2</v>
      </c>
      <c r="AA3992" s="91">
        <v>7.6E-2</v>
      </c>
      <c r="AB3992" s="91">
        <f>SUM(W3992:AA3992)</f>
        <v>0.2775</v>
      </c>
      <c r="AC3992" s="75">
        <v>12</v>
      </c>
      <c r="AD3992" s="92">
        <f>IF(AL3992="","",+AC3992*AL3992)</f>
        <v>359.86242038216574</v>
      </c>
      <c r="AE3992" s="93">
        <f>IF(AL3992="","",+AL3992*AB3992)</f>
        <v>8.321818471337583</v>
      </c>
      <c r="AF3992" s="92">
        <f>IF(AL3992="","",+AL3992-AE3992)</f>
        <v>21.66671656050956</v>
      </c>
      <c r="AG3992" s="93">
        <f>+V3992</f>
        <v>11.7705</v>
      </c>
      <c r="AH3992" s="92">
        <f>IF(AF3992="","",+AF3992-AG3992)</f>
        <v>9.89621656050956</v>
      </c>
      <c r="AI3992" s="92">
        <f>IF(AH3992="","",+AH3992*AC3992)</f>
        <v>118.75459872611472</v>
      </c>
      <c r="AJ3992" s="93">
        <v>18.945</v>
      </c>
      <c r="AK3992" s="94">
        <v>0.33</v>
      </c>
      <c r="AL3992" s="93">
        <f>IF(V3992=0,"",V3992/(1-AB3992-AK3992))</f>
        <v>29.988535031847142</v>
      </c>
      <c r="AM3992" s="95">
        <v>0.33</v>
      </c>
      <c r="AN3992" s="93">
        <f>IF(V3992=0,"",V3992/(1-AB3992-AM3992))</f>
        <v>29.988535031847142</v>
      </c>
      <c r="AO3992" s="96">
        <v>1.2</v>
      </c>
      <c r="AP3992" s="93">
        <f>IF(BD!AJ3992="","",BD!AJ3992*BD!AO3992)</f>
        <v>22.733999999999998</v>
      </c>
      <c r="AQ3992" s="91">
        <f>BD!AM3992/BD!AK3992-1</f>
        <v>0</v>
      </c>
      <c r="AR3992" s="91">
        <f>IF(BD!AN3992="","",IF(BD!AJ3992="","",BD!AN3992/BD!AJ3992-1))</f>
        <v>0.582926103554877</v>
      </c>
      <c r="AS3992" s="91" t="str">
        <f>IF(BD!AN3992="","",IF(BD!AN3992&lt;BD!AL3992,"ABAIXO DA META","DENTRO DA META"))</f>
        <v>DENTRO DA META</v>
      </c>
      <c r="AT3992" s="91" t="str">
        <f>IF(BD!AJ3992="","EM ANÁLISE",IF(BD!AP3992&gt;=BD!AN3992,"GO", "NO GO"))</f>
        <v>NO GO</v>
      </c>
      <c r="AU3992" s="97">
        <f>IF(AN3992="","",+BD!$AN3992-AJ3992)</f>
        <v>11.043535031847142</v>
      </c>
      <c r="AV3992" s="98"/>
      <c r="AW3992" s="90">
        <f>BD!P3992*BD!AC3992</f>
        <v>191.52</v>
      </c>
      <c r="AX3992" s="90">
        <f>BD!V3992*BD!AC3992</f>
        <v>141.246</v>
      </c>
      <c r="AY3992" s="90">
        <f>IF(BD!AN3992="","",BD!AN3992*BD!AC3992)</f>
        <v>359.86242038216574</v>
      </c>
      <c r="AZ3992" s="75" t="s">
        <v>5272</v>
      </c>
      <c r="BA3992" s="75" t="s">
        <v>115</v>
      </c>
      <c r="BB3992" s="75">
        <v>1</v>
      </c>
      <c r="BC3992" s="75" t="s">
        <v>209</v>
      </c>
      <c r="BD3992" s="99" t="s">
        <v>5257</v>
      </c>
      <c r="BE3992" s="100" t="s">
        <v>4</v>
      </c>
      <c r="BF3992" s="100" t="s">
        <v>4</v>
      </c>
      <c r="BG3992" s="99" t="s">
        <v>5258</v>
      </c>
      <c r="BH3992" s="101"/>
      <c r="BI3992" s="101"/>
      <c r="BJ3992" s="101"/>
      <c r="BK3992" s="101"/>
      <c r="BL3992" s="101"/>
      <c r="BM3992" s="101"/>
      <c r="BN3992" s="101"/>
      <c r="BO3992" s="103"/>
      <c r="BP3992" s="99">
        <v>140.622</v>
      </c>
      <c r="BQ3992" s="99">
        <v>121</v>
      </c>
      <c r="BR3992" s="101"/>
      <c r="BS3992" s="99" t="s">
        <v>5260</v>
      </c>
      <c r="BT3992" s="99" t="s">
        <v>5261</v>
      </c>
      <c r="BU3992" s="99">
        <v>5102</v>
      </c>
      <c r="BV3992" s="99"/>
      <c r="BW3992" s="99"/>
      <c r="BX3992" s="99"/>
      <c r="BY3992" s="99"/>
      <c r="BZ3992" s="99"/>
      <c r="CA3992" s="99"/>
      <c r="CB3992" s="99"/>
      <c r="CC3992" s="99">
        <v>102</v>
      </c>
      <c r="CD3992" s="99">
        <v>8</v>
      </c>
      <c r="CE3992" s="99">
        <v>8</v>
      </c>
      <c r="CF3992" s="99"/>
      <c r="CG3992" s="37" t="e">
        <f>VLOOKUP(Table_1[[#This Row],[EAN]],'[1]Planilha1'!$E:$R,13,0)</f>
        <v>#N/A</v>
      </c>
    </row>
    <row r="3993" ht="15" hidden="1">
      <c r="A3993" s="7"/>
      <c r="B3993" s="75" t="s">
        <v>400</v>
      </c>
      <c r="C3993" s="85">
        <v>222391</v>
      </c>
      <c r="D3993" s="85">
        <v>32911</v>
      </c>
      <c r="E3993" s="85">
        <v>7891268400076</v>
      </c>
      <c r="F3993" s="86" t="s">
        <v>4540</v>
      </c>
      <c r="G3993" s="75" t="s">
        <v>15</v>
      </c>
      <c r="H3993" s="75">
        <v>1620</v>
      </c>
      <c r="I3993" s="87" t="s">
        <v>1541</v>
      </c>
      <c r="J3993" s="75" t="s">
        <v>1697</v>
      </c>
      <c r="K3993" s="88" t="s">
        <v>84</v>
      </c>
      <c r="L3993" s="88">
        <v>12</v>
      </c>
      <c r="M3993" s="88">
        <v>4</v>
      </c>
      <c r="N3993" s="75" t="s">
        <v>85</v>
      </c>
      <c r="O3993" s="75" t="s">
        <v>208</v>
      </c>
      <c r="P3993" s="89">
        <v>9.99</v>
      </c>
      <c r="Q3993" s="90">
        <f>(17/100+7.6/100+1.65/100)*P3993</f>
        <v>2.6223750000000003</v>
      </c>
      <c r="R3993" s="90"/>
      <c r="S3993" s="90"/>
      <c r="T3993" s="90"/>
      <c r="U3993" s="90"/>
      <c r="V3993" s="90">
        <f>+P3993-Q3993+R3993+S3993+T3993+U3993</f>
        <v>7.367625</v>
      </c>
      <c r="W3993" s="91">
        <f>(1.02/100)</f>
        <v>1.02E-2</v>
      </c>
      <c r="X3993" s="91">
        <v>4.8E-3</v>
      </c>
      <c r="Y3993" s="91">
        <v>0.17</v>
      </c>
      <c r="Z3993" s="91">
        <v>1.65E-2</v>
      </c>
      <c r="AA3993" s="91">
        <v>7.6E-2</v>
      </c>
      <c r="AB3993" s="91">
        <f>SUM(W3993:AA3993)</f>
        <v>0.2775</v>
      </c>
      <c r="AC3993" s="75">
        <v>12</v>
      </c>
      <c r="AD3993" s="92">
        <f>IF(AL3993="","",+AC3993*AL3993)</f>
        <v>225.25222929936314</v>
      </c>
      <c r="AE3993" s="93">
        <f>IF(AL3993="","",+AL3993*AB3993)</f>
        <v>5.208957802547773</v>
      </c>
      <c r="AF3993" s="92">
        <f>IF(AL3993="","",+AL3993-AE3993)</f>
        <v>13.562061305732488</v>
      </c>
      <c r="AG3993" s="93">
        <f>+V3993</f>
        <v>7.367625</v>
      </c>
      <c r="AH3993" s="92">
        <f>IF(AF3993="","",+AF3993-AG3993)</f>
        <v>6.194436305732488</v>
      </c>
      <c r="AI3993" s="92">
        <f>IF(AH3993="","",+AH3993*AC3993)</f>
        <v>74.33323566878985</v>
      </c>
      <c r="AJ3993" s="93">
        <v>11.905000000000001</v>
      </c>
      <c r="AK3993" s="94">
        <v>0.33</v>
      </c>
      <c r="AL3993" s="93">
        <f>IF(V3993=0,"",V3993/(1-AB3993-AK3993))</f>
        <v>18.77101910828026</v>
      </c>
      <c r="AM3993" s="95">
        <v>0.33</v>
      </c>
      <c r="AN3993" s="93">
        <f>IF(V3993=0,"",V3993/(1-AB3993-AM3993))</f>
        <v>18.77101910828026</v>
      </c>
      <c r="AO3993" s="96">
        <v>1.2</v>
      </c>
      <c r="AP3993" s="93">
        <f>IF(BD!AJ3993="","",BD!AJ3993*BD!AO3993)</f>
        <v>14.286000000000001</v>
      </c>
      <c r="AQ3993" s="91">
        <f>BD!AM3993/BD!AK3993-1</f>
        <v>0</v>
      </c>
      <c r="AR3993" s="91">
        <f>IF(BD!AN3993="","",IF(BD!AJ3993="","",BD!AN3993/BD!AJ3993-1))</f>
        <v>0.5767340704141335</v>
      </c>
      <c r="AS3993" s="91" t="str">
        <f>IF(BD!AN3993="","",IF(BD!AN3993&lt;BD!AL3993,"ABAIXO DA META","DENTRO DA META"))</f>
        <v>DENTRO DA META</v>
      </c>
      <c r="AT3993" s="91" t="str">
        <f>IF(BD!AJ3993="","EM ANÁLISE",IF(BD!AP3993&gt;=BD!AN3993,"GO", "NO GO"))</f>
        <v>NO GO</v>
      </c>
      <c r="AU3993" s="97">
        <f>IF(AN3993="","",+BD!$AN3993-AJ3993)</f>
        <v>6.866019108280259</v>
      </c>
      <c r="AV3993" s="98"/>
      <c r="AW3993" s="90">
        <f>BD!P3993*BD!AC3993</f>
        <v>119.88</v>
      </c>
      <c r="AX3993" s="90">
        <f>BD!V3993*BD!AC3993</f>
        <v>88.4115</v>
      </c>
      <c r="AY3993" s="90">
        <f>IF(BD!AN3993="","",BD!AN3993*BD!AC3993)</f>
        <v>225.25222929936314</v>
      </c>
      <c r="AZ3993" s="75" t="s">
        <v>5272</v>
      </c>
      <c r="BA3993" s="75" t="s">
        <v>115</v>
      </c>
      <c r="BB3993" s="75">
        <v>1</v>
      </c>
      <c r="BC3993" s="75" t="s">
        <v>209</v>
      </c>
      <c r="BD3993" s="99" t="s">
        <v>5257</v>
      </c>
      <c r="BE3993" s="100" t="s">
        <v>4</v>
      </c>
      <c r="BF3993" s="100" t="s">
        <v>4</v>
      </c>
      <c r="BG3993" s="99" t="s">
        <v>5258</v>
      </c>
      <c r="BH3993" s="101"/>
      <c r="BI3993" s="101"/>
      <c r="BJ3993" s="101"/>
      <c r="BK3993" s="101"/>
      <c r="BL3993" s="101"/>
      <c r="BM3993" s="101"/>
      <c r="BN3993" s="101"/>
      <c r="BO3993" s="103"/>
      <c r="BP3993" s="99">
        <v>140.622</v>
      </c>
      <c r="BQ3993" s="99">
        <v>121</v>
      </c>
      <c r="BR3993" s="101"/>
      <c r="BS3993" s="99" t="s">
        <v>5260</v>
      </c>
      <c r="BT3993" s="99" t="s">
        <v>5261</v>
      </c>
      <c r="BU3993" s="99">
        <v>5102</v>
      </c>
      <c r="BV3993" s="99"/>
      <c r="BW3993" s="99"/>
      <c r="BX3993" s="99"/>
      <c r="BY3993" s="99"/>
      <c r="BZ3993" s="99"/>
      <c r="CA3993" s="99"/>
      <c r="CB3993" s="99"/>
      <c r="CC3993" s="99">
        <v>102</v>
      </c>
      <c r="CD3993" s="99">
        <v>8</v>
      </c>
      <c r="CE3993" s="99">
        <v>8</v>
      </c>
      <c r="CF3993" s="99"/>
      <c r="CG3993" s="37" t="e">
        <f>VLOOKUP(Table_1[[#This Row],[EAN]],'[1]Planilha1'!$E:$R,13,0)</f>
        <v>#N/A</v>
      </c>
    </row>
    <row r="3994" ht="15" hidden="1">
      <c r="A3994" s="7"/>
      <c r="B3994" s="75" t="s">
        <v>400</v>
      </c>
      <c r="C3994" s="85">
        <v>222361</v>
      </c>
      <c r="D3994" s="85">
        <v>1408</v>
      </c>
      <c r="E3994" s="85">
        <v>7891010704780</v>
      </c>
      <c r="F3994" s="86" t="s">
        <v>4552</v>
      </c>
      <c r="G3994" s="75" t="s">
        <v>15</v>
      </c>
      <c r="H3994" s="75">
        <v>1150</v>
      </c>
      <c r="I3994" s="87" t="s">
        <v>1577</v>
      </c>
      <c r="J3994" s="75" t="s">
        <v>1069</v>
      </c>
      <c r="K3994" s="88" t="s">
        <v>84</v>
      </c>
      <c r="L3994" s="88">
        <v>12</v>
      </c>
      <c r="M3994" s="88">
        <v>4</v>
      </c>
      <c r="N3994" s="75" t="s">
        <v>85</v>
      </c>
      <c r="O3994" s="75" t="s">
        <v>208</v>
      </c>
      <c r="P3994" s="89">
        <v>12.9</v>
      </c>
      <c r="Q3994" s="90">
        <f>(17/100+7.6/100+1.65/100)*P3994</f>
        <v>3.3862500000000004</v>
      </c>
      <c r="R3994" s="90"/>
      <c r="S3994" s="90"/>
      <c r="T3994" s="90"/>
      <c r="U3994" s="90"/>
      <c r="V3994" s="90">
        <f>+P3994-Q3994+R3994+S3994+T3994+U3994</f>
        <v>9.51375</v>
      </c>
      <c r="W3994" s="91">
        <f>(1.02/100)</f>
        <v>1.02E-2</v>
      </c>
      <c r="X3994" s="91">
        <v>4.8E-3</v>
      </c>
      <c r="Y3994" s="91">
        <v>0.17</v>
      </c>
      <c r="Z3994" s="91">
        <v>1.65E-2</v>
      </c>
      <c r="AA3994" s="91">
        <v>7.6E-2</v>
      </c>
      <c r="AB3994" s="91">
        <f>SUM(W3994:AA3994)</f>
        <v>0.2775</v>
      </c>
      <c r="AC3994" s="75">
        <v>12</v>
      </c>
      <c r="AD3994" s="92">
        <f>IF(AL3994="","",+AC3994*AL3994)</f>
        <v>290.8662420382166</v>
      </c>
      <c r="AE3994" s="93">
        <f>IF(AL3994="","",+AL3994*AB3994)</f>
        <v>6.72628184713376</v>
      </c>
      <c r="AF3994" s="92">
        <f>IF(AL3994="","",+AL3994-AE3994)</f>
        <v>17.51257165605096</v>
      </c>
      <c r="AG3994" s="93">
        <f>+V3994</f>
        <v>9.51375</v>
      </c>
      <c r="AH3994" s="92">
        <f>IF(AF3994="","",+AF3994-AG3994)</f>
        <v>7.998821656050959</v>
      </c>
      <c r="AI3994" s="92">
        <f>IF(AH3994="","",+AH3994*AC3994)</f>
        <v>95.98585987261151</v>
      </c>
      <c r="AJ3994" s="93">
        <v>15.649999999999999</v>
      </c>
      <c r="AK3994" s="94">
        <v>0.33</v>
      </c>
      <c r="AL3994" s="93">
        <f>IF(V3994=0,"",V3994/(1-AB3994-AK3994))</f>
        <v>24.238853503184718</v>
      </c>
      <c r="AM3994" s="95">
        <v>0.33</v>
      </c>
      <c r="AN3994" s="93">
        <f>IF(V3994=0,"",V3994/(1-AB3994-AM3994))</f>
        <v>24.238853503184718</v>
      </c>
      <c r="AO3994" s="96">
        <v>1.2</v>
      </c>
      <c r="AP3994" s="93">
        <f>IF(BD!AJ3994="","",BD!AJ3994*BD!AO3994)</f>
        <v>18.779999999999998</v>
      </c>
      <c r="AQ3994" s="91">
        <f>BD!AM3994/BD!AK3994-1</f>
        <v>0</v>
      </c>
      <c r="AR3994" s="91">
        <f>IF(BD!AN3994="","",IF(BD!AJ3994="","",BD!AN3994/BD!AJ3994-1))</f>
        <v>0.5488085305549342</v>
      </c>
      <c r="AS3994" s="91" t="str">
        <f>IF(BD!AN3994="","",IF(BD!AN3994&lt;BD!AL3994,"ABAIXO DA META","DENTRO DA META"))</f>
        <v>DENTRO DA META</v>
      </c>
      <c r="AT3994" s="91" t="str">
        <f>IF(BD!AJ3994="","EM ANÁLISE",IF(BD!AP3994&gt;=BD!AN3994,"GO", "NO GO"))</f>
        <v>NO GO</v>
      </c>
      <c r="AU3994" s="97">
        <f>IF(AN3994="","",+BD!$AN3994-AJ3994)</f>
        <v>8.588853503184719</v>
      </c>
      <c r="AV3994" s="98"/>
      <c r="AW3994" s="90">
        <f>BD!P3994*BD!AC3994</f>
        <v>154.8</v>
      </c>
      <c r="AX3994" s="90">
        <f>BD!V3994*BD!AC3994</f>
        <v>114.16499999999999</v>
      </c>
      <c r="AY3994" s="90">
        <f>IF(BD!AN3994="","",BD!AN3994*BD!AC3994)</f>
        <v>290.8662420382166</v>
      </c>
      <c r="AZ3994" s="75" t="s">
        <v>5272</v>
      </c>
      <c r="BA3994" s="75" t="s">
        <v>115</v>
      </c>
      <c r="BB3994" s="75">
        <v>1</v>
      </c>
      <c r="BC3994" s="75" t="s">
        <v>209</v>
      </c>
      <c r="BD3994" s="99" t="s">
        <v>5257</v>
      </c>
      <c r="BE3994" s="100" t="s">
        <v>4</v>
      </c>
      <c r="BF3994" s="100" t="s">
        <v>4</v>
      </c>
      <c r="BG3994" s="99" t="s">
        <v>5258</v>
      </c>
      <c r="BH3994" s="101"/>
      <c r="BI3994" s="101"/>
      <c r="BJ3994" s="101"/>
      <c r="BK3994" s="101"/>
      <c r="BL3994" s="101"/>
      <c r="BM3994" s="101"/>
      <c r="BN3994" s="101"/>
      <c r="BO3994" s="103"/>
      <c r="BP3994" s="99">
        <v>140.622</v>
      </c>
      <c r="BQ3994" s="99">
        <v>121</v>
      </c>
      <c r="BR3994" s="101"/>
      <c r="BS3994" s="99" t="s">
        <v>5260</v>
      </c>
      <c r="BT3994" s="99" t="s">
        <v>5261</v>
      </c>
      <c r="BU3994" s="99">
        <v>5102</v>
      </c>
      <c r="BV3994" s="99"/>
      <c r="BW3994" s="99"/>
      <c r="BX3994" s="99"/>
      <c r="BY3994" s="99"/>
      <c r="BZ3994" s="99"/>
      <c r="CA3994" s="99"/>
      <c r="CB3994" s="99"/>
      <c r="CC3994" s="99">
        <v>102</v>
      </c>
      <c r="CD3994" s="99">
        <v>8</v>
      </c>
      <c r="CE3994" s="99">
        <v>8</v>
      </c>
      <c r="CF3994" s="99"/>
      <c r="CG3994" s="37" t="e">
        <f>VLOOKUP(Table_1[[#This Row],[EAN]],'[1]Planilha1'!$E:$R,13,0)</f>
        <v>#N/A</v>
      </c>
    </row>
    <row r="3995" ht="15" hidden="1">
      <c r="A3995" s="7"/>
      <c r="B3995" s="75" t="s">
        <v>400</v>
      </c>
      <c r="C3995" s="85">
        <v>222358</v>
      </c>
      <c r="D3995" s="85">
        <v>32950</v>
      </c>
      <c r="E3995" s="85">
        <v>7891010793463</v>
      </c>
      <c r="F3995" s="86" t="s">
        <v>4553</v>
      </c>
      <c r="G3995" s="75" t="s">
        <v>15</v>
      </c>
      <c r="H3995" s="75">
        <v>1150</v>
      </c>
      <c r="I3995" s="87" t="s">
        <v>1577</v>
      </c>
      <c r="J3995" s="75" t="s">
        <v>1069</v>
      </c>
      <c r="K3995" s="88" t="s">
        <v>84</v>
      </c>
      <c r="L3995" s="88">
        <v>24</v>
      </c>
      <c r="M3995" s="88">
        <v>4</v>
      </c>
      <c r="N3995" s="75" t="s">
        <v>85</v>
      </c>
      <c r="O3995" s="75" t="s">
        <v>208</v>
      </c>
      <c r="P3995" s="89">
        <v>6.39</v>
      </c>
      <c r="Q3995" s="90">
        <f>(17/100+7.6/100+1.65/100)*P3995</f>
        <v>1.677375</v>
      </c>
      <c r="R3995" s="90"/>
      <c r="S3995" s="90"/>
      <c r="T3995" s="90"/>
      <c r="U3995" s="90"/>
      <c r="V3995" s="90">
        <f>+P3995-Q3995+R3995+S3995+T3995+U3995</f>
        <v>4.712624999999999</v>
      </c>
      <c r="W3995" s="91">
        <f>(1.02/100)</f>
        <v>1.02E-2</v>
      </c>
      <c r="X3995" s="91">
        <v>4.8E-3</v>
      </c>
      <c r="Y3995" s="91">
        <v>0.17</v>
      </c>
      <c r="Z3995" s="91">
        <v>1.65E-2</v>
      </c>
      <c r="AA3995" s="91">
        <v>7.6E-2</v>
      </c>
      <c r="AB3995" s="91">
        <f>SUM(W3995:AA3995)</f>
        <v>0.2775</v>
      </c>
      <c r="AC3995" s="75">
        <v>24</v>
      </c>
      <c r="AD3995" s="92">
        <f>IF(AL3995="","",+AC3995*AL3995)</f>
        <v>288.16050955414016</v>
      </c>
      <c r="AE3995" s="93">
        <f>IF(AL3995="","",+AL3995*AB3995)</f>
        <v>3.3318558917197456</v>
      </c>
      <c r="AF3995" s="92">
        <f>IF(AL3995="","",+AL3995-AE3995)</f>
        <v>8.674832006369426</v>
      </c>
      <c r="AG3995" s="93">
        <f>+V3995</f>
        <v>4.712624999999999</v>
      </c>
      <c r="AH3995" s="92">
        <f>IF(AF3995="","",+AF3995-AG3995)</f>
        <v>3.962207006369427</v>
      </c>
      <c r="AI3995" s="92">
        <f>IF(AH3995="","",+AH3995*AC3995)</f>
        <v>95.09296815286625</v>
      </c>
      <c r="AJ3995" s="93">
        <v>7.765000000000001</v>
      </c>
      <c r="AK3995" s="94">
        <v>0.33</v>
      </c>
      <c r="AL3995" s="93">
        <f>IF(V3995=0,"",V3995/(1-AB3995-AK3995))</f>
        <v>12.006687898089172</v>
      </c>
      <c r="AM3995" s="95">
        <v>0.33</v>
      </c>
      <c r="AN3995" s="93">
        <f>IF(V3995=0,"",V3995/(1-AB3995-AM3995))</f>
        <v>12.006687898089172</v>
      </c>
      <c r="AO3995" s="96">
        <v>1.2</v>
      </c>
      <c r="AP3995" s="93">
        <f>IF(BD!AJ3995="","",BD!AJ3995*BD!AO3995)</f>
        <v>9.318</v>
      </c>
      <c r="AQ3995" s="91">
        <f>BD!AM3995/BD!AK3995-1</f>
        <v>0</v>
      </c>
      <c r="AR3995" s="91">
        <f>IF(BD!AN3995="","",IF(BD!AJ3995="","",BD!AN3995/BD!AJ3995-1))</f>
        <v>0.5462572953109042</v>
      </c>
      <c r="AS3995" s="91" t="str">
        <f>IF(BD!AN3995="","",IF(BD!AN3995&lt;BD!AL3995,"ABAIXO DA META","DENTRO DA META"))</f>
        <v>DENTRO DA META</v>
      </c>
      <c r="AT3995" s="91" t="str">
        <f>IF(BD!AJ3995="","EM ANÁLISE",IF(BD!AP3995&gt;=BD!AN3995,"GO", "NO GO"))</f>
        <v>NO GO</v>
      </c>
      <c r="AU3995" s="97">
        <f>IF(AN3995="","",+BD!$AN3995-AJ3995)</f>
        <v>4.241687898089172</v>
      </c>
      <c r="AV3995" s="98"/>
      <c r="AW3995" s="90">
        <f>BD!P3995*BD!AC3995</f>
        <v>153.35999999999999</v>
      </c>
      <c r="AX3995" s="90">
        <f>BD!V3995*BD!AC3995</f>
        <v>113.10299999999998</v>
      </c>
      <c r="AY3995" s="90">
        <f>IF(BD!AN3995="","",BD!AN3995*BD!AC3995)</f>
        <v>288.16050955414016</v>
      </c>
      <c r="AZ3995" s="75" t="s">
        <v>5272</v>
      </c>
      <c r="BA3995" s="75" t="s">
        <v>115</v>
      </c>
      <c r="BB3995" s="75">
        <v>1</v>
      </c>
      <c r="BC3995" s="75" t="s">
        <v>209</v>
      </c>
      <c r="BD3995" s="99" t="s">
        <v>5257</v>
      </c>
      <c r="BE3995" s="100" t="s">
        <v>4</v>
      </c>
      <c r="BF3995" s="100" t="s">
        <v>4</v>
      </c>
      <c r="BG3995" s="99" t="s">
        <v>5258</v>
      </c>
      <c r="BH3995" s="101"/>
      <c r="BI3995" s="101"/>
      <c r="BJ3995" s="101"/>
      <c r="BK3995" s="101"/>
      <c r="BL3995" s="101"/>
      <c r="BM3995" s="101"/>
      <c r="BN3995" s="101"/>
      <c r="BO3995" s="103"/>
      <c r="BP3995" s="99">
        <v>140.622</v>
      </c>
      <c r="BQ3995" s="99">
        <v>121</v>
      </c>
      <c r="BR3995" s="101"/>
      <c r="BS3995" s="99" t="s">
        <v>5260</v>
      </c>
      <c r="BT3995" s="99" t="s">
        <v>5261</v>
      </c>
      <c r="BU3995" s="99">
        <v>5102</v>
      </c>
      <c r="BV3995" s="99"/>
      <c r="BW3995" s="99"/>
      <c r="BX3995" s="99"/>
      <c r="BY3995" s="99"/>
      <c r="BZ3995" s="99"/>
      <c r="CA3995" s="99"/>
      <c r="CB3995" s="99"/>
      <c r="CC3995" s="99">
        <v>102</v>
      </c>
      <c r="CD3995" s="99">
        <v>8</v>
      </c>
      <c r="CE3995" s="99">
        <v>8</v>
      </c>
      <c r="CF3995" s="99"/>
      <c r="CG3995" s="37" t="e">
        <f>VLOOKUP(Table_1[[#This Row],[EAN]],'[1]Planilha1'!$E:$R,13,0)</f>
        <v>#N/A</v>
      </c>
    </row>
    <row r="3996" ht="15" hidden="1">
      <c r="A3996" s="7"/>
      <c r="B3996" s="75" t="s">
        <v>79</v>
      </c>
      <c r="C3996" s="85">
        <v>221030</v>
      </c>
      <c r="D3996" s="85">
        <v>2555</v>
      </c>
      <c r="E3996" s="85">
        <v>7891000072950</v>
      </c>
      <c r="F3996" s="86" t="s">
        <v>4554</v>
      </c>
      <c r="G3996" s="75" t="s">
        <v>17</v>
      </c>
      <c r="H3996" s="75">
        <v>1640</v>
      </c>
      <c r="I3996" s="87" t="s">
        <v>499</v>
      </c>
      <c r="J3996" s="75" t="s">
        <v>500</v>
      </c>
      <c r="K3996" s="88" t="s">
        <v>84</v>
      </c>
      <c r="L3996" s="88">
        <v>1</v>
      </c>
      <c r="M3996" s="88">
        <v>0</v>
      </c>
      <c r="N3996" s="75" t="s">
        <v>85</v>
      </c>
      <c r="O3996" s="75" t="s">
        <v>437</v>
      </c>
      <c r="P3996" s="89">
        <v>2.21</v>
      </c>
      <c r="Q3996" s="90">
        <f>(17/100+7.6/100+1.65/100)*P3996</f>
        <v>0.580125</v>
      </c>
      <c r="R3996" s="90"/>
      <c r="S3996" s="90"/>
      <c r="T3996" s="90"/>
      <c r="U3996" s="90"/>
      <c r="V3996" s="90">
        <f>+P3996-Q3996+R3996+S3996+T3996+U3996</f>
        <v>1.629875</v>
      </c>
      <c r="W3996" s="91">
        <f>(1.02/100)</f>
        <v>1.02E-2</v>
      </c>
      <c r="X3996" s="91">
        <v>4.8E-3</v>
      </c>
      <c r="Y3996" s="91">
        <v>0.17</v>
      </c>
      <c r="Z3996" s="91">
        <v>1.65E-2</v>
      </c>
      <c r="AA3996" s="91">
        <v>7.6E-2</v>
      </c>
      <c r="AB3996" s="91">
        <f>SUM(W3996:AA3996)</f>
        <v>0.2775</v>
      </c>
      <c r="AC3996" s="75">
        <v>1</v>
      </c>
      <c r="AD3996" s="92">
        <f>IF(AL3996="","",+AC3996*AL3996)</f>
        <v>4.152547770700638</v>
      </c>
      <c r="AE3996" s="93">
        <f>IF(AL3996="","",+AL3996*AB3996)</f>
        <v>1.1523320063694271</v>
      </c>
      <c r="AF3996" s="92">
        <f>IF(AL3996="","",+AL3996-AE3996)</f>
        <v>3.0002157643312106</v>
      </c>
      <c r="AG3996" s="93">
        <f>+V3996</f>
        <v>1.629875</v>
      </c>
      <c r="AH3996" s="92">
        <f>IF(AF3996="","",+AF3996-AG3996)</f>
        <v>1.3703407643312107</v>
      </c>
      <c r="AI3996" s="92">
        <f>IF(AH3996="","",+AH3996*AC3996)</f>
        <v>1.3703407643312107</v>
      </c>
      <c r="AJ3996" s="93">
        <v>2.69</v>
      </c>
      <c r="AK3996" s="94">
        <v>0.33</v>
      </c>
      <c r="AL3996" s="93">
        <f>IF(V3996=0,"",V3996/(1-AB3996-AK3996))</f>
        <v>4.152547770700638</v>
      </c>
      <c r="AM3996" s="95">
        <v>0.33</v>
      </c>
      <c r="AN3996" s="93">
        <f>IF(V3996=0,"",V3996/(1-AB3996-AM3996))</f>
        <v>4.152547770700638</v>
      </c>
      <c r="AO3996" s="96">
        <v>1.2</v>
      </c>
      <c r="AP3996" s="93">
        <f>IF(BD!AJ3996="","",BD!AJ3996*BD!AO3996)</f>
        <v>3.2279999999999998</v>
      </c>
      <c r="AQ3996" s="91">
        <f>BD!AM3996/BD!AK3996-1</f>
        <v>0</v>
      </c>
      <c r="AR3996" s="91">
        <f>IF(BD!AN3996="","",IF(BD!AJ3996="","",BD!AN3996/BD!AJ3996-1))</f>
        <v>0.543698056022542</v>
      </c>
      <c r="AS3996" s="91" t="str">
        <f>IF(BD!AN3996="","",IF(BD!AN3996&lt;BD!AL3996,"ABAIXO DA META","DENTRO DA META"))</f>
        <v>DENTRO DA META</v>
      </c>
      <c r="AT3996" s="91" t="str">
        <f>IF(BD!AJ3996="","EM ANÁLISE",IF(BD!AP3996&gt;=BD!AN3996,"GO", "NO GO"))</f>
        <v>NO GO</v>
      </c>
      <c r="AU3996" s="97">
        <f>IF(AN3996="","",+BD!$AN3996-AJ3996)</f>
        <v>1.4625477707006378</v>
      </c>
      <c r="AV3996" s="98"/>
      <c r="AW3996" s="90">
        <f>BD!P3996*BD!AC3996</f>
        <v>2.21</v>
      </c>
      <c r="AX3996" s="90">
        <f>BD!V3996*BD!AC3996</f>
        <v>1.629875</v>
      </c>
      <c r="AY3996" s="90">
        <f>IF(BD!AN3996="","",BD!AN3996*BD!AC3996)</f>
        <v>4.152547770700638</v>
      </c>
      <c r="AZ3996" s="75" t="s">
        <v>5272</v>
      </c>
      <c r="BA3996" s="75"/>
      <c r="BB3996" s="75"/>
      <c r="BC3996" s="75"/>
      <c r="BD3996" s="99" t="s">
        <v>5257</v>
      </c>
      <c r="BE3996" s="100" t="s">
        <v>4</v>
      </c>
      <c r="BF3996" s="100" t="s">
        <v>4</v>
      </c>
      <c r="BG3996" s="99" t="s">
        <v>5258</v>
      </c>
      <c r="BH3996" s="101"/>
      <c r="BI3996" s="101"/>
      <c r="BJ3996" s="101"/>
      <c r="BK3996" s="101"/>
      <c r="BL3996" s="101"/>
      <c r="BM3996" s="101"/>
      <c r="BN3996" s="101"/>
      <c r="BO3996" s="103"/>
      <c r="BP3996" s="99">
        <v>140.622</v>
      </c>
      <c r="BQ3996" s="99">
        <v>121</v>
      </c>
      <c r="BR3996" s="101"/>
      <c r="BS3996" s="99" t="s">
        <v>5260</v>
      </c>
      <c r="BT3996" s="99" t="s">
        <v>5261</v>
      </c>
      <c r="BU3996" s="99">
        <v>5102</v>
      </c>
      <c r="BV3996" s="99"/>
      <c r="BW3996" s="99"/>
      <c r="BX3996" s="99"/>
      <c r="BY3996" s="99"/>
      <c r="BZ3996" s="99"/>
      <c r="CA3996" s="99"/>
      <c r="CB3996" s="99"/>
      <c r="CC3996" s="99">
        <v>102</v>
      </c>
      <c r="CD3996" s="99">
        <v>8</v>
      </c>
      <c r="CE3996" s="99">
        <v>8</v>
      </c>
      <c r="CF3996" s="99"/>
      <c r="CG3996" s="37" t="e">
        <f>VLOOKUP(Table_1[[#This Row],[EAN]],'[1]Planilha1'!$E:$R,13,0)</f>
        <v>#N/A</v>
      </c>
    </row>
    <row r="3997" ht="15" hidden="1">
      <c r="A3997" s="7"/>
      <c r="B3997" s="75" t="s">
        <v>79</v>
      </c>
      <c r="C3997" s="85">
        <v>221031</v>
      </c>
      <c r="D3997" s="85">
        <v>2563</v>
      </c>
      <c r="E3997" s="85">
        <v>7891000072998</v>
      </c>
      <c r="F3997" s="86" t="s">
        <v>4555</v>
      </c>
      <c r="G3997" s="75" t="s">
        <v>17</v>
      </c>
      <c r="H3997" s="75">
        <v>1640</v>
      </c>
      <c r="I3997" s="87" t="s">
        <v>499</v>
      </c>
      <c r="J3997" s="75" t="s">
        <v>500</v>
      </c>
      <c r="K3997" s="88" t="s">
        <v>84</v>
      </c>
      <c r="L3997" s="88">
        <v>1</v>
      </c>
      <c r="M3997" s="88">
        <v>0</v>
      </c>
      <c r="N3997" s="75" t="s">
        <v>85</v>
      </c>
      <c r="O3997" s="75" t="s">
        <v>437</v>
      </c>
      <c r="P3997" s="89">
        <v>2.21</v>
      </c>
      <c r="Q3997" s="90">
        <f>(17/100+7.6/100+1.65/100)*P3997</f>
        <v>0.580125</v>
      </c>
      <c r="R3997" s="90"/>
      <c r="S3997" s="90"/>
      <c r="T3997" s="90"/>
      <c r="U3997" s="90"/>
      <c r="V3997" s="90">
        <f>+P3997-Q3997+R3997+S3997+T3997+U3997</f>
        <v>1.629875</v>
      </c>
      <c r="W3997" s="91">
        <f>(1.02/100)</f>
        <v>1.02E-2</v>
      </c>
      <c r="X3997" s="91">
        <v>4.8E-3</v>
      </c>
      <c r="Y3997" s="91">
        <v>0.17</v>
      </c>
      <c r="Z3997" s="91">
        <v>1.65E-2</v>
      </c>
      <c r="AA3997" s="91">
        <v>7.6E-2</v>
      </c>
      <c r="AB3997" s="91">
        <f>SUM(W3997:AA3997)</f>
        <v>0.2775</v>
      </c>
      <c r="AC3997" s="75">
        <v>1</v>
      </c>
      <c r="AD3997" s="92">
        <f>IF(AL3997="","",+AC3997*AL3997)</f>
        <v>4.152547770700638</v>
      </c>
      <c r="AE3997" s="93">
        <f>IF(AL3997="","",+AL3997*AB3997)</f>
        <v>1.1523320063694271</v>
      </c>
      <c r="AF3997" s="92">
        <f>IF(AL3997="","",+AL3997-AE3997)</f>
        <v>3.0002157643312106</v>
      </c>
      <c r="AG3997" s="93">
        <f>+V3997</f>
        <v>1.629875</v>
      </c>
      <c r="AH3997" s="92">
        <f>IF(AF3997="","",+AF3997-AG3997)</f>
        <v>1.3703407643312107</v>
      </c>
      <c r="AI3997" s="92">
        <f>IF(AH3997="","",+AH3997*AC3997)</f>
        <v>1.3703407643312107</v>
      </c>
      <c r="AJ3997" s="93">
        <v>2.69</v>
      </c>
      <c r="AK3997" s="94">
        <v>0.33</v>
      </c>
      <c r="AL3997" s="93">
        <f>IF(V3997=0,"",V3997/(1-AB3997-AK3997))</f>
        <v>4.152547770700638</v>
      </c>
      <c r="AM3997" s="95">
        <v>0.33</v>
      </c>
      <c r="AN3997" s="93">
        <f>IF(V3997=0,"",V3997/(1-AB3997-AM3997))</f>
        <v>4.152547770700638</v>
      </c>
      <c r="AO3997" s="96">
        <v>1.2</v>
      </c>
      <c r="AP3997" s="93">
        <f>IF(BD!AJ3997="","",BD!AJ3997*BD!AO3997)</f>
        <v>3.2279999999999998</v>
      </c>
      <c r="AQ3997" s="91">
        <f>BD!AM3997/BD!AK3997-1</f>
        <v>0</v>
      </c>
      <c r="AR3997" s="91">
        <f>IF(BD!AN3997="","",IF(BD!AJ3997="","",BD!AN3997/BD!AJ3997-1))</f>
        <v>0.543698056022542</v>
      </c>
      <c r="AS3997" s="91" t="str">
        <f>IF(BD!AN3997="","",IF(BD!AN3997&lt;BD!AL3997,"ABAIXO DA META","DENTRO DA META"))</f>
        <v>DENTRO DA META</v>
      </c>
      <c r="AT3997" s="91" t="str">
        <f>IF(BD!AJ3997="","EM ANÁLISE",IF(BD!AP3997&gt;=BD!AN3997,"GO", "NO GO"))</f>
        <v>NO GO</v>
      </c>
      <c r="AU3997" s="97">
        <f>IF(AN3997="","",+BD!$AN3997-AJ3997)</f>
        <v>1.4625477707006378</v>
      </c>
      <c r="AV3997" s="98"/>
      <c r="AW3997" s="90">
        <f>BD!P3997*BD!AC3997</f>
        <v>2.21</v>
      </c>
      <c r="AX3997" s="90">
        <f>BD!V3997*BD!AC3997</f>
        <v>1.629875</v>
      </c>
      <c r="AY3997" s="90">
        <f>IF(BD!AN3997="","",BD!AN3997*BD!AC3997)</f>
        <v>4.152547770700638</v>
      </c>
      <c r="AZ3997" s="75" t="s">
        <v>5272</v>
      </c>
      <c r="BA3997" s="75"/>
      <c r="BB3997" s="75"/>
      <c r="BC3997" s="75"/>
      <c r="BD3997" s="99" t="s">
        <v>5257</v>
      </c>
      <c r="BE3997" s="100" t="s">
        <v>4</v>
      </c>
      <c r="BF3997" s="100" t="s">
        <v>4</v>
      </c>
      <c r="BG3997" s="99" t="s">
        <v>5258</v>
      </c>
      <c r="BH3997" s="101"/>
      <c r="BI3997" s="101"/>
      <c r="BJ3997" s="101"/>
      <c r="BK3997" s="101"/>
      <c r="BL3997" s="101"/>
      <c r="BM3997" s="101"/>
      <c r="BN3997" s="101"/>
      <c r="BO3997" s="103"/>
      <c r="BP3997" s="99">
        <v>140.622</v>
      </c>
      <c r="BQ3997" s="99">
        <v>121</v>
      </c>
      <c r="BR3997" s="101"/>
      <c r="BS3997" s="99" t="s">
        <v>5260</v>
      </c>
      <c r="BT3997" s="99" t="s">
        <v>5261</v>
      </c>
      <c r="BU3997" s="99">
        <v>5102</v>
      </c>
      <c r="BV3997" s="99"/>
      <c r="BW3997" s="99"/>
      <c r="BX3997" s="99"/>
      <c r="BY3997" s="99"/>
      <c r="BZ3997" s="99"/>
      <c r="CA3997" s="99"/>
      <c r="CB3997" s="99"/>
      <c r="CC3997" s="99">
        <v>102</v>
      </c>
      <c r="CD3997" s="99">
        <v>8</v>
      </c>
      <c r="CE3997" s="99">
        <v>8</v>
      </c>
      <c r="CF3997" s="99"/>
      <c r="CG3997" s="37" t="e">
        <f>VLOOKUP(Table_1[[#This Row],[EAN]],'[1]Planilha1'!$E:$R,13,0)</f>
        <v>#N/A</v>
      </c>
    </row>
    <row r="3998" ht="15" hidden="1">
      <c r="A3998" s="7"/>
      <c r="B3998" s="75" t="s">
        <v>79</v>
      </c>
      <c r="C3998" s="85">
        <v>221032</v>
      </c>
      <c r="D3998" s="85">
        <v>9803</v>
      </c>
      <c r="E3998" s="85">
        <v>7891000073018</v>
      </c>
      <c r="F3998" s="86" t="s">
        <v>4556</v>
      </c>
      <c r="G3998" s="75" t="s">
        <v>17</v>
      </c>
      <c r="H3998" s="75">
        <v>1640</v>
      </c>
      <c r="I3998" s="87" t="s">
        <v>499</v>
      </c>
      <c r="J3998" s="75" t="s">
        <v>500</v>
      </c>
      <c r="K3998" s="88" t="s">
        <v>84</v>
      </c>
      <c r="L3998" s="88">
        <v>1</v>
      </c>
      <c r="M3998" s="88">
        <v>0</v>
      </c>
      <c r="N3998" s="75" t="s">
        <v>85</v>
      </c>
      <c r="O3998" s="75" t="s">
        <v>437</v>
      </c>
      <c r="P3998" s="89">
        <v>2.21</v>
      </c>
      <c r="Q3998" s="90">
        <f>(17/100+7.6/100+1.65/100)*P3998</f>
        <v>0.580125</v>
      </c>
      <c r="R3998" s="90"/>
      <c r="S3998" s="90"/>
      <c r="T3998" s="90"/>
      <c r="U3998" s="90"/>
      <c r="V3998" s="90">
        <f>+P3998-Q3998+R3998+S3998+T3998+U3998</f>
        <v>1.629875</v>
      </c>
      <c r="W3998" s="91">
        <f>(1.02/100)</f>
        <v>1.02E-2</v>
      </c>
      <c r="X3998" s="91">
        <v>4.8E-3</v>
      </c>
      <c r="Y3998" s="91">
        <v>0.17</v>
      </c>
      <c r="Z3998" s="91">
        <v>1.65E-2</v>
      </c>
      <c r="AA3998" s="91">
        <v>7.6E-2</v>
      </c>
      <c r="AB3998" s="91">
        <f>SUM(W3998:AA3998)</f>
        <v>0.2775</v>
      </c>
      <c r="AC3998" s="75">
        <v>1</v>
      </c>
      <c r="AD3998" s="92">
        <f>IF(AL3998="","",+AC3998*AL3998)</f>
        <v>4.152547770700638</v>
      </c>
      <c r="AE3998" s="93">
        <f>IF(AL3998="","",+AL3998*AB3998)</f>
        <v>1.1523320063694271</v>
      </c>
      <c r="AF3998" s="92">
        <f>IF(AL3998="","",+AL3998-AE3998)</f>
        <v>3.0002157643312106</v>
      </c>
      <c r="AG3998" s="93">
        <f>+V3998</f>
        <v>1.629875</v>
      </c>
      <c r="AH3998" s="92">
        <f>IF(AF3998="","",+AF3998-AG3998)</f>
        <v>1.3703407643312107</v>
      </c>
      <c r="AI3998" s="92">
        <f>IF(AH3998="","",+AH3998*AC3998)</f>
        <v>1.3703407643312107</v>
      </c>
      <c r="AJ3998" s="93">
        <v>2.69</v>
      </c>
      <c r="AK3998" s="94">
        <v>0.33</v>
      </c>
      <c r="AL3998" s="93">
        <f>IF(V3998=0,"",V3998/(1-AB3998-AK3998))</f>
        <v>4.152547770700638</v>
      </c>
      <c r="AM3998" s="95">
        <v>0.33</v>
      </c>
      <c r="AN3998" s="93">
        <f>IF(V3998=0,"",V3998/(1-AB3998-AM3998))</f>
        <v>4.152547770700638</v>
      </c>
      <c r="AO3998" s="96">
        <v>1.2</v>
      </c>
      <c r="AP3998" s="93">
        <f>IF(BD!AJ3998="","",BD!AJ3998*BD!AO3998)</f>
        <v>3.2279999999999998</v>
      </c>
      <c r="AQ3998" s="91">
        <f>BD!AM3998/BD!AK3998-1</f>
        <v>0</v>
      </c>
      <c r="AR3998" s="91">
        <f>IF(BD!AN3998="","",IF(BD!AJ3998="","",BD!AN3998/BD!AJ3998-1))</f>
        <v>0.543698056022542</v>
      </c>
      <c r="AS3998" s="91" t="str">
        <f>IF(BD!AN3998="","",IF(BD!AN3998&lt;BD!AL3998,"ABAIXO DA META","DENTRO DA META"))</f>
        <v>DENTRO DA META</v>
      </c>
      <c r="AT3998" s="91" t="str">
        <f>IF(BD!AJ3998="","EM ANÁLISE",IF(BD!AP3998&gt;=BD!AN3998,"GO", "NO GO"))</f>
        <v>NO GO</v>
      </c>
      <c r="AU3998" s="97">
        <f>IF(AN3998="","",+BD!$AN3998-AJ3998)</f>
        <v>1.4625477707006378</v>
      </c>
      <c r="AV3998" s="98"/>
      <c r="AW3998" s="90">
        <f>BD!P3998*BD!AC3998</f>
        <v>2.21</v>
      </c>
      <c r="AX3998" s="90">
        <f>BD!V3998*BD!AC3998</f>
        <v>1.629875</v>
      </c>
      <c r="AY3998" s="90">
        <f>IF(BD!AN3998="","",BD!AN3998*BD!AC3998)</f>
        <v>4.152547770700638</v>
      </c>
      <c r="AZ3998" s="75" t="s">
        <v>5272</v>
      </c>
      <c r="BA3998" s="75"/>
      <c r="BB3998" s="75"/>
      <c r="BC3998" s="75"/>
      <c r="BD3998" s="99" t="s">
        <v>5257</v>
      </c>
      <c r="BE3998" s="100" t="s">
        <v>4</v>
      </c>
      <c r="BF3998" s="100" t="s">
        <v>4</v>
      </c>
      <c r="BG3998" s="99" t="s">
        <v>5258</v>
      </c>
      <c r="BH3998" s="101"/>
      <c r="BI3998" s="101"/>
      <c r="BJ3998" s="101"/>
      <c r="BK3998" s="101"/>
      <c r="BL3998" s="101"/>
      <c r="BM3998" s="101"/>
      <c r="BN3998" s="101"/>
      <c r="BO3998" s="103"/>
      <c r="BP3998" s="99">
        <v>140.622</v>
      </c>
      <c r="BQ3998" s="99">
        <v>121</v>
      </c>
      <c r="BR3998" s="101"/>
      <c r="BS3998" s="99" t="s">
        <v>5260</v>
      </c>
      <c r="BT3998" s="99" t="s">
        <v>5261</v>
      </c>
      <c r="BU3998" s="99">
        <v>5102</v>
      </c>
      <c r="BV3998" s="99"/>
      <c r="BW3998" s="99"/>
      <c r="BX3998" s="99"/>
      <c r="BY3998" s="99"/>
      <c r="BZ3998" s="99"/>
      <c r="CA3998" s="99"/>
      <c r="CB3998" s="99"/>
      <c r="CC3998" s="99">
        <v>102</v>
      </c>
      <c r="CD3998" s="99">
        <v>8</v>
      </c>
      <c r="CE3998" s="99">
        <v>8</v>
      </c>
      <c r="CF3998" s="99"/>
      <c r="CG3998" s="37" t="e">
        <f>VLOOKUP(Table_1[[#This Row],[EAN]],'[1]Planilha1'!$E:$R,13,0)</f>
        <v>#N/A</v>
      </c>
    </row>
    <row r="3999" ht="15" hidden="1">
      <c r="A3999" s="7"/>
      <c r="B3999" s="75" t="s">
        <v>79</v>
      </c>
      <c r="C3999" s="85">
        <v>221033</v>
      </c>
      <c r="D3999" s="85">
        <v>2556</v>
      </c>
      <c r="E3999" s="85">
        <v>7891000072974</v>
      </c>
      <c r="F3999" s="86" t="s">
        <v>4557</v>
      </c>
      <c r="G3999" s="75" t="s">
        <v>17</v>
      </c>
      <c r="H3999" s="75">
        <v>1640</v>
      </c>
      <c r="I3999" s="87" t="s">
        <v>499</v>
      </c>
      <c r="J3999" s="75" t="s">
        <v>500</v>
      </c>
      <c r="K3999" s="88" t="s">
        <v>84</v>
      </c>
      <c r="L3999" s="88">
        <v>1</v>
      </c>
      <c r="M3999" s="88">
        <v>0</v>
      </c>
      <c r="N3999" s="75" t="s">
        <v>85</v>
      </c>
      <c r="O3999" s="75" t="s">
        <v>437</v>
      </c>
      <c r="P3999" s="89">
        <v>2.21</v>
      </c>
      <c r="Q3999" s="90">
        <f>(17/100+7.6/100+1.65/100)*P3999</f>
        <v>0.580125</v>
      </c>
      <c r="R3999" s="90"/>
      <c r="S3999" s="90"/>
      <c r="T3999" s="90"/>
      <c r="U3999" s="90"/>
      <c r="V3999" s="90">
        <f>+P3999-Q3999+R3999+S3999+T3999+U3999</f>
        <v>1.629875</v>
      </c>
      <c r="W3999" s="91">
        <f>(1.02/100)</f>
        <v>1.02E-2</v>
      </c>
      <c r="X3999" s="91">
        <v>4.8E-3</v>
      </c>
      <c r="Y3999" s="91">
        <v>0.17</v>
      </c>
      <c r="Z3999" s="91">
        <v>1.65E-2</v>
      </c>
      <c r="AA3999" s="91">
        <v>7.6E-2</v>
      </c>
      <c r="AB3999" s="91">
        <f>SUM(W3999:AA3999)</f>
        <v>0.2775</v>
      </c>
      <c r="AC3999" s="75">
        <v>1</v>
      </c>
      <c r="AD3999" s="92">
        <f>IF(AL3999="","",+AC3999*AL3999)</f>
        <v>4.152547770700638</v>
      </c>
      <c r="AE3999" s="93">
        <f>IF(AL3999="","",+AL3999*AB3999)</f>
        <v>1.1523320063694271</v>
      </c>
      <c r="AF3999" s="92">
        <f>IF(AL3999="","",+AL3999-AE3999)</f>
        <v>3.0002157643312106</v>
      </c>
      <c r="AG3999" s="93">
        <f>+V3999</f>
        <v>1.629875</v>
      </c>
      <c r="AH3999" s="92">
        <f>IF(AF3999="","",+AF3999-AG3999)</f>
        <v>1.3703407643312107</v>
      </c>
      <c r="AI3999" s="92">
        <f>IF(AH3999="","",+AH3999*AC3999)</f>
        <v>1.3703407643312107</v>
      </c>
      <c r="AJ3999" s="93">
        <v>2.69</v>
      </c>
      <c r="AK3999" s="94">
        <v>0.33</v>
      </c>
      <c r="AL3999" s="93">
        <f>IF(V3999=0,"",V3999/(1-AB3999-AK3999))</f>
        <v>4.152547770700638</v>
      </c>
      <c r="AM3999" s="95">
        <v>0.33</v>
      </c>
      <c r="AN3999" s="93">
        <f>IF(V3999=0,"",V3999/(1-AB3999-AM3999))</f>
        <v>4.152547770700638</v>
      </c>
      <c r="AO3999" s="96">
        <v>1.2</v>
      </c>
      <c r="AP3999" s="93">
        <f>IF(BD!AJ3999="","",BD!AJ3999*BD!AO3999)</f>
        <v>3.2279999999999998</v>
      </c>
      <c r="AQ3999" s="91">
        <f>BD!AM3999/BD!AK3999-1</f>
        <v>0</v>
      </c>
      <c r="AR3999" s="91">
        <f>IF(BD!AN3999="","",IF(BD!AJ3999="","",BD!AN3999/BD!AJ3999-1))</f>
        <v>0.543698056022542</v>
      </c>
      <c r="AS3999" s="91" t="str">
        <f>IF(BD!AN3999="","",IF(BD!AN3999&lt;BD!AL3999,"ABAIXO DA META","DENTRO DA META"))</f>
        <v>DENTRO DA META</v>
      </c>
      <c r="AT3999" s="91" t="str">
        <f>IF(BD!AJ3999="","EM ANÁLISE",IF(BD!AP3999&gt;=BD!AN3999,"GO", "NO GO"))</f>
        <v>NO GO</v>
      </c>
      <c r="AU3999" s="97">
        <f>IF(AN3999="","",+BD!$AN3999-AJ3999)</f>
        <v>1.4625477707006378</v>
      </c>
      <c r="AV3999" s="98"/>
      <c r="AW3999" s="90">
        <f>BD!P3999*BD!AC3999</f>
        <v>2.21</v>
      </c>
      <c r="AX3999" s="90">
        <f>BD!V3999*BD!AC3999</f>
        <v>1.629875</v>
      </c>
      <c r="AY3999" s="90">
        <f>IF(BD!AN3999="","",BD!AN3999*BD!AC3999)</f>
        <v>4.152547770700638</v>
      </c>
      <c r="AZ3999" s="75" t="s">
        <v>5272</v>
      </c>
      <c r="BA3999" s="75"/>
      <c r="BB3999" s="75"/>
      <c r="BC3999" s="75"/>
      <c r="BD3999" s="99" t="s">
        <v>5257</v>
      </c>
      <c r="BE3999" s="100" t="s">
        <v>4</v>
      </c>
      <c r="BF3999" s="100" t="s">
        <v>4</v>
      </c>
      <c r="BG3999" s="99" t="s">
        <v>5258</v>
      </c>
      <c r="BH3999" s="101"/>
      <c r="BI3999" s="101"/>
      <c r="BJ3999" s="101"/>
      <c r="BK3999" s="101"/>
      <c r="BL3999" s="101"/>
      <c r="BM3999" s="101"/>
      <c r="BN3999" s="101"/>
      <c r="BO3999" s="103"/>
      <c r="BP3999" s="99">
        <v>140.622</v>
      </c>
      <c r="BQ3999" s="99">
        <v>121</v>
      </c>
      <c r="BR3999" s="101"/>
      <c r="BS3999" s="99" t="s">
        <v>5260</v>
      </c>
      <c r="BT3999" s="99" t="s">
        <v>5261</v>
      </c>
      <c r="BU3999" s="99">
        <v>5102</v>
      </c>
      <c r="BV3999" s="99"/>
      <c r="BW3999" s="99"/>
      <c r="BX3999" s="99"/>
      <c r="BY3999" s="99"/>
      <c r="BZ3999" s="99"/>
      <c r="CA3999" s="99"/>
      <c r="CB3999" s="99"/>
      <c r="CC3999" s="99">
        <v>102</v>
      </c>
      <c r="CD3999" s="99">
        <v>8</v>
      </c>
      <c r="CE3999" s="99">
        <v>8</v>
      </c>
      <c r="CF3999" s="99"/>
      <c r="CG3999" s="37" t="e">
        <f>VLOOKUP(Table_1[[#This Row],[EAN]],'[1]Planilha1'!$E:$R,13,0)</f>
        <v>#N/A</v>
      </c>
    </row>
    <row r="4000" ht="15" hidden="1">
      <c r="A4000" s="7"/>
      <c r="B4000" s="75" t="s">
        <v>79</v>
      </c>
      <c r="C4000" s="75">
        <v>221034</v>
      </c>
      <c r="D4000" s="75">
        <v>4616</v>
      </c>
      <c r="E4000" s="85">
        <v>7891000275580</v>
      </c>
      <c r="F4000" s="86" t="s">
        <v>4558</v>
      </c>
      <c r="G4000" s="75" t="s">
        <v>17</v>
      </c>
      <c r="H4000" s="75">
        <v>1640</v>
      </c>
      <c r="I4000" s="87" t="s">
        <v>499</v>
      </c>
      <c r="J4000" s="75" t="s">
        <v>500</v>
      </c>
      <c r="K4000" s="88" t="s">
        <v>84</v>
      </c>
      <c r="L4000" s="88">
        <v>1</v>
      </c>
      <c r="M4000" s="88">
        <v>0</v>
      </c>
      <c r="N4000" s="75" t="s">
        <v>85</v>
      </c>
      <c r="O4000" s="75" t="s">
        <v>437</v>
      </c>
      <c r="P4000" s="89"/>
      <c r="Q4000" s="90">
        <f>(17/100+7.6/100+1.65/100)*P4000</f>
        <v>0</v>
      </c>
      <c r="R4000" s="90"/>
      <c r="S4000" s="90"/>
      <c r="T4000" s="90"/>
      <c r="U4000" s="90"/>
      <c r="V4000" s="90">
        <f>+P4000-Q4000+R4000+S4000+T4000+U4000</f>
        <v>0</v>
      </c>
      <c r="W4000" s="91">
        <f>(1.02/100)</f>
        <v>1.02E-2</v>
      </c>
      <c r="X4000" s="91">
        <v>4.8E-3</v>
      </c>
      <c r="Y4000" s="91">
        <v>0.17</v>
      </c>
      <c r="Z4000" s="91">
        <v>1.65E-2</v>
      </c>
      <c r="AA4000" s="91">
        <v>7.6E-2</v>
      </c>
      <c r="AB4000" s="91">
        <f>SUM(W4000:AA4000)</f>
        <v>0.2775</v>
      </c>
      <c r="AC4000" s="75">
        <v>1</v>
      </c>
      <c r="AD4000" s="92">
        <f>IF(AL4000="","",+AC4000*AL4000)</f>
      </c>
      <c r="AE4000" s="93">
        <f>IF(AL4000="","",+AL4000*AB4000)</f>
      </c>
      <c r="AF4000" s="92">
        <f>IF(AL4000="","",+AL4000-AE4000)</f>
      </c>
      <c r="AG4000" s="93">
        <f>+V4000</f>
        <v>0</v>
      </c>
      <c r="AH4000" s="92">
        <f>IF(AF4000="","",+AF4000-AG4000)</f>
      </c>
      <c r="AI4000" s="92">
        <f>IF(AH4000="","",+AH4000*AC4000)</f>
      </c>
      <c r="AJ4000" s="93"/>
      <c r="AK4000" s="94">
        <v>0.33</v>
      </c>
      <c r="AL4000" s="93">
        <f>IF(V4000=0,"",V4000/(1-AB4000-AK4000))</f>
      </c>
      <c r="AM4000" s="95">
        <v>0.33</v>
      </c>
      <c r="AN4000" s="93">
        <f>IF(V4000=0,"",V4000/(1-AB4000-AM4000))</f>
      </c>
      <c r="AO4000" s="96">
        <v>1.2</v>
      </c>
      <c r="AP4000" s="93">
        <f>IF(BD!AJ4000="","",BD!AJ4000*BD!AO4000)</f>
      </c>
      <c r="AQ4000" s="91">
        <f>BD!AM4000/BD!AK4000-1</f>
        <v>0</v>
      </c>
      <c r="AR4000" s="91">
        <f>IF(BD!AN4000="","",IF(BD!AJ4000="","",BD!AN4000/BD!AJ4000-1))</f>
      </c>
      <c r="AS4000" s="91">
        <f>IF(BD!AN4000="","",IF(BD!AN4000&lt;BD!AL4000,"ABAIXO DA META","DENTRO DA META"))</f>
      </c>
      <c r="AT4000" s="91" t="str">
        <f>IF(BD!AJ4000="","EM ANÁLISE",IF(BD!AP4000&gt;=BD!AN4000,"GO", "NO GO"))</f>
        <v>EM ANÁLISE</v>
      </c>
      <c r="AU4000" s="97">
        <f>IF(AN4000="","",+BD!$AN4000-AJ4000)</f>
      </c>
      <c r="AV4000" s="98"/>
      <c r="AW4000" s="90">
        <f>BD!P4000*BD!AC4000</f>
        <v>0</v>
      </c>
      <c r="AX4000" s="90">
        <f>BD!V4000*BD!AC4000</f>
        <v>0</v>
      </c>
      <c r="AY4000" s="90">
        <f>IF(BD!AN4000="","",BD!AN4000*BD!AC4000)</f>
      </c>
      <c r="AZ4000" s="75" t="s">
        <v>123</v>
      </c>
      <c r="BA4000" s="75"/>
      <c r="BB4000" s="75"/>
      <c r="BC4000" s="75"/>
      <c r="BD4000" s="104"/>
      <c r="BE4000" s="104"/>
      <c r="BF4000" s="101"/>
      <c r="BG4000" s="101"/>
      <c r="BH4000" s="101"/>
      <c r="BI4000" s="101"/>
      <c r="BJ4000" s="101"/>
      <c r="BK4000" s="101"/>
      <c r="BL4000" s="101"/>
      <c r="BM4000" s="101"/>
      <c r="BN4000" s="101"/>
      <c r="BO4000" s="103"/>
      <c r="BP4000" s="101"/>
      <c r="BQ4000" s="101"/>
      <c r="BR4000" s="101"/>
      <c r="BS4000" s="101"/>
      <c r="BT4000" s="101"/>
      <c r="BU4000" s="101"/>
      <c r="BV4000" s="101"/>
      <c r="BW4000" s="101"/>
      <c r="BX4000" s="101"/>
      <c r="BY4000" s="101"/>
      <c r="BZ4000" s="101"/>
      <c r="CA4000" s="101"/>
      <c r="CB4000" s="101"/>
      <c r="CC4000" s="101"/>
      <c r="CD4000" s="101"/>
      <c r="CE4000" s="101"/>
      <c r="CF4000" s="101"/>
      <c r="CG4000" s="37" t="e">
        <f>VLOOKUP(Table_1[[#This Row],[EAN]],'[1]Planilha1'!$E:$R,13,0)</f>
        <v>#N/A</v>
      </c>
    </row>
    <row r="4001" ht="15" hidden="1">
      <c r="A4001" s="7"/>
      <c r="B4001" s="75" t="s">
        <v>79</v>
      </c>
      <c r="C4001" s="85">
        <v>221035</v>
      </c>
      <c r="D4001" s="85">
        <v>4710</v>
      </c>
      <c r="E4001" s="85">
        <v>7891000275771</v>
      </c>
      <c r="F4001" s="86" t="s">
        <v>4559</v>
      </c>
      <c r="G4001" s="75" t="s">
        <v>17</v>
      </c>
      <c r="H4001" s="75">
        <v>1640</v>
      </c>
      <c r="I4001" s="87" t="s">
        <v>499</v>
      </c>
      <c r="J4001" s="75" t="s">
        <v>500</v>
      </c>
      <c r="K4001" s="88" t="s">
        <v>84</v>
      </c>
      <c r="L4001" s="88">
        <v>1</v>
      </c>
      <c r="M4001" s="88">
        <v>0</v>
      </c>
      <c r="N4001" s="75" t="s">
        <v>85</v>
      </c>
      <c r="O4001" s="75" t="s">
        <v>437</v>
      </c>
      <c r="P4001" s="89">
        <v>4.98</v>
      </c>
      <c r="Q4001" s="90">
        <f>(17/100+7.6/100+1.65/100)*P4001</f>
        <v>1.3072500000000002</v>
      </c>
      <c r="R4001" s="90"/>
      <c r="S4001" s="90"/>
      <c r="T4001" s="90"/>
      <c r="U4001" s="90"/>
      <c r="V4001" s="90">
        <f>+P4001-Q4001+R4001+S4001+T4001+U4001</f>
        <v>3.67275</v>
      </c>
      <c r="W4001" s="91">
        <f>(1.02/100)</f>
        <v>1.02E-2</v>
      </c>
      <c r="X4001" s="91">
        <v>4.8E-3</v>
      </c>
      <c r="Y4001" s="91">
        <v>0.17</v>
      </c>
      <c r="Z4001" s="91">
        <v>1.65E-2</v>
      </c>
      <c r="AA4001" s="91">
        <v>7.6E-2</v>
      </c>
      <c r="AB4001" s="91">
        <f>SUM(W4001:AA4001)</f>
        <v>0.2775</v>
      </c>
      <c r="AC4001" s="75">
        <v>1</v>
      </c>
      <c r="AD4001" s="92">
        <f>IF(AL4001="","",+AC4001*AL4001)</f>
        <v>9.357324840764335</v>
      </c>
      <c r="AE4001" s="93">
        <f>IF(AL4001="","",+AL4001*AB4001)</f>
        <v>2.596657643312103</v>
      </c>
      <c r="AF4001" s="92">
        <f>IF(AL4001="","",+AL4001-AE4001)</f>
        <v>6.760667197452232</v>
      </c>
      <c r="AG4001" s="93">
        <f>+V4001</f>
        <v>3.67275</v>
      </c>
      <c r="AH4001" s="92">
        <f>IF(AF4001="","",+AF4001-AG4001)</f>
        <v>3.087917197452232</v>
      </c>
      <c r="AI4001" s="92">
        <f>IF(AH4001="","",+AH4001*AC4001)</f>
        <v>3.087917197452232</v>
      </c>
      <c r="AJ4001" s="93">
        <v>6.07</v>
      </c>
      <c r="AK4001" s="94">
        <v>0.33</v>
      </c>
      <c r="AL4001" s="93">
        <f>IF(V4001=0,"",V4001/(1-AB4001-AK4001))</f>
        <v>9.357324840764335</v>
      </c>
      <c r="AM4001" s="95">
        <v>0.33</v>
      </c>
      <c r="AN4001" s="93">
        <f>IF(V4001=0,"",V4001/(1-AB4001-AM4001))</f>
        <v>9.357324840764335</v>
      </c>
      <c r="AO4001" s="96">
        <v>1.2</v>
      </c>
      <c r="AP4001" s="93">
        <f>IF(BD!AJ4001="","",BD!AJ4001*BD!AO4001)</f>
        <v>7.284</v>
      </c>
      <c r="AQ4001" s="91">
        <f>BD!AM4001/BD!AK4001-1</f>
        <v>0</v>
      </c>
      <c r="AR4001" s="91">
        <f>IF(BD!AN4001="","",IF(BD!AJ4001="","",BD!AN4001/BD!AJ4001-1))</f>
        <v>0.5415691665180122</v>
      </c>
      <c r="AS4001" s="91" t="str">
        <f>IF(BD!AN4001="","",IF(BD!AN4001&lt;BD!AL4001,"ABAIXO DA META","DENTRO DA META"))</f>
        <v>DENTRO DA META</v>
      </c>
      <c r="AT4001" s="91" t="str">
        <f>IF(BD!AJ4001="","EM ANÁLISE",IF(BD!AP4001&gt;=BD!AN4001,"GO", "NO GO"))</f>
        <v>NO GO</v>
      </c>
      <c r="AU4001" s="97">
        <f>IF(AN4001="","",+BD!$AN4001-AJ4001)</f>
        <v>3.2873248407643345</v>
      </c>
      <c r="AV4001" s="98"/>
      <c r="AW4001" s="90">
        <f>BD!P4001*BD!AC4001</f>
        <v>4.98</v>
      </c>
      <c r="AX4001" s="90">
        <f>BD!V4001*BD!AC4001</f>
        <v>3.67275</v>
      </c>
      <c r="AY4001" s="90">
        <f>IF(BD!AN4001="","",BD!AN4001*BD!AC4001)</f>
        <v>9.357324840764335</v>
      </c>
      <c r="AZ4001" s="75" t="s">
        <v>5272</v>
      </c>
      <c r="BA4001" s="75"/>
      <c r="BB4001" s="75"/>
      <c r="BC4001" s="75"/>
      <c r="BD4001" s="99" t="s">
        <v>5257</v>
      </c>
      <c r="BE4001" s="100" t="s">
        <v>4</v>
      </c>
      <c r="BF4001" s="100" t="s">
        <v>4</v>
      </c>
      <c r="BG4001" s="99" t="s">
        <v>5258</v>
      </c>
      <c r="BH4001" s="101"/>
      <c r="BI4001" s="101"/>
      <c r="BJ4001" s="101"/>
      <c r="BK4001" s="101"/>
      <c r="BL4001" s="101"/>
      <c r="BM4001" s="101"/>
      <c r="BN4001" s="101"/>
      <c r="BO4001" s="103"/>
      <c r="BP4001" s="99">
        <v>140.622</v>
      </c>
      <c r="BQ4001" s="99">
        <v>121</v>
      </c>
      <c r="BR4001" s="101"/>
      <c r="BS4001" s="99" t="s">
        <v>5260</v>
      </c>
      <c r="BT4001" s="99" t="s">
        <v>5261</v>
      </c>
      <c r="BU4001" s="99">
        <v>5102</v>
      </c>
      <c r="BV4001" s="99"/>
      <c r="BW4001" s="99"/>
      <c r="BX4001" s="99"/>
      <c r="BY4001" s="99"/>
      <c r="BZ4001" s="99"/>
      <c r="CA4001" s="99"/>
      <c r="CB4001" s="99"/>
      <c r="CC4001" s="99">
        <v>102</v>
      </c>
      <c r="CD4001" s="99">
        <v>8</v>
      </c>
      <c r="CE4001" s="99">
        <v>8</v>
      </c>
      <c r="CF4001" s="99"/>
      <c r="CG4001" s="37" t="e">
        <f>VLOOKUP(Table_1[[#This Row],[EAN]],'[1]Planilha1'!$E:$R,13,0)</f>
        <v>#N/A</v>
      </c>
    </row>
    <row r="4002" ht="15" hidden="1">
      <c r="A4002" s="7"/>
      <c r="B4002" s="75" t="s">
        <v>79</v>
      </c>
      <c r="C4002" s="85">
        <v>220995</v>
      </c>
      <c r="D4002" s="85">
        <v>5746</v>
      </c>
      <c r="E4002" s="85">
        <v>7894904005741</v>
      </c>
      <c r="F4002" s="86" t="s">
        <v>4560</v>
      </c>
      <c r="G4002" s="75" t="s">
        <v>14</v>
      </c>
      <c r="H4002" s="75">
        <v>310</v>
      </c>
      <c r="I4002" s="87" t="s">
        <v>371</v>
      </c>
      <c r="J4002" s="75" t="s">
        <v>1076</v>
      </c>
      <c r="K4002" s="88" t="s">
        <v>84</v>
      </c>
      <c r="L4002" s="88">
        <v>15</v>
      </c>
      <c r="M4002" s="88">
        <v>4</v>
      </c>
      <c r="N4002" s="75" t="s">
        <v>85</v>
      </c>
      <c r="O4002" s="75" t="s">
        <v>155</v>
      </c>
      <c r="P4002" s="89">
        <v>22.03</v>
      </c>
      <c r="Q4002" s="90">
        <f>(17/100+7.6/100+1.65/100)*P4002</f>
        <v>5.782875000000001</v>
      </c>
      <c r="R4002" s="90"/>
      <c r="S4002" s="90"/>
      <c r="T4002" s="90"/>
      <c r="U4002" s="90"/>
      <c r="V4002" s="90">
        <f>+P4002-Q4002+R4002+S4002+T4002+U4002</f>
        <v>16.247125</v>
      </c>
      <c r="W4002" s="91">
        <f>(1.02/100)</f>
        <v>1.02E-2</v>
      </c>
      <c r="X4002" s="91">
        <v>4.8E-3</v>
      </c>
      <c r="Y4002" s="91">
        <v>0.17</v>
      </c>
      <c r="Z4002" s="91">
        <v>1.65E-2</v>
      </c>
      <c r="AA4002" s="91">
        <v>7.6E-2</v>
      </c>
      <c r="AB4002" s="91">
        <f>SUM(W4002:AA4002)</f>
        <v>0.2775</v>
      </c>
      <c r="AC4002" s="75">
        <v>15</v>
      </c>
      <c r="AD4002" s="92">
        <f>IF(AL4002="","",+AC4002*AL4002)</f>
        <v>620.9092356687901</v>
      </c>
      <c r="AE4002" s="93">
        <f>IF(AL4002="","",+AL4002*AB4002)</f>
        <v>11.486820859872616</v>
      </c>
      <c r="AF4002" s="92">
        <f>IF(AL4002="","",+AL4002-AE4002)</f>
        <v>29.907128184713386</v>
      </c>
      <c r="AG4002" s="93">
        <f>+V4002</f>
        <v>16.247125</v>
      </c>
      <c r="AH4002" s="92">
        <f>IF(AF4002="","",+AF4002-AG4002)</f>
        <v>13.660003184713386</v>
      </c>
      <c r="AI4002" s="92">
        <f>IF(AH4002="","",+AH4002*AC4002)</f>
        <v>204.90004777070078</v>
      </c>
      <c r="AJ4002" s="93">
        <v>26.99</v>
      </c>
      <c r="AK4002" s="94">
        <v>0.33</v>
      </c>
      <c r="AL4002" s="93">
        <f>IF(V4002=0,"",V4002/(1-AB4002-AK4002))</f>
        <v>41.393949044586</v>
      </c>
      <c r="AM4002" s="95">
        <v>0.33</v>
      </c>
      <c r="AN4002" s="93">
        <f>IF(V4002=0,"",V4002/(1-AB4002-AM4002))</f>
        <v>41.393949044586</v>
      </c>
      <c r="AO4002" s="96">
        <v>1.2</v>
      </c>
      <c r="AP4002" s="93">
        <f>IF(BD!AJ4002="","",BD!AJ4002*BD!AO4002)</f>
        <v>32.388</v>
      </c>
      <c r="AQ4002" s="91">
        <f>BD!AM4002/BD!AK4002-1</f>
        <v>0</v>
      </c>
      <c r="AR4002" s="91">
        <f>IF(BD!AN4002="","",IF(BD!AJ4002="","",BD!AN4002/BD!AJ4002-1))</f>
        <v>0.5336772524855875</v>
      </c>
      <c r="AS4002" s="91" t="str">
        <f>IF(BD!AN4002="","",IF(BD!AN4002&lt;BD!AL4002,"ABAIXO DA META","DENTRO DA META"))</f>
        <v>DENTRO DA META</v>
      </c>
      <c r="AT4002" s="91" t="str">
        <f>IF(BD!AJ4002="","EM ANÁLISE",IF(BD!AP4002&gt;=BD!AN4002,"GO", "NO GO"))</f>
        <v>NO GO</v>
      </c>
      <c r="AU4002" s="97">
        <f>IF(AN4002="","",+BD!$AN4002-AJ4002)</f>
        <v>14.403949044586003</v>
      </c>
      <c r="AV4002" s="98"/>
      <c r="AW4002" s="90">
        <f>BD!P4002*BD!AC4002</f>
        <v>330.45000000000005</v>
      </c>
      <c r="AX4002" s="90">
        <f>BD!V4002*BD!AC4002</f>
        <v>243.706875</v>
      </c>
      <c r="AY4002" s="90">
        <f>IF(BD!AN4002="","",BD!AN4002*BD!AC4002)</f>
        <v>620.9092356687901</v>
      </c>
      <c r="AZ4002" s="75" t="s">
        <v>5272</v>
      </c>
      <c r="BA4002" s="75"/>
      <c r="BB4002" s="75"/>
      <c r="BC4002" s="75"/>
      <c r="BD4002" s="99" t="s">
        <v>5257</v>
      </c>
      <c r="BE4002" s="100" t="s">
        <v>4</v>
      </c>
      <c r="BF4002" s="100" t="s">
        <v>4</v>
      </c>
      <c r="BG4002" s="99" t="s">
        <v>5258</v>
      </c>
      <c r="BH4002" s="101"/>
      <c r="BI4002" s="101"/>
      <c r="BJ4002" s="101"/>
      <c r="BK4002" s="101"/>
      <c r="BL4002" s="101"/>
      <c r="BM4002" s="101"/>
      <c r="BN4002" s="101"/>
      <c r="BO4002" s="103"/>
      <c r="BP4002" s="99">
        <v>140.622</v>
      </c>
      <c r="BQ4002" s="99">
        <v>121</v>
      </c>
      <c r="BR4002" s="101"/>
      <c r="BS4002" s="99" t="s">
        <v>5260</v>
      </c>
      <c r="BT4002" s="99" t="s">
        <v>5261</v>
      </c>
      <c r="BU4002" s="99">
        <v>5102</v>
      </c>
      <c r="BV4002" s="99"/>
      <c r="BW4002" s="99"/>
      <c r="BX4002" s="99"/>
      <c r="BY4002" s="99"/>
      <c r="BZ4002" s="99"/>
      <c r="CA4002" s="99"/>
      <c r="CB4002" s="99"/>
      <c r="CC4002" s="99">
        <v>102</v>
      </c>
      <c r="CD4002" s="99">
        <v>8</v>
      </c>
      <c r="CE4002" s="99">
        <v>8</v>
      </c>
      <c r="CF4002" s="99"/>
      <c r="CG4002" s="37" t="e">
        <f>VLOOKUP(Table_1[[#This Row],[EAN]],'[1]Planilha1'!$E:$R,13,0)</f>
        <v>#N/A</v>
      </c>
    </row>
    <row r="4003" ht="15" hidden="1">
      <c r="A4003" s="7"/>
      <c r="B4003" s="75" t="s">
        <v>79</v>
      </c>
      <c r="C4003" s="85">
        <v>221056</v>
      </c>
      <c r="D4003" s="85">
        <v>3045</v>
      </c>
      <c r="E4003" s="85">
        <v>7891000070444</v>
      </c>
      <c r="F4003" s="86" t="s">
        <v>4561</v>
      </c>
      <c r="G4003" s="75" t="s">
        <v>17</v>
      </c>
      <c r="H4003" s="75">
        <v>1770</v>
      </c>
      <c r="I4003" s="87" t="s">
        <v>538</v>
      </c>
      <c r="J4003" s="75" t="s">
        <v>539</v>
      </c>
      <c r="K4003" s="88" t="s">
        <v>84</v>
      </c>
      <c r="L4003" s="88">
        <v>1</v>
      </c>
      <c r="M4003" s="88">
        <v>0</v>
      </c>
      <c r="N4003" s="75" t="s">
        <v>85</v>
      </c>
      <c r="O4003" s="75" t="s">
        <v>437</v>
      </c>
      <c r="P4003" s="89">
        <v>4.7</v>
      </c>
      <c r="Q4003" s="90">
        <f>(17/100+7.6/100+1.65/100)*P4003</f>
        <v>1.2337500000000001</v>
      </c>
      <c r="R4003" s="90"/>
      <c r="S4003" s="90"/>
      <c r="T4003" s="90"/>
      <c r="U4003" s="90"/>
      <c r="V4003" s="90">
        <f>+P4003-Q4003+R4003+S4003+T4003+U4003</f>
        <v>3.46625</v>
      </c>
      <c r="W4003" s="91">
        <f>(1.02/100)</f>
        <v>1.02E-2</v>
      </c>
      <c r="X4003" s="91">
        <v>4.8E-3</v>
      </c>
      <c r="Y4003" s="91">
        <v>0.17</v>
      </c>
      <c r="Z4003" s="91">
        <v>1.65E-2</v>
      </c>
      <c r="AA4003" s="91">
        <v>7.6E-2</v>
      </c>
      <c r="AB4003" s="91">
        <f>SUM(W4003:AA4003)</f>
        <v>0.2775</v>
      </c>
      <c r="AC4003" s="75">
        <v>1</v>
      </c>
      <c r="AD4003" s="92">
        <f>IF(AL4003="","",+AC4003*AL4003)</f>
        <v>8.831210191082805</v>
      </c>
      <c r="AE4003" s="93">
        <f>IF(AL4003="","",+AL4003*AB4003)</f>
        <v>2.4506608280254785</v>
      </c>
      <c r="AF4003" s="92">
        <f>IF(AL4003="","",+AL4003-AE4003)</f>
        <v>6.380549363057327</v>
      </c>
      <c r="AG4003" s="93">
        <f>+V4003</f>
        <v>3.46625</v>
      </c>
      <c r="AH4003" s="92">
        <f>IF(AF4003="","",+AF4003-AG4003)</f>
        <v>2.9142993630573266</v>
      </c>
      <c r="AI4003" s="92">
        <f>IF(AH4003="","",+AH4003*AC4003)</f>
        <v>2.9142993630573266</v>
      </c>
      <c r="AJ4003" s="93">
        <v>5.79</v>
      </c>
      <c r="AK4003" s="94">
        <v>0.33</v>
      </c>
      <c r="AL4003" s="93">
        <f>IF(V4003=0,"",V4003/(1-AB4003-AK4003))</f>
        <v>8.831210191082805</v>
      </c>
      <c r="AM4003" s="95">
        <v>0.33</v>
      </c>
      <c r="AN4003" s="93">
        <f>IF(V4003=0,"",V4003/(1-AB4003-AM4003))</f>
        <v>8.831210191082805</v>
      </c>
      <c r="AO4003" s="96">
        <v>1.2</v>
      </c>
      <c r="AP4003" s="93">
        <f>IF(BD!AJ4003="","",BD!AJ4003*BD!AO4003)</f>
        <v>6.9479999999999995</v>
      </c>
      <c r="AQ4003" s="91">
        <f>BD!AM4003/BD!AK4003-1</f>
        <v>0</v>
      </c>
      <c r="AR4003" s="91">
        <f>IF(BD!AN4003="","",IF(BD!AJ4003="","",BD!AN4003/BD!AJ4003-1))</f>
        <v>0.5252521918968576</v>
      </c>
      <c r="AS4003" s="91" t="str">
        <f>IF(BD!AN4003="","",IF(BD!AN4003&lt;BD!AL4003,"ABAIXO DA META","DENTRO DA META"))</f>
        <v>DENTRO DA META</v>
      </c>
      <c r="AT4003" s="91" t="str">
        <f>IF(BD!AJ4003="","EM ANÁLISE",IF(BD!AP4003&gt;=BD!AN4003,"GO", "NO GO"))</f>
        <v>NO GO</v>
      </c>
      <c r="AU4003" s="97">
        <f>IF(AN4003="","",+BD!$AN4003-AJ4003)</f>
        <v>3.041210191082805</v>
      </c>
      <c r="AV4003" s="98"/>
      <c r="AW4003" s="90">
        <f>BD!P4003*BD!AC4003</f>
        <v>4.7</v>
      </c>
      <c r="AX4003" s="90">
        <f>BD!V4003*BD!AC4003</f>
        <v>3.46625</v>
      </c>
      <c r="AY4003" s="90">
        <f>IF(BD!AN4003="","",BD!AN4003*BD!AC4003)</f>
        <v>8.831210191082805</v>
      </c>
      <c r="AZ4003" s="75" t="s">
        <v>5272</v>
      </c>
      <c r="BA4003" s="75"/>
      <c r="BB4003" s="75"/>
      <c r="BC4003" s="75"/>
      <c r="BD4003" s="99" t="s">
        <v>5257</v>
      </c>
      <c r="BE4003" s="100" t="s">
        <v>4</v>
      </c>
      <c r="BF4003" s="100" t="s">
        <v>4</v>
      </c>
      <c r="BG4003" s="99" t="s">
        <v>5258</v>
      </c>
      <c r="BH4003" s="101"/>
      <c r="BI4003" s="101"/>
      <c r="BJ4003" s="101"/>
      <c r="BK4003" s="101"/>
      <c r="BL4003" s="101"/>
      <c r="BM4003" s="101"/>
      <c r="BN4003" s="101"/>
      <c r="BO4003" s="103"/>
      <c r="BP4003" s="99">
        <v>140.622</v>
      </c>
      <c r="BQ4003" s="99">
        <v>121</v>
      </c>
      <c r="BR4003" s="101"/>
      <c r="BS4003" s="99" t="s">
        <v>5260</v>
      </c>
      <c r="BT4003" s="99" t="s">
        <v>5261</v>
      </c>
      <c r="BU4003" s="99">
        <v>5102</v>
      </c>
      <c r="BV4003" s="99"/>
      <c r="BW4003" s="99"/>
      <c r="BX4003" s="99"/>
      <c r="BY4003" s="99"/>
      <c r="BZ4003" s="99"/>
      <c r="CA4003" s="99"/>
      <c r="CB4003" s="99"/>
      <c r="CC4003" s="99">
        <v>102</v>
      </c>
      <c r="CD4003" s="99">
        <v>8</v>
      </c>
      <c r="CE4003" s="99">
        <v>8</v>
      </c>
      <c r="CF4003" s="99"/>
      <c r="CG4003" s="37" t="e">
        <f>VLOOKUP(Table_1[[#This Row],[EAN]],'[1]Planilha1'!$E:$R,13,0)</f>
        <v>#N/A</v>
      </c>
    </row>
    <row r="4004" ht="15" hidden="1">
      <c r="A4004" s="7"/>
      <c r="B4004" s="75" t="s">
        <v>400</v>
      </c>
      <c r="C4004" s="85">
        <v>222360</v>
      </c>
      <c r="D4004" s="85">
        <v>1411</v>
      </c>
      <c r="E4004" s="85">
        <v>7891010579616</v>
      </c>
      <c r="F4004" s="86" t="s">
        <v>4562</v>
      </c>
      <c r="G4004" s="75" t="s">
        <v>15</v>
      </c>
      <c r="H4004" s="75">
        <v>1150</v>
      </c>
      <c r="I4004" s="87" t="s">
        <v>1577</v>
      </c>
      <c r="J4004" s="75" t="s">
        <v>1069</v>
      </c>
      <c r="K4004" s="88" t="s">
        <v>84</v>
      </c>
      <c r="L4004" s="88">
        <v>24</v>
      </c>
      <c r="M4004" s="88">
        <v>4</v>
      </c>
      <c r="N4004" s="75" t="s">
        <v>85</v>
      </c>
      <c r="O4004" s="75" t="s">
        <v>208</v>
      </c>
      <c r="P4004" s="89">
        <v>7.47</v>
      </c>
      <c r="Q4004" s="90">
        <f>(17/100+7.6/100+1.65/100)*P4004</f>
        <v>1.960875</v>
      </c>
      <c r="R4004" s="90"/>
      <c r="S4004" s="90"/>
      <c r="T4004" s="90"/>
      <c r="U4004" s="90"/>
      <c r="V4004" s="90">
        <f>+P4004-Q4004+R4004+S4004+T4004+U4004</f>
        <v>5.509125</v>
      </c>
      <c r="W4004" s="91">
        <f>(1.02/100)</f>
        <v>1.02E-2</v>
      </c>
      <c r="X4004" s="91">
        <v>4.8E-3</v>
      </c>
      <c r="Y4004" s="91">
        <v>0.17</v>
      </c>
      <c r="Z4004" s="91">
        <v>1.65E-2</v>
      </c>
      <c r="AA4004" s="91">
        <v>7.6E-2</v>
      </c>
      <c r="AB4004" s="91">
        <f>SUM(W4004:AA4004)</f>
        <v>0.2775</v>
      </c>
      <c r="AC4004" s="75">
        <v>24</v>
      </c>
      <c r="AD4004" s="92">
        <f>IF(AL4004="","",+AC4004*AL4004)</f>
        <v>336.863694267516</v>
      </c>
      <c r="AE4004" s="93">
        <f>IF(AL4004="","",+AL4004*AB4004)</f>
        <v>3.894986464968154</v>
      </c>
      <c r="AF4004" s="92">
        <f>IF(AL4004="","",+AL4004-AE4004)</f>
        <v>10.141000796178346</v>
      </c>
      <c r="AG4004" s="93">
        <f>+V4004</f>
        <v>5.509125</v>
      </c>
      <c r="AH4004" s="92">
        <f>IF(AF4004="","",+AF4004-AG4004)</f>
        <v>4.631875796178346</v>
      </c>
      <c r="AI4004" s="92">
        <f>IF(AH4004="","",+AH4004*AC4004)</f>
        <v>111.16501910828032</v>
      </c>
      <c r="AJ4004" s="93">
        <v>9.27</v>
      </c>
      <c r="AK4004" s="94">
        <v>0.33</v>
      </c>
      <c r="AL4004" s="93">
        <f>IF(V4004=0,"",V4004/(1-AB4004-AK4004))</f>
        <v>14.0359872611465</v>
      </c>
      <c r="AM4004" s="95">
        <v>0.33</v>
      </c>
      <c r="AN4004" s="93">
        <f>IF(V4004=0,"",V4004/(1-AB4004-AM4004))</f>
        <v>14.0359872611465</v>
      </c>
      <c r="AO4004" s="96">
        <v>1.2</v>
      </c>
      <c r="AP4004" s="93">
        <f>IF(BD!AJ4004="","",BD!AJ4004*BD!AO4004)</f>
        <v>11.123999999999999</v>
      </c>
      <c r="AQ4004" s="91">
        <f>BD!AM4004/BD!AK4004-1</f>
        <v>0</v>
      </c>
      <c r="AR4004" s="91">
        <f>IF(BD!AN4004="","",IF(BD!AJ4004="","",BD!AN4004/BD!AJ4004-1))</f>
        <v>0.5141302331333875</v>
      </c>
      <c r="AS4004" s="91" t="str">
        <f>IF(BD!AN4004="","",IF(BD!AN4004&lt;BD!AL4004,"ABAIXO DA META","DENTRO DA META"))</f>
        <v>DENTRO DA META</v>
      </c>
      <c r="AT4004" s="91" t="str">
        <f>IF(BD!AJ4004="","EM ANÁLISE",IF(BD!AP4004&gt;=BD!AN4004,"GO", "NO GO"))</f>
        <v>NO GO</v>
      </c>
      <c r="AU4004" s="97">
        <f>IF(AN4004="","",+BD!$AN4004-AJ4004)</f>
        <v>4.765987261146501</v>
      </c>
      <c r="AV4004" s="98"/>
      <c r="AW4004" s="90">
        <f>BD!P4004*BD!AC4004</f>
        <v>179.28</v>
      </c>
      <c r="AX4004" s="90">
        <f>BD!V4004*BD!AC4004</f>
        <v>132.219</v>
      </c>
      <c r="AY4004" s="90">
        <f>IF(BD!AN4004="","",BD!AN4004*BD!AC4004)</f>
        <v>336.863694267516</v>
      </c>
      <c r="AZ4004" s="75" t="s">
        <v>5272</v>
      </c>
      <c r="BA4004" s="75" t="s">
        <v>115</v>
      </c>
      <c r="BB4004" s="75">
        <v>1</v>
      </c>
      <c r="BC4004" s="75" t="s">
        <v>209</v>
      </c>
      <c r="BD4004" s="99" t="s">
        <v>5257</v>
      </c>
      <c r="BE4004" s="100" t="s">
        <v>4</v>
      </c>
      <c r="BF4004" s="100" t="s">
        <v>4</v>
      </c>
      <c r="BG4004" s="99" t="s">
        <v>5258</v>
      </c>
      <c r="BH4004" s="101"/>
      <c r="BI4004" s="101"/>
      <c r="BJ4004" s="101"/>
      <c r="BK4004" s="101"/>
      <c r="BL4004" s="101"/>
      <c r="BM4004" s="101"/>
      <c r="BN4004" s="101"/>
      <c r="BO4004" s="103"/>
      <c r="BP4004" s="99">
        <v>140.622</v>
      </c>
      <c r="BQ4004" s="99">
        <v>121</v>
      </c>
      <c r="BR4004" s="101"/>
      <c r="BS4004" s="99" t="s">
        <v>5260</v>
      </c>
      <c r="BT4004" s="99" t="s">
        <v>5261</v>
      </c>
      <c r="BU4004" s="99">
        <v>5102</v>
      </c>
      <c r="BV4004" s="99"/>
      <c r="BW4004" s="99"/>
      <c r="BX4004" s="99"/>
      <c r="BY4004" s="99"/>
      <c r="BZ4004" s="99"/>
      <c r="CA4004" s="99"/>
      <c r="CB4004" s="99"/>
      <c r="CC4004" s="99">
        <v>102</v>
      </c>
      <c r="CD4004" s="99">
        <v>8</v>
      </c>
      <c r="CE4004" s="99">
        <v>8</v>
      </c>
      <c r="CF4004" s="99"/>
      <c r="CG4004" s="37" t="e">
        <f>VLOOKUP(Table_1[[#This Row],[EAN]],'[1]Planilha1'!$E:$R,13,0)</f>
        <v>#N/A</v>
      </c>
    </row>
    <row r="4005" ht="15" hidden="1">
      <c r="A4005" s="7"/>
      <c r="B4005" s="75" t="s">
        <v>400</v>
      </c>
      <c r="C4005" s="85">
        <v>222213</v>
      </c>
      <c r="D4005" s="85">
        <v>4810</v>
      </c>
      <c r="E4005" s="85">
        <v>7898962794272</v>
      </c>
      <c r="F4005" s="86" t="s">
        <v>4563</v>
      </c>
      <c r="G4005" s="75" t="s">
        <v>15</v>
      </c>
      <c r="H4005" s="75">
        <v>1620</v>
      </c>
      <c r="I4005" s="87" t="s">
        <v>1541</v>
      </c>
      <c r="J4005" s="75" t="s">
        <v>1546</v>
      </c>
      <c r="K4005" s="88" t="s">
        <v>84</v>
      </c>
      <c r="L4005" s="88">
        <v>2</v>
      </c>
      <c r="M4005" s="88">
        <v>4</v>
      </c>
      <c r="N4005" s="75" t="s">
        <v>85</v>
      </c>
      <c r="O4005" s="75" t="s">
        <v>208</v>
      </c>
      <c r="P4005" s="89">
        <v>25.49</v>
      </c>
      <c r="Q4005" s="90">
        <f>(17/100+7.6/100+1.65/100)*P4005</f>
        <v>6.6911249999999995</v>
      </c>
      <c r="R4005" s="90"/>
      <c r="S4005" s="90"/>
      <c r="T4005" s="90"/>
      <c r="U4005" s="90"/>
      <c r="V4005" s="90">
        <f>+P4005-Q4005+R4005+S4005+T4005+U4005</f>
        <v>18.798875</v>
      </c>
      <c r="W4005" s="91">
        <f>(1.02/100)</f>
        <v>1.02E-2</v>
      </c>
      <c r="X4005" s="91">
        <v>4.8E-3</v>
      </c>
      <c r="Y4005" s="91">
        <v>0.17</v>
      </c>
      <c r="Z4005" s="91">
        <v>1.65E-2</v>
      </c>
      <c r="AA4005" s="91">
        <v>7.6E-2</v>
      </c>
      <c r="AB4005" s="91">
        <f>SUM(W4005:AA4005)</f>
        <v>0.2775</v>
      </c>
      <c r="AC4005" s="75">
        <v>2</v>
      </c>
      <c r="AD4005" s="92">
        <f>IF(AL4005="","",+AC4005*AL4005)</f>
        <v>95.79044585987263</v>
      </c>
      <c r="AE4005" s="93">
        <f>IF(AL4005="","",+AL4005*AB4005)</f>
        <v>13.290924363057329</v>
      </c>
      <c r="AF4005" s="92">
        <f>IF(AL4005="","",+AL4005-AE4005)</f>
        <v>34.60429856687899</v>
      </c>
      <c r="AG4005" s="93">
        <f>+V4005</f>
        <v>18.798875</v>
      </c>
      <c r="AH4005" s="92">
        <f>IF(AF4005="","",+AF4005-AG4005)</f>
        <v>15.80542356687899</v>
      </c>
      <c r="AI4005" s="92">
        <f>IF(AH4005="","",+AH4005*AC4005)</f>
        <v>31.61084713375798</v>
      </c>
      <c r="AJ4005" s="93">
        <v>31.755000000000003</v>
      </c>
      <c r="AK4005" s="94">
        <v>0.33</v>
      </c>
      <c r="AL4005" s="93">
        <f>IF(V4005=0,"",V4005/(1-AB4005-AK4005))</f>
        <v>47.89522292993632</v>
      </c>
      <c r="AM4005" s="95">
        <v>0.33</v>
      </c>
      <c r="AN4005" s="93">
        <f>IF(V4005=0,"",V4005/(1-AB4005-AM4005))</f>
        <v>47.89522292993632</v>
      </c>
      <c r="AO4005" s="96">
        <v>1.2</v>
      </c>
      <c r="AP4005" s="93">
        <f>IF(BD!AJ4005="","",BD!AJ4005*BD!AO4005)</f>
        <v>38.106</v>
      </c>
      <c r="AQ4005" s="91">
        <f>BD!AM4005/BD!AK4005-1</f>
        <v>0</v>
      </c>
      <c r="AR4005" s="91">
        <f>IF(BD!AN4005="","",IF(BD!AJ4005="","",BD!AN4005/BD!AJ4005-1))</f>
        <v>0.5082734350475928</v>
      </c>
      <c r="AS4005" s="91" t="str">
        <f>IF(BD!AN4005="","",IF(BD!AN4005&lt;BD!AL4005,"ABAIXO DA META","DENTRO DA META"))</f>
        <v>DENTRO DA META</v>
      </c>
      <c r="AT4005" s="91" t="str">
        <f>IF(BD!AJ4005="","EM ANÁLISE",IF(BD!AP4005&gt;=BD!AN4005,"GO", "NO GO"))</f>
        <v>NO GO</v>
      </c>
      <c r="AU4005" s="97">
        <f>IF(AN4005="","",+BD!$AN4005-AJ4005)</f>
        <v>16.140222929936314</v>
      </c>
      <c r="AV4005" s="98"/>
      <c r="AW4005" s="90">
        <f>BD!P4005*BD!AC4005</f>
        <v>50.98</v>
      </c>
      <c r="AX4005" s="90">
        <f>BD!V4005*BD!AC4005</f>
        <v>37.59775</v>
      </c>
      <c r="AY4005" s="90">
        <f>IF(BD!AN4005="","",BD!AN4005*BD!AC4005)</f>
        <v>95.79044585987263</v>
      </c>
      <c r="AZ4005" s="75" t="s">
        <v>5272</v>
      </c>
      <c r="BA4005" s="75" t="s">
        <v>115</v>
      </c>
      <c r="BB4005" s="75">
        <v>1</v>
      </c>
      <c r="BC4005" s="75" t="s">
        <v>209</v>
      </c>
      <c r="BD4005" s="99" t="s">
        <v>5257</v>
      </c>
      <c r="BE4005" s="100" t="s">
        <v>4</v>
      </c>
      <c r="BF4005" s="100" t="s">
        <v>4</v>
      </c>
      <c r="BG4005" s="99" t="s">
        <v>5258</v>
      </c>
      <c r="BH4005" s="101"/>
      <c r="BI4005" s="101"/>
      <c r="BJ4005" s="101"/>
      <c r="BK4005" s="101"/>
      <c r="BL4005" s="101"/>
      <c r="BM4005" s="101"/>
      <c r="BN4005" s="101"/>
      <c r="BO4005" s="103"/>
      <c r="BP4005" s="99">
        <v>140.622</v>
      </c>
      <c r="BQ4005" s="99">
        <v>121</v>
      </c>
      <c r="BR4005" s="101"/>
      <c r="BS4005" s="99" t="s">
        <v>5260</v>
      </c>
      <c r="BT4005" s="99" t="s">
        <v>5261</v>
      </c>
      <c r="BU4005" s="99">
        <v>5102</v>
      </c>
      <c r="BV4005" s="99"/>
      <c r="BW4005" s="99"/>
      <c r="BX4005" s="99"/>
      <c r="BY4005" s="99"/>
      <c r="BZ4005" s="99"/>
      <c r="CA4005" s="99"/>
      <c r="CB4005" s="99"/>
      <c r="CC4005" s="99">
        <v>102</v>
      </c>
      <c r="CD4005" s="99">
        <v>8</v>
      </c>
      <c r="CE4005" s="99">
        <v>8</v>
      </c>
      <c r="CF4005" s="99"/>
      <c r="CG4005" s="37" t="e">
        <f>VLOOKUP(Table_1[[#This Row],[EAN]],'[1]Planilha1'!$E:$R,13,0)</f>
        <v>#N/A</v>
      </c>
    </row>
    <row r="4006" ht="15" hidden="1">
      <c r="A4006" s="7"/>
      <c r="B4006" s="75" t="s">
        <v>400</v>
      </c>
      <c r="C4006" s="85">
        <v>222345</v>
      </c>
      <c r="D4006" s="85">
        <v>1591</v>
      </c>
      <c r="E4006" s="85">
        <v>7891010253011</v>
      </c>
      <c r="F4006" s="86" t="s">
        <v>4564</v>
      </c>
      <c r="G4006" s="75" t="s">
        <v>13</v>
      </c>
      <c r="H4006" s="75">
        <v>3770</v>
      </c>
      <c r="I4006" s="87" t="s">
        <v>1627</v>
      </c>
      <c r="J4006" s="75" t="s">
        <v>1557</v>
      </c>
      <c r="K4006" s="88" t="s">
        <v>84</v>
      </c>
      <c r="L4006" s="88">
        <v>12</v>
      </c>
      <c r="M4006" s="88">
        <v>4</v>
      </c>
      <c r="N4006" s="75" t="s">
        <v>85</v>
      </c>
      <c r="O4006" s="75" t="s">
        <v>208</v>
      </c>
      <c r="P4006" s="89">
        <v>10.96</v>
      </c>
      <c r="Q4006" s="90">
        <f>(17/100+7.6/100+1.65/100)*P4006</f>
        <v>2.8770000000000002</v>
      </c>
      <c r="R4006" s="90"/>
      <c r="S4006" s="90"/>
      <c r="T4006" s="90"/>
      <c r="U4006" s="90"/>
      <c r="V4006" s="90">
        <f>+P4006-Q4006+R4006+S4006+T4006+U4006</f>
        <v>8.083</v>
      </c>
      <c r="W4006" s="91">
        <f>(1.02/100)</f>
        <v>1.02E-2</v>
      </c>
      <c r="X4006" s="91">
        <v>4.8E-3</v>
      </c>
      <c r="Y4006" s="91">
        <v>0.17</v>
      </c>
      <c r="Z4006" s="91">
        <v>1.65E-2</v>
      </c>
      <c r="AA4006" s="91">
        <v>7.6E-2</v>
      </c>
      <c r="AB4006" s="91">
        <f>SUM(W4006:AA4006)</f>
        <v>0.2775</v>
      </c>
      <c r="AC4006" s="75">
        <v>12</v>
      </c>
      <c r="AD4006" s="92">
        <f>IF(AL4006="","",+AC4006*AL4006)</f>
        <v>247.12356687898094</v>
      </c>
      <c r="AE4006" s="93">
        <f>IF(AL4006="","",+AL4006*AB4006)</f>
        <v>5.714732484076435</v>
      </c>
      <c r="AF4006" s="92">
        <f>IF(AL4006="","",+AL4006-AE4006)</f>
        <v>14.878898089171976</v>
      </c>
      <c r="AG4006" s="93">
        <f>+V4006</f>
        <v>8.083</v>
      </c>
      <c r="AH4006" s="92">
        <f>IF(AF4006="","",+AF4006-AG4006)</f>
        <v>6.795898089171976</v>
      </c>
      <c r="AI4006" s="92">
        <f>IF(AH4006="","",+AH4006*AC4006)</f>
        <v>81.5507770700637</v>
      </c>
      <c r="AJ4006" s="93">
        <v>13.745000000000001</v>
      </c>
      <c r="AK4006" s="94">
        <v>0.33</v>
      </c>
      <c r="AL4006" s="93">
        <f>IF(V4006=0,"",V4006/(1-AB4006-AK4006))</f>
        <v>20.59363057324841</v>
      </c>
      <c r="AM4006" s="95">
        <v>0.33</v>
      </c>
      <c r="AN4006" s="93">
        <f>IF(V4006=0,"",V4006/(1-AB4006-AM4006))</f>
        <v>20.59363057324841</v>
      </c>
      <c r="AO4006" s="96">
        <v>1.2</v>
      </c>
      <c r="AP4006" s="93">
        <f>IF(BD!AJ4006="","",BD!AJ4006*BD!AO4006)</f>
        <v>16.494</v>
      </c>
      <c r="AQ4006" s="91">
        <f>BD!AM4006/BD!AK4006-1</f>
        <v>0</v>
      </c>
      <c r="AR4006" s="91">
        <f>IF(BD!AN4006="","",IF(BD!AJ4006="","",BD!AN4006/BD!AJ4006-1))</f>
        <v>0.49826341020359477</v>
      </c>
      <c r="AS4006" s="91" t="str">
        <f>IF(BD!AN4006="","",IF(BD!AN4006&lt;BD!AL4006,"ABAIXO DA META","DENTRO DA META"))</f>
        <v>DENTRO DA META</v>
      </c>
      <c r="AT4006" s="91" t="str">
        <f>IF(BD!AJ4006="","EM ANÁLISE",IF(BD!AP4006&gt;=BD!AN4006,"GO", "NO GO"))</f>
        <v>NO GO</v>
      </c>
      <c r="AU4006" s="97">
        <f>IF(AN4006="","",+BD!$AN4006-AJ4006)</f>
        <v>6.8486305732484105</v>
      </c>
      <c r="AV4006" s="98"/>
      <c r="AW4006" s="90">
        <f>BD!P4006*BD!AC4006</f>
        <v>131.52</v>
      </c>
      <c r="AX4006" s="90">
        <f>BD!V4006*BD!AC4006</f>
        <v>96.99600000000001</v>
      </c>
      <c r="AY4006" s="90">
        <f>IF(BD!AN4006="","",BD!AN4006*BD!AC4006)</f>
        <v>247.12356687898094</v>
      </c>
      <c r="AZ4006" s="75" t="s">
        <v>5272</v>
      </c>
      <c r="BA4006" s="75" t="s">
        <v>115</v>
      </c>
      <c r="BB4006" s="75">
        <v>1</v>
      </c>
      <c r="BC4006" s="75" t="s">
        <v>209</v>
      </c>
      <c r="BD4006" s="99" t="s">
        <v>5257</v>
      </c>
      <c r="BE4006" s="100" t="s">
        <v>4</v>
      </c>
      <c r="BF4006" s="100" t="s">
        <v>4</v>
      </c>
      <c r="BG4006" s="99" t="s">
        <v>5258</v>
      </c>
      <c r="BH4006" s="101"/>
      <c r="BI4006" s="101"/>
      <c r="BJ4006" s="101"/>
      <c r="BK4006" s="101"/>
      <c r="BL4006" s="101"/>
      <c r="BM4006" s="101"/>
      <c r="BN4006" s="101"/>
      <c r="BO4006" s="103"/>
      <c r="BP4006" s="99">
        <v>140.622</v>
      </c>
      <c r="BQ4006" s="99">
        <v>121</v>
      </c>
      <c r="BR4006" s="101"/>
      <c r="BS4006" s="99" t="s">
        <v>5260</v>
      </c>
      <c r="BT4006" s="99" t="s">
        <v>5261</v>
      </c>
      <c r="BU4006" s="99">
        <v>5102</v>
      </c>
      <c r="BV4006" s="99"/>
      <c r="BW4006" s="99"/>
      <c r="BX4006" s="99"/>
      <c r="BY4006" s="99"/>
      <c r="BZ4006" s="99"/>
      <c r="CA4006" s="99"/>
      <c r="CB4006" s="99"/>
      <c r="CC4006" s="99">
        <v>102</v>
      </c>
      <c r="CD4006" s="99">
        <v>8</v>
      </c>
      <c r="CE4006" s="99">
        <v>8</v>
      </c>
      <c r="CF4006" s="99"/>
      <c r="CG4006" s="37" t="e">
        <f>VLOOKUP(Table_1[[#This Row],[EAN]],'[1]Planilha1'!$E:$R,13,0)</f>
        <v>#N/A</v>
      </c>
    </row>
    <row r="4007" ht="15" hidden="1">
      <c r="A4007" s="7"/>
      <c r="B4007" s="75" t="s">
        <v>400</v>
      </c>
      <c r="C4007" s="85">
        <v>222432</v>
      </c>
      <c r="D4007" s="85">
        <v>33028</v>
      </c>
      <c r="E4007" s="85">
        <v>7891010501105</v>
      </c>
      <c r="F4007" s="86" t="s">
        <v>4565</v>
      </c>
      <c r="G4007" s="75" t="s">
        <v>15</v>
      </c>
      <c r="H4007" s="75">
        <v>1620</v>
      </c>
      <c r="I4007" s="87" t="s">
        <v>1541</v>
      </c>
      <c r="J4007" s="75" t="s">
        <v>1736</v>
      </c>
      <c r="K4007" s="88" t="s">
        <v>84</v>
      </c>
      <c r="L4007" s="88">
        <v>48</v>
      </c>
      <c r="M4007" s="88">
        <v>4</v>
      </c>
      <c r="N4007" s="75" t="s">
        <v>85</v>
      </c>
      <c r="O4007" s="75" t="s">
        <v>208</v>
      </c>
      <c r="P4007" s="89">
        <v>8.99</v>
      </c>
      <c r="Q4007" s="90">
        <f>(17/100+7.6/100+1.65/100)*P4007</f>
        <v>2.359875</v>
      </c>
      <c r="R4007" s="90"/>
      <c r="S4007" s="90"/>
      <c r="T4007" s="90"/>
      <c r="U4007" s="90"/>
      <c r="V4007" s="90">
        <f>+P4007-Q4007+R4007+S4007+T4007+U4007</f>
        <v>6.630125</v>
      </c>
      <c r="W4007" s="91">
        <f>(1.02/100)</f>
        <v>1.02E-2</v>
      </c>
      <c r="X4007" s="91">
        <v>4.8E-3</v>
      </c>
      <c r="Y4007" s="91">
        <v>0.17</v>
      </c>
      <c r="Z4007" s="91">
        <v>1.65E-2</v>
      </c>
      <c r="AA4007" s="91">
        <v>7.6E-2</v>
      </c>
      <c r="AB4007" s="91">
        <f>SUM(W4007:AA4007)</f>
        <v>0.2775</v>
      </c>
      <c r="AC4007" s="75">
        <v>48</v>
      </c>
      <c r="AD4007" s="92">
        <f>IF(AL4007="","",+AC4007*AL4007)</f>
        <v>810.8178343949046</v>
      </c>
      <c r="AE4007" s="93">
        <f>IF(AL4007="","",+AL4007*AB4007)</f>
        <v>4.687540605095542</v>
      </c>
      <c r="AF4007" s="92">
        <f>IF(AL4007="","",+AL4007-AE4007)</f>
        <v>12.20449761146497</v>
      </c>
      <c r="AG4007" s="93">
        <f>+V4007</f>
        <v>6.630125</v>
      </c>
      <c r="AH4007" s="92">
        <f>IF(AF4007="","",+AF4007-AG4007)</f>
        <v>5.57437261146497</v>
      </c>
      <c r="AI4007" s="92">
        <f>IF(AH4007="","",+AH4007*AC4007)</f>
        <v>267.56988535031854</v>
      </c>
      <c r="AJ4007" s="93">
        <v>11.275</v>
      </c>
      <c r="AK4007" s="94">
        <v>0.33</v>
      </c>
      <c r="AL4007" s="93">
        <f>IF(V4007=0,"",V4007/(1-AB4007-AK4007))</f>
        <v>16.89203821656051</v>
      </c>
      <c r="AM4007" s="95">
        <v>0.33</v>
      </c>
      <c r="AN4007" s="93">
        <f>IF(V4007=0,"",V4007/(1-AB4007-AM4007))</f>
        <v>16.89203821656051</v>
      </c>
      <c r="AO4007" s="96">
        <v>1.2</v>
      </c>
      <c r="AP4007" s="93">
        <f>IF(BD!AJ4007="","",BD!AJ4007*BD!AO4007)</f>
        <v>13.53</v>
      </c>
      <c r="AQ4007" s="91">
        <f>BD!AM4007/BD!AK4007-1</f>
        <v>0</v>
      </c>
      <c r="AR4007" s="91">
        <f>IF(BD!AN4007="","",IF(BD!AJ4007="","",BD!AN4007/BD!AJ4007-1))</f>
        <v>0.4981852076772071</v>
      </c>
      <c r="AS4007" s="91" t="str">
        <f>IF(BD!AN4007="","",IF(BD!AN4007&lt;BD!AL4007,"ABAIXO DA META","DENTRO DA META"))</f>
        <v>DENTRO DA META</v>
      </c>
      <c r="AT4007" s="91" t="str">
        <f>IF(BD!AJ4007="","EM ANÁLISE",IF(BD!AP4007&gt;=BD!AN4007,"GO", "NO GO"))</f>
        <v>NO GO</v>
      </c>
      <c r="AU4007" s="97">
        <f>IF(AN4007="","",+BD!$AN4007-AJ4007)</f>
        <v>5.617038216560511</v>
      </c>
      <c r="AV4007" s="98"/>
      <c r="AW4007" s="90">
        <f>BD!P4007*BD!AC4007</f>
        <v>431.52</v>
      </c>
      <c r="AX4007" s="90">
        <f>BD!V4007*BD!AC4007</f>
        <v>318.246</v>
      </c>
      <c r="AY4007" s="90">
        <f>IF(BD!AN4007="","",BD!AN4007*BD!AC4007)</f>
        <v>810.8178343949046</v>
      </c>
      <c r="AZ4007" s="75" t="s">
        <v>5272</v>
      </c>
      <c r="BA4007" s="75" t="s">
        <v>115</v>
      </c>
      <c r="BB4007" s="75">
        <v>1</v>
      </c>
      <c r="BC4007" s="75" t="s">
        <v>209</v>
      </c>
      <c r="BD4007" s="99" t="s">
        <v>5257</v>
      </c>
      <c r="BE4007" s="100" t="s">
        <v>4</v>
      </c>
      <c r="BF4007" s="100" t="s">
        <v>4</v>
      </c>
      <c r="BG4007" s="99" t="s">
        <v>5258</v>
      </c>
      <c r="BH4007" s="101"/>
      <c r="BI4007" s="101"/>
      <c r="BJ4007" s="101"/>
      <c r="BK4007" s="101"/>
      <c r="BL4007" s="101"/>
      <c r="BM4007" s="101"/>
      <c r="BN4007" s="101"/>
      <c r="BO4007" s="103"/>
      <c r="BP4007" s="99">
        <v>140.622</v>
      </c>
      <c r="BQ4007" s="99">
        <v>121</v>
      </c>
      <c r="BR4007" s="101"/>
      <c r="BS4007" s="99" t="s">
        <v>5260</v>
      </c>
      <c r="BT4007" s="99" t="s">
        <v>5261</v>
      </c>
      <c r="BU4007" s="99">
        <v>5102</v>
      </c>
      <c r="BV4007" s="99"/>
      <c r="BW4007" s="99"/>
      <c r="BX4007" s="99"/>
      <c r="BY4007" s="99"/>
      <c r="BZ4007" s="99"/>
      <c r="CA4007" s="99"/>
      <c r="CB4007" s="99"/>
      <c r="CC4007" s="99">
        <v>102</v>
      </c>
      <c r="CD4007" s="99">
        <v>8</v>
      </c>
      <c r="CE4007" s="99">
        <v>8</v>
      </c>
      <c r="CF4007" s="99"/>
      <c r="CG4007" s="37" t="e">
        <f>VLOOKUP(Table_1[[#This Row],[EAN]],'[1]Planilha1'!$E:$R,13,0)</f>
        <v>#N/A</v>
      </c>
    </row>
    <row r="4008" ht="15" hidden="1">
      <c r="A4008" s="7"/>
      <c r="B4008" s="75" t="s">
        <v>400</v>
      </c>
      <c r="C4008" s="85">
        <v>222295</v>
      </c>
      <c r="D4008" s="85">
        <v>4927666</v>
      </c>
      <c r="E4008" s="85">
        <v>7891010980085</v>
      </c>
      <c r="F4008" s="86" t="s">
        <v>4566</v>
      </c>
      <c r="G4008" s="75" t="s">
        <v>13</v>
      </c>
      <c r="H4008" s="75">
        <v>3770</v>
      </c>
      <c r="I4008" s="87" t="s">
        <v>1627</v>
      </c>
      <c r="J4008" s="75" t="s">
        <v>1628</v>
      </c>
      <c r="K4008" s="88" t="s">
        <v>84</v>
      </c>
      <c r="L4008" s="88">
        <v>12</v>
      </c>
      <c r="M4008" s="88">
        <v>4</v>
      </c>
      <c r="N4008" s="75" t="s">
        <v>85</v>
      </c>
      <c r="O4008" s="75" t="s">
        <v>208</v>
      </c>
      <c r="P4008" s="89">
        <v>12.59</v>
      </c>
      <c r="Q4008" s="90">
        <f>(17/100+7.6/100+1.65/100)*P4008</f>
        <v>3.304875</v>
      </c>
      <c r="R4008" s="90"/>
      <c r="S4008" s="90"/>
      <c r="T4008" s="90"/>
      <c r="U4008" s="90"/>
      <c r="V4008" s="90">
        <f>+P4008-Q4008+R4008+S4008+T4008+U4008</f>
        <v>9.285125</v>
      </c>
      <c r="W4008" s="91">
        <f>(1.02/100)</f>
        <v>1.02E-2</v>
      </c>
      <c r="X4008" s="91">
        <v>4.8E-3</v>
      </c>
      <c r="Y4008" s="91">
        <v>0.17</v>
      </c>
      <c r="Z4008" s="91">
        <v>1.65E-2</v>
      </c>
      <c r="AA4008" s="91">
        <v>7.6E-2</v>
      </c>
      <c r="AB4008" s="91">
        <f>SUM(W4008:AA4008)</f>
        <v>0.2775</v>
      </c>
      <c r="AC4008" s="75">
        <v>12</v>
      </c>
      <c r="AD4008" s="92">
        <f>IF(AL4008="","",+AC4008*AL4008)</f>
        <v>283.8764331210192</v>
      </c>
      <c r="AE4008" s="93">
        <f>IF(AL4008="","",+AL4008*AB4008)</f>
        <v>6.56464251592357</v>
      </c>
      <c r="AF4008" s="92">
        <f>IF(AL4008="","",+AL4008-AE4008)</f>
        <v>17.09172691082803</v>
      </c>
      <c r="AG4008" s="93">
        <f>+V4008</f>
        <v>9.285125</v>
      </c>
      <c r="AH4008" s="92">
        <f>IF(AF4008="","",+AF4008-AG4008)</f>
        <v>7.806601910828029</v>
      </c>
      <c r="AI4008" s="92">
        <f>IF(AH4008="","",+AH4008*AC4008)</f>
        <v>93.67922292993634</v>
      </c>
      <c r="AJ4008" s="93">
        <v>15.82</v>
      </c>
      <c r="AK4008" s="94">
        <v>0.33</v>
      </c>
      <c r="AL4008" s="93">
        <f>IF(V4008=0,"",V4008/(1-AB4008-AK4008))</f>
        <v>23.6563694267516</v>
      </c>
      <c r="AM4008" s="95">
        <v>0.33</v>
      </c>
      <c r="AN4008" s="93">
        <f>IF(V4008=0,"",V4008/(1-AB4008-AM4008))</f>
        <v>23.6563694267516</v>
      </c>
      <c r="AO4008" s="96">
        <v>1.2</v>
      </c>
      <c r="AP4008" s="93">
        <f>IF(BD!AJ4008="","",BD!AJ4008*BD!AO4008)</f>
        <v>18.983999999999998</v>
      </c>
      <c r="AQ4008" s="91">
        <f>BD!AM4008/BD!AK4008-1</f>
        <v>0</v>
      </c>
      <c r="AR4008" s="91">
        <f>IF(BD!AN4008="","",IF(BD!AJ4008="","",BD!AN4008/BD!AJ4008-1))</f>
        <v>0.495345728618938</v>
      </c>
      <c r="AS4008" s="91" t="str">
        <f>IF(BD!AN4008="","",IF(BD!AN4008&lt;BD!AL4008,"ABAIXO DA META","DENTRO DA META"))</f>
        <v>DENTRO DA META</v>
      </c>
      <c r="AT4008" s="91" t="str">
        <f>IF(BD!AJ4008="","EM ANÁLISE",IF(BD!AP4008&gt;=BD!AN4008,"GO", "NO GO"))</f>
        <v>NO GO</v>
      </c>
      <c r="AU4008" s="97">
        <f>IF(AN4008="","",+BD!$AN4008-AJ4008)</f>
        <v>7.836369426751599</v>
      </c>
      <c r="AV4008" s="98"/>
      <c r="AW4008" s="90">
        <f>BD!P4008*BD!AC4008</f>
        <v>151.07999999999998</v>
      </c>
      <c r="AX4008" s="90">
        <f>BD!V4008*BD!AC4008</f>
        <v>111.42150000000001</v>
      </c>
      <c r="AY4008" s="90">
        <f>IF(BD!AN4008="","",BD!AN4008*BD!AC4008)</f>
        <v>283.8764331210192</v>
      </c>
      <c r="AZ4008" s="75" t="s">
        <v>5272</v>
      </c>
      <c r="BA4008" s="75" t="s">
        <v>115</v>
      </c>
      <c r="BB4008" s="75">
        <v>1</v>
      </c>
      <c r="BC4008" s="75" t="s">
        <v>209</v>
      </c>
      <c r="BD4008" s="99" t="s">
        <v>5257</v>
      </c>
      <c r="BE4008" s="100" t="s">
        <v>4</v>
      </c>
      <c r="BF4008" s="100" t="s">
        <v>4</v>
      </c>
      <c r="BG4008" s="99" t="s">
        <v>5258</v>
      </c>
      <c r="BH4008" s="101"/>
      <c r="BI4008" s="101"/>
      <c r="BJ4008" s="101"/>
      <c r="BK4008" s="101"/>
      <c r="BL4008" s="101"/>
      <c r="BM4008" s="101"/>
      <c r="BN4008" s="101"/>
      <c r="BO4008" s="103"/>
      <c r="BP4008" s="99">
        <v>140.622</v>
      </c>
      <c r="BQ4008" s="99">
        <v>121</v>
      </c>
      <c r="BR4008" s="101"/>
      <c r="BS4008" s="99" t="s">
        <v>5260</v>
      </c>
      <c r="BT4008" s="99" t="s">
        <v>5261</v>
      </c>
      <c r="BU4008" s="99">
        <v>5102</v>
      </c>
      <c r="BV4008" s="99"/>
      <c r="BW4008" s="99"/>
      <c r="BX4008" s="99"/>
      <c r="BY4008" s="99"/>
      <c r="BZ4008" s="99"/>
      <c r="CA4008" s="99"/>
      <c r="CB4008" s="99"/>
      <c r="CC4008" s="99">
        <v>102</v>
      </c>
      <c r="CD4008" s="99">
        <v>8</v>
      </c>
      <c r="CE4008" s="99">
        <v>8</v>
      </c>
      <c r="CF4008" s="99"/>
      <c r="CG4008" s="37" t="e">
        <f>VLOOKUP(Table_1[[#This Row],[EAN]],'[1]Planilha1'!$E:$R,13,0)</f>
        <v>#N/A</v>
      </c>
    </row>
    <row r="4009" ht="15" hidden="1">
      <c r="A4009" s="7"/>
      <c r="B4009" s="75" t="s">
        <v>400</v>
      </c>
      <c r="C4009" s="85">
        <v>222373</v>
      </c>
      <c r="D4009" s="85">
        <v>3901</v>
      </c>
      <c r="E4009" s="85">
        <v>7891010245603</v>
      </c>
      <c r="F4009" s="86" t="s">
        <v>4567</v>
      </c>
      <c r="G4009" s="75" t="s">
        <v>15</v>
      </c>
      <c r="H4009" s="75">
        <v>1150</v>
      </c>
      <c r="I4009" s="87" t="s">
        <v>1577</v>
      </c>
      <c r="J4009" s="75" t="s">
        <v>1069</v>
      </c>
      <c r="K4009" s="88" t="s">
        <v>84</v>
      </c>
      <c r="L4009" s="88">
        <v>40</v>
      </c>
      <c r="M4009" s="88">
        <v>4</v>
      </c>
      <c r="N4009" s="75" t="s">
        <v>85</v>
      </c>
      <c r="O4009" s="75" t="s">
        <v>208</v>
      </c>
      <c r="P4009" s="89">
        <v>7.69</v>
      </c>
      <c r="Q4009" s="90">
        <f>(17/100+7.6/100+1.65/100)*P4009</f>
        <v>2.018625</v>
      </c>
      <c r="R4009" s="90"/>
      <c r="S4009" s="90"/>
      <c r="T4009" s="90"/>
      <c r="U4009" s="90"/>
      <c r="V4009" s="90">
        <f>+P4009-Q4009+R4009+S4009+T4009+U4009</f>
        <v>5.671375</v>
      </c>
      <c r="W4009" s="91">
        <f>(1.02/100)</f>
        <v>1.02E-2</v>
      </c>
      <c r="X4009" s="91">
        <v>4.8E-3</v>
      </c>
      <c r="Y4009" s="91">
        <v>0.17</v>
      </c>
      <c r="Z4009" s="91">
        <v>1.65E-2</v>
      </c>
      <c r="AA4009" s="91">
        <v>7.6E-2</v>
      </c>
      <c r="AB4009" s="91">
        <f>SUM(W4009:AA4009)</f>
        <v>0.2775</v>
      </c>
      <c r="AC4009" s="75">
        <v>40</v>
      </c>
      <c r="AD4009" s="92">
        <f>IF(AL4009="","",+AC4009*AL4009)</f>
        <v>577.9745222929938</v>
      </c>
      <c r="AE4009" s="93">
        <f>IF(AL4009="","",+AL4009*AB4009)</f>
        <v>4.009698248407645</v>
      </c>
      <c r="AF4009" s="92">
        <f>IF(AL4009="","",+AL4009-AE4009)</f>
        <v>10.4396648089172</v>
      </c>
      <c r="AG4009" s="93">
        <f>+V4009</f>
        <v>5.671375</v>
      </c>
      <c r="AH4009" s="92">
        <f>IF(AF4009="","",+AF4009-AG4009)</f>
        <v>4.7682898089172</v>
      </c>
      <c r="AI4009" s="92">
        <f>IF(AH4009="","",+AH4009*AC4009)</f>
        <v>190.731592356688</v>
      </c>
      <c r="AJ4009" s="93">
        <v>9.67</v>
      </c>
      <c r="AK4009" s="94">
        <v>0.33</v>
      </c>
      <c r="AL4009" s="93">
        <f>IF(V4009=0,"",V4009/(1-AB4009-AK4009))</f>
        <v>14.449363057324845</v>
      </c>
      <c r="AM4009" s="95">
        <v>0.33</v>
      </c>
      <c r="AN4009" s="93">
        <f>IF(V4009=0,"",V4009/(1-AB4009-AM4009))</f>
        <v>14.449363057324845</v>
      </c>
      <c r="AO4009" s="96">
        <v>1.2</v>
      </c>
      <c r="AP4009" s="93">
        <f>IF(BD!AJ4009="","",BD!AJ4009*BD!AO4009)</f>
        <v>11.604</v>
      </c>
      <c r="AQ4009" s="91">
        <f>BD!AM4009/BD!AK4009-1</f>
        <v>0</v>
      </c>
      <c r="AR4009" s="91">
        <f>IF(BD!AN4009="","",IF(BD!AJ4009="","",BD!AN4009/BD!AJ4009-1))</f>
        <v>0.49424643819284864</v>
      </c>
      <c r="AS4009" s="91" t="str">
        <f>IF(BD!AN4009="","",IF(BD!AN4009&lt;BD!AL4009,"ABAIXO DA META","DENTRO DA META"))</f>
        <v>DENTRO DA META</v>
      </c>
      <c r="AT4009" s="91" t="str">
        <f>IF(BD!AJ4009="","EM ANÁLISE",IF(BD!AP4009&gt;=BD!AN4009,"GO", "NO GO"))</f>
        <v>NO GO</v>
      </c>
      <c r="AU4009" s="97">
        <f>IF(AN4009="","",+BD!$AN4009-AJ4009)</f>
        <v>4.779363057324845</v>
      </c>
      <c r="AV4009" s="98"/>
      <c r="AW4009" s="90">
        <f>BD!P4009*BD!AC4009</f>
        <v>307.6</v>
      </c>
      <c r="AX4009" s="90">
        <f>BD!V4009*BD!AC4009</f>
        <v>226.85500000000002</v>
      </c>
      <c r="AY4009" s="90">
        <f>IF(BD!AN4009="","",BD!AN4009*BD!AC4009)</f>
        <v>577.9745222929938</v>
      </c>
      <c r="AZ4009" s="75" t="s">
        <v>5272</v>
      </c>
      <c r="BA4009" s="75" t="s">
        <v>115</v>
      </c>
      <c r="BB4009" s="75">
        <v>1</v>
      </c>
      <c r="BC4009" s="75" t="s">
        <v>209</v>
      </c>
      <c r="BD4009" s="99" t="s">
        <v>5257</v>
      </c>
      <c r="BE4009" s="100" t="s">
        <v>4</v>
      </c>
      <c r="BF4009" s="100" t="s">
        <v>4</v>
      </c>
      <c r="BG4009" s="99" t="s">
        <v>5258</v>
      </c>
      <c r="BH4009" s="101"/>
      <c r="BI4009" s="101"/>
      <c r="BJ4009" s="101"/>
      <c r="BK4009" s="101"/>
      <c r="BL4009" s="101"/>
      <c r="BM4009" s="101"/>
      <c r="BN4009" s="101"/>
      <c r="BO4009" s="103"/>
      <c r="BP4009" s="99">
        <v>140.622</v>
      </c>
      <c r="BQ4009" s="99">
        <v>121</v>
      </c>
      <c r="BR4009" s="101"/>
      <c r="BS4009" s="99" t="s">
        <v>5260</v>
      </c>
      <c r="BT4009" s="99" t="s">
        <v>5261</v>
      </c>
      <c r="BU4009" s="99">
        <v>5102</v>
      </c>
      <c r="BV4009" s="99"/>
      <c r="BW4009" s="99"/>
      <c r="BX4009" s="99"/>
      <c r="BY4009" s="99"/>
      <c r="BZ4009" s="99"/>
      <c r="CA4009" s="99"/>
      <c r="CB4009" s="99"/>
      <c r="CC4009" s="99">
        <v>102</v>
      </c>
      <c r="CD4009" s="99">
        <v>8</v>
      </c>
      <c r="CE4009" s="99">
        <v>8</v>
      </c>
      <c r="CF4009" s="99"/>
      <c r="CG4009" s="37" t="e">
        <f>VLOOKUP(Table_1[[#This Row],[EAN]],'[1]Planilha1'!$E:$R,13,0)</f>
        <v>#N/A</v>
      </c>
    </row>
    <row r="4010" ht="15" hidden="1">
      <c r="A4010" s="7"/>
      <c r="B4010" s="75" t="s">
        <v>79</v>
      </c>
      <c r="C4010" s="85">
        <v>221028</v>
      </c>
      <c r="D4010" s="85">
        <v>4185</v>
      </c>
      <c r="E4010" s="85">
        <v>7891000244265</v>
      </c>
      <c r="F4010" s="86" t="s">
        <v>4572</v>
      </c>
      <c r="G4010" s="75" t="s">
        <v>17</v>
      </c>
      <c r="H4010" s="75">
        <v>1640</v>
      </c>
      <c r="I4010" s="87" t="s">
        <v>499</v>
      </c>
      <c r="J4010" s="75" t="s">
        <v>500</v>
      </c>
      <c r="K4010" s="88" t="s">
        <v>84</v>
      </c>
      <c r="L4010" s="88">
        <v>1</v>
      </c>
      <c r="M4010" s="88">
        <v>0</v>
      </c>
      <c r="N4010" s="75" t="s">
        <v>85</v>
      </c>
      <c r="O4010" s="75" t="s">
        <v>437</v>
      </c>
      <c r="P4010" s="89">
        <v>1.89</v>
      </c>
      <c r="Q4010" s="90">
        <f>(17/100+7.6/100+1.65/100)*P4010</f>
        <v>0.496125</v>
      </c>
      <c r="R4010" s="90"/>
      <c r="S4010" s="90"/>
      <c r="T4010" s="90"/>
      <c r="U4010" s="90"/>
      <c r="V4010" s="90">
        <f>+P4010-Q4010+R4010+S4010+T4010+U4010</f>
        <v>1.393875</v>
      </c>
      <c r="W4010" s="91">
        <f>(1.02/100)</f>
        <v>1.02E-2</v>
      </c>
      <c r="X4010" s="91">
        <v>4.8E-3</v>
      </c>
      <c r="Y4010" s="91">
        <v>0.17</v>
      </c>
      <c r="Z4010" s="91">
        <v>1.65E-2</v>
      </c>
      <c r="AA4010" s="91">
        <v>7.6E-2</v>
      </c>
      <c r="AB4010" s="91">
        <f>SUM(W4010:AA4010)</f>
        <v>0.2775</v>
      </c>
      <c r="AC4010" s="75">
        <v>1</v>
      </c>
      <c r="AD4010" s="92">
        <f>IF(AL4010="","",+AC4010*AL4010)</f>
        <v>3.5512738853503194</v>
      </c>
      <c r="AE4010" s="93">
        <f>IF(AL4010="","",+AL4010*AB4010)</f>
        <v>0.9854785031847137</v>
      </c>
      <c r="AF4010" s="92">
        <f>IF(AL4010="","",+AL4010-AE4010)</f>
        <v>2.5657953821656054</v>
      </c>
      <c r="AG4010" s="93">
        <f>+V4010</f>
        <v>1.393875</v>
      </c>
      <c r="AH4010" s="92">
        <f>IF(AF4010="","",+AF4010-AG4010)</f>
        <v>1.1719203821656055</v>
      </c>
      <c r="AI4010" s="92">
        <f>IF(AH4010="","",+AH4010*AC4010)</f>
        <v>1.1719203821656055</v>
      </c>
      <c r="AJ4010" s="93">
        <v>2.39</v>
      </c>
      <c r="AK4010" s="94">
        <v>0.33</v>
      </c>
      <c r="AL4010" s="93">
        <f>IF(V4010=0,"",V4010/(1-AB4010-AK4010))</f>
        <v>3.5512738853503194</v>
      </c>
      <c r="AM4010" s="95">
        <v>0.33</v>
      </c>
      <c r="AN4010" s="93">
        <f>IF(V4010=0,"",V4010/(1-AB4010-AM4010))</f>
        <v>3.5512738853503194</v>
      </c>
      <c r="AO4010" s="96">
        <v>1.2</v>
      </c>
      <c r="AP4010" s="93">
        <f>IF(BD!AJ4010="","",BD!AJ4010*BD!AO4010)</f>
        <v>2.868</v>
      </c>
      <c r="AQ4010" s="91">
        <f>BD!AM4010/BD!AK4010-1</f>
        <v>0</v>
      </c>
      <c r="AR4010" s="91">
        <f>IF(BD!AN4010="","",IF(BD!AJ4010="","",BD!AN4010/BD!AJ4010-1))</f>
        <v>0.4858886549582926</v>
      </c>
      <c r="AS4010" s="91" t="str">
        <f>IF(BD!AN4010="","",IF(BD!AN4010&lt;BD!AL4010,"ABAIXO DA META","DENTRO DA META"))</f>
        <v>DENTRO DA META</v>
      </c>
      <c r="AT4010" s="91" t="str">
        <f>IF(BD!AJ4010="","EM ANÁLISE",IF(BD!AP4010&gt;=BD!AN4010,"GO", "NO GO"))</f>
        <v>NO GO</v>
      </c>
      <c r="AU4010" s="97">
        <f>IF(AN4010="","",+BD!$AN4010-AJ4010)</f>
        <v>1.1612738853503193</v>
      </c>
      <c r="AV4010" s="98"/>
      <c r="AW4010" s="90">
        <f>BD!P4010*BD!AC4010</f>
        <v>1.89</v>
      </c>
      <c r="AX4010" s="90">
        <f>BD!V4010*BD!AC4010</f>
        <v>1.393875</v>
      </c>
      <c r="AY4010" s="90">
        <f>IF(BD!AN4010="","",BD!AN4010*BD!AC4010)</f>
        <v>3.5512738853503194</v>
      </c>
      <c r="AZ4010" s="75" t="s">
        <v>5272</v>
      </c>
      <c r="BA4010" s="75"/>
      <c r="BB4010" s="75"/>
      <c r="BC4010" s="75"/>
      <c r="BD4010" s="99" t="s">
        <v>5257</v>
      </c>
      <c r="BE4010" s="100" t="s">
        <v>4</v>
      </c>
      <c r="BF4010" s="100" t="s">
        <v>4</v>
      </c>
      <c r="BG4010" s="99" t="s">
        <v>5258</v>
      </c>
      <c r="BH4010" s="101"/>
      <c r="BI4010" s="101"/>
      <c r="BJ4010" s="101"/>
      <c r="BK4010" s="101"/>
      <c r="BL4010" s="101"/>
      <c r="BM4010" s="101"/>
      <c r="BN4010" s="101"/>
      <c r="BO4010" s="103"/>
      <c r="BP4010" s="99">
        <v>140.622</v>
      </c>
      <c r="BQ4010" s="99">
        <v>121</v>
      </c>
      <c r="BR4010" s="101"/>
      <c r="BS4010" s="99" t="s">
        <v>5260</v>
      </c>
      <c r="BT4010" s="99" t="s">
        <v>5261</v>
      </c>
      <c r="BU4010" s="99">
        <v>5102</v>
      </c>
      <c r="BV4010" s="99"/>
      <c r="BW4010" s="99"/>
      <c r="BX4010" s="99"/>
      <c r="BY4010" s="99"/>
      <c r="BZ4010" s="99"/>
      <c r="CA4010" s="99"/>
      <c r="CB4010" s="99"/>
      <c r="CC4010" s="99">
        <v>102</v>
      </c>
      <c r="CD4010" s="99">
        <v>8</v>
      </c>
      <c r="CE4010" s="99">
        <v>8</v>
      </c>
      <c r="CF4010" s="99"/>
      <c r="CG4010" s="37" t="e">
        <f>VLOOKUP(Table_1[[#This Row],[EAN]],'[1]Planilha1'!$E:$R,13,0)</f>
        <v>#N/A</v>
      </c>
    </row>
    <row r="4011" ht="15" hidden="1">
      <c r="A4011" s="7"/>
      <c r="B4011" s="75" t="s">
        <v>79</v>
      </c>
      <c r="C4011" s="85">
        <v>221037</v>
      </c>
      <c r="D4011" s="85">
        <v>6241</v>
      </c>
      <c r="E4011" s="85">
        <v>7891000241448</v>
      </c>
      <c r="F4011" s="86" t="s">
        <v>4573</v>
      </c>
      <c r="G4011" s="75" t="s">
        <v>17</v>
      </c>
      <c r="H4011" s="75">
        <v>1640</v>
      </c>
      <c r="I4011" s="87" t="s">
        <v>499</v>
      </c>
      <c r="J4011" s="75" t="s">
        <v>500</v>
      </c>
      <c r="K4011" s="88" t="s">
        <v>84</v>
      </c>
      <c r="L4011" s="88">
        <v>1</v>
      </c>
      <c r="M4011" s="88">
        <v>0</v>
      </c>
      <c r="N4011" s="75" t="s">
        <v>85</v>
      </c>
      <c r="O4011" s="75" t="s">
        <v>437</v>
      </c>
      <c r="P4011" s="89">
        <v>1.89</v>
      </c>
      <c r="Q4011" s="90">
        <f>(17/100+7.6/100+1.65/100)*P4011</f>
        <v>0.496125</v>
      </c>
      <c r="R4011" s="90"/>
      <c r="S4011" s="90"/>
      <c r="T4011" s="90"/>
      <c r="U4011" s="90"/>
      <c r="V4011" s="90">
        <f>+P4011-Q4011+R4011+S4011+T4011+U4011</f>
        <v>1.393875</v>
      </c>
      <c r="W4011" s="91">
        <f>(1.02/100)</f>
        <v>1.02E-2</v>
      </c>
      <c r="X4011" s="91">
        <v>4.8E-3</v>
      </c>
      <c r="Y4011" s="91">
        <v>0.17</v>
      </c>
      <c r="Z4011" s="91">
        <v>1.65E-2</v>
      </c>
      <c r="AA4011" s="91">
        <v>7.6E-2</v>
      </c>
      <c r="AB4011" s="91">
        <f>SUM(W4011:AA4011)</f>
        <v>0.2775</v>
      </c>
      <c r="AC4011" s="75">
        <v>1</v>
      </c>
      <c r="AD4011" s="92">
        <f>IF(AL4011="","",+AC4011*AL4011)</f>
        <v>3.5512738853503194</v>
      </c>
      <c r="AE4011" s="93">
        <f>IF(AL4011="","",+AL4011*AB4011)</f>
        <v>0.9854785031847137</v>
      </c>
      <c r="AF4011" s="92">
        <f>IF(AL4011="","",+AL4011-AE4011)</f>
        <v>2.5657953821656054</v>
      </c>
      <c r="AG4011" s="93">
        <f>+V4011</f>
        <v>1.393875</v>
      </c>
      <c r="AH4011" s="92">
        <f>IF(AF4011="","",+AF4011-AG4011)</f>
        <v>1.1719203821656055</v>
      </c>
      <c r="AI4011" s="92">
        <f>IF(AH4011="","",+AH4011*AC4011)</f>
        <v>1.1719203821656055</v>
      </c>
      <c r="AJ4011" s="93">
        <v>2.39</v>
      </c>
      <c r="AK4011" s="94">
        <v>0.33</v>
      </c>
      <c r="AL4011" s="93">
        <f>IF(V4011=0,"",V4011/(1-AB4011-AK4011))</f>
        <v>3.5512738853503194</v>
      </c>
      <c r="AM4011" s="95">
        <v>0.33</v>
      </c>
      <c r="AN4011" s="93">
        <f>IF(V4011=0,"",V4011/(1-AB4011-AM4011))</f>
        <v>3.5512738853503194</v>
      </c>
      <c r="AO4011" s="96">
        <v>1.2</v>
      </c>
      <c r="AP4011" s="93">
        <f>IF(BD!AJ4011="","",BD!AJ4011*BD!AO4011)</f>
        <v>2.868</v>
      </c>
      <c r="AQ4011" s="91">
        <f>BD!AM4011/BD!AK4011-1</f>
        <v>0</v>
      </c>
      <c r="AR4011" s="91">
        <f>IF(BD!AN4011="","",IF(BD!AJ4011="","",BD!AN4011/BD!AJ4011-1))</f>
        <v>0.4858886549582926</v>
      </c>
      <c r="AS4011" s="91" t="str">
        <f>IF(BD!AN4011="","",IF(BD!AN4011&lt;BD!AL4011,"ABAIXO DA META","DENTRO DA META"))</f>
        <v>DENTRO DA META</v>
      </c>
      <c r="AT4011" s="91" t="str">
        <f>IF(BD!AJ4011="","EM ANÁLISE",IF(BD!AP4011&gt;=BD!AN4011,"GO", "NO GO"))</f>
        <v>NO GO</v>
      </c>
      <c r="AU4011" s="97">
        <f>IF(AN4011="","",+BD!$AN4011-AJ4011)</f>
        <v>1.1612738853503193</v>
      </c>
      <c r="AV4011" s="98"/>
      <c r="AW4011" s="90">
        <f>BD!P4011*BD!AC4011</f>
        <v>1.89</v>
      </c>
      <c r="AX4011" s="90">
        <f>BD!V4011*BD!AC4011</f>
        <v>1.393875</v>
      </c>
      <c r="AY4011" s="90">
        <f>IF(BD!AN4011="","",BD!AN4011*BD!AC4011)</f>
        <v>3.5512738853503194</v>
      </c>
      <c r="AZ4011" s="75" t="s">
        <v>5272</v>
      </c>
      <c r="BA4011" s="75"/>
      <c r="BB4011" s="75"/>
      <c r="BC4011" s="75"/>
      <c r="BD4011" s="99" t="s">
        <v>5257</v>
      </c>
      <c r="BE4011" s="100" t="s">
        <v>4</v>
      </c>
      <c r="BF4011" s="100" t="s">
        <v>4</v>
      </c>
      <c r="BG4011" s="99" t="s">
        <v>5258</v>
      </c>
      <c r="BH4011" s="101"/>
      <c r="BI4011" s="101"/>
      <c r="BJ4011" s="101"/>
      <c r="BK4011" s="101"/>
      <c r="BL4011" s="101"/>
      <c r="BM4011" s="101"/>
      <c r="BN4011" s="101"/>
      <c r="BO4011" s="103"/>
      <c r="BP4011" s="99">
        <v>140.622</v>
      </c>
      <c r="BQ4011" s="99">
        <v>121</v>
      </c>
      <c r="BR4011" s="101"/>
      <c r="BS4011" s="99" t="s">
        <v>5260</v>
      </c>
      <c r="BT4011" s="99" t="s">
        <v>5261</v>
      </c>
      <c r="BU4011" s="99">
        <v>5102</v>
      </c>
      <c r="BV4011" s="99"/>
      <c r="BW4011" s="99"/>
      <c r="BX4011" s="99"/>
      <c r="BY4011" s="99"/>
      <c r="BZ4011" s="99"/>
      <c r="CA4011" s="99"/>
      <c r="CB4011" s="99"/>
      <c r="CC4011" s="99">
        <v>102</v>
      </c>
      <c r="CD4011" s="99">
        <v>8</v>
      </c>
      <c r="CE4011" s="99">
        <v>8</v>
      </c>
      <c r="CF4011" s="99"/>
      <c r="CG4011" s="37" t="e">
        <f>VLOOKUP(Table_1[[#This Row],[EAN]],'[1]Planilha1'!$E:$R,13,0)</f>
        <v>#N/A</v>
      </c>
    </row>
    <row r="4012" ht="15" hidden="1">
      <c r="A4012" s="7"/>
      <c r="B4012" s="75" t="s">
        <v>400</v>
      </c>
      <c r="C4012" s="85">
        <v>222411</v>
      </c>
      <c r="D4012" s="85">
        <v>35922</v>
      </c>
      <c r="E4012" s="85">
        <v>7891010504755</v>
      </c>
      <c r="F4012" s="86" t="s">
        <v>4574</v>
      </c>
      <c r="G4012" s="75" t="s">
        <v>15</v>
      </c>
      <c r="H4012" s="75">
        <v>1620</v>
      </c>
      <c r="I4012" s="87" t="s">
        <v>1541</v>
      </c>
      <c r="J4012" s="75" t="s">
        <v>1713</v>
      </c>
      <c r="K4012" s="88" t="s">
        <v>84</v>
      </c>
      <c r="L4012" s="88">
        <v>72</v>
      </c>
      <c r="M4012" s="88">
        <v>4</v>
      </c>
      <c r="N4012" s="75" t="s">
        <v>85</v>
      </c>
      <c r="O4012" s="75" t="s">
        <v>208</v>
      </c>
      <c r="P4012" s="89">
        <v>8.96</v>
      </c>
      <c r="Q4012" s="90">
        <f>(17/100+7.6/100+1.65/100)*P4012</f>
        <v>2.3520000000000003</v>
      </c>
      <c r="R4012" s="90"/>
      <c r="S4012" s="90"/>
      <c r="T4012" s="90"/>
      <c r="U4012" s="90"/>
      <c r="V4012" s="90">
        <f>+P4012-Q4012+R4012+S4012+T4012+U4012</f>
        <v>6.6080000000000005</v>
      </c>
      <c r="W4012" s="91">
        <f>(1.02/100)</f>
        <v>1.02E-2</v>
      </c>
      <c r="X4012" s="91">
        <v>4.8E-3</v>
      </c>
      <c r="Y4012" s="91">
        <v>0.17</v>
      </c>
      <c r="Z4012" s="91">
        <v>1.65E-2</v>
      </c>
      <c r="AA4012" s="91">
        <v>7.6E-2</v>
      </c>
      <c r="AB4012" s="91">
        <f>SUM(W4012:AA4012)</f>
        <v>0.2775</v>
      </c>
      <c r="AC4012" s="75">
        <v>72</v>
      </c>
      <c r="AD4012" s="92">
        <f>IF(AL4012="","",+AC4012*AL4012)</f>
        <v>1212.1681528662425</v>
      </c>
      <c r="AE4012" s="93">
        <f>IF(AL4012="","",+AL4012*AB4012)</f>
        <v>4.671898089171977</v>
      </c>
      <c r="AF4012" s="92">
        <f>IF(AL4012="","",+AL4012-AE4012)</f>
        <v>12.163770700636947</v>
      </c>
      <c r="AG4012" s="93">
        <f>+V4012</f>
        <v>6.6080000000000005</v>
      </c>
      <c r="AH4012" s="92">
        <f>IF(AF4012="","",+AF4012-AG4012)</f>
        <v>5.555770700636947</v>
      </c>
      <c r="AI4012" s="92">
        <f>IF(AH4012="","",+AH4012*AC4012)</f>
        <v>400.01549044586017</v>
      </c>
      <c r="AJ4012" s="93">
        <v>11.355</v>
      </c>
      <c r="AK4012" s="94">
        <v>0.33</v>
      </c>
      <c r="AL4012" s="93">
        <f>IF(V4012=0,"",V4012/(1-AB4012-AK4012))</f>
        <v>16.835668789808924</v>
      </c>
      <c r="AM4012" s="95">
        <v>0.33</v>
      </c>
      <c r="AN4012" s="93">
        <f>IF(V4012=0,"",V4012/(1-AB4012-AM4012))</f>
        <v>16.835668789808924</v>
      </c>
      <c r="AO4012" s="96">
        <v>1.2</v>
      </c>
      <c r="AP4012" s="93">
        <f>IF(BD!AJ4012="","",BD!AJ4012*BD!AO4012)</f>
        <v>13.626</v>
      </c>
      <c r="AQ4012" s="91">
        <f>BD!AM4012/BD!AK4012-1</f>
        <v>0</v>
      </c>
      <c r="AR4012" s="91">
        <f>IF(BD!AN4012="","",IF(BD!AJ4012="","",BD!AN4012/BD!AJ4012-1))</f>
        <v>0.4826656794195441</v>
      </c>
      <c r="AS4012" s="91" t="str">
        <f>IF(BD!AN4012="","",IF(BD!AN4012&lt;BD!AL4012,"ABAIXO DA META","DENTRO DA META"))</f>
        <v>DENTRO DA META</v>
      </c>
      <c r="AT4012" s="91" t="str">
        <f>IF(BD!AJ4012="","EM ANÁLISE",IF(BD!AP4012&gt;=BD!AN4012,"GO", "NO GO"))</f>
        <v>NO GO</v>
      </c>
      <c r="AU4012" s="97">
        <f>IF(AN4012="","",+BD!$AN4012-AJ4012)</f>
        <v>5.480668789808924</v>
      </c>
      <c r="AV4012" s="98"/>
      <c r="AW4012" s="90">
        <f>BD!P4012*BD!AC4012</f>
        <v>645.1200000000001</v>
      </c>
      <c r="AX4012" s="90">
        <f>BD!V4012*BD!AC4012</f>
        <v>475.77600000000007</v>
      </c>
      <c r="AY4012" s="90">
        <f>IF(BD!AN4012="","",BD!AN4012*BD!AC4012)</f>
        <v>1212.1681528662425</v>
      </c>
      <c r="AZ4012" s="75" t="s">
        <v>5272</v>
      </c>
      <c r="BA4012" s="75" t="s">
        <v>115</v>
      </c>
      <c r="BB4012" s="75">
        <v>1</v>
      </c>
      <c r="BC4012" s="75" t="s">
        <v>209</v>
      </c>
      <c r="BD4012" s="99" t="s">
        <v>5257</v>
      </c>
      <c r="BE4012" s="100" t="s">
        <v>4</v>
      </c>
      <c r="BF4012" s="100" t="s">
        <v>4</v>
      </c>
      <c r="BG4012" s="99" t="s">
        <v>5258</v>
      </c>
      <c r="BH4012" s="101"/>
      <c r="BI4012" s="101"/>
      <c r="BJ4012" s="101"/>
      <c r="BK4012" s="101"/>
      <c r="BL4012" s="101"/>
      <c r="BM4012" s="101"/>
      <c r="BN4012" s="101"/>
      <c r="BO4012" s="103"/>
      <c r="BP4012" s="99">
        <v>140.622</v>
      </c>
      <c r="BQ4012" s="99">
        <v>121</v>
      </c>
      <c r="BR4012" s="101"/>
      <c r="BS4012" s="99" t="s">
        <v>5260</v>
      </c>
      <c r="BT4012" s="99" t="s">
        <v>5261</v>
      </c>
      <c r="BU4012" s="99">
        <v>5102</v>
      </c>
      <c r="BV4012" s="99"/>
      <c r="BW4012" s="99"/>
      <c r="BX4012" s="99"/>
      <c r="BY4012" s="99"/>
      <c r="BZ4012" s="99"/>
      <c r="CA4012" s="99"/>
      <c r="CB4012" s="99"/>
      <c r="CC4012" s="99">
        <v>102</v>
      </c>
      <c r="CD4012" s="99">
        <v>8</v>
      </c>
      <c r="CE4012" s="99">
        <v>8</v>
      </c>
      <c r="CF4012" s="99"/>
      <c r="CG4012" s="37" t="e">
        <f>VLOOKUP(Table_1[[#This Row],[EAN]],'[1]Planilha1'!$E:$R,13,0)</f>
        <v>#N/A</v>
      </c>
    </row>
    <row r="4013" ht="15" hidden="1">
      <c r="A4013" s="7"/>
      <c r="B4013" s="75" t="s">
        <v>400</v>
      </c>
      <c r="C4013" s="85">
        <v>222369</v>
      </c>
      <c r="D4013" s="85">
        <v>60713</v>
      </c>
      <c r="E4013" s="85">
        <v>7891010607135</v>
      </c>
      <c r="F4013" s="86" t="s">
        <v>4590</v>
      </c>
      <c r="G4013" s="75" t="s">
        <v>15</v>
      </c>
      <c r="H4013" s="75">
        <v>1150</v>
      </c>
      <c r="I4013" s="87" t="s">
        <v>1577</v>
      </c>
      <c r="J4013" s="75" t="s">
        <v>1069</v>
      </c>
      <c r="K4013" s="88" t="s">
        <v>84</v>
      </c>
      <c r="L4013" s="88">
        <v>12</v>
      </c>
      <c r="M4013" s="88">
        <v>4</v>
      </c>
      <c r="N4013" s="75" t="s">
        <v>85</v>
      </c>
      <c r="O4013" s="75" t="s">
        <v>208</v>
      </c>
      <c r="P4013" s="89">
        <v>11.99</v>
      </c>
      <c r="Q4013" s="90">
        <f>(17/100+7.6/100+1.65/100)*P4013</f>
        <v>3.1473750000000003</v>
      </c>
      <c r="R4013" s="90"/>
      <c r="S4013" s="90"/>
      <c r="T4013" s="90"/>
      <c r="U4013" s="90"/>
      <c r="V4013" s="90">
        <f>+P4013-Q4013+R4013+S4013+T4013+U4013</f>
        <v>8.842625</v>
      </c>
      <c r="W4013" s="91">
        <f>(1.02/100)</f>
        <v>1.02E-2</v>
      </c>
      <c r="X4013" s="91">
        <v>4.8E-3</v>
      </c>
      <c r="Y4013" s="91">
        <v>0.17</v>
      </c>
      <c r="Z4013" s="91">
        <v>1.65E-2</v>
      </c>
      <c r="AA4013" s="91">
        <v>7.6E-2</v>
      </c>
      <c r="AB4013" s="91">
        <f>SUM(W4013:AA4013)</f>
        <v>0.2775</v>
      </c>
      <c r="AC4013" s="75">
        <v>12</v>
      </c>
      <c r="AD4013" s="92">
        <f>IF(AL4013="","",+AC4013*AL4013)</f>
        <v>270.347770700637</v>
      </c>
      <c r="AE4013" s="93">
        <f>IF(AL4013="","",+AL4013*AB4013)</f>
        <v>6.2517921974522315</v>
      </c>
      <c r="AF4013" s="92">
        <f>IF(AL4013="","",+AL4013-AE4013)</f>
        <v>16.27718869426752</v>
      </c>
      <c r="AG4013" s="93">
        <f>+V4013</f>
        <v>8.842625</v>
      </c>
      <c r="AH4013" s="92">
        <f>IF(AF4013="","",+AF4013-AG4013)</f>
        <v>7.434563694267519</v>
      </c>
      <c r="AI4013" s="92">
        <f>IF(AH4013="","",+AH4013*AC4013)</f>
        <v>89.21476433121023</v>
      </c>
      <c r="AJ4013" s="93">
        <v>15.605</v>
      </c>
      <c r="AK4013" s="94">
        <v>0.33</v>
      </c>
      <c r="AL4013" s="93">
        <f>IF(V4013=0,"",V4013/(1-AB4013-AK4013))</f>
        <v>22.52898089171975</v>
      </c>
      <c r="AM4013" s="95">
        <v>0.33</v>
      </c>
      <c r="AN4013" s="93">
        <f>IF(V4013=0,"",V4013/(1-AB4013-AM4013))</f>
        <v>22.52898089171975</v>
      </c>
      <c r="AO4013" s="96">
        <v>1.2</v>
      </c>
      <c r="AP4013" s="93">
        <f>IF(BD!AJ4013="","",BD!AJ4013*BD!AO4013)</f>
        <v>18.726</v>
      </c>
      <c r="AQ4013" s="91">
        <f>BD!AM4013/BD!AK4013-1</f>
        <v>0</v>
      </c>
      <c r="AR4013" s="91">
        <f>IF(BD!AN4013="","",IF(BD!AJ4013="","",BD!AN4013/BD!AJ4013-1))</f>
        <v>0.44370271654724447</v>
      </c>
      <c r="AS4013" s="91" t="str">
        <f>IF(BD!AN4013="","",IF(BD!AN4013&lt;BD!AL4013,"ABAIXO DA META","DENTRO DA META"))</f>
        <v>DENTRO DA META</v>
      </c>
      <c r="AT4013" s="91" t="str">
        <f>IF(BD!AJ4013="","EM ANÁLISE",IF(BD!AP4013&gt;=BD!AN4013,"GO", "NO GO"))</f>
        <v>NO GO</v>
      </c>
      <c r="AU4013" s="97">
        <f>IF(AN4013="","",+BD!$AN4013-AJ4013)</f>
        <v>6.923980891719751</v>
      </c>
      <c r="AV4013" s="98"/>
      <c r="AW4013" s="90">
        <f>BD!P4013*BD!AC4013</f>
        <v>143.88</v>
      </c>
      <c r="AX4013" s="90">
        <f>BD!V4013*BD!AC4013</f>
        <v>106.1115</v>
      </c>
      <c r="AY4013" s="90">
        <f>IF(BD!AN4013="","",BD!AN4013*BD!AC4013)</f>
        <v>270.347770700637</v>
      </c>
      <c r="AZ4013" s="75" t="s">
        <v>5272</v>
      </c>
      <c r="BA4013" s="75" t="s">
        <v>115</v>
      </c>
      <c r="BB4013" s="75">
        <v>1</v>
      </c>
      <c r="BC4013" s="75" t="s">
        <v>209</v>
      </c>
      <c r="BD4013" s="99" t="s">
        <v>5257</v>
      </c>
      <c r="BE4013" s="100" t="s">
        <v>4</v>
      </c>
      <c r="BF4013" s="100" t="s">
        <v>4</v>
      </c>
      <c r="BG4013" s="99" t="s">
        <v>5258</v>
      </c>
      <c r="BH4013" s="101"/>
      <c r="BI4013" s="101"/>
      <c r="BJ4013" s="101"/>
      <c r="BK4013" s="101"/>
      <c r="BL4013" s="101"/>
      <c r="BM4013" s="101"/>
      <c r="BN4013" s="101"/>
      <c r="BO4013" s="103"/>
      <c r="BP4013" s="99">
        <v>140.622</v>
      </c>
      <c r="BQ4013" s="99">
        <v>121</v>
      </c>
      <c r="BR4013" s="101"/>
      <c r="BS4013" s="99" t="s">
        <v>5260</v>
      </c>
      <c r="BT4013" s="99" t="s">
        <v>5261</v>
      </c>
      <c r="BU4013" s="99">
        <v>5102</v>
      </c>
      <c r="BV4013" s="99"/>
      <c r="BW4013" s="99"/>
      <c r="BX4013" s="99"/>
      <c r="BY4013" s="99"/>
      <c r="BZ4013" s="99"/>
      <c r="CA4013" s="99"/>
      <c r="CB4013" s="99"/>
      <c r="CC4013" s="99">
        <v>102</v>
      </c>
      <c r="CD4013" s="99">
        <v>8</v>
      </c>
      <c r="CE4013" s="99">
        <v>8</v>
      </c>
      <c r="CF4013" s="99"/>
      <c r="CG4013" s="37" t="e">
        <f>VLOOKUP(Table_1[[#This Row],[EAN]],'[1]Planilha1'!$E:$R,13,0)</f>
        <v>#N/A</v>
      </c>
    </row>
    <row r="4014" ht="15" hidden="1">
      <c r="A4014" s="7"/>
      <c r="B4014" s="75" t="s">
        <v>400</v>
      </c>
      <c r="C4014" s="75">
        <v>222317</v>
      </c>
      <c r="D4014" s="75">
        <v>1066</v>
      </c>
      <c r="E4014" s="85">
        <v>7891010030889</v>
      </c>
      <c r="F4014" s="158" t="s">
        <v>4591</v>
      </c>
      <c r="G4014" s="75" t="s">
        <v>13</v>
      </c>
      <c r="H4014" s="75">
        <v>3770</v>
      </c>
      <c r="I4014" s="87" t="s">
        <v>1627</v>
      </c>
      <c r="J4014" s="75" t="s">
        <v>1647</v>
      </c>
      <c r="K4014" s="88" t="s">
        <v>84</v>
      </c>
      <c r="L4014" s="88">
        <v>12</v>
      </c>
      <c r="M4014" s="88">
        <v>4</v>
      </c>
      <c r="N4014" s="75" t="s">
        <v>85</v>
      </c>
      <c r="O4014" s="75" t="s">
        <v>208</v>
      </c>
      <c r="P4014" s="89"/>
      <c r="Q4014" s="90">
        <f>(17/100+7.6/100+1.65/100)*P4014</f>
        <v>0</v>
      </c>
      <c r="R4014" s="90"/>
      <c r="S4014" s="90"/>
      <c r="T4014" s="90"/>
      <c r="U4014" s="90"/>
      <c r="V4014" s="90">
        <f>+P4014-Q4014+R4014+S4014+T4014+U4014</f>
        <v>0</v>
      </c>
      <c r="W4014" s="91">
        <f>(1.02/100)</f>
        <v>1.02E-2</v>
      </c>
      <c r="X4014" s="91">
        <v>4.8E-3</v>
      </c>
      <c r="Y4014" s="91">
        <v>0.17</v>
      </c>
      <c r="Z4014" s="91">
        <v>1.65E-2</v>
      </c>
      <c r="AA4014" s="91">
        <v>7.6E-2</v>
      </c>
      <c r="AB4014" s="91">
        <f>SUM(W4014:AA4014)</f>
        <v>0.2775</v>
      </c>
      <c r="AC4014" s="75">
        <v>12</v>
      </c>
      <c r="AD4014" s="92">
        <f>IF(AL4014="","",+AC4014*AL4014)</f>
      </c>
      <c r="AE4014" s="93">
        <f>IF(AL4014="","",+AL4014*AB4014)</f>
      </c>
      <c r="AF4014" s="92">
        <f>IF(AL4014="","",+AL4014-AE4014)</f>
      </c>
      <c r="AG4014" s="93">
        <f>+V4014</f>
        <v>0</v>
      </c>
      <c r="AH4014" s="92">
        <f>IF(AF4014="","",+AF4014-AG4014)</f>
      </c>
      <c r="AI4014" s="92">
        <f>IF(AH4014="","",+AH4014*AC4014)</f>
      </c>
      <c r="AJ4014" s="93"/>
      <c r="AK4014" s="94">
        <v>0.33</v>
      </c>
      <c r="AL4014" s="93">
        <f>IF(V4014=0,"",V4014/(1-AB4014-AK4014))</f>
      </c>
      <c r="AM4014" s="95">
        <v>0.33</v>
      </c>
      <c r="AN4014" s="93">
        <f>IF(V4014=0,"",V4014/(1-AB4014-AM4014))</f>
      </c>
      <c r="AO4014" s="96">
        <v>1.2</v>
      </c>
      <c r="AP4014" s="93">
        <f>IF(BD!AJ4014="","",BD!AJ4014*BD!AO4014)</f>
      </c>
      <c r="AQ4014" s="91">
        <f>BD!AM4014/BD!AK4014-1</f>
        <v>0</v>
      </c>
      <c r="AR4014" s="91">
        <f>IF(BD!AN4014="","",IF(BD!AJ4014="","",BD!AN4014/BD!AJ4014-1))</f>
      </c>
      <c r="AS4014" s="91">
        <f>IF(BD!AN4014="","",IF(BD!AN4014&lt;BD!AL4014,"ABAIXO DA META","DENTRO DA META"))</f>
      </c>
      <c r="AT4014" s="91" t="str">
        <f>IF(BD!AJ4014="","EM ANÁLISE",IF(BD!AP4014&gt;=BD!AN4014,"GO", "NO GO"))</f>
        <v>EM ANÁLISE</v>
      </c>
      <c r="AU4014" s="97">
        <f>IF(AN4014="","",+BD!$AN4014-AJ4014)</f>
      </c>
      <c r="AV4014" s="98"/>
      <c r="AW4014" s="90">
        <f>BD!P4014*BD!AC4014</f>
        <v>0</v>
      </c>
      <c r="AX4014" s="90">
        <f>BD!V4014*BD!AC4014</f>
        <v>0</v>
      </c>
      <c r="AY4014" s="90">
        <f>IF(BD!AN4014="","",BD!AN4014*BD!AC4014)</f>
      </c>
      <c r="AZ4014" s="75" t="s">
        <v>123</v>
      </c>
      <c r="BA4014" s="75" t="s">
        <v>115</v>
      </c>
      <c r="BB4014" s="75">
        <v>1</v>
      </c>
      <c r="BC4014" s="75" t="s">
        <v>209</v>
      </c>
      <c r="BD4014" s="104"/>
      <c r="BE4014" s="104"/>
      <c r="BF4014" s="101"/>
      <c r="BG4014" s="101"/>
      <c r="BH4014" s="101"/>
      <c r="BI4014" s="101"/>
      <c r="BJ4014" s="101"/>
      <c r="BK4014" s="101"/>
      <c r="BL4014" s="101"/>
      <c r="BM4014" s="101"/>
      <c r="BN4014" s="101"/>
      <c r="BO4014" s="103"/>
      <c r="BP4014" s="101"/>
      <c r="BQ4014" s="101"/>
      <c r="BR4014" s="101"/>
      <c r="BS4014" s="101"/>
      <c r="BT4014" s="101"/>
      <c r="BU4014" s="101"/>
      <c r="BV4014" s="101"/>
      <c r="BW4014" s="101"/>
      <c r="BX4014" s="101"/>
      <c r="BY4014" s="101"/>
      <c r="BZ4014" s="101"/>
      <c r="CA4014" s="101"/>
      <c r="CB4014" s="101"/>
      <c r="CC4014" s="101"/>
      <c r="CD4014" s="101"/>
      <c r="CE4014" s="101"/>
      <c r="CF4014" s="101"/>
      <c r="CG4014" s="37" t="e">
        <f>VLOOKUP(Table_1[[#This Row],[EAN]],'[1]Planilha1'!$E:$R,13,0)</f>
        <v>#N/A</v>
      </c>
    </row>
    <row r="4015" ht="15" hidden="1">
      <c r="A4015" s="7"/>
      <c r="B4015" s="75" t="s">
        <v>400</v>
      </c>
      <c r="C4015" s="85">
        <v>222359</v>
      </c>
      <c r="D4015" s="85">
        <v>1409</v>
      </c>
      <c r="E4015" s="85">
        <v>7891010694586</v>
      </c>
      <c r="F4015" s="86" t="s">
        <v>4592</v>
      </c>
      <c r="G4015" s="75" t="s">
        <v>15</v>
      </c>
      <c r="H4015" s="75">
        <v>1150</v>
      </c>
      <c r="I4015" s="87" t="s">
        <v>1577</v>
      </c>
      <c r="J4015" s="75" t="s">
        <v>1069</v>
      </c>
      <c r="K4015" s="88" t="s">
        <v>84</v>
      </c>
      <c r="L4015" s="88">
        <v>48</v>
      </c>
      <c r="M4015" s="88">
        <v>4</v>
      </c>
      <c r="N4015" s="75" t="s">
        <v>85</v>
      </c>
      <c r="O4015" s="75" t="s">
        <v>208</v>
      </c>
      <c r="P4015" s="89">
        <v>3.99</v>
      </c>
      <c r="Q4015" s="90">
        <f>(17/100+7.6/100+1.65/100)*P4015</f>
        <v>1.0473750000000002</v>
      </c>
      <c r="R4015" s="90"/>
      <c r="S4015" s="90"/>
      <c r="T4015" s="90"/>
      <c r="U4015" s="90"/>
      <c r="V4015" s="90">
        <f>+P4015-Q4015+R4015+S4015+T4015+U4015</f>
        <v>2.942625</v>
      </c>
      <c r="W4015" s="91">
        <f>(1.02/100)</f>
        <v>1.02E-2</v>
      </c>
      <c r="X4015" s="91">
        <v>4.8E-3</v>
      </c>
      <c r="Y4015" s="91">
        <v>0.17</v>
      </c>
      <c r="Z4015" s="91">
        <v>1.65E-2</v>
      </c>
      <c r="AA4015" s="91">
        <v>7.6E-2</v>
      </c>
      <c r="AB4015" s="91">
        <f>SUM(W4015:AA4015)</f>
        <v>0.2775</v>
      </c>
      <c r="AC4015" s="75">
        <v>48</v>
      </c>
      <c r="AD4015" s="92">
        <f>IF(AL4015="","",+AC4015*AL4015)</f>
        <v>359.86242038216574</v>
      </c>
      <c r="AE4015" s="93">
        <f>IF(AL4015="","",+AL4015*AB4015)</f>
        <v>2.0804546178343957</v>
      </c>
      <c r="AF4015" s="92">
        <f>IF(AL4015="","",+AL4015-AE4015)</f>
        <v>5.41667914012739</v>
      </c>
      <c r="AG4015" s="93">
        <f>+V4015</f>
        <v>2.942625</v>
      </c>
      <c r="AH4015" s="92">
        <f>IF(AF4015="","",+AF4015-AG4015)</f>
        <v>2.47405414012739</v>
      </c>
      <c r="AI4015" s="92">
        <f>IF(AH4015="","",+AH4015*AC4015)</f>
        <v>118.75459872611472</v>
      </c>
      <c r="AJ4015" s="93">
        <v>5.21</v>
      </c>
      <c r="AK4015" s="94">
        <v>0.33</v>
      </c>
      <c r="AL4015" s="93">
        <f>IF(V4015=0,"",V4015/(1-AB4015-AK4015))</f>
        <v>7.497133757961786</v>
      </c>
      <c r="AM4015" s="95">
        <v>0.33</v>
      </c>
      <c r="AN4015" s="93">
        <f>IF(V4015=0,"",V4015/(1-AB4015-AM4015))</f>
        <v>7.497133757961786</v>
      </c>
      <c r="AO4015" s="96">
        <v>1.2</v>
      </c>
      <c r="AP4015" s="93">
        <f>IF(BD!AJ4015="","",BD!AJ4015*BD!AO4015)</f>
        <v>6.252</v>
      </c>
      <c r="AQ4015" s="91">
        <f>BD!AM4015/BD!AK4015-1</f>
        <v>0</v>
      </c>
      <c r="AR4015" s="91">
        <f>IF(BD!AN4015="","",IF(BD!AJ4015="","",BD!AN4015/BD!AJ4015-1))</f>
        <v>0.43898920498306837</v>
      </c>
      <c r="AS4015" s="91" t="str">
        <f>IF(BD!AN4015="","",IF(BD!AN4015&lt;BD!AL4015,"ABAIXO DA META","DENTRO DA META"))</f>
        <v>DENTRO DA META</v>
      </c>
      <c r="AT4015" s="91" t="str">
        <f>IF(BD!AJ4015="","EM ANÁLISE",IF(BD!AP4015&gt;=BD!AN4015,"GO", "NO GO"))</f>
        <v>NO GO</v>
      </c>
      <c r="AU4015" s="97">
        <f>IF(AN4015="","",+BD!$AN4015-AJ4015)</f>
        <v>2.2871337579617856</v>
      </c>
      <c r="AV4015" s="98"/>
      <c r="AW4015" s="90">
        <f>BD!P4015*BD!AC4015</f>
        <v>191.52</v>
      </c>
      <c r="AX4015" s="90">
        <f>BD!V4015*BD!AC4015</f>
        <v>141.246</v>
      </c>
      <c r="AY4015" s="90">
        <f>IF(BD!AN4015="","",BD!AN4015*BD!AC4015)</f>
        <v>359.86242038216574</v>
      </c>
      <c r="AZ4015" s="75" t="s">
        <v>5272</v>
      </c>
      <c r="BA4015" s="75" t="s">
        <v>115</v>
      </c>
      <c r="BB4015" s="75">
        <v>1</v>
      </c>
      <c r="BC4015" s="75" t="s">
        <v>209</v>
      </c>
      <c r="BD4015" s="99" t="s">
        <v>5257</v>
      </c>
      <c r="BE4015" s="100" t="s">
        <v>4</v>
      </c>
      <c r="BF4015" s="100" t="s">
        <v>4</v>
      </c>
      <c r="BG4015" s="99" t="s">
        <v>5258</v>
      </c>
      <c r="BH4015" s="101"/>
      <c r="BI4015" s="101"/>
      <c r="BJ4015" s="101"/>
      <c r="BK4015" s="101"/>
      <c r="BL4015" s="101"/>
      <c r="BM4015" s="101"/>
      <c r="BN4015" s="101"/>
      <c r="BO4015" s="103"/>
      <c r="BP4015" s="99">
        <v>140.622</v>
      </c>
      <c r="BQ4015" s="99">
        <v>121</v>
      </c>
      <c r="BR4015" s="101"/>
      <c r="BS4015" s="99" t="s">
        <v>5260</v>
      </c>
      <c r="BT4015" s="99" t="s">
        <v>5261</v>
      </c>
      <c r="BU4015" s="99">
        <v>5102</v>
      </c>
      <c r="BV4015" s="99"/>
      <c r="BW4015" s="99"/>
      <c r="BX4015" s="99"/>
      <c r="BY4015" s="99"/>
      <c r="BZ4015" s="99"/>
      <c r="CA4015" s="99"/>
      <c r="CB4015" s="99"/>
      <c r="CC4015" s="99">
        <v>102</v>
      </c>
      <c r="CD4015" s="99">
        <v>8</v>
      </c>
      <c r="CE4015" s="99">
        <v>8</v>
      </c>
      <c r="CF4015" s="99"/>
      <c r="CG4015" s="37" t="e">
        <f>VLOOKUP(Table_1[[#This Row],[EAN]],'[1]Planilha1'!$E:$R,13,0)</f>
        <v>#N/A</v>
      </c>
    </row>
    <row r="4016" ht="15" hidden="1">
      <c r="A4016" s="7"/>
      <c r="B4016" s="75" t="s">
        <v>400</v>
      </c>
      <c r="C4016" s="85">
        <v>222212</v>
      </c>
      <c r="D4016" s="85">
        <v>4809</v>
      </c>
      <c r="E4016" s="85">
        <v>7898962794265</v>
      </c>
      <c r="F4016" s="86" t="s">
        <v>4593</v>
      </c>
      <c r="G4016" s="75" t="s">
        <v>15</v>
      </c>
      <c r="H4016" s="75">
        <v>1620</v>
      </c>
      <c r="I4016" s="87" t="s">
        <v>1541</v>
      </c>
      <c r="J4016" s="75" t="s">
        <v>1546</v>
      </c>
      <c r="K4016" s="88" t="s">
        <v>84</v>
      </c>
      <c r="L4016" s="88">
        <v>4</v>
      </c>
      <c r="M4016" s="88">
        <v>4</v>
      </c>
      <c r="N4016" s="75" t="s">
        <v>85</v>
      </c>
      <c r="O4016" s="75" t="s">
        <v>208</v>
      </c>
      <c r="P4016" s="89">
        <v>13.47</v>
      </c>
      <c r="Q4016" s="90">
        <f>(17/100+7.6/100+1.65/100)*P4016</f>
        <v>3.5358750000000003</v>
      </c>
      <c r="R4016" s="90"/>
      <c r="S4016" s="90"/>
      <c r="T4016" s="90"/>
      <c r="U4016" s="90"/>
      <c r="V4016" s="90">
        <f>+P4016-Q4016+R4016+S4016+T4016+U4016</f>
        <v>9.934125</v>
      </c>
      <c r="W4016" s="91">
        <f>(1.02/100)</f>
        <v>1.02E-2</v>
      </c>
      <c r="X4016" s="91">
        <v>4.8E-3</v>
      </c>
      <c r="Y4016" s="91">
        <v>0.17</v>
      </c>
      <c r="Z4016" s="91">
        <v>1.65E-2</v>
      </c>
      <c r="AA4016" s="91">
        <v>7.6E-2</v>
      </c>
      <c r="AB4016" s="91">
        <f>SUM(W4016:AA4016)</f>
        <v>0.2775</v>
      </c>
      <c r="AC4016" s="75">
        <v>4</v>
      </c>
      <c r="AD4016" s="92">
        <f>IF(AL4016="","",+AC4016*AL4016)</f>
        <v>101.2394904458599</v>
      </c>
      <c r="AE4016" s="93">
        <f>IF(AL4016="","",+AL4016*AB4016)</f>
        <v>7.023489649681531</v>
      </c>
      <c r="AF4016" s="92">
        <f>IF(AL4016="","",+AL4016-AE4016)</f>
        <v>18.286382961783445</v>
      </c>
      <c r="AG4016" s="93">
        <f>+V4016</f>
        <v>9.934125</v>
      </c>
      <c r="AH4016" s="92">
        <f>IF(AF4016="","",+AF4016-AG4016)</f>
        <v>8.352257961783446</v>
      </c>
      <c r="AI4016" s="92">
        <f>IF(AH4016="","",+AH4016*AC4016)</f>
        <v>33.40903184713378</v>
      </c>
      <c r="AJ4016" s="93">
        <v>17.759999999999998</v>
      </c>
      <c r="AK4016" s="94">
        <v>0.33</v>
      </c>
      <c r="AL4016" s="93">
        <f>IF(V4016=0,"",V4016/(1-AB4016-AK4016))</f>
        <v>25.309872611464975</v>
      </c>
      <c r="AM4016" s="95">
        <v>0.33</v>
      </c>
      <c r="AN4016" s="93">
        <f>IF(V4016=0,"",V4016/(1-AB4016-AM4016))</f>
        <v>25.309872611464975</v>
      </c>
      <c r="AO4016" s="96">
        <v>1.2</v>
      </c>
      <c r="AP4016" s="93">
        <f>IF(BD!AJ4016="","",BD!AJ4016*BD!AO4016)</f>
        <v>21.311999999999998</v>
      </c>
      <c r="AQ4016" s="91">
        <f>BD!AM4016/BD!AK4016-1</f>
        <v>0</v>
      </c>
      <c r="AR4016" s="91">
        <f>IF(BD!AN4016="","",IF(BD!AJ4016="","",BD!AN4016/BD!AJ4016-1))</f>
        <v>0.4251054398347398</v>
      </c>
      <c r="AS4016" s="91" t="str">
        <f>IF(BD!AN4016="","",IF(BD!AN4016&lt;BD!AL4016,"ABAIXO DA META","DENTRO DA META"))</f>
        <v>DENTRO DA META</v>
      </c>
      <c r="AT4016" s="91" t="str">
        <f>IF(BD!AJ4016="","EM ANÁLISE",IF(BD!AP4016&gt;=BD!AN4016,"GO", "NO GO"))</f>
        <v>NO GO</v>
      </c>
      <c r="AU4016" s="97">
        <f>IF(AN4016="","",+BD!$AN4016-AJ4016)</f>
        <v>7.549872611464977</v>
      </c>
      <c r="AV4016" s="98"/>
      <c r="AW4016" s="90">
        <f>BD!P4016*BD!AC4016</f>
        <v>53.88</v>
      </c>
      <c r="AX4016" s="90">
        <f>BD!V4016*BD!AC4016</f>
        <v>39.7365</v>
      </c>
      <c r="AY4016" s="90">
        <f>IF(BD!AN4016="","",BD!AN4016*BD!AC4016)</f>
        <v>101.2394904458599</v>
      </c>
      <c r="AZ4016" s="75" t="s">
        <v>5272</v>
      </c>
      <c r="BA4016" s="75" t="s">
        <v>115</v>
      </c>
      <c r="BB4016" s="75">
        <v>1</v>
      </c>
      <c r="BC4016" s="75" t="s">
        <v>209</v>
      </c>
      <c r="BD4016" s="99" t="s">
        <v>5257</v>
      </c>
      <c r="BE4016" s="100" t="s">
        <v>4</v>
      </c>
      <c r="BF4016" s="100" t="s">
        <v>4</v>
      </c>
      <c r="BG4016" s="99" t="s">
        <v>5258</v>
      </c>
      <c r="BH4016" s="101"/>
      <c r="BI4016" s="101"/>
      <c r="BJ4016" s="101"/>
      <c r="BK4016" s="101"/>
      <c r="BL4016" s="101"/>
      <c r="BM4016" s="101"/>
      <c r="BN4016" s="101"/>
      <c r="BO4016" s="103"/>
      <c r="BP4016" s="99">
        <v>140.622</v>
      </c>
      <c r="BQ4016" s="99">
        <v>121</v>
      </c>
      <c r="BR4016" s="101"/>
      <c r="BS4016" s="99" t="s">
        <v>5260</v>
      </c>
      <c r="BT4016" s="99" t="s">
        <v>5261</v>
      </c>
      <c r="BU4016" s="99">
        <v>5102</v>
      </c>
      <c r="BV4016" s="99"/>
      <c r="BW4016" s="99"/>
      <c r="BX4016" s="99"/>
      <c r="BY4016" s="99"/>
      <c r="BZ4016" s="99"/>
      <c r="CA4016" s="99"/>
      <c r="CB4016" s="99"/>
      <c r="CC4016" s="99">
        <v>102</v>
      </c>
      <c r="CD4016" s="99">
        <v>8</v>
      </c>
      <c r="CE4016" s="99">
        <v>8</v>
      </c>
      <c r="CF4016" s="99"/>
      <c r="CG4016" s="37" t="e">
        <f>VLOOKUP(Table_1[[#This Row],[EAN]],'[1]Planilha1'!$E:$R,13,0)</f>
        <v>#N/A</v>
      </c>
    </row>
    <row r="4017" ht="15" hidden="1">
      <c r="A4017" s="7"/>
      <c r="B4017" s="75" t="s">
        <v>400</v>
      </c>
      <c r="C4017" s="85">
        <v>222378</v>
      </c>
      <c r="D4017" s="85">
        <v>31838</v>
      </c>
      <c r="E4017" s="85">
        <v>7891010087722</v>
      </c>
      <c r="F4017" s="86" t="s">
        <v>4594</v>
      </c>
      <c r="G4017" s="75" t="s">
        <v>15</v>
      </c>
      <c r="H4017" s="75">
        <v>1150</v>
      </c>
      <c r="I4017" s="87" t="s">
        <v>1577</v>
      </c>
      <c r="J4017" s="75" t="s">
        <v>1069</v>
      </c>
      <c r="K4017" s="88" t="s">
        <v>84</v>
      </c>
      <c r="L4017" s="88">
        <v>48</v>
      </c>
      <c r="M4017" s="88">
        <v>4</v>
      </c>
      <c r="N4017" s="75" t="s">
        <v>85</v>
      </c>
      <c r="O4017" s="75" t="s">
        <v>208</v>
      </c>
      <c r="P4017" s="89">
        <v>4.79</v>
      </c>
      <c r="Q4017" s="90">
        <f>(17/100+7.6/100+1.65/100)*P4017</f>
        <v>1.2573750000000001</v>
      </c>
      <c r="R4017" s="90"/>
      <c r="S4017" s="90"/>
      <c r="T4017" s="90"/>
      <c r="U4017" s="90"/>
      <c r="V4017" s="90">
        <f>+P4017-Q4017+R4017+S4017+T4017+U4017</f>
        <v>3.532625</v>
      </c>
      <c r="W4017" s="91">
        <f>(1.02/100)</f>
        <v>1.02E-2</v>
      </c>
      <c r="X4017" s="91">
        <v>4.8E-3</v>
      </c>
      <c r="Y4017" s="91">
        <v>0.17</v>
      </c>
      <c r="Z4017" s="91">
        <v>1.65E-2</v>
      </c>
      <c r="AA4017" s="91">
        <v>7.6E-2</v>
      </c>
      <c r="AB4017" s="91">
        <f>SUM(W4017:AA4017)</f>
        <v>0.2775</v>
      </c>
      <c r="AC4017" s="75">
        <v>48</v>
      </c>
      <c r="AD4017" s="92">
        <f>IF(AL4017="","",+AC4017*AL4017)</f>
        <v>432.01528662420395</v>
      </c>
      <c r="AE4017" s="93">
        <f>IF(AL4017="","",+AL4017*AB4017)</f>
        <v>2.4975883757961794</v>
      </c>
      <c r="AF4017" s="92">
        <f>IF(AL4017="","",+AL4017-AE4017)</f>
        <v>6.502730095541403</v>
      </c>
      <c r="AG4017" s="93">
        <f>+V4017</f>
        <v>3.532625</v>
      </c>
      <c r="AH4017" s="92">
        <f>IF(AF4017="","",+AF4017-AG4017)</f>
        <v>2.970105095541403</v>
      </c>
      <c r="AI4017" s="92">
        <f>IF(AH4017="","",+AH4017*AC4017)</f>
        <v>142.56504458598735</v>
      </c>
      <c r="AJ4017" s="93">
        <v>6.335000000000001</v>
      </c>
      <c r="AK4017" s="94">
        <v>0.33</v>
      </c>
      <c r="AL4017" s="93">
        <f>IF(V4017=0,"",V4017/(1-AB4017-AK4017))</f>
        <v>9.000318471337582</v>
      </c>
      <c r="AM4017" s="95">
        <v>0.33</v>
      </c>
      <c r="AN4017" s="93">
        <f>IF(V4017=0,"",V4017/(1-AB4017-AM4017))</f>
        <v>9.000318471337582</v>
      </c>
      <c r="AO4017" s="96">
        <v>1.2</v>
      </c>
      <c r="AP4017" s="93">
        <f>IF(BD!AJ4017="","",BD!AJ4017*BD!AO4017)</f>
        <v>7.602</v>
      </c>
      <c r="AQ4017" s="91">
        <f>BD!AM4017/BD!AK4017-1</f>
        <v>0</v>
      </c>
      <c r="AR4017" s="91">
        <f>IF(BD!AN4017="","",IF(BD!AJ4017="","",BD!AN4017/BD!AJ4017-1))</f>
        <v>0.4207290404637065</v>
      </c>
      <c r="AS4017" s="91" t="str">
        <f>IF(BD!AN4017="","",IF(BD!AN4017&lt;BD!AL4017,"ABAIXO DA META","DENTRO DA META"))</f>
        <v>DENTRO DA META</v>
      </c>
      <c r="AT4017" s="91" t="str">
        <f>IF(BD!AJ4017="","EM ANÁLISE",IF(BD!AP4017&gt;=BD!AN4017,"GO", "NO GO"))</f>
        <v>NO GO</v>
      </c>
      <c r="AU4017" s="97">
        <f>IF(AN4017="","",+BD!$AN4017-AJ4017)</f>
        <v>2.6653184713375815</v>
      </c>
      <c r="AV4017" s="98"/>
      <c r="AW4017" s="90">
        <f>BD!P4017*BD!AC4017</f>
        <v>229.92000000000002</v>
      </c>
      <c r="AX4017" s="90">
        <f>BD!V4017*BD!AC4017</f>
        <v>169.566</v>
      </c>
      <c r="AY4017" s="90">
        <f>IF(BD!AN4017="","",BD!AN4017*BD!AC4017)</f>
        <v>432.01528662420395</v>
      </c>
      <c r="AZ4017" s="75" t="s">
        <v>5272</v>
      </c>
      <c r="BA4017" s="75" t="s">
        <v>115</v>
      </c>
      <c r="BB4017" s="75">
        <v>1</v>
      </c>
      <c r="BC4017" s="75" t="s">
        <v>209</v>
      </c>
      <c r="BD4017" s="99" t="s">
        <v>5257</v>
      </c>
      <c r="BE4017" s="100" t="s">
        <v>4</v>
      </c>
      <c r="BF4017" s="100" t="s">
        <v>4</v>
      </c>
      <c r="BG4017" s="99" t="s">
        <v>5258</v>
      </c>
      <c r="BH4017" s="101"/>
      <c r="BI4017" s="101"/>
      <c r="BJ4017" s="101"/>
      <c r="BK4017" s="101"/>
      <c r="BL4017" s="101"/>
      <c r="BM4017" s="101"/>
      <c r="BN4017" s="101"/>
      <c r="BO4017" s="103"/>
      <c r="BP4017" s="99">
        <v>140.622</v>
      </c>
      <c r="BQ4017" s="99">
        <v>121</v>
      </c>
      <c r="BR4017" s="101"/>
      <c r="BS4017" s="99" t="s">
        <v>5260</v>
      </c>
      <c r="BT4017" s="99" t="s">
        <v>5261</v>
      </c>
      <c r="BU4017" s="99">
        <v>5102</v>
      </c>
      <c r="BV4017" s="99"/>
      <c r="BW4017" s="99"/>
      <c r="BX4017" s="99"/>
      <c r="BY4017" s="99"/>
      <c r="BZ4017" s="99"/>
      <c r="CA4017" s="99"/>
      <c r="CB4017" s="99"/>
      <c r="CC4017" s="99">
        <v>102</v>
      </c>
      <c r="CD4017" s="99">
        <v>8</v>
      </c>
      <c r="CE4017" s="99">
        <v>8</v>
      </c>
      <c r="CF4017" s="99"/>
      <c r="CG4017" s="37" t="e">
        <f>VLOOKUP(Table_1[[#This Row],[EAN]],'[1]Planilha1'!$E:$R,13,0)</f>
        <v>#N/A</v>
      </c>
    </row>
    <row r="4018" ht="15" hidden="1">
      <c r="A4018" s="7"/>
      <c r="B4018" s="75" t="s">
        <v>400</v>
      </c>
      <c r="C4018" s="85">
        <v>222380</v>
      </c>
      <c r="D4018" s="85">
        <v>70684</v>
      </c>
      <c r="E4018" s="85">
        <v>7891010009618</v>
      </c>
      <c r="F4018" s="86" t="s">
        <v>4595</v>
      </c>
      <c r="G4018" s="75" t="s">
        <v>15</v>
      </c>
      <c r="H4018" s="75">
        <v>1150</v>
      </c>
      <c r="I4018" s="87" t="s">
        <v>1577</v>
      </c>
      <c r="J4018" s="75" t="s">
        <v>1069</v>
      </c>
      <c r="K4018" s="88" t="s">
        <v>84</v>
      </c>
      <c r="L4018" s="88">
        <v>30</v>
      </c>
      <c r="M4018" s="88">
        <v>4</v>
      </c>
      <c r="N4018" s="75" t="s">
        <v>85</v>
      </c>
      <c r="O4018" s="75" t="s">
        <v>208</v>
      </c>
      <c r="P4018" s="89">
        <v>9.47</v>
      </c>
      <c r="Q4018" s="90">
        <f>(17/100+7.6/100+1.65/100)*P4018</f>
        <v>2.485875</v>
      </c>
      <c r="R4018" s="90"/>
      <c r="S4018" s="90"/>
      <c r="T4018" s="90"/>
      <c r="U4018" s="90"/>
      <c r="V4018" s="90">
        <f>+P4018-Q4018+R4018+S4018+T4018+U4018</f>
        <v>6.984125000000001</v>
      </c>
      <c r="W4018" s="91">
        <f>(1.02/100)</f>
        <v>1.02E-2</v>
      </c>
      <c r="X4018" s="91">
        <v>4.8E-3</v>
      </c>
      <c r="Y4018" s="91">
        <v>0.17</v>
      </c>
      <c r="Z4018" s="91">
        <v>1.65E-2</v>
      </c>
      <c r="AA4018" s="91">
        <v>7.6E-2</v>
      </c>
      <c r="AB4018" s="91">
        <f>SUM(W4018:AA4018)</f>
        <v>0.2775</v>
      </c>
      <c r="AC4018" s="75">
        <v>30</v>
      </c>
      <c r="AD4018" s="92">
        <f>IF(AL4018="","",+AC4018*AL4018)</f>
        <v>533.8184713375798</v>
      </c>
      <c r="AE4018" s="93">
        <f>IF(AL4018="","",+AL4018*AB4018)</f>
        <v>4.937820859872613</v>
      </c>
      <c r="AF4018" s="92">
        <f>IF(AL4018="","",+AL4018-AE4018)</f>
        <v>12.85612818471338</v>
      </c>
      <c r="AG4018" s="93">
        <f>+V4018</f>
        <v>6.984125000000001</v>
      </c>
      <c r="AH4018" s="92">
        <f>IF(AF4018="","",+AF4018-AG4018)</f>
        <v>5.87200318471338</v>
      </c>
      <c r="AI4018" s="92">
        <f>IF(AH4018="","",+AH4018*AC4018)</f>
        <v>176.1600955414014</v>
      </c>
      <c r="AJ4018" s="93">
        <v>12.774999999999999</v>
      </c>
      <c r="AK4018" s="94">
        <v>0.33</v>
      </c>
      <c r="AL4018" s="93">
        <f>IF(V4018=0,"",V4018/(1-AB4018-AK4018))</f>
        <v>17.793949044585993</v>
      </c>
      <c r="AM4018" s="95">
        <v>0.33</v>
      </c>
      <c r="AN4018" s="93">
        <f>IF(V4018=0,"",V4018/(1-AB4018-AM4018))</f>
        <v>17.793949044585993</v>
      </c>
      <c r="AO4018" s="96">
        <v>1.2</v>
      </c>
      <c r="AP4018" s="93">
        <f>IF(BD!AJ4018="","",BD!AJ4018*BD!AO4018)</f>
        <v>15.329999999999998</v>
      </c>
      <c r="AQ4018" s="91">
        <f>BD!AM4018/BD!AK4018-1</f>
        <v>0</v>
      </c>
      <c r="AR4018" s="91">
        <f>IF(BD!AN4018="","",IF(BD!AJ4018="","",BD!AN4018/BD!AJ4018-1))</f>
        <v>0.39287272364665315</v>
      </c>
      <c r="AS4018" s="91" t="str">
        <f>IF(BD!AN4018="","",IF(BD!AN4018&lt;BD!AL4018,"ABAIXO DA META","DENTRO DA META"))</f>
        <v>DENTRO DA META</v>
      </c>
      <c r="AT4018" s="91" t="str">
        <f>IF(BD!AJ4018="","EM ANÁLISE",IF(BD!AP4018&gt;=BD!AN4018,"GO", "NO GO"))</f>
        <v>NO GO</v>
      </c>
      <c r="AU4018" s="97">
        <f>IF(AN4018="","",+BD!$AN4018-AJ4018)</f>
        <v>5.018949044585995</v>
      </c>
      <c r="AV4018" s="98"/>
      <c r="AW4018" s="90">
        <f>BD!P4018*BD!AC4018</f>
        <v>284.1</v>
      </c>
      <c r="AX4018" s="90">
        <f>BD!V4018*BD!AC4018</f>
        <v>209.52375</v>
      </c>
      <c r="AY4018" s="90">
        <f>IF(BD!AN4018="","",BD!AN4018*BD!AC4018)</f>
        <v>533.8184713375798</v>
      </c>
      <c r="AZ4018" s="75" t="s">
        <v>5272</v>
      </c>
      <c r="BA4018" s="75" t="s">
        <v>115</v>
      </c>
      <c r="BB4018" s="75">
        <v>1</v>
      </c>
      <c r="BC4018" s="75" t="s">
        <v>209</v>
      </c>
      <c r="BD4018" s="99" t="s">
        <v>5257</v>
      </c>
      <c r="BE4018" s="100" t="s">
        <v>4</v>
      </c>
      <c r="BF4018" s="100" t="s">
        <v>4</v>
      </c>
      <c r="BG4018" s="99" t="s">
        <v>5258</v>
      </c>
      <c r="BH4018" s="101"/>
      <c r="BI4018" s="101"/>
      <c r="BJ4018" s="101"/>
      <c r="BK4018" s="101"/>
      <c r="BL4018" s="101"/>
      <c r="BM4018" s="101"/>
      <c r="BN4018" s="101"/>
      <c r="BO4018" s="103"/>
      <c r="BP4018" s="99">
        <v>140.622</v>
      </c>
      <c r="BQ4018" s="99">
        <v>121</v>
      </c>
      <c r="BR4018" s="101"/>
      <c r="BS4018" s="99" t="s">
        <v>5260</v>
      </c>
      <c r="BT4018" s="99" t="s">
        <v>5261</v>
      </c>
      <c r="BU4018" s="99">
        <v>5102</v>
      </c>
      <c r="BV4018" s="99"/>
      <c r="BW4018" s="99"/>
      <c r="BX4018" s="99"/>
      <c r="BY4018" s="99"/>
      <c r="BZ4018" s="99"/>
      <c r="CA4018" s="99"/>
      <c r="CB4018" s="99"/>
      <c r="CC4018" s="99">
        <v>102</v>
      </c>
      <c r="CD4018" s="99">
        <v>8</v>
      </c>
      <c r="CE4018" s="99">
        <v>8</v>
      </c>
      <c r="CF4018" s="99"/>
      <c r="CG4018" s="37" t="e">
        <f>VLOOKUP(Table_1[[#This Row],[EAN]],'[1]Planilha1'!$E:$R,13,0)</f>
        <v>#N/A</v>
      </c>
    </row>
    <row r="4019" ht="15" hidden="1">
      <c r="A4019" s="7"/>
      <c r="B4019" s="75" t="s">
        <v>400</v>
      </c>
      <c r="C4019" s="85">
        <v>220351</v>
      </c>
      <c r="D4019" s="85">
        <v>460</v>
      </c>
      <c r="E4019" s="85">
        <v>7898598183877</v>
      </c>
      <c r="F4019" s="86" t="s">
        <v>4596</v>
      </c>
      <c r="G4019" s="75" t="s">
        <v>18</v>
      </c>
      <c r="H4019" s="75">
        <v>3730</v>
      </c>
      <c r="I4019" s="87" t="s">
        <v>4597</v>
      </c>
      <c r="J4019" s="75" t="s">
        <v>158</v>
      </c>
      <c r="K4019" s="88" t="s">
        <v>84</v>
      </c>
      <c r="L4019" s="88">
        <v>12</v>
      </c>
      <c r="M4019" s="88">
        <v>0</v>
      </c>
      <c r="N4019" s="75" t="s">
        <v>85</v>
      </c>
      <c r="O4019" s="75" t="s">
        <v>1471</v>
      </c>
      <c r="P4019" s="89">
        <v>4.9</v>
      </c>
      <c r="Q4019" s="90">
        <f>(17/100+7.6/100+1.65/100)*P4019</f>
        <v>1.2862500000000001</v>
      </c>
      <c r="R4019" s="90"/>
      <c r="S4019" s="90"/>
      <c r="T4019" s="90"/>
      <c r="U4019" s="90"/>
      <c r="V4019" s="90">
        <f>+P4019-Q4019+R4019+S4019+T4019+U4019</f>
        <v>3.6137500000000005</v>
      </c>
      <c r="W4019" s="91">
        <f>(1.02/100)</f>
        <v>1.02E-2</v>
      </c>
      <c r="X4019" s="91">
        <v>4.8E-3</v>
      </c>
      <c r="Y4019" s="91">
        <v>0.17</v>
      </c>
      <c r="Z4019" s="91">
        <v>1.65E-2</v>
      </c>
      <c r="AA4019" s="91">
        <v>7.6E-2</v>
      </c>
      <c r="AB4019" s="91">
        <f>SUM(W4019:AA4019)</f>
        <v>0.2775</v>
      </c>
      <c r="AC4019" s="75">
        <v>12</v>
      </c>
      <c r="AD4019" s="92">
        <f>IF(AL4019="","",+AC4019*AL4019)</f>
        <v>110.48407643312106</v>
      </c>
      <c r="AE4019" s="93">
        <f>IF(AL4019="","",+AL4019*AB4019)</f>
        <v>2.554944267515925</v>
      </c>
      <c r="AF4019" s="92">
        <f>IF(AL4019="","",+AL4019-AE4019)</f>
        <v>6.652062101910831</v>
      </c>
      <c r="AG4019" s="93">
        <f>+V4019</f>
        <v>3.6137500000000005</v>
      </c>
      <c r="AH4019" s="92">
        <f>IF(AF4019="","",+AF4019-AG4019)</f>
        <v>3.0383121019108303</v>
      </c>
      <c r="AI4019" s="92">
        <f>IF(AH4019="","",+AH4019*AC4019)</f>
        <v>36.45974522292997</v>
      </c>
      <c r="AJ4019" s="93">
        <v>6.99</v>
      </c>
      <c r="AK4019" s="94">
        <v>0.33</v>
      </c>
      <c r="AL4019" s="93">
        <f>IF(V4019=0,"",V4019/(1-AB4019-AK4019))</f>
        <v>9.207006369426756</v>
      </c>
      <c r="AM4019" s="95">
        <v>0.33</v>
      </c>
      <c r="AN4019" s="93">
        <f>IF(V4019=0,"",V4019/(1-AB4019-AM4019))</f>
        <v>9.207006369426756</v>
      </c>
      <c r="AO4019" s="96">
        <v>1.2</v>
      </c>
      <c r="AP4019" s="93">
        <f>IF(BD!AJ4019="","",BD!AJ4019*BD!AO4019)</f>
        <v>8.388</v>
      </c>
      <c r="AQ4019" s="91">
        <f>BD!AM4019/BD!AK4019-1</f>
        <v>0</v>
      </c>
      <c r="AR4019" s="91">
        <f>IF(BD!AN4019="","",IF(BD!AJ4019="","",BD!AN4019/BD!AJ4019-1))</f>
        <v>0.31716829319409956</v>
      </c>
      <c r="AS4019" s="91" t="str">
        <f>IF(BD!AN4019="","",IF(BD!AN4019&lt;BD!AL4019,"ABAIXO DA META","DENTRO DA META"))</f>
        <v>DENTRO DA META</v>
      </c>
      <c r="AT4019" s="91" t="str">
        <f>IF(BD!AJ4019="","EM ANÁLISE",IF(BD!AP4019&gt;=BD!AN4019,"GO", "NO GO"))</f>
        <v>NO GO</v>
      </c>
      <c r="AU4019" s="97">
        <f>IF(AN4019="","",+BD!$AN4019-AJ4019)</f>
        <v>2.2170063694267554</v>
      </c>
      <c r="AV4019" s="98"/>
      <c r="AW4019" s="90">
        <f>BD!P4019*BD!AC4019</f>
        <v>58.800000000000004</v>
      </c>
      <c r="AX4019" s="90">
        <f>BD!V4019*BD!AC4019</f>
        <v>43.36500000000001</v>
      </c>
      <c r="AY4019" s="90">
        <f>IF(BD!AN4019="","",BD!AN4019*BD!AC4019)</f>
        <v>110.48407643312106</v>
      </c>
      <c r="AZ4019" s="75" t="s">
        <v>5272</v>
      </c>
      <c r="BA4019" s="75"/>
      <c r="BB4019" s="75"/>
      <c r="BC4019" s="75"/>
      <c r="BD4019" s="99" t="s">
        <v>5257</v>
      </c>
      <c r="BE4019" s="100" t="s">
        <v>4</v>
      </c>
      <c r="BF4019" s="100" t="s">
        <v>4</v>
      </c>
      <c r="BG4019" s="99" t="s">
        <v>5258</v>
      </c>
      <c r="BH4019" s="101"/>
      <c r="BI4019" s="101"/>
      <c r="BJ4019" s="101"/>
      <c r="BK4019" s="101"/>
      <c r="BL4019" s="101"/>
      <c r="BM4019" s="101"/>
      <c r="BN4019" s="101"/>
      <c r="BO4019" s="103"/>
      <c r="BP4019" s="99">
        <v>140.622</v>
      </c>
      <c r="BQ4019" s="99">
        <v>121</v>
      </c>
      <c r="BR4019" s="101"/>
      <c r="BS4019" s="99" t="s">
        <v>5260</v>
      </c>
      <c r="BT4019" s="99" t="s">
        <v>5261</v>
      </c>
      <c r="BU4019" s="99">
        <v>5102</v>
      </c>
      <c r="BV4019" s="99"/>
      <c r="BW4019" s="99"/>
      <c r="BX4019" s="99"/>
      <c r="BY4019" s="99"/>
      <c r="BZ4019" s="99"/>
      <c r="CA4019" s="99"/>
      <c r="CB4019" s="99"/>
      <c r="CC4019" s="99">
        <v>102</v>
      </c>
      <c r="CD4019" s="99">
        <v>8</v>
      </c>
      <c r="CE4019" s="99">
        <v>8</v>
      </c>
      <c r="CF4019" s="99"/>
      <c r="CG4019" s="37" t="e">
        <f>VLOOKUP(Table_1[[#This Row],[EAN]],'[1]Planilha1'!$E:$R,13,0)</f>
        <v>#N/A</v>
      </c>
    </row>
    <row r="4020" ht="15" hidden="1">
      <c r="A4020" s="7"/>
      <c r="B4020" s="75" t="s">
        <v>400</v>
      </c>
      <c r="C4020" s="85">
        <v>220352</v>
      </c>
      <c r="D4020" s="85">
        <v>463</v>
      </c>
      <c r="E4020" s="85">
        <v>7898598183884</v>
      </c>
      <c r="F4020" s="86" t="s">
        <v>4598</v>
      </c>
      <c r="G4020" s="75" t="s">
        <v>18</v>
      </c>
      <c r="H4020" s="75">
        <v>3730</v>
      </c>
      <c r="I4020" s="87" t="s">
        <v>4597</v>
      </c>
      <c r="J4020" s="75" t="s">
        <v>158</v>
      </c>
      <c r="K4020" s="88" t="s">
        <v>84</v>
      </c>
      <c r="L4020" s="88">
        <v>12</v>
      </c>
      <c r="M4020" s="88">
        <v>0</v>
      </c>
      <c r="N4020" s="75" t="s">
        <v>85</v>
      </c>
      <c r="O4020" s="75" t="s">
        <v>1471</v>
      </c>
      <c r="P4020" s="89">
        <v>4.97</v>
      </c>
      <c r="Q4020" s="90">
        <f>(17/100+7.6/100+1.65/100)*P4020</f>
        <v>1.304625</v>
      </c>
      <c r="R4020" s="90"/>
      <c r="S4020" s="90"/>
      <c r="T4020" s="90"/>
      <c r="U4020" s="90"/>
      <c r="V4020" s="90">
        <f>+P4020-Q4020+R4020+S4020+T4020+U4020</f>
        <v>3.665375</v>
      </c>
      <c r="W4020" s="91">
        <f>(1.02/100)</f>
        <v>1.02E-2</v>
      </c>
      <c r="X4020" s="91">
        <v>4.8E-3</v>
      </c>
      <c r="Y4020" s="91">
        <v>0.17</v>
      </c>
      <c r="Z4020" s="91">
        <v>1.65E-2</v>
      </c>
      <c r="AA4020" s="91">
        <v>7.6E-2</v>
      </c>
      <c r="AB4020" s="91">
        <f>SUM(W4020:AA4020)</f>
        <v>0.2775</v>
      </c>
      <c r="AC4020" s="75">
        <v>12</v>
      </c>
      <c r="AD4020" s="92">
        <f>IF(AL4020="","",+AC4020*AL4020)</f>
        <v>112.06242038216564</v>
      </c>
      <c r="AE4020" s="93">
        <f>IF(AL4020="","",+AL4020*AB4020)</f>
        <v>2.5914434713375805</v>
      </c>
      <c r="AF4020" s="92">
        <f>IF(AL4020="","",+AL4020-AE4020)</f>
        <v>6.747091560509556</v>
      </c>
      <c r="AG4020" s="93">
        <f>+V4020</f>
        <v>3.665375</v>
      </c>
      <c r="AH4020" s="92">
        <f>IF(AF4020="","",+AF4020-AG4020)</f>
        <v>3.0817165605095562</v>
      </c>
      <c r="AI4020" s="92">
        <f>IF(AH4020="","",+AH4020*AC4020)</f>
        <v>36.98059872611468</v>
      </c>
      <c r="AJ4020" s="93">
        <v>6.99</v>
      </c>
      <c r="AK4020" s="94">
        <v>0.33</v>
      </c>
      <c r="AL4020" s="93">
        <f>IF(V4020=0,"",V4020/(1-AB4020-AK4020))</f>
        <v>9.338535031847137</v>
      </c>
      <c r="AM4020" s="95">
        <v>0.33</v>
      </c>
      <c r="AN4020" s="93">
        <f>IF(V4020=0,"",V4020/(1-AB4020-AM4020))</f>
        <v>9.338535031847137</v>
      </c>
      <c r="AO4020" s="96">
        <v>1.2</v>
      </c>
      <c r="AP4020" s="93">
        <f>IF(BD!AJ4020="","",BD!AJ4020*BD!AO4020)</f>
        <v>8.388</v>
      </c>
      <c r="AQ4020" s="91">
        <f>BD!AM4020/BD!AK4020-1</f>
        <v>0</v>
      </c>
      <c r="AR4020" s="91">
        <f>IF(BD!AN4020="","",IF(BD!AJ4020="","",BD!AN4020/BD!AJ4020-1))</f>
        <v>0.3359849830968722</v>
      </c>
      <c r="AS4020" s="91" t="str">
        <f>IF(BD!AN4020="","",IF(BD!AN4020&lt;BD!AL4020,"ABAIXO DA META","DENTRO DA META"))</f>
        <v>DENTRO DA META</v>
      </c>
      <c r="AT4020" s="91" t="str">
        <f>IF(BD!AJ4020="","EM ANÁLISE",IF(BD!AP4020&gt;=BD!AN4020,"GO", "NO GO"))</f>
        <v>NO GO</v>
      </c>
      <c r="AU4020" s="97">
        <f>IF(AN4020="","",+BD!$AN4020-AJ4020)</f>
        <v>2.3485350318471365</v>
      </c>
      <c r="AV4020" s="98"/>
      <c r="AW4020" s="90">
        <f>BD!P4020*BD!AC4020</f>
        <v>59.64</v>
      </c>
      <c r="AX4020" s="90">
        <f>BD!V4020*BD!AC4020</f>
        <v>43.9845</v>
      </c>
      <c r="AY4020" s="90">
        <f>IF(BD!AN4020="","",BD!AN4020*BD!AC4020)</f>
        <v>112.06242038216564</v>
      </c>
      <c r="AZ4020" s="75" t="s">
        <v>5272</v>
      </c>
      <c r="BA4020" s="75"/>
      <c r="BB4020" s="75"/>
      <c r="BC4020" s="75"/>
      <c r="BD4020" s="99" t="s">
        <v>5257</v>
      </c>
      <c r="BE4020" s="100" t="s">
        <v>4</v>
      </c>
      <c r="BF4020" s="100" t="s">
        <v>4</v>
      </c>
      <c r="BG4020" s="99" t="s">
        <v>5258</v>
      </c>
      <c r="BH4020" s="101"/>
      <c r="BI4020" s="101"/>
      <c r="BJ4020" s="101"/>
      <c r="BK4020" s="101"/>
      <c r="BL4020" s="101"/>
      <c r="BM4020" s="101"/>
      <c r="BN4020" s="101"/>
      <c r="BO4020" s="103"/>
      <c r="BP4020" s="99">
        <v>140.622</v>
      </c>
      <c r="BQ4020" s="99">
        <v>121</v>
      </c>
      <c r="BR4020" s="101"/>
      <c r="BS4020" s="99" t="s">
        <v>5260</v>
      </c>
      <c r="BT4020" s="99" t="s">
        <v>5261</v>
      </c>
      <c r="BU4020" s="99">
        <v>5102</v>
      </c>
      <c r="BV4020" s="99"/>
      <c r="BW4020" s="99"/>
      <c r="BX4020" s="99"/>
      <c r="BY4020" s="99"/>
      <c r="BZ4020" s="99"/>
      <c r="CA4020" s="99"/>
      <c r="CB4020" s="99"/>
      <c r="CC4020" s="99">
        <v>102</v>
      </c>
      <c r="CD4020" s="99">
        <v>8</v>
      </c>
      <c r="CE4020" s="99">
        <v>8</v>
      </c>
      <c r="CF4020" s="99"/>
      <c r="CG4020" s="37" t="e">
        <f>VLOOKUP(Table_1[[#This Row],[EAN]],'[1]Planilha1'!$E:$R,13,0)</f>
        <v>#N/A</v>
      </c>
    </row>
    <row r="4021" ht="15" hidden="1">
      <c r="A4021" s="7"/>
      <c r="B4021" s="75" t="s">
        <v>79</v>
      </c>
      <c r="C4021" s="85">
        <v>220785</v>
      </c>
      <c r="D4021" s="85">
        <v>16700</v>
      </c>
      <c r="E4021" s="85">
        <v>7896336010010</v>
      </c>
      <c r="F4021" s="86" t="s">
        <v>4599</v>
      </c>
      <c r="G4021" s="75" t="s">
        <v>23</v>
      </c>
      <c r="H4021" s="75">
        <v>170</v>
      </c>
      <c r="I4021" s="87" t="s">
        <v>163</v>
      </c>
      <c r="J4021" s="75" t="s">
        <v>158</v>
      </c>
      <c r="K4021" s="88" t="s">
        <v>84</v>
      </c>
      <c r="L4021" s="88">
        <v>30</v>
      </c>
      <c r="M4021" s="88">
        <v>4</v>
      </c>
      <c r="N4021" s="75" t="s">
        <v>85</v>
      </c>
      <c r="O4021" s="75" t="s">
        <v>159</v>
      </c>
      <c r="P4021" s="89">
        <v>12.158999999999999</v>
      </c>
      <c r="Q4021" s="90">
        <f>(17/100+7.6/100+1.65/100)*P4021</f>
        <v>3.1917375</v>
      </c>
      <c r="R4021" s="90"/>
      <c r="S4021" s="90"/>
      <c r="T4021" s="90"/>
      <c r="U4021" s="90"/>
      <c r="V4021" s="90">
        <f>+P4021-Q4021+R4021+S4021+T4021+U4021</f>
        <v>8.967262499999999</v>
      </c>
      <c r="W4021" s="91">
        <f>(1.02/100)</f>
        <v>1.02E-2</v>
      </c>
      <c r="X4021" s="91">
        <v>4.8E-3</v>
      </c>
      <c r="Y4021" s="91">
        <v>0.17</v>
      </c>
      <c r="Z4021" s="91">
        <v>1.65E-2</v>
      </c>
      <c r="AA4021" s="91">
        <v>7.6E-2</v>
      </c>
      <c r="AB4021" s="91">
        <f>SUM(W4021:AA4021)</f>
        <v>0.2775</v>
      </c>
      <c r="AC4021" s="75">
        <v>30</v>
      </c>
      <c r="AD4021" s="92">
        <f>IF(AL4021="","",+AC4021*AL4021)</f>
        <v>685.3958598726115</v>
      </c>
      <c r="AE4021" s="93">
        <f>IF(AL4021="","",+AL4021*AB4021)</f>
        <v>6.339911703821657</v>
      </c>
      <c r="AF4021" s="92">
        <f>IF(AL4021="","",+AL4021-AE4021)</f>
        <v>16.506616958598727</v>
      </c>
      <c r="AG4021" s="93">
        <f>+V4021</f>
        <v>8.967262499999999</v>
      </c>
      <c r="AH4021" s="92">
        <f>IF(AF4021="","",+AF4021-AG4021)</f>
        <v>7.539354458598728</v>
      </c>
      <c r="AI4021" s="92">
        <f>IF(AH4021="","",+AH4021*AC4021)</f>
        <v>226.18063375796186</v>
      </c>
      <c r="AJ4021" s="93">
        <v>16.63</v>
      </c>
      <c r="AK4021" s="94">
        <v>0.33</v>
      </c>
      <c r="AL4021" s="93">
        <f>IF(V4021=0,"",V4021/(1-AB4021-AK4021))</f>
        <v>22.846528662420383</v>
      </c>
      <c r="AM4021" s="95">
        <v>0.33</v>
      </c>
      <c r="AN4021" s="93">
        <f>IF(V4021=0,"",V4021/(1-AB4021-AM4021))</f>
        <v>22.846528662420383</v>
      </c>
      <c r="AO4021" s="96">
        <v>1.2</v>
      </c>
      <c r="AP4021" s="93">
        <f>IF(BD!AJ4021="","",BD!AJ4021*BD!AO4021)</f>
        <v>19.956</v>
      </c>
      <c r="AQ4021" s="91">
        <f>BD!AM4021/BD!AK4021-1</f>
        <v>0</v>
      </c>
      <c r="AR4021" s="91">
        <f>IF(BD!AN4021="","",IF(BD!AJ4021="","",BD!AN4021/BD!AJ4021-1))</f>
        <v>0.37381411078895876</v>
      </c>
      <c r="AS4021" s="91" t="str">
        <f>IF(BD!AN4021="","",IF(BD!AN4021&lt;BD!AL4021,"ABAIXO DA META","DENTRO DA META"))</f>
        <v>DENTRO DA META</v>
      </c>
      <c r="AT4021" s="91" t="str">
        <f>IF(BD!AJ4021="","EM ANÁLISE",IF(BD!AP4021&gt;=BD!AN4021,"GO", "NO GO"))</f>
        <v>NO GO</v>
      </c>
      <c r="AU4021" s="97">
        <f>IF(AN4021="","",+BD!$AN4021-AJ4021)</f>
        <v>6.216528662420384</v>
      </c>
      <c r="AV4021" s="98"/>
      <c r="AW4021" s="90">
        <f>BD!P4021*BD!AC4021</f>
        <v>364.77</v>
      </c>
      <c r="AX4021" s="90">
        <f>BD!V4021*BD!AC4021</f>
        <v>269.01787499999995</v>
      </c>
      <c r="AY4021" s="90">
        <f>IF(BD!AN4021="","",BD!AN4021*BD!AC4021)</f>
        <v>685.3958598726115</v>
      </c>
      <c r="AZ4021" s="75" t="s">
        <v>5272</v>
      </c>
      <c r="BA4021" s="75"/>
      <c r="BB4021" s="75"/>
      <c r="BC4021" s="75"/>
      <c r="BD4021" s="99" t="s">
        <v>5257</v>
      </c>
      <c r="BE4021" s="100" t="s">
        <v>4</v>
      </c>
      <c r="BF4021" s="100" t="s">
        <v>4</v>
      </c>
      <c r="BG4021" s="99" t="s">
        <v>5258</v>
      </c>
      <c r="BH4021" s="101"/>
      <c r="BI4021" s="101"/>
      <c r="BJ4021" s="101"/>
      <c r="BK4021" s="101"/>
      <c r="BL4021" s="101"/>
      <c r="BM4021" s="101"/>
      <c r="BN4021" s="101"/>
      <c r="BO4021" s="103"/>
      <c r="BP4021" s="99">
        <v>140.622</v>
      </c>
      <c r="BQ4021" s="99">
        <v>121</v>
      </c>
      <c r="BR4021" s="101"/>
      <c r="BS4021" s="99" t="s">
        <v>5260</v>
      </c>
      <c r="BT4021" s="99" t="s">
        <v>5261</v>
      </c>
      <c r="BU4021" s="99">
        <v>5102</v>
      </c>
      <c r="BV4021" s="99"/>
      <c r="BW4021" s="99"/>
      <c r="BX4021" s="99"/>
      <c r="BY4021" s="99"/>
      <c r="BZ4021" s="99"/>
      <c r="CA4021" s="99"/>
      <c r="CB4021" s="99"/>
      <c r="CC4021" s="99">
        <v>102</v>
      </c>
      <c r="CD4021" s="99">
        <v>8</v>
      </c>
      <c r="CE4021" s="99">
        <v>8</v>
      </c>
      <c r="CF4021" s="99"/>
      <c r="CG4021" s="37" t="e">
        <f>VLOOKUP(Table_1[[#This Row],[EAN]],'[1]Planilha1'!$E:$R,13,0)</f>
        <v>#N/A</v>
      </c>
    </row>
    <row r="4022" ht="15" hidden="1">
      <c r="A4022" s="7"/>
      <c r="B4022" s="75" t="s">
        <v>400</v>
      </c>
      <c r="C4022" s="85">
        <v>222248</v>
      </c>
      <c r="D4022" s="85">
        <v>10674</v>
      </c>
      <c r="E4022" s="85">
        <v>7896007200399</v>
      </c>
      <c r="F4022" s="86" t="s">
        <v>4600</v>
      </c>
      <c r="G4022" s="75" t="s">
        <v>15</v>
      </c>
      <c r="H4022" s="75">
        <v>1150</v>
      </c>
      <c r="I4022" s="87" t="s">
        <v>1577</v>
      </c>
      <c r="J4022" s="75" t="s">
        <v>1578</v>
      </c>
      <c r="K4022" s="88" t="s">
        <v>84</v>
      </c>
      <c r="L4022" s="88">
        <v>48</v>
      </c>
      <c r="M4022" s="88">
        <v>4</v>
      </c>
      <c r="N4022" s="75" t="s">
        <v>85</v>
      </c>
      <c r="O4022" s="75" t="s">
        <v>208</v>
      </c>
      <c r="P4022" s="89">
        <v>4.69</v>
      </c>
      <c r="Q4022" s="90">
        <f>(17/100+7.6/100+1.65/100)*P4022</f>
        <v>1.2311250000000002</v>
      </c>
      <c r="R4022" s="90"/>
      <c r="S4022" s="90"/>
      <c r="T4022" s="90"/>
      <c r="U4022" s="90"/>
      <c r="V4022" s="90">
        <f>+P4022-Q4022+R4022+S4022+T4022+U4022</f>
        <v>3.458875</v>
      </c>
      <c r="W4022" s="91">
        <f>(1.02/100)</f>
        <v>1.02E-2</v>
      </c>
      <c r="X4022" s="91">
        <v>4.8E-3</v>
      </c>
      <c r="Y4022" s="91">
        <v>0.17</v>
      </c>
      <c r="Z4022" s="91">
        <v>1.65E-2</v>
      </c>
      <c r="AA4022" s="91">
        <v>7.6E-2</v>
      </c>
      <c r="AB4022" s="91">
        <f>SUM(W4022:AA4022)</f>
        <v>0.2775</v>
      </c>
      <c r="AC4022" s="75">
        <v>48</v>
      </c>
      <c r="AD4022" s="92">
        <f>IF(AL4022="","",+AC4022*AL4022)</f>
        <v>422.99617834394917</v>
      </c>
      <c r="AE4022" s="93">
        <f>IF(AL4022="","",+AL4022*AB4022)</f>
        <v>2.4454466560509562</v>
      </c>
      <c r="AF4022" s="92">
        <f>IF(AL4022="","",+AL4022-AE4022)</f>
        <v>6.366973726114651</v>
      </c>
      <c r="AG4022" s="93">
        <f>+V4022</f>
        <v>3.458875</v>
      </c>
      <c r="AH4022" s="92">
        <f>IF(AF4022="","",+AF4022-AG4022)</f>
        <v>2.908098726114651</v>
      </c>
      <c r="AI4022" s="92">
        <f>IF(AH4022="","",+AH4022*AC4022)</f>
        <v>139.58873885350323</v>
      </c>
      <c r="AJ4022" s="93">
        <v>6.4399999999999995</v>
      </c>
      <c r="AK4022" s="94">
        <v>0.33</v>
      </c>
      <c r="AL4022" s="93">
        <f>IF(V4022=0,"",V4022/(1-AB4022-AK4022))</f>
        <v>8.812420382165607</v>
      </c>
      <c r="AM4022" s="95">
        <v>0.33</v>
      </c>
      <c r="AN4022" s="93">
        <f>IF(V4022=0,"",V4022/(1-AB4022-AM4022))</f>
        <v>8.812420382165607</v>
      </c>
      <c r="AO4022" s="96">
        <v>1.2</v>
      </c>
      <c r="AP4022" s="93">
        <f>IF(BD!AJ4022="","",BD!AJ4022*BD!AO4022)</f>
        <v>7.727999999999999</v>
      </c>
      <c r="AQ4022" s="91">
        <f>BD!AM4022/BD!AK4022-1</f>
        <v>0</v>
      </c>
      <c r="AR4022" s="91">
        <f>IF(BD!AN4022="","",IF(BD!AJ4022="","",BD!AN4022/BD!AJ4022-1))</f>
        <v>0.36838825810024955</v>
      </c>
      <c r="AS4022" s="91" t="str">
        <f>IF(BD!AN4022="","",IF(BD!AN4022&lt;BD!AL4022,"ABAIXO DA META","DENTRO DA META"))</f>
        <v>DENTRO DA META</v>
      </c>
      <c r="AT4022" s="91" t="str">
        <f>IF(BD!AJ4022="","EM ANÁLISE",IF(BD!AP4022&gt;=BD!AN4022,"GO", "NO GO"))</f>
        <v>NO GO</v>
      </c>
      <c r="AU4022" s="97">
        <f>IF(AN4022="","",+BD!$AN4022-AJ4022)</f>
        <v>2.3724203821656076</v>
      </c>
      <c r="AV4022" s="98"/>
      <c r="AW4022" s="90">
        <f>BD!P4022*BD!AC4022</f>
        <v>225.12</v>
      </c>
      <c r="AX4022" s="90">
        <f>BD!V4022*BD!AC4022</f>
        <v>166.026</v>
      </c>
      <c r="AY4022" s="90">
        <f>IF(BD!AN4022="","",BD!AN4022*BD!AC4022)</f>
        <v>422.99617834394917</v>
      </c>
      <c r="AZ4022" s="75" t="s">
        <v>5272</v>
      </c>
      <c r="BA4022" s="75" t="s">
        <v>115</v>
      </c>
      <c r="BB4022" s="75">
        <v>1</v>
      </c>
      <c r="BC4022" s="75" t="s">
        <v>209</v>
      </c>
      <c r="BD4022" s="99" t="s">
        <v>5257</v>
      </c>
      <c r="BE4022" s="100" t="s">
        <v>4</v>
      </c>
      <c r="BF4022" s="100" t="s">
        <v>4</v>
      </c>
      <c r="BG4022" s="99" t="s">
        <v>5258</v>
      </c>
      <c r="BH4022" s="101"/>
      <c r="BI4022" s="101"/>
      <c r="BJ4022" s="101"/>
      <c r="BK4022" s="101"/>
      <c r="BL4022" s="101"/>
      <c r="BM4022" s="101"/>
      <c r="BN4022" s="101"/>
      <c r="BO4022" s="103"/>
      <c r="BP4022" s="99">
        <v>140.622</v>
      </c>
      <c r="BQ4022" s="99">
        <v>121</v>
      </c>
      <c r="BR4022" s="101"/>
      <c r="BS4022" s="99" t="s">
        <v>5260</v>
      </c>
      <c r="BT4022" s="99" t="s">
        <v>5261</v>
      </c>
      <c r="BU4022" s="99">
        <v>5102</v>
      </c>
      <c r="BV4022" s="99"/>
      <c r="BW4022" s="99"/>
      <c r="BX4022" s="99"/>
      <c r="BY4022" s="99"/>
      <c r="BZ4022" s="99"/>
      <c r="CA4022" s="99"/>
      <c r="CB4022" s="99"/>
      <c r="CC4022" s="99">
        <v>102</v>
      </c>
      <c r="CD4022" s="99">
        <v>8</v>
      </c>
      <c r="CE4022" s="99">
        <v>8</v>
      </c>
      <c r="CF4022" s="99"/>
      <c r="CG4022" s="37" t="e">
        <f>VLOOKUP(Table_1[[#This Row],[EAN]],'[1]Planilha1'!$E:$R,13,0)</f>
        <v>#N/A</v>
      </c>
    </row>
    <row r="4023" ht="15" hidden="1">
      <c r="A4023" s="7"/>
      <c r="B4023" s="75" t="s">
        <v>79</v>
      </c>
      <c r="C4023" s="85">
        <v>220628</v>
      </c>
      <c r="D4023" s="85">
        <v>48300</v>
      </c>
      <c r="E4023" s="85">
        <v>7896009301094</v>
      </c>
      <c r="F4023" s="86" t="s">
        <v>4601</v>
      </c>
      <c r="G4023" s="75" t="s">
        <v>16</v>
      </c>
      <c r="H4023" s="75">
        <v>270</v>
      </c>
      <c r="I4023" s="87" t="s">
        <v>216</v>
      </c>
      <c r="J4023" s="75" t="s">
        <v>217</v>
      </c>
      <c r="K4023" s="88" t="s">
        <v>84</v>
      </c>
      <c r="L4023" s="88">
        <v>24</v>
      </c>
      <c r="M4023" s="88">
        <v>4</v>
      </c>
      <c r="N4023" s="75" t="s">
        <v>85</v>
      </c>
      <c r="O4023" s="75" t="s">
        <v>159</v>
      </c>
      <c r="P4023" s="89">
        <v>7.128</v>
      </c>
      <c r="Q4023" s="90">
        <f>(17/100+7.6/100+1.65/100)*P4023</f>
        <v>1.8711000000000002</v>
      </c>
      <c r="R4023" s="90"/>
      <c r="S4023" s="90"/>
      <c r="T4023" s="90"/>
      <c r="U4023" s="90"/>
      <c r="V4023" s="90">
        <f>+P4023-Q4023+R4023+S4023+T4023+U4023</f>
        <v>5.2569</v>
      </c>
      <c r="W4023" s="91">
        <f>(1.02/100)</f>
        <v>1.02E-2</v>
      </c>
      <c r="X4023" s="91">
        <v>4.8E-3</v>
      </c>
      <c r="Y4023" s="91">
        <v>0.17</v>
      </c>
      <c r="Z4023" s="91">
        <v>1.65E-2</v>
      </c>
      <c r="AA4023" s="91">
        <v>7.6E-2</v>
      </c>
      <c r="AB4023" s="91">
        <f>SUM(W4023:AA4023)</f>
        <v>0.2775</v>
      </c>
      <c r="AC4023" s="75">
        <v>24</v>
      </c>
      <c r="AD4023" s="92">
        <f>IF(AL4023="","",+AC4023*AL4023)</f>
        <v>321.44101910828033</v>
      </c>
      <c r="AE4023" s="93">
        <f>IF(AL4023="","",+AL4023*AB4023)</f>
        <v>3.7166617834394917</v>
      </c>
      <c r="AF4023" s="92">
        <f>IF(AL4023="","",+AL4023-AE4023)</f>
        <v>9.676714012738856</v>
      </c>
      <c r="AG4023" s="93">
        <f>+V4023</f>
        <v>5.2569</v>
      </c>
      <c r="AH4023" s="92">
        <f>IF(AF4023="","",+AF4023-AG4023)</f>
        <v>4.419814012738856</v>
      </c>
      <c r="AI4023" s="92">
        <f>IF(AH4023="","",+AH4023*AC4023)</f>
        <v>106.07553630573254</v>
      </c>
      <c r="AJ4023" s="93">
        <v>9.9</v>
      </c>
      <c r="AK4023" s="94">
        <v>0.33</v>
      </c>
      <c r="AL4023" s="93">
        <f>IF(V4023=0,"",V4023/(1-AB4023-AK4023))</f>
        <v>13.393375796178347</v>
      </c>
      <c r="AM4023" s="95">
        <v>0.33</v>
      </c>
      <c r="AN4023" s="93">
        <f>IF(V4023=0,"",V4023/(1-AB4023-AM4023))</f>
        <v>13.393375796178347</v>
      </c>
      <c r="AO4023" s="96">
        <v>1.2</v>
      </c>
      <c r="AP4023" s="93">
        <f>IF(BD!AJ4023="","",BD!AJ4023*BD!AO4023)</f>
        <v>11.88</v>
      </c>
      <c r="AQ4023" s="91">
        <f>BD!AM4023/BD!AK4023-1</f>
        <v>0</v>
      </c>
      <c r="AR4023" s="91">
        <f>IF(BD!AN4023="","",IF(BD!AJ4023="","",BD!AN4023/BD!AJ4023-1))</f>
        <v>0.3528662420382169</v>
      </c>
      <c r="AS4023" s="91" t="str">
        <f>IF(BD!AN4023="","",IF(BD!AN4023&lt;BD!AL4023,"ABAIXO DA META","DENTRO DA META"))</f>
        <v>DENTRO DA META</v>
      </c>
      <c r="AT4023" s="91" t="str">
        <f>IF(BD!AJ4023="","EM ANÁLISE",IF(BD!AP4023&gt;=BD!AN4023,"GO", "NO GO"))</f>
        <v>NO GO</v>
      </c>
      <c r="AU4023" s="97">
        <f>IF(AN4023="","",+BD!$AN4023-AJ4023)</f>
        <v>3.4933757961783467</v>
      </c>
      <c r="AV4023" s="98"/>
      <c r="AW4023" s="90">
        <f>BD!P4023*BD!AC4023</f>
        <v>171.072</v>
      </c>
      <c r="AX4023" s="90">
        <f>BD!V4023*BD!AC4023</f>
        <v>126.1656</v>
      </c>
      <c r="AY4023" s="90">
        <f>IF(BD!AN4023="","",BD!AN4023*BD!AC4023)</f>
        <v>321.44101910828033</v>
      </c>
      <c r="AZ4023" s="75" t="s">
        <v>5272</v>
      </c>
      <c r="BA4023" s="75"/>
      <c r="BB4023" s="75"/>
      <c r="BC4023" s="75"/>
      <c r="BD4023" s="99" t="s">
        <v>5257</v>
      </c>
      <c r="BE4023" s="100" t="s">
        <v>4</v>
      </c>
      <c r="BF4023" s="100" t="s">
        <v>4</v>
      </c>
      <c r="BG4023" s="99" t="s">
        <v>5258</v>
      </c>
      <c r="BH4023" s="101"/>
      <c r="BI4023" s="101"/>
      <c r="BJ4023" s="101"/>
      <c r="BK4023" s="101"/>
      <c r="BL4023" s="101"/>
      <c r="BM4023" s="101"/>
      <c r="BN4023" s="101"/>
      <c r="BO4023" s="103"/>
      <c r="BP4023" s="99">
        <v>140.622</v>
      </c>
      <c r="BQ4023" s="99">
        <v>121</v>
      </c>
      <c r="BR4023" s="101"/>
      <c r="BS4023" s="99" t="s">
        <v>5260</v>
      </c>
      <c r="BT4023" s="99" t="s">
        <v>5261</v>
      </c>
      <c r="BU4023" s="99">
        <v>5102</v>
      </c>
      <c r="BV4023" s="99"/>
      <c r="BW4023" s="99"/>
      <c r="BX4023" s="99"/>
      <c r="BY4023" s="99"/>
      <c r="BZ4023" s="99"/>
      <c r="CA4023" s="99"/>
      <c r="CB4023" s="99"/>
      <c r="CC4023" s="99">
        <v>102</v>
      </c>
      <c r="CD4023" s="99">
        <v>8</v>
      </c>
      <c r="CE4023" s="99">
        <v>8</v>
      </c>
      <c r="CF4023" s="99"/>
      <c r="CG4023" s="37" t="e">
        <f>VLOOKUP(Table_1[[#This Row],[EAN]],'[1]Planilha1'!$E:$R,13,0)</f>
        <v>#N/A</v>
      </c>
    </row>
    <row r="4024" ht="15" hidden="1">
      <c r="A4024" s="7"/>
      <c r="B4024" s="75" t="s">
        <v>79</v>
      </c>
      <c r="C4024" s="85">
        <v>220625</v>
      </c>
      <c r="D4024" s="85">
        <v>48301</v>
      </c>
      <c r="E4024" s="85">
        <v>7896009301100</v>
      </c>
      <c r="F4024" s="86" t="s">
        <v>4602</v>
      </c>
      <c r="G4024" s="75" t="s">
        <v>16</v>
      </c>
      <c r="H4024" s="75">
        <v>270</v>
      </c>
      <c r="I4024" s="87" t="s">
        <v>216</v>
      </c>
      <c r="J4024" s="75" t="s">
        <v>217</v>
      </c>
      <c r="K4024" s="88" t="s">
        <v>84</v>
      </c>
      <c r="L4024" s="88">
        <v>24</v>
      </c>
      <c r="M4024" s="88">
        <v>4</v>
      </c>
      <c r="N4024" s="75" t="s">
        <v>85</v>
      </c>
      <c r="O4024" s="75" t="s">
        <v>159</v>
      </c>
      <c r="P4024" s="89">
        <v>7.128</v>
      </c>
      <c r="Q4024" s="90">
        <f>(17/100+7.6/100+1.65/100)*P4024</f>
        <v>1.8711000000000002</v>
      </c>
      <c r="R4024" s="90"/>
      <c r="S4024" s="90"/>
      <c r="T4024" s="90"/>
      <c r="U4024" s="90"/>
      <c r="V4024" s="90">
        <f>+P4024-Q4024+R4024+S4024+T4024+U4024</f>
        <v>5.2569</v>
      </c>
      <c r="W4024" s="91">
        <f>(1.02/100)</f>
        <v>1.02E-2</v>
      </c>
      <c r="X4024" s="91">
        <v>4.8E-3</v>
      </c>
      <c r="Y4024" s="91">
        <v>0.17</v>
      </c>
      <c r="Z4024" s="91">
        <v>1.65E-2</v>
      </c>
      <c r="AA4024" s="91">
        <v>7.6E-2</v>
      </c>
      <c r="AB4024" s="91">
        <f>SUM(W4024:AA4024)</f>
        <v>0.2775</v>
      </c>
      <c r="AC4024" s="75">
        <v>24</v>
      </c>
      <c r="AD4024" s="92">
        <f>IF(AL4024="","",+AC4024*AL4024)</f>
        <v>321.44101910828033</v>
      </c>
      <c r="AE4024" s="93">
        <f>IF(AL4024="","",+AL4024*AB4024)</f>
        <v>3.7166617834394917</v>
      </c>
      <c r="AF4024" s="92">
        <f>IF(AL4024="","",+AL4024-AE4024)</f>
        <v>9.676714012738856</v>
      </c>
      <c r="AG4024" s="93">
        <f>+V4024</f>
        <v>5.2569</v>
      </c>
      <c r="AH4024" s="92">
        <f>IF(AF4024="","",+AF4024-AG4024)</f>
        <v>4.419814012738856</v>
      </c>
      <c r="AI4024" s="92">
        <f>IF(AH4024="","",+AH4024*AC4024)</f>
        <v>106.07553630573254</v>
      </c>
      <c r="AJ4024" s="93">
        <v>9.9</v>
      </c>
      <c r="AK4024" s="94">
        <v>0.33</v>
      </c>
      <c r="AL4024" s="93">
        <f>IF(V4024=0,"",V4024/(1-AB4024-AK4024))</f>
        <v>13.393375796178347</v>
      </c>
      <c r="AM4024" s="95">
        <v>0.33</v>
      </c>
      <c r="AN4024" s="93">
        <f>IF(V4024=0,"",V4024/(1-AB4024-AM4024))</f>
        <v>13.393375796178347</v>
      </c>
      <c r="AO4024" s="96">
        <v>1.2</v>
      </c>
      <c r="AP4024" s="93">
        <f>IF(BD!AJ4024="","",BD!AJ4024*BD!AO4024)</f>
        <v>11.88</v>
      </c>
      <c r="AQ4024" s="91">
        <f>BD!AM4024/BD!AK4024-1</f>
        <v>0</v>
      </c>
      <c r="AR4024" s="91">
        <f>IF(BD!AN4024="","",IF(BD!AJ4024="","",BD!AN4024/BD!AJ4024-1))</f>
        <v>0.3528662420382169</v>
      </c>
      <c r="AS4024" s="91" t="str">
        <f>IF(BD!AN4024="","",IF(BD!AN4024&lt;BD!AL4024,"ABAIXO DA META","DENTRO DA META"))</f>
        <v>DENTRO DA META</v>
      </c>
      <c r="AT4024" s="91" t="str">
        <f>IF(BD!AJ4024="","EM ANÁLISE",IF(BD!AP4024&gt;=BD!AN4024,"GO", "NO GO"))</f>
        <v>NO GO</v>
      </c>
      <c r="AU4024" s="97">
        <f>IF(AN4024="","",+BD!$AN4024-AJ4024)</f>
        <v>3.4933757961783467</v>
      </c>
      <c r="AV4024" s="98"/>
      <c r="AW4024" s="90">
        <f>BD!P4024*BD!AC4024</f>
        <v>171.072</v>
      </c>
      <c r="AX4024" s="90">
        <f>BD!V4024*BD!AC4024</f>
        <v>126.1656</v>
      </c>
      <c r="AY4024" s="90">
        <f>IF(BD!AN4024="","",BD!AN4024*BD!AC4024)</f>
        <v>321.44101910828033</v>
      </c>
      <c r="AZ4024" s="75" t="s">
        <v>5272</v>
      </c>
      <c r="BA4024" s="75"/>
      <c r="BB4024" s="75"/>
      <c r="BC4024" s="75"/>
      <c r="BD4024" s="99" t="s">
        <v>5257</v>
      </c>
      <c r="BE4024" s="100" t="s">
        <v>4</v>
      </c>
      <c r="BF4024" s="100" t="s">
        <v>4</v>
      </c>
      <c r="BG4024" s="99" t="s">
        <v>5258</v>
      </c>
      <c r="BH4024" s="101"/>
      <c r="BI4024" s="101"/>
      <c r="BJ4024" s="101"/>
      <c r="BK4024" s="101"/>
      <c r="BL4024" s="101"/>
      <c r="BM4024" s="101"/>
      <c r="BN4024" s="101"/>
      <c r="BO4024" s="103"/>
      <c r="BP4024" s="99">
        <v>140.622</v>
      </c>
      <c r="BQ4024" s="99">
        <v>121</v>
      </c>
      <c r="BR4024" s="101"/>
      <c r="BS4024" s="99" t="s">
        <v>5260</v>
      </c>
      <c r="BT4024" s="99" t="s">
        <v>5261</v>
      </c>
      <c r="BU4024" s="99">
        <v>5102</v>
      </c>
      <c r="BV4024" s="99"/>
      <c r="BW4024" s="99"/>
      <c r="BX4024" s="99"/>
      <c r="BY4024" s="99"/>
      <c r="BZ4024" s="99"/>
      <c r="CA4024" s="99"/>
      <c r="CB4024" s="99"/>
      <c r="CC4024" s="99">
        <v>102</v>
      </c>
      <c r="CD4024" s="99">
        <v>8</v>
      </c>
      <c r="CE4024" s="99">
        <v>8</v>
      </c>
      <c r="CF4024" s="99"/>
      <c r="CG4024" s="37" t="e">
        <f>VLOOKUP(Table_1[[#This Row],[EAN]],'[1]Planilha1'!$E:$R,13,0)</f>
        <v>#N/A</v>
      </c>
    </row>
    <row r="4025" ht="15" hidden="1">
      <c r="A4025" s="7"/>
      <c r="B4025" s="75" t="s">
        <v>400</v>
      </c>
      <c r="C4025" s="85">
        <v>222433</v>
      </c>
      <c r="D4025" s="85">
        <v>3891</v>
      </c>
      <c r="E4025" s="85">
        <v>7891010038915</v>
      </c>
      <c r="F4025" s="86" t="s">
        <v>4603</v>
      </c>
      <c r="G4025" s="75" t="s">
        <v>15</v>
      </c>
      <c r="H4025" s="75">
        <v>1620</v>
      </c>
      <c r="I4025" s="87" t="s">
        <v>1541</v>
      </c>
      <c r="J4025" s="75" t="s">
        <v>1736</v>
      </c>
      <c r="K4025" s="88" t="s">
        <v>84</v>
      </c>
      <c r="L4025" s="88">
        <v>24</v>
      </c>
      <c r="M4025" s="88">
        <v>4</v>
      </c>
      <c r="N4025" s="75" t="s">
        <v>85</v>
      </c>
      <c r="O4025" s="75" t="s">
        <v>208</v>
      </c>
      <c r="P4025" s="89">
        <v>9.96</v>
      </c>
      <c r="Q4025" s="90">
        <f>(17/100+7.6/100+1.65/100)*P4025</f>
        <v>2.6145000000000005</v>
      </c>
      <c r="R4025" s="90"/>
      <c r="S4025" s="90"/>
      <c r="T4025" s="90"/>
      <c r="U4025" s="90"/>
      <c r="V4025" s="90">
        <f>+P4025-Q4025+R4025+S4025+T4025+U4025</f>
        <v>7.3455</v>
      </c>
      <c r="W4025" s="91">
        <f>(1.02/100)</f>
        <v>1.02E-2</v>
      </c>
      <c r="X4025" s="91">
        <v>4.8E-3</v>
      </c>
      <c r="Y4025" s="91">
        <v>0.17</v>
      </c>
      <c r="Z4025" s="91">
        <v>1.65E-2</v>
      </c>
      <c r="AA4025" s="91">
        <v>7.6E-2</v>
      </c>
      <c r="AB4025" s="91">
        <f>SUM(W4025:AA4025)</f>
        <v>0.2775</v>
      </c>
      <c r="AC4025" s="75">
        <v>24</v>
      </c>
      <c r="AD4025" s="92">
        <f>IF(AL4025="","",+AC4025*AL4025)</f>
        <v>449.15159235668807</v>
      </c>
      <c r="AE4025" s="93">
        <f>IF(AL4025="","",+AL4025*AB4025)</f>
        <v>5.193315286624206</v>
      </c>
      <c r="AF4025" s="92">
        <f>IF(AL4025="","",+AL4025-AE4025)</f>
        <v>13.521334394904464</v>
      </c>
      <c r="AG4025" s="93">
        <f>+V4025</f>
        <v>7.3455</v>
      </c>
      <c r="AH4025" s="92">
        <f>IF(AF4025="","",+AF4025-AG4025)</f>
        <v>6.175834394904464</v>
      </c>
      <c r="AI4025" s="92">
        <f>IF(AH4025="","",+AH4025*AC4025)</f>
        <v>148.22002547770714</v>
      </c>
      <c r="AJ4025" s="92">
        <v>20.43</v>
      </c>
      <c r="AK4025" s="94">
        <v>0.33</v>
      </c>
      <c r="AL4025" s="93">
        <f>IF(V4025=0,"",V4025/(1-AB4025-AK4025))</f>
        <v>18.71464968152867</v>
      </c>
      <c r="AM4025" s="95">
        <v>0.33</v>
      </c>
      <c r="AN4025" s="93">
        <f>IF(V4025=0,"",V4025/(1-AB4025-AM4025))</f>
        <v>18.71464968152867</v>
      </c>
      <c r="AO4025" s="96">
        <v>1.2</v>
      </c>
      <c r="AP4025" s="93">
        <f>IF(BD!AJ4025="","",BD!AJ4025*BD!AO4025)</f>
        <v>24.516</v>
      </c>
      <c r="AQ4025" s="91">
        <f>BD!AM4025/BD!AK4025-1</f>
        <v>0</v>
      </c>
      <c r="AR4025" s="91">
        <f>IF(BD!AN4025="","",IF(BD!AJ4025="","",BD!AN4025/BD!AJ4025-1))</f>
        <v>-8.396232591636466E-2</v>
      </c>
      <c r="AS4025" s="91" t="str">
        <f>IF(BD!AN4025="","",IF(BD!AN4025&lt;BD!AL4025,"ABAIXO DA META","DENTRO DA META"))</f>
        <v>DENTRO DA META</v>
      </c>
      <c r="AT4025" s="91" t="str">
        <f>IF(BD!AJ4025="","EM ANÁLISE",IF(BD!AP4025&gt;=BD!AN4025,"GO", "NO GO"))</f>
        <v>GO</v>
      </c>
      <c r="AU4025" s="97">
        <f>IF(AN4025="","",+BD!$AN4025-AJ4025)</f>
        <v>-1.7153503184713301</v>
      </c>
      <c r="AV4025" s="98"/>
      <c r="AW4025" s="90">
        <f>BD!P4025*BD!AC4025</f>
        <v>239.04000000000002</v>
      </c>
      <c r="AX4025" s="90">
        <f>BD!V4025*BD!AC4025</f>
        <v>176.292</v>
      </c>
      <c r="AY4025" s="90">
        <f>IF(BD!AN4025="","",BD!AN4025*BD!AC4025)</f>
        <v>449.15159235668807</v>
      </c>
      <c r="AZ4025" s="75" t="s">
        <v>5272</v>
      </c>
      <c r="BA4025" s="75" t="s">
        <v>115</v>
      </c>
      <c r="BB4025" s="75">
        <v>1</v>
      </c>
      <c r="BC4025" s="75" t="s">
        <v>209</v>
      </c>
      <c r="BD4025" s="99" t="s">
        <v>5257</v>
      </c>
      <c r="BE4025" s="100" t="s">
        <v>4</v>
      </c>
      <c r="BF4025" s="100" t="s">
        <v>4</v>
      </c>
      <c r="BG4025" s="99" t="s">
        <v>5258</v>
      </c>
      <c r="BH4025" s="101"/>
      <c r="BI4025" s="101"/>
      <c r="BJ4025" s="101"/>
      <c r="BK4025" s="101"/>
      <c r="BL4025" s="101"/>
      <c r="BM4025" s="101"/>
      <c r="BN4025" s="101"/>
      <c r="BO4025" s="103"/>
      <c r="BP4025" s="99">
        <v>140.622</v>
      </c>
      <c r="BQ4025" s="99">
        <v>121</v>
      </c>
      <c r="BR4025" s="101"/>
      <c r="BS4025" s="99" t="s">
        <v>5260</v>
      </c>
      <c r="BT4025" s="99" t="s">
        <v>5261</v>
      </c>
      <c r="BU4025" s="99">
        <v>5102</v>
      </c>
      <c r="BV4025" s="99"/>
      <c r="BW4025" s="99"/>
      <c r="BX4025" s="99"/>
      <c r="BY4025" s="99"/>
      <c r="BZ4025" s="99"/>
      <c r="CA4025" s="99"/>
      <c r="CB4025" s="99"/>
      <c r="CC4025" s="99">
        <v>102</v>
      </c>
      <c r="CD4025" s="99">
        <v>8</v>
      </c>
      <c r="CE4025" s="99">
        <v>8</v>
      </c>
      <c r="CF4025" s="99"/>
      <c r="CG4025" s="37" t="e">
        <f>VLOOKUP(Table_1[[#This Row],[EAN]],'[1]Planilha1'!$E:$R,13,0)</f>
        <v>#N/A</v>
      </c>
    </row>
    <row r="4026" ht="15" hidden="1">
      <c r="A4026" s="7"/>
      <c r="B4026" s="75" t="s">
        <v>400</v>
      </c>
      <c r="C4026" s="85">
        <v>222435</v>
      </c>
      <c r="D4026" s="85">
        <v>3889</v>
      </c>
      <c r="E4026" s="85">
        <v>7891010038892</v>
      </c>
      <c r="F4026" s="86" t="s">
        <v>4604</v>
      </c>
      <c r="G4026" s="75" t="s">
        <v>15</v>
      </c>
      <c r="H4026" s="75">
        <v>1620</v>
      </c>
      <c r="I4026" s="87" t="s">
        <v>1541</v>
      </c>
      <c r="J4026" s="75" t="s">
        <v>1736</v>
      </c>
      <c r="K4026" s="88" t="s">
        <v>84</v>
      </c>
      <c r="L4026" s="88">
        <v>48</v>
      </c>
      <c r="M4026" s="88">
        <v>4</v>
      </c>
      <c r="N4026" s="75" t="s">
        <v>85</v>
      </c>
      <c r="O4026" s="75" t="s">
        <v>208</v>
      </c>
      <c r="P4026" s="89">
        <v>9.96</v>
      </c>
      <c r="Q4026" s="90">
        <f>(17/100+7.6/100+1.65/100)*P4026</f>
        <v>2.6145000000000005</v>
      </c>
      <c r="R4026" s="90"/>
      <c r="S4026" s="90"/>
      <c r="T4026" s="90"/>
      <c r="U4026" s="90"/>
      <c r="V4026" s="90">
        <f>+P4026-Q4026+R4026+S4026+T4026+U4026</f>
        <v>7.3455</v>
      </c>
      <c r="W4026" s="91">
        <f>(1.02/100)</f>
        <v>1.02E-2</v>
      </c>
      <c r="X4026" s="91">
        <v>4.8E-3</v>
      </c>
      <c r="Y4026" s="91">
        <v>0.17</v>
      </c>
      <c r="Z4026" s="91">
        <v>1.65E-2</v>
      </c>
      <c r="AA4026" s="91">
        <v>7.6E-2</v>
      </c>
      <c r="AB4026" s="91">
        <f>SUM(W4026:AA4026)</f>
        <v>0.2775</v>
      </c>
      <c r="AC4026" s="75">
        <v>48</v>
      </c>
      <c r="AD4026" s="92">
        <f>IF(AL4026="","",+AC4026*AL4026)</f>
        <v>898.3031847133761</v>
      </c>
      <c r="AE4026" s="93">
        <f>IF(AL4026="","",+AL4026*AB4026)</f>
        <v>5.193315286624206</v>
      </c>
      <c r="AF4026" s="92">
        <f>IF(AL4026="","",+AL4026-AE4026)</f>
        <v>13.521334394904464</v>
      </c>
      <c r="AG4026" s="93">
        <f>+V4026</f>
        <v>7.3455</v>
      </c>
      <c r="AH4026" s="92">
        <f>IF(AF4026="","",+AF4026-AG4026)</f>
        <v>6.175834394904464</v>
      </c>
      <c r="AI4026" s="92">
        <f>IF(AH4026="","",+AH4026*AC4026)</f>
        <v>296.4400509554143</v>
      </c>
      <c r="AJ4026" s="93">
        <v>13.879999999999999</v>
      </c>
      <c r="AK4026" s="94">
        <v>0.33</v>
      </c>
      <c r="AL4026" s="93">
        <f>IF(V4026=0,"",V4026/(1-AB4026-AK4026))</f>
        <v>18.71464968152867</v>
      </c>
      <c r="AM4026" s="95">
        <v>0.33</v>
      </c>
      <c r="AN4026" s="93">
        <f>IF(V4026=0,"",V4026/(1-AB4026-AM4026))</f>
        <v>18.71464968152867</v>
      </c>
      <c r="AO4026" s="96">
        <v>1.2</v>
      </c>
      <c r="AP4026" s="93">
        <f>IF(BD!AJ4026="","",BD!AJ4026*BD!AO4026)</f>
        <v>16.656</v>
      </c>
      <c r="AQ4026" s="91">
        <f>BD!AM4026/BD!AK4026-1</f>
        <v>0</v>
      </c>
      <c r="AR4026" s="91">
        <f>IF(BD!AN4026="","",IF(BD!AJ4026="","",BD!AN4026/BD!AJ4026-1))</f>
        <v>0.34831770039831933</v>
      </c>
      <c r="AS4026" s="91" t="str">
        <f>IF(BD!AN4026="","",IF(BD!AN4026&lt;BD!AL4026,"ABAIXO DA META","DENTRO DA META"))</f>
        <v>DENTRO DA META</v>
      </c>
      <c r="AT4026" s="91" t="str">
        <f>IF(BD!AJ4026="","EM ANÁLISE",IF(BD!AP4026&gt;=BD!AN4026,"GO", "NO GO"))</f>
        <v>NO GO</v>
      </c>
      <c r="AU4026" s="97">
        <f>IF(AN4026="","",+BD!$AN4026-AJ4026)</f>
        <v>4.834649681528671</v>
      </c>
      <c r="AV4026" s="98"/>
      <c r="AW4026" s="90">
        <f>BD!P4026*BD!AC4026</f>
        <v>478.08000000000004</v>
      </c>
      <c r="AX4026" s="90">
        <f>BD!V4026*BD!AC4026</f>
        <v>352.584</v>
      </c>
      <c r="AY4026" s="90">
        <f>IF(BD!AN4026="","",BD!AN4026*BD!AC4026)</f>
        <v>898.3031847133761</v>
      </c>
      <c r="AZ4026" s="75" t="s">
        <v>5272</v>
      </c>
      <c r="BA4026" s="75" t="s">
        <v>115</v>
      </c>
      <c r="BB4026" s="75">
        <v>1</v>
      </c>
      <c r="BC4026" s="75" t="s">
        <v>209</v>
      </c>
      <c r="BD4026" s="99" t="s">
        <v>5257</v>
      </c>
      <c r="BE4026" s="100" t="s">
        <v>4</v>
      </c>
      <c r="BF4026" s="100" t="s">
        <v>4</v>
      </c>
      <c r="BG4026" s="99" t="s">
        <v>5258</v>
      </c>
      <c r="BH4026" s="101"/>
      <c r="BI4026" s="101"/>
      <c r="BJ4026" s="101"/>
      <c r="BK4026" s="101"/>
      <c r="BL4026" s="101"/>
      <c r="BM4026" s="101"/>
      <c r="BN4026" s="101"/>
      <c r="BO4026" s="103"/>
      <c r="BP4026" s="99">
        <v>140.622</v>
      </c>
      <c r="BQ4026" s="99">
        <v>121</v>
      </c>
      <c r="BR4026" s="101"/>
      <c r="BS4026" s="99" t="s">
        <v>5260</v>
      </c>
      <c r="BT4026" s="99" t="s">
        <v>5261</v>
      </c>
      <c r="BU4026" s="99">
        <v>5102</v>
      </c>
      <c r="BV4026" s="99"/>
      <c r="BW4026" s="99"/>
      <c r="BX4026" s="99"/>
      <c r="BY4026" s="99"/>
      <c r="BZ4026" s="99"/>
      <c r="CA4026" s="99"/>
      <c r="CB4026" s="99"/>
      <c r="CC4026" s="99">
        <v>102</v>
      </c>
      <c r="CD4026" s="99">
        <v>8</v>
      </c>
      <c r="CE4026" s="99">
        <v>8</v>
      </c>
      <c r="CF4026" s="99"/>
      <c r="CG4026" s="37" t="e">
        <f>VLOOKUP(Table_1[[#This Row],[EAN]],'[1]Planilha1'!$E:$R,13,0)</f>
        <v>#N/A</v>
      </c>
    </row>
    <row r="4027" ht="15" hidden="1">
      <c r="A4027" s="7"/>
      <c r="B4027" s="75" t="s">
        <v>400</v>
      </c>
      <c r="C4027" s="85">
        <v>222283</v>
      </c>
      <c r="D4027" s="85">
        <v>1807</v>
      </c>
      <c r="E4027" s="85">
        <v>7898662061582</v>
      </c>
      <c r="F4027" s="86" t="s">
        <v>4605</v>
      </c>
      <c r="G4027" s="75" t="s">
        <v>15</v>
      </c>
      <c r="H4027" s="75">
        <v>1620</v>
      </c>
      <c r="I4027" s="87" t="s">
        <v>1541</v>
      </c>
      <c r="J4027" s="75" t="s">
        <v>1613</v>
      </c>
      <c r="K4027" s="88" t="s">
        <v>84</v>
      </c>
      <c r="L4027" s="88">
        <v>18</v>
      </c>
      <c r="M4027" s="88">
        <v>4</v>
      </c>
      <c r="N4027" s="75" t="s">
        <v>85</v>
      </c>
      <c r="O4027" s="75" t="s">
        <v>208</v>
      </c>
      <c r="P4027" s="89">
        <v>7.87</v>
      </c>
      <c r="Q4027" s="90">
        <f>(17/100+7.6/100+1.65/100)*P4027</f>
        <v>2.065875</v>
      </c>
      <c r="R4027" s="90"/>
      <c r="S4027" s="90"/>
      <c r="T4027" s="90"/>
      <c r="U4027" s="90"/>
      <c r="V4027" s="90">
        <f>+P4027-Q4027+R4027+S4027+T4027+U4027</f>
        <v>5.804125</v>
      </c>
      <c r="W4027" s="91">
        <f>(1.02/100)</f>
        <v>1.02E-2</v>
      </c>
      <c r="X4027" s="91">
        <v>4.8E-3</v>
      </c>
      <c r="Y4027" s="91">
        <v>0.17</v>
      </c>
      <c r="Z4027" s="91">
        <v>1.65E-2</v>
      </c>
      <c r="AA4027" s="91">
        <v>7.6E-2</v>
      </c>
      <c r="AB4027" s="91">
        <f>SUM(W4027:AA4027)</f>
        <v>0.2775</v>
      </c>
      <c r="AC4027" s="75">
        <v>18</v>
      </c>
      <c r="AD4027" s="92">
        <f>IF(AL4027="","",+AC4027*AL4027)</f>
        <v>266.17643312101916</v>
      </c>
      <c r="AE4027" s="93">
        <f>IF(AL4027="","",+AL4027*AB4027)</f>
        <v>4.103553343949046</v>
      </c>
      <c r="AF4027" s="92">
        <f>IF(AL4027="","",+AL4027-AE4027)</f>
        <v>10.684026273885351</v>
      </c>
      <c r="AG4027" s="93">
        <f>+V4027</f>
        <v>5.804125</v>
      </c>
      <c r="AH4027" s="92">
        <f>IF(AF4027="","",+AF4027-AG4027)</f>
        <v>4.879901273885351</v>
      </c>
      <c r="AI4027" s="92">
        <f>IF(AH4027="","",+AH4027*AC4027)</f>
        <v>87.83822292993632</v>
      </c>
      <c r="AJ4027" s="93">
        <v>10.995000000000001</v>
      </c>
      <c r="AK4027" s="94">
        <v>0.33</v>
      </c>
      <c r="AL4027" s="93">
        <f>IF(V4027=0,"",V4027/(1-AB4027-AK4027))</f>
        <v>14.787579617834398</v>
      </c>
      <c r="AM4027" s="95">
        <v>0.33</v>
      </c>
      <c r="AN4027" s="93">
        <f>IF(V4027=0,"",V4027/(1-AB4027-AM4027))</f>
        <v>14.787579617834398</v>
      </c>
      <c r="AO4027" s="96">
        <v>1.2</v>
      </c>
      <c r="AP4027" s="93">
        <f>IF(BD!AJ4027="","",BD!AJ4027*BD!AO4027)</f>
        <v>13.194</v>
      </c>
      <c r="AQ4027" s="91">
        <f>BD!AM4027/BD!AK4027-1</f>
        <v>0</v>
      </c>
      <c r="AR4027" s="91">
        <f>IF(BD!AN4027="","",IF(BD!AJ4027="","",BD!AN4027/BD!AJ4027-1))</f>
        <v>0.3449367546916231</v>
      </c>
      <c r="AS4027" s="91" t="str">
        <f>IF(BD!AN4027="","",IF(BD!AN4027&lt;BD!AL4027,"ABAIXO DA META","DENTRO DA META"))</f>
        <v>DENTRO DA META</v>
      </c>
      <c r="AT4027" s="91" t="str">
        <f>IF(BD!AJ4027="","EM ANÁLISE",IF(BD!AP4027&gt;=BD!AN4027,"GO", "NO GO"))</f>
        <v>NO GO</v>
      </c>
      <c r="AU4027" s="97">
        <f>IF(AN4027="","",+BD!$AN4027-AJ4027)</f>
        <v>3.792579617834397</v>
      </c>
      <c r="AV4027" s="98"/>
      <c r="AW4027" s="90">
        <f>BD!P4027*BD!AC4027</f>
        <v>141.66</v>
      </c>
      <c r="AX4027" s="90">
        <f>BD!V4027*BD!AC4027</f>
        <v>104.47425</v>
      </c>
      <c r="AY4027" s="90">
        <f>IF(BD!AN4027="","",BD!AN4027*BD!AC4027)</f>
        <v>266.17643312101916</v>
      </c>
      <c r="AZ4027" s="75" t="s">
        <v>5272</v>
      </c>
      <c r="BA4027" s="75" t="s">
        <v>115</v>
      </c>
      <c r="BB4027" s="75">
        <v>1</v>
      </c>
      <c r="BC4027" s="75" t="s">
        <v>209</v>
      </c>
      <c r="BD4027" s="99" t="s">
        <v>5257</v>
      </c>
      <c r="BE4027" s="100" t="s">
        <v>4</v>
      </c>
      <c r="BF4027" s="100" t="s">
        <v>4</v>
      </c>
      <c r="BG4027" s="99" t="s">
        <v>5258</v>
      </c>
      <c r="BH4027" s="101"/>
      <c r="BI4027" s="101"/>
      <c r="BJ4027" s="101"/>
      <c r="BK4027" s="101"/>
      <c r="BL4027" s="101"/>
      <c r="BM4027" s="101"/>
      <c r="BN4027" s="101"/>
      <c r="BO4027" s="103"/>
      <c r="BP4027" s="99">
        <v>140.622</v>
      </c>
      <c r="BQ4027" s="99">
        <v>121</v>
      </c>
      <c r="BR4027" s="101"/>
      <c r="BS4027" s="99" t="s">
        <v>5260</v>
      </c>
      <c r="BT4027" s="99" t="s">
        <v>5261</v>
      </c>
      <c r="BU4027" s="99">
        <v>5102</v>
      </c>
      <c r="BV4027" s="99"/>
      <c r="BW4027" s="99"/>
      <c r="BX4027" s="99"/>
      <c r="BY4027" s="99"/>
      <c r="BZ4027" s="99"/>
      <c r="CA4027" s="99"/>
      <c r="CB4027" s="99"/>
      <c r="CC4027" s="99">
        <v>102</v>
      </c>
      <c r="CD4027" s="99">
        <v>8</v>
      </c>
      <c r="CE4027" s="99">
        <v>8</v>
      </c>
      <c r="CF4027" s="99"/>
      <c r="CG4027" s="37" t="e">
        <f>VLOOKUP(Table_1[[#This Row],[EAN]],'[1]Planilha1'!$E:$R,13,0)</f>
        <v>#N/A</v>
      </c>
    </row>
    <row r="4028" ht="15" hidden="1">
      <c r="A4028" s="7"/>
      <c r="B4028" s="75" t="s">
        <v>400</v>
      </c>
      <c r="C4028" s="85">
        <v>222387</v>
      </c>
      <c r="D4028" s="85">
        <v>61878</v>
      </c>
      <c r="E4028" s="85">
        <v>7891010618780</v>
      </c>
      <c r="F4028" s="86" t="s">
        <v>4606</v>
      </c>
      <c r="G4028" s="75" t="s">
        <v>15</v>
      </c>
      <c r="H4028" s="75">
        <v>1150</v>
      </c>
      <c r="I4028" s="87" t="s">
        <v>1577</v>
      </c>
      <c r="J4028" s="75" t="s">
        <v>1069</v>
      </c>
      <c r="K4028" s="88" t="s">
        <v>84</v>
      </c>
      <c r="L4028" s="88">
        <v>8</v>
      </c>
      <c r="M4028" s="88">
        <v>4</v>
      </c>
      <c r="N4028" s="75" t="s">
        <v>85</v>
      </c>
      <c r="O4028" s="75" t="s">
        <v>208</v>
      </c>
      <c r="P4028" s="89">
        <v>15.99</v>
      </c>
      <c r="Q4028" s="90">
        <f>(17/100+7.6/100+1.65/100)*P4028</f>
        <v>4.197375</v>
      </c>
      <c r="R4028" s="90"/>
      <c r="S4028" s="90"/>
      <c r="T4028" s="90"/>
      <c r="U4028" s="90"/>
      <c r="V4028" s="90">
        <f>+P4028-Q4028+R4028+S4028+T4028+U4028</f>
        <v>11.792625000000001</v>
      </c>
      <c r="W4028" s="91">
        <f>(1.02/100)</f>
        <v>1.02E-2</v>
      </c>
      <c r="X4028" s="91">
        <v>4.8E-3</v>
      </c>
      <c r="Y4028" s="91">
        <v>0.17</v>
      </c>
      <c r="Z4028" s="91">
        <v>1.65E-2</v>
      </c>
      <c r="AA4028" s="91">
        <v>7.6E-2</v>
      </c>
      <c r="AB4028" s="91">
        <f>SUM(W4028:AA4028)</f>
        <v>0.2775</v>
      </c>
      <c r="AC4028" s="75">
        <v>8</v>
      </c>
      <c r="AD4028" s="92">
        <f>IF(AL4028="","",+AC4028*AL4028)</f>
        <v>240.3592356687899</v>
      </c>
      <c r="AE4028" s="93">
        <f>IF(AL4028="","",+AL4028*AB4028)</f>
        <v>8.33746098726115</v>
      </c>
      <c r="AF4028" s="92">
        <f>IF(AL4028="","",+AL4028-AE4028)</f>
        <v>21.707443471337587</v>
      </c>
      <c r="AG4028" s="93">
        <f>+V4028</f>
        <v>11.792625000000001</v>
      </c>
      <c r="AH4028" s="92">
        <f>IF(AF4028="","",+AF4028-AG4028)</f>
        <v>9.914818471337586</v>
      </c>
      <c r="AI4028" s="92">
        <f>IF(AH4028="","",+AH4028*AC4028)</f>
        <v>79.31854777070069</v>
      </c>
      <c r="AJ4028" s="93">
        <v>22.545</v>
      </c>
      <c r="AK4028" s="94">
        <v>0.33</v>
      </c>
      <c r="AL4028" s="93">
        <f>IF(V4028=0,"",V4028/(1-AB4028-AK4028))</f>
        <v>30.044904458598737</v>
      </c>
      <c r="AM4028" s="95">
        <v>0.33</v>
      </c>
      <c r="AN4028" s="93">
        <f>IF(V4028=0,"",V4028/(1-AB4028-AM4028))</f>
        <v>30.044904458598737</v>
      </c>
      <c r="AO4028" s="96">
        <v>1.2</v>
      </c>
      <c r="AP4028" s="93">
        <f>IF(BD!AJ4028="","",BD!AJ4028*BD!AO4028)</f>
        <v>27.054000000000002</v>
      </c>
      <c r="AQ4028" s="91">
        <f>BD!AM4028/BD!AK4028-1</f>
        <v>0</v>
      </c>
      <c r="AR4028" s="91">
        <f>IF(BD!AN4028="","",IF(BD!AJ4028="","",BD!AN4028/BD!AJ4028-1))</f>
        <v>0.332663759529773</v>
      </c>
      <c r="AS4028" s="91" t="str">
        <f>IF(BD!AN4028="","",IF(BD!AN4028&lt;BD!AL4028,"ABAIXO DA META","DENTRO DA META"))</f>
        <v>DENTRO DA META</v>
      </c>
      <c r="AT4028" s="91" t="str">
        <f>IF(BD!AJ4028="","EM ANÁLISE",IF(BD!AP4028&gt;=BD!AN4028,"GO", "NO GO"))</f>
        <v>NO GO</v>
      </c>
      <c r="AU4028" s="97">
        <f>IF(AN4028="","",+BD!$AN4028-AJ4028)</f>
        <v>7.499904458598735</v>
      </c>
      <c r="AV4028" s="98"/>
      <c r="AW4028" s="90">
        <f>BD!P4028*BD!AC4028</f>
        <v>127.92</v>
      </c>
      <c r="AX4028" s="90">
        <f>BD!V4028*BD!AC4028</f>
        <v>94.34100000000001</v>
      </c>
      <c r="AY4028" s="90">
        <f>IF(BD!AN4028="","",BD!AN4028*BD!AC4028)</f>
        <v>240.3592356687899</v>
      </c>
      <c r="AZ4028" s="75" t="s">
        <v>5272</v>
      </c>
      <c r="BA4028" s="75" t="s">
        <v>115</v>
      </c>
      <c r="BB4028" s="75">
        <v>1</v>
      </c>
      <c r="BC4028" s="75" t="s">
        <v>209</v>
      </c>
      <c r="BD4028" s="99" t="s">
        <v>5257</v>
      </c>
      <c r="BE4028" s="100" t="s">
        <v>4</v>
      </c>
      <c r="BF4028" s="100" t="s">
        <v>4</v>
      </c>
      <c r="BG4028" s="99" t="s">
        <v>5258</v>
      </c>
      <c r="BH4028" s="101"/>
      <c r="BI4028" s="101"/>
      <c r="BJ4028" s="101"/>
      <c r="BK4028" s="101"/>
      <c r="BL4028" s="101"/>
      <c r="BM4028" s="101"/>
      <c r="BN4028" s="101"/>
      <c r="BO4028" s="103"/>
      <c r="BP4028" s="99">
        <v>140.622</v>
      </c>
      <c r="BQ4028" s="99">
        <v>121</v>
      </c>
      <c r="BR4028" s="101"/>
      <c r="BS4028" s="99" t="s">
        <v>5260</v>
      </c>
      <c r="BT4028" s="99" t="s">
        <v>5261</v>
      </c>
      <c r="BU4028" s="99">
        <v>5102</v>
      </c>
      <c r="BV4028" s="99"/>
      <c r="BW4028" s="99"/>
      <c r="BX4028" s="99"/>
      <c r="BY4028" s="99"/>
      <c r="BZ4028" s="99"/>
      <c r="CA4028" s="99"/>
      <c r="CB4028" s="99"/>
      <c r="CC4028" s="99">
        <v>102</v>
      </c>
      <c r="CD4028" s="99">
        <v>8</v>
      </c>
      <c r="CE4028" s="99">
        <v>8</v>
      </c>
      <c r="CF4028" s="99"/>
      <c r="CG4028" s="37" t="e">
        <f>VLOOKUP(Table_1[[#This Row],[EAN]],'[1]Planilha1'!$E:$R,13,0)</f>
        <v>#N/A</v>
      </c>
    </row>
    <row r="4029" ht="15" hidden="1">
      <c r="A4029" s="7"/>
      <c r="B4029" s="75" t="s">
        <v>400</v>
      </c>
      <c r="C4029" s="85">
        <v>222297</v>
      </c>
      <c r="D4029" s="85">
        <v>4718</v>
      </c>
      <c r="E4029" s="85">
        <v>7891010047184</v>
      </c>
      <c r="F4029" s="86" t="s">
        <v>4607</v>
      </c>
      <c r="G4029" s="75" t="s">
        <v>13</v>
      </c>
      <c r="H4029" s="75">
        <v>3770</v>
      </c>
      <c r="I4029" s="87" t="s">
        <v>1627</v>
      </c>
      <c r="J4029" s="75" t="s">
        <v>1628</v>
      </c>
      <c r="K4029" s="88" t="s">
        <v>84</v>
      </c>
      <c r="L4029" s="88">
        <v>12</v>
      </c>
      <c r="M4029" s="88">
        <v>4</v>
      </c>
      <c r="N4029" s="75" t="s">
        <v>85</v>
      </c>
      <c r="O4029" s="75" t="s">
        <v>208</v>
      </c>
      <c r="P4029" s="89">
        <v>12.59</v>
      </c>
      <c r="Q4029" s="90">
        <f>(17/100+7.6/100+1.65/100)*P4029</f>
        <v>3.304875</v>
      </c>
      <c r="R4029" s="90"/>
      <c r="S4029" s="90"/>
      <c r="T4029" s="90"/>
      <c r="U4029" s="90"/>
      <c r="V4029" s="90">
        <f>+P4029-Q4029+R4029+S4029+T4029+U4029</f>
        <v>9.285125</v>
      </c>
      <c r="W4029" s="91">
        <f>(1.02/100)</f>
        <v>1.02E-2</v>
      </c>
      <c r="X4029" s="91">
        <v>4.8E-3</v>
      </c>
      <c r="Y4029" s="91">
        <v>0.17</v>
      </c>
      <c r="Z4029" s="91">
        <v>1.65E-2</v>
      </c>
      <c r="AA4029" s="91">
        <v>7.6E-2</v>
      </c>
      <c r="AB4029" s="91">
        <f>SUM(W4029:AA4029)</f>
        <v>0.2775</v>
      </c>
      <c r="AC4029" s="75">
        <v>12</v>
      </c>
      <c r="AD4029" s="92">
        <f>IF(AL4029="","",+AC4029*AL4029)</f>
        <v>283.8764331210192</v>
      </c>
      <c r="AE4029" s="93">
        <f>IF(AL4029="","",+AL4029*AB4029)</f>
        <v>6.56464251592357</v>
      </c>
      <c r="AF4029" s="92">
        <f>IF(AL4029="","",+AL4029-AE4029)</f>
        <v>17.09172691082803</v>
      </c>
      <c r="AG4029" s="93">
        <f>+V4029</f>
        <v>9.285125</v>
      </c>
      <c r="AH4029" s="92">
        <f>IF(AF4029="","",+AF4029-AG4029)</f>
        <v>7.806601910828029</v>
      </c>
      <c r="AI4029" s="92">
        <f>IF(AH4029="","",+AH4029*AC4029)</f>
        <v>93.67922292993634</v>
      </c>
      <c r="AJ4029" s="93">
        <v>17.85</v>
      </c>
      <c r="AK4029" s="94">
        <v>0.33</v>
      </c>
      <c r="AL4029" s="93">
        <f>IF(V4029=0,"",V4029/(1-AB4029-AK4029))</f>
        <v>23.6563694267516</v>
      </c>
      <c r="AM4029" s="95">
        <v>0.33</v>
      </c>
      <c r="AN4029" s="93">
        <f>IF(V4029=0,"",V4029/(1-AB4029-AM4029))</f>
        <v>23.6563694267516</v>
      </c>
      <c r="AO4029" s="96">
        <v>1.2</v>
      </c>
      <c r="AP4029" s="93">
        <f>IF(BD!AJ4029="","",BD!AJ4029*BD!AO4029)</f>
        <v>21.42</v>
      </c>
      <c r="AQ4029" s="91">
        <f>BD!AM4029/BD!AK4029-1</f>
        <v>0</v>
      </c>
      <c r="AR4029" s="91">
        <f>IF(BD!AN4029="","",IF(BD!AJ4029="","",BD!AN4029/BD!AJ4029-1))</f>
        <v>0.3252868026191371</v>
      </c>
      <c r="AS4029" s="91" t="str">
        <f>IF(BD!AN4029="","",IF(BD!AN4029&lt;BD!AL4029,"ABAIXO DA META","DENTRO DA META"))</f>
        <v>DENTRO DA META</v>
      </c>
      <c r="AT4029" s="91" t="str">
        <f>IF(BD!AJ4029="","EM ANÁLISE",IF(BD!AP4029&gt;=BD!AN4029,"GO", "NO GO"))</f>
        <v>NO GO</v>
      </c>
      <c r="AU4029" s="97">
        <f>IF(AN4029="","",+BD!$AN4029-AJ4029)</f>
        <v>5.806369426751598</v>
      </c>
      <c r="AV4029" s="98"/>
      <c r="AW4029" s="90">
        <f>BD!P4029*BD!AC4029</f>
        <v>151.07999999999998</v>
      </c>
      <c r="AX4029" s="90">
        <f>BD!V4029*BD!AC4029</f>
        <v>111.42150000000001</v>
      </c>
      <c r="AY4029" s="90">
        <f>IF(BD!AN4029="","",BD!AN4029*BD!AC4029)</f>
        <v>283.8764331210192</v>
      </c>
      <c r="AZ4029" s="75" t="s">
        <v>5272</v>
      </c>
      <c r="BA4029" s="75" t="s">
        <v>115</v>
      </c>
      <c r="BB4029" s="75">
        <v>1</v>
      </c>
      <c r="BC4029" s="75" t="s">
        <v>209</v>
      </c>
      <c r="BD4029" s="99" t="s">
        <v>5257</v>
      </c>
      <c r="BE4029" s="100" t="s">
        <v>4</v>
      </c>
      <c r="BF4029" s="100" t="s">
        <v>4</v>
      </c>
      <c r="BG4029" s="99" t="s">
        <v>5258</v>
      </c>
      <c r="BH4029" s="101"/>
      <c r="BI4029" s="101"/>
      <c r="BJ4029" s="101"/>
      <c r="BK4029" s="101"/>
      <c r="BL4029" s="101"/>
      <c r="BM4029" s="101"/>
      <c r="BN4029" s="101"/>
      <c r="BO4029" s="103"/>
      <c r="BP4029" s="99">
        <v>140.622</v>
      </c>
      <c r="BQ4029" s="99">
        <v>121</v>
      </c>
      <c r="BR4029" s="101"/>
      <c r="BS4029" s="99" t="s">
        <v>5260</v>
      </c>
      <c r="BT4029" s="99" t="s">
        <v>5261</v>
      </c>
      <c r="BU4029" s="99">
        <v>5102</v>
      </c>
      <c r="BV4029" s="99"/>
      <c r="BW4029" s="99"/>
      <c r="BX4029" s="99"/>
      <c r="BY4029" s="99"/>
      <c r="BZ4029" s="99"/>
      <c r="CA4029" s="99"/>
      <c r="CB4029" s="99"/>
      <c r="CC4029" s="99">
        <v>102</v>
      </c>
      <c r="CD4029" s="99">
        <v>8</v>
      </c>
      <c r="CE4029" s="99">
        <v>8</v>
      </c>
      <c r="CF4029" s="99"/>
      <c r="CG4029" s="37" t="e">
        <f>VLOOKUP(Table_1[[#This Row],[EAN]],'[1]Planilha1'!$E:$R,13,0)</f>
        <v>#N/A</v>
      </c>
    </row>
    <row r="4030" ht="15" hidden="1">
      <c r="A4030" s="7"/>
      <c r="B4030" s="75" t="s">
        <v>79</v>
      </c>
      <c r="C4030" s="85">
        <v>221055</v>
      </c>
      <c r="D4030" s="85">
        <v>72435</v>
      </c>
      <c r="E4030" s="85">
        <v>7894904072439</v>
      </c>
      <c r="F4030" s="86" t="s">
        <v>4608</v>
      </c>
      <c r="G4030" s="75" t="s">
        <v>14</v>
      </c>
      <c r="H4030" s="75">
        <v>2790</v>
      </c>
      <c r="I4030" s="87" t="s">
        <v>431</v>
      </c>
      <c r="J4030" s="75" t="s">
        <v>350</v>
      </c>
      <c r="K4030" s="88" t="s">
        <v>84</v>
      </c>
      <c r="L4030" s="88">
        <v>10</v>
      </c>
      <c r="M4030" s="88">
        <v>4</v>
      </c>
      <c r="N4030" s="75" t="s">
        <v>85</v>
      </c>
      <c r="O4030" s="75" t="s">
        <v>155</v>
      </c>
      <c r="P4030" s="89">
        <v>10.02</v>
      </c>
      <c r="Q4030" s="90">
        <f>(17/100+7.6/100+1.65/100)*P4030</f>
        <v>2.63025</v>
      </c>
      <c r="R4030" s="90"/>
      <c r="S4030" s="90"/>
      <c r="T4030" s="90"/>
      <c r="U4030" s="90"/>
      <c r="V4030" s="90">
        <f>+P4030-Q4030+R4030+S4030+T4030+U4030</f>
        <v>7.389749999999999</v>
      </c>
      <c r="W4030" s="91">
        <f>(1.02/100)</f>
        <v>1.02E-2</v>
      </c>
      <c r="X4030" s="91">
        <v>4.8E-3</v>
      </c>
      <c r="Y4030" s="91">
        <v>0.17</v>
      </c>
      <c r="Z4030" s="91">
        <v>1.65E-2</v>
      </c>
      <c r="AA4030" s="91">
        <v>7.6E-2</v>
      </c>
      <c r="AB4030" s="91">
        <f>SUM(W4030:AA4030)</f>
        <v>0.2775</v>
      </c>
      <c r="AC4030" s="75">
        <v>10</v>
      </c>
      <c r="AD4030" s="92">
        <f>IF(AL4030="","",+AC4030*AL4030)</f>
        <v>188.2738853503185</v>
      </c>
      <c r="AE4030" s="93">
        <f>IF(AL4030="","",+AL4030*AB4030)</f>
        <v>5.224600318471339</v>
      </c>
      <c r="AF4030" s="92">
        <f>IF(AL4030="","",+AL4030-AE4030)</f>
        <v>13.602788216560512</v>
      </c>
      <c r="AG4030" s="93">
        <f>+V4030</f>
        <v>7.389749999999999</v>
      </c>
      <c r="AH4030" s="92">
        <f>IF(AF4030="","",+AF4030-AG4030)</f>
        <v>6.213038216560513</v>
      </c>
      <c r="AI4030" s="92">
        <f>IF(AH4030="","",+AH4030*AC4030)</f>
        <v>62.13038216560513</v>
      </c>
      <c r="AJ4030" s="93">
        <v>14.22</v>
      </c>
      <c r="AK4030" s="94">
        <v>0.33</v>
      </c>
      <c r="AL4030" s="93">
        <f>IF(V4030=0,"",V4030/(1-AB4030-AK4030))</f>
        <v>18.82738853503185</v>
      </c>
      <c r="AM4030" s="95">
        <v>0.33</v>
      </c>
      <c r="AN4030" s="93">
        <f>IF(V4030=0,"",V4030/(1-AB4030-AM4030))</f>
        <v>18.82738853503185</v>
      </c>
      <c r="AO4030" s="96">
        <v>1.2</v>
      </c>
      <c r="AP4030" s="93">
        <f>IF(BD!AJ4030="","",BD!AJ4030*BD!AO4030)</f>
        <v>17.064</v>
      </c>
      <c r="AQ4030" s="91">
        <f>BD!AM4030/BD!AK4030-1</f>
        <v>0</v>
      </c>
      <c r="AR4030" s="91">
        <f>IF(BD!AN4030="","",IF(BD!AJ4030="","",BD!AN4030/BD!AJ4030-1))</f>
        <v>0.3240076325620147</v>
      </c>
      <c r="AS4030" s="91" t="str">
        <f>IF(BD!AN4030="","",IF(BD!AN4030&lt;BD!AL4030,"ABAIXO DA META","DENTRO DA META"))</f>
        <v>DENTRO DA META</v>
      </c>
      <c r="AT4030" s="91" t="str">
        <f>IF(BD!AJ4030="","EM ANÁLISE",IF(BD!AP4030&gt;=BD!AN4030,"GO", "NO GO"))</f>
        <v>NO GO</v>
      </c>
      <c r="AU4030" s="97">
        <f>IF(AN4030="","",+BD!$AN4030-AJ4030)</f>
        <v>4.60738853503185</v>
      </c>
      <c r="AV4030" s="98"/>
      <c r="AW4030" s="90">
        <f>BD!P4030*BD!AC4030</f>
        <v>100.19999999999999</v>
      </c>
      <c r="AX4030" s="90">
        <f>BD!V4030*BD!AC4030</f>
        <v>73.8975</v>
      </c>
      <c r="AY4030" s="90">
        <f>IF(BD!AN4030="","",BD!AN4030*BD!AC4030)</f>
        <v>188.2738853503185</v>
      </c>
      <c r="AZ4030" s="75" t="s">
        <v>5272</v>
      </c>
      <c r="BA4030" s="75"/>
      <c r="BB4030" s="75"/>
      <c r="BC4030" s="75"/>
      <c r="BD4030" s="99" t="s">
        <v>5257</v>
      </c>
      <c r="BE4030" s="100" t="s">
        <v>4</v>
      </c>
      <c r="BF4030" s="100" t="s">
        <v>4</v>
      </c>
      <c r="BG4030" s="99" t="s">
        <v>5258</v>
      </c>
      <c r="BH4030" s="101"/>
      <c r="BI4030" s="101"/>
      <c r="BJ4030" s="101"/>
      <c r="BK4030" s="101"/>
      <c r="BL4030" s="101"/>
      <c r="BM4030" s="101"/>
      <c r="BN4030" s="101"/>
      <c r="BO4030" s="103"/>
      <c r="BP4030" s="99">
        <v>140.622</v>
      </c>
      <c r="BQ4030" s="99">
        <v>121</v>
      </c>
      <c r="BR4030" s="101"/>
      <c r="BS4030" s="99" t="s">
        <v>5260</v>
      </c>
      <c r="BT4030" s="99" t="s">
        <v>5261</v>
      </c>
      <c r="BU4030" s="99">
        <v>5102</v>
      </c>
      <c r="BV4030" s="99"/>
      <c r="BW4030" s="99"/>
      <c r="BX4030" s="99"/>
      <c r="BY4030" s="99"/>
      <c r="BZ4030" s="99"/>
      <c r="CA4030" s="99"/>
      <c r="CB4030" s="99"/>
      <c r="CC4030" s="99">
        <v>102</v>
      </c>
      <c r="CD4030" s="99">
        <v>8</v>
      </c>
      <c r="CE4030" s="99">
        <v>8</v>
      </c>
      <c r="CF4030" s="99"/>
      <c r="CG4030" s="37" t="e">
        <f>VLOOKUP(Table_1[[#This Row],[EAN]],'[1]Planilha1'!$E:$R,13,0)</f>
        <v>#N/A</v>
      </c>
    </row>
    <row r="4031" ht="15" hidden="1">
      <c r="A4031" s="7"/>
      <c r="B4031" s="75" t="s">
        <v>400</v>
      </c>
      <c r="C4031" s="85">
        <v>222363</v>
      </c>
      <c r="D4031" s="85">
        <v>1470</v>
      </c>
      <c r="E4031" s="85">
        <v>7891010254155</v>
      </c>
      <c r="F4031" s="86" t="s">
        <v>4609</v>
      </c>
      <c r="G4031" s="75" t="s">
        <v>15</v>
      </c>
      <c r="H4031" s="75">
        <v>1150</v>
      </c>
      <c r="I4031" s="87" t="s">
        <v>1577</v>
      </c>
      <c r="J4031" s="75" t="s">
        <v>1069</v>
      </c>
      <c r="K4031" s="88" t="s">
        <v>84</v>
      </c>
      <c r="L4031" s="88">
        <v>12</v>
      </c>
      <c r="M4031" s="88">
        <v>4</v>
      </c>
      <c r="N4031" s="75" t="s">
        <v>85</v>
      </c>
      <c r="O4031" s="75" t="s">
        <v>208</v>
      </c>
      <c r="P4031" s="89">
        <v>10.99</v>
      </c>
      <c r="Q4031" s="90">
        <f>(17/100+7.6/100+1.65/100)*P4031</f>
        <v>2.884875</v>
      </c>
      <c r="R4031" s="90"/>
      <c r="S4031" s="90"/>
      <c r="T4031" s="90"/>
      <c r="U4031" s="90"/>
      <c r="V4031" s="90">
        <f>+P4031-Q4031+R4031+S4031+T4031+U4031</f>
        <v>8.105125000000001</v>
      </c>
      <c r="W4031" s="91">
        <f>(1.02/100)</f>
        <v>1.02E-2</v>
      </c>
      <c r="X4031" s="91">
        <v>4.8E-3</v>
      </c>
      <c r="Y4031" s="91">
        <v>0.17</v>
      </c>
      <c r="Z4031" s="91">
        <v>1.65E-2</v>
      </c>
      <c r="AA4031" s="91">
        <v>7.6E-2</v>
      </c>
      <c r="AB4031" s="91">
        <f>SUM(W4031:AA4031)</f>
        <v>0.2775</v>
      </c>
      <c r="AC4031" s="75">
        <v>12</v>
      </c>
      <c r="AD4031" s="92">
        <f>IF(AL4031="","",+AC4031*AL4031)</f>
        <v>247.80000000000013</v>
      </c>
      <c r="AE4031" s="93">
        <f>IF(AL4031="","",+AL4031*AB4031)</f>
        <v>5.730375000000003</v>
      </c>
      <c r="AF4031" s="92">
        <f>IF(AL4031="","",+AL4031-AE4031)</f>
        <v>14.919625000000007</v>
      </c>
      <c r="AG4031" s="93">
        <f>+V4031</f>
        <v>8.105125000000001</v>
      </c>
      <c r="AH4031" s="92">
        <f>IF(AF4031="","",+AF4031-AG4031)</f>
        <v>6.814500000000006</v>
      </c>
      <c r="AI4031" s="92">
        <f>IF(AH4031="","",+AH4031*AC4031)</f>
        <v>81.77400000000007</v>
      </c>
      <c r="AJ4031" s="93">
        <v>15.649999999999999</v>
      </c>
      <c r="AK4031" s="94">
        <v>0.33</v>
      </c>
      <c r="AL4031" s="93">
        <f>IF(V4031=0,"",V4031/(1-AB4031-AK4031))</f>
        <v>20.65000000000001</v>
      </c>
      <c r="AM4031" s="95">
        <v>0.33</v>
      </c>
      <c r="AN4031" s="93">
        <f>IF(V4031=0,"",V4031/(1-AB4031-AM4031))</f>
        <v>20.65000000000001</v>
      </c>
      <c r="AO4031" s="96">
        <v>1.2</v>
      </c>
      <c r="AP4031" s="93">
        <f>IF(BD!AJ4031="","",BD!AJ4031*BD!AO4031)</f>
        <v>18.779999999999998</v>
      </c>
      <c r="AQ4031" s="91">
        <f>BD!AM4031/BD!AK4031-1</f>
        <v>0</v>
      </c>
      <c r="AR4031" s="91">
        <f>IF(BD!AN4031="","",IF(BD!AJ4031="","",BD!AN4031/BD!AJ4031-1))</f>
        <v>0.3194888178913746</v>
      </c>
      <c r="AS4031" s="91" t="str">
        <f>IF(BD!AN4031="","",IF(BD!AN4031&lt;BD!AL4031,"ABAIXO DA META","DENTRO DA META"))</f>
        <v>DENTRO DA META</v>
      </c>
      <c r="AT4031" s="91" t="str">
        <f>IF(BD!AJ4031="","EM ANÁLISE",IF(BD!AP4031&gt;=BD!AN4031,"GO", "NO GO"))</f>
        <v>NO GO</v>
      </c>
      <c r="AU4031" s="97">
        <f>IF(AN4031="","",+BD!$AN4031-AJ4031)</f>
        <v>5.000000000000011</v>
      </c>
      <c r="AV4031" s="98"/>
      <c r="AW4031" s="90">
        <f>BD!P4031*BD!AC4031</f>
        <v>131.88</v>
      </c>
      <c r="AX4031" s="90">
        <f>BD!V4031*BD!AC4031</f>
        <v>97.26150000000001</v>
      </c>
      <c r="AY4031" s="90">
        <f>IF(BD!AN4031="","",BD!AN4031*BD!AC4031)</f>
        <v>247.80000000000013</v>
      </c>
      <c r="AZ4031" s="75" t="s">
        <v>5272</v>
      </c>
      <c r="BA4031" s="75" t="s">
        <v>115</v>
      </c>
      <c r="BB4031" s="75">
        <v>1</v>
      </c>
      <c r="BC4031" s="75" t="s">
        <v>209</v>
      </c>
      <c r="BD4031" s="99" t="s">
        <v>5257</v>
      </c>
      <c r="BE4031" s="100" t="s">
        <v>4</v>
      </c>
      <c r="BF4031" s="100" t="s">
        <v>4</v>
      </c>
      <c r="BG4031" s="99" t="s">
        <v>5258</v>
      </c>
      <c r="BH4031" s="101"/>
      <c r="BI4031" s="101"/>
      <c r="BJ4031" s="101"/>
      <c r="BK4031" s="101"/>
      <c r="BL4031" s="101"/>
      <c r="BM4031" s="101"/>
      <c r="BN4031" s="101"/>
      <c r="BO4031" s="103"/>
      <c r="BP4031" s="99">
        <v>140.622</v>
      </c>
      <c r="BQ4031" s="99">
        <v>121</v>
      </c>
      <c r="BR4031" s="101"/>
      <c r="BS4031" s="99" t="s">
        <v>5260</v>
      </c>
      <c r="BT4031" s="99" t="s">
        <v>5261</v>
      </c>
      <c r="BU4031" s="99">
        <v>5102</v>
      </c>
      <c r="BV4031" s="99"/>
      <c r="BW4031" s="99"/>
      <c r="BX4031" s="99"/>
      <c r="BY4031" s="99"/>
      <c r="BZ4031" s="99"/>
      <c r="CA4031" s="99"/>
      <c r="CB4031" s="99"/>
      <c r="CC4031" s="99">
        <v>102</v>
      </c>
      <c r="CD4031" s="99">
        <v>8</v>
      </c>
      <c r="CE4031" s="99">
        <v>8</v>
      </c>
      <c r="CF4031" s="99"/>
      <c r="CG4031" s="37" t="e">
        <f>VLOOKUP(Table_1[[#This Row],[EAN]],'[1]Planilha1'!$E:$R,13,0)</f>
        <v>#N/A</v>
      </c>
    </row>
    <row r="4032" ht="15" hidden="1">
      <c r="A4032" s="7"/>
      <c r="B4032" s="75" t="s">
        <v>400</v>
      </c>
      <c r="C4032" s="85">
        <v>222333</v>
      </c>
      <c r="D4032" s="85">
        <v>56875</v>
      </c>
      <c r="E4032" s="85">
        <v>7891010568757</v>
      </c>
      <c r="F4032" s="86" t="s">
        <v>4610</v>
      </c>
      <c r="G4032" s="75" t="s">
        <v>13</v>
      </c>
      <c r="H4032" s="75">
        <v>3770</v>
      </c>
      <c r="I4032" s="87" t="s">
        <v>1627</v>
      </c>
      <c r="J4032" s="75" t="s">
        <v>1607</v>
      </c>
      <c r="K4032" s="88" t="s">
        <v>84</v>
      </c>
      <c r="L4032" s="88">
        <v>24</v>
      </c>
      <c r="M4032" s="88">
        <v>4</v>
      </c>
      <c r="N4032" s="75" t="s">
        <v>85</v>
      </c>
      <c r="O4032" s="75" t="s">
        <v>208</v>
      </c>
      <c r="P4032" s="89">
        <v>10.93</v>
      </c>
      <c r="Q4032" s="90">
        <f>(17/100+7.6/100+1.65/100)*P4032</f>
        <v>2.869125</v>
      </c>
      <c r="R4032" s="90"/>
      <c r="S4032" s="90"/>
      <c r="T4032" s="90"/>
      <c r="U4032" s="90"/>
      <c r="V4032" s="90">
        <f>+P4032-Q4032+R4032+S4032+T4032+U4032</f>
        <v>8.060875</v>
      </c>
      <c r="W4032" s="91">
        <f>(1.02/100)</f>
        <v>1.02E-2</v>
      </c>
      <c r="X4032" s="91">
        <v>4.8E-3</v>
      </c>
      <c r="Y4032" s="91">
        <v>0.17</v>
      </c>
      <c r="Z4032" s="91">
        <v>1.65E-2</v>
      </c>
      <c r="AA4032" s="91">
        <v>7.6E-2</v>
      </c>
      <c r="AB4032" s="91">
        <f>SUM(W4032:AA4032)</f>
        <v>0.2775</v>
      </c>
      <c r="AC4032" s="75">
        <v>24</v>
      </c>
      <c r="AD4032" s="92">
        <f>IF(AL4032="","",+AC4032*AL4032)</f>
        <v>492.8942675159236</v>
      </c>
      <c r="AE4032" s="93">
        <f>IF(AL4032="","",+AL4032*AB4032)</f>
        <v>5.699089968152867</v>
      </c>
      <c r="AF4032" s="92">
        <f>IF(AL4032="","",+AL4032-AE4032)</f>
        <v>14.83817117834395</v>
      </c>
      <c r="AG4032" s="93">
        <f>+V4032</f>
        <v>8.060875</v>
      </c>
      <c r="AH4032" s="92">
        <f>IF(AF4032="","",+AF4032-AG4032)</f>
        <v>6.777296178343951</v>
      </c>
      <c r="AI4032" s="92">
        <f>IF(AH4032="","",+AH4032*AC4032)</f>
        <v>162.6551082802548</v>
      </c>
      <c r="AJ4032" s="93">
        <v>15.765</v>
      </c>
      <c r="AK4032" s="94">
        <v>0.33</v>
      </c>
      <c r="AL4032" s="93">
        <f>IF(V4032=0,"",V4032/(1-AB4032-AK4032))</f>
        <v>20.537261146496817</v>
      </c>
      <c r="AM4032" s="95">
        <v>0.33</v>
      </c>
      <c r="AN4032" s="93">
        <f>IF(V4032=0,"",V4032/(1-AB4032-AM4032))</f>
        <v>20.537261146496817</v>
      </c>
      <c r="AO4032" s="96">
        <v>1.2</v>
      </c>
      <c r="AP4032" s="93">
        <f>IF(BD!AJ4032="","",BD!AJ4032*BD!AO4032)</f>
        <v>18.918</v>
      </c>
      <c r="AQ4032" s="91">
        <f>BD!AM4032/BD!AK4032-1</f>
        <v>0</v>
      </c>
      <c r="AR4032" s="91">
        <f>IF(BD!AN4032="","",IF(BD!AJ4032="","",BD!AN4032/BD!AJ4032-1))</f>
        <v>0.30271241018057826</v>
      </c>
      <c r="AS4032" s="91" t="str">
        <f>IF(BD!AN4032="","",IF(BD!AN4032&lt;BD!AL4032,"ABAIXO DA META","DENTRO DA META"))</f>
        <v>DENTRO DA META</v>
      </c>
      <c r="AT4032" s="91" t="str">
        <f>IF(BD!AJ4032="","EM ANÁLISE",IF(BD!AP4032&gt;=BD!AN4032,"GO", "NO GO"))</f>
        <v>NO GO</v>
      </c>
      <c r="AU4032" s="97">
        <f>IF(AN4032="","",+BD!$AN4032-AJ4032)</f>
        <v>4.772261146496817</v>
      </c>
      <c r="AV4032" s="98"/>
      <c r="AW4032" s="90">
        <f>BD!P4032*BD!AC4032</f>
        <v>262.32</v>
      </c>
      <c r="AX4032" s="90">
        <f>BD!V4032*BD!AC4032</f>
        <v>193.46099999999998</v>
      </c>
      <c r="AY4032" s="90">
        <f>IF(BD!AN4032="","",BD!AN4032*BD!AC4032)</f>
        <v>492.8942675159236</v>
      </c>
      <c r="AZ4032" s="75" t="s">
        <v>5272</v>
      </c>
      <c r="BA4032" s="75" t="s">
        <v>115</v>
      </c>
      <c r="BB4032" s="75">
        <v>1</v>
      </c>
      <c r="BC4032" s="75" t="s">
        <v>209</v>
      </c>
      <c r="BD4032" s="99" t="s">
        <v>5257</v>
      </c>
      <c r="BE4032" s="100" t="s">
        <v>4</v>
      </c>
      <c r="BF4032" s="100" t="s">
        <v>4</v>
      </c>
      <c r="BG4032" s="99" t="s">
        <v>5258</v>
      </c>
      <c r="BH4032" s="101"/>
      <c r="BI4032" s="101"/>
      <c r="BJ4032" s="101"/>
      <c r="BK4032" s="101"/>
      <c r="BL4032" s="101"/>
      <c r="BM4032" s="101"/>
      <c r="BN4032" s="101"/>
      <c r="BO4032" s="103"/>
      <c r="BP4032" s="99">
        <v>140.622</v>
      </c>
      <c r="BQ4032" s="99">
        <v>121</v>
      </c>
      <c r="BR4032" s="101"/>
      <c r="BS4032" s="99" t="s">
        <v>5260</v>
      </c>
      <c r="BT4032" s="99" t="s">
        <v>5261</v>
      </c>
      <c r="BU4032" s="99">
        <v>5102</v>
      </c>
      <c r="BV4032" s="99"/>
      <c r="BW4032" s="99"/>
      <c r="BX4032" s="99"/>
      <c r="BY4032" s="99"/>
      <c r="BZ4032" s="99"/>
      <c r="CA4032" s="99"/>
      <c r="CB4032" s="99"/>
      <c r="CC4032" s="99">
        <v>102</v>
      </c>
      <c r="CD4032" s="99">
        <v>8</v>
      </c>
      <c r="CE4032" s="99">
        <v>8</v>
      </c>
      <c r="CF4032" s="99"/>
      <c r="CG4032" s="37" t="e">
        <f>VLOOKUP(Table_1[[#This Row],[EAN]],'[1]Planilha1'!$E:$R,13,0)</f>
        <v>#N/A</v>
      </c>
    </row>
    <row r="4033" ht="15" hidden="1">
      <c r="A4033" s="7"/>
      <c r="B4033" s="75" t="s">
        <v>79</v>
      </c>
      <c r="C4033" s="75">
        <v>220801</v>
      </c>
      <c r="D4033" s="75">
        <v>7319</v>
      </c>
      <c r="E4033" s="85" t="s">
        <v>4611</v>
      </c>
      <c r="F4033" s="86" t="s">
        <v>4612</v>
      </c>
      <c r="G4033" s="75" t="s">
        <v>16</v>
      </c>
      <c r="H4033" s="75">
        <v>270</v>
      </c>
      <c r="I4033" s="87" t="s">
        <v>216</v>
      </c>
      <c r="J4033" s="75" t="s">
        <v>220</v>
      </c>
      <c r="K4033" s="88" t="s">
        <v>84</v>
      </c>
      <c r="L4033" s="88">
        <v>24</v>
      </c>
      <c r="M4033" s="88">
        <v>0</v>
      </c>
      <c r="N4033" s="75" t="s">
        <v>85</v>
      </c>
      <c r="O4033" s="75" t="s">
        <v>225</v>
      </c>
      <c r="P4033" s="89"/>
      <c r="Q4033" s="90">
        <f>(17/100+7.6/100+1.65/100)*P4033</f>
        <v>0</v>
      </c>
      <c r="R4033" s="90"/>
      <c r="S4033" s="90"/>
      <c r="T4033" s="90"/>
      <c r="U4033" s="90"/>
      <c r="V4033" s="90">
        <f>+P4033-Q4033+R4033+S4033+T4033+U4033</f>
        <v>0</v>
      </c>
      <c r="W4033" s="91">
        <f>(1.02/100)</f>
        <v>1.02E-2</v>
      </c>
      <c r="X4033" s="91">
        <v>4.8E-3</v>
      </c>
      <c r="Y4033" s="91">
        <v>0.17</v>
      </c>
      <c r="Z4033" s="91">
        <v>1.65E-2</v>
      </c>
      <c r="AA4033" s="91">
        <v>7.6E-2</v>
      </c>
      <c r="AB4033" s="91">
        <f>SUM(W4033:AA4033)</f>
        <v>0.2775</v>
      </c>
      <c r="AC4033" s="75">
        <v>24</v>
      </c>
      <c r="AD4033" s="92">
        <f>IF(AL4033="","",+AC4033*AL4033)</f>
      </c>
      <c r="AE4033" s="93">
        <f>IF(AL4033="","",+AL4033*AB4033)</f>
      </c>
      <c r="AF4033" s="92">
        <f>IF(AL4033="","",+AL4033-AE4033)</f>
      </c>
      <c r="AG4033" s="93">
        <f>+V4033</f>
        <v>0</v>
      </c>
      <c r="AH4033" s="92">
        <f>IF(AF4033="","",+AF4033-AG4033)</f>
      </c>
      <c r="AI4033" s="92">
        <f>IF(AH4033="","",+AH4033*AC4033)</f>
      </c>
      <c r="AJ4033" s="93"/>
      <c r="AK4033" s="94">
        <v>0.33</v>
      </c>
      <c r="AL4033" s="93">
        <f>IF(V4033=0,"",V4033/(1-AB4033-AK4033))</f>
      </c>
      <c r="AM4033" s="95">
        <v>0.33</v>
      </c>
      <c r="AN4033" s="93">
        <f>IF(V4033=0,"",V4033/(1-AB4033-AM4033))</f>
      </c>
      <c r="AO4033" s="96">
        <v>1.2</v>
      </c>
      <c r="AP4033" s="93">
        <f>IF(BD!AJ4033="","",BD!AJ4033*BD!AO4033)</f>
      </c>
      <c r="AQ4033" s="91">
        <f>BD!AM4033/BD!AK4033-1</f>
        <v>0</v>
      </c>
      <c r="AR4033" s="91">
        <f>IF(BD!AN4033="","",IF(BD!AJ4033="","",BD!AN4033/BD!AJ4033-1))</f>
      </c>
      <c r="AS4033" s="91">
        <f>IF(BD!AN4033="","",IF(BD!AN4033&lt;BD!AL4033,"ABAIXO DA META","DENTRO DA META"))</f>
      </c>
      <c r="AT4033" s="91" t="str">
        <f>IF(BD!AJ4033="","EM ANÁLISE",IF(BD!AP4033&gt;=BD!AN4033,"GO", "NO GO"))</f>
        <v>EM ANÁLISE</v>
      </c>
      <c r="AU4033" s="97">
        <f>IF(AN4033="","",+BD!$AN4033-AJ4033)</f>
      </c>
      <c r="AV4033" s="98"/>
      <c r="AW4033" s="90">
        <f>BD!P4033*BD!AC4033</f>
        <v>0</v>
      </c>
      <c r="AX4033" s="90">
        <f>BD!V4033*BD!AC4033</f>
        <v>0</v>
      </c>
      <c r="AY4033" s="90">
        <f>IF(BD!AN4033="","",BD!AN4033*BD!AC4033)</f>
      </c>
      <c r="AZ4033" s="75" t="s">
        <v>123</v>
      </c>
      <c r="BA4033" s="75"/>
      <c r="BB4033" s="75"/>
      <c r="BC4033" s="75"/>
      <c r="BD4033" s="104"/>
      <c r="BE4033" s="104"/>
      <c r="BF4033" s="101"/>
      <c r="BG4033" s="101"/>
      <c r="BH4033" s="101"/>
      <c r="BI4033" s="101"/>
      <c r="BJ4033" s="101"/>
      <c r="BK4033" s="101"/>
      <c r="BL4033" s="101"/>
      <c r="BM4033" s="101"/>
      <c r="BN4033" s="101"/>
      <c r="BO4033" s="103"/>
      <c r="BP4033" s="101"/>
      <c r="BQ4033" s="101"/>
      <c r="BR4033" s="101"/>
      <c r="BS4033" s="101"/>
      <c r="BT4033" s="101"/>
      <c r="BU4033" s="101"/>
      <c r="BV4033" s="101"/>
      <c r="BW4033" s="101"/>
      <c r="BX4033" s="101"/>
      <c r="BY4033" s="101"/>
      <c r="BZ4033" s="101"/>
      <c r="CA4033" s="101"/>
      <c r="CB4033" s="101"/>
      <c r="CC4033" s="101"/>
      <c r="CD4033" s="101"/>
      <c r="CE4033" s="101"/>
      <c r="CF4033" s="101"/>
      <c r="CG4033" s="37" t="e">
        <f>VLOOKUP(Table_1[[#This Row],[EAN]],'[1]Planilha1'!$E:$R,13,0)</f>
        <v>#N/A</v>
      </c>
    </row>
    <row r="4034" ht="15" hidden="1">
      <c r="A4034" s="7"/>
      <c r="B4034" s="75" t="s">
        <v>79</v>
      </c>
      <c r="C4034" s="75">
        <v>220802</v>
      </c>
      <c r="D4034" s="75">
        <v>7320</v>
      </c>
      <c r="E4034" s="85" t="s">
        <v>4613</v>
      </c>
      <c r="F4034" s="86" t="s">
        <v>4614</v>
      </c>
      <c r="G4034" s="75" t="s">
        <v>16</v>
      </c>
      <c r="H4034" s="75">
        <v>270</v>
      </c>
      <c r="I4034" s="87" t="s">
        <v>216</v>
      </c>
      <c r="J4034" s="75" t="s">
        <v>220</v>
      </c>
      <c r="K4034" s="88" t="s">
        <v>84</v>
      </c>
      <c r="L4034" s="88">
        <v>24</v>
      </c>
      <c r="M4034" s="88">
        <v>0</v>
      </c>
      <c r="N4034" s="75" t="s">
        <v>85</v>
      </c>
      <c r="O4034" s="75" t="s">
        <v>225</v>
      </c>
      <c r="P4034" s="89"/>
      <c r="Q4034" s="90">
        <f>(17/100+7.6/100+1.65/100)*P4034</f>
        <v>0</v>
      </c>
      <c r="R4034" s="90"/>
      <c r="S4034" s="90"/>
      <c r="T4034" s="90"/>
      <c r="U4034" s="90"/>
      <c r="V4034" s="90">
        <f>+P4034-Q4034+R4034+S4034+T4034+U4034</f>
        <v>0</v>
      </c>
      <c r="W4034" s="91">
        <f>(1.02/100)</f>
        <v>1.02E-2</v>
      </c>
      <c r="X4034" s="91">
        <v>4.8E-3</v>
      </c>
      <c r="Y4034" s="91">
        <v>0.17</v>
      </c>
      <c r="Z4034" s="91">
        <v>1.65E-2</v>
      </c>
      <c r="AA4034" s="91">
        <v>7.6E-2</v>
      </c>
      <c r="AB4034" s="91">
        <f>SUM(W4034:AA4034)</f>
        <v>0.2775</v>
      </c>
      <c r="AC4034" s="75">
        <v>24</v>
      </c>
      <c r="AD4034" s="92">
        <f>IF(AL4034="","",+AC4034*AL4034)</f>
      </c>
      <c r="AE4034" s="93">
        <f>IF(AL4034="","",+AL4034*AB4034)</f>
      </c>
      <c r="AF4034" s="92">
        <f>IF(AL4034="","",+AL4034-AE4034)</f>
      </c>
      <c r="AG4034" s="93">
        <f>+V4034</f>
        <v>0</v>
      </c>
      <c r="AH4034" s="92">
        <f>IF(AF4034="","",+AF4034-AG4034)</f>
      </c>
      <c r="AI4034" s="92">
        <f>IF(AH4034="","",+AH4034*AC4034)</f>
      </c>
      <c r="AJ4034" s="93"/>
      <c r="AK4034" s="94">
        <v>0.33</v>
      </c>
      <c r="AL4034" s="93">
        <f>IF(V4034=0,"",V4034/(1-AB4034-AK4034))</f>
      </c>
      <c r="AM4034" s="95">
        <v>0.33</v>
      </c>
      <c r="AN4034" s="93">
        <f>IF(V4034=0,"",V4034/(1-AB4034-AM4034))</f>
      </c>
      <c r="AO4034" s="96">
        <v>1.2</v>
      </c>
      <c r="AP4034" s="93">
        <f>IF(BD!AJ4034="","",BD!AJ4034*BD!AO4034)</f>
      </c>
      <c r="AQ4034" s="91">
        <f>BD!AM4034/BD!AK4034-1</f>
        <v>0</v>
      </c>
      <c r="AR4034" s="91">
        <f>IF(BD!AN4034="","",IF(BD!AJ4034="","",BD!AN4034/BD!AJ4034-1))</f>
      </c>
      <c r="AS4034" s="91">
        <f>IF(BD!AN4034="","",IF(BD!AN4034&lt;BD!AL4034,"ABAIXO DA META","DENTRO DA META"))</f>
      </c>
      <c r="AT4034" s="91" t="str">
        <f>IF(BD!AJ4034="","EM ANÁLISE",IF(BD!AP4034&gt;=BD!AN4034,"GO", "NO GO"))</f>
        <v>EM ANÁLISE</v>
      </c>
      <c r="AU4034" s="97">
        <f>IF(AN4034="","",+BD!$AN4034-AJ4034)</f>
      </c>
      <c r="AV4034" s="98"/>
      <c r="AW4034" s="90">
        <f>BD!P4034*BD!AC4034</f>
        <v>0</v>
      </c>
      <c r="AX4034" s="90">
        <f>BD!V4034*BD!AC4034</f>
        <v>0</v>
      </c>
      <c r="AY4034" s="90">
        <f>IF(BD!AN4034="","",BD!AN4034*BD!AC4034)</f>
      </c>
      <c r="AZ4034" s="75" t="s">
        <v>123</v>
      </c>
      <c r="BA4034" s="75"/>
      <c r="BB4034" s="75"/>
      <c r="BC4034" s="75"/>
      <c r="BD4034" s="104"/>
      <c r="BE4034" s="104"/>
      <c r="BF4034" s="101"/>
      <c r="BG4034" s="101"/>
      <c r="BH4034" s="101"/>
      <c r="BI4034" s="101"/>
      <c r="BJ4034" s="101"/>
      <c r="BK4034" s="101"/>
      <c r="BL4034" s="101"/>
      <c r="BM4034" s="101"/>
      <c r="BN4034" s="101"/>
      <c r="BO4034" s="103"/>
      <c r="BP4034" s="101"/>
      <c r="BQ4034" s="101"/>
      <c r="BR4034" s="101"/>
      <c r="BS4034" s="101"/>
      <c r="BT4034" s="101"/>
      <c r="BU4034" s="101"/>
      <c r="BV4034" s="101"/>
      <c r="BW4034" s="101"/>
      <c r="BX4034" s="101"/>
      <c r="BY4034" s="101"/>
      <c r="BZ4034" s="101"/>
      <c r="CA4034" s="101"/>
      <c r="CB4034" s="101"/>
      <c r="CC4034" s="101"/>
      <c r="CD4034" s="101"/>
      <c r="CE4034" s="101"/>
      <c r="CF4034" s="101"/>
      <c r="CG4034" s="37" t="e">
        <f>VLOOKUP(Table_1[[#This Row],[EAN]],'[1]Planilha1'!$E:$R,13,0)</f>
        <v>#N/A</v>
      </c>
    </row>
    <row r="4035" ht="15" hidden="1">
      <c r="A4035" s="7"/>
      <c r="B4035" s="75" t="s">
        <v>79</v>
      </c>
      <c r="C4035" s="75">
        <v>220803</v>
      </c>
      <c r="D4035" s="75">
        <v>7318</v>
      </c>
      <c r="E4035" s="85" t="s">
        <v>4615</v>
      </c>
      <c r="F4035" s="86" t="s">
        <v>4616</v>
      </c>
      <c r="G4035" s="75" t="s">
        <v>16</v>
      </c>
      <c r="H4035" s="75">
        <v>270</v>
      </c>
      <c r="I4035" s="87" t="s">
        <v>216</v>
      </c>
      <c r="J4035" s="75" t="s">
        <v>220</v>
      </c>
      <c r="K4035" s="88" t="s">
        <v>84</v>
      </c>
      <c r="L4035" s="88">
        <v>24</v>
      </c>
      <c r="M4035" s="88">
        <v>0</v>
      </c>
      <c r="N4035" s="75" t="s">
        <v>85</v>
      </c>
      <c r="O4035" s="75" t="s">
        <v>225</v>
      </c>
      <c r="P4035" s="89"/>
      <c r="Q4035" s="90">
        <f>(17/100+7.6/100+1.65/100)*P4035</f>
        <v>0</v>
      </c>
      <c r="R4035" s="90"/>
      <c r="S4035" s="90"/>
      <c r="T4035" s="90"/>
      <c r="U4035" s="90"/>
      <c r="V4035" s="90">
        <f>+P4035-Q4035+R4035+S4035+T4035+U4035</f>
        <v>0</v>
      </c>
      <c r="W4035" s="91">
        <f>(1.02/100)</f>
        <v>1.02E-2</v>
      </c>
      <c r="X4035" s="91">
        <v>4.8E-3</v>
      </c>
      <c r="Y4035" s="91">
        <v>0.17</v>
      </c>
      <c r="Z4035" s="91">
        <v>1.65E-2</v>
      </c>
      <c r="AA4035" s="91">
        <v>7.6E-2</v>
      </c>
      <c r="AB4035" s="91">
        <f>SUM(W4035:AA4035)</f>
        <v>0.2775</v>
      </c>
      <c r="AC4035" s="75">
        <v>24</v>
      </c>
      <c r="AD4035" s="92">
        <f>IF(AL4035="","",+AC4035*AL4035)</f>
      </c>
      <c r="AE4035" s="93">
        <f>IF(AL4035="","",+AL4035*AB4035)</f>
      </c>
      <c r="AF4035" s="92">
        <f>IF(AL4035="","",+AL4035-AE4035)</f>
      </c>
      <c r="AG4035" s="93">
        <f>+V4035</f>
        <v>0</v>
      </c>
      <c r="AH4035" s="92">
        <f>IF(AF4035="","",+AF4035-AG4035)</f>
      </c>
      <c r="AI4035" s="92">
        <f>IF(AH4035="","",+AH4035*AC4035)</f>
      </c>
      <c r="AJ4035" s="93"/>
      <c r="AK4035" s="94">
        <v>0.33</v>
      </c>
      <c r="AL4035" s="93">
        <f>IF(V4035=0,"",V4035/(1-AB4035-AK4035))</f>
      </c>
      <c r="AM4035" s="95">
        <v>0.33</v>
      </c>
      <c r="AN4035" s="93">
        <f>IF(V4035=0,"",V4035/(1-AB4035-AM4035))</f>
      </c>
      <c r="AO4035" s="96">
        <v>1.2</v>
      </c>
      <c r="AP4035" s="93">
        <f>IF(BD!AJ4035="","",BD!AJ4035*BD!AO4035)</f>
      </c>
      <c r="AQ4035" s="91">
        <f>BD!AM4035/BD!AK4035-1</f>
        <v>0</v>
      </c>
      <c r="AR4035" s="91">
        <f>IF(BD!AN4035="","",IF(BD!AJ4035="","",BD!AN4035/BD!AJ4035-1))</f>
      </c>
      <c r="AS4035" s="91">
        <f>IF(BD!AN4035="","",IF(BD!AN4035&lt;BD!AL4035,"ABAIXO DA META","DENTRO DA META"))</f>
      </c>
      <c r="AT4035" s="91" t="str">
        <f>IF(BD!AJ4035="","EM ANÁLISE",IF(BD!AP4035&gt;=BD!AN4035,"GO", "NO GO"))</f>
        <v>EM ANÁLISE</v>
      </c>
      <c r="AU4035" s="97">
        <f>IF(AN4035="","",+BD!$AN4035-AJ4035)</f>
      </c>
      <c r="AV4035" s="98"/>
      <c r="AW4035" s="90">
        <f>BD!P4035*BD!AC4035</f>
        <v>0</v>
      </c>
      <c r="AX4035" s="90">
        <f>BD!V4035*BD!AC4035</f>
        <v>0</v>
      </c>
      <c r="AY4035" s="90">
        <f>IF(BD!AN4035="","",BD!AN4035*BD!AC4035)</f>
      </c>
      <c r="AZ4035" s="75" t="s">
        <v>123</v>
      </c>
      <c r="BA4035" s="75"/>
      <c r="BB4035" s="75"/>
      <c r="BC4035" s="75"/>
      <c r="BD4035" s="104"/>
      <c r="BE4035" s="104"/>
      <c r="BF4035" s="101"/>
      <c r="BG4035" s="101"/>
      <c r="BH4035" s="101"/>
      <c r="BI4035" s="101"/>
      <c r="BJ4035" s="101"/>
      <c r="BK4035" s="101"/>
      <c r="BL4035" s="101"/>
      <c r="BM4035" s="101"/>
      <c r="BN4035" s="101"/>
      <c r="BO4035" s="103"/>
      <c r="BP4035" s="101"/>
      <c r="BQ4035" s="101"/>
      <c r="BR4035" s="101"/>
      <c r="BS4035" s="101"/>
      <c r="BT4035" s="101"/>
      <c r="BU4035" s="101"/>
      <c r="BV4035" s="101"/>
      <c r="BW4035" s="101"/>
      <c r="BX4035" s="101"/>
      <c r="BY4035" s="101"/>
      <c r="BZ4035" s="101"/>
      <c r="CA4035" s="101"/>
      <c r="CB4035" s="101"/>
      <c r="CC4035" s="101"/>
      <c r="CD4035" s="101"/>
      <c r="CE4035" s="101"/>
      <c r="CF4035" s="101"/>
      <c r="CG4035" s="37" t="e">
        <f>VLOOKUP(Table_1[[#This Row],[EAN]],'[1]Planilha1'!$E:$R,13,0)</f>
        <v>#N/A</v>
      </c>
    </row>
    <row r="4036" ht="15" hidden="1">
      <c r="A4036" s="7"/>
      <c r="B4036" s="75" t="s">
        <v>400</v>
      </c>
      <c r="C4036" s="85">
        <v>220349</v>
      </c>
      <c r="D4036" s="85">
        <v>424</v>
      </c>
      <c r="E4036" s="85">
        <v>7898205076257</v>
      </c>
      <c r="F4036" s="86" t="s">
        <v>4617</v>
      </c>
      <c r="G4036" s="75" t="s">
        <v>18</v>
      </c>
      <c r="H4036" s="75">
        <v>3720</v>
      </c>
      <c r="I4036" s="87" t="s">
        <v>4618</v>
      </c>
      <c r="J4036" s="75" t="s">
        <v>158</v>
      </c>
      <c r="K4036" s="88" t="s">
        <v>84</v>
      </c>
      <c r="L4036" s="88">
        <v>12</v>
      </c>
      <c r="M4036" s="88">
        <v>0</v>
      </c>
      <c r="N4036" s="75" t="s">
        <v>85</v>
      </c>
      <c r="O4036" s="75" t="s">
        <v>1471</v>
      </c>
      <c r="P4036" s="89">
        <v>4.7</v>
      </c>
      <c r="Q4036" s="90">
        <f>(17/100+7.6/100+1.65/100)*P4036</f>
        <v>1.2337500000000001</v>
      </c>
      <c r="R4036" s="90"/>
      <c r="S4036" s="90"/>
      <c r="T4036" s="90"/>
      <c r="U4036" s="90"/>
      <c r="V4036" s="90">
        <f>+P4036-Q4036+R4036+S4036+T4036+U4036</f>
        <v>3.46625</v>
      </c>
      <c r="W4036" s="91">
        <f>(1.02/100)</f>
        <v>1.02E-2</v>
      </c>
      <c r="X4036" s="91">
        <v>4.8E-3</v>
      </c>
      <c r="Y4036" s="91">
        <v>0.17</v>
      </c>
      <c r="Z4036" s="91">
        <v>1.65E-2</v>
      </c>
      <c r="AA4036" s="91">
        <v>7.6E-2</v>
      </c>
      <c r="AB4036" s="91">
        <f>SUM(W4036:AA4036)</f>
        <v>0.2775</v>
      </c>
      <c r="AC4036" s="75">
        <v>12</v>
      </c>
      <c r="AD4036" s="92">
        <f>IF(AL4036="","",+AC4036*AL4036)</f>
        <v>105.97452229299367</v>
      </c>
      <c r="AE4036" s="93">
        <f>IF(AL4036="","",+AL4036*AB4036)</f>
        <v>2.4506608280254785</v>
      </c>
      <c r="AF4036" s="92">
        <f>IF(AL4036="","",+AL4036-AE4036)</f>
        <v>6.380549363057327</v>
      </c>
      <c r="AG4036" s="93">
        <f>+V4036</f>
        <v>3.46625</v>
      </c>
      <c r="AH4036" s="92">
        <f>IF(AF4036="","",+AF4036-AG4036)</f>
        <v>2.9142993630573266</v>
      </c>
      <c r="AI4036" s="92">
        <f>IF(AH4036="","",+AH4036*AC4036)</f>
        <v>34.97159235668792</v>
      </c>
      <c r="AJ4036" s="93">
        <v>6.99</v>
      </c>
      <c r="AK4036" s="94">
        <v>0.33</v>
      </c>
      <c r="AL4036" s="93">
        <f>IF(V4036=0,"",V4036/(1-AB4036-AK4036))</f>
        <v>8.831210191082805</v>
      </c>
      <c r="AM4036" s="95">
        <v>0.33</v>
      </c>
      <c r="AN4036" s="93">
        <f>IF(V4036=0,"",V4036/(1-AB4036-AM4036))</f>
        <v>8.831210191082805</v>
      </c>
      <c r="AO4036" s="96">
        <v>1.3</v>
      </c>
      <c r="AP4036" s="93">
        <f>IF(BD!AJ4036="","",BD!AJ4036*BD!AO4036)</f>
        <v>9.087</v>
      </c>
      <c r="AQ4036" s="91">
        <f>BD!AM4036/BD!AK4036-1</f>
        <v>0</v>
      </c>
      <c r="AR4036" s="91">
        <f>IF(BD!AN4036="","",IF(BD!AJ4036="","",BD!AN4036/BD!AJ4036-1))</f>
        <v>0.2634063220433198</v>
      </c>
      <c r="AS4036" s="91" t="str">
        <f>IF(BD!AN4036="","",IF(BD!AN4036&lt;BD!AL4036,"ABAIXO DA META","DENTRO DA META"))</f>
        <v>DENTRO DA META</v>
      </c>
      <c r="AT4036" s="91" t="str">
        <f>IF(BD!AJ4036="","EM ANÁLISE",IF(BD!AP4036&gt;=BD!AN4036,"GO", "NO GO"))</f>
        <v>GO</v>
      </c>
      <c r="AU4036" s="97">
        <f>IF(AN4036="","",+BD!$AN4036-AJ4036)</f>
        <v>1.841210191082805</v>
      </c>
      <c r="AV4036" s="98"/>
      <c r="AW4036" s="90">
        <f>BD!P4036*BD!AC4036</f>
        <v>56.400000000000006</v>
      </c>
      <c r="AX4036" s="90">
        <f>BD!V4036*BD!AC4036</f>
        <v>41.595</v>
      </c>
      <c r="AY4036" s="90">
        <f>IF(BD!AN4036="","",BD!AN4036*BD!AC4036)</f>
        <v>105.97452229299367</v>
      </c>
      <c r="AZ4036" s="75" t="s">
        <v>5272</v>
      </c>
      <c r="BA4036" s="75"/>
      <c r="BB4036" s="75"/>
      <c r="BC4036" s="75"/>
      <c r="BD4036" s="99" t="s">
        <v>5257</v>
      </c>
      <c r="BE4036" s="100" t="s">
        <v>4</v>
      </c>
      <c r="BF4036" s="100" t="s">
        <v>4</v>
      </c>
      <c r="BG4036" s="99" t="s">
        <v>5258</v>
      </c>
      <c r="BH4036" s="101"/>
      <c r="BI4036" s="101"/>
      <c r="BJ4036" s="101"/>
      <c r="BK4036" s="101"/>
      <c r="BL4036" s="101"/>
      <c r="BM4036" s="101"/>
      <c r="BN4036" s="101"/>
      <c r="BO4036" s="103"/>
      <c r="BP4036" s="99">
        <v>140.622</v>
      </c>
      <c r="BQ4036" s="99">
        <v>121</v>
      </c>
      <c r="BR4036" s="101"/>
      <c r="BS4036" s="99" t="s">
        <v>5260</v>
      </c>
      <c r="BT4036" s="99" t="s">
        <v>5261</v>
      </c>
      <c r="BU4036" s="99">
        <v>5102</v>
      </c>
      <c r="BV4036" s="99"/>
      <c r="BW4036" s="99"/>
      <c r="BX4036" s="99"/>
      <c r="BY4036" s="99"/>
      <c r="BZ4036" s="99"/>
      <c r="CA4036" s="99"/>
      <c r="CB4036" s="99"/>
      <c r="CC4036" s="99">
        <v>102</v>
      </c>
      <c r="CD4036" s="99">
        <v>8</v>
      </c>
      <c r="CE4036" s="99">
        <v>8</v>
      </c>
      <c r="CF4036" s="99"/>
      <c r="CG4036" s="37" t="e">
        <f>VLOOKUP(Table_1[[#This Row],[EAN]],'[1]Planilha1'!$E:$R,13,0)</f>
        <v>#N/A</v>
      </c>
    </row>
    <row r="4037" ht="15" hidden="1">
      <c r="A4037" s="7"/>
      <c r="B4037" s="75" t="s">
        <v>400</v>
      </c>
      <c r="C4037" s="85">
        <v>222247</v>
      </c>
      <c r="D4037" s="85">
        <v>37450</v>
      </c>
      <c r="E4037" s="85">
        <v>7896007200382</v>
      </c>
      <c r="F4037" s="86" t="s">
        <v>4619</v>
      </c>
      <c r="G4037" s="75" t="s">
        <v>15</v>
      </c>
      <c r="H4037" s="75">
        <v>1150</v>
      </c>
      <c r="I4037" s="87" t="s">
        <v>1577</v>
      </c>
      <c r="J4037" s="75" t="s">
        <v>1578</v>
      </c>
      <c r="K4037" s="88" t="s">
        <v>84</v>
      </c>
      <c r="L4037" s="88">
        <v>48</v>
      </c>
      <c r="M4037" s="88">
        <v>4</v>
      </c>
      <c r="N4037" s="75" t="s">
        <v>85</v>
      </c>
      <c r="O4037" s="75" t="s">
        <v>208</v>
      </c>
      <c r="P4037" s="89">
        <v>4.49</v>
      </c>
      <c r="Q4037" s="90">
        <f>(17/100+7.6/100+1.65/100)*P4037</f>
        <v>1.178625</v>
      </c>
      <c r="R4037" s="90"/>
      <c r="S4037" s="90"/>
      <c r="T4037" s="90"/>
      <c r="U4037" s="90"/>
      <c r="V4037" s="90">
        <f>+P4037-Q4037+R4037+S4037+T4037+U4037</f>
        <v>3.311375</v>
      </c>
      <c r="W4037" s="91">
        <f>(1.02/100)</f>
        <v>1.02E-2</v>
      </c>
      <c r="X4037" s="91">
        <v>4.8E-3</v>
      </c>
      <c r="Y4037" s="91">
        <v>0.17</v>
      </c>
      <c r="Z4037" s="91">
        <v>1.65E-2</v>
      </c>
      <c r="AA4037" s="91">
        <v>7.6E-2</v>
      </c>
      <c r="AB4037" s="91">
        <f>SUM(W4037:AA4037)</f>
        <v>0.2775</v>
      </c>
      <c r="AC4037" s="75">
        <v>48</v>
      </c>
      <c r="AD4037" s="92">
        <f>IF(AL4037="","",+AC4037*AL4037)</f>
        <v>404.9579617834396</v>
      </c>
      <c r="AE4037" s="93">
        <f>IF(AL4037="","",+AL4037*AB4037)</f>
        <v>2.3411632165605103</v>
      </c>
      <c r="AF4037" s="92">
        <f>IF(AL4037="","",+AL4037-AE4037)</f>
        <v>6.0954609872611485</v>
      </c>
      <c r="AG4037" s="93">
        <f>+V4037</f>
        <v>3.311375</v>
      </c>
      <c r="AH4037" s="92">
        <f>IF(AF4037="","",+AF4037-AG4037)</f>
        <v>2.7840859872611485</v>
      </c>
      <c r="AI4037" s="92">
        <f>IF(AH4037="","",+AH4037*AC4037)</f>
        <v>133.63612738853513</v>
      </c>
      <c r="AJ4037" s="93">
        <v>6.62</v>
      </c>
      <c r="AK4037" s="94">
        <v>0.33</v>
      </c>
      <c r="AL4037" s="93">
        <f>IF(V4037=0,"",V4037/(1-AB4037-AK4037))</f>
        <v>8.436624203821658</v>
      </c>
      <c r="AM4037" s="95">
        <v>0.33</v>
      </c>
      <c r="AN4037" s="93">
        <f>IF(V4037=0,"",V4037/(1-AB4037-AM4037))</f>
        <v>8.436624203821658</v>
      </c>
      <c r="AO4037" s="96">
        <v>1.3</v>
      </c>
      <c r="AP4037" s="93">
        <f>IF(BD!AJ4037="","",BD!AJ4037*BD!AO4037)</f>
        <v>8.606</v>
      </c>
      <c r="AQ4037" s="91">
        <f>BD!AM4037/BD!AK4037-1</f>
        <v>0</v>
      </c>
      <c r="AR4037" s="91">
        <f>IF(BD!AN4037="","",IF(BD!AJ4037="","",BD!AN4037/BD!AJ4037-1))</f>
        <v>0.2744145322993441</v>
      </c>
      <c r="AS4037" s="91" t="str">
        <f>IF(BD!AN4037="","",IF(BD!AN4037&lt;BD!AL4037,"ABAIXO DA META","DENTRO DA META"))</f>
        <v>DENTRO DA META</v>
      </c>
      <c r="AT4037" s="91" t="str">
        <f>IF(BD!AJ4037="","EM ANÁLISE",IF(BD!AP4037&gt;=BD!AN4037,"GO", "NO GO"))</f>
        <v>GO</v>
      </c>
      <c r="AU4037" s="97">
        <f>IF(AN4037="","",+BD!$AN4037-AJ4037)</f>
        <v>1.8166242038216582</v>
      </c>
      <c r="AV4037" s="98"/>
      <c r="AW4037" s="90">
        <f>BD!P4037*BD!AC4037</f>
        <v>215.52</v>
      </c>
      <c r="AX4037" s="90">
        <f>BD!V4037*BD!AC4037</f>
        <v>158.946</v>
      </c>
      <c r="AY4037" s="90">
        <f>IF(BD!AN4037="","",BD!AN4037*BD!AC4037)</f>
        <v>404.9579617834396</v>
      </c>
      <c r="AZ4037" s="75" t="s">
        <v>5272</v>
      </c>
      <c r="BA4037" s="75" t="s">
        <v>115</v>
      </c>
      <c r="BB4037" s="75">
        <v>1</v>
      </c>
      <c r="BC4037" s="75" t="s">
        <v>209</v>
      </c>
      <c r="BD4037" s="99" t="s">
        <v>5257</v>
      </c>
      <c r="BE4037" s="100" t="s">
        <v>4</v>
      </c>
      <c r="BF4037" s="100" t="s">
        <v>4</v>
      </c>
      <c r="BG4037" s="99" t="s">
        <v>5258</v>
      </c>
      <c r="BH4037" s="101"/>
      <c r="BI4037" s="101"/>
      <c r="BJ4037" s="101"/>
      <c r="BK4037" s="101"/>
      <c r="BL4037" s="101"/>
      <c r="BM4037" s="101"/>
      <c r="BN4037" s="101"/>
      <c r="BO4037" s="103"/>
      <c r="BP4037" s="99">
        <v>140.622</v>
      </c>
      <c r="BQ4037" s="99">
        <v>121</v>
      </c>
      <c r="BR4037" s="101"/>
      <c r="BS4037" s="99" t="s">
        <v>5260</v>
      </c>
      <c r="BT4037" s="99" t="s">
        <v>5261</v>
      </c>
      <c r="BU4037" s="99">
        <v>5102</v>
      </c>
      <c r="BV4037" s="99"/>
      <c r="BW4037" s="99"/>
      <c r="BX4037" s="99"/>
      <c r="BY4037" s="99"/>
      <c r="BZ4037" s="99"/>
      <c r="CA4037" s="99"/>
      <c r="CB4037" s="99"/>
      <c r="CC4037" s="99">
        <v>102</v>
      </c>
      <c r="CD4037" s="99">
        <v>8</v>
      </c>
      <c r="CE4037" s="99">
        <v>8</v>
      </c>
      <c r="CF4037" s="99"/>
      <c r="CG4037" s="37" t="e">
        <f>VLOOKUP(Table_1[[#This Row],[EAN]],'[1]Planilha1'!$E:$R,13,0)</f>
        <v>#N/A</v>
      </c>
    </row>
    <row r="4038" ht="15" hidden="1">
      <c r="A4038" s="7"/>
      <c r="B4038" s="75" t="s">
        <v>400</v>
      </c>
      <c r="C4038" s="85">
        <v>222230</v>
      </c>
      <c r="D4038" s="85">
        <v>1207</v>
      </c>
      <c r="E4038" s="85">
        <v>7898920039575</v>
      </c>
      <c r="F4038" s="86" t="s">
        <v>4620</v>
      </c>
      <c r="G4038" s="75" t="s">
        <v>15</v>
      </c>
      <c r="H4038" s="75">
        <v>560</v>
      </c>
      <c r="I4038" s="87" t="s">
        <v>1560</v>
      </c>
      <c r="J4038" s="75" t="s">
        <v>1561</v>
      </c>
      <c r="K4038" s="88" t="s">
        <v>84</v>
      </c>
      <c r="L4038" s="88">
        <v>12</v>
      </c>
      <c r="M4038" s="88">
        <v>4</v>
      </c>
      <c r="N4038" s="75" t="s">
        <v>85</v>
      </c>
      <c r="O4038" s="75" t="s">
        <v>208</v>
      </c>
      <c r="P4038" s="89">
        <v>11.77</v>
      </c>
      <c r="Q4038" s="90">
        <f>(17/100+7.6/100+1.65/100)*P4038</f>
        <v>3.089625</v>
      </c>
      <c r="R4038" s="90"/>
      <c r="S4038" s="90"/>
      <c r="T4038" s="90"/>
      <c r="U4038" s="90"/>
      <c r="V4038" s="90">
        <f>+P4038-Q4038+R4038+S4038+T4038+U4038</f>
        <v>8.680375</v>
      </c>
      <c r="W4038" s="91">
        <f>(1.02/100)</f>
        <v>1.02E-2</v>
      </c>
      <c r="X4038" s="91">
        <v>4.8E-3</v>
      </c>
      <c r="Y4038" s="91">
        <v>0.17</v>
      </c>
      <c r="Z4038" s="91">
        <v>1.65E-2</v>
      </c>
      <c r="AA4038" s="91">
        <v>7.6E-2</v>
      </c>
      <c r="AB4038" s="91">
        <f>SUM(W4038:AA4038)</f>
        <v>0.2775</v>
      </c>
      <c r="AC4038" s="75">
        <v>12</v>
      </c>
      <c r="AD4038" s="92">
        <f>IF(AL4038="","",+AC4038*AL4038)</f>
        <v>265.3872611464968</v>
      </c>
      <c r="AE4038" s="93">
        <f>IF(AL4038="","",+AL4038*AB4038)</f>
        <v>6.137080414012741</v>
      </c>
      <c r="AF4038" s="92">
        <f>IF(AL4038="","",+AL4038-AE4038)</f>
        <v>15.978524681528665</v>
      </c>
      <c r="AG4038" s="93">
        <f>+V4038</f>
        <v>8.680375</v>
      </c>
      <c r="AH4038" s="92">
        <f>IF(AF4038="","",+AF4038-AG4038)</f>
        <v>7.298149681528665</v>
      </c>
      <c r="AI4038" s="92">
        <f>IF(AH4038="","",+AH4038*AC4038)</f>
        <v>87.57779617834399</v>
      </c>
      <c r="AJ4038" s="93">
        <v>17.49</v>
      </c>
      <c r="AK4038" s="94">
        <v>0.33</v>
      </c>
      <c r="AL4038" s="93">
        <f>IF(V4038=0,"",V4038/(1-AB4038-AK4038))</f>
        <v>22.115605095541405</v>
      </c>
      <c r="AM4038" s="95">
        <v>0.33</v>
      </c>
      <c r="AN4038" s="93">
        <f>IF(V4038=0,"",V4038/(1-AB4038-AM4038))</f>
        <v>22.115605095541405</v>
      </c>
      <c r="AO4038" s="96">
        <v>1.2</v>
      </c>
      <c r="AP4038" s="93">
        <f>IF(BD!AJ4038="","",BD!AJ4038*BD!AO4038)</f>
        <v>20.987999999999996</v>
      </c>
      <c r="AQ4038" s="91">
        <f>BD!AM4038/BD!AK4038-1</f>
        <v>0</v>
      </c>
      <c r="AR4038" s="91">
        <f>IF(BD!AN4038="","",IF(BD!AJ4038="","",BD!AN4038/BD!AJ4038-1))</f>
        <v>0.2644714176981937</v>
      </c>
      <c r="AS4038" s="91" t="str">
        <f>IF(BD!AN4038="","",IF(BD!AN4038&lt;BD!AL4038,"ABAIXO DA META","DENTRO DA META"))</f>
        <v>DENTRO DA META</v>
      </c>
      <c r="AT4038" s="91" t="str">
        <f>IF(BD!AJ4038="","EM ANÁLISE",IF(BD!AP4038&gt;=BD!AN4038,"GO", "NO GO"))</f>
        <v>NO GO</v>
      </c>
      <c r="AU4038" s="97">
        <f>IF(AN4038="","",+BD!$AN4038-AJ4038)</f>
        <v>4.625605095541406</v>
      </c>
      <c r="AV4038" s="98"/>
      <c r="AW4038" s="90">
        <f>BD!P4038*BD!AC4038</f>
        <v>141.24</v>
      </c>
      <c r="AX4038" s="90">
        <f>BD!V4038*BD!AC4038</f>
        <v>104.1645</v>
      </c>
      <c r="AY4038" s="90">
        <f>IF(BD!AN4038="","",BD!AN4038*BD!AC4038)</f>
        <v>265.3872611464968</v>
      </c>
      <c r="AZ4038" s="75" t="s">
        <v>5272</v>
      </c>
      <c r="BA4038" s="75" t="s">
        <v>115</v>
      </c>
      <c r="BB4038" s="75">
        <v>1</v>
      </c>
      <c r="BC4038" s="75" t="s">
        <v>209</v>
      </c>
      <c r="BD4038" s="99" t="s">
        <v>5257</v>
      </c>
      <c r="BE4038" s="100" t="s">
        <v>4</v>
      </c>
      <c r="BF4038" s="100" t="s">
        <v>4</v>
      </c>
      <c r="BG4038" s="99" t="s">
        <v>5258</v>
      </c>
      <c r="BH4038" s="101"/>
      <c r="BI4038" s="101"/>
      <c r="BJ4038" s="101"/>
      <c r="BK4038" s="101"/>
      <c r="BL4038" s="101"/>
      <c r="BM4038" s="101"/>
      <c r="BN4038" s="101"/>
      <c r="BO4038" s="103"/>
      <c r="BP4038" s="99">
        <v>140.622</v>
      </c>
      <c r="BQ4038" s="99">
        <v>121</v>
      </c>
      <c r="BR4038" s="101"/>
      <c r="BS4038" s="99" t="s">
        <v>5260</v>
      </c>
      <c r="BT4038" s="99" t="s">
        <v>5261</v>
      </c>
      <c r="BU4038" s="99">
        <v>5102</v>
      </c>
      <c r="BV4038" s="99"/>
      <c r="BW4038" s="99"/>
      <c r="BX4038" s="99"/>
      <c r="BY4038" s="99"/>
      <c r="BZ4038" s="99"/>
      <c r="CA4038" s="99"/>
      <c r="CB4038" s="99"/>
      <c r="CC4038" s="99">
        <v>102</v>
      </c>
      <c r="CD4038" s="99">
        <v>8</v>
      </c>
      <c r="CE4038" s="99">
        <v>8</v>
      </c>
      <c r="CF4038" s="99"/>
      <c r="CG4038" s="37" t="e">
        <f>VLOOKUP(Table_1[[#This Row],[EAN]],'[1]Planilha1'!$E:$R,13,0)</f>
        <v>#N/A</v>
      </c>
    </row>
    <row r="4039" ht="15" hidden="1">
      <c r="A4039" s="7"/>
      <c r="B4039" s="75" t="s">
        <v>79</v>
      </c>
      <c r="C4039" s="85">
        <v>220758</v>
      </c>
      <c r="D4039" s="85">
        <v>13601</v>
      </c>
      <c r="E4039" s="85">
        <v>7896336003708</v>
      </c>
      <c r="F4039" s="86" t="s">
        <v>4621</v>
      </c>
      <c r="G4039" s="75" t="s">
        <v>23</v>
      </c>
      <c r="H4039" s="75">
        <v>170</v>
      </c>
      <c r="I4039" s="87" t="s">
        <v>163</v>
      </c>
      <c r="J4039" s="75" t="s">
        <v>158</v>
      </c>
      <c r="K4039" s="88" t="s">
        <v>84</v>
      </c>
      <c r="L4039" s="88">
        <v>24</v>
      </c>
      <c r="M4039" s="88">
        <v>4</v>
      </c>
      <c r="N4039" s="75" t="s">
        <v>85</v>
      </c>
      <c r="O4039" s="75" t="s">
        <v>159</v>
      </c>
      <c r="P4039" s="89">
        <v>5.481</v>
      </c>
      <c r="Q4039" s="90">
        <f>(17/100+7.6/100+1.65/100)*P4039</f>
        <v>1.4387625</v>
      </c>
      <c r="R4039" s="90"/>
      <c r="S4039" s="90"/>
      <c r="T4039" s="90"/>
      <c r="U4039" s="90"/>
      <c r="V4039" s="90">
        <f>+P4039-Q4039+R4039+S4039+T4039+U4039</f>
        <v>4.0422375</v>
      </c>
      <c r="W4039" s="91">
        <f>(1.02/100)</f>
        <v>1.02E-2</v>
      </c>
      <c r="X4039" s="91">
        <v>4.8E-3</v>
      </c>
      <c r="Y4039" s="91">
        <v>0.17</v>
      </c>
      <c r="Z4039" s="91">
        <v>1.65E-2</v>
      </c>
      <c r="AA4039" s="91">
        <v>7.6E-2</v>
      </c>
      <c r="AB4039" s="91">
        <f>SUM(W4039:AA4039)</f>
        <v>0.2775</v>
      </c>
      <c r="AC4039" s="75">
        <v>24</v>
      </c>
      <c r="AD4039" s="92">
        <f>IF(AL4039="","",+AC4039*AL4039)</f>
        <v>247.1686624203822</v>
      </c>
      <c r="AE4039" s="93">
        <f>IF(AL4039="","",+AL4039*AB4039)</f>
        <v>2.8578876592356695</v>
      </c>
      <c r="AF4039" s="92">
        <f>IF(AL4039="","",+AL4039-AE4039)</f>
        <v>7.440806608280256</v>
      </c>
      <c r="AG4039" s="93">
        <f>+V4039</f>
        <v>4.0422375</v>
      </c>
      <c r="AH4039" s="92">
        <f>IF(AF4039="","",+AF4039-AG4039)</f>
        <v>3.398569108280256</v>
      </c>
      <c r="AI4039" s="92">
        <f>IF(AH4039="","",+AH4039*AC4039)</f>
        <v>81.56565859872615</v>
      </c>
      <c r="AJ4039" s="93">
        <v>8.15</v>
      </c>
      <c r="AK4039" s="94">
        <v>0.33</v>
      </c>
      <c r="AL4039" s="93">
        <f>IF(V4039=0,"",V4039/(1-AB4039-AK4039))</f>
        <v>10.298694267515925</v>
      </c>
      <c r="AM4039" s="95">
        <v>0.33</v>
      </c>
      <c r="AN4039" s="93">
        <f>IF(V4039=0,"",V4039/(1-AB4039-AM4039))</f>
        <v>10.298694267515925</v>
      </c>
      <c r="AO4039" s="96">
        <v>1.3</v>
      </c>
      <c r="AP4039" s="93">
        <f>IF(BD!AJ4039="","",BD!AJ4039*BD!AO4039)</f>
        <v>10.595</v>
      </c>
      <c r="AQ4039" s="91">
        <f>BD!AM4039/BD!AK4039-1</f>
        <v>0</v>
      </c>
      <c r="AR4039" s="91">
        <f>IF(BD!AN4039="","",IF(BD!AJ4039="","",BD!AN4039/BD!AJ4039-1))</f>
        <v>0.26364346840686204</v>
      </c>
      <c r="AS4039" s="91" t="str">
        <f>IF(BD!AN4039="","",IF(BD!AN4039&lt;BD!AL4039,"ABAIXO DA META","DENTRO DA META"))</f>
        <v>DENTRO DA META</v>
      </c>
      <c r="AT4039" s="91" t="str">
        <f>IF(BD!AJ4039="","EM ANÁLISE",IF(BD!AP4039&gt;=BD!AN4039,"GO", "NO GO"))</f>
        <v>GO</v>
      </c>
      <c r="AU4039" s="97">
        <f>IF(AN4039="","",+BD!$AN4039-AJ4039)</f>
        <v>2.148694267515925</v>
      </c>
      <c r="AV4039" s="98"/>
      <c r="AW4039" s="90">
        <f>BD!P4039*BD!AC4039</f>
        <v>131.54399999999998</v>
      </c>
      <c r="AX4039" s="90">
        <f>BD!V4039*BD!AC4039</f>
        <v>97.0137</v>
      </c>
      <c r="AY4039" s="90">
        <f>IF(BD!AN4039="","",BD!AN4039*BD!AC4039)</f>
        <v>247.1686624203822</v>
      </c>
      <c r="AZ4039" s="75" t="s">
        <v>5272</v>
      </c>
      <c r="BA4039" s="75"/>
      <c r="BB4039" s="75"/>
      <c r="BC4039" s="75"/>
      <c r="BD4039" s="99" t="s">
        <v>5257</v>
      </c>
      <c r="BE4039" s="100" t="s">
        <v>4</v>
      </c>
      <c r="BF4039" s="100" t="s">
        <v>4</v>
      </c>
      <c r="BG4039" s="99" t="s">
        <v>5258</v>
      </c>
      <c r="BH4039" s="101"/>
      <c r="BI4039" s="101"/>
      <c r="BJ4039" s="101"/>
      <c r="BK4039" s="101"/>
      <c r="BL4039" s="101"/>
      <c r="BM4039" s="101"/>
      <c r="BN4039" s="101"/>
      <c r="BO4039" s="103"/>
      <c r="BP4039" s="99">
        <v>140.622</v>
      </c>
      <c r="BQ4039" s="99">
        <v>121</v>
      </c>
      <c r="BR4039" s="101"/>
      <c r="BS4039" s="99" t="s">
        <v>5260</v>
      </c>
      <c r="BT4039" s="99" t="s">
        <v>5261</v>
      </c>
      <c r="BU4039" s="99">
        <v>5102</v>
      </c>
      <c r="BV4039" s="99"/>
      <c r="BW4039" s="99"/>
      <c r="BX4039" s="99"/>
      <c r="BY4039" s="99"/>
      <c r="BZ4039" s="99"/>
      <c r="CA4039" s="99"/>
      <c r="CB4039" s="99"/>
      <c r="CC4039" s="99">
        <v>102</v>
      </c>
      <c r="CD4039" s="99">
        <v>8</v>
      </c>
      <c r="CE4039" s="99">
        <v>8</v>
      </c>
      <c r="CF4039" s="99"/>
      <c r="CG4039" s="37" t="e">
        <f>VLOOKUP(Table_1[[#This Row],[EAN]],'[1]Planilha1'!$E:$R,13,0)</f>
        <v>#N/A</v>
      </c>
    </row>
    <row r="4040" ht="15" hidden="1">
      <c r="A4040" s="7"/>
      <c r="B4040" s="75" t="s">
        <v>79</v>
      </c>
      <c r="C4040" s="85">
        <v>220759</v>
      </c>
      <c r="D4040" s="85">
        <v>13603</v>
      </c>
      <c r="E4040" s="85">
        <v>7896336003739</v>
      </c>
      <c r="F4040" s="86" t="s">
        <v>4622</v>
      </c>
      <c r="G4040" s="75" t="s">
        <v>23</v>
      </c>
      <c r="H4040" s="75">
        <v>170</v>
      </c>
      <c r="I4040" s="87" t="s">
        <v>163</v>
      </c>
      <c r="J4040" s="75" t="s">
        <v>158</v>
      </c>
      <c r="K4040" s="88" t="s">
        <v>84</v>
      </c>
      <c r="L4040" s="88">
        <v>24</v>
      </c>
      <c r="M4040" s="88">
        <v>4</v>
      </c>
      <c r="N4040" s="75" t="s">
        <v>85</v>
      </c>
      <c r="O4040" s="75" t="s">
        <v>159</v>
      </c>
      <c r="P4040" s="89">
        <v>5.481</v>
      </c>
      <c r="Q4040" s="90">
        <f>(17/100+7.6/100+1.65/100)*P4040</f>
        <v>1.4387625</v>
      </c>
      <c r="R4040" s="90"/>
      <c r="S4040" s="90"/>
      <c r="T4040" s="90"/>
      <c r="U4040" s="90"/>
      <c r="V4040" s="90">
        <f>+P4040-Q4040+R4040+S4040+T4040+U4040</f>
        <v>4.0422375</v>
      </c>
      <c r="W4040" s="91">
        <f>(1.02/100)</f>
        <v>1.02E-2</v>
      </c>
      <c r="X4040" s="91">
        <v>4.8E-3</v>
      </c>
      <c r="Y4040" s="91">
        <v>0.17</v>
      </c>
      <c r="Z4040" s="91">
        <v>1.65E-2</v>
      </c>
      <c r="AA4040" s="91">
        <v>7.6E-2</v>
      </c>
      <c r="AB4040" s="91">
        <f>SUM(W4040:AA4040)</f>
        <v>0.2775</v>
      </c>
      <c r="AC4040" s="75">
        <v>24</v>
      </c>
      <c r="AD4040" s="92">
        <f>IF(AL4040="","",+AC4040*AL4040)</f>
        <v>247.1686624203822</v>
      </c>
      <c r="AE4040" s="93">
        <f>IF(AL4040="","",+AL4040*AB4040)</f>
        <v>2.8578876592356695</v>
      </c>
      <c r="AF4040" s="92">
        <f>IF(AL4040="","",+AL4040-AE4040)</f>
        <v>7.440806608280256</v>
      </c>
      <c r="AG4040" s="93">
        <f>+V4040</f>
        <v>4.0422375</v>
      </c>
      <c r="AH4040" s="92">
        <f>IF(AF4040="","",+AF4040-AG4040)</f>
        <v>3.398569108280256</v>
      </c>
      <c r="AI4040" s="92">
        <f>IF(AH4040="","",+AH4040*AC4040)</f>
        <v>81.56565859872615</v>
      </c>
      <c r="AJ4040" s="93">
        <v>8.15</v>
      </c>
      <c r="AK4040" s="94">
        <v>0.33</v>
      </c>
      <c r="AL4040" s="93">
        <f>IF(V4040=0,"",V4040/(1-AB4040-AK4040))</f>
        <v>10.298694267515925</v>
      </c>
      <c r="AM4040" s="95">
        <v>0.33</v>
      </c>
      <c r="AN4040" s="93">
        <f>IF(V4040=0,"",V4040/(1-AB4040-AM4040))</f>
        <v>10.298694267515925</v>
      </c>
      <c r="AO4040" s="96">
        <v>1.3</v>
      </c>
      <c r="AP4040" s="93">
        <f>IF(BD!AJ4040="","",BD!AJ4040*BD!AO4040)</f>
        <v>10.595</v>
      </c>
      <c r="AQ4040" s="91">
        <f>BD!AM4040/BD!AK4040-1</f>
        <v>0</v>
      </c>
      <c r="AR4040" s="91">
        <f>IF(BD!AN4040="","",IF(BD!AJ4040="","",BD!AN4040/BD!AJ4040-1))</f>
        <v>0.26364346840686204</v>
      </c>
      <c r="AS4040" s="91" t="str">
        <f>IF(BD!AN4040="","",IF(BD!AN4040&lt;BD!AL4040,"ABAIXO DA META","DENTRO DA META"))</f>
        <v>DENTRO DA META</v>
      </c>
      <c r="AT4040" s="91" t="str">
        <f>IF(BD!AJ4040="","EM ANÁLISE",IF(BD!AP4040&gt;=BD!AN4040,"GO", "NO GO"))</f>
        <v>GO</v>
      </c>
      <c r="AU4040" s="97">
        <f>IF(AN4040="","",+BD!$AN4040-AJ4040)</f>
        <v>2.148694267515925</v>
      </c>
      <c r="AV4040" s="98"/>
      <c r="AW4040" s="90">
        <f>BD!P4040*BD!AC4040</f>
        <v>131.54399999999998</v>
      </c>
      <c r="AX4040" s="90">
        <f>BD!V4040*BD!AC4040</f>
        <v>97.0137</v>
      </c>
      <c r="AY4040" s="90">
        <f>IF(BD!AN4040="","",BD!AN4040*BD!AC4040)</f>
        <v>247.1686624203822</v>
      </c>
      <c r="AZ4040" s="75" t="s">
        <v>5272</v>
      </c>
      <c r="BA4040" s="75"/>
      <c r="BB4040" s="75"/>
      <c r="BC4040" s="75"/>
      <c r="BD4040" s="99" t="s">
        <v>5257</v>
      </c>
      <c r="BE4040" s="100" t="s">
        <v>4</v>
      </c>
      <c r="BF4040" s="100" t="s">
        <v>4</v>
      </c>
      <c r="BG4040" s="99" t="s">
        <v>5258</v>
      </c>
      <c r="BH4040" s="101"/>
      <c r="BI4040" s="101"/>
      <c r="BJ4040" s="101"/>
      <c r="BK4040" s="101"/>
      <c r="BL4040" s="101"/>
      <c r="BM4040" s="101"/>
      <c r="BN4040" s="101"/>
      <c r="BO4040" s="103"/>
      <c r="BP4040" s="99">
        <v>140.622</v>
      </c>
      <c r="BQ4040" s="99">
        <v>121</v>
      </c>
      <c r="BR4040" s="101"/>
      <c r="BS4040" s="99" t="s">
        <v>5260</v>
      </c>
      <c r="BT4040" s="99" t="s">
        <v>5261</v>
      </c>
      <c r="BU4040" s="99">
        <v>5102</v>
      </c>
      <c r="BV4040" s="99"/>
      <c r="BW4040" s="99"/>
      <c r="BX4040" s="99"/>
      <c r="BY4040" s="99"/>
      <c r="BZ4040" s="99"/>
      <c r="CA4040" s="99"/>
      <c r="CB4040" s="99"/>
      <c r="CC4040" s="99">
        <v>102</v>
      </c>
      <c r="CD4040" s="99">
        <v>8</v>
      </c>
      <c r="CE4040" s="99">
        <v>8</v>
      </c>
      <c r="CF4040" s="99"/>
      <c r="CG4040" s="37" t="e">
        <f>VLOOKUP(Table_1[[#This Row],[EAN]],'[1]Planilha1'!$E:$R,13,0)</f>
        <v>#N/A</v>
      </c>
    </row>
    <row r="4041" ht="15" hidden="1">
      <c r="A4041" s="7"/>
      <c r="B4041" s="75" t="s">
        <v>79</v>
      </c>
      <c r="C4041" s="85">
        <v>220760</v>
      </c>
      <c r="D4041" s="85">
        <v>13604</v>
      </c>
      <c r="E4041" s="85">
        <v>7896336003715</v>
      </c>
      <c r="F4041" s="86" t="s">
        <v>4623</v>
      </c>
      <c r="G4041" s="75" t="s">
        <v>23</v>
      </c>
      <c r="H4041" s="75">
        <v>170</v>
      </c>
      <c r="I4041" s="87" t="s">
        <v>163</v>
      </c>
      <c r="J4041" s="75" t="s">
        <v>158</v>
      </c>
      <c r="K4041" s="88" t="s">
        <v>84</v>
      </c>
      <c r="L4041" s="88">
        <v>24</v>
      </c>
      <c r="M4041" s="88">
        <v>4</v>
      </c>
      <c r="N4041" s="75" t="s">
        <v>85</v>
      </c>
      <c r="O4041" s="75" t="s">
        <v>159</v>
      </c>
      <c r="P4041" s="89">
        <v>5.481</v>
      </c>
      <c r="Q4041" s="90">
        <f>(17/100+7.6/100+1.65/100)*P4041</f>
        <v>1.4387625</v>
      </c>
      <c r="R4041" s="90"/>
      <c r="S4041" s="90"/>
      <c r="T4041" s="90"/>
      <c r="U4041" s="90"/>
      <c r="V4041" s="90">
        <f>+P4041-Q4041+R4041+S4041+T4041+U4041</f>
        <v>4.0422375</v>
      </c>
      <c r="W4041" s="91">
        <f>(1.02/100)</f>
        <v>1.02E-2</v>
      </c>
      <c r="X4041" s="91">
        <v>4.8E-3</v>
      </c>
      <c r="Y4041" s="91">
        <v>0.17</v>
      </c>
      <c r="Z4041" s="91">
        <v>1.65E-2</v>
      </c>
      <c r="AA4041" s="91">
        <v>7.6E-2</v>
      </c>
      <c r="AB4041" s="91">
        <f>SUM(W4041:AA4041)</f>
        <v>0.2775</v>
      </c>
      <c r="AC4041" s="75">
        <v>24</v>
      </c>
      <c r="AD4041" s="92">
        <f>IF(AL4041="","",+AC4041*AL4041)</f>
        <v>247.1686624203822</v>
      </c>
      <c r="AE4041" s="93">
        <f>IF(AL4041="","",+AL4041*AB4041)</f>
        <v>2.8578876592356695</v>
      </c>
      <c r="AF4041" s="92">
        <f>IF(AL4041="","",+AL4041-AE4041)</f>
        <v>7.440806608280256</v>
      </c>
      <c r="AG4041" s="93">
        <f>+V4041</f>
        <v>4.0422375</v>
      </c>
      <c r="AH4041" s="92">
        <f>IF(AF4041="","",+AF4041-AG4041)</f>
        <v>3.398569108280256</v>
      </c>
      <c r="AI4041" s="92">
        <f>IF(AH4041="","",+AH4041*AC4041)</f>
        <v>81.56565859872615</v>
      </c>
      <c r="AJ4041" s="93">
        <v>8.15</v>
      </c>
      <c r="AK4041" s="94">
        <v>0.33</v>
      </c>
      <c r="AL4041" s="93">
        <f>IF(V4041=0,"",V4041/(1-AB4041-AK4041))</f>
        <v>10.298694267515925</v>
      </c>
      <c r="AM4041" s="95">
        <v>0.33</v>
      </c>
      <c r="AN4041" s="93">
        <f>IF(V4041=0,"",V4041/(1-AB4041-AM4041))</f>
        <v>10.298694267515925</v>
      </c>
      <c r="AO4041" s="96">
        <v>1.3</v>
      </c>
      <c r="AP4041" s="93">
        <f>IF(BD!AJ4041="","",BD!AJ4041*BD!AO4041)</f>
        <v>10.595</v>
      </c>
      <c r="AQ4041" s="91">
        <f>BD!AM4041/BD!AK4041-1</f>
        <v>0</v>
      </c>
      <c r="AR4041" s="91">
        <f>IF(BD!AN4041="","",IF(BD!AJ4041="","",BD!AN4041/BD!AJ4041-1))</f>
        <v>0.26364346840686204</v>
      </c>
      <c r="AS4041" s="91" t="str">
        <f>IF(BD!AN4041="","",IF(BD!AN4041&lt;BD!AL4041,"ABAIXO DA META","DENTRO DA META"))</f>
        <v>DENTRO DA META</v>
      </c>
      <c r="AT4041" s="91" t="str">
        <f>IF(BD!AJ4041="","EM ANÁLISE",IF(BD!AP4041&gt;=BD!AN4041,"GO", "NO GO"))</f>
        <v>GO</v>
      </c>
      <c r="AU4041" s="97">
        <f>IF(AN4041="","",+BD!$AN4041-AJ4041)</f>
        <v>2.148694267515925</v>
      </c>
      <c r="AV4041" s="98"/>
      <c r="AW4041" s="90">
        <f>BD!P4041*BD!AC4041</f>
        <v>131.54399999999998</v>
      </c>
      <c r="AX4041" s="90">
        <f>BD!V4041*BD!AC4041</f>
        <v>97.0137</v>
      </c>
      <c r="AY4041" s="90">
        <f>IF(BD!AN4041="","",BD!AN4041*BD!AC4041)</f>
        <v>247.1686624203822</v>
      </c>
      <c r="AZ4041" s="75" t="s">
        <v>5272</v>
      </c>
      <c r="BA4041" s="75"/>
      <c r="BB4041" s="75"/>
      <c r="BC4041" s="75"/>
      <c r="BD4041" s="99" t="s">
        <v>5257</v>
      </c>
      <c r="BE4041" s="100" t="s">
        <v>4</v>
      </c>
      <c r="BF4041" s="100" t="s">
        <v>4</v>
      </c>
      <c r="BG4041" s="99" t="s">
        <v>5258</v>
      </c>
      <c r="BH4041" s="101"/>
      <c r="BI4041" s="101"/>
      <c r="BJ4041" s="101"/>
      <c r="BK4041" s="101"/>
      <c r="BL4041" s="101"/>
      <c r="BM4041" s="101"/>
      <c r="BN4041" s="101"/>
      <c r="BO4041" s="103"/>
      <c r="BP4041" s="99">
        <v>140.622</v>
      </c>
      <c r="BQ4041" s="99">
        <v>121</v>
      </c>
      <c r="BR4041" s="101"/>
      <c r="BS4041" s="99" t="s">
        <v>5260</v>
      </c>
      <c r="BT4041" s="99" t="s">
        <v>5261</v>
      </c>
      <c r="BU4041" s="99">
        <v>5102</v>
      </c>
      <c r="BV4041" s="99"/>
      <c r="BW4041" s="99"/>
      <c r="BX4041" s="99"/>
      <c r="BY4041" s="99"/>
      <c r="BZ4041" s="99"/>
      <c r="CA4041" s="99"/>
      <c r="CB4041" s="99"/>
      <c r="CC4041" s="99">
        <v>102</v>
      </c>
      <c r="CD4041" s="99">
        <v>8</v>
      </c>
      <c r="CE4041" s="99">
        <v>8</v>
      </c>
      <c r="CF4041" s="99"/>
      <c r="CG4041" s="37" t="e">
        <f>VLOOKUP(Table_1[[#This Row],[EAN]],'[1]Planilha1'!$E:$R,13,0)</f>
        <v>#N/A</v>
      </c>
    </row>
    <row r="4042" ht="15" hidden="1">
      <c r="A4042" s="7"/>
      <c r="B4042" s="75" t="s">
        <v>79</v>
      </c>
      <c r="C4042" s="85">
        <v>221049</v>
      </c>
      <c r="D4042" s="85">
        <v>70602</v>
      </c>
      <c r="E4042" s="85">
        <v>7894904070602</v>
      </c>
      <c r="F4042" s="86" t="s">
        <v>4624</v>
      </c>
      <c r="G4042" s="75" t="s">
        <v>14</v>
      </c>
      <c r="H4042" s="75">
        <v>2790</v>
      </c>
      <c r="I4042" s="87" t="s">
        <v>431</v>
      </c>
      <c r="J4042" s="75" t="s">
        <v>350</v>
      </c>
      <c r="K4042" s="88" t="s">
        <v>84</v>
      </c>
      <c r="L4042" s="88">
        <v>10</v>
      </c>
      <c r="M4042" s="88">
        <v>4</v>
      </c>
      <c r="N4042" s="75" t="s">
        <v>85</v>
      </c>
      <c r="O4042" s="75" t="s">
        <v>155</v>
      </c>
      <c r="P4042" s="89">
        <v>9.42</v>
      </c>
      <c r="Q4042" s="90">
        <f>(17/100+7.6/100+1.65/100)*P4042</f>
        <v>2.47275</v>
      </c>
      <c r="R4042" s="90"/>
      <c r="S4042" s="90"/>
      <c r="T4042" s="90"/>
      <c r="U4042" s="90"/>
      <c r="V4042" s="90">
        <f>+P4042-Q4042+R4042+S4042+T4042+U4042</f>
        <v>6.94725</v>
      </c>
      <c r="W4042" s="91">
        <f>(1.02/100)</f>
        <v>1.02E-2</v>
      </c>
      <c r="X4042" s="91">
        <v>4.8E-3</v>
      </c>
      <c r="Y4042" s="91">
        <v>0.17</v>
      </c>
      <c r="Z4042" s="91">
        <v>1.65E-2</v>
      </c>
      <c r="AA4042" s="91">
        <v>7.6E-2</v>
      </c>
      <c r="AB4042" s="91">
        <f>SUM(W4042:AA4042)</f>
        <v>0.2775</v>
      </c>
      <c r="AC4042" s="75">
        <v>10</v>
      </c>
      <c r="AD4042" s="92">
        <f>IF(AL4042="","",+AC4042*AL4042)</f>
        <v>177.00000000000006</v>
      </c>
      <c r="AE4042" s="93">
        <f>IF(AL4042="","",+AL4042*AB4042)</f>
        <v>4.911750000000002</v>
      </c>
      <c r="AF4042" s="92">
        <f>IF(AL4042="","",+AL4042-AE4042)</f>
        <v>12.788250000000005</v>
      </c>
      <c r="AG4042" s="93">
        <f>+V4042</f>
        <v>6.94725</v>
      </c>
      <c r="AH4042" s="92">
        <f>IF(AF4042="","",+AF4042-AG4042)</f>
        <v>5.841000000000005</v>
      </c>
      <c r="AI4042" s="92">
        <f>IF(AH4042="","",+AH4042*AC4042)</f>
        <v>58.410000000000046</v>
      </c>
      <c r="AJ4042" s="93">
        <v>14.22</v>
      </c>
      <c r="AK4042" s="94">
        <v>0.33</v>
      </c>
      <c r="AL4042" s="93">
        <f>IF(V4042=0,"",V4042/(1-AB4042-AK4042))</f>
        <v>17.700000000000006</v>
      </c>
      <c r="AM4042" s="95">
        <v>0.33</v>
      </c>
      <c r="AN4042" s="93">
        <f>IF(V4042=0,"",V4042/(1-AB4042-AM4042))</f>
        <v>17.700000000000006</v>
      </c>
      <c r="AO4042" s="96">
        <v>1.2</v>
      </c>
      <c r="AP4042" s="93">
        <f>IF(BD!AJ4042="","",BD!AJ4042*BD!AO4042)</f>
        <v>17.064</v>
      </c>
      <c r="AQ4042" s="91">
        <f>BD!AM4042/BD!AK4042-1</f>
        <v>0</v>
      </c>
      <c r="AR4042" s="91">
        <f>IF(BD!AN4042="","",IF(BD!AJ4042="","",BD!AN4042/BD!AJ4042-1))</f>
        <v>0.24472573839662481</v>
      </c>
      <c r="AS4042" s="91" t="str">
        <f>IF(BD!AN4042="","",IF(BD!AN4042&lt;BD!AL4042,"ABAIXO DA META","DENTRO DA META"))</f>
        <v>DENTRO DA META</v>
      </c>
      <c r="AT4042" s="91" t="str">
        <f>IF(BD!AJ4042="","EM ANÁLISE",IF(BD!AP4042&gt;=BD!AN4042,"GO", "NO GO"))</f>
        <v>NO GO</v>
      </c>
      <c r="AU4042" s="97">
        <f>IF(AN4042="","",+BD!$AN4042-AJ4042)</f>
        <v>3.4800000000000058</v>
      </c>
      <c r="AV4042" s="98"/>
      <c r="AW4042" s="90">
        <f>BD!P4042*BD!AC4042</f>
        <v>94.2</v>
      </c>
      <c r="AX4042" s="90">
        <f>BD!V4042*BD!AC4042</f>
        <v>69.4725</v>
      </c>
      <c r="AY4042" s="90">
        <f>IF(BD!AN4042="","",BD!AN4042*BD!AC4042)</f>
        <v>177.00000000000006</v>
      </c>
      <c r="AZ4042" s="75" t="s">
        <v>5272</v>
      </c>
      <c r="BA4042" s="75"/>
      <c r="BB4042" s="75"/>
      <c r="BC4042" s="75"/>
      <c r="BD4042" s="99" t="s">
        <v>5257</v>
      </c>
      <c r="BE4042" s="100" t="s">
        <v>4</v>
      </c>
      <c r="BF4042" s="100" t="s">
        <v>4</v>
      </c>
      <c r="BG4042" s="99" t="s">
        <v>5258</v>
      </c>
      <c r="BH4042" s="101"/>
      <c r="BI4042" s="101"/>
      <c r="BJ4042" s="101"/>
      <c r="BK4042" s="101"/>
      <c r="BL4042" s="101"/>
      <c r="BM4042" s="101"/>
      <c r="BN4042" s="101"/>
      <c r="BO4042" s="103"/>
      <c r="BP4042" s="99">
        <v>140.622</v>
      </c>
      <c r="BQ4042" s="99">
        <v>121</v>
      </c>
      <c r="BR4042" s="101"/>
      <c r="BS4042" s="99" t="s">
        <v>5260</v>
      </c>
      <c r="BT4042" s="99" t="s">
        <v>5261</v>
      </c>
      <c r="BU4042" s="99">
        <v>5102</v>
      </c>
      <c r="BV4042" s="99"/>
      <c r="BW4042" s="99"/>
      <c r="BX4042" s="99"/>
      <c r="BY4042" s="99"/>
      <c r="BZ4042" s="99"/>
      <c r="CA4042" s="99"/>
      <c r="CB4042" s="99"/>
      <c r="CC4042" s="99">
        <v>102</v>
      </c>
      <c r="CD4042" s="99">
        <v>8</v>
      </c>
      <c r="CE4042" s="99">
        <v>8</v>
      </c>
      <c r="CF4042" s="99"/>
      <c r="CG4042" s="37" t="e">
        <f>VLOOKUP(Table_1[[#This Row],[EAN]],'[1]Planilha1'!$E:$R,13,0)</f>
        <v>#N/A</v>
      </c>
    </row>
    <row r="4043" ht="15" hidden="1">
      <c r="A4043" s="7"/>
      <c r="B4043" s="75" t="s">
        <v>79</v>
      </c>
      <c r="C4043" s="85">
        <v>221050</v>
      </c>
      <c r="D4043" s="85">
        <v>70599</v>
      </c>
      <c r="E4043" s="85">
        <v>7894904070596</v>
      </c>
      <c r="F4043" s="86" t="s">
        <v>4625</v>
      </c>
      <c r="G4043" s="75" t="s">
        <v>14</v>
      </c>
      <c r="H4043" s="75">
        <v>2790</v>
      </c>
      <c r="I4043" s="87" t="s">
        <v>431</v>
      </c>
      <c r="J4043" s="75" t="s">
        <v>350</v>
      </c>
      <c r="K4043" s="88" t="s">
        <v>84</v>
      </c>
      <c r="L4043" s="88">
        <v>10</v>
      </c>
      <c r="M4043" s="88">
        <v>4</v>
      </c>
      <c r="N4043" s="75" t="s">
        <v>85</v>
      </c>
      <c r="O4043" s="75" t="s">
        <v>155</v>
      </c>
      <c r="P4043" s="89">
        <v>9.42</v>
      </c>
      <c r="Q4043" s="90">
        <f>(17/100+7.6/100+1.65/100)*P4043</f>
        <v>2.47275</v>
      </c>
      <c r="R4043" s="90"/>
      <c r="S4043" s="90"/>
      <c r="T4043" s="90"/>
      <c r="U4043" s="90"/>
      <c r="V4043" s="90">
        <f>+P4043-Q4043+R4043+S4043+T4043+U4043</f>
        <v>6.94725</v>
      </c>
      <c r="W4043" s="91">
        <f>(1.02/100)</f>
        <v>1.02E-2</v>
      </c>
      <c r="X4043" s="91">
        <v>4.8E-3</v>
      </c>
      <c r="Y4043" s="91">
        <v>0.17</v>
      </c>
      <c r="Z4043" s="91">
        <v>1.65E-2</v>
      </c>
      <c r="AA4043" s="91">
        <v>7.6E-2</v>
      </c>
      <c r="AB4043" s="91">
        <f>SUM(W4043:AA4043)</f>
        <v>0.2775</v>
      </c>
      <c r="AC4043" s="75">
        <v>10</v>
      </c>
      <c r="AD4043" s="92">
        <f>IF(AL4043="","",+AC4043*AL4043)</f>
        <v>177.00000000000006</v>
      </c>
      <c r="AE4043" s="93">
        <f>IF(AL4043="","",+AL4043*AB4043)</f>
        <v>4.911750000000002</v>
      </c>
      <c r="AF4043" s="92">
        <f>IF(AL4043="","",+AL4043-AE4043)</f>
        <v>12.788250000000005</v>
      </c>
      <c r="AG4043" s="93">
        <f>+V4043</f>
        <v>6.94725</v>
      </c>
      <c r="AH4043" s="92">
        <f>IF(AF4043="","",+AF4043-AG4043)</f>
        <v>5.841000000000005</v>
      </c>
      <c r="AI4043" s="92">
        <f>IF(AH4043="","",+AH4043*AC4043)</f>
        <v>58.410000000000046</v>
      </c>
      <c r="AJ4043" s="93">
        <v>14.22</v>
      </c>
      <c r="AK4043" s="94">
        <v>0.33</v>
      </c>
      <c r="AL4043" s="93">
        <f>IF(V4043=0,"",V4043/(1-AB4043-AK4043))</f>
        <v>17.700000000000006</v>
      </c>
      <c r="AM4043" s="95">
        <v>0.33</v>
      </c>
      <c r="AN4043" s="93">
        <f>IF(V4043=0,"",V4043/(1-AB4043-AM4043))</f>
        <v>17.700000000000006</v>
      </c>
      <c r="AO4043" s="96">
        <v>1.2</v>
      </c>
      <c r="AP4043" s="93">
        <f>IF(BD!AJ4043="","",BD!AJ4043*BD!AO4043)</f>
        <v>17.064</v>
      </c>
      <c r="AQ4043" s="91">
        <f>BD!AM4043/BD!AK4043-1</f>
        <v>0</v>
      </c>
      <c r="AR4043" s="91">
        <f>IF(BD!AN4043="","",IF(BD!AJ4043="","",BD!AN4043/BD!AJ4043-1))</f>
        <v>0.24472573839662481</v>
      </c>
      <c r="AS4043" s="91" t="str">
        <f>IF(BD!AN4043="","",IF(BD!AN4043&lt;BD!AL4043,"ABAIXO DA META","DENTRO DA META"))</f>
        <v>DENTRO DA META</v>
      </c>
      <c r="AT4043" s="91" t="str">
        <f>IF(BD!AJ4043="","EM ANÁLISE",IF(BD!AP4043&gt;=BD!AN4043,"GO", "NO GO"))</f>
        <v>NO GO</v>
      </c>
      <c r="AU4043" s="97">
        <f>IF(AN4043="","",+BD!$AN4043-AJ4043)</f>
        <v>3.4800000000000058</v>
      </c>
      <c r="AV4043" s="98"/>
      <c r="AW4043" s="90">
        <f>BD!P4043*BD!AC4043</f>
        <v>94.2</v>
      </c>
      <c r="AX4043" s="90">
        <f>BD!V4043*BD!AC4043</f>
        <v>69.4725</v>
      </c>
      <c r="AY4043" s="90">
        <f>IF(BD!AN4043="","",BD!AN4043*BD!AC4043)</f>
        <v>177.00000000000006</v>
      </c>
      <c r="AZ4043" s="75" t="s">
        <v>5272</v>
      </c>
      <c r="BA4043" s="75"/>
      <c r="BB4043" s="75"/>
      <c r="BC4043" s="75"/>
      <c r="BD4043" s="99" t="s">
        <v>5257</v>
      </c>
      <c r="BE4043" s="100" t="s">
        <v>4</v>
      </c>
      <c r="BF4043" s="100" t="s">
        <v>4</v>
      </c>
      <c r="BG4043" s="99" t="s">
        <v>5258</v>
      </c>
      <c r="BH4043" s="101"/>
      <c r="BI4043" s="101"/>
      <c r="BJ4043" s="101"/>
      <c r="BK4043" s="101"/>
      <c r="BL4043" s="101"/>
      <c r="BM4043" s="101"/>
      <c r="BN4043" s="101"/>
      <c r="BO4043" s="103"/>
      <c r="BP4043" s="99">
        <v>140.622</v>
      </c>
      <c r="BQ4043" s="99">
        <v>121</v>
      </c>
      <c r="BR4043" s="101"/>
      <c r="BS4043" s="99" t="s">
        <v>5260</v>
      </c>
      <c r="BT4043" s="99" t="s">
        <v>5261</v>
      </c>
      <c r="BU4043" s="99">
        <v>5102</v>
      </c>
      <c r="BV4043" s="99"/>
      <c r="BW4043" s="99"/>
      <c r="BX4043" s="99"/>
      <c r="BY4043" s="99"/>
      <c r="BZ4043" s="99"/>
      <c r="CA4043" s="99"/>
      <c r="CB4043" s="99"/>
      <c r="CC4043" s="99">
        <v>102</v>
      </c>
      <c r="CD4043" s="99">
        <v>8</v>
      </c>
      <c r="CE4043" s="99">
        <v>8</v>
      </c>
      <c r="CF4043" s="99"/>
      <c r="CG4043" s="37" t="e">
        <f>VLOOKUP(Table_1[[#This Row],[EAN]],'[1]Planilha1'!$E:$R,13,0)</f>
        <v>#N/A</v>
      </c>
    </row>
    <row r="4044" ht="15" hidden="1">
      <c r="A4044" s="7"/>
      <c r="B4044" s="75" t="s">
        <v>79</v>
      </c>
      <c r="C4044" s="85">
        <v>221051</v>
      </c>
      <c r="D4044" s="85">
        <v>82724</v>
      </c>
      <c r="E4044" s="85">
        <v>7894904082728</v>
      </c>
      <c r="F4044" s="86" t="s">
        <v>4626</v>
      </c>
      <c r="G4044" s="75" t="s">
        <v>14</v>
      </c>
      <c r="H4044" s="75">
        <v>2790</v>
      </c>
      <c r="I4044" s="87" t="s">
        <v>431</v>
      </c>
      <c r="J4044" s="75" t="s">
        <v>350</v>
      </c>
      <c r="K4044" s="88" t="s">
        <v>84</v>
      </c>
      <c r="L4044" s="88">
        <v>10</v>
      </c>
      <c r="M4044" s="88">
        <v>4</v>
      </c>
      <c r="N4044" s="75" t="s">
        <v>85</v>
      </c>
      <c r="O4044" s="75" t="s">
        <v>155</v>
      </c>
      <c r="P4044" s="89">
        <v>9.42</v>
      </c>
      <c r="Q4044" s="90">
        <f>(17/100+7.6/100+1.65/100)*P4044</f>
        <v>2.47275</v>
      </c>
      <c r="R4044" s="90"/>
      <c r="S4044" s="90"/>
      <c r="T4044" s="90"/>
      <c r="U4044" s="90"/>
      <c r="V4044" s="90">
        <f>+P4044-Q4044+R4044+S4044+T4044+U4044</f>
        <v>6.94725</v>
      </c>
      <c r="W4044" s="91">
        <f>(1.02/100)</f>
        <v>1.02E-2</v>
      </c>
      <c r="X4044" s="91">
        <v>4.8E-3</v>
      </c>
      <c r="Y4044" s="91">
        <v>0.17</v>
      </c>
      <c r="Z4044" s="91">
        <v>1.65E-2</v>
      </c>
      <c r="AA4044" s="91">
        <v>7.6E-2</v>
      </c>
      <c r="AB4044" s="91">
        <f>SUM(W4044:AA4044)</f>
        <v>0.2775</v>
      </c>
      <c r="AC4044" s="75">
        <v>10</v>
      </c>
      <c r="AD4044" s="92">
        <f>IF(AL4044="","",+AC4044*AL4044)</f>
        <v>177.00000000000006</v>
      </c>
      <c r="AE4044" s="93">
        <f>IF(AL4044="","",+AL4044*AB4044)</f>
        <v>4.911750000000002</v>
      </c>
      <c r="AF4044" s="92">
        <f>IF(AL4044="","",+AL4044-AE4044)</f>
        <v>12.788250000000005</v>
      </c>
      <c r="AG4044" s="93">
        <f>+V4044</f>
        <v>6.94725</v>
      </c>
      <c r="AH4044" s="92">
        <f>IF(AF4044="","",+AF4044-AG4044)</f>
        <v>5.841000000000005</v>
      </c>
      <c r="AI4044" s="92">
        <f>IF(AH4044="","",+AH4044*AC4044)</f>
        <v>58.410000000000046</v>
      </c>
      <c r="AJ4044" s="93">
        <v>14.22</v>
      </c>
      <c r="AK4044" s="94">
        <v>0.33</v>
      </c>
      <c r="AL4044" s="93">
        <f>IF(V4044=0,"",V4044/(1-AB4044-AK4044))</f>
        <v>17.700000000000006</v>
      </c>
      <c r="AM4044" s="95">
        <v>0.33</v>
      </c>
      <c r="AN4044" s="93">
        <f>IF(V4044=0,"",V4044/(1-AB4044-AM4044))</f>
        <v>17.700000000000006</v>
      </c>
      <c r="AO4044" s="96">
        <v>1.2</v>
      </c>
      <c r="AP4044" s="93">
        <f>IF(BD!AJ4044="","",BD!AJ4044*BD!AO4044)</f>
        <v>17.064</v>
      </c>
      <c r="AQ4044" s="91">
        <f>BD!AM4044/BD!AK4044-1</f>
        <v>0</v>
      </c>
      <c r="AR4044" s="91">
        <f>IF(BD!AN4044="","",IF(BD!AJ4044="","",BD!AN4044/BD!AJ4044-1))</f>
        <v>0.24472573839662481</v>
      </c>
      <c r="AS4044" s="91" t="str">
        <f>IF(BD!AN4044="","",IF(BD!AN4044&lt;BD!AL4044,"ABAIXO DA META","DENTRO DA META"))</f>
        <v>DENTRO DA META</v>
      </c>
      <c r="AT4044" s="91" t="str">
        <f>IF(BD!AJ4044="","EM ANÁLISE",IF(BD!AP4044&gt;=BD!AN4044,"GO", "NO GO"))</f>
        <v>NO GO</v>
      </c>
      <c r="AU4044" s="97">
        <f>IF(AN4044="","",+BD!$AN4044-AJ4044)</f>
        <v>3.4800000000000058</v>
      </c>
      <c r="AV4044" s="98"/>
      <c r="AW4044" s="90">
        <f>BD!P4044*BD!AC4044</f>
        <v>94.2</v>
      </c>
      <c r="AX4044" s="90">
        <f>BD!V4044*BD!AC4044</f>
        <v>69.4725</v>
      </c>
      <c r="AY4044" s="90">
        <f>IF(BD!AN4044="","",BD!AN4044*BD!AC4044)</f>
        <v>177.00000000000006</v>
      </c>
      <c r="AZ4044" s="75" t="s">
        <v>5272</v>
      </c>
      <c r="BA4044" s="75"/>
      <c r="BB4044" s="75"/>
      <c r="BC4044" s="75"/>
      <c r="BD4044" s="99" t="s">
        <v>5257</v>
      </c>
      <c r="BE4044" s="100" t="s">
        <v>4</v>
      </c>
      <c r="BF4044" s="100" t="s">
        <v>4</v>
      </c>
      <c r="BG4044" s="99" t="s">
        <v>5258</v>
      </c>
      <c r="BH4044" s="101"/>
      <c r="BI4044" s="101"/>
      <c r="BJ4044" s="101"/>
      <c r="BK4044" s="101"/>
      <c r="BL4044" s="101"/>
      <c r="BM4044" s="101"/>
      <c r="BN4044" s="101"/>
      <c r="BO4044" s="103"/>
      <c r="BP4044" s="99">
        <v>140.622</v>
      </c>
      <c r="BQ4044" s="99">
        <v>121</v>
      </c>
      <c r="BR4044" s="101"/>
      <c r="BS4044" s="99" t="s">
        <v>5260</v>
      </c>
      <c r="BT4044" s="99" t="s">
        <v>5261</v>
      </c>
      <c r="BU4044" s="99">
        <v>5102</v>
      </c>
      <c r="BV4044" s="99"/>
      <c r="BW4044" s="99"/>
      <c r="BX4044" s="99"/>
      <c r="BY4044" s="99"/>
      <c r="BZ4044" s="99"/>
      <c r="CA4044" s="99"/>
      <c r="CB4044" s="99"/>
      <c r="CC4044" s="99">
        <v>102</v>
      </c>
      <c r="CD4044" s="99">
        <v>8</v>
      </c>
      <c r="CE4044" s="99">
        <v>8</v>
      </c>
      <c r="CF4044" s="99"/>
      <c r="CG4044" s="37" t="e">
        <f>VLOOKUP(Table_1[[#This Row],[EAN]],'[1]Planilha1'!$E:$R,13,0)</f>
        <v>#N/A</v>
      </c>
    </row>
    <row r="4045" ht="15" hidden="1">
      <c r="A4045" s="7"/>
      <c r="B4045" s="75" t="s">
        <v>79</v>
      </c>
      <c r="C4045" s="85">
        <v>221052</v>
      </c>
      <c r="D4045" s="85">
        <v>578657</v>
      </c>
      <c r="E4045" s="85">
        <v>7894904578658</v>
      </c>
      <c r="F4045" s="86" t="s">
        <v>4627</v>
      </c>
      <c r="G4045" s="75" t="s">
        <v>14</v>
      </c>
      <c r="H4045" s="75">
        <v>2790</v>
      </c>
      <c r="I4045" s="87" t="s">
        <v>431</v>
      </c>
      <c r="J4045" s="75" t="s">
        <v>350</v>
      </c>
      <c r="K4045" s="88" t="s">
        <v>84</v>
      </c>
      <c r="L4045" s="88">
        <v>12</v>
      </c>
      <c r="M4045" s="88">
        <v>4</v>
      </c>
      <c r="N4045" s="75" t="s">
        <v>85</v>
      </c>
      <c r="O4045" s="75" t="s">
        <v>155</v>
      </c>
      <c r="P4045" s="89">
        <v>9.42</v>
      </c>
      <c r="Q4045" s="90">
        <f>(17/100+7.6/100+1.65/100)*P4045</f>
        <v>2.47275</v>
      </c>
      <c r="R4045" s="90"/>
      <c r="S4045" s="90"/>
      <c r="T4045" s="90"/>
      <c r="U4045" s="90"/>
      <c r="V4045" s="90">
        <f>+P4045-Q4045+R4045+S4045+T4045+U4045</f>
        <v>6.94725</v>
      </c>
      <c r="W4045" s="91">
        <f>(1.02/100)</f>
        <v>1.02E-2</v>
      </c>
      <c r="X4045" s="91">
        <v>4.8E-3</v>
      </c>
      <c r="Y4045" s="91">
        <v>0.17</v>
      </c>
      <c r="Z4045" s="91">
        <v>1.65E-2</v>
      </c>
      <c r="AA4045" s="91">
        <v>7.6E-2</v>
      </c>
      <c r="AB4045" s="91">
        <f>SUM(W4045:AA4045)</f>
        <v>0.2775</v>
      </c>
      <c r="AC4045" s="75">
        <v>12</v>
      </c>
      <c r="AD4045" s="92">
        <f>IF(AL4045="","",+AC4045*AL4045)</f>
        <v>212.4000000000001</v>
      </c>
      <c r="AE4045" s="93">
        <f>IF(AL4045="","",+AL4045*AB4045)</f>
        <v>4.911750000000002</v>
      </c>
      <c r="AF4045" s="92">
        <f>IF(AL4045="","",+AL4045-AE4045)</f>
        <v>12.788250000000005</v>
      </c>
      <c r="AG4045" s="93">
        <f>+V4045</f>
        <v>6.94725</v>
      </c>
      <c r="AH4045" s="92">
        <f>IF(AF4045="","",+AF4045-AG4045)</f>
        <v>5.841000000000005</v>
      </c>
      <c r="AI4045" s="92">
        <f>IF(AH4045="","",+AH4045*AC4045)</f>
        <v>70.09200000000006</v>
      </c>
      <c r="AJ4045" s="93">
        <v>14.22</v>
      </c>
      <c r="AK4045" s="94">
        <v>0.33</v>
      </c>
      <c r="AL4045" s="93">
        <f>IF(V4045=0,"",V4045/(1-AB4045-AK4045))</f>
        <v>17.700000000000006</v>
      </c>
      <c r="AM4045" s="95">
        <v>0.33</v>
      </c>
      <c r="AN4045" s="93">
        <f>IF(V4045=0,"",V4045/(1-AB4045-AM4045))</f>
        <v>17.700000000000006</v>
      </c>
      <c r="AO4045" s="96">
        <v>1.2</v>
      </c>
      <c r="AP4045" s="93">
        <f>IF(BD!AJ4045="","",BD!AJ4045*BD!AO4045)</f>
        <v>17.064</v>
      </c>
      <c r="AQ4045" s="91">
        <f>BD!AM4045/BD!AK4045-1</f>
        <v>0</v>
      </c>
      <c r="AR4045" s="91">
        <f>IF(BD!AN4045="","",IF(BD!AJ4045="","",BD!AN4045/BD!AJ4045-1))</f>
        <v>0.24472573839662481</v>
      </c>
      <c r="AS4045" s="91" t="str">
        <f>IF(BD!AN4045="","",IF(BD!AN4045&lt;BD!AL4045,"ABAIXO DA META","DENTRO DA META"))</f>
        <v>DENTRO DA META</v>
      </c>
      <c r="AT4045" s="91" t="str">
        <f>IF(BD!AJ4045="","EM ANÁLISE",IF(BD!AP4045&gt;=BD!AN4045,"GO", "NO GO"))</f>
        <v>NO GO</v>
      </c>
      <c r="AU4045" s="97">
        <f>IF(AN4045="","",+BD!$AN4045-AJ4045)</f>
        <v>3.4800000000000058</v>
      </c>
      <c r="AV4045" s="98"/>
      <c r="AW4045" s="90">
        <f>BD!P4045*BD!AC4045</f>
        <v>113.03999999999999</v>
      </c>
      <c r="AX4045" s="90">
        <f>BD!V4045*BD!AC4045</f>
        <v>83.367</v>
      </c>
      <c r="AY4045" s="90">
        <f>IF(BD!AN4045="","",BD!AN4045*BD!AC4045)</f>
        <v>212.4000000000001</v>
      </c>
      <c r="AZ4045" s="75" t="s">
        <v>5272</v>
      </c>
      <c r="BA4045" s="75"/>
      <c r="BB4045" s="75"/>
      <c r="BC4045" s="75"/>
      <c r="BD4045" s="99" t="s">
        <v>5257</v>
      </c>
      <c r="BE4045" s="100" t="s">
        <v>4</v>
      </c>
      <c r="BF4045" s="100" t="s">
        <v>4</v>
      </c>
      <c r="BG4045" s="99" t="s">
        <v>5258</v>
      </c>
      <c r="BH4045" s="101"/>
      <c r="BI4045" s="101"/>
      <c r="BJ4045" s="101"/>
      <c r="BK4045" s="101"/>
      <c r="BL4045" s="101"/>
      <c r="BM4045" s="101"/>
      <c r="BN4045" s="101"/>
      <c r="BO4045" s="103"/>
      <c r="BP4045" s="99">
        <v>140.622</v>
      </c>
      <c r="BQ4045" s="99">
        <v>121</v>
      </c>
      <c r="BR4045" s="101"/>
      <c r="BS4045" s="99" t="s">
        <v>5260</v>
      </c>
      <c r="BT4045" s="99" t="s">
        <v>5261</v>
      </c>
      <c r="BU4045" s="99">
        <v>5102</v>
      </c>
      <c r="BV4045" s="99"/>
      <c r="BW4045" s="99"/>
      <c r="BX4045" s="99"/>
      <c r="BY4045" s="99"/>
      <c r="BZ4045" s="99"/>
      <c r="CA4045" s="99"/>
      <c r="CB4045" s="99"/>
      <c r="CC4045" s="99">
        <v>102</v>
      </c>
      <c r="CD4045" s="99">
        <v>8</v>
      </c>
      <c r="CE4045" s="99">
        <v>8</v>
      </c>
      <c r="CF4045" s="99"/>
      <c r="CG4045" s="37" t="e">
        <f>VLOOKUP(Table_1[[#This Row],[EAN]],'[1]Planilha1'!$E:$R,13,0)</f>
        <v>#N/A</v>
      </c>
    </row>
    <row r="4046" ht="15" hidden="1">
      <c r="A4046" s="7"/>
      <c r="B4046" s="75" t="s">
        <v>79</v>
      </c>
      <c r="C4046" s="85">
        <v>221053</v>
      </c>
      <c r="D4046" s="85">
        <v>82708</v>
      </c>
      <c r="E4046" s="85">
        <v>7894904082704</v>
      </c>
      <c r="F4046" s="86" t="s">
        <v>4628</v>
      </c>
      <c r="G4046" s="75" t="s">
        <v>14</v>
      </c>
      <c r="H4046" s="75">
        <v>2790</v>
      </c>
      <c r="I4046" s="87" t="s">
        <v>431</v>
      </c>
      <c r="J4046" s="75" t="s">
        <v>350</v>
      </c>
      <c r="K4046" s="88" t="s">
        <v>84</v>
      </c>
      <c r="L4046" s="88">
        <v>10</v>
      </c>
      <c r="M4046" s="88">
        <v>4</v>
      </c>
      <c r="N4046" s="75" t="s">
        <v>85</v>
      </c>
      <c r="O4046" s="75" t="s">
        <v>155</v>
      </c>
      <c r="P4046" s="89">
        <v>9.42</v>
      </c>
      <c r="Q4046" s="90">
        <f>(17/100+7.6/100+1.65/100)*P4046</f>
        <v>2.47275</v>
      </c>
      <c r="R4046" s="90"/>
      <c r="S4046" s="90"/>
      <c r="T4046" s="90"/>
      <c r="U4046" s="90"/>
      <c r="V4046" s="90">
        <f>+P4046-Q4046+R4046+S4046+T4046+U4046</f>
        <v>6.94725</v>
      </c>
      <c r="W4046" s="91">
        <f>(1.02/100)</f>
        <v>1.02E-2</v>
      </c>
      <c r="X4046" s="91">
        <v>4.8E-3</v>
      </c>
      <c r="Y4046" s="91">
        <v>0.17</v>
      </c>
      <c r="Z4046" s="91">
        <v>1.65E-2</v>
      </c>
      <c r="AA4046" s="91">
        <v>7.6E-2</v>
      </c>
      <c r="AB4046" s="91">
        <f>SUM(W4046:AA4046)</f>
        <v>0.2775</v>
      </c>
      <c r="AC4046" s="75">
        <v>10</v>
      </c>
      <c r="AD4046" s="92">
        <f>IF(AL4046="","",+AC4046*AL4046)</f>
        <v>177.00000000000006</v>
      </c>
      <c r="AE4046" s="93">
        <f>IF(AL4046="","",+AL4046*AB4046)</f>
        <v>4.911750000000002</v>
      </c>
      <c r="AF4046" s="92">
        <f>IF(AL4046="","",+AL4046-AE4046)</f>
        <v>12.788250000000005</v>
      </c>
      <c r="AG4046" s="93">
        <f>+V4046</f>
        <v>6.94725</v>
      </c>
      <c r="AH4046" s="92">
        <f>IF(AF4046="","",+AF4046-AG4046)</f>
        <v>5.841000000000005</v>
      </c>
      <c r="AI4046" s="92">
        <f>IF(AH4046="","",+AH4046*AC4046)</f>
        <v>58.410000000000046</v>
      </c>
      <c r="AJ4046" s="93">
        <v>14.22</v>
      </c>
      <c r="AK4046" s="94">
        <v>0.33</v>
      </c>
      <c r="AL4046" s="93">
        <f>IF(V4046=0,"",V4046/(1-AB4046-AK4046))</f>
        <v>17.700000000000006</v>
      </c>
      <c r="AM4046" s="95">
        <v>0.33</v>
      </c>
      <c r="AN4046" s="93">
        <f>IF(V4046=0,"",V4046/(1-AB4046-AM4046))</f>
        <v>17.700000000000006</v>
      </c>
      <c r="AO4046" s="96">
        <v>1.2</v>
      </c>
      <c r="AP4046" s="93">
        <f>IF(BD!AJ4046="","",BD!AJ4046*BD!AO4046)</f>
        <v>17.064</v>
      </c>
      <c r="AQ4046" s="91">
        <f>BD!AM4046/BD!AK4046-1</f>
        <v>0</v>
      </c>
      <c r="AR4046" s="91">
        <f>IF(BD!AN4046="","",IF(BD!AJ4046="","",BD!AN4046/BD!AJ4046-1))</f>
        <v>0.24472573839662481</v>
      </c>
      <c r="AS4046" s="91" t="str">
        <f>IF(BD!AN4046="","",IF(BD!AN4046&lt;BD!AL4046,"ABAIXO DA META","DENTRO DA META"))</f>
        <v>DENTRO DA META</v>
      </c>
      <c r="AT4046" s="91" t="str">
        <f>IF(BD!AJ4046="","EM ANÁLISE",IF(BD!AP4046&gt;=BD!AN4046,"GO", "NO GO"))</f>
        <v>NO GO</v>
      </c>
      <c r="AU4046" s="97">
        <f>IF(AN4046="","",+BD!$AN4046-AJ4046)</f>
        <v>3.4800000000000058</v>
      </c>
      <c r="AV4046" s="98"/>
      <c r="AW4046" s="90">
        <f>BD!P4046*BD!AC4046</f>
        <v>94.2</v>
      </c>
      <c r="AX4046" s="90">
        <f>BD!V4046*BD!AC4046</f>
        <v>69.4725</v>
      </c>
      <c r="AY4046" s="90">
        <f>IF(BD!AN4046="","",BD!AN4046*BD!AC4046)</f>
        <v>177.00000000000006</v>
      </c>
      <c r="AZ4046" s="75" t="s">
        <v>5272</v>
      </c>
      <c r="BA4046" s="75"/>
      <c r="BB4046" s="75"/>
      <c r="BC4046" s="75"/>
      <c r="BD4046" s="99" t="s">
        <v>5257</v>
      </c>
      <c r="BE4046" s="100" t="s">
        <v>4</v>
      </c>
      <c r="BF4046" s="100" t="s">
        <v>4</v>
      </c>
      <c r="BG4046" s="99" t="s">
        <v>5258</v>
      </c>
      <c r="BH4046" s="101"/>
      <c r="BI4046" s="101"/>
      <c r="BJ4046" s="101"/>
      <c r="BK4046" s="101"/>
      <c r="BL4046" s="101"/>
      <c r="BM4046" s="101"/>
      <c r="BN4046" s="101"/>
      <c r="BO4046" s="103"/>
      <c r="BP4046" s="99">
        <v>140.622</v>
      </c>
      <c r="BQ4046" s="99">
        <v>121</v>
      </c>
      <c r="BR4046" s="101"/>
      <c r="BS4046" s="99" t="s">
        <v>5260</v>
      </c>
      <c r="BT4046" s="99" t="s">
        <v>5261</v>
      </c>
      <c r="BU4046" s="99">
        <v>5102</v>
      </c>
      <c r="BV4046" s="99"/>
      <c r="BW4046" s="99"/>
      <c r="BX4046" s="99"/>
      <c r="BY4046" s="99"/>
      <c r="BZ4046" s="99"/>
      <c r="CA4046" s="99"/>
      <c r="CB4046" s="99"/>
      <c r="CC4046" s="99">
        <v>102</v>
      </c>
      <c r="CD4046" s="99">
        <v>8</v>
      </c>
      <c r="CE4046" s="99">
        <v>8</v>
      </c>
      <c r="CF4046" s="99"/>
      <c r="CG4046" s="37" t="e">
        <f>VLOOKUP(Table_1[[#This Row],[EAN]],'[1]Planilha1'!$E:$R,13,0)</f>
        <v>#N/A</v>
      </c>
    </row>
    <row r="4047" ht="15" hidden="1">
      <c r="A4047" s="7"/>
      <c r="B4047" s="75" t="s">
        <v>79</v>
      </c>
      <c r="C4047" s="85">
        <v>220898</v>
      </c>
      <c r="D4047" s="85">
        <v>712418</v>
      </c>
      <c r="E4047" s="85">
        <v>7896228100386</v>
      </c>
      <c r="F4047" s="86" t="s">
        <v>4629</v>
      </c>
      <c r="G4047" s="75" t="s">
        <v>17</v>
      </c>
      <c r="H4047" s="75">
        <v>1990</v>
      </c>
      <c r="I4047" s="87" t="s">
        <v>349</v>
      </c>
      <c r="J4047" s="75" t="s">
        <v>350</v>
      </c>
      <c r="K4047" s="88" t="s">
        <v>84</v>
      </c>
      <c r="L4047" s="88">
        <v>2</v>
      </c>
      <c r="M4047" s="88">
        <v>0</v>
      </c>
      <c r="N4047" s="75" t="s">
        <v>85</v>
      </c>
      <c r="O4047" s="75" t="s">
        <v>437</v>
      </c>
      <c r="P4047" s="89">
        <v>7.08</v>
      </c>
      <c r="Q4047" s="90">
        <f>(17/100+7.6/100+1.65/100)*P4047</f>
        <v>1.8585</v>
      </c>
      <c r="R4047" s="90"/>
      <c r="S4047" s="90"/>
      <c r="T4047" s="90"/>
      <c r="U4047" s="90"/>
      <c r="V4047" s="90">
        <f>+P4047-Q4047+R4047+S4047+T4047+U4047</f>
        <v>5.2215</v>
      </c>
      <c r="W4047" s="91">
        <f>(1.02/100)</f>
        <v>1.02E-2</v>
      </c>
      <c r="X4047" s="91">
        <v>4.8E-3</v>
      </c>
      <c r="Y4047" s="91">
        <v>0.17</v>
      </c>
      <c r="Z4047" s="91">
        <v>1.65E-2</v>
      </c>
      <c r="AA4047" s="91">
        <v>7.6E-2</v>
      </c>
      <c r="AB4047" s="91">
        <f>SUM(W4047:AA4047)</f>
        <v>0.2775</v>
      </c>
      <c r="AC4047" s="75">
        <v>2</v>
      </c>
      <c r="AD4047" s="92">
        <f>IF(AL4047="","",+AC4047*AL4047)</f>
        <v>26.6063694267516</v>
      </c>
      <c r="AE4047" s="93">
        <f>IF(AL4047="","",+AL4047*AB4047)</f>
        <v>3.6916337579617844</v>
      </c>
      <c r="AF4047" s="92">
        <f>IF(AL4047="","",+AL4047-AE4047)</f>
        <v>9.611550955414014</v>
      </c>
      <c r="AG4047" s="93">
        <f>+V4047</f>
        <v>5.2215</v>
      </c>
      <c r="AH4047" s="92">
        <f>IF(AF4047="","",+AF4047-AG4047)</f>
        <v>4.390050955414014</v>
      </c>
      <c r="AI4047" s="92">
        <f>IF(AH4047="","",+AH4047*AC4047)</f>
        <v>8.780101910828028</v>
      </c>
      <c r="AJ4047" s="93">
        <v>10.69</v>
      </c>
      <c r="AK4047" s="94">
        <v>0.33</v>
      </c>
      <c r="AL4047" s="93">
        <f>IF(V4047=0,"",V4047/(1-AB4047-AK4047))</f>
        <v>13.3031847133758</v>
      </c>
      <c r="AM4047" s="95">
        <v>0.33</v>
      </c>
      <c r="AN4047" s="93">
        <f>IF(V4047=0,"",V4047/(1-AB4047-AM4047))</f>
        <v>13.3031847133758</v>
      </c>
      <c r="AO4047" s="96">
        <v>1.2</v>
      </c>
      <c r="AP4047" s="93">
        <f>IF(BD!AJ4047="","",BD!AJ4047*BD!AO4047)</f>
        <v>12.828</v>
      </c>
      <c r="AQ4047" s="91">
        <f>BD!AM4047/BD!AK4047-1</f>
        <v>0</v>
      </c>
      <c r="AR4047" s="91">
        <f>IF(BD!AN4047="","",IF(BD!AJ4047="","",BD!AN4047/BD!AJ4047-1))</f>
        <v>0.2444513295954911</v>
      </c>
      <c r="AS4047" s="91" t="str">
        <f>IF(BD!AN4047="","",IF(BD!AN4047&lt;BD!AL4047,"ABAIXO DA META","DENTRO DA META"))</f>
        <v>DENTRO DA META</v>
      </c>
      <c r="AT4047" s="91" t="str">
        <f>IF(BD!AJ4047="","EM ANÁLISE",IF(BD!AP4047&gt;=BD!AN4047,"GO", "NO GO"))</f>
        <v>NO GO</v>
      </c>
      <c r="AU4047" s="97">
        <f>IF(AN4047="","",+BD!$AN4047-AJ4047)</f>
        <v>2.6131847133757997</v>
      </c>
      <c r="AV4047" s="98"/>
      <c r="AW4047" s="90">
        <f>BD!P4047*BD!AC4047</f>
        <v>14.16</v>
      </c>
      <c r="AX4047" s="90">
        <f>BD!V4047*BD!AC4047</f>
        <v>10.443</v>
      </c>
      <c r="AY4047" s="90">
        <f>IF(BD!AN4047="","",BD!AN4047*BD!AC4047)</f>
        <v>26.6063694267516</v>
      </c>
      <c r="AZ4047" s="75" t="s">
        <v>5272</v>
      </c>
      <c r="BA4047" s="75"/>
      <c r="BB4047" s="75"/>
      <c r="BC4047" s="75"/>
      <c r="BD4047" s="99" t="s">
        <v>5257</v>
      </c>
      <c r="BE4047" s="100" t="s">
        <v>4</v>
      </c>
      <c r="BF4047" s="100" t="s">
        <v>4</v>
      </c>
      <c r="BG4047" s="99" t="s">
        <v>5258</v>
      </c>
      <c r="BH4047" s="101"/>
      <c r="BI4047" s="101"/>
      <c r="BJ4047" s="101"/>
      <c r="BK4047" s="101"/>
      <c r="BL4047" s="101"/>
      <c r="BM4047" s="101"/>
      <c r="BN4047" s="101"/>
      <c r="BO4047" s="103"/>
      <c r="BP4047" s="99">
        <v>140.622</v>
      </c>
      <c r="BQ4047" s="99">
        <v>121</v>
      </c>
      <c r="BR4047" s="101"/>
      <c r="BS4047" s="99" t="s">
        <v>5260</v>
      </c>
      <c r="BT4047" s="99" t="s">
        <v>5261</v>
      </c>
      <c r="BU4047" s="99">
        <v>5102</v>
      </c>
      <c r="BV4047" s="99"/>
      <c r="BW4047" s="99"/>
      <c r="BX4047" s="99"/>
      <c r="BY4047" s="99"/>
      <c r="BZ4047" s="99"/>
      <c r="CA4047" s="99"/>
      <c r="CB4047" s="99"/>
      <c r="CC4047" s="99">
        <v>102</v>
      </c>
      <c r="CD4047" s="99">
        <v>8</v>
      </c>
      <c r="CE4047" s="99">
        <v>8</v>
      </c>
      <c r="CF4047" s="99"/>
      <c r="CG4047" s="37" t="e">
        <f>VLOOKUP(Table_1[[#This Row],[EAN]],'[1]Planilha1'!$E:$R,13,0)</f>
        <v>#N/A</v>
      </c>
    </row>
    <row r="4048" ht="15" hidden="1">
      <c r="A4048" s="7"/>
      <c r="B4048" s="75" t="s">
        <v>79</v>
      </c>
      <c r="C4048" s="85">
        <v>220900</v>
      </c>
      <c r="D4048" s="85">
        <v>714097</v>
      </c>
      <c r="E4048" s="85">
        <v>7896228100393</v>
      </c>
      <c r="F4048" s="86" t="s">
        <v>4630</v>
      </c>
      <c r="G4048" s="75" t="s">
        <v>17</v>
      </c>
      <c r="H4048" s="75">
        <v>1990</v>
      </c>
      <c r="I4048" s="87" t="s">
        <v>349</v>
      </c>
      <c r="J4048" s="75" t="s">
        <v>350</v>
      </c>
      <c r="K4048" s="88" t="s">
        <v>84</v>
      </c>
      <c r="L4048" s="88">
        <v>2</v>
      </c>
      <c r="M4048" s="88">
        <v>0</v>
      </c>
      <c r="N4048" s="75" t="s">
        <v>85</v>
      </c>
      <c r="O4048" s="75" t="s">
        <v>437</v>
      </c>
      <c r="P4048" s="89">
        <v>7.08</v>
      </c>
      <c r="Q4048" s="90">
        <f>(17/100+7.6/100+1.65/100)*P4048</f>
        <v>1.8585</v>
      </c>
      <c r="R4048" s="90"/>
      <c r="S4048" s="90"/>
      <c r="T4048" s="90"/>
      <c r="U4048" s="90"/>
      <c r="V4048" s="90">
        <f>+P4048-Q4048+R4048+S4048+T4048+U4048</f>
        <v>5.2215</v>
      </c>
      <c r="W4048" s="91">
        <f>(1.02/100)</f>
        <v>1.02E-2</v>
      </c>
      <c r="X4048" s="91">
        <v>4.8E-3</v>
      </c>
      <c r="Y4048" s="91">
        <v>0.17</v>
      </c>
      <c r="Z4048" s="91">
        <v>1.65E-2</v>
      </c>
      <c r="AA4048" s="91">
        <v>7.6E-2</v>
      </c>
      <c r="AB4048" s="91">
        <f>SUM(W4048:AA4048)</f>
        <v>0.2775</v>
      </c>
      <c r="AC4048" s="75">
        <v>2</v>
      </c>
      <c r="AD4048" s="92">
        <f>IF(AL4048="","",+AC4048*AL4048)</f>
        <v>26.6063694267516</v>
      </c>
      <c r="AE4048" s="93">
        <f>IF(AL4048="","",+AL4048*AB4048)</f>
        <v>3.6916337579617844</v>
      </c>
      <c r="AF4048" s="92">
        <f>IF(AL4048="","",+AL4048-AE4048)</f>
        <v>9.611550955414014</v>
      </c>
      <c r="AG4048" s="93">
        <f>+V4048</f>
        <v>5.2215</v>
      </c>
      <c r="AH4048" s="92">
        <f>IF(AF4048="","",+AF4048-AG4048)</f>
        <v>4.390050955414014</v>
      </c>
      <c r="AI4048" s="92">
        <f>IF(AH4048="","",+AH4048*AC4048)</f>
        <v>8.780101910828028</v>
      </c>
      <c r="AJ4048" s="93">
        <v>10.69</v>
      </c>
      <c r="AK4048" s="94">
        <v>0.33</v>
      </c>
      <c r="AL4048" s="93">
        <f>IF(V4048=0,"",V4048/(1-AB4048-AK4048))</f>
        <v>13.3031847133758</v>
      </c>
      <c r="AM4048" s="95">
        <v>0.33</v>
      </c>
      <c r="AN4048" s="93">
        <f>IF(V4048=0,"",V4048/(1-AB4048-AM4048))</f>
        <v>13.3031847133758</v>
      </c>
      <c r="AO4048" s="96">
        <v>1.2</v>
      </c>
      <c r="AP4048" s="93">
        <f>IF(BD!AJ4048="","",BD!AJ4048*BD!AO4048)</f>
        <v>12.828</v>
      </c>
      <c r="AQ4048" s="91">
        <f>BD!AM4048/BD!AK4048-1</f>
        <v>0</v>
      </c>
      <c r="AR4048" s="91">
        <f>IF(BD!AN4048="","",IF(BD!AJ4048="","",BD!AN4048/BD!AJ4048-1))</f>
        <v>0.2444513295954911</v>
      </c>
      <c r="AS4048" s="91" t="str">
        <f>IF(BD!AN4048="","",IF(BD!AN4048&lt;BD!AL4048,"ABAIXO DA META","DENTRO DA META"))</f>
        <v>DENTRO DA META</v>
      </c>
      <c r="AT4048" s="91" t="str">
        <f>IF(BD!AJ4048="","EM ANÁLISE",IF(BD!AP4048&gt;=BD!AN4048,"GO", "NO GO"))</f>
        <v>NO GO</v>
      </c>
      <c r="AU4048" s="97">
        <f>IF(AN4048="","",+BD!$AN4048-AJ4048)</f>
        <v>2.6131847133757997</v>
      </c>
      <c r="AV4048" s="98"/>
      <c r="AW4048" s="90">
        <f>BD!P4048*BD!AC4048</f>
        <v>14.16</v>
      </c>
      <c r="AX4048" s="90">
        <f>BD!V4048*BD!AC4048</f>
        <v>10.443</v>
      </c>
      <c r="AY4048" s="90">
        <f>IF(BD!AN4048="","",BD!AN4048*BD!AC4048)</f>
        <v>26.6063694267516</v>
      </c>
      <c r="AZ4048" s="75" t="s">
        <v>5272</v>
      </c>
      <c r="BA4048" s="75"/>
      <c r="BB4048" s="75"/>
      <c r="BC4048" s="75"/>
      <c r="BD4048" s="99" t="s">
        <v>5257</v>
      </c>
      <c r="BE4048" s="100" t="s">
        <v>4</v>
      </c>
      <c r="BF4048" s="100" t="s">
        <v>4</v>
      </c>
      <c r="BG4048" s="99" t="s">
        <v>5258</v>
      </c>
      <c r="BH4048" s="101"/>
      <c r="BI4048" s="101"/>
      <c r="BJ4048" s="101"/>
      <c r="BK4048" s="101"/>
      <c r="BL4048" s="101"/>
      <c r="BM4048" s="101"/>
      <c r="BN4048" s="101"/>
      <c r="BO4048" s="103"/>
      <c r="BP4048" s="99">
        <v>140.622</v>
      </c>
      <c r="BQ4048" s="99">
        <v>121</v>
      </c>
      <c r="BR4048" s="101"/>
      <c r="BS4048" s="99" t="s">
        <v>5260</v>
      </c>
      <c r="BT4048" s="99" t="s">
        <v>5261</v>
      </c>
      <c r="BU4048" s="99">
        <v>5102</v>
      </c>
      <c r="BV4048" s="99"/>
      <c r="BW4048" s="99"/>
      <c r="BX4048" s="99"/>
      <c r="BY4048" s="99"/>
      <c r="BZ4048" s="99"/>
      <c r="CA4048" s="99"/>
      <c r="CB4048" s="99"/>
      <c r="CC4048" s="99">
        <v>102</v>
      </c>
      <c r="CD4048" s="99">
        <v>8</v>
      </c>
      <c r="CE4048" s="99">
        <v>8</v>
      </c>
      <c r="CF4048" s="99"/>
      <c r="CG4048" s="37" t="e">
        <f>VLOOKUP(Table_1[[#This Row],[EAN]],'[1]Planilha1'!$E:$R,13,0)</f>
        <v>#N/A</v>
      </c>
    </row>
    <row r="4049" ht="15" hidden="1">
      <c r="A4049" s="7"/>
      <c r="B4049" s="75" t="s">
        <v>79</v>
      </c>
      <c r="C4049" s="85">
        <v>220902</v>
      </c>
      <c r="D4049" s="85">
        <v>713457</v>
      </c>
      <c r="E4049" s="85">
        <v>7896228100553</v>
      </c>
      <c r="F4049" s="86" t="s">
        <v>4631</v>
      </c>
      <c r="G4049" s="75" t="s">
        <v>17</v>
      </c>
      <c r="H4049" s="75">
        <v>1990</v>
      </c>
      <c r="I4049" s="87" t="s">
        <v>349</v>
      </c>
      <c r="J4049" s="75" t="s">
        <v>350</v>
      </c>
      <c r="K4049" s="88" t="s">
        <v>84</v>
      </c>
      <c r="L4049" s="88">
        <v>2</v>
      </c>
      <c r="M4049" s="88">
        <v>0</v>
      </c>
      <c r="N4049" s="75" t="s">
        <v>85</v>
      </c>
      <c r="O4049" s="75" t="s">
        <v>437</v>
      </c>
      <c r="P4049" s="89">
        <v>7.08</v>
      </c>
      <c r="Q4049" s="90">
        <f>(17/100+7.6/100+1.65/100)*P4049</f>
        <v>1.8585</v>
      </c>
      <c r="R4049" s="90"/>
      <c r="S4049" s="90"/>
      <c r="T4049" s="90"/>
      <c r="U4049" s="90"/>
      <c r="V4049" s="90">
        <f>+P4049-Q4049+R4049+S4049+T4049+U4049</f>
        <v>5.2215</v>
      </c>
      <c r="W4049" s="91">
        <f>(1.02/100)</f>
        <v>1.02E-2</v>
      </c>
      <c r="X4049" s="91">
        <v>4.8E-3</v>
      </c>
      <c r="Y4049" s="91">
        <v>0.17</v>
      </c>
      <c r="Z4049" s="91">
        <v>1.65E-2</v>
      </c>
      <c r="AA4049" s="91">
        <v>7.6E-2</v>
      </c>
      <c r="AB4049" s="91">
        <f>SUM(W4049:AA4049)</f>
        <v>0.2775</v>
      </c>
      <c r="AC4049" s="75">
        <v>2</v>
      </c>
      <c r="AD4049" s="92">
        <f>IF(AL4049="","",+AC4049*AL4049)</f>
        <v>26.6063694267516</v>
      </c>
      <c r="AE4049" s="93">
        <f>IF(AL4049="","",+AL4049*AB4049)</f>
        <v>3.6916337579617844</v>
      </c>
      <c r="AF4049" s="92">
        <f>IF(AL4049="","",+AL4049-AE4049)</f>
        <v>9.611550955414014</v>
      </c>
      <c r="AG4049" s="93">
        <f>+V4049</f>
        <v>5.2215</v>
      </c>
      <c r="AH4049" s="92">
        <f>IF(AF4049="","",+AF4049-AG4049)</f>
        <v>4.390050955414014</v>
      </c>
      <c r="AI4049" s="92">
        <f>IF(AH4049="","",+AH4049*AC4049)</f>
        <v>8.780101910828028</v>
      </c>
      <c r="AJ4049" s="93">
        <v>10.69</v>
      </c>
      <c r="AK4049" s="94">
        <v>0.33</v>
      </c>
      <c r="AL4049" s="93">
        <f>IF(V4049=0,"",V4049/(1-AB4049-AK4049))</f>
        <v>13.3031847133758</v>
      </c>
      <c r="AM4049" s="95">
        <v>0.33</v>
      </c>
      <c r="AN4049" s="93">
        <f>IF(V4049=0,"",V4049/(1-AB4049-AM4049))</f>
        <v>13.3031847133758</v>
      </c>
      <c r="AO4049" s="96">
        <v>1.2</v>
      </c>
      <c r="AP4049" s="93">
        <f>IF(BD!AJ4049="","",BD!AJ4049*BD!AO4049)</f>
        <v>12.828</v>
      </c>
      <c r="AQ4049" s="91">
        <f>BD!AM4049/BD!AK4049-1</f>
        <v>0</v>
      </c>
      <c r="AR4049" s="91">
        <f>IF(BD!AN4049="","",IF(BD!AJ4049="","",BD!AN4049/BD!AJ4049-1))</f>
        <v>0.2444513295954911</v>
      </c>
      <c r="AS4049" s="91" t="str">
        <f>IF(BD!AN4049="","",IF(BD!AN4049&lt;BD!AL4049,"ABAIXO DA META","DENTRO DA META"))</f>
        <v>DENTRO DA META</v>
      </c>
      <c r="AT4049" s="91" t="str">
        <f>IF(BD!AJ4049="","EM ANÁLISE",IF(BD!AP4049&gt;=BD!AN4049,"GO", "NO GO"))</f>
        <v>NO GO</v>
      </c>
      <c r="AU4049" s="97">
        <f>IF(AN4049="","",+BD!$AN4049-AJ4049)</f>
        <v>2.6131847133757997</v>
      </c>
      <c r="AV4049" s="98"/>
      <c r="AW4049" s="90">
        <f>BD!P4049*BD!AC4049</f>
        <v>14.16</v>
      </c>
      <c r="AX4049" s="90">
        <f>BD!V4049*BD!AC4049</f>
        <v>10.443</v>
      </c>
      <c r="AY4049" s="90">
        <f>IF(BD!AN4049="","",BD!AN4049*BD!AC4049)</f>
        <v>26.6063694267516</v>
      </c>
      <c r="AZ4049" s="75" t="s">
        <v>5272</v>
      </c>
      <c r="BA4049" s="75"/>
      <c r="BB4049" s="75"/>
      <c r="BC4049" s="75"/>
      <c r="BD4049" s="99" t="s">
        <v>5257</v>
      </c>
      <c r="BE4049" s="100" t="s">
        <v>4</v>
      </c>
      <c r="BF4049" s="100" t="s">
        <v>4</v>
      </c>
      <c r="BG4049" s="99" t="s">
        <v>5258</v>
      </c>
      <c r="BH4049" s="101"/>
      <c r="BI4049" s="101"/>
      <c r="BJ4049" s="101"/>
      <c r="BK4049" s="101"/>
      <c r="BL4049" s="101"/>
      <c r="BM4049" s="101"/>
      <c r="BN4049" s="101"/>
      <c r="BO4049" s="103"/>
      <c r="BP4049" s="99">
        <v>140.622</v>
      </c>
      <c r="BQ4049" s="99">
        <v>121</v>
      </c>
      <c r="BR4049" s="101"/>
      <c r="BS4049" s="99" t="s">
        <v>5260</v>
      </c>
      <c r="BT4049" s="99" t="s">
        <v>5261</v>
      </c>
      <c r="BU4049" s="99">
        <v>5102</v>
      </c>
      <c r="BV4049" s="99"/>
      <c r="BW4049" s="99"/>
      <c r="BX4049" s="99"/>
      <c r="BY4049" s="99"/>
      <c r="BZ4049" s="99"/>
      <c r="CA4049" s="99"/>
      <c r="CB4049" s="99"/>
      <c r="CC4049" s="99">
        <v>102</v>
      </c>
      <c r="CD4049" s="99">
        <v>8</v>
      </c>
      <c r="CE4049" s="99">
        <v>8</v>
      </c>
      <c r="CF4049" s="99"/>
      <c r="CG4049" s="37" t="e">
        <f>VLOOKUP(Table_1[[#This Row],[EAN]],'[1]Planilha1'!$E:$R,13,0)</f>
        <v>#N/A</v>
      </c>
    </row>
    <row r="4050" ht="15" hidden="1">
      <c r="A4050" s="7"/>
      <c r="B4050" s="75" t="s">
        <v>79</v>
      </c>
      <c r="C4050" s="85">
        <v>221379</v>
      </c>
      <c r="D4050" s="85">
        <v>714747</v>
      </c>
      <c r="E4050" s="85">
        <v>7896228100492</v>
      </c>
      <c r="F4050" s="86" t="s">
        <v>4632</v>
      </c>
      <c r="G4050" s="75" t="s">
        <v>17</v>
      </c>
      <c r="H4050" s="75">
        <v>1990</v>
      </c>
      <c r="I4050" s="87" t="s">
        <v>349</v>
      </c>
      <c r="J4050" s="75" t="s">
        <v>350</v>
      </c>
      <c r="K4050" s="88" t="s">
        <v>84</v>
      </c>
      <c r="L4050" s="88">
        <v>2</v>
      </c>
      <c r="M4050" s="88">
        <v>0</v>
      </c>
      <c r="N4050" s="75" t="s">
        <v>85</v>
      </c>
      <c r="O4050" s="75" t="s">
        <v>437</v>
      </c>
      <c r="P4050" s="89">
        <v>7.08</v>
      </c>
      <c r="Q4050" s="90">
        <f>(17/100+7.6/100+1.65/100)*P4050</f>
        <v>1.8585</v>
      </c>
      <c r="R4050" s="90"/>
      <c r="S4050" s="90"/>
      <c r="T4050" s="90"/>
      <c r="U4050" s="90"/>
      <c r="V4050" s="90">
        <f>+P4050-Q4050+R4050+S4050+T4050+U4050</f>
        <v>5.2215</v>
      </c>
      <c r="W4050" s="91">
        <f>(1.02/100)</f>
        <v>1.02E-2</v>
      </c>
      <c r="X4050" s="91">
        <v>4.8E-3</v>
      </c>
      <c r="Y4050" s="91">
        <v>0.17</v>
      </c>
      <c r="Z4050" s="91">
        <v>1.65E-2</v>
      </c>
      <c r="AA4050" s="91">
        <v>7.6E-2</v>
      </c>
      <c r="AB4050" s="91">
        <f>SUM(W4050:AA4050)</f>
        <v>0.2775</v>
      </c>
      <c r="AC4050" s="75">
        <v>2</v>
      </c>
      <c r="AD4050" s="92">
        <f>IF(AL4050="","",+AC4050*AL4050)</f>
        <v>26.6063694267516</v>
      </c>
      <c r="AE4050" s="93">
        <f>IF(AL4050="","",+AL4050*AB4050)</f>
        <v>3.6916337579617844</v>
      </c>
      <c r="AF4050" s="92">
        <f>IF(AL4050="","",+AL4050-AE4050)</f>
        <v>9.611550955414014</v>
      </c>
      <c r="AG4050" s="93">
        <f>+V4050</f>
        <v>5.2215</v>
      </c>
      <c r="AH4050" s="92">
        <f>IF(AF4050="","",+AF4050-AG4050)</f>
        <v>4.390050955414014</v>
      </c>
      <c r="AI4050" s="92">
        <f>IF(AH4050="","",+AH4050*AC4050)</f>
        <v>8.780101910828028</v>
      </c>
      <c r="AJ4050" s="93">
        <v>10.69</v>
      </c>
      <c r="AK4050" s="94">
        <v>0.33</v>
      </c>
      <c r="AL4050" s="93">
        <f>IF(V4050=0,"",V4050/(1-AB4050-AK4050))</f>
        <v>13.3031847133758</v>
      </c>
      <c r="AM4050" s="95">
        <v>0.33</v>
      </c>
      <c r="AN4050" s="93">
        <f>IF(V4050=0,"",V4050/(1-AB4050-AM4050))</f>
        <v>13.3031847133758</v>
      </c>
      <c r="AO4050" s="96">
        <v>1.2</v>
      </c>
      <c r="AP4050" s="93">
        <f>IF(BD!AJ4050="","",BD!AJ4050*BD!AO4050)</f>
        <v>12.828</v>
      </c>
      <c r="AQ4050" s="91">
        <f>BD!AM4050/BD!AK4050-1</f>
        <v>0</v>
      </c>
      <c r="AR4050" s="91">
        <f>IF(BD!AN4050="","",IF(BD!AJ4050="","",BD!AN4050/BD!AJ4050-1))</f>
        <v>0.2444513295954911</v>
      </c>
      <c r="AS4050" s="91" t="str">
        <f>IF(BD!AN4050="","",IF(BD!AN4050&lt;BD!AL4050,"ABAIXO DA META","DENTRO DA META"))</f>
        <v>DENTRO DA META</v>
      </c>
      <c r="AT4050" s="91" t="str">
        <f>IF(BD!AJ4050="","EM ANÁLISE",IF(BD!AP4050&gt;=BD!AN4050,"GO", "NO GO"))</f>
        <v>NO GO</v>
      </c>
      <c r="AU4050" s="97">
        <f>IF(AN4050="","",+BD!$AN4050-AJ4050)</f>
        <v>2.6131847133757997</v>
      </c>
      <c r="AV4050" s="98"/>
      <c r="AW4050" s="90">
        <f>BD!P4050*BD!AC4050</f>
        <v>14.16</v>
      </c>
      <c r="AX4050" s="90">
        <f>BD!V4050*BD!AC4050</f>
        <v>10.443</v>
      </c>
      <c r="AY4050" s="90">
        <f>IF(BD!AN4050="","",BD!AN4050*BD!AC4050)</f>
        <v>26.6063694267516</v>
      </c>
      <c r="AZ4050" s="75" t="s">
        <v>5272</v>
      </c>
      <c r="BA4050" s="75"/>
      <c r="BB4050" s="75"/>
      <c r="BC4050" s="75"/>
      <c r="BD4050" s="99" t="s">
        <v>5257</v>
      </c>
      <c r="BE4050" s="100" t="s">
        <v>4</v>
      </c>
      <c r="BF4050" s="100" t="s">
        <v>4</v>
      </c>
      <c r="BG4050" s="99" t="s">
        <v>5258</v>
      </c>
      <c r="BH4050" s="101"/>
      <c r="BI4050" s="101"/>
      <c r="BJ4050" s="101"/>
      <c r="BK4050" s="101"/>
      <c r="BL4050" s="101"/>
      <c r="BM4050" s="101"/>
      <c r="BN4050" s="101"/>
      <c r="BO4050" s="103"/>
      <c r="BP4050" s="99">
        <v>140.622</v>
      </c>
      <c r="BQ4050" s="99">
        <v>121</v>
      </c>
      <c r="BR4050" s="101"/>
      <c r="BS4050" s="99" t="s">
        <v>5260</v>
      </c>
      <c r="BT4050" s="99" t="s">
        <v>5261</v>
      </c>
      <c r="BU4050" s="99">
        <v>5102</v>
      </c>
      <c r="BV4050" s="99"/>
      <c r="BW4050" s="99"/>
      <c r="BX4050" s="99"/>
      <c r="BY4050" s="99"/>
      <c r="BZ4050" s="99"/>
      <c r="CA4050" s="99"/>
      <c r="CB4050" s="99"/>
      <c r="CC4050" s="99">
        <v>102</v>
      </c>
      <c r="CD4050" s="99">
        <v>8</v>
      </c>
      <c r="CE4050" s="99">
        <v>8</v>
      </c>
      <c r="CF4050" s="99"/>
      <c r="CG4050" s="37" t="e">
        <f>VLOOKUP(Table_1[[#This Row],[EAN]],'[1]Planilha1'!$E:$R,13,0)</f>
        <v>#N/A</v>
      </c>
    </row>
    <row r="4051" ht="15" hidden="1">
      <c r="A4051" s="7"/>
      <c r="B4051" s="75" t="s">
        <v>79</v>
      </c>
      <c r="C4051" s="85">
        <v>221381</v>
      </c>
      <c r="D4051" s="85">
        <v>460302</v>
      </c>
      <c r="E4051" s="85">
        <v>7896228100447</v>
      </c>
      <c r="F4051" s="86" t="s">
        <v>4633</v>
      </c>
      <c r="G4051" s="75" t="s">
        <v>17</v>
      </c>
      <c r="H4051" s="75">
        <v>1990</v>
      </c>
      <c r="I4051" s="87" t="s">
        <v>349</v>
      </c>
      <c r="J4051" s="75" t="s">
        <v>350</v>
      </c>
      <c r="K4051" s="88" t="s">
        <v>84</v>
      </c>
      <c r="L4051" s="88">
        <v>2</v>
      </c>
      <c r="M4051" s="88">
        <v>0</v>
      </c>
      <c r="N4051" s="75" t="s">
        <v>85</v>
      </c>
      <c r="O4051" s="75" t="s">
        <v>437</v>
      </c>
      <c r="P4051" s="89">
        <v>7.08</v>
      </c>
      <c r="Q4051" s="90">
        <f>(17/100+7.6/100+1.65/100)*P4051</f>
        <v>1.8585</v>
      </c>
      <c r="R4051" s="90"/>
      <c r="S4051" s="90"/>
      <c r="T4051" s="90"/>
      <c r="U4051" s="90"/>
      <c r="V4051" s="90">
        <f>+P4051-Q4051+R4051+S4051+T4051+U4051</f>
        <v>5.2215</v>
      </c>
      <c r="W4051" s="91">
        <f>(1.02/100)</f>
        <v>1.02E-2</v>
      </c>
      <c r="X4051" s="91">
        <v>4.8E-3</v>
      </c>
      <c r="Y4051" s="91">
        <v>0.17</v>
      </c>
      <c r="Z4051" s="91">
        <v>1.65E-2</v>
      </c>
      <c r="AA4051" s="91">
        <v>7.6E-2</v>
      </c>
      <c r="AB4051" s="91">
        <f>SUM(W4051:AA4051)</f>
        <v>0.2775</v>
      </c>
      <c r="AC4051" s="75">
        <v>2</v>
      </c>
      <c r="AD4051" s="92">
        <f>IF(AL4051="","",+AC4051*AL4051)</f>
        <v>26.6063694267516</v>
      </c>
      <c r="AE4051" s="93">
        <f>IF(AL4051="","",+AL4051*AB4051)</f>
        <v>3.6916337579617844</v>
      </c>
      <c r="AF4051" s="92">
        <f>IF(AL4051="","",+AL4051-AE4051)</f>
        <v>9.611550955414014</v>
      </c>
      <c r="AG4051" s="93">
        <f>+V4051</f>
        <v>5.2215</v>
      </c>
      <c r="AH4051" s="92">
        <f>IF(AF4051="","",+AF4051-AG4051)</f>
        <v>4.390050955414014</v>
      </c>
      <c r="AI4051" s="92">
        <f>IF(AH4051="","",+AH4051*AC4051)</f>
        <v>8.780101910828028</v>
      </c>
      <c r="AJ4051" s="93">
        <v>10.69</v>
      </c>
      <c r="AK4051" s="94">
        <v>0.33</v>
      </c>
      <c r="AL4051" s="93">
        <f>IF(V4051=0,"",V4051/(1-AB4051-AK4051))</f>
        <v>13.3031847133758</v>
      </c>
      <c r="AM4051" s="95">
        <v>0.33</v>
      </c>
      <c r="AN4051" s="93">
        <f>IF(V4051=0,"",V4051/(1-AB4051-AM4051))</f>
        <v>13.3031847133758</v>
      </c>
      <c r="AO4051" s="96">
        <v>1.2</v>
      </c>
      <c r="AP4051" s="93">
        <f>IF(BD!AJ4051="","",BD!AJ4051*BD!AO4051)</f>
        <v>12.828</v>
      </c>
      <c r="AQ4051" s="91">
        <f>BD!AM4051/BD!AK4051-1</f>
        <v>0</v>
      </c>
      <c r="AR4051" s="91">
        <f>IF(BD!AN4051="","",IF(BD!AJ4051="","",BD!AN4051/BD!AJ4051-1))</f>
        <v>0.2444513295954911</v>
      </c>
      <c r="AS4051" s="91" t="str">
        <f>IF(BD!AN4051="","",IF(BD!AN4051&lt;BD!AL4051,"ABAIXO DA META","DENTRO DA META"))</f>
        <v>DENTRO DA META</v>
      </c>
      <c r="AT4051" s="91" t="str">
        <f>IF(BD!AJ4051="","EM ANÁLISE",IF(BD!AP4051&gt;=BD!AN4051,"GO", "NO GO"))</f>
        <v>NO GO</v>
      </c>
      <c r="AU4051" s="97">
        <f>IF(AN4051="","",+BD!$AN4051-AJ4051)</f>
        <v>2.6131847133757997</v>
      </c>
      <c r="AV4051" s="98"/>
      <c r="AW4051" s="90">
        <f>BD!P4051*BD!AC4051</f>
        <v>14.16</v>
      </c>
      <c r="AX4051" s="90">
        <f>BD!V4051*BD!AC4051</f>
        <v>10.443</v>
      </c>
      <c r="AY4051" s="90">
        <f>IF(BD!AN4051="","",BD!AN4051*BD!AC4051)</f>
        <v>26.6063694267516</v>
      </c>
      <c r="AZ4051" s="75" t="s">
        <v>5272</v>
      </c>
      <c r="BA4051" s="75"/>
      <c r="BB4051" s="75"/>
      <c r="BC4051" s="75"/>
      <c r="BD4051" s="99" t="s">
        <v>5257</v>
      </c>
      <c r="BE4051" s="100" t="s">
        <v>4</v>
      </c>
      <c r="BF4051" s="100" t="s">
        <v>4</v>
      </c>
      <c r="BG4051" s="99" t="s">
        <v>5258</v>
      </c>
      <c r="BH4051" s="101"/>
      <c r="BI4051" s="101"/>
      <c r="BJ4051" s="101"/>
      <c r="BK4051" s="101"/>
      <c r="BL4051" s="101"/>
      <c r="BM4051" s="101"/>
      <c r="BN4051" s="101"/>
      <c r="BO4051" s="103"/>
      <c r="BP4051" s="99">
        <v>140.622</v>
      </c>
      <c r="BQ4051" s="99">
        <v>121</v>
      </c>
      <c r="BR4051" s="101"/>
      <c r="BS4051" s="99" t="s">
        <v>5260</v>
      </c>
      <c r="BT4051" s="99" t="s">
        <v>5261</v>
      </c>
      <c r="BU4051" s="99">
        <v>5102</v>
      </c>
      <c r="BV4051" s="99"/>
      <c r="BW4051" s="99"/>
      <c r="BX4051" s="99"/>
      <c r="BY4051" s="99"/>
      <c r="BZ4051" s="99"/>
      <c r="CA4051" s="99"/>
      <c r="CB4051" s="99"/>
      <c r="CC4051" s="99">
        <v>102</v>
      </c>
      <c r="CD4051" s="99">
        <v>8</v>
      </c>
      <c r="CE4051" s="99">
        <v>8</v>
      </c>
      <c r="CF4051" s="99"/>
      <c r="CG4051" s="37" t="e">
        <f>VLOOKUP(Table_1[[#This Row],[EAN]],'[1]Planilha1'!$E:$R,13,0)</f>
        <v>#N/A</v>
      </c>
    </row>
    <row r="4052" ht="15" hidden="1">
      <c r="A4052" s="7"/>
      <c r="B4052" s="75" t="s">
        <v>400</v>
      </c>
      <c r="C4052" s="85">
        <v>222331</v>
      </c>
      <c r="D4052" s="85">
        <v>3647</v>
      </c>
      <c r="E4052" s="85">
        <v>7891010036478</v>
      </c>
      <c r="F4052" s="86" t="s">
        <v>4634</v>
      </c>
      <c r="G4052" s="75" t="s">
        <v>13</v>
      </c>
      <c r="H4052" s="75">
        <v>3770</v>
      </c>
      <c r="I4052" s="87" t="s">
        <v>1627</v>
      </c>
      <c r="J4052" s="75" t="s">
        <v>1661</v>
      </c>
      <c r="K4052" s="88" t="s">
        <v>84</v>
      </c>
      <c r="L4052" s="88">
        <v>24</v>
      </c>
      <c r="M4052" s="88">
        <v>4</v>
      </c>
      <c r="N4052" s="75" t="s">
        <v>85</v>
      </c>
      <c r="O4052" s="75" t="s">
        <v>208</v>
      </c>
      <c r="P4052" s="89">
        <v>14.97</v>
      </c>
      <c r="Q4052" s="90">
        <f>(17/100+7.6/100+1.65/100)*P4052</f>
        <v>3.929625</v>
      </c>
      <c r="R4052" s="90"/>
      <c r="S4052" s="90"/>
      <c r="T4052" s="90"/>
      <c r="U4052" s="90"/>
      <c r="V4052" s="90">
        <f>+P4052-Q4052+R4052+S4052+T4052+U4052</f>
        <v>11.040375000000001</v>
      </c>
      <c r="W4052" s="91">
        <f>(1.02/100)</f>
        <v>1.02E-2</v>
      </c>
      <c r="X4052" s="91">
        <v>4.8E-3</v>
      </c>
      <c r="Y4052" s="91">
        <v>0.17</v>
      </c>
      <c r="Z4052" s="91">
        <v>1.65E-2</v>
      </c>
      <c r="AA4052" s="91">
        <v>7.6E-2</v>
      </c>
      <c r="AB4052" s="91">
        <f>SUM(W4052:AA4052)</f>
        <v>0.2775</v>
      </c>
      <c r="AC4052" s="75">
        <v>24</v>
      </c>
      <c r="AD4052" s="92">
        <f>IF(AL4052="","",+AC4052*AL4052)</f>
        <v>675.0802547770703</v>
      </c>
      <c r="AE4052" s="93">
        <f>IF(AL4052="","",+AL4052*AB4052)</f>
        <v>7.805615445859876</v>
      </c>
      <c r="AF4052" s="92">
        <f>IF(AL4052="","",+AL4052-AE4052)</f>
        <v>20.32272850318472</v>
      </c>
      <c r="AG4052" s="93">
        <f>+V4052</f>
        <v>11.040375000000001</v>
      </c>
      <c r="AH4052" s="92">
        <f>IF(AF4052="","",+AF4052-AG4052)</f>
        <v>9.28235350318472</v>
      </c>
      <c r="AI4052" s="92">
        <f>IF(AH4052="","",+AH4052*AC4052)</f>
        <v>222.77648407643326</v>
      </c>
      <c r="AJ4052" s="93">
        <v>22.79</v>
      </c>
      <c r="AK4052" s="94">
        <v>0.33</v>
      </c>
      <c r="AL4052" s="93">
        <f>IF(V4052=0,"",V4052/(1-AB4052-AK4052))</f>
        <v>28.128343949044595</v>
      </c>
      <c r="AM4052" s="95">
        <v>0.33</v>
      </c>
      <c r="AN4052" s="93">
        <f>IF(V4052=0,"",V4052/(1-AB4052-AM4052))</f>
        <v>28.128343949044595</v>
      </c>
      <c r="AO4052" s="96">
        <v>1.2</v>
      </c>
      <c r="AP4052" s="93">
        <f>IF(BD!AJ4052="","",BD!AJ4052*BD!AO4052)</f>
        <v>27.348</v>
      </c>
      <c r="AQ4052" s="91">
        <f>BD!AM4052/BD!AK4052-1</f>
        <v>0</v>
      </c>
      <c r="AR4052" s="91">
        <f>IF(BD!AN4052="","",IF(BD!AJ4052="","",BD!AN4052/BD!AJ4052-1))</f>
        <v>0.23424062962021042</v>
      </c>
      <c r="AS4052" s="91" t="str">
        <f>IF(BD!AN4052="","",IF(BD!AN4052&lt;BD!AL4052,"ABAIXO DA META","DENTRO DA META"))</f>
        <v>DENTRO DA META</v>
      </c>
      <c r="AT4052" s="91" t="str">
        <f>IF(BD!AJ4052="","EM ANÁLISE",IF(BD!AP4052&gt;=BD!AN4052,"GO", "NO GO"))</f>
        <v>NO GO</v>
      </c>
      <c r="AU4052" s="97">
        <f>IF(AN4052="","",+BD!$AN4052-AJ4052)</f>
        <v>5.338343949044596</v>
      </c>
      <c r="AV4052" s="98"/>
      <c r="AW4052" s="90">
        <f>BD!P4052*BD!AC4052</f>
        <v>359.28000000000003</v>
      </c>
      <c r="AX4052" s="90">
        <f>BD!V4052*BD!AC4052</f>
        <v>264.96900000000005</v>
      </c>
      <c r="AY4052" s="90">
        <f>IF(BD!AN4052="","",BD!AN4052*BD!AC4052)</f>
        <v>675.0802547770703</v>
      </c>
      <c r="AZ4052" s="75" t="s">
        <v>5272</v>
      </c>
      <c r="BA4052" s="75" t="s">
        <v>115</v>
      </c>
      <c r="BB4052" s="75">
        <v>1</v>
      </c>
      <c r="BC4052" s="75" t="s">
        <v>209</v>
      </c>
      <c r="BD4052" s="99" t="s">
        <v>5257</v>
      </c>
      <c r="BE4052" s="100" t="s">
        <v>4</v>
      </c>
      <c r="BF4052" s="100" t="s">
        <v>4</v>
      </c>
      <c r="BG4052" s="99" t="s">
        <v>5258</v>
      </c>
      <c r="BH4052" s="101"/>
      <c r="BI4052" s="101"/>
      <c r="BJ4052" s="101"/>
      <c r="BK4052" s="101"/>
      <c r="BL4052" s="101"/>
      <c r="BM4052" s="101"/>
      <c r="BN4052" s="101"/>
      <c r="BO4052" s="103"/>
      <c r="BP4052" s="99">
        <v>140.622</v>
      </c>
      <c r="BQ4052" s="99">
        <v>121</v>
      </c>
      <c r="BR4052" s="101"/>
      <c r="BS4052" s="99" t="s">
        <v>5260</v>
      </c>
      <c r="BT4052" s="99" t="s">
        <v>5261</v>
      </c>
      <c r="BU4052" s="99">
        <v>5102</v>
      </c>
      <c r="BV4052" s="99"/>
      <c r="BW4052" s="99"/>
      <c r="BX4052" s="99"/>
      <c r="BY4052" s="99"/>
      <c r="BZ4052" s="99"/>
      <c r="CA4052" s="99"/>
      <c r="CB4052" s="99"/>
      <c r="CC4052" s="99">
        <v>102</v>
      </c>
      <c r="CD4052" s="99">
        <v>8</v>
      </c>
      <c r="CE4052" s="99">
        <v>8</v>
      </c>
      <c r="CF4052" s="99"/>
      <c r="CG4052" s="37" t="e">
        <f>VLOOKUP(Table_1[[#This Row],[EAN]],'[1]Planilha1'!$E:$R,13,0)</f>
        <v>#N/A</v>
      </c>
    </row>
    <row r="4053" ht="15" hidden="1">
      <c r="A4053" s="7"/>
      <c r="B4053" s="75" t="s">
        <v>400</v>
      </c>
      <c r="C4053" s="85">
        <v>222332</v>
      </c>
      <c r="D4053" s="85">
        <v>3224</v>
      </c>
      <c r="E4053" s="85">
        <v>7891010032241</v>
      </c>
      <c r="F4053" s="86" t="s">
        <v>4635</v>
      </c>
      <c r="G4053" s="75" t="s">
        <v>13</v>
      </c>
      <c r="H4053" s="75">
        <v>3770</v>
      </c>
      <c r="I4053" s="87" t="s">
        <v>1627</v>
      </c>
      <c r="J4053" s="75" t="s">
        <v>1661</v>
      </c>
      <c r="K4053" s="88" t="s">
        <v>84</v>
      </c>
      <c r="L4053" s="88">
        <v>24</v>
      </c>
      <c r="M4053" s="88">
        <v>4</v>
      </c>
      <c r="N4053" s="75" t="s">
        <v>85</v>
      </c>
      <c r="O4053" s="75" t="s">
        <v>208</v>
      </c>
      <c r="P4053" s="89">
        <v>14.97</v>
      </c>
      <c r="Q4053" s="90">
        <f>(17/100+7.6/100+1.65/100)*P4053</f>
        <v>3.929625</v>
      </c>
      <c r="R4053" s="90"/>
      <c r="S4053" s="90"/>
      <c r="T4053" s="90"/>
      <c r="U4053" s="90"/>
      <c r="V4053" s="90">
        <f>+P4053-Q4053+R4053+S4053+T4053+U4053</f>
        <v>11.040375000000001</v>
      </c>
      <c r="W4053" s="91">
        <f>(1.02/100)</f>
        <v>1.02E-2</v>
      </c>
      <c r="X4053" s="91">
        <v>4.8E-3</v>
      </c>
      <c r="Y4053" s="91">
        <v>0.17</v>
      </c>
      <c r="Z4053" s="91">
        <v>1.65E-2</v>
      </c>
      <c r="AA4053" s="91">
        <v>7.6E-2</v>
      </c>
      <c r="AB4053" s="91">
        <f>SUM(W4053:AA4053)</f>
        <v>0.2775</v>
      </c>
      <c r="AC4053" s="75">
        <v>24</v>
      </c>
      <c r="AD4053" s="92">
        <f>IF(AL4053="","",+AC4053*AL4053)</f>
        <v>675.0802547770703</v>
      </c>
      <c r="AE4053" s="93">
        <f>IF(AL4053="","",+AL4053*AB4053)</f>
        <v>7.805615445859876</v>
      </c>
      <c r="AF4053" s="92">
        <f>IF(AL4053="","",+AL4053-AE4053)</f>
        <v>20.32272850318472</v>
      </c>
      <c r="AG4053" s="93">
        <f>+V4053</f>
        <v>11.040375000000001</v>
      </c>
      <c r="AH4053" s="92">
        <f>IF(AF4053="","",+AF4053-AG4053)</f>
        <v>9.28235350318472</v>
      </c>
      <c r="AI4053" s="92">
        <f>IF(AH4053="","",+AH4053*AC4053)</f>
        <v>222.77648407643326</v>
      </c>
      <c r="AJ4053" s="93">
        <v>22.79</v>
      </c>
      <c r="AK4053" s="94">
        <v>0.33</v>
      </c>
      <c r="AL4053" s="93">
        <f>IF(V4053=0,"",V4053/(1-AB4053-AK4053))</f>
        <v>28.128343949044595</v>
      </c>
      <c r="AM4053" s="95">
        <v>0.33</v>
      </c>
      <c r="AN4053" s="93">
        <f>IF(V4053=0,"",V4053/(1-AB4053-AM4053))</f>
        <v>28.128343949044595</v>
      </c>
      <c r="AO4053" s="96">
        <v>1.2</v>
      </c>
      <c r="AP4053" s="93">
        <f>IF(BD!AJ4053="","",BD!AJ4053*BD!AO4053)</f>
        <v>27.348</v>
      </c>
      <c r="AQ4053" s="91">
        <f>BD!AM4053/BD!AK4053-1</f>
        <v>0</v>
      </c>
      <c r="AR4053" s="91">
        <f>IF(BD!AN4053="","",IF(BD!AJ4053="","",BD!AN4053/BD!AJ4053-1))</f>
        <v>0.23424062962021042</v>
      </c>
      <c r="AS4053" s="91" t="str">
        <f>IF(BD!AN4053="","",IF(BD!AN4053&lt;BD!AL4053,"ABAIXO DA META","DENTRO DA META"))</f>
        <v>DENTRO DA META</v>
      </c>
      <c r="AT4053" s="91" t="str">
        <f>IF(BD!AJ4053="","EM ANÁLISE",IF(BD!AP4053&gt;=BD!AN4053,"GO", "NO GO"))</f>
        <v>NO GO</v>
      </c>
      <c r="AU4053" s="97">
        <f>IF(AN4053="","",+BD!$AN4053-AJ4053)</f>
        <v>5.338343949044596</v>
      </c>
      <c r="AV4053" s="98"/>
      <c r="AW4053" s="90">
        <f>BD!P4053*BD!AC4053</f>
        <v>359.28000000000003</v>
      </c>
      <c r="AX4053" s="90">
        <f>BD!V4053*BD!AC4053</f>
        <v>264.96900000000005</v>
      </c>
      <c r="AY4053" s="90">
        <f>IF(BD!AN4053="","",BD!AN4053*BD!AC4053)</f>
        <v>675.0802547770703</v>
      </c>
      <c r="AZ4053" s="75" t="s">
        <v>5272</v>
      </c>
      <c r="BA4053" s="75" t="s">
        <v>115</v>
      </c>
      <c r="BB4053" s="75">
        <v>1</v>
      </c>
      <c r="BC4053" s="75" t="s">
        <v>209</v>
      </c>
      <c r="BD4053" s="99" t="s">
        <v>5257</v>
      </c>
      <c r="BE4053" s="100" t="s">
        <v>4</v>
      </c>
      <c r="BF4053" s="100" t="s">
        <v>4</v>
      </c>
      <c r="BG4053" s="99" t="s">
        <v>5258</v>
      </c>
      <c r="BH4053" s="101"/>
      <c r="BI4053" s="101"/>
      <c r="BJ4053" s="101"/>
      <c r="BK4053" s="101"/>
      <c r="BL4053" s="101"/>
      <c r="BM4053" s="101"/>
      <c r="BN4053" s="101"/>
      <c r="BO4053" s="103"/>
      <c r="BP4053" s="99">
        <v>140.622</v>
      </c>
      <c r="BQ4053" s="99">
        <v>121</v>
      </c>
      <c r="BR4053" s="101"/>
      <c r="BS4053" s="99" t="s">
        <v>5260</v>
      </c>
      <c r="BT4053" s="99" t="s">
        <v>5261</v>
      </c>
      <c r="BU4053" s="99">
        <v>5102</v>
      </c>
      <c r="BV4053" s="99"/>
      <c r="BW4053" s="99"/>
      <c r="BX4053" s="99"/>
      <c r="BY4053" s="99"/>
      <c r="BZ4053" s="99"/>
      <c r="CA4053" s="99"/>
      <c r="CB4053" s="99"/>
      <c r="CC4053" s="99">
        <v>102</v>
      </c>
      <c r="CD4053" s="99">
        <v>8</v>
      </c>
      <c r="CE4053" s="99">
        <v>8</v>
      </c>
      <c r="CF4053" s="99"/>
      <c r="CG4053" s="37" t="e">
        <f>VLOOKUP(Table_1[[#This Row],[EAN]],'[1]Planilha1'!$E:$R,13,0)</f>
        <v>#N/A</v>
      </c>
    </row>
    <row r="4054" ht="15" hidden="1">
      <c r="A4054" s="7"/>
      <c r="B4054" s="75" t="s">
        <v>79</v>
      </c>
      <c r="C4054" s="85">
        <v>220783</v>
      </c>
      <c r="D4054" s="85">
        <v>16500</v>
      </c>
      <c r="E4054" s="85">
        <v>7896336000295</v>
      </c>
      <c r="F4054" s="86" t="s">
        <v>4636</v>
      </c>
      <c r="G4054" s="75" t="s">
        <v>23</v>
      </c>
      <c r="H4054" s="75">
        <v>170</v>
      </c>
      <c r="I4054" s="87" t="s">
        <v>163</v>
      </c>
      <c r="J4054" s="75" t="s">
        <v>158</v>
      </c>
      <c r="K4054" s="88" t="s">
        <v>84</v>
      </c>
      <c r="L4054" s="88">
        <v>24</v>
      </c>
      <c r="M4054" s="88">
        <v>4</v>
      </c>
      <c r="N4054" s="75" t="s">
        <v>85</v>
      </c>
      <c r="O4054" s="75" t="s">
        <v>159</v>
      </c>
      <c r="P4054" s="89">
        <v>6.795</v>
      </c>
      <c r="Q4054" s="90">
        <f>(17/100+7.6/100+1.65/100)*P4054</f>
        <v>1.7836875</v>
      </c>
      <c r="R4054" s="90"/>
      <c r="S4054" s="90"/>
      <c r="T4054" s="90"/>
      <c r="U4054" s="90"/>
      <c r="V4054" s="90">
        <f>+P4054-Q4054+R4054+S4054+T4054+U4054</f>
        <v>5.0113125</v>
      </c>
      <c r="W4054" s="91">
        <f>(1.02/100)</f>
        <v>1.02E-2</v>
      </c>
      <c r="X4054" s="91">
        <v>4.8E-3</v>
      </c>
      <c r="Y4054" s="91">
        <v>0.17</v>
      </c>
      <c r="Z4054" s="91">
        <v>1.65E-2</v>
      </c>
      <c r="AA4054" s="91">
        <v>7.6E-2</v>
      </c>
      <c r="AB4054" s="91">
        <f>SUM(W4054:AA4054)</f>
        <v>0.2775</v>
      </c>
      <c r="AC4054" s="75">
        <v>24</v>
      </c>
      <c r="AD4054" s="92">
        <f>IF(AL4054="","",+AC4054*AL4054)</f>
        <v>306.42420382165614</v>
      </c>
      <c r="AE4054" s="93">
        <f>IF(AL4054="","",+AL4054*AB4054)</f>
        <v>3.5430298566878995</v>
      </c>
      <c r="AF4054" s="92">
        <f>IF(AL4054="","",+AL4054-AE4054)</f>
        <v>9.224645302547772</v>
      </c>
      <c r="AG4054" s="93">
        <f>+V4054</f>
        <v>5.0113125</v>
      </c>
      <c r="AH4054" s="92">
        <f>IF(AF4054="","",+AF4054-AG4054)</f>
        <v>4.2133328025477725</v>
      </c>
      <c r="AI4054" s="92">
        <f>IF(AH4054="","",+AH4054*AC4054)</f>
        <v>101.11998726114655</v>
      </c>
      <c r="AJ4054" s="93">
        <v>10.39</v>
      </c>
      <c r="AK4054" s="94">
        <v>0.33</v>
      </c>
      <c r="AL4054" s="93">
        <f>IF(V4054=0,"",V4054/(1-AB4054-AK4054))</f>
        <v>12.767675159235672</v>
      </c>
      <c r="AM4054" s="95">
        <v>0.33</v>
      </c>
      <c r="AN4054" s="93">
        <f>IF(V4054=0,"",V4054/(1-AB4054-AM4054))</f>
        <v>12.767675159235672</v>
      </c>
      <c r="AO4054" s="96">
        <v>1.3</v>
      </c>
      <c r="AP4054" s="93">
        <f>IF(BD!AJ4054="","",BD!AJ4054*BD!AO4054)</f>
        <v>13.507000000000001</v>
      </c>
      <c r="AQ4054" s="91">
        <f>BD!AM4054/BD!AK4054-1</f>
        <v>0</v>
      </c>
      <c r="AR4054" s="91">
        <f>IF(BD!AN4054="","",IF(BD!AJ4054="","",BD!AN4054/BD!AJ4054-1))</f>
        <v>0.22884265247696556</v>
      </c>
      <c r="AS4054" s="91" t="str">
        <f>IF(BD!AN4054="","",IF(BD!AN4054&lt;BD!AL4054,"ABAIXO DA META","DENTRO DA META"))</f>
        <v>DENTRO DA META</v>
      </c>
      <c r="AT4054" s="91" t="str">
        <f>IF(BD!AJ4054="","EM ANÁLISE",IF(BD!AP4054&gt;=BD!AN4054,"GO", "NO GO"))</f>
        <v>GO</v>
      </c>
      <c r="AU4054" s="97">
        <f>IF(AN4054="","",+BD!$AN4054-AJ4054)</f>
        <v>2.3776751592356717</v>
      </c>
      <c r="AV4054" s="98"/>
      <c r="AW4054" s="90">
        <f>BD!P4054*BD!AC4054</f>
        <v>163.07999999999998</v>
      </c>
      <c r="AX4054" s="90">
        <f>BD!V4054*BD!AC4054</f>
        <v>120.2715</v>
      </c>
      <c r="AY4054" s="90">
        <f>IF(BD!AN4054="","",BD!AN4054*BD!AC4054)</f>
        <v>306.42420382165614</v>
      </c>
      <c r="AZ4054" s="75" t="s">
        <v>5272</v>
      </c>
      <c r="BA4054" s="75"/>
      <c r="BB4054" s="75"/>
      <c r="BC4054" s="75"/>
      <c r="BD4054" s="99" t="s">
        <v>5257</v>
      </c>
      <c r="BE4054" s="100" t="s">
        <v>4</v>
      </c>
      <c r="BF4054" s="100" t="s">
        <v>4</v>
      </c>
      <c r="BG4054" s="99" t="s">
        <v>5258</v>
      </c>
      <c r="BH4054" s="101"/>
      <c r="BI4054" s="101"/>
      <c r="BJ4054" s="101"/>
      <c r="BK4054" s="101"/>
      <c r="BL4054" s="101"/>
      <c r="BM4054" s="101"/>
      <c r="BN4054" s="101"/>
      <c r="BO4054" s="103"/>
      <c r="BP4054" s="99">
        <v>140.622</v>
      </c>
      <c r="BQ4054" s="99">
        <v>121</v>
      </c>
      <c r="BR4054" s="101"/>
      <c r="BS4054" s="99" t="s">
        <v>5260</v>
      </c>
      <c r="BT4054" s="99" t="s">
        <v>5261</v>
      </c>
      <c r="BU4054" s="99">
        <v>5102</v>
      </c>
      <c r="BV4054" s="99"/>
      <c r="BW4054" s="99"/>
      <c r="BX4054" s="99"/>
      <c r="BY4054" s="99"/>
      <c r="BZ4054" s="99"/>
      <c r="CA4054" s="99"/>
      <c r="CB4054" s="99"/>
      <c r="CC4054" s="99">
        <v>102</v>
      </c>
      <c r="CD4054" s="99">
        <v>8</v>
      </c>
      <c r="CE4054" s="99">
        <v>8</v>
      </c>
      <c r="CF4054" s="99"/>
      <c r="CG4054" s="37" t="e">
        <f>VLOOKUP(Table_1[[#This Row],[EAN]],'[1]Planilha1'!$E:$R,13,0)</f>
        <v>#N/A</v>
      </c>
    </row>
    <row r="4055" ht="15" hidden="1">
      <c r="A4055" s="7"/>
      <c r="B4055" s="75" t="s">
        <v>79</v>
      </c>
      <c r="C4055" s="85">
        <v>221417</v>
      </c>
      <c r="D4055" s="85">
        <v>5487</v>
      </c>
      <c r="E4055" s="85">
        <v>7894904005482</v>
      </c>
      <c r="F4055" s="86" t="s">
        <v>4638</v>
      </c>
      <c r="G4055" s="75" t="s">
        <v>17</v>
      </c>
      <c r="H4055" s="75">
        <v>3220</v>
      </c>
      <c r="I4055" s="87" t="s">
        <v>966</v>
      </c>
      <c r="J4055" s="75" t="s">
        <v>395</v>
      </c>
      <c r="K4055" s="88" t="s">
        <v>84</v>
      </c>
      <c r="L4055" s="88">
        <v>12</v>
      </c>
      <c r="M4055" s="88">
        <v>4</v>
      </c>
      <c r="N4055" s="75" t="s">
        <v>85</v>
      </c>
      <c r="O4055" s="75" t="s">
        <v>155</v>
      </c>
      <c r="P4055" s="89">
        <v>7.73</v>
      </c>
      <c r="Q4055" s="90">
        <f>(17/100+7.6/100+1.65/100)*P4055</f>
        <v>2.029125</v>
      </c>
      <c r="R4055" s="90"/>
      <c r="S4055" s="90"/>
      <c r="T4055" s="90"/>
      <c r="U4055" s="90"/>
      <c r="V4055" s="90">
        <f>+P4055-Q4055+R4055+S4055+T4055+U4055</f>
        <v>5.700875</v>
      </c>
      <c r="W4055" s="91">
        <f>(1.02/100)</f>
        <v>1.02E-2</v>
      </c>
      <c r="X4055" s="91">
        <v>4.8E-3</v>
      </c>
      <c r="Y4055" s="91">
        <v>0.17</v>
      </c>
      <c r="Z4055" s="91">
        <v>1.65E-2</v>
      </c>
      <c r="AA4055" s="91">
        <v>7.6E-2</v>
      </c>
      <c r="AB4055" s="91">
        <f>SUM(W4055:AA4055)</f>
        <v>0.2775</v>
      </c>
      <c r="AC4055" s="75">
        <v>12</v>
      </c>
      <c r="AD4055" s="92">
        <f>IF(AL4055="","",+AC4055*AL4055)</f>
        <v>174.2942675159236</v>
      </c>
      <c r="AE4055" s="93">
        <f>IF(AL4055="","",+AL4055*AB4055)</f>
        <v>4.030554936305734</v>
      </c>
      <c r="AF4055" s="92">
        <f>IF(AL4055="","",+AL4055-AE4055)</f>
        <v>10.4939673566879</v>
      </c>
      <c r="AG4055" s="93">
        <f>+V4055</f>
        <v>5.700875</v>
      </c>
      <c r="AH4055" s="92">
        <f>IF(AF4055="","",+AF4055-AG4055)</f>
        <v>4.7930923566879</v>
      </c>
      <c r="AI4055" s="92">
        <f>IF(AH4055="","",+AH4055*AC4055)</f>
        <v>57.5171082802548</v>
      </c>
      <c r="AJ4055" s="93">
        <v>11.99</v>
      </c>
      <c r="AK4055" s="94">
        <v>0.33</v>
      </c>
      <c r="AL4055" s="93">
        <f>IF(V4055=0,"",V4055/(1-AB4055-AK4055))</f>
        <v>14.524522292993634</v>
      </c>
      <c r="AM4055" s="95">
        <v>0.33</v>
      </c>
      <c r="AN4055" s="93">
        <f>IF(V4055=0,"",V4055/(1-AB4055-AM4055))</f>
        <v>14.524522292993634</v>
      </c>
      <c r="AO4055" s="96">
        <v>1.2</v>
      </c>
      <c r="AP4055" s="93">
        <f>IF(BD!AJ4055="","",BD!AJ4055*BD!AO4055)</f>
        <v>14.388</v>
      </c>
      <c r="AQ4055" s="91">
        <f>BD!AM4055/BD!AK4055-1</f>
        <v>0</v>
      </c>
      <c r="AR4055" s="91">
        <f>IF(BD!AN4055="","",IF(BD!AJ4055="","",BD!AN4055/BD!AJ4055-1))</f>
        <v>0.2113863463714456</v>
      </c>
      <c r="AS4055" s="91" t="str">
        <f>IF(BD!AN4055="","",IF(BD!AN4055&lt;BD!AL4055,"ABAIXO DA META","DENTRO DA META"))</f>
        <v>DENTRO DA META</v>
      </c>
      <c r="AT4055" s="91" t="str">
        <f>IF(BD!AJ4055="","EM ANÁLISE",IF(BD!AP4055&gt;=BD!AN4055,"GO", "NO GO"))</f>
        <v>NO GO</v>
      </c>
      <c r="AU4055" s="97">
        <f>IF(AN4055="","",+BD!$AN4055-AJ4055)</f>
        <v>2.5345222929936337</v>
      </c>
      <c r="AV4055" s="98"/>
      <c r="AW4055" s="90">
        <f>BD!P4055*BD!AC4055</f>
        <v>92.76</v>
      </c>
      <c r="AX4055" s="90">
        <f>BD!V4055*BD!AC4055</f>
        <v>68.4105</v>
      </c>
      <c r="AY4055" s="90">
        <f>IF(BD!AN4055="","",BD!AN4055*BD!AC4055)</f>
        <v>174.2942675159236</v>
      </c>
      <c r="AZ4055" s="75" t="s">
        <v>5272</v>
      </c>
      <c r="BA4055" s="75"/>
      <c r="BB4055" s="75"/>
      <c r="BC4055" s="75"/>
      <c r="BD4055" s="99" t="s">
        <v>5257</v>
      </c>
      <c r="BE4055" s="100" t="s">
        <v>4</v>
      </c>
      <c r="BF4055" s="100" t="s">
        <v>4</v>
      </c>
      <c r="BG4055" s="99" t="s">
        <v>5258</v>
      </c>
      <c r="BH4055" s="101"/>
      <c r="BI4055" s="101"/>
      <c r="BJ4055" s="101"/>
      <c r="BK4055" s="101"/>
      <c r="BL4055" s="101"/>
      <c r="BM4055" s="101"/>
      <c r="BN4055" s="101"/>
      <c r="BO4055" s="103"/>
      <c r="BP4055" s="99">
        <v>140.622</v>
      </c>
      <c r="BQ4055" s="99">
        <v>121</v>
      </c>
      <c r="BR4055" s="101"/>
      <c r="BS4055" s="99" t="s">
        <v>5260</v>
      </c>
      <c r="BT4055" s="99" t="s">
        <v>5261</v>
      </c>
      <c r="BU4055" s="99">
        <v>5102</v>
      </c>
      <c r="BV4055" s="99"/>
      <c r="BW4055" s="99"/>
      <c r="BX4055" s="99"/>
      <c r="BY4055" s="99"/>
      <c r="BZ4055" s="99"/>
      <c r="CA4055" s="99"/>
      <c r="CB4055" s="99"/>
      <c r="CC4055" s="99">
        <v>102</v>
      </c>
      <c r="CD4055" s="99">
        <v>8</v>
      </c>
      <c r="CE4055" s="99">
        <v>8</v>
      </c>
      <c r="CF4055" s="99"/>
      <c r="CG4055" s="37" t="e">
        <f>VLOOKUP(Table_1[[#This Row],[EAN]],'[1]Planilha1'!$E:$R,13,0)</f>
        <v>#N/A</v>
      </c>
    </row>
    <row r="4056" ht="15" hidden="1">
      <c r="A4056" s="7"/>
      <c r="B4056" s="75" t="s">
        <v>79</v>
      </c>
      <c r="C4056" s="85">
        <v>221054</v>
      </c>
      <c r="D4056" s="85">
        <v>72451</v>
      </c>
      <c r="E4056" s="85">
        <v>7894904072453</v>
      </c>
      <c r="F4056" s="86" t="s">
        <v>4639</v>
      </c>
      <c r="G4056" s="75" t="s">
        <v>14</v>
      </c>
      <c r="H4056" s="75">
        <v>2790</v>
      </c>
      <c r="I4056" s="87" t="s">
        <v>431</v>
      </c>
      <c r="J4056" s="75" t="s">
        <v>350</v>
      </c>
      <c r="K4056" s="88" t="s">
        <v>84</v>
      </c>
      <c r="L4056" s="88">
        <v>10</v>
      </c>
      <c r="M4056" s="88">
        <v>4</v>
      </c>
      <c r="N4056" s="75" t="s">
        <v>85</v>
      </c>
      <c r="O4056" s="75" t="s">
        <v>155</v>
      </c>
      <c r="P4056" s="89">
        <v>9.12</v>
      </c>
      <c r="Q4056" s="90">
        <f>(17/100+7.6/100+1.65/100)*P4056</f>
        <v>2.3939999999999997</v>
      </c>
      <c r="R4056" s="90"/>
      <c r="S4056" s="90"/>
      <c r="T4056" s="90"/>
      <c r="U4056" s="90"/>
      <c r="V4056" s="90">
        <f>+P4056-Q4056+R4056+S4056+T4056+U4056</f>
        <v>6.725999999999999</v>
      </c>
      <c r="W4056" s="91">
        <f>(1.02/100)</f>
        <v>1.02E-2</v>
      </c>
      <c r="X4056" s="91">
        <v>4.8E-3</v>
      </c>
      <c r="Y4056" s="91">
        <v>0.17</v>
      </c>
      <c r="Z4056" s="91">
        <v>1.65E-2</v>
      </c>
      <c r="AA4056" s="91">
        <v>7.6E-2</v>
      </c>
      <c r="AB4056" s="91">
        <f>SUM(W4056:AA4056)</f>
        <v>0.2775</v>
      </c>
      <c r="AC4056" s="75">
        <v>10</v>
      </c>
      <c r="AD4056" s="92">
        <f>IF(AL4056="","",+AC4056*AL4056)</f>
        <v>171.36305732484078</v>
      </c>
      <c r="AE4056" s="93">
        <f>IF(AL4056="","",+AL4056*AB4056)</f>
        <v>4.755324840764333</v>
      </c>
      <c r="AF4056" s="92">
        <f>IF(AL4056="","",+AL4056-AE4056)</f>
        <v>12.380980891719746</v>
      </c>
      <c r="AG4056" s="93">
        <f>+V4056</f>
        <v>6.725999999999999</v>
      </c>
      <c r="AH4056" s="92">
        <f>IF(AF4056="","",+AF4056-AG4056)</f>
        <v>5.654980891719747</v>
      </c>
      <c r="AI4056" s="92">
        <f>IF(AH4056="","",+AH4056*AC4056)</f>
        <v>56.54980891719747</v>
      </c>
      <c r="AJ4056" s="93">
        <v>14.22</v>
      </c>
      <c r="AK4056" s="94">
        <v>0.33</v>
      </c>
      <c r="AL4056" s="93">
        <f>IF(V4056=0,"",V4056/(1-AB4056-AK4056))</f>
        <v>17.13630573248408</v>
      </c>
      <c r="AM4056" s="95">
        <v>0.33</v>
      </c>
      <c r="AN4056" s="93">
        <f>IF(V4056=0,"",V4056/(1-AB4056-AM4056))</f>
        <v>17.13630573248408</v>
      </c>
      <c r="AO4056" s="96">
        <v>1.2</v>
      </c>
      <c r="AP4056" s="93">
        <f>IF(BD!AJ4056="","",BD!AJ4056*BD!AO4056)</f>
        <v>17.064</v>
      </c>
      <c r="AQ4056" s="91">
        <f>BD!AM4056/BD!AK4056-1</f>
        <v>0</v>
      </c>
      <c r="AR4056" s="91">
        <f>IF(BD!AN4056="","",IF(BD!AJ4056="","",BD!AN4056/BD!AJ4056-1))</f>
        <v>0.20508479131392954</v>
      </c>
      <c r="AS4056" s="91" t="str">
        <f>IF(BD!AN4056="","",IF(BD!AN4056&lt;BD!AL4056,"ABAIXO DA META","DENTRO DA META"))</f>
        <v>DENTRO DA META</v>
      </c>
      <c r="AT4056" s="91" t="str">
        <f>IF(BD!AJ4056="","EM ANÁLISE",IF(BD!AP4056&gt;=BD!AN4056,"GO", "NO GO"))</f>
        <v>NO GO</v>
      </c>
      <c r="AU4056" s="97">
        <f>IF(AN4056="","",+BD!$AN4056-AJ4056)</f>
        <v>2.916305732484078</v>
      </c>
      <c r="AV4056" s="98"/>
      <c r="AW4056" s="90">
        <f>BD!P4056*BD!AC4056</f>
        <v>91.19999999999999</v>
      </c>
      <c r="AX4056" s="90">
        <f>BD!V4056*BD!AC4056</f>
        <v>67.25999999999999</v>
      </c>
      <c r="AY4056" s="90">
        <f>IF(BD!AN4056="","",BD!AN4056*BD!AC4056)</f>
        <v>171.36305732484078</v>
      </c>
      <c r="AZ4056" s="75" t="s">
        <v>5272</v>
      </c>
      <c r="BA4056" s="75"/>
      <c r="BB4056" s="75"/>
      <c r="BC4056" s="75"/>
      <c r="BD4056" s="99" t="s">
        <v>5257</v>
      </c>
      <c r="BE4056" s="100" t="s">
        <v>4</v>
      </c>
      <c r="BF4056" s="100" t="s">
        <v>4</v>
      </c>
      <c r="BG4056" s="99" t="s">
        <v>5258</v>
      </c>
      <c r="BH4056" s="101"/>
      <c r="BI4056" s="101"/>
      <c r="BJ4056" s="101"/>
      <c r="BK4056" s="101"/>
      <c r="BL4056" s="101"/>
      <c r="BM4056" s="101"/>
      <c r="BN4056" s="101"/>
      <c r="BO4056" s="103"/>
      <c r="BP4056" s="99">
        <v>140.622</v>
      </c>
      <c r="BQ4056" s="99">
        <v>121</v>
      </c>
      <c r="BR4056" s="101"/>
      <c r="BS4056" s="99" t="s">
        <v>5260</v>
      </c>
      <c r="BT4056" s="99" t="s">
        <v>5261</v>
      </c>
      <c r="BU4056" s="99">
        <v>5102</v>
      </c>
      <c r="BV4056" s="99"/>
      <c r="BW4056" s="99"/>
      <c r="BX4056" s="99"/>
      <c r="BY4056" s="99"/>
      <c r="BZ4056" s="99"/>
      <c r="CA4056" s="99"/>
      <c r="CB4056" s="99"/>
      <c r="CC4056" s="99">
        <v>102</v>
      </c>
      <c r="CD4056" s="99">
        <v>8</v>
      </c>
      <c r="CE4056" s="99">
        <v>8</v>
      </c>
      <c r="CF4056" s="99"/>
      <c r="CG4056" s="37" t="e">
        <f>VLOOKUP(Table_1[[#This Row],[EAN]],'[1]Planilha1'!$E:$R,13,0)</f>
        <v>#N/A</v>
      </c>
    </row>
    <row r="4057" ht="15" hidden="1">
      <c r="A4057" s="7"/>
      <c r="B4057" s="75" t="s">
        <v>400</v>
      </c>
      <c r="C4057" s="85">
        <v>222392</v>
      </c>
      <c r="D4057" s="85">
        <v>32903</v>
      </c>
      <c r="E4057" s="85">
        <v>7891268400014</v>
      </c>
      <c r="F4057" s="86" t="s">
        <v>4640</v>
      </c>
      <c r="G4057" s="75" t="s">
        <v>15</v>
      </c>
      <c r="H4057" s="75">
        <v>1620</v>
      </c>
      <c r="I4057" s="87" t="s">
        <v>1541</v>
      </c>
      <c r="J4057" s="75" t="s">
        <v>1697</v>
      </c>
      <c r="K4057" s="88" t="s">
        <v>84</v>
      </c>
      <c r="L4057" s="88">
        <v>12</v>
      </c>
      <c r="M4057" s="88">
        <v>4</v>
      </c>
      <c r="N4057" s="75" t="s">
        <v>85</v>
      </c>
      <c r="O4057" s="75" t="s">
        <v>208</v>
      </c>
      <c r="P4057" s="89">
        <v>8.75</v>
      </c>
      <c r="Q4057" s="90">
        <f>(17/100+7.6/100+1.65/100)*P4057</f>
        <v>2.296875</v>
      </c>
      <c r="R4057" s="90"/>
      <c r="S4057" s="90"/>
      <c r="T4057" s="90"/>
      <c r="U4057" s="90"/>
      <c r="V4057" s="90">
        <f>+P4057-Q4057+R4057+S4057+T4057+U4057</f>
        <v>6.453125</v>
      </c>
      <c r="W4057" s="91">
        <f>(1.02/100)</f>
        <v>1.02E-2</v>
      </c>
      <c r="X4057" s="91">
        <v>4.8E-3</v>
      </c>
      <c r="Y4057" s="91">
        <v>0.17</v>
      </c>
      <c r="Z4057" s="91">
        <v>1.65E-2</v>
      </c>
      <c r="AA4057" s="91">
        <v>7.6E-2</v>
      </c>
      <c r="AB4057" s="91">
        <f>SUM(W4057:AA4057)</f>
        <v>0.2775</v>
      </c>
      <c r="AC4057" s="75">
        <v>12</v>
      </c>
      <c r="AD4057" s="92">
        <f>IF(AL4057="","",+AC4057*AL4057)</f>
        <v>197.2929936305733</v>
      </c>
      <c r="AE4057" s="93">
        <f>IF(AL4057="","",+AL4057*AB4057)</f>
        <v>4.562400477707008</v>
      </c>
      <c r="AF4057" s="92">
        <f>IF(AL4057="","",+AL4057-AE4057)</f>
        <v>11.878682324840767</v>
      </c>
      <c r="AG4057" s="93">
        <f>+V4057</f>
        <v>6.453125</v>
      </c>
      <c r="AH4057" s="92">
        <f>IF(AF4057="","",+AF4057-AG4057)</f>
        <v>5.425557324840767</v>
      </c>
      <c r="AI4057" s="92">
        <f>IF(AH4057="","",+AH4057*AC4057)</f>
        <v>65.1066878980892</v>
      </c>
      <c r="AJ4057" s="93">
        <v>13.695</v>
      </c>
      <c r="AK4057" s="94">
        <v>0.33</v>
      </c>
      <c r="AL4057" s="93">
        <f>IF(V4057=0,"",V4057/(1-AB4057-AK4057))</f>
        <v>16.441082802547776</v>
      </c>
      <c r="AM4057" s="95">
        <v>0.33</v>
      </c>
      <c r="AN4057" s="93">
        <f>IF(V4057=0,"",V4057/(1-AB4057-AM4057))</f>
        <v>16.441082802547776</v>
      </c>
      <c r="AO4057" s="96">
        <v>1.2</v>
      </c>
      <c r="AP4057" s="93">
        <f>IF(BD!AJ4057="","",BD!AJ4057*BD!AO4057)</f>
        <v>16.434</v>
      </c>
      <c r="AQ4057" s="91">
        <f>BD!AM4057/BD!AK4057-1</f>
        <v>0</v>
      </c>
      <c r="AR4057" s="91">
        <f>IF(BD!AN4057="","",IF(BD!AJ4057="","",BD!AN4057/BD!AJ4057-1))</f>
        <v>0.20051718163912202</v>
      </c>
      <c r="AS4057" s="91" t="str">
        <f>IF(BD!AN4057="","",IF(BD!AN4057&lt;BD!AL4057,"ABAIXO DA META","DENTRO DA META"))</f>
        <v>DENTRO DA META</v>
      </c>
      <c r="AT4057" s="91" t="str">
        <f>IF(BD!AJ4057="","EM ANÁLISE",IF(BD!AP4057&gt;=BD!AN4057,"GO", "NO GO"))</f>
        <v>NO GO</v>
      </c>
      <c r="AU4057" s="97">
        <f>IF(AN4057="","",+BD!$AN4057-AJ4057)</f>
        <v>2.7460828025477753</v>
      </c>
      <c r="AV4057" s="98"/>
      <c r="AW4057" s="90">
        <f>BD!P4057*BD!AC4057</f>
        <v>105</v>
      </c>
      <c r="AX4057" s="90">
        <f>BD!V4057*BD!AC4057</f>
        <v>77.4375</v>
      </c>
      <c r="AY4057" s="90">
        <f>IF(BD!AN4057="","",BD!AN4057*BD!AC4057)</f>
        <v>197.2929936305733</v>
      </c>
      <c r="AZ4057" s="75" t="s">
        <v>5272</v>
      </c>
      <c r="BA4057" s="75" t="s">
        <v>115</v>
      </c>
      <c r="BB4057" s="75">
        <v>1</v>
      </c>
      <c r="BC4057" s="75" t="s">
        <v>209</v>
      </c>
      <c r="BD4057" s="99" t="s">
        <v>5257</v>
      </c>
      <c r="BE4057" s="100" t="s">
        <v>4</v>
      </c>
      <c r="BF4057" s="100" t="s">
        <v>4</v>
      </c>
      <c r="BG4057" s="99" t="s">
        <v>5258</v>
      </c>
      <c r="BH4057" s="101"/>
      <c r="BI4057" s="101"/>
      <c r="BJ4057" s="101"/>
      <c r="BK4057" s="101"/>
      <c r="BL4057" s="101"/>
      <c r="BM4057" s="101"/>
      <c r="BN4057" s="101"/>
      <c r="BO4057" s="103"/>
      <c r="BP4057" s="99">
        <v>140.622</v>
      </c>
      <c r="BQ4057" s="99">
        <v>121</v>
      </c>
      <c r="BR4057" s="101"/>
      <c r="BS4057" s="99" t="s">
        <v>5260</v>
      </c>
      <c r="BT4057" s="99" t="s">
        <v>5261</v>
      </c>
      <c r="BU4057" s="99">
        <v>5102</v>
      </c>
      <c r="BV4057" s="99"/>
      <c r="BW4057" s="99"/>
      <c r="BX4057" s="99"/>
      <c r="BY4057" s="99"/>
      <c r="BZ4057" s="99"/>
      <c r="CA4057" s="99"/>
      <c r="CB4057" s="99"/>
      <c r="CC4057" s="99">
        <v>102</v>
      </c>
      <c r="CD4057" s="99">
        <v>8</v>
      </c>
      <c r="CE4057" s="99">
        <v>8</v>
      </c>
      <c r="CF4057" s="99"/>
      <c r="CG4057" s="37" t="e">
        <f>VLOOKUP(Table_1[[#This Row],[EAN]],'[1]Planilha1'!$E:$R,13,0)</f>
        <v>#N/A</v>
      </c>
    </row>
    <row r="4058" ht="15" hidden="1">
      <c r="A4058" s="7"/>
      <c r="B4058" s="75" t="s">
        <v>400</v>
      </c>
      <c r="C4058" s="85">
        <v>222280</v>
      </c>
      <c r="D4058" s="85">
        <v>2653</v>
      </c>
      <c r="E4058" s="85">
        <v>7898656390513</v>
      </c>
      <c r="F4058" s="86" t="s">
        <v>4642</v>
      </c>
      <c r="G4058" s="75" t="s">
        <v>15</v>
      </c>
      <c r="H4058" s="75">
        <v>1620</v>
      </c>
      <c r="I4058" s="87" t="s">
        <v>1541</v>
      </c>
      <c r="J4058" s="75" t="s">
        <v>1607</v>
      </c>
      <c r="K4058" s="88" t="s">
        <v>84</v>
      </c>
      <c r="L4058" s="88">
        <v>24</v>
      </c>
      <c r="M4058" s="88">
        <v>4</v>
      </c>
      <c r="N4058" s="75" t="s">
        <v>85</v>
      </c>
      <c r="O4058" s="75" t="s">
        <v>208</v>
      </c>
      <c r="P4058" s="89">
        <v>9.99</v>
      </c>
      <c r="Q4058" s="90">
        <f>(17/100+7.6/100+1.65/100)*P4058</f>
        <v>2.6223750000000003</v>
      </c>
      <c r="R4058" s="90"/>
      <c r="S4058" s="90"/>
      <c r="T4058" s="90"/>
      <c r="U4058" s="90"/>
      <c r="V4058" s="90">
        <f>+P4058-Q4058+R4058+S4058+T4058+U4058</f>
        <v>7.367625</v>
      </c>
      <c r="W4058" s="91">
        <f>(1.02/100)</f>
        <v>1.02E-2</v>
      </c>
      <c r="X4058" s="91">
        <v>4.8E-3</v>
      </c>
      <c r="Y4058" s="91">
        <v>0.17</v>
      </c>
      <c r="Z4058" s="91">
        <v>1.65E-2</v>
      </c>
      <c r="AA4058" s="91">
        <v>7.6E-2</v>
      </c>
      <c r="AB4058" s="91">
        <f>SUM(W4058:AA4058)</f>
        <v>0.2775</v>
      </c>
      <c r="AC4058" s="75">
        <v>24</v>
      </c>
      <c r="AD4058" s="92">
        <f>IF(AL4058="","",+AC4058*AL4058)</f>
        <v>450.5044585987263</v>
      </c>
      <c r="AE4058" s="93">
        <f>IF(AL4058="","",+AL4058*AB4058)</f>
        <v>5.208957802547773</v>
      </c>
      <c r="AF4058" s="92">
        <f>IF(AL4058="","",+AL4058-AE4058)</f>
        <v>13.562061305732488</v>
      </c>
      <c r="AG4058" s="93">
        <f>+V4058</f>
        <v>7.367625</v>
      </c>
      <c r="AH4058" s="92">
        <f>IF(AF4058="","",+AF4058-AG4058)</f>
        <v>6.194436305732488</v>
      </c>
      <c r="AI4058" s="92">
        <f>IF(AH4058="","",+AH4058*AC4058)</f>
        <v>148.6664713375797</v>
      </c>
      <c r="AJ4058" s="93">
        <v>15.82</v>
      </c>
      <c r="AK4058" s="94">
        <v>0.33</v>
      </c>
      <c r="AL4058" s="93">
        <f>IF(V4058=0,"",V4058/(1-AB4058-AK4058))</f>
        <v>18.77101910828026</v>
      </c>
      <c r="AM4058" s="95">
        <v>0.33</v>
      </c>
      <c r="AN4058" s="93">
        <f>IF(V4058=0,"",V4058/(1-AB4058-AM4058))</f>
        <v>18.77101910828026</v>
      </c>
      <c r="AO4058" s="96">
        <v>1.2</v>
      </c>
      <c r="AP4058" s="93">
        <f>IF(BD!AJ4058="","",BD!AJ4058*BD!AO4058)</f>
        <v>18.983999999999998</v>
      </c>
      <c r="AQ4058" s="91">
        <f>BD!AM4058/BD!AK4058-1</f>
        <v>0</v>
      </c>
      <c r="AR4058" s="91">
        <f>IF(BD!AN4058="","",IF(BD!AJ4058="","",BD!AN4058/BD!AJ4058-1))</f>
        <v>0.18653723819723522</v>
      </c>
      <c r="AS4058" s="91" t="str">
        <f>IF(BD!AN4058="","",IF(BD!AN4058&lt;BD!AL4058,"ABAIXO DA META","DENTRO DA META"))</f>
        <v>DENTRO DA META</v>
      </c>
      <c r="AT4058" s="91" t="str">
        <f>IF(BD!AJ4058="","EM ANÁLISE",IF(BD!AP4058&gt;=BD!AN4058,"GO", "NO GO"))</f>
        <v>GO</v>
      </c>
      <c r="AU4058" s="97">
        <f>IF(AN4058="","",+BD!$AN4058-AJ4058)</f>
        <v>2.95101910828026</v>
      </c>
      <c r="AV4058" s="98"/>
      <c r="AW4058" s="90">
        <f>BD!P4058*BD!AC4058</f>
        <v>239.76</v>
      </c>
      <c r="AX4058" s="90">
        <f>BD!V4058*BD!AC4058</f>
        <v>176.823</v>
      </c>
      <c r="AY4058" s="90">
        <f>IF(BD!AN4058="","",BD!AN4058*BD!AC4058)</f>
        <v>450.5044585987263</v>
      </c>
      <c r="AZ4058" s="75" t="s">
        <v>5272</v>
      </c>
      <c r="BA4058" s="75" t="s">
        <v>115</v>
      </c>
      <c r="BB4058" s="75">
        <v>1</v>
      </c>
      <c r="BC4058" s="75" t="s">
        <v>209</v>
      </c>
      <c r="BD4058" s="99" t="s">
        <v>5257</v>
      </c>
      <c r="BE4058" s="100" t="s">
        <v>4</v>
      </c>
      <c r="BF4058" s="100" t="s">
        <v>4</v>
      </c>
      <c r="BG4058" s="99" t="s">
        <v>5258</v>
      </c>
      <c r="BH4058" s="101"/>
      <c r="BI4058" s="101"/>
      <c r="BJ4058" s="101"/>
      <c r="BK4058" s="101"/>
      <c r="BL4058" s="101"/>
      <c r="BM4058" s="101"/>
      <c r="BN4058" s="101"/>
      <c r="BO4058" s="103"/>
      <c r="BP4058" s="99">
        <v>140.622</v>
      </c>
      <c r="BQ4058" s="99">
        <v>121</v>
      </c>
      <c r="BR4058" s="101"/>
      <c r="BS4058" s="99" t="s">
        <v>5260</v>
      </c>
      <c r="BT4058" s="99" t="s">
        <v>5261</v>
      </c>
      <c r="BU4058" s="99">
        <v>5102</v>
      </c>
      <c r="BV4058" s="99"/>
      <c r="BW4058" s="99"/>
      <c r="BX4058" s="99"/>
      <c r="BY4058" s="99"/>
      <c r="BZ4058" s="99"/>
      <c r="CA4058" s="99"/>
      <c r="CB4058" s="99"/>
      <c r="CC4058" s="99">
        <v>102</v>
      </c>
      <c r="CD4058" s="99">
        <v>8</v>
      </c>
      <c r="CE4058" s="99">
        <v>8</v>
      </c>
      <c r="CF4058" s="99"/>
      <c r="CG4058" s="37" t="e">
        <f>VLOOKUP(Table_1[[#This Row],[EAN]],'[1]Planilha1'!$E:$R,13,0)</f>
        <v>#N/A</v>
      </c>
    </row>
    <row r="4059" ht="15" hidden="1">
      <c r="A4059" s="7"/>
      <c r="B4059" s="75" t="s">
        <v>400</v>
      </c>
      <c r="C4059" s="85">
        <v>222342</v>
      </c>
      <c r="D4059" s="85">
        <v>3202</v>
      </c>
      <c r="E4059" s="85">
        <v>7891010560812</v>
      </c>
      <c r="F4059" s="86" t="s">
        <v>4643</v>
      </c>
      <c r="G4059" s="75" t="s">
        <v>15</v>
      </c>
      <c r="H4059" s="75">
        <v>1620</v>
      </c>
      <c r="I4059" s="87" t="s">
        <v>1541</v>
      </c>
      <c r="J4059" s="75" t="s">
        <v>1621</v>
      </c>
      <c r="K4059" s="88" t="s">
        <v>84</v>
      </c>
      <c r="L4059" s="88">
        <v>30</v>
      </c>
      <c r="M4059" s="88">
        <v>4</v>
      </c>
      <c r="N4059" s="75" t="s">
        <v>85</v>
      </c>
      <c r="O4059" s="75" t="s">
        <v>208</v>
      </c>
      <c r="P4059" s="89">
        <v>6.49</v>
      </c>
      <c r="Q4059" s="90">
        <f>(17/100+7.6/100+1.65/100)*P4059</f>
        <v>1.7036250000000002</v>
      </c>
      <c r="R4059" s="90"/>
      <c r="S4059" s="90"/>
      <c r="T4059" s="90"/>
      <c r="U4059" s="90"/>
      <c r="V4059" s="90">
        <f>+P4059-Q4059+R4059+S4059+T4059+U4059</f>
        <v>4.786375</v>
      </c>
      <c r="W4059" s="91">
        <f>(1.02/100)</f>
        <v>1.02E-2</v>
      </c>
      <c r="X4059" s="91">
        <v>4.8E-3</v>
      </c>
      <c r="Y4059" s="91">
        <v>0.17</v>
      </c>
      <c r="Z4059" s="91">
        <v>1.65E-2</v>
      </c>
      <c r="AA4059" s="91">
        <v>7.6E-2</v>
      </c>
      <c r="AB4059" s="91">
        <f>SUM(W4059:AA4059)</f>
        <v>0.2775</v>
      </c>
      <c r="AC4059" s="75">
        <v>30</v>
      </c>
      <c r="AD4059" s="92">
        <f>IF(AL4059="","",+AC4059*AL4059)</f>
        <v>365.8375796178345</v>
      </c>
      <c r="AE4059" s="93">
        <f>IF(AL4059="","",+AL4059*AB4059)</f>
        <v>3.3839976114649692</v>
      </c>
      <c r="AF4059" s="92">
        <f>IF(AL4059="","",+AL4059-AE4059)</f>
        <v>8.81058837579618</v>
      </c>
      <c r="AG4059" s="93">
        <f>+V4059</f>
        <v>4.786375</v>
      </c>
      <c r="AH4059" s="92">
        <f>IF(AF4059="","",+AF4059-AG4059)</f>
        <v>4.0242133757961795</v>
      </c>
      <c r="AI4059" s="92">
        <f>IF(AH4059="","",+AH4059*AC4059)</f>
        <v>120.72640127388539</v>
      </c>
      <c r="AJ4059" s="93">
        <v>10.32</v>
      </c>
      <c r="AK4059" s="94">
        <v>0.33</v>
      </c>
      <c r="AL4059" s="93">
        <f>IF(V4059=0,"",V4059/(1-AB4059-AK4059))</f>
        <v>12.19458598726115</v>
      </c>
      <c r="AM4059" s="95">
        <v>0.33</v>
      </c>
      <c r="AN4059" s="93">
        <f>IF(V4059=0,"",V4059/(1-AB4059-AM4059))</f>
        <v>12.19458598726115</v>
      </c>
      <c r="AO4059" s="96">
        <v>1.2</v>
      </c>
      <c r="AP4059" s="93">
        <f>IF(BD!AJ4059="","",BD!AJ4059*BD!AO4059)</f>
        <v>12.384</v>
      </c>
      <c r="AQ4059" s="91">
        <f>BD!AM4059/BD!AK4059-1</f>
        <v>0</v>
      </c>
      <c r="AR4059" s="91">
        <f>IF(BD!AN4059="","",IF(BD!AJ4059="","",BD!AN4059/BD!AJ4059-1))</f>
        <v>0.18164592899817333</v>
      </c>
      <c r="AS4059" s="91" t="str">
        <f>IF(BD!AN4059="","",IF(BD!AN4059&lt;BD!AL4059,"ABAIXO DA META","DENTRO DA META"))</f>
        <v>DENTRO DA META</v>
      </c>
      <c r="AT4059" s="91" t="str">
        <f>IF(BD!AJ4059="","EM ANÁLISE",IF(BD!AP4059&gt;=BD!AN4059,"GO", "NO GO"))</f>
        <v>GO</v>
      </c>
      <c r="AU4059" s="97">
        <f>IF(AN4059="","",+BD!$AN4059-AJ4059)</f>
        <v>1.874585987261149</v>
      </c>
      <c r="AV4059" s="98"/>
      <c r="AW4059" s="90">
        <f>BD!P4059*BD!AC4059</f>
        <v>194.70000000000002</v>
      </c>
      <c r="AX4059" s="90">
        <f>BD!V4059*BD!AC4059</f>
        <v>143.59125</v>
      </c>
      <c r="AY4059" s="90">
        <f>IF(BD!AN4059="","",BD!AN4059*BD!AC4059)</f>
        <v>365.8375796178345</v>
      </c>
      <c r="AZ4059" s="75" t="s">
        <v>5272</v>
      </c>
      <c r="BA4059" s="75" t="s">
        <v>115</v>
      </c>
      <c r="BB4059" s="75">
        <v>1</v>
      </c>
      <c r="BC4059" s="75" t="s">
        <v>209</v>
      </c>
      <c r="BD4059" s="99" t="s">
        <v>5257</v>
      </c>
      <c r="BE4059" s="100" t="s">
        <v>4</v>
      </c>
      <c r="BF4059" s="100" t="s">
        <v>4</v>
      </c>
      <c r="BG4059" s="99" t="s">
        <v>5258</v>
      </c>
      <c r="BH4059" s="101"/>
      <c r="BI4059" s="101"/>
      <c r="BJ4059" s="101"/>
      <c r="BK4059" s="101"/>
      <c r="BL4059" s="101"/>
      <c r="BM4059" s="101"/>
      <c r="BN4059" s="101"/>
      <c r="BO4059" s="103"/>
      <c r="BP4059" s="99">
        <v>140.622</v>
      </c>
      <c r="BQ4059" s="99">
        <v>121</v>
      </c>
      <c r="BR4059" s="101"/>
      <c r="BS4059" s="99" t="s">
        <v>5260</v>
      </c>
      <c r="BT4059" s="99" t="s">
        <v>5261</v>
      </c>
      <c r="BU4059" s="99">
        <v>5102</v>
      </c>
      <c r="BV4059" s="99"/>
      <c r="BW4059" s="99"/>
      <c r="BX4059" s="99"/>
      <c r="BY4059" s="99"/>
      <c r="BZ4059" s="99"/>
      <c r="CA4059" s="99"/>
      <c r="CB4059" s="99"/>
      <c r="CC4059" s="99">
        <v>102</v>
      </c>
      <c r="CD4059" s="99">
        <v>8</v>
      </c>
      <c r="CE4059" s="99">
        <v>8</v>
      </c>
      <c r="CF4059" s="99"/>
      <c r="CG4059" s="37" t="e">
        <f>VLOOKUP(Table_1[[#This Row],[EAN]],'[1]Planilha1'!$E:$R,13,0)</f>
        <v>#N/A</v>
      </c>
    </row>
    <row r="4060" ht="15" hidden="1">
      <c r="A4060" s="7"/>
      <c r="B4060" s="75" t="s">
        <v>400</v>
      </c>
      <c r="C4060" s="85">
        <v>220346</v>
      </c>
      <c r="D4060" s="85">
        <v>454</v>
      </c>
      <c r="E4060" s="85">
        <v>7898205074413</v>
      </c>
      <c r="F4060" s="86" t="s">
        <v>4644</v>
      </c>
      <c r="G4060" s="75" t="s">
        <v>18</v>
      </c>
      <c r="H4060" s="75">
        <v>170</v>
      </c>
      <c r="I4060" s="87" t="s">
        <v>163</v>
      </c>
      <c r="J4060" s="75" t="s">
        <v>158</v>
      </c>
      <c r="K4060" s="88" t="s">
        <v>84</v>
      </c>
      <c r="L4060" s="88">
        <v>12</v>
      </c>
      <c r="M4060" s="88">
        <v>0</v>
      </c>
      <c r="N4060" s="75" t="s">
        <v>85</v>
      </c>
      <c r="O4060" s="75" t="s">
        <v>1471</v>
      </c>
      <c r="P4060" s="89">
        <v>4</v>
      </c>
      <c r="Q4060" s="90">
        <f>(17/100+7.6/100+1.65/100)*P4060</f>
        <v>1.05</v>
      </c>
      <c r="R4060" s="90"/>
      <c r="S4060" s="90"/>
      <c r="T4060" s="90"/>
      <c r="U4060" s="90"/>
      <c r="V4060" s="90">
        <f>+P4060-Q4060+R4060+S4060+T4060+U4060</f>
        <v>2.95</v>
      </c>
      <c r="W4060" s="91">
        <f>(1.02/100)</f>
        <v>1.02E-2</v>
      </c>
      <c r="X4060" s="91">
        <v>4.8E-3</v>
      </c>
      <c r="Y4060" s="91">
        <v>0.17</v>
      </c>
      <c r="Z4060" s="91">
        <v>1.65E-2</v>
      </c>
      <c r="AA4060" s="91">
        <v>7.6E-2</v>
      </c>
      <c r="AB4060" s="91">
        <f>SUM(W4060:AA4060)</f>
        <v>0.2775</v>
      </c>
      <c r="AC4060" s="75">
        <v>12</v>
      </c>
      <c r="AD4060" s="92">
        <f>IF(AL4060="","",+AC4060*AL4060)</f>
        <v>90.1910828025478</v>
      </c>
      <c r="AE4060" s="93">
        <f>IF(AL4060="","",+AL4060*AB4060)</f>
        <v>2.085668789808918</v>
      </c>
      <c r="AF4060" s="92">
        <f>IF(AL4060="","",+AL4060-AE4060)</f>
        <v>5.430254777070065</v>
      </c>
      <c r="AG4060" s="93">
        <f>+V4060</f>
        <v>2.95</v>
      </c>
      <c r="AH4060" s="92">
        <f>IF(AF4060="","",+AF4060-AG4060)</f>
        <v>2.4802547770700647</v>
      </c>
      <c r="AI4060" s="92">
        <f>IF(AH4060="","",+AH4060*AC4060)</f>
        <v>29.763057324840776</v>
      </c>
      <c r="AJ4060" s="93">
        <v>9.4</v>
      </c>
      <c r="AK4060" s="94">
        <v>0.33</v>
      </c>
      <c r="AL4060" s="93">
        <f>IF(V4060=0,"",V4060/(1-AB4060-AK4060))</f>
        <v>7.515923566878983</v>
      </c>
      <c r="AM4060" s="95">
        <v>0.33</v>
      </c>
      <c r="AN4060" s="93">
        <f>IF(V4060=0,"",V4060/(1-AB4060-AM4060))</f>
        <v>7.515923566878983</v>
      </c>
      <c r="AO4060" s="96">
        <v>1.2</v>
      </c>
      <c r="AP4060" s="93">
        <f>IF(BD!AJ4060="","",BD!AJ4060*BD!AO4060)</f>
        <v>11.28</v>
      </c>
      <c r="AQ4060" s="91">
        <f>BD!AM4060/BD!AK4060-1</f>
        <v>0</v>
      </c>
      <c r="AR4060" s="91">
        <f>IF(BD!AN4060="","",IF(BD!AJ4060="","",BD!AN4060/BD!AJ4060-1))</f>
        <v>-0.2004336630979806</v>
      </c>
      <c r="AS4060" s="91" t="str">
        <f>IF(BD!AN4060="","",IF(BD!AN4060&lt;BD!AL4060,"ABAIXO DA META","DENTRO DA META"))</f>
        <v>DENTRO DA META</v>
      </c>
      <c r="AT4060" s="91" t="str">
        <f>IF(BD!AJ4060="","EM ANÁLISE",IF(BD!AP4060&gt;=BD!AN4060,"GO", "NO GO"))</f>
        <v>GO</v>
      </c>
      <c r="AU4060" s="97">
        <f>IF(AN4060="","",+BD!$AN4060-AJ4060)</f>
        <v>-1.8840764331210176</v>
      </c>
      <c r="AV4060" s="98"/>
      <c r="AW4060" s="90">
        <f>BD!P4060*BD!AC4060</f>
        <v>48</v>
      </c>
      <c r="AX4060" s="90">
        <f>BD!V4060*BD!AC4060</f>
        <v>35.400000000000006</v>
      </c>
      <c r="AY4060" s="90">
        <f>IF(BD!AN4060="","",BD!AN4060*BD!AC4060)</f>
        <v>90.1910828025478</v>
      </c>
      <c r="AZ4060" s="75" t="s">
        <v>5272</v>
      </c>
      <c r="BA4060" s="75"/>
      <c r="BB4060" s="75"/>
      <c r="BC4060" s="75"/>
      <c r="BD4060" s="99" t="s">
        <v>5257</v>
      </c>
      <c r="BE4060" s="100" t="s">
        <v>4</v>
      </c>
      <c r="BF4060" s="100" t="s">
        <v>4</v>
      </c>
      <c r="BG4060" s="99" t="s">
        <v>5258</v>
      </c>
      <c r="BH4060" s="101"/>
      <c r="BI4060" s="101"/>
      <c r="BJ4060" s="101"/>
      <c r="BK4060" s="101"/>
      <c r="BL4060" s="101"/>
      <c r="BM4060" s="101"/>
      <c r="BN4060" s="101"/>
      <c r="BO4060" s="103"/>
      <c r="BP4060" s="99">
        <v>140.622</v>
      </c>
      <c r="BQ4060" s="99">
        <v>121</v>
      </c>
      <c r="BR4060" s="101"/>
      <c r="BS4060" s="99" t="s">
        <v>5260</v>
      </c>
      <c r="BT4060" s="99" t="s">
        <v>5261</v>
      </c>
      <c r="BU4060" s="99">
        <v>5102</v>
      </c>
      <c r="BV4060" s="99"/>
      <c r="BW4060" s="99"/>
      <c r="BX4060" s="99"/>
      <c r="BY4060" s="99"/>
      <c r="BZ4060" s="99"/>
      <c r="CA4060" s="99"/>
      <c r="CB4060" s="99"/>
      <c r="CC4060" s="99">
        <v>102</v>
      </c>
      <c r="CD4060" s="99">
        <v>8</v>
      </c>
      <c r="CE4060" s="99">
        <v>8</v>
      </c>
      <c r="CF4060" s="99"/>
      <c r="CG4060" s="37" t="e">
        <f>VLOOKUP(Table_1[[#This Row],[EAN]],'[1]Planilha1'!$E:$R,13,0)</f>
        <v>#N/A</v>
      </c>
    </row>
    <row r="4061" ht="15" hidden="1">
      <c r="A4061" s="7"/>
      <c r="B4061" s="75" t="s">
        <v>400</v>
      </c>
      <c r="C4061" s="85">
        <v>220347</v>
      </c>
      <c r="D4061" s="85">
        <v>431</v>
      </c>
      <c r="E4061" s="85">
        <v>7898205074420</v>
      </c>
      <c r="F4061" s="86" t="s">
        <v>4645</v>
      </c>
      <c r="G4061" s="75" t="s">
        <v>18</v>
      </c>
      <c r="H4061" s="75">
        <v>170</v>
      </c>
      <c r="I4061" s="87" t="s">
        <v>163</v>
      </c>
      <c r="J4061" s="75" t="s">
        <v>158</v>
      </c>
      <c r="K4061" s="88" t="s">
        <v>84</v>
      </c>
      <c r="L4061" s="88">
        <v>12</v>
      </c>
      <c r="M4061" s="88">
        <v>0</v>
      </c>
      <c r="N4061" s="75" t="s">
        <v>85</v>
      </c>
      <c r="O4061" s="75" t="s">
        <v>1471</v>
      </c>
      <c r="P4061" s="89">
        <v>4</v>
      </c>
      <c r="Q4061" s="90">
        <f>(17/100+7.6/100+1.65/100)*P4061</f>
        <v>1.05</v>
      </c>
      <c r="R4061" s="90"/>
      <c r="S4061" s="90"/>
      <c r="T4061" s="90"/>
      <c r="U4061" s="90"/>
      <c r="V4061" s="90">
        <f>+P4061-Q4061+R4061+S4061+T4061+U4061</f>
        <v>2.95</v>
      </c>
      <c r="W4061" s="91">
        <f>(1.02/100)</f>
        <v>1.02E-2</v>
      </c>
      <c r="X4061" s="91">
        <v>4.8E-3</v>
      </c>
      <c r="Y4061" s="91">
        <v>0.17</v>
      </c>
      <c r="Z4061" s="91">
        <v>1.65E-2</v>
      </c>
      <c r="AA4061" s="91">
        <v>7.6E-2</v>
      </c>
      <c r="AB4061" s="91">
        <f>SUM(W4061:AA4061)</f>
        <v>0.2775</v>
      </c>
      <c r="AC4061" s="75">
        <v>12</v>
      </c>
      <c r="AD4061" s="92">
        <f>IF(AL4061="","",+AC4061*AL4061)</f>
        <v>90.1910828025478</v>
      </c>
      <c r="AE4061" s="93">
        <f>IF(AL4061="","",+AL4061*AB4061)</f>
        <v>2.085668789808918</v>
      </c>
      <c r="AF4061" s="92">
        <f>IF(AL4061="","",+AL4061-AE4061)</f>
        <v>5.430254777070065</v>
      </c>
      <c r="AG4061" s="93">
        <f>+V4061</f>
        <v>2.95</v>
      </c>
      <c r="AH4061" s="92">
        <f>IF(AF4061="","",+AF4061-AG4061)</f>
        <v>2.4802547770700647</v>
      </c>
      <c r="AI4061" s="92">
        <f>IF(AH4061="","",+AH4061*AC4061)</f>
        <v>29.763057324840776</v>
      </c>
      <c r="AJ4061" s="93">
        <v>9.4</v>
      </c>
      <c r="AK4061" s="94">
        <v>0.33</v>
      </c>
      <c r="AL4061" s="93">
        <f>IF(V4061=0,"",V4061/(1-AB4061-AK4061))</f>
        <v>7.515923566878983</v>
      </c>
      <c r="AM4061" s="95">
        <v>0.33</v>
      </c>
      <c r="AN4061" s="93">
        <f>IF(V4061=0,"",V4061/(1-AB4061-AM4061))</f>
        <v>7.515923566878983</v>
      </c>
      <c r="AO4061" s="96">
        <v>1.2</v>
      </c>
      <c r="AP4061" s="93">
        <f>IF(BD!AJ4061="","",BD!AJ4061*BD!AO4061)</f>
        <v>11.28</v>
      </c>
      <c r="AQ4061" s="91">
        <f>BD!AM4061/BD!AK4061-1</f>
        <v>0</v>
      </c>
      <c r="AR4061" s="91">
        <f>IF(BD!AN4061="","",IF(BD!AJ4061="","",BD!AN4061/BD!AJ4061-1))</f>
        <v>-0.2004336630979806</v>
      </c>
      <c r="AS4061" s="91" t="str">
        <f>IF(BD!AN4061="","",IF(BD!AN4061&lt;BD!AL4061,"ABAIXO DA META","DENTRO DA META"))</f>
        <v>DENTRO DA META</v>
      </c>
      <c r="AT4061" s="91" t="str">
        <f>IF(BD!AJ4061="","EM ANÁLISE",IF(BD!AP4061&gt;=BD!AN4061,"GO", "NO GO"))</f>
        <v>GO</v>
      </c>
      <c r="AU4061" s="97">
        <f>IF(AN4061="","",+BD!$AN4061-AJ4061)</f>
        <v>-1.8840764331210176</v>
      </c>
      <c r="AV4061" s="98"/>
      <c r="AW4061" s="90">
        <f>BD!P4061*BD!AC4061</f>
        <v>48</v>
      </c>
      <c r="AX4061" s="90">
        <f>BD!V4061*BD!AC4061</f>
        <v>35.400000000000006</v>
      </c>
      <c r="AY4061" s="90">
        <f>IF(BD!AN4061="","",BD!AN4061*BD!AC4061)</f>
        <v>90.1910828025478</v>
      </c>
      <c r="AZ4061" s="75" t="s">
        <v>5272</v>
      </c>
      <c r="BA4061" s="75"/>
      <c r="BB4061" s="75"/>
      <c r="BC4061" s="75"/>
      <c r="BD4061" s="99" t="s">
        <v>5257</v>
      </c>
      <c r="BE4061" s="100" t="s">
        <v>4</v>
      </c>
      <c r="BF4061" s="100" t="s">
        <v>4</v>
      </c>
      <c r="BG4061" s="99" t="s">
        <v>5258</v>
      </c>
      <c r="BH4061" s="101"/>
      <c r="BI4061" s="101"/>
      <c r="BJ4061" s="101"/>
      <c r="BK4061" s="101"/>
      <c r="BL4061" s="101"/>
      <c r="BM4061" s="101"/>
      <c r="BN4061" s="101"/>
      <c r="BO4061" s="103"/>
      <c r="BP4061" s="99">
        <v>140.622</v>
      </c>
      <c r="BQ4061" s="99">
        <v>121</v>
      </c>
      <c r="BR4061" s="101"/>
      <c r="BS4061" s="99" t="s">
        <v>5260</v>
      </c>
      <c r="BT4061" s="99" t="s">
        <v>5261</v>
      </c>
      <c r="BU4061" s="99">
        <v>5102</v>
      </c>
      <c r="BV4061" s="99"/>
      <c r="BW4061" s="99"/>
      <c r="BX4061" s="99"/>
      <c r="BY4061" s="99"/>
      <c r="BZ4061" s="99"/>
      <c r="CA4061" s="99"/>
      <c r="CB4061" s="99"/>
      <c r="CC4061" s="99">
        <v>102</v>
      </c>
      <c r="CD4061" s="99">
        <v>8</v>
      </c>
      <c r="CE4061" s="99">
        <v>8</v>
      </c>
      <c r="CF4061" s="99"/>
      <c r="CG4061" s="37" t="e">
        <f>VLOOKUP(Table_1[[#This Row],[EAN]],'[1]Planilha1'!$E:$R,13,0)</f>
        <v>#N/A</v>
      </c>
    </row>
    <row r="4062" ht="15" hidden="1">
      <c r="A4062" s="7"/>
      <c r="B4062" s="75" t="s">
        <v>400</v>
      </c>
      <c r="C4062" s="85">
        <v>222215</v>
      </c>
      <c r="D4062" s="85">
        <v>4802</v>
      </c>
      <c r="E4062" s="85">
        <v>7898962794166</v>
      </c>
      <c r="F4062" s="86" t="s">
        <v>4647</v>
      </c>
      <c r="G4062" s="75" t="s">
        <v>15</v>
      </c>
      <c r="H4062" s="75">
        <v>1620</v>
      </c>
      <c r="I4062" s="87" t="s">
        <v>1541</v>
      </c>
      <c r="J4062" s="75" t="s">
        <v>1546</v>
      </c>
      <c r="K4062" s="88" t="s">
        <v>84</v>
      </c>
      <c r="L4062" s="88">
        <v>6</v>
      </c>
      <c r="M4062" s="88">
        <v>4</v>
      </c>
      <c r="N4062" s="75" t="s">
        <v>85</v>
      </c>
      <c r="O4062" s="75" t="s">
        <v>208</v>
      </c>
      <c r="P4062" s="89">
        <v>11.69</v>
      </c>
      <c r="Q4062" s="90">
        <f>(17/100+7.6/100+1.65/100)*P4062</f>
        <v>3.068625</v>
      </c>
      <c r="R4062" s="90"/>
      <c r="S4062" s="90"/>
      <c r="T4062" s="90"/>
      <c r="U4062" s="90"/>
      <c r="V4062" s="90">
        <f>+P4062-Q4062+R4062+S4062+T4062+U4062</f>
        <v>8.621375</v>
      </c>
      <c r="W4062" s="91">
        <f>(1.02/100)</f>
        <v>1.02E-2</v>
      </c>
      <c r="X4062" s="91">
        <v>4.8E-3</v>
      </c>
      <c r="Y4062" s="91">
        <v>0.17</v>
      </c>
      <c r="Z4062" s="91">
        <v>1.65E-2</v>
      </c>
      <c r="AA4062" s="91">
        <v>7.6E-2</v>
      </c>
      <c r="AB4062" s="91">
        <f>SUM(W4062:AA4062)</f>
        <v>0.2775</v>
      </c>
      <c r="AC4062" s="75">
        <v>6</v>
      </c>
      <c r="AD4062" s="92">
        <f>IF(AL4062="","",+AC4062*AL4062)</f>
        <v>131.79171974522296</v>
      </c>
      <c r="AE4062" s="93">
        <f>IF(AL4062="","",+AL4062*AB4062)</f>
        <v>6.095367038216563</v>
      </c>
      <c r="AF4062" s="92">
        <f>IF(AL4062="","",+AL4062-AE4062)</f>
        <v>15.869919585987265</v>
      </c>
      <c r="AG4062" s="93">
        <f>+V4062</f>
        <v>8.621375</v>
      </c>
      <c r="AH4062" s="92">
        <f>IF(AF4062="","",+AF4062-AG4062)</f>
        <v>7.248544585987265</v>
      </c>
      <c r="AI4062" s="92">
        <f>IF(AH4062="","",+AH4062*AC4062)</f>
        <v>43.49126751592359</v>
      </c>
      <c r="AJ4062" s="93">
        <v>18.674999999999997</v>
      </c>
      <c r="AK4062" s="94">
        <v>0.33</v>
      </c>
      <c r="AL4062" s="93">
        <f>IF(V4062=0,"",V4062/(1-AB4062-AK4062))</f>
        <v>21.965286624203827</v>
      </c>
      <c r="AM4062" s="95">
        <v>0.33</v>
      </c>
      <c r="AN4062" s="93">
        <f>IF(V4062=0,"",V4062/(1-AB4062-AM4062))</f>
        <v>21.965286624203827</v>
      </c>
      <c r="AO4062" s="96">
        <v>1.2</v>
      </c>
      <c r="AP4062" s="93">
        <f>IF(BD!AJ4062="","",BD!AJ4062*BD!AO4062)</f>
        <v>22.409999999999997</v>
      </c>
      <c r="AQ4062" s="91">
        <f>BD!AM4062/BD!AK4062-1</f>
        <v>0</v>
      </c>
      <c r="AR4062" s="91">
        <f>IF(BD!AN4062="","",IF(BD!AJ4062="","",BD!AN4062/BD!AJ4062-1))</f>
        <v>0.17618670009123583</v>
      </c>
      <c r="AS4062" s="91" t="str">
        <f>IF(BD!AN4062="","",IF(BD!AN4062&lt;BD!AL4062,"ABAIXO DA META","DENTRO DA META"))</f>
        <v>DENTRO DA META</v>
      </c>
      <c r="AT4062" s="91" t="str">
        <f>IF(BD!AJ4062="","EM ANÁLISE",IF(BD!AP4062&gt;=BD!AN4062,"GO", "NO GO"))</f>
        <v>GO</v>
      </c>
      <c r="AU4062" s="97">
        <f>IF(AN4062="","",+BD!$AN4062-AJ4062)</f>
        <v>3.29028662420383</v>
      </c>
      <c r="AV4062" s="98"/>
      <c r="AW4062" s="90">
        <f>BD!P4062*BD!AC4062</f>
        <v>70.14</v>
      </c>
      <c r="AX4062" s="90">
        <f>BD!V4062*BD!AC4062</f>
        <v>51.72825</v>
      </c>
      <c r="AY4062" s="90">
        <f>IF(BD!AN4062="","",BD!AN4062*BD!AC4062)</f>
        <v>131.79171974522296</v>
      </c>
      <c r="AZ4062" s="75" t="s">
        <v>5272</v>
      </c>
      <c r="BA4062" s="75" t="s">
        <v>115</v>
      </c>
      <c r="BB4062" s="75">
        <v>1</v>
      </c>
      <c r="BC4062" s="75" t="s">
        <v>209</v>
      </c>
      <c r="BD4062" s="99" t="s">
        <v>5257</v>
      </c>
      <c r="BE4062" s="100" t="s">
        <v>4</v>
      </c>
      <c r="BF4062" s="100" t="s">
        <v>4</v>
      </c>
      <c r="BG4062" s="99" t="s">
        <v>5258</v>
      </c>
      <c r="BH4062" s="101"/>
      <c r="BI4062" s="101"/>
      <c r="BJ4062" s="101"/>
      <c r="BK4062" s="101"/>
      <c r="BL4062" s="101"/>
      <c r="BM4062" s="101"/>
      <c r="BN4062" s="101"/>
      <c r="BO4062" s="103"/>
      <c r="BP4062" s="99">
        <v>140.622</v>
      </c>
      <c r="BQ4062" s="99">
        <v>121</v>
      </c>
      <c r="BR4062" s="101"/>
      <c r="BS4062" s="99" t="s">
        <v>5260</v>
      </c>
      <c r="BT4062" s="99" t="s">
        <v>5261</v>
      </c>
      <c r="BU4062" s="99">
        <v>5102</v>
      </c>
      <c r="BV4062" s="99"/>
      <c r="BW4062" s="99"/>
      <c r="BX4062" s="99"/>
      <c r="BY4062" s="99"/>
      <c r="BZ4062" s="99"/>
      <c r="CA4062" s="99"/>
      <c r="CB4062" s="99"/>
      <c r="CC4062" s="99">
        <v>102</v>
      </c>
      <c r="CD4062" s="99">
        <v>8</v>
      </c>
      <c r="CE4062" s="99">
        <v>8</v>
      </c>
      <c r="CF4062" s="99"/>
      <c r="CG4062" s="37" t="e">
        <f>VLOOKUP(Table_1[[#This Row],[EAN]],'[1]Planilha1'!$E:$R,13,0)</f>
        <v>#N/A</v>
      </c>
    </row>
    <row r="4063" ht="15" hidden="1">
      <c r="A4063" s="7"/>
      <c r="B4063" s="75" t="s">
        <v>79</v>
      </c>
      <c r="C4063" s="85">
        <v>221384</v>
      </c>
      <c r="D4063" s="85">
        <v>4115</v>
      </c>
      <c r="E4063" s="85">
        <v>7896331100839</v>
      </c>
      <c r="F4063" s="86" t="s">
        <v>4648</v>
      </c>
      <c r="G4063" s="75" t="s">
        <v>17</v>
      </c>
      <c r="H4063" s="75">
        <v>3110</v>
      </c>
      <c r="I4063" s="87" t="s">
        <v>932</v>
      </c>
      <c r="J4063" s="75" t="s">
        <v>712</v>
      </c>
      <c r="K4063" s="88" t="s">
        <v>84</v>
      </c>
      <c r="L4063" s="88">
        <v>2</v>
      </c>
      <c r="M4063" s="88">
        <v>0</v>
      </c>
      <c r="N4063" s="75" t="s">
        <v>85</v>
      </c>
      <c r="O4063" s="75" t="s">
        <v>437</v>
      </c>
      <c r="P4063" s="89">
        <v>6.91</v>
      </c>
      <c r="Q4063" s="90">
        <f>(17/100+7.6/100+1.65/100)*P4063</f>
        <v>1.8138750000000001</v>
      </c>
      <c r="R4063" s="90"/>
      <c r="S4063" s="90"/>
      <c r="T4063" s="90"/>
      <c r="U4063" s="90"/>
      <c r="V4063" s="90">
        <f>+P4063-Q4063+R4063+S4063+T4063+U4063</f>
        <v>5.096125</v>
      </c>
      <c r="W4063" s="91">
        <f>(1.02/100)</f>
        <v>1.02E-2</v>
      </c>
      <c r="X4063" s="91">
        <v>4.8E-3</v>
      </c>
      <c r="Y4063" s="91">
        <v>0.17</v>
      </c>
      <c r="Z4063" s="91">
        <v>1.65E-2</v>
      </c>
      <c r="AA4063" s="91">
        <v>7.6E-2</v>
      </c>
      <c r="AB4063" s="91">
        <f>SUM(W4063:AA4063)</f>
        <v>0.2775</v>
      </c>
      <c r="AC4063" s="75">
        <v>2</v>
      </c>
      <c r="AD4063" s="92">
        <f>IF(AL4063="","",+AC4063*AL4063)</f>
        <v>25.967515923566886</v>
      </c>
      <c r="AE4063" s="93">
        <f>IF(AL4063="","",+AL4063*AB4063)</f>
        <v>3.6029928343949056</v>
      </c>
      <c r="AF4063" s="92">
        <f>IF(AL4063="","",+AL4063-AE4063)</f>
        <v>9.380765127388537</v>
      </c>
      <c r="AG4063" s="93">
        <f>+V4063</f>
        <v>5.096125</v>
      </c>
      <c r="AH4063" s="92">
        <f>IF(AF4063="","",+AF4063-AG4063)</f>
        <v>4.2846401273885375</v>
      </c>
      <c r="AI4063" s="92">
        <f>IF(AH4063="","",+AH4063*AC4063)</f>
        <v>8.569280254777075</v>
      </c>
      <c r="AJ4063" s="93">
        <v>11.04</v>
      </c>
      <c r="AK4063" s="94">
        <v>0.33</v>
      </c>
      <c r="AL4063" s="93">
        <f>IF(V4063=0,"",V4063/(1-AB4063-AK4063))</f>
        <v>12.983757961783443</v>
      </c>
      <c r="AM4063" s="95">
        <v>0.33</v>
      </c>
      <c r="AN4063" s="93">
        <f>IF(V4063=0,"",V4063/(1-AB4063-AM4063))</f>
        <v>12.983757961783443</v>
      </c>
      <c r="AO4063" s="96">
        <v>1.2</v>
      </c>
      <c r="AP4063" s="93">
        <f>IF(BD!AJ4063="","",BD!AJ4063*BD!AO4063)</f>
        <v>13.248</v>
      </c>
      <c r="AQ4063" s="91">
        <f>BD!AM4063/BD!AK4063-1</f>
        <v>0</v>
      </c>
      <c r="AR4063" s="91">
        <f>IF(BD!AN4063="","",IF(BD!AJ4063="","",BD!AN4063/BD!AJ4063-1))</f>
        <v>0.17606503277023955</v>
      </c>
      <c r="AS4063" s="91" t="str">
        <f>IF(BD!AN4063="","",IF(BD!AN4063&lt;BD!AL4063,"ABAIXO DA META","DENTRO DA META"))</f>
        <v>DENTRO DA META</v>
      </c>
      <c r="AT4063" s="91" t="str">
        <f>IF(BD!AJ4063="","EM ANÁLISE",IF(BD!AP4063&gt;=BD!AN4063,"GO", "NO GO"))</f>
        <v>GO</v>
      </c>
      <c r="AU4063" s="97">
        <f>IF(AN4063="","",+BD!$AN4063-AJ4063)</f>
        <v>1.9437579617834437</v>
      </c>
      <c r="AV4063" s="98"/>
      <c r="AW4063" s="90">
        <f>BD!P4063*BD!AC4063</f>
        <v>13.82</v>
      </c>
      <c r="AX4063" s="90">
        <f>BD!V4063*BD!AC4063</f>
        <v>10.19225</v>
      </c>
      <c r="AY4063" s="90">
        <f>IF(BD!AN4063="","",BD!AN4063*BD!AC4063)</f>
        <v>25.967515923566886</v>
      </c>
      <c r="AZ4063" s="75" t="s">
        <v>5272</v>
      </c>
      <c r="BA4063" s="75"/>
      <c r="BB4063" s="75"/>
      <c r="BC4063" s="75"/>
      <c r="BD4063" s="99" t="s">
        <v>5257</v>
      </c>
      <c r="BE4063" s="100" t="s">
        <v>4</v>
      </c>
      <c r="BF4063" s="100" t="s">
        <v>4</v>
      </c>
      <c r="BG4063" s="99" t="s">
        <v>5258</v>
      </c>
      <c r="BH4063" s="101"/>
      <c r="BI4063" s="101"/>
      <c r="BJ4063" s="101"/>
      <c r="BK4063" s="101"/>
      <c r="BL4063" s="101"/>
      <c r="BM4063" s="101"/>
      <c r="BN4063" s="101"/>
      <c r="BO4063" s="103"/>
      <c r="BP4063" s="99">
        <v>140.622</v>
      </c>
      <c r="BQ4063" s="99">
        <v>121</v>
      </c>
      <c r="BR4063" s="101"/>
      <c r="BS4063" s="99" t="s">
        <v>5260</v>
      </c>
      <c r="BT4063" s="99" t="s">
        <v>5261</v>
      </c>
      <c r="BU4063" s="99">
        <v>5102</v>
      </c>
      <c r="BV4063" s="99"/>
      <c r="BW4063" s="99"/>
      <c r="BX4063" s="99"/>
      <c r="BY4063" s="99"/>
      <c r="BZ4063" s="99"/>
      <c r="CA4063" s="99"/>
      <c r="CB4063" s="99"/>
      <c r="CC4063" s="99">
        <v>102</v>
      </c>
      <c r="CD4063" s="99">
        <v>8</v>
      </c>
      <c r="CE4063" s="99">
        <v>8</v>
      </c>
      <c r="CF4063" s="99"/>
      <c r="CG4063" s="37" t="e">
        <f>VLOOKUP(Table_1[[#This Row],[EAN]],'[1]Planilha1'!$E:$R,13,0)</f>
        <v>#N/A</v>
      </c>
    </row>
    <row r="4064" ht="15" hidden="1">
      <c r="A4064" s="7"/>
      <c r="B4064" s="75" t="s">
        <v>79</v>
      </c>
      <c r="C4064" s="85">
        <v>221159</v>
      </c>
      <c r="D4064" s="85">
        <v>1447</v>
      </c>
      <c r="E4064" s="85">
        <v>7898337980262</v>
      </c>
      <c r="F4064" s="86" t="s">
        <v>4649</v>
      </c>
      <c r="G4064" s="75" t="s">
        <v>17</v>
      </c>
      <c r="H4064" s="75">
        <v>3870</v>
      </c>
      <c r="I4064" s="87" t="s">
        <v>666</v>
      </c>
      <c r="J4064" s="75" t="s">
        <v>667</v>
      </c>
      <c r="K4064" s="88" t="s">
        <v>84</v>
      </c>
      <c r="L4064" s="88">
        <v>3</v>
      </c>
      <c r="M4064" s="88">
        <v>0</v>
      </c>
      <c r="N4064" s="75" t="s">
        <v>85</v>
      </c>
      <c r="O4064" s="75" t="s">
        <v>437</v>
      </c>
      <c r="P4064" s="89">
        <v>7.49</v>
      </c>
      <c r="Q4064" s="90">
        <f>(17/100+7.6/100+1.65/100)*P4064</f>
        <v>1.9661250000000001</v>
      </c>
      <c r="R4064" s="90"/>
      <c r="S4064" s="90"/>
      <c r="T4064" s="90"/>
      <c r="U4064" s="90"/>
      <c r="V4064" s="90">
        <f>+P4064-Q4064+R4064+S4064+T4064+U4064</f>
        <v>5.523875</v>
      </c>
      <c r="W4064" s="91">
        <f>(1.02/100)</f>
        <v>1.02E-2</v>
      </c>
      <c r="X4064" s="91">
        <v>4.8E-3</v>
      </c>
      <c r="Y4064" s="91">
        <v>0.17</v>
      </c>
      <c r="Z4064" s="91">
        <v>1.65E-2</v>
      </c>
      <c r="AA4064" s="91">
        <v>7.6E-2</v>
      </c>
      <c r="AB4064" s="91">
        <f>SUM(W4064:AA4064)</f>
        <v>0.2775</v>
      </c>
      <c r="AC4064" s="75">
        <v>3</v>
      </c>
      <c r="AD4064" s="92">
        <f>IF(AL4064="","",+AC4064*AL4064)</f>
        <v>42.22070063694269</v>
      </c>
      <c r="AE4064" s="93">
        <f>IF(AL4064="","",+AL4064*AB4064)</f>
        <v>3.905414808917199</v>
      </c>
      <c r="AF4064" s="92">
        <f>IF(AL4064="","",+AL4064-AE4064)</f>
        <v>10.168152070063698</v>
      </c>
      <c r="AG4064" s="93">
        <f>+V4064</f>
        <v>5.523875</v>
      </c>
      <c r="AH4064" s="92">
        <f>IF(AF4064="","",+AF4064-AG4064)</f>
        <v>4.644277070063698</v>
      </c>
      <c r="AI4064" s="92">
        <f>IF(AH4064="","",+AH4064*AC4064)</f>
        <v>13.932831210191093</v>
      </c>
      <c r="AJ4064" s="93">
        <v>11.99</v>
      </c>
      <c r="AK4064" s="94">
        <v>0.33</v>
      </c>
      <c r="AL4064" s="93">
        <f>IF(V4064=0,"",V4064/(1-AB4064-AK4064))</f>
        <v>14.073566878980897</v>
      </c>
      <c r="AM4064" s="95">
        <v>0.33</v>
      </c>
      <c r="AN4064" s="93">
        <f>IF(V4064=0,"",V4064/(1-AB4064-AM4064))</f>
        <v>14.073566878980897</v>
      </c>
      <c r="AO4064" s="96">
        <v>1.2</v>
      </c>
      <c r="AP4064" s="93">
        <f>IF(BD!AJ4064="","",BD!AJ4064*BD!AO4064)</f>
        <v>14.388</v>
      </c>
      <c r="AQ4064" s="91">
        <f>BD!AM4064/BD!AK4064-1</f>
        <v>0</v>
      </c>
      <c r="AR4064" s="91">
        <f>IF(BD!AN4064="","",IF(BD!AJ4064="","",BD!AN4064/BD!AJ4064-1))</f>
        <v>0.1737753860701332</v>
      </c>
      <c r="AS4064" s="91" t="str">
        <f>IF(BD!AN4064="","",IF(BD!AN4064&lt;BD!AL4064,"ABAIXO DA META","DENTRO DA META"))</f>
        <v>DENTRO DA META</v>
      </c>
      <c r="AT4064" s="91" t="str">
        <f>IF(BD!AJ4064="","EM ANÁLISE",IF(BD!AP4064&gt;=BD!AN4064,"GO", "NO GO"))</f>
        <v>GO</v>
      </c>
      <c r="AU4064" s="97">
        <f>IF(AN4064="","",+BD!$AN4064-AJ4064)</f>
        <v>2.0835668789808963</v>
      </c>
      <c r="AV4064" s="98"/>
      <c r="AW4064" s="90">
        <f>BD!P4064*BD!AC4064</f>
        <v>22.47</v>
      </c>
      <c r="AX4064" s="90">
        <f>BD!V4064*BD!AC4064</f>
        <v>16.571625</v>
      </c>
      <c r="AY4064" s="90">
        <f>IF(BD!AN4064="","",BD!AN4064*BD!AC4064)</f>
        <v>42.22070063694269</v>
      </c>
      <c r="AZ4064" s="75" t="s">
        <v>5272</v>
      </c>
      <c r="BA4064" s="75"/>
      <c r="BB4064" s="75"/>
      <c r="BC4064" s="75"/>
      <c r="BD4064" s="99" t="s">
        <v>5257</v>
      </c>
      <c r="BE4064" s="100" t="s">
        <v>4</v>
      </c>
      <c r="BF4064" s="100" t="s">
        <v>4</v>
      </c>
      <c r="BG4064" s="99" t="s">
        <v>5258</v>
      </c>
      <c r="BH4064" s="101"/>
      <c r="BI4064" s="101"/>
      <c r="BJ4064" s="101"/>
      <c r="BK4064" s="101"/>
      <c r="BL4064" s="101"/>
      <c r="BM4064" s="101"/>
      <c r="BN4064" s="101"/>
      <c r="BO4064" s="103"/>
      <c r="BP4064" s="99">
        <v>140.622</v>
      </c>
      <c r="BQ4064" s="99">
        <v>121</v>
      </c>
      <c r="BR4064" s="101"/>
      <c r="BS4064" s="99" t="s">
        <v>5260</v>
      </c>
      <c r="BT4064" s="99" t="s">
        <v>5261</v>
      </c>
      <c r="BU4064" s="99">
        <v>5102</v>
      </c>
      <c r="BV4064" s="99"/>
      <c r="BW4064" s="99"/>
      <c r="BX4064" s="99"/>
      <c r="BY4064" s="99"/>
      <c r="BZ4064" s="99"/>
      <c r="CA4064" s="99"/>
      <c r="CB4064" s="99"/>
      <c r="CC4064" s="99">
        <v>102</v>
      </c>
      <c r="CD4064" s="99">
        <v>8</v>
      </c>
      <c r="CE4064" s="99">
        <v>8</v>
      </c>
      <c r="CF4064" s="99"/>
      <c r="CG4064" s="37" t="e">
        <f>VLOOKUP(Table_1[[#This Row],[EAN]],'[1]Planilha1'!$E:$R,13,0)</f>
        <v>#N/A</v>
      </c>
    </row>
    <row r="4065" ht="15" hidden="1">
      <c r="A4065" s="7"/>
      <c r="B4065" s="75" t="s">
        <v>79</v>
      </c>
      <c r="C4065" s="85">
        <v>221160</v>
      </c>
      <c r="D4065" s="85">
        <v>1446</v>
      </c>
      <c r="E4065" s="85">
        <v>7898337980248</v>
      </c>
      <c r="F4065" s="86" t="s">
        <v>4650</v>
      </c>
      <c r="G4065" s="75" t="s">
        <v>17</v>
      </c>
      <c r="H4065" s="75">
        <v>3870</v>
      </c>
      <c r="I4065" s="87" t="s">
        <v>666</v>
      </c>
      <c r="J4065" s="75" t="s">
        <v>667</v>
      </c>
      <c r="K4065" s="88" t="s">
        <v>84</v>
      </c>
      <c r="L4065" s="88">
        <v>3</v>
      </c>
      <c r="M4065" s="88">
        <v>0</v>
      </c>
      <c r="N4065" s="75" t="s">
        <v>85</v>
      </c>
      <c r="O4065" s="75" t="s">
        <v>437</v>
      </c>
      <c r="P4065" s="89">
        <v>7.49</v>
      </c>
      <c r="Q4065" s="90">
        <f>(17/100+7.6/100+1.65/100)*P4065</f>
        <v>1.9661250000000001</v>
      </c>
      <c r="R4065" s="90"/>
      <c r="S4065" s="90"/>
      <c r="T4065" s="90"/>
      <c r="U4065" s="90"/>
      <c r="V4065" s="90">
        <f>+P4065-Q4065+R4065+S4065+T4065+U4065</f>
        <v>5.523875</v>
      </c>
      <c r="W4065" s="91">
        <f>(1.02/100)</f>
        <v>1.02E-2</v>
      </c>
      <c r="X4065" s="91">
        <v>4.8E-3</v>
      </c>
      <c r="Y4065" s="91">
        <v>0.17</v>
      </c>
      <c r="Z4065" s="91">
        <v>1.65E-2</v>
      </c>
      <c r="AA4065" s="91">
        <v>7.6E-2</v>
      </c>
      <c r="AB4065" s="91">
        <f>SUM(W4065:AA4065)</f>
        <v>0.2775</v>
      </c>
      <c r="AC4065" s="75">
        <v>3</v>
      </c>
      <c r="AD4065" s="92">
        <f>IF(AL4065="","",+AC4065*AL4065)</f>
        <v>42.22070063694269</v>
      </c>
      <c r="AE4065" s="93">
        <f>IF(AL4065="","",+AL4065*AB4065)</f>
        <v>3.905414808917199</v>
      </c>
      <c r="AF4065" s="92">
        <f>IF(AL4065="","",+AL4065-AE4065)</f>
        <v>10.168152070063698</v>
      </c>
      <c r="AG4065" s="93">
        <f>+V4065</f>
        <v>5.523875</v>
      </c>
      <c r="AH4065" s="92">
        <f>IF(AF4065="","",+AF4065-AG4065)</f>
        <v>4.644277070063698</v>
      </c>
      <c r="AI4065" s="92">
        <f>IF(AH4065="","",+AH4065*AC4065)</f>
        <v>13.932831210191093</v>
      </c>
      <c r="AJ4065" s="93">
        <v>11.99</v>
      </c>
      <c r="AK4065" s="94">
        <v>0.33</v>
      </c>
      <c r="AL4065" s="93">
        <f>IF(V4065=0,"",V4065/(1-AB4065-AK4065))</f>
        <v>14.073566878980897</v>
      </c>
      <c r="AM4065" s="95">
        <v>0.33</v>
      </c>
      <c r="AN4065" s="93">
        <f>IF(V4065=0,"",V4065/(1-AB4065-AM4065))</f>
        <v>14.073566878980897</v>
      </c>
      <c r="AO4065" s="96">
        <v>1.2</v>
      </c>
      <c r="AP4065" s="93">
        <f>IF(BD!AJ4065="","",BD!AJ4065*BD!AO4065)</f>
        <v>14.388</v>
      </c>
      <c r="AQ4065" s="91">
        <f>BD!AM4065/BD!AK4065-1</f>
        <v>0</v>
      </c>
      <c r="AR4065" s="91">
        <f>IF(BD!AN4065="","",IF(BD!AJ4065="","",BD!AN4065/BD!AJ4065-1))</f>
        <v>0.1737753860701332</v>
      </c>
      <c r="AS4065" s="91" t="str">
        <f>IF(BD!AN4065="","",IF(BD!AN4065&lt;BD!AL4065,"ABAIXO DA META","DENTRO DA META"))</f>
        <v>DENTRO DA META</v>
      </c>
      <c r="AT4065" s="91" t="str">
        <f>IF(BD!AJ4065="","EM ANÁLISE",IF(BD!AP4065&gt;=BD!AN4065,"GO", "NO GO"))</f>
        <v>GO</v>
      </c>
      <c r="AU4065" s="97">
        <f>IF(AN4065="","",+BD!$AN4065-AJ4065)</f>
        <v>2.0835668789808963</v>
      </c>
      <c r="AV4065" s="98"/>
      <c r="AW4065" s="90">
        <f>BD!P4065*BD!AC4065</f>
        <v>22.47</v>
      </c>
      <c r="AX4065" s="90">
        <f>BD!V4065*BD!AC4065</f>
        <v>16.571625</v>
      </c>
      <c r="AY4065" s="90">
        <f>IF(BD!AN4065="","",BD!AN4065*BD!AC4065)</f>
        <v>42.22070063694269</v>
      </c>
      <c r="AZ4065" s="75" t="s">
        <v>5272</v>
      </c>
      <c r="BA4065" s="75"/>
      <c r="BB4065" s="75"/>
      <c r="BC4065" s="75"/>
      <c r="BD4065" s="99" t="s">
        <v>5257</v>
      </c>
      <c r="BE4065" s="100" t="s">
        <v>4</v>
      </c>
      <c r="BF4065" s="100" t="s">
        <v>4</v>
      </c>
      <c r="BG4065" s="99" t="s">
        <v>5258</v>
      </c>
      <c r="BH4065" s="101"/>
      <c r="BI4065" s="101"/>
      <c r="BJ4065" s="101"/>
      <c r="BK4065" s="101"/>
      <c r="BL4065" s="101"/>
      <c r="BM4065" s="101"/>
      <c r="BN4065" s="101"/>
      <c r="BO4065" s="103"/>
      <c r="BP4065" s="99">
        <v>140.622</v>
      </c>
      <c r="BQ4065" s="99">
        <v>121</v>
      </c>
      <c r="BR4065" s="101"/>
      <c r="BS4065" s="99" t="s">
        <v>5260</v>
      </c>
      <c r="BT4065" s="99" t="s">
        <v>5261</v>
      </c>
      <c r="BU4065" s="99">
        <v>5102</v>
      </c>
      <c r="BV4065" s="99"/>
      <c r="BW4065" s="99"/>
      <c r="BX4065" s="99"/>
      <c r="BY4065" s="99"/>
      <c r="BZ4065" s="99"/>
      <c r="CA4065" s="99"/>
      <c r="CB4065" s="99"/>
      <c r="CC4065" s="99">
        <v>102</v>
      </c>
      <c r="CD4065" s="99">
        <v>8</v>
      </c>
      <c r="CE4065" s="99">
        <v>8</v>
      </c>
      <c r="CF4065" s="99"/>
      <c r="CG4065" s="37" t="e">
        <f>VLOOKUP(Table_1[[#This Row],[EAN]],'[1]Planilha1'!$E:$R,13,0)</f>
        <v>#N/A</v>
      </c>
    </row>
    <row r="4066" ht="15" hidden="1">
      <c r="A4066" s="7"/>
      <c r="B4066" s="75" t="s">
        <v>400</v>
      </c>
      <c r="C4066" s="85">
        <v>220354</v>
      </c>
      <c r="D4066" s="85">
        <v>419</v>
      </c>
      <c r="E4066" s="85">
        <v>7898205074451</v>
      </c>
      <c r="F4066" s="86" t="s">
        <v>4653</v>
      </c>
      <c r="G4066" s="75" t="s">
        <v>18</v>
      </c>
      <c r="H4066" s="75">
        <v>180</v>
      </c>
      <c r="I4066" s="87" t="s">
        <v>194</v>
      </c>
      <c r="J4066" s="75" t="s">
        <v>158</v>
      </c>
      <c r="K4066" s="88" t="s">
        <v>84</v>
      </c>
      <c r="L4066" s="88">
        <v>12</v>
      </c>
      <c r="M4066" s="88">
        <v>0</v>
      </c>
      <c r="N4066" s="75" t="s">
        <v>85</v>
      </c>
      <c r="O4066" s="75" t="s">
        <v>1471</v>
      </c>
      <c r="P4066" s="89">
        <v>3.5</v>
      </c>
      <c r="Q4066" s="90">
        <f>(17/100+7.6/100+1.65/100)*P4066</f>
        <v>0.9187500000000001</v>
      </c>
      <c r="R4066" s="90"/>
      <c r="S4066" s="90"/>
      <c r="T4066" s="90"/>
      <c r="U4066" s="90"/>
      <c r="V4066" s="90">
        <f>+P4066-Q4066+R4066+S4066+T4066+U4066</f>
        <v>2.58125</v>
      </c>
      <c r="W4066" s="91">
        <f>(1.02/100)</f>
        <v>1.02E-2</v>
      </c>
      <c r="X4066" s="91">
        <v>4.8E-3</v>
      </c>
      <c r="Y4066" s="91">
        <v>0.17</v>
      </c>
      <c r="Z4066" s="91">
        <v>1.65E-2</v>
      </c>
      <c r="AA4066" s="91">
        <v>7.6E-2</v>
      </c>
      <c r="AB4066" s="91">
        <f>SUM(W4066:AA4066)</f>
        <v>0.2775</v>
      </c>
      <c r="AC4066" s="75">
        <v>12</v>
      </c>
      <c r="AD4066" s="92">
        <f>IF(AL4066="","",+AC4066*AL4066)</f>
        <v>78.91719745222932</v>
      </c>
      <c r="AE4066" s="93">
        <f>IF(AL4066="","",+AL4066*AB4066)</f>
        <v>1.824960191082803</v>
      </c>
      <c r="AF4066" s="92">
        <f>IF(AL4066="","",+AL4066-AE4066)</f>
        <v>4.751472929936306</v>
      </c>
      <c r="AG4066" s="93">
        <f>+V4066</f>
        <v>2.58125</v>
      </c>
      <c r="AH4066" s="92">
        <f>IF(AF4066="","",+AF4066-AG4066)</f>
        <v>2.1702229299363065</v>
      </c>
      <c r="AI4066" s="92">
        <f>IF(AH4066="","",+AH4066*AC4066)</f>
        <v>26.042675159235678</v>
      </c>
      <c r="AJ4066" s="93">
        <v>5.345</v>
      </c>
      <c r="AK4066" s="94">
        <v>0.33</v>
      </c>
      <c r="AL4066" s="93">
        <f>IF(V4066=0,"",V4066/(1-AB4066-AK4066))</f>
        <v>6.576433121019109</v>
      </c>
      <c r="AM4066" s="95">
        <v>0.33</v>
      </c>
      <c r="AN4066" s="93">
        <f>IF(V4066=0,"",V4066/(1-AB4066-AM4066))</f>
        <v>6.576433121019109</v>
      </c>
      <c r="AO4066" s="96">
        <v>1.3</v>
      </c>
      <c r="AP4066" s="93">
        <f>IF(BD!AJ4066="","",BD!AJ4066*BD!AO4066)</f>
        <v>6.9485</v>
      </c>
      <c r="AQ4066" s="91">
        <f>BD!AM4066/BD!AK4066-1</f>
        <v>0</v>
      </c>
      <c r="AR4066" s="91">
        <f>IF(BD!AN4066="","",IF(BD!AJ4066="","",BD!AN4066/BD!AJ4066-1))</f>
        <v>0.23038973265090923</v>
      </c>
      <c r="AS4066" s="91" t="str">
        <f>IF(BD!AN4066="","",IF(BD!AN4066&lt;BD!AL4066,"ABAIXO DA META","DENTRO DA META"))</f>
        <v>DENTRO DA META</v>
      </c>
      <c r="AT4066" s="91" t="str">
        <f>IF(BD!AJ4066="","EM ANÁLISE",IF(BD!AP4066&gt;=BD!AN4066,"GO", "NO GO"))</f>
        <v>GO</v>
      </c>
      <c r="AU4066" s="97">
        <f>IF(AN4066="","",+BD!$AN4066-AJ4066)</f>
        <v>1.2314331210191094</v>
      </c>
      <c r="AV4066" s="98"/>
      <c r="AW4066" s="90">
        <f>BD!P4066*BD!AC4066</f>
        <v>42</v>
      </c>
      <c r="AX4066" s="90">
        <f>BD!V4066*BD!AC4066</f>
        <v>30.974999999999998</v>
      </c>
      <c r="AY4066" s="90">
        <f>IF(BD!AN4066="","",BD!AN4066*BD!AC4066)</f>
        <v>78.91719745222932</v>
      </c>
      <c r="AZ4066" s="75" t="s">
        <v>5272</v>
      </c>
      <c r="BA4066" s="75"/>
      <c r="BB4066" s="75"/>
      <c r="BC4066" s="75"/>
      <c r="BD4066" s="99" t="s">
        <v>5257</v>
      </c>
      <c r="BE4066" s="100" t="s">
        <v>4</v>
      </c>
      <c r="BF4066" s="100" t="s">
        <v>4</v>
      </c>
      <c r="BG4066" s="99" t="s">
        <v>5258</v>
      </c>
      <c r="BH4066" s="101"/>
      <c r="BI4066" s="101"/>
      <c r="BJ4066" s="101"/>
      <c r="BK4066" s="101"/>
      <c r="BL4066" s="101"/>
      <c r="BM4066" s="101"/>
      <c r="BN4066" s="101"/>
      <c r="BO4066" s="103"/>
      <c r="BP4066" s="99">
        <v>140.622</v>
      </c>
      <c r="BQ4066" s="99">
        <v>121</v>
      </c>
      <c r="BR4066" s="101"/>
      <c r="BS4066" s="99" t="s">
        <v>5260</v>
      </c>
      <c r="BT4066" s="99" t="s">
        <v>5261</v>
      </c>
      <c r="BU4066" s="99">
        <v>5102</v>
      </c>
      <c r="BV4066" s="99"/>
      <c r="BW4066" s="99"/>
      <c r="BX4066" s="99"/>
      <c r="BY4066" s="99"/>
      <c r="BZ4066" s="99"/>
      <c r="CA4066" s="99"/>
      <c r="CB4066" s="99"/>
      <c r="CC4066" s="99">
        <v>102</v>
      </c>
      <c r="CD4066" s="99">
        <v>8</v>
      </c>
      <c r="CE4066" s="99">
        <v>8</v>
      </c>
      <c r="CF4066" s="99"/>
      <c r="CG4066" s="37" t="e">
        <f>VLOOKUP(Table_1[[#This Row],[EAN]],'[1]Planilha1'!$E:$R,13,0)</f>
        <v>#N/A</v>
      </c>
    </row>
    <row r="4067" ht="15" hidden="1">
      <c r="A4067" s="7"/>
      <c r="B4067" s="75" t="s">
        <v>79</v>
      </c>
      <c r="C4067" s="85">
        <v>221211</v>
      </c>
      <c r="D4067" s="85">
        <v>729221</v>
      </c>
      <c r="E4067" s="85">
        <v>7894904729227</v>
      </c>
      <c r="F4067" s="86" t="s">
        <v>4654</v>
      </c>
      <c r="G4067" s="75" t="s">
        <v>17</v>
      </c>
      <c r="H4067" s="75">
        <v>2840</v>
      </c>
      <c r="I4067" s="87" t="s">
        <v>726</v>
      </c>
      <c r="J4067" s="75" t="s">
        <v>200</v>
      </c>
      <c r="K4067" s="88" t="s">
        <v>84</v>
      </c>
      <c r="L4067" s="88">
        <v>20</v>
      </c>
      <c r="M4067" s="88">
        <v>4</v>
      </c>
      <c r="N4067" s="75" t="s">
        <v>85</v>
      </c>
      <c r="O4067" s="75" t="s">
        <v>155</v>
      </c>
      <c r="P4067" s="89">
        <v>6.29</v>
      </c>
      <c r="Q4067" s="90">
        <f>(17/100+7.6/100+1.65/100)*P4067</f>
        <v>1.6511250000000002</v>
      </c>
      <c r="R4067" s="90"/>
      <c r="S4067" s="90"/>
      <c r="T4067" s="90"/>
      <c r="U4067" s="90"/>
      <c r="V4067" s="90">
        <f>+P4067-Q4067+R4067+S4067+T4067+U4067</f>
        <v>4.638875</v>
      </c>
      <c r="W4067" s="91">
        <f>(1.02/100)</f>
        <v>1.02E-2</v>
      </c>
      <c r="X4067" s="91">
        <v>4.8E-3</v>
      </c>
      <c r="Y4067" s="91">
        <v>0.17</v>
      </c>
      <c r="Z4067" s="91">
        <v>1.65E-2</v>
      </c>
      <c r="AA4067" s="91">
        <v>7.6E-2</v>
      </c>
      <c r="AB4067" s="91">
        <f>SUM(W4067:AA4067)</f>
        <v>0.2775</v>
      </c>
      <c r="AC4067" s="75">
        <v>20</v>
      </c>
      <c r="AD4067" s="92">
        <f>IF(AL4067="","",+AC4067*AL4067)</f>
        <v>236.375796178344</v>
      </c>
      <c r="AE4067" s="93">
        <f>IF(AL4067="","",+AL4067*AB4067)</f>
        <v>3.279714171974523</v>
      </c>
      <c r="AF4067" s="92">
        <f>IF(AL4067="","",+AL4067-AE4067)</f>
        <v>8.539075636942677</v>
      </c>
      <c r="AG4067" s="93">
        <f>+V4067</f>
        <v>4.638875</v>
      </c>
      <c r="AH4067" s="92">
        <f>IF(AF4067="","",+AF4067-AG4067)</f>
        <v>3.900200636942677</v>
      </c>
      <c r="AI4067" s="92">
        <f>IF(AH4067="","",+AH4067*AC4067)</f>
        <v>78.00401273885355</v>
      </c>
      <c r="AJ4067" s="93">
        <v>10.15</v>
      </c>
      <c r="AK4067" s="94">
        <v>0.33</v>
      </c>
      <c r="AL4067" s="93">
        <f>IF(V4067=0,"",V4067/(1-AB4067-AK4067))</f>
        <v>11.818789808917199</v>
      </c>
      <c r="AM4067" s="95">
        <v>0.33</v>
      </c>
      <c r="AN4067" s="93">
        <f>IF(V4067=0,"",V4067/(1-AB4067-AM4067))</f>
        <v>11.818789808917199</v>
      </c>
      <c r="AO4067" s="96">
        <v>1.2</v>
      </c>
      <c r="AP4067" s="93">
        <f>IF(BD!AJ4067="","",BD!AJ4067*BD!AO4067)</f>
        <v>12.18</v>
      </c>
      <c r="AQ4067" s="91">
        <f>BD!AM4067/BD!AK4067-1</f>
        <v>0</v>
      </c>
      <c r="AR4067" s="91">
        <f>IF(BD!AN4067="","",IF(BD!AJ4067="","",BD!AN4067/BD!AJ4067-1))</f>
        <v>0.16441278905588153</v>
      </c>
      <c r="AS4067" s="91" t="str">
        <f>IF(BD!AN4067="","",IF(BD!AN4067&lt;BD!AL4067,"ABAIXO DA META","DENTRO DA META"))</f>
        <v>DENTRO DA META</v>
      </c>
      <c r="AT4067" s="91" t="str">
        <f>IF(BD!AJ4067="","EM ANÁLISE",IF(BD!AP4067&gt;=BD!AN4067,"GO", "NO GO"))</f>
        <v>GO</v>
      </c>
      <c r="AU4067" s="97">
        <f>IF(AN4067="","",+BD!$AN4067-AJ4067)</f>
        <v>1.6687898089171984</v>
      </c>
      <c r="AV4067" s="98"/>
      <c r="AW4067" s="90">
        <f>BD!P4067*BD!AC4067</f>
        <v>125.8</v>
      </c>
      <c r="AX4067" s="90">
        <f>BD!V4067*BD!AC4067</f>
        <v>92.77749999999999</v>
      </c>
      <c r="AY4067" s="90">
        <f>IF(BD!AN4067="","",BD!AN4067*BD!AC4067)</f>
        <v>236.375796178344</v>
      </c>
      <c r="AZ4067" s="75" t="s">
        <v>5272</v>
      </c>
      <c r="BA4067" s="75"/>
      <c r="BB4067" s="75"/>
      <c r="BC4067" s="75"/>
      <c r="BD4067" s="99" t="s">
        <v>5257</v>
      </c>
      <c r="BE4067" s="100" t="s">
        <v>4</v>
      </c>
      <c r="BF4067" s="100" t="s">
        <v>4</v>
      </c>
      <c r="BG4067" s="99" t="s">
        <v>5258</v>
      </c>
      <c r="BH4067" s="101"/>
      <c r="BI4067" s="101"/>
      <c r="BJ4067" s="101"/>
      <c r="BK4067" s="101"/>
      <c r="BL4067" s="101"/>
      <c r="BM4067" s="101"/>
      <c r="BN4067" s="101"/>
      <c r="BO4067" s="103"/>
      <c r="BP4067" s="99">
        <v>140.622</v>
      </c>
      <c r="BQ4067" s="99">
        <v>121</v>
      </c>
      <c r="BR4067" s="101"/>
      <c r="BS4067" s="99" t="s">
        <v>5260</v>
      </c>
      <c r="BT4067" s="99" t="s">
        <v>5261</v>
      </c>
      <c r="BU4067" s="99">
        <v>5102</v>
      </c>
      <c r="BV4067" s="99"/>
      <c r="BW4067" s="99"/>
      <c r="BX4067" s="99"/>
      <c r="BY4067" s="99"/>
      <c r="BZ4067" s="99"/>
      <c r="CA4067" s="99"/>
      <c r="CB4067" s="99"/>
      <c r="CC4067" s="99">
        <v>102</v>
      </c>
      <c r="CD4067" s="99">
        <v>8</v>
      </c>
      <c r="CE4067" s="99">
        <v>8</v>
      </c>
      <c r="CF4067" s="99"/>
      <c r="CG4067" s="37" t="e">
        <f>VLOOKUP(Table_1[[#This Row],[EAN]],'[1]Planilha1'!$E:$R,13,0)</f>
        <v>#N/A</v>
      </c>
    </row>
    <row r="4068" ht="15" hidden="1">
      <c r="A4068" s="7"/>
      <c r="B4068" s="75" t="s">
        <v>400</v>
      </c>
      <c r="C4068" s="85">
        <v>222206</v>
      </c>
      <c r="D4068" s="85">
        <v>4927892</v>
      </c>
      <c r="E4068" s="85">
        <v>7898624050524</v>
      </c>
      <c r="F4068" s="86" t="s">
        <v>4655</v>
      </c>
      <c r="G4068" s="75" t="s">
        <v>15</v>
      </c>
      <c r="H4068" s="75">
        <v>1620</v>
      </c>
      <c r="I4068" s="87" t="s">
        <v>1541</v>
      </c>
      <c r="J4068" s="75" t="s">
        <v>1542</v>
      </c>
      <c r="K4068" s="88" t="s">
        <v>84</v>
      </c>
      <c r="L4068" s="88">
        <v>72</v>
      </c>
      <c r="M4068" s="88">
        <v>4</v>
      </c>
      <c r="N4068" s="75" t="s">
        <v>85</v>
      </c>
      <c r="O4068" s="75" t="s">
        <v>208</v>
      </c>
      <c r="P4068" s="89">
        <v>3.49</v>
      </c>
      <c r="Q4068" s="90">
        <f>(17/100+7.6/100+1.65/100)*P4068</f>
        <v>0.9161250000000001</v>
      </c>
      <c r="R4068" s="90"/>
      <c r="S4068" s="90"/>
      <c r="T4068" s="90"/>
      <c r="U4068" s="90"/>
      <c r="V4068" s="90">
        <f>+P4068-Q4068+R4068+S4068+T4068+U4068</f>
        <v>2.573875</v>
      </c>
      <c r="W4068" s="91">
        <f>(1.02/100)</f>
        <v>1.02E-2</v>
      </c>
      <c r="X4068" s="91">
        <v>4.8E-3</v>
      </c>
      <c r="Y4068" s="91">
        <v>0.17</v>
      </c>
      <c r="Z4068" s="91">
        <v>1.65E-2</v>
      </c>
      <c r="AA4068" s="91">
        <v>7.6E-2</v>
      </c>
      <c r="AB4068" s="91">
        <f>SUM(W4068:AA4068)</f>
        <v>0.2775</v>
      </c>
      <c r="AC4068" s="75">
        <v>72</v>
      </c>
      <c r="AD4068" s="92">
        <f>IF(AL4068="","",+AC4068*AL4068)</f>
        <v>472.15031847133775</v>
      </c>
      <c r="AE4068" s="93">
        <f>IF(AL4068="","",+AL4068*AB4068)</f>
        <v>1.819746019108281</v>
      </c>
      <c r="AF4068" s="92">
        <f>IF(AL4068="","",+AL4068-AE4068)</f>
        <v>4.737897292993631</v>
      </c>
      <c r="AG4068" s="93">
        <f>+V4068</f>
        <v>2.573875</v>
      </c>
      <c r="AH4068" s="92">
        <f>IF(AF4068="","",+AF4068-AG4068)</f>
        <v>2.1640222929936312</v>
      </c>
      <c r="AI4068" s="92">
        <f>IF(AH4068="","",+AH4068*AC4068)</f>
        <v>155.80960509554146</v>
      </c>
      <c r="AJ4068" s="93">
        <v>5.65</v>
      </c>
      <c r="AK4068" s="94">
        <v>0.33</v>
      </c>
      <c r="AL4068" s="93">
        <f>IF(V4068=0,"",V4068/(1-AB4068-AK4068))</f>
        <v>6.557643312101913</v>
      </c>
      <c r="AM4068" s="95">
        <v>0.33</v>
      </c>
      <c r="AN4068" s="93">
        <f>IF(V4068=0,"",V4068/(1-AB4068-AM4068))</f>
        <v>6.557643312101913</v>
      </c>
      <c r="AO4068" s="96">
        <v>1.2</v>
      </c>
      <c r="AP4068" s="93">
        <f>IF(BD!AJ4068="","",BD!AJ4068*BD!AO4068)</f>
        <v>6.78</v>
      </c>
      <c r="AQ4068" s="91">
        <f>BD!AM4068/BD!AK4068-1</f>
        <v>0</v>
      </c>
      <c r="AR4068" s="91">
        <f>IF(BD!AN4068="","",IF(BD!AJ4068="","",BD!AN4068/BD!AJ4068-1))</f>
        <v>0.16064483400033858</v>
      </c>
      <c r="AS4068" s="91" t="str">
        <f>IF(BD!AN4068="","",IF(BD!AN4068&lt;BD!AL4068,"ABAIXO DA META","DENTRO DA META"))</f>
        <v>DENTRO DA META</v>
      </c>
      <c r="AT4068" s="91" t="str">
        <f>IF(BD!AJ4068="","EM ANÁLISE",IF(BD!AP4068&gt;=BD!AN4068,"GO", "NO GO"))</f>
        <v>GO</v>
      </c>
      <c r="AU4068" s="97">
        <f>IF(AN4068="","",+BD!$AN4068-AJ4068)</f>
        <v>0.9076433121019125</v>
      </c>
      <c r="AV4068" s="98"/>
      <c r="AW4068" s="90">
        <f>BD!P4068*BD!AC4068</f>
        <v>251.28000000000003</v>
      </c>
      <c r="AX4068" s="90">
        <f>BD!V4068*BD!AC4068</f>
        <v>185.31900000000002</v>
      </c>
      <c r="AY4068" s="90">
        <f>IF(BD!AN4068="","",BD!AN4068*BD!AC4068)</f>
        <v>472.15031847133775</v>
      </c>
      <c r="AZ4068" s="75" t="s">
        <v>5272</v>
      </c>
      <c r="BA4068" s="75" t="s">
        <v>115</v>
      </c>
      <c r="BB4068" s="75">
        <v>1</v>
      </c>
      <c r="BC4068" s="75" t="s">
        <v>209</v>
      </c>
      <c r="BD4068" s="99" t="s">
        <v>5257</v>
      </c>
      <c r="BE4068" s="100" t="s">
        <v>4</v>
      </c>
      <c r="BF4068" s="100" t="s">
        <v>4</v>
      </c>
      <c r="BG4068" s="99" t="s">
        <v>5258</v>
      </c>
      <c r="BH4068" s="101"/>
      <c r="BI4068" s="101"/>
      <c r="BJ4068" s="101"/>
      <c r="BK4068" s="101"/>
      <c r="BL4068" s="101"/>
      <c r="BM4068" s="101"/>
      <c r="BN4068" s="101"/>
      <c r="BO4068" s="103"/>
      <c r="BP4068" s="99">
        <v>140.622</v>
      </c>
      <c r="BQ4068" s="99">
        <v>121</v>
      </c>
      <c r="BR4068" s="101"/>
      <c r="BS4068" s="99" t="s">
        <v>5260</v>
      </c>
      <c r="BT4068" s="99" t="s">
        <v>5261</v>
      </c>
      <c r="BU4068" s="99">
        <v>5102</v>
      </c>
      <c r="BV4068" s="99"/>
      <c r="BW4068" s="99"/>
      <c r="BX4068" s="99"/>
      <c r="BY4068" s="99"/>
      <c r="BZ4068" s="99"/>
      <c r="CA4068" s="99"/>
      <c r="CB4068" s="99"/>
      <c r="CC4068" s="99">
        <v>102</v>
      </c>
      <c r="CD4068" s="99">
        <v>8</v>
      </c>
      <c r="CE4068" s="99">
        <v>8</v>
      </c>
      <c r="CF4068" s="99"/>
      <c r="CG4068" s="37" t="e">
        <f>VLOOKUP(Table_1[[#This Row],[EAN]],'[1]Planilha1'!$E:$R,13,0)</f>
        <v>#N/A</v>
      </c>
    </row>
    <row r="4069" ht="15" hidden="1">
      <c r="A4069" s="7"/>
      <c r="B4069" s="75" t="s">
        <v>400</v>
      </c>
      <c r="C4069" s="85">
        <v>220360</v>
      </c>
      <c r="D4069" s="85">
        <v>4234</v>
      </c>
      <c r="E4069" s="85">
        <v>7898654200395</v>
      </c>
      <c r="F4069" s="86" t="s">
        <v>4656</v>
      </c>
      <c r="G4069" s="75" t="s">
        <v>18</v>
      </c>
      <c r="H4069" s="75">
        <v>770</v>
      </c>
      <c r="I4069" s="87" t="s">
        <v>1488</v>
      </c>
      <c r="J4069" s="75" t="s">
        <v>464</v>
      </c>
      <c r="K4069" s="88" t="s">
        <v>84</v>
      </c>
      <c r="L4069" s="88">
        <v>12</v>
      </c>
      <c r="M4069" s="88">
        <v>0</v>
      </c>
      <c r="N4069" s="75" t="s">
        <v>85</v>
      </c>
      <c r="O4069" s="75" t="s">
        <v>1471</v>
      </c>
      <c r="P4069" s="89">
        <v>7.8</v>
      </c>
      <c r="Q4069" s="90">
        <f>(17/100+7.6/100+1.65/100)*P4069</f>
        <v>2.0475</v>
      </c>
      <c r="R4069" s="90"/>
      <c r="S4069" s="90"/>
      <c r="T4069" s="90"/>
      <c r="U4069" s="90"/>
      <c r="V4069" s="90">
        <f>+P4069-Q4069+R4069+S4069+T4069+U4069</f>
        <v>5.7524999999999995</v>
      </c>
      <c r="W4069" s="91">
        <f>(1.02/100)</f>
        <v>1.02E-2</v>
      </c>
      <c r="X4069" s="91">
        <v>4.8E-3</v>
      </c>
      <c r="Y4069" s="91">
        <v>0.17</v>
      </c>
      <c r="Z4069" s="91">
        <v>1.65E-2</v>
      </c>
      <c r="AA4069" s="91">
        <v>7.6E-2</v>
      </c>
      <c r="AB4069" s="91">
        <f>SUM(W4069:AA4069)</f>
        <v>0.2775</v>
      </c>
      <c r="AC4069" s="75">
        <v>12</v>
      </c>
      <c r="AD4069" s="92">
        <f>IF(AL4069="","",+AC4069*AL4069)</f>
        <v>175.87261146496817</v>
      </c>
      <c r="AE4069" s="93">
        <f>IF(AL4069="","",+AL4069*AB4069)</f>
        <v>4.067054140127389</v>
      </c>
      <c r="AF4069" s="92">
        <f>IF(AL4069="","",+AL4069-AE4069)</f>
        <v>10.588996815286626</v>
      </c>
      <c r="AG4069" s="93">
        <f>+V4069</f>
        <v>5.7524999999999995</v>
      </c>
      <c r="AH4069" s="92">
        <f>IF(AF4069="","",+AF4069-AG4069)</f>
        <v>4.836496815286626</v>
      </c>
      <c r="AI4069" s="92">
        <f>IF(AH4069="","",+AH4069*AC4069)</f>
        <v>58.03796178343951</v>
      </c>
      <c r="AJ4069" s="93">
        <v>17.21</v>
      </c>
      <c r="AK4069" s="94">
        <v>0.33</v>
      </c>
      <c r="AL4069" s="93">
        <f>IF(V4069=0,"",V4069/(1-AB4069-AK4069))</f>
        <v>14.656050955414015</v>
      </c>
      <c r="AM4069" s="95">
        <v>0.33</v>
      </c>
      <c r="AN4069" s="93">
        <f>IF(V4069=0,"",V4069/(1-AB4069-AM4069))</f>
        <v>14.656050955414015</v>
      </c>
      <c r="AO4069" s="96">
        <v>1.2</v>
      </c>
      <c r="AP4069" s="93">
        <f>IF(BD!AJ4069="","",BD!AJ4069*BD!AO4069)</f>
        <v>20.652</v>
      </c>
      <c r="AQ4069" s="91">
        <f>BD!AM4069/BD!AK4069-1</f>
        <v>0</v>
      </c>
      <c r="AR4069" s="91">
        <f>IF(BD!AN4069="","",IF(BD!AJ4069="","",BD!AN4069/BD!AJ4069-1))</f>
        <v>-0.14839913100441515</v>
      </c>
      <c r="AS4069" s="91" t="str">
        <f>IF(BD!AN4069="","",IF(BD!AN4069&lt;BD!AL4069,"ABAIXO DA META","DENTRO DA META"))</f>
        <v>DENTRO DA META</v>
      </c>
      <c r="AT4069" s="91" t="str">
        <f>IF(BD!AJ4069="","EM ANÁLISE",IF(BD!AP4069&gt;=BD!AN4069,"GO", "NO GO"))</f>
        <v>GO</v>
      </c>
      <c r="AU4069" s="97">
        <f>IF(AN4069="","",+BD!$AN4069-AJ4069)</f>
        <v>-2.553949044585986</v>
      </c>
      <c r="AV4069" s="98"/>
      <c r="AW4069" s="90">
        <f>BD!P4069*BD!AC4069</f>
        <v>93.6</v>
      </c>
      <c r="AX4069" s="90">
        <f>BD!V4069*BD!AC4069</f>
        <v>69.03</v>
      </c>
      <c r="AY4069" s="90">
        <f>IF(BD!AN4069="","",BD!AN4069*BD!AC4069)</f>
        <v>175.87261146496817</v>
      </c>
      <c r="AZ4069" s="75" t="s">
        <v>5272</v>
      </c>
      <c r="BA4069" s="75"/>
      <c r="BB4069" s="75"/>
      <c r="BC4069" s="75"/>
      <c r="BD4069" s="99" t="s">
        <v>5257</v>
      </c>
      <c r="BE4069" s="100" t="s">
        <v>4</v>
      </c>
      <c r="BF4069" s="100" t="s">
        <v>4</v>
      </c>
      <c r="BG4069" s="99" t="s">
        <v>5258</v>
      </c>
      <c r="BH4069" s="101"/>
      <c r="BI4069" s="101"/>
      <c r="BJ4069" s="101"/>
      <c r="BK4069" s="101"/>
      <c r="BL4069" s="101"/>
      <c r="BM4069" s="101"/>
      <c r="BN4069" s="101"/>
      <c r="BO4069" s="103"/>
      <c r="BP4069" s="99">
        <v>140.622</v>
      </c>
      <c r="BQ4069" s="99">
        <v>121</v>
      </c>
      <c r="BR4069" s="101"/>
      <c r="BS4069" s="99" t="s">
        <v>5260</v>
      </c>
      <c r="BT4069" s="99" t="s">
        <v>5261</v>
      </c>
      <c r="BU4069" s="99">
        <v>5102</v>
      </c>
      <c r="BV4069" s="99"/>
      <c r="BW4069" s="99"/>
      <c r="BX4069" s="99"/>
      <c r="BY4069" s="99"/>
      <c r="BZ4069" s="99"/>
      <c r="CA4069" s="99"/>
      <c r="CB4069" s="99"/>
      <c r="CC4069" s="99">
        <v>102</v>
      </c>
      <c r="CD4069" s="99">
        <v>8</v>
      </c>
      <c r="CE4069" s="99">
        <v>8</v>
      </c>
      <c r="CF4069" s="99"/>
      <c r="CG4069" s="37" t="e">
        <f>VLOOKUP(Table_1[[#This Row],[EAN]],'[1]Planilha1'!$E:$R,13,0)</f>
        <v>#N/A</v>
      </c>
    </row>
    <row r="4070" ht="15" hidden="1">
      <c r="A4070" s="7"/>
      <c r="B4070" s="75" t="s">
        <v>400</v>
      </c>
      <c r="C4070" s="85">
        <v>220350</v>
      </c>
      <c r="D4070" s="85">
        <v>467</v>
      </c>
      <c r="E4070" s="85">
        <v>7898205076264</v>
      </c>
      <c r="F4070" s="86" t="s">
        <v>4657</v>
      </c>
      <c r="G4070" s="75" t="s">
        <v>18</v>
      </c>
      <c r="H4070" s="75">
        <v>3730</v>
      </c>
      <c r="I4070" s="87" t="s">
        <v>4597</v>
      </c>
      <c r="J4070" s="75" t="s">
        <v>158</v>
      </c>
      <c r="K4070" s="88" t="s">
        <v>84</v>
      </c>
      <c r="L4070" s="88">
        <v>12</v>
      </c>
      <c r="M4070" s="88">
        <v>0</v>
      </c>
      <c r="N4070" s="75" t="s">
        <v>85</v>
      </c>
      <c r="O4070" s="75" t="s">
        <v>1471</v>
      </c>
      <c r="P4070" s="89">
        <v>4</v>
      </c>
      <c r="Q4070" s="90">
        <f>(17/100+7.6/100+1.65/100)*P4070</f>
        <v>1.05</v>
      </c>
      <c r="R4070" s="90"/>
      <c r="S4070" s="90"/>
      <c r="T4070" s="90"/>
      <c r="U4070" s="90"/>
      <c r="V4070" s="90">
        <f>+P4070-Q4070+R4070+S4070+T4070+U4070</f>
        <v>2.95</v>
      </c>
      <c r="W4070" s="91">
        <f>(1.02/100)</f>
        <v>1.02E-2</v>
      </c>
      <c r="X4070" s="91">
        <v>4.8E-3</v>
      </c>
      <c r="Y4070" s="91">
        <v>0.17</v>
      </c>
      <c r="Z4070" s="91">
        <v>1.65E-2</v>
      </c>
      <c r="AA4070" s="91">
        <v>7.6E-2</v>
      </c>
      <c r="AB4070" s="91">
        <f>SUM(W4070:AA4070)</f>
        <v>0.2775</v>
      </c>
      <c r="AC4070" s="75">
        <v>12</v>
      </c>
      <c r="AD4070" s="92">
        <f>IF(AL4070="","",+AC4070*AL4070)</f>
        <v>90.1910828025478</v>
      </c>
      <c r="AE4070" s="93">
        <f>IF(AL4070="","",+AL4070*AB4070)</f>
        <v>2.085668789808918</v>
      </c>
      <c r="AF4070" s="92">
        <f>IF(AL4070="","",+AL4070-AE4070)</f>
        <v>5.430254777070065</v>
      </c>
      <c r="AG4070" s="93">
        <f>+V4070</f>
        <v>2.95</v>
      </c>
      <c r="AH4070" s="92">
        <f>IF(AF4070="","",+AF4070-AG4070)</f>
        <v>2.4802547770700647</v>
      </c>
      <c r="AI4070" s="92">
        <f>IF(AH4070="","",+AH4070*AC4070)</f>
        <v>29.763057324840776</v>
      </c>
      <c r="AJ4070" s="93">
        <v>6.99</v>
      </c>
      <c r="AK4070" s="94">
        <v>0.33</v>
      </c>
      <c r="AL4070" s="93">
        <f>IF(V4070=0,"",V4070/(1-AB4070-AK4070))</f>
        <v>7.515923566878983</v>
      </c>
      <c r="AM4070" s="95">
        <v>0.33</v>
      </c>
      <c r="AN4070" s="93">
        <f>IF(V4070=0,"",V4070/(1-AB4070-AM4070))</f>
        <v>7.515923566878983</v>
      </c>
      <c r="AO4070" s="96">
        <v>1.2</v>
      </c>
      <c r="AP4070" s="93">
        <f>IF(BD!AJ4070="","",BD!AJ4070*BD!AO4070)</f>
        <v>8.388</v>
      </c>
      <c r="AQ4070" s="91">
        <f>BD!AM4070/BD!AK4070-1</f>
        <v>0</v>
      </c>
      <c r="AR4070" s="91">
        <f>IF(BD!AN4070="","",IF(BD!AJ4070="","",BD!AN4070/BD!AJ4070-1))</f>
        <v>7.523942301559128E-2</v>
      </c>
      <c r="AS4070" s="91" t="str">
        <f>IF(BD!AN4070="","",IF(BD!AN4070&lt;BD!AL4070,"ABAIXO DA META","DENTRO DA META"))</f>
        <v>DENTRO DA META</v>
      </c>
      <c r="AT4070" s="91" t="str">
        <f>IF(BD!AJ4070="","EM ANÁLISE",IF(BD!AP4070&gt;=BD!AN4070,"GO", "NO GO"))</f>
        <v>GO</v>
      </c>
      <c r="AU4070" s="97">
        <f>IF(AN4070="","",+BD!$AN4070-AJ4070)</f>
        <v>0.5259235668789826</v>
      </c>
      <c r="AV4070" s="98"/>
      <c r="AW4070" s="90">
        <f>BD!P4070*BD!AC4070</f>
        <v>48</v>
      </c>
      <c r="AX4070" s="90">
        <f>BD!V4070*BD!AC4070</f>
        <v>35.400000000000006</v>
      </c>
      <c r="AY4070" s="90">
        <f>IF(BD!AN4070="","",BD!AN4070*BD!AC4070)</f>
        <v>90.1910828025478</v>
      </c>
      <c r="AZ4070" s="75" t="s">
        <v>5272</v>
      </c>
      <c r="BA4070" s="75"/>
      <c r="BB4070" s="75"/>
      <c r="BC4070" s="75"/>
      <c r="BD4070" s="99" t="s">
        <v>5257</v>
      </c>
      <c r="BE4070" s="100" t="s">
        <v>4</v>
      </c>
      <c r="BF4070" s="100" t="s">
        <v>4</v>
      </c>
      <c r="BG4070" s="99" t="s">
        <v>5258</v>
      </c>
      <c r="BH4070" s="101"/>
      <c r="BI4070" s="101"/>
      <c r="BJ4070" s="101"/>
      <c r="BK4070" s="101"/>
      <c r="BL4070" s="101"/>
      <c r="BM4070" s="101"/>
      <c r="BN4070" s="101"/>
      <c r="BO4070" s="103"/>
      <c r="BP4070" s="99">
        <v>140.622</v>
      </c>
      <c r="BQ4070" s="99">
        <v>121</v>
      </c>
      <c r="BR4070" s="101"/>
      <c r="BS4070" s="99" t="s">
        <v>5260</v>
      </c>
      <c r="BT4070" s="99" t="s">
        <v>5261</v>
      </c>
      <c r="BU4070" s="99">
        <v>5102</v>
      </c>
      <c r="BV4070" s="99"/>
      <c r="BW4070" s="99"/>
      <c r="BX4070" s="99"/>
      <c r="BY4070" s="99"/>
      <c r="BZ4070" s="99"/>
      <c r="CA4070" s="99"/>
      <c r="CB4070" s="99"/>
      <c r="CC4070" s="99">
        <v>102</v>
      </c>
      <c r="CD4070" s="99">
        <v>8</v>
      </c>
      <c r="CE4070" s="99">
        <v>8</v>
      </c>
      <c r="CF4070" s="99"/>
      <c r="CG4070" s="37" t="e">
        <f>VLOOKUP(Table_1[[#This Row],[EAN]],'[1]Planilha1'!$E:$R,13,0)</f>
        <v>#N/A</v>
      </c>
    </row>
    <row r="4071" ht="15" hidden="1">
      <c r="A4071" s="7"/>
      <c r="B4071" s="75" t="s">
        <v>79</v>
      </c>
      <c r="C4071" s="85">
        <v>220993</v>
      </c>
      <c r="D4071" s="85">
        <v>575356</v>
      </c>
      <c r="E4071" s="85">
        <v>7894904575350</v>
      </c>
      <c r="F4071" s="86" t="s">
        <v>4658</v>
      </c>
      <c r="G4071" s="75" t="s">
        <v>14</v>
      </c>
      <c r="H4071" s="75">
        <v>690</v>
      </c>
      <c r="I4071" s="87" t="s">
        <v>153</v>
      </c>
      <c r="J4071" s="75" t="s">
        <v>154</v>
      </c>
      <c r="K4071" s="88" t="s">
        <v>84</v>
      </c>
      <c r="L4071" s="88">
        <v>15</v>
      </c>
      <c r="M4071" s="88">
        <v>4</v>
      </c>
      <c r="N4071" s="75" t="s">
        <v>85</v>
      </c>
      <c r="O4071" s="75" t="s">
        <v>155</v>
      </c>
      <c r="P4071" s="89">
        <v>16.46</v>
      </c>
      <c r="Q4071" s="90">
        <f>(17/100+7.6/100+1.65/100)*P4071</f>
        <v>4.32075</v>
      </c>
      <c r="R4071" s="90"/>
      <c r="S4071" s="90"/>
      <c r="T4071" s="90"/>
      <c r="U4071" s="90"/>
      <c r="V4071" s="90">
        <f>+P4071-Q4071+R4071+S4071+T4071+U4071</f>
        <v>12.13925</v>
      </c>
      <c r="W4071" s="91">
        <f>(1.02/100)</f>
        <v>1.02E-2</v>
      </c>
      <c r="X4071" s="91">
        <v>4.8E-3</v>
      </c>
      <c r="Y4071" s="91">
        <v>0.17</v>
      </c>
      <c r="Z4071" s="91">
        <v>1.65E-2</v>
      </c>
      <c r="AA4071" s="91">
        <v>7.6E-2</v>
      </c>
      <c r="AB4071" s="91">
        <f>SUM(W4071:AA4071)</f>
        <v>0.2775</v>
      </c>
      <c r="AC4071" s="75">
        <v>15</v>
      </c>
      <c r="AD4071" s="92">
        <f>IF(AL4071="","",+AC4071*AL4071)</f>
        <v>463.92038216560525</v>
      </c>
      <c r="AE4071" s="93">
        <f>IF(AL4071="","",+AL4071*AB4071)</f>
        <v>8.582527070063698</v>
      </c>
      <c r="AF4071" s="92">
        <f>IF(AL4071="","",+AL4071-AE4071)</f>
        <v>22.34549840764332</v>
      </c>
      <c r="AG4071" s="93">
        <f>+V4071</f>
        <v>12.13925</v>
      </c>
      <c r="AH4071" s="92">
        <f>IF(AF4071="","",+AF4071-AG4071)</f>
        <v>10.206248407643319</v>
      </c>
      <c r="AI4071" s="92">
        <f>IF(AH4071="","",+AH4071*AC4071)</f>
        <v>153.09372611464977</v>
      </c>
      <c r="AJ4071" s="93">
        <v>26.99</v>
      </c>
      <c r="AK4071" s="94">
        <v>0.33</v>
      </c>
      <c r="AL4071" s="93">
        <f>IF(V4071=0,"",V4071/(1-AB4071-AK4071))</f>
        <v>30.928025477707017</v>
      </c>
      <c r="AM4071" s="95">
        <v>0.33</v>
      </c>
      <c r="AN4071" s="93">
        <f>IF(V4071=0,"",V4071/(1-AB4071-AM4071))</f>
        <v>30.928025477707017</v>
      </c>
      <c r="AO4071" s="96">
        <v>1.2</v>
      </c>
      <c r="AP4071" s="93">
        <f>IF(BD!AJ4071="","",BD!AJ4071*BD!AO4071)</f>
        <v>32.388</v>
      </c>
      <c r="AQ4071" s="91">
        <f>BD!AM4071/BD!AK4071-1</f>
        <v>0</v>
      </c>
      <c r="AR4071" s="91">
        <f>IF(BD!AN4071="","",IF(BD!AJ4071="","",BD!AN4071/BD!AJ4071-1))</f>
        <v>0.14590683503916324</v>
      </c>
      <c r="AS4071" s="91" t="str">
        <f>IF(BD!AN4071="","",IF(BD!AN4071&lt;BD!AL4071,"ABAIXO DA META","DENTRO DA META"))</f>
        <v>DENTRO DA META</v>
      </c>
      <c r="AT4071" s="91" t="str">
        <f>IF(BD!AJ4071="","EM ANÁLISE",IF(BD!AP4071&gt;=BD!AN4071,"GO", "NO GO"))</f>
        <v>GO</v>
      </c>
      <c r="AU4071" s="97">
        <f>IF(AN4071="","",+BD!$AN4071-AJ4071)</f>
        <v>3.9380254777070185</v>
      </c>
      <c r="AV4071" s="98"/>
      <c r="AW4071" s="90">
        <f>BD!P4071*BD!AC4071</f>
        <v>246.9</v>
      </c>
      <c r="AX4071" s="90">
        <f>BD!V4071*BD!AC4071</f>
        <v>182.08875</v>
      </c>
      <c r="AY4071" s="90">
        <f>IF(BD!AN4071="","",BD!AN4071*BD!AC4071)</f>
        <v>463.92038216560525</v>
      </c>
      <c r="AZ4071" s="75" t="s">
        <v>5272</v>
      </c>
      <c r="BA4071" s="75"/>
      <c r="BB4071" s="75"/>
      <c r="BC4071" s="75"/>
      <c r="BD4071" s="99" t="s">
        <v>5257</v>
      </c>
      <c r="BE4071" s="100" t="s">
        <v>4</v>
      </c>
      <c r="BF4071" s="100" t="s">
        <v>4</v>
      </c>
      <c r="BG4071" s="99" t="s">
        <v>5258</v>
      </c>
      <c r="BH4071" s="101"/>
      <c r="BI4071" s="101"/>
      <c r="BJ4071" s="101"/>
      <c r="BK4071" s="101"/>
      <c r="BL4071" s="101"/>
      <c r="BM4071" s="101"/>
      <c r="BN4071" s="101"/>
      <c r="BO4071" s="103"/>
      <c r="BP4071" s="99">
        <v>140.622</v>
      </c>
      <c r="BQ4071" s="99">
        <v>121</v>
      </c>
      <c r="BR4071" s="101"/>
      <c r="BS4071" s="99" t="s">
        <v>5260</v>
      </c>
      <c r="BT4071" s="99" t="s">
        <v>5261</v>
      </c>
      <c r="BU4071" s="99">
        <v>5102</v>
      </c>
      <c r="BV4071" s="99"/>
      <c r="BW4071" s="99"/>
      <c r="BX4071" s="99"/>
      <c r="BY4071" s="99"/>
      <c r="BZ4071" s="99"/>
      <c r="CA4071" s="99"/>
      <c r="CB4071" s="99"/>
      <c r="CC4071" s="99">
        <v>102</v>
      </c>
      <c r="CD4071" s="99">
        <v>8</v>
      </c>
      <c r="CE4071" s="99">
        <v>8</v>
      </c>
      <c r="CF4071" s="99"/>
      <c r="CG4071" s="37" t="e">
        <f>VLOOKUP(Table_1[[#This Row],[EAN]],'[1]Planilha1'!$E:$R,13,0)</f>
        <v>#N/A</v>
      </c>
    </row>
    <row r="4072" ht="15" hidden="1">
      <c r="A4072" s="7"/>
      <c r="B4072" s="75" t="s">
        <v>79</v>
      </c>
      <c r="C4072" s="85">
        <v>220754</v>
      </c>
      <c r="D4072" s="85">
        <v>12900</v>
      </c>
      <c r="E4072" s="85">
        <v>7896336007300</v>
      </c>
      <c r="F4072" s="86" t="s">
        <v>4659</v>
      </c>
      <c r="G4072" s="75" t="s">
        <v>23</v>
      </c>
      <c r="H4072" s="75">
        <v>170</v>
      </c>
      <c r="I4072" s="87" t="s">
        <v>163</v>
      </c>
      <c r="J4072" s="75" t="s">
        <v>158</v>
      </c>
      <c r="K4072" s="88" t="s">
        <v>84</v>
      </c>
      <c r="L4072" s="88">
        <v>24</v>
      </c>
      <c r="M4072" s="88">
        <v>4</v>
      </c>
      <c r="N4072" s="75" t="s">
        <v>85</v>
      </c>
      <c r="O4072" s="75" t="s">
        <v>159</v>
      </c>
      <c r="P4072" s="89">
        <v>6.336</v>
      </c>
      <c r="Q4072" s="90">
        <f>(17/100+7.6/100+1.65/100)*P4072</f>
        <v>1.6632000000000002</v>
      </c>
      <c r="R4072" s="90"/>
      <c r="S4072" s="90"/>
      <c r="T4072" s="90"/>
      <c r="U4072" s="90"/>
      <c r="V4072" s="90">
        <f>+P4072-Q4072+R4072+S4072+T4072+U4072</f>
        <v>4.6728000000000005</v>
      </c>
      <c r="W4072" s="91">
        <f>(1.02/100)</f>
        <v>1.02E-2</v>
      </c>
      <c r="X4072" s="91">
        <v>4.8E-3</v>
      </c>
      <c r="Y4072" s="91">
        <v>0.17</v>
      </c>
      <c r="Z4072" s="91">
        <v>1.65E-2</v>
      </c>
      <c r="AA4072" s="91">
        <v>7.6E-2</v>
      </c>
      <c r="AB4072" s="91">
        <f>SUM(W4072:AA4072)</f>
        <v>0.2775</v>
      </c>
      <c r="AC4072" s="75">
        <v>24</v>
      </c>
      <c r="AD4072" s="92">
        <f>IF(AL4072="","",+AC4072*AL4072)</f>
        <v>285.72535031847144</v>
      </c>
      <c r="AE4072" s="93">
        <f>IF(AL4072="","",+AL4072*AB4072)</f>
        <v>3.3036993630573264</v>
      </c>
      <c r="AF4072" s="92">
        <f>IF(AL4072="","",+AL4072-AE4072)</f>
        <v>8.601523566878983</v>
      </c>
      <c r="AG4072" s="93">
        <f>+V4072</f>
        <v>4.6728000000000005</v>
      </c>
      <c r="AH4072" s="92">
        <f>IF(AF4072="","",+AF4072-AG4072)</f>
        <v>3.9287235668789826</v>
      </c>
      <c r="AI4072" s="92">
        <f>IF(AH4072="","",+AH4072*AC4072)</f>
        <v>94.28936560509558</v>
      </c>
      <c r="AJ4072" s="93">
        <v>10.39</v>
      </c>
      <c r="AK4072" s="94">
        <v>0.33</v>
      </c>
      <c r="AL4072" s="93">
        <f>IF(V4072=0,"",V4072/(1-AB4072-AK4072))</f>
        <v>11.90522292993631</v>
      </c>
      <c r="AM4072" s="95">
        <v>0.33</v>
      </c>
      <c r="AN4072" s="93">
        <f>IF(V4072=0,"",V4072/(1-AB4072-AM4072))</f>
        <v>11.90522292993631</v>
      </c>
      <c r="AO4072" s="96">
        <v>1.2</v>
      </c>
      <c r="AP4072" s="93">
        <f>IF(BD!AJ4072="","",BD!AJ4072*BD!AO4072)</f>
        <v>12.468</v>
      </c>
      <c r="AQ4072" s="91">
        <f>BD!AM4072/BD!AK4072-1</f>
        <v>0</v>
      </c>
      <c r="AR4072" s="91">
        <f>IF(BD!AN4072="","",IF(BD!AJ4072="","",BD!AN4072/BD!AJ4072-1))</f>
        <v>0.1458347382036871</v>
      </c>
      <c r="AS4072" s="91" t="str">
        <f>IF(BD!AN4072="","",IF(BD!AN4072&lt;BD!AL4072,"ABAIXO DA META","DENTRO DA META"))</f>
        <v>DENTRO DA META</v>
      </c>
      <c r="AT4072" s="91" t="str">
        <f>IF(BD!AJ4072="","EM ANÁLISE",IF(BD!AP4072&gt;=BD!AN4072,"GO", "NO GO"))</f>
        <v>GO</v>
      </c>
      <c r="AU4072" s="97">
        <f>IF(AN4072="","",+BD!$AN4072-AJ4072)</f>
        <v>1.515222929936309</v>
      </c>
      <c r="AV4072" s="98"/>
      <c r="AW4072" s="90">
        <f>BD!P4072*BD!AC4072</f>
        <v>152.06400000000002</v>
      </c>
      <c r="AX4072" s="90">
        <f>BD!V4072*BD!AC4072</f>
        <v>112.14720000000001</v>
      </c>
      <c r="AY4072" s="90">
        <f>IF(BD!AN4072="","",BD!AN4072*BD!AC4072)</f>
        <v>285.72535031847144</v>
      </c>
      <c r="AZ4072" s="75" t="s">
        <v>5272</v>
      </c>
      <c r="BA4072" s="75"/>
      <c r="BB4072" s="75"/>
      <c r="BC4072" s="75"/>
      <c r="BD4072" s="99" t="s">
        <v>5257</v>
      </c>
      <c r="BE4072" s="100" t="s">
        <v>4</v>
      </c>
      <c r="BF4072" s="100" t="s">
        <v>4</v>
      </c>
      <c r="BG4072" s="99" t="s">
        <v>5258</v>
      </c>
      <c r="BH4072" s="101"/>
      <c r="BI4072" s="101"/>
      <c r="BJ4072" s="101"/>
      <c r="BK4072" s="101"/>
      <c r="BL4072" s="101"/>
      <c r="BM4072" s="101"/>
      <c r="BN4072" s="101"/>
      <c r="BO4072" s="103"/>
      <c r="BP4072" s="99">
        <v>140.622</v>
      </c>
      <c r="BQ4072" s="99">
        <v>121</v>
      </c>
      <c r="BR4072" s="101"/>
      <c r="BS4072" s="99" t="s">
        <v>5260</v>
      </c>
      <c r="BT4072" s="99" t="s">
        <v>5261</v>
      </c>
      <c r="BU4072" s="99">
        <v>5102</v>
      </c>
      <c r="BV4072" s="99"/>
      <c r="BW4072" s="99"/>
      <c r="BX4072" s="99"/>
      <c r="BY4072" s="99"/>
      <c r="BZ4072" s="99"/>
      <c r="CA4072" s="99"/>
      <c r="CB4072" s="99"/>
      <c r="CC4072" s="99">
        <v>102</v>
      </c>
      <c r="CD4072" s="99">
        <v>8</v>
      </c>
      <c r="CE4072" s="99">
        <v>8</v>
      </c>
      <c r="CF4072" s="99"/>
      <c r="CG4072" s="37" t="e">
        <f>VLOOKUP(Table_1[[#This Row],[EAN]],'[1]Planilha1'!$E:$R,13,0)</f>
        <v>#N/A</v>
      </c>
    </row>
    <row r="4073" ht="15" hidden="1">
      <c r="A4073" s="7"/>
      <c r="B4073" s="75" t="s">
        <v>79</v>
      </c>
      <c r="C4073" s="85">
        <v>221061</v>
      </c>
      <c r="D4073" s="85">
        <v>9865</v>
      </c>
      <c r="E4073" s="85">
        <v>7894904009862</v>
      </c>
      <c r="F4073" s="86" t="s">
        <v>4660</v>
      </c>
      <c r="G4073" s="75" t="s">
        <v>17</v>
      </c>
      <c r="H4073" s="75">
        <v>1920</v>
      </c>
      <c r="I4073" s="87" t="s">
        <v>543</v>
      </c>
      <c r="J4073" s="75" t="s">
        <v>395</v>
      </c>
      <c r="K4073" s="88" t="s">
        <v>202</v>
      </c>
      <c r="L4073" s="88">
        <v>12</v>
      </c>
      <c r="M4073" s="88">
        <v>4</v>
      </c>
      <c r="N4073" s="75" t="s">
        <v>85</v>
      </c>
      <c r="O4073" s="75" t="s">
        <v>155</v>
      </c>
      <c r="P4073" s="89">
        <v>9.31</v>
      </c>
      <c r="Q4073" s="90">
        <f>(17/100+7.6/100+1.65/100)*P4073</f>
        <v>2.4438750000000002</v>
      </c>
      <c r="R4073" s="90"/>
      <c r="S4073" s="90"/>
      <c r="T4073" s="90"/>
      <c r="U4073" s="90"/>
      <c r="V4073" s="90">
        <f>+P4073-Q4073+R4073+S4073+T4073+U4073</f>
        <v>6.866125</v>
      </c>
      <c r="W4073" s="91">
        <f>(1.02/100)</f>
        <v>1.02E-2</v>
      </c>
      <c r="X4073" s="91">
        <v>4.8E-3</v>
      </c>
      <c r="Y4073" s="91">
        <v>0.17</v>
      </c>
      <c r="Z4073" s="91">
        <v>1.65E-2</v>
      </c>
      <c r="AA4073" s="91">
        <v>7.6E-2</v>
      </c>
      <c r="AB4073" s="91">
        <f>SUM(W4073:AA4073)</f>
        <v>0.2775</v>
      </c>
      <c r="AC4073" s="75">
        <v>12</v>
      </c>
      <c r="AD4073" s="92">
        <f>IF(AL4073="","",+AC4073*AL4073)</f>
        <v>209.91974522292998</v>
      </c>
      <c r="AE4073" s="93">
        <f>IF(AL4073="","",+AL4073*AB4073)</f>
        <v>4.854394108280256</v>
      </c>
      <c r="AF4073" s="92">
        <f>IF(AL4073="","",+AL4073-AE4073)</f>
        <v>12.638917993630574</v>
      </c>
      <c r="AG4073" s="93">
        <f>+V4073</f>
        <v>6.866125</v>
      </c>
      <c r="AH4073" s="92">
        <f>IF(AF4073="","",+AF4073-AG4073)</f>
        <v>5.772792993630574</v>
      </c>
      <c r="AI4073" s="92">
        <f>IF(AH4073="","",+AH4073*AC4073)</f>
        <v>69.27351592356689</v>
      </c>
      <c r="AJ4073" s="93">
        <v>15.31</v>
      </c>
      <c r="AK4073" s="94">
        <v>0.33</v>
      </c>
      <c r="AL4073" s="93">
        <f>IF(V4073=0,"",V4073/(1-AB4073-AK4073))</f>
        <v>17.49331210191083</v>
      </c>
      <c r="AM4073" s="95">
        <v>0.33</v>
      </c>
      <c r="AN4073" s="93">
        <f>IF(V4073=0,"",V4073/(1-AB4073-AM4073))</f>
        <v>17.49331210191083</v>
      </c>
      <c r="AO4073" s="96">
        <v>1.2</v>
      </c>
      <c r="AP4073" s="93">
        <f>IF(BD!AJ4073="","",BD!AJ4073*BD!AO4073)</f>
        <v>18.372</v>
      </c>
      <c r="AQ4073" s="91">
        <f>BD!AM4073/BD!AK4073-1</f>
        <v>0</v>
      </c>
      <c r="AR4073" s="91">
        <f>IF(BD!AN4073="","",IF(BD!AJ4073="","",BD!AN4073/BD!AJ4073-1))</f>
        <v>0.14260693023584792</v>
      </c>
      <c r="AS4073" s="91" t="str">
        <f>IF(BD!AN4073="","",IF(BD!AN4073&lt;BD!AL4073,"ABAIXO DA META","DENTRO DA META"))</f>
        <v>DENTRO DA META</v>
      </c>
      <c r="AT4073" s="91" t="str">
        <f>IF(BD!AJ4073="","EM ANÁLISE",IF(BD!AP4073&gt;=BD!AN4073,"GO", "NO GO"))</f>
        <v>GO</v>
      </c>
      <c r="AU4073" s="97">
        <f>IF(AN4073="","",+BD!$AN4073-AJ4073)</f>
        <v>2.183312101910831</v>
      </c>
      <c r="AV4073" s="98"/>
      <c r="AW4073" s="90">
        <f>BD!P4073*BD!AC4073</f>
        <v>111.72</v>
      </c>
      <c r="AX4073" s="90">
        <f>BD!V4073*BD!AC4073</f>
        <v>82.3935</v>
      </c>
      <c r="AY4073" s="90">
        <f>IF(BD!AN4073="","",BD!AN4073*BD!AC4073)</f>
        <v>209.91974522292998</v>
      </c>
      <c r="AZ4073" s="75" t="s">
        <v>5272</v>
      </c>
      <c r="BA4073" s="75"/>
      <c r="BB4073" s="75"/>
      <c r="BC4073" s="75"/>
      <c r="BD4073" s="99" t="s">
        <v>5257</v>
      </c>
      <c r="BE4073" s="100" t="s">
        <v>4</v>
      </c>
      <c r="BF4073" s="100" t="s">
        <v>4</v>
      </c>
      <c r="BG4073" s="99" t="s">
        <v>5258</v>
      </c>
      <c r="BH4073" s="101"/>
      <c r="BI4073" s="101"/>
      <c r="BJ4073" s="101"/>
      <c r="BK4073" s="101"/>
      <c r="BL4073" s="101"/>
      <c r="BM4073" s="101"/>
      <c r="BN4073" s="101"/>
      <c r="BO4073" s="103"/>
      <c r="BP4073" s="99">
        <v>140.622</v>
      </c>
      <c r="BQ4073" s="99">
        <v>121</v>
      </c>
      <c r="BR4073" s="101"/>
      <c r="BS4073" s="99" t="s">
        <v>5260</v>
      </c>
      <c r="BT4073" s="99" t="s">
        <v>5261</v>
      </c>
      <c r="BU4073" s="99">
        <v>5102</v>
      </c>
      <c r="BV4073" s="99"/>
      <c r="BW4073" s="99"/>
      <c r="BX4073" s="99"/>
      <c r="BY4073" s="99"/>
      <c r="BZ4073" s="99"/>
      <c r="CA4073" s="99"/>
      <c r="CB4073" s="99"/>
      <c r="CC4073" s="99">
        <v>102</v>
      </c>
      <c r="CD4073" s="99">
        <v>8</v>
      </c>
      <c r="CE4073" s="99">
        <v>8</v>
      </c>
      <c r="CF4073" s="99"/>
      <c r="CG4073" s="37" t="e">
        <f>VLOOKUP(Table_1[[#This Row],[EAN]],'[1]Planilha1'!$E:$R,13,0)</f>
        <v>#N/A</v>
      </c>
    </row>
    <row r="4074" ht="15" hidden="1">
      <c r="A4074" s="7"/>
      <c r="B4074" s="75" t="s">
        <v>400</v>
      </c>
      <c r="C4074" s="85">
        <v>222219</v>
      </c>
      <c r="D4074" s="85">
        <v>4805</v>
      </c>
      <c r="E4074" s="85">
        <v>7898962794289</v>
      </c>
      <c r="F4074" s="86" t="s">
        <v>4664</v>
      </c>
      <c r="G4074" s="75" t="s">
        <v>12</v>
      </c>
      <c r="H4074" s="75">
        <v>3370</v>
      </c>
      <c r="I4074" s="87" t="s">
        <v>1551</v>
      </c>
      <c r="J4074" s="75" t="s">
        <v>1552</v>
      </c>
      <c r="K4074" s="88" t="s">
        <v>84</v>
      </c>
      <c r="L4074" s="88">
        <v>12</v>
      </c>
      <c r="M4074" s="88">
        <v>4</v>
      </c>
      <c r="N4074" s="75" t="s">
        <v>85</v>
      </c>
      <c r="O4074" s="75" t="s">
        <v>208</v>
      </c>
      <c r="P4074" s="89">
        <v>3.99</v>
      </c>
      <c r="Q4074" s="90">
        <f>(17/100+7.6/100+1.65/100)*P4074</f>
        <v>1.0473750000000002</v>
      </c>
      <c r="R4074" s="90"/>
      <c r="S4074" s="90"/>
      <c r="T4074" s="90"/>
      <c r="U4074" s="90"/>
      <c r="V4074" s="90">
        <f>+P4074-Q4074+R4074+S4074+T4074+U4074</f>
        <v>2.942625</v>
      </c>
      <c r="W4074" s="91">
        <f>(1.02/100)</f>
        <v>1.02E-2</v>
      </c>
      <c r="X4074" s="91">
        <v>4.8E-3</v>
      </c>
      <c r="Y4074" s="91">
        <v>0.17</v>
      </c>
      <c r="Z4074" s="91">
        <v>1.65E-2</v>
      </c>
      <c r="AA4074" s="91">
        <v>7.6E-2</v>
      </c>
      <c r="AB4074" s="91">
        <f>SUM(W4074:AA4074)</f>
        <v>0.2775</v>
      </c>
      <c r="AC4074" s="75">
        <v>12</v>
      </c>
      <c r="AD4074" s="92">
        <f>IF(AL4074="","",+AC4074*AL4074)</f>
        <v>89.96560509554143</v>
      </c>
      <c r="AE4074" s="93">
        <f>IF(AL4074="","",+AL4074*AB4074)</f>
        <v>2.0804546178343957</v>
      </c>
      <c r="AF4074" s="92">
        <f>IF(AL4074="","",+AL4074-AE4074)</f>
        <v>5.41667914012739</v>
      </c>
      <c r="AG4074" s="93">
        <f>+V4074</f>
        <v>2.942625</v>
      </c>
      <c r="AH4074" s="92">
        <f>IF(AF4074="","",+AF4074-AG4074)</f>
        <v>2.47405414012739</v>
      </c>
      <c r="AI4074" s="92">
        <f>IF(AH4074="","",+AH4074*AC4074)</f>
        <v>29.68864968152868</v>
      </c>
      <c r="AJ4074" s="93">
        <v>6.665</v>
      </c>
      <c r="AK4074" s="94">
        <v>0.33</v>
      </c>
      <c r="AL4074" s="93">
        <f>IF(V4074=0,"",V4074/(1-AB4074-AK4074))</f>
        <v>7.497133757961786</v>
      </c>
      <c r="AM4074" s="95">
        <v>0.33</v>
      </c>
      <c r="AN4074" s="93">
        <f>IF(V4074=0,"",V4074/(1-AB4074-AM4074))</f>
        <v>7.497133757961786</v>
      </c>
      <c r="AO4074" s="96">
        <v>1.2</v>
      </c>
      <c r="AP4074" s="93">
        <f>IF(BD!AJ4074="","",BD!AJ4074*BD!AO4074)</f>
        <v>7.997999999999999</v>
      </c>
      <c r="AQ4074" s="91">
        <f>BD!AM4074/BD!AK4074-1</f>
        <v>0</v>
      </c>
      <c r="AR4074" s="91">
        <f>IF(BD!AN4074="","",IF(BD!AJ4074="","",BD!AN4074/BD!AJ4074-1))</f>
        <v>0.12485127651339623</v>
      </c>
      <c r="AS4074" s="91" t="str">
        <f>IF(BD!AN4074="","",IF(BD!AN4074&lt;BD!AL4074,"ABAIXO DA META","DENTRO DA META"))</f>
        <v>DENTRO DA META</v>
      </c>
      <c r="AT4074" s="91" t="str">
        <f>IF(BD!AJ4074="","EM ANÁLISE",IF(BD!AP4074&gt;=BD!AN4074,"GO", "NO GO"))</f>
        <v>GO</v>
      </c>
      <c r="AU4074" s="97">
        <f>IF(AN4074="","",+BD!$AN4074-AJ4074)</f>
        <v>0.8321337579617856</v>
      </c>
      <c r="AV4074" s="98"/>
      <c r="AW4074" s="90">
        <f>BD!P4074*BD!AC4074</f>
        <v>47.88</v>
      </c>
      <c r="AX4074" s="90">
        <f>BD!V4074*BD!AC4074</f>
        <v>35.3115</v>
      </c>
      <c r="AY4074" s="90">
        <f>IF(BD!AN4074="","",BD!AN4074*BD!AC4074)</f>
        <v>89.96560509554143</v>
      </c>
      <c r="AZ4074" s="75" t="s">
        <v>5272</v>
      </c>
      <c r="BA4074" s="75" t="s">
        <v>115</v>
      </c>
      <c r="BB4074" s="75">
        <v>1</v>
      </c>
      <c r="BC4074" s="75" t="s">
        <v>209</v>
      </c>
      <c r="BD4074" s="99" t="s">
        <v>5257</v>
      </c>
      <c r="BE4074" s="100" t="s">
        <v>4</v>
      </c>
      <c r="BF4074" s="100" t="s">
        <v>4</v>
      </c>
      <c r="BG4074" s="99" t="s">
        <v>5258</v>
      </c>
      <c r="BH4074" s="101"/>
      <c r="BI4074" s="101"/>
      <c r="BJ4074" s="101"/>
      <c r="BK4074" s="101"/>
      <c r="BL4074" s="101"/>
      <c r="BM4074" s="101"/>
      <c r="BN4074" s="101"/>
      <c r="BO4074" s="103"/>
      <c r="BP4074" s="99">
        <v>140.622</v>
      </c>
      <c r="BQ4074" s="99">
        <v>121</v>
      </c>
      <c r="BR4074" s="101"/>
      <c r="BS4074" s="99" t="s">
        <v>5260</v>
      </c>
      <c r="BT4074" s="99" t="s">
        <v>5261</v>
      </c>
      <c r="BU4074" s="99">
        <v>5102</v>
      </c>
      <c r="BV4074" s="99"/>
      <c r="BW4074" s="99"/>
      <c r="BX4074" s="99"/>
      <c r="BY4074" s="99"/>
      <c r="BZ4074" s="99"/>
      <c r="CA4074" s="99"/>
      <c r="CB4074" s="99"/>
      <c r="CC4074" s="99">
        <v>102</v>
      </c>
      <c r="CD4074" s="99">
        <v>8</v>
      </c>
      <c r="CE4074" s="99">
        <v>8</v>
      </c>
      <c r="CF4074" s="99"/>
      <c r="CG4074" s="37" t="e">
        <f>VLOOKUP(Table_1[[#This Row],[EAN]],'[1]Planilha1'!$E:$R,13,0)</f>
        <v>#N/A</v>
      </c>
    </row>
    <row r="4075" ht="15" hidden="1">
      <c r="A4075" s="7"/>
      <c r="B4075" s="75" t="s">
        <v>400</v>
      </c>
      <c r="C4075" s="85">
        <v>220353</v>
      </c>
      <c r="D4075" s="85">
        <v>438</v>
      </c>
      <c r="E4075" s="85">
        <v>7898205074376</v>
      </c>
      <c r="F4075" s="86" t="s">
        <v>4665</v>
      </c>
      <c r="G4075" s="75" t="s">
        <v>18</v>
      </c>
      <c r="H4075" s="75">
        <v>170</v>
      </c>
      <c r="I4075" s="87" t="s">
        <v>163</v>
      </c>
      <c r="J4075" s="75" t="s">
        <v>158</v>
      </c>
      <c r="K4075" s="88" t="s">
        <v>84</v>
      </c>
      <c r="L4075" s="88">
        <v>12</v>
      </c>
      <c r="M4075" s="88">
        <v>0</v>
      </c>
      <c r="N4075" s="75" t="s">
        <v>85</v>
      </c>
      <c r="O4075" s="75" t="s">
        <v>1471</v>
      </c>
      <c r="P4075" s="89">
        <v>4</v>
      </c>
      <c r="Q4075" s="90">
        <f>(17/100+7.6/100+1.65/100)*P4075</f>
        <v>1.05</v>
      </c>
      <c r="R4075" s="90"/>
      <c r="S4075" s="90"/>
      <c r="T4075" s="90"/>
      <c r="U4075" s="90"/>
      <c r="V4075" s="90">
        <f>+P4075-Q4075+R4075+S4075+T4075+U4075</f>
        <v>2.95</v>
      </c>
      <c r="W4075" s="91">
        <f>(1.02/100)</f>
        <v>1.02E-2</v>
      </c>
      <c r="X4075" s="91">
        <v>4.8E-3</v>
      </c>
      <c r="Y4075" s="91">
        <v>0.17</v>
      </c>
      <c r="Z4075" s="91">
        <v>1.65E-2</v>
      </c>
      <c r="AA4075" s="91">
        <v>7.6E-2</v>
      </c>
      <c r="AB4075" s="91">
        <f>SUM(W4075:AA4075)</f>
        <v>0.2775</v>
      </c>
      <c r="AC4075" s="75">
        <v>12</v>
      </c>
      <c r="AD4075" s="92">
        <f>IF(AL4075="","",+AC4075*AL4075)</f>
        <v>90.1910828025478</v>
      </c>
      <c r="AE4075" s="93">
        <f>IF(AL4075="","",+AL4075*AB4075)</f>
        <v>2.085668789808918</v>
      </c>
      <c r="AF4075" s="92">
        <f>IF(AL4075="","",+AL4075-AE4075)</f>
        <v>5.430254777070065</v>
      </c>
      <c r="AG4075" s="93">
        <f>+V4075</f>
        <v>2.95</v>
      </c>
      <c r="AH4075" s="92">
        <f>IF(AF4075="","",+AF4075-AG4075)</f>
        <v>2.4802547770700647</v>
      </c>
      <c r="AI4075" s="92">
        <f>IF(AH4075="","",+AH4075*AC4075)</f>
        <v>29.763057324840776</v>
      </c>
      <c r="AJ4075" s="93">
        <v>6.99</v>
      </c>
      <c r="AK4075" s="94">
        <v>0.33</v>
      </c>
      <c r="AL4075" s="93">
        <f>IF(V4075=0,"",V4075/(1-AB4075-AK4075))</f>
        <v>7.515923566878983</v>
      </c>
      <c r="AM4075" s="95">
        <v>0.33</v>
      </c>
      <c r="AN4075" s="93">
        <f>IF(V4075=0,"",V4075/(1-AB4075-AM4075))</f>
        <v>7.515923566878983</v>
      </c>
      <c r="AO4075" s="96">
        <v>1.2</v>
      </c>
      <c r="AP4075" s="93">
        <f>IF(BD!AJ4075="","",BD!AJ4075*BD!AO4075)</f>
        <v>8.388</v>
      </c>
      <c r="AQ4075" s="91">
        <f>BD!AM4075/BD!AK4075-1</f>
        <v>0</v>
      </c>
      <c r="AR4075" s="91">
        <f>IF(BD!AN4075="","",IF(BD!AJ4075="","",BD!AN4075/BD!AJ4075-1))</f>
        <v>7.523942301559128E-2</v>
      </c>
      <c r="AS4075" s="91" t="str">
        <f>IF(BD!AN4075="","",IF(BD!AN4075&lt;BD!AL4075,"ABAIXO DA META","DENTRO DA META"))</f>
        <v>DENTRO DA META</v>
      </c>
      <c r="AT4075" s="91" t="str">
        <f>IF(BD!AJ4075="","EM ANÁLISE",IF(BD!AP4075&gt;=BD!AN4075,"GO", "NO GO"))</f>
        <v>GO</v>
      </c>
      <c r="AU4075" s="97">
        <f>IF(AN4075="","",+BD!$AN4075-AJ4075)</f>
        <v>0.5259235668789826</v>
      </c>
      <c r="AV4075" s="98"/>
      <c r="AW4075" s="90">
        <f>BD!P4075*BD!AC4075</f>
        <v>48</v>
      </c>
      <c r="AX4075" s="90">
        <f>BD!V4075*BD!AC4075</f>
        <v>35.400000000000006</v>
      </c>
      <c r="AY4075" s="90">
        <f>IF(BD!AN4075="","",BD!AN4075*BD!AC4075)</f>
        <v>90.1910828025478</v>
      </c>
      <c r="AZ4075" s="75" t="s">
        <v>5272</v>
      </c>
      <c r="BA4075" s="75"/>
      <c r="BB4075" s="75"/>
      <c r="BC4075" s="75"/>
      <c r="BD4075" s="99" t="s">
        <v>5257</v>
      </c>
      <c r="BE4075" s="100" t="s">
        <v>4</v>
      </c>
      <c r="BF4075" s="100" t="s">
        <v>4</v>
      </c>
      <c r="BG4075" s="99" t="s">
        <v>5258</v>
      </c>
      <c r="BH4075" s="101"/>
      <c r="BI4075" s="101"/>
      <c r="BJ4075" s="101"/>
      <c r="BK4075" s="101"/>
      <c r="BL4075" s="101"/>
      <c r="BM4075" s="101"/>
      <c r="BN4075" s="101"/>
      <c r="BO4075" s="103"/>
      <c r="BP4075" s="99">
        <v>140.622</v>
      </c>
      <c r="BQ4075" s="99">
        <v>121</v>
      </c>
      <c r="BR4075" s="101"/>
      <c r="BS4075" s="99" t="s">
        <v>5260</v>
      </c>
      <c r="BT4075" s="99" t="s">
        <v>5261</v>
      </c>
      <c r="BU4075" s="99">
        <v>5102</v>
      </c>
      <c r="BV4075" s="99"/>
      <c r="BW4075" s="99"/>
      <c r="BX4075" s="99"/>
      <c r="BY4075" s="99"/>
      <c r="BZ4075" s="99"/>
      <c r="CA4075" s="99"/>
      <c r="CB4075" s="99"/>
      <c r="CC4075" s="99">
        <v>102</v>
      </c>
      <c r="CD4075" s="99">
        <v>8</v>
      </c>
      <c r="CE4075" s="99">
        <v>8</v>
      </c>
      <c r="CF4075" s="99"/>
      <c r="CG4075" s="37" t="e">
        <f>VLOOKUP(Table_1[[#This Row],[EAN]],'[1]Planilha1'!$E:$R,13,0)</f>
        <v>#N/A</v>
      </c>
    </row>
    <row r="4076" ht="15" hidden="1">
      <c r="A4076" s="7"/>
      <c r="B4076" s="75" t="s">
        <v>79</v>
      </c>
      <c r="C4076" s="85">
        <v>221385</v>
      </c>
      <c r="D4076" s="85">
        <v>23</v>
      </c>
      <c r="E4076" s="85">
        <v>78902091</v>
      </c>
      <c r="F4076" s="86" t="s">
        <v>4666</v>
      </c>
      <c r="G4076" s="75" t="s">
        <v>17</v>
      </c>
      <c r="H4076" s="75">
        <v>3110</v>
      </c>
      <c r="I4076" s="87" t="s">
        <v>932</v>
      </c>
      <c r="J4076" s="75" t="s">
        <v>712</v>
      </c>
      <c r="K4076" s="88" t="s">
        <v>84</v>
      </c>
      <c r="L4076" s="88">
        <v>24</v>
      </c>
      <c r="M4076" s="88">
        <v>4</v>
      </c>
      <c r="N4076" s="75" t="s">
        <v>85</v>
      </c>
      <c r="O4076" s="75" t="s">
        <v>732</v>
      </c>
      <c r="P4076" s="89">
        <v>6.57875</v>
      </c>
      <c r="Q4076" s="90">
        <f>(17/100+7.6/100+1.65/100)*P4076</f>
        <v>1.7269218750000002</v>
      </c>
      <c r="R4076" s="90"/>
      <c r="S4076" s="90"/>
      <c r="T4076" s="90"/>
      <c r="U4076" s="90"/>
      <c r="V4076" s="90">
        <f>+P4076-Q4076+R4076+S4076+T4076+U4076</f>
        <v>4.851828125</v>
      </c>
      <c r="W4076" s="91">
        <f>(1.02/100)</f>
        <v>1.02E-2</v>
      </c>
      <c r="X4076" s="91">
        <v>4.8E-3</v>
      </c>
      <c r="Y4076" s="91">
        <v>0.17</v>
      </c>
      <c r="Z4076" s="91">
        <v>1.65E-2</v>
      </c>
      <c r="AA4076" s="91">
        <v>7.6E-2</v>
      </c>
      <c r="AB4076" s="91">
        <f>SUM(W4076:AA4076)</f>
        <v>0.2775</v>
      </c>
      <c r="AC4076" s="75">
        <v>24</v>
      </c>
      <c r="AD4076" s="92">
        <f>IF(AL4076="","",+AC4076*AL4076)</f>
        <v>296.67229299363066</v>
      </c>
      <c r="AE4076" s="93">
        <f>IF(AL4076="","",+AL4076*AB4076)</f>
        <v>3.430273387738855</v>
      </c>
      <c r="AF4076" s="92">
        <f>IF(AL4076="","",+AL4076-AE4076)</f>
        <v>8.931072153662424</v>
      </c>
      <c r="AG4076" s="93">
        <f>+V4076</f>
        <v>4.851828125</v>
      </c>
      <c r="AH4076" s="92">
        <f>IF(AF4076="","",+AF4076-AG4076)</f>
        <v>4.079244028662424</v>
      </c>
      <c r="AI4076" s="92">
        <f>IF(AH4076="","",+AH4076*AC4076)</f>
        <v>97.90185668789817</v>
      </c>
      <c r="AJ4076" s="93">
        <v>11.35</v>
      </c>
      <c r="AK4076" s="94">
        <v>0.33</v>
      </c>
      <c r="AL4076" s="93">
        <f>IF(V4076=0,"",V4076/(1-AB4076-AK4076))</f>
        <v>12.361345541401278</v>
      </c>
      <c r="AM4076" s="95">
        <v>0.33</v>
      </c>
      <c r="AN4076" s="93">
        <f>IF(V4076=0,"",V4076/(1-AB4076-AM4076))</f>
        <v>12.361345541401278</v>
      </c>
      <c r="AO4076" s="96">
        <v>1.2</v>
      </c>
      <c r="AP4076" s="93">
        <f>IF(BD!AJ4076="","",BD!AJ4076*BD!AO4076)</f>
        <v>13.62</v>
      </c>
      <c r="AQ4076" s="91">
        <f>BD!AM4076/BD!AK4076-1</f>
        <v>0</v>
      </c>
      <c r="AR4076" s="91">
        <f>IF(BD!AN4076="","",IF(BD!AJ4076="","",BD!AN4076/BD!AJ4076-1))</f>
        <v>8.910533404416543E-2</v>
      </c>
      <c r="AS4076" s="91" t="str">
        <f>IF(BD!AN4076="","",IF(BD!AN4076&lt;BD!AL4076,"ABAIXO DA META","DENTRO DA META"))</f>
        <v>DENTRO DA META</v>
      </c>
      <c r="AT4076" s="91" t="str">
        <f>IF(BD!AJ4076="","EM ANÁLISE",IF(BD!AP4076&gt;=BD!AN4076,"GO", "NO GO"))</f>
        <v>GO</v>
      </c>
      <c r="AU4076" s="97">
        <f>IF(AN4076="","",+BD!$AN4076-AJ4076)</f>
        <v>1.011345541401278</v>
      </c>
      <c r="AV4076" s="98"/>
      <c r="AW4076" s="90">
        <f>BD!P4076*BD!AC4076</f>
        <v>157.89000000000001</v>
      </c>
      <c r="AX4076" s="90">
        <f>BD!V4076*BD!AC4076</f>
        <v>116.44387499999999</v>
      </c>
      <c r="AY4076" s="90">
        <f>IF(BD!AN4076="","",BD!AN4076*BD!AC4076)</f>
        <v>296.67229299363066</v>
      </c>
      <c r="AZ4076" s="75" t="s">
        <v>5272</v>
      </c>
      <c r="BA4076" s="75"/>
      <c r="BB4076" s="75"/>
      <c r="BC4076" s="75"/>
      <c r="BD4076" s="99" t="s">
        <v>5257</v>
      </c>
      <c r="BE4076" s="100" t="s">
        <v>4</v>
      </c>
      <c r="BF4076" s="100" t="s">
        <v>4</v>
      </c>
      <c r="BG4076" s="99" t="s">
        <v>5258</v>
      </c>
      <c r="BH4076" s="101"/>
      <c r="BI4076" s="101"/>
      <c r="BJ4076" s="101"/>
      <c r="BK4076" s="101"/>
      <c r="BL4076" s="101"/>
      <c r="BM4076" s="101"/>
      <c r="BN4076" s="101"/>
      <c r="BO4076" s="103"/>
      <c r="BP4076" s="99">
        <v>140.622</v>
      </c>
      <c r="BQ4076" s="99">
        <v>121</v>
      </c>
      <c r="BR4076" s="101"/>
      <c r="BS4076" s="99" t="s">
        <v>5260</v>
      </c>
      <c r="BT4076" s="99" t="s">
        <v>5261</v>
      </c>
      <c r="BU4076" s="99">
        <v>5102</v>
      </c>
      <c r="BV4076" s="99"/>
      <c r="BW4076" s="99"/>
      <c r="BX4076" s="99"/>
      <c r="BY4076" s="99"/>
      <c r="BZ4076" s="99"/>
      <c r="CA4076" s="99"/>
      <c r="CB4076" s="99"/>
      <c r="CC4076" s="99">
        <v>102</v>
      </c>
      <c r="CD4076" s="99">
        <v>8</v>
      </c>
      <c r="CE4076" s="99">
        <v>8</v>
      </c>
      <c r="CF4076" s="99"/>
      <c r="CG4076" s="37" t="e">
        <f>VLOOKUP(Table_1[[#This Row],[EAN]],'[1]Planilha1'!$E:$R,13,0)</f>
        <v>#N/A</v>
      </c>
    </row>
    <row r="4077" ht="15" hidden="1">
      <c r="A4077" s="7"/>
      <c r="B4077" s="75" t="s">
        <v>79</v>
      </c>
      <c r="C4077" s="85">
        <v>220753</v>
      </c>
      <c r="D4077" s="85">
        <v>12800</v>
      </c>
      <c r="E4077" s="85">
        <v>7896336002541</v>
      </c>
      <c r="F4077" s="86" t="s">
        <v>4667</v>
      </c>
      <c r="G4077" s="75" t="s">
        <v>23</v>
      </c>
      <c r="H4077" s="75">
        <v>170</v>
      </c>
      <c r="I4077" s="87" t="s">
        <v>163</v>
      </c>
      <c r="J4077" s="75" t="s">
        <v>158</v>
      </c>
      <c r="K4077" s="88" t="s">
        <v>84</v>
      </c>
      <c r="L4077" s="88">
        <v>36</v>
      </c>
      <c r="M4077" s="88">
        <v>4</v>
      </c>
      <c r="N4077" s="75" t="s">
        <v>85</v>
      </c>
      <c r="O4077" s="75" t="s">
        <v>159</v>
      </c>
      <c r="P4077" s="89">
        <v>3.141</v>
      </c>
      <c r="Q4077" s="90">
        <f>(17/100+7.6/100+1.65/100)*P4077</f>
        <v>0.8245125000000001</v>
      </c>
      <c r="R4077" s="90"/>
      <c r="S4077" s="90"/>
      <c r="T4077" s="90"/>
      <c r="U4077" s="90"/>
      <c r="V4077" s="90">
        <f>+P4077-Q4077+R4077+S4077+T4077+U4077</f>
        <v>2.3164875</v>
      </c>
      <c r="W4077" s="91">
        <f>(1.02/100)</f>
        <v>1.02E-2</v>
      </c>
      <c r="X4077" s="91">
        <v>4.8E-3</v>
      </c>
      <c r="Y4077" s="91">
        <v>0.17</v>
      </c>
      <c r="Z4077" s="91">
        <v>1.65E-2</v>
      </c>
      <c r="AA4077" s="91">
        <v>7.6E-2</v>
      </c>
      <c r="AB4077" s="91">
        <f>SUM(W4077:AA4077)</f>
        <v>0.2775</v>
      </c>
      <c r="AC4077" s="75">
        <v>36</v>
      </c>
      <c r="AD4077" s="92">
        <f>IF(AL4077="","",+AC4077*AL4077)</f>
        <v>212.46764331210198</v>
      </c>
      <c r="AE4077" s="93">
        <f>IF(AL4077="","",+AL4077*AB4077)</f>
        <v>1.637771417197453</v>
      </c>
      <c r="AF4077" s="92">
        <f>IF(AL4077="","",+AL4077-AE4077)</f>
        <v>4.264107563694269</v>
      </c>
      <c r="AG4077" s="93">
        <f>+V4077</f>
        <v>2.3164875</v>
      </c>
      <c r="AH4077" s="92">
        <f>IF(AF4077="","",+AF4077-AG4077)</f>
        <v>1.947620063694269</v>
      </c>
      <c r="AI4077" s="92">
        <f>IF(AH4077="","",+AH4077*AC4077)</f>
        <v>70.11432229299369</v>
      </c>
      <c r="AJ4077" s="93">
        <v>5.5</v>
      </c>
      <c r="AK4077" s="94">
        <v>0.33</v>
      </c>
      <c r="AL4077" s="93">
        <f>IF(V4077=0,"",V4077/(1-AB4077-AK4077))</f>
        <v>5.901878980891722</v>
      </c>
      <c r="AM4077" s="95">
        <v>0.33</v>
      </c>
      <c r="AN4077" s="93">
        <f>IF(V4077=0,"",V4077/(1-AB4077-AM4077))</f>
        <v>5.901878980891722</v>
      </c>
      <c r="AO4077" s="96">
        <v>1.2</v>
      </c>
      <c r="AP4077" s="93">
        <f>IF(BD!AJ4077="","",BD!AJ4077*BD!AO4077)</f>
        <v>6.6</v>
      </c>
      <c r="AQ4077" s="91">
        <f>BD!AM4077/BD!AK4077-1</f>
        <v>0</v>
      </c>
      <c r="AR4077" s="91">
        <f>IF(BD!AN4077="","",IF(BD!AJ4077="","",BD!AN4077/BD!AJ4077-1))</f>
        <v>7.306890561667667E-2</v>
      </c>
      <c r="AS4077" s="91" t="str">
        <f>IF(BD!AN4077="","",IF(BD!AN4077&lt;BD!AL4077,"ABAIXO DA META","DENTRO DA META"))</f>
        <v>DENTRO DA META</v>
      </c>
      <c r="AT4077" s="91" t="str">
        <f>IF(BD!AJ4077="","EM ANÁLISE",IF(BD!AP4077&gt;=BD!AN4077,"GO", "NO GO"))</f>
        <v>GO</v>
      </c>
      <c r="AU4077" s="97">
        <f>IF(AN4077="","",+BD!$AN4077-AJ4077)</f>
        <v>0.4018789808917216</v>
      </c>
      <c r="AV4077" s="98"/>
      <c r="AW4077" s="90">
        <f>BD!P4077*BD!AC4077</f>
        <v>113.076</v>
      </c>
      <c r="AX4077" s="90">
        <f>BD!V4077*BD!AC4077</f>
        <v>83.39355</v>
      </c>
      <c r="AY4077" s="90">
        <f>IF(BD!AN4077="","",BD!AN4077*BD!AC4077)</f>
        <v>212.46764331210198</v>
      </c>
      <c r="AZ4077" s="75" t="s">
        <v>5272</v>
      </c>
      <c r="BA4077" s="75"/>
      <c r="BB4077" s="75"/>
      <c r="BC4077" s="75"/>
      <c r="BD4077" s="99" t="s">
        <v>5257</v>
      </c>
      <c r="BE4077" s="100" t="s">
        <v>4</v>
      </c>
      <c r="BF4077" s="100" t="s">
        <v>4</v>
      </c>
      <c r="BG4077" s="99" t="s">
        <v>5258</v>
      </c>
      <c r="BH4077" s="101"/>
      <c r="BI4077" s="101"/>
      <c r="BJ4077" s="101"/>
      <c r="BK4077" s="101"/>
      <c r="BL4077" s="101"/>
      <c r="BM4077" s="101"/>
      <c r="BN4077" s="101"/>
      <c r="BO4077" s="103"/>
      <c r="BP4077" s="99">
        <v>140.622</v>
      </c>
      <c r="BQ4077" s="99">
        <v>121</v>
      </c>
      <c r="BR4077" s="101"/>
      <c r="BS4077" s="99" t="s">
        <v>5260</v>
      </c>
      <c r="BT4077" s="99" t="s">
        <v>5261</v>
      </c>
      <c r="BU4077" s="99">
        <v>5102</v>
      </c>
      <c r="BV4077" s="99"/>
      <c r="BW4077" s="99"/>
      <c r="BX4077" s="99"/>
      <c r="BY4077" s="99"/>
      <c r="BZ4077" s="99"/>
      <c r="CA4077" s="99"/>
      <c r="CB4077" s="99"/>
      <c r="CC4077" s="99">
        <v>102</v>
      </c>
      <c r="CD4077" s="99">
        <v>8</v>
      </c>
      <c r="CE4077" s="99">
        <v>8</v>
      </c>
      <c r="CF4077" s="99"/>
      <c r="CG4077" s="37" t="e">
        <f>VLOOKUP(Table_1[[#This Row],[EAN]],'[1]Planilha1'!$E:$R,13,0)</f>
        <v>#N/A</v>
      </c>
    </row>
    <row r="4078" ht="15" hidden="1">
      <c r="A4078" s="7"/>
      <c r="B4078" s="75" t="s">
        <v>79</v>
      </c>
      <c r="C4078" s="85">
        <v>220782</v>
      </c>
      <c r="D4078" s="85">
        <v>16400</v>
      </c>
      <c r="E4078" s="85">
        <v>7896336002527</v>
      </c>
      <c r="F4078" s="86" t="s">
        <v>4668</v>
      </c>
      <c r="G4078" s="75" t="s">
        <v>23</v>
      </c>
      <c r="H4078" s="75">
        <v>170</v>
      </c>
      <c r="I4078" s="87" t="s">
        <v>163</v>
      </c>
      <c r="J4078" s="75" t="s">
        <v>158</v>
      </c>
      <c r="K4078" s="88" t="s">
        <v>84</v>
      </c>
      <c r="L4078" s="88">
        <v>36</v>
      </c>
      <c r="M4078" s="88">
        <v>4</v>
      </c>
      <c r="N4078" s="75" t="s">
        <v>85</v>
      </c>
      <c r="O4078" s="75" t="s">
        <v>159</v>
      </c>
      <c r="P4078" s="89">
        <v>3.141</v>
      </c>
      <c r="Q4078" s="90">
        <f>(17/100+7.6/100+1.65/100)*P4078</f>
        <v>0.8245125000000001</v>
      </c>
      <c r="R4078" s="90"/>
      <c r="S4078" s="90"/>
      <c r="T4078" s="90"/>
      <c r="U4078" s="90"/>
      <c r="V4078" s="90">
        <f>+P4078-Q4078+R4078+S4078+T4078+U4078</f>
        <v>2.3164875</v>
      </c>
      <c r="W4078" s="91">
        <f>(1.02/100)</f>
        <v>1.02E-2</v>
      </c>
      <c r="X4078" s="91">
        <v>4.8E-3</v>
      </c>
      <c r="Y4078" s="91">
        <v>0.17</v>
      </c>
      <c r="Z4078" s="91">
        <v>1.65E-2</v>
      </c>
      <c r="AA4078" s="91">
        <v>7.6E-2</v>
      </c>
      <c r="AB4078" s="91">
        <f>SUM(W4078:AA4078)</f>
        <v>0.2775</v>
      </c>
      <c r="AC4078" s="75">
        <v>36</v>
      </c>
      <c r="AD4078" s="92">
        <f>IF(AL4078="","",+AC4078*AL4078)</f>
        <v>212.46764331210198</v>
      </c>
      <c r="AE4078" s="93">
        <f>IF(AL4078="","",+AL4078*AB4078)</f>
        <v>1.637771417197453</v>
      </c>
      <c r="AF4078" s="92">
        <f>IF(AL4078="","",+AL4078-AE4078)</f>
        <v>4.264107563694269</v>
      </c>
      <c r="AG4078" s="93">
        <f>+V4078</f>
        <v>2.3164875</v>
      </c>
      <c r="AH4078" s="92">
        <f>IF(AF4078="","",+AF4078-AG4078)</f>
        <v>1.947620063694269</v>
      </c>
      <c r="AI4078" s="92">
        <f>IF(AH4078="","",+AH4078*AC4078)</f>
        <v>70.11432229299369</v>
      </c>
      <c r="AJ4078" s="93">
        <v>5.5</v>
      </c>
      <c r="AK4078" s="94">
        <v>0.33</v>
      </c>
      <c r="AL4078" s="93">
        <f>IF(V4078=0,"",V4078/(1-AB4078-AK4078))</f>
        <v>5.901878980891722</v>
      </c>
      <c r="AM4078" s="95">
        <v>0.33</v>
      </c>
      <c r="AN4078" s="93">
        <f>IF(V4078=0,"",V4078/(1-AB4078-AM4078))</f>
        <v>5.901878980891722</v>
      </c>
      <c r="AO4078" s="96">
        <v>1.2</v>
      </c>
      <c r="AP4078" s="93">
        <f>IF(BD!AJ4078="","",BD!AJ4078*BD!AO4078)</f>
        <v>6.6</v>
      </c>
      <c r="AQ4078" s="91">
        <f>BD!AM4078/BD!AK4078-1</f>
        <v>0</v>
      </c>
      <c r="AR4078" s="91">
        <f>IF(BD!AN4078="","",IF(BD!AJ4078="","",BD!AN4078/BD!AJ4078-1))</f>
        <v>7.306890561667667E-2</v>
      </c>
      <c r="AS4078" s="91" t="str">
        <f>IF(BD!AN4078="","",IF(BD!AN4078&lt;BD!AL4078,"ABAIXO DA META","DENTRO DA META"))</f>
        <v>DENTRO DA META</v>
      </c>
      <c r="AT4078" s="91" t="str">
        <f>IF(BD!AJ4078="","EM ANÁLISE",IF(BD!AP4078&gt;=BD!AN4078,"GO", "NO GO"))</f>
        <v>GO</v>
      </c>
      <c r="AU4078" s="97">
        <f>IF(AN4078="","",+BD!$AN4078-AJ4078)</f>
        <v>0.4018789808917216</v>
      </c>
      <c r="AV4078" s="98"/>
      <c r="AW4078" s="90">
        <f>BD!P4078*BD!AC4078</f>
        <v>113.076</v>
      </c>
      <c r="AX4078" s="90">
        <f>BD!V4078*BD!AC4078</f>
        <v>83.39355</v>
      </c>
      <c r="AY4078" s="90">
        <f>IF(BD!AN4078="","",BD!AN4078*BD!AC4078)</f>
        <v>212.46764331210198</v>
      </c>
      <c r="AZ4078" s="75" t="s">
        <v>5272</v>
      </c>
      <c r="BA4078" s="75"/>
      <c r="BB4078" s="75"/>
      <c r="BC4078" s="75"/>
      <c r="BD4078" s="99" t="s">
        <v>5257</v>
      </c>
      <c r="BE4078" s="100" t="s">
        <v>4</v>
      </c>
      <c r="BF4078" s="100" t="s">
        <v>4</v>
      </c>
      <c r="BG4078" s="99" t="s">
        <v>5258</v>
      </c>
      <c r="BH4078" s="101"/>
      <c r="BI4078" s="101"/>
      <c r="BJ4078" s="101"/>
      <c r="BK4078" s="101"/>
      <c r="BL4078" s="101"/>
      <c r="BM4078" s="101"/>
      <c r="BN4078" s="101"/>
      <c r="BO4078" s="103"/>
      <c r="BP4078" s="99">
        <v>140.622</v>
      </c>
      <c r="BQ4078" s="99">
        <v>121</v>
      </c>
      <c r="BR4078" s="101"/>
      <c r="BS4078" s="99" t="s">
        <v>5260</v>
      </c>
      <c r="BT4078" s="99" t="s">
        <v>5261</v>
      </c>
      <c r="BU4078" s="99">
        <v>5102</v>
      </c>
      <c r="BV4078" s="99"/>
      <c r="BW4078" s="99"/>
      <c r="BX4078" s="99"/>
      <c r="BY4078" s="99"/>
      <c r="BZ4078" s="99"/>
      <c r="CA4078" s="99"/>
      <c r="CB4078" s="99"/>
      <c r="CC4078" s="99">
        <v>102</v>
      </c>
      <c r="CD4078" s="99">
        <v>8</v>
      </c>
      <c r="CE4078" s="99">
        <v>8</v>
      </c>
      <c r="CF4078" s="99"/>
      <c r="CG4078" s="37" t="e">
        <f>VLOOKUP(Table_1[[#This Row],[EAN]],'[1]Planilha1'!$E:$R,13,0)</f>
        <v>#N/A</v>
      </c>
    </row>
    <row r="4079" ht="15" hidden="1">
      <c r="A4079" s="7"/>
      <c r="B4079" s="75" t="s">
        <v>400</v>
      </c>
      <c r="C4079" s="85">
        <v>220362</v>
      </c>
      <c r="D4079" s="85">
        <v>374</v>
      </c>
      <c r="E4079" s="85">
        <v>7898598184041</v>
      </c>
      <c r="F4079" s="86" t="s">
        <v>4669</v>
      </c>
      <c r="G4079" s="75" t="s">
        <v>18</v>
      </c>
      <c r="H4079" s="75">
        <v>3650</v>
      </c>
      <c r="I4079" s="87" t="s">
        <v>1473</v>
      </c>
      <c r="J4079" s="75" t="s">
        <v>4670</v>
      </c>
      <c r="K4079" s="88" t="s">
        <v>84</v>
      </c>
      <c r="L4079" s="88">
        <v>12</v>
      </c>
      <c r="M4079" s="88">
        <v>0</v>
      </c>
      <c r="N4079" s="75" t="s">
        <v>85</v>
      </c>
      <c r="O4079" s="75" t="s">
        <v>1471</v>
      </c>
      <c r="P4079" s="89">
        <v>9.4</v>
      </c>
      <c r="Q4079" s="90">
        <f>(17/100+7.6/100+1.65/100)*P4079</f>
        <v>2.4675000000000002</v>
      </c>
      <c r="R4079" s="90"/>
      <c r="S4079" s="90"/>
      <c r="T4079" s="90"/>
      <c r="U4079" s="90"/>
      <c r="V4079" s="90">
        <f>+P4079-Q4079+R4079+S4079+T4079+U4079</f>
        <v>6.9325</v>
      </c>
      <c r="W4079" s="91">
        <f>(1.02/100)</f>
        <v>1.02E-2</v>
      </c>
      <c r="X4079" s="91">
        <v>4.8E-3</v>
      </c>
      <c r="Y4079" s="91">
        <v>0.17</v>
      </c>
      <c r="Z4079" s="91">
        <v>1.65E-2</v>
      </c>
      <c r="AA4079" s="91">
        <v>7.6E-2</v>
      </c>
      <c r="AB4079" s="91">
        <f>SUM(W4079:AA4079)</f>
        <v>0.2775</v>
      </c>
      <c r="AC4079" s="75">
        <v>12</v>
      </c>
      <c r="AD4079" s="92">
        <f>IF(AL4079="","",+AC4079*AL4079)</f>
        <v>211.94904458598734</v>
      </c>
      <c r="AE4079" s="93">
        <f>IF(AL4079="","",+AL4079*AB4079)</f>
        <v>4.901321656050957</v>
      </c>
      <c r="AF4079" s="92">
        <f>IF(AL4079="","",+AL4079-AE4079)</f>
        <v>12.761098726114653</v>
      </c>
      <c r="AG4079" s="93">
        <f>+V4079</f>
        <v>6.9325</v>
      </c>
      <c r="AH4079" s="92">
        <f>IF(AF4079="","",+AF4079-AG4079)</f>
        <v>5.828598726114653</v>
      </c>
      <c r="AI4079" s="92">
        <f>IF(AH4079="","",+AH4079*AC4079)</f>
        <v>69.94318471337584</v>
      </c>
      <c r="AJ4079" s="93">
        <v>17.82</v>
      </c>
      <c r="AK4079" s="94">
        <v>0.33</v>
      </c>
      <c r="AL4079" s="93">
        <f>IF(V4079=0,"",V4079/(1-AB4079-AK4079))</f>
        <v>17.66242038216561</v>
      </c>
      <c r="AM4079" s="95">
        <v>0.33</v>
      </c>
      <c r="AN4079" s="93">
        <f>IF(V4079=0,"",V4079/(1-AB4079-AM4079))</f>
        <v>17.66242038216561</v>
      </c>
      <c r="AO4079" s="96">
        <v>1.2</v>
      </c>
      <c r="AP4079" s="93">
        <f>IF(BD!AJ4079="","",BD!AJ4079*BD!AO4079)</f>
        <v>21.384</v>
      </c>
      <c r="AQ4079" s="91">
        <f>BD!AM4079/BD!AK4079-1</f>
        <v>0</v>
      </c>
      <c r="AR4079" s="91">
        <f>IF(BD!AN4079="","",IF(BD!AJ4079="","",BD!AN4079/BD!AJ4079-1))</f>
        <v>-8.842851730324952E-3</v>
      </c>
      <c r="AS4079" s="91" t="str">
        <f>IF(BD!AN4079="","",IF(BD!AN4079&lt;BD!AL4079,"ABAIXO DA META","DENTRO DA META"))</f>
        <v>DENTRO DA META</v>
      </c>
      <c r="AT4079" s="91" t="str">
        <f>IF(BD!AJ4079="","EM ANÁLISE",IF(BD!AP4079&gt;=BD!AN4079,"GO", "NO GO"))</f>
        <v>GO</v>
      </c>
      <c r="AU4079" s="97">
        <f>IF(AN4079="","",+BD!$AN4079-AJ4079)</f>
        <v>-0.15757961783439</v>
      </c>
      <c r="AV4079" s="98"/>
      <c r="AW4079" s="90">
        <f>BD!P4079*BD!AC4079</f>
        <v>112.80000000000001</v>
      </c>
      <c r="AX4079" s="90">
        <f>BD!V4079*BD!AC4079</f>
        <v>83.19</v>
      </c>
      <c r="AY4079" s="90">
        <f>IF(BD!AN4079="","",BD!AN4079*BD!AC4079)</f>
        <v>211.94904458598734</v>
      </c>
      <c r="AZ4079" s="75" t="s">
        <v>5272</v>
      </c>
      <c r="BA4079" s="75"/>
      <c r="BB4079" s="75"/>
      <c r="BC4079" s="75"/>
      <c r="BD4079" s="99" t="s">
        <v>5257</v>
      </c>
      <c r="BE4079" s="100" t="s">
        <v>4</v>
      </c>
      <c r="BF4079" s="100" t="s">
        <v>4</v>
      </c>
      <c r="BG4079" s="99" t="s">
        <v>5258</v>
      </c>
      <c r="BH4079" s="101"/>
      <c r="BI4079" s="101"/>
      <c r="BJ4079" s="101"/>
      <c r="BK4079" s="101"/>
      <c r="BL4079" s="101"/>
      <c r="BM4079" s="101"/>
      <c r="BN4079" s="101"/>
      <c r="BO4079" s="103"/>
      <c r="BP4079" s="99">
        <v>140.622</v>
      </c>
      <c r="BQ4079" s="99">
        <v>121</v>
      </c>
      <c r="BR4079" s="101"/>
      <c r="BS4079" s="99" t="s">
        <v>5260</v>
      </c>
      <c r="BT4079" s="99" t="s">
        <v>5261</v>
      </c>
      <c r="BU4079" s="99">
        <v>5102</v>
      </c>
      <c r="BV4079" s="99"/>
      <c r="BW4079" s="99"/>
      <c r="BX4079" s="99"/>
      <c r="BY4079" s="99"/>
      <c r="BZ4079" s="99"/>
      <c r="CA4079" s="99"/>
      <c r="CB4079" s="99"/>
      <c r="CC4079" s="99">
        <v>102</v>
      </c>
      <c r="CD4079" s="99">
        <v>8</v>
      </c>
      <c r="CE4079" s="99">
        <v>8</v>
      </c>
      <c r="CF4079" s="99"/>
      <c r="CG4079" s="37" t="e">
        <f>VLOOKUP(Table_1[[#This Row],[EAN]],'[1]Planilha1'!$E:$R,13,0)</f>
        <v>#N/A</v>
      </c>
    </row>
    <row r="4080" ht="15" hidden="1">
      <c r="A4080" s="7"/>
      <c r="B4080" s="75" t="s">
        <v>79</v>
      </c>
      <c r="C4080" s="85">
        <v>221383</v>
      </c>
      <c r="D4080" s="85">
        <v>4116</v>
      </c>
      <c r="E4080" s="85">
        <v>7896331100846</v>
      </c>
      <c r="F4080" s="86" t="s">
        <v>4671</v>
      </c>
      <c r="G4080" s="75" t="s">
        <v>17</v>
      </c>
      <c r="H4080" s="75">
        <v>3110</v>
      </c>
      <c r="I4080" s="87" t="s">
        <v>932</v>
      </c>
      <c r="J4080" s="75" t="s">
        <v>712</v>
      </c>
      <c r="K4080" s="88" t="s">
        <v>84</v>
      </c>
      <c r="L4080" s="88">
        <v>2</v>
      </c>
      <c r="M4080" s="88">
        <v>0</v>
      </c>
      <c r="N4080" s="75" t="s">
        <v>85</v>
      </c>
      <c r="O4080" s="75" t="s">
        <v>437</v>
      </c>
      <c r="P4080" s="89">
        <v>7.26</v>
      </c>
      <c r="Q4080" s="90">
        <f>(17/100+7.6/100+1.65/100)*P4080</f>
        <v>1.90575</v>
      </c>
      <c r="R4080" s="90"/>
      <c r="S4080" s="90"/>
      <c r="T4080" s="90"/>
      <c r="U4080" s="90"/>
      <c r="V4080" s="90">
        <f>+P4080-Q4080+R4080+S4080+T4080+U4080</f>
        <v>5.3542499999999995</v>
      </c>
      <c r="W4080" s="91">
        <f>(1.02/100)</f>
        <v>1.02E-2</v>
      </c>
      <c r="X4080" s="91">
        <v>4.8E-3</v>
      </c>
      <c r="Y4080" s="91">
        <v>0.17</v>
      </c>
      <c r="Z4080" s="91">
        <v>1.65E-2</v>
      </c>
      <c r="AA4080" s="91">
        <v>7.6E-2</v>
      </c>
      <c r="AB4080" s="91">
        <f>SUM(W4080:AA4080)</f>
        <v>0.2775</v>
      </c>
      <c r="AC4080" s="75">
        <v>2</v>
      </c>
      <c r="AD4080" s="92">
        <f>IF(AL4080="","",+AC4080*AL4080)</f>
        <v>27.282802547770704</v>
      </c>
      <c r="AE4080" s="93">
        <f>IF(AL4080="","",+AL4080*AB4080)</f>
        <v>3.7854888535031854</v>
      </c>
      <c r="AF4080" s="92">
        <f>IF(AL4080="","",+AL4080-AE4080)</f>
        <v>9.855912420382166</v>
      </c>
      <c r="AG4080" s="93">
        <f>+V4080</f>
        <v>5.3542499999999995</v>
      </c>
      <c r="AH4080" s="92">
        <f>IF(AF4080="","",+AF4080-AG4080)</f>
        <v>4.501662420382167</v>
      </c>
      <c r="AI4080" s="92">
        <f>IF(AH4080="","",+AH4080*AC4080)</f>
        <v>9.003324840764334</v>
      </c>
      <c r="AJ4080" s="93">
        <v>12.99</v>
      </c>
      <c r="AK4080" s="94">
        <v>0.33</v>
      </c>
      <c r="AL4080" s="93">
        <f>IF(V4080=0,"",V4080/(1-AB4080-AK4080))</f>
        <v>13.641401273885352</v>
      </c>
      <c r="AM4080" s="95">
        <v>0.33</v>
      </c>
      <c r="AN4080" s="93">
        <f>IF(V4080=0,"",V4080/(1-AB4080-AM4080))</f>
        <v>13.641401273885352</v>
      </c>
      <c r="AO4080" s="96">
        <v>1.2</v>
      </c>
      <c r="AP4080" s="93">
        <f>IF(BD!AJ4080="","",BD!AJ4080*BD!AO4080)</f>
        <v>15.588</v>
      </c>
      <c r="AQ4080" s="91">
        <f>BD!AM4080/BD!AK4080-1</f>
        <v>0</v>
      </c>
      <c r="AR4080" s="91">
        <f>IF(BD!AN4080="","",IF(BD!AJ4080="","",BD!AN4080/BD!AJ4080-1))</f>
        <v>5.014636442535414E-2</v>
      </c>
      <c r="AS4080" s="91" t="str">
        <f>IF(BD!AN4080="","",IF(BD!AN4080&lt;BD!AL4080,"ABAIXO DA META","DENTRO DA META"))</f>
        <v>DENTRO DA META</v>
      </c>
      <c r="AT4080" s="91" t="str">
        <f>IF(BD!AJ4080="","EM ANÁLISE",IF(BD!AP4080&gt;=BD!AN4080,"GO", "NO GO"))</f>
        <v>GO</v>
      </c>
      <c r="AU4080" s="97">
        <f>IF(AN4080="","",+BD!$AN4080-AJ4080)</f>
        <v>0.6514012738853516</v>
      </c>
      <c r="AV4080" s="98"/>
      <c r="AW4080" s="90">
        <f>BD!P4080*BD!AC4080</f>
        <v>14.52</v>
      </c>
      <c r="AX4080" s="90">
        <f>BD!V4080*BD!AC4080</f>
        <v>10.708499999999999</v>
      </c>
      <c r="AY4080" s="90">
        <f>IF(BD!AN4080="","",BD!AN4080*BD!AC4080)</f>
        <v>27.282802547770704</v>
      </c>
      <c r="AZ4080" s="75" t="s">
        <v>5272</v>
      </c>
      <c r="BA4080" s="75"/>
      <c r="BB4080" s="75"/>
      <c r="BC4080" s="75"/>
      <c r="BD4080" s="99" t="s">
        <v>5257</v>
      </c>
      <c r="BE4080" s="100" t="s">
        <v>4</v>
      </c>
      <c r="BF4080" s="100" t="s">
        <v>4</v>
      </c>
      <c r="BG4080" s="99" t="s">
        <v>5258</v>
      </c>
      <c r="BH4080" s="101"/>
      <c r="BI4080" s="101"/>
      <c r="BJ4080" s="101"/>
      <c r="BK4080" s="101"/>
      <c r="BL4080" s="101"/>
      <c r="BM4080" s="101"/>
      <c r="BN4080" s="101"/>
      <c r="BO4080" s="103"/>
      <c r="BP4080" s="99">
        <v>140.622</v>
      </c>
      <c r="BQ4080" s="99">
        <v>121</v>
      </c>
      <c r="BR4080" s="101"/>
      <c r="BS4080" s="99" t="s">
        <v>5260</v>
      </c>
      <c r="BT4080" s="99" t="s">
        <v>5261</v>
      </c>
      <c r="BU4080" s="99">
        <v>5102</v>
      </c>
      <c r="BV4080" s="99"/>
      <c r="BW4080" s="99"/>
      <c r="BX4080" s="99"/>
      <c r="BY4080" s="99"/>
      <c r="BZ4080" s="99"/>
      <c r="CA4080" s="99"/>
      <c r="CB4080" s="99"/>
      <c r="CC4080" s="99">
        <v>102</v>
      </c>
      <c r="CD4080" s="99">
        <v>8</v>
      </c>
      <c r="CE4080" s="99">
        <v>8</v>
      </c>
      <c r="CF4080" s="99"/>
      <c r="CG4080" s="37" t="e">
        <f>VLOOKUP(Table_1[[#This Row],[EAN]],'[1]Planilha1'!$E:$R,13,0)</f>
        <v>#N/A</v>
      </c>
    </row>
    <row r="4081" ht="15" hidden="1">
      <c r="A4081" s="7"/>
      <c r="B4081" s="75" t="s">
        <v>400</v>
      </c>
      <c r="C4081" s="85">
        <v>222292</v>
      </c>
      <c r="D4081" s="85">
        <v>1801</v>
      </c>
      <c r="E4081" s="85">
        <v>7898662061483</v>
      </c>
      <c r="F4081" s="86" t="s">
        <v>4672</v>
      </c>
      <c r="G4081" s="75" t="s">
        <v>15</v>
      </c>
      <c r="H4081" s="75">
        <v>1620</v>
      </c>
      <c r="I4081" s="87" t="s">
        <v>1541</v>
      </c>
      <c r="J4081" s="75" t="s">
        <v>1621</v>
      </c>
      <c r="K4081" s="88" t="s">
        <v>84</v>
      </c>
      <c r="L4081" s="88">
        <v>24</v>
      </c>
      <c r="M4081" s="88">
        <v>4</v>
      </c>
      <c r="N4081" s="75" t="s">
        <v>85</v>
      </c>
      <c r="O4081" s="75" t="s">
        <v>208</v>
      </c>
      <c r="P4081" s="89">
        <v>4.99</v>
      </c>
      <c r="Q4081" s="90">
        <f>(17/100+7.6/100+1.65/100)*P4081</f>
        <v>1.3098750000000001</v>
      </c>
      <c r="R4081" s="90"/>
      <c r="S4081" s="90"/>
      <c r="T4081" s="90"/>
      <c r="U4081" s="90"/>
      <c r="V4081" s="90">
        <f>+P4081-Q4081+R4081+S4081+T4081+U4081</f>
        <v>3.6801250000000003</v>
      </c>
      <c r="W4081" s="91">
        <f>(1.02/100)</f>
        <v>1.02E-2</v>
      </c>
      <c r="X4081" s="91">
        <v>4.8E-3</v>
      </c>
      <c r="Y4081" s="91">
        <v>0.17</v>
      </c>
      <c r="Z4081" s="91">
        <v>1.65E-2</v>
      </c>
      <c r="AA4081" s="91">
        <v>7.6E-2</v>
      </c>
      <c r="AB4081" s="91">
        <f>SUM(W4081:AA4081)</f>
        <v>0.2775</v>
      </c>
      <c r="AC4081" s="75">
        <v>24</v>
      </c>
      <c r="AD4081" s="92">
        <f>IF(AL4081="","",+AC4081*AL4081)</f>
        <v>225.02675159235673</v>
      </c>
      <c r="AE4081" s="93">
        <f>IF(AL4081="","",+AL4081*AB4081)</f>
        <v>2.601871815286625</v>
      </c>
      <c r="AF4081" s="92">
        <f>IF(AL4081="","",+AL4081-AE4081)</f>
        <v>6.774242834394906</v>
      </c>
      <c r="AG4081" s="93">
        <f>+V4081</f>
        <v>3.6801250000000003</v>
      </c>
      <c r="AH4081" s="92">
        <f>IF(AF4081="","",+AF4081-AG4081)</f>
        <v>3.094117834394906</v>
      </c>
      <c r="AI4081" s="92">
        <f>IF(AH4081="","",+AH4081*AC4081)</f>
        <v>74.25882802547774</v>
      </c>
      <c r="AJ4081" s="93">
        <v>9.215</v>
      </c>
      <c r="AK4081" s="94">
        <v>0.33</v>
      </c>
      <c r="AL4081" s="93">
        <f>IF(V4081=0,"",V4081/(1-AB4081-AK4081))</f>
        <v>9.376114649681531</v>
      </c>
      <c r="AM4081" s="95">
        <v>0.33</v>
      </c>
      <c r="AN4081" s="93">
        <f>IF(V4081=0,"",V4081/(1-AB4081-AM4081))</f>
        <v>9.376114649681531</v>
      </c>
      <c r="AO4081" s="96">
        <v>1.2</v>
      </c>
      <c r="AP4081" s="93">
        <f>IF(BD!AJ4081="","",BD!AJ4081*BD!AO4081)</f>
        <v>11.058</v>
      </c>
      <c r="AQ4081" s="91">
        <f>BD!AM4081/BD!AK4081-1</f>
        <v>0</v>
      </c>
      <c r="AR4081" s="91">
        <f>IF(BD!AN4081="","",IF(BD!AJ4081="","",BD!AN4081/BD!AJ4081-1))</f>
        <v>1.7483955472765267E-2</v>
      </c>
      <c r="AS4081" s="91" t="str">
        <f>IF(BD!AN4081="","",IF(BD!AN4081&lt;BD!AL4081,"ABAIXO DA META","DENTRO DA META"))</f>
        <v>DENTRO DA META</v>
      </c>
      <c r="AT4081" s="91" t="str">
        <f>IF(BD!AJ4081="","EM ANÁLISE",IF(BD!AP4081&gt;=BD!AN4081,"GO", "NO GO"))</f>
        <v>GO</v>
      </c>
      <c r="AU4081" s="97">
        <f>IF(AN4081="","",+BD!$AN4081-AJ4081)</f>
        <v>0.16111464968153122</v>
      </c>
      <c r="AV4081" s="98"/>
      <c r="AW4081" s="90">
        <f>BD!P4081*BD!AC4081</f>
        <v>119.76</v>
      </c>
      <c r="AX4081" s="90">
        <f>BD!V4081*BD!AC4081</f>
        <v>88.32300000000001</v>
      </c>
      <c r="AY4081" s="90">
        <f>IF(BD!AN4081="","",BD!AN4081*BD!AC4081)</f>
        <v>225.02675159235673</v>
      </c>
      <c r="AZ4081" s="75" t="s">
        <v>5272</v>
      </c>
      <c r="BA4081" s="75" t="s">
        <v>115</v>
      </c>
      <c r="BB4081" s="75">
        <v>1</v>
      </c>
      <c r="BC4081" s="75" t="s">
        <v>209</v>
      </c>
      <c r="BD4081" s="99" t="s">
        <v>5257</v>
      </c>
      <c r="BE4081" s="100" t="s">
        <v>4</v>
      </c>
      <c r="BF4081" s="100" t="s">
        <v>4</v>
      </c>
      <c r="BG4081" s="99" t="s">
        <v>5258</v>
      </c>
      <c r="BH4081" s="101"/>
      <c r="BI4081" s="101"/>
      <c r="BJ4081" s="101"/>
      <c r="BK4081" s="101"/>
      <c r="BL4081" s="101"/>
      <c r="BM4081" s="101"/>
      <c r="BN4081" s="101"/>
      <c r="BO4081" s="103"/>
      <c r="BP4081" s="99">
        <v>140.622</v>
      </c>
      <c r="BQ4081" s="99">
        <v>121</v>
      </c>
      <c r="BR4081" s="101"/>
      <c r="BS4081" s="99" t="s">
        <v>5260</v>
      </c>
      <c r="BT4081" s="99" t="s">
        <v>5261</v>
      </c>
      <c r="BU4081" s="99">
        <v>5102</v>
      </c>
      <c r="BV4081" s="99"/>
      <c r="BW4081" s="99"/>
      <c r="BX4081" s="99"/>
      <c r="BY4081" s="99"/>
      <c r="BZ4081" s="99"/>
      <c r="CA4081" s="99"/>
      <c r="CB4081" s="99"/>
      <c r="CC4081" s="99">
        <v>102</v>
      </c>
      <c r="CD4081" s="99">
        <v>8</v>
      </c>
      <c r="CE4081" s="99">
        <v>8</v>
      </c>
      <c r="CF4081" s="99"/>
      <c r="CG4081" s="37" t="e">
        <f>VLOOKUP(Table_1[[#This Row],[EAN]],'[1]Planilha1'!$E:$R,13,0)</f>
        <v>#N/A</v>
      </c>
    </row>
    <row r="4082" ht="15" hidden="1">
      <c r="A4082" s="7"/>
      <c r="B4082" s="75" t="s">
        <v>400</v>
      </c>
      <c r="C4082" s="85">
        <v>222222</v>
      </c>
      <c r="D4082" s="85">
        <v>3494</v>
      </c>
      <c r="E4082" s="85">
        <v>7893454714240</v>
      </c>
      <c r="F4082" s="86" t="s">
        <v>4673</v>
      </c>
      <c r="G4082" s="75" t="s">
        <v>15</v>
      </c>
      <c r="H4082" s="75">
        <v>1090</v>
      </c>
      <c r="I4082" s="87" t="s">
        <v>1554</v>
      </c>
      <c r="J4082" s="75" t="s">
        <v>1555</v>
      </c>
      <c r="K4082" s="88" t="s">
        <v>84</v>
      </c>
      <c r="L4082" s="88">
        <v>12</v>
      </c>
      <c r="M4082" s="88">
        <v>4</v>
      </c>
      <c r="N4082" s="75" t="s">
        <v>85</v>
      </c>
      <c r="O4082" s="75" t="s">
        <v>208</v>
      </c>
      <c r="P4082" s="89">
        <v>8.47</v>
      </c>
      <c r="Q4082" s="90">
        <f>(17/100+7.6/100+1.65/100)*P4082</f>
        <v>2.2233750000000003</v>
      </c>
      <c r="R4082" s="90"/>
      <c r="S4082" s="90"/>
      <c r="T4082" s="90"/>
      <c r="U4082" s="90"/>
      <c r="V4082" s="90">
        <f>+P4082-Q4082+R4082+S4082+T4082+U4082</f>
        <v>6.246625</v>
      </c>
      <c r="W4082" s="91">
        <f>(1.02/100)</f>
        <v>1.02E-2</v>
      </c>
      <c r="X4082" s="91">
        <v>4.8E-3</v>
      </c>
      <c r="Y4082" s="91">
        <v>0.17</v>
      </c>
      <c r="Z4082" s="91">
        <v>1.65E-2</v>
      </c>
      <c r="AA4082" s="91">
        <v>7.6E-2</v>
      </c>
      <c r="AB4082" s="91">
        <f>SUM(W4082:AA4082)</f>
        <v>0.2775</v>
      </c>
      <c r="AC4082" s="75">
        <v>12</v>
      </c>
      <c r="AD4082" s="92">
        <f>IF(AL4082="","",+AC4082*AL4082)</f>
        <v>190.97961783439496</v>
      </c>
      <c r="AE4082" s="93">
        <f>IF(AL4082="","",+AL4082*AB4082)</f>
        <v>4.416403662420383</v>
      </c>
      <c r="AF4082" s="92">
        <f>IF(AL4082="","",+AL4082-AE4082)</f>
        <v>11.498564490445862</v>
      </c>
      <c r="AG4082" s="93">
        <f>+V4082</f>
        <v>6.246625</v>
      </c>
      <c r="AH4082" s="92">
        <f>IF(AF4082="","",+AF4082-AG4082)</f>
        <v>5.251939490445862</v>
      </c>
      <c r="AI4082" s="92">
        <f>IF(AH4082="","",+AH4082*AC4082)</f>
        <v>63.02327388535034</v>
      </c>
      <c r="AJ4082" s="93">
        <v>12.86</v>
      </c>
      <c r="AK4082" s="94">
        <v>0.33</v>
      </c>
      <c r="AL4082" s="93">
        <f>IF(V4082=0,"",V4082/(1-AB4082-AK4082))</f>
        <v>15.914968152866246</v>
      </c>
      <c r="AM4082" s="95">
        <v>0.33</v>
      </c>
      <c r="AN4082" s="93">
        <f>IF(V4082=0,"",V4082/(1-AB4082-AM4082))</f>
        <v>15.914968152866246</v>
      </c>
      <c r="AO4082" s="96">
        <v>1.2</v>
      </c>
      <c r="AP4082" s="93">
        <f>IF(BD!AJ4082="","",BD!AJ4082*BD!AO4082)</f>
        <v>15.431999999999999</v>
      </c>
      <c r="AQ4082" s="91">
        <f>BD!AM4082/BD!AK4082-1</f>
        <v>0</v>
      </c>
      <c r="AR4082" s="91">
        <f>IF(BD!AN4082="","",IF(BD!AJ4082="","",BD!AN4082/BD!AJ4082-1))</f>
        <v>0.23755584392428042</v>
      </c>
      <c r="AS4082" s="91" t="str">
        <f>IF(BD!AN4082="","",IF(BD!AN4082&lt;BD!AL4082,"ABAIXO DA META","DENTRO DA META"))</f>
        <v>DENTRO DA META</v>
      </c>
      <c r="AT4082" s="91" t="str">
        <f>IF(BD!AJ4082="","EM ANÁLISE",IF(BD!AP4082&gt;=BD!AN4082,"GO", "NO GO"))</f>
        <v>NO GO</v>
      </c>
      <c r="AU4082" s="97">
        <f>IF(AN4082="","",+BD!$AN4082-AJ4082)</f>
        <v>3.0549681528662465</v>
      </c>
      <c r="AV4082" s="98"/>
      <c r="AW4082" s="90">
        <f>BD!P4082*BD!AC4082</f>
        <v>101.64000000000001</v>
      </c>
      <c r="AX4082" s="90">
        <f>BD!V4082*BD!AC4082</f>
        <v>74.95949999999999</v>
      </c>
      <c r="AY4082" s="90">
        <f>IF(BD!AN4082="","",BD!AN4082*BD!AC4082)</f>
        <v>190.97961783439496</v>
      </c>
      <c r="AZ4082" s="75" t="s">
        <v>5272</v>
      </c>
      <c r="BA4082" s="75" t="s">
        <v>115</v>
      </c>
      <c r="BB4082" s="75">
        <v>1</v>
      </c>
      <c r="BC4082" s="75" t="s">
        <v>209</v>
      </c>
      <c r="BD4082" s="99" t="s">
        <v>5257</v>
      </c>
      <c r="BE4082" s="100" t="s">
        <v>4</v>
      </c>
      <c r="BF4082" s="100" t="s">
        <v>4</v>
      </c>
      <c r="BG4082" s="99" t="s">
        <v>5258</v>
      </c>
      <c r="BH4082" s="101"/>
      <c r="BI4082" s="101"/>
      <c r="BJ4082" s="101"/>
      <c r="BK4082" s="101"/>
      <c r="BL4082" s="101"/>
      <c r="BM4082" s="101"/>
      <c r="BN4082" s="101"/>
      <c r="BO4082" s="103"/>
      <c r="BP4082" s="99">
        <v>140.622</v>
      </c>
      <c r="BQ4082" s="99">
        <v>121</v>
      </c>
      <c r="BR4082" s="101"/>
      <c r="BS4082" s="99" t="s">
        <v>5260</v>
      </c>
      <c r="BT4082" s="99" t="s">
        <v>5261</v>
      </c>
      <c r="BU4082" s="99">
        <v>5102</v>
      </c>
      <c r="BV4082" s="99"/>
      <c r="BW4082" s="99"/>
      <c r="BX4082" s="99"/>
      <c r="BY4082" s="99"/>
      <c r="BZ4082" s="99"/>
      <c r="CA4082" s="99"/>
      <c r="CB4082" s="99"/>
      <c r="CC4082" s="99">
        <v>102</v>
      </c>
      <c r="CD4082" s="99">
        <v>8</v>
      </c>
      <c r="CE4082" s="99">
        <v>8</v>
      </c>
      <c r="CF4082" s="99"/>
      <c r="CG4082" s="37" t="e">
        <f>VLOOKUP(Table_1[[#This Row],[EAN]],'[1]Planilha1'!$E:$R,13,0)</f>
        <v>#N/A</v>
      </c>
    </row>
    <row r="4083" ht="15" hidden="1">
      <c r="A4083" s="7"/>
      <c r="B4083" s="75" t="s">
        <v>400</v>
      </c>
      <c r="C4083" s="85">
        <v>222223</v>
      </c>
      <c r="D4083" s="85">
        <v>3495</v>
      </c>
      <c r="E4083" s="85">
        <v>7893454714257</v>
      </c>
      <c r="F4083" s="86" t="s">
        <v>4674</v>
      </c>
      <c r="G4083" s="75" t="s">
        <v>15</v>
      </c>
      <c r="H4083" s="75">
        <v>1090</v>
      </c>
      <c r="I4083" s="87" t="s">
        <v>1554</v>
      </c>
      <c r="J4083" s="75" t="s">
        <v>1555</v>
      </c>
      <c r="K4083" s="88" t="s">
        <v>84</v>
      </c>
      <c r="L4083" s="88">
        <v>12</v>
      </c>
      <c r="M4083" s="88">
        <v>4</v>
      </c>
      <c r="N4083" s="75" t="s">
        <v>85</v>
      </c>
      <c r="O4083" s="75" t="s">
        <v>208</v>
      </c>
      <c r="P4083" s="89">
        <v>8.47</v>
      </c>
      <c r="Q4083" s="90">
        <f>(17/100+7.6/100+1.65/100)*P4083</f>
        <v>2.2233750000000003</v>
      </c>
      <c r="R4083" s="90"/>
      <c r="S4083" s="90"/>
      <c r="T4083" s="90"/>
      <c r="U4083" s="90"/>
      <c r="V4083" s="90">
        <f>+P4083-Q4083+R4083+S4083+T4083+U4083</f>
        <v>6.246625</v>
      </c>
      <c r="W4083" s="91">
        <f>(1.02/100)</f>
        <v>1.02E-2</v>
      </c>
      <c r="X4083" s="91">
        <v>4.8E-3</v>
      </c>
      <c r="Y4083" s="91">
        <v>0.17</v>
      </c>
      <c r="Z4083" s="91">
        <v>1.65E-2</v>
      </c>
      <c r="AA4083" s="91">
        <v>7.6E-2</v>
      </c>
      <c r="AB4083" s="91">
        <f>SUM(W4083:AA4083)</f>
        <v>0.2775</v>
      </c>
      <c r="AC4083" s="75">
        <v>12</v>
      </c>
      <c r="AD4083" s="92">
        <f>IF(AL4083="","",+AC4083*AL4083)</f>
        <v>190.97961783439496</v>
      </c>
      <c r="AE4083" s="93">
        <f>IF(AL4083="","",+AL4083*AB4083)</f>
        <v>4.416403662420383</v>
      </c>
      <c r="AF4083" s="92">
        <f>IF(AL4083="","",+AL4083-AE4083)</f>
        <v>11.498564490445862</v>
      </c>
      <c r="AG4083" s="93">
        <f>+V4083</f>
        <v>6.246625</v>
      </c>
      <c r="AH4083" s="92">
        <f>IF(AF4083="","",+AF4083-AG4083)</f>
        <v>5.251939490445862</v>
      </c>
      <c r="AI4083" s="92">
        <f>IF(AH4083="","",+AH4083*AC4083)</f>
        <v>63.02327388535034</v>
      </c>
      <c r="AJ4083" s="93">
        <v>12.86</v>
      </c>
      <c r="AK4083" s="94">
        <v>0.33</v>
      </c>
      <c r="AL4083" s="93">
        <f>IF(V4083=0,"",V4083/(1-AB4083-AK4083))</f>
        <v>15.914968152866246</v>
      </c>
      <c r="AM4083" s="95">
        <v>0.33</v>
      </c>
      <c r="AN4083" s="93">
        <f>IF(V4083=0,"",V4083/(1-AB4083-AM4083))</f>
        <v>15.914968152866246</v>
      </c>
      <c r="AO4083" s="96">
        <v>1.2</v>
      </c>
      <c r="AP4083" s="93">
        <f>IF(BD!AJ4083="","",BD!AJ4083*BD!AO4083)</f>
        <v>15.431999999999999</v>
      </c>
      <c r="AQ4083" s="91">
        <f>BD!AM4083/BD!AK4083-1</f>
        <v>0</v>
      </c>
      <c r="AR4083" s="91">
        <f>IF(BD!AN4083="","",IF(BD!AJ4083="","",BD!AN4083/BD!AJ4083-1))</f>
        <v>0.23755584392428042</v>
      </c>
      <c r="AS4083" s="91" t="str">
        <f>IF(BD!AN4083="","",IF(BD!AN4083&lt;BD!AL4083,"ABAIXO DA META","DENTRO DA META"))</f>
        <v>DENTRO DA META</v>
      </c>
      <c r="AT4083" s="91" t="str">
        <f>IF(BD!AJ4083="","EM ANÁLISE",IF(BD!AP4083&gt;=BD!AN4083,"GO", "NO GO"))</f>
        <v>NO GO</v>
      </c>
      <c r="AU4083" s="97">
        <f>IF(AN4083="","",+BD!$AN4083-AJ4083)</f>
        <v>3.0549681528662465</v>
      </c>
      <c r="AV4083" s="98"/>
      <c r="AW4083" s="90">
        <f>BD!P4083*BD!AC4083</f>
        <v>101.64000000000001</v>
      </c>
      <c r="AX4083" s="90">
        <f>BD!V4083*BD!AC4083</f>
        <v>74.95949999999999</v>
      </c>
      <c r="AY4083" s="90">
        <f>IF(BD!AN4083="","",BD!AN4083*BD!AC4083)</f>
        <v>190.97961783439496</v>
      </c>
      <c r="AZ4083" s="75" t="s">
        <v>5272</v>
      </c>
      <c r="BA4083" s="75" t="s">
        <v>115</v>
      </c>
      <c r="BB4083" s="75">
        <v>1</v>
      </c>
      <c r="BC4083" s="75" t="s">
        <v>209</v>
      </c>
      <c r="BD4083" s="99" t="s">
        <v>5257</v>
      </c>
      <c r="BE4083" s="100" t="s">
        <v>4</v>
      </c>
      <c r="BF4083" s="100" t="s">
        <v>4</v>
      </c>
      <c r="BG4083" s="99" t="s">
        <v>5258</v>
      </c>
      <c r="BH4083" s="101"/>
      <c r="BI4083" s="101"/>
      <c r="BJ4083" s="101"/>
      <c r="BK4083" s="101"/>
      <c r="BL4083" s="101"/>
      <c r="BM4083" s="101"/>
      <c r="BN4083" s="101"/>
      <c r="BO4083" s="103"/>
      <c r="BP4083" s="99">
        <v>140.622</v>
      </c>
      <c r="BQ4083" s="99">
        <v>121</v>
      </c>
      <c r="BR4083" s="101"/>
      <c r="BS4083" s="99" t="s">
        <v>5260</v>
      </c>
      <c r="BT4083" s="99" t="s">
        <v>5261</v>
      </c>
      <c r="BU4083" s="99">
        <v>5102</v>
      </c>
      <c r="BV4083" s="99"/>
      <c r="BW4083" s="99"/>
      <c r="BX4083" s="99"/>
      <c r="BY4083" s="99"/>
      <c r="BZ4083" s="99"/>
      <c r="CA4083" s="99"/>
      <c r="CB4083" s="99"/>
      <c r="CC4083" s="99">
        <v>102</v>
      </c>
      <c r="CD4083" s="99">
        <v>8</v>
      </c>
      <c r="CE4083" s="99">
        <v>8</v>
      </c>
      <c r="CF4083" s="99"/>
      <c r="CG4083" s="37" t="e">
        <f>VLOOKUP(Table_1[[#This Row],[EAN]],'[1]Planilha1'!$E:$R,13,0)</f>
        <v>#N/A</v>
      </c>
    </row>
    <row r="4084" ht="15" hidden="1">
      <c r="A4084" s="7"/>
      <c r="B4084" s="75" t="s">
        <v>400</v>
      </c>
      <c r="C4084" s="85">
        <v>220359</v>
      </c>
      <c r="D4084" s="85">
        <v>4025</v>
      </c>
      <c r="E4084" s="85">
        <v>7898598184126</v>
      </c>
      <c r="F4084" s="86" t="s">
        <v>4675</v>
      </c>
      <c r="G4084" s="75" t="s">
        <v>18</v>
      </c>
      <c r="H4084" s="75">
        <v>3650</v>
      </c>
      <c r="I4084" s="87" t="s">
        <v>1473</v>
      </c>
      <c r="J4084" s="75" t="s">
        <v>464</v>
      </c>
      <c r="K4084" s="88" t="s">
        <v>84</v>
      </c>
      <c r="L4084" s="88">
        <v>12</v>
      </c>
      <c r="M4084" s="88">
        <v>0</v>
      </c>
      <c r="N4084" s="75" t="s">
        <v>85</v>
      </c>
      <c r="O4084" s="75" t="s">
        <v>1471</v>
      </c>
      <c r="P4084" s="89">
        <v>8</v>
      </c>
      <c r="Q4084" s="90">
        <f>(17/100+7.6/100+1.65/100)*P4084</f>
        <v>2.1</v>
      </c>
      <c r="R4084" s="90"/>
      <c r="S4084" s="90"/>
      <c r="T4084" s="90"/>
      <c r="U4084" s="90"/>
      <c r="V4084" s="90">
        <f>+P4084-Q4084+R4084+S4084+T4084+U4084</f>
        <v>5.9</v>
      </c>
      <c r="W4084" s="91">
        <f>(1.02/100)</f>
        <v>1.02E-2</v>
      </c>
      <c r="X4084" s="91">
        <v>4.8E-3</v>
      </c>
      <c r="Y4084" s="91">
        <v>0.17</v>
      </c>
      <c r="Z4084" s="91">
        <v>1.65E-2</v>
      </c>
      <c r="AA4084" s="91">
        <v>7.6E-2</v>
      </c>
      <c r="AB4084" s="91">
        <f>SUM(W4084:AA4084)</f>
        <v>0.2775</v>
      </c>
      <c r="AC4084" s="75">
        <v>12</v>
      </c>
      <c r="AD4084" s="92">
        <f>IF(AL4084="","",+AC4084*AL4084)</f>
        <v>180.3821656050956</v>
      </c>
      <c r="AE4084" s="93">
        <f>IF(AL4084="","",+AL4084*AB4084)</f>
        <v>4.171337579617836</v>
      </c>
      <c r="AF4084" s="92">
        <f>IF(AL4084="","",+AL4084-AE4084)</f>
        <v>10.86050955414013</v>
      </c>
      <c r="AG4084" s="93">
        <f>+V4084</f>
        <v>5.9</v>
      </c>
      <c r="AH4084" s="92">
        <f>IF(AF4084="","",+AF4084-AG4084)</f>
        <v>4.960509554140129</v>
      </c>
      <c r="AI4084" s="92">
        <f>IF(AH4084="","",+AH4084*AC4084)</f>
        <v>59.52611464968155</v>
      </c>
      <c r="AJ4084" s="93">
        <v>14.38</v>
      </c>
      <c r="AK4084" s="94">
        <v>0.33</v>
      </c>
      <c r="AL4084" s="93">
        <f>IF(V4084=0,"",V4084/(1-AB4084-AK4084))</f>
        <v>15.031847133757966</v>
      </c>
      <c r="AM4084" s="95">
        <v>0.33</v>
      </c>
      <c r="AN4084" s="93">
        <f>IF(V4084=0,"",V4084/(1-AB4084-AM4084))</f>
        <v>15.031847133757966</v>
      </c>
      <c r="AO4084" s="96">
        <v>1.2</v>
      </c>
      <c r="AP4084" s="93">
        <f>IF(BD!AJ4084="","",BD!AJ4084*BD!AO4084)</f>
        <v>17.256</v>
      </c>
      <c r="AQ4084" s="91">
        <f>BD!AM4084/BD!AK4084-1</f>
        <v>0</v>
      </c>
      <c r="AR4084" s="91">
        <f>IF(BD!AN4084="","",IF(BD!AJ4084="","",BD!AN4084/BD!AJ4084-1))</f>
        <v>4.533012056731334E-2</v>
      </c>
      <c r="AS4084" s="91" t="str">
        <f>IF(BD!AN4084="","",IF(BD!AN4084&lt;BD!AL4084,"ABAIXO DA META","DENTRO DA META"))</f>
        <v>DENTRO DA META</v>
      </c>
      <c r="AT4084" s="91" t="str">
        <f>IF(BD!AJ4084="","EM ANÁLISE",IF(BD!AP4084&gt;=BD!AN4084,"GO", "NO GO"))</f>
        <v>GO</v>
      </c>
      <c r="AU4084" s="97">
        <f>IF(AN4084="","",+BD!$AN4084-AJ4084)</f>
        <v>0.6518471337579648</v>
      </c>
      <c r="AV4084" s="98"/>
      <c r="AW4084" s="90">
        <f>BD!P4084*BD!AC4084</f>
        <v>96</v>
      </c>
      <c r="AX4084" s="90">
        <f>BD!V4084*BD!AC4084</f>
        <v>70.80000000000001</v>
      </c>
      <c r="AY4084" s="90">
        <f>IF(BD!AN4084="","",BD!AN4084*BD!AC4084)</f>
        <v>180.3821656050956</v>
      </c>
      <c r="AZ4084" s="75" t="s">
        <v>5272</v>
      </c>
      <c r="BA4084" s="75"/>
      <c r="BB4084" s="75"/>
      <c r="BC4084" s="75"/>
      <c r="BD4084" s="99" t="s">
        <v>5257</v>
      </c>
      <c r="BE4084" s="100" t="s">
        <v>4</v>
      </c>
      <c r="BF4084" s="100" t="s">
        <v>4</v>
      </c>
      <c r="BG4084" s="99" t="s">
        <v>5258</v>
      </c>
      <c r="BH4084" s="101"/>
      <c r="BI4084" s="101"/>
      <c r="BJ4084" s="101"/>
      <c r="BK4084" s="101"/>
      <c r="BL4084" s="101"/>
      <c r="BM4084" s="101"/>
      <c r="BN4084" s="101"/>
      <c r="BO4084" s="103"/>
      <c r="BP4084" s="99">
        <v>140.622</v>
      </c>
      <c r="BQ4084" s="99">
        <v>121</v>
      </c>
      <c r="BR4084" s="101"/>
      <c r="BS4084" s="99" t="s">
        <v>5260</v>
      </c>
      <c r="BT4084" s="99" t="s">
        <v>5261</v>
      </c>
      <c r="BU4084" s="99">
        <v>5102</v>
      </c>
      <c r="BV4084" s="99"/>
      <c r="BW4084" s="99"/>
      <c r="BX4084" s="99"/>
      <c r="BY4084" s="99"/>
      <c r="BZ4084" s="99"/>
      <c r="CA4084" s="99"/>
      <c r="CB4084" s="99"/>
      <c r="CC4084" s="99">
        <v>102</v>
      </c>
      <c r="CD4084" s="99">
        <v>8</v>
      </c>
      <c r="CE4084" s="99">
        <v>8</v>
      </c>
      <c r="CF4084" s="99"/>
      <c r="CG4084" s="37" t="e">
        <f>VLOOKUP(Table_1[[#This Row],[EAN]],'[1]Planilha1'!$E:$R,13,0)</f>
        <v>#N/A</v>
      </c>
    </row>
    <row r="4085" ht="15" hidden="1">
      <c r="A4085" s="7"/>
      <c r="B4085" s="75" t="s">
        <v>400</v>
      </c>
      <c r="C4085" s="85">
        <v>222364</v>
      </c>
      <c r="D4085" s="85">
        <v>50302</v>
      </c>
      <c r="E4085" s="85">
        <v>7891010503024</v>
      </c>
      <c r="F4085" s="86" t="s">
        <v>4676</v>
      </c>
      <c r="G4085" s="75" t="s">
        <v>15</v>
      </c>
      <c r="H4085" s="75">
        <v>1150</v>
      </c>
      <c r="I4085" s="87" t="s">
        <v>1577</v>
      </c>
      <c r="J4085" s="75" t="s">
        <v>1069</v>
      </c>
      <c r="K4085" s="88" t="s">
        <v>84</v>
      </c>
      <c r="L4085" s="88">
        <v>48</v>
      </c>
      <c r="M4085" s="88">
        <v>4</v>
      </c>
      <c r="N4085" s="75" t="s">
        <v>85</v>
      </c>
      <c r="O4085" s="75" t="s">
        <v>208</v>
      </c>
      <c r="P4085" s="89">
        <v>3.49</v>
      </c>
      <c r="Q4085" s="90">
        <f>(17/100+7.6/100+1.65/100)*P4085</f>
        <v>0.9161250000000001</v>
      </c>
      <c r="R4085" s="90"/>
      <c r="S4085" s="90"/>
      <c r="T4085" s="90"/>
      <c r="U4085" s="90"/>
      <c r="V4085" s="90">
        <f>+P4085-Q4085+R4085+S4085+T4085+U4085</f>
        <v>2.573875</v>
      </c>
      <c r="W4085" s="91">
        <f>(1.02/100)</f>
        <v>1.02E-2</v>
      </c>
      <c r="X4085" s="91">
        <v>4.8E-3</v>
      </c>
      <c r="Y4085" s="91">
        <v>0.17</v>
      </c>
      <c r="Z4085" s="91">
        <v>1.65E-2</v>
      </c>
      <c r="AA4085" s="91">
        <v>7.6E-2</v>
      </c>
      <c r="AB4085" s="91">
        <f>SUM(W4085:AA4085)</f>
        <v>0.2775</v>
      </c>
      <c r="AC4085" s="75">
        <v>48</v>
      </c>
      <c r="AD4085" s="92">
        <f>IF(AL4085="","",+AC4085*AL4085)</f>
        <v>314.7668789808918</v>
      </c>
      <c r="AE4085" s="93">
        <f>IF(AL4085="","",+AL4085*AB4085)</f>
        <v>1.819746019108281</v>
      </c>
      <c r="AF4085" s="92">
        <f>IF(AL4085="","",+AL4085-AE4085)</f>
        <v>4.737897292993631</v>
      </c>
      <c r="AG4085" s="93">
        <f>+V4085</f>
        <v>2.573875</v>
      </c>
      <c r="AH4085" s="92">
        <f>IF(AF4085="","",+AF4085-AG4085)</f>
        <v>2.1640222929936312</v>
      </c>
      <c r="AI4085" s="92">
        <f>IF(AH4085="","",+AH4085*AC4085)</f>
        <v>103.8730700636943</v>
      </c>
      <c r="AJ4085" s="93">
        <v>7.21</v>
      </c>
      <c r="AK4085" s="94">
        <v>0.33</v>
      </c>
      <c r="AL4085" s="93">
        <f>IF(V4085=0,"",V4085/(1-AB4085-AK4085))</f>
        <v>6.557643312101913</v>
      </c>
      <c r="AM4085" s="95">
        <v>0.33</v>
      </c>
      <c r="AN4085" s="93">
        <f>IF(V4085=0,"",V4085/(1-AB4085-AM4085))</f>
        <v>6.557643312101913</v>
      </c>
      <c r="AO4085" s="96">
        <v>1.2</v>
      </c>
      <c r="AP4085" s="93">
        <f>IF(BD!AJ4085="","",BD!AJ4085*BD!AO4085)</f>
        <v>8.652</v>
      </c>
      <c r="AQ4085" s="91">
        <f>BD!AM4085/BD!AK4085-1</f>
        <v>0</v>
      </c>
      <c r="AR4085" s="91">
        <f>IF(BD!AN4085="","",IF(BD!AJ4085="","",BD!AN4085/BD!AJ4085-1))</f>
        <v>-9.047942966686362E-2</v>
      </c>
      <c r="AS4085" s="91" t="str">
        <f>IF(BD!AN4085="","",IF(BD!AN4085&lt;BD!AL4085,"ABAIXO DA META","DENTRO DA META"))</f>
        <v>DENTRO DA META</v>
      </c>
      <c r="AT4085" s="91" t="str">
        <f>IF(BD!AJ4085="","EM ANÁLISE",IF(BD!AP4085&gt;=BD!AN4085,"GO", "NO GO"))</f>
        <v>GO</v>
      </c>
      <c r="AU4085" s="97">
        <f>IF(AN4085="","",+BD!$AN4085-AJ4085)</f>
        <v>-0.6523566878980871</v>
      </c>
      <c r="AV4085" s="98"/>
      <c r="AW4085" s="90">
        <f>BD!P4085*BD!AC4085</f>
        <v>167.52</v>
      </c>
      <c r="AX4085" s="90">
        <f>BD!V4085*BD!AC4085</f>
        <v>123.546</v>
      </c>
      <c r="AY4085" s="90">
        <f>IF(BD!AN4085="","",BD!AN4085*BD!AC4085)</f>
        <v>314.7668789808918</v>
      </c>
      <c r="AZ4085" s="75" t="s">
        <v>5272</v>
      </c>
      <c r="BA4085" s="75" t="s">
        <v>115</v>
      </c>
      <c r="BB4085" s="75">
        <v>1</v>
      </c>
      <c r="BC4085" s="75" t="s">
        <v>209</v>
      </c>
      <c r="BD4085" s="99" t="s">
        <v>5257</v>
      </c>
      <c r="BE4085" s="100" t="s">
        <v>4</v>
      </c>
      <c r="BF4085" s="100" t="s">
        <v>4</v>
      </c>
      <c r="BG4085" s="99" t="s">
        <v>5258</v>
      </c>
      <c r="BH4085" s="101"/>
      <c r="BI4085" s="101"/>
      <c r="BJ4085" s="101"/>
      <c r="BK4085" s="101"/>
      <c r="BL4085" s="101"/>
      <c r="BM4085" s="101"/>
      <c r="BN4085" s="101"/>
      <c r="BO4085" s="103"/>
      <c r="BP4085" s="99">
        <v>140.622</v>
      </c>
      <c r="BQ4085" s="99">
        <v>121</v>
      </c>
      <c r="BR4085" s="101"/>
      <c r="BS4085" s="99" t="s">
        <v>5260</v>
      </c>
      <c r="BT4085" s="99" t="s">
        <v>5261</v>
      </c>
      <c r="BU4085" s="99">
        <v>5102</v>
      </c>
      <c r="BV4085" s="99"/>
      <c r="BW4085" s="99"/>
      <c r="BX4085" s="99"/>
      <c r="BY4085" s="99"/>
      <c r="BZ4085" s="99"/>
      <c r="CA4085" s="99"/>
      <c r="CB4085" s="99"/>
      <c r="CC4085" s="99">
        <v>102</v>
      </c>
      <c r="CD4085" s="99">
        <v>8</v>
      </c>
      <c r="CE4085" s="99">
        <v>8</v>
      </c>
      <c r="CF4085" s="99"/>
      <c r="CG4085" s="37" t="e">
        <f>VLOOKUP(Table_1[[#This Row],[EAN]],'[1]Planilha1'!$E:$R,13,0)</f>
        <v>#N/A</v>
      </c>
    </row>
    <row r="4086" ht="15" hidden="1">
      <c r="A4086" s="7"/>
      <c r="B4086" s="75" t="s">
        <v>400</v>
      </c>
      <c r="C4086" s="85">
        <v>222255</v>
      </c>
      <c r="D4086" s="85">
        <v>37441</v>
      </c>
      <c r="E4086" s="85">
        <v>7896007200306</v>
      </c>
      <c r="F4086" s="86" t="s">
        <v>4677</v>
      </c>
      <c r="G4086" s="75" t="s">
        <v>15</v>
      </c>
      <c r="H4086" s="75">
        <v>1150</v>
      </c>
      <c r="I4086" s="87" t="s">
        <v>1577</v>
      </c>
      <c r="J4086" s="75" t="s">
        <v>1578</v>
      </c>
      <c r="K4086" s="88" t="s">
        <v>84</v>
      </c>
      <c r="L4086" s="88">
        <v>48</v>
      </c>
      <c r="M4086" s="88">
        <v>4</v>
      </c>
      <c r="N4086" s="75" t="s">
        <v>85</v>
      </c>
      <c r="O4086" s="75" t="s">
        <v>208</v>
      </c>
      <c r="P4086" s="89">
        <v>2.49</v>
      </c>
      <c r="Q4086" s="90">
        <f>(17/100+7.6/100+1.65/100)*P4086</f>
        <v>0.6536250000000001</v>
      </c>
      <c r="R4086" s="90"/>
      <c r="S4086" s="90"/>
      <c r="T4086" s="90"/>
      <c r="U4086" s="90"/>
      <c r="V4086" s="90">
        <f>+P4086-Q4086+R4086+S4086+T4086+U4086</f>
        <v>1.836375</v>
      </c>
      <c r="W4086" s="91">
        <f>(1.02/100)</f>
        <v>1.02E-2</v>
      </c>
      <c r="X4086" s="91">
        <v>4.8E-3</v>
      </c>
      <c r="Y4086" s="91">
        <v>0.17</v>
      </c>
      <c r="Z4086" s="91">
        <v>1.65E-2</v>
      </c>
      <c r="AA4086" s="91">
        <v>7.6E-2</v>
      </c>
      <c r="AB4086" s="91">
        <f>SUM(W4086:AA4086)</f>
        <v>0.2775</v>
      </c>
      <c r="AC4086" s="75">
        <v>48</v>
      </c>
      <c r="AD4086" s="92">
        <f>IF(AL4086="","",+AC4086*AL4086)</f>
        <v>224.57579617834404</v>
      </c>
      <c r="AE4086" s="93">
        <f>IF(AL4086="","",+AL4086*AB4086)</f>
        <v>1.2983288216560516</v>
      </c>
      <c r="AF4086" s="92">
        <f>IF(AL4086="","",+AL4086-AE4086)</f>
        <v>3.380333598726116</v>
      </c>
      <c r="AG4086" s="93">
        <f>+V4086</f>
        <v>1.836375</v>
      </c>
      <c r="AH4086" s="92">
        <f>IF(AF4086="","",+AF4086-AG4086)</f>
        <v>1.543958598726116</v>
      </c>
      <c r="AI4086" s="92">
        <f>IF(AH4086="","",+AH4086*AC4086)</f>
        <v>74.11001273885357</v>
      </c>
      <c r="AJ4086" s="93">
        <v>5.24</v>
      </c>
      <c r="AK4086" s="94">
        <v>0.33</v>
      </c>
      <c r="AL4086" s="93">
        <f>IF(V4086=0,"",V4086/(1-AB4086-AK4086))</f>
        <v>4.678662420382167</v>
      </c>
      <c r="AM4086" s="95">
        <v>0.33</v>
      </c>
      <c r="AN4086" s="93">
        <f>IF(V4086=0,"",V4086/(1-AB4086-AM4086))</f>
        <v>4.678662420382167</v>
      </c>
      <c r="AO4086" s="96">
        <v>1.2</v>
      </c>
      <c r="AP4086" s="93">
        <f>IF(BD!AJ4086="","",BD!AJ4086*BD!AO4086)</f>
        <v>6.288</v>
      </c>
      <c r="AQ4086" s="91">
        <f>BD!AM4086/BD!AK4086-1</f>
        <v>0</v>
      </c>
      <c r="AR4086" s="91">
        <f>IF(BD!AN4086="","",IF(BD!AJ4086="","",BD!AN4086/BD!AJ4086-1))</f>
        <v>-0.10712549229347956</v>
      </c>
      <c r="AS4086" s="91" t="str">
        <f>IF(BD!AN4086="","",IF(BD!AN4086&lt;BD!AL4086,"ABAIXO DA META","DENTRO DA META"))</f>
        <v>DENTRO DA META</v>
      </c>
      <c r="AT4086" s="91" t="str">
        <f>IF(BD!AJ4086="","EM ANÁLISE",IF(BD!AP4086&gt;=BD!AN4086,"GO", "NO GO"))</f>
        <v>GO</v>
      </c>
      <c r="AU4086" s="97">
        <f>IF(AN4086="","",+BD!$AN4086-AJ4086)</f>
        <v>-0.5613375796178328</v>
      </c>
      <c r="AV4086" s="98"/>
      <c r="AW4086" s="90">
        <f>BD!P4086*BD!AC4086</f>
        <v>119.52000000000001</v>
      </c>
      <c r="AX4086" s="90">
        <f>BD!V4086*BD!AC4086</f>
        <v>88.146</v>
      </c>
      <c r="AY4086" s="90">
        <f>IF(BD!AN4086="","",BD!AN4086*BD!AC4086)</f>
        <v>224.57579617834404</v>
      </c>
      <c r="AZ4086" s="75" t="s">
        <v>5272</v>
      </c>
      <c r="BA4086" s="75" t="s">
        <v>115</v>
      </c>
      <c r="BB4086" s="75">
        <v>1</v>
      </c>
      <c r="BC4086" s="75" t="s">
        <v>209</v>
      </c>
      <c r="BD4086" s="99" t="s">
        <v>5257</v>
      </c>
      <c r="BE4086" s="100" t="s">
        <v>4</v>
      </c>
      <c r="BF4086" s="100" t="s">
        <v>4</v>
      </c>
      <c r="BG4086" s="99" t="s">
        <v>5258</v>
      </c>
      <c r="BH4086" s="101"/>
      <c r="BI4086" s="101"/>
      <c r="BJ4086" s="101"/>
      <c r="BK4086" s="101"/>
      <c r="BL4086" s="101"/>
      <c r="BM4086" s="101"/>
      <c r="BN4086" s="101"/>
      <c r="BO4086" s="103"/>
      <c r="BP4086" s="99">
        <v>140.622</v>
      </c>
      <c r="BQ4086" s="99">
        <v>121</v>
      </c>
      <c r="BR4086" s="101"/>
      <c r="BS4086" s="99" t="s">
        <v>5260</v>
      </c>
      <c r="BT4086" s="99" t="s">
        <v>5261</v>
      </c>
      <c r="BU4086" s="99">
        <v>5102</v>
      </c>
      <c r="BV4086" s="99"/>
      <c r="BW4086" s="99"/>
      <c r="BX4086" s="99"/>
      <c r="BY4086" s="99"/>
      <c r="BZ4086" s="99"/>
      <c r="CA4086" s="99"/>
      <c r="CB4086" s="99"/>
      <c r="CC4086" s="99">
        <v>102</v>
      </c>
      <c r="CD4086" s="99">
        <v>8</v>
      </c>
      <c r="CE4086" s="99">
        <v>8</v>
      </c>
      <c r="CF4086" s="99"/>
      <c r="CG4086" s="37" t="e">
        <f>VLOOKUP(Table_1[[#This Row],[EAN]],'[1]Planilha1'!$E:$R,13,0)</f>
        <v>#N/A</v>
      </c>
    </row>
    <row r="4087" ht="15" hidden="1">
      <c r="A4087" s="7"/>
      <c r="B4087" s="75" t="s">
        <v>400</v>
      </c>
      <c r="C4087" s="85">
        <v>222244</v>
      </c>
      <c r="D4087" s="85">
        <v>37463</v>
      </c>
      <c r="E4087" s="85">
        <v>7896007202324</v>
      </c>
      <c r="F4087" s="86" t="s">
        <v>4678</v>
      </c>
      <c r="G4087" s="75" t="s">
        <v>15</v>
      </c>
      <c r="H4087" s="75">
        <v>1150</v>
      </c>
      <c r="I4087" s="87" t="s">
        <v>1577</v>
      </c>
      <c r="J4087" s="75" t="s">
        <v>1578</v>
      </c>
      <c r="K4087" s="88" t="s">
        <v>84</v>
      </c>
      <c r="L4087" s="88">
        <v>16</v>
      </c>
      <c r="M4087" s="88">
        <v>4</v>
      </c>
      <c r="N4087" s="75" t="s">
        <v>85</v>
      </c>
      <c r="O4087" s="75" t="s">
        <v>208</v>
      </c>
      <c r="P4087" s="89">
        <v>4.69</v>
      </c>
      <c r="Q4087" s="90">
        <f>(17/100+7.6/100+1.65/100)*P4087</f>
        <v>1.2311250000000002</v>
      </c>
      <c r="R4087" s="90"/>
      <c r="S4087" s="90"/>
      <c r="T4087" s="90"/>
      <c r="U4087" s="90"/>
      <c r="V4087" s="90">
        <f>+P4087-Q4087+R4087+S4087+T4087+U4087</f>
        <v>3.458875</v>
      </c>
      <c r="W4087" s="91">
        <f>(1.02/100)</f>
        <v>1.02E-2</v>
      </c>
      <c r="X4087" s="91">
        <v>4.8E-3</v>
      </c>
      <c r="Y4087" s="91">
        <v>0.17</v>
      </c>
      <c r="Z4087" s="91">
        <v>1.65E-2</v>
      </c>
      <c r="AA4087" s="91">
        <v>7.6E-2</v>
      </c>
      <c r="AB4087" s="91">
        <f>SUM(W4087:AA4087)</f>
        <v>0.2775</v>
      </c>
      <c r="AC4087" s="75">
        <v>16</v>
      </c>
      <c r="AD4087" s="92">
        <f>IF(AL4087="","",+AC4087*AL4087)</f>
        <v>140.9987261146497</v>
      </c>
      <c r="AE4087" s="93">
        <f>IF(AL4087="","",+AL4087*AB4087)</f>
        <v>2.4454466560509562</v>
      </c>
      <c r="AF4087" s="92">
        <f>IF(AL4087="","",+AL4087-AE4087)</f>
        <v>6.366973726114651</v>
      </c>
      <c r="AG4087" s="93">
        <f>+V4087</f>
        <v>3.458875</v>
      </c>
      <c r="AH4087" s="92">
        <f>IF(AF4087="","",+AF4087-AG4087)</f>
        <v>2.908098726114651</v>
      </c>
      <c r="AI4087" s="92">
        <f>IF(AH4087="","",+AH4087*AC4087)</f>
        <v>46.529579617834415</v>
      </c>
      <c r="AJ4087" s="93">
        <v>10.04</v>
      </c>
      <c r="AK4087" s="94">
        <v>0.33</v>
      </c>
      <c r="AL4087" s="93">
        <f>IF(V4087=0,"",V4087/(1-AB4087-AK4087))</f>
        <v>8.812420382165607</v>
      </c>
      <c r="AM4087" s="95">
        <v>0.33</v>
      </c>
      <c r="AN4087" s="93">
        <f>IF(V4087=0,"",V4087/(1-AB4087-AM4087))</f>
        <v>8.812420382165607</v>
      </c>
      <c r="AO4087" s="96">
        <v>1.2</v>
      </c>
      <c r="AP4087" s="93">
        <f>IF(BD!AJ4087="","",BD!AJ4087*BD!AO4087)</f>
        <v>12.047999999999998</v>
      </c>
      <c r="AQ4087" s="91">
        <f>BD!AM4087/BD!AK4087-1</f>
        <v>0</v>
      </c>
      <c r="AR4087" s="91">
        <f>IF(BD!AN4087="","",IF(BD!AJ4087="","",BD!AN4087/BD!AJ4087-1))</f>
        <v>-0.12226888623848531</v>
      </c>
      <c r="AS4087" s="91" t="str">
        <f>IF(BD!AN4087="","",IF(BD!AN4087&lt;BD!AL4087,"ABAIXO DA META","DENTRO DA META"))</f>
        <v>DENTRO DA META</v>
      </c>
      <c r="AT4087" s="91" t="str">
        <f>IF(BD!AJ4087="","EM ANÁLISE",IF(BD!AP4087&gt;=BD!AN4087,"GO", "NO GO"))</f>
        <v>GO</v>
      </c>
      <c r="AU4087" s="97">
        <f>IF(AN4087="","",+BD!$AN4087-AJ4087)</f>
        <v>-1.227579617834392</v>
      </c>
      <c r="AV4087" s="98"/>
      <c r="AW4087" s="90">
        <f>BD!P4087*BD!AC4087</f>
        <v>75.04</v>
      </c>
      <c r="AX4087" s="90">
        <f>BD!V4087*BD!AC4087</f>
        <v>55.342</v>
      </c>
      <c r="AY4087" s="90">
        <f>IF(BD!AN4087="","",BD!AN4087*BD!AC4087)</f>
        <v>140.9987261146497</v>
      </c>
      <c r="AZ4087" s="75" t="s">
        <v>5272</v>
      </c>
      <c r="BA4087" s="75" t="s">
        <v>115</v>
      </c>
      <c r="BB4087" s="75">
        <v>1</v>
      </c>
      <c r="BC4087" s="75" t="s">
        <v>209</v>
      </c>
      <c r="BD4087" s="99" t="s">
        <v>5257</v>
      </c>
      <c r="BE4087" s="100" t="s">
        <v>4</v>
      </c>
      <c r="BF4087" s="100" t="s">
        <v>4</v>
      </c>
      <c r="BG4087" s="99" t="s">
        <v>5258</v>
      </c>
      <c r="BH4087" s="101"/>
      <c r="BI4087" s="101"/>
      <c r="BJ4087" s="101"/>
      <c r="BK4087" s="101"/>
      <c r="BL4087" s="101"/>
      <c r="BM4087" s="101"/>
      <c r="BN4087" s="101"/>
      <c r="BO4087" s="103"/>
      <c r="BP4087" s="99">
        <v>140.622</v>
      </c>
      <c r="BQ4087" s="99">
        <v>121</v>
      </c>
      <c r="BR4087" s="101"/>
      <c r="BS4087" s="99" t="s">
        <v>5260</v>
      </c>
      <c r="BT4087" s="99" t="s">
        <v>5261</v>
      </c>
      <c r="BU4087" s="99">
        <v>5102</v>
      </c>
      <c r="BV4087" s="99"/>
      <c r="BW4087" s="99"/>
      <c r="BX4087" s="99"/>
      <c r="BY4087" s="99"/>
      <c r="BZ4087" s="99"/>
      <c r="CA4087" s="99"/>
      <c r="CB4087" s="99"/>
      <c r="CC4087" s="99">
        <v>102</v>
      </c>
      <c r="CD4087" s="99">
        <v>8</v>
      </c>
      <c r="CE4087" s="99">
        <v>8</v>
      </c>
      <c r="CF4087" s="99"/>
      <c r="CG4087" s="37" t="e">
        <f>VLOOKUP(Table_1[[#This Row],[EAN]],'[1]Planilha1'!$E:$R,13,0)</f>
        <v>#N/A</v>
      </c>
    </row>
    <row r="4088" ht="15" hidden="1">
      <c r="A4088" s="7"/>
      <c r="B4088" s="75" t="s">
        <v>400</v>
      </c>
      <c r="C4088" s="85">
        <v>222362</v>
      </c>
      <c r="D4088" s="85">
        <v>3163</v>
      </c>
      <c r="E4088" s="85">
        <v>7891010031633</v>
      </c>
      <c r="F4088" s="86" t="s">
        <v>4679</v>
      </c>
      <c r="G4088" s="75" t="s">
        <v>15</v>
      </c>
      <c r="H4088" s="75">
        <v>1150</v>
      </c>
      <c r="I4088" s="87" t="s">
        <v>1577</v>
      </c>
      <c r="J4088" s="75" t="s">
        <v>1069</v>
      </c>
      <c r="K4088" s="88" t="s">
        <v>84</v>
      </c>
      <c r="L4088" s="88">
        <v>48</v>
      </c>
      <c r="M4088" s="88">
        <v>4</v>
      </c>
      <c r="N4088" s="75" t="s">
        <v>85</v>
      </c>
      <c r="O4088" s="75" t="s">
        <v>208</v>
      </c>
      <c r="P4088" s="89">
        <v>3.99</v>
      </c>
      <c r="Q4088" s="90">
        <f>(17/100+7.6/100+1.65/100)*P4088</f>
        <v>1.0473750000000002</v>
      </c>
      <c r="R4088" s="90"/>
      <c r="S4088" s="90"/>
      <c r="T4088" s="90"/>
      <c r="U4088" s="90"/>
      <c r="V4088" s="90">
        <f>+P4088-Q4088+R4088+S4088+T4088+U4088</f>
        <v>2.942625</v>
      </c>
      <c r="W4088" s="91">
        <f>(1.02/100)</f>
        <v>1.02E-2</v>
      </c>
      <c r="X4088" s="91">
        <v>4.8E-3</v>
      </c>
      <c r="Y4088" s="91">
        <v>0.17</v>
      </c>
      <c r="Z4088" s="91">
        <v>1.65E-2</v>
      </c>
      <c r="AA4088" s="91">
        <v>7.6E-2</v>
      </c>
      <c r="AB4088" s="91">
        <f>SUM(W4088:AA4088)</f>
        <v>0.2775</v>
      </c>
      <c r="AC4088" s="75">
        <v>48</v>
      </c>
      <c r="AD4088" s="92">
        <f>IF(AL4088="","",+AC4088*AL4088)</f>
        <v>359.86242038216574</v>
      </c>
      <c r="AE4088" s="93">
        <f>IF(AL4088="","",+AL4088*AB4088)</f>
        <v>2.0804546178343957</v>
      </c>
      <c r="AF4088" s="92">
        <f>IF(AL4088="","",+AL4088-AE4088)</f>
        <v>5.41667914012739</v>
      </c>
      <c r="AG4088" s="93">
        <f>+V4088</f>
        <v>2.942625</v>
      </c>
      <c r="AH4088" s="92">
        <f>IF(AF4088="","",+AF4088-AG4088)</f>
        <v>2.47405414012739</v>
      </c>
      <c r="AI4088" s="92">
        <f>IF(AH4088="","",+AH4088*AC4088)</f>
        <v>118.75459872611472</v>
      </c>
      <c r="AJ4088" s="93">
        <v>8.81</v>
      </c>
      <c r="AK4088" s="94">
        <v>0.33</v>
      </c>
      <c r="AL4088" s="93">
        <f>IF(V4088=0,"",V4088/(1-AB4088-AK4088))</f>
        <v>7.497133757961786</v>
      </c>
      <c r="AM4088" s="95">
        <v>0.33</v>
      </c>
      <c r="AN4088" s="93">
        <f>IF(V4088=0,"",V4088/(1-AB4088-AM4088))</f>
        <v>7.497133757961786</v>
      </c>
      <c r="AO4088" s="96">
        <v>1.2</v>
      </c>
      <c r="AP4088" s="93">
        <f>IF(BD!AJ4088="","",BD!AJ4088*BD!AO4088)</f>
        <v>10.572000000000001</v>
      </c>
      <c r="AQ4088" s="91">
        <f>BD!AM4088/BD!AK4088-1</f>
        <v>0</v>
      </c>
      <c r="AR4088" s="91">
        <f>IF(BD!AN4088="","",IF(BD!AJ4088="","",BD!AN4088/BD!AJ4088-1))</f>
        <v>-0.14902000477164756</v>
      </c>
      <c r="AS4088" s="91" t="str">
        <f>IF(BD!AN4088="","",IF(BD!AN4088&lt;BD!AL4088,"ABAIXO DA META","DENTRO DA META"))</f>
        <v>DENTRO DA META</v>
      </c>
      <c r="AT4088" s="91" t="str">
        <f>IF(BD!AJ4088="","EM ANÁLISE",IF(BD!AP4088&gt;=BD!AN4088,"GO", "NO GO"))</f>
        <v>GO</v>
      </c>
      <c r="AU4088" s="97">
        <f>IF(AN4088="","",+BD!$AN4088-AJ4088)</f>
        <v>-1.312866242038215</v>
      </c>
      <c r="AV4088" s="98"/>
      <c r="AW4088" s="90">
        <f>BD!P4088*BD!AC4088</f>
        <v>191.52</v>
      </c>
      <c r="AX4088" s="90">
        <f>BD!V4088*BD!AC4088</f>
        <v>141.246</v>
      </c>
      <c r="AY4088" s="90">
        <f>IF(BD!AN4088="","",BD!AN4088*BD!AC4088)</f>
        <v>359.86242038216574</v>
      </c>
      <c r="AZ4088" s="75" t="s">
        <v>5272</v>
      </c>
      <c r="BA4088" s="75" t="s">
        <v>115</v>
      </c>
      <c r="BB4088" s="75">
        <v>1</v>
      </c>
      <c r="BC4088" s="75" t="s">
        <v>209</v>
      </c>
      <c r="BD4088" s="99" t="s">
        <v>5257</v>
      </c>
      <c r="BE4088" s="100" t="s">
        <v>4</v>
      </c>
      <c r="BF4088" s="100" t="s">
        <v>4</v>
      </c>
      <c r="BG4088" s="99" t="s">
        <v>5258</v>
      </c>
      <c r="BH4088" s="101"/>
      <c r="BI4088" s="101"/>
      <c r="BJ4088" s="101"/>
      <c r="BK4088" s="101"/>
      <c r="BL4088" s="101"/>
      <c r="BM4088" s="101"/>
      <c r="BN4088" s="101"/>
      <c r="BO4088" s="103"/>
      <c r="BP4088" s="99">
        <v>140.622</v>
      </c>
      <c r="BQ4088" s="99">
        <v>121</v>
      </c>
      <c r="BR4088" s="101"/>
      <c r="BS4088" s="99" t="s">
        <v>5260</v>
      </c>
      <c r="BT4088" s="99" t="s">
        <v>5261</v>
      </c>
      <c r="BU4088" s="99">
        <v>5102</v>
      </c>
      <c r="BV4088" s="99"/>
      <c r="BW4088" s="99"/>
      <c r="BX4088" s="99"/>
      <c r="BY4088" s="99"/>
      <c r="BZ4088" s="99"/>
      <c r="CA4088" s="99"/>
      <c r="CB4088" s="99"/>
      <c r="CC4088" s="99">
        <v>102</v>
      </c>
      <c r="CD4088" s="99">
        <v>8</v>
      </c>
      <c r="CE4088" s="99">
        <v>8</v>
      </c>
      <c r="CF4088" s="99"/>
      <c r="CG4088" s="37" t="e">
        <f>VLOOKUP(Table_1[[#This Row],[EAN]],'[1]Planilha1'!$E:$R,13,0)</f>
        <v>#N/A</v>
      </c>
    </row>
    <row r="4089" ht="15" hidden="1">
      <c r="A4089" s="7"/>
      <c r="B4089" s="75" t="s">
        <v>400</v>
      </c>
      <c r="C4089" s="85">
        <v>222347</v>
      </c>
      <c r="D4089" s="85">
        <v>1587</v>
      </c>
      <c r="E4089" s="85">
        <v>7891010248833</v>
      </c>
      <c r="F4089" s="86" t="s">
        <v>4680</v>
      </c>
      <c r="G4089" s="75" t="s">
        <v>13</v>
      </c>
      <c r="H4089" s="75">
        <v>3770</v>
      </c>
      <c r="I4089" s="87" t="s">
        <v>1627</v>
      </c>
      <c r="J4089" s="75" t="s">
        <v>1557</v>
      </c>
      <c r="K4089" s="88" t="s">
        <v>84</v>
      </c>
      <c r="L4089" s="88">
        <v>12</v>
      </c>
      <c r="M4089" s="88">
        <v>4</v>
      </c>
      <c r="N4089" s="75" t="s">
        <v>85</v>
      </c>
      <c r="O4089" s="75" t="s">
        <v>208</v>
      </c>
      <c r="P4089" s="89">
        <v>10.96</v>
      </c>
      <c r="Q4089" s="90">
        <f>(17/100+7.6/100+1.65/100)*P4089</f>
        <v>2.8770000000000002</v>
      </c>
      <c r="R4089" s="90"/>
      <c r="S4089" s="90"/>
      <c r="T4089" s="90"/>
      <c r="U4089" s="90"/>
      <c r="V4089" s="90">
        <f>+P4089-Q4089+R4089+S4089+T4089+U4089</f>
        <v>8.083</v>
      </c>
      <c r="W4089" s="91">
        <f>(1.02/100)</f>
        <v>1.02E-2</v>
      </c>
      <c r="X4089" s="91">
        <v>4.8E-3</v>
      </c>
      <c r="Y4089" s="91">
        <v>0.17</v>
      </c>
      <c r="Z4089" s="91">
        <v>1.65E-2</v>
      </c>
      <c r="AA4089" s="91">
        <v>7.6E-2</v>
      </c>
      <c r="AB4089" s="91">
        <f>SUM(W4089:AA4089)</f>
        <v>0.2775</v>
      </c>
      <c r="AC4089" s="75">
        <v>12</v>
      </c>
      <c r="AD4089" s="92">
        <f>IF(AL4089="","",+AC4089*AL4089)</f>
        <v>247.12356687898094</v>
      </c>
      <c r="AE4089" s="93">
        <f>IF(AL4089="","",+AL4089*AB4089)</f>
        <v>5.714732484076435</v>
      </c>
      <c r="AF4089" s="92">
        <f>IF(AL4089="","",+AL4089-AE4089)</f>
        <v>14.878898089171976</v>
      </c>
      <c r="AG4089" s="93">
        <f>+V4089</f>
        <v>8.083</v>
      </c>
      <c r="AH4089" s="92">
        <f>IF(AF4089="","",+AF4089-AG4089)</f>
        <v>6.795898089171976</v>
      </c>
      <c r="AI4089" s="92">
        <f>IF(AH4089="","",+AH4089*AC4089)</f>
        <v>81.5507770700637</v>
      </c>
      <c r="AJ4089" s="93">
        <v>24.74</v>
      </c>
      <c r="AK4089" s="94">
        <v>0.33</v>
      </c>
      <c r="AL4089" s="93">
        <f>IF(V4089=0,"",V4089/(1-AB4089-AK4089))</f>
        <v>20.59363057324841</v>
      </c>
      <c r="AM4089" s="95">
        <v>0.33</v>
      </c>
      <c r="AN4089" s="93">
        <f>IF(V4089=0,"",V4089/(1-AB4089-AM4089))</f>
        <v>20.59363057324841</v>
      </c>
      <c r="AO4089" s="96">
        <v>1.2</v>
      </c>
      <c r="AP4089" s="93">
        <f>IF(BD!AJ4089="","",BD!AJ4089*BD!AO4089)</f>
        <v>29.687999999999995</v>
      </c>
      <c r="AQ4089" s="91">
        <f>BD!AM4089/BD!AK4089-1</f>
        <v>0</v>
      </c>
      <c r="AR4089" s="91">
        <f>IF(BD!AN4089="","",IF(BD!AJ4089="","",BD!AN4089/BD!AJ4089-1))</f>
        <v>-0.1675977941290051</v>
      </c>
      <c r="AS4089" s="91" t="str">
        <f>IF(BD!AN4089="","",IF(BD!AN4089&lt;BD!AL4089,"ABAIXO DA META","DENTRO DA META"))</f>
        <v>DENTRO DA META</v>
      </c>
      <c r="AT4089" s="91" t="str">
        <f>IF(BD!AJ4089="","EM ANÁLISE",IF(BD!AP4089&gt;=BD!AN4089,"GO", "NO GO"))</f>
        <v>GO</v>
      </c>
      <c r="AU4089" s="97">
        <f>IF(AN4089="","",+BD!$AN4089-AJ4089)</f>
        <v>-4.146369426751587</v>
      </c>
      <c r="AV4089" s="98"/>
      <c r="AW4089" s="90">
        <f>BD!P4089*BD!AC4089</f>
        <v>131.52</v>
      </c>
      <c r="AX4089" s="90">
        <f>BD!V4089*BD!AC4089</f>
        <v>96.99600000000001</v>
      </c>
      <c r="AY4089" s="90">
        <f>IF(BD!AN4089="","",BD!AN4089*BD!AC4089)</f>
        <v>247.12356687898094</v>
      </c>
      <c r="AZ4089" s="75" t="s">
        <v>5272</v>
      </c>
      <c r="BA4089" s="75" t="s">
        <v>115</v>
      </c>
      <c r="BB4089" s="75">
        <v>1</v>
      </c>
      <c r="BC4089" s="75" t="s">
        <v>209</v>
      </c>
      <c r="BD4089" s="99" t="s">
        <v>5257</v>
      </c>
      <c r="BE4089" s="100" t="s">
        <v>4</v>
      </c>
      <c r="BF4089" s="100" t="s">
        <v>4</v>
      </c>
      <c r="BG4089" s="99" t="s">
        <v>5258</v>
      </c>
      <c r="BH4089" s="101"/>
      <c r="BI4089" s="101"/>
      <c r="BJ4089" s="101"/>
      <c r="BK4089" s="101"/>
      <c r="BL4089" s="101"/>
      <c r="BM4089" s="101"/>
      <c r="BN4089" s="101"/>
      <c r="BO4089" s="103"/>
      <c r="BP4089" s="99">
        <v>140.622</v>
      </c>
      <c r="BQ4089" s="99">
        <v>121</v>
      </c>
      <c r="BR4089" s="101"/>
      <c r="BS4089" s="99" t="s">
        <v>5260</v>
      </c>
      <c r="BT4089" s="99" t="s">
        <v>5261</v>
      </c>
      <c r="BU4089" s="99">
        <v>5102</v>
      </c>
      <c r="BV4089" s="99"/>
      <c r="BW4089" s="99"/>
      <c r="BX4089" s="99"/>
      <c r="BY4089" s="99"/>
      <c r="BZ4089" s="99"/>
      <c r="CA4089" s="99"/>
      <c r="CB4089" s="99"/>
      <c r="CC4089" s="99">
        <v>102</v>
      </c>
      <c r="CD4089" s="99">
        <v>8</v>
      </c>
      <c r="CE4089" s="99">
        <v>8</v>
      </c>
      <c r="CF4089" s="99"/>
      <c r="CG4089" s="37" t="e">
        <f>VLOOKUP(Table_1[[#This Row],[EAN]],'[1]Planilha1'!$E:$R,13,0)</f>
        <v>#N/A</v>
      </c>
    </row>
    <row r="4090" ht="15" hidden="1">
      <c r="A4090" s="7"/>
      <c r="B4090" s="75" t="s">
        <v>400</v>
      </c>
      <c r="C4090" s="85">
        <v>220348</v>
      </c>
      <c r="D4090" s="85">
        <v>448</v>
      </c>
      <c r="E4090" s="85">
        <v>7898598181477</v>
      </c>
      <c r="F4090" s="86" t="s">
        <v>4681</v>
      </c>
      <c r="G4090" s="75" t="s">
        <v>18</v>
      </c>
      <c r="H4090" s="75">
        <v>170</v>
      </c>
      <c r="I4090" s="87" t="s">
        <v>163</v>
      </c>
      <c r="J4090" s="75" t="s">
        <v>158</v>
      </c>
      <c r="K4090" s="88" t="s">
        <v>84</v>
      </c>
      <c r="L4090" s="88">
        <v>12</v>
      </c>
      <c r="M4090" s="88">
        <v>0</v>
      </c>
      <c r="N4090" s="75" t="s">
        <v>85</v>
      </c>
      <c r="O4090" s="75" t="s">
        <v>1471</v>
      </c>
      <c r="P4090" s="89">
        <v>4.7</v>
      </c>
      <c r="Q4090" s="90">
        <f>(17/100+7.6/100+1.65/100)*P4090</f>
        <v>1.2337500000000001</v>
      </c>
      <c r="R4090" s="90"/>
      <c r="S4090" s="90"/>
      <c r="T4090" s="90"/>
      <c r="U4090" s="90"/>
      <c r="V4090" s="90">
        <f>+P4090-Q4090+R4090+S4090+T4090+U4090</f>
        <v>3.46625</v>
      </c>
      <c r="W4090" s="91">
        <f>(1.02/100)</f>
        <v>1.02E-2</v>
      </c>
      <c r="X4090" s="91">
        <v>4.8E-3</v>
      </c>
      <c r="Y4090" s="91">
        <v>0.17</v>
      </c>
      <c r="Z4090" s="91">
        <v>1.65E-2</v>
      </c>
      <c r="AA4090" s="91">
        <v>7.6E-2</v>
      </c>
      <c r="AB4090" s="91">
        <f>SUM(W4090:AA4090)</f>
        <v>0.2775</v>
      </c>
      <c r="AC4090" s="75">
        <v>12</v>
      </c>
      <c r="AD4090" s="92">
        <f>IF(AL4090="","",+AC4090*AL4090)</f>
        <v>105.97452229299367</v>
      </c>
      <c r="AE4090" s="93">
        <f>IF(AL4090="","",+AL4090*AB4090)</f>
        <v>2.4506608280254785</v>
      </c>
      <c r="AF4090" s="92">
        <f>IF(AL4090="","",+AL4090-AE4090)</f>
        <v>6.380549363057327</v>
      </c>
      <c r="AG4090" s="93">
        <f>+V4090</f>
        <v>3.46625</v>
      </c>
      <c r="AH4090" s="92">
        <f>IF(AF4090="","",+AF4090-AG4090)</f>
        <v>2.9142993630573266</v>
      </c>
      <c r="AI4090" s="92">
        <f>IF(AH4090="","",+AH4090*AC4090)</f>
        <v>34.97159235668792</v>
      </c>
      <c r="AJ4090" s="93">
        <v>5.24</v>
      </c>
      <c r="AK4090" s="94">
        <v>0.33</v>
      </c>
      <c r="AL4090" s="93">
        <f>IF(V4090=0,"",V4090/(1-AB4090-AK4090))</f>
        <v>8.831210191082805</v>
      </c>
      <c r="AM4090" s="95">
        <v>0.33</v>
      </c>
      <c r="AN4090" s="93">
        <f>IF(V4090=0,"",V4090/(1-AB4090-AM4090))</f>
        <v>8.831210191082805</v>
      </c>
      <c r="AO4090" s="96">
        <v>1.2</v>
      </c>
      <c r="AP4090" s="93">
        <f>IF(BD!AJ4090="","",BD!AJ4090*BD!AO4090)</f>
        <v>6.288</v>
      </c>
      <c r="AQ4090" s="91">
        <f>BD!AM4090/BD!AK4090-1</f>
        <v>0</v>
      </c>
      <c r="AR4090" s="91">
        <f>IF(BD!AN4090="","",IF(BD!AJ4090="","",BD!AN4090/BD!AJ4090-1))</f>
        <v>0.6853454563135124</v>
      </c>
      <c r="AS4090" s="91" t="str">
        <f>IF(BD!AN4090="","",IF(BD!AN4090&lt;BD!AL4090,"ABAIXO DA META","DENTRO DA META"))</f>
        <v>DENTRO DA META</v>
      </c>
      <c r="AT4090" s="91" t="str">
        <f>IF(BD!AJ4090="","EM ANÁLISE",IF(BD!AP4090&gt;=BD!AN4090,"GO", "NO GO"))</f>
        <v>NO GO</v>
      </c>
      <c r="AU4090" s="97">
        <f>IF(AN4090="","",+BD!$AN4090-AJ4090)</f>
        <v>3.591210191082805</v>
      </c>
      <c r="AV4090" s="98"/>
      <c r="AW4090" s="90">
        <f>BD!P4090*BD!AC4090</f>
        <v>56.400000000000006</v>
      </c>
      <c r="AX4090" s="90">
        <f>BD!V4090*BD!AC4090</f>
        <v>41.595</v>
      </c>
      <c r="AY4090" s="90">
        <f>IF(BD!AN4090="","",BD!AN4090*BD!AC4090)</f>
        <v>105.97452229299367</v>
      </c>
      <c r="AZ4090" s="75" t="s">
        <v>5272</v>
      </c>
      <c r="BA4090" s="75"/>
      <c r="BB4090" s="75"/>
      <c r="BC4090" s="75"/>
      <c r="BD4090" s="99" t="s">
        <v>5257</v>
      </c>
      <c r="BE4090" s="100" t="s">
        <v>4</v>
      </c>
      <c r="BF4090" s="100" t="s">
        <v>4</v>
      </c>
      <c r="BG4090" s="99" t="s">
        <v>5258</v>
      </c>
      <c r="BH4090" s="101"/>
      <c r="BI4090" s="101"/>
      <c r="BJ4090" s="101"/>
      <c r="BK4090" s="101"/>
      <c r="BL4090" s="101"/>
      <c r="BM4090" s="101"/>
      <c r="BN4090" s="101"/>
      <c r="BO4090" s="103"/>
      <c r="BP4090" s="99">
        <v>140.622</v>
      </c>
      <c r="BQ4090" s="99">
        <v>121</v>
      </c>
      <c r="BR4090" s="101"/>
      <c r="BS4090" s="99" t="s">
        <v>5260</v>
      </c>
      <c r="BT4090" s="99" t="s">
        <v>5261</v>
      </c>
      <c r="BU4090" s="99">
        <v>5102</v>
      </c>
      <c r="BV4090" s="99"/>
      <c r="BW4090" s="99"/>
      <c r="BX4090" s="99"/>
      <c r="BY4090" s="99"/>
      <c r="BZ4090" s="99"/>
      <c r="CA4090" s="99"/>
      <c r="CB4090" s="99"/>
      <c r="CC4090" s="99">
        <v>102</v>
      </c>
      <c r="CD4090" s="99">
        <v>8</v>
      </c>
      <c r="CE4090" s="99">
        <v>8</v>
      </c>
      <c r="CF4090" s="99"/>
      <c r="CG4090" s="37" t="e">
        <f>VLOOKUP(Table_1[[#This Row],[EAN]],'[1]Planilha1'!$E:$R,13,0)</f>
        <v>#N/A</v>
      </c>
    </row>
    <row r="4091" ht="15" hidden="1">
      <c r="A4091" s="7"/>
      <c r="B4091" s="75" t="s">
        <v>400</v>
      </c>
      <c r="C4091" s="85">
        <v>220363</v>
      </c>
      <c r="D4091" s="85">
        <v>783</v>
      </c>
      <c r="E4091" s="85">
        <v>7898598182313</v>
      </c>
      <c r="F4091" s="86" t="s">
        <v>4682</v>
      </c>
      <c r="G4091" s="75" t="s">
        <v>18</v>
      </c>
      <c r="H4091" s="75">
        <v>770</v>
      </c>
      <c r="I4091" s="87" t="s">
        <v>1488</v>
      </c>
      <c r="J4091" s="75" t="s">
        <v>464</v>
      </c>
      <c r="K4091" s="88" t="s">
        <v>84</v>
      </c>
      <c r="L4091" s="88">
        <v>12</v>
      </c>
      <c r="M4091" s="88">
        <v>0</v>
      </c>
      <c r="N4091" s="75" t="s">
        <v>85</v>
      </c>
      <c r="O4091" s="75" t="s">
        <v>1471</v>
      </c>
      <c r="P4091" s="89">
        <v>7</v>
      </c>
      <c r="Q4091" s="90">
        <f>(17/100+7.6/100+1.65/100)*P4091</f>
        <v>1.8375000000000001</v>
      </c>
      <c r="R4091" s="90"/>
      <c r="S4091" s="90"/>
      <c r="T4091" s="90"/>
      <c r="U4091" s="90"/>
      <c r="V4091" s="90">
        <f>+P4091-Q4091+R4091+S4091+T4091+U4091</f>
        <v>5.1625</v>
      </c>
      <c r="W4091" s="91">
        <f>(1.02/100)</f>
        <v>1.02E-2</v>
      </c>
      <c r="X4091" s="91">
        <v>4.8E-3</v>
      </c>
      <c r="Y4091" s="91">
        <v>0.17</v>
      </c>
      <c r="Z4091" s="91">
        <v>1.65E-2</v>
      </c>
      <c r="AA4091" s="91">
        <v>7.6E-2</v>
      </c>
      <c r="AB4091" s="91">
        <f>SUM(W4091:AA4091)</f>
        <v>0.2775</v>
      </c>
      <c r="AC4091" s="75">
        <v>12</v>
      </c>
      <c r="AD4091" s="92">
        <f>IF(AL4091="","",+AC4091*AL4091)</f>
        <v>157.83439490445863</v>
      </c>
      <c r="AE4091" s="93">
        <f>IF(AL4091="","",+AL4091*AB4091)</f>
        <v>3.649920382165606</v>
      </c>
      <c r="AF4091" s="92">
        <f>IF(AL4091="","",+AL4091-AE4091)</f>
        <v>9.502945859872613</v>
      </c>
      <c r="AG4091" s="93">
        <f>+V4091</f>
        <v>5.1625</v>
      </c>
      <c r="AH4091" s="92">
        <f>IF(AF4091="","",+AF4091-AG4091)</f>
        <v>4.340445859872613</v>
      </c>
      <c r="AI4091" s="92">
        <f>IF(AH4091="","",+AH4091*AC4091)</f>
        <v>52.085350318471356</v>
      </c>
      <c r="AJ4091" s="93">
        <v>16.56</v>
      </c>
      <c r="AK4091" s="94">
        <v>0.33</v>
      </c>
      <c r="AL4091" s="93">
        <f>IF(V4091=0,"",V4091/(1-AB4091-AK4091))</f>
        <v>13.152866242038218</v>
      </c>
      <c r="AM4091" s="95">
        <v>0.33</v>
      </c>
      <c r="AN4091" s="93">
        <f>IF(V4091=0,"",V4091/(1-AB4091-AM4091))</f>
        <v>13.152866242038218</v>
      </c>
      <c r="AO4091" s="96">
        <v>1.2</v>
      </c>
      <c r="AP4091" s="93">
        <f>IF(BD!AJ4091="","",BD!AJ4091*BD!AO4091)</f>
        <v>19.871999999999996</v>
      </c>
      <c r="AQ4091" s="91">
        <f>BD!AM4091/BD!AK4091-1</f>
        <v>0</v>
      </c>
      <c r="AR4091" s="91">
        <f>IF(BD!AN4091="","",IF(BD!AJ4091="","",BD!AN4091/BD!AJ4091-1))</f>
        <v>-0.20574479214745056</v>
      </c>
      <c r="AS4091" s="91" t="str">
        <f>IF(BD!AN4091="","",IF(BD!AN4091&lt;BD!AL4091,"ABAIXO DA META","DENTRO DA META"))</f>
        <v>DENTRO DA META</v>
      </c>
      <c r="AT4091" s="91" t="str">
        <f>IF(BD!AJ4091="","EM ANÁLISE",IF(BD!AP4091&gt;=BD!AN4091,"GO", "NO GO"))</f>
        <v>GO</v>
      </c>
      <c r="AU4091" s="97">
        <f>IF(AN4091="","",+BD!$AN4091-AJ4091)</f>
        <v>-3.4071337579617804</v>
      </c>
      <c r="AV4091" s="98"/>
      <c r="AW4091" s="90">
        <f>BD!P4091*BD!AC4091</f>
        <v>84</v>
      </c>
      <c r="AX4091" s="90">
        <f>BD!V4091*BD!AC4091</f>
        <v>61.949999999999996</v>
      </c>
      <c r="AY4091" s="90">
        <f>IF(BD!AN4091="","",BD!AN4091*BD!AC4091)</f>
        <v>157.83439490445863</v>
      </c>
      <c r="AZ4091" s="75" t="s">
        <v>5272</v>
      </c>
      <c r="BA4091" s="75"/>
      <c r="BB4091" s="75"/>
      <c r="BC4091" s="75"/>
      <c r="BD4091" s="99" t="s">
        <v>5257</v>
      </c>
      <c r="BE4091" s="100" t="s">
        <v>4</v>
      </c>
      <c r="BF4091" s="100" t="s">
        <v>4</v>
      </c>
      <c r="BG4091" s="99" t="s">
        <v>5258</v>
      </c>
      <c r="BH4091" s="101"/>
      <c r="BI4091" s="101"/>
      <c r="BJ4091" s="101"/>
      <c r="BK4091" s="101"/>
      <c r="BL4091" s="101"/>
      <c r="BM4091" s="101"/>
      <c r="BN4091" s="101"/>
      <c r="BO4091" s="103"/>
      <c r="BP4091" s="99">
        <v>140.622</v>
      </c>
      <c r="BQ4091" s="99">
        <v>121</v>
      </c>
      <c r="BR4091" s="101"/>
      <c r="BS4091" s="99" t="s">
        <v>5260</v>
      </c>
      <c r="BT4091" s="99" t="s">
        <v>5261</v>
      </c>
      <c r="BU4091" s="99">
        <v>5102</v>
      </c>
      <c r="BV4091" s="99"/>
      <c r="BW4091" s="99"/>
      <c r="BX4091" s="99"/>
      <c r="BY4091" s="99"/>
      <c r="BZ4091" s="99"/>
      <c r="CA4091" s="99"/>
      <c r="CB4091" s="99"/>
      <c r="CC4091" s="99">
        <v>102</v>
      </c>
      <c r="CD4091" s="99">
        <v>8</v>
      </c>
      <c r="CE4091" s="99">
        <v>8</v>
      </c>
      <c r="CF4091" s="99"/>
      <c r="CG4091" s="37" t="e">
        <f>VLOOKUP(Table_1[[#This Row],[EAN]],'[1]Planilha1'!$E:$R,13,0)</f>
        <v>#N/A</v>
      </c>
    </row>
    <row r="4092" ht="15" hidden="1">
      <c r="A4092" s="7"/>
      <c r="B4092" s="75" t="s">
        <v>400</v>
      </c>
      <c r="C4092" s="85">
        <v>222225</v>
      </c>
      <c r="D4092" s="85">
        <v>3519</v>
      </c>
      <c r="E4092" s="85">
        <v>7893454714271</v>
      </c>
      <c r="F4092" s="86" t="s">
        <v>4683</v>
      </c>
      <c r="G4092" s="75" t="s">
        <v>15</v>
      </c>
      <c r="H4092" s="75">
        <v>1090</v>
      </c>
      <c r="I4092" s="87" t="s">
        <v>1554</v>
      </c>
      <c r="J4092" s="75" t="s">
        <v>1557</v>
      </c>
      <c r="K4092" s="88" t="s">
        <v>84</v>
      </c>
      <c r="L4092" s="88">
        <v>12</v>
      </c>
      <c r="M4092" s="88">
        <v>4</v>
      </c>
      <c r="N4092" s="75" t="s">
        <v>85</v>
      </c>
      <c r="O4092" s="75" t="s">
        <v>208</v>
      </c>
      <c r="P4092" s="89">
        <v>6.49</v>
      </c>
      <c r="Q4092" s="90">
        <f>(17/100+7.6/100+1.65/100)*P4092</f>
        <v>1.7036250000000002</v>
      </c>
      <c r="R4092" s="90"/>
      <c r="S4092" s="90"/>
      <c r="T4092" s="90"/>
      <c r="U4092" s="90"/>
      <c r="V4092" s="90">
        <f>+P4092-Q4092+R4092+S4092+T4092+U4092</f>
        <v>4.786375</v>
      </c>
      <c r="W4092" s="91">
        <f>(1.02/100)</f>
        <v>1.02E-2</v>
      </c>
      <c r="X4092" s="91">
        <v>4.8E-3</v>
      </c>
      <c r="Y4092" s="91">
        <v>0.17</v>
      </c>
      <c r="Z4092" s="91">
        <v>1.65E-2</v>
      </c>
      <c r="AA4092" s="91">
        <v>7.6E-2</v>
      </c>
      <c r="AB4092" s="91">
        <f>SUM(W4092:AA4092)</f>
        <v>0.2775</v>
      </c>
      <c r="AC4092" s="75">
        <v>12</v>
      </c>
      <c r="AD4092" s="92">
        <f>IF(AL4092="","",+AC4092*AL4092)</f>
        <v>146.3350318471338</v>
      </c>
      <c r="AE4092" s="93">
        <f>IF(AL4092="","",+AL4092*AB4092)</f>
        <v>3.3839976114649692</v>
      </c>
      <c r="AF4092" s="92">
        <f>IF(AL4092="","",+AL4092-AE4092)</f>
        <v>8.81058837579618</v>
      </c>
      <c r="AG4092" s="93">
        <f>+V4092</f>
        <v>4.786375</v>
      </c>
      <c r="AH4092" s="92">
        <f>IF(AF4092="","",+AF4092-AG4092)</f>
        <v>4.0242133757961795</v>
      </c>
      <c r="AI4092" s="92">
        <f>IF(AH4092="","",+AH4092*AC4092)</f>
        <v>48.290560509554155</v>
      </c>
      <c r="AJ4092" s="93">
        <v>7.2</v>
      </c>
      <c r="AK4092" s="94">
        <v>0.33</v>
      </c>
      <c r="AL4092" s="93">
        <f>IF(V4092=0,"",V4092/(1-AB4092-AK4092))</f>
        <v>12.19458598726115</v>
      </c>
      <c r="AM4092" s="95">
        <v>0.33</v>
      </c>
      <c r="AN4092" s="93">
        <f>IF(V4092=0,"",V4092/(1-AB4092-AM4092))</f>
        <v>12.19458598726115</v>
      </c>
      <c r="AO4092" s="96">
        <v>1.2</v>
      </c>
      <c r="AP4092" s="93">
        <f>IF(BD!AJ4092="","",BD!AJ4092*BD!AO4092)</f>
        <v>8.64</v>
      </c>
      <c r="AQ4092" s="91">
        <f>BD!AM4092/BD!AK4092-1</f>
        <v>0</v>
      </c>
      <c r="AR4092" s="91">
        <f>IF(BD!AN4092="","",IF(BD!AJ4092="","",BD!AN4092/BD!AJ4092-1))</f>
        <v>0.6936924982307151</v>
      </c>
      <c r="AS4092" s="91" t="str">
        <f>IF(BD!AN4092="","",IF(BD!AN4092&lt;BD!AL4092,"ABAIXO DA META","DENTRO DA META"))</f>
        <v>DENTRO DA META</v>
      </c>
      <c r="AT4092" s="91" t="str">
        <f>IF(BD!AJ4092="","EM ANÁLISE",IF(BD!AP4092&gt;=BD!AN4092,"GO", "NO GO"))</f>
        <v>NO GO</v>
      </c>
      <c r="AU4092" s="97">
        <f>IF(AN4092="","",+BD!$AN4092-AJ4092)</f>
        <v>4.994585987261149</v>
      </c>
      <c r="AV4092" s="98"/>
      <c r="AW4092" s="90">
        <f>BD!P4092*BD!AC4092</f>
        <v>77.88</v>
      </c>
      <c r="AX4092" s="90">
        <f>BD!V4092*BD!AC4092</f>
        <v>57.436499999999995</v>
      </c>
      <c r="AY4092" s="90">
        <f>IF(BD!AN4092="","",BD!AN4092*BD!AC4092)</f>
        <v>146.3350318471338</v>
      </c>
      <c r="AZ4092" s="75" t="s">
        <v>5272</v>
      </c>
      <c r="BA4092" s="75" t="s">
        <v>115</v>
      </c>
      <c r="BB4092" s="75">
        <v>1</v>
      </c>
      <c r="BC4092" s="75" t="s">
        <v>209</v>
      </c>
      <c r="BD4092" s="99" t="s">
        <v>5257</v>
      </c>
      <c r="BE4092" s="100" t="s">
        <v>4</v>
      </c>
      <c r="BF4092" s="100" t="s">
        <v>4</v>
      </c>
      <c r="BG4092" s="99" t="s">
        <v>5258</v>
      </c>
      <c r="BH4092" s="101"/>
      <c r="BI4092" s="101"/>
      <c r="BJ4092" s="101"/>
      <c r="BK4092" s="101"/>
      <c r="BL4092" s="101"/>
      <c r="BM4092" s="101"/>
      <c r="BN4092" s="101"/>
      <c r="BO4092" s="103"/>
      <c r="BP4092" s="99">
        <v>140.622</v>
      </c>
      <c r="BQ4092" s="99">
        <v>121</v>
      </c>
      <c r="BR4092" s="101"/>
      <c r="BS4092" s="99" t="s">
        <v>5260</v>
      </c>
      <c r="BT4092" s="99" t="s">
        <v>5261</v>
      </c>
      <c r="BU4092" s="99">
        <v>5102</v>
      </c>
      <c r="BV4092" s="99"/>
      <c r="BW4092" s="99"/>
      <c r="BX4092" s="99"/>
      <c r="BY4092" s="99"/>
      <c r="BZ4092" s="99"/>
      <c r="CA4092" s="99"/>
      <c r="CB4092" s="99"/>
      <c r="CC4092" s="99">
        <v>102</v>
      </c>
      <c r="CD4092" s="99">
        <v>8</v>
      </c>
      <c r="CE4092" s="99">
        <v>8</v>
      </c>
      <c r="CF4092" s="99"/>
      <c r="CG4092" s="37" t="e">
        <f>VLOOKUP(Table_1[[#This Row],[EAN]],'[1]Planilha1'!$E:$R,13,0)</f>
        <v>#N/A</v>
      </c>
    </row>
    <row r="4093" ht="15" hidden="1">
      <c r="A4093" s="7"/>
      <c r="B4093" s="75" t="s">
        <v>400</v>
      </c>
      <c r="C4093" s="85">
        <v>222210</v>
      </c>
      <c r="D4093" s="85">
        <v>19008</v>
      </c>
      <c r="E4093" s="85">
        <v>7898624050272</v>
      </c>
      <c r="F4093" s="86" t="s">
        <v>4684</v>
      </c>
      <c r="G4093" s="75" t="s">
        <v>15</v>
      </c>
      <c r="H4093" s="75">
        <v>1620</v>
      </c>
      <c r="I4093" s="87" t="s">
        <v>1541</v>
      </c>
      <c r="J4093" s="75" t="s">
        <v>1607</v>
      </c>
      <c r="K4093" s="88" t="s">
        <v>84</v>
      </c>
      <c r="L4093" s="88">
        <v>24</v>
      </c>
      <c r="M4093" s="88">
        <v>4</v>
      </c>
      <c r="N4093" s="75" t="s">
        <v>85</v>
      </c>
      <c r="O4093" s="75" t="s">
        <v>208</v>
      </c>
      <c r="P4093" s="89">
        <v>5.99</v>
      </c>
      <c r="Q4093" s="90">
        <f>(17/100+7.6/100+1.65/100)*P4093</f>
        <v>1.572375</v>
      </c>
      <c r="R4093" s="90"/>
      <c r="S4093" s="90"/>
      <c r="T4093" s="90"/>
      <c r="U4093" s="90"/>
      <c r="V4093" s="90">
        <f>+P4093-Q4093+R4093+S4093+T4093+U4093</f>
        <v>4.417625</v>
      </c>
      <c r="W4093" s="91">
        <f>(1.02/100)</f>
        <v>1.02E-2</v>
      </c>
      <c r="X4093" s="91">
        <v>4.8E-3</v>
      </c>
      <c r="Y4093" s="91">
        <v>0.17</v>
      </c>
      <c r="Z4093" s="91">
        <v>1.65E-2</v>
      </c>
      <c r="AA4093" s="91">
        <v>7.6E-2</v>
      </c>
      <c r="AB4093" s="91">
        <f>SUM(W4093:AA4093)</f>
        <v>0.2775</v>
      </c>
      <c r="AC4093" s="75">
        <v>24</v>
      </c>
      <c r="AD4093" s="92">
        <f>IF(AL4093="","",+AC4093*AL4093)</f>
        <v>270.12229299363065</v>
      </c>
      <c r="AE4093" s="93">
        <f>IF(AL4093="","",+AL4093*AB4093)</f>
        <v>3.1232890127388546</v>
      </c>
      <c r="AF4093" s="92">
        <f>IF(AL4093="","",+AL4093-AE4093)</f>
        <v>8.131806528662421</v>
      </c>
      <c r="AG4093" s="93">
        <f>+V4093</f>
        <v>4.417625</v>
      </c>
      <c r="AH4093" s="92">
        <f>IF(AF4093="","",+AF4093-AG4093)</f>
        <v>3.7141815286624213</v>
      </c>
      <c r="AI4093" s="92">
        <f>IF(AH4093="","",+AH4093*AC4093)</f>
        <v>89.1403566878981</v>
      </c>
      <c r="AJ4093" s="93">
        <v>16.12</v>
      </c>
      <c r="AK4093" s="94">
        <v>0.33</v>
      </c>
      <c r="AL4093" s="93">
        <f>IF(V4093=0,"",V4093/(1-AB4093-AK4093))</f>
        <v>11.255095541401277</v>
      </c>
      <c r="AM4093" s="95">
        <v>0.33</v>
      </c>
      <c r="AN4093" s="93">
        <f>IF(V4093=0,"",V4093/(1-AB4093-AM4093))</f>
        <v>11.255095541401277</v>
      </c>
      <c r="AO4093" s="96">
        <v>1.2</v>
      </c>
      <c r="AP4093" s="93">
        <f>IF(BD!AJ4093="","",BD!AJ4093*BD!AO4093)</f>
        <v>19.344</v>
      </c>
      <c r="AQ4093" s="91">
        <f>BD!AM4093/BD!AK4093-1</f>
        <v>0</v>
      </c>
      <c r="AR4093" s="91">
        <f>IF(BD!AN4093="","",IF(BD!AJ4093="","",BD!AN4093/BD!AJ4093-1))</f>
        <v>-0.3017930805582335</v>
      </c>
      <c r="AS4093" s="91" t="str">
        <f>IF(BD!AN4093="","",IF(BD!AN4093&lt;BD!AL4093,"ABAIXO DA META","DENTRO DA META"))</f>
        <v>DENTRO DA META</v>
      </c>
      <c r="AT4093" s="91" t="str">
        <f>IF(BD!AJ4093="","EM ANÁLISE",IF(BD!AP4093&gt;=BD!AN4093,"GO", "NO GO"))</f>
        <v>GO</v>
      </c>
      <c r="AU4093" s="97">
        <f>IF(AN4093="","",+BD!$AN4093-AJ4093)</f>
        <v>-4.8649044585987244</v>
      </c>
      <c r="AV4093" s="98"/>
      <c r="AW4093" s="90">
        <f>BD!P4093*BD!AC4093</f>
        <v>143.76</v>
      </c>
      <c r="AX4093" s="90">
        <f>BD!V4093*BD!AC4093</f>
        <v>106.023</v>
      </c>
      <c r="AY4093" s="90">
        <f>IF(BD!AN4093="","",BD!AN4093*BD!AC4093)</f>
        <v>270.12229299363065</v>
      </c>
      <c r="AZ4093" s="75" t="s">
        <v>5272</v>
      </c>
      <c r="BA4093" s="75" t="s">
        <v>115</v>
      </c>
      <c r="BB4093" s="75">
        <v>1</v>
      </c>
      <c r="BC4093" s="75" t="s">
        <v>209</v>
      </c>
      <c r="BD4093" s="99" t="s">
        <v>5257</v>
      </c>
      <c r="BE4093" s="100" t="s">
        <v>4</v>
      </c>
      <c r="BF4093" s="100" t="s">
        <v>4</v>
      </c>
      <c r="BG4093" s="99" t="s">
        <v>5258</v>
      </c>
      <c r="BH4093" s="101"/>
      <c r="BI4093" s="101"/>
      <c r="BJ4093" s="101"/>
      <c r="BK4093" s="101"/>
      <c r="BL4093" s="101"/>
      <c r="BM4093" s="101"/>
      <c r="BN4093" s="101"/>
      <c r="BO4093" s="103"/>
      <c r="BP4093" s="99">
        <v>140.622</v>
      </c>
      <c r="BQ4093" s="99">
        <v>121</v>
      </c>
      <c r="BR4093" s="101"/>
      <c r="BS4093" s="99" t="s">
        <v>5260</v>
      </c>
      <c r="BT4093" s="99" t="s">
        <v>5261</v>
      </c>
      <c r="BU4093" s="99">
        <v>5102</v>
      </c>
      <c r="BV4093" s="99"/>
      <c r="BW4093" s="99"/>
      <c r="BX4093" s="99"/>
      <c r="BY4093" s="99"/>
      <c r="BZ4093" s="99"/>
      <c r="CA4093" s="99"/>
      <c r="CB4093" s="99"/>
      <c r="CC4093" s="99">
        <v>102</v>
      </c>
      <c r="CD4093" s="99">
        <v>8</v>
      </c>
      <c r="CE4093" s="99">
        <v>8</v>
      </c>
      <c r="CF4093" s="99"/>
      <c r="CG4093" s="37" t="e">
        <f>VLOOKUP(Table_1[[#This Row],[EAN]],'[1]Planilha1'!$E:$R,13,0)</f>
        <v>#N/A</v>
      </c>
    </row>
    <row r="4094" ht="15" hidden="1">
      <c r="A4094" s="7"/>
      <c r="B4094" s="75" t="s">
        <v>400</v>
      </c>
      <c r="C4094" s="85">
        <v>222211</v>
      </c>
      <c r="D4094" s="85">
        <v>19006</v>
      </c>
      <c r="E4094" s="85">
        <v>7898624050289</v>
      </c>
      <c r="F4094" s="86" t="s">
        <v>4685</v>
      </c>
      <c r="G4094" s="75" t="s">
        <v>15</v>
      </c>
      <c r="H4094" s="75">
        <v>1620</v>
      </c>
      <c r="I4094" s="87" t="s">
        <v>1541</v>
      </c>
      <c r="J4094" s="75" t="s">
        <v>1607</v>
      </c>
      <c r="K4094" s="88" t="s">
        <v>84</v>
      </c>
      <c r="L4094" s="88">
        <v>24</v>
      </c>
      <c r="M4094" s="88">
        <v>4</v>
      </c>
      <c r="N4094" s="75" t="s">
        <v>85</v>
      </c>
      <c r="O4094" s="75" t="s">
        <v>208</v>
      </c>
      <c r="P4094" s="89">
        <v>5.99</v>
      </c>
      <c r="Q4094" s="90">
        <f>(17/100+7.6/100+1.65/100)*P4094</f>
        <v>1.572375</v>
      </c>
      <c r="R4094" s="90"/>
      <c r="S4094" s="90"/>
      <c r="T4094" s="90"/>
      <c r="U4094" s="90"/>
      <c r="V4094" s="90">
        <f>+P4094-Q4094+R4094+S4094+T4094+U4094</f>
        <v>4.417625</v>
      </c>
      <c r="W4094" s="91">
        <f>(1.02/100)</f>
        <v>1.02E-2</v>
      </c>
      <c r="X4094" s="91">
        <v>4.8E-3</v>
      </c>
      <c r="Y4094" s="91">
        <v>0.17</v>
      </c>
      <c r="Z4094" s="91">
        <v>1.65E-2</v>
      </c>
      <c r="AA4094" s="91">
        <v>7.6E-2</v>
      </c>
      <c r="AB4094" s="91">
        <f>SUM(W4094:AA4094)</f>
        <v>0.2775</v>
      </c>
      <c r="AC4094" s="75">
        <v>24</v>
      </c>
      <c r="AD4094" s="92">
        <f>IF(AL4094="","",+AC4094*AL4094)</f>
        <v>270.12229299363065</v>
      </c>
      <c r="AE4094" s="93">
        <f>IF(AL4094="","",+AL4094*AB4094)</f>
        <v>3.1232890127388546</v>
      </c>
      <c r="AF4094" s="92">
        <f>IF(AL4094="","",+AL4094-AE4094)</f>
        <v>8.131806528662421</v>
      </c>
      <c r="AG4094" s="93">
        <f>+V4094</f>
        <v>4.417625</v>
      </c>
      <c r="AH4094" s="92">
        <f>IF(AF4094="","",+AF4094-AG4094)</f>
        <v>3.7141815286624213</v>
      </c>
      <c r="AI4094" s="92">
        <f>IF(AH4094="","",+AH4094*AC4094)</f>
        <v>89.1403566878981</v>
      </c>
      <c r="AJ4094" s="93">
        <v>16.12</v>
      </c>
      <c r="AK4094" s="94">
        <v>0.33</v>
      </c>
      <c r="AL4094" s="93">
        <f>IF(V4094=0,"",V4094/(1-AB4094-AK4094))</f>
        <v>11.255095541401277</v>
      </c>
      <c r="AM4094" s="95">
        <v>0.33</v>
      </c>
      <c r="AN4094" s="93">
        <f>IF(V4094=0,"",V4094/(1-AB4094-AM4094))</f>
        <v>11.255095541401277</v>
      </c>
      <c r="AO4094" s="96">
        <v>1.2</v>
      </c>
      <c r="AP4094" s="93">
        <f>IF(BD!AJ4094="","",BD!AJ4094*BD!AO4094)</f>
        <v>19.344</v>
      </c>
      <c r="AQ4094" s="91">
        <f>BD!AM4094/BD!AK4094-1</f>
        <v>0</v>
      </c>
      <c r="AR4094" s="91">
        <f>IF(BD!AN4094="","",IF(BD!AJ4094="","",BD!AN4094/BD!AJ4094-1))</f>
        <v>-0.3017930805582335</v>
      </c>
      <c r="AS4094" s="91" t="str">
        <f>IF(BD!AN4094="","",IF(BD!AN4094&lt;BD!AL4094,"ABAIXO DA META","DENTRO DA META"))</f>
        <v>DENTRO DA META</v>
      </c>
      <c r="AT4094" s="91" t="str">
        <f>IF(BD!AJ4094="","EM ANÁLISE",IF(BD!AP4094&gt;=BD!AN4094,"GO", "NO GO"))</f>
        <v>GO</v>
      </c>
      <c r="AU4094" s="97">
        <f>IF(AN4094="","",+BD!$AN4094-AJ4094)</f>
        <v>-4.8649044585987244</v>
      </c>
      <c r="AV4094" s="98"/>
      <c r="AW4094" s="90">
        <f>BD!P4094*BD!AC4094</f>
        <v>143.76</v>
      </c>
      <c r="AX4094" s="90">
        <f>BD!V4094*BD!AC4094</f>
        <v>106.023</v>
      </c>
      <c r="AY4094" s="90">
        <f>IF(BD!AN4094="","",BD!AN4094*BD!AC4094)</f>
        <v>270.12229299363065</v>
      </c>
      <c r="AZ4094" s="75" t="s">
        <v>5272</v>
      </c>
      <c r="BA4094" s="75" t="s">
        <v>115</v>
      </c>
      <c r="BB4094" s="75">
        <v>1</v>
      </c>
      <c r="BC4094" s="75" t="s">
        <v>209</v>
      </c>
      <c r="BD4094" s="99" t="s">
        <v>5257</v>
      </c>
      <c r="BE4094" s="100" t="s">
        <v>4</v>
      </c>
      <c r="BF4094" s="100" t="s">
        <v>4</v>
      </c>
      <c r="BG4094" s="99" t="s">
        <v>5258</v>
      </c>
      <c r="BH4094" s="101"/>
      <c r="BI4094" s="101"/>
      <c r="BJ4094" s="101"/>
      <c r="BK4094" s="101"/>
      <c r="BL4094" s="101"/>
      <c r="BM4094" s="101"/>
      <c r="BN4094" s="101"/>
      <c r="BO4094" s="103"/>
      <c r="BP4094" s="99">
        <v>140.622</v>
      </c>
      <c r="BQ4094" s="99">
        <v>121</v>
      </c>
      <c r="BR4094" s="101"/>
      <c r="BS4094" s="99" t="s">
        <v>5260</v>
      </c>
      <c r="BT4094" s="99" t="s">
        <v>5261</v>
      </c>
      <c r="BU4094" s="99">
        <v>5102</v>
      </c>
      <c r="BV4094" s="99"/>
      <c r="BW4094" s="99"/>
      <c r="BX4094" s="99"/>
      <c r="BY4094" s="99"/>
      <c r="BZ4094" s="99"/>
      <c r="CA4094" s="99"/>
      <c r="CB4094" s="99"/>
      <c r="CC4094" s="99">
        <v>102</v>
      </c>
      <c r="CD4094" s="99">
        <v>8</v>
      </c>
      <c r="CE4094" s="99">
        <v>8</v>
      </c>
      <c r="CF4094" s="99"/>
      <c r="CG4094" s="37" t="e">
        <f>VLOOKUP(Table_1[[#This Row],[EAN]],'[1]Planilha1'!$E:$R,13,0)</f>
        <v>#N/A</v>
      </c>
    </row>
    <row r="4095" ht="15" hidden="1">
      <c r="A4095" s="7"/>
      <c r="B4095" s="75" t="s">
        <v>400</v>
      </c>
      <c r="C4095" s="85">
        <v>222205</v>
      </c>
      <c r="D4095" s="85">
        <v>12180</v>
      </c>
      <c r="E4095" s="85">
        <v>7898964301027</v>
      </c>
      <c r="F4095" s="86" t="s">
        <v>4686</v>
      </c>
      <c r="G4095" s="75" t="s">
        <v>15</v>
      </c>
      <c r="H4095" s="75">
        <v>1620</v>
      </c>
      <c r="I4095" s="87" t="s">
        <v>1541</v>
      </c>
      <c r="J4095" s="75" t="s">
        <v>1542</v>
      </c>
      <c r="K4095" s="88" t="s">
        <v>84</v>
      </c>
      <c r="L4095" s="88">
        <v>72</v>
      </c>
      <c r="M4095" s="88">
        <v>4</v>
      </c>
      <c r="N4095" s="75" t="s">
        <v>85</v>
      </c>
      <c r="O4095" s="75" t="s">
        <v>208</v>
      </c>
      <c r="P4095" s="89">
        <v>3.49</v>
      </c>
      <c r="Q4095" s="90">
        <f>(17/100+7.6/100+1.65/100)*P4095</f>
        <v>0.9161250000000001</v>
      </c>
      <c r="R4095" s="90"/>
      <c r="S4095" s="90"/>
      <c r="T4095" s="90"/>
      <c r="U4095" s="90"/>
      <c r="V4095" s="90">
        <f>+P4095-Q4095+R4095+S4095+T4095+U4095</f>
        <v>2.573875</v>
      </c>
      <c r="W4095" s="91">
        <f>(1.02/100)</f>
        <v>1.02E-2</v>
      </c>
      <c r="X4095" s="91">
        <v>4.8E-3</v>
      </c>
      <c r="Y4095" s="91">
        <v>0.17</v>
      </c>
      <c r="Z4095" s="91">
        <v>1.65E-2</v>
      </c>
      <c r="AA4095" s="91">
        <v>7.6E-2</v>
      </c>
      <c r="AB4095" s="91">
        <f>SUM(W4095:AA4095)</f>
        <v>0.2775</v>
      </c>
      <c r="AC4095" s="75">
        <v>72</v>
      </c>
      <c r="AD4095" s="92">
        <f>IF(AL4095="","",+AC4095*AL4095)</f>
        <v>472.15031847133775</v>
      </c>
      <c r="AE4095" s="93">
        <f>IF(AL4095="","",+AL4095*AB4095)</f>
        <v>1.819746019108281</v>
      </c>
      <c r="AF4095" s="92">
        <f>IF(AL4095="","",+AL4095-AE4095)</f>
        <v>4.737897292993631</v>
      </c>
      <c r="AG4095" s="93">
        <f>+V4095</f>
        <v>2.573875</v>
      </c>
      <c r="AH4095" s="92">
        <f>IF(AF4095="","",+AF4095-AG4095)</f>
        <v>2.1640222929936312</v>
      </c>
      <c r="AI4095" s="92">
        <f>IF(AH4095="","",+AH4095*AC4095)</f>
        <v>155.80960509554146</v>
      </c>
      <c r="AJ4095" s="93">
        <v>9.41</v>
      </c>
      <c r="AK4095" s="94">
        <v>0.33</v>
      </c>
      <c r="AL4095" s="93">
        <f>IF(V4095=0,"",V4095/(1-AB4095-AK4095))</f>
        <v>6.557643312101913</v>
      </c>
      <c r="AM4095" s="95">
        <v>0.33</v>
      </c>
      <c r="AN4095" s="93">
        <f>IF(V4095=0,"",V4095/(1-AB4095-AM4095))</f>
        <v>6.557643312101913</v>
      </c>
      <c r="AO4095" s="96">
        <v>1.2</v>
      </c>
      <c r="AP4095" s="93">
        <f>IF(BD!AJ4095="","",BD!AJ4095*BD!AO4095)</f>
        <v>11.292</v>
      </c>
      <c r="AQ4095" s="91">
        <f>BD!AM4095/BD!AK4095-1</f>
        <v>0</v>
      </c>
      <c r="AR4095" s="91">
        <f>IF(BD!AN4095="","",IF(BD!AJ4095="","",BD!AN4095/BD!AJ4095-1))</f>
        <v>-0.30311973303911666</v>
      </c>
      <c r="AS4095" s="91" t="str">
        <f>IF(BD!AN4095="","",IF(BD!AN4095&lt;BD!AL4095,"ABAIXO DA META","DENTRO DA META"))</f>
        <v>DENTRO DA META</v>
      </c>
      <c r="AT4095" s="91" t="str">
        <f>IF(BD!AJ4095="","EM ANÁLISE",IF(BD!AP4095&gt;=BD!AN4095,"GO", "NO GO"))</f>
        <v>GO</v>
      </c>
      <c r="AU4095" s="97">
        <f>IF(AN4095="","",+BD!$AN4095-AJ4095)</f>
        <v>-2.8523566878980873</v>
      </c>
      <c r="AV4095" s="98"/>
      <c r="AW4095" s="90">
        <f>BD!P4095*BD!AC4095</f>
        <v>251.28000000000003</v>
      </c>
      <c r="AX4095" s="90">
        <f>BD!V4095*BD!AC4095</f>
        <v>185.31900000000002</v>
      </c>
      <c r="AY4095" s="90">
        <f>IF(BD!AN4095="","",BD!AN4095*BD!AC4095)</f>
        <v>472.15031847133775</v>
      </c>
      <c r="AZ4095" s="75" t="s">
        <v>5272</v>
      </c>
      <c r="BA4095" s="75" t="s">
        <v>115</v>
      </c>
      <c r="BB4095" s="75">
        <v>1</v>
      </c>
      <c r="BC4095" s="75" t="s">
        <v>209</v>
      </c>
      <c r="BD4095" s="99" t="s">
        <v>5257</v>
      </c>
      <c r="BE4095" s="100" t="s">
        <v>4</v>
      </c>
      <c r="BF4095" s="100" t="s">
        <v>4</v>
      </c>
      <c r="BG4095" s="99" t="s">
        <v>5258</v>
      </c>
      <c r="BH4095" s="101"/>
      <c r="BI4095" s="101"/>
      <c r="BJ4095" s="101"/>
      <c r="BK4095" s="101"/>
      <c r="BL4095" s="101"/>
      <c r="BM4095" s="101"/>
      <c r="BN4095" s="101"/>
      <c r="BO4095" s="103"/>
      <c r="BP4095" s="99">
        <v>140.622</v>
      </c>
      <c r="BQ4095" s="99">
        <v>121</v>
      </c>
      <c r="BR4095" s="101"/>
      <c r="BS4095" s="99" t="s">
        <v>5260</v>
      </c>
      <c r="BT4095" s="99" t="s">
        <v>5261</v>
      </c>
      <c r="BU4095" s="99">
        <v>5102</v>
      </c>
      <c r="BV4095" s="99"/>
      <c r="BW4095" s="99"/>
      <c r="BX4095" s="99"/>
      <c r="BY4095" s="99"/>
      <c r="BZ4095" s="99"/>
      <c r="CA4095" s="99"/>
      <c r="CB4095" s="99"/>
      <c r="CC4095" s="99">
        <v>102</v>
      </c>
      <c r="CD4095" s="99">
        <v>8</v>
      </c>
      <c r="CE4095" s="99">
        <v>8</v>
      </c>
      <c r="CF4095" s="99"/>
      <c r="CG4095" s="37" t="e">
        <f>VLOOKUP(Table_1[[#This Row],[EAN]],'[1]Planilha1'!$E:$R,13,0)</f>
        <v>#N/A</v>
      </c>
    </row>
    <row r="4096" ht="15" hidden="1">
      <c r="A4096" s="7"/>
      <c r="B4096" s="75" t="s">
        <v>400</v>
      </c>
      <c r="C4096" s="85">
        <v>222220</v>
      </c>
      <c r="D4096" s="85">
        <v>4806</v>
      </c>
      <c r="E4096" s="85">
        <v>7898962794296</v>
      </c>
      <c r="F4096" s="86" t="s">
        <v>4687</v>
      </c>
      <c r="G4096" s="75" t="s">
        <v>12</v>
      </c>
      <c r="H4096" s="75">
        <v>3370</v>
      </c>
      <c r="I4096" s="87" t="s">
        <v>1551</v>
      </c>
      <c r="J4096" s="75" t="s">
        <v>1552</v>
      </c>
      <c r="K4096" s="88" t="s">
        <v>84</v>
      </c>
      <c r="L4096" s="88">
        <v>12</v>
      </c>
      <c r="M4096" s="88">
        <v>4</v>
      </c>
      <c r="N4096" s="75" t="s">
        <v>85</v>
      </c>
      <c r="O4096" s="75" t="s">
        <v>208</v>
      </c>
      <c r="P4096" s="89">
        <v>4.47</v>
      </c>
      <c r="Q4096" s="90">
        <f>(17/100+7.6/100+1.65/100)*P4096</f>
        <v>1.173375</v>
      </c>
      <c r="R4096" s="90"/>
      <c r="S4096" s="90"/>
      <c r="T4096" s="90"/>
      <c r="U4096" s="90"/>
      <c r="V4096" s="90">
        <f>+P4096-Q4096+R4096+S4096+T4096+U4096</f>
        <v>3.2966249999999997</v>
      </c>
      <c r="W4096" s="91">
        <f>(1.02/100)</f>
        <v>1.02E-2</v>
      </c>
      <c r="X4096" s="91">
        <v>4.8E-3</v>
      </c>
      <c r="Y4096" s="91">
        <v>0.17</v>
      </c>
      <c r="Z4096" s="91">
        <v>1.65E-2</v>
      </c>
      <c r="AA4096" s="91">
        <v>7.6E-2</v>
      </c>
      <c r="AB4096" s="91">
        <f>SUM(W4096:AA4096)</f>
        <v>0.2775</v>
      </c>
      <c r="AC4096" s="75">
        <v>12</v>
      </c>
      <c r="AD4096" s="92">
        <f>IF(AL4096="","",+AC4096*AL4096)</f>
        <v>100.78853503184715</v>
      </c>
      <c r="AE4096" s="93">
        <f>IF(AL4096="","",+AL4096*AB4096)</f>
        <v>2.3307348726114654</v>
      </c>
      <c r="AF4096" s="92">
        <f>IF(AL4096="","",+AL4096-AE4096)</f>
        <v>6.068309713375797</v>
      </c>
      <c r="AG4096" s="93">
        <f>+V4096</f>
        <v>3.2966249999999997</v>
      </c>
      <c r="AH4096" s="92">
        <f>IF(AF4096="","",+AF4096-AG4096)</f>
        <v>2.771684713375797</v>
      </c>
      <c r="AI4096" s="92">
        <f>IF(AH4096="","",+AH4096*AC4096)</f>
        <v>33.26021656050956</v>
      </c>
      <c r="AJ4096" s="93">
        <v>12.835</v>
      </c>
      <c r="AK4096" s="94">
        <v>0.33</v>
      </c>
      <c r="AL4096" s="93">
        <f>IF(V4096=0,"",V4096/(1-AB4096-AK4096))</f>
        <v>8.399044585987262</v>
      </c>
      <c r="AM4096" s="95">
        <v>0.33</v>
      </c>
      <c r="AN4096" s="93">
        <f>IF(V4096=0,"",V4096/(1-AB4096-AM4096))</f>
        <v>8.399044585987262</v>
      </c>
      <c r="AO4096" s="96">
        <v>1.2</v>
      </c>
      <c r="AP4096" s="93">
        <f>IF(BD!AJ4096="","",BD!AJ4096*BD!AO4096)</f>
        <v>15.402000000000001</v>
      </c>
      <c r="AQ4096" s="91">
        <f>BD!AM4096/BD!AK4096-1</f>
        <v>0</v>
      </c>
      <c r="AR4096" s="91">
        <f>IF(BD!AN4096="","",IF(BD!AJ4096="","",BD!AN4096/BD!AJ4096-1))</f>
        <v>-0.3456139784972917</v>
      </c>
      <c r="AS4096" s="91" t="str">
        <f>IF(BD!AN4096="","",IF(BD!AN4096&lt;BD!AL4096,"ABAIXO DA META","DENTRO DA META"))</f>
        <v>DENTRO DA META</v>
      </c>
      <c r="AT4096" s="91" t="str">
        <f>IF(BD!AJ4096="","EM ANÁLISE",IF(BD!AP4096&gt;=BD!AN4096,"GO", "NO GO"))</f>
        <v>GO</v>
      </c>
      <c r="AU4096" s="97">
        <f>IF(AN4096="","",+BD!$AN4096-AJ4096)</f>
        <v>-4.435955414012739</v>
      </c>
      <c r="AV4096" s="98"/>
      <c r="AW4096" s="90">
        <f>BD!P4096*BD!AC4096</f>
        <v>53.64</v>
      </c>
      <c r="AX4096" s="90">
        <f>BD!V4096*BD!AC4096</f>
        <v>39.5595</v>
      </c>
      <c r="AY4096" s="90">
        <f>IF(BD!AN4096="","",BD!AN4096*BD!AC4096)</f>
        <v>100.78853503184715</v>
      </c>
      <c r="AZ4096" s="75" t="s">
        <v>5272</v>
      </c>
      <c r="BA4096" s="75" t="s">
        <v>115</v>
      </c>
      <c r="BB4096" s="75">
        <v>1</v>
      </c>
      <c r="BC4096" s="75" t="s">
        <v>209</v>
      </c>
      <c r="BD4096" s="99" t="s">
        <v>5257</v>
      </c>
      <c r="BE4096" s="100" t="s">
        <v>4</v>
      </c>
      <c r="BF4096" s="100" t="s">
        <v>4</v>
      </c>
      <c r="BG4096" s="99" t="s">
        <v>5258</v>
      </c>
      <c r="BH4096" s="101"/>
      <c r="BI4096" s="101"/>
      <c r="BJ4096" s="101"/>
      <c r="BK4096" s="101"/>
      <c r="BL4096" s="101"/>
      <c r="BM4096" s="101"/>
      <c r="BN4096" s="101"/>
      <c r="BO4096" s="103"/>
      <c r="BP4096" s="99">
        <v>140.622</v>
      </c>
      <c r="BQ4096" s="99">
        <v>121</v>
      </c>
      <c r="BR4096" s="101"/>
      <c r="BS4096" s="99" t="s">
        <v>5260</v>
      </c>
      <c r="BT4096" s="99" t="s">
        <v>5261</v>
      </c>
      <c r="BU4096" s="99">
        <v>5102</v>
      </c>
      <c r="BV4096" s="99"/>
      <c r="BW4096" s="99"/>
      <c r="BX4096" s="99"/>
      <c r="BY4096" s="99"/>
      <c r="BZ4096" s="99"/>
      <c r="CA4096" s="99"/>
      <c r="CB4096" s="99"/>
      <c r="CC4096" s="99">
        <v>102</v>
      </c>
      <c r="CD4096" s="99">
        <v>8</v>
      </c>
      <c r="CE4096" s="99">
        <v>8</v>
      </c>
      <c r="CF4096" s="99"/>
      <c r="CG4096" s="37" t="e">
        <f>VLOOKUP(Table_1[[#This Row],[EAN]],'[1]Planilha1'!$E:$R,13,0)</f>
        <v>#N/A</v>
      </c>
    </row>
    <row r="4097" ht="15" hidden="1">
      <c r="A4097" s="7"/>
      <c r="B4097" s="75" t="s">
        <v>400</v>
      </c>
      <c r="C4097" s="85">
        <v>222285</v>
      </c>
      <c r="D4097" s="85">
        <v>1812</v>
      </c>
      <c r="E4097" s="85">
        <v>7908080030074</v>
      </c>
      <c r="F4097" s="86" t="s">
        <v>4688</v>
      </c>
      <c r="G4097" s="75" t="s">
        <v>15</v>
      </c>
      <c r="H4097" s="75">
        <v>420</v>
      </c>
      <c r="I4097" s="87" t="s">
        <v>1615</v>
      </c>
      <c r="J4097" s="75" t="s">
        <v>1616</v>
      </c>
      <c r="K4097" s="88" t="s">
        <v>84</v>
      </c>
      <c r="L4097" s="88">
        <v>96</v>
      </c>
      <c r="M4097" s="88">
        <v>4</v>
      </c>
      <c r="N4097" s="75" t="s">
        <v>85</v>
      </c>
      <c r="O4097" s="75" t="s">
        <v>208</v>
      </c>
      <c r="P4097" s="89">
        <v>2.99</v>
      </c>
      <c r="Q4097" s="90">
        <f>(17/100+7.6/100+1.65/100)*P4097</f>
        <v>0.7848750000000001</v>
      </c>
      <c r="R4097" s="90"/>
      <c r="S4097" s="90"/>
      <c r="T4097" s="90"/>
      <c r="U4097" s="90"/>
      <c r="V4097" s="90">
        <f>+P4097-Q4097+R4097+S4097+T4097+U4097</f>
        <v>2.2051250000000002</v>
      </c>
      <c r="W4097" s="91">
        <f>(1.02/100)</f>
        <v>1.02E-2</v>
      </c>
      <c r="X4097" s="91">
        <v>4.8E-3</v>
      </c>
      <c r="Y4097" s="91">
        <v>0.17</v>
      </c>
      <c r="Z4097" s="91">
        <v>1.65E-2</v>
      </c>
      <c r="AA4097" s="91">
        <v>7.6E-2</v>
      </c>
      <c r="AB4097" s="91">
        <f>SUM(W4097:AA4097)</f>
        <v>0.2775</v>
      </c>
      <c r="AC4097" s="75">
        <v>96</v>
      </c>
      <c r="AD4097" s="92">
        <f>IF(AL4097="","",+AC4097*AL4097)</f>
        <v>539.3426751592358</v>
      </c>
      <c r="AE4097" s="93">
        <f>IF(AL4097="","",+AL4097*AB4097)</f>
        <v>1.5590374203821662</v>
      </c>
      <c r="AF4097" s="92">
        <f>IF(AL4097="","",+AL4097-AE4097)</f>
        <v>4.059115445859874</v>
      </c>
      <c r="AG4097" s="93">
        <f>+V4097</f>
        <v>2.2051250000000002</v>
      </c>
      <c r="AH4097" s="92">
        <f>IF(AF4097="","",+AF4097-AG4097)</f>
        <v>1.8539904458598735</v>
      </c>
      <c r="AI4097" s="92">
        <f>IF(AH4097="","",+AH4097*AC4097)</f>
        <v>177.98308280254787</v>
      </c>
      <c r="AJ4097" s="93">
        <v>9.530000000000001</v>
      </c>
      <c r="AK4097" s="94">
        <v>0.33</v>
      </c>
      <c r="AL4097" s="93">
        <f>IF(V4097=0,"",V4097/(1-AB4097-AK4097))</f>
        <v>5.61815286624204</v>
      </c>
      <c r="AM4097" s="95">
        <v>0.33</v>
      </c>
      <c r="AN4097" s="93">
        <f>IF(V4097=0,"",V4097/(1-AB4097-AM4097))</f>
        <v>5.61815286624204</v>
      </c>
      <c r="AO4097" s="96">
        <v>1.2</v>
      </c>
      <c r="AP4097" s="93">
        <f>IF(BD!AJ4097="","",BD!AJ4097*BD!AO4097)</f>
        <v>11.436000000000002</v>
      </c>
      <c r="AQ4097" s="91">
        <f>BD!AM4097/BD!AK4097-1</f>
        <v>0</v>
      </c>
      <c r="AR4097" s="91">
        <f>IF(BD!AN4097="","",IF(BD!AJ4097="","",BD!AN4097/BD!AJ4097-1))</f>
        <v>-0.41047713890429804</v>
      </c>
      <c r="AS4097" s="91" t="str">
        <f>IF(BD!AN4097="","",IF(BD!AN4097&lt;BD!AL4097,"ABAIXO DA META","DENTRO DA META"))</f>
        <v>DENTRO DA META</v>
      </c>
      <c r="AT4097" s="91" t="str">
        <f>IF(BD!AJ4097="","EM ANÁLISE",IF(BD!AP4097&gt;=BD!AN4097,"GO", "NO GO"))</f>
        <v>GO</v>
      </c>
      <c r="AU4097" s="97">
        <f>IF(AN4097="","",+BD!$AN4097-AJ4097)</f>
        <v>-3.911847133757961</v>
      </c>
      <c r="AV4097" s="98"/>
      <c r="AW4097" s="90">
        <f>BD!P4097*BD!AC4097</f>
        <v>287.04</v>
      </c>
      <c r="AX4097" s="90">
        <f>BD!V4097*BD!AC4097</f>
        <v>211.692</v>
      </c>
      <c r="AY4097" s="90">
        <f>IF(BD!AN4097="","",BD!AN4097*BD!AC4097)</f>
        <v>539.3426751592358</v>
      </c>
      <c r="AZ4097" s="75" t="s">
        <v>5272</v>
      </c>
      <c r="BA4097" s="75" t="s">
        <v>115</v>
      </c>
      <c r="BB4097" s="75">
        <v>1</v>
      </c>
      <c r="BC4097" s="75" t="s">
        <v>209</v>
      </c>
      <c r="BD4097" s="99" t="s">
        <v>5257</v>
      </c>
      <c r="BE4097" s="100" t="s">
        <v>4</v>
      </c>
      <c r="BF4097" s="100" t="s">
        <v>4</v>
      </c>
      <c r="BG4097" s="99" t="s">
        <v>5258</v>
      </c>
      <c r="BH4097" s="101"/>
      <c r="BI4097" s="101"/>
      <c r="BJ4097" s="101"/>
      <c r="BK4097" s="101"/>
      <c r="BL4097" s="101"/>
      <c r="BM4097" s="101"/>
      <c r="BN4097" s="101"/>
      <c r="BO4097" s="103"/>
      <c r="BP4097" s="99">
        <v>140.622</v>
      </c>
      <c r="BQ4097" s="99">
        <v>121</v>
      </c>
      <c r="BR4097" s="101"/>
      <c r="BS4097" s="99" t="s">
        <v>5260</v>
      </c>
      <c r="BT4097" s="99" t="s">
        <v>5261</v>
      </c>
      <c r="BU4097" s="99">
        <v>5102</v>
      </c>
      <c r="BV4097" s="99"/>
      <c r="BW4097" s="99"/>
      <c r="BX4097" s="99"/>
      <c r="BY4097" s="99"/>
      <c r="BZ4097" s="99"/>
      <c r="CA4097" s="99"/>
      <c r="CB4097" s="99"/>
      <c r="CC4097" s="99">
        <v>102</v>
      </c>
      <c r="CD4097" s="99">
        <v>8</v>
      </c>
      <c r="CE4097" s="99">
        <v>8</v>
      </c>
      <c r="CF4097" s="99"/>
      <c r="CG4097" s="37" t="e">
        <f>VLOOKUP(Table_1[[#This Row],[EAN]],'[1]Planilha1'!$E:$R,13,0)</f>
        <v>#N/A</v>
      </c>
    </row>
    <row r="4098">
      <c r="B4098" s="38"/>
      <c r="C4098" s="38"/>
      <c r="D4098" s="38"/>
      <c r="E4098" s="38"/>
      <c r="F4098" s="38"/>
      <c r="G4098" s="38"/>
      <c r="H4098" s="38"/>
      <c r="I4098" s="38"/>
      <c r="J4098" s="38"/>
      <c r="K4098" s="38"/>
      <c r="L4098" s="38"/>
      <c r="M4098" s="38"/>
      <c r="N4098" s="38"/>
      <c r="O4098" s="38"/>
      <c r="P4098" s="38"/>
      <c r="Q4098" s="38"/>
      <c r="R4098" s="38"/>
      <c r="S4098" s="38"/>
      <c r="T4098" s="38"/>
      <c r="U4098" s="38"/>
      <c r="V4098" s="38"/>
      <c r="W4098" s="38"/>
      <c r="X4098" s="38"/>
      <c r="Y4098" s="38"/>
      <c r="Z4098" s="38"/>
      <c r="AA4098" s="38"/>
      <c r="AB4098" s="38"/>
      <c r="AC4098" s="38"/>
      <c r="AD4098" s="38"/>
      <c r="AE4098" s="38"/>
      <c r="AF4098" s="38"/>
      <c r="AG4098" s="38"/>
      <c r="AH4098" s="38"/>
      <c r="AI4098" s="38"/>
      <c r="AJ4098" s="38"/>
      <c r="AK4098" s="38"/>
      <c r="AL4098" s="38"/>
      <c r="AM4098" s="38"/>
      <c r="AN4098" s="38"/>
      <c r="AO4098" s="38"/>
      <c r="AP4098" s="38"/>
      <c r="AQ4098" s="38"/>
      <c r="AR4098" s="38"/>
      <c r="AS4098" s="38"/>
      <c r="AT4098" s="38"/>
      <c r="AU4098" s="38"/>
      <c r="AV4098" s="38"/>
      <c r="AW4098" s="38"/>
      <c r="AX4098" s="38"/>
      <c r="AY4098" s="38"/>
      <c r="AZ4098" s="38"/>
      <c r="BA4098" s="38"/>
      <c r="BB4098" s="38"/>
      <c r="BC4098" s="38"/>
      <c r="CI4098" s="185"/>
    </row>
    <row r="4099" ht="15">
      <c r="CI4099" s="187">
        <f>SUM(CI4:CI2430)</f>
        <v>28486.864551104896</v>
      </c>
      <c r="CJ4099" s="187">
        <f>SUM(CJ4:CJ2430)</f>
        <v>86323.831973045</v>
      </c>
      <c r="CK4099" s="189">
        <f>CI4099/CJ4099</f>
        <v>0.3300000000000005</v>
      </c>
    </row>
  </sheetData>
  <mergeCells count="2">
    <mergeCell ref="Q2:V2"/>
    <mergeCell ref="W2:AB2"/>
  </mergeCells>
  <dataValidations count="4">
    <dataValidation type="list" allowBlank="1" showInputMessage="1" showErrorMessage="1" sqref="BG3639:BG3656 BG4:BG20 BG33:BG46 BG48:BG55 BG59:BG61 BG67:BG72 BG74:BG75 BG78:BG79 BG83:BG84 BG86:BG96 BG100:BG101 BG109 BG114:BG133 BG142 BG144:BG145 BG147 BG149 BG151:BG152 BG156:BG161 BG163:BG164 BG168 BG183:BG186 BG199:BG207 BG211:BG213 BG219:BG221 BG223:BG224 BG230 BG238:BG240 BG242:BG243 BG246 BG248 BG253:BG260 BG270 BG278:BG282 BG284:BG287 BG289:BG293 BG295 BG298 BG300:BG301 BG303 BG305:BG306 BG309 BG311:BG316 BG318:BG320 BG322 BG324:BG330 BG332:BG336 BG340 BG342:BG344 BG354:BG358 BG360 BG362:BG363 BG365:BG367 BG369 BG371:BG376 BG380:BG388 BG391:BG392 BG398:BG399 BG416:BG417 BG449:BG450 BG452 BG454 BG456 BG502:BG504 BG507:BG508 BG510:BG511 BG515 BG517 BG519 BG524:BG525 BG527 BG529 BG531 BG535:BG536 BG538 BG548:BG551 BG553:BG554 BG562:BG563 BG586 BG588:BG589 BG592:BG596 BG598:BG599 BG601:BG605 BG608:BG614 BG616 BG618:BG619 BG623 BG625 BG628 BG630:BG631 BG633 BG638:BG639 BG643 BG645:BG651 BG654:BG659 BG732:BG735 BG737:BG742 BG764:BG769 BG774:BG776 BG783:BG784 BG868:BG869 BG895 BG949 BG952:BG953 BG961 BG969 BG984:BG985 BG987:BG988 BG1048:BG1049 BG1098:BG1100 BG1108:BG1111 BG1139:BG1140 BG1146:BG1147 BG1149:BG1151 BG1159:BG1161 BG1164:BG1167 BG1172:BG1174 BG1187 BG1192 BG1227:BG1234 BG1236:BG1237 BG1263:BG1265 BG1270:BG1276 BG1281:BG1286 BG1289:BG1291 BG1295:BG1299 BG1301:BG1302 BG1305:BG1307 BG1832:BG1854 BG1856:BG1857 BG1859 BG1861:BG1862 BG1864:BG1888 BG1890:BG1899 BG1902:BG1904 BG1906:BG1907 BG1910:BG1920 BG1927:BG1928 BG1933:BG1936 BG1951:BG1954 BG1956 BG1970 BG1983:BG1987 BG1989 BG1991:BG2003 BG2006:BG2008 BG2010:BG2015 BG2018:BG2024 BG2026:BG2029 BG2031:BG2038 BG2042 BG2062:BG2063 BG2321:BG2326 BG2653 BG2655:BG2661 BG3056:BG3057 BG3062 BG3065:BG3068 BG3070 BG3072:BG3073 BG3075:BG3077 BG3081:BG3082 BG3084 BG3090 BG3093:BG3095 BG3097:BG3122 BG3125:BG3127 BG3130 BG3132:BG3138 BG3140:BG3141 BG3144:BG3150 BG3152:BG3168 BG3170:BG3173 BG3175:BG3182 BG3184:BG3187 BG3189:BG3195 BG3198 BG3201:BG3209 BG3214:BG3216 BG3225:BG3234 BG3236:BG3238 BG3240 BG3248:BG3270 BG3274:BG3275 BG3278 BG3280 BG3284:BG3286 BG3289 BG3291 BG3293:BG3295 BG3297 BG3299 BG3301:BG3303 BG3305 BG3307 BG3309:BG3311 BG3313:BG3316 BG3326 BG3344 BG3348 BG3351 BG3353:BG3354 BG3356 BG3364 BG3373:BG3374 BG3377:BG3378 BG3380 BG3382 BG3384:BG3389 BG3391:BG3398 BG3402:BG3403 BG3406 BG3410:BG3421 BG3423 BG3428:BG3431 BG3433 BG3436:BG3437 BG3445:BG3449 BG3451 BG3454:BG3456 BG3461:BG3468 BG3470:BG3471 BG3474:BG3477 BG3480:BG3483 BG3566:BG3567 BG3569:BG3570 BG3572:BG3604 BG3606:BG3637 BG3660:BG4097 BG420:BG432 BG437:BG447 BG498:BG500 BG565:BG583" xr:uid="{B453D915-2954-4E0B-8134-CB8891E705AE}">
      <formula1>$Q$47:$Q$59</formula1>
    </dataValidation>
    <dataValidation type="list" allowBlank="1" showInputMessage="1" showErrorMessage="1" sqref="BE4:BE20 BE33:BE46 BE48:BE55 BE59:BE61 BE67:BE72 BE74:BE75 BE78:BE79 BE83:BE84 BE86:BE96 BE100:BE101 BE109 BE114:BE133 BE142 BE144:BE145 BE147 BE149 BE151:BE152 BE156:BE161 BE163:BE164 BE168 BE183:BE186 BE199:BE207 BE211:BE213 BE219:BE221 BE223:BE224 BE230 BE238:BE240 BE242:BE243 BE246 BE248 BE253:BE260 BE270 BE278:BE282 BE284:BE287 BE289:BE293 BE295 BE298 BE300:BE301 BE303 BE305:BE306 BE309 BE311:BE316 BE318:BE320 BE322 BE324:BE330 BE332:BE336 BE340 BE342:BE344 BE354:BE358 BE360 BE362:BE363 BE365:BE367 BE369 BE371:BE376 BE380:BE388 BE391:BE392 BE398:BE399 BE416:BE417 BE449:BE450 BE452 BE454 BE456 BE502:BE504 BE507:BE508 BE510:BE511 BE515 BE517 BE519 BE524:BE525 BE527 BE529 BE531 BE535:BE536 BE538 BE548:BE551 BE553:BE554 BE562:BE563 BE586 BE588:BE589 BE592:BE596 BE598:BE599 BE601:BE605 BE608:BE614 BE616 BE618:BE619 BE623 BE625 BE628 BE630:BE631 BE633 BE638:BE639 BE643 BE645:BE651 BE654:BE659 BE732:BE735 BE737:BE742 BE764:BE769 BE774:BE776 BE783:BE784 BE868:BE869 BE895 BE949 BE952:BE953 BE961 BE969 BE984:BE985 BE987:BE988 BE1048:BE1049 BE1098:BE1100 BE1108:BE1111 BE1139:BE1140 BE1146:BE1147 BE1149:BE1151 BE1159:BE1161 BE1164:BE1167 BE1172:BE1174 BE1187 BE1192 BE1227:BE1234 BE1236:BE1237 BE1263:BE1265 BE1270:BE1276 BE1281:BE1286 BE1289:BE1291 BE1295:BE1299 BE1301:BE1302 BE1305:BE1307 BE1832:BE1854 BE1856:BE1857 BE1859 BE1861:BE1862 BE1864:BE1888 BE1890:BE1899 BE1902:BE1904 BE1906:BE1907 BE1910:BE1920 BE1927:BE1928 BE1933:BE1936 BE1951:BE1954 BE1956 BE1970 BE1983:BE1987 BE1989 BE1991:BE2003 BE2006:BE2008 BE2010:BE2015 BE2018:BE2024 BE2026:BE2029 BE2031:BE2038 BE2042 BE2062:BE2063 BE2321:BE2326 BE2653 BE2655:BE2661 BE3056:BE3057 BE3062 BE3065:BE3068 BE3070 BE3072:BE3073 BE3075:BE3077 BE3081:BE3082 BE3084 BE3090 BE3093:BE3095 BE3097:BE3122 BE3125:BE3127 BE3130 BE3132:BE3138 BE3140:BE3141 BE3144:BE3150 BE3152:BE3168 BE3170:BE3173 BE3175:BE3182 BE3184:BE3187 BE3189:BE3195 BE3198 BE3201:BE3209 BE3214:BE3216 BE3225:BE3234 BE3236:BE3238 BE3240 BE3248:BE3270 BE3274:BE3275 BE3278 BE3280 BE3284:BE3286 BE3289 BE3291 BE3293:BE3295 BE3297 BE3299 BE3301:BE3303 BE3305 BE3307 BE3309:BE3311 BE3313:BE3316 BE3326 BE3344 BE3348 BE3351 BE3353:BE3354 BE3356 BE3364 BE3373:BE3374 BE3377:BE3378 BE3380 BE3382 BE3384:BE3389 BE3391:BE3398 BE3402:BE3403 BE3406 BE3410:BE3421 BE3423 BE3428:BE3431 BE3433 BE3436:BE3437 BE3445:BE3449 BE3451 BE3454:BE3456 BE3461:BE3468 BE3470:BE3471 BE3474:BE3477 BE3480:BE3483 BE3566:BE3567 BE3569:BE3570 BE3572:BE3604 BE3606:BE3637 BE3639:BE3656 BE3660:BE4097 BE420:BE432 BE437:BE447 BE498:BE500 BE565:BE583" xr:uid="{72B40EC3-0468-47A1-BB19-44F1DD08E878}">
      <formula1>$O$47:$O$49</formula1>
    </dataValidation>
    <dataValidation type="list" allowBlank="1" showInputMessage="1" showErrorMessage="1" sqref="BF4:BF20 BF33:BF46 BF48:BF55 BF59:BF61 BF67:BF72 BF74:BF75 BF78:BF79 BF83:BF84 BF86:BF96 BF100:BF101 BF109 BF114:BF133 BF142 BF144:BF145 BF147 BF149 BF151:BF152 BF156:BF161 BF163:BF164 BF168 BF183:BF186 BF199:BF207 BF211:BF213 BF219:BF221 BF223:BF224 BF230 BF238:BF240 BF242:BF243 BF246 BF248 BF253:BF260 BF270 BF278:BF282 BF284:BF287 BF289:BF293 BF295 BF298 BF300:BF301 BF303 BF305:BF306 BF309 BF311:BF316 BF318:BF320 BF322 BF324:BF330 BF332:BF336 BF340 BF342:BF344 BF354:BF358 BF360 BF362:BF363 BF365:BF367 BF369 BF371:BF376 BF380:BF388 BF391:BF392 BF398:BF399 BF416:BF417 BF449:BF450 BF452 BF454 BF456 BF502:BF504 BF507:BF508 BF510:BF511 BF515 BF517 BF519 BF524:BF525 BF527 BF529 BF531 BF535:BF536 BF538 BF548:BF551 BF553:BF554 BF562:BF563 BF586 BF588:BF589 BF592:BF596 BF598:BF599 BF601:BF605 BF608:BF614 BF616 BF618:BF619 BF623 BF625 BF628 BF630:BF631 BF633 BF638:BF639 BF643 BF645:BF651 BF654:BF659 BF732:BF735 BF737:BF742 BF764:BF769 BF774:BF776 BF783:BF784 BF868:BF869 BF895 BF949 BF952:BF953 BF961 BF969 BF984:BF985 BF987:BF988 BF1048:BF1049 BF1098:BF1100 BF1108:BF1111 BF1139:BF1140 BF1146:BF1147 BF1149:BF1151 BF1159:BF1161 BF1164:BF1167 BF1172:BF1174 BF1187 BF1192 BF1227:BF1234 BF1236:BF1237 BF1263:BF1265 BF1270:BF1276 BF1281:BF1286 BF1289:BF1291 BF1295:BF1299 BF1301:BF1302 BF1305:BF1307 BF1832:BF1854 BF1856:BF1857 BF1859 BF1861:BF1862 BF1864:BF1888 BF1890:BF1899 BF1902:BF1904 BF1906:BF1907 BF1910:BF1920 BF1927:BF1928 BF1933:BF1936 BF1951:BF1954 BF1956 BF1970 BF1983:BF1987 BF1989 BF1991:BF2003 BF2006:BF2008 BF2010:BF2015 BF2018:BF2024 BF2026:BF2029 BF2031:BF2038 BF2042 BF2062:BF2063 BF2321:BF2326 BF2653 BF2655:BF2661 BF3056:BF3057 BF3062 BF3065:BF3068 BF3070 BF3072:BF3073 BF3075:BF3077 BF3081:BF3082 BF3084 BF3090 BF3093:BF3095 BF3097:BF3122 BF3125:BF3127 BF3130 BF3132:BF3138 BF3140:BF3141 BF3144:BF3150 BF3152:BF3168 BF3170:BF3173 BF3175:BF3182 BF3184:BF3187 BF3189:BF3195 BF3198 BF3201:BF3209 BF3214:BF3216 BF3225:BF3234 BF3236:BF3238 BF3240 BF3248:BF3270 BF3274:BF3275 BF3278 BF3280 BF3284:BF3286 BF3289 BF3291 BF3293:BF3295 BF3297 BF3299 BF3301:BF3303 BF3305 BF3307 BF3309:BF3311 BF3313:BF3316 BF3326 BF3344 BF3348 BF3351 BF3353:BF3354 BF3356 BF3364 BF3373:BF3374 BF3377:BF3378 BF3380 BF3382 BF3384:BF3389 BF3391:BF3398 BF3402:BF3403 BF3406 BF3410:BF3421 BF3423 BF3428:BF3431 BF3433 BF3436:BF3437 BF3445:BF3449 BF3451 BF3454:BF3456 BF3461:BF3468 BF3470:BF3471 BF3474:BF3477 BF3480:BF3483 BF3566:BF3567 BF3569:BF3570 BF3572:BF3604 BF3606:BF3637 BF3639:BF3656 BF3660:BF4097 BF420:BF432 BF437:BF447 BF498:BF500 BF565:BF583" xr:uid="{FC45C01B-43F4-41BC-AA70-E825D6AFA209}">
      <formula1>$P$47:$P$49</formula1>
    </dataValidation>
    <dataValidation type="list" allowBlank="1" showInputMessage="1" showErrorMessage="1" sqref="BD4:BD20 BD33:BD46 BD48:BD55 BD59:BD61 BD67:BD72 BD74:BD75 BD78:BD79 BD83:BD84 BD86:BD96 BD100:BD101 BD109 BD114:BD133 BD142 BD144:BD145 BD147 BD149 BD151:BD152 BD156:BD161 BD163:BD164 BD168 BD183:BD186 BD199:BD207 BD211:BD213 BD219:BD221 BD223:BD224 BD230 BD238:BD240 BD242:BD243 BD246 BD248 BD253:BD260 BD270 BD278:BD282 BD284:BD287 BD289:BD293 BD295 BD298 BD300:BD301 BD303 BD305:BD306 BD309 BD311:BD316 BD318:BD320 BD322 BD324:BD330 BD332:BD336 BD340 BD342:BD344 BD354:BD358 BD360 BD362:BD363 BD365:BD367 BD369 BD371:BD376 BD380:BD388 BD391:BD392 BD398:BD399 BD416:BD417 BD449:BD450 BD452 BD454 BD456 BD502:BD504 BD507:BD508 BD510:BD511 BD515 BD517 BD519 BD524:BD525 BD527 BD529 BD531 BD535:BD536 BD538 BD548:BD551 BD553:BD554 BD562:BD563 BD586 BD588:BD589 BD592:BD596 BD598:BD599 BD601:BD605 BD608:BD614 BD616 BD618:BD619 BD623 BD625 BD628 BD630:BD631 BD633 BD638:BD639 BD643 BD645:BD651 BD654:BD659 BD732:BD735 BD737:BD742 BD764:BD769 BD774:BD776 BD783:BD784 BD868:BD869 BD895 BD949 BD952:BD953 BD961 BD969 BD984:BD985 BD987:BD988 BD1048:BD1049 BD1098:BD1100 BD1108:BD1111 BD1139:BD1140 BD1146:BD1147 BD1149:BD1151 BD1159:BD1161 BD1164:BD1167 BD1172:BD1174 BD1187 BD1192 BD1227:BD1234 BD1236:BD1237 BD1263:BD1265 BD1270:BD1276 BD1281:BD1286 BD1289:BD1291 BD1295:BD1299 BD1301:BD1302 BD1305:BD1307 BD1832:BD1854 BD1856:BD1857 BD1859 BD1861:BD1862 BD1864:BD1888 BD1890:BD1899 BD1902:BD1904 BD1906:BD1907 BD1910:BD1920 BD1927:BD1928 BD1933:BD1936 BD1951:BD1954 BD1956 BD1970 BD1983:BD1987 BD1989 BD1991:BD2003 BD2006:BD2008 BD2010:BD2015 BD2018:BD2024 BD2026:BD2029 BD2031:BD2038 BD2042 BD2062:BD2063 BD2321:BD2326 BD2653 BD2655:BD2661 BD3056:BD3057 BD3062 BD3065:BD3068 BD3070 BD3072:BD3073 BD3075:BD3077 BD3081:BD3082 BD3084 BD3090 BD3093:BD3095 BD3097:BD3122 BD3125:BD3127 BD3130 BD3132:BD3138 BD3140:BD3141 BD3144:BD3150 BD3152:BD3168 BD3170:BD3173 BD3175:BD3182 BD3184:BD3187 BD3189:BD3195 BD3198 BD3201:BD3209 BD3214:BD3216 BD3225:BD3234 BD3236:BD3238 BD3240 BD3248:BD3270 BD3274:BD3275 BD3278 BD3280 BD3284:BD3286 BD3289 BD3291 BD3293:BD3295 BD3297 BD3299 BD3301:BD3303 BD3305 BD3307 BD3309:BD3311 BD3313:BD3316 BD3326 BD3344 BD3348 BD3351 BD3353:BD3354 BD3356 BD3364 BD3373:BD3374 BD3377:BD3378 BD3380 BD3382 BD3384:BD3389 BD3391:BD3398 BD3402:BD3403 BD3406 BD3410:BD3421 BD3423 BD3428:BD3431 BD3433 BD3436:BD3437 BD3445:BD3449 BD3451 BD3454:BD3456 BD3461:BD3468 BD3470:BD3471 BD3474:BD3477 BD3480:BD3483 BD3566:BD3567 BD3569:BD3570 BD3572:BD3604 BD3606:BD3637 BD3639:BD3656 BD3660:BD4097 BD420:BD432 BD437:BD447 BD498:BD500 BD565:BD583" xr:uid="{596F9932-AB64-4803-9CA1-646396878ECD}">
      <formula1>$N$47:$N$50</formula1>
    </dataValidation>
  </dataValidations>
  <pageMargins left="0.511811024" right="0.511811024" top="0.78740157499999996" bottom="0.78740157499999996" header="0" footer="0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Drop Down 2">
              <controlPr defaultSize="0" autoLine="0" autoPict="0">
                <anchor moveWithCells="1">
                  <from>
                    <xdr:col>80</xdr:col>
                    <xdr:colOff>1543050</xdr:colOff>
                    <xdr:row>2</xdr:row>
                    <xdr:rowOff>9525</xdr:rowOff>
                  </from>
                  <to>
                    <xdr:col>81</xdr:col>
                    <xdr:colOff>257175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Drop Down 3">
              <controlPr defaultSize="0" autoLine="0" autoPict="0">
                <anchor moveWithCells="1">
                  <from>
                    <xdr:col>81</xdr:col>
                    <xdr:colOff>1733550</xdr:colOff>
                    <xdr:row>2</xdr:row>
                    <xdr:rowOff>19050</xdr:rowOff>
                  </from>
                  <to>
                    <xdr:col>82</xdr:col>
                    <xdr:colOff>171450</xdr:colOff>
                    <xdr:row>2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Drop Down 4">
              <controlPr defaultSize="0" autoLine="0" autoPict="0">
                <anchor moveWithCells="1">
                  <from>
                    <xdr:col>82</xdr:col>
                    <xdr:colOff>1952625</xdr:colOff>
                    <xdr:row>2</xdr:row>
                    <xdr:rowOff>0</xdr:rowOff>
                  </from>
                  <to>
                    <xdr:col>83</xdr:col>
                    <xdr:colOff>190500</xdr:colOff>
                    <xdr:row>2</xdr:row>
                    <xdr:rowOff>209550</xdr:rowOff>
                  </to>
                </anchor>
              </controlPr>
            </control>
          </mc:Choice>
        </mc:AlternateContent>
      </controls>
    </mc:Choice>
  </mc:AlternateContent>
  <tableParts count="1"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0CF6-A175-4EAE-9AFA-0D2173831051}">
  <dimension ref="B3:B9"/>
  <sheetViews>
    <sheetView workbookViewId="0">
      <selection activeCell="B3" sqref="B3:B9"/>
    </sheetView>
  </sheetViews>
  <sheetFormatPr defaultRowHeight="14.25" x14ac:dyDescent="0.2" outlineLevelRow="0" outlineLevelCol="0"/>
  <sheetData>
    <row r="3">
      <c r="B3">
        <v>222135</v>
      </c>
    </row>
    <row r="4">
      <c r="B4">
        <v>222136</v>
      </c>
    </row>
    <row r="5">
      <c r="B5">
        <v>222137</v>
      </c>
    </row>
    <row r="6">
      <c r="B6">
        <v>222138</v>
      </c>
    </row>
    <row r="7">
      <c r="B7">
        <v>222139</v>
      </c>
    </row>
    <row r="8">
      <c r="B8">
        <v>222140</v>
      </c>
    </row>
    <row r="9">
      <c r="B9">
        <v>222141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DIN</vt:lpstr>
      <vt:lpstr>BD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Junior</dc:creator>
  <cp:lastModifiedBy>Marcos</cp:lastModifiedBy>
  <dcterms:created xsi:type="dcterms:W3CDTF">2021-09-27T13:31:28Z</dcterms:created>
  <dcterms:modified xsi:type="dcterms:W3CDTF">2021-11-03T05:14:10Z</dcterms:modified>
</cp:coreProperties>
</file>